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fuels\BFPaT\"/>
    </mc:Choice>
  </mc:AlternateContent>
  <xr:revisionPtr revIDLastSave="0" documentId="13_ncr:1_{0AFFCD75-7598-48E9-A8FB-0473D9C59B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bout" sheetId="4" r:id="rId1"/>
    <sheet name="AEO 2022 2" sheetId="69" r:id="rId2"/>
    <sheet name="AEO 2021 2" sheetId="21" r:id="rId3"/>
    <sheet name="Gas Futures" sheetId="62" r:id="rId4"/>
    <sheet name="Henry Hub Historicals" sheetId="63" r:id="rId5"/>
    <sheet name="NG Sector Price Historicals" sheetId="66" r:id="rId6"/>
    <sheet name="Historical Monthly Gas Cons" sheetId="64" r:id="rId7"/>
    <sheet name="NG Calcs" sheetId="65" r:id="rId8"/>
    <sheet name="AEO 2022 3" sheetId="70" r:id="rId9"/>
    <sheet name="AEO 2021 3" sheetId="22" r:id="rId10"/>
    <sheet name="AEO 2022 12" sheetId="71" r:id="rId11"/>
    <sheet name="AEO 2021 12" sheetId="35" r:id="rId12"/>
    <sheet name="AEO 2022 57" sheetId="72" r:id="rId13"/>
    <sheet name="AEO 2021 57" sheetId="73" r:id="rId14"/>
    <sheet name="AEO Table 57" sheetId="37" r:id="rId15"/>
    <sheet name="STEO" sheetId="74" r:id="rId16"/>
    <sheet name="Hard Coal and Lig Multipliers" sheetId="24" r:id="rId17"/>
    <sheet name="Hydrogen" sheetId="36" r:id="rId18"/>
    <sheet name="Other Fuels" sheetId="14" r:id="rId19"/>
    <sheet name="Tax Percentages" sheetId="38" r:id="rId20"/>
    <sheet name="Pretax &gt;" sheetId="60" r:id="rId21"/>
    <sheet name="BFPaT-pretax-electricity" sheetId="5" r:id="rId22"/>
    <sheet name="BFPaT-pretax-coal" sheetId="6" r:id="rId23"/>
    <sheet name="BFPaT-pretax-natgas" sheetId="7" r:id="rId24"/>
    <sheet name="BFPaT-pretax-nuclear" sheetId="15" r:id="rId25"/>
    <sheet name="BFPaT-pretax-hydro" sheetId="25" r:id="rId26"/>
    <sheet name="BFPaT-pretax-wind" sheetId="26" r:id="rId27"/>
    <sheet name="BFPaT-pretax-solar" sheetId="27" r:id="rId28"/>
    <sheet name="BFPaT-pretax-biomass" sheetId="16" r:id="rId29"/>
    <sheet name="BFPaT-pretax-petgas" sheetId="9" r:id="rId30"/>
    <sheet name="BFPaT-pretax-petdies" sheetId="10" r:id="rId31"/>
    <sheet name="BFPaT-pretax-biogas" sheetId="11" r:id="rId32"/>
    <sheet name="BFPaT-pretax-biodies" sheetId="17" r:id="rId33"/>
    <sheet name="BFPaT-pretax-jetkerosene" sheetId="12" r:id="rId34"/>
    <sheet name="BFPaT-pretax-heat" sheetId="18" r:id="rId35"/>
    <sheet name="BFPaT-pretax-geothermal" sheetId="28" r:id="rId36"/>
    <sheet name="BFPaT-pretax-lignite" sheetId="23" r:id="rId37"/>
    <sheet name="BFPaT-pretax-crude" sheetId="30" r:id="rId38"/>
    <sheet name="BFPaT-pretax-heavyfueloil" sheetId="31" r:id="rId39"/>
    <sheet name="BFPaT-pretax-lpgpropbut" sheetId="32" r:id="rId40"/>
    <sheet name="BFPaT-pretax-msw" sheetId="33" r:id="rId41"/>
    <sheet name="BFPaT-pretax-hydrogen" sheetId="34" r:id="rId42"/>
    <sheet name="Summary_pretax" sheetId="67" r:id="rId43"/>
    <sheet name="Fuel Tax &gt;" sheetId="61" r:id="rId44"/>
    <sheet name="BFPaT-fueltax-electricity" sheetId="39" r:id="rId45"/>
    <sheet name="BFPaT-fueltax-coal" sheetId="40" r:id="rId46"/>
    <sheet name="BFPaT-fueltax-natgas" sheetId="41" r:id="rId47"/>
    <sheet name="BFPaT-fueltax-nuclear" sheetId="42" r:id="rId48"/>
    <sheet name="BFPaT-fueltax-hydro" sheetId="43" r:id="rId49"/>
    <sheet name="BFPaT-fueltax-wind" sheetId="44" r:id="rId50"/>
    <sheet name="BFPaT-fueltax-solar" sheetId="45" r:id="rId51"/>
    <sheet name="BFPaT-fueltax-biomass" sheetId="46" r:id="rId52"/>
    <sheet name="BFPaT-fueltax-petgas" sheetId="47" r:id="rId53"/>
    <sheet name="BFPaT-fueltax-petdies" sheetId="48" r:id="rId54"/>
    <sheet name="BFPaT-fueltax-biogas" sheetId="49" r:id="rId55"/>
    <sheet name="BFPaT-fueltax-biodies" sheetId="50" r:id="rId56"/>
    <sheet name="BFPaT-fueltax-jetkerosene" sheetId="51" r:id="rId57"/>
    <sheet name="BFPaT-fueltax-heat" sheetId="52" r:id="rId58"/>
    <sheet name="BFPaT-fueltax-geothermal" sheetId="53" r:id="rId59"/>
    <sheet name="BFPaT-fueltax-lignite" sheetId="54" r:id="rId60"/>
    <sheet name="BFPaT-fueltax-crude" sheetId="55" r:id="rId61"/>
    <sheet name="BFPaT-fueltax-heavyfueloil" sheetId="56" r:id="rId62"/>
    <sheet name="BFPaT-fueltax-lpgpropbut" sheetId="57" r:id="rId63"/>
    <sheet name="BFPaT-fueltax-msw" sheetId="58" r:id="rId64"/>
    <sheet name="BFPaT-fueltax-hydrogen" sheetId="59" r:id="rId65"/>
    <sheet name="Summary_tax" sheetId="68" r:id="rId66"/>
  </sheets>
  <definedNames>
    <definedName name="dollars_2019_2012">About!$A$105</definedName>
    <definedName name="dollars_2020_2012">About!$A$104</definedName>
    <definedName name="dollars_2021_2012">About!$A$103</definedName>
    <definedName name="lignite_multiplier">'Hard Coal and Lig Multipliers'!$N$15</definedName>
    <definedName name="nonlignite_multiplier">'Hard Coal and Lig Multipliers'!$N$16</definedName>
  </definedNames>
  <calcPr calcId="191029"/>
  <pivotCaches>
    <pivotCache cacheId="0" r:id="rId6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38" l="1"/>
  <c r="C14" i="38"/>
  <c r="C13" i="38"/>
  <c r="C2" i="11"/>
  <c r="AG13" i="38"/>
  <c r="AF2" i="9" s="1"/>
  <c r="D13" i="38"/>
  <c r="B6" i="6"/>
  <c r="C6" i="6"/>
  <c r="D6" i="6"/>
  <c r="E6" i="6"/>
  <c r="D14" i="72"/>
  <c r="E14" i="72"/>
  <c r="F14" i="72"/>
  <c r="G14" i="72"/>
  <c r="H14" i="72"/>
  <c r="I14" i="72"/>
  <c r="J14" i="72"/>
  <c r="K14" i="72"/>
  <c r="L14" i="72"/>
  <c r="M14" i="72"/>
  <c r="N14" i="72"/>
  <c r="O14" i="72"/>
  <c r="P14" i="72"/>
  <c r="Q14" i="72"/>
  <c r="R14" i="72"/>
  <c r="S14" i="72"/>
  <c r="T14" i="72"/>
  <c r="U14" i="72"/>
  <c r="V14" i="72"/>
  <c r="W14" i="72"/>
  <c r="X14" i="72"/>
  <c r="Y14" i="72"/>
  <c r="Z14" i="72"/>
  <c r="AA14" i="72"/>
  <c r="AB14" i="72"/>
  <c r="AC14" i="72"/>
  <c r="AD14" i="72"/>
  <c r="AE14" i="72"/>
  <c r="AF14" i="72"/>
  <c r="AG14" i="72"/>
  <c r="D15" i="72"/>
  <c r="E15" i="72"/>
  <c r="F15" i="72"/>
  <c r="G15" i="72"/>
  <c r="H15" i="72"/>
  <c r="I15" i="72"/>
  <c r="J15" i="72"/>
  <c r="K15" i="72"/>
  <c r="L15" i="72"/>
  <c r="M15" i="72"/>
  <c r="N15" i="72"/>
  <c r="O15" i="72"/>
  <c r="P15" i="72"/>
  <c r="Q15" i="72"/>
  <c r="R15" i="72"/>
  <c r="S15" i="72"/>
  <c r="T15" i="72"/>
  <c r="U15" i="72"/>
  <c r="V15" i="72"/>
  <c r="W15" i="72"/>
  <c r="X15" i="72"/>
  <c r="Y15" i="72"/>
  <c r="Z15" i="72"/>
  <c r="AA15" i="72"/>
  <c r="AB15" i="72"/>
  <c r="AC15" i="72"/>
  <c r="AD15" i="72"/>
  <c r="AE15" i="72"/>
  <c r="AF15" i="72"/>
  <c r="AG15" i="72"/>
  <c r="D16" i="72"/>
  <c r="E16" i="72"/>
  <c r="F16" i="72"/>
  <c r="G16" i="72"/>
  <c r="H16" i="72"/>
  <c r="I16" i="72"/>
  <c r="J16" i="72"/>
  <c r="K16" i="72"/>
  <c r="L16" i="72"/>
  <c r="M16" i="72"/>
  <c r="N16" i="72"/>
  <c r="O16" i="72"/>
  <c r="P16" i="72"/>
  <c r="Q16" i="72"/>
  <c r="R16" i="72"/>
  <c r="S16" i="72"/>
  <c r="T16" i="72"/>
  <c r="U16" i="72"/>
  <c r="V16" i="72"/>
  <c r="W16" i="72"/>
  <c r="X16" i="72"/>
  <c r="Y16" i="72"/>
  <c r="Z16" i="72"/>
  <c r="AA16" i="72"/>
  <c r="AB16" i="72"/>
  <c r="AC16" i="72"/>
  <c r="AD16" i="72"/>
  <c r="AE16" i="72"/>
  <c r="AF16" i="72"/>
  <c r="AG16" i="72"/>
  <c r="D17" i="72"/>
  <c r="E17" i="72"/>
  <c r="F17" i="72"/>
  <c r="G17" i="72"/>
  <c r="H17" i="72"/>
  <c r="I17" i="72"/>
  <c r="J17" i="72"/>
  <c r="K17" i="72"/>
  <c r="L17" i="72"/>
  <c r="M17" i="72"/>
  <c r="N17" i="72"/>
  <c r="O17" i="72"/>
  <c r="P17" i="72"/>
  <c r="Q17" i="72"/>
  <c r="R17" i="72"/>
  <c r="S17" i="72"/>
  <c r="T17" i="72"/>
  <c r="U17" i="72"/>
  <c r="V17" i="72"/>
  <c r="W17" i="72"/>
  <c r="X17" i="72"/>
  <c r="Y17" i="72"/>
  <c r="Z17" i="72"/>
  <c r="AA17" i="72"/>
  <c r="AB17" i="72"/>
  <c r="AC17" i="72"/>
  <c r="AD17" i="72"/>
  <c r="AE17" i="72"/>
  <c r="AF17" i="72"/>
  <c r="AG17" i="72"/>
  <c r="D18" i="72"/>
  <c r="E18" i="72"/>
  <c r="F18" i="72"/>
  <c r="G18" i="72"/>
  <c r="H18" i="72"/>
  <c r="I18" i="72"/>
  <c r="J18" i="72"/>
  <c r="K18" i="72"/>
  <c r="L18" i="72"/>
  <c r="M18" i="72"/>
  <c r="N18" i="72"/>
  <c r="O18" i="72"/>
  <c r="P18" i="72"/>
  <c r="Q18" i="72"/>
  <c r="R18" i="72"/>
  <c r="S18" i="72"/>
  <c r="T18" i="72"/>
  <c r="U18" i="72"/>
  <c r="V18" i="72"/>
  <c r="W18" i="72"/>
  <c r="X18" i="72"/>
  <c r="Y18" i="72"/>
  <c r="Z18" i="72"/>
  <c r="AA18" i="72"/>
  <c r="AB18" i="72"/>
  <c r="AC18" i="72"/>
  <c r="AD18" i="72"/>
  <c r="AE18" i="72"/>
  <c r="AF18" i="72"/>
  <c r="AG18" i="72"/>
  <c r="D19" i="72"/>
  <c r="E19" i="72"/>
  <c r="F19" i="72"/>
  <c r="G19" i="72"/>
  <c r="H19" i="72"/>
  <c r="I19" i="72"/>
  <c r="J19" i="72"/>
  <c r="K19" i="72"/>
  <c r="L19" i="72"/>
  <c r="M19" i="72"/>
  <c r="N19" i="72"/>
  <c r="O19" i="72"/>
  <c r="P19" i="72"/>
  <c r="Q19" i="72"/>
  <c r="R19" i="72"/>
  <c r="S19" i="72"/>
  <c r="T19" i="72"/>
  <c r="U19" i="72"/>
  <c r="V19" i="72"/>
  <c r="W19" i="72"/>
  <c r="X19" i="72"/>
  <c r="Y19" i="72"/>
  <c r="Z19" i="72"/>
  <c r="AA19" i="72"/>
  <c r="AB19" i="72"/>
  <c r="AC19" i="72"/>
  <c r="AD19" i="72"/>
  <c r="AE19" i="72"/>
  <c r="AF19" i="72"/>
  <c r="AG19" i="72"/>
  <c r="D22" i="72"/>
  <c r="E22" i="72"/>
  <c r="F22" i="72"/>
  <c r="G22" i="72"/>
  <c r="H22" i="72"/>
  <c r="I22" i="72"/>
  <c r="J22" i="72"/>
  <c r="K22" i="72"/>
  <c r="L22" i="72"/>
  <c r="M22" i="72"/>
  <c r="N22" i="72"/>
  <c r="O22" i="72"/>
  <c r="P22" i="72"/>
  <c r="Q22" i="72"/>
  <c r="R22" i="72"/>
  <c r="S22" i="72"/>
  <c r="T22" i="72"/>
  <c r="U22" i="72"/>
  <c r="V22" i="72"/>
  <c r="W22" i="72"/>
  <c r="X22" i="72"/>
  <c r="Y22" i="72"/>
  <c r="Z22" i="72"/>
  <c r="AA22" i="72"/>
  <c r="AB22" i="72"/>
  <c r="AC22" i="72"/>
  <c r="AD22" i="72"/>
  <c r="AE22" i="72"/>
  <c r="AF22" i="72"/>
  <c r="AG22" i="72"/>
  <c r="D23" i="72"/>
  <c r="E23" i="72"/>
  <c r="F23" i="72"/>
  <c r="G23" i="72"/>
  <c r="H23" i="72"/>
  <c r="I23" i="72"/>
  <c r="J23" i="72"/>
  <c r="K23" i="72"/>
  <c r="L23" i="72"/>
  <c r="M23" i="72"/>
  <c r="N23" i="72"/>
  <c r="O23" i="72"/>
  <c r="P23" i="72"/>
  <c r="Q23" i="72"/>
  <c r="R23" i="72"/>
  <c r="S23" i="72"/>
  <c r="T23" i="72"/>
  <c r="U23" i="72"/>
  <c r="V23" i="72"/>
  <c r="W23" i="72"/>
  <c r="X23" i="72"/>
  <c r="Y23" i="72"/>
  <c r="Z23" i="72"/>
  <c r="AA23" i="72"/>
  <c r="AB23" i="72"/>
  <c r="AC23" i="72"/>
  <c r="AD23" i="72"/>
  <c r="AE23" i="72"/>
  <c r="AF23" i="72"/>
  <c r="AG23" i="72"/>
  <c r="D24" i="72"/>
  <c r="E24" i="72"/>
  <c r="F24" i="72"/>
  <c r="G24" i="72"/>
  <c r="H24" i="72"/>
  <c r="I24" i="72"/>
  <c r="J24" i="72"/>
  <c r="K24" i="72"/>
  <c r="L24" i="72"/>
  <c r="M24" i="72"/>
  <c r="N24" i="72"/>
  <c r="O24" i="72"/>
  <c r="P24" i="72"/>
  <c r="Q24" i="72"/>
  <c r="R24" i="72"/>
  <c r="S24" i="72"/>
  <c r="T24" i="72"/>
  <c r="U24" i="72"/>
  <c r="V24" i="72"/>
  <c r="W24" i="72"/>
  <c r="X24" i="72"/>
  <c r="Y24" i="72"/>
  <c r="Z24" i="72"/>
  <c r="AA24" i="72"/>
  <c r="AB24" i="72"/>
  <c r="AC24" i="72"/>
  <c r="AD24" i="72"/>
  <c r="AE24" i="72"/>
  <c r="AF24" i="72"/>
  <c r="AG24" i="72"/>
  <c r="D25" i="72"/>
  <c r="E25" i="72"/>
  <c r="F25" i="72"/>
  <c r="G25" i="72"/>
  <c r="H25" i="72"/>
  <c r="I25" i="72"/>
  <c r="J25" i="72"/>
  <c r="K25" i="72"/>
  <c r="L25" i="72"/>
  <c r="M25" i="72"/>
  <c r="N25" i="72"/>
  <c r="O25" i="72"/>
  <c r="P25" i="72"/>
  <c r="Q25" i="72"/>
  <c r="R25" i="72"/>
  <c r="S25" i="72"/>
  <c r="T25" i="72"/>
  <c r="U25" i="72"/>
  <c r="V25" i="72"/>
  <c r="W25" i="72"/>
  <c r="X25" i="72"/>
  <c r="Y25" i="72"/>
  <c r="Z25" i="72"/>
  <c r="AA25" i="72"/>
  <c r="AB25" i="72"/>
  <c r="AC25" i="72"/>
  <c r="AD25" i="72"/>
  <c r="AE25" i="72"/>
  <c r="AF25" i="72"/>
  <c r="AG25" i="72"/>
  <c r="D26" i="72"/>
  <c r="E26" i="72"/>
  <c r="F26" i="72"/>
  <c r="G26" i="72"/>
  <c r="H26" i="72"/>
  <c r="I26" i="72"/>
  <c r="J26" i="72"/>
  <c r="K26" i="72"/>
  <c r="L26" i="72"/>
  <c r="M26" i="72"/>
  <c r="N26" i="72"/>
  <c r="O26" i="72"/>
  <c r="P26" i="72"/>
  <c r="Q26" i="72"/>
  <c r="R26" i="72"/>
  <c r="S26" i="72"/>
  <c r="T26" i="72"/>
  <c r="U26" i="72"/>
  <c r="V26" i="72"/>
  <c r="W26" i="72"/>
  <c r="X26" i="72"/>
  <c r="Y26" i="72"/>
  <c r="Z26" i="72"/>
  <c r="AA26" i="72"/>
  <c r="AB26" i="72"/>
  <c r="AC26" i="72"/>
  <c r="AD26" i="72"/>
  <c r="AE26" i="72"/>
  <c r="AF26" i="72"/>
  <c r="AG26" i="72"/>
  <c r="D27" i="72"/>
  <c r="E27" i="72"/>
  <c r="F27" i="72"/>
  <c r="G27" i="72"/>
  <c r="H27" i="72"/>
  <c r="I27" i="72"/>
  <c r="J27" i="72"/>
  <c r="K27" i="72"/>
  <c r="L27" i="72"/>
  <c r="M27" i="72"/>
  <c r="N27" i="72"/>
  <c r="O27" i="72"/>
  <c r="P27" i="72"/>
  <c r="Q27" i="72"/>
  <c r="R27" i="72"/>
  <c r="S27" i="72"/>
  <c r="T27" i="72"/>
  <c r="U27" i="72"/>
  <c r="V27" i="72"/>
  <c r="W27" i="72"/>
  <c r="X27" i="72"/>
  <c r="Y27" i="72"/>
  <c r="Z27" i="72"/>
  <c r="AA27" i="72"/>
  <c r="AB27" i="72"/>
  <c r="AC27" i="72"/>
  <c r="AD27" i="72"/>
  <c r="AE27" i="72"/>
  <c r="AF27" i="72"/>
  <c r="AG27" i="72"/>
  <c r="D30" i="72"/>
  <c r="E30" i="72"/>
  <c r="F30" i="72"/>
  <c r="G30" i="72"/>
  <c r="H30" i="72"/>
  <c r="I30" i="72"/>
  <c r="J30" i="72"/>
  <c r="K30" i="72"/>
  <c r="L30" i="72"/>
  <c r="M30" i="72"/>
  <c r="N30" i="72"/>
  <c r="O30" i="72"/>
  <c r="P30" i="72"/>
  <c r="Q30" i="72"/>
  <c r="R30" i="72"/>
  <c r="S30" i="72"/>
  <c r="T30" i="72"/>
  <c r="U30" i="72"/>
  <c r="V30" i="72"/>
  <c r="W30" i="72"/>
  <c r="X30" i="72"/>
  <c r="Y30" i="72"/>
  <c r="Z30" i="72"/>
  <c r="AA30" i="72"/>
  <c r="AB30" i="72"/>
  <c r="AC30" i="72"/>
  <c r="AD30" i="72"/>
  <c r="AE30" i="72"/>
  <c r="AF30" i="72"/>
  <c r="AG30" i="72"/>
  <c r="D31" i="72"/>
  <c r="E31" i="72"/>
  <c r="F31" i="72"/>
  <c r="G31" i="72"/>
  <c r="H31" i="72"/>
  <c r="I31" i="72"/>
  <c r="J31" i="72"/>
  <c r="K31" i="72"/>
  <c r="L31" i="72"/>
  <c r="M31" i="72"/>
  <c r="N31" i="72"/>
  <c r="O31" i="72"/>
  <c r="P31" i="72"/>
  <c r="Q31" i="72"/>
  <c r="R31" i="72"/>
  <c r="S31" i="72"/>
  <c r="T31" i="72"/>
  <c r="U31" i="72"/>
  <c r="V31" i="72"/>
  <c r="W31" i="72"/>
  <c r="X31" i="72"/>
  <c r="Y31" i="72"/>
  <c r="Z31" i="72"/>
  <c r="AA31" i="72"/>
  <c r="AB31" i="72"/>
  <c r="AC31" i="72"/>
  <c r="AD31" i="72"/>
  <c r="AE31" i="72"/>
  <c r="AF31" i="72"/>
  <c r="AG31" i="72"/>
  <c r="D32" i="72"/>
  <c r="E32" i="72"/>
  <c r="F32" i="72"/>
  <c r="G32" i="72"/>
  <c r="H32" i="72"/>
  <c r="I32" i="72"/>
  <c r="J32" i="72"/>
  <c r="K32" i="72"/>
  <c r="L32" i="72"/>
  <c r="M32" i="72"/>
  <c r="N32" i="72"/>
  <c r="O32" i="72"/>
  <c r="P32" i="72"/>
  <c r="Q32" i="72"/>
  <c r="R32" i="72"/>
  <c r="S32" i="72"/>
  <c r="T32" i="72"/>
  <c r="U32" i="72"/>
  <c r="V32" i="72"/>
  <c r="W32" i="72"/>
  <c r="X32" i="72"/>
  <c r="Y32" i="72"/>
  <c r="Z32" i="72"/>
  <c r="AA32" i="72"/>
  <c r="AB32" i="72"/>
  <c r="AC32" i="72"/>
  <c r="AD32" i="72"/>
  <c r="AE32" i="72"/>
  <c r="AF32" i="72"/>
  <c r="AG32" i="72"/>
  <c r="D33" i="72"/>
  <c r="E33" i="72"/>
  <c r="F33" i="72"/>
  <c r="G33" i="72"/>
  <c r="H33" i="72"/>
  <c r="I33" i="72"/>
  <c r="J33" i="72"/>
  <c r="K33" i="72"/>
  <c r="L33" i="72"/>
  <c r="M33" i="72"/>
  <c r="N33" i="72"/>
  <c r="O33" i="72"/>
  <c r="P33" i="72"/>
  <c r="Q33" i="72"/>
  <c r="R33" i="72"/>
  <c r="S33" i="72"/>
  <c r="T33" i="72"/>
  <c r="U33" i="72"/>
  <c r="V33" i="72"/>
  <c r="W33" i="72"/>
  <c r="X33" i="72"/>
  <c r="Y33" i="72"/>
  <c r="Z33" i="72"/>
  <c r="AA33" i="72"/>
  <c r="AB33" i="72"/>
  <c r="AC33" i="72"/>
  <c r="AD33" i="72"/>
  <c r="AE33" i="72"/>
  <c r="AF33" i="72"/>
  <c r="AG33" i="72"/>
  <c r="D34" i="72"/>
  <c r="E34" i="72"/>
  <c r="F34" i="72"/>
  <c r="G34" i="72"/>
  <c r="H34" i="72"/>
  <c r="I34" i="72"/>
  <c r="J34" i="72"/>
  <c r="K34" i="72"/>
  <c r="L34" i="72"/>
  <c r="M34" i="72"/>
  <c r="N34" i="72"/>
  <c r="O34" i="72"/>
  <c r="P34" i="72"/>
  <c r="Q34" i="72"/>
  <c r="R34" i="72"/>
  <c r="S34" i="72"/>
  <c r="T34" i="72"/>
  <c r="U34" i="72"/>
  <c r="V34" i="72"/>
  <c r="W34" i="72"/>
  <c r="X34" i="72"/>
  <c r="Y34" i="72"/>
  <c r="Z34" i="72"/>
  <c r="AA34" i="72"/>
  <c r="AB34" i="72"/>
  <c r="AC34" i="72"/>
  <c r="AD34" i="72"/>
  <c r="AE34" i="72"/>
  <c r="AF34" i="72"/>
  <c r="AG34" i="72"/>
  <c r="D35" i="72"/>
  <c r="E35" i="72"/>
  <c r="F35" i="72"/>
  <c r="G35" i="72"/>
  <c r="H35" i="72"/>
  <c r="I35" i="72"/>
  <c r="J35" i="72"/>
  <c r="K35" i="72"/>
  <c r="L35" i="72"/>
  <c r="M35" i="72"/>
  <c r="N35" i="72"/>
  <c r="O35" i="72"/>
  <c r="P35" i="72"/>
  <c r="Q35" i="72"/>
  <c r="R35" i="72"/>
  <c r="S35" i="72"/>
  <c r="T35" i="72"/>
  <c r="U35" i="72"/>
  <c r="V35" i="72"/>
  <c r="W35" i="72"/>
  <c r="X35" i="72"/>
  <c r="Y35" i="72"/>
  <c r="Z35" i="72"/>
  <c r="AA35" i="72"/>
  <c r="AB35" i="72"/>
  <c r="AC35" i="72"/>
  <c r="AD35" i="72"/>
  <c r="AE35" i="72"/>
  <c r="AF35" i="72"/>
  <c r="AG35" i="72"/>
  <c r="D38" i="72"/>
  <c r="E38" i="72"/>
  <c r="F38" i="72"/>
  <c r="G38" i="72"/>
  <c r="H38" i="72"/>
  <c r="I38" i="72"/>
  <c r="J38" i="72"/>
  <c r="K38" i="72"/>
  <c r="L38" i="72"/>
  <c r="M38" i="72"/>
  <c r="N38" i="72"/>
  <c r="O38" i="72"/>
  <c r="P38" i="72"/>
  <c r="Q38" i="72"/>
  <c r="R38" i="72"/>
  <c r="S38" i="72"/>
  <c r="T38" i="72"/>
  <c r="U38" i="72"/>
  <c r="V38" i="72"/>
  <c r="W38" i="72"/>
  <c r="X38" i="72"/>
  <c r="Y38" i="72"/>
  <c r="Z38" i="72"/>
  <c r="AA38" i="72"/>
  <c r="AB38" i="72"/>
  <c r="AC38" i="72"/>
  <c r="AD38" i="72"/>
  <c r="AE38" i="72"/>
  <c r="AF38" i="72"/>
  <c r="AG38" i="72"/>
  <c r="D39" i="72"/>
  <c r="E39" i="72"/>
  <c r="F39" i="72"/>
  <c r="G39" i="72"/>
  <c r="H39" i="72"/>
  <c r="I39" i="72"/>
  <c r="J39" i="72"/>
  <c r="K39" i="72"/>
  <c r="L39" i="72"/>
  <c r="M39" i="72"/>
  <c r="N39" i="72"/>
  <c r="O39" i="72"/>
  <c r="P39" i="72"/>
  <c r="Q39" i="72"/>
  <c r="R39" i="72"/>
  <c r="S39" i="72"/>
  <c r="T39" i="72"/>
  <c r="U39" i="72"/>
  <c r="V39" i="72"/>
  <c r="W39" i="72"/>
  <c r="X39" i="72"/>
  <c r="Y39" i="72"/>
  <c r="Z39" i="72"/>
  <c r="AA39" i="72"/>
  <c r="AB39" i="72"/>
  <c r="AC39" i="72"/>
  <c r="AD39" i="72"/>
  <c r="AE39" i="72"/>
  <c r="AF39" i="72"/>
  <c r="AG39" i="72"/>
  <c r="D40" i="72"/>
  <c r="E40" i="72"/>
  <c r="F40" i="72"/>
  <c r="G40" i="72"/>
  <c r="H40" i="72"/>
  <c r="I40" i="72"/>
  <c r="J40" i="72"/>
  <c r="K40" i="72"/>
  <c r="L40" i="72"/>
  <c r="M40" i="72"/>
  <c r="N40" i="72"/>
  <c r="O40" i="72"/>
  <c r="P40" i="72"/>
  <c r="Q40" i="72"/>
  <c r="R40" i="72"/>
  <c r="S40" i="72"/>
  <c r="T40" i="72"/>
  <c r="U40" i="72"/>
  <c r="V40" i="72"/>
  <c r="W40" i="72"/>
  <c r="X40" i="72"/>
  <c r="Y40" i="72"/>
  <c r="Z40" i="72"/>
  <c r="AA40" i="72"/>
  <c r="AB40" i="72"/>
  <c r="AC40" i="72"/>
  <c r="AD40" i="72"/>
  <c r="AE40" i="72"/>
  <c r="AF40" i="72"/>
  <c r="AG40" i="72"/>
  <c r="D41" i="72"/>
  <c r="E41" i="72"/>
  <c r="F41" i="72"/>
  <c r="G41" i="72"/>
  <c r="H41" i="72"/>
  <c r="I41" i="72"/>
  <c r="J41" i="72"/>
  <c r="K41" i="72"/>
  <c r="L41" i="72"/>
  <c r="M41" i="72"/>
  <c r="N41" i="72"/>
  <c r="O41" i="72"/>
  <c r="P41" i="72"/>
  <c r="Q41" i="72"/>
  <c r="R41" i="72"/>
  <c r="S41" i="72"/>
  <c r="T41" i="72"/>
  <c r="U41" i="72"/>
  <c r="V41" i="72"/>
  <c r="W41" i="72"/>
  <c r="X41" i="72"/>
  <c r="Y41" i="72"/>
  <c r="Z41" i="72"/>
  <c r="AA41" i="72"/>
  <c r="AB41" i="72"/>
  <c r="AC41" i="72"/>
  <c r="AD41" i="72"/>
  <c r="AE41" i="72"/>
  <c r="AF41" i="72"/>
  <c r="AG41" i="72"/>
  <c r="D43" i="72"/>
  <c r="E43" i="72"/>
  <c r="F43" i="72"/>
  <c r="G43" i="72"/>
  <c r="H43" i="72"/>
  <c r="I43" i="72"/>
  <c r="J43" i="72"/>
  <c r="K43" i="72"/>
  <c r="L43" i="72"/>
  <c r="M43" i="72"/>
  <c r="N43" i="72"/>
  <c r="O43" i="72"/>
  <c r="P43" i="72"/>
  <c r="Q43" i="72"/>
  <c r="R43" i="72"/>
  <c r="S43" i="72"/>
  <c r="T43" i="72"/>
  <c r="U43" i="72"/>
  <c r="V43" i="72"/>
  <c r="W43" i="72"/>
  <c r="X43" i="72"/>
  <c r="Y43" i="72"/>
  <c r="Z43" i="72"/>
  <c r="AA43" i="72"/>
  <c r="AB43" i="72"/>
  <c r="AC43" i="72"/>
  <c r="AD43" i="72"/>
  <c r="AE43" i="72"/>
  <c r="AF43" i="72"/>
  <c r="AG43" i="72"/>
  <c r="D44" i="72"/>
  <c r="E44" i="72"/>
  <c r="F44" i="72"/>
  <c r="G44" i="72"/>
  <c r="H44" i="72"/>
  <c r="I44" i="72"/>
  <c r="J44" i="72"/>
  <c r="K44" i="72"/>
  <c r="L44" i="72"/>
  <c r="M44" i="72"/>
  <c r="N44" i="72"/>
  <c r="O44" i="72"/>
  <c r="P44" i="72"/>
  <c r="Q44" i="72"/>
  <c r="R44" i="72"/>
  <c r="S44" i="72"/>
  <c r="T44" i="72"/>
  <c r="U44" i="72"/>
  <c r="V44" i="72"/>
  <c r="W44" i="72"/>
  <c r="X44" i="72"/>
  <c r="Y44" i="72"/>
  <c r="Z44" i="72"/>
  <c r="AA44" i="72"/>
  <c r="AB44" i="72"/>
  <c r="AC44" i="72"/>
  <c r="AD44" i="72"/>
  <c r="AE44" i="72"/>
  <c r="AF44" i="72"/>
  <c r="AG44" i="72"/>
  <c r="C39" i="72"/>
  <c r="C40" i="72"/>
  <c r="C41" i="72"/>
  <c r="C43" i="72"/>
  <c r="C44" i="72"/>
  <c r="C38" i="72"/>
  <c r="C31" i="72"/>
  <c r="C32" i="72"/>
  <c r="C33" i="72"/>
  <c r="C34" i="72"/>
  <c r="C35" i="72"/>
  <c r="C30" i="72"/>
  <c r="C23" i="72"/>
  <c r="C24" i="72"/>
  <c r="C25" i="72"/>
  <c r="C26" i="72"/>
  <c r="C27" i="72"/>
  <c r="C22" i="72"/>
  <c r="C15" i="72"/>
  <c r="C16" i="72"/>
  <c r="C17" i="72"/>
  <c r="C18" i="72"/>
  <c r="C19" i="72"/>
  <c r="C14" i="72"/>
  <c r="C3" i="23"/>
  <c r="D3" i="23"/>
  <c r="E3" i="23"/>
  <c r="B3" i="23"/>
  <c r="C3" i="54"/>
  <c r="D3" i="54"/>
  <c r="E3" i="54"/>
  <c r="B3" i="54"/>
  <c r="C3" i="40"/>
  <c r="D3" i="40"/>
  <c r="E3" i="40"/>
  <c r="B3" i="40"/>
  <c r="B3" i="6"/>
  <c r="C3" i="6"/>
  <c r="D3" i="6"/>
  <c r="E3" i="6"/>
  <c r="D31" i="65" l="1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L3" i="7"/>
  <c r="M2" i="41"/>
  <c r="N2" i="41"/>
  <c r="O2" i="41"/>
  <c r="P2" i="41"/>
  <c r="Q2" i="41"/>
  <c r="R2" i="41"/>
  <c r="S2" i="41"/>
  <c r="T2" i="41"/>
  <c r="U2" i="41"/>
  <c r="V2" i="41"/>
  <c r="W2" i="41"/>
  <c r="X2" i="41"/>
  <c r="Y2" i="41"/>
  <c r="Z2" i="41"/>
  <c r="AA2" i="41"/>
  <c r="AB2" i="41"/>
  <c r="AC2" i="41"/>
  <c r="AD2" i="41"/>
  <c r="AE2" i="41"/>
  <c r="AF2" i="41"/>
  <c r="M3" i="41"/>
  <c r="N3" i="41"/>
  <c r="O3" i="41"/>
  <c r="P3" i="41"/>
  <c r="Q3" i="41"/>
  <c r="R3" i="41"/>
  <c r="S3" i="41"/>
  <c r="T3" i="41"/>
  <c r="U3" i="41"/>
  <c r="V3" i="41"/>
  <c r="W3" i="41"/>
  <c r="X3" i="41"/>
  <c r="Y3" i="41"/>
  <c r="Z3" i="41"/>
  <c r="AA3" i="41"/>
  <c r="AB3" i="41"/>
  <c r="AC3" i="41"/>
  <c r="AD3" i="41"/>
  <c r="AE3" i="41"/>
  <c r="AF3" i="41"/>
  <c r="M4" i="41"/>
  <c r="N4" i="41"/>
  <c r="O4" i="41"/>
  <c r="P4" i="41"/>
  <c r="Q4" i="41"/>
  <c r="R4" i="41"/>
  <c r="S4" i="41"/>
  <c r="T4" i="41"/>
  <c r="U4" i="41"/>
  <c r="V4" i="41"/>
  <c r="W4" i="41"/>
  <c r="X4" i="41"/>
  <c r="Y4" i="41"/>
  <c r="Z4" i="41"/>
  <c r="AA4" i="41"/>
  <c r="AB4" i="41"/>
  <c r="AC4" i="41"/>
  <c r="AD4" i="41"/>
  <c r="AE4" i="41"/>
  <c r="AF4" i="41"/>
  <c r="M5" i="41"/>
  <c r="N5" i="41"/>
  <c r="O5" i="41"/>
  <c r="P5" i="41"/>
  <c r="Q5" i="41"/>
  <c r="R5" i="41"/>
  <c r="S5" i="41"/>
  <c r="T5" i="41"/>
  <c r="U5" i="41"/>
  <c r="V5" i="41"/>
  <c r="W5" i="41"/>
  <c r="X5" i="41"/>
  <c r="Y5" i="41"/>
  <c r="Z5" i="41"/>
  <c r="AA5" i="41"/>
  <c r="AB5" i="41"/>
  <c r="AC5" i="41"/>
  <c r="AD5" i="41"/>
  <c r="AE5" i="41"/>
  <c r="AF5" i="41"/>
  <c r="M6" i="41"/>
  <c r="N6" i="41"/>
  <c r="O6" i="41"/>
  <c r="P6" i="41"/>
  <c r="Q6" i="41"/>
  <c r="R6" i="41"/>
  <c r="S6" i="41"/>
  <c r="T6" i="41"/>
  <c r="U6" i="41"/>
  <c r="V6" i="41"/>
  <c r="W6" i="41"/>
  <c r="X6" i="41"/>
  <c r="Y6" i="41"/>
  <c r="Z6" i="41"/>
  <c r="AA6" i="41"/>
  <c r="AB6" i="41"/>
  <c r="AC6" i="41"/>
  <c r="AD6" i="41"/>
  <c r="AE6" i="41"/>
  <c r="AF6" i="41"/>
  <c r="L6" i="41"/>
  <c r="L5" i="41"/>
  <c r="L4" i="41"/>
  <c r="L3" i="41"/>
  <c r="L2" i="41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L6" i="7"/>
  <c r="L5" i="7"/>
  <c r="L4" i="7"/>
  <c r="L2" i="7"/>
  <c r="F3" i="12"/>
  <c r="G3" i="12" s="1"/>
  <c r="H3" i="12" s="1"/>
  <c r="I3" i="12" s="1"/>
  <c r="F6" i="12"/>
  <c r="G6" i="12"/>
  <c r="H6" i="12"/>
  <c r="I6" i="12"/>
  <c r="F7" i="12"/>
  <c r="G7" i="12" s="1"/>
  <c r="H7" i="12" s="1"/>
  <c r="I7" i="12" s="1"/>
  <c r="F8" i="12"/>
  <c r="G8" i="12"/>
  <c r="H8" i="12" s="1"/>
  <c r="I8" i="12" s="1"/>
  <c r="F9" i="12"/>
  <c r="G9" i="12" s="1"/>
  <c r="H9" i="12" s="1"/>
  <c r="I9" i="12" s="1"/>
  <c r="H44" i="74"/>
  <c r="I44" i="74"/>
  <c r="J44" i="74"/>
  <c r="H45" i="74"/>
  <c r="I45" i="74"/>
  <c r="J45" i="74"/>
  <c r="H46" i="74"/>
  <c r="C2" i="31" s="1"/>
  <c r="I46" i="74"/>
  <c r="D2" i="31" s="1"/>
  <c r="J46" i="74"/>
  <c r="E2" i="31" s="1"/>
  <c r="H47" i="74"/>
  <c r="I47" i="74"/>
  <c r="J47" i="74"/>
  <c r="G47" i="74"/>
  <c r="G46" i="74"/>
  <c r="B2" i="31" s="1"/>
  <c r="G45" i="74"/>
  <c r="G44" i="74"/>
  <c r="C6" i="31" l="1"/>
  <c r="C3" i="31"/>
  <c r="E3" i="31"/>
  <c r="E5" i="31"/>
  <c r="E6" i="31"/>
  <c r="E7" i="31"/>
  <c r="D5" i="31"/>
  <c r="D4" i="31" s="1"/>
  <c r="D6" i="31"/>
  <c r="D7" i="31"/>
  <c r="D3" i="31"/>
  <c r="B6" i="31"/>
  <c r="B5" i="31"/>
  <c r="B7" i="31"/>
  <c r="B3" i="31"/>
  <c r="C7" i="31"/>
  <c r="C5" i="31"/>
  <c r="C4" i="31" s="1"/>
  <c r="E4" i="31" l="1"/>
  <c r="C3" i="55" l="1"/>
  <c r="C9" i="55" s="1"/>
  <c r="D3" i="55"/>
  <c r="D6" i="55" s="1"/>
  <c r="E3" i="55"/>
  <c r="B3" i="55"/>
  <c r="B6" i="55" s="1"/>
  <c r="B3" i="30"/>
  <c r="B9" i="30" s="1"/>
  <c r="D3" i="30"/>
  <c r="D9" i="30" s="1"/>
  <c r="E3" i="30"/>
  <c r="E9" i="30" s="1"/>
  <c r="J3" i="30"/>
  <c r="J6" i="30" s="1"/>
  <c r="K3" i="30"/>
  <c r="K9" i="30" s="1"/>
  <c r="L3" i="30"/>
  <c r="L6" i="30" s="1"/>
  <c r="M3" i="30"/>
  <c r="M9" i="30" s="1"/>
  <c r="N3" i="30"/>
  <c r="N6" i="30" s="1"/>
  <c r="O3" i="30"/>
  <c r="O9" i="30" s="1"/>
  <c r="P3" i="30"/>
  <c r="P6" i="30" s="1"/>
  <c r="Q3" i="30"/>
  <c r="Q6" i="30" s="1"/>
  <c r="R3" i="30"/>
  <c r="R6" i="30" s="1"/>
  <c r="S3" i="30"/>
  <c r="S9" i="30" s="1"/>
  <c r="T3" i="30"/>
  <c r="T6" i="30" s="1"/>
  <c r="U3" i="30"/>
  <c r="U9" i="30" s="1"/>
  <c r="V3" i="30"/>
  <c r="V6" i="30" s="1"/>
  <c r="W3" i="30"/>
  <c r="W9" i="30" s="1"/>
  <c r="X3" i="30"/>
  <c r="X6" i="30" s="1"/>
  <c r="Y3" i="30"/>
  <c r="Y6" i="30" s="1"/>
  <c r="Z3" i="30"/>
  <c r="Z9" i="30" s="1"/>
  <c r="AA3" i="30"/>
  <c r="AA9" i="30" s="1"/>
  <c r="AB3" i="30"/>
  <c r="AB6" i="30" s="1"/>
  <c r="AC3" i="30"/>
  <c r="AC9" i="30" s="1"/>
  <c r="AD3" i="30"/>
  <c r="AD6" i="30" s="1"/>
  <c r="AE3" i="30"/>
  <c r="AE9" i="30" s="1"/>
  <c r="AF3" i="30"/>
  <c r="AF6" i="30" s="1"/>
  <c r="C3" i="30"/>
  <c r="C6" i="30" s="1"/>
  <c r="O6" i="30" l="1"/>
  <c r="M6" i="30"/>
  <c r="AE6" i="30"/>
  <c r="K6" i="30"/>
  <c r="AA6" i="30"/>
  <c r="AC6" i="30"/>
  <c r="W6" i="30"/>
  <c r="U6" i="30"/>
  <c r="S6" i="30"/>
  <c r="R9" i="30"/>
  <c r="J9" i="30"/>
  <c r="Z6" i="30"/>
  <c r="Y9" i="30"/>
  <c r="Q9" i="30"/>
  <c r="AF9" i="30"/>
  <c r="X9" i="30"/>
  <c r="P9" i="30"/>
  <c r="AD9" i="30"/>
  <c r="V9" i="30"/>
  <c r="N9" i="30"/>
  <c r="AB9" i="30"/>
  <c r="T9" i="30"/>
  <c r="L9" i="30"/>
  <c r="E6" i="30"/>
  <c r="D6" i="30"/>
  <c r="C6" i="55"/>
  <c r="F3" i="30"/>
  <c r="E6" i="55"/>
  <c r="B9" i="55"/>
  <c r="C9" i="30"/>
  <c r="E9" i="55"/>
  <c r="D9" i="55"/>
  <c r="B6" i="30"/>
  <c r="L34" i="65"/>
  <c r="L35" i="65"/>
  <c r="L36" i="65"/>
  <c r="L37" i="65"/>
  <c r="L38" i="65"/>
  <c r="C34" i="65"/>
  <c r="D34" i="65"/>
  <c r="E34" i="65"/>
  <c r="F34" i="65"/>
  <c r="G34" i="65"/>
  <c r="H34" i="65"/>
  <c r="I34" i="65"/>
  <c r="J34" i="65"/>
  <c r="K34" i="65"/>
  <c r="C35" i="65"/>
  <c r="D35" i="65"/>
  <c r="E35" i="65"/>
  <c r="F35" i="65"/>
  <c r="G35" i="65"/>
  <c r="H35" i="65"/>
  <c r="I35" i="65"/>
  <c r="J35" i="65"/>
  <c r="K35" i="65"/>
  <c r="C36" i="65"/>
  <c r="D36" i="65"/>
  <c r="E36" i="65"/>
  <c r="F36" i="65"/>
  <c r="G36" i="65"/>
  <c r="H36" i="65"/>
  <c r="I36" i="65"/>
  <c r="J36" i="65"/>
  <c r="K36" i="65"/>
  <c r="C37" i="65"/>
  <c r="D37" i="65"/>
  <c r="E37" i="65"/>
  <c r="F37" i="65"/>
  <c r="G37" i="65"/>
  <c r="H37" i="65"/>
  <c r="I37" i="65"/>
  <c r="J37" i="65"/>
  <c r="K37" i="65"/>
  <c r="C38" i="65"/>
  <c r="D38" i="65"/>
  <c r="E38" i="65"/>
  <c r="F38" i="65"/>
  <c r="G38" i="65"/>
  <c r="H38" i="65"/>
  <c r="I38" i="65"/>
  <c r="J38" i="65"/>
  <c r="K38" i="65"/>
  <c r="B37" i="65"/>
  <c r="B36" i="65"/>
  <c r="B35" i="65"/>
  <c r="C16" i="65"/>
  <c r="C17" i="65"/>
  <c r="C18" i="65"/>
  <c r="C19" i="65"/>
  <c r="C22" i="65"/>
  <c r="C298" i="63"/>
  <c r="C299" i="63"/>
  <c r="B23" i="65" s="1"/>
  <c r="C300" i="63"/>
  <c r="C301" i="63"/>
  <c r="C302" i="63"/>
  <c r="C303" i="63"/>
  <c r="C304" i="63"/>
  <c r="C305" i="63"/>
  <c r="C306" i="63"/>
  <c r="C307" i="63"/>
  <c r="B17" i="65"/>
  <c r="B18" i="65"/>
  <c r="B19" i="65"/>
  <c r="B20" i="65"/>
  <c r="B21" i="65"/>
  <c r="B22" i="65"/>
  <c r="B24" i="65"/>
  <c r="B25" i="65"/>
  <c r="B27" i="65"/>
  <c r="B16" i="65"/>
  <c r="D16" i="65"/>
  <c r="E16" i="65"/>
  <c r="F16" i="65"/>
  <c r="D17" i="65"/>
  <c r="E17" i="65"/>
  <c r="F17" i="65"/>
  <c r="D18" i="65"/>
  <c r="E18" i="65"/>
  <c r="F18" i="65"/>
  <c r="D19" i="65"/>
  <c r="E19" i="65"/>
  <c r="F19" i="65"/>
  <c r="D20" i="65"/>
  <c r="E20" i="65"/>
  <c r="F20" i="65"/>
  <c r="D21" i="65"/>
  <c r="E21" i="65"/>
  <c r="F21" i="65"/>
  <c r="D22" i="65"/>
  <c r="E22" i="65"/>
  <c r="F22" i="65"/>
  <c r="C23" i="65"/>
  <c r="D23" i="65"/>
  <c r="E23" i="65"/>
  <c r="F23" i="65"/>
  <c r="C24" i="65"/>
  <c r="D24" i="65"/>
  <c r="E24" i="65"/>
  <c r="F24" i="65"/>
  <c r="C25" i="65"/>
  <c r="D25" i="65"/>
  <c r="E25" i="65"/>
  <c r="F25" i="65"/>
  <c r="C26" i="65"/>
  <c r="D26" i="65"/>
  <c r="E26" i="65"/>
  <c r="F26" i="65"/>
  <c r="C27" i="65"/>
  <c r="D27" i="65"/>
  <c r="E27" i="65"/>
  <c r="F27" i="65"/>
  <c r="L4" i="62"/>
  <c r="L5" i="62"/>
  <c r="L6" i="62"/>
  <c r="L7" i="62"/>
  <c r="L8" i="62"/>
  <c r="L9" i="62"/>
  <c r="L10" i="62"/>
  <c r="L11" i="62"/>
  <c r="L12" i="62"/>
  <c r="L13" i="62"/>
  <c r="L14" i="62"/>
  <c r="L15" i="62"/>
  <c r="L16" i="62"/>
  <c r="L17" i="62"/>
  <c r="L18" i="62"/>
  <c r="L19" i="62"/>
  <c r="L20" i="62"/>
  <c r="L21" i="62"/>
  <c r="L22" i="62"/>
  <c r="L23" i="62"/>
  <c r="L24" i="62"/>
  <c r="L25" i="62"/>
  <c r="L26" i="62"/>
  <c r="L27" i="62"/>
  <c r="L28" i="62"/>
  <c r="L29" i="62"/>
  <c r="L30" i="62"/>
  <c r="L31" i="62"/>
  <c r="L32" i="62"/>
  <c r="L33" i="62"/>
  <c r="L34" i="62"/>
  <c r="L35" i="62"/>
  <c r="L36" i="62"/>
  <c r="L37" i="62"/>
  <c r="L38" i="62"/>
  <c r="L39" i="62"/>
  <c r="L40" i="62"/>
  <c r="L41" i="62"/>
  <c r="L42" i="62"/>
  <c r="L43" i="62"/>
  <c r="L44" i="62"/>
  <c r="L45" i="62"/>
  <c r="L46" i="62"/>
  <c r="L47" i="62"/>
  <c r="L48" i="62"/>
  <c r="L49" i="62"/>
  <c r="L50" i="62"/>
  <c r="L51" i="62"/>
  <c r="L52" i="62"/>
  <c r="L53" i="62"/>
  <c r="L54" i="62"/>
  <c r="L55" i="62"/>
  <c r="L56" i="62"/>
  <c r="L57" i="62"/>
  <c r="L58" i="62"/>
  <c r="L59" i="62"/>
  <c r="L60" i="62"/>
  <c r="L61" i="62"/>
  <c r="L62" i="62"/>
  <c r="L63" i="62"/>
  <c r="L64" i="62"/>
  <c r="L65" i="62"/>
  <c r="L66" i="62"/>
  <c r="L67" i="62"/>
  <c r="L68" i="62"/>
  <c r="L69" i="62"/>
  <c r="L70" i="62"/>
  <c r="L71" i="62"/>
  <c r="L72" i="62"/>
  <c r="L73" i="62"/>
  <c r="L74" i="62"/>
  <c r="L75" i="62"/>
  <c r="L76" i="62"/>
  <c r="L77" i="62"/>
  <c r="L78" i="62"/>
  <c r="L79" i="62"/>
  <c r="L80" i="62"/>
  <c r="L81" i="62"/>
  <c r="L82" i="62"/>
  <c r="L83" i="62"/>
  <c r="L84" i="62"/>
  <c r="L85" i="62"/>
  <c r="L86" i="62"/>
  <c r="L87" i="62"/>
  <c r="L88" i="62"/>
  <c r="L89" i="62"/>
  <c r="L90" i="62"/>
  <c r="L91" i="62"/>
  <c r="L92" i="62"/>
  <c r="L93" i="62"/>
  <c r="L94" i="62"/>
  <c r="L95" i="62"/>
  <c r="L96" i="62"/>
  <c r="L97" i="62"/>
  <c r="L98" i="62"/>
  <c r="L99" i="62"/>
  <c r="L100" i="62"/>
  <c r="L101" i="62"/>
  <c r="L102" i="62"/>
  <c r="L103" i="62"/>
  <c r="L104" i="62"/>
  <c r="L105" i="62"/>
  <c r="L106" i="62"/>
  <c r="L107" i="62"/>
  <c r="L108" i="62"/>
  <c r="L109" i="62"/>
  <c r="L110" i="62"/>
  <c r="L111" i="62"/>
  <c r="L112" i="62"/>
  <c r="L113" i="62"/>
  <c r="L114" i="62"/>
  <c r="L115" i="62"/>
  <c r="L116" i="62"/>
  <c r="L117" i="62"/>
  <c r="L118" i="62"/>
  <c r="L119" i="62"/>
  <c r="L120" i="62"/>
  <c r="L121" i="62"/>
  <c r="L122" i="62"/>
  <c r="L123" i="62"/>
  <c r="L124" i="62"/>
  <c r="L125" i="62"/>
  <c r="L126" i="62"/>
  <c r="L127" i="62"/>
  <c r="L128" i="62"/>
  <c r="L129" i="62"/>
  <c r="L130" i="62"/>
  <c r="L131" i="62"/>
  <c r="L132" i="62"/>
  <c r="L133" i="62"/>
  <c r="L134" i="62"/>
  <c r="L135" i="62"/>
  <c r="L136" i="62"/>
  <c r="L137" i="62"/>
  <c r="L138" i="62"/>
  <c r="L139" i="62"/>
  <c r="L140" i="62"/>
  <c r="L141" i="62"/>
  <c r="L142" i="62"/>
  <c r="L143" i="62"/>
  <c r="L144" i="62"/>
  <c r="L145" i="62"/>
  <c r="L146" i="62"/>
  <c r="L147" i="62"/>
  <c r="L148" i="62"/>
  <c r="L149" i="62"/>
  <c r="L150" i="62"/>
  <c r="L151" i="62"/>
  <c r="L152" i="62"/>
  <c r="L153" i="62"/>
  <c r="L154" i="62"/>
  <c r="L3" i="62"/>
  <c r="F9" i="30" l="1"/>
  <c r="F6" i="30"/>
  <c r="G3" i="30"/>
  <c r="C20" i="65"/>
  <c r="C21" i="65" s="1"/>
  <c r="B34" i="65"/>
  <c r="B38" i="65"/>
  <c r="B26" i="65"/>
  <c r="G9" i="30" l="1"/>
  <c r="G6" i="30"/>
  <c r="H3" i="30"/>
  <c r="I3" i="30" l="1"/>
  <c r="H9" i="30"/>
  <c r="H6" i="30"/>
  <c r="B3" i="65" a="1"/>
  <c r="B3" i="65" s="1"/>
  <c r="B4" i="65" a="1"/>
  <c r="B4" i="65" s="1"/>
  <c r="B5" i="65" a="1"/>
  <c r="B5" i="65" s="1"/>
  <c r="B6" i="65" a="1"/>
  <c r="B6" i="65" s="1"/>
  <c r="B7" i="65" a="1"/>
  <c r="B7" i="65" s="1"/>
  <c r="B8" i="65" a="1"/>
  <c r="B8" i="65" s="1"/>
  <c r="B9" i="65" a="1"/>
  <c r="B9" i="65" s="1"/>
  <c r="B10" i="65" a="1"/>
  <c r="B10" i="65" s="1"/>
  <c r="B11" i="65" a="1"/>
  <c r="B11" i="65" s="1"/>
  <c r="B12" i="65" a="1"/>
  <c r="B12" i="65" s="1"/>
  <c r="B13" i="65" a="1"/>
  <c r="B13" i="65" s="1"/>
  <c r="B2" i="65" a="1"/>
  <c r="B2" i="65" s="1"/>
  <c r="C244" i="64"/>
  <c r="D244" i="64"/>
  <c r="C245" i="64"/>
  <c r="D245" i="64"/>
  <c r="C246" i="64"/>
  <c r="D246" i="64"/>
  <c r="C247" i="64"/>
  <c r="D247" i="64"/>
  <c r="C248" i="64"/>
  <c r="D248" i="64"/>
  <c r="C249" i="64"/>
  <c r="D249" i="64"/>
  <c r="C250" i="64"/>
  <c r="D250" i="64"/>
  <c r="C251" i="64"/>
  <c r="D251" i="64"/>
  <c r="C252" i="64"/>
  <c r="D252" i="64"/>
  <c r="C253" i="64"/>
  <c r="D253" i="64"/>
  <c r="C254" i="64"/>
  <c r="D254" i="64"/>
  <c r="C255" i="64"/>
  <c r="D255" i="64"/>
  <c r="C256" i="64"/>
  <c r="D256" i="64"/>
  <c r="C257" i="64"/>
  <c r="D257" i="64"/>
  <c r="S103" i="66"/>
  <c r="C294" i="63"/>
  <c r="C295" i="63"/>
  <c r="C296" i="63"/>
  <c r="C297" i="63"/>
  <c r="S4" i="66"/>
  <c r="S5" i="66"/>
  <c r="S6" i="66"/>
  <c r="S7" i="66"/>
  <c r="S8" i="66"/>
  <c r="S9" i="66"/>
  <c r="S10" i="66"/>
  <c r="S11" i="66"/>
  <c r="S12" i="66"/>
  <c r="S13" i="66"/>
  <c r="S14" i="66"/>
  <c r="S15" i="66"/>
  <c r="S16" i="66"/>
  <c r="S17" i="66"/>
  <c r="S18" i="66"/>
  <c r="S19" i="66"/>
  <c r="S20" i="66"/>
  <c r="S21" i="66"/>
  <c r="S22" i="66"/>
  <c r="S23" i="66"/>
  <c r="S24" i="66"/>
  <c r="S25" i="66"/>
  <c r="S26" i="66"/>
  <c r="S27" i="66"/>
  <c r="S28" i="66"/>
  <c r="S29" i="66"/>
  <c r="S30" i="66"/>
  <c r="S31" i="66"/>
  <c r="S32" i="66"/>
  <c r="S33" i="66"/>
  <c r="S34" i="66"/>
  <c r="S35" i="66"/>
  <c r="S36" i="66"/>
  <c r="S37" i="66"/>
  <c r="S38" i="66"/>
  <c r="S39" i="66"/>
  <c r="S40" i="66"/>
  <c r="S41" i="66"/>
  <c r="S42" i="66"/>
  <c r="S43" i="66"/>
  <c r="S44" i="66"/>
  <c r="S45" i="66"/>
  <c r="S46" i="66"/>
  <c r="S47" i="66"/>
  <c r="S48" i="66"/>
  <c r="S49" i="66"/>
  <c r="S50" i="66"/>
  <c r="S51" i="66"/>
  <c r="S52" i="66"/>
  <c r="S53" i="66"/>
  <c r="S54" i="66"/>
  <c r="S55" i="66"/>
  <c r="S56" i="66"/>
  <c r="S57" i="66"/>
  <c r="S58" i="66"/>
  <c r="S59" i="66"/>
  <c r="S60" i="66"/>
  <c r="S61" i="66"/>
  <c r="S62" i="66"/>
  <c r="S63" i="66"/>
  <c r="S64" i="66"/>
  <c r="S65" i="66"/>
  <c r="S66" i="66"/>
  <c r="S67" i="66"/>
  <c r="S68" i="66"/>
  <c r="S69" i="66"/>
  <c r="S70" i="66"/>
  <c r="S71" i="66"/>
  <c r="S72" i="66"/>
  <c r="S73" i="66"/>
  <c r="S74" i="66"/>
  <c r="S75" i="66"/>
  <c r="S76" i="66"/>
  <c r="S77" i="66"/>
  <c r="S78" i="66"/>
  <c r="S79" i="66"/>
  <c r="S80" i="66"/>
  <c r="S81" i="66"/>
  <c r="S82" i="66"/>
  <c r="S83" i="66"/>
  <c r="S84" i="66"/>
  <c r="S85" i="66"/>
  <c r="S86" i="66"/>
  <c r="S87" i="66"/>
  <c r="S88" i="66"/>
  <c r="S89" i="66"/>
  <c r="S90" i="66"/>
  <c r="S91" i="66"/>
  <c r="S92" i="66"/>
  <c r="S93" i="66"/>
  <c r="S94" i="66"/>
  <c r="S95" i="66"/>
  <c r="S96" i="66"/>
  <c r="S97" i="66"/>
  <c r="S98" i="66"/>
  <c r="S99" i="66"/>
  <c r="S100" i="66"/>
  <c r="S101" i="66"/>
  <c r="S102" i="66"/>
  <c r="D2" i="57"/>
  <c r="E2" i="57"/>
  <c r="F2" i="57"/>
  <c r="G2" i="57"/>
  <c r="H2" i="57"/>
  <c r="I2" i="57"/>
  <c r="J2" i="57"/>
  <c r="K2" i="57"/>
  <c r="L2" i="57"/>
  <c r="M2" i="57"/>
  <c r="N2" i="57"/>
  <c r="O2" i="57"/>
  <c r="P2" i="57"/>
  <c r="Q2" i="57"/>
  <c r="R2" i="57"/>
  <c r="S2" i="57"/>
  <c r="T2" i="57"/>
  <c r="U2" i="57"/>
  <c r="V2" i="57"/>
  <c r="W2" i="57"/>
  <c r="X2" i="57"/>
  <c r="Y2" i="57"/>
  <c r="Z2" i="57"/>
  <c r="AA2" i="57"/>
  <c r="AB2" i="57"/>
  <c r="AC2" i="57"/>
  <c r="AD2" i="57"/>
  <c r="AE2" i="57"/>
  <c r="AF2" i="57"/>
  <c r="D4" i="57"/>
  <c r="E4" i="57"/>
  <c r="F4" i="57"/>
  <c r="G4" i="57"/>
  <c r="H4" i="57"/>
  <c r="I4" i="57"/>
  <c r="J4" i="57"/>
  <c r="K4" i="57"/>
  <c r="L4" i="57"/>
  <c r="M4" i="57"/>
  <c r="N4" i="57"/>
  <c r="O4" i="57"/>
  <c r="P4" i="57"/>
  <c r="Q4" i="57"/>
  <c r="R4" i="57"/>
  <c r="S4" i="57"/>
  <c r="T4" i="57"/>
  <c r="U4" i="57"/>
  <c r="V4" i="57"/>
  <c r="W4" i="57"/>
  <c r="X4" i="57"/>
  <c r="Y4" i="57"/>
  <c r="Z4" i="57"/>
  <c r="AA4" i="57"/>
  <c r="AB4" i="57"/>
  <c r="AC4" i="57"/>
  <c r="AD4" i="57"/>
  <c r="AE4" i="57"/>
  <c r="AF4" i="57"/>
  <c r="D5" i="57"/>
  <c r="E5" i="57"/>
  <c r="F5" i="57"/>
  <c r="G5" i="57"/>
  <c r="H5" i="57"/>
  <c r="I5" i="57"/>
  <c r="J5" i="57"/>
  <c r="K5" i="57"/>
  <c r="L5" i="57"/>
  <c r="M5" i="57"/>
  <c r="N5" i="57"/>
  <c r="O5" i="57"/>
  <c r="P5" i="57"/>
  <c r="Q5" i="57"/>
  <c r="R5" i="57"/>
  <c r="S5" i="57"/>
  <c r="T5" i="57"/>
  <c r="U5" i="57"/>
  <c r="V5" i="57"/>
  <c r="W5" i="57"/>
  <c r="X5" i="57"/>
  <c r="Y5" i="57"/>
  <c r="Z5" i="57"/>
  <c r="AA5" i="57"/>
  <c r="AB5" i="57"/>
  <c r="AC5" i="57"/>
  <c r="AD5" i="57"/>
  <c r="AE5" i="57"/>
  <c r="AF5" i="57"/>
  <c r="D6" i="57"/>
  <c r="E6" i="57"/>
  <c r="F6" i="57"/>
  <c r="G6" i="57"/>
  <c r="H6" i="57"/>
  <c r="I6" i="57"/>
  <c r="J6" i="57"/>
  <c r="K6" i="57"/>
  <c r="L6" i="57"/>
  <c r="M6" i="57"/>
  <c r="N6" i="57"/>
  <c r="O6" i="57"/>
  <c r="P6" i="57"/>
  <c r="Q6" i="57"/>
  <c r="R6" i="57"/>
  <c r="S6" i="57"/>
  <c r="T6" i="57"/>
  <c r="U6" i="57"/>
  <c r="V6" i="57"/>
  <c r="W6" i="57"/>
  <c r="X6" i="57"/>
  <c r="Y6" i="57"/>
  <c r="Z6" i="57"/>
  <c r="AA6" i="57"/>
  <c r="AB6" i="57"/>
  <c r="AC6" i="57"/>
  <c r="AD6" i="57"/>
  <c r="AE6" i="57"/>
  <c r="AF6" i="57"/>
  <c r="C6" i="57"/>
  <c r="C5" i="57"/>
  <c r="C4" i="57"/>
  <c r="C2" i="57"/>
  <c r="D2" i="56"/>
  <c r="E2" i="56"/>
  <c r="F2" i="56"/>
  <c r="G2" i="56"/>
  <c r="H2" i="56"/>
  <c r="I2" i="56"/>
  <c r="J2" i="56"/>
  <c r="K2" i="56"/>
  <c r="L2" i="56"/>
  <c r="M2" i="56"/>
  <c r="N2" i="56"/>
  <c r="O2" i="56"/>
  <c r="P2" i="56"/>
  <c r="Q2" i="56"/>
  <c r="R2" i="56"/>
  <c r="S2" i="56"/>
  <c r="T2" i="56"/>
  <c r="U2" i="56"/>
  <c r="V2" i="56"/>
  <c r="W2" i="56"/>
  <c r="X2" i="56"/>
  <c r="Y2" i="56"/>
  <c r="Z2" i="56"/>
  <c r="AA2" i="56"/>
  <c r="AB2" i="56"/>
  <c r="AC2" i="56"/>
  <c r="AD2" i="56"/>
  <c r="AE2" i="56"/>
  <c r="AF2" i="56"/>
  <c r="D3" i="56"/>
  <c r="E3" i="56"/>
  <c r="F3" i="56"/>
  <c r="G3" i="56"/>
  <c r="H3" i="56"/>
  <c r="I3" i="56"/>
  <c r="J3" i="56"/>
  <c r="K3" i="56"/>
  <c r="L3" i="56"/>
  <c r="M3" i="56"/>
  <c r="N3" i="56"/>
  <c r="O3" i="56"/>
  <c r="P3" i="56"/>
  <c r="Q3" i="56"/>
  <c r="R3" i="56"/>
  <c r="S3" i="56"/>
  <c r="T3" i="56"/>
  <c r="U3" i="56"/>
  <c r="V3" i="56"/>
  <c r="W3" i="56"/>
  <c r="X3" i="56"/>
  <c r="Y3" i="56"/>
  <c r="Z3" i="56"/>
  <c r="AA3" i="56"/>
  <c r="AB3" i="56"/>
  <c r="AC3" i="56"/>
  <c r="AD3" i="56"/>
  <c r="AE3" i="56"/>
  <c r="AF3" i="56"/>
  <c r="D5" i="56"/>
  <c r="D4" i="56" s="1"/>
  <c r="E5" i="56"/>
  <c r="E4" i="56" s="1"/>
  <c r="F5" i="56"/>
  <c r="F4" i="56" s="1"/>
  <c r="G5" i="56"/>
  <c r="G4" i="56" s="1"/>
  <c r="H5" i="56"/>
  <c r="H4" i="56" s="1"/>
  <c r="I5" i="56"/>
  <c r="I4" i="56" s="1"/>
  <c r="J5" i="56"/>
  <c r="J4" i="56" s="1"/>
  <c r="K5" i="56"/>
  <c r="K4" i="56" s="1"/>
  <c r="L5" i="56"/>
  <c r="L4" i="56" s="1"/>
  <c r="M5" i="56"/>
  <c r="M4" i="56" s="1"/>
  <c r="N5" i="56"/>
  <c r="N4" i="56" s="1"/>
  <c r="O5" i="56"/>
  <c r="O4" i="56" s="1"/>
  <c r="P5" i="56"/>
  <c r="P4" i="56" s="1"/>
  <c r="Q5" i="56"/>
  <c r="Q4" i="56" s="1"/>
  <c r="R5" i="56"/>
  <c r="R4" i="56" s="1"/>
  <c r="S5" i="56"/>
  <c r="S4" i="56" s="1"/>
  <c r="T5" i="56"/>
  <c r="T4" i="56" s="1"/>
  <c r="U5" i="56"/>
  <c r="U4" i="56" s="1"/>
  <c r="V5" i="56"/>
  <c r="V4" i="56" s="1"/>
  <c r="W5" i="56"/>
  <c r="W4" i="56" s="1"/>
  <c r="X5" i="56"/>
  <c r="X4" i="56" s="1"/>
  <c r="Y5" i="56"/>
  <c r="Y4" i="56" s="1"/>
  <c r="Z5" i="56"/>
  <c r="Z4" i="56" s="1"/>
  <c r="AA5" i="56"/>
  <c r="AA4" i="56" s="1"/>
  <c r="AB5" i="56"/>
  <c r="AB4" i="56" s="1"/>
  <c r="AC5" i="56"/>
  <c r="AC4" i="56" s="1"/>
  <c r="AD5" i="56"/>
  <c r="AD4" i="56" s="1"/>
  <c r="AE5" i="56"/>
  <c r="AE4" i="56" s="1"/>
  <c r="AF5" i="56"/>
  <c r="AF4" i="56" s="1"/>
  <c r="D6" i="56"/>
  <c r="E6" i="56"/>
  <c r="F6" i="56"/>
  <c r="G6" i="56"/>
  <c r="H6" i="56"/>
  <c r="I6" i="56"/>
  <c r="J6" i="56"/>
  <c r="K6" i="56"/>
  <c r="L6" i="56"/>
  <c r="M6" i="56"/>
  <c r="N6" i="56"/>
  <c r="O6" i="56"/>
  <c r="P6" i="56"/>
  <c r="Q6" i="56"/>
  <c r="R6" i="56"/>
  <c r="S6" i="56"/>
  <c r="T6" i="56"/>
  <c r="U6" i="56"/>
  <c r="V6" i="56"/>
  <c r="W6" i="56"/>
  <c r="X6" i="56"/>
  <c r="Y6" i="56"/>
  <c r="Z6" i="56"/>
  <c r="AA6" i="56"/>
  <c r="AB6" i="56"/>
  <c r="AC6" i="56"/>
  <c r="AD6" i="56"/>
  <c r="AE6" i="56"/>
  <c r="AF6" i="56"/>
  <c r="D7" i="56"/>
  <c r="E7" i="56"/>
  <c r="F7" i="56"/>
  <c r="G7" i="56"/>
  <c r="H7" i="56"/>
  <c r="I7" i="56"/>
  <c r="J7" i="56"/>
  <c r="K7" i="56"/>
  <c r="L7" i="56"/>
  <c r="M7" i="56"/>
  <c r="N7" i="56"/>
  <c r="O7" i="56"/>
  <c r="P7" i="56"/>
  <c r="Q7" i="56"/>
  <c r="R7" i="56"/>
  <c r="S7" i="56"/>
  <c r="T7" i="56"/>
  <c r="U7" i="56"/>
  <c r="V7" i="56"/>
  <c r="W7" i="56"/>
  <c r="X7" i="56"/>
  <c r="Y7" i="56"/>
  <c r="Z7" i="56"/>
  <c r="AA7" i="56"/>
  <c r="AB7" i="56"/>
  <c r="AC7" i="56"/>
  <c r="AD7" i="56"/>
  <c r="AE7" i="56"/>
  <c r="AF7" i="56"/>
  <c r="C7" i="56"/>
  <c r="C6" i="56"/>
  <c r="C5" i="56"/>
  <c r="C3" i="56"/>
  <c r="C2" i="56"/>
  <c r="J3" i="55"/>
  <c r="K3" i="55"/>
  <c r="L3" i="55"/>
  <c r="M3" i="55"/>
  <c r="N3" i="55"/>
  <c r="O3" i="55"/>
  <c r="P3" i="55"/>
  <c r="Q3" i="55"/>
  <c r="R3" i="55"/>
  <c r="S3" i="55"/>
  <c r="T3" i="55"/>
  <c r="U3" i="55"/>
  <c r="V3" i="55"/>
  <c r="W3" i="55"/>
  <c r="X3" i="55"/>
  <c r="Y3" i="55"/>
  <c r="Z3" i="55"/>
  <c r="AA3" i="55"/>
  <c r="AB3" i="55"/>
  <c r="AC3" i="55"/>
  <c r="AD3" i="55"/>
  <c r="AE3" i="55"/>
  <c r="AF3" i="55"/>
  <c r="F3" i="54"/>
  <c r="G3" i="54"/>
  <c r="H3" i="54"/>
  <c r="I3" i="54"/>
  <c r="J3" i="54"/>
  <c r="K3" i="54"/>
  <c r="L3" i="54"/>
  <c r="M3" i="54"/>
  <c r="N3" i="54"/>
  <c r="O3" i="54"/>
  <c r="P3" i="54"/>
  <c r="Q3" i="54"/>
  <c r="R3" i="54"/>
  <c r="S3" i="54"/>
  <c r="T3" i="54"/>
  <c r="U3" i="54"/>
  <c r="V3" i="54"/>
  <c r="W3" i="54"/>
  <c r="X3" i="54"/>
  <c r="Y3" i="54"/>
  <c r="Z3" i="54"/>
  <c r="AA3" i="54"/>
  <c r="AB3" i="54"/>
  <c r="AC3" i="54"/>
  <c r="AD3" i="54"/>
  <c r="AE3" i="54"/>
  <c r="AF3" i="54"/>
  <c r="D3" i="42"/>
  <c r="E3" i="42"/>
  <c r="F3" i="42"/>
  <c r="G3" i="42"/>
  <c r="H3" i="42"/>
  <c r="I3" i="42"/>
  <c r="J3" i="42"/>
  <c r="K3" i="42"/>
  <c r="L3" i="42"/>
  <c r="M3" i="42"/>
  <c r="N3" i="42"/>
  <c r="O3" i="42"/>
  <c r="P3" i="42"/>
  <c r="Q3" i="42"/>
  <c r="R3" i="42"/>
  <c r="S3" i="42"/>
  <c r="T3" i="42"/>
  <c r="U3" i="42"/>
  <c r="V3" i="42"/>
  <c r="W3" i="42"/>
  <c r="X3" i="42"/>
  <c r="Y3" i="42"/>
  <c r="Z3" i="42"/>
  <c r="AA3" i="42"/>
  <c r="AB3" i="42"/>
  <c r="AC3" i="42"/>
  <c r="AD3" i="42"/>
  <c r="AE3" i="42"/>
  <c r="AF3" i="42"/>
  <c r="C3" i="42"/>
  <c r="D2" i="32"/>
  <c r="E2" i="32"/>
  <c r="F2" i="32"/>
  <c r="G2" i="32"/>
  <c r="H2" i="32"/>
  <c r="I2" i="32"/>
  <c r="J2" i="32"/>
  <c r="K2" i="32"/>
  <c r="L2" i="32"/>
  <c r="M2" i="32"/>
  <c r="N2" i="32"/>
  <c r="O2" i="32"/>
  <c r="P2" i="32"/>
  <c r="Q2" i="32"/>
  <c r="R2" i="32"/>
  <c r="S2" i="32"/>
  <c r="T2" i="32"/>
  <c r="U2" i="32"/>
  <c r="V2" i="32"/>
  <c r="W2" i="32"/>
  <c r="X2" i="32"/>
  <c r="Y2" i="32"/>
  <c r="Z2" i="32"/>
  <c r="AA2" i="32"/>
  <c r="AB2" i="32"/>
  <c r="AC2" i="32"/>
  <c r="AD2" i="32"/>
  <c r="AE2" i="32"/>
  <c r="AF2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Q4" i="32"/>
  <c r="R4" i="32"/>
  <c r="S4" i="32"/>
  <c r="T4" i="32"/>
  <c r="U4" i="32"/>
  <c r="V4" i="32"/>
  <c r="W4" i="32"/>
  <c r="X4" i="32"/>
  <c r="Y4" i="32"/>
  <c r="Z4" i="32"/>
  <c r="AA4" i="32"/>
  <c r="AB4" i="32"/>
  <c r="AC4" i="32"/>
  <c r="AD4" i="32"/>
  <c r="AE4" i="32"/>
  <c r="AF4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B5" i="32"/>
  <c r="AC5" i="32"/>
  <c r="AD5" i="32"/>
  <c r="AE5" i="32"/>
  <c r="AF5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R6" i="32"/>
  <c r="S6" i="32"/>
  <c r="T6" i="32"/>
  <c r="U6" i="32"/>
  <c r="V6" i="32"/>
  <c r="W6" i="32"/>
  <c r="X6" i="32"/>
  <c r="Y6" i="32"/>
  <c r="Z6" i="32"/>
  <c r="AA6" i="32"/>
  <c r="AB6" i="32"/>
  <c r="AC6" i="32"/>
  <c r="AD6" i="32"/>
  <c r="AE6" i="32"/>
  <c r="AF6" i="32"/>
  <c r="C6" i="32"/>
  <c r="C5" i="32"/>
  <c r="C4" i="32"/>
  <c r="C2" i="32"/>
  <c r="J2" i="31"/>
  <c r="K2" i="31"/>
  <c r="L2" i="31"/>
  <c r="M2" i="31"/>
  <c r="N2" i="31"/>
  <c r="O2" i="31"/>
  <c r="P2" i="31"/>
  <c r="Q2" i="31"/>
  <c r="R2" i="31"/>
  <c r="S2" i="31"/>
  <c r="T2" i="31"/>
  <c r="U2" i="31"/>
  <c r="V2" i="31"/>
  <c r="W2" i="31"/>
  <c r="X2" i="31"/>
  <c r="Y2" i="31"/>
  <c r="Z2" i="31"/>
  <c r="AA2" i="31"/>
  <c r="AB2" i="31"/>
  <c r="AC2" i="31"/>
  <c r="AD2" i="31"/>
  <c r="AE2" i="31"/>
  <c r="AF2" i="31"/>
  <c r="J3" i="31"/>
  <c r="F3" i="31" s="1"/>
  <c r="G3" i="31" s="1"/>
  <c r="H3" i="31" s="1"/>
  <c r="I3" i="31" s="1"/>
  <c r="K3" i="31"/>
  <c r="L3" i="31"/>
  <c r="M3" i="31"/>
  <c r="N3" i="31"/>
  <c r="O3" i="31"/>
  <c r="P3" i="31"/>
  <c r="Q3" i="31"/>
  <c r="R3" i="31"/>
  <c r="S3" i="31"/>
  <c r="T3" i="31"/>
  <c r="U3" i="31"/>
  <c r="V3" i="31"/>
  <c r="W3" i="31"/>
  <c r="X3" i="31"/>
  <c r="Y3" i="31"/>
  <c r="Z3" i="31"/>
  <c r="AA3" i="31"/>
  <c r="AB3" i="31"/>
  <c r="AC3" i="31"/>
  <c r="AD3" i="31"/>
  <c r="AE3" i="31"/>
  <c r="AF3" i="31"/>
  <c r="AE4" i="31"/>
  <c r="J5" i="31"/>
  <c r="K5" i="31"/>
  <c r="K4" i="31" s="1"/>
  <c r="L5" i="31"/>
  <c r="L4" i="31" s="1"/>
  <c r="M5" i="31"/>
  <c r="M4" i="31" s="1"/>
  <c r="N5" i="31"/>
  <c r="N4" i="31" s="1"/>
  <c r="O5" i="31"/>
  <c r="O4" i="31" s="1"/>
  <c r="P5" i="31"/>
  <c r="P4" i="31" s="1"/>
  <c r="Q5" i="31"/>
  <c r="Q4" i="31" s="1"/>
  <c r="R5" i="31"/>
  <c r="R4" i="31" s="1"/>
  <c r="S5" i="31"/>
  <c r="S4" i="31" s="1"/>
  <c r="T5" i="31"/>
  <c r="T4" i="31" s="1"/>
  <c r="U5" i="31"/>
  <c r="U4" i="31" s="1"/>
  <c r="V5" i="31"/>
  <c r="V4" i="31" s="1"/>
  <c r="W5" i="31"/>
  <c r="W4" i="31" s="1"/>
  <c r="X5" i="31"/>
  <c r="X4" i="31" s="1"/>
  <c r="Y5" i="31"/>
  <c r="Y4" i="31" s="1"/>
  <c r="Z5" i="31"/>
  <c r="Z4" i="31" s="1"/>
  <c r="AA5" i="31"/>
  <c r="AA4" i="31" s="1"/>
  <c r="AB5" i="31"/>
  <c r="AB4" i="31" s="1"/>
  <c r="AC5" i="31"/>
  <c r="AC4" i="31" s="1"/>
  <c r="AD5" i="31"/>
  <c r="AD4" i="31" s="1"/>
  <c r="AE5" i="31"/>
  <c r="AF5" i="31"/>
  <c r="AF4" i="31" s="1"/>
  <c r="J6" i="31"/>
  <c r="F6" i="31" s="1"/>
  <c r="G6" i="31" s="1"/>
  <c r="H6" i="31" s="1"/>
  <c r="I6" i="31" s="1"/>
  <c r="K6" i="31"/>
  <c r="L6" i="31"/>
  <c r="M6" i="31"/>
  <c r="N6" i="31"/>
  <c r="O6" i="31"/>
  <c r="P6" i="31"/>
  <c r="Q6" i="31"/>
  <c r="R6" i="31"/>
  <c r="S6" i="31"/>
  <c r="T6" i="31"/>
  <c r="U6" i="31"/>
  <c r="V6" i="31"/>
  <c r="W6" i="31"/>
  <c r="X6" i="31"/>
  <c r="Y6" i="31"/>
  <c r="Z6" i="31"/>
  <c r="AA6" i="31"/>
  <c r="AB6" i="31"/>
  <c r="AC6" i="31"/>
  <c r="AD6" i="31"/>
  <c r="AE6" i="31"/>
  <c r="AF6" i="31"/>
  <c r="J7" i="31"/>
  <c r="F7" i="31" s="1"/>
  <c r="G7" i="31" s="1"/>
  <c r="H7" i="31" s="1"/>
  <c r="I7" i="31" s="1"/>
  <c r="K7" i="31"/>
  <c r="L7" i="31"/>
  <c r="M7" i="31"/>
  <c r="N7" i="31"/>
  <c r="O7" i="31"/>
  <c r="P7" i="31"/>
  <c r="Q7" i="31"/>
  <c r="R7" i="31"/>
  <c r="S7" i="31"/>
  <c r="T7" i="31"/>
  <c r="U7" i="31"/>
  <c r="V7" i="31"/>
  <c r="W7" i="31"/>
  <c r="X7" i="31"/>
  <c r="Y7" i="31"/>
  <c r="Z7" i="31"/>
  <c r="AA7" i="31"/>
  <c r="AB7" i="31"/>
  <c r="AC7" i="31"/>
  <c r="AD7" i="31"/>
  <c r="AE7" i="31"/>
  <c r="AF7" i="31"/>
  <c r="F3" i="23"/>
  <c r="G3" i="23"/>
  <c r="H3" i="23"/>
  <c r="I3" i="23"/>
  <c r="J3" i="23"/>
  <c r="K3" i="23"/>
  <c r="L3" i="23"/>
  <c r="M3" i="23"/>
  <c r="N3" i="23"/>
  <c r="O3" i="23"/>
  <c r="P3" i="23"/>
  <c r="Q3" i="23"/>
  <c r="R3" i="23"/>
  <c r="S3" i="23"/>
  <c r="T3" i="23"/>
  <c r="U3" i="23"/>
  <c r="V3" i="23"/>
  <c r="W3" i="23"/>
  <c r="X3" i="23"/>
  <c r="Y3" i="23"/>
  <c r="Z3" i="23"/>
  <c r="AA3" i="23"/>
  <c r="AB3" i="23"/>
  <c r="AC3" i="23"/>
  <c r="AD3" i="23"/>
  <c r="AE3" i="23"/>
  <c r="AF3" i="23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C3" i="15"/>
  <c r="F3" i="40"/>
  <c r="F7" i="40" s="1"/>
  <c r="G3" i="40"/>
  <c r="H3" i="40"/>
  <c r="H7" i="40" s="1"/>
  <c r="I3" i="40"/>
  <c r="J3" i="40"/>
  <c r="J7" i="40" s="1"/>
  <c r="K3" i="40"/>
  <c r="K7" i="40" s="1"/>
  <c r="L3" i="40"/>
  <c r="M3" i="40"/>
  <c r="M7" i="40" s="1"/>
  <c r="N3" i="40"/>
  <c r="N7" i="40" s="1"/>
  <c r="O3" i="40"/>
  <c r="P3" i="40"/>
  <c r="P7" i="40" s="1"/>
  <c r="Q3" i="40"/>
  <c r="R3" i="40"/>
  <c r="R7" i="40" s="1"/>
  <c r="S3" i="40"/>
  <c r="S7" i="40" s="1"/>
  <c r="T3" i="40"/>
  <c r="U3" i="40"/>
  <c r="V3" i="40"/>
  <c r="V7" i="40" s="1"/>
  <c r="W3" i="40"/>
  <c r="X3" i="40"/>
  <c r="X7" i="40" s="1"/>
  <c r="Y3" i="40"/>
  <c r="Y7" i="40" s="1"/>
  <c r="Z3" i="40"/>
  <c r="Z7" i="40" s="1"/>
  <c r="AA3" i="40"/>
  <c r="AA7" i="40" s="1"/>
  <c r="AB3" i="40"/>
  <c r="AC3" i="40"/>
  <c r="AD3" i="40"/>
  <c r="AD7" i="40" s="1"/>
  <c r="AE3" i="40"/>
  <c r="AF3" i="40"/>
  <c r="AF7" i="40" s="1"/>
  <c r="F6" i="40"/>
  <c r="G6" i="40"/>
  <c r="G9" i="40" s="1"/>
  <c r="H6" i="40"/>
  <c r="I6" i="40"/>
  <c r="I9" i="40" s="1"/>
  <c r="J6" i="40"/>
  <c r="J9" i="40" s="1"/>
  <c r="K6" i="40"/>
  <c r="L6" i="40"/>
  <c r="L9" i="40" s="1"/>
  <c r="M6" i="40"/>
  <c r="M9" i="40" s="1"/>
  <c r="N6" i="40"/>
  <c r="N9" i="40" s="1"/>
  <c r="O6" i="40"/>
  <c r="O9" i="40" s="1"/>
  <c r="P6" i="40"/>
  <c r="Q6" i="40"/>
  <c r="Q9" i="40" s="1"/>
  <c r="R6" i="40"/>
  <c r="R9" i="40" s="1"/>
  <c r="S6" i="40"/>
  <c r="S9" i="40" s="1"/>
  <c r="T6" i="40"/>
  <c r="T9" i="40" s="1"/>
  <c r="U6" i="40"/>
  <c r="U9" i="40" s="1"/>
  <c r="V6" i="40"/>
  <c r="V9" i="40" s="1"/>
  <c r="W6" i="40"/>
  <c r="W9" i="40" s="1"/>
  <c r="X6" i="40"/>
  <c r="Y6" i="40"/>
  <c r="Y9" i="40" s="1"/>
  <c r="Z6" i="40"/>
  <c r="Z9" i="40" s="1"/>
  <c r="AA6" i="40"/>
  <c r="AA9" i="40" s="1"/>
  <c r="AB6" i="40"/>
  <c r="AB9" i="40" s="1"/>
  <c r="AC6" i="40"/>
  <c r="AC9" i="40" s="1"/>
  <c r="AD6" i="40"/>
  <c r="AD9" i="40" s="1"/>
  <c r="AE6" i="40"/>
  <c r="AE9" i="40" s="1"/>
  <c r="AF6" i="40"/>
  <c r="AF9" i="40" s="1"/>
  <c r="D7" i="40"/>
  <c r="E7" i="40"/>
  <c r="G7" i="40"/>
  <c r="I7" i="40"/>
  <c r="L7" i="40"/>
  <c r="O7" i="40"/>
  <c r="Q7" i="40"/>
  <c r="T7" i="40"/>
  <c r="U7" i="40"/>
  <c r="W7" i="40"/>
  <c r="AB7" i="40"/>
  <c r="AC7" i="40"/>
  <c r="AE7" i="40"/>
  <c r="H9" i="40"/>
  <c r="K9" i="40"/>
  <c r="P9" i="40"/>
  <c r="X9" i="40"/>
  <c r="F3" i="6"/>
  <c r="G3" i="6"/>
  <c r="H3" i="6"/>
  <c r="I3" i="6"/>
  <c r="J3" i="6"/>
  <c r="K3" i="6"/>
  <c r="K7" i="6" s="1"/>
  <c r="L3" i="6"/>
  <c r="M3" i="6"/>
  <c r="N3" i="6"/>
  <c r="O3" i="6"/>
  <c r="O7" i="6" s="1"/>
  <c r="P3" i="6"/>
  <c r="P7" i="6" s="1"/>
  <c r="Q3" i="6"/>
  <c r="R3" i="6"/>
  <c r="R7" i="6" s="1"/>
  <c r="S3" i="6"/>
  <c r="S7" i="6" s="1"/>
  <c r="T3" i="6"/>
  <c r="U3" i="6"/>
  <c r="V3" i="6"/>
  <c r="W3" i="6"/>
  <c r="W7" i="6" s="1"/>
  <c r="X3" i="6"/>
  <c r="X7" i="6" s="1"/>
  <c r="Y3" i="6"/>
  <c r="Y7" i="6" s="1"/>
  <c r="Z3" i="6"/>
  <c r="Z7" i="6" s="1"/>
  <c r="AA3" i="6"/>
  <c r="AA7" i="6" s="1"/>
  <c r="AB3" i="6"/>
  <c r="AC3" i="6"/>
  <c r="AC7" i="6" s="1"/>
  <c r="AD3" i="6"/>
  <c r="AE3" i="6"/>
  <c r="AE7" i="6" s="1"/>
  <c r="AF3" i="6"/>
  <c r="AF7" i="6" s="1"/>
  <c r="F6" i="6"/>
  <c r="F9" i="6" s="1"/>
  <c r="G6" i="6"/>
  <c r="G9" i="6" s="1"/>
  <c r="H6" i="6"/>
  <c r="H9" i="6" s="1"/>
  <c r="I6" i="6"/>
  <c r="I9" i="6" s="1"/>
  <c r="J6" i="6"/>
  <c r="K6" i="6"/>
  <c r="L6" i="6"/>
  <c r="L9" i="6" s="1"/>
  <c r="M6" i="6"/>
  <c r="M9" i="6" s="1"/>
  <c r="N6" i="6"/>
  <c r="N9" i="6" s="1"/>
  <c r="O6" i="6"/>
  <c r="O9" i="6" s="1"/>
  <c r="P6" i="6"/>
  <c r="P9" i="6" s="1"/>
  <c r="Q6" i="6"/>
  <c r="Q9" i="6" s="1"/>
  <c r="R6" i="6"/>
  <c r="R9" i="6" s="1"/>
  <c r="S6" i="6"/>
  <c r="S9" i="6" s="1"/>
  <c r="T6" i="6"/>
  <c r="T9" i="6" s="1"/>
  <c r="U6" i="6"/>
  <c r="U9" i="6" s="1"/>
  <c r="V6" i="6"/>
  <c r="V9" i="6" s="1"/>
  <c r="W6" i="6"/>
  <c r="W9" i="6" s="1"/>
  <c r="X6" i="6"/>
  <c r="X9" i="6" s="1"/>
  <c r="Y6" i="6"/>
  <c r="Y9" i="6" s="1"/>
  <c r="Z6" i="6"/>
  <c r="Z9" i="6" s="1"/>
  <c r="AA6" i="6"/>
  <c r="AA9" i="6" s="1"/>
  <c r="AB6" i="6"/>
  <c r="AB9" i="6" s="1"/>
  <c r="AC6" i="6"/>
  <c r="AC9" i="6" s="1"/>
  <c r="AD6" i="6"/>
  <c r="AD9" i="6" s="1"/>
  <c r="AE6" i="6"/>
  <c r="AE9" i="6" s="1"/>
  <c r="AF6" i="6"/>
  <c r="AF9" i="6" s="1"/>
  <c r="D7" i="6"/>
  <c r="E7" i="6"/>
  <c r="F7" i="6"/>
  <c r="G7" i="6"/>
  <c r="H7" i="6"/>
  <c r="I7" i="6"/>
  <c r="J7" i="6"/>
  <c r="L7" i="6"/>
  <c r="M7" i="6"/>
  <c r="N7" i="6"/>
  <c r="Q7" i="6"/>
  <c r="T7" i="6"/>
  <c r="U7" i="6"/>
  <c r="V7" i="6"/>
  <c r="AB7" i="6"/>
  <c r="AD7" i="6"/>
  <c r="J9" i="6"/>
  <c r="K9" i="6"/>
  <c r="D4" i="39"/>
  <c r="D2" i="39" s="1"/>
  <c r="E4" i="39"/>
  <c r="E2" i="39" s="1"/>
  <c r="F4" i="39"/>
  <c r="F2" i="39" s="1"/>
  <c r="G4" i="39"/>
  <c r="G2" i="39" s="1"/>
  <c r="H4" i="39"/>
  <c r="H2" i="39" s="1"/>
  <c r="I4" i="39"/>
  <c r="I2" i="39" s="1"/>
  <c r="J4" i="39"/>
  <c r="J2" i="39" s="1"/>
  <c r="K4" i="39"/>
  <c r="K2" i="39" s="1"/>
  <c r="L4" i="39"/>
  <c r="L2" i="39" s="1"/>
  <c r="M4" i="39"/>
  <c r="M2" i="39" s="1"/>
  <c r="N4" i="39"/>
  <c r="N2" i="39" s="1"/>
  <c r="O4" i="39"/>
  <c r="O2" i="39" s="1"/>
  <c r="P4" i="39"/>
  <c r="P2" i="39" s="1"/>
  <c r="Q4" i="39"/>
  <c r="Q2" i="39" s="1"/>
  <c r="R4" i="39"/>
  <c r="R2" i="39" s="1"/>
  <c r="S4" i="39"/>
  <c r="S2" i="39" s="1"/>
  <c r="T4" i="39"/>
  <c r="T2" i="39" s="1"/>
  <c r="U4" i="39"/>
  <c r="U2" i="39" s="1"/>
  <c r="V4" i="39"/>
  <c r="V2" i="39" s="1"/>
  <c r="W4" i="39"/>
  <c r="W2" i="39" s="1"/>
  <c r="X4" i="39"/>
  <c r="X2" i="39" s="1"/>
  <c r="Y4" i="39"/>
  <c r="Y2" i="39" s="1"/>
  <c r="Z4" i="39"/>
  <c r="Z2" i="39" s="1"/>
  <c r="AA4" i="39"/>
  <c r="AA2" i="39" s="1"/>
  <c r="AB4" i="39"/>
  <c r="AB2" i="39" s="1"/>
  <c r="AC4" i="39"/>
  <c r="AC2" i="39" s="1"/>
  <c r="AD4" i="39"/>
  <c r="AD2" i="39" s="1"/>
  <c r="AE4" i="39"/>
  <c r="AE2" i="39" s="1"/>
  <c r="AF4" i="39"/>
  <c r="AF2" i="39" s="1"/>
  <c r="D5" i="39"/>
  <c r="E5" i="39"/>
  <c r="F5" i="39"/>
  <c r="G5" i="39"/>
  <c r="H5" i="39"/>
  <c r="I5" i="39"/>
  <c r="J5" i="39"/>
  <c r="K5" i="39"/>
  <c r="L5" i="39"/>
  <c r="M5" i="39"/>
  <c r="N5" i="39"/>
  <c r="O5" i="39"/>
  <c r="P5" i="39"/>
  <c r="Q5" i="39"/>
  <c r="R5" i="39"/>
  <c r="S5" i="39"/>
  <c r="T5" i="39"/>
  <c r="U5" i="39"/>
  <c r="V5" i="39"/>
  <c r="W5" i="39"/>
  <c r="X5" i="39"/>
  <c r="Y5" i="39"/>
  <c r="Z5" i="39"/>
  <c r="AA5" i="39"/>
  <c r="AB5" i="39"/>
  <c r="AC5" i="39"/>
  <c r="AD5" i="39"/>
  <c r="AE5" i="39"/>
  <c r="AF5" i="39"/>
  <c r="D6" i="39"/>
  <c r="D9" i="39" s="1"/>
  <c r="E6" i="39"/>
  <c r="E9" i="39" s="1"/>
  <c r="F6" i="39"/>
  <c r="F7" i="39" s="1"/>
  <c r="G6" i="39"/>
  <c r="G7" i="39" s="1"/>
  <c r="H6" i="39"/>
  <c r="H9" i="39" s="1"/>
  <c r="I6" i="39"/>
  <c r="J6" i="39"/>
  <c r="J7" i="39" s="1"/>
  <c r="K6" i="39"/>
  <c r="K9" i="39" s="1"/>
  <c r="L6" i="39"/>
  <c r="L9" i="39" s="1"/>
  <c r="M6" i="39"/>
  <c r="M7" i="39" s="1"/>
  <c r="N6" i="39"/>
  <c r="N9" i="39" s="1"/>
  <c r="O6" i="39"/>
  <c r="O7" i="39" s="1"/>
  <c r="P6" i="39"/>
  <c r="P7" i="39" s="1"/>
  <c r="Q6" i="39"/>
  <c r="R6" i="39"/>
  <c r="R9" i="39" s="1"/>
  <c r="S6" i="39"/>
  <c r="S9" i="39" s="1"/>
  <c r="T6" i="39"/>
  <c r="T9" i="39" s="1"/>
  <c r="U6" i="39"/>
  <c r="U9" i="39" s="1"/>
  <c r="V6" i="39"/>
  <c r="W6" i="39"/>
  <c r="W7" i="39" s="1"/>
  <c r="X6" i="39"/>
  <c r="X9" i="39" s="1"/>
  <c r="Y6" i="39"/>
  <c r="Z6" i="39"/>
  <c r="Z9" i="39" s="1"/>
  <c r="AA6" i="39"/>
  <c r="AA9" i="39" s="1"/>
  <c r="AB6" i="39"/>
  <c r="AB9" i="39" s="1"/>
  <c r="AC6" i="39"/>
  <c r="AC9" i="39" s="1"/>
  <c r="AD6" i="39"/>
  <c r="AD9" i="39" s="1"/>
  <c r="AE6" i="39"/>
  <c r="AE7" i="39" s="1"/>
  <c r="AF6" i="39"/>
  <c r="AF7" i="39" s="1"/>
  <c r="H7" i="39"/>
  <c r="I7" i="39"/>
  <c r="Q7" i="39"/>
  <c r="R7" i="39"/>
  <c r="V7" i="39"/>
  <c r="X7" i="39"/>
  <c r="Y7" i="39"/>
  <c r="Z7" i="39"/>
  <c r="I9" i="39"/>
  <c r="J9" i="39"/>
  <c r="M9" i="39"/>
  <c r="P9" i="39"/>
  <c r="Q9" i="39"/>
  <c r="V9" i="39"/>
  <c r="Y9" i="39"/>
  <c r="C6" i="39"/>
  <c r="C5" i="39"/>
  <c r="C4" i="39"/>
  <c r="Q2" i="5"/>
  <c r="Y2" i="5"/>
  <c r="D4" i="5"/>
  <c r="D2" i="5" s="1"/>
  <c r="E4" i="5"/>
  <c r="E2" i="5" s="1"/>
  <c r="F4" i="5"/>
  <c r="F2" i="5" s="1"/>
  <c r="G4" i="5"/>
  <c r="G2" i="5" s="1"/>
  <c r="H4" i="5"/>
  <c r="H2" i="5" s="1"/>
  <c r="I4" i="5"/>
  <c r="I2" i="5" s="1"/>
  <c r="J4" i="5"/>
  <c r="J2" i="5" s="1"/>
  <c r="K4" i="5"/>
  <c r="K2" i="5" s="1"/>
  <c r="L4" i="5"/>
  <c r="L2" i="5" s="1"/>
  <c r="M4" i="5"/>
  <c r="M2" i="5" s="1"/>
  <c r="N4" i="5"/>
  <c r="N2" i="5" s="1"/>
  <c r="O4" i="5"/>
  <c r="O2" i="5" s="1"/>
  <c r="P4" i="5"/>
  <c r="P2" i="5" s="1"/>
  <c r="Q4" i="5"/>
  <c r="R4" i="5"/>
  <c r="R2" i="5" s="1"/>
  <c r="S4" i="5"/>
  <c r="S2" i="5" s="1"/>
  <c r="T4" i="5"/>
  <c r="T2" i="5" s="1"/>
  <c r="U4" i="5"/>
  <c r="U2" i="5" s="1"/>
  <c r="V4" i="5"/>
  <c r="V2" i="5" s="1"/>
  <c r="W4" i="5"/>
  <c r="W2" i="5" s="1"/>
  <c r="X4" i="5"/>
  <c r="X2" i="5" s="1"/>
  <c r="Y4" i="5"/>
  <c r="Z4" i="5"/>
  <c r="Z2" i="5" s="1"/>
  <c r="AA4" i="5"/>
  <c r="AA2" i="5" s="1"/>
  <c r="AB4" i="5"/>
  <c r="AB2" i="5" s="1"/>
  <c r="AC4" i="5"/>
  <c r="AC2" i="5" s="1"/>
  <c r="AD4" i="5"/>
  <c r="AD2" i="5" s="1"/>
  <c r="AE4" i="5"/>
  <c r="AE2" i="5" s="1"/>
  <c r="AF4" i="5"/>
  <c r="AF2" i="5" s="1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D6" i="5"/>
  <c r="D7" i="5" s="1"/>
  <c r="E6" i="5"/>
  <c r="E9" i="5" s="1"/>
  <c r="F6" i="5"/>
  <c r="F9" i="5" s="1"/>
  <c r="G6" i="5"/>
  <c r="G7" i="5" s="1"/>
  <c r="H6" i="5"/>
  <c r="H9" i="5" s="1"/>
  <c r="I6" i="5"/>
  <c r="I7" i="5" s="1"/>
  <c r="J6" i="5"/>
  <c r="J7" i="5" s="1"/>
  <c r="K6" i="5"/>
  <c r="K9" i="5" s="1"/>
  <c r="L6" i="5"/>
  <c r="L9" i="5" s="1"/>
  <c r="M6" i="5"/>
  <c r="M7" i="5" s="1"/>
  <c r="N6" i="5"/>
  <c r="N9" i="5" s="1"/>
  <c r="O6" i="5"/>
  <c r="O7" i="5" s="1"/>
  <c r="P6" i="5"/>
  <c r="P9" i="5" s="1"/>
  <c r="Q6" i="5"/>
  <c r="Q7" i="5" s="1"/>
  <c r="R6" i="5"/>
  <c r="R7" i="5" s="1"/>
  <c r="S6" i="5"/>
  <c r="S7" i="5" s="1"/>
  <c r="T6" i="5"/>
  <c r="T9" i="5" s="1"/>
  <c r="U6" i="5"/>
  <c r="V6" i="5"/>
  <c r="W6" i="5"/>
  <c r="W7" i="5" s="1"/>
  <c r="X6" i="5"/>
  <c r="X9" i="5" s="1"/>
  <c r="Y6" i="5"/>
  <c r="Y7" i="5" s="1"/>
  <c r="Z6" i="5"/>
  <c r="Z7" i="5" s="1"/>
  <c r="AA6" i="5"/>
  <c r="AA9" i="5" s="1"/>
  <c r="AB6" i="5"/>
  <c r="AB7" i="5" s="1"/>
  <c r="AC6" i="5"/>
  <c r="AC9" i="5" s="1"/>
  <c r="AD6" i="5"/>
  <c r="AD9" i="5" s="1"/>
  <c r="AE6" i="5"/>
  <c r="AE9" i="5" s="1"/>
  <c r="AF6" i="5"/>
  <c r="AF7" i="5" s="1"/>
  <c r="E7" i="5"/>
  <c r="F7" i="5"/>
  <c r="U7" i="5"/>
  <c r="V7" i="5"/>
  <c r="AC7" i="5"/>
  <c r="AD7" i="5"/>
  <c r="AE7" i="5"/>
  <c r="M9" i="5"/>
  <c r="O9" i="5"/>
  <c r="U9" i="5"/>
  <c r="V9" i="5"/>
  <c r="W9" i="5"/>
  <c r="C6" i="5"/>
  <c r="C5" i="5"/>
  <c r="C4" i="5"/>
  <c r="Z9" i="5" l="1"/>
  <c r="F9" i="39"/>
  <c r="N7" i="39"/>
  <c r="AD7" i="39"/>
  <c r="G9" i="5"/>
  <c r="N7" i="5"/>
  <c r="AE9" i="39"/>
  <c r="O9" i="39"/>
  <c r="W9" i="39"/>
  <c r="F9" i="40"/>
  <c r="C6" i="40"/>
  <c r="E6" i="40"/>
  <c r="E9" i="40" s="1"/>
  <c r="B6" i="40"/>
  <c r="D6" i="40"/>
  <c r="D9" i="40" s="1"/>
  <c r="P7" i="5"/>
  <c r="G9" i="39"/>
  <c r="S9" i="5"/>
  <c r="U7" i="39"/>
  <c r="AA7" i="5"/>
  <c r="K7" i="5"/>
  <c r="H7" i="5"/>
  <c r="Y6" i="55"/>
  <c r="Y9" i="55"/>
  <c r="Q6" i="55"/>
  <c r="Q9" i="55"/>
  <c r="AC7" i="39"/>
  <c r="AF6" i="55"/>
  <c r="AF9" i="55"/>
  <c r="X6" i="55"/>
  <c r="X9" i="55"/>
  <c r="P6" i="55"/>
  <c r="P9" i="55"/>
  <c r="AF9" i="5"/>
  <c r="J9" i="5"/>
  <c r="AF9" i="39"/>
  <c r="X7" i="5"/>
  <c r="AE6" i="55"/>
  <c r="AE9" i="55"/>
  <c r="W6" i="55"/>
  <c r="W9" i="55"/>
  <c r="O6" i="55"/>
  <c r="O9" i="55"/>
  <c r="R9" i="5"/>
  <c r="E7" i="39"/>
  <c r="AD9" i="55"/>
  <c r="AD6" i="55"/>
  <c r="V9" i="55"/>
  <c r="V6" i="55"/>
  <c r="N9" i="55"/>
  <c r="N6" i="55"/>
  <c r="F2" i="31"/>
  <c r="G2" i="31" s="1"/>
  <c r="H2" i="31" s="1"/>
  <c r="I2" i="31" s="1"/>
  <c r="AC6" i="55"/>
  <c r="AC9" i="55"/>
  <c r="U6" i="55"/>
  <c r="U9" i="55"/>
  <c r="M6" i="55"/>
  <c r="M9" i="55"/>
  <c r="D9" i="6"/>
  <c r="AB9" i="55"/>
  <c r="AB6" i="55"/>
  <c r="T9" i="55"/>
  <c r="T6" i="55"/>
  <c r="L6" i="55"/>
  <c r="L9" i="55"/>
  <c r="J4" i="31"/>
  <c r="F4" i="31" s="1"/>
  <c r="G4" i="31" s="1"/>
  <c r="H4" i="31" s="1"/>
  <c r="I4" i="31" s="1"/>
  <c r="F5" i="31"/>
  <c r="G5" i="31" s="1"/>
  <c r="H5" i="31" s="1"/>
  <c r="I5" i="31" s="1"/>
  <c r="AA6" i="55"/>
  <c r="AA9" i="55"/>
  <c r="S6" i="55"/>
  <c r="S9" i="55"/>
  <c r="K6" i="55"/>
  <c r="K9" i="55"/>
  <c r="Z6" i="55"/>
  <c r="Z9" i="55"/>
  <c r="R6" i="55"/>
  <c r="R9" i="55"/>
  <c r="J6" i="55"/>
  <c r="J9" i="55"/>
  <c r="F3" i="55"/>
  <c r="G3" i="55" s="1"/>
  <c r="I6" i="30"/>
  <c r="I9" i="30"/>
  <c r="B31" i="65"/>
  <c r="B41" i="65" s="1"/>
  <c r="C31" i="65"/>
  <c r="AB7" i="39"/>
  <c r="T7" i="39"/>
  <c r="L7" i="39"/>
  <c r="D7" i="39"/>
  <c r="AA7" i="39"/>
  <c r="S7" i="39"/>
  <c r="K7" i="39"/>
  <c r="Y9" i="5"/>
  <c r="Q9" i="5"/>
  <c r="I9" i="5"/>
  <c r="L7" i="5"/>
  <c r="T7" i="5"/>
  <c r="AB9" i="5"/>
  <c r="D9" i="5"/>
  <c r="H3" i="55" l="1"/>
  <c r="G9" i="55"/>
  <c r="G6" i="55"/>
  <c r="F6" i="55"/>
  <c r="F9" i="55"/>
  <c r="C145" i="68"/>
  <c r="D145" i="68"/>
  <c r="E145" i="68"/>
  <c r="F145" i="68"/>
  <c r="G145" i="68"/>
  <c r="H145" i="68"/>
  <c r="I145" i="68"/>
  <c r="J145" i="68"/>
  <c r="K145" i="68"/>
  <c r="L145" i="68"/>
  <c r="M145" i="68"/>
  <c r="N145" i="68"/>
  <c r="O145" i="68"/>
  <c r="P145" i="68"/>
  <c r="Q145" i="68"/>
  <c r="R145" i="68"/>
  <c r="S145" i="68"/>
  <c r="T145" i="68"/>
  <c r="U145" i="68"/>
  <c r="V145" i="68"/>
  <c r="W145" i="68"/>
  <c r="X145" i="68"/>
  <c r="Y145" i="68"/>
  <c r="Z145" i="68"/>
  <c r="AA145" i="68"/>
  <c r="AB145" i="68"/>
  <c r="AC145" i="68"/>
  <c r="AD145" i="68"/>
  <c r="AE145" i="68"/>
  <c r="AF145" i="68"/>
  <c r="C150" i="68"/>
  <c r="D150" i="68"/>
  <c r="E150" i="68"/>
  <c r="F150" i="68"/>
  <c r="G150" i="68"/>
  <c r="H150" i="68"/>
  <c r="I150" i="68"/>
  <c r="J150" i="68"/>
  <c r="K150" i="68"/>
  <c r="L150" i="68"/>
  <c r="M150" i="68"/>
  <c r="N150" i="68"/>
  <c r="O150" i="68"/>
  <c r="P150" i="68"/>
  <c r="Q150" i="68"/>
  <c r="R150" i="68"/>
  <c r="S150" i="68"/>
  <c r="T150" i="68"/>
  <c r="U150" i="68"/>
  <c r="V150" i="68"/>
  <c r="W150" i="68"/>
  <c r="X150" i="68"/>
  <c r="Y150" i="68"/>
  <c r="Z150" i="68"/>
  <c r="AA150" i="68"/>
  <c r="AB150" i="68"/>
  <c r="AC150" i="68"/>
  <c r="AD150" i="68"/>
  <c r="AE150" i="68"/>
  <c r="AF150" i="68"/>
  <c r="B145" i="68"/>
  <c r="B150" i="68"/>
  <c r="C134" i="68"/>
  <c r="D134" i="68"/>
  <c r="E134" i="68"/>
  <c r="F134" i="68"/>
  <c r="G134" i="68"/>
  <c r="H134" i="68"/>
  <c r="I134" i="68"/>
  <c r="J134" i="68"/>
  <c r="K134" i="68"/>
  <c r="L134" i="68"/>
  <c r="M134" i="68"/>
  <c r="N134" i="68"/>
  <c r="O134" i="68"/>
  <c r="P134" i="68"/>
  <c r="Q134" i="68"/>
  <c r="R134" i="68"/>
  <c r="S134" i="68"/>
  <c r="T134" i="68"/>
  <c r="U134" i="68"/>
  <c r="V134" i="68"/>
  <c r="W134" i="68"/>
  <c r="X134" i="68"/>
  <c r="Y134" i="68"/>
  <c r="Z134" i="68"/>
  <c r="AA134" i="68"/>
  <c r="AB134" i="68"/>
  <c r="AC134" i="68"/>
  <c r="AD134" i="68"/>
  <c r="AE134" i="68"/>
  <c r="AF134" i="68"/>
  <c r="C135" i="68"/>
  <c r="D135" i="68"/>
  <c r="E135" i="68"/>
  <c r="F135" i="68"/>
  <c r="G135" i="68"/>
  <c r="H135" i="68"/>
  <c r="I135" i="68"/>
  <c r="J135" i="68"/>
  <c r="K135" i="68"/>
  <c r="L135" i="68"/>
  <c r="M135" i="68"/>
  <c r="N135" i="68"/>
  <c r="O135" i="68"/>
  <c r="P135" i="68"/>
  <c r="Q135" i="68"/>
  <c r="R135" i="68"/>
  <c r="S135" i="68"/>
  <c r="T135" i="68"/>
  <c r="U135" i="68"/>
  <c r="V135" i="68"/>
  <c r="W135" i="68"/>
  <c r="X135" i="68"/>
  <c r="Y135" i="68"/>
  <c r="Z135" i="68"/>
  <c r="AA135" i="68"/>
  <c r="AB135" i="68"/>
  <c r="AC135" i="68"/>
  <c r="AD135" i="68"/>
  <c r="AE135" i="68"/>
  <c r="AF135" i="68"/>
  <c r="C136" i="68"/>
  <c r="D136" i="68"/>
  <c r="E136" i="68"/>
  <c r="F136" i="68"/>
  <c r="G136" i="68"/>
  <c r="H136" i="68"/>
  <c r="I136" i="68"/>
  <c r="J136" i="68"/>
  <c r="K136" i="68"/>
  <c r="L136" i="68"/>
  <c r="M136" i="68"/>
  <c r="N136" i="68"/>
  <c r="O136" i="68"/>
  <c r="P136" i="68"/>
  <c r="Q136" i="68"/>
  <c r="R136" i="68"/>
  <c r="S136" i="68"/>
  <c r="T136" i="68"/>
  <c r="U136" i="68"/>
  <c r="V136" i="68"/>
  <c r="W136" i="68"/>
  <c r="X136" i="68"/>
  <c r="Y136" i="68"/>
  <c r="Z136" i="68"/>
  <c r="AA136" i="68"/>
  <c r="AB136" i="68"/>
  <c r="AC136" i="68"/>
  <c r="AD136" i="68"/>
  <c r="AE136" i="68"/>
  <c r="AF136" i="68"/>
  <c r="C137" i="68"/>
  <c r="D137" i="68"/>
  <c r="E137" i="68"/>
  <c r="F137" i="68"/>
  <c r="G137" i="68"/>
  <c r="H137" i="68"/>
  <c r="I137" i="68"/>
  <c r="J137" i="68"/>
  <c r="K137" i="68"/>
  <c r="L137" i="68"/>
  <c r="M137" i="68"/>
  <c r="N137" i="68"/>
  <c r="O137" i="68"/>
  <c r="P137" i="68"/>
  <c r="Q137" i="68"/>
  <c r="R137" i="68"/>
  <c r="S137" i="68"/>
  <c r="T137" i="68"/>
  <c r="U137" i="68"/>
  <c r="V137" i="68"/>
  <c r="W137" i="68"/>
  <c r="X137" i="68"/>
  <c r="Y137" i="68"/>
  <c r="Z137" i="68"/>
  <c r="AA137" i="68"/>
  <c r="AB137" i="68"/>
  <c r="AC137" i="68"/>
  <c r="AD137" i="68"/>
  <c r="AE137" i="68"/>
  <c r="AF137" i="68"/>
  <c r="C138" i="68"/>
  <c r="D138" i="68"/>
  <c r="E138" i="68"/>
  <c r="F138" i="68"/>
  <c r="G138" i="68"/>
  <c r="H138" i="68"/>
  <c r="I138" i="68"/>
  <c r="J138" i="68"/>
  <c r="K138" i="68"/>
  <c r="L138" i="68"/>
  <c r="M138" i="68"/>
  <c r="N138" i="68"/>
  <c r="O138" i="68"/>
  <c r="P138" i="68"/>
  <c r="Q138" i="68"/>
  <c r="R138" i="68"/>
  <c r="S138" i="68"/>
  <c r="T138" i="68"/>
  <c r="U138" i="68"/>
  <c r="V138" i="68"/>
  <c r="W138" i="68"/>
  <c r="X138" i="68"/>
  <c r="Y138" i="68"/>
  <c r="Z138" i="68"/>
  <c r="AA138" i="68"/>
  <c r="AB138" i="68"/>
  <c r="AC138" i="68"/>
  <c r="AD138" i="68"/>
  <c r="AE138" i="68"/>
  <c r="AF138" i="68"/>
  <c r="C139" i="68"/>
  <c r="D139" i="68"/>
  <c r="E139" i="68"/>
  <c r="F139" i="68"/>
  <c r="G139" i="68"/>
  <c r="H139" i="68"/>
  <c r="I139" i="68"/>
  <c r="J139" i="68"/>
  <c r="K139" i="68"/>
  <c r="L139" i="68"/>
  <c r="M139" i="68"/>
  <c r="N139" i="68"/>
  <c r="O139" i="68"/>
  <c r="P139" i="68"/>
  <c r="Q139" i="68"/>
  <c r="R139" i="68"/>
  <c r="S139" i="68"/>
  <c r="T139" i="68"/>
  <c r="U139" i="68"/>
  <c r="V139" i="68"/>
  <c r="W139" i="68"/>
  <c r="X139" i="68"/>
  <c r="Y139" i="68"/>
  <c r="Z139" i="68"/>
  <c r="AA139" i="68"/>
  <c r="AB139" i="68"/>
  <c r="AC139" i="68"/>
  <c r="AD139" i="68"/>
  <c r="AE139" i="68"/>
  <c r="AF139" i="68"/>
  <c r="C140" i="68"/>
  <c r="D140" i="68"/>
  <c r="E140" i="68"/>
  <c r="F140" i="68"/>
  <c r="G140" i="68"/>
  <c r="H140" i="68"/>
  <c r="I140" i="68"/>
  <c r="J140" i="68"/>
  <c r="K140" i="68"/>
  <c r="L140" i="68"/>
  <c r="M140" i="68"/>
  <c r="N140" i="68"/>
  <c r="O140" i="68"/>
  <c r="P140" i="68"/>
  <c r="Q140" i="68"/>
  <c r="R140" i="68"/>
  <c r="S140" i="68"/>
  <c r="T140" i="68"/>
  <c r="U140" i="68"/>
  <c r="V140" i="68"/>
  <c r="W140" i="68"/>
  <c r="X140" i="68"/>
  <c r="Y140" i="68"/>
  <c r="Z140" i="68"/>
  <c r="AA140" i="68"/>
  <c r="AB140" i="68"/>
  <c r="AC140" i="68"/>
  <c r="AD140" i="68"/>
  <c r="AE140" i="68"/>
  <c r="AF140" i="68"/>
  <c r="C141" i="68"/>
  <c r="D141" i="68"/>
  <c r="E141" i="68"/>
  <c r="F141" i="68"/>
  <c r="G141" i="68"/>
  <c r="H141" i="68"/>
  <c r="I141" i="68"/>
  <c r="J141" i="68"/>
  <c r="K141" i="68"/>
  <c r="L141" i="68"/>
  <c r="M141" i="68"/>
  <c r="N141" i="68"/>
  <c r="O141" i="68"/>
  <c r="P141" i="68"/>
  <c r="Q141" i="68"/>
  <c r="R141" i="68"/>
  <c r="S141" i="68"/>
  <c r="T141" i="68"/>
  <c r="U141" i="68"/>
  <c r="V141" i="68"/>
  <c r="W141" i="68"/>
  <c r="X141" i="68"/>
  <c r="Y141" i="68"/>
  <c r="Z141" i="68"/>
  <c r="AA141" i="68"/>
  <c r="AB141" i="68"/>
  <c r="AC141" i="68"/>
  <c r="AD141" i="68"/>
  <c r="AE141" i="68"/>
  <c r="AF141" i="68"/>
  <c r="B135" i="68"/>
  <c r="B136" i="68"/>
  <c r="B137" i="68"/>
  <c r="B138" i="68"/>
  <c r="B139" i="68"/>
  <c r="B140" i="68"/>
  <c r="B141" i="68"/>
  <c r="B134" i="68"/>
  <c r="C125" i="68"/>
  <c r="D125" i="68"/>
  <c r="E125" i="68"/>
  <c r="F125" i="68"/>
  <c r="G125" i="68"/>
  <c r="H125" i="68"/>
  <c r="I125" i="68"/>
  <c r="J125" i="68"/>
  <c r="K125" i="68"/>
  <c r="L125" i="68"/>
  <c r="M125" i="68"/>
  <c r="N125" i="68"/>
  <c r="O125" i="68"/>
  <c r="P125" i="68"/>
  <c r="Q125" i="68"/>
  <c r="R125" i="68"/>
  <c r="S125" i="68"/>
  <c r="T125" i="68"/>
  <c r="U125" i="68"/>
  <c r="V125" i="68"/>
  <c r="W125" i="68"/>
  <c r="X125" i="68"/>
  <c r="Y125" i="68"/>
  <c r="Z125" i="68"/>
  <c r="AA125" i="68"/>
  <c r="AB125" i="68"/>
  <c r="AC125" i="68"/>
  <c r="AD125" i="68"/>
  <c r="AE125" i="68"/>
  <c r="AF125" i="68"/>
  <c r="C129" i="68"/>
  <c r="D129" i="68"/>
  <c r="E129" i="68"/>
  <c r="F129" i="68"/>
  <c r="G129" i="68"/>
  <c r="H129" i="68"/>
  <c r="I129" i="68"/>
  <c r="J129" i="68"/>
  <c r="K129" i="68"/>
  <c r="L129" i="68"/>
  <c r="M129" i="68"/>
  <c r="N129" i="68"/>
  <c r="O129" i="68"/>
  <c r="P129" i="68"/>
  <c r="Q129" i="68"/>
  <c r="R129" i="68"/>
  <c r="S129" i="68"/>
  <c r="T129" i="68"/>
  <c r="U129" i="68"/>
  <c r="V129" i="68"/>
  <c r="W129" i="68"/>
  <c r="X129" i="68"/>
  <c r="Y129" i="68"/>
  <c r="Z129" i="68"/>
  <c r="AA129" i="68"/>
  <c r="AB129" i="68"/>
  <c r="AC129" i="68"/>
  <c r="AD129" i="68"/>
  <c r="AE129" i="68"/>
  <c r="AF129" i="68"/>
  <c r="C130" i="68"/>
  <c r="D130" i="68"/>
  <c r="E130" i="68"/>
  <c r="F130" i="68"/>
  <c r="G130" i="68"/>
  <c r="H130" i="68"/>
  <c r="I130" i="68"/>
  <c r="J130" i="68"/>
  <c r="K130" i="68"/>
  <c r="L130" i="68"/>
  <c r="M130" i="68"/>
  <c r="N130" i="68"/>
  <c r="O130" i="68"/>
  <c r="P130" i="68"/>
  <c r="Q130" i="68"/>
  <c r="R130" i="68"/>
  <c r="S130" i="68"/>
  <c r="T130" i="68"/>
  <c r="U130" i="68"/>
  <c r="V130" i="68"/>
  <c r="W130" i="68"/>
  <c r="X130" i="68"/>
  <c r="Y130" i="68"/>
  <c r="Z130" i="68"/>
  <c r="AA130" i="68"/>
  <c r="AB130" i="68"/>
  <c r="AC130" i="68"/>
  <c r="AD130" i="68"/>
  <c r="AE130" i="68"/>
  <c r="AF130" i="68"/>
  <c r="B125" i="68"/>
  <c r="B129" i="68"/>
  <c r="B130" i="68"/>
  <c r="C120" i="68"/>
  <c r="D120" i="68"/>
  <c r="E120" i="68"/>
  <c r="F120" i="68"/>
  <c r="G120" i="68"/>
  <c r="H120" i="68"/>
  <c r="I120" i="68"/>
  <c r="J120" i="68"/>
  <c r="K120" i="68"/>
  <c r="L120" i="68"/>
  <c r="M120" i="68"/>
  <c r="N120" i="68"/>
  <c r="O120" i="68"/>
  <c r="P120" i="68"/>
  <c r="Q120" i="68"/>
  <c r="R120" i="68"/>
  <c r="S120" i="68"/>
  <c r="T120" i="68"/>
  <c r="U120" i="68"/>
  <c r="V120" i="68"/>
  <c r="W120" i="68"/>
  <c r="X120" i="68"/>
  <c r="Y120" i="68"/>
  <c r="Z120" i="68"/>
  <c r="AA120" i="68"/>
  <c r="AB120" i="68"/>
  <c r="AC120" i="68"/>
  <c r="AD120" i="68"/>
  <c r="AE120" i="68"/>
  <c r="AF120" i="68"/>
  <c r="B120" i="68"/>
  <c r="C104" i="68"/>
  <c r="D104" i="68"/>
  <c r="E104" i="68"/>
  <c r="F104" i="68"/>
  <c r="G104" i="68"/>
  <c r="H104" i="68"/>
  <c r="I104" i="68"/>
  <c r="J104" i="68"/>
  <c r="K104" i="68"/>
  <c r="L104" i="68"/>
  <c r="M104" i="68"/>
  <c r="N104" i="68"/>
  <c r="O104" i="68"/>
  <c r="P104" i="68"/>
  <c r="Q104" i="68"/>
  <c r="R104" i="68"/>
  <c r="S104" i="68"/>
  <c r="T104" i="68"/>
  <c r="U104" i="68"/>
  <c r="V104" i="68"/>
  <c r="W104" i="68"/>
  <c r="X104" i="68"/>
  <c r="Y104" i="68"/>
  <c r="Z104" i="68"/>
  <c r="AA104" i="68"/>
  <c r="AB104" i="68"/>
  <c r="AC104" i="68"/>
  <c r="AD104" i="68"/>
  <c r="AE104" i="68"/>
  <c r="AF104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R106" i="68"/>
  <c r="S106" i="68"/>
  <c r="T106" i="68"/>
  <c r="U106" i="68"/>
  <c r="V106" i="68"/>
  <c r="W106" i="68"/>
  <c r="X106" i="68"/>
  <c r="Y106" i="68"/>
  <c r="Z106" i="68"/>
  <c r="AA106" i="68"/>
  <c r="AB106" i="68"/>
  <c r="AC106" i="68"/>
  <c r="AD106" i="68"/>
  <c r="AE106" i="68"/>
  <c r="AF106" i="68"/>
  <c r="C107" i="68"/>
  <c r="D107" i="68"/>
  <c r="E107" i="68"/>
  <c r="F107" i="68"/>
  <c r="G107" i="68"/>
  <c r="H107" i="68"/>
  <c r="I107" i="68"/>
  <c r="J107" i="68"/>
  <c r="K107" i="68"/>
  <c r="L107" i="68"/>
  <c r="M107" i="68"/>
  <c r="N107" i="68"/>
  <c r="O107" i="68"/>
  <c r="P107" i="68"/>
  <c r="Q107" i="68"/>
  <c r="R107" i="68"/>
  <c r="S107" i="68"/>
  <c r="T107" i="68"/>
  <c r="U107" i="68"/>
  <c r="V107" i="68"/>
  <c r="W107" i="68"/>
  <c r="X107" i="68"/>
  <c r="Y107" i="68"/>
  <c r="Z107" i="68"/>
  <c r="AA107" i="68"/>
  <c r="AB107" i="68"/>
  <c r="AC107" i="68"/>
  <c r="AD107" i="68"/>
  <c r="AE107" i="68"/>
  <c r="AF107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R109" i="68"/>
  <c r="S109" i="68"/>
  <c r="T109" i="68"/>
  <c r="U109" i="68"/>
  <c r="V109" i="68"/>
  <c r="W109" i="68"/>
  <c r="X109" i="68"/>
  <c r="Y109" i="68"/>
  <c r="Z109" i="68"/>
  <c r="AA109" i="68"/>
  <c r="AB109" i="68"/>
  <c r="AC109" i="68"/>
  <c r="AD109" i="68"/>
  <c r="AE109" i="68"/>
  <c r="AF109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R110" i="68"/>
  <c r="S110" i="68"/>
  <c r="T110" i="68"/>
  <c r="U110" i="68"/>
  <c r="V110" i="68"/>
  <c r="W110" i="68"/>
  <c r="X110" i="68"/>
  <c r="Y110" i="68"/>
  <c r="Z110" i="68"/>
  <c r="AA110" i="68"/>
  <c r="AB110" i="68"/>
  <c r="AC110" i="68"/>
  <c r="AD110" i="68"/>
  <c r="AE110" i="68"/>
  <c r="AF110" i="68"/>
  <c r="B106" i="68"/>
  <c r="B107" i="68"/>
  <c r="B109" i="68"/>
  <c r="B110" i="68"/>
  <c r="B104" i="68"/>
  <c r="C94" i="68"/>
  <c r="D94" i="68"/>
  <c r="E94" i="68"/>
  <c r="F94" i="68"/>
  <c r="G94" i="68"/>
  <c r="H94" i="68"/>
  <c r="I94" i="68"/>
  <c r="J94" i="68"/>
  <c r="K94" i="68"/>
  <c r="L94" i="68"/>
  <c r="M94" i="68"/>
  <c r="N94" i="68"/>
  <c r="O94" i="68"/>
  <c r="P94" i="68"/>
  <c r="Q94" i="68"/>
  <c r="R94" i="68"/>
  <c r="S94" i="68"/>
  <c r="T94" i="68"/>
  <c r="U94" i="68"/>
  <c r="V94" i="68"/>
  <c r="W94" i="68"/>
  <c r="X94" i="68"/>
  <c r="Y94" i="68"/>
  <c r="Z94" i="68"/>
  <c r="AA94" i="68"/>
  <c r="AB94" i="68"/>
  <c r="AC94" i="68"/>
  <c r="AD94" i="68"/>
  <c r="AE94" i="68"/>
  <c r="AF94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R96" i="68"/>
  <c r="S96" i="68"/>
  <c r="T96" i="68"/>
  <c r="U96" i="68"/>
  <c r="V96" i="68"/>
  <c r="W96" i="68"/>
  <c r="X96" i="68"/>
  <c r="Y96" i="68"/>
  <c r="Z96" i="68"/>
  <c r="AA96" i="68"/>
  <c r="AB96" i="68"/>
  <c r="AC96" i="68"/>
  <c r="AD96" i="68"/>
  <c r="AE96" i="68"/>
  <c r="AF96" i="68"/>
  <c r="C97" i="68"/>
  <c r="D97" i="68"/>
  <c r="E97" i="68"/>
  <c r="F97" i="68"/>
  <c r="G97" i="68"/>
  <c r="H97" i="68"/>
  <c r="I97" i="68"/>
  <c r="J97" i="68"/>
  <c r="K97" i="68"/>
  <c r="L97" i="68"/>
  <c r="M97" i="68"/>
  <c r="N97" i="68"/>
  <c r="O97" i="68"/>
  <c r="P97" i="68"/>
  <c r="Q97" i="68"/>
  <c r="R97" i="68"/>
  <c r="S97" i="68"/>
  <c r="T97" i="68"/>
  <c r="U97" i="68"/>
  <c r="V97" i="68"/>
  <c r="W97" i="68"/>
  <c r="X97" i="68"/>
  <c r="Y97" i="68"/>
  <c r="Z97" i="68"/>
  <c r="AA97" i="68"/>
  <c r="AB97" i="68"/>
  <c r="AC97" i="68"/>
  <c r="AD97" i="68"/>
  <c r="AE97" i="68"/>
  <c r="AF97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R98" i="68"/>
  <c r="S98" i="68"/>
  <c r="T98" i="68"/>
  <c r="U98" i="68"/>
  <c r="V98" i="68"/>
  <c r="W98" i="68"/>
  <c r="X98" i="68"/>
  <c r="Y98" i="68"/>
  <c r="Z98" i="68"/>
  <c r="AA98" i="68"/>
  <c r="AB98" i="68"/>
  <c r="AC98" i="68"/>
  <c r="AD98" i="68"/>
  <c r="AE98" i="68"/>
  <c r="AF98" i="68"/>
  <c r="C99" i="68"/>
  <c r="D99" i="68"/>
  <c r="E99" i="68"/>
  <c r="F99" i="68"/>
  <c r="G99" i="68"/>
  <c r="H99" i="68"/>
  <c r="I99" i="68"/>
  <c r="J99" i="68"/>
  <c r="K99" i="68"/>
  <c r="L99" i="68"/>
  <c r="M99" i="68"/>
  <c r="N99" i="68"/>
  <c r="O99" i="68"/>
  <c r="P99" i="68"/>
  <c r="Q99" i="68"/>
  <c r="R99" i="68"/>
  <c r="S99" i="68"/>
  <c r="T99" i="68"/>
  <c r="U99" i="68"/>
  <c r="V99" i="68"/>
  <c r="W99" i="68"/>
  <c r="X99" i="68"/>
  <c r="Y99" i="68"/>
  <c r="Z99" i="68"/>
  <c r="AA99" i="68"/>
  <c r="AB99" i="68"/>
  <c r="AC99" i="68"/>
  <c r="AD99" i="68"/>
  <c r="AE99" i="68"/>
  <c r="AF99" i="68"/>
  <c r="C100" i="68"/>
  <c r="D100" i="68"/>
  <c r="E100" i="68"/>
  <c r="F100" i="68"/>
  <c r="G100" i="68"/>
  <c r="H100" i="68"/>
  <c r="I100" i="68"/>
  <c r="J100" i="68"/>
  <c r="K100" i="68"/>
  <c r="L100" i="68"/>
  <c r="M100" i="68"/>
  <c r="N100" i="68"/>
  <c r="O100" i="68"/>
  <c r="P100" i="68"/>
  <c r="Q100" i="68"/>
  <c r="R100" i="68"/>
  <c r="S100" i="68"/>
  <c r="T100" i="68"/>
  <c r="U100" i="68"/>
  <c r="V100" i="68"/>
  <c r="W100" i="68"/>
  <c r="X100" i="68"/>
  <c r="Y100" i="68"/>
  <c r="Z100" i="68"/>
  <c r="AA100" i="68"/>
  <c r="AB100" i="68"/>
  <c r="AC100" i="68"/>
  <c r="AD100" i="68"/>
  <c r="AE100" i="68"/>
  <c r="AF100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R101" i="68"/>
  <c r="S101" i="68"/>
  <c r="T101" i="68"/>
  <c r="U101" i="68"/>
  <c r="V101" i="68"/>
  <c r="W101" i="68"/>
  <c r="X101" i="68"/>
  <c r="Y101" i="68"/>
  <c r="Z101" i="68"/>
  <c r="AA101" i="68"/>
  <c r="AB101" i="68"/>
  <c r="AC101" i="68"/>
  <c r="AD101" i="68"/>
  <c r="AE101" i="68"/>
  <c r="AF101" i="68"/>
  <c r="B96" i="68"/>
  <c r="B97" i="68"/>
  <c r="B98" i="68"/>
  <c r="B99" i="68"/>
  <c r="B100" i="68"/>
  <c r="B101" i="68"/>
  <c r="B94" i="68"/>
  <c r="C85" i="68"/>
  <c r="D85" i="68"/>
  <c r="E85" i="68"/>
  <c r="F85" i="68"/>
  <c r="G85" i="68"/>
  <c r="H85" i="68"/>
  <c r="I85" i="68"/>
  <c r="J85" i="68"/>
  <c r="K85" i="68"/>
  <c r="L85" i="68"/>
  <c r="M85" i="68"/>
  <c r="N85" i="68"/>
  <c r="O85" i="68"/>
  <c r="P85" i="68"/>
  <c r="Q85" i="68"/>
  <c r="R85" i="68"/>
  <c r="S85" i="68"/>
  <c r="T85" i="68"/>
  <c r="U85" i="68"/>
  <c r="V85" i="68"/>
  <c r="W85" i="68"/>
  <c r="X85" i="68"/>
  <c r="Y85" i="68"/>
  <c r="Z85" i="68"/>
  <c r="AA85" i="68"/>
  <c r="AB85" i="68"/>
  <c r="AC85" i="68"/>
  <c r="AD85" i="68"/>
  <c r="AE85" i="68"/>
  <c r="AF85" i="68"/>
  <c r="C88" i="68"/>
  <c r="D88" i="68"/>
  <c r="E88" i="68"/>
  <c r="F88" i="68"/>
  <c r="G88" i="68"/>
  <c r="H88" i="68"/>
  <c r="I88" i="68"/>
  <c r="J88" i="68"/>
  <c r="K88" i="68"/>
  <c r="L88" i="68"/>
  <c r="M88" i="68"/>
  <c r="N88" i="68"/>
  <c r="O88" i="68"/>
  <c r="P88" i="68"/>
  <c r="Q88" i="68"/>
  <c r="R88" i="68"/>
  <c r="S88" i="68"/>
  <c r="T88" i="68"/>
  <c r="U88" i="68"/>
  <c r="V88" i="68"/>
  <c r="W88" i="68"/>
  <c r="X88" i="68"/>
  <c r="Y88" i="68"/>
  <c r="Z88" i="68"/>
  <c r="AA88" i="68"/>
  <c r="AB88" i="68"/>
  <c r="AC88" i="68"/>
  <c r="AD88" i="68"/>
  <c r="AE88" i="68"/>
  <c r="AF88" i="68"/>
  <c r="C89" i="68"/>
  <c r="Y89" i="68"/>
  <c r="Z89" i="68"/>
  <c r="AA89" i="68"/>
  <c r="AB89" i="68"/>
  <c r="AC89" i="68"/>
  <c r="AD89" i="68"/>
  <c r="AE89" i="68"/>
  <c r="AF89" i="68"/>
  <c r="C90" i="68"/>
  <c r="D90" i="68"/>
  <c r="E90" i="68"/>
  <c r="F90" i="68"/>
  <c r="G90" i="68"/>
  <c r="H90" i="68"/>
  <c r="I90" i="68"/>
  <c r="J90" i="68"/>
  <c r="K90" i="68"/>
  <c r="L90" i="68"/>
  <c r="M90" i="68"/>
  <c r="N90" i="68"/>
  <c r="O90" i="68"/>
  <c r="P90" i="68"/>
  <c r="Q90" i="68"/>
  <c r="R90" i="68"/>
  <c r="S90" i="68"/>
  <c r="T90" i="68"/>
  <c r="U90" i="68"/>
  <c r="V90" i="68"/>
  <c r="W90" i="68"/>
  <c r="X90" i="68"/>
  <c r="Y90" i="68"/>
  <c r="Z90" i="68"/>
  <c r="AA90" i="68"/>
  <c r="AB90" i="68"/>
  <c r="AC90" i="68"/>
  <c r="AD90" i="68"/>
  <c r="AE90" i="68"/>
  <c r="AF90" i="68"/>
  <c r="C91" i="68"/>
  <c r="D91" i="68"/>
  <c r="E91" i="68"/>
  <c r="F91" i="68"/>
  <c r="G91" i="68"/>
  <c r="H91" i="68"/>
  <c r="I91" i="68"/>
  <c r="J91" i="68"/>
  <c r="K91" i="68"/>
  <c r="L91" i="68"/>
  <c r="M91" i="68"/>
  <c r="N91" i="68"/>
  <c r="O91" i="68"/>
  <c r="P91" i="68"/>
  <c r="Q91" i="68"/>
  <c r="R91" i="68"/>
  <c r="S91" i="68"/>
  <c r="T91" i="68"/>
  <c r="U91" i="68"/>
  <c r="V91" i="68"/>
  <c r="W91" i="68"/>
  <c r="X91" i="68"/>
  <c r="Y91" i="68"/>
  <c r="Z91" i="68"/>
  <c r="AA91" i="68"/>
  <c r="AB91" i="68"/>
  <c r="AC91" i="68"/>
  <c r="AD91" i="68"/>
  <c r="AE91" i="68"/>
  <c r="AF91" i="68"/>
  <c r="B85" i="68"/>
  <c r="B88" i="68"/>
  <c r="B89" i="68"/>
  <c r="B90" i="68"/>
  <c r="B91" i="68"/>
  <c r="C75" i="68"/>
  <c r="D75" i="68"/>
  <c r="E75" i="68"/>
  <c r="F75" i="68"/>
  <c r="G75" i="68"/>
  <c r="H75" i="68"/>
  <c r="I75" i="68"/>
  <c r="J75" i="68"/>
  <c r="K75" i="68"/>
  <c r="L75" i="68"/>
  <c r="M75" i="68"/>
  <c r="N75" i="68"/>
  <c r="O75" i="68"/>
  <c r="P75" i="68"/>
  <c r="Q75" i="68"/>
  <c r="R75" i="68"/>
  <c r="S75" i="68"/>
  <c r="T75" i="68"/>
  <c r="U75" i="68"/>
  <c r="V75" i="68"/>
  <c r="W75" i="68"/>
  <c r="X75" i="68"/>
  <c r="Y75" i="68"/>
  <c r="Z75" i="68"/>
  <c r="AA75" i="68"/>
  <c r="AB75" i="68"/>
  <c r="AC75" i="68"/>
  <c r="AD75" i="68"/>
  <c r="AE75" i="68"/>
  <c r="AF75" i="68"/>
  <c r="C76" i="68"/>
  <c r="D76" i="68"/>
  <c r="E76" i="68"/>
  <c r="F76" i="68"/>
  <c r="G76" i="68"/>
  <c r="H76" i="68"/>
  <c r="I76" i="68"/>
  <c r="J76" i="68"/>
  <c r="K76" i="68"/>
  <c r="L76" i="68"/>
  <c r="M76" i="68"/>
  <c r="N76" i="68"/>
  <c r="O76" i="68"/>
  <c r="P76" i="68"/>
  <c r="Q76" i="68"/>
  <c r="R76" i="68"/>
  <c r="S76" i="68"/>
  <c r="T76" i="68"/>
  <c r="U76" i="68"/>
  <c r="V76" i="68"/>
  <c r="W76" i="68"/>
  <c r="X76" i="68"/>
  <c r="Y76" i="68"/>
  <c r="Z76" i="68"/>
  <c r="AA76" i="68"/>
  <c r="AB76" i="68"/>
  <c r="AC76" i="68"/>
  <c r="AD76" i="68"/>
  <c r="AE76" i="68"/>
  <c r="AF76" i="68"/>
  <c r="C77" i="68"/>
  <c r="D77" i="68"/>
  <c r="E77" i="68"/>
  <c r="F77" i="68"/>
  <c r="G77" i="68"/>
  <c r="H77" i="68"/>
  <c r="I77" i="68"/>
  <c r="J77" i="68"/>
  <c r="K77" i="68"/>
  <c r="L77" i="68"/>
  <c r="M77" i="68"/>
  <c r="N77" i="68"/>
  <c r="O77" i="68"/>
  <c r="P77" i="68"/>
  <c r="Q77" i="68"/>
  <c r="R77" i="68"/>
  <c r="S77" i="68"/>
  <c r="T77" i="68"/>
  <c r="U77" i="68"/>
  <c r="V77" i="68"/>
  <c r="W77" i="68"/>
  <c r="X77" i="68"/>
  <c r="Y77" i="68"/>
  <c r="Z77" i="68"/>
  <c r="AA77" i="68"/>
  <c r="AB77" i="68"/>
  <c r="AC77" i="68"/>
  <c r="AD77" i="68"/>
  <c r="AE77" i="68"/>
  <c r="AF77" i="68"/>
  <c r="C78" i="68"/>
  <c r="D78" i="68"/>
  <c r="E78" i="68"/>
  <c r="F78" i="68"/>
  <c r="G78" i="68"/>
  <c r="H78" i="68"/>
  <c r="I78" i="68"/>
  <c r="J78" i="68"/>
  <c r="K78" i="68"/>
  <c r="L78" i="68"/>
  <c r="M78" i="68"/>
  <c r="N78" i="68"/>
  <c r="O78" i="68"/>
  <c r="P78" i="68"/>
  <c r="Q78" i="68"/>
  <c r="R78" i="68"/>
  <c r="S78" i="68"/>
  <c r="T78" i="68"/>
  <c r="U78" i="68"/>
  <c r="V78" i="68"/>
  <c r="W78" i="68"/>
  <c r="X78" i="68"/>
  <c r="Y78" i="68"/>
  <c r="Z78" i="68"/>
  <c r="AA78" i="68"/>
  <c r="AB78" i="68"/>
  <c r="AC78" i="68"/>
  <c r="AD78" i="68"/>
  <c r="AE78" i="68"/>
  <c r="AF78" i="68"/>
  <c r="C79" i="68"/>
  <c r="D79" i="68"/>
  <c r="E79" i="68"/>
  <c r="F79" i="68"/>
  <c r="G79" i="68"/>
  <c r="H79" i="68"/>
  <c r="I79" i="68"/>
  <c r="J79" i="68"/>
  <c r="K79" i="68"/>
  <c r="L79" i="68"/>
  <c r="M79" i="68"/>
  <c r="N79" i="68"/>
  <c r="O79" i="68"/>
  <c r="P79" i="68"/>
  <c r="Q79" i="68"/>
  <c r="R79" i="68"/>
  <c r="S79" i="68"/>
  <c r="T79" i="68"/>
  <c r="U79" i="68"/>
  <c r="V79" i="68"/>
  <c r="W79" i="68"/>
  <c r="X79" i="68"/>
  <c r="Y79" i="68"/>
  <c r="Z79" i="68"/>
  <c r="AA79" i="68"/>
  <c r="AB79" i="68"/>
  <c r="AC79" i="68"/>
  <c r="AD79" i="68"/>
  <c r="AE79" i="68"/>
  <c r="AF79" i="68"/>
  <c r="C80" i="68"/>
  <c r="D80" i="68"/>
  <c r="E80" i="68"/>
  <c r="F80" i="68"/>
  <c r="G80" i="68"/>
  <c r="H80" i="68"/>
  <c r="I80" i="68"/>
  <c r="J80" i="68"/>
  <c r="K80" i="68"/>
  <c r="L80" i="68"/>
  <c r="M80" i="68"/>
  <c r="N80" i="68"/>
  <c r="O80" i="68"/>
  <c r="P80" i="68"/>
  <c r="Q80" i="68"/>
  <c r="R80" i="68"/>
  <c r="S80" i="68"/>
  <c r="T80" i="68"/>
  <c r="U80" i="68"/>
  <c r="V80" i="68"/>
  <c r="W80" i="68"/>
  <c r="X80" i="68"/>
  <c r="Y80" i="68"/>
  <c r="Z80" i="68"/>
  <c r="AA80" i="68"/>
  <c r="AB80" i="68"/>
  <c r="AC80" i="68"/>
  <c r="AD80" i="68"/>
  <c r="AE80" i="68"/>
  <c r="AF80" i="68"/>
  <c r="C81" i="68"/>
  <c r="D81" i="68"/>
  <c r="E81" i="68"/>
  <c r="F81" i="68"/>
  <c r="G81" i="68"/>
  <c r="H81" i="68"/>
  <c r="I81" i="68"/>
  <c r="J81" i="68"/>
  <c r="K81" i="68"/>
  <c r="L81" i="68"/>
  <c r="M81" i="68"/>
  <c r="N81" i="68"/>
  <c r="O81" i="68"/>
  <c r="P81" i="68"/>
  <c r="Q81" i="68"/>
  <c r="R81" i="68"/>
  <c r="S81" i="68"/>
  <c r="T81" i="68"/>
  <c r="U81" i="68"/>
  <c r="V81" i="68"/>
  <c r="W81" i="68"/>
  <c r="X81" i="68"/>
  <c r="Y81" i="68"/>
  <c r="Z81" i="68"/>
  <c r="AA81" i="68"/>
  <c r="AB81" i="68"/>
  <c r="AC81" i="68"/>
  <c r="AD81" i="68"/>
  <c r="AE81" i="68"/>
  <c r="AF81" i="68"/>
  <c r="B75" i="68"/>
  <c r="B76" i="68"/>
  <c r="B77" i="68"/>
  <c r="B78" i="68"/>
  <c r="B79" i="68"/>
  <c r="B80" i="68"/>
  <c r="B81" i="68"/>
  <c r="C65" i="68"/>
  <c r="D65" i="68"/>
  <c r="E65" i="68"/>
  <c r="F65" i="68"/>
  <c r="G65" i="68"/>
  <c r="H65" i="68"/>
  <c r="I65" i="68"/>
  <c r="J65" i="68"/>
  <c r="K65" i="68"/>
  <c r="L65" i="68"/>
  <c r="M65" i="68"/>
  <c r="N65" i="68"/>
  <c r="O65" i="68"/>
  <c r="P65" i="68"/>
  <c r="Q65" i="68"/>
  <c r="R65" i="68"/>
  <c r="S65" i="68"/>
  <c r="T65" i="68"/>
  <c r="U65" i="68"/>
  <c r="V65" i="68"/>
  <c r="W65" i="68"/>
  <c r="X65" i="68"/>
  <c r="Y65" i="68"/>
  <c r="Z65" i="68"/>
  <c r="AA65" i="68"/>
  <c r="AB65" i="68"/>
  <c r="AC65" i="68"/>
  <c r="AD65" i="68"/>
  <c r="AE65" i="68"/>
  <c r="AF65" i="68"/>
  <c r="C66" i="68"/>
  <c r="D66" i="68"/>
  <c r="E66" i="68"/>
  <c r="F66" i="68"/>
  <c r="G66" i="68"/>
  <c r="H66" i="68"/>
  <c r="I66" i="68"/>
  <c r="J66" i="68"/>
  <c r="K66" i="68"/>
  <c r="L66" i="68"/>
  <c r="M66" i="68"/>
  <c r="N66" i="68"/>
  <c r="O66" i="68"/>
  <c r="P66" i="68"/>
  <c r="Q66" i="68"/>
  <c r="R66" i="68"/>
  <c r="S66" i="68"/>
  <c r="T66" i="68"/>
  <c r="U66" i="68"/>
  <c r="V66" i="68"/>
  <c r="W66" i="68"/>
  <c r="X66" i="68"/>
  <c r="Y66" i="68"/>
  <c r="Z66" i="68"/>
  <c r="AA66" i="68"/>
  <c r="AB66" i="68"/>
  <c r="AC66" i="68"/>
  <c r="AD66" i="68"/>
  <c r="AE66" i="68"/>
  <c r="AF66" i="68"/>
  <c r="C67" i="68"/>
  <c r="D67" i="68"/>
  <c r="E67" i="68"/>
  <c r="F67" i="68"/>
  <c r="G67" i="68"/>
  <c r="H67" i="68"/>
  <c r="I67" i="68"/>
  <c r="J67" i="68"/>
  <c r="K67" i="68"/>
  <c r="L67" i="68"/>
  <c r="M67" i="68"/>
  <c r="N67" i="68"/>
  <c r="O67" i="68"/>
  <c r="P67" i="68"/>
  <c r="Q67" i="68"/>
  <c r="R67" i="68"/>
  <c r="S67" i="68"/>
  <c r="T67" i="68"/>
  <c r="U67" i="68"/>
  <c r="V67" i="68"/>
  <c r="W67" i="68"/>
  <c r="X67" i="68"/>
  <c r="Y67" i="68"/>
  <c r="Z67" i="68"/>
  <c r="AA67" i="68"/>
  <c r="AB67" i="68"/>
  <c r="AC67" i="68"/>
  <c r="AD67" i="68"/>
  <c r="AE67" i="68"/>
  <c r="AF67" i="68"/>
  <c r="C68" i="68"/>
  <c r="D68" i="68"/>
  <c r="E68" i="68"/>
  <c r="F68" i="68"/>
  <c r="G68" i="68"/>
  <c r="H68" i="68"/>
  <c r="I68" i="68"/>
  <c r="J68" i="68"/>
  <c r="K68" i="68"/>
  <c r="L68" i="68"/>
  <c r="M68" i="68"/>
  <c r="N68" i="68"/>
  <c r="O68" i="68"/>
  <c r="P68" i="68"/>
  <c r="Q68" i="68"/>
  <c r="R68" i="68"/>
  <c r="S68" i="68"/>
  <c r="T68" i="68"/>
  <c r="U68" i="68"/>
  <c r="V68" i="68"/>
  <c r="W68" i="68"/>
  <c r="X68" i="68"/>
  <c r="Y68" i="68"/>
  <c r="Z68" i="68"/>
  <c r="AA68" i="68"/>
  <c r="AB68" i="68"/>
  <c r="AC68" i="68"/>
  <c r="AD68" i="68"/>
  <c r="AE68" i="68"/>
  <c r="AF68" i="68"/>
  <c r="C69" i="68"/>
  <c r="D69" i="68"/>
  <c r="E69" i="68"/>
  <c r="F69" i="68"/>
  <c r="G69" i="68"/>
  <c r="H69" i="68"/>
  <c r="I69" i="68"/>
  <c r="J69" i="68"/>
  <c r="K69" i="68"/>
  <c r="L69" i="68"/>
  <c r="M69" i="68"/>
  <c r="N69" i="68"/>
  <c r="O69" i="68"/>
  <c r="P69" i="68"/>
  <c r="Q69" i="68"/>
  <c r="R69" i="68"/>
  <c r="S69" i="68"/>
  <c r="T69" i="68"/>
  <c r="U69" i="68"/>
  <c r="V69" i="68"/>
  <c r="W69" i="68"/>
  <c r="X69" i="68"/>
  <c r="Y69" i="68"/>
  <c r="Z69" i="68"/>
  <c r="AA69" i="68"/>
  <c r="AB69" i="68"/>
  <c r="AC69" i="68"/>
  <c r="AD69" i="68"/>
  <c r="AE69" i="68"/>
  <c r="AF69" i="68"/>
  <c r="C70" i="68"/>
  <c r="D70" i="68"/>
  <c r="E70" i="68"/>
  <c r="F70" i="68"/>
  <c r="G70" i="68"/>
  <c r="H70" i="68"/>
  <c r="I70" i="68"/>
  <c r="J70" i="68"/>
  <c r="K70" i="68"/>
  <c r="L70" i="68"/>
  <c r="M70" i="68"/>
  <c r="N70" i="68"/>
  <c r="O70" i="68"/>
  <c r="P70" i="68"/>
  <c r="Q70" i="68"/>
  <c r="R70" i="68"/>
  <c r="S70" i="68"/>
  <c r="T70" i="68"/>
  <c r="U70" i="68"/>
  <c r="V70" i="68"/>
  <c r="W70" i="68"/>
  <c r="X70" i="68"/>
  <c r="Y70" i="68"/>
  <c r="Z70" i="68"/>
  <c r="AA70" i="68"/>
  <c r="AB70" i="68"/>
  <c r="AC70" i="68"/>
  <c r="AD70" i="68"/>
  <c r="AE70" i="68"/>
  <c r="AF70" i="68"/>
  <c r="C71" i="68"/>
  <c r="D71" i="68"/>
  <c r="E71" i="68"/>
  <c r="F71" i="68"/>
  <c r="G71" i="68"/>
  <c r="H71" i="68"/>
  <c r="I71" i="68"/>
  <c r="J71" i="68"/>
  <c r="K71" i="68"/>
  <c r="L71" i="68"/>
  <c r="M71" i="68"/>
  <c r="N71" i="68"/>
  <c r="O71" i="68"/>
  <c r="P71" i="68"/>
  <c r="Q71" i="68"/>
  <c r="R71" i="68"/>
  <c r="S71" i="68"/>
  <c r="T71" i="68"/>
  <c r="U71" i="68"/>
  <c r="V71" i="68"/>
  <c r="W71" i="68"/>
  <c r="X71" i="68"/>
  <c r="Y71" i="68"/>
  <c r="Z71" i="68"/>
  <c r="AA71" i="68"/>
  <c r="AB71" i="68"/>
  <c r="AC71" i="68"/>
  <c r="AD71" i="68"/>
  <c r="AE71" i="68"/>
  <c r="AF71" i="68"/>
  <c r="B65" i="68"/>
  <c r="B66" i="68"/>
  <c r="B67" i="68"/>
  <c r="B68" i="68"/>
  <c r="B69" i="68"/>
  <c r="B70" i="68"/>
  <c r="B71" i="68"/>
  <c r="C60" i="68"/>
  <c r="D60" i="68"/>
  <c r="E60" i="68"/>
  <c r="F60" i="68"/>
  <c r="G60" i="68"/>
  <c r="H60" i="68"/>
  <c r="I60" i="68"/>
  <c r="J60" i="68"/>
  <c r="K60" i="68"/>
  <c r="L60" i="68"/>
  <c r="M60" i="68"/>
  <c r="N60" i="68"/>
  <c r="O60" i="68"/>
  <c r="P60" i="68"/>
  <c r="Q60" i="68"/>
  <c r="R60" i="68"/>
  <c r="S60" i="68"/>
  <c r="T60" i="68"/>
  <c r="U60" i="68"/>
  <c r="V60" i="68"/>
  <c r="W60" i="68"/>
  <c r="X60" i="68"/>
  <c r="Y60" i="68"/>
  <c r="Z60" i="68"/>
  <c r="AA60" i="68"/>
  <c r="AB60" i="68"/>
  <c r="AC60" i="68"/>
  <c r="AD60" i="68"/>
  <c r="AE60" i="68"/>
  <c r="AF60" i="68"/>
  <c r="B60" i="68"/>
  <c r="C45" i="68"/>
  <c r="D45" i="68"/>
  <c r="E45" i="68"/>
  <c r="F45" i="68"/>
  <c r="G45" i="68"/>
  <c r="H45" i="68"/>
  <c r="I45" i="68"/>
  <c r="J45" i="68"/>
  <c r="K45" i="68"/>
  <c r="L45" i="68"/>
  <c r="M45" i="68"/>
  <c r="N45" i="68"/>
  <c r="O45" i="68"/>
  <c r="P45" i="68"/>
  <c r="Q45" i="68"/>
  <c r="R45" i="68"/>
  <c r="S45" i="68"/>
  <c r="T45" i="68"/>
  <c r="U45" i="68"/>
  <c r="V45" i="68"/>
  <c r="W45" i="68"/>
  <c r="X45" i="68"/>
  <c r="Y45" i="68"/>
  <c r="Z45" i="68"/>
  <c r="AA45" i="68"/>
  <c r="AB45" i="68"/>
  <c r="AC45" i="68"/>
  <c r="AD45" i="68"/>
  <c r="AE45" i="68"/>
  <c r="AF45" i="68"/>
  <c r="C46" i="68"/>
  <c r="D46" i="68"/>
  <c r="E46" i="68"/>
  <c r="F46" i="68"/>
  <c r="G46" i="68"/>
  <c r="H46" i="68"/>
  <c r="I46" i="68"/>
  <c r="J46" i="68"/>
  <c r="K46" i="68"/>
  <c r="L46" i="68"/>
  <c r="M46" i="68"/>
  <c r="N46" i="68"/>
  <c r="O46" i="68"/>
  <c r="P46" i="68"/>
  <c r="Q46" i="68"/>
  <c r="R46" i="68"/>
  <c r="S46" i="68"/>
  <c r="T46" i="68"/>
  <c r="U46" i="68"/>
  <c r="V46" i="68"/>
  <c r="W46" i="68"/>
  <c r="X46" i="68"/>
  <c r="Y46" i="68"/>
  <c r="Z46" i="68"/>
  <c r="AA46" i="68"/>
  <c r="AB46" i="68"/>
  <c r="AC46" i="68"/>
  <c r="AD46" i="68"/>
  <c r="AE46" i="68"/>
  <c r="AF46" i="68"/>
  <c r="C47" i="68"/>
  <c r="D47" i="68"/>
  <c r="E47" i="68"/>
  <c r="F47" i="68"/>
  <c r="G47" i="68"/>
  <c r="H47" i="68"/>
  <c r="I47" i="68"/>
  <c r="J47" i="68"/>
  <c r="K47" i="68"/>
  <c r="L47" i="68"/>
  <c r="M47" i="68"/>
  <c r="N47" i="68"/>
  <c r="O47" i="68"/>
  <c r="P47" i="68"/>
  <c r="Q47" i="68"/>
  <c r="R47" i="68"/>
  <c r="S47" i="68"/>
  <c r="T47" i="68"/>
  <c r="U47" i="68"/>
  <c r="V47" i="68"/>
  <c r="W47" i="68"/>
  <c r="X47" i="68"/>
  <c r="Y47" i="68"/>
  <c r="Z47" i="68"/>
  <c r="AA47" i="68"/>
  <c r="AB47" i="68"/>
  <c r="AC47" i="68"/>
  <c r="AD47" i="68"/>
  <c r="AE47" i="68"/>
  <c r="AF47" i="68"/>
  <c r="C48" i="68"/>
  <c r="D48" i="68"/>
  <c r="E48" i="68"/>
  <c r="F48" i="68"/>
  <c r="G48" i="68"/>
  <c r="H48" i="68"/>
  <c r="I48" i="68"/>
  <c r="J48" i="68"/>
  <c r="K48" i="68"/>
  <c r="L48" i="68"/>
  <c r="M48" i="68"/>
  <c r="N48" i="68"/>
  <c r="O48" i="68"/>
  <c r="P48" i="68"/>
  <c r="Q48" i="68"/>
  <c r="R48" i="68"/>
  <c r="S48" i="68"/>
  <c r="T48" i="68"/>
  <c r="U48" i="68"/>
  <c r="V48" i="68"/>
  <c r="W48" i="68"/>
  <c r="X48" i="68"/>
  <c r="Y48" i="68"/>
  <c r="Z48" i="68"/>
  <c r="AA48" i="68"/>
  <c r="AB48" i="68"/>
  <c r="AC48" i="68"/>
  <c r="AD48" i="68"/>
  <c r="AE48" i="68"/>
  <c r="AF48" i="68"/>
  <c r="C49" i="68"/>
  <c r="D49" i="68"/>
  <c r="E49" i="68"/>
  <c r="F49" i="68"/>
  <c r="G49" i="68"/>
  <c r="H49" i="68"/>
  <c r="I49" i="68"/>
  <c r="J49" i="68"/>
  <c r="K49" i="68"/>
  <c r="L49" i="68"/>
  <c r="M49" i="68"/>
  <c r="N49" i="68"/>
  <c r="O49" i="68"/>
  <c r="P49" i="68"/>
  <c r="Q49" i="68"/>
  <c r="R49" i="68"/>
  <c r="S49" i="68"/>
  <c r="T49" i="68"/>
  <c r="U49" i="68"/>
  <c r="V49" i="68"/>
  <c r="W49" i="68"/>
  <c r="X49" i="68"/>
  <c r="Y49" i="68"/>
  <c r="Z49" i="68"/>
  <c r="AA49" i="68"/>
  <c r="AB49" i="68"/>
  <c r="AC49" i="68"/>
  <c r="AD49" i="68"/>
  <c r="AE49" i="68"/>
  <c r="AF49" i="68"/>
  <c r="C50" i="68"/>
  <c r="D50" i="68"/>
  <c r="E50" i="68"/>
  <c r="F50" i="68"/>
  <c r="G50" i="68"/>
  <c r="H50" i="68"/>
  <c r="I50" i="68"/>
  <c r="J50" i="68"/>
  <c r="K50" i="68"/>
  <c r="L50" i="68"/>
  <c r="M50" i="68"/>
  <c r="N50" i="68"/>
  <c r="O50" i="68"/>
  <c r="P50" i="68"/>
  <c r="Q50" i="68"/>
  <c r="R50" i="68"/>
  <c r="S50" i="68"/>
  <c r="T50" i="68"/>
  <c r="U50" i="68"/>
  <c r="V50" i="68"/>
  <c r="W50" i="68"/>
  <c r="X50" i="68"/>
  <c r="Y50" i="68"/>
  <c r="Z50" i="68"/>
  <c r="AA50" i="68"/>
  <c r="AB50" i="68"/>
  <c r="AC50" i="68"/>
  <c r="AD50" i="68"/>
  <c r="AE50" i="68"/>
  <c r="AF50" i="68"/>
  <c r="C51" i="68"/>
  <c r="D51" i="68"/>
  <c r="E51" i="68"/>
  <c r="F51" i="68"/>
  <c r="G51" i="68"/>
  <c r="H51" i="68"/>
  <c r="I51" i="68"/>
  <c r="J51" i="68"/>
  <c r="K51" i="68"/>
  <c r="L51" i="68"/>
  <c r="M51" i="68"/>
  <c r="N51" i="68"/>
  <c r="O51" i="68"/>
  <c r="P51" i="68"/>
  <c r="Q51" i="68"/>
  <c r="R51" i="68"/>
  <c r="S51" i="68"/>
  <c r="T51" i="68"/>
  <c r="U51" i="68"/>
  <c r="V51" i="68"/>
  <c r="W51" i="68"/>
  <c r="X51" i="68"/>
  <c r="Y51" i="68"/>
  <c r="Z51" i="68"/>
  <c r="AA51" i="68"/>
  <c r="AB51" i="68"/>
  <c r="AC51" i="68"/>
  <c r="AD51" i="68"/>
  <c r="AE51" i="68"/>
  <c r="AF51" i="68"/>
  <c r="B45" i="68"/>
  <c r="B46" i="68"/>
  <c r="B47" i="68"/>
  <c r="B48" i="68"/>
  <c r="B49" i="68"/>
  <c r="B50" i="68"/>
  <c r="B51" i="68"/>
  <c r="C34" i="68"/>
  <c r="D34" i="68"/>
  <c r="E34" i="68"/>
  <c r="F34" i="68"/>
  <c r="G34" i="68"/>
  <c r="H34" i="68"/>
  <c r="I34" i="68"/>
  <c r="J34" i="68"/>
  <c r="K34" i="68"/>
  <c r="L34" i="68"/>
  <c r="M34" i="68"/>
  <c r="N34" i="68"/>
  <c r="O34" i="68"/>
  <c r="P34" i="68"/>
  <c r="Q34" i="68"/>
  <c r="R34" i="68"/>
  <c r="S34" i="68"/>
  <c r="T34" i="68"/>
  <c r="U34" i="68"/>
  <c r="V34" i="68"/>
  <c r="W34" i="68"/>
  <c r="X34" i="68"/>
  <c r="Y34" i="68"/>
  <c r="Z34" i="68"/>
  <c r="AA34" i="68"/>
  <c r="AB34" i="68"/>
  <c r="AC34" i="68"/>
  <c r="AD34" i="68"/>
  <c r="AE34" i="68"/>
  <c r="AF34" i="68"/>
  <c r="C40" i="68"/>
  <c r="D40" i="68"/>
  <c r="E40" i="68"/>
  <c r="F40" i="68"/>
  <c r="G40" i="68"/>
  <c r="H40" i="68"/>
  <c r="I40" i="68"/>
  <c r="J40" i="68"/>
  <c r="K40" i="68"/>
  <c r="L40" i="68"/>
  <c r="M40" i="68"/>
  <c r="N40" i="68"/>
  <c r="O40" i="68"/>
  <c r="P40" i="68"/>
  <c r="Q40" i="68"/>
  <c r="R40" i="68"/>
  <c r="S40" i="68"/>
  <c r="T40" i="68"/>
  <c r="U40" i="68"/>
  <c r="V40" i="68"/>
  <c r="W40" i="68"/>
  <c r="X40" i="68"/>
  <c r="Y40" i="68"/>
  <c r="Z40" i="68"/>
  <c r="AA40" i="68"/>
  <c r="AB40" i="68"/>
  <c r="AC40" i="68"/>
  <c r="AD40" i="68"/>
  <c r="AE40" i="68"/>
  <c r="AF40" i="68"/>
  <c r="B40" i="68"/>
  <c r="B34" i="68"/>
  <c r="C24" i="68"/>
  <c r="D24" i="68"/>
  <c r="E24" i="68"/>
  <c r="F24" i="68"/>
  <c r="G24" i="68"/>
  <c r="H24" i="68"/>
  <c r="I24" i="68"/>
  <c r="J24" i="68"/>
  <c r="K24" i="68"/>
  <c r="L24" i="68"/>
  <c r="M24" i="68"/>
  <c r="N24" i="68"/>
  <c r="O24" i="68"/>
  <c r="P24" i="68"/>
  <c r="Q24" i="68"/>
  <c r="R24" i="68"/>
  <c r="S24" i="68"/>
  <c r="T24" i="68"/>
  <c r="U24" i="68"/>
  <c r="V24" i="68"/>
  <c r="W24" i="68"/>
  <c r="X24" i="68"/>
  <c r="Y24" i="68"/>
  <c r="Z24" i="68"/>
  <c r="AA24" i="68"/>
  <c r="AB24" i="68"/>
  <c r="AC24" i="68"/>
  <c r="AD24" i="68"/>
  <c r="AE24" i="68"/>
  <c r="AF24" i="68"/>
  <c r="C26" i="68"/>
  <c r="D26" i="68"/>
  <c r="E26" i="68"/>
  <c r="F26" i="68"/>
  <c r="G26" i="68"/>
  <c r="H26" i="68"/>
  <c r="I26" i="68"/>
  <c r="J26" i="68"/>
  <c r="K26" i="68"/>
  <c r="L26" i="68"/>
  <c r="M26" i="68"/>
  <c r="N26" i="68"/>
  <c r="O26" i="68"/>
  <c r="P26" i="68"/>
  <c r="Q26" i="68"/>
  <c r="R26" i="68"/>
  <c r="S26" i="68"/>
  <c r="T26" i="68"/>
  <c r="U26" i="68"/>
  <c r="V26" i="68"/>
  <c r="W26" i="68"/>
  <c r="X26" i="68"/>
  <c r="Y26" i="68"/>
  <c r="Z26" i="68"/>
  <c r="AA26" i="68"/>
  <c r="AB26" i="68"/>
  <c r="AC26" i="68"/>
  <c r="AD26" i="68"/>
  <c r="AE26" i="68"/>
  <c r="AF26" i="68"/>
  <c r="C27" i="68"/>
  <c r="D27" i="68"/>
  <c r="E27" i="68"/>
  <c r="F27" i="68"/>
  <c r="G27" i="68"/>
  <c r="H27" i="68"/>
  <c r="I27" i="68"/>
  <c r="J27" i="68"/>
  <c r="K27" i="68"/>
  <c r="L27" i="68"/>
  <c r="M27" i="68"/>
  <c r="N27" i="68"/>
  <c r="O27" i="68"/>
  <c r="P27" i="68"/>
  <c r="Q27" i="68"/>
  <c r="R27" i="68"/>
  <c r="S27" i="68"/>
  <c r="T27" i="68"/>
  <c r="U27" i="68"/>
  <c r="V27" i="68"/>
  <c r="W27" i="68"/>
  <c r="X27" i="68"/>
  <c r="Y27" i="68"/>
  <c r="Z27" i="68"/>
  <c r="AA27" i="68"/>
  <c r="AB27" i="68"/>
  <c r="AC27" i="68"/>
  <c r="AD27" i="68"/>
  <c r="AE27" i="68"/>
  <c r="AF27" i="68"/>
  <c r="C28" i="68"/>
  <c r="D28" i="68"/>
  <c r="E28" i="68"/>
  <c r="F28" i="68"/>
  <c r="G28" i="68"/>
  <c r="H28" i="68"/>
  <c r="I28" i="68"/>
  <c r="J28" i="68"/>
  <c r="K28" i="68"/>
  <c r="L28" i="68"/>
  <c r="M28" i="68"/>
  <c r="N28" i="68"/>
  <c r="O28" i="68"/>
  <c r="P28" i="68"/>
  <c r="Q28" i="68"/>
  <c r="R28" i="68"/>
  <c r="S28" i="68"/>
  <c r="T28" i="68"/>
  <c r="U28" i="68"/>
  <c r="V28" i="68"/>
  <c r="W28" i="68"/>
  <c r="X28" i="68"/>
  <c r="Y28" i="68"/>
  <c r="Z28" i="68"/>
  <c r="AA28" i="68"/>
  <c r="AB28" i="68"/>
  <c r="AC28" i="68"/>
  <c r="AD28" i="68"/>
  <c r="AE28" i="68"/>
  <c r="AF28" i="68"/>
  <c r="C29" i="68"/>
  <c r="D29" i="68"/>
  <c r="E29" i="68"/>
  <c r="F29" i="68"/>
  <c r="G29" i="68"/>
  <c r="H29" i="68"/>
  <c r="I29" i="68"/>
  <c r="J29" i="68"/>
  <c r="K29" i="68"/>
  <c r="L29" i="68"/>
  <c r="M29" i="68"/>
  <c r="N29" i="68"/>
  <c r="O29" i="68"/>
  <c r="P29" i="68"/>
  <c r="Q29" i="68"/>
  <c r="R29" i="68"/>
  <c r="S29" i="68"/>
  <c r="T29" i="68"/>
  <c r="U29" i="68"/>
  <c r="V29" i="68"/>
  <c r="W29" i="68"/>
  <c r="X29" i="68"/>
  <c r="Y29" i="68"/>
  <c r="Z29" i="68"/>
  <c r="AA29" i="68"/>
  <c r="AB29" i="68"/>
  <c r="AC29" i="68"/>
  <c r="AD29" i="68"/>
  <c r="AE29" i="68"/>
  <c r="AF29" i="68"/>
  <c r="C30" i="68"/>
  <c r="D30" i="68"/>
  <c r="E30" i="68"/>
  <c r="F30" i="68"/>
  <c r="G30" i="68"/>
  <c r="H30" i="68"/>
  <c r="I30" i="68"/>
  <c r="J30" i="68"/>
  <c r="K30" i="68"/>
  <c r="L30" i="68"/>
  <c r="M30" i="68"/>
  <c r="N30" i="68"/>
  <c r="O30" i="68"/>
  <c r="P30" i="68"/>
  <c r="Q30" i="68"/>
  <c r="R30" i="68"/>
  <c r="S30" i="68"/>
  <c r="T30" i="68"/>
  <c r="U30" i="68"/>
  <c r="V30" i="68"/>
  <c r="W30" i="68"/>
  <c r="X30" i="68"/>
  <c r="Y30" i="68"/>
  <c r="Z30" i="68"/>
  <c r="AA30" i="68"/>
  <c r="AB30" i="68"/>
  <c r="AC30" i="68"/>
  <c r="AD30" i="68"/>
  <c r="AE30" i="68"/>
  <c r="AF30" i="68"/>
  <c r="C31" i="68"/>
  <c r="D31" i="68"/>
  <c r="E31" i="68"/>
  <c r="F31" i="68"/>
  <c r="G31" i="68"/>
  <c r="H31" i="68"/>
  <c r="I31" i="68"/>
  <c r="J31" i="68"/>
  <c r="K31" i="68"/>
  <c r="L31" i="68"/>
  <c r="M31" i="68"/>
  <c r="N31" i="68"/>
  <c r="O31" i="68"/>
  <c r="P31" i="68"/>
  <c r="Q31" i="68"/>
  <c r="R31" i="68"/>
  <c r="S31" i="68"/>
  <c r="T31" i="68"/>
  <c r="U31" i="68"/>
  <c r="V31" i="68"/>
  <c r="W31" i="68"/>
  <c r="X31" i="68"/>
  <c r="Y31" i="68"/>
  <c r="Z31" i="68"/>
  <c r="AA31" i="68"/>
  <c r="AB31" i="68"/>
  <c r="AC31" i="68"/>
  <c r="AD31" i="68"/>
  <c r="AE31" i="68"/>
  <c r="AF31" i="68"/>
  <c r="B26" i="68"/>
  <c r="B27" i="68"/>
  <c r="B28" i="68"/>
  <c r="B29" i="68"/>
  <c r="B30" i="68"/>
  <c r="B31" i="68"/>
  <c r="B24" i="68"/>
  <c r="C20" i="68"/>
  <c r="D20" i="68"/>
  <c r="E20" i="68"/>
  <c r="F20" i="68"/>
  <c r="G20" i="68"/>
  <c r="H20" i="68"/>
  <c r="I20" i="68"/>
  <c r="J20" i="68"/>
  <c r="K20" i="68"/>
  <c r="L20" i="68"/>
  <c r="M20" i="68"/>
  <c r="N20" i="68"/>
  <c r="O20" i="68"/>
  <c r="P20" i="68"/>
  <c r="Q20" i="68"/>
  <c r="R20" i="68"/>
  <c r="S20" i="68"/>
  <c r="T20" i="68"/>
  <c r="U20" i="68"/>
  <c r="V20" i="68"/>
  <c r="W20" i="68"/>
  <c r="X20" i="68"/>
  <c r="Y20" i="68"/>
  <c r="Z20" i="68"/>
  <c r="AA20" i="68"/>
  <c r="AB20" i="68"/>
  <c r="AC20" i="68"/>
  <c r="AD20" i="68"/>
  <c r="AE20" i="68"/>
  <c r="AF20" i="68"/>
  <c r="B20" i="68"/>
  <c r="C4" i="68"/>
  <c r="D4" i="68"/>
  <c r="E4" i="68"/>
  <c r="F4" i="68"/>
  <c r="G4" i="68"/>
  <c r="H4" i="68"/>
  <c r="I4" i="68"/>
  <c r="J4" i="68"/>
  <c r="K4" i="68"/>
  <c r="L4" i="68"/>
  <c r="M4" i="68"/>
  <c r="N4" i="68"/>
  <c r="O4" i="68"/>
  <c r="P4" i="68"/>
  <c r="Q4" i="68"/>
  <c r="R4" i="68"/>
  <c r="S4" i="68"/>
  <c r="T4" i="68"/>
  <c r="U4" i="68"/>
  <c r="V4" i="68"/>
  <c r="W4" i="68"/>
  <c r="X4" i="68"/>
  <c r="Y4" i="68"/>
  <c r="Z4" i="68"/>
  <c r="AA4" i="68"/>
  <c r="AB4" i="68"/>
  <c r="AC4" i="68"/>
  <c r="AD4" i="68"/>
  <c r="AE4" i="68"/>
  <c r="AF4" i="68"/>
  <c r="C6" i="68"/>
  <c r="D6" i="68"/>
  <c r="E6" i="68"/>
  <c r="F6" i="68"/>
  <c r="G6" i="68"/>
  <c r="H6" i="68"/>
  <c r="I6" i="68"/>
  <c r="J6" i="68"/>
  <c r="K6" i="68"/>
  <c r="L6" i="68"/>
  <c r="M6" i="68"/>
  <c r="N6" i="68"/>
  <c r="O6" i="68"/>
  <c r="P6" i="68"/>
  <c r="Q6" i="68"/>
  <c r="R6" i="68"/>
  <c r="S6" i="68"/>
  <c r="T6" i="68"/>
  <c r="U6" i="68"/>
  <c r="V6" i="68"/>
  <c r="W6" i="68"/>
  <c r="X6" i="68"/>
  <c r="Y6" i="68"/>
  <c r="Z6" i="68"/>
  <c r="AA6" i="68"/>
  <c r="AB6" i="68"/>
  <c r="AC6" i="68"/>
  <c r="AD6" i="68"/>
  <c r="AE6" i="68"/>
  <c r="AF6" i="68"/>
  <c r="C7" i="68"/>
  <c r="D7" i="68"/>
  <c r="E7" i="68"/>
  <c r="F7" i="68"/>
  <c r="G7" i="68"/>
  <c r="H7" i="68"/>
  <c r="I7" i="68"/>
  <c r="J7" i="68"/>
  <c r="K7" i="68"/>
  <c r="L7" i="68"/>
  <c r="M7" i="68"/>
  <c r="N7" i="68"/>
  <c r="O7" i="68"/>
  <c r="P7" i="68"/>
  <c r="Q7" i="68"/>
  <c r="R7" i="68"/>
  <c r="S7" i="68"/>
  <c r="T7" i="68"/>
  <c r="U7" i="68"/>
  <c r="V7" i="68"/>
  <c r="W7" i="68"/>
  <c r="X7" i="68"/>
  <c r="Y7" i="68"/>
  <c r="Z7" i="68"/>
  <c r="AA7" i="68"/>
  <c r="AB7" i="68"/>
  <c r="AC7" i="68"/>
  <c r="AD7" i="68"/>
  <c r="AE7" i="68"/>
  <c r="AF7" i="68"/>
  <c r="C10" i="68"/>
  <c r="D10" i="68"/>
  <c r="E10" i="68"/>
  <c r="F10" i="68"/>
  <c r="G10" i="68"/>
  <c r="H10" i="68"/>
  <c r="I10" i="68"/>
  <c r="J10" i="68"/>
  <c r="K10" i="68"/>
  <c r="L10" i="68"/>
  <c r="M10" i="68"/>
  <c r="N10" i="68"/>
  <c r="O10" i="68"/>
  <c r="P10" i="68"/>
  <c r="Q10" i="68"/>
  <c r="R10" i="68"/>
  <c r="S10" i="68"/>
  <c r="T10" i="68"/>
  <c r="U10" i="68"/>
  <c r="V10" i="68"/>
  <c r="W10" i="68"/>
  <c r="X10" i="68"/>
  <c r="Y10" i="68"/>
  <c r="Z10" i="68"/>
  <c r="AA10" i="68"/>
  <c r="AB10" i="68"/>
  <c r="AC10" i="68"/>
  <c r="AD10" i="68"/>
  <c r="AE10" i="68"/>
  <c r="AF10" i="68"/>
  <c r="B6" i="68"/>
  <c r="B7" i="68"/>
  <c r="B10" i="68"/>
  <c r="B4" i="68"/>
  <c r="AF143" i="68"/>
  <c r="AE143" i="68"/>
  <c r="AD143" i="68"/>
  <c r="AC143" i="68"/>
  <c r="AB143" i="68"/>
  <c r="AA143" i="68"/>
  <c r="Z143" i="68"/>
  <c r="Y143" i="68"/>
  <c r="X143" i="68"/>
  <c r="W143" i="68"/>
  <c r="V143" i="68"/>
  <c r="U143" i="68"/>
  <c r="T143" i="68"/>
  <c r="S143" i="68"/>
  <c r="R143" i="68"/>
  <c r="Q143" i="68"/>
  <c r="P143" i="68"/>
  <c r="O143" i="68"/>
  <c r="N143" i="68"/>
  <c r="M143" i="68"/>
  <c r="L143" i="68"/>
  <c r="K143" i="68"/>
  <c r="J143" i="68"/>
  <c r="I143" i="68"/>
  <c r="H143" i="68"/>
  <c r="G143" i="68"/>
  <c r="F143" i="68"/>
  <c r="E143" i="68"/>
  <c r="D143" i="68"/>
  <c r="C143" i="68"/>
  <c r="B143" i="68"/>
  <c r="AF133" i="68"/>
  <c r="AE133" i="68"/>
  <c r="AD133" i="68"/>
  <c r="AC133" i="68"/>
  <c r="AB133" i="68"/>
  <c r="AA133" i="68"/>
  <c r="Z133" i="68"/>
  <c r="Y133" i="68"/>
  <c r="X133" i="68"/>
  <c r="W133" i="68"/>
  <c r="V133" i="68"/>
  <c r="U133" i="68"/>
  <c r="T133" i="68"/>
  <c r="S133" i="68"/>
  <c r="R133" i="68"/>
  <c r="Q133" i="68"/>
  <c r="P133" i="68"/>
  <c r="O133" i="68"/>
  <c r="N133" i="68"/>
  <c r="M133" i="68"/>
  <c r="L133" i="68"/>
  <c r="K133" i="68"/>
  <c r="J133" i="68"/>
  <c r="I133" i="68"/>
  <c r="H133" i="68"/>
  <c r="G133" i="68"/>
  <c r="F133" i="68"/>
  <c r="E133" i="68"/>
  <c r="D133" i="68"/>
  <c r="C133" i="68"/>
  <c r="B133" i="68"/>
  <c r="AF123" i="68"/>
  <c r="AE123" i="68"/>
  <c r="AD123" i="68"/>
  <c r="AC123" i="68"/>
  <c r="AB123" i="68"/>
  <c r="AA123" i="68"/>
  <c r="Z123" i="68"/>
  <c r="Y123" i="68"/>
  <c r="X123" i="68"/>
  <c r="W123" i="68"/>
  <c r="V123" i="68"/>
  <c r="U123" i="68"/>
  <c r="T123" i="68"/>
  <c r="S123" i="68"/>
  <c r="R123" i="68"/>
  <c r="Q123" i="68"/>
  <c r="P123" i="68"/>
  <c r="O123" i="68"/>
  <c r="N123" i="68"/>
  <c r="M123" i="68"/>
  <c r="L123" i="68"/>
  <c r="K123" i="68"/>
  <c r="J123" i="68"/>
  <c r="I123" i="68"/>
  <c r="H123" i="68"/>
  <c r="G123" i="68"/>
  <c r="F123" i="68"/>
  <c r="E123" i="68"/>
  <c r="D123" i="68"/>
  <c r="C123" i="68"/>
  <c r="B123" i="68"/>
  <c r="AF113" i="68"/>
  <c r="AE113" i="68"/>
  <c r="AD113" i="68"/>
  <c r="AC113" i="68"/>
  <c r="AB113" i="68"/>
  <c r="AA113" i="68"/>
  <c r="Z113" i="68"/>
  <c r="Y113" i="68"/>
  <c r="X113" i="68"/>
  <c r="W113" i="68"/>
  <c r="V113" i="68"/>
  <c r="U113" i="68"/>
  <c r="T113" i="68"/>
  <c r="S113" i="68"/>
  <c r="R113" i="68"/>
  <c r="Q113" i="68"/>
  <c r="P113" i="68"/>
  <c r="O113" i="68"/>
  <c r="N113" i="68"/>
  <c r="M113" i="68"/>
  <c r="L113" i="68"/>
  <c r="K113" i="68"/>
  <c r="J113" i="68"/>
  <c r="I113" i="68"/>
  <c r="H113" i="68"/>
  <c r="G113" i="68"/>
  <c r="F113" i="68"/>
  <c r="E113" i="68"/>
  <c r="D113" i="68"/>
  <c r="C113" i="68"/>
  <c r="B113" i="68"/>
  <c r="AF103" i="68"/>
  <c r="AE103" i="68"/>
  <c r="AD103" i="68"/>
  <c r="AC103" i="68"/>
  <c r="AB103" i="68"/>
  <c r="AA103" i="68"/>
  <c r="Z103" i="68"/>
  <c r="Y103" i="68"/>
  <c r="X103" i="68"/>
  <c r="W103" i="68"/>
  <c r="V103" i="68"/>
  <c r="U103" i="68"/>
  <c r="T103" i="68"/>
  <c r="S103" i="68"/>
  <c r="R103" i="68"/>
  <c r="Q103" i="68"/>
  <c r="P103" i="68"/>
  <c r="O103" i="68"/>
  <c r="N103" i="68"/>
  <c r="M103" i="68"/>
  <c r="L103" i="68"/>
  <c r="K103" i="68"/>
  <c r="J103" i="68"/>
  <c r="I103" i="68"/>
  <c r="H103" i="68"/>
  <c r="G103" i="68"/>
  <c r="F103" i="68"/>
  <c r="E103" i="68"/>
  <c r="D103" i="68"/>
  <c r="C103" i="68"/>
  <c r="B103" i="68"/>
  <c r="AF93" i="68"/>
  <c r="AE93" i="68"/>
  <c r="AD93" i="68"/>
  <c r="AC93" i="68"/>
  <c r="AB93" i="68"/>
  <c r="AA93" i="68"/>
  <c r="Z93" i="68"/>
  <c r="Y93" i="68"/>
  <c r="X93" i="68"/>
  <c r="W93" i="68"/>
  <c r="V93" i="68"/>
  <c r="U93" i="68"/>
  <c r="T93" i="68"/>
  <c r="S93" i="68"/>
  <c r="R93" i="68"/>
  <c r="Q93" i="68"/>
  <c r="P93" i="68"/>
  <c r="O93" i="68"/>
  <c r="N93" i="68"/>
  <c r="M93" i="68"/>
  <c r="L93" i="68"/>
  <c r="K93" i="68"/>
  <c r="J93" i="68"/>
  <c r="I93" i="68"/>
  <c r="H93" i="68"/>
  <c r="G93" i="68"/>
  <c r="F93" i="68"/>
  <c r="E93" i="68"/>
  <c r="D93" i="68"/>
  <c r="C93" i="68"/>
  <c r="B93" i="68"/>
  <c r="AF83" i="68"/>
  <c r="AE83" i="68"/>
  <c r="AD83" i="68"/>
  <c r="AC83" i="68"/>
  <c r="AB83" i="68"/>
  <c r="AA83" i="68"/>
  <c r="Z83" i="68"/>
  <c r="Y83" i="68"/>
  <c r="X83" i="68"/>
  <c r="W83" i="68"/>
  <c r="V83" i="68"/>
  <c r="U83" i="68"/>
  <c r="T83" i="68"/>
  <c r="S83" i="68"/>
  <c r="R83" i="68"/>
  <c r="Q83" i="68"/>
  <c r="P83" i="68"/>
  <c r="O83" i="68"/>
  <c r="N83" i="68"/>
  <c r="M83" i="68"/>
  <c r="L83" i="68"/>
  <c r="K83" i="68"/>
  <c r="J83" i="68"/>
  <c r="I83" i="68"/>
  <c r="H83" i="68"/>
  <c r="G83" i="68"/>
  <c r="F83" i="68"/>
  <c r="E83" i="68"/>
  <c r="D83" i="68"/>
  <c r="C83" i="68"/>
  <c r="B83" i="68"/>
  <c r="AF73" i="68"/>
  <c r="AE73" i="68"/>
  <c r="AD73" i="68"/>
  <c r="AC73" i="68"/>
  <c r="AB73" i="68"/>
  <c r="AA73" i="68"/>
  <c r="Z73" i="68"/>
  <c r="Y73" i="68"/>
  <c r="X73" i="68"/>
  <c r="W73" i="68"/>
  <c r="V73" i="68"/>
  <c r="U73" i="68"/>
  <c r="T73" i="68"/>
  <c r="S73" i="68"/>
  <c r="R73" i="68"/>
  <c r="Q73" i="68"/>
  <c r="P73" i="68"/>
  <c r="O73" i="68"/>
  <c r="N73" i="68"/>
  <c r="M73" i="68"/>
  <c r="L73" i="68"/>
  <c r="K73" i="68"/>
  <c r="J73" i="68"/>
  <c r="I73" i="68"/>
  <c r="H73" i="68"/>
  <c r="G73" i="68"/>
  <c r="F73" i="68"/>
  <c r="E73" i="68"/>
  <c r="D73" i="68"/>
  <c r="C73" i="68"/>
  <c r="B73" i="68"/>
  <c r="AF63" i="68"/>
  <c r="AE63" i="68"/>
  <c r="AD63" i="68"/>
  <c r="AC63" i="68"/>
  <c r="AB63" i="68"/>
  <c r="AA63" i="68"/>
  <c r="Z63" i="68"/>
  <c r="Y63" i="68"/>
  <c r="X63" i="68"/>
  <c r="W63" i="68"/>
  <c r="V63" i="68"/>
  <c r="U63" i="68"/>
  <c r="T63" i="68"/>
  <c r="S63" i="68"/>
  <c r="R63" i="68"/>
  <c r="Q63" i="68"/>
  <c r="P63" i="68"/>
  <c r="O63" i="68"/>
  <c r="N63" i="68"/>
  <c r="M63" i="68"/>
  <c r="L63" i="68"/>
  <c r="K63" i="68"/>
  <c r="J63" i="68"/>
  <c r="I63" i="68"/>
  <c r="H63" i="68"/>
  <c r="G63" i="68"/>
  <c r="F63" i="68"/>
  <c r="E63" i="68"/>
  <c r="D63" i="68"/>
  <c r="C63" i="68"/>
  <c r="B63" i="68"/>
  <c r="AF53" i="68"/>
  <c r="AE53" i="68"/>
  <c r="AD53" i="68"/>
  <c r="AC53" i="68"/>
  <c r="AB53" i="68"/>
  <c r="AA53" i="68"/>
  <c r="Z53" i="68"/>
  <c r="Y53" i="68"/>
  <c r="X53" i="68"/>
  <c r="W53" i="68"/>
  <c r="V53" i="68"/>
  <c r="U53" i="68"/>
  <c r="T53" i="68"/>
  <c r="S53" i="68"/>
  <c r="R53" i="68"/>
  <c r="Q53" i="68"/>
  <c r="P53" i="68"/>
  <c r="O53" i="68"/>
  <c r="N53" i="68"/>
  <c r="M53" i="68"/>
  <c r="L53" i="68"/>
  <c r="K53" i="68"/>
  <c r="J53" i="68"/>
  <c r="I53" i="68"/>
  <c r="H53" i="68"/>
  <c r="G53" i="68"/>
  <c r="F53" i="68"/>
  <c r="E53" i="68"/>
  <c r="D53" i="68"/>
  <c r="C53" i="68"/>
  <c r="B53" i="68"/>
  <c r="AF43" i="68"/>
  <c r="AE43" i="68"/>
  <c r="AD43" i="68"/>
  <c r="AC43" i="68"/>
  <c r="AB43" i="68"/>
  <c r="AA43" i="68"/>
  <c r="Z43" i="68"/>
  <c r="Y43" i="68"/>
  <c r="X43" i="68"/>
  <c r="W43" i="68"/>
  <c r="V43" i="68"/>
  <c r="U43" i="68"/>
  <c r="T43" i="68"/>
  <c r="S43" i="68"/>
  <c r="R43" i="68"/>
  <c r="Q43" i="68"/>
  <c r="P43" i="68"/>
  <c r="O43" i="68"/>
  <c r="N43" i="68"/>
  <c r="M43" i="68"/>
  <c r="L43" i="68"/>
  <c r="K43" i="68"/>
  <c r="J43" i="68"/>
  <c r="I43" i="68"/>
  <c r="H43" i="68"/>
  <c r="G43" i="68"/>
  <c r="F43" i="68"/>
  <c r="E43" i="68"/>
  <c r="D43" i="68"/>
  <c r="C43" i="68"/>
  <c r="B43" i="68"/>
  <c r="AF33" i="68"/>
  <c r="AE33" i="68"/>
  <c r="AD33" i="68"/>
  <c r="AC33" i="68"/>
  <c r="AB33" i="68"/>
  <c r="AA33" i="68"/>
  <c r="Z33" i="68"/>
  <c r="Y33" i="68"/>
  <c r="X33" i="68"/>
  <c r="W33" i="68"/>
  <c r="V33" i="68"/>
  <c r="U33" i="68"/>
  <c r="T33" i="68"/>
  <c r="S33" i="68"/>
  <c r="R33" i="68"/>
  <c r="Q33" i="68"/>
  <c r="P33" i="68"/>
  <c r="O33" i="68"/>
  <c r="N33" i="68"/>
  <c r="M33" i="68"/>
  <c r="L33" i="68"/>
  <c r="K33" i="68"/>
  <c r="J33" i="68"/>
  <c r="I33" i="68"/>
  <c r="H33" i="68"/>
  <c r="G33" i="68"/>
  <c r="F33" i="68"/>
  <c r="E33" i="68"/>
  <c r="D33" i="68"/>
  <c r="C33" i="68"/>
  <c r="B33" i="68"/>
  <c r="AF23" i="68"/>
  <c r="AE23" i="68"/>
  <c r="AD23" i="68"/>
  <c r="AC23" i="68"/>
  <c r="AB23" i="68"/>
  <c r="AA23" i="68"/>
  <c r="Z23" i="68"/>
  <c r="Y23" i="68"/>
  <c r="X23" i="68"/>
  <c r="W23" i="68"/>
  <c r="V23" i="68"/>
  <c r="U23" i="68"/>
  <c r="T23" i="68"/>
  <c r="S23" i="68"/>
  <c r="R23" i="68"/>
  <c r="Q23" i="68"/>
  <c r="P23" i="68"/>
  <c r="O23" i="68"/>
  <c r="N23" i="68"/>
  <c r="M23" i="68"/>
  <c r="L23" i="68"/>
  <c r="K23" i="68"/>
  <c r="J23" i="68"/>
  <c r="I23" i="68"/>
  <c r="H23" i="68"/>
  <c r="G23" i="68"/>
  <c r="F23" i="68"/>
  <c r="E23" i="68"/>
  <c r="D23" i="68"/>
  <c r="C23" i="68"/>
  <c r="B23" i="68"/>
  <c r="AF13" i="68"/>
  <c r="AE13" i="68"/>
  <c r="AD13" i="68"/>
  <c r="AC13" i="68"/>
  <c r="AB13" i="68"/>
  <c r="AA13" i="68"/>
  <c r="Z13" i="68"/>
  <c r="Y13" i="68"/>
  <c r="X13" i="68"/>
  <c r="W13" i="68"/>
  <c r="V13" i="68"/>
  <c r="U13" i="68"/>
  <c r="T13" i="68"/>
  <c r="S13" i="68"/>
  <c r="R13" i="68"/>
  <c r="Q13" i="68"/>
  <c r="P13" i="68"/>
  <c r="O13" i="68"/>
  <c r="N13" i="68"/>
  <c r="M13" i="68"/>
  <c r="L13" i="68"/>
  <c r="K13" i="68"/>
  <c r="J13" i="68"/>
  <c r="I13" i="68"/>
  <c r="H13" i="68"/>
  <c r="G13" i="68"/>
  <c r="F13" i="68"/>
  <c r="E13" i="68"/>
  <c r="D13" i="68"/>
  <c r="C13" i="68"/>
  <c r="B13" i="68"/>
  <c r="C3" i="68"/>
  <c r="D3" i="68"/>
  <c r="E3" i="68"/>
  <c r="F3" i="68"/>
  <c r="G3" i="68"/>
  <c r="H3" i="68"/>
  <c r="I3" i="68"/>
  <c r="J3" i="68"/>
  <c r="K3" i="68"/>
  <c r="L3" i="68"/>
  <c r="M3" i="68"/>
  <c r="N3" i="68"/>
  <c r="O3" i="68"/>
  <c r="P3" i="68"/>
  <c r="Q3" i="68"/>
  <c r="R3" i="68"/>
  <c r="S3" i="68"/>
  <c r="T3" i="68"/>
  <c r="U3" i="68"/>
  <c r="V3" i="68"/>
  <c r="W3" i="68"/>
  <c r="X3" i="68"/>
  <c r="Y3" i="68"/>
  <c r="Z3" i="68"/>
  <c r="AA3" i="68"/>
  <c r="AB3" i="68"/>
  <c r="AC3" i="68"/>
  <c r="AD3" i="68"/>
  <c r="AE3" i="68"/>
  <c r="AF3" i="68"/>
  <c r="B3" i="68"/>
  <c r="C145" i="67"/>
  <c r="D145" i="67"/>
  <c r="E145" i="67"/>
  <c r="F145" i="67"/>
  <c r="G145" i="67"/>
  <c r="H145" i="67"/>
  <c r="I145" i="67"/>
  <c r="J145" i="67"/>
  <c r="K145" i="67"/>
  <c r="L145" i="67"/>
  <c r="M145" i="67"/>
  <c r="N145" i="67"/>
  <c r="O145" i="67"/>
  <c r="P145" i="67"/>
  <c r="Q145" i="67"/>
  <c r="R145" i="67"/>
  <c r="S145" i="67"/>
  <c r="T145" i="67"/>
  <c r="U145" i="67"/>
  <c r="V145" i="67"/>
  <c r="W145" i="67"/>
  <c r="X145" i="67"/>
  <c r="Y145" i="67"/>
  <c r="Z145" i="67"/>
  <c r="AA145" i="67"/>
  <c r="AB145" i="67"/>
  <c r="AC145" i="67"/>
  <c r="AD145" i="67"/>
  <c r="AE145" i="67"/>
  <c r="AF145" i="67"/>
  <c r="C150" i="67"/>
  <c r="D150" i="67"/>
  <c r="E150" i="67"/>
  <c r="F150" i="67"/>
  <c r="G150" i="67"/>
  <c r="H150" i="67"/>
  <c r="I150" i="67"/>
  <c r="J150" i="67"/>
  <c r="K150" i="67"/>
  <c r="L150" i="67"/>
  <c r="M150" i="67"/>
  <c r="N150" i="67"/>
  <c r="O150" i="67"/>
  <c r="P150" i="67"/>
  <c r="Q150" i="67"/>
  <c r="R150" i="67"/>
  <c r="S150" i="67"/>
  <c r="T150" i="67"/>
  <c r="U150" i="67"/>
  <c r="V150" i="67"/>
  <c r="W150" i="67"/>
  <c r="X150" i="67"/>
  <c r="Y150" i="67"/>
  <c r="Z150" i="67"/>
  <c r="AA150" i="67"/>
  <c r="AB150" i="67"/>
  <c r="AC150" i="67"/>
  <c r="AD150" i="67"/>
  <c r="AE150" i="67"/>
  <c r="AF150" i="67"/>
  <c r="B145" i="67"/>
  <c r="B150" i="67"/>
  <c r="C134" i="67"/>
  <c r="D134" i="67"/>
  <c r="E134" i="67"/>
  <c r="F134" i="67"/>
  <c r="G134" i="67"/>
  <c r="H134" i="67"/>
  <c r="I134" i="67"/>
  <c r="J134" i="67"/>
  <c r="K134" i="67"/>
  <c r="L134" i="67"/>
  <c r="M134" i="67"/>
  <c r="N134" i="67"/>
  <c r="O134" i="67"/>
  <c r="P134" i="67"/>
  <c r="Q134" i="67"/>
  <c r="R134" i="67"/>
  <c r="S134" i="67"/>
  <c r="T134" i="67"/>
  <c r="U134" i="67"/>
  <c r="V134" i="67"/>
  <c r="W134" i="67"/>
  <c r="X134" i="67"/>
  <c r="Y134" i="67"/>
  <c r="Z134" i="67"/>
  <c r="AA134" i="67"/>
  <c r="AB134" i="67"/>
  <c r="AC134" i="67"/>
  <c r="AD134" i="67"/>
  <c r="AE134" i="67"/>
  <c r="AF134" i="67"/>
  <c r="C135" i="67"/>
  <c r="D135" i="67"/>
  <c r="E135" i="67"/>
  <c r="F135" i="67"/>
  <c r="G135" i="67"/>
  <c r="H135" i="67"/>
  <c r="I135" i="67"/>
  <c r="J135" i="67"/>
  <c r="K135" i="67"/>
  <c r="L135" i="67"/>
  <c r="M135" i="67"/>
  <c r="N135" i="67"/>
  <c r="O135" i="67"/>
  <c r="P135" i="67"/>
  <c r="Q135" i="67"/>
  <c r="R135" i="67"/>
  <c r="S135" i="67"/>
  <c r="T135" i="67"/>
  <c r="U135" i="67"/>
  <c r="V135" i="67"/>
  <c r="W135" i="67"/>
  <c r="X135" i="67"/>
  <c r="Y135" i="67"/>
  <c r="Z135" i="67"/>
  <c r="AA135" i="67"/>
  <c r="AB135" i="67"/>
  <c r="AC135" i="67"/>
  <c r="AD135" i="67"/>
  <c r="AE135" i="67"/>
  <c r="AF135" i="67"/>
  <c r="C136" i="67"/>
  <c r="D136" i="67"/>
  <c r="E136" i="67"/>
  <c r="F136" i="67"/>
  <c r="G136" i="67"/>
  <c r="H136" i="67"/>
  <c r="I136" i="67"/>
  <c r="J136" i="67"/>
  <c r="K136" i="67"/>
  <c r="L136" i="67"/>
  <c r="M136" i="67"/>
  <c r="N136" i="67"/>
  <c r="O136" i="67"/>
  <c r="P136" i="67"/>
  <c r="Q136" i="67"/>
  <c r="R136" i="67"/>
  <c r="S136" i="67"/>
  <c r="T136" i="67"/>
  <c r="U136" i="67"/>
  <c r="V136" i="67"/>
  <c r="W136" i="67"/>
  <c r="X136" i="67"/>
  <c r="Y136" i="67"/>
  <c r="Z136" i="67"/>
  <c r="AA136" i="67"/>
  <c r="AB136" i="67"/>
  <c r="AC136" i="67"/>
  <c r="AD136" i="67"/>
  <c r="AE136" i="67"/>
  <c r="AF136" i="67"/>
  <c r="C137" i="67"/>
  <c r="D137" i="67"/>
  <c r="E137" i="67"/>
  <c r="F137" i="67"/>
  <c r="G137" i="67"/>
  <c r="H137" i="67"/>
  <c r="I137" i="67"/>
  <c r="J137" i="67"/>
  <c r="K137" i="67"/>
  <c r="L137" i="67"/>
  <c r="M137" i="67"/>
  <c r="N137" i="67"/>
  <c r="O137" i="67"/>
  <c r="P137" i="67"/>
  <c r="Q137" i="67"/>
  <c r="R137" i="67"/>
  <c r="S137" i="67"/>
  <c r="T137" i="67"/>
  <c r="U137" i="67"/>
  <c r="V137" i="67"/>
  <c r="W137" i="67"/>
  <c r="X137" i="67"/>
  <c r="Y137" i="67"/>
  <c r="Z137" i="67"/>
  <c r="AA137" i="67"/>
  <c r="AB137" i="67"/>
  <c r="AC137" i="67"/>
  <c r="AD137" i="67"/>
  <c r="AE137" i="67"/>
  <c r="AF137" i="67"/>
  <c r="C138" i="67"/>
  <c r="D138" i="67"/>
  <c r="E138" i="67"/>
  <c r="F138" i="67"/>
  <c r="G138" i="67"/>
  <c r="H138" i="67"/>
  <c r="I138" i="67"/>
  <c r="J138" i="67"/>
  <c r="K138" i="67"/>
  <c r="L138" i="67"/>
  <c r="M138" i="67"/>
  <c r="N138" i="67"/>
  <c r="O138" i="67"/>
  <c r="P138" i="67"/>
  <c r="Q138" i="67"/>
  <c r="R138" i="67"/>
  <c r="S138" i="67"/>
  <c r="T138" i="67"/>
  <c r="U138" i="67"/>
  <c r="V138" i="67"/>
  <c r="W138" i="67"/>
  <c r="X138" i="67"/>
  <c r="Y138" i="67"/>
  <c r="Z138" i="67"/>
  <c r="AA138" i="67"/>
  <c r="AB138" i="67"/>
  <c r="AC138" i="67"/>
  <c r="AD138" i="67"/>
  <c r="AE138" i="67"/>
  <c r="AF138" i="67"/>
  <c r="C139" i="67"/>
  <c r="D139" i="67"/>
  <c r="E139" i="67"/>
  <c r="F139" i="67"/>
  <c r="G139" i="67"/>
  <c r="H139" i="67"/>
  <c r="I139" i="67"/>
  <c r="J139" i="67"/>
  <c r="K139" i="67"/>
  <c r="L139" i="67"/>
  <c r="M139" i="67"/>
  <c r="N139" i="67"/>
  <c r="O139" i="67"/>
  <c r="P139" i="67"/>
  <c r="Q139" i="67"/>
  <c r="R139" i="67"/>
  <c r="S139" i="67"/>
  <c r="T139" i="67"/>
  <c r="U139" i="67"/>
  <c r="V139" i="67"/>
  <c r="W139" i="67"/>
  <c r="X139" i="67"/>
  <c r="Y139" i="67"/>
  <c r="Z139" i="67"/>
  <c r="AA139" i="67"/>
  <c r="AB139" i="67"/>
  <c r="AC139" i="67"/>
  <c r="AD139" i="67"/>
  <c r="AE139" i="67"/>
  <c r="AF139" i="67"/>
  <c r="C140" i="67"/>
  <c r="D140" i="67"/>
  <c r="E140" i="67"/>
  <c r="F140" i="67"/>
  <c r="G140" i="67"/>
  <c r="H140" i="67"/>
  <c r="I140" i="67"/>
  <c r="J140" i="67"/>
  <c r="K140" i="67"/>
  <c r="L140" i="67"/>
  <c r="M140" i="67"/>
  <c r="N140" i="67"/>
  <c r="O140" i="67"/>
  <c r="P140" i="67"/>
  <c r="Q140" i="67"/>
  <c r="R140" i="67"/>
  <c r="S140" i="67"/>
  <c r="T140" i="67"/>
  <c r="U140" i="67"/>
  <c r="V140" i="67"/>
  <c r="W140" i="67"/>
  <c r="X140" i="67"/>
  <c r="Y140" i="67"/>
  <c r="Z140" i="67"/>
  <c r="AA140" i="67"/>
  <c r="AB140" i="67"/>
  <c r="AC140" i="67"/>
  <c r="AD140" i="67"/>
  <c r="AE140" i="67"/>
  <c r="AF140" i="67"/>
  <c r="C141" i="67"/>
  <c r="D141" i="67"/>
  <c r="E141" i="67"/>
  <c r="F141" i="67"/>
  <c r="G141" i="67"/>
  <c r="H141" i="67"/>
  <c r="I141" i="67"/>
  <c r="J141" i="67"/>
  <c r="K141" i="67"/>
  <c r="L141" i="67"/>
  <c r="M141" i="67"/>
  <c r="N141" i="67"/>
  <c r="O141" i="67"/>
  <c r="P141" i="67"/>
  <c r="Q141" i="67"/>
  <c r="R141" i="67"/>
  <c r="S141" i="67"/>
  <c r="T141" i="67"/>
  <c r="U141" i="67"/>
  <c r="V141" i="67"/>
  <c r="W141" i="67"/>
  <c r="X141" i="67"/>
  <c r="Y141" i="67"/>
  <c r="Z141" i="67"/>
  <c r="AA141" i="67"/>
  <c r="AB141" i="67"/>
  <c r="AC141" i="67"/>
  <c r="AD141" i="67"/>
  <c r="AE141" i="67"/>
  <c r="AF141" i="67"/>
  <c r="B135" i="67"/>
  <c r="B136" i="67"/>
  <c r="B137" i="67"/>
  <c r="B138" i="67"/>
  <c r="B139" i="67"/>
  <c r="B140" i="67"/>
  <c r="B141" i="67"/>
  <c r="B134" i="67"/>
  <c r="C125" i="67"/>
  <c r="D125" i="67"/>
  <c r="E125" i="67"/>
  <c r="F125" i="67"/>
  <c r="G125" i="67"/>
  <c r="H125" i="67"/>
  <c r="I125" i="67"/>
  <c r="J125" i="67"/>
  <c r="K125" i="67"/>
  <c r="L125" i="67"/>
  <c r="M125" i="67"/>
  <c r="N125" i="67"/>
  <c r="O125" i="67"/>
  <c r="P125" i="67"/>
  <c r="Q125" i="67"/>
  <c r="R125" i="67"/>
  <c r="S125" i="67"/>
  <c r="T125" i="67"/>
  <c r="U125" i="67"/>
  <c r="V125" i="67"/>
  <c r="W125" i="67"/>
  <c r="X125" i="67"/>
  <c r="Y125" i="67"/>
  <c r="Z125" i="67"/>
  <c r="AA125" i="67"/>
  <c r="AB125" i="67"/>
  <c r="AC125" i="67"/>
  <c r="AD125" i="67"/>
  <c r="AE125" i="67"/>
  <c r="AF125" i="67"/>
  <c r="C129" i="67"/>
  <c r="D129" i="67"/>
  <c r="E129" i="67"/>
  <c r="F129" i="67"/>
  <c r="G129" i="67"/>
  <c r="H129" i="67"/>
  <c r="I129" i="67"/>
  <c r="J129" i="67"/>
  <c r="K129" i="67"/>
  <c r="L129" i="67"/>
  <c r="M129" i="67"/>
  <c r="N129" i="67"/>
  <c r="O129" i="67"/>
  <c r="P129" i="67"/>
  <c r="Q129" i="67"/>
  <c r="R129" i="67"/>
  <c r="S129" i="67"/>
  <c r="T129" i="67"/>
  <c r="U129" i="67"/>
  <c r="V129" i="67"/>
  <c r="W129" i="67"/>
  <c r="X129" i="67"/>
  <c r="Y129" i="67"/>
  <c r="Z129" i="67"/>
  <c r="AA129" i="67"/>
  <c r="AB129" i="67"/>
  <c r="AC129" i="67"/>
  <c r="AD129" i="67"/>
  <c r="AE129" i="67"/>
  <c r="AF129" i="67"/>
  <c r="C130" i="67"/>
  <c r="D130" i="67"/>
  <c r="E130" i="67"/>
  <c r="F130" i="67"/>
  <c r="G130" i="67"/>
  <c r="H130" i="67"/>
  <c r="I130" i="67"/>
  <c r="J130" i="67"/>
  <c r="K130" i="67"/>
  <c r="L130" i="67"/>
  <c r="M130" i="67"/>
  <c r="N130" i="67"/>
  <c r="O130" i="67"/>
  <c r="P130" i="67"/>
  <c r="Q130" i="67"/>
  <c r="R130" i="67"/>
  <c r="S130" i="67"/>
  <c r="T130" i="67"/>
  <c r="U130" i="67"/>
  <c r="V130" i="67"/>
  <c r="W130" i="67"/>
  <c r="X130" i="67"/>
  <c r="Y130" i="67"/>
  <c r="Z130" i="67"/>
  <c r="AA130" i="67"/>
  <c r="AB130" i="67"/>
  <c r="AC130" i="67"/>
  <c r="AD130" i="67"/>
  <c r="AE130" i="67"/>
  <c r="AF130" i="67"/>
  <c r="B125" i="67"/>
  <c r="B129" i="67"/>
  <c r="B130" i="67"/>
  <c r="C120" i="67"/>
  <c r="D120" i="67"/>
  <c r="E120" i="67"/>
  <c r="F120" i="67"/>
  <c r="G120" i="67"/>
  <c r="H120" i="67"/>
  <c r="I120" i="67"/>
  <c r="J120" i="67"/>
  <c r="K120" i="67"/>
  <c r="L120" i="67"/>
  <c r="M120" i="67"/>
  <c r="N120" i="67"/>
  <c r="O120" i="67"/>
  <c r="P120" i="67"/>
  <c r="Q120" i="67"/>
  <c r="R120" i="67"/>
  <c r="S120" i="67"/>
  <c r="T120" i="67"/>
  <c r="U120" i="67"/>
  <c r="V120" i="67"/>
  <c r="W120" i="67"/>
  <c r="X120" i="67"/>
  <c r="Y120" i="67"/>
  <c r="Z120" i="67"/>
  <c r="AA120" i="67"/>
  <c r="AB120" i="67"/>
  <c r="AC120" i="67"/>
  <c r="AD120" i="67"/>
  <c r="AE120" i="67"/>
  <c r="AF120" i="67"/>
  <c r="B120" i="67"/>
  <c r="C104" i="67"/>
  <c r="D104" i="67"/>
  <c r="E104" i="67"/>
  <c r="F104" i="67"/>
  <c r="G104" i="67"/>
  <c r="H104" i="67"/>
  <c r="I104" i="67"/>
  <c r="J104" i="67"/>
  <c r="K104" i="67"/>
  <c r="L104" i="67"/>
  <c r="M104" i="67"/>
  <c r="N104" i="67"/>
  <c r="O104" i="67"/>
  <c r="P104" i="67"/>
  <c r="Q104" i="67"/>
  <c r="R104" i="67"/>
  <c r="S104" i="67"/>
  <c r="T104" i="67"/>
  <c r="U104" i="67"/>
  <c r="V104" i="67"/>
  <c r="W104" i="67"/>
  <c r="X104" i="67"/>
  <c r="Y104" i="67"/>
  <c r="Z104" i="67"/>
  <c r="AA104" i="67"/>
  <c r="AB104" i="67"/>
  <c r="AC104" i="67"/>
  <c r="AD104" i="67"/>
  <c r="AE104" i="67"/>
  <c r="AF104" i="67"/>
  <c r="C106" i="67"/>
  <c r="D106" i="67"/>
  <c r="E106" i="67"/>
  <c r="F106" i="67"/>
  <c r="G106" i="67"/>
  <c r="H106" i="67"/>
  <c r="I106" i="67"/>
  <c r="J106" i="67"/>
  <c r="K106" i="67"/>
  <c r="L106" i="67"/>
  <c r="M106" i="67"/>
  <c r="N106" i="67"/>
  <c r="O106" i="67"/>
  <c r="P106" i="67"/>
  <c r="Q106" i="67"/>
  <c r="R106" i="67"/>
  <c r="S106" i="67"/>
  <c r="T106" i="67"/>
  <c r="U106" i="67"/>
  <c r="V106" i="67"/>
  <c r="W106" i="67"/>
  <c r="X106" i="67"/>
  <c r="Y106" i="67"/>
  <c r="Z106" i="67"/>
  <c r="AA106" i="67"/>
  <c r="AB106" i="67"/>
  <c r="AC106" i="67"/>
  <c r="AD106" i="67"/>
  <c r="AE106" i="67"/>
  <c r="AF106" i="67"/>
  <c r="C107" i="67"/>
  <c r="D107" i="67"/>
  <c r="E107" i="67"/>
  <c r="F107" i="67"/>
  <c r="G107" i="67"/>
  <c r="H107" i="67"/>
  <c r="I107" i="67"/>
  <c r="J107" i="67"/>
  <c r="K107" i="67"/>
  <c r="L107" i="67"/>
  <c r="M107" i="67"/>
  <c r="N107" i="67"/>
  <c r="O107" i="67"/>
  <c r="P107" i="67"/>
  <c r="Q107" i="67"/>
  <c r="R107" i="67"/>
  <c r="S107" i="67"/>
  <c r="T107" i="67"/>
  <c r="U107" i="67"/>
  <c r="V107" i="67"/>
  <c r="W107" i="67"/>
  <c r="X107" i="67"/>
  <c r="Y107" i="67"/>
  <c r="Z107" i="67"/>
  <c r="AA107" i="67"/>
  <c r="AB107" i="67"/>
  <c r="AC107" i="67"/>
  <c r="AD107" i="67"/>
  <c r="AE107" i="67"/>
  <c r="AF107" i="67"/>
  <c r="C109" i="67"/>
  <c r="D109" i="67"/>
  <c r="E109" i="67"/>
  <c r="F109" i="67"/>
  <c r="G109" i="67"/>
  <c r="H109" i="67"/>
  <c r="I109" i="67"/>
  <c r="J109" i="67"/>
  <c r="K109" i="67"/>
  <c r="L109" i="67"/>
  <c r="M109" i="67"/>
  <c r="N109" i="67"/>
  <c r="O109" i="67"/>
  <c r="P109" i="67"/>
  <c r="Q109" i="67"/>
  <c r="R109" i="67"/>
  <c r="S109" i="67"/>
  <c r="T109" i="67"/>
  <c r="U109" i="67"/>
  <c r="V109" i="67"/>
  <c r="W109" i="67"/>
  <c r="X109" i="67"/>
  <c r="Y109" i="67"/>
  <c r="Z109" i="67"/>
  <c r="AA109" i="67"/>
  <c r="AB109" i="67"/>
  <c r="AC109" i="67"/>
  <c r="AD109" i="67"/>
  <c r="AE109" i="67"/>
  <c r="AF109" i="67"/>
  <c r="C110" i="67"/>
  <c r="D110" i="67"/>
  <c r="E110" i="67"/>
  <c r="F110" i="67"/>
  <c r="G110" i="67"/>
  <c r="H110" i="67"/>
  <c r="I110" i="67"/>
  <c r="J110" i="67"/>
  <c r="K110" i="67"/>
  <c r="L110" i="67"/>
  <c r="M110" i="67"/>
  <c r="N110" i="67"/>
  <c r="O110" i="67"/>
  <c r="P110" i="67"/>
  <c r="Q110" i="67"/>
  <c r="R110" i="67"/>
  <c r="S110" i="67"/>
  <c r="T110" i="67"/>
  <c r="U110" i="67"/>
  <c r="V110" i="67"/>
  <c r="W110" i="67"/>
  <c r="X110" i="67"/>
  <c r="Y110" i="67"/>
  <c r="Z110" i="67"/>
  <c r="AA110" i="67"/>
  <c r="AB110" i="67"/>
  <c r="AC110" i="67"/>
  <c r="AD110" i="67"/>
  <c r="AE110" i="67"/>
  <c r="AF110" i="67"/>
  <c r="B106" i="67"/>
  <c r="B107" i="67"/>
  <c r="B109" i="67"/>
  <c r="B110" i="67"/>
  <c r="B104" i="67"/>
  <c r="C94" i="67"/>
  <c r="D94" i="67"/>
  <c r="E94" i="67"/>
  <c r="F94" i="67"/>
  <c r="G94" i="67"/>
  <c r="H94" i="67"/>
  <c r="I94" i="67"/>
  <c r="J94" i="67"/>
  <c r="K94" i="67"/>
  <c r="L94" i="67"/>
  <c r="M94" i="67"/>
  <c r="N94" i="67"/>
  <c r="O94" i="67"/>
  <c r="P94" i="67"/>
  <c r="Q94" i="67"/>
  <c r="R94" i="67"/>
  <c r="S94" i="67"/>
  <c r="T94" i="67"/>
  <c r="U94" i="67"/>
  <c r="V94" i="67"/>
  <c r="W94" i="67"/>
  <c r="X94" i="67"/>
  <c r="Y94" i="67"/>
  <c r="Z94" i="67"/>
  <c r="AA94" i="67"/>
  <c r="AB94" i="67"/>
  <c r="AC94" i="67"/>
  <c r="AD94" i="67"/>
  <c r="AE94" i="67"/>
  <c r="AF94" i="67"/>
  <c r="C96" i="67"/>
  <c r="D96" i="67"/>
  <c r="E96" i="67"/>
  <c r="F96" i="67"/>
  <c r="G96" i="67"/>
  <c r="H96" i="67"/>
  <c r="I96" i="67"/>
  <c r="J96" i="67"/>
  <c r="K96" i="67"/>
  <c r="L96" i="67"/>
  <c r="M96" i="67"/>
  <c r="N96" i="67"/>
  <c r="O96" i="67"/>
  <c r="P96" i="67"/>
  <c r="Q96" i="67"/>
  <c r="R96" i="67"/>
  <c r="S96" i="67"/>
  <c r="T96" i="67"/>
  <c r="U96" i="67"/>
  <c r="V96" i="67"/>
  <c r="W96" i="67"/>
  <c r="X96" i="67"/>
  <c r="Y96" i="67"/>
  <c r="Z96" i="67"/>
  <c r="AA96" i="67"/>
  <c r="AB96" i="67"/>
  <c r="AC96" i="67"/>
  <c r="AD96" i="67"/>
  <c r="AE96" i="67"/>
  <c r="AF96" i="67"/>
  <c r="C97" i="67"/>
  <c r="D97" i="67"/>
  <c r="E97" i="67"/>
  <c r="F97" i="67"/>
  <c r="G97" i="67"/>
  <c r="H97" i="67"/>
  <c r="I97" i="67"/>
  <c r="J97" i="67"/>
  <c r="K97" i="67"/>
  <c r="L97" i="67"/>
  <c r="M97" i="67"/>
  <c r="N97" i="67"/>
  <c r="O97" i="67"/>
  <c r="P97" i="67"/>
  <c r="Q97" i="67"/>
  <c r="R97" i="67"/>
  <c r="S97" i="67"/>
  <c r="T97" i="67"/>
  <c r="U97" i="67"/>
  <c r="V97" i="67"/>
  <c r="W97" i="67"/>
  <c r="X97" i="67"/>
  <c r="Y97" i="67"/>
  <c r="Z97" i="67"/>
  <c r="AA97" i="67"/>
  <c r="AB97" i="67"/>
  <c r="AC97" i="67"/>
  <c r="AD97" i="67"/>
  <c r="AE97" i="67"/>
  <c r="AF97" i="67"/>
  <c r="C98" i="67"/>
  <c r="D98" i="67"/>
  <c r="E98" i="67"/>
  <c r="F98" i="67"/>
  <c r="G98" i="67"/>
  <c r="H98" i="67"/>
  <c r="I98" i="67"/>
  <c r="J98" i="67"/>
  <c r="K98" i="67"/>
  <c r="L98" i="67"/>
  <c r="M98" i="67"/>
  <c r="N98" i="67"/>
  <c r="O98" i="67"/>
  <c r="P98" i="67"/>
  <c r="Q98" i="67"/>
  <c r="R98" i="67"/>
  <c r="S98" i="67"/>
  <c r="T98" i="67"/>
  <c r="U98" i="67"/>
  <c r="V98" i="67"/>
  <c r="W98" i="67"/>
  <c r="X98" i="67"/>
  <c r="Y98" i="67"/>
  <c r="Z98" i="67"/>
  <c r="AA98" i="67"/>
  <c r="AB98" i="67"/>
  <c r="AC98" i="67"/>
  <c r="AD98" i="67"/>
  <c r="AE98" i="67"/>
  <c r="AF98" i="67"/>
  <c r="C99" i="67"/>
  <c r="D99" i="67"/>
  <c r="E99" i="67"/>
  <c r="F99" i="67"/>
  <c r="G99" i="67"/>
  <c r="H99" i="67"/>
  <c r="I99" i="67"/>
  <c r="J99" i="67"/>
  <c r="K99" i="67"/>
  <c r="L99" i="67"/>
  <c r="M99" i="67"/>
  <c r="N99" i="67"/>
  <c r="O99" i="67"/>
  <c r="P99" i="67"/>
  <c r="Q99" i="67"/>
  <c r="R99" i="67"/>
  <c r="S99" i="67"/>
  <c r="T99" i="67"/>
  <c r="U99" i="67"/>
  <c r="V99" i="67"/>
  <c r="W99" i="67"/>
  <c r="X99" i="67"/>
  <c r="Y99" i="67"/>
  <c r="Z99" i="67"/>
  <c r="AA99" i="67"/>
  <c r="AB99" i="67"/>
  <c r="AC99" i="67"/>
  <c r="AD99" i="67"/>
  <c r="AE99" i="67"/>
  <c r="AF99" i="67"/>
  <c r="C100" i="67"/>
  <c r="D100" i="67"/>
  <c r="E100" i="67"/>
  <c r="F100" i="67"/>
  <c r="G100" i="67"/>
  <c r="H100" i="67"/>
  <c r="I100" i="67"/>
  <c r="J100" i="67"/>
  <c r="K100" i="67"/>
  <c r="L100" i="67"/>
  <c r="M100" i="67"/>
  <c r="N100" i="67"/>
  <c r="O100" i="67"/>
  <c r="P100" i="67"/>
  <c r="Q100" i="67"/>
  <c r="R100" i="67"/>
  <c r="S100" i="67"/>
  <c r="T100" i="67"/>
  <c r="U100" i="67"/>
  <c r="V100" i="67"/>
  <c r="W100" i="67"/>
  <c r="X100" i="67"/>
  <c r="Y100" i="67"/>
  <c r="Z100" i="67"/>
  <c r="AA100" i="67"/>
  <c r="AB100" i="67"/>
  <c r="AC100" i="67"/>
  <c r="AD100" i="67"/>
  <c r="AE100" i="67"/>
  <c r="AF100" i="67"/>
  <c r="C101" i="67"/>
  <c r="D101" i="67"/>
  <c r="E101" i="67"/>
  <c r="F101" i="67"/>
  <c r="G101" i="67"/>
  <c r="H101" i="67"/>
  <c r="I101" i="67"/>
  <c r="J101" i="67"/>
  <c r="K101" i="67"/>
  <c r="L101" i="67"/>
  <c r="M101" i="67"/>
  <c r="N101" i="67"/>
  <c r="O101" i="67"/>
  <c r="P101" i="67"/>
  <c r="Q101" i="67"/>
  <c r="R101" i="67"/>
  <c r="S101" i="67"/>
  <c r="T101" i="67"/>
  <c r="U101" i="67"/>
  <c r="V101" i="67"/>
  <c r="W101" i="67"/>
  <c r="X101" i="67"/>
  <c r="Y101" i="67"/>
  <c r="Z101" i="67"/>
  <c r="AA101" i="67"/>
  <c r="AB101" i="67"/>
  <c r="AC101" i="67"/>
  <c r="AD101" i="67"/>
  <c r="AE101" i="67"/>
  <c r="AF101" i="67"/>
  <c r="B96" i="67"/>
  <c r="B97" i="67"/>
  <c r="B98" i="67"/>
  <c r="B99" i="67"/>
  <c r="B100" i="67"/>
  <c r="B101" i="67"/>
  <c r="B94" i="67"/>
  <c r="C85" i="67"/>
  <c r="D85" i="67"/>
  <c r="E85" i="67"/>
  <c r="F85" i="67"/>
  <c r="G85" i="67"/>
  <c r="H85" i="67"/>
  <c r="I85" i="67"/>
  <c r="J85" i="67"/>
  <c r="K85" i="67"/>
  <c r="L85" i="67"/>
  <c r="M85" i="67"/>
  <c r="N85" i="67"/>
  <c r="O85" i="67"/>
  <c r="P85" i="67"/>
  <c r="Q85" i="67"/>
  <c r="R85" i="67"/>
  <c r="S85" i="67"/>
  <c r="T85" i="67"/>
  <c r="U85" i="67"/>
  <c r="V85" i="67"/>
  <c r="W85" i="67"/>
  <c r="X85" i="67"/>
  <c r="Y85" i="67"/>
  <c r="Z85" i="67"/>
  <c r="AA85" i="67"/>
  <c r="AB85" i="67"/>
  <c r="AC85" i="67"/>
  <c r="AD85" i="67"/>
  <c r="AE85" i="67"/>
  <c r="AF85" i="67"/>
  <c r="C88" i="67"/>
  <c r="D88" i="67"/>
  <c r="E88" i="67"/>
  <c r="F88" i="67"/>
  <c r="G88" i="67"/>
  <c r="H88" i="67"/>
  <c r="I88" i="67"/>
  <c r="J88" i="67"/>
  <c r="K88" i="67"/>
  <c r="L88" i="67"/>
  <c r="M88" i="67"/>
  <c r="N88" i="67"/>
  <c r="O88" i="67"/>
  <c r="P88" i="67"/>
  <c r="Q88" i="67"/>
  <c r="R88" i="67"/>
  <c r="S88" i="67"/>
  <c r="T88" i="67"/>
  <c r="U88" i="67"/>
  <c r="V88" i="67"/>
  <c r="W88" i="67"/>
  <c r="X88" i="67"/>
  <c r="Y88" i="67"/>
  <c r="Z88" i="67"/>
  <c r="AA88" i="67"/>
  <c r="AB88" i="67"/>
  <c r="AC88" i="67"/>
  <c r="AD88" i="67"/>
  <c r="AE88" i="67"/>
  <c r="AF88" i="67"/>
  <c r="C89" i="67"/>
  <c r="Y89" i="67"/>
  <c r="Z89" i="67"/>
  <c r="AA89" i="67"/>
  <c r="AB89" i="67"/>
  <c r="AC89" i="67"/>
  <c r="AD89" i="67"/>
  <c r="AE89" i="67"/>
  <c r="AF89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R90" i="67"/>
  <c r="S90" i="67"/>
  <c r="T90" i="67"/>
  <c r="U90" i="67"/>
  <c r="V90" i="67"/>
  <c r="W90" i="67"/>
  <c r="X90" i="67"/>
  <c r="Y90" i="67"/>
  <c r="Z90" i="67"/>
  <c r="AA90" i="67"/>
  <c r="AB90" i="67"/>
  <c r="AC90" i="67"/>
  <c r="AD90" i="67"/>
  <c r="AE90" i="67"/>
  <c r="AF90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R91" i="67"/>
  <c r="S91" i="67"/>
  <c r="T91" i="67"/>
  <c r="U91" i="67"/>
  <c r="V91" i="67"/>
  <c r="W91" i="67"/>
  <c r="X91" i="67"/>
  <c r="Y91" i="67"/>
  <c r="Z91" i="67"/>
  <c r="AA91" i="67"/>
  <c r="AB91" i="67"/>
  <c r="AC91" i="67"/>
  <c r="AD91" i="67"/>
  <c r="AE91" i="67"/>
  <c r="AF91" i="67"/>
  <c r="B85" i="67"/>
  <c r="B88" i="67"/>
  <c r="B90" i="67"/>
  <c r="B91" i="67"/>
  <c r="C75" i="67"/>
  <c r="D75" i="67"/>
  <c r="E75" i="67"/>
  <c r="F75" i="67"/>
  <c r="G75" i="67"/>
  <c r="H75" i="67"/>
  <c r="I75" i="67"/>
  <c r="J75" i="67"/>
  <c r="K75" i="67"/>
  <c r="L75" i="67"/>
  <c r="M75" i="67"/>
  <c r="N75" i="67"/>
  <c r="O75" i="67"/>
  <c r="P75" i="67"/>
  <c r="Q75" i="67"/>
  <c r="R75" i="67"/>
  <c r="S75" i="67"/>
  <c r="T75" i="67"/>
  <c r="U75" i="67"/>
  <c r="V75" i="67"/>
  <c r="W75" i="67"/>
  <c r="X75" i="67"/>
  <c r="Y75" i="67"/>
  <c r="Z75" i="67"/>
  <c r="AA75" i="67"/>
  <c r="AB75" i="67"/>
  <c r="AC75" i="67"/>
  <c r="AD75" i="67"/>
  <c r="AE75" i="67"/>
  <c r="AF75" i="67"/>
  <c r="C76" i="67"/>
  <c r="D76" i="67"/>
  <c r="E76" i="67"/>
  <c r="F76" i="67"/>
  <c r="G76" i="67"/>
  <c r="H76" i="67"/>
  <c r="I76" i="67"/>
  <c r="J76" i="67"/>
  <c r="K76" i="67"/>
  <c r="L76" i="67"/>
  <c r="M76" i="67"/>
  <c r="N76" i="67"/>
  <c r="O76" i="67"/>
  <c r="P76" i="67"/>
  <c r="Q76" i="67"/>
  <c r="R76" i="67"/>
  <c r="S76" i="67"/>
  <c r="T76" i="67"/>
  <c r="U76" i="67"/>
  <c r="V76" i="67"/>
  <c r="W76" i="67"/>
  <c r="X76" i="67"/>
  <c r="Y76" i="67"/>
  <c r="Z76" i="67"/>
  <c r="AA76" i="67"/>
  <c r="AB76" i="67"/>
  <c r="AC76" i="67"/>
  <c r="AD76" i="67"/>
  <c r="AE76" i="67"/>
  <c r="AF76" i="67"/>
  <c r="C77" i="67"/>
  <c r="D77" i="67"/>
  <c r="E77" i="67"/>
  <c r="F77" i="67"/>
  <c r="G77" i="67"/>
  <c r="H77" i="67"/>
  <c r="I77" i="67"/>
  <c r="J77" i="67"/>
  <c r="K77" i="67"/>
  <c r="L77" i="67"/>
  <c r="M77" i="67"/>
  <c r="N77" i="67"/>
  <c r="O77" i="67"/>
  <c r="P77" i="67"/>
  <c r="Q77" i="67"/>
  <c r="R77" i="67"/>
  <c r="S77" i="67"/>
  <c r="T77" i="67"/>
  <c r="U77" i="67"/>
  <c r="V77" i="67"/>
  <c r="W77" i="67"/>
  <c r="X77" i="67"/>
  <c r="Y77" i="67"/>
  <c r="Z77" i="67"/>
  <c r="AA77" i="67"/>
  <c r="AB77" i="67"/>
  <c r="AC77" i="67"/>
  <c r="AD77" i="67"/>
  <c r="AE77" i="67"/>
  <c r="AF77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R78" i="67"/>
  <c r="S78" i="67"/>
  <c r="T78" i="67"/>
  <c r="U78" i="67"/>
  <c r="V78" i="67"/>
  <c r="W78" i="67"/>
  <c r="X78" i="67"/>
  <c r="Y78" i="67"/>
  <c r="Z78" i="67"/>
  <c r="AA78" i="67"/>
  <c r="AB78" i="67"/>
  <c r="AC78" i="67"/>
  <c r="AD78" i="67"/>
  <c r="AE78" i="67"/>
  <c r="AF78" i="67"/>
  <c r="C79" i="67"/>
  <c r="D79" i="67"/>
  <c r="E79" i="67"/>
  <c r="F79" i="67"/>
  <c r="G79" i="67"/>
  <c r="H79" i="67"/>
  <c r="I79" i="67"/>
  <c r="J79" i="67"/>
  <c r="K79" i="67"/>
  <c r="L79" i="67"/>
  <c r="M79" i="67"/>
  <c r="N79" i="67"/>
  <c r="O79" i="67"/>
  <c r="P79" i="67"/>
  <c r="Q79" i="67"/>
  <c r="R79" i="67"/>
  <c r="S79" i="67"/>
  <c r="T79" i="67"/>
  <c r="U79" i="67"/>
  <c r="V79" i="67"/>
  <c r="W79" i="67"/>
  <c r="X79" i="67"/>
  <c r="Y79" i="67"/>
  <c r="Z79" i="67"/>
  <c r="AA79" i="67"/>
  <c r="AB79" i="67"/>
  <c r="AC79" i="67"/>
  <c r="AD79" i="67"/>
  <c r="AE79" i="67"/>
  <c r="AF79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R80" i="67"/>
  <c r="S80" i="67"/>
  <c r="T80" i="67"/>
  <c r="U80" i="67"/>
  <c r="V80" i="67"/>
  <c r="W80" i="67"/>
  <c r="X80" i="67"/>
  <c r="Y80" i="67"/>
  <c r="Z80" i="67"/>
  <c r="AA80" i="67"/>
  <c r="AB80" i="67"/>
  <c r="AC80" i="67"/>
  <c r="AD80" i="67"/>
  <c r="AE80" i="67"/>
  <c r="AF80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R81" i="67"/>
  <c r="S81" i="67"/>
  <c r="T81" i="67"/>
  <c r="U81" i="67"/>
  <c r="V81" i="67"/>
  <c r="W81" i="67"/>
  <c r="X81" i="67"/>
  <c r="Y81" i="67"/>
  <c r="Z81" i="67"/>
  <c r="AA81" i="67"/>
  <c r="AB81" i="67"/>
  <c r="AC81" i="67"/>
  <c r="AD81" i="67"/>
  <c r="AE81" i="67"/>
  <c r="AF81" i="67"/>
  <c r="B75" i="67"/>
  <c r="B76" i="67"/>
  <c r="B77" i="67"/>
  <c r="B78" i="67"/>
  <c r="B79" i="67"/>
  <c r="B80" i="67"/>
  <c r="B81" i="67"/>
  <c r="C65" i="67"/>
  <c r="D65" i="67"/>
  <c r="E65" i="67"/>
  <c r="F65" i="67"/>
  <c r="G65" i="67"/>
  <c r="H65" i="67"/>
  <c r="I65" i="67"/>
  <c r="J65" i="67"/>
  <c r="K65" i="67"/>
  <c r="L65" i="67"/>
  <c r="M65" i="67"/>
  <c r="N65" i="67"/>
  <c r="O65" i="67"/>
  <c r="P65" i="67"/>
  <c r="Q65" i="67"/>
  <c r="R65" i="67"/>
  <c r="S65" i="67"/>
  <c r="T65" i="67"/>
  <c r="U65" i="67"/>
  <c r="V65" i="67"/>
  <c r="W65" i="67"/>
  <c r="X65" i="67"/>
  <c r="Y65" i="67"/>
  <c r="Z65" i="67"/>
  <c r="AA65" i="67"/>
  <c r="AB65" i="67"/>
  <c r="AC65" i="67"/>
  <c r="AD65" i="67"/>
  <c r="AE65" i="67"/>
  <c r="AF65" i="67"/>
  <c r="C66" i="67"/>
  <c r="D66" i="67"/>
  <c r="E66" i="67"/>
  <c r="F66" i="67"/>
  <c r="G66" i="67"/>
  <c r="H66" i="67"/>
  <c r="I66" i="67"/>
  <c r="J66" i="67"/>
  <c r="K66" i="67"/>
  <c r="L66" i="67"/>
  <c r="M66" i="67"/>
  <c r="N66" i="67"/>
  <c r="O66" i="67"/>
  <c r="P66" i="67"/>
  <c r="Q66" i="67"/>
  <c r="R66" i="67"/>
  <c r="S66" i="67"/>
  <c r="T66" i="67"/>
  <c r="U66" i="67"/>
  <c r="V66" i="67"/>
  <c r="W66" i="67"/>
  <c r="X66" i="67"/>
  <c r="Y66" i="67"/>
  <c r="Z66" i="67"/>
  <c r="AA66" i="67"/>
  <c r="AB66" i="67"/>
  <c r="AC66" i="67"/>
  <c r="AD66" i="67"/>
  <c r="AE66" i="67"/>
  <c r="AF66" i="67"/>
  <c r="C67" i="67"/>
  <c r="D67" i="67"/>
  <c r="E67" i="67"/>
  <c r="F67" i="67"/>
  <c r="G67" i="67"/>
  <c r="H67" i="67"/>
  <c r="I67" i="67"/>
  <c r="J67" i="67"/>
  <c r="K67" i="67"/>
  <c r="L67" i="67"/>
  <c r="M67" i="67"/>
  <c r="N67" i="67"/>
  <c r="O67" i="67"/>
  <c r="P67" i="67"/>
  <c r="Q67" i="67"/>
  <c r="R67" i="67"/>
  <c r="S67" i="67"/>
  <c r="T67" i="67"/>
  <c r="U67" i="67"/>
  <c r="V67" i="67"/>
  <c r="W67" i="67"/>
  <c r="X67" i="67"/>
  <c r="Y67" i="67"/>
  <c r="Z67" i="67"/>
  <c r="AA67" i="67"/>
  <c r="AB67" i="67"/>
  <c r="AC67" i="67"/>
  <c r="AD67" i="67"/>
  <c r="AE67" i="67"/>
  <c r="AF67" i="67"/>
  <c r="C68" i="67"/>
  <c r="D68" i="67"/>
  <c r="E68" i="67"/>
  <c r="F68" i="67"/>
  <c r="G68" i="67"/>
  <c r="H68" i="67"/>
  <c r="I68" i="67"/>
  <c r="J68" i="67"/>
  <c r="K68" i="67"/>
  <c r="L68" i="67"/>
  <c r="M68" i="67"/>
  <c r="N68" i="67"/>
  <c r="O68" i="67"/>
  <c r="P68" i="67"/>
  <c r="Q68" i="67"/>
  <c r="R68" i="67"/>
  <c r="S68" i="67"/>
  <c r="T68" i="67"/>
  <c r="U68" i="67"/>
  <c r="V68" i="67"/>
  <c r="W68" i="67"/>
  <c r="X68" i="67"/>
  <c r="Y68" i="67"/>
  <c r="Z68" i="67"/>
  <c r="AA68" i="67"/>
  <c r="AB68" i="67"/>
  <c r="AC68" i="67"/>
  <c r="AD68" i="67"/>
  <c r="AE68" i="67"/>
  <c r="AF68" i="67"/>
  <c r="C69" i="67"/>
  <c r="D69" i="67"/>
  <c r="E69" i="67"/>
  <c r="F69" i="67"/>
  <c r="G69" i="67"/>
  <c r="H69" i="67"/>
  <c r="I69" i="67"/>
  <c r="J69" i="67"/>
  <c r="K69" i="67"/>
  <c r="L69" i="67"/>
  <c r="M69" i="67"/>
  <c r="N69" i="67"/>
  <c r="O69" i="67"/>
  <c r="P69" i="67"/>
  <c r="Q69" i="67"/>
  <c r="R69" i="67"/>
  <c r="S69" i="67"/>
  <c r="T69" i="67"/>
  <c r="U69" i="67"/>
  <c r="V69" i="67"/>
  <c r="W69" i="67"/>
  <c r="X69" i="67"/>
  <c r="Y69" i="67"/>
  <c r="Z69" i="67"/>
  <c r="AA69" i="67"/>
  <c r="AB69" i="67"/>
  <c r="AC69" i="67"/>
  <c r="AD69" i="67"/>
  <c r="AE69" i="67"/>
  <c r="AF69" i="67"/>
  <c r="C70" i="67"/>
  <c r="D70" i="67"/>
  <c r="E70" i="67"/>
  <c r="F70" i="67"/>
  <c r="G70" i="67"/>
  <c r="H70" i="67"/>
  <c r="I70" i="67"/>
  <c r="J70" i="67"/>
  <c r="K70" i="67"/>
  <c r="L70" i="67"/>
  <c r="M70" i="67"/>
  <c r="N70" i="67"/>
  <c r="O70" i="67"/>
  <c r="P70" i="67"/>
  <c r="Q70" i="67"/>
  <c r="R70" i="67"/>
  <c r="S70" i="67"/>
  <c r="T70" i="67"/>
  <c r="U70" i="67"/>
  <c r="V70" i="67"/>
  <c r="W70" i="67"/>
  <c r="X70" i="67"/>
  <c r="Y70" i="67"/>
  <c r="Z70" i="67"/>
  <c r="AA70" i="67"/>
  <c r="AB70" i="67"/>
  <c r="AC70" i="67"/>
  <c r="AD70" i="67"/>
  <c r="AE70" i="67"/>
  <c r="AF70" i="67"/>
  <c r="C71" i="67"/>
  <c r="D71" i="67"/>
  <c r="E71" i="67"/>
  <c r="F71" i="67"/>
  <c r="G71" i="67"/>
  <c r="H71" i="67"/>
  <c r="I71" i="67"/>
  <c r="J71" i="67"/>
  <c r="K71" i="67"/>
  <c r="L71" i="67"/>
  <c r="M71" i="67"/>
  <c r="N71" i="67"/>
  <c r="O71" i="67"/>
  <c r="P71" i="67"/>
  <c r="Q71" i="67"/>
  <c r="R71" i="67"/>
  <c r="S71" i="67"/>
  <c r="T71" i="67"/>
  <c r="U71" i="67"/>
  <c r="V71" i="67"/>
  <c r="W71" i="67"/>
  <c r="X71" i="67"/>
  <c r="Y71" i="67"/>
  <c r="Z71" i="67"/>
  <c r="AA71" i="67"/>
  <c r="AB71" i="67"/>
  <c r="AC71" i="67"/>
  <c r="AD71" i="67"/>
  <c r="AE71" i="67"/>
  <c r="AF71" i="67"/>
  <c r="B65" i="67"/>
  <c r="B66" i="67"/>
  <c r="B67" i="67"/>
  <c r="B68" i="67"/>
  <c r="B69" i="67"/>
  <c r="B70" i="67"/>
  <c r="B71" i="67"/>
  <c r="C60" i="67"/>
  <c r="D60" i="67"/>
  <c r="E60" i="67"/>
  <c r="F60" i="67"/>
  <c r="G60" i="67"/>
  <c r="H60" i="67"/>
  <c r="I60" i="67"/>
  <c r="J60" i="67"/>
  <c r="K60" i="67"/>
  <c r="L60" i="67"/>
  <c r="M60" i="67"/>
  <c r="N60" i="67"/>
  <c r="O60" i="67"/>
  <c r="P60" i="67"/>
  <c r="Q60" i="67"/>
  <c r="R60" i="67"/>
  <c r="S60" i="67"/>
  <c r="T60" i="67"/>
  <c r="U60" i="67"/>
  <c r="V60" i="67"/>
  <c r="W60" i="67"/>
  <c r="X60" i="67"/>
  <c r="Y60" i="67"/>
  <c r="Z60" i="67"/>
  <c r="AA60" i="67"/>
  <c r="AB60" i="67"/>
  <c r="AC60" i="67"/>
  <c r="AD60" i="67"/>
  <c r="AE60" i="67"/>
  <c r="AF60" i="67"/>
  <c r="B60" i="67"/>
  <c r="C45" i="67"/>
  <c r="D45" i="67"/>
  <c r="E45" i="67"/>
  <c r="F45" i="67"/>
  <c r="G45" i="67"/>
  <c r="H45" i="67"/>
  <c r="I45" i="67"/>
  <c r="J45" i="67"/>
  <c r="K45" i="67"/>
  <c r="L45" i="67"/>
  <c r="M45" i="67"/>
  <c r="N45" i="67"/>
  <c r="O45" i="67"/>
  <c r="P45" i="67"/>
  <c r="Q45" i="67"/>
  <c r="R45" i="67"/>
  <c r="S45" i="67"/>
  <c r="T45" i="67"/>
  <c r="U45" i="67"/>
  <c r="V45" i="67"/>
  <c r="W45" i="67"/>
  <c r="X45" i="67"/>
  <c r="Y45" i="67"/>
  <c r="Z45" i="67"/>
  <c r="AA45" i="67"/>
  <c r="AB45" i="67"/>
  <c r="AC45" i="67"/>
  <c r="AD45" i="67"/>
  <c r="AE45" i="67"/>
  <c r="AF45" i="67"/>
  <c r="C46" i="67"/>
  <c r="D46" i="67"/>
  <c r="E46" i="67"/>
  <c r="F46" i="67"/>
  <c r="G46" i="67"/>
  <c r="H46" i="67"/>
  <c r="I46" i="67"/>
  <c r="J46" i="67"/>
  <c r="K46" i="67"/>
  <c r="L46" i="67"/>
  <c r="M46" i="67"/>
  <c r="N46" i="67"/>
  <c r="O46" i="67"/>
  <c r="P46" i="67"/>
  <c r="Q46" i="67"/>
  <c r="R46" i="67"/>
  <c r="S46" i="67"/>
  <c r="T46" i="67"/>
  <c r="U46" i="67"/>
  <c r="V46" i="67"/>
  <c r="W46" i="67"/>
  <c r="X46" i="67"/>
  <c r="Y46" i="67"/>
  <c r="Z46" i="67"/>
  <c r="AA46" i="67"/>
  <c r="AB46" i="67"/>
  <c r="AC46" i="67"/>
  <c r="AD46" i="67"/>
  <c r="AE46" i="67"/>
  <c r="AF46" i="67"/>
  <c r="C47" i="67"/>
  <c r="D47" i="67"/>
  <c r="E47" i="67"/>
  <c r="F47" i="67"/>
  <c r="G47" i="67"/>
  <c r="H47" i="67"/>
  <c r="I47" i="67"/>
  <c r="J47" i="67"/>
  <c r="K47" i="67"/>
  <c r="L47" i="67"/>
  <c r="M47" i="67"/>
  <c r="N47" i="67"/>
  <c r="O47" i="67"/>
  <c r="P47" i="67"/>
  <c r="Q47" i="67"/>
  <c r="R47" i="67"/>
  <c r="S47" i="67"/>
  <c r="T47" i="67"/>
  <c r="U47" i="67"/>
  <c r="V47" i="67"/>
  <c r="W47" i="67"/>
  <c r="X47" i="67"/>
  <c r="Y47" i="67"/>
  <c r="Z47" i="67"/>
  <c r="AA47" i="67"/>
  <c r="AB47" i="67"/>
  <c r="AC47" i="67"/>
  <c r="AD47" i="67"/>
  <c r="AE47" i="67"/>
  <c r="AF47" i="67"/>
  <c r="C48" i="67"/>
  <c r="D48" i="67"/>
  <c r="E48" i="67"/>
  <c r="F48" i="67"/>
  <c r="G48" i="67"/>
  <c r="H48" i="67"/>
  <c r="I48" i="67"/>
  <c r="J48" i="67"/>
  <c r="K48" i="67"/>
  <c r="L48" i="67"/>
  <c r="M48" i="67"/>
  <c r="N48" i="67"/>
  <c r="O48" i="67"/>
  <c r="P48" i="67"/>
  <c r="Q48" i="67"/>
  <c r="R48" i="67"/>
  <c r="S48" i="67"/>
  <c r="T48" i="67"/>
  <c r="U48" i="67"/>
  <c r="V48" i="67"/>
  <c r="W48" i="67"/>
  <c r="X48" i="67"/>
  <c r="Y48" i="67"/>
  <c r="Z48" i="67"/>
  <c r="AA48" i="67"/>
  <c r="AB48" i="67"/>
  <c r="AC48" i="67"/>
  <c r="AD48" i="67"/>
  <c r="AE48" i="67"/>
  <c r="AF48" i="67"/>
  <c r="C49" i="67"/>
  <c r="D49" i="67"/>
  <c r="E49" i="67"/>
  <c r="F49" i="67"/>
  <c r="G49" i="67"/>
  <c r="H49" i="67"/>
  <c r="I49" i="67"/>
  <c r="J49" i="67"/>
  <c r="K49" i="67"/>
  <c r="L49" i="67"/>
  <c r="M49" i="67"/>
  <c r="N49" i="67"/>
  <c r="O49" i="67"/>
  <c r="P49" i="67"/>
  <c r="Q49" i="67"/>
  <c r="R49" i="67"/>
  <c r="S49" i="67"/>
  <c r="T49" i="67"/>
  <c r="U49" i="67"/>
  <c r="V49" i="67"/>
  <c r="W49" i="67"/>
  <c r="X49" i="67"/>
  <c r="Y49" i="67"/>
  <c r="Z49" i="67"/>
  <c r="AA49" i="67"/>
  <c r="AB49" i="67"/>
  <c r="AC49" i="67"/>
  <c r="AD49" i="67"/>
  <c r="AE49" i="67"/>
  <c r="AF49" i="67"/>
  <c r="C50" i="67"/>
  <c r="D50" i="67"/>
  <c r="E50" i="67"/>
  <c r="F50" i="67"/>
  <c r="G50" i="67"/>
  <c r="H50" i="67"/>
  <c r="I50" i="67"/>
  <c r="J50" i="67"/>
  <c r="K50" i="67"/>
  <c r="L50" i="67"/>
  <c r="M50" i="67"/>
  <c r="N50" i="67"/>
  <c r="O50" i="67"/>
  <c r="P50" i="67"/>
  <c r="Q50" i="67"/>
  <c r="R50" i="67"/>
  <c r="S50" i="67"/>
  <c r="T50" i="67"/>
  <c r="U50" i="67"/>
  <c r="V50" i="67"/>
  <c r="W50" i="67"/>
  <c r="X50" i="67"/>
  <c r="Y50" i="67"/>
  <c r="Z50" i="67"/>
  <c r="AA50" i="67"/>
  <c r="AB50" i="67"/>
  <c r="AC50" i="67"/>
  <c r="AD50" i="67"/>
  <c r="AE50" i="67"/>
  <c r="AF50" i="67"/>
  <c r="C51" i="67"/>
  <c r="D51" i="67"/>
  <c r="E51" i="67"/>
  <c r="F51" i="67"/>
  <c r="G51" i="67"/>
  <c r="H51" i="67"/>
  <c r="I51" i="67"/>
  <c r="J51" i="67"/>
  <c r="K51" i="67"/>
  <c r="L51" i="67"/>
  <c r="M51" i="67"/>
  <c r="N51" i="67"/>
  <c r="O51" i="67"/>
  <c r="P51" i="67"/>
  <c r="Q51" i="67"/>
  <c r="R51" i="67"/>
  <c r="S51" i="67"/>
  <c r="T51" i="67"/>
  <c r="U51" i="67"/>
  <c r="V51" i="67"/>
  <c r="W51" i="67"/>
  <c r="X51" i="67"/>
  <c r="Y51" i="67"/>
  <c r="Z51" i="67"/>
  <c r="AA51" i="67"/>
  <c r="AB51" i="67"/>
  <c r="AC51" i="67"/>
  <c r="AD51" i="67"/>
  <c r="AE51" i="67"/>
  <c r="AF51" i="67"/>
  <c r="B45" i="67"/>
  <c r="B46" i="67"/>
  <c r="B47" i="67"/>
  <c r="B48" i="67"/>
  <c r="B49" i="67"/>
  <c r="B50" i="67"/>
  <c r="B51" i="67"/>
  <c r="C34" i="67"/>
  <c r="D34" i="67"/>
  <c r="E34" i="67"/>
  <c r="F34" i="67"/>
  <c r="G34" i="67"/>
  <c r="H34" i="67"/>
  <c r="I34" i="67"/>
  <c r="J34" i="67"/>
  <c r="K34" i="67"/>
  <c r="L34" i="67"/>
  <c r="M34" i="67"/>
  <c r="N34" i="67"/>
  <c r="O34" i="67"/>
  <c r="P34" i="67"/>
  <c r="Q34" i="67"/>
  <c r="R34" i="67"/>
  <c r="S34" i="67"/>
  <c r="T34" i="67"/>
  <c r="U34" i="67"/>
  <c r="V34" i="67"/>
  <c r="W34" i="67"/>
  <c r="X34" i="67"/>
  <c r="Y34" i="67"/>
  <c r="Z34" i="67"/>
  <c r="AA34" i="67"/>
  <c r="AB34" i="67"/>
  <c r="AC34" i="67"/>
  <c r="AD34" i="67"/>
  <c r="AE34" i="67"/>
  <c r="AF34" i="67"/>
  <c r="C40" i="67"/>
  <c r="D40" i="67"/>
  <c r="E40" i="67"/>
  <c r="F40" i="67"/>
  <c r="G40" i="67"/>
  <c r="H40" i="67"/>
  <c r="I40" i="67"/>
  <c r="J40" i="67"/>
  <c r="K40" i="67"/>
  <c r="L40" i="67"/>
  <c r="M40" i="67"/>
  <c r="N40" i="67"/>
  <c r="O40" i="67"/>
  <c r="P40" i="67"/>
  <c r="Q40" i="67"/>
  <c r="R40" i="67"/>
  <c r="S40" i="67"/>
  <c r="T40" i="67"/>
  <c r="U40" i="67"/>
  <c r="V40" i="67"/>
  <c r="W40" i="67"/>
  <c r="X40" i="67"/>
  <c r="Y40" i="67"/>
  <c r="Z40" i="67"/>
  <c r="AA40" i="67"/>
  <c r="AB40" i="67"/>
  <c r="AC40" i="67"/>
  <c r="AD40" i="67"/>
  <c r="AE40" i="67"/>
  <c r="AF40" i="67"/>
  <c r="B40" i="67"/>
  <c r="B34" i="67"/>
  <c r="C24" i="67"/>
  <c r="D24" i="67"/>
  <c r="E24" i="67"/>
  <c r="F24" i="67"/>
  <c r="G24" i="67"/>
  <c r="H24" i="67"/>
  <c r="I24" i="67"/>
  <c r="J24" i="67"/>
  <c r="K24" i="67"/>
  <c r="L24" i="67"/>
  <c r="M24" i="67"/>
  <c r="N24" i="67"/>
  <c r="O24" i="67"/>
  <c r="P24" i="67"/>
  <c r="Q24" i="67"/>
  <c r="R24" i="67"/>
  <c r="S24" i="67"/>
  <c r="T24" i="67"/>
  <c r="U24" i="67"/>
  <c r="V24" i="67"/>
  <c r="W24" i="67"/>
  <c r="X24" i="67"/>
  <c r="Y24" i="67"/>
  <c r="Z24" i="67"/>
  <c r="AA24" i="67"/>
  <c r="AB24" i="67"/>
  <c r="AC24" i="67"/>
  <c r="AD24" i="67"/>
  <c r="AE24" i="67"/>
  <c r="AF24" i="67"/>
  <c r="C26" i="67"/>
  <c r="D26" i="67"/>
  <c r="E26" i="67"/>
  <c r="F26" i="67"/>
  <c r="G26" i="67"/>
  <c r="H26" i="67"/>
  <c r="I26" i="67"/>
  <c r="J26" i="67"/>
  <c r="K26" i="67"/>
  <c r="L26" i="67"/>
  <c r="M26" i="67"/>
  <c r="N26" i="67"/>
  <c r="O26" i="67"/>
  <c r="P26" i="67"/>
  <c r="Q26" i="67"/>
  <c r="R26" i="67"/>
  <c r="S26" i="67"/>
  <c r="T26" i="67"/>
  <c r="U26" i="67"/>
  <c r="V26" i="67"/>
  <c r="W26" i="67"/>
  <c r="X26" i="67"/>
  <c r="Y26" i="67"/>
  <c r="Z26" i="67"/>
  <c r="AA26" i="67"/>
  <c r="AB26" i="67"/>
  <c r="AC26" i="67"/>
  <c r="AD26" i="67"/>
  <c r="AE26" i="67"/>
  <c r="AF26" i="67"/>
  <c r="C27" i="67"/>
  <c r="D27" i="67"/>
  <c r="E27" i="67"/>
  <c r="F27" i="67"/>
  <c r="G27" i="67"/>
  <c r="H27" i="67"/>
  <c r="I27" i="67"/>
  <c r="J27" i="67"/>
  <c r="K27" i="67"/>
  <c r="L27" i="67"/>
  <c r="M27" i="67"/>
  <c r="N27" i="67"/>
  <c r="O27" i="67"/>
  <c r="P27" i="67"/>
  <c r="Q27" i="67"/>
  <c r="R27" i="67"/>
  <c r="S27" i="67"/>
  <c r="T27" i="67"/>
  <c r="U27" i="67"/>
  <c r="V27" i="67"/>
  <c r="W27" i="67"/>
  <c r="X27" i="67"/>
  <c r="Y27" i="67"/>
  <c r="Z27" i="67"/>
  <c r="AA27" i="67"/>
  <c r="AB27" i="67"/>
  <c r="AC27" i="67"/>
  <c r="AD27" i="67"/>
  <c r="AE27" i="67"/>
  <c r="AF27" i="67"/>
  <c r="C28" i="67"/>
  <c r="D28" i="67"/>
  <c r="E28" i="67"/>
  <c r="F28" i="67"/>
  <c r="G28" i="67"/>
  <c r="H28" i="67"/>
  <c r="I28" i="67"/>
  <c r="J28" i="67"/>
  <c r="K28" i="67"/>
  <c r="L28" i="67"/>
  <c r="M28" i="67"/>
  <c r="N28" i="67"/>
  <c r="O28" i="67"/>
  <c r="P28" i="67"/>
  <c r="Q28" i="67"/>
  <c r="R28" i="67"/>
  <c r="S28" i="67"/>
  <c r="T28" i="67"/>
  <c r="U28" i="67"/>
  <c r="V28" i="67"/>
  <c r="W28" i="67"/>
  <c r="X28" i="67"/>
  <c r="Y28" i="67"/>
  <c r="Z28" i="67"/>
  <c r="AA28" i="67"/>
  <c r="AB28" i="67"/>
  <c r="AC28" i="67"/>
  <c r="AD28" i="67"/>
  <c r="AE28" i="67"/>
  <c r="AF28" i="67"/>
  <c r="C29" i="67"/>
  <c r="D29" i="67"/>
  <c r="E29" i="67"/>
  <c r="F29" i="67"/>
  <c r="G29" i="67"/>
  <c r="H29" i="67"/>
  <c r="I29" i="67"/>
  <c r="J29" i="67"/>
  <c r="K29" i="67"/>
  <c r="L29" i="67"/>
  <c r="M29" i="67"/>
  <c r="N29" i="67"/>
  <c r="O29" i="67"/>
  <c r="P29" i="67"/>
  <c r="Q29" i="67"/>
  <c r="R29" i="67"/>
  <c r="S29" i="67"/>
  <c r="T29" i="67"/>
  <c r="U29" i="67"/>
  <c r="V29" i="67"/>
  <c r="W29" i="67"/>
  <c r="X29" i="67"/>
  <c r="Y29" i="67"/>
  <c r="Z29" i="67"/>
  <c r="AA29" i="67"/>
  <c r="AB29" i="67"/>
  <c r="AC29" i="67"/>
  <c r="AD29" i="67"/>
  <c r="AE29" i="67"/>
  <c r="AF29" i="67"/>
  <c r="C30" i="67"/>
  <c r="D30" i="67"/>
  <c r="E30" i="67"/>
  <c r="F30" i="67"/>
  <c r="G30" i="67"/>
  <c r="H30" i="67"/>
  <c r="I30" i="67"/>
  <c r="J30" i="67"/>
  <c r="K30" i="67"/>
  <c r="L30" i="67"/>
  <c r="M30" i="67"/>
  <c r="N30" i="67"/>
  <c r="O30" i="67"/>
  <c r="P30" i="67"/>
  <c r="Q30" i="67"/>
  <c r="R30" i="67"/>
  <c r="S30" i="67"/>
  <c r="T30" i="67"/>
  <c r="U30" i="67"/>
  <c r="V30" i="67"/>
  <c r="W30" i="67"/>
  <c r="X30" i="67"/>
  <c r="Y30" i="67"/>
  <c r="Z30" i="67"/>
  <c r="AA30" i="67"/>
  <c r="AB30" i="67"/>
  <c r="AC30" i="67"/>
  <c r="AD30" i="67"/>
  <c r="AE30" i="67"/>
  <c r="AF30" i="67"/>
  <c r="C31" i="67"/>
  <c r="D31" i="67"/>
  <c r="E31" i="67"/>
  <c r="F31" i="67"/>
  <c r="G31" i="67"/>
  <c r="H31" i="67"/>
  <c r="I31" i="67"/>
  <c r="J31" i="67"/>
  <c r="K31" i="67"/>
  <c r="L31" i="67"/>
  <c r="M31" i="67"/>
  <c r="N31" i="67"/>
  <c r="O31" i="67"/>
  <c r="P31" i="67"/>
  <c r="Q31" i="67"/>
  <c r="R31" i="67"/>
  <c r="S31" i="67"/>
  <c r="T31" i="67"/>
  <c r="U31" i="67"/>
  <c r="V31" i="67"/>
  <c r="W31" i="67"/>
  <c r="X31" i="67"/>
  <c r="Y31" i="67"/>
  <c r="Z31" i="67"/>
  <c r="AA31" i="67"/>
  <c r="AB31" i="67"/>
  <c r="AC31" i="67"/>
  <c r="AD31" i="67"/>
  <c r="AE31" i="67"/>
  <c r="AF31" i="67"/>
  <c r="B26" i="67"/>
  <c r="B27" i="67"/>
  <c r="B28" i="67"/>
  <c r="B29" i="67"/>
  <c r="B30" i="67"/>
  <c r="B31" i="67"/>
  <c r="B24" i="67"/>
  <c r="C20" i="67"/>
  <c r="D20" i="67"/>
  <c r="E20" i="67"/>
  <c r="F20" i="67"/>
  <c r="G20" i="67"/>
  <c r="H20" i="67"/>
  <c r="I20" i="67"/>
  <c r="J20" i="67"/>
  <c r="K20" i="67"/>
  <c r="L20" i="67"/>
  <c r="M20" i="67"/>
  <c r="N20" i="67"/>
  <c r="O20" i="67"/>
  <c r="P20" i="67"/>
  <c r="Q20" i="67"/>
  <c r="R20" i="67"/>
  <c r="S20" i="67"/>
  <c r="T20" i="67"/>
  <c r="U20" i="67"/>
  <c r="V20" i="67"/>
  <c r="W20" i="67"/>
  <c r="X20" i="67"/>
  <c r="Y20" i="67"/>
  <c r="Z20" i="67"/>
  <c r="AA20" i="67"/>
  <c r="AB20" i="67"/>
  <c r="AC20" i="67"/>
  <c r="AD20" i="67"/>
  <c r="AE20" i="67"/>
  <c r="AF20" i="67"/>
  <c r="B20" i="67"/>
  <c r="C4" i="67"/>
  <c r="D4" i="67"/>
  <c r="E4" i="67"/>
  <c r="F4" i="67"/>
  <c r="G4" i="67"/>
  <c r="H4" i="67"/>
  <c r="I4" i="67"/>
  <c r="J4" i="67"/>
  <c r="K4" i="67"/>
  <c r="L4" i="67"/>
  <c r="M4" i="67"/>
  <c r="N4" i="67"/>
  <c r="O4" i="67"/>
  <c r="P4" i="67"/>
  <c r="Q4" i="67"/>
  <c r="R4" i="67"/>
  <c r="S4" i="67"/>
  <c r="T4" i="67"/>
  <c r="U4" i="67"/>
  <c r="V4" i="67"/>
  <c r="W4" i="67"/>
  <c r="X4" i="67"/>
  <c r="Y4" i="67"/>
  <c r="Z4" i="67"/>
  <c r="AA4" i="67"/>
  <c r="AB4" i="67"/>
  <c r="AC4" i="67"/>
  <c r="AD4" i="67"/>
  <c r="AE4" i="67"/>
  <c r="AF4" i="67"/>
  <c r="C6" i="67"/>
  <c r="D6" i="67"/>
  <c r="E6" i="67"/>
  <c r="F6" i="67"/>
  <c r="G6" i="67"/>
  <c r="H6" i="67"/>
  <c r="I6" i="67"/>
  <c r="J6" i="67"/>
  <c r="K6" i="67"/>
  <c r="L6" i="67"/>
  <c r="M6" i="67"/>
  <c r="N6" i="67"/>
  <c r="O6" i="67"/>
  <c r="P6" i="67"/>
  <c r="Q6" i="67"/>
  <c r="R6" i="67"/>
  <c r="S6" i="67"/>
  <c r="T6" i="67"/>
  <c r="U6" i="67"/>
  <c r="V6" i="67"/>
  <c r="W6" i="67"/>
  <c r="X6" i="67"/>
  <c r="Y6" i="67"/>
  <c r="Z6" i="67"/>
  <c r="AA6" i="67"/>
  <c r="AB6" i="67"/>
  <c r="AC6" i="67"/>
  <c r="AD6" i="67"/>
  <c r="AE6" i="67"/>
  <c r="AF6" i="67"/>
  <c r="C7" i="67"/>
  <c r="D7" i="67"/>
  <c r="E7" i="67"/>
  <c r="F7" i="67"/>
  <c r="G7" i="67"/>
  <c r="H7" i="67"/>
  <c r="I7" i="67"/>
  <c r="J7" i="67"/>
  <c r="K7" i="67"/>
  <c r="L7" i="67"/>
  <c r="M7" i="67"/>
  <c r="N7" i="67"/>
  <c r="O7" i="67"/>
  <c r="P7" i="67"/>
  <c r="Q7" i="67"/>
  <c r="R7" i="67"/>
  <c r="S7" i="67"/>
  <c r="T7" i="67"/>
  <c r="U7" i="67"/>
  <c r="V7" i="67"/>
  <c r="W7" i="67"/>
  <c r="X7" i="67"/>
  <c r="Y7" i="67"/>
  <c r="Z7" i="67"/>
  <c r="AA7" i="67"/>
  <c r="AB7" i="67"/>
  <c r="AC7" i="67"/>
  <c r="AD7" i="67"/>
  <c r="AE7" i="67"/>
  <c r="AF7" i="67"/>
  <c r="C10" i="67"/>
  <c r="D10" i="67"/>
  <c r="E10" i="67"/>
  <c r="F10" i="67"/>
  <c r="G10" i="67"/>
  <c r="H10" i="67"/>
  <c r="I10" i="67"/>
  <c r="J10" i="67"/>
  <c r="K10" i="67"/>
  <c r="L10" i="67"/>
  <c r="M10" i="67"/>
  <c r="N10" i="67"/>
  <c r="O10" i="67"/>
  <c r="P10" i="67"/>
  <c r="Q10" i="67"/>
  <c r="R10" i="67"/>
  <c r="S10" i="67"/>
  <c r="T10" i="67"/>
  <c r="U10" i="67"/>
  <c r="V10" i="67"/>
  <c r="W10" i="67"/>
  <c r="X10" i="67"/>
  <c r="Y10" i="67"/>
  <c r="Z10" i="67"/>
  <c r="AA10" i="67"/>
  <c r="AB10" i="67"/>
  <c r="AC10" i="67"/>
  <c r="AD10" i="67"/>
  <c r="AE10" i="67"/>
  <c r="AF10" i="67"/>
  <c r="B6" i="67"/>
  <c r="B7" i="67"/>
  <c r="B10" i="67"/>
  <c r="B4" i="67"/>
  <c r="AF143" i="67"/>
  <c r="AE143" i="67"/>
  <c r="AD143" i="67"/>
  <c r="AC143" i="67"/>
  <c r="AB143" i="67"/>
  <c r="AA143" i="67"/>
  <c r="Z143" i="67"/>
  <c r="Y143" i="67"/>
  <c r="X143" i="67"/>
  <c r="W143" i="67"/>
  <c r="V143" i="67"/>
  <c r="U143" i="67"/>
  <c r="T143" i="67"/>
  <c r="S143" i="67"/>
  <c r="R143" i="67"/>
  <c r="Q143" i="67"/>
  <c r="P143" i="67"/>
  <c r="O143" i="67"/>
  <c r="N143" i="67"/>
  <c r="M143" i="67"/>
  <c r="L143" i="67"/>
  <c r="K143" i="67"/>
  <c r="J143" i="67"/>
  <c r="I143" i="67"/>
  <c r="H143" i="67"/>
  <c r="G143" i="67"/>
  <c r="F143" i="67"/>
  <c r="E143" i="67"/>
  <c r="D143" i="67"/>
  <c r="C143" i="67"/>
  <c r="B143" i="67"/>
  <c r="AF133" i="67"/>
  <c r="AE133" i="67"/>
  <c r="AD133" i="67"/>
  <c r="AC133" i="67"/>
  <c r="AB133" i="67"/>
  <c r="AA133" i="67"/>
  <c r="Z133" i="67"/>
  <c r="Y133" i="67"/>
  <c r="X133" i="67"/>
  <c r="W133" i="67"/>
  <c r="V133" i="67"/>
  <c r="U133" i="67"/>
  <c r="T133" i="67"/>
  <c r="S133" i="67"/>
  <c r="R133" i="67"/>
  <c r="Q133" i="67"/>
  <c r="P133" i="67"/>
  <c r="O133" i="67"/>
  <c r="N133" i="67"/>
  <c r="M133" i="67"/>
  <c r="L133" i="67"/>
  <c r="K133" i="67"/>
  <c r="J133" i="67"/>
  <c r="I133" i="67"/>
  <c r="H133" i="67"/>
  <c r="G133" i="67"/>
  <c r="F133" i="67"/>
  <c r="E133" i="67"/>
  <c r="D133" i="67"/>
  <c r="C133" i="67"/>
  <c r="B133" i="67"/>
  <c r="AF123" i="67"/>
  <c r="AE123" i="67"/>
  <c r="AD123" i="67"/>
  <c r="AC123" i="67"/>
  <c r="AB123" i="67"/>
  <c r="AA123" i="67"/>
  <c r="Z123" i="67"/>
  <c r="Y123" i="67"/>
  <c r="X123" i="67"/>
  <c r="W123" i="67"/>
  <c r="V123" i="67"/>
  <c r="U123" i="67"/>
  <c r="T123" i="67"/>
  <c r="S123" i="67"/>
  <c r="R123" i="67"/>
  <c r="Q123" i="67"/>
  <c r="P123" i="67"/>
  <c r="O123" i="67"/>
  <c r="N123" i="67"/>
  <c r="M123" i="67"/>
  <c r="L123" i="67"/>
  <c r="K123" i="67"/>
  <c r="J123" i="67"/>
  <c r="I123" i="67"/>
  <c r="H123" i="67"/>
  <c r="G123" i="67"/>
  <c r="F123" i="67"/>
  <c r="E123" i="67"/>
  <c r="D123" i="67"/>
  <c r="C123" i="67"/>
  <c r="B123" i="67"/>
  <c r="AF113" i="67"/>
  <c r="AE113" i="67"/>
  <c r="AD113" i="67"/>
  <c r="AC113" i="67"/>
  <c r="AB113" i="67"/>
  <c r="AA113" i="67"/>
  <c r="Z113" i="67"/>
  <c r="Y113" i="67"/>
  <c r="X113" i="67"/>
  <c r="W113" i="67"/>
  <c r="V113" i="67"/>
  <c r="U113" i="67"/>
  <c r="T113" i="67"/>
  <c r="S113" i="67"/>
  <c r="R113" i="67"/>
  <c r="Q113" i="67"/>
  <c r="P113" i="67"/>
  <c r="O113" i="67"/>
  <c r="N113" i="67"/>
  <c r="M113" i="67"/>
  <c r="L113" i="67"/>
  <c r="K113" i="67"/>
  <c r="J113" i="67"/>
  <c r="I113" i="67"/>
  <c r="H113" i="67"/>
  <c r="G113" i="67"/>
  <c r="F113" i="67"/>
  <c r="E113" i="67"/>
  <c r="D113" i="67"/>
  <c r="C113" i="67"/>
  <c r="B113" i="67"/>
  <c r="AF103" i="67"/>
  <c r="AE103" i="67"/>
  <c r="AD103" i="67"/>
  <c r="AC103" i="67"/>
  <c r="AB103" i="67"/>
  <c r="AA103" i="67"/>
  <c r="Z103" i="67"/>
  <c r="Y103" i="67"/>
  <c r="X103" i="67"/>
  <c r="W103" i="67"/>
  <c r="V103" i="67"/>
  <c r="U103" i="67"/>
  <c r="T103" i="67"/>
  <c r="S103" i="67"/>
  <c r="R103" i="67"/>
  <c r="Q103" i="67"/>
  <c r="P103" i="67"/>
  <c r="O103" i="67"/>
  <c r="N103" i="67"/>
  <c r="M103" i="67"/>
  <c r="L103" i="67"/>
  <c r="K103" i="67"/>
  <c r="J103" i="67"/>
  <c r="I103" i="67"/>
  <c r="H103" i="67"/>
  <c r="G103" i="67"/>
  <c r="F103" i="67"/>
  <c r="E103" i="67"/>
  <c r="D103" i="67"/>
  <c r="C103" i="67"/>
  <c r="B103" i="67"/>
  <c r="AF93" i="67"/>
  <c r="AE93" i="67"/>
  <c r="AD93" i="67"/>
  <c r="AC93" i="67"/>
  <c r="AB93" i="67"/>
  <c r="AA93" i="67"/>
  <c r="Z93" i="67"/>
  <c r="Y93" i="67"/>
  <c r="X93" i="67"/>
  <c r="W93" i="67"/>
  <c r="V93" i="67"/>
  <c r="U93" i="67"/>
  <c r="T93" i="67"/>
  <c r="S93" i="67"/>
  <c r="R93" i="67"/>
  <c r="Q93" i="67"/>
  <c r="P93" i="67"/>
  <c r="O93" i="67"/>
  <c r="N93" i="67"/>
  <c r="M93" i="67"/>
  <c r="L93" i="67"/>
  <c r="K93" i="67"/>
  <c r="J93" i="67"/>
  <c r="I93" i="67"/>
  <c r="H93" i="67"/>
  <c r="G93" i="67"/>
  <c r="F93" i="67"/>
  <c r="E93" i="67"/>
  <c r="D93" i="67"/>
  <c r="C93" i="67"/>
  <c r="B93" i="67"/>
  <c r="AF83" i="67"/>
  <c r="AE83" i="67"/>
  <c r="AD83" i="67"/>
  <c r="AC83" i="67"/>
  <c r="AB83" i="67"/>
  <c r="AA83" i="67"/>
  <c r="Z83" i="67"/>
  <c r="Y83" i="67"/>
  <c r="X83" i="67"/>
  <c r="W83" i="67"/>
  <c r="V83" i="67"/>
  <c r="U83" i="67"/>
  <c r="T83" i="67"/>
  <c r="S83" i="67"/>
  <c r="R83" i="67"/>
  <c r="Q83" i="67"/>
  <c r="P83" i="67"/>
  <c r="O83" i="67"/>
  <c r="N83" i="67"/>
  <c r="M83" i="67"/>
  <c r="L83" i="67"/>
  <c r="K83" i="67"/>
  <c r="J83" i="67"/>
  <c r="I83" i="67"/>
  <c r="H83" i="67"/>
  <c r="G83" i="67"/>
  <c r="F83" i="67"/>
  <c r="E83" i="67"/>
  <c r="D83" i="67"/>
  <c r="C83" i="67"/>
  <c r="B83" i="67"/>
  <c r="AF73" i="67"/>
  <c r="AE73" i="67"/>
  <c r="AD73" i="67"/>
  <c r="AC73" i="67"/>
  <c r="AB73" i="67"/>
  <c r="AA73" i="67"/>
  <c r="Z73" i="67"/>
  <c r="Y73" i="67"/>
  <c r="X73" i="67"/>
  <c r="W73" i="67"/>
  <c r="V73" i="67"/>
  <c r="U73" i="67"/>
  <c r="T73" i="67"/>
  <c r="S73" i="67"/>
  <c r="R73" i="67"/>
  <c r="Q73" i="67"/>
  <c r="P73" i="67"/>
  <c r="O73" i="67"/>
  <c r="N73" i="67"/>
  <c r="M73" i="67"/>
  <c r="L73" i="67"/>
  <c r="K73" i="67"/>
  <c r="J73" i="67"/>
  <c r="I73" i="67"/>
  <c r="H73" i="67"/>
  <c r="G73" i="67"/>
  <c r="F73" i="67"/>
  <c r="E73" i="67"/>
  <c r="D73" i="67"/>
  <c r="C73" i="67"/>
  <c r="B73" i="67"/>
  <c r="AF63" i="67"/>
  <c r="AE63" i="67"/>
  <c r="AD63" i="67"/>
  <c r="AC63" i="67"/>
  <c r="AB63" i="67"/>
  <c r="AA63" i="67"/>
  <c r="Z63" i="67"/>
  <c r="Y63" i="67"/>
  <c r="X63" i="67"/>
  <c r="W63" i="67"/>
  <c r="V63" i="67"/>
  <c r="U63" i="67"/>
  <c r="T63" i="67"/>
  <c r="S63" i="67"/>
  <c r="R63" i="67"/>
  <c r="Q63" i="67"/>
  <c r="P63" i="67"/>
  <c r="O63" i="67"/>
  <c r="N63" i="67"/>
  <c r="M63" i="67"/>
  <c r="L63" i="67"/>
  <c r="K63" i="67"/>
  <c r="J63" i="67"/>
  <c r="I63" i="67"/>
  <c r="H63" i="67"/>
  <c r="G63" i="67"/>
  <c r="F63" i="67"/>
  <c r="E63" i="67"/>
  <c r="D63" i="67"/>
  <c r="C63" i="67"/>
  <c r="B63" i="67"/>
  <c r="AF53" i="67"/>
  <c r="AE53" i="67"/>
  <c r="AD53" i="67"/>
  <c r="AC53" i="67"/>
  <c r="AB53" i="67"/>
  <c r="AA53" i="67"/>
  <c r="Z53" i="67"/>
  <c r="Y53" i="67"/>
  <c r="X53" i="67"/>
  <c r="W53" i="67"/>
  <c r="V53" i="67"/>
  <c r="U53" i="67"/>
  <c r="T53" i="67"/>
  <c r="S53" i="67"/>
  <c r="R53" i="67"/>
  <c r="Q53" i="67"/>
  <c r="P53" i="67"/>
  <c r="O53" i="67"/>
  <c r="N53" i="67"/>
  <c r="M53" i="67"/>
  <c r="L53" i="67"/>
  <c r="K53" i="67"/>
  <c r="J53" i="67"/>
  <c r="I53" i="67"/>
  <c r="H53" i="67"/>
  <c r="G53" i="67"/>
  <c r="F53" i="67"/>
  <c r="E53" i="67"/>
  <c r="D53" i="67"/>
  <c r="C53" i="67"/>
  <c r="B53" i="67"/>
  <c r="AF43" i="67"/>
  <c r="AE43" i="67"/>
  <c r="AD43" i="67"/>
  <c r="AC43" i="67"/>
  <c r="AB43" i="67"/>
  <c r="AA43" i="67"/>
  <c r="Z43" i="67"/>
  <c r="Y43" i="67"/>
  <c r="X43" i="67"/>
  <c r="W43" i="67"/>
  <c r="V43" i="67"/>
  <c r="U43" i="67"/>
  <c r="T43" i="67"/>
  <c r="S43" i="67"/>
  <c r="R43" i="67"/>
  <c r="Q43" i="67"/>
  <c r="P43" i="67"/>
  <c r="O43" i="67"/>
  <c r="N43" i="67"/>
  <c r="M43" i="67"/>
  <c r="L43" i="67"/>
  <c r="K43" i="67"/>
  <c r="J43" i="67"/>
  <c r="I43" i="67"/>
  <c r="H43" i="67"/>
  <c r="G43" i="67"/>
  <c r="F43" i="67"/>
  <c r="E43" i="67"/>
  <c r="D43" i="67"/>
  <c r="C43" i="67"/>
  <c r="B43" i="67"/>
  <c r="AF33" i="67"/>
  <c r="AE33" i="67"/>
  <c r="AD33" i="67"/>
  <c r="AC33" i="67"/>
  <c r="AB33" i="67"/>
  <c r="AA33" i="67"/>
  <c r="Z33" i="67"/>
  <c r="Y33" i="67"/>
  <c r="X33" i="67"/>
  <c r="W33" i="67"/>
  <c r="V33" i="67"/>
  <c r="U33" i="67"/>
  <c r="T33" i="67"/>
  <c r="S33" i="67"/>
  <c r="R33" i="67"/>
  <c r="Q33" i="67"/>
  <c r="P33" i="67"/>
  <c r="O33" i="67"/>
  <c r="N33" i="67"/>
  <c r="M33" i="67"/>
  <c r="L33" i="67"/>
  <c r="K33" i="67"/>
  <c r="J33" i="67"/>
  <c r="I33" i="67"/>
  <c r="H33" i="67"/>
  <c r="G33" i="67"/>
  <c r="F33" i="67"/>
  <c r="E33" i="67"/>
  <c r="D33" i="67"/>
  <c r="C33" i="67"/>
  <c r="B33" i="67"/>
  <c r="AF23" i="67"/>
  <c r="AE23" i="67"/>
  <c r="AD23" i="67"/>
  <c r="AC23" i="67"/>
  <c r="AB23" i="67"/>
  <c r="AA23" i="67"/>
  <c r="Z23" i="67"/>
  <c r="Y23" i="67"/>
  <c r="X23" i="67"/>
  <c r="W23" i="67"/>
  <c r="V23" i="67"/>
  <c r="U23" i="67"/>
  <c r="T23" i="67"/>
  <c r="S23" i="67"/>
  <c r="R23" i="67"/>
  <c r="Q23" i="67"/>
  <c r="P23" i="67"/>
  <c r="O23" i="67"/>
  <c r="N23" i="67"/>
  <c r="M23" i="67"/>
  <c r="L23" i="67"/>
  <c r="K23" i="67"/>
  <c r="J23" i="67"/>
  <c r="I23" i="67"/>
  <c r="H23" i="67"/>
  <c r="G23" i="67"/>
  <c r="F23" i="67"/>
  <c r="E23" i="67"/>
  <c r="D23" i="67"/>
  <c r="C23" i="67"/>
  <c r="B23" i="67"/>
  <c r="AF13" i="67"/>
  <c r="AE13" i="67"/>
  <c r="AD13" i="67"/>
  <c r="AC13" i="67"/>
  <c r="AB13" i="67"/>
  <c r="AA13" i="67"/>
  <c r="Z13" i="67"/>
  <c r="Y13" i="67"/>
  <c r="X13" i="67"/>
  <c r="W13" i="67"/>
  <c r="V13" i="67"/>
  <c r="U13" i="67"/>
  <c r="T13" i="67"/>
  <c r="S13" i="67"/>
  <c r="R13" i="67"/>
  <c r="Q13" i="67"/>
  <c r="P13" i="67"/>
  <c r="O13" i="67"/>
  <c r="N13" i="67"/>
  <c r="M13" i="67"/>
  <c r="L13" i="67"/>
  <c r="K13" i="67"/>
  <c r="J13" i="67"/>
  <c r="I13" i="67"/>
  <c r="H13" i="67"/>
  <c r="G13" i="67"/>
  <c r="F13" i="67"/>
  <c r="E13" i="67"/>
  <c r="D13" i="67"/>
  <c r="C13" i="67"/>
  <c r="B13" i="67"/>
  <c r="C3" i="67"/>
  <c r="D3" i="67"/>
  <c r="E3" i="67"/>
  <c r="F3" i="67"/>
  <c r="G3" i="67"/>
  <c r="H3" i="67"/>
  <c r="I3" i="67"/>
  <c r="J3" i="67"/>
  <c r="K3" i="67"/>
  <c r="L3" i="67"/>
  <c r="M3" i="67"/>
  <c r="N3" i="67"/>
  <c r="O3" i="67"/>
  <c r="P3" i="67"/>
  <c r="Q3" i="67"/>
  <c r="R3" i="67"/>
  <c r="S3" i="67"/>
  <c r="T3" i="67"/>
  <c r="U3" i="67"/>
  <c r="V3" i="67"/>
  <c r="W3" i="67"/>
  <c r="X3" i="67"/>
  <c r="Y3" i="67"/>
  <c r="Z3" i="67"/>
  <c r="AA3" i="67"/>
  <c r="AB3" i="67"/>
  <c r="AC3" i="67"/>
  <c r="AD3" i="67"/>
  <c r="AE3" i="67"/>
  <c r="AF3" i="67"/>
  <c r="B3" i="67"/>
  <c r="C5" i="63"/>
  <c r="C6" i="63"/>
  <c r="C7" i="63"/>
  <c r="C8" i="63"/>
  <c r="C9" i="63"/>
  <c r="C10" i="63"/>
  <c r="C11" i="63"/>
  <c r="C12" i="63"/>
  <c r="C13" i="63"/>
  <c r="C14" i="63"/>
  <c r="C15" i="63"/>
  <c r="C16" i="63"/>
  <c r="C17" i="63"/>
  <c r="C18" i="63"/>
  <c r="C19" i="63"/>
  <c r="C20" i="63"/>
  <c r="C21" i="63"/>
  <c r="C22" i="63"/>
  <c r="C23" i="63"/>
  <c r="C24" i="63"/>
  <c r="C25" i="63"/>
  <c r="C26" i="63"/>
  <c r="C27" i="63"/>
  <c r="C28" i="63"/>
  <c r="C29" i="63"/>
  <c r="C30" i="63"/>
  <c r="C31" i="63"/>
  <c r="C32" i="63"/>
  <c r="C33" i="63"/>
  <c r="C34" i="63"/>
  <c r="C35" i="63"/>
  <c r="C36" i="63"/>
  <c r="C37" i="63"/>
  <c r="C38" i="63"/>
  <c r="C39" i="63"/>
  <c r="C40" i="63"/>
  <c r="C41" i="63"/>
  <c r="C42" i="63"/>
  <c r="C43" i="63"/>
  <c r="C44" i="63"/>
  <c r="C45" i="63"/>
  <c r="C46" i="63"/>
  <c r="C47" i="63"/>
  <c r="C48" i="63"/>
  <c r="C49" i="63"/>
  <c r="C50" i="63"/>
  <c r="C51" i="63"/>
  <c r="C52" i="63"/>
  <c r="C53" i="63"/>
  <c r="C54" i="63"/>
  <c r="C55" i="63"/>
  <c r="C56" i="63"/>
  <c r="C57" i="63"/>
  <c r="C58" i="63"/>
  <c r="C59" i="63"/>
  <c r="C60" i="63"/>
  <c r="C61" i="63"/>
  <c r="C62" i="63"/>
  <c r="C63" i="63"/>
  <c r="C64" i="63"/>
  <c r="C65" i="63"/>
  <c r="C66" i="63"/>
  <c r="C67" i="63"/>
  <c r="C68" i="63"/>
  <c r="C69" i="63"/>
  <c r="C70" i="63"/>
  <c r="C71" i="63"/>
  <c r="C72" i="63"/>
  <c r="C73" i="63"/>
  <c r="C74" i="63"/>
  <c r="C75" i="63"/>
  <c r="C76" i="63"/>
  <c r="C77" i="63"/>
  <c r="C78" i="63"/>
  <c r="C79" i="63"/>
  <c r="C80" i="63"/>
  <c r="C81" i="63"/>
  <c r="C82" i="63"/>
  <c r="C83" i="63"/>
  <c r="C84" i="63"/>
  <c r="C85" i="63"/>
  <c r="C86" i="63"/>
  <c r="C87" i="63"/>
  <c r="C88" i="63"/>
  <c r="C89" i="63"/>
  <c r="C90" i="63"/>
  <c r="C91" i="63"/>
  <c r="C92" i="63"/>
  <c r="C93" i="63"/>
  <c r="C94" i="63"/>
  <c r="C95" i="63"/>
  <c r="C96" i="63"/>
  <c r="C97" i="63"/>
  <c r="C98" i="63"/>
  <c r="C99" i="63"/>
  <c r="C100" i="63"/>
  <c r="C101" i="63"/>
  <c r="C102" i="63"/>
  <c r="C103" i="63"/>
  <c r="C104" i="63"/>
  <c r="C105" i="63"/>
  <c r="C106" i="63"/>
  <c r="C107" i="63"/>
  <c r="C108" i="63"/>
  <c r="C109" i="63"/>
  <c r="C110" i="63"/>
  <c r="C111" i="63"/>
  <c r="C112" i="63"/>
  <c r="C113" i="63"/>
  <c r="C114" i="63"/>
  <c r="C115" i="63"/>
  <c r="C116" i="63"/>
  <c r="C117" i="63"/>
  <c r="C118" i="63"/>
  <c r="C119" i="63"/>
  <c r="C120" i="63"/>
  <c r="C121" i="63"/>
  <c r="C122" i="63"/>
  <c r="C123" i="63"/>
  <c r="C124" i="63"/>
  <c r="C125" i="63"/>
  <c r="C126" i="63"/>
  <c r="C127" i="63"/>
  <c r="C128" i="63"/>
  <c r="C129" i="63"/>
  <c r="C130" i="63"/>
  <c r="C131" i="63"/>
  <c r="C132" i="63"/>
  <c r="C133" i="63"/>
  <c r="C134" i="63"/>
  <c r="C135" i="63"/>
  <c r="C136" i="63"/>
  <c r="C137" i="63"/>
  <c r="C138" i="63"/>
  <c r="C139" i="63"/>
  <c r="C140" i="63"/>
  <c r="C141" i="63"/>
  <c r="C142" i="63"/>
  <c r="C143" i="63"/>
  <c r="C144" i="63"/>
  <c r="C145" i="63"/>
  <c r="C146" i="63"/>
  <c r="C147" i="63"/>
  <c r="C148" i="63"/>
  <c r="C149" i="63"/>
  <c r="C150" i="63"/>
  <c r="C151" i="63"/>
  <c r="C152" i="63"/>
  <c r="C153" i="63"/>
  <c r="C154" i="63"/>
  <c r="C155" i="63"/>
  <c r="C156" i="63"/>
  <c r="C157" i="63"/>
  <c r="C158" i="63"/>
  <c r="C159" i="63"/>
  <c r="C160" i="63"/>
  <c r="C161" i="63"/>
  <c r="C162" i="63"/>
  <c r="C163" i="63"/>
  <c r="C164" i="63"/>
  <c r="C165" i="63"/>
  <c r="C166" i="63"/>
  <c r="C167" i="63"/>
  <c r="C168" i="63"/>
  <c r="C169" i="63"/>
  <c r="C170" i="63"/>
  <c r="C171" i="63"/>
  <c r="C172" i="63"/>
  <c r="C173" i="63"/>
  <c r="C174" i="63"/>
  <c r="C175" i="63"/>
  <c r="C176" i="63"/>
  <c r="C177" i="63"/>
  <c r="C178" i="63"/>
  <c r="C179" i="63"/>
  <c r="C180" i="63"/>
  <c r="C181" i="63"/>
  <c r="C182" i="63"/>
  <c r="C183" i="63"/>
  <c r="C184" i="63"/>
  <c r="C185" i="63"/>
  <c r="C186" i="63"/>
  <c r="C187" i="63"/>
  <c r="C188" i="63"/>
  <c r="C189" i="63"/>
  <c r="C190" i="63"/>
  <c r="C191" i="63"/>
  <c r="C192" i="63"/>
  <c r="C193" i="63"/>
  <c r="C194" i="63"/>
  <c r="C195" i="63"/>
  <c r="C196" i="63"/>
  <c r="C197" i="63"/>
  <c r="C198" i="63"/>
  <c r="C199" i="63"/>
  <c r="C200" i="63"/>
  <c r="C201" i="63"/>
  <c r="C202" i="63"/>
  <c r="C203" i="63"/>
  <c r="C204" i="63"/>
  <c r="C205" i="63"/>
  <c r="C206" i="63"/>
  <c r="C207" i="63"/>
  <c r="C208" i="63"/>
  <c r="C209" i="63"/>
  <c r="C210" i="63"/>
  <c r="C211" i="63"/>
  <c r="C212" i="63"/>
  <c r="C213" i="63"/>
  <c r="C214" i="63"/>
  <c r="C215" i="63"/>
  <c r="C216" i="63"/>
  <c r="C217" i="63"/>
  <c r="C218" i="63"/>
  <c r="C219" i="63"/>
  <c r="C220" i="63"/>
  <c r="C221" i="63"/>
  <c r="C222" i="63"/>
  <c r="C223" i="63"/>
  <c r="C224" i="63"/>
  <c r="C225" i="63"/>
  <c r="C226" i="63"/>
  <c r="C227" i="63"/>
  <c r="C228" i="63"/>
  <c r="C229" i="63"/>
  <c r="C230" i="63"/>
  <c r="C231" i="63"/>
  <c r="C232" i="63"/>
  <c r="C233" i="63"/>
  <c r="C234" i="63"/>
  <c r="C235" i="63"/>
  <c r="C236" i="63"/>
  <c r="C237" i="63"/>
  <c r="C238" i="63"/>
  <c r="C239" i="63"/>
  <c r="C240" i="63"/>
  <c r="C241" i="63"/>
  <c r="C242" i="63"/>
  <c r="C243" i="63"/>
  <c r="C244" i="63"/>
  <c r="C245" i="63"/>
  <c r="C246" i="63"/>
  <c r="C247" i="63"/>
  <c r="C248" i="63"/>
  <c r="C249" i="63"/>
  <c r="C250" i="63"/>
  <c r="C251" i="63"/>
  <c r="C252" i="63"/>
  <c r="C253" i="63"/>
  <c r="C254" i="63"/>
  <c r="C255" i="63"/>
  <c r="C256" i="63"/>
  <c r="C257" i="63"/>
  <c r="C258" i="63"/>
  <c r="C259" i="63"/>
  <c r="C260" i="63"/>
  <c r="C261" i="63"/>
  <c r="C262" i="63"/>
  <c r="C263" i="63"/>
  <c r="C264" i="63"/>
  <c r="C265" i="63"/>
  <c r="C266" i="63"/>
  <c r="C267" i="63"/>
  <c r="C268" i="63"/>
  <c r="C269" i="63"/>
  <c r="C270" i="63"/>
  <c r="C271" i="63"/>
  <c r="C272" i="63"/>
  <c r="C273" i="63"/>
  <c r="C274" i="63"/>
  <c r="C275" i="63"/>
  <c r="C276" i="63"/>
  <c r="C277" i="63"/>
  <c r="C278" i="63"/>
  <c r="C279" i="63"/>
  <c r="C280" i="63"/>
  <c r="C281" i="63"/>
  <c r="C282" i="63"/>
  <c r="C283" i="63"/>
  <c r="C284" i="63"/>
  <c r="C285" i="63"/>
  <c r="C286" i="63"/>
  <c r="C287" i="63"/>
  <c r="C288" i="63"/>
  <c r="C289" i="63"/>
  <c r="C290" i="63"/>
  <c r="C291" i="63"/>
  <c r="C292" i="63"/>
  <c r="C293" i="63"/>
  <c r="C4" i="63"/>
  <c r="C5" i="64"/>
  <c r="D5" i="64"/>
  <c r="C6" i="64"/>
  <c r="D6" i="64"/>
  <c r="C7" i="64"/>
  <c r="D7" i="64"/>
  <c r="C8" i="64"/>
  <c r="D8" i="64"/>
  <c r="C9" i="64"/>
  <c r="D9" i="64"/>
  <c r="C10" i="64"/>
  <c r="D10" i="64"/>
  <c r="C11" i="64"/>
  <c r="D11" i="64"/>
  <c r="C12" i="64"/>
  <c r="D12" i="64"/>
  <c r="C13" i="64"/>
  <c r="D13" i="64"/>
  <c r="C14" i="64"/>
  <c r="D14" i="64"/>
  <c r="C15" i="64"/>
  <c r="D15" i="64"/>
  <c r="C16" i="64"/>
  <c r="D16" i="64"/>
  <c r="C17" i="64"/>
  <c r="D17" i="64"/>
  <c r="C18" i="64"/>
  <c r="D18" i="64"/>
  <c r="C19" i="64"/>
  <c r="D19" i="64"/>
  <c r="C20" i="64"/>
  <c r="D20" i="64"/>
  <c r="C21" i="64"/>
  <c r="D21" i="64"/>
  <c r="C22" i="64"/>
  <c r="D22" i="64"/>
  <c r="C23" i="64"/>
  <c r="D23" i="64"/>
  <c r="C24" i="64"/>
  <c r="D24" i="64"/>
  <c r="C25" i="64"/>
  <c r="D25" i="64"/>
  <c r="C26" i="64"/>
  <c r="D26" i="64"/>
  <c r="C27" i="64"/>
  <c r="D27" i="64"/>
  <c r="C28" i="64"/>
  <c r="D28" i="64"/>
  <c r="C29" i="64"/>
  <c r="D29" i="64"/>
  <c r="C30" i="64"/>
  <c r="D30" i="64"/>
  <c r="C31" i="64"/>
  <c r="D31" i="64"/>
  <c r="C32" i="64"/>
  <c r="D32" i="64"/>
  <c r="C33" i="64"/>
  <c r="D33" i="64"/>
  <c r="C34" i="64"/>
  <c r="D34" i="64"/>
  <c r="C35" i="64"/>
  <c r="D35" i="64"/>
  <c r="C36" i="64"/>
  <c r="D36" i="64"/>
  <c r="C37" i="64"/>
  <c r="D37" i="64"/>
  <c r="C38" i="64"/>
  <c r="D38" i="64"/>
  <c r="C39" i="64"/>
  <c r="D39" i="64"/>
  <c r="C40" i="64"/>
  <c r="D40" i="64"/>
  <c r="C41" i="64"/>
  <c r="D41" i="64"/>
  <c r="C42" i="64"/>
  <c r="D42" i="64"/>
  <c r="C43" i="64"/>
  <c r="D43" i="64"/>
  <c r="C44" i="64"/>
  <c r="D44" i="64"/>
  <c r="C45" i="64"/>
  <c r="D45" i="64"/>
  <c r="C46" i="64"/>
  <c r="D46" i="64"/>
  <c r="C47" i="64"/>
  <c r="D47" i="64"/>
  <c r="C48" i="64"/>
  <c r="D48" i="64"/>
  <c r="C49" i="64"/>
  <c r="D49" i="64"/>
  <c r="C50" i="64"/>
  <c r="D50" i="64"/>
  <c r="C51" i="64"/>
  <c r="D51" i="64"/>
  <c r="C52" i="64"/>
  <c r="D52" i="64"/>
  <c r="C53" i="64"/>
  <c r="D53" i="64"/>
  <c r="C54" i="64"/>
  <c r="D54" i="64"/>
  <c r="C55" i="64"/>
  <c r="D55" i="64"/>
  <c r="C56" i="64"/>
  <c r="D56" i="64"/>
  <c r="C57" i="64"/>
  <c r="D57" i="64"/>
  <c r="C58" i="64"/>
  <c r="D58" i="64"/>
  <c r="C59" i="64"/>
  <c r="D59" i="64"/>
  <c r="C60" i="64"/>
  <c r="D60" i="64"/>
  <c r="C61" i="64"/>
  <c r="D61" i="64"/>
  <c r="C62" i="64"/>
  <c r="D62" i="64"/>
  <c r="C63" i="64"/>
  <c r="D63" i="64"/>
  <c r="C64" i="64"/>
  <c r="D64" i="64"/>
  <c r="C65" i="64"/>
  <c r="D65" i="64"/>
  <c r="C66" i="64"/>
  <c r="D66" i="64"/>
  <c r="C67" i="64"/>
  <c r="D67" i="64"/>
  <c r="C68" i="64"/>
  <c r="D68" i="64"/>
  <c r="C69" i="64"/>
  <c r="D69" i="64"/>
  <c r="C70" i="64"/>
  <c r="D70" i="64"/>
  <c r="C71" i="64"/>
  <c r="D71" i="64"/>
  <c r="C72" i="64"/>
  <c r="D72" i="64"/>
  <c r="C73" i="64"/>
  <c r="D73" i="64"/>
  <c r="C74" i="64"/>
  <c r="D74" i="64"/>
  <c r="C75" i="64"/>
  <c r="D75" i="64"/>
  <c r="C76" i="64"/>
  <c r="D76" i="64"/>
  <c r="C77" i="64"/>
  <c r="D77" i="64"/>
  <c r="C78" i="64"/>
  <c r="D78" i="64"/>
  <c r="C79" i="64"/>
  <c r="D79" i="64"/>
  <c r="C80" i="64"/>
  <c r="D80" i="64"/>
  <c r="C81" i="64"/>
  <c r="D81" i="64"/>
  <c r="C82" i="64"/>
  <c r="D82" i="64"/>
  <c r="C83" i="64"/>
  <c r="D83" i="64"/>
  <c r="C84" i="64"/>
  <c r="D84" i="64"/>
  <c r="C85" i="64"/>
  <c r="D85" i="64"/>
  <c r="C86" i="64"/>
  <c r="D86" i="64"/>
  <c r="C87" i="64"/>
  <c r="D87" i="64"/>
  <c r="C88" i="64"/>
  <c r="D88" i="64"/>
  <c r="C89" i="64"/>
  <c r="D89" i="64"/>
  <c r="C90" i="64"/>
  <c r="D90" i="64"/>
  <c r="C91" i="64"/>
  <c r="D91" i="64"/>
  <c r="C92" i="64"/>
  <c r="D92" i="64"/>
  <c r="C93" i="64"/>
  <c r="D93" i="64"/>
  <c r="C94" i="64"/>
  <c r="D94" i="64"/>
  <c r="C95" i="64"/>
  <c r="D95" i="64"/>
  <c r="C96" i="64"/>
  <c r="D96" i="64"/>
  <c r="C97" i="64"/>
  <c r="D97" i="64"/>
  <c r="C98" i="64"/>
  <c r="D98" i="64"/>
  <c r="C99" i="64"/>
  <c r="D99" i="64"/>
  <c r="C100" i="64"/>
  <c r="D100" i="64"/>
  <c r="C101" i="64"/>
  <c r="D101" i="64"/>
  <c r="C102" i="64"/>
  <c r="D102" i="64"/>
  <c r="C103" i="64"/>
  <c r="D103" i="64"/>
  <c r="C104" i="64"/>
  <c r="D104" i="64"/>
  <c r="C105" i="64"/>
  <c r="D105" i="64"/>
  <c r="C106" i="64"/>
  <c r="D106" i="64"/>
  <c r="C107" i="64"/>
  <c r="D107" i="64"/>
  <c r="C108" i="64"/>
  <c r="D108" i="64"/>
  <c r="C109" i="64"/>
  <c r="D109" i="64"/>
  <c r="C110" i="64"/>
  <c r="D110" i="64"/>
  <c r="C111" i="64"/>
  <c r="D111" i="64"/>
  <c r="C112" i="64"/>
  <c r="D112" i="64"/>
  <c r="C113" i="64"/>
  <c r="D113" i="64"/>
  <c r="C114" i="64"/>
  <c r="D114" i="64"/>
  <c r="C115" i="64"/>
  <c r="D115" i="64"/>
  <c r="C116" i="64"/>
  <c r="D116" i="64"/>
  <c r="C117" i="64"/>
  <c r="D117" i="64"/>
  <c r="C118" i="64"/>
  <c r="D118" i="64"/>
  <c r="C119" i="64"/>
  <c r="D119" i="64"/>
  <c r="C120" i="64"/>
  <c r="D120" i="64"/>
  <c r="C121" i="64"/>
  <c r="D121" i="64"/>
  <c r="C122" i="64"/>
  <c r="D122" i="64"/>
  <c r="C123" i="64"/>
  <c r="D123" i="64"/>
  <c r="C124" i="64"/>
  <c r="D124" i="64"/>
  <c r="C125" i="64"/>
  <c r="D125" i="64"/>
  <c r="C126" i="64"/>
  <c r="D126" i="64"/>
  <c r="C127" i="64"/>
  <c r="D127" i="64"/>
  <c r="C128" i="64"/>
  <c r="D128" i="64"/>
  <c r="C129" i="64"/>
  <c r="D129" i="64"/>
  <c r="C130" i="64"/>
  <c r="D130" i="64"/>
  <c r="C131" i="64"/>
  <c r="D131" i="64"/>
  <c r="C132" i="64"/>
  <c r="D132" i="64"/>
  <c r="C133" i="64"/>
  <c r="D133" i="64"/>
  <c r="C134" i="64"/>
  <c r="D134" i="64"/>
  <c r="C135" i="64"/>
  <c r="D135" i="64"/>
  <c r="C136" i="64"/>
  <c r="D136" i="64"/>
  <c r="C137" i="64"/>
  <c r="D137" i="64"/>
  <c r="C138" i="64"/>
  <c r="D138" i="64"/>
  <c r="C139" i="64"/>
  <c r="D139" i="64"/>
  <c r="C140" i="64"/>
  <c r="D140" i="64"/>
  <c r="C141" i="64"/>
  <c r="D141" i="64"/>
  <c r="C142" i="64"/>
  <c r="D142" i="64"/>
  <c r="C143" i="64"/>
  <c r="D143" i="64"/>
  <c r="C144" i="64"/>
  <c r="D144" i="64"/>
  <c r="C145" i="64"/>
  <c r="D145" i="64"/>
  <c r="C146" i="64"/>
  <c r="D146" i="64"/>
  <c r="C147" i="64"/>
  <c r="D147" i="64"/>
  <c r="C148" i="64"/>
  <c r="D148" i="64"/>
  <c r="C149" i="64"/>
  <c r="D149" i="64"/>
  <c r="C150" i="64"/>
  <c r="D150" i="64"/>
  <c r="C151" i="64"/>
  <c r="D151" i="64"/>
  <c r="C152" i="64"/>
  <c r="D152" i="64"/>
  <c r="C153" i="64"/>
  <c r="D153" i="64"/>
  <c r="C154" i="64"/>
  <c r="D154" i="64"/>
  <c r="C155" i="64"/>
  <c r="D155" i="64"/>
  <c r="C156" i="64"/>
  <c r="D156" i="64"/>
  <c r="C157" i="64"/>
  <c r="D157" i="64"/>
  <c r="C158" i="64"/>
  <c r="D158" i="64"/>
  <c r="C159" i="64"/>
  <c r="D159" i="64"/>
  <c r="C160" i="64"/>
  <c r="D160" i="64"/>
  <c r="C161" i="64"/>
  <c r="D161" i="64"/>
  <c r="C162" i="64"/>
  <c r="D162" i="64"/>
  <c r="C163" i="64"/>
  <c r="D163" i="64"/>
  <c r="C164" i="64"/>
  <c r="D164" i="64"/>
  <c r="C165" i="64"/>
  <c r="D165" i="64"/>
  <c r="C166" i="64"/>
  <c r="D166" i="64"/>
  <c r="C167" i="64"/>
  <c r="D167" i="64"/>
  <c r="C168" i="64"/>
  <c r="D168" i="64"/>
  <c r="C169" i="64"/>
  <c r="D169" i="64"/>
  <c r="C170" i="64"/>
  <c r="D170" i="64"/>
  <c r="C171" i="64"/>
  <c r="D171" i="64"/>
  <c r="C172" i="64"/>
  <c r="D172" i="64"/>
  <c r="C173" i="64"/>
  <c r="D173" i="64"/>
  <c r="C174" i="64"/>
  <c r="D174" i="64"/>
  <c r="C175" i="64"/>
  <c r="D175" i="64"/>
  <c r="C176" i="64"/>
  <c r="D176" i="64"/>
  <c r="C177" i="64"/>
  <c r="D177" i="64"/>
  <c r="C178" i="64"/>
  <c r="D178" i="64"/>
  <c r="C179" i="64"/>
  <c r="D179" i="64"/>
  <c r="C180" i="64"/>
  <c r="D180" i="64"/>
  <c r="C181" i="64"/>
  <c r="D181" i="64"/>
  <c r="C182" i="64"/>
  <c r="D182" i="64"/>
  <c r="C183" i="64"/>
  <c r="D183" i="64"/>
  <c r="C184" i="64"/>
  <c r="D184" i="64"/>
  <c r="C185" i="64"/>
  <c r="D185" i="64"/>
  <c r="C186" i="64"/>
  <c r="D186" i="64"/>
  <c r="C187" i="64"/>
  <c r="D187" i="64"/>
  <c r="C188" i="64"/>
  <c r="D188" i="64"/>
  <c r="C189" i="64"/>
  <c r="D189" i="64"/>
  <c r="C190" i="64"/>
  <c r="D190" i="64"/>
  <c r="C191" i="64"/>
  <c r="D191" i="64"/>
  <c r="C192" i="64"/>
  <c r="D192" i="64"/>
  <c r="C193" i="64"/>
  <c r="D193" i="64"/>
  <c r="C194" i="64"/>
  <c r="D194" i="64"/>
  <c r="C195" i="64"/>
  <c r="D195" i="64"/>
  <c r="C196" i="64"/>
  <c r="D196" i="64"/>
  <c r="C197" i="64"/>
  <c r="D197" i="64"/>
  <c r="C198" i="64"/>
  <c r="D198" i="64"/>
  <c r="C199" i="64"/>
  <c r="D199" i="64"/>
  <c r="C200" i="64"/>
  <c r="D200" i="64"/>
  <c r="C201" i="64"/>
  <c r="D201" i="64"/>
  <c r="C202" i="64"/>
  <c r="D202" i="64"/>
  <c r="C203" i="64"/>
  <c r="D203" i="64"/>
  <c r="C204" i="64"/>
  <c r="D204" i="64"/>
  <c r="C205" i="64"/>
  <c r="D205" i="64"/>
  <c r="C206" i="64"/>
  <c r="D206" i="64"/>
  <c r="C207" i="64"/>
  <c r="D207" i="64"/>
  <c r="C208" i="64"/>
  <c r="D208" i="64"/>
  <c r="C209" i="64"/>
  <c r="D209" i="64"/>
  <c r="C210" i="64"/>
  <c r="D210" i="64"/>
  <c r="C211" i="64"/>
  <c r="D211" i="64"/>
  <c r="C212" i="64"/>
  <c r="D212" i="64"/>
  <c r="C213" i="64"/>
  <c r="D213" i="64"/>
  <c r="C214" i="64"/>
  <c r="D214" i="64"/>
  <c r="C215" i="64"/>
  <c r="D215" i="64"/>
  <c r="C216" i="64"/>
  <c r="D216" i="64"/>
  <c r="C217" i="64"/>
  <c r="D217" i="64"/>
  <c r="C218" i="64"/>
  <c r="D218" i="64"/>
  <c r="C219" i="64"/>
  <c r="D219" i="64"/>
  <c r="C220" i="64"/>
  <c r="D220" i="64"/>
  <c r="C221" i="64"/>
  <c r="D221" i="64"/>
  <c r="C222" i="64"/>
  <c r="D222" i="64"/>
  <c r="C223" i="64"/>
  <c r="D223" i="64"/>
  <c r="C224" i="64"/>
  <c r="D224" i="64"/>
  <c r="C225" i="64"/>
  <c r="D225" i="64"/>
  <c r="C226" i="64"/>
  <c r="D226" i="64"/>
  <c r="C227" i="64"/>
  <c r="D227" i="64"/>
  <c r="C228" i="64"/>
  <c r="D228" i="64"/>
  <c r="C229" i="64"/>
  <c r="D229" i="64"/>
  <c r="C230" i="64"/>
  <c r="D230" i="64"/>
  <c r="C231" i="64"/>
  <c r="D231" i="64"/>
  <c r="C232" i="64"/>
  <c r="D232" i="64"/>
  <c r="C233" i="64"/>
  <c r="D233" i="64"/>
  <c r="C234" i="64"/>
  <c r="D234" i="64"/>
  <c r="C235" i="64"/>
  <c r="D235" i="64"/>
  <c r="C236" i="64"/>
  <c r="D236" i="64"/>
  <c r="C237" i="64"/>
  <c r="D237" i="64"/>
  <c r="C238" i="64"/>
  <c r="D238" i="64"/>
  <c r="C239" i="64"/>
  <c r="D239" i="64"/>
  <c r="C240" i="64"/>
  <c r="D240" i="64"/>
  <c r="C241" i="64"/>
  <c r="D241" i="64"/>
  <c r="C242" i="64"/>
  <c r="D242" i="64"/>
  <c r="C243" i="64"/>
  <c r="D243" i="64"/>
  <c r="D4" i="64"/>
  <c r="C4" i="64"/>
  <c r="AF128" i="68"/>
  <c r="AE128" i="68"/>
  <c r="AD128" i="68"/>
  <c r="AC128" i="68"/>
  <c r="AB128" i="68"/>
  <c r="AA128" i="68"/>
  <c r="Z128" i="68"/>
  <c r="Y128" i="68"/>
  <c r="X128" i="68"/>
  <c r="W128" i="68"/>
  <c r="V128" i="68"/>
  <c r="U128" i="68"/>
  <c r="T128" i="68"/>
  <c r="S128" i="68"/>
  <c r="R128" i="68"/>
  <c r="Q128" i="68"/>
  <c r="P128" i="68"/>
  <c r="O128" i="68"/>
  <c r="N128" i="68"/>
  <c r="M128" i="68"/>
  <c r="L128" i="68"/>
  <c r="K128" i="68"/>
  <c r="J128" i="68"/>
  <c r="I128" i="68"/>
  <c r="H128" i="68"/>
  <c r="G128" i="68"/>
  <c r="F128" i="68"/>
  <c r="E128" i="68"/>
  <c r="D128" i="68"/>
  <c r="C128" i="68"/>
  <c r="B6" i="57"/>
  <c r="B128" i="68" s="1"/>
  <c r="AF127" i="68"/>
  <c r="AE127" i="68"/>
  <c r="AD127" i="68"/>
  <c r="AC127" i="68"/>
  <c r="AB127" i="68"/>
  <c r="AA127" i="68"/>
  <c r="Z127" i="68"/>
  <c r="Y127" i="68"/>
  <c r="X127" i="68"/>
  <c r="W127" i="68"/>
  <c r="V127" i="68"/>
  <c r="U127" i="68"/>
  <c r="T127" i="68"/>
  <c r="S127" i="68"/>
  <c r="R127" i="68"/>
  <c r="Q127" i="68"/>
  <c r="P127" i="68"/>
  <c r="O127" i="68"/>
  <c r="N127" i="68"/>
  <c r="M127" i="68"/>
  <c r="L127" i="68"/>
  <c r="K127" i="68"/>
  <c r="J127" i="68"/>
  <c r="I127" i="68"/>
  <c r="H127" i="68"/>
  <c r="G127" i="68"/>
  <c r="F127" i="68"/>
  <c r="E127" i="68"/>
  <c r="D127" i="68"/>
  <c r="C127" i="68"/>
  <c r="B5" i="57"/>
  <c r="B127" i="68" s="1"/>
  <c r="AF126" i="68"/>
  <c r="AE126" i="68"/>
  <c r="AD126" i="68"/>
  <c r="AC126" i="68"/>
  <c r="AB126" i="68"/>
  <c r="AA126" i="68"/>
  <c r="Z126" i="68"/>
  <c r="Y126" i="68"/>
  <c r="X126" i="68"/>
  <c r="W126" i="68"/>
  <c r="V126" i="68"/>
  <c r="U126" i="68"/>
  <c r="T126" i="68"/>
  <c r="S126" i="68"/>
  <c r="R126" i="68"/>
  <c r="Q126" i="68"/>
  <c r="P126" i="68"/>
  <c r="O126" i="68"/>
  <c r="N126" i="68"/>
  <c r="M126" i="68"/>
  <c r="L126" i="68"/>
  <c r="K126" i="68"/>
  <c r="J126" i="68"/>
  <c r="I126" i="68"/>
  <c r="H126" i="68"/>
  <c r="G126" i="68"/>
  <c r="F126" i="68"/>
  <c r="E126" i="68"/>
  <c r="D126" i="68"/>
  <c r="C126" i="68"/>
  <c r="B4" i="57"/>
  <c r="B126" i="68" s="1"/>
  <c r="AF124" i="68"/>
  <c r="AE124" i="68"/>
  <c r="AD124" i="68"/>
  <c r="AC124" i="68"/>
  <c r="AB124" i="68"/>
  <c r="AA124" i="68"/>
  <c r="Z124" i="68"/>
  <c r="Y124" i="68"/>
  <c r="X124" i="68"/>
  <c r="W124" i="68"/>
  <c r="V124" i="68"/>
  <c r="U124" i="68"/>
  <c r="T124" i="68"/>
  <c r="S124" i="68"/>
  <c r="R124" i="68"/>
  <c r="Q124" i="68"/>
  <c r="P124" i="68"/>
  <c r="O124" i="68"/>
  <c r="N124" i="68"/>
  <c r="M124" i="68"/>
  <c r="L124" i="68"/>
  <c r="K124" i="68"/>
  <c r="J124" i="68"/>
  <c r="I124" i="68"/>
  <c r="H124" i="68"/>
  <c r="G124" i="68"/>
  <c r="F124" i="68"/>
  <c r="E124" i="68"/>
  <c r="D124" i="68"/>
  <c r="C124" i="68"/>
  <c r="B2" i="57"/>
  <c r="B124" i="68" s="1"/>
  <c r="AF119" i="68"/>
  <c r="AE119" i="68"/>
  <c r="AD119" i="68"/>
  <c r="AC119" i="68"/>
  <c r="AB119" i="68"/>
  <c r="AA119" i="68"/>
  <c r="Z119" i="68"/>
  <c r="Y119" i="68"/>
  <c r="X119" i="68"/>
  <c r="W119" i="68"/>
  <c r="V119" i="68"/>
  <c r="U119" i="68"/>
  <c r="T119" i="68"/>
  <c r="S119" i="68"/>
  <c r="R119" i="68"/>
  <c r="Q119" i="68"/>
  <c r="P119" i="68"/>
  <c r="O119" i="68"/>
  <c r="N119" i="68"/>
  <c r="M119" i="68"/>
  <c r="L119" i="68"/>
  <c r="K119" i="68"/>
  <c r="J119" i="68"/>
  <c r="I119" i="68"/>
  <c r="H119" i="68"/>
  <c r="G119" i="68"/>
  <c r="F119" i="68"/>
  <c r="E119" i="68"/>
  <c r="D119" i="68"/>
  <c r="C119" i="68"/>
  <c r="B7" i="56"/>
  <c r="B119" i="68" s="1"/>
  <c r="AF118" i="68"/>
  <c r="AE118" i="68"/>
  <c r="AD118" i="68"/>
  <c r="AC118" i="68"/>
  <c r="AB118" i="68"/>
  <c r="AA118" i="68"/>
  <c r="Z118" i="68"/>
  <c r="Y118" i="68"/>
  <c r="X118" i="68"/>
  <c r="W118" i="68"/>
  <c r="V118" i="68"/>
  <c r="U118" i="68"/>
  <c r="T118" i="68"/>
  <c r="S118" i="68"/>
  <c r="R118" i="68"/>
  <c r="Q118" i="68"/>
  <c r="P118" i="68"/>
  <c r="O118" i="68"/>
  <c r="N118" i="68"/>
  <c r="M118" i="68"/>
  <c r="L118" i="68"/>
  <c r="K118" i="68"/>
  <c r="J118" i="68"/>
  <c r="I118" i="68"/>
  <c r="H118" i="68"/>
  <c r="G118" i="68"/>
  <c r="F118" i="68"/>
  <c r="E118" i="68"/>
  <c r="D118" i="68"/>
  <c r="C118" i="68"/>
  <c r="B6" i="56"/>
  <c r="B118" i="68" s="1"/>
  <c r="AF117" i="68"/>
  <c r="AE117" i="68"/>
  <c r="AD117" i="68"/>
  <c r="AC117" i="68"/>
  <c r="AB117" i="68"/>
  <c r="AA117" i="68"/>
  <c r="Z117" i="68"/>
  <c r="Y117" i="68"/>
  <c r="X117" i="68"/>
  <c r="W117" i="68"/>
  <c r="V117" i="68"/>
  <c r="U117" i="68"/>
  <c r="T117" i="68"/>
  <c r="S117" i="68"/>
  <c r="R117" i="68"/>
  <c r="Q117" i="68"/>
  <c r="P117" i="68"/>
  <c r="O117" i="68"/>
  <c r="N117" i="68"/>
  <c r="M117" i="68"/>
  <c r="L117" i="68"/>
  <c r="K117" i="68"/>
  <c r="J117" i="68"/>
  <c r="I117" i="68"/>
  <c r="H117" i="68"/>
  <c r="G117" i="68"/>
  <c r="F117" i="68"/>
  <c r="E117" i="68"/>
  <c r="D117" i="68"/>
  <c r="C117" i="68"/>
  <c r="B5" i="56"/>
  <c r="B117" i="68" s="1"/>
  <c r="AF115" i="68"/>
  <c r="AE115" i="68"/>
  <c r="AD115" i="68"/>
  <c r="AC115" i="68"/>
  <c r="AB115" i="68"/>
  <c r="AA115" i="68"/>
  <c r="Z115" i="68"/>
  <c r="Y115" i="68"/>
  <c r="X115" i="68"/>
  <c r="W115" i="68"/>
  <c r="V115" i="68"/>
  <c r="U115" i="68"/>
  <c r="T115" i="68"/>
  <c r="S115" i="68"/>
  <c r="R115" i="68"/>
  <c r="Q115" i="68"/>
  <c r="P115" i="68"/>
  <c r="O115" i="68"/>
  <c r="N115" i="68"/>
  <c r="M115" i="68"/>
  <c r="L115" i="68"/>
  <c r="K115" i="68"/>
  <c r="J115" i="68"/>
  <c r="I115" i="68"/>
  <c r="H115" i="68"/>
  <c r="G115" i="68"/>
  <c r="F115" i="68"/>
  <c r="E115" i="68"/>
  <c r="D115" i="68"/>
  <c r="C115" i="68"/>
  <c r="B3" i="56"/>
  <c r="B115" i="68" s="1"/>
  <c r="AF114" i="68"/>
  <c r="AE114" i="68"/>
  <c r="AD114" i="68"/>
  <c r="AC114" i="68"/>
  <c r="AB114" i="68"/>
  <c r="AA114" i="68"/>
  <c r="Z114" i="68"/>
  <c r="Y114" i="68"/>
  <c r="X114" i="68"/>
  <c r="W114" i="68"/>
  <c r="V114" i="68"/>
  <c r="U114" i="68"/>
  <c r="T114" i="68"/>
  <c r="S114" i="68"/>
  <c r="R114" i="68"/>
  <c r="Q114" i="68"/>
  <c r="P114" i="68"/>
  <c r="O114" i="68"/>
  <c r="N114" i="68"/>
  <c r="M114" i="68"/>
  <c r="L114" i="68"/>
  <c r="K114" i="68"/>
  <c r="J114" i="68"/>
  <c r="I114" i="68"/>
  <c r="H114" i="68"/>
  <c r="G114" i="68"/>
  <c r="F114" i="68"/>
  <c r="E114" i="68"/>
  <c r="D114" i="68"/>
  <c r="C114" i="68"/>
  <c r="B2" i="56"/>
  <c r="B114" i="68" s="1"/>
  <c r="AF108" i="68"/>
  <c r="AE108" i="68"/>
  <c r="AD108" i="68"/>
  <c r="AC108" i="68"/>
  <c r="AB108" i="68"/>
  <c r="AA108" i="68"/>
  <c r="Z108" i="68"/>
  <c r="Y108" i="68"/>
  <c r="X108" i="68"/>
  <c r="W108" i="68"/>
  <c r="V108" i="68"/>
  <c r="U108" i="68"/>
  <c r="T108" i="68"/>
  <c r="S108" i="68"/>
  <c r="R108" i="68"/>
  <c r="Q108" i="68"/>
  <c r="P108" i="68"/>
  <c r="O108" i="68"/>
  <c r="N108" i="68"/>
  <c r="M108" i="68"/>
  <c r="L108" i="68"/>
  <c r="K108" i="68"/>
  <c r="J108" i="68"/>
  <c r="G108" i="68"/>
  <c r="F108" i="68"/>
  <c r="E108" i="68"/>
  <c r="D108" i="68"/>
  <c r="C108" i="68"/>
  <c r="B108" i="68"/>
  <c r="AF105" i="68"/>
  <c r="AE105" i="68"/>
  <c r="AD105" i="68"/>
  <c r="AC105" i="68"/>
  <c r="AB105" i="68"/>
  <c r="AA105" i="68"/>
  <c r="Z105" i="68"/>
  <c r="Y105" i="68"/>
  <c r="X105" i="68"/>
  <c r="W105" i="68"/>
  <c r="V105" i="68"/>
  <c r="U105" i="68"/>
  <c r="T105" i="68"/>
  <c r="S105" i="68"/>
  <c r="R105" i="68"/>
  <c r="Q105" i="68"/>
  <c r="P105" i="68"/>
  <c r="O105" i="68"/>
  <c r="N105" i="68"/>
  <c r="M105" i="68"/>
  <c r="L105" i="68"/>
  <c r="K105" i="68"/>
  <c r="J105" i="68"/>
  <c r="H105" i="68"/>
  <c r="G105" i="68"/>
  <c r="F105" i="68"/>
  <c r="E105" i="68"/>
  <c r="D105" i="68"/>
  <c r="C105" i="68"/>
  <c r="B105" i="68"/>
  <c r="AF95" i="68"/>
  <c r="AE95" i="68"/>
  <c r="AD95" i="68"/>
  <c r="AC95" i="68"/>
  <c r="AB95" i="68"/>
  <c r="AA95" i="68"/>
  <c r="Z95" i="68"/>
  <c r="Y95" i="68"/>
  <c r="X95" i="68"/>
  <c r="W95" i="68"/>
  <c r="V95" i="68"/>
  <c r="U95" i="68"/>
  <c r="T95" i="68"/>
  <c r="S95" i="68"/>
  <c r="R95" i="68"/>
  <c r="Q95" i="68"/>
  <c r="P95" i="68"/>
  <c r="O95" i="68"/>
  <c r="N95" i="68"/>
  <c r="M95" i="68"/>
  <c r="L95" i="68"/>
  <c r="K95" i="68"/>
  <c r="J95" i="68"/>
  <c r="I95" i="68"/>
  <c r="H95" i="68"/>
  <c r="G95" i="68"/>
  <c r="F95" i="68"/>
  <c r="E95" i="68"/>
  <c r="D95" i="68"/>
  <c r="C95" i="68"/>
  <c r="B95" i="68"/>
  <c r="AF25" i="68"/>
  <c r="AE25" i="68"/>
  <c r="AD25" i="68"/>
  <c r="AC25" i="68"/>
  <c r="AB25" i="68"/>
  <c r="AA25" i="68"/>
  <c r="Z25" i="68"/>
  <c r="Y25" i="68"/>
  <c r="X25" i="68"/>
  <c r="W25" i="68"/>
  <c r="V25" i="68"/>
  <c r="U25" i="68"/>
  <c r="T25" i="68"/>
  <c r="S25" i="68"/>
  <c r="R25" i="68"/>
  <c r="Q25" i="68"/>
  <c r="P25" i="68"/>
  <c r="O25" i="68"/>
  <c r="N25" i="68"/>
  <c r="M25" i="68"/>
  <c r="L25" i="68"/>
  <c r="K25" i="68"/>
  <c r="J25" i="68"/>
  <c r="I25" i="68"/>
  <c r="H25" i="68"/>
  <c r="G25" i="68"/>
  <c r="F25" i="68"/>
  <c r="E25" i="68"/>
  <c r="D25" i="68"/>
  <c r="C25" i="68"/>
  <c r="B3" i="42"/>
  <c r="B25" i="68" s="1"/>
  <c r="AF18" i="68"/>
  <c r="AE18" i="68"/>
  <c r="AD18" i="68"/>
  <c r="AC18" i="68"/>
  <c r="AB18" i="68"/>
  <c r="AA18" i="68"/>
  <c r="Z18" i="68"/>
  <c r="Y18" i="68"/>
  <c r="X18" i="68"/>
  <c r="W18" i="68"/>
  <c r="V18" i="68"/>
  <c r="U18" i="68"/>
  <c r="T18" i="68"/>
  <c r="S18" i="68"/>
  <c r="R18" i="68"/>
  <c r="Q18" i="68"/>
  <c r="P18" i="68"/>
  <c r="O18" i="68"/>
  <c r="N18" i="68"/>
  <c r="M18" i="68"/>
  <c r="L18" i="68"/>
  <c r="B6" i="41"/>
  <c r="B18" i="68" s="1"/>
  <c r="AF17" i="68"/>
  <c r="AE17" i="68"/>
  <c r="AD17" i="68"/>
  <c r="AC17" i="68"/>
  <c r="AB17" i="68"/>
  <c r="AA17" i="68"/>
  <c r="Z17" i="68"/>
  <c r="Y17" i="68"/>
  <c r="X17" i="68"/>
  <c r="W17" i="68"/>
  <c r="V17" i="68"/>
  <c r="U17" i="68"/>
  <c r="T17" i="68"/>
  <c r="S17" i="68"/>
  <c r="R17" i="68"/>
  <c r="Q17" i="68"/>
  <c r="P17" i="68"/>
  <c r="O17" i="68"/>
  <c r="N17" i="68"/>
  <c r="M17" i="68"/>
  <c r="L17" i="68"/>
  <c r="B5" i="41"/>
  <c r="B17" i="68" s="1"/>
  <c r="AF16" i="68"/>
  <c r="AE16" i="68"/>
  <c r="AD16" i="68"/>
  <c r="AC16" i="68"/>
  <c r="AB16" i="68"/>
  <c r="AA16" i="68"/>
  <c r="Z16" i="68"/>
  <c r="Y16" i="68"/>
  <c r="X16" i="68"/>
  <c r="W16" i="68"/>
  <c r="V16" i="68"/>
  <c r="U16" i="68"/>
  <c r="T16" i="68"/>
  <c r="S16" i="68"/>
  <c r="R16" i="68"/>
  <c r="Q16" i="68"/>
  <c r="P16" i="68"/>
  <c r="O16" i="68"/>
  <c r="N16" i="68"/>
  <c r="M16" i="68"/>
  <c r="L16" i="68"/>
  <c r="B4" i="41"/>
  <c r="B16" i="68" s="1"/>
  <c r="AF15" i="68"/>
  <c r="AE15" i="68"/>
  <c r="AD15" i="68"/>
  <c r="AC15" i="68"/>
  <c r="AB15" i="68"/>
  <c r="AA15" i="68"/>
  <c r="Z15" i="68"/>
  <c r="Y15" i="68"/>
  <c r="X15" i="68"/>
  <c r="W15" i="68"/>
  <c r="V15" i="68"/>
  <c r="U15" i="68"/>
  <c r="T15" i="68"/>
  <c r="S15" i="68"/>
  <c r="R15" i="68"/>
  <c r="Q15" i="68"/>
  <c r="P15" i="68"/>
  <c r="O15" i="68"/>
  <c r="N15" i="68"/>
  <c r="M15" i="68"/>
  <c r="L15" i="68"/>
  <c r="B3" i="41"/>
  <c r="B15" i="68" s="1"/>
  <c r="AF14" i="68"/>
  <c r="AE14" i="68"/>
  <c r="AD14" i="68"/>
  <c r="AC14" i="68"/>
  <c r="AB14" i="68"/>
  <c r="AA14" i="68"/>
  <c r="Z14" i="68"/>
  <c r="Y14" i="68"/>
  <c r="X14" i="68"/>
  <c r="W14" i="68"/>
  <c r="V14" i="68"/>
  <c r="U14" i="68"/>
  <c r="T14" i="68"/>
  <c r="S14" i="68"/>
  <c r="R14" i="68"/>
  <c r="Q14" i="68"/>
  <c r="P14" i="68"/>
  <c r="O14" i="68"/>
  <c r="N14" i="68"/>
  <c r="M14" i="68"/>
  <c r="L14" i="68"/>
  <c r="B2" i="41"/>
  <c r="B14" i="68" s="1"/>
  <c r="AF8" i="68"/>
  <c r="AE8" i="68"/>
  <c r="AD8" i="68"/>
  <c r="AC8" i="68"/>
  <c r="AB8" i="68"/>
  <c r="AA8" i="68"/>
  <c r="Z8" i="68"/>
  <c r="Y8" i="68"/>
  <c r="X8" i="68"/>
  <c r="W8" i="68"/>
  <c r="V8" i="68"/>
  <c r="U8" i="68"/>
  <c r="T8" i="68"/>
  <c r="S8" i="68"/>
  <c r="R8" i="68"/>
  <c r="Q8" i="68"/>
  <c r="P8" i="68"/>
  <c r="O8" i="68"/>
  <c r="N8" i="68"/>
  <c r="M8" i="68"/>
  <c r="L8" i="68"/>
  <c r="K8" i="68"/>
  <c r="J8" i="68"/>
  <c r="I8" i="68"/>
  <c r="H8" i="68"/>
  <c r="G8" i="68"/>
  <c r="F8" i="68"/>
  <c r="E8" i="68"/>
  <c r="D8" i="68"/>
  <c r="C8" i="68"/>
  <c r="B8" i="68"/>
  <c r="AF5" i="68"/>
  <c r="AE5" i="68"/>
  <c r="AD5" i="68"/>
  <c r="AC5" i="68"/>
  <c r="AB5" i="68"/>
  <c r="AA5" i="68"/>
  <c r="Z5" i="68"/>
  <c r="Y5" i="68"/>
  <c r="X5" i="68"/>
  <c r="W5" i="68"/>
  <c r="V5" i="68"/>
  <c r="U5" i="68"/>
  <c r="T5" i="68"/>
  <c r="S5" i="68"/>
  <c r="R5" i="68"/>
  <c r="Q5" i="68"/>
  <c r="P5" i="68"/>
  <c r="O5" i="68"/>
  <c r="N5" i="68"/>
  <c r="M5" i="68"/>
  <c r="L5" i="68"/>
  <c r="K5" i="68"/>
  <c r="J5" i="68"/>
  <c r="I5" i="68"/>
  <c r="H5" i="68"/>
  <c r="G5" i="68"/>
  <c r="F5" i="68"/>
  <c r="E5" i="68"/>
  <c r="D5" i="68"/>
  <c r="C5" i="68"/>
  <c r="B5" i="68"/>
  <c r="B6" i="39"/>
  <c r="B5" i="39"/>
  <c r="B4" i="39"/>
  <c r="AF128" i="67"/>
  <c r="AE128" i="67"/>
  <c r="AD128" i="67"/>
  <c r="AC128" i="67"/>
  <c r="AB128" i="67"/>
  <c r="AA128" i="67"/>
  <c r="Z128" i="67"/>
  <c r="Y128" i="67"/>
  <c r="X128" i="67"/>
  <c r="W128" i="67"/>
  <c r="V128" i="67"/>
  <c r="U128" i="67"/>
  <c r="T128" i="67"/>
  <c r="S128" i="67"/>
  <c r="R128" i="67"/>
  <c r="Q128" i="67"/>
  <c r="P128" i="67"/>
  <c r="O128" i="67"/>
  <c r="N128" i="67"/>
  <c r="M128" i="67"/>
  <c r="L128" i="67"/>
  <c r="K128" i="67"/>
  <c r="J128" i="67"/>
  <c r="I128" i="67"/>
  <c r="H128" i="67"/>
  <c r="G128" i="67"/>
  <c r="F128" i="67"/>
  <c r="E128" i="67"/>
  <c r="D128" i="67"/>
  <c r="C128" i="67"/>
  <c r="B6" i="32"/>
  <c r="B128" i="67" s="1"/>
  <c r="AF127" i="67"/>
  <c r="AE127" i="67"/>
  <c r="AD127" i="67"/>
  <c r="AC127" i="67"/>
  <c r="AB127" i="67"/>
  <c r="AA127" i="67"/>
  <c r="Z127" i="67"/>
  <c r="Y127" i="67"/>
  <c r="X127" i="67"/>
  <c r="W127" i="67"/>
  <c r="V127" i="67"/>
  <c r="U127" i="67"/>
  <c r="T127" i="67"/>
  <c r="S127" i="67"/>
  <c r="R127" i="67"/>
  <c r="Q127" i="67"/>
  <c r="P127" i="67"/>
  <c r="O127" i="67"/>
  <c r="N127" i="67"/>
  <c r="M127" i="67"/>
  <c r="L127" i="67"/>
  <c r="K127" i="67"/>
  <c r="J127" i="67"/>
  <c r="I127" i="67"/>
  <c r="H127" i="67"/>
  <c r="G127" i="67"/>
  <c r="F127" i="67"/>
  <c r="E127" i="67"/>
  <c r="D127" i="67"/>
  <c r="C127" i="67"/>
  <c r="B5" i="32"/>
  <c r="B127" i="67" s="1"/>
  <c r="AF126" i="67"/>
  <c r="AE126" i="67"/>
  <c r="AD126" i="67"/>
  <c r="AC126" i="67"/>
  <c r="AB126" i="67"/>
  <c r="AA126" i="67"/>
  <c r="Z126" i="67"/>
  <c r="Y126" i="67"/>
  <c r="X126" i="67"/>
  <c r="W126" i="67"/>
  <c r="V126" i="67"/>
  <c r="U126" i="67"/>
  <c r="T126" i="67"/>
  <c r="S126" i="67"/>
  <c r="R126" i="67"/>
  <c r="Q126" i="67"/>
  <c r="P126" i="67"/>
  <c r="O126" i="67"/>
  <c r="N126" i="67"/>
  <c r="M126" i="67"/>
  <c r="L126" i="67"/>
  <c r="K126" i="67"/>
  <c r="J126" i="67"/>
  <c r="I126" i="67"/>
  <c r="H126" i="67"/>
  <c r="G126" i="67"/>
  <c r="F126" i="67"/>
  <c r="E126" i="67"/>
  <c r="D126" i="67"/>
  <c r="C126" i="67"/>
  <c r="B4" i="32"/>
  <c r="B126" i="67" s="1"/>
  <c r="AF124" i="67"/>
  <c r="AE124" i="67"/>
  <c r="AD124" i="67"/>
  <c r="AC124" i="67"/>
  <c r="AB124" i="67"/>
  <c r="AA124" i="67"/>
  <c r="Z124" i="67"/>
  <c r="Y124" i="67"/>
  <c r="X124" i="67"/>
  <c r="W124" i="67"/>
  <c r="V124" i="67"/>
  <c r="U124" i="67"/>
  <c r="T124" i="67"/>
  <c r="S124" i="67"/>
  <c r="R124" i="67"/>
  <c r="Q124" i="67"/>
  <c r="P124" i="67"/>
  <c r="O124" i="67"/>
  <c r="N124" i="67"/>
  <c r="M124" i="67"/>
  <c r="L124" i="67"/>
  <c r="K124" i="67"/>
  <c r="J124" i="67"/>
  <c r="I124" i="67"/>
  <c r="H124" i="67"/>
  <c r="G124" i="67"/>
  <c r="F124" i="67"/>
  <c r="E124" i="67"/>
  <c r="D124" i="67"/>
  <c r="C124" i="67"/>
  <c r="B2" i="32"/>
  <c r="B124" i="67" s="1"/>
  <c r="AF119" i="67"/>
  <c r="AE119" i="67"/>
  <c r="AD119" i="67"/>
  <c r="AC119" i="67"/>
  <c r="AB119" i="67"/>
  <c r="AA119" i="67"/>
  <c r="Z119" i="67"/>
  <c r="Y119" i="67"/>
  <c r="X119" i="67"/>
  <c r="W119" i="67"/>
  <c r="V119" i="67"/>
  <c r="U119" i="67"/>
  <c r="T119" i="67"/>
  <c r="S119" i="67"/>
  <c r="R119" i="67"/>
  <c r="Q119" i="67"/>
  <c r="P119" i="67"/>
  <c r="O119" i="67"/>
  <c r="N119" i="67"/>
  <c r="M119" i="67"/>
  <c r="L119" i="67"/>
  <c r="K119" i="67"/>
  <c r="J119" i="67"/>
  <c r="I119" i="67"/>
  <c r="H119" i="67"/>
  <c r="G119" i="67"/>
  <c r="F119" i="67"/>
  <c r="E119" i="67"/>
  <c r="D119" i="67"/>
  <c r="C119" i="67"/>
  <c r="B119" i="67"/>
  <c r="AF118" i="67"/>
  <c r="AE118" i="67"/>
  <c r="AD118" i="67"/>
  <c r="AC118" i="67"/>
  <c r="AB118" i="67"/>
  <c r="AA118" i="67"/>
  <c r="Z118" i="67"/>
  <c r="Y118" i="67"/>
  <c r="X118" i="67"/>
  <c r="W118" i="67"/>
  <c r="V118" i="67"/>
  <c r="U118" i="67"/>
  <c r="T118" i="67"/>
  <c r="S118" i="67"/>
  <c r="R118" i="67"/>
  <c r="Q118" i="67"/>
  <c r="P118" i="67"/>
  <c r="O118" i="67"/>
  <c r="N118" i="67"/>
  <c r="M118" i="67"/>
  <c r="L118" i="67"/>
  <c r="K118" i="67"/>
  <c r="J118" i="67"/>
  <c r="I118" i="67"/>
  <c r="H118" i="67"/>
  <c r="G118" i="67"/>
  <c r="F118" i="67"/>
  <c r="E118" i="67"/>
  <c r="D118" i="67"/>
  <c r="C118" i="67"/>
  <c r="B118" i="67"/>
  <c r="AF117" i="67"/>
  <c r="AE117" i="67"/>
  <c r="AD117" i="67"/>
  <c r="AC117" i="67"/>
  <c r="AB117" i="67"/>
  <c r="AA117" i="67"/>
  <c r="Z117" i="67"/>
  <c r="Y117" i="67"/>
  <c r="X117" i="67"/>
  <c r="W117" i="67"/>
  <c r="V117" i="67"/>
  <c r="U117" i="67"/>
  <c r="T117" i="67"/>
  <c r="S117" i="67"/>
  <c r="R117" i="67"/>
  <c r="Q117" i="67"/>
  <c r="P117" i="67"/>
  <c r="O117" i="67"/>
  <c r="N117" i="67"/>
  <c r="M117" i="67"/>
  <c r="L117" i="67"/>
  <c r="K117" i="67"/>
  <c r="J117" i="67"/>
  <c r="I117" i="67"/>
  <c r="H117" i="67"/>
  <c r="G117" i="67"/>
  <c r="F117" i="67"/>
  <c r="E117" i="67"/>
  <c r="D117" i="67"/>
  <c r="C117" i="67"/>
  <c r="B117" i="67"/>
  <c r="AF115" i="67"/>
  <c r="AE115" i="67"/>
  <c r="AD115" i="67"/>
  <c r="AC115" i="67"/>
  <c r="AB115" i="67"/>
  <c r="AA115" i="67"/>
  <c r="Z115" i="67"/>
  <c r="Y115" i="67"/>
  <c r="X115" i="67"/>
  <c r="W115" i="67"/>
  <c r="V115" i="67"/>
  <c r="U115" i="67"/>
  <c r="T115" i="67"/>
  <c r="S115" i="67"/>
  <c r="R115" i="67"/>
  <c r="Q115" i="67"/>
  <c r="P115" i="67"/>
  <c r="O115" i="67"/>
  <c r="N115" i="67"/>
  <c r="M115" i="67"/>
  <c r="L115" i="67"/>
  <c r="K115" i="67"/>
  <c r="J115" i="67"/>
  <c r="I115" i="67"/>
  <c r="H115" i="67"/>
  <c r="G115" i="67"/>
  <c r="F115" i="67"/>
  <c r="E115" i="67"/>
  <c r="D115" i="67"/>
  <c r="C115" i="67"/>
  <c r="B115" i="67"/>
  <c r="AF114" i="67"/>
  <c r="AE114" i="67"/>
  <c r="AD114" i="67"/>
  <c r="AC114" i="67"/>
  <c r="AB114" i="67"/>
  <c r="AA114" i="67"/>
  <c r="Z114" i="67"/>
  <c r="Y114" i="67"/>
  <c r="X114" i="67"/>
  <c r="W114" i="67"/>
  <c r="V114" i="67"/>
  <c r="U114" i="67"/>
  <c r="T114" i="67"/>
  <c r="S114" i="67"/>
  <c r="R114" i="67"/>
  <c r="Q114" i="67"/>
  <c r="P114" i="67"/>
  <c r="O114" i="67"/>
  <c r="N114" i="67"/>
  <c r="M114" i="67"/>
  <c r="L114" i="67"/>
  <c r="K114" i="67"/>
  <c r="J114" i="67"/>
  <c r="I114" i="67"/>
  <c r="H114" i="67"/>
  <c r="G114" i="67"/>
  <c r="F114" i="67"/>
  <c r="E114" i="67"/>
  <c r="D114" i="67"/>
  <c r="C114" i="67"/>
  <c r="B114" i="67"/>
  <c r="AF108" i="67"/>
  <c r="AE108" i="67"/>
  <c r="AD108" i="67"/>
  <c r="AC108" i="67"/>
  <c r="AB108" i="67"/>
  <c r="AA108" i="67"/>
  <c r="Z108" i="67"/>
  <c r="Y108" i="67"/>
  <c r="X108" i="67"/>
  <c r="W108" i="67"/>
  <c r="V108" i="67"/>
  <c r="U108" i="67"/>
  <c r="T108" i="67"/>
  <c r="S108" i="67"/>
  <c r="R108" i="67"/>
  <c r="Q108" i="67"/>
  <c r="P108" i="67"/>
  <c r="O108" i="67"/>
  <c r="N108" i="67"/>
  <c r="M108" i="67"/>
  <c r="L108" i="67"/>
  <c r="K108" i="67"/>
  <c r="J108" i="67"/>
  <c r="I108" i="67"/>
  <c r="H108" i="67"/>
  <c r="G108" i="67"/>
  <c r="F108" i="67"/>
  <c r="E108" i="67"/>
  <c r="D108" i="67"/>
  <c r="C108" i="67"/>
  <c r="B108" i="67"/>
  <c r="AF105" i="67"/>
  <c r="AE105" i="67"/>
  <c r="AD105" i="67"/>
  <c r="AC105" i="67"/>
  <c r="AB105" i="67"/>
  <c r="AA105" i="67"/>
  <c r="Z105" i="67"/>
  <c r="Y105" i="67"/>
  <c r="X105" i="67"/>
  <c r="W105" i="67"/>
  <c r="V105" i="67"/>
  <c r="U105" i="67"/>
  <c r="T105" i="67"/>
  <c r="S105" i="67"/>
  <c r="R105" i="67"/>
  <c r="Q105" i="67"/>
  <c r="P105" i="67"/>
  <c r="O105" i="67"/>
  <c r="N105" i="67"/>
  <c r="M105" i="67"/>
  <c r="L105" i="67"/>
  <c r="K105" i="67"/>
  <c r="J105" i="67"/>
  <c r="I105" i="67"/>
  <c r="H105" i="67"/>
  <c r="G105" i="67"/>
  <c r="F105" i="67"/>
  <c r="E105" i="67"/>
  <c r="D105" i="67"/>
  <c r="C105" i="67"/>
  <c r="B105" i="67"/>
  <c r="AF95" i="67"/>
  <c r="AE95" i="67"/>
  <c r="AD95" i="67"/>
  <c r="AC95" i="67"/>
  <c r="AB95" i="67"/>
  <c r="AA95" i="67"/>
  <c r="Z95" i="67"/>
  <c r="Y95" i="67"/>
  <c r="X95" i="67"/>
  <c r="W95" i="67"/>
  <c r="V95" i="67"/>
  <c r="U95" i="67"/>
  <c r="T95" i="67"/>
  <c r="S95" i="67"/>
  <c r="R95" i="67"/>
  <c r="Q95" i="67"/>
  <c r="P95" i="67"/>
  <c r="O95" i="67"/>
  <c r="N95" i="67"/>
  <c r="M95" i="67"/>
  <c r="L95" i="67"/>
  <c r="K95" i="67"/>
  <c r="J95" i="67"/>
  <c r="I95" i="67"/>
  <c r="H95" i="67"/>
  <c r="G95" i="67"/>
  <c r="F95" i="67"/>
  <c r="E95" i="67"/>
  <c r="D95" i="67"/>
  <c r="C95" i="67"/>
  <c r="B95" i="67"/>
  <c r="AF25" i="67"/>
  <c r="AE25" i="67"/>
  <c r="AD25" i="67"/>
  <c r="AC25" i="67"/>
  <c r="AB25" i="67"/>
  <c r="AA25" i="67"/>
  <c r="Z25" i="67"/>
  <c r="Y25" i="67"/>
  <c r="X25" i="67"/>
  <c r="W25" i="67"/>
  <c r="V25" i="67"/>
  <c r="U25" i="67"/>
  <c r="T25" i="67"/>
  <c r="S25" i="67"/>
  <c r="R25" i="67"/>
  <c r="Q25" i="67"/>
  <c r="P25" i="67"/>
  <c r="O25" i="67"/>
  <c r="N25" i="67"/>
  <c r="M25" i="67"/>
  <c r="L25" i="67"/>
  <c r="K25" i="67"/>
  <c r="J25" i="67"/>
  <c r="I25" i="67"/>
  <c r="H25" i="67"/>
  <c r="G25" i="67"/>
  <c r="F25" i="67"/>
  <c r="E25" i="67"/>
  <c r="D25" i="67"/>
  <c r="C25" i="67"/>
  <c r="B3" i="15"/>
  <c r="B25" i="67" s="1"/>
  <c r="AF18" i="67"/>
  <c r="AE18" i="67"/>
  <c r="AD18" i="67"/>
  <c r="AC18" i="67"/>
  <c r="AB18" i="67"/>
  <c r="AA18" i="67"/>
  <c r="Z18" i="67"/>
  <c r="Y18" i="67"/>
  <c r="X18" i="67"/>
  <c r="W18" i="67"/>
  <c r="V18" i="67"/>
  <c r="U18" i="67"/>
  <c r="T18" i="67"/>
  <c r="S18" i="67"/>
  <c r="R18" i="67"/>
  <c r="Q18" i="67"/>
  <c r="P18" i="67"/>
  <c r="O18" i="67"/>
  <c r="N18" i="67"/>
  <c r="M18" i="67"/>
  <c r="L18" i="67"/>
  <c r="B6" i="7"/>
  <c r="B18" i="67" s="1"/>
  <c r="AF17" i="67"/>
  <c r="AE17" i="67"/>
  <c r="AD17" i="67"/>
  <c r="AC17" i="67"/>
  <c r="AB17" i="67"/>
  <c r="AA17" i="67"/>
  <c r="Z17" i="67"/>
  <c r="Y17" i="67"/>
  <c r="X17" i="67"/>
  <c r="W17" i="67"/>
  <c r="V17" i="67"/>
  <c r="U17" i="67"/>
  <c r="T17" i="67"/>
  <c r="S17" i="67"/>
  <c r="R17" i="67"/>
  <c r="Q17" i="67"/>
  <c r="P17" i="67"/>
  <c r="O17" i="67"/>
  <c r="N17" i="67"/>
  <c r="M17" i="67"/>
  <c r="L17" i="67"/>
  <c r="B5" i="7"/>
  <c r="B17" i="67" s="1"/>
  <c r="AF16" i="67"/>
  <c r="AE16" i="67"/>
  <c r="AD16" i="67"/>
  <c r="AC16" i="67"/>
  <c r="AB16" i="67"/>
  <c r="AA16" i="67"/>
  <c r="Z16" i="67"/>
  <c r="Y16" i="67"/>
  <c r="X16" i="67"/>
  <c r="W16" i="67"/>
  <c r="V16" i="67"/>
  <c r="U16" i="67"/>
  <c r="T16" i="67"/>
  <c r="S16" i="67"/>
  <c r="R16" i="67"/>
  <c r="Q16" i="67"/>
  <c r="P16" i="67"/>
  <c r="O16" i="67"/>
  <c r="N16" i="67"/>
  <c r="M16" i="67"/>
  <c r="L16" i="67"/>
  <c r="B4" i="7"/>
  <c r="B16" i="67" s="1"/>
  <c r="AF15" i="67"/>
  <c r="AE15" i="67"/>
  <c r="AD15" i="67"/>
  <c r="AC15" i="67"/>
  <c r="AB15" i="67"/>
  <c r="AA15" i="67"/>
  <c r="Z15" i="67"/>
  <c r="Y15" i="67"/>
  <c r="X15" i="67"/>
  <c r="W15" i="67"/>
  <c r="V15" i="67"/>
  <c r="U15" i="67"/>
  <c r="T15" i="67"/>
  <c r="S15" i="67"/>
  <c r="R15" i="67"/>
  <c r="Q15" i="67"/>
  <c r="P15" i="67"/>
  <c r="O15" i="67"/>
  <c r="N15" i="67"/>
  <c r="M15" i="67"/>
  <c r="L15" i="67"/>
  <c r="B3" i="7"/>
  <c r="B15" i="67" s="1"/>
  <c r="AF14" i="67"/>
  <c r="AE14" i="67"/>
  <c r="AD14" i="67"/>
  <c r="AC14" i="67"/>
  <c r="AB14" i="67"/>
  <c r="AA14" i="67"/>
  <c r="Z14" i="67"/>
  <c r="Y14" i="67"/>
  <c r="X14" i="67"/>
  <c r="W14" i="67"/>
  <c r="V14" i="67"/>
  <c r="U14" i="67"/>
  <c r="T14" i="67"/>
  <c r="S14" i="67"/>
  <c r="R14" i="67"/>
  <c r="Q14" i="67"/>
  <c r="P14" i="67"/>
  <c r="O14" i="67"/>
  <c r="N14" i="67"/>
  <c r="M14" i="67"/>
  <c r="L14" i="67"/>
  <c r="B2" i="7"/>
  <c r="B14" i="67" s="1"/>
  <c r="AF8" i="67"/>
  <c r="AE8" i="67"/>
  <c r="AD8" i="67"/>
  <c r="AC8" i="67"/>
  <c r="AB8" i="67"/>
  <c r="AA8" i="67"/>
  <c r="Z8" i="67"/>
  <c r="Y8" i="67"/>
  <c r="X8" i="67"/>
  <c r="W8" i="67"/>
  <c r="V8" i="67"/>
  <c r="U8" i="67"/>
  <c r="T8" i="67"/>
  <c r="S8" i="67"/>
  <c r="R8" i="67"/>
  <c r="Q8" i="67"/>
  <c r="P8" i="67"/>
  <c r="O8" i="67"/>
  <c r="N8" i="67"/>
  <c r="M8" i="67"/>
  <c r="L8" i="67"/>
  <c r="K8" i="67"/>
  <c r="J8" i="67"/>
  <c r="I8" i="67"/>
  <c r="H8" i="67"/>
  <c r="G8" i="67"/>
  <c r="F8" i="67"/>
  <c r="D8" i="67"/>
  <c r="C8" i="67"/>
  <c r="B8" i="67"/>
  <c r="AF5" i="67"/>
  <c r="AE5" i="67"/>
  <c r="AD5" i="67"/>
  <c r="AC5" i="67"/>
  <c r="AB5" i="67"/>
  <c r="AA5" i="67"/>
  <c r="Z5" i="67"/>
  <c r="Y5" i="67"/>
  <c r="X5" i="67"/>
  <c r="W5" i="67"/>
  <c r="V5" i="67"/>
  <c r="U5" i="67"/>
  <c r="T5" i="67"/>
  <c r="S5" i="67"/>
  <c r="R5" i="67"/>
  <c r="Q5" i="67"/>
  <c r="P5" i="67"/>
  <c r="O5" i="67"/>
  <c r="N5" i="67"/>
  <c r="M5" i="67"/>
  <c r="L5" i="67"/>
  <c r="K5" i="67"/>
  <c r="J5" i="67"/>
  <c r="I5" i="67"/>
  <c r="H5" i="67"/>
  <c r="G5" i="67"/>
  <c r="F5" i="67"/>
  <c r="E5" i="67"/>
  <c r="D5" i="67"/>
  <c r="C5" i="67"/>
  <c r="B5" i="67"/>
  <c r="B6" i="5"/>
  <c r="B5" i="5"/>
  <c r="B4" i="5"/>
  <c r="D25" i="14"/>
  <c r="I3" i="55" l="1"/>
  <c r="H6" i="55"/>
  <c r="H108" i="68" s="1"/>
  <c r="H9" i="55"/>
  <c r="F37" i="36"/>
  <c r="E37" i="36"/>
  <c r="I9" i="55" l="1"/>
  <c r="I6" i="55"/>
  <c r="I108" i="68" s="1"/>
  <c r="I105" i="68"/>
  <c r="B42" i="65"/>
  <c r="E31" i="65"/>
  <c r="F31" i="65"/>
  <c r="C4" i="56"/>
  <c r="C116" i="68" s="1"/>
  <c r="D116" i="68"/>
  <c r="E116" i="68"/>
  <c r="F116" i="68"/>
  <c r="G116" i="68"/>
  <c r="H116" i="68"/>
  <c r="I116" i="68"/>
  <c r="J116" i="68"/>
  <c r="K116" i="68"/>
  <c r="L116" i="68"/>
  <c r="M116" i="68"/>
  <c r="N116" i="68"/>
  <c r="O116" i="68"/>
  <c r="P116" i="68"/>
  <c r="Q116" i="68"/>
  <c r="R116" i="68"/>
  <c r="S116" i="68"/>
  <c r="T116" i="68"/>
  <c r="U116" i="68"/>
  <c r="V116" i="68"/>
  <c r="W116" i="68"/>
  <c r="X116" i="68"/>
  <c r="Y116" i="68"/>
  <c r="Z116" i="68"/>
  <c r="AA116" i="68"/>
  <c r="AB116" i="68"/>
  <c r="AC116" i="68"/>
  <c r="AD116" i="68"/>
  <c r="AE116" i="68"/>
  <c r="AF116" i="68"/>
  <c r="C9" i="56"/>
  <c r="C121" i="68" s="1"/>
  <c r="F9" i="56"/>
  <c r="F121" i="68" s="1"/>
  <c r="H9" i="56"/>
  <c r="H121" i="68" s="1"/>
  <c r="I9" i="56"/>
  <c r="I121" i="68" s="1"/>
  <c r="J9" i="56"/>
  <c r="J121" i="68" s="1"/>
  <c r="K9" i="56"/>
  <c r="K121" i="68" s="1"/>
  <c r="N9" i="56"/>
  <c r="N121" i="68" s="1"/>
  <c r="P9" i="56"/>
  <c r="P121" i="68" s="1"/>
  <c r="Q9" i="56"/>
  <c r="Q121" i="68" s="1"/>
  <c r="R9" i="56"/>
  <c r="R121" i="68" s="1"/>
  <c r="S9" i="56"/>
  <c r="S121" i="68" s="1"/>
  <c r="U9" i="56"/>
  <c r="U121" i="68" s="1"/>
  <c r="V9" i="56"/>
  <c r="V121" i="68" s="1"/>
  <c r="X9" i="56"/>
  <c r="X121" i="68" s="1"/>
  <c r="Y9" i="56"/>
  <c r="Y121" i="68" s="1"/>
  <c r="Z9" i="56"/>
  <c r="Z121" i="68" s="1"/>
  <c r="AD9" i="56"/>
  <c r="AD121" i="68" s="1"/>
  <c r="AF9" i="56"/>
  <c r="AF121" i="68" s="1"/>
  <c r="D9" i="56"/>
  <c r="D121" i="68" s="1"/>
  <c r="E9" i="56"/>
  <c r="E121" i="68" s="1"/>
  <c r="G9" i="56"/>
  <c r="G121" i="68" s="1"/>
  <c r="L9" i="56"/>
  <c r="L121" i="68" s="1"/>
  <c r="M9" i="56"/>
  <c r="M121" i="68" s="1"/>
  <c r="O9" i="56"/>
  <c r="O121" i="68" s="1"/>
  <c r="T9" i="56"/>
  <c r="T121" i="68" s="1"/>
  <c r="W9" i="56"/>
  <c r="W121" i="68" s="1"/>
  <c r="AA9" i="56"/>
  <c r="AA121" i="68" s="1"/>
  <c r="AB9" i="56"/>
  <c r="AB121" i="68" s="1"/>
  <c r="AC9" i="56"/>
  <c r="AC121" i="68" s="1"/>
  <c r="AE9" i="56"/>
  <c r="AE121" i="68" s="1"/>
  <c r="B4" i="56"/>
  <c r="B116" i="68" s="1"/>
  <c r="B9" i="56"/>
  <c r="B121" i="68" s="1"/>
  <c r="C111" i="68"/>
  <c r="D111" i="68"/>
  <c r="E111" i="68"/>
  <c r="F111" i="68"/>
  <c r="G111" i="68"/>
  <c r="H111" i="68"/>
  <c r="J111" i="68"/>
  <c r="K111" i="68"/>
  <c r="L111" i="68"/>
  <c r="M111" i="68"/>
  <c r="N111" i="68"/>
  <c r="O111" i="68"/>
  <c r="P111" i="68"/>
  <c r="Q111" i="68"/>
  <c r="R111" i="68"/>
  <c r="S111" i="68"/>
  <c r="T111" i="68"/>
  <c r="U111" i="68"/>
  <c r="V111" i="68"/>
  <c r="W111" i="68"/>
  <c r="X111" i="68"/>
  <c r="Y111" i="68"/>
  <c r="Z111" i="68"/>
  <c r="AA111" i="68"/>
  <c r="AB111" i="68"/>
  <c r="AC111" i="68"/>
  <c r="AD111" i="68"/>
  <c r="AE111" i="68"/>
  <c r="AF111" i="68"/>
  <c r="I111" i="68"/>
  <c r="B111" i="68"/>
  <c r="V9" i="58"/>
  <c r="U9" i="58"/>
  <c r="T9" i="58"/>
  <c r="S9" i="58"/>
  <c r="R9" i="58"/>
  <c r="Q9" i="58"/>
  <c r="P9" i="58"/>
  <c r="O9" i="58"/>
  <c r="N9" i="58"/>
  <c r="M9" i="58"/>
  <c r="L9" i="58"/>
  <c r="K9" i="58"/>
  <c r="J9" i="58"/>
  <c r="I9" i="58"/>
  <c r="H9" i="58"/>
  <c r="G9" i="58"/>
  <c r="F9" i="58"/>
  <c r="E9" i="58"/>
  <c r="D9" i="58"/>
  <c r="C9" i="58"/>
  <c r="B9" i="58"/>
  <c r="Z9" i="54"/>
  <c r="Y9" i="54"/>
  <c r="X9" i="54"/>
  <c r="W9" i="54"/>
  <c r="V9" i="54"/>
  <c r="U9" i="54"/>
  <c r="T9" i="54"/>
  <c r="S9" i="54"/>
  <c r="R9" i="54"/>
  <c r="Q9" i="54"/>
  <c r="P9" i="54"/>
  <c r="O9" i="54"/>
  <c r="N9" i="54"/>
  <c r="M9" i="54"/>
  <c r="L9" i="54"/>
  <c r="K9" i="54"/>
  <c r="J9" i="54"/>
  <c r="I9" i="54"/>
  <c r="H9" i="54"/>
  <c r="G9" i="54"/>
  <c r="F9" i="54"/>
  <c r="E9" i="54"/>
  <c r="D9" i="54"/>
  <c r="C9" i="54"/>
  <c r="B9" i="54"/>
  <c r="V9" i="53"/>
  <c r="U9" i="53"/>
  <c r="T9" i="53"/>
  <c r="S9" i="53"/>
  <c r="R9" i="53"/>
  <c r="Q9" i="53"/>
  <c r="P9" i="53"/>
  <c r="O9" i="53"/>
  <c r="N9" i="53"/>
  <c r="M9" i="53"/>
  <c r="L9" i="53"/>
  <c r="K9" i="53"/>
  <c r="J9" i="53"/>
  <c r="I9" i="53"/>
  <c r="H9" i="53"/>
  <c r="G9" i="53"/>
  <c r="F9" i="53"/>
  <c r="E9" i="53"/>
  <c r="D9" i="53"/>
  <c r="C9" i="53"/>
  <c r="B9" i="53"/>
  <c r="Z7" i="52"/>
  <c r="Y7" i="52"/>
  <c r="X7" i="52"/>
  <c r="W7" i="52"/>
  <c r="V7" i="52"/>
  <c r="U7" i="52"/>
  <c r="T7" i="52"/>
  <c r="S7" i="52"/>
  <c r="R7" i="52"/>
  <c r="Q7" i="52"/>
  <c r="P7" i="52"/>
  <c r="O7" i="52"/>
  <c r="N7" i="52"/>
  <c r="M7" i="52"/>
  <c r="L7" i="52"/>
  <c r="K7" i="52"/>
  <c r="J7" i="52"/>
  <c r="I7" i="52"/>
  <c r="H7" i="52"/>
  <c r="G7" i="52"/>
  <c r="F7" i="52"/>
  <c r="E7" i="52"/>
  <c r="D7" i="52"/>
  <c r="C7" i="52"/>
  <c r="B7" i="52"/>
  <c r="X9" i="51"/>
  <c r="W9" i="51"/>
  <c r="V9" i="51"/>
  <c r="U9" i="51"/>
  <c r="T9" i="51"/>
  <c r="S9" i="51"/>
  <c r="R9" i="51"/>
  <c r="Q9" i="51"/>
  <c r="P9" i="51"/>
  <c r="O9" i="51"/>
  <c r="N9" i="51"/>
  <c r="M9" i="51"/>
  <c r="L9" i="51"/>
  <c r="K9" i="51"/>
  <c r="J9" i="51"/>
  <c r="I9" i="51"/>
  <c r="H9" i="51"/>
  <c r="G9" i="51"/>
  <c r="F9" i="51"/>
  <c r="E9" i="51"/>
  <c r="D9" i="51"/>
  <c r="C9" i="51"/>
  <c r="B9" i="51"/>
  <c r="X7" i="51"/>
  <c r="X89" i="68" s="1"/>
  <c r="W7" i="51"/>
  <c r="W89" i="68" s="1"/>
  <c r="V7" i="51"/>
  <c r="V89" i="68" s="1"/>
  <c r="U7" i="51"/>
  <c r="U89" i="68" s="1"/>
  <c r="T7" i="51"/>
  <c r="T89" i="68" s="1"/>
  <c r="S7" i="51"/>
  <c r="S89" i="68" s="1"/>
  <c r="R7" i="51"/>
  <c r="R89" i="68" s="1"/>
  <c r="Q7" i="51"/>
  <c r="Q89" i="68" s="1"/>
  <c r="P7" i="51"/>
  <c r="P89" i="68" s="1"/>
  <c r="O7" i="51"/>
  <c r="O89" i="68" s="1"/>
  <c r="N7" i="51"/>
  <c r="N89" i="68" s="1"/>
  <c r="M7" i="51"/>
  <c r="M89" i="68" s="1"/>
  <c r="L7" i="51"/>
  <c r="L89" i="68" s="1"/>
  <c r="K7" i="51"/>
  <c r="K89" i="68" s="1"/>
  <c r="J7" i="51"/>
  <c r="J89" i="68" s="1"/>
  <c r="I7" i="51"/>
  <c r="I89" i="68" s="1"/>
  <c r="H7" i="51"/>
  <c r="H89" i="68" s="1"/>
  <c r="G7" i="51"/>
  <c r="G89" i="68" s="1"/>
  <c r="F7" i="51"/>
  <c r="F89" i="68" s="1"/>
  <c r="E7" i="51"/>
  <c r="E89" i="68" s="1"/>
  <c r="D7" i="51"/>
  <c r="D89" i="68" s="1"/>
  <c r="C7" i="51"/>
  <c r="B7" i="51"/>
  <c r="X9" i="50"/>
  <c r="W9" i="50"/>
  <c r="V9" i="50"/>
  <c r="U9" i="50"/>
  <c r="T9" i="50"/>
  <c r="S9" i="50"/>
  <c r="R9" i="50"/>
  <c r="Q9" i="50"/>
  <c r="P9" i="50"/>
  <c r="O9" i="50"/>
  <c r="N9" i="50"/>
  <c r="M9" i="50"/>
  <c r="L9" i="50"/>
  <c r="K9" i="50"/>
  <c r="J9" i="50"/>
  <c r="I9" i="50"/>
  <c r="H9" i="50"/>
  <c r="G9" i="50"/>
  <c r="F9" i="50"/>
  <c r="E9" i="50"/>
  <c r="D9" i="50"/>
  <c r="C9" i="50"/>
  <c r="B9" i="50"/>
  <c r="X7" i="50"/>
  <c r="W7" i="50"/>
  <c r="V7" i="50"/>
  <c r="U7" i="50"/>
  <c r="T7" i="50"/>
  <c r="S7" i="50"/>
  <c r="R7" i="50"/>
  <c r="Q7" i="50"/>
  <c r="P7" i="50"/>
  <c r="O7" i="50"/>
  <c r="N7" i="50"/>
  <c r="M7" i="50"/>
  <c r="L7" i="50"/>
  <c r="K7" i="50"/>
  <c r="J7" i="50"/>
  <c r="I7" i="50"/>
  <c r="H7" i="50"/>
  <c r="G7" i="50"/>
  <c r="F7" i="50"/>
  <c r="E7" i="50"/>
  <c r="D7" i="50"/>
  <c r="C7" i="50"/>
  <c r="B7" i="50"/>
  <c r="X9" i="49"/>
  <c r="W9" i="49"/>
  <c r="V9" i="49"/>
  <c r="U9" i="49"/>
  <c r="T9" i="49"/>
  <c r="S9" i="49"/>
  <c r="R9" i="49"/>
  <c r="Q9" i="49"/>
  <c r="P9" i="49"/>
  <c r="O9" i="49"/>
  <c r="N9" i="49"/>
  <c r="M9" i="49"/>
  <c r="L9" i="49"/>
  <c r="K9" i="49"/>
  <c r="J9" i="49"/>
  <c r="I9" i="49"/>
  <c r="H9" i="49"/>
  <c r="G9" i="49"/>
  <c r="F9" i="49"/>
  <c r="E9" i="49"/>
  <c r="D9" i="49"/>
  <c r="C9" i="49"/>
  <c r="B9" i="49"/>
  <c r="X7" i="49"/>
  <c r="W7" i="49"/>
  <c r="V7" i="49"/>
  <c r="U7" i="49"/>
  <c r="T7" i="49"/>
  <c r="S7" i="49"/>
  <c r="R7" i="49"/>
  <c r="Q7" i="49"/>
  <c r="P7" i="49"/>
  <c r="O7" i="49"/>
  <c r="N7" i="49"/>
  <c r="M7" i="49"/>
  <c r="L7" i="49"/>
  <c r="K7" i="49"/>
  <c r="J7" i="49"/>
  <c r="I7" i="49"/>
  <c r="H7" i="49"/>
  <c r="G7" i="49"/>
  <c r="F7" i="49"/>
  <c r="E7" i="49"/>
  <c r="D7" i="49"/>
  <c r="C7" i="49"/>
  <c r="B7" i="49"/>
  <c r="X9" i="47"/>
  <c r="W9" i="47"/>
  <c r="V9" i="47"/>
  <c r="U9" i="47"/>
  <c r="T9" i="47"/>
  <c r="S9" i="47"/>
  <c r="R9" i="47"/>
  <c r="Q9" i="47"/>
  <c r="P9" i="47"/>
  <c r="O9" i="47"/>
  <c r="N9" i="47"/>
  <c r="M9" i="47"/>
  <c r="L9" i="47"/>
  <c r="K9" i="47"/>
  <c r="J9" i="47"/>
  <c r="I9" i="47"/>
  <c r="H9" i="47"/>
  <c r="G9" i="47"/>
  <c r="F9" i="47"/>
  <c r="E9" i="47"/>
  <c r="D9" i="47"/>
  <c r="C9" i="47"/>
  <c r="B9" i="47"/>
  <c r="X7" i="47"/>
  <c r="W7" i="47"/>
  <c r="V7" i="47"/>
  <c r="U7" i="47"/>
  <c r="T7" i="47"/>
  <c r="S7" i="47"/>
  <c r="R7" i="47"/>
  <c r="Q7" i="47"/>
  <c r="P7" i="47"/>
  <c r="O7" i="47"/>
  <c r="N7" i="47"/>
  <c r="M7" i="47"/>
  <c r="L7" i="47"/>
  <c r="K7" i="47"/>
  <c r="J7" i="47"/>
  <c r="I7" i="47"/>
  <c r="H7" i="47"/>
  <c r="G7" i="47"/>
  <c r="F7" i="47"/>
  <c r="E7" i="47"/>
  <c r="D7" i="47"/>
  <c r="C7" i="47"/>
  <c r="B7" i="47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E9" i="45"/>
  <c r="D9" i="45"/>
  <c r="C9" i="45"/>
  <c r="B9" i="45"/>
  <c r="X9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X9" i="43"/>
  <c r="W9" i="43"/>
  <c r="V9" i="43"/>
  <c r="U9" i="43"/>
  <c r="T9" i="43"/>
  <c r="S9" i="43"/>
  <c r="R9" i="43"/>
  <c r="Q9" i="43"/>
  <c r="P9" i="43"/>
  <c r="O9" i="43"/>
  <c r="N9" i="43"/>
  <c r="M9" i="43"/>
  <c r="L9" i="43"/>
  <c r="K9" i="43"/>
  <c r="J9" i="43"/>
  <c r="I9" i="43"/>
  <c r="H9" i="43"/>
  <c r="G9" i="43"/>
  <c r="F9" i="43"/>
  <c r="E9" i="43"/>
  <c r="D9" i="43"/>
  <c r="C9" i="43"/>
  <c r="B9" i="43"/>
  <c r="AF9" i="42"/>
  <c r="AE9" i="42"/>
  <c r="AD9" i="42"/>
  <c r="AC9" i="42"/>
  <c r="AB9" i="42"/>
  <c r="AA9" i="42"/>
  <c r="Z9" i="42"/>
  <c r="Y9" i="42"/>
  <c r="X9" i="42"/>
  <c r="W9" i="42"/>
  <c r="V9" i="42"/>
  <c r="U9" i="42"/>
  <c r="T9" i="42"/>
  <c r="S9" i="42"/>
  <c r="R9" i="42"/>
  <c r="Q9" i="42"/>
  <c r="P9" i="42"/>
  <c r="O9" i="42"/>
  <c r="N9" i="42"/>
  <c r="M9" i="42"/>
  <c r="L9" i="42"/>
  <c r="K9" i="42"/>
  <c r="J9" i="42"/>
  <c r="I9" i="42"/>
  <c r="H9" i="42"/>
  <c r="G9" i="42"/>
  <c r="F9" i="42"/>
  <c r="E9" i="42"/>
  <c r="D9" i="42"/>
  <c r="C9" i="42"/>
  <c r="B9" i="42"/>
  <c r="B4" i="31"/>
  <c r="B116" i="67" s="1"/>
  <c r="C116" i="67"/>
  <c r="D116" i="67"/>
  <c r="E116" i="67"/>
  <c r="F116" i="67"/>
  <c r="G116" i="67"/>
  <c r="H116" i="67"/>
  <c r="I116" i="67"/>
  <c r="J116" i="67"/>
  <c r="K116" i="67"/>
  <c r="L116" i="67"/>
  <c r="M116" i="67"/>
  <c r="N116" i="67"/>
  <c r="O116" i="67"/>
  <c r="P116" i="67"/>
  <c r="Q116" i="67"/>
  <c r="R116" i="67"/>
  <c r="S116" i="67"/>
  <c r="T116" i="67"/>
  <c r="U116" i="67"/>
  <c r="V116" i="67"/>
  <c r="W116" i="67"/>
  <c r="X116" i="67"/>
  <c r="Y116" i="67"/>
  <c r="Z116" i="67"/>
  <c r="AA116" i="67"/>
  <c r="AB116" i="67"/>
  <c r="AC116" i="67"/>
  <c r="AD116" i="67"/>
  <c r="AE116" i="67"/>
  <c r="AF116" i="67"/>
  <c r="E5" i="38"/>
  <c r="F5" i="38"/>
  <c r="G5" i="38"/>
  <c r="H5" i="38"/>
  <c r="I5" i="38"/>
  <c r="J5" i="38"/>
  <c r="K5" i="38"/>
  <c r="L5" i="38"/>
  <c r="M5" i="38"/>
  <c r="N5" i="38"/>
  <c r="O5" i="38"/>
  <c r="P5" i="38"/>
  <c r="Q5" i="38"/>
  <c r="R5" i="38"/>
  <c r="S5" i="38"/>
  <c r="T5" i="38"/>
  <c r="U5" i="38"/>
  <c r="V5" i="38"/>
  <c r="W5" i="38"/>
  <c r="X5" i="38"/>
  <c r="Y5" i="38"/>
  <c r="Z5" i="38"/>
  <c r="AA5" i="38"/>
  <c r="AB5" i="38"/>
  <c r="AC5" i="38"/>
  <c r="AD5" i="38"/>
  <c r="AE5" i="38"/>
  <c r="AF5" i="38"/>
  <c r="AG5" i="38"/>
  <c r="E6" i="38"/>
  <c r="F6" i="38"/>
  <c r="G6" i="38"/>
  <c r="H6" i="38"/>
  <c r="I6" i="38"/>
  <c r="J6" i="38"/>
  <c r="K6" i="38"/>
  <c r="L6" i="38"/>
  <c r="M6" i="38"/>
  <c r="N6" i="38"/>
  <c r="O6" i="38"/>
  <c r="P6" i="38"/>
  <c r="Q6" i="38"/>
  <c r="R6" i="38"/>
  <c r="S6" i="38"/>
  <c r="T6" i="38"/>
  <c r="U6" i="38"/>
  <c r="V6" i="38"/>
  <c r="W6" i="38"/>
  <c r="X6" i="38"/>
  <c r="Y6" i="38"/>
  <c r="Z6" i="38"/>
  <c r="AA6" i="38"/>
  <c r="AB6" i="38"/>
  <c r="AC6" i="38"/>
  <c r="AD6" i="38"/>
  <c r="AE6" i="38"/>
  <c r="AF6" i="38"/>
  <c r="AG6" i="38"/>
  <c r="E7" i="38"/>
  <c r="F7" i="38"/>
  <c r="G7" i="38"/>
  <c r="H7" i="38"/>
  <c r="I7" i="38"/>
  <c r="J7" i="38"/>
  <c r="K7" i="38"/>
  <c r="L7" i="38"/>
  <c r="M7" i="38"/>
  <c r="N7" i="38"/>
  <c r="O7" i="38"/>
  <c r="P7" i="38"/>
  <c r="Q7" i="38"/>
  <c r="R7" i="38"/>
  <c r="S7" i="38"/>
  <c r="T7" i="38"/>
  <c r="U7" i="38"/>
  <c r="V7" i="38"/>
  <c r="W7" i="38"/>
  <c r="X7" i="38"/>
  <c r="Y7" i="38"/>
  <c r="Z7" i="38"/>
  <c r="AA7" i="38"/>
  <c r="AB7" i="38"/>
  <c r="AC7" i="38"/>
  <c r="AD7" i="38"/>
  <c r="AE7" i="38"/>
  <c r="AF7" i="38"/>
  <c r="AG7" i="38"/>
  <c r="E8" i="38"/>
  <c r="F8" i="38"/>
  <c r="G8" i="38"/>
  <c r="H8" i="38"/>
  <c r="I8" i="38"/>
  <c r="J8" i="38"/>
  <c r="K8" i="38"/>
  <c r="L8" i="38"/>
  <c r="M8" i="38"/>
  <c r="N8" i="38"/>
  <c r="O8" i="38"/>
  <c r="P8" i="38"/>
  <c r="Q8" i="38"/>
  <c r="R8" i="38"/>
  <c r="S8" i="38"/>
  <c r="T8" i="38"/>
  <c r="U8" i="38"/>
  <c r="V8" i="38"/>
  <c r="W8" i="38"/>
  <c r="X8" i="38"/>
  <c r="Y8" i="38"/>
  <c r="Z8" i="38"/>
  <c r="AA8" i="38"/>
  <c r="AB8" i="38"/>
  <c r="AC8" i="38"/>
  <c r="AD8" i="38"/>
  <c r="AE8" i="38"/>
  <c r="AF8" i="38"/>
  <c r="AG8" i="38"/>
  <c r="E12" i="38"/>
  <c r="F12" i="38"/>
  <c r="G12" i="38"/>
  <c r="H12" i="38"/>
  <c r="I12" i="38"/>
  <c r="J12" i="38"/>
  <c r="K12" i="38"/>
  <c r="L12" i="38"/>
  <c r="M12" i="38"/>
  <c r="N12" i="38"/>
  <c r="O12" i="38"/>
  <c r="P12" i="38"/>
  <c r="Q12" i="38"/>
  <c r="R12" i="38"/>
  <c r="S12" i="38"/>
  <c r="T12" i="38"/>
  <c r="U12" i="38"/>
  <c r="V12" i="38"/>
  <c r="W12" i="38"/>
  <c r="X12" i="38"/>
  <c r="Y12" i="38"/>
  <c r="Z12" i="38"/>
  <c r="AA12" i="38"/>
  <c r="AB12" i="38"/>
  <c r="AC12" i="38"/>
  <c r="AD12" i="38"/>
  <c r="AE12" i="38"/>
  <c r="AF12" i="38"/>
  <c r="AG12" i="38"/>
  <c r="E13" i="38"/>
  <c r="E15" i="38" s="1"/>
  <c r="F13" i="38"/>
  <c r="F15" i="38" s="1"/>
  <c r="G13" i="38"/>
  <c r="H13" i="38"/>
  <c r="H15" i="38" s="1"/>
  <c r="I13" i="38"/>
  <c r="I15" i="38" s="1"/>
  <c r="J13" i="38"/>
  <c r="J15" i="38" s="1"/>
  <c r="K13" i="38"/>
  <c r="J2" i="9" s="1"/>
  <c r="L13" i="38"/>
  <c r="K2" i="9" s="1"/>
  <c r="M13" i="38"/>
  <c r="L2" i="9" s="1"/>
  <c r="N13" i="38"/>
  <c r="M2" i="9" s="1"/>
  <c r="O13" i="38"/>
  <c r="N2" i="9" s="1"/>
  <c r="P13" i="38"/>
  <c r="O2" i="9" s="1"/>
  <c r="Q13" i="38"/>
  <c r="P2" i="9" s="1"/>
  <c r="R13" i="38"/>
  <c r="Q2" i="9" s="1"/>
  <c r="S13" i="38"/>
  <c r="R2" i="9" s="1"/>
  <c r="T13" i="38"/>
  <c r="S2" i="9" s="1"/>
  <c r="U13" i="38"/>
  <c r="T2" i="9" s="1"/>
  <c r="V13" i="38"/>
  <c r="U2" i="9" s="1"/>
  <c r="W13" i="38"/>
  <c r="V2" i="9" s="1"/>
  <c r="X13" i="38"/>
  <c r="W2" i="9" s="1"/>
  <c r="Y13" i="38"/>
  <c r="X2" i="9" s="1"/>
  <c r="Z13" i="38"/>
  <c r="Y2" i="9" s="1"/>
  <c r="AA13" i="38"/>
  <c r="Z2" i="9" s="1"/>
  <c r="AB13" i="38"/>
  <c r="AA2" i="9" s="1"/>
  <c r="AC13" i="38"/>
  <c r="AB2" i="9" s="1"/>
  <c r="AD13" i="38"/>
  <c r="AC2" i="9" s="1"/>
  <c r="AE13" i="38"/>
  <c r="AD2" i="9" s="1"/>
  <c r="AF13" i="38"/>
  <c r="AE2" i="9" s="1"/>
  <c r="E14" i="38"/>
  <c r="E16" i="38" s="1"/>
  <c r="F14" i="38"/>
  <c r="G14" i="38"/>
  <c r="G16" i="38" s="1"/>
  <c r="H14" i="38"/>
  <c r="H16" i="38" s="1"/>
  <c r="I14" i="38"/>
  <c r="I16" i="38" s="1"/>
  <c r="J14" i="38"/>
  <c r="K14" i="38"/>
  <c r="L14" i="38"/>
  <c r="M14" i="38"/>
  <c r="N14" i="38"/>
  <c r="O14" i="38"/>
  <c r="P14" i="38"/>
  <c r="Q14" i="38"/>
  <c r="R14" i="38"/>
  <c r="S14" i="38"/>
  <c r="T14" i="38"/>
  <c r="U14" i="38"/>
  <c r="V14" i="38"/>
  <c r="W14" i="38"/>
  <c r="X14" i="38"/>
  <c r="Y14" i="38"/>
  <c r="Z14" i="38"/>
  <c r="AA14" i="38"/>
  <c r="AB14" i="38"/>
  <c r="AC14" i="38"/>
  <c r="AD14" i="38"/>
  <c r="AE14" i="38"/>
  <c r="AF14" i="38"/>
  <c r="AG14" i="38"/>
  <c r="L15" i="38"/>
  <c r="T15" i="38"/>
  <c r="E17" i="38"/>
  <c r="F17" i="38"/>
  <c r="G17" i="38"/>
  <c r="H17" i="38"/>
  <c r="I17" i="38"/>
  <c r="J17" i="38"/>
  <c r="K17" i="38"/>
  <c r="L17" i="38"/>
  <c r="M17" i="38"/>
  <c r="N17" i="38"/>
  <c r="O17" i="38"/>
  <c r="P17" i="38"/>
  <c r="Q17" i="38"/>
  <c r="R17" i="38"/>
  <c r="S17" i="38"/>
  <c r="T17" i="38"/>
  <c r="U17" i="38"/>
  <c r="V17" i="38"/>
  <c r="W17" i="38"/>
  <c r="X17" i="38"/>
  <c r="Y17" i="38"/>
  <c r="Z17" i="38"/>
  <c r="AA17" i="38"/>
  <c r="AB17" i="38"/>
  <c r="AC17" i="38"/>
  <c r="AD17" i="38"/>
  <c r="AE17" i="38"/>
  <c r="AF17" i="38"/>
  <c r="AG17" i="38"/>
  <c r="E18" i="38"/>
  <c r="F18" i="38"/>
  <c r="G18" i="38"/>
  <c r="H18" i="38"/>
  <c r="I18" i="38"/>
  <c r="J18" i="38"/>
  <c r="K18" i="38"/>
  <c r="L18" i="38"/>
  <c r="M18" i="38"/>
  <c r="N18" i="38"/>
  <c r="O18" i="38"/>
  <c r="P18" i="38"/>
  <c r="Q18" i="38"/>
  <c r="R18" i="38"/>
  <c r="S18" i="38"/>
  <c r="T18" i="38"/>
  <c r="U18" i="38"/>
  <c r="V18" i="38"/>
  <c r="W18" i="38"/>
  <c r="X18" i="38"/>
  <c r="Y18" i="38"/>
  <c r="Z18" i="38"/>
  <c r="AA18" i="38"/>
  <c r="AB18" i="38"/>
  <c r="AC18" i="38"/>
  <c r="AD18" i="38"/>
  <c r="AE18" i="38"/>
  <c r="AF18" i="38"/>
  <c r="AG18" i="38"/>
  <c r="E20" i="38"/>
  <c r="F20" i="38"/>
  <c r="G20" i="38"/>
  <c r="H20" i="38"/>
  <c r="I20" i="38"/>
  <c r="J20" i="38"/>
  <c r="K20" i="38"/>
  <c r="L20" i="38"/>
  <c r="M20" i="38"/>
  <c r="N20" i="38"/>
  <c r="O20" i="38"/>
  <c r="P20" i="38"/>
  <c r="Q20" i="38"/>
  <c r="R20" i="38"/>
  <c r="S20" i="38"/>
  <c r="T20" i="38"/>
  <c r="U20" i="38"/>
  <c r="V20" i="38"/>
  <c r="W20" i="38"/>
  <c r="X20" i="38"/>
  <c r="Y20" i="38"/>
  <c r="Z20" i="38"/>
  <c r="AA20" i="38"/>
  <c r="AB20" i="38"/>
  <c r="AC20" i="38"/>
  <c r="AD20" i="38"/>
  <c r="AE20" i="38"/>
  <c r="AF20" i="38"/>
  <c r="AG20" i="38"/>
  <c r="E23" i="38"/>
  <c r="F23" i="38"/>
  <c r="G23" i="38"/>
  <c r="H23" i="38"/>
  <c r="I23" i="38"/>
  <c r="J23" i="38"/>
  <c r="K23" i="38"/>
  <c r="L23" i="38"/>
  <c r="M23" i="38"/>
  <c r="N23" i="38"/>
  <c r="O23" i="38"/>
  <c r="P23" i="38"/>
  <c r="Q23" i="38"/>
  <c r="R23" i="38"/>
  <c r="S23" i="38"/>
  <c r="T23" i="38"/>
  <c r="U23" i="38"/>
  <c r="V23" i="38"/>
  <c r="W23" i="38"/>
  <c r="X23" i="38"/>
  <c r="Y23" i="38"/>
  <c r="Z23" i="38"/>
  <c r="AA23" i="38"/>
  <c r="AB23" i="38"/>
  <c r="AC23" i="38"/>
  <c r="AD23" i="38"/>
  <c r="AE23" i="38"/>
  <c r="AF23" i="38"/>
  <c r="AG23" i="38"/>
  <c r="E25" i="38"/>
  <c r="F25" i="38"/>
  <c r="G25" i="38"/>
  <c r="H25" i="38"/>
  <c r="I25" i="38"/>
  <c r="J25" i="38"/>
  <c r="K25" i="38"/>
  <c r="L25" i="38"/>
  <c r="M25" i="38"/>
  <c r="N25" i="38"/>
  <c r="O25" i="38"/>
  <c r="P25" i="38"/>
  <c r="Q25" i="38"/>
  <c r="R25" i="38"/>
  <c r="S25" i="38"/>
  <c r="T25" i="38"/>
  <c r="U25" i="38"/>
  <c r="V25" i="38"/>
  <c r="W25" i="38"/>
  <c r="X25" i="38"/>
  <c r="Y25" i="38"/>
  <c r="Z25" i="38"/>
  <c r="AA25" i="38"/>
  <c r="AB25" i="38"/>
  <c r="AC25" i="38"/>
  <c r="AD25" i="38"/>
  <c r="AE25" i="38"/>
  <c r="AF25" i="38"/>
  <c r="AG25" i="38"/>
  <c r="C5" i="38"/>
  <c r="D5" i="38"/>
  <c r="C6" i="38"/>
  <c r="D6" i="38"/>
  <c r="C7" i="38"/>
  <c r="D7" i="38"/>
  <c r="C8" i="38"/>
  <c r="D8" i="38"/>
  <c r="C12" i="38"/>
  <c r="D12" i="38"/>
  <c r="C15" i="38"/>
  <c r="B2" i="11" s="1"/>
  <c r="C16" i="38"/>
  <c r="D14" i="38"/>
  <c r="D17" i="38"/>
  <c r="C18" i="38"/>
  <c r="D18" i="38"/>
  <c r="C20" i="38"/>
  <c r="D20" i="38"/>
  <c r="C23" i="38"/>
  <c r="D23" i="38"/>
  <c r="C25" i="38"/>
  <c r="D25" i="38"/>
  <c r="B25" i="38"/>
  <c r="B23" i="38"/>
  <c r="B20" i="38"/>
  <c r="B18" i="38"/>
  <c r="B12" i="38"/>
  <c r="B6" i="38"/>
  <c r="B7" i="38"/>
  <c r="B8" i="38"/>
  <c r="B5" i="38"/>
  <c r="R15" i="38" l="1"/>
  <c r="AA6" i="48"/>
  <c r="AA58" i="68" s="1"/>
  <c r="AA4" i="48"/>
  <c r="AA56" i="68" s="1"/>
  <c r="AA6" i="10"/>
  <c r="AA58" i="67" s="1"/>
  <c r="AA5" i="48"/>
  <c r="AA57" i="68" s="1"/>
  <c r="AA2" i="48"/>
  <c r="AA54" i="68" s="1"/>
  <c r="AA3" i="48"/>
  <c r="AA5" i="10"/>
  <c r="AA57" i="67" s="1"/>
  <c r="AA3" i="10"/>
  <c r="AA4" i="10"/>
  <c r="AA56" i="67" s="1"/>
  <c r="AA2" i="10"/>
  <c r="AA54" i="67" s="1"/>
  <c r="X44" i="67"/>
  <c r="X2" i="47"/>
  <c r="X44" i="68" s="1"/>
  <c r="Z4" i="51"/>
  <c r="Z86" i="68" s="1"/>
  <c r="Z2" i="51"/>
  <c r="Z84" i="68" s="1"/>
  <c r="Z4" i="12"/>
  <c r="Z86" i="67" s="1"/>
  <c r="Z5" i="12"/>
  <c r="Z87" i="67" s="1"/>
  <c r="Z2" i="12"/>
  <c r="Z84" i="67" s="1"/>
  <c r="Z5" i="51"/>
  <c r="Z87" i="68" s="1"/>
  <c r="S16" i="38"/>
  <c r="R6" i="48"/>
  <c r="R58" i="68" s="1"/>
  <c r="R5" i="10"/>
  <c r="R57" i="67" s="1"/>
  <c r="R5" i="48"/>
  <c r="R57" i="68" s="1"/>
  <c r="R4" i="48"/>
  <c r="R56" i="68" s="1"/>
  <c r="R6" i="10"/>
  <c r="R58" i="67" s="1"/>
  <c r="R2" i="48"/>
  <c r="R54" i="68" s="1"/>
  <c r="R3" i="48"/>
  <c r="R4" i="10"/>
  <c r="R56" i="67" s="1"/>
  <c r="R3" i="10"/>
  <c r="R2" i="10"/>
  <c r="R54" i="67" s="1"/>
  <c r="G2" i="49"/>
  <c r="G64" i="68" s="1"/>
  <c r="G2" i="11"/>
  <c r="G64" i="67" s="1"/>
  <c r="Y5" i="48"/>
  <c r="Y57" i="68" s="1"/>
  <c r="Y4" i="48"/>
  <c r="Y56" i="68" s="1"/>
  <c r="Y6" i="10"/>
  <c r="Y58" i="67" s="1"/>
  <c r="Y4" i="10"/>
  <c r="Y56" i="67" s="1"/>
  <c r="Y2" i="48"/>
  <c r="Y54" i="68" s="1"/>
  <c r="Y3" i="48"/>
  <c r="Y5" i="10"/>
  <c r="Y57" i="67" s="1"/>
  <c r="Y3" i="10"/>
  <c r="Y6" i="48"/>
  <c r="Y58" i="68" s="1"/>
  <c r="Y2" i="10"/>
  <c r="Y54" i="67" s="1"/>
  <c r="V44" i="67"/>
  <c r="V2" i="47"/>
  <c r="V44" i="68" s="1"/>
  <c r="AF5" i="12"/>
  <c r="AF87" i="67" s="1"/>
  <c r="AF4" i="12"/>
  <c r="AF86" i="67" s="1"/>
  <c r="AF2" i="12"/>
  <c r="AF84" i="67" s="1"/>
  <c r="AF5" i="51"/>
  <c r="AF87" i="68" s="1"/>
  <c r="AF2" i="51"/>
  <c r="AF84" i="68" s="1"/>
  <c r="AF4" i="51"/>
  <c r="AF86" i="68" s="1"/>
  <c r="X5" i="12"/>
  <c r="X87" i="67" s="1"/>
  <c r="X4" i="12"/>
  <c r="X86" i="67" s="1"/>
  <c r="X2" i="12"/>
  <c r="X84" i="67" s="1"/>
  <c r="X5" i="51"/>
  <c r="X87" i="68" s="1"/>
  <c r="X4" i="51"/>
  <c r="X86" i="68" s="1"/>
  <c r="X2" i="51"/>
  <c r="X84" i="68" s="1"/>
  <c r="P5" i="12"/>
  <c r="P87" i="67" s="1"/>
  <c r="P4" i="12"/>
  <c r="P86" i="67" s="1"/>
  <c r="P2" i="12"/>
  <c r="P84" i="67" s="1"/>
  <c r="P5" i="51"/>
  <c r="P87" i="68" s="1"/>
  <c r="P4" i="51"/>
  <c r="P86" i="68" s="1"/>
  <c r="P2" i="51"/>
  <c r="P84" i="68" s="1"/>
  <c r="AF4" i="48"/>
  <c r="AF56" i="68" s="1"/>
  <c r="AF6" i="10"/>
  <c r="AF58" i="67" s="1"/>
  <c r="AF2" i="48"/>
  <c r="AF54" i="68" s="1"/>
  <c r="AF3" i="48"/>
  <c r="AF5" i="10"/>
  <c r="AF57" i="67" s="1"/>
  <c r="AF4" i="10"/>
  <c r="AF56" i="67" s="1"/>
  <c r="AF3" i="10"/>
  <c r="AF2" i="10"/>
  <c r="AF54" i="67" s="1"/>
  <c r="AF5" i="48"/>
  <c r="AF57" i="68" s="1"/>
  <c r="AF6" i="48"/>
  <c r="AF58" i="68" s="1"/>
  <c r="Y16" i="38"/>
  <c r="X4" i="48"/>
  <c r="X56" i="68" s="1"/>
  <c r="X6" i="10"/>
  <c r="X58" i="67" s="1"/>
  <c r="X2" i="48"/>
  <c r="X54" i="68" s="1"/>
  <c r="X3" i="48"/>
  <c r="X5" i="10"/>
  <c r="X57" i="67" s="1"/>
  <c r="X3" i="10"/>
  <c r="X4" i="10"/>
  <c r="X56" i="67" s="1"/>
  <c r="X2" i="10"/>
  <c r="X54" i="67" s="1"/>
  <c r="X5" i="48"/>
  <c r="X57" i="68" s="1"/>
  <c r="X6" i="48"/>
  <c r="X58" i="68" s="1"/>
  <c r="Q16" i="38"/>
  <c r="P4" i="48"/>
  <c r="P56" i="68" s="1"/>
  <c r="P6" i="10"/>
  <c r="P58" i="67" s="1"/>
  <c r="P3" i="10"/>
  <c r="P2" i="48"/>
  <c r="P54" i="68" s="1"/>
  <c r="P3" i="48"/>
  <c r="P5" i="10"/>
  <c r="P57" i="67" s="1"/>
  <c r="P4" i="10"/>
  <c r="P56" i="67" s="1"/>
  <c r="P2" i="10"/>
  <c r="P54" i="67" s="1"/>
  <c r="P6" i="48"/>
  <c r="P58" i="68" s="1"/>
  <c r="P5" i="48"/>
  <c r="P57" i="68" s="1"/>
  <c r="AD15" i="38"/>
  <c r="AC44" i="67"/>
  <c r="AC2" i="47"/>
  <c r="AC44" i="68" s="1"/>
  <c r="V15" i="38"/>
  <c r="U44" i="67"/>
  <c r="U2" i="47"/>
  <c r="U44" i="68" s="1"/>
  <c r="N15" i="38"/>
  <c r="D2" i="9"/>
  <c r="D44" i="67" s="1"/>
  <c r="E2" i="47"/>
  <c r="E44" i="68" s="1"/>
  <c r="M44" i="67"/>
  <c r="M2" i="47"/>
  <c r="M44" i="68" s="1"/>
  <c r="E2" i="11"/>
  <c r="E64" i="67" s="1"/>
  <c r="E2" i="49"/>
  <c r="E64" i="68" s="1"/>
  <c r="E2" i="9"/>
  <c r="E44" i="67" s="1"/>
  <c r="N44" i="67"/>
  <c r="N2" i="47"/>
  <c r="N44" i="68" s="1"/>
  <c r="AE4" i="12"/>
  <c r="AE86" i="67" s="1"/>
  <c r="AE2" i="12"/>
  <c r="AE84" i="67" s="1"/>
  <c r="AE5" i="51"/>
  <c r="AE87" i="68" s="1"/>
  <c r="AE4" i="51"/>
  <c r="AE86" i="68" s="1"/>
  <c r="AE5" i="12"/>
  <c r="AE87" i="67" s="1"/>
  <c r="AE2" i="51"/>
  <c r="AE84" i="68" s="1"/>
  <c r="W4" i="12"/>
  <c r="W86" i="67" s="1"/>
  <c r="W2" i="12"/>
  <c r="W84" i="67" s="1"/>
  <c r="W5" i="51"/>
  <c r="W87" i="68" s="1"/>
  <c r="W4" i="51"/>
  <c r="W86" i="68" s="1"/>
  <c r="W2" i="51"/>
  <c r="W84" i="68" s="1"/>
  <c r="W5" i="12"/>
  <c r="W87" i="67" s="1"/>
  <c r="E2" i="12"/>
  <c r="O4" i="12"/>
  <c r="O86" i="67" s="1"/>
  <c r="O2" i="12"/>
  <c r="O84" i="67" s="1"/>
  <c r="O5" i="51"/>
  <c r="O87" i="68" s="1"/>
  <c r="O4" i="51"/>
  <c r="O86" i="68" s="1"/>
  <c r="O2" i="51"/>
  <c r="O84" i="68" s="1"/>
  <c r="O5" i="12"/>
  <c r="O87" i="67" s="1"/>
  <c r="AF16" i="38"/>
  <c r="AE2" i="48"/>
  <c r="AE54" i="68" s="1"/>
  <c r="AE3" i="48"/>
  <c r="AE5" i="10"/>
  <c r="AE57" i="67" s="1"/>
  <c r="AE4" i="10"/>
  <c r="AE56" i="67" s="1"/>
  <c r="AE3" i="10"/>
  <c r="AE2" i="10"/>
  <c r="AE54" i="67" s="1"/>
  <c r="AE6" i="48"/>
  <c r="AE58" i="68" s="1"/>
  <c r="AE5" i="48"/>
  <c r="AE57" i="68" s="1"/>
  <c r="AE6" i="10"/>
  <c r="AE58" i="67" s="1"/>
  <c r="AE4" i="48"/>
  <c r="AE56" i="68" s="1"/>
  <c r="X16" i="38"/>
  <c r="W2" i="48"/>
  <c r="W54" i="68" s="1"/>
  <c r="W3" i="48"/>
  <c r="W5" i="10"/>
  <c r="W57" i="67" s="1"/>
  <c r="W4" i="10"/>
  <c r="W56" i="67" s="1"/>
  <c r="W2" i="10"/>
  <c r="W54" i="67" s="1"/>
  <c r="W3" i="10"/>
  <c r="W6" i="48"/>
  <c r="W58" i="68" s="1"/>
  <c r="W6" i="10"/>
  <c r="W58" i="67" s="1"/>
  <c r="W4" i="48"/>
  <c r="W56" i="68" s="1"/>
  <c r="W5" i="48"/>
  <c r="W57" i="68" s="1"/>
  <c r="P16" i="38"/>
  <c r="O2" i="48"/>
  <c r="O54" i="68" s="1"/>
  <c r="O3" i="48"/>
  <c r="O5" i="10"/>
  <c r="O57" i="67" s="1"/>
  <c r="O2" i="10"/>
  <c r="O54" i="67" s="1"/>
  <c r="O4" i="10"/>
  <c r="O56" i="67" s="1"/>
  <c r="O3" i="10"/>
  <c r="O6" i="48"/>
  <c r="O58" i="68" s="1"/>
  <c r="O4" i="48"/>
  <c r="O56" i="68" s="1"/>
  <c r="O6" i="10"/>
  <c r="O58" i="67" s="1"/>
  <c r="O5" i="48"/>
  <c r="O57" i="68" s="1"/>
  <c r="AC15" i="38"/>
  <c r="AB2" i="47"/>
  <c r="AB44" i="68" s="1"/>
  <c r="AB44" i="67"/>
  <c r="U15" i="38"/>
  <c r="T2" i="47"/>
  <c r="T44" i="68" s="1"/>
  <c r="T44" i="67"/>
  <c r="M15" i="38"/>
  <c r="D2" i="47"/>
  <c r="D44" i="68" s="1"/>
  <c r="C2" i="9"/>
  <c r="C44" i="67" s="1"/>
  <c r="L2" i="47"/>
  <c r="L44" i="68" s="1"/>
  <c r="L44" i="67"/>
  <c r="D2" i="11"/>
  <c r="D64" i="67" s="1"/>
  <c r="D2" i="49"/>
  <c r="D64" i="68" s="1"/>
  <c r="S5" i="51"/>
  <c r="S87" i="68" s="1"/>
  <c r="S5" i="12"/>
  <c r="S87" i="67" s="1"/>
  <c r="S4" i="51"/>
  <c r="S86" i="68" s="1"/>
  <c r="S2" i="51"/>
  <c r="S84" i="68" s="1"/>
  <c r="S4" i="12"/>
  <c r="S86" i="67" s="1"/>
  <c r="S2" i="12"/>
  <c r="S84" i="67" s="1"/>
  <c r="S2" i="11"/>
  <c r="S64" i="67" s="1"/>
  <c r="S2" i="49"/>
  <c r="S64" i="68" s="1"/>
  <c r="AF44" i="67"/>
  <c r="AF2" i="47"/>
  <c r="AF44" i="68" s="1"/>
  <c r="AA16" i="38"/>
  <c r="Z6" i="48"/>
  <c r="Z58" i="68" s="1"/>
  <c r="Z5" i="48"/>
  <c r="Z57" i="68" s="1"/>
  <c r="Z2" i="48"/>
  <c r="Z54" i="68" s="1"/>
  <c r="Z3" i="48"/>
  <c r="Z5" i="10"/>
  <c r="Z57" i="67" s="1"/>
  <c r="Z4" i="48"/>
  <c r="Z56" i="68" s="1"/>
  <c r="Z6" i="10"/>
  <c r="Z58" i="67" s="1"/>
  <c r="Z4" i="10"/>
  <c r="Z56" i="67" s="1"/>
  <c r="Z2" i="10"/>
  <c r="Z54" i="67" s="1"/>
  <c r="Z3" i="10"/>
  <c r="X15" i="38"/>
  <c r="W44" i="67"/>
  <c r="W2" i="47"/>
  <c r="W44" i="68" s="1"/>
  <c r="Y2" i="51"/>
  <c r="Y84" i="68" s="1"/>
  <c r="Y5" i="12"/>
  <c r="Y87" i="67" s="1"/>
  <c r="Y2" i="12"/>
  <c r="Y84" i="67" s="1"/>
  <c r="Y4" i="12"/>
  <c r="Y86" i="67" s="1"/>
  <c r="Y5" i="51"/>
  <c r="Y87" i="68" s="1"/>
  <c r="Y4" i="51"/>
  <c r="Y86" i="68" s="1"/>
  <c r="AD44" i="67"/>
  <c r="AD2" i="47"/>
  <c r="AD44" i="68" s="1"/>
  <c r="B2" i="49"/>
  <c r="B64" i="68" s="1"/>
  <c r="B64" i="67"/>
  <c r="AD2" i="12"/>
  <c r="AD84" i="67" s="1"/>
  <c r="AD5" i="51"/>
  <c r="AD87" i="68" s="1"/>
  <c r="AD4" i="51"/>
  <c r="AD86" i="68" s="1"/>
  <c r="AD2" i="51"/>
  <c r="AD84" i="68" s="1"/>
  <c r="AD4" i="12"/>
  <c r="AD86" i="67" s="1"/>
  <c r="AD5" i="12"/>
  <c r="AD87" i="67" s="1"/>
  <c r="V2" i="12"/>
  <c r="V84" i="67" s="1"/>
  <c r="V5" i="51"/>
  <c r="V87" i="68" s="1"/>
  <c r="V4" i="51"/>
  <c r="V86" i="68" s="1"/>
  <c r="V2" i="51"/>
  <c r="V84" i="68" s="1"/>
  <c r="V4" i="12"/>
  <c r="V86" i="67" s="1"/>
  <c r="V5" i="12"/>
  <c r="V87" i="67" s="1"/>
  <c r="E2" i="51"/>
  <c r="D2" i="12"/>
  <c r="N2" i="12"/>
  <c r="N84" i="67" s="1"/>
  <c r="N5" i="51"/>
  <c r="N87" i="68" s="1"/>
  <c r="N4" i="51"/>
  <c r="N86" i="68" s="1"/>
  <c r="N2" i="51"/>
  <c r="N84" i="68" s="1"/>
  <c r="N5" i="12"/>
  <c r="N87" i="67" s="1"/>
  <c r="N4" i="12"/>
  <c r="N86" i="67" s="1"/>
  <c r="AE16" i="38"/>
  <c r="AD4" i="10"/>
  <c r="AD56" i="67" s="1"/>
  <c r="AD3" i="10"/>
  <c r="AD2" i="10"/>
  <c r="AD54" i="67" s="1"/>
  <c r="AD6" i="48"/>
  <c r="AD58" i="68" s="1"/>
  <c r="AD5" i="48"/>
  <c r="AD57" i="68" s="1"/>
  <c r="AD2" i="48"/>
  <c r="AD54" i="68" s="1"/>
  <c r="AD5" i="10"/>
  <c r="AD57" i="67" s="1"/>
  <c r="AD6" i="10"/>
  <c r="AD58" i="67" s="1"/>
  <c r="AD4" i="48"/>
  <c r="AD56" i="68" s="1"/>
  <c r="AD3" i="48"/>
  <c r="W16" i="38"/>
  <c r="V4" i="10"/>
  <c r="V56" i="67" s="1"/>
  <c r="V3" i="10"/>
  <c r="V2" i="10"/>
  <c r="V54" i="67" s="1"/>
  <c r="V6" i="48"/>
  <c r="V58" i="68" s="1"/>
  <c r="V5" i="48"/>
  <c r="V57" i="68" s="1"/>
  <c r="V4" i="48"/>
  <c r="V56" i="68" s="1"/>
  <c r="V6" i="10"/>
  <c r="V58" i="67" s="1"/>
  <c r="V5" i="10"/>
  <c r="V57" i="67" s="1"/>
  <c r="V3" i="48"/>
  <c r="V2" i="48"/>
  <c r="V54" i="68" s="1"/>
  <c r="O16" i="38"/>
  <c r="N4" i="10"/>
  <c r="N56" i="67" s="1"/>
  <c r="N3" i="10"/>
  <c r="N2" i="10"/>
  <c r="N54" i="67" s="1"/>
  <c r="N6" i="48"/>
  <c r="N58" i="68" s="1"/>
  <c r="N5" i="48"/>
  <c r="N57" i="68" s="1"/>
  <c r="N3" i="48"/>
  <c r="N2" i="48"/>
  <c r="N54" i="68" s="1"/>
  <c r="N5" i="10"/>
  <c r="N57" i="67" s="1"/>
  <c r="N6" i="10"/>
  <c r="N58" i="67" s="1"/>
  <c r="N4" i="48"/>
  <c r="N56" i="68" s="1"/>
  <c r="AB15" i="38"/>
  <c r="AA2" i="47"/>
  <c r="AA44" i="68" s="1"/>
  <c r="AA44" i="67"/>
  <c r="S2" i="47"/>
  <c r="S44" i="68" s="1"/>
  <c r="S44" i="67"/>
  <c r="K44" i="67"/>
  <c r="C2" i="47"/>
  <c r="C44" i="68" s="1"/>
  <c r="B2" i="9"/>
  <c r="B44" i="67" s="1"/>
  <c r="K2" i="47"/>
  <c r="K44" i="68" s="1"/>
  <c r="AA5" i="51"/>
  <c r="AA87" i="68" s="1"/>
  <c r="AA2" i="12"/>
  <c r="AA84" i="67" s="1"/>
  <c r="AA4" i="51"/>
  <c r="AA86" i="68" s="1"/>
  <c r="AA5" i="12"/>
  <c r="AA87" i="67" s="1"/>
  <c r="AA2" i="51"/>
  <c r="AA84" i="68" s="1"/>
  <c r="AA4" i="12"/>
  <c r="AA86" i="67" s="1"/>
  <c r="T16" i="38"/>
  <c r="S6" i="10"/>
  <c r="S58" i="67" s="1"/>
  <c r="S6" i="48"/>
  <c r="S58" i="68" s="1"/>
  <c r="S5" i="48"/>
  <c r="S57" i="68" s="1"/>
  <c r="S4" i="48"/>
  <c r="S56" i="68" s="1"/>
  <c r="S2" i="48"/>
  <c r="S54" i="68" s="1"/>
  <c r="S3" i="48"/>
  <c r="S5" i="10"/>
  <c r="S57" i="67" s="1"/>
  <c r="S2" i="10"/>
  <c r="S54" i="67" s="1"/>
  <c r="S3" i="10"/>
  <c r="S4" i="10"/>
  <c r="S56" i="67" s="1"/>
  <c r="H2" i="49"/>
  <c r="H64" i="68" s="1"/>
  <c r="H2" i="11"/>
  <c r="H64" i="67" s="1"/>
  <c r="R4" i="51"/>
  <c r="R86" i="68" s="1"/>
  <c r="R4" i="12"/>
  <c r="R86" i="67" s="1"/>
  <c r="R2" i="51"/>
  <c r="R84" i="68" s="1"/>
  <c r="R5" i="12"/>
  <c r="R87" i="67" s="1"/>
  <c r="R2" i="12"/>
  <c r="R84" i="67" s="1"/>
  <c r="R5" i="51"/>
  <c r="R87" i="68" s="1"/>
  <c r="AF15" i="38"/>
  <c r="AE44" i="67"/>
  <c r="AE2" i="47"/>
  <c r="AE44" i="68" s="1"/>
  <c r="B2" i="50"/>
  <c r="B74" i="68" s="1"/>
  <c r="B2" i="17"/>
  <c r="B74" i="67" s="1"/>
  <c r="AC5" i="12"/>
  <c r="AC87" i="67" s="1"/>
  <c r="AC4" i="51"/>
  <c r="AC86" i="68" s="1"/>
  <c r="AC5" i="51"/>
  <c r="AC87" i="68" s="1"/>
  <c r="AC2" i="51"/>
  <c r="AC84" i="68" s="1"/>
  <c r="AC4" i="12"/>
  <c r="AC86" i="67" s="1"/>
  <c r="AC2" i="12"/>
  <c r="AC84" i="67" s="1"/>
  <c r="U5" i="51"/>
  <c r="U87" i="68" s="1"/>
  <c r="U4" i="51"/>
  <c r="U86" i="68" s="1"/>
  <c r="U2" i="51"/>
  <c r="U84" i="68" s="1"/>
  <c r="U5" i="12"/>
  <c r="U87" i="67" s="1"/>
  <c r="U2" i="12"/>
  <c r="U84" i="67" s="1"/>
  <c r="U4" i="12"/>
  <c r="U86" i="67" s="1"/>
  <c r="D2" i="51"/>
  <c r="C2" i="12"/>
  <c r="M4" i="51"/>
  <c r="M86" i="68" s="1"/>
  <c r="M5" i="12"/>
  <c r="M87" i="67" s="1"/>
  <c r="M5" i="51"/>
  <c r="M87" i="68" s="1"/>
  <c r="M2" i="51"/>
  <c r="M84" i="68" s="1"/>
  <c r="M4" i="12"/>
  <c r="M86" i="67" s="1"/>
  <c r="M2" i="12"/>
  <c r="M84" i="67" s="1"/>
  <c r="AC3" i="10"/>
  <c r="AC2" i="10"/>
  <c r="AC54" i="67" s="1"/>
  <c r="AC6" i="48"/>
  <c r="AC58" i="68" s="1"/>
  <c r="AC5" i="48"/>
  <c r="AC57" i="68" s="1"/>
  <c r="AC4" i="48"/>
  <c r="AC56" i="68" s="1"/>
  <c r="AC4" i="10"/>
  <c r="AC56" i="67" s="1"/>
  <c r="AC5" i="10"/>
  <c r="AC57" i="67" s="1"/>
  <c r="AC6" i="10"/>
  <c r="AC58" i="67" s="1"/>
  <c r="AC2" i="48"/>
  <c r="AC54" i="68" s="1"/>
  <c r="AC3" i="48"/>
  <c r="U3" i="10"/>
  <c r="U2" i="10"/>
  <c r="U54" i="67" s="1"/>
  <c r="U6" i="48"/>
  <c r="U58" i="68" s="1"/>
  <c r="U5" i="48"/>
  <c r="U57" i="68" s="1"/>
  <c r="U4" i="48"/>
  <c r="U56" i="68" s="1"/>
  <c r="U3" i="48"/>
  <c r="U6" i="10"/>
  <c r="U58" i="67" s="1"/>
  <c r="U4" i="10"/>
  <c r="U56" i="67" s="1"/>
  <c r="U2" i="48"/>
  <c r="U54" i="68" s="1"/>
  <c r="U5" i="10"/>
  <c r="U57" i="67" s="1"/>
  <c r="E2" i="48"/>
  <c r="E2" i="10"/>
  <c r="M3" i="10"/>
  <c r="M6" i="48"/>
  <c r="M58" i="68" s="1"/>
  <c r="M2" i="10"/>
  <c r="M54" i="67" s="1"/>
  <c r="M5" i="48"/>
  <c r="M57" i="68" s="1"/>
  <c r="M4" i="48"/>
  <c r="M56" i="68" s="1"/>
  <c r="M2" i="48"/>
  <c r="M54" i="68" s="1"/>
  <c r="M6" i="10"/>
  <c r="M58" i="67" s="1"/>
  <c r="M3" i="48"/>
  <c r="M4" i="10"/>
  <c r="M56" i="67" s="1"/>
  <c r="M5" i="10"/>
  <c r="M57" i="67" s="1"/>
  <c r="Z2" i="47"/>
  <c r="Z44" i="68" s="1"/>
  <c r="Z44" i="67"/>
  <c r="R2" i="47"/>
  <c r="R44" i="68" s="1"/>
  <c r="R44" i="67"/>
  <c r="J2" i="47"/>
  <c r="B2" i="47"/>
  <c r="B44" i="68" s="1"/>
  <c r="K2" i="51"/>
  <c r="K84" i="68" s="1"/>
  <c r="B2" i="51"/>
  <c r="K5" i="51"/>
  <c r="K87" i="68" s="1"/>
  <c r="K4" i="51"/>
  <c r="K86" i="68" s="1"/>
  <c r="K5" i="12"/>
  <c r="K87" i="67" s="1"/>
  <c r="K4" i="12"/>
  <c r="K86" i="67" s="1"/>
  <c r="K2" i="12"/>
  <c r="K84" i="67" s="1"/>
  <c r="L16" i="38"/>
  <c r="C2" i="48"/>
  <c r="C2" i="10"/>
  <c r="K4" i="48"/>
  <c r="K56" i="68" s="1"/>
  <c r="K6" i="48"/>
  <c r="K58" i="68" s="1"/>
  <c r="K5" i="48"/>
  <c r="K57" i="68" s="1"/>
  <c r="K6" i="10"/>
  <c r="K58" i="67" s="1"/>
  <c r="K2" i="48"/>
  <c r="K54" i="68" s="1"/>
  <c r="K3" i="48"/>
  <c r="K5" i="10"/>
  <c r="K57" i="67" s="1"/>
  <c r="K2" i="10"/>
  <c r="K54" i="67" s="1"/>
  <c r="K3" i="10"/>
  <c r="K4" i="10"/>
  <c r="K56" i="67" s="1"/>
  <c r="P44" i="67"/>
  <c r="P2" i="47"/>
  <c r="P44" i="68" s="1"/>
  <c r="J2" i="51"/>
  <c r="J4" i="51"/>
  <c r="J5" i="12"/>
  <c r="J4" i="12"/>
  <c r="J2" i="12"/>
  <c r="J5" i="51"/>
  <c r="Q2" i="49"/>
  <c r="Q64" i="68" s="1"/>
  <c r="Q2" i="11"/>
  <c r="Q64" i="67" s="1"/>
  <c r="K16" i="38"/>
  <c r="J2" i="48"/>
  <c r="J2" i="10"/>
  <c r="B2" i="10"/>
  <c r="B2" i="48"/>
  <c r="J6" i="48"/>
  <c r="J3" i="48"/>
  <c r="J5" i="48"/>
  <c r="J4" i="48"/>
  <c r="J6" i="10"/>
  <c r="J5" i="10"/>
  <c r="J4" i="10"/>
  <c r="J3" i="10"/>
  <c r="P15" i="38"/>
  <c r="O44" i="67"/>
  <c r="O2" i="47"/>
  <c r="O44" i="68" s="1"/>
  <c r="Q2" i="51"/>
  <c r="Q84" i="68" s="1"/>
  <c r="Q2" i="12"/>
  <c r="Q84" i="67" s="1"/>
  <c r="Q5" i="12"/>
  <c r="Q87" i="67" s="1"/>
  <c r="Q4" i="12"/>
  <c r="Q86" i="67" s="1"/>
  <c r="Q5" i="51"/>
  <c r="Q87" i="68" s="1"/>
  <c r="Q4" i="51"/>
  <c r="Q86" i="68" s="1"/>
  <c r="K2" i="11"/>
  <c r="K64" i="67" s="1"/>
  <c r="K2" i="49"/>
  <c r="K64" i="68" s="1"/>
  <c r="Q5" i="48"/>
  <c r="Q57" i="68" s="1"/>
  <c r="Q4" i="10"/>
  <c r="Q56" i="67" s="1"/>
  <c r="Q4" i="48"/>
  <c r="Q56" i="68" s="1"/>
  <c r="Q6" i="10"/>
  <c r="Q58" i="67" s="1"/>
  <c r="Q2" i="48"/>
  <c r="Q54" i="68" s="1"/>
  <c r="Q3" i="48"/>
  <c r="Q5" i="10"/>
  <c r="Q57" i="67" s="1"/>
  <c r="Q3" i="10"/>
  <c r="Q2" i="10"/>
  <c r="Q54" i="67" s="1"/>
  <c r="Q6" i="48"/>
  <c r="Q58" i="68" s="1"/>
  <c r="AB5" i="51"/>
  <c r="AB87" i="68" s="1"/>
  <c r="AB2" i="51"/>
  <c r="AB84" i="68" s="1"/>
  <c r="AB4" i="51"/>
  <c r="AB86" i="68" s="1"/>
  <c r="AB5" i="12"/>
  <c r="AB87" i="67" s="1"/>
  <c r="AB4" i="12"/>
  <c r="AB86" i="67" s="1"/>
  <c r="AB2" i="12"/>
  <c r="AB84" i="67" s="1"/>
  <c r="T5" i="51"/>
  <c r="T87" i="68" s="1"/>
  <c r="T4" i="51"/>
  <c r="T86" i="68" s="1"/>
  <c r="T2" i="51"/>
  <c r="T84" i="68" s="1"/>
  <c r="T4" i="12"/>
  <c r="T86" i="67" s="1"/>
  <c r="T5" i="12"/>
  <c r="T87" i="67" s="1"/>
  <c r="T2" i="12"/>
  <c r="T84" i="67" s="1"/>
  <c r="L2" i="12"/>
  <c r="L84" i="67" s="1"/>
  <c r="C2" i="51"/>
  <c r="B2" i="12"/>
  <c r="L5" i="51"/>
  <c r="L87" i="68" s="1"/>
  <c r="L2" i="51"/>
  <c r="L84" i="68" s="1"/>
  <c r="L4" i="12"/>
  <c r="L86" i="67" s="1"/>
  <c r="L4" i="51"/>
  <c r="L86" i="68" s="1"/>
  <c r="L5" i="12"/>
  <c r="L87" i="67" s="1"/>
  <c r="AC16" i="38"/>
  <c r="AB2" i="10"/>
  <c r="AB54" i="67" s="1"/>
  <c r="AB5" i="48"/>
  <c r="AB57" i="68" s="1"/>
  <c r="AB6" i="48"/>
  <c r="AB58" i="68" s="1"/>
  <c r="AB4" i="48"/>
  <c r="AB56" i="68" s="1"/>
  <c r="AB6" i="10"/>
  <c r="AB58" i="67" s="1"/>
  <c r="AB3" i="48"/>
  <c r="AB2" i="48"/>
  <c r="AB54" i="68" s="1"/>
  <c r="AB3" i="10"/>
  <c r="AB4" i="10"/>
  <c r="AB56" i="67" s="1"/>
  <c r="AB5" i="10"/>
  <c r="AB57" i="67" s="1"/>
  <c r="U16" i="38"/>
  <c r="T2" i="10"/>
  <c r="T54" i="67" s="1"/>
  <c r="T6" i="48"/>
  <c r="T58" i="68" s="1"/>
  <c r="T5" i="48"/>
  <c r="T57" i="68" s="1"/>
  <c r="T4" i="48"/>
  <c r="T56" i="68" s="1"/>
  <c r="T6" i="10"/>
  <c r="T58" i="67" s="1"/>
  <c r="T2" i="48"/>
  <c r="T54" i="68" s="1"/>
  <c r="T3" i="48"/>
  <c r="T4" i="10"/>
  <c r="T56" i="67" s="1"/>
  <c r="T5" i="10"/>
  <c r="T57" i="67" s="1"/>
  <c r="T3" i="10"/>
  <c r="M16" i="38"/>
  <c r="D2" i="10"/>
  <c r="D2" i="48"/>
  <c r="L2" i="10"/>
  <c r="L54" i="67" s="1"/>
  <c r="L5" i="48"/>
  <c r="L57" i="68" s="1"/>
  <c r="L6" i="48"/>
  <c r="L58" i="68" s="1"/>
  <c r="L4" i="48"/>
  <c r="L56" i="68" s="1"/>
  <c r="L6" i="10"/>
  <c r="L58" i="67" s="1"/>
  <c r="L3" i="48"/>
  <c r="L2" i="48"/>
  <c r="L54" i="68" s="1"/>
  <c r="L3" i="10"/>
  <c r="L5" i="10"/>
  <c r="L57" i="67" s="1"/>
  <c r="L4" i="10"/>
  <c r="L56" i="67" s="1"/>
  <c r="Z15" i="38"/>
  <c r="Y2" i="47"/>
  <c r="Y44" i="68" s="1"/>
  <c r="Y44" i="67"/>
  <c r="Q2" i="47"/>
  <c r="Q44" i="68" s="1"/>
  <c r="Q44" i="67"/>
  <c r="I2" i="49"/>
  <c r="I64" i="68" s="1"/>
  <c r="I2" i="11"/>
  <c r="I64" i="67" s="1"/>
  <c r="B43" i="65"/>
  <c r="C6" i="7" s="1"/>
  <c r="C18" i="67" s="1"/>
  <c r="B45" i="65"/>
  <c r="C2" i="7" s="1"/>
  <c r="C14" i="67" s="1"/>
  <c r="C4" i="41"/>
  <c r="C16" i="68" s="1"/>
  <c r="B44" i="65"/>
  <c r="C3" i="7" s="1"/>
  <c r="C15" i="67" s="1"/>
  <c r="D42" i="65"/>
  <c r="D44" i="65"/>
  <c r="D41" i="65"/>
  <c r="D43" i="65"/>
  <c r="D45" i="65"/>
  <c r="C42" i="65"/>
  <c r="C44" i="65"/>
  <c r="C41" i="65"/>
  <c r="C43" i="65"/>
  <c r="C45" i="65"/>
  <c r="E42" i="65"/>
  <c r="E44" i="65"/>
  <c r="E41" i="65"/>
  <c r="E43" i="65"/>
  <c r="E45" i="65"/>
  <c r="F42" i="65"/>
  <c r="F44" i="65"/>
  <c r="F41" i="65"/>
  <c r="F43" i="65"/>
  <c r="F45" i="65"/>
  <c r="C5" i="41"/>
  <c r="C17" i="68" s="1"/>
  <c r="C5" i="7"/>
  <c r="C17" i="67" s="1"/>
  <c r="C2" i="39"/>
  <c r="C9" i="39"/>
  <c r="C2" i="5"/>
  <c r="AE9" i="57"/>
  <c r="AE131" i="68" s="1"/>
  <c r="W9" i="57"/>
  <c r="W131" i="68" s="1"/>
  <c r="O9" i="57"/>
  <c r="O131" i="68" s="1"/>
  <c r="G9" i="57"/>
  <c r="G131" i="68" s="1"/>
  <c r="AD16" i="38"/>
  <c r="AC9" i="48"/>
  <c r="AC61" i="68" s="1"/>
  <c r="V16" i="38"/>
  <c r="U9" i="48"/>
  <c r="U61" i="68" s="1"/>
  <c r="N16" i="38"/>
  <c r="F16" i="38"/>
  <c r="AA15" i="38"/>
  <c r="S15" i="38"/>
  <c r="K15" i="38"/>
  <c r="Y7" i="41"/>
  <c r="Y19" i="68" s="1"/>
  <c r="Y9" i="41"/>
  <c r="Y21" i="68" s="1"/>
  <c r="Q7" i="41"/>
  <c r="Q19" i="68" s="1"/>
  <c r="Q9" i="41"/>
  <c r="Q21" i="68" s="1"/>
  <c r="M9" i="57"/>
  <c r="M131" i="68" s="1"/>
  <c r="AB16" i="38"/>
  <c r="AA9" i="48"/>
  <c r="AA61" i="68" s="1"/>
  <c r="B2" i="39"/>
  <c r="B9" i="39"/>
  <c r="B2" i="5"/>
  <c r="AD9" i="57"/>
  <c r="AD131" i="68" s="1"/>
  <c r="V9" i="57"/>
  <c r="V131" i="68" s="1"/>
  <c r="N9" i="57"/>
  <c r="N131" i="68" s="1"/>
  <c r="F9" i="57"/>
  <c r="F131" i="68" s="1"/>
  <c r="AF7" i="41"/>
  <c r="AF19" i="68" s="1"/>
  <c r="AF9" i="41"/>
  <c r="AF21" i="68" s="1"/>
  <c r="X7" i="41"/>
  <c r="X19" i="68" s="1"/>
  <c r="X9" i="41"/>
  <c r="X21" i="68" s="1"/>
  <c r="P7" i="41"/>
  <c r="P19" i="68" s="1"/>
  <c r="P9" i="41"/>
  <c r="P21" i="68" s="1"/>
  <c r="C9" i="57"/>
  <c r="C131" i="68" s="1"/>
  <c r="W9" i="41"/>
  <c r="W21" i="68" s="1"/>
  <c r="W7" i="41"/>
  <c r="W19" i="68" s="1"/>
  <c r="AE9" i="41"/>
  <c r="AE21" i="68" s="1"/>
  <c r="AE7" i="41"/>
  <c r="AE19" i="68" s="1"/>
  <c r="O9" i="41"/>
  <c r="O21" i="68" s="1"/>
  <c r="O7" i="41"/>
  <c r="O19" i="68" s="1"/>
  <c r="B9" i="57"/>
  <c r="B131" i="68" s="1"/>
  <c r="AB9" i="57"/>
  <c r="AB131" i="68" s="1"/>
  <c r="T9" i="57"/>
  <c r="T131" i="68" s="1"/>
  <c r="L9" i="57"/>
  <c r="L131" i="68" s="1"/>
  <c r="D9" i="57"/>
  <c r="D131" i="68" s="1"/>
  <c r="Q15" i="38"/>
  <c r="Z9" i="48"/>
  <c r="Z61" i="68" s="1"/>
  <c r="R9" i="48"/>
  <c r="R61" i="68" s="1"/>
  <c r="J9" i="48"/>
  <c r="J61" i="68" s="1"/>
  <c r="AD9" i="41"/>
  <c r="AD21" i="68" s="1"/>
  <c r="AD7" i="41"/>
  <c r="AD19" i="68" s="1"/>
  <c r="V9" i="41"/>
  <c r="V21" i="68" s="1"/>
  <c r="V7" i="41"/>
  <c r="V19" i="68" s="1"/>
  <c r="N9" i="41"/>
  <c r="N21" i="68" s="1"/>
  <c r="N7" i="41"/>
  <c r="N19" i="68" s="1"/>
  <c r="AC9" i="57"/>
  <c r="AC131" i="68" s="1"/>
  <c r="U9" i="57"/>
  <c r="U131" i="68" s="1"/>
  <c r="D16" i="38"/>
  <c r="AA9" i="57"/>
  <c r="AA131" i="68" s="1"/>
  <c r="S9" i="57"/>
  <c r="S131" i="68" s="1"/>
  <c r="K9" i="57"/>
  <c r="K131" i="68" s="1"/>
  <c r="Z16" i="38"/>
  <c r="R16" i="38"/>
  <c r="J16" i="38"/>
  <c r="AE15" i="38"/>
  <c r="W15" i="38"/>
  <c r="O15" i="38"/>
  <c r="G15" i="38"/>
  <c r="AC9" i="41"/>
  <c r="AC21" i="68" s="1"/>
  <c r="AC7" i="41"/>
  <c r="AC19" i="68" s="1"/>
  <c r="U9" i="41"/>
  <c r="U21" i="68" s="1"/>
  <c r="U7" i="41"/>
  <c r="U19" i="68" s="1"/>
  <c r="M9" i="41"/>
  <c r="M21" i="68" s="1"/>
  <c r="M7" i="41"/>
  <c r="M19" i="68" s="1"/>
  <c r="B7" i="41"/>
  <c r="B19" i="68" s="1"/>
  <c r="B9" i="41"/>
  <c r="B21" i="68" s="1"/>
  <c r="Z9" i="57"/>
  <c r="Z131" i="68" s="1"/>
  <c r="R9" i="57"/>
  <c r="R131" i="68" s="1"/>
  <c r="J9" i="57"/>
  <c r="J131" i="68" s="1"/>
  <c r="Y15" i="38"/>
  <c r="AG16" i="38"/>
  <c r="X9" i="48"/>
  <c r="X61" i="68" s="1"/>
  <c r="P9" i="48"/>
  <c r="P61" i="68" s="1"/>
  <c r="AB9" i="41"/>
  <c r="AB21" i="68" s="1"/>
  <c r="AB7" i="41"/>
  <c r="AB19" i="68" s="1"/>
  <c r="T9" i="41"/>
  <c r="T21" i="68" s="1"/>
  <c r="T7" i="41"/>
  <c r="T19" i="68" s="1"/>
  <c r="L9" i="41"/>
  <c r="L7" i="41"/>
  <c r="K9" i="48"/>
  <c r="K61" i="68" s="1"/>
  <c r="Y9" i="57"/>
  <c r="Y131" i="68" s="1"/>
  <c r="I9" i="57"/>
  <c r="I131" i="68" s="1"/>
  <c r="W9" i="48"/>
  <c r="W61" i="68" s="1"/>
  <c r="O9" i="48"/>
  <c r="O61" i="68" s="1"/>
  <c r="AA9" i="41"/>
  <c r="AA21" i="68" s="1"/>
  <c r="AA7" i="41"/>
  <c r="AA19" i="68" s="1"/>
  <c r="S9" i="41"/>
  <c r="S21" i="68" s="1"/>
  <c r="S7" i="41"/>
  <c r="S19" i="68" s="1"/>
  <c r="E9" i="57"/>
  <c r="E131" i="68" s="1"/>
  <c r="D15" i="38"/>
  <c r="Q9" i="57"/>
  <c r="Q131" i="68" s="1"/>
  <c r="AF9" i="57"/>
  <c r="AF131" i="68" s="1"/>
  <c r="X9" i="57"/>
  <c r="X131" i="68" s="1"/>
  <c r="P9" i="57"/>
  <c r="P131" i="68" s="1"/>
  <c r="H9" i="57"/>
  <c r="H131" i="68" s="1"/>
  <c r="AG15" i="38"/>
  <c r="AD9" i="48"/>
  <c r="AD61" i="68" s="1"/>
  <c r="V9" i="48"/>
  <c r="V61" i="68" s="1"/>
  <c r="Z7" i="41"/>
  <c r="Z19" i="68" s="1"/>
  <c r="Z9" i="41"/>
  <c r="Z21" i="68" s="1"/>
  <c r="R7" i="41"/>
  <c r="R19" i="68" s="1"/>
  <c r="R9" i="41"/>
  <c r="R21" i="68" s="1"/>
  <c r="B7" i="39"/>
  <c r="C7" i="39"/>
  <c r="S9" i="48" l="1"/>
  <c r="S61" i="68" s="1"/>
  <c r="AF9" i="48"/>
  <c r="AF61" i="68" s="1"/>
  <c r="B6" i="10"/>
  <c r="B58" i="67" s="1"/>
  <c r="B5" i="10"/>
  <c r="B57" i="67" s="1"/>
  <c r="T9" i="48"/>
  <c r="T61" i="68" s="1"/>
  <c r="K7" i="48"/>
  <c r="K59" i="68" s="1"/>
  <c r="K55" i="68"/>
  <c r="Y9" i="48"/>
  <c r="Y61" i="68" s="1"/>
  <c r="B84" i="67"/>
  <c r="J56" i="68"/>
  <c r="M7" i="48"/>
  <c r="M59" i="68" s="1"/>
  <c r="M55" i="68"/>
  <c r="E5" i="10"/>
  <c r="E57" i="67" s="1"/>
  <c r="E6" i="10"/>
  <c r="E58" i="67" s="1"/>
  <c r="E4" i="10"/>
  <c r="E56" i="67" s="1"/>
  <c r="E3" i="10"/>
  <c r="F3" i="10" s="1"/>
  <c r="E54" i="67"/>
  <c r="S7" i="10"/>
  <c r="S55" i="67"/>
  <c r="AA2" i="11"/>
  <c r="AA64" i="67" s="1"/>
  <c r="AA2" i="49"/>
  <c r="AA64" i="68" s="1"/>
  <c r="D4" i="12"/>
  <c r="D86" i="67" s="1"/>
  <c r="D5" i="12"/>
  <c r="D87" i="67" s="1"/>
  <c r="D84" i="67"/>
  <c r="W7" i="48"/>
  <c r="W59" i="68" s="1"/>
  <c r="W55" i="68"/>
  <c r="AE7" i="10"/>
  <c r="AE55" i="67"/>
  <c r="AC2" i="11"/>
  <c r="AC64" i="67" s="1"/>
  <c r="AC2" i="49"/>
  <c r="AC64" i="68" s="1"/>
  <c r="P7" i="10"/>
  <c r="P55" i="67"/>
  <c r="X7" i="10"/>
  <c r="X55" i="67"/>
  <c r="AA7" i="48"/>
  <c r="AA59" i="68" s="1"/>
  <c r="AA55" i="68"/>
  <c r="P7" i="48"/>
  <c r="P59" i="68" s="1"/>
  <c r="P55" i="68"/>
  <c r="J86" i="68"/>
  <c r="AD7" i="10"/>
  <c r="AD55" i="67"/>
  <c r="X2" i="49"/>
  <c r="X64" i="68" s="1"/>
  <c r="X2" i="11"/>
  <c r="X64" i="67" s="1"/>
  <c r="V2" i="49"/>
  <c r="V64" i="68" s="1"/>
  <c r="V2" i="11"/>
  <c r="V64" i="67" s="1"/>
  <c r="M9" i="48"/>
  <c r="M61" i="68" s="1"/>
  <c r="T7" i="48"/>
  <c r="T59" i="68" s="1"/>
  <c r="T55" i="68"/>
  <c r="AD2" i="49"/>
  <c r="AD64" i="68" s="1"/>
  <c r="AD2" i="11"/>
  <c r="AD64" i="67" s="1"/>
  <c r="AB9" i="48"/>
  <c r="AB61" i="68" s="1"/>
  <c r="J2" i="49"/>
  <c r="J64" i="68" s="1"/>
  <c r="J2" i="11"/>
  <c r="J64" i="67" s="1"/>
  <c r="C4" i="51"/>
  <c r="C86" i="68" s="1"/>
  <c r="C5" i="51"/>
  <c r="C87" i="68" s="1"/>
  <c r="C84" i="68"/>
  <c r="Q7" i="10"/>
  <c r="Q55" i="67"/>
  <c r="J57" i="68"/>
  <c r="F2" i="47"/>
  <c r="J44" i="68"/>
  <c r="E6" i="48"/>
  <c r="F6" i="48" s="1"/>
  <c r="E3" i="48"/>
  <c r="F3" i="48" s="1"/>
  <c r="E4" i="48"/>
  <c r="E56" i="68" s="1"/>
  <c r="E5" i="48"/>
  <c r="E57" i="68" s="1"/>
  <c r="E54" i="68"/>
  <c r="N7" i="10"/>
  <c r="N55" i="67"/>
  <c r="E4" i="51"/>
  <c r="E86" i="68" s="1"/>
  <c r="E5" i="51"/>
  <c r="E87" i="68" s="1"/>
  <c r="E84" i="68"/>
  <c r="Z7" i="48"/>
  <c r="Z59" i="68" s="1"/>
  <c r="Z55" i="68"/>
  <c r="T2" i="11"/>
  <c r="T64" i="67" s="1"/>
  <c r="T2" i="49"/>
  <c r="T64" i="68" s="1"/>
  <c r="O7" i="10"/>
  <c r="O55" i="67"/>
  <c r="Y7" i="48"/>
  <c r="Y59" i="68" s="1"/>
  <c r="Y55" i="68"/>
  <c r="J57" i="67"/>
  <c r="AE2" i="49"/>
  <c r="AE64" i="68" s="1"/>
  <c r="AE2" i="11"/>
  <c r="AE64" i="67" s="1"/>
  <c r="J58" i="67"/>
  <c r="AD7" i="48"/>
  <c r="AD59" i="68" s="1"/>
  <c r="AD55" i="68"/>
  <c r="R2" i="49"/>
  <c r="R64" i="68" s="1"/>
  <c r="R2" i="11"/>
  <c r="R64" i="67" s="1"/>
  <c r="W2" i="49"/>
  <c r="W64" i="68" s="1"/>
  <c r="W2" i="11"/>
  <c r="W64" i="67" s="1"/>
  <c r="M2" i="11"/>
  <c r="M64" i="67" s="1"/>
  <c r="M2" i="49"/>
  <c r="M64" i="68" s="1"/>
  <c r="X7" i="48"/>
  <c r="X59" i="68" s="1"/>
  <c r="X55" i="68"/>
  <c r="AF7" i="10"/>
  <c r="AF55" i="67"/>
  <c r="R7" i="10"/>
  <c r="R55" i="67"/>
  <c r="AF2" i="49"/>
  <c r="AF64" i="68" s="1"/>
  <c r="AF2" i="11"/>
  <c r="AF64" i="67" s="1"/>
  <c r="F2" i="48"/>
  <c r="J54" i="68"/>
  <c r="M7" i="10"/>
  <c r="M55" i="67"/>
  <c r="N9" i="48"/>
  <c r="N61" i="68" s="1"/>
  <c r="AB7" i="10"/>
  <c r="AB55" i="67"/>
  <c r="D4" i="10"/>
  <c r="D56" i="67" s="1"/>
  <c r="D6" i="10"/>
  <c r="D58" i="67" s="1"/>
  <c r="D5" i="10"/>
  <c r="D57" i="67" s="1"/>
  <c r="D3" i="10"/>
  <c r="D54" i="67"/>
  <c r="Q7" i="48"/>
  <c r="Q59" i="68" s="1"/>
  <c r="Q55" i="68"/>
  <c r="O2" i="49"/>
  <c r="O64" i="68" s="1"/>
  <c r="O2" i="11"/>
  <c r="O64" i="67" s="1"/>
  <c r="J58" i="68"/>
  <c r="J87" i="68"/>
  <c r="U7" i="10"/>
  <c r="U55" i="67"/>
  <c r="S7" i="48"/>
  <c r="S59" i="68" s="1"/>
  <c r="S55" i="68"/>
  <c r="Z7" i="10"/>
  <c r="Z55" i="67"/>
  <c r="AE7" i="48"/>
  <c r="AE59" i="68" s="1"/>
  <c r="AE55" i="68"/>
  <c r="F2" i="10"/>
  <c r="F54" i="67" s="1"/>
  <c r="J54" i="67"/>
  <c r="U7" i="48"/>
  <c r="U59" i="68" s="1"/>
  <c r="U55" i="68"/>
  <c r="F2" i="9"/>
  <c r="J44" i="67"/>
  <c r="D4" i="48"/>
  <c r="D56" i="68" s="1"/>
  <c r="D5" i="48"/>
  <c r="D57" i="68" s="1"/>
  <c r="D6" i="48"/>
  <c r="D3" i="48"/>
  <c r="D54" i="68"/>
  <c r="Z2" i="49"/>
  <c r="Z64" i="68" s="1"/>
  <c r="Z2" i="11"/>
  <c r="Z64" i="67" s="1"/>
  <c r="AE9" i="48"/>
  <c r="AE61" i="68" s="1"/>
  <c r="L7" i="48"/>
  <c r="L59" i="68" s="1"/>
  <c r="L55" i="68"/>
  <c r="AB7" i="48"/>
  <c r="AB59" i="68" s="1"/>
  <c r="AB55" i="68"/>
  <c r="J7" i="10"/>
  <c r="J55" i="67"/>
  <c r="B54" i="68"/>
  <c r="F2" i="12"/>
  <c r="J84" i="67"/>
  <c r="K7" i="10"/>
  <c r="K55" i="67"/>
  <c r="AC7" i="48"/>
  <c r="AC59" i="68" s="1"/>
  <c r="AC55" i="68"/>
  <c r="C4" i="12"/>
  <c r="C86" i="67" s="1"/>
  <c r="C5" i="12"/>
  <c r="C87" i="67" s="1"/>
  <c r="C84" i="67"/>
  <c r="V7" i="10"/>
  <c r="V55" i="67"/>
  <c r="AB2" i="11"/>
  <c r="AB64" i="67" s="1"/>
  <c r="AB2" i="49"/>
  <c r="AB64" i="68" s="1"/>
  <c r="W7" i="10"/>
  <c r="W55" i="67"/>
  <c r="E4" i="12"/>
  <c r="E86" i="67" s="1"/>
  <c r="E5" i="12"/>
  <c r="E87" i="67" s="1"/>
  <c r="E84" i="67"/>
  <c r="R7" i="48"/>
  <c r="R59" i="68" s="1"/>
  <c r="R55" i="68"/>
  <c r="F2" i="49"/>
  <c r="F64" i="68" s="1"/>
  <c r="F2" i="11"/>
  <c r="F64" i="67" s="1"/>
  <c r="F5" i="12"/>
  <c r="J87" i="67"/>
  <c r="C4" i="48"/>
  <c r="C56" i="68" s="1"/>
  <c r="C6" i="48"/>
  <c r="B6" i="48" s="1"/>
  <c r="C5" i="48"/>
  <c r="C57" i="68" s="1"/>
  <c r="C3" i="48"/>
  <c r="B3" i="48" s="1"/>
  <c r="C54" i="68"/>
  <c r="L2" i="11"/>
  <c r="L64" i="67" s="1"/>
  <c r="L2" i="49"/>
  <c r="L64" i="68" s="1"/>
  <c r="AA7" i="10"/>
  <c r="AA55" i="67"/>
  <c r="N2" i="49"/>
  <c r="N64" i="68" s="1"/>
  <c r="N2" i="11"/>
  <c r="N64" i="67" s="1"/>
  <c r="P2" i="11"/>
  <c r="P64" i="67" s="1"/>
  <c r="P2" i="49"/>
  <c r="P64" i="68" s="1"/>
  <c r="Y2" i="49"/>
  <c r="Y64" i="68" s="1"/>
  <c r="Y2" i="11"/>
  <c r="Y64" i="67" s="1"/>
  <c r="Y7" i="10"/>
  <c r="Y55" i="67"/>
  <c r="L7" i="10"/>
  <c r="L55" i="67"/>
  <c r="J7" i="48"/>
  <c r="J59" i="68" s="1"/>
  <c r="J55" i="68"/>
  <c r="C2" i="49"/>
  <c r="C64" i="68" s="1"/>
  <c r="C64" i="67"/>
  <c r="Q9" i="48"/>
  <c r="Q61" i="68" s="1"/>
  <c r="L9" i="48"/>
  <c r="L61" i="68" s="1"/>
  <c r="T7" i="10"/>
  <c r="T55" i="67"/>
  <c r="J56" i="67"/>
  <c r="B54" i="67"/>
  <c r="J86" i="67"/>
  <c r="C3" i="10"/>
  <c r="B3" i="10" s="1"/>
  <c r="B55" i="67" s="1"/>
  <c r="C6" i="10"/>
  <c r="C58" i="67" s="1"/>
  <c r="C4" i="10"/>
  <c r="C56" i="67" s="1"/>
  <c r="C5" i="10"/>
  <c r="C57" i="67" s="1"/>
  <c r="C54" i="67"/>
  <c r="B84" i="68"/>
  <c r="AC7" i="10"/>
  <c r="AC55" i="67"/>
  <c r="D5" i="51"/>
  <c r="D87" i="68" s="1"/>
  <c r="D4" i="51"/>
  <c r="D86" i="68" s="1"/>
  <c r="D84" i="68"/>
  <c r="N7" i="48"/>
  <c r="N59" i="68" s="1"/>
  <c r="N55" i="68"/>
  <c r="V7" i="48"/>
  <c r="V59" i="68" s="1"/>
  <c r="V55" i="68"/>
  <c r="O7" i="48"/>
  <c r="O59" i="68" s="1"/>
  <c r="O55" i="68"/>
  <c r="U2" i="11"/>
  <c r="U64" i="67" s="1"/>
  <c r="U2" i="49"/>
  <c r="U64" i="68" s="1"/>
  <c r="AF7" i="48"/>
  <c r="AF59" i="68" s="1"/>
  <c r="AF55" i="68"/>
  <c r="L21" i="68"/>
  <c r="L19" i="68"/>
  <c r="C4" i="7"/>
  <c r="C16" i="67" s="1"/>
  <c r="C6" i="41"/>
  <c r="C18" i="68" s="1"/>
  <c r="C3" i="41"/>
  <c r="C2" i="41"/>
  <c r="C14" i="68" s="1"/>
  <c r="G5" i="41"/>
  <c r="H5" i="41" s="1"/>
  <c r="I5" i="41" s="1"/>
  <c r="G5" i="7"/>
  <c r="H5" i="7" s="1"/>
  <c r="I5" i="7" s="1"/>
  <c r="F2" i="41"/>
  <c r="F14" i="68" s="1"/>
  <c r="F2" i="7"/>
  <c r="F14" i="67" s="1"/>
  <c r="D3" i="41"/>
  <c r="D3" i="7"/>
  <c r="F6" i="41"/>
  <c r="F6" i="7"/>
  <c r="F18" i="67" s="1"/>
  <c r="D5" i="41"/>
  <c r="D17" i="68" s="1"/>
  <c r="D5" i="7"/>
  <c r="D17" i="67" s="1"/>
  <c r="D4" i="41"/>
  <c r="D16" i="68" s="1"/>
  <c r="D4" i="7"/>
  <c r="D16" i="67" s="1"/>
  <c r="F4" i="41"/>
  <c r="F16" i="68" s="1"/>
  <c r="F4" i="7"/>
  <c r="F16" i="67" s="1"/>
  <c r="E2" i="7"/>
  <c r="E14" i="67" s="1"/>
  <c r="E2" i="41"/>
  <c r="E14" i="68" s="1"/>
  <c r="G2" i="41"/>
  <c r="H2" i="41" s="1"/>
  <c r="I2" i="41" s="1"/>
  <c r="G2" i="7"/>
  <c r="H2" i="7" s="1"/>
  <c r="I2" i="7" s="1"/>
  <c r="F3" i="41"/>
  <c r="F3" i="7"/>
  <c r="E6" i="7"/>
  <c r="E18" i="67" s="1"/>
  <c r="E6" i="41"/>
  <c r="G6" i="41"/>
  <c r="H6" i="41" s="1"/>
  <c r="I6" i="41" s="1"/>
  <c r="G6" i="7"/>
  <c r="H6" i="7" s="1"/>
  <c r="I6" i="7" s="1"/>
  <c r="F5" i="41"/>
  <c r="F17" i="68" s="1"/>
  <c r="F5" i="7"/>
  <c r="F17" i="67" s="1"/>
  <c r="E4" i="7"/>
  <c r="E16" i="67" s="1"/>
  <c r="E4" i="41"/>
  <c r="E16" i="68" s="1"/>
  <c r="G4" i="41"/>
  <c r="H4" i="41" s="1"/>
  <c r="I4" i="41" s="1"/>
  <c r="G4" i="7"/>
  <c r="H4" i="7" s="1"/>
  <c r="I4" i="7" s="1"/>
  <c r="D2" i="41"/>
  <c r="D14" i="68" s="1"/>
  <c r="D2" i="7"/>
  <c r="D14" i="67" s="1"/>
  <c r="E3" i="41"/>
  <c r="E3" i="7"/>
  <c r="G3" i="41"/>
  <c r="G3" i="7"/>
  <c r="H3" i="7" s="1"/>
  <c r="I3" i="7" s="1"/>
  <c r="D6" i="41"/>
  <c r="D6" i="7"/>
  <c r="D18" i="67" s="1"/>
  <c r="E5" i="41"/>
  <c r="E17" i="68" s="1"/>
  <c r="E5" i="7"/>
  <c r="E17" i="67" s="1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K34" i="24"/>
  <c r="K35" i="24"/>
  <c r="K36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K52" i="24"/>
  <c r="K53" i="24"/>
  <c r="K54" i="24"/>
  <c r="K55" i="24"/>
  <c r="K56" i="24"/>
  <c r="K57" i="24"/>
  <c r="K58" i="24"/>
  <c r="K59" i="24"/>
  <c r="K60" i="24"/>
  <c r="K61" i="24"/>
  <c r="K62" i="24"/>
  <c r="K63" i="24"/>
  <c r="K64" i="24"/>
  <c r="K65" i="24"/>
  <c r="K66" i="24"/>
  <c r="K67" i="24"/>
  <c r="K68" i="24"/>
  <c r="K69" i="24"/>
  <c r="K70" i="24"/>
  <c r="K71" i="24"/>
  <c r="K72" i="24"/>
  <c r="K73" i="24"/>
  <c r="K74" i="24"/>
  <c r="K75" i="24"/>
  <c r="K76" i="24"/>
  <c r="K77" i="24"/>
  <c r="K78" i="24"/>
  <c r="K79" i="24"/>
  <c r="K80" i="24"/>
  <c r="K81" i="24"/>
  <c r="K82" i="24"/>
  <c r="K83" i="24"/>
  <c r="K84" i="24"/>
  <c r="K85" i="24"/>
  <c r="K86" i="24"/>
  <c r="K87" i="24"/>
  <c r="K88" i="24"/>
  <c r="K89" i="24"/>
  <c r="K90" i="24"/>
  <c r="K91" i="24"/>
  <c r="K92" i="24"/>
  <c r="K93" i="24"/>
  <c r="K94" i="24"/>
  <c r="K95" i="24"/>
  <c r="K96" i="24"/>
  <c r="K97" i="24"/>
  <c r="K98" i="24"/>
  <c r="K99" i="24"/>
  <c r="K100" i="24"/>
  <c r="K101" i="24"/>
  <c r="K102" i="24"/>
  <c r="K103" i="24"/>
  <c r="K104" i="24"/>
  <c r="K105" i="24"/>
  <c r="K106" i="24"/>
  <c r="K107" i="24"/>
  <c r="K108" i="24"/>
  <c r="K109" i="24"/>
  <c r="K110" i="24"/>
  <c r="K111" i="24"/>
  <c r="K112" i="24"/>
  <c r="K113" i="24"/>
  <c r="K114" i="24"/>
  <c r="K115" i="24"/>
  <c r="K116" i="24"/>
  <c r="K117" i="24"/>
  <c r="K118" i="24"/>
  <c r="K119" i="24"/>
  <c r="K120" i="24"/>
  <c r="K121" i="24"/>
  <c r="K122" i="24"/>
  <c r="K123" i="24"/>
  <c r="K124" i="24"/>
  <c r="K125" i="24"/>
  <c r="K126" i="24"/>
  <c r="K127" i="24"/>
  <c r="K128" i="24"/>
  <c r="K129" i="24"/>
  <c r="K130" i="24"/>
  <c r="K131" i="24"/>
  <c r="K132" i="24"/>
  <c r="K133" i="24"/>
  <c r="K134" i="24"/>
  <c r="K135" i="24"/>
  <c r="K136" i="24"/>
  <c r="K137" i="24"/>
  <c r="K138" i="24"/>
  <c r="K139" i="24"/>
  <c r="K140" i="24"/>
  <c r="K141" i="24"/>
  <c r="K142" i="24"/>
  <c r="K143" i="24"/>
  <c r="K144" i="24"/>
  <c r="K145" i="24"/>
  <c r="K146" i="24"/>
  <c r="K147" i="24"/>
  <c r="K148" i="24"/>
  <c r="K149" i="24"/>
  <c r="K150" i="24"/>
  <c r="K151" i="24"/>
  <c r="K152" i="24"/>
  <c r="K153" i="24"/>
  <c r="K154" i="24"/>
  <c r="K155" i="24"/>
  <c r="K156" i="24"/>
  <c r="K157" i="24"/>
  <c r="K158" i="24"/>
  <c r="K159" i="24"/>
  <c r="K160" i="24"/>
  <c r="K161" i="24"/>
  <c r="K162" i="24"/>
  <c r="K163" i="24"/>
  <c r="K164" i="24"/>
  <c r="K165" i="24"/>
  <c r="K166" i="24"/>
  <c r="K167" i="24"/>
  <c r="K168" i="24"/>
  <c r="K169" i="24"/>
  <c r="K170" i="24"/>
  <c r="K171" i="24"/>
  <c r="K172" i="24"/>
  <c r="K173" i="24"/>
  <c r="K174" i="24"/>
  <c r="K175" i="24"/>
  <c r="K176" i="24"/>
  <c r="K177" i="24"/>
  <c r="K178" i="24"/>
  <c r="K179" i="24"/>
  <c r="K180" i="24"/>
  <c r="K181" i="24"/>
  <c r="K182" i="24"/>
  <c r="K183" i="24"/>
  <c r="K184" i="24"/>
  <c r="K185" i="24"/>
  <c r="K186" i="24"/>
  <c r="K187" i="24"/>
  <c r="K188" i="24"/>
  <c r="K189" i="24"/>
  <c r="K190" i="24"/>
  <c r="K191" i="24"/>
  <c r="K192" i="24"/>
  <c r="K193" i="24"/>
  <c r="K194" i="24"/>
  <c r="K195" i="24"/>
  <c r="K196" i="24"/>
  <c r="K197" i="24"/>
  <c r="K198" i="24"/>
  <c r="K199" i="24"/>
  <c r="K200" i="24"/>
  <c r="K201" i="24"/>
  <c r="K202" i="24"/>
  <c r="K203" i="24"/>
  <c r="K204" i="24"/>
  <c r="K205" i="24"/>
  <c r="K206" i="24"/>
  <c r="K207" i="24"/>
  <c r="K208" i="24"/>
  <c r="K209" i="24"/>
  <c r="K210" i="24"/>
  <c r="K211" i="24"/>
  <c r="K212" i="24"/>
  <c r="K213" i="24"/>
  <c r="K214" i="24"/>
  <c r="K215" i="24"/>
  <c r="K216" i="24"/>
  <c r="K217" i="24"/>
  <c r="K218" i="24"/>
  <c r="K219" i="24"/>
  <c r="K220" i="24"/>
  <c r="K221" i="24"/>
  <c r="K222" i="24"/>
  <c r="K223" i="24"/>
  <c r="K224" i="24"/>
  <c r="K225" i="24"/>
  <c r="K226" i="24"/>
  <c r="K227" i="24"/>
  <c r="K228" i="24"/>
  <c r="K229" i="24"/>
  <c r="K230" i="24"/>
  <c r="K231" i="24"/>
  <c r="K232" i="24"/>
  <c r="K233" i="24"/>
  <c r="K234" i="24"/>
  <c r="K235" i="24"/>
  <c r="K236" i="24"/>
  <c r="K237" i="24"/>
  <c r="K238" i="24"/>
  <c r="K239" i="24"/>
  <c r="K240" i="24"/>
  <c r="K241" i="24"/>
  <c r="K242" i="24"/>
  <c r="K243" i="24"/>
  <c r="K244" i="24"/>
  <c r="K245" i="24"/>
  <c r="K246" i="24"/>
  <c r="K247" i="24"/>
  <c r="K248" i="24"/>
  <c r="K249" i="24"/>
  <c r="K250" i="24"/>
  <c r="K251" i="24"/>
  <c r="K252" i="24"/>
  <c r="K253" i="24"/>
  <c r="K254" i="24"/>
  <c r="K255" i="24"/>
  <c r="K256" i="24"/>
  <c r="K257" i="24"/>
  <c r="K258" i="24"/>
  <c r="K259" i="24"/>
  <c r="K260" i="24"/>
  <c r="K261" i="24"/>
  <c r="K262" i="24"/>
  <c r="K263" i="24"/>
  <c r="K264" i="24"/>
  <c r="K265" i="24"/>
  <c r="K266" i="24"/>
  <c r="K267" i="24"/>
  <c r="K268" i="24"/>
  <c r="K269" i="24"/>
  <c r="K270" i="24"/>
  <c r="K271" i="24"/>
  <c r="K272" i="24"/>
  <c r="K273" i="24"/>
  <c r="K274" i="24"/>
  <c r="K275" i="24"/>
  <c r="K276" i="24"/>
  <c r="K277" i="24"/>
  <c r="K278" i="24"/>
  <c r="K279" i="24"/>
  <c r="K280" i="24"/>
  <c r="K281" i="24"/>
  <c r="K282" i="24"/>
  <c r="K283" i="24"/>
  <c r="K284" i="24"/>
  <c r="K285" i="24"/>
  <c r="K286" i="24"/>
  <c r="K287" i="24"/>
  <c r="K288" i="24"/>
  <c r="K289" i="24"/>
  <c r="K290" i="24"/>
  <c r="K291" i="24"/>
  <c r="K292" i="24"/>
  <c r="K293" i="24"/>
  <c r="K294" i="24"/>
  <c r="K295" i="24"/>
  <c r="K296" i="24"/>
  <c r="K297" i="24"/>
  <c r="K298" i="24"/>
  <c r="K299" i="24"/>
  <c r="K300" i="24"/>
  <c r="K301" i="24"/>
  <c r="K302" i="24"/>
  <c r="K303" i="24"/>
  <c r="K304" i="24"/>
  <c r="K305" i="24"/>
  <c r="K306" i="24"/>
  <c r="K307" i="24"/>
  <c r="K308" i="24"/>
  <c r="K309" i="24"/>
  <c r="K310" i="24"/>
  <c r="K311" i="24"/>
  <c r="K312" i="24"/>
  <c r="K313" i="24"/>
  <c r="K314" i="24"/>
  <c r="K315" i="24"/>
  <c r="K316" i="24"/>
  <c r="K317" i="24"/>
  <c r="K318" i="24"/>
  <c r="K319" i="24"/>
  <c r="K320" i="24"/>
  <c r="K321" i="24"/>
  <c r="K322" i="24"/>
  <c r="K323" i="24"/>
  <c r="K324" i="24"/>
  <c r="K325" i="24"/>
  <c r="K326" i="24"/>
  <c r="K327" i="24"/>
  <c r="K328" i="24"/>
  <c r="K329" i="24"/>
  <c r="K330" i="24"/>
  <c r="K331" i="24"/>
  <c r="K332" i="24"/>
  <c r="K333" i="24"/>
  <c r="K334" i="24"/>
  <c r="K335" i="24"/>
  <c r="K336" i="24"/>
  <c r="K337" i="24"/>
  <c r="K338" i="24"/>
  <c r="K339" i="24"/>
  <c r="K340" i="24"/>
  <c r="K341" i="24"/>
  <c r="K342" i="24"/>
  <c r="K343" i="24"/>
  <c r="K344" i="24"/>
  <c r="K345" i="24"/>
  <c r="K346" i="24"/>
  <c r="K347" i="24"/>
  <c r="K348" i="24"/>
  <c r="K349" i="24"/>
  <c r="K350" i="24"/>
  <c r="K351" i="24"/>
  <c r="K352" i="24"/>
  <c r="K353" i="24"/>
  <c r="K354" i="24"/>
  <c r="K355" i="24"/>
  <c r="K356" i="24"/>
  <c r="K357" i="24"/>
  <c r="K358" i="24"/>
  <c r="K359" i="24"/>
  <c r="K360" i="24"/>
  <c r="K361" i="24"/>
  <c r="K362" i="24"/>
  <c r="K363" i="24"/>
  <c r="K364" i="24"/>
  <c r="K365" i="24"/>
  <c r="K366" i="24"/>
  <c r="K367" i="24"/>
  <c r="K368" i="24"/>
  <c r="K369" i="24"/>
  <c r="K370" i="24"/>
  <c r="K371" i="24"/>
  <c r="K372" i="24"/>
  <c r="K373" i="24"/>
  <c r="K374" i="24"/>
  <c r="K375" i="24"/>
  <c r="K376" i="24"/>
  <c r="K377" i="24"/>
  <c r="K378" i="24"/>
  <c r="K379" i="24"/>
  <c r="K380" i="24"/>
  <c r="K381" i="24"/>
  <c r="K382" i="24"/>
  <c r="K383" i="24"/>
  <c r="K384" i="24"/>
  <c r="K385" i="24"/>
  <c r="K386" i="24"/>
  <c r="K387" i="24"/>
  <c r="K388" i="24"/>
  <c r="K389" i="24"/>
  <c r="K390" i="24"/>
  <c r="K391" i="24"/>
  <c r="K392" i="24"/>
  <c r="K393" i="24"/>
  <c r="K394" i="24"/>
  <c r="K395" i="24"/>
  <c r="K396" i="24"/>
  <c r="K397" i="24"/>
  <c r="K398" i="24"/>
  <c r="K399" i="24"/>
  <c r="K400" i="24"/>
  <c r="K401" i="24"/>
  <c r="K402" i="24"/>
  <c r="K403" i="24"/>
  <c r="K404" i="24"/>
  <c r="K405" i="24"/>
  <c r="K406" i="24"/>
  <c r="K407" i="24"/>
  <c r="K408" i="24"/>
  <c r="K409" i="24"/>
  <c r="K410" i="24"/>
  <c r="K411" i="24"/>
  <c r="K412" i="24"/>
  <c r="K413" i="24"/>
  <c r="K414" i="24"/>
  <c r="K415" i="24"/>
  <c r="K416" i="24"/>
  <c r="K417" i="24"/>
  <c r="K418" i="24"/>
  <c r="K419" i="24"/>
  <c r="K420" i="24"/>
  <c r="K421" i="24"/>
  <c r="K422" i="24"/>
  <c r="K423" i="24"/>
  <c r="K424" i="24"/>
  <c r="K425" i="24"/>
  <c r="K426" i="24"/>
  <c r="K427" i="24"/>
  <c r="K428" i="24"/>
  <c r="K429" i="24"/>
  <c r="K430" i="24"/>
  <c r="K431" i="24"/>
  <c r="K432" i="24"/>
  <c r="K433" i="24"/>
  <c r="K434" i="24"/>
  <c r="K435" i="24"/>
  <c r="K436" i="24"/>
  <c r="K437" i="24"/>
  <c r="K438" i="24"/>
  <c r="K439" i="24"/>
  <c r="K440" i="24"/>
  <c r="K441" i="24"/>
  <c r="K442" i="24"/>
  <c r="K443" i="24"/>
  <c r="K444" i="24"/>
  <c r="K445" i="24"/>
  <c r="K446" i="24"/>
  <c r="K447" i="24"/>
  <c r="K448" i="24"/>
  <c r="K449" i="24"/>
  <c r="K450" i="24"/>
  <c r="K451" i="24"/>
  <c r="K452" i="24"/>
  <c r="K453" i="24"/>
  <c r="K454" i="24"/>
  <c r="K455" i="24"/>
  <c r="K456" i="24"/>
  <c r="K457" i="24"/>
  <c r="K458" i="24"/>
  <c r="K459" i="24"/>
  <c r="K460" i="24"/>
  <c r="K461" i="24"/>
  <c r="K462" i="24"/>
  <c r="K463" i="24"/>
  <c r="K464" i="24"/>
  <c r="K465" i="24"/>
  <c r="K466" i="24"/>
  <c r="K467" i="24"/>
  <c r="K468" i="24"/>
  <c r="K469" i="24"/>
  <c r="K470" i="24"/>
  <c r="K471" i="24"/>
  <c r="K472" i="24"/>
  <c r="K473" i="24"/>
  <c r="K474" i="24"/>
  <c r="K475" i="24"/>
  <c r="K476" i="24"/>
  <c r="K477" i="24"/>
  <c r="K478" i="24"/>
  <c r="K479" i="24"/>
  <c r="K480" i="24"/>
  <c r="K481" i="24"/>
  <c r="K482" i="24"/>
  <c r="K483" i="24"/>
  <c r="K484" i="24"/>
  <c r="K485" i="24"/>
  <c r="K486" i="24"/>
  <c r="K487" i="24"/>
  <c r="K488" i="24"/>
  <c r="K489" i="24"/>
  <c r="K490" i="24"/>
  <c r="K491" i="24"/>
  <c r="K492" i="24"/>
  <c r="K493" i="24"/>
  <c r="K494" i="24"/>
  <c r="K495" i="24"/>
  <c r="K496" i="24"/>
  <c r="K497" i="24"/>
  <c r="K498" i="24"/>
  <c r="K499" i="24"/>
  <c r="K500" i="24"/>
  <c r="K501" i="24"/>
  <c r="K502" i="24"/>
  <c r="K503" i="24"/>
  <c r="K504" i="24"/>
  <c r="K505" i="24"/>
  <c r="K506" i="24"/>
  <c r="K507" i="24"/>
  <c r="K508" i="24"/>
  <c r="K509" i="24"/>
  <c r="K510" i="24"/>
  <c r="K511" i="24"/>
  <c r="K512" i="24"/>
  <c r="K513" i="24"/>
  <c r="K514" i="24"/>
  <c r="K515" i="24"/>
  <c r="K516" i="24"/>
  <c r="K517" i="24"/>
  <c r="K518" i="24"/>
  <c r="K519" i="24"/>
  <c r="K520" i="24"/>
  <c r="K521" i="24"/>
  <c r="K522" i="24"/>
  <c r="K523" i="24"/>
  <c r="K524" i="24"/>
  <c r="K525" i="24"/>
  <c r="K526" i="24"/>
  <c r="K527" i="24"/>
  <c r="K528" i="24"/>
  <c r="K529" i="24"/>
  <c r="K530" i="24"/>
  <c r="K531" i="24"/>
  <c r="K532" i="24"/>
  <c r="K533" i="24"/>
  <c r="K534" i="24"/>
  <c r="K535" i="24"/>
  <c r="K536" i="24"/>
  <c r="K537" i="24"/>
  <c r="K538" i="24"/>
  <c r="K539" i="24"/>
  <c r="K540" i="24"/>
  <c r="K541" i="24"/>
  <c r="K542" i="24"/>
  <c r="K543" i="24"/>
  <c r="K544" i="24"/>
  <c r="K545" i="24"/>
  <c r="K546" i="24"/>
  <c r="K547" i="24"/>
  <c r="K548" i="24"/>
  <c r="K549" i="24"/>
  <c r="K550" i="24"/>
  <c r="K551" i="24"/>
  <c r="K552" i="24"/>
  <c r="K553" i="24"/>
  <c r="K554" i="24"/>
  <c r="K555" i="24"/>
  <c r="K556" i="24"/>
  <c r="K557" i="24"/>
  <c r="K558" i="24"/>
  <c r="K559" i="24"/>
  <c r="K560" i="24"/>
  <c r="K561" i="24"/>
  <c r="K562" i="24"/>
  <c r="K563" i="24"/>
  <c r="K564" i="24"/>
  <c r="K565" i="24"/>
  <c r="K566" i="24"/>
  <c r="K567" i="24"/>
  <c r="K568" i="24"/>
  <c r="K569" i="24"/>
  <c r="K570" i="24"/>
  <c r="K571" i="24"/>
  <c r="K572" i="24"/>
  <c r="K573" i="24"/>
  <c r="K574" i="24"/>
  <c r="K575" i="24"/>
  <c r="K576" i="24"/>
  <c r="K577" i="24"/>
  <c r="K578" i="24"/>
  <c r="K579" i="24"/>
  <c r="K580" i="24"/>
  <c r="K581" i="24"/>
  <c r="K582" i="24"/>
  <c r="K583" i="24"/>
  <c r="K584" i="24"/>
  <c r="K585" i="24"/>
  <c r="K586" i="24"/>
  <c r="K587" i="24"/>
  <c r="K588" i="24"/>
  <c r="K589" i="24"/>
  <c r="K590" i="24"/>
  <c r="K591" i="24"/>
  <c r="K592" i="24"/>
  <c r="K593" i="24"/>
  <c r="K594" i="24"/>
  <c r="K595" i="24"/>
  <c r="K596" i="24"/>
  <c r="K597" i="24"/>
  <c r="K598" i="24"/>
  <c r="K599" i="24"/>
  <c r="K600" i="24"/>
  <c r="K601" i="24"/>
  <c r="K602" i="24"/>
  <c r="K603" i="24"/>
  <c r="K604" i="24"/>
  <c r="K605" i="24"/>
  <c r="K606" i="24"/>
  <c r="K607" i="24"/>
  <c r="K608" i="24"/>
  <c r="K609" i="24"/>
  <c r="K610" i="24"/>
  <c r="K611" i="24"/>
  <c r="K612" i="24"/>
  <c r="K613" i="24"/>
  <c r="K614" i="24"/>
  <c r="K615" i="24"/>
  <c r="K616" i="24"/>
  <c r="K617" i="24"/>
  <c r="K618" i="24"/>
  <c r="K619" i="24"/>
  <c r="K620" i="24"/>
  <c r="K621" i="24"/>
  <c r="K622" i="24"/>
  <c r="K623" i="24"/>
  <c r="K624" i="24"/>
  <c r="K625" i="24"/>
  <c r="K626" i="24"/>
  <c r="K627" i="24"/>
  <c r="K628" i="24"/>
  <c r="K629" i="24"/>
  <c r="K630" i="24"/>
  <c r="K631" i="24"/>
  <c r="K632" i="24"/>
  <c r="K633" i="24"/>
  <c r="K634" i="24"/>
  <c r="K635" i="24"/>
  <c r="K636" i="24"/>
  <c r="K637" i="24"/>
  <c r="K638" i="24"/>
  <c r="K639" i="24"/>
  <c r="K640" i="24"/>
  <c r="K641" i="24"/>
  <c r="K642" i="24"/>
  <c r="K643" i="24"/>
  <c r="K644" i="24"/>
  <c r="K645" i="24"/>
  <c r="K646" i="24"/>
  <c r="K647" i="24"/>
  <c r="K648" i="24"/>
  <c r="K649" i="24"/>
  <c r="K650" i="24"/>
  <c r="K651" i="24"/>
  <c r="K652" i="24"/>
  <c r="K653" i="24"/>
  <c r="K654" i="24"/>
  <c r="K655" i="24"/>
  <c r="K656" i="24"/>
  <c r="K657" i="24"/>
  <c r="K658" i="24"/>
  <c r="K659" i="24"/>
  <c r="K660" i="24"/>
  <c r="K661" i="24"/>
  <c r="K662" i="24"/>
  <c r="K663" i="24"/>
  <c r="K664" i="24"/>
  <c r="K665" i="24"/>
  <c r="K666" i="24"/>
  <c r="K667" i="24"/>
  <c r="K668" i="24"/>
  <c r="K669" i="24"/>
  <c r="K670" i="24"/>
  <c r="K671" i="24"/>
  <c r="K672" i="24"/>
  <c r="K673" i="24"/>
  <c r="K674" i="24"/>
  <c r="K675" i="24"/>
  <c r="K676" i="24"/>
  <c r="K677" i="24"/>
  <c r="K678" i="24"/>
  <c r="K679" i="24"/>
  <c r="K680" i="24"/>
  <c r="K681" i="24"/>
  <c r="K682" i="24"/>
  <c r="K683" i="24"/>
  <c r="K684" i="24"/>
  <c r="K685" i="24"/>
  <c r="K686" i="24"/>
  <c r="K687" i="24"/>
  <c r="K688" i="24"/>
  <c r="K689" i="24"/>
  <c r="K690" i="24"/>
  <c r="K691" i="24"/>
  <c r="K692" i="24"/>
  <c r="K693" i="24"/>
  <c r="K694" i="24"/>
  <c r="K695" i="24"/>
  <c r="K696" i="24"/>
  <c r="K697" i="24"/>
  <c r="K698" i="24"/>
  <c r="K699" i="24"/>
  <c r="K700" i="24"/>
  <c r="K701" i="24"/>
  <c r="K702" i="24"/>
  <c r="K703" i="24"/>
  <c r="K704" i="24"/>
  <c r="K705" i="24"/>
  <c r="K706" i="24"/>
  <c r="K707" i="24"/>
  <c r="K708" i="24"/>
  <c r="K709" i="24"/>
  <c r="K710" i="24"/>
  <c r="K711" i="24"/>
  <c r="K712" i="24"/>
  <c r="K713" i="24"/>
  <c r="K714" i="24"/>
  <c r="K715" i="24"/>
  <c r="K716" i="24"/>
  <c r="K717" i="24"/>
  <c r="K718" i="24"/>
  <c r="K719" i="24"/>
  <c r="K720" i="24"/>
  <c r="K721" i="24"/>
  <c r="K722" i="24"/>
  <c r="K723" i="24"/>
  <c r="K724" i="24"/>
  <c r="K725" i="24"/>
  <c r="K726" i="24"/>
  <c r="K727" i="24"/>
  <c r="K728" i="24"/>
  <c r="K729" i="24"/>
  <c r="K730" i="24"/>
  <c r="K731" i="24"/>
  <c r="K732" i="24"/>
  <c r="K733" i="24"/>
  <c r="K734" i="24"/>
  <c r="K735" i="24"/>
  <c r="K736" i="24"/>
  <c r="K737" i="24"/>
  <c r="K738" i="24"/>
  <c r="K739" i="24"/>
  <c r="K740" i="24"/>
  <c r="K741" i="24"/>
  <c r="K742" i="24"/>
  <c r="K743" i="24"/>
  <c r="K744" i="24"/>
  <c r="K745" i="24"/>
  <c r="K746" i="24"/>
  <c r="K747" i="24"/>
  <c r="K748" i="24"/>
  <c r="K749" i="24"/>
  <c r="K750" i="24"/>
  <c r="K751" i="24"/>
  <c r="K752" i="24"/>
  <c r="K753" i="24"/>
  <c r="K754" i="24"/>
  <c r="K755" i="24"/>
  <c r="K756" i="24"/>
  <c r="K757" i="24"/>
  <c r="K758" i="24"/>
  <c r="K759" i="24"/>
  <c r="K760" i="24"/>
  <c r="K761" i="24"/>
  <c r="K762" i="24"/>
  <c r="K763" i="24"/>
  <c r="K764" i="24"/>
  <c r="K765" i="24"/>
  <c r="K766" i="24"/>
  <c r="K767" i="24"/>
  <c r="K768" i="24"/>
  <c r="K769" i="24"/>
  <c r="K770" i="24"/>
  <c r="K771" i="24"/>
  <c r="K772" i="24"/>
  <c r="K773" i="24"/>
  <c r="K774" i="24"/>
  <c r="K775" i="24"/>
  <c r="K776" i="24"/>
  <c r="K777" i="24"/>
  <c r="K778" i="24"/>
  <c r="K779" i="24"/>
  <c r="K780" i="24"/>
  <c r="K781" i="24"/>
  <c r="K782" i="24"/>
  <c r="K783" i="24"/>
  <c r="K784" i="24"/>
  <c r="K785" i="24"/>
  <c r="K786" i="24"/>
  <c r="K787" i="24"/>
  <c r="K788" i="24"/>
  <c r="K789" i="24"/>
  <c r="K790" i="24"/>
  <c r="K791" i="24"/>
  <c r="K792" i="24"/>
  <c r="K793" i="24"/>
  <c r="K794" i="24"/>
  <c r="K795" i="24"/>
  <c r="K796" i="24"/>
  <c r="K797" i="24"/>
  <c r="K798" i="24"/>
  <c r="K799" i="24"/>
  <c r="K800" i="24"/>
  <c r="K801" i="24"/>
  <c r="K802" i="24"/>
  <c r="K803" i="24"/>
  <c r="K804" i="24"/>
  <c r="K805" i="24"/>
  <c r="K806" i="24"/>
  <c r="K807" i="24"/>
  <c r="K808" i="24"/>
  <c r="K809" i="24"/>
  <c r="K810" i="24"/>
  <c r="K811" i="24"/>
  <c r="K812" i="24"/>
  <c r="K813" i="24"/>
  <c r="K814" i="24"/>
  <c r="K815" i="24"/>
  <c r="K816" i="24"/>
  <c r="K817" i="24"/>
  <c r="K818" i="24"/>
  <c r="K819" i="24"/>
  <c r="K820" i="24"/>
  <c r="K821" i="24"/>
  <c r="K822" i="24"/>
  <c r="K823" i="24"/>
  <c r="K824" i="24"/>
  <c r="K825" i="24"/>
  <c r="K826" i="24"/>
  <c r="K827" i="24"/>
  <c r="K828" i="24"/>
  <c r="K829" i="24"/>
  <c r="K830" i="24"/>
  <c r="K831" i="24"/>
  <c r="K832" i="24"/>
  <c r="K833" i="24"/>
  <c r="K834" i="24"/>
  <c r="K835" i="24"/>
  <c r="K836" i="24"/>
  <c r="K837" i="24"/>
  <c r="K838" i="24"/>
  <c r="K839" i="24"/>
  <c r="K840" i="24"/>
  <c r="K841" i="24"/>
  <c r="K842" i="24"/>
  <c r="K843" i="24"/>
  <c r="K844" i="24"/>
  <c r="K845" i="24"/>
  <c r="K846" i="24"/>
  <c r="K847" i="24"/>
  <c r="K848" i="24"/>
  <c r="K849" i="24"/>
  <c r="K850" i="24"/>
  <c r="K851" i="24"/>
  <c r="K852" i="24"/>
  <c r="K853" i="24"/>
  <c r="K854" i="24"/>
  <c r="K855" i="24"/>
  <c r="K856" i="24"/>
  <c r="K857" i="24"/>
  <c r="K858" i="24"/>
  <c r="K859" i="24"/>
  <c r="K860" i="24"/>
  <c r="K861" i="24"/>
  <c r="K862" i="24"/>
  <c r="K863" i="24"/>
  <c r="K864" i="24"/>
  <c r="K865" i="24"/>
  <c r="K866" i="24"/>
  <c r="K867" i="24"/>
  <c r="K868" i="24"/>
  <c r="K869" i="24"/>
  <c r="K870" i="24"/>
  <c r="K871" i="24"/>
  <c r="K872" i="24"/>
  <c r="K873" i="24"/>
  <c r="K874" i="24"/>
  <c r="K875" i="24"/>
  <c r="K876" i="24"/>
  <c r="K877" i="24"/>
  <c r="K878" i="24"/>
  <c r="K879" i="24"/>
  <c r="K880" i="24"/>
  <c r="K881" i="24"/>
  <c r="K882" i="24"/>
  <c r="K883" i="24"/>
  <c r="K884" i="24"/>
  <c r="K885" i="24"/>
  <c r="K886" i="24"/>
  <c r="K887" i="24"/>
  <c r="K888" i="24"/>
  <c r="K889" i="24"/>
  <c r="K890" i="24"/>
  <c r="K891" i="24"/>
  <c r="K892" i="24"/>
  <c r="K893" i="24"/>
  <c r="K894" i="24"/>
  <c r="K895" i="24"/>
  <c r="K896" i="24"/>
  <c r="K897" i="24"/>
  <c r="K898" i="24"/>
  <c r="K899" i="24"/>
  <c r="K900" i="24"/>
  <c r="K901" i="24"/>
  <c r="K902" i="24"/>
  <c r="K903" i="24"/>
  <c r="K904" i="24"/>
  <c r="K905" i="24"/>
  <c r="K906" i="24"/>
  <c r="K907" i="24"/>
  <c r="K908" i="24"/>
  <c r="K909" i="24"/>
  <c r="K910" i="24"/>
  <c r="K911" i="24"/>
  <c r="K912" i="24"/>
  <c r="K913" i="24"/>
  <c r="K914" i="24"/>
  <c r="K915" i="24"/>
  <c r="K916" i="24"/>
  <c r="K917" i="24"/>
  <c r="K918" i="24"/>
  <c r="K919" i="24"/>
  <c r="K920" i="24"/>
  <c r="K921" i="24"/>
  <c r="K922" i="24"/>
  <c r="K923" i="24"/>
  <c r="K924" i="24"/>
  <c r="K925" i="24"/>
  <c r="K926" i="24"/>
  <c r="K927" i="24"/>
  <c r="K928" i="24"/>
  <c r="K929" i="24"/>
  <c r="K930" i="24"/>
  <c r="K931" i="24"/>
  <c r="K932" i="24"/>
  <c r="K933" i="24"/>
  <c r="K934" i="24"/>
  <c r="K935" i="24"/>
  <c r="K936" i="24"/>
  <c r="K937" i="24"/>
  <c r="K938" i="24"/>
  <c r="K939" i="24"/>
  <c r="K940" i="24"/>
  <c r="K941" i="24"/>
  <c r="K942" i="24"/>
  <c r="K943" i="24"/>
  <c r="K944" i="24"/>
  <c r="K945" i="24"/>
  <c r="K946" i="24"/>
  <c r="K947" i="24"/>
  <c r="K948" i="24"/>
  <c r="K949" i="24"/>
  <c r="K950" i="24"/>
  <c r="K951" i="24"/>
  <c r="K952" i="24"/>
  <c r="K953" i="24"/>
  <c r="K954" i="24"/>
  <c r="K955" i="24"/>
  <c r="K956" i="24"/>
  <c r="K957" i="24"/>
  <c r="K958" i="24"/>
  <c r="K959" i="24"/>
  <c r="K960" i="24"/>
  <c r="K961" i="24"/>
  <c r="K962" i="24"/>
  <c r="K963" i="24"/>
  <c r="K964" i="24"/>
  <c r="K965" i="24"/>
  <c r="K966" i="24"/>
  <c r="K967" i="24"/>
  <c r="K968" i="24"/>
  <c r="K969" i="24"/>
  <c r="K970" i="24"/>
  <c r="K971" i="24"/>
  <c r="K972" i="24"/>
  <c r="K973" i="24"/>
  <c r="K974" i="24"/>
  <c r="K975" i="24"/>
  <c r="K976" i="24"/>
  <c r="K977" i="24"/>
  <c r="K978" i="24"/>
  <c r="K979" i="24"/>
  <c r="K980" i="24"/>
  <c r="K981" i="24"/>
  <c r="K982" i="24"/>
  <c r="K983" i="24"/>
  <c r="K984" i="24"/>
  <c r="K985" i="24"/>
  <c r="K986" i="24"/>
  <c r="K987" i="24"/>
  <c r="K988" i="24"/>
  <c r="K989" i="24"/>
  <c r="K990" i="24"/>
  <c r="K991" i="24"/>
  <c r="K992" i="24"/>
  <c r="K993" i="24"/>
  <c r="K994" i="24"/>
  <c r="K995" i="24"/>
  <c r="K996" i="24"/>
  <c r="K997" i="24"/>
  <c r="K998" i="24"/>
  <c r="K999" i="24"/>
  <c r="K1000" i="24"/>
  <c r="K1001" i="24"/>
  <c r="K1002" i="24"/>
  <c r="K1003" i="24"/>
  <c r="K1004" i="24"/>
  <c r="K1005" i="24"/>
  <c r="K1006" i="24"/>
  <c r="K1007" i="24"/>
  <c r="K1008" i="24"/>
  <c r="K1009" i="24"/>
  <c r="K1010" i="24"/>
  <c r="K1011" i="24"/>
  <c r="K1012" i="24"/>
  <c r="K1013" i="24"/>
  <c r="K1014" i="24"/>
  <c r="K1015" i="24"/>
  <c r="K1016" i="24"/>
  <c r="K1017" i="24"/>
  <c r="K1018" i="24"/>
  <c r="K1019" i="24"/>
  <c r="K1020" i="24"/>
  <c r="K1021" i="24"/>
  <c r="K1022" i="24"/>
  <c r="K1023" i="24"/>
  <c r="K1024" i="24"/>
  <c r="K1025" i="24"/>
  <c r="K1026" i="24"/>
  <c r="K1027" i="24"/>
  <c r="K1028" i="24"/>
  <c r="K1029" i="24"/>
  <c r="K1030" i="24"/>
  <c r="K1031" i="24"/>
  <c r="K1032" i="24"/>
  <c r="K1033" i="24"/>
  <c r="K1034" i="24"/>
  <c r="K1035" i="24"/>
  <c r="K1036" i="24"/>
  <c r="K1037" i="24"/>
  <c r="K1038" i="24"/>
  <c r="K1039" i="24"/>
  <c r="K1040" i="24"/>
  <c r="K1041" i="24"/>
  <c r="K1042" i="24"/>
  <c r="K1043" i="24"/>
  <c r="K1044" i="24"/>
  <c r="K1045" i="24"/>
  <c r="K1046" i="24"/>
  <c r="K1047" i="24"/>
  <c r="K1048" i="24"/>
  <c r="K1049" i="24"/>
  <c r="K1050" i="24"/>
  <c r="K1051" i="24"/>
  <c r="K1052" i="24"/>
  <c r="K1053" i="24"/>
  <c r="K1054" i="24"/>
  <c r="K1055" i="24"/>
  <c r="K1056" i="24"/>
  <c r="K1057" i="24"/>
  <c r="K1058" i="24"/>
  <c r="K1059" i="24"/>
  <c r="K1060" i="24"/>
  <c r="K1061" i="24"/>
  <c r="K1062" i="24"/>
  <c r="K1063" i="24"/>
  <c r="K1064" i="24"/>
  <c r="K1065" i="24"/>
  <c r="K1066" i="24"/>
  <c r="K1067" i="24"/>
  <c r="K1068" i="24"/>
  <c r="K1069" i="24"/>
  <c r="K1070" i="24"/>
  <c r="K1071" i="24"/>
  <c r="K1072" i="24"/>
  <c r="K1073" i="24"/>
  <c r="K1074" i="24"/>
  <c r="K1075" i="24"/>
  <c r="K1076" i="24"/>
  <c r="K1077" i="24"/>
  <c r="K1078" i="24"/>
  <c r="K1079" i="24"/>
  <c r="K1080" i="24"/>
  <c r="K1081" i="24"/>
  <c r="K1082" i="24"/>
  <c r="K1083" i="24"/>
  <c r="K1084" i="24"/>
  <c r="K1085" i="24"/>
  <c r="K1086" i="24"/>
  <c r="K1087" i="24"/>
  <c r="K1088" i="24"/>
  <c r="K1089" i="24"/>
  <c r="K1090" i="24"/>
  <c r="K1091" i="24"/>
  <c r="K1092" i="24"/>
  <c r="K1093" i="24"/>
  <c r="K1094" i="24"/>
  <c r="K1095" i="24"/>
  <c r="K1096" i="24"/>
  <c r="K1097" i="24"/>
  <c r="K1098" i="24"/>
  <c r="K1099" i="24"/>
  <c r="K1100" i="24"/>
  <c r="K1101" i="24"/>
  <c r="K1102" i="24"/>
  <c r="K1103" i="24"/>
  <c r="K1104" i="24"/>
  <c r="K1105" i="24"/>
  <c r="K1106" i="24"/>
  <c r="K1107" i="24"/>
  <c r="K1108" i="24"/>
  <c r="K1109" i="24"/>
  <c r="K1110" i="24"/>
  <c r="K1111" i="24"/>
  <c r="K1112" i="24"/>
  <c r="K1113" i="24"/>
  <c r="K1114" i="24"/>
  <c r="K1115" i="24"/>
  <c r="K1116" i="24"/>
  <c r="K1117" i="24"/>
  <c r="K1118" i="24"/>
  <c r="K1119" i="24"/>
  <c r="K1120" i="24"/>
  <c r="K1121" i="24"/>
  <c r="K1122" i="24"/>
  <c r="K1123" i="24"/>
  <c r="K1124" i="24"/>
  <c r="K1125" i="24"/>
  <c r="K1126" i="24"/>
  <c r="K1127" i="24"/>
  <c r="K1128" i="24"/>
  <c r="K1129" i="24"/>
  <c r="K1130" i="24"/>
  <c r="K1131" i="24"/>
  <c r="K1132" i="24"/>
  <c r="K1133" i="24"/>
  <c r="K1134" i="24"/>
  <c r="K1135" i="24"/>
  <c r="K1136" i="24"/>
  <c r="K1137" i="24"/>
  <c r="K1138" i="24"/>
  <c r="K1139" i="24"/>
  <c r="K1140" i="24"/>
  <c r="K1141" i="24"/>
  <c r="K1142" i="24"/>
  <c r="K1143" i="24"/>
  <c r="K1144" i="24"/>
  <c r="K1145" i="24"/>
  <c r="K1146" i="24"/>
  <c r="K1147" i="24"/>
  <c r="K1148" i="24"/>
  <c r="K1149" i="24"/>
  <c r="K1150" i="24"/>
  <c r="K1151" i="24"/>
  <c r="K1152" i="24"/>
  <c r="K1153" i="24"/>
  <c r="K1154" i="24"/>
  <c r="K1155" i="24"/>
  <c r="K1156" i="24"/>
  <c r="K1157" i="24"/>
  <c r="K1158" i="24"/>
  <c r="K1159" i="24"/>
  <c r="K1160" i="24"/>
  <c r="K1161" i="24"/>
  <c r="K1162" i="24"/>
  <c r="K1163" i="24"/>
  <c r="K1164" i="24"/>
  <c r="K1165" i="24"/>
  <c r="K1166" i="24"/>
  <c r="K1167" i="24"/>
  <c r="K1168" i="24"/>
  <c r="K1169" i="24"/>
  <c r="K1170" i="24"/>
  <c r="K1171" i="24"/>
  <c r="K1172" i="24"/>
  <c r="K1173" i="24"/>
  <c r="K1174" i="24"/>
  <c r="K1175" i="24"/>
  <c r="K1176" i="24"/>
  <c r="K1177" i="24"/>
  <c r="K1178" i="24"/>
  <c r="K1179" i="24"/>
  <c r="K1180" i="24"/>
  <c r="K1181" i="24"/>
  <c r="K1182" i="24"/>
  <c r="K1183" i="24"/>
  <c r="K1184" i="24"/>
  <c r="K1185" i="24"/>
  <c r="K1186" i="24"/>
  <c r="K1187" i="24"/>
  <c r="K1188" i="24"/>
  <c r="K1189" i="24"/>
  <c r="K1190" i="24"/>
  <c r="K1191" i="24"/>
  <c r="K1192" i="24"/>
  <c r="K1193" i="24"/>
  <c r="K1194" i="24"/>
  <c r="K1195" i="24"/>
  <c r="K1196" i="24"/>
  <c r="K1197" i="24"/>
  <c r="K1198" i="24"/>
  <c r="K1199" i="24"/>
  <c r="K1200" i="24"/>
  <c r="K1201" i="24"/>
  <c r="K1202" i="24"/>
  <c r="K1203" i="24"/>
  <c r="K1204" i="24"/>
  <c r="K1205" i="24"/>
  <c r="K1206" i="24"/>
  <c r="K1207" i="24"/>
  <c r="K1208" i="24"/>
  <c r="K1209" i="24"/>
  <c r="K1210" i="24"/>
  <c r="K1211" i="24"/>
  <c r="K1212" i="24"/>
  <c r="K1213" i="24"/>
  <c r="K1214" i="24"/>
  <c r="K1215" i="24"/>
  <c r="K1216" i="24"/>
  <c r="K1217" i="24"/>
  <c r="K1218" i="24"/>
  <c r="K1219" i="24"/>
  <c r="K1220" i="24"/>
  <c r="K1221" i="24"/>
  <c r="K1222" i="24"/>
  <c r="K1223" i="24"/>
  <c r="K1224" i="24"/>
  <c r="K1225" i="24"/>
  <c r="K1226" i="24"/>
  <c r="K1227" i="24"/>
  <c r="K1228" i="24"/>
  <c r="K1229" i="24"/>
  <c r="K1230" i="24"/>
  <c r="K1231" i="24"/>
  <c r="K1232" i="24"/>
  <c r="K1233" i="24"/>
  <c r="K1234" i="24"/>
  <c r="K1235" i="24"/>
  <c r="K1236" i="24"/>
  <c r="K1237" i="24"/>
  <c r="K1238" i="24"/>
  <c r="K1239" i="24"/>
  <c r="K1240" i="24"/>
  <c r="K1241" i="24"/>
  <c r="K1242" i="24"/>
  <c r="K1243" i="24"/>
  <c r="K1244" i="24"/>
  <c r="K1245" i="24"/>
  <c r="K1246" i="24"/>
  <c r="K1247" i="24"/>
  <c r="K1248" i="24"/>
  <c r="K1249" i="24"/>
  <c r="K1250" i="24"/>
  <c r="K1251" i="24"/>
  <c r="K1252" i="24"/>
  <c r="K1253" i="24"/>
  <c r="K1254" i="24"/>
  <c r="K1255" i="24"/>
  <c r="K1256" i="24"/>
  <c r="K1257" i="24"/>
  <c r="K1258" i="24"/>
  <c r="K1259" i="24"/>
  <c r="K1260" i="24"/>
  <c r="K1261" i="24"/>
  <c r="K1262" i="24"/>
  <c r="K1263" i="24"/>
  <c r="K1264" i="24"/>
  <c r="K1265" i="24"/>
  <c r="K1266" i="24"/>
  <c r="K1267" i="24"/>
  <c r="K1268" i="24"/>
  <c r="K1269" i="24"/>
  <c r="K1270" i="24"/>
  <c r="K1271" i="24"/>
  <c r="K1272" i="24"/>
  <c r="K1273" i="24"/>
  <c r="K1274" i="24"/>
  <c r="K1275" i="24"/>
  <c r="K1276" i="24"/>
  <c r="K1277" i="24"/>
  <c r="K1278" i="24"/>
  <c r="K1279" i="24"/>
  <c r="K1280" i="24"/>
  <c r="K1281" i="24"/>
  <c r="K1282" i="24"/>
  <c r="K1283" i="24"/>
  <c r="K1284" i="24"/>
  <c r="K1285" i="24"/>
  <c r="K1286" i="24"/>
  <c r="K1287" i="24"/>
  <c r="K1288" i="24"/>
  <c r="K1289" i="24"/>
  <c r="K1290" i="24"/>
  <c r="K1291" i="24"/>
  <c r="K1292" i="24"/>
  <c r="K1293" i="24"/>
  <c r="K1294" i="24"/>
  <c r="K1295" i="24"/>
  <c r="K1296" i="24"/>
  <c r="K1297" i="24"/>
  <c r="K1298" i="24"/>
  <c r="K1299" i="24"/>
  <c r="K1300" i="24"/>
  <c r="K1301" i="24"/>
  <c r="K1302" i="24"/>
  <c r="K1303" i="24"/>
  <c r="K1304" i="24"/>
  <c r="K1305" i="24"/>
  <c r="K1306" i="24"/>
  <c r="K1307" i="24"/>
  <c r="K1308" i="24"/>
  <c r="K1309" i="24"/>
  <c r="K1310" i="24"/>
  <c r="K1311" i="24"/>
  <c r="K1312" i="24"/>
  <c r="K1313" i="24"/>
  <c r="K1314" i="24"/>
  <c r="K1315" i="24"/>
  <c r="K1316" i="24"/>
  <c r="K1317" i="24"/>
  <c r="K1318" i="24"/>
  <c r="K1319" i="24"/>
  <c r="K1320" i="24"/>
  <c r="K1321" i="24"/>
  <c r="K1322" i="24"/>
  <c r="K1323" i="24"/>
  <c r="K1324" i="24"/>
  <c r="K1325" i="24"/>
  <c r="K1326" i="24"/>
  <c r="K1327" i="24"/>
  <c r="K1328" i="24"/>
  <c r="K1329" i="24"/>
  <c r="K1330" i="24"/>
  <c r="K1331" i="24"/>
  <c r="K1332" i="24"/>
  <c r="K1333" i="24"/>
  <c r="K1334" i="24"/>
  <c r="K1335" i="24"/>
  <c r="K1336" i="24"/>
  <c r="K1337" i="24"/>
  <c r="K1338" i="24"/>
  <c r="K1339" i="24"/>
  <c r="K1340" i="24"/>
  <c r="K1341" i="24"/>
  <c r="K1342" i="24"/>
  <c r="K1343" i="24"/>
  <c r="K1344" i="24"/>
  <c r="K1345" i="24"/>
  <c r="K1346" i="24"/>
  <c r="K1347" i="24"/>
  <c r="K1348" i="24"/>
  <c r="K1349" i="24"/>
  <c r="K1350" i="24"/>
  <c r="K1351" i="24"/>
  <c r="K1352" i="24"/>
  <c r="K1353" i="24"/>
  <c r="K1354" i="24"/>
  <c r="K1355" i="24"/>
  <c r="K1356" i="24"/>
  <c r="K1357" i="24"/>
  <c r="K1358" i="24"/>
  <c r="K1359" i="24"/>
  <c r="K1360" i="24"/>
  <c r="K1361" i="24"/>
  <c r="K1362" i="24"/>
  <c r="K1363" i="24"/>
  <c r="K1364" i="24"/>
  <c r="K1365" i="24"/>
  <c r="K1366" i="24"/>
  <c r="K1367" i="24"/>
  <c r="K1368" i="24"/>
  <c r="K1369" i="24"/>
  <c r="K1370" i="24"/>
  <c r="K1371" i="24"/>
  <c r="K1372" i="24"/>
  <c r="K1373" i="24"/>
  <c r="K1374" i="24"/>
  <c r="K1375" i="24"/>
  <c r="K1376" i="24"/>
  <c r="K1377" i="24"/>
  <c r="K1378" i="24"/>
  <c r="K1379" i="24"/>
  <c r="K1380" i="24"/>
  <c r="K1381" i="24"/>
  <c r="K1382" i="24"/>
  <c r="K1383" i="24"/>
  <c r="K1384" i="24"/>
  <c r="K1385" i="24"/>
  <c r="K1386" i="24"/>
  <c r="K1387" i="24"/>
  <c r="K1388" i="24"/>
  <c r="K1389" i="24"/>
  <c r="K1390" i="24"/>
  <c r="K1391" i="24"/>
  <c r="K1392" i="24"/>
  <c r="K1393" i="24"/>
  <c r="K1394" i="24"/>
  <c r="K1395" i="24"/>
  <c r="K1396" i="24"/>
  <c r="K1397" i="24"/>
  <c r="K1398" i="24"/>
  <c r="K1399" i="24"/>
  <c r="K1400" i="24"/>
  <c r="K1401" i="24"/>
  <c r="K1402" i="24"/>
  <c r="K1403" i="24"/>
  <c r="K1404" i="24"/>
  <c r="K1405" i="24"/>
  <c r="K1406" i="24"/>
  <c r="K1407" i="24"/>
  <c r="K1408" i="24"/>
  <c r="K1409" i="24"/>
  <c r="K1410" i="24"/>
  <c r="K1411" i="24"/>
  <c r="K1412" i="24"/>
  <c r="K1413" i="24"/>
  <c r="K1414" i="24"/>
  <c r="K1415" i="24"/>
  <c r="K1416" i="24"/>
  <c r="K1417" i="24"/>
  <c r="K1418" i="24"/>
  <c r="K1419" i="24"/>
  <c r="K1420" i="24"/>
  <c r="K1421" i="24"/>
  <c r="K1422" i="24"/>
  <c r="K1423" i="24"/>
  <c r="K1424" i="24"/>
  <c r="K1425" i="24"/>
  <c r="K1426" i="24"/>
  <c r="K1427" i="24"/>
  <c r="K1428" i="24"/>
  <c r="K1429" i="24"/>
  <c r="K1430" i="24"/>
  <c r="K1431" i="24"/>
  <c r="K1432" i="24"/>
  <c r="K1433" i="24"/>
  <c r="K1434" i="24"/>
  <c r="K1435" i="24"/>
  <c r="K1436" i="24"/>
  <c r="K1437" i="24"/>
  <c r="K1438" i="24"/>
  <c r="K1439" i="24"/>
  <c r="K1440" i="24"/>
  <c r="K1441" i="24"/>
  <c r="K1442" i="24"/>
  <c r="K1443" i="24"/>
  <c r="K1444" i="24"/>
  <c r="K1445" i="24"/>
  <c r="K1446" i="24"/>
  <c r="K1447" i="24"/>
  <c r="K1448" i="24"/>
  <c r="K1449" i="24"/>
  <c r="K1450" i="24"/>
  <c r="K1451" i="24"/>
  <c r="K1452" i="24"/>
  <c r="K1453" i="24"/>
  <c r="K1454" i="24"/>
  <c r="K1455" i="24"/>
  <c r="K1456" i="24"/>
  <c r="K1457" i="24"/>
  <c r="K1458" i="24"/>
  <c r="K1459" i="24"/>
  <c r="K1460" i="24"/>
  <c r="K1461" i="24"/>
  <c r="K1462" i="24"/>
  <c r="K1463" i="24"/>
  <c r="K1464" i="24"/>
  <c r="K1465" i="24"/>
  <c r="K1466" i="24"/>
  <c r="K1467" i="24"/>
  <c r="K1468" i="24"/>
  <c r="K1469" i="24"/>
  <c r="K1470" i="24"/>
  <c r="K1471" i="24"/>
  <c r="K1472" i="24"/>
  <c r="K1473" i="24"/>
  <c r="K1474" i="24"/>
  <c r="K1475" i="24"/>
  <c r="K1476" i="24"/>
  <c r="K1477" i="24"/>
  <c r="K1478" i="24"/>
  <c r="K1479" i="24"/>
  <c r="K1480" i="24"/>
  <c r="K1481" i="24"/>
  <c r="K1482" i="24"/>
  <c r="K1483" i="24"/>
  <c r="K1484" i="24"/>
  <c r="K1485" i="24"/>
  <c r="K1486" i="24"/>
  <c r="K1487" i="24"/>
  <c r="K1488" i="24"/>
  <c r="K1489" i="24"/>
  <c r="K1490" i="24"/>
  <c r="K1491" i="24"/>
  <c r="K1492" i="24"/>
  <c r="K1493" i="24"/>
  <c r="K1494" i="24"/>
  <c r="K1495" i="24"/>
  <c r="K1496" i="24"/>
  <c r="K1497" i="24"/>
  <c r="K1498" i="24"/>
  <c r="K1499" i="24"/>
  <c r="K1500" i="24"/>
  <c r="K1501" i="24"/>
  <c r="K1502" i="24"/>
  <c r="K1503" i="24"/>
  <c r="K1504" i="24"/>
  <c r="K1505" i="24"/>
  <c r="K1506" i="24"/>
  <c r="K1507" i="24"/>
  <c r="K1508" i="24"/>
  <c r="K1509" i="24"/>
  <c r="K1510" i="24"/>
  <c r="K1511" i="24"/>
  <c r="K1512" i="24"/>
  <c r="K1513" i="24"/>
  <c r="K1514" i="24"/>
  <c r="K1515" i="24"/>
  <c r="K1516" i="24"/>
  <c r="K1517" i="24"/>
  <c r="K1518" i="24"/>
  <c r="K1519" i="24"/>
  <c r="K1520" i="24"/>
  <c r="K1521" i="24"/>
  <c r="K1522" i="24"/>
  <c r="K1523" i="24"/>
  <c r="K1524" i="24"/>
  <c r="K1525" i="24"/>
  <c r="K1526" i="24"/>
  <c r="K1527" i="24"/>
  <c r="K1528" i="24"/>
  <c r="K1529" i="24"/>
  <c r="K1530" i="24"/>
  <c r="K1531" i="24"/>
  <c r="K1532" i="24"/>
  <c r="K1533" i="24"/>
  <c r="K1534" i="24"/>
  <c r="K1535" i="24"/>
  <c r="K1536" i="24"/>
  <c r="K1537" i="24"/>
  <c r="K1538" i="24"/>
  <c r="K1539" i="24"/>
  <c r="K1540" i="24"/>
  <c r="K1541" i="24"/>
  <c r="K1542" i="24"/>
  <c r="K1543" i="24"/>
  <c r="K1544" i="24"/>
  <c r="K1545" i="24"/>
  <c r="K1546" i="24"/>
  <c r="K1547" i="24"/>
  <c r="K1548" i="24"/>
  <c r="K1549" i="24"/>
  <c r="K1550" i="24"/>
  <c r="K1551" i="24"/>
  <c r="K1552" i="24"/>
  <c r="K1553" i="24"/>
  <c r="K1554" i="24"/>
  <c r="K1555" i="24"/>
  <c r="K1556" i="24"/>
  <c r="K1557" i="24"/>
  <c r="K1558" i="24"/>
  <c r="K1559" i="24"/>
  <c r="K1560" i="24"/>
  <c r="K1561" i="24"/>
  <c r="K1562" i="24"/>
  <c r="K1563" i="24"/>
  <c r="K1564" i="24"/>
  <c r="K1565" i="24"/>
  <c r="K1566" i="24"/>
  <c r="K1567" i="24"/>
  <c r="K1568" i="24"/>
  <c r="K1569" i="24"/>
  <c r="K1570" i="24"/>
  <c r="K1571" i="24"/>
  <c r="K1572" i="24"/>
  <c r="K1573" i="24"/>
  <c r="K1574" i="24"/>
  <c r="K1575" i="24"/>
  <c r="K1576" i="24"/>
  <c r="K1577" i="24"/>
  <c r="K1578" i="24"/>
  <c r="K1579" i="24"/>
  <c r="K1580" i="24"/>
  <c r="K1581" i="24"/>
  <c r="K1582" i="24"/>
  <c r="K1583" i="24"/>
  <c r="K1584" i="24"/>
  <c r="K1585" i="24"/>
  <c r="K1586" i="24"/>
  <c r="K1587" i="24"/>
  <c r="K1588" i="24"/>
  <c r="K1589" i="24"/>
  <c r="K1590" i="24"/>
  <c r="K1591" i="24"/>
  <c r="K1592" i="24"/>
  <c r="K1593" i="24"/>
  <c r="K1594" i="24"/>
  <c r="K1595" i="24"/>
  <c r="K1596" i="24"/>
  <c r="K1597" i="24"/>
  <c r="K1598" i="24"/>
  <c r="K1599" i="24"/>
  <c r="K1600" i="24"/>
  <c r="K1601" i="24"/>
  <c r="K1602" i="24"/>
  <c r="K1603" i="24"/>
  <c r="K1604" i="24"/>
  <c r="K1605" i="24"/>
  <c r="K1606" i="24"/>
  <c r="K1607" i="24"/>
  <c r="K1608" i="24"/>
  <c r="K1609" i="24"/>
  <c r="K1610" i="24"/>
  <c r="K1611" i="24"/>
  <c r="K1612" i="24"/>
  <c r="K1613" i="24"/>
  <c r="K1614" i="24"/>
  <c r="K1615" i="24"/>
  <c r="K1616" i="24"/>
  <c r="K1617" i="24"/>
  <c r="K1618" i="24"/>
  <c r="K1619" i="24"/>
  <c r="K1620" i="24"/>
  <c r="K1621" i="24"/>
  <c r="K1622" i="24"/>
  <c r="K1623" i="24"/>
  <c r="K1624" i="24"/>
  <c r="K1625" i="24"/>
  <c r="K1626" i="24"/>
  <c r="K1627" i="24"/>
  <c r="K1628" i="24"/>
  <c r="K1629" i="24"/>
  <c r="K1630" i="24"/>
  <c r="K1631" i="24"/>
  <c r="K1632" i="24"/>
  <c r="K1633" i="24"/>
  <c r="K1634" i="24"/>
  <c r="K1635" i="24"/>
  <c r="K1636" i="24"/>
  <c r="K1637" i="24"/>
  <c r="K1638" i="24"/>
  <c r="K1639" i="24"/>
  <c r="K1640" i="24"/>
  <c r="K1641" i="24"/>
  <c r="K1642" i="24"/>
  <c r="K1643" i="24"/>
  <c r="K1644" i="24"/>
  <c r="K1645" i="24"/>
  <c r="K1646" i="24"/>
  <c r="K1647" i="24"/>
  <c r="K1648" i="24"/>
  <c r="K1649" i="24"/>
  <c r="K1650" i="24"/>
  <c r="K1651" i="24"/>
  <c r="K1652" i="24"/>
  <c r="K1653" i="24"/>
  <c r="K1654" i="24"/>
  <c r="K1655" i="24"/>
  <c r="K1656" i="24"/>
  <c r="K1657" i="24"/>
  <c r="K1658" i="24"/>
  <c r="K1659" i="24"/>
  <c r="K1660" i="24"/>
  <c r="K1661" i="24"/>
  <c r="K1662" i="24"/>
  <c r="K1663" i="24"/>
  <c r="K1664" i="24"/>
  <c r="K1665" i="24"/>
  <c r="K1666" i="24"/>
  <c r="K1667" i="24"/>
  <c r="K1668" i="24"/>
  <c r="K1669" i="24"/>
  <c r="K1670" i="24"/>
  <c r="K1671" i="24"/>
  <c r="K1672" i="24"/>
  <c r="K1673" i="24"/>
  <c r="K1674" i="24"/>
  <c r="K1675" i="24"/>
  <c r="K1676" i="24"/>
  <c r="K1677" i="24"/>
  <c r="K1678" i="24"/>
  <c r="K1679" i="24"/>
  <c r="K1680" i="24"/>
  <c r="K1681" i="24"/>
  <c r="K1682" i="24"/>
  <c r="K1683" i="24"/>
  <c r="K1684" i="24"/>
  <c r="K1685" i="24"/>
  <c r="K1686" i="24"/>
  <c r="K1687" i="24"/>
  <c r="K1688" i="24"/>
  <c r="K1689" i="24"/>
  <c r="K1690" i="24"/>
  <c r="K1691" i="24"/>
  <c r="K1692" i="24"/>
  <c r="K1693" i="24"/>
  <c r="K1694" i="24"/>
  <c r="K1695" i="24"/>
  <c r="K1696" i="24"/>
  <c r="K1697" i="24"/>
  <c r="K1698" i="24"/>
  <c r="K1699" i="24"/>
  <c r="K1700" i="24"/>
  <c r="K1701" i="24"/>
  <c r="K1702" i="24"/>
  <c r="K1703" i="24"/>
  <c r="K1704" i="24"/>
  <c r="K1705" i="24"/>
  <c r="K1706" i="24"/>
  <c r="K1707" i="24"/>
  <c r="K1708" i="24"/>
  <c r="K1709" i="24"/>
  <c r="K1710" i="24"/>
  <c r="K1711" i="24"/>
  <c r="K1712" i="24"/>
  <c r="K1713" i="24"/>
  <c r="K1714" i="24"/>
  <c r="K1715" i="24"/>
  <c r="K1716" i="24"/>
  <c r="K1717" i="24"/>
  <c r="K1718" i="24"/>
  <c r="K1719" i="24"/>
  <c r="K1720" i="24"/>
  <c r="K1721" i="24"/>
  <c r="K1722" i="24"/>
  <c r="K1723" i="24"/>
  <c r="K1724" i="24"/>
  <c r="K1725" i="24"/>
  <c r="K1726" i="24"/>
  <c r="K1727" i="24"/>
  <c r="K1728" i="24"/>
  <c r="K1729" i="24"/>
  <c r="K1730" i="24"/>
  <c r="K1731" i="24"/>
  <c r="K1732" i="24"/>
  <c r="K1733" i="24"/>
  <c r="K1734" i="24"/>
  <c r="K1735" i="24"/>
  <c r="K1736" i="24"/>
  <c r="K1737" i="24"/>
  <c r="K1738" i="24"/>
  <c r="K1739" i="24"/>
  <c r="K1740" i="24"/>
  <c r="K1741" i="24"/>
  <c r="K1742" i="24"/>
  <c r="K1743" i="24"/>
  <c r="K1744" i="24"/>
  <c r="K1745" i="24"/>
  <c r="K1746" i="24"/>
  <c r="K1747" i="24"/>
  <c r="K1748" i="24"/>
  <c r="K1749" i="24"/>
  <c r="K1750" i="24"/>
  <c r="K1751" i="24"/>
  <c r="K1752" i="24"/>
  <c r="K1753" i="24"/>
  <c r="K1754" i="24"/>
  <c r="K1755" i="24"/>
  <c r="K1756" i="24"/>
  <c r="K1757" i="24"/>
  <c r="K1758" i="24"/>
  <c r="K1759" i="24"/>
  <c r="K1760" i="24"/>
  <c r="K1761" i="24"/>
  <c r="K1762" i="24"/>
  <c r="K1763" i="24"/>
  <c r="K1764" i="24"/>
  <c r="K1765" i="24"/>
  <c r="K1766" i="24"/>
  <c r="K1767" i="24"/>
  <c r="K1768" i="24"/>
  <c r="K1769" i="24"/>
  <c r="K1770" i="24"/>
  <c r="K1771" i="24"/>
  <c r="K1772" i="24"/>
  <c r="K1773" i="24"/>
  <c r="K1774" i="24"/>
  <c r="K1775" i="24"/>
  <c r="K1776" i="24"/>
  <c r="K1777" i="24"/>
  <c r="K1778" i="24"/>
  <c r="K1779" i="24"/>
  <c r="K1780" i="24"/>
  <c r="K1781" i="24"/>
  <c r="K1782" i="24"/>
  <c r="K1783" i="24"/>
  <c r="K1784" i="24"/>
  <c r="K1785" i="24"/>
  <c r="K1786" i="24"/>
  <c r="K1787" i="24"/>
  <c r="K1788" i="24"/>
  <c r="K1789" i="24"/>
  <c r="K1790" i="24"/>
  <c r="K1791" i="24"/>
  <c r="K1792" i="24"/>
  <c r="K1793" i="24"/>
  <c r="K1794" i="24"/>
  <c r="K1795" i="24"/>
  <c r="K1796" i="24"/>
  <c r="K1797" i="24"/>
  <c r="K1798" i="24"/>
  <c r="K1799" i="24"/>
  <c r="K1800" i="24"/>
  <c r="K1801" i="24"/>
  <c r="K1802" i="24"/>
  <c r="K1803" i="24"/>
  <c r="K1804" i="24"/>
  <c r="K1805" i="24"/>
  <c r="K1806" i="24"/>
  <c r="K1807" i="24"/>
  <c r="K1808" i="24"/>
  <c r="K1809" i="24"/>
  <c r="K1810" i="24"/>
  <c r="K1811" i="24"/>
  <c r="K1812" i="24"/>
  <c r="K1813" i="24"/>
  <c r="K1814" i="24"/>
  <c r="K1815" i="24"/>
  <c r="K1816" i="24"/>
  <c r="K1817" i="24"/>
  <c r="K1818" i="24"/>
  <c r="K1819" i="24"/>
  <c r="K1820" i="24"/>
  <c r="K1821" i="24"/>
  <c r="K1822" i="24"/>
  <c r="K1823" i="24"/>
  <c r="K1824" i="24"/>
  <c r="K1825" i="24"/>
  <c r="K1826" i="24"/>
  <c r="K1827" i="24"/>
  <c r="K1828" i="24"/>
  <c r="K1829" i="24"/>
  <c r="K1830" i="24"/>
  <c r="K1831" i="24"/>
  <c r="K1832" i="24"/>
  <c r="K1833" i="24"/>
  <c r="K1834" i="24"/>
  <c r="K1835" i="24"/>
  <c r="K1836" i="24"/>
  <c r="K1837" i="24"/>
  <c r="K1838" i="24"/>
  <c r="K1839" i="24"/>
  <c r="K1840" i="24"/>
  <c r="K1841" i="24"/>
  <c r="K1842" i="24"/>
  <c r="K1843" i="24"/>
  <c r="K1844" i="24"/>
  <c r="K1845" i="24"/>
  <c r="K1846" i="24"/>
  <c r="K1847" i="24"/>
  <c r="K1848" i="24"/>
  <c r="K1849" i="24"/>
  <c r="K1850" i="24"/>
  <c r="K1851" i="24"/>
  <c r="K1852" i="24"/>
  <c r="K1853" i="24"/>
  <c r="K1854" i="24"/>
  <c r="K1855" i="24"/>
  <c r="K1856" i="24"/>
  <c r="K1857" i="24"/>
  <c r="K1858" i="24"/>
  <c r="K1859" i="24"/>
  <c r="K1860" i="24"/>
  <c r="K1861" i="24"/>
  <c r="K1862" i="24"/>
  <c r="K1863" i="24"/>
  <c r="K1864" i="24"/>
  <c r="K1865" i="24"/>
  <c r="K1866" i="24"/>
  <c r="K1867" i="24"/>
  <c r="K1868" i="24"/>
  <c r="K1869" i="24"/>
  <c r="K1870" i="24"/>
  <c r="K1871" i="24"/>
  <c r="K1872" i="24"/>
  <c r="K1873" i="24"/>
  <c r="K1874" i="24"/>
  <c r="K1875" i="24"/>
  <c r="K1876" i="24"/>
  <c r="K1877" i="24"/>
  <c r="K1878" i="24"/>
  <c r="K1879" i="24"/>
  <c r="K1880" i="24"/>
  <c r="K1881" i="24"/>
  <c r="K1882" i="24"/>
  <c r="K1883" i="24"/>
  <c r="K1884" i="24"/>
  <c r="K1885" i="24"/>
  <c r="K1886" i="24"/>
  <c r="K1887" i="24"/>
  <c r="K1888" i="24"/>
  <c r="K1889" i="24"/>
  <c r="K1890" i="24"/>
  <c r="K1891" i="24"/>
  <c r="K1892" i="24"/>
  <c r="K1893" i="24"/>
  <c r="K1894" i="24"/>
  <c r="K1895" i="24"/>
  <c r="K1896" i="24"/>
  <c r="K1897" i="24"/>
  <c r="K1898" i="24"/>
  <c r="K1899" i="24"/>
  <c r="K1900" i="24"/>
  <c r="K1901" i="24"/>
  <c r="K1902" i="24"/>
  <c r="K1903" i="24"/>
  <c r="K1904" i="24"/>
  <c r="K1905" i="24"/>
  <c r="K1906" i="24"/>
  <c r="K1907" i="24"/>
  <c r="K1908" i="24"/>
  <c r="K1909" i="24"/>
  <c r="K1910" i="24"/>
  <c r="K1911" i="24"/>
  <c r="K1912" i="24"/>
  <c r="K1913" i="24"/>
  <c r="K1914" i="24"/>
  <c r="K1915" i="24"/>
  <c r="K1916" i="24"/>
  <c r="K1917" i="24"/>
  <c r="K1918" i="24"/>
  <c r="K1919" i="24"/>
  <c r="K1920" i="24"/>
  <c r="K1921" i="24"/>
  <c r="K1922" i="24"/>
  <c r="K1923" i="24"/>
  <c r="K1924" i="24"/>
  <c r="K1925" i="24"/>
  <c r="K1926" i="24"/>
  <c r="K1927" i="24"/>
  <c r="K1928" i="24"/>
  <c r="K1929" i="24"/>
  <c r="K1930" i="24"/>
  <c r="K1931" i="24"/>
  <c r="K1932" i="24"/>
  <c r="K1933" i="24"/>
  <c r="K1934" i="24"/>
  <c r="K1935" i="24"/>
  <c r="K1936" i="24"/>
  <c r="K1937" i="24"/>
  <c r="K1938" i="24"/>
  <c r="K1939" i="24"/>
  <c r="K1940" i="24"/>
  <c r="K1941" i="24"/>
  <c r="K1942" i="24"/>
  <c r="K1943" i="24"/>
  <c r="K1944" i="24"/>
  <c r="K1945" i="24"/>
  <c r="K1946" i="24"/>
  <c r="K1947" i="24"/>
  <c r="K1948" i="24"/>
  <c r="K1949" i="24"/>
  <c r="K1950" i="24"/>
  <c r="K1951" i="24"/>
  <c r="K1952" i="24"/>
  <c r="K1953" i="24"/>
  <c r="K1954" i="24"/>
  <c r="K1955" i="24"/>
  <c r="K1956" i="24"/>
  <c r="K1957" i="24"/>
  <c r="K1958" i="24"/>
  <c r="K1959" i="24"/>
  <c r="K1960" i="24"/>
  <c r="K1961" i="24"/>
  <c r="K1962" i="24"/>
  <c r="K1963" i="24"/>
  <c r="K1964" i="24"/>
  <c r="K1965" i="24"/>
  <c r="K1966" i="24"/>
  <c r="K1967" i="24"/>
  <c r="K1968" i="24"/>
  <c r="K1969" i="24"/>
  <c r="K1970" i="24"/>
  <c r="K1971" i="24"/>
  <c r="K1972" i="24"/>
  <c r="K1973" i="24"/>
  <c r="K1974" i="24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K1989" i="24"/>
  <c r="K1990" i="24"/>
  <c r="K1991" i="24"/>
  <c r="K1992" i="24"/>
  <c r="K1993" i="24"/>
  <c r="K1994" i="24"/>
  <c r="K1995" i="24"/>
  <c r="K1996" i="24"/>
  <c r="K1997" i="24"/>
  <c r="K1998" i="24"/>
  <c r="K1999" i="24"/>
  <c r="K2000" i="24"/>
  <c r="K2001" i="24"/>
  <c r="K2002" i="24"/>
  <c r="K2003" i="24"/>
  <c r="K2004" i="24"/>
  <c r="K2005" i="24"/>
  <c r="K2006" i="24"/>
  <c r="K2007" i="24"/>
  <c r="K2008" i="24"/>
  <c r="K2009" i="24"/>
  <c r="K2010" i="24"/>
  <c r="K2011" i="24"/>
  <c r="K2012" i="24"/>
  <c r="K2013" i="24"/>
  <c r="K2014" i="24"/>
  <c r="K2015" i="24"/>
  <c r="K2016" i="24"/>
  <c r="K2017" i="24"/>
  <c r="K2018" i="24"/>
  <c r="K2019" i="24"/>
  <c r="K2020" i="24"/>
  <c r="K2021" i="24"/>
  <c r="K2022" i="24"/>
  <c r="K2023" i="24"/>
  <c r="K2024" i="24"/>
  <c r="K2025" i="24"/>
  <c r="K2026" i="24"/>
  <c r="K2027" i="24"/>
  <c r="K2028" i="24"/>
  <c r="K2029" i="24"/>
  <c r="K2030" i="24"/>
  <c r="K2031" i="24"/>
  <c r="K2032" i="24"/>
  <c r="K2033" i="24"/>
  <c r="K2034" i="24"/>
  <c r="K2035" i="24"/>
  <c r="K2036" i="24"/>
  <c r="K2037" i="24"/>
  <c r="K2038" i="24"/>
  <c r="K2039" i="24"/>
  <c r="K2040" i="24"/>
  <c r="K2041" i="24"/>
  <c r="K2042" i="24"/>
  <c r="K2043" i="24"/>
  <c r="K2044" i="24"/>
  <c r="K2045" i="24"/>
  <c r="K2046" i="24"/>
  <c r="K2047" i="24"/>
  <c r="K2048" i="24"/>
  <c r="K2049" i="24"/>
  <c r="K2050" i="24"/>
  <c r="K2051" i="24"/>
  <c r="K2052" i="24"/>
  <c r="K2053" i="24"/>
  <c r="K2054" i="24"/>
  <c r="K2055" i="24"/>
  <c r="K2056" i="24"/>
  <c r="K2057" i="24"/>
  <c r="K2058" i="24"/>
  <c r="K2059" i="24"/>
  <c r="K2060" i="24"/>
  <c r="K2061" i="24"/>
  <c r="K2062" i="24"/>
  <c r="K2063" i="24"/>
  <c r="K2064" i="24"/>
  <c r="K2065" i="24"/>
  <c r="K2066" i="24"/>
  <c r="K2067" i="24"/>
  <c r="K2068" i="24"/>
  <c r="K2069" i="24"/>
  <c r="K2070" i="24"/>
  <c r="K2071" i="24"/>
  <c r="K2072" i="24"/>
  <c r="K2073" i="24"/>
  <c r="K2074" i="24"/>
  <c r="K2075" i="24"/>
  <c r="K2076" i="24"/>
  <c r="K2077" i="24"/>
  <c r="K2078" i="24"/>
  <c r="K2079" i="24"/>
  <c r="K2080" i="24"/>
  <c r="K2081" i="24"/>
  <c r="K2082" i="24"/>
  <c r="K2083" i="24"/>
  <c r="K2084" i="24"/>
  <c r="K2085" i="24"/>
  <c r="K2086" i="24"/>
  <c r="K2087" i="24"/>
  <c r="K2088" i="24"/>
  <c r="K2089" i="24"/>
  <c r="K2090" i="24"/>
  <c r="K2091" i="24"/>
  <c r="K2092" i="24"/>
  <c r="K2093" i="24"/>
  <c r="K2094" i="24"/>
  <c r="K2095" i="24"/>
  <c r="K2096" i="24"/>
  <c r="K2097" i="24"/>
  <c r="K2098" i="24"/>
  <c r="K2099" i="24"/>
  <c r="K2100" i="24"/>
  <c r="K2101" i="24"/>
  <c r="K2102" i="24"/>
  <c r="K2103" i="24"/>
  <c r="K2104" i="24"/>
  <c r="K2105" i="24"/>
  <c r="K2106" i="24"/>
  <c r="K2107" i="24"/>
  <c r="K2108" i="24"/>
  <c r="K2109" i="24"/>
  <c r="K2110" i="24"/>
  <c r="K2111" i="24"/>
  <c r="K2112" i="24"/>
  <c r="K2113" i="24"/>
  <c r="K2114" i="24"/>
  <c r="K2115" i="24"/>
  <c r="K2116" i="24"/>
  <c r="K2117" i="24"/>
  <c r="K2118" i="24"/>
  <c r="K2119" i="24"/>
  <c r="K2120" i="24"/>
  <c r="K2121" i="24"/>
  <c r="K2122" i="24"/>
  <c r="K2123" i="24"/>
  <c r="K2124" i="24"/>
  <c r="K2125" i="24"/>
  <c r="K2126" i="24"/>
  <c r="K2127" i="24"/>
  <c r="K2128" i="24"/>
  <c r="K2129" i="24"/>
  <c r="K2130" i="24"/>
  <c r="K2131" i="24"/>
  <c r="K2132" i="24"/>
  <c r="K2133" i="24"/>
  <c r="K2134" i="24"/>
  <c r="K2135" i="24"/>
  <c r="K2136" i="24"/>
  <c r="K2137" i="24"/>
  <c r="K2138" i="24"/>
  <c r="K2139" i="24"/>
  <c r="K2140" i="24"/>
  <c r="K2141" i="24"/>
  <c r="K2142" i="24"/>
  <c r="K2143" i="24"/>
  <c r="K2144" i="24"/>
  <c r="K2145" i="24"/>
  <c r="K2146" i="24"/>
  <c r="K2147" i="24"/>
  <c r="K2148" i="24"/>
  <c r="K2149" i="24"/>
  <c r="K2150" i="24"/>
  <c r="K2151" i="24"/>
  <c r="K2152" i="24"/>
  <c r="K2153" i="24"/>
  <c r="K2154" i="24"/>
  <c r="K2155" i="24"/>
  <c r="K2156" i="24"/>
  <c r="K2157" i="24"/>
  <c r="K2158" i="24"/>
  <c r="K2159" i="24"/>
  <c r="K2160" i="24"/>
  <c r="K2161" i="24"/>
  <c r="K2162" i="24"/>
  <c r="K2163" i="24"/>
  <c r="K2164" i="24"/>
  <c r="K2165" i="24"/>
  <c r="K2166" i="24"/>
  <c r="K2167" i="24"/>
  <c r="K2168" i="24"/>
  <c r="K2169" i="24"/>
  <c r="K2170" i="24"/>
  <c r="K2171" i="24"/>
  <c r="K2172" i="24"/>
  <c r="K2173" i="24"/>
  <c r="K2174" i="24"/>
  <c r="K2175" i="24"/>
  <c r="K2176" i="24"/>
  <c r="K2177" i="24"/>
  <c r="K2178" i="24"/>
  <c r="K2179" i="24"/>
  <c r="K2180" i="24"/>
  <c r="K2181" i="24"/>
  <c r="K2182" i="24"/>
  <c r="K2183" i="24"/>
  <c r="K2184" i="24"/>
  <c r="K2185" i="24"/>
  <c r="K2186" i="24"/>
  <c r="K2187" i="24"/>
  <c r="K2188" i="24"/>
  <c r="K2189" i="24"/>
  <c r="K2190" i="24"/>
  <c r="K2191" i="24"/>
  <c r="K2192" i="24"/>
  <c r="K2193" i="24"/>
  <c r="K2194" i="24"/>
  <c r="K2195" i="24"/>
  <c r="K2196" i="24"/>
  <c r="K2197" i="24"/>
  <c r="K2198" i="24"/>
  <c r="K2199" i="24"/>
  <c r="K2200" i="24"/>
  <c r="K2201" i="24"/>
  <c r="K2202" i="24"/>
  <c r="K2203" i="24"/>
  <c r="K2204" i="24"/>
  <c r="K2205" i="24"/>
  <c r="K2206" i="24"/>
  <c r="K2207" i="24"/>
  <c r="K2208" i="24"/>
  <c r="K2209" i="24"/>
  <c r="K2210" i="24"/>
  <c r="K2211" i="24"/>
  <c r="K2212" i="24"/>
  <c r="K2213" i="24"/>
  <c r="K2214" i="24"/>
  <c r="K2215" i="24"/>
  <c r="K2216" i="24"/>
  <c r="K2217" i="24"/>
  <c r="K2218" i="24"/>
  <c r="K2219" i="24"/>
  <c r="K2220" i="24"/>
  <c r="K2221" i="24"/>
  <c r="K2222" i="24"/>
  <c r="K2223" i="24"/>
  <c r="K2224" i="24"/>
  <c r="K2225" i="24"/>
  <c r="K2226" i="24"/>
  <c r="K2227" i="24"/>
  <c r="K2228" i="24"/>
  <c r="K2229" i="24"/>
  <c r="K2230" i="24"/>
  <c r="K2231" i="24"/>
  <c r="K2232" i="24"/>
  <c r="K2233" i="24"/>
  <c r="K2234" i="24"/>
  <c r="K2235" i="24"/>
  <c r="K2236" i="24"/>
  <c r="K2237" i="24"/>
  <c r="K2238" i="24"/>
  <c r="K2239" i="24"/>
  <c r="K2240" i="24"/>
  <c r="K2241" i="24"/>
  <c r="K2242" i="24"/>
  <c r="K2243" i="24"/>
  <c r="K2244" i="24"/>
  <c r="K2245" i="24"/>
  <c r="K2246" i="24"/>
  <c r="K2247" i="24"/>
  <c r="K2248" i="24"/>
  <c r="K2249" i="24"/>
  <c r="K2250" i="24"/>
  <c r="K2251" i="24"/>
  <c r="K2252" i="24"/>
  <c r="K2253" i="24"/>
  <c r="K2254" i="24"/>
  <c r="K2255" i="24"/>
  <c r="K2256" i="24"/>
  <c r="K2257" i="24"/>
  <c r="K2258" i="24"/>
  <c r="K2259" i="24"/>
  <c r="K2260" i="24"/>
  <c r="K2261" i="24"/>
  <c r="K2262" i="24"/>
  <c r="K2263" i="24"/>
  <c r="K2264" i="24"/>
  <c r="K2265" i="24"/>
  <c r="K2266" i="24"/>
  <c r="K2267" i="24"/>
  <c r="K2268" i="24"/>
  <c r="K2269" i="24"/>
  <c r="K2270" i="24"/>
  <c r="K2271" i="24"/>
  <c r="K2272" i="24"/>
  <c r="K2273" i="24"/>
  <c r="K2274" i="24"/>
  <c r="K2275" i="24"/>
  <c r="K2276" i="24"/>
  <c r="K2277" i="24"/>
  <c r="K2278" i="24"/>
  <c r="K2279" i="24"/>
  <c r="K2280" i="24"/>
  <c r="K2281" i="24"/>
  <c r="K2282" i="24"/>
  <c r="K2283" i="24"/>
  <c r="K2284" i="24"/>
  <c r="K2285" i="24"/>
  <c r="K2286" i="24"/>
  <c r="K2287" i="24"/>
  <c r="K2288" i="24"/>
  <c r="K2289" i="24"/>
  <c r="K2290" i="24"/>
  <c r="K2291" i="24"/>
  <c r="K2292" i="24"/>
  <c r="K2293" i="24"/>
  <c r="K2294" i="24"/>
  <c r="K2295" i="24"/>
  <c r="K2296" i="24"/>
  <c r="K2297" i="24"/>
  <c r="K2298" i="24"/>
  <c r="K2299" i="24"/>
  <c r="K2300" i="24"/>
  <c r="K2301" i="24"/>
  <c r="K2302" i="24"/>
  <c r="K2303" i="24"/>
  <c r="K2304" i="24"/>
  <c r="K2305" i="24"/>
  <c r="K2306" i="24"/>
  <c r="K2307" i="24"/>
  <c r="K2308" i="24"/>
  <c r="K2309" i="24"/>
  <c r="K2310" i="24"/>
  <c r="K2311" i="24"/>
  <c r="K2312" i="24"/>
  <c r="K2313" i="24"/>
  <c r="K2314" i="24"/>
  <c r="K2315" i="24"/>
  <c r="K2316" i="24"/>
  <c r="K2317" i="24"/>
  <c r="K2318" i="24"/>
  <c r="K2319" i="24"/>
  <c r="K2320" i="24"/>
  <c r="K2321" i="24"/>
  <c r="K2322" i="24"/>
  <c r="K2323" i="24"/>
  <c r="K2324" i="24"/>
  <c r="K2325" i="24"/>
  <c r="K2326" i="24"/>
  <c r="K2327" i="24"/>
  <c r="K2328" i="24"/>
  <c r="K2329" i="24"/>
  <c r="K2330" i="24"/>
  <c r="K2331" i="24"/>
  <c r="K2332" i="24"/>
  <c r="K2333" i="24"/>
  <c r="K2334" i="24"/>
  <c r="K2335" i="24"/>
  <c r="K2336" i="24"/>
  <c r="K2337" i="24"/>
  <c r="K2338" i="24"/>
  <c r="K2339" i="24"/>
  <c r="K2340" i="24"/>
  <c r="K2341" i="24"/>
  <c r="K2342" i="24"/>
  <c r="K2343" i="24"/>
  <c r="K2344" i="24"/>
  <c r="K2345" i="24"/>
  <c r="K2346" i="24"/>
  <c r="K2347" i="24"/>
  <c r="K2348" i="24"/>
  <c r="K2349" i="24"/>
  <c r="K2350" i="24"/>
  <c r="K2351" i="24"/>
  <c r="K2352" i="24"/>
  <c r="K2353" i="24"/>
  <c r="K2354" i="24"/>
  <c r="K2355" i="24"/>
  <c r="K2356" i="24"/>
  <c r="K2357" i="24"/>
  <c r="K2358" i="24"/>
  <c r="K2359" i="24"/>
  <c r="K2360" i="24"/>
  <c r="K2361" i="24"/>
  <c r="K2362" i="24"/>
  <c r="K2363" i="24"/>
  <c r="K2364" i="24"/>
  <c r="K2365" i="24"/>
  <c r="K2366" i="24"/>
  <c r="K2367" i="24"/>
  <c r="K2368" i="24"/>
  <c r="K2369" i="24"/>
  <c r="K2370" i="24"/>
  <c r="K2371" i="24"/>
  <c r="K2372" i="24"/>
  <c r="K2373" i="24"/>
  <c r="K2374" i="24"/>
  <c r="K2375" i="24"/>
  <c r="K2376" i="24"/>
  <c r="K2377" i="24"/>
  <c r="K2378" i="24"/>
  <c r="K2379" i="24"/>
  <c r="K2380" i="24"/>
  <c r="K2381" i="24"/>
  <c r="K2382" i="24"/>
  <c r="K2383" i="24"/>
  <c r="K2384" i="24"/>
  <c r="K2385" i="24"/>
  <c r="K2386" i="24"/>
  <c r="K2387" i="24"/>
  <c r="K2388" i="24"/>
  <c r="K2389" i="24"/>
  <c r="K2390" i="24"/>
  <c r="K2391" i="24"/>
  <c r="K2392" i="24"/>
  <c r="K2393" i="24"/>
  <c r="K2394" i="24"/>
  <c r="K2395" i="24"/>
  <c r="K2396" i="24"/>
  <c r="K2397" i="24"/>
  <c r="K2398" i="24"/>
  <c r="K2399" i="24"/>
  <c r="K2400" i="24"/>
  <c r="K2401" i="24"/>
  <c r="K2402" i="24"/>
  <c r="K2403" i="24"/>
  <c r="K2404" i="24"/>
  <c r="K2405" i="24"/>
  <c r="K2406" i="24"/>
  <c r="K2407" i="24"/>
  <c r="K2408" i="24"/>
  <c r="K2409" i="24"/>
  <c r="K2410" i="24"/>
  <c r="K2411" i="24"/>
  <c r="K2412" i="24"/>
  <c r="K2413" i="24"/>
  <c r="K2414" i="24"/>
  <c r="K2415" i="24"/>
  <c r="K2416" i="24"/>
  <c r="K2417" i="24"/>
  <c r="K2418" i="24"/>
  <c r="K2419" i="24"/>
  <c r="K2420" i="24"/>
  <c r="K2421" i="24"/>
  <c r="K2422" i="24"/>
  <c r="K2423" i="24"/>
  <c r="K2424" i="24"/>
  <c r="K2425" i="24"/>
  <c r="K2426" i="24"/>
  <c r="K2427" i="24"/>
  <c r="K2428" i="24"/>
  <c r="K2429" i="24"/>
  <c r="K2430" i="24"/>
  <c r="K2431" i="24"/>
  <c r="K2432" i="24"/>
  <c r="K2433" i="24"/>
  <c r="K2434" i="24"/>
  <c r="K2435" i="24"/>
  <c r="K2436" i="24"/>
  <c r="K2437" i="24"/>
  <c r="K2438" i="24"/>
  <c r="K2439" i="24"/>
  <c r="K2440" i="24"/>
  <c r="K2441" i="24"/>
  <c r="K2442" i="24"/>
  <c r="K2443" i="24"/>
  <c r="K2444" i="24"/>
  <c r="K2445" i="24"/>
  <c r="K2446" i="24"/>
  <c r="K2447" i="24"/>
  <c r="K2448" i="24"/>
  <c r="K2449" i="24"/>
  <c r="K2450" i="24"/>
  <c r="K2451" i="24"/>
  <c r="K2452" i="24"/>
  <c r="K2453" i="24"/>
  <c r="K2454" i="24"/>
  <c r="K2455" i="24"/>
  <c r="K2456" i="24"/>
  <c r="K2457" i="24"/>
  <c r="K2458" i="24"/>
  <c r="K2459" i="24"/>
  <c r="K2460" i="24"/>
  <c r="K2461" i="24"/>
  <c r="K2462" i="24"/>
  <c r="K2463" i="24"/>
  <c r="K2464" i="24"/>
  <c r="K2465" i="24"/>
  <c r="K2466" i="24"/>
  <c r="K2467" i="24"/>
  <c r="K2468" i="24"/>
  <c r="K2469" i="24"/>
  <c r="K2470" i="24"/>
  <c r="K2471" i="24"/>
  <c r="K2472" i="24"/>
  <c r="K2473" i="24"/>
  <c r="K2474" i="24"/>
  <c r="K2475" i="24"/>
  <c r="K2476" i="24"/>
  <c r="K2477" i="24"/>
  <c r="K2478" i="24"/>
  <c r="K2479" i="24"/>
  <c r="K2480" i="24"/>
  <c r="K2481" i="24"/>
  <c r="K2482" i="24"/>
  <c r="K2483" i="24"/>
  <c r="K2484" i="24"/>
  <c r="K2485" i="24"/>
  <c r="K2486" i="24"/>
  <c r="K2487" i="24"/>
  <c r="K2488" i="24"/>
  <c r="K2489" i="24"/>
  <c r="K2490" i="24"/>
  <c r="K2491" i="24"/>
  <c r="K2492" i="24"/>
  <c r="K2493" i="24"/>
  <c r="K2494" i="24"/>
  <c r="K2495" i="24"/>
  <c r="K2496" i="24"/>
  <c r="K2497" i="24"/>
  <c r="K2498" i="24"/>
  <c r="K2499" i="24"/>
  <c r="K2500" i="24"/>
  <c r="K2501" i="24"/>
  <c r="K2502" i="24"/>
  <c r="K2503" i="24"/>
  <c r="K2504" i="24"/>
  <c r="K2505" i="24"/>
  <c r="K2506" i="24"/>
  <c r="K2507" i="24"/>
  <c r="K2508" i="24"/>
  <c r="K2509" i="24"/>
  <c r="K2510" i="24"/>
  <c r="K2511" i="24"/>
  <c r="K2512" i="24"/>
  <c r="K2513" i="24"/>
  <c r="K2514" i="24"/>
  <c r="K2515" i="24"/>
  <c r="K2516" i="24"/>
  <c r="K2517" i="24"/>
  <c r="K2518" i="24"/>
  <c r="K2519" i="24"/>
  <c r="K2520" i="24"/>
  <c r="K2521" i="24"/>
  <c r="K2522" i="24"/>
  <c r="K2523" i="24"/>
  <c r="K2524" i="24"/>
  <c r="K2525" i="24"/>
  <c r="K2526" i="24"/>
  <c r="K2527" i="24"/>
  <c r="K2528" i="24"/>
  <c r="K2529" i="24"/>
  <c r="K2530" i="24"/>
  <c r="K2531" i="24"/>
  <c r="K2532" i="24"/>
  <c r="K2533" i="24"/>
  <c r="K2534" i="24"/>
  <c r="K2535" i="24"/>
  <c r="K2536" i="24"/>
  <c r="K2537" i="24"/>
  <c r="K2538" i="24"/>
  <c r="K2539" i="24"/>
  <c r="K2540" i="24"/>
  <c r="K2541" i="24"/>
  <c r="K2542" i="24"/>
  <c r="K2543" i="24"/>
  <c r="K2544" i="24"/>
  <c r="K2545" i="24"/>
  <c r="K2546" i="24"/>
  <c r="K2547" i="24"/>
  <c r="K2548" i="24"/>
  <c r="K2549" i="24"/>
  <c r="K2550" i="24"/>
  <c r="K2551" i="24"/>
  <c r="K2552" i="24"/>
  <c r="K2553" i="24"/>
  <c r="K2554" i="24"/>
  <c r="K2555" i="24"/>
  <c r="K2556" i="24"/>
  <c r="K2557" i="24"/>
  <c r="K2558" i="24"/>
  <c r="K2559" i="24"/>
  <c r="K2560" i="24"/>
  <c r="K2561" i="24"/>
  <c r="K2562" i="24"/>
  <c r="K2563" i="24"/>
  <c r="K2564" i="24"/>
  <c r="K2565" i="24"/>
  <c r="K2566" i="24"/>
  <c r="K2567" i="24"/>
  <c r="K2568" i="24"/>
  <c r="K2569" i="24"/>
  <c r="K2570" i="24"/>
  <c r="K2571" i="24"/>
  <c r="K2572" i="24"/>
  <c r="K2573" i="24"/>
  <c r="K2574" i="24"/>
  <c r="K2575" i="24"/>
  <c r="K2576" i="24"/>
  <c r="K2577" i="24"/>
  <c r="K2578" i="24"/>
  <c r="K2579" i="24"/>
  <c r="K2580" i="24"/>
  <c r="K2581" i="24"/>
  <c r="K2582" i="24"/>
  <c r="K2583" i="24"/>
  <c r="K2584" i="24"/>
  <c r="K2585" i="24"/>
  <c r="K2586" i="24"/>
  <c r="K2587" i="24"/>
  <c r="K2588" i="24"/>
  <c r="K2589" i="24"/>
  <c r="K2590" i="24"/>
  <c r="K2591" i="24"/>
  <c r="K2592" i="24"/>
  <c r="K2593" i="24"/>
  <c r="K2594" i="24"/>
  <c r="K2595" i="24"/>
  <c r="K2596" i="24"/>
  <c r="K2597" i="24"/>
  <c r="K2598" i="24"/>
  <c r="K2599" i="24"/>
  <c r="K2600" i="24"/>
  <c r="K2601" i="24"/>
  <c r="K2602" i="24"/>
  <c r="K2603" i="24"/>
  <c r="K2604" i="24"/>
  <c r="K2605" i="24"/>
  <c r="K2606" i="24"/>
  <c r="K2607" i="24"/>
  <c r="K2608" i="24"/>
  <c r="K2609" i="24"/>
  <c r="K2610" i="24"/>
  <c r="K2611" i="24"/>
  <c r="K2612" i="24"/>
  <c r="K2613" i="24"/>
  <c r="K2614" i="24"/>
  <c r="K2615" i="24"/>
  <c r="K2616" i="24"/>
  <c r="K2617" i="24"/>
  <c r="K2618" i="24"/>
  <c r="K2619" i="24"/>
  <c r="K2620" i="24"/>
  <c r="K2621" i="24"/>
  <c r="K2622" i="24"/>
  <c r="K2623" i="24"/>
  <c r="K2624" i="24"/>
  <c r="K2625" i="24"/>
  <c r="K2626" i="24"/>
  <c r="K2627" i="24"/>
  <c r="K2628" i="24"/>
  <c r="K2629" i="24"/>
  <c r="K2630" i="24"/>
  <c r="K2631" i="24"/>
  <c r="K2632" i="24"/>
  <c r="K2633" i="24"/>
  <c r="K2634" i="24"/>
  <c r="K2635" i="24"/>
  <c r="K2636" i="24"/>
  <c r="K2637" i="24"/>
  <c r="K2638" i="24"/>
  <c r="K2639" i="24"/>
  <c r="K2640" i="24"/>
  <c r="K2641" i="24"/>
  <c r="K2642" i="24"/>
  <c r="K2643" i="24"/>
  <c r="K2644" i="24"/>
  <c r="K2645" i="24"/>
  <c r="K2646" i="24"/>
  <c r="K2647" i="24"/>
  <c r="K2648" i="24"/>
  <c r="K2649" i="24"/>
  <c r="K2650" i="24"/>
  <c r="K2651" i="24"/>
  <c r="K2652" i="24"/>
  <c r="K2653" i="24"/>
  <c r="K2654" i="24"/>
  <c r="K2655" i="24"/>
  <c r="K2656" i="24"/>
  <c r="K2657" i="24"/>
  <c r="K2658" i="24"/>
  <c r="K2659" i="24"/>
  <c r="K2660" i="24"/>
  <c r="K2661" i="24"/>
  <c r="K2662" i="24"/>
  <c r="K2663" i="24"/>
  <c r="K2664" i="24"/>
  <c r="K2665" i="24"/>
  <c r="K2666" i="24"/>
  <c r="K2667" i="24"/>
  <c r="K2668" i="24"/>
  <c r="K2669" i="24"/>
  <c r="K2670" i="24"/>
  <c r="K2671" i="24"/>
  <c r="K2672" i="24"/>
  <c r="K2673" i="24"/>
  <c r="K2674" i="24"/>
  <c r="K2675" i="24"/>
  <c r="K2676" i="24"/>
  <c r="K2677" i="24"/>
  <c r="K2678" i="24"/>
  <c r="K2679" i="24"/>
  <c r="K2680" i="24"/>
  <c r="K2681" i="24"/>
  <c r="K2682" i="24"/>
  <c r="K2683" i="24"/>
  <c r="K2684" i="24"/>
  <c r="K2685" i="24"/>
  <c r="K2686" i="24"/>
  <c r="K2687" i="24"/>
  <c r="K2688" i="24"/>
  <c r="K2689" i="24"/>
  <c r="K2690" i="24"/>
  <c r="K2691" i="24"/>
  <c r="K2692" i="24"/>
  <c r="K2693" i="24"/>
  <c r="K2694" i="24"/>
  <c r="K2695" i="24"/>
  <c r="K2696" i="24"/>
  <c r="K2697" i="24"/>
  <c r="K2698" i="24"/>
  <c r="K2699" i="24"/>
  <c r="K2700" i="24"/>
  <c r="K2701" i="24"/>
  <c r="K2702" i="24"/>
  <c r="K2703" i="24"/>
  <c r="K2704" i="24"/>
  <c r="K2705" i="24"/>
  <c r="K2706" i="24"/>
  <c r="K2707" i="24"/>
  <c r="K2708" i="24"/>
  <c r="K2709" i="24"/>
  <c r="K2710" i="24"/>
  <c r="K2711" i="24"/>
  <c r="K2712" i="24"/>
  <c r="K2713" i="24"/>
  <c r="K2714" i="24"/>
  <c r="K2715" i="24"/>
  <c r="K2716" i="24"/>
  <c r="K2717" i="24"/>
  <c r="K2718" i="24"/>
  <c r="K2719" i="24"/>
  <c r="K2720" i="24"/>
  <c r="K2721" i="24"/>
  <c r="K2722" i="24"/>
  <c r="K2723" i="24"/>
  <c r="K2724" i="24"/>
  <c r="K2725" i="24"/>
  <c r="K2726" i="24"/>
  <c r="K2727" i="24"/>
  <c r="K2728" i="24"/>
  <c r="K2729" i="24"/>
  <c r="K2730" i="24"/>
  <c r="K2731" i="24"/>
  <c r="K2732" i="24"/>
  <c r="K2733" i="24"/>
  <c r="K2734" i="24"/>
  <c r="K2735" i="24"/>
  <c r="K2736" i="24"/>
  <c r="K2737" i="24"/>
  <c r="K2738" i="24"/>
  <c r="K2739" i="24"/>
  <c r="K2740" i="24"/>
  <c r="K2741" i="24"/>
  <c r="K2742" i="24"/>
  <c r="K2743" i="24"/>
  <c r="K2744" i="24"/>
  <c r="K2745" i="24"/>
  <c r="K2746" i="24"/>
  <c r="K2747" i="24"/>
  <c r="K2748" i="24"/>
  <c r="K2749" i="24"/>
  <c r="K2750" i="24"/>
  <c r="K2751" i="24"/>
  <c r="K2752" i="24"/>
  <c r="K2753" i="24"/>
  <c r="K2754" i="24"/>
  <c r="K2755" i="24"/>
  <c r="K2756" i="24"/>
  <c r="K2757" i="24"/>
  <c r="K2758" i="24"/>
  <c r="K2759" i="24"/>
  <c r="K2760" i="24"/>
  <c r="K2761" i="24"/>
  <c r="K2762" i="24"/>
  <c r="K2763" i="24"/>
  <c r="K2764" i="24"/>
  <c r="K2765" i="24"/>
  <c r="K2766" i="24"/>
  <c r="K2767" i="24"/>
  <c r="K2768" i="24"/>
  <c r="K2769" i="24"/>
  <c r="K2770" i="24"/>
  <c r="K2771" i="24"/>
  <c r="K2772" i="24"/>
  <c r="K2773" i="24"/>
  <c r="K2774" i="24"/>
  <c r="K2775" i="24"/>
  <c r="K2776" i="24"/>
  <c r="K2777" i="24"/>
  <c r="K2778" i="24"/>
  <c r="K2779" i="24"/>
  <c r="K2780" i="24"/>
  <c r="K2781" i="24"/>
  <c r="K2782" i="24"/>
  <c r="K2783" i="24"/>
  <c r="K2784" i="24"/>
  <c r="K2785" i="24"/>
  <c r="K2786" i="24"/>
  <c r="K2787" i="24"/>
  <c r="K2788" i="24"/>
  <c r="K2789" i="24"/>
  <c r="K2790" i="24"/>
  <c r="K2791" i="24"/>
  <c r="K2792" i="24"/>
  <c r="K2793" i="24"/>
  <c r="K2794" i="24"/>
  <c r="K2795" i="24"/>
  <c r="K2796" i="24"/>
  <c r="K2797" i="24"/>
  <c r="K2798" i="24"/>
  <c r="K2799" i="24"/>
  <c r="K2800" i="24"/>
  <c r="K2801" i="24"/>
  <c r="K2802" i="24"/>
  <c r="K2803" i="24"/>
  <c r="K2804" i="24"/>
  <c r="K2805" i="24"/>
  <c r="K2806" i="24"/>
  <c r="K2807" i="24"/>
  <c r="K2808" i="24"/>
  <c r="K2809" i="24"/>
  <c r="K2810" i="24"/>
  <c r="K2811" i="24"/>
  <c r="K2812" i="24"/>
  <c r="K2813" i="24"/>
  <c r="K2814" i="24"/>
  <c r="K2815" i="24"/>
  <c r="K2816" i="24"/>
  <c r="K2817" i="24"/>
  <c r="K2818" i="24"/>
  <c r="K2819" i="24"/>
  <c r="K2820" i="24"/>
  <c r="K2821" i="24"/>
  <c r="K2822" i="24"/>
  <c r="K2823" i="24"/>
  <c r="K2824" i="24"/>
  <c r="K2825" i="24"/>
  <c r="K2826" i="24"/>
  <c r="K2827" i="24"/>
  <c r="K2828" i="24"/>
  <c r="K2829" i="24"/>
  <c r="K2830" i="24"/>
  <c r="K2831" i="24"/>
  <c r="K2832" i="24"/>
  <c r="K2833" i="24"/>
  <c r="K2834" i="24"/>
  <c r="K2835" i="24"/>
  <c r="K2836" i="24"/>
  <c r="K2837" i="24"/>
  <c r="K2838" i="24"/>
  <c r="K2839" i="24"/>
  <c r="K2840" i="24"/>
  <c r="K2841" i="24"/>
  <c r="K2842" i="24"/>
  <c r="K2843" i="24"/>
  <c r="K2844" i="24"/>
  <c r="K2845" i="24"/>
  <c r="K2846" i="24"/>
  <c r="K2847" i="24"/>
  <c r="K2848" i="24"/>
  <c r="K2849" i="24"/>
  <c r="K2850" i="24"/>
  <c r="K2851" i="24"/>
  <c r="K2852" i="24"/>
  <c r="K2853" i="24"/>
  <c r="K2854" i="24"/>
  <c r="K2855" i="24"/>
  <c r="K2856" i="24"/>
  <c r="K2857" i="24"/>
  <c r="K2858" i="24"/>
  <c r="K2859" i="24"/>
  <c r="K2860" i="24"/>
  <c r="K2861" i="24"/>
  <c r="K2862" i="24"/>
  <c r="K2863" i="24"/>
  <c r="K2864" i="24"/>
  <c r="K2865" i="24"/>
  <c r="K2866" i="24"/>
  <c r="K2867" i="24"/>
  <c r="K2868" i="24"/>
  <c r="K2869" i="24"/>
  <c r="K2870" i="24"/>
  <c r="K2871" i="24"/>
  <c r="K2872" i="24"/>
  <c r="K2873" i="24"/>
  <c r="K2874" i="24"/>
  <c r="K2875" i="24"/>
  <c r="K2876" i="24"/>
  <c r="K2877" i="24"/>
  <c r="K2878" i="24"/>
  <c r="K2879" i="24"/>
  <c r="K2880" i="24"/>
  <c r="K2881" i="24"/>
  <c r="K2882" i="24"/>
  <c r="K2883" i="24"/>
  <c r="K2884" i="24"/>
  <c r="K2885" i="24"/>
  <c r="K2886" i="24"/>
  <c r="K2887" i="24"/>
  <c r="K2888" i="24"/>
  <c r="K2889" i="24"/>
  <c r="K2890" i="24"/>
  <c r="K2891" i="24"/>
  <c r="K2892" i="24"/>
  <c r="K2893" i="24"/>
  <c r="K2894" i="24"/>
  <c r="K2895" i="24"/>
  <c r="K2896" i="24"/>
  <c r="K2897" i="24"/>
  <c r="K2898" i="24"/>
  <c r="K2899" i="24"/>
  <c r="K2900" i="24"/>
  <c r="K2901" i="24"/>
  <c r="K2902" i="24"/>
  <c r="K2903" i="24"/>
  <c r="K2904" i="24"/>
  <c r="K2905" i="24"/>
  <c r="K2906" i="24"/>
  <c r="K2907" i="24"/>
  <c r="K2908" i="24"/>
  <c r="K2909" i="24"/>
  <c r="K2910" i="24"/>
  <c r="K2911" i="24"/>
  <c r="K2912" i="24"/>
  <c r="K2913" i="24"/>
  <c r="K2914" i="24"/>
  <c r="K2915" i="24"/>
  <c r="K2916" i="24"/>
  <c r="K2917" i="24"/>
  <c r="K2918" i="24"/>
  <c r="K2919" i="24"/>
  <c r="K2920" i="24"/>
  <c r="K2921" i="24"/>
  <c r="K2922" i="24"/>
  <c r="K2923" i="24"/>
  <c r="K2924" i="24"/>
  <c r="K2925" i="24"/>
  <c r="K2926" i="24"/>
  <c r="K2927" i="24"/>
  <c r="K2928" i="24"/>
  <c r="K2929" i="24"/>
  <c r="K2930" i="24"/>
  <c r="K2931" i="24"/>
  <c r="K2932" i="24"/>
  <c r="K2933" i="24"/>
  <c r="K2934" i="24"/>
  <c r="K2935" i="24"/>
  <c r="K2936" i="24"/>
  <c r="K2937" i="24"/>
  <c r="K2938" i="24"/>
  <c r="K2939" i="24"/>
  <c r="K2940" i="24"/>
  <c r="K2941" i="24"/>
  <c r="K2942" i="24"/>
  <c r="K2943" i="24"/>
  <c r="K2944" i="24"/>
  <c r="K2945" i="24"/>
  <c r="K2946" i="24"/>
  <c r="K2947" i="24"/>
  <c r="K2948" i="24"/>
  <c r="K2949" i="24"/>
  <c r="K2950" i="24"/>
  <c r="K2951" i="24"/>
  <c r="K2952" i="24"/>
  <c r="K2953" i="24"/>
  <c r="K2954" i="24"/>
  <c r="K2955" i="24"/>
  <c r="K2956" i="24"/>
  <c r="K2957" i="24"/>
  <c r="K2958" i="24"/>
  <c r="K2959" i="24"/>
  <c r="K2960" i="24"/>
  <c r="K2961" i="24"/>
  <c r="K2962" i="24"/>
  <c r="K2963" i="24"/>
  <c r="K2964" i="24"/>
  <c r="K2965" i="24"/>
  <c r="K2966" i="24"/>
  <c r="K2967" i="24"/>
  <c r="K2968" i="24"/>
  <c r="K2969" i="24"/>
  <c r="K2970" i="24"/>
  <c r="K2971" i="24"/>
  <c r="K2972" i="24"/>
  <c r="K2973" i="24"/>
  <c r="K2974" i="24"/>
  <c r="K2975" i="24"/>
  <c r="K2976" i="24"/>
  <c r="K2977" i="24"/>
  <c r="K2978" i="24"/>
  <c r="K2979" i="24"/>
  <c r="K2980" i="24"/>
  <c r="K2981" i="24"/>
  <c r="K2982" i="24"/>
  <c r="K2983" i="24"/>
  <c r="K2984" i="24"/>
  <c r="K2985" i="24"/>
  <c r="K2986" i="24"/>
  <c r="K2987" i="24"/>
  <c r="K2988" i="24"/>
  <c r="K2989" i="24"/>
  <c r="K2990" i="24"/>
  <c r="K2991" i="24"/>
  <c r="K2992" i="24"/>
  <c r="K2993" i="24"/>
  <c r="K2994" i="24"/>
  <c r="K2995" i="24"/>
  <c r="K2996" i="24"/>
  <c r="K2997" i="24"/>
  <c r="K2998" i="24"/>
  <c r="K2999" i="24"/>
  <c r="K3000" i="24"/>
  <c r="K3001" i="24"/>
  <c r="K3002" i="24"/>
  <c r="K3003" i="24"/>
  <c r="K3004" i="24"/>
  <c r="K3005" i="24"/>
  <c r="K3006" i="24"/>
  <c r="K3007" i="24"/>
  <c r="K3008" i="24"/>
  <c r="K3009" i="24"/>
  <c r="K3010" i="24"/>
  <c r="K3011" i="24"/>
  <c r="K3012" i="24"/>
  <c r="K3013" i="24"/>
  <c r="K3014" i="24"/>
  <c r="K3015" i="24"/>
  <c r="K3016" i="24"/>
  <c r="K3017" i="24"/>
  <c r="K3018" i="24"/>
  <c r="K3019" i="24"/>
  <c r="K3020" i="24"/>
  <c r="K3021" i="24"/>
  <c r="K3022" i="24"/>
  <c r="K3023" i="24"/>
  <c r="K3024" i="24"/>
  <c r="K3025" i="24"/>
  <c r="K3026" i="24"/>
  <c r="K3027" i="24"/>
  <c r="K3028" i="24"/>
  <c r="K3029" i="24"/>
  <c r="K3030" i="24"/>
  <c r="K3031" i="24"/>
  <c r="K3032" i="24"/>
  <c r="K3033" i="24"/>
  <c r="K3034" i="24"/>
  <c r="K3035" i="24"/>
  <c r="K3036" i="24"/>
  <c r="K3037" i="24"/>
  <c r="K3038" i="24"/>
  <c r="K3039" i="24"/>
  <c r="K3040" i="24"/>
  <c r="K3041" i="24"/>
  <c r="K3042" i="24"/>
  <c r="K3043" i="24"/>
  <c r="K3044" i="24"/>
  <c r="K3045" i="24"/>
  <c r="K3046" i="24"/>
  <c r="K3047" i="24"/>
  <c r="K3048" i="24"/>
  <c r="K3049" i="24"/>
  <c r="K3050" i="24"/>
  <c r="K3051" i="24"/>
  <c r="K3052" i="24"/>
  <c r="K3053" i="24"/>
  <c r="K3054" i="24"/>
  <c r="K3055" i="24"/>
  <c r="K3056" i="24"/>
  <c r="K3057" i="24"/>
  <c r="K3058" i="24"/>
  <c r="K3059" i="24"/>
  <c r="K3060" i="24"/>
  <c r="K3061" i="24"/>
  <c r="K3062" i="24"/>
  <c r="K3063" i="24"/>
  <c r="K3064" i="24"/>
  <c r="K3065" i="24"/>
  <c r="K3066" i="24"/>
  <c r="K3067" i="24"/>
  <c r="K3068" i="24"/>
  <c r="K3069" i="24"/>
  <c r="K3070" i="24"/>
  <c r="K3071" i="24"/>
  <c r="K3072" i="24"/>
  <c r="K3073" i="24"/>
  <c r="K3074" i="24"/>
  <c r="K3075" i="24"/>
  <c r="K3076" i="24"/>
  <c r="K3077" i="24"/>
  <c r="K3078" i="24"/>
  <c r="K3079" i="24"/>
  <c r="K3080" i="24"/>
  <c r="K3081" i="24"/>
  <c r="K3082" i="24"/>
  <c r="K3083" i="24"/>
  <c r="K3084" i="24"/>
  <c r="K3085" i="24"/>
  <c r="K3086" i="24"/>
  <c r="K3087" i="24"/>
  <c r="K3088" i="24"/>
  <c r="K3089" i="24"/>
  <c r="K3090" i="24"/>
  <c r="K3091" i="24"/>
  <c r="K3092" i="24"/>
  <c r="K3093" i="24"/>
  <c r="K3094" i="24"/>
  <c r="K3095" i="24"/>
  <c r="K3096" i="24"/>
  <c r="K3097" i="24"/>
  <c r="K3098" i="24"/>
  <c r="K3099" i="24"/>
  <c r="K3100" i="24"/>
  <c r="K3101" i="24"/>
  <c r="K3102" i="24"/>
  <c r="K3103" i="24"/>
  <c r="K3104" i="24"/>
  <c r="K3105" i="24"/>
  <c r="K3106" i="24"/>
  <c r="K3107" i="24"/>
  <c r="K3108" i="24"/>
  <c r="K3109" i="24"/>
  <c r="K3110" i="24"/>
  <c r="K3111" i="24"/>
  <c r="K3112" i="24"/>
  <c r="K3113" i="24"/>
  <c r="K3114" i="24"/>
  <c r="K3115" i="24"/>
  <c r="K3116" i="24"/>
  <c r="K3117" i="24"/>
  <c r="K3118" i="24"/>
  <c r="K3119" i="24"/>
  <c r="K3120" i="24"/>
  <c r="K3121" i="24"/>
  <c r="K3122" i="24"/>
  <c r="K3123" i="24"/>
  <c r="K3124" i="24"/>
  <c r="K3125" i="24"/>
  <c r="K3126" i="24"/>
  <c r="K3127" i="24"/>
  <c r="K3128" i="24"/>
  <c r="K3129" i="24"/>
  <c r="K3130" i="24"/>
  <c r="K3131" i="24"/>
  <c r="K3132" i="24"/>
  <c r="K3133" i="24"/>
  <c r="K3134" i="24"/>
  <c r="K3135" i="24"/>
  <c r="K3136" i="24"/>
  <c r="K3137" i="24"/>
  <c r="K3138" i="24"/>
  <c r="K3139" i="24"/>
  <c r="K3140" i="24"/>
  <c r="K3141" i="24"/>
  <c r="K3142" i="24"/>
  <c r="K3143" i="24"/>
  <c r="K3144" i="24"/>
  <c r="K3145" i="24"/>
  <c r="K3146" i="24"/>
  <c r="K3147" i="24"/>
  <c r="K3148" i="24"/>
  <c r="K3149" i="24"/>
  <c r="K3150" i="24"/>
  <c r="K3151" i="24"/>
  <c r="K3152" i="24"/>
  <c r="K3153" i="24"/>
  <c r="K3154" i="24"/>
  <c r="K3155" i="24"/>
  <c r="K3156" i="24"/>
  <c r="K3157" i="24"/>
  <c r="K3158" i="24"/>
  <c r="K3159" i="24"/>
  <c r="K3160" i="24"/>
  <c r="K3161" i="24"/>
  <c r="K3162" i="24"/>
  <c r="K3163" i="24"/>
  <c r="K3164" i="24"/>
  <c r="K3165" i="24"/>
  <c r="K3166" i="24"/>
  <c r="K3167" i="24"/>
  <c r="K3168" i="24"/>
  <c r="K3169" i="24"/>
  <c r="K3170" i="24"/>
  <c r="K3171" i="24"/>
  <c r="K3172" i="24"/>
  <c r="K3173" i="24"/>
  <c r="K3174" i="24"/>
  <c r="K3175" i="24"/>
  <c r="K3176" i="24"/>
  <c r="K3177" i="24"/>
  <c r="K3178" i="24"/>
  <c r="K3179" i="24"/>
  <c r="K3180" i="24"/>
  <c r="K3181" i="24"/>
  <c r="K3182" i="24"/>
  <c r="K3183" i="24"/>
  <c r="K3184" i="24"/>
  <c r="K3185" i="24"/>
  <c r="K3186" i="24"/>
  <c r="K3187" i="24"/>
  <c r="K3188" i="24"/>
  <c r="K3189" i="24"/>
  <c r="K3190" i="24"/>
  <c r="K3191" i="24"/>
  <c r="K3192" i="24"/>
  <c r="K3193" i="24"/>
  <c r="K3194" i="24"/>
  <c r="K3195" i="24"/>
  <c r="K3196" i="24"/>
  <c r="K3197" i="24"/>
  <c r="K3198" i="24"/>
  <c r="K3199" i="24"/>
  <c r="K3200" i="24"/>
  <c r="K3201" i="24"/>
  <c r="K3202" i="24"/>
  <c r="K3203" i="24"/>
  <c r="K3204" i="24"/>
  <c r="K3205" i="24"/>
  <c r="K3206" i="24"/>
  <c r="K3207" i="24"/>
  <c r="K3208" i="24"/>
  <c r="K3209" i="24"/>
  <c r="K3210" i="24"/>
  <c r="K3211" i="24"/>
  <c r="K3212" i="24"/>
  <c r="K3213" i="24"/>
  <c r="K3214" i="24"/>
  <c r="K3215" i="24"/>
  <c r="K3216" i="24"/>
  <c r="K3217" i="24"/>
  <c r="K3218" i="24"/>
  <c r="K3219" i="24"/>
  <c r="K3220" i="24"/>
  <c r="K3221" i="24"/>
  <c r="K3222" i="24"/>
  <c r="K3223" i="24"/>
  <c r="K3224" i="24"/>
  <c r="K3225" i="24"/>
  <c r="K3226" i="24"/>
  <c r="K3227" i="24"/>
  <c r="K3228" i="24"/>
  <c r="K3229" i="24"/>
  <c r="K3230" i="24"/>
  <c r="K3231" i="24"/>
  <c r="K3232" i="24"/>
  <c r="K3233" i="24"/>
  <c r="K3234" i="24"/>
  <c r="K3235" i="24"/>
  <c r="K3236" i="24"/>
  <c r="K3237" i="24"/>
  <c r="K3238" i="24"/>
  <c r="K3239" i="24"/>
  <c r="K3240" i="24"/>
  <c r="K3241" i="24"/>
  <c r="K3242" i="24"/>
  <c r="K3243" i="24"/>
  <c r="K3244" i="24"/>
  <c r="K3245" i="24"/>
  <c r="K3246" i="24"/>
  <c r="K3247" i="24"/>
  <c r="K3248" i="24"/>
  <c r="K3249" i="24"/>
  <c r="K3250" i="24"/>
  <c r="K3251" i="24"/>
  <c r="K3252" i="24"/>
  <c r="K3253" i="24"/>
  <c r="K3254" i="24"/>
  <c r="K3255" i="24"/>
  <c r="K3256" i="24"/>
  <c r="K3257" i="24"/>
  <c r="K3258" i="24"/>
  <c r="K3259" i="24"/>
  <c r="K3260" i="24"/>
  <c r="K3261" i="24"/>
  <c r="K3262" i="24"/>
  <c r="K3263" i="24"/>
  <c r="K3264" i="24"/>
  <c r="K3265" i="24"/>
  <c r="K3266" i="24"/>
  <c r="K3267" i="24"/>
  <c r="K3268" i="24"/>
  <c r="K3269" i="24"/>
  <c r="K3270" i="24"/>
  <c r="K3271" i="24"/>
  <c r="K3272" i="24"/>
  <c r="K3273" i="24"/>
  <c r="K3274" i="24"/>
  <c r="K3275" i="24"/>
  <c r="K3276" i="24"/>
  <c r="K3277" i="24"/>
  <c r="K3278" i="24"/>
  <c r="K3279" i="24"/>
  <c r="K3280" i="24"/>
  <c r="K3281" i="24"/>
  <c r="K3282" i="24"/>
  <c r="K3283" i="24"/>
  <c r="K3284" i="24"/>
  <c r="K3285" i="24"/>
  <c r="K3286" i="24"/>
  <c r="K3287" i="24"/>
  <c r="K3288" i="24"/>
  <c r="K3289" i="24"/>
  <c r="K3290" i="24"/>
  <c r="K3291" i="24"/>
  <c r="K3292" i="24"/>
  <c r="K3293" i="24"/>
  <c r="K3294" i="24"/>
  <c r="K3295" i="24"/>
  <c r="K3296" i="24"/>
  <c r="K3297" i="24"/>
  <c r="K3298" i="24"/>
  <c r="K3299" i="24"/>
  <c r="K3300" i="24"/>
  <c r="K3301" i="24"/>
  <c r="K3302" i="24"/>
  <c r="K3303" i="24"/>
  <c r="K3304" i="24"/>
  <c r="K3305" i="24"/>
  <c r="K3306" i="24"/>
  <c r="K3307" i="24"/>
  <c r="K3308" i="24"/>
  <c r="K3309" i="24"/>
  <c r="K3310" i="24"/>
  <c r="K3311" i="24"/>
  <c r="K3312" i="24"/>
  <c r="K3313" i="24"/>
  <c r="K3314" i="24"/>
  <c r="K3315" i="24"/>
  <c r="K3316" i="24"/>
  <c r="K3317" i="24"/>
  <c r="K3318" i="24"/>
  <c r="K3319" i="24"/>
  <c r="K3320" i="24"/>
  <c r="K3321" i="24"/>
  <c r="K3322" i="24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K3335" i="24"/>
  <c r="K3336" i="24"/>
  <c r="K3337" i="24"/>
  <c r="K3338" i="24"/>
  <c r="K3339" i="24"/>
  <c r="K3340" i="24"/>
  <c r="K3341" i="24"/>
  <c r="K3342" i="24"/>
  <c r="K3343" i="24"/>
  <c r="K3344" i="24"/>
  <c r="K3345" i="24"/>
  <c r="K3346" i="24"/>
  <c r="K3347" i="24"/>
  <c r="K3348" i="24"/>
  <c r="K3349" i="24"/>
  <c r="K3350" i="24"/>
  <c r="K3351" i="24"/>
  <c r="K3352" i="24"/>
  <c r="K3353" i="24"/>
  <c r="K3354" i="24"/>
  <c r="K3355" i="24"/>
  <c r="K3356" i="24"/>
  <c r="K3357" i="24"/>
  <c r="K3358" i="24"/>
  <c r="K3359" i="24"/>
  <c r="K3360" i="24"/>
  <c r="K3361" i="24"/>
  <c r="K3362" i="24"/>
  <c r="K3363" i="24"/>
  <c r="K3364" i="24"/>
  <c r="K3365" i="24"/>
  <c r="K3366" i="24"/>
  <c r="K3367" i="24"/>
  <c r="K3368" i="24"/>
  <c r="K3369" i="24"/>
  <c r="K3370" i="24"/>
  <c r="K3371" i="24"/>
  <c r="K3372" i="24"/>
  <c r="K3373" i="24"/>
  <c r="K3374" i="24"/>
  <c r="K3375" i="24"/>
  <c r="K3376" i="24"/>
  <c r="K3377" i="24"/>
  <c r="K3378" i="24"/>
  <c r="K3379" i="24"/>
  <c r="K3380" i="24"/>
  <c r="K3381" i="24"/>
  <c r="K3382" i="24"/>
  <c r="K3383" i="24"/>
  <c r="K3384" i="24"/>
  <c r="K3385" i="24"/>
  <c r="K3386" i="24"/>
  <c r="K3387" i="24"/>
  <c r="K3388" i="24"/>
  <c r="K3389" i="24"/>
  <c r="K3390" i="24"/>
  <c r="K3391" i="24"/>
  <c r="K3392" i="24"/>
  <c r="K3393" i="24"/>
  <c r="K3394" i="24"/>
  <c r="K3395" i="24"/>
  <c r="K3396" i="24"/>
  <c r="K3397" i="24"/>
  <c r="K3398" i="24"/>
  <c r="K3399" i="24"/>
  <c r="K3400" i="24"/>
  <c r="K3401" i="24"/>
  <c r="K3402" i="24"/>
  <c r="K3403" i="24"/>
  <c r="K3404" i="24"/>
  <c r="K3405" i="24"/>
  <c r="K3406" i="24"/>
  <c r="K3407" i="24"/>
  <c r="K3408" i="24"/>
  <c r="K3409" i="24"/>
  <c r="K3410" i="24"/>
  <c r="K3411" i="24"/>
  <c r="K3412" i="24"/>
  <c r="K3413" i="24"/>
  <c r="K3414" i="24"/>
  <c r="K3415" i="24"/>
  <c r="K3416" i="24"/>
  <c r="K3417" i="24"/>
  <c r="K3418" i="24"/>
  <c r="K3419" i="24"/>
  <c r="K3420" i="24"/>
  <c r="K3421" i="24"/>
  <c r="K3422" i="24"/>
  <c r="K3423" i="24"/>
  <c r="K3424" i="24"/>
  <c r="K3425" i="24"/>
  <c r="K3426" i="24"/>
  <c r="K3427" i="24"/>
  <c r="K3428" i="24"/>
  <c r="K3429" i="24"/>
  <c r="K3430" i="24"/>
  <c r="K3431" i="24"/>
  <c r="K3432" i="24"/>
  <c r="K3433" i="24"/>
  <c r="K3434" i="24"/>
  <c r="K3435" i="24"/>
  <c r="K3436" i="24"/>
  <c r="K3437" i="24"/>
  <c r="K3438" i="24"/>
  <c r="K3439" i="24"/>
  <c r="K3440" i="24"/>
  <c r="K3441" i="24"/>
  <c r="K3442" i="24"/>
  <c r="K3443" i="24"/>
  <c r="K3444" i="24"/>
  <c r="K3445" i="24"/>
  <c r="K3446" i="24"/>
  <c r="K3447" i="24"/>
  <c r="K3448" i="24"/>
  <c r="K3449" i="24"/>
  <c r="K3450" i="24"/>
  <c r="K3451" i="24"/>
  <c r="K3452" i="24"/>
  <c r="K3453" i="24"/>
  <c r="K3454" i="24"/>
  <c r="K3455" i="24"/>
  <c r="K3456" i="24"/>
  <c r="K3457" i="24"/>
  <c r="K3458" i="24"/>
  <c r="K3459" i="24"/>
  <c r="K3460" i="24"/>
  <c r="K3461" i="24"/>
  <c r="K3462" i="24"/>
  <c r="K3463" i="24"/>
  <c r="K3464" i="24"/>
  <c r="K3465" i="24"/>
  <c r="K3466" i="24"/>
  <c r="K3467" i="24"/>
  <c r="K3468" i="24"/>
  <c r="K3469" i="24"/>
  <c r="K3470" i="24"/>
  <c r="K3471" i="24"/>
  <c r="K3472" i="24"/>
  <c r="K3473" i="24"/>
  <c r="K3474" i="24"/>
  <c r="K3475" i="24"/>
  <c r="K3476" i="24"/>
  <c r="K3477" i="24"/>
  <c r="K3478" i="24"/>
  <c r="K3479" i="24"/>
  <c r="K3480" i="24"/>
  <c r="K3481" i="24"/>
  <c r="K3482" i="24"/>
  <c r="K3483" i="24"/>
  <c r="K3484" i="24"/>
  <c r="K3485" i="24"/>
  <c r="K3486" i="24"/>
  <c r="K3487" i="24"/>
  <c r="K3488" i="24"/>
  <c r="K3489" i="24"/>
  <c r="K3490" i="24"/>
  <c r="K3491" i="24"/>
  <c r="K3492" i="24"/>
  <c r="K3493" i="24"/>
  <c r="K3494" i="24"/>
  <c r="K3495" i="24"/>
  <c r="K3496" i="24"/>
  <c r="K3497" i="24"/>
  <c r="K3498" i="24"/>
  <c r="K3499" i="24"/>
  <c r="K3500" i="24"/>
  <c r="K3501" i="24"/>
  <c r="K3502" i="24"/>
  <c r="K3503" i="24"/>
  <c r="K3504" i="24"/>
  <c r="K3505" i="24"/>
  <c r="K3506" i="24"/>
  <c r="K3507" i="24"/>
  <c r="K3508" i="24"/>
  <c r="K3509" i="24"/>
  <c r="K3510" i="24"/>
  <c r="K3511" i="24"/>
  <c r="K3512" i="24"/>
  <c r="K3513" i="24"/>
  <c r="K3514" i="24"/>
  <c r="K3515" i="24"/>
  <c r="K3516" i="24"/>
  <c r="K3517" i="24"/>
  <c r="K3518" i="24"/>
  <c r="K3519" i="24"/>
  <c r="K3520" i="24"/>
  <c r="K3521" i="24"/>
  <c r="K3522" i="24"/>
  <c r="K3523" i="24"/>
  <c r="K3524" i="24"/>
  <c r="K3525" i="24"/>
  <c r="K3526" i="24"/>
  <c r="K3527" i="24"/>
  <c r="K3528" i="24"/>
  <c r="K3529" i="24"/>
  <c r="K3530" i="24"/>
  <c r="K3531" i="24"/>
  <c r="K3532" i="24"/>
  <c r="K3533" i="24"/>
  <c r="K3534" i="24"/>
  <c r="K3535" i="24"/>
  <c r="K3536" i="24"/>
  <c r="K3537" i="24"/>
  <c r="K3538" i="24"/>
  <c r="K3539" i="24"/>
  <c r="K3540" i="24"/>
  <c r="K3541" i="24"/>
  <c r="K3542" i="24"/>
  <c r="K3543" i="24"/>
  <c r="K3544" i="24"/>
  <c r="K3545" i="24"/>
  <c r="K3546" i="24"/>
  <c r="K3547" i="24"/>
  <c r="K3548" i="24"/>
  <c r="K3549" i="24"/>
  <c r="K3550" i="24"/>
  <c r="K3551" i="24"/>
  <c r="K3552" i="24"/>
  <c r="K3553" i="24"/>
  <c r="K3554" i="24"/>
  <c r="K3555" i="24"/>
  <c r="K3556" i="24"/>
  <c r="K3557" i="24"/>
  <c r="K3558" i="24"/>
  <c r="K3559" i="24"/>
  <c r="K3560" i="24"/>
  <c r="K3561" i="24"/>
  <c r="K3562" i="24"/>
  <c r="K3563" i="24"/>
  <c r="K3564" i="24"/>
  <c r="K3565" i="24"/>
  <c r="K3566" i="24"/>
  <c r="K3567" i="24"/>
  <c r="K3568" i="24"/>
  <c r="K3569" i="24"/>
  <c r="K3570" i="24"/>
  <c r="K3571" i="24"/>
  <c r="K3572" i="24"/>
  <c r="K3573" i="24"/>
  <c r="K3574" i="24"/>
  <c r="K3575" i="24"/>
  <c r="K3576" i="24"/>
  <c r="K3577" i="24"/>
  <c r="K3578" i="24"/>
  <c r="K3579" i="24"/>
  <c r="K3580" i="24"/>
  <c r="K3581" i="24"/>
  <c r="K3582" i="24"/>
  <c r="K3583" i="24"/>
  <c r="K3584" i="24"/>
  <c r="K3585" i="24"/>
  <c r="K3586" i="24"/>
  <c r="K3587" i="24"/>
  <c r="K3588" i="24"/>
  <c r="K3589" i="24"/>
  <c r="K3590" i="24"/>
  <c r="K3591" i="24"/>
  <c r="K3592" i="24"/>
  <c r="K3593" i="24"/>
  <c r="K3594" i="24"/>
  <c r="K3595" i="24"/>
  <c r="K3596" i="24"/>
  <c r="K3597" i="24"/>
  <c r="K3598" i="24"/>
  <c r="K3599" i="24"/>
  <c r="K3600" i="24"/>
  <c r="K3601" i="24"/>
  <c r="K3602" i="24"/>
  <c r="K3603" i="24"/>
  <c r="K3604" i="24"/>
  <c r="K3605" i="24"/>
  <c r="K3606" i="24"/>
  <c r="K3607" i="24"/>
  <c r="K3608" i="24"/>
  <c r="K3609" i="24"/>
  <c r="K3610" i="24"/>
  <c r="K3611" i="24"/>
  <c r="K3612" i="24"/>
  <c r="K3613" i="24"/>
  <c r="K3614" i="24"/>
  <c r="K3615" i="24"/>
  <c r="K3616" i="24"/>
  <c r="K3617" i="24"/>
  <c r="K3618" i="24"/>
  <c r="K3619" i="24"/>
  <c r="K3620" i="24"/>
  <c r="K3621" i="24"/>
  <c r="K3622" i="24"/>
  <c r="K3623" i="24"/>
  <c r="K3624" i="24"/>
  <c r="K3625" i="24"/>
  <c r="K3626" i="24"/>
  <c r="K3627" i="24"/>
  <c r="K3628" i="24"/>
  <c r="K3629" i="24"/>
  <c r="K3630" i="24"/>
  <c r="K3631" i="24"/>
  <c r="K3632" i="24"/>
  <c r="K3633" i="24"/>
  <c r="K3634" i="24"/>
  <c r="K3635" i="24"/>
  <c r="K3636" i="24"/>
  <c r="K3637" i="24"/>
  <c r="K3638" i="24"/>
  <c r="K3639" i="24"/>
  <c r="K3640" i="24"/>
  <c r="K3641" i="24"/>
  <c r="K3642" i="24"/>
  <c r="K3643" i="24"/>
  <c r="K3644" i="24"/>
  <c r="K3645" i="24"/>
  <c r="K3646" i="24"/>
  <c r="K3647" i="24"/>
  <c r="K3648" i="24"/>
  <c r="K3649" i="24"/>
  <c r="K3650" i="24"/>
  <c r="K3651" i="24"/>
  <c r="K3652" i="24"/>
  <c r="K3653" i="24"/>
  <c r="K3654" i="24"/>
  <c r="K3655" i="24"/>
  <c r="K3656" i="24"/>
  <c r="K3657" i="24"/>
  <c r="K3658" i="24"/>
  <c r="K3659" i="24"/>
  <c r="K3660" i="24"/>
  <c r="K3661" i="24"/>
  <c r="K3662" i="24"/>
  <c r="K3663" i="24"/>
  <c r="K3664" i="24"/>
  <c r="K3665" i="24"/>
  <c r="K3666" i="24"/>
  <c r="K3667" i="24"/>
  <c r="K3668" i="24"/>
  <c r="K3669" i="24"/>
  <c r="K3670" i="24"/>
  <c r="K3671" i="24"/>
  <c r="K3672" i="24"/>
  <c r="K3673" i="24"/>
  <c r="K3674" i="24"/>
  <c r="K3675" i="24"/>
  <c r="K3676" i="24"/>
  <c r="K3677" i="24"/>
  <c r="K3678" i="24"/>
  <c r="K3679" i="24"/>
  <c r="K3680" i="24"/>
  <c r="K3681" i="24"/>
  <c r="K3682" i="24"/>
  <c r="K3683" i="24"/>
  <c r="K3684" i="24"/>
  <c r="K3685" i="24"/>
  <c r="K3686" i="24"/>
  <c r="K3687" i="24"/>
  <c r="K3688" i="24"/>
  <c r="K3689" i="24"/>
  <c r="K3690" i="24"/>
  <c r="K3691" i="24"/>
  <c r="K3692" i="24"/>
  <c r="K3693" i="24"/>
  <c r="K3694" i="24"/>
  <c r="K3695" i="24"/>
  <c r="K3696" i="24"/>
  <c r="K3697" i="24"/>
  <c r="K3698" i="24"/>
  <c r="K3699" i="24"/>
  <c r="K3700" i="24"/>
  <c r="K3701" i="24"/>
  <c r="K3702" i="24"/>
  <c r="K3703" i="24"/>
  <c r="K3704" i="24"/>
  <c r="K3705" i="24"/>
  <c r="K3706" i="24"/>
  <c r="K3707" i="24"/>
  <c r="K3708" i="24"/>
  <c r="K3709" i="24"/>
  <c r="K3710" i="24"/>
  <c r="K3711" i="24"/>
  <c r="K3712" i="24"/>
  <c r="K3713" i="24"/>
  <c r="K3714" i="24"/>
  <c r="K3715" i="24"/>
  <c r="K3716" i="24"/>
  <c r="K3717" i="24"/>
  <c r="K3718" i="24"/>
  <c r="K3719" i="24"/>
  <c r="K3720" i="24"/>
  <c r="K3721" i="24"/>
  <c r="K3722" i="24"/>
  <c r="K3723" i="24"/>
  <c r="K3724" i="24"/>
  <c r="K3725" i="24"/>
  <c r="K3726" i="24"/>
  <c r="K3727" i="24"/>
  <c r="K3728" i="24"/>
  <c r="K3729" i="24"/>
  <c r="K3730" i="24"/>
  <c r="K3731" i="24"/>
  <c r="K3732" i="24"/>
  <c r="K3733" i="24"/>
  <c r="K3734" i="24"/>
  <c r="K3735" i="24"/>
  <c r="K3736" i="24"/>
  <c r="K3737" i="24"/>
  <c r="K3738" i="24"/>
  <c r="K3739" i="24"/>
  <c r="K3740" i="24"/>
  <c r="K3741" i="24"/>
  <c r="K3742" i="24"/>
  <c r="K3743" i="24"/>
  <c r="K3744" i="24"/>
  <c r="K3745" i="24"/>
  <c r="K3746" i="24"/>
  <c r="K3747" i="24"/>
  <c r="K3748" i="24"/>
  <c r="K3749" i="24"/>
  <c r="K3750" i="24"/>
  <c r="K3751" i="24"/>
  <c r="K3752" i="24"/>
  <c r="K3753" i="24"/>
  <c r="K3754" i="24"/>
  <c r="K3755" i="24"/>
  <c r="K3756" i="24"/>
  <c r="K3757" i="24"/>
  <c r="K3758" i="24"/>
  <c r="K3759" i="24"/>
  <c r="K3760" i="24"/>
  <c r="K3761" i="24"/>
  <c r="K3762" i="24"/>
  <c r="K3763" i="24"/>
  <c r="K3764" i="24"/>
  <c r="K3765" i="24"/>
  <c r="K3766" i="24"/>
  <c r="K3767" i="24"/>
  <c r="K3768" i="24"/>
  <c r="K3769" i="24"/>
  <c r="K3770" i="24"/>
  <c r="K3771" i="24"/>
  <c r="K3772" i="24"/>
  <c r="K3773" i="24"/>
  <c r="K3774" i="24"/>
  <c r="K3775" i="24"/>
  <c r="K3776" i="24"/>
  <c r="K3777" i="24"/>
  <c r="K3778" i="24"/>
  <c r="K3779" i="24"/>
  <c r="K3780" i="24"/>
  <c r="K3781" i="24"/>
  <c r="K3782" i="24"/>
  <c r="K3783" i="24"/>
  <c r="K3784" i="24"/>
  <c r="K3785" i="24"/>
  <c r="K3786" i="24"/>
  <c r="K3787" i="24"/>
  <c r="K3788" i="24"/>
  <c r="K3789" i="24"/>
  <c r="K3790" i="24"/>
  <c r="K3791" i="24"/>
  <c r="K3792" i="24"/>
  <c r="K3793" i="24"/>
  <c r="K3794" i="24"/>
  <c r="K3795" i="24"/>
  <c r="K3796" i="24"/>
  <c r="K3797" i="24"/>
  <c r="K3798" i="24"/>
  <c r="K3799" i="24"/>
  <c r="K3800" i="24"/>
  <c r="K3801" i="24"/>
  <c r="K3802" i="24"/>
  <c r="K3803" i="24"/>
  <c r="K3804" i="24"/>
  <c r="K3805" i="24"/>
  <c r="K3806" i="24"/>
  <c r="K3807" i="24"/>
  <c r="K3808" i="24"/>
  <c r="K3809" i="24"/>
  <c r="K3810" i="24"/>
  <c r="K3811" i="24"/>
  <c r="K3812" i="24"/>
  <c r="K3813" i="24"/>
  <c r="K3814" i="24"/>
  <c r="K3815" i="24"/>
  <c r="K3816" i="24"/>
  <c r="K3817" i="24"/>
  <c r="K3818" i="24"/>
  <c r="K3819" i="24"/>
  <c r="K3820" i="24"/>
  <c r="K3821" i="24"/>
  <c r="K3822" i="24"/>
  <c r="K3823" i="24"/>
  <c r="K3824" i="24"/>
  <c r="K3825" i="24"/>
  <c r="K3826" i="24"/>
  <c r="K3827" i="24"/>
  <c r="K3828" i="24"/>
  <c r="K3829" i="24"/>
  <c r="K3830" i="24"/>
  <c r="K3831" i="24"/>
  <c r="K3832" i="24"/>
  <c r="K3833" i="24"/>
  <c r="K3834" i="24"/>
  <c r="K3835" i="24"/>
  <c r="K3836" i="24"/>
  <c r="K3837" i="24"/>
  <c r="K3838" i="24"/>
  <c r="K3839" i="24"/>
  <c r="K3840" i="24"/>
  <c r="K3841" i="24"/>
  <c r="K3842" i="24"/>
  <c r="K3843" i="24"/>
  <c r="K3844" i="24"/>
  <c r="K3845" i="24"/>
  <c r="K3846" i="24"/>
  <c r="K3847" i="24"/>
  <c r="K3848" i="24"/>
  <c r="K3849" i="24"/>
  <c r="K3850" i="24"/>
  <c r="K3851" i="24"/>
  <c r="K3852" i="24"/>
  <c r="K3853" i="24"/>
  <c r="K3854" i="24"/>
  <c r="K3855" i="24"/>
  <c r="K3856" i="24"/>
  <c r="K3857" i="24"/>
  <c r="K3858" i="24"/>
  <c r="K3859" i="24"/>
  <c r="K3860" i="24"/>
  <c r="K3861" i="24"/>
  <c r="K3862" i="24"/>
  <c r="K3863" i="24"/>
  <c r="K3864" i="24"/>
  <c r="K3865" i="24"/>
  <c r="K3866" i="24"/>
  <c r="K3867" i="24"/>
  <c r="K3868" i="24"/>
  <c r="K3869" i="24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K3883" i="24"/>
  <c r="K3884" i="24"/>
  <c r="K3885" i="24"/>
  <c r="K3886" i="24"/>
  <c r="K3887" i="24"/>
  <c r="K3888" i="24"/>
  <c r="K3889" i="24"/>
  <c r="K3890" i="24"/>
  <c r="K3891" i="24"/>
  <c r="K3892" i="24"/>
  <c r="K3893" i="24"/>
  <c r="K3894" i="24"/>
  <c r="K3895" i="24"/>
  <c r="K3896" i="24"/>
  <c r="K3897" i="24"/>
  <c r="K3898" i="24"/>
  <c r="K3899" i="24"/>
  <c r="K3900" i="24"/>
  <c r="K3901" i="24"/>
  <c r="K3902" i="24"/>
  <c r="K3903" i="24"/>
  <c r="K3904" i="24"/>
  <c r="K3905" i="24"/>
  <c r="K3906" i="24"/>
  <c r="K3907" i="24"/>
  <c r="K3908" i="24"/>
  <c r="K3909" i="24"/>
  <c r="K3910" i="24"/>
  <c r="K3911" i="24"/>
  <c r="K3912" i="24"/>
  <c r="K3913" i="24"/>
  <c r="K3914" i="24"/>
  <c r="K3915" i="24"/>
  <c r="K3916" i="24"/>
  <c r="K3917" i="24"/>
  <c r="K3918" i="24"/>
  <c r="K3919" i="24"/>
  <c r="K3920" i="24"/>
  <c r="K3921" i="24"/>
  <c r="K3922" i="24"/>
  <c r="K3923" i="24"/>
  <c r="K3924" i="24"/>
  <c r="K3925" i="24"/>
  <c r="K3926" i="24"/>
  <c r="K3927" i="24"/>
  <c r="K3928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K3940" i="24"/>
  <c r="K3941" i="24"/>
  <c r="K3942" i="24"/>
  <c r="K3943" i="24"/>
  <c r="K3944" i="24"/>
  <c r="K3945" i="24"/>
  <c r="K3946" i="24"/>
  <c r="K3947" i="24"/>
  <c r="K3948" i="24"/>
  <c r="K3949" i="24"/>
  <c r="K3950" i="24"/>
  <c r="K3951" i="24"/>
  <c r="K3952" i="24"/>
  <c r="K3953" i="24"/>
  <c r="K3954" i="24"/>
  <c r="K3955" i="24"/>
  <c r="K3956" i="24"/>
  <c r="K3957" i="24"/>
  <c r="K3958" i="24"/>
  <c r="K3959" i="24"/>
  <c r="K3960" i="24"/>
  <c r="K3961" i="24"/>
  <c r="K3962" i="24"/>
  <c r="K3963" i="24"/>
  <c r="K3964" i="24"/>
  <c r="K3965" i="24"/>
  <c r="K3966" i="24"/>
  <c r="K3967" i="24"/>
  <c r="K3968" i="24"/>
  <c r="K3969" i="24"/>
  <c r="K3970" i="24"/>
  <c r="K3971" i="24"/>
  <c r="K3972" i="24"/>
  <c r="K3973" i="24"/>
  <c r="K3974" i="24"/>
  <c r="K3975" i="24"/>
  <c r="K3976" i="24"/>
  <c r="K3977" i="24"/>
  <c r="K3978" i="24"/>
  <c r="K3979" i="24"/>
  <c r="K3980" i="24"/>
  <c r="K3981" i="24"/>
  <c r="K3982" i="24"/>
  <c r="K3983" i="24"/>
  <c r="K3984" i="24"/>
  <c r="K3985" i="24"/>
  <c r="K3986" i="24"/>
  <c r="K3987" i="24"/>
  <c r="K3988" i="24"/>
  <c r="K3989" i="24"/>
  <c r="K3990" i="24"/>
  <c r="K3991" i="24"/>
  <c r="K3992" i="24"/>
  <c r="K3993" i="24"/>
  <c r="K3994" i="24"/>
  <c r="K3995" i="24"/>
  <c r="K3996" i="24"/>
  <c r="K3997" i="24"/>
  <c r="K3998" i="24"/>
  <c r="K3999" i="24"/>
  <c r="K4000" i="24"/>
  <c r="K4001" i="24"/>
  <c r="K4002" i="24"/>
  <c r="K4003" i="24"/>
  <c r="K4004" i="24"/>
  <c r="K4005" i="24"/>
  <c r="K4006" i="24"/>
  <c r="K4007" i="24"/>
  <c r="K4008" i="24"/>
  <c r="K4009" i="24"/>
  <c r="K4010" i="24"/>
  <c r="K4011" i="24"/>
  <c r="K4012" i="24"/>
  <c r="K4013" i="24"/>
  <c r="K4014" i="24"/>
  <c r="K4015" i="24"/>
  <c r="K4016" i="24"/>
  <c r="K4017" i="24"/>
  <c r="K4018" i="24"/>
  <c r="K4019" i="24"/>
  <c r="K4020" i="24"/>
  <c r="K4021" i="24"/>
  <c r="K4022" i="24"/>
  <c r="K4023" i="24"/>
  <c r="K4024" i="24"/>
  <c r="K4025" i="24"/>
  <c r="K4026" i="24"/>
  <c r="K4027" i="24"/>
  <c r="K4028" i="24"/>
  <c r="K4029" i="24"/>
  <c r="K4030" i="24"/>
  <c r="K4031" i="24"/>
  <c r="K4032" i="24"/>
  <c r="K4033" i="24"/>
  <c r="K4034" i="24"/>
  <c r="K4035" i="24"/>
  <c r="K4036" i="24"/>
  <c r="K4037" i="24"/>
  <c r="K4038" i="24"/>
  <c r="K4039" i="24"/>
  <c r="K4040" i="24"/>
  <c r="K4041" i="24"/>
  <c r="K4042" i="24"/>
  <c r="K4043" i="24"/>
  <c r="K4044" i="24"/>
  <c r="K4045" i="24"/>
  <c r="K4046" i="24"/>
  <c r="K4047" i="24"/>
  <c r="K4048" i="24"/>
  <c r="K4049" i="24"/>
  <c r="K4050" i="24"/>
  <c r="K4051" i="24"/>
  <c r="K4052" i="24"/>
  <c r="K4053" i="24"/>
  <c r="K4054" i="24"/>
  <c r="K4055" i="24"/>
  <c r="K4056" i="24"/>
  <c r="K4057" i="24"/>
  <c r="K4058" i="24"/>
  <c r="K4059" i="24"/>
  <c r="K4060" i="24"/>
  <c r="K4061" i="24"/>
  <c r="K4062" i="24"/>
  <c r="K4063" i="24"/>
  <c r="K4064" i="24"/>
  <c r="K4065" i="24"/>
  <c r="K4066" i="24"/>
  <c r="K4067" i="24"/>
  <c r="K4068" i="24"/>
  <c r="K4069" i="24"/>
  <c r="K4070" i="24"/>
  <c r="K4071" i="24"/>
  <c r="K4072" i="24"/>
  <c r="K4073" i="24"/>
  <c r="K4074" i="24"/>
  <c r="K4075" i="24"/>
  <c r="K4076" i="24"/>
  <c r="K4077" i="24"/>
  <c r="K4078" i="24"/>
  <c r="K4079" i="24"/>
  <c r="K4080" i="24"/>
  <c r="K4081" i="24"/>
  <c r="K4082" i="24"/>
  <c r="K4083" i="24"/>
  <c r="K4084" i="24"/>
  <c r="K4085" i="24"/>
  <c r="K4086" i="24"/>
  <c r="K4087" i="24"/>
  <c r="K4088" i="24"/>
  <c r="K4089" i="24"/>
  <c r="K4090" i="24"/>
  <c r="K4091" i="24"/>
  <c r="K4092" i="24"/>
  <c r="K4093" i="24"/>
  <c r="K4094" i="24"/>
  <c r="K4095" i="24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08" i="24"/>
  <c r="K4109" i="24"/>
  <c r="K4110" i="24"/>
  <c r="K4111" i="24"/>
  <c r="K4112" i="24"/>
  <c r="K4113" i="24"/>
  <c r="K4114" i="24"/>
  <c r="K4115" i="24"/>
  <c r="K4116" i="24"/>
  <c r="K4117" i="24"/>
  <c r="K4118" i="24"/>
  <c r="K4119" i="24"/>
  <c r="K4120" i="24"/>
  <c r="K4121" i="24"/>
  <c r="K4122" i="24"/>
  <c r="K4123" i="24"/>
  <c r="K4124" i="24"/>
  <c r="K4125" i="24"/>
  <c r="K4126" i="24"/>
  <c r="K4127" i="24"/>
  <c r="K4128" i="24"/>
  <c r="K4129" i="24"/>
  <c r="K4130" i="24"/>
  <c r="K4131" i="24"/>
  <c r="K4132" i="24"/>
  <c r="K4133" i="24"/>
  <c r="K4134" i="24"/>
  <c r="K4135" i="24"/>
  <c r="K4136" i="24"/>
  <c r="K4137" i="24"/>
  <c r="K4138" i="24"/>
  <c r="K4139" i="24"/>
  <c r="K4140" i="24"/>
  <c r="K4141" i="24"/>
  <c r="K4142" i="24"/>
  <c r="K4143" i="24"/>
  <c r="K4144" i="24"/>
  <c r="K4145" i="24"/>
  <c r="K4146" i="24"/>
  <c r="K4147" i="24"/>
  <c r="K4148" i="24"/>
  <c r="K4149" i="24"/>
  <c r="K4150" i="24"/>
  <c r="K4151" i="24"/>
  <c r="K4152" i="24"/>
  <c r="K4153" i="24"/>
  <c r="K4154" i="24"/>
  <c r="K4155" i="24"/>
  <c r="K4156" i="24"/>
  <c r="K4157" i="24"/>
  <c r="K4158" i="24"/>
  <c r="K4159" i="24"/>
  <c r="K4160" i="24"/>
  <c r="K4161" i="24"/>
  <c r="K4162" i="24"/>
  <c r="K4163" i="24"/>
  <c r="K4164" i="24"/>
  <c r="K4165" i="24"/>
  <c r="K4166" i="24"/>
  <c r="K4167" i="24"/>
  <c r="K4168" i="24"/>
  <c r="K4169" i="24"/>
  <c r="K4170" i="24"/>
  <c r="K4171" i="24"/>
  <c r="K4172" i="24"/>
  <c r="K4173" i="24"/>
  <c r="K4174" i="24"/>
  <c r="K4175" i="24"/>
  <c r="K4176" i="24"/>
  <c r="K4177" i="24"/>
  <c r="K4178" i="24"/>
  <c r="K4179" i="24"/>
  <c r="K4180" i="24"/>
  <c r="K4181" i="24"/>
  <c r="K4182" i="24"/>
  <c r="K4183" i="24"/>
  <c r="K4184" i="24"/>
  <c r="K4185" i="24"/>
  <c r="K4186" i="24"/>
  <c r="K4187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K4199" i="24"/>
  <c r="K4200" i="24"/>
  <c r="K4201" i="24"/>
  <c r="K4202" i="24"/>
  <c r="K4203" i="24"/>
  <c r="K4204" i="24"/>
  <c r="K4205" i="24"/>
  <c r="K4206" i="24"/>
  <c r="K4207" i="24"/>
  <c r="K4208" i="24"/>
  <c r="K4209" i="24"/>
  <c r="K4210" i="24"/>
  <c r="K4211" i="24"/>
  <c r="K4212" i="24"/>
  <c r="K4213" i="24"/>
  <c r="K4214" i="24"/>
  <c r="K4215" i="24"/>
  <c r="K4216" i="24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K4229" i="24"/>
  <c r="K4230" i="24"/>
  <c r="K4231" i="24"/>
  <c r="K4232" i="24"/>
  <c r="K4233" i="24"/>
  <c r="K4234" i="24"/>
  <c r="K4235" i="24"/>
  <c r="K4236" i="24"/>
  <c r="K4237" i="24"/>
  <c r="K4238" i="24"/>
  <c r="K4239" i="24"/>
  <c r="K4240" i="24"/>
  <c r="K4241" i="24"/>
  <c r="K4242" i="24"/>
  <c r="K4243" i="24"/>
  <c r="K4244" i="24"/>
  <c r="K4245" i="24"/>
  <c r="K4246" i="24"/>
  <c r="K4247" i="24"/>
  <c r="K4248" i="24"/>
  <c r="K4249" i="24"/>
  <c r="K4250" i="24"/>
  <c r="K4251" i="24"/>
  <c r="K4252" i="24"/>
  <c r="K4253" i="24"/>
  <c r="K4254" i="24"/>
  <c r="K4255" i="24"/>
  <c r="K4256" i="24"/>
  <c r="K4257" i="24"/>
  <c r="K4258" i="24"/>
  <c r="K4259" i="24"/>
  <c r="K4260" i="24"/>
  <c r="K4261" i="24"/>
  <c r="K4262" i="24"/>
  <c r="K4263" i="24"/>
  <c r="K4264" i="24"/>
  <c r="K4265" i="24"/>
  <c r="K4266" i="24"/>
  <c r="K4267" i="24"/>
  <c r="K4268" i="24"/>
  <c r="K4269" i="24"/>
  <c r="K4270" i="24"/>
  <c r="K4271" i="24"/>
  <c r="K4272" i="24"/>
  <c r="K4273" i="24"/>
  <c r="K4274" i="24"/>
  <c r="K4275" i="24"/>
  <c r="K4276" i="24"/>
  <c r="K4277" i="24"/>
  <c r="K4278" i="24"/>
  <c r="K4279" i="24"/>
  <c r="K4280" i="24"/>
  <c r="K4281" i="24"/>
  <c r="K4282" i="24"/>
  <c r="K4283" i="24"/>
  <c r="K4284" i="24"/>
  <c r="K4285" i="24"/>
  <c r="K4286" i="24"/>
  <c r="K4287" i="24"/>
  <c r="K4288" i="24"/>
  <c r="K4289" i="24"/>
  <c r="K4290" i="24"/>
  <c r="K4291" i="24"/>
  <c r="K4292" i="24"/>
  <c r="K4293" i="24"/>
  <c r="K4294" i="24"/>
  <c r="K4295" i="24"/>
  <c r="K4296" i="24"/>
  <c r="K4297" i="24"/>
  <c r="K4298" i="24"/>
  <c r="K4299" i="24"/>
  <c r="K4300" i="24"/>
  <c r="K4301" i="24"/>
  <c r="K4302" i="24"/>
  <c r="K4303" i="24"/>
  <c r="K4304" i="24"/>
  <c r="K4305" i="24"/>
  <c r="K4306" i="24"/>
  <c r="K4307" i="24"/>
  <c r="K4308" i="24"/>
  <c r="K4309" i="24"/>
  <c r="K4310" i="24"/>
  <c r="K4311" i="24"/>
  <c r="K4312" i="24"/>
  <c r="K4313" i="24"/>
  <c r="K4314" i="24"/>
  <c r="K4315" i="24"/>
  <c r="K4316" i="24"/>
  <c r="K4317" i="24"/>
  <c r="K4318" i="24"/>
  <c r="K4319" i="24"/>
  <c r="K4320" i="24"/>
  <c r="K4321" i="24"/>
  <c r="K4322" i="24"/>
  <c r="K4323" i="24"/>
  <c r="K4324" i="24"/>
  <c r="K4325" i="24"/>
  <c r="K4326" i="24"/>
  <c r="K4327" i="24"/>
  <c r="K4328" i="24"/>
  <c r="K4329" i="24"/>
  <c r="K4330" i="24"/>
  <c r="K4331" i="24"/>
  <c r="K4332" i="24"/>
  <c r="K4333" i="24"/>
  <c r="K4334" i="24"/>
  <c r="K4335" i="24"/>
  <c r="K4336" i="24"/>
  <c r="K4337" i="24"/>
  <c r="K4338" i="24"/>
  <c r="K4339" i="24"/>
  <c r="K4340" i="24"/>
  <c r="K4341" i="24"/>
  <c r="K4342" i="24"/>
  <c r="K4343" i="24"/>
  <c r="K4344" i="24"/>
  <c r="K4345" i="24"/>
  <c r="K4346" i="24"/>
  <c r="K4347" i="24"/>
  <c r="K4348" i="24"/>
  <c r="K4349" i="24"/>
  <c r="K4350" i="24"/>
  <c r="K4351" i="24"/>
  <c r="K4352" i="24"/>
  <c r="K4353" i="24"/>
  <c r="K4354" i="24"/>
  <c r="K4355" i="24"/>
  <c r="K4356" i="24"/>
  <c r="K4357" i="24"/>
  <c r="K4358" i="24"/>
  <c r="K4359" i="24"/>
  <c r="K4360" i="24"/>
  <c r="K4361" i="24"/>
  <c r="K4362" i="24"/>
  <c r="K4363" i="24"/>
  <c r="K4364" i="24"/>
  <c r="K4365" i="24"/>
  <c r="K4366" i="24"/>
  <c r="K4367" i="24"/>
  <c r="K4368" i="24"/>
  <c r="K4369" i="24"/>
  <c r="K4370" i="24"/>
  <c r="K4371" i="24"/>
  <c r="K4372" i="24"/>
  <c r="K4373" i="24"/>
  <c r="K4374" i="24"/>
  <c r="K4375" i="24"/>
  <c r="K4376" i="24"/>
  <c r="K4377" i="24"/>
  <c r="K4378" i="24"/>
  <c r="K4379" i="24"/>
  <c r="K4380" i="24"/>
  <c r="K4381" i="24"/>
  <c r="K4382" i="24"/>
  <c r="K4383" i="24"/>
  <c r="K4384" i="24"/>
  <c r="K4385" i="24"/>
  <c r="K4386" i="24"/>
  <c r="K4387" i="24"/>
  <c r="K4388" i="24"/>
  <c r="K4389" i="24"/>
  <c r="K4390" i="24"/>
  <c r="K4391" i="24"/>
  <c r="K4392" i="24"/>
  <c r="K4393" i="24"/>
  <c r="K4394" i="24"/>
  <c r="K4395" i="24"/>
  <c r="K4396" i="24"/>
  <c r="K4397" i="24"/>
  <c r="K4398" i="24"/>
  <c r="K4399" i="24"/>
  <c r="K4400" i="24"/>
  <c r="K4401" i="24"/>
  <c r="K4402" i="24"/>
  <c r="K4403" i="24"/>
  <c r="K4404" i="24"/>
  <c r="K4405" i="24"/>
  <c r="K4406" i="24"/>
  <c r="K4407" i="24"/>
  <c r="K4408" i="24"/>
  <c r="K4409" i="24"/>
  <c r="K4410" i="24"/>
  <c r="K4411" i="24"/>
  <c r="K4412" i="24"/>
  <c r="K4413" i="24"/>
  <c r="K4414" i="24"/>
  <c r="K4415" i="24"/>
  <c r="K4416" i="24"/>
  <c r="K4417" i="24"/>
  <c r="K4418" i="24"/>
  <c r="K4419" i="24"/>
  <c r="K4420" i="24"/>
  <c r="K4421" i="24"/>
  <c r="K4422" i="24"/>
  <c r="K4423" i="24"/>
  <c r="K4424" i="24"/>
  <c r="K4425" i="24"/>
  <c r="K4426" i="24"/>
  <c r="K4427" i="24"/>
  <c r="K4428" i="24"/>
  <c r="K4429" i="24"/>
  <c r="K4430" i="24"/>
  <c r="K4431" i="24"/>
  <c r="K4432" i="24"/>
  <c r="K4433" i="24"/>
  <c r="K4434" i="24"/>
  <c r="K4435" i="24"/>
  <c r="K4436" i="24"/>
  <c r="K4437" i="24"/>
  <c r="K4438" i="24"/>
  <c r="K4439" i="24"/>
  <c r="K4440" i="24"/>
  <c r="K4441" i="24"/>
  <c r="K4442" i="24"/>
  <c r="K4443" i="24"/>
  <c r="K4444" i="24"/>
  <c r="K4445" i="24"/>
  <c r="K4446" i="24"/>
  <c r="K4447" i="24"/>
  <c r="K4448" i="24"/>
  <c r="K4449" i="24"/>
  <c r="K4450" i="24"/>
  <c r="K4451" i="24"/>
  <c r="K4452" i="24"/>
  <c r="K4453" i="24"/>
  <c r="K4454" i="24"/>
  <c r="K4455" i="24"/>
  <c r="K4456" i="24"/>
  <c r="K4457" i="24"/>
  <c r="K4458" i="24"/>
  <c r="K4459" i="24"/>
  <c r="K4460" i="24"/>
  <c r="K4461" i="24"/>
  <c r="K4462" i="24"/>
  <c r="K4463" i="24"/>
  <c r="K4464" i="24"/>
  <c r="K4465" i="24"/>
  <c r="K4466" i="24"/>
  <c r="K4467" i="24"/>
  <c r="K4468" i="24"/>
  <c r="K4469" i="24"/>
  <c r="K4470" i="24"/>
  <c r="K4471" i="24"/>
  <c r="K4472" i="24"/>
  <c r="K4473" i="24"/>
  <c r="K4474" i="24"/>
  <c r="K4475" i="24"/>
  <c r="K4476" i="24"/>
  <c r="K4477" i="24"/>
  <c r="K4478" i="24"/>
  <c r="K4479" i="24"/>
  <c r="K4480" i="24"/>
  <c r="K4481" i="24"/>
  <c r="K4482" i="24"/>
  <c r="K4483" i="24"/>
  <c r="K4484" i="24"/>
  <c r="K4485" i="24"/>
  <c r="K4486" i="24"/>
  <c r="K4487" i="24"/>
  <c r="K4488" i="24"/>
  <c r="K4489" i="24"/>
  <c r="K4490" i="24"/>
  <c r="K4491" i="24"/>
  <c r="K4492" i="24"/>
  <c r="K4493" i="24"/>
  <c r="K4494" i="24"/>
  <c r="K4495" i="24"/>
  <c r="K4496" i="24"/>
  <c r="K4497" i="24"/>
  <c r="K4498" i="24"/>
  <c r="K4499" i="24"/>
  <c r="K4500" i="24"/>
  <c r="K4501" i="24"/>
  <c r="K4502" i="24"/>
  <c r="K4503" i="24"/>
  <c r="K4504" i="24"/>
  <c r="K4505" i="24"/>
  <c r="K4506" i="24"/>
  <c r="K4507" i="24"/>
  <c r="K4508" i="24"/>
  <c r="K4509" i="24"/>
  <c r="K4510" i="24"/>
  <c r="K4511" i="24"/>
  <c r="K4512" i="24"/>
  <c r="K4513" i="24"/>
  <c r="K4514" i="24"/>
  <c r="K4515" i="24"/>
  <c r="K4516" i="24"/>
  <c r="K4517" i="24"/>
  <c r="K4518" i="24"/>
  <c r="K4519" i="24"/>
  <c r="K4520" i="24"/>
  <c r="K4521" i="24"/>
  <c r="K4522" i="24"/>
  <c r="K4523" i="24"/>
  <c r="K4524" i="24"/>
  <c r="K4525" i="24"/>
  <c r="K4526" i="24"/>
  <c r="K4527" i="24"/>
  <c r="K4528" i="24"/>
  <c r="K4529" i="24"/>
  <c r="K4530" i="24"/>
  <c r="K4531" i="24"/>
  <c r="K4532" i="24"/>
  <c r="K4533" i="24"/>
  <c r="K4534" i="24"/>
  <c r="K4535" i="24"/>
  <c r="K4536" i="24"/>
  <c r="K4537" i="24"/>
  <c r="K4538" i="24"/>
  <c r="K4539" i="24"/>
  <c r="K4540" i="24"/>
  <c r="K4541" i="24"/>
  <c r="K4542" i="24"/>
  <c r="K4543" i="24"/>
  <c r="K4544" i="24"/>
  <c r="K4545" i="24"/>
  <c r="K4546" i="24"/>
  <c r="K4547" i="24"/>
  <c r="K4548" i="24"/>
  <c r="K4549" i="24"/>
  <c r="K4550" i="24"/>
  <c r="K4551" i="24"/>
  <c r="K4552" i="24"/>
  <c r="K4553" i="24"/>
  <c r="K4554" i="24"/>
  <c r="K4555" i="24"/>
  <c r="K4556" i="24"/>
  <c r="K4557" i="24"/>
  <c r="K4558" i="24"/>
  <c r="K4559" i="24"/>
  <c r="K4560" i="24"/>
  <c r="K4561" i="24"/>
  <c r="K4562" i="24"/>
  <c r="K4563" i="24"/>
  <c r="K4564" i="24"/>
  <c r="K4565" i="24"/>
  <c r="K4566" i="24"/>
  <c r="K4567" i="24"/>
  <c r="K4568" i="24"/>
  <c r="K4569" i="24"/>
  <c r="K4570" i="24"/>
  <c r="K4571" i="24"/>
  <c r="K4572" i="24"/>
  <c r="K4573" i="24"/>
  <c r="K4574" i="24"/>
  <c r="K4575" i="24"/>
  <c r="K4576" i="24"/>
  <c r="K4577" i="24"/>
  <c r="K4578" i="24"/>
  <c r="K4579" i="24"/>
  <c r="K4580" i="24"/>
  <c r="K4581" i="24"/>
  <c r="K4582" i="24"/>
  <c r="K4583" i="24"/>
  <c r="K4584" i="24"/>
  <c r="K4585" i="24"/>
  <c r="K4586" i="24"/>
  <c r="K4587" i="24"/>
  <c r="K4588" i="24"/>
  <c r="K4589" i="24"/>
  <c r="K4590" i="24"/>
  <c r="K4591" i="24"/>
  <c r="K4592" i="24"/>
  <c r="K4593" i="24"/>
  <c r="K4594" i="24"/>
  <c r="K4595" i="24"/>
  <c r="K4596" i="24"/>
  <c r="K4597" i="24"/>
  <c r="K4598" i="24"/>
  <c r="K4599" i="24"/>
  <c r="K4600" i="24"/>
  <c r="K4601" i="24"/>
  <c r="K4602" i="24"/>
  <c r="K4603" i="24"/>
  <c r="K4604" i="24"/>
  <c r="K4605" i="24"/>
  <c r="K4606" i="24"/>
  <c r="K4607" i="24"/>
  <c r="K4608" i="24"/>
  <c r="K4609" i="24"/>
  <c r="K4610" i="24"/>
  <c r="K4611" i="24"/>
  <c r="K4612" i="24"/>
  <c r="K4613" i="24"/>
  <c r="K4614" i="24"/>
  <c r="K4615" i="24"/>
  <c r="K4616" i="24"/>
  <c r="K4617" i="24"/>
  <c r="K4618" i="24"/>
  <c r="K4619" i="24"/>
  <c r="K4620" i="24"/>
  <c r="K4621" i="24"/>
  <c r="K4622" i="24"/>
  <c r="K4623" i="24"/>
  <c r="K4624" i="24"/>
  <c r="K4625" i="24"/>
  <c r="K4626" i="24"/>
  <c r="K4627" i="24"/>
  <c r="K4628" i="24"/>
  <c r="K4629" i="24"/>
  <c r="K4630" i="24"/>
  <c r="K4631" i="24"/>
  <c r="K4632" i="24"/>
  <c r="K4633" i="24"/>
  <c r="K4634" i="24"/>
  <c r="K4635" i="24"/>
  <c r="K4636" i="24"/>
  <c r="K4637" i="24"/>
  <c r="K4638" i="24"/>
  <c r="K4639" i="24"/>
  <c r="K4640" i="24"/>
  <c r="K4641" i="24"/>
  <c r="K4642" i="24"/>
  <c r="K4643" i="24"/>
  <c r="K4644" i="24"/>
  <c r="K4645" i="24"/>
  <c r="K4646" i="24"/>
  <c r="K4647" i="24"/>
  <c r="K4648" i="24"/>
  <c r="K4649" i="24"/>
  <c r="K4650" i="24"/>
  <c r="K4651" i="24"/>
  <c r="K4652" i="24"/>
  <c r="K4653" i="24"/>
  <c r="K4654" i="24"/>
  <c r="K4655" i="24"/>
  <c r="K4656" i="24"/>
  <c r="K4657" i="24"/>
  <c r="K4658" i="24"/>
  <c r="K4659" i="24"/>
  <c r="K4660" i="24"/>
  <c r="K4661" i="24"/>
  <c r="K4662" i="24"/>
  <c r="K4663" i="24"/>
  <c r="K4664" i="24"/>
  <c r="K4665" i="24"/>
  <c r="K4666" i="24"/>
  <c r="K4667" i="24"/>
  <c r="K4668" i="24"/>
  <c r="K4669" i="24"/>
  <c r="K4670" i="24"/>
  <c r="K4671" i="24"/>
  <c r="K4672" i="24"/>
  <c r="K4673" i="24"/>
  <c r="K4674" i="24"/>
  <c r="K4675" i="24"/>
  <c r="K4676" i="24"/>
  <c r="K4677" i="24"/>
  <c r="K4678" i="24"/>
  <c r="K4679" i="24"/>
  <c r="K4680" i="24"/>
  <c r="K4681" i="24"/>
  <c r="K4682" i="24"/>
  <c r="K4683" i="24"/>
  <c r="K4684" i="24"/>
  <c r="K4685" i="24"/>
  <c r="K4686" i="24"/>
  <c r="K4687" i="24"/>
  <c r="K4688" i="24"/>
  <c r="K4689" i="24"/>
  <c r="K4690" i="24"/>
  <c r="K4691" i="24"/>
  <c r="K4692" i="24"/>
  <c r="K4693" i="24"/>
  <c r="K4694" i="24"/>
  <c r="K4695" i="24"/>
  <c r="K4696" i="24"/>
  <c r="K4697" i="24"/>
  <c r="K4698" i="24"/>
  <c r="K4699" i="24"/>
  <c r="K4700" i="24"/>
  <c r="K4701" i="24"/>
  <c r="K4702" i="24"/>
  <c r="K4703" i="24"/>
  <c r="K4704" i="24"/>
  <c r="K4705" i="24"/>
  <c r="K4706" i="24"/>
  <c r="K4707" i="24"/>
  <c r="K4708" i="24"/>
  <c r="K4709" i="24"/>
  <c r="K4710" i="24"/>
  <c r="K4711" i="24"/>
  <c r="K4712" i="24"/>
  <c r="K4713" i="24"/>
  <c r="K4714" i="24"/>
  <c r="K4715" i="24"/>
  <c r="K4716" i="24"/>
  <c r="K4717" i="24"/>
  <c r="K4718" i="24"/>
  <c r="K4719" i="24"/>
  <c r="K4720" i="24"/>
  <c r="K4721" i="24"/>
  <c r="K4722" i="24"/>
  <c r="K4723" i="24"/>
  <c r="K4724" i="24"/>
  <c r="K4725" i="24"/>
  <c r="K4726" i="24"/>
  <c r="K4727" i="24"/>
  <c r="K4728" i="24"/>
  <c r="K4729" i="24"/>
  <c r="K4730" i="24"/>
  <c r="K4731" i="24"/>
  <c r="K4732" i="24"/>
  <c r="K4733" i="24"/>
  <c r="K4734" i="24"/>
  <c r="K4735" i="24"/>
  <c r="K4736" i="24"/>
  <c r="K4737" i="24"/>
  <c r="K4738" i="24"/>
  <c r="K4739" i="24"/>
  <c r="K4740" i="24"/>
  <c r="K4741" i="24"/>
  <c r="K4742" i="24"/>
  <c r="K4743" i="24"/>
  <c r="K4744" i="24"/>
  <c r="K4745" i="24"/>
  <c r="K4746" i="24"/>
  <c r="K4747" i="24"/>
  <c r="K4748" i="24"/>
  <c r="K4749" i="24"/>
  <c r="K4750" i="24"/>
  <c r="K4751" i="24"/>
  <c r="K4752" i="24"/>
  <c r="K4753" i="24"/>
  <c r="K4754" i="24"/>
  <c r="K4755" i="24"/>
  <c r="K4756" i="24"/>
  <c r="K4757" i="24"/>
  <c r="K4758" i="24"/>
  <c r="K4759" i="24"/>
  <c r="K4760" i="24"/>
  <c r="K4761" i="24"/>
  <c r="K4762" i="24"/>
  <c r="K4763" i="24"/>
  <c r="K4764" i="24"/>
  <c r="K4765" i="24"/>
  <c r="K4766" i="24"/>
  <c r="K4767" i="24"/>
  <c r="K4768" i="24"/>
  <c r="K4769" i="24"/>
  <c r="K4770" i="24"/>
  <c r="K4771" i="24"/>
  <c r="K4772" i="24"/>
  <c r="K4773" i="24"/>
  <c r="K4774" i="24"/>
  <c r="K4775" i="24"/>
  <c r="K4776" i="24"/>
  <c r="K4777" i="24"/>
  <c r="K4778" i="24"/>
  <c r="K4779" i="24"/>
  <c r="K4780" i="24"/>
  <c r="K4781" i="24"/>
  <c r="K4782" i="24"/>
  <c r="K4783" i="24"/>
  <c r="K4784" i="24"/>
  <c r="K4785" i="24"/>
  <c r="K4786" i="24"/>
  <c r="K4787" i="24"/>
  <c r="K4788" i="24"/>
  <c r="K4789" i="24"/>
  <c r="K4790" i="24"/>
  <c r="K4791" i="24"/>
  <c r="K4792" i="24"/>
  <c r="K4793" i="24"/>
  <c r="K4794" i="24"/>
  <c r="K4795" i="24"/>
  <c r="K4796" i="24"/>
  <c r="K4797" i="24"/>
  <c r="K4798" i="24"/>
  <c r="K4799" i="24"/>
  <c r="K4800" i="24"/>
  <c r="K4801" i="24"/>
  <c r="K4802" i="24"/>
  <c r="K4803" i="24"/>
  <c r="K4804" i="24"/>
  <c r="K4805" i="24"/>
  <c r="K4806" i="24"/>
  <c r="K4807" i="24"/>
  <c r="K4808" i="24"/>
  <c r="K4809" i="24"/>
  <c r="K4810" i="24"/>
  <c r="K4811" i="24"/>
  <c r="K4812" i="24"/>
  <c r="K4813" i="24"/>
  <c r="K4814" i="24"/>
  <c r="K4815" i="24"/>
  <c r="K4816" i="24"/>
  <c r="K4817" i="24"/>
  <c r="K4818" i="24"/>
  <c r="K4819" i="24"/>
  <c r="K4820" i="24"/>
  <c r="K4821" i="24"/>
  <c r="K4822" i="24"/>
  <c r="K4823" i="24"/>
  <c r="K4824" i="24"/>
  <c r="K4825" i="24"/>
  <c r="K4826" i="24"/>
  <c r="K4827" i="24"/>
  <c r="K4828" i="24"/>
  <c r="K4829" i="24"/>
  <c r="K4830" i="24"/>
  <c r="K4831" i="24"/>
  <c r="K4832" i="24"/>
  <c r="K4833" i="24"/>
  <c r="K4834" i="24"/>
  <c r="K4835" i="24"/>
  <c r="K4836" i="24"/>
  <c r="K4837" i="24"/>
  <c r="K4838" i="24"/>
  <c r="K4839" i="24"/>
  <c r="K4840" i="24"/>
  <c r="K4841" i="24"/>
  <c r="K4842" i="24"/>
  <c r="K4843" i="24"/>
  <c r="K4844" i="24"/>
  <c r="K4845" i="24"/>
  <c r="K4846" i="24"/>
  <c r="K4847" i="24"/>
  <c r="K4848" i="24"/>
  <c r="K4849" i="24"/>
  <c r="K4850" i="24"/>
  <c r="K4851" i="24"/>
  <c r="K4852" i="24"/>
  <c r="K4853" i="24"/>
  <c r="K4854" i="24"/>
  <c r="K4855" i="24"/>
  <c r="K4856" i="24"/>
  <c r="K4857" i="24"/>
  <c r="K4858" i="24"/>
  <c r="K4859" i="24"/>
  <c r="K4860" i="24"/>
  <c r="K4861" i="24"/>
  <c r="K4862" i="24"/>
  <c r="K4863" i="24"/>
  <c r="K4864" i="24"/>
  <c r="K4865" i="24"/>
  <c r="K4866" i="24"/>
  <c r="K4867" i="24"/>
  <c r="K4868" i="24"/>
  <c r="K4869" i="24"/>
  <c r="K4870" i="24"/>
  <c r="K4871" i="24"/>
  <c r="K4872" i="24"/>
  <c r="K4873" i="24"/>
  <c r="K4874" i="24"/>
  <c r="K4875" i="24"/>
  <c r="K4876" i="24"/>
  <c r="K4877" i="24"/>
  <c r="K4878" i="24"/>
  <c r="K4879" i="24"/>
  <c r="K4880" i="24"/>
  <c r="K4881" i="24"/>
  <c r="K4882" i="24"/>
  <c r="K4883" i="24"/>
  <c r="K4884" i="24"/>
  <c r="K4885" i="24"/>
  <c r="K4886" i="24"/>
  <c r="K4887" i="24"/>
  <c r="K4888" i="24"/>
  <c r="K4889" i="24"/>
  <c r="K4890" i="24"/>
  <c r="K4891" i="24"/>
  <c r="K4892" i="24"/>
  <c r="K4893" i="24"/>
  <c r="K4894" i="24"/>
  <c r="K4895" i="24"/>
  <c r="K4896" i="24"/>
  <c r="K4897" i="24"/>
  <c r="K4898" i="24"/>
  <c r="K4899" i="24"/>
  <c r="K4900" i="24"/>
  <c r="K4901" i="24"/>
  <c r="K4902" i="24"/>
  <c r="K4903" i="24"/>
  <c r="K4904" i="24"/>
  <c r="K4905" i="24"/>
  <c r="K4906" i="24"/>
  <c r="K4907" i="24"/>
  <c r="K4908" i="24"/>
  <c r="K4909" i="24"/>
  <c r="K4910" i="24"/>
  <c r="K4911" i="24"/>
  <c r="K4912" i="24"/>
  <c r="K4913" i="24"/>
  <c r="K4914" i="24"/>
  <c r="K4915" i="24"/>
  <c r="K4916" i="24"/>
  <c r="K4917" i="24"/>
  <c r="K4918" i="24"/>
  <c r="K4919" i="24"/>
  <c r="K4920" i="24"/>
  <c r="K4921" i="24"/>
  <c r="K4922" i="24"/>
  <c r="K4923" i="24"/>
  <c r="K4924" i="24"/>
  <c r="K4925" i="24"/>
  <c r="K4926" i="24"/>
  <c r="K4927" i="24"/>
  <c r="K4928" i="24"/>
  <c r="K4929" i="24"/>
  <c r="K4930" i="24"/>
  <c r="K4931" i="24"/>
  <c r="K4932" i="24"/>
  <c r="K4933" i="24"/>
  <c r="K4934" i="24"/>
  <c r="K4935" i="24"/>
  <c r="K4936" i="24"/>
  <c r="K4937" i="24"/>
  <c r="K4938" i="24"/>
  <c r="K4939" i="24"/>
  <c r="K4940" i="24"/>
  <c r="K4941" i="24"/>
  <c r="K4942" i="24"/>
  <c r="K4943" i="24"/>
  <c r="K4944" i="24"/>
  <c r="K4945" i="24"/>
  <c r="K4946" i="24"/>
  <c r="K4947" i="24"/>
  <c r="K4948" i="24"/>
  <c r="K4949" i="24"/>
  <c r="K4950" i="24"/>
  <c r="K4951" i="24"/>
  <c r="K4952" i="24"/>
  <c r="K4953" i="24"/>
  <c r="K4954" i="24"/>
  <c r="K4955" i="24"/>
  <c r="K4956" i="24"/>
  <c r="K4957" i="24"/>
  <c r="K4958" i="24"/>
  <c r="K4959" i="24"/>
  <c r="K4960" i="24"/>
  <c r="K4961" i="24"/>
  <c r="K4962" i="24"/>
  <c r="K4963" i="24"/>
  <c r="K4964" i="24"/>
  <c r="K4965" i="24"/>
  <c r="K4966" i="24"/>
  <c r="K4967" i="24"/>
  <c r="K4968" i="24"/>
  <c r="K4969" i="24"/>
  <c r="K4970" i="24"/>
  <c r="K4971" i="24"/>
  <c r="K4972" i="24"/>
  <c r="K4973" i="24"/>
  <c r="K4974" i="24"/>
  <c r="K4975" i="24"/>
  <c r="K4976" i="24"/>
  <c r="K4977" i="24"/>
  <c r="K4978" i="24"/>
  <c r="K4979" i="24"/>
  <c r="K4980" i="24"/>
  <c r="K4981" i="24"/>
  <c r="K4982" i="24"/>
  <c r="K4983" i="24"/>
  <c r="K4984" i="24"/>
  <c r="K4985" i="24"/>
  <c r="K4986" i="24"/>
  <c r="K4987" i="24"/>
  <c r="K4988" i="24"/>
  <c r="K4989" i="24"/>
  <c r="K4990" i="24"/>
  <c r="K4991" i="24"/>
  <c r="K4992" i="24"/>
  <c r="K4993" i="24"/>
  <c r="K4994" i="24"/>
  <c r="K4995" i="24"/>
  <c r="K4996" i="24"/>
  <c r="K4997" i="24"/>
  <c r="K4998" i="24"/>
  <c r="K4999" i="24"/>
  <c r="K5000" i="24"/>
  <c r="K5001" i="24"/>
  <c r="K5002" i="24"/>
  <c r="K5003" i="24"/>
  <c r="K5004" i="24"/>
  <c r="K5005" i="24"/>
  <c r="K5006" i="24"/>
  <c r="K5007" i="24"/>
  <c r="K5008" i="24"/>
  <c r="K5009" i="24"/>
  <c r="K5010" i="24"/>
  <c r="K5011" i="24"/>
  <c r="K5012" i="24"/>
  <c r="K5013" i="24"/>
  <c r="K5014" i="24"/>
  <c r="K5015" i="24"/>
  <c r="K5016" i="24"/>
  <c r="K5017" i="24"/>
  <c r="K5018" i="24"/>
  <c r="K5019" i="24"/>
  <c r="K5020" i="24"/>
  <c r="K5021" i="24"/>
  <c r="K5022" i="24"/>
  <c r="K5023" i="24"/>
  <c r="K5024" i="24"/>
  <c r="K5025" i="24"/>
  <c r="K5026" i="24"/>
  <c r="K5027" i="24"/>
  <c r="K5028" i="24"/>
  <c r="K5029" i="24"/>
  <c r="K5030" i="24"/>
  <c r="K5031" i="24"/>
  <c r="K5032" i="24"/>
  <c r="K5033" i="24"/>
  <c r="K5034" i="24"/>
  <c r="K5035" i="24"/>
  <c r="K5036" i="24"/>
  <c r="K5037" i="24"/>
  <c r="K5038" i="24"/>
  <c r="K5039" i="24"/>
  <c r="K5040" i="24"/>
  <c r="K5041" i="24"/>
  <c r="K5042" i="24"/>
  <c r="K5043" i="24"/>
  <c r="K5044" i="24"/>
  <c r="K5045" i="24"/>
  <c r="K5046" i="24"/>
  <c r="K5047" i="24"/>
  <c r="K5048" i="24"/>
  <c r="K5049" i="24"/>
  <c r="K5050" i="24"/>
  <c r="K5051" i="24"/>
  <c r="K5052" i="24"/>
  <c r="K5053" i="24"/>
  <c r="K5054" i="24"/>
  <c r="K5055" i="24"/>
  <c r="K5056" i="24"/>
  <c r="K5057" i="24"/>
  <c r="K5058" i="24"/>
  <c r="K5059" i="24"/>
  <c r="K5060" i="24"/>
  <c r="K5061" i="24"/>
  <c r="K5062" i="24"/>
  <c r="K5063" i="24"/>
  <c r="K5064" i="24"/>
  <c r="K5065" i="24"/>
  <c r="K5066" i="24"/>
  <c r="K5067" i="24"/>
  <c r="K5068" i="24"/>
  <c r="K5069" i="24"/>
  <c r="K5070" i="24"/>
  <c r="K5071" i="24"/>
  <c r="K5072" i="24"/>
  <c r="K5073" i="24"/>
  <c r="K5074" i="24"/>
  <c r="K5075" i="24"/>
  <c r="K5076" i="24"/>
  <c r="K5077" i="24"/>
  <c r="K5078" i="24"/>
  <c r="K5079" i="24"/>
  <c r="K5080" i="24"/>
  <c r="K5081" i="24"/>
  <c r="K5082" i="24"/>
  <c r="K5083" i="24"/>
  <c r="K5084" i="24"/>
  <c r="K5085" i="24"/>
  <c r="K5086" i="24"/>
  <c r="K5087" i="24"/>
  <c r="K5088" i="24"/>
  <c r="K5089" i="24"/>
  <c r="K5090" i="24"/>
  <c r="K5091" i="24"/>
  <c r="K5092" i="24"/>
  <c r="K5093" i="24"/>
  <c r="K5094" i="24"/>
  <c r="K5095" i="24"/>
  <c r="K5096" i="24"/>
  <c r="K5097" i="24"/>
  <c r="K5098" i="24"/>
  <c r="K5099" i="24"/>
  <c r="K5100" i="24"/>
  <c r="K5101" i="24"/>
  <c r="K5102" i="24"/>
  <c r="K5103" i="24"/>
  <c r="K5104" i="24"/>
  <c r="K5105" i="24"/>
  <c r="K5106" i="24"/>
  <c r="K5107" i="24"/>
  <c r="K5108" i="24"/>
  <c r="K5109" i="24"/>
  <c r="K5110" i="24"/>
  <c r="K5111" i="24"/>
  <c r="K5112" i="24"/>
  <c r="K5113" i="24"/>
  <c r="K5114" i="24"/>
  <c r="K5115" i="24"/>
  <c r="K5116" i="24"/>
  <c r="K5117" i="24"/>
  <c r="K5118" i="24"/>
  <c r="K5119" i="24"/>
  <c r="K5120" i="24"/>
  <c r="K5121" i="24"/>
  <c r="K5122" i="24"/>
  <c r="K5123" i="24"/>
  <c r="K5124" i="24"/>
  <c r="K5125" i="24"/>
  <c r="K5126" i="24"/>
  <c r="K5127" i="24"/>
  <c r="K5128" i="24"/>
  <c r="K5129" i="24"/>
  <c r="K5130" i="24"/>
  <c r="K5131" i="24"/>
  <c r="K5132" i="24"/>
  <c r="K5133" i="24"/>
  <c r="K5134" i="24"/>
  <c r="K5135" i="24"/>
  <c r="K5136" i="24"/>
  <c r="K5137" i="24"/>
  <c r="K5138" i="24"/>
  <c r="K5139" i="24"/>
  <c r="K5140" i="24"/>
  <c r="K5141" i="24"/>
  <c r="K5142" i="24"/>
  <c r="K5143" i="24"/>
  <c r="K5144" i="24"/>
  <c r="K5145" i="24"/>
  <c r="K5146" i="24"/>
  <c r="K5147" i="24"/>
  <c r="K5148" i="24"/>
  <c r="K5149" i="24"/>
  <c r="K5150" i="24"/>
  <c r="K5151" i="24"/>
  <c r="K5152" i="24"/>
  <c r="K5153" i="24"/>
  <c r="K5154" i="24"/>
  <c r="K5155" i="24"/>
  <c r="K5156" i="24"/>
  <c r="K5157" i="24"/>
  <c r="K5158" i="24"/>
  <c r="K5159" i="24"/>
  <c r="K5160" i="24"/>
  <c r="K5161" i="24"/>
  <c r="K5162" i="24"/>
  <c r="K5163" i="24"/>
  <c r="K5164" i="24"/>
  <c r="K5165" i="24"/>
  <c r="K5166" i="24"/>
  <c r="K5167" i="24"/>
  <c r="K5168" i="24"/>
  <c r="K5169" i="24"/>
  <c r="K5170" i="24"/>
  <c r="K5171" i="24"/>
  <c r="K5172" i="24"/>
  <c r="K5173" i="24"/>
  <c r="K5174" i="24"/>
  <c r="K5175" i="24"/>
  <c r="K5176" i="24"/>
  <c r="K5177" i="24"/>
  <c r="K5178" i="24"/>
  <c r="K5179" i="24"/>
  <c r="K5180" i="24"/>
  <c r="K5181" i="24"/>
  <c r="K5182" i="24"/>
  <c r="K5183" i="24"/>
  <c r="K5184" i="24"/>
  <c r="K5185" i="24"/>
  <c r="K5186" i="24"/>
  <c r="K5187" i="24"/>
  <c r="K5188" i="24"/>
  <c r="K5189" i="24"/>
  <c r="K5190" i="24"/>
  <c r="K5191" i="24"/>
  <c r="K5192" i="24"/>
  <c r="K5193" i="24"/>
  <c r="K5194" i="24"/>
  <c r="K5195" i="24"/>
  <c r="K5196" i="24"/>
  <c r="K5197" i="24"/>
  <c r="K5198" i="24"/>
  <c r="K5199" i="24"/>
  <c r="K5200" i="24"/>
  <c r="K5201" i="24"/>
  <c r="K5202" i="24"/>
  <c r="K5203" i="24"/>
  <c r="K5204" i="24"/>
  <c r="K5205" i="24"/>
  <c r="K5206" i="24"/>
  <c r="K5207" i="24"/>
  <c r="K5208" i="24"/>
  <c r="K5209" i="24"/>
  <c r="K5210" i="24"/>
  <c r="K5211" i="24"/>
  <c r="K5212" i="24"/>
  <c r="K5213" i="24"/>
  <c r="K5214" i="24"/>
  <c r="K5215" i="24"/>
  <c r="K5216" i="24"/>
  <c r="K5217" i="24"/>
  <c r="K5218" i="24"/>
  <c r="K5219" i="24"/>
  <c r="K5220" i="24"/>
  <c r="K5221" i="24"/>
  <c r="K5222" i="24"/>
  <c r="K5223" i="24"/>
  <c r="K5224" i="24"/>
  <c r="K5225" i="24"/>
  <c r="K5226" i="24"/>
  <c r="K5227" i="24"/>
  <c r="K5228" i="24"/>
  <c r="K5229" i="24"/>
  <c r="K5230" i="24"/>
  <c r="K5231" i="24"/>
  <c r="K5232" i="24"/>
  <c r="K5233" i="24"/>
  <c r="K5234" i="24"/>
  <c r="K5235" i="24"/>
  <c r="K5236" i="24"/>
  <c r="K5237" i="24"/>
  <c r="K5238" i="24"/>
  <c r="K5239" i="24"/>
  <c r="K5240" i="24"/>
  <c r="K5241" i="24"/>
  <c r="K5242" i="24"/>
  <c r="K5243" i="24"/>
  <c r="K5244" i="24"/>
  <c r="K5245" i="24"/>
  <c r="K5246" i="24"/>
  <c r="K5247" i="24"/>
  <c r="K5248" i="24"/>
  <c r="K5249" i="24"/>
  <c r="K5250" i="24"/>
  <c r="K5251" i="24"/>
  <c r="K5252" i="24"/>
  <c r="K5253" i="24"/>
  <c r="K5254" i="24"/>
  <c r="K5255" i="24"/>
  <c r="K5256" i="24"/>
  <c r="K5257" i="24"/>
  <c r="K5258" i="24"/>
  <c r="K5259" i="24"/>
  <c r="K5260" i="24"/>
  <c r="K5261" i="24"/>
  <c r="K5262" i="24"/>
  <c r="K5263" i="24"/>
  <c r="K5264" i="24"/>
  <c r="K5265" i="24"/>
  <c r="K5266" i="24"/>
  <c r="K5267" i="24"/>
  <c r="K5268" i="24"/>
  <c r="K5269" i="24"/>
  <c r="K5270" i="24"/>
  <c r="K5271" i="24"/>
  <c r="K5272" i="24"/>
  <c r="K5273" i="24"/>
  <c r="K5274" i="24"/>
  <c r="K5275" i="24"/>
  <c r="K5276" i="24"/>
  <c r="K5277" i="24"/>
  <c r="K5278" i="24"/>
  <c r="K5279" i="24"/>
  <c r="K5280" i="24"/>
  <c r="K5281" i="24"/>
  <c r="K5282" i="24"/>
  <c r="K5283" i="24"/>
  <c r="K5284" i="24"/>
  <c r="K5285" i="24"/>
  <c r="K5286" i="24"/>
  <c r="K5287" i="24"/>
  <c r="K5288" i="24"/>
  <c r="K5289" i="24"/>
  <c r="K5290" i="24"/>
  <c r="K5291" i="24"/>
  <c r="K5292" i="24"/>
  <c r="K5293" i="24"/>
  <c r="K5294" i="24"/>
  <c r="K5295" i="24"/>
  <c r="K5296" i="24"/>
  <c r="K5297" i="24"/>
  <c r="K5298" i="24"/>
  <c r="K5299" i="24"/>
  <c r="K5300" i="24"/>
  <c r="K5301" i="24"/>
  <c r="K5302" i="24"/>
  <c r="K5303" i="24"/>
  <c r="K5304" i="24"/>
  <c r="K5305" i="24"/>
  <c r="K5306" i="24"/>
  <c r="K5307" i="24"/>
  <c r="K5308" i="24"/>
  <c r="K5309" i="24"/>
  <c r="K5310" i="24"/>
  <c r="K5311" i="24"/>
  <c r="K5312" i="24"/>
  <c r="K5313" i="24"/>
  <c r="K5314" i="24"/>
  <c r="K5315" i="24"/>
  <c r="K5316" i="24"/>
  <c r="K5317" i="24"/>
  <c r="K5318" i="24"/>
  <c r="K5319" i="24"/>
  <c r="K5320" i="24"/>
  <c r="K5321" i="24"/>
  <c r="K5322" i="24"/>
  <c r="K5323" i="24"/>
  <c r="K5324" i="24"/>
  <c r="K5325" i="24"/>
  <c r="K5326" i="24"/>
  <c r="K5327" i="24"/>
  <c r="K5328" i="24"/>
  <c r="K5329" i="24"/>
  <c r="K5330" i="24"/>
  <c r="K5331" i="24"/>
  <c r="K5332" i="24"/>
  <c r="K5333" i="24"/>
  <c r="K5334" i="24"/>
  <c r="K5335" i="24"/>
  <c r="K5336" i="24"/>
  <c r="K5337" i="24"/>
  <c r="K5338" i="24"/>
  <c r="K5339" i="24"/>
  <c r="K5340" i="24"/>
  <c r="K5341" i="24"/>
  <c r="K5342" i="24"/>
  <c r="K5343" i="24"/>
  <c r="K5344" i="24"/>
  <c r="K5345" i="24"/>
  <c r="K5346" i="24"/>
  <c r="K5347" i="24"/>
  <c r="K5348" i="24"/>
  <c r="K5349" i="24"/>
  <c r="K5350" i="24"/>
  <c r="K5351" i="24"/>
  <c r="K5352" i="24"/>
  <c r="K5353" i="24"/>
  <c r="K5354" i="24"/>
  <c r="K5355" i="24"/>
  <c r="K5356" i="24"/>
  <c r="K5357" i="24"/>
  <c r="K5358" i="24"/>
  <c r="K5359" i="24"/>
  <c r="K5360" i="24"/>
  <c r="K5361" i="24"/>
  <c r="K5362" i="24"/>
  <c r="K5363" i="24"/>
  <c r="K5364" i="24"/>
  <c r="K5365" i="24"/>
  <c r="K5366" i="24"/>
  <c r="K5367" i="24"/>
  <c r="K5368" i="24"/>
  <c r="K5369" i="24"/>
  <c r="K5370" i="24"/>
  <c r="K5371" i="24"/>
  <c r="K5372" i="24"/>
  <c r="K5373" i="24"/>
  <c r="K5374" i="24"/>
  <c r="K5375" i="24"/>
  <c r="K5376" i="24"/>
  <c r="K5377" i="24"/>
  <c r="K5378" i="24"/>
  <c r="K5379" i="24"/>
  <c r="K5380" i="24"/>
  <c r="K5381" i="24"/>
  <c r="K5382" i="24"/>
  <c r="K5383" i="24"/>
  <c r="K5384" i="24"/>
  <c r="K5385" i="24"/>
  <c r="K5386" i="24"/>
  <c r="K5387" i="24"/>
  <c r="K5388" i="24"/>
  <c r="K5389" i="24"/>
  <c r="K5390" i="24"/>
  <c r="K5391" i="24"/>
  <c r="K5392" i="24"/>
  <c r="K5393" i="24"/>
  <c r="K5394" i="24"/>
  <c r="K5395" i="24"/>
  <c r="K5396" i="24"/>
  <c r="K5397" i="24"/>
  <c r="K5398" i="24"/>
  <c r="K5399" i="24"/>
  <c r="K5400" i="24"/>
  <c r="K5401" i="24"/>
  <c r="K5402" i="24"/>
  <c r="K5403" i="24"/>
  <c r="K5404" i="24"/>
  <c r="K5405" i="24"/>
  <c r="K5406" i="24"/>
  <c r="K5407" i="24"/>
  <c r="K5408" i="24"/>
  <c r="K5409" i="24"/>
  <c r="K5410" i="24"/>
  <c r="K5411" i="24"/>
  <c r="K5412" i="24"/>
  <c r="K5413" i="24"/>
  <c r="K5414" i="24"/>
  <c r="K5415" i="24"/>
  <c r="K5416" i="24"/>
  <c r="K5417" i="24"/>
  <c r="K5418" i="24"/>
  <c r="K5419" i="24"/>
  <c r="K5420" i="24"/>
  <c r="K5421" i="24"/>
  <c r="K5422" i="24"/>
  <c r="K5423" i="24"/>
  <c r="K5424" i="24"/>
  <c r="K5425" i="24"/>
  <c r="K5426" i="24"/>
  <c r="K5427" i="24"/>
  <c r="K5428" i="24"/>
  <c r="K5429" i="24"/>
  <c r="K5430" i="24"/>
  <c r="K5431" i="24"/>
  <c r="K5432" i="24"/>
  <c r="K5433" i="24"/>
  <c r="K5434" i="24"/>
  <c r="K5435" i="24"/>
  <c r="K5436" i="24"/>
  <c r="K5437" i="24"/>
  <c r="K5438" i="24"/>
  <c r="K5439" i="24"/>
  <c r="K5440" i="24"/>
  <c r="K5441" i="24"/>
  <c r="K5442" i="24"/>
  <c r="K5443" i="24"/>
  <c r="K5444" i="24"/>
  <c r="K5445" i="24"/>
  <c r="K5446" i="24"/>
  <c r="K5447" i="24"/>
  <c r="K5448" i="24"/>
  <c r="K5449" i="24"/>
  <c r="K5450" i="24"/>
  <c r="K5451" i="24"/>
  <c r="K5452" i="24"/>
  <c r="K5453" i="24"/>
  <c r="K5454" i="24"/>
  <c r="K5455" i="24"/>
  <c r="K5456" i="24"/>
  <c r="K5457" i="24"/>
  <c r="K5458" i="24"/>
  <c r="K5459" i="24"/>
  <c r="K5460" i="24"/>
  <c r="K5461" i="24"/>
  <c r="K5462" i="24"/>
  <c r="K5463" i="24"/>
  <c r="K5464" i="24"/>
  <c r="K5465" i="24"/>
  <c r="K5466" i="24"/>
  <c r="K5467" i="24"/>
  <c r="K5468" i="24"/>
  <c r="K5469" i="24"/>
  <c r="K5470" i="24"/>
  <c r="K5471" i="24"/>
  <c r="K5472" i="24"/>
  <c r="K5473" i="24"/>
  <c r="K5474" i="24"/>
  <c r="K5475" i="24"/>
  <c r="K5476" i="24"/>
  <c r="K5477" i="24"/>
  <c r="K5478" i="24"/>
  <c r="K5479" i="24"/>
  <c r="K5480" i="24"/>
  <c r="K5481" i="24"/>
  <c r="K5482" i="24"/>
  <c r="K5483" i="24"/>
  <c r="K5484" i="24"/>
  <c r="K5485" i="24"/>
  <c r="K5486" i="24"/>
  <c r="K5487" i="24"/>
  <c r="K5488" i="24"/>
  <c r="K5489" i="24"/>
  <c r="K5490" i="24"/>
  <c r="K5491" i="24"/>
  <c r="K5492" i="24"/>
  <c r="K5493" i="24"/>
  <c r="K5494" i="24"/>
  <c r="K5495" i="24"/>
  <c r="K5496" i="24"/>
  <c r="K5497" i="24"/>
  <c r="K5498" i="24"/>
  <c r="K5499" i="24"/>
  <c r="K5500" i="24"/>
  <c r="K5501" i="24"/>
  <c r="K5502" i="24"/>
  <c r="K5503" i="24"/>
  <c r="K5504" i="24"/>
  <c r="K5505" i="24"/>
  <c r="K5506" i="24"/>
  <c r="K5507" i="24"/>
  <c r="K5508" i="24"/>
  <c r="K5509" i="24"/>
  <c r="K5510" i="24"/>
  <c r="K5511" i="24"/>
  <c r="K5512" i="24"/>
  <c r="K5513" i="24"/>
  <c r="K5514" i="24"/>
  <c r="K5515" i="24"/>
  <c r="K5516" i="24"/>
  <c r="K5517" i="24"/>
  <c r="K5518" i="24"/>
  <c r="K5519" i="24"/>
  <c r="K5520" i="24"/>
  <c r="K5521" i="24"/>
  <c r="K5522" i="24"/>
  <c r="K5523" i="24"/>
  <c r="K5524" i="24"/>
  <c r="K5525" i="24"/>
  <c r="K5526" i="24"/>
  <c r="K5527" i="24"/>
  <c r="K5528" i="24"/>
  <c r="K5529" i="24"/>
  <c r="K5530" i="24"/>
  <c r="K5531" i="24"/>
  <c r="K5532" i="24"/>
  <c r="K5533" i="24"/>
  <c r="K5534" i="24"/>
  <c r="K5535" i="24"/>
  <c r="K5536" i="24"/>
  <c r="K5537" i="24"/>
  <c r="K5538" i="24"/>
  <c r="K5539" i="24"/>
  <c r="K5540" i="24"/>
  <c r="K5541" i="24"/>
  <c r="K5542" i="24"/>
  <c r="K5543" i="24"/>
  <c r="K5544" i="24"/>
  <c r="K5545" i="24"/>
  <c r="K5546" i="24"/>
  <c r="K5547" i="24"/>
  <c r="K5548" i="24"/>
  <c r="K5549" i="24"/>
  <c r="K5550" i="24"/>
  <c r="K5551" i="24"/>
  <c r="K5552" i="24"/>
  <c r="K5553" i="24"/>
  <c r="K5554" i="24"/>
  <c r="K5555" i="24"/>
  <c r="K5556" i="24"/>
  <c r="K5557" i="24"/>
  <c r="K5558" i="24"/>
  <c r="K5559" i="24"/>
  <c r="K5560" i="24"/>
  <c r="K5561" i="24"/>
  <c r="K5562" i="24"/>
  <c r="K5563" i="24"/>
  <c r="K5564" i="24"/>
  <c r="K5565" i="24"/>
  <c r="K5566" i="24"/>
  <c r="K5567" i="24"/>
  <c r="K5568" i="24"/>
  <c r="K5569" i="24"/>
  <c r="K5570" i="24"/>
  <c r="K5571" i="24"/>
  <c r="K5572" i="24"/>
  <c r="K5573" i="24"/>
  <c r="K5574" i="24"/>
  <c r="K5575" i="24"/>
  <c r="K5576" i="24"/>
  <c r="K5577" i="24"/>
  <c r="K5578" i="24"/>
  <c r="K5579" i="24"/>
  <c r="K5580" i="24"/>
  <c r="K5581" i="24"/>
  <c r="K5582" i="24"/>
  <c r="K5583" i="24"/>
  <c r="K5584" i="24"/>
  <c r="K5585" i="24"/>
  <c r="K5586" i="24"/>
  <c r="K5587" i="24"/>
  <c r="K5588" i="24"/>
  <c r="K5589" i="24"/>
  <c r="K5590" i="24"/>
  <c r="K5591" i="24"/>
  <c r="K5592" i="24"/>
  <c r="K5593" i="24"/>
  <c r="K5594" i="24"/>
  <c r="K5595" i="24"/>
  <c r="K5596" i="24"/>
  <c r="K5597" i="24"/>
  <c r="K5598" i="24"/>
  <c r="K5599" i="24"/>
  <c r="K5600" i="24"/>
  <c r="K5601" i="24"/>
  <c r="K5602" i="24"/>
  <c r="K5603" i="24"/>
  <c r="K5604" i="24"/>
  <c r="K5605" i="24"/>
  <c r="K5606" i="24"/>
  <c r="K5607" i="24"/>
  <c r="K5608" i="24"/>
  <c r="K5609" i="24"/>
  <c r="K5610" i="24"/>
  <c r="K5611" i="24"/>
  <c r="K5612" i="24"/>
  <c r="K5613" i="24"/>
  <c r="K5614" i="24"/>
  <c r="K5615" i="24"/>
  <c r="K5616" i="24"/>
  <c r="K5617" i="24"/>
  <c r="K5618" i="24"/>
  <c r="K5619" i="24"/>
  <c r="K5620" i="24"/>
  <c r="K5621" i="24"/>
  <c r="K5622" i="24"/>
  <c r="K5623" i="24"/>
  <c r="K5624" i="24"/>
  <c r="K5625" i="24"/>
  <c r="K5626" i="24"/>
  <c r="K5627" i="24"/>
  <c r="K5628" i="24"/>
  <c r="K5629" i="24"/>
  <c r="K5630" i="24"/>
  <c r="K5631" i="24"/>
  <c r="K5632" i="24"/>
  <c r="K5633" i="24"/>
  <c r="K5634" i="24"/>
  <c r="K5635" i="24"/>
  <c r="K5636" i="24"/>
  <c r="K5637" i="24"/>
  <c r="K5638" i="24"/>
  <c r="K5639" i="24"/>
  <c r="K5640" i="24"/>
  <c r="K5641" i="24"/>
  <c r="K5642" i="24"/>
  <c r="K5643" i="24"/>
  <c r="K5644" i="24"/>
  <c r="K5645" i="24"/>
  <c r="K5646" i="24"/>
  <c r="K5647" i="24"/>
  <c r="K5648" i="24"/>
  <c r="K5649" i="24"/>
  <c r="K5650" i="24"/>
  <c r="K5651" i="24"/>
  <c r="K5652" i="24"/>
  <c r="K5653" i="24"/>
  <c r="K5654" i="24"/>
  <c r="K5655" i="24"/>
  <c r="K5656" i="24"/>
  <c r="K5657" i="24"/>
  <c r="K5658" i="24"/>
  <c r="K5659" i="24"/>
  <c r="K5660" i="24"/>
  <c r="K5661" i="24"/>
  <c r="K5662" i="24"/>
  <c r="K5663" i="24"/>
  <c r="K5664" i="24"/>
  <c r="K5665" i="24"/>
  <c r="K5666" i="24"/>
  <c r="K5667" i="24"/>
  <c r="K5668" i="24"/>
  <c r="K5669" i="24"/>
  <c r="K5670" i="24"/>
  <c r="K5671" i="24"/>
  <c r="K5672" i="24"/>
  <c r="K5673" i="24"/>
  <c r="K5674" i="24"/>
  <c r="K5675" i="24"/>
  <c r="K5676" i="24"/>
  <c r="K5677" i="24"/>
  <c r="K5678" i="24"/>
  <c r="K5679" i="24"/>
  <c r="K5680" i="24"/>
  <c r="K5681" i="24"/>
  <c r="K5682" i="24"/>
  <c r="K5683" i="24"/>
  <c r="K5684" i="24"/>
  <c r="K5685" i="24"/>
  <c r="K5686" i="24"/>
  <c r="K5687" i="24"/>
  <c r="K5688" i="24"/>
  <c r="K5689" i="24"/>
  <c r="K5690" i="24"/>
  <c r="K5691" i="24"/>
  <c r="K5692" i="24"/>
  <c r="K5693" i="24"/>
  <c r="K5694" i="24"/>
  <c r="K5695" i="24"/>
  <c r="K5696" i="24"/>
  <c r="K5697" i="24"/>
  <c r="K5698" i="24"/>
  <c r="K5699" i="24"/>
  <c r="K5700" i="24"/>
  <c r="K5701" i="24"/>
  <c r="K5702" i="24"/>
  <c r="K5703" i="24"/>
  <c r="K5704" i="24"/>
  <c r="K5705" i="24"/>
  <c r="K5706" i="24"/>
  <c r="K5707" i="24"/>
  <c r="K5708" i="24"/>
  <c r="K5709" i="24"/>
  <c r="K5710" i="24"/>
  <c r="K5711" i="24"/>
  <c r="K5712" i="24"/>
  <c r="K5713" i="24"/>
  <c r="K5714" i="24"/>
  <c r="K5715" i="24"/>
  <c r="K5716" i="24"/>
  <c r="K5717" i="24"/>
  <c r="K5718" i="24"/>
  <c r="K5719" i="24"/>
  <c r="K5720" i="24"/>
  <c r="K5721" i="24"/>
  <c r="K5722" i="24"/>
  <c r="K5723" i="24"/>
  <c r="K5724" i="24"/>
  <c r="K5725" i="24"/>
  <c r="K5726" i="24"/>
  <c r="K5727" i="24"/>
  <c r="K5728" i="24"/>
  <c r="K5729" i="24"/>
  <c r="K5730" i="24"/>
  <c r="K5731" i="24"/>
  <c r="K5732" i="24"/>
  <c r="K5733" i="24"/>
  <c r="K5734" i="24"/>
  <c r="K5735" i="24"/>
  <c r="K5736" i="24"/>
  <c r="K5737" i="24"/>
  <c r="K5738" i="24"/>
  <c r="K5739" i="24"/>
  <c r="K5740" i="24"/>
  <c r="K5741" i="24"/>
  <c r="K5742" i="24"/>
  <c r="K5743" i="24"/>
  <c r="K5744" i="24"/>
  <c r="K5745" i="24"/>
  <c r="K5746" i="24"/>
  <c r="K5747" i="24"/>
  <c r="K5748" i="24"/>
  <c r="K5749" i="24"/>
  <c r="K5750" i="24"/>
  <c r="K5751" i="24"/>
  <c r="K5752" i="24"/>
  <c r="K5753" i="24"/>
  <c r="K5754" i="24"/>
  <c r="K5755" i="24"/>
  <c r="K5756" i="24"/>
  <c r="K5757" i="24"/>
  <c r="K5758" i="24"/>
  <c r="K5759" i="24"/>
  <c r="K5760" i="24"/>
  <c r="K5761" i="24"/>
  <c r="K5762" i="24"/>
  <c r="K5763" i="24"/>
  <c r="K5764" i="24"/>
  <c r="K5765" i="24"/>
  <c r="K5766" i="24"/>
  <c r="K5767" i="24"/>
  <c r="K5768" i="24"/>
  <c r="K5769" i="24"/>
  <c r="K5770" i="24"/>
  <c r="K5771" i="24"/>
  <c r="K5772" i="24"/>
  <c r="K5773" i="24"/>
  <c r="K5774" i="24"/>
  <c r="K5775" i="24"/>
  <c r="K5776" i="24"/>
  <c r="K5777" i="24"/>
  <c r="K5778" i="24"/>
  <c r="K5779" i="24"/>
  <c r="K5780" i="24"/>
  <c r="K5781" i="24"/>
  <c r="K5782" i="24"/>
  <c r="K5783" i="24"/>
  <c r="K5784" i="24"/>
  <c r="K5785" i="24"/>
  <c r="K5786" i="24"/>
  <c r="K5787" i="24"/>
  <c r="K5788" i="24"/>
  <c r="K5789" i="24"/>
  <c r="K5790" i="24"/>
  <c r="K5791" i="24"/>
  <c r="K5792" i="24"/>
  <c r="K5793" i="24"/>
  <c r="K5794" i="24"/>
  <c r="K5795" i="24"/>
  <c r="K5796" i="24"/>
  <c r="K5797" i="24"/>
  <c r="K5798" i="24"/>
  <c r="K5799" i="24"/>
  <c r="K5800" i="24"/>
  <c r="K5801" i="24"/>
  <c r="K5802" i="24"/>
  <c r="K5803" i="24"/>
  <c r="K5804" i="24"/>
  <c r="K5805" i="24"/>
  <c r="K5806" i="24"/>
  <c r="K5807" i="24"/>
  <c r="K5808" i="24"/>
  <c r="K5809" i="24"/>
  <c r="K5810" i="24"/>
  <c r="K5811" i="24"/>
  <c r="K5812" i="24"/>
  <c r="K5813" i="24"/>
  <c r="K5814" i="24"/>
  <c r="K5815" i="24"/>
  <c r="K5816" i="24"/>
  <c r="K5817" i="24"/>
  <c r="K5818" i="24"/>
  <c r="K5819" i="24"/>
  <c r="K5820" i="24"/>
  <c r="K5821" i="24"/>
  <c r="K5822" i="24"/>
  <c r="K5823" i="24"/>
  <c r="K5824" i="24"/>
  <c r="K5825" i="24"/>
  <c r="K5826" i="24"/>
  <c r="K5827" i="24"/>
  <c r="K5828" i="24"/>
  <c r="K5829" i="24"/>
  <c r="K5830" i="24"/>
  <c r="K5831" i="24"/>
  <c r="K5832" i="24"/>
  <c r="K5833" i="24"/>
  <c r="K5834" i="24"/>
  <c r="K5835" i="24"/>
  <c r="K5836" i="24"/>
  <c r="K5837" i="24"/>
  <c r="K5838" i="24"/>
  <c r="K5839" i="24"/>
  <c r="K5840" i="24"/>
  <c r="K5841" i="24"/>
  <c r="K5842" i="24"/>
  <c r="K5843" i="24"/>
  <c r="K5844" i="24"/>
  <c r="K5845" i="24"/>
  <c r="K5846" i="24"/>
  <c r="K5847" i="24"/>
  <c r="K5848" i="24"/>
  <c r="K5849" i="24"/>
  <c r="K5850" i="24"/>
  <c r="K5851" i="24"/>
  <c r="K5852" i="24"/>
  <c r="K5853" i="24"/>
  <c r="K5854" i="24"/>
  <c r="K5855" i="24"/>
  <c r="K5856" i="24"/>
  <c r="K5857" i="24"/>
  <c r="K5858" i="24"/>
  <c r="K5859" i="24"/>
  <c r="K5860" i="24"/>
  <c r="K5861" i="24"/>
  <c r="K5862" i="24"/>
  <c r="K5863" i="24"/>
  <c r="K5864" i="24"/>
  <c r="K5865" i="24"/>
  <c r="K5866" i="24"/>
  <c r="K5867" i="24"/>
  <c r="K5868" i="24"/>
  <c r="K5869" i="24"/>
  <c r="K5870" i="24"/>
  <c r="K5871" i="24"/>
  <c r="K5872" i="24"/>
  <c r="K5873" i="24"/>
  <c r="K5874" i="24"/>
  <c r="K5875" i="24"/>
  <c r="K5876" i="24"/>
  <c r="K5877" i="24"/>
  <c r="K5878" i="24"/>
  <c r="K5879" i="24"/>
  <c r="K5880" i="24"/>
  <c r="K5881" i="24"/>
  <c r="K5882" i="24"/>
  <c r="K5883" i="24"/>
  <c r="K5884" i="24"/>
  <c r="K5885" i="24"/>
  <c r="K5886" i="24"/>
  <c r="K5887" i="24"/>
  <c r="K5888" i="24"/>
  <c r="K5889" i="24"/>
  <c r="K5890" i="24"/>
  <c r="K5891" i="24"/>
  <c r="K5892" i="24"/>
  <c r="K5893" i="24"/>
  <c r="K5894" i="24"/>
  <c r="K5895" i="24"/>
  <c r="K5896" i="24"/>
  <c r="K5897" i="24"/>
  <c r="K5898" i="24"/>
  <c r="K5899" i="24"/>
  <c r="K5900" i="24"/>
  <c r="K5901" i="24"/>
  <c r="K5902" i="24"/>
  <c r="K5903" i="24"/>
  <c r="K5904" i="24"/>
  <c r="K5905" i="24"/>
  <c r="K5906" i="24"/>
  <c r="K5907" i="24"/>
  <c r="K5908" i="24"/>
  <c r="K5909" i="24"/>
  <c r="K5910" i="24"/>
  <c r="K5911" i="24"/>
  <c r="K5912" i="24"/>
  <c r="K5913" i="24"/>
  <c r="K5914" i="24"/>
  <c r="K5915" i="24"/>
  <c r="K5916" i="24"/>
  <c r="K5917" i="24"/>
  <c r="K5918" i="24"/>
  <c r="K5919" i="24"/>
  <c r="K5920" i="24"/>
  <c r="K5921" i="24"/>
  <c r="K5922" i="24"/>
  <c r="K5923" i="24"/>
  <c r="K5924" i="24"/>
  <c r="K5925" i="24"/>
  <c r="K5926" i="24"/>
  <c r="K5927" i="24"/>
  <c r="K5928" i="24"/>
  <c r="K5929" i="24"/>
  <c r="K5930" i="24"/>
  <c r="K5931" i="24"/>
  <c r="K5932" i="24"/>
  <c r="K5933" i="24"/>
  <c r="K5934" i="24"/>
  <c r="K5935" i="24"/>
  <c r="K5936" i="24"/>
  <c r="K5937" i="24"/>
  <c r="K5938" i="24"/>
  <c r="K5939" i="24"/>
  <c r="K5940" i="24"/>
  <c r="K5941" i="24"/>
  <c r="K5942" i="24"/>
  <c r="K5943" i="24"/>
  <c r="K5944" i="24"/>
  <c r="K5945" i="24"/>
  <c r="K5946" i="24"/>
  <c r="K5947" i="24"/>
  <c r="K5948" i="24"/>
  <c r="K5949" i="24"/>
  <c r="K5950" i="24"/>
  <c r="K5951" i="24"/>
  <c r="K5952" i="24"/>
  <c r="K5953" i="24"/>
  <c r="K5954" i="24"/>
  <c r="K5955" i="24"/>
  <c r="K5956" i="24"/>
  <c r="K5957" i="24"/>
  <c r="K5958" i="24"/>
  <c r="K5959" i="24"/>
  <c r="K5960" i="24"/>
  <c r="K5961" i="24"/>
  <c r="K5962" i="24"/>
  <c r="K5963" i="24"/>
  <c r="K5964" i="24"/>
  <c r="K5965" i="24"/>
  <c r="K5966" i="24"/>
  <c r="K5967" i="24"/>
  <c r="K5968" i="24"/>
  <c r="K5969" i="24"/>
  <c r="K5970" i="24"/>
  <c r="K5971" i="24"/>
  <c r="K5972" i="24"/>
  <c r="K5973" i="24"/>
  <c r="K5974" i="24"/>
  <c r="K5975" i="24"/>
  <c r="K5976" i="24"/>
  <c r="K5977" i="24"/>
  <c r="K5978" i="24"/>
  <c r="K5979" i="24"/>
  <c r="K5980" i="24"/>
  <c r="K5981" i="24"/>
  <c r="K5982" i="24"/>
  <c r="K5983" i="24"/>
  <c r="K5984" i="24"/>
  <c r="K5985" i="24"/>
  <c r="K5986" i="24"/>
  <c r="K5987" i="24"/>
  <c r="K5988" i="24"/>
  <c r="K5989" i="24"/>
  <c r="K5990" i="24"/>
  <c r="K5991" i="24"/>
  <c r="K5992" i="24"/>
  <c r="K5993" i="24"/>
  <c r="K5994" i="24"/>
  <c r="K5995" i="24"/>
  <c r="K5996" i="24"/>
  <c r="K5997" i="24"/>
  <c r="K5998" i="24"/>
  <c r="K5999" i="24"/>
  <c r="K6000" i="24"/>
  <c r="K6001" i="24"/>
  <c r="K6002" i="24"/>
  <c r="K6003" i="24"/>
  <c r="K6004" i="24"/>
  <c r="K6005" i="24"/>
  <c r="K6006" i="24"/>
  <c r="K6007" i="24"/>
  <c r="K6008" i="24"/>
  <c r="K6009" i="24"/>
  <c r="K6010" i="24"/>
  <c r="K6011" i="24"/>
  <c r="K6012" i="24"/>
  <c r="K6013" i="24"/>
  <c r="K6014" i="24"/>
  <c r="K6015" i="24"/>
  <c r="K6016" i="24"/>
  <c r="K6017" i="24"/>
  <c r="K6018" i="24"/>
  <c r="K6019" i="24"/>
  <c r="K6020" i="24"/>
  <c r="K6021" i="24"/>
  <c r="K6022" i="24"/>
  <c r="K6023" i="24"/>
  <c r="K6024" i="24"/>
  <c r="K6025" i="24"/>
  <c r="K6026" i="24"/>
  <c r="K6027" i="24"/>
  <c r="K6028" i="24"/>
  <c r="K6029" i="24"/>
  <c r="K6030" i="24"/>
  <c r="K6031" i="24"/>
  <c r="K6032" i="24"/>
  <c r="K6033" i="24"/>
  <c r="K6034" i="24"/>
  <c r="K6035" i="24"/>
  <c r="K6036" i="24"/>
  <c r="K6037" i="24"/>
  <c r="K6038" i="24"/>
  <c r="K6039" i="24"/>
  <c r="K6040" i="24"/>
  <c r="K6041" i="24"/>
  <c r="K6042" i="24"/>
  <c r="K6043" i="24"/>
  <c r="K6044" i="24"/>
  <c r="K6045" i="24"/>
  <c r="K6046" i="24"/>
  <c r="K6047" i="24"/>
  <c r="K6048" i="24"/>
  <c r="K6049" i="24"/>
  <c r="K6050" i="24"/>
  <c r="K6051" i="24"/>
  <c r="K6052" i="24"/>
  <c r="K6053" i="24"/>
  <c r="K6054" i="24"/>
  <c r="K6055" i="24"/>
  <c r="K6056" i="24"/>
  <c r="K6057" i="24"/>
  <c r="K6058" i="24"/>
  <c r="K6059" i="24"/>
  <c r="K6060" i="24"/>
  <c r="K6061" i="24"/>
  <c r="K6062" i="24"/>
  <c r="K6063" i="24"/>
  <c r="K6064" i="24"/>
  <c r="K6065" i="24"/>
  <c r="K6066" i="24"/>
  <c r="K6067" i="24"/>
  <c r="K6068" i="24"/>
  <c r="K6069" i="24"/>
  <c r="K6070" i="24"/>
  <c r="K6071" i="24"/>
  <c r="K6072" i="24"/>
  <c r="K6073" i="24"/>
  <c r="K6074" i="24"/>
  <c r="K6075" i="24"/>
  <c r="K6076" i="24"/>
  <c r="K6077" i="24"/>
  <c r="K6078" i="24"/>
  <c r="K6079" i="24"/>
  <c r="K6080" i="24"/>
  <c r="K6081" i="24"/>
  <c r="K6082" i="24"/>
  <c r="K6083" i="24"/>
  <c r="K6084" i="24"/>
  <c r="K6085" i="24"/>
  <c r="K6086" i="24"/>
  <c r="K6087" i="24"/>
  <c r="K6088" i="24"/>
  <c r="K6089" i="24"/>
  <c r="K6090" i="24"/>
  <c r="K6091" i="24"/>
  <c r="K6092" i="24"/>
  <c r="K6093" i="24"/>
  <c r="K6094" i="24"/>
  <c r="K6095" i="24"/>
  <c r="K6096" i="24"/>
  <c r="K6097" i="24"/>
  <c r="K6098" i="24"/>
  <c r="K6099" i="24"/>
  <c r="K6100" i="24"/>
  <c r="K6101" i="24"/>
  <c r="K6102" i="24"/>
  <c r="K6103" i="24"/>
  <c r="K6104" i="24"/>
  <c r="K6105" i="24"/>
  <c r="K6106" i="24"/>
  <c r="K6107" i="24"/>
  <c r="K6108" i="24"/>
  <c r="K6109" i="24"/>
  <c r="K6110" i="24"/>
  <c r="K6111" i="24"/>
  <c r="K6112" i="24"/>
  <c r="K6113" i="24"/>
  <c r="K6114" i="24"/>
  <c r="K6115" i="24"/>
  <c r="K6116" i="24"/>
  <c r="K6117" i="24"/>
  <c r="K6118" i="24"/>
  <c r="K6119" i="24"/>
  <c r="K6120" i="24"/>
  <c r="K6121" i="24"/>
  <c r="K6122" i="24"/>
  <c r="K6123" i="24"/>
  <c r="K6124" i="24"/>
  <c r="K6125" i="24"/>
  <c r="K6126" i="24"/>
  <c r="K6127" i="24"/>
  <c r="K6128" i="24"/>
  <c r="K6129" i="24"/>
  <c r="K6130" i="24"/>
  <c r="K6131" i="24"/>
  <c r="K6132" i="24"/>
  <c r="K6133" i="24"/>
  <c r="K6134" i="24"/>
  <c r="K6135" i="24"/>
  <c r="K6136" i="24"/>
  <c r="K6137" i="24"/>
  <c r="K6138" i="24"/>
  <c r="K6139" i="24"/>
  <c r="K6140" i="24"/>
  <c r="K6141" i="24"/>
  <c r="K6142" i="24"/>
  <c r="K6143" i="24"/>
  <c r="K6144" i="24"/>
  <c r="K6145" i="24"/>
  <c r="K6146" i="24"/>
  <c r="K6147" i="24"/>
  <c r="K6148" i="24"/>
  <c r="K6149" i="24"/>
  <c r="K6150" i="24"/>
  <c r="K6151" i="24"/>
  <c r="K6152" i="24"/>
  <c r="K6153" i="24"/>
  <c r="K6154" i="24"/>
  <c r="K6155" i="24"/>
  <c r="K6156" i="24"/>
  <c r="K6157" i="24"/>
  <c r="K6158" i="24"/>
  <c r="K6159" i="24"/>
  <c r="K6160" i="24"/>
  <c r="K6161" i="24"/>
  <c r="K6162" i="24"/>
  <c r="K6163" i="24"/>
  <c r="K6164" i="24"/>
  <c r="K6165" i="24"/>
  <c r="K6166" i="24"/>
  <c r="K6167" i="24"/>
  <c r="K6168" i="24"/>
  <c r="K6169" i="24"/>
  <c r="K6170" i="24"/>
  <c r="K6171" i="24"/>
  <c r="K6172" i="24"/>
  <c r="K6173" i="24"/>
  <c r="K6174" i="24"/>
  <c r="K6175" i="24"/>
  <c r="K6176" i="24"/>
  <c r="K6177" i="24"/>
  <c r="K6178" i="24"/>
  <c r="K6179" i="24"/>
  <c r="K6180" i="24"/>
  <c r="K6181" i="24"/>
  <c r="K6182" i="24"/>
  <c r="K6183" i="24"/>
  <c r="K6184" i="24"/>
  <c r="K6185" i="24"/>
  <c r="K6186" i="24"/>
  <c r="K6187" i="24"/>
  <c r="K6188" i="24"/>
  <c r="K6189" i="24"/>
  <c r="K6190" i="24"/>
  <c r="K6191" i="24"/>
  <c r="K6192" i="24"/>
  <c r="K6193" i="24"/>
  <c r="K6194" i="24"/>
  <c r="K6195" i="24"/>
  <c r="K6196" i="24"/>
  <c r="K6197" i="24"/>
  <c r="K6198" i="24"/>
  <c r="K6199" i="24"/>
  <c r="K6200" i="24"/>
  <c r="K6201" i="24"/>
  <c r="K6202" i="24"/>
  <c r="K6203" i="24"/>
  <c r="K6204" i="24"/>
  <c r="K6205" i="24"/>
  <c r="K6206" i="24"/>
  <c r="K6207" i="24"/>
  <c r="K6208" i="24"/>
  <c r="K6209" i="24"/>
  <c r="K6210" i="24"/>
  <c r="K6211" i="24"/>
  <c r="K6212" i="24"/>
  <c r="K6213" i="24"/>
  <c r="K6214" i="24"/>
  <c r="K6215" i="24"/>
  <c r="K6216" i="24"/>
  <c r="K6217" i="24"/>
  <c r="K6218" i="24"/>
  <c r="K6219" i="24"/>
  <c r="K6220" i="24"/>
  <c r="K6221" i="24"/>
  <c r="K6222" i="24"/>
  <c r="K6223" i="24"/>
  <c r="K6224" i="24"/>
  <c r="K6225" i="24"/>
  <c r="K6226" i="24"/>
  <c r="K6227" i="24"/>
  <c r="K6228" i="24"/>
  <c r="K6229" i="24"/>
  <c r="K6230" i="24"/>
  <c r="K6231" i="24"/>
  <c r="K6232" i="24"/>
  <c r="K6233" i="24"/>
  <c r="K6234" i="24"/>
  <c r="K6235" i="24"/>
  <c r="K6236" i="24"/>
  <c r="K6237" i="24"/>
  <c r="K6238" i="24"/>
  <c r="K6239" i="24"/>
  <c r="K6240" i="24"/>
  <c r="K6241" i="24"/>
  <c r="K6242" i="24"/>
  <c r="K6243" i="24"/>
  <c r="K6244" i="24"/>
  <c r="K6245" i="24"/>
  <c r="K6246" i="24"/>
  <c r="K6247" i="24"/>
  <c r="K6248" i="24"/>
  <c r="K6249" i="24"/>
  <c r="K6250" i="24"/>
  <c r="K6251" i="24"/>
  <c r="K6252" i="24"/>
  <c r="K6253" i="24"/>
  <c r="K6254" i="24"/>
  <c r="K6255" i="24"/>
  <c r="K6256" i="24"/>
  <c r="K6257" i="24"/>
  <c r="K6258" i="24"/>
  <c r="K6259" i="24"/>
  <c r="K6260" i="24"/>
  <c r="K6261" i="24"/>
  <c r="K6262" i="24"/>
  <c r="K6263" i="24"/>
  <c r="K6264" i="24"/>
  <c r="K6265" i="24"/>
  <c r="K6266" i="24"/>
  <c r="K6267" i="24"/>
  <c r="K6268" i="24"/>
  <c r="K6269" i="24"/>
  <c r="K6270" i="24"/>
  <c r="K6271" i="24"/>
  <c r="K6272" i="24"/>
  <c r="K6273" i="24"/>
  <c r="K6274" i="24"/>
  <c r="K6275" i="24"/>
  <c r="K6276" i="24"/>
  <c r="K6277" i="24"/>
  <c r="K6278" i="24"/>
  <c r="K6279" i="24"/>
  <c r="K6280" i="24"/>
  <c r="K6281" i="24"/>
  <c r="K6282" i="24"/>
  <c r="K6283" i="24"/>
  <c r="K6284" i="24"/>
  <c r="K6285" i="24"/>
  <c r="K6286" i="24"/>
  <c r="K6287" i="24"/>
  <c r="K6288" i="24"/>
  <c r="K6289" i="24"/>
  <c r="K6290" i="24"/>
  <c r="K6291" i="24"/>
  <c r="K6292" i="24"/>
  <c r="K6293" i="24"/>
  <c r="K6294" i="24"/>
  <c r="K6295" i="24"/>
  <c r="K6296" i="24"/>
  <c r="K6297" i="24"/>
  <c r="K6298" i="24"/>
  <c r="K6299" i="24"/>
  <c r="K6300" i="24"/>
  <c r="K6301" i="24"/>
  <c r="K6302" i="24"/>
  <c r="K6303" i="24"/>
  <c r="K6304" i="24"/>
  <c r="K6305" i="24"/>
  <c r="K6306" i="24"/>
  <c r="K6307" i="24"/>
  <c r="K6308" i="24"/>
  <c r="K6309" i="24"/>
  <c r="K6310" i="24"/>
  <c r="K6311" i="24"/>
  <c r="K6312" i="24"/>
  <c r="K6313" i="24"/>
  <c r="K6314" i="24"/>
  <c r="K6315" i="24"/>
  <c r="K6316" i="24"/>
  <c r="K6317" i="24"/>
  <c r="K6318" i="24"/>
  <c r="K6319" i="24"/>
  <c r="K6320" i="24"/>
  <c r="K6321" i="24"/>
  <c r="K6322" i="24"/>
  <c r="K6323" i="24"/>
  <c r="K6324" i="24"/>
  <c r="K6325" i="24"/>
  <c r="K6326" i="24"/>
  <c r="K6327" i="24"/>
  <c r="K6328" i="24"/>
  <c r="K6329" i="24"/>
  <c r="K6330" i="24"/>
  <c r="K6331" i="24"/>
  <c r="K6332" i="24"/>
  <c r="K6333" i="24"/>
  <c r="K6334" i="24"/>
  <c r="K6335" i="24"/>
  <c r="K6336" i="24"/>
  <c r="K6337" i="24"/>
  <c r="K6338" i="24"/>
  <c r="K6339" i="24"/>
  <c r="K6340" i="24"/>
  <c r="K6341" i="24"/>
  <c r="K6342" i="24"/>
  <c r="K6343" i="24"/>
  <c r="K6344" i="24"/>
  <c r="K6345" i="24"/>
  <c r="K6346" i="24"/>
  <c r="K6347" i="24"/>
  <c r="K6348" i="24"/>
  <c r="K6349" i="24"/>
  <c r="K6350" i="24"/>
  <c r="K6351" i="24"/>
  <c r="K6352" i="24"/>
  <c r="K6353" i="24"/>
  <c r="K6354" i="24"/>
  <c r="K6355" i="24"/>
  <c r="K6356" i="24"/>
  <c r="K6357" i="24"/>
  <c r="K6358" i="24"/>
  <c r="K6359" i="24"/>
  <c r="K6360" i="24"/>
  <c r="K6361" i="24"/>
  <c r="K6362" i="24"/>
  <c r="K6363" i="24"/>
  <c r="K6364" i="24"/>
  <c r="K6365" i="24"/>
  <c r="K6366" i="24"/>
  <c r="K6367" i="24"/>
  <c r="K6368" i="24"/>
  <c r="K6369" i="24"/>
  <c r="K6370" i="24"/>
  <c r="K6371" i="24"/>
  <c r="K6372" i="24"/>
  <c r="K6373" i="24"/>
  <c r="K6374" i="24"/>
  <c r="K6375" i="24"/>
  <c r="K6376" i="24"/>
  <c r="K6377" i="24"/>
  <c r="K6378" i="24"/>
  <c r="K6379" i="24"/>
  <c r="K6380" i="24"/>
  <c r="K6381" i="24"/>
  <c r="K6382" i="24"/>
  <c r="K6383" i="24"/>
  <c r="K6384" i="24"/>
  <c r="K6385" i="24"/>
  <c r="K6386" i="24"/>
  <c r="K6387" i="24"/>
  <c r="K6388" i="24"/>
  <c r="K6389" i="24"/>
  <c r="K6390" i="24"/>
  <c r="K6391" i="24"/>
  <c r="K6392" i="24"/>
  <c r="K6393" i="24"/>
  <c r="K6394" i="24"/>
  <c r="K6395" i="24"/>
  <c r="K6396" i="24"/>
  <c r="K6397" i="24"/>
  <c r="K6398" i="24"/>
  <c r="K6399" i="24"/>
  <c r="K6400" i="24"/>
  <c r="K6401" i="24"/>
  <c r="K6402" i="24"/>
  <c r="K6403" i="24"/>
  <c r="K6404" i="24"/>
  <c r="K6405" i="24"/>
  <c r="K6406" i="24"/>
  <c r="K6407" i="24"/>
  <c r="K6408" i="24"/>
  <c r="K6409" i="24"/>
  <c r="K6410" i="24"/>
  <c r="K6411" i="24"/>
  <c r="K6412" i="24"/>
  <c r="K6413" i="24"/>
  <c r="K6414" i="24"/>
  <c r="K6415" i="24"/>
  <c r="K6416" i="24"/>
  <c r="K6417" i="24"/>
  <c r="K6418" i="24"/>
  <c r="K6419" i="24"/>
  <c r="K6420" i="24"/>
  <c r="K6421" i="24"/>
  <c r="K6422" i="24"/>
  <c r="K6423" i="24"/>
  <c r="K6424" i="24"/>
  <c r="K6425" i="24"/>
  <c r="K6426" i="24"/>
  <c r="K6427" i="24"/>
  <c r="K6428" i="24"/>
  <c r="K6429" i="24"/>
  <c r="K6430" i="24"/>
  <c r="K6431" i="24"/>
  <c r="K6432" i="24"/>
  <c r="K6433" i="24"/>
  <c r="K6434" i="24"/>
  <c r="K6435" i="24"/>
  <c r="K6436" i="24"/>
  <c r="K6437" i="24"/>
  <c r="K6438" i="24"/>
  <c r="K6439" i="24"/>
  <c r="K6440" i="24"/>
  <c r="K6441" i="24"/>
  <c r="K6442" i="24"/>
  <c r="K6443" i="24"/>
  <c r="K6444" i="24"/>
  <c r="K6445" i="24"/>
  <c r="K6446" i="24"/>
  <c r="K6447" i="24"/>
  <c r="K6448" i="24"/>
  <c r="K6449" i="24"/>
  <c r="K6450" i="24"/>
  <c r="K6451" i="24"/>
  <c r="K6452" i="24"/>
  <c r="K6453" i="24"/>
  <c r="K6454" i="24"/>
  <c r="K6455" i="24"/>
  <c r="K6456" i="24"/>
  <c r="K6457" i="24"/>
  <c r="K6458" i="24"/>
  <c r="K6459" i="24"/>
  <c r="K6460" i="24"/>
  <c r="K6461" i="24"/>
  <c r="K6462" i="24"/>
  <c r="K6463" i="24"/>
  <c r="K6464" i="24"/>
  <c r="K6465" i="24"/>
  <c r="K6466" i="24"/>
  <c r="K6467" i="24"/>
  <c r="K6468" i="24"/>
  <c r="K6469" i="24"/>
  <c r="K6470" i="24"/>
  <c r="K6471" i="24"/>
  <c r="K6472" i="24"/>
  <c r="K6473" i="24"/>
  <c r="K6474" i="24"/>
  <c r="K6475" i="24"/>
  <c r="K6476" i="24"/>
  <c r="K6477" i="24"/>
  <c r="K6478" i="24"/>
  <c r="K6479" i="24"/>
  <c r="K6480" i="24"/>
  <c r="K6481" i="24"/>
  <c r="K6482" i="24"/>
  <c r="K6483" i="24"/>
  <c r="K6484" i="24"/>
  <c r="K6485" i="24"/>
  <c r="K6486" i="24"/>
  <c r="K6487" i="24"/>
  <c r="K6488" i="24"/>
  <c r="K6489" i="24"/>
  <c r="K6490" i="24"/>
  <c r="K6491" i="24"/>
  <c r="K6492" i="24"/>
  <c r="K6493" i="24"/>
  <c r="K6494" i="24"/>
  <c r="K6495" i="24"/>
  <c r="K6496" i="24"/>
  <c r="K6497" i="24"/>
  <c r="K6498" i="24"/>
  <c r="K6499" i="24"/>
  <c r="K6500" i="24"/>
  <c r="K6501" i="24"/>
  <c r="K6502" i="24"/>
  <c r="K6503" i="24"/>
  <c r="K6504" i="24"/>
  <c r="K6505" i="24"/>
  <c r="K6506" i="24"/>
  <c r="K6507" i="24"/>
  <c r="K6508" i="24"/>
  <c r="K6509" i="24"/>
  <c r="K6510" i="24"/>
  <c r="K6511" i="24"/>
  <c r="K6512" i="24"/>
  <c r="K6513" i="24"/>
  <c r="K6514" i="24"/>
  <c r="K6515" i="24"/>
  <c r="K6516" i="24"/>
  <c r="K6517" i="24"/>
  <c r="K6518" i="24"/>
  <c r="K6519" i="24"/>
  <c r="K6520" i="24"/>
  <c r="K6521" i="24"/>
  <c r="K6522" i="24"/>
  <c r="K6523" i="24"/>
  <c r="K6524" i="24"/>
  <c r="K6525" i="24"/>
  <c r="K6526" i="24"/>
  <c r="K6527" i="24"/>
  <c r="K6528" i="24"/>
  <c r="K6529" i="24"/>
  <c r="K6530" i="24"/>
  <c r="K6531" i="24"/>
  <c r="K6532" i="24"/>
  <c r="K6533" i="24"/>
  <c r="K6534" i="24"/>
  <c r="K6535" i="24"/>
  <c r="K6536" i="24"/>
  <c r="K6537" i="24"/>
  <c r="K6538" i="24"/>
  <c r="K6539" i="24"/>
  <c r="K6540" i="24"/>
  <c r="K6541" i="24"/>
  <c r="K6542" i="24"/>
  <c r="K6543" i="24"/>
  <c r="K6544" i="24"/>
  <c r="K6545" i="24"/>
  <c r="K6546" i="24"/>
  <c r="K6547" i="24"/>
  <c r="K6548" i="24"/>
  <c r="K6549" i="24"/>
  <c r="K6550" i="24"/>
  <c r="K6551" i="24"/>
  <c r="K6552" i="24"/>
  <c r="K6553" i="24"/>
  <c r="K6554" i="24"/>
  <c r="K6555" i="24"/>
  <c r="K6556" i="24"/>
  <c r="K6557" i="24"/>
  <c r="K6558" i="24"/>
  <c r="K6559" i="24"/>
  <c r="K6560" i="24"/>
  <c r="K6561" i="24"/>
  <c r="K6562" i="24"/>
  <c r="K6563" i="24"/>
  <c r="K6564" i="24"/>
  <c r="K6565" i="24"/>
  <c r="K6566" i="24"/>
  <c r="K6567" i="24"/>
  <c r="K6568" i="24"/>
  <c r="K6569" i="24"/>
  <c r="K6570" i="24"/>
  <c r="K6571" i="24"/>
  <c r="K6572" i="24"/>
  <c r="K6573" i="24"/>
  <c r="K6574" i="24"/>
  <c r="K6575" i="24"/>
  <c r="K6576" i="24"/>
  <c r="K6577" i="24"/>
  <c r="K6578" i="24"/>
  <c r="K6579" i="24"/>
  <c r="K6580" i="24"/>
  <c r="K6581" i="24"/>
  <c r="K6582" i="24"/>
  <c r="K6583" i="24"/>
  <c r="K6584" i="24"/>
  <c r="K6585" i="24"/>
  <c r="K6586" i="24"/>
  <c r="K6587" i="24"/>
  <c r="K6588" i="24"/>
  <c r="K6589" i="24"/>
  <c r="K6590" i="24"/>
  <c r="K6591" i="24"/>
  <c r="K6592" i="24"/>
  <c r="K6593" i="24"/>
  <c r="K6594" i="24"/>
  <c r="K6595" i="24"/>
  <c r="K6596" i="24"/>
  <c r="K6597" i="24"/>
  <c r="K6598" i="24"/>
  <c r="K6599" i="24"/>
  <c r="K6600" i="24"/>
  <c r="K6601" i="24"/>
  <c r="K6602" i="24"/>
  <c r="K6603" i="24"/>
  <c r="K6604" i="24"/>
  <c r="K6605" i="24"/>
  <c r="K6606" i="24"/>
  <c r="K6607" i="24"/>
  <c r="K6608" i="24"/>
  <c r="K6609" i="24"/>
  <c r="K6610" i="24"/>
  <c r="K6611" i="24"/>
  <c r="K6612" i="24"/>
  <c r="K6613" i="24"/>
  <c r="K6614" i="24"/>
  <c r="K6615" i="24"/>
  <c r="K6616" i="24"/>
  <c r="K6617" i="24"/>
  <c r="K6618" i="24"/>
  <c r="K6619" i="24"/>
  <c r="K6620" i="24"/>
  <c r="K6621" i="24"/>
  <c r="K6622" i="24"/>
  <c r="K6623" i="24"/>
  <c r="K6624" i="24"/>
  <c r="K6625" i="24"/>
  <c r="K6626" i="24"/>
  <c r="K6627" i="24"/>
  <c r="K6628" i="24"/>
  <c r="K6629" i="24"/>
  <c r="K6630" i="24"/>
  <c r="K6631" i="24"/>
  <c r="K6632" i="24"/>
  <c r="K6633" i="24"/>
  <c r="K6634" i="24"/>
  <c r="K6635" i="24"/>
  <c r="K6636" i="24"/>
  <c r="K6637" i="24"/>
  <c r="K6638" i="24"/>
  <c r="K6639" i="24"/>
  <c r="K6640" i="24"/>
  <c r="K6641" i="24"/>
  <c r="K6642" i="24"/>
  <c r="K6643" i="24"/>
  <c r="K6644" i="24"/>
  <c r="K6645" i="24"/>
  <c r="K6646" i="24"/>
  <c r="K6647" i="24"/>
  <c r="K6648" i="24"/>
  <c r="K6649" i="24"/>
  <c r="K6650" i="24"/>
  <c r="K6651" i="24"/>
  <c r="K6652" i="24"/>
  <c r="K6653" i="24"/>
  <c r="K6654" i="24"/>
  <c r="K6655" i="24"/>
  <c r="K6656" i="24"/>
  <c r="K6657" i="24"/>
  <c r="K6658" i="24"/>
  <c r="K6659" i="24"/>
  <c r="K6660" i="24"/>
  <c r="K6661" i="24"/>
  <c r="K6662" i="24"/>
  <c r="K6663" i="24"/>
  <c r="K6664" i="24"/>
  <c r="K6665" i="24"/>
  <c r="K6666" i="24"/>
  <c r="K6667" i="24"/>
  <c r="K6668" i="24"/>
  <c r="K6669" i="24"/>
  <c r="K6670" i="24"/>
  <c r="K6671" i="24"/>
  <c r="K6672" i="24"/>
  <c r="K6673" i="24"/>
  <c r="K6674" i="24"/>
  <c r="K6675" i="24"/>
  <c r="K6676" i="24"/>
  <c r="K6677" i="24"/>
  <c r="K6678" i="24"/>
  <c r="K6679" i="24"/>
  <c r="K6680" i="24"/>
  <c r="K6681" i="24"/>
  <c r="K6682" i="24"/>
  <c r="K6683" i="24"/>
  <c r="K6684" i="24"/>
  <c r="K6685" i="24"/>
  <c r="K6686" i="24"/>
  <c r="K6687" i="24"/>
  <c r="K6688" i="24"/>
  <c r="K6689" i="24"/>
  <c r="K6690" i="24"/>
  <c r="K6691" i="24"/>
  <c r="K6692" i="24"/>
  <c r="K6693" i="24"/>
  <c r="K6694" i="24"/>
  <c r="K6695" i="24"/>
  <c r="K6696" i="24"/>
  <c r="K6697" i="24"/>
  <c r="K6698" i="24"/>
  <c r="K6699" i="24"/>
  <c r="K6700" i="24"/>
  <c r="K6701" i="24"/>
  <c r="K6702" i="24"/>
  <c r="K6703" i="24"/>
  <c r="K6704" i="24"/>
  <c r="K6705" i="24"/>
  <c r="K6706" i="24"/>
  <c r="K6707" i="24"/>
  <c r="K6708" i="24"/>
  <c r="K6709" i="24"/>
  <c r="K6710" i="24"/>
  <c r="K6711" i="24"/>
  <c r="K6712" i="24"/>
  <c r="K6713" i="24"/>
  <c r="K6714" i="24"/>
  <c r="K6715" i="24"/>
  <c r="K6716" i="24"/>
  <c r="K6717" i="24"/>
  <c r="K6718" i="24"/>
  <c r="K6719" i="24"/>
  <c r="K6720" i="24"/>
  <c r="K6721" i="24"/>
  <c r="K6722" i="24"/>
  <c r="K6723" i="24"/>
  <c r="K6724" i="24"/>
  <c r="K6725" i="24"/>
  <c r="K6726" i="24"/>
  <c r="K6727" i="24"/>
  <c r="K6728" i="24"/>
  <c r="K6729" i="24"/>
  <c r="K6730" i="24"/>
  <c r="K6731" i="24"/>
  <c r="K6732" i="24"/>
  <c r="K6733" i="24"/>
  <c r="K6734" i="24"/>
  <c r="K6735" i="24"/>
  <c r="K6736" i="24"/>
  <c r="K6737" i="24"/>
  <c r="K6738" i="24"/>
  <c r="K6739" i="24"/>
  <c r="K6740" i="24"/>
  <c r="K6741" i="24"/>
  <c r="K6742" i="24"/>
  <c r="K6743" i="24"/>
  <c r="K6744" i="24"/>
  <c r="K6745" i="24"/>
  <c r="K6746" i="24"/>
  <c r="K6747" i="24"/>
  <c r="K6748" i="24"/>
  <c r="K6749" i="24"/>
  <c r="K6750" i="24"/>
  <c r="K6751" i="24"/>
  <c r="K6752" i="24"/>
  <c r="K6753" i="24"/>
  <c r="K6754" i="24"/>
  <c r="K6755" i="24"/>
  <c r="K6756" i="24"/>
  <c r="K6757" i="24"/>
  <c r="K6758" i="24"/>
  <c r="K6759" i="24"/>
  <c r="K6760" i="24"/>
  <c r="K6761" i="24"/>
  <c r="K6762" i="24"/>
  <c r="K6763" i="24"/>
  <c r="K6764" i="24"/>
  <c r="K6765" i="24"/>
  <c r="K6766" i="24"/>
  <c r="K6767" i="24"/>
  <c r="K6768" i="24"/>
  <c r="K6769" i="24"/>
  <c r="K6770" i="24"/>
  <c r="K6771" i="24"/>
  <c r="K6772" i="24"/>
  <c r="K6773" i="24"/>
  <c r="K6774" i="24"/>
  <c r="K6775" i="24"/>
  <c r="K6776" i="24"/>
  <c r="K6777" i="24"/>
  <c r="K6778" i="24"/>
  <c r="K6779" i="24"/>
  <c r="K6780" i="24"/>
  <c r="K6781" i="24"/>
  <c r="K6782" i="24"/>
  <c r="K6783" i="24"/>
  <c r="K6784" i="24"/>
  <c r="K6785" i="24"/>
  <c r="K6786" i="24"/>
  <c r="K6787" i="24"/>
  <c r="K6788" i="24"/>
  <c r="K6789" i="24"/>
  <c r="K6790" i="24"/>
  <c r="K6791" i="24"/>
  <c r="K6792" i="24"/>
  <c r="K6793" i="24"/>
  <c r="K6794" i="24"/>
  <c r="K6795" i="24"/>
  <c r="K6796" i="24"/>
  <c r="K6797" i="24"/>
  <c r="K6798" i="24"/>
  <c r="K6799" i="24"/>
  <c r="K6800" i="24"/>
  <c r="K6801" i="24"/>
  <c r="K6802" i="24"/>
  <c r="K6803" i="24"/>
  <c r="K6804" i="24"/>
  <c r="K6805" i="24"/>
  <c r="K6806" i="24"/>
  <c r="K6807" i="24"/>
  <c r="K6808" i="24"/>
  <c r="K6809" i="24"/>
  <c r="K6810" i="24"/>
  <c r="K6811" i="24"/>
  <c r="K6812" i="24"/>
  <c r="K6813" i="24"/>
  <c r="K6814" i="24"/>
  <c r="K6815" i="24"/>
  <c r="K6816" i="24"/>
  <c r="K6817" i="24"/>
  <c r="K6818" i="24"/>
  <c r="K6819" i="24"/>
  <c r="K6820" i="24"/>
  <c r="K6821" i="24"/>
  <c r="K6822" i="24"/>
  <c r="K6823" i="24"/>
  <c r="K6824" i="24"/>
  <c r="K6825" i="24"/>
  <c r="K6826" i="24"/>
  <c r="K6827" i="24"/>
  <c r="K6828" i="24"/>
  <c r="K6829" i="24"/>
  <c r="K6830" i="24"/>
  <c r="K6831" i="24"/>
  <c r="K6832" i="24"/>
  <c r="K6833" i="24"/>
  <c r="K6834" i="24"/>
  <c r="K6835" i="24"/>
  <c r="K6836" i="24"/>
  <c r="K6837" i="24"/>
  <c r="K6838" i="24"/>
  <c r="K6839" i="24"/>
  <c r="K6840" i="24"/>
  <c r="K6841" i="24"/>
  <c r="K6842" i="24"/>
  <c r="K6843" i="24"/>
  <c r="K6844" i="24"/>
  <c r="K6845" i="24"/>
  <c r="K6846" i="24"/>
  <c r="K6847" i="24"/>
  <c r="K6848" i="24"/>
  <c r="K6849" i="24"/>
  <c r="K6850" i="24"/>
  <c r="K6851" i="24"/>
  <c r="K6852" i="24"/>
  <c r="K6853" i="24"/>
  <c r="K6854" i="24"/>
  <c r="K6855" i="24"/>
  <c r="K6856" i="24"/>
  <c r="K6857" i="24"/>
  <c r="K6858" i="24"/>
  <c r="K6859" i="24"/>
  <c r="K6860" i="24"/>
  <c r="K6861" i="24"/>
  <c r="K6862" i="24"/>
  <c r="K6863" i="24"/>
  <c r="K6864" i="24"/>
  <c r="K6865" i="24"/>
  <c r="K6866" i="24"/>
  <c r="K6867" i="24"/>
  <c r="K6868" i="24"/>
  <c r="K6869" i="24"/>
  <c r="K6870" i="24"/>
  <c r="K6871" i="24"/>
  <c r="K6872" i="24"/>
  <c r="K6873" i="24"/>
  <c r="K6874" i="24"/>
  <c r="K6875" i="24"/>
  <c r="K6876" i="24"/>
  <c r="K6877" i="24"/>
  <c r="K6878" i="24"/>
  <c r="K6879" i="24"/>
  <c r="K6880" i="24"/>
  <c r="K6881" i="24"/>
  <c r="K6882" i="24"/>
  <c r="K6883" i="24"/>
  <c r="K6884" i="24"/>
  <c r="K6885" i="24"/>
  <c r="K6886" i="24"/>
  <c r="K6887" i="24"/>
  <c r="K6888" i="24"/>
  <c r="K6889" i="24"/>
  <c r="K6890" i="24"/>
  <c r="K6891" i="24"/>
  <c r="K6892" i="24"/>
  <c r="K6893" i="24"/>
  <c r="K6894" i="24"/>
  <c r="K6895" i="24"/>
  <c r="K6896" i="24"/>
  <c r="K6897" i="24"/>
  <c r="K6898" i="24"/>
  <c r="K6899" i="24"/>
  <c r="K6900" i="24"/>
  <c r="K6901" i="24"/>
  <c r="K6902" i="24"/>
  <c r="K6903" i="24"/>
  <c r="K6904" i="24"/>
  <c r="K6905" i="24"/>
  <c r="K6906" i="24"/>
  <c r="K6907" i="24"/>
  <c r="K6908" i="24"/>
  <c r="K6909" i="24"/>
  <c r="K6910" i="24"/>
  <c r="K6911" i="24"/>
  <c r="K6912" i="24"/>
  <c r="K6913" i="24"/>
  <c r="K6914" i="24"/>
  <c r="K6915" i="24"/>
  <c r="K6916" i="24"/>
  <c r="K6917" i="24"/>
  <c r="K6918" i="24"/>
  <c r="K6919" i="24"/>
  <c r="K6920" i="24"/>
  <c r="K6921" i="24"/>
  <c r="K6922" i="24"/>
  <c r="K6923" i="24"/>
  <c r="K6924" i="24"/>
  <c r="K6925" i="24"/>
  <c r="K6926" i="24"/>
  <c r="K6927" i="24"/>
  <c r="K6928" i="24"/>
  <c r="K6929" i="24"/>
  <c r="K6930" i="24"/>
  <c r="K6931" i="24"/>
  <c r="K6932" i="24"/>
  <c r="K6933" i="24"/>
  <c r="K6934" i="24"/>
  <c r="K6935" i="24"/>
  <c r="K6936" i="24"/>
  <c r="K6937" i="24"/>
  <c r="K6938" i="24"/>
  <c r="K6939" i="24"/>
  <c r="K6940" i="24"/>
  <c r="K6941" i="24"/>
  <c r="K6942" i="24"/>
  <c r="K6943" i="24"/>
  <c r="K6944" i="24"/>
  <c r="K6945" i="24"/>
  <c r="K6946" i="24"/>
  <c r="K6947" i="24"/>
  <c r="K6948" i="24"/>
  <c r="K6949" i="24"/>
  <c r="K6950" i="24"/>
  <c r="K6951" i="24"/>
  <c r="K6952" i="24"/>
  <c r="K6953" i="24"/>
  <c r="K6954" i="24"/>
  <c r="K6955" i="24"/>
  <c r="K6956" i="24"/>
  <c r="K6957" i="24"/>
  <c r="K6958" i="24"/>
  <c r="K6959" i="24"/>
  <c r="K6960" i="24"/>
  <c r="K6961" i="24"/>
  <c r="K6962" i="24"/>
  <c r="K6963" i="24"/>
  <c r="K6964" i="24"/>
  <c r="K6965" i="24"/>
  <c r="K6966" i="24"/>
  <c r="K6967" i="24"/>
  <c r="K6968" i="24"/>
  <c r="K6969" i="24"/>
  <c r="K6970" i="24"/>
  <c r="K6971" i="24"/>
  <c r="K6972" i="24"/>
  <c r="K6973" i="24"/>
  <c r="K6974" i="24"/>
  <c r="K6975" i="24"/>
  <c r="K6976" i="24"/>
  <c r="K6977" i="24"/>
  <c r="K6978" i="24"/>
  <c r="K6979" i="24"/>
  <c r="K6980" i="24"/>
  <c r="K6981" i="24"/>
  <c r="K6982" i="24"/>
  <c r="K6983" i="24"/>
  <c r="K6984" i="24"/>
  <c r="K6985" i="24"/>
  <c r="K6986" i="24"/>
  <c r="K6987" i="24"/>
  <c r="K6988" i="24"/>
  <c r="K6989" i="24"/>
  <c r="K6990" i="24"/>
  <c r="K6991" i="24"/>
  <c r="K6992" i="24"/>
  <c r="K6993" i="24"/>
  <c r="K6994" i="24"/>
  <c r="K6995" i="24"/>
  <c r="K6996" i="24"/>
  <c r="K6997" i="24"/>
  <c r="K6998" i="24"/>
  <c r="K6999" i="24"/>
  <c r="K7000" i="24"/>
  <c r="K7001" i="24"/>
  <c r="K7002" i="24"/>
  <c r="K7003" i="24"/>
  <c r="K7004" i="24"/>
  <c r="K7005" i="24"/>
  <c r="K7006" i="24"/>
  <c r="K7007" i="24"/>
  <c r="K7008" i="24"/>
  <c r="K7009" i="24"/>
  <c r="K7010" i="24"/>
  <c r="K7011" i="24"/>
  <c r="K7012" i="24"/>
  <c r="K7013" i="24"/>
  <c r="K7014" i="24"/>
  <c r="K7015" i="24"/>
  <c r="K7016" i="24"/>
  <c r="K7017" i="24"/>
  <c r="K7018" i="24"/>
  <c r="K7019" i="24"/>
  <c r="K7020" i="24"/>
  <c r="K7021" i="24"/>
  <c r="K7022" i="24"/>
  <c r="K7023" i="24"/>
  <c r="K7024" i="24"/>
  <c r="K7025" i="24"/>
  <c r="K7026" i="24"/>
  <c r="K7027" i="24"/>
  <c r="K7028" i="24"/>
  <c r="K7029" i="24"/>
  <c r="K7030" i="24"/>
  <c r="K7031" i="24"/>
  <c r="K7032" i="24"/>
  <c r="K7033" i="24"/>
  <c r="K7034" i="24"/>
  <c r="K7035" i="24"/>
  <c r="K7036" i="24"/>
  <c r="K7037" i="24"/>
  <c r="K7038" i="24"/>
  <c r="K7039" i="24"/>
  <c r="K7040" i="24"/>
  <c r="K7041" i="24"/>
  <c r="K7042" i="24"/>
  <c r="K7043" i="24"/>
  <c r="K7044" i="24"/>
  <c r="K7045" i="24"/>
  <c r="K7046" i="24"/>
  <c r="K7047" i="24"/>
  <c r="K7048" i="24"/>
  <c r="K7049" i="24"/>
  <c r="K7050" i="24"/>
  <c r="K7051" i="24"/>
  <c r="K7052" i="24"/>
  <c r="K7053" i="24"/>
  <c r="K7054" i="24"/>
  <c r="K7055" i="24"/>
  <c r="K7056" i="24"/>
  <c r="K7057" i="24"/>
  <c r="K7058" i="24"/>
  <c r="K7059" i="24"/>
  <c r="K7060" i="24"/>
  <c r="K7061" i="24"/>
  <c r="K7062" i="24"/>
  <c r="K7063" i="24"/>
  <c r="K7064" i="24"/>
  <c r="K7065" i="24"/>
  <c r="K7066" i="24"/>
  <c r="K7067" i="24"/>
  <c r="K7068" i="24"/>
  <c r="K7069" i="24"/>
  <c r="K7070" i="24"/>
  <c r="K7071" i="24"/>
  <c r="K7072" i="24"/>
  <c r="K7073" i="24"/>
  <c r="K7074" i="24"/>
  <c r="K7075" i="24"/>
  <c r="K7076" i="24"/>
  <c r="K7077" i="24"/>
  <c r="K7078" i="24"/>
  <c r="K7079" i="24"/>
  <c r="K7080" i="24"/>
  <c r="K7081" i="24"/>
  <c r="K7082" i="24"/>
  <c r="K7083" i="24"/>
  <c r="K7084" i="24"/>
  <c r="K7085" i="24"/>
  <c r="K7086" i="24"/>
  <c r="K7087" i="24"/>
  <c r="K7088" i="24"/>
  <c r="K7089" i="24"/>
  <c r="K7090" i="24"/>
  <c r="K7091" i="24"/>
  <c r="K7092" i="24"/>
  <c r="K7093" i="24"/>
  <c r="K7094" i="24"/>
  <c r="K7095" i="24"/>
  <c r="K7096" i="24"/>
  <c r="K7097" i="24"/>
  <c r="K7098" i="24"/>
  <c r="K7099" i="24"/>
  <c r="K7100" i="24"/>
  <c r="K7101" i="24"/>
  <c r="K7102" i="24"/>
  <c r="K7103" i="24"/>
  <c r="K7104" i="24"/>
  <c r="K7105" i="24"/>
  <c r="K7106" i="24"/>
  <c r="K7107" i="24"/>
  <c r="K7108" i="24"/>
  <c r="K7109" i="24"/>
  <c r="K7110" i="24"/>
  <c r="K7111" i="24"/>
  <c r="K7112" i="24"/>
  <c r="K7113" i="24"/>
  <c r="K7114" i="24"/>
  <c r="K7115" i="24"/>
  <c r="K7116" i="24"/>
  <c r="K7117" i="24"/>
  <c r="K7118" i="24"/>
  <c r="K7119" i="24"/>
  <c r="K7120" i="24"/>
  <c r="K7121" i="24"/>
  <c r="K7122" i="24"/>
  <c r="K7123" i="24"/>
  <c r="K7124" i="24"/>
  <c r="K7125" i="24"/>
  <c r="K7126" i="24"/>
  <c r="K7127" i="24"/>
  <c r="K7128" i="24"/>
  <c r="K7129" i="24"/>
  <c r="K7130" i="24"/>
  <c r="K7131" i="24"/>
  <c r="K7132" i="24"/>
  <c r="K7133" i="24"/>
  <c r="K7134" i="24"/>
  <c r="K7135" i="24"/>
  <c r="K7136" i="24"/>
  <c r="K7137" i="24"/>
  <c r="K7138" i="24"/>
  <c r="K7139" i="24"/>
  <c r="K7140" i="24"/>
  <c r="K7141" i="24"/>
  <c r="K7142" i="24"/>
  <c r="K7143" i="24"/>
  <c r="K7144" i="24"/>
  <c r="K7145" i="24"/>
  <c r="K7146" i="24"/>
  <c r="K7147" i="24"/>
  <c r="K7148" i="24"/>
  <c r="K7149" i="24"/>
  <c r="K7150" i="24"/>
  <c r="K7151" i="24"/>
  <c r="K7152" i="24"/>
  <c r="K7153" i="24"/>
  <c r="K7154" i="24"/>
  <c r="K7155" i="24"/>
  <c r="K7156" i="24"/>
  <c r="K7157" i="24"/>
  <c r="K7158" i="24"/>
  <c r="K7159" i="24"/>
  <c r="K7160" i="24"/>
  <c r="K7161" i="24"/>
  <c r="K7162" i="24"/>
  <c r="K7163" i="24"/>
  <c r="K7164" i="24"/>
  <c r="K7165" i="24"/>
  <c r="K7166" i="24"/>
  <c r="K7167" i="24"/>
  <c r="K7168" i="24"/>
  <c r="K7169" i="24"/>
  <c r="K7170" i="24"/>
  <c r="K7171" i="24"/>
  <c r="K7172" i="24"/>
  <c r="K7173" i="24"/>
  <c r="K7174" i="24"/>
  <c r="K7175" i="24"/>
  <c r="K7176" i="24"/>
  <c r="K7177" i="24"/>
  <c r="K7178" i="24"/>
  <c r="K7179" i="24"/>
  <c r="K7180" i="24"/>
  <c r="K7181" i="24"/>
  <c r="K7182" i="24"/>
  <c r="K7183" i="24"/>
  <c r="K7184" i="24"/>
  <c r="K7185" i="24"/>
  <c r="K7186" i="24"/>
  <c r="K7187" i="24"/>
  <c r="K7188" i="24"/>
  <c r="K7189" i="24"/>
  <c r="K7190" i="24"/>
  <c r="K7191" i="24"/>
  <c r="K7192" i="24"/>
  <c r="K7193" i="24"/>
  <c r="K7194" i="24"/>
  <c r="K7195" i="24"/>
  <c r="K7196" i="24"/>
  <c r="K7197" i="24"/>
  <c r="K7198" i="24"/>
  <c r="K7199" i="24"/>
  <c r="K7200" i="24"/>
  <c r="K7201" i="24"/>
  <c r="K7202" i="24"/>
  <c r="K7203" i="24"/>
  <c r="K7204" i="24"/>
  <c r="K7205" i="24"/>
  <c r="K7206" i="24"/>
  <c r="K7207" i="24"/>
  <c r="K7208" i="24"/>
  <c r="K7209" i="24"/>
  <c r="K7210" i="24"/>
  <c r="K7211" i="24"/>
  <c r="K7212" i="24"/>
  <c r="K7213" i="24"/>
  <c r="K7214" i="24"/>
  <c r="K7215" i="24"/>
  <c r="K7216" i="24"/>
  <c r="K7217" i="24"/>
  <c r="K7218" i="24"/>
  <c r="K7219" i="24"/>
  <c r="K7220" i="24"/>
  <c r="K7221" i="24"/>
  <c r="K7222" i="24"/>
  <c r="K7223" i="24"/>
  <c r="K7224" i="24"/>
  <c r="K7225" i="24"/>
  <c r="K7226" i="24"/>
  <c r="K7227" i="24"/>
  <c r="K7228" i="24"/>
  <c r="K7229" i="24"/>
  <c r="K7230" i="24"/>
  <c r="K7231" i="24"/>
  <c r="K7232" i="24"/>
  <c r="K7233" i="24"/>
  <c r="K7234" i="24"/>
  <c r="K7235" i="24"/>
  <c r="K7236" i="24"/>
  <c r="K7237" i="24"/>
  <c r="K7238" i="24"/>
  <c r="K7239" i="24"/>
  <c r="K7240" i="24"/>
  <c r="K7241" i="24"/>
  <c r="K7242" i="24"/>
  <c r="K7243" i="24"/>
  <c r="K7244" i="24"/>
  <c r="K7245" i="24"/>
  <c r="K7246" i="24"/>
  <c r="K7247" i="24"/>
  <c r="K7248" i="24"/>
  <c r="K7249" i="24"/>
  <c r="K7250" i="24"/>
  <c r="K7251" i="24"/>
  <c r="K7252" i="24"/>
  <c r="K7253" i="24"/>
  <c r="K7254" i="24"/>
  <c r="K7255" i="24"/>
  <c r="K7256" i="24"/>
  <c r="K7257" i="24"/>
  <c r="K7258" i="24"/>
  <c r="K7259" i="24"/>
  <c r="K7260" i="24"/>
  <c r="K7261" i="24"/>
  <c r="K7262" i="24"/>
  <c r="K7263" i="24"/>
  <c r="K7264" i="24"/>
  <c r="K7265" i="24"/>
  <c r="K7266" i="24"/>
  <c r="K7267" i="24"/>
  <c r="K7268" i="24"/>
  <c r="K7269" i="24"/>
  <c r="K7270" i="24"/>
  <c r="K7271" i="24"/>
  <c r="K7272" i="24"/>
  <c r="K7273" i="24"/>
  <c r="K7274" i="24"/>
  <c r="K7275" i="24"/>
  <c r="K7276" i="24"/>
  <c r="K7277" i="24"/>
  <c r="K7278" i="24"/>
  <c r="K7279" i="24"/>
  <c r="K7280" i="24"/>
  <c r="K7281" i="24"/>
  <c r="K7282" i="24"/>
  <c r="K7283" i="24"/>
  <c r="K7284" i="24"/>
  <c r="K7285" i="24"/>
  <c r="K7286" i="24"/>
  <c r="K7287" i="24"/>
  <c r="K7288" i="24"/>
  <c r="K7289" i="24"/>
  <c r="K7290" i="24"/>
  <c r="K7291" i="24"/>
  <c r="K7292" i="24"/>
  <c r="K7293" i="24"/>
  <c r="K7294" i="24"/>
  <c r="K7295" i="24"/>
  <c r="K7296" i="24"/>
  <c r="K7297" i="24"/>
  <c r="K7298" i="24"/>
  <c r="K7299" i="24"/>
  <c r="K7300" i="24"/>
  <c r="K7301" i="24"/>
  <c r="K7302" i="24"/>
  <c r="K7303" i="24"/>
  <c r="K7304" i="24"/>
  <c r="K7305" i="24"/>
  <c r="K7306" i="24"/>
  <c r="K7307" i="24"/>
  <c r="K7308" i="24"/>
  <c r="K7309" i="24"/>
  <c r="K7310" i="24"/>
  <c r="K7311" i="24"/>
  <c r="K7312" i="24"/>
  <c r="K7313" i="24"/>
  <c r="K7314" i="24"/>
  <c r="K7315" i="24"/>
  <c r="K7316" i="24"/>
  <c r="K7317" i="24"/>
  <c r="K7318" i="24"/>
  <c r="K7319" i="24"/>
  <c r="K7320" i="24"/>
  <c r="K7321" i="24"/>
  <c r="K7322" i="24"/>
  <c r="K7323" i="24"/>
  <c r="K7324" i="24"/>
  <c r="K7325" i="24"/>
  <c r="K7326" i="24"/>
  <c r="K7327" i="24"/>
  <c r="K7328" i="24"/>
  <c r="K7329" i="24"/>
  <c r="K7330" i="24"/>
  <c r="K7331" i="24"/>
  <c r="K7332" i="24"/>
  <c r="K7333" i="24"/>
  <c r="K7334" i="24"/>
  <c r="K7335" i="24"/>
  <c r="K7336" i="24"/>
  <c r="K7337" i="24"/>
  <c r="K7338" i="24"/>
  <c r="K7339" i="24"/>
  <c r="K7340" i="24"/>
  <c r="K7341" i="24"/>
  <c r="K7342" i="24"/>
  <c r="K7343" i="24"/>
  <c r="K7344" i="24"/>
  <c r="K7345" i="24"/>
  <c r="K7346" i="24"/>
  <c r="K7347" i="24"/>
  <c r="K7348" i="24"/>
  <c r="K7349" i="24"/>
  <c r="K7350" i="24"/>
  <c r="K7351" i="24"/>
  <c r="K7352" i="24"/>
  <c r="K7353" i="24"/>
  <c r="K7354" i="24"/>
  <c r="K7355" i="24"/>
  <c r="K7356" i="24"/>
  <c r="K7357" i="24"/>
  <c r="K7358" i="24"/>
  <c r="K7359" i="24"/>
  <c r="K7360" i="24"/>
  <c r="K7361" i="24"/>
  <c r="K7362" i="24"/>
  <c r="K7363" i="24"/>
  <c r="K7364" i="24"/>
  <c r="K7365" i="24"/>
  <c r="K7366" i="24"/>
  <c r="K7367" i="24"/>
  <c r="K7368" i="24"/>
  <c r="K7369" i="24"/>
  <c r="K7370" i="24"/>
  <c r="K7371" i="24"/>
  <c r="K7372" i="24"/>
  <c r="K7373" i="24"/>
  <c r="K7374" i="24"/>
  <c r="K7375" i="24"/>
  <c r="K7376" i="24"/>
  <c r="K7377" i="24"/>
  <c r="K7378" i="24"/>
  <c r="K7379" i="24"/>
  <c r="K7380" i="24"/>
  <c r="K7381" i="24"/>
  <c r="K7382" i="24"/>
  <c r="K7383" i="24"/>
  <c r="K7384" i="24"/>
  <c r="K7385" i="24"/>
  <c r="K7386" i="24"/>
  <c r="K7387" i="24"/>
  <c r="K7388" i="24"/>
  <c r="K7389" i="24"/>
  <c r="K7390" i="24"/>
  <c r="K7391" i="24"/>
  <c r="K7392" i="24"/>
  <c r="K7393" i="24"/>
  <c r="K7394" i="24"/>
  <c r="K7395" i="24"/>
  <c r="K7396" i="24"/>
  <c r="K7397" i="24"/>
  <c r="K7398" i="24"/>
  <c r="K7399" i="24"/>
  <c r="K7400" i="24"/>
  <c r="K7401" i="24"/>
  <c r="K7402" i="24"/>
  <c r="K7403" i="24"/>
  <c r="K7404" i="24"/>
  <c r="K7405" i="24"/>
  <c r="K7406" i="24"/>
  <c r="K7407" i="24"/>
  <c r="K7408" i="24"/>
  <c r="K7409" i="24"/>
  <c r="K7410" i="24"/>
  <c r="K7411" i="24"/>
  <c r="K7412" i="24"/>
  <c r="K7413" i="24"/>
  <c r="K7414" i="24"/>
  <c r="K7415" i="24"/>
  <c r="K7416" i="24"/>
  <c r="K7417" i="24"/>
  <c r="K7418" i="24"/>
  <c r="K7419" i="24"/>
  <c r="K7420" i="24"/>
  <c r="K7421" i="24"/>
  <c r="K7422" i="24"/>
  <c r="K7423" i="24"/>
  <c r="K7424" i="24"/>
  <c r="K7425" i="24"/>
  <c r="K7426" i="24"/>
  <c r="K7427" i="24"/>
  <c r="K7428" i="24"/>
  <c r="K7429" i="24"/>
  <c r="K7430" i="24"/>
  <c r="K7431" i="24"/>
  <c r="K7432" i="24"/>
  <c r="K7433" i="24"/>
  <c r="K7434" i="24"/>
  <c r="K7435" i="24"/>
  <c r="K7436" i="24"/>
  <c r="K7437" i="24"/>
  <c r="K7438" i="24"/>
  <c r="K7439" i="24"/>
  <c r="K7440" i="24"/>
  <c r="K7441" i="24"/>
  <c r="K7442" i="24"/>
  <c r="K7443" i="24"/>
  <c r="K7444" i="24"/>
  <c r="K7445" i="24"/>
  <c r="K7446" i="24"/>
  <c r="K7447" i="24"/>
  <c r="K7448" i="24"/>
  <c r="K7449" i="24"/>
  <c r="K7450" i="24"/>
  <c r="K7451" i="24"/>
  <c r="K7452" i="24"/>
  <c r="K7453" i="24"/>
  <c r="K7454" i="24"/>
  <c r="K7455" i="24"/>
  <c r="K7456" i="24"/>
  <c r="K7457" i="24"/>
  <c r="K7458" i="24"/>
  <c r="K7459" i="24"/>
  <c r="K7460" i="24"/>
  <c r="K7461" i="24"/>
  <c r="K7462" i="24"/>
  <c r="K7463" i="24"/>
  <c r="K7464" i="24"/>
  <c r="K7465" i="24"/>
  <c r="K7466" i="24"/>
  <c r="K7467" i="24"/>
  <c r="K7468" i="24"/>
  <c r="K7469" i="24"/>
  <c r="K7470" i="24"/>
  <c r="K7471" i="24"/>
  <c r="K7472" i="24"/>
  <c r="K7473" i="24"/>
  <c r="K7474" i="24"/>
  <c r="K7475" i="24"/>
  <c r="K7476" i="24"/>
  <c r="K7477" i="24"/>
  <c r="K7478" i="24"/>
  <c r="K7479" i="24"/>
  <c r="K7480" i="24"/>
  <c r="K7481" i="24"/>
  <c r="K7482" i="24"/>
  <c r="K7483" i="24"/>
  <c r="K7484" i="24"/>
  <c r="K7485" i="24"/>
  <c r="K7486" i="24"/>
  <c r="K7487" i="24"/>
  <c r="K7488" i="24"/>
  <c r="K7489" i="24"/>
  <c r="K7490" i="24"/>
  <c r="K7491" i="24"/>
  <c r="K7492" i="24"/>
  <c r="K7493" i="24"/>
  <c r="K7494" i="24"/>
  <c r="K7495" i="24"/>
  <c r="K7496" i="24"/>
  <c r="K7497" i="24"/>
  <c r="K7498" i="24"/>
  <c r="K7499" i="24"/>
  <c r="K7500" i="24"/>
  <c r="K7501" i="24"/>
  <c r="K7502" i="24"/>
  <c r="K7503" i="24"/>
  <c r="K7504" i="24"/>
  <c r="K7505" i="24"/>
  <c r="K7506" i="24"/>
  <c r="K7507" i="24"/>
  <c r="K7508" i="24"/>
  <c r="K7509" i="24"/>
  <c r="K7510" i="24"/>
  <c r="K7511" i="24"/>
  <c r="K7512" i="24"/>
  <c r="K7513" i="24"/>
  <c r="K7514" i="24"/>
  <c r="K7515" i="24"/>
  <c r="K7516" i="24"/>
  <c r="K7517" i="24"/>
  <c r="K7518" i="24"/>
  <c r="K7519" i="24"/>
  <c r="K7520" i="24"/>
  <c r="K7521" i="24"/>
  <c r="K7522" i="24"/>
  <c r="K7523" i="24"/>
  <c r="K7524" i="24"/>
  <c r="K7525" i="24"/>
  <c r="K7526" i="24"/>
  <c r="K7527" i="24"/>
  <c r="K7528" i="24"/>
  <c r="K7529" i="24"/>
  <c r="K7530" i="24"/>
  <c r="K7531" i="24"/>
  <c r="K7532" i="24"/>
  <c r="K7533" i="24"/>
  <c r="K7534" i="24"/>
  <c r="K7535" i="24"/>
  <c r="K7536" i="24"/>
  <c r="K7537" i="24"/>
  <c r="K7538" i="24"/>
  <c r="K7539" i="24"/>
  <c r="K7540" i="24"/>
  <c r="K7541" i="24"/>
  <c r="K7542" i="24"/>
  <c r="K7543" i="24"/>
  <c r="K7544" i="24"/>
  <c r="K7545" i="24"/>
  <c r="K7546" i="24"/>
  <c r="K7547" i="24"/>
  <c r="K7548" i="24"/>
  <c r="K7549" i="24"/>
  <c r="K7550" i="24"/>
  <c r="K7551" i="24"/>
  <c r="K7552" i="24"/>
  <c r="K7553" i="24"/>
  <c r="K7554" i="24"/>
  <c r="K7555" i="24"/>
  <c r="K7556" i="24"/>
  <c r="K7557" i="24"/>
  <c r="K7558" i="24"/>
  <c r="K7559" i="24"/>
  <c r="K7560" i="24"/>
  <c r="K7561" i="24"/>
  <c r="K7562" i="24"/>
  <c r="K7563" i="24"/>
  <c r="K7564" i="24"/>
  <c r="K7565" i="24"/>
  <c r="K7566" i="24"/>
  <c r="K7567" i="24"/>
  <c r="K7568" i="24"/>
  <c r="K7569" i="24"/>
  <c r="K7570" i="24"/>
  <c r="K7571" i="24"/>
  <c r="K7572" i="24"/>
  <c r="K7573" i="24"/>
  <c r="K7574" i="24"/>
  <c r="K7575" i="24"/>
  <c r="K7576" i="24"/>
  <c r="K7577" i="24"/>
  <c r="K7578" i="24"/>
  <c r="K7579" i="24"/>
  <c r="K7580" i="24"/>
  <c r="K7581" i="24"/>
  <c r="K7582" i="24"/>
  <c r="K7583" i="24"/>
  <c r="K7584" i="24"/>
  <c r="K7585" i="24"/>
  <c r="K7586" i="24"/>
  <c r="K7587" i="24"/>
  <c r="K7588" i="24"/>
  <c r="K7589" i="24"/>
  <c r="K7590" i="24"/>
  <c r="K7591" i="24"/>
  <c r="K7592" i="24"/>
  <c r="K7593" i="24"/>
  <c r="K7594" i="24"/>
  <c r="K7595" i="24"/>
  <c r="K7596" i="24"/>
  <c r="K7597" i="24"/>
  <c r="K7598" i="24"/>
  <c r="K7599" i="24"/>
  <c r="K7600" i="24"/>
  <c r="K7601" i="24"/>
  <c r="K7602" i="24"/>
  <c r="K7603" i="24"/>
  <c r="K7604" i="24"/>
  <c r="K7605" i="24"/>
  <c r="K7606" i="24"/>
  <c r="K7607" i="24"/>
  <c r="K7608" i="24"/>
  <c r="K7609" i="24"/>
  <c r="K7610" i="24"/>
  <c r="K7611" i="24"/>
  <c r="K7612" i="24"/>
  <c r="K7613" i="24"/>
  <c r="K7614" i="24"/>
  <c r="K7615" i="24"/>
  <c r="K7616" i="24"/>
  <c r="K7617" i="24"/>
  <c r="K7618" i="24"/>
  <c r="K7619" i="24"/>
  <c r="K7620" i="24"/>
  <c r="K7621" i="24"/>
  <c r="K7622" i="24"/>
  <c r="K7623" i="24"/>
  <c r="K7624" i="24"/>
  <c r="K7625" i="24"/>
  <c r="K7626" i="24"/>
  <c r="K7627" i="24"/>
  <c r="K7628" i="24"/>
  <c r="K7629" i="24"/>
  <c r="K7630" i="24"/>
  <c r="K7631" i="24"/>
  <c r="K7632" i="24"/>
  <c r="K7633" i="24"/>
  <c r="K7634" i="24"/>
  <c r="K7635" i="24"/>
  <c r="K7636" i="24"/>
  <c r="K7637" i="24"/>
  <c r="K7638" i="24"/>
  <c r="K7639" i="24"/>
  <c r="K7640" i="24"/>
  <c r="K7641" i="24"/>
  <c r="K7642" i="24"/>
  <c r="K7643" i="24"/>
  <c r="K7644" i="24"/>
  <c r="K7645" i="24"/>
  <c r="K7646" i="24"/>
  <c r="K7647" i="24"/>
  <c r="K7648" i="24"/>
  <c r="K7649" i="24"/>
  <c r="K7650" i="24"/>
  <c r="K7651" i="24"/>
  <c r="K7652" i="24"/>
  <c r="K7653" i="24"/>
  <c r="K7654" i="24"/>
  <c r="K7655" i="24"/>
  <c r="K7656" i="24"/>
  <c r="K7657" i="24"/>
  <c r="K7658" i="24"/>
  <c r="K7659" i="24"/>
  <c r="K7660" i="24"/>
  <c r="K7661" i="24"/>
  <c r="K7662" i="24"/>
  <c r="K7663" i="24"/>
  <c r="K7664" i="24"/>
  <c r="K7665" i="24"/>
  <c r="K7666" i="24"/>
  <c r="K7667" i="24"/>
  <c r="K7668" i="24"/>
  <c r="K7669" i="24"/>
  <c r="K7670" i="24"/>
  <c r="K7671" i="24"/>
  <c r="K7672" i="24"/>
  <c r="K7673" i="24"/>
  <c r="K7674" i="24"/>
  <c r="K7675" i="24"/>
  <c r="K7676" i="24"/>
  <c r="K7677" i="24"/>
  <c r="K7678" i="24"/>
  <c r="K7679" i="24"/>
  <c r="K7680" i="24"/>
  <c r="K7681" i="24"/>
  <c r="K7682" i="24"/>
  <c r="K7683" i="24"/>
  <c r="K7684" i="24"/>
  <c r="K7685" i="24"/>
  <c r="K7686" i="24"/>
  <c r="K7687" i="24"/>
  <c r="K7688" i="24"/>
  <c r="K7689" i="24"/>
  <c r="K7690" i="24"/>
  <c r="K7691" i="24"/>
  <c r="K7692" i="24"/>
  <c r="K7693" i="24"/>
  <c r="K7694" i="24"/>
  <c r="K7695" i="24"/>
  <c r="K7696" i="24"/>
  <c r="K7697" i="24"/>
  <c r="K7698" i="24"/>
  <c r="K7699" i="24"/>
  <c r="K7700" i="24"/>
  <c r="K7701" i="24"/>
  <c r="K7702" i="24"/>
  <c r="K7703" i="24"/>
  <c r="K7704" i="24"/>
  <c r="K7705" i="24"/>
  <c r="K7706" i="24"/>
  <c r="K7707" i="24"/>
  <c r="K7708" i="24"/>
  <c r="K7709" i="24"/>
  <c r="K7710" i="24"/>
  <c r="K7711" i="24"/>
  <c r="K7712" i="24"/>
  <c r="K7713" i="24"/>
  <c r="K7714" i="24"/>
  <c r="K7715" i="24"/>
  <c r="K7716" i="24"/>
  <c r="K7717" i="24"/>
  <c r="K7718" i="24"/>
  <c r="K7719" i="24"/>
  <c r="K7720" i="24"/>
  <c r="K7721" i="24"/>
  <c r="K7722" i="24"/>
  <c r="K7723" i="24"/>
  <c r="K7724" i="24"/>
  <c r="K7725" i="24"/>
  <c r="K7726" i="24"/>
  <c r="K7727" i="24"/>
  <c r="K7728" i="24"/>
  <c r="K7729" i="24"/>
  <c r="K7730" i="24"/>
  <c r="K7731" i="24"/>
  <c r="K7732" i="24"/>
  <c r="K7733" i="24"/>
  <c r="K7734" i="24"/>
  <c r="K7735" i="24"/>
  <c r="K7736" i="24"/>
  <c r="K7737" i="24"/>
  <c r="K7738" i="24"/>
  <c r="K7739" i="24"/>
  <c r="K7740" i="24"/>
  <c r="K7741" i="24"/>
  <c r="K7742" i="24"/>
  <c r="K7743" i="24"/>
  <c r="K7744" i="24"/>
  <c r="K7745" i="24"/>
  <c r="K7746" i="24"/>
  <c r="K7747" i="24"/>
  <c r="K7748" i="24"/>
  <c r="K7749" i="24"/>
  <c r="K7750" i="24"/>
  <c r="K7751" i="24"/>
  <c r="K7752" i="24"/>
  <c r="K7753" i="24"/>
  <c r="K7754" i="24"/>
  <c r="K7755" i="24"/>
  <c r="K7756" i="24"/>
  <c r="K7757" i="24"/>
  <c r="K7758" i="24"/>
  <c r="K7759" i="24"/>
  <c r="K7760" i="24"/>
  <c r="K7761" i="24"/>
  <c r="K7762" i="24"/>
  <c r="K7763" i="24"/>
  <c r="K7764" i="24"/>
  <c r="K7765" i="24"/>
  <c r="K7766" i="24"/>
  <c r="K7767" i="24"/>
  <c r="K7768" i="24"/>
  <c r="K7769" i="24"/>
  <c r="K7770" i="24"/>
  <c r="K7771" i="24"/>
  <c r="K7772" i="24"/>
  <c r="K7773" i="24"/>
  <c r="K7774" i="24"/>
  <c r="K7775" i="24"/>
  <c r="K7776" i="24"/>
  <c r="K7777" i="24"/>
  <c r="K7778" i="24"/>
  <c r="K7779" i="24"/>
  <c r="K7780" i="24"/>
  <c r="K7781" i="24"/>
  <c r="K7782" i="24"/>
  <c r="K7783" i="24"/>
  <c r="K7784" i="24"/>
  <c r="K7785" i="24"/>
  <c r="K7786" i="24"/>
  <c r="K7787" i="24"/>
  <c r="K7788" i="24"/>
  <c r="K7789" i="24"/>
  <c r="K7790" i="24"/>
  <c r="K7791" i="24"/>
  <c r="K7792" i="24"/>
  <c r="K7793" i="24"/>
  <c r="K7794" i="24"/>
  <c r="K7795" i="24"/>
  <c r="K7796" i="24"/>
  <c r="K7797" i="24"/>
  <c r="K7798" i="24"/>
  <c r="K7799" i="24"/>
  <c r="K7800" i="24"/>
  <c r="K7801" i="24"/>
  <c r="K7802" i="24"/>
  <c r="K7803" i="24"/>
  <c r="K7804" i="24"/>
  <c r="K7805" i="24"/>
  <c r="K7806" i="24"/>
  <c r="K7807" i="24"/>
  <c r="K7808" i="24"/>
  <c r="K7809" i="24"/>
  <c r="K7810" i="24"/>
  <c r="K7811" i="24"/>
  <c r="K7812" i="24"/>
  <c r="K7813" i="24"/>
  <c r="K7814" i="24"/>
  <c r="K7815" i="24"/>
  <c r="K7816" i="24"/>
  <c r="K7817" i="24"/>
  <c r="K7818" i="24"/>
  <c r="K7819" i="24"/>
  <c r="K7820" i="24"/>
  <c r="K7821" i="24"/>
  <c r="K7822" i="24"/>
  <c r="K7823" i="24"/>
  <c r="K7824" i="24"/>
  <c r="K7825" i="24"/>
  <c r="K7826" i="24"/>
  <c r="K7827" i="24"/>
  <c r="K7828" i="24"/>
  <c r="K7829" i="24"/>
  <c r="K7830" i="24"/>
  <c r="K7831" i="24"/>
  <c r="K7832" i="24"/>
  <c r="K7833" i="24"/>
  <c r="K7834" i="24"/>
  <c r="K7835" i="24"/>
  <c r="K7836" i="24"/>
  <c r="K7837" i="24"/>
  <c r="K7838" i="24"/>
  <c r="K7839" i="24"/>
  <c r="K7840" i="24"/>
  <c r="K7841" i="24"/>
  <c r="K7842" i="24"/>
  <c r="K7843" i="24"/>
  <c r="K7844" i="24"/>
  <c r="K7845" i="24"/>
  <c r="K7846" i="24"/>
  <c r="K7847" i="24"/>
  <c r="K7848" i="24"/>
  <c r="K7849" i="24"/>
  <c r="K7850" i="24"/>
  <c r="K7851" i="24"/>
  <c r="K7852" i="24"/>
  <c r="K7853" i="24"/>
  <c r="K7854" i="24"/>
  <c r="K7855" i="24"/>
  <c r="K7856" i="24"/>
  <c r="K7857" i="24"/>
  <c r="K7858" i="24"/>
  <c r="K7859" i="24"/>
  <c r="K7860" i="24"/>
  <c r="K7861" i="24"/>
  <c r="K7862" i="24"/>
  <c r="K7863" i="24"/>
  <c r="K7864" i="24"/>
  <c r="K7865" i="24"/>
  <c r="K7866" i="24"/>
  <c r="K7867" i="24"/>
  <c r="K7868" i="24"/>
  <c r="K7869" i="24"/>
  <c r="K7870" i="24"/>
  <c r="K7871" i="24"/>
  <c r="K7872" i="24"/>
  <c r="K7873" i="24"/>
  <c r="K7874" i="24"/>
  <c r="K7875" i="24"/>
  <c r="K7876" i="24"/>
  <c r="K7877" i="24"/>
  <c r="K7878" i="24"/>
  <c r="K7879" i="24"/>
  <c r="K7880" i="24"/>
  <c r="K7881" i="24"/>
  <c r="K7882" i="24"/>
  <c r="K7883" i="24"/>
  <c r="K7884" i="24"/>
  <c r="K7885" i="24"/>
  <c r="K7886" i="24"/>
  <c r="K7887" i="24"/>
  <c r="K7888" i="24"/>
  <c r="K7889" i="24"/>
  <c r="K7890" i="24"/>
  <c r="K7891" i="24"/>
  <c r="K7892" i="24"/>
  <c r="K7893" i="24"/>
  <c r="K7894" i="24"/>
  <c r="K7895" i="24"/>
  <c r="K7896" i="24"/>
  <c r="K7897" i="24"/>
  <c r="K7898" i="24"/>
  <c r="K7899" i="24"/>
  <c r="K7900" i="24"/>
  <c r="K7901" i="24"/>
  <c r="K7902" i="24"/>
  <c r="K7903" i="24"/>
  <c r="K7904" i="24"/>
  <c r="K7905" i="24"/>
  <c r="K7906" i="24"/>
  <c r="K7907" i="24"/>
  <c r="K7908" i="24"/>
  <c r="K7909" i="24"/>
  <c r="K7910" i="24"/>
  <c r="K7911" i="24"/>
  <c r="K7912" i="24"/>
  <c r="K7913" i="24"/>
  <c r="K7914" i="24"/>
  <c r="K7915" i="24"/>
  <c r="K7916" i="24"/>
  <c r="K7917" i="24"/>
  <c r="K7918" i="24"/>
  <c r="K7919" i="24"/>
  <c r="K7920" i="24"/>
  <c r="K7921" i="24"/>
  <c r="K7922" i="24"/>
  <c r="K7923" i="24"/>
  <c r="K7924" i="24"/>
  <c r="K7925" i="24"/>
  <c r="K7926" i="24"/>
  <c r="K7927" i="24"/>
  <c r="K7928" i="24"/>
  <c r="K7929" i="24"/>
  <c r="K7930" i="24"/>
  <c r="K7931" i="24"/>
  <c r="K7932" i="24"/>
  <c r="K7933" i="24"/>
  <c r="K7934" i="24"/>
  <c r="K7935" i="24"/>
  <c r="K7936" i="24"/>
  <c r="K7937" i="24"/>
  <c r="K7938" i="24"/>
  <c r="K7939" i="24"/>
  <c r="K7940" i="24"/>
  <c r="K7941" i="24"/>
  <c r="K7942" i="24"/>
  <c r="K7943" i="24"/>
  <c r="K7944" i="24"/>
  <c r="K7945" i="24"/>
  <c r="K7946" i="24"/>
  <c r="K7947" i="24"/>
  <c r="K7948" i="24"/>
  <c r="K7949" i="24"/>
  <c r="K7950" i="24"/>
  <c r="K7951" i="24"/>
  <c r="K7952" i="24"/>
  <c r="K7953" i="24"/>
  <c r="K7954" i="24"/>
  <c r="K7955" i="24"/>
  <c r="K7956" i="24"/>
  <c r="K7957" i="24"/>
  <c r="K7958" i="24"/>
  <c r="K7959" i="24"/>
  <c r="K7960" i="24"/>
  <c r="K7961" i="24"/>
  <c r="K7962" i="24"/>
  <c r="K7963" i="24"/>
  <c r="K7964" i="24"/>
  <c r="K7965" i="24"/>
  <c r="K7966" i="24"/>
  <c r="K7967" i="24"/>
  <c r="K7968" i="24"/>
  <c r="K7969" i="24"/>
  <c r="K7970" i="24"/>
  <c r="K7971" i="24"/>
  <c r="K7972" i="24"/>
  <c r="K7973" i="24"/>
  <c r="K7974" i="24"/>
  <c r="K7975" i="24"/>
  <c r="K7976" i="24"/>
  <c r="K7977" i="24"/>
  <c r="K7978" i="24"/>
  <c r="K7979" i="24"/>
  <c r="K7980" i="24"/>
  <c r="K7981" i="24"/>
  <c r="K7982" i="24"/>
  <c r="K7983" i="24"/>
  <c r="K7984" i="24"/>
  <c r="K7985" i="24"/>
  <c r="K7986" i="24"/>
  <c r="K7987" i="24"/>
  <c r="K7988" i="24"/>
  <c r="K7989" i="24"/>
  <c r="K7990" i="24"/>
  <c r="K7991" i="24"/>
  <c r="K7992" i="24"/>
  <c r="K7993" i="24"/>
  <c r="K7994" i="24"/>
  <c r="K7995" i="24"/>
  <c r="K7996" i="24"/>
  <c r="K7997" i="24"/>
  <c r="K7998" i="24"/>
  <c r="K7999" i="24"/>
  <c r="K8000" i="24"/>
  <c r="K8001" i="24"/>
  <c r="K8002" i="24"/>
  <c r="K8003" i="24"/>
  <c r="K8004" i="24"/>
  <c r="K8005" i="24"/>
  <c r="K8006" i="24"/>
  <c r="K8007" i="24"/>
  <c r="K8008" i="24"/>
  <c r="K8009" i="24"/>
  <c r="K8010" i="24"/>
  <c r="K8011" i="24"/>
  <c r="K8012" i="24"/>
  <c r="K8013" i="24"/>
  <c r="K8014" i="24"/>
  <c r="K8015" i="24"/>
  <c r="K8016" i="24"/>
  <c r="K8017" i="24"/>
  <c r="K8018" i="24"/>
  <c r="K8019" i="24"/>
  <c r="K8020" i="24"/>
  <c r="K8021" i="24"/>
  <c r="K8022" i="24"/>
  <c r="K8023" i="24"/>
  <c r="K8024" i="24"/>
  <c r="K8025" i="24"/>
  <c r="K8026" i="24"/>
  <c r="K8027" i="24"/>
  <c r="K8028" i="24"/>
  <c r="K8029" i="24"/>
  <c r="K8030" i="24"/>
  <c r="K8031" i="24"/>
  <c r="K8032" i="24"/>
  <c r="K8033" i="24"/>
  <c r="K8034" i="24"/>
  <c r="K8035" i="24"/>
  <c r="K8036" i="24"/>
  <c r="K8037" i="24"/>
  <c r="K8038" i="24"/>
  <c r="K8039" i="24"/>
  <c r="K8040" i="24"/>
  <c r="K8041" i="24"/>
  <c r="K8042" i="24"/>
  <c r="K8043" i="24"/>
  <c r="K8044" i="24"/>
  <c r="K8045" i="24"/>
  <c r="K8046" i="24"/>
  <c r="K8047" i="24"/>
  <c r="K8048" i="24"/>
  <c r="K8049" i="24"/>
  <c r="K8050" i="24"/>
  <c r="K8051" i="24"/>
  <c r="K8052" i="24"/>
  <c r="K8053" i="24"/>
  <c r="K8054" i="24"/>
  <c r="K8055" i="24"/>
  <c r="K8056" i="24"/>
  <c r="K8057" i="24"/>
  <c r="K8058" i="24"/>
  <c r="K8059" i="24"/>
  <c r="K8060" i="24"/>
  <c r="K8061" i="24"/>
  <c r="K8062" i="24"/>
  <c r="K8063" i="24"/>
  <c r="K8064" i="24"/>
  <c r="K8065" i="24"/>
  <c r="K8066" i="24"/>
  <c r="K8067" i="24"/>
  <c r="K8068" i="24"/>
  <c r="K8069" i="24"/>
  <c r="K8070" i="24"/>
  <c r="K8071" i="24"/>
  <c r="K8072" i="24"/>
  <c r="K8073" i="24"/>
  <c r="K8074" i="24"/>
  <c r="K8075" i="24"/>
  <c r="K8076" i="24"/>
  <c r="K8077" i="24"/>
  <c r="K8078" i="24"/>
  <c r="K8079" i="24"/>
  <c r="K8080" i="24"/>
  <c r="K8081" i="24"/>
  <c r="K8082" i="24"/>
  <c r="K8083" i="24"/>
  <c r="K8084" i="24"/>
  <c r="K8085" i="24"/>
  <c r="K8086" i="24"/>
  <c r="K8087" i="24"/>
  <c r="K8088" i="24"/>
  <c r="K8089" i="24"/>
  <c r="K8090" i="24"/>
  <c r="K8091" i="24"/>
  <c r="K8092" i="24"/>
  <c r="K8093" i="24"/>
  <c r="K8094" i="24"/>
  <c r="K8095" i="24"/>
  <c r="K8096" i="24"/>
  <c r="K8097" i="24"/>
  <c r="K8098" i="24"/>
  <c r="K8099" i="24"/>
  <c r="K8100" i="24"/>
  <c r="K8101" i="24"/>
  <c r="K8102" i="24"/>
  <c r="K8103" i="24"/>
  <c r="K8104" i="24"/>
  <c r="K8105" i="24"/>
  <c r="K8106" i="24"/>
  <c r="K8107" i="24"/>
  <c r="K8108" i="24"/>
  <c r="K8109" i="24"/>
  <c r="K8110" i="24"/>
  <c r="K8111" i="24"/>
  <c r="K8112" i="24"/>
  <c r="K8113" i="24"/>
  <c r="K8114" i="24"/>
  <c r="K8115" i="24"/>
  <c r="K8116" i="24"/>
  <c r="K8117" i="24"/>
  <c r="K8118" i="24"/>
  <c r="K8119" i="24"/>
  <c r="K8120" i="24"/>
  <c r="K8121" i="24"/>
  <c r="K8122" i="24"/>
  <c r="K8123" i="24"/>
  <c r="K8124" i="24"/>
  <c r="K8125" i="24"/>
  <c r="K8126" i="24"/>
  <c r="K8127" i="24"/>
  <c r="K8128" i="24"/>
  <c r="K8129" i="24"/>
  <c r="K8130" i="24"/>
  <c r="K8131" i="24"/>
  <c r="K8132" i="24"/>
  <c r="K8133" i="24"/>
  <c r="K8134" i="24"/>
  <c r="K8135" i="24"/>
  <c r="K8136" i="24"/>
  <c r="K8137" i="24"/>
  <c r="K8138" i="24"/>
  <c r="K8139" i="24"/>
  <c r="K8140" i="24"/>
  <c r="K8141" i="24"/>
  <c r="K8142" i="24"/>
  <c r="K8143" i="24"/>
  <c r="K8144" i="24"/>
  <c r="K8145" i="24"/>
  <c r="K8146" i="24"/>
  <c r="K8147" i="24"/>
  <c r="K8148" i="24"/>
  <c r="K8149" i="24"/>
  <c r="K8150" i="24"/>
  <c r="K8151" i="24"/>
  <c r="K8152" i="24"/>
  <c r="K8153" i="24"/>
  <c r="K8154" i="24"/>
  <c r="K8155" i="24"/>
  <c r="K8156" i="24"/>
  <c r="K8157" i="24"/>
  <c r="K8158" i="24"/>
  <c r="K8159" i="24"/>
  <c r="K8160" i="24"/>
  <c r="K8161" i="24"/>
  <c r="K8162" i="24"/>
  <c r="K8163" i="24"/>
  <c r="K8164" i="24"/>
  <c r="K8165" i="24"/>
  <c r="K8166" i="24"/>
  <c r="K8167" i="24"/>
  <c r="K8168" i="24"/>
  <c r="K8169" i="24"/>
  <c r="K8170" i="24"/>
  <c r="K8171" i="24"/>
  <c r="K8172" i="24"/>
  <c r="K8173" i="24"/>
  <c r="K8174" i="24"/>
  <c r="K8175" i="24"/>
  <c r="K8176" i="24"/>
  <c r="K8177" i="24"/>
  <c r="K8178" i="24"/>
  <c r="K8179" i="24"/>
  <c r="K8180" i="24"/>
  <c r="K8181" i="24"/>
  <c r="K8182" i="24"/>
  <c r="K8183" i="24"/>
  <c r="K8184" i="24"/>
  <c r="K8185" i="24"/>
  <c r="K8186" i="24"/>
  <c r="K8187" i="24"/>
  <c r="K8188" i="24"/>
  <c r="K8189" i="24"/>
  <c r="K8190" i="24"/>
  <c r="K8191" i="24"/>
  <c r="K8192" i="24"/>
  <c r="K8193" i="24"/>
  <c r="K8194" i="24"/>
  <c r="K8195" i="24"/>
  <c r="K8196" i="24"/>
  <c r="K8197" i="24"/>
  <c r="K8198" i="24"/>
  <c r="K8199" i="24"/>
  <c r="K8200" i="24"/>
  <c r="K8201" i="24"/>
  <c r="K8202" i="24"/>
  <c r="K8203" i="24"/>
  <c r="K8204" i="24"/>
  <c r="K8205" i="24"/>
  <c r="K8206" i="24"/>
  <c r="K8207" i="24"/>
  <c r="K8208" i="24"/>
  <c r="K8209" i="24"/>
  <c r="K8210" i="24"/>
  <c r="K8211" i="24"/>
  <c r="K8212" i="24"/>
  <c r="K8213" i="24"/>
  <c r="K8214" i="24"/>
  <c r="K8215" i="24"/>
  <c r="K8216" i="24"/>
  <c r="K8217" i="24"/>
  <c r="K8218" i="24"/>
  <c r="K8219" i="24"/>
  <c r="K8220" i="24"/>
  <c r="K8221" i="24"/>
  <c r="K8222" i="24"/>
  <c r="K8223" i="24"/>
  <c r="K8224" i="24"/>
  <c r="K8225" i="24"/>
  <c r="K8226" i="24"/>
  <c r="K8227" i="24"/>
  <c r="K8228" i="24"/>
  <c r="K8229" i="24"/>
  <c r="K8230" i="24"/>
  <c r="K8231" i="24"/>
  <c r="K8232" i="24"/>
  <c r="K8233" i="24"/>
  <c r="K8234" i="24"/>
  <c r="K8235" i="24"/>
  <c r="K8236" i="24"/>
  <c r="K8237" i="24"/>
  <c r="K8238" i="24"/>
  <c r="K8239" i="24"/>
  <c r="K8240" i="24"/>
  <c r="K8241" i="24"/>
  <c r="K8242" i="24"/>
  <c r="K8243" i="24"/>
  <c r="K8244" i="24"/>
  <c r="K8245" i="24"/>
  <c r="K8246" i="24"/>
  <c r="K8247" i="24"/>
  <c r="K8248" i="24"/>
  <c r="K8249" i="24"/>
  <c r="K8250" i="24"/>
  <c r="K8251" i="24"/>
  <c r="K8252" i="24"/>
  <c r="K8253" i="24"/>
  <c r="K8254" i="24"/>
  <c r="K8255" i="24"/>
  <c r="K8256" i="24"/>
  <c r="K8257" i="24"/>
  <c r="K8258" i="24"/>
  <c r="K8259" i="24"/>
  <c r="K8260" i="24"/>
  <c r="K8261" i="24"/>
  <c r="K8262" i="24"/>
  <c r="K8263" i="24"/>
  <c r="K8264" i="24"/>
  <c r="K8265" i="24"/>
  <c r="K8266" i="24"/>
  <c r="K8267" i="24"/>
  <c r="K8268" i="24"/>
  <c r="K8269" i="24"/>
  <c r="K8270" i="24"/>
  <c r="K8271" i="24"/>
  <c r="K8272" i="24"/>
  <c r="K8273" i="24"/>
  <c r="K8274" i="24"/>
  <c r="K8275" i="24"/>
  <c r="K8276" i="24"/>
  <c r="K8277" i="24"/>
  <c r="K8278" i="24"/>
  <c r="K8279" i="24"/>
  <c r="K8280" i="24"/>
  <c r="K8281" i="24"/>
  <c r="K8282" i="24"/>
  <c r="K8283" i="24"/>
  <c r="K8284" i="24"/>
  <c r="K8285" i="24"/>
  <c r="K8286" i="24"/>
  <c r="K8287" i="24"/>
  <c r="K8288" i="24"/>
  <c r="K8289" i="24"/>
  <c r="K8290" i="24"/>
  <c r="K8291" i="24"/>
  <c r="K8292" i="24"/>
  <c r="K8293" i="24"/>
  <c r="K8294" i="24"/>
  <c r="K8295" i="24"/>
  <c r="K8296" i="24"/>
  <c r="K8297" i="24"/>
  <c r="K8298" i="24"/>
  <c r="K8299" i="24"/>
  <c r="K8300" i="24"/>
  <c r="K8301" i="24"/>
  <c r="K8302" i="24"/>
  <c r="K8303" i="24"/>
  <c r="K8304" i="24"/>
  <c r="K8305" i="24"/>
  <c r="K8306" i="24"/>
  <c r="K8307" i="24"/>
  <c r="K8308" i="24"/>
  <c r="K8309" i="24"/>
  <c r="K8310" i="24"/>
  <c r="K8311" i="24"/>
  <c r="K8312" i="24"/>
  <c r="K8313" i="24"/>
  <c r="K8314" i="24"/>
  <c r="K8315" i="24"/>
  <c r="K8316" i="24"/>
  <c r="K8317" i="24"/>
  <c r="K8318" i="24"/>
  <c r="K8319" i="24"/>
  <c r="K8320" i="24"/>
  <c r="K8321" i="24"/>
  <c r="K8322" i="24"/>
  <c r="K8323" i="24"/>
  <c r="K8324" i="24"/>
  <c r="K8325" i="24"/>
  <c r="K8326" i="24"/>
  <c r="K8327" i="24"/>
  <c r="K8328" i="24"/>
  <c r="K8329" i="24"/>
  <c r="K8330" i="24"/>
  <c r="K8331" i="24"/>
  <c r="K8332" i="24"/>
  <c r="K8333" i="24"/>
  <c r="K8334" i="24"/>
  <c r="K8335" i="24"/>
  <c r="K8336" i="24"/>
  <c r="K8337" i="24"/>
  <c r="K8338" i="24"/>
  <c r="K8339" i="24"/>
  <c r="K8340" i="24"/>
  <c r="K8341" i="24"/>
  <c r="K8342" i="24"/>
  <c r="K8343" i="24"/>
  <c r="K8344" i="24"/>
  <c r="K8345" i="24"/>
  <c r="K8346" i="24"/>
  <c r="K8347" i="24"/>
  <c r="K8348" i="24"/>
  <c r="K8349" i="24"/>
  <c r="K8350" i="24"/>
  <c r="K8351" i="24"/>
  <c r="K8352" i="24"/>
  <c r="K8353" i="24"/>
  <c r="K8354" i="24"/>
  <c r="K8355" i="24"/>
  <c r="K8356" i="24"/>
  <c r="K8357" i="24"/>
  <c r="K8358" i="24"/>
  <c r="K8359" i="24"/>
  <c r="K8360" i="24"/>
  <c r="K8361" i="24"/>
  <c r="K8362" i="24"/>
  <c r="K8363" i="24"/>
  <c r="K8364" i="24"/>
  <c r="K8365" i="24"/>
  <c r="K8366" i="24"/>
  <c r="K8367" i="24"/>
  <c r="K8368" i="24"/>
  <c r="K8369" i="24"/>
  <c r="K8370" i="24"/>
  <c r="K8371" i="24"/>
  <c r="K8372" i="24"/>
  <c r="K8373" i="24"/>
  <c r="K8374" i="24"/>
  <c r="K8375" i="24"/>
  <c r="K8376" i="24"/>
  <c r="K8377" i="24"/>
  <c r="K8378" i="24"/>
  <c r="K8379" i="24"/>
  <c r="K8380" i="24"/>
  <c r="K8381" i="24"/>
  <c r="K8382" i="24"/>
  <c r="K8383" i="24"/>
  <c r="K8384" i="24"/>
  <c r="K8385" i="24"/>
  <c r="K8386" i="24"/>
  <c r="K8387" i="24"/>
  <c r="K8388" i="24"/>
  <c r="K8389" i="24"/>
  <c r="K8390" i="24"/>
  <c r="K8391" i="24"/>
  <c r="K8392" i="24"/>
  <c r="K8393" i="24"/>
  <c r="K8394" i="24"/>
  <c r="K8395" i="24"/>
  <c r="K8396" i="24"/>
  <c r="K8397" i="24"/>
  <c r="K8398" i="24"/>
  <c r="K8399" i="24"/>
  <c r="K8400" i="24"/>
  <c r="K8401" i="24"/>
  <c r="K8402" i="24"/>
  <c r="K8403" i="24"/>
  <c r="K8404" i="24"/>
  <c r="K8405" i="24"/>
  <c r="K8406" i="24"/>
  <c r="K8407" i="24"/>
  <c r="K8408" i="24"/>
  <c r="K8409" i="24"/>
  <c r="K8410" i="24"/>
  <c r="K8411" i="24"/>
  <c r="K8412" i="24"/>
  <c r="K8413" i="24"/>
  <c r="K8414" i="24"/>
  <c r="K8415" i="24"/>
  <c r="K8416" i="24"/>
  <c r="K8417" i="24"/>
  <c r="K8418" i="24"/>
  <c r="K8419" i="24"/>
  <c r="K8420" i="24"/>
  <c r="K8421" i="24"/>
  <c r="K8422" i="24"/>
  <c r="K8423" i="24"/>
  <c r="K8424" i="24"/>
  <c r="K8425" i="24"/>
  <c r="K8426" i="24"/>
  <c r="K8427" i="24"/>
  <c r="K8428" i="24"/>
  <c r="K8429" i="24"/>
  <c r="K8430" i="24"/>
  <c r="K8431" i="24"/>
  <c r="K8432" i="24"/>
  <c r="K8433" i="24"/>
  <c r="K8434" i="24"/>
  <c r="K8435" i="24"/>
  <c r="K8436" i="24"/>
  <c r="K8437" i="24"/>
  <c r="K8438" i="24"/>
  <c r="K8439" i="24"/>
  <c r="K8440" i="24"/>
  <c r="K8441" i="24"/>
  <c r="K8442" i="24"/>
  <c r="K8443" i="24"/>
  <c r="K8444" i="24"/>
  <c r="K8445" i="24"/>
  <c r="K8446" i="24"/>
  <c r="K8447" i="24"/>
  <c r="K8448" i="24"/>
  <c r="K8449" i="24"/>
  <c r="K8450" i="24"/>
  <c r="K8451" i="24"/>
  <c r="K8452" i="24"/>
  <c r="K8453" i="24"/>
  <c r="K8454" i="24"/>
  <c r="K8455" i="24"/>
  <c r="K8456" i="24"/>
  <c r="K8457" i="24"/>
  <c r="K8458" i="24"/>
  <c r="K8459" i="24"/>
  <c r="K8460" i="24"/>
  <c r="K8461" i="24"/>
  <c r="K8462" i="24"/>
  <c r="K8463" i="24"/>
  <c r="K8464" i="24"/>
  <c r="K8465" i="24"/>
  <c r="K8466" i="24"/>
  <c r="K8467" i="24"/>
  <c r="K8468" i="24"/>
  <c r="K8469" i="24"/>
  <c r="K8470" i="24"/>
  <c r="K8471" i="24"/>
  <c r="K8472" i="24"/>
  <c r="K8473" i="24"/>
  <c r="K8474" i="24"/>
  <c r="K8475" i="24"/>
  <c r="K8476" i="24"/>
  <c r="K8477" i="24"/>
  <c r="K8478" i="24"/>
  <c r="K8479" i="24"/>
  <c r="K8480" i="24"/>
  <c r="K8481" i="24"/>
  <c r="K8482" i="24"/>
  <c r="K8483" i="24"/>
  <c r="K8484" i="24"/>
  <c r="K8485" i="24"/>
  <c r="K8486" i="24"/>
  <c r="K8487" i="24"/>
  <c r="K8488" i="24"/>
  <c r="K8489" i="24"/>
  <c r="K8490" i="24"/>
  <c r="K8491" i="24"/>
  <c r="K8492" i="24"/>
  <c r="K8493" i="24"/>
  <c r="K8494" i="24"/>
  <c r="K8495" i="24"/>
  <c r="K8496" i="24"/>
  <c r="K8497" i="24"/>
  <c r="K8498" i="24"/>
  <c r="K8499" i="24"/>
  <c r="K8500" i="24"/>
  <c r="K8501" i="24"/>
  <c r="K8502" i="24"/>
  <c r="K8503" i="24"/>
  <c r="K8504" i="24"/>
  <c r="K8505" i="24"/>
  <c r="K8506" i="24"/>
  <c r="K8507" i="24"/>
  <c r="K8508" i="24"/>
  <c r="K8509" i="24"/>
  <c r="K8510" i="24"/>
  <c r="K8511" i="24"/>
  <c r="K8512" i="24"/>
  <c r="K8513" i="24"/>
  <c r="K8514" i="24"/>
  <c r="K8515" i="24"/>
  <c r="K8516" i="24"/>
  <c r="K8517" i="24"/>
  <c r="K8518" i="24"/>
  <c r="K8519" i="24"/>
  <c r="K8520" i="24"/>
  <c r="K8521" i="24"/>
  <c r="K8522" i="24"/>
  <c r="K8523" i="24"/>
  <c r="K8524" i="24"/>
  <c r="K8525" i="24"/>
  <c r="K8526" i="24"/>
  <c r="K8527" i="24"/>
  <c r="K8528" i="24"/>
  <c r="K8529" i="24"/>
  <c r="K8530" i="24"/>
  <c r="K8531" i="24"/>
  <c r="K8532" i="24"/>
  <c r="K8533" i="24"/>
  <c r="K8534" i="24"/>
  <c r="K8535" i="24"/>
  <c r="K8536" i="24"/>
  <c r="K8537" i="24"/>
  <c r="K8538" i="24"/>
  <c r="K8539" i="24"/>
  <c r="K8540" i="24"/>
  <c r="K8541" i="24"/>
  <c r="K8542" i="24"/>
  <c r="K8543" i="24"/>
  <c r="K8544" i="24"/>
  <c r="K8545" i="24"/>
  <c r="K8546" i="24"/>
  <c r="K8547" i="24"/>
  <c r="K8548" i="24"/>
  <c r="K8549" i="24"/>
  <c r="K8550" i="24"/>
  <c r="K8551" i="24"/>
  <c r="K8552" i="24"/>
  <c r="K8553" i="24"/>
  <c r="K8554" i="24"/>
  <c r="K8555" i="24"/>
  <c r="K8556" i="24"/>
  <c r="K8557" i="24"/>
  <c r="K8558" i="24"/>
  <c r="K8559" i="24"/>
  <c r="K8560" i="24"/>
  <c r="K8561" i="24"/>
  <c r="K8562" i="24"/>
  <c r="K8563" i="24"/>
  <c r="K8564" i="24"/>
  <c r="K8565" i="24"/>
  <c r="K8566" i="24"/>
  <c r="K8567" i="24"/>
  <c r="K8568" i="24"/>
  <c r="K8569" i="24"/>
  <c r="K8570" i="24"/>
  <c r="K8571" i="24"/>
  <c r="K8572" i="24"/>
  <c r="K8573" i="24"/>
  <c r="K8574" i="24"/>
  <c r="K8575" i="24"/>
  <c r="K8576" i="24"/>
  <c r="K8577" i="24"/>
  <c r="K8578" i="24"/>
  <c r="K8579" i="24"/>
  <c r="K8580" i="24"/>
  <c r="K8581" i="24"/>
  <c r="K8582" i="24"/>
  <c r="K8583" i="24"/>
  <c r="K8584" i="24"/>
  <c r="K8585" i="24"/>
  <c r="K8586" i="24"/>
  <c r="K8587" i="24"/>
  <c r="K8588" i="24"/>
  <c r="K8589" i="24"/>
  <c r="K8590" i="24"/>
  <c r="K8591" i="24"/>
  <c r="K8592" i="24"/>
  <c r="K8593" i="24"/>
  <c r="K8594" i="24"/>
  <c r="K8595" i="24"/>
  <c r="K8596" i="24"/>
  <c r="K8597" i="24"/>
  <c r="K8598" i="24"/>
  <c r="K8599" i="24"/>
  <c r="K8600" i="24"/>
  <c r="K8601" i="24"/>
  <c r="K8602" i="24"/>
  <c r="K8603" i="24"/>
  <c r="K8604" i="24"/>
  <c r="K8605" i="24"/>
  <c r="K8606" i="24"/>
  <c r="K8607" i="24"/>
  <c r="K8608" i="24"/>
  <c r="K8609" i="24"/>
  <c r="K8610" i="24"/>
  <c r="K8611" i="24"/>
  <c r="K8612" i="24"/>
  <c r="K8613" i="24"/>
  <c r="K8614" i="24"/>
  <c r="K8615" i="24"/>
  <c r="K8616" i="24"/>
  <c r="K8617" i="24"/>
  <c r="K8618" i="24"/>
  <c r="K8619" i="24"/>
  <c r="K8620" i="24"/>
  <c r="K8621" i="24"/>
  <c r="K8622" i="24"/>
  <c r="K8623" i="24"/>
  <c r="K8624" i="24"/>
  <c r="K8625" i="24"/>
  <c r="K8626" i="24"/>
  <c r="K8627" i="24"/>
  <c r="K8628" i="24"/>
  <c r="K8629" i="24"/>
  <c r="K8630" i="24"/>
  <c r="K8631" i="24"/>
  <c r="K8632" i="24"/>
  <c r="K8633" i="24"/>
  <c r="K8634" i="24"/>
  <c r="K8635" i="24"/>
  <c r="K8636" i="24"/>
  <c r="K8637" i="24"/>
  <c r="K8638" i="24"/>
  <c r="K8639" i="24"/>
  <c r="K8640" i="24"/>
  <c r="K8641" i="24"/>
  <c r="K8642" i="24"/>
  <c r="K8643" i="24"/>
  <c r="K8644" i="24"/>
  <c r="K8645" i="24"/>
  <c r="K8646" i="24"/>
  <c r="K8647" i="24"/>
  <c r="K8648" i="24"/>
  <c r="K8649" i="24"/>
  <c r="K8650" i="24"/>
  <c r="K8651" i="24"/>
  <c r="K8652" i="24"/>
  <c r="K8653" i="24"/>
  <c r="K8654" i="24"/>
  <c r="K8655" i="24"/>
  <c r="K8656" i="24"/>
  <c r="K8657" i="24"/>
  <c r="K8658" i="24"/>
  <c r="K8659" i="24"/>
  <c r="K8660" i="24"/>
  <c r="K8661" i="24"/>
  <c r="K8662" i="24"/>
  <c r="K8663" i="24"/>
  <c r="K8664" i="24"/>
  <c r="K8665" i="24"/>
  <c r="K8666" i="24"/>
  <c r="K8667" i="24"/>
  <c r="K8668" i="24"/>
  <c r="K8669" i="24"/>
  <c r="K8670" i="24"/>
  <c r="K8671" i="24"/>
  <c r="K8672" i="24"/>
  <c r="K8673" i="24"/>
  <c r="K8674" i="24"/>
  <c r="K8675" i="24"/>
  <c r="K8676" i="24"/>
  <c r="K8677" i="24"/>
  <c r="K8678" i="24"/>
  <c r="K8679" i="24"/>
  <c r="K8680" i="24"/>
  <c r="K8681" i="24"/>
  <c r="K8682" i="24"/>
  <c r="K8683" i="24"/>
  <c r="K8684" i="24"/>
  <c r="K8685" i="24"/>
  <c r="K8686" i="24"/>
  <c r="K8687" i="24"/>
  <c r="K8688" i="24"/>
  <c r="K8689" i="24"/>
  <c r="K8690" i="24"/>
  <c r="K8691" i="24"/>
  <c r="K8692" i="24"/>
  <c r="K8693" i="24"/>
  <c r="K8694" i="24"/>
  <c r="K8695" i="24"/>
  <c r="K8696" i="24"/>
  <c r="K8697" i="24"/>
  <c r="K8698" i="24"/>
  <c r="K8699" i="24"/>
  <c r="K8700" i="24"/>
  <c r="K8701" i="24"/>
  <c r="K8702" i="24"/>
  <c r="K8703" i="24"/>
  <c r="K8704" i="24"/>
  <c r="K8705" i="24"/>
  <c r="K8706" i="24"/>
  <c r="K8707" i="24"/>
  <c r="K8708" i="24"/>
  <c r="K8709" i="24"/>
  <c r="K8710" i="24"/>
  <c r="K8711" i="24"/>
  <c r="K8712" i="24"/>
  <c r="K8713" i="24"/>
  <c r="K8714" i="24"/>
  <c r="K8715" i="24"/>
  <c r="K8716" i="24"/>
  <c r="K8717" i="24"/>
  <c r="K8718" i="24"/>
  <c r="K8719" i="24"/>
  <c r="K8720" i="24"/>
  <c r="K8721" i="24"/>
  <c r="K8722" i="24"/>
  <c r="K8723" i="24"/>
  <c r="K8724" i="24"/>
  <c r="K8725" i="24"/>
  <c r="K8726" i="24"/>
  <c r="K8727" i="24"/>
  <c r="K8728" i="24"/>
  <c r="K8729" i="24"/>
  <c r="K8730" i="24"/>
  <c r="K8731" i="24"/>
  <c r="K8732" i="24"/>
  <c r="K8733" i="24"/>
  <c r="K8734" i="24"/>
  <c r="K8735" i="24"/>
  <c r="K8736" i="24"/>
  <c r="K8737" i="24"/>
  <c r="K8738" i="24"/>
  <c r="K8739" i="24"/>
  <c r="K8740" i="24"/>
  <c r="K8741" i="24"/>
  <c r="K8742" i="24"/>
  <c r="K8743" i="24"/>
  <c r="K8744" i="24"/>
  <c r="K8745" i="24"/>
  <c r="K8746" i="24"/>
  <c r="K8747" i="24"/>
  <c r="K8748" i="24"/>
  <c r="K8749" i="24"/>
  <c r="K8750" i="24"/>
  <c r="K8751" i="24"/>
  <c r="K8752" i="24"/>
  <c r="K8753" i="24"/>
  <c r="K8754" i="24"/>
  <c r="K8755" i="24"/>
  <c r="K8756" i="24"/>
  <c r="K8757" i="24"/>
  <c r="K8758" i="24"/>
  <c r="K8759" i="24"/>
  <c r="K8760" i="24"/>
  <c r="K8761" i="24"/>
  <c r="K8762" i="24"/>
  <c r="K8763" i="24"/>
  <c r="K8764" i="24"/>
  <c r="K8765" i="24"/>
  <c r="K8766" i="24"/>
  <c r="K8767" i="24"/>
  <c r="K8768" i="24"/>
  <c r="K8769" i="24"/>
  <c r="K8770" i="24"/>
  <c r="K8771" i="24"/>
  <c r="K8772" i="24"/>
  <c r="K8773" i="24"/>
  <c r="K8774" i="24"/>
  <c r="K8775" i="24"/>
  <c r="K8776" i="24"/>
  <c r="K8777" i="24"/>
  <c r="K8778" i="24"/>
  <c r="K8779" i="24"/>
  <c r="K8780" i="24"/>
  <c r="K8781" i="24"/>
  <c r="K8782" i="24"/>
  <c r="K8783" i="24"/>
  <c r="K8784" i="24"/>
  <c r="K8785" i="24"/>
  <c r="K8786" i="24"/>
  <c r="K8787" i="24"/>
  <c r="K8788" i="24"/>
  <c r="K8789" i="24"/>
  <c r="K8790" i="24"/>
  <c r="K8791" i="24"/>
  <c r="K8792" i="24"/>
  <c r="K8793" i="24"/>
  <c r="K8794" i="24"/>
  <c r="K8795" i="24"/>
  <c r="K8796" i="24"/>
  <c r="K8797" i="24"/>
  <c r="K8798" i="24"/>
  <c r="K8799" i="24"/>
  <c r="K8800" i="24"/>
  <c r="K8801" i="24"/>
  <c r="K8802" i="24"/>
  <c r="K8803" i="24"/>
  <c r="K8804" i="24"/>
  <c r="K8805" i="24"/>
  <c r="K8806" i="24"/>
  <c r="K8807" i="24"/>
  <c r="K8808" i="24"/>
  <c r="K8809" i="24"/>
  <c r="K8810" i="24"/>
  <c r="K8811" i="24"/>
  <c r="K8812" i="24"/>
  <c r="K8813" i="24"/>
  <c r="K8814" i="24"/>
  <c r="K8815" i="24"/>
  <c r="K8816" i="24"/>
  <c r="K8817" i="24"/>
  <c r="K8818" i="24"/>
  <c r="K8819" i="24"/>
  <c r="K8820" i="24"/>
  <c r="K8821" i="24"/>
  <c r="K8822" i="24"/>
  <c r="K8823" i="24"/>
  <c r="K8824" i="24"/>
  <c r="K8825" i="24"/>
  <c r="K8826" i="24"/>
  <c r="K8827" i="24"/>
  <c r="K8828" i="24"/>
  <c r="K8829" i="24"/>
  <c r="K8830" i="24"/>
  <c r="K8831" i="24"/>
  <c r="K8832" i="24"/>
  <c r="K8833" i="24"/>
  <c r="K8834" i="24"/>
  <c r="K8835" i="24"/>
  <c r="K8836" i="24"/>
  <c r="K8837" i="24"/>
  <c r="K8838" i="24"/>
  <c r="K8839" i="24"/>
  <c r="K8840" i="24"/>
  <c r="K8841" i="24"/>
  <c r="K8842" i="24"/>
  <c r="K8843" i="24"/>
  <c r="K8844" i="24"/>
  <c r="K8845" i="24"/>
  <c r="K8846" i="24"/>
  <c r="K8847" i="24"/>
  <c r="K8848" i="24"/>
  <c r="K8849" i="24"/>
  <c r="K8850" i="24"/>
  <c r="K8851" i="24"/>
  <c r="K8852" i="24"/>
  <c r="K8853" i="24"/>
  <c r="K8854" i="24"/>
  <c r="K8855" i="24"/>
  <c r="K8856" i="24"/>
  <c r="K8857" i="24"/>
  <c r="K8858" i="24"/>
  <c r="K8859" i="24"/>
  <c r="K8860" i="24"/>
  <c r="K8861" i="24"/>
  <c r="K8862" i="24"/>
  <c r="K8863" i="24"/>
  <c r="K8864" i="24"/>
  <c r="K8865" i="24"/>
  <c r="K8866" i="24"/>
  <c r="K8867" i="24"/>
  <c r="K8868" i="24"/>
  <c r="K8869" i="24"/>
  <c r="K8870" i="24"/>
  <c r="K8871" i="24"/>
  <c r="K8872" i="24"/>
  <c r="K8873" i="24"/>
  <c r="K8874" i="24"/>
  <c r="K8875" i="24"/>
  <c r="K8876" i="24"/>
  <c r="K8877" i="24"/>
  <c r="K8878" i="24"/>
  <c r="K8879" i="24"/>
  <c r="K8880" i="24"/>
  <c r="K8881" i="24"/>
  <c r="K8882" i="24"/>
  <c r="K8883" i="24"/>
  <c r="K8884" i="24"/>
  <c r="K8885" i="24"/>
  <c r="K8886" i="24"/>
  <c r="K8887" i="24"/>
  <c r="K8888" i="24"/>
  <c r="K8889" i="24"/>
  <c r="K8890" i="24"/>
  <c r="K8891" i="24"/>
  <c r="K8892" i="24"/>
  <c r="K8893" i="24"/>
  <c r="K8894" i="24"/>
  <c r="K8895" i="24"/>
  <c r="K8896" i="24"/>
  <c r="K8897" i="24"/>
  <c r="K8898" i="24"/>
  <c r="K8899" i="24"/>
  <c r="K8900" i="24"/>
  <c r="K8901" i="24"/>
  <c r="K8902" i="24"/>
  <c r="K8903" i="24"/>
  <c r="K8904" i="24"/>
  <c r="K8905" i="24"/>
  <c r="K8906" i="24"/>
  <c r="K8907" i="24"/>
  <c r="K8908" i="24"/>
  <c r="K8909" i="24"/>
  <c r="K8910" i="24"/>
  <c r="K8911" i="24"/>
  <c r="K8912" i="24"/>
  <c r="K8913" i="24"/>
  <c r="K8914" i="24"/>
  <c r="K8915" i="24"/>
  <c r="K8916" i="24"/>
  <c r="K8917" i="24"/>
  <c r="K8918" i="24"/>
  <c r="K8919" i="24"/>
  <c r="K8920" i="24"/>
  <c r="K8921" i="24"/>
  <c r="K8922" i="24"/>
  <c r="K8923" i="24"/>
  <c r="K8924" i="24"/>
  <c r="K8925" i="24"/>
  <c r="K8926" i="24"/>
  <c r="K8927" i="24"/>
  <c r="K8928" i="24"/>
  <c r="K8929" i="24"/>
  <c r="K8930" i="24"/>
  <c r="K8931" i="24"/>
  <c r="K8932" i="24"/>
  <c r="K8933" i="24"/>
  <c r="K8934" i="24"/>
  <c r="K8935" i="24"/>
  <c r="K8936" i="24"/>
  <c r="K8937" i="24"/>
  <c r="K8938" i="24"/>
  <c r="K8939" i="24"/>
  <c r="K8940" i="24"/>
  <c r="K8941" i="24"/>
  <c r="K8942" i="24"/>
  <c r="K8943" i="24"/>
  <c r="K8944" i="24"/>
  <c r="K8945" i="24"/>
  <c r="K8946" i="24"/>
  <c r="K8947" i="24"/>
  <c r="K8948" i="24"/>
  <c r="K8949" i="24"/>
  <c r="K8950" i="24"/>
  <c r="K8951" i="24"/>
  <c r="K8952" i="24"/>
  <c r="K8953" i="24"/>
  <c r="K8954" i="24"/>
  <c r="K8955" i="24"/>
  <c r="K8956" i="24"/>
  <c r="K8957" i="24"/>
  <c r="K8958" i="24"/>
  <c r="K8959" i="24"/>
  <c r="K8960" i="24"/>
  <c r="K8961" i="24"/>
  <c r="K8962" i="24"/>
  <c r="K8963" i="24"/>
  <c r="K8964" i="24"/>
  <c r="K8965" i="24"/>
  <c r="K8966" i="24"/>
  <c r="K8967" i="24"/>
  <c r="K8968" i="24"/>
  <c r="K8969" i="24"/>
  <c r="K8970" i="24"/>
  <c r="K8971" i="24"/>
  <c r="K8972" i="24"/>
  <c r="K8973" i="24"/>
  <c r="K8974" i="24"/>
  <c r="K8975" i="24"/>
  <c r="K8976" i="24"/>
  <c r="K8977" i="24"/>
  <c r="K8978" i="24"/>
  <c r="K8979" i="24"/>
  <c r="K8980" i="24"/>
  <c r="K8981" i="24"/>
  <c r="K8982" i="24"/>
  <c r="K8983" i="24"/>
  <c r="K8984" i="24"/>
  <c r="K8985" i="24"/>
  <c r="K8986" i="24"/>
  <c r="K8987" i="24"/>
  <c r="K8988" i="24"/>
  <c r="K8989" i="24"/>
  <c r="K8990" i="24"/>
  <c r="K8991" i="24"/>
  <c r="K8992" i="24"/>
  <c r="K8993" i="24"/>
  <c r="K8994" i="24"/>
  <c r="K8995" i="24"/>
  <c r="K8996" i="24"/>
  <c r="K8997" i="24"/>
  <c r="K8998" i="24"/>
  <c r="K8999" i="24"/>
  <c r="K9000" i="24"/>
  <c r="K9001" i="24"/>
  <c r="K9002" i="24"/>
  <c r="K9003" i="24"/>
  <c r="K9004" i="24"/>
  <c r="K9005" i="24"/>
  <c r="K9006" i="24"/>
  <c r="K9007" i="24"/>
  <c r="K9008" i="24"/>
  <c r="K9009" i="24"/>
  <c r="K9010" i="24"/>
  <c r="K9011" i="24"/>
  <c r="K9012" i="24"/>
  <c r="K9013" i="24"/>
  <c r="K9014" i="24"/>
  <c r="K9015" i="24"/>
  <c r="K9016" i="24"/>
  <c r="K9017" i="24"/>
  <c r="K9018" i="24"/>
  <c r="K9019" i="24"/>
  <c r="K9020" i="24"/>
  <c r="K9021" i="24"/>
  <c r="K9022" i="24"/>
  <c r="K9023" i="24"/>
  <c r="K9024" i="24"/>
  <c r="K9025" i="24"/>
  <c r="K9026" i="24"/>
  <c r="K9027" i="24"/>
  <c r="K9028" i="24"/>
  <c r="K9029" i="24"/>
  <c r="K9030" i="24"/>
  <c r="K9031" i="24"/>
  <c r="K9032" i="24"/>
  <c r="K9033" i="24"/>
  <c r="K9034" i="24"/>
  <c r="K9035" i="24"/>
  <c r="K9036" i="24"/>
  <c r="K9037" i="24"/>
  <c r="K9038" i="24"/>
  <c r="K9039" i="24"/>
  <c r="K9040" i="24"/>
  <c r="K9041" i="24"/>
  <c r="K9042" i="24"/>
  <c r="K9043" i="24"/>
  <c r="K9044" i="24"/>
  <c r="K9045" i="24"/>
  <c r="K9046" i="24"/>
  <c r="K9047" i="24"/>
  <c r="K9048" i="24"/>
  <c r="K9049" i="24"/>
  <c r="K9050" i="24"/>
  <c r="K9051" i="24"/>
  <c r="K9052" i="24"/>
  <c r="K9053" i="24"/>
  <c r="K9054" i="24"/>
  <c r="K9055" i="24"/>
  <c r="K9056" i="24"/>
  <c r="K9057" i="24"/>
  <c r="K9058" i="24"/>
  <c r="K9059" i="24"/>
  <c r="K9060" i="24"/>
  <c r="K9061" i="24"/>
  <c r="K9062" i="24"/>
  <c r="K9063" i="24"/>
  <c r="K9064" i="24"/>
  <c r="K9065" i="24"/>
  <c r="K9066" i="24"/>
  <c r="K9067" i="24"/>
  <c r="K9068" i="24"/>
  <c r="K9069" i="24"/>
  <c r="K9070" i="24"/>
  <c r="K9071" i="24"/>
  <c r="K9072" i="24"/>
  <c r="K9073" i="24"/>
  <c r="K9074" i="24"/>
  <c r="K9075" i="24"/>
  <c r="K9076" i="24"/>
  <c r="K9077" i="24"/>
  <c r="K9078" i="24"/>
  <c r="K9079" i="24"/>
  <c r="K9080" i="24"/>
  <c r="K9081" i="24"/>
  <c r="K9082" i="24"/>
  <c r="K9083" i="24"/>
  <c r="K9084" i="24"/>
  <c r="K9085" i="24"/>
  <c r="K9086" i="24"/>
  <c r="K9087" i="24"/>
  <c r="K9088" i="24"/>
  <c r="K9089" i="24"/>
  <c r="K9090" i="24"/>
  <c r="K9091" i="24"/>
  <c r="K9092" i="24"/>
  <c r="K9093" i="24"/>
  <c r="K9094" i="24"/>
  <c r="K9095" i="24"/>
  <c r="K9096" i="24"/>
  <c r="K9097" i="24"/>
  <c r="K9098" i="24"/>
  <c r="K9099" i="24"/>
  <c r="K9100" i="24"/>
  <c r="K9101" i="24"/>
  <c r="K9102" i="24"/>
  <c r="K9103" i="24"/>
  <c r="K9104" i="24"/>
  <c r="K9105" i="24"/>
  <c r="K9106" i="24"/>
  <c r="K9107" i="24"/>
  <c r="K9108" i="24"/>
  <c r="K9109" i="24"/>
  <c r="K9110" i="24"/>
  <c r="K9111" i="24"/>
  <c r="K9112" i="24"/>
  <c r="K9113" i="24"/>
  <c r="K9114" i="24"/>
  <c r="K9115" i="24"/>
  <c r="K9116" i="24"/>
  <c r="K9117" i="24"/>
  <c r="K9118" i="24"/>
  <c r="K9119" i="24"/>
  <c r="K9120" i="24"/>
  <c r="K9121" i="24"/>
  <c r="K9122" i="24"/>
  <c r="K9123" i="24"/>
  <c r="K9124" i="24"/>
  <c r="K9125" i="24"/>
  <c r="K9126" i="24"/>
  <c r="K9127" i="24"/>
  <c r="K9128" i="24"/>
  <c r="K9129" i="24"/>
  <c r="K9130" i="24"/>
  <c r="K9131" i="24"/>
  <c r="K9132" i="24"/>
  <c r="K9133" i="24"/>
  <c r="K9134" i="24"/>
  <c r="K9135" i="24"/>
  <c r="K9136" i="24"/>
  <c r="K9137" i="24"/>
  <c r="K9138" i="24"/>
  <c r="K9139" i="24"/>
  <c r="K9140" i="24"/>
  <c r="K9141" i="24"/>
  <c r="K9142" i="24"/>
  <c r="K9143" i="24"/>
  <c r="K9144" i="24"/>
  <c r="K9145" i="24"/>
  <c r="K9146" i="24"/>
  <c r="K9147" i="24"/>
  <c r="K9148" i="24"/>
  <c r="K9149" i="24"/>
  <c r="K9150" i="24"/>
  <c r="K9151" i="24"/>
  <c r="K9152" i="24"/>
  <c r="K9153" i="24"/>
  <c r="K9154" i="24"/>
  <c r="K9155" i="24"/>
  <c r="K9156" i="24"/>
  <c r="K9157" i="24"/>
  <c r="K9158" i="24"/>
  <c r="K9159" i="24"/>
  <c r="K9160" i="24"/>
  <c r="K9161" i="24"/>
  <c r="K9162" i="24"/>
  <c r="K9163" i="24"/>
  <c r="K9164" i="24"/>
  <c r="K9165" i="24"/>
  <c r="K9166" i="24"/>
  <c r="K9167" i="24"/>
  <c r="K9168" i="24"/>
  <c r="K9169" i="24"/>
  <c r="K9170" i="24"/>
  <c r="K9171" i="24"/>
  <c r="K9172" i="24"/>
  <c r="K9173" i="24"/>
  <c r="K9174" i="24"/>
  <c r="K9175" i="24"/>
  <c r="K9176" i="24"/>
  <c r="K9177" i="24"/>
  <c r="K9178" i="24"/>
  <c r="K9179" i="24"/>
  <c r="K9180" i="24"/>
  <c r="K9181" i="24"/>
  <c r="K9182" i="24"/>
  <c r="K9183" i="24"/>
  <c r="K9184" i="24"/>
  <c r="K9185" i="24"/>
  <c r="K9186" i="24"/>
  <c r="K9187" i="24"/>
  <c r="K9188" i="24"/>
  <c r="K9189" i="24"/>
  <c r="K9190" i="24"/>
  <c r="K9191" i="24"/>
  <c r="K9192" i="24"/>
  <c r="K9193" i="24"/>
  <c r="K9194" i="24"/>
  <c r="K9195" i="24"/>
  <c r="K9196" i="24"/>
  <c r="K9197" i="24"/>
  <c r="K9198" i="24"/>
  <c r="K9199" i="24"/>
  <c r="K9200" i="24"/>
  <c r="K9201" i="24"/>
  <c r="K9202" i="24"/>
  <c r="K9203" i="24"/>
  <c r="K9204" i="24"/>
  <c r="K9205" i="24"/>
  <c r="K9206" i="24"/>
  <c r="K9207" i="24"/>
  <c r="K9208" i="24"/>
  <c r="K9209" i="24"/>
  <c r="K9210" i="24"/>
  <c r="K9211" i="24"/>
  <c r="K9212" i="24"/>
  <c r="K9213" i="24"/>
  <c r="K9214" i="24"/>
  <c r="K9215" i="24"/>
  <c r="K9216" i="24"/>
  <c r="K9217" i="24"/>
  <c r="K9218" i="24"/>
  <c r="K9219" i="24"/>
  <c r="K9220" i="24"/>
  <c r="K9221" i="24"/>
  <c r="K9222" i="24"/>
  <c r="K9223" i="24"/>
  <c r="K9224" i="24"/>
  <c r="K9225" i="24"/>
  <c r="K9226" i="24"/>
  <c r="K9227" i="24"/>
  <c r="K9228" i="24"/>
  <c r="K9229" i="24"/>
  <c r="K9230" i="24"/>
  <c r="K9231" i="24"/>
  <c r="K9232" i="24"/>
  <c r="K9233" i="24"/>
  <c r="K9234" i="24"/>
  <c r="K9235" i="24"/>
  <c r="K9236" i="24"/>
  <c r="K9237" i="24"/>
  <c r="K9238" i="24"/>
  <c r="K9239" i="24"/>
  <c r="K9240" i="24"/>
  <c r="K9241" i="24"/>
  <c r="K9242" i="24"/>
  <c r="K9243" i="24"/>
  <c r="K9244" i="24"/>
  <c r="K9245" i="24"/>
  <c r="K9246" i="24"/>
  <c r="K9247" i="24"/>
  <c r="K9248" i="24"/>
  <c r="K9249" i="24"/>
  <c r="K9250" i="24"/>
  <c r="K9251" i="24"/>
  <c r="K9252" i="24"/>
  <c r="K9253" i="24"/>
  <c r="K9254" i="24"/>
  <c r="K9255" i="24"/>
  <c r="K9256" i="24"/>
  <c r="K9257" i="24"/>
  <c r="K9258" i="24"/>
  <c r="K9259" i="24"/>
  <c r="K9260" i="24"/>
  <c r="K9261" i="24"/>
  <c r="K9262" i="24"/>
  <c r="K9263" i="24"/>
  <c r="K9264" i="24"/>
  <c r="K9265" i="24"/>
  <c r="K9266" i="24"/>
  <c r="K9267" i="24"/>
  <c r="K9268" i="24"/>
  <c r="K9269" i="24"/>
  <c r="K9270" i="24"/>
  <c r="K9271" i="24"/>
  <c r="K9272" i="24"/>
  <c r="K9273" i="24"/>
  <c r="K9274" i="24"/>
  <c r="K9275" i="24"/>
  <c r="K9276" i="24"/>
  <c r="K9277" i="24"/>
  <c r="K9278" i="24"/>
  <c r="K9279" i="24"/>
  <c r="K9280" i="24"/>
  <c r="K9281" i="24"/>
  <c r="K9282" i="24"/>
  <c r="K9283" i="24"/>
  <c r="K9284" i="24"/>
  <c r="K9285" i="24"/>
  <c r="K9286" i="24"/>
  <c r="K9287" i="24"/>
  <c r="K9288" i="24"/>
  <c r="K9289" i="24"/>
  <c r="K9290" i="24"/>
  <c r="K9291" i="24"/>
  <c r="K9292" i="24"/>
  <c r="K9293" i="24"/>
  <c r="K9294" i="24"/>
  <c r="K9295" i="24"/>
  <c r="K9296" i="24"/>
  <c r="K9297" i="24"/>
  <c r="K9298" i="24"/>
  <c r="K9299" i="24"/>
  <c r="K9300" i="24"/>
  <c r="K9301" i="24"/>
  <c r="K9302" i="24"/>
  <c r="K9303" i="24"/>
  <c r="K9304" i="24"/>
  <c r="K9305" i="24"/>
  <c r="K9306" i="24"/>
  <c r="K9307" i="24"/>
  <c r="K9308" i="24"/>
  <c r="K9309" i="24"/>
  <c r="K9310" i="24"/>
  <c r="K9311" i="24"/>
  <c r="K9312" i="24"/>
  <c r="K9313" i="24"/>
  <c r="K9314" i="24"/>
  <c r="K9315" i="24"/>
  <c r="K9316" i="24"/>
  <c r="K9317" i="24"/>
  <c r="K9318" i="24"/>
  <c r="K9319" i="24"/>
  <c r="K9320" i="24"/>
  <c r="K9321" i="24"/>
  <c r="K9322" i="24"/>
  <c r="K9323" i="24"/>
  <c r="K9324" i="24"/>
  <c r="K9325" i="24"/>
  <c r="K9326" i="24"/>
  <c r="K9327" i="24"/>
  <c r="K9328" i="24"/>
  <c r="K9329" i="24"/>
  <c r="K9330" i="24"/>
  <c r="K9331" i="24"/>
  <c r="K9332" i="24"/>
  <c r="K9333" i="24"/>
  <c r="K9334" i="24"/>
  <c r="K9335" i="24"/>
  <c r="K9336" i="24"/>
  <c r="K9337" i="24"/>
  <c r="K9338" i="24"/>
  <c r="K9339" i="24"/>
  <c r="K9340" i="24"/>
  <c r="K9341" i="24"/>
  <c r="K9342" i="24"/>
  <c r="K9343" i="24"/>
  <c r="K9344" i="24"/>
  <c r="K9345" i="24"/>
  <c r="K9346" i="24"/>
  <c r="K9347" i="24"/>
  <c r="K9348" i="24"/>
  <c r="K9349" i="24"/>
  <c r="K9350" i="24"/>
  <c r="K9351" i="24"/>
  <c r="K9352" i="24"/>
  <c r="K9353" i="24"/>
  <c r="K9354" i="24"/>
  <c r="K9355" i="24"/>
  <c r="K9356" i="24"/>
  <c r="K9357" i="24"/>
  <c r="K9358" i="24"/>
  <c r="K9359" i="24"/>
  <c r="K9360" i="24"/>
  <c r="K9361" i="24"/>
  <c r="K9362" i="24"/>
  <c r="K9363" i="24"/>
  <c r="K9364" i="24"/>
  <c r="K9365" i="24"/>
  <c r="K9366" i="24"/>
  <c r="K9367" i="24"/>
  <c r="K9368" i="24"/>
  <c r="K9369" i="24"/>
  <c r="K9370" i="24"/>
  <c r="K9371" i="24"/>
  <c r="K9372" i="24"/>
  <c r="K9373" i="24"/>
  <c r="K9374" i="24"/>
  <c r="K9375" i="24"/>
  <c r="K9376" i="24"/>
  <c r="K9377" i="24"/>
  <c r="K9378" i="24"/>
  <c r="K9379" i="24"/>
  <c r="K9380" i="24"/>
  <c r="K9381" i="24"/>
  <c r="K9382" i="24"/>
  <c r="K9383" i="24"/>
  <c r="K9384" i="24"/>
  <c r="K9385" i="24"/>
  <c r="K9386" i="24"/>
  <c r="K9387" i="24"/>
  <c r="K9388" i="24"/>
  <c r="K9389" i="24"/>
  <c r="K9390" i="24"/>
  <c r="K9391" i="24"/>
  <c r="K9392" i="24"/>
  <c r="K9393" i="24"/>
  <c r="K9394" i="24"/>
  <c r="K9395" i="24"/>
  <c r="K9396" i="24"/>
  <c r="K9397" i="24"/>
  <c r="K9398" i="24"/>
  <c r="K9399" i="24"/>
  <c r="K9400" i="24"/>
  <c r="K9401" i="24"/>
  <c r="K9402" i="24"/>
  <c r="K9403" i="24"/>
  <c r="K9404" i="24"/>
  <c r="K9405" i="24"/>
  <c r="K9406" i="24"/>
  <c r="K9407" i="24"/>
  <c r="K9408" i="24"/>
  <c r="K9409" i="24"/>
  <c r="K9410" i="24"/>
  <c r="K9411" i="24"/>
  <c r="K9412" i="24"/>
  <c r="K9413" i="24"/>
  <c r="K9414" i="24"/>
  <c r="K9415" i="24"/>
  <c r="K9416" i="24"/>
  <c r="K9417" i="24"/>
  <c r="K9418" i="24"/>
  <c r="K9419" i="24"/>
  <c r="K9420" i="24"/>
  <c r="K9421" i="24"/>
  <c r="K9422" i="24"/>
  <c r="K9423" i="24"/>
  <c r="K9424" i="24"/>
  <c r="K9425" i="24"/>
  <c r="K9426" i="24"/>
  <c r="K9427" i="24"/>
  <c r="K9428" i="24"/>
  <c r="K9429" i="24"/>
  <c r="K9430" i="24"/>
  <c r="K9431" i="24"/>
  <c r="K9432" i="24"/>
  <c r="K9433" i="24"/>
  <c r="K9434" i="24"/>
  <c r="K9435" i="24"/>
  <c r="K9436" i="24"/>
  <c r="K9437" i="24"/>
  <c r="K9438" i="24"/>
  <c r="K9439" i="24"/>
  <c r="K9440" i="24"/>
  <c r="K9441" i="24"/>
  <c r="K9442" i="24"/>
  <c r="K9443" i="24"/>
  <c r="K9444" i="24"/>
  <c r="K9445" i="24"/>
  <c r="K9446" i="24"/>
  <c r="K9447" i="24"/>
  <c r="K9448" i="24"/>
  <c r="K9449" i="24"/>
  <c r="K9450" i="24"/>
  <c r="K9451" i="24"/>
  <c r="K9452" i="24"/>
  <c r="K9453" i="24"/>
  <c r="K9454" i="24"/>
  <c r="K9455" i="24"/>
  <c r="K9456" i="24"/>
  <c r="K9457" i="24"/>
  <c r="K9458" i="24"/>
  <c r="K9459" i="24"/>
  <c r="K9460" i="24"/>
  <c r="K9461" i="24"/>
  <c r="K9462" i="24"/>
  <c r="K9463" i="24"/>
  <c r="K9464" i="24"/>
  <c r="K9465" i="24"/>
  <c r="K9466" i="24"/>
  <c r="K9467" i="24"/>
  <c r="K9468" i="24"/>
  <c r="K9469" i="24"/>
  <c r="K9470" i="24"/>
  <c r="K9471" i="24"/>
  <c r="K9472" i="24"/>
  <c r="K9473" i="24"/>
  <c r="K9474" i="24"/>
  <c r="K9475" i="24"/>
  <c r="K9476" i="24"/>
  <c r="K9477" i="24"/>
  <c r="K9478" i="24"/>
  <c r="K9479" i="24"/>
  <c r="K9480" i="24"/>
  <c r="K9481" i="24"/>
  <c r="K9482" i="24"/>
  <c r="K9483" i="24"/>
  <c r="K9484" i="24"/>
  <c r="K9485" i="24"/>
  <c r="K9486" i="24"/>
  <c r="K9487" i="24"/>
  <c r="K9488" i="24"/>
  <c r="K9489" i="24"/>
  <c r="K9490" i="24"/>
  <c r="K9491" i="24"/>
  <c r="K9492" i="24"/>
  <c r="K9493" i="24"/>
  <c r="K9494" i="24"/>
  <c r="K9495" i="24"/>
  <c r="K9496" i="24"/>
  <c r="K9497" i="24"/>
  <c r="K9498" i="24"/>
  <c r="K9499" i="24"/>
  <c r="K9500" i="24"/>
  <c r="K9501" i="24"/>
  <c r="K9502" i="24"/>
  <c r="K9503" i="24"/>
  <c r="K9504" i="24"/>
  <c r="K9505" i="24"/>
  <c r="K9506" i="24"/>
  <c r="K9507" i="24"/>
  <c r="K9508" i="24"/>
  <c r="K9509" i="24"/>
  <c r="K9510" i="24"/>
  <c r="K9511" i="24"/>
  <c r="K9512" i="24"/>
  <c r="K9513" i="24"/>
  <c r="K9514" i="24"/>
  <c r="K9515" i="24"/>
  <c r="K9516" i="24"/>
  <c r="K9517" i="24"/>
  <c r="K9518" i="24"/>
  <c r="K9519" i="24"/>
  <c r="K9520" i="24"/>
  <c r="K9521" i="24"/>
  <c r="K9522" i="24"/>
  <c r="K9523" i="24"/>
  <c r="K9524" i="24"/>
  <c r="K9525" i="24"/>
  <c r="K9526" i="24"/>
  <c r="K9527" i="24"/>
  <c r="K9528" i="24"/>
  <c r="K9529" i="24"/>
  <c r="K9530" i="24"/>
  <c r="K9531" i="24"/>
  <c r="K9532" i="24"/>
  <c r="K9533" i="24"/>
  <c r="K9534" i="24"/>
  <c r="K9535" i="24"/>
  <c r="K9536" i="24"/>
  <c r="K9537" i="24"/>
  <c r="K9538" i="24"/>
  <c r="K9539" i="24"/>
  <c r="K9540" i="24"/>
  <c r="K9541" i="24"/>
  <c r="K9542" i="24"/>
  <c r="K9543" i="24"/>
  <c r="K9544" i="24"/>
  <c r="K9545" i="24"/>
  <c r="K9546" i="24"/>
  <c r="K9547" i="24"/>
  <c r="K9548" i="24"/>
  <c r="K9549" i="24"/>
  <c r="K9550" i="24"/>
  <c r="K9551" i="24"/>
  <c r="K9552" i="24"/>
  <c r="K9553" i="24"/>
  <c r="K9554" i="24"/>
  <c r="K9555" i="24"/>
  <c r="K9556" i="24"/>
  <c r="K9557" i="24"/>
  <c r="K9558" i="24"/>
  <c r="K9559" i="24"/>
  <c r="K9560" i="24"/>
  <c r="K9561" i="24"/>
  <c r="K9562" i="24"/>
  <c r="K9563" i="24"/>
  <c r="K9564" i="24"/>
  <c r="K9565" i="24"/>
  <c r="K9566" i="24"/>
  <c r="K9567" i="24"/>
  <c r="K9568" i="24"/>
  <c r="K9569" i="24"/>
  <c r="K9570" i="24"/>
  <c r="K9571" i="24"/>
  <c r="K9572" i="24"/>
  <c r="K9573" i="24"/>
  <c r="K9574" i="24"/>
  <c r="K9575" i="24"/>
  <c r="K9576" i="24"/>
  <c r="K9577" i="24"/>
  <c r="K9578" i="24"/>
  <c r="K9579" i="24"/>
  <c r="K9580" i="24"/>
  <c r="K9581" i="24"/>
  <c r="K9582" i="24"/>
  <c r="K9583" i="24"/>
  <c r="K9584" i="24"/>
  <c r="K9585" i="24"/>
  <c r="K9586" i="24"/>
  <c r="K9587" i="24"/>
  <c r="K9588" i="24"/>
  <c r="K9589" i="24"/>
  <c r="K9590" i="24"/>
  <c r="K9591" i="24"/>
  <c r="K9592" i="24"/>
  <c r="K9593" i="24"/>
  <c r="K9594" i="24"/>
  <c r="K9595" i="24"/>
  <c r="K9596" i="24"/>
  <c r="K9597" i="24"/>
  <c r="K9598" i="24"/>
  <c r="K9599" i="24"/>
  <c r="K9600" i="24"/>
  <c r="K9601" i="24"/>
  <c r="K9602" i="24"/>
  <c r="K9603" i="24"/>
  <c r="K9604" i="24"/>
  <c r="K9605" i="24"/>
  <c r="K9606" i="24"/>
  <c r="K9607" i="24"/>
  <c r="K9608" i="24"/>
  <c r="K9609" i="24"/>
  <c r="K9610" i="24"/>
  <c r="K9611" i="24"/>
  <c r="K9612" i="24"/>
  <c r="K9613" i="24"/>
  <c r="K9614" i="24"/>
  <c r="K9615" i="24"/>
  <c r="K9616" i="24"/>
  <c r="K9617" i="24"/>
  <c r="K9618" i="24"/>
  <c r="K9619" i="24"/>
  <c r="K9620" i="24"/>
  <c r="K9621" i="24"/>
  <c r="K9622" i="24"/>
  <c r="K9623" i="24"/>
  <c r="K9624" i="24"/>
  <c r="K9625" i="24"/>
  <c r="K9626" i="24"/>
  <c r="K9627" i="24"/>
  <c r="K9628" i="24"/>
  <c r="K9629" i="24"/>
  <c r="K9630" i="24"/>
  <c r="K9631" i="24"/>
  <c r="K9632" i="24"/>
  <c r="K9633" i="24"/>
  <c r="K9634" i="24"/>
  <c r="K9635" i="24"/>
  <c r="K9636" i="24"/>
  <c r="K9637" i="24"/>
  <c r="K9638" i="24"/>
  <c r="K9639" i="24"/>
  <c r="K9640" i="24"/>
  <c r="K9641" i="24"/>
  <c r="K9642" i="24"/>
  <c r="K9643" i="24"/>
  <c r="K9644" i="24"/>
  <c r="K9645" i="24"/>
  <c r="K9646" i="24"/>
  <c r="K9647" i="24"/>
  <c r="K9648" i="24"/>
  <c r="K9649" i="24"/>
  <c r="K9650" i="24"/>
  <c r="K9651" i="24"/>
  <c r="K9652" i="24"/>
  <c r="K9653" i="24"/>
  <c r="K9654" i="24"/>
  <c r="K9655" i="24"/>
  <c r="K9656" i="24"/>
  <c r="K9657" i="24"/>
  <c r="K9658" i="24"/>
  <c r="K9659" i="24"/>
  <c r="K9660" i="24"/>
  <c r="K9661" i="24"/>
  <c r="K9662" i="24"/>
  <c r="K9663" i="24"/>
  <c r="K9664" i="24"/>
  <c r="K9665" i="24"/>
  <c r="K9666" i="24"/>
  <c r="K9667" i="24"/>
  <c r="K9668" i="24"/>
  <c r="K9669" i="24"/>
  <c r="K9670" i="24"/>
  <c r="K9671" i="24"/>
  <c r="K9672" i="24"/>
  <c r="K9673" i="24"/>
  <c r="K9674" i="24"/>
  <c r="K9675" i="24"/>
  <c r="K9676" i="24"/>
  <c r="K9677" i="24"/>
  <c r="K9678" i="24"/>
  <c r="K9679" i="24"/>
  <c r="K9680" i="24"/>
  <c r="K9681" i="24"/>
  <c r="K9682" i="24"/>
  <c r="K9683" i="24"/>
  <c r="K9684" i="24"/>
  <c r="K9685" i="24"/>
  <c r="K9686" i="24"/>
  <c r="K9687" i="24"/>
  <c r="K9688" i="24"/>
  <c r="K9689" i="24"/>
  <c r="K9690" i="24"/>
  <c r="K9691" i="24"/>
  <c r="K9692" i="24"/>
  <c r="K9693" i="24"/>
  <c r="K9694" i="24"/>
  <c r="K9695" i="24"/>
  <c r="K9696" i="24"/>
  <c r="K9697" i="24"/>
  <c r="K9698" i="24"/>
  <c r="K9699" i="24"/>
  <c r="K9700" i="24"/>
  <c r="K9701" i="24"/>
  <c r="K9702" i="24"/>
  <c r="K9703" i="24"/>
  <c r="K9704" i="24"/>
  <c r="K9705" i="24"/>
  <c r="K9706" i="24"/>
  <c r="K9707" i="24"/>
  <c r="K9708" i="24"/>
  <c r="K9709" i="24"/>
  <c r="K9710" i="24"/>
  <c r="K9711" i="24"/>
  <c r="K9712" i="24"/>
  <c r="K9713" i="24"/>
  <c r="K9714" i="24"/>
  <c r="K9715" i="24"/>
  <c r="K9716" i="24"/>
  <c r="K9717" i="24"/>
  <c r="K9718" i="24"/>
  <c r="K9719" i="24"/>
  <c r="K9720" i="24"/>
  <c r="K9721" i="24"/>
  <c r="K9722" i="24"/>
  <c r="K9723" i="24"/>
  <c r="K9724" i="24"/>
  <c r="K9725" i="24"/>
  <c r="K9726" i="24"/>
  <c r="K9727" i="24"/>
  <c r="K9728" i="24"/>
  <c r="K9729" i="24"/>
  <c r="K9730" i="24"/>
  <c r="K9731" i="24"/>
  <c r="K9732" i="24"/>
  <c r="K9733" i="24"/>
  <c r="K9734" i="24"/>
  <c r="K9735" i="24"/>
  <c r="K9736" i="24"/>
  <c r="K9737" i="24"/>
  <c r="K9738" i="24"/>
  <c r="K9739" i="24"/>
  <c r="K9740" i="24"/>
  <c r="K9741" i="24"/>
  <c r="K9742" i="24"/>
  <c r="K9743" i="24"/>
  <c r="K9744" i="24"/>
  <c r="K9745" i="24"/>
  <c r="K9746" i="24"/>
  <c r="K9747" i="24"/>
  <c r="K9748" i="24"/>
  <c r="K9749" i="24"/>
  <c r="K9750" i="24"/>
  <c r="K9751" i="24"/>
  <c r="K9752" i="24"/>
  <c r="K9753" i="24"/>
  <c r="K9754" i="24"/>
  <c r="K9755" i="24"/>
  <c r="K9756" i="24"/>
  <c r="K9757" i="24"/>
  <c r="K9758" i="24"/>
  <c r="K9759" i="24"/>
  <c r="K9760" i="24"/>
  <c r="K9761" i="24"/>
  <c r="K9762" i="24"/>
  <c r="K9763" i="24"/>
  <c r="K9764" i="24"/>
  <c r="K9765" i="24"/>
  <c r="K9766" i="24"/>
  <c r="K9767" i="24"/>
  <c r="K9768" i="24"/>
  <c r="K9769" i="24"/>
  <c r="K9770" i="24"/>
  <c r="K9771" i="24"/>
  <c r="K9772" i="24"/>
  <c r="K9773" i="24"/>
  <c r="K9774" i="24"/>
  <c r="K9775" i="24"/>
  <c r="K9776" i="24"/>
  <c r="K9777" i="24"/>
  <c r="K9778" i="24"/>
  <c r="K9779" i="24"/>
  <c r="K9780" i="24"/>
  <c r="K9781" i="24"/>
  <c r="K9782" i="24"/>
  <c r="K9783" i="24"/>
  <c r="K9784" i="24"/>
  <c r="K9785" i="24"/>
  <c r="K9786" i="24"/>
  <c r="K9787" i="24"/>
  <c r="K9788" i="24"/>
  <c r="K9789" i="24"/>
  <c r="K9790" i="24"/>
  <c r="K9791" i="24"/>
  <c r="K9792" i="24"/>
  <c r="K9793" i="24"/>
  <c r="K9794" i="24"/>
  <c r="K9795" i="24"/>
  <c r="K9796" i="24"/>
  <c r="K9797" i="24"/>
  <c r="K9798" i="24"/>
  <c r="K9799" i="24"/>
  <c r="K9800" i="24"/>
  <c r="K9801" i="24"/>
  <c r="K9802" i="24"/>
  <c r="K9803" i="24"/>
  <c r="K9804" i="24"/>
  <c r="K9805" i="24"/>
  <c r="K9806" i="24"/>
  <c r="K9807" i="24"/>
  <c r="K9808" i="24"/>
  <c r="K9809" i="24"/>
  <c r="K9810" i="24"/>
  <c r="K9811" i="24"/>
  <c r="K9812" i="24"/>
  <c r="K9813" i="24"/>
  <c r="K9814" i="24"/>
  <c r="K9815" i="24"/>
  <c r="K9816" i="24"/>
  <c r="K9817" i="24"/>
  <c r="K9818" i="24"/>
  <c r="K9819" i="24"/>
  <c r="K9820" i="24"/>
  <c r="K9821" i="24"/>
  <c r="K9822" i="24"/>
  <c r="K9823" i="24"/>
  <c r="K9824" i="24"/>
  <c r="K9825" i="24"/>
  <c r="K9826" i="24"/>
  <c r="K9827" i="24"/>
  <c r="K9828" i="24"/>
  <c r="K9829" i="24"/>
  <c r="K9830" i="24"/>
  <c r="K9831" i="24"/>
  <c r="K9832" i="24"/>
  <c r="K9833" i="24"/>
  <c r="K9834" i="24"/>
  <c r="K9835" i="24"/>
  <c r="K9836" i="24"/>
  <c r="K9837" i="24"/>
  <c r="K9838" i="24"/>
  <c r="K9839" i="24"/>
  <c r="K9840" i="24"/>
  <c r="K9841" i="24"/>
  <c r="K9842" i="24"/>
  <c r="K9843" i="24"/>
  <c r="K9844" i="24"/>
  <c r="K9845" i="24"/>
  <c r="K9846" i="24"/>
  <c r="K9847" i="24"/>
  <c r="K9848" i="24"/>
  <c r="K9849" i="24"/>
  <c r="K9850" i="24"/>
  <c r="K9851" i="24"/>
  <c r="K9852" i="24"/>
  <c r="K9853" i="24"/>
  <c r="K9854" i="24"/>
  <c r="K9855" i="24"/>
  <c r="K9856" i="24"/>
  <c r="K9857" i="24"/>
  <c r="K9858" i="24"/>
  <c r="K9859" i="24"/>
  <c r="K9860" i="24"/>
  <c r="K9861" i="24"/>
  <c r="K9862" i="24"/>
  <c r="K9863" i="24"/>
  <c r="K9864" i="24"/>
  <c r="K9865" i="24"/>
  <c r="K9866" i="24"/>
  <c r="K9867" i="24"/>
  <c r="K9868" i="24"/>
  <c r="K9869" i="24"/>
  <c r="K9870" i="24"/>
  <c r="K9871" i="24"/>
  <c r="K9872" i="24"/>
  <c r="K9873" i="24"/>
  <c r="K9874" i="24"/>
  <c r="K9875" i="24"/>
  <c r="K9876" i="24"/>
  <c r="K9877" i="24"/>
  <c r="K9878" i="24"/>
  <c r="K9879" i="24"/>
  <c r="K9880" i="24"/>
  <c r="K9881" i="24"/>
  <c r="K9882" i="24"/>
  <c r="K9883" i="24"/>
  <c r="K9884" i="24"/>
  <c r="K9885" i="24"/>
  <c r="K9886" i="24"/>
  <c r="K9887" i="24"/>
  <c r="K9888" i="24"/>
  <c r="K9889" i="24"/>
  <c r="K9890" i="24"/>
  <c r="K9891" i="24"/>
  <c r="K9892" i="24"/>
  <c r="K9893" i="24"/>
  <c r="K9894" i="24"/>
  <c r="K9895" i="24"/>
  <c r="K9896" i="24"/>
  <c r="K9897" i="24"/>
  <c r="K9898" i="24"/>
  <c r="K9899" i="24"/>
  <c r="K9900" i="24"/>
  <c r="K9901" i="24"/>
  <c r="K9902" i="24"/>
  <c r="K9903" i="24"/>
  <c r="K9904" i="24"/>
  <c r="K9905" i="24"/>
  <c r="K9906" i="24"/>
  <c r="K9907" i="24"/>
  <c r="K9908" i="24"/>
  <c r="K9909" i="24"/>
  <c r="K9910" i="24"/>
  <c r="K9911" i="24"/>
  <c r="K9912" i="24"/>
  <c r="K9913" i="24"/>
  <c r="K9914" i="24"/>
  <c r="K9915" i="24"/>
  <c r="K9916" i="24"/>
  <c r="K9917" i="24"/>
  <c r="K9918" i="24"/>
  <c r="K9919" i="24"/>
  <c r="K9920" i="24"/>
  <c r="K9921" i="24"/>
  <c r="K9922" i="24"/>
  <c r="K9923" i="24"/>
  <c r="K9924" i="24"/>
  <c r="K9925" i="24"/>
  <c r="K9926" i="24"/>
  <c r="K9927" i="24"/>
  <c r="K9928" i="24"/>
  <c r="K9929" i="24"/>
  <c r="K9930" i="24"/>
  <c r="K9931" i="24"/>
  <c r="K9932" i="24"/>
  <c r="K9933" i="24"/>
  <c r="K9934" i="24"/>
  <c r="K9935" i="24"/>
  <c r="K9936" i="24"/>
  <c r="K9937" i="24"/>
  <c r="K9938" i="24"/>
  <c r="K9939" i="24"/>
  <c r="K9940" i="24"/>
  <c r="K9941" i="24"/>
  <c r="K9942" i="24"/>
  <c r="K9943" i="24"/>
  <c r="K9944" i="24"/>
  <c r="K9945" i="24"/>
  <c r="K9946" i="24"/>
  <c r="K9947" i="24"/>
  <c r="K9948" i="24"/>
  <c r="K9949" i="24"/>
  <c r="K9950" i="24"/>
  <c r="K9951" i="24"/>
  <c r="K9952" i="24"/>
  <c r="K9953" i="24"/>
  <c r="K9954" i="24"/>
  <c r="K9955" i="24"/>
  <c r="K9956" i="24"/>
  <c r="K9957" i="24"/>
  <c r="K9958" i="24"/>
  <c r="K9959" i="24"/>
  <c r="K9960" i="24"/>
  <c r="K9961" i="24"/>
  <c r="K9962" i="24"/>
  <c r="K9963" i="24"/>
  <c r="K9964" i="24"/>
  <c r="K9965" i="24"/>
  <c r="K9966" i="24"/>
  <c r="K9967" i="24"/>
  <c r="K9968" i="24"/>
  <c r="K9969" i="24"/>
  <c r="K9970" i="24"/>
  <c r="K9971" i="24"/>
  <c r="K9972" i="24"/>
  <c r="K9973" i="24"/>
  <c r="K9974" i="24"/>
  <c r="K9975" i="24"/>
  <c r="K9976" i="24"/>
  <c r="K9977" i="24"/>
  <c r="K9978" i="24"/>
  <c r="K9979" i="24"/>
  <c r="K9980" i="24"/>
  <c r="K9981" i="24"/>
  <c r="K9982" i="24"/>
  <c r="K9983" i="24"/>
  <c r="K9984" i="24"/>
  <c r="K9985" i="24"/>
  <c r="K9986" i="24"/>
  <c r="K9987" i="24"/>
  <c r="K9988" i="24"/>
  <c r="K9989" i="24"/>
  <c r="K9990" i="24"/>
  <c r="K9991" i="24"/>
  <c r="K9992" i="24"/>
  <c r="K9993" i="24"/>
  <c r="K9994" i="24"/>
  <c r="K9995" i="24"/>
  <c r="K9996" i="24"/>
  <c r="K9997" i="24"/>
  <c r="K9998" i="24"/>
  <c r="K9999" i="24"/>
  <c r="K10000" i="24"/>
  <c r="K10001" i="24"/>
  <c r="K10002" i="24"/>
  <c r="K10003" i="24"/>
  <c r="K10004" i="24"/>
  <c r="K10005" i="24"/>
  <c r="K10006" i="24"/>
  <c r="K10007" i="24"/>
  <c r="K10008" i="24"/>
  <c r="K10009" i="24"/>
  <c r="K10010" i="24"/>
  <c r="K10011" i="24"/>
  <c r="K10012" i="24"/>
  <c r="K10013" i="24"/>
  <c r="K10014" i="24"/>
  <c r="K10015" i="24"/>
  <c r="K10016" i="24"/>
  <c r="K10017" i="24"/>
  <c r="K10018" i="24"/>
  <c r="K10019" i="24"/>
  <c r="K10020" i="24"/>
  <c r="K10021" i="24"/>
  <c r="K10022" i="24"/>
  <c r="K10023" i="24"/>
  <c r="K10024" i="24"/>
  <c r="K10025" i="24"/>
  <c r="K10026" i="24"/>
  <c r="K10027" i="24"/>
  <c r="K10028" i="24"/>
  <c r="K10029" i="24"/>
  <c r="K10030" i="24"/>
  <c r="K10031" i="24"/>
  <c r="K10032" i="24"/>
  <c r="K10033" i="24"/>
  <c r="K10034" i="24"/>
  <c r="K10035" i="24"/>
  <c r="K10036" i="24"/>
  <c r="K10037" i="24"/>
  <c r="K10038" i="24"/>
  <c r="K10039" i="24"/>
  <c r="K10040" i="24"/>
  <c r="K10041" i="24"/>
  <c r="K10042" i="24"/>
  <c r="K10043" i="24"/>
  <c r="K10044" i="24"/>
  <c r="K10045" i="24"/>
  <c r="K10046" i="24"/>
  <c r="K10047" i="24"/>
  <c r="K10048" i="24"/>
  <c r="K10049" i="24"/>
  <c r="K10050" i="24"/>
  <c r="K10051" i="24"/>
  <c r="K10052" i="24"/>
  <c r="K10053" i="24"/>
  <c r="K10054" i="24"/>
  <c r="K10055" i="24"/>
  <c r="K10056" i="24"/>
  <c r="K10057" i="24"/>
  <c r="K10058" i="24"/>
  <c r="K10059" i="24"/>
  <c r="K10060" i="24"/>
  <c r="K10061" i="24"/>
  <c r="K10062" i="24"/>
  <c r="K10063" i="24"/>
  <c r="K10064" i="24"/>
  <c r="K10065" i="24"/>
  <c r="K10066" i="24"/>
  <c r="K10067" i="24"/>
  <c r="K10068" i="24"/>
  <c r="K10069" i="24"/>
  <c r="K10070" i="24"/>
  <c r="K10071" i="24"/>
  <c r="K10072" i="24"/>
  <c r="K10073" i="24"/>
  <c r="K10074" i="24"/>
  <c r="K10075" i="24"/>
  <c r="K10076" i="24"/>
  <c r="K10077" i="24"/>
  <c r="K10078" i="24"/>
  <c r="K10079" i="24"/>
  <c r="K10080" i="24"/>
  <c r="K10081" i="24"/>
  <c r="K10082" i="24"/>
  <c r="K10083" i="24"/>
  <c r="K10084" i="24"/>
  <c r="K10085" i="24"/>
  <c r="K10086" i="24"/>
  <c r="K10087" i="24"/>
  <c r="K10088" i="24"/>
  <c r="K10089" i="24"/>
  <c r="K10090" i="24"/>
  <c r="K10091" i="24"/>
  <c r="K10092" i="24"/>
  <c r="K10093" i="24"/>
  <c r="K10094" i="24"/>
  <c r="K10095" i="24"/>
  <c r="K10096" i="24"/>
  <c r="K10097" i="24"/>
  <c r="K10098" i="24"/>
  <c r="K10099" i="24"/>
  <c r="K10100" i="24"/>
  <c r="K10101" i="24"/>
  <c r="K10102" i="24"/>
  <c r="K10103" i="24"/>
  <c r="K10104" i="24"/>
  <c r="K10105" i="24"/>
  <c r="K10106" i="24"/>
  <c r="K10107" i="24"/>
  <c r="K10108" i="24"/>
  <c r="K10109" i="24"/>
  <c r="K10110" i="24"/>
  <c r="K10111" i="24"/>
  <c r="K10112" i="24"/>
  <c r="K10113" i="24"/>
  <c r="K10114" i="24"/>
  <c r="K10115" i="24"/>
  <c r="K10116" i="24"/>
  <c r="K10117" i="24"/>
  <c r="K10118" i="24"/>
  <c r="K10119" i="24"/>
  <c r="K10120" i="24"/>
  <c r="K10121" i="24"/>
  <c r="K10122" i="24"/>
  <c r="K10123" i="24"/>
  <c r="K10124" i="24"/>
  <c r="K10125" i="24"/>
  <c r="K10126" i="24"/>
  <c r="K10127" i="24"/>
  <c r="K10128" i="24"/>
  <c r="K10129" i="24"/>
  <c r="K10130" i="24"/>
  <c r="K10131" i="24"/>
  <c r="K10132" i="24"/>
  <c r="K10133" i="24"/>
  <c r="K10134" i="24"/>
  <c r="K10135" i="24"/>
  <c r="K10136" i="24"/>
  <c r="K10137" i="24"/>
  <c r="K10138" i="24"/>
  <c r="K10139" i="24"/>
  <c r="K10140" i="24"/>
  <c r="K10141" i="24"/>
  <c r="K10142" i="24"/>
  <c r="K10143" i="24"/>
  <c r="K10144" i="24"/>
  <c r="K10145" i="24"/>
  <c r="K10146" i="24"/>
  <c r="K10147" i="24"/>
  <c r="K10148" i="24"/>
  <c r="K10149" i="24"/>
  <c r="K10150" i="24"/>
  <c r="K10151" i="24"/>
  <c r="K10152" i="24"/>
  <c r="K10153" i="24"/>
  <c r="K10154" i="24"/>
  <c r="K10155" i="24"/>
  <c r="K10156" i="24"/>
  <c r="K10157" i="24"/>
  <c r="K10158" i="24"/>
  <c r="K10159" i="24"/>
  <c r="K10160" i="24"/>
  <c r="K10161" i="24"/>
  <c r="K10162" i="24"/>
  <c r="K10163" i="24"/>
  <c r="K10164" i="24"/>
  <c r="K10165" i="24"/>
  <c r="K10166" i="24"/>
  <c r="K10167" i="24"/>
  <c r="K10168" i="24"/>
  <c r="K10169" i="24"/>
  <c r="K10170" i="24"/>
  <c r="K10171" i="24"/>
  <c r="K10172" i="24"/>
  <c r="K10173" i="24"/>
  <c r="K10174" i="24"/>
  <c r="K10175" i="24"/>
  <c r="K10176" i="24"/>
  <c r="K10177" i="24"/>
  <c r="K10178" i="24"/>
  <c r="K10179" i="24"/>
  <c r="K10180" i="24"/>
  <c r="K10181" i="24"/>
  <c r="K10182" i="24"/>
  <c r="K10183" i="24"/>
  <c r="K10184" i="24"/>
  <c r="K10185" i="24"/>
  <c r="K10186" i="24"/>
  <c r="K10187" i="24"/>
  <c r="K10188" i="24"/>
  <c r="K10189" i="24"/>
  <c r="K10190" i="24"/>
  <c r="K10191" i="24"/>
  <c r="K10192" i="24"/>
  <c r="K10193" i="24"/>
  <c r="K10194" i="24"/>
  <c r="K10195" i="24"/>
  <c r="K10196" i="24"/>
  <c r="K10197" i="24"/>
  <c r="K10198" i="24"/>
  <c r="K10199" i="24"/>
  <c r="K10200" i="24"/>
  <c r="K10201" i="24"/>
  <c r="K10202" i="24"/>
  <c r="K10203" i="24"/>
  <c r="K10204" i="24"/>
  <c r="K10205" i="24"/>
  <c r="K10206" i="24"/>
  <c r="K10207" i="24"/>
  <c r="K10208" i="24"/>
  <c r="K10209" i="24"/>
  <c r="K10210" i="24"/>
  <c r="K10211" i="24"/>
  <c r="K10212" i="24"/>
  <c r="K10213" i="24"/>
  <c r="K10214" i="24"/>
  <c r="K10215" i="24"/>
  <c r="K10216" i="24"/>
  <c r="K10217" i="24"/>
  <c r="K10218" i="24"/>
  <c r="K10219" i="24"/>
  <c r="K10220" i="24"/>
  <c r="K10221" i="24"/>
  <c r="K10222" i="24"/>
  <c r="K10223" i="24"/>
  <c r="K10224" i="24"/>
  <c r="K10225" i="24"/>
  <c r="K10226" i="24"/>
  <c r="K10227" i="24"/>
  <c r="K10228" i="24"/>
  <c r="K10229" i="24"/>
  <c r="K10230" i="24"/>
  <c r="K10231" i="24"/>
  <c r="K10232" i="24"/>
  <c r="K10233" i="24"/>
  <c r="K10234" i="24"/>
  <c r="K10235" i="24"/>
  <c r="K10236" i="24"/>
  <c r="K10237" i="24"/>
  <c r="K10238" i="24"/>
  <c r="K10239" i="24"/>
  <c r="K10240" i="24"/>
  <c r="K10241" i="24"/>
  <c r="K10242" i="24"/>
  <c r="K10243" i="24"/>
  <c r="K10244" i="24"/>
  <c r="K10245" i="24"/>
  <c r="K10246" i="24"/>
  <c r="K10247" i="24"/>
  <c r="K10248" i="24"/>
  <c r="K10249" i="24"/>
  <c r="K10250" i="24"/>
  <c r="K10251" i="24"/>
  <c r="K10252" i="24"/>
  <c r="K10253" i="24"/>
  <c r="K10254" i="24"/>
  <c r="K10255" i="24"/>
  <c r="K10256" i="24"/>
  <c r="K10257" i="24"/>
  <c r="K10258" i="24"/>
  <c r="K10259" i="24"/>
  <c r="K10260" i="24"/>
  <c r="K10261" i="24"/>
  <c r="K10262" i="24"/>
  <c r="K10263" i="24"/>
  <c r="K10264" i="24"/>
  <c r="K10265" i="24"/>
  <c r="K10266" i="24"/>
  <c r="K10267" i="24"/>
  <c r="K10268" i="24"/>
  <c r="K10269" i="24"/>
  <c r="K10270" i="24"/>
  <c r="K10271" i="24"/>
  <c r="K10272" i="24"/>
  <c r="K10273" i="24"/>
  <c r="K10274" i="24"/>
  <c r="K10275" i="24"/>
  <c r="K10276" i="24"/>
  <c r="K10277" i="24"/>
  <c r="K10278" i="24"/>
  <c r="K10279" i="24"/>
  <c r="K10280" i="24"/>
  <c r="K10281" i="24"/>
  <c r="K10282" i="24"/>
  <c r="K10283" i="24"/>
  <c r="K10284" i="24"/>
  <c r="K10285" i="24"/>
  <c r="K10286" i="24"/>
  <c r="K10287" i="24"/>
  <c r="K10288" i="24"/>
  <c r="K10289" i="24"/>
  <c r="K10290" i="24"/>
  <c r="K10291" i="24"/>
  <c r="K10292" i="24"/>
  <c r="K10293" i="24"/>
  <c r="K10294" i="24"/>
  <c r="K10295" i="24"/>
  <c r="K10296" i="24"/>
  <c r="K10297" i="24"/>
  <c r="K10298" i="24"/>
  <c r="K10299" i="24"/>
  <c r="K10300" i="24"/>
  <c r="K10301" i="24"/>
  <c r="K10302" i="24"/>
  <c r="K10303" i="24"/>
  <c r="K10304" i="24"/>
  <c r="K10305" i="24"/>
  <c r="K10306" i="24"/>
  <c r="K10307" i="24"/>
  <c r="K10308" i="24"/>
  <c r="K10309" i="24"/>
  <c r="K10310" i="24"/>
  <c r="K10311" i="24"/>
  <c r="K10312" i="24"/>
  <c r="K10313" i="24"/>
  <c r="K10314" i="24"/>
  <c r="K10315" i="24"/>
  <c r="K10316" i="24"/>
  <c r="K10317" i="24"/>
  <c r="K10318" i="24"/>
  <c r="K10319" i="24"/>
  <c r="K10320" i="24"/>
  <c r="K10321" i="24"/>
  <c r="K10322" i="24"/>
  <c r="K10323" i="24"/>
  <c r="K10324" i="24"/>
  <c r="K10325" i="24"/>
  <c r="K10326" i="24"/>
  <c r="K10327" i="24"/>
  <c r="K10328" i="24"/>
  <c r="K10329" i="24"/>
  <c r="K10330" i="24"/>
  <c r="K10331" i="24"/>
  <c r="K10332" i="24"/>
  <c r="K10333" i="24"/>
  <c r="K10334" i="24"/>
  <c r="K10335" i="24"/>
  <c r="K10336" i="24"/>
  <c r="K10337" i="24"/>
  <c r="K10338" i="24"/>
  <c r="K10339" i="24"/>
  <c r="K10340" i="24"/>
  <c r="K10341" i="24"/>
  <c r="K10342" i="24"/>
  <c r="K10343" i="24"/>
  <c r="K10344" i="24"/>
  <c r="K10345" i="24"/>
  <c r="K10346" i="24"/>
  <c r="K10347" i="24"/>
  <c r="K10348" i="24"/>
  <c r="K10349" i="24"/>
  <c r="K10350" i="24"/>
  <c r="K10351" i="24"/>
  <c r="K10352" i="24"/>
  <c r="K10353" i="24"/>
  <c r="K10354" i="24"/>
  <c r="K10355" i="24"/>
  <c r="K10356" i="24"/>
  <c r="K10357" i="24"/>
  <c r="K10358" i="24"/>
  <c r="K10359" i="24"/>
  <c r="K10360" i="24"/>
  <c r="K10361" i="24"/>
  <c r="K10362" i="24"/>
  <c r="K10363" i="24"/>
  <c r="K10364" i="24"/>
  <c r="K10365" i="24"/>
  <c r="K10366" i="24"/>
  <c r="K10367" i="24"/>
  <c r="K10368" i="24"/>
  <c r="K10369" i="24"/>
  <c r="K10370" i="24"/>
  <c r="K10371" i="24"/>
  <c r="K10372" i="24"/>
  <c r="K10373" i="24"/>
  <c r="K10374" i="24"/>
  <c r="K10375" i="24"/>
  <c r="K10376" i="24"/>
  <c r="K10377" i="24"/>
  <c r="K10378" i="24"/>
  <c r="K10379" i="24"/>
  <c r="K10380" i="24"/>
  <c r="K10381" i="24"/>
  <c r="K10382" i="24"/>
  <c r="K10383" i="24"/>
  <c r="K10384" i="24"/>
  <c r="K10385" i="24"/>
  <c r="K10386" i="24"/>
  <c r="K10387" i="24"/>
  <c r="K10388" i="24"/>
  <c r="K10389" i="24"/>
  <c r="K10390" i="24"/>
  <c r="K10391" i="24"/>
  <c r="K10392" i="24"/>
  <c r="K10393" i="24"/>
  <c r="K10394" i="24"/>
  <c r="K10395" i="24"/>
  <c r="K10396" i="24"/>
  <c r="K10397" i="24"/>
  <c r="K10398" i="24"/>
  <c r="K10399" i="24"/>
  <c r="K10400" i="24"/>
  <c r="K10401" i="24"/>
  <c r="K10402" i="24"/>
  <c r="K10403" i="24"/>
  <c r="K10404" i="24"/>
  <c r="K10405" i="24"/>
  <c r="K10406" i="24"/>
  <c r="K10407" i="24"/>
  <c r="K10408" i="24"/>
  <c r="K10409" i="24"/>
  <c r="K10410" i="24"/>
  <c r="K10411" i="24"/>
  <c r="K10412" i="24"/>
  <c r="K10413" i="24"/>
  <c r="K10414" i="24"/>
  <c r="K10415" i="24"/>
  <c r="K10416" i="24"/>
  <c r="K10417" i="24"/>
  <c r="K10418" i="24"/>
  <c r="K10419" i="24"/>
  <c r="K10420" i="24"/>
  <c r="K10421" i="24"/>
  <c r="K10422" i="24"/>
  <c r="K10423" i="24"/>
  <c r="K10424" i="24"/>
  <c r="K10425" i="24"/>
  <c r="K10426" i="24"/>
  <c r="K10427" i="24"/>
  <c r="K10428" i="24"/>
  <c r="K10429" i="24"/>
  <c r="K10430" i="24"/>
  <c r="K10431" i="24"/>
  <c r="K10432" i="24"/>
  <c r="K10433" i="24"/>
  <c r="K10434" i="24"/>
  <c r="K10435" i="24"/>
  <c r="K10436" i="24"/>
  <c r="K10437" i="24"/>
  <c r="K10438" i="24"/>
  <c r="K10439" i="24"/>
  <c r="K10440" i="24"/>
  <c r="K10441" i="24"/>
  <c r="K10442" i="24"/>
  <c r="K10443" i="24"/>
  <c r="K10444" i="24"/>
  <c r="K10445" i="24"/>
  <c r="K10446" i="24"/>
  <c r="K10447" i="24"/>
  <c r="K10448" i="24"/>
  <c r="K10449" i="24"/>
  <c r="K10450" i="24"/>
  <c r="K10451" i="24"/>
  <c r="K10452" i="24"/>
  <c r="K10453" i="24"/>
  <c r="K10454" i="24"/>
  <c r="K10455" i="24"/>
  <c r="K10456" i="24"/>
  <c r="K10457" i="24"/>
  <c r="K10458" i="24"/>
  <c r="K10459" i="24"/>
  <c r="K10460" i="24"/>
  <c r="K10461" i="24"/>
  <c r="K10462" i="24"/>
  <c r="K10463" i="24"/>
  <c r="K10464" i="24"/>
  <c r="K10465" i="24"/>
  <c r="K10466" i="24"/>
  <c r="K10467" i="24"/>
  <c r="K10468" i="24"/>
  <c r="K10469" i="24"/>
  <c r="K10470" i="24"/>
  <c r="K10471" i="24"/>
  <c r="K10472" i="24"/>
  <c r="K10473" i="24"/>
  <c r="K10474" i="24"/>
  <c r="K10475" i="24"/>
  <c r="K10476" i="24"/>
  <c r="K10477" i="24"/>
  <c r="K10478" i="24"/>
  <c r="K10479" i="24"/>
  <c r="K10480" i="24"/>
  <c r="K10481" i="24"/>
  <c r="K10482" i="24"/>
  <c r="K10483" i="24"/>
  <c r="K10484" i="24"/>
  <c r="K10485" i="24"/>
  <c r="K10486" i="24"/>
  <c r="K10487" i="24"/>
  <c r="K10488" i="24"/>
  <c r="K10489" i="24"/>
  <c r="K10490" i="24"/>
  <c r="K10491" i="24"/>
  <c r="K10492" i="24"/>
  <c r="K10493" i="24"/>
  <c r="K10494" i="24"/>
  <c r="K10495" i="24"/>
  <c r="K10496" i="24"/>
  <c r="K10497" i="24"/>
  <c r="K10498" i="24"/>
  <c r="K10499" i="24"/>
  <c r="K10500" i="24"/>
  <c r="K10501" i="24"/>
  <c r="K10502" i="24"/>
  <c r="K10503" i="24"/>
  <c r="K10504" i="24"/>
  <c r="K10505" i="24"/>
  <c r="K10506" i="24"/>
  <c r="K10507" i="24"/>
  <c r="K10508" i="24"/>
  <c r="K10509" i="24"/>
  <c r="K10510" i="24"/>
  <c r="K10511" i="24"/>
  <c r="K10512" i="24"/>
  <c r="K10513" i="24"/>
  <c r="K10514" i="24"/>
  <c r="K10515" i="24"/>
  <c r="K10516" i="24"/>
  <c r="K10517" i="24"/>
  <c r="K10518" i="24"/>
  <c r="K10519" i="24"/>
  <c r="K10520" i="24"/>
  <c r="K10521" i="24"/>
  <c r="K10522" i="24"/>
  <c r="K10523" i="24"/>
  <c r="K10524" i="24"/>
  <c r="K10525" i="24"/>
  <c r="K10526" i="24"/>
  <c r="K10527" i="24"/>
  <c r="K10528" i="24"/>
  <c r="K10529" i="24"/>
  <c r="K10530" i="24"/>
  <c r="K10531" i="24"/>
  <c r="K10532" i="24"/>
  <c r="K10533" i="24"/>
  <c r="K10534" i="24"/>
  <c r="K10535" i="24"/>
  <c r="K10536" i="24"/>
  <c r="K10537" i="24"/>
  <c r="K10538" i="24"/>
  <c r="K10539" i="24"/>
  <c r="K10540" i="24"/>
  <c r="K10541" i="24"/>
  <c r="K10542" i="24"/>
  <c r="K10543" i="24"/>
  <c r="K10544" i="24"/>
  <c r="K10545" i="24"/>
  <c r="K10546" i="24"/>
  <c r="K10547" i="24"/>
  <c r="K10548" i="24"/>
  <c r="K10549" i="24"/>
  <c r="K10550" i="24"/>
  <c r="K10551" i="24"/>
  <c r="K10552" i="24"/>
  <c r="K10553" i="24"/>
  <c r="K10554" i="24"/>
  <c r="K10555" i="24"/>
  <c r="K10556" i="24"/>
  <c r="K10557" i="24"/>
  <c r="K10558" i="24"/>
  <c r="K10559" i="24"/>
  <c r="K10560" i="24"/>
  <c r="K10561" i="24"/>
  <c r="K10562" i="24"/>
  <c r="K10563" i="24"/>
  <c r="K10564" i="24"/>
  <c r="K10565" i="24"/>
  <c r="K10566" i="24"/>
  <c r="K10567" i="24"/>
  <c r="K10568" i="24"/>
  <c r="K10569" i="24"/>
  <c r="K10570" i="24"/>
  <c r="K10571" i="24"/>
  <c r="K10572" i="24"/>
  <c r="K10573" i="24"/>
  <c r="K10574" i="24"/>
  <c r="K10575" i="24"/>
  <c r="K10576" i="24"/>
  <c r="K10577" i="24"/>
  <c r="K10578" i="24"/>
  <c r="K10579" i="24"/>
  <c r="K10580" i="24"/>
  <c r="K10581" i="24"/>
  <c r="K10582" i="24"/>
  <c r="K10583" i="24"/>
  <c r="K10584" i="24"/>
  <c r="K10585" i="24"/>
  <c r="K10586" i="24"/>
  <c r="K10587" i="24"/>
  <c r="K10588" i="24"/>
  <c r="K10589" i="24"/>
  <c r="K10590" i="24"/>
  <c r="K10591" i="24"/>
  <c r="K10592" i="24"/>
  <c r="K10593" i="24"/>
  <c r="K10594" i="24"/>
  <c r="K10595" i="24"/>
  <c r="K10596" i="24"/>
  <c r="K10597" i="24"/>
  <c r="K10598" i="24"/>
  <c r="K10599" i="24"/>
  <c r="K10600" i="24"/>
  <c r="K10601" i="24"/>
  <c r="K10602" i="24"/>
  <c r="K10603" i="24"/>
  <c r="K10604" i="24"/>
  <c r="K10605" i="24"/>
  <c r="K10606" i="24"/>
  <c r="K10607" i="24"/>
  <c r="K10608" i="24"/>
  <c r="K10609" i="24"/>
  <c r="K10610" i="24"/>
  <c r="K10611" i="24"/>
  <c r="K10612" i="24"/>
  <c r="K10613" i="24"/>
  <c r="K10614" i="24"/>
  <c r="K10615" i="24"/>
  <c r="K10616" i="24"/>
  <c r="K10617" i="24"/>
  <c r="K10618" i="24"/>
  <c r="K10619" i="24"/>
  <c r="K10620" i="24"/>
  <c r="K10621" i="24"/>
  <c r="K10622" i="24"/>
  <c r="K10623" i="24"/>
  <c r="K10624" i="24"/>
  <c r="K10625" i="24"/>
  <c r="K10626" i="24"/>
  <c r="K10627" i="24"/>
  <c r="K10628" i="24"/>
  <c r="K10629" i="24"/>
  <c r="K10630" i="24"/>
  <c r="K10631" i="24"/>
  <c r="K10632" i="24"/>
  <c r="K10633" i="24"/>
  <c r="K10634" i="24"/>
  <c r="K10635" i="24"/>
  <c r="K10636" i="24"/>
  <c r="K10637" i="24"/>
  <c r="K10638" i="24"/>
  <c r="I6" i="24"/>
  <c r="J6" i="24" s="1"/>
  <c r="I7" i="24"/>
  <c r="J7" i="24" s="1"/>
  <c r="I8" i="24"/>
  <c r="J8" i="24" s="1"/>
  <c r="I9" i="24"/>
  <c r="J9" i="24" s="1"/>
  <c r="I10" i="24"/>
  <c r="J10" i="24" s="1"/>
  <c r="I11" i="24"/>
  <c r="J11" i="24" s="1"/>
  <c r="I12" i="24"/>
  <c r="J12" i="24" s="1"/>
  <c r="I13" i="24"/>
  <c r="J13" i="24" s="1"/>
  <c r="I14" i="24"/>
  <c r="J14" i="24" s="1"/>
  <c r="I15" i="24"/>
  <c r="J15" i="24" s="1"/>
  <c r="I16" i="24"/>
  <c r="J16" i="24" s="1"/>
  <c r="I17" i="24"/>
  <c r="J17" i="24" s="1"/>
  <c r="I18" i="24"/>
  <c r="J18" i="24" s="1"/>
  <c r="I19" i="24"/>
  <c r="J19" i="24" s="1"/>
  <c r="I20" i="24"/>
  <c r="J20" i="24" s="1"/>
  <c r="I21" i="24"/>
  <c r="I22" i="24"/>
  <c r="J22" i="24" s="1"/>
  <c r="I23" i="24"/>
  <c r="J23" i="24" s="1"/>
  <c r="I24" i="24"/>
  <c r="J24" i="24" s="1"/>
  <c r="I25" i="24"/>
  <c r="J25" i="24" s="1"/>
  <c r="I26" i="24"/>
  <c r="J26" i="24" s="1"/>
  <c r="I27" i="24"/>
  <c r="J27" i="24" s="1"/>
  <c r="I28" i="24"/>
  <c r="J28" i="24" s="1"/>
  <c r="I29" i="24"/>
  <c r="I30" i="24"/>
  <c r="J30" i="24" s="1"/>
  <c r="I31" i="24"/>
  <c r="J31" i="24" s="1"/>
  <c r="I32" i="24"/>
  <c r="J32" i="24" s="1"/>
  <c r="I33" i="24"/>
  <c r="J33" i="24" s="1"/>
  <c r="I34" i="24"/>
  <c r="J34" i="24" s="1"/>
  <c r="I35" i="24"/>
  <c r="J35" i="24" s="1"/>
  <c r="I36" i="24"/>
  <c r="J36" i="24" s="1"/>
  <c r="I37" i="24"/>
  <c r="I38" i="24"/>
  <c r="J38" i="24" s="1"/>
  <c r="I39" i="24"/>
  <c r="J39" i="24" s="1"/>
  <c r="I40" i="24"/>
  <c r="J40" i="24" s="1"/>
  <c r="I41" i="24"/>
  <c r="J41" i="24" s="1"/>
  <c r="I42" i="24"/>
  <c r="J42" i="24" s="1"/>
  <c r="I43" i="24"/>
  <c r="J43" i="24" s="1"/>
  <c r="I44" i="24"/>
  <c r="J44" i="24" s="1"/>
  <c r="I45" i="24"/>
  <c r="I46" i="24"/>
  <c r="J46" i="24" s="1"/>
  <c r="I47" i="24"/>
  <c r="J47" i="24" s="1"/>
  <c r="I48" i="24"/>
  <c r="J48" i="24" s="1"/>
  <c r="I49" i="24"/>
  <c r="J49" i="24" s="1"/>
  <c r="I50" i="24"/>
  <c r="J50" i="24" s="1"/>
  <c r="I51" i="24"/>
  <c r="J51" i="24" s="1"/>
  <c r="I52" i="24"/>
  <c r="J52" i="24" s="1"/>
  <c r="I53" i="24"/>
  <c r="I54" i="24"/>
  <c r="J54" i="24" s="1"/>
  <c r="I55" i="24"/>
  <c r="J55" i="24" s="1"/>
  <c r="I56" i="24"/>
  <c r="J56" i="24" s="1"/>
  <c r="I57" i="24"/>
  <c r="J57" i="24" s="1"/>
  <c r="I58" i="24"/>
  <c r="J58" i="24" s="1"/>
  <c r="I59" i="24"/>
  <c r="J59" i="24" s="1"/>
  <c r="I60" i="24"/>
  <c r="J60" i="24" s="1"/>
  <c r="I61" i="24"/>
  <c r="I62" i="24"/>
  <c r="J62" i="24" s="1"/>
  <c r="I63" i="24"/>
  <c r="J63" i="24" s="1"/>
  <c r="I64" i="24"/>
  <c r="J64" i="24" s="1"/>
  <c r="I65" i="24"/>
  <c r="J65" i="24" s="1"/>
  <c r="I66" i="24"/>
  <c r="J66" i="24" s="1"/>
  <c r="I67" i="24"/>
  <c r="J67" i="24" s="1"/>
  <c r="I68" i="24"/>
  <c r="J68" i="24" s="1"/>
  <c r="I69" i="24"/>
  <c r="I70" i="24"/>
  <c r="J70" i="24" s="1"/>
  <c r="I71" i="24"/>
  <c r="J71" i="24" s="1"/>
  <c r="I72" i="24"/>
  <c r="J72" i="24" s="1"/>
  <c r="I73" i="24"/>
  <c r="J73" i="24" s="1"/>
  <c r="I74" i="24"/>
  <c r="J74" i="24" s="1"/>
  <c r="I75" i="24"/>
  <c r="J75" i="24" s="1"/>
  <c r="I76" i="24"/>
  <c r="J76" i="24" s="1"/>
  <c r="I77" i="24"/>
  <c r="I78" i="24"/>
  <c r="J78" i="24" s="1"/>
  <c r="I79" i="24"/>
  <c r="J79" i="24" s="1"/>
  <c r="I80" i="24"/>
  <c r="J80" i="24" s="1"/>
  <c r="I81" i="24"/>
  <c r="J81" i="24" s="1"/>
  <c r="I82" i="24"/>
  <c r="J82" i="24" s="1"/>
  <c r="I83" i="24"/>
  <c r="J83" i="24" s="1"/>
  <c r="I84" i="24"/>
  <c r="J84" i="24" s="1"/>
  <c r="I85" i="24"/>
  <c r="I86" i="24"/>
  <c r="J86" i="24" s="1"/>
  <c r="I87" i="24"/>
  <c r="J87" i="24" s="1"/>
  <c r="I88" i="24"/>
  <c r="J88" i="24" s="1"/>
  <c r="I89" i="24"/>
  <c r="J89" i="24" s="1"/>
  <c r="I90" i="24"/>
  <c r="J90" i="24" s="1"/>
  <c r="I91" i="24"/>
  <c r="J91" i="24" s="1"/>
  <c r="I92" i="24"/>
  <c r="J92" i="24" s="1"/>
  <c r="I93" i="24"/>
  <c r="I94" i="24"/>
  <c r="J94" i="24" s="1"/>
  <c r="I95" i="24"/>
  <c r="J95" i="24" s="1"/>
  <c r="I96" i="24"/>
  <c r="J96" i="24" s="1"/>
  <c r="I97" i="24"/>
  <c r="J97" i="24" s="1"/>
  <c r="I98" i="24"/>
  <c r="J98" i="24" s="1"/>
  <c r="I99" i="24"/>
  <c r="J99" i="24" s="1"/>
  <c r="I100" i="24"/>
  <c r="J100" i="24" s="1"/>
  <c r="I101" i="24"/>
  <c r="I102" i="24"/>
  <c r="J102" i="24" s="1"/>
  <c r="I103" i="24"/>
  <c r="J103" i="24" s="1"/>
  <c r="I104" i="24"/>
  <c r="J104" i="24" s="1"/>
  <c r="I105" i="24"/>
  <c r="J105" i="24" s="1"/>
  <c r="I106" i="24"/>
  <c r="J106" i="24" s="1"/>
  <c r="I107" i="24"/>
  <c r="J107" i="24" s="1"/>
  <c r="I108" i="24"/>
  <c r="J108" i="24" s="1"/>
  <c r="I109" i="24"/>
  <c r="I110" i="24"/>
  <c r="J110" i="24" s="1"/>
  <c r="I111" i="24"/>
  <c r="J111" i="24" s="1"/>
  <c r="I112" i="24"/>
  <c r="J112" i="24" s="1"/>
  <c r="I113" i="24"/>
  <c r="J113" i="24" s="1"/>
  <c r="I114" i="24"/>
  <c r="J114" i="24" s="1"/>
  <c r="I115" i="24"/>
  <c r="J115" i="24" s="1"/>
  <c r="I116" i="24"/>
  <c r="J116" i="24" s="1"/>
  <c r="I117" i="24"/>
  <c r="I118" i="24"/>
  <c r="J118" i="24" s="1"/>
  <c r="I119" i="24"/>
  <c r="J119" i="24" s="1"/>
  <c r="I120" i="24"/>
  <c r="J120" i="24" s="1"/>
  <c r="I121" i="24"/>
  <c r="J121" i="24" s="1"/>
  <c r="I122" i="24"/>
  <c r="J122" i="24" s="1"/>
  <c r="I123" i="24"/>
  <c r="J123" i="24" s="1"/>
  <c r="I124" i="24"/>
  <c r="J124" i="24" s="1"/>
  <c r="I125" i="24"/>
  <c r="I126" i="24"/>
  <c r="J126" i="24" s="1"/>
  <c r="I127" i="24"/>
  <c r="J127" i="24" s="1"/>
  <c r="I128" i="24"/>
  <c r="J128" i="24" s="1"/>
  <c r="I129" i="24"/>
  <c r="J129" i="24" s="1"/>
  <c r="I130" i="24"/>
  <c r="J130" i="24" s="1"/>
  <c r="I131" i="24"/>
  <c r="J131" i="24" s="1"/>
  <c r="I132" i="24"/>
  <c r="J132" i="24" s="1"/>
  <c r="I133" i="24"/>
  <c r="I134" i="24"/>
  <c r="J134" i="24" s="1"/>
  <c r="I135" i="24"/>
  <c r="J135" i="24" s="1"/>
  <c r="I136" i="24"/>
  <c r="J136" i="24" s="1"/>
  <c r="I137" i="24"/>
  <c r="J137" i="24" s="1"/>
  <c r="I138" i="24"/>
  <c r="J138" i="24" s="1"/>
  <c r="I139" i="24"/>
  <c r="J139" i="24" s="1"/>
  <c r="I140" i="24"/>
  <c r="J140" i="24" s="1"/>
  <c r="I141" i="24"/>
  <c r="I142" i="24"/>
  <c r="J142" i="24" s="1"/>
  <c r="I143" i="24"/>
  <c r="J143" i="24" s="1"/>
  <c r="I144" i="24"/>
  <c r="J144" i="24" s="1"/>
  <c r="I145" i="24"/>
  <c r="J145" i="24" s="1"/>
  <c r="I146" i="24"/>
  <c r="J146" i="24" s="1"/>
  <c r="I147" i="24"/>
  <c r="J147" i="24" s="1"/>
  <c r="I148" i="24"/>
  <c r="J148" i="24" s="1"/>
  <c r="I149" i="24"/>
  <c r="I150" i="24"/>
  <c r="J150" i="24" s="1"/>
  <c r="I151" i="24"/>
  <c r="J151" i="24" s="1"/>
  <c r="I152" i="24"/>
  <c r="J152" i="24" s="1"/>
  <c r="I153" i="24"/>
  <c r="J153" i="24" s="1"/>
  <c r="I154" i="24"/>
  <c r="J154" i="24" s="1"/>
  <c r="I155" i="24"/>
  <c r="J155" i="24" s="1"/>
  <c r="I156" i="24"/>
  <c r="J156" i="24" s="1"/>
  <c r="I157" i="24"/>
  <c r="I158" i="24"/>
  <c r="J158" i="24" s="1"/>
  <c r="I159" i="24"/>
  <c r="J159" i="24" s="1"/>
  <c r="I160" i="24"/>
  <c r="J160" i="24" s="1"/>
  <c r="I161" i="24"/>
  <c r="J161" i="24" s="1"/>
  <c r="I162" i="24"/>
  <c r="J162" i="24" s="1"/>
  <c r="I163" i="24"/>
  <c r="J163" i="24" s="1"/>
  <c r="I164" i="24"/>
  <c r="J164" i="24" s="1"/>
  <c r="I165" i="24"/>
  <c r="I166" i="24"/>
  <c r="J166" i="24" s="1"/>
  <c r="I167" i="24"/>
  <c r="J167" i="24" s="1"/>
  <c r="I168" i="24"/>
  <c r="J168" i="24" s="1"/>
  <c r="I169" i="24"/>
  <c r="J169" i="24" s="1"/>
  <c r="I170" i="24"/>
  <c r="J170" i="24" s="1"/>
  <c r="I171" i="24"/>
  <c r="J171" i="24" s="1"/>
  <c r="I172" i="24"/>
  <c r="J172" i="24" s="1"/>
  <c r="I173" i="24"/>
  <c r="I174" i="24"/>
  <c r="J174" i="24" s="1"/>
  <c r="I175" i="24"/>
  <c r="J175" i="24" s="1"/>
  <c r="I176" i="24"/>
  <c r="J176" i="24" s="1"/>
  <c r="I177" i="24"/>
  <c r="J177" i="24" s="1"/>
  <c r="I178" i="24"/>
  <c r="J178" i="24" s="1"/>
  <c r="I179" i="24"/>
  <c r="J179" i="24" s="1"/>
  <c r="I180" i="24"/>
  <c r="J180" i="24" s="1"/>
  <c r="I181" i="24"/>
  <c r="I182" i="24"/>
  <c r="J182" i="24" s="1"/>
  <c r="I183" i="24"/>
  <c r="J183" i="24" s="1"/>
  <c r="I184" i="24"/>
  <c r="J184" i="24" s="1"/>
  <c r="I185" i="24"/>
  <c r="J185" i="24" s="1"/>
  <c r="I186" i="24"/>
  <c r="J186" i="24" s="1"/>
  <c r="I187" i="24"/>
  <c r="J187" i="24" s="1"/>
  <c r="I188" i="24"/>
  <c r="J188" i="24" s="1"/>
  <c r="I189" i="24"/>
  <c r="I190" i="24"/>
  <c r="J190" i="24" s="1"/>
  <c r="I191" i="24"/>
  <c r="J191" i="24" s="1"/>
  <c r="I192" i="24"/>
  <c r="J192" i="24" s="1"/>
  <c r="I193" i="24"/>
  <c r="J193" i="24" s="1"/>
  <c r="I194" i="24"/>
  <c r="J194" i="24" s="1"/>
  <c r="I195" i="24"/>
  <c r="J195" i="24" s="1"/>
  <c r="I196" i="24"/>
  <c r="J196" i="24" s="1"/>
  <c r="I197" i="24"/>
  <c r="I198" i="24"/>
  <c r="J198" i="24" s="1"/>
  <c r="I199" i="24"/>
  <c r="J199" i="24" s="1"/>
  <c r="I200" i="24"/>
  <c r="J200" i="24" s="1"/>
  <c r="I201" i="24"/>
  <c r="J201" i="24" s="1"/>
  <c r="I202" i="24"/>
  <c r="J202" i="24" s="1"/>
  <c r="I203" i="24"/>
  <c r="J203" i="24" s="1"/>
  <c r="I204" i="24"/>
  <c r="J204" i="24" s="1"/>
  <c r="I205" i="24"/>
  <c r="I206" i="24"/>
  <c r="J206" i="24" s="1"/>
  <c r="I207" i="24"/>
  <c r="J207" i="24" s="1"/>
  <c r="I208" i="24"/>
  <c r="J208" i="24" s="1"/>
  <c r="I209" i="24"/>
  <c r="J209" i="24" s="1"/>
  <c r="I210" i="24"/>
  <c r="J210" i="24" s="1"/>
  <c r="I211" i="24"/>
  <c r="J211" i="24" s="1"/>
  <c r="I212" i="24"/>
  <c r="J212" i="24" s="1"/>
  <c r="I213" i="24"/>
  <c r="I214" i="24"/>
  <c r="J214" i="24" s="1"/>
  <c r="I215" i="24"/>
  <c r="J215" i="24" s="1"/>
  <c r="I216" i="24"/>
  <c r="J216" i="24" s="1"/>
  <c r="I217" i="24"/>
  <c r="J217" i="24" s="1"/>
  <c r="I218" i="24"/>
  <c r="J218" i="24" s="1"/>
  <c r="I219" i="24"/>
  <c r="J219" i="24" s="1"/>
  <c r="I220" i="24"/>
  <c r="J220" i="24" s="1"/>
  <c r="I221" i="24"/>
  <c r="I222" i="24"/>
  <c r="J222" i="24" s="1"/>
  <c r="I223" i="24"/>
  <c r="J223" i="24" s="1"/>
  <c r="I224" i="24"/>
  <c r="J224" i="24" s="1"/>
  <c r="I225" i="24"/>
  <c r="J225" i="24" s="1"/>
  <c r="I226" i="24"/>
  <c r="J226" i="24" s="1"/>
  <c r="I227" i="24"/>
  <c r="J227" i="24" s="1"/>
  <c r="I228" i="24"/>
  <c r="J228" i="24" s="1"/>
  <c r="I229" i="24"/>
  <c r="I230" i="24"/>
  <c r="J230" i="24" s="1"/>
  <c r="I231" i="24"/>
  <c r="J231" i="24" s="1"/>
  <c r="I232" i="24"/>
  <c r="J232" i="24" s="1"/>
  <c r="I233" i="24"/>
  <c r="J233" i="24" s="1"/>
  <c r="I234" i="24"/>
  <c r="J234" i="24" s="1"/>
  <c r="I235" i="24"/>
  <c r="J235" i="24" s="1"/>
  <c r="I236" i="24"/>
  <c r="J236" i="24" s="1"/>
  <c r="I237" i="24"/>
  <c r="I238" i="24"/>
  <c r="J238" i="24" s="1"/>
  <c r="I239" i="24"/>
  <c r="J239" i="24" s="1"/>
  <c r="I240" i="24"/>
  <c r="J240" i="24" s="1"/>
  <c r="I241" i="24"/>
  <c r="J241" i="24" s="1"/>
  <c r="I242" i="24"/>
  <c r="J242" i="24" s="1"/>
  <c r="I243" i="24"/>
  <c r="J243" i="24" s="1"/>
  <c r="I244" i="24"/>
  <c r="J244" i="24" s="1"/>
  <c r="I245" i="24"/>
  <c r="I246" i="24"/>
  <c r="J246" i="24" s="1"/>
  <c r="I247" i="24"/>
  <c r="J247" i="24" s="1"/>
  <c r="I248" i="24"/>
  <c r="J248" i="24" s="1"/>
  <c r="I249" i="24"/>
  <c r="J249" i="24" s="1"/>
  <c r="I250" i="24"/>
  <c r="J250" i="24" s="1"/>
  <c r="I251" i="24"/>
  <c r="J251" i="24" s="1"/>
  <c r="I252" i="24"/>
  <c r="J252" i="24" s="1"/>
  <c r="I253" i="24"/>
  <c r="I254" i="24"/>
  <c r="J254" i="24" s="1"/>
  <c r="I255" i="24"/>
  <c r="J255" i="24" s="1"/>
  <c r="I256" i="24"/>
  <c r="J256" i="24" s="1"/>
  <c r="I257" i="24"/>
  <c r="J257" i="24" s="1"/>
  <c r="I258" i="24"/>
  <c r="J258" i="24" s="1"/>
  <c r="I259" i="24"/>
  <c r="J259" i="24" s="1"/>
  <c r="I260" i="24"/>
  <c r="J260" i="24" s="1"/>
  <c r="I261" i="24"/>
  <c r="I262" i="24"/>
  <c r="J262" i="24" s="1"/>
  <c r="I263" i="24"/>
  <c r="J263" i="24" s="1"/>
  <c r="I264" i="24"/>
  <c r="J264" i="24" s="1"/>
  <c r="I265" i="24"/>
  <c r="J265" i="24" s="1"/>
  <c r="I266" i="24"/>
  <c r="J266" i="24" s="1"/>
  <c r="I267" i="24"/>
  <c r="J267" i="24" s="1"/>
  <c r="I268" i="24"/>
  <c r="J268" i="24" s="1"/>
  <c r="I269" i="24"/>
  <c r="I270" i="24"/>
  <c r="J270" i="24" s="1"/>
  <c r="I271" i="24"/>
  <c r="J271" i="24" s="1"/>
  <c r="I272" i="24"/>
  <c r="J272" i="24" s="1"/>
  <c r="I273" i="24"/>
  <c r="J273" i="24" s="1"/>
  <c r="I274" i="24"/>
  <c r="J274" i="24" s="1"/>
  <c r="I275" i="24"/>
  <c r="J275" i="24" s="1"/>
  <c r="I276" i="24"/>
  <c r="J276" i="24" s="1"/>
  <c r="I277" i="24"/>
  <c r="I278" i="24"/>
  <c r="J278" i="24" s="1"/>
  <c r="I279" i="24"/>
  <c r="J279" i="24" s="1"/>
  <c r="I280" i="24"/>
  <c r="J280" i="24" s="1"/>
  <c r="I281" i="24"/>
  <c r="J281" i="24" s="1"/>
  <c r="I282" i="24"/>
  <c r="J282" i="24" s="1"/>
  <c r="I283" i="24"/>
  <c r="J283" i="24" s="1"/>
  <c r="I284" i="24"/>
  <c r="J284" i="24" s="1"/>
  <c r="I285" i="24"/>
  <c r="I286" i="24"/>
  <c r="J286" i="24" s="1"/>
  <c r="I287" i="24"/>
  <c r="J287" i="24" s="1"/>
  <c r="I288" i="24"/>
  <c r="J288" i="24" s="1"/>
  <c r="I289" i="24"/>
  <c r="J289" i="24" s="1"/>
  <c r="I290" i="24"/>
  <c r="J290" i="24" s="1"/>
  <c r="I291" i="24"/>
  <c r="J291" i="24" s="1"/>
  <c r="I292" i="24"/>
  <c r="J292" i="24" s="1"/>
  <c r="I293" i="24"/>
  <c r="I294" i="24"/>
  <c r="J294" i="24" s="1"/>
  <c r="I295" i="24"/>
  <c r="J295" i="24" s="1"/>
  <c r="I296" i="24"/>
  <c r="J296" i="24" s="1"/>
  <c r="I297" i="24"/>
  <c r="J297" i="24" s="1"/>
  <c r="I298" i="24"/>
  <c r="J298" i="24" s="1"/>
  <c r="I299" i="24"/>
  <c r="J299" i="24" s="1"/>
  <c r="I300" i="24"/>
  <c r="J300" i="24" s="1"/>
  <c r="I301" i="24"/>
  <c r="I302" i="24"/>
  <c r="J302" i="24" s="1"/>
  <c r="I303" i="24"/>
  <c r="J303" i="24" s="1"/>
  <c r="I304" i="24"/>
  <c r="J304" i="24" s="1"/>
  <c r="I305" i="24"/>
  <c r="J305" i="24" s="1"/>
  <c r="I306" i="24"/>
  <c r="J306" i="24" s="1"/>
  <c r="I307" i="24"/>
  <c r="J307" i="24" s="1"/>
  <c r="I308" i="24"/>
  <c r="J308" i="24" s="1"/>
  <c r="I309" i="24"/>
  <c r="I310" i="24"/>
  <c r="J310" i="24" s="1"/>
  <c r="I311" i="24"/>
  <c r="J311" i="24" s="1"/>
  <c r="I312" i="24"/>
  <c r="J312" i="24" s="1"/>
  <c r="I313" i="24"/>
  <c r="J313" i="24" s="1"/>
  <c r="I314" i="24"/>
  <c r="J314" i="24" s="1"/>
  <c r="I315" i="24"/>
  <c r="J315" i="24" s="1"/>
  <c r="I316" i="24"/>
  <c r="J316" i="24" s="1"/>
  <c r="I317" i="24"/>
  <c r="I318" i="24"/>
  <c r="J318" i="24" s="1"/>
  <c r="I319" i="24"/>
  <c r="J319" i="24" s="1"/>
  <c r="I320" i="24"/>
  <c r="J320" i="24" s="1"/>
  <c r="I321" i="24"/>
  <c r="J321" i="24" s="1"/>
  <c r="I322" i="24"/>
  <c r="J322" i="24" s="1"/>
  <c r="I323" i="24"/>
  <c r="J323" i="24" s="1"/>
  <c r="I324" i="24"/>
  <c r="J324" i="24" s="1"/>
  <c r="I325" i="24"/>
  <c r="I326" i="24"/>
  <c r="J326" i="24" s="1"/>
  <c r="I327" i="24"/>
  <c r="J327" i="24" s="1"/>
  <c r="I328" i="24"/>
  <c r="J328" i="24" s="1"/>
  <c r="I329" i="24"/>
  <c r="J329" i="24" s="1"/>
  <c r="I330" i="24"/>
  <c r="J330" i="24" s="1"/>
  <c r="I331" i="24"/>
  <c r="J331" i="24" s="1"/>
  <c r="I332" i="24"/>
  <c r="J332" i="24" s="1"/>
  <c r="I333" i="24"/>
  <c r="I334" i="24"/>
  <c r="J334" i="24" s="1"/>
  <c r="I335" i="24"/>
  <c r="J335" i="24" s="1"/>
  <c r="I336" i="24"/>
  <c r="J336" i="24" s="1"/>
  <c r="I337" i="24"/>
  <c r="J337" i="24" s="1"/>
  <c r="I338" i="24"/>
  <c r="J338" i="24" s="1"/>
  <c r="I339" i="24"/>
  <c r="J339" i="24" s="1"/>
  <c r="I340" i="24"/>
  <c r="J340" i="24" s="1"/>
  <c r="I341" i="24"/>
  <c r="I342" i="24"/>
  <c r="J342" i="24" s="1"/>
  <c r="I343" i="24"/>
  <c r="J343" i="24" s="1"/>
  <c r="I344" i="24"/>
  <c r="J344" i="24" s="1"/>
  <c r="I345" i="24"/>
  <c r="J345" i="24" s="1"/>
  <c r="I346" i="24"/>
  <c r="J346" i="24" s="1"/>
  <c r="I347" i="24"/>
  <c r="J347" i="24" s="1"/>
  <c r="I348" i="24"/>
  <c r="J348" i="24" s="1"/>
  <c r="I349" i="24"/>
  <c r="I350" i="24"/>
  <c r="J350" i="24" s="1"/>
  <c r="I351" i="24"/>
  <c r="J351" i="24" s="1"/>
  <c r="I352" i="24"/>
  <c r="J352" i="24" s="1"/>
  <c r="I353" i="24"/>
  <c r="J353" i="24" s="1"/>
  <c r="I354" i="24"/>
  <c r="J354" i="24" s="1"/>
  <c r="I355" i="24"/>
  <c r="J355" i="24" s="1"/>
  <c r="I356" i="24"/>
  <c r="J356" i="24" s="1"/>
  <c r="I357" i="24"/>
  <c r="I358" i="24"/>
  <c r="J358" i="24" s="1"/>
  <c r="I359" i="24"/>
  <c r="J359" i="24" s="1"/>
  <c r="I360" i="24"/>
  <c r="J360" i="24" s="1"/>
  <c r="I361" i="24"/>
  <c r="J361" i="24" s="1"/>
  <c r="I362" i="24"/>
  <c r="J362" i="24" s="1"/>
  <c r="I363" i="24"/>
  <c r="J363" i="24" s="1"/>
  <c r="I364" i="24"/>
  <c r="J364" i="24" s="1"/>
  <c r="I365" i="24"/>
  <c r="I366" i="24"/>
  <c r="J366" i="24" s="1"/>
  <c r="I367" i="24"/>
  <c r="J367" i="24" s="1"/>
  <c r="I368" i="24"/>
  <c r="J368" i="24" s="1"/>
  <c r="I369" i="24"/>
  <c r="J369" i="24" s="1"/>
  <c r="I370" i="24"/>
  <c r="J370" i="24" s="1"/>
  <c r="I371" i="24"/>
  <c r="J371" i="24" s="1"/>
  <c r="I372" i="24"/>
  <c r="J372" i="24" s="1"/>
  <c r="I373" i="24"/>
  <c r="I374" i="24"/>
  <c r="J374" i="24" s="1"/>
  <c r="I375" i="24"/>
  <c r="J375" i="24" s="1"/>
  <c r="I376" i="24"/>
  <c r="J376" i="24" s="1"/>
  <c r="I377" i="24"/>
  <c r="J377" i="24" s="1"/>
  <c r="I378" i="24"/>
  <c r="J378" i="24" s="1"/>
  <c r="I379" i="24"/>
  <c r="J379" i="24" s="1"/>
  <c r="I380" i="24"/>
  <c r="J380" i="24" s="1"/>
  <c r="I381" i="24"/>
  <c r="I382" i="24"/>
  <c r="J382" i="24" s="1"/>
  <c r="I383" i="24"/>
  <c r="J383" i="24" s="1"/>
  <c r="I384" i="24"/>
  <c r="J384" i="24" s="1"/>
  <c r="I385" i="24"/>
  <c r="J385" i="24" s="1"/>
  <c r="I386" i="24"/>
  <c r="J386" i="24" s="1"/>
  <c r="I387" i="24"/>
  <c r="J387" i="24" s="1"/>
  <c r="I388" i="24"/>
  <c r="J388" i="24" s="1"/>
  <c r="I389" i="24"/>
  <c r="I390" i="24"/>
  <c r="J390" i="24" s="1"/>
  <c r="I391" i="24"/>
  <c r="J391" i="24" s="1"/>
  <c r="I392" i="24"/>
  <c r="J392" i="24" s="1"/>
  <c r="I393" i="24"/>
  <c r="J393" i="24" s="1"/>
  <c r="I394" i="24"/>
  <c r="J394" i="24" s="1"/>
  <c r="I395" i="24"/>
  <c r="J395" i="24" s="1"/>
  <c r="I396" i="24"/>
  <c r="J396" i="24" s="1"/>
  <c r="I397" i="24"/>
  <c r="I398" i="24"/>
  <c r="J398" i="24" s="1"/>
  <c r="I399" i="24"/>
  <c r="J399" i="24" s="1"/>
  <c r="I400" i="24"/>
  <c r="J400" i="24" s="1"/>
  <c r="I401" i="24"/>
  <c r="J401" i="24" s="1"/>
  <c r="I402" i="24"/>
  <c r="J402" i="24" s="1"/>
  <c r="I403" i="24"/>
  <c r="J403" i="24" s="1"/>
  <c r="I404" i="24"/>
  <c r="J404" i="24" s="1"/>
  <c r="I405" i="24"/>
  <c r="I406" i="24"/>
  <c r="J406" i="24" s="1"/>
  <c r="I407" i="24"/>
  <c r="J407" i="24" s="1"/>
  <c r="I408" i="24"/>
  <c r="J408" i="24" s="1"/>
  <c r="I409" i="24"/>
  <c r="J409" i="24" s="1"/>
  <c r="I410" i="24"/>
  <c r="J410" i="24" s="1"/>
  <c r="I411" i="24"/>
  <c r="J411" i="24" s="1"/>
  <c r="I412" i="24"/>
  <c r="J412" i="24" s="1"/>
  <c r="I413" i="24"/>
  <c r="I414" i="24"/>
  <c r="J414" i="24" s="1"/>
  <c r="I415" i="24"/>
  <c r="J415" i="24" s="1"/>
  <c r="I416" i="24"/>
  <c r="J416" i="24" s="1"/>
  <c r="I417" i="24"/>
  <c r="J417" i="24" s="1"/>
  <c r="I418" i="24"/>
  <c r="J418" i="24" s="1"/>
  <c r="I419" i="24"/>
  <c r="J419" i="24" s="1"/>
  <c r="I420" i="24"/>
  <c r="J420" i="24" s="1"/>
  <c r="I421" i="24"/>
  <c r="I422" i="24"/>
  <c r="J422" i="24" s="1"/>
  <c r="I423" i="24"/>
  <c r="J423" i="24" s="1"/>
  <c r="I424" i="24"/>
  <c r="J424" i="24" s="1"/>
  <c r="I425" i="24"/>
  <c r="J425" i="24" s="1"/>
  <c r="I426" i="24"/>
  <c r="J426" i="24" s="1"/>
  <c r="I427" i="24"/>
  <c r="J427" i="24" s="1"/>
  <c r="I428" i="24"/>
  <c r="J428" i="24" s="1"/>
  <c r="I429" i="24"/>
  <c r="I430" i="24"/>
  <c r="J430" i="24" s="1"/>
  <c r="I431" i="24"/>
  <c r="J431" i="24" s="1"/>
  <c r="I432" i="24"/>
  <c r="J432" i="24" s="1"/>
  <c r="I433" i="24"/>
  <c r="J433" i="24" s="1"/>
  <c r="I434" i="24"/>
  <c r="J434" i="24" s="1"/>
  <c r="I435" i="24"/>
  <c r="J435" i="24" s="1"/>
  <c r="I436" i="24"/>
  <c r="J436" i="24" s="1"/>
  <c r="I437" i="24"/>
  <c r="I438" i="24"/>
  <c r="J438" i="24" s="1"/>
  <c r="I439" i="24"/>
  <c r="J439" i="24" s="1"/>
  <c r="I440" i="24"/>
  <c r="J440" i="24" s="1"/>
  <c r="I441" i="24"/>
  <c r="J441" i="24" s="1"/>
  <c r="I442" i="24"/>
  <c r="J442" i="24" s="1"/>
  <c r="I443" i="24"/>
  <c r="J443" i="24" s="1"/>
  <c r="I444" i="24"/>
  <c r="J444" i="24" s="1"/>
  <c r="I445" i="24"/>
  <c r="I446" i="24"/>
  <c r="J446" i="24" s="1"/>
  <c r="I447" i="24"/>
  <c r="J447" i="24" s="1"/>
  <c r="I448" i="24"/>
  <c r="J448" i="24" s="1"/>
  <c r="I449" i="24"/>
  <c r="J449" i="24" s="1"/>
  <c r="I450" i="24"/>
  <c r="J450" i="24" s="1"/>
  <c r="I451" i="24"/>
  <c r="J451" i="24" s="1"/>
  <c r="I452" i="24"/>
  <c r="J452" i="24" s="1"/>
  <c r="I453" i="24"/>
  <c r="I454" i="24"/>
  <c r="J454" i="24" s="1"/>
  <c r="I455" i="24"/>
  <c r="J455" i="24" s="1"/>
  <c r="I456" i="24"/>
  <c r="J456" i="24" s="1"/>
  <c r="I457" i="24"/>
  <c r="J457" i="24" s="1"/>
  <c r="I458" i="24"/>
  <c r="J458" i="24" s="1"/>
  <c r="I459" i="24"/>
  <c r="J459" i="24" s="1"/>
  <c r="I460" i="24"/>
  <c r="J460" i="24" s="1"/>
  <c r="I461" i="24"/>
  <c r="I462" i="24"/>
  <c r="J462" i="24" s="1"/>
  <c r="I463" i="24"/>
  <c r="J463" i="24" s="1"/>
  <c r="I464" i="24"/>
  <c r="J464" i="24" s="1"/>
  <c r="I465" i="24"/>
  <c r="J465" i="24" s="1"/>
  <c r="I466" i="24"/>
  <c r="J466" i="24" s="1"/>
  <c r="I467" i="24"/>
  <c r="J467" i="24" s="1"/>
  <c r="I468" i="24"/>
  <c r="J468" i="24" s="1"/>
  <c r="I469" i="24"/>
  <c r="I470" i="24"/>
  <c r="J470" i="24" s="1"/>
  <c r="I471" i="24"/>
  <c r="J471" i="24" s="1"/>
  <c r="I472" i="24"/>
  <c r="J472" i="24" s="1"/>
  <c r="I473" i="24"/>
  <c r="J473" i="24" s="1"/>
  <c r="I474" i="24"/>
  <c r="J474" i="24" s="1"/>
  <c r="I475" i="24"/>
  <c r="J475" i="24" s="1"/>
  <c r="I476" i="24"/>
  <c r="J476" i="24" s="1"/>
  <c r="I477" i="24"/>
  <c r="I478" i="24"/>
  <c r="J478" i="24" s="1"/>
  <c r="I479" i="24"/>
  <c r="J479" i="24" s="1"/>
  <c r="I480" i="24"/>
  <c r="J480" i="24" s="1"/>
  <c r="I481" i="24"/>
  <c r="J481" i="24" s="1"/>
  <c r="I482" i="24"/>
  <c r="J482" i="24" s="1"/>
  <c r="I483" i="24"/>
  <c r="J483" i="24" s="1"/>
  <c r="I484" i="24"/>
  <c r="J484" i="24" s="1"/>
  <c r="I485" i="24"/>
  <c r="I486" i="24"/>
  <c r="J486" i="24" s="1"/>
  <c r="I487" i="24"/>
  <c r="J487" i="24" s="1"/>
  <c r="I488" i="24"/>
  <c r="J488" i="24" s="1"/>
  <c r="I489" i="24"/>
  <c r="J489" i="24" s="1"/>
  <c r="I490" i="24"/>
  <c r="J490" i="24" s="1"/>
  <c r="I491" i="24"/>
  <c r="J491" i="24" s="1"/>
  <c r="I492" i="24"/>
  <c r="J492" i="24" s="1"/>
  <c r="I493" i="24"/>
  <c r="I494" i="24"/>
  <c r="J494" i="24" s="1"/>
  <c r="I495" i="24"/>
  <c r="J495" i="24" s="1"/>
  <c r="I496" i="24"/>
  <c r="J496" i="24" s="1"/>
  <c r="I497" i="24"/>
  <c r="J497" i="24" s="1"/>
  <c r="I498" i="24"/>
  <c r="J498" i="24" s="1"/>
  <c r="I499" i="24"/>
  <c r="J499" i="24" s="1"/>
  <c r="I500" i="24"/>
  <c r="J500" i="24" s="1"/>
  <c r="I501" i="24"/>
  <c r="I502" i="24"/>
  <c r="J502" i="24" s="1"/>
  <c r="I503" i="24"/>
  <c r="J503" i="24" s="1"/>
  <c r="I504" i="24"/>
  <c r="J504" i="24" s="1"/>
  <c r="I505" i="24"/>
  <c r="J505" i="24" s="1"/>
  <c r="I506" i="24"/>
  <c r="J506" i="24" s="1"/>
  <c r="I507" i="24"/>
  <c r="J507" i="24" s="1"/>
  <c r="I508" i="24"/>
  <c r="J508" i="24" s="1"/>
  <c r="I509" i="24"/>
  <c r="I510" i="24"/>
  <c r="J510" i="24" s="1"/>
  <c r="I511" i="24"/>
  <c r="J511" i="24" s="1"/>
  <c r="I512" i="24"/>
  <c r="J512" i="24" s="1"/>
  <c r="I513" i="24"/>
  <c r="J513" i="24" s="1"/>
  <c r="I514" i="24"/>
  <c r="J514" i="24" s="1"/>
  <c r="I515" i="24"/>
  <c r="J515" i="24" s="1"/>
  <c r="I516" i="24"/>
  <c r="J516" i="24" s="1"/>
  <c r="I517" i="24"/>
  <c r="I518" i="24"/>
  <c r="J518" i="24" s="1"/>
  <c r="I519" i="24"/>
  <c r="J519" i="24" s="1"/>
  <c r="I520" i="24"/>
  <c r="J520" i="24" s="1"/>
  <c r="I521" i="24"/>
  <c r="J521" i="24" s="1"/>
  <c r="I522" i="24"/>
  <c r="J522" i="24" s="1"/>
  <c r="I523" i="24"/>
  <c r="J523" i="24" s="1"/>
  <c r="I524" i="24"/>
  <c r="J524" i="24" s="1"/>
  <c r="I525" i="24"/>
  <c r="I526" i="24"/>
  <c r="J526" i="24" s="1"/>
  <c r="I527" i="24"/>
  <c r="J527" i="24" s="1"/>
  <c r="I528" i="24"/>
  <c r="J528" i="24" s="1"/>
  <c r="I529" i="24"/>
  <c r="J529" i="24" s="1"/>
  <c r="I530" i="24"/>
  <c r="J530" i="24" s="1"/>
  <c r="I531" i="24"/>
  <c r="J531" i="24" s="1"/>
  <c r="I532" i="24"/>
  <c r="J532" i="24" s="1"/>
  <c r="I533" i="24"/>
  <c r="I534" i="24"/>
  <c r="J534" i="24" s="1"/>
  <c r="I535" i="24"/>
  <c r="J535" i="24" s="1"/>
  <c r="I536" i="24"/>
  <c r="J536" i="24" s="1"/>
  <c r="I537" i="24"/>
  <c r="J537" i="24" s="1"/>
  <c r="I538" i="24"/>
  <c r="J538" i="24" s="1"/>
  <c r="I539" i="24"/>
  <c r="J539" i="24" s="1"/>
  <c r="I540" i="24"/>
  <c r="J540" i="24" s="1"/>
  <c r="I541" i="24"/>
  <c r="I542" i="24"/>
  <c r="J542" i="24" s="1"/>
  <c r="I543" i="24"/>
  <c r="J543" i="24" s="1"/>
  <c r="I544" i="24"/>
  <c r="J544" i="24" s="1"/>
  <c r="I545" i="24"/>
  <c r="J545" i="24" s="1"/>
  <c r="I546" i="24"/>
  <c r="J546" i="24" s="1"/>
  <c r="I547" i="24"/>
  <c r="J547" i="24" s="1"/>
  <c r="I548" i="24"/>
  <c r="J548" i="24" s="1"/>
  <c r="I549" i="24"/>
  <c r="I550" i="24"/>
  <c r="J550" i="24" s="1"/>
  <c r="I551" i="24"/>
  <c r="J551" i="24" s="1"/>
  <c r="I552" i="24"/>
  <c r="J552" i="24" s="1"/>
  <c r="I553" i="24"/>
  <c r="J553" i="24" s="1"/>
  <c r="I554" i="24"/>
  <c r="J554" i="24" s="1"/>
  <c r="I555" i="24"/>
  <c r="J555" i="24" s="1"/>
  <c r="I556" i="24"/>
  <c r="J556" i="24" s="1"/>
  <c r="I557" i="24"/>
  <c r="I558" i="24"/>
  <c r="J558" i="24" s="1"/>
  <c r="I559" i="24"/>
  <c r="J559" i="24" s="1"/>
  <c r="I560" i="24"/>
  <c r="J560" i="24" s="1"/>
  <c r="I561" i="24"/>
  <c r="J561" i="24" s="1"/>
  <c r="I562" i="24"/>
  <c r="J562" i="24" s="1"/>
  <c r="I563" i="24"/>
  <c r="J563" i="24" s="1"/>
  <c r="I564" i="24"/>
  <c r="J564" i="24" s="1"/>
  <c r="I565" i="24"/>
  <c r="I566" i="24"/>
  <c r="J566" i="24" s="1"/>
  <c r="I567" i="24"/>
  <c r="J567" i="24" s="1"/>
  <c r="I568" i="24"/>
  <c r="J568" i="24" s="1"/>
  <c r="I569" i="24"/>
  <c r="J569" i="24" s="1"/>
  <c r="I570" i="24"/>
  <c r="J570" i="24" s="1"/>
  <c r="I571" i="24"/>
  <c r="J571" i="24" s="1"/>
  <c r="I572" i="24"/>
  <c r="J572" i="24" s="1"/>
  <c r="I573" i="24"/>
  <c r="I574" i="24"/>
  <c r="J574" i="24" s="1"/>
  <c r="I575" i="24"/>
  <c r="J575" i="24" s="1"/>
  <c r="I576" i="24"/>
  <c r="J576" i="24" s="1"/>
  <c r="I577" i="24"/>
  <c r="J577" i="24" s="1"/>
  <c r="I578" i="24"/>
  <c r="J578" i="24" s="1"/>
  <c r="I579" i="24"/>
  <c r="J579" i="24" s="1"/>
  <c r="I580" i="24"/>
  <c r="J580" i="24" s="1"/>
  <c r="I581" i="24"/>
  <c r="I582" i="24"/>
  <c r="J582" i="24" s="1"/>
  <c r="I583" i="24"/>
  <c r="J583" i="24" s="1"/>
  <c r="I584" i="24"/>
  <c r="J584" i="24" s="1"/>
  <c r="I585" i="24"/>
  <c r="J585" i="24" s="1"/>
  <c r="I586" i="24"/>
  <c r="J586" i="24" s="1"/>
  <c r="I587" i="24"/>
  <c r="J587" i="24" s="1"/>
  <c r="I588" i="24"/>
  <c r="J588" i="24" s="1"/>
  <c r="I589" i="24"/>
  <c r="I590" i="24"/>
  <c r="J590" i="24" s="1"/>
  <c r="I591" i="24"/>
  <c r="J591" i="24" s="1"/>
  <c r="I592" i="24"/>
  <c r="J592" i="24" s="1"/>
  <c r="I593" i="24"/>
  <c r="J593" i="24" s="1"/>
  <c r="I594" i="24"/>
  <c r="J594" i="24" s="1"/>
  <c r="I595" i="24"/>
  <c r="J595" i="24" s="1"/>
  <c r="I596" i="24"/>
  <c r="J596" i="24" s="1"/>
  <c r="I597" i="24"/>
  <c r="I598" i="24"/>
  <c r="J598" i="24" s="1"/>
  <c r="I599" i="24"/>
  <c r="J599" i="24" s="1"/>
  <c r="I600" i="24"/>
  <c r="J600" i="24" s="1"/>
  <c r="I601" i="24"/>
  <c r="J601" i="24" s="1"/>
  <c r="I602" i="24"/>
  <c r="J602" i="24" s="1"/>
  <c r="I603" i="24"/>
  <c r="J603" i="24" s="1"/>
  <c r="I604" i="24"/>
  <c r="J604" i="24" s="1"/>
  <c r="I605" i="24"/>
  <c r="I606" i="24"/>
  <c r="J606" i="24" s="1"/>
  <c r="I607" i="24"/>
  <c r="J607" i="24" s="1"/>
  <c r="I608" i="24"/>
  <c r="J608" i="24" s="1"/>
  <c r="I609" i="24"/>
  <c r="J609" i="24" s="1"/>
  <c r="I610" i="24"/>
  <c r="J610" i="24" s="1"/>
  <c r="I611" i="24"/>
  <c r="J611" i="24" s="1"/>
  <c r="I612" i="24"/>
  <c r="J612" i="24" s="1"/>
  <c r="I613" i="24"/>
  <c r="I614" i="24"/>
  <c r="J614" i="24" s="1"/>
  <c r="I615" i="24"/>
  <c r="J615" i="24" s="1"/>
  <c r="I616" i="24"/>
  <c r="J616" i="24" s="1"/>
  <c r="I617" i="24"/>
  <c r="J617" i="24" s="1"/>
  <c r="I618" i="24"/>
  <c r="J618" i="24" s="1"/>
  <c r="I619" i="24"/>
  <c r="J619" i="24" s="1"/>
  <c r="I620" i="24"/>
  <c r="J620" i="24" s="1"/>
  <c r="I621" i="24"/>
  <c r="I622" i="24"/>
  <c r="J622" i="24" s="1"/>
  <c r="I623" i="24"/>
  <c r="J623" i="24" s="1"/>
  <c r="I624" i="24"/>
  <c r="J624" i="24" s="1"/>
  <c r="I625" i="24"/>
  <c r="J625" i="24" s="1"/>
  <c r="I626" i="24"/>
  <c r="J626" i="24" s="1"/>
  <c r="I627" i="24"/>
  <c r="J627" i="24" s="1"/>
  <c r="I628" i="24"/>
  <c r="J628" i="24" s="1"/>
  <c r="I629" i="24"/>
  <c r="I630" i="24"/>
  <c r="J630" i="24" s="1"/>
  <c r="I631" i="24"/>
  <c r="J631" i="24" s="1"/>
  <c r="I632" i="24"/>
  <c r="J632" i="24" s="1"/>
  <c r="I633" i="24"/>
  <c r="J633" i="24" s="1"/>
  <c r="I634" i="24"/>
  <c r="J634" i="24" s="1"/>
  <c r="I635" i="24"/>
  <c r="J635" i="24" s="1"/>
  <c r="I636" i="24"/>
  <c r="J636" i="24" s="1"/>
  <c r="I637" i="24"/>
  <c r="I638" i="24"/>
  <c r="J638" i="24" s="1"/>
  <c r="I639" i="24"/>
  <c r="J639" i="24" s="1"/>
  <c r="I640" i="24"/>
  <c r="J640" i="24" s="1"/>
  <c r="I641" i="24"/>
  <c r="J641" i="24" s="1"/>
  <c r="I642" i="24"/>
  <c r="J642" i="24" s="1"/>
  <c r="I643" i="24"/>
  <c r="J643" i="24" s="1"/>
  <c r="I644" i="24"/>
  <c r="J644" i="24" s="1"/>
  <c r="I645" i="24"/>
  <c r="I646" i="24"/>
  <c r="J646" i="24" s="1"/>
  <c r="I647" i="24"/>
  <c r="J647" i="24" s="1"/>
  <c r="I648" i="24"/>
  <c r="J648" i="24" s="1"/>
  <c r="I649" i="24"/>
  <c r="J649" i="24" s="1"/>
  <c r="I650" i="24"/>
  <c r="J650" i="24" s="1"/>
  <c r="I651" i="24"/>
  <c r="J651" i="24" s="1"/>
  <c r="I652" i="24"/>
  <c r="J652" i="24" s="1"/>
  <c r="I653" i="24"/>
  <c r="I654" i="24"/>
  <c r="J654" i="24" s="1"/>
  <c r="I655" i="24"/>
  <c r="J655" i="24" s="1"/>
  <c r="I656" i="24"/>
  <c r="J656" i="24" s="1"/>
  <c r="I657" i="24"/>
  <c r="J657" i="24" s="1"/>
  <c r="I658" i="24"/>
  <c r="J658" i="24" s="1"/>
  <c r="I659" i="24"/>
  <c r="J659" i="24" s="1"/>
  <c r="I660" i="24"/>
  <c r="J660" i="24" s="1"/>
  <c r="I661" i="24"/>
  <c r="I662" i="24"/>
  <c r="J662" i="24" s="1"/>
  <c r="I663" i="24"/>
  <c r="J663" i="24" s="1"/>
  <c r="I664" i="24"/>
  <c r="J664" i="24" s="1"/>
  <c r="I665" i="24"/>
  <c r="J665" i="24" s="1"/>
  <c r="I666" i="24"/>
  <c r="J666" i="24" s="1"/>
  <c r="I667" i="24"/>
  <c r="J667" i="24" s="1"/>
  <c r="I668" i="24"/>
  <c r="J668" i="24" s="1"/>
  <c r="I669" i="24"/>
  <c r="I670" i="24"/>
  <c r="J670" i="24" s="1"/>
  <c r="I671" i="24"/>
  <c r="J671" i="24" s="1"/>
  <c r="I672" i="24"/>
  <c r="J672" i="24" s="1"/>
  <c r="I673" i="24"/>
  <c r="J673" i="24" s="1"/>
  <c r="I674" i="24"/>
  <c r="J674" i="24" s="1"/>
  <c r="I675" i="24"/>
  <c r="J675" i="24" s="1"/>
  <c r="I676" i="24"/>
  <c r="J676" i="24" s="1"/>
  <c r="I677" i="24"/>
  <c r="I678" i="24"/>
  <c r="J678" i="24" s="1"/>
  <c r="I679" i="24"/>
  <c r="J679" i="24" s="1"/>
  <c r="I680" i="24"/>
  <c r="J680" i="24" s="1"/>
  <c r="I681" i="24"/>
  <c r="J681" i="24" s="1"/>
  <c r="I682" i="24"/>
  <c r="J682" i="24" s="1"/>
  <c r="I683" i="24"/>
  <c r="J683" i="24" s="1"/>
  <c r="I684" i="24"/>
  <c r="J684" i="24" s="1"/>
  <c r="I685" i="24"/>
  <c r="I686" i="24"/>
  <c r="J686" i="24" s="1"/>
  <c r="I687" i="24"/>
  <c r="J687" i="24" s="1"/>
  <c r="I688" i="24"/>
  <c r="J688" i="24" s="1"/>
  <c r="I689" i="24"/>
  <c r="J689" i="24" s="1"/>
  <c r="I690" i="24"/>
  <c r="J690" i="24" s="1"/>
  <c r="I691" i="24"/>
  <c r="J691" i="24" s="1"/>
  <c r="I692" i="24"/>
  <c r="J692" i="24" s="1"/>
  <c r="I693" i="24"/>
  <c r="I694" i="24"/>
  <c r="J694" i="24" s="1"/>
  <c r="I695" i="24"/>
  <c r="J695" i="24" s="1"/>
  <c r="I696" i="24"/>
  <c r="J696" i="24" s="1"/>
  <c r="I697" i="24"/>
  <c r="J697" i="24" s="1"/>
  <c r="I698" i="24"/>
  <c r="J698" i="24" s="1"/>
  <c r="I699" i="24"/>
  <c r="J699" i="24" s="1"/>
  <c r="I700" i="24"/>
  <c r="J700" i="24" s="1"/>
  <c r="I701" i="24"/>
  <c r="I702" i="24"/>
  <c r="J702" i="24" s="1"/>
  <c r="I703" i="24"/>
  <c r="J703" i="24" s="1"/>
  <c r="I704" i="24"/>
  <c r="J704" i="24" s="1"/>
  <c r="I705" i="24"/>
  <c r="J705" i="24" s="1"/>
  <c r="I706" i="24"/>
  <c r="J706" i="24" s="1"/>
  <c r="I707" i="24"/>
  <c r="J707" i="24" s="1"/>
  <c r="I708" i="24"/>
  <c r="J708" i="24" s="1"/>
  <c r="I709" i="24"/>
  <c r="I710" i="24"/>
  <c r="J710" i="24" s="1"/>
  <c r="I711" i="24"/>
  <c r="J711" i="24" s="1"/>
  <c r="I712" i="24"/>
  <c r="J712" i="24" s="1"/>
  <c r="I713" i="24"/>
  <c r="J713" i="24" s="1"/>
  <c r="I714" i="24"/>
  <c r="J714" i="24" s="1"/>
  <c r="I715" i="24"/>
  <c r="J715" i="24" s="1"/>
  <c r="I716" i="24"/>
  <c r="J716" i="24" s="1"/>
  <c r="I717" i="24"/>
  <c r="I718" i="24"/>
  <c r="J718" i="24" s="1"/>
  <c r="I719" i="24"/>
  <c r="J719" i="24" s="1"/>
  <c r="I720" i="24"/>
  <c r="J720" i="24" s="1"/>
  <c r="I721" i="24"/>
  <c r="J721" i="24" s="1"/>
  <c r="I722" i="24"/>
  <c r="J722" i="24" s="1"/>
  <c r="I723" i="24"/>
  <c r="J723" i="24" s="1"/>
  <c r="I724" i="24"/>
  <c r="J724" i="24" s="1"/>
  <c r="I725" i="24"/>
  <c r="I726" i="24"/>
  <c r="J726" i="24" s="1"/>
  <c r="I727" i="24"/>
  <c r="J727" i="24" s="1"/>
  <c r="I728" i="24"/>
  <c r="J728" i="24" s="1"/>
  <c r="I729" i="24"/>
  <c r="J729" i="24" s="1"/>
  <c r="I730" i="24"/>
  <c r="J730" i="24" s="1"/>
  <c r="I731" i="24"/>
  <c r="J731" i="24" s="1"/>
  <c r="I732" i="24"/>
  <c r="J732" i="24" s="1"/>
  <c r="I733" i="24"/>
  <c r="I734" i="24"/>
  <c r="J734" i="24" s="1"/>
  <c r="I735" i="24"/>
  <c r="J735" i="24" s="1"/>
  <c r="I736" i="24"/>
  <c r="J736" i="24" s="1"/>
  <c r="I737" i="24"/>
  <c r="J737" i="24" s="1"/>
  <c r="I738" i="24"/>
  <c r="J738" i="24" s="1"/>
  <c r="I739" i="24"/>
  <c r="J739" i="24" s="1"/>
  <c r="I740" i="24"/>
  <c r="J740" i="24" s="1"/>
  <c r="I741" i="24"/>
  <c r="I742" i="24"/>
  <c r="J742" i="24" s="1"/>
  <c r="I743" i="24"/>
  <c r="J743" i="24" s="1"/>
  <c r="I744" i="24"/>
  <c r="J744" i="24" s="1"/>
  <c r="I745" i="24"/>
  <c r="J745" i="24" s="1"/>
  <c r="I746" i="24"/>
  <c r="J746" i="24" s="1"/>
  <c r="I747" i="24"/>
  <c r="J747" i="24" s="1"/>
  <c r="I748" i="24"/>
  <c r="J748" i="24" s="1"/>
  <c r="I749" i="24"/>
  <c r="I750" i="24"/>
  <c r="J750" i="24" s="1"/>
  <c r="I751" i="24"/>
  <c r="J751" i="24" s="1"/>
  <c r="I752" i="24"/>
  <c r="J752" i="24" s="1"/>
  <c r="I753" i="24"/>
  <c r="J753" i="24" s="1"/>
  <c r="I754" i="24"/>
  <c r="J754" i="24" s="1"/>
  <c r="I755" i="24"/>
  <c r="J755" i="24" s="1"/>
  <c r="I756" i="24"/>
  <c r="J756" i="24" s="1"/>
  <c r="I757" i="24"/>
  <c r="I758" i="24"/>
  <c r="J758" i="24" s="1"/>
  <c r="I759" i="24"/>
  <c r="J759" i="24" s="1"/>
  <c r="I760" i="24"/>
  <c r="J760" i="24" s="1"/>
  <c r="I761" i="24"/>
  <c r="J761" i="24" s="1"/>
  <c r="I762" i="24"/>
  <c r="J762" i="24" s="1"/>
  <c r="I763" i="24"/>
  <c r="J763" i="24" s="1"/>
  <c r="I764" i="24"/>
  <c r="J764" i="24" s="1"/>
  <c r="I765" i="24"/>
  <c r="I766" i="24"/>
  <c r="J766" i="24" s="1"/>
  <c r="I767" i="24"/>
  <c r="J767" i="24" s="1"/>
  <c r="I768" i="24"/>
  <c r="J768" i="24" s="1"/>
  <c r="I769" i="24"/>
  <c r="J769" i="24" s="1"/>
  <c r="I770" i="24"/>
  <c r="J770" i="24" s="1"/>
  <c r="I771" i="24"/>
  <c r="J771" i="24" s="1"/>
  <c r="I772" i="24"/>
  <c r="J772" i="24" s="1"/>
  <c r="I773" i="24"/>
  <c r="I774" i="24"/>
  <c r="J774" i="24" s="1"/>
  <c r="I775" i="24"/>
  <c r="J775" i="24" s="1"/>
  <c r="I776" i="24"/>
  <c r="J776" i="24" s="1"/>
  <c r="I777" i="24"/>
  <c r="J777" i="24" s="1"/>
  <c r="I778" i="24"/>
  <c r="J778" i="24" s="1"/>
  <c r="I779" i="24"/>
  <c r="J779" i="24" s="1"/>
  <c r="I780" i="24"/>
  <c r="J780" i="24" s="1"/>
  <c r="I781" i="24"/>
  <c r="I782" i="24"/>
  <c r="J782" i="24" s="1"/>
  <c r="I783" i="24"/>
  <c r="J783" i="24" s="1"/>
  <c r="I784" i="24"/>
  <c r="J784" i="24" s="1"/>
  <c r="I785" i="24"/>
  <c r="J785" i="24" s="1"/>
  <c r="I786" i="24"/>
  <c r="J786" i="24" s="1"/>
  <c r="I787" i="24"/>
  <c r="J787" i="24" s="1"/>
  <c r="I788" i="24"/>
  <c r="J788" i="24" s="1"/>
  <c r="I789" i="24"/>
  <c r="I790" i="24"/>
  <c r="J790" i="24" s="1"/>
  <c r="I791" i="24"/>
  <c r="J791" i="24" s="1"/>
  <c r="I792" i="24"/>
  <c r="J792" i="24" s="1"/>
  <c r="I793" i="24"/>
  <c r="J793" i="24" s="1"/>
  <c r="I794" i="24"/>
  <c r="J794" i="24" s="1"/>
  <c r="I795" i="24"/>
  <c r="J795" i="24" s="1"/>
  <c r="I796" i="24"/>
  <c r="J796" i="24" s="1"/>
  <c r="I797" i="24"/>
  <c r="I798" i="24"/>
  <c r="J798" i="24" s="1"/>
  <c r="I799" i="24"/>
  <c r="J799" i="24" s="1"/>
  <c r="I800" i="24"/>
  <c r="J800" i="24" s="1"/>
  <c r="I801" i="24"/>
  <c r="J801" i="24" s="1"/>
  <c r="I802" i="24"/>
  <c r="J802" i="24" s="1"/>
  <c r="I803" i="24"/>
  <c r="J803" i="24" s="1"/>
  <c r="I804" i="24"/>
  <c r="J804" i="24" s="1"/>
  <c r="I805" i="24"/>
  <c r="I806" i="24"/>
  <c r="J806" i="24" s="1"/>
  <c r="I807" i="24"/>
  <c r="J807" i="24" s="1"/>
  <c r="I808" i="24"/>
  <c r="J808" i="24" s="1"/>
  <c r="I809" i="24"/>
  <c r="J809" i="24" s="1"/>
  <c r="I810" i="24"/>
  <c r="J810" i="24" s="1"/>
  <c r="I811" i="24"/>
  <c r="J811" i="24" s="1"/>
  <c r="I812" i="24"/>
  <c r="J812" i="24" s="1"/>
  <c r="I813" i="24"/>
  <c r="I814" i="24"/>
  <c r="J814" i="24" s="1"/>
  <c r="I815" i="24"/>
  <c r="J815" i="24" s="1"/>
  <c r="I816" i="24"/>
  <c r="J816" i="24" s="1"/>
  <c r="I817" i="24"/>
  <c r="J817" i="24" s="1"/>
  <c r="I818" i="24"/>
  <c r="J818" i="24" s="1"/>
  <c r="I819" i="24"/>
  <c r="J819" i="24" s="1"/>
  <c r="I820" i="24"/>
  <c r="J820" i="24" s="1"/>
  <c r="I821" i="24"/>
  <c r="I822" i="24"/>
  <c r="J822" i="24" s="1"/>
  <c r="I823" i="24"/>
  <c r="J823" i="24" s="1"/>
  <c r="I824" i="24"/>
  <c r="J824" i="24" s="1"/>
  <c r="I825" i="24"/>
  <c r="J825" i="24" s="1"/>
  <c r="I826" i="24"/>
  <c r="J826" i="24" s="1"/>
  <c r="I827" i="24"/>
  <c r="J827" i="24" s="1"/>
  <c r="I828" i="24"/>
  <c r="J828" i="24" s="1"/>
  <c r="I829" i="24"/>
  <c r="I830" i="24"/>
  <c r="J830" i="24" s="1"/>
  <c r="I831" i="24"/>
  <c r="J831" i="24" s="1"/>
  <c r="I832" i="24"/>
  <c r="J832" i="24" s="1"/>
  <c r="I833" i="24"/>
  <c r="J833" i="24" s="1"/>
  <c r="I834" i="24"/>
  <c r="J834" i="24" s="1"/>
  <c r="I835" i="24"/>
  <c r="J835" i="24" s="1"/>
  <c r="I836" i="24"/>
  <c r="J836" i="24" s="1"/>
  <c r="I837" i="24"/>
  <c r="I838" i="24"/>
  <c r="J838" i="24" s="1"/>
  <c r="I839" i="24"/>
  <c r="J839" i="24" s="1"/>
  <c r="I840" i="24"/>
  <c r="J840" i="24" s="1"/>
  <c r="I841" i="24"/>
  <c r="J841" i="24" s="1"/>
  <c r="I842" i="24"/>
  <c r="J842" i="24" s="1"/>
  <c r="I843" i="24"/>
  <c r="J843" i="24" s="1"/>
  <c r="I844" i="24"/>
  <c r="J844" i="24" s="1"/>
  <c r="I845" i="24"/>
  <c r="I846" i="24"/>
  <c r="J846" i="24" s="1"/>
  <c r="I847" i="24"/>
  <c r="J847" i="24" s="1"/>
  <c r="I848" i="24"/>
  <c r="J848" i="24" s="1"/>
  <c r="I849" i="24"/>
  <c r="J849" i="24" s="1"/>
  <c r="I850" i="24"/>
  <c r="J850" i="24" s="1"/>
  <c r="I851" i="24"/>
  <c r="J851" i="24" s="1"/>
  <c r="I852" i="24"/>
  <c r="J852" i="24" s="1"/>
  <c r="I853" i="24"/>
  <c r="I854" i="24"/>
  <c r="J854" i="24" s="1"/>
  <c r="I855" i="24"/>
  <c r="J855" i="24" s="1"/>
  <c r="I856" i="24"/>
  <c r="J856" i="24" s="1"/>
  <c r="I857" i="24"/>
  <c r="J857" i="24" s="1"/>
  <c r="I858" i="24"/>
  <c r="J858" i="24" s="1"/>
  <c r="I859" i="24"/>
  <c r="J859" i="24" s="1"/>
  <c r="I860" i="24"/>
  <c r="J860" i="24" s="1"/>
  <c r="I861" i="24"/>
  <c r="I862" i="24"/>
  <c r="J862" i="24" s="1"/>
  <c r="I863" i="24"/>
  <c r="J863" i="24" s="1"/>
  <c r="I864" i="24"/>
  <c r="J864" i="24" s="1"/>
  <c r="I865" i="24"/>
  <c r="J865" i="24" s="1"/>
  <c r="I866" i="24"/>
  <c r="J866" i="24" s="1"/>
  <c r="I867" i="24"/>
  <c r="J867" i="24" s="1"/>
  <c r="I868" i="24"/>
  <c r="J868" i="24" s="1"/>
  <c r="I869" i="24"/>
  <c r="I870" i="24"/>
  <c r="J870" i="24" s="1"/>
  <c r="I871" i="24"/>
  <c r="J871" i="24" s="1"/>
  <c r="I872" i="24"/>
  <c r="J872" i="24" s="1"/>
  <c r="I873" i="24"/>
  <c r="J873" i="24" s="1"/>
  <c r="I874" i="24"/>
  <c r="J874" i="24" s="1"/>
  <c r="I875" i="24"/>
  <c r="J875" i="24" s="1"/>
  <c r="I876" i="24"/>
  <c r="J876" i="24" s="1"/>
  <c r="I877" i="24"/>
  <c r="I878" i="24"/>
  <c r="J878" i="24" s="1"/>
  <c r="I879" i="24"/>
  <c r="J879" i="24" s="1"/>
  <c r="I880" i="24"/>
  <c r="J880" i="24" s="1"/>
  <c r="I881" i="24"/>
  <c r="J881" i="24" s="1"/>
  <c r="I882" i="24"/>
  <c r="J882" i="24" s="1"/>
  <c r="I883" i="24"/>
  <c r="J883" i="24" s="1"/>
  <c r="I884" i="24"/>
  <c r="J884" i="24" s="1"/>
  <c r="I885" i="24"/>
  <c r="I886" i="24"/>
  <c r="J886" i="24" s="1"/>
  <c r="I887" i="24"/>
  <c r="J887" i="24" s="1"/>
  <c r="I888" i="24"/>
  <c r="J888" i="24" s="1"/>
  <c r="I889" i="24"/>
  <c r="J889" i="24" s="1"/>
  <c r="I890" i="24"/>
  <c r="J890" i="24" s="1"/>
  <c r="I891" i="24"/>
  <c r="J891" i="24" s="1"/>
  <c r="I892" i="24"/>
  <c r="J892" i="24" s="1"/>
  <c r="I893" i="24"/>
  <c r="I894" i="24"/>
  <c r="J894" i="24" s="1"/>
  <c r="I895" i="24"/>
  <c r="J895" i="24" s="1"/>
  <c r="I896" i="24"/>
  <c r="J896" i="24" s="1"/>
  <c r="I897" i="24"/>
  <c r="J897" i="24" s="1"/>
  <c r="I898" i="24"/>
  <c r="J898" i="24" s="1"/>
  <c r="I899" i="24"/>
  <c r="J899" i="24" s="1"/>
  <c r="I900" i="24"/>
  <c r="J900" i="24" s="1"/>
  <c r="I901" i="24"/>
  <c r="I902" i="24"/>
  <c r="J902" i="24" s="1"/>
  <c r="I903" i="24"/>
  <c r="J903" i="24" s="1"/>
  <c r="I904" i="24"/>
  <c r="J904" i="24" s="1"/>
  <c r="I905" i="24"/>
  <c r="J905" i="24" s="1"/>
  <c r="I906" i="24"/>
  <c r="J906" i="24" s="1"/>
  <c r="I907" i="24"/>
  <c r="J907" i="24" s="1"/>
  <c r="I908" i="24"/>
  <c r="J908" i="24" s="1"/>
  <c r="I909" i="24"/>
  <c r="I910" i="24"/>
  <c r="J910" i="24" s="1"/>
  <c r="I911" i="24"/>
  <c r="J911" i="24" s="1"/>
  <c r="I912" i="24"/>
  <c r="J912" i="24" s="1"/>
  <c r="I913" i="24"/>
  <c r="J913" i="24" s="1"/>
  <c r="I914" i="24"/>
  <c r="J914" i="24" s="1"/>
  <c r="I915" i="24"/>
  <c r="J915" i="24" s="1"/>
  <c r="I916" i="24"/>
  <c r="J916" i="24" s="1"/>
  <c r="I917" i="24"/>
  <c r="I918" i="24"/>
  <c r="J918" i="24" s="1"/>
  <c r="I919" i="24"/>
  <c r="J919" i="24" s="1"/>
  <c r="I920" i="24"/>
  <c r="J920" i="24" s="1"/>
  <c r="I921" i="24"/>
  <c r="J921" i="24" s="1"/>
  <c r="I922" i="24"/>
  <c r="J922" i="24" s="1"/>
  <c r="I923" i="24"/>
  <c r="J923" i="24" s="1"/>
  <c r="I924" i="24"/>
  <c r="J924" i="24" s="1"/>
  <c r="I925" i="24"/>
  <c r="I926" i="24"/>
  <c r="J926" i="24" s="1"/>
  <c r="I927" i="24"/>
  <c r="J927" i="24" s="1"/>
  <c r="I928" i="24"/>
  <c r="J928" i="24" s="1"/>
  <c r="I929" i="24"/>
  <c r="J929" i="24" s="1"/>
  <c r="I930" i="24"/>
  <c r="J930" i="24" s="1"/>
  <c r="I931" i="24"/>
  <c r="J931" i="24" s="1"/>
  <c r="I932" i="24"/>
  <c r="J932" i="24" s="1"/>
  <c r="I933" i="24"/>
  <c r="I934" i="24"/>
  <c r="J934" i="24" s="1"/>
  <c r="I935" i="24"/>
  <c r="J935" i="24" s="1"/>
  <c r="I936" i="24"/>
  <c r="J936" i="24" s="1"/>
  <c r="I937" i="24"/>
  <c r="J937" i="24" s="1"/>
  <c r="I938" i="24"/>
  <c r="J938" i="24" s="1"/>
  <c r="I939" i="24"/>
  <c r="J939" i="24" s="1"/>
  <c r="I940" i="24"/>
  <c r="J940" i="24" s="1"/>
  <c r="I941" i="24"/>
  <c r="I942" i="24"/>
  <c r="J942" i="24" s="1"/>
  <c r="I943" i="24"/>
  <c r="J943" i="24" s="1"/>
  <c r="I944" i="24"/>
  <c r="J944" i="24" s="1"/>
  <c r="I945" i="24"/>
  <c r="J945" i="24" s="1"/>
  <c r="I946" i="24"/>
  <c r="J946" i="24" s="1"/>
  <c r="I947" i="24"/>
  <c r="J947" i="24" s="1"/>
  <c r="I948" i="24"/>
  <c r="J948" i="24" s="1"/>
  <c r="I949" i="24"/>
  <c r="I950" i="24"/>
  <c r="J950" i="24" s="1"/>
  <c r="I951" i="24"/>
  <c r="J951" i="24" s="1"/>
  <c r="I952" i="24"/>
  <c r="J952" i="24" s="1"/>
  <c r="I953" i="24"/>
  <c r="J953" i="24" s="1"/>
  <c r="I954" i="24"/>
  <c r="J954" i="24" s="1"/>
  <c r="I955" i="24"/>
  <c r="J955" i="24" s="1"/>
  <c r="I956" i="24"/>
  <c r="J956" i="24" s="1"/>
  <c r="I957" i="24"/>
  <c r="I958" i="24"/>
  <c r="J958" i="24" s="1"/>
  <c r="I959" i="24"/>
  <c r="J959" i="24" s="1"/>
  <c r="I960" i="24"/>
  <c r="J960" i="24" s="1"/>
  <c r="I961" i="24"/>
  <c r="J961" i="24" s="1"/>
  <c r="I962" i="24"/>
  <c r="J962" i="24" s="1"/>
  <c r="I963" i="24"/>
  <c r="J963" i="24" s="1"/>
  <c r="I964" i="24"/>
  <c r="J964" i="24" s="1"/>
  <c r="I965" i="24"/>
  <c r="I966" i="24"/>
  <c r="J966" i="24" s="1"/>
  <c r="I967" i="24"/>
  <c r="J967" i="24" s="1"/>
  <c r="I968" i="24"/>
  <c r="J968" i="24" s="1"/>
  <c r="I969" i="24"/>
  <c r="J969" i="24" s="1"/>
  <c r="I970" i="24"/>
  <c r="J970" i="24" s="1"/>
  <c r="I971" i="24"/>
  <c r="J971" i="24" s="1"/>
  <c r="I972" i="24"/>
  <c r="J972" i="24" s="1"/>
  <c r="I973" i="24"/>
  <c r="I974" i="24"/>
  <c r="J974" i="24" s="1"/>
  <c r="I975" i="24"/>
  <c r="J975" i="24" s="1"/>
  <c r="I976" i="24"/>
  <c r="J976" i="24" s="1"/>
  <c r="I977" i="24"/>
  <c r="J977" i="24" s="1"/>
  <c r="I978" i="24"/>
  <c r="J978" i="24" s="1"/>
  <c r="I979" i="24"/>
  <c r="J979" i="24" s="1"/>
  <c r="I980" i="24"/>
  <c r="J980" i="24" s="1"/>
  <c r="I981" i="24"/>
  <c r="I982" i="24"/>
  <c r="J982" i="24" s="1"/>
  <c r="I983" i="24"/>
  <c r="J983" i="24" s="1"/>
  <c r="I984" i="24"/>
  <c r="J984" i="24" s="1"/>
  <c r="I985" i="24"/>
  <c r="J985" i="24" s="1"/>
  <c r="I986" i="24"/>
  <c r="J986" i="24" s="1"/>
  <c r="I987" i="24"/>
  <c r="J987" i="24" s="1"/>
  <c r="I988" i="24"/>
  <c r="J988" i="24" s="1"/>
  <c r="I989" i="24"/>
  <c r="I990" i="24"/>
  <c r="J990" i="24" s="1"/>
  <c r="I991" i="24"/>
  <c r="J991" i="24" s="1"/>
  <c r="I992" i="24"/>
  <c r="J992" i="24" s="1"/>
  <c r="I993" i="24"/>
  <c r="J993" i="24" s="1"/>
  <c r="I994" i="24"/>
  <c r="J994" i="24" s="1"/>
  <c r="I995" i="24"/>
  <c r="J995" i="24" s="1"/>
  <c r="I996" i="24"/>
  <c r="J996" i="24" s="1"/>
  <c r="I997" i="24"/>
  <c r="I998" i="24"/>
  <c r="J998" i="24" s="1"/>
  <c r="I999" i="24"/>
  <c r="J999" i="24" s="1"/>
  <c r="I1000" i="24"/>
  <c r="J1000" i="24" s="1"/>
  <c r="I1001" i="24"/>
  <c r="J1001" i="24" s="1"/>
  <c r="I1002" i="24"/>
  <c r="J1002" i="24" s="1"/>
  <c r="I1003" i="24"/>
  <c r="J1003" i="24" s="1"/>
  <c r="I1004" i="24"/>
  <c r="J1004" i="24" s="1"/>
  <c r="I1005" i="24"/>
  <c r="I1006" i="24"/>
  <c r="J1006" i="24" s="1"/>
  <c r="I1007" i="24"/>
  <c r="J1007" i="24" s="1"/>
  <c r="I1008" i="24"/>
  <c r="J1008" i="24" s="1"/>
  <c r="I1009" i="24"/>
  <c r="J1009" i="24" s="1"/>
  <c r="I1010" i="24"/>
  <c r="J1010" i="24" s="1"/>
  <c r="I1011" i="24"/>
  <c r="J1011" i="24" s="1"/>
  <c r="I1012" i="24"/>
  <c r="J1012" i="24" s="1"/>
  <c r="I1013" i="24"/>
  <c r="I1014" i="24"/>
  <c r="J1014" i="24" s="1"/>
  <c r="I1015" i="24"/>
  <c r="J1015" i="24" s="1"/>
  <c r="I1016" i="24"/>
  <c r="J1016" i="24" s="1"/>
  <c r="I1017" i="24"/>
  <c r="J1017" i="24" s="1"/>
  <c r="I1018" i="24"/>
  <c r="J1018" i="24" s="1"/>
  <c r="I1019" i="24"/>
  <c r="J1019" i="24" s="1"/>
  <c r="I1020" i="24"/>
  <c r="J1020" i="24" s="1"/>
  <c r="I1021" i="24"/>
  <c r="I1022" i="24"/>
  <c r="J1022" i="24" s="1"/>
  <c r="I1023" i="24"/>
  <c r="J1023" i="24" s="1"/>
  <c r="I1024" i="24"/>
  <c r="J1024" i="24" s="1"/>
  <c r="I1025" i="24"/>
  <c r="J1025" i="24" s="1"/>
  <c r="I1026" i="24"/>
  <c r="J1026" i="24" s="1"/>
  <c r="I1027" i="24"/>
  <c r="J1027" i="24" s="1"/>
  <c r="I1028" i="24"/>
  <c r="J1028" i="24" s="1"/>
  <c r="I1029" i="24"/>
  <c r="I1030" i="24"/>
  <c r="J1030" i="24" s="1"/>
  <c r="I1031" i="24"/>
  <c r="J1031" i="24" s="1"/>
  <c r="I1032" i="24"/>
  <c r="J1032" i="24" s="1"/>
  <c r="I1033" i="24"/>
  <c r="J1033" i="24" s="1"/>
  <c r="I1034" i="24"/>
  <c r="J1034" i="24" s="1"/>
  <c r="I1035" i="24"/>
  <c r="J1035" i="24" s="1"/>
  <c r="I1036" i="24"/>
  <c r="J1036" i="24" s="1"/>
  <c r="I1037" i="24"/>
  <c r="I1038" i="24"/>
  <c r="J1038" i="24" s="1"/>
  <c r="I1039" i="24"/>
  <c r="J1039" i="24" s="1"/>
  <c r="I1040" i="24"/>
  <c r="J1040" i="24" s="1"/>
  <c r="I1041" i="24"/>
  <c r="J1041" i="24" s="1"/>
  <c r="I1042" i="24"/>
  <c r="J1042" i="24" s="1"/>
  <c r="I1043" i="24"/>
  <c r="J1043" i="24" s="1"/>
  <c r="I1044" i="24"/>
  <c r="J1044" i="24" s="1"/>
  <c r="I1045" i="24"/>
  <c r="I1046" i="24"/>
  <c r="J1046" i="24" s="1"/>
  <c r="I1047" i="24"/>
  <c r="J1047" i="24" s="1"/>
  <c r="I1048" i="24"/>
  <c r="J1048" i="24" s="1"/>
  <c r="I1049" i="24"/>
  <c r="J1049" i="24" s="1"/>
  <c r="I1050" i="24"/>
  <c r="J1050" i="24" s="1"/>
  <c r="I1051" i="24"/>
  <c r="J1051" i="24" s="1"/>
  <c r="I1052" i="24"/>
  <c r="J1052" i="24" s="1"/>
  <c r="I1053" i="24"/>
  <c r="I1054" i="24"/>
  <c r="J1054" i="24" s="1"/>
  <c r="I1055" i="24"/>
  <c r="J1055" i="24" s="1"/>
  <c r="I1056" i="24"/>
  <c r="J1056" i="24" s="1"/>
  <c r="I1057" i="24"/>
  <c r="J1057" i="24" s="1"/>
  <c r="I1058" i="24"/>
  <c r="J1058" i="24" s="1"/>
  <c r="I1059" i="24"/>
  <c r="J1059" i="24" s="1"/>
  <c r="I1060" i="24"/>
  <c r="J1060" i="24" s="1"/>
  <c r="I1061" i="24"/>
  <c r="I1062" i="24"/>
  <c r="J1062" i="24" s="1"/>
  <c r="I1063" i="24"/>
  <c r="J1063" i="24" s="1"/>
  <c r="I1064" i="24"/>
  <c r="J1064" i="24" s="1"/>
  <c r="I1065" i="24"/>
  <c r="J1065" i="24" s="1"/>
  <c r="I1066" i="24"/>
  <c r="J1066" i="24" s="1"/>
  <c r="I1067" i="24"/>
  <c r="J1067" i="24" s="1"/>
  <c r="I1068" i="24"/>
  <c r="J1068" i="24" s="1"/>
  <c r="I1069" i="24"/>
  <c r="I1070" i="24"/>
  <c r="J1070" i="24" s="1"/>
  <c r="I1071" i="24"/>
  <c r="J1071" i="24" s="1"/>
  <c r="I1072" i="24"/>
  <c r="J1072" i="24" s="1"/>
  <c r="I1073" i="24"/>
  <c r="J1073" i="24" s="1"/>
  <c r="I1074" i="24"/>
  <c r="J1074" i="24" s="1"/>
  <c r="I1075" i="24"/>
  <c r="J1075" i="24" s="1"/>
  <c r="I1076" i="24"/>
  <c r="J1076" i="24" s="1"/>
  <c r="I1077" i="24"/>
  <c r="I1078" i="24"/>
  <c r="J1078" i="24" s="1"/>
  <c r="I1079" i="24"/>
  <c r="J1079" i="24" s="1"/>
  <c r="I1080" i="24"/>
  <c r="J1080" i="24" s="1"/>
  <c r="I1081" i="24"/>
  <c r="J1081" i="24" s="1"/>
  <c r="I1082" i="24"/>
  <c r="J1082" i="24" s="1"/>
  <c r="I1083" i="24"/>
  <c r="J1083" i="24" s="1"/>
  <c r="I1084" i="24"/>
  <c r="J1084" i="24" s="1"/>
  <c r="I1085" i="24"/>
  <c r="I1086" i="24"/>
  <c r="J1086" i="24" s="1"/>
  <c r="I1087" i="24"/>
  <c r="J1087" i="24" s="1"/>
  <c r="I1088" i="24"/>
  <c r="J1088" i="24" s="1"/>
  <c r="I1089" i="24"/>
  <c r="J1089" i="24" s="1"/>
  <c r="I1090" i="24"/>
  <c r="J1090" i="24" s="1"/>
  <c r="I1091" i="24"/>
  <c r="J1091" i="24" s="1"/>
  <c r="I1092" i="24"/>
  <c r="J1092" i="24" s="1"/>
  <c r="I1093" i="24"/>
  <c r="I1094" i="24"/>
  <c r="J1094" i="24" s="1"/>
  <c r="I1095" i="24"/>
  <c r="J1095" i="24" s="1"/>
  <c r="I1096" i="24"/>
  <c r="J1096" i="24" s="1"/>
  <c r="I1097" i="24"/>
  <c r="J1097" i="24" s="1"/>
  <c r="I1098" i="24"/>
  <c r="J1098" i="24" s="1"/>
  <c r="I1099" i="24"/>
  <c r="J1099" i="24" s="1"/>
  <c r="I1100" i="24"/>
  <c r="J1100" i="24" s="1"/>
  <c r="I1101" i="24"/>
  <c r="I1102" i="24"/>
  <c r="J1102" i="24" s="1"/>
  <c r="I1103" i="24"/>
  <c r="J1103" i="24" s="1"/>
  <c r="I1104" i="24"/>
  <c r="J1104" i="24" s="1"/>
  <c r="I1105" i="24"/>
  <c r="J1105" i="24" s="1"/>
  <c r="I1106" i="24"/>
  <c r="J1106" i="24" s="1"/>
  <c r="I1107" i="24"/>
  <c r="J1107" i="24" s="1"/>
  <c r="I1108" i="24"/>
  <c r="J1108" i="24" s="1"/>
  <c r="I1109" i="24"/>
  <c r="I1110" i="24"/>
  <c r="J1110" i="24" s="1"/>
  <c r="I1111" i="24"/>
  <c r="J1111" i="24" s="1"/>
  <c r="I1112" i="24"/>
  <c r="J1112" i="24" s="1"/>
  <c r="I1113" i="24"/>
  <c r="J1113" i="24" s="1"/>
  <c r="I1114" i="24"/>
  <c r="J1114" i="24" s="1"/>
  <c r="I1115" i="24"/>
  <c r="J1115" i="24" s="1"/>
  <c r="I1116" i="24"/>
  <c r="J1116" i="24" s="1"/>
  <c r="I1117" i="24"/>
  <c r="I1118" i="24"/>
  <c r="J1118" i="24" s="1"/>
  <c r="I1119" i="24"/>
  <c r="J1119" i="24" s="1"/>
  <c r="I1120" i="24"/>
  <c r="J1120" i="24" s="1"/>
  <c r="I1121" i="24"/>
  <c r="J1121" i="24" s="1"/>
  <c r="I1122" i="24"/>
  <c r="J1122" i="24" s="1"/>
  <c r="I1123" i="24"/>
  <c r="J1123" i="24" s="1"/>
  <c r="I1124" i="24"/>
  <c r="J1124" i="24" s="1"/>
  <c r="I1125" i="24"/>
  <c r="I1126" i="24"/>
  <c r="J1126" i="24" s="1"/>
  <c r="I1127" i="24"/>
  <c r="J1127" i="24" s="1"/>
  <c r="I1128" i="24"/>
  <c r="J1128" i="24" s="1"/>
  <c r="I1129" i="24"/>
  <c r="J1129" i="24" s="1"/>
  <c r="I1130" i="24"/>
  <c r="J1130" i="24" s="1"/>
  <c r="I1131" i="24"/>
  <c r="J1131" i="24" s="1"/>
  <c r="I1132" i="24"/>
  <c r="J1132" i="24" s="1"/>
  <c r="I1133" i="24"/>
  <c r="I1134" i="24"/>
  <c r="J1134" i="24" s="1"/>
  <c r="I1135" i="24"/>
  <c r="J1135" i="24" s="1"/>
  <c r="I1136" i="24"/>
  <c r="J1136" i="24" s="1"/>
  <c r="I1137" i="24"/>
  <c r="J1137" i="24" s="1"/>
  <c r="I1138" i="24"/>
  <c r="J1138" i="24" s="1"/>
  <c r="I1139" i="24"/>
  <c r="J1139" i="24" s="1"/>
  <c r="I1140" i="24"/>
  <c r="J1140" i="24" s="1"/>
  <c r="I1141" i="24"/>
  <c r="I1142" i="24"/>
  <c r="J1142" i="24" s="1"/>
  <c r="I1143" i="24"/>
  <c r="J1143" i="24" s="1"/>
  <c r="I1144" i="24"/>
  <c r="J1144" i="24" s="1"/>
  <c r="I1145" i="24"/>
  <c r="J1145" i="24" s="1"/>
  <c r="I1146" i="24"/>
  <c r="J1146" i="24" s="1"/>
  <c r="I1147" i="24"/>
  <c r="J1147" i="24" s="1"/>
  <c r="I1148" i="24"/>
  <c r="I1149" i="24"/>
  <c r="I1150" i="24"/>
  <c r="J1150" i="24" s="1"/>
  <c r="I1151" i="24"/>
  <c r="J1151" i="24" s="1"/>
  <c r="I1152" i="24"/>
  <c r="J1152" i="24" s="1"/>
  <c r="I1153" i="24"/>
  <c r="J1153" i="24" s="1"/>
  <c r="I1154" i="24"/>
  <c r="J1154" i="24" s="1"/>
  <c r="I1155" i="24"/>
  <c r="J1155" i="24" s="1"/>
  <c r="I1156" i="24"/>
  <c r="I1157" i="24"/>
  <c r="I1158" i="24"/>
  <c r="J1158" i="24" s="1"/>
  <c r="I1159" i="24"/>
  <c r="J1159" i="24" s="1"/>
  <c r="I1160" i="24"/>
  <c r="J1160" i="24" s="1"/>
  <c r="I1161" i="24"/>
  <c r="J1161" i="24" s="1"/>
  <c r="I1162" i="24"/>
  <c r="J1162" i="24" s="1"/>
  <c r="I1163" i="24"/>
  <c r="J1163" i="24" s="1"/>
  <c r="I1164" i="24"/>
  <c r="I1165" i="24"/>
  <c r="I1166" i="24"/>
  <c r="J1166" i="24" s="1"/>
  <c r="I1167" i="24"/>
  <c r="J1167" i="24" s="1"/>
  <c r="I1168" i="24"/>
  <c r="J1168" i="24" s="1"/>
  <c r="I1169" i="24"/>
  <c r="J1169" i="24" s="1"/>
  <c r="I1170" i="24"/>
  <c r="J1170" i="24" s="1"/>
  <c r="I1171" i="24"/>
  <c r="J1171" i="24" s="1"/>
  <c r="I1172" i="24"/>
  <c r="I1173" i="24"/>
  <c r="I1174" i="24"/>
  <c r="J1174" i="24" s="1"/>
  <c r="I1175" i="24"/>
  <c r="J1175" i="24" s="1"/>
  <c r="I1176" i="24"/>
  <c r="J1176" i="24" s="1"/>
  <c r="I1177" i="24"/>
  <c r="J1177" i="24" s="1"/>
  <c r="I1178" i="24"/>
  <c r="J1178" i="24" s="1"/>
  <c r="I1179" i="24"/>
  <c r="J1179" i="24" s="1"/>
  <c r="I1180" i="24"/>
  <c r="I1181" i="24"/>
  <c r="I1182" i="24"/>
  <c r="J1182" i="24" s="1"/>
  <c r="I1183" i="24"/>
  <c r="J1183" i="24" s="1"/>
  <c r="I1184" i="24"/>
  <c r="J1184" i="24" s="1"/>
  <c r="I1185" i="24"/>
  <c r="J1185" i="24" s="1"/>
  <c r="I1186" i="24"/>
  <c r="J1186" i="24" s="1"/>
  <c r="I1187" i="24"/>
  <c r="J1187" i="24" s="1"/>
  <c r="I1188" i="24"/>
  <c r="I1189" i="24"/>
  <c r="I1190" i="24"/>
  <c r="J1190" i="24" s="1"/>
  <c r="I1191" i="24"/>
  <c r="J1191" i="24" s="1"/>
  <c r="I1192" i="24"/>
  <c r="J1192" i="24" s="1"/>
  <c r="I1193" i="24"/>
  <c r="J1193" i="24" s="1"/>
  <c r="I1194" i="24"/>
  <c r="J1194" i="24" s="1"/>
  <c r="I1195" i="24"/>
  <c r="J1195" i="24" s="1"/>
  <c r="I1196" i="24"/>
  <c r="I1197" i="24"/>
  <c r="I1198" i="24"/>
  <c r="J1198" i="24" s="1"/>
  <c r="I1199" i="24"/>
  <c r="J1199" i="24" s="1"/>
  <c r="I1200" i="24"/>
  <c r="J1200" i="24" s="1"/>
  <c r="I1201" i="24"/>
  <c r="J1201" i="24" s="1"/>
  <c r="I1202" i="24"/>
  <c r="J1202" i="24" s="1"/>
  <c r="I1203" i="24"/>
  <c r="J1203" i="24" s="1"/>
  <c r="I1204" i="24"/>
  <c r="I1205" i="24"/>
  <c r="I1206" i="24"/>
  <c r="J1206" i="24" s="1"/>
  <c r="I1207" i="24"/>
  <c r="J1207" i="24" s="1"/>
  <c r="I1208" i="24"/>
  <c r="J1208" i="24" s="1"/>
  <c r="I1209" i="24"/>
  <c r="J1209" i="24" s="1"/>
  <c r="I1210" i="24"/>
  <c r="J1210" i="24" s="1"/>
  <c r="I1211" i="24"/>
  <c r="J1211" i="24" s="1"/>
  <c r="I1212" i="24"/>
  <c r="I1213" i="24"/>
  <c r="I1214" i="24"/>
  <c r="J1214" i="24" s="1"/>
  <c r="I1215" i="24"/>
  <c r="J1215" i="24" s="1"/>
  <c r="I1216" i="24"/>
  <c r="J1216" i="24" s="1"/>
  <c r="I1217" i="24"/>
  <c r="J1217" i="24" s="1"/>
  <c r="I1218" i="24"/>
  <c r="J1218" i="24" s="1"/>
  <c r="I1219" i="24"/>
  <c r="J1219" i="24" s="1"/>
  <c r="I1220" i="24"/>
  <c r="I1221" i="24"/>
  <c r="I1222" i="24"/>
  <c r="J1222" i="24" s="1"/>
  <c r="I1223" i="24"/>
  <c r="J1223" i="24" s="1"/>
  <c r="I1224" i="24"/>
  <c r="J1224" i="24" s="1"/>
  <c r="I1225" i="24"/>
  <c r="J1225" i="24" s="1"/>
  <c r="I1226" i="24"/>
  <c r="J1226" i="24" s="1"/>
  <c r="I1227" i="24"/>
  <c r="J1227" i="24" s="1"/>
  <c r="I1228" i="24"/>
  <c r="I1229" i="24"/>
  <c r="I1230" i="24"/>
  <c r="J1230" i="24" s="1"/>
  <c r="I1231" i="24"/>
  <c r="J1231" i="24" s="1"/>
  <c r="I1232" i="24"/>
  <c r="J1232" i="24" s="1"/>
  <c r="I1233" i="24"/>
  <c r="J1233" i="24" s="1"/>
  <c r="I1234" i="24"/>
  <c r="J1234" i="24" s="1"/>
  <c r="I1235" i="24"/>
  <c r="J1235" i="24" s="1"/>
  <c r="I1236" i="24"/>
  <c r="I1237" i="24"/>
  <c r="I1238" i="24"/>
  <c r="J1238" i="24" s="1"/>
  <c r="I1239" i="24"/>
  <c r="J1239" i="24" s="1"/>
  <c r="I1240" i="24"/>
  <c r="J1240" i="24" s="1"/>
  <c r="I1241" i="24"/>
  <c r="J1241" i="24" s="1"/>
  <c r="I1242" i="24"/>
  <c r="J1242" i="24" s="1"/>
  <c r="I1243" i="24"/>
  <c r="J1243" i="24" s="1"/>
  <c r="I1244" i="24"/>
  <c r="I1245" i="24"/>
  <c r="I1246" i="24"/>
  <c r="J1246" i="24" s="1"/>
  <c r="I1247" i="24"/>
  <c r="J1247" i="24" s="1"/>
  <c r="I1248" i="24"/>
  <c r="J1248" i="24" s="1"/>
  <c r="I1249" i="24"/>
  <c r="J1249" i="24" s="1"/>
  <c r="I1250" i="24"/>
  <c r="J1250" i="24" s="1"/>
  <c r="I1251" i="24"/>
  <c r="J1251" i="24" s="1"/>
  <c r="I1252" i="24"/>
  <c r="I1253" i="24"/>
  <c r="I1254" i="24"/>
  <c r="J1254" i="24" s="1"/>
  <c r="I1255" i="24"/>
  <c r="J1255" i="24" s="1"/>
  <c r="I1256" i="24"/>
  <c r="J1256" i="24" s="1"/>
  <c r="I1257" i="24"/>
  <c r="J1257" i="24" s="1"/>
  <c r="I1258" i="24"/>
  <c r="J1258" i="24" s="1"/>
  <c r="I1259" i="24"/>
  <c r="J1259" i="24" s="1"/>
  <c r="I1260" i="24"/>
  <c r="I1261" i="24"/>
  <c r="I1262" i="24"/>
  <c r="J1262" i="24" s="1"/>
  <c r="I1263" i="24"/>
  <c r="J1263" i="24" s="1"/>
  <c r="I1264" i="24"/>
  <c r="J1264" i="24" s="1"/>
  <c r="I1265" i="24"/>
  <c r="J1265" i="24" s="1"/>
  <c r="I1266" i="24"/>
  <c r="J1266" i="24" s="1"/>
  <c r="I1267" i="24"/>
  <c r="J1267" i="24" s="1"/>
  <c r="I1268" i="24"/>
  <c r="I1269" i="24"/>
  <c r="I1270" i="24"/>
  <c r="J1270" i="24" s="1"/>
  <c r="I1271" i="24"/>
  <c r="J1271" i="24" s="1"/>
  <c r="I1272" i="24"/>
  <c r="J1272" i="24" s="1"/>
  <c r="I1273" i="24"/>
  <c r="J1273" i="24" s="1"/>
  <c r="I1274" i="24"/>
  <c r="J1274" i="24" s="1"/>
  <c r="I1275" i="24"/>
  <c r="J1275" i="24" s="1"/>
  <c r="I1276" i="24"/>
  <c r="I1277" i="24"/>
  <c r="I1278" i="24"/>
  <c r="J1278" i="24" s="1"/>
  <c r="I1279" i="24"/>
  <c r="J1279" i="24" s="1"/>
  <c r="I1280" i="24"/>
  <c r="J1280" i="24" s="1"/>
  <c r="I1281" i="24"/>
  <c r="J1281" i="24" s="1"/>
  <c r="I1282" i="24"/>
  <c r="J1282" i="24" s="1"/>
  <c r="I1283" i="24"/>
  <c r="J1283" i="24" s="1"/>
  <c r="I1284" i="24"/>
  <c r="I1285" i="24"/>
  <c r="I1286" i="24"/>
  <c r="J1286" i="24" s="1"/>
  <c r="I1287" i="24"/>
  <c r="J1287" i="24" s="1"/>
  <c r="I1288" i="24"/>
  <c r="J1288" i="24" s="1"/>
  <c r="I1289" i="24"/>
  <c r="J1289" i="24" s="1"/>
  <c r="I1290" i="24"/>
  <c r="J1290" i="24" s="1"/>
  <c r="I1291" i="24"/>
  <c r="J1291" i="24" s="1"/>
  <c r="I1292" i="24"/>
  <c r="I1293" i="24"/>
  <c r="I1294" i="24"/>
  <c r="J1294" i="24" s="1"/>
  <c r="I1295" i="24"/>
  <c r="J1295" i="24" s="1"/>
  <c r="I1296" i="24"/>
  <c r="J1296" i="24" s="1"/>
  <c r="I1297" i="24"/>
  <c r="J1297" i="24" s="1"/>
  <c r="I1298" i="24"/>
  <c r="J1298" i="24" s="1"/>
  <c r="I1299" i="24"/>
  <c r="J1299" i="24" s="1"/>
  <c r="I1300" i="24"/>
  <c r="I1301" i="24"/>
  <c r="I1302" i="24"/>
  <c r="J1302" i="24" s="1"/>
  <c r="I1303" i="24"/>
  <c r="J1303" i="24" s="1"/>
  <c r="I1304" i="24"/>
  <c r="J1304" i="24" s="1"/>
  <c r="I1305" i="24"/>
  <c r="J1305" i="24" s="1"/>
  <c r="I1306" i="24"/>
  <c r="J1306" i="24" s="1"/>
  <c r="I1307" i="24"/>
  <c r="J1307" i="24" s="1"/>
  <c r="I1308" i="24"/>
  <c r="I1309" i="24"/>
  <c r="I1310" i="24"/>
  <c r="J1310" i="24" s="1"/>
  <c r="I1311" i="24"/>
  <c r="J1311" i="24" s="1"/>
  <c r="I1312" i="24"/>
  <c r="J1312" i="24" s="1"/>
  <c r="I1313" i="24"/>
  <c r="J1313" i="24" s="1"/>
  <c r="I1314" i="24"/>
  <c r="J1314" i="24" s="1"/>
  <c r="I1315" i="24"/>
  <c r="J1315" i="24" s="1"/>
  <c r="I1316" i="24"/>
  <c r="I1317" i="24"/>
  <c r="I1318" i="24"/>
  <c r="J1318" i="24" s="1"/>
  <c r="I1319" i="24"/>
  <c r="J1319" i="24" s="1"/>
  <c r="I1320" i="24"/>
  <c r="J1320" i="24" s="1"/>
  <c r="I1321" i="24"/>
  <c r="J1321" i="24" s="1"/>
  <c r="I1322" i="24"/>
  <c r="J1322" i="24" s="1"/>
  <c r="I1323" i="24"/>
  <c r="J1323" i="24" s="1"/>
  <c r="I1324" i="24"/>
  <c r="I1325" i="24"/>
  <c r="I1326" i="24"/>
  <c r="J1326" i="24" s="1"/>
  <c r="I1327" i="24"/>
  <c r="J1327" i="24" s="1"/>
  <c r="I1328" i="24"/>
  <c r="J1328" i="24" s="1"/>
  <c r="I1329" i="24"/>
  <c r="J1329" i="24" s="1"/>
  <c r="I1330" i="24"/>
  <c r="J1330" i="24" s="1"/>
  <c r="I1331" i="24"/>
  <c r="J1331" i="24" s="1"/>
  <c r="I1332" i="24"/>
  <c r="I1333" i="24"/>
  <c r="I1334" i="24"/>
  <c r="J1334" i="24" s="1"/>
  <c r="I1335" i="24"/>
  <c r="J1335" i="24" s="1"/>
  <c r="I1336" i="24"/>
  <c r="J1336" i="24" s="1"/>
  <c r="I1337" i="24"/>
  <c r="J1337" i="24" s="1"/>
  <c r="I1338" i="24"/>
  <c r="J1338" i="24" s="1"/>
  <c r="I1339" i="24"/>
  <c r="J1339" i="24" s="1"/>
  <c r="I1340" i="24"/>
  <c r="I1341" i="24"/>
  <c r="I1342" i="24"/>
  <c r="J1342" i="24" s="1"/>
  <c r="I1343" i="24"/>
  <c r="J1343" i="24" s="1"/>
  <c r="I1344" i="24"/>
  <c r="J1344" i="24" s="1"/>
  <c r="I1345" i="24"/>
  <c r="J1345" i="24" s="1"/>
  <c r="I1346" i="24"/>
  <c r="J1346" i="24" s="1"/>
  <c r="I1347" i="24"/>
  <c r="J1347" i="24" s="1"/>
  <c r="I1348" i="24"/>
  <c r="I1349" i="24"/>
  <c r="I1350" i="24"/>
  <c r="J1350" i="24" s="1"/>
  <c r="I1351" i="24"/>
  <c r="J1351" i="24" s="1"/>
  <c r="I1352" i="24"/>
  <c r="J1352" i="24" s="1"/>
  <c r="I1353" i="24"/>
  <c r="J1353" i="24" s="1"/>
  <c r="I1354" i="24"/>
  <c r="J1354" i="24" s="1"/>
  <c r="I1355" i="24"/>
  <c r="J1355" i="24" s="1"/>
  <c r="I1356" i="24"/>
  <c r="I1357" i="24"/>
  <c r="I1358" i="24"/>
  <c r="J1358" i="24" s="1"/>
  <c r="I1359" i="24"/>
  <c r="J1359" i="24" s="1"/>
  <c r="I1360" i="24"/>
  <c r="J1360" i="24" s="1"/>
  <c r="I1361" i="24"/>
  <c r="J1361" i="24" s="1"/>
  <c r="I1362" i="24"/>
  <c r="J1362" i="24" s="1"/>
  <c r="I1363" i="24"/>
  <c r="J1363" i="24" s="1"/>
  <c r="I1364" i="24"/>
  <c r="I1365" i="24"/>
  <c r="I1366" i="24"/>
  <c r="J1366" i="24" s="1"/>
  <c r="I1367" i="24"/>
  <c r="J1367" i="24" s="1"/>
  <c r="I1368" i="24"/>
  <c r="J1368" i="24" s="1"/>
  <c r="I1369" i="24"/>
  <c r="J1369" i="24" s="1"/>
  <c r="I1370" i="24"/>
  <c r="J1370" i="24" s="1"/>
  <c r="I1371" i="24"/>
  <c r="J1371" i="24" s="1"/>
  <c r="I1372" i="24"/>
  <c r="I1373" i="24"/>
  <c r="I1374" i="24"/>
  <c r="J1374" i="24" s="1"/>
  <c r="I1375" i="24"/>
  <c r="J1375" i="24" s="1"/>
  <c r="I1376" i="24"/>
  <c r="J1376" i="24" s="1"/>
  <c r="I1377" i="24"/>
  <c r="J1377" i="24" s="1"/>
  <c r="I1378" i="24"/>
  <c r="J1378" i="24" s="1"/>
  <c r="I1379" i="24"/>
  <c r="J1379" i="24" s="1"/>
  <c r="I1380" i="24"/>
  <c r="I1381" i="24"/>
  <c r="I1382" i="24"/>
  <c r="J1382" i="24" s="1"/>
  <c r="I1383" i="24"/>
  <c r="J1383" i="24" s="1"/>
  <c r="I1384" i="24"/>
  <c r="J1384" i="24" s="1"/>
  <c r="I1385" i="24"/>
  <c r="J1385" i="24" s="1"/>
  <c r="I1386" i="24"/>
  <c r="J1386" i="24" s="1"/>
  <c r="I1387" i="24"/>
  <c r="J1387" i="24" s="1"/>
  <c r="I1388" i="24"/>
  <c r="I1389" i="24"/>
  <c r="I1390" i="24"/>
  <c r="J1390" i="24" s="1"/>
  <c r="I1391" i="24"/>
  <c r="J1391" i="24" s="1"/>
  <c r="I1392" i="24"/>
  <c r="J1392" i="24" s="1"/>
  <c r="I1393" i="24"/>
  <c r="J1393" i="24" s="1"/>
  <c r="I1394" i="24"/>
  <c r="J1394" i="24" s="1"/>
  <c r="I1395" i="24"/>
  <c r="J1395" i="24" s="1"/>
  <c r="I1396" i="24"/>
  <c r="I1397" i="24"/>
  <c r="I1398" i="24"/>
  <c r="J1398" i="24" s="1"/>
  <c r="I1399" i="24"/>
  <c r="J1399" i="24" s="1"/>
  <c r="I1400" i="24"/>
  <c r="J1400" i="24" s="1"/>
  <c r="I1401" i="24"/>
  <c r="J1401" i="24" s="1"/>
  <c r="I1402" i="24"/>
  <c r="J1402" i="24" s="1"/>
  <c r="I1403" i="24"/>
  <c r="J1403" i="24" s="1"/>
  <c r="I1404" i="24"/>
  <c r="I1405" i="24"/>
  <c r="I1406" i="24"/>
  <c r="J1406" i="24" s="1"/>
  <c r="I1407" i="24"/>
  <c r="J1407" i="24" s="1"/>
  <c r="I1408" i="24"/>
  <c r="J1408" i="24" s="1"/>
  <c r="I1409" i="24"/>
  <c r="J1409" i="24" s="1"/>
  <c r="I1410" i="24"/>
  <c r="J1410" i="24" s="1"/>
  <c r="I1411" i="24"/>
  <c r="J1411" i="24" s="1"/>
  <c r="I1412" i="24"/>
  <c r="I1413" i="24"/>
  <c r="I1414" i="24"/>
  <c r="J1414" i="24" s="1"/>
  <c r="I1415" i="24"/>
  <c r="J1415" i="24" s="1"/>
  <c r="I1416" i="24"/>
  <c r="J1416" i="24" s="1"/>
  <c r="I1417" i="24"/>
  <c r="J1417" i="24" s="1"/>
  <c r="I1418" i="24"/>
  <c r="J1418" i="24" s="1"/>
  <c r="I1419" i="24"/>
  <c r="J1419" i="24" s="1"/>
  <c r="I1420" i="24"/>
  <c r="I1421" i="24"/>
  <c r="I1422" i="24"/>
  <c r="J1422" i="24" s="1"/>
  <c r="I1423" i="24"/>
  <c r="J1423" i="24" s="1"/>
  <c r="I1424" i="24"/>
  <c r="J1424" i="24" s="1"/>
  <c r="I1425" i="24"/>
  <c r="J1425" i="24" s="1"/>
  <c r="I1426" i="24"/>
  <c r="J1426" i="24" s="1"/>
  <c r="I1427" i="24"/>
  <c r="J1427" i="24" s="1"/>
  <c r="I1428" i="24"/>
  <c r="I1429" i="24"/>
  <c r="I1430" i="24"/>
  <c r="J1430" i="24" s="1"/>
  <c r="I1431" i="24"/>
  <c r="J1431" i="24" s="1"/>
  <c r="I1432" i="24"/>
  <c r="J1432" i="24" s="1"/>
  <c r="I1433" i="24"/>
  <c r="J1433" i="24" s="1"/>
  <c r="I1434" i="24"/>
  <c r="J1434" i="24" s="1"/>
  <c r="I1435" i="24"/>
  <c r="J1435" i="24" s="1"/>
  <c r="I1436" i="24"/>
  <c r="I1437" i="24"/>
  <c r="I1438" i="24"/>
  <c r="J1438" i="24" s="1"/>
  <c r="I1439" i="24"/>
  <c r="J1439" i="24" s="1"/>
  <c r="I1440" i="24"/>
  <c r="J1440" i="24" s="1"/>
  <c r="I1441" i="24"/>
  <c r="J1441" i="24" s="1"/>
  <c r="I1442" i="24"/>
  <c r="J1442" i="24" s="1"/>
  <c r="I1443" i="24"/>
  <c r="J1443" i="24" s="1"/>
  <c r="I1444" i="24"/>
  <c r="I1445" i="24"/>
  <c r="I1446" i="24"/>
  <c r="J1446" i="24" s="1"/>
  <c r="I1447" i="24"/>
  <c r="J1447" i="24" s="1"/>
  <c r="I1448" i="24"/>
  <c r="J1448" i="24" s="1"/>
  <c r="I1449" i="24"/>
  <c r="J1449" i="24" s="1"/>
  <c r="I1450" i="24"/>
  <c r="J1450" i="24" s="1"/>
  <c r="I1451" i="24"/>
  <c r="J1451" i="24" s="1"/>
  <c r="I1452" i="24"/>
  <c r="I1453" i="24"/>
  <c r="I1454" i="24"/>
  <c r="J1454" i="24" s="1"/>
  <c r="I1455" i="24"/>
  <c r="J1455" i="24" s="1"/>
  <c r="I1456" i="24"/>
  <c r="J1456" i="24" s="1"/>
  <c r="I1457" i="24"/>
  <c r="J1457" i="24" s="1"/>
  <c r="I1458" i="24"/>
  <c r="J1458" i="24" s="1"/>
  <c r="I1459" i="24"/>
  <c r="J1459" i="24" s="1"/>
  <c r="I1460" i="24"/>
  <c r="I1461" i="24"/>
  <c r="I1462" i="24"/>
  <c r="J1462" i="24" s="1"/>
  <c r="I1463" i="24"/>
  <c r="J1463" i="24" s="1"/>
  <c r="I1464" i="24"/>
  <c r="J1464" i="24" s="1"/>
  <c r="I1465" i="24"/>
  <c r="J1465" i="24" s="1"/>
  <c r="I1466" i="24"/>
  <c r="J1466" i="24" s="1"/>
  <c r="I1467" i="24"/>
  <c r="J1467" i="24" s="1"/>
  <c r="I1468" i="24"/>
  <c r="I1469" i="24"/>
  <c r="I1470" i="24"/>
  <c r="J1470" i="24" s="1"/>
  <c r="I1471" i="24"/>
  <c r="J1471" i="24" s="1"/>
  <c r="I1472" i="24"/>
  <c r="J1472" i="24" s="1"/>
  <c r="I1473" i="24"/>
  <c r="J1473" i="24" s="1"/>
  <c r="I1474" i="24"/>
  <c r="J1474" i="24" s="1"/>
  <c r="I1475" i="24"/>
  <c r="J1475" i="24" s="1"/>
  <c r="I1476" i="24"/>
  <c r="I1477" i="24"/>
  <c r="I1478" i="24"/>
  <c r="J1478" i="24" s="1"/>
  <c r="I1479" i="24"/>
  <c r="J1479" i="24" s="1"/>
  <c r="I1480" i="24"/>
  <c r="J1480" i="24" s="1"/>
  <c r="I1481" i="24"/>
  <c r="J1481" i="24" s="1"/>
  <c r="I1482" i="24"/>
  <c r="J1482" i="24" s="1"/>
  <c r="I1483" i="24"/>
  <c r="J1483" i="24" s="1"/>
  <c r="I1484" i="24"/>
  <c r="I1485" i="24"/>
  <c r="I1486" i="24"/>
  <c r="J1486" i="24" s="1"/>
  <c r="I1487" i="24"/>
  <c r="J1487" i="24" s="1"/>
  <c r="I1488" i="24"/>
  <c r="J1488" i="24" s="1"/>
  <c r="I1489" i="24"/>
  <c r="J1489" i="24" s="1"/>
  <c r="I1490" i="24"/>
  <c r="J1490" i="24" s="1"/>
  <c r="I1491" i="24"/>
  <c r="J1491" i="24" s="1"/>
  <c r="I1492" i="24"/>
  <c r="I1493" i="24"/>
  <c r="I1494" i="24"/>
  <c r="J1494" i="24" s="1"/>
  <c r="I1495" i="24"/>
  <c r="J1495" i="24" s="1"/>
  <c r="I1496" i="24"/>
  <c r="J1496" i="24" s="1"/>
  <c r="I1497" i="24"/>
  <c r="J1497" i="24" s="1"/>
  <c r="I1498" i="24"/>
  <c r="J1498" i="24" s="1"/>
  <c r="I1499" i="24"/>
  <c r="J1499" i="24" s="1"/>
  <c r="I1500" i="24"/>
  <c r="I1501" i="24"/>
  <c r="I1502" i="24"/>
  <c r="J1502" i="24" s="1"/>
  <c r="I1503" i="24"/>
  <c r="J1503" i="24" s="1"/>
  <c r="I1504" i="24"/>
  <c r="J1504" i="24" s="1"/>
  <c r="I1505" i="24"/>
  <c r="J1505" i="24" s="1"/>
  <c r="I1506" i="24"/>
  <c r="J1506" i="24" s="1"/>
  <c r="I1507" i="24"/>
  <c r="J1507" i="24" s="1"/>
  <c r="I1508" i="24"/>
  <c r="I1509" i="24"/>
  <c r="I1510" i="24"/>
  <c r="J1510" i="24" s="1"/>
  <c r="I1511" i="24"/>
  <c r="J1511" i="24" s="1"/>
  <c r="I1512" i="24"/>
  <c r="J1512" i="24" s="1"/>
  <c r="I1513" i="24"/>
  <c r="J1513" i="24" s="1"/>
  <c r="I1514" i="24"/>
  <c r="J1514" i="24" s="1"/>
  <c r="I1515" i="24"/>
  <c r="J1515" i="24" s="1"/>
  <c r="I1516" i="24"/>
  <c r="I1517" i="24"/>
  <c r="I1518" i="24"/>
  <c r="J1518" i="24" s="1"/>
  <c r="I1519" i="24"/>
  <c r="J1519" i="24" s="1"/>
  <c r="I1520" i="24"/>
  <c r="J1520" i="24" s="1"/>
  <c r="I1521" i="24"/>
  <c r="J1521" i="24" s="1"/>
  <c r="I1522" i="24"/>
  <c r="J1522" i="24" s="1"/>
  <c r="I1523" i="24"/>
  <c r="J1523" i="24" s="1"/>
  <c r="I1524" i="24"/>
  <c r="I1525" i="24"/>
  <c r="I1526" i="24"/>
  <c r="J1526" i="24" s="1"/>
  <c r="I1527" i="24"/>
  <c r="J1527" i="24" s="1"/>
  <c r="I1528" i="24"/>
  <c r="J1528" i="24" s="1"/>
  <c r="I1529" i="24"/>
  <c r="J1529" i="24" s="1"/>
  <c r="I1530" i="24"/>
  <c r="J1530" i="24" s="1"/>
  <c r="I1531" i="24"/>
  <c r="J1531" i="24" s="1"/>
  <c r="I1532" i="24"/>
  <c r="I1533" i="24"/>
  <c r="I1534" i="24"/>
  <c r="J1534" i="24" s="1"/>
  <c r="I1535" i="24"/>
  <c r="J1535" i="24" s="1"/>
  <c r="I1536" i="24"/>
  <c r="J1536" i="24" s="1"/>
  <c r="I1537" i="24"/>
  <c r="J1537" i="24" s="1"/>
  <c r="I1538" i="24"/>
  <c r="J1538" i="24" s="1"/>
  <c r="I1539" i="24"/>
  <c r="J1539" i="24" s="1"/>
  <c r="I1540" i="24"/>
  <c r="I1541" i="24"/>
  <c r="I1542" i="24"/>
  <c r="J1542" i="24" s="1"/>
  <c r="I1543" i="24"/>
  <c r="J1543" i="24" s="1"/>
  <c r="I1544" i="24"/>
  <c r="J1544" i="24" s="1"/>
  <c r="I1545" i="24"/>
  <c r="J1545" i="24" s="1"/>
  <c r="I1546" i="24"/>
  <c r="J1546" i="24" s="1"/>
  <c r="I1547" i="24"/>
  <c r="J1547" i="24" s="1"/>
  <c r="I1548" i="24"/>
  <c r="I1549" i="24"/>
  <c r="I1550" i="24"/>
  <c r="J1550" i="24" s="1"/>
  <c r="I1551" i="24"/>
  <c r="J1551" i="24" s="1"/>
  <c r="I1552" i="24"/>
  <c r="J1552" i="24" s="1"/>
  <c r="I1553" i="24"/>
  <c r="J1553" i="24" s="1"/>
  <c r="I1554" i="24"/>
  <c r="J1554" i="24" s="1"/>
  <c r="I1555" i="24"/>
  <c r="J1555" i="24" s="1"/>
  <c r="I1556" i="24"/>
  <c r="I1557" i="24"/>
  <c r="I1558" i="24"/>
  <c r="J1558" i="24" s="1"/>
  <c r="I1559" i="24"/>
  <c r="J1559" i="24" s="1"/>
  <c r="I1560" i="24"/>
  <c r="J1560" i="24" s="1"/>
  <c r="I1561" i="24"/>
  <c r="J1561" i="24" s="1"/>
  <c r="I1562" i="24"/>
  <c r="J1562" i="24" s="1"/>
  <c r="I1563" i="24"/>
  <c r="J1563" i="24" s="1"/>
  <c r="I1564" i="24"/>
  <c r="I1565" i="24"/>
  <c r="I1566" i="24"/>
  <c r="J1566" i="24" s="1"/>
  <c r="I1567" i="24"/>
  <c r="J1567" i="24" s="1"/>
  <c r="I1568" i="24"/>
  <c r="J1568" i="24" s="1"/>
  <c r="I1569" i="24"/>
  <c r="J1569" i="24" s="1"/>
  <c r="I1570" i="24"/>
  <c r="J1570" i="24" s="1"/>
  <c r="I1571" i="24"/>
  <c r="J1571" i="24" s="1"/>
  <c r="I1572" i="24"/>
  <c r="I1573" i="24"/>
  <c r="I1574" i="24"/>
  <c r="J1574" i="24" s="1"/>
  <c r="I1575" i="24"/>
  <c r="J1575" i="24" s="1"/>
  <c r="I1576" i="24"/>
  <c r="J1576" i="24" s="1"/>
  <c r="I1577" i="24"/>
  <c r="J1577" i="24" s="1"/>
  <c r="I1578" i="24"/>
  <c r="J1578" i="24" s="1"/>
  <c r="I1579" i="24"/>
  <c r="J1579" i="24" s="1"/>
  <c r="I1580" i="24"/>
  <c r="I1581" i="24"/>
  <c r="I1582" i="24"/>
  <c r="J1582" i="24" s="1"/>
  <c r="I1583" i="24"/>
  <c r="J1583" i="24" s="1"/>
  <c r="I1584" i="24"/>
  <c r="J1584" i="24" s="1"/>
  <c r="I1585" i="24"/>
  <c r="J1585" i="24" s="1"/>
  <c r="I1586" i="24"/>
  <c r="J1586" i="24" s="1"/>
  <c r="I1587" i="24"/>
  <c r="J1587" i="24" s="1"/>
  <c r="I1588" i="24"/>
  <c r="I1589" i="24"/>
  <c r="I1590" i="24"/>
  <c r="J1590" i="24" s="1"/>
  <c r="I1591" i="24"/>
  <c r="J1591" i="24" s="1"/>
  <c r="I1592" i="24"/>
  <c r="J1592" i="24" s="1"/>
  <c r="I1593" i="24"/>
  <c r="J1593" i="24" s="1"/>
  <c r="I1594" i="24"/>
  <c r="J1594" i="24" s="1"/>
  <c r="I1595" i="24"/>
  <c r="J1595" i="24" s="1"/>
  <c r="I1596" i="24"/>
  <c r="I1597" i="24"/>
  <c r="I1598" i="24"/>
  <c r="J1598" i="24" s="1"/>
  <c r="I1599" i="24"/>
  <c r="J1599" i="24" s="1"/>
  <c r="I1600" i="24"/>
  <c r="J1600" i="24" s="1"/>
  <c r="I1601" i="24"/>
  <c r="J1601" i="24" s="1"/>
  <c r="I1602" i="24"/>
  <c r="J1602" i="24" s="1"/>
  <c r="I1603" i="24"/>
  <c r="J1603" i="24" s="1"/>
  <c r="I1604" i="24"/>
  <c r="I1605" i="24"/>
  <c r="I1606" i="24"/>
  <c r="J1606" i="24" s="1"/>
  <c r="I1607" i="24"/>
  <c r="J1607" i="24" s="1"/>
  <c r="I1608" i="24"/>
  <c r="J1608" i="24" s="1"/>
  <c r="I1609" i="24"/>
  <c r="J1609" i="24" s="1"/>
  <c r="I1610" i="24"/>
  <c r="J1610" i="24" s="1"/>
  <c r="I1611" i="24"/>
  <c r="J1611" i="24" s="1"/>
  <c r="I1612" i="24"/>
  <c r="I1613" i="24"/>
  <c r="I1614" i="24"/>
  <c r="J1614" i="24" s="1"/>
  <c r="I1615" i="24"/>
  <c r="J1615" i="24" s="1"/>
  <c r="I1616" i="24"/>
  <c r="J1616" i="24" s="1"/>
  <c r="I1617" i="24"/>
  <c r="J1617" i="24" s="1"/>
  <c r="I1618" i="24"/>
  <c r="J1618" i="24" s="1"/>
  <c r="I1619" i="24"/>
  <c r="J1619" i="24" s="1"/>
  <c r="I1620" i="24"/>
  <c r="I1621" i="24"/>
  <c r="I1622" i="24"/>
  <c r="J1622" i="24" s="1"/>
  <c r="I1623" i="24"/>
  <c r="J1623" i="24" s="1"/>
  <c r="I1624" i="24"/>
  <c r="J1624" i="24" s="1"/>
  <c r="I1625" i="24"/>
  <c r="J1625" i="24" s="1"/>
  <c r="I1626" i="24"/>
  <c r="J1626" i="24" s="1"/>
  <c r="I1627" i="24"/>
  <c r="J1627" i="24" s="1"/>
  <c r="I1628" i="24"/>
  <c r="I1629" i="24"/>
  <c r="I1630" i="24"/>
  <c r="J1630" i="24" s="1"/>
  <c r="I1631" i="24"/>
  <c r="J1631" i="24" s="1"/>
  <c r="I1632" i="24"/>
  <c r="J1632" i="24" s="1"/>
  <c r="I1633" i="24"/>
  <c r="J1633" i="24" s="1"/>
  <c r="I1634" i="24"/>
  <c r="J1634" i="24" s="1"/>
  <c r="I1635" i="24"/>
  <c r="J1635" i="24" s="1"/>
  <c r="I1636" i="24"/>
  <c r="I1637" i="24"/>
  <c r="I1638" i="24"/>
  <c r="J1638" i="24" s="1"/>
  <c r="I1639" i="24"/>
  <c r="J1639" i="24" s="1"/>
  <c r="I1640" i="24"/>
  <c r="J1640" i="24" s="1"/>
  <c r="I1641" i="24"/>
  <c r="J1641" i="24" s="1"/>
  <c r="I1642" i="24"/>
  <c r="J1642" i="24" s="1"/>
  <c r="I1643" i="24"/>
  <c r="J1643" i="24" s="1"/>
  <c r="I1644" i="24"/>
  <c r="I1645" i="24"/>
  <c r="I1646" i="24"/>
  <c r="J1646" i="24" s="1"/>
  <c r="I1647" i="24"/>
  <c r="J1647" i="24" s="1"/>
  <c r="I1648" i="24"/>
  <c r="J1648" i="24" s="1"/>
  <c r="I1649" i="24"/>
  <c r="J1649" i="24" s="1"/>
  <c r="I1650" i="24"/>
  <c r="J1650" i="24" s="1"/>
  <c r="I1651" i="24"/>
  <c r="J1651" i="24" s="1"/>
  <c r="I1652" i="24"/>
  <c r="I1653" i="24"/>
  <c r="I1654" i="24"/>
  <c r="J1654" i="24" s="1"/>
  <c r="I1655" i="24"/>
  <c r="J1655" i="24" s="1"/>
  <c r="I1656" i="24"/>
  <c r="J1656" i="24" s="1"/>
  <c r="I1657" i="24"/>
  <c r="J1657" i="24" s="1"/>
  <c r="I1658" i="24"/>
  <c r="J1658" i="24" s="1"/>
  <c r="I1659" i="24"/>
  <c r="J1659" i="24" s="1"/>
  <c r="I1660" i="24"/>
  <c r="I1661" i="24"/>
  <c r="I1662" i="24"/>
  <c r="J1662" i="24" s="1"/>
  <c r="I1663" i="24"/>
  <c r="J1663" i="24" s="1"/>
  <c r="I1664" i="24"/>
  <c r="J1664" i="24" s="1"/>
  <c r="I1665" i="24"/>
  <c r="J1665" i="24" s="1"/>
  <c r="I1666" i="24"/>
  <c r="J1666" i="24" s="1"/>
  <c r="I1667" i="24"/>
  <c r="J1667" i="24" s="1"/>
  <c r="I1668" i="24"/>
  <c r="I1669" i="24"/>
  <c r="I1670" i="24"/>
  <c r="J1670" i="24" s="1"/>
  <c r="I1671" i="24"/>
  <c r="J1671" i="24" s="1"/>
  <c r="I1672" i="24"/>
  <c r="J1672" i="24" s="1"/>
  <c r="I1673" i="24"/>
  <c r="J1673" i="24" s="1"/>
  <c r="I1674" i="24"/>
  <c r="J1674" i="24" s="1"/>
  <c r="I1675" i="24"/>
  <c r="J1675" i="24" s="1"/>
  <c r="I1676" i="24"/>
  <c r="I1677" i="24"/>
  <c r="I1678" i="24"/>
  <c r="J1678" i="24" s="1"/>
  <c r="I1679" i="24"/>
  <c r="J1679" i="24" s="1"/>
  <c r="I1680" i="24"/>
  <c r="J1680" i="24" s="1"/>
  <c r="I1681" i="24"/>
  <c r="J1681" i="24" s="1"/>
  <c r="I1682" i="24"/>
  <c r="J1682" i="24" s="1"/>
  <c r="I1683" i="24"/>
  <c r="J1683" i="24" s="1"/>
  <c r="I1684" i="24"/>
  <c r="I1685" i="24"/>
  <c r="I1686" i="24"/>
  <c r="J1686" i="24" s="1"/>
  <c r="I1687" i="24"/>
  <c r="J1687" i="24" s="1"/>
  <c r="I1688" i="24"/>
  <c r="J1688" i="24" s="1"/>
  <c r="I1689" i="24"/>
  <c r="J1689" i="24" s="1"/>
  <c r="I1690" i="24"/>
  <c r="J1690" i="24" s="1"/>
  <c r="I1691" i="24"/>
  <c r="J1691" i="24" s="1"/>
  <c r="I1692" i="24"/>
  <c r="I1693" i="24"/>
  <c r="I1694" i="24"/>
  <c r="J1694" i="24" s="1"/>
  <c r="I1695" i="24"/>
  <c r="J1695" i="24" s="1"/>
  <c r="I1696" i="24"/>
  <c r="J1696" i="24" s="1"/>
  <c r="I1697" i="24"/>
  <c r="J1697" i="24" s="1"/>
  <c r="I1698" i="24"/>
  <c r="J1698" i="24" s="1"/>
  <c r="I1699" i="24"/>
  <c r="J1699" i="24" s="1"/>
  <c r="I1700" i="24"/>
  <c r="I1701" i="24"/>
  <c r="I1702" i="24"/>
  <c r="J1702" i="24" s="1"/>
  <c r="I1703" i="24"/>
  <c r="J1703" i="24" s="1"/>
  <c r="I1704" i="24"/>
  <c r="J1704" i="24" s="1"/>
  <c r="I1705" i="24"/>
  <c r="J1705" i="24" s="1"/>
  <c r="I1706" i="24"/>
  <c r="J1706" i="24" s="1"/>
  <c r="I1707" i="24"/>
  <c r="J1707" i="24" s="1"/>
  <c r="I1708" i="24"/>
  <c r="I1709" i="24"/>
  <c r="I1710" i="24"/>
  <c r="J1710" i="24" s="1"/>
  <c r="I1711" i="24"/>
  <c r="J1711" i="24" s="1"/>
  <c r="I1712" i="24"/>
  <c r="J1712" i="24" s="1"/>
  <c r="I1713" i="24"/>
  <c r="J1713" i="24" s="1"/>
  <c r="I1714" i="24"/>
  <c r="J1714" i="24" s="1"/>
  <c r="I1715" i="24"/>
  <c r="J1715" i="24" s="1"/>
  <c r="I1716" i="24"/>
  <c r="I1717" i="24"/>
  <c r="I1718" i="24"/>
  <c r="J1718" i="24" s="1"/>
  <c r="I1719" i="24"/>
  <c r="J1719" i="24" s="1"/>
  <c r="I1720" i="24"/>
  <c r="J1720" i="24" s="1"/>
  <c r="I1721" i="24"/>
  <c r="J1721" i="24" s="1"/>
  <c r="I1722" i="24"/>
  <c r="J1722" i="24" s="1"/>
  <c r="I1723" i="24"/>
  <c r="J1723" i="24" s="1"/>
  <c r="I1724" i="24"/>
  <c r="I1725" i="24"/>
  <c r="I1726" i="24"/>
  <c r="J1726" i="24" s="1"/>
  <c r="I1727" i="24"/>
  <c r="J1727" i="24" s="1"/>
  <c r="I1728" i="24"/>
  <c r="J1728" i="24" s="1"/>
  <c r="I1729" i="24"/>
  <c r="J1729" i="24" s="1"/>
  <c r="I1730" i="24"/>
  <c r="J1730" i="24" s="1"/>
  <c r="I1731" i="24"/>
  <c r="J1731" i="24" s="1"/>
  <c r="I1732" i="24"/>
  <c r="I1733" i="24"/>
  <c r="I1734" i="24"/>
  <c r="J1734" i="24" s="1"/>
  <c r="I1735" i="24"/>
  <c r="J1735" i="24" s="1"/>
  <c r="I1736" i="24"/>
  <c r="J1736" i="24" s="1"/>
  <c r="I1737" i="24"/>
  <c r="J1737" i="24" s="1"/>
  <c r="I1738" i="24"/>
  <c r="J1738" i="24" s="1"/>
  <c r="I1739" i="24"/>
  <c r="J1739" i="24" s="1"/>
  <c r="I1740" i="24"/>
  <c r="I1741" i="24"/>
  <c r="I1742" i="24"/>
  <c r="J1742" i="24" s="1"/>
  <c r="I1743" i="24"/>
  <c r="J1743" i="24" s="1"/>
  <c r="I1744" i="24"/>
  <c r="J1744" i="24" s="1"/>
  <c r="I1745" i="24"/>
  <c r="J1745" i="24" s="1"/>
  <c r="I1746" i="24"/>
  <c r="J1746" i="24" s="1"/>
  <c r="I1747" i="24"/>
  <c r="J1747" i="24" s="1"/>
  <c r="I1748" i="24"/>
  <c r="I1749" i="24"/>
  <c r="I1750" i="24"/>
  <c r="J1750" i="24" s="1"/>
  <c r="I1751" i="24"/>
  <c r="J1751" i="24" s="1"/>
  <c r="I1752" i="24"/>
  <c r="J1752" i="24" s="1"/>
  <c r="I1753" i="24"/>
  <c r="J1753" i="24" s="1"/>
  <c r="I1754" i="24"/>
  <c r="J1754" i="24" s="1"/>
  <c r="I1755" i="24"/>
  <c r="J1755" i="24" s="1"/>
  <c r="I1756" i="24"/>
  <c r="I1757" i="24"/>
  <c r="I1758" i="24"/>
  <c r="J1758" i="24" s="1"/>
  <c r="I1759" i="24"/>
  <c r="J1759" i="24" s="1"/>
  <c r="I1760" i="24"/>
  <c r="J1760" i="24" s="1"/>
  <c r="I1761" i="24"/>
  <c r="J1761" i="24" s="1"/>
  <c r="I1762" i="24"/>
  <c r="J1762" i="24" s="1"/>
  <c r="I1763" i="24"/>
  <c r="J1763" i="24" s="1"/>
  <c r="I1764" i="24"/>
  <c r="I1765" i="24"/>
  <c r="I1766" i="24"/>
  <c r="J1766" i="24" s="1"/>
  <c r="I1767" i="24"/>
  <c r="J1767" i="24" s="1"/>
  <c r="I1768" i="24"/>
  <c r="J1768" i="24" s="1"/>
  <c r="I1769" i="24"/>
  <c r="J1769" i="24" s="1"/>
  <c r="I1770" i="24"/>
  <c r="J1770" i="24" s="1"/>
  <c r="I1771" i="24"/>
  <c r="J1771" i="24" s="1"/>
  <c r="I1772" i="24"/>
  <c r="I1773" i="24"/>
  <c r="I1774" i="24"/>
  <c r="J1774" i="24" s="1"/>
  <c r="I1775" i="24"/>
  <c r="J1775" i="24" s="1"/>
  <c r="I1776" i="24"/>
  <c r="J1776" i="24" s="1"/>
  <c r="I1777" i="24"/>
  <c r="J1777" i="24" s="1"/>
  <c r="I1778" i="24"/>
  <c r="J1778" i="24" s="1"/>
  <c r="I1779" i="24"/>
  <c r="J1779" i="24" s="1"/>
  <c r="I1780" i="24"/>
  <c r="I1781" i="24"/>
  <c r="I1782" i="24"/>
  <c r="J1782" i="24" s="1"/>
  <c r="I1783" i="24"/>
  <c r="J1783" i="24" s="1"/>
  <c r="I1784" i="24"/>
  <c r="J1784" i="24" s="1"/>
  <c r="I1785" i="24"/>
  <c r="J1785" i="24" s="1"/>
  <c r="I1786" i="24"/>
  <c r="J1786" i="24" s="1"/>
  <c r="I1787" i="24"/>
  <c r="J1787" i="24" s="1"/>
  <c r="I1788" i="24"/>
  <c r="I1789" i="24"/>
  <c r="I1790" i="24"/>
  <c r="J1790" i="24" s="1"/>
  <c r="I1791" i="24"/>
  <c r="J1791" i="24" s="1"/>
  <c r="I1792" i="24"/>
  <c r="J1792" i="24" s="1"/>
  <c r="I1793" i="24"/>
  <c r="J1793" i="24" s="1"/>
  <c r="I1794" i="24"/>
  <c r="J1794" i="24" s="1"/>
  <c r="I1795" i="24"/>
  <c r="J1795" i="24" s="1"/>
  <c r="I1796" i="24"/>
  <c r="I1797" i="24"/>
  <c r="I1798" i="24"/>
  <c r="J1798" i="24" s="1"/>
  <c r="I1799" i="24"/>
  <c r="J1799" i="24" s="1"/>
  <c r="I1800" i="24"/>
  <c r="J1800" i="24" s="1"/>
  <c r="I1801" i="24"/>
  <c r="J1801" i="24" s="1"/>
  <c r="I1802" i="24"/>
  <c r="J1802" i="24" s="1"/>
  <c r="I1803" i="24"/>
  <c r="J1803" i="24" s="1"/>
  <c r="I1804" i="24"/>
  <c r="I1805" i="24"/>
  <c r="I1806" i="24"/>
  <c r="J1806" i="24" s="1"/>
  <c r="I1807" i="24"/>
  <c r="J1807" i="24" s="1"/>
  <c r="I1808" i="24"/>
  <c r="J1808" i="24" s="1"/>
  <c r="I1809" i="24"/>
  <c r="J1809" i="24" s="1"/>
  <c r="I1810" i="24"/>
  <c r="J1810" i="24" s="1"/>
  <c r="I1811" i="24"/>
  <c r="J1811" i="24" s="1"/>
  <c r="I1812" i="24"/>
  <c r="I1813" i="24"/>
  <c r="I1814" i="24"/>
  <c r="J1814" i="24" s="1"/>
  <c r="I1815" i="24"/>
  <c r="J1815" i="24" s="1"/>
  <c r="I1816" i="24"/>
  <c r="J1816" i="24" s="1"/>
  <c r="I1817" i="24"/>
  <c r="J1817" i="24" s="1"/>
  <c r="I1818" i="24"/>
  <c r="J1818" i="24" s="1"/>
  <c r="I1819" i="24"/>
  <c r="J1819" i="24" s="1"/>
  <c r="I1820" i="24"/>
  <c r="I1821" i="24"/>
  <c r="I1822" i="24"/>
  <c r="J1822" i="24" s="1"/>
  <c r="I1823" i="24"/>
  <c r="J1823" i="24" s="1"/>
  <c r="I1824" i="24"/>
  <c r="J1824" i="24" s="1"/>
  <c r="I1825" i="24"/>
  <c r="J1825" i="24" s="1"/>
  <c r="I1826" i="24"/>
  <c r="J1826" i="24" s="1"/>
  <c r="I1827" i="24"/>
  <c r="J1827" i="24" s="1"/>
  <c r="I1828" i="24"/>
  <c r="J1828" i="24" s="1"/>
  <c r="I1829" i="24"/>
  <c r="I1830" i="24"/>
  <c r="J1830" i="24" s="1"/>
  <c r="I1831" i="24"/>
  <c r="J1831" i="24" s="1"/>
  <c r="I1832" i="24"/>
  <c r="J1832" i="24" s="1"/>
  <c r="I1833" i="24"/>
  <c r="J1833" i="24" s="1"/>
  <c r="I1834" i="24"/>
  <c r="J1834" i="24" s="1"/>
  <c r="I1835" i="24"/>
  <c r="J1835" i="24" s="1"/>
  <c r="I1836" i="24"/>
  <c r="J1836" i="24" s="1"/>
  <c r="I1837" i="24"/>
  <c r="I1838" i="24"/>
  <c r="J1838" i="24" s="1"/>
  <c r="I1839" i="24"/>
  <c r="J1839" i="24" s="1"/>
  <c r="I1840" i="24"/>
  <c r="J1840" i="24" s="1"/>
  <c r="I1841" i="24"/>
  <c r="J1841" i="24" s="1"/>
  <c r="I1842" i="24"/>
  <c r="J1842" i="24" s="1"/>
  <c r="I1843" i="24"/>
  <c r="J1843" i="24" s="1"/>
  <c r="I1844" i="24"/>
  <c r="J1844" i="24" s="1"/>
  <c r="I1845" i="24"/>
  <c r="I1846" i="24"/>
  <c r="J1846" i="24" s="1"/>
  <c r="I1847" i="24"/>
  <c r="J1847" i="24" s="1"/>
  <c r="I1848" i="24"/>
  <c r="J1848" i="24" s="1"/>
  <c r="I1849" i="24"/>
  <c r="J1849" i="24" s="1"/>
  <c r="I1850" i="24"/>
  <c r="J1850" i="24" s="1"/>
  <c r="I1851" i="24"/>
  <c r="J1851" i="24" s="1"/>
  <c r="I1852" i="24"/>
  <c r="J1852" i="24" s="1"/>
  <c r="I1853" i="24"/>
  <c r="I1854" i="24"/>
  <c r="J1854" i="24" s="1"/>
  <c r="I1855" i="24"/>
  <c r="J1855" i="24" s="1"/>
  <c r="I1856" i="24"/>
  <c r="J1856" i="24" s="1"/>
  <c r="I1857" i="24"/>
  <c r="J1857" i="24" s="1"/>
  <c r="I1858" i="24"/>
  <c r="J1858" i="24" s="1"/>
  <c r="I1859" i="24"/>
  <c r="J1859" i="24" s="1"/>
  <c r="I1860" i="24"/>
  <c r="J1860" i="24" s="1"/>
  <c r="I1861" i="24"/>
  <c r="I1862" i="24"/>
  <c r="J1862" i="24" s="1"/>
  <c r="I1863" i="24"/>
  <c r="J1863" i="24" s="1"/>
  <c r="I1864" i="24"/>
  <c r="J1864" i="24" s="1"/>
  <c r="I1865" i="24"/>
  <c r="J1865" i="24" s="1"/>
  <c r="I1866" i="24"/>
  <c r="J1866" i="24" s="1"/>
  <c r="I1867" i="24"/>
  <c r="J1867" i="24" s="1"/>
  <c r="I1868" i="24"/>
  <c r="J1868" i="24" s="1"/>
  <c r="I1869" i="24"/>
  <c r="I1870" i="24"/>
  <c r="J1870" i="24" s="1"/>
  <c r="I1871" i="24"/>
  <c r="J1871" i="24" s="1"/>
  <c r="I1872" i="24"/>
  <c r="J1872" i="24" s="1"/>
  <c r="I1873" i="24"/>
  <c r="J1873" i="24" s="1"/>
  <c r="I1874" i="24"/>
  <c r="J1874" i="24" s="1"/>
  <c r="I1875" i="24"/>
  <c r="J1875" i="24" s="1"/>
  <c r="I1876" i="24"/>
  <c r="J1876" i="24" s="1"/>
  <c r="I1877" i="24"/>
  <c r="I1878" i="24"/>
  <c r="J1878" i="24" s="1"/>
  <c r="I1879" i="24"/>
  <c r="J1879" i="24" s="1"/>
  <c r="I1880" i="24"/>
  <c r="J1880" i="24" s="1"/>
  <c r="I1881" i="24"/>
  <c r="J1881" i="24" s="1"/>
  <c r="I1882" i="24"/>
  <c r="J1882" i="24" s="1"/>
  <c r="I1883" i="24"/>
  <c r="J1883" i="24" s="1"/>
  <c r="I1884" i="24"/>
  <c r="J1884" i="24" s="1"/>
  <c r="I1885" i="24"/>
  <c r="I1886" i="24"/>
  <c r="J1886" i="24" s="1"/>
  <c r="I1887" i="24"/>
  <c r="J1887" i="24" s="1"/>
  <c r="I1888" i="24"/>
  <c r="J1888" i="24" s="1"/>
  <c r="I1889" i="24"/>
  <c r="J1889" i="24" s="1"/>
  <c r="I1890" i="24"/>
  <c r="J1890" i="24" s="1"/>
  <c r="I1891" i="24"/>
  <c r="J1891" i="24" s="1"/>
  <c r="I1892" i="24"/>
  <c r="J1892" i="24" s="1"/>
  <c r="I1893" i="24"/>
  <c r="I1894" i="24"/>
  <c r="J1894" i="24" s="1"/>
  <c r="I1895" i="24"/>
  <c r="J1895" i="24" s="1"/>
  <c r="I1896" i="24"/>
  <c r="J1896" i="24" s="1"/>
  <c r="I1897" i="24"/>
  <c r="J1897" i="24" s="1"/>
  <c r="I1898" i="24"/>
  <c r="J1898" i="24" s="1"/>
  <c r="I1899" i="24"/>
  <c r="J1899" i="24" s="1"/>
  <c r="I1900" i="24"/>
  <c r="J1900" i="24" s="1"/>
  <c r="I1901" i="24"/>
  <c r="I1902" i="24"/>
  <c r="J1902" i="24" s="1"/>
  <c r="I1903" i="24"/>
  <c r="J1903" i="24" s="1"/>
  <c r="I1904" i="24"/>
  <c r="J1904" i="24" s="1"/>
  <c r="I1905" i="24"/>
  <c r="J1905" i="24" s="1"/>
  <c r="I1906" i="24"/>
  <c r="J1906" i="24" s="1"/>
  <c r="I1907" i="24"/>
  <c r="J1907" i="24" s="1"/>
  <c r="I1908" i="24"/>
  <c r="J1908" i="24" s="1"/>
  <c r="I1909" i="24"/>
  <c r="I1910" i="24"/>
  <c r="J1910" i="24" s="1"/>
  <c r="I1911" i="24"/>
  <c r="J1911" i="24" s="1"/>
  <c r="I1912" i="24"/>
  <c r="J1912" i="24" s="1"/>
  <c r="I1913" i="24"/>
  <c r="J1913" i="24" s="1"/>
  <c r="I1914" i="24"/>
  <c r="J1914" i="24" s="1"/>
  <c r="I1915" i="24"/>
  <c r="J1915" i="24" s="1"/>
  <c r="I1916" i="24"/>
  <c r="J1916" i="24" s="1"/>
  <c r="I1917" i="24"/>
  <c r="I1918" i="24"/>
  <c r="J1918" i="24" s="1"/>
  <c r="I1919" i="24"/>
  <c r="J1919" i="24" s="1"/>
  <c r="I1920" i="24"/>
  <c r="J1920" i="24" s="1"/>
  <c r="I1921" i="24"/>
  <c r="J1921" i="24" s="1"/>
  <c r="I1922" i="24"/>
  <c r="J1922" i="24" s="1"/>
  <c r="I1923" i="24"/>
  <c r="J1923" i="24" s="1"/>
  <c r="I1924" i="24"/>
  <c r="J1924" i="24" s="1"/>
  <c r="I1925" i="24"/>
  <c r="I1926" i="24"/>
  <c r="J1926" i="24" s="1"/>
  <c r="I1927" i="24"/>
  <c r="J1927" i="24" s="1"/>
  <c r="I1928" i="24"/>
  <c r="J1928" i="24" s="1"/>
  <c r="I1929" i="24"/>
  <c r="J1929" i="24" s="1"/>
  <c r="I1930" i="24"/>
  <c r="J1930" i="24" s="1"/>
  <c r="I1931" i="24"/>
  <c r="J1931" i="24" s="1"/>
  <c r="I1932" i="24"/>
  <c r="J1932" i="24" s="1"/>
  <c r="I1933" i="24"/>
  <c r="I1934" i="24"/>
  <c r="J1934" i="24" s="1"/>
  <c r="I1935" i="24"/>
  <c r="J1935" i="24" s="1"/>
  <c r="I1936" i="24"/>
  <c r="J1936" i="24" s="1"/>
  <c r="I1937" i="24"/>
  <c r="J1937" i="24" s="1"/>
  <c r="I1938" i="24"/>
  <c r="J1938" i="24" s="1"/>
  <c r="I1939" i="24"/>
  <c r="J1939" i="24" s="1"/>
  <c r="I1940" i="24"/>
  <c r="J1940" i="24" s="1"/>
  <c r="I1941" i="24"/>
  <c r="I1942" i="24"/>
  <c r="J1942" i="24" s="1"/>
  <c r="I1943" i="24"/>
  <c r="J1943" i="24" s="1"/>
  <c r="I1944" i="24"/>
  <c r="J1944" i="24" s="1"/>
  <c r="I1945" i="24"/>
  <c r="J1945" i="24" s="1"/>
  <c r="I1946" i="24"/>
  <c r="J1946" i="24" s="1"/>
  <c r="I1947" i="24"/>
  <c r="J1947" i="24" s="1"/>
  <c r="I1948" i="24"/>
  <c r="J1948" i="24" s="1"/>
  <c r="I1949" i="24"/>
  <c r="I1950" i="24"/>
  <c r="J1950" i="24" s="1"/>
  <c r="I1951" i="24"/>
  <c r="J1951" i="24" s="1"/>
  <c r="I1952" i="24"/>
  <c r="J1952" i="24" s="1"/>
  <c r="I1953" i="24"/>
  <c r="J1953" i="24" s="1"/>
  <c r="I1954" i="24"/>
  <c r="J1954" i="24" s="1"/>
  <c r="I1955" i="24"/>
  <c r="J1955" i="24" s="1"/>
  <c r="I1956" i="24"/>
  <c r="J1956" i="24" s="1"/>
  <c r="I1957" i="24"/>
  <c r="I1958" i="24"/>
  <c r="J1958" i="24" s="1"/>
  <c r="I1959" i="24"/>
  <c r="J1959" i="24" s="1"/>
  <c r="I1960" i="24"/>
  <c r="J1960" i="24" s="1"/>
  <c r="I1961" i="24"/>
  <c r="J1961" i="24" s="1"/>
  <c r="I1962" i="24"/>
  <c r="J1962" i="24" s="1"/>
  <c r="I1963" i="24"/>
  <c r="J1963" i="24" s="1"/>
  <c r="I1964" i="24"/>
  <c r="J1964" i="24" s="1"/>
  <c r="I1965" i="24"/>
  <c r="I1966" i="24"/>
  <c r="J1966" i="24" s="1"/>
  <c r="I1967" i="24"/>
  <c r="J1967" i="24" s="1"/>
  <c r="I1968" i="24"/>
  <c r="J1968" i="24" s="1"/>
  <c r="I1969" i="24"/>
  <c r="J1969" i="24" s="1"/>
  <c r="I1970" i="24"/>
  <c r="J1970" i="24" s="1"/>
  <c r="I1971" i="24"/>
  <c r="J1971" i="24" s="1"/>
  <c r="I1972" i="24"/>
  <c r="J1972" i="24" s="1"/>
  <c r="I1973" i="24"/>
  <c r="I1974" i="24"/>
  <c r="J1974" i="24" s="1"/>
  <c r="I1975" i="24"/>
  <c r="J1975" i="24" s="1"/>
  <c r="I1976" i="24"/>
  <c r="J1976" i="24" s="1"/>
  <c r="I1977" i="24"/>
  <c r="J1977" i="24" s="1"/>
  <c r="I1978" i="24"/>
  <c r="J1978" i="24" s="1"/>
  <c r="I1979" i="24"/>
  <c r="J1979" i="24" s="1"/>
  <c r="I1980" i="24"/>
  <c r="J1980" i="24" s="1"/>
  <c r="I1981" i="24"/>
  <c r="I1982" i="24"/>
  <c r="J1982" i="24" s="1"/>
  <c r="I1983" i="24"/>
  <c r="J1983" i="24" s="1"/>
  <c r="I1984" i="24"/>
  <c r="J1984" i="24" s="1"/>
  <c r="I1985" i="24"/>
  <c r="J1985" i="24" s="1"/>
  <c r="I1986" i="24"/>
  <c r="J1986" i="24" s="1"/>
  <c r="I1987" i="24"/>
  <c r="J1987" i="24" s="1"/>
  <c r="I1988" i="24"/>
  <c r="J1988" i="24" s="1"/>
  <c r="I1989" i="24"/>
  <c r="I1990" i="24"/>
  <c r="J1990" i="24" s="1"/>
  <c r="I1991" i="24"/>
  <c r="J1991" i="24" s="1"/>
  <c r="I1992" i="24"/>
  <c r="J1992" i="24" s="1"/>
  <c r="I1993" i="24"/>
  <c r="J1993" i="24" s="1"/>
  <c r="I1994" i="24"/>
  <c r="J1994" i="24" s="1"/>
  <c r="I1995" i="24"/>
  <c r="J1995" i="24" s="1"/>
  <c r="I1996" i="24"/>
  <c r="J1996" i="24" s="1"/>
  <c r="I1997" i="24"/>
  <c r="I1998" i="24"/>
  <c r="J1998" i="24" s="1"/>
  <c r="I1999" i="24"/>
  <c r="J1999" i="24" s="1"/>
  <c r="I2000" i="24"/>
  <c r="J2000" i="24" s="1"/>
  <c r="I2001" i="24"/>
  <c r="J2001" i="24" s="1"/>
  <c r="I2002" i="24"/>
  <c r="J2002" i="24" s="1"/>
  <c r="I2003" i="24"/>
  <c r="J2003" i="24" s="1"/>
  <c r="I2004" i="24"/>
  <c r="J2004" i="24" s="1"/>
  <c r="I2005" i="24"/>
  <c r="I2006" i="24"/>
  <c r="J2006" i="24" s="1"/>
  <c r="I2007" i="24"/>
  <c r="J2007" i="24" s="1"/>
  <c r="I2008" i="24"/>
  <c r="J2008" i="24" s="1"/>
  <c r="I2009" i="24"/>
  <c r="J2009" i="24" s="1"/>
  <c r="I2010" i="24"/>
  <c r="J2010" i="24" s="1"/>
  <c r="I2011" i="24"/>
  <c r="J2011" i="24" s="1"/>
  <c r="I2012" i="24"/>
  <c r="J2012" i="24" s="1"/>
  <c r="I2013" i="24"/>
  <c r="I2014" i="24"/>
  <c r="J2014" i="24" s="1"/>
  <c r="I2015" i="24"/>
  <c r="J2015" i="24" s="1"/>
  <c r="I2016" i="24"/>
  <c r="J2016" i="24" s="1"/>
  <c r="I2017" i="24"/>
  <c r="J2017" i="24" s="1"/>
  <c r="I2018" i="24"/>
  <c r="J2018" i="24" s="1"/>
  <c r="I2019" i="24"/>
  <c r="J2019" i="24" s="1"/>
  <c r="I2020" i="24"/>
  <c r="J2020" i="24" s="1"/>
  <c r="I2021" i="24"/>
  <c r="I2022" i="24"/>
  <c r="J2022" i="24" s="1"/>
  <c r="I2023" i="24"/>
  <c r="J2023" i="24" s="1"/>
  <c r="I2024" i="24"/>
  <c r="J2024" i="24" s="1"/>
  <c r="I2025" i="24"/>
  <c r="J2025" i="24" s="1"/>
  <c r="I2026" i="24"/>
  <c r="J2026" i="24" s="1"/>
  <c r="I2027" i="24"/>
  <c r="J2027" i="24" s="1"/>
  <c r="I2028" i="24"/>
  <c r="J2028" i="24" s="1"/>
  <c r="I2029" i="24"/>
  <c r="I2030" i="24"/>
  <c r="J2030" i="24" s="1"/>
  <c r="I2031" i="24"/>
  <c r="J2031" i="24" s="1"/>
  <c r="I2032" i="24"/>
  <c r="J2032" i="24" s="1"/>
  <c r="I2033" i="24"/>
  <c r="J2033" i="24" s="1"/>
  <c r="I2034" i="24"/>
  <c r="J2034" i="24" s="1"/>
  <c r="I2035" i="24"/>
  <c r="J2035" i="24" s="1"/>
  <c r="I2036" i="24"/>
  <c r="J2036" i="24" s="1"/>
  <c r="I2037" i="24"/>
  <c r="I2038" i="24"/>
  <c r="J2038" i="24" s="1"/>
  <c r="I2039" i="24"/>
  <c r="J2039" i="24" s="1"/>
  <c r="I2040" i="24"/>
  <c r="J2040" i="24" s="1"/>
  <c r="I2041" i="24"/>
  <c r="J2041" i="24" s="1"/>
  <c r="I2042" i="24"/>
  <c r="J2042" i="24" s="1"/>
  <c r="I2043" i="24"/>
  <c r="J2043" i="24" s="1"/>
  <c r="I2044" i="24"/>
  <c r="J2044" i="24" s="1"/>
  <c r="I2045" i="24"/>
  <c r="I2046" i="24"/>
  <c r="J2046" i="24" s="1"/>
  <c r="I2047" i="24"/>
  <c r="J2047" i="24" s="1"/>
  <c r="I2048" i="24"/>
  <c r="J2048" i="24" s="1"/>
  <c r="I2049" i="24"/>
  <c r="J2049" i="24" s="1"/>
  <c r="I2050" i="24"/>
  <c r="J2050" i="24" s="1"/>
  <c r="I2051" i="24"/>
  <c r="J2051" i="24" s="1"/>
  <c r="I2052" i="24"/>
  <c r="J2052" i="24" s="1"/>
  <c r="I2053" i="24"/>
  <c r="I2054" i="24"/>
  <c r="J2054" i="24" s="1"/>
  <c r="I2055" i="24"/>
  <c r="J2055" i="24" s="1"/>
  <c r="I2056" i="24"/>
  <c r="J2056" i="24" s="1"/>
  <c r="I2057" i="24"/>
  <c r="J2057" i="24" s="1"/>
  <c r="I2058" i="24"/>
  <c r="J2058" i="24" s="1"/>
  <c r="I2059" i="24"/>
  <c r="J2059" i="24" s="1"/>
  <c r="I2060" i="24"/>
  <c r="J2060" i="24" s="1"/>
  <c r="I2061" i="24"/>
  <c r="I2062" i="24"/>
  <c r="J2062" i="24" s="1"/>
  <c r="I2063" i="24"/>
  <c r="J2063" i="24" s="1"/>
  <c r="I2064" i="24"/>
  <c r="J2064" i="24" s="1"/>
  <c r="I2065" i="24"/>
  <c r="J2065" i="24" s="1"/>
  <c r="I2066" i="24"/>
  <c r="J2066" i="24" s="1"/>
  <c r="I2067" i="24"/>
  <c r="J2067" i="24" s="1"/>
  <c r="I2068" i="24"/>
  <c r="J2068" i="24" s="1"/>
  <c r="I2069" i="24"/>
  <c r="I2070" i="24"/>
  <c r="J2070" i="24" s="1"/>
  <c r="I2071" i="24"/>
  <c r="J2071" i="24" s="1"/>
  <c r="I2072" i="24"/>
  <c r="J2072" i="24" s="1"/>
  <c r="I2073" i="24"/>
  <c r="J2073" i="24" s="1"/>
  <c r="I2074" i="24"/>
  <c r="J2074" i="24" s="1"/>
  <c r="I2075" i="24"/>
  <c r="J2075" i="24" s="1"/>
  <c r="I2076" i="24"/>
  <c r="J2076" i="24" s="1"/>
  <c r="I2077" i="24"/>
  <c r="I2078" i="24"/>
  <c r="J2078" i="24" s="1"/>
  <c r="I2079" i="24"/>
  <c r="J2079" i="24" s="1"/>
  <c r="I2080" i="24"/>
  <c r="J2080" i="24" s="1"/>
  <c r="I2081" i="24"/>
  <c r="J2081" i="24" s="1"/>
  <c r="I2082" i="24"/>
  <c r="J2082" i="24" s="1"/>
  <c r="I2083" i="24"/>
  <c r="J2083" i="24" s="1"/>
  <c r="I2084" i="24"/>
  <c r="J2084" i="24" s="1"/>
  <c r="I2085" i="24"/>
  <c r="I2086" i="24"/>
  <c r="J2086" i="24" s="1"/>
  <c r="I2087" i="24"/>
  <c r="J2087" i="24" s="1"/>
  <c r="I2088" i="24"/>
  <c r="J2088" i="24" s="1"/>
  <c r="I2089" i="24"/>
  <c r="J2089" i="24" s="1"/>
  <c r="I2090" i="24"/>
  <c r="J2090" i="24" s="1"/>
  <c r="I2091" i="24"/>
  <c r="J2091" i="24" s="1"/>
  <c r="I2092" i="24"/>
  <c r="J2092" i="24" s="1"/>
  <c r="I2093" i="24"/>
  <c r="I2094" i="24"/>
  <c r="J2094" i="24" s="1"/>
  <c r="I2095" i="24"/>
  <c r="J2095" i="24" s="1"/>
  <c r="I2096" i="24"/>
  <c r="J2096" i="24" s="1"/>
  <c r="I2097" i="24"/>
  <c r="J2097" i="24" s="1"/>
  <c r="I2098" i="24"/>
  <c r="J2098" i="24" s="1"/>
  <c r="I2099" i="24"/>
  <c r="J2099" i="24" s="1"/>
  <c r="I2100" i="24"/>
  <c r="J2100" i="24" s="1"/>
  <c r="I2101" i="24"/>
  <c r="I2102" i="24"/>
  <c r="J2102" i="24" s="1"/>
  <c r="I2103" i="24"/>
  <c r="J2103" i="24" s="1"/>
  <c r="I2104" i="24"/>
  <c r="J2104" i="24" s="1"/>
  <c r="I2105" i="24"/>
  <c r="J2105" i="24" s="1"/>
  <c r="I2106" i="24"/>
  <c r="J2106" i="24" s="1"/>
  <c r="I2107" i="24"/>
  <c r="J2107" i="24" s="1"/>
  <c r="I2108" i="24"/>
  <c r="J2108" i="24" s="1"/>
  <c r="I2109" i="24"/>
  <c r="I2110" i="24"/>
  <c r="J2110" i="24" s="1"/>
  <c r="I2111" i="24"/>
  <c r="J2111" i="24" s="1"/>
  <c r="I2112" i="24"/>
  <c r="J2112" i="24" s="1"/>
  <c r="I2113" i="24"/>
  <c r="J2113" i="24" s="1"/>
  <c r="I2114" i="24"/>
  <c r="J2114" i="24" s="1"/>
  <c r="I2115" i="24"/>
  <c r="J2115" i="24" s="1"/>
  <c r="I2116" i="24"/>
  <c r="J2116" i="24" s="1"/>
  <c r="I2117" i="24"/>
  <c r="I2118" i="24"/>
  <c r="J2118" i="24" s="1"/>
  <c r="I2119" i="24"/>
  <c r="J2119" i="24" s="1"/>
  <c r="I2120" i="24"/>
  <c r="J2120" i="24" s="1"/>
  <c r="I2121" i="24"/>
  <c r="J2121" i="24" s="1"/>
  <c r="I2122" i="24"/>
  <c r="J2122" i="24" s="1"/>
  <c r="I2123" i="24"/>
  <c r="J2123" i="24" s="1"/>
  <c r="I2124" i="24"/>
  <c r="J2124" i="24" s="1"/>
  <c r="I2125" i="24"/>
  <c r="I2126" i="24"/>
  <c r="J2126" i="24" s="1"/>
  <c r="I2127" i="24"/>
  <c r="J2127" i="24" s="1"/>
  <c r="I2128" i="24"/>
  <c r="J2128" i="24" s="1"/>
  <c r="I2129" i="24"/>
  <c r="J2129" i="24" s="1"/>
  <c r="I2130" i="24"/>
  <c r="J2130" i="24" s="1"/>
  <c r="I2131" i="24"/>
  <c r="J2131" i="24" s="1"/>
  <c r="I2132" i="24"/>
  <c r="J2132" i="24" s="1"/>
  <c r="I2133" i="24"/>
  <c r="I2134" i="24"/>
  <c r="J2134" i="24" s="1"/>
  <c r="I2135" i="24"/>
  <c r="J2135" i="24" s="1"/>
  <c r="I2136" i="24"/>
  <c r="J2136" i="24" s="1"/>
  <c r="I2137" i="24"/>
  <c r="J2137" i="24" s="1"/>
  <c r="I2138" i="24"/>
  <c r="J2138" i="24" s="1"/>
  <c r="I2139" i="24"/>
  <c r="J2139" i="24" s="1"/>
  <c r="I2140" i="24"/>
  <c r="J2140" i="24" s="1"/>
  <c r="I2141" i="24"/>
  <c r="I2142" i="24"/>
  <c r="J2142" i="24" s="1"/>
  <c r="I2143" i="24"/>
  <c r="J2143" i="24" s="1"/>
  <c r="I2144" i="24"/>
  <c r="J2144" i="24" s="1"/>
  <c r="I2145" i="24"/>
  <c r="J2145" i="24" s="1"/>
  <c r="I2146" i="24"/>
  <c r="J2146" i="24" s="1"/>
  <c r="I2147" i="24"/>
  <c r="J2147" i="24" s="1"/>
  <c r="I2148" i="24"/>
  <c r="J2148" i="24" s="1"/>
  <c r="I2149" i="24"/>
  <c r="I2150" i="24"/>
  <c r="J2150" i="24" s="1"/>
  <c r="I2151" i="24"/>
  <c r="J2151" i="24" s="1"/>
  <c r="I2152" i="24"/>
  <c r="J2152" i="24" s="1"/>
  <c r="I2153" i="24"/>
  <c r="J2153" i="24" s="1"/>
  <c r="I2154" i="24"/>
  <c r="J2154" i="24" s="1"/>
  <c r="I2155" i="24"/>
  <c r="J2155" i="24" s="1"/>
  <c r="I2156" i="24"/>
  <c r="J2156" i="24" s="1"/>
  <c r="I2157" i="24"/>
  <c r="I2158" i="24"/>
  <c r="J2158" i="24" s="1"/>
  <c r="I2159" i="24"/>
  <c r="J2159" i="24" s="1"/>
  <c r="I2160" i="24"/>
  <c r="J2160" i="24" s="1"/>
  <c r="I2161" i="24"/>
  <c r="J2161" i="24" s="1"/>
  <c r="I2162" i="24"/>
  <c r="J2162" i="24" s="1"/>
  <c r="I2163" i="24"/>
  <c r="J2163" i="24" s="1"/>
  <c r="I2164" i="24"/>
  <c r="J2164" i="24" s="1"/>
  <c r="I2165" i="24"/>
  <c r="I2166" i="24"/>
  <c r="J2166" i="24" s="1"/>
  <c r="I2167" i="24"/>
  <c r="J2167" i="24" s="1"/>
  <c r="I2168" i="24"/>
  <c r="J2168" i="24" s="1"/>
  <c r="I2169" i="24"/>
  <c r="J2169" i="24" s="1"/>
  <c r="I2170" i="24"/>
  <c r="J2170" i="24" s="1"/>
  <c r="I2171" i="24"/>
  <c r="J2171" i="24" s="1"/>
  <c r="I2172" i="24"/>
  <c r="J2172" i="24" s="1"/>
  <c r="I2173" i="24"/>
  <c r="I2174" i="24"/>
  <c r="J2174" i="24" s="1"/>
  <c r="I2175" i="24"/>
  <c r="J2175" i="24" s="1"/>
  <c r="I2176" i="24"/>
  <c r="J2176" i="24" s="1"/>
  <c r="I2177" i="24"/>
  <c r="J2177" i="24" s="1"/>
  <c r="I2178" i="24"/>
  <c r="J2178" i="24" s="1"/>
  <c r="I2179" i="24"/>
  <c r="J2179" i="24" s="1"/>
  <c r="I2180" i="24"/>
  <c r="J2180" i="24" s="1"/>
  <c r="I2181" i="24"/>
  <c r="I2182" i="24"/>
  <c r="J2182" i="24" s="1"/>
  <c r="I2183" i="24"/>
  <c r="J2183" i="24" s="1"/>
  <c r="I2184" i="24"/>
  <c r="J2184" i="24" s="1"/>
  <c r="I2185" i="24"/>
  <c r="J2185" i="24" s="1"/>
  <c r="I2186" i="24"/>
  <c r="J2186" i="24" s="1"/>
  <c r="I2187" i="24"/>
  <c r="J2187" i="24" s="1"/>
  <c r="I2188" i="24"/>
  <c r="J2188" i="24" s="1"/>
  <c r="I2189" i="24"/>
  <c r="I2190" i="24"/>
  <c r="J2190" i="24" s="1"/>
  <c r="I2191" i="24"/>
  <c r="J2191" i="24" s="1"/>
  <c r="I2192" i="24"/>
  <c r="J2192" i="24" s="1"/>
  <c r="I2193" i="24"/>
  <c r="J2193" i="24" s="1"/>
  <c r="I2194" i="24"/>
  <c r="J2194" i="24" s="1"/>
  <c r="I2195" i="24"/>
  <c r="J2195" i="24" s="1"/>
  <c r="I2196" i="24"/>
  <c r="J2196" i="24" s="1"/>
  <c r="I2197" i="24"/>
  <c r="I2198" i="24"/>
  <c r="J2198" i="24" s="1"/>
  <c r="I2199" i="24"/>
  <c r="J2199" i="24" s="1"/>
  <c r="I2200" i="24"/>
  <c r="J2200" i="24" s="1"/>
  <c r="I2201" i="24"/>
  <c r="J2201" i="24" s="1"/>
  <c r="I2202" i="24"/>
  <c r="J2202" i="24" s="1"/>
  <c r="I2203" i="24"/>
  <c r="J2203" i="24" s="1"/>
  <c r="I2204" i="24"/>
  <c r="J2204" i="24" s="1"/>
  <c r="I2205" i="24"/>
  <c r="I2206" i="24"/>
  <c r="J2206" i="24" s="1"/>
  <c r="I2207" i="24"/>
  <c r="J2207" i="24" s="1"/>
  <c r="I2208" i="24"/>
  <c r="J2208" i="24" s="1"/>
  <c r="I2209" i="24"/>
  <c r="J2209" i="24" s="1"/>
  <c r="I2210" i="24"/>
  <c r="J2210" i="24" s="1"/>
  <c r="I2211" i="24"/>
  <c r="J2211" i="24" s="1"/>
  <c r="I2212" i="24"/>
  <c r="J2212" i="24" s="1"/>
  <c r="I2213" i="24"/>
  <c r="I2214" i="24"/>
  <c r="J2214" i="24" s="1"/>
  <c r="I2215" i="24"/>
  <c r="J2215" i="24" s="1"/>
  <c r="I2216" i="24"/>
  <c r="J2216" i="24" s="1"/>
  <c r="I2217" i="24"/>
  <c r="J2217" i="24" s="1"/>
  <c r="I2218" i="24"/>
  <c r="J2218" i="24" s="1"/>
  <c r="I2219" i="24"/>
  <c r="J2219" i="24" s="1"/>
  <c r="I2220" i="24"/>
  <c r="J2220" i="24" s="1"/>
  <c r="I2221" i="24"/>
  <c r="I2222" i="24"/>
  <c r="J2222" i="24" s="1"/>
  <c r="I2223" i="24"/>
  <c r="J2223" i="24" s="1"/>
  <c r="I2224" i="24"/>
  <c r="J2224" i="24" s="1"/>
  <c r="I2225" i="24"/>
  <c r="J2225" i="24" s="1"/>
  <c r="I2226" i="24"/>
  <c r="J2226" i="24" s="1"/>
  <c r="I2227" i="24"/>
  <c r="J2227" i="24" s="1"/>
  <c r="I2228" i="24"/>
  <c r="J2228" i="24" s="1"/>
  <c r="I2229" i="24"/>
  <c r="I2230" i="24"/>
  <c r="J2230" i="24" s="1"/>
  <c r="I2231" i="24"/>
  <c r="J2231" i="24" s="1"/>
  <c r="I2232" i="24"/>
  <c r="J2232" i="24" s="1"/>
  <c r="I2233" i="24"/>
  <c r="J2233" i="24" s="1"/>
  <c r="I2234" i="24"/>
  <c r="J2234" i="24" s="1"/>
  <c r="I2235" i="24"/>
  <c r="J2235" i="24" s="1"/>
  <c r="I2236" i="24"/>
  <c r="J2236" i="24" s="1"/>
  <c r="I2237" i="24"/>
  <c r="I2238" i="24"/>
  <c r="J2238" i="24" s="1"/>
  <c r="I2239" i="24"/>
  <c r="J2239" i="24" s="1"/>
  <c r="I2240" i="24"/>
  <c r="J2240" i="24" s="1"/>
  <c r="I2241" i="24"/>
  <c r="J2241" i="24" s="1"/>
  <c r="I2242" i="24"/>
  <c r="J2242" i="24" s="1"/>
  <c r="I2243" i="24"/>
  <c r="J2243" i="24" s="1"/>
  <c r="I2244" i="24"/>
  <c r="J2244" i="24" s="1"/>
  <c r="I2245" i="24"/>
  <c r="I2246" i="24"/>
  <c r="J2246" i="24" s="1"/>
  <c r="I2247" i="24"/>
  <c r="J2247" i="24" s="1"/>
  <c r="I2248" i="24"/>
  <c r="J2248" i="24" s="1"/>
  <c r="I2249" i="24"/>
  <c r="J2249" i="24" s="1"/>
  <c r="I2250" i="24"/>
  <c r="J2250" i="24" s="1"/>
  <c r="I2251" i="24"/>
  <c r="J2251" i="24" s="1"/>
  <c r="I2252" i="24"/>
  <c r="J2252" i="24" s="1"/>
  <c r="I2253" i="24"/>
  <c r="I2254" i="24"/>
  <c r="J2254" i="24" s="1"/>
  <c r="I2255" i="24"/>
  <c r="J2255" i="24" s="1"/>
  <c r="I2256" i="24"/>
  <c r="J2256" i="24" s="1"/>
  <c r="I2257" i="24"/>
  <c r="J2257" i="24" s="1"/>
  <c r="I2258" i="24"/>
  <c r="J2258" i="24" s="1"/>
  <c r="I2259" i="24"/>
  <c r="J2259" i="24" s="1"/>
  <c r="I2260" i="24"/>
  <c r="J2260" i="24" s="1"/>
  <c r="I2261" i="24"/>
  <c r="I2262" i="24"/>
  <c r="J2262" i="24" s="1"/>
  <c r="I2263" i="24"/>
  <c r="J2263" i="24" s="1"/>
  <c r="I2264" i="24"/>
  <c r="J2264" i="24" s="1"/>
  <c r="I2265" i="24"/>
  <c r="J2265" i="24" s="1"/>
  <c r="I2266" i="24"/>
  <c r="J2266" i="24" s="1"/>
  <c r="I2267" i="24"/>
  <c r="J2267" i="24" s="1"/>
  <c r="I2268" i="24"/>
  <c r="J2268" i="24" s="1"/>
  <c r="I2269" i="24"/>
  <c r="I2270" i="24"/>
  <c r="J2270" i="24" s="1"/>
  <c r="I2271" i="24"/>
  <c r="J2271" i="24" s="1"/>
  <c r="I2272" i="24"/>
  <c r="J2272" i="24" s="1"/>
  <c r="I2273" i="24"/>
  <c r="J2273" i="24" s="1"/>
  <c r="I2274" i="24"/>
  <c r="J2274" i="24" s="1"/>
  <c r="I2275" i="24"/>
  <c r="J2275" i="24" s="1"/>
  <c r="I2276" i="24"/>
  <c r="J2276" i="24" s="1"/>
  <c r="I2277" i="24"/>
  <c r="I2278" i="24"/>
  <c r="J2278" i="24" s="1"/>
  <c r="I2279" i="24"/>
  <c r="J2279" i="24" s="1"/>
  <c r="I2280" i="24"/>
  <c r="J2280" i="24" s="1"/>
  <c r="I2281" i="24"/>
  <c r="J2281" i="24" s="1"/>
  <c r="I2282" i="24"/>
  <c r="J2282" i="24" s="1"/>
  <c r="I2283" i="24"/>
  <c r="J2283" i="24" s="1"/>
  <c r="I2284" i="24"/>
  <c r="I2285" i="24"/>
  <c r="I2286" i="24"/>
  <c r="J2286" i="24" s="1"/>
  <c r="I2287" i="24"/>
  <c r="J2287" i="24" s="1"/>
  <c r="I2288" i="24"/>
  <c r="J2288" i="24" s="1"/>
  <c r="I2289" i="24"/>
  <c r="J2289" i="24" s="1"/>
  <c r="I2290" i="24"/>
  <c r="J2290" i="24" s="1"/>
  <c r="I2291" i="24"/>
  <c r="J2291" i="24" s="1"/>
  <c r="I2292" i="24"/>
  <c r="J2292" i="24" s="1"/>
  <c r="I2293" i="24"/>
  <c r="I2294" i="24"/>
  <c r="J2294" i="24" s="1"/>
  <c r="I2295" i="24"/>
  <c r="J2295" i="24" s="1"/>
  <c r="I2296" i="24"/>
  <c r="J2296" i="24" s="1"/>
  <c r="I2297" i="24"/>
  <c r="J2297" i="24" s="1"/>
  <c r="I2298" i="24"/>
  <c r="J2298" i="24" s="1"/>
  <c r="I2299" i="24"/>
  <c r="J2299" i="24" s="1"/>
  <c r="I2300" i="24"/>
  <c r="J2300" i="24" s="1"/>
  <c r="I2301" i="24"/>
  <c r="I2302" i="24"/>
  <c r="J2302" i="24" s="1"/>
  <c r="I2303" i="24"/>
  <c r="J2303" i="24" s="1"/>
  <c r="I2304" i="24"/>
  <c r="J2304" i="24" s="1"/>
  <c r="I2305" i="24"/>
  <c r="J2305" i="24" s="1"/>
  <c r="I2306" i="24"/>
  <c r="J2306" i="24" s="1"/>
  <c r="I2307" i="24"/>
  <c r="J2307" i="24" s="1"/>
  <c r="I2308" i="24"/>
  <c r="J2308" i="24" s="1"/>
  <c r="I2309" i="24"/>
  <c r="I2310" i="24"/>
  <c r="J2310" i="24" s="1"/>
  <c r="I2311" i="24"/>
  <c r="J2311" i="24" s="1"/>
  <c r="I2312" i="24"/>
  <c r="J2312" i="24" s="1"/>
  <c r="I2313" i="24"/>
  <c r="J2313" i="24" s="1"/>
  <c r="I2314" i="24"/>
  <c r="J2314" i="24" s="1"/>
  <c r="I2315" i="24"/>
  <c r="J2315" i="24" s="1"/>
  <c r="I2316" i="24"/>
  <c r="J2316" i="24" s="1"/>
  <c r="I2317" i="24"/>
  <c r="I2318" i="24"/>
  <c r="J2318" i="24" s="1"/>
  <c r="I2319" i="24"/>
  <c r="J2319" i="24" s="1"/>
  <c r="I2320" i="24"/>
  <c r="J2320" i="24" s="1"/>
  <c r="I2321" i="24"/>
  <c r="J2321" i="24" s="1"/>
  <c r="I2322" i="24"/>
  <c r="J2322" i="24" s="1"/>
  <c r="I2323" i="24"/>
  <c r="J2323" i="24" s="1"/>
  <c r="I2324" i="24"/>
  <c r="J2324" i="24" s="1"/>
  <c r="I2325" i="24"/>
  <c r="I2326" i="24"/>
  <c r="J2326" i="24" s="1"/>
  <c r="I2327" i="24"/>
  <c r="J2327" i="24" s="1"/>
  <c r="I2328" i="24"/>
  <c r="J2328" i="24" s="1"/>
  <c r="I2329" i="24"/>
  <c r="J2329" i="24" s="1"/>
  <c r="I2330" i="24"/>
  <c r="J2330" i="24" s="1"/>
  <c r="I2331" i="24"/>
  <c r="J2331" i="24" s="1"/>
  <c r="I2332" i="24"/>
  <c r="J2332" i="24" s="1"/>
  <c r="I2333" i="24"/>
  <c r="I2334" i="24"/>
  <c r="J2334" i="24" s="1"/>
  <c r="I2335" i="24"/>
  <c r="J2335" i="24" s="1"/>
  <c r="I2336" i="24"/>
  <c r="J2336" i="24" s="1"/>
  <c r="I2337" i="24"/>
  <c r="J2337" i="24" s="1"/>
  <c r="I2338" i="24"/>
  <c r="J2338" i="24" s="1"/>
  <c r="I2339" i="24"/>
  <c r="J2339" i="24" s="1"/>
  <c r="I2340" i="24"/>
  <c r="J2340" i="24" s="1"/>
  <c r="I2341" i="24"/>
  <c r="I2342" i="24"/>
  <c r="J2342" i="24" s="1"/>
  <c r="I2343" i="24"/>
  <c r="J2343" i="24" s="1"/>
  <c r="I2344" i="24"/>
  <c r="J2344" i="24" s="1"/>
  <c r="I2345" i="24"/>
  <c r="J2345" i="24" s="1"/>
  <c r="I2346" i="24"/>
  <c r="J2346" i="24" s="1"/>
  <c r="I2347" i="24"/>
  <c r="J2347" i="24" s="1"/>
  <c r="I2348" i="24"/>
  <c r="I2349" i="24"/>
  <c r="I2350" i="24"/>
  <c r="J2350" i="24" s="1"/>
  <c r="I2351" i="24"/>
  <c r="J2351" i="24" s="1"/>
  <c r="I2352" i="24"/>
  <c r="J2352" i="24" s="1"/>
  <c r="I2353" i="24"/>
  <c r="J2353" i="24" s="1"/>
  <c r="I2354" i="24"/>
  <c r="J2354" i="24" s="1"/>
  <c r="I2355" i="24"/>
  <c r="J2355" i="24" s="1"/>
  <c r="I2356" i="24"/>
  <c r="J2356" i="24" s="1"/>
  <c r="I2357" i="24"/>
  <c r="I2358" i="24"/>
  <c r="J2358" i="24" s="1"/>
  <c r="I2359" i="24"/>
  <c r="J2359" i="24" s="1"/>
  <c r="I2360" i="24"/>
  <c r="J2360" i="24" s="1"/>
  <c r="I2361" i="24"/>
  <c r="J2361" i="24" s="1"/>
  <c r="I2362" i="24"/>
  <c r="J2362" i="24" s="1"/>
  <c r="I2363" i="24"/>
  <c r="J2363" i="24" s="1"/>
  <c r="I2364" i="24"/>
  <c r="J2364" i="24" s="1"/>
  <c r="I2365" i="24"/>
  <c r="I2366" i="24"/>
  <c r="J2366" i="24" s="1"/>
  <c r="I2367" i="24"/>
  <c r="J2367" i="24" s="1"/>
  <c r="I2368" i="24"/>
  <c r="J2368" i="24" s="1"/>
  <c r="I2369" i="24"/>
  <c r="J2369" i="24" s="1"/>
  <c r="I2370" i="24"/>
  <c r="J2370" i="24" s="1"/>
  <c r="I2371" i="24"/>
  <c r="J2371" i="24" s="1"/>
  <c r="I2372" i="24"/>
  <c r="J2372" i="24" s="1"/>
  <c r="I2373" i="24"/>
  <c r="I2374" i="24"/>
  <c r="J2374" i="24" s="1"/>
  <c r="I2375" i="24"/>
  <c r="J2375" i="24" s="1"/>
  <c r="I2376" i="24"/>
  <c r="J2376" i="24" s="1"/>
  <c r="I2377" i="24"/>
  <c r="J2377" i="24" s="1"/>
  <c r="I2378" i="24"/>
  <c r="J2378" i="24" s="1"/>
  <c r="I2379" i="24"/>
  <c r="J2379" i="24" s="1"/>
  <c r="I2380" i="24"/>
  <c r="J2380" i="24" s="1"/>
  <c r="I2381" i="24"/>
  <c r="I2382" i="24"/>
  <c r="J2382" i="24" s="1"/>
  <c r="I2383" i="24"/>
  <c r="J2383" i="24" s="1"/>
  <c r="I2384" i="24"/>
  <c r="J2384" i="24" s="1"/>
  <c r="I2385" i="24"/>
  <c r="J2385" i="24" s="1"/>
  <c r="I2386" i="24"/>
  <c r="J2386" i="24" s="1"/>
  <c r="I2387" i="24"/>
  <c r="J2387" i="24" s="1"/>
  <c r="I2388" i="24"/>
  <c r="J2388" i="24" s="1"/>
  <c r="I2389" i="24"/>
  <c r="I2390" i="24"/>
  <c r="J2390" i="24" s="1"/>
  <c r="I2391" i="24"/>
  <c r="J2391" i="24" s="1"/>
  <c r="I2392" i="24"/>
  <c r="J2392" i="24" s="1"/>
  <c r="I2393" i="24"/>
  <c r="J2393" i="24" s="1"/>
  <c r="I2394" i="24"/>
  <c r="J2394" i="24" s="1"/>
  <c r="I2395" i="24"/>
  <c r="J2395" i="24" s="1"/>
  <c r="I2396" i="24"/>
  <c r="J2396" i="24" s="1"/>
  <c r="I2397" i="24"/>
  <c r="I2398" i="24"/>
  <c r="J2398" i="24" s="1"/>
  <c r="I2399" i="24"/>
  <c r="J2399" i="24" s="1"/>
  <c r="I2400" i="24"/>
  <c r="J2400" i="24" s="1"/>
  <c r="I2401" i="24"/>
  <c r="J2401" i="24" s="1"/>
  <c r="I2402" i="24"/>
  <c r="J2402" i="24" s="1"/>
  <c r="I2403" i="24"/>
  <c r="J2403" i="24" s="1"/>
  <c r="I2404" i="24"/>
  <c r="J2404" i="24" s="1"/>
  <c r="I2405" i="24"/>
  <c r="I2406" i="24"/>
  <c r="J2406" i="24" s="1"/>
  <c r="I2407" i="24"/>
  <c r="J2407" i="24" s="1"/>
  <c r="I2408" i="24"/>
  <c r="J2408" i="24" s="1"/>
  <c r="I2409" i="24"/>
  <c r="J2409" i="24" s="1"/>
  <c r="I2410" i="24"/>
  <c r="J2410" i="24" s="1"/>
  <c r="I2411" i="24"/>
  <c r="J2411" i="24" s="1"/>
  <c r="I2412" i="24"/>
  <c r="I2413" i="24"/>
  <c r="I2414" i="24"/>
  <c r="J2414" i="24" s="1"/>
  <c r="I2415" i="24"/>
  <c r="J2415" i="24" s="1"/>
  <c r="I2416" i="24"/>
  <c r="J2416" i="24" s="1"/>
  <c r="I2417" i="24"/>
  <c r="J2417" i="24" s="1"/>
  <c r="I2418" i="24"/>
  <c r="J2418" i="24" s="1"/>
  <c r="I2419" i="24"/>
  <c r="J2419" i="24" s="1"/>
  <c r="I2420" i="24"/>
  <c r="J2420" i="24" s="1"/>
  <c r="I2421" i="24"/>
  <c r="I2422" i="24"/>
  <c r="J2422" i="24" s="1"/>
  <c r="I2423" i="24"/>
  <c r="J2423" i="24" s="1"/>
  <c r="I2424" i="24"/>
  <c r="J2424" i="24" s="1"/>
  <c r="I2425" i="24"/>
  <c r="J2425" i="24" s="1"/>
  <c r="I2426" i="24"/>
  <c r="J2426" i="24" s="1"/>
  <c r="I2427" i="24"/>
  <c r="J2427" i="24" s="1"/>
  <c r="I2428" i="24"/>
  <c r="J2428" i="24" s="1"/>
  <c r="I2429" i="24"/>
  <c r="I2430" i="24"/>
  <c r="J2430" i="24" s="1"/>
  <c r="I2431" i="24"/>
  <c r="J2431" i="24" s="1"/>
  <c r="I2432" i="24"/>
  <c r="J2432" i="24" s="1"/>
  <c r="I2433" i="24"/>
  <c r="J2433" i="24" s="1"/>
  <c r="I2434" i="24"/>
  <c r="J2434" i="24" s="1"/>
  <c r="I2435" i="24"/>
  <c r="J2435" i="24" s="1"/>
  <c r="I2436" i="24"/>
  <c r="J2436" i="24" s="1"/>
  <c r="I2437" i="24"/>
  <c r="I2438" i="24"/>
  <c r="J2438" i="24" s="1"/>
  <c r="I2439" i="24"/>
  <c r="J2439" i="24" s="1"/>
  <c r="I2440" i="24"/>
  <c r="J2440" i="24" s="1"/>
  <c r="I2441" i="24"/>
  <c r="J2441" i="24" s="1"/>
  <c r="I2442" i="24"/>
  <c r="J2442" i="24" s="1"/>
  <c r="I2443" i="24"/>
  <c r="J2443" i="24" s="1"/>
  <c r="I2444" i="24"/>
  <c r="J2444" i="24" s="1"/>
  <c r="I2445" i="24"/>
  <c r="I2446" i="24"/>
  <c r="J2446" i="24" s="1"/>
  <c r="I2447" i="24"/>
  <c r="J2447" i="24" s="1"/>
  <c r="I2448" i="24"/>
  <c r="J2448" i="24" s="1"/>
  <c r="I2449" i="24"/>
  <c r="J2449" i="24" s="1"/>
  <c r="I2450" i="24"/>
  <c r="J2450" i="24" s="1"/>
  <c r="I2451" i="24"/>
  <c r="J2451" i="24" s="1"/>
  <c r="I2452" i="24"/>
  <c r="J2452" i="24" s="1"/>
  <c r="I2453" i="24"/>
  <c r="I2454" i="24"/>
  <c r="J2454" i="24" s="1"/>
  <c r="I2455" i="24"/>
  <c r="J2455" i="24" s="1"/>
  <c r="I2456" i="24"/>
  <c r="J2456" i="24" s="1"/>
  <c r="I2457" i="24"/>
  <c r="J2457" i="24" s="1"/>
  <c r="I2458" i="24"/>
  <c r="J2458" i="24" s="1"/>
  <c r="I2459" i="24"/>
  <c r="J2459" i="24" s="1"/>
  <c r="I2460" i="24"/>
  <c r="J2460" i="24" s="1"/>
  <c r="I2461" i="24"/>
  <c r="I2462" i="24"/>
  <c r="J2462" i="24" s="1"/>
  <c r="I2463" i="24"/>
  <c r="J2463" i="24" s="1"/>
  <c r="I2464" i="24"/>
  <c r="J2464" i="24" s="1"/>
  <c r="I2465" i="24"/>
  <c r="J2465" i="24" s="1"/>
  <c r="I2466" i="24"/>
  <c r="J2466" i="24" s="1"/>
  <c r="I2467" i="24"/>
  <c r="J2467" i="24" s="1"/>
  <c r="I2468" i="24"/>
  <c r="J2468" i="24" s="1"/>
  <c r="I2469" i="24"/>
  <c r="I2470" i="24"/>
  <c r="J2470" i="24" s="1"/>
  <c r="I2471" i="24"/>
  <c r="J2471" i="24" s="1"/>
  <c r="I2472" i="24"/>
  <c r="J2472" i="24" s="1"/>
  <c r="I2473" i="24"/>
  <c r="J2473" i="24" s="1"/>
  <c r="I2474" i="24"/>
  <c r="J2474" i="24" s="1"/>
  <c r="I2475" i="24"/>
  <c r="J2475" i="24" s="1"/>
  <c r="I2476" i="24"/>
  <c r="J2476" i="24" s="1"/>
  <c r="I2477" i="24"/>
  <c r="I2478" i="24"/>
  <c r="J2478" i="24" s="1"/>
  <c r="I2479" i="24"/>
  <c r="J2479" i="24" s="1"/>
  <c r="I2480" i="24"/>
  <c r="J2480" i="24" s="1"/>
  <c r="I2481" i="24"/>
  <c r="J2481" i="24" s="1"/>
  <c r="I2482" i="24"/>
  <c r="J2482" i="24" s="1"/>
  <c r="I2483" i="24"/>
  <c r="J2483" i="24" s="1"/>
  <c r="I2484" i="24"/>
  <c r="J2484" i="24" s="1"/>
  <c r="I2485" i="24"/>
  <c r="I2486" i="24"/>
  <c r="J2486" i="24" s="1"/>
  <c r="I2487" i="24"/>
  <c r="J2487" i="24" s="1"/>
  <c r="I2488" i="24"/>
  <c r="J2488" i="24" s="1"/>
  <c r="I2489" i="24"/>
  <c r="J2489" i="24" s="1"/>
  <c r="I2490" i="24"/>
  <c r="J2490" i="24" s="1"/>
  <c r="I2491" i="24"/>
  <c r="J2491" i="24" s="1"/>
  <c r="I2492" i="24"/>
  <c r="J2492" i="24" s="1"/>
  <c r="I2493" i="24"/>
  <c r="I2494" i="24"/>
  <c r="J2494" i="24" s="1"/>
  <c r="I2495" i="24"/>
  <c r="J2495" i="24" s="1"/>
  <c r="I2496" i="24"/>
  <c r="J2496" i="24" s="1"/>
  <c r="I2497" i="24"/>
  <c r="J2497" i="24" s="1"/>
  <c r="I2498" i="24"/>
  <c r="J2498" i="24" s="1"/>
  <c r="I2499" i="24"/>
  <c r="J2499" i="24" s="1"/>
  <c r="I2500" i="24"/>
  <c r="J2500" i="24" s="1"/>
  <c r="I2501" i="24"/>
  <c r="I2502" i="24"/>
  <c r="J2502" i="24" s="1"/>
  <c r="I2503" i="24"/>
  <c r="J2503" i="24" s="1"/>
  <c r="I2504" i="24"/>
  <c r="J2504" i="24" s="1"/>
  <c r="I2505" i="24"/>
  <c r="J2505" i="24" s="1"/>
  <c r="I2506" i="24"/>
  <c r="J2506" i="24" s="1"/>
  <c r="I2507" i="24"/>
  <c r="J2507" i="24" s="1"/>
  <c r="I2508" i="24"/>
  <c r="J2508" i="24" s="1"/>
  <c r="I2509" i="24"/>
  <c r="I2510" i="24"/>
  <c r="J2510" i="24" s="1"/>
  <c r="I2511" i="24"/>
  <c r="J2511" i="24" s="1"/>
  <c r="I2512" i="24"/>
  <c r="J2512" i="24" s="1"/>
  <c r="I2513" i="24"/>
  <c r="J2513" i="24" s="1"/>
  <c r="I2514" i="24"/>
  <c r="J2514" i="24" s="1"/>
  <c r="I2515" i="24"/>
  <c r="J2515" i="24" s="1"/>
  <c r="I2516" i="24"/>
  <c r="J2516" i="24" s="1"/>
  <c r="I2517" i="24"/>
  <c r="I2518" i="24"/>
  <c r="J2518" i="24" s="1"/>
  <c r="I2519" i="24"/>
  <c r="J2519" i="24" s="1"/>
  <c r="I2520" i="24"/>
  <c r="J2520" i="24" s="1"/>
  <c r="I2521" i="24"/>
  <c r="J2521" i="24" s="1"/>
  <c r="I2522" i="24"/>
  <c r="J2522" i="24" s="1"/>
  <c r="I2523" i="24"/>
  <c r="J2523" i="24" s="1"/>
  <c r="I2524" i="24"/>
  <c r="J2524" i="24" s="1"/>
  <c r="I2525" i="24"/>
  <c r="I2526" i="24"/>
  <c r="J2526" i="24" s="1"/>
  <c r="I2527" i="24"/>
  <c r="J2527" i="24" s="1"/>
  <c r="I2528" i="24"/>
  <c r="J2528" i="24" s="1"/>
  <c r="I2529" i="24"/>
  <c r="J2529" i="24" s="1"/>
  <c r="I2530" i="24"/>
  <c r="J2530" i="24" s="1"/>
  <c r="I2531" i="24"/>
  <c r="J2531" i="24" s="1"/>
  <c r="I2532" i="24"/>
  <c r="J2532" i="24" s="1"/>
  <c r="I2533" i="24"/>
  <c r="I2534" i="24"/>
  <c r="J2534" i="24" s="1"/>
  <c r="I2535" i="24"/>
  <c r="J2535" i="24" s="1"/>
  <c r="I2536" i="24"/>
  <c r="J2536" i="24" s="1"/>
  <c r="I2537" i="24"/>
  <c r="J2537" i="24" s="1"/>
  <c r="I2538" i="24"/>
  <c r="J2538" i="24" s="1"/>
  <c r="I2539" i="24"/>
  <c r="J2539" i="24" s="1"/>
  <c r="I2540" i="24"/>
  <c r="J2540" i="24" s="1"/>
  <c r="I2541" i="24"/>
  <c r="I2542" i="24"/>
  <c r="J2542" i="24" s="1"/>
  <c r="I2543" i="24"/>
  <c r="J2543" i="24" s="1"/>
  <c r="I2544" i="24"/>
  <c r="J2544" i="24" s="1"/>
  <c r="I2545" i="24"/>
  <c r="J2545" i="24" s="1"/>
  <c r="I2546" i="24"/>
  <c r="J2546" i="24" s="1"/>
  <c r="I2547" i="24"/>
  <c r="J2547" i="24" s="1"/>
  <c r="I2548" i="24"/>
  <c r="J2548" i="24" s="1"/>
  <c r="I2549" i="24"/>
  <c r="I2550" i="24"/>
  <c r="J2550" i="24" s="1"/>
  <c r="I2551" i="24"/>
  <c r="J2551" i="24" s="1"/>
  <c r="I2552" i="24"/>
  <c r="J2552" i="24" s="1"/>
  <c r="I2553" i="24"/>
  <c r="J2553" i="24" s="1"/>
  <c r="I2554" i="24"/>
  <c r="J2554" i="24" s="1"/>
  <c r="I2555" i="24"/>
  <c r="J2555" i="24" s="1"/>
  <c r="I2556" i="24"/>
  <c r="J2556" i="24" s="1"/>
  <c r="I2557" i="24"/>
  <c r="I2558" i="24"/>
  <c r="J2558" i="24" s="1"/>
  <c r="I2559" i="24"/>
  <c r="J2559" i="24" s="1"/>
  <c r="I2560" i="24"/>
  <c r="J2560" i="24" s="1"/>
  <c r="I2561" i="24"/>
  <c r="J2561" i="24" s="1"/>
  <c r="I2562" i="24"/>
  <c r="J2562" i="24" s="1"/>
  <c r="I2563" i="24"/>
  <c r="J2563" i="24" s="1"/>
  <c r="I2564" i="24"/>
  <c r="J2564" i="24" s="1"/>
  <c r="I2565" i="24"/>
  <c r="I2566" i="24"/>
  <c r="J2566" i="24" s="1"/>
  <c r="I2567" i="24"/>
  <c r="J2567" i="24" s="1"/>
  <c r="I2568" i="24"/>
  <c r="J2568" i="24" s="1"/>
  <c r="I2569" i="24"/>
  <c r="J2569" i="24" s="1"/>
  <c r="I2570" i="24"/>
  <c r="J2570" i="24" s="1"/>
  <c r="I2571" i="24"/>
  <c r="J2571" i="24" s="1"/>
  <c r="I2572" i="24"/>
  <c r="J2572" i="24" s="1"/>
  <c r="I2573" i="24"/>
  <c r="I2574" i="24"/>
  <c r="J2574" i="24" s="1"/>
  <c r="I2575" i="24"/>
  <c r="J2575" i="24" s="1"/>
  <c r="I2576" i="24"/>
  <c r="J2576" i="24" s="1"/>
  <c r="I2577" i="24"/>
  <c r="J2577" i="24" s="1"/>
  <c r="I2578" i="24"/>
  <c r="J2578" i="24" s="1"/>
  <c r="I2579" i="24"/>
  <c r="J2579" i="24" s="1"/>
  <c r="I2580" i="24"/>
  <c r="J2580" i="24" s="1"/>
  <c r="I2581" i="24"/>
  <c r="I2582" i="24"/>
  <c r="J2582" i="24" s="1"/>
  <c r="I2583" i="24"/>
  <c r="J2583" i="24" s="1"/>
  <c r="I2584" i="24"/>
  <c r="J2584" i="24" s="1"/>
  <c r="I2585" i="24"/>
  <c r="J2585" i="24" s="1"/>
  <c r="I2586" i="24"/>
  <c r="J2586" i="24" s="1"/>
  <c r="I2587" i="24"/>
  <c r="J2587" i="24" s="1"/>
  <c r="I2588" i="24"/>
  <c r="J2588" i="24" s="1"/>
  <c r="I2589" i="24"/>
  <c r="I2590" i="24"/>
  <c r="J2590" i="24" s="1"/>
  <c r="I2591" i="24"/>
  <c r="J2591" i="24" s="1"/>
  <c r="I2592" i="24"/>
  <c r="J2592" i="24" s="1"/>
  <c r="I2593" i="24"/>
  <c r="J2593" i="24" s="1"/>
  <c r="I2594" i="24"/>
  <c r="J2594" i="24" s="1"/>
  <c r="I2595" i="24"/>
  <c r="J2595" i="24" s="1"/>
  <c r="I2596" i="24"/>
  <c r="J2596" i="24" s="1"/>
  <c r="I2597" i="24"/>
  <c r="I2598" i="24"/>
  <c r="J2598" i="24" s="1"/>
  <c r="I2599" i="24"/>
  <c r="J2599" i="24" s="1"/>
  <c r="I2600" i="24"/>
  <c r="J2600" i="24" s="1"/>
  <c r="I2601" i="24"/>
  <c r="J2601" i="24" s="1"/>
  <c r="I2602" i="24"/>
  <c r="J2602" i="24" s="1"/>
  <c r="I2603" i="24"/>
  <c r="J2603" i="24" s="1"/>
  <c r="I2604" i="24"/>
  <c r="J2604" i="24" s="1"/>
  <c r="I2605" i="24"/>
  <c r="I2606" i="24"/>
  <c r="J2606" i="24" s="1"/>
  <c r="I2607" i="24"/>
  <c r="J2607" i="24" s="1"/>
  <c r="I2608" i="24"/>
  <c r="J2608" i="24" s="1"/>
  <c r="I2609" i="24"/>
  <c r="J2609" i="24" s="1"/>
  <c r="I2610" i="24"/>
  <c r="J2610" i="24" s="1"/>
  <c r="I2611" i="24"/>
  <c r="J2611" i="24" s="1"/>
  <c r="I2612" i="24"/>
  <c r="J2612" i="24" s="1"/>
  <c r="I2613" i="24"/>
  <c r="I2614" i="24"/>
  <c r="J2614" i="24" s="1"/>
  <c r="I2615" i="24"/>
  <c r="J2615" i="24" s="1"/>
  <c r="I2616" i="24"/>
  <c r="J2616" i="24" s="1"/>
  <c r="I2617" i="24"/>
  <c r="J2617" i="24" s="1"/>
  <c r="I2618" i="24"/>
  <c r="J2618" i="24" s="1"/>
  <c r="I2619" i="24"/>
  <c r="J2619" i="24" s="1"/>
  <c r="I2620" i="24"/>
  <c r="J2620" i="24" s="1"/>
  <c r="I2621" i="24"/>
  <c r="I2622" i="24"/>
  <c r="J2622" i="24" s="1"/>
  <c r="I2623" i="24"/>
  <c r="J2623" i="24" s="1"/>
  <c r="I2624" i="24"/>
  <c r="J2624" i="24" s="1"/>
  <c r="I2625" i="24"/>
  <c r="J2625" i="24" s="1"/>
  <c r="I2626" i="24"/>
  <c r="J2626" i="24" s="1"/>
  <c r="I2627" i="24"/>
  <c r="J2627" i="24" s="1"/>
  <c r="I2628" i="24"/>
  <c r="J2628" i="24" s="1"/>
  <c r="I2629" i="24"/>
  <c r="I2630" i="24"/>
  <c r="J2630" i="24" s="1"/>
  <c r="I2631" i="24"/>
  <c r="J2631" i="24" s="1"/>
  <c r="I2632" i="24"/>
  <c r="J2632" i="24" s="1"/>
  <c r="I2633" i="24"/>
  <c r="J2633" i="24" s="1"/>
  <c r="I2634" i="24"/>
  <c r="J2634" i="24" s="1"/>
  <c r="I2635" i="24"/>
  <c r="J2635" i="24" s="1"/>
  <c r="I2636" i="24"/>
  <c r="J2636" i="24" s="1"/>
  <c r="I2637" i="24"/>
  <c r="I2638" i="24"/>
  <c r="J2638" i="24" s="1"/>
  <c r="I2639" i="24"/>
  <c r="J2639" i="24" s="1"/>
  <c r="I2640" i="24"/>
  <c r="J2640" i="24" s="1"/>
  <c r="I2641" i="24"/>
  <c r="J2641" i="24" s="1"/>
  <c r="I2642" i="24"/>
  <c r="J2642" i="24" s="1"/>
  <c r="I2643" i="24"/>
  <c r="J2643" i="24" s="1"/>
  <c r="I2644" i="24"/>
  <c r="J2644" i="24" s="1"/>
  <c r="I2645" i="24"/>
  <c r="I2646" i="24"/>
  <c r="J2646" i="24" s="1"/>
  <c r="I2647" i="24"/>
  <c r="J2647" i="24" s="1"/>
  <c r="I2648" i="24"/>
  <c r="J2648" i="24" s="1"/>
  <c r="I2649" i="24"/>
  <c r="J2649" i="24" s="1"/>
  <c r="I2650" i="24"/>
  <c r="J2650" i="24" s="1"/>
  <c r="I2651" i="24"/>
  <c r="J2651" i="24" s="1"/>
  <c r="I2652" i="24"/>
  <c r="J2652" i="24" s="1"/>
  <c r="I2653" i="24"/>
  <c r="I2654" i="24"/>
  <c r="J2654" i="24" s="1"/>
  <c r="I2655" i="24"/>
  <c r="J2655" i="24" s="1"/>
  <c r="I2656" i="24"/>
  <c r="J2656" i="24" s="1"/>
  <c r="I2657" i="24"/>
  <c r="J2657" i="24" s="1"/>
  <c r="I2658" i="24"/>
  <c r="J2658" i="24" s="1"/>
  <c r="I2659" i="24"/>
  <c r="J2659" i="24" s="1"/>
  <c r="I2660" i="24"/>
  <c r="J2660" i="24" s="1"/>
  <c r="I2661" i="24"/>
  <c r="I2662" i="24"/>
  <c r="J2662" i="24" s="1"/>
  <c r="I2663" i="24"/>
  <c r="J2663" i="24" s="1"/>
  <c r="I2664" i="24"/>
  <c r="J2664" i="24" s="1"/>
  <c r="I2665" i="24"/>
  <c r="J2665" i="24" s="1"/>
  <c r="I2666" i="24"/>
  <c r="J2666" i="24" s="1"/>
  <c r="I2667" i="24"/>
  <c r="J2667" i="24" s="1"/>
  <c r="I2668" i="24"/>
  <c r="J2668" i="24" s="1"/>
  <c r="I2669" i="24"/>
  <c r="I2670" i="24"/>
  <c r="J2670" i="24" s="1"/>
  <c r="I2671" i="24"/>
  <c r="J2671" i="24" s="1"/>
  <c r="I2672" i="24"/>
  <c r="J2672" i="24" s="1"/>
  <c r="I2673" i="24"/>
  <c r="J2673" i="24" s="1"/>
  <c r="I2674" i="24"/>
  <c r="J2674" i="24" s="1"/>
  <c r="I2675" i="24"/>
  <c r="J2675" i="24" s="1"/>
  <c r="I2676" i="24"/>
  <c r="J2676" i="24" s="1"/>
  <c r="I2677" i="24"/>
  <c r="I2678" i="24"/>
  <c r="J2678" i="24" s="1"/>
  <c r="I2679" i="24"/>
  <c r="J2679" i="24" s="1"/>
  <c r="I2680" i="24"/>
  <c r="J2680" i="24" s="1"/>
  <c r="I2681" i="24"/>
  <c r="J2681" i="24" s="1"/>
  <c r="I2682" i="24"/>
  <c r="J2682" i="24" s="1"/>
  <c r="I2683" i="24"/>
  <c r="J2683" i="24" s="1"/>
  <c r="I2684" i="24"/>
  <c r="J2684" i="24" s="1"/>
  <c r="I2685" i="24"/>
  <c r="I2686" i="24"/>
  <c r="J2686" i="24" s="1"/>
  <c r="I2687" i="24"/>
  <c r="J2687" i="24" s="1"/>
  <c r="I2688" i="24"/>
  <c r="J2688" i="24" s="1"/>
  <c r="I2689" i="24"/>
  <c r="J2689" i="24" s="1"/>
  <c r="I2690" i="24"/>
  <c r="J2690" i="24" s="1"/>
  <c r="I2691" i="24"/>
  <c r="J2691" i="24" s="1"/>
  <c r="I2692" i="24"/>
  <c r="J2692" i="24" s="1"/>
  <c r="I2693" i="24"/>
  <c r="I2694" i="24"/>
  <c r="J2694" i="24" s="1"/>
  <c r="I2695" i="24"/>
  <c r="J2695" i="24" s="1"/>
  <c r="I2696" i="24"/>
  <c r="J2696" i="24" s="1"/>
  <c r="I2697" i="24"/>
  <c r="J2697" i="24" s="1"/>
  <c r="I2698" i="24"/>
  <c r="J2698" i="24" s="1"/>
  <c r="I2699" i="24"/>
  <c r="J2699" i="24" s="1"/>
  <c r="I2700" i="24"/>
  <c r="J2700" i="24" s="1"/>
  <c r="I2701" i="24"/>
  <c r="I2702" i="24"/>
  <c r="J2702" i="24" s="1"/>
  <c r="I2703" i="24"/>
  <c r="J2703" i="24" s="1"/>
  <c r="I2704" i="24"/>
  <c r="J2704" i="24" s="1"/>
  <c r="I2705" i="24"/>
  <c r="J2705" i="24" s="1"/>
  <c r="I2706" i="24"/>
  <c r="J2706" i="24" s="1"/>
  <c r="I2707" i="24"/>
  <c r="J2707" i="24" s="1"/>
  <c r="I2708" i="24"/>
  <c r="J2708" i="24" s="1"/>
  <c r="I2709" i="24"/>
  <c r="I2710" i="24"/>
  <c r="J2710" i="24" s="1"/>
  <c r="I2711" i="24"/>
  <c r="J2711" i="24" s="1"/>
  <c r="I2712" i="24"/>
  <c r="J2712" i="24" s="1"/>
  <c r="I2713" i="24"/>
  <c r="J2713" i="24" s="1"/>
  <c r="I2714" i="24"/>
  <c r="J2714" i="24" s="1"/>
  <c r="I2715" i="24"/>
  <c r="J2715" i="24" s="1"/>
  <c r="I2716" i="24"/>
  <c r="J2716" i="24" s="1"/>
  <c r="I2717" i="24"/>
  <c r="I2718" i="24"/>
  <c r="J2718" i="24" s="1"/>
  <c r="I2719" i="24"/>
  <c r="J2719" i="24" s="1"/>
  <c r="I2720" i="24"/>
  <c r="J2720" i="24" s="1"/>
  <c r="I2721" i="24"/>
  <c r="J2721" i="24" s="1"/>
  <c r="I2722" i="24"/>
  <c r="J2722" i="24" s="1"/>
  <c r="I2723" i="24"/>
  <c r="J2723" i="24" s="1"/>
  <c r="I2724" i="24"/>
  <c r="J2724" i="24" s="1"/>
  <c r="I2725" i="24"/>
  <c r="I2726" i="24"/>
  <c r="J2726" i="24" s="1"/>
  <c r="I2727" i="24"/>
  <c r="J2727" i="24" s="1"/>
  <c r="I2728" i="24"/>
  <c r="J2728" i="24" s="1"/>
  <c r="I2729" i="24"/>
  <c r="J2729" i="24" s="1"/>
  <c r="I2730" i="24"/>
  <c r="J2730" i="24" s="1"/>
  <c r="I2731" i="24"/>
  <c r="J2731" i="24" s="1"/>
  <c r="I2732" i="24"/>
  <c r="J2732" i="24" s="1"/>
  <c r="I2733" i="24"/>
  <c r="I2734" i="24"/>
  <c r="J2734" i="24" s="1"/>
  <c r="I2735" i="24"/>
  <c r="J2735" i="24" s="1"/>
  <c r="I2736" i="24"/>
  <c r="J2736" i="24" s="1"/>
  <c r="I2737" i="24"/>
  <c r="J2737" i="24" s="1"/>
  <c r="I2738" i="24"/>
  <c r="J2738" i="24" s="1"/>
  <c r="I2739" i="24"/>
  <c r="J2739" i="24" s="1"/>
  <c r="I2740" i="24"/>
  <c r="J2740" i="24" s="1"/>
  <c r="I2741" i="24"/>
  <c r="I2742" i="24"/>
  <c r="J2742" i="24" s="1"/>
  <c r="I2743" i="24"/>
  <c r="J2743" i="24" s="1"/>
  <c r="I2744" i="24"/>
  <c r="J2744" i="24" s="1"/>
  <c r="I2745" i="24"/>
  <c r="J2745" i="24" s="1"/>
  <c r="I2746" i="24"/>
  <c r="J2746" i="24" s="1"/>
  <c r="I2747" i="24"/>
  <c r="J2747" i="24" s="1"/>
  <c r="I2748" i="24"/>
  <c r="J2748" i="24" s="1"/>
  <c r="I2749" i="24"/>
  <c r="I2750" i="24"/>
  <c r="J2750" i="24" s="1"/>
  <c r="I2751" i="24"/>
  <c r="J2751" i="24" s="1"/>
  <c r="I2752" i="24"/>
  <c r="J2752" i="24" s="1"/>
  <c r="I2753" i="24"/>
  <c r="J2753" i="24" s="1"/>
  <c r="I2754" i="24"/>
  <c r="J2754" i="24" s="1"/>
  <c r="I2755" i="24"/>
  <c r="J2755" i="24" s="1"/>
  <c r="I2756" i="24"/>
  <c r="J2756" i="24" s="1"/>
  <c r="I2757" i="24"/>
  <c r="I2758" i="24"/>
  <c r="J2758" i="24" s="1"/>
  <c r="I2759" i="24"/>
  <c r="J2759" i="24" s="1"/>
  <c r="I2760" i="24"/>
  <c r="J2760" i="24" s="1"/>
  <c r="I2761" i="24"/>
  <c r="J2761" i="24" s="1"/>
  <c r="I2762" i="24"/>
  <c r="J2762" i="24" s="1"/>
  <c r="I2763" i="24"/>
  <c r="J2763" i="24" s="1"/>
  <c r="I2764" i="24"/>
  <c r="J2764" i="24" s="1"/>
  <c r="I2765" i="24"/>
  <c r="I2766" i="24"/>
  <c r="J2766" i="24" s="1"/>
  <c r="I2767" i="24"/>
  <c r="J2767" i="24" s="1"/>
  <c r="I2768" i="24"/>
  <c r="J2768" i="24" s="1"/>
  <c r="I2769" i="24"/>
  <c r="J2769" i="24" s="1"/>
  <c r="I2770" i="24"/>
  <c r="J2770" i="24" s="1"/>
  <c r="I2771" i="24"/>
  <c r="J2771" i="24" s="1"/>
  <c r="I2772" i="24"/>
  <c r="J2772" i="24" s="1"/>
  <c r="I2773" i="24"/>
  <c r="I2774" i="24"/>
  <c r="J2774" i="24" s="1"/>
  <c r="I2775" i="24"/>
  <c r="J2775" i="24" s="1"/>
  <c r="I2776" i="24"/>
  <c r="J2776" i="24" s="1"/>
  <c r="I2777" i="24"/>
  <c r="J2777" i="24" s="1"/>
  <c r="I2778" i="24"/>
  <c r="J2778" i="24" s="1"/>
  <c r="I2779" i="24"/>
  <c r="J2779" i="24" s="1"/>
  <c r="I2780" i="24"/>
  <c r="J2780" i="24" s="1"/>
  <c r="I2781" i="24"/>
  <c r="I2782" i="24"/>
  <c r="J2782" i="24" s="1"/>
  <c r="I2783" i="24"/>
  <c r="J2783" i="24" s="1"/>
  <c r="I2784" i="24"/>
  <c r="J2784" i="24" s="1"/>
  <c r="I2785" i="24"/>
  <c r="J2785" i="24" s="1"/>
  <c r="I2786" i="24"/>
  <c r="J2786" i="24" s="1"/>
  <c r="I2787" i="24"/>
  <c r="J2787" i="24" s="1"/>
  <c r="I2788" i="24"/>
  <c r="J2788" i="24" s="1"/>
  <c r="I2789" i="24"/>
  <c r="I2790" i="24"/>
  <c r="J2790" i="24" s="1"/>
  <c r="I2791" i="24"/>
  <c r="J2791" i="24" s="1"/>
  <c r="I2792" i="24"/>
  <c r="J2792" i="24" s="1"/>
  <c r="I2793" i="24"/>
  <c r="J2793" i="24" s="1"/>
  <c r="I2794" i="24"/>
  <c r="J2794" i="24" s="1"/>
  <c r="I2795" i="24"/>
  <c r="J2795" i="24" s="1"/>
  <c r="I2796" i="24"/>
  <c r="J2796" i="24" s="1"/>
  <c r="I2797" i="24"/>
  <c r="I2798" i="24"/>
  <c r="J2798" i="24" s="1"/>
  <c r="I2799" i="24"/>
  <c r="J2799" i="24" s="1"/>
  <c r="I2800" i="24"/>
  <c r="J2800" i="24" s="1"/>
  <c r="I2801" i="24"/>
  <c r="J2801" i="24" s="1"/>
  <c r="I2802" i="24"/>
  <c r="J2802" i="24" s="1"/>
  <c r="I2803" i="24"/>
  <c r="J2803" i="24" s="1"/>
  <c r="I2804" i="24"/>
  <c r="J2804" i="24" s="1"/>
  <c r="I2805" i="24"/>
  <c r="I2806" i="24"/>
  <c r="J2806" i="24" s="1"/>
  <c r="I2807" i="24"/>
  <c r="J2807" i="24" s="1"/>
  <c r="I2808" i="24"/>
  <c r="J2808" i="24" s="1"/>
  <c r="I2809" i="24"/>
  <c r="J2809" i="24" s="1"/>
  <c r="I2810" i="24"/>
  <c r="J2810" i="24" s="1"/>
  <c r="I2811" i="24"/>
  <c r="J2811" i="24" s="1"/>
  <c r="I2812" i="24"/>
  <c r="J2812" i="24" s="1"/>
  <c r="I2813" i="24"/>
  <c r="I2814" i="24"/>
  <c r="J2814" i="24" s="1"/>
  <c r="I2815" i="24"/>
  <c r="J2815" i="24" s="1"/>
  <c r="I2816" i="24"/>
  <c r="J2816" i="24" s="1"/>
  <c r="I2817" i="24"/>
  <c r="J2817" i="24" s="1"/>
  <c r="I2818" i="24"/>
  <c r="J2818" i="24" s="1"/>
  <c r="I2819" i="24"/>
  <c r="J2819" i="24" s="1"/>
  <c r="I2820" i="24"/>
  <c r="J2820" i="24" s="1"/>
  <c r="I2821" i="24"/>
  <c r="I2822" i="24"/>
  <c r="J2822" i="24" s="1"/>
  <c r="I2823" i="24"/>
  <c r="J2823" i="24" s="1"/>
  <c r="I2824" i="24"/>
  <c r="J2824" i="24" s="1"/>
  <c r="I2825" i="24"/>
  <c r="J2825" i="24" s="1"/>
  <c r="I2826" i="24"/>
  <c r="J2826" i="24" s="1"/>
  <c r="I2827" i="24"/>
  <c r="J2827" i="24" s="1"/>
  <c r="I2828" i="24"/>
  <c r="J2828" i="24" s="1"/>
  <c r="I2829" i="24"/>
  <c r="I2830" i="24"/>
  <c r="J2830" i="24" s="1"/>
  <c r="I2831" i="24"/>
  <c r="J2831" i="24" s="1"/>
  <c r="I2832" i="24"/>
  <c r="J2832" i="24" s="1"/>
  <c r="I2833" i="24"/>
  <c r="J2833" i="24" s="1"/>
  <c r="I2834" i="24"/>
  <c r="J2834" i="24" s="1"/>
  <c r="I2835" i="24"/>
  <c r="J2835" i="24" s="1"/>
  <c r="I2836" i="24"/>
  <c r="J2836" i="24" s="1"/>
  <c r="I2837" i="24"/>
  <c r="I2838" i="24"/>
  <c r="J2838" i="24" s="1"/>
  <c r="I2839" i="24"/>
  <c r="J2839" i="24" s="1"/>
  <c r="I2840" i="24"/>
  <c r="J2840" i="24" s="1"/>
  <c r="I2841" i="24"/>
  <c r="J2841" i="24" s="1"/>
  <c r="I2842" i="24"/>
  <c r="J2842" i="24" s="1"/>
  <c r="I2843" i="24"/>
  <c r="J2843" i="24" s="1"/>
  <c r="I2844" i="24"/>
  <c r="J2844" i="24" s="1"/>
  <c r="I2845" i="24"/>
  <c r="I2846" i="24"/>
  <c r="J2846" i="24" s="1"/>
  <c r="I2847" i="24"/>
  <c r="J2847" i="24" s="1"/>
  <c r="I2848" i="24"/>
  <c r="J2848" i="24" s="1"/>
  <c r="I2849" i="24"/>
  <c r="J2849" i="24" s="1"/>
  <c r="I2850" i="24"/>
  <c r="J2850" i="24" s="1"/>
  <c r="I2851" i="24"/>
  <c r="J2851" i="24" s="1"/>
  <c r="I2852" i="24"/>
  <c r="J2852" i="24" s="1"/>
  <c r="I2853" i="24"/>
  <c r="I2854" i="24"/>
  <c r="J2854" i="24" s="1"/>
  <c r="I2855" i="24"/>
  <c r="J2855" i="24" s="1"/>
  <c r="I2856" i="24"/>
  <c r="J2856" i="24" s="1"/>
  <c r="I2857" i="24"/>
  <c r="J2857" i="24" s="1"/>
  <c r="I2858" i="24"/>
  <c r="J2858" i="24" s="1"/>
  <c r="I2859" i="24"/>
  <c r="J2859" i="24" s="1"/>
  <c r="I2860" i="24"/>
  <c r="J2860" i="24" s="1"/>
  <c r="I2861" i="24"/>
  <c r="I2862" i="24"/>
  <c r="J2862" i="24" s="1"/>
  <c r="I2863" i="24"/>
  <c r="J2863" i="24" s="1"/>
  <c r="I2864" i="24"/>
  <c r="J2864" i="24" s="1"/>
  <c r="I2865" i="24"/>
  <c r="J2865" i="24" s="1"/>
  <c r="I2866" i="24"/>
  <c r="J2866" i="24" s="1"/>
  <c r="I2867" i="24"/>
  <c r="J2867" i="24" s="1"/>
  <c r="I2868" i="24"/>
  <c r="J2868" i="24" s="1"/>
  <c r="I2869" i="24"/>
  <c r="I2870" i="24"/>
  <c r="J2870" i="24" s="1"/>
  <c r="I2871" i="24"/>
  <c r="J2871" i="24" s="1"/>
  <c r="I2872" i="24"/>
  <c r="J2872" i="24" s="1"/>
  <c r="I2873" i="24"/>
  <c r="J2873" i="24" s="1"/>
  <c r="I2874" i="24"/>
  <c r="J2874" i="24" s="1"/>
  <c r="I2875" i="24"/>
  <c r="J2875" i="24" s="1"/>
  <c r="I2876" i="24"/>
  <c r="J2876" i="24" s="1"/>
  <c r="I2877" i="24"/>
  <c r="I2878" i="24"/>
  <c r="J2878" i="24" s="1"/>
  <c r="I2879" i="24"/>
  <c r="J2879" i="24" s="1"/>
  <c r="I2880" i="24"/>
  <c r="J2880" i="24" s="1"/>
  <c r="I2881" i="24"/>
  <c r="J2881" i="24" s="1"/>
  <c r="I2882" i="24"/>
  <c r="J2882" i="24" s="1"/>
  <c r="I2883" i="24"/>
  <c r="J2883" i="24" s="1"/>
  <c r="I2884" i="24"/>
  <c r="J2884" i="24" s="1"/>
  <c r="I2885" i="24"/>
  <c r="I2886" i="24"/>
  <c r="J2886" i="24" s="1"/>
  <c r="I2887" i="24"/>
  <c r="J2887" i="24" s="1"/>
  <c r="I2888" i="24"/>
  <c r="J2888" i="24" s="1"/>
  <c r="I2889" i="24"/>
  <c r="J2889" i="24" s="1"/>
  <c r="I2890" i="24"/>
  <c r="J2890" i="24" s="1"/>
  <c r="I2891" i="24"/>
  <c r="J2891" i="24" s="1"/>
  <c r="I2892" i="24"/>
  <c r="J2892" i="24" s="1"/>
  <c r="I2893" i="24"/>
  <c r="I2894" i="24"/>
  <c r="J2894" i="24" s="1"/>
  <c r="I2895" i="24"/>
  <c r="J2895" i="24" s="1"/>
  <c r="I2896" i="24"/>
  <c r="J2896" i="24" s="1"/>
  <c r="I2897" i="24"/>
  <c r="J2897" i="24" s="1"/>
  <c r="I2898" i="24"/>
  <c r="J2898" i="24" s="1"/>
  <c r="I2899" i="24"/>
  <c r="J2899" i="24" s="1"/>
  <c r="I2900" i="24"/>
  <c r="J2900" i="24" s="1"/>
  <c r="I2901" i="24"/>
  <c r="I2902" i="24"/>
  <c r="J2902" i="24" s="1"/>
  <c r="I2903" i="24"/>
  <c r="J2903" i="24" s="1"/>
  <c r="I2904" i="24"/>
  <c r="J2904" i="24" s="1"/>
  <c r="I2905" i="24"/>
  <c r="J2905" i="24" s="1"/>
  <c r="I2906" i="24"/>
  <c r="J2906" i="24" s="1"/>
  <c r="I2907" i="24"/>
  <c r="J2907" i="24" s="1"/>
  <c r="I2908" i="24"/>
  <c r="J2908" i="24" s="1"/>
  <c r="I2909" i="24"/>
  <c r="I2910" i="24"/>
  <c r="J2910" i="24" s="1"/>
  <c r="I2911" i="24"/>
  <c r="J2911" i="24" s="1"/>
  <c r="I2912" i="24"/>
  <c r="J2912" i="24" s="1"/>
  <c r="I2913" i="24"/>
  <c r="J2913" i="24" s="1"/>
  <c r="I2914" i="24"/>
  <c r="J2914" i="24" s="1"/>
  <c r="I2915" i="24"/>
  <c r="J2915" i="24" s="1"/>
  <c r="I2916" i="24"/>
  <c r="J2916" i="24" s="1"/>
  <c r="I2917" i="24"/>
  <c r="I2918" i="24"/>
  <c r="J2918" i="24" s="1"/>
  <c r="I2919" i="24"/>
  <c r="J2919" i="24" s="1"/>
  <c r="I2920" i="24"/>
  <c r="J2920" i="24" s="1"/>
  <c r="I2921" i="24"/>
  <c r="J2921" i="24" s="1"/>
  <c r="I2922" i="24"/>
  <c r="J2922" i="24" s="1"/>
  <c r="I2923" i="24"/>
  <c r="J2923" i="24" s="1"/>
  <c r="I2924" i="24"/>
  <c r="J2924" i="24" s="1"/>
  <c r="I2925" i="24"/>
  <c r="I2926" i="24"/>
  <c r="J2926" i="24" s="1"/>
  <c r="I2927" i="24"/>
  <c r="J2927" i="24" s="1"/>
  <c r="I2928" i="24"/>
  <c r="J2928" i="24" s="1"/>
  <c r="I2929" i="24"/>
  <c r="J2929" i="24" s="1"/>
  <c r="I2930" i="24"/>
  <c r="J2930" i="24" s="1"/>
  <c r="I2931" i="24"/>
  <c r="J2931" i="24" s="1"/>
  <c r="I2932" i="24"/>
  <c r="J2932" i="24" s="1"/>
  <c r="I2933" i="24"/>
  <c r="I2934" i="24"/>
  <c r="J2934" i="24" s="1"/>
  <c r="I2935" i="24"/>
  <c r="J2935" i="24" s="1"/>
  <c r="I2936" i="24"/>
  <c r="J2936" i="24" s="1"/>
  <c r="I2937" i="24"/>
  <c r="J2937" i="24" s="1"/>
  <c r="I2938" i="24"/>
  <c r="J2938" i="24" s="1"/>
  <c r="I2939" i="24"/>
  <c r="J2939" i="24" s="1"/>
  <c r="I2940" i="24"/>
  <c r="J2940" i="24" s="1"/>
  <c r="I2941" i="24"/>
  <c r="I2942" i="24"/>
  <c r="J2942" i="24" s="1"/>
  <c r="I2943" i="24"/>
  <c r="J2943" i="24" s="1"/>
  <c r="I2944" i="24"/>
  <c r="J2944" i="24" s="1"/>
  <c r="I2945" i="24"/>
  <c r="J2945" i="24" s="1"/>
  <c r="I2946" i="24"/>
  <c r="J2946" i="24" s="1"/>
  <c r="I2947" i="24"/>
  <c r="J2947" i="24" s="1"/>
  <c r="I2948" i="24"/>
  <c r="J2948" i="24" s="1"/>
  <c r="I2949" i="24"/>
  <c r="I2950" i="24"/>
  <c r="J2950" i="24" s="1"/>
  <c r="I2951" i="24"/>
  <c r="J2951" i="24" s="1"/>
  <c r="I2952" i="24"/>
  <c r="J2952" i="24" s="1"/>
  <c r="I2953" i="24"/>
  <c r="J2953" i="24" s="1"/>
  <c r="I2954" i="24"/>
  <c r="J2954" i="24" s="1"/>
  <c r="I2955" i="24"/>
  <c r="J2955" i="24" s="1"/>
  <c r="I2956" i="24"/>
  <c r="J2956" i="24" s="1"/>
  <c r="I2957" i="24"/>
  <c r="I2958" i="24"/>
  <c r="J2958" i="24" s="1"/>
  <c r="I2959" i="24"/>
  <c r="J2959" i="24" s="1"/>
  <c r="I2960" i="24"/>
  <c r="J2960" i="24" s="1"/>
  <c r="I2961" i="24"/>
  <c r="J2961" i="24" s="1"/>
  <c r="I2962" i="24"/>
  <c r="J2962" i="24" s="1"/>
  <c r="I2963" i="24"/>
  <c r="J2963" i="24" s="1"/>
  <c r="I2964" i="24"/>
  <c r="J2964" i="24" s="1"/>
  <c r="I2965" i="24"/>
  <c r="I2966" i="24"/>
  <c r="J2966" i="24" s="1"/>
  <c r="I2967" i="24"/>
  <c r="J2967" i="24" s="1"/>
  <c r="I2968" i="24"/>
  <c r="J2968" i="24" s="1"/>
  <c r="I2969" i="24"/>
  <c r="J2969" i="24" s="1"/>
  <c r="I2970" i="24"/>
  <c r="J2970" i="24" s="1"/>
  <c r="I2971" i="24"/>
  <c r="J2971" i="24" s="1"/>
  <c r="I2972" i="24"/>
  <c r="J2972" i="24" s="1"/>
  <c r="I2973" i="24"/>
  <c r="I2974" i="24"/>
  <c r="J2974" i="24" s="1"/>
  <c r="I2975" i="24"/>
  <c r="J2975" i="24" s="1"/>
  <c r="I2976" i="24"/>
  <c r="J2976" i="24" s="1"/>
  <c r="I2977" i="24"/>
  <c r="J2977" i="24" s="1"/>
  <c r="I2978" i="24"/>
  <c r="J2978" i="24" s="1"/>
  <c r="I2979" i="24"/>
  <c r="J2979" i="24" s="1"/>
  <c r="I2980" i="24"/>
  <c r="J2980" i="24" s="1"/>
  <c r="I2981" i="24"/>
  <c r="I2982" i="24"/>
  <c r="J2982" i="24" s="1"/>
  <c r="I2983" i="24"/>
  <c r="J2983" i="24" s="1"/>
  <c r="I2984" i="24"/>
  <c r="J2984" i="24" s="1"/>
  <c r="I2985" i="24"/>
  <c r="J2985" i="24" s="1"/>
  <c r="I2986" i="24"/>
  <c r="J2986" i="24" s="1"/>
  <c r="I2987" i="24"/>
  <c r="J2987" i="24" s="1"/>
  <c r="I2988" i="24"/>
  <c r="J2988" i="24" s="1"/>
  <c r="I2989" i="24"/>
  <c r="I2990" i="24"/>
  <c r="J2990" i="24" s="1"/>
  <c r="I2991" i="24"/>
  <c r="J2991" i="24" s="1"/>
  <c r="I2992" i="24"/>
  <c r="J2992" i="24" s="1"/>
  <c r="I2993" i="24"/>
  <c r="J2993" i="24" s="1"/>
  <c r="I2994" i="24"/>
  <c r="J2994" i="24" s="1"/>
  <c r="I2995" i="24"/>
  <c r="J2995" i="24" s="1"/>
  <c r="I2996" i="24"/>
  <c r="J2996" i="24" s="1"/>
  <c r="I2997" i="24"/>
  <c r="I2998" i="24"/>
  <c r="J2998" i="24" s="1"/>
  <c r="I2999" i="24"/>
  <c r="J2999" i="24" s="1"/>
  <c r="I3000" i="24"/>
  <c r="J3000" i="24" s="1"/>
  <c r="I3001" i="24"/>
  <c r="J3001" i="24" s="1"/>
  <c r="I3002" i="24"/>
  <c r="J3002" i="24" s="1"/>
  <c r="I3003" i="24"/>
  <c r="J3003" i="24" s="1"/>
  <c r="I3004" i="24"/>
  <c r="J3004" i="24" s="1"/>
  <c r="I3005" i="24"/>
  <c r="I3006" i="24"/>
  <c r="J3006" i="24" s="1"/>
  <c r="I3007" i="24"/>
  <c r="J3007" i="24" s="1"/>
  <c r="I3008" i="24"/>
  <c r="J3008" i="24" s="1"/>
  <c r="I3009" i="24"/>
  <c r="J3009" i="24" s="1"/>
  <c r="I3010" i="24"/>
  <c r="J3010" i="24" s="1"/>
  <c r="I3011" i="24"/>
  <c r="J3011" i="24" s="1"/>
  <c r="I3012" i="24"/>
  <c r="J3012" i="24" s="1"/>
  <c r="I3013" i="24"/>
  <c r="I3014" i="24"/>
  <c r="J3014" i="24" s="1"/>
  <c r="I3015" i="24"/>
  <c r="J3015" i="24" s="1"/>
  <c r="I3016" i="24"/>
  <c r="J3016" i="24" s="1"/>
  <c r="I3017" i="24"/>
  <c r="J3017" i="24" s="1"/>
  <c r="I3018" i="24"/>
  <c r="J3018" i="24" s="1"/>
  <c r="I3019" i="24"/>
  <c r="J3019" i="24" s="1"/>
  <c r="I3020" i="24"/>
  <c r="J3020" i="24" s="1"/>
  <c r="I3021" i="24"/>
  <c r="I3022" i="24"/>
  <c r="J3022" i="24" s="1"/>
  <c r="I3023" i="24"/>
  <c r="J3023" i="24" s="1"/>
  <c r="I3024" i="24"/>
  <c r="J3024" i="24" s="1"/>
  <c r="I3025" i="24"/>
  <c r="J3025" i="24" s="1"/>
  <c r="I3026" i="24"/>
  <c r="J3026" i="24" s="1"/>
  <c r="I3027" i="24"/>
  <c r="J3027" i="24" s="1"/>
  <c r="I3028" i="24"/>
  <c r="J3028" i="24" s="1"/>
  <c r="I3029" i="24"/>
  <c r="I3030" i="24"/>
  <c r="J3030" i="24" s="1"/>
  <c r="I3031" i="24"/>
  <c r="J3031" i="24" s="1"/>
  <c r="I3032" i="24"/>
  <c r="J3032" i="24" s="1"/>
  <c r="I3033" i="24"/>
  <c r="J3033" i="24" s="1"/>
  <c r="I3034" i="24"/>
  <c r="J3034" i="24" s="1"/>
  <c r="I3035" i="24"/>
  <c r="J3035" i="24" s="1"/>
  <c r="I3036" i="24"/>
  <c r="J3036" i="24" s="1"/>
  <c r="I3037" i="24"/>
  <c r="I3038" i="24"/>
  <c r="J3038" i="24" s="1"/>
  <c r="I3039" i="24"/>
  <c r="J3039" i="24" s="1"/>
  <c r="I3040" i="24"/>
  <c r="J3040" i="24" s="1"/>
  <c r="I3041" i="24"/>
  <c r="J3041" i="24" s="1"/>
  <c r="I3042" i="24"/>
  <c r="J3042" i="24" s="1"/>
  <c r="I3043" i="24"/>
  <c r="J3043" i="24" s="1"/>
  <c r="I3044" i="24"/>
  <c r="J3044" i="24" s="1"/>
  <c r="I3045" i="24"/>
  <c r="I3046" i="24"/>
  <c r="J3046" i="24" s="1"/>
  <c r="I3047" i="24"/>
  <c r="J3047" i="24" s="1"/>
  <c r="I3048" i="24"/>
  <c r="J3048" i="24" s="1"/>
  <c r="I3049" i="24"/>
  <c r="J3049" i="24" s="1"/>
  <c r="I3050" i="24"/>
  <c r="J3050" i="24" s="1"/>
  <c r="I3051" i="24"/>
  <c r="J3051" i="24" s="1"/>
  <c r="I3052" i="24"/>
  <c r="J3052" i="24" s="1"/>
  <c r="I3053" i="24"/>
  <c r="I3054" i="24"/>
  <c r="J3054" i="24" s="1"/>
  <c r="I3055" i="24"/>
  <c r="J3055" i="24" s="1"/>
  <c r="I3056" i="24"/>
  <c r="J3056" i="24" s="1"/>
  <c r="I3057" i="24"/>
  <c r="J3057" i="24" s="1"/>
  <c r="I3058" i="24"/>
  <c r="J3058" i="24" s="1"/>
  <c r="I3059" i="24"/>
  <c r="J3059" i="24" s="1"/>
  <c r="I3060" i="24"/>
  <c r="J3060" i="24" s="1"/>
  <c r="I3061" i="24"/>
  <c r="I3062" i="24"/>
  <c r="J3062" i="24" s="1"/>
  <c r="I3063" i="24"/>
  <c r="J3063" i="24" s="1"/>
  <c r="I3064" i="24"/>
  <c r="J3064" i="24" s="1"/>
  <c r="I3065" i="24"/>
  <c r="J3065" i="24" s="1"/>
  <c r="I3066" i="24"/>
  <c r="J3066" i="24" s="1"/>
  <c r="I3067" i="24"/>
  <c r="J3067" i="24" s="1"/>
  <c r="I3068" i="24"/>
  <c r="J3068" i="24" s="1"/>
  <c r="I3069" i="24"/>
  <c r="I3070" i="24"/>
  <c r="J3070" i="24" s="1"/>
  <c r="I3071" i="24"/>
  <c r="J3071" i="24" s="1"/>
  <c r="I3072" i="24"/>
  <c r="J3072" i="24" s="1"/>
  <c r="I3073" i="24"/>
  <c r="J3073" i="24" s="1"/>
  <c r="I3074" i="24"/>
  <c r="J3074" i="24" s="1"/>
  <c r="I3075" i="24"/>
  <c r="J3075" i="24" s="1"/>
  <c r="I3076" i="24"/>
  <c r="J3076" i="24" s="1"/>
  <c r="I3077" i="24"/>
  <c r="I3078" i="24"/>
  <c r="J3078" i="24" s="1"/>
  <c r="I3079" i="24"/>
  <c r="J3079" i="24" s="1"/>
  <c r="I3080" i="24"/>
  <c r="J3080" i="24" s="1"/>
  <c r="I3081" i="24"/>
  <c r="J3081" i="24" s="1"/>
  <c r="I3082" i="24"/>
  <c r="J3082" i="24" s="1"/>
  <c r="I3083" i="24"/>
  <c r="J3083" i="24" s="1"/>
  <c r="I3084" i="24"/>
  <c r="J3084" i="24" s="1"/>
  <c r="I3085" i="24"/>
  <c r="I3086" i="24"/>
  <c r="J3086" i="24" s="1"/>
  <c r="I3087" i="24"/>
  <c r="J3087" i="24" s="1"/>
  <c r="I3088" i="24"/>
  <c r="J3088" i="24" s="1"/>
  <c r="I3089" i="24"/>
  <c r="J3089" i="24" s="1"/>
  <c r="I3090" i="24"/>
  <c r="J3090" i="24" s="1"/>
  <c r="I3091" i="24"/>
  <c r="J3091" i="24" s="1"/>
  <c r="I3092" i="24"/>
  <c r="J3092" i="24" s="1"/>
  <c r="I3093" i="24"/>
  <c r="I3094" i="24"/>
  <c r="J3094" i="24" s="1"/>
  <c r="I3095" i="24"/>
  <c r="J3095" i="24" s="1"/>
  <c r="I3096" i="24"/>
  <c r="J3096" i="24" s="1"/>
  <c r="I3097" i="24"/>
  <c r="J3097" i="24" s="1"/>
  <c r="I3098" i="24"/>
  <c r="J3098" i="24" s="1"/>
  <c r="I3099" i="24"/>
  <c r="J3099" i="24" s="1"/>
  <c r="I3100" i="24"/>
  <c r="J3100" i="24" s="1"/>
  <c r="I3101" i="24"/>
  <c r="I3102" i="24"/>
  <c r="J3102" i="24" s="1"/>
  <c r="I3103" i="24"/>
  <c r="J3103" i="24" s="1"/>
  <c r="I3104" i="24"/>
  <c r="J3104" i="24" s="1"/>
  <c r="I3105" i="24"/>
  <c r="J3105" i="24" s="1"/>
  <c r="I3106" i="24"/>
  <c r="J3106" i="24" s="1"/>
  <c r="I3107" i="24"/>
  <c r="J3107" i="24" s="1"/>
  <c r="I3108" i="24"/>
  <c r="J3108" i="24" s="1"/>
  <c r="I3109" i="24"/>
  <c r="I3110" i="24"/>
  <c r="J3110" i="24" s="1"/>
  <c r="I3111" i="24"/>
  <c r="J3111" i="24" s="1"/>
  <c r="I3112" i="24"/>
  <c r="J3112" i="24" s="1"/>
  <c r="I3113" i="24"/>
  <c r="J3113" i="24" s="1"/>
  <c r="I3114" i="24"/>
  <c r="J3114" i="24" s="1"/>
  <c r="I3115" i="24"/>
  <c r="J3115" i="24" s="1"/>
  <c r="I3116" i="24"/>
  <c r="J3116" i="24" s="1"/>
  <c r="I3117" i="24"/>
  <c r="I3118" i="24"/>
  <c r="J3118" i="24" s="1"/>
  <c r="I3119" i="24"/>
  <c r="J3119" i="24" s="1"/>
  <c r="I3120" i="24"/>
  <c r="J3120" i="24" s="1"/>
  <c r="I3121" i="24"/>
  <c r="J3121" i="24" s="1"/>
  <c r="I3122" i="24"/>
  <c r="J3122" i="24" s="1"/>
  <c r="I3123" i="24"/>
  <c r="J3123" i="24" s="1"/>
  <c r="I3124" i="24"/>
  <c r="J3124" i="24" s="1"/>
  <c r="I3125" i="24"/>
  <c r="I3126" i="24"/>
  <c r="J3126" i="24" s="1"/>
  <c r="I3127" i="24"/>
  <c r="J3127" i="24" s="1"/>
  <c r="I3128" i="24"/>
  <c r="J3128" i="24" s="1"/>
  <c r="I3129" i="24"/>
  <c r="J3129" i="24" s="1"/>
  <c r="I3130" i="24"/>
  <c r="J3130" i="24" s="1"/>
  <c r="I3131" i="24"/>
  <c r="J3131" i="24" s="1"/>
  <c r="I3132" i="24"/>
  <c r="J3132" i="24" s="1"/>
  <c r="I3133" i="24"/>
  <c r="I3134" i="24"/>
  <c r="J3134" i="24" s="1"/>
  <c r="I3135" i="24"/>
  <c r="J3135" i="24" s="1"/>
  <c r="I3136" i="24"/>
  <c r="J3136" i="24" s="1"/>
  <c r="I3137" i="24"/>
  <c r="J3137" i="24" s="1"/>
  <c r="I3138" i="24"/>
  <c r="J3138" i="24" s="1"/>
  <c r="I3139" i="24"/>
  <c r="J3139" i="24" s="1"/>
  <c r="I3140" i="24"/>
  <c r="J3140" i="24" s="1"/>
  <c r="I3141" i="24"/>
  <c r="I3142" i="24"/>
  <c r="J3142" i="24" s="1"/>
  <c r="I3143" i="24"/>
  <c r="J3143" i="24" s="1"/>
  <c r="I3144" i="24"/>
  <c r="J3144" i="24" s="1"/>
  <c r="I3145" i="24"/>
  <c r="J3145" i="24" s="1"/>
  <c r="I3146" i="24"/>
  <c r="J3146" i="24" s="1"/>
  <c r="I3147" i="24"/>
  <c r="J3147" i="24" s="1"/>
  <c r="I3148" i="24"/>
  <c r="J3148" i="24" s="1"/>
  <c r="I3149" i="24"/>
  <c r="I3150" i="24"/>
  <c r="J3150" i="24" s="1"/>
  <c r="I3151" i="24"/>
  <c r="J3151" i="24" s="1"/>
  <c r="I3152" i="24"/>
  <c r="J3152" i="24" s="1"/>
  <c r="I3153" i="24"/>
  <c r="J3153" i="24" s="1"/>
  <c r="I3154" i="24"/>
  <c r="J3154" i="24" s="1"/>
  <c r="I3155" i="24"/>
  <c r="J3155" i="24" s="1"/>
  <c r="I3156" i="24"/>
  <c r="J3156" i="24" s="1"/>
  <c r="I3157" i="24"/>
  <c r="I3158" i="24"/>
  <c r="J3158" i="24" s="1"/>
  <c r="I3159" i="24"/>
  <c r="J3159" i="24" s="1"/>
  <c r="I3160" i="24"/>
  <c r="J3160" i="24" s="1"/>
  <c r="I3161" i="24"/>
  <c r="J3161" i="24" s="1"/>
  <c r="I3162" i="24"/>
  <c r="J3162" i="24" s="1"/>
  <c r="I3163" i="24"/>
  <c r="J3163" i="24" s="1"/>
  <c r="I3164" i="24"/>
  <c r="J3164" i="24" s="1"/>
  <c r="I3165" i="24"/>
  <c r="I3166" i="24"/>
  <c r="J3166" i="24" s="1"/>
  <c r="I3167" i="24"/>
  <c r="J3167" i="24" s="1"/>
  <c r="I3168" i="24"/>
  <c r="J3168" i="24" s="1"/>
  <c r="I3169" i="24"/>
  <c r="J3169" i="24" s="1"/>
  <c r="I3170" i="24"/>
  <c r="J3170" i="24" s="1"/>
  <c r="I3171" i="24"/>
  <c r="J3171" i="24" s="1"/>
  <c r="I3172" i="24"/>
  <c r="J3172" i="24" s="1"/>
  <c r="I3173" i="24"/>
  <c r="I3174" i="24"/>
  <c r="J3174" i="24" s="1"/>
  <c r="I3175" i="24"/>
  <c r="J3175" i="24" s="1"/>
  <c r="I3176" i="24"/>
  <c r="J3176" i="24" s="1"/>
  <c r="I3177" i="24"/>
  <c r="J3177" i="24" s="1"/>
  <c r="I3178" i="24"/>
  <c r="J3178" i="24" s="1"/>
  <c r="I3179" i="24"/>
  <c r="J3179" i="24" s="1"/>
  <c r="I3180" i="24"/>
  <c r="J3180" i="24" s="1"/>
  <c r="I3181" i="24"/>
  <c r="I3182" i="24"/>
  <c r="J3182" i="24" s="1"/>
  <c r="I3183" i="24"/>
  <c r="J3183" i="24" s="1"/>
  <c r="I3184" i="24"/>
  <c r="J3184" i="24" s="1"/>
  <c r="I3185" i="24"/>
  <c r="J3185" i="24" s="1"/>
  <c r="I3186" i="24"/>
  <c r="J3186" i="24" s="1"/>
  <c r="I3187" i="24"/>
  <c r="J3187" i="24" s="1"/>
  <c r="I3188" i="24"/>
  <c r="J3188" i="24" s="1"/>
  <c r="I3189" i="24"/>
  <c r="I3190" i="24"/>
  <c r="J3190" i="24" s="1"/>
  <c r="I3191" i="24"/>
  <c r="J3191" i="24" s="1"/>
  <c r="I3192" i="24"/>
  <c r="J3192" i="24" s="1"/>
  <c r="I3193" i="24"/>
  <c r="J3193" i="24" s="1"/>
  <c r="I3194" i="24"/>
  <c r="J3194" i="24" s="1"/>
  <c r="I3195" i="24"/>
  <c r="J3195" i="24" s="1"/>
  <c r="I3196" i="24"/>
  <c r="J3196" i="24" s="1"/>
  <c r="I3197" i="24"/>
  <c r="I3198" i="24"/>
  <c r="J3198" i="24" s="1"/>
  <c r="I3199" i="24"/>
  <c r="J3199" i="24" s="1"/>
  <c r="I3200" i="24"/>
  <c r="J3200" i="24" s="1"/>
  <c r="I3201" i="24"/>
  <c r="J3201" i="24" s="1"/>
  <c r="I3202" i="24"/>
  <c r="J3202" i="24" s="1"/>
  <c r="I3203" i="24"/>
  <c r="J3203" i="24" s="1"/>
  <c r="I3204" i="24"/>
  <c r="J3204" i="24" s="1"/>
  <c r="I3205" i="24"/>
  <c r="I3206" i="24"/>
  <c r="J3206" i="24" s="1"/>
  <c r="I3207" i="24"/>
  <c r="J3207" i="24" s="1"/>
  <c r="I3208" i="24"/>
  <c r="J3208" i="24" s="1"/>
  <c r="I3209" i="24"/>
  <c r="J3209" i="24" s="1"/>
  <c r="I3210" i="24"/>
  <c r="J3210" i="24" s="1"/>
  <c r="I3211" i="24"/>
  <c r="J3211" i="24" s="1"/>
  <c r="I3212" i="24"/>
  <c r="J3212" i="24" s="1"/>
  <c r="I3213" i="24"/>
  <c r="I3214" i="24"/>
  <c r="J3214" i="24" s="1"/>
  <c r="I3215" i="24"/>
  <c r="J3215" i="24" s="1"/>
  <c r="I3216" i="24"/>
  <c r="J3216" i="24" s="1"/>
  <c r="I3217" i="24"/>
  <c r="J3217" i="24" s="1"/>
  <c r="I3218" i="24"/>
  <c r="J3218" i="24" s="1"/>
  <c r="I3219" i="24"/>
  <c r="J3219" i="24" s="1"/>
  <c r="I3220" i="24"/>
  <c r="J3220" i="24" s="1"/>
  <c r="I3221" i="24"/>
  <c r="I3222" i="24"/>
  <c r="J3222" i="24" s="1"/>
  <c r="I3223" i="24"/>
  <c r="J3223" i="24" s="1"/>
  <c r="I3224" i="24"/>
  <c r="J3224" i="24" s="1"/>
  <c r="I3225" i="24"/>
  <c r="J3225" i="24" s="1"/>
  <c r="I3226" i="24"/>
  <c r="J3226" i="24" s="1"/>
  <c r="I3227" i="24"/>
  <c r="J3227" i="24" s="1"/>
  <c r="I3228" i="24"/>
  <c r="J3228" i="24" s="1"/>
  <c r="I3229" i="24"/>
  <c r="I3230" i="24"/>
  <c r="J3230" i="24" s="1"/>
  <c r="I3231" i="24"/>
  <c r="J3231" i="24" s="1"/>
  <c r="I3232" i="24"/>
  <c r="J3232" i="24" s="1"/>
  <c r="I3233" i="24"/>
  <c r="J3233" i="24" s="1"/>
  <c r="I3234" i="24"/>
  <c r="J3234" i="24" s="1"/>
  <c r="I3235" i="24"/>
  <c r="J3235" i="24" s="1"/>
  <c r="I3236" i="24"/>
  <c r="J3236" i="24" s="1"/>
  <c r="I3237" i="24"/>
  <c r="I3238" i="24"/>
  <c r="J3238" i="24" s="1"/>
  <c r="I3239" i="24"/>
  <c r="J3239" i="24" s="1"/>
  <c r="I3240" i="24"/>
  <c r="J3240" i="24" s="1"/>
  <c r="I3241" i="24"/>
  <c r="J3241" i="24" s="1"/>
  <c r="I3242" i="24"/>
  <c r="J3242" i="24" s="1"/>
  <c r="I3243" i="24"/>
  <c r="J3243" i="24" s="1"/>
  <c r="I3244" i="24"/>
  <c r="J3244" i="24" s="1"/>
  <c r="I3245" i="24"/>
  <c r="I3246" i="24"/>
  <c r="J3246" i="24" s="1"/>
  <c r="I3247" i="24"/>
  <c r="J3247" i="24" s="1"/>
  <c r="I3248" i="24"/>
  <c r="J3248" i="24" s="1"/>
  <c r="I3249" i="24"/>
  <c r="J3249" i="24" s="1"/>
  <c r="I3250" i="24"/>
  <c r="J3250" i="24" s="1"/>
  <c r="I3251" i="24"/>
  <c r="J3251" i="24" s="1"/>
  <c r="I3252" i="24"/>
  <c r="J3252" i="24" s="1"/>
  <c r="I3253" i="24"/>
  <c r="I3254" i="24"/>
  <c r="J3254" i="24" s="1"/>
  <c r="I3255" i="24"/>
  <c r="J3255" i="24" s="1"/>
  <c r="I3256" i="24"/>
  <c r="J3256" i="24" s="1"/>
  <c r="I3257" i="24"/>
  <c r="J3257" i="24" s="1"/>
  <c r="I3258" i="24"/>
  <c r="J3258" i="24" s="1"/>
  <c r="I3259" i="24"/>
  <c r="J3259" i="24" s="1"/>
  <c r="I3260" i="24"/>
  <c r="J3260" i="24" s="1"/>
  <c r="I3261" i="24"/>
  <c r="I3262" i="24"/>
  <c r="J3262" i="24" s="1"/>
  <c r="I3263" i="24"/>
  <c r="J3263" i="24" s="1"/>
  <c r="I3264" i="24"/>
  <c r="J3264" i="24" s="1"/>
  <c r="I3265" i="24"/>
  <c r="J3265" i="24" s="1"/>
  <c r="I3266" i="24"/>
  <c r="J3266" i="24" s="1"/>
  <c r="I3267" i="24"/>
  <c r="J3267" i="24" s="1"/>
  <c r="I3268" i="24"/>
  <c r="J3268" i="24" s="1"/>
  <c r="I3269" i="24"/>
  <c r="I3270" i="24"/>
  <c r="J3270" i="24" s="1"/>
  <c r="I3271" i="24"/>
  <c r="J3271" i="24" s="1"/>
  <c r="I3272" i="24"/>
  <c r="J3272" i="24" s="1"/>
  <c r="I3273" i="24"/>
  <c r="J3273" i="24" s="1"/>
  <c r="I3274" i="24"/>
  <c r="J3274" i="24" s="1"/>
  <c r="I3275" i="24"/>
  <c r="J3275" i="24" s="1"/>
  <c r="I3276" i="24"/>
  <c r="J3276" i="24" s="1"/>
  <c r="I3277" i="24"/>
  <c r="I3278" i="24"/>
  <c r="J3278" i="24" s="1"/>
  <c r="I3279" i="24"/>
  <c r="J3279" i="24" s="1"/>
  <c r="I3280" i="24"/>
  <c r="J3280" i="24" s="1"/>
  <c r="I3281" i="24"/>
  <c r="J3281" i="24" s="1"/>
  <c r="I3282" i="24"/>
  <c r="J3282" i="24" s="1"/>
  <c r="I3283" i="24"/>
  <c r="J3283" i="24" s="1"/>
  <c r="I3284" i="24"/>
  <c r="J3284" i="24" s="1"/>
  <c r="I3285" i="24"/>
  <c r="I3286" i="24"/>
  <c r="J3286" i="24" s="1"/>
  <c r="I3287" i="24"/>
  <c r="J3287" i="24" s="1"/>
  <c r="I3288" i="24"/>
  <c r="J3288" i="24" s="1"/>
  <c r="I3289" i="24"/>
  <c r="J3289" i="24" s="1"/>
  <c r="I3290" i="24"/>
  <c r="J3290" i="24" s="1"/>
  <c r="I3291" i="24"/>
  <c r="J3291" i="24" s="1"/>
  <c r="I3292" i="24"/>
  <c r="J3292" i="24" s="1"/>
  <c r="I3293" i="24"/>
  <c r="I3294" i="24"/>
  <c r="J3294" i="24" s="1"/>
  <c r="I3295" i="24"/>
  <c r="J3295" i="24" s="1"/>
  <c r="I3296" i="24"/>
  <c r="J3296" i="24" s="1"/>
  <c r="I3297" i="24"/>
  <c r="J3297" i="24" s="1"/>
  <c r="I3298" i="24"/>
  <c r="J3298" i="24" s="1"/>
  <c r="I3299" i="24"/>
  <c r="J3299" i="24" s="1"/>
  <c r="I3300" i="24"/>
  <c r="J3300" i="24" s="1"/>
  <c r="I3301" i="24"/>
  <c r="I3302" i="24"/>
  <c r="J3302" i="24" s="1"/>
  <c r="I3303" i="24"/>
  <c r="J3303" i="24" s="1"/>
  <c r="I3304" i="24"/>
  <c r="J3304" i="24" s="1"/>
  <c r="I3305" i="24"/>
  <c r="J3305" i="24" s="1"/>
  <c r="I3306" i="24"/>
  <c r="J3306" i="24" s="1"/>
  <c r="I3307" i="24"/>
  <c r="J3307" i="24" s="1"/>
  <c r="I3308" i="24"/>
  <c r="J3308" i="24" s="1"/>
  <c r="I3309" i="24"/>
  <c r="I3310" i="24"/>
  <c r="J3310" i="24" s="1"/>
  <c r="I3311" i="24"/>
  <c r="J3311" i="24" s="1"/>
  <c r="I3312" i="24"/>
  <c r="J3312" i="24" s="1"/>
  <c r="I3313" i="24"/>
  <c r="J3313" i="24" s="1"/>
  <c r="I3314" i="24"/>
  <c r="J3314" i="24" s="1"/>
  <c r="I3315" i="24"/>
  <c r="J3315" i="24" s="1"/>
  <c r="I3316" i="24"/>
  <c r="J3316" i="24" s="1"/>
  <c r="I3317" i="24"/>
  <c r="I3318" i="24"/>
  <c r="J3318" i="24" s="1"/>
  <c r="I3319" i="24"/>
  <c r="J3319" i="24" s="1"/>
  <c r="I3320" i="24"/>
  <c r="J3320" i="24" s="1"/>
  <c r="I3321" i="24"/>
  <c r="J3321" i="24" s="1"/>
  <c r="I3322" i="24"/>
  <c r="J3322" i="24" s="1"/>
  <c r="I3323" i="24"/>
  <c r="J3323" i="24" s="1"/>
  <c r="I3324" i="24"/>
  <c r="J3324" i="24" s="1"/>
  <c r="I3325" i="24"/>
  <c r="I3326" i="24"/>
  <c r="J3326" i="24" s="1"/>
  <c r="I3327" i="24"/>
  <c r="J3327" i="24" s="1"/>
  <c r="I3328" i="24"/>
  <c r="J3328" i="24" s="1"/>
  <c r="I3329" i="24"/>
  <c r="J3329" i="24" s="1"/>
  <c r="I3330" i="24"/>
  <c r="J3330" i="24" s="1"/>
  <c r="I3331" i="24"/>
  <c r="J3331" i="24" s="1"/>
  <c r="I3332" i="24"/>
  <c r="J3332" i="24" s="1"/>
  <c r="I3333" i="24"/>
  <c r="I3334" i="24"/>
  <c r="J3334" i="24" s="1"/>
  <c r="I3335" i="24"/>
  <c r="J3335" i="24" s="1"/>
  <c r="I3336" i="24"/>
  <c r="J3336" i="24" s="1"/>
  <c r="I3337" i="24"/>
  <c r="J3337" i="24" s="1"/>
  <c r="I3338" i="24"/>
  <c r="J3338" i="24" s="1"/>
  <c r="I3339" i="24"/>
  <c r="J3339" i="24" s="1"/>
  <c r="I3340" i="24"/>
  <c r="J3340" i="24" s="1"/>
  <c r="I3341" i="24"/>
  <c r="I3342" i="24"/>
  <c r="J3342" i="24" s="1"/>
  <c r="I3343" i="24"/>
  <c r="J3343" i="24" s="1"/>
  <c r="I3344" i="24"/>
  <c r="J3344" i="24" s="1"/>
  <c r="I3345" i="24"/>
  <c r="J3345" i="24" s="1"/>
  <c r="I3346" i="24"/>
  <c r="J3346" i="24" s="1"/>
  <c r="I3347" i="24"/>
  <c r="J3347" i="24" s="1"/>
  <c r="I3348" i="24"/>
  <c r="J3348" i="24" s="1"/>
  <c r="I3349" i="24"/>
  <c r="I3350" i="24"/>
  <c r="J3350" i="24" s="1"/>
  <c r="I3351" i="24"/>
  <c r="J3351" i="24" s="1"/>
  <c r="I3352" i="24"/>
  <c r="J3352" i="24" s="1"/>
  <c r="I3353" i="24"/>
  <c r="J3353" i="24" s="1"/>
  <c r="I3354" i="24"/>
  <c r="J3354" i="24" s="1"/>
  <c r="I3355" i="24"/>
  <c r="J3355" i="24" s="1"/>
  <c r="I3356" i="24"/>
  <c r="J3356" i="24" s="1"/>
  <c r="I3357" i="24"/>
  <c r="I3358" i="24"/>
  <c r="J3358" i="24" s="1"/>
  <c r="I3359" i="24"/>
  <c r="J3359" i="24" s="1"/>
  <c r="I3360" i="24"/>
  <c r="J3360" i="24" s="1"/>
  <c r="I3361" i="24"/>
  <c r="J3361" i="24" s="1"/>
  <c r="I3362" i="24"/>
  <c r="J3362" i="24" s="1"/>
  <c r="I3363" i="24"/>
  <c r="J3363" i="24" s="1"/>
  <c r="I3364" i="24"/>
  <c r="J3364" i="24" s="1"/>
  <c r="I3365" i="24"/>
  <c r="I3366" i="24"/>
  <c r="J3366" i="24" s="1"/>
  <c r="I3367" i="24"/>
  <c r="J3367" i="24" s="1"/>
  <c r="I3368" i="24"/>
  <c r="J3368" i="24" s="1"/>
  <c r="I3369" i="24"/>
  <c r="J3369" i="24" s="1"/>
  <c r="I3370" i="24"/>
  <c r="J3370" i="24" s="1"/>
  <c r="I3371" i="24"/>
  <c r="J3371" i="24" s="1"/>
  <c r="I3372" i="24"/>
  <c r="J3372" i="24" s="1"/>
  <c r="I3373" i="24"/>
  <c r="I3374" i="24"/>
  <c r="J3374" i="24" s="1"/>
  <c r="I3375" i="24"/>
  <c r="J3375" i="24" s="1"/>
  <c r="I3376" i="24"/>
  <c r="J3376" i="24" s="1"/>
  <c r="I3377" i="24"/>
  <c r="J3377" i="24" s="1"/>
  <c r="I3378" i="24"/>
  <c r="J3378" i="24" s="1"/>
  <c r="I3379" i="24"/>
  <c r="J3379" i="24" s="1"/>
  <c r="I3380" i="24"/>
  <c r="J3380" i="24" s="1"/>
  <c r="I3381" i="24"/>
  <c r="I3382" i="24"/>
  <c r="J3382" i="24" s="1"/>
  <c r="I3383" i="24"/>
  <c r="J3383" i="24" s="1"/>
  <c r="I3384" i="24"/>
  <c r="J3384" i="24" s="1"/>
  <c r="I3385" i="24"/>
  <c r="J3385" i="24" s="1"/>
  <c r="I3386" i="24"/>
  <c r="J3386" i="24" s="1"/>
  <c r="I3387" i="24"/>
  <c r="J3387" i="24" s="1"/>
  <c r="I3388" i="24"/>
  <c r="J3388" i="24" s="1"/>
  <c r="I3389" i="24"/>
  <c r="I3390" i="24"/>
  <c r="J3390" i="24" s="1"/>
  <c r="I3391" i="24"/>
  <c r="J3391" i="24" s="1"/>
  <c r="I3392" i="24"/>
  <c r="J3392" i="24" s="1"/>
  <c r="I3393" i="24"/>
  <c r="J3393" i="24" s="1"/>
  <c r="I3394" i="24"/>
  <c r="J3394" i="24" s="1"/>
  <c r="I3395" i="24"/>
  <c r="J3395" i="24" s="1"/>
  <c r="I3396" i="24"/>
  <c r="J3396" i="24" s="1"/>
  <c r="I3397" i="24"/>
  <c r="I3398" i="24"/>
  <c r="J3398" i="24" s="1"/>
  <c r="I3399" i="24"/>
  <c r="J3399" i="24" s="1"/>
  <c r="I3400" i="24"/>
  <c r="J3400" i="24" s="1"/>
  <c r="I3401" i="24"/>
  <c r="J3401" i="24" s="1"/>
  <c r="I3402" i="24"/>
  <c r="J3402" i="24" s="1"/>
  <c r="I3403" i="24"/>
  <c r="J3403" i="24" s="1"/>
  <c r="I3404" i="24"/>
  <c r="J3404" i="24" s="1"/>
  <c r="I3405" i="24"/>
  <c r="I3406" i="24"/>
  <c r="J3406" i="24" s="1"/>
  <c r="I3407" i="24"/>
  <c r="J3407" i="24" s="1"/>
  <c r="I3408" i="24"/>
  <c r="J3408" i="24" s="1"/>
  <c r="I3409" i="24"/>
  <c r="J3409" i="24" s="1"/>
  <c r="I3410" i="24"/>
  <c r="J3410" i="24" s="1"/>
  <c r="I3411" i="24"/>
  <c r="J3411" i="24" s="1"/>
  <c r="I3412" i="24"/>
  <c r="J3412" i="24" s="1"/>
  <c r="I3413" i="24"/>
  <c r="I3414" i="24"/>
  <c r="J3414" i="24" s="1"/>
  <c r="I3415" i="24"/>
  <c r="J3415" i="24" s="1"/>
  <c r="I3416" i="24"/>
  <c r="J3416" i="24" s="1"/>
  <c r="I3417" i="24"/>
  <c r="J3417" i="24" s="1"/>
  <c r="I3418" i="24"/>
  <c r="J3418" i="24" s="1"/>
  <c r="I3419" i="24"/>
  <c r="J3419" i="24" s="1"/>
  <c r="I3420" i="24"/>
  <c r="J3420" i="24" s="1"/>
  <c r="I3421" i="24"/>
  <c r="I3422" i="24"/>
  <c r="J3422" i="24" s="1"/>
  <c r="I3423" i="24"/>
  <c r="J3423" i="24" s="1"/>
  <c r="I3424" i="24"/>
  <c r="J3424" i="24" s="1"/>
  <c r="I3425" i="24"/>
  <c r="J3425" i="24" s="1"/>
  <c r="I3426" i="24"/>
  <c r="J3426" i="24" s="1"/>
  <c r="I3427" i="24"/>
  <c r="J3427" i="24" s="1"/>
  <c r="I3428" i="24"/>
  <c r="J3428" i="24" s="1"/>
  <c r="I3429" i="24"/>
  <c r="I3430" i="24"/>
  <c r="J3430" i="24" s="1"/>
  <c r="I3431" i="24"/>
  <c r="J3431" i="24" s="1"/>
  <c r="I3432" i="24"/>
  <c r="J3432" i="24" s="1"/>
  <c r="I3433" i="24"/>
  <c r="J3433" i="24" s="1"/>
  <c r="I3434" i="24"/>
  <c r="J3434" i="24" s="1"/>
  <c r="I3435" i="24"/>
  <c r="J3435" i="24" s="1"/>
  <c r="I3436" i="24"/>
  <c r="J3436" i="24" s="1"/>
  <c r="I3437" i="24"/>
  <c r="I3438" i="24"/>
  <c r="J3438" i="24" s="1"/>
  <c r="I3439" i="24"/>
  <c r="J3439" i="24" s="1"/>
  <c r="I3440" i="24"/>
  <c r="J3440" i="24" s="1"/>
  <c r="I3441" i="24"/>
  <c r="J3441" i="24" s="1"/>
  <c r="I3442" i="24"/>
  <c r="J3442" i="24" s="1"/>
  <c r="I3443" i="24"/>
  <c r="J3443" i="24" s="1"/>
  <c r="I3444" i="24"/>
  <c r="J3444" i="24" s="1"/>
  <c r="I3445" i="24"/>
  <c r="I3446" i="24"/>
  <c r="J3446" i="24" s="1"/>
  <c r="I3447" i="24"/>
  <c r="J3447" i="24" s="1"/>
  <c r="I3448" i="24"/>
  <c r="J3448" i="24" s="1"/>
  <c r="I3449" i="24"/>
  <c r="J3449" i="24" s="1"/>
  <c r="I3450" i="24"/>
  <c r="J3450" i="24" s="1"/>
  <c r="I3451" i="24"/>
  <c r="J3451" i="24" s="1"/>
  <c r="I3452" i="24"/>
  <c r="J3452" i="24" s="1"/>
  <c r="I3453" i="24"/>
  <c r="I3454" i="24"/>
  <c r="J3454" i="24" s="1"/>
  <c r="I3455" i="24"/>
  <c r="J3455" i="24" s="1"/>
  <c r="I3456" i="24"/>
  <c r="J3456" i="24" s="1"/>
  <c r="I3457" i="24"/>
  <c r="J3457" i="24" s="1"/>
  <c r="I3458" i="24"/>
  <c r="J3458" i="24" s="1"/>
  <c r="I3459" i="24"/>
  <c r="J3459" i="24" s="1"/>
  <c r="I3460" i="24"/>
  <c r="J3460" i="24" s="1"/>
  <c r="I3461" i="24"/>
  <c r="I3462" i="24"/>
  <c r="J3462" i="24" s="1"/>
  <c r="I3463" i="24"/>
  <c r="J3463" i="24" s="1"/>
  <c r="I3464" i="24"/>
  <c r="J3464" i="24" s="1"/>
  <c r="I3465" i="24"/>
  <c r="J3465" i="24" s="1"/>
  <c r="I3466" i="24"/>
  <c r="J3466" i="24" s="1"/>
  <c r="I3467" i="24"/>
  <c r="J3467" i="24" s="1"/>
  <c r="I3468" i="24"/>
  <c r="J3468" i="24" s="1"/>
  <c r="I3469" i="24"/>
  <c r="I3470" i="24"/>
  <c r="J3470" i="24" s="1"/>
  <c r="I3471" i="24"/>
  <c r="J3471" i="24" s="1"/>
  <c r="I3472" i="24"/>
  <c r="J3472" i="24" s="1"/>
  <c r="I3473" i="24"/>
  <c r="J3473" i="24" s="1"/>
  <c r="I3474" i="24"/>
  <c r="J3474" i="24" s="1"/>
  <c r="I3475" i="24"/>
  <c r="J3475" i="24" s="1"/>
  <c r="I3476" i="24"/>
  <c r="J3476" i="24" s="1"/>
  <c r="I3477" i="24"/>
  <c r="I3478" i="24"/>
  <c r="J3478" i="24" s="1"/>
  <c r="I3479" i="24"/>
  <c r="J3479" i="24" s="1"/>
  <c r="I3480" i="24"/>
  <c r="J3480" i="24" s="1"/>
  <c r="I3481" i="24"/>
  <c r="J3481" i="24" s="1"/>
  <c r="I3482" i="24"/>
  <c r="J3482" i="24" s="1"/>
  <c r="I3483" i="24"/>
  <c r="J3483" i="24" s="1"/>
  <c r="I3484" i="24"/>
  <c r="J3484" i="24" s="1"/>
  <c r="I3485" i="24"/>
  <c r="I3486" i="24"/>
  <c r="J3486" i="24" s="1"/>
  <c r="I3487" i="24"/>
  <c r="J3487" i="24" s="1"/>
  <c r="I3488" i="24"/>
  <c r="J3488" i="24" s="1"/>
  <c r="I3489" i="24"/>
  <c r="J3489" i="24" s="1"/>
  <c r="I3490" i="24"/>
  <c r="J3490" i="24" s="1"/>
  <c r="I3491" i="24"/>
  <c r="J3491" i="24" s="1"/>
  <c r="I3492" i="24"/>
  <c r="J3492" i="24" s="1"/>
  <c r="I3493" i="24"/>
  <c r="I3494" i="24"/>
  <c r="J3494" i="24" s="1"/>
  <c r="I3495" i="24"/>
  <c r="J3495" i="24" s="1"/>
  <c r="I3496" i="24"/>
  <c r="J3496" i="24" s="1"/>
  <c r="I3497" i="24"/>
  <c r="J3497" i="24" s="1"/>
  <c r="I3498" i="24"/>
  <c r="J3498" i="24" s="1"/>
  <c r="I3499" i="24"/>
  <c r="J3499" i="24" s="1"/>
  <c r="I3500" i="24"/>
  <c r="J3500" i="24" s="1"/>
  <c r="I3501" i="24"/>
  <c r="I3502" i="24"/>
  <c r="J3502" i="24" s="1"/>
  <c r="I3503" i="24"/>
  <c r="J3503" i="24" s="1"/>
  <c r="I3504" i="24"/>
  <c r="J3504" i="24" s="1"/>
  <c r="I3505" i="24"/>
  <c r="J3505" i="24" s="1"/>
  <c r="I3506" i="24"/>
  <c r="J3506" i="24" s="1"/>
  <c r="I3507" i="24"/>
  <c r="J3507" i="24" s="1"/>
  <c r="I3508" i="24"/>
  <c r="J3508" i="24" s="1"/>
  <c r="I3509" i="24"/>
  <c r="I3510" i="24"/>
  <c r="J3510" i="24" s="1"/>
  <c r="I3511" i="24"/>
  <c r="J3511" i="24" s="1"/>
  <c r="I3512" i="24"/>
  <c r="J3512" i="24" s="1"/>
  <c r="I3513" i="24"/>
  <c r="J3513" i="24" s="1"/>
  <c r="I3514" i="24"/>
  <c r="J3514" i="24" s="1"/>
  <c r="I3515" i="24"/>
  <c r="J3515" i="24" s="1"/>
  <c r="I3516" i="24"/>
  <c r="J3516" i="24" s="1"/>
  <c r="I3517" i="24"/>
  <c r="I3518" i="24"/>
  <c r="J3518" i="24" s="1"/>
  <c r="I3519" i="24"/>
  <c r="J3519" i="24" s="1"/>
  <c r="I3520" i="24"/>
  <c r="J3520" i="24" s="1"/>
  <c r="I3521" i="24"/>
  <c r="J3521" i="24" s="1"/>
  <c r="I3522" i="24"/>
  <c r="J3522" i="24" s="1"/>
  <c r="I3523" i="24"/>
  <c r="J3523" i="24" s="1"/>
  <c r="I3524" i="24"/>
  <c r="J3524" i="24" s="1"/>
  <c r="I3525" i="24"/>
  <c r="I3526" i="24"/>
  <c r="J3526" i="24" s="1"/>
  <c r="I3527" i="24"/>
  <c r="J3527" i="24" s="1"/>
  <c r="I3528" i="24"/>
  <c r="J3528" i="24" s="1"/>
  <c r="I3529" i="24"/>
  <c r="J3529" i="24" s="1"/>
  <c r="I3530" i="24"/>
  <c r="J3530" i="24" s="1"/>
  <c r="I3531" i="24"/>
  <c r="J3531" i="24" s="1"/>
  <c r="I3532" i="24"/>
  <c r="J3532" i="24" s="1"/>
  <c r="I3533" i="24"/>
  <c r="I3534" i="24"/>
  <c r="J3534" i="24" s="1"/>
  <c r="I3535" i="24"/>
  <c r="J3535" i="24" s="1"/>
  <c r="I3536" i="24"/>
  <c r="J3536" i="24" s="1"/>
  <c r="I3537" i="24"/>
  <c r="J3537" i="24" s="1"/>
  <c r="I3538" i="24"/>
  <c r="J3538" i="24" s="1"/>
  <c r="I3539" i="24"/>
  <c r="J3539" i="24" s="1"/>
  <c r="I3540" i="24"/>
  <c r="J3540" i="24" s="1"/>
  <c r="I3541" i="24"/>
  <c r="I3542" i="24"/>
  <c r="J3542" i="24" s="1"/>
  <c r="I3543" i="24"/>
  <c r="J3543" i="24" s="1"/>
  <c r="I3544" i="24"/>
  <c r="J3544" i="24" s="1"/>
  <c r="I3545" i="24"/>
  <c r="J3545" i="24" s="1"/>
  <c r="I3546" i="24"/>
  <c r="J3546" i="24" s="1"/>
  <c r="I3547" i="24"/>
  <c r="J3547" i="24" s="1"/>
  <c r="I3548" i="24"/>
  <c r="J3548" i="24" s="1"/>
  <c r="I3549" i="24"/>
  <c r="I3550" i="24"/>
  <c r="J3550" i="24" s="1"/>
  <c r="I3551" i="24"/>
  <c r="J3551" i="24" s="1"/>
  <c r="I3552" i="24"/>
  <c r="J3552" i="24" s="1"/>
  <c r="I3553" i="24"/>
  <c r="J3553" i="24" s="1"/>
  <c r="I3554" i="24"/>
  <c r="J3554" i="24" s="1"/>
  <c r="I3555" i="24"/>
  <c r="J3555" i="24" s="1"/>
  <c r="I3556" i="24"/>
  <c r="J3556" i="24" s="1"/>
  <c r="I3557" i="24"/>
  <c r="I3558" i="24"/>
  <c r="J3558" i="24" s="1"/>
  <c r="I3559" i="24"/>
  <c r="J3559" i="24" s="1"/>
  <c r="I3560" i="24"/>
  <c r="J3560" i="24" s="1"/>
  <c r="I3561" i="24"/>
  <c r="J3561" i="24" s="1"/>
  <c r="I3562" i="24"/>
  <c r="J3562" i="24" s="1"/>
  <c r="I3563" i="24"/>
  <c r="J3563" i="24" s="1"/>
  <c r="I3564" i="24"/>
  <c r="J3564" i="24" s="1"/>
  <c r="I3565" i="24"/>
  <c r="I3566" i="24"/>
  <c r="J3566" i="24" s="1"/>
  <c r="I3567" i="24"/>
  <c r="J3567" i="24" s="1"/>
  <c r="I3568" i="24"/>
  <c r="J3568" i="24" s="1"/>
  <c r="I3569" i="24"/>
  <c r="J3569" i="24" s="1"/>
  <c r="I3570" i="24"/>
  <c r="J3570" i="24" s="1"/>
  <c r="I3571" i="24"/>
  <c r="J3571" i="24" s="1"/>
  <c r="I3572" i="24"/>
  <c r="J3572" i="24" s="1"/>
  <c r="I3573" i="24"/>
  <c r="I3574" i="24"/>
  <c r="J3574" i="24" s="1"/>
  <c r="I3575" i="24"/>
  <c r="J3575" i="24" s="1"/>
  <c r="I3576" i="24"/>
  <c r="J3576" i="24" s="1"/>
  <c r="I3577" i="24"/>
  <c r="J3577" i="24" s="1"/>
  <c r="I3578" i="24"/>
  <c r="J3578" i="24" s="1"/>
  <c r="I3579" i="24"/>
  <c r="J3579" i="24" s="1"/>
  <c r="I3580" i="24"/>
  <c r="J3580" i="24" s="1"/>
  <c r="I3581" i="24"/>
  <c r="I3582" i="24"/>
  <c r="J3582" i="24" s="1"/>
  <c r="I3583" i="24"/>
  <c r="J3583" i="24" s="1"/>
  <c r="I3584" i="24"/>
  <c r="J3584" i="24" s="1"/>
  <c r="I3585" i="24"/>
  <c r="J3585" i="24" s="1"/>
  <c r="I3586" i="24"/>
  <c r="J3586" i="24" s="1"/>
  <c r="I3587" i="24"/>
  <c r="J3587" i="24" s="1"/>
  <c r="I3588" i="24"/>
  <c r="J3588" i="24" s="1"/>
  <c r="I3589" i="24"/>
  <c r="I3590" i="24"/>
  <c r="J3590" i="24" s="1"/>
  <c r="I3591" i="24"/>
  <c r="J3591" i="24" s="1"/>
  <c r="I3592" i="24"/>
  <c r="J3592" i="24" s="1"/>
  <c r="I3593" i="24"/>
  <c r="J3593" i="24" s="1"/>
  <c r="I3594" i="24"/>
  <c r="J3594" i="24" s="1"/>
  <c r="I3595" i="24"/>
  <c r="J3595" i="24" s="1"/>
  <c r="I3596" i="24"/>
  <c r="J3596" i="24" s="1"/>
  <c r="I3597" i="24"/>
  <c r="I3598" i="24"/>
  <c r="J3598" i="24" s="1"/>
  <c r="I3599" i="24"/>
  <c r="J3599" i="24" s="1"/>
  <c r="I3600" i="24"/>
  <c r="J3600" i="24" s="1"/>
  <c r="I3601" i="24"/>
  <c r="J3601" i="24" s="1"/>
  <c r="I3602" i="24"/>
  <c r="J3602" i="24" s="1"/>
  <c r="I3603" i="24"/>
  <c r="J3603" i="24" s="1"/>
  <c r="I3604" i="24"/>
  <c r="I3605" i="24"/>
  <c r="I3606" i="24"/>
  <c r="J3606" i="24" s="1"/>
  <c r="I3607" i="24"/>
  <c r="J3607" i="24" s="1"/>
  <c r="I3608" i="24"/>
  <c r="J3608" i="24" s="1"/>
  <c r="I3609" i="24"/>
  <c r="J3609" i="24" s="1"/>
  <c r="I3610" i="24"/>
  <c r="J3610" i="24" s="1"/>
  <c r="I3611" i="24"/>
  <c r="J3611" i="24" s="1"/>
  <c r="I3612" i="24"/>
  <c r="J3612" i="24" s="1"/>
  <c r="I3613" i="24"/>
  <c r="I3614" i="24"/>
  <c r="J3614" i="24" s="1"/>
  <c r="I3615" i="24"/>
  <c r="J3615" i="24" s="1"/>
  <c r="I3616" i="24"/>
  <c r="J3616" i="24" s="1"/>
  <c r="I3617" i="24"/>
  <c r="J3617" i="24" s="1"/>
  <c r="I3618" i="24"/>
  <c r="J3618" i="24" s="1"/>
  <c r="I3619" i="24"/>
  <c r="J3619" i="24" s="1"/>
  <c r="I3620" i="24"/>
  <c r="J3620" i="24" s="1"/>
  <c r="I3621" i="24"/>
  <c r="I3622" i="24"/>
  <c r="J3622" i="24" s="1"/>
  <c r="I3623" i="24"/>
  <c r="J3623" i="24" s="1"/>
  <c r="I3624" i="24"/>
  <c r="J3624" i="24" s="1"/>
  <c r="I3625" i="24"/>
  <c r="J3625" i="24" s="1"/>
  <c r="I3626" i="24"/>
  <c r="J3626" i="24" s="1"/>
  <c r="I3627" i="24"/>
  <c r="J3627" i="24" s="1"/>
  <c r="I3628" i="24"/>
  <c r="J3628" i="24" s="1"/>
  <c r="I3629" i="24"/>
  <c r="I3630" i="24"/>
  <c r="J3630" i="24" s="1"/>
  <c r="I3631" i="24"/>
  <c r="J3631" i="24" s="1"/>
  <c r="I3632" i="24"/>
  <c r="J3632" i="24" s="1"/>
  <c r="I3633" i="24"/>
  <c r="J3633" i="24" s="1"/>
  <c r="I3634" i="24"/>
  <c r="J3634" i="24" s="1"/>
  <c r="I3635" i="24"/>
  <c r="J3635" i="24" s="1"/>
  <c r="I3636" i="24"/>
  <c r="J3636" i="24" s="1"/>
  <c r="I3637" i="24"/>
  <c r="I3638" i="24"/>
  <c r="J3638" i="24" s="1"/>
  <c r="I3639" i="24"/>
  <c r="J3639" i="24" s="1"/>
  <c r="I3640" i="24"/>
  <c r="J3640" i="24" s="1"/>
  <c r="I3641" i="24"/>
  <c r="J3641" i="24" s="1"/>
  <c r="I3642" i="24"/>
  <c r="J3642" i="24" s="1"/>
  <c r="I3643" i="24"/>
  <c r="J3643" i="24" s="1"/>
  <c r="I3644" i="24"/>
  <c r="J3644" i="24" s="1"/>
  <c r="I3645" i="24"/>
  <c r="I3646" i="24"/>
  <c r="J3646" i="24" s="1"/>
  <c r="I3647" i="24"/>
  <c r="J3647" i="24" s="1"/>
  <c r="I3648" i="24"/>
  <c r="J3648" i="24" s="1"/>
  <c r="I3649" i="24"/>
  <c r="J3649" i="24" s="1"/>
  <c r="I3650" i="24"/>
  <c r="J3650" i="24" s="1"/>
  <c r="I3651" i="24"/>
  <c r="J3651" i="24" s="1"/>
  <c r="I3652" i="24"/>
  <c r="J3652" i="24" s="1"/>
  <c r="I3653" i="24"/>
  <c r="I3654" i="24"/>
  <c r="J3654" i="24" s="1"/>
  <c r="I3655" i="24"/>
  <c r="J3655" i="24" s="1"/>
  <c r="I3656" i="24"/>
  <c r="J3656" i="24" s="1"/>
  <c r="I3657" i="24"/>
  <c r="J3657" i="24" s="1"/>
  <c r="I3658" i="24"/>
  <c r="J3658" i="24" s="1"/>
  <c r="I3659" i="24"/>
  <c r="J3659" i="24" s="1"/>
  <c r="I3660" i="24"/>
  <c r="J3660" i="24" s="1"/>
  <c r="I3661" i="24"/>
  <c r="I3662" i="24"/>
  <c r="J3662" i="24" s="1"/>
  <c r="I3663" i="24"/>
  <c r="J3663" i="24" s="1"/>
  <c r="I3664" i="24"/>
  <c r="J3664" i="24" s="1"/>
  <c r="I3665" i="24"/>
  <c r="J3665" i="24" s="1"/>
  <c r="I3666" i="24"/>
  <c r="J3666" i="24" s="1"/>
  <c r="I3667" i="24"/>
  <c r="J3667" i="24" s="1"/>
  <c r="I3668" i="24"/>
  <c r="I3669" i="24"/>
  <c r="I3670" i="24"/>
  <c r="J3670" i="24" s="1"/>
  <c r="I3671" i="24"/>
  <c r="J3671" i="24" s="1"/>
  <c r="I3672" i="24"/>
  <c r="J3672" i="24" s="1"/>
  <c r="I3673" i="24"/>
  <c r="J3673" i="24" s="1"/>
  <c r="I3674" i="24"/>
  <c r="J3674" i="24" s="1"/>
  <c r="I3675" i="24"/>
  <c r="J3675" i="24" s="1"/>
  <c r="I3676" i="24"/>
  <c r="J3676" i="24" s="1"/>
  <c r="I3677" i="24"/>
  <c r="I3678" i="24"/>
  <c r="J3678" i="24" s="1"/>
  <c r="I3679" i="24"/>
  <c r="J3679" i="24" s="1"/>
  <c r="I3680" i="24"/>
  <c r="J3680" i="24" s="1"/>
  <c r="I3681" i="24"/>
  <c r="J3681" i="24" s="1"/>
  <c r="I3682" i="24"/>
  <c r="J3682" i="24" s="1"/>
  <c r="I3683" i="24"/>
  <c r="J3683" i="24" s="1"/>
  <c r="I3684" i="24"/>
  <c r="J3684" i="24" s="1"/>
  <c r="I3685" i="24"/>
  <c r="I3686" i="24"/>
  <c r="J3686" i="24" s="1"/>
  <c r="I3687" i="24"/>
  <c r="J3687" i="24" s="1"/>
  <c r="I3688" i="24"/>
  <c r="J3688" i="24" s="1"/>
  <c r="I3689" i="24"/>
  <c r="J3689" i="24" s="1"/>
  <c r="I3690" i="24"/>
  <c r="J3690" i="24" s="1"/>
  <c r="I3691" i="24"/>
  <c r="J3691" i="24" s="1"/>
  <c r="I3692" i="24"/>
  <c r="J3692" i="24" s="1"/>
  <c r="I3693" i="24"/>
  <c r="I3694" i="24"/>
  <c r="J3694" i="24" s="1"/>
  <c r="I3695" i="24"/>
  <c r="J3695" i="24" s="1"/>
  <c r="I3696" i="24"/>
  <c r="J3696" i="24" s="1"/>
  <c r="I3697" i="24"/>
  <c r="J3697" i="24" s="1"/>
  <c r="I3698" i="24"/>
  <c r="J3698" i="24" s="1"/>
  <c r="I3699" i="24"/>
  <c r="J3699" i="24" s="1"/>
  <c r="I3700" i="24"/>
  <c r="J3700" i="24" s="1"/>
  <c r="I3701" i="24"/>
  <c r="I3702" i="24"/>
  <c r="J3702" i="24" s="1"/>
  <c r="I3703" i="24"/>
  <c r="J3703" i="24" s="1"/>
  <c r="I3704" i="24"/>
  <c r="J3704" i="24" s="1"/>
  <c r="I3705" i="24"/>
  <c r="J3705" i="24" s="1"/>
  <c r="I3706" i="24"/>
  <c r="J3706" i="24" s="1"/>
  <c r="I3707" i="24"/>
  <c r="J3707" i="24" s="1"/>
  <c r="I3708" i="24"/>
  <c r="J3708" i="24" s="1"/>
  <c r="I3709" i="24"/>
  <c r="I3710" i="24"/>
  <c r="J3710" i="24" s="1"/>
  <c r="I3711" i="24"/>
  <c r="J3711" i="24" s="1"/>
  <c r="I3712" i="24"/>
  <c r="J3712" i="24" s="1"/>
  <c r="I3713" i="24"/>
  <c r="J3713" i="24" s="1"/>
  <c r="I3714" i="24"/>
  <c r="J3714" i="24" s="1"/>
  <c r="I3715" i="24"/>
  <c r="J3715" i="24" s="1"/>
  <c r="I3716" i="24"/>
  <c r="J3716" i="24" s="1"/>
  <c r="I3717" i="24"/>
  <c r="I3718" i="24"/>
  <c r="J3718" i="24" s="1"/>
  <c r="I3719" i="24"/>
  <c r="J3719" i="24" s="1"/>
  <c r="I3720" i="24"/>
  <c r="J3720" i="24" s="1"/>
  <c r="I3721" i="24"/>
  <c r="J3721" i="24" s="1"/>
  <c r="I3722" i="24"/>
  <c r="J3722" i="24" s="1"/>
  <c r="I3723" i="24"/>
  <c r="J3723" i="24" s="1"/>
  <c r="I3724" i="24"/>
  <c r="J3724" i="24" s="1"/>
  <c r="I3725" i="24"/>
  <c r="I3726" i="24"/>
  <c r="J3726" i="24" s="1"/>
  <c r="I3727" i="24"/>
  <c r="J3727" i="24" s="1"/>
  <c r="I3728" i="24"/>
  <c r="J3728" i="24" s="1"/>
  <c r="I3729" i="24"/>
  <c r="J3729" i="24" s="1"/>
  <c r="I3730" i="24"/>
  <c r="J3730" i="24" s="1"/>
  <c r="I3731" i="24"/>
  <c r="J3731" i="24" s="1"/>
  <c r="I3732" i="24"/>
  <c r="I3733" i="24"/>
  <c r="I3734" i="24"/>
  <c r="J3734" i="24" s="1"/>
  <c r="I3735" i="24"/>
  <c r="J3735" i="24" s="1"/>
  <c r="I3736" i="24"/>
  <c r="J3736" i="24" s="1"/>
  <c r="I3737" i="24"/>
  <c r="J3737" i="24" s="1"/>
  <c r="I3738" i="24"/>
  <c r="J3738" i="24" s="1"/>
  <c r="I3739" i="24"/>
  <c r="J3739" i="24" s="1"/>
  <c r="I3740" i="24"/>
  <c r="J3740" i="24" s="1"/>
  <c r="I3741" i="24"/>
  <c r="I3742" i="24"/>
  <c r="J3742" i="24" s="1"/>
  <c r="I3743" i="24"/>
  <c r="J3743" i="24" s="1"/>
  <c r="I3744" i="24"/>
  <c r="J3744" i="24" s="1"/>
  <c r="I3745" i="24"/>
  <c r="J3745" i="24" s="1"/>
  <c r="I3746" i="24"/>
  <c r="J3746" i="24" s="1"/>
  <c r="I3747" i="24"/>
  <c r="J3747" i="24" s="1"/>
  <c r="I3748" i="24"/>
  <c r="J3748" i="24" s="1"/>
  <c r="I3749" i="24"/>
  <c r="I3750" i="24"/>
  <c r="J3750" i="24" s="1"/>
  <c r="I3751" i="24"/>
  <c r="J3751" i="24" s="1"/>
  <c r="I3752" i="24"/>
  <c r="J3752" i="24" s="1"/>
  <c r="I3753" i="24"/>
  <c r="J3753" i="24" s="1"/>
  <c r="I3754" i="24"/>
  <c r="J3754" i="24" s="1"/>
  <c r="I3755" i="24"/>
  <c r="J3755" i="24" s="1"/>
  <c r="I3756" i="24"/>
  <c r="J3756" i="24" s="1"/>
  <c r="I3757" i="24"/>
  <c r="I3758" i="24"/>
  <c r="J3758" i="24" s="1"/>
  <c r="I3759" i="24"/>
  <c r="J3759" i="24" s="1"/>
  <c r="I3760" i="24"/>
  <c r="J3760" i="24" s="1"/>
  <c r="I3761" i="24"/>
  <c r="J3761" i="24" s="1"/>
  <c r="I3762" i="24"/>
  <c r="J3762" i="24" s="1"/>
  <c r="I3763" i="24"/>
  <c r="J3763" i="24" s="1"/>
  <c r="I3764" i="24"/>
  <c r="J3764" i="24" s="1"/>
  <c r="I3765" i="24"/>
  <c r="I3766" i="24"/>
  <c r="J3766" i="24" s="1"/>
  <c r="I3767" i="24"/>
  <c r="J3767" i="24" s="1"/>
  <c r="I3768" i="24"/>
  <c r="J3768" i="24" s="1"/>
  <c r="I3769" i="24"/>
  <c r="J3769" i="24" s="1"/>
  <c r="I3770" i="24"/>
  <c r="J3770" i="24" s="1"/>
  <c r="I3771" i="24"/>
  <c r="J3771" i="24" s="1"/>
  <c r="I3772" i="24"/>
  <c r="J3772" i="24" s="1"/>
  <c r="I3773" i="24"/>
  <c r="I3774" i="24"/>
  <c r="J3774" i="24" s="1"/>
  <c r="I3775" i="24"/>
  <c r="J3775" i="24" s="1"/>
  <c r="I3776" i="24"/>
  <c r="J3776" i="24" s="1"/>
  <c r="I3777" i="24"/>
  <c r="J3777" i="24" s="1"/>
  <c r="I3778" i="24"/>
  <c r="J3778" i="24" s="1"/>
  <c r="I3779" i="24"/>
  <c r="J3779" i="24" s="1"/>
  <c r="I3780" i="24"/>
  <c r="J3780" i="24" s="1"/>
  <c r="I3781" i="24"/>
  <c r="I3782" i="24"/>
  <c r="J3782" i="24" s="1"/>
  <c r="I3783" i="24"/>
  <c r="J3783" i="24" s="1"/>
  <c r="I3784" i="24"/>
  <c r="J3784" i="24" s="1"/>
  <c r="I3785" i="24"/>
  <c r="J3785" i="24" s="1"/>
  <c r="I3786" i="24"/>
  <c r="J3786" i="24" s="1"/>
  <c r="I3787" i="24"/>
  <c r="J3787" i="24" s="1"/>
  <c r="I3788" i="24"/>
  <c r="J3788" i="24" s="1"/>
  <c r="I3789" i="24"/>
  <c r="I3790" i="24"/>
  <c r="J3790" i="24" s="1"/>
  <c r="I3791" i="24"/>
  <c r="J3791" i="24" s="1"/>
  <c r="I3792" i="24"/>
  <c r="J3792" i="24" s="1"/>
  <c r="I3793" i="24"/>
  <c r="J3793" i="24" s="1"/>
  <c r="I3794" i="24"/>
  <c r="J3794" i="24" s="1"/>
  <c r="I3795" i="24"/>
  <c r="J3795" i="24" s="1"/>
  <c r="I3796" i="24"/>
  <c r="J3796" i="24" s="1"/>
  <c r="I3797" i="24"/>
  <c r="I3798" i="24"/>
  <c r="J3798" i="24" s="1"/>
  <c r="I3799" i="24"/>
  <c r="J3799" i="24" s="1"/>
  <c r="I3800" i="24"/>
  <c r="J3800" i="24" s="1"/>
  <c r="I3801" i="24"/>
  <c r="J3801" i="24" s="1"/>
  <c r="I3802" i="24"/>
  <c r="J3802" i="24" s="1"/>
  <c r="I3803" i="24"/>
  <c r="J3803" i="24" s="1"/>
  <c r="I3804" i="24"/>
  <c r="J3804" i="24" s="1"/>
  <c r="I3805" i="24"/>
  <c r="I3806" i="24"/>
  <c r="J3806" i="24" s="1"/>
  <c r="I3807" i="24"/>
  <c r="J3807" i="24" s="1"/>
  <c r="I3808" i="24"/>
  <c r="J3808" i="24" s="1"/>
  <c r="I3809" i="24"/>
  <c r="J3809" i="24" s="1"/>
  <c r="I3810" i="24"/>
  <c r="J3810" i="24" s="1"/>
  <c r="I3811" i="24"/>
  <c r="J3811" i="24" s="1"/>
  <c r="I3812" i="24"/>
  <c r="J3812" i="24" s="1"/>
  <c r="I3813" i="24"/>
  <c r="I3814" i="24"/>
  <c r="J3814" i="24" s="1"/>
  <c r="I3815" i="24"/>
  <c r="J3815" i="24" s="1"/>
  <c r="I3816" i="24"/>
  <c r="J3816" i="24" s="1"/>
  <c r="I3817" i="24"/>
  <c r="J3817" i="24" s="1"/>
  <c r="I3818" i="24"/>
  <c r="J3818" i="24" s="1"/>
  <c r="I3819" i="24"/>
  <c r="J3819" i="24" s="1"/>
  <c r="I3820" i="24"/>
  <c r="J3820" i="24" s="1"/>
  <c r="I3821" i="24"/>
  <c r="I3822" i="24"/>
  <c r="J3822" i="24" s="1"/>
  <c r="I3823" i="24"/>
  <c r="J3823" i="24" s="1"/>
  <c r="I3824" i="24"/>
  <c r="J3824" i="24" s="1"/>
  <c r="I3825" i="24"/>
  <c r="J3825" i="24" s="1"/>
  <c r="I3826" i="24"/>
  <c r="J3826" i="24" s="1"/>
  <c r="I3827" i="24"/>
  <c r="J3827" i="24" s="1"/>
  <c r="I3828" i="24"/>
  <c r="J3828" i="24" s="1"/>
  <c r="I3829" i="24"/>
  <c r="I3830" i="24"/>
  <c r="J3830" i="24" s="1"/>
  <c r="I3831" i="24"/>
  <c r="J3831" i="24" s="1"/>
  <c r="I3832" i="24"/>
  <c r="J3832" i="24" s="1"/>
  <c r="I3833" i="24"/>
  <c r="J3833" i="24" s="1"/>
  <c r="I3834" i="24"/>
  <c r="J3834" i="24" s="1"/>
  <c r="I3835" i="24"/>
  <c r="J3835" i="24" s="1"/>
  <c r="I3836" i="24"/>
  <c r="J3836" i="24" s="1"/>
  <c r="I3837" i="24"/>
  <c r="I3838" i="24"/>
  <c r="J3838" i="24" s="1"/>
  <c r="I3839" i="24"/>
  <c r="J3839" i="24" s="1"/>
  <c r="I3840" i="24"/>
  <c r="J3840" i="24" s="1"/>
  <c r="I3841" i="24"/>
  <c r="J3841" i="24" s="1"/>
  <c r="I3842" i="24"/>
  <c r="J3842" i="24" s="1"/>
  <c r="I3843" i="24"/>
  <c r="J3843" i="24" s="1"/>
  <c r="I3844" i="24"/>
  <c r="J3844" i="24" s="1"/>
  <c r="I3845" i="24"/>
  <c r="I3846" i="24"/>
  <c r="J3846" i="24" s="1"/>
  <c r="I3847" i="24"/>
  <c r="J3847" i="24" s="1"/>
  <c r="I3848" i="24"/>
  <c r="J3848" i="24" s="1"/>
  <c r="I3849" i="24"/>
  <c r="J3849" i="24" s="1"/>
  <c r="I3850" i="24"/>
  <c r="J3850" i="24" s="1"/>
  <c r="I3851" i="24"/>
  <c r="J3851" i="24" s="1"/>
  <c r="I3852" i="24"/>
  <c r="J3852" i="24" s="1"/>
  <c r="I3853" i="24"/>
  <c r="I3854" i="24"/>
  <c r="J3854" i="24" s="1"/>
  <c r="I3855" i="24"/>
  <c r="J3855" i="24" s="1"/>
  <c r="I3856" i="24"/>
  <c r="J3856" i="24" s="1"/>
  <c r="I3857" i="24"/>
  <c r="J3857" i="24" s="1"/>
  <c r="I3858" i="24"/>
  <c r="J3858" i="24" s="1"/>
  <c r="I3859" i="24"/>
  <c r="J3859" i="24" s="1"/>
  <c r="I3860" i="24"/>
  <c r="J3860" i="24" s="1"/>
  <c r="I3861" i="24"/>
  <c r="I3862" i="24"/>
  <c r="J3862" i="24" s="1"/>
  <c r="I3863" i="24"/>
  <c r="J3863" i="24" s="1"/>
  <c r="I3864" i="24"/>
  <c r="J3864" i="24" s="1"/>
  <c r="I3865" i="24"/>
  <c r="J3865" i="24" s="1"/>
  <c r="I3866" i="24"/>
  <c r="J3866" i="24" s="1"/>
  <c r="I3867" i="24"/>
  <c r="J3867" i="24" s="1"/>
  <c r="I3868" i="24"/>
  <c r="J3868" i="24" s="1"/>
  <c r="I3869" i="24"/>
  <c r="I3870" i="24"/>
  <c r="J3870" i="24" s="1"/>
  <c r="I3871" i="24"/>
  <c r="J3871" i="24" s="1"/>
  <c r="I3872" i="24"/>
  <c r="J3872" i="24" s="1"/>
  <c r="I3873" i="24"/>
  <c r="J3873" i="24" s="1"/>
  <c r="I3874" i="24"/>
  <c r="J3874" i="24" s="1"/>
  <c r="I3875" i="24"/>
  <c r="J3875" i="24" s="1"/>
  <c r="I3876" i="24"/>
  <c r="J3876" i="24" s="1"/>
  <c r="I3877" i="24"/>
  <c r="I3878" i="24"/>
  <c r="J3878" i="24" s="1"/>
  <c r="I3879" i="24"/>
  <c r="J3879" i="24" s="1"/>
  <c r="I3880" i="24"/>
  <c r="J3880" i="24" s="1"/>
  <c r="I3881" i="24"/>
  <c r="J3881" i="24" s="1"/>
  <c r="I3882" i="24"/>
  <c r="J3882" i="24" s="1"/>
  <c r="I3883" i="24"/>
  <c r="J3883" i="24" s="1"/>
  <c r="I3884" i="24"/>
  <c r="J3884" i="24" s="1"/>
  <c r="I3885" i="24"/>
  <c r="I3886" i="24"/>
  <c r="J3886" i="24" s="1"/>
  <c r="I3887" i="24"/>
  <c r="J3887" i="24" s="1"/>
  <c r="I3888" i="24"/>
  <c r="J3888" i="24" s="1"/>
  <c r="I3889" i="24"/>
  <c r="J3889" i="24" s="1"/>
  <c r="I3890" i="24"/>
  <c r="J3890" i="24" s="1"/>
  <c r="I3891" i="24"/>
  <c r="J3891" i="24" s="1"/>
  <c r="I3892" i="24"/>
  <c r="J3892" i="24" s="1"/>
  <c r="I3893" i="24"/>
  <c r="I3894" i="24"/>
  <c r="J3894" i="24" s="1"/>
  <c r="I3895" i="24"/>
  <c r="J3895" i="24" s="1"/>
  <c r="I3896" i="24"/>
  <c r="J3896" i="24" s="1"/>
  <c r="I3897" i="24"/>
  <c r="J3897" i="24" s="1"/>
  <c r="I3898" i="24"/>
  <c r="J3898" i="24" s="1"/>
  <c r="I3899" i="24"/>
  <c r="J3899" i="24" s="1"/>
  <c r="I3900" i="24"/>
  <c r="J3900" i="24" s="1"/>
  <c r="I3901" i="24"/>
  <c r="I3902" i="24"/>
  <c r="J3902" i="24" s="1"/>
  <c r="I3903" i="24"/>
  <c r="J3903" i="24" s="1"/>
  <c r="I3904" i="24"/>
  <c r="J3904" i="24" s="1"/>
  <c r="I3905" i="24"/>
  <c r="J3905" i="24" s="1"/>
  <c r="I3906" i="24"/>
  <c r="J3906" i="24" s="1"/>
  <c r="I3907" i="24"/>
  <c r="J3907" i="24" s="1"/>
  <c r="I3908" i="24"/>
  <c r="J3908" i="24" s="1"/>
  <c r="I3909" i="24"/>
  <c r="I3910" i="24"/>
  <c r="J3910" i="24" s="1"/>
  <c r="I3911" i="24"/>
  <c r="J3911" i="24" s="1"/>
  <c r="I3912" i="24"/>
  <c r="J3912" i="24" s="1"/>
  <c r="I3913" i="24"/>
  <c r="J3913" i="24" s="1"/>
  <c r="I3914" i="24"/>
  <c r="J3914" i="24" s="1"/>
  <c r="I3915" i="24"/>
  <c r="J3915" i="24" s="1"/>
  <c r="I3916" i="24"/>
  <c r="J3916" i="24" s="1"/>
  <c r="I3917" i="24"/>
  <c r="I3918" i="24"/>
  <c r="J3918" i="24" s="1"/>
  <c r="I3919" i="24"/>
  <c r="J3919" i="24" s="1"/>
  <c r="I3920" i="24"/>
  <c r="J3920" i="24" s="1"/>
  <c r="I3921" i="24"/>
  <c r="J3921" i="24" s="1"/>
  <c r="I3922" i="24"/>
  <c r="J3922" i="24" s="1"/>
  <c r="I3923" i="24"/>
  <c r="J3923" i="24" s="1"/>
  <c r="I3924" i="24"/>
  <c r="J3924" i="24" s="1"/>
  <c r="I3925" i="24"/>
  <c r="I3926" i="24"/>
  <c r="J3926" i="24" s="1"/>
  <c r="I3927" i="24"/>
  <c r="J3927" i="24" s="1"/>
  <c r="I3928" i="24"/>
  <c r="J3928" i="24" s="1"/>
  <c r="I3929" i="24"/>
  <c r="J3929" i="24" s="1"/>
  <c r="I3930" i="24"/>
  <c r="J3930" i="24" s="1"/>
  <c r="I3931" i="24"/>
  <c r="J3931" i="24" s="1"/>
  <c r="I3932" i="24"/>
  <c r="J3932" i="24" s="1"/>
  <c r="I3933" i="24"/>
  <c r="I3934" i="24"/>
  <c r="J3934" i="24" s="1"/>
  <c r="I3935" i="24"/>
  <c r="J3935" i="24" s="1"/>
  <c r="I3936" i="24"/>
  <c r="J3936" i="24" s="1"/>
  <c r="I3937" i="24"/>
  <c r="J3937" i="24" s="1"/>
  <c r="I3938" i="24"/>
  <c r="J3938" i="24" s="1"/>
  <c r="I3939" i="24"/>
  <c r="J3939" i="24" s="1"/>
  <c r="I3940" i="24"/>
  <c r="J3940" i="24" s="1"/>
  <c r="I3941" i="24"/>
  <c r="I3942" i="24"/>
  <c r="J3942" i="24" s="1"/>
  <c r="I3943" i="24"/>
  <c r="J3943" i="24" s="1"/>
  <c r="I3944" i="24"/>
  <c r="J3944" i="24" s="1"/>
  <c r="I3945" i="24"/>
  <c r="J3945" i="24" s="1"/>
  <c r="I3946" i="24"/>
  <c r="J3946" i="24" s="1"/>
  <c r="I3947" i="24"/>
  <c r="J3947" i="24" s="1"/>
  <c r="I3948" i="24"/>
  <c r="J3948" i="24" s="1"/>
  <c r="I3949" i="24"/>
  <c r="I3950" i="24"/>
  <c r="J3950" i="24" s="1"/>
  <c r="I3951" i="24"/>
  <c r="J3951" i="24" s="1"/>
  <c r="I3952" i="24"/>
  <c r="J3952" i="24" s="1"/>
  <c r="I3953" i="24"/>
  <c r="J3953" i="24" s="1"/>
  <c r="I3954" i="24"/>
  <c r="J3954" i="24" s="1"/>
  <c r="I3955" i="24"/>
  <c r="J3955" i="24" s="1"/>
  <c r="I3956" i="24"/>
  <c r="J3956" i="24" s="1"/>
  <c r="I3957" i="24"/>
  <c r="I3958" i="24"/>
  <c r="J3958" i="24" s="1"/>
  <c r="I3959" i="24"/>
  <c r="J3959" i="24" s="1"/>
  <c r="I3960" i="24"/>
  <c r="J3960" i="24" s="1"/>
  <c r="I3961" i="24"/>
  <c r="J3961" i="24" s="1"/>
  <c r="I3962" i="24"/>
  <c r="J3962" i="24" s="1"/>
  <c r="I3963" i="24"/>
  <c r="J3963" i="24" s="1"/>
  <c r="I3964" i="24"/>
  <c r="J3964" i="24" s="1"/>
  <c r="I3965" i="24"/>
  <c r="I3966" i="24"/>
  <c r="J3966" i="24" s="1"/>
  <c r="I3967" i="24"/>
  <c r="J3967" i="24" s="1"/>
  <c r="I3968" i="24"/>
  <c r="J3968" i="24" s="1"/>
  <c r="I3969" i="24"/>
  <c r="J3969" i="24" s="1"/>
  <c r="I3970" i="24"/>
  <c r="J3970" i="24" s="1"/>
  <c r="I3971" i="24"/>
  <c r="J3971" i="24" s="1"/>
  <c r="I3972" i="24"/>
  <c r="J3972" i="24" s="1"/>
  <c r="I3973" i="24"/>
  <c r="I3974" i="24"/>
  <c r="J3974" i="24" s="1"/>
  <c r="I3975" i="24"/>
  <c r="J3975" i="24" s="1"/>
  <c r="I3976" i="24"/>
  <c r="J3976" i="24" s="1"/>
  <c r="I3977" i="24"/>
  <c r="J3977" i="24" s="1"/>
  <c r="I3978" i="24"/>
  <c r="J3978" i="24" s="1"/>
  <c r="I3979" i="24"/>
  <c r="J3979" i="24" s="1"/>
  <c r="I3980" i="24"/>
  <c r="J3980" i="24" s="1"/>
  <c r="I3981" i="24"/>
  <c r="I3982" i="24"/>
  <c r="J3982" i="24" s="1"/>
  <c r="I3983" i="24"/>
  <c r="J3983" i="24" s="1"/>
  <c r="I3984" i="24"/>
  <c r="J3984" i="24" s="1"/>
  <c r="I3985" i="24"/>
  <c r="J3985" i="24" s="1"/>
  <c r="I3986" i="24"/>
  <c r="J3986" i="24" s="1"/>
  <c r="I3987" i="24"/>
  <c r="J3987" i="24" s="1"/>
  <c r="I3988" i="24"/>
  <c r="J3988" i="24" s="1"/>
  <c r="I3989" i="24"/>
  <c r="I3990" i="24"/>
  <c r="J3990" i="24" s="1"/>
  <c r="I3991" i="24"/>
  <c r="J3991" i="24" s="1"/>
  <c r="I3992" i="24"/>
  <c r="J3992" i="24" s="1"/>
  <c r="I3993" i="24"/>
  <c r="J3993" i="24" s="1"/>
  <c r="I3994" i="24"/>
  <c r="J3994" i="24" s="1"/>
  <c r="I3995" i="24"/>
  <c r="J3995" i="24" s="1"/>
  <c r="I3996" i="24"/>
  <c r="J3996" i="24" s="1"/>
  <c r="I3997" i="24"/>
  <c r="I3998" i="24"/>
  <c r="J3998" i="24" s="1"/>
  <c r="I3999" i="24"/>
  <c r="J3999" i="24" s="1"/>
  <c r="I4000" i="24"/>
  <c r="J4000" i="24" s="1"/>
  <c r="I4001" i="24"/>
  <c r="J4001" i="24" s="1"/>
  <c r="I4002" i="24"/>
  <c r="J4002" i="24" s="1"/>
  <c r="I4003" i="24"/>
  <c r="J4003" i="24" s="1"/>
  <c r="I4004" i="24"/>
  <c r="J4004" i="24" s="1"/>
  <c r="I4005" i="24"/>
  <c r="I4006" i="24"/>
  <c r="J4006" i="24" s="1"/>
  <c r="I4007" i="24"/>
  <c r="J4007" i="24" s="1"/>
  <c r="I4008" i="24"/>
  <c r="J4008" i="24" s="1"/>
  <c r="I4009" i="24"/>
  <c r="J4009" i="24" s="1"/>
  <c r="I4010" i="24"/>
  <c r="J4010" i="24" s="1"/>
  <c r="I4011" i="24"/>
  <c r="J4011" i="24" s="1"/>
  <c r="I4012" i="24"/>
  <c r="J4012" i="24" s="1"/>
  <c r="I4013" i="24"/>
  <c r="I4014" i="24"/>
  <c r="J4014" i="24" s="1"/>
  <c r="I4015" i="24"/>
  <c r="J4015" i="24" s="1"/>
  <c r="I4016" i="24"/>
  <c r="J4016" i="24" s="1"/>
  <c r="I4017" i="24"/>
  <c r="J4017" i="24" s="1"/>
  <c r="I4018" i="24"/>
  <c r="J4018" i="24" s="1"/>
  <c r="I4019" i="24"/>
  <c r="J4019" i="24" s="1"/>
  <c r="I4020" i="24"/>
  <c r="J4020" i="24" s="1"/>
  <c r="I4021" i="24"/>
  <c r="I4022" i="24"/>
  <c r="J4022" i="24" s="1"/>
  <c r="I4023" i="24"/>
  <c r="J4023" i="24" s="1"/>
  <c r="I4024" i="24"/>
  <c r="J4024" i="24" s="1"/>
  <c r="I4025" i="24"/>
  <c r="J4025" i="24" s="1"/>
  <c r="I4026" i="24"/>
  <c r="J4026" i="24" s="1"/>
  <c r="I4027" i="24"/>
  <c r="J4027" i="24" s="1"/>
  <c r="I4028" i="24"/>
  <c r="J4028" i="24" s="1"/>
  <c r="I4029" i="24"/>
  <c r="I4030" i="24"/>
  <c r="J4030" i="24" s="1"/>
  <c r="I4031" i="24"/>
  <c r="J4031" i="24" s="1"/>
  <c r="I4032" i="24"/>
  <c r="J4032" i="24" s="1"/>
  <c r="I4033" i="24"/>
  <c r="J4033" i="24" s="1"/>
  <c r="I4034" i="24"/>
  <c r="J4034" i="24" s="1"/>
  <c r="I4035" i="24"/>
  <c r="J4035" i="24" s="1"/>
  <c r="I4036" i="24"/>
  <c r="J4036" i="24" s="1"/>
  <c r="I4037" i="24"/>
  <c r="I4038" i="24"/>
  <c r="J4038" i="24" s="1"/>
  <c r="I4039" i="24"/>
  <c r="J4039" i="24" s="1"/>
  <c r="I4040" i="24"/>
  <c r="J4040" i="24" s="1"/>
  <c r="I4041" i="24"/>
  <c r="J4041" i="24" s="1"/>
  <c r="I4042" i="24"/>
  <c r="J4042" i="24" s="1"/>
  <c r="I4043" i="24"/>
  <c r="J4043" i="24" s="1"/>
  <c r="I4044" i="24"/>
  <c r="J4044" i="24" s="1"/>
  <c r="I4045" i="24"/>
  <c r="I4046" i="24"/>
  <c r="J4046" i="24" s="1"/>
  <c r="I4047" i="24"/>
  <c r="J4047" i="24" s="1"/>
  <c r="I4048" i="24"/>
  <c r="J4048" i="24" s="1"/>
  <c r="I4049" i="24"/>
  <c r="J4049" i="24" s="1"/>
  <c r="I4050" i="24"/>
  <c r="J4050" i="24" s="1"/>
  <c r="I4051" i="24"/>
  <c r="J4051" i="24" s="1"/>
  <c r="I4052" i="24"/>
  <c r="J4052" i="24" s="1"/>
  <c r="I4053" i="24"/>
  <c r="I4054" i="24"/>
  <c r="J4054" i="24" s="1"/>
  <c r="I4055" i="24"/>
  <c r="J4055" i="24" s="1"/>
  <c r="I4056" i="24"/>
  <c r="J4056" i="24" s="1"/>
  <c r="I4057" i="24"/>
  <c r="J4057" i="24" s="1"/>
  <c r="I4058" i="24"/>
  <c r="J4058" i="24" s="1"/>
  <c r="I4059" i="24"/>
  <c r="J4059" i="24" s="1"/>
  <c r="I4060" i="24"/>
  <c r="J4060" i="24" s="1"/>
  <c r="I4061" i="24"/>
  <c r="I4062" i="24"/>
  <c r="J4062" i="24" s="1"/>
  <c r="I4063" i="24"/>
  <c r="J4063" i="24" s="1"/>
  <c r="I4064" i="24"/>
  <c r="J4064" i="24" s="1"/>
  <c r="I4065" i="24"/>
  <c r="J4065" i="24" s="1"/>
  <c r="I4066" i="24"/>
  <c r="J4066" i="24" s="1"/>
  <c r="I4067" i="24"/>
  <c r="J4067" i="24" s="1"/>
  <c r="I4068" i="24"/>
  <c r="J4068" i="24" s="1"/>
  <c r="I4069" i="24"/>
  <c r="I4070" i="24"/>
  <c r="J4070" i="24" s="1"/>
  <c r="I4071" i="24"/>
  <c r="J4071" i="24" s="1"/>
  <c r="I4072" i="24"/>
  <c r="J4072" i="24" s="1"/>
  <c r="I4073" i="24"/>
  <c r="J4073" i="24" s="1"/>
  <c r="I4074" i="24"/>
  <c r="J4074" i="24" s="1"/>
  <c r="I4075" i="24"/>
  <c r="J4075" i="24" s="1"/>
  <c r="I4076" i="24"/>
  <c r="J4076" i="24" s="1"/>
  <c r="I4077" i="24"/>
  <c r="I4078" i="24"/>
  <c r="J4078" i="24" s="1"/>
  <c r="I4079" i="24"/>
  <c r="J4079" i="24" s="1"/>
  <c r="I4080" i="24"/>
  <c r="J4080" i="24" s="1"/>
  <c r="I4081" i="24"/>
  <c r="J4081" i="24" s="1"/>
  <c r="I4082" i="24"/>
  <c r="J4082" i="24" s="1"/>
  <c r="I4083" i="24"/>
  <c r="J4083" i="24" s="1"/>
  <c r="I4084" i="24"/>
  <c r="J4084" i="24" s="1"/>
  <c r="I4085" i="24"/>
  <c r="I4086" i="24"/>
  <c r="J4086" i="24" s="1"/>
  <c r="I4087" i="24"/>
  <c r="J4087" i="24" s="1"/>
  <c r="I4088" i="24"/>
  <c r="J4088" i="24" s="1"/>
  <c r="I4089" i="24"/>
  <c r="J4089" i="24" s="1"/>
  <c r="I4090" i="24"/>
  <c r="J4090" i="24" s="1"/>
  <c r="I4091" i="24"/>
  <c r="J4091" i="24" s="1"/>
  <c r="I4092" i="24"/>
  <c r="J4092" i="24" s="1"/>
  <c r="I4093" i="24"/>
  <c r="I4094" i="24"/>
  <c r="J4094" i="24" s="1"/>
  <c r="I4095" i="24"/>
  <c r="J4095" i="24" s="1"/>
  <c r="I4096" i="24"/>
  <c r="J4096" i="24" s="1"/>
  <c r="I4097" i="24"/>
  <c r="J4097" i="24" s="1"/>
  <c r="I4098" i="24"/>
  <c r="J4098" i="24" s="1"/>
  <c r="I4099" i="24"/>
  <c r="J4099" i="24" s="1"/>
  <c r="I4100" i="24"/>
  <c r="J4100" i="24" s="1"/>
  <c r="I4101" i="24"/>
  <c r="I4102" i="24"/>
  <c r="J4102" i="24" s="1"/>
  <c r="I4103" i="24"/>
  <c r="J4103" i="24" s="1"/>
  <c r="I4104" i="24"/>
  <c r="J4104" i="24" s="1"/>
  <c r="I4105" i="24"/>
  <c r="J4105" i="24" s="1"/>
  <c r="I4106" i="24"/>
  <c r="J4106" i="24" s="1"/>
  <c r="I4107" i="24"/>
  <c r="J4107" i="24" s="1"/>
  <c r="I4108" i="24"/>
  <c r="J4108" i="24" s="1"/>
  <c r="I4109" i="24"/>
  <c r="I4110" i="24"/>
  <c r="J4110" i="24" s="1"/>
  <c r="I4111" i="24"/>
  <c r="J4111" i="24" s="1"/>
  <c r="I4112" i="24"/>
  <c r="J4112" i="24" s="1"/>
  <c r="I4113" i="24"/>
  <c r="J4113" i="24" s="1"/>
  <c r="I4114" i="24"/>
  <c r="J4114" i="24" s="1"/>
  <c r="I4115" i="24"/>
  <c r="J4115" i="24" s="1"/>
  <c r="I4116" i="24"/>
  <c r="J4116" i="24" s="1"/>
  <c r="I4117" i="24"/>
  <c r="I4118" i="24"/>
  <c r="J4118" i="24" s="1"/>
  <c r="I4119" i="24"/>
  <c r="J4119" i="24" s="1"/>
  <c r="I4120" i="24"/>
  <c r="J4120" i="24" s="1"/>
  <c r="I4121" i="24"/>
  <c r="J4121" i="24" s="1"/>
  <c r="I4122" i="24"/>
  <c r="J4122" i="24" s="1"/>
  <c r="I4123" i="24"/>
  <c r="J4123" i="24" s="1"/>
  <c r="I4124" i="24"/>
  <c r="J4124" i="24" s="1"/>
  <c r="I4125" i="24"/>
  <c r="I4126" i="24"/>
  <c r="J4126" i="24" s="1"/>
  <c r="I4127" i="24"/>
  <c r="J4127" i="24" s="1"/>
  <c r="I4128" i="24"/>
  <c r="J4128" i="24" s="1"/>
  <c r="I4129" i="24"/>
  <c r="J4129" i="24" s="1"/>
  <c r="I4130" i="24"/>
  <c r="J4130" i="24" s="1"/>
  <c r="I4131" i="24"/>
  <c r="J4131" i="24" s="1"/>
  <c r="I4132" i="24"/>
  <c r="J4132" i="24" s="1"/>
  <c r="I4133" i="24"/>
  <c r="I4134" i="24"/>
  <c r="J4134" i="24" s="1"/>
  <c r="I4135" i="24"/>
  <c r="J4135" i="24" s="1"/>
  <c r="I4136" i="24"/>
  <c r="J4136" i="24" s="1"/>
  <c r="I4137" i="24"/>
  <c r="J4137" i="24" s="1"/>
  <c r="I4138" i="24"/>
  <c r="J4138" i="24" s="1"/>
  <c r="I4139" i="24"/>
  <c r="J4139" i="24" s="1"/>
  <c r="I4140" i="24"/>
  <c r="J4140" i="24" s="1"/>
  <c r="I4141" i="24"/>
  <c r="I4142" i="24"/>
  <c r="J4142" i="24" s="1"/>
  <c r="I4143" i="24"/>
  <c r="J4143" i="24" s="1"/>
  <c r="I4144" i="24"/>
  <c r="J4144" i="24" s="1"/>
  <c r="I4145" i="24"/>
  <c r="J4145" i="24" s="1"/>
  <c r="I4146" i="24"/>
  <c r="J4146" i="24" s="1"/>
  <c r="I4147" i="24"/>
  <c r="J4147" i="24" s="1"/>
  <c r="I4148" i="24"/>
  <c r="J4148" i="24" s="1"/>
  <c r="I4149" i="24"/>
  <c r="I4150" i="24"/>
  <c r="J4150" i="24" s="1"/>
  <c r="I4151" i="24"/>
  <c r="J4151" i="24" s="1"/>
  <c r="I4152" i="24"/>
  <c r="J4152" i="24" s="1"/>
  <c r="I4153" i="24"/>
  <c r="J4153" i="24" s="1"/>
  <c r="I4154" i="24"/>
  <c r="J4154" i="24" s="1"/>
  <c r="I4155" i="24"/>
  <c r="J4155" i="24" s="1"/>
  <c r="I4156" i="24"/>
  <c r="J4156" i="24" s="1"/>
  <c r="I4157" i="24"/>
  <c r="I4158" i="24"/>
  <c r="J4158" i="24" s="1"/>
  <c r="I4159" i="24"/>
  <c r="J4159" i="24" s="1"/>
  <c r="I4160" i="24"/>
  <c r="J4160" i="24" s="1"/>
  <c r="I4161" i="24"/>
  <c r="J4161" i="24" s="1"/>
  <c r="I4162" i="24"/>
  <c r="J4162" i="24" s="1"/>
  <c r="I4163" i="24"/>
  <c r="J4163" i="24" s="1"/>
  <c r="I4164" i="24"/>
  <c r="J4164" i="24" s="1"/>
  <c r="I4165" i="24"/>
  <c r="I4166" i="24"/>
  <c r="J4166" i="24" s="1"/>
  <c r="I4167" i="24"/>
  <c r="J4167" i="24" s="1"/>
  <c r="I4168" i="24"/>
  <c r="J4168" i="24" s="1"/>
  <c r="I4169" i="24"/>
  <c r="J4169" i="24" s="1"/>
  <c r="I4170" i="24"/>
  <c r="J4170" i="24" s="1"/>
  <c r="I4171" i="24"/>
  <c r="J4171" i="24" s="1"/>
  <c r="I4172" i="24"/>
  <c r="J4172" i="24" s="1"/>
  <c r="I4173" i="24"/>
  <c r="I4174" i="24"/>
  <c r="J4174" i="24" s="1"/>
  <c r="I4175" i="24"/>
  <c r="J4175" i="24" s="1"/>
  <c r="I4176" i="24"/>
  <c r="J4176" i="24" s="1"/>
  <c r="I4177" i="24"/>
  <c r="J4177" i="24" s="1"/>
  <c r="I4178" i="24"/>
  <c r="J4178" i="24" s="1"/>
  <c r="I4179" i="24"/>
  <c r="J4179" i="24" s="1"/>
  <c r="I4180" i="24"/>
  <c r="J4180" i="24" s="1"/>
  <c r="I4181" i="24"/>
  <c r="I4182" i="24"/>
  <c r="J4182" i="24" s="1"/>
  <c r="I4183" i="24"/>
  <c r="J4183" i="24" s="1"/>
  <c r="I4184" i="24"/>
  <c r="J4184" i="24" s="1"/>
  <c r="I4185" i="24"/>
  <c r="J4185" i="24" s="1"/>
  <c r="I4186" i="24"/>
  <c r="J4186" i="24" s="1"/>
  <c r="I4187" i="24"/>
  <c r="J4187" i="24" s="1"/>
  <c r="I4188" i="24"/>
  <c r="J4188" i="24" s="1"/>
  <c r="I4189" i="24"/>
  <c r="I4190" i="24"/>
  <c r="J4190" i="24" s="1"/>
  <c r="I4191" i="24"/>
  <c r="J4191" i="24" s="1"/>
  <c r="I4192" i="24"/>
  <c r="J4192" i="24" s="1"/>
  <c r="I4193" i="24"/>
  <c r="J4193" i="24" s="1"/>
  <c r="I4194" i="24"/>
  <c r="J4194" i="24" s="1"/>
  <c r="I4195" i="24"/>
  <c r="J4195" i="24" s="1"/>
  <c r="I4196" i="24"/>
  <c r="J4196" i="24" s="1"/>
  <c r="I4197" i="24"/>
  <c r="I4198" i="24"/>
  <c r="J4198" i="24" s="1"/>
  <c r="I4199" i="24"/>
  <c r="J4199" i="24" s="1"/>
  <c r="I4200" i="24"/>
  <c r="J4200" i="24" s="1"/>
  <c r="I4201" i="24"/>
  <c r="J4201" i="24" s="1"/>
  <c r="I4202" i="24"/>
  <c r="J4202" i="24" s="1"/>
  <c r="I4203" i="24"/>
  <c r="J4203" i="24" s="1"/>
  <c r="I4204" i="24"/>
  <c r="J4204" i="24" s="1"/>
  <c r="I4205" i="24"/>
  <c r="I4206" i="24"/>
  <c r="J4206" i="24" s="1"/>
  <c r="I4207" i="24"/>
  <c r="J4207" i="24" s="1"/>
  <c r="I4208" i="24"/>
  <c r="J4208" i="24" s="1"/>
  <c r="I4209" i="24"/>
  <c r="J4209" i="24" s="1"/>
  <c r="I4210" i="24"/>
  <c r="J4210" i="24" s="1"/>
  <c r="I4211" i="24"/>
  <c r="J4211" i="24" s="1"/>
  <c r="I4212" i="24"/>
  <c r="J4212" i="24" s="1"/>
  <c r="I4213" i="24"/>
  <c r="I4214" i="24"/>
  <c r="J4214" i="24" s="1"/>
  <c r="I4215" i="24"/>
  <c r="J4215" i="24" s="1"/>
  <c r="I4216" i="24"/>
  <c r="J4216" i="24" s="1"/>
  <c r="I4217" i="24"/>
  <c r="J4217" i="24" s="1"/>
  <c r="I4218" i="24"/>
  <c r="J4218" i="24" s="1"/>
  <c r="I4219" i="24"/>
  <c r="J4219" i="24" s="1"/>
  <c r="I4220" i="24"/>
  <c r="J4220" i="24" s="1"/>
  <c r="I4221" i="24"/>
  <c r="I4222" i="24"/>
  <c r="J4222" i="24" s="1"/>
  <c r="I4223" i="24"/>
  <c r="J4223" i="24" s="1"/>
  <c r="I4224" i="24"/>
  <c r="J4224" i="24" s="1"/>
  <c r="I4225" i="24"/>
  <c r="J4225" i="24" s="1"/>
  <c r="I4226" i="24"/>
  <c r="J4226" i="24" s="1"/>
  <c r="I4227" i="24"/>
  <c r="J4227" i="24" s="1"/>
  <c r="I4228" i="24"/>
  <c r="J4228" i="24" s="1"/>
  <c r="I4229" i="24"/>
  <c r="I4230" i="24"/>
  <c r="J4230" i="24" s="1"/>
  <c r="I4231" i="24"/>
  <c r="J4231" i="24" s="1"/>
  <c r="I4232" i="24"/>
  <c r="J4232" i="24" s="1"/>
  <c r="I4233" i="24"/>
  <c r="J4233" i="24" s="1"/>
  <c r="I4234" i="24"/>
  <c r="J4234" i="24" s="1"/>
  <c r="I4235" i="24"/>
  <c r="J4235" i="24" s="1"/>
  <c r="I4236" i="24"/>
  <c r="J4236" i="24" s="1"/>
  <c r="I4237" i="24"/>
  <c r="I4238" i="24"/>
  <c r="J4238" i="24" s="1"/>
  <c r="I4239" i="24"/>
  <c r="J4239" i="24" s="1"/>
  <c r="I4240" i="24"/>
  <c r="J4240" i="24" s="1"/>
  <c r="I4241" i="24"/>
  <c r="J4241" i="24" s="1"/>
  <c r="I4242" i="24"/>
  <c r="J4242" i="24" s="1"/>
  <c r="I4243" i="24"/>
  <c r="J4243" i="24" s="1"/>
  <c r="I4244" i="24"/>
  <c r="J4244" i="24" s="1"/>
  <c r="I4245" i="24"/>
  <c r="I4246" i="24"/>
  <c r="J4246" i="24" s="1"/>
  <c r="I4247" i="24"/>
  <c r="J4247" i="24" s="1"/>
  <c r="I4248" i="24"/>
  <c r="J4248" i="24" s="1"/>
  <c r="I4249" i="24"/>
  <c r="J4249" i="24" s="1"/>
  <c r="I4250" i="24"/>
  <c r="J4250" i="24" s="1"/>
  <c r="I4251" i="24"/>
  <c r="J4251" i="24" s="1"/>
  <c r="I4252" i="24"/>
  <c r="J4252" i="24" s="1"/>
  <c r="I4253" i="24"/>
  <c r="I4254" i="24"/>
  <c r="J4254" i="24" s="1"/>
  <c r="I4255" i="24"/>
  <c r="J4255" i="24" s="1"/>
  <c r="I4256" i="24"/>
  <c r="J4256" i="24" s="1"/>
  <c r="I4257" i="24"/>
  <c r="J4257" i="24" s="1"/>
  <c r="I4258" i="24"/>
  <c r="J4258" i="24" s="1"/>
  <c r="I4259" i="24"/>
  <c r="J4259" i="24" s="1"/>
  <c r="I4260" i="24"/>
  <c r="J4260" i="24" s="1"/>
  <c r="I4261" i="24"/>
  <c r="I4262" i="24"/>
  <c r="J4262" i="24" s="1"/>
  <c r="I4263" i="24"/>
  <c r="J4263" i="24" s="1"/>
  <c r="I4264" i="24"/>
  <c r="J4264" i="24" s="1"/>
  <c r="I4265" i="24"/>
  <c r="J4265" i="24" s="1"/>
  <c r="I4266" i="24"/>
  <c r="J4266" i="24" s="1"/>
  <c r="I4267" i="24"/>
  <c r="J4267" i="24" s="1"/>
  <c r="I4268" i="24"/>
  <c r="J4268" i="24" s="1"/>
  <c r="I4269" i="24"/>
  <c r="I4270" i="24"/>
  <c r="J4270" i="24" s="1"/>
  <c r="I4271" i="24"/>
  <c r="J4271" i="24" s="1"/>
  <c r="I4272" i="24"/>
  <c r="J4272" i="24" s="1"/>
  <c r="I4273" i="24"/>
  <c r="J4273" i="24" s="1"/>
  <c r="I4274" i="24"/>
  <c r="J4274" i="24" s="1"/>
  <c r="I4275" i="24"/>
  <c r="J4275" i="24" s="1"/>
  <c r="I4276" i="24"/>
  <c r="J4276" i="24" s="1"/>
  <c r="I4277" i="24"/>
  <c r="I4278" i="24"/>
  <c r="J4278" i="24" s="1"/>
  <c r="I4279" i="24"/>
  <c r="J4279" i="24" s="1"/>
  <c r="I4280" i="24"/>
  <c r="J4280" i="24" s="1"/>
  <c r="I4281" i="24"/>
  <c r="J4281" i="24" s="1"/>
  <c r="I4282" i="24"/>
  <c r="J4282" i="24" s="1"/>
  <c r="I4283" i="24"/>
  <c r="J4283" i="24" s="1"/>
  <c r="I4284" i="24"/>
  <c r="J4284" i="24" s="1"/>
  <c r="I4285" i="24"/>
  <c r="I4286" i="24"/>
  <c r="J4286" i="24" s="1"/>
  <c r="I4287" i="24"/>
  <c r="J4287" i="24" s="1"/>
  <c r="I4288" i="24"/>
  <c r="J4288" i="24" s="1"/>
  <c r="I4289" i="24"/>
  <c r="J4289" i="24" s="1"/>
  <c r="I4290" i="24"/>
  <c r="J4290" i="24" s="1"/>
  <c r="I4291" i="24"/>
  <c r="J4291" i="24" s="1"/>
  <c r="I4292" i="24"/>
  <c r="J4292" i="24" s="1"/>
  <c r="I4293" i="24"/>
  <c r="I4294" i="24"/>
  <c r="J4294" i="24" s="1"/>
  <c r="I4295" i="24"/>
  <c r="J4295" i="24" s="1"/>
  <c r="I4296" i="24"/>
  <c r="J4296" i="24" s="1"/>
  <c r="I4297" i="24"/>
  <c r="J4297" i="24" s="1"/>
  <c r="I4298" i="24"/>
  <c r="J4298" i="24" s="1"/>
  <c r="I4299" i="24"/>
  <c r="J4299" i="24" s="1"/>
  <c r="I4300" i="24"/>
  <c r="J4300" i="24" s="1"/>
  <c r="I4301" i="24"/>
  <c r="I4302" i="24"/>
  <c r="J4302" i="24" s="1"/>
  <c r="I4303" i="24"/>
  <c r="J4303" i="24" s="1"/>
  <c r="I4304" i="24"/>
  <c r="J4304" i="24" s="1"/>
  <c r="I4305" i="24"/>
  <c r="J4305" i="24" s="1"/>
  <c r="I4306" i="24"/>
  <c r="J4306" i="24" s="1"/>
  <c r="I4307" i="24"/>
  <c r="J4307" i="24" s="1"/>
  <c r="I4308" i="24"/>
  <c r="J4308" i="24" s="1"/>
  <c r="I4309" i="24"/>
  <c r="I4310" i="24"/>
  <c r="J4310" i="24" s="1"/>
  <c r="I4311" i="24"/>
  <c r="J4311" i="24" s="1"/>
  <c r="I4312" i="24"/>
  <c r="J4312" i="24" s="1"/>
  <c r="I4313" i="24"/>
  <c r="J4313" i="24" s="1"/>
  <c r="I4314" i="24"/>
  <c r="J4314" i="24" s="1"/>
  <c r="I4315" i="24"/>
  <c r="J4315" i="24" s="1"/>
  <c r="I4316" i="24"/>
  <c r="J4316" i="24" s="1"/>
  <c r="I4317" i="24"/>
  <c r="I4318" i="24"/>
  <c r="J4318" i="24" s="1"/>
  <c r="I4319" i="24"/>
  <c r="J4319" i="24" s="1"/>
  <c r="I4320" i="24"/>
  <c r="J4320" i="24" s="1"/>
  <c r="I4321" i="24"/>
  <c r="J4321" i="24" s="1"/>
  <c r="I4322" i="24"/>
  <c r="J4322" i="24" s="1"/>
  <c r="I4323" i="24"/>
  <c r="J4323" i="24" s="1"/>
  <c r="I4324" i="24"/>
  <c r="J4324" i="24" s="1"/>
  <c r="I4325" i="24"/>
  <c r="I4326" i="24"/>
  <c r="J4326" i="24" s="1"/>
  <c r="I4327" i="24"/>
  <c r="J4327" i="24" s="1"/>
  <c r="I4328" i="24"/>
  <c r="J4328" i="24" s="1"/>
  <c r="I4329" i="24"/>
  <c r="J4329" i="24" s="1"/>
  <c r="I4330" i="24"/>
  <c r="J4330" i="24" s="1"/>
  <c r="I4331" i="24"/>
  <c r="J4331" i="24" s="1"/>
  <c r="I4332" i="24"/>
  <c r="J4332" i="24" s="1"/>
  <c r="I4333" i="24"/>
  <c r="I4334" i="24"/>
  <c r="J4334" i="24" s="1"/>
  <c r="I4335" i="24"/>
  <c r="J4335" i="24" s="1"/>
  <c r="I4336" i="24"/>
  <c r="J4336" i="24" s="1"/>
  <c r="I4337" i="24"/>
  <c r="J4337" i="24" s="1"/>
  <c r="I4338" i="24"/>
  <c r="J4338" i="24" s="1"/>
  <c r="I4339" i="24"/>
  <c r="J4339" i="24" s="1"/>
  <c r="I4340" i="24"/>
  <c r="J4340" i="24" s="1"/>
  <c r="I4341" i="24"/>
  <c r="I4342" i="24"/>
  <c r="J4342" i="24" s="1"/>
  <c r="I4343" i="24"/>
  <c r="J4343" i="24" s="1"/>
  <c r="I4344" i="24"/>
  <c r="J4344" i="24" s="1"/>
  <c r="I4345" i="24"/>
  <c r="J4345" i="24" s="1"/>
  <c r="I4346" i="24"/>
  <c r="J4346" i="24" s="1"/>
  <c r="I4347" i="24"/>
  <c r="J4347" i="24" s="1"/>
  <c r="I4348" i="24"/>
  <c r="J4348" i="24" s="1"/>
  <c r="I4349" i="24"/>
  <c r="I4350" i="24"/>
  <c r="J4350" i="24" s="1"/>
  <c r="I4351" i="24"/>
  <c r="J4351" i="24" s="1"/>
  <c r="I4352" i="24"/>
  <c r="J4352" i="24" s="1"/>
  <c r="I4353" i="24"/>
  <c r="J4353" i="24" s="1"/>
  <c r="I4354" i="24"/>
  <c r="J4354" i="24" s="1"/>
  <c r="I4355" i="24"/>
  <c r="J4355" i="24" s="1"/>
  <c r="I4356" i="24"/>
  <c r="J4356" i="24" s="1"/>
  <c r="I4357" i="24"/>
  <c r="I4358" i="24"/>
  <c r="J4358" i="24" s="1"/>
  <c r="I4359" i="24"/>
  <c r="J4359" i="24" s="1"/>
  <c r="I4360" i="24"/>
  <c r="J4360" i="24" s="1"/>
  <c r="I4361" i="24"/>
  <c r="J4361" i="24" s="1"/>
  <c r="I4362" i="24"/>
  <c r="J4362" i="24" s="1"/>
  <c r="I4363" i="24"/>
  <c r="J4363" i="24" s="1"/>
  <c r="I4364" i="24"/>
  <c r="J4364" i="24" s="1"/>
  <c r="I4365" i="24"/>
  <c r="I4366" i="24"/>
  <c r="J4366" i="24" s="1"/>
  <c r="I4367" i="24"/>
  <c r="J4367" i="24" s="1"/>
  <c r="I4368" i="24"/>
  <c r="J4368" i="24" s="1"/>
  <c r="I4369" i="24"/>
  <c r="J4369" i="24" s="1"/>
  <c r="I4370" i="24"/>
  <c r="J4370" i="24" s="1"/>
  <c r="I4371" i="24"/>
  <c r="J4371" i="24" s="1"/>
  <c r="I4372" i="24"/>
  <c r="J4372" i="24" s="1"/>
  <c r="I4373" i="24"/>
  <c r="I4374" i="24"/>
  <c r="J4374" i="24" s="1"/>
  <c r="I4375" i="24"/>
  <c r="J4375" i="24" s="1"/>
  <c r="I4376" i="24"/>
  <c r="J4376" i="24" s="1"/>
  <c r="I4377" i="24"/>
  <c r="J4377" i="24" s="1"/>
  <c r="I4378" i="24"/>
  <c r="J4378" i="24" s="1"/>
  <c r="I4379" i="24"/>
  <c r="J4379" i="24" s="1"/>
  <c r="I4380" i="24"/>
  <c r="J4380" i="24" s="1"/>
  <c r="I4381" i="24"/>
  <c r="I4382" i="24"/>
  <c r="J4382" i="24" s="1"/>
  <c r="I4383" i="24"/>
  <c r="J4383" i="24" s="1"/>
  <c r="I4384" i="24"/>
  <c r="J4384" i="24" s="1"/>
  <c r="I4385" i="24"/>
  <c r="J4385" i="24" s="1"/>
  <c r="I4386" i="24"/>
  <c r="J4386" i="24" s="1"/>
  <c r="I4387" i="24"/>
  <c r="J4387" i="24" s="1"/>
  <c r="I4388" i="24"/>
  <c r="J4388" i="24" s="1"/>
  <c r="I4389" i="24"/>
  <c r="I4390" i="24"/>
  <c r="J4390" i="24" s="1"/>
  <c r="I4391" i="24"/>
  <c r="J4391" i="24" s="1"/>
  <c r="I4392" i="24"/>
  <c r="J4392" i="24" s="1"/>
  <c r="I4393" i="24"/>
  <c r="J4393" i="24" s="1"/>
  <c r="I4394" i="24"/>
  <c r="J4394" i="24" s="1"/>
  <c r="I4395" i="24"/>
  <c r="J4395" i="24" s="1"/>
  <c r="I4396" i="24"/>
  <c r="J4396" i="24" s="1"/>
  <c r="I4397" i="24"/>
  <c r="I4398" i="24"/>
  <c r="J4398" i="24" s="1"/>
  <c r="I4399" i="24"/>
  <c r="J4399" i="24" s="1"/>
  <c r="I4400" i="24"/>
  <c r="J4400" i="24" s="1"/>
  <c r="I4401" i="24"/>
  <c r="J4401" i="24" s="1"/>
  <c r="I4402" i="24"/>
  <c r="J4402" i="24" s="1"/>
  <c r="I4403" i="24"/>
  <c r="J4403" i="24" s="1"/>
  <c r="I4404" i="24"/>
  <c r="J4404" i="24" s="1"/>
  <c r="I4405" i="24"/>
  <c r="I4406" i="24"/>
  <c r="J4406" i="24" s="1"/>
  <c r="I4407" i="24"/>
  <c r="J4407" i="24" s="1"/>
  <c r="I4408" i="24"/>
  <c r="J4408" i="24" s="1"/>
  <c r="I4409" i="24"/>
  <c r="J4409" i="24" s="1"/>
  <c r="I4410" i="24"/>
  <c r="J4410" i="24" s="1"/>
  <c r="I4411" i="24"/>
  <c r="J4411" i="24" s="1"/>
  <c r="I4412" i="24"/>
  <c r="J4412" i="24" s="1"/>
  <c r="I4413" i="24"/>
  <c r="I4414" i="24"/>
  <c r="J4414" i="24" s="1"/>
  <c r="I4415" i="24"/>
  <c r="J4415" i="24" s="1"/>
  <c r="I4416" i="24"/>
  <c r="J4416" i="24" s="1"/>
  <c r="I4417" i="24"/>
  <c r="J4417" i="24" s="1"/>
  <c r="I4418" i="24"/>
  <c r="J4418" i="24" s="1"/>
  <c r="I4419" i="24"/>
  <c r="J4419" i="24" s="1"/>
  <c r="I4420" i="24"/>
  <c r="J4420" i="24" s="1"/>
  <c r="I4421" i="24"/>
  <c r="I4422" i="24"/>
  <c r="J4422" i="24" s="1"/>
  <c r="I4423" i="24"/>
  <c r="J4423" i="24" s="1"/>
  <c r="I4424" i="24"/>
  <c r="J4424" i="24" s="1"/>
  <c r="I4425" i="24"/>
  <c r="J4425" i="24" s="1"/>
  <c r="I4426" i="24"/>
  <c r="J4426" i="24" s="1"/>
  <c r="I4427" i="24"/>
  <c r="J4427" i="24" s="1"/>
  <c r="I4428" i="24"/>
  <c r="J4428" i="24" s="1"/>
  <c r="I4429" i="24"/>
  <c r="I4430" i="24"/>
  <c r="J4430" i="24" s="1"/>
  <c r="I4431" i="24"/>
  <c r="J4431" i="24" s="1"/>
  <c r="I4432" i="24"/>
  <c r="J4432" i="24" s="1"/>
  <c r="I4433" i="24"/>
  <c r="J4433" i="24" s="1"/>
  <c r="I4434" i="24"/>
  <c r="J4434" i="24" s="1"/>
  <c r="I4435" i="24"/>
  <c r="J4435" i="24" s="1"/>
  <c r="I4436" i="24"/>
  <c r="J4436" i="24" s="1"/>
  <c r="I4437" i="24"/>
  <c r="I4438" i="24"/>
  <c r="J4438" i="24" s="1"/>
  <c r="I4439" i="24"/>
  <c r="J4439" i="24" s="1"/>
  <c r="I4440" i="24"/>
  <c r="J4440" i="24" s="1"/>
  <c r="I4441" i="24"/>
  <c r="J4441" i="24" s="1"/>
  <c r="I4442" i="24"/>
  <c r="J4442" i="24" s="1"/>
  <c r="I4443" i="24"/>
  <c r="J4443" i="24" s="1"/>
  <c r="I4444" i="24"/>
  <c r="J4444" i="24" s="1"/>
  <c r="I4445" i="24"/>
  <c r="I4446" i="24"/>
  <c r="J4446" i="24" s="1"/>
  <c r="I4447" i="24"/>
  <c r="J4447" i="24" s="1"/>
  <c r="I4448" i="24"/>
  <c r="J4448" i="24" s="1"/>
  <c r="I4449" i="24"/>
  <c r="J4449" i="24" s="1"/>
  <c r="I4450" i="24"/>
  <c r="J4450" i="24" s="1"/>
  <c r="I4451" i="24"/>
  <c r="J4451" i="24" s="1"/>
  <c r="I4452" i="24"/>
  <c r="J4452" i="24" s="1"/>
  <c r="I4453" i="24"/>
  <c r="I4454" i="24"/>
  <c r="J4454" i="24" s="1"/>
  <c r="I4455" i="24"/>
  <c r="J4455" i="24" s="1"/>
  <c r="I4456" i="24"/>
  <c r="J4456" i="24" s="1"/>
  <c r="I4457" i="24"/>
  <c r="J4457" i="24" s="1"/>
  <c r="I4458" i="24"/>
  <c r="J4458" i="24" s="1"/>
  <c r="I4459" i="24"/>
  <c r="J4459" i="24" s="1"/>
  <c r="I4460" i="24"/>
  <c r="J4460" i="24" s="1"/>
  <c r="I4461" i="24"/>
  <c r="I4462" i="24"/>
  <c r="J4462" i="24" s="1"/>
  <c r="I4463" i="24"/>
  <c r="J4463" i="24" s="1"/>
  <c r="I4464" i="24"/>
  <c r="J4464" i="24" s="1"/>
  <c r="I4465" i="24"/>
  <c r="J4465" i="24" s="1"/>
  <c r="I4466" i="24"/>
  <c r="J4466" i="24" s="1"/>
  <c r="I4467" i="24"/>
  <c r="J4467" i="24" s="1"/>
  <c r="I4468" i="24"/>
  <c r="J4468" i="24" s="1"/>
  <c r="I4469" i="24"/>
  <c r="I4470" i="24"/>
  <c r="J4470" i="24" s="1"/>
  <c r="I4471" i="24"/>
  <c r="J4471" i="24" s="1"/>
  <c r="I4472" i="24"/>
  <c r="J4472" i="24" s="1"/>
  <c r="I4473" i="24"/>
  <c r="J4473" i="24" s="1"/>
  <c r="I4474" i="24"/>
  <c r="J4474" i="24" s="1"/>
  <c r="I4475" i="24"/>
  <c r="J4475" i="24" s="1"/>
  <c r="I4476" i="24"/>
  <c r="J4476" i="24" s="1"/>
  <c r="I4477" i="24"/>
  <c r="I4478" i="24"/>
  <c r="J4478" i="24" s="1"/>
  <c r="I4479" i="24"/>
  <c r="J4479" i="24" s="1"/>
  <c r="I4480" i="24"/>
  <c r="J4480" i="24" s="1"/>
  <c r="I4481" i="24"/>
  <c r="J4481" i="24" s="1"/>
  <c r="I4482" i="24"/>
  <c r="J4482" i="24" s="1"/>
  <c r="I4483" i="24"/>
  <c r="J4483" i="24" s="1"/>
  <c r="I4484" i="24"/>
  <c r="J4484" i="24" s="1"/>
  <c r="I4485" i="24"/>
  <c r="I4486" i="24"/>
  <c r="J4486" i="24" s="1"/>
  <c r="I4487" i="24"/>
  <c r="J4487" i="24" s="1"/>
  <c r="I4488" i="24"/>
  <c r="J4488" i="24" s="1"/>
  <c r="I4489" i="24"/>
  <c r="J4489" i="24" s="1"/>
  <c r="I4490" i="24"/>
  <c r="J4490" i="24" s="1"/>
  <c r="I4491" i="24"/>
  <c r="J4491" i="24" s="1"/>
  <c r="I4492" i="24"/>
  <c r="J4492" i="24" s="1"/>
  <c r="I4493" i="24"/>
  <c r="I4494" i="24"/>
  <c r="J4494" i="24" s="1"/>
  <c r="I4495" i="24"/>
  <c r="J4495" i="24" s="1"/>
  <c r="I4496" i="24"/>
  <c r="J4496" i="24" s="1"/>
  <c r="I4497" i="24"/>
  <c r="J4497" i="24" s="1"/>
  <c r="I4498" i="24"/>
  <c r="J4498" i="24" s="1"/>
  <c r="I4499" i="24"/>
  <c r="J4499" i="24" s="1"/>
  <c r="I4500" i="24"/>
  <c r="J4500" i="24" s="1"/>
  <c r="I4501" i="24"/>
  <c r="I4502" i="24"/>
  <c r="J4502" i="24" s="1"/>
  <c r="I4503" i="24"/>
  <c r="J4503" i="24" s="1"/>
  <c r="I4504" i="24"/>
  <c r="J4504" i="24" s="1"/>
  <c r="I4505" i="24"/>
  <c r="J4505" i="24" s="1"/>
  <c r="I4506" i="24"/>
  <c r="J4506" i="24" s="1"/>
  <c r="I4507" i="24"/>
  <c r="J4507" i="24" s="1"/>
  <c r="I4508" i="24"/>
  <c r="J4508" i="24" s="1"/>
  <c r="I4509" i="24"/>
  <c r="I4510" i="24"/>
  <c r="J4510" i="24" s="1"/>
  <c r="I4511" i="24"/>
  <c r="J4511" i="24" s="1"/>
  <c r="I4512" i="24"/>
  <c r="J4512" i="24" s="1"/>
  <c r="I4513" i="24"/>
  <c r="J4513" i="24" s="1"/>
  <c r="I4514" i="24"/>
  <c r="J4514" i="24" s="1"/>
  <c r="I4515" i="24"/>
  <c r="J4515" i="24" s="1"/>
  <c r="I4516" i="24"/>
  <c r="J4516" i="24" s="1"/>
  <c r="I4517" i="24"/>
  <c r="I4518" i="24"/>
  <c r="J4518" i="24" s="1"/>
  <c r="I4519" i="24"/>
  <c r="J4519" i="24" s="1"/>
  <c r="I4520" i="24"/>
  <c r="J4520" i="24" s="1"/>
  <c r="I4521" i="24"/>
  <c r="J4521" i="24" s="1"/>
  <c r="I4522" i="24"/>
  <c r="J4522" i="24" s="1"/>
  <c r="I4523" i="24"/>
  <c r="J4523" i="24" s="1"/>
  <c r="I4524" i="24"/>
  <c r="J4524" i="24" s="1"/>
  <c r="I4525" i="24"/>
  <c r="I4526" i="24"/>
  <c r="J4526" i="24" s="1"/>
  <c r="I4527" i="24"/>
  <c r="J4527" i="24" s="1"/>
  <c r="I4528" i="24"/>
  <c r="J4528" i="24" s="1"/>
  <c r="I4529" i="24"/>
  <c r="J4529" i="24" s="1"/>
  <c r="I4530" i="24"/>
  <c r="J4530" i="24" s="1"/>
  <c r="I4531" i="24"/>
  <c r="J4531" i="24" s="1"/>
  <c r="I4532" i="24"/>
  <c r="J4532" i="24" s="1"/>
  <c r="I4533" i="24"/>
  <c r="I4534" i="24"/>
  <c r="J4534" i="24" s="1"/>
  <c r="I4535" i="24"/>
  <c r="J4535" i="24" s="1"/>
  <c r="I4536" i="24"/>
  <c r="J4536" i="24" s="1"/>
  <c r="I4537" i="24"/>
  <c r="J4537" i="24" s="1"/>
  <c r="I4538" i="24"/>
  <c r="J4538" i="24" s="1"/>
  <c r="I4539" i="24"/>
  <c r="J4539" i="24" s="1"/>
  <c r="I4540" i="24"/>
  <c r="J4540" i="24" s="1"/>
  <c r="I4541" i="24"/>
  <c r="I4542" i="24"/>
  <c r="J4542" i="24" s="1"/>
  <c r="I4543" i="24"/>
  <c r="J4543" i="24" s="1"/>
  <c r="I4544" i="24"/>
  <c r="J4544" i="24" s="1"/>
  <c r="I4545" i="24"/>
  <c r="J4545" i="24" s="1"/>
  <c r="I4546" i="24"/>
  <c r="J4546" i="24" s="1"/>
  <c r="I4547" i="24"/>
  <c r="J4547" i="24" s="1"/>
  <c r="I4548" i="24"/>
  <c r="J4548" i="24" s="1"/>
  <c r="I4549" i="24"/>
  <c r="I4550" i="24"/>
  <c r="J4550" i="24" s="1"/>
  <c r="I4551" i="24"/>
  <c r="J4551" i="24" s="1"/>
  <c r="I4552" i="24"/>
  <c r="J4552" i="24" s="1"/>
  <c r="I4553" i="24"/>
  <c r="J4553" i="24" s="1"/>
  <c r="I4554" i="24"/>
  <c r="J4554" i="24" s="1"/>
  <c r="I4555" i="24"/>
  <c r="J4555" i="24" s="1"/>
  <c r="I4556" i="24"/>
  <c r="J4556" i="24" s="1"/>
  <c r="I4557" i="24"/>
  <c r="I4558" i="24"/>
  <c r="J4558" i="24" s="1"/>
  <c r="I4559" i="24"/>
  <c r="J4559" i="24" s="1"/>
  <c r="I4560" i="24"/>
  <c r="J4560" i="24" s="1"/>
  <c r="I4561" i="24"/>
  <c r="J4561" i="24" s="1"/>
  <c r="I4562" i="24"/>
  <c r="J4562" i="24" s="1"/>
  <c r="I4563" i="24"/>
  <c r="J4563" i="24" s="1"/>
  <c r="I4564" i="24"/>
  <c r="J4564" i="24" s="1"/>
  <c r="I4565" i="24"/>
  <c r="I4566" i="24"/>
  <c r="J4566" i="24" s="1"/>
  <c r="I4567" i="24"/>
  <c r="J4567" i="24" s="1"/>
  <c r="I4568" i="24"/>
  <c r="J4568" i="24" s="1"/>
  <c r="I4569" i="24"/>
  <c r="J4569" i="24" s="1"/>
  <c r="I4570" i="24"/>
  <c r="J4570" i="24" s="1"/>
  <c r="I4571" i="24"/>
  <c r="J4571" i="24" s="1"/>
  <c r="I4572" i="24"/>
  <c r="J4572" i="24" s="1"/>
  <c r="I4573" i="24"/>
  <c r="I4574" i="24"/>
  <c r="J4574" i="24" s="1"/>
  <c r="I4575" i="24"/>
  <c r="J4575" i="24" s="1"/>
  <c r="I4576" i="24"/>
  <c r="J4576" i="24" s="1"/>
  <c r="I4577" i="24"/>
  <c r="J4577" i="24" s="1"/>
  <c r="I4578" i="24"/>
  <c r="J4578" i="24" s="1"/>
  <c r="I4579" i="24"/>
  <c r="J4579" i="24" s="1"/>
  <c r="I4580" i="24"/>
  <c r="J4580" i="24" s="1"/>
  <c r="I4581" i="24"/>
  <c r="I4582" i="24"/>
  <c r="J4582" i="24" s="1"/>
  <c r="I4583" i="24"/>
  <c r="J4583" i="24" s="1"/>
  <c r="I4584" i="24"/>
  <c r="J4584" i="24" s="1"/>
  <c r="I4585" i="24"/>
  <c r="J4585" i="24" s="1"/>
  <c r="I4586" i="24"/>
  <c r="J4586" i="24" s="1"/>
  <c r="I4587" i="24"/>
  <c r="J4587" i="24" s="1"/>
  <c r="I4588" i="24"/>
  <c r="J4588" i="24" s="1"/>
  <c r="I4589" i="24"/>
  <c r="I4590" i="24"/>
  <c r="J4590" i="24" s="1"/>
  <c r="I4591" i="24"/>
  <c r="J4591" i="24" s="1"/>
  <c r="I4592" i="24"/>
  <c r="J4592" i="24" s="1"/>
  <c r="I4593" i="24"/>
  <c r="J4593" i="24" s="1"/>
  <c r="I4594" i="24"/>
  <c r="J4594" i="24" s="1"/>
  <c r="I4595" i="24"/>
  <c r="J4595" i="24" s="1"/>
  <c r="I4596" i="24"/>
  <c r="J4596" i="24" s="1"/>
  <c r="I4597" i="24"/>
  <c r="I4598" i="24"/>
  <c r="J4598" i="24" s="1"/>
  <c r="I4599" i="24"/>
  <c r="J4599" i="24" s="1"/>
  <c r="I4600" i="24"/>
  <c r="J4600" i="24" s="1"/>
  <c r="I4601" i="24"/>
  <c r="J4601" i="24" s="1"/>
  <c r="I4602" i="24"/>
  <c r="J4602" i="24" s="1"/>
  <c r="I4603" i="24"/>
  <c r="J4603" i="24" s="1"/>
  <c r="I4604" i="24"/>
  <c r="J4604" i="24" s="1"/>
  <c r="I4605" i="24"/>
  <c r="I4606" i="24"/>
  <c r="J4606" i="24" s="1"/>
  <c r="I4607" i="24"/>
  <c r="J4607" i="24" s="1"/>
  <c r="I4608" i="24"/>
  <c r="J4608" i="24" s="1"/>
  <c r="I4609" i="24"/>
  <c r="J4609" i="24" s="1"/>
  <c r="I4610" i="24"/>
  <c r="J4610" i="24" s="1"/>
  <c r="I4611" i="24"/>
  <c r="J4611" i="24" s="1"/>
  <c r="I4612" i="24"/>
  <c r="J4612" i="24" s="1"/>
  <c r="I4613" i="24"/>
  <c r="I4614" i="24"/>
  <c r="J4614" i="24" s="1"/>
  <c r="I4615" i="24"/>
  <c r="J4615" i="24" s="1"/>
  <c r="I4616" i="24"/>
  <c r="J4616" i="24" s="1"/>
  <c r="I4617" i="24"/>
  <c r="J4617" i="24" s="1"/>
  <c r="I4618" i="24"/>
  <c r="J4618" i="24" s="1"/>
  <c r="I4619" i="24"/>
  <c r="J4619" i="24" s="1"/>
  <c r="I4620" i="24"/>
  <c r="J4620" i="24" s="1"/>
  <c r="I4621" i="24"/>
  <c r="I4622" i="24"/>
  <c r="J4622" i="24" s="1"/>
  <c r="I4623" i="24"/>
  <c r="J4623" i="24" s="1"/>
  <c r="I4624" i="24"/>
  <c r="J4624" i="24" s="1"/>
  <c r="I4625" i="24"/>
  <c r="J4625" i="24" s="1"/>
  <c r="I4626" i="24"/>
  <c r="J4626" i="24" s="1"/>
  <c r="I4627" i="24"/>
  <c r="J4627" i="24" s="1"/>
  <c r="I4628" i="24"/>
  <c r="J4628" i="24" s="1"/>
  <c r="I4629" i="24"/>
  <c r="I4630" i="24"/>
  <c r="J4630" i="24" s="1"/>
  <c r="I4631" i="24"/>
  <c r="J4631" i="24" s="1"/>
  <c r="I4632" i="24"/>
  <c r="J4632" i="24" s="1"/>
  <c r="I4633" i="24"/>
  <c r="J4633" i="24" s="1"/>
  <c r="I4634" i="24"/>
  <c r="J4634" i="24" s="1"/>
  <c r="I4635" i="24"/>
  <c r="J4635" i="24" s="1"/>
  <c r="I4636" i="24"/>
  <c r="J4636" i="24" s="1"/>
  <c r="I4637" i="24"/>
  <c r="I4638" i="24"/>
  <c r="J4638" i="24" s="1"/>
  <c r="I4639" i="24"/>
  <c r="J4639" i="24" s="1"/>
  <c r="I4640" i="24"/>
  <c r="J4640" i="24" s="1"/>
  <c r="I4641" i="24"/>
  <c r="J4641" i="24" s="1"/>
  <c r="I4642" i="24"/>
  <c r="J4642" i="24" s="1"/>
  <c r="I4643" i="24"/>
  <c r="J4643" i="24" s="1"/>
  <c r="I4644" i="24"/>
  <c r="J4644" i="24" s="1"/>
  <c r="I4645" i="24"/>
  <c r="I4646" i="24"/>
  <c r="J4646" i="24" s="1"/>
  <c r="I4647" i="24"/>
  <c r="J4647" i="24" s="1"/>
  <c r="I4648" i="24"/>
  <c r="J4648" i="24" s="1"/>
  <c r="I4649" i="24"/>
  <c r="J4649" i="24" s="1"/>
  <c r="I4650" i="24"/>
  <c r="J4650" i="24" s="1"/>
  <c r="I4651" i="24"/>
  <c r="J4651" i="24" s="1"/>
  <c r="I4652" i="24"/>
  <c r="J4652" i="24" s="1"/>
  <c r="I4653" i="24"/>
  <c r="I4654" i="24"/>
  <c r="J4654" i="24" s="1"/>
  <c r="I4655" i="24"/>
  <c r="J4655" i="24" s="1"/>
  <c r="I4656" i="24"/>
  <c r="J4656" i="24" s="1"/>
  <c r="I4657" i="24"/>
  <c r="J4657" i="24" s="1"/>
  <c r="I4658" i="24"/>
  <c r="J4658" i="24" s="1"/>
  <c r="I4659" i="24"/>
  <c r="J4659" i="24" s="1"/>
  <c r="I4660" i="24"/>
  <c r="J4660" i="24" s="1"/>
  <c r="I4661" i="24"/>
  <c r="I4662" i="24"/>
  <c r="J4662" i="24" s="1"/>
  <c r="I4663" i="24"/>
  <c r="J4663" i="24" s="1"/>
  <c r="I4664" i="24"/>
  <c r="J4664" i="24" s="1"/>
  <c r="I4665" i="24"/>
  <c r="J4665" i="24" s="1"/>
  <c r="I4666" i="24"/>
  <c r="J4666" i="24" s="1"/>
  <c r="I4667" i="24"/>
  <c r="J4667" i="24" s="1"/>
  <c r="I4668" i="24"/>
  <c r="J4668" i="24" s="1"/>
  <c r="I4669" i="24"/>
  <c r="I4670" i="24"/>
  <c r="J4670" i="24" s="1"/>
  <c r="I4671" i="24"/>
  <c r="J4671" i="24" s="1"/>
  <c r="I4672" i="24"/>
  <c r="J4672" i="24" s="1"/>
  <c r="I4673" i="24"/>
  <c r="J4673" i="24" s="1"/>
  <c r="I4674" i="24"/>
  <c r="J4674" i="24" s="1"/>
  <c r="I4675" i="24"/>
  <c r="J4675" i="24" s="1"/>
  <c r="I4676" i="24"/>
  <c r="J4676" i="24" s="1"/>
  <c r="I4677" i="24"/>
  <c r="I4678" i="24"/>
  <c r="J4678" i="24" s="1"/>
  <c r="I4679" i="24"/>
  <c r="J4679" i="24" s="1"/>
  <c r="I4680" i="24"/>
  <c r="J4680" i="24" s="1"/>
  <c r="I4681" i="24"/>
  <c r="J4681" i="24" s="1"/>
  <c r="I4682" i="24"/>
  <c r="J4682" i="24" s="1"/>
  <c r="I4683" i="24"/>
  <c r="J4683" i="24" s="1"/>
  <c r="I4684" i="24"/>
  <c r="J4684" i="24" s="1"/>
  <c r="I4685" i="24"/>
  <c r="I4686" i="24"/>
  <c r="J4686" i="24" s="1"/>
  <c r="I4687" i="24"/>
  <c r="J4687" i="24" s="1"/>
  <c r="I4688" i="24"/>
  <c r="J4688" i="24" s="1"/>
  <c r="I4689" i="24"/>
  <c r="J4689" i="24" s="1"/>
  <c r="I4690" i="24"/>
  <c r="J4690" i="24" s="1"/>
  <c r="I4691" i="24"/>
  <c r="J4691" i="24" s="1"/>
  <c r="I4692" i="24"/>
  <c r="J4692" i="24" s="1"/>
  <c r="I4693" i="24"/>
  <c r="I4694" i="24"/>
  <c r="J4694" i="24" s="1"/>
  <c r="I4695" i="24"/>
  <c r="J4695" i="24" s="1"/>
  <c r="I4696" i="24"/>
  <c r="J4696" i="24" s="1"/>
  <c r="I4697" i="24"/>
  <c r="J4697" i="24" s="1"/>
  <c r="I4698" i="24"/>
  <c r="J4698" i="24" s="1"/>
  <c r="I4699" i="24"/>
  <c r="J4699" i="24" s="1"/>
  <c r="I4700" i="24"/>
  <c r="J4700" i="24" s="1"/>
  <c r="I4701" i="24"/>
  <c r="I4702" i="24"/>
  <c r="J4702" i="24" s="1"/>
  <c r="I4703" i="24"/>
  <c r="J4703" i="24" s="1"/>
  <c r="I4704" i="24"/>
  <c r="J4704" i="24" s="1"/>
  <c r="I4705" i="24"/>
  <c r="J4705" i="24" s="1"/>
  <c r="I4706" i="24"/>
  <c r="J4706" i="24" s="1"/>
  <c r="I4707" i="24"/>
  <c r="J4707" i="24" s="1"/>
  <c r="I4708" i="24"/>
  <c r="J4708" i="24" s="1"/>
  <c r="I4709" i="24"/>
  <c r="I4710" i="24"/>
  <c r="J4710" i="24" s="1"/>
  <c r="I4711" i="24"/>
  <c r="J4711" i="24" s="1"/>
  <c r="I4712" i="24"/>
  <c r="J4712" i="24" s="1"/>
  <c r="I4713" i="24"/>
  <c r="J4713" i="24" s="1"/>
  <c r="I4714" i="24"/>
  <c r="J4714" i="24" s="1"/>
  <c r="I4715" i="24"/>
  <c r="J4715" i="24" s="1"/>
  <c r="I4716" i="24"/>
  <c r="J4716" i="24" s="1"/>
  <c r="I4717" i="24"/>
  <c r="I4718" i="24"/>
  <c r="J4718" i="24" s="1"/>
  <c r="I4719" i="24"/>
  <c r="J4719" i="24" s="1"/>
  <c r="I4720" i="24"/>
  <c r="J4720" i="24" s="1"/>
  <c r="I4721" i="24"/>
  <c r="J4721" i="24" s="1"/>
  <c r="I4722" i="24"/>
  <c r="J4722" i="24" s="1"/>
  <c r="I4723" i="24"/>
  <c r="J4723" i="24" s="1"/>
  <c r="I4724" i="24"/>
  <c r="J4724" i="24" s="1"/>
  <c r="I4725" i="24"/>
  <c r="I4726" i="24"/>
  <c r="J4726" i="24" s="1"/>
  <c r="I4727" i="24"/>
  <c r="J4727" i="24" s="1"/>
  <c r="I4728" i="24"/>
  <c r="J4728" i="24" s="1"/>
  <c r="I4729" i="24"/>
  <c r="J4729" i="24" s="1"/>
  <c r="I4730" i="24"/>
  <c r="J4730" i="24" s="1"/>
  <c r="I4731" i="24"/>
  <c r="J4731" i="24" s="1"/>
  <c r="I4732" i="24"/>
  <c r="J4732" i="24" s="1"/>
  <c r="I4733" i="24"/>
  <c r="I4734" i="24"/>
  <c r="J4734" i="24" s="1"/>
  <c r="I4735" i="24"/>
  <c r="J4735" i="24" s="1"/>
  <c r="I4736" i="24"/>
  <c r="J4736" i="24" s="1"/>
  <c r="I4737" i="24"/>
  <c r="J4737" i="24" s="1"/>
  <c r="I4738" i="24"/>
  <c r="J4738" i="24" s="1"/>
  <c r="I4739" i="24"/>
  <c r="J4739" i="24" s="1"/>
  <c r="I4740" i="24"/>
  <c r="J4740" i="24" s="1"/>
  <c r="I4741" i="24"/>
  <c r="I4742" i="24"/>
  <c r="J4742" i="24" s="1"/>
  <c r="I4743" i="24"/>
  <c r="J4743" i="24" s="1"/>
  <c r="I4744" i="24"/>
  <c r="J4744" i="24" s="1"/>
  <c r="I4745" i="24"/>
  <c r="J4745" i="24" s="1"/>
  <c r="I4746" i="24"/>
  <c r="J4746" i="24" s="1"/>
  <c r="I4747" i="24"/>
  <c r="J4747" i="24" s="1"/>
  <c r="I4748" i="24"/>
  <c r="J4748" i="24" s="1"/>
  <c r="I4749" i="24"/>
  <c r="I4750" i="24"/>
  <c r="J4750" i="24" s="1"/>
  <c r="I4751" i="24"/>
  <c r="J4751" i="24" s="1"/>
  <c r="I4752" i="24"/>
  <c r="J4752" i="24" s="1"/>
  <c r="I4753" i="24"/>
  <c r="J4753" i="24" s="1"/>
  <c r="I4754" i="24"/>
  <c r="J4754" i="24" s="1"/>
  <c r="I4755" i="24"/>
  <c r="J4755" i="24" s="1"/>
  <c r="I4756" i="24"/>
  <c r="J4756" i="24" s="1"/>
  <c r="I4757" i="24"/>
  <c r="I4758" i="24"/>
  <c r="J4758" i="24" s="1"/>
  <c r="I4759" i="24"/>
  <c r="J4759" i="24" s="1"/>
  <c r="I4760" i="24"/>
  <c r="J4760" i="24" s="1"/>
  <c r="I4761" i="24"/>
  <c r="J4761" i="24" s="1"/>
  <c r="I4762" i="24"/>
  <c r="J4762" i="24" s="1"/>
  <c r="I4763" i="24"/>
  <c r="J4763" i="24" s="1"/>
  <c r="I4764" i="24"/>
  <c r="J4764" i="24" s="1"/>
  <c r="I4765" i="24"/>
  <c r="I4766" i="24"/>
  <c r="J4766" i="24" s="1"/>
  <c r="I4767" i="24"/>
  <c r="J4767" i="24" s="1"/>
  <c r="I4768" i="24"/>
  <c r="J4768" i="24" s="1"/>
  <c r="I4769" i="24"/>
  <c r="J4769" i="24" s="1"/>
  <c r="I4770" i="24"/>
  <c r="J4770" i="24" s="1"/>
  <c r="I4771" i="24"/>
  <c r="J4771" i="24" s="1"/>
  <c r="I4772" i="24"/>
  <c r="J4772" i="24" s="1"/>
  <c r="I4773" i="24"/>
  <c r="I4774" i="24"/>
  <c r="J4774" i="24" s="1"/>
  <c r="I4775" i="24"/>
  <c r="J4775" i="24" s="1"/>
  <c r="I4776" i="24"/>
  <c r="J4776" i="24" s="1"/>
  <c r="I4777" i="24"/>
  <c r="J4777" i="24" s="1"/>
  <c r="I4778" i="24"/>
  <c r="J4778" i="24" s="1"/>
  <c r="I4779" i="24"/>
  <c r="J4779" i="24" s="1"/>
  <c r="I4780" i="24"/>
  <c r="J4780" i="24" s="1"/>
  <c r="I4781" i="24"/>
  <c r="I4782" i="24"/>
  <c r="J4782" i="24" s="1"/>
  <c r="I4783" i="24"/>
  <c r="J4783" i="24" s="1"/>
  <c r="I4784" i="24"/>
  <c r="J4784" i="24" s="1"/>
  <c r="I4785" i="24"/>
  <c r="J4785" i="24" s="1"/>
  <c r="I4786" i="24"/>
  <c r="J4786" i="24" s="1"/>
  <c r="I4787" i="24"/>
  <c r="J4787" i="24" s="1"/>
  <c r="I4788" i="24"/>
  <c r="J4788" i="24" s="1"/>
  <c r="I4789" i="24"/>
  <c r="I4790" i="24"/>
  <c r="J4790" i="24" s="1"/>
  <c r="I4791" i="24"/>
  <c r="J4791" i="24" s="1"/>
  <c r="I4792" i="24"/>
  <c r="J4792" i="24" s="1"/>
  <c r="I4793" i="24"/>
  <c r="J4793" i="24" s="1"/>
  <c r="I4794" i="24"/>
  <c r="J4794" i="24" s="1"/>
  <c r="I4795" i="24"/>
  <c r="J4795" i="24" s="1"/>
  <c r="I4796" i="24"/>
  <c r="J4796" i="24" s="1"/>
  <c r="I4797" i="24"/>
  <c r="I4798" i="24"/>
  <c r="J4798" i="24" s="1"/>
  <c r="I4799" i="24"/>
  <c r="J4799" i="24" s="1"/>
  <c r="I4800" i="24"/>
  <c r="J4800" i="24" s="1"/>
  <c r="I4801" i="24"/>
  <c r="J4801" i="24" s="1"/>
  <c r="I4802" i="24"/>
  <c r="J4802" i="24" s="1"/>
  <c r="I4803" i="24"/>
  <c r="J4803" i="24" s="1"/>
  <c r="I4804" i="24"/>
  <c r="J4804" i="24" s="1"/>
  <c r="I4805" i="24"/>
  <c r="I4806" i="24"/>
  <c r="J4806" i="24" s="1"/>
  <c r="I4807" i="24"/>
  <c r="J4807" i="24" s="1"/>
  <c r="I4808" i="24"/>
  <c r="J4808" i="24" s="1"/>
  <c r="I4809" i="24"/>
  <c r="J4809" i="24" s="1"/>
  <c r="I4810" i="24"/>
  <c r="J4810" i="24" s="1"/>
  <c r="I4811" i="24"/>
  <c r="J4811" i="24" s="1"/>
  <c r="I4812" i="24"/>
  <c r="J4812" i="24" s="1"/>
  <c r="I4813" i="24"/>
  <c r="I4814" i="24"/>
  <c r="J4814" i="24" s="1"/>
  <c r="I4815" i="24"/>
  <c r="J4815" i="24" s="1"/>
  <c r="I4816" i="24"/>
  <c r="J4816" i="24" s="1"/>
  <c r="I4817" i="24"/>
  <c r="J4817" i="24" s="1"/>
  <c r="I4818" i="24"/>
  <c r="J4818" i="24" s="1"/>
  <c r="I4819" i="24"/>
  <c r="J4819" i="24" s="1"/>
  <c r="I4820" i="24"/>
  <c r="J4820" i="24" s="1"/>
  <c r="I4821" i="24"/>
  <c r="I4822" i="24"/>
  <c r="J4822" i="24" s="1"/>
  <c r="I4823" i="24"/>
  <c r="J4823" i="24" s="1"/>
  <c r="I4824" i="24"/>
  <c r="J4824" i="24" s="1"/>
  <c r="I4825" i="24"/>
  <c r="J4825" i="24" s="1"/>
  <c r="I4826" i="24"/>
  <c r="J4826" i="24" s="1"/>
  <c r="I4827" i="24"/>
  <c r="J4827" i="24" s="1"/>
  <c r="I4828" i="24"/>
  <c r="J4828" i="24" s="1"/>
  <c r="I4829" i="24"/>
  <c r="I4830" i="24"/>
  <c r="J4830" i="24" s="1"/>
  <c r="I4831" i="24"/>
  <c r="J4831" i="24" s="1"/>
  <c r="I4832" i="24"/>
  <c r="J4832" i="24" s="1"/>
  <c r="I4833" i="24"/>
  <c r="J4833" i="24" s="1"/>
  <c r="I4834" i="24"/>
  <c r="J4834" i="24" s="1"/>
  <c r="I4835" i="24"/>
  <c r="J4835" i="24" s="1"/>
  <c r="I4836" i="24"/>
  <c r="J4836" i="24" s="1"/>
  <c r="I4837" i="24"/>
  <c r="I4838" i="24"/>
  <c r="J4838" i="24" s="1"/>
  <c r="I4839" i="24"/>
  <c r="J4839" i="24" s="1"/>
  <c r="I4840" i="24"/>
  <c r="J4840" i="24" s="1"/>
  <c r="I4841" i="24"/>
  <c r="J4841" i="24" s="1"/>
  <c r="I4842" i="24"/>
  <c r="J4842" i="24" s="1"/>
  <c r="I4843" i="24"/>
  <c r="J4843" i="24" s="1"/>
  <c r="I4844" i="24"/>
  <c r="J4844" i="24" s="1"/>
  <c r="I4845" i="24"/>
  <c r="I4846" i="24"/>
  <c r="J4846" i="24" s="1"/>
  <c r="I4847" i="24"/>
  <c r="J4847" i="24" s="1"/>
  <c r="I4848" i="24"/>
  <c r="J4848" i="24" s="1"/>
  <c r="I4849" i="24"/>
  <c r="J4849" i="24" s="1"/>
  <c r="I4850" i="24"/>
  <c r="J4850" i="24" s="1"/>
  <c r="I4851" i="24"/>
  <c r="J4851" i="24" s="1"/>
  <c r="I4852" i="24"/>
  <c r="J4852" i="24" s="1"/>
  <c r="I4853" i="24"/>
  <c r="I4854" i="24"/>
  <c r="J4854" i="24" s="1"/>
  <c r="I4855" i="24"/>
  <c r="J4855" i="24" s="1"/>
  <c r="I4856" i="24"/>
  <c r="J4856" i="24" s="1"/>
  <c r="I4857" i="24"/>
  <c r="J4857" i="24" s="1"/>
  <c r="I4858" i="24"/>
  <c r="J4858" i="24" s="1"/>
  <c r="I4859" i="24"/>
  <c r="J4859" i="24" s="1"/>
  <c r="I4860" i="24"/>
  <c r="J4860" i="24" s="1"/>
  <c r="I4861" i="24"/>
  <c r="I4862" i="24"/>
  <c r="J4862" i="24" s="1"/>
  <c r="I4863" i="24"/>
  <c r="J4863" i="24" s="1"/>
  <c r="I4864" i="24"/>
  <c r="J4864" i="24" s="1"/>
  <c r="I4865" i="24"/>
  <c r="J4865" i="24" s="1"/>
  <c r="I4866" i="24"/>
  <c r="J4866" i="24" s="1"/>
  <c r="I4867" i="24"/>
  <c r="J4867" i="24" s="1"/>
  <c r="I4868" i="24"/>
  <c r="J4868" i="24" s="1"/>
  <c r="I4869" i="24"/>
  <c r="I4870" i="24"/>
  <c r="J4870" i="24" s="1"/>
  <c r="I4871" i="24"/>
  <c r="J4871" i="24" s="1"/>
  <c r="I4872" i="24"/>
  <c r="J4872" i="24" s="1"/>
  <c r="I4873" i="24"/>
  <c r="J4873" i="24" s="1"/>
  <c r="I4874" i="24"/>
  <c r="J4874" i="24" s="1"/>
  <c r="I4875" i="24"/>
  <c r="J4875" i="24" s="1"/>
  <c r="I4876" i="24"/>
  <c r="J4876" i="24" s="1"/>
  <c r="I4877" i="24"/>
  <c r="I4878" i="24"/>
  <c r="J4878" i="24" s="1"/>
  <c r="I4879" i="24"/>
  <c r="J4879" i="24" s="1"/>
  <c r="I4880" i="24"/>
  <c r="J4880" i="24" s="1"/>
  <c r="I4881" i="24"/>
  <c r="J4881" i="24" s="1"/>
  <c r="I4882" i="24"/>
  <c r="J4882" i="24" s="1"/>
  <c r="I4883" i="24"/>
  <c r="J4883" i="24" s="1"/>
  <c r="I4884" i="24"/>
  <c r="J4884" i="24" s="1"/>
  <c r="I4885" i="24"/>
  <c r="I4886" i="24"/>
  <c r="J4886" i="24" s="1"/>
  <c r="I4887" i="24"/>
  <c r="J4887" i="24" s="1"/>
  <c r="I4888" i="24"/>
  <c r="J4888" i="24" s="1"/>
  <c r="I4889" i="24"/>
  <c r="J4889" i="24" s="1"/>
  <c r="I4890" i="24"/>
  <c r="J4890" i="24" s="1"/>
  <c r="I4891" i="24"/>
  <c r="J4891" i="24" s="1"/>
  <c r="I4892" i="24"/>
  <c r="J4892" i="24" s="1"/>
  <c r="I4893" i="24"/>
  <c r="I4894" i="24"/>
  <c r="J4894" i="24" s="1"/>
  <c r="I4895" i="24"/>
  <c r="J4895" i="24" s="1"/>
  <c r="I4896" i="24"/>
  <c r="J4896" i="24" s="1"/>
  <c r="I4897" i="24"/>
  <c r="J4897" i="24" s="1"/>
  <c r="I4898" i="24"/>
  <c r="J4898" i="24" s="1"/>
  <c r="I4899" i="24"/>
  <c r="J4899" i="24" s="1"/>
  <c r="I4900" i="24"/>
  <c r="J4900" i="24" s="1"/>
  <c r="I4901" i="24"/>
  <c r="I4902" i="24"/>
  <c r="J4902" i="24" s="1"/>
  <c r="I4903" i="24"/>
  <c r="J4903" i="24" s="1"/>
  <c r="I4904" i="24"/>
  <c r="J4904" i="24" s="1"/>
  <c r="I4905" i="24"/>
  <c r="J4905" i="24" s="1"/>
  <c r="I4906" i="24"/>
  <c r="J4906" i="24" s="1"/>
  <c r="I4907" i="24"/>
  <c r="J4907" i="24" s="1"/>
  <c r="I4908" i="24"/>
  <c r="J4908" i="24" s="1"/>
  <c r="I4909" i="24"/>
  <c r="I4910" i="24"/>
  <c r="J4910" i="24" s="1"/>
  <c r="I4911" i="24"/>
  <c r="J4911" i="24" s="1"/>
  <c r="I4912" i="24"/>
  <c r="J4912" i="24" s="1"/>
  <c r="I4913" i="24"/>
  <c r="J4913" i="24" s="1"/>
  <c r="I4914" i="24"/>
  <c r="J4914" i="24" s="1"/>
  <c r="I4915" i="24"/>
  <c r="J4915" i="24" s="1"/>
  <c r="I4916" i="24"/>
  <c r="J4916" i="24" s="1"/>
  <c r="I4917" i="24"/>
  <c r="I4918" i="24"/>
  <c r="J4918" i="24" s="1"/>
  <c r="I4919" i="24"/>
  <c r="J4919" i="24" s="1"/>
  <c r="I4920" i="24"/>
  <c r="J4920" i="24" s="1"/>
  <c r="I4921" i="24"/>
  <c r="J4921" i="24" s="1"/>
  <c r="I4922" i="24"/>
  <c r="J4922" i="24" s="1"/>
  <c r="I4923" i="24"/>
  <c r="J4923" i="24" s="1"/>
  <c r="I4924" i="24"/>
  <c r="J4924" i="24" s="1"/>
  <c r="I4925" i="24"/>
  <c r="I4926" i="24"/>
  <c r="J4926" i="24" s="1"/>
  <c r="I4927" i="24"/>
  <c r="J4927" i="24" s="1"/>
  <c r="I4928" i="24"/>
  <c r="J4928" i="24" s="1"/>
  <c r="I4929" i="24"/>
  <c r="J4929" i="24" s="1"/>
  <c r="I4930" i="24"/>
  <c r="J4930" i="24" s="1"/>
  <c r="I4931" i="24"/>
  <c r="J4931" i="24" s="1"/>
  <c r="I4932" i="24"/>
  <c r="J4932" i="24" s="1"/>
  <c r="I4933" i="24"/>
  <c r="I4934" i="24"/>
  <c r="J4934" i="24" s="1"/>
  <c r="I4935" i="24"/>
  <c r="J4935" i="24" s="1"/>
  <c r="I4936" i="24"/>
  <c r="J4936" i="24" s="1"/>
  <c r="I4937" i="24"/>
  <c r="J4937" i="24" s="1"/>
  <c r="I4938" i="24"/>
  <c r="J4938" i="24" s="1"/>
  <c r="I4939" i="24"/>
  <c r="J4939" i="24" s="1"/>
  <c r="I4940" i="24"/>
  <c r="J4940" i="24" s="1"/>
  <c r="I4941" i="24"/>
  <c r="I4942" i="24"/>
  <c r="J4942" i="24" s="1"/>
  <c r="I4943" i="24"/>
  <c r="J4943" i="24" s="1"/>
  <c r="I4944" i="24"/>
  <c r="J4944" i="24" s="1"/>
  <c r="I4945" i="24"/>
  <c r="J4945" i="24" s="1"/>
  <c r="I4946" i="24"/>
  <c r="J4946" i="24" s="1"/>
  <c r="I4947" i="24"/>
  <c r="J4947" i="24" s="1"/>
  <c r="I4948" i="24"/>
  <c r="J4948" i="24" s="1"/>
  <c r="I4949" i="24"/>
  <c r="I4950" i="24"/>
  <c r="J4950" i="24" s="1"/>
  <c r="I4951" i="24"/>
  <c r="J4951" i="24" s="1"/>
  <c r="I4952" i="24"/>
  <c r="J4952" i="24" s="1"/>
  <c r="I4953" i="24"/>
  <c r="J4953" i="24" s="1"/>
  <c r="I4954" i="24"/>
  <c r="J4954" i="24" s="1"/>
  <c r="I4955" i="24"/>
  <c r="J4955" i="24" s="1"/>
  <c r="I4956" i="24"/>
  <c r="J4956" i="24" s="1"/>
  <c r="I4957" i="24"/>
  <c r="I4958" i="24"/>
  <c r="J4958" i="24" s="1"/>
  <c r="I4959" i="24"/>
  <c r="J4959" i="24" s="1"/>
  <c r="I4960" i="24"/>
  <c r="J4960" i="24" s="1"/>
  <c r="I4961" i="24"/>
  <c r="J4961" i="24" s="1"/>
  <c r="I4962" i="24"/>
  <c r="J4962" i="24" s="1"/>
  <c r="I4963" i="24"/>
  <c r="J4963" i="24" s="1"/>
  <c r="I4964" i="24"/>
  <c r="J4964" i="24" s="1"/>
  <c r="I4965" i="24"/>
  <c r="I4966" i="24"/>
  <c r="J4966" i="24" s="1"/>
  <c r="I4967" i="24"/>
  <c r="J4967" i="24" s="1"/>
  <c r="I4968" i="24"/>
  <c r="J4968" i="24" s="1"/>
  <c r="I4969" i="24"/>
  <c r="J4969" i="24" s="1"/>
  <c r="I4970" i="24"/>
  <c r="J4970" i="24" s="1"/>
  <c r="I4971" i="24"/>
  <c r="J4971" i="24" s="1"/>
  <c r="I4972" i="24"/>
  <c r="J4972" i="24" s="1"/>
  <c r="I4973" i="24"/>
  <c r="I4974" i="24"/>
  <c r="J4974" i="24" s="1"/>
  <c r="I4975" i="24"/>
  <c r="J4975" i="24" s="1"/>
  <c r="I4976" i="24"/>
  <c r="J4976" i="24" s="1"/>
  <c r="I4977" i="24"/>
  <c r="J4977" i="24" s="1"/>
  <c r="I4978" i="24"/>
  <c r="J4978" i="24" s="1"/>
  <c r="I4979" i="24"/>
  <c r="J4979" i="24" s="1"/>
  <c r="I4980" i="24"/>
  <c r="J4980" i="24" s="1"/>
  <c r="I4981" i="24"/>
  <c r="I4982" i="24"/>
  <c r="J4982" i="24" s="1"/>
  <c r="I4983" i="24"/>
  <c r="J4983" i="24" s="1"/>
  <c r="I4984" i="24"/>
  <c r="J4984" i="24" s="1"/>
  <c r="I4985" i="24"/>
  <c r="J4985" i="24" s="1"/>
  <c r="I4986" i="24"/>
  <c r="J4986" i="24" s="1"/>
  <c r="I4987" i="24"/>
  <c r="J4987" i="24" s="1"/>
  <c r="I4988" i="24"/>
  <c r="J4988" i="24" s="1"/>
  <c r="I4989" i="24"/>
  <c r="I4990" i="24"/>
  <c r="J4990" i="24" s="1"/>
  <c r="I4991" i="24"/>
  <c r="J4991" i="24" s="1"/>
  <c r="I4992" i="24"/>
  <c r="J4992" i="24" s="1"/>
  <c r="I4993" i="24"/>
  <c r="J4993" i="24" s="1"/>
  <c r="I4994" i="24"/>
  <c r="J4994" i="24" s="1"/>
  <c r="I4995" i="24"/>
  <c r="J4995" i="24" s="1"/>
  <c r="I4996" i="24"/>
  <c r="J4996" i="24" s="1"/>
  <c r="I4997" i="24"/>
  <c r="I4998" i="24"/>
  <c r="J4998" i="24" s="1"/>
  <c r="I4999" i="24"/>
  <c r="J4999" i="24" s="1"/>
  <c r="I5000" i="24"/>
  <c r="J5000" i="24" s="1"/>
  <c r="I5001" i="24"/>
  <c r="J5001" i="24" s="1"/>
  <c r="I5002" i="24"/>
  <c r="J5002" i="24" s="1"/>
  <c r="I5003" i="24"/>
  <c r="J5003" i="24" s="1"/>
  <c r="I5004" i="24"/>
  <c r="J5004" i="24" s="1"/>
  <c r="I5005" i="24"/>
  <c r="I5006" i="24"/>
  <c r="J5006" i="24" s="1"/>
  <c r="I5007" i="24"/>
  <c r="J5007" i="24" s="1"/>
  <c r="I5008" i="24"/>
  <c r="J5008" i="24" s="1"/>
  <c r="I5009" i="24"/>
  <c r="J5009" i="24" s="1"/>
  <c r="I5010" i="24"/>
  <c r="J5010" i="24" s="1"/>
  <c r="I5011" i="24"/>
  <c r="J5011" i="24" s="1"/>
  <c r="I5012" i="24"/>
  <c r="J5012" i="24" s="1"/>
  <c r="I5013" i="24"/>
  <c r="I5014" i="24"/>
  <c r="J5014" i="24" s="1"/>
  <c r="I5015" i="24"/>
  <c r="J5015" i="24" s="1"/>
  <c r="I5016" i="24"/>
  <c r="J5016" i="24" s="1"/>
  <c r="I5017" i="24"/>
  <c r="J5017" i="24" s="1"/>
  <c r="I5018" i="24"/>
  <c r="J5018" i="24" s="1"/>
  <c r="I5019" i="24"/>
  <c r="J5019" i="24" s="1"/>
  <c r="I5020" i="24"/>
  <c r="J5020" i="24" s="1"/>
  <c r="I5021" i="24"/>
  <c r="I5022" i="24"/>
  <c r="J5022" i="24" s="1"/>
  <c r="I5023" i="24"/>
  <c r="J5023" i="24" s="1"/>
  <c r="I5024" i="24"/>
  <c r="J5024" i="24" s="1"/>
  <c r="I5025" i="24"/>
  <c r="J5025" i="24" s="1"/>
  <c r="I5026" i="24"/>
  <c r="J5026" i="24" s="1"/>
  <c r="I5027" i="24"/>
  <c r="J5027" i="24" s="1"/>
  <c r="I5028" i="24"/>
  <c r="J5028" i="24" s="1"/>
  <c r="I5029" i="24"/>
  <c r="I5030" i="24"/>
  <c r="J5030" i="24" s="1"/>
  <c r="I5031" i="24"/>
  <c r="J5031" i="24" s="1"/>
  <c r="I5032" i="24"/>
  <c r="J5032" i="24" s="1"/>
  <c r="I5033" i="24"/>
  <c r="J5033" i="24" s="1"/>
  <c r="I5034" i="24"/>
  <c r="J5034" i="24" s="1"/>
  <c r="I5035" i="24"/>
  <c r="J5035" i="24" s="1"/>
  <c r="I5036" i="24"/>
  <c r="J5036" i="24" s="1"/>
  <c r="I5037" i="24"/>
  <c r="I5038" i="24"/>
  <c r="J5038" i="24" s="1"/>
  <c r="I5039" i="24"/>
  <c r="J5039" i="24" s="1"/>
  <c r="I5040" i="24"/>
  <c r="J5040" i="24" s="1"/>
  <c r="I5041" i="24"/>
  <c r="J5041" i="24" s="1"/>
  <c r="I5042" i="24"/>
  <c r="J5042" i="24" s="1"/>
  <c r="I5043" i="24"/>
  <c r="J5043" i="24" s="1"/>
  <c r="I5044" i="24"/>
  <c r="J5044" i="24" s="1"/>
  <c r="I5045" i="24"/>
  <c r="I5046" i="24"/>
  <c r="J5046" i="24" s="1"/>
  <c r="I5047" i="24"/>
  <c r="J5047" i="24" s="1"/>
  <c r="I5048" i="24"/>
  <c r="J5048" i="24" s="1"/>
  <c r="I5049" i="24"/>
  <c r="J5049" i="24" s="1"/>
  <c r="I5050" i="24"/>
  <c r="J5050" i="24" s="1"/>
  <c r="I5051" i="24"/>
  <c r="J5051" i="24" s="1"/>
  <c r="I5052" i="24"/>
  <c r="J5052" i="24" s="1"/>
  <c r="I5053" i="24"/>
  <c r="I5054" i="24"/>
  <c r="J5054" i="24" s="1"/>
  <c r="I5055" i="24"/>
  <c r="J5055" i="24" s="1"/>
  <c r="I5056" i="24"/>
  <c r="J5056" i="24" s="1"/>
  <c r="I5057" i="24"/>
  <c r="J5057" i="24" s="1"/>
  <c r="I5058" i="24"/>
  <c r="J5058" i="24" s="1"/>
  <c r="I5059" i="24"/>
  <c r="J5059" i="24" s="1"/>
  <c r="I5060" i="24"/>
  <c r="J5060" i="24" s="1"/>
  <c r="I5061" i="24"/>
  <c r="I5062" i="24"/>
  <c r="J5062" i="24" s="1"/>
  <c r="I5063" i="24"/>
  <c r="J5063" i="24" s="1"/>
  <c r="I5064" i="24"/>
  <c r="J5064" i="24" s="1"/>
  <c r="I5065" i="24"/>
  <c r="J5065" i="24" s="1"/>
  <c r="I5066" i="24"/>
  <c r="J5066" i="24" s="1"/>
  <c r="I5067" i="24"/>
  <c r="J5067" i="24" s="1"/>
  <c r="I5068" i="24"/>
  <c r="J5068" i="24" s="1"/>
  <c r="I5069" i="24"/>
  <c r="I5070" i="24"/>
  <c r="J5070" i="24" s="1"/>
  <c r="I5071" i="24"/>
  <c r="J5071" i="24" s="1"/>
  <c r="I5072" i="24"/>
  <c r="J5072" i="24" s="1"/>
  <c r="I5073" i="24"/>
  <c r="J5073" i="24" s="1"/>
  <c r="I5074" i="24"/>
  <c r="J5074" i="24" s="1"/>
  <c r="I5075" i="24"/>
  <c r="J5075" i="24" s="1"/>
  <c r="I5076" i="24"/>
  <c r="J5076" i="24" s="1"/>
  <c r="I5077" i="24"/>
  <c r="I5078" i="24"/>
  <c r="J5078" i="24" s="1"/>
  <c r="I5079" i="24"/>
  <c r="J5079" i="24" s="1"/>
  <c r="I5080" i="24"/>
  <c r="J5080" i="24" s="1"/>
  <c r="I5081" i="24"/>
  <c r="J5081" i="24" s="1"/>
  <c r="I5082" i="24"/>
  <c r="J5082" i="24" s="1"/>
  <c r="I5083" i="24"/>
  <c r="J5083" i="24" s="1"/>
  <c r="I5084" i="24"/>
  <c r="J5084" i="24" s="1"/>
  <c r="I5085" i="24"/>
  <c r="I5086" i="24"/>
  <c r="J5086" i="24" s="1"/>
  <c r="I5087" i="24"/>
  <c r="J5087" i="24" s="1"/>
  <c r="I5088" i="24"/>
  <c r="J5088" i="24" s="1"/>
  <c r="I5089" i="24"/>
  <c r="J5089" i="24" s="1"/>
  <c r="I5090" i="24"/>
  <c r="J5090" i="24" s="1"/>
  <c r="I5091" i="24"/>
  <c r="J5091" i="24" s="1"/>
  <c r="I5092" i="24"/>
  <c r="J5092" i="24" s="1"/>
  <c r="I5093" i="24"/>
  <c r="I5094" i="24"/>
  <c r="J5094" i="24" s="1"/>
  <c r="I5095" i="24"/>
  <c r="J5095" i="24" s="1"/>
  <c r="I5096" i="24"/>
  <c r="J5096" i="24" s="1"/>
  <c r="I5097" i="24"/>
  <c r="J5097" i="24" s="1"/>
  <c r="I5098" i="24"/>
  <c r="J5098" i="24" s="1"/>
  <c r="I5099" i="24"/>
  <c r="J5099" i="24" s="1"/>
  <c r="I5100" i="24"/>
  <c r="J5100" i="24" s="1"/>
  <c r="I5101" i="24"/>
  <c r="I5102" i="24"/>
  <c r="J5102" i="24" s="1"/>
  <c r="I5103" i="24"/>
  <c r="J5103" i="24" s="1"/>
  <c r="I5104" i="24"/>
  <c r="J5104" i="24" s="1"/>
  <c r="I5105" i="24"/>
  <c r="J5105" i="24" s="1"/>
  <c r="I5106" i="24"/>
  <c r="J5106" i="24" s="1"/>
  <c r="I5107" i="24"/>
  <c r="J5107" i="24" s="1"/>
  <c r="I5108" i="24"/>
  <c r="J5108" i="24" s="1"/>
  <c r="I5109" i="24"/>
  <c r="I5110" i="24"/>
  <c r="J5110" i="24" s="1"/>
  <c r="I5111" i="24"/>
  <c r="J5111" i="24" s="1"/>
  <c r="I5112" i="24"/>
  <c r="J5112" i="24" s="1"/>
  <c r="I5113" i="24"/>
  <c r="J5113" i="24" s="1"/>
  <c r="I5114" i="24"/>
  <c r="J5114" i="24" s="1"/>
  <c r="I5115" i="24"/>
  <c r="J5115" i="24" s="1"/>
  <c r="I5116" i="24"/>
  <c r="J5116" i="24" s="1"/>
  <c r="I5117" i="24"/>
  <c r="I5118" i="24"/>
  <c r="J5118" i="24" s="1"/>
  <c r="I5119" i="24"/>
  <c r="J5119" i="24" s="1"/>
  <c r="I5120" i="24"/>
  <c r="J5120" i="24" s="1"/>
  <c r="I5121" i="24"/>
  <c r="J5121" i="24" s="1"/>
  <c r="I5122" i="24"/>
  <c r="J5122" i="24" s="1"/>
  <c r="I5123" i="24"/>
  <c r="J5123" i="24" s="1"/>
  <c r="I5124" i="24"/>
  <c r="J5124" i="24" s="1"/>
  <c r="I5125" i="24"/>
  <c r="I5126" i="24"/>
  <c r="J5126" i="24" s="1"/>
  <c r="I5127" i="24"/>
  <c r="J5127" i="24" s="1"/>
  <c r="I5128" i="24"/>
  <c r="J5128" i="24" s="1"/>
  <c r="I5129" i="24"/>
  <c r="J5129" i="24" s="1"/>
  <c r="I5130" i="24"/>
  <c r="J5130" i="24" s="1"/>
  <c r="I5131" i="24"/>
  <c r="J5131" i="24" s="1"/>
  <c r="I5132" i="24"/>
  <c r="J5132" i="24" s="1"/>
  <c r="I5133" i="24"/>
  <c r="I5134" i="24"/>
  <c r="J5134" i="24" s="1"/>
  <c r="I5135" i="24"/>
  <c r="J5135" i="24" s="1"/>
  <c r="I5136" i="24"/>
  <c r="J5136" i="24" s="1"/>
  <c r="I5137" i="24"/>
  <c r="J5137" i="24" s="1"/>
  <c r="I5138" i="24"/>
  <c r="J5138" i="24" s="1"/>
  <c r="I5139" i="24"/>
  <c r="J5139" i="24" s="1"/>
  <c r="I5140" i="24"/>
  <c r="J5140" i="24" s="1"/>
  <c r="I5141" i="24"/>
  <c r="I5142" i="24"/>
  <c r="J5142" i="24" s="1"/>
  <c r="I5143" i="24"/>
  <c r="J5143" i="24" s="1"/>
  <c r="I5144" i="24"/>
  <c r="J5144" i="24" s="1"/>
  <c r="I5145" i="24"/>
  <c r="J5145" i="24" s="1"/>
  <c r="I5146" i="24"/>
  <c r="J5146" i="24" s="1"/>
  <c r="I5147" i="24"/>
  <c r="J5147" i="24" s="1"/>
  <c r="I5148" i="24"/>
  <c r="J5148" i="24" s="1"/>
  <c r="I5149" i="24"/>
  <c r="I5150" i="24"/>
  <c r="J5150" i="24" s="1"/>
  <c r="I5151" i="24"/>
  <c r="J5151" i="24" s="1"/>
  <c r="I5152" i="24"/>
  <c r="J5152" i="24" s="1"/>
  <c r="I5153" i="24"/>
  <c r="J5153" i="24" s="1"/>
  <c r="I5154" i="24"/>
  <c r="J5154" i="24" s="1"/>
  <c r="I5155" i="24"/>
  <c r="J5155" i="24" s="1"/>
  <c r="I5156" i="24"/>
  <c r="J5156" i="24" s="1"/>
  <c r="I5157" i="24"/>
  <c r="I5158" i="24"/>
  <c r="J5158" i="24" s="1"/>
  <c r="I5159" i="24"/>
  <c r="J5159" i="24" s="1"/>
  <c r="I5160" i="24"/>
  <c r="J5160" i="24" s="1"/>
  <c r="I5161" i="24"/>
  <c r="J5161" i="24" s="1"/>
  <c r="I5162" i="24"/>
  <c r="J5162" i="24" s="1"/>
  <c r="I5163" i="24"/>
  <c r="J5163" i="24" s="1"/>
  <c r="I5164" i="24"/>
  <c r="J5164" i="24" s="1"/>
  <c r="I5165" i="24"/>
  <c r="I5166" i="24"/>
  <c r="J5166" i="24" s="1"/>
  <c r="I5167" i="24"/>
  <c r="J5167" i="24" s="1"/>
  <c r="I5168" i="24"/>
  <c r="J5168" i="24" s="1"/>
  <c r="I5169" i="24"/>
  <c r="J5169" i="24" s="1"/>
  <c r="I5170" i="24"/>
  <c r="J5170" i="24" s="1"/>
  <c r="I5171" i="24"/>
  <c r="J5171" i="24" s="1"/>
  <c r="I5172" i="24"/>
  <c r="J5172" i="24" s="1"/>
  <c r="I5173" i="24"/>
  <c r="I5174" i="24"/>
  <c r="J5174" i="24" s="1"/>
  <c r="I5175" i="24"/>
  <c r="J5175" i="24" s="1"/>
  <c r="I5176" i="24"/>
  <c r="J5176" i="24" s="1"/>
  <c r="I5177" i="24"/>
  <c r="J5177" i="24" s="1"/>
  <c r="I5178" i="24"/>
  <c r="J5178" i="24" s="1"/>
  <c r="I5179" i="24"/>
  <c r="J5179" i="24" s="1"/>
  <c r="I5180" i="24"/>
  <c r="J5180" i="24" s="1"/>
  <c r="I5181" i="24"/>
  <c r="I5182" i="24"/>
  <c r="J5182" i="24" s="1"/>
  <c r="I5183" i="24"/>
  <c r="J5183" i="24" s="1"/>
  <c r="I5184" i="24"/>
  <c r="J5184" i="24" s="1"/>
  <c r="I5185" i="24"/>
  <c r="J5185" i="24" s="1"/>
  <c r="I5186" i="24"/>
  <c r="J5186" i="24" s="1"/>
  <c r="I5187" i="24"/>
  <c r="J5187" i="24" s="1"/>
  <c r="I5188" i="24"/>
  <c r="J5188" i="24" s="1"/>
  <c r="I5189" i="24"/>
  <c r="I5190" i="24"/>
  <c r="J5190" i="24" s="1"/>
  <c r="I5191" i="24"/>
  <c r="J5191" i="24" s="1"/>
  <c r="I5192" i="24"/>
  <c r="J5192" i="24" s="1"/>
  <c r="I5193" i="24"/>
  <c r="J5193" i="24" s="1"/>
  <c r="I5194" i="24"/>
  <c r="J5194" i="24" s="1"/>
  <c r="I5195" i="24"/>
  <c r="J5195" i="24" s="1"/>
  <c r="I5196" i="24"/>
  <c r="J5196" i="24" s="1"/>
  <c r="I5197" i="24"/>
  <c r="I5198" i="24"/>
  <c r="J5198" i="24" s="1"/>
  <c r="I5199" i="24"/>
  <c r="J5199" i="24" s="1"/>
  <c r="I5200" i="24"/>
  <c r="J5200" i="24" s="1"/>
  <c r="I5201" i="24"/>
  <c r="J5201" i="24" s="1"/>
  <c r="I5202" i="24"/>
  <c r="J5202" i="24" s="1"/>
  <c r="I5203" i="24"/>
  <c r="J5203" i="24" s="1"/>
  <c r="I5204" i="24"/>
  <c r="J5204" i="24" s="1"/>
  <c r="I5205" i="24"/>
  <c r="I5206" i="24"/>
  <c r="J5206" i="24" s="1"/>
  <c r="I5207" i="24"/>
  <c r="J5207" i="24" s="1"/>
  <c r="I5208" i="24"/>
  <c r="J5208" i="24" s="1"/>
  <c r="I5209" i="24"/>
  <c r="J5209" i="24" s="1"/>
  <c r="I5210" i="24"/>
  <c r="J5210" i="24" s="1"/>
  <c r="I5211" i="24"/>
  <c r="J5211" i="24" s="1"/>
  <c r="I5212" i="24"/>
  <c r="J5212" i="24" s="1"/>
  <c r="I5213" i="24"/>
  <c r="I5214" i="24"/>
  <c r="J5214" i="24" s="1"/>
  <c r="I5215" i="24"/>
  <c r="J5215" i="24" s="1"/>
  <c r="I5216" i="24"/>
  <c r="J5216" i="24" s="1"/>
  <c r="I5217" i="24"/>
  <c r="J5217" i="24" s="1"/>
  <c r="I5218" i="24"/>
  <c r="J5218" i="24" s="1"/>
  <c r="I5219" i="24"/>
  <c r="J5219" i="24" s="1"/>
  <c r="I5220" i="24"/>
  <c r="J5220" i="24" s="1"/>
  <c r="I5221" i="24"/>
  <c r="I5222" i="24"/>
  <c r="J5222" i="24" s="1"/>
  <c r="I5223" i="24"/>
  <c r="J5223" i="24" s="1"/>
  <c r="I5224" i="24"/>
  <c r="J5224" i="24" s="1"/>
  <c r="I5225" i="24"/>
  <c r="J5225" i="24" s="1"/>
  <c r="I5226" i="24"/>
  <c r="J5226" i="24" s="1"/>
  <c r="I5227" i="24"/>
  <c r="J5227" i="24" s="1"/>
  <c r="I5228" i="24"/>
  <c r="J5228" i="24" s="1"/>
  <c r="I5229" i="24"/>
  <c r="I5230" i="24"/>
  <c r="J5230" i="24" s="1"/>
  <c r="I5231" i="24"/>
  <c r="J5231" i="24" s="1"/>
  <c r="I5232" i="24"/>
  <c r="J5232" i="24" s="1"/>
  <c r="I5233" i="24"/>
  <c r="J5233" i="24" s="1"/>
  <c r="I5234" i="24"/>
  <c r="J5234" i="24" s="1"/>
  <c r="I5235" i="24"/>
  <c r="J5235" i="24" s="1"/>
  <c r="I5236" i="24"/>
  <c r="J5236" i="24" s="1"/>
  <c r="I5237" i="24"/>
  <c r="I5238" i="24"/>
  <c r="J5238" i="24" s="1"/>
  <c r="I5239" i="24"/>
  <c r="J5239" i="24" s="1"/>
  <c r="I5240" i="24"/>
  <c r="J5240" i="24" s="1"/>
  <c r="I5241" i="24"/>
  <c r="J5241" i="24" s="1"/>
  <c r="I5242" i="24"/>
  <c r="J5242" i="24" s="1"/>
  <c r="I5243" i="24"/>
  <c r="J5243" i="24" s="1"/>
  <c r="I5244" i="24"/>
  <c r="J5244" i="24" s="1"/>
  <c r="I5245" i="24"/>
  <c r="I5246" i="24"/>
  <c r="J5246" i="24" s="1"/>
  <c r="I5247" i="24"/>
  <c r="J5247" i="24" s="1"/>
  <c r="I5248" i="24"/>
  <c r="J5248" i="24" s="1"/>
  <c r="I5249" i="24"/>
  <c r="J5249" i="24" s="1"/>
  <c r="I5250" i="24"/>
  <c r="J5250" i="24" s="1"/>
  <c r="I5251" i="24"/>
  <c r="J5251" i="24" s="1"/>
  <c r="I5252" i="24"/>
  <c r="J5252" i="24" s="1"/>
  <c r="I5253" i="24"/>
  <c r="I5254" i="24"/>
  <c r="J5254" i="24" s="1"/>
  <c r="I5255" i="24"/>
  <c r="J5255" i="24" s="1"/>
  <c r="I5256" i="24"/>
  <c r="J5256" i="24" s="1"/>
  <c r="I5257" i="24"/>
  <c r="J5257" i="24" s="1"/>
  <c r="I5258" i="24"/>
  <c r="J5258" i="24" s="1"/>
  <c r="I5259" i="24"/>
  <c r="J5259" i="24" s="1"/>
  <c r="I5260" i="24"/>
  <c r="J5260" i="24" s="1"/>
  <c r="I5261" i="24"/>
  <c r="I5262" i="24"/>
  <c r="J5262" i="24" s="1"/>
  <c r="I5263" i="24"/>
  <c r="J5263" i="24" s="1"/>
  <c r="I5264" i="24"/>
  <c r="J5264" i="24" s="1"/>
  <c r="I5265" i="24"/>
  <c r="J5265" i="24" s="1"/>
  <c r="I5266" i="24"/>
  <c r="J5266" i="24" s="1"/>
  <c r="I5267" i="24"/>
  <c r="J5267" i="24" s="1"/>
  <c r="I5268" i="24"/>
  <c r="J5268" i="24" s="1"/>
  <c r="I5269" i="24"/>
  <c r="I5270" i="24"/>
  <c r="J5270" i="24" s="1"/>
  <c r="I5271" i="24"/>
  <c r="J5271" i="24" s="1"/>
  <c r="I5272" i="24"/>
  <c r="J5272" i="24" s="1"/>
  <c r="I5273" i="24"/>
  <c r="J5273" i="24" s="1"/>
  <c r="I5274" i="24"/>
  <c r="J5274" i="24" s="1"/>
  <c r="I5275" i="24"/>
  <c r="J5275" i="24" s="1"/>
  <c r="I5276" i="24"/>
  <c r="J5276" i="24" s="1"/>
  <c r="I5277" i="24"/>
  <c r="I5278" i="24"/>
  <c r="J5278" i="24" s="1"/>
  <c r="I5279" i="24"/>
  <c r="J5279" i="24" s="1"/>
  <c r="I5280" i="24"/>
  <c r="J5280" i="24" s="1"/>
  <c r="I5281" i="24"/>
  <c r="J5281" i="24" s="1"/>
  <c r="I5282" i="24"/>
  <c r="J5282" i="24" s="1"/>
  <c r="I5283" i="24"/>
  <c r="J5283" i="24" s="1"/>
  <c r="I5284" i="24"/>
  <c r="J5284" i="24" s="1"/>
  <c r="I5285" i="24"/>
  <c r="I5286" i="24"/>
  <c r="J5286" i="24" s="1"/>
  <c r="I5287" i="24"/>
  <c r="J5287" i="24" s="1"/>
  <c r="I5288" i="24"/>
  <c r="J5288" i="24" s="1"/>
  <c r="I5289" i="24"/>
  <c r="J5289" i="24" s="1"/>
  <c r="I5290" i="24"/>
  <c r="J5290" i="24" s="1"/>
  <c r="I5291" i="24"/>
  <c r="J5291" i="24" s="1"/>
  <c r="I5292" i="24"/>
  <c r="J5292" i="24" s="1"/>
  <c r="I5293" i="24"/>
  <c r="I5294" i="24"/>
  <c r="J5294" i="24" s="1"/>
  <c r="I5295" i="24"/>
  <c r="J5295" i="24" s="1"/>
  <c r="I5296" i="24"/>
  <c r="J5296" i="24" s="1"/>
  <c r="I5297" i="24"/>
  <c r="J5297" i="24" s="1"/>
  <c r="I5298" i="24"/>
  <c r="J5298" i="24" s="1"/>
  <c r="I5299" i="24"/>
  <c r="J5299" i="24" s="1"/>
  <c r="I5300" i="24"/>
  <c r="J5300" i="24" s="1"/>
  <c r="I5301" i="24"/>
  <c r="I5302" i="24"/>
  <c r="J5302" i="24" s="1"/>
  <c r="I5303" i="24"/>
  <c r="J5303" i="24" s="1"/>
  <c r="I5304" i="24"/>
  <c r="J5304" i="24" s="1"/>
  <c r="I5305" i="24"/>
  <c r="J5305" i="24" s="1"/>
  <c r="I5306" i="24"/>
  <c r="J5306" i="24" s="1"/>
  <c r="I5307" i="24"/>
  <c r="J5307" i="24" s="1"/>
  <c r="I5308" i="24"/>
  <c r="J5308" i="24" s="1"/>
  <c r="I5309" i="24"/>
  <c r="I5310" i="24"/>
  <c r="J5310" i="24" s="1"/>
  <c r="I5311" i="24"/>
  <c r="J5311" i="24" s="1"/>
  <c r="I5312" i="24"/>
  <c r="J5312" i="24" s="1"/>
  <c r="I5313" i="24"/>
  <c r="J5313" i="24" s="1"/>
  <c r="I5314" i="24"/>
  <c r="J5314" i="24" s="1"/>
  <c r="I5315" i="24"/>
  <c r="J5315" i="24" s="1"/>
  <c r="I5316" i="24"/>
  <c r="J5316" i="24" s="1"/>
  <c r="I5317" i="24"/>
  <c r="I5318" i="24"/>
  <c r="J5318" i="24" s="1"/>
  <c r="I5319" i="24"/>
  <c r="J5319" i="24" s="1"/>
  <c r="I5320" i="24"/>
  <c r="J5320" i="24" s="1"/>
  <c r="I5321" i="24"/>
  <c r="J5321" i="24" s="1"/>
  <c r="I5322" i="24"/>
  <c r="J5322" i="24" s="1"/>
  <c r="I5323" i="24"/>
  <c r="J5323" i="24" s="1"/>
  <c r="I5324" i="24"/>
  <c r="J5324" i="24" s="1"/>
  <c r="I5325" i="24"/>
  <c r="I5326" i="24"/>
  <c r="J5326" i="24" s="1"/>
  <c r="I5327" i="24"/>
  <c r="J5327" i="24" s="1"/>
  <c r="I5328" i="24"/>
  <c r="J5328" i="24" s="1"/>
  <c r="I5329" i="24"/>
  <c r="J5329" i="24" s="1"/>
  <c r="I5330" i="24"/>
  <c r="J5330" i="24" s="1"/>
  <c r="I5331" i="24"/>
  <c r="J5331" i="24" s="1"/>
  <c r="I5332" i="24"/>
  <c r="J5332" i="24" s="1"/>
  <c r="I5333" i="24"/>
  <c r="I5334" i="24"/>
  <c r="J5334" i="24" s="1"/>
  <c r="I5335" i="24"/>
  <c r="J5335" i="24" s="1"/>
  <c r="I5336" i="24"/>
  <c r="J5336" i="24" s="1"/>
  <c r="I5337" i="24"/>
  <c r="J5337" i="24" s="1"/>
  <c r="I5338" i="24"/>
  <c r="J5338" i="24" s="1"/>
  <c r="I5339" i="24"/>
  <c r="J5339" i="24" s="1"/>
  <c r="I5340" i="24"/>
  <c r="J5340" i="24" s="1"/>
  <c r="I5341" i="24"/>
  <c r="I5342" i="24"/>
  <c r="J5342" i="24" s="1"/>
  <c r="I5343" i="24"/>
  <c r="J5343" i="24" s="1"/>
  <c r="I5344" i="24"/>
  <c r="J5344" i="24" s="1"/>
  <c r="I5345" i="24"/>
  <c r="J5345" i="24" s="1"/>
  <c r="I5346" i="24"/>
  <c r="J5346" i="24" s="1"/>
  <c r="I5347" i="24"/>
  <c r="J5347" i="24" s="1"/>
  <c r="I5348" i="24"/>
  <c r="J5348" i="24" s="1"/>
  <c r="I5349" i="24"/>
  <c r="I5350" i="24"/>
  <c r="J5350" i="24" s="1"/>
  <c r="I5351" i="24"/>
  <c r="J5351" i="24" s="1"/>
  <c r="I5352" i="24"/>
  <c r="J5352" i="24" s="1"/>
  <c r="I5353" i="24"/>
  <c r="J5353" i="24" s="1"/>
  <c r="I5354" i="24"/>
  <c r="J5354" i="24" s="1"/>
  <c r="I5355" i="24"/>
  <c r="J5355" i="24" s="1"/>
  <c r="I5356" i="24"/>
  <c r="J5356" i="24" s="1"/>
  <c r="I5357" i="24"/>
  <c r="I5358" i="24"/>
  <c r="J5358" i="24" s="1"/>
  <c r="I5359" i="24"/>
  <c r="J5359" i="24" s="1"/>
  <c r="I5360" i="24"/>
  <c r="J5360" i="24" s="1"/>
  <c r="I5361" i="24"/>
  <c r="J5361" i="24" s="1"/>
  <c r="I5362" i="24"/>
  <c r="J5362" i="24" s="1"/>
  <c r="I5363" i="24"/>
  <c r="J5363" i="24" s="1"/>
  <c r="I5364" i="24"/>
  <c r="J5364" i="24" s="1"/>
  <c r="I5365" i="24"/>
  <c r="I5366" i="24"/>
  <c r="J5366" i="24" s="1"/>
  <c r="I5367" i="24"/>
  <c r="J5367" i="24" s="1"/>
  <c r="I5368" i="24"/>
  <c r="J5368" i="24" s="1"/>
  <c r="I5369" i="24"/>
  <c r="J5369" i="24" s="1"/>
  <c r="I5370" i="24"/>
  <c r="J5370" i="24" s="1"/>
  <c r="I5371" i="24"/>
  <c r="J5371" i="24" s="1"/>
  <c r="I5372" i="24"/>
  <c r="J5372" i="24" s="1"/>
  <c r="I5373" i="24"/>
  <c r="I5374" i="24"/>
  <c r="J5374" i="24" s="1"/>
  <c r="I5375" i="24"/>
  <c r="J5375" i="24" s="1"/>
  <c r="I5376" i="24"/>
  <c r="J5376" i="24" s="1"/>
  <c r="I5377" i="24"/>
  <c r="J5377" i="24" s="1"/>
  <c r="I5378" i="24"/>
  <c r="J5378" i="24" s="1"/>
  <c r="I5379" i="24"/>
  <c r="J5379" i="24" s="1"/>
  <c r="I5380" i="24"/>
  <c r="J5380" i="24" s="1"/>
  <c r="I5381" i="24"/>
  <c r="I5382" i="24"/>
  <c r="J5382" i="24" s="1"/>
  <c r="I5383" i="24"/>
  <c r="J5383" i="24" s="1"/>
  <c r="I5384" i="24"/>
  <c r="J5384" i="24" s="1"/>
  <c r="I5385" i="24"/>
  <c r="J5385" i="24" s="1"/>
  <c r="I5386" i="24"/>
  <c r="J5386" i="24" s="1"/>
  <c r="I5387" i="24"/>
  <c r="J5387" i="24" s="1"/>
  <c r="I5388" i="24"/>
  <c r="J5388" i="24" s="1"/>
  <c r="I5389" i="24"/>
  <c r="I5390" i="24"/>
  <c r="J5390" i="24" s="1"/>
  <c r="I5391" i="24"/>
  <c r="J5391" i="24" s="1"/>
  <c r="I5392" i="24"/>
  <c r="J5392" i="24" s="1"/>
  <c r="I5393" i="24"/>
  <c r="J5393" i="24" s="1"/>
  <c r="I5394" i="24"/>
  <c r="J5394" i="24" s="1"/>
  <c r="I5395" i="24"/>
  <c r="J5395" i="24" s="1"/>
  <c r="I5396" i="24"/>
  <c r="J5396" i="24" s="1"/>
  <c r="I5397" i="24"/>
  <c r="I5398" i="24"/>
  <c r="J5398" i="24" s="1"/>
  <c r="I5399" i="24"/>
  <c r="J5399" i="24" s="1"/>
  <c r="I5400" i="24"/>
  <c r="J5400" i="24" s="1"/>
  <c r="I5401" i="24"/>
  <c r="J5401" i="24" s="1"/>
  <c r="I5402" i="24"/>
  <c r="J5402" i="24" s="1"/>
  <c r="I5403" i="24"/>
  <c r="J5403" i="24" s="1"/>
  <c r="I5404" i="24"/>
  <c r="J5404" i="24" s="1"/>
  <c r="I5405" i="24"/>
  <c r="I5406" i="24"/>
  <c r="J5406" i="24" s="1"/>
  <c r="I5407" i="24"/>
  <c r="J5407" i="24" s="1"/>
  <c r="I5408" i="24"/>
  <c r="J5408" i="24" s="1"/>
  <c r="I5409" i="24"/>
  <c r="J5409" i="24" s="1"/>
  <c r="I5410" i="24"/>
  <c r="J5410" i="24" s="1"/>
  <c r="I5411" i="24"/>
  <c r="J5411" i="24" s="1"/>
  <c r="I5412" i="24"/>
  <c r="J5412" i="24" s="1"/>
  <c r="I5413" i="24"/>
  <c r="I5414" i="24"/>
  <c r="J5414" i="24" s="1"/>
  <c r="I5415" i="24"/>
  <c r="J5415" i="24" s="1"/>
  <c r="I5416" i="24"/>
  <c r="J5416" i="24" s="1"/>
  <c r="I5417" i="24"/>
  <c r="J5417" i="24" s="1"/>
  <c r="I5418" i="24"/>
  <c r="J5418" i="24" s="1"/>
  <c r="I5419" i="24"/>
  <c r="J5419" i="24" s="1"/>
  <c r="I5420" i="24"/>
  <c r="J5420" i="24" s="1"/>
  <c r="I5421" i="24"/>
  <c r="I5422" i="24"/>
  <c r="J5422" i="24" s="1"/>
  <c r="I5423" i="24"/>
  <c r="J5423" i="24" s="1"/>
  <c r="I5424" i="24"/>
  <c r="J5424" i="24" s="1"/>
  <c r="I5425" i="24"/>
  <c r="J5425" i="24" s="1"/>
  <c r="I5426" i="24"/>
  <c r="J5426" i="24" s="1"/>
  <c r="I5427" i="24"/>
  <c r="J5427" i="24" s="1"/>
  <c r="I5428" i="24"/>
  <c r="J5428" i="24" s="1"/>
  <c r="I5429" i="24"/>
  <c r="I5430" i="24"/>
  <c r="J5430" i="24" s="1"/>
  <c r="I5431" i="24"/>
  <c r="J5431" i="24" s="1"/>
  <c r="I5432" i="24"/>
  <c r="J5432" i="24" s="1"/>
  <c r="I5433" i="24"/>
  <c r="J5433" i="24" s="1"/>
  <c r="I5434" i="24"/>
  <c r="J5434" i="24" s="1"/>
  <c r="I5435" i="24"/>
  <c r="J5435" i="24" s="1"/>
  <c r="I5436" i="24"/>
  <c r="J5436" i="24" s="1"/>
  <c r="I5437" i="24"/>
  <c r="I5438" i="24"/>
  <c r="J5438" i="24" s="1"/>
  <c r="I5439" i="24"/>
  <c r="J5439" i="24" s="1"/>
  <c r="I5440" i="24"/>
  <c r="J5440" i="24" s="1"/>
  <c r="I5441" i="24"/>
  <c r="J5441" i="24" s="1"/>
  <c r="I5442" i="24"/>
  <c r="J5442" i="24" s="1"/>
  <c r="I5443" i="24"/>
  <c r="J5443" i="24" s="1"/>
  <c r="I5444" i="24"/>
  <c r="J5444" i="24" s="1"/>
  <c r="I5445" i="24"/>
  <c r="I5446" i="24"/>
  <c r="J5446" i="24" s="1"/>
  <c r="I5447" i="24"/>
  <c r="J5447" i="24" s="1"/>
  <c r="I5448" i="24"/>
  <c r="J5448" i="24" s="1"/>
  <c r="I5449" i="24"/>
  <c r="J5449" i="24" s="1"/>
  <c r="I5450" i="24"/>
  <c r="J5450" i="24" s="1"/>
  <c r="I5451" i="24"/>
  <c r="J5451" i="24" s="1"/>
  <c r="I5452" i="24"/>
  <c r="J5452" i="24" s="1"/>
  <c r="I5453" i="24"/>
  <c r="I5454" i="24"/>
  <c r="J5454" i="24" s="1"/>
  <c r="I5455" i="24"/>
  <c r="J5455" i="24" s="1"/>
  <c r="I5456" i="24"/>
  <c r="J5456" i="24" s="1"/>
  <c r="I5457" i="24"/>
  <c r="J5457" i="24" s="1"/>
  <c r="I5458" i="24"/>
  <c r="J5458" i="24" s="1"/>
  <c r="I5459" i="24"/>
  <c r="J5459" i="24" s="1"/>
  <c r="I5460" i="24"/>
  <c r="J5460" i="24" s="1"/>
  <c r="I5461" i="24"/>
  <c r="I5462" i="24"/>
  <c r="J5462" i="24" s="1"/>
  <c r="I5463" i="24"/>
  <c r="J5463" i="24" s="1"/>
  <c r="I5464" i="24"/>
  <c r="J5464" i="24" s="1"/>
  <c r="I5465" i="24"/>
  <c r="J5465" i="24" s="1"/>
  <c r="I5466" i="24"/>
  <c r="J5466" i="24" s="1"/>
  <c r="I5467" i="24"/>
  <c r="J5467" i="24" s="1"/>
  <c r="I5468" i="24"/>
  <c r="J5468" i="24" s="1"/>
  <c r="I5469" i="24"/>
  <c r="I5470" i="24"/>
  <c r="J5470" i="24" s="1"/>
  <c r="I5471" i="24"/>
  <c r="J5471" i="24" s="1"/>
  <c r="I5472" i="24"/>
  <c r="J5472" i="24" s="1"/>
  <c r="I5473" i="24"/>
  <c r="J5473" i="24" s="1"/>
  <c r="I5474" i="24"/>
  <c r="J5474" i="24" s="1"/>
  <c r="I5475" i="24"/>
  <c r="J5475" i="24" s="1"/>
  <c r="I5476" i="24"/>
  <c r="J5476" i="24" s="1"/>
  <c r="I5477" i="24"/>
  <c r="I5478" i="24"/>
  <c r="J5478" i="24" s="1"/>
  <c r="I5479" i="24"/>
  <c r="J5479" i="24" s="1"/>
  <c r="I5480" i="24"/>
  <c r="J5480" i="24" s="1"/>
  <c r="I5481" i="24"/>
  <c r="J5481" i="24" s="1"/>
  <c r="I5482" i="24"/>
  <c r="J5482" i="24" s="1"/>
  <c r="I5483" i="24"/>
  <c r="J5483" i="24" s="1"/>
  <c r="I5484" i="24"/>
  <c r="J5484" i="24" s="1"/>
  <c r="I5485" i="24"/>
  <c r="I5486" i="24"/>
  <c r="J5486" i="24" s="1"/>
  <c r="I5487" i="24"/>
  <c r="J5487" i="24" s="1"/>
  <c r="I5488" i="24"/>
  <c r="J5488" i="24" s="1"/>
  <c r="I5489" i="24"/>
  <c r="J5489" i="24" s="1"/>
  <c r="I5490" i="24"/>
  <c r="J5490" i="24" s="1"/>
  <c r="I5491" i="24"/>
  <c r="J5491" i="24" s="1"/>
  <c r="I5492" i="24"/>
  <c r="J5492" i="24" s="1"/>
  <c r="I5493" i="24"/>
  <c r="I5494" i="24"/>
  <c r="J5494" i="24" s="1"/>
  <c r="I5495" i="24"/>
  <c r="J5495" i="24" s="1"/>
  <c r="I5496" i="24"/>
  <c r="J5496" i="24" s="1"/>
  <c r="I5497" i="24"/>
  <c r="J5497" i="24" s="1"/>
  <c r="I5498" i="24"/>
  <c r="J5498" i="24" s="1"/>
  <c r="I5499" i="24"/>
  <c r="J5499" i="24" s="1"/>
  <c r="I5500" i="24"/>
  <c r="J5500" i="24" s="1"/>
  <c r="I5501" i="24"/>
  <c r="I5502" i="24"/>
  <c r="J5502" i="24" s="1"/>
  <c r="I5503" i="24"/>
  <c r="J5503" i="24" s="1"/>
  <c r="I5504" i="24"/>
  <c r="J5504" i="24" s="1"/>
  <c r="I5505" i="24"/>
  <c r="J5505" i="24" s="1"/>
  <c r="I5506" i="24"/>
  <c r="J5506" i="24" s="1"/>
  <c r="I5507" i="24"/>
  <c r="J5507" i="24" s="1"/>
  <c r="I5508" i="24"/>
  <c r="J5508" i="24" s="1"/>
  <c r="I5509" i="24"/>
  <c r="I5510" i="24"/>
  <c r="J5510" i="24" s="1"/>
  <c r="I5511" i="24"/>
  <c r="J5511" i="24" s="1"/>
  <c r="I5512" i="24"/>
  <c r="J5512" i="24" s="1"/>
  <c r="I5513" i="24"/>
  <c r="J5513" i="24" s="1"/>
  <c r="I5514" i="24"/>
  <c r="J5514" i="24" s="1"/>
  <c r="I5515" i="24"/>
  <c r="J5515" i="24" s="1"/>
  <c r="I5516" i="24"/>
  <c r="J5516" i="24" s="1"/>
  <c r="I5517" i="24"/>
  <c r="I5518" i="24"/>
  <c r="J5518" i="24" s="1"/>
  <c r="I5519" i="24"/>
  <c r="J5519" i="24" s="1"/>
  <c r="I5520" i="24"/>
  <c r="J5520" i="24" s="1"/>
  <c r="I5521" i="24"/>
  <c r="J5521" i="24" s="1"/>
  <c r="I5522" i="24"/>
  <c r="J5522" i="24" s="1"/>
  <c r="I5523" i="24"/>
  <c r="J5523" i="24" s="1"/>
  <c r="I5524" i="24"/>
  <c r="J5524" i="24" s="1"/>
  <c r="I5525" i="24"/>
  <c r="I5526" i="24"/>
  <c r="J5526" i="24" s="1"/>
  <c r="I5527" i="24"/>
  <c r="J5527" i="24" s="1"/>
  <c r="I5528" i="24"/>
  <c r="J5528" i="24" s="1"/>
  <c r="I5529" i="24"/>
  <c r="J5529" i="24" s="1"/>
  <c r="I5530" i="24"/>
  <c r="J5530" i="24" s="1"/>
  <c r="I5531" i="24"/>
  <c r="J5531" i="24" s="1"/>
  <c r="I5532" i="24"/>
  <c r="J5532" i="24" s="1"/>
  <c r="I5533" i="24"/>
  <c r="I5534" i="24"/>
  <c r="J5534" i="24" s="1"/>
  <c r="I5535" i="24"/>
  <c r="J5535" i="24" s="1"/>
  <c r="I5536" i="24"/>
  <c r="J5536" i="24" s="1"/>
  <c r="I5537" i="24"/>
  <c r="J5537" i="24" s="1"/>
  <c r="I5538" i="24"/>
  <c r="J5538" i="24" s="1"/>
  <c r="I5539" i="24"/>
  <c r="J5539" i="24" s="1"/>
  <c r="I5540" i="24"/>
  <c r="J5540" i="24" s="1"/>
  <c r="I5541" i="24"/>
  <c r="I5542" i="24"/>
  <c r="J5542" i="24" s="1"/>
  <c r="I5543" i="24"/>
  <c r="J5543" i="24" s="1"/>
  <c r="I5544" i="24"/>
  <c r="J5544" i="24" s="1"/>
  <c r="I5545" i="24"/>
  <c r="J5545" i="24" s="1"/>
  <c r="I5546" i="24"/>
  <c r="J5546" i="24" s="1"/>
  <c r="I5547" i="24"/>
  <c r="J5547" i="24" s="1"/>
  <c r="I5548" i="24"/>
  <c r="J5548" i="24" s="1"/>
  <c r="I5549" i="24"/>
  <c r="I5550" i="24"/>
  <c r="J5550" i="24" s="1"/>
  <c r="I5551" i="24"/>
  <c r="J5551" i="24" s="1"/>
  <c r="I5552" i="24"/>
  <c r="J5552" i="24" s="1"/>
  <c r="I5553" i="24"/>
  <c r="J5553" i="24" s="1"/>
  <c r="I5554" i="24"/>
  <c r="J5554" i="24" s="1"/>
  <c r="I5555" i="24"/>
  <c r="J5555" i="24" s="1"/>
  <c r="I5556" i="24"/>
  <c r="J5556" i="24" s="1"/>
  <c r="I5557" i="24"/>
  <c r="I5558" i="24"/>
  <c r="J5558" i="24" s="1"/>
  <c r="I5559" i="24"/>
  <c r="J5559" i="24" s="1"/>
  <c r="I5560" i="24"/>
  <c r="J5560" i="24" s="1"/>
  <c r="I5561" i="24"/>
  <c r="J5561" i="24" s="1"/>
  <c r="I5562" i="24"/>
  <c r="J5562" i="24" s="1"/>
  <c r="I5563" i="24"/>
  <c r="J5563" i="24" s="1"/>
  <c r="I5564" i="24"/>
  <c r="J5564" i="24" s="1"/>
  <c r="I5565" i="24"/>
  <c r="I5566" i="24"/>
  <c r="J5566" i="24" s="1"/>
  <c r="I5567" i="24"/>
  <c r="J5567" i="24" s="1"/>
  <c r="I5568" i="24"/>
  <c r="J5568" i="24" s="1"/>
  <c r="I5569" i="24"/>
  <c r="J5569" i="24" s="1"/>
  <c r="I5570" i="24"/>
  <c r="J5570" i="24" s="1"/>
  <c r="I5571" i="24"/>
  <c r="J5571" i="24" s="1"/>
  <c r="I5572" i="24"/>
  <c r="J5572" i="24" s="1"/>
  <c r="I5573" i="24"/>
  <c r="I5574" i="24"/>
  <c r="J5574" i="24" s="1"/>
  <c r="I5575" i="24"/>
  <c r="J5575" i="24" s="1"/>
  <c r="I5576" i="24"/>
  <c r="J5576" i="24" s="1"/>
  <c r="I5577" i="24"/>
  <c r="J5577" i="24" s="1"/>
  <c r="I5578" i="24"/>
  <c r="J5578" i="24" s="1"/>
  <c r="I5579" i="24"/>
  <c r="J5579" i="24" s="1"/>
  <c r="I5580" i="24"/>
  <c r="J5580" i="24" s="1"/>
  <c r="I5581" i="24"/>
  <c r="I5582" i="24"/>
  <c r="J5582" i="24" s="1"/>
  <c r="I5583" i="24"/>
  <c r="J5583" i="24" s="1"/>
  <c r="I5584" i="24"/>
  <c r="J5584" i="24" s="1"/>
  <c r="I5585" i="24"/>
  <c r="J5585" i="24" s="1"/>
  <c r="I5586" i="24"/>
  <c r="J5586" i="24" s="1"/>
  <c r="I5587" i="24"/>
  <c r="J5587" i="24" s="1"/>
  <c r="I5588" i="24"/>
  <c r="J5588" i="24" s="1"/>
  <c r="I5589" i="24"/>
  <c r="I5590" i="24"/>
  <c r="J5590" i="24" s="1"/>
  <c r="I5591" i="24"/>
  <c r="J5591" i="24" s="1"/>
  <c r="I5592" i="24"/>
  <c r="J5592" i="24" s="1"/>
  <c r="I5593" i="24"/>
  <c r="J5593" i="24" s="1"/>
  <c r="I5594" i="24"/>
  <c r="J5594" i="24" s="1"/>
  <c r="I5595" i="24"/>
  <c r="J5595" i="24" s="1"/>
  <c r="I5596" i="24"/>
  <c r="J5596" i="24" s="1"/>
  <c r="I5597" i="24"/>
  <c r="I5598" i="24"/>
  <c r="J5598" i="24" s="1"/>
  <c r="I5599" i="24"/>
  <c r="J5599" i="24" s="1"/>
  <c r="I5600" i="24"/>
  <c r="J5600" i="24" s="1"/>
  <c r="I5601" i="24"/>
  <c r="J5601" i="24" s="1"/>
  <c r="I5602" i="24"/>
  <c r="J5602" i="24" s="1"/>
  <c r="I5603" i="24"/>
  <c r="J5603" i="24" s="1"/>
  <c r="I5604" i="24"/>
  <c r="J5604" i="24" s="1"/>
  <c r="I5605" i="24"/>
  <c r="I5606" i="24"/>
  <c r="J5606" i="24" s="1"/>
  <c r="I5607" i="24"/>
  <c r="J5607" i="24" s="1"/>
  <c r="I5608" i="24"/>
  <c r="J5608" i="24" s="1"/>
  <c r="I5609" i="24"/>
  <c r="J5609" i="24" s="1"/>
  <c r="I5610" i="24"/>
  <c r="J5610" i="24" s="1"/>
  <c r="I5611" i="24"/>
  <c r="J5611" i="24" s="1"/>
  <c r="I5612" i="24"/>
  <c r="J5612" i="24" s="1"/>
  <c r="I5613" i="24"/>
  <c r="I5614" i="24"/>
  <c r="J5614" i="24" s="1"/>
  <c r="I5615" i="24"/>
  <c r="J5615" i="24" s="1"/>
  <c r="I5616" i="24"/>
  <c r="J5616" i="24" s="1"/>
  <c r="I5617" i="24"/>
  <c r="J5617" i="24" s="1"/>
  <c r="I5618" i="24"/>
  <c r="J5618" i="24" s="1"/>
  <c r="I5619" i="24"/>
  <c r="J5619" i="24" s="1"/>
  <c r="I5620" i="24"/>
  <c r="J5620" i="24" s="1"/>
  <c r="I5621" i="24"/>
  <c r="I5622" i="24"/>
  <c r="J5622" i="24" s="1"/>
  <c r="I5623" i="24"/>
  <c r="J5623" i="24" s="1"/>
  <c r="I5624" i="24"/>
  <c r="J5624" i="24" s="1"/>
  <c r="I5625" i="24"/>
  <c r="J5625" i="24" s="1"/>
  <c r="I5626" i="24"/>
  <c r="J5626" i="24" s="1"/>
  <c r="I5627" i="24"/>
  <c r="J5627" i="24" s="1"/>
  <c r="I5628" i="24"/>
  <c r="J5628" i="24" s="1"/>
  <c r="I5629" i="24"/>
  <c r="I5630" i="24"/>
  <c r="J5630" i="24" s="1"/>
  <c r="I5631" i="24"/>
  <c r="J5631" i="24" s="1"/>
  <c r="I5632" i="24"/>
  <c r="J5632" i="24" s="1"/>
  <c r="I5633" i="24"/>
  <c r="J5633" i="24" s="1"/>
  <c r="I5634" i="24"/>
  <c r="J5634" i="24" s="1"/>
  <c r="I5635" i="24"/>
  <c r="J5635" i="24" s="1"/>
  <c r="I5636" i="24"/>
  <c r="J5636" i="24" s="1"/>
  <c r="I5637" i="24"/>
  <c r="I5638" i="24"/>
  <c r="J5638" i="24" s="1"/>
  <c r="I5639" i="24"/>
  <c r="J5639" i="24" s="1"/>
  <c r="I5640" i="24"/>
  <c r="J5640" i="24" s="1"/>
  <c r="I5641" i="24"/>
  <c r="J5641" i="24" s="1"/>
  <c r="I5642" i="24"/>
  <c r="J5642" i="24" s="1"/>
  <c r="I5643" i="24"/>
  <c r="J5643" i="24" s="1"/>
  <c r="I5644" i="24"/>
  <c r="J5644" i="24" s="1"/>
  <c r="I5645" i="24"/>
  <c r="I5646" i="24"/>
  <c r="J5646" i="24" s="1"/>
  <c r="I5647" i="24"/>
  <c r="J5647" i="24" s="1"/>
  <c r="I5648" i="24"/>
  <c r="J5648" i="24" s="1"/>
  <c r="I5649" i="24"/>
  <c r="J5649" i="24" s="1"/>
  <c r="I5650" i="24"/>
  <c r="J5650" i="24" s="1"/>
  <c r="I5651" i="24"/>
  <c r="J5651" i="24" s="1"/>
  <c r="I5652" i="24"/>
  <c r="J5652" i="24" s="1"/>
  <c r="I5653" i="24"/>
  <c r="I5654" i="24"/>
  <c r="J5654" i="24" s="1"/>
  <c r="I5655" i="24"/>
  <c r="J5655" i="24" s="1"/>
  <c r="I5656" i="24"/>
  <c r="J5656" i="24" s="1"/>
  <c r="I5657" i="24"/>
  <c r="J5657" i="24" s="1"/>
  <c r="I5658" i="24"/>
  <c r="J5658" i="24" s="1"/>
  <c r="I5659" i="24"/>
  <c r="J5659" i="24" s="1"/>
  <c r="I5660" i="24"/>
  <c r="J5660" i="24" s="1"/>
  <c r="I5661" i="24"/>
  <c r="I5662" i="24"/>
  <c r="J5662" i="24" s="1"/>
  <c r="I5663" i="24"/>
  <c r="J5663" i="24" s="1"/>
  <c r="I5664" i="24"/>
  <c r="J5664" i="24" s="1"/>
  <c r="I5665" i="24"/>
  <c r="J5665" i="24" s="1"/>
  <c r="I5666" i="24"/>
  <c r="J5666" i="24" s="1"/>
  <c r="I5667" i="24"/>
  <c r="J5667" i="24" s="1"/>
  <c r="I5668" i="24"/>
  <c r="J5668" i="24" s="1"/>
  <c r="I5669" i="24"/>
  <c r="I5670" i="24"/>
  <c r="J5670" i="24" s="1"/>
  <c r="I5671" i="24"/>
  <c r="J5671" i="24" s="1"/>
  <c r="I5672" i="24"/>
  <c r="J5672" i="24" s="1"/>
  <c r="I5673" i="24"/>
  <c r="J5673" i="24" s="1"/>
  <c r="I5674" i="24"/>
  <c r="J5674" i="24" s="1"/>
  <c r="I5675" i="24"/>
  <c r="J5675" i="24" s="1"/>
  <c r="I5676" i="24"/>
  <c r="J5676" i="24" s="1"/>
  <c r="I5677" i="24"/>
  <c r="I5678" i="24"/>
  <c r="J5678" i="24" s="1"/>
  <c r="I5679" i="24"/>
  <c r="J5679" i="24" s="1"/>
  <c r="I5680" i="24"/>
  <c r="J5680" i="24" s="1"/>
  <c r="I5681" i="24"/>
  <c r="J5681" i="24" s="1"/>
  <c r="I5682" i="24"/>
  <c r="J5682" i="24" s="1"/>
  <c r="I5683" i="24"/>
  <c r="J5683" i="24" s="1"/>
  <c r="I5684" i="24"/>
  <c r="J5684" i="24" s="1"/>
  <c r="I5685" i="24"/>
  <c r="I5686" i="24"/>
  <c r="J5686" i="24" s="1"/>
  <c r="I5687" i="24"/>
  <c r="J5687" i="24" s="1"/>
  <c r="I5688" i="24"/>
  <c r="J5688" i="24" s="1"/>
  <c r="I5689" i="24"/>
  <c r="J5689" i="24" s="1"/>
  <c r="I5690" i="24"/>
  <c r="J5690" i="24" s="1"/>
  <c r="I5691" i="24"/>
  <c r="J5691" i="24" s="1"/>
  <c r="I5692" i="24"/>
  <c r="J5692" i="24" s="1"/>
  <c r="I5693" i="24"/>
  <c r="I5694" i="24"/>
  <c r="J5694" i="24" s="1"/>
  <c r="I5695" i="24"/>
  <c r="J5695" i="24" s="1"/>
  <c r="I5696" i="24"/>
  <c r="J5696" i="24" s="1"/>
  <c r="I5697" i="24"/>
  <c r="J5697" i="24" s="1"/>
  <c r="I5698" i="24"/>
  <c r="J5698" i="24" s="1"/>
  <c r="I5699" i="24"/>
  <c r="J5699" i="24" s="1"/>
  <c r="I5700" i="24"/>
  <c r="J5700" i="24" s="1"/>
  <c r="I5701" i="24"/>
  <c r="I5702" i="24"/>
  <c r="J5702" i="24" s="1"/>
  <c r="I5703" i="24"/>
  <c r="J5703" i="24" s="1"/>
  <c r="I5704" i="24"/>
  <c r="J5704" i="24" s="1"/>
  <c r="I5705" i="24"/>
  <c r="J5705" i="24" s="1"/>
  <c r="I5706" i="24"/>
  <c r="J5706" i="24" s="1"/>
  <c r="I5707" i="24"/>
  <c r="J5707" i="24" s="1"/>
  <c r="I5708" i="24"/>
  <c r="J5708" i="24" s="1"/>
  <c r="I5709" i="24"/>
  <c r="I5710" i="24"/>
  <c r="J5710" i="24" s="1"/>
  <c r="I5711" i="24"/>
  <c r="J5711" i="24" s="1"/>
  <c r="I5712" i="24"/>
  <c r="J5712" i="24" s="1"/>
  <c r="I5713" i="24"/>
  <c r="J5713" i="24" s="1"/>
  <c r="I5714" i="24"/>
  <c r="J5714" i="24" s="1"/>
  <c r="I5715" i="24"/>
  <c r="J5715" i="24" s="1"/>
  <c r="I5716" i="24"/>
  <c r="J5716" i="24" s="1"/>
  <c r="I5717" i="24"/>
  <c r="I5718" i="24"/>
  <c r="J5718" i="24" s="1"/>
  <c r="I5719" i="24"/>
  <c r="J5719" i="24" s="1"/>
  <c r="I5720" i="24"/>
  <c r="J5720" i="24" s="1"/>
  <c r="I5721" i="24"/>
  <c r="J5721" i="24" s="1"/>
  <c r="I5722" i="24"/>
  <c r="J5722" i="24" s="1"/>
  <c r="I5723" i="24"/>
  <c r="J5723" i="24" s="1"/>
  <c r="I5724" i="24"/>
  <c r="J5724" i="24" s="1"/>
  <c r="I5725" i="24"/>
  <c r="I5726" i="24"/>
  <c r="J5726" i="24" s="1"/>
  <c r="I5727" i="24"/>
  <c r="J5727" i="24" s="1"/>
  <c r="I5728" i="24"/>
  <c r="J5728" i="24" s="1"/>
  <c r="I5729" i="24"/>
  <c r="J5729" i="24" s="1"/>
  <c r="I5730" i="24"/>
  <c r="J5730" i="24" s="1"/>
  <c r="I5731" i="24"/>
  <c r="J5731" i="24" s="1"/>
  <c r="I5732" i="24"/>
  <c r="J5732" i="24" s="1"/>
  <c r="I5733" i="24"/>
  <c r="I5734" i="24"/>
  <c r="J5734" i="24" s="1"/>
  <c r="I5735" i="24"/>
  <c r="J5735" i="24" s="1"/>
  <c r="I5736" i="24"/>
  <c r="J5736" i="24" s="1"/>
  <c r="I5737" i="24"/>
  <c r="J5737" i="24" s="1"/>
  <c r="I5738" i="24"/>
  <c r="J5738" i="24" s="1"/>
  <c r="I5739" i="24"/>
  <c r="J5739" i="24" s="1"/>
  <c r="I5740" i="24"/>
  <c r="J5740" i="24" s="1"/>
  <c r="I5741" i="24"/>
  <c r="I5742" i="24"/>
  <c r="J5742" i="24" s="1"/>
  <c r="I5743" i="24"/>
  <c r="J5743" i="24" s="1"/>
  <c r="I5744" i="24"/>
  <c r="J5744" i="24" s="1"/>
  <c r="I5745" i="24"/>
  <c r="J5745" i="24" s="1"/>
  <c r="I5746" i="24"/>
  <c r="J5746" i="24" s="1"/>
  <c r="I5747" i="24"/>
  <c r="J5747" i="24" s="1"/>
  <c r="I5748" i="24"/>
  <c r="J5748" i="24" s="1"/>
  <c r="I5749" i="24"/>
  <c r="I5750" i="24"/>
  <c r="J5750" i="24" s="1"/>
  <c r="I5751" i="24"/>
  <c r="J5751" i="24" s="1"/>
  <c r="I5752" i="24"/>
  <c r="J5752" i="24" s="1"/>
  <c r="I5753" i="24"/>
  <c r="J5753" i="24" s="1"/>
  <c r="I5754" i="24"/>
  <c r="J5754" i="24" s="1"/>
  <c r="I5755" i="24"/>
  <c r="J5755" i="24" s="1"/>
  <c r="I5756" i="24"/>
  <c r="J5756" i="24" s="1"/>
  <c r="I5757" i="24"/>
  <c r="I5758" i="24"/>
  <c r="J5758" i="24" s="1"/>
  <c r="I5759" i="24"/>
  <c r="J5759" i="24" s="1"/>
  <c r="I5760" i="24"/>
  <c r="J5760" i="24" s="1"/>
  <c r="I5761" i="24"/>
  <c r="J5761" i="24" s="1"/>
  <c r="I5762" i="24"/>
  <c r="J5762" i="24" s="1"/>
  <c r="I5763" i="24"/>
  <c r="J5763" i="24" s="1"/>
  <c r="I5764" i="24"/>
  <c r="J5764" i="24" s="1"/>
  <c r="I5765" i="24"/>
  <c r="I5766" i="24"/>
  <c r="J5766" i="24" s="1"/>
  <c r="I5767" i="24"/>
  <c r="J5767" i="24" s="1"/>
  <c r="I5768" i="24"/>
  <c r="J5768" i="24" s="1"/>
  <c r="I5769" i="24"/>
  <c r="J5769" i="24" s="1"/>
  <c r="I5770" i="24"/>
  <c r="J5770" i="24" s="1"/>
  <c r="I5771" i="24"/>
  <c r="J5771" i="24" s="1"/>
  <c r="I5772" i="24"/>
  <c r="J5772" i="24" s="1"/>
  <c r="I5773" i="24"/>
  <c r="I5774" i="24"/>
  <c r="J5774" i="24" s="1"/>
  <c r="I5775" i="24"/>
  <c r="J5775" i="24" s="1"/>
  <c r="I5776" i="24"/>
  <c r="J5776" i="24" s="1"/>
  <c r="I5777" i="24"/>
  <c r="J5777" i="24" s="1"/>
  <c r="I5778" i="24"/>
  <c r="J5778" i="24" s="1"/>
  <c r="I5779" i="24"/>
  <c r="J5779" i="24" s="1"/>
  <c r="I5780" i="24"/>
  <c r="J5780" i="24" s="1"/>
  <c r="I5781" i="24"/>
  <c r="I5782" i="24"/>
  <c r="J5782" i="24" s="1"/>
  <c r="I5783" i="24"/>
  <c r="J5783" i="24" s="1"/>
  <c r="I5784" i="24"/>
  <c r="J5784" i="24" s="1"/>
  <c r="I5785" i="24"/>
  <c r="J5785" i="24" s="1"/>
  <c r="I5786" i="24"/>
  <c r="J5786" i="24" s="1"/>
  <c r="I5787" i="24"/>
  <c r="J5787" i="24" s="1"/>
  <c r="I5788" i="24"/>
  <c r="J5788" i="24" s="1"/>
  <c r="I5789" i="24"/>
  <c r="I5790" i="24"/>
  <c r="J5790" i="24" s="1"/>
  <c r="I5791" i="24"/>
  <c r="J5791" i="24" s="1"/>
  <c r="I5792" i="24"/>
  <c r="J5792" i="24" s="1"/>
  <c r="I5793" i="24"/>
  <c r="J5793" i="24" s="1"/>
  <c r="I5794" i="24"/>
  <c r="J5794" i="24" s="1"/>
  <c r="I5795" i="24"/>
  <c r="J5795" i="24" s="1"/>
  <c r="I5796" i="24"/>
  <c r="J5796" i="24" s="1"/>
  <c r="I5797" i="24"/>
  <c r="I5798" i="24"/>
  <c r="J5798" i="24" s="1"/>
  <c r="I5799" i="24"/>
  <c r="J5799" i="24" s="1"/>
  <c r="I5800" i="24"/>
  <c r="J5800" i="24" s="1"/>
  <c r="I5801" i="24"/>
  <c r="J5801" i="24" s="1"/>
  <c r="I5802" i="24"/>
  <c r="J5802" i="24" s="1"/>
  <c r="I5803" i="24"/>
  <c r="J5803" i="24" s="1"/>
  <c r="I5804" i="24"/>
  <c r="J5804" i="24" s="1"/>
  <c r="I5805" i="24"/>
  <c r="I5806" i="24"/>
  <c r="J5806" i="24" s="1"/>
  <c r="I5807" i="24"/>
  <c r="J5807" i="24" s="1"/>
  <c r="I5808" i="24"/>
  <c r="J5808" i="24" s="1"/>
  <c r="I5809" i="24"/>
  <c r="J5809" i="24" s="1"/>
  <c r="I5810" i="24"/>
  <c r="J5810" i="24" s="1"/>
  <c r="I5811" i="24"/>
  <c r="J5811" i="24" s="1"/>
  <c r="I5812" i="24"/>
  <c r="J5812" i="24" s="1"/>
  <c r="I5813" i="24"/>
  <c r="I5814" i="24"/>
  <c r="J5814" i="24" s="1"/>
  <c r="I5815" i="24"/>
  <c r="J5815" i="24" s="1"/>
  <c r="I5816" i="24"/>
  <c r="J5816" i="24" s="1"/>
  <c r="I5817" i="24"/>
  <c r="J5817" i="24" s="1"/>
  <c r="I5818" i="24"/>
  <c r="J5818" i="24" s="1"/>
  <c r="I5819" i="24"/>
  <c r="J5819" i="24" s="1"/>
  <c r="I5820" i="24"/>
  <c r="J5820" i="24" s="1"/>
  <c r="I5821" i="24"/>
  <c r="I5822" i="24"/>
  <c r="J5822" i="24" s="1"/>
  <c r="I5823" i="24"/>
  <c r="J5823" i="24" s="1"/>
  <c r="I5824" i="24"/>
  <c r="J5824" i="24" s="1"/>
  <c r="I5825" i="24"/>
  <c r="J5825" i="24" s="1"/>
  <c r="I5826" i="24"/>
  <c r="J5826" i="24" s="1"/>
  <c r="I5827" i="24"/>
  <c r="J5827" i="24" s="1"/>
  <c r="I5828" i="24"/>
  <c r="J5828" i="24" s="1"/>
  <c r="I5829" i="24"/>
  <c r="I5830" i="24"/>
  <c r="J5830" i="24" s="1"/>
  <c r="I5831" i="24"/>
  <c r="J5831" i="24" s="1"/>
  <c r="I5832" i="24"/>
  <c r="J5832" i="24" s="1"/>
  <c r="I5833" i="24"/>
  <c r="J5833" i="24" s="1"/>
  <c r="I5834" i="24"/>
  <c r="J5834" i="24" s="1"/>
  <c r="I5835" i="24"/>
  <c r="J5835" i="24" s="1"/>
  <c r="I5836" i="24"/>
  <c r="J5836" i="24" s="1"/>
  <c r="I5837" i="24"/>
  <c r="I5838" i="24"/>
  <c r="J5838" i="24" s="1"/>
  <c r="I5839" i="24"/>
  <c r="J5839" i="24" s="1"/>
  <c r="I5840" i="24"/>
  <c r="J5840" i="24" s="1"/>
  <c r="I5841" i="24"/>
  <c r="J5841" i="24" s="1"/>
  <c r="I5842" i="24"/>
  <c r="J5842" i="24" s="1"/>
  <c r="I5843" i="24"/>
  <c r="J5843" i="24" s="1"/>
  <c r="I5844" i="24"/>
  <c r="J5844" i="24" s="1"/>
  <c r="I5845" i="24"/>
  <c r="I5846" i="24"/>
  <c r="J5846" i="24" s="1"/>
  <c r="I5847" i="24"/>
  <c r="J5847" i="24" s="1"/>
  <c r="I5848" i="24"/>
  <c r="J5848" i="24" s="1"/>
  <c r="I5849" i="24"/>
  <c r="J5849" i="24" s="1"/>
  <c r="I5850" i="24"/>
  <c r="J5850" i="24" s="1"/>
  <c r="I5851" i="24"/>
  <c r="J5851" i="24" s="1"/>
  <c r="I5852" i="24"/>
  <c r="J5852" i="24" s="1"/>
  <c r="I5853" i="24"/>
  <c r="I5854" i="24"/>
  <c r="J5854" i="24" s="1"/>
  <c r="I5855" i="24"/>
  <c r="J5855" i="24" s="1"/>
  <c r="I5856" i="24"/>
  <c r="J5856" i="24" s="1"/>
  <c r="I5857" i="24"/>
  <c r="J5857" i="24" s="1"/>
  <c r="I5858" i="24"/>
  <c r="J5858" i="24" s="1"/>
  <c r="I5859" i="24"/>
  <c r="J5859" i="24" s="1"/>
  <c r="I5860" i="24"/>
  <c r="J5860" i="24" s="1"/>
  <c r="I5861" i="24"/>
  <c r="I5862" i="24"/>
  <c r="J5862" i="24" s="1"/>
  <c r="I5863" i="24"/>
  <c r="J5863" i="24" s="1"/>
  <c r="I5864" i="24"/>
  <c r="J5864" i="24" s="1"/>
  <c r="I5865" i="24"/>
  <c r="J5865" i="24" s="1"/>
  <c r="I5866" i="24"/>
  <c r="J5866" i="24" s="1"/>
  <c r="I5867" i="24"/>
  <c r="J5867" i="24" s="1"/>
  <c r="I5868" i="24"/>
  <c r="J5868" i="24" s="1"/>
  <c r="I5869" i="24"/>
  <c r="I5870" i="24"/>
  <c r="J5870" i="24" s="1"/>
  <c r="I5871" i="24"/>
  <c r="J5871" i="24" s="1"/>
  <c r="I5872" i="24"/>
  <c r="J5872" i="24" s="1"/>
  <c r="I5873" i="24"/>
  <c r="J5873" i="24" s="1"/>
  <c r="I5874" i="24"/>
  <c r="J5874" i="24" s="1"/>
  <c r="I5875" i="24"/>
  <c r="J5875" i="24" s="1"/>
  <c r="I5876" i="24"/>
  <c r="J5876" i="24" s="1"/>
  <c r="I5877" i="24"/>
  <c r="I5878" i="24"/>
  <c r="J5878" i="24" s="1"/>
  <c r="I5879" i="24"/>
  <c r="J5879" i="24" s="1"/>
  <c r="I5880" i="24"/>
  <c r="J5880" i="24" s="1"/>
  <c r="I5881" i="24"/>
  <c r="J5881" i="24" s="1"/>
  <c r="I5882" i="24"/>
  <c r="J5882" i="24" s="1"/>
  <c r="I5883" i="24"/>
  <c r="J5883" i="24" s="1"/>
  <c r="I5884" i="24"/>
  <c r="J5884" i="24" s="1"/>
  <c r="I5885" i="24"/>
  <c r="I5886" i="24"/>
  <c r="J5886" i="24" s="1"/>
  <c r="I5887" i="24"/>
  <c r="J5887" i="24" s="1"/>
  <c r="I5888" i="24"/>
  <c r="J5888" i="24" s="1"/>
  <c r="I5889" i="24"/>
  <c r="J5889" i="24" s="1"/>
  <c r="I5890" i="24"/>
  <c r="J5890" i="24" s="1"/>
  <c r="I5891" i="24"/>
  <c r="J5891" i="24" s="1"/>
  <c r="I5892" i="24"/>
  <c r="J5892" i="24" s="1"/>
  <c r="I5893" i="24"/>
  <c r="I5894" i="24"/>
  <c r="J5894" i="24" s="1"/>
  <c r="I5895" i="24"/>
  <c r="J5895" i="24" s="1"/>
  <c r="I5896" i="24"/>
  <c r="J5896" i="24" s="1"/>
  <c r="I5897" i="24"/>
  <c r="J5897" i="24" s="1"/>
  <c r="I5898" i="24"/>
  <c r="J5898" i="24" s="1"/>
  <c r="I5899" i="24"/>
  <c r="J5899" i="24" s="1"/>
  <c r="I5900" i="24"/>
  <c r="J5900" i="24" s="1"/>
  <c r="I5901" i="24"/>
  <c r="I5902" i="24"/>
  <c r="J5902" i="24" s="1"/>
  <c r="I5903" i="24"/>
  <c r="J5903" i="24" s="1"/>
  <c r="I5904" i="24"/>
  <c r="J5904" i="24" s="1"/>
  <c r="I5905" i="24"/>
  <c r="J5905" i="24" s="1"/>
  <c r="I5906" i="24"/>
  <c r="J5906" i="24" s="1"/>
  <c r="I5907" i="24"/>
  <c r="J5907" i="24" s="1"/>
  <c r="I5908" i="24"/>
  <c r="J5908" i="24" s="1"/>
  <c r="I5909" i="24"/>
  <c r="I5910" i="24"/>
  <c r="J5910" i="24" s="1"/>
  <c r="I5911" i="24"/>
  <c r="J5911" i="24" s="1"/>
  <c r="I5912" i="24"/>
  <c r="J5912" i="24" s="1"/>
  <c r="I5913" i="24"/>
  <c r="J5913" i="24" s="1"/>
  <c r="I5914" i="24"/>
  <c r="J5914" i="24" s="1"/>
  <c r="I5915" i="24"/>
  <c r="J5915" i="24" s="1"/>
  <c r="I5916" i="24"/>
  <c r="J5916" i="24" s="1"/>
  <c r="I5917" i="24"/>
  <c r="I5918" i="24"/>
  <c r="J5918" i="24" s="1"/>
  <c r="I5919" i="24"/>
  <c r="J5919" i="24" s="1"/>
  <c r="I5920" i="24"/>
  <c r="J5920" i="24" s="1"/>
  <c r="I5921" i="24"/>
  <c r="J5921" i="24" s="1"/>
  <c r="I5922" i="24"/>
  <c r="J5922" i="24" s="1"/>
  <c r="I5923" i="24"/>
  <c r="J5923" i="24" s="1"/>
  <c r="I5924" i="24"/>
  <c r="J5924" i="24" s="1"/>
  <c r="I5925" i="24"/>
  <c r="I5926" i="24"/>
  <c r="J5926" i="24" s="1"/>
  <c r="I5927" i="24"/>
  <c r="J5927" i="24" s="1"/>
  <c r="I5928" i="24"/>
  <c r="J5928" i="24" s="1"/>
  <c r="I5929" i="24"/>
  <c r="J5929" i="24" s="1"/>
  <c r="I5930" i="24"/>
  <c r="J5930" i="24" s="1"/>
  <c r="I5931" i="24"/>
  <c r="J5931" i="24" s="1"/>
  <c r="I5932" i="24"/>
  <c r="J5932" i="24" s="1"/>
  <c r="I5933" i="24"/>
  <c r="I5934" i="24"/>
  <c r="J5934" i="24" s="1"/>
  <c r="I5935" i="24"/>
  <c r="J5935" i="24" s="1"/>
  <c r="I5936" i="24"/>
  <c r="J5936" i="24" s="1"/>
  <c r="I5937" i="24"/>
  <c r="J5937" i="24" s="1"/>
  <c r="I5938" i="24"/>
  <c r="J5938" i="24" s="1"/>
  <c r="I5939" i="24"/>
  <c r="J5939" i="24" s="1"/>
  <c r="I5940" i="24"/>
  <c r="J5940" i="24" s="1"/>
  <c r="I5941" i="24"/>
  <c r="I5942" i="24"/>
  <c r="J5942" i="24" s="1"/>
  <c r="I5943" i="24"/>
  <c r="J5943" i="24" s="1"/>
  <c r="I5944" i="24"/>
  <c r="J5944" i="24" s="1"/>
  <c r="I5945" i="24"/>
  <c r="J5945" i="24" s="1"/>
  <c r="I5946" i="24"/>
  <c r="J5946" i="24" s="1"/>
  <c r="I5947" i="24"/>
  <c r="J5947" i="24" s="1"/>
  <c r="I5948" i="24"/>
  <c r="J5948" i="24" s="1"/>
  <c r="I5949" i="24"/>
  <c r="I5950" i="24"/>
  <c r="J5950" i="24" s="1"/>
  <c r="I5951" i="24"/>
  <c r="J5951" i="24" s="1"/>
  <c r="I5952" i="24"/>
  <c r="J5952" i="24" s="1"/>
  <c r="I5953" i="24"/>
  <c r="J5953" i="24" s="1"/>
  <c r="I5954" i="24"/>
  <c r="J5954" i="24" s="1"/>
  <c r="I5955" i="24"/>
  <c r="J5955" i="24" s="1"/>
  <c r="I5956" i="24"/>
  <c r="J5956" i="24" s="1"/>
  <c r="I5957" i="24"/>
  <c r="I5958" i="24"/>
  <c r="J5958" i="24" s="1"/>
  <c r="I5959" i="24"/>
  <c r="J5959" i="24" s="1"/>
  <c r="I5960" i="24"/>
  <c r="J5960" i="24" s="1"/>
  <c r="I5961" i="24"/>
  <c r="J5961" i="24" s="1"/>
  <c r="I5962" i="24"/>
  <c r="J5962" i="24" s="1"/>
  <c r="I5963" i="24"/>
  <c r="J5963" i="24" s="1"/>
  <c r="I5964" i="24"/>
  <c r="J5964" i="24" s="1"/>
  <c r="I5965" i="24"/>
  <c r="I5966" i="24"/>
  <c r="J5966" i="24" s="1"/>
  <c r="I5967" i="24"/>
  <c r="J5967" i="24" s="1"/>
  <c r="I5968" i="24"/>
  <c r="J5968" i="24" s="1"/>
  <c r="I5969" i="24"/>
  <c r="J5969" i="24" s="1"/>
  <c r="I5970" i="24"/>
  <c r="J5970" i="24" s="1"/>
  <c r="I5971" i="24"/>
  <c r="J5971" i="24" s="1"/>
  <c r="I5972" i="24"/>
  <c r="J5972" i="24" s="1"/>
  <c r="I5973" i="24"/>
  <c r="I5974" i="24"/>
  <c r="J5974" i="24" s="1"/>
  <c r="I5975" i="24"/>
  <c r="J5975" i="24" s="1"/>
  <c r="I5976" i="24"/>
  <c r="J5976" i="24" s="1"/>
  <c r="I5977" i="24"/>
  <c r="J5977" i="24" s="1"/>
  <c r="I5978" i="24"/>
  <c r="J5978" i="24" s="1"/>
  <c r="I5979" i="24"/>
  <c r="J5979" i="24" s="1"/>
  <c r="I5980" i="24"/>
  <c r="J5980" i="24" s="1"/>
  <c r="I5981" i="24"/>
  <c r="I5982" i="24"/>
  <c r="J5982" i="24" s="1"/>
  <c r="I5983" i="24"/>
  <c r="J5983" i="24" s="1"/>
  <c r="I5984" i="24"/>
  <c r="J5984" i="24" s="1"/>
  <c r="I5985" i="24"/>
  <c r="J5985" i="24" s="1"/>
  <c r="I5986" i="24"/>
  <c r="J5986" i="24" s="1"/>
  <c r="I5987" i="24"/>
  <c r="J5987" i="24" s="1"/>
  <c r="I5988" i="24"/>
  <c r="J5988" i="24" s="1"/>
  <c r="I5989" i="24"/>
  <c r="I5990" i="24"/>
  <c r="J5990" i="24" s="1"/>
  <c r="I5991" i="24"/>
  <c r="J5991" i="24" s="1"/>
  <c r="I5992" i="24"/>
  <c r="J5992" i="24" s="1"/>
  <c r="I5993" i="24"/>
  <c r="J5993" i="24" s="1"/>
  <c r="I5994" i="24"/>
  <c r="J5994" i="24" s="1"/>
  <c r="I5995" i="24"/>
  <c r="J5995" i="24" s="1"/>
  <c r="I5996" i="24"/>
  <c r="J5996" i="24" s="1"/>
  <c r="I5997" i="24"/>
  <c r="I5998" i="24"/>
  <c r="J5998" i="24" s="1"/>
  <c r="I5999" i="24"/>
  <c r="J5999" i="24" s="1"/>
  <c r="I6000" i="24"/>
  <c r="J6000" i="24" s="1"/>
  <c r="I6001" i="24"/>
  <c r="J6001" i="24" s="1"/>
  <c r="I6002" i="24"/>
  <c r="J6002" i="24" s="1"/>
  <c r="I6003" i="24"/>
  <c r="J6003" i="24" s="1"/>
  <c r="I6004" i="24"/>
  <c r="J6004" i="24" s="1"/>
  <c r="I6005" i="24"/>
  <c r="I6006" i="24"/>
  <c r="J6006" i="24" s="1"/>
  <c r="I6007" i="24"/>
  <c r="J6007" i="24" s="1"/>
  <c r="I6008" i="24"/>
  <c r="J6008" i="24" s="1"/>
  <c r="I6009" i="24"/>
  <c r="J6009" i="24" s="1"/>
  <c r="I6010" i="24"/>
  <c r="J6010" i="24" s="1"/>
  <c r="I6011" i="24"/>
  <c r="J6011" i="24" s="1"/>
  <c r="I6012" i="24"/>
  <c r="J6012" i="24" s="1"/>
  <c r="I6013" i="24"/>
  <c r="I6014" i="24"/>
  <c r="J6014" i="24" s="1"/>
  <c r="I6015" i="24"/>
  <c r="J6015" i="24" s="1"/>
  <c r="I6016" i="24"/>
  <c r="J6016" i="24" s="1"/>
  <c r="I6017" i="24"/>
  <c r="J6017" i="24" s="1"/>
  <c r="I6018" i="24"/>
  <c r="J6018" i="24" s="1"/>
  <c r="I6019" i="24"/>
  <c r="J6019" i="24" s="1"/>
  <c r="I6020" i="24"/>
  <c r="J6020" i="24" s="1"/>
  <c r="I6021" i="24"/>
  <c r="I6022" i="24"/>
  <c r="J6022" i="24" s="1"/>
  <c r="I6023" i="24"/>
  <c r="J6023" i="24" s="1"/>
  <c r="I6024" i="24"/>
  <c r="J6024" i="24" s="1"/>
  <c r="I6025" i="24"/>
  <c r="J6025" i="24" s="1"/>
  <c r="I6026" i="24"/>
  <c r="J6026" i="24" s="1"/>
  <c r="I6027" i="24"/>
  <c r="J6027" i="24" s="1"/>
  <c r="I6028" i="24"/>
  <c r="J6028" i="24" s="1"/>
  <c r="I6029" i="24"/>
  <c r="I6030" i="24"/>
  <c r="J6030" i="24" s="1"/>
  <c r="I6031" i="24"/>
  <c r="J6031" i="24" s="1"/>
  <c r="I6032" i="24"/>
  <c r="J6032" i="24" s="1"/>
  <c r="I6033" i="24"/>
  <c r="J6033" i="24" s="1"/>
  <c r="I6034" i="24"/>
  <c r="J6034" i="24" s="1"/>
  <c r="I6035" i="24"/>
  <c r="J6035" i="24" s="1"/>
  <c r="I6036" i="24"/>
  <c r="J6036" i="24" s="1"/>
  <c r="I6037" i="24"/>
  <c r="I6038" i="24"/>
  <c r="J6038" i="24" s="1"/>
  <c r="I6039" i="24"/>
  <c r="J6039" i="24" s="1"/>
  <c r="I6040" i="24"/>
  <c r="J6040" i="24" s="1"/>
  <c r="I6041" i="24"/>
  <c r="J6041" i="24" s="1"/>
  <c r="I6042" i="24"/>
  <c r="J6042" i="24" s="1"/>
  <c r="I6043" i="24"/>
  <c r="J6043" i="24" s="1"/>
  <c r="I6044" i="24"/>
  <c r="J6044" i="24" s="1"/>
  <c r="I6045" i="24"/>
  <c r="I6046" i="24"/>
  <c r="J6046" i="24" s="1"/>
  <c r="I6047" i="24"/>
  <c r="J6047" i="24" s="1"/>
  <c r="I6048" i="24"/>
  <c r="J6048" i="24" s="1"/>
  <c r="I6049" i="24"/>
  <c r="J6049" i="24" s="1"/>
  <c r="I6050" i="24"/>
  <c r="J6050" i="24" s="1"/>
  <c r="I6051" i="24"/>
  <c r="J6051" i="24" s="1"/>
  <c r="I6052" i="24"/>
  <c r="J6052" i="24" s="1"/>
  <c r="I6053" i="24"/>
  <c r="I6054" i="24"/>
  <c r="J6054" i="24" s="1"/>
  <c r="I6055" i="24"/>
  <c r="J6055" i="24" s="1"/>
  <c r="I6056" i="24"/>
  <c r="J6056" i="24" s="1"/>
  <c r="I6057" i="24"/>
  <c r="J6057" i="24" s="1"/>
  <c r="I6058" i="24"/>
  <c r="J6058" i="24" s="1"/>
  <c r="I6059" i="24"/>
  <c r="J6059" i="24" s="1"/>
  <c r="I6060" i="24"/>
  <c r="J6060" i="24" s="1"/>
  <c r="I6061" i="24"/>
  <c r="I6062" i="24"/>
  <c r="J6062" i="24" s="1"/>
  <c r="I6063" i="24"/>
  <c r="J6063" i="24" s="1"/>
  <c r="I6064" i="24"/>
  <c r="J6064" i="24" s="1"/>
  <c r="I6065" i="24"/>
  <c r="J6065" i="24" s="1"/>
  <c r="I6066" i="24"/>
  <c r="J6066" i="24" s="1"/>
  <c r="I6067" i="24"/>
  <c r="J6067" i="24" s="1"/>
  <c r="I6068" i="24"/>
  <c r="J6068" i="24" s="1"/>
  <c r="I6069" i="24"/>
  <c r="I6070" i="24"/>
  <c r="J6070" i="24" s="1"/>
  <c r="I6071" i="24"/>
  <c r="J6071" i="24" s="1"/>
  <c r="I6072" i="24"/>
  <c r="J6072" i="24" s="1"/>
  <c r="I6073" i="24"/>
  <c r="J6073" i="24" s="1"/>
  <c r="I6074" i="24"/>
  <c r="J6074" i="24" s="1"/>
  <c r="I6075" i="24"/>
  <c r="J6075" i="24" s="1"/>
  <c r="I6076" i="24"/>
  <c r="J6076" i="24" s="1"/>
  <c r="I6077" i="24"/>
  <c r="I6078" i="24"/>
  <c r="J6078" i="24" s="1"/>
  <c r="I6079" i="24"/>
  <c r="J6079" i="24" s="1"/>
  <c r="I6080" i="24"/>
  <c r="J6080" i="24" s="1"/>
  <c r="I6081" i="24"/>
  <c r="J6081" i="24" s="1"/>
  <c r="I6082" i="24"/>
  <c r="J6082" i="24" s="1"/>
  <c r="I6083" i="24"/>
  <c r="J6083" i="24" s="1"/>
  <c r="I6084" i="24"/>
  <c r="J6084" i="24" s="1"/>
  <c r="I6085" i="24"/>
  <c r="I6086" i="24"/>
  <c r="J6086" i="24" s="1"/>
  <c r="I6087" i="24"/>
  <c r="J6087" i="24" s="1"/>
  <c r="I6088" i="24"/>
  <c r="J6088" i="24" s="1"/>
  <c r="I6089" i="24"/>
  <c r="J6089" i="24" s="1"/>
  <c r="I6090" i="24"/>
  <c r="J6090" i="24" s="1"/>
  <c r="I6091" i="24"/>
  <c r="J6091" i="24" s="1"/>
  <c r="I6092" i="24"/>
  <c r="J6092" i="24" s="1"/>
  <c r="I6093" i="24"/>
  <c r="I6094" i="24"/>
  <c r="J6094" i="24" s="1"/>
  <c r="I6095" i="24"/>
  <c r="J6095" i="24" s="1"/>
  <c r="I6096" i="24"/>
  <c r="J6096" i="24" s="1"/>
  <c r="I6097" i="24"/>
  <c r="J6097" i="24" s="1"/>
  <c r="I6098" i="24"/>
  <c r="J6098" i="24" s="1"/>
  <c r="I6099" i="24"/>
  <c r="J6099" i="24" s="1"/>
  <c r="I6100" i="24"/>
  <c r="J6100" i="24" s="1"/>
  <c r="I6101" i="24"/>
  <c r="I6102" i="24"/>
  <c r="J6102" i="24" s="1"/>
  <c r="I6103" i="24"/>
  <c r="J6103" i="24" s="1"/>
  <c r="I6104" i="24"/>
  <c r="J6104" i="24" s="1"/>
  <c r="I6105" i="24"/>
  <c r="J6105" i="24" s="1"/>
  <c r="I6106" i="24"/>
  <c r="J6106" i="24" s="1"/>
  <c r="I6107" i="24"/>
  <c r="J6107" i="24" s="1"/>
  <c r="I6108" i="24"/>
  <c r="J6108" i="24" s="1"/>
  <c r="I6109" i="24"/>
  <c r="I6110" i="24"/>
  <c r="J6110" i="24" s="1"/>
  <c r="I6111" i="24"/>
  <c r="J6111" i="24" s="1"/>
  <c r="I6112" i="24"/>
  <c r="J6112" i="24" s="1"/>
  <c r="I6113" i="24"/>
  <c r="J6113" i="24" s="1"/>
  <c r="I6114" i="24"/>
  <c r="J6114" i="24" s="1"/>
  <c r="I6115" i="24"/>
  <c r="J6115" i="24" s="1"/>
  <c r="I6116" i="24"/>
  <c r="J6116" i="24" s="1"/>
  <c r="I6117" i="24"/>
  <c r="I6118" i="24"/>
  <c r="J6118" i="24" s="1"/>
  <c r="I6119" i="24"/>
  <c r="J6119" i="24" s="1"/>
  <c r="I6120" i="24"/>
  <c r="J6120" i="24" s="1"/>
  <c r="I6121" i="24"/>
  <c r="J6121" i="24" s="1"/>
  <c r="I6122" i="24"/>
  <c r="J6122" i="24" s="1"/>
  <c r="I6123" i="24"/>
  <c r="J6123" i="24" s="1"/>
  <c r="I6124" i="24"/>
  <c r="J6124" i="24" s="1"/>
  <c r="I6125" i="24"/>
  <c r="I6126" i="24"/>
  <c r="J6126" i="24" s="1"/>
  <c r="I6127" i="24"/>
  <c r="J6127" i="24" s="1"/>
  <c r="I6128" i="24"/>
  <c r="J6128" i="24" s="1"/>
  <c r="I6129" i="24"/>
  <c r="J6129" i="24" s="1"/>
  <c r="I6130" i="24"/>
  <c r="J6130" i="24" s="1"/>
  <c r="I6131" i="24"/>
  <c r="J6131" i="24" s="1"/>
  <c r="I6132" i="24"/>
  <c r="J6132" i="24" s="1"/>
  <c r="I6133" i="24"/>
  <c r="I6134" i="24"/>
  <c r="J6134" i="24" s="1"/>
  <c r="I6135" i="24"/>
  <c r="J6135" i="24" s="1"/>
  <c r="I6136" i="24"/>
  <c r="J6136" i="24" s="1"/>
  <c r="I6137" i="24"/>
  <c r="J6137" i="24" s="1"/>
  <c r="I6138" i="24"/>
  <c r="J6138" i="24" s="1"/>
  <c r="I6139" i="24"/>
  <c r="J6139" i="24" s="1"/>
  <c r="I6140" i="24"/>
  <c r="J6140" i="24" s="1"/>
  <c r="I6141" i="24"/>
  <c r="I6142" i="24"/>
  <c r="J6142" i="24" s="1"/>
  <c r="I6143" i="24"/>
  <c r="J6143" i="24" s="1"/>
  <c r="I6144" i="24"/>
  <c r="J6144" i="24" s="1"/>
  <c r="I6145" i="24"/>
  <c r="J6145" i="24" s="1"/>
  <c r="I6146" i="24"/>
  <c r="J6146" i="24" s="1"/>
  <c r="I6147" i="24"/>
  <c r="J6147" i="24" s="1"/>
  <c r="I6148" i="24"/>
  <c r="J6148" i="24" s="1"/>
  <c r="I6149" i="24"/>
  <c r="I6150" i="24"/>
  <c r="J6150" i="24" s="1"/>
  <c r="I6151" i="24"/>
  <c r="J6151" i="24" s="1"/>
  <c r="I6152" i="24"/>
  <c r="J6152" i="24" s="1"/>
  <c r="I6153" i="24"/>
  <c r="J6153" i="24" s="1"/>
  <c r="I6154" i="24"/>
  <c r="J6154" i="24" s="1"/>
  <c r="I6155" i="24"/>
  <c r="J6155" i="24" s="1"/>
  <c r="I6156" i="24"/>
  <c r="J6156" i="24" s="1"/>
  <c r="I6157" i="24"/>
  <c r="I6158" i="24"/>
  <c r="J6158" i="24" s="1"/>
  <c r="I6159" i="24"/>
  <c r="J6159" i="24" s="1"/>
  <c r="I6160" i="24"/>
  <c r="J6160" i="24" s="1"/>
  <c r="I6161" i="24"/>
  <c r="J6161" i="24" s="1"/>
  <c r="I6162" i="24"/>
  <c r="J6162" i="24" s="1"/>
  <c r="I6163" i="24"/>
  <c r="J6163" i="24" s="1"/>
  <c r="I6164" i="24"/>
  <c r="J6164" i="24" s="1"/>
  <c r="I6165" i="24"/>
  <c r="I6166" i="24"/>
  <c r="J6166" i="24" s="1"/>
  <c r="I6167" i="24"/>
  <c r="J6167" i="24" s="1"/>
  <c r="I6168" i="24"/>
  <c r="J6168" i="24" s="1"/>
  <c r="I6169" i="24"/>
  <c r="J6169" i="24" s="1"/>
  <c r="I6170" i="24"/>
  <c r="J6170" i="24" s="1"/>
  <c r="I6171" i="24"/>
  <c r="J6171" i="24" s="1"/>
  <c r="I6172" i="24"/>
  <c r="J6172" i="24" s="1"/>
  <c r="I6173" i="24"/>
  <c r="I6174" i="24"/>
  <c r="J6174" i="24" s="1"/>
  <c r="I6175" i="24"/>
  <c r="J6175" i="24" s="1"/>
  <c r="I6176" i="24"/>
  <c r="J6176" i="24" s="1"/>
  <c r="I6177" i="24"/>
  <c r="J6177" i="24" s="1"/>
  <c r="I6178" i="24"/>
  <c r="J6178" i="24" s="1"/>
  <c r="I6179" i="24"/>
  <c r="J6179" i="24" s="1"/>
  <c r="I6180" i="24"/>
  <c r="J6180" i="24" s="1"/>
  <c r="I6181" i="24"/>
  <c r="I6182" i="24"/>
  <c r="J6182" i="24" s="1"/>
  <c r="I6183" i="24"/>
  <c r="J6183" i="24" s="1"/>
  <c r="I6184" i="24"/>
  <c r="J6184" i="24" s="1"/>
  <c r="I6185" i="24"/>
  <c r="J6185" i="24" s="1"/>
  <c r="I6186" i="24"/>
  <c r="J6186" i="24" s="1"/>
  <c r="I6187" i="24"/>
  <c r="J6187" i="24" s="1"/>
  <c r="I6188" i="24"/>
  <c r="J6188" i="24" s="1"/>
  <c r="I6189" i="24"/>
  <c r="I6190" i="24"/>
  <c r="J6190" i="24" s="1"/>
  <c r="I6191" i="24"/>
  <c r="J6191" i="24" s="1"/>
  <c r="I6192" i="24"/>
  <c r="J6192" i="24" s="1"/>
  <c r="I6193" i="24"/>
  <c r="J6193" i="24" s="1"/>
  <c r="I6194" i="24"/>
  <c r="J6194" i="24" s="1"/>
  <c r="I6195" i="24"/>
  <c r="J6195" i="24" s="1"/>
  <c r="I6196" i="24"/>
  <c r="J6196" i="24" s="1"/>
  <c r="I6197" i="24"/>
  <c r="I6198" i="24"/>
  <c r="J6198" i="24" s="1"/>
  <c r="I6199" i="24"/>
  <c r="J6199" i="24" s="1"/>
  <c r="I6200" i="24"/>
  <c r="J6200" i="24" s="1"/>
  <c r="I6201" i="24"/>
  <c r="J6201" i="24" s="1"/>
  <c r="I6202" i="24"/>
  <c r="J6202" i="24" s="1"/>
  <c r="I6203" i="24"/>
  <c r="J6203" i="24" s="1"/>
  <c r="I6204" i="24"/>
  <c r="J6204" i="24" s="1"/>
  <c r="I6205" i="24"/>
  <c r="I6206" i="24"/>
  <c r="J6206" i="24" s="1"/>
  <c r="I6207" i="24"/>
  <c r="J6207" i="24" s="1"/>
  <c r="I6208" i="24"/>
  <c r="J6208" i="24" s="1"/>
  <c r="I6209" i="24"/>
  <c r="J6209" i="24" s="1"/>
  <c r="I6210" i="24"/>
  <c r="J6210" i="24" s="1"/>
  <c r="I6211" i="24"/>
  <c r="J6211" i="24" s="1"/>
  <c r="I6212" i="24"/>
  <c r="J6212" i="24" s="1"/>
  <c r="I6213" i="24"/>
  <c r="I6214" i="24"/>
  <c r="J6214" i="24" s="1"/>
  <c r="I6215" i="24"/>
  <c r="J6215" i="24" s="1"/>
  <c r="I6216" i="24"/>
  <c r="J6216" i="24" s="1"/>
  <c r="I6217" i="24"/>
  <c r="J6217" i="24" s="1"/>
  <c r="I6218" i="24"/>
  <c r="J6218" i="24" s="1"/>
  <c r="I6219" i="24"/>
  <c r="J6219" i="24" s="1"/>
  <c r="I6220" i="24"/>
  <c r="J6220" i="24" s="1"/>
  <c r="I6221" i="24"/>
  <c r="I6222" i="24"/>
  <c r="J6222" i="24" s="1"/>
  <c r="I6223" i="24"/>
  <c r="J6223" i="24" s="1"/>
  <c r="I6224" i="24"/>
  <c r="J6224" i="24" s="1"/>
  <c r="I6225" i="24"/>
  <c r="J6225" i="24" s="1"/>
  <c r="I6226" i="24"/>
  <c r="J6226" i="24" s="1"/>
  <c r="I6227" i="24"/>
  <c r="J6227" i="24" s="1"/>
  <c r="I6228" i="24"/>
  <c r="J6228" i="24" s="1"/>
  <c r="I6229" i="24"/>
  <c r="I6230" i="24"/>
  <c r="J6230" i="24" s="1"/>
  <c r="I6231" i="24"/>
  <c r="J6231" i="24" s="1"/>
  <c r="I6232" i="24"/>
  <c r="J6232" i="24" s="1"/>
  <c r="I6233" i="24"/>
  <c r="J6233" i="24" s="1"/>
  <c r="I6234" i="24"/>
  <c r="J6234" i="24" s="1"/>
  <c r="I6235" i="24"/>
  <c r="J6235" i="24" s="1"/>
  <c r="I6236" i="24"/>
  <c r="J6236" i="24" s="1"/>
  <c r="I6237" i="24"/>
  <c r="I6238" i="24"/>
  <c r="J6238" i="24" s="1"/>
  <c r="I6239" i="24"/>
  <c r="J6239" i="24" s="1"/>
  <c r="I6240" i="24"/>
  <c r="J6240" i="24" s="1"/>
  <c r="I6241" i="24"/>
  <c r="J6241" i="24" s="1"/>
  <c r="I6242" i="24"/>
  <c r="J6242" i="24" s="1"/>
  <c r="I6243" i="24"/>
  <c r="J6243" i="24" s="1"/>
  <c r="I6244" i="24"/>
  <c r="J6244" i="24" s="1"/>
  <c r="I6245" i="24"/>
  <c r="I6246" i="24"/>
  <c r="J6246" i="24" s="1"/>
  <c r="I6247" i="24"/>
  <c r="J6247" i="24" s="1"/>
  <c r="I6248" i="24"/>
  <c r="J6248" i="24" s="1"/>
  <c r="I6249" i="24"/>
  <c r="J6249" i="24" s="1"/>
  <c r="I6250" i="24"/>
  <c r="J6250" i="24" s="1"/>
  <c r="I6251" i="24"/>
  <c r="J6251" i="24" s="1"/>
  <c r="I6252" i="24"/>
  <c r="J6252" i="24" s="1"/>
  <c r="I6253" i="24"/>
  <c r="I6254" i="24"/>
  <c r="J6254" i="24" s="1"/>
  <c r="I6255" i="24"/>
  <c r="J6255" i="24" s="1"/>
  <c r="I6256" i="24"/>
  <c r="J6256" i="24" s="1"/>
  <c r="I6257" i="24"/>
  <c r="J6257" i="24" s="1"/>
  <c r="I6258" i="24"/>
  <c r="J6258" i="24" s="1"/>
  <c r="I6259" i="24"/>
  <c r="J6259" i="24" s="1"/>
  <c r="I6260" i="24"/>
  <c r="J6260" i="24" s="1"/>
  <c r="I6261" i="24"/>
  <c r="I6262" i="24"/>
  <c r="J6262" i="24" s="1"/>
  <c r="I6263" i="24"/>
  <c r="J6263" i="24" s="1"/>
  <c r="I6264" i="24"/>
  <c r="J6264" i="24" s="1"/>
  <c r="I6265" i="24"/>
  <c r="J6265" i="24" s="1"/>
  <c r="I6266" i="24"/>
  <c r="J6266" i="24" s="1"/>
  <c r="I6267" i="24"/>
  <c r="J6267" i="24" s="1"/>
  <c r="I6268" i="24"/>
  <c r="J6268" i="24" s="1"/>
  <c r="I6269" i="24"/>
  <c r="I6270" i="24"/>
  <c r="J6270" i="24" s="1"/>
  <c r="I6271" i="24"/>
  <c r="J6271" i="24" s="1"/>
  <c r="I6272" i="24"/>
  <c r="J6272" i="24" s="1"/>
  <c r="I6273" i="24"/>
  <c r="J6273" i="24" s="1"/>
  <c r="I6274" i="24"/>
  <c r="J6274" i="24" s="1"/>
  <c r="I6275" i="24"/>
  <c r="J6275" i="24" s="1"/>
  <c r="I6276" i="24"/>
  <c r="J6276" i="24" s="1"/>
  <c r="I6277" i="24"/>
  <c r="I6278" i="24"/>
  <c r="J6278" i="24" s="1"/>
  <c r="I6279" i="24"/>
  <c r="J6279" i="24" s="1"/>
  <c r="I6280" i="24"/>
  <c r="J6280" i="24" s="1"/>
  <c r="I6281" i="24"/>
  <c r="J6281" i="24" s="1"/>
  <c r="I6282" i="24"/>
  <c r="J6282" i="24" s="1"/>
  <c r="I6283" i="24"/>
  <c r="J6283" i="24" s="1"/>
  <c r="I6284" i="24"/>
  <c r="J6284" i="24" s="1"/>
  <c r="I6285" i="24"/>
  <c r="I6286" i="24"/>
  <c r="J6286" i="24" s="1"/>
  <c r="I6287" i="24"/>
  <c r="J6287" i="24" s="1"/>
  <c r="I6288" i="24"/>
  <c r="J6288" i="24" s="1"/>
  <c r="I6289" i="24"/>
  <c r="J6289" i="24" s="1"/>
  <c r="I6290" i="24"/>
  <c r="J6290" i="24" s="1"/>
  <c r="I6291" i="24"/>
  <c r="J6291" i="24" s="1"/>
  <c r="I6292" i="24"/>
  <c r="J6292" i="24" s="1"/>
  <c r="I6293" i="24"/>
  <c r="I6294" i="24"/>
  <c r="J6294" i="24" s="1"/>
  <c r="I6295" i="24"/>
  <c r="J6295" i="24" s="1"/>
  <c r="I6296" i="24"/>
  <c r="J6296" i="24" s="1"/>
  <c r="I6297" i="24"/>
  <c r="J6297" i="24" s="1"/>
  <c r="I6298" i="24"/>
  <c r="J6298" i="24" s="1"/>
  <c r="I6299" i="24"/>
  <c r="J6299" i="24" s="1"/>
  <c r="I6300" i="24"/>
  <c r="J6300" i="24" s="1"/>
  <c r="I6301" i="24"/>
  <c r="I6302" i="24"/>
  <c r="J6302" i="24" s="1"/>
  <c r="I6303" i="24"/>
  <c r="J6303" i="24" s="1"/>
  <c r="I6304" i="24"/>
  <c r="J6304" i="24" s="1"/>
  <c r="I6305" i="24"/>
  <c r="J6305" i="24" s="1"/>
  <c r="I6306" i="24"/>
  <c r="J6306" i="24" s="1"/>
  <c r="I6307" i="24"/>
  <c r="J6307" i="24" s="1"/>
  <c r="I6308" i="24"/>
  <c r="J6308" i="24" s="1"/>
  <c r="I6309" i="24"/>
  <c r="I6310" i="24"/>
  <c r="J6310" i="24" s="1"/>
  <c r="I6311" i="24"/>
  <c r="J6311" i="24" s="1"/>
  <c r="I6312" i="24"/>
  <c r="J6312" i="24" s="1"/>
  <c r="I6313" i="24"/>
  <c r="J6313" i="24" s="1"/>
  <c r="I6314" i="24"/>
  <c r="J6314" i="24" s="1"/>
  <c r="I6315" i="24"/>
  <c r="J6315" i="24" s="1"/>
  <c r="I6316" i="24"/>
  <c r="J6316" i="24" s="1"/>
  <c r="I6317" i="24"/>
  <c r="I6318" i="24"/>
  <c r="J6318" i="24" s="1"/>
  <c r="I6319" i="24"/>
  <c r="J6319" i="24" s="1"/>
  <c r="I6320" i="24"/>
  <c r="J6320" i="24" s="1"/>
  <c r="I6321" i="24"/>
  <c r="J6321" i="24" s="1"/>
  <c r="I6322" i="24"/>
  <c r="J6322" i="24" s="1"/>
  <c r="I6323" i="24"/>
  <c r="J6323" i="24" s="1"/>
  <c r="I6324" i="24"/>
  <c r="J6324" i="24" s="1"/>
  <c r="I6325" i="24"/>
  <c r="I6326" i="24"/>
  <c r="J6326" i="24" s="1"/>
  <c r="I6327" i="24"/>
  <c r="J6327" i="24" s="1"/>
  <c r="I6328" i="24"/>
  <c r="J6328" i="24" s="1"/>
  <c r="I6329" i="24"/>
  <c r="J6329" i="24" s="1"/>
  <c r="I6330" i="24"/>
  <c r="J6330" i="24" s="1"/>
  <c r="I6331" i="24"/>
  <c r="J6331" i="24" s="1"/>
  <c r="I6332" i="24"/>
  <c r="J6332" i="24" s="1"/>
  <c r="I6333" i="24"/>
  <c r="I6334" i="24"/>
  <c r="J6334" i="24" s="1"/>
  <c r="I6335" i="24"/>
  <c r="J6335" i="24" s="1"/>
  <c r="I6336" i="24"/>
  <c r="J6336" i="24" s="1"/>
  <c r="I6337" i="24"/>
  <c r="J6337" i="24" s="1"/>
  <c r="I6338" i="24"/>
  <c r="J6338" i="24" s="1"/>
  <c r="I6339" i="24"/>
  <c r="J6339" i="24" s="1"/>
  <c r="I6340" i="24"/>
  <c r="J6340" i="24" s="1"/>
  <c r="I6341" i="24"/>
  <c r="I6342" i="24"/>
  <c r="J6342" i="24" s="1"/>
  <c r="I6343" i="24"/>
  <c r="J6343" i="24" s="1"/>
  <c r="I6344" i="24"/>
  <c r="J6344" i="24" s="1"/>
  <c r="I6345" i="24"/>
  <c r="J6345" i="24" s="1"/>
  <c r="I6346" i="24"/>
  <c r="J6346" i="24" s="1"/>
  <c r="I6347" i="24"/>
  <c r="J6347" i="24" s="1"/>
  <c r="I6348" i="24"/>
  <c r="J6348" i="24" s="1"/>
  <c r="I6349" i="24"/>
  <c r="I6350" i="24"/>
  <c r="J6350" i="24" s="1"/>
  <c r="I6351" i="24"/>
  <c r="J6351" i="24" s="1"/>
  <c r="I6352" i="24"/>
  <c r="J6352" i="24" s="1"/>
  <c r="I6353" i="24"/>
  <c r="J6353" i="24" s="1"/>
  <c r="I6354" i="24"/>
  <c r="J6354" i="24" s="1"/>
  <c r="I6355" i="24"/>
  <c r="J6355" i="24" s="1"/>
  <c r="I6356" i="24"/>
  <c r="J6356" i="24" s="1"/>
  <c r="I6357" i="24"/>
  <c r="I6358" i="24"/>
  <c r="J6358" i="24" s="1"/>
  <c r="I6359" i="24"/>
  <c r="J6359" i="24" s="1"/>
  <c r="I6360" i="24"/>
  <c r="J6360" i="24" s="1"/>
  <c r="I6361" i="24"/>
  <c r="J6361" i="24" s="1"/>
  <c r="I6362" i="24"/>
  <c r="J6362" i="24" s="1"/>
  <c r="I6363" i="24"/>
  <c r="J6363" i="24" s="1"/>
  <c r="I6364" i="24"/>
  <c r="J6364" i="24" s="1"/>
  <c r="I6365" i="24"/>
  <c r="I6366" i="24"/>
  <c r="J6366" i="24" s="1"/>
  <c r="I6367" i="24"/>
  <c r="J6367" i="24" s="1"/>
  <c r="I6368" i="24"/>
  <c r="J6368" i="24" s="1"/>
  <c r="I6369" i="24"/>
  <c r="J6369" i="24" s="1"/>
  <c r="I6370" i="24"/>
  <c r="J6370" i="24" s="1"/>
  <c r="I6371" i="24"/>
  <c r="J6371" i="24" s="1"/>
  <c r="I6372" i="24"/>
  <c r="J6372" i="24" s="1"/>
  <c r="I6373" i="24"/>
  <c r="I6374" i="24"/>
  <c r="J6374" i="24" s="1"/>
  <c r="I6375" i="24"/>
  <c r="J6375" i="24" s="1"/>
  <c r="I6376" i="24"/>
  <c r="J6376" i="24" s="1"/>
  <c r="I6377" i="24"/>
  <c r="J6377" i="24" s="1"/>
  <c r="I6378" i="24"/>
  <c r="J6378" i="24" s="1"/>
  <c r="I6379" i="24"/>
  <c r="J6379" i="24" s="1"/>
  <c r="I6380" i="24"/>
  <c r="J6380" i="24" s="1"/>
  <c r="I6381" i="24"/>
  <c r="I6382" i="24"/>
  <c r="J6382" i="24" s="1"/>
  <c r="I6383" i="24"/>
  <c r="J6383" i="24" s="1"/>
  <c r="I6384" i="24"/>
  <c r="J6384" i="24" s="1"/>
  <c r="I6385" i="24"/>
  <c r="J6385" i="24" s="1"/>
  <c r="I6386" i="24"/>
  <c r="J6386" i="24" s="1"/>
  <c r="I6387" i="24"/>
  <c r="J6387" i="24" s="1"/>
  <c r="I6388" i="24"/>
  <c r="J6388" i="24" s="1"/>
  <c r="I6389" i="24"/>
  <c r="I6390" i="24"/>
  <c r="J6390" i="24" s="1"/>
  <c r="I6391" i="24"/>
  <c r="J6391" i="24" s="1"/>
  <c r="I6392" i="24"/>
  <c r="J6392" i="24" s="1"/>
  <c r="I6393" i="24"/>
  <c r="J6393" i="24" s="1"/>
  <c r="I6394" i="24"/>
  <c r="J6394" i="24" s="1"/>
  <c r="I6395" i="24"/>
  <c r="J6395" i="24" s="1"/>
  <c r="I6396" i="24"/>
  <c r="J6396" i="24" s="1"/>
  <c r="I6397" i="24"/>
  <c r="I6398" i="24"/>
  <c r="J6398" i="24" s="1"/>
  <c r="I6399" i="24"/>
  <c r="J6399" i="24" s="1"/>
  <c r="I6400" i="24"/>
  <c r="J6400" i="24" s="1"/>
  <c r="I6401" i="24"/>
  <c r="J6401" i="24" s="1"/>
  <c r="I6402" i="24"/>
  <c r="J6402" i="24" s="1"/>
  <c r="I6403" i="24"/>
  <c r="J6403" i="24" s="1"/>
  <c r="I6404" i="24"/>
  <c r="J6404" i="24" s="1"/>
  <c r="I6405" i="24"/>
  <c r="I6406" i="24"/>
  <c r="J6406" i="24" s="1"/>
  <c r="I6407" i="24"/>
  <c r="J6407" i="24" s="1"/>
  <c r="I6408" i="24"/>
  <c r="J6408" i="24" s="1"/>
  <c r="I6409" i="24"/>
  <c r="J6409" i="24" s="1"/>
  <c r="I6410" i="24"/>
  <c r="J6410" i="24" s="1"/>
  <c r="I6411" i="24"/>
  <c r="J6411" i="24" s="1"/>
  <c r="I6412" i="24"/>
  <c r="J6412" i="24" s="1"/>
  <c r="I6413" i="24"/>
  <c r="I6414" i="24"/>
  <c r="J6414" i="24" s="1"/>
  <c r="I6415" i="24"/>
  <c r="J6415" i="24" s="1"/>
  <c r="I6416" i="24"/>
  <c r="J6416" i="24" s="1"/>
  <c r="I6417" i="24"/>
  <c r="J6417" i="24" s="1"/>
  <c r="I6418" i="24"/>
  <c r="J6418" i="24" s="1"/>
  <c r="I6419" i="24"/>
  <c r="J6419" i="24" s="1"/>
  <c r="I6420" i="24"/>
  <c r="J6420" i="24" s="1"/>
  <c r="I6421" i="24"/>
  <c r="I6422" i="24"/>
  <c r="J6422" i="24" s="1"/>
  <c r="I6423" i="24"/>
  <c r="J6423" i="24" s="1"/>
  <c r="I6424" i="24"/>
  <c r="J6424" i="24" s="1"/>
  <c r="I6425" i="24"/>
  <c r="J6425" i="24" s="1"/>
  <c r="I6426" i="24"/>
  <c r="J6426" i="24" s="1"/>
  <c r="I6427" i="24"/>
  <c r="J6427" i="24" s="1"/>
  <c r="I6428" i="24"/>
  <c r="J6428" i="24" s="1"/>
  <c r="I6429" i="24"/>
  <c r="I6430" i="24"/>
  <c r="J6430" i="24" s="1"/>
  <c r="I6431" i="24"/>
  <c r="J6431" i="24" s="1"/>
  <c r="I6432" i="24"/>
  <c r="J6432" i="24" s="1"/>
  <c r="I6433" i="24"/>
  <c r="J6433" i="24" s="1"/>
  <c r="I6434" i="24"/>
  <c r="J6434" i="24" s="1"/>
  <c r="I6435" i="24"/>
  <c r="J6435" i="24" s="1"/>
  <c r="I6436" i="24"/>
  <c r="J6436" i="24" s="1"/>
  <c r="I6437" i="24"/>
  <c r="I6438" i="24"/>
  <c r="J6438" i="24" s="1"/>
  <c r="I6439" i="24"/>
  <c r="J6439" i="24" s="1"/>
  <c r="I6440" i="24"/>
  <c r="J6440" i="24" s="1"/>
  <c r="I6441" i="24"/>
  <c r="J6441" i="24" s="1"/>
  <c r="I6442" i="24"/>
  <c r="J6442" i="24" s="1"/>
  <c r="I6443" i="24"/>
  <c r="J6443" i="24" s="1"/>
  <c r="I6444" i="24"/>
  <c r="J6444" i="24" s="1"/>
  <c r="I6445" i="24"/>
  <c r="I6446" i="24"/>
  <c r="J6446" i="24" s="1"/>
  <c r="I6447" i="24"/>
  <c r="J6447" i="24" s="1"/>
  <c r="I6448" i="24"/>
  <c r="J6448" i="24" s="1"/>
  <c r="I6449" i="24"/>
  <c r="J6449" i="24" s="1"/>
  <c r="I6450" i="24"/>
  <c r="J6450" i="24" s="1"/>
  <c r="I6451" i="24"/>
  <c r="J6451" i="24" s="1"/>
  <c r="I6452" i="24"/>
  <c r="J6452" i="24" s="1"/>
  <c r="I6453" i="24"/>
  <c r="I6454" i="24"/>
  <c r="J6454" i="24" s="1"/>
  <c r="I6455" i="24"/>
  <c r="J6455" i="24" s="1"/>
  <c r="I6456" i="24"/>
  <c r="J6456" i="24" s="1"/>
  <c r="I6457" i="24"/>
  <c r="J6457" i="24" s="1"/>
  <c r="I6458" i="24"/>
  <c r="J6458" i="24" s="1"/>
  <c r="I6459" i="24"/>
  <c r="J6459" i="24" s="1"/>
  <c r="I6460" i="24"/>
  <c r="J6460" i="24" s="1"/>
  <c r="I6461" i="24"/>
  <c r="I6462" i="24"/>
  <c r="J6462" i="24" s="1"/>
  <c r="I6463" i="24"/>
  <c r="J6463" i="24" s="1"/>
  <c r="I6464" i="24"/>
  <c r="J6464" i="24" s="1"/>
  <c r="I6465" i="24"/>
  <c r="J6465" i="24" s="1"/>
  <c r="I6466" i="24"/>
  <c r="J6466" i="24" s="1"/>
  <c r="I6467" i="24"/>
  <c r="J6467" i="24" s="1"/>
  <c r="I6468" i="24"/>
  <c r="J6468" i="24" s="1"/>
  <c r="I6469" i="24"/>
  <c r="I6470" i="24"/>
  <c r="J6470" i="24" s="1"/>
  <c r="I6471" i="24"/>
  <c r="J6471" i="24" s="1"/>
  <c r="I6472" i="24"/>
  <c r="J6472" i="24" s="1"/>
  <c r="I6473" i="24"/>
  <c r="J6473" i="24" s="1"/>
  <c r="I6474" i="24"/>
  <c r="J6474" i="24" s="1"/>
  <c r="I6475" i="24"/>
  <c r="J6475" i="24" s="1"/>
  <c r="I6476" i="24"/>
  <c r="J6476" i="24" s="1"/>
  <c r="I6477" i="24"/>
  <c r="I6478" i="24"/>
  <c r="J6478" i="24" s="1"/>
  <c r="I6479" i="24"/>
  <c r="J6479" i="24" s="1"/>
  <c r="I6480" i="24"/>
  <c r="J6480" i="24" s="1"/>
  <c r="I6481" i="24"/>
  <c r="J6481" i="24" s="1"/>
  <c r="I6482" i="24"/>
  <c r="J6482" i="24" s="1"/>
  <c r="I6483" i="24"/>
  <c r="J6483" i="24" s="1"/>
  <c r="I6484" i="24"/>
  <c r="J6484" i="24" s="1"/>
  <c r="I6485" i="24"/>
  <c r="I6486" i="24"/>
  <c r="J6486" i="24" s="1"/>
  <c r="I6487" i="24"/>
  <c r="J6487" i="24" s="1"/>
  <c r="I6488" i="24"/>
  <c r="J6488" i="24" s="1"/>
  <c r="I6489" i="24"/>
  <c r="J6489" i="24" s="1"/>
  <c r="I6490" i="24"/>
  <c r="J6490" i="24" s="1"/>
  <c r="I6491" i="24"/>
  <c r="J6491" i="24" s="1"/>
  <c r="I6492" i="24"/>
  <c r="J6492" i="24" s="1"/>
  <c r="I6493" i="24"/>
  <c r="I6494" i="24"/>
  <c r="J6494" i="24" s="1"/>
  <c r="I6495" i="24"/>
  <c r="J6495" i="24" s="1"/>
  <c r="I6496" i="24"/>
  <c r="J6496" i="24" s="1"/>
  <c r="I6497" i="24"/>
  <c r="J6497" i="24" s="1"/>
  <c r="I6498" i="24"/>
  <c r="J6498" i="24" s="1"/>
  <c r="I6499" i="24"/>
  <c r="J6499" i="24" s="1"/>
  <c r="I6500" i="24"/>
  <c r="J6500" i="24" s="1"/>
  <c r="I6501" i="24"/>
  <c r="I6502" i="24"/>
  <c r="J6502" i="24" s="1"/>
  <c r="I6503" i="24"/>
  <c r="J6503" i="24" s="1"/>
  <c r="I6504" i="24"/>
  <c r="J6504" i="24" s="1"/>
  <c r="I6505" i="24"/>
  <c r="J6505" i="24" s="1"/>
  <c r="I6506" i="24"/>
  <c r="J6506" i="24" s="1"/>
  <c r="I6507" i="24"/>
  <c r="J6507" i="24" s="1"/>
  <c r="I6508" i="24"/>
  <c r="J6508" i="24" s="1"/>
  <c r="I6509" i="24"/>
  <c r="I6510" i="24"/>
  <c r="J6510" i="24" s="1"/>
  <c r="I6511" i="24"/>
  <c r="J6511" i="24" s="1"/>
  <c r="I6512" i="24"/>
  <c r="J6512" i="24" s="1"/>
  <c r="I6513" i="24"/>
  <c r="J6513" i="24" s="1"/>
  <c r="I6514" i="24"/>
  <c r="J6514" i="24" s="1"/>
  <c r="I6515" i="24"/>
  <c r="J6515" i="24" s="1"/>
  <c r="I6516" i="24"/>
  <c r="J6516" i="24" s="1"/>
  <c r="I6517" i="24"/>
  <c r="I6518" i="24"/>
  <c r="J6518" i="24" s="1"/>
  <c r="I6519" i="24"/>
  <c r="J6519" i="24" s="1"/>
  <c r="I6520" i="24"/>
  <c r="J6520" i="24" s="1"/>
  <c r="I6521" i="24"/>
  <c r="J6521" i="24" s="1"/>
  <c r="I6522" i="24"/>
  <c r="J6522" i="24" s="1"/>
  <c r="I6523" i="24"/>
  <c r="J6523" i="24" s="1"/>
  <c r="I6524" i="24"/>
  <c r="J6524" i="24" s="1"/>
  <c r="I6525" i="24"/>
  <c r="I6526" i="24"/>
  <c r="J6526" i="24" s="1"/>
  <c r="I6527" i="24"/>
  <c r="J6527" i="24" s="1"/>
  <c r="I6528" i="24"/>
  <c r="J6528" i="24" s="1"/>
  <c r="I6529" i="24"/>
  <c r="J6529" i="24" s="1"/>
  <c r="I6530" i="24"/>
  <c r="J6530" i="24" s="1"/>
  <c r="I6531" i="24"/>
  <c r="J6531" i="24" s="1"/>
  <c r="I6532" i="24"/>
  <c r="J6532" i="24" s="1"/>
  <c r="I6533" i="24"/>
  <c r="I6534" i="24"/>
  <c r="J6534" i="24" s="1"/>
  <c r="I6535" i="24"/>
  <c r="J6535" i="24" s="1"/>
  <c r="I6536" i="24"/>
  <c r="J6536" i="24" s="1"/>
  <c r="I6537" i="24"/>
  <c r="J6537" i="24" s="1"/>
  <c r="I6538" i="24"/>
  <c r="J6538" i="24" s="1"/>
  <c r="I6539" i="24"/>
  <c r="J6539" i="24" s="1"/>
  <c r="I6540" i="24"/>
  <c r="J6540" i="24" s="1"/>
  <c r="I6541" i="24"/>
  <c r="I6542" i="24"/>
  <c r="J6542" i="24" s="1"/>
  <c r="I6543" i="24"/>
  <c r="J6543" i="24" s="1"/>
  <c r="I6544" i="24"/>
  <c r="J6544" i="24" s="1"/>
  <c r="I6545" i="24"/>
  <c r="J6545" i="24" s="1"/>
  <c r="I6546" i="24"/>
  <c r="J6546" i="24" s="1"/>
  <c r="I6547" i="24"/>
  <c r="J6547" i="24" s="1"/>
  <c r="I6548" i="24"/>
  <c r="J6548" i="24" s="1"/>
  <c r="I6549" i="24"/>
  <c r="I6550" i="24"/>
  <c r="J6550" i="24" s="1"/>
  <c r="I6551" i="24"/>
  <c r="J6551" i="24" s="1"/>
  <c r="I6552" i="24"/>
  <c r="J6552" i="24" s="1"/>
  <c r="I6553" i="24"/>
  <c r="J6553" i="24" s="1"/>
  <c r="I6554" i="24"/>
  <c r="J6554" i="24" s="1"/>
  <c r="I6555" i="24"/>
  <c r="J6555" i="24" s="1"/>
  <c r="I6556" i="24"/>
  <c r="J6556" i="24" s="1"/>
  <c r="I6557" i="24"/>
  <c r="I6558" i="24"/>
  <c r="J6558" i="24" s="1"/>
  <c r="I6559" i="24"/>
  <c r="J6559" i="24" s="1"/>
  <c r="I6560" i="24"/>
  <c r="J6560" i="24" s="1"/>
  <c r="I6561" i="24"/>
  <c r="J6561" i="24" s="1"/>
  <c r="I6562" i="24"/>
  <c r="J6562" i="24" s="1"/>
  <c r="I6563" i="24"/>
  <c r="J6563" i="24" s="1"/>
  <c r="I6564" i="24"/>
  <c r="J6564" i="24" s="1"/>
  <c r="I6565" i="24"/>
  <c r="I6566" i="24"/>
  <c r="J6566" i="24" s="1"/>
  <c r="I6567" i="24"/>
  <c r="J6567" i="24" s="1"/>
  <c r="I6568" i="24"/>
  <c r="J6568" i="24" s="1"/>
  <c r="I6569" i="24"/>
  <c r="J6569" i="24" s="1"/>
  <c r="I6570" i="24"/>
  <c r="J6570" i="24" s="1"/>
  <c r="I6571" i="24"/>
  <c r="J6571" i="24" s="1"/>
  <c r="I6572" i="24"/>
  <c r="J6572" i="24" s="1"/>
  <c r="I6573" i="24"/>
  <c r="I6574" i="24"/>
  <c r="J6574" i="24" s="1"/>
  <c r="I6575" i="24"/>
  <c r="J6575" i="24" s="1"/>
  <c r="I6576" i="24"/>
  <c r="J6576" i="24" s="1"/>
  <c r="I6577" i="24"/>
  <c r="J6577" i="24" s="1"/>
  <c r="I6578" i="24"/>
  <c r="J6578" i="24" s="1"/>
  <c r="I6579" i="24"/>
  <c r="J6579" i="24" s="1"/>
  <c r="I6580" i="24"/>
  <c r="J6580" i="24" s="1"/>
  <c r="I6581" i="24"/>
  <c r="I6582" i="24"/>
  <c r="J6582" i="24" s="1"/>
  <c r="I6583" i="24"/>
  <c r="J6583" i="24" s="1"/>
  <c r="I6584" i="24"/>
  <c r="J6584" i="24" s="1"/>
  <c r="I6585" i="24"/>
  <c r="J6585" i="24" s="1"/>
  <c r="I6586" i="24"/>
  <c r="J6586" i="24" s="1"/>
  <c r="I6587" i="24"/>
  <c r="J6587" i="24" s="1"/>
  <c r="I6588" i="24"/>
  <c r="J6588" i="24" s="1"/>
  <c r="I6589" i="24"/>
  <c r="I6590" i="24"/>
  <c r="J6590" i="24" s="1"/>
  <c r="I6591" i="24"/>
  <c r="J6591" i="24" s="1"/>
  <c r="I6592" i="24"/>
  <c r="J6592" i="24" s="1"/>
  <c r="I6593" i="24"/>
  <c r="J6593" i="24" s="1"/>
  <c r="I6594" i="24"/>
  <c r="J6594" i="24" s="1"/>
  <c r="I6595" i="24"/>
  <c r="J6595" i="24" s="1"/>
  <c r="I6596" i="24"/>
  <c r="J6596" i="24" s="1"/>
  <c r="I6597" i="24"/>
  <c r="I6598" i="24"/>
  <c r="J6598" i="24" s="1"/>
  <c r="I6599" i="24"/>
  <c r="J6599" i="24" s="1"/>
  <c r="I6600" i="24"/>
  <c r="J6600" i="24" s="1"/>
  <c r="I6601" i="24"/>
  <c r="J6601" i="24" s="1"/>
  <c r="I6602" i="24"/>
  <c r="J6602" i="24" s="1"/>
  <c r="I6603" i="24"/>
  <c r="J6603" i="24" s="1"/>
  <c r="I6604" i="24"/>
  <c r="J6604" i="24" s="1"/>
  <c r="I6605" i="24"/>
  <c r="I6606" i="24"/>
  <c r="J6606" i="24" s="1"/>
  <c r="I6607" i="24"/>
  <c r="J6607" i="24" s="1"/>
  <c r="I6608" i="24"/>
  <c r="J6608" i="24" s="1"/>
  <c r="I6609" i="24"/>
  <c r="J6609" i="24" s="1"/>
  <c r="I6610" i="24"/>
  <c r="J6610" i="24" s="1"/>
  <c r="I6611" i="24"/>
  <c r="J6611" i="24" s="1"/>
  <c r="I6612" i="24"/>
  <c r="J6612" i="24" s="1"/>
  <c r="I6613" i="24"/>
  <c r="I6614" i="24"/>
  <c r="J6614" i="24" s="1"/>
  <c r="I6615" i="24"/>
  <c r="J6615" i="24" s="1"/>
  <c r="I6616" i="24"/>
  <c r="J6616" i="24" s="1"/>
  <c r="I6617" i="24"/>
  <c r="J6617" i="24" s="1"/>
  <c r="I6618" i="24"/>
  <c r="J6618" i="24" s="1"/>
  <c r="I6619" i="24"/>
  <c r="J6619" i="24" s="1"/>
  <c r="I6620" i="24"/>
  <c r="J6620" i="24" s="1"/>
  <c r="I6621" i="24"/>
  <c r="I6622" i="24"/>
  <c r="J6622" i="24" s="1"/>
  <c r="I6623" i="24"/>
  <c r="J6623" i="24" s="1"/>
  <c r="I6624" i="24"/>
  <c r="J6624" i="24" s="1"/>
  <c r="I6625" i="24"/>
  <c r="J6625" i="24" s="1"/>
  <c r="I6626" i="24"/>
  <c r="J6626" i="24" s="1"/>
  <c r="I6627" i="24"/>
  <c r="J6627" i="24" s="1"/>
  <c r="I6628" i="24"/>
  <c r="J6628" i="24" s="1"/>
  <c r="I6629" i="24"/>
  <c r="I6630" i="24"/>
  <c r="J6630" i="24" s="1"/>
  <c r="I6631" i="24"/>
  <c r="J6631" i="24" s="1"/>
  <c r="I6632" i="24"/>
  <c r="J6632" i="24" s="1"/>
  <c r="I6633" i="24"/>
  <c r="J6633" i="24" s="1"/>
  <c r="I6634" i="24"/>
  <c r="J6634" i="24" s="1"/>
  <c r="I6635" i="24"/>
  <c r="J6635" i="24" s="1"/>
  <c r="I6636" i="24"/>
  <c r="J6636" i="24" s="1"/>
  <c r="I6637" i="24"/>
  <c r="I6638" i="24"/>
  <c r="J6638" i="24" s="1"/>
  <c r="I6639" i="24"/>
  <c r="J6639" i="24" s="1"/>
  <c r="I6640" i="24"/>
  <c r="J6640" i="24" s="1"/>
  <c r="I6641" i="24"/>
  <c r="J6641" i="24" s="1"/>
  <c r="I6642" i="24"/>
  <c r="J6642" i="24" s="1"/>
  <c r="I6643" i="24"/>
  <c r="J6643" i="24" s="1"/>
  <c r="I6644" i="24"/>
  <c r="J6644" i="24" s="1"/>
  <c r="I6645" i="24"/>
  <c r="I6646" i="24"/>
  <c r="J6646" i="24" s="1"/>
  <c r="I6647" i="24"/>
  <c r="J6647" i="24" s="1"/>
  <c r="I6648" i="24"/>
  <c r="J6648" i="24" s="1"/>
  <c r="I6649" i="24"/>
  <c r="J6649" i="24" s="1"/>
  <c r="I6650" i="24"/>
  <c r="J6650" i="24" s="1"/>
  <c r="I6651" i="24"/>
  <c r="J6651" i="24" s="1"/>
  <c r="I6652" i="24"/>
  <c r="J6652" i="24" s="1"/>
  <c r="I6653" i="24"/>
  <c r="I6654" i="24"/>
  <c r="J6654" i="24" s="1"/>
  <c r="I6655" i="24"/>
  <c r="J6655" i="24" s="1"/>
  <c r="I6656" i="24"/>
  <c r="J6656" i="24" s="1"/>
  <c r="I6657" i="24"/>
  <c r="J6657" i="24" s="1"/>
  <c r="I6658" i="24"/>
  <c r="J6658" i="24" s="1"/>
  <c r="I6659" i="24"/>
  <c r="J6659" i="24" s="1"/>
  <c r="I6660" i="24"/>
  <c r="J6660" i="24" s="1"/>
  <c r="I6661" i="24"/>
  <c r="I6662" i="24"/>
  <c r="J6662" i="24" s="1"/>
  <c r="I6663" i="24"/>
  <c r="J6663" i="24" s="1"/>
  <c r="I6664" i="24"/>
  <c r="J6664" i="24" s="1"/>
  <c r="I6665" i="24"/>
  <c r="J6665" i="24" s="1"/>
  <c r="I6666" i="24"/>
  <c r="J6666" i="24" s="1"/>
  <c r="I6667" i="24"/>
  <c r="J6667" i="24" s="1"/>
  <c r="I6668" i="24"/>
  <c r="J6668" i="24" s="1"/>
  <c r="I6669" i="24"/>
  <c r="I6670" i="24"/>
  <c r="J6670" i="24" s="1"/>
  <c r="I6671" i="24"/>
  <c r="J6671" i="24" s="1"/>
  <c r="I6672" i="24"/>
  <c r="J6672" i="24" s="1"/>
  <c r="I6673" i="24"/>
  <c r="J6673" i="24" s="1"/>
  <c r="I6674" i="24"/>
  <c r="J6674" i="24" s="1"/>
  <c r="I6675" i="24"/>
  <c r="J6675" i="24" s="1"/>
  <c r="I6676" i="24"/>
  <c r="J6676" i="24" s="1"/>
  <c r="I6677" i="24"/>
  <c r="I6678" i="24"/>
  <c r="J6678" i="24" s="1"/>
  <c r="I6679" i="24"/>
  <c r="J6679" i="24" s="1"/>
  <c r="I6680" i="24"/>
  <c r="J6680" i="24" s="1"/>
  <c r="I6681" i="24"/>
  <c r="J6681" i="24" s="1"/>
  <c r="I6682" i="24"/>
  <c r="J6682" i="24" s="1"/>
  <c r="I6683" i="24"/>
  <c r="J6683" i="24" s="1"/>
  <c r="I6684" i="24"/>
  <c r="J6684" i="24" s="1"/>
  <c r="I6685" i="24"/>
  <c r="I6686" i="24"/>
  <c r="J6686" i="24" s="1"/>
  <c r="I6687" i="24"/>
  <c r="J6687" i="24" s="1"/>
  <c r="I6688" i="24"/>
  <c r="J6688" i="24" s="1"/>
  <c r="I6689" i="24"/>
  <c r="J6689" i="24" s="1"/>
  <c r="I6690" i="24"/>
  <c r="J6690" i="24" s="1"/>
  <c r="I6691" i="24"/>
  <c r="J6691" i="24" s="1"/>
  <c r="I6692" i="24"/>
  <c r="J6692" i="24" s="1"/>
  <c r="I6693" i="24"/>
  <c r="I6694" i="24"/>
  <c r="J6694" i="24" s="1"/>
  <c r="I6695" i="24"/>
  <c r="J6695" i="24" s="1"/>
  <c r="I6696" i="24"/>
  <c r="J6696" i="24" s="1"/>
  <c r="I6697" i="24"/>
  <c r="J6697" i="24" s="1"/>
  <c r="I6698" i="24"/>
  <c r="J6698" i="24" s="1"/>
  <c r="I6699" i="24"/>
  <c r="J6699" i="24" s="1"/>
  <c r="I6700" i="24"/>
  <c r="J6700" i="24" s="1"/>
  <c r="I6701" i="24"/>
  <c r="I6702" i="24"/>
  <c r="J6702" i="24" s="1"/>
  <c r="I6703" i="24"/>
  <c r="J6703" i="24" s="1"/>
  <c r="I6704" i="24"/>
  <c r="J6704" i="24" s="1"/>
  <c r="I6705" i="24"/>
  <c r="J6705" i="24" s="1"/>
  <c r="I6706" i="24"/>
  <c r="J6706" i="24" s="1"/>
  <c r="I6707" i="24"/>
  <c r="J6707" i="24" s="1"/>
  <c r="I6708" i="24"/>
  <c r="J6708" i="24" s="1"/>
  <c r="I6709" i="24"/>
  <c r="I6710" i="24"/>
  <c r="J6710" i="24" s="1"/>
  <c r="I6711" i="24"/>
  <c r="J6711" i="24" s="1"/>
  <c r="I6712" i="24"/>
  <c r="J6712" i="24" s="1"/>
  <c r="I6713" i="24"/>
  <c r="J6713" i="24" s="1"/>
  <c r="I6714" i="24"/>
  <c r="J6714" i="24" s="1"/>
  <c r="I6715" i="24"/>
  <c r="J6715" i="24" s="1"/>
  <c r="I6716" i="24"/>
  <c r="J6716" i="24" s="1"/>
  <c r="I6717" i="24"/>
  <c r="I6718" i="24"/>
  <c r="J6718" i="24" s="1"/>
  <c r="I6719" i="24"/>
  <c r="J6719" i="24" s="1"/>
  <c r="I6720" i="24"/>
  <c r="J6720" i="24" s="1"/>
  <c r="I6721" i="24"/>
  <c r="J6721" i="24" s="1"/>
  <c r="I6722" i="24"/>
  <c r="J6722" i="24" s="1"/>
  <c r="I6723" i="24"/>
  <c r="J6723" i="24" s="1"/>
  <c r="I6724" i="24"/>
  <c r="J6724" i="24" s="1"/>
  <c r="I6725" i="24"/>
  <c r="I6726" i="24"/>
  <c r="J6726" i="24" s="1"/>
  <c r="I6727" i="24"/>
  <c r="J6727" i="24" s="1"/>
  <c r="I6728" i="24"/>
  <c r="J6728" i="24" s="1"/>
  <c r="I6729" i="24"/>
  <c r="J6729" i="24" s="1"/>
  <c r="I6730" i="24"/>
  <c r="J6730" i="24" s="1"/>
  <c r="I6731" i="24"/>
  <c r="J6731" i="24" s="1"/>
  <c r="I6732" i="24"/>
  <c r="J6732" i="24" s="1"/>
  <c r="I6733" i="24"/>
  <c r="I6734" i="24"/>
  <c r="J6734" i="24" s="1"/>
  <c r="I6735" i="24"/>
  <c r="J6735" i="24" s="1"/>
  <c r="I6736" i="24"/>
  <c r="J6736" i="24" s="1"/>
  <c r="I6737" i="24"/>
  <c r="J6737" i="24" s="1"/>
  <c r="I6738" i="24"/>
  <c r="J6738" i="24" s="1"/>
  <c r="I6739" i="24"/>
  <c r="J6739" i="24" s="1"/>
  <c r="I6740" i="24"/>
  <c r="J6740" i="24" s="1"/>
  <c r="I6741" i="24"/>
  <c r="I6742" i="24"/>
  <c r="J6742" i="24" s="1"/>
  <c r="I6743" i="24"/>
  <c r="J6743" i="24" s="1"/>
  <c r="I6744" i="24"/>
  <c r="J6744" i="24" s="1"/>
  <c r="I6745" i="24"/>
  <c r="J6745" i="24" s="1"/>
  <c r="I6746" i="24"/>
  <c r="J6746" i="24" s="1"/>
  <c r="I6747" i="24"/>
  <c r="J6747" i="24" s="1"/>
  <c r="I6748" i="24"/>
  <c r="J6748" i="24" s="1"/>
  <c r="I6749" i="24"/>
  <c r="I6750" i="24"/>
  <c r="J6750" i="24" s="1"/>
  <c r="I6751" i="24"/>
  <c r="J6751" i="24" s="1"/>
  <c r="I6752" i="24"/>
  <c r="J6752" i="24" s="1"/>
  <c r="I6753" i="24"/>
  <c r="J6753" i="24" s="1"/>
  <c r="I6754" i="24"/>
  <c r="J6754" i="24" s="1"/>
  <c r="I6755" i="24"/>
  <c r="J6755" i="24" s="1"/>
  <c r="I6756" i="24"/>
  <c r="J6756" i="24" s="1"/>
  <c r="I6757" i="24"/>
  <c r="I6758" i="24"/>
  <c r="J6758" i="24" s="1"/>
  <c r="I6759" i="24"/>
  <c r="J6759" i="24" s="1"/>
  <c r="I6760" i="24"/>
  <c r="J6760" i="24" s="1"/>
  <c r="I6761" i="24"/>
  <c r="J6761" i="24" s="1"/>
  <c r="I6762" i="24"/>
  <c r="J6762" i="24" s="1"/>
  <c r="I6763" i="24"/>
  <c r="J6763" i="24" s="1"/>
  <c r="I6764" i="24"/>
  <c r="J6764" i="24" s="1"/>
  <c r="I6765" i="24"/>
  <c r="I6766" i="24"/>
  <c r="J6766" i="24" s="1"/>
  <c r="I6767" i="24"/>
  <c r="J6767" i="24" s="1"/>
  <c r="I6768" i="24"/>
  <c r="J6768" i="24" s="1"/>
  <c r="I6769" i="24"/>
  <c r="J6769" i="24" s="1"/>
  <c r="I6770" i="24"/>
  <c r="J6770" i="24" s="1"/>
  <c r="I6771" i="24"/>
  <c r="J6771" i="24" s="1"/>
  <c r="I6772" i="24"/>
  <c r="J6772" i="24" s="1"/>
  <c r="I6773" i="24"/>
  <c r="I6774" i="24"/>
  <c r="J6774" i="24" s="1"/>
  <c r="I6775" i="24"/>
  <c r="J6775" i="24" s="1"/>
  <c r="I6776" i="24"/>
  <c r="J6776" i="24" s="1"/>
  <c r="I6777" i="24"/>
  <c r="J6777" i="24" s="1"/>
  <c r="I6778" i="24"/>
  <c r="J6778" i="24" s="1"/>
  <c r="I6779" i="24"/>
  <c r="J6779" i="24" s="1"/>
  <c r="I6780" i="24"/>
  <c r="J6780" i="24" s="1"/>
  <c r="I6781" i="24"/>
  <c r="I6782" i="24"/>
  <c r="J6782" i="24" s="1"/>
  <c r="I6783" i="24"/>
  <c r="J6783" i="24" s="1"/>
  <c r="I6784" i="24"/>
  <c r="J6784" i="24" s="1"/>
  <c r="I6785" i="24"/>
  <c r="J6785" i="24" s="1"/>
  <c r="I6786" i="24"/>
  <c r="J6786" i="24" s="1"/>
  <c r="I6787" i="24"/>
  <c r="J6787" i="24" s="1"/>
  <c r="I6788" i="24"/>
  <c r="J6788" i="24" s="1"/>
  <c r="I6789" i="24"/>
  <c r="I6790" i="24"/>
  <c r="J6790" i="24" s="1"/>
  <c r="I6791" i="24"/>
  <c r="J6791" i="24" s="1"/>
  <c r="I6792" i="24"/>
  <c r="J6792" i="24" s="1"/>
  <c r="I6793" i="24"/>
  <c r="J6793" i="24" s="1"/>
  <c r="I6794" i="24"/>
  <c r="J6794" i="24" s="1"/>
  <c r="I6795" i="24"/>
  <c r="J6795" i="24" s="1"/>
  <c r="I6796" i="24"/>
  <c r="J6796" i="24" s="1"/>
  <c r="I6797" i="24"/>
  <c r="I6798" i="24"/>
  <c r="J6798" i="24" s="1"/>
  <c r="I6799" i="24"/>
  <c r="J6799" i="24" s="1"/>
  <c r="I6800" i="24"/>
  <c r="J6800" i="24" s="1"/>
  <c r="I6801" i="24"/>
  <c r="J6801" i="24" s="1"/>
  <c r="I6802" i="24"/>
  <c r="J6802" i="24" s="1"/>
  <c r="I6803" i="24"/>
  <c r="J6803" i="24" s="1"/>
  <c r="I6804" i="24"/>
  <c r="J6804" i="24" s="1"/>
  <c r="I6805" i="24"/>
  <c r="I6806" i="24"/>
  <c r="J6806" i="24" s="1"/>
  <c r="I6807" i="24"/>
  <c r="J6807" i="24" s="1"/>
  <c r="I6808" i="24"/>
  <c r="J6808" i="24" s="1"/>
  <c r="I6809" i="24"/>
  <c r="J6809" i="24" s="1"/>
  <c r="I6810" i="24"/>
  <c r="J6810" i="24" s="1"/>
  <c r="I6811" i="24"/>
  <c r="J6811" i="24" s="1"/>
  <c r="I6812" i="24"/>
  <c r="J6812" i="24" s="1"/>
  <c r="I6813" i="24"/>
  <c r="I6814" i="24"/>
  <c r="J6814" i="24" s="1"/>
  <c r="I6815" i="24"/>
  <c r="J6815" i="24" s="1"/>
  <c r="I6816" i="24"/>
  <c r="J6816" i="24" s="1"/>
  <c r="I6817" i="24"/>
  <c r="J6817" i="24" s="1"/>
  <c r="I6818" i="24"/>
  <c r="J6818" i="24" s="1"/>
  <c r="I6819" i="24"/>
  <c r="J6819" i="24" s="1"/>
  <c r="I6820" i="24"/>
  <c r="J6820" i="24" s="1"/>
  <c r="I6821" i="24"/>
  <c r="I6822" i="24"/>
  <c r="J6822" i="24" s="1"/>
  <c r="I6823" i="24"/>
  <c r="J6823" i="24" s="1"/>
  <c r="I6824" i="24"/>
  <c r="J6824" i="24" s="1"/>
  <c r="I6825" i="24"/>
  <c r="J6825" i="24" s="1"/>
  <c r="I6826" i="24"/>
  <c r="J6826" i="24" s="1"/>
  <c r="I6827" i="24"/>
  <c r="J6827" i="24" s="1"/>
  <c r="I6828" i="24"/>
  <c r="J6828" i="24" s="1"/>
  <c r="I6829" i="24"/>
  <c r="I6830" i="24"/>
  <c r="J6830" i="24" s="1"/>
  <c r="I6831" i="24"/>
  <c r="J6831" i="24" s="1"/>
  <c r="I6832" i="24"/>
  <c r="J6832" i="24" s="1"/>
  <c r="I6833" i="24"/>
  <c r="J6833" i="24" s="1"/>
  <c r="I6834" i="24"/>
  <c r="J6834" i="24" s="1"/>
  <c r="I6835" i="24"/>
  <c r="J6835" i="24" s="1"/>
  <c r="I6836" i="24"/>
  <c r="J6836" i="24" s="1"/>
  <c r="I6837" i="24"/>
  <c r="I6838" i="24"/>
  <c r="J6838" i="24" s="1"/>
  <c r="I6839" i="24"/>
  <c r="J6839" i="24" s="1"/>
  <c r="I6840" i="24"/>
  <c r="J6840" i="24" s="1"/>
  <c r="I6841" i="24"/>
  <c r="J6841" i="24" s="1"/>
  <c r="I6842" i="24"/>
  <c r="J6842" i="24" s="1"/>
  <c r="I6843" i="24"/>
  <c r="J6843" i="24" s="1"/>
  <c r="I6844" i="24"/>
  <c r="J6844" i="24" s="1"/>
  <c r="I6845" i="24"/>
  <c r="I6846" i="24"/>
  <c r="J6846" i="24" s="1"/>
  <c r="I6847" i="24"/>
  <c r="J6847" i="24" s="1"/>
  <c r="I6848" i="24"/>
  <c r="J6848" i="24" s="1"/>
  <c r="I6849" i="24"/>
  <c r="J6849" i="24" s="1"/>
  <c r="I6850" i="24"/>
  <c r="J6850" i="24" s="1"/>
  <c r="I6851" i="24"/>
  <c r="J6851" i="24" s="1"/>
  <c r="I6852" i="24"/>
  <c r="J6852" i="24" s="1"/>
  <c r="I6853" i="24"/>
  <c r="I6854" i="24"/>
  <c r="J6854" i="24" s="1"/>
  <c r="I6855" i="24"/>
  <c r="J6855" i="24" s="1"/>
  <c r="I6856" i="24"/>
  <c r="J6856" i="24" s="1"/>
  <c r="I6857" i="24"/>
  <c r="J6857" i="24" s="1"/>
  <c r="I6858" i="24"/>
  <c r="J6858" i="24" s="1"/>
  <c r="I6859" i="24"/>
  <c r="J6859" i="24" s="1"/>
  <c r="I6860" i="24"/>
  <c r="J6860" i="24" s="1"/>
  <c r="I6861" i="24"/>
  <c r="I6862" i="24"/>
  <c r="J6862" i="24" s="1"/>
  <c r="I6863" i="24"/>
  <c r="J6863" i="24" s="1"/>
  <c r="I6864" i="24"/>
  <c r="J6864" i="24" s="1"/>
  <c r="I6865" i="24"/>
  <c r="J6865" i="24" s="1"/>
  <c r="I6866" i="24"/>
  <c r="J6866" i="24" s="1"/>
  <c r="I6867" i="24"/>
  <c r="J6867" i="24" s="1"/>
  <c r="I6868" i="24"/>
  <c r="J6868" i="24" s="1"/>
  <c r="I6869" i="24"/>
  <c r="I6870" i="24"/>
  <c r="J6870" i="24" s="1"/>
  <c r="I6871" i="24"/>
  <c r="J6871" i="24" s="1"/>
  <c r="I6872" i="24"/>
  <c r="J6872" i="24" s="1"/>
  <c r="I6873" i="24"/>
  <c r="J6873" i="24" s="1"/>
  <c r="I6874" i="24"/>
  <c r="J6874" i="24" s="1"/>
  <c r="I6875" i="24"/>
  <c r="J6875" i="24" s="1"/>
  <c r="I6876" i="24"/>
  <c r="J6876" i="24" s="1"/>
  <c r="I6877" i="24"/>
  <c r="I6878" i="24"/>
  <c r="J6878" i="24" s="1"/>
  <c r="I6879" i="24"/>
  <c r="J6879" i="24" s="1"/>
  <c r="I6880" i="24"/>
  <c r="J6880" i="24" s="1"/>
  <c r="I6881" i="24"/>
  <c r="J6881" i="24" s="1"/>
  <c r="I6882" i="24"/>
  <c r="J6882" i="24" s="1"/>
  <c r="I6883" i="24"/>
  <c r="J6883" i="24" s="1"/>
  <c r="I6884" i="24"/>
  <c r="J6884" i="24" s="1"/>
  <c r="I6885" i="24"/>
  <c r="I6886" i="24"/>
  <c r="J6886" i="24" s="1"/>
  <c r="I6887" i="24"/>
  <c r="J6887" i="24" s="1"/>
  <c r="I6888" i="24"/>
  <c r="J6888" i="24" s="1"/>
  <c r="I6889" i="24"/>
  <c r="J6889" i="24" s="1"/>
  <c r="I6890" i="24"/>
  <c r="J6890" i="24" s="1"/>
  <c r="I6891" i="24"/>
  <c r="J6891" i="24" s="1"/>
  <c r="I6892" i="24"/>
  <c r="J6892" i="24" s="1"/>
  <c r="I6893" i="24"/>
  <c r="I6894" i="24"/>
  <c r="J6894" i="24" s="1"/>
  <c r="I6895" i="24"/>
  <c r="J6895" i="24" s="1"/>
  <c r="I6896" i="24"/>
  <c r="J6896" i="24" s="1"/>
  <c r="I6897" i="24"/>
  <c r="J6897" i="24" s="1"/>
  <c r="I6898" i="24"/>
  <c r="J6898" i="24" s="1"/>
  <c r="I6899" i="24"/>
  <c r="J6899" i="24" s="1"/>
  <c r="I6900" i="24"/>
  <c r="J6900" i="24" s="1"/>
  <c r="I6901" i="24"/>
  <c r="I6902" i="24"/>
  <c r="J6902" i="24" s="1"/>
  <c r="I6903" i="24"/>
  <c r="J6903" i="24" s="1"/>
  <c r="I6904" i="24"/>
  <c r="J6904" i="24" s="1"/>
  <c r="I6905" i="24"/>
  <c r="J6905" i="24" s="1"/>
  <c r="I6906" i="24"/>
  <c r="J6906" i="24" s="1"/>
  <c r="I6907" i="24"/>
  <c r="J6907" i="24" s="1"/>
  <c r="I6908" i="24"/>
  <c r="J6908" i="24" s="1"/>
  <c r="I6909" i="24"/>
  <c r="I6910" i="24"/>
  <c r="J6910" i="24" s="1"/>
  <c r="I6911" i="24"/>
  <c r="J6911" i="24" s="1"/>
  <c r="I6912" i="24"/>
  <c r="J6912" i="24" s="1"/>
  <c r="I6913" i="24"/>
  <c r="J6913" i="24" s="1"/>
  <c r="I6914" i="24"/>
  <c r="J6914" i="24" s="1"/>
  <c r="I6915" i="24"/>
  <c r="J6915" i="24" s="1"/>
  <c r="I6916" i="24"/>
  <c r="J6916" i="24" s="1"/>
  <c r="I6917" i="24"/>
  <c r="I6918" i="24"/>
  <c r="J6918" i="24" s="1"/>
  <c r="I6919" i="24"/>
  <c r="J6919" i="24" s="1"/>
  <c r="I6920" i="24"/>
  <c r="J6920" i="24" s="1"/>
  <c r="I6921" i="24"/>
  <c r="J6921" i="24" s="1"/>
  <c r="I6922" i="24"/>
  <c r="J6922" i="24" s="1"/>
  <c r="I6923" i="24"/>
  <c r="J6923" i="24" s="1"/>
  <c r="I6924" i="24"/>
  <c r="J6924" i="24" s="1"/>
  <c r="I6925" i="24"/>
  <c r="I6926" i="24"/>
  <c r="J6926" i="24" s="1"/>
  <c r="I6927" i="24"/>
  <c r="J6927" i="24" s="1"/>
  <c r="I6928" i="24"/>
  <c r="J6928" i="24" s="1"/>
  <c r="I6929" i="24"/>
  <c r="J6929" i="24" s="1"/>
  <c r="I6930" i="24"/>
  <c r="J6930" i="24" s="1"/>
  <c r="I6931" i="24"/>
  <c r="J6931" i="24" s="1"/>
  <c r="I6932" i="24"/>
  <c r="J6932" i="24" s="1"/>
  <c r="I6933" i="24"/>
  <c r="I6934" i="24"/>
  <c r="J6934" i="24" s="1"/>
  <c r="I6935" i="24"/>
  <c r="J6935" i="24" s="1"/>
  <c r="I6936" i="24"/>
  <c r="J6936" i="24" s="1"/>
  <c r="I6937" i="24"/>
  <c r="J6937" i="24" s="1"/>
  <c r="I6938" i="24"/>
  <c r="J6938" i="24" s="1"/>
  <c r="I6939" i="24"/>
  <c r="J6939" i="24" s="1"/>
  <c r="I6940" i="24"/>
  <c r="J6940" i="24" s="1"/>
  <c r="I6941" i="24"/>
  <c r="I6942" i="24"/>
  <c r="J6942" i="24" s="1"/>
  <c r="I6943" i="24"/>
  <c r="J6943" i="24" s="1"/>
  <c r="I6944" i="24"/>
  <c r="J6944" i="24" s="1"/>
  <c r="I6945" i="24"/>
  <c r="J6945" i="24" s="1"/>
  <c r="I6946" i="24"/>
  <c r="J6946" i="24" s="1"/>
  <c r="I6947" i="24"/>
  <c r="J6947" i="24" s="1"/>
  <c r="I6948" i="24"/>
  <c r="J6948" i="24" s="1"/>
  <c r="I6949" i="24"/>
  <c r="I6950" i="24"/>
  <c r="J6950" i="24" s="1"/>
  <c r="I6951" i="24"/>
  <c r="J6951" i="24" s="1"/>
  <c r="I6952" i="24"/>
  <c r="J6952" i="24" s="1"/>
  <c r="I6953" i="24"/>
  <c r="J6953" i="24" s="1"/>
  <c r="I6954" i="24"/>
  <c r="J6954" i="24" s="1"/>
  <c r="I6955" i="24"/>
  <c r="J6955" i="24" s="1"/>
  <c r="I6956" i="24"/>
  <c r="J6956" i="24" s="1"/>
  <c r="I6957" i="24"/>
  <c r="I6958" i="24"/>
  <c r="J6958" i="24" s="1"/>
  <c r="I6959" i="24"/>
  <c r="J6959" i="24" s="1"/>
  <c r="I6960" i="24"/>
  <c r="J6960" i="24" s="1"/>
  <c r="I6961" i="24"/>
  <c r="J6961" i="24" s="1"/>
  <c r="I6962" i="24"/>
  <c r="J6962" i="24" s="1"/>
  <c r="I6963" i="24"/>
  <c r="J6963" i="24" s="1"/>
  <c r="I6964" i="24"/>
  <c r="J6964" i="24" s="1"/>
  <c r="I6965" i="24"/>
  <c r="I6966" i="24"/>
  <c r="J6966" i="24" s="1"/>
  <c r="I6967" i="24"/>
  <c r="J6967" i="24" s="1"/>
  <c r="I6968" i="24"/>
  <c r="J6968" i="24" s="1"/>
  <c r="I6969" i="24"/>
  <c r="J6969" i="24" s="1"/>
  <c r="I6970" i="24"/>
  <c r="J6970" i="24" s="1"/>
  <c r="I6971" i="24"/>
  <c r="J6971" i="24" s="1"/>
  <c r="I6972" i="24"/>
  <c r="J6972" i="24" s="1"/>
  <c r="I6973" i="24"/>
  <c r="I6974" i="24"/>
  <c r="J6974" i="24" s="1"/>
  <c r="I6975" i="24"/>
  <c r="J6975" i="24" s="1"/>
  <c r="I6976" i="24"/>
  <c r="J6976" i="24" s="1"/>
  <c r="I6977" i="24"/>
  <c r="J6977" i="24" s="1"/>
  <c r="I6978" i="24"/>
  <c r="J6978" i="24" s="1"/>
  <c r="I6979" i="24"/>
  <c r="J6979" i="24" s="1"/>
  <c r="I6980" i="24"/>
  <c r="J6980" i="24" s="1"/>
  <c r="I6981" i="24"/>
  <c r="I6982" i="24"/>
  <c r="J6982" i="24" s="1"/>
  <c r="I6983" i="24"/>
  <c r="J6983" i="24" s="1"/>
  <c r="I6984" i="24"/>
  <c r="J6984" i="24" s="1"/>
  <c r="I6985" i="24"/>
  <c r="J6985" i="24" s="1"/>
  <c r="I6986" i="24"/>
  <c r="J6986" i="24" s="1"/>
  <c r="I6987" i="24"/>
  <c r="J6987" i="24" s="1"/>
  <c r="I6988" i="24"/>
  <c r="J6988" i="24" s="1"/>
  <c r="I6989" i="24"/>
  <c r="I6990" i="24"/>
  <c r="J6990" i="24" s="1"/>
  <c r="I6991" i="24"/>
  <c r="J6991" i="24" s="1"/>
  <c r="I6992" i="24"/>
  <c r="J6992" i="24" s="1"/>
  <c r="I6993" i="24"/>
  <c r="J6993" i="24" s="1"/>
  <c r="I6994" i="24"/>
  <c r="J6994" i="24" s="1"/>
  <c r="I6995" i="24"/>
  <c r="J6995" i="24" s="1"/>
  <c r="I6996" i="24"/>
  <c r="J6996" i="24" s="1"/>
  <c r="I6997" i="24"/>
  <c r="I6998" i="24"/>
  <c r="J6998" i="24" s="1"/>
  <c r="I6999" i="24"/>
  <c r="J6999" i="24" s="1"/>
  <c r="I7000" i="24"/>
  <c r="J7000" i="24" s="1"/>
  <c r="I7001" i="24"/>
  <c r="J7001" i="24" s="1"/>
  <c r="I7002" i="24"/>
  <c r="J7002" i="24" s="1"/>
  <c r="I7003" i="24"/>
  <c r="J7003" i="24" s="1"/>
  <c r="I7004" i="24"/>
  <c r="J7004" i="24" s="1"/>
  <c r="I7005" i="24"/>
  <c r="I7006" i="24"/>
  <c r="J7006" i="24" s="1"/>
  <c r="I7007" i="24"/>
  <c r="J7007" i="24" s="1"/>
  <c r="I7008" i="24"/>
  <c r="J7008" i="24" s="1"/>
  <c r="I7009" i="24"/>
  <c r="J7009" i="24" s="1"/>
  <c r="I7010" i="24"/>
  <c r="J7010" i="24" s="1"/>
  <c r="I7011" i="24"/>
  <c r="J7011" i="24" s="1"/>
  <c r="I7012" i="24"/>
  <c r="J7012" i="24" s="1"/>
  <c r="I7013" i="24"/>
  <c r="I7014" i="24"/>
  <c r="J7014" i="24" s="1"/>
  <c r="I7015" i="24"/>
  <c r="J7015" i="24" s="1"/>
  <c r="I7016" i="24"/>
  <c r="J7016" i="24" s="1"/>
  <c r="I7017" i="24"/>
  <c r="J7017" i="24" s="1"/>
  <c r="I7018" i="24"/>
  <c r="J7018" i="24" s="1"/>
  <c r="I7019" i="24"/>
  <c r="J7019" i="24" s="1"/>
  <c r="I7020" i="24"/>
  <c r="J7020" i="24" s="1"/>
  <c r="I7021" i="24"/>
  <c r="I7022" i="24"/>
  <c r="J7022" i="24" s="1"/>
  <c r="I7023" i="24"/>
  <c r="J7023" i="24" s="1"/>
  <c r="I7024" i="24"/>
  <c r="J7024" i="24" s="1"/>
  <c r="I7025" i="24"/>
  <c r="J7025" i="24" s="1"/>
  <c r="I7026" i="24"/>
  <c r="J7026" i="24" s="1"/>
  <c r="I7027" i="24"/>
  <c r="J7027" i="24" s="1"/>
  <c r="I7028" i="24"/>
  <c r="J7028" i="24" s="1"/>
  <c r="I7029" i="24"/>
  <c r="I7030" i="24"/>
  <c r="J7030" i="24" s="1"/>
  <c r="I7031" i="24"/>
  <c r="J7031" i="24" s="1"/>
  <c r="I7032" i="24"/>
  <c r="J7032" i="24" s="1"/>
  <c r="I7033" i="24"/>
  <c r="J7033" i="24" s="1"/>
  <c r="I7034" i="24"/>
  <c r="J7034" i="24" s="1"/>
  <c r="I7035" i="24"/>
  <c r="J7035" i="24" s="1"/>
  <c r="I7036" i="24"/>
  <c r="J7036" i="24" s="1"/>
  <c r="I7037" i="24"/>
  <c r="I7038" i="24"/>
  <c r="J7038" i="24" s="1"/>
  <c r="I7039" i="24"/>
  <c r="J7039" i="24" s="1"/>
  <c r="I7040" i="24"/>
  <c r="J7040" i="24" s="1"/>
  <c r="I7041" i="24"/>
  <c r="J7041" i="24" s="1"/>
  <c r="I7042" i="24"/>
  <c r="J7042" i="24" s="1"/>
  <c r="I7043" i="24"/>
  <c r="J7043" i="24" s="1"/>
  <c r="I7044" i="24"/>
  <c r="J7044" i="24" s="1"/>
  <c r="I7045" i="24"/>
  <c r="I7046" i="24"/>
  <c r="J7046" i="24" s="1"/>
  <c r="I7047" i="24"/>
  <c r="J7047" i="24" s="1"/>
  <c r="I7048" i="24"/>
  <c r="J7048" i="24" s="1"/>
  <c r="I7049" i="24"/>
  <c r="J7049" i="24" s="1"/>
  <c r="I7050" i="24"/>
  <c r="J7050" i="24" s="1"/>
  <c r="I7051" i="24"/>
  <c r="J7051" i="24" s="1"/>
  <c r="I7052" i="24"/>
  <c r="J7052" i="24" s="1"/>
  <c r="I7053" i="24"/>
  <c r="I7054" i="24"/>
  <c r="J7054" i="24" s="1"/>
  <c r="I7055" i="24"/>
  <c r="J7055" i="24" s="1"/>
  <c r="I7056" i="24"/>
  <c r="J7056" i="24" s="1"/>
  <c r="I7057" i="24"/>
  <c r="J7057" i="24" s="1"/>
  <c r="I7058" i="24"/>
  <c r="J7058" i="24" s="1"/>
  <c r="I7059" i="24"/>
  <c r="J7059" i="24" s="1"/>
  <c r="I7060" i="24"/>
  <c r="J7060" i="24" s="1"/>
  <c r="I7061" i="24"/>
  <c r="I7062" i="24"/>
  <c r="J7062" i="24" s="1"/>
  <c r="I7063" i="24"/>
  <c r="J7063" i="24" s="1"/>
  <c r="I7064" i="24"/>
  <c r="J7064" i="24" s="1"/>
  <c r="I7065" i="24"/>
  <c r="J7065" i="24" s="1"/>
  <c r="I7066" i="24"/>
  <c r="J7066" i="24" s="1"/>
  <c r="I7067" i="24"/>
  <c r="J7067" i="24" s="1"/>
  <c r="I7068" i="24"/>
  <c r="J7068" i="24" s="1"/>
  <c r="I7069" i="24"/>
  <c r="I7070" i="24"/>
  <c r="J7070" i="24" s="1"/>
  <c r="I7071" i="24"/>
  <c r="J7071" i="24" s="1"/>
  <c r="I7072" i="24"/>
  <c r="J7072" i="24" s="1"/>
  <c r="I7073" i="24"/>
  <c r="J7073" i="24" s="1"/>
  <c r="I7074" i="24"/>
  <c r="J7074" i="24" s="1"/>
  <c r="I7075" i="24"/>
  <c r="J7075" i="24" s="1"/>
  <c r="I7076" i="24"/>
  <c r="J7076" i="24" s="1"/>
  <c r="I7077" i="24"/>
  <c r="I7078" i="24"/>
  <c r="J7078" i="24" s="1"/>
  <c r="I7079" i="24"/>
  <c r="J7079" i="24" s="1"/>
  <c r="I7080" i="24"/>
  <c r="J7080" i="24" s="1"/>
  <c r="I7081" i="24"/>
  <c r="J7081" i="24" s="1"/>
  <c r="I7082" i="24"/>
  <c r="J7082" i="24" s="1"/>
  <c r="I7083" i="24"/>
  <c r="J7083" i="24" s="1"/>
  <c r="I7084" i="24"/>
  <c r="J7084" i="24" s="1"/>
  <c r="I7085" i="24"/>
  <c r="I7086" i="24"/>
  <c r="J7086" i="24" s="1"/>
  <c r="I7087" i="24"/>
  <c r="J7087" i="24" s="1"/>
  <c r="I7088" i="24"/>
  <c r="J7088" i="24" s="1"/>
  <c r="I7089" i="24"/>
  <c r="J7089" i="24" s="1"/>
  <c r="I7090" i="24"/>
  <c r="J7090" i="24" s="1"/>
  <c r="I7091" i="24"/>
  <c r="J7091" i="24" s="1"/>
  <c r="I7092" i="24"/>
  <c r="J7092" i="24" s="1"/>
  <c r="I7093" i="24"/>
  <c r="I7094" i="24"/>
  <c r="J7094" i="24" s="1"/>
  <c r="I7095" i="24"/>
  <c r="J7095" i="24" s="1"/>
  <c r="I7096" i="24"/>
  <c r="J7096" i="24" s="1"/>
  <c r="I7097" i="24"/>
  <c r="J7097" i="24" s="1"/>
  <c r="I7098" i="24"/>
  <c r="J7098" i="24" s="1"/>
  <c r="I7099" i="24"/>
  <c r="J7099" i="24" s="1"/>
  <c r="I7100" i="24"/>
  <c r="J7100" i="24" s="1"/>
  <c r="I7101" i="24"/>
  <c r="I7102" i="24"/>
  <c r="J7102" i="24" s="1"/>
  <c r="I7103" i="24"/>
  <c r="J7103" i="24" s="1"/>
  <c r="I7104" i="24"/>
  <c r="J7104" i="24" s="1"/>
  <c r="I7105" i="24"/>
  <c r="J7105" i="24" s="1"/>
  <c r="I7106" i="24"/>
  <c r="J7106" i="24" s="1"/>
  <c r="I7107" i="24"/>
  <c r="J7107" i="24" s="1"/>
  <c r="I7108" i="24"/>
  <c r="J7108" i="24" s="1"/>
  <c r="I7109" i="24"/>
  <c r="I7110" i="24"/>
  <c r="J7110" i="24" s="1"/>
  <c r="I7111" i="24"/>
  <c r="J7111" i="24" s="1"/>
  <c r="I7112" i="24"/>
  <c r="J7112" i="24" s="1"/>
  <c r="I7113" i="24"/>
  <c r="J7113" i="24" s="1"/>
  <c r="I7114" i="24"/>
  <c r="J7114" i="24" s="1"/>
  <c r="I7115" i="24"/>
  <c r="J7115" i="24" s="1"/>
  <c r="I7116" i="24"/>
  <c r="J7116" i="24" s="1"/>
  <c r="I7117" i="24"/>
  <c r="I7118" i="24"/>
  <c r="J7118" i="24" s="1"/>
  <c r="I7119" i="24"/>
  <c r="J7119" i="24" s="1"/>
  <c r="I7120" i="24"/>
  <c r="J7120" i="24" s="1"/>
  <c r="I7121" i="24"/>
  <c r="J7121" i="24" s="1"/>
  <c r="I7122" i="24"/>
  <c r="J7122" i="24" s="1"/>
  <c r="I7123" i="24"/>
  <c r="J7123" i="24" s="1"/>
  <c r="I7124" i="24"/>
  <c r="J7124" i="24" s="1"/>
  <c r="I7125" i="24"/>
  <c r="I7126" i="24"/>
  <c r="J7126" i="24" s="1"/>
  <c r="I7127" i="24"/>
  <c r="J7127" i="24" s="1"/>
  <c r="I7128" i="24"/>
  <c r="J7128" i="24" s="1"/>
  <c r="I7129" i="24"/>
  <c r="J7129" i="24" s="1"/>
  <c r="I7130" i="24"/>
  <c r="J7130" i="24" s="1"/>
  <c r="I7131" i="24"/>
  <c r="J7131" i="24" s="1"/>
  <c r="I7132" i="24"/>
  <c r="J7132" i="24" s="1"/>
  <c r="I7133" i="24"/>
  <c r="I7134" i="24"/>
  <c r="J7134" i="24" s="1"/>
  <c r="I7135" i="24"/>
  <c r="J7135" i="24" s="1"/>
  <c r="I7136" i="24"/>
  <c r="J7136" i="24" s="1"/>
  <c r="I7137" i="24"/>
  <c r="J7137" i="24" s="1"/>
  <c r="I7138" i="24"/>
  <c r="J7138" i="24" s="1"/>
  <c r="I7139" i="24"/>
  <c r="J7139" i="24" s="1"/>
  <c r="I7140" i="24"/>
  <c r="J7140" i="24" s="1"/>
  <c r="I7141" i="24"/>
  <c r="I7142" i="24"/>
  <c r="J7142" i="24" s="1"/>
  <c r="I7143" i="24"/>
  <c r="J7143" i="24" s="1"/>
  <c r="I7144" i="24"/>
  <c r="J7144" i="24" s="1"/>
  <c r="I7145" i="24"/>
  <c r="J7145" i="24" s="1"/>
  <c r="I7146" i="24"/>
  <c r="J7146" i="24" s="1"/>
  <c r="I7147" i="24"/>
  <c r="J7147" i="24" s="1"/>
  <c r="I7148" i="24"/>
  <c r="J7148" i="24" s="1"/>
  <c r="I7149" i="24"/>
  <c r="I7150" i="24"/>
  <c r="J7150" i="24" s="1"/>
  <c r="I7151" i="24"/>
  <c r="J7151" i="24" s="1"/>
  <c r="I7152" i="24"/>
  <c r="J7152" i="24" s="1"/>
  <c r="I7153" i="24"/>
  <c r="J7153" i="24" s="1"/>
  <c r="I7154" i="24"/>
  <c r="J7154" i="24" s="1"/>
  <c r="I7155" i="24"/>
  <c r="J7155" i="24" s="1"/>
  <c r="I7156" i="24"/>
  <c r="J7156" i="24" s="1"/>
  <c r="I7157" i="24"/>
  <c r="I7158" i="24"/>
  <c r="J7158" i="24" s="1"/>
  <c r="I7159" i="24"/>
  <c r="J7159" i="24" s="1"/>
  <c r="I7160" i="24"/>
  <c r="J7160" i="24" s="1"/>
  <c r="I7161" i="24"/>
  <c r="J7161" i="24" s="1"/>
  <c r="I7162" i="24"/>
  <c r="J7162" i="24" s="1"/>
  <c r="I7163" i="24"/>
  <c r="J7163" i="24" s="1"/>
  <c r="I7164" i="24"/>
  <c r="J7164" i="24" s="1"/>
  <c r="I7165" i="24"/>
  <c r="I7166" i="24"/>
  <c r="J7166" i="24" s="1"/>
  <c r="I7167" i="24"/>
  <c r="J7167" i="24" s="1"/>
  <c r="I7168" i="24"/>
  <c r="J7168" i="24" s="1"/>
  <c r="I7169" i="24"/>
  <c r="J7169" i="24" s="1"/>
  <c r="I7170" i="24"/>
  <c r="J7170" i="24" s="1"/>
  <c r="I7171" i="24"/>
  <c r="J7171" i="24" s="1"/>
  <c r="I7172" i="24"/>
  <c r="J7172" i="24" s="1"/>
  <c r="I7173" i="24"/>
  <c r="I7174" i="24"/>
  <c r="J7174" i="24" s="1"/>
  <c r="I7175" i="24"/>
  <c r="J7175" i="24" s="1"/>
  <c r="I7176" i="24"/>
  <c r="J7176" i="24" s="1"/>
  <c r="I7177" i="24"/>
  <c r="J7177" i="24" s="1"/>
  <c r="I7178" i="24"/>
  <c r="J7178" i="24" s="1"/>
  <c r="I7179" i="24"/>
  <c r="J7179" i="24" s="1"/>
  <c r="I7180" i="24"/>
  <c r="J7180" i="24" s="1"/>
  <c r="I7181" i="24"/>
  <c r="I7182" i="24"/>
  <c r="J7182" i="24" s="1"/>
  <c r="I7183" i="24"/>
  <c r="J7183" i="24" s="1"/>
  <c r="I7184" i="24"/>
  <c r="J7184" i="24" s="1"/>
  <c r="I7185" i="24"/>
  <c r="J7185" i="24" s="1"/>
  <c r="I7186" i="24"/>
  <c r="J7186" i="24" s="1"/>
  <c r="I7187" i="24"/>
  <c r="J7187" i="24" s="1"/>
  <c r="I7188" i="24"/>
  <c r="J7188" i="24" s="1"/>
  <c r="I7189" i="24"/>
  <c r="I7190" i="24"/>
  <c r="J7190" i="24" s="1"/>
  <c r="I7191" i="24"/>
  <c r="J7191" i="24" s="1"/>
  <c r="I7192" i="24"/>
  <c r="J7192" i="24" s="1"/>
  <c r="I7193" i="24"/>
  <c r="J7193" i="24" s="1"/>
  <c r="I7194" i="24"/>
  <c r="J7194" i="24" s="1"/>
  <c r="I7195" i="24"/>
  <c r="J7195" i="24" s="1"/>
  <c r="I7196" i="24"/>
  <c r="J7196" i="24" s="1"/>
  <c r="I7197" i="24"/>
  <c r="I7198" i="24"/>
  <c r="J7198" i="24" s="1"/>
  <c r="I7199" i="24"/>
  <c r="J7199" i="24" s="1"/>
  <c r="I7200" i="24"/>
  <c r="J7200" i="24" s="1"/>
  <c r="I7201" i="24"/>
  <c r="J7201" i="24" s="1"/>
  <c r="I7202" i="24"/>
  <c r="J7202" i="24" s="1"/>
  <c r="I7203" i="24"/>
  <c r="J7203" i="24" s="1"/>
  <c r="I7204" i="24"/>
  <c r="J7204" i="24" s="1"/>
  <c r="I7205" i="24"/>
  <c r="I7206" i="24"/>
  <c r="J7206" i="24" s="1"/>
  <c r="I7207" i="24"/>
  <c r="J7207" i="24" s="1"/>
  <c r="I7208" i="24"/>
  <c r="J7208" i="24" s="1"/>
  <c r="I7209" i="24"/>
  <c r="J7209" i="24" s="1"/>
  <c r="I7210" i="24"/>
  <c r="J7210" i="24" s="1"/>
  <c r="I7211" i="24"/>
  <c r="J7211" i="24" s="1"/>
  <c r="I7212" i="24"/>
  <c r="J7212" i="24" s="1"/>
  <c r="I7213" i="24"/>
  <c r="I7214" i="24"/>
  <c r="J7214" i="24" s="1"/>
  <c r="I7215" i="24"/>
  <c r="J7215" i="24" s="1"/>
  <c r="I7216" i="24"/>
  <c r="J7216" i="24" s="1"/>
  <c r="I7217" i="24"/>
  <c r="J7217" i="24" s="1"/>
  <c r="I7218" i="24"/>
  <c r="J7218" i="24" s="1"/>
  <c r="I7219" i="24"/>
  <c r="J7219" i="24" s="1"/>
  <c r="I7220" i="24"/>
  <c r="J7220" i="24" s="1"/>
  <c r="I7221" i="24"/>
  <c r="I7222" i="24"/>
  <c r="J7222" i="24" s="1"/>
  <c r="I7223" i="24"/>
  <c r="J7223" i="24" s="1"/>
  <c r="I7224" i="24"/>
  <c r="J7224" i="24" s="1"/>
  <c r="I7225" i="24"/>
  <c r="J7225" i="24" s="1"/>
  <c r="I7226" i="24"/>
  <c r="J7226" i="24" s="1"/>
  <c r="I7227" i="24"/>
  <c r="J7227" i="24" s="1"/>
  <c r="I7228" i="24"/>
  <c r="J7228" i="24" s="1"/>
  <c r="I7229" i="24"/>
  <c r="I7230" i="24"/>
  <c r="J7230" i="24" s="1"/>
  <c r="I7231" i="24"/>
  <c r="J7231" i="24" s="1"/>
  <c r="I7232" i="24"/>
  <c r="J7232" i="24" s="1"/>
  <c r="I7233" i="24"/>
  <c r="J7233" i="24" s="1"/>
  <c r="I7234" i="24"/>
  <c r="J7234" i="24" s="1"/>
  <c r="I7235" i="24"/>
  <c r="J7235" i="24" s="1"/>
  <c r="I7236" i="24"/>
  <c r="J7236" i="24" s="1"/>
  <c r="I7237" i="24"/>
  <c r="I7238" i="24"/>
  <c r="J7238" i="24" s="1"/>
  <c r="I7239" i="24"/>
  <c r="J7239" i="24" s="1"/>
  <c r="I7240" i="24"/>
  <c r="J7240" i="24" s="1"/>
  <c r="I7241" i="24"/>
  <c r="J7241" i="24" s="1"/>
  <c r="I7242" i="24"/>
  <c r="J7242" i="24" s="1"/>
  <c r="I7243" i="24"/>
  <c r="J7243" i="24" s="1"/>
  <c r="I7244" i="24"/>
  <c r="J7244" i="24" s="1"/>
  <c r="I7245" i="24"/>
  <c r="I7246" i="24"/>
  <c r="J7246" i="24" s="1"/>
  <c r="I7247" i="24"/>
  <c r="J7247" i="24" s="1"/>
  <c r="I7248" i="24"/>
  <c r="J7248" i="24" s="1"/>
  <c r="I7249" i="24"/>
  <c r="J7249" i="24" s="1"/>
  <c r="I7250" i="24"/>
  <c r="J7250" i="24" s="1"/>
  <c r="I7251" i="24"/>
  <c r="J7251" i="24" s="1"/>
  <c r="I7252" i="24"/>
  <c r="J7252" i="24" s="1"/>
  <c r="I7253" i="24"/>
  <c r="I7254" i="24"/>
  <c r="J7254" i="24" s="1"/>
  <c r="I7255" i="24"/>
  <c r="J7255" i="24" s="1"/>
  <c r="I7256" i="24"/>
  <c r="J7256" i="24" s="1"/>
  <c r="I7257" i="24"/>
  <c r="J7257" i="24" s="1"/>
  <c r="I7258" i="24"/>
  <c r="J7258" i="24" s="1"/>
  <c r="I7259" i="24"/>
  <c r="J7259" i="24" s="1"/>
  <c r="I7260" i="24"/>
  <c r="J7260" i="24" s="1"/>
  <c r="I7261" i="24"/>
  <c r="I7262" i="24"/>
  <c r="J7262" i="24" s="1"/>
  <c r="I7263" i="24"/>
  <c r="J7263" i="24" s="1"/>
  <c r="I7264" i="24"/>
  <c r="J7264" i="24" s="1"/>
  <c r="I7265" i="24"/>
  <c r="J7265" i="24" s="1"/>
  <c r="I7266" i="24"/>
  <c r="J7266" i="24" s="1"/>
  <c r="I7267" i="24"/>
  <c r="J7267" i="24" s="1"/>
  <c r="I7268" i="24"/>
  <c r="J7268" i="24" s="1"/>
  <c r="I7269" i="24"/>
  <c r="I7270" i="24"/>
  <c r="J7270" i="24" s="1"/>
  <c r="I7271" i="24"/>
  <c r="J7271" i="24" s="1"/>
  <c r="I7272" i="24"/>
  <c r="J7272" i="24" s="1"/>
  <c r="I7273" i="24"/>
  <c r="J7273" i="24" s="1"/>
  <c r="I7274" i="24"/>
  <c r="J7274" i="24" s="1"/>
  <c r="I7275" i="24"/>
  <c r="J7275" i="24" s="1"/>
  <c r="I7276" i="24"/>
  <c r="J7276" i="24" s="1"/>
  <c r="I7277" i="24"/>
  <c r="I7278" i="24"/>
  <c r="J7278" i="24" s="1"/>
  <c r="I7279" i="24"/>
  <c r="J7279" i="24" s="1"/>
  <c r="I7280" i="24"/>
  <c r="J7280" i="24" s="1"/>
  <c r="I7281" i="24"/>
  <c r="J7281" i="24" s="1"/>
  <c r="I7282" i="24"/>
  <c r="J7282" i="24" s="1"/>
  <c r="I7283" i="24"/>
  <c r="J7283" i="24" s="1"/>
  <c r="I7284" i="24"/>
  <c r="J7284" i="24" s="1"/>
  <c r="I7285" i="24"/>
  <c r="I7286" i="24"/>
  <c r="J7286" i="24" s="1"/>
  <c r="I7287" i="24"/>
  <c r="J7287" i="24" s="1"/>
  <c r="I7288" i="24"/>
  <c r="J7288" i="24" s="1"/>
  <c r="I7289" i="24"/>
  <c r="J7289" i="24" s="1"/>
  <c r="I7290" i="24"/>
  <c r="J7290" i="24" s="1"/>
  <c r="I7291" i="24"/>
  <c r="J7291" i="24" s="1"/>
  <c r="I7292" i="24"/>
  <c r="J7292" i="24" s="1"/>
  <c r="I7293" i="24"/>
  <c r="I7294" i="24"/>
  <c r="J7294" i="24" s="1"/>
  <c r="I7295" i="24"/>
  <c r="J7295" i="24" s="1"/>
  <c r="I7296" i="24"/>
  <c r="J7296" i="24" s="1"/>
  <c r="I7297" i="24"/>
  <c r="J7297" i="24" s="1"/>
  <c r="I7298" i="24"/>
  <c r="J7298" i="24" s="1"/>
  <c r="I7299" i="24"/>
  <c r="J7299" i="24" s="1"/>
  <c r="I7300" i="24"/>
  <c r="J7300" i="24" s="1"/>
  <c r="I7301" i="24"/>
  <c r="I7302" i="24"/>
  <c r="J7302" i="24" s="1"/>
  <c r="I7303" i="24"/>
  <c r="J7303" i="24" s="1"/>
  <c r="I7304" i="24"/>
  <c r="J7304" i="24" s="1"/>
  <c r="I7305" i="24"/>
  <c r="J7305" i="24" s="1"/>
  <c r="I7306" i="24"/>
  <c r="J7306" i="24" s="1"/>
  <c r="I7307" i="24"/>
  <c r="J7307" i="24" s="1"/>
  <c r="I7308" i="24"/>
  <c r="J7308" i="24" s="1"/>
  <c r="I7309" i="24"/>
  <c r="I7310" i="24"/>
  <c r="J7310" i="24" s="1"/>
  <c r="I7311" i="24"/>
  <c r="J7311" i="24" s="1"/>
  <c r="I7312" i="24"/>
  <c r="J7312" i="24" s="1"/>
  <c r="I7313" i="24"/>
  <c r="J7313" i="24" s="1"/>
  <c r="I7314" i="24"/>
  <c r="J7314" i="24" s="1"/>
  <c r="I7315" i="24"/>
  <c r="J7315" i="24" s="1"/>
  <c r="I7316" i="24"/>
  <c r="J7316" i="24" s="1"/>
  <c r="I7317" i="24"/>
  <c r="I7318" i="24"/>
  <c r="J7318" i="24" s="1"/>
  <c r="I7319" i="24"/>
  <c r="J7319" i="24" s="1"/>
  <c r="I7320" i="24"/>
  <c r="J7320" i="24" s="1"/>
  <c r="I7321" i="24"/>
  <c r="J7321" i="24" s="1"/>
  <c r="I7322" i="24"/>
  <c r="J7322" i="24" s="1"/>
  <c r="I7323" i="24"/>
  <c r="J7323" i="24" s="1"/>
  <c r="I7324" i="24"/>
  <c r="J7324" i="24" s="1"/>
  <c r="I7325" i="24"/>
  <c r="I7326" i="24"/>
  <c r="J7326" i="24" s="1"/>
  <c r="I7327" i="24"/>
  <c r="J7327" i="24" s="1"/>
  <c r="I7328" i="24"/>
  <c r="J7328" i="24" s="1"/>
  <c r="I7329" i="24"/>
  <c r="J7329" i="24" s="1"/>
  <c r="I7330" i="24"/>
  <c r="J7330" i="24" s="1"/>
  <c r="I7331" i="24"/>
  <c r="J7331" i="24" s="1"/>
  <c r="I7332" i="24"/>
  <c r="J7332" i="24" s="1"/>
  <c r="I7333" i="24"/>
  <c r="I7334" i="24"/>
  <c r="J7334" i="24" s="1"/>
  <c r="I7335" i="24"/>
  <c r="J7335" i="24" s="1"/>
  <c r="I7336" i="24"/>
  <c r="J7336" i="24" s="1"/>
  <c r="I7337" i="24"/>
  <c r="J7337" i="24" s="1"/>
  <c r="I7338" i="24"/>
  <c r="J7338" i="24" s="1"/>
  <c r="I7339" i="24"/>
  <c r="J7339" i="24" s="1"/>
  <c r="I7340" i="24"/>
  <c r="J7340" i="24" s="1"/>
  <c r="I7341" i="24"/>
  <c r="I7342" i="24"/>
  <c r="J7342" i="24" s="1"/>
  <c r="I7343" i="24"/>
  <c r="J7343" i="24" s="1"/>
  <c r="I7344" i="24"/>
  <c r="J7344" i="24" s="1"/>
  <c r="I7345" i="24"/>
  <c r="J7345" i="24" s="1"/>
  <c r="I7346" i="24"/>
  <c r="J7346" i="24" s="1"/>
  <c r="I7347" i="24"/>
  <c r="J7347" i="24" s="1"/>
  <c r="I7348" i="24"/>
  <c r="J7348" i="24" s="1"/>
  <c r="I7349" i="24"/>
  <c r="I7350" i="24"/>
  <c r="J7350" i="24" s="1"/>
  <c r="I7351" i="24"/>
  <c r="J7351" i="24" s="1"/>
  <c r="I7352" i="24"/>
  <c r="J7352" i="24" s="1"/>
  <c r="I7353" i="24"/>
  <c r="J7353" i="24" s="1"/>
  <c r="I7354" i="24"/>
  <c r="J7354" i="24" s="1"/>
  <c r="I7355" i="24"/>
  <c r="J7355" i="24" s="1"/>
  <c r="I7356" i="24"/>
  <c r="J7356" i="24" s="1"/>
  <c r="I7357" i="24"/>
  <c r="I7358" i="24"/>
  <c r="J7358" i="24" s="1"/>
  <c r="I7359" i="24"/>
  <c r="J7359" i="24" s="1"/>
  <c r="I7360" i="24"/>
  <c r="J7360" i="24" s="1"/>
  <c r="I7361" i="24"/>
  <c r="J7361" i="24" s="1"/>
  <c r="I7362" i="24"/>
  <c r="J7362" i="24" s="1"/>
  <c r="I7363" i="24"/>
  <c r="J7363" i="24" s="1"/>
  <c r="I7364" i="24"/>
  <c r="J7364" i="24" s="1"/>
  <c r="I7365" i="24"/>
  <c r="I7366" i="24"/>
  <c r="J7366" i="24" s="1"/>
  <c r="I7367" i="24"/>
  <c r="J7367" i="24" s="1"/>
  <c r="I7368" i="24"/>
  <c r="J7368" i="24" s="1"/>
  <c r="I7369" i="24"/>
  <c r="J7369" i="24" s="1"/>
  <c r="I7370" i="24"/>
  <c r="J7370" i="24" s="1"/>
  <c r="I7371" i="24"/>
  <c r="J7371" i="24" s="1"/>
  <c r="I7372" i="24"/>
  <c r="J7372" i="24" s="1"/>
  <c r="I7373" i="24"/>
  <c r="I7374" i="24"/>
  <c r="J7374" i="24" s="1"/>
  <c r="I7375" i="24"/>
  <c r="J7375" i="24" s="1"/>
  <c r="I7376" i="24"/>
  <c r="J7376" i="24" s="1"/>
  <c r="I7377" i="24"/>
  <c r="J7377" i="24" s="1"/>
  <c r="I7378" i="24"/>
  <c r="J7378" i="24" s="1"/>
  <c r="I7379" i="24"/>
  <c r="J7379" i="24" s="1"/>
  <c r="I7380" i="24"/>
  <c r="J7380" i="24" s="1"/>
  <c r="I7381" i="24"/>
  <c r="I7382" i="24"/>
  <c r="J7382" i="24" s="1"/>
  <c r="I7383" i="24"/>
  <c r="J7383" i="24" s="1"/>
  <c r="I7384" i="24"/>
  <c r="J7384" i="24" s="1"/>
  <c r="I7385" i="24"/>
  <c r="J7385" i="24" s="1"/>
  <c r="I7386" i="24"/>
  <c r="J7386" i="24" s="1"/>
  <c r="I7387" i="24"/>
  <c r="J7387" i="24" s="1"/>
  <c r="I7388" i="24"/>
  <c r="J7388" i="24" s="1"/>
  <c r="I7389" i="24"/>
  <c r="I7390" i="24"/>
  <c r="J7390" i="24" s="1"/>
  <c r="I7391" i="24"/>
  <c r="J7391" i="24" s="1"/>
  <c r="I7392" i="24"/>
  <c r="J7392" i="24" s="1"/>
  <c r="I7393" i="24"/>
  <c r="J7393" i="24" s="1"/>
  <c r="I7394" i="24"/>
  <c r="J7394" i="24" s="1"/>
  <c r="I7395" i="24"/>
  <c r="J7395" i="24" s="1"/>
  <c r="I7396" i="24"/>
  <c r="J7396" i="24" s="1"/>
  <c r="I7397" i="24"/>
  <c r="I7398" i="24"/>
  <c r="J7398" i="24" s="1"/>
  <c r="I7399" i="24"/>
  <c r="J7399" i="24" s="1"/>
  <c r="I7400" i="24"/>
  <c r="J7400" i="24" s="1"/>
  <c r="I7401" i="24"/>
  <c r="J7401" i="24" s="1"/>
  <c r="I7402" i="24"/>
  <c r="J7402" i="24" s="1"/>
  <c r="I7403" i="24"/>
  <c r="J7403" i="24" s="1"/>
  <c r="I7404" i="24"/>
  <c r="J7404" i="24" s="1"/>
  <c r="I7405" i="24"/>
  <c r="I7406" i="24"/>
  <c r="J7406" i="24" s="1"/>
  <c r="I7407" i="24"/>
  <c r="J7407" i="24" s="1"/>
  <c r="I7408" i="24"/>
  <c r="J7408" i="24" s="1"/>
  <c r="I7409" i="24"/>
  <c r="J7409" i="24" s="1"/>
  <c r="I7410" i="24"/>
  <c r="J7410" i="24" s="1"/>
  <c r="I7411" i="24"/>
  <c r="J7411" i="24" s="1"/>
  <c r="I7412" i="24"/>
  <c r="J7412" i="24" s="1"/>
  <c r="I7413" i="24"/>
  <c r="I7414" i="24"/>
  <c r="J7414" i="24" s="1"/>
  <c r="I7415" i="24"/>
  <c r="J7415" i="24" s="1"/>
  <c r="I7416" i="24"/>
  <c r="J7416" i="24" s="1"/>
  <c r="I7417" i="24"/>
  <c r="J7417" i="24" s="1"/>
  <c r="I7418" i="24"/>
  <c r="J7418" i="24" s="1"/>
  <c r="I7419" i="24"/>
  <c r="J7419" i="24" s="1"/>
  <c r="I7420" i="24"/>
  <c r="J7420" i="24" s="1"/>
  <c r="I7421" i="24"/>
  <c r="I7422" i="24"/>
  <c r="J7422" i="24" s="1"/>
  <c r="I7423" i="24"/>
  <c r="J7423" i="24" s="1"/>
  <c r="I7424" i="24"/>
  <c r="J7424" i="24" s="1"/>
  <c r="I7425" i="24"/>
  <c r="J7425" i="24" s="1"/>
  <c r="I7426" i="24"/>
  <c r="J7426" i="24" s="1"/>
  <c r="I7427" i="24"/>
  <c r="J7427" i="24" s="1"/>
  <c r="I7428" i="24"/>
  <c r="J7428" i="24" s="1"/>
  <c r="I7429" i="24"/>
  <c r="I7430" i="24"/>
  <c r="J7430" i="24" s="1"/>
  <c r="I7431" i="24"/>
  <c r="J7431" i="24" s="1"/>
  <c r="I7432" i="24"/>
  <c r="J7432" i="24" s="1"/>
  <c r="I7433" i="24"/>
  <c r="J7433" i="24" s="1"/>
  <c r="I7434" i="24"/>
  <c r="J7434" i="24" s="1"/>
  <c r="I7435" i="24"/>
  <c r="J7435" i="24" s="1"/>
  <c r="I7436" i="24"/>
  <c r="J7436" i="24" s="1"/>
  <c r="I7437" i="24"/>
  <c r="I7438" i="24"/>
  <c r="J7438" i="24" s="1"/>
  <c r="I7439" i="24"/>
  <c r="J7439" i="24" s="1"/>
  <c r="I7440" i="24"/>
  <c r="J7440" i="24" s="1"/>
  <c r="I7441" i="24"/>
  <c r="J7441" i="24" s="1"/>
  <c r="I7442" i="24"/>
  <c r="J7442" i="24" s="1"/>
  <c r="I7443" i="24"/>
  <c r="J7443" i="24" s="1"/>
  <c r="I7444" i="24"/>
  <c r="J7444" i="24" s="1"/>
  <c r="I7445" i="24"/>
  <c r="I7446" i="24"/>
  <c r="J7446" i="24" s="1"/>
  <c r="I7447" i="24"/>
  <c r="J7447" i="24" s="1"/>
  <c r="I7448" i="24"/>
  <c r="J7448" i="24" s="1"/>
  <c r="I7449" i="24"/>
  <c r="J7449" i="24" s="1"/>
  <c r="I7450" i="24"/>
  <c r="J7450" i="24" s="1"/>
  <c r="I7451" i="24"/>
  <c r="J7451" i="24" s="1"/>
  <c r="I7452" i="24"/>
  <c r="J7452" i="24" s="1"/>
  <c r="I7453" i="24"/>
  <c r="I7454" i="24"/>
  <c r="J7454" i="24" s="1"/>
  <c r="I7455" i="24"/>
  <c r="J7455" i="24" s="1"/>
  <c r="I7456" i="24"/>
  <c r="J7456" i="24" s="1"/>
  <c r="I7457" i="24"/>
  <c r="J7457" i="24" s="1"/>
  <c r="I7458" i="24"/>
  <c r="J7458" i="24" s="1"/>
  <c r="I7459" i="24"/>
  <c r="J7459" i="24" s="1"/>
  <c r="I7460" i="24"/>
  <c r="J7460" i="24" s="1"/>
  <c r="I7461" i="24"/>
  <c r="I7462" i="24"/>
  <c r="J7462" i="24" s="1"/>
  <c r="I7463" i="24"/>
  <c r="J7463" i="24" s="1"/>
  <c r="I7464" i="24"/>
  <c r="J7464" i="24" s="1"/>
  <c r="I7465" i="24"/>
  <c r="J7465" i="24" s="1"/>
  <c r="I7466" i="24"/>
  <c r="J7466" i="24" s="1"/>
  <c r="I7467" i="24"/>
  <c r="J7467" i="24" s="1"/>
  <c r="I7468" i="24"/>
  <c r="J7468" i="24" s="1"/>
  <c r="I7469" i="24"/>
  <c r="I7470" i="24"/>
  <c r="J7470" i="24" s="1"/>
  <c r="I7471" i="24"/>
  <c r="J7471" i="24" s="1"/>
  <c r="I7472" i="24"/>
  <c r="J7472" i="24" s="1"/>
  <c r="I7473" i="24"/>
  <c r="J7473" i="24" s="1"/>
  <c r="I7474" i="24"/>
  <c r="J7474" i="24" s="1"/>
  <c r="I7475" i="24"/>
  <c r="J7475" i="24" s="1"/>
  <c r="I7476" i="24"/>
  <c r="J7476" i="24" s="1"/>
  <c r="I7477" i="24"/>
  <c r="I7478" i="24"/>
  <c r="J7478" i="24" s="1"/>
  <c r="I7479" i="24"/>
  <c r="J7479" i="24" s="1"/>
  <c r="I7480" i="24"/>
  <c r="J7480" i="24" s="1"/>
  <c r="I7481" i="24"/>
  <c r="J7481" i="24" s="1"/>
  <c r="I7482" i="24"/>
  <c r="J7482" i="24" s="1"/>
  <c r="I7483" i="24"/>
  <c r="J7483" i="24" s="1"/>
  <c r="I7484" i="24"/>
  <c r="J7484" i="24" s="1"/>
  <c r="I7485" i="24"/>
  <c r="I7486" i="24"/>
  <c r="J7486" i="24" s="1"/>
  <c r="I7487" i="24"/>
  <c r="J7487" i="24" s="1"/>
  <c r="I7488" i="24"/>
  <c r="J7488" i="24" s="1"/>
  <c r="I7489" i="24"/>
  <c r="J7489" i="24" s="1"/>
  <c r="I7490" i="24"/>
  <c r="J7490" i="24" s="1"/>
  <c r="I7491" i="24"/>
  <c r="J7491" i="24" s="1"/>
  <c r="I7492" i="24"/>
  <c r="J7492" i="24" s="1"/>
  <c r="I7493" i="24"/>
  <c r="I7494" i="24"/>
  <c r="J7494" i="24" s="1"/>
  <c r="I7495" i="24"/>
  <c r="J7495" i="24" s="1"/>
  <c r="I7496" i="24"/>
  <c r="J7496" i="24" s="1"/>
  <c r="I7497" i="24"/>
  <c r="J7497" i="24" s="1"/>
  <c r="I7498" i="24"/>
  <c r="J7498" i="24" s="1"/>
  <c r="I7499" i="24"/>
  <c r="J7499" i="24" s="1"/>
  <c r="I7500" i="24"/>
  <c r="J7500" i="24" s="1"/>
  <c r="I7501" i="24"/>
  <c r="I7502" i="24"/>
  <c r="J7502" i="24" s="1"/>
  <c r="I7503" i="24"/>
  <c r="J7503" i="24" s="1"/>
  <c r="I7504" i="24"/>
  <c r="J7504" i="24" s="1"/>
  <c r="I7505" i="24"/>
  <c r="J7505" i="24" s="1"/>
  <c r="I7506" i="24"/>
  <c r="J7506" i="24" s="1"/>
  <c r="I7507" i="24"/>
  <c r="J7507" i="24" s="1"/>
  <c r="I7508" i="24"/>
  <c r="J7508" i="24" s="1"/>
  <c r="I7509" i="24"/>
  <c r="I7510" i="24"/>
  <c r="J7510" i="24" s="1"/>
  <c r="I7511" i="24"/>
  <c r="J7511" i="24" s="1"/>
  <c r="I7512" i="24"/>
  <c r="J7512" i="24" s="1"/>
  <c r="I7513" i="24"/>
  <c r="J7513" i="24" s="1"/>
  <c r="I7514" i="24"/>
  <c r="J7514" i="24" s="1"/>
  <c r="I7515" i="24"/>
  <c r="J7515" i="24" s="1"/>
  <c r="I7516" i="24"/>
  <c r="J7516" i="24" s="1"/>
  <c r="I7517" i="24"/>
  <c r="I7518" i="24"/>
  <c r="J7518" i="24" s="1"/>
  <c r="I7519" i="24"/>
  <c r="J7519" i="24" s="1"/>
  <c r="I7520" i="24"/>
  <c r="J7520" i="24" s="1"/>
  <c r="I7521" i="24"/>
  <c r="J7521" i="24" s="1"/>
  <c r="I7522" i="24"/>
  <c r="J7522" i="24" s="1"/>
  <c r="I7523" i="24"/>
  <c r="J7523" i="24" s="1"/>
  <c r="I7524" i="24"/>
  <c r="J7524" i="24" s="1"/>
  <c r="I7525" i="24"/>
  <c r="I7526" i="24"/>
  <c r="J7526" i="24" s="1"/>
  <c r="I7527" i="24"/>
  <c r="J7527" i="24" s="1"/>
  <c r="I7528" i="24"/>
  <c r="J7528" i="24" s="1"/>
  <c r="I7529" i="24"/>
  <c r="J7529" i="24" s="1"/>
  <c r="I7530" i="24"/>
  <c r="J7530" i="24" s="1"/>
  <c r="I7531" i="24"/>
  <c r="J7531" i="24" s="1"/>
  <c r="I7532" i="24"/>
  <c r="J7532" i="24" s="1"/>
  <c r="I7533" i="24"/>
  <c r="I7534" i="24"/>
  <c r="J7534" i="24" s="1"/>
  <c r="I7535" i="24"/>
  <c r="J7535" i="24" s="1"/>
  <c r="I7536" i="24"/>
  <c r="J7536" i="24" s="1"/>
  <c r="I7537" i="24"/>
  <c r="J7537" i="24" s="1"/>
  <c r="I7538" i="24"/>
  <c r="J7538" i="24" s="1"/>
  <c r="I7539" i="24"/>
  <c r="J7539" i="24" s="1"/>
  <c r="I7540" i="24"/>
  <c r="J7540" i="24" s="1"/>
  <c r="I7541" i="24"/>
  <c r="I7542" i="24"/>
  <c r="J7542" i="24" s="1"/>
  <c r="I7543" i="24"/>
  <c r="J7543" i="24" s="1"/>
  <c r="I7544" i="24"/>
  <c r="J7544" i="24" s="1"/>
  <c r="I7545" i="24"/>
  <c r="J7545" i="24" s="1"/>
  <c r="I7546" i="24"/>
  <c r="J7546" i="24" s="1"/>
  <c r="I7547" i="24"/>
  <c r="J7547" i="24" s="1"/>
  <c r="I7548" i="24"/>
  <c r="J7548" i="24" s="1"/>
  <c r="I7549" i="24"/>
  <c r="I7550" i="24"/>
  <c r="J7550" i="24" s="1"/>
  <c r="I7551" i="24"/>
  <c r="J7551" i="24" s="1"/>
  <c r="I7552" i="24"/>
  <c r="J7552" i="24" s="1"/>
  <c r="I7553" i="24"/>
  <c r="J7553" i="24" s="1"/>
  <c r="I7554" i="24"/>
  <c r="J7554" i="24" s="1"/>
  <c r="I7555" i="24"/>
  <c r="J7555" i="24" s="1"/>
  <c r="I7556" i="24"/>
  <c r="J7556" i="24" s="1"/>
  <c r="I7557" i="24"/>
  <c r="I7558" i="24"/>
  <c r="J7558" i="24" s="1"/>
  <c r="I7559" i="24"/>
  <c r="J7559" i="24" s="1"/>
  <c r="I7560" i="24"/>
  <c r="J7560" i="24" s="1"/>
  <c r="I7561" i="24"/>
  <c r="J7561" i="24" s="1"/>
  <c r="I7562" i="24"/>
  <c r="J7562" i="24" s="1"/>
  <c r="I7563" i="24"/>
  <c r="J7563" i="24" s="1"/>
  <c r="I7564" i="24"/>
  <c r="J7564" i="24" s="1"/>
  <c r="I7565" i="24"/>
  <c r="I7566" i="24"/>
  <c r="J7566" i="24" s="1"/>
  <c r="I7567" i="24"/>
  <c r="J7567" i="24" s="1"/>
  <c r="I7568" i="24"/>
  <c r="J7568" i="24" s="1"/>
  <c r="I7569" i="24"/>
  <c r="J7569" i="24" s="1"/>
  <c r="I7570" i="24"/>
  <c r="J7570" i="24" s="1"/>
  <c r="I7571" i="24"/>
  <c r="J7571" i="24" s="1"/>
  <c r="I7572" i="24"/>
  <c r="J7572" i="24" s="1"/>
  <c r="I7573" i="24"/>
  <c r="I7574" i="24"/>
  <c r="J7574" i="24" s="1"/>
  <c r="I7575" i="24"/>
  <c r="J7575" i="24" s="1"/>
  <c r="I7576" i="24"/>
  <c r="J7576" i="24" s="1"/>
  <c r="I7577" i="24"/>
  <c r="J7577" i="24" s="1"/>
  <c r="I7578" i="24"/>
  <c r="J7578" i="24" s="1"/>
  <c r="I7579" i="24"/>
  <c r="J7579" i="24" s="1"/>
  <c r="I7580" i="24"/>
  <c r="J7580" i="24" s="1"/>
  <c r="I7581" i="24"/>
  <c r="I7582" i="24"/>
  <c r="J7582" i="24" s="1"/>
  <c r="I7583" i="24"/>
  <c r="J7583" i="24" s="1"/>
  <c r="I7584" i="24"/>
  <c r="J7584" i="24" s="1"/>
  <c r="I7585" i="24"/>
  <c r="J7585" i="24" s="1"/>
  <c r="I7586" i="24"/>
  <c r="J7586" i="24" s="1"/>
  <c r="I7587" i="24"/>
  <c r="J7587" i="24" s="1"/>
  <c r="I7588" i="24"/>
  <c r="J7588" i="24" s="1"/>
  <c r="I7589" i="24"/>
  <c r="I7590" i="24"/>
  <c r="J7590" i="24" s="1"/>
  <c r="I7591" i="24"/>
  <c r="J7591" i="24" s="1"/>
  <c r="I7592" i="24"/>
  <c r="J7592" i="24" s="1"/>
  <c r="I7593" i="24"/>
  <c r="J7593" i="24" s="1"/>
  <c r="I7594" i="24"/>
  <c r="J7594" i="24" s="1"/>
  <c r="I7595" i="24"/>
  <c r="J7595" i="24" s="1"/>
  <c r="I7596" i="24"/>
  <c r="J7596" i="24" s="1"/>
  <c r="I7597" i="24"/>
  <c r="I7598" i="24"/>
  <c r="J7598" i="24" s="1"/>
  <c r="I7599" i="24"/>
  <c r="J7599" i="24" s="1"/>
  <c r="I7600" i="24"/>
  <c r="J7600" i="24" s="1"/>
  <c r="I7601" i="24"/>
  <c r="J7601" i="24" s="1"/>
  <c r="I7602" i="24"/>
  <c r="J7602" i="24" s="1"/>
  <c r="I7603" i="24"/>
  <c r="J7603" i="24" s="1"/>
  <c r="I7604" i="24"/>
  <c r="J7604" i="24" s="1"/>
  <c r="I7605" i="24"/>
  <c r="I7606" i="24"/>
  <c r="J7606" i="24" s="1"/>
  <c r="I7607" i="24"/>
  <c r="J7607" i="24" s="1"/>
  <c r="I7608" i="24"/>
  <c r="J7608" i="24" s="1"/>
  <c r="I7609" i="24"/>
  <c r="J7609" i="24" s="1"/>
  <c r="I7610" i="24"/>
  <c r="J7610" i="24" s="1"/>
  <c r="I7611" i="24"/>
  <c r="J7611" i="24" s="1"/>
  <c r="I7612" i="24"/>
  <c r="J7612" i="24" s="1"/>
  <c r="I7613" i="24"/>
  <c r="I7614" i="24"/>
  <c r="J7614" i="24" s="1"/>
  <c r="I7615" i="24"/>
  <c r="J7615" i="24" s="1"/>
  <c r="I7616" i="24"/>
  <c r="J7616" i="24" s="1"/>
  <c r="I7617" i="24"/>
  <c r="J7617" i="24" s="1"/>
  <c r="I7618" i="24"/>
  <c r="J7618" i="24" s="1"/>
  <c r="I7619" i="24"/>
  <c r="J7619" i="24" s="1"/>
  <c r="I7620" i="24"/>
  <c r="J7620" i="24" s="1"/>
  <c r="I7621" i="24"/>
  <c r="I7622" i="24"/>
  <c r="J7622" i="24" s="1"/>
  <c r="I7623" i="24"/>
  <c r="J7623" i="24" s="1"/>
  <c r="I7624" i="24"/>
  <c r="J7624" i="24" s="1"/>
  <c r="I7625" i="24"/>
  <c r="J7625" i="24" s="1"/>
  <c r="I7626" i="24"/>
  <c r="J7626" i="24" s="1"/>
  <c r="I7627" i="24"/>
  <c r="J7627" i="24" s="1"/>
  <c r="I7628" i="24"/>
  <c r="J7628" i="24" s="1"/>
  <c r="I7629" i="24"/>
  <c r="I7630" i="24"/>
  <c r="J7630" i="24" s="1"/>
  <c r="I7631" i="24"/>
  <c r="J7631" i="24" s="1"/>
  <c r="I7632" i="24"/>
  <c r="J7632" i="24" s="1"/>
  <c r="I7633" i="24"/>
  <c r="J7633" i="24" s="1"/>
  <c r="I7634" i="24"/>
  <c r="J7634" i="24" s="1"/>
  <c r="I7635" i="24"/>
  <c r="J7635" i="24" s="1"/>
  <c r="I7636" i="24"/>
  <c r="J7636" i="24" s="1"/>
  <c r="I7637" i="24"/>
  <c r="I7638" i="24"/>
  <c r="J7638" i="24" s="1"/>
  <c r="I7639" i="24"/>
  <c r="J7639" i="24" s="1"/>
  <c r="I7640" i="24"/>
  <c r="J7640" i="24" s="1"/>
  <c r="I7641" i="24"/>
  <c r="J7641" i="24" s="1"/>
  <c r="I7642" i="24"/>
  <c r="J7642" i="24" s="1"/>
  <c r="I7643" i="24"/>
  <c r="J7643" i="24" s="1"/>
  <c r="I7644" i="24"/>
  <c r="J7644" i="24" s="1"/>
  <c r="I7645" i="24"/>
  <c r="I7646" i="24"/>
  <c r="J7646" i="24" s="1"/>
  <c r="I7647" i="24"/>
  <c r="J7647" i="24" s="1"/>
  <c r="I7648" i="24"/>
  <c r="J7648" i="24" s="1"/>
  <c r="I7649" i="24"/>
  <c r="J7649" i="24" s="1"/>
  <c r="I7650" i="24"/>
  <c r="J7650" i="24" s="1"/>
  <c r="I7651" i="24"/>
  <c r="J7651" i="24" s="1"/>
  <c r="I7652" i="24"/>
  <c r="J7652" i="24" s="1"/>
  <c r="I7653" i="24"/>
  <c r="I7654" i="24"/>
  <c r="J7654" i="24" s="1"/>
  <c r="I7655" i="24"/>
  <c r="J7655" i="24" s="1"/>
  <c r="I7656" i="24"/>
  <c r="J7656" i="24" s="1"/>
  <c r="I7657" i="24"/>
  <c r="J7657" i="24" s="1"/>
  <c r="I7658" i="24"/>
  <c r="J7658" i="24" s="1"/>
  <c r="I7659" i="24"/>
  <c r="J7659" i="24" s="1"/>
  <c r="I7660" i="24"/>
  <c r="J7660" i="24" s="1"/>
  <c r="I7661" i="24"/>
  <c r="I7662" i="24"/>
  <c r="J7662" i="24" s="1"/>
  <c r="I7663" i="24"/>
  <c r="J7663" i="24" s="1"/>
  <c r="I7664" i="24"/>
  <c r="J7664" i="24" s="1"/>
  <c r="I7665" i="24"/>
  <c r="J7665" i="24" s="1"/>
  <c r="I7666" i="24"/>
  <c r="J7666" i="24" s="1"/>
  <c r="I7667" i="24"/>
  <c r="J7667" i="24" s="1"/>
  <c r="I7668" i="24"/>
  <c r="J7668" i="24" s="1"/>
  <c r="I7669" i="24"/>
  <c r="I7670" i="24"/>
  <c r="J7670" i="24" s="1"/>
  <c r="I7671" i="24"/>
  <c r="J7671" i="24" s="1"/>
  <c r="I7672" i="24"/>
  <c r="J7672" i="24" s="1"/>
  <c r="I7673" i="24"/>
  <c r="J7673" i="24" s="1"/>
  <c r="I7674" i="24"/>
  <c r="J7674" i="24" s="1"/>
  <c r="I7675" i="24"/>
  <c r="J7675" i="24" s="1"/>
  <c r="I7676" i="24"/>
  <c r="J7676" i="24" s="1"/>
  <c r="I7677" i="24"/>
  <c r="I7678" i="24"/>
  <c r="J7678" i="24" s="1"/>
  <c r="I7679" i="24"/>
  <c r="J7679" i="24" s="1"/>
  <c r="I7680" i="24"/>
  <c r="J7680" i="24" s="1"/>
  <c r="I7681" i="24"/>
  <c r="J7681" i="24" s="1"/>
  <c r="I7682" i="24"/>
  <c r="J7682" i="24" s="1"/>
  <c r="I7683" i="24"/>
  <c r="J7683" i="24" s="1"/>
  <c r="I7684" i="24"/>
  <c r="J7684" i="24" s="1"/>
  <c r="I7685" i="24"/>
  <c r="I7686" i="24"/>
  <c r="J7686" i="24" s="1"/>
  <c r="I7687" i="24"/>
  <c r="J7687" i="24" s="1"/>
  <c r="I7688" i="24"/>
  <c r="J7688" i="24" s="1"/>
  <c r="I7689" i="24"/>
  <c r="J7689" i="24" s="1"/>
  <c r="I7690" i="24"/>
  <c r="J7690" i="24" s="1"/>
  <c r="I7691" i="24"/>
  <c r="J7691" i="24" s="1"/>
  <c r="I7692" i="24"/>
  <c r="J7692" i="24" s="1"/>
  <c r="I7693" i="24"/>
  <c r="I7694" i="24"/>
  <c r="J7694" i="24" s="1"/>
  <c r="I7695" i="24"/>
  <c r="J7695" i="24" s="1"/>
  <c r="I7696" i="24"/>
  <c r="J7696" i="24" s="1"/>
  <c r="I7697" i="24"/>
  <c r="J7697" i="24" s="1"/>
  <c r="I7698" i="24"/>
  <c r="J7698" i="24" s="1"/>
  <c r="I7699" i="24"/>
  <c r="J7699" i="24" s="1"/>
  <c r="I7700" i="24"/>
  <c r="J7700" i="24" s="1"/>
  <c r="I7701" i="24"/>
  <c r="I7702" i="24"/>
  <c r="J7702" i="24" s="1"/>
  <c r="I7703" i="24"/>
  <c r="J7703" i="24" s="1"/>
  <c r="I7704" i="24"/>
  <c r="J7704" i="24" s="1"/>
  <c r="I7705" i="24"/>
  <c r="J7705" i="24" s="1"/>
  <c r="I7706" i="24"/>
  <c r="J7706" i="24" s="1"/>
  <c r="I7707" i="24"/>
  <c r="J7707" i="24" s="1"/>
  <c r="I7708" i="24"/>
  <c r="J7708" i="24" s="1"/>
  <c r="I7709" i="24"/>
  <c r="I7710" i="24"/>
  <c r="J7710" i="24" s="1"/>
  <c r="I7711" i="24"/>
  <c r="J7711" i="24" s="1"/>
  <c r="I7712" i="24"/>
  <c r="J7712" i="24" s="1"/>
  <c r="I7713" i="24"/>
  <c r="J7713" i="24" s="1"/>
  <c r="I7714" i="24"/>
  <c r="J7714" i="24" s="1"/>
  <c r="I7715" i="24"/>
  <c r="J7715" i="24" s="1"/>
  <c r="I7716" i="24"/>
  <c r="J7716" i="24" s="1"/>
  <c r="I7717" i="24"/>
  <c r="I7718" i="24"/>
  <c r="J7718" i="24" s="1"/>
  <c r="I7719" i="24"/>
  <c r="J7719" i="24" s="1"/>
  <c r="I7720" i="24"/>
  <c r="J7720" i="24" s="1"/>
  <c r="I7721" i="24"/>
  <c r="J7721" i="24" s="1"/>
  <c r="I7722" i="24"/>
  <c r="J7722" i="24" s="1"/>
  <c r="I7723" i="24"/>
  <c r="J7723" i="24" s="1"/>
  <c r="I7724" i="24"/>
  <c r="J7724" i="24" s="1"/>
  <c r="I7725" i="24"/>
  <c r="I7726" i="24"/>
  <c r="J7726" i="24" s="1"/>
  <c r="I7727" i="24"/>
  <c r="J7727" i="24" s="1"/>
  <c r="I7728" i="24"/>
  <c r="J7728" i="24" s="1"/>
  <c r="I7729" i="24"/>
  <c r="J7729" i="24" s="1"/>
  <c r="I7730" i="24"/>
  <c r="J7730" i="24" s="1"/>
  <c r="I7731" i="24"/>
  <c r="J7731" i="24" s="1"/>
  <c r="I7732" i="24"/>
  <c r="J7732" i="24" s="1"/>
  <c r="I7733" i="24"/>
  <c r="I7734" i="24"/>
  <c r="J7734" i="24" s="1"/>
  <c r="I7735" i="24"/>
  <c r="J7735" i="24" s="1"/>
  <c r="I7736" i="24"/>
  <c r="J7736" i="24" s="1"/>
  <c r="I7737" i="24"/>
  <c r="J7737" i="24" s="1"/>
  <c r="I7738" i="24"/>
  <c r="J7738" i="24" s="1"/>
  <c r="I7739" i="24"/>
  <c r="J7739" i="24" s="1"/>
  <c r="I7740" i="24"/>
  <c r="J7740" i="24" s="1"/>
  <c r="I7741" i="24"/>
  <c r="I7742" i="24"/>
  <c r="J7742" i="24" s="1"/>
  <c r="I7743" i="24"/>
  <c r="J7743" i="24" s="1"/>
  <c r="I7744" i="24"/>
  <c r="J7744" i="24" s="1"/>
  <c r="I7745" i="24"/>
  <c r="J7745" i="24" s="1"/>
  <c r="I7746" i="24"/>
  <c r="J7746" i="24" s="1"/>
  <c r="I7747" i="24"/>
  <c r="J7747" i="24" s="1"/>
  <c r="I7748" i="24"/>
  <c r="J7748" i="24" s="1"/>
  <c r="I7749" i="24"/>
  <c r="I7750" i="24"/>
  <c r="J7750" i="24" s="1"/>
  <c r="I7751" i="24"/>
  <c r="J7751" i="24" s="1"/>
  <c r="I7752" i="24"/>
  <c r="J7752" i="24" s="1"/>
  <c r="I7753" i="24"/>
  <c r="J7753" i="24" s="1"/>
  <c r="I7754" i="24"/>
  <c r="J7754" i="24" s="1"/>
  <c r="I7755" i="24"/>
  <c r="J7755" i="24" s="1"/>
  <c r="I7756" i="24"/>
  <c r="J7756" i="24" s="1"/>
  <c r="I7757" i="24"/>
  <c r="I7758" i="24"/>
  <c r="J7758" i="24" s="1"/>
  <c r="I7759" i="24"/>
  <c r="J7759" i="24" s="1"/>
  <c r="I7760" i="24"/>
  <c r="J7760" i="24" s="1"/>
  <c r="I7761" i="24"/>
  <c r="J7761" i="24" s="1"/>
  <c r="I7762" i="24"/>
  <c r="J7762" i="24" s="1"/>
  <c r="I7763" i="24"/>
  <c r="J7763" i="24" s="1"/>
  <c r="I7764" i="24"/>
  <c r="J7764" i="24" s="1"/>
  <c r="I7765" i="24"/>
  <c r="I7766" i="24"/>
  <c r="J7766" i="24" s="1"/>
  <c r="I7767" i="24"/>
  <c r="J7767" i="24" s="1"/>
  <c r="I7768" i="24"/>
  <c r="J7768" i="24" s="1"/>
  <c r="I7769" i="24"/>
  <c r="J7769" i="24" s="1"/>
  <c r="I7770" i="24"/>
  <c r="J7770" i="24" s="1"/>
  <c r="I7771" i="24"/>
  <c r="J7771" i="24" s="1"/>
  <c r="I7772" i="24"/>
  <c r="J7772" i="24" s="1"/>
  <c r="I7773" i="24"/>
  <c r="I7774" i="24"/>
  <c r="J7774" i="24" s="1"/>
  <c r="I7775" i="24"/>
  <c r="J7775" i="24" s="1"/>
  <c r="I7776" i="24"/>
  <c r="J7776" i="24" s="1"/>
  <c r="I7777" i="24"/>
  <c r="J7777" i="24" s="1"/>
  <c r="I7778" i="24"/>
  <c r="J7778" i="24" s="1"/>
  <c r="I7779" i="24"/>
  <c r="J7779" i="24" s="1"/>
  <c r="I7780" i="24"/>
  <c r="J7780" i="24" s="1"/>
  <c r="I7781" i="24"/>
  <c r="I7782" i="24"/>
  <c r="J7782" i="24" s="1"/>
  <c r="I7783" i="24"/>
  <c r="J7783" i="24" s="1"/>
  <c r="I7784" i="24"/>
  <c r="J7784" i="24" s="1"/>
  <c r="I7785" i="24"/>
  <c r="J7785" i="24" s="1"/>
  <c r="I7786" i="24"/>
  <c r="J7786" i="24" s="1"/>
  <c r="I7787" i="24"/>
  <c r="J7787" i="24" s="1"/>
  <c r="I7788" i="24"/>
  <c r="J7788" i="24" s="1"/>
  <c r="I7789" i="24"/>
  <c r="I7790" i="24"/>
  <c r="J7790" i="24" s="1"/>
  <c r="I7791" i="24"/>
  <c r="J7791" i="24" s="1"/>
  <c r="I7792" i="24"/>
  <c r="J7792" i="24" s="1"/>
  <c r="I7793" i="24"/>
  <c r="J7793" i="24" s="1"/>
  <c r="I7794" i="24"/>
  <c r="J7794" i="24" s="1"/>
  <c r="I7795" i="24"/>
  <c r="J7795" i="24" s="1"/>
  <c r="I7796" i="24"/>
  <c r="J7796" i="24" s="1"/>
  <c r="I7797" i="24"/>
  <c r="I7798" i="24"/>
  <c r="J7798" i="24" s="1"/>
  <c r="I7799" i="24"/>
  <c r="J7799" i="24" s="1"/>
  <c r="I7800" i="24"/>
  <c r="J7800" i="24" s="1"/>
  <c r="I7801" i="24"/>
  <c r="J7801" i="24" s="1"/>
  <c r="I7802" i="24"/>
  <c r="J7802" i="24" s="1"/>
  <c r="I7803" i="24"/>
  <c r="J7803" i="24" s="1"/>
  <c r="I7804" i="24"/>
  <c r="J7804" i="24" s="1"/>
  <c r="I7805" i="24"/>
  <c r="I7806" i="24"/>
  <c r="J7806" i="24" s="1"/>
  <c r="I7807" i="24"/>
  <c r="J7807" i="24" s="1"/>
  <c r="I7808" i="24"/>
  <c r="J7808" i="24" s="1"/>
  <c r="I7809" i="24"/>
  <c r="J7809" i="24" s="1"/>
  <c r="I7810" i="24"/>
  <c r="J7810" i="24" s="1"/>
  <c r="I7811" i="24"/>
  <c r="J7811" i="24" s="1"/>
  <c r="I7812" i="24"/>
  <c r="J7812" i="24" s="1"/>
  <c r="I7813" i="24"/>
  <c r="I7814" i="24"/>
  <c r="J7814" i="24" s="1"/>
  <c r="I7815" i="24"/>
  <c r="J7815" i="24" s="1"/>
  <c r="I7816" i="24"/>
  <c r="J7816" i="24" s="1"/>
  <c r="I7817" i="24"/>
  <c r="J7817" i="24" s="1"/>
  <c r="I7818" i="24"/>
  <c r="J7818" i="24" s="1"/>
  <c r="I7819" i="24"/>
  <c r="J7819" i="24" s="1"/>
  <c r="I7820" i="24"/>
  <c r="J7820" i="24" s="1"/>
  <c r="I7821" i="24"/>
  <c r="I7822" i="24"/>
  <c r="J7822" i="24" s="1"/>
  <c r="I7823" i="24"/>
  <c r="J7823" i="24" s="1"/>
  <c r="I7824" i="24"/>
  <c r="J7824" i="24" s="1"/>
  <c r="I7825" i="24"/>
  <c r="J7825" i="24" s="1"/>
  <c r="I7826" i="24"/>
  <c r="J7826" i="24" s="1"/>
  <c r="I7827" i="24"/>
  <c r="J7827" i="24" s="1"/>
  <c r="I7828" i="24"/>
  <c r="J7828" i="24" s="1"/>
  <c r="I7829" i="24"/>
  <c r="I7830" i="24"/>
  <c r="J7830" i="24" s="1"/>
  <c r="I7831" i="24"/>
  <c r="J7831" i="24" s="1"/>
  <c r="I7832" i="24"/>
  <c r="J7832" i="24" s="1"/>
  <c r="I7833" i="24"/>
  <c r="J7833" i="24" s="1"/>
  <c r="I7834" i="24"/>
  <c r="J7834" i="24" s="1"/>
  <c r="I7835" i="24"/>
  <c r="J7835" i="24" s="1"/>
  <c r="I7836" i="24"/>
  <c r="J7836" i="24" s="1"/>
  <c r="I7837" i="24"/>
  <c r="I7838" i="24"/>
  <c r="J7838" i="24" s="1"/>
  <c r="I7839" i="24"/>
  <c r="J7839" i="24" s="1"/>
  <c r="I7840" i="24"/>
  <c r="J7840" i="24" s="1"/>
  <c r="I7841" i="24"/>
  <c r="J7841" i="24" s="1"/>
  <c r="I7842" i="24"/>
  <c r="J7842" i="24" s="1"/>
  <c r="I7843" i="24"/>
  <c r="J7843" i="24" s="1"/>
  <c r="I7844" i="24"/>
  <c r="J7844" i="24" s="1"/>
  <c r="I7845" i="24"/>
  <c r="I7846" i="24"/>
  <c r="J7846" i="24" s="1"/>
  <c r="I7847" i="24"/>
  <c r="J7847" i="24" s="1"/>
  <c r="I7848" i="24"/>
  <c r="J7848" i="24" s="1"/>
  <c r="I7849" i="24"/>
  <c r="J7849" i="24" s="1"/>
  <c r="I7850" i="24"/>
  <c r="J7850" i="24" s="1"/>
  <c r="I7851" i="24"/>
  <c r="J7851" i="24" s="1"/>
  <c r="I7852" i="24"/>
  <c r="J7852" i="24" s="1"/>
  <c r="I7853" i="24"/>
  <c r="I7854" i="24"/>
  <c r="J7854" i="24" s="1"/>
  <c r="I7855" i="24"/>
  <c r="J7855" i="24" s="1"/>
  <c r="I7856" i="24"/>
  <c r="J7856" i="24" s="1"/>
  <c r="I7857" i="24"/>
  <c r="J7857" i="24" s="1"/>
  <c r="I7858" i="24"/>
  <c r="J7858" i="24" s="1"/>
  <c r="I7859" i="24"/>
  <c r="J7859" i="24" s="1"/>
  <c r="I7860" i="24"/>
  <c r="J7860" i="24" s="1"/>
  <c r="I7861" i="24"/>
  <c r="I7862" i="24"/>
  <c r="J7862" i="24" s="1"/>
  <c r="I7863" i="24"/>
  <c r="J7863" i="24" s="1"/>
  <c r="I7864" i="24"/>
  <c r="J7864" i="24" s="1"/>
  <c r="I7865" i="24"/>
  <c r="J7865" i="24" s="1"/>
  <c r="I7866" i="24"/>
  <c r="J7866" i="24" s="1"/>
  <c r="I7867" i="24"/>
  <c r="J7867" i="24" s="1"/>
  <c r="I7868" i="24"/>
  <c r="J7868" i="24" s="1"/>
  <c r="I7869" i="24"/>
  <c r="I7870" i="24"/>
  <c r="J7870" i="24" s="1"/>
  <c r="I7871" i="24"/>
  <c r="J7871" i="24" s="1"/>
  <c r="I7872" i="24"/>
  <c r="J7872" i="24" s="1"/>
  <c r="I7873" i="24"/>
  <c r="J7873" i="24" s="1"/>
  <c r="I7874" i="24"/>
  <c r="J7874" i="24" s="1"/>
  <c r="I7875" i="24"/>
  <c r="J7875" i="24" s="1"/>
  <c r="I7876" i="24"/>
  <c r="J7876" i="24" s="1"/>
  <c r="I7877" i="24"/>
  <c r="I7878" i="24"/>
  <c r="J7878" i="24" s="1"/>
  <c r="I7879" i="24"/>
  <c r="J7879" i="24" s="1"/>
  <c r="I7880" i="24"/>
  <c r="J7880" i="24" s="1"/>
  <c r="I7881" i="24"/>
  <c r="J7881" i="24" s="1"/>
  <c r="I7882" i="24"/>
  <c r="J7882" i="24" s="1"/>
  <c r="I7883" i="24"/>
  <c r="J7883" i="24" s="1"/>
  <c r="I7884" i="24"/>
  <c r="J7884" i="24" s="1"/>
  <c r="I7885" i="24"/>
  <c r="I7886" i="24"/>
  <c r="J7886" i="24" s="1"/>
  <c r="I7887" i="24"/>
  <c r="J7887" i="24" s="1"/>
  <c r="I7888" i="24"/>
  <c r="J7888" i="24" s="1"/>
  <c r="I7889" i="24"/>
  <c r="J7889" i="24" s="1"/>
  <c r="I7890" i="24"/>
  <c r="J7890" i="24" s="1"/>
  <c r="I7891" i="24"/>
  <c r="J7891" i="24" s="1"/>
  <c r="I7892" i="24"/>
  <c r="J7892" i="24" s="1"/>
  <c r="I7893" i="24"/>
  <c r="I7894" i="24"/>
  <c r="J7894" i="24" s="1"/>
  <c r="I7895" i="24"/>
  <c r="J7895" i="24" s="1"/>
  <c r="I7896" i="24"/>
  <c r="J7896" i="24" s="1"/>
  <c r="I7897" i="24"/>
  <c r="J7897" i="24" s="1"/>
  <c r="I7898" i="24"/>
  <c r="J7898" i="24" s="1"/>
  <c r="I7899" i="24"/>
  <c r="J7899" i="24" s="1"/>
  <c r="I7900" i="24"/>
  <c r="J7900" i="24" s="1"/>
  <c r="I7901" i="24"/>
  <c r="I7902" i="24"/>
  <c r="J7902" i="24" s="1"/>
  <c r="I7903" i="24"/>
  <c r="J7903" i="24" s="1"/>
  <c r="I7904" i="24"/>
  <c r="J7904" i="24" s="1"/>
  <c r="I7905" i="24"/>
  <c r="J7905" i="24" s="1"/>
  <c r="I7906" i="24"/>
  <c r="J7906" i="24" s="1"/>
  <c r="I7907" i="24"/>
  <c r="J7907" i="24" s="1"/>
  <c r="I7908" i="24"/>
  <c r="J7908" i="24" s="1"/>
  <c r="I7909" i="24"/>
  <c r="I7910" i="24"/>
  <c r="J7910" i="24" s="1"/>
  <c r="I7911" i="24"/>
  <c r="J7911" i="24" s="1"/>
  <c r="I7912" i="24"/>
  <c r="J7912" i="24" s="1"/>
  <c r="I7913" i="24"/>
  <c r="J7913" i="24" s="1"/>
  <c r="I7914" i="24"/>
  <c r="J7914" i="24" s="1"/>
  <c r="I7915" i="24"/>
  <c r="J7915" i="24" s="1"/>
  <c r="I7916" i="24"/>
  <c r="J7916" i="24" s="1"/>
  <c r="I7917" i="24"/>
  <c r="I7918" i="24"/>
  <c r="J7918" i="24" s="1"/>
  <c r="I7919" i="24"/>
  <c r="J7919" i="24" s="1"/>
  <c r="I7920" i="24"/>
  <c r="J7920" i="24" s="1"/>
  <c r="I7921" i="24"/>
  <c r="J7921" i="24" s="1"/>
  <c r="I7922" i="24"/>
  <c r="J7922" i="24" s="1"/>
  <c r="I7923" i="24"/>
  <c r="J7923" i="24" s="1"/>
  <c r="I7924" i="24"/>
  <c r="J7924" i="24" s="1"/>
  <c r="I7925" i="24"/>
  <c r="I7926" i="24"/>
  <c r="J7926" i="24" s="1"/>
  <c r="I7927" i="24"/>
  <c r="J7927" i="24" s="1"/>
  <c r="I7928" i="24"/>
  <c r="J7928" i="24" s="1"/>
  <c r="I7929" i="24"/>
  <c r="J7929" i="24" s="1"/>
  <c r="I7930" i="24"/>
  <c r="J7930" i="24" s="1"/>
  <c r="I7931" i="24"/>
  <c r="J7931" i="24" s="1"/>
  <c r="I7932" i="24"/>
  <c r="J7932" i="24" s="1"/>
  <c r="I7933" i="24"/>
  <c r="I7934" i="24"/>
  <c r="J7934" i="24" s="1"/>
  <c r="I7935" i="24"/>
  <c r="J7935" i="24" s="1"/>
  <c r="I7936" i="24"/>
  <c r="J7936" i="24" s="1"/>
  <c r="I7937" i="24"/>
  <c r="J7937" i="24" s="1"/>
  <c r="I7938" i="24"/>
  <c r="J7938" i="24" s="1"/>
  <c r="I7939" i="24"/>
  <c r="J7939" i="24" s="1"/>
  <c r="I7940" i="24"/>
  <c r="J7940" i="24" s="1"/>
  <c r="I7941" i="24"/>
  <c r="I7942" i="24"/>
  <c r="J7942" i="24" s="1"/>
  <c r="I7943" i="24"/>
  <c r="J7943" i="24" s="1"/>
  <c r="I7944" i="24"/>
  <c r="J7944" i="24" s="1"/>
  <c r="I7945" i="24"/>
  <c r="J7945" i="24" s="1"/>
  <c r="I7946" i="24"/>
  <c r="J7946" i="24" s="1"/>
  <c r="I7947" i="24"/>
  <c r="J7947" i="24" s="1"/>
  <c r="I7948" i="24"/>
  <c r="J7948" i="24" s="1"/>
  <c r="I7949" i="24"/>
  <c r="I7950" i="24"/>
  <c r="J7950" i="24" s="1"/>
  <c r="I7951" i="24"/>
  <c r="J7951" i="24" s="1"/>
  <c r="I7952" i="24"/>
  <c r="J7952" i="24" s="1"/>
  <c r="I7953" i="24"/>
  <c r="J7953" i="24" s="1"/>
  <c r="I7954" i="24"/>
  <c r="J7954" i="24" s="1"/>
  <c r="I7955" i="24"/>
  <c r="J7955" i="24" s="1"/>
  <c r="I7956" i="24"/>
  <c r="J7956" i="24" s="1"/>
  <c r="I7957" i="24"/>
  <c r="I7958" i="24"/>
  <c r="J7958" i="24" s="1"/>
  <c r="I7959" i="24"/>
  <c r="J7959" i="24" s="1"/>
  <c r="I7960" i="24"/>
  <c r="J7960" i="24" s="1"/>
  <c r="I7961" i="24"/>
  <c r="J7961" i="24" s="1"/>
  <c r="I7962" i="24"/>
  <c r="J7962" i="24" s="1"/>
  <c r="I7963" i="24"/>
  <c r="J7963" i="24" s="1"/>
  <c r="I7964" i="24"/>
  <c r="J7964" i="24" s="1"/>
  <c r="I7965" i="24"/>
  <c r="I7966" i="24"/>
  <c r="J7966" i="24" s="1"/>
  <c r="I7967" i="24"/>
  <c r="J7967" i="24" s="1"/>
  <c r="I7968" i="24"/>
  <c r="J7968" i="24" s="1"/>
  <c r="I7969" i="24"/>
  <c r="J7969" i="24" s="1"/>
  <c r="I7970" i="24"/>
  <c r="J7970" i="24" s="1"/>
  <c r="I7971" i="24"/>
  <c r="J7971" i="24" s="1"/>
  <c r="I7972" i="24"/>
  <c r="J7972" i="24" s="1"/>
  <c r="I7973" i="24"/>
  <c r="I7974" i="24"/>
  <c r="J7974" i="24" s="1"/>
  <c r="I7975" i="24"/>
  <c r="J7975" i="24" s="1"/>
  <c r="I7976" i="24"/>
  <c r="J7976" i="24" s="1"/>
  <c r="I7977" i="24"/>
  <c r="J7977" i="24" s="1"/>
  <c r="I7978" i="24"/>
  <c r="J7978" i="24" s="1"/>
  <c r="I7979" i="24"/>
  <c r="J7979" i="24" s="1"/>
  <c r="I7980" i="24"/>
  <c r="J7980" i="24" s="1"/>
  <c r="I7981" i="24"/>
  <c r="I7982" i="24"/>
  <c r="J7982" i="24" s="1"/>
  <c r="I7983" i="24"/>
  <c r="J7983" i="24" s="1"/>
  <c r="I7984" i="24"/>
  <c r="J7984" i="24" s="1"/>
  <c r="I7985" i="24"/>
  <c r="J7985" i="24" s="1"/>
  <c r="I7986" i="24"/>
  <c r="J7986" i="24" s="1"/>
  <c r="I7987" i="24"/>
  <c r="J7987" i="24" s="1"/>
  <c r="I7988" i="24"/>
  <c r="J7988" i="24" s="1"/>
  <c r="I7989" i="24"/>
  <c r="I7990" i="24"/>
  <c r="J7990" i="24" s="1"/>
  <c r="I7991" i="24"/>
  <c r="J7991" i="24" s="1"/>
  <c r="I7992" i="24"/>
  <c r="J7992" i="24" s="1"/>
  <c r="I7993" i="24"/>
  <c r="J7993" i="24" s="1"/>
  <c r="I7994" i="24"/>
  <c r="J7994" i="24" s="1"/>
  <c r="I7995" i="24"/>
  <c r="J7995" i="24" s="1"/>
  <c r="I7996" i="24"/>
  <c r="J7996" i="24" s="1"/>
  <c r="I7997" i="24"/>
  <c r="I7998" i="24"/>
  <c r="J7998" i="24" s="1"/>
  <c r="I7999" i="24"/>
  <c r="J7999" i="24" s="1"/>
  <c r="I8000" i="24"/>
  <c r="J8000" i="24" s="1"/>
  <c r="I8001" i="24"/>
  <c r="J8001" i="24" s="1"/>
  <c r="I8002" i="24"/>
  <c r="J8002" i="24" s="1"/>
  <c r="I8003" i="24"/>
  <c r="J8003" i="24" s="1"/>
  <c r="I8004" i="24"/>
  <c r="J8004" i="24" s="1"/>
  <c r="I8005" i="24"/>
  <c r="I8006" i="24"/>
  <c r="J8006" i="24" s="1"/>
  <c r="I8007" i="24"/>
  <c r="J8007" i="24" s="1"/>
  <c r="I8008" i="24"/>
  <c r="J8008" i="24" s="1"/>
  <c r="I8009" i="24"/>
  <c r="J8009" i="24" s="1"/>
  <c r="I8010" i="24"/>
  <c r="J8010" i="24" s="1"/>
  <c r="I8011" i="24"/>
  <c r="J8011" i="24" s="1"/>
  <c r="I8012" i="24"/>
  <c r="J8012" i="24" s="1"/>
  <c r="I8013" i="24"/>
  <c r="I8014" i="24"/>
  <c r="J8014" i="24" s="1"/>
  <c r="I8015" i="24"/>
  <c r="J8015" i="24" s="1"/>
  <c r="I8016" i="24"/>
  <c r="J8016" i="24" s="1"/>
  <c r="I8017" i="24"/>
  <c r="J8017" i="24" s="1"/>
  <c r="I8018" i="24"/>
  <c r="J8018" i="24" s="1"/>
  <c r="I8019" i="24"/>
  <c r="J8019" i="24" s="1"/>
  <c r="I8020" i="24"/>
  <c r="J8020" i="24" s="1"/>
  <c r="I8021" i="24"/>
  <c r="I8022" i="24"/>
  <c r="J8022" i="24" s="1"/>
  <c r="I8023" i="24"/>
  <c r="J8023" i="24" s="1"/>
  <c r="I8024" i="24"/>
  <c r="J8024" i="24" s="1"/>
  <c r="I8025" i="24"/>
  <c r="J8025" i="24" s="1"/>
  <c r="I8026" i="24"/>
  <c r="J8026" i="24" s="1"/>
  <c r="I8027" i="24"/>
  <c r="J8027" i="24" s="1"/>
  <c r="I8028" i="24"/>
  <c r="J8028" i="24" s="1"/>
  <c r="I8029" i="24"/>
  <c r="I8030" i="24"/>
  <c r="J8030" i="24" s="1"/>
  <c r="I8031" i="24"/>
  <c r="J8031" i="24" s="1"/>
  <c r="I8032" i="24"/>
  <c r="J8032" i="24" s="1"/>
  <c r="I8033" i="24"/>
  <c r="J8033" i="24" s="1"/>
  <c r="I8034" i="24"/>
  <c r="J8034" i="24" s="1"/>
  <c r="I8035" i="24"/>
  <c r="J8035" i="24" s="1"/>
  <c r="I8036" i="24"/>
  <c r="J8036" i="24" s="1"/>
  <c r="I8037" i="24"/>
  <c r="I8038" i="24"/>
  <c r="J8038" i="24" s="1"/>
  <c r="I8039" i="24"/>
  <c r="J8039" i="24" s="1"/>
  <c r="I8040" i="24"/>
  <c r="J8040" i="24" s="1"/>
  <c r="I8041" i="24"/>
  <c r="J8041" i="24" s="1"/>
  <c r="I8042" i="24"/>
  <c r="J8042" i="24" s="1"/>
  <c r="I8043" i="24"/>
  <c r="J8043" i="24" s="1"/>
  <c r="I8044" i="24"/>
  <c r="J8044" i="24" s="1"/>
  <c r="I8045" i="24"/>
  <c r="I8046" i="24"/>
  <c r="J8046" i="24" s="1"/>
  <c r="I8047" i="24"/>
  <c r="J8047" i="24" s="1"/>
  <c r="I8048" i="24"/>
  <c r="J8048" i="24" s="1"/>
  <c r="I8049" i="24"/>
  <c r="J8049" i="24" s="1"/>
  <c r="I8050" i="24"/>
  <c r="J8050" i="24" s="1"/>
  <c r="I8051" i="24"/>
  <c r="J8051" i="24" s="1"/>
  <c r="I8052" i="24"/>
  <c r="J8052" i="24" s="1"/>
  <c r="I8053" i="24"/>
  <c r="I8054" i="24"/>
  <c r="J8054" i="24" s="1"/>
  <c r="I8055" i="24"/>
  <c r="J8055" i="24" s="1"/>
  <c r="I8056" i="24"/>
  <c r="J8056" i="24" s="1"/>
  <c r="I8057" i="24"/>
  <c r="J8057" i="24" s="1"/>
  <c r="I8058" i="24"/>
  <c r="J8058" i="24" s="1"/>
  <c r="I8059" i="24"/>
  <c r="J8059" i="24" s="1"/>
  <c r="I8060" i="24"/>
  <c r="J8060" i="24" s="1"/>
  <c r="I8061" i="24"/>
  <c r="I8062" i="24"/>
  <c r="J8062" i="24" s="1"/>
  <c r="I8063" i="24"/>
  <c r="J8063" i="24" s="1"/>
  <c r="I8064" i="24"/>
  <c r="J8064" i="24" s="1"/>
  <c r="I8065" i="24"/>
  <c r="J8065" i="24" s="1"/>
  <c r="I8066" i="24"/>
  <c r="J8066" i="24" s="1"/>
  <c r="I8067" i="24"/>
  <c r="J8067" i="24" s="1"/>
  <c r="I8068" i="24"/>
  <c r="J8068" i="24" s="1"/>
  <c r="I8069" i="24"/>
  <c r="I8070" i="24"/>
  <c r="J8070" i="24" s="1"/>
  <c r="I8071" i="24"/>
  <c r="J8071" i="24" s="1"/>
  <c r="I8072" i="24"/>
  <c r="J8072" i="24" s="1"/>
  <c r="I8073" i="24"/>
  <c r="J8073" i="24" s="1"/>
  <c r="I8074" i="24"/>
  <c r="J8074" i="24" s="1"/>
  <c r="I8075" i="24"/>
  <c r="J8075" i="24" s="1"/>
  <c r="I8076" i="24"/>
  <c r="J8076" i="24" s="1"/>
  <c r="I8077" i="24"/>
  <c r="I8078" i="24"/>
  <c r="J8078" i="24" s="1"/>
  <c r="I8079" i="24"/>
  <c r="J8079" i="24" s="1"/>
  <c r="I8080" i="24"/>
  <c r="J8080" i="24" s="1"/>
  <c r="I8081" i="24"/>
  <c r="J8081" i="24" s="1"/>
  <c r="I8082" i="24"/>
  <c r="J8082" i="24" s="1"/>
  <c r="I8083" i="24"/>
  <c r="J8083" i="24" s="1"/>
  <c r="I8084" i="24"/>
  <c r="J8084" i="24" s="1"/>
  <c r="I8085" i="24"/>
  <c r="I8086" i="24"/>
  <c r="J8086" i="24" s="1"/>
  <c r="I8087" i="24"/>
  <c r="J8087" i="24" s="1"/>
  <c r="I8088" i="24"/>
  <c r="J8088" i="24" s="1"/>
  <c r="I8089" i="24"/>
  <c r="J8089" i="24" s="1"/>
  <c r="I8090" i="24"/>
  <c r="J8090" i="24" s="1"/>
  <c r="I8091" i="24"/>
  <c r="J8091" i="24" s="1"/>
  <c r="I8092" i="24"/>
  <c r="J8092" i="24" s="1"/>
  <c r="I8093" i="24"/>
  <c r="I8094" i="24"/>
  <c r="J8094" i="24" s="1"/>
  <c r="I8095" i="24"/>
  <c r="J8095" i="24" s="1"/>
  <c r="I8096" i="24"/>
  <c r="J8096" i="24" s="1"/>
  <c r="I8097" i="24"/>
  <c r="J8097" i="24" s="1"/>
  <c r="I8098" i="24"/>
  <c r="J8098" i="24" s="1"/>
  <c r="I8099" i="24"/>
  <c r="J8099" i="24" s="1"/>
  <c r="I8100" i="24"/>
  <c r="J8100" i="24" s="1"/>
  <c r="I8101" i="24"/>
  <c r="I8102" i="24"/>
  <c r="J8102" i="24" s="1"/>
  <c r="I8103" i="24"/>
  <c r="J8103" i="24" s="1"/>
  <c r="I8104" i="24"/>
  <c r="J8104" i="24" s="1"/>
  <c r="I8105" i="24"/>
  <c r="J8105" i="24" s="1"/>
  <c r="I8106" i="24"/>
  <c r="J8106" i="24" s="1"/>
  <c r="I8107" i="24"/>
  <c r="J8107" i="24" s="1"/>
  <c r="I8108" i="24"/>
  <c r="J8108" i="24" s="1"/>
  <c r="I8109" i="24"/>
  <c r="I8110" i="24"/>
  <c r="J8110" i="24" s="1"/>
  <c r="I8111" i="24"/>
  <c r="J8111" i="24" s="1"/>
  <c r="I8112" i="24"/>
  <c r="J8112" i="24" s="1"/>
  <c r="I8113" i="24"/>
  <c r="J8113" i="24" s="1"/>
  <c r="I8114" i="24"/>
  <c r="J8114" i="24" s="1"/>
  <c r="I8115" i="24"/>
  <c r="J8115" i="24" s="1"/>
  <c r="I8116" i="24"/>
  <c r="J8116" i="24" s="1"/>
  <c r="I8117" i="24"/>
  <c r="I8118" i="24"/>
  <c r="J8118" i="24" s="1"/>
  <c r="I8119" i="24"/>
  <c r="J8119" i="24" s="1"/>
  <c r="I8120" i="24"/>
  <c r="J8120" i="24" s="1"/>
  <c r="I8121" i="24"/>
  <c r="J8121" i="24" s="1"/>
  <c r="I8122" i="24"/>
  <c r="J8122" i="24" s="1"/>
  <c r="I8123" i="24"/>
  <c r="J8123" i="24" s="1"/>
  <c r="I8124" i="24"/>
  <c r="J8124" i="24" s="1"/>
  <c r="I8125" i="24"/>
  <c r="I8126" i="24"/>
  <c r="J8126" i="24" s="1"/>
  <c r="I8127" i="24"/>
  <c r="J8127" i="24" s="1"/>
  <c r="I8128" i="24"/>
  <c r="J8128" i="24" s="1"/>
  <c r="I8129" i="24"/>
  <c r="J8129" i="24" s="1"/>
  <c r="I8130" i="24"/>
  <c r="J8130" i="24" s="1"/>
  <c r="I8131" i="24"/>
  <c r="J8131" i="24" s="1"/>
  <c r="I8132" i="24"/>
  <c r="J8132" i="24" s="1"/>
  <c r="I8133" i="24"/>
  <c r="I8134" i="24"/>
  <c r="J8134" i="24" s="1"/>
  <c r="I8135" i="24"/>
  <c r="J8135" i="24" s="1"/>
  <c r="I8136" i="24"/>
  <c r="J8136" i="24" s="1"/>
  <c r="I8137" i="24"/>
  <c r="J8137" i="24" s="1"/>
  <c r="I8138" i="24"/>
  <c r="J8138" i="24" s="1"/>
  <c r="I8139" i="24"/>
  <c r="J8139" i="24" s="1"/>
  <c r="I8140" i="24"/>
  <c r="J8140" i="24" s="1"/>
  <c r="I8141" i="24"/>
  <c r="I8142" i="24"/>
  <c r="J8142" i="24" s="1"/>
  <c r="I8143" i="24"/>
  <c r="J8143" i="24" s="1"/>
  <c r="I8144" i="24"/>
  <c r="J8144" i="24" s="1"/>
  <c r="I8145" i="24"/>
  <c r="J8145" i="24" s="1"/>
  <c r="I8146" i="24"/>
  <c r="J8146" i="24" s="1"/>
  <c r="I8147" i="24"/>
  <c r="J8147" i="24" s="1"/>
  <c r="I8148" i="24"/>
  <c r="J8148" i="24" s="1"/>
  <c r="I8149" i="24"/>
  <c r="I8150" i="24"/>
  <c r="J8150" i="24" s="1"/>
  <c r="I8151" i="24"/>
  <c r="J8151" i="24" s="1"/>
  <c r="I8152" i="24"/>
  <c r="J8152" i="24" s="1"/>
  <c r="I8153" i="24"/>
  <c r="J8153" i="24" s="1"/>
  <c r="I8154" i="24"/>
  <c r="J8154" i="24" s="1"/>
  <c r="I8155" i="24"/>
  <c r="J8155" i="24" s="1"/>
  <c r="I8156" i="24"/>
  <c r="J8156" i="24" s="1"/>
  <c r="I8157" i="24"/>
  <c r="I8158" i="24"/>
  <c r="J8158" i="24" s="1"/>
  <c r="I8159" i="24"/>
  <c r="J8159" i="24" s="1"/>
  <c r="I8160" i="24"/>
  <c r="J8160" i="24" s="1"/>
  <c r="I8161" i="24"/>
  <c r="J8161" i="24" s="1"/>
  <c r="I8162" i="24"/>
  <c r="J8162" i="24" s="1"/>
  <c r="I8163" i="24"/>
  <c r="J8163" i="24" s="1"/>
  <c r="I8164" i="24"/>
  <c r="J8164" i="24" s="1"/>
  <c r="I8165" i="24"/>
  <c r="I8166" i="24"/>
  <c r="J8166" i="24" s="1"/>
  <c r="I8167" i="24"/>
  <c r="J8167" i="24" s="1"/>
  <c r="I8168" i="24"/>
  <c r="J8168" i="24" s="1"/>
  <c r="I8169" i="24"/>
  <c r="J8169" i="24" s="1"/>
  <c r="I8170" i="24"/>
  <c r="J8170" i="24" s="1"/>
  <c r="I8171" i="24"/>
  <c r="J8171" i="24" s="1"/>
  <c r="I8172" i="24"/>
  <c r="J8172" i="24" s="1"/>
  <c r="I8173" i="24"/>
  <c r="I8174" i="24"/>
  <c r="J8174" i="24" s="1"/>
  <c r="I8175" i="24"/>
  <c r="J8175" i="24" s="1"/>
  <c r="I8176" i="24"/>
  <c r="J8176" i="24" s="1"/>
  <c r="I8177" i="24"/>
  <c r="J8177" i="24" s="1"/>
  <c r="I8178" i="24"/>
  <c r="J8178" i="24" s="1"/>
  <c r="I8179" i="24"/>
  <c r="J8179" i="24" s="1"/>
  <c r="I8180" i="24"/>
  <c r="J8180" i="24" s="1"/>
  <c r="I8181" i="24"/>
  <c r="I8182" i="24"/>
  <c r="J8182" i="24" s="1"/>
  <c r="I8183" i="24"/>
  <c r="J8183" i="24" s="1"/>
  <c r="I8184" i="24"/>
  <c r="J8184" i="24" s="1"/>
  <c r="I8185" i="24"/>
  <c r="J8185" i="24" s="1"/>
  <c r="I8186" i="24"/>
  <c r="J8186" i="24" s="1"/>
  <c r="I8187" i="24"/>
  <c r="J8187" i="24" s="1"/>
  <c r="I8188" i="24"/>
  <c r="J8188" i="24" s="1"/>
  <c r="I8189" i="24"/>
  <c r="I8190" i="24"/>
  <c r="J8190" i="24" s="1"/>
  <c r="I8191" i="24"/>
  <c r="J8191" i="24" s="1"/>
  <c r="I8192" i="24"/>
  <c r="J8192" i="24" s="1"/>
  <c r="I8193" i="24"/>
  <c r="J8193" i="24" s="1"/>
  <c r="I8194" i="24"/>
  <c r="J8194" i="24" s="1"/>
  <c r="I8195" i="24"/>
  <c r="J8195" i="24" s="1"/>
  <c r="I8196" i="24"/>
  <c r="J8196" i="24" s="1"/>
  <c r="I8197" i="24"/>
  <c r="I8198" i="24"/>
  <c r="J8198" i="24" s="1"/>
  <c r="I8199" i="24"/>
  <c r="J8199" i="24" s="1"/>
  <c r="I8200" i="24"/>
  <c r="J8200" i="24" s="1"/>
  <c r="I8201" i="24"/>
  <c r="J8201" i="24" s="1"/>
  <c r="I8202" i="24"/>
  <c r="J8202" i="24" s="1"/>
  <c r="I8203" i="24"/>
  <c r="J8203" i="24" s="1"/>
  <c r="I8204" i="24"/>
  <c r="J8204" i="24" s="1"/>
  <c r="I8205" i="24"/>
  <c r="I8206" i="24"/>
  <c r="J8206" i="24" s="1"/>
  <c r="I8207" i="24"/>
  <c r="J8207" i="24" s="1"/>
  <c r="I8208" i="24"/>
  <c r="J8208" i="24" s="1"/>
  <c r="I8209" i="24"/>
  <c r="J8209" i="24" s="1"/>
  <c r="I8210" i="24"/>
  <c r="J8210" i="24" s="1"/>
  <c r="I8211" i="24"/>
  <c r="J8211" i="24" s="1"/>
  <c r="I8212" i="24"/>
  <c r="J8212" i="24" s="1"/>
  <c r="I8213" i="24"/>
  <c r="I8214" i="24"/>
  <c r="J8214" i="24" s="1"/>
  <c r="I8215" i="24"/>
  <c r="J8215" i="24" s="1"/>
  <c r="I8216" i="24"/>
  <c r="J8216" i="24" s="1"/>
  <c r="I8217" i="24"/>
  <c r="J8217" i="24" s="1"/>
  <c r="I8218" i="24"/>
  <c r="J8218" i="24" s="1"/>
  <c r="I8219" i="24"/>
  <c r="J8219" i="24" s="1"/>
  <c r="I8220" i="24"/>
  <c r="J8220" i="24" s="1"/>
  <c r="I8221" i="24"/>
  <c r="I8222" i="24"/>
  <c r="J8222" i="24" s="1"/>
  <c r="I8223" i="24"/>
  <c r="J8223" i="24" s="1"/>
  <c r="I8224" i="24"/>
  <c r="J8224" i="24" s="1"/>
  <c r="I8225" i="24"/>
  <c r="J8225" i="24" s="1"/>
  <c r="I8226" i="24"/>
  <c r="J8226" i="24" s="1"/>
  <c r="I8227" i="24"/>
  <c r="J8227" i="24" s="1"/>
  <c r="I8228" i="24"/>
  <c r="J8228" i="24" s="1"/>
  <c r="I8229" i="24"/>
  <c r="I8230" i="24"/>
  <c r="J8230" i="24" s="1"/>
  <c r="I8231" i="24"/>
  <c r="J8231" i="24" s="1"/>
  <c r="I8232" i="24"/>
  <c r="J8232" i="24" s="1"/>
  <c r="I8233" i="24"/>
  <c r="J8233" i="24" s="1"/>
  <c r="I8234" i="24"/>
  <c r="J8234" i="24" s="1"/>
  <c r="I8235" i="24"/>
  <c r="J8235" i="24" s="1"/>
  <c r="I8236" i="24"/>
  <c r="J8236" i="24" s="1"/>
  <c r="I8237" i="24"/>
  <c r="I8238" i="24"/>
  <c r="J8238" i="24" s="1"/>
  <c r="I8239" i="24"/>
  <c r="J8239" i="24" s="1"/>
  <c r="I8240" i="24"/>
  <c r="J8240" i="24" s="1"/>
  <c r="I8241" i="24"/>
  <c r="J8241" i="24" s="1"/>
  <c r="I8242" i="24"/>
  <c r="J8242" i="24" s="1"/>
  <c r="I8243" i="24"/>
  <c r="J8243" i="24" s="1"/>
  <c r="I8244" i="24"/>
  <c r="J8244" i="24" s="1"/>
  <c r="I8245" i="24"/>
  <c r="I8246" i="24"/>
  <c r="J8246" i="24" s="1"/>
  <c r="I8247" i="24"/>
  <c r="J8247" i="24" s="1"/>
  <c r="I8248" i="24"/>
  <c r="J8248" i="24" s="1"/>
  <c r="I8249" i="24"/>
  <c r="J8249" i="24" s="1"/>
  <c r="I8250" i="24"/>
  <c r="J8250" i="24" s="1"/>
  <c r="I8251" i="24"/>
  <c r="J8251" i="24" s="1"/>
  <c r="I8252" i="24"/>
  <c r="J8252" i="24" s="1"/>
  <c r="I8253" i="24"/>
  <c r="I8254" i="24"/>
  <c r="J8254" i="24" s="1"/>
  <c r="I8255" i="24"/>
  <c r="J8255" i="24" s="1"/>
  <c r="I8256" i="24"/>
  <c r="J8256" i="24" s="1"/>
  <c r="I8257" i="24"/>
  <c r="J8257" i="24" s="1"/>
  <c r="I8258" i="24"/>
  <c r="J8258" i="24" s="1"/>
  <c r="I8259" i="24"/>
  <c r="J8259" i="24" s="1"/>
  <c r="I8260" i="24"/>
  <c r="J8260" i="24" s="1"/>
  <c r="I8261" i="24"/>
  <c r="I8262" i="24"/>
  <c r="J8262" i="24" s="1"/>
  <c r="I8263" i="24"/>
  <c r="J8263" i="24" s="1"/>
  <c r="I8264" i="24"/>
  <c r="J8264" i="24" s="1"/>
  <c r="I8265" i="24"/>
  <c r="J8265" i="24" s="1"/>
  <c r="I8266" i="24"/>
  <c r="J8266" i="24" s="1"/>
  <c r="I8267" i="24"/>
  <c r="J8267" i="24" s="1"/>
  <c r="I8268" i="24"/>
  <c r="J8268" i="24" s="1"/>
  <c r="I8269" i="24"/>
  <c r="I8270" i="24"/>
  <c r="J8270" i="24" s="1"/>
  <c r="I8271" i="24"/>
  <c r="J8271" i="24" s="1"/>
  <c r="I8272" i="24"/>
  <c r="J8272" i="24" s="1"/>
  <c r="I8273" i="24"/>
  <c r="J8273" i="24" s="1"/>
  <c r="I8274" i="24"/>
  <c r="J8274" i="24" s="1"/>
  <c r="I8275" i="24"/>
  <c r="J8275" i="24" s="1"/>
  <c r="I8276" i="24"/>
  <c r="J8276" i="24" s="1"/>
  <c r="I8277" i="24"/>
  <c r="I8278" i="24"/>
  <c r="J8278" i="24" s="1"/>
  <c r="I8279" i="24"/>
  <c r="J8279" i="24" s="1"/>
  <c r="I8280" i="24"/>
  <c r="J8280" i="24" s="1"/>
  <c r="I8281" i="24"/>
  <c r="J8281" i="24" s="1"/>
  <c r="I8282" i="24"/>
  <c r="J8282" i="24" s="1"/>
  <c r="I8283" i="24"/>
  <c r="J8283" i="24" s="1"/>
  <c r="I8284" i="24"/>
  <c r="J8284" i="24" s="1"/>
  <c r="I8285" i="24"/>
  <c r="I8286" i="24"/>
  <c r="J8286" i="24" s="1"/>
  <c r="I8287" i="24"/>
  <c r="J8287" i="24" s="1"/>
  <c r="I8288" i="24"/>
  <c r="J8288" i="24" s="1"/>
  <c r="I8289" i="24"/>
  <c r="J8289" i="24" s="1"/>
  <c r="I8290" i="24"/>
  <c r="J8290" i="24" s="1"/>
  <c r="I8291" i="24"/>
  <c r="J8291" i="24" s="1"/>
  <c r="I8292" i="24"/>
  <c r="J8292" i="24" s="1"/>
  <c r="I8293" i="24"/>
  <c r="I8294" i="24"/>
  <c r="J8294" i="24" s="1"/>
  <c r="I8295" i="24"/>
  <c r="J8295" i="24" s="1"/>
  <c r="I8296" i="24"/>
  <c r="J8296" i="24" s="1"/>
  <c r="I8297" i="24"/>
  <c r="J8297" i="24" s="1"/>
  <c r="I8298" i="24"/>
  <c r="J8298" i="24" s="1"/>
  <c r="I8299" i="24"/>
  <c r="J8299" i="24" s="1"/>
  <c r="I8300" i="24"/>
  <c r="J8300" i="24" s="1"/>
  <c r="I8301" i="24"/>
  <c r="I8302" i="24"/>
  <c r="J8302" i="24" s="1"/>
  <c r="I8303" i="24"/>
  <c r="J8303" i="24" s="1"/>
  <c r="I8304" i="24"/>
  <c r="J8304" i="24" s="1"/>
  <c r="I8305" i="24"/>
  <c r="J8305" i="24" s="1"/>
  <c r="I8306" i="24"/>
  <c r="J8306" i="24" s="1"/>
  <c r="I8307" i="24"/>
  <c r="J8307" i="24" s="1"/>
  <c r="I8308" i="24"/>
  <c r="J8308" i="24" s="1"/>
  <c r="I8309" i="24"/>
  <c r="I8310" i="24"/>
  <c r="J8310" i="24" s="1"/>
  <c r="I8311" i="24"/>
  <c r="J8311" i="24" s="1"/>
  <c r="I8312" i="24"/>
  <c r="J8312" i="24" s="1"/>
  <c r="I8313" i="24"/>
  <c r="J8313" i="24" s="1"/>
  <c r="I8314" i="24"/>
  <c r="J8314" i="24" s="1"/>
  <c r="I8315" i="24"/>
  <c r="J8315" i="24" s="1"/>
  <c r="I8316" i="24"/>
  <c r="J8316" i="24" s="1"/>
  <c r="I8317" i="24"/>
  <c r="I8318" i="24"/>
  <c r="J8318" i="24" s="1"/>
  <c r="I8319" i="24"/>
  <c r="J8319" i="24" s="1"/>
  <c r="I8320" i="24"/>
  <c r="J8320" i="24" s="1"/>
  <c r="I8321" i="24"/>
  <c r="J8321" i="24" s="1"/>
  <c r="I8322" i="24"/>
  <c r="J8322" i="24" s="1"/>
  <c r="I8323" i="24"/>
  <c r="J8323" i="24" s="1"/>
  <c r="I8324" i="24"/>
  <c r="J8324" i="24" s="1"/>
  <c r="I8325" i="24"/>
  <c r="I8326" i="24"/>
  <c r="J8326" i="24" s="1"/>
  <c r="I8327" i="24"/>
  <c r="J8327" i="24" s="1"/>
  <c r="I8328" i="24"/>
  <c r="J8328" i="24" s="1"/>
  <c r="I8329" i="24"/>
  <c r="J8329" i="24" s="1"/>
  <c r="I8330" i="24"/>
  <c r="J8330" i="24" s="1"/>
  <c r="I8331" i="24"/>
  <c r="J8331" i="24" s="1"/>
  <c r="I8332" i="24"/>
  <c r="J8332" i="24" s="1"/>
  <c r="I8333" i="24"/>
  <c r="I8334" i="24"/>
  <c r="J8334" i="24" s="1"/>
  <c r="I8335" i="24"/>
  <c r="J8335" i="24" s="1"/>
  <c r="I8336" i="24"/>
  <c r="J8336" i="24" s="1"/>
  <c r="I8337" i="24"/>
  <c r="J8337" i="24" s="1"/>
  <c r="I8338" i="24"/>
  <c r="J8338" i="24" s="1"/>
  <c r="I8339" i="24"/>
  <c r="J8339" i="24" s="1"/>
  <c r="I8340" i="24"/>
  <c r="J8340" i="24" s="1"/>
  <c r="I8341" i="24"/>
  <c r="I8342" i="24"/>
  <c r="J8342" i="24" s="1"/>
  <c r="I8343" i="24"/>
  <c r="J8343" i="24" s="1"/>
  <c r="I8344" i="24"/>
  <c r="J8344" i="24" s="1"/>
  <c r="I8345" i="24"/>
  <c r="J8345" i="24" s="1"/>
  <c r="I8346" i="24"/>
  <c r="J8346" i="24" s="1"/>
  <c r="I8347" i="24"/>
  <c r="J8347" i="24" s="1"/>
  <c r="I8348" i="24"/>
  <c r="J8348" i="24" s="1"/>
  <c r="I8349" i="24"/>
  <c r="I8350" i="24"/>
  <c r="J8350" i="24" s="1"/>
  <c r="I8351" i="24"/>
  <c r="J8351" i="24" s="1"/>
  <c r="I8352" i="24"/>
  <c r="J8352" i="24" s="1"/>
  <c r="I8353" i="24"/>
  <c r="J8353" i="24" s="1"/>
  <c r="I8354" i="24"/>
  <c r="J8354" i="24" s="1"/>
  <c r="I8355" i="24"/>
  <c r="J8355" i="24" s="1"/>
  <c r="I8356" i="24"/>
  <c r="J8356" i="24" s="1"/>
  <c r="I8357" i="24"/>
  <c r="I8358" i="24"/>
  <c r="J8358" i="24" s="1"/>
  <c r="I8359" i="24"/>
  <c r="J8359" i="24" s="1"/>
  <c r="I8360" i="24"/>
  <c r="J8360" i="24" s="1"/>
  <c r="I8361" i="24"/>
  <c r="J8361" i="24" s="1"/>
  <c r="I8362" i="24"/>
  <c r="J8362" i="24" s="1"/>
  <c r="I8363" i="24"/>
  <c r="J8363" i="24" s="1"/>
  <c r="I8364" i="24"/>
  <c r="J8364" i="24" s="1"/>
  <c r="I8365" i="24"/>
  <c r="I8366" i="24"/>
  <c r="J8366" i="24" s="1"/>
  <c r="I8367" i="24"/>
  <c r="J8367" i="24" s="1"/>
  <c r="I8368" i="24"/>
  <c r="J8368" i="24" s="1"/>
  <c r="I8369" i="24"/>
  <c r="J8369" i="24" s="1"/>
  <c r="I8370" i="24"/>
  <c r="J8370" i="24" s="1"/>
  <c r="I8371" i="24"/>
  <c r="J8371" i="24" s="1"/>
  <c r="I8372" i="24"/>
  <c r="J8372" i="24" s="1"/>
  <c r="I8373" i="24"/>
  <c r="I8374" i="24"/>
  <c r="J8374" i="24" s="1"/>
  <c r="I8375" i="24"/>
  <c r="J8375" i="24" s="1"/>
  <c r="I8376" i="24"/>
  <c r="J8376" i="24" s="1"/>
  <c r="I8377" i="24"/>
  <c r="J8377" i="24" s="1"/>
  <c r="I8378" i="24"/>
  <c r="J8378" i="24" s="1"/>
  <c r="I8379" i="24"/>
  <c r="J8379" i="24" s="1"/>
  <c r="I8380" i="24"/>
  <c r="J8380" i="24" s="1"/>
  <c r="I8381" i="24"/>
  <c r="I8382" i="24"/>
  <c r="J8382" i="24" s="1"/>
  <c r="I8383" i="24"/>
  <c r="J8383" i="24" s="1"/>
  <c r="I8384" i="24"/>
  <c r="J8384" i="24" s="1"/>
  <c r="I8385" i="24"/>
  <c r="J8385" i="24" s="1"/>
  <c r="I8386" i="24"/>
  <c r="J8386" i="24" s="1"/>
  <c r="I8387" i="24"/>
  <c r="J8387" i="24" s="1"/>
  <c r="I8388" i="24"/>
  <c r="J8388" i="24" s="1"/>
  <c r="I8389" i="24"/>
  <c r="I8390" i="24"/>
  <c r="J8390" i="24" s="1"/>
  <c r="I8391" i="24"/>
  <c r="J8391" i="24" s="1"/>
  <c r="I8392" i="24"/>
  <c r="J8392" i="24" s="1"/>
  <c r="I8393" i="24"/>
  <c r="J8393" i="24" s="1"/>
  <c r="I8394" i="24"/>
  <c r="J8394" i="24" s="1"/>
  <c r="I8395" i="24"/>
  <c r="J8395" i="24" s="1"/>
  <c r="I8396" i="24"/>
  <c r="J8396" i="24" s="1"/>
  <c r="I8397" i="24"/>
  <c r="I8398" i="24"/>
  <c r="J8398" i="24" s="1"/>
  <c r="I8399" i="24"/>
  <c r="J8399" i="24" s="1"/>
  <c r="I8400" i="24"/>
  <c r="J8400" i="24" s="1"/>
  <c r="I8401" i="24"/>
  <c r="J8401" i="24" s="1"/>
  <c r="I8402" i="24"/>
  <c r="J8402" i="24" s="1"/>
  <c r="I8403" i="24"/>
  <c r="J8403" i="24" s="1"/>
  <c r="I8404" i="24"/>
  <c r="J8404" i="24" s="1"/>
  <c r="I8405" i="24"/>
  <c r="I8406" i="24"/>
  <c r="J8406" i="24" s="1"/>
  <c r="I8407" i="24"/>
  <c r="J8407" i="24" s="1"/>
  <c r="I8408" i="24"/>
  <c r="J8408" i="24" s="1"/>
  <c r="I8409" i="24"/>
  <c r="J8409" i="24" s="1"/>
  <c r="I8410" i="24"/>
  <c r="J8410" i="24" s="1"/>
  <c r="I8411" i="24"/>
  <c r="J8411" i="24" s="1"/>
  <c r="I8412" i="24"/>
  <c r="J8412" i="24" s="1"/>
  <c r="I8413" i="24"/>
  <c r="I8414" i="24"/>
  <c r="J8414" i="24" s="1"/>
  <c r="I8415" i="24"/>
  <c r="J8415" i="24" s="1"/>
  <c r="I8416" i="24"/>
  <c r="J8416" i="24" s="1"/>
  <c r="I8417" i="24"/>
  <c r="J8417" i="24" s="1"/>
  <c r="I8418" i="24"/>
  <c r="J8418" i="24" s="1"/>
  <c r="I8419" i="24"/>
  <c r="J8419" i="24" s="1"/>
  <c r="I8420" i="24"/>
  <c r="J8420" i="24" s="1"/>
  <c r="I8421" i="24"/>
  <c r="I8422" i="24"/>
  <c r="J8422" i="24" s="1"/>
  <c r="I8423" i="24"/>
  <c r="J8423" i="24" s="1"/>
  <c r="I8424" i="24"/>
  <c r="J8424" i="24" s="1"/>
  <c r="I8425" i="24"/>
  <c r="J8425" i="24" s="1"/>
  <c r="I8426" i="24"/>
  <c r="J8426" i="24" s="1"/>
  <c r="I8427" i="24"/>
  <c r="J8427" i="24" s="1"/>
  <c r="I8428" i="24"/>
  <c r="J8428" i="24" s="1"/>
  <c r="I8429" i="24"/>
  <c r="I8430" i="24"/>
  <c r="J8430" i="24" s="1"/>
  <c r="I8431" i="24"/>
  <c r="J8431" i="24" s="1"/>
  <c r="I8432" i="24"/>
  <c r="J8432" i="24" s="1"/>
  <c r="I8433" i="24"/>
  <c r="J8433" i="24" s="1"/>
  <c r="I8434" i="24"/>
  <c r="J8434" i="24" s="1"/>
  <c r="I8435" i="24"/>
  <c r="J8435" i="24" s="1"/>
  <c r="I8436" i="24"/>
  <c r="J8436" i="24" s="1"/>
  <c r="I8437" i="24"/>
  <c r="I8438" i="24"/>
  <c r="J8438" i="24" s="1"/>
  <c r="I8439" i="24"/>
  <c r="J8439" i="24" s="1"/>
  <c r="I8440" i="24"/>
  <c r="J8440" i="24" s="1"/>
  <c r="I8441" i="24"/>
  <c r="J8441" i="24" s="1"/>
  <c r="I8442" i="24"/>
  <c r="J8442" i="24" s="1"/>
  <c r="I8443" i="24"/>
  <c r="J8443" i="24" s="1"/>
  <c r="I8444" i="24"/>
  <c r="J8444" i="24" s="1"/>
  <c r="I8445" i="24"/>
  <c r="I8446" i="24"/>
  <c r="J8446" i="24" s="1"/>
  <c r="I8447" i="24"/>
  <c r="J8447" i="24" s="1"/>
  <c r="I8448" i="24"/>
  <c r="J8448" i="24" s="1"/>
  <c r="I8449" i="24"/>
  <c r="J8449" i="24" s="1"/>
  <c r="I8450" i="24"/>
  <c r="J8450" i="24" s="1"/>
  <c r="I8451" i="24"/>
  <c r="J8451" i="24" s="1"/>
  <c r="I8452" i="24"/>
  <c r="J8452" i="24" s="1"/>
  <c r="I8453" i="24"/>
  <c r="I8454" i="24"/>
  <c r="J8454" i="24" s="1"/>
  <c r="I8455" i="24"/>
  <c r="J8455" i="24" s="1"/>
  <c r="I8456" i="24"/>
  <c r="J8456" i="24" s="1"/>
  <c r="I8457" i="24"/>
  <c r="J8457" i="24" s="1"/>
  <c r="I8458" i="24"/>
  <c r="J8458" i="24" s="1"/>
  <c r="I8459" i="24"/>
  <c r="J8459" i="24" s="1"/>
  <c r="I8460" i="24"/>
  <c r="J8460" i="24" s="1"/>
  <c r="I8461" i="24"/>
  <c r="I8462" i="24"/>
  <c r="J8462" i="24" s="1"/>
  <c r="I8463" i="24"/>
  <c r="J8463" i="24" s="1"/>
  <c r="I8464" i="24"/>
  <c r="J8464" i="24" s="1"/>
  <c r="I8465" i="24"/>
  <c r="J8465" i="24" s="1"/>
  <c r="I8466" i="24"/>
  <c r="J8466" i="24" s="1"/>
  <c r="I8467" i="24"/>
  <c r="J8467" i="24" s="1"/>
  <c r="I8468" i="24"/>
  <c r="J8468" i="24" s="1"/>
  <c r="I8469" i="24"/>
  <c r="I8470" i="24"/>
  <c r="J8470" i="24" s="1"/>
  <c r="I8471" i="24"/>
  <c r="J8471" i="24" s="1"/>
  <c r="I8472" i="24"/>
  <c r="J8472" i="24" s="1"/>
  <c r="I8473" i="24"/>
  <c r="J8473" i="24" s="1"/>
  <c r="I8474" i="24"/>
  <c r="J8474" i="24" s="1"/>
  <c r="I8475" i="24"/>
  <c r="J8475" i="24" s="1"/>
  <c r="I8476" i="24"/>
  <c r="J8476" i="24" s="1"/>
  <c r="I8477" i="24"/>
  <c r="I8478" i="24"/>
  <c r="J8478" i="24" s="1"/>
  <c r="I8479" i="24"/>
  <c r="J8479" i="24" s="1"/>
  <c r="I8480" i="24"/>
  <c r="J8480" i="24" s="1"/>
  <c r="I8481" i="24"/>
  <c r="J8481" i="24" s="1"/>
  <c r="I8482" i="24"/>
  <c r="J8482" i="24" s="1"/>
  <c r="I8483" i="24"/>
  <c r="J8483" i="24" s="1"/>
  <c r="I8484" i="24"/>
  <c r="J8484" i="24" s="1"/>
  <c r="I8485" i="24"/>
  <c r="I8486" i="24"/>
  <c r="J8486" i="24" s="1"/>
  <c r="I8487" i="24"/>
  <c r="J8487" i="24" s="1"/>
  <c r="I8488" i="24"/>
  <c r="J8488" i="24" s="1"/>
  <c r="I8489" i="24"/>
  <c r="J8489" i="24" s="1"/>
  <c r="I8490" i="24"/>
  <c r="J8490" i="24" s="1"/>
  <c r="I8491" i="24"/>
  <c r="J8491" i="24" s="1"/>
  <c r="I8492" i="24"/>
  <c r="J8492" i="24" s="1"/>
  <c r="I8493" i="24"/>
  <c r="I8494" i="24"/>
  <c r="J8494" i="24" s="1"/>
  <c r="I8495" i="24"/>
  <c r="J8495" i="24" s="1"/>
  <c r="I8496" i="24"/>
  <c r="J8496" i="24" s="1"/>
  <c r="I8497" i="24"/>
  <c r="J8497" i="24" s="1"/>
  <c r="I8498" i="24"/>
  <c r="J8498" i="24" s="1"/>
  <c r="I8499" i="24"/>
  <c r="J8499" i="24" s="1"/>
  <c r="I8500" i="24"/>
  <c r="J8500" i="24" s="1"/>
  <c r="I8501" i="24"/>
  <c r="I8502" i="24"/>
  <c r="J8502" i="24" s="1"/>
  <c r="I8503" i="24"/>
  <c r="J8503" i="24" s="1"/>
  <c r="I8504" i="24"/>
  <c r="J8504" i="24" s="1"/>
  <c r="I8505" i="24"/>
  <c r="J8505" i="24" s="1"/>
  <c r="I8506" i="24"/>
  <c r="J8506" i="24" s="1"/>
  <c r="I8507" i="24"/>
  <c r="J8507" i="24" s="1"/>
  <c r="I8508" i="24"/>
  <c r="J8508" i="24" s="1"/>
  <c r="I8509" i="24"/>
  <c r="I8510" i="24"/>
  <c r="J8510" i="24" s="1"/>
  <c r="I8511" i="24"/>
  <c r="J8511" i="24" s="1"/>
  <c r="I8512" i="24"/>
  <c r="J8512" i="24" s="1"/>
  <c r="I8513" i="24"/>
  <c r="J8513" i="24" s="1"/>
  <c r="I8514" i="24"/>
  <c r="J8514" i="24" s="1"/>
  <c r="I8515" i="24"/>
  <c r="J8515" i="24" s="1"/>
  <c r="I8516" i="24"/>
  <c r="J8516" i="24" s="1"/>
  <c r="I8517" i="24"/>
  <c r="I8518" i="24"/>
  <c r="J8518" i="24" s="1"/>
  <c r="I8519" i="24"/>
  <c r="J8519" i="24" s="1"/>
  <c r="I8520" i="24"/>
  <c r="J8520" i="24" s="1"/>
  <c r="I8521" i="24"/>
  <c r="J8521" i="24" s="1"/>
  <c r="I8522" i="24"/>
  <c r="J8522" i="24" s="1"/>
  <c r="I8523" i="24"/>
  <c r="J8523" i="24" s="1"/>
  <c r="I8524" i="24"/>
  <c r="J8524" i="24" s="1"/>
  <c r="I8525" i="24"/>
  <c r="I8526" i="24"/>
  <c r="J8526" i="24" s="1"/>
  <c r="I8527" i="24"/>
  <c r="J8527" i="24" s="1"/>
  <c r="I8528" i="24"/>
  <c r="J8528" i="24" s="1"/>
  <c r="I8529" i="24"/>
  <c r="J8529" i="24" s="1"/>
  <c r="I8530" i="24"/>
  <c r="J8530" i="24" s="1"/>
  <c r="I8531" i="24"/>
  <c r="J8531" i="24" s="1"/>
  <c r="I8532" i="24"/>
  <c r="J8532" i="24" s="1"/>
  <c r="I8533" i="24"/>
  <c r="I8534" i="24"/>
  <c r="J8534" i="24" s="1"/>
  <c r="I8535" i="24"/>
  <c r="J8535" i="24" s="1"/>
  <c r="I8536" i="24"/>
  <c r="J8536" i="24" s="1"/>
  <c r="I8537" i="24"/>
  <c r="J8537" i="24" s="1"/>
  <c r="I8538" i="24"/>
  <c r="J8538" i="24" s="1"/>
  <c r="I8539" i="24"/>
  <c r="J8539" i="24" s="1"/>
  <c r="I8540" i="24"/>
  <c r="J8540" i="24" s="1"/>
  <c r="I8541" i="24"/>
  <c r="I8542" i="24"/>
  <c r="J8542" i="24" s="1"/>
  <c r="I8543" i="24"/>
  <c r="J8543" i="24" s="1"/>
  <c r="I8544" i="24"/>
  <c r="J8544" i="24" s="1"/>
  <c r="I8545" i="24"/>
  <c r="J8545" i="24" s="1"/>
  <c r="I8546" i="24"/>
  <c r="J8546" i="24" s="1"/>
  <c r="I8547" i="24"/>
  <c r="J8547" i="24" s="1"/>
  <c r="I8548" i="24"/>
  <c r="J8548" i="24" s="1"/>
  <c r="I8549" i="24"/>
  <c r="I8550" i="24"/>
  <c r="J8550" i="24" s="1"/>
  <c r="I8551" i="24"/>
  <c r="J8551" i="24" s="1"/>
  <c r="I8552" i="24"/>
  <c r="J8552" i="24" s="1"/>
  <c r="I8553" i="24"/>
  <c r="J8553" i="24" s="1"/>
  <c r="I8554" i="24"/>
  <c r="J8554" i="24" s="1"/>
  <c r="I8555" i="24"/>
  <c r="J8555" i="24" s="1"/>
  <c r="I8556" i="24"/>
  <c r="J8556" i="24" s="1"/>
  <c r="I8557" i="24"/>
  <c r="I8558" i="24"/>
  <c r="J8558" i="24" s="1"/>
  <c r="I8559" i="24"/>
  <c r="J8559" i="24" s="1"/>
  <c r="I8560" i="24"/>
  <c r="J8560" i="24" s="1"/>
  <c r="I8561" i="24"/>
  <c r="J8561" i="24" s="1"/>
  <c r="I8562" i="24"/>
  <c r="J8562" i="24" s="1"/>
  <c r="I8563" i="24"/>
  <c r="J8563" i="24" s="1"/>
  <c r="I8564" i="24"/>
  <c r="J8564" i="24" s="1"/>
  <c r="I8565" i="24"/>
  <c r="I8566" i="24"/>
  <c r="J8566" i="24" s="1"/>
  <c r="I8567" i="24"/>
  <c r="J8567" i="24" s="1"/>
  <c r="I8568" i="24"/>
  <c r="J8568" i="24" s="1"/>
  <c r="I8569" i="24"/>
  <c r="J8569" i="24" s="1"/>
  <c r="I8570" i="24"/>
  <c r="J8570" i="24" s="1"/>
  <c r="I8571" i="24"/>
  <c r="J8571" i="24" s="1"/>
  <c r="I8572" i="24"/>
  <c r="J8572" i="24" s="1"/>
  <c r="I8573" i="24"/>
  <c r="I8574" i="24"/>
  <c r="J8574" i="24" s="1"/>
  <c r="I8575" i="24"/>
  <c r="J8575" i="24" s="1"/>
  <c r="I8576" i="24"/>
  <c r="J8576" i="24" s="1"/>
  <c r="I8577" i="24"/>
  <c r="J8577" i="24" s="1"/>
  <c r="I8578" i="24"/>
  <c r="J8578" i="24" s="1"/>
  <c r="I8579" i="24"/>
  <c r="J8579" i="24" s="1"/>
  <c r="I8580" i="24"/>
  <c r="J8580" i="24" s="1"/>
  <c r="I8581" i="24"/>
  <c r="I8582" i="24"/>
  <c r="J8582" i="24" s="1"/>
  <c r="I8583" i="24"/>
  <c r="J8583" i="24" s="1"/>
  <c r="I8584" i="24"/>
  <c r="J8584" i="24" s="1"/>
  <c r="I8585" i="24"/>
  <c r="J8585" i="24" s="1"/>
  <c r="I8586" i="24"/>
  <c r="J8586" i="24" s="1"/>
  <c r="I8587" i="24"/>
  <c r="J8587" i="24" s="1"/>
  <c r="I8588" i="24"/>
  <c r="J8588" i="24" s="1"/>
  <c r="I8589" i="24"/>
  <c r="I8590" i="24"/>
  <c r="J8590" i="24" s="1"/>
  <c r="I8591" i="24"/>
  <c r="J8591" i="24" s="1"/>
  <c r="I8592" i="24"/>
  <c r="J8592" i="24" s="1"/>
  <c r="I8593" i="24"/>
  <c r="J8593" i="24" s="1"/>
  <c r="I8594" i="24"/>
  <c r="J8594" i="24" s="1"/>
  <c r="I8595" i="24"/>
  <c r="J8595" i="24" s="1"/>
  <c r="I8596" i="24"/>
  <c r="J8596" i="24" s="1"/>
  <c r="I8597" i="24"/>
  <c r="I8598" i="24"/>
  <c r="J8598" i="24" s="1"/>
  <c r="I8599" i="24"/>
  <c r="J8599" i="24" s="1"/>
  <c r="I8600" i="24"/>
  <c r="J8600" i="24" s="1"/>
  <c r="I8601" i="24"/>
  <c r="J8601" i="24" s="1"/>
  <c r="I8602" i="24"/>
  <c r="J8602" i="24" s="1"/>
  <c r="I8603" i="24"/>
  <c r="J8603" i="24" s="1"/>
  <c r="I8604" i="24"/>
  <c r="J8604" i="24" s="1"/>
  <c r="I8605" i="24"/>
  <c r="I8606" i="24"/>
  <c r="J8606" i="24" s="1"/>
  <c r="I8607" i="24"/>
  <c r="J8607" i="24" s="1"/>
  <c r="I8608" i="24"/>
  <c r="J8608" i="24" s="1"/>
  <c r="I8609" i="24"/>
  <c r="J8609" i="24" s="1"/>
  <c r="I8610" i="24"/>
  <c r="J8610" i="24" s="1"/>
  <c r="I8611" i="24"/>
  <c r="J8611" i="24" s="1"/>
  <c r="I8612" i="24"/>
  <c r="J8612" i="24" s="1"/>
  <c r="I8613" i="24"/>
  <c r="I8614" i="24"/>
  <c r="J8614" i="24" s="1"/>
  <c r="I8615" i="24"/>
  <c r="J8615" i="24" s="1"/>
  <c r="I8616" i="24"/>
  <c r="J8616" i="24" s="1"/>
  <c r="I8617" i="24"/>
  <c r="J8617" i="24" s="1"/>
  <c r="I8618" i="24"/>
  <c r="J8618" i="24" s="1"/>
  <c r="I8619" i="24"/>
  <c r="J8619" i="24" s="1"/>
  <c r="I8620" i="24"/>
  <c r="J8620" i="24" s="1"/>
  <c r="I8621" i="24"/>
  <c r="I8622" i="24"/>
  <c r="J8622" i="24" s="1"/>
  <c r="I8623" i="24"/>
  <c r="J8623" i="24" s="1"/>
  <c r="I8624" i="24"/>
  <c r="J8624" i="24" s="1"/>
  <c r="I8625" i="24"/>
  <c r="J8625" i="24" s="1"/>
  <c r="I8626" i="24"/>
  <c r="J8626" i="24" s="1"/>
  <c r="I8627" i="24"/>
  <c r="J8627" i="24" s="1"/>
  <c r="I8628" i="24"/>
  <c r="J8628" i="24" s="1"/>
  <c r="I8629" i="24"/>
  <c r="I8630" i="24"/>
  <c r="J8630" i="24" s="1"/>
  <c r="I8631" i="24"/>
  <c r="J8631" i="24" s="1"/>
  <c r="I8632" i="24"/>
  <c r="J8632" i="24" s="1"/>
  <c r="I8633" i="24"/>
  <c r="J8633" i="24" s="1"/>
  <c r="I8634" i="24"/>
  <c r="J8634" i="24" s="1"/>
  <c r="I8635" i="24"/>
  <c r="J8635" i="24" s="1"/>
  <c r="I8636" i="24"/>
  <c r="J8636" i="24" s="1"/>
  <c r="I8637" i="24"/>
  <c r="I8638" i="24"/>
  <c r="J8638" i="24" s="1"/>
  <c r="I8639" i="24"/>
  <c r="J8639" i="24" s="1"/>
  <c r="I8640" i="24"/>
  <c r="J8640" i="24" s="1"/>
  <c r="I8641" i="24"/>
  <c r="J8641" i="24" s="1"/>
  <c r="I8642" i="24"/>
  <c r="J8642" i="24" s="1"/>
  <c r="I8643" i="24"/>
  <c r="J8643" i="24" s="1"/>
  <c r="I8644" i="24"/>
  <c r="J8644" i="24" s="1"/>
  <c r="I8645" i="24"/>
  <c r="I8646" i="24"/>
  <c r="J8646" i="24" s="1"/>
  <c r="I8647" i="24"/>
  <c r="J8647" i="24" s="1"/>
  <c r="I8648" i="24"/>
  <c r="J8648" i="24" s="1"/>
  <c r="I8649" i="24"/>
  <c r="J8649" i="24" s="1"/>
  <c r="I8650" i="24"/>
  <c r="J8650" i="24" s="1"/>
  <c r="I8651" i="24"/>
  <c r="J8651" i="24" s="1"/>
  <c r="I8652" i="24"/>
  <c r="J8652" i="24" s="1"/>
  <c r="I8653" i="24"/>
  <c r="I8654" i="24"/>
  <c r="J8654" i="24" s="1"/>
  <c r="I8655" i="24"/>
  <c r="J8655" i="24" s="1"/>
  <c r="I8656" i="24"/>
  <c r="J8656" i="24" s="1"/>
  <c r="I8657" i="24"/>
  <c r="J8657" i="24" s="1"/>
  <c r="I8658" i="24"/>
  <c r="J8658" i="24" s="1"/>
  <c r="I8659" i="24"/>
  <c r="J8659" i="24" s="1"/>
  <c r="I8660" i="24"/>
  <c r="J8660" i="24" s="1"/>
  <c r="I8661" i="24"/>
  <c r="I8662" i="24"/>
  <c r="J8662" i="24" s="1"/>
  <c r="I8663" i="24"/>
  <c r="J8663" i="24" s="1"/>
  <c r="I8664" i="24"/>
  <c r="J8664" i="24" s="1"/>
  <c r="I8665" i="24"/>
  <c r="J8665" i="24" s="1"/>
  <c r="I8666" i="24"/>
  <c r="J8666" i="24" s="1"/>
  <c r="I8667" i="24"/>
  <c r="J8667" i="24" s="1"/>
  <c r="I8668" i="24"/>
  <c r="J8668" i="24" s="1"/>
  <c r="I8669" i="24"/>
  <c r="I8670" i="24"/>
  <c r="J8670" i="24" s="1"/>
  <c r="I8671" i="24"/>
  <c r="J8671" i="24" s="1"/>
  <c r="I8672" i="24"/>
  <c r="J8672" i="24" s="1"/>
  <c r="I8673" i="24"/>
  <c r="J8673" i="24" s="1"/>
  <c r="I8674" i="24"/>
  <c r="J8674" i="24" s="1"/>
  <c r="I8675" i="24"/>
  <c r="J8675" i="24" s="1"/>
  <c r="I8676" i="24"/>
  <c r="J8676" i="24" s="1"/>
  <c r="I8677" i="24"/>
  <c r="I8678" i="24"/>
  <c r="J8678" i="24" s="1"/>
  <c r="I8679" i="24"/>
  <c r="J8679" i="24" s="1"/>
  <c r="I8680" i="24"/>
  <c r="J8680" i="24" s="1"/>
  <c r="I8681" i="24"/>
  <c r="J8681" i="24" s="1"/>
  <c r="I8682" i="24"/>
  <c r="J8682" i="24" s="1"/>
  <c r="I8683" i="24"/>
  <c r="J8683" i="24" s="1"/>
  <c r="I8684" i="24"/>
  <c r="J8684" i="24" s="1"/>
  <c r="I8685" i="24"/>
  <c r="I8686" i="24"/>
  <c r="J8686" i="24" s="1"/>
  <c r="I8687" i="24"/>
  <c r="J8687" i="24" s="1"/>
  <c r="I8688" i="24"/>
  <c r="J8688" i="24" s="1"/>
  <c r="I8689" i="24"/>
  <c r="J8689" i="24" s="1"/>
  <c r="I8690" i="24"/>
  <c r="J8690" i="24" s="1"/>
  <c r="I8691" i="24"/>
  <c r="J8691" i="24" s="1"/>
  <c r="I8692" i="24"/>
  <c r="J8692" i="24" s="1"/>
  <c r="I8693" i="24"/>
  <c r="I8694" i="24"/>
  <c r="J8694" i="24" s="1"/>
  <c r="I8695" i="24"/>
  <c r="J8695" i="24" s="1"/>
  <c r="I8696" i="24"/>
  <c r="J8696" i="24" s="1"/>
  <c r="I8697" i="24"/>
  <c r="J8697" i="24" s="1"/>
  <c r="I8698" i="24"/>
  <c r="J8698" i="24" s="1"/>
  <c r="I8699" i="24"/>
  <c r="J8699" i="24" s="1"/>
  <c r="I8700" i="24"/>
  <c r="J8700" i="24" s="1"/>
  <c r="I8701" i="24"/>
  <c r="I8702" i="24"/>
  <c r="J8702" i="24" s="1"/>
  <c r="I8703" i="24"/>
  <c r="J8703" i="24" s="1"/>
  <c r="I8704" i="24"/>
  <c r="J8704" i="24" s="1"/>
  <c r="I8705" i="24"/>
  <c r="J8705" i="24" s="1"/>
  <c r="I8706" i="24"/>
  <c r="J8706" i="24" s="1"/>
  <c r="I8707" i="24"/>
  <c r="J8707" i="24" s="1"/>
  <c r="I8708" i="24"/>
  <c r="J8708" i="24" s="1"/>
  <c r="I8709" i="24"/>
  <c r="I8710" i="24"/>
  <c r="J8710" i="24" s="1"/>
  <c r="I8711" i="24"/>
  <c r="J8711" i="24" s="1"/>
  <c r="I8712" i="24"/>
  <c r="J8712" i="24" s="1"/>
  <c r="I8713" i="24"/>
  <c r="J8713" i="24" s="1"/>
  <c r="I8714" i="24"/>
  <c r="J8714" i="24" s="1"/>
  <c r="I8715" i="24"/>
  <c r="J8715" i="24" s="1"/>
  <c r="I8716" i="24"/>
  <c r="J8716" i="24" s="1"/>
  <c r="I8717" i="24"/>
  <c r="I8718" i="24"/>
  <c r="J8718" i="24" s="1"/>
  <c r="I8719" i="24"/>
  <c r="J8719" i="24" s="1"/>
  <c r="I8720" i="24"/>
  <c r="J8720" i="24" s="1"/>
  <c r="I8721" i="24"/>
  <c r="J8721" i="24" s="1"/>
  <c r="I8722" i="24"/>
  <c r="J8722" i="24" s="1"/>
  <c r="I8723" i="24"/>
  <c r="J8723" i="24" s="1"/>
  <c r="I8724" i="24"/>
  <c r="J8724" i="24" s="1"/>
  <c r="I8725" i="24"/>
  <c r="I8726" i="24"/>
  <c r="J8726" i="24" s="1"/>
  <c r="I8727" i="24"/>
  <c r="J8727" i="24" s="1"/>
  <c r="I8728" i="24"/>
  <c r="J8728" i="24" s="1"/>
  <c r="I8729" i="24"/>
  <c r="J8729" i="24" s="1"/>
  <c r="I8730" i="24"/>
  <c r="J8730" i="24" s="1"/>
  <c r="I8731" i="24"/>
  <c r="J8731" i="24" s="1"/>
  <c r="I8732" i="24"/>
  <c r="J8732" i="24" s="1"/>
  <c r="I8733" i="24"/>
  <c r="I8734" i="24"/>
  <c r="J8734" i="24" s="1"/>
  <c r="I8735" i="24"/>
  <c r="J8735" i="24" s="1"/>
  <c r="I8736" i="24"/>
  <c r="J8736" i="24" s="1"/>
  <c r="I8737" i="24"/>
  <c r="J8737" i="24" s="1"/>
  <c r="I8738" i="24"/>
  <c r="J8738" i="24" s="1"/>
  <c r="I8739" i="24"/>
  <c r="J8739" i="24" s="1"/>
  <c r="I8740" i="24"/>
  <c r="J8740" i="24" s="1"/>
  <c r="I8741" i="24"/>
  <c r="I8742" i="24"/>
  <c r="J8742" i="24" s="1"/>
  <c r="I8743" i="24"/>
  <c r="J8743" i="24" s="1"/>
  <c r="I8744" i="24"/>
  <c r="J8744" i="24" s="1"/>
  <c r="I8745" i="24"/>
  <c r="J8745" i="24" s="1"/>
  <c r="I8746" i="24"/>
  <c r="J8746" i="24" s="1"/>
  <c r="I8747" i="24"/>
  <c r="J8747" i="24" s="1"/>
  <c r="I8748" i="24"/>
  <c r="J8748" i="24" s="1"/>
  <c r="I8749" i="24"/>
  <c r="I8750" i="24"/>
  <c r="J8750" i="24" s="1"/>
  <c r="I8751" i="24"/>
  <c r="J8751" i="24" s="1"/>
  <c r="I8752" i="24"/>
  <c r="J8752" i="24" s="1"/>
  <c r="I8753" i="24"/>
  <c r="J8753" i="24" s="1"/>
  <c r="I8754" i="24"/>
  <c r="J8754" i="24" s="1"/>
  <c r="I8755" i="24"/>
  <c r="J8755" i="24" s="1"/>
  <c r="I8756" i="24"/>
  <c r="J8756" i="24" s="1"/>
  <c r="I8757" i="24"/>
  <c r="I8758" i="24"/>
  <c r="J8758" i="24" s="1"/>
  <c r="I8759" i="24"/>
  <c r="J8759" i="24" s="1"/>
  <c r="I8760" i="24"/>
  <c r="J8760" i="24" s="1"/>
  <c r="I8761" i="24"/>
  <c r="J8761" i="24" s="1"/>
  <c r="I8762" i="24"/>
  <c r="J8762" i="24" s="1"/>
  <c r="I8763" i="24"/>
  <c r="J8763" i="24" s="1"/>
  <c r="I8764" i="24"/>
  <c r="J8764" i="24" s="1"/>
  <c r="I8765" i="24"/>
  <c r="I8766" i="24"/>
  <c r="J8766" i="24" s="1"/>
  <c r="I8767" i="24"/>
  <c r="J8767" i="24" s="1"/>
  <c r="I8768" i="24"/>
  <c r="J8768" i="24" s="1"/>
  <c r="I8769" i="24"/>
  <c r="J8769" i="24" s="1"/>
  <c r="I8770" i="24"/>
  <c r="J8770" i="24" s="1"/>
  <c r="I8771" i="24"/>
  <c r="J8771" i="24" s="1"/>
  <c r="I8772" i="24"/>
  <c r="J8772" i="24" s="1"/>
  <c r="I8773" i="24"/>
  <c r="I8774" i="24"/>
  <c r="J8774" i="24" s="1"/>
  <c r="I8775" i="24"/>
  <c r="J8775" i="24" s="1"/>
  <c r="I8776" i="24"/>
  <c r="J8776" i="24" s="1"/>
  <c r="I8777" i="24"/>
  <c r="J8777" i="24" s="1"/>
  <c r="I8778" i="24"/>
  <c r="J8778" i="24" s="1"/>
  <c r="I8779" i="24"/>
  <c r="J8779" i="24" s="1"/>
  <c r="I8780" i="24"/>
  <c r="J8780" i="24" s="1"/>
  <c r="I8781" i="24"/>
  <c r="I8782" i="24"/>
  <c r="J8782" i="24" s="1"/>
  <c r="I8783" i="24"/>
  <c r="J8783" i="24" s="1"/>
  <c r="I8784" i="24"/>
  <c r="J8784" i="24" s="1"/>
  <c r="I8785" i="24"/>
  <c r="J8785" i="24" s="1"/>
  <c r="I8786" i="24"/>
  <c r="J8786" i="24" s="1"/>
  <c r="I8787" i="24"/>
  <c r="J8787" i="24" s="1"/>
  <c r="I8788" i="24"/>
  <c r="J8788" i="24" s="1"/>
  <c r="I8789" i="24"/>
  <c r="I8790" i="24"/>
  <c r="J8790" i="24" s="1"/>
  <c r="I8791" i="24"/>
  <c r="J8791" i="24" s="1"/>
  <c r="I8792" i="24"/>
  <c r="J8792" i="24" s="1"/>
  <c r="I8793" i="24"/>
  <c r="J8793" i="24" s="1"/>
  <c r="I8794" i="24"/>
  <c r="J8794" i="24" s="1"/>
  <c r="I8795" i="24"/>
  <c r="J8795" i="24" s="1"/>
  <c r="I8796" i="24"/>
  <c r="J8796" i="24" s="1"/>
  <c r="I8797" i="24"/>
  <c r="I8798" i="24"/>
  <c r="J8798" i="24" s="1"/>
  <c r="I8799" i="24"/>
  <c r="J8799" i="24" s="1"/>
  <c r="I8800" i="24"/>
  <c r="J8800" i="24" s="1"/>
  <c r="I8801" i="24"/>
  <c r="J8801" i="24" s="1"/>
  <c r="I8802" i="24"/>
  <c r="J8802" i="24" s="1"/>
  <c r="I8803" i="24"/>
  <c r="J8803" i="24" s="1"/>
  <c r="I8804" i="24"/>
  <c r="J8804" i="24" s="1"/>
  <c r="I8805" i="24"/>
  <c r="I8806" i="24"/>
  <c r="J8806" i="24" s="1"/>
  <c r="I8807" i="24"/>
  <c r="J8807" i="24" s="1"/>
  <c r="I8808" i="24"/>
  <c r="J8808" i="24" s="1"/>
  <c r="I8809" i="24"/>
  <c r="J8809" i="24" s="1"/>
  <c r="I8810" i="24"/>
  <c r="J8810" i="24" s="1"/>
  <c r="I8811" i="24"/>
  <c r="J8811" i="24" s="1"/>
  <c r="I8812" i="24"/>
  <c r="J8812" i="24" s="1"/>
  <c r="I8813" i="24"/>
  <c r="I8814" i="24"/>
  <c r="J8814" i="24" s="1"/>
  <c r="I8815" i="24"/>
  <c r="J8815" i="24" s="1"/>
  <c r="I8816" i="24"/>
  <c r="J8816" i="24" s="1"/>
  <c r="I8817" i="24"/>
  <c r="J8817" i="24" s="1"/>
  <c r="I8818" i="24"/>
  <c r="J8818" i="24" s="1"/>
  <c r="I8819" i="24"/>
  <c r="J8819" i="24" s="1"/>
  <c r="I8820" i="24"/>
  <c r="J8820" i="24" s="1"/>
  <c r="I8821" i="24"/>
  <c r="I8822" i="24"/>
  <c r="J8822" i="24" s="1"/>
  <c r="I8823" i="24"/>
  <c r="J8823" i="24" s="1"/>
  <c r="I8824" i="24"/>
  <c r="J8824" i="24" s="1"/>
  <c r="I8825" i="24"/>
  <c r="J8825" i="24" s="1"/>
  <c r="I8826" i="24"/>
  <c r="J8826" i="24" s="1"/>
  <c r="I8827" i="24"/>
  <c r="J8827" i="24" s="1"/>
  <c r="I8828" i="24"/>
  <c r="J8828" i="24" s="1"/>
  <c r="I8829" i="24"/>
  <c r="I8830" i="24"/>
  <c r="J8830" i="24" s="1"/>
  <c r="I8831" i="24"/>
  <c r="J8831" i="24" s="1"/>
  <c r="I8832" i="24"/>
  <c r="J8832" i="24" s="1"/>
  <c r="I8833" i="24"/>
  <c r="J8833" i="24" s="1"/>
  <c r="I8834" i="24"/>
  <c r="J8834" i="24" s="1"/>
  <c r="I8835" i="24"/>
  <c r="J8835" i="24" s="1"/>
  <c r="I8836" i="24"/>
  <c r="J8836" i="24" s="1"/>
  <c r="I8837" i="24"/>
  <c r="I8838" i="24"/>
  <c r="J8838" i="24" s="1"/>
  <c r="I8839" i="24"/>
  <c r="J8839" i="24" s="1"/>
  <c r="I8840" i="24"/>
  <c r="J8840" i="24" s="1"/>
  <c r="I8841" i="24"/>
  <c r="J8841" i="24" s="1"/>
  <c r="I8842" i="24"/>
  <c r="J8842" i="24" s="1"/>
  <c r="I8843" i="24"/>
  <c r="J8843" i="24" s="1"/>
  <c r="I8844" i="24"/>
  <c r="J8844" i="24" s="1"/>
  <c r="I8845" i="24"/>
  <c r="I8846" i="24"/>
  <c r="J8846" i="24" s="1"/>
  <c r="I8847" i="24"/>
  <c r="J8847" i="24" s="1"/>
  <c r="I8848" i="24"/>
  <c r="J8848" i="24" s="1"/>
  <c r="I8849" i="24"/>
  <c r="J8849" i="24" s="1"/>
  <c r="I8850" i="24"/>
  <c r="J8850" i="24" s="1"/>
  <c r="I8851" i="24"/>
  <c r="J8851" i="24" s="1"/>
  <c r="I8852" i="24"/>
  <c r="J8852" i="24" s="1"/>
  <c r="I8853" i="24"/>
  <c r="I8854" i="24"/>
  <c r="J8854" i="24" s="1"/>
  <c r="I8855" i="24"/>
  <c r="J8855" i="24" s="1"/>
  <c r="I8856" i="24"/>
  <c r="J8856" i="24" s="1"/>
  <c r="I8857" i="24"/>
  <c r="J8857" i="24" s="1"/>
  <c r="I8858" i="24"/>
  <c r="J8858" i="24" s="1"/>
  <c r="I8859" i="24"/>
  <c r="J8859" i="24" s="1"/>
  <c r="I8860" i="24"/>
  <c r="J8860" i="24" s="1"/>
  <c r="I8861" i="24"/>
  <c r="I8862" i="24"/>
  <c r="J8862" i="24" s="1"/>
  <c r="I8863" i="24"/>
  <c r="J8863" i="24" s="1"/>
  <c r="I8864" i="24"/>
  <c r="J8864" i="24" s="1"/>
  <c r="I8865" i="24"/>
  <c r="J8865" i="24" s="1"/>
  <c r="I8866" i="24"/>
  <c r="J8866" i="24" s="1"/>
  <c r="I8867" i="24"/>
  <c r="J8867" i="24" s="1"/>
  <c r="I8868" i="24"/>
  <c r="J8868" i="24" s="1"/>
  <c r="I8869" i="24"/>
  <c r="I8870" i="24"/>
  <c r="J8870" i="24" s="1"/>
  <c r="I8871" i="24"/>
  <c r="J8871" i="24" s="1"/>
  <c r="I8872" i="24"/>
  <c r="J8872" i="24" s="1"/>
  <c r="I8873" i="24"/>
  <c r="J8873" i="24" s="1"/>
  <c r="I8874" i="24"/>
  <c r="J8874" i="24" s="1"/>
  <c r="I8875" i="24"/>
  <c r="J8875" i="24" s="1"/>
  <c r="I8876" i="24"/>
  <c r="J8876" i="24" s="1"/>
  <c r="I8877" i="24"/>
  <c r="I8878" i="24"/>
  <c r="J8878" i="24" s="1"/>
  <c r="I8879" i="24"/>
  <c r="J8879" i="24" s="1"/>
  <c r="I8880" i="24"/>
  <c r="J8880" i="24" s="1"/>
  <c r="I8881" i="24"/>
  <c r="J8881" i="24" s="1"/>
  <c r="I8882" i="24"/>
  <c r="J8882" i="24" s="1"/>
  <c r="I8883" i="24"/>
  <c r="J8883" i="24" s="1"/>
  <c r="I8884" i="24"/>
  <c r="J8884" i="24" s="1"/>
  <c r="I8885" i="24"/>
  <c r="I8886" i="24"/>
  <c r="J8886" i="24" s="1"/>
  <c r="I8887" i="24"/>
  <c r="J8887" i="24" s="1"/>
  <c r="I8888" i="24"/>
  <c r="J8888" i="24" s="1"/>
  <c r="I8889" i="24"/>
  <c r="J8889" i="24" s="1"/>
  <c r="I8890" i="24"/>
  <c r="J8890" i="24" s="1"/>
  <c r="I8891" i="24"/>
  <c r="J8891" i="24" s="1"/>
  <c r="I8892" i="24"/>
  <c r="J8892" i="24" s="1"/>
  <c r="I8893" i="24"/>
  <c r="I8894" i="24"/>
  <c r="J8894" i="24" s="1"/>
  <c r="I8895" i="24"/>
  <c r="J8895" i="24" s="1"/>
  <c r="I8896" i="24"/>
  <c r="J8896" i="24" s="1"/>
  <c r="I8897" i="24"/>
  <c r="J8897" i="24" s="1"/>
  <c r="I8898" i="24"/>
  <c r="J8898" i="24" s="1"/>
  <c r="I8899" i="24"/>
  <c r="J8899" i="24" s="1"/>
  <c r="I8900" i="24"/>
  <c r="J8900" i="24" s="1"/>
  <c r="I8901" i="24"/>
  <c r="I8902" i="24"/>
  <c r="J8902" i="24" s="1"/>
  <c r="I8903" i="24"/>
  <c r="J8903" i="24" s="1"/>
  <c r="I8904" i="24"/>
  <c r="J8904" i="24" s="1"/>
  <c r="I8905" i="24"/>
  <c r="J8905" i="24" s="1"/>
  <c r="I8906" i="24"/>
  <c r="J8906" i="24" s="1"/>
  <c r="I8907" i="24"/>
  <c r="J8907" i="24" s="1"/>
  <c r="I8908" i="24"/>
  <c r="J8908" i="24" s="1"/>
  <c r="I8909" i="24"/>
  <c r="I8910" i="24"/>
  <c r="J8910" i="24" s="1"/>
  <c r="I8911" i="24"/>
  <c r="J8911" i="24" s="1"/>
  <c r="I8912" i="24"/>
  <c r="J8912" i="24" s="1"/>
  <c r="I8913" i="24"/>
  <c r="J8913" i="24" s="1"/>
  <c r="I8914" i="24"/>
  <c r="J8914" i="24" s="1"/>
  <c r="I8915" i="24"/>
  <c r="J8915" i="24" s="1"/>
  <c r="I8916" i="24"/>
  <c r="J8916" i="24" s="1"/>
  <c r="I8917" i="24"/>
  <c r="I8918" i="24"/>
  <c r="J8918" i="24" s="1"/>
  <c r="I8919" i="24"/>
  <c r="J8919" i="24" s="1"/>
  <c r="I8920" i="24"/>
  <c r="J8920" i="24" s="1"/>
  <c r="I8921" i="24"/>
  <c r="J8921" i="24" s="1"/>
  <c r="I8922" i="24"/>
  <c r="J8922" i="24" s="1"/>
  <c r="I8923" i="24"/>
  <c r="J8923" i="24" s="1"/>
  <c r="I8924" i="24"/>
  <c r="J8924" i="24" s="1"/>
  <c r="I8925" i="24"/>
  <c r="I8926" i="24"/>
  <c r="J8926" i="24" s="1"/>
  <c r="I8927" i="24"/>
  <c r="J8927" i="24" s="1"/>
  <c r="I8928" i="24"/>
  <c r="J8928" i="24" s="1"/>
  <c r="I8929" i="24"/>
  <c r="J8929" i="24" s="1"/>
  <c r="I8930" i="24"/>
  <c r="J8930" i="24" s="1"/>
  <c r="I8931" i="24"/>
  <c r="J8931" i="24" s="1"/>
  <c r="I8932" i="24"/>
  <c r="J8932" i="24" s="1"/>
  <c r="I8933" i="24"/>
  <c r="I8934" i="24"/>
  <c r="J8934" i="24" s="1"/>
  <c r="I8935" i="24"/>
  <c r="J8935" i="24" s="1"/>
  <c r="I8936" i="24"/>
  <c r="J8936" i="24" s="1"/>
  <c r="I8937" i="24"/>
  <c r="J8937" i="24" s="1"/>
  <c r="I8938" i="24"/>
  <c r="J8938" i="24" s="1"/>
  <c r="I8939" i="24"/>
  <c r="J8939" i="24" s="1"/>
  <c r="I8940" i="24"/>
  <c r="J8940" i="24" s="1"/>
  <c r="I8941" i="24"/>
  <c r="I8942" i="24"/>
  <c r="J8942" i="24" s="1"/>
  <c r="I8943" i="24"/>
  <c r="J8943" i="24" s="1"/>
  <c r="I8944" i="24"/>
  <c r="J8944" i="24" s="1"/>
  <c r="I8945" i="24"/>
  <c r="J8945" i="24" s="1"/>
  <c r="I8946" i="24"/>
  <c r="J8946" i="24" s="1"/>
  <c r="I8947" i="24"/>
  <c r="J8947" i="24" s="1"/>
  <c r="I8948" i="24"/>
  <c r="J8948" i="24" s="1"/>
  <c r="I8949" i="24"/>
  <c r="I8950" i="24"/>
  <c r="J8950" i="24" s="1"/>
  <c r="I8951" i="24"/>
  <c r="J8951" i="24" s="1"/>
  <c r="I8952" i="24"/>
  <c r="J8952" i="24" s="1"/>
  <c r="I8953" i="24"/>
  <c r="J8953" i="24" s="1"/>
  <c r="I8954" i="24"/>
  <c r="J8954" i="24" s="1"/>
  <c r="I8955" i="24"/>
  <c r="J8955" i="24" s="1"/>
  <c r="I8956" i="24"/>
  <c r="J8956" i="24" s="1"/>
  <c r="I8957" i="24"/>
  <c r="I8958" i="24"/>
  <c r="J8958" i="24" s="1"/>
  <c r="I8959" i="24"/>
  <c r="J8959" i="24" s="1"/>
  <c r="I8960" i="24"/>
  <c r="J8960" i="24" s="1"/>
  <c r="I8961" i="24"/>
  <c r="J8961" i="24" s="1"/>
  <c r="I8962" i="24"/>
  <c r="J8962" i="24" s="1"/>
  <c r="I8963" i="24"/>
  <c r="J8963" i="24" s="1"/>
  <c r="I8964" i="24"/>
  <c r="J8964" i="24" s="1"/>
  <c r="I8965" i="24"/>
  <c r="I8966" i="24"/>
  <c r="J8966" i="24" s="1"/>
  <c r="I8967" i="24"/>
  <c r="J8967" i="24" s="1"/>
  <c r="I8968" i="24"/>
  <c r="J8968" i="24" s="1"/>
  <c r="I8969" i="24"/>
  <c r="J8969" i="24" s="1"/>
  <c r="I8970" i="24"/>
  <c r="J8970" i="24" s="1"/>
  <c r="I8971" i="24"/>
  <c r="J8971" i="24" s="1"/>
  <c r="I8972" i="24"/>
  <c r="J8972" i="24" s="1"/>
  <c r="I8973" i="24"/>
  <c r="I8974" i="24"/>
  <c r="J8974" i="24" s="1"/>
  <c r="I8975" i="24"/>
  <c r="J8975" i="24" s="1"/>
  <c r="I8976" i="24"/>
  <c r="J8976" i="24" s="1"/>
  <c r="I8977" i="24"/>
  <c r="J8977" i="24" s="1"/>
  <c r="I8978" i="24"/>
  <c r="J8978" i="24" s="1"/>
  <c r="I8979" i="24"/>
  <c r="J8979" i="24" s="1"/>
  <c r="I8980" i="24"/>
  <c r="J8980" i="24" s="1"/>
  <c r="I8981" i="24"/>
  <c r="I8982" i="24"/>
  <c r="J8982" i="24" s="1"/>
  <c r="I8983" i="24"/>
  <c r="J8983" i="24" s="1"/>
  <c r="I8984" i="24"/>
  <c r="J8984" i="24" s="1"/>
  <c r="I8985" i="24"/>
  <c r="J8985" i="24" s="1"/>
  <c r="I8986" i="24"/>
  <c r="J8986" i="24" s="1"/>
  <c r="I8987" i="24"/>
  <c r="J8987" i="24" s="1"/>
  <c r="I8988" i="24"/>
  <c r="J8988" i="24" s="1"/>
  <c r="I8989" i="24"/>
  <c r="I8990" i="24"/>
  <c r="J8990" i="24" s="1"/>
  <c r="I8991" i="24"/>
  <c r="J8991" i="24" s="1"/>
  <c r="I8992" i="24"/>
  <c r="J8992" i="24" s="1"/>
  <c r="I8993" i="24"/>
  <c r="J8993" i="24" s="1"/>
  <c r="I8994" i="24"/>
  <c r="J8994" i="24" s="1"/>
  <c r="I8995" i="24"/>
  <c r="J8995" i="24" s="1"/>
  <c r="I8996" i="24"/>
  <c r="J8996" i="24" s="1"/>
  <c r="I8997" i="24"/>
  <c r="I8998" i="24"/>
  <c r="J8998" i="24" s="1"/>
  <c r="I8999" i="24"/>
  <c r="J8999" i="24" s="1"/>
  <c r="I9000" i="24"/>
  <c r="J9000" i="24" s="1"/>
  <c r="I9001" i="24"/>
  <c r="J9001" i="24" s="1"/>
  <c r="I9002" i="24"/>
  <c r="J9002" i="24" s="1"/>
  <c r="I9003" i="24"/>
  <c r="J9003" i="24" s="1"/>
  <c r="I9004" i="24"/>
  <c r="J9004" i="24" s="1"/>
  <c r="I9005" i="24"/>
  <c r="I9006" i="24"/>
  <c r="J9006" i="24" s="1"/>
  <c r="I9007" i="24"/>
  <c r="J9007" i="24" s="1"/>
  <c r="I9008" i="24"/>
  <c r="J9008" i="24" s="1"/>
  <c r="I9009" i="24"/>
  <c r="J9009" i="24" s="1"/>
  <c r="I9010" i="24"/>
  <c r="J9010" i="24" s="1"/>
  <c r="I9011" i="24"/>
  <c r="J9011" i="24" s="1"/>
  <c r="I9012" i="24"/>
  <c r="J9012" i="24" s="1"/>
  <c r="I9013" i="24"/>
  <c r="I9014" i="24"/>
  <c r="J9014" i="24" s="1"/>
  <c r="I9015" i="24"/>
  <c r="J9015" i="24" s="1"/>
  <c r="I9016" i="24"/>
  <c r="J9016" i="24" s="1"/>
  <c r="I9017" i="24"/>
  <c r="J9017" i="24" s="1"/>
  <c r="I9018" i="24"/>
  <c r="J9018" i="24" s="1"/>
  <c r="I9019" i="24"/>
  <c r="J9019" i="24" s="1"/>
  <c r="I9020" i="24"/>
  <c r="J9020" i="24" s="1"/>
  <c r="I9021" i="24"/>
  <c r="I9022" i="24"/>
  <c r="J9022" i="24" s="1"/>
  <c r="I9023" i="24"/>
  <c r="J9023" i="24" s="1"/>
  <c r="I9024" i="24"/>
  <c r="J9024" i="24" s="1"/>
  <c r="I9025" i="24"/>
  <c r="J9025" i="24" s="1"/>
  <c r="I9026" i="24"/>
  <c r="J9026" i="24" s="1"/>
  <c r="I9027" i="24"/>
  <c r="J9027" i="24" s="1"/>
  <c r="I9028" i="24"/>
  <c r="J9028" i="24" s="1"/>
  <c r="I9029" i="24"/>
  <c r="I9030" i="24"/>
  <c r="J9030" i="24" s="1"/>
  <c r="I9031" i="24"/>
  <c r="J9031" i="24" s="1"/>
  <c r="I9032" i="24"/>
  <c r="J9032" i="24" s="1"/>
  <c r="I9033" i="24"/>
  <c r="J9033" i="24" s="1"/>
  <c r="I9034" i="24"/>
  <c r="J9034" i="24" s="1"/>
  <c r="I9035" i="24"/>
  <c r="J9035" i="24" s="1"/>
  <c r="I9036" i="24"/>
  <c r="J9036" i="24" s="1"/>
  <c r="I9037" i="24"/>
  <c r="I9038" i="24"/>
  <c r="J9038" i="24" s="1"/>
  <c r="I9039" i="24"/>
  <c r="J9039" i="24" s="1"/>
  <c r="I9040" i="24"/>
  <c r="J9040" i="24" s="1"/>
  <c r="I9041" i="24"/>
  <c r="J9041" i="24" s="1"/>
  <c r="I9042" i="24"/>
  <c r="J9042" i="24" s="1"/>
  <c r="I9043" i="24"/>
  <c r="J9043" i="24" s="1"/>
  <c r="I9044" i="24"/>
  <c r="J9044" i="24" s="1"/>
  <c r="I9045" i="24"/>
  <c r="I9046" i="24"/>
  <c r="J9046" i="24" s="1"/>
  <c r="I9047" i="24"/>
  <c r="J9047" i="24" s="1"/>
  <c r="I9048" i="24"/>
  <c r="J9048" i="24" s="1"/>
  <c r="I9049" i="24"/>
  <c r="J9049" i="24" s="1"/>
  <c r="I9050" i="24"/>
  <c r="J9050" i="24" s="1"/>
  <c r="I9051" i="24"/>
  <c r="J9051" i="24" s="1"/>
  <c r="I9052" i="24"/>
  <c r="J9052" i="24" s="1"/>
  <c r="I9053" i="24"/>
  <c r="I9054" i="24"/>
  <c r="J9054" i="24" s="1"/>
  <c r="I9055" i="24"/>
  <c r="J9055" i="24" s="1"/>
  <c r="I9056" i="24"/>
  <c r="J9056" i="24" s="1"/>
  <c r="I9057" i="24"/>
  <c r="J9057" i="24" s="1"/>
  <c r="I9058" i="24"/>
  <c r="J9058" i="24" s="1"/>
  <c r="I9059" i="24"/>
  <c r="J9059" i="24" s="1"/>
  <c r="I9060" i="24"/>
  <c r="J9060" i="24" s="1"/>
  <c r="I9061" i="24"/>
  <c r="I9062" i="24"/>
  <c r="J9062" i="24" s="1"/>
  <c r="I9063" i="24"/>
  <c r="J9063" i="24" s="1"/>
  <c r="I9064" i="24"/>
  <c r="J9064" i="24" s="1"/>
  <c r="I9065" i="24"/>
  <c r="J9065" i="24" s="1"/>
  <c r="I9066" i="24"/>
  <c r="J9066" i="24" s="1"/>
  <c r="I9067" i="24"/>
  <c r="J9067" i="24" s="1"/>
  <c r="I9068" i="24"/>
  <c r="J9068" i="24" s="1"/>
  <c r="I9069" i="24"/>
  <c r="I9070" i="24"/>
  <c r="J9070" i="24" s="1"/>
  <c r="I9071" i="24"/>
  <c r="J9071" i="24" s="1"/>
  <c r="I9072" i="24"/>
  <c r="J9072" i="24" s="1"/>
  <c r="I9073" i="24"/>
  <c r="J9073" i="24" s="1"/>
  <c r="I9074" i="24"/>
  <c r="J9074" i="24" s="1"/>
  <c r="I9075" i="24"/>
  <c r="J9075" i="24" s="1"/>
  <c r="I9076" i="24"/>
  <c r="J9076" i="24" s="1"/>
  <c r="I9077" i="24"/>
  <c r="I9078" i="24"/>
  <c r="J9078" i="24" s="1"/>
  <c r="I9079" i="24"/>
  <c r="J9079" i="24" s="1"/>
  <c r="I9080" i="24"/>
  <c r="J9080" i="24" s="1"/>
  <c r="I9081" i="24"/>
  <c r="J9081" i="24" s="1"/>
  <c r="I9082" i="24"/>
  <c r="J9082" i="24" s="1"/>
  <c r="I9083" i="24"/>
  <c r="J9083" i="24" s="1"/>
  <c r="I9084" i="24"/>
  <c r="J9084" i="24" s="1"/>
  <c r="I9085" i="24"/>
  <c r="I9086" i="24"/>
  <c r="J9086" i="24" s="1"/>
  <c r="I9087" i="24"/>
  <c r="J9087" i="24" s="1"/>
  <c r="I9088" i="24"/>
  <c r="J9088" i="24" s="1"/>
  <c r="I9089" i="24"/>
  <c r="J9089" i="24" s="1"/>
  <c r="I9090" i="24"/>
  <c r="J9090" i="24" s="1"/>
  <c r="I9091" i="24"/>
  <c r="J9091" i="24" s="1"/>
  <c r="I9092" i="24"/>
  <c r="J9092" i="24" s="1"/>
  <c r="I9093" i="24"/>
  <c r="I9094" i="24"/>
  <c r="J9094" i="24" s="1"/>
  <c r="I9095" i="24"/>
  <c r="J9095" i="24" s="1"/>
  <c r="I9096" i="24"/>
  <c r="J9096" i="24" s="1"/>
  <c r="I9097" i="24"/>
  <c r="J9097" i="24" s="1"/>
  <c r="I9098" i="24"/>
  <c r="J9098" i="24" s="1"/>
  <c r="I9099" i="24"/>
  <c r="J9099" i="24" s="1"/>
  <c r="I9100" i="24"/>
  <c r="J9100" i="24" s="1"/>
  <c r="I9101" i="24"/>
  <c r="I9102" i="24"/>
  <c r="J9102" i="24" s="1"/>
  <c r="I9103" i="24"/>
  <c r="J9103" i="24" s="1"/>
  <c r="I9104" i="24"/>
  <c r="J9104" i="24" s="1"/>
  <c r="I9105" i="24"/>
  <c r="J9105" i="24" s="1"/>
  <c r="I9106" i="24"/>
  <c r="J9106" i="24" s="1"/>
  <c r="I9107" i="24"/>
  <c r="J9107" i="24" s="1"/>
  <c r="I9108" i="24"/>
  <c r="J9108" i="24" s="1"/>
  <c r="I9109" i="24"/>
  <c r="I9110" i="24"/>
  <c r="J9110" i="24" s="1"/>
  <c r="I9111" i="24"/>
  <c r="J9111" i="24" s="1"/>
  <c r="I9112" i="24"/>
  <c r="J9112" i="24" s="1"/>
  <c r="I9113" i="24"/>
  <c r="J9113" i="24" s="1"/>
  <c r="I9114" i="24"/>
  <c r="J9114" i="24" s="1"/>
  <c r="I9115" i="24"/>
  <c r="J9115" i="24" s="1"/>
  <c r="I9116" i="24"/>
  <c r="J9116" i="24" s="1"/>
  <c r="I9117" i="24"/>
  <c r="I9118" i="24"/>
  <c r="J9118" i="24" s="1"/>
  <c r="I9119" i="24"/>
  <c r="J9119" i="24" s="1"/>
  <c r="I9120" i="24"/>
  <c r="J9120" i="24" s="1"/>
  <c r="I9121" i="24"/>
  <c r="J9121" i="24" s="1"/>
  <c r="I9122" i="24"/>
  <c r="J9122" i="24" s="1"/>
  <c r="I9123" i="24"/>
  <c r="J9123" i="24" s="1"/>
  <c r="I9124" i="24"/>
  <c r="J9124" i="24" s="1"/>
  <c r="I9125" i="24"/>
  <c r="I9126" i="24"/>
  <c r="J9126" i="24" s="1"/>
  <c r="I9127" i="24"/>
  <c r="J9127" i="24" s="1"/>
  <c r="I9128" i="24"/>
  <c r="J9128" i="24" s="1"/>
  <c r="I9129" i="24"/>
  <c r="J9129" i="24" s="1"/>
  <c r="I9130" i="24"/>
  <c r="J9130" i="24" s="1"/>
  <c r="I9131" i="24"/>
  <c r="J9131" i="24" s="1"/>
  <c r="I9132" i="24"/>
  <c r="J9132" i="24" s="1"/>
  <c r="I9133" i="24"/>
  <c r="I9134" i="24"/>
  <c r="J9134" i="24" s="1"/>
  <c r="I9135" i="24"/>
  <c r="J9135" i="24" s="1"/>
  <c r="I9136" i="24"/>
  <c r="J9136" i="24" s="1"/>
  <c r="I9137" i="24"/>
  <c r="J9137" i="24" s="1"/>
  <c r="I9138" i="24"/>
  <c r="J9138" i="24" s="1"/>
  <c r="I9139" i="24"/>
  <c r="J9139" i="24" s="1"/>
  <c r="I9140" i="24"/>
  <c r="J9140" i="24" s="1"/>
  <c r="I9141" i="24"/>
  <c r="I9142" i="24"/>
  <c r="J9142" i="24" s="1"/>
  <c r="I9143" i="24"/>
  <c r="J9143" i="24" s="1"/>
  <c r="I9144" i="24"/>
  <c r="J9144" i="24" s="1"/>
  <c r="I9145" i="24"/>
  <c r="J9145" i="24" s="1"/>
  <c r="I9146" i="24"/>
  <c r="J9146" i="24" s="1"/>
  <c r="I9147" i="24"/>
  <c r="J9147" i="24" s="1"/>
  <c r="I9148" i="24"/>
  <c r="J9148" i="24" s="1"/>
  <c r="I9149" i="24"/>
  <c r="I9150" i="24"/>
  <c r="J9150" i="24" s="1"/>
  <c r="I9151" i="24"/>
  <c r="J9151" i="24" s="1"/>
  <c r="I9152" i="24"/>
  <c r="J9152" i="24" s="1"/>
  <c r="I9153" i="24"/>
  <c r="J9153" i="24" s="1"/>
  <c r="I9154" i="24"/>
  <c r="J9154" i="24" s="1"/>
  <c r="I9155" i="24"/>
  <c r="J9155" i="24" s="1"/>
  <c r="I9156" i="24"/>
  <c r="J9156" i="24" s="1"/>
  <c r="I9157" i="24"/>
  <c r="I9158" i="24"/>
  <c r="J9158" i="24" s="1"/>
  <c r="I9159" i="24"/>
  <c r="J9159" i="24" s="1"/>
  <c r="I9160" i="24"/>
  <c r="J9160" i="24" s="1"/>
  <c r="I9161" i="24"/>
  <c r="J9161" i="24" s="1"/>
  <c r="I9162" i="24"/>
  <c r="J9162" i="24" s="1"/>
  <c r="I9163" i="24"/>
  <c r="J9163" i="24" s="1"/>
  <c r="I9164" i="24"/>
  <c r="J9164" i="24" s="1"/>
  <c r="I9165" i="24"/>
  <c r="I9166" i="24"/>
  <c r="J9166" i="24" s="1"/>
  <c r="I9167" i="24"/>
  <c r="J9167" i="24" s="1"/>
  <c r="I9168" i="24"/>
  <c r="J9168" i="24" s="1"/>
  <c r="I9169" i="24"/>
  <c r="J9169" i="24" s="1"/>
  <c r="I9170" i="24"/>
  <c r="J9170" i="24" s="1"/>
  <c r="I9171" i="24"/>
  <c r="J9171" i="24" s="1"/>
  <c r="I9172" i="24"/>
  <c r="J9172" i="24" s="1"/>
  <c r="I9173" i="24"/>
  <c r="I9174" i="24"/>
  <c r="J9174" i="24" s="1"/>
  <c r="I9175" i="24"/>
  <c r="J9175" i="24" s="1"/>
  <c r="I9176" i="24"/>
  <c r="J9176" i="24" s="1"/>
  <c r="I9177" i="24"/>
  <c r="J9177" i="24" s="1"/>
  <c r="I9178" i="24"/>
  <c r="J9178" i="24" s="1"/>
  <c r="I9179" i="24"/>
  <c r="J9179" i="24" s="1"/>
  <c r="I9180" i="24"/>
  <c r="J9180" i="24" s="1"/>
  <c r="I9181" i="24"/>
  <c r="I9182" i="24"/>
  <c r="J9182" i="24" s="1"/>
  <c r="I9183" i="24"/>
  <c r="J9183" i="24" s="1"/>
  <c r="I9184" i="24"/>
  <c r="J9184" i="24" s="1"/>
  <c r="I9185" i="24"/>
  <c r="J9185" i="24" s="1"/>
  <c r="I9186" i="24"/>
  <c r="J9186" i="24" s="1"/>
  <c r="I9187" i="24"/>
  <c r="J9187" i="24" s="1"/>
  <c r="I9188" i="24"/>
  <c r="J9188" i="24" s="1"/>
  <c r="I9189" i="24"/>
  <c r="I9190" i="24"/>
  <c r="J9190" i="24" s="1"/>
  <c r="I9191" i="24"/>
  <c r="J9191" i="24" s="1"/>
  <c r="I9192" i="24"/>
  <c r="J9192" i="24" s="1"/>
  <c r="I9193" i="24"/>
  <c r="J9193" i="24" s="1"/>
  <c r="I9194" i="24"/>
  <c r="J9194" i="24" s="1"/>
  <c r="I9195" i="24"/>
  <c r="J9195" i="24" s="1"/>
  <c r="I9196" i="24"/>
  <c r="J9196" i="24" s="1"/>
  <c r="I9197" i="24"/>
  <c r="I9198" i="24"/>
  <c r="J9198" i="24" s="1"/>
  <c r="I9199" i="24"/>
  <c r="J9199" i="24" s="1"/>
  <c r="I9200" i="24"/>
  <c r="J9200" i="24" s="1"/>
  <c r="I9201" i="24"/>
  <c r="J9201" i="24" s="1"/>
  <c r="I9202" i="24"/>
  <c r="J9202" i="24" s="1"/>
  <c r="I9203" i="24"/>
  <c r="J9203" i="24" s="1"/>
  <c r="I9204" i="24"/>
  <c r="J9204" i="24" s="1"/>
  <c r="I9205" i="24"/>
  <c r="I9206" i="24"/>
  <c r="J9206" i="24" s="1"/>
  <c r="I9207" i="24"/>
  <c r="J9207" i="24" s="1"/>
  <c r="I9208" i="24"/>
  <c r="J9208" i="24" s="1"/>
  <c r="I9209" i="24"/>
  <c r="J9209" i="24" s="1"/>
  <c r="I9210" i="24"/>
  <c r="J9210" i="24" s="1"/>
  <c r="I9211" i="24"/>
  <c r="J9211" i="24" s="1"/>
  <c r="I9212" i="24"/>
  <c r="J9212" i="24" s="1"/>
  <c r="I9213" i="24"/>
  <c r="I9214" i="24"/>
  <c r="J9214" i="24" s="1"/>
  <c r="I9215" i="24"/>
  <c r="J9215" i="24" s="1"/>
  <c r="I9216" i="24"/>
  <c r="J9216" i="24" s="1"/>
  <c r="I9217" i="24"/>
  <c r="J9217" i="24" s="1"/>
  <c r="I9218" i="24"/>
  <c r="J9218" i="24" s="1"/>
  <c r="I9219" i="24"/>
  <c r="J9219" i="24" s="1"/>
  <c r="I9220" i="24"/>
  <c r="J9220" i="24" s="1"/>
  <c r="I9221" i="24"/>
  <c r="I9222" i="24"/>
  <c r="J9222" i="24" s="1"/>
  <c r="I9223" i="24"/>
  <c r="J9223" i="24" s="1"/>
  <c r="I9224" i="24"/>
  <c r="J9224" i="24" s="1"/>
  <c r="I9225" i="24"/>
  <c r="J9225" i="24" s="1"/>
  <c r="I9226" i="24"/>
  <c r="J9226" i="24" s="1"/>
  <c r="I9227" i="24"/>
  <c r="J9227" i="24" s="1"/>
  <c r="I9228" i="24"/>
  <c r="J9228" i="24" s="1"/>
  <c r="I9229" i="24"/>
  <c r="I9230" i="24"/>
  <c r="J9230" i="24" s="1"/>
  <c r="I9231" i="24"/>
  <c r="J9231" i="24" s="1"/>
  <c r="I9232" i="24"/>
  <c r="J9232" i="24" s="1"/>
  <c r="I9233" i="24"/>
  <c r="J9233" i="24" s="1"/>
  <c r="I9234" i="24"/>
  <c r="J9234" i="24" s="1"/>
  <c r="I9235" i="24"/>
  <c r="J9235" i="24" s="1"/>
  <c r="I9236" i="24"/>
  <c r="J9236" i="24" s="1"/>
  <c r="I9237" i="24"/>
  <c r="I9238" i="24"/>
  <c r="J9238" i="24" s="1"/>
  <c r="I9239" i="24"/>
  <c r="J9239" i="24" s="1"/>
  <c r="I9240" i="24"/>
  <c r="J9240" i="24" s="1"/>
  <c r="I9241" i="24"/>
  <c r="J9241" i="24" s="1"/>
  <c r="I9242" i="24"/>
  <c r="J9242" i="24" s="1"/>
  <c r="I9243" i="24"/>
  <c r="J9243" i="24" s="1"/>
  <c r="I9244" i="24"/>
  <c r="J9244" i="24" s="1"/>
  <c r="I9245" i="24"/>
  <c r="I9246" i="24"/>
  <c r="J9246" i="24" s="1"/>
  <c r="I9247" i="24"/>
  <c r="J9247" i="24" s="1"/>
  <c r="I9248" i="24"/>
  <c r="J9248" i="24" s="1"/>
  <c r="I9249" i="24"/>
  <c r="J9249" i="24" s="1"/>
  <c r="I9250" i="24"/>
  <c r="J9250" i="24" s="1"/>
  <c r="I9251" i="24"/>
  <c r="J9251" i="24" s="1"/>
  <c r="I9252" i="24"/>
  <c r="J9252" i="24" s="1"/>
  <c r="I9253" i="24"/>
  <c r="I9254" i="24"/>
  <c r="J9254" i="24" s="1"/>
  <c r="I9255" i="24"/>
  <c r="J9255" i="24" s="1"/>
  <c r="I9256" i="24"/>
  <c r="J9256" i="24" s="1"/>
  <c r="I9257" i="24"/>
  <c r="J9257" i="24" s="1"/>
  <c r="I9258" i="24"/>
  <c r="J9258" i="24" s="1"/>
  <c r="I9259" i="24"/>
  <c r="J9259" i="24" s="1"/>
  <c r="I9260" i="24"/>
  <c r="J9260" i="24" s="1"/>
  <c r="I9261" i="24"/>
  <c r="I9262" i="24"/>
  <c r="J9262" i="24" s="1"/>
  <c r="I9263" i="24"/>
  <c r="J9263" i="24" s="1"/>
  <c r="I9264" i="24"/>
  <c r="J9264" i="24" s="1"/>
  <c r="I9265" i="24"/>
  <c r="J9265" i="24" s="1"/>
  <c r="I9266" i="24"/>
  <c r="J9266" i="24" s="1"/>
  <c r="I9267" i="24"/>
  <c r="J9267" i="24" s="1"/>
  <c r="I9268" i="24"/>
  <c r="J9268" i="24" s="1"/>
  <c r="I9269" i="24"/>
  <c r="I9270" i="24"/>
  <c r="J9270" i="24" s="1"/>
  <c r="I9271" i="24"/>
  <c r="J9271" i="24" s="1"/>
  <c r="I9272" i="24"/>
  <c r="J9272" i="24" s="1"/>
  <c r="I9273" i="24"/>
  <c r="J9273" i="24" s="1"/>
  <c r="I9274" i="24"/>
  <c r="J9274" i="24" s="1"/>
  <c r="I9275" i="24"/>
  <c r="J9275" i="24" s="1"/>
  <c r="I9276" i="24"/>
  <c r="J9276" i="24" s="1"/>
  <c r="I9277" i="24"/>
  <c r="I9278" i="24"/>
  <c r="J9278" i="24" s="1"/>
  <c r="I9279" i="24"/>
  <c r="J9279" i="24" s="1"/>
  <c r="I9280" i="24"/>
  <c r="J9280" i="24" s="1"/>
  <c r="I9281" i="24"/>
  <c r="J9281" i="24" s="1"/>
  <c r="I9282" i="24"/>
  <c r="J9282" i="24" s="1"/>
  <c r="I9283" i="24"/>
  <c r="J9283" i="24" s="1"/>
  <c r="I9284" i="24"/>
  <c r="J9284" i="24" s="1"/>
  <c r="I9285" i="24"/>
  <c r="I9286" i="24"/>
  <c r="J9286" i="24" s="1"/>
  <c r="I9287" i="24"/>
  <c r="J9287" i="24" s="1"/>
  <c r="I9288" i="24"/>
  <c r="J9288" i="24" s="1"/>
  <c r="I9289" i="24"/>
  <c r="J9289" i="24" s="1"/>
  <c r="I9290" i="24"/>
  <c r="J9290" i="24" s="1"/>
  <c r="I9291" i="24"/>
  <c r="J9291" i="24" s="1"/>
  <c r="I9292" i="24"/>
  <c r="J9292" i="24" s="1"/>
  <c r="I9293" i="24"/>
  <c r="I9294" i="24"/>
  <c r="J9294" i="24" s="1"/>
  <c r="I9295" i="24"/>
  <c r="J9295" i="24" s="1"/>
  <c r="I9296" i="24"/>
  <c r="J9296" i="24" s="1"/>
  <c r="I9297" i="24"/>
  <c r="J9297" i="24" s="1"/>
  <c r="I9298" i="24"/>
  <c r="J9298" i="24" s="1"/>
  <c r="I9299" i="24"/>
  <c r="J9299" i="24" s="1"/>
  <c r="I9300" i="24"/>
  <c r="J9300" i="24" s="1"/>
  <c r="I9301" i="24"/>
  <c r="I9302" i="24"/>
  <c r="J9302" i="24" s="1"/>
  <c r="I9303" i="24"/>
  <c r="J9303" i="24" s="1"/>
  <c r="I9304" i="24"/>
  <c r="J9304" i="24" s="1"/>
  <c r="I9305" i="24"/>
  <c r="J9305" i="24" s="1"/>
  <c r="I9306" i="24"/>
  <c r="J9306" i="24" s="1"/>
  <c r="I9307" i="24"/>
  <c r="J9307" i="24" s="1"/>
  <c r="I9308" i="24"/>
  <c r="J9308" i="24" s="1"/>
  <c r="I9309" i="24"/>
  <c r="I9310" i="24"/>
  <c r="J9310" i="24" s="1"/>
  <c r="I9311" i="24"/>
  <c r="J9311" i="24" s="1"/>
  <c r="I9312" i="24"/>
  <c r="J9312" i="24" s="1"/>
  <c r="I9313" i="24"/>
  <c r="J9313" i="24" s="1"/>
  <c r="I9314" i="24"/>
  <c r="J9314" i="24" s="1"/>
  <c r="I9315" i="24"/>
  <c r="J9315" i="24" s="1"/>
  <c r="I9316" i="24"/>
  <c r="J9316" i="24" s="1"/>
  <c r="I9317" i="24"/>
  <c r="I9318" i="24"/>
  <c r="J9318" i="24" s="1"/>
  <c r="I9319" i="24"/>
  <c r="J9319" i="24" s="1"/>
  <c r="I9320" i="24"/>
  <c r="J9320" i="24" s="1"/>
  <c r="I9321" i="24"/>
  <c r="J9321" i="24" s="1"/>
  <c r="I9322" i="24"/>
  <c r="J9322" i="24" s="1"/>
  <c r="I9323" i="24"/>
  <c r="J9323" i="24" s="1"/>
  <c r="I9324" i="24"/>
  <c r="J9324" i="24" s="1"/>
  <c r="I9325" i="24"/>
  <c r="I9326" i="24"/>
  <c r="J9326" i="24" s="1"/>
  <c r="I9327" i="24"/>
  <c r="J9327" i="24" s="1"/>
  <c r="I9328" i="24"/>
  <c r="J9328" i="24" s="1"/>
  <c r="I9329" i="24"/>
  <c r="J9329" i="24" s="1"/>
  <c r="I9330" i="24"/>
  <c r="J9330" i="24" s="1"/>
  <c r="I9331" i="24"/>
  <c r="J9331" i="24" s="1"/>
  <c r="I9332" i="24"/>
  <c r="J9332" i="24" s="1"/>
  <c r="I9333" i="24"/>
  <c r="I9334" i="24"/>
  <c r="J9334" i="24" s="1"/>
  <c r="I9335" i="24"/>
  <c r="J9335" i="24" s="1"/>
  <c r="I9336" i="24"/>
  <c r="J9336" i="24" s="1"/>
  <c r="I9337" i="24"/>
  <c r="J9337" i="24" s="1"/>
  <c r="I9338" i="24"/>
  <c r="J9338" i="24" s="1"/>
  <c r="I9339" i="24"/>
  <c r="J9339" i="24" s="1"/>
  <c r="I9340" i="24"/>
  <c r="J9340" i="24" s="1"/>
  <c r="I9341" i="24"/>
  <c r="I9342" i="24"/>
  <c r="J9342" i="24" s="1"/>
  <c r="I9343" i="24"/>
  <c r="J9343" i="24" s="1"/>
  <c r="I9344" i="24"/>
  <c r="J9344" i="24" s="1"/>
  <c r="I9345" i="24"/>
  <c r="J9345" i="24" s="1"/>
  <c r="I9346" i="24"/>
  <c r="J9346" i="24" s="1"/>
  <c r="I9347" i="24"/>
  <c r="J9347" i="24" s="1"/>
  <c r="I9348" i="24"/>
  <c r="J9348" i="24" s="1"/>
  <c r="I9349" i="24"/>
  <c r="I9350" i="24"/>
  <c r="J9350" i="24" s="1"/>
  <c r="I9351" i="24"/>
  <c r="J9351" i="24" s="1"/>
  <c r="I9352" i="24"/>
  <c r="J9352" i="24" s="1"/>
  <c r="I9353" i="24"/>
  <c r="J9353" i="24" s="1"/>
  <c r="I9354" i="24"/>
  <c r="J9354" i="24" s="1"/>
  <c r="I9355" i="24"/>
  <c r="J9355" i="24" s="1"/>
  <c r="I9356" i="24"/>
  <c r="J9356" i="24" s="1"/>
  <c r="I9357" i="24"/>
  <c r="I9358" i="24"/>
  <c r="J9358" i="24" s="1"/>
  <c r="I9359" i="24"/>
  <c r="J9359" i="24" s="1"/>
  <c r="I9360" i="24"/>
  <c r="J9360" i="24" s="1"/>
  <c r="I9361" i="24"/>
  <c r="J9361" i="24" s="1"/>
  <c r="I9362" i="24"/>
  <c r="J9362" i="24" s="1"/>
  <c r="I9363" i="24"/>
  <c r="J9363" i="24" s="1"/>
  <c r="I9364" i="24"/>
  <c r="J9364" i="24" s="1"/>
  <c r="I9365" i="24"/>
  <c r="I9366" i="24"/>
  <c r="J9366" i="24" s="1"/>
  <c r="I9367" i="24"/>
  <c r="J9367" i="24" s="1"/>
  <c r="I9368" i="24"/>
  <c r="J9368" i="24" s="1"/>
  <c r="I9369" i="24"/>
  <c r="J9369" i="24" s="1"/>
  <c r="I9370" i="24"/>
  <c r="J9370" i="24" s="1"/>
  <c r="I9371" i="24"/>
  <c r="J9371" i="24" s="1"/>
  <c r="I9372" i="24"/>
  <c r="J9372" i="24" s="1"/>
  <c r="I9373" i="24"/>
  <c r="I9374" i="24"/>
  <c r="J9374" i="24" s="1"/>
  <c r="I9375" i="24"/>
  <c r="J9375" i="24" s="1"/>
  <c r="I9376" i="24"/>
  <c r="J9376" i="24" s="1"/>
  <c r="I9377" i="24"/>
  <c r="J9377" i="24" s="1"/>
  <c r="I9378" i="24"/>
  <c r="J9378" i="24" s="1"/>
  <c r="I9379" i="24"/>
  <c r="J9379" i="24" s="1"/>
  <c r="I9380" i="24"/>
  <c r="J9380" i="24" s="1"/>
  <c r="I9381" i="24"/>
  <c r="I9382" i="24"/>
  <c r="J9382" i="24" s="1"/>
  <c r="I9383" i="24"/>
  <c r="J9383" i="24" s="1"/>
  <c r="I9384" i="24"/>
  <c r="J9384" i="24" s="1"/>
  <c r="I9385" i="24"/>
  <c r="J9385" i="24" s="1"/>
  <c r="I9386" i="24"/>
  <c r="J9386" i="24" s="1"/>
  <c r="I9387" i="24"/>
  <c r="J9387" i="24" s="1"/>
  <c r="I9388" i="24"/>
  <c r="J9388" i="24" s="1"/>
  <c r="I9389" i="24"/>
  <c r="I9390" i="24"/>
  <c r="J9390" i="24" s="1"/>
  <c r="I9391" i="24"/>
  <c r="J9391" i="24" s="1"/>
  <c r="I9392" i="24"/>
  <c r="J9392" i="24" s="1"/>
  <c r="I9393" i="24"/>
  <c r="J9393" i="24" s="1"/>
  <c r="I9394" i="24"/>
  <c r="J9394" i="24" s="1"/>
  <c r="I9395" i="24"/>
  <c r="J9395" i="24" s="1"/>
  <c r="I9396" i="24"/>
  <c r="J9396" i="24" s="1"/>
  <c r="I9397" i="24"/>
  <c r="I9398" i="24"/>
  <c r="J9398" i="24" s="1"/>
  <c r="I9399" i="24"/>
  <c r="J9399" i="24" s="1"/>
  <c r="I9400" i="24"/>
  <c r="J9400" i="24" s="1"/>
  <c r="I9401" i="24"/>
  <c r="J9401" i="24" s="1"/>
  <c r="I9402" i="24"/>
  <c r="J9402" i="24" s="1"/>
  <c r="I9403" i="24"/>
  <c r="J9403" i="24" s="1"/>
  <c r="I9404" i="24"/>
  <c r="J9404" i="24" s="1"/>
  <c r="I9405" i="24"/>
  <c r="I9406" i="24"/>
  <c r="J9406" i="24" s="1"/>
  <c r="I9407" i="24"/>
  <c r="J9407" i="24" s="1"/>
  <c r="I9408" i="24"/>
  <c r="J9408" i="24" s="1"/>
  <c r="I9409" i="24"/>
  <c r="J9409" i="24" s="1"/>
  <c r="I9410" i="24"/>
  <c r="J9410" i="24" s="1"/>
  <c r="I9411" i="24"/>
  <c r="J9411" i="24" s="1"/>
  <c r="I9412" i="24"/>
  <c r="J9412" i="24" s="1"/>
  <c r="I9413" i="24"/>
  <c r="I9414" i="24"/>
  <c r="J9414" i="24" s="1"/>
  <c r="I9415" i="24"/>
  <c r="J9415" i="24" s="1"/>
  <c r="I9416" i="24"/>
  <c r="J9416" i="24" s="1"/>
  <c r="I9417" i="24"/>
  <c r="J9417" i="24" s="1"/>
  <c r="I9418" i="24"/>
  <c r="J9418" i="24" s="1"/>
  <c r="I9419" i="24"/>
  <c r="J9419" i="24" s="1"/>
  <c r="I9420" i="24"/>
  <c r="J9420" i="24" s="1"/>
  <c r="I9421" i="24"/>
  <c r="I9422" i="24"/>
  <c r="J9422" i="24" s="1"/>
  <c r="I9423" i="24"/>
  <c r="J9423" i="24" s="1"/>
  <c r="I9424" i="24"/>
  <c r="J9424" i="24" s="1"/>
  <c r="I9425" i="24"/>
  <c r="J9425" i="24" s="1"/>
  <c r="I9426" i="24"/>
  <c r="J9426" i="24" s="1"/>
  <c r="I9427" i="24"/>
  <c r="J9427" i="24" s="1"/>
  <c r="I9428" i="24"/>
  <c r="J9428" i="24" s="1"/>
  <c r="I9429" i="24"/>
  <c r="I9430" i="24"/>
  <c r="J9430" i="24" s="1"/>
  <c r="I9431" i="24"/>
  <c r="J9431" i="24" s="1"/>
  <c r="I9432" i="24"/>
  <c r="J9432" i="24" s="1"/>
  <c r="I9433" i="24"/>
  <c r="J9433" i="24" s="1"/>
  <c r="I9434" i="24"/>
  <c r="J9434" i="24" s="1"/>
  <c r="I9435" i="24"/>
  <c r="J9435" i="24" s="1"/>
  <c r="I9436" i="24"/>
  <c r="J9436" i="24" s="1"/>
  <c r="I9437" i="24"/>
  <c r="I9438" i="24"/>
  <c r="J9438" i="24" s="1"/>
  <c r="I9439" i="24"/>
  <c r="J9439" i="24" s="1"/>
  <c r="I9440" i="24"/>
  <c r="J9440" i="24" s="1"/>
  <c r="I9441" i="24"/>
  <c r="J9441" i="24" s="1"/>
  <c r="I9442" i="24"/>
  <c r="J9442" i="24" s="1"/>
  <c r="I9443" i="24"/>
  <c r="J9443" i="24" s="1"/>
  <c r="I9444" i="24"/>
  <c r="J9444" i="24" s="1"/>
  <c r="I9445" i="24"/>
  <c r="I9446" i="24"/>
  <c r="J9446" i="24" s="1"/>
  <c r="I9447" i="24"/>
  <c r="J9447" i="24" s="1"/>
  <c r="I9448" i="24"/>
  <c r="J9448" i="24" s="1"/>
  <c r="I9449" i="24"/>
  <c r="J9449" i="24" s="1"/>
  <c r="I9450" i="24"/>
  <c r="J9450" i="24" s="1"/>
  <c r="I9451" i="24"/>
  <c r="J9451" i="24" s="1"/>
  <c r="I9452" i="24"/>
  <c r="J9452" i="24" s="1"/>
  <c r="I9453" i="24"/>
  <c r="I9454" i="24"/>
  <c r="J9454" i="24" s="1"/>
  <c r="I9455" i="24"/>
  <c r="J9455" i="24" s="1"/>
  <c r="I9456" i="24"/>
  <c r="J9456" i="24" s="1"/>
  <c r="I9457" i="24"/>
  <c r="J9457" i="24" s="1"/>
  <c r="I9458" i="24"/>
  <c r="J9458" i="24" s="1"/>
  <c r="I9459" i="24"/>
  <c r="J9459" i="24" s="1"/>
  <c r="I9460" i="24"/>
  <c r="J9460" i="24" s="1"/>
  <c r="I9461" i="24"/>
  <c r="I9462" i="24"/>
  <c r="J9462" i="24" s="1"/>
  <c r="I9463" i="24"/>
  <c r="J9463" i="24" s="1"/>
  <c r="I9464" i="24"/>
  <c r="J9464" i="24" s="1"/>
  <c r="I9465" i="24"/>
  <c r="J9465" i="24" s="1"/>
  <c r="I9466" i="24"/>
  <c r="J9466" i="24" s="1"/>
  <c r="I9467" i="24"/>
  <c r="J9467" i="24" s="1"/>
  <c r="I9468" i="24"/>
  <c r="J9468" i="24" s="1"/>
  <c r="I9469" i="24"/>
  <c r="I9470" i="24"/>
  <c r="J9470" i="24" s="1"/>
  <c r="I9471" i="24"/>
  <c r="J9471" i="24" s="1"/>
  <c r="I9472" i="24"/>
  <c r="J9472" i="24" s="1"/>
  <c r="I9473" i="24"/>
  <c r="J9473" i="24" s="1"/>
  <c r="I9474" i="24"/>
  <c r="J9474" i="24" s="1"/>
  <c r="I9475" i="24"/>
  <c r="J9475" i="24" s="1"/>
  <c r="I9476" i="24"/>
  <c r="J9476" i="24" s="1"/>
  <c r="I9477" i="24"/>
  <c r="I9478" i="24"/>
  <c r="J9478" i="24" s="1"/>
  <c r="I9479" i="24"/>
  <c r="J9479" i="24" s="1"/>
  <c r="I9480" i="24"/>
  <c r="J9480" i="24" s="1"/>
  <c r="I9481" i="24"/>
  <c r="J9481" i="24" s="1"/>
  <c r="I9482" i="24"/>
  <c r="J9482" i="24" s="1"/>
  <c r="I9483" i="24"/>
  <c r="J9483" i="24" s="1"/>
  <c r="I9484" i="24"/>
  <c r="J9484" i="24" s="1"/>
  <c r="I9485" i="24"/>
  <c r="I9486" i="24"/>
  <c r="J9486" i="24" s="1"/>
  <c r="I9487" i="24"/>
  <c r="J9487" i="24" s="1"/>
  <c r="I9488" i="24"/>
  <c r="J9488" i="24" s="1"/>
  <c r="I9489" i="24"/>
  <c r="J9489" i="24" s="1"/>
  <c r="I9490" i="24"/>
  <c r="J9490" i="24" s="1"/>
  <c r="I9491" i="24"/>
  <c r="J9491" i="24" s="1"/>
  <c r="I9492" i="24"/>
  <c r="J9492" i="24" s="1"/>
  <c r="I9493" i="24"/>
  <c r="I9494" i="24"/>
  <c r="J9494" i="24" s="1"/>
  <c r="I9495" i="24"/>
  <c r="J9495" i="24" s="1"/>
  <c r="I9496" i="24"/>
  <c r="J9496" i="24" s="1"/>
  <c r="I9497" i="24"/>
  <c r="J9497" i="24" s="1"/>
  <c r="I9498" i="24"/>
  <c r="J9498" i="24" s="1"/>
  <c r="I9499" i="24"/>
  <c r="J9499" i="24" s="1"/>
  <c r="I9500" i="24"/>
  <c r="J9500" i="24" s="1"/>
  <c r="I9501" i="24"/>
  <c r="I9502" i="24"/>
  <c r="J9502" i="24" s="1"/>
  <c r="I9503" i="24"/>
  <c r="J9503" i="24" s="1"/>
  <c r="I9504" i="24"/>
  <c r="J9504" i="24" s="1"/>
  <c r="I9505" i="24"/>
  <c r="J9505" i="24" s="1"/>
  <c r="I9506" i="24"/>
  <c r="J9506" i="24" s="1"/>
  <c r="I9507" i="24"/>
  <c r="J9507" i="24" s="1"/>
  <c r="I9508" i="24"/>
  <c r="J9508" i="24" s="1"/>
  <c r="I9509" i="24"/>
  <c r="I9510" i="24"/>
  <c r="J9510" i="24" s="1"/>
  <c r="I9511" i="24"/>
  <c r="J9511" i="24" s="1"/>
  <c r="I9512" i="24"/>
  <c r="J9512" i="24" s="1"/>
  <c r="I9513" i="24"/>
  <c r="J9513" i="24" s="1"/>
  <c r="I9514" i="24"/>
  <c r="J9514" i="24" s="1"/>
  <c r="I9515" i="24"/>
  <c r="J9515" i="24" s="1"/>
  <c r="I9516" i="24"/>
  <c r="J9516" i="24" s="1"/>
  <c r="I9517" i="24"/>
  <c r="I9518" i="24"/>
  <c r="J9518" i="24" s="1"/>
  <c r="I9519" i="24"/>
  <c r="J9519" i="24" s="1"/>
  <c r="I9520" i="24"/>
  <c r="J9520" i="24" s="1"/>
  <c r="I9521" i="24"/>
  <c r="J9521" i="24" s="1"/>
  <c r="I9522" i="24"/>
  <c r="J9522" i="24" s="1"/>
  <c r="I9523" i="24"/>
  <c r="J9523" i="24" s="1"/>
  <c r="I9524" i="24"/>
  <c r="J9524" i="24" s="1"/>
  <c r="I9525" i="24"/>
  <c r="I9526" i="24"/>
  <c r="J9526" i="24" s="1"/>
  <c r="I9527" i="24"/>
  <c r="J9527" i="24" s="1"/>
  <c r="I9528" i="24"/>
  <c r="J9528" i="24" s="1"/>
  <c r="I9529" i="24"/>
  <c r="J9529" i="24" s="1"/>
  <c r="I9530" i="24"/>
  <c r="J9530" i="24" s="1"/>
  <c r="I9531" i="24"/>
  <c r="J9531" i="24" s="1"/>
  <c r="I9532" i="24"/>
  <c r="J9532" i="24" s="1"/>
  <c r="I9533" i="24"/>
  <c r="I9534" i="24"/>
  <c r="J9534" i="24" s="1"/>
  <c r="I9535" i="24"/>
  <c r="J9535" i="24" s="1"/>
  <c r="I9536" i="24"/>
  <c r="J9536" i="24" s="1"/>
  <c r="I9537" i="24"/>
  <c r="J9537" i="24" s="1"/>
  <c r="I9538" i="24"/>
  <c r="J9538" i="24" s="1"/>
  <c r="I9539" i="24"/>
  <c r="J9539" i="24" s="1"/>
  <c r="I9540" i="24"/>
  <c r="J9540" i="24" s="1"/>
  <c r="I9541" i="24"/>
  <c r="I9542" i="24"/>
  <c r="J9542" i="24" s="1"/>
  <c r="I9543" i="24"/>
  <c r="J9543" i="24" s="1"/>
  <c r="I9544" i="24"/>
  <c r="J9544" i="24" s="1"/>
  <c r="I9545" i="24"/>
  <c r="J9545" i="24" s="1"/>
  <c r="I9546" i="24"/>
  <c r="J9546" i="24" s="1"/>
  <c r="I9547" i="24"/>
  <c r="J9547" i="24" s="1"/>
  <c r="I9548" i="24"/>
  <c r="J9548" i="24" s="1"/>
  <c r="I9549" i="24"/>
  <c r="I9550" i="24"/>
  <c r="J9550" i="24" s="1"/>
  <c r="I9551" i="24"/>
  <c r="J9551" i="24" s="1"/>
  <c r="I9552" i="24"/>
  <c r="J9552" i="24" s="1"/>
  <c r="I9553" i="24"/>
  <c r="J9553" i="24" s="1"/>
  <c r="I9554" i="24"/>
  <c r="J9554" i="24" s="1"/>
  <c r="I9555" i="24"/>
  <c r="J9555" i="24" s="1"/>
  <c r="I9556" i="24"/>
  <c r="J9556" i="24" s="1"/>
  <c r="I9557" i="24"/>
  <c r="I9558" i="24"/>
  <c r="J9558" i="24" s="1"/>
  <c r="I9559" i="24"/>
  <c r="J9559" i="24" s="1"/>
  <c r="I9560" i="24"/>
  <c r="J9560" i="24" s="1"/>
  <c r="I9561" i="24"/>
  <c r="J9561" i="24" s="1"/>
  <c r="I9562" i="24"/>
  <c r="J9562" i="24" s="1"/>
  <c r="I9563" i="24"/>
  <c r="J9563" i="24" s="1"/>
  <c r="I9564" i="24"/>
  <c r="J9564" i="24" s="1"/>
  <c r="I9565" i="24"/>
  <c r="I9566" i="24"/>
  <c r="J9566" i="24" s="1"/>
  <c r="I9567" i="24"/>
  <c r="J9567" i="24" s="1"/>
  <c r="I9568" i="24"/>
  <c r="J9568" i="24" s="1"/>
  <c r="I9569" i="24"/>
  <c r="J9569" i="24" s="1"/>
  <c r="I9570" i="24"/>
  <c r="J9570" i="24" s="1"/>
  <c r="I9571" i="24"/>
  <c r="J9571" i="24" s="1"/>
  <c r="I9572" i="24"/>
  <c r="J9572" i="24" s="1"/>
  <c r="I9573" i="24"/>
  <c r="I9574" i="24"/>
  <c r="J9574" i="24" s="1"/>
  <c r="I9575" i="24"/>
  <c r="J9575" i="24" s="1"/>
  <c r="I9576" i="24"/>
  <c r="J9576" i="24" s="1"/>
  <c r="I9577" i="24"/>
  <c r="J9577" i="24" s="1"/>
  <c r="I9578" i="24"/>
  <c r="J9578" i="24" s="1"/>
  <c r="I9579" i="24"/>
  <c r="J9579" i="24" s="1"/>
  <c r="I9580" i="24"/>
  <c r="J9580" i="24" s="1"/>
  <c r="I9581" i="24"/>
  <c r="I9582" i="24"/>
  <c r="J9582" i="24" s="1"/>
  <c r="I9583" i="24"/>
  <c r="J9583" i="24" s="1"/>
  <c r="I9584" i="24"/>
  <c r="J9584" i="24" s="1"/>
  <c r="I9585" i="24"/>
  <c r="J9585" i="24" s="1"/>
  <c r="I9586" i="24"/>
  <c r="J9586" i="24" s="1"/>
  <c r="I9587" i="24"/>
  <c r="J9587" i="24" s="1"/>
  <c r="I9588" i="24"/>
  <c r="J9588" i="24" s="1"/>
  <c r="I9589" i="24"/>
  <c r="I9590" i="24"/>
  <c r="J9590" i="24" s="1"/>
  <c r="I9591" i="24"/>
  <c r="J9591" i="24" s="1"/>
  <c r="I9592" i="24"/>
  <c r="J9592" i="24" s="1"/>
  <c r="I9593" i="24"/>
  <c r="J9593" i="24" s="1"/>
  <c r="I9594" i="24"/>
  <c r="J9594" i="24" s="1"/>
  <c r="I9595" i="24"/>
  <c r="J9595" i="24" s="1"/>
  <c r="I9596" i="24"/>
  <c r="J9596" i="24" s="1"/>
  <c r="I9597" i="24"/>
  <c r="I9598" i="24"/>
  <c r="J9598" i="24" s="1"/>
  <c r="I9599" i="24"/>
  <c r="J9599" i="24" s="1"/>
  <c r="I9600" i="24"/>
  <c r="J9600" i="24" s="1"/>
  <c r="I9601" i="24"/>
  <c r="J9601" i="24" s="1"/>
  <c r="I9602" i="24"/>
  <c r="J9602" i="24" s="1"/>
  <c r="I9603" i="24"/>
  <c r="J9603" i="24" s="1"/>
  <c r="I9604" i="24"/>
  <c r="J9604" i="24" s="1"/>
  <c r="I9605" i="24"/>
  <c r="I9606" i="24"/>
  <c r="J9606" i="24" s="1"/>
  <c r="I9607" i="24"/>
  <c r="J9607" i="24" s="1"/>
  <c r="I9608" i="24"/>
  <c r="J9608" i="24" s="1"/>
  <c r="I9609" i="24"/>
  <c r="J9609" i="24" s="1"/>
  <c r="I9610" i="24"/>
  <c r="J9610" i="24" s="1"/>
  <c r="I9611" i="24"/>
  <c r="J9611" i="24" s="1"/>
  <c r="I9612" i="24"/>
  <c r="J9612" i="24" s="1"/>
  <c r="I9613" i="24"/>
  <c r="I9614" i="24"/>
  <c r="J9614" i="24" s="1"/>
  <c r="I9615" i="24"/>
  <c r="J9615" i="24" s="1"/>
  <c r="I9616" i="24"/>
  <c r="J9616" i="24" s="1"/>
  <c r="I9617" i="24"/>
  <c r="J9617" i="24" s="1"/>
  <c r="I9618" i="24"/>
  <c r="J9618" i="24" s="1"/>
  <c r="I9619" i="24"/>
  <c r="J9619" i="24" s="1"/>
  <c r="I9620" i="24"/>
  <c r="J9620" i="24" s="1"/>
  <c r="I9621" i="24"/>
  <c r="I9622" i="24"/>
  <c r="J9622" i="24" s="1"/>
  <c r="I9623" i="24"/>
  <c r="J9623" i="24" s="1"/>
  <c r="I9624" i="24"/>
  <c r="J9624" i="24" s="1"/>
  <c r="I9625" i="24"/>
  <c r="J9625" i="24" s="1"/>
  <c r="I9626" i="24"/>
  <c r="J9626" i="24" s="1"/>
  <c r="I9627" i="24"/>
  <c r="J9627" i="24" s="1"/>
  <c r="I9628" i="24"/>
  <c r="J9628" i="24" s="1"/>
  <c r="I9629" i="24"/>
  <c r="I9630" i="24"/>
  <c r="J9630" i="24" s="1"/>
  <c r="I9631" i="24"/>
  <c r="J9631" i="24" s="1"/>
  <c r="I9632" i="24"/>
  <c r="J9632" i="24" s="1"/>
  <c r="I9633" i="24"/>
  <c r="J9633" i="24" s="1"/>
  <c r="I9634" i="24"/>
  <c r="J9634" i="24" s="1"/>
  <c r="I9635" i="24"/>
  <c r="J9635" i="24" s="1"/>
  <c r="I9636" i="24"/>
  <c r="J9636" i="24" s="1"/>
  <c r="I9637" i="24"/>
  <c r="I9638" i="24"/>
  <c r="J9638" i="24" s="1"/>
  <c r="I9639" i="24"/>
  <c r="J9639" i="24" s="1"/>
  <c r="I9640" i="24"/>
  <c r="J9640" i="24" s="1"/>
  <c r="I9641" i="24"/>
  <c r="J9641" i="24" s="1"/>
  <c r="I9642" i="24"/>
  <c r="J9642" i="24" s="1"/>
  <c r="I9643" i="24"/>
  <c r="J9643" i="24" s="1"/>
  <c r="I9644" i="24"/>
  <c r="J9644" i="24" s="1"/>
  <c r="I9645" i="24"/>
  <c r="I9646" i="24"/>
  <c r="J9646" i="24" s="1"/>
  <c r="I9647" i="24"/>
  <c r="J9647" i="24" s="1"/>
  <c r="I9648" i="24"/>
  <c r="J9648" i="24" s="1"/>
  <c r="I9649" i="24"/>
  <c r="J9649" i="24" s="1"/>
  <c r="I9650" i="24"/>
  <c r="J9650" i="24" s="1"/>
  <c r="I9651" i="24"/>
  <c r="J9651" i="24" s="1"/>
  <c r="I9652" i="24"/>
  <c r="J9652" i="24" s="1"/>
  <c r="I9653" i="24"/>
  <c r="I9654" i="24"/>
  <c r="J9654" i="24" s="1"/>
  <c r="I9655" i="24"/>
  <c r="J9655" i="24" s="1"/>
  <c r="I9656" i="24"/>
  <c r="J9656" i="24" s="1"/>
  <c r="I9657" i="24"/>
  <c r="J9657" i="24" s="1"/>
  <c r="I9658" i="24"/>
  <c r="J9658" i="24" s="1"/>
  <c r="I9659" i="24"/>
  <c r="J9659" i="24" s="1"/>
  <c r="I9660" i="24"/>
  <c r="J9660" i="24" s="1"/>
  <c r="I9661" i="24"/>
  <c r="I9662" i="24"/>
  <c r="J9662" i="24" s="1"/>
  <c r="I9663" i="24"/>
  <c r="J9663" i="24" s="1"/>
  <c r="I9664" i="24"/>
  <c r="J9664" i="24" s="1"/>
  <c r="I9665" i="24"/>
  <c r="J9665" i="24" s="1"/>
  <c r="I9666" i="24"/>
  <c r="J9666" i="24" s="1"/>
  <c r="I9667" i="24"/>
  <c r="J9667" i="24" s="1"/>
  <c r="I9668" i="24"/>
  <c r="J9668" i="24" s="1"/>
  <c r="I9669" i="24"/>
  <c r="I9670" i="24"/>
  <c r="J9670" i="24" s="1"/>
  <c r="I9671" i="24"/>
  <c r="J9671" i="24" s="1"/>
  <c r="I9672" i="24"/>
  <c r="J9672" i="24" s="1"/>
  <c r="I9673" i="24"/>
  <c r="J9673" i="24" s="1"/>
  <c r="I9674" i="24"/>
  <c r="J9674" i="24" s="1"/>
  <c r="I9675" i="24"/>
  <c r="J9675" i="24" s="1"/>
  <c r="I9676" i="24"/>
  <c r="J9676" i="24" s="1"/>
  <c r="I9677" i="24"/>
  <c r="I9678" i="24"/>
  <c r="J9678" i="24" s="1"/>
  <c r="I9679" i="24"/>
  <c r="J9679" i="24" s="1"/>
  <c r="I9680" i="24"/>
  <c r="J9680" i="24" s="1"/>
  <c r="I9681" i="24"/>
  <c r="J9681" i="24" s="1"/>
  <c r="I9682" i="24"/>
  <c r="J9682" i="24" s="1"/>
  <c r="I9683" i="24"/>
  <c r="J9683" i="24" s="1"/>
  <c r="I9684" i="24"/>
  <c r="J9684" i="24" s="1"/>
  <c r="I9685" i="24"/>
  <c r="I9686" i="24"/>
  <c r="J9686" i="24" s="1"/>
  <c r="I9687" i="24"/>
  <c r="J9687" i="24" s="1"/>
  <c r="I9688" i="24"/>
  <c r="J9688" i="24" s="1"/>
  <c r="I9689" i="24"/>
  <c r="J9689" i="24" s="1"/>
  <c r="I9690" i="24"/>
  <c r="J9690" i="24" s="1"/>
  <c r="I9691" i="24"/>
  <c r="J9691" i="24" s="1"/>
  <c r="I9692" i="24"/>
  <c r="J9692" i="24" s="1"/>
  <c r="I9693" i="24"/>
  <c r="I9694" i="24"/>
  <c r="J9694" i="24" s="1"/>
  <c r="I9695" i="24"/>
  <c r="J9695" i="24" s="1"/>
  <c r="I9696" i="24"/>
  <c r="J9696" i="24" s="1"/>
  <c r="I9697" i="24"/>
  <c r="J9697" i="24" s="1"/>
  <c r="I9698" i="24"/>
  <c r="J9698" i="24" s="1"/>
  <c r="I9699" i="24"/>
  <c r="J9699" i="24" s="1"/>
  <c r="I9700" i="24"/>
  <c r="J9700" i="24" s="1"/>
  <c r="I9701" i="24"/>
  <c r="I9702" i="24"/>
  <c r="J9702" i="24" s="1"/>
  <c r="I9703" i="24"/>
  <c r="J9703" i="24" s="1"/>
  <c r="I9704" i="24"/>
  <c r="J9704" i="24" s="1"/>
  <c r="I9705" i="24"/>
  <c r="J9705" i="24" s="1"/>
  <c r="I9706" i="24"/>
  <c r="J9706" i="24" s="1"/>
  <c r="I9707" i="24"/>
  <c r="J9707" i="24" s="1"/>
  <c r="I9708" i="24"/>
  <c r="J9708" i="24" s="1"/>
  <c r="I9709" i="24"/>
  <c r="I9710" i="24"/>
  <c r="J9710" i="24" s="1"/>
  <c r="I9711" i="24"/>
  <c r="J9711" i="24" s="1"/>
  <c r="I9712" i="24"/>
  <c r="J9712" i="24" s="1"/>
  <c r="I9713" i="24"/>
  <c r="J9713" i="24" s="1"/>
  <c r="I9714" i="24"/>
  <c r="J9714" i="24" s="1"/>
  <c r="I9715" i="24"/>
  <c r="J9715" i="24" s="1"/>
  <c r="I9716" i="24"/>
  <c r="J9716" i="24" s="1"/>
  <c r="I9717" i="24"/>
  <c r="I9718" i="24"/>
  <c r="J9718" i="24" s="1"/>
  <c r="I9719" i="24"/>
  <c r="J9719" i="24" s="1"/>
  <c r="I9720" i="24"/>
  <c r="J9720" i="24" s="1"/>
  <c r="I9721" i="24"/>
  <c r="J9721" i="24" s="1"/>
  <c r="I9722" i="24"/>
  <c r="J9722" i="24" s="1"/>
  <c r="I9723" i="24"/>
  <c r="J9723" i="24" s="1"/>
  <c r="I9724" i="24"/>
  <c r="J9724" i="24" s="1"/>
  <c r="I9725" i="24"/>
  <c r="I9726" i="24"/>
  <c r="J9726" i="24" s="1"/>
  <c r="I9727" i="24"/>
  <c r="J9727" i="24" s="1"/>
  <c r="I9728" i="24"/>
  <c r="J9728" i="24" s="1"/>
  <c r="I9729" i="24"/>
  <c r="J9729" i="24" s="1"/>
  <c r="I9730" i="24"/>
  <c r="J9730" i="24" s="1"/>
  <c r="I9731" i="24"/>
  <c r="J9731" i="24" s="1"/>
  <c r="I9732" i="24"/>
  <c r="J9732" i="24" s="1"/>
  <c r="I9733" i="24"/>
  <c r="I9734" i="24"/>
  <c r="J9734" i="24" s="1"/>
  <c r="I9735" i="24"/>
  <c r="J9735" i="24" s="1"/>
  <c r="I9736" i="24"/>
  <c r="J9736" i="24" s="1"/>
  <c r="I9737" i="24"/>
  <c r="J9737" i="24" s="1"/>
  <c r="I9738" i="24"/>
  <c r="J9738" i="24" s="1"/>
  <c r="I9739" i="24"/>
  <c r="J9739" i="24" s="1"/>
  <c r="I9740" i="24"/>
  <c r="J9740" i="24" s="1"/>
  <c r="I9741" i="24"/>
  <c r="I9742" i="24"/>
  <c r="J9742" i="24" s="1"/>
  <c r="I9743" i="24"/>
  <c r="J9743" i="24" s="1"/>
  <c r="I9744" i="24"/>
  <c r="J9744" i="24" s="1"/>
  <c r="I9745" i="24"/>
  <c r="J9745" i="24" s="1"/>
  <c r="I9746" i="24"/>
  <c r="J9746" i="24" s="1"/>
  <c r="I9747" i="24"/>
  <c r="J9747" i="24" s="1"/>
  <c r="I9748" i="24"/>
  <c r="J9748" i="24" s="1"/>
  <c r="I9749" i="24"/>
  <c r="I9750" i="24"/>
  <c r="J9750" i="24" s="1"/>
  <c r="I9751" i="24"/>
  <c r="J9751" i="24" s="1"/>
  <c r="I9752" i="24"/>
  <c r="J9752" i="24" s="1"/>
  <c r="I9753" i="24"/>
  <c r="J9753" i="24" s="1"/>
  <c r="I9754" i="24"/>
  <c r="J9754" i="24" s="1"/>
  <c r="I9755" i="24"/>
  <c r="J9755" i="24" s="1"/>
  <c r="I9756" i="24"/>
  <c r="J9756" i="24" s="1"/>
  <c r="I9757" i="24"/>
  <c r="I9758" i="24"/>
  <c r="J9758" i="24" s="1"/>
  <c r="I9759" i="24"/>
  <c r="J9759" i="24" s="1"/>
  <c r="I9760" i="24"/>
  <c r="J9760" i="24" s="1"/>
  <c r="I9761" i="24"/>
  <c r="J9761" i="24" s="1"/>
  <c r="I9762" i="24"/>
  <c r="J9762" i="24" s="1"/>
  <c r="I9763" i="24"/>
  <c r="J9763" i="24" s="1"/>
  <c r="I9764" i="24"/>
  <c r="J9764" i="24" s="1"/>
  <c r="I9765" i="24"/>
  <c r="I9766" i="24"/>
  <c r="J9766" i="24" s="1"/>
  <c r="I9767" i="24"/>
  <c r="J9767" i="24" s="1"/>
  <c r="I9768" i="24"/>
  <c r="J9768" i="24" s="1"/>
  <c r="I9769" i="24"/>
  <c r="J9769" i="24" s="1"/>
  <c r="I9770" i="24"/>
  <c r="J9770" i="24" s="1"/>
  <c r="I9771" i="24"/>
  <c r="J9771" i="24" s="1"/>
  <c r="I9772" i="24"/>
  <c r="J9772" i="24" s="1"/>
  <c r="I9773" i="24"/>
  <c r="I9774" i="24"/>
  <c r="J9774" i="24" s="1"/>
  <c r="I9775" i="24"/>
  <c r="J9775" i="24" s="1"/>
  <c r="I9776" i="24"/>
  <c r="J9776" i="24" s="1"/>
  <c r="I9777" i="24"/>
  <c r="J9777" i="24" s="1"/>
  <c r="I9778" i="24"/>
  <c r="J9778" i="24" s="1"/>
  <c r="I9779" i="24"/>
  <c r="J9779" i="24" s="1"/>
  <c r="I9780" i="24"/>
  <c r="J9780" i="24" s="1"/>
  <c r="I9781" i="24"/>
  <c r="I9782" i="24"/>
  <c r="J9782" i="24" s="1"/>
  <c r="I9783" i="24"/>
  <c r="J9783" i="24" s="1"/>
  <c r="I9784" i="24"/>
  <c r="J9784" i="24" s="1"/>
  <c r="I9785" i="24"/>
  <c r="J9785" i="24" s="1"/>
  <c r="I9786" i="24"/>
  <c r="J9786" i="24" s="1"/>
  <c r="I9787" i="24"/>
  <c r="J9787" i="24" s="1"/>
  <c r="I9788" i="24"/>
  <c r="J9788" i="24" s="1"/>
  <c r="I9789" i="24"/>
  <c r="I9790" i="24"/>
  <c r="J9790" i="24" s="1"/>
  <c r="I9791" i="24"/>
  <c r="J9791" i="24" s="1"/>
  <c r="I9792" i="24"/>
  <c r="J9792" i="24" s="1"/>
  <c r="I9793" i="24"/>
  <c r="J9793" i="24" s="1"/>
  <c r="I9794" i="24"/>
  <c r="J9794" i="24" s="1"/>
  <c r="I9795" i="24"/>
  <c r="J9795" i="24" s="1"/>
  <c r="I9796" i="24"/>
  <c r="J9796" i="24" s="1"/>
  <c r="I9797" i="24"/>
  <c r="I9798" i="24"/>
  <c r="J9798" i="24" s="1"/>
  <c r="I9799" i="24"/>
  <c r="J9799" i="24" s="1"/>
  <c r="I9800" i="24"/>
  <c r="J9800" i="24" s="1"/>
  <c r="I9801" i="24"/>
  <c r="J9801" i="24" s="1"/>
  <c r="I9802" i="24"/>
  <c r="J9802" i="24" s="1"/>
  <c r="I9803" i="24"/>
  <c r="J9803" i="24" s="1"/>
  <c r="I9804" i="24"/>
  <c r="J9804" i="24" s="1"/>
  <c r="I9805" i="24"/>
  <c r="I9806" i="24"/>
  <c r="J9806" i="24" s="1"/>
  <c r="I9807" i="24"/>
  <c r="J9807" i="24" s="1"/>
  <c r="I9808" i="24"/>
  <c r="J9808" i="24" s="1"/>
  <c r="I9809" i="24"/>
  <c r="J9809" i="24" s="1"/>
  <c r="I9810" i="24"/>
  <c r="J9810" i="24" s="1"/>
  <c r="I9811" i="24"/>
  <c r="J9811" i="24" s="1"/>
  <c r="I9812" i="24"/>
  <c r="J9812" i="24" s="1"/>
  <c r="I9813" i="24"/>
  <c r="I9814" i="24"/>
  <c r="J9814" i="24" s="1"/>
  <c r="I9815" i="24"/>
  <c r="J9815" i="24" s="1"/>
  <c r="I9816" i="24"/>
  <c r="J9816" i="24" s="1"/>
  <c r="I9817" i="24"/>
  <c r="J9817" i="24" s="1"/>
  <c r="I9818" i="24"/>
  <c r="J9818" i="24" s="1"/>
  <c r="I9819" i="24"/>
  <c r="J9819" i="24" s="1"/>
  <c r="I9820" i="24"/>
  <c r="J9820" i="24" s="1"/>
  <c r="I9821" i="24"/>
  <c r="I9822" i="24"/>
  <c r="J9822" i="24" s="1"/>
  <c r="I9823" i="24"/>
  <c r="J9823" i="24" s="1"/>
  <c r="I9824" i="24"/>
  <c r="J9824" i="24" s="1"/>
  <c r="I9825" i="24"/>
  <c r="J9825" i="24" s="1"/>
  <c r="I9826" i="24"/>
  <c r="J9826" i="24" s="1"/>
  <c r="I9827" i="24"/>
  <c r="J9827" i="24" s="1"/>
  <c r="I9828" i="24"/>
  <c r="J9828" i="24" s="1"/>
  <c r="I9829" i="24"/>
  <c r="I9830" i="24"/>
  <c r="J9830" i="24" s="1"/>
  <c r="I9831" i="24"/>
  <c r="J9831" i="24" s="1"/>
  <c r="I9832" i="24"/>
  <c r="J9832" i="24" s="1"/>
  <c r="I9833" i="24"/>
  <c r="J9833" i="24" s="1"/>
  <c r="I9834" i="24"/>
  <c r="J9834" i="24" s="1"/>
  <c r="I9835" i="24"/>
  <c r="J9835" i="24" s="1"/>
  <c r="I9836" i="24"/>
  <c r="J9836" i="24" s="1"/>
  <c r="I9837" i="24"/>
  <c r="I9838" i="24"/>
  <c r="J9838" i="24" s="1"/>
  <c r="I9839" i="24"/>
  <c r="J9839" i="24" s="1"/>
  <c r="I9840" i="24"/>
  <c r="J9840" i="24" s="1"/>
  <c r="I9841" i="24"/>
  <c r="J9841" i="24" s="1"/>
  <c r="I9842" i="24"/>
  <c r="J9842" i="24" s="1"/>
  <c r="I9843" i="24"/>
  <c r="J9843" i="24" s="1"/>
  <c r="I9844" i="24"/>
  <c r="J9844" i="24" s="1"/>
  <c r="I9845" i="24"/>
  <c r="I9846" i="24"/>
  <c r="J9846" i="24" s="1"/>
  <c r="I9847" i="24"/>
  <c r="J9847" i="24" s="1"/>
  <c r="I9848" i="24"/>
  <c r="J9848" i="24" s="1"/>
  <c r="I9849" i="24"/>
  <c r="J9849" i="24" s="1"/>
  <c r="I9850" i="24"/>
  <c r="J9850" i="24" s="1"/>
  <c r="I9851" i="24"/>
  <c r="J9851" i="24" s="1"/>
  <c r="I9852" i="24"/>
  <c r="J9852" i="24" s="1"/>
  <c r="I9853" i="24"/>
  <c r="I9854" i="24"/>
  <c r="J9854" i="24" s="1"/>
  <c r="I9855" i="24"/>
  <c r="J9855" i="24" s="1"/>
  <c r="I9856" i="24"/>
  <c r="J9856" i="24" s="1"/>
  <c r="I9857" i="24"/>
  <c r="J9857" i="24" s="1"/>
  <c r="I9858" i="24"/>
  <c r="J9858" i="24" s="1"/>
  <c r="I9859" i="24"/>
  <c r="J9859" i="24" s="1"/>
  <c r="I9860" i="24"/>
  <c r="J9860" i="24" s="1"/>
  <c r="I9861" i="24"/>
  <c r="I9862" i="24"/>
  <c r="J9862" i="24" s="1"/>
  <c r="I9863" i="24"/>
  <c r="J9863" i="24" s="1"/>
  <c r="I9864" i="24"/>
  <c r="J9864" i="24" s="1"/>
  <c r="I9865" i="24"/>
  <c r="J9865" i="24" s="1"/>
  <c r="I9866" i="24"/>
  <c r="J9866" i="24" s="1"/>
  <c r="I9867" i="24"/>
  <c r="J9867" i="24" s="1"/>
  <c r="I9868" i="24"/>
  <c r="J9868" i="24" s="1"/>
  <c r="I9869" i="24"/>
  <c r="I9870" i="24"/>
  <c r="J9870" i="24" s="1"/>
  <c r="I9871" i="24"/>
  <c r="J9871" i="24" s="1"/>
  <c r="I9872" i="24"/>
  <c r="J9872" i="24" s="1"/>
  <c r="I9873" i="24"/>
  <c r="J9873" i="24" s="1"/>
  <c r="I9874" i="24"/>
  <c r="J9874" i="24" s="1"/>
  <c r="I9875" i="24"/>
  <c r="J9875" i="24" s="1"/>
  <c r="I9876" i="24"/>
  <c r="J9876" i="24" s="1"/>
  <c r="I9877" i="24"/>
  <c r="I9878" i="24"/>
  <c r="J9878" i="24" s="1"/>
  <c r="I9879" i="24"/>
  <c r="J9879" i="24" s="1"/>
  <c r="I9880" i="24"/>
  <c r="J9880" i="24" s="1"/>
  <c r="I9881" i="24"/>
  <c r="J9881" i="24" s="1"/>
  <c r="I9882" i="24"/>
  <c r="J9882" i="24" s="1"/>
  <c r="I9883" i="24"/>
  <c r="J9883" i="24" s="1"/>
  <c r="I9884" i="24"/>
  <c r="J9884" i="24" s="1"/>
  <c r="I9885" i="24"/>
  <c r="I9886" i="24"/>
  <c r="J9886" i="24" s="1"/>
  <c r="I9887" i="24"/>
  <c r="J9887" i="24" s="1"/>
  <c r="I9888" i="24"/>
  <c r="J9888" i="24" s="1"/>
  <c r="I9889" i="24"/>
  <c r="J9889" i="24" s="1"/>
  <c r="I9890" i="24"/>
  <c r="J9890" i="24" s="1"/>
  <c r="I9891" i="24"/>
  <c r="J9891" i="24" s="1"/>
  <c r="I9892" i="24"/>
  <c r="J9892" i="24" s="1"/>
  <c r="I9893" i="24"/>
  <c r="I9894" i="24"/>
  <c r="J9894" i="24" s="1"/>
  <c r="I9895" i="24"/>
  <c r="J9895" i="24" s="1"/>
  <c r="I9896" i="24"/>
  <c r="J9896" i="24" s="1"/>
  <c r="I9897" i="24"/>
  <c r="J9897" i="24" s="1"/>
  <c r="I9898" i="24"/>
  <c r="J9898" i="24" s="1"/>
  <c r="I9899" i="24"/>
  <c r="J9899" i="24" s="1"/>
  <c r="I9900" i="24"/>
  <c r="J9900" i="24" s="1"/>
  <c r="I9901" i="24"/>
  <c r="I9902" i="24"/>
  <c r="J9902" i="24" s="1"/>
  <c r="I9903" i="24"/>
  <c r="J9903" i="24" s="1"/>
  <c r="I9904" i="24"/>
  <c r="J9904" i="24" s="1"/>
  <c r="I9905" i="24"/>
  <c r="J9905" i="24" s="1"/>
  <c r="I9906" i="24"/>
  <c r="J9906" i="24" s="1"/>
  <c r="I9907" i="24"/>
  <c r="J9907" i="24" s="1"/>
  <c r="I9908" i="24"/>
  <c r="J9908" i="24" s="1"/>
  <c r="I9909" i="24"/>
  <c r="I9910" i="24"/>
  <c r="J9910" i="24" s="1"/>
  <c r="I9911" i="24"/>
  <c r="J9911" i="24" s="1"/>
  <c r="I9912" i="24"/>
  <c r="J9912" i="24" s="1"/>
  <c r="I9913" i="24"/>
  <c r="J9913" i="24" s="1"/>
  <c r="I9914" i="24"/>
  <c r="J9914" i="24" s="1"/>
  <c r="I9915" i="24"/>
  <c r="J9915" i="24" s="1"/>
  <c r="I9916" i="24"/>
  <c r="J9916" i="24" s="1"/>
  <c r="I9917" i="24"/>
  <c r="I9918" i="24"/>
  <c r="J9918" i="24" s="1"/>
  <c r="I9919" i="24"/>
  <c r="J9919" i="24" s="1"/>
  <c r="I9920" i="24"/>
  <c r="J9920" i="24" s="1"/>
  <c r="I9921" i="24"/>
  <c r="J9921" i="24" s="1"/>
  <c r="I9922" i="24"/>
  <c r="J9922" i="24" s="1"/>
  <c r="I9923" i="24"/>
  <c r="J9923" i="24" s="1"/>
  <c r="I9924" i="24"/>
  <c r="J9924" i="24" s="1"/>
  <c r="I9925" i="24"/>
  <c r="I9926" i="24"/>
  <c r="J9926" i="24" s="1"/>
  <c r="I9927" i="24"/>
  <c r="J9927" i="24" s="1"/>
  <c r="I9928" i="24"/>
  <c r="J9928" i="24" s="1"/>
  <c r="I9929" i="24"/>
  <c r="J9929" i="24" s="1"/>
  <c r="I9930" i="24"/>
  <c r="J9930" i="24" s="1"/>
  <c r="I9931" i="24"/>
  <c r="J9931" i="24" s="1"/>
  <c r="I9932" i="24"/>
  <c r="J9932" i="24" s="1"/>
  <c r="I9933" i="24"/>
  <c r="I9934" i="24"/>
  <c r="J9934" i="24" s="1"/>
  <c r="I9935" i="24"/>
  <c r="J9935" i="24" s="1"/>
  <c r="I9936" i="24"/>
  <c r="J9936" i="24" s="1"/>
  <c r="I9937" i="24"/>
  <c r="J9937" i="24" s="1"/>
  <c r="I9938" i="24"/>
  <c r="J9938" i="24" s="1"/>
  <c r="I9939" i="24"/>
  <c r="J9939" i="24" s="1"/>
  <c r="I9940" i="24"/>
  <c r="J9940" i="24" s="1"/>
  <c r="I9941" i="24"/>
  <c r="I9942" i="24"/>
  <c r="J9942" i="24" s="1"/>
  <c r="I9943" i="24"/>
  <c r="J9943" i="24" s="1"/>
  <c r="I9944" i="24"/>
  <c r="J9944" i="24" s="1"/>
  <c r="I9945" i="24"/>
  <c r="J9945" i="24" s="1"/>
  <c r="I9946" i="24"/>
  <c r="J9946" i="24" s="1"/>
  <c r="I9947" i="24"/>
  <c r="J9947" i="24" s="1"/>
  <c r="I9948" i="24"/>
  <c r="J9948" i="24" s="1"/>
  <c r="I9949" i="24"/>
  <c r="I9950" i="24"/>
  <c r="J9950" i="24" s="1"/>
  <c r="I9951" i="24"/>
  <c r="J9951" i="24" s="1"/>
  <c r="I9952" i="24"/>
  <c r="J9952" i="24" s="1"/>
  <c r="I9953" i="24"/>
  <c r="J9953" i="24" s="1"/>
  <c r="I9954" i="24"/>
  <c r="J9954" i="24" s="1"/>
  <c r="I9955" i="24"/>
  <c r="J9955" i="24" s="1"/>
  <c r="I9956" i="24"/>
  <c r="J9956" i="24" s="1"/>
  <c r="I9957" i="24"/>
  <c r="I9958" i="24"/>
  <c r="J9958" i="24" s="1"/>
  <c r="I9959" i="24"/>
  <c r="J9959" i="24" s="1"/>
  <c r="I9960" i="24"/>
  <c r="J9960" i="24" s="1"/>
  <c r="I9961" i="24"/>
  <c r="J9961" i="24" s="1"/>
  <c r="I9962" i="24"/>
  <c r="J9962" i="24" s="1"/>
  <c r="I9963" i="24"/>
  <c r="J9963" i="24" s="1"/>
  <c r="I9964" i="24"/>
  <c r="J9964" i="24" s="1"/>
  <c r="I9965" i="24"/>
  <c r="I9966" i="24"/>
  <c r="J9966" i="24" s="1"/>
  <c r="I9967" i="24"/>
  <c r="J9967" i="24" s="1"/>
  <c r="I9968" i="24"/>
  <c r="J9968" i="24" s="1"/>
  <c r="I9969" i="24"/>
  <c r="J9969" i="24" s="1"/>
  <c r="I9970" i="24"/>
  <c r="J9970" i="24" s="1"/>
  <c r="I9971" i="24"/>
  <c r="J9971" i="24" s="1"/>
  <c r="I9972" i="24"/>
  <c r="J9972" i="24" s="1"/>
  <c r="I9973" i="24"/>
  <c r="I9974" i="24"/>
  <c r="J9974" i="24" s="1"/>
  <c r="I9975" i="24"/>
  <c r="J9975" i="24" s="1"/>
  <c r="I9976" i="24"/>
  <c r="J9976" i="24" s="1"/>
  <c r="I9977" i="24"/>
  <c r="J9977" i="24" s="1"/>
  <c r="I9978" i="24"/>
  <c r="J9978" i="24" s="1"/>
  <c r="I9979" i="24"/>
  <c r="J9979" i="24" s="1"/>
  <c r="I9980" i="24"/>
  <c r="J9980" i="24" s="1"/>
  <c r="I9981" i="24"/>
  <c r="I9982" i="24"/>
  <c r="J9982" i="24" s="1"/>
  <c r="I9983" i="24"/>
  <c r="J9983" i="24" s="1"/>
  <c r="I9984" i="24"/>
  <c r="J9984" i="24" s="1"/>
  <c r="I9985" i="24"/>
  <c r="J9985" i="24" s="1"/>
  <c r="I9986" i="24"/>
  <c r="J9986" i="24" s="1"/>
  <c r="I9987" i="24"/>
  <c r="J9987" i="24" s="1"/>
  <c r="I9988" i="24"/>
  <c r="J9988" i="24" s="1"/>
  <c r="I9989" i="24"/>
  <c r="I9990" i="24"/>
  <c r="J9990" i="24" s="1"/>
  <c r="I9991" i="24"/>
  <c r="J9991" i="24" s="1"/>
  <c r="I9992" i="24"/>
  <c r="J9992" i="24" s="1"/>
  <c r="I9993" i="24"/>
  <c r="J9993" i="24" s="1"/>
  <c r="I9994" i="24"/>
  <c r="J9994" i="24" s="1"/>
  <c r="I9995" i="24"/>
  <c r="J9995" i="24" s="1"/>
  <c r="I9996" i="24"/>
  <c r="J9996" i="24" s="1"/>
  <c r="I9997" i="24"/>
  <c r="I9998" i="24"/>
  <c r="J9998" i="24" s="1"/>
  <c r="I9999" i="24"/>
  <c r="J9999" i="24" s="1"/>
  <c r="I10000" i="24"/>
  <c r="J10000" i="24" s="1"/>
  <c r="I10001" i="24"/>
  <c r="J10001" i="24" s="1"/>
  <c r="I10002" i="24"/>
  <c r="J10002" i="24" s="1"/>
  <c r="I10003" i="24"/>
  <c r="J10003" i="24" s="1"/>
  <c r="I10004" i="24"/>
  <c r="J10004" i="24" s="1"/>
  <c r="I10005" i="24"/>
  <c r="I10006" i="24"/>
  <c r="J10006" i="24" s="1"/>
  <c r="I10007" i="24"/>
  <c r="J10007" i="24" s="1"/>
  <c r="I10008" i="24"/>
  <c r="J10008" i="24" s="1"/>
  <c r="I10009" i="24"/>
  <c r="J10009" i="24" s="1"/>
  <c r="I10010" i="24"/>
  <c r="J10010" i="24" s="1"/>
  <c r="I10011" i="24"/>
  <c r="J10011" i="24" s="1"/>
  <c r="I10012" i="24"/>
  <c r="J10012" i="24" s="1"/>
  <c r="I10013" i="24"/>
  <c r="I10014" i="24"/>
  <c r="J10014" i="24" s="1"/>
  <c r="I10015" i="24"/>
  <c r="J10015" i="24" s="1"/>
  <c r="I10016" i="24"/>
  <c r="J10016" i="24" s="1"/>
  <c r="I10017" i="24"/>
  <c r="J10017" i="24" s="1"/>
  <c r="I10018" i="24"/>
  <c r="J10018" i="24" s="1"/>
  <c r="I10019" i="24"/>
  <c r="J10019" i="24" s="1"/>
  <c r="I10020" i="24"/>
  <c r="J10020" i="24" s="1"/>
  <c r="I10021" i="24"/>
  <c r="I10022" i="24"/>
  <c r="J10022" i="24" s="1"/>
  <c r="I10023" i="24"/>
  <c r="J10023" i="24" s="1"/>
  <c r="I10024" i="24"/>
  <c r="J10024" i="24" s="1"/>
  <c r="I10025" i="24"/>
  <c r="J10025" i="24" s="1"/>
  <c r="I10026" i="24"/>
  <c r="J10026" i="24" s="1"/>
  <c r="I10027" i="24"/>
  <c r="J10027" i="24" s="1"/>
  <c r="I10028" i="24"/>
  <c r="J10028" i="24" s="1"/>
  <c r="I10029" i="24"/>
  <c r="I10030" i="24"/>
  <c r="J10030" i="24" s="1"/>
  <c r="I10031" i="24"/>
  <c r="J10031" i="24" s="1"/>
  <c r="I10032" i="24"/>
  <c r="J10032" i="24" s="1"/>
  <c r="I10033" i="24"/>
  <c r="J10033" i="24" s="1"/>
  <c r="I10034" i="24"/>
  <c r="J10034" i="24" s="1"/>
  <c r="I10035" i="24"/>
  <c r="J10035" i="24" s="1"/>
  <c r="I10036" i="24"/>
  <c r="J10036" i="24" s="1"/>
  <c r="I10037" i="24"/>
  <c r="I10038" i="24"/>
  <c r="J10038" i="24" s="1"/>
  <c r="I10039" i="24"/>
  <c r="J10039" i="24" s="1"/>
  <c r="I10040" i="24"/>
  <c r="J10040" i="24" s="1"/>
  <c r="I10041" i="24"/>
  <c r="J10041" i="24" s="1"/>
  <c r="I10042" i="24"/>
  <c r="J10042" i="24" s="1"/>
  <c r="I10043" i="24"/>
  <c r="J10043" i="24" s="1"/>
  <c r="I10044" i="24"/>
  <c r="J10044" i="24" s="1"/>
  <c r="I10045" i="24"/>
  <c r="I10046" i="24"/>
  <c r="J10046" i="24" s="1"/>
  <c r="I10047" i="24"/>
  <c r="J10047" i="24" s="1"/>
  <c r="I10048" i="24"/>
  <c r="J10048" i="24" s="1"/>
  <c r="I10049" i="24"/>
  <c r="J10049" i="24" s="1"/>
  <c r="I10050" i="24"/>
  <c r="J10050" i="24" s="1"/>
  <c r="I10051" i="24"/>
  <c r="J10051" i="24" s="1"/>
  <c r="I10052" i="24"/>
  <c r="J10052" i="24" s="1"/>
  <c r="I10053" i="24"/>
  <c r="H10053" i="24" s="1"/>
  <c r="I10054" i="24"/>
  <c r="J10054" i="24" s="1"/>
  <c r="I10055" i="24"/>
  <c r="J10055" i="24" s="1"/>
  <c r="I10056" i="24"/>
  <c r="J10056" i="24" s="1"/>
  <c r="I10057" i="24"/>
  <c r="J10057" i="24" s="1"/>
  <c r="I10058" i="24"/>
  <c r="J10058" i="24" s="1"/>
  <c r="I10059" i="24"/>
  <c r="J10059" i="24" s="1"/>
  <c r="I10060" i="24"/>
  <c r="J10060" i="24" s="1"/>
  <c r="I10061" i="24"/>
  <c r="H10061" i="24" s="1"/>
  <c r="I10062" i="24"/>
  <c r="J10062" i="24" s="1"/>
  <c r="I10063" i="24"/>
  <c r="J10063" i="24" s="1"/>
  <c r="I10064" i="24"/>
  <c r="J10064" i="24" s="1"/>
  <c r="I10065" i="24"/>
  <c r="J10065" i="24" s="1"/>
  <c r="I10066" i="24"/>
  <c r="J10066" i="24" s="1"/>
  <c r="I10067" i="24"/>
  <c r="J10067" i="24" s="1"/>
  <c r="I10068" i="24"/>
  <c r="J10068" i="24" s="1"/>
  <c r="I10069" i="24"/>
  <c r="H10069" i="24" s="1"/>
  <c r="I10070" i="24"/>
  <c r="J10070" i="24" s="1"/>
  <c r="I10071" i="24"/>
  <c r="J10071" i="24" s="1"/>
  <c r="I10072" i="24"/>
  <c r="J10072" i="24" s="1"/>
  <c r="I10073" i="24"/>
  <c r="J10073" i="24" s="1"/>
  <c r="I10074" i="24"/>
  <c r="J10074" i="24" s="1"/>
  <c r="I10075" i="24"/>
  <c r="J10075" i="24" s="1"/>
  <c r="I10076" i="24"/>
  <c r="J10076" i="24" s="1"/>
  <c r="I10077" i="24"/>
  <c r="H10077" i="24" s="1"/>
  <c r="I10078" i="24"/>
  <c r="J10078" i="24" s="1"/>
  <c r="I10079" i="24"/>
  <c r="J10079" i="24" s="1"/>
  <c r="I10080" i="24"/>
  <c r="J10080" i="24" s="1"/>
  <c r="I10081" i="24"/>
  <c r="J10081" i="24" s="1"/>
  <c r="I10082" i="24"/>
  <c r="J10082" i="24" s="1"/>
  <c r="I10083" i="24"/>
  <c r="J10083" i="24" s="1"/>
  <c r="I10084" i="24"/>
  <c r="J10084" i="24" s="1"/>
  <c r="I10085" i="24"/>
  <c r="H10085" i="24" s="1"/>
  <c r="I10086" i="24"/>
  <c r="J10086" i="24" s="1"/>
  <c r="I10087" i="24"/>
  <c r="J10087" i="24" s="1"/>
  <c r="I10088" i="24"/>
  <c r="J10088" i="24" s="1"/>
  <c r="I10089" i="24"/>
  <c r="J10089" i="24" s="1"/>
  <c r="I10090" i="24"/>
  <c r="J10090" i="24" s="1"/>
  <c r="I10091" i="24"/>
  <c r="J10091" i="24" s="1"/>
  <c r="I10092" i="24"/>
  <c r="J10092" i="24" s="1"/>
  <c r="I10093" i="24"/>
  <c r="H10093" i="24" s="1"/>
  <c r="I10094" i="24"/>
  <c r="J10094" i="24" s="1"/>
  <c r="I10095" i="24"/>
  <c r="J10095" i="24" s="1"/>
  <c r="I10096" i="24"/>
  <c r="J10096" i="24" s="1"/>
  <c r="I10097" i="24"/>
  <c r="J10097" i="24" s="1"/>
  <c r="I10098" i="24"/>
  <c r="J10098" i="24" s="1"/>
  <c r="I10099" i="24"/>
  <c r="J10099" i="24" s="1"/>
  <c r="I10100" i="24"/>
  <c r="J10100" i="24" s="1"/>
  <c r="I10101" i="24"/>
  <c r="H10101" i="24" s="1"/>
  <c r="I10102" i="24"/>
  <c r="J10102" i="24" s="1"/>
  <c r="I10103" i="24"/>
  <c r="J10103" i="24" s="1"/>
  <c r="I10104" i="24"/>
  <c r="J10104" i="24" s="1"/>
  <c r="I10105" i="24"/>
  <c r="J10105" i="24" s="1"/>
  <c r="I10106" i="24"/>
  <c r="J10106" i="24" s="1"/>
  <c r="I10107" i="24"/>
  <c r="J10107" i="24" s="1"/>
  <c r="I10108" i="24"/>
  <c r="J10108" i="24" s="1"/>
  <c r="I10109" i="24"/>
  <c r="H10109" i="24" s="1"/>
  <c r="I10110" i="24"/>
  <c r="J10110" i="24" s="1"/>
  <c r="I10111" i="24"/>
  <c r="J10111" i="24" s="1"/>
  <c r="I10112" i="24"/>
  <c r="J10112" i="24" s="1"/>
  <c r="I10113" i="24"/>
  <c r="J10113" i="24" s="1"/>
  <c r="I10114" i="24"/>
  <c r="J10114" i="24" s="1"/>
  <c r="I10115" i="24"/>
  <c r="J10115" i="24" s="1"/>
  <c r="I10116" i="24"/>
  <c r="J10116" i="24" s="1"/>
  <c r="I10117" i="24"/>
  <c r="H10117" i="24" s="1"/>
  <c r="I10118" i="24"/>
  <c r="J10118" i="24" s="1"/>
  <c r="I10119" i="24"/>
  <c r="J10119" i="24" s="1"/>
  <c r="I10120" i="24"/>
  <c r="J10120" i="24" s="1"/>
  <c r="I10121" i="24"/>
  <c r="J10121" i="24" s="1"/>
  <c r="I10122" i="24"/>
  <c r="J10122" i="24" s="1"/>
  <c r="I10123" i="24"/>
  <c r="J10123" i="24" s="1"/>
  <c r="I10124" i="24"/>
  <c r="J10124" i="24" s="1"/>
  <c r="I10125" i="24"/>
  <c r="H10125" i="24" s="1"/>
  <c r="I10126" i="24"/>
  <c r="J10126" i="24" s="1"/>
  <c r="I10127" i="24"/>
  <c r="J10127" i="24" s="1"/>
  <c r="I10128" i="24"/>
  <c r="J10128" i="24" s="1"/>
  <c r="I10129" i="24"/>
  <c r="J10129" i="24" s="1"/>
  <c r="I10130" i="24"/>
  <c r="J10130" i="24" s="1"/>
  <c r="I10131" i="24"/>
  <c r="J10131" i="24" s="1"/>
  <c r="I10132" i="24"/>
  <c r="J10132" i="24" s="1"/>
  <c r="I10133" i="24"/>
  <c r="H10133" i="24" s="1"/>
  <c r="I10134" i="24"/>
  <c r="J10134" i="24" s="1"/>
  <c r="I10135" i="24"/>
  <c r="J10135" i="24" s="1"/>
  <c r="I10136" i="24"/>
  <c r="J10136" i="24" s="1"/>
  <c r="I10137" i="24"/>
  <c r="J10137" i="24" s="1"/>
  <c r="I10138" i="24"/>
  <c r="J10138" i="24" s="1"/>
  <c r="I10139" i="24"/>
  <c r="J10139" i="24" s="1"/>
  <c r="I10140" i="24"/>
  <c r="J10140" i="24" s="1"/>
  <c r="I10141" i="24"/>
  <c r="H10141" i="24" s="1"/>
  <c r="I10142" i="24"/>
  <c r="J10142" i="24" s="1"/>
  <c r="I10143" i="24"/>
  <c r="J10143" i="24" s="1"/>
  <c r="I10144" i="24"/>
  <c r="J10144" i="24" s="1"/>
  <c r="I10145" i="24"/>
  <c r="J10145" i="24" s="1"/>
  <c r="I10146" i="24"/>
  <c r="J10146" i="24" s="1"/>
  <c r="I10147" i="24"/>
  <c r="J10147" i="24" s="1"/>
  <c r="I10148" i="24"/>
  <c r="J10148" i="24" s="1"/>
  <c r="I10149" i="24"/>
  <c r="H10149" i="24" s="1"/>
  <c r="I10150" i="24"/>
  <c r="J10150" i="24" s="1"/>
  <c r="I10151" i="24"/>
  <c r="J10151" i="24" s="1"/>
  <c r="I10152" i="24"/>
  <c r="J10152" i="24" s="1"/>
  <c r="I10153" i="24"/>
  <c r="J10153" i="24" s="1"/>
  <c r="I10154" i="24"/>
  <c r="J10154" i="24" s="1"/>
  <c r="I10155" i="24"/>
  <c r="J10155" i="24" s="1"/>
  <c r="I10156" i="24"/>
  <c r="J10156" i="24" s="1"/>
  <c r="I10157" i="24"/>
  <c r="H10157" i="24" s="1"/>
  <c r="I10158" i="24"/>
  <c r="J10158" i="24" s="1"/>
  <c r="I10159" i="24"/>
  <c r="J10159" i="24" s="1"/>
  <c r="I10160" i="24"/>
  <c r="J10160" i="24" s="1"/>
  <c r="I10161" i="24"/>
  <c r="J10161" i="24" s="1"/>
  <c r="I10162" i="24"/>
  <c r="J10162" i="24" s="1"/>
  <c r="I10163" i="24"/>
  <c r="J10163" i="24" s="1"/>
  <c r="I10164" i="24"/>
  <c r="J10164" i="24" s="1"/>
  <c r="I10165" i="24"/>
  <c r="H10165" i="24" s="1"/>
  <c r="I10166" i="24"/>
  <c r="J10166" i="24" s="1"/>
  <c r="I10167" i="24"/>
  <c r="J10167" i="24" s="1"/>
  <c r="I10168" i="24"/>
  <c r="J10168" i="24" s="1"/>
  <c r="I10169" i="24"/>
  <c r="J10169" i="24" s="1"/>
  <c r="I10170" i="24"/>
  <c r="J10170" i="24" s="1"/>
  <c r="I10171" i="24"/>
  <c r="J10171" i="24" s="1"/>
  <c r="I10172" i="24"/>
  <c r="J10172" i="24" s="1"/>
  <c r="I10173" i="24"/>
  <c r="H10173" i="24" s="1"/>
  <c r="I10174" i="24"/>
  <c r="J10174" i="24" s="1"/>
  <c r="I10175" i="24"/>
  <c r="J10175" i="24" s="1"/>
  <c r="I10176" i="24"/>
  <c r="J10176" i="24" s="1"/>
  <c r="I10177" i="24"/>
  <c r="J10177" i="24" s="1"/>
  <c r="I10178" i="24"/>
  <c r="J10178" i="24" s="1"/>
  <c r="I10179" i="24"/>
  <c r="J10179" i="24" s="1"/>
  <c r="I10180" i="24"/>
  <c r="J10180" i="24" s="1"/>
  <c r="I10181" i="24"/>
  <c r="H10181" i="24" s="1"/>
  <c r="I10182" i="24"/>
  <c r="J10182" i="24" s="1"/>
  <c r="I10183" i="24"/>
  <c r="J10183" i="24" s="1"/>
  <c r="I10184" i="24"/>
  <c r="J10184" i="24" s="1"/>
  <c r="I10185" i="24"/>
  <c r="J10185" i="24" s="1"/>
  <c r="I10186" i="24"/>
  <c r="J10186" i="24" s="1"/>
  <c r="I10187" i="24"/>
  <c r="J10187" i="24" s="1"/>
  <c r="I10188" i="24"/>
  <c r="J10188" i="24" s="1"/>
  <c r="I10189" i="24"/>
  <c r="H10189" i="24" s="1"/>
  <c r="I10190" i="24"/>
  <c r="J10190" i="24" s="1"/>
  <c r="I10191" i="24"/>
  <c r="J10191" i="24" s="1"/>
  <c r="I10192" i="24"/>
  <c r="J10192" i="24" s="1"/>
  <c r="I10193" i="24"/>
  <c r="J10193" i="24" s="1"/>
  <c r="I10194" i="24"/>
  <c r="J10194" i="24" s="1"/>
  <c r="I10195" i="24"/>
  <c r="J10195" i="24" s="1"/>
  <c r="I10196" i="24"/>
  <c r="J10196" i="24" s="1"/>
  <c r="I10197" i="24"/>
  <c r="H10197" i="24" s="1"/>
  <c r="I10198" i="24"/>
  <c r="J10198" i="24" s="1"/>
  <c r="I10199" i="24"/>
  <c r="J10199" i="24" s="1"/>
  <c r="I10200" i="24"/>
  <c r="J10200" i="24" s="1"/>
  <c r="I10201" i="24"/>
  <c r="J10201" i="24" s="1"/>
  <c r="I10202" i="24"/>
  <c r="J10202" i="24" s="1"/>
  <c r="I10203" i="24"/>
  <c r="J10203" i="24" s="1"/>
  <c r="I10204" i="24"/>
  <c r="J10204" i="24" s="1"/>
  <c r="I10205" i="24"/>
  <c r="H10205" i="24" s="1"/>
  <c r="I10206" i="24"/>
  <c r="J10206" i="24" s="1"/>
  <c r="I10207" i="24"/>
  <c r="J10207" i="24" s="1"/>
  <c r="I10208" i="24"/>
  <c r="J10208" i="24" s="1"/>
  <c r="I10209" i="24"/>
  <c r="J10209" i="24" s="1"/>
  <c r="I10210" i="24"/>
  <c r="J10210" i="24" s="1"/>
  <c r="I10211" i="24"/>
  <c r="J10211" i="24" s="1"/>
  <c r="I10212" i="24"/>
  <c r="J10212" i="24" s="1"/>
  <c r="I10213" i="24"/>
  <c r="H10213" i="24" s="1"/>
  <c r="I10214" i="24"/>
  <c r="J10214" i="24" s="1"/>
  <c r="I10215" i="24"/>
  <c r="J10215" i="24" s="1"/>
  <c r="I10216" i="24"/>
  <c r="J10216" i="24" s="1"/>
  <c r="I10217" i="24"/>
  <c r="J10217" i="24" s="1"/>
  <c r="I10218" i="24"/>
  <c r="J10218" i="24" s="1"/>
  <c r="I10219" i="24"/>
  <c r="J10219" i="24" s="1"/>
  <c r="I10220" i="24"/>
  <c r="J10220" i="24" s="1"/>
  <c r="I10221" i="24"/>
  <c r="H10221" i="24" s="1"/>
  <c r="I10222" i="24"/>
  <c r="J10222" i="24" s="1"/>
  <c r="I10223" i="24"/>
  <c r="J10223" i="24" s="1"/>
  <c r="I10224" i="24"/>
  <c r="J10224" i="24" s="1"/>
  <c r="I10225" i="24"/>
  <c r="J10225" i="24" s="1"/>
  <c r="I10226" i="24"/>
  <c r="J10226" i="24" s="1"/>
  <c r="I10227" i="24"/>
  <c r="J10227" i="24" s="1"/>
  <c r="I10228" i="24"/>
  <c r="J10228" i="24" s="1"/>
  <c r="I10229" i="24"/>
  <c r="H10229" i="24" s="1"/>
  <c r="I10230" i="24"/>
  <c r="J10230" i="24" s="1"/>
  <c r="I10231" i="24"/>
  <c r="J10231" i="24" s="1"/>
  <c r="I10232" i="24"/>
  <c r="J10232" i="24" s="1"/>
  <c r="I10233" i="24"/>
  <c r="J10233" i="24" s="1"/>
  <c r="I10234" i="24"/>
  <c r="J10234" i="24" s="1"/>
  <c r="I10235" i="24"/>
  <c r="J10235" i="24" s="1"/>
  <c r="I10236" i="24"/>
  <c r="J10236" i="24" s="1"/>
  <c r="I10237" i="24"/>
  <c r="H10237" i="24" s="1"/>
  <c r="I10238" i="24"/>
  <c r="J10238" i="24" s="1"/>
  <c r="I10239" i="24"/>
  <c r="J10239" i="24" s="1"/>
  <c r="I10240" i="24"/>
  <c r="J10240" i="24" s="1"/>
  <c r="I10241" i="24"/>
  <c r="J10241" i="24" s="1"/>
  <c r="I10242" i="24"/>
  <c r="J10242" i="24" s="1"/>
  <c r="I10243" i="24"/>
  <c r="J10243" i="24" s="1"/>
  <c r="I10244" i="24"/>
  <c r="J10244" i="24" s="1"/>
  <c r="I10245" i="24"/>
  <c r="H10245" i="24" s="1"/>
  <c r="I10246" i="24"/>
  <c r="J10246" i="24" s="1"/>
  <c r="I10247" i="24"/>
  <c r="J10247" i="24" s="1"/>
  <c r="I10248" i="24"/>
  <c r="J10248" i="24" s="1"/>
  <c r="I10249" i="24"/>
  <c r="J10249" i="24" s="1"/>
  <c r="I10250" i="24"/>
  <c r="J10250" i="24" s="1"/>
  <c r="I10251" i="24"/>
  <c r="J10251" i="24" s="1"/>
  <c r="I10252" i="24"/>
  <c r="J10252" i="24" s="1"/>
  <c r="I10253" i="24"/>
  <c r="H10253" i="24" s="1"/>
  <c r="I10254" i="24"/>
  <c r="J10254" i="24" s="1"/>
  <c r="I10255" i="24"/>
  <c r="J10255" i="24" s="1"/>
  <c r="I10256" i="24"/>
  <c r="J10256" i="24" s="1"/>
  <c r="I10257" i="24"/>
  <c r="J10257" i="24" s="1"/>
  <c r="I10258" i="24"/>
  <c r="J10258" i="24" s="1"/>
  <c r="I10259" i="24"/>
  <c r="J10259" i="24" s="1"/>
  <c r="I10260" i="24"/>
  <c r="J10260" i="24" s="1"/>
  <c r="I10261" i="24"/>
  <c r="H10261" i="24" s="1"/>
  <c r="I10262" i="24"/>
  <c r="J10262" i="24" s="1"/>
  <c r="I10263" i="24"/>
  <c r="J10263" i="24" s="1"/>
  <c r="I10264" i="24"/>
  <c r="J10264" i="24" s="1"/>
  <c r="I10265" i="24"/>
  <c r="J10265" i="24" s="1"/>
  <c r="I10266" i="24"/>
  <c r="J10266" i="24" s="1"/>
  <c r="I10267" i="24"/>
  <c r="J10267" i="24" s="1"/>
  <c r="I10268" i="24"/>
  <c r="J10268" i="24" s="1"/>
  <c r="I10269" i="24"/>
  <c r="H10269" i="24" s="1"/>
  <c r="I10270" i="24"/>
  <c r="J10270" i="24" s="1"/>
  <c r="I10271" i="24"/>
  <c r="J10271" i="24" s="1"/>
  <c r="I10272" i="24"/>
  <c r="J10272" i="24" s="1"/>
  <c r="I10273" i="24"/>
  <c r="J10273" i="24" s="1"/>
  <c r="I10274" i="24"/>
  <c r="J10274" i="24" s="1"/>
  <c r="I10275" i="24"/>
  <c r="J10275" i="24" s="1"/>
  <c r="I10276" i="24"/>
  <c r="J10276" i="24" s="1"/>
  <c r="I10277" i="24"/>
  <c r="H10277" i="24" s="1"/>
  <c r="I10278" i="24"/>
  <c r="J10278" i="24" s="1"/>
  <c r="I10279" i="24"/>
  <c r="J10279" i="24" s="1"/>
  <c r="I10280" i="24"/>
  <c r="J10280" i="24" s="1"/>
  <c r="I10281" i="24"/>
  <c r="J10281" i="24" s="1"/>
  <c r="I10282" i="24"/>
  <c r="J10282" i="24" s="1"/>
  <c r="I10283" i="24"/>
  <c r="J10283" i="24" s="1"/>
  <c r="I10284" i="24"/>
  <c r="J10284" i="24" s="1"/>
  <c r="I10285" i="24"/>
  <c r="H10285" i="24" s="1"/>
  <c r="I10286" i="24"/>
  <c r="J10286" i="24" s="1"/>
  <c r="I10287" i="24"/>
  <c r="J10287" i="24" s="1"/>
  <c r="I10288" i="24"/>
  <c r="J10288" i="24" s="1"/>
  <c r="I10289" i="24"/>
  <c r="J10289" i="24" s="1"/>
  <c r="I10290" i="24"/>
  <c r="J10290" i="24" s="1"/>
  <c r="I10291" i="24"/>
  <c r="J10291" i="24" s="1"/>
  <c r="I10292" i="24"/>
  <c r="J10292" i="24" s="1"/>
  <c r="I10293" i="24"/>
  <c r="H10293" i="24" s="1"/>
  <c r="I10294" i="24"/>
  <c r="J10294" i="24" s="1"/>
  <c r="I10295" i="24"/>
  <c r="J10295" i="24" s="1"/>
  <c r="I10296" i="24"/>
  <c r="J10296" i="24" s="1"/>
  <c r="I10297" i="24"/>
  <c r="J10297" i="24" s="1"/>
  <c r="I10298" i="24"/>
  <c r="J10298" i="24" s="1"/>
  <c r="I10299" i="24"/>
  <c r="J10299" i="24" s="1"/>
  <c r="I10300" i="24"/>
  <c r="J10300" i="24" s="1"/>
  <c r="I10301" i="24"/>
  <c r="H10301" i="24" s="1"/>
  <c r="I10302" i="24"/>
  <c r="J10302" i="24" s="1"/>
  <c r="I10303" i="24"/>
  <c r="J10303" i="24" s="1"/>
  <c r="I10304" i="24"/>
  <c r="J10304" i="24" s="1"/>
  <c r="I10305" i="24"/>
  <c r="J10305" i="24" s="1"/>
  <c r="I10306" i="24"/>
  <c r="J10306" i="24" s="1"/>
  <c r="I10307" i="24"/>
  <c r="J10307" i="24" s="1"/>
  <c r="I10308" i="24"/>
  <c r="J10308" i="24" s="1"/>
  <c r="I10309" i="24"/>
  <c r="H10309" i="24" s="1"/>
  <c r="I10310" i="24"/>
  <c r="J10310" i="24" s="1"/>
  <c r="I10311" i="24"/>
  <c r="J10311" i="24" s="1"/>
  <c r="I10312" i="24"/>
  <c r="J10312" i="24" s="1"/>
  <c r="I10313" i="24"/>
  <c r="J10313" i="24" s="1"/>
  <c r="I10314" i="24"/>
  <c r="J10314" i="24" s="1"/>
  <c r="I10315" i="24"/>
  <c r="J10315" i="24" s="1"/>
  <c r="I10316" i="24"/>
  <c r="J10316" i="24" s="1"/>
  <c r="I10317" i="24"/>
  <c r="H10317" i="24" s="1"/>
  <c r="I10318" i="24"/>
  <c r="J10318" i="24" s="1"/>
  <c r="I10319" i="24"/>
  <c r="J10319" i="24" s="1"/>
  <c r="I10320" i="24"/>
  <c r="J10320" i="24" s="1"/>
  <c r="I10321" i="24"/>
  <c r="J10321" i="24" s="1"/>
  <c r="I10322" i="24"/>
  <c r="J10322" i="24" s="1"/>
  <c r="I10323" i="24"/>
  <c r="J10323" i="24" s="1"/>
  <c r="I10324" i="24"/>
  <c r="J10324" i="24" s="1"/>
  <c r="I10325" i="24"/>
  <c r="H10325" i="24" s="1"/>
  <c r="I10326" i="24"/>
  <c r="J10326" i="24" s="1"/>
  <c r="I10327" i="24"/>
  <c r="J10327" i="24" s="1"/>
  <c r="I10328" i="24"/>
  <c r="J10328" i="24" s="1"/>
  <c r="I10329" i="24"/>
  <c r="J10329" i="24" s="1"/>
  <c r="I10330" i="24"/>
  <c r="J10330" i="24" s="1"/>
  <c r="I10331" i="24"/>
  <c r="J10331" i="24" s="1"/>
  <c r="I10332" i="24"/>
  <c r="J10332" i="24" s="1"/>
  <c r="I10333" i="24"/>
  <c r="H10333" i="24" s="1"/>
  <c r="I10334" i="24"/>
  <c r="J10334" i="24" s="1"/>
  <c r="I10335" i="24"/>
  <c r="J10335" i="24" s="1"/>
  <c r="I10336" i="24"/>
  <c r="J10336" i="24" s="1"/>
  <c r="I10337" i="24"/>
  <c r="J10337" i="24" s="1"/>
  <c r="I10338" i="24"/>
  <c r="J10338" i="24" s="1"/>
  <c r="I10339" i="24"/>
  <c r="J10339" i="24" s="1"/>
  <c r="I10340" i="24"/>
  <c r="J10340" i="24" s="1"/>
  <c r="I10341" i="24"/>
  <c r="H10341" i="24" s="1"/>
  <c r="I10342" i="24"/>
  <c r="J10342" i="24" s="1"/>
  <c r="I10343" i="24"/>
  <c r="J10343" i="24" s="1"/>
  <c r="I10344" i="24"/>
  <c r="J10344" i="24" s="1"/>
  <c r="I10345" i="24"/>
  <c r="J10345" i="24" s="1"/>
  <c r="I10346" i="24"/>
  <c r="J10346" i="24" s="1"/>
  <c r="I10347" i="24"/>
  <c r="J10347" i="24" s="1"/>
  <c r="I10348" i="24"/>
  <c r="J10348" i="24" s="1"/>
  <c r="I10349" i="24"/>
  <c r="H10349" i="24" s="1"/>
  <c r="I10350" i="24"/>
  <c r="J10350" i="24" s="1"/>
  <c r="I10351" i="24"/>
  <c r="J10351" i="24" s="1"/>
  <c r="I10352" i="24"/>
  <c r="J10352" i="24" s="1"/>
  <c r="I10353" i="24"/>
  <c r="J10353" i="24" s="1"/>
  <c r="I10354" i="24"/>
  <c r="J10354" i="24" s="1"/>
  <c r="I10355" i="24"/>
  <c r="J10355" i="24" s="1"/>
  <c r="I10356" i="24"/>
  <c r="J10356" i="24" s="1"/>
  <c r="I10357" i="24"/>
  <c r="H10357" i="24" s="1"/>
  <c r="I10358" i="24"/>
  <c r="J10358" i="24" s="1"/>
  <c r="I10359" i="24"/>
  <c r="J10359" i="24" s="1"/>
  <c r="I10360" i="24"/>
  <c r="J10360" i="24" s="1"/>
  <c r="I10361" i="24"/>
  <c r="J10361" i="24" s="1"/>
  <c r="I10362" i="24"/>
  <c r="J10362" i="24" s="1"/>
  <c r="I10363" i="24"/>
  <c r="J10363" i="24" s="1"/>
  <c r="I10364" i="24"/>
  <c r="J10364" i="24" s="1"/>
  <c r="I10365" i="24"/>
  <c r="H10365" i="24" s="1"/>
  <c r="I10366" i="24"/>
  <c r="J10366" i="24" s="1"/>
  <c r="I10367" i="24"/>
  <c r="J10367" i="24" s="1"/>
  <c r="I10368" i="24"/>
  <c r="J10368" i="24" s="1"/>
  <c r="I10369" i="24"/>
  <c r="J10369" i="24" s="1"/>
  <c r="I10370" i="24"/>
  <c r="J10370" i="24" s="1"/>
  <c r="I10371" i="24"/>
  <c r="J10371" i="24" s="1"/>
  <c r="I10372" i="24"/>
  <c r="J10372" i="24" s="1"/>
  <c r="I10373" i="24"/>
  <c r="H10373" i="24" s="1"/>
  <c r="I10374" i="24"/>
  <c r="J10374" i="24" s="1"/>
  <c r="I10375" i="24"/>
  <c r="J10375" i="24" s="1"/>
  <c r="I10376" i="24"/>
  <c r="J10376" i="24" s="1"/>
  <c r="I10377" i="24"/>
  <c r="J10377" i="24" s="1"/>
  <c r="I10378" i="24"/>
  <c r="J10378" i="24" s="1"/>
  <c r="I10379" i="24"/>
  <c r="J10379" i="24" s="1"/>
  <c r="I10380" i="24"/>
  <c r="J10380" i="24" s="1"/>
  <c r="I10381" i="24"/>
  <c r="H10381" i="24" s="1"/>
  <c r="I10382" i="24"/>
  <c r="J10382" i="24" s="1"/>
  <c r="I10383" i="24"/>
  <c r="J10383" i="24" s="1"/>
  <c r="I10384" i="24"/>
  <c r="J10384" i="24" s="1"/>
  <c r="I10385" i="24"/>
  <c r="J10385" i="24" s="1"/>
  <c r="I10386" i="24"/>
  <c r="J10386" i="24" s="1"/>
  <c r="I10387" i="24"/>
  <c r="J10387" i="24" s="1"/>
  <c r="I10388" i="24"/>
  <c r="J10388" i="24" s="1"/>
  <c r="I10389" i="24"/>
  <c r="H10389" i="24" s="1"/>
  <c r="I10390" i="24"/>
  <c r="J10390" i="24" s="1"/>
  <c r="I10391" i="24"/>
  <c r="J10391" i="24" s="1"/>
  <c r="I10392" i="24"/>
  <c r="J10392" i="24" s="1"/>
  <c r="I10393" i="24"/>
  <c r="J10393" i="24" s="1"/>
  <c r="I10394" i="24"/>
  <c r="J10394" i="24" s="1"/>
  <c r="I10395" i="24"/>
  <c r="J10395" i="24" s="1"/>
  <c r="I10396" i="24"/>
  <c r="J10396" i="24" s="1"/>
  <c r="I10397" i="24"/>
  <c r="H10397" i="24" s="1"/>
  <c r="I10398" i="24"/>
  <c r="J10398" i="24" s="1"/>
  <c r="I10399" i="24"/>
  <c r="J10399" i="24" s="1"/>
  <c r="I10400" i="24"/>
  <c r="J10400" i="24" s="1"/>
  <c r="I10401" i="24"/>
  <c r="J10401" i="24" s="1"/>
  <c r="I10402" i="24"/>
  <c r="J10402" i="24" s="1"/>
  <c r="I10403" i="24"/>
  <c r="J10403" i="24" s="1"/>
  <c r="I10404" i="24"/>
  <c r="H10404" i="24" s="1"/>
  <c r="I10405" i="24"/>
  <c r="H10405" i="24" s="1"/>
  <c r="I10406" i="24"/>
  <c r="J10406" i="24" s="1"/>
  <c r="I10407" i="24"/>
  <c r="J10407" i="24" s="1"/>
  <c r="I10408" i="24"/>
  <c r="J10408" i="24" s="1"/>
  <c r="I10409" i="24"/>
  <c r="J10409" i="24" s="1"/>
  <c r="I10410" i="24"/>
  <c r="J10410" i="24" s="1"/>
  <c r="I10411" i="24"/>
  <c r="J10411" i="24" s="1"/>
  <c r="I10412" i="24"/>
  <c r="H10412" i="24" s="1"/>
  <c r="I10413" i="24"/>
  <c r="H10413" i="24" s="1"/>
  <c r="I10414" i="24"/>
  <c r="J10414" i="24" s="1"/>
  <c r="I10415" i="24"/>
  <c r="J10415" i="24" s="1"/>
  <c r="I10416" i="24"/>
  <c r="J10416" i="24" s="1"/>
  <c r="I10417" i="24"/>
  <c r="J10417" i="24" s="1"/>
  <c r="I10418" i="24"/>
  <c r="J10418" i="24" s="1"/>
  <c r="I10419" i="24"/>
  <c r="J10419" i="24" s="1"/>
  <c r="I10420" i="24"/>
  <c r="H10420" i="24" s="1"/>
  <c r="I10421" i="24"/>
  <c r="H10421" i="24" s="1"/>
  <c r="I10422" i="24"/>
  <c r="J10422" i="24" s="1"/>
  <c r="I10423" i="24"/>
  <c r="J10423" i="24" s="1"/>
  <c r="I10424" i="24"/>
  <c r="J10424" i="24" s="1"/>
  <c r="I10425" i="24"/>
  <c r="J10425" i="24" s="1"/>
  <c r="I10426" i="24"/>
  <c r="J10426" i="24" s="1"/>
  <c r="I10427" i="24"/>
  <c r="J10427" i="24" s="1"/>
  <c r="I10428" i="24"/>
  <c r="H10428" i="24" s="1"/>
  <c r="I10429" i="24"/>
  <c r="J10429" i="24" s="1"/>
  <c r="I10430" i="24"/>
  <c r="J10430" i="24" s="1"/>
  <c r="I10431" i="24"/>
  <c r="J10431" i="24" s="1"/>
  <c r="I10432" i="24"/>
  <c r="J10432" i="24" s="1"/>
  <c r="I10433" i="24"/>
  <c r="J10433" i="24" s="1"/>
  <c r="I10434" i="24"/>
  <c r="J10434" i="24" s="1"/>
  <c r="I10435" i="24"/>
  <c r="J10435" i="24" s="1"/>
  <c r="I10436" i="24"/>
  <c r="H10436" i="24" s="1"/>
  <c r="I10437" i="24"/>
  <c r="H10437" i="24" s="1"/>
  <c r="I10438" i="24"/>
  <c r="J10438" i="24" s="1"/>
  <c r="I10439" i="24"/>
  <c r="J10439" i="24" s="1"/>
  <c r="I10440" i="24"/>
  <c r="J10440" i="24" s="1"/>
  <c r="I10441" i="24"/>
  <c r="J10441" i="24" s="1"/>
  <c r="I10442" i="24"/>
  <c r="J10442" i="24" s="1"/>
  <c r="I10443" i="24"/>
  <c r="J10443" i="24" s="1"/>
  <c r="I10444" i="24"/>
  <c r="H10444" i="24" s="1"/>
  <c r="I10445" i="24"/>
  <c r="H10445" i="24" s="1"/>
  <c r="I10446" i="24"/>
  <c r="J10446" i="24" s="1"/>
  <c r="I10447" i="24"/>
  <c r="J10447" i="24" s="1"/>
  <c r="I10448" i="24"/>
  <c r="J10448" i="24" s="1"/>
  <c r="I10449" i="24"/>
  <c r="J10449" i="24" s="1"/>
  <c r="I10450" i="24"/>
  <c r="J10450" i="24" s="1"/>
  <c r="I10451" i="24"/>
  <c r="J10451" i="24" s="1"/>
  <c r="I10452" i="24"/>
  <c r="H10452" i="24" s="1"/>
  <c r="I10453" i="24"/>
  <c r="H10453" i="24" s="1"/>
  <c r="I10454" i="24"/>
  <c r="J10454" i="24" s="1"/>
  <c r="I10455" i="24"/>
  <c r="J10455" i="24" s="1"/>
  <c r="I10456" i="24"/>
  <c r="J10456" i="24" s="1"/>
  <c r="I10457" i="24"/>
  <c r="J10457" i="24" s="1"/>
  <c r="I10458" i="24"/>
  <c r="J10458" i="24" s="1"/>
  <c r="I10459" i="24"/>
  <c r="J10459" i="24" s="1"/>
  <c r="I10460" i="24"/>
  <c r="H10460" i="24" s="1"/>
  <c r="I10461" i="24"/>
  <c r="H10461" i="24" s="1"/>
  <c r="I10462" i="24"/>
  <c r="J10462" i="24" s="1"/>
  <c r="I10463" i="24"/>
  <c r="J10463" i="24" s="1"/>
  <c r="I10464" i="24"/>
  <c r="J10464" i="24" s="1"/>
  <c r="I10465" i="24"/>
  <c r="J10465" i="24" s="1"/>
  <c r="I10466" i="24"/>
  <c r="J10466" i="24" s="1"/>
  <c r="I10467" i="24"/>
  <c r="J10467" i="24" s="1"/>
  <c r="I10468" i="24"/>
  <c r="H10468" i="24" s="1"/>
  <c r="I10469" i="24"/>
  <c r="H10469" i="24" s="1"/>
  <c r="I10470" i="24"/>
  <c r="J10470" i="24" s="1"/>
  <c r="I10471" i="24"/>
  <c r="J10471" i="24" s="1"/>
  <c r="I10472" i="24"/>
  <c r="J10472" i="24" s="1"/>
  <c r="I10473" i="24"/>
  <c r="J10473" i="24" s="1"/>
  <c r="I10474" i="24"/>
  <c r="J10474" i="24" s="1"/>
  <c r="I10475" i="24"/>
  <c r="J10475" i="24" s="1"/>
  <c r="I10476" i="24"/>
  <c r="H10476" i="24" s="1"/>
  <c r="I10477" i="24"/>
  <c r="H10477" i="24" s="1"/>
  <c r="I10478" i="24"/>
  <c r="J10478" i="24" s="1"/>
  <c r="I10479" i="24"/>
  <c r="J10479" i="24" s="1"/>
  <c r="I10480" i="24"/>
  <c r="J10480" i="24" s="1"/>
  <c r="I10481" i="24"/>
  <c r="J10481" i="24" s="1"/>
  <c r="I10482" i="24"/>
  <c r="J10482" i="24" s="1"/>
  <c r="I10483" i="24"/>
  <c r="J10483" i="24" s="1"/>
  <c r="I10484" i="24"/>
  <c r="H10484" i="24" s="1"/>
  <c r="I10485" i="24"/>
  <c r="H10485" i="24" s="1"/>
  <c r="I10486" i="24"/>
  <c r="J10486" i="24" s="1"/>
  <c r="I10487" i="24"/>
  <c r="J10487" i="24" s="1"/>
  <c r="I10488" i="24"/>
  <c r="J10488" i="24" s="1"/>
  <c r="I10489" i="24"/>
  <c r="J10489" i="24" s="1"/>
  <c r="I10490" i="24"/>
  <c r="J10490" i="24" s="1"/>
  <c r="I10491" i="24"/>
  <c r="J10491" i="24" s="1"/>
  <c r="I10492" i="24"/>
  <c r="H10492" i="24" s="1"/>
  <c r="I10493" i="24"/>
  <c r="J10493" i="24" s="1"/>
  <c r="I10494" i="24"/>
  <c r="J10494" i="24" s="1"/>
  <c r="I10495" i="24"/>
  <c r="J10495" i="24" s="1"/>
  <c r="I10496" i="24"/>
  <c r="J10496" i="24" s="1"/>
  <c r="I10497" i="24"/>
  <c r="J10497" i="24" s="1"/>
  <c r="I10498" i="24"/>
  <c r="J10498" i="24" s="1"/>
  <c r="I10499" i="24"/>
  <c r="J10499" i="24" s="1"/>
  <c r="I10500" i="24"/>
  <c r="H10500" i="24" s="1"/>
  <c r="I10501" i="24"/>
  <c r="H10501" i="24" s="1"/>
  <c r="I10502" i="24"/>
  <c r="J10502" i="24" s="1"/>
  <c r="I10503" i="24"/>
  <c r="J10503" i="24" s="1"/>
  <c r="I10504" i="24"/>
  <c r="J10504" i="24" s="1"/>
  <c r="I10505" i="24"/>
  <c r="J10505" i="24" s="1"/>
  <c r="I10506" i="24"/>
  <c r="J10506" i="24" s="1"/>
  <c r="I10507" i="24"/>
  <c r="J10507" i="24" s="1"/>
  <c r="I10508" i="24"/>
  <c r="H10508" i="24" s="1"/>
  <c r="I10509" i="24"/>
  <c r="H10509" i="24" s="1"/>
  <c r="I10510" i="24"/>
  <c r="J10510" i="24" s="1"/>
  <c r="I10511" i="24"/>
  <c r="J10511" i="24" s="1"/>
  <c r="I10512" i="24"/>
  <c r="J10512" i="24" s="1"/>
  <c r="I10513" i="24"/>
  <c r="J10513" i="24" s="1"/>
  <c r="I10514" i="24"/>
  <c r="J10514" i="24" s="1"/>
  <c r="I10515" i="24"/>
  <c r="J10515" i="24" s="1"/>
  <c r="I10516" i="24"/>
  <c r="H10516" i="24" s="1"/>
  <c r="I10517" i="24"/>
  <c r="H10517" i="24" s="1"/>
  <c r="I10518" i="24"/>
  <c r="J10518" i="24" s="1"/>
  <c r="I10519" i="24"/>
  <c r="J10519" i="24" s="1"/>
  <c r="I10520" i="24"/>
  <c r="J10520" i="24" s="1"/>
  <c r="I10521" i="24"/>
  <c r="J10521" i="24" s="1"/>
  <c r="I10522" i="24"/>
  <c r="J10522" i="24" s="1"/>
  <c r="I10523" i="24"/>
  <c r="J10523" i="24" s="1"/>
  <c r="I10524" i="24"/>
  <c r="H10524" i="24" s="1"/>
  <c r="I10525" i="24"/>
  <c r="H10525" i="24" s="1"/>
  <c r="I10526" i="24"/>
  <c r="J10526" i="24" s="1"/>
  <c r="I10527" i="24"/>
  <c r="J10527" i="24" s="1"/>
  <c r="I10528" i="24"/>
  <c r="J10528" i="24" s="1"/>
  <c r="I10529" i="24"/>
  <c r="J10529" i="24" s="1"/>
  <c r="I10530" i="24"/>
  <c r="J10530" i="24" s="1"/>
  <c r="I10531" i="24"/>
  <c r="J10531" i="24" s="1"/>
  <c r="I10532" i="24"/>
  <c r="H10532" i="24" s="1"/>
  <c r="I10533" i="24"/>
  <c r="H10533" i="24" s="1"/>
  <c r="I10534" i="24"/>
  <c r="J10534" i="24" s="1"/>
  <c r="I10535" i="24"/>
  <c r="J10535" i="24" s="1"/>
  <c r="I10536" i="24"/>
  <c r="J10536" i="24" s="1"/>
  <c r="I10537" i="24"/>
  <c r="J10537" i="24" s="1"/>
  <c r="I10538" i="24"/>
  <c r="J10538" i="24" s="1"/>
  <c r="I10539" i="24"/>
  <c r="J10539" i="24" s="1"/>
  <c r="I10540" i="24"/>
  <c r="H10540" i="24" s="1"/>
  <c r="I10541" i="24"/>
  <c r="H10541" i="24" s="1"/>
  <c r="I10542" i="24"/>
  <c r="J10542" i="24" s="1"/>
  <c r="I10543" i="24"/>
  <c r="J10543" i="24" s="1"/>
  <c r="I10544" i="24"/>
  <c r="J10544" i="24" s="1"/>
  <c r="I10545" i="24"/>
  <c r="J10545" i="24" s="1"/>
  <c r="I10546" i="24"/>
  <c r="J10546" i="24" s="1"/>
  <c r="I10547" i="24"/>
  <c r="J10547" i="24" s="1"/>
  <c r="I10548" i="24"/>
  <c r="H10548" i="24" s="1"/>
  <c r="I10549" i="24"/>
  <c r="H10549" i="24" s="1"/>
  <c r="I10550" i="24"/>
  <c r="J10550" i="24" s="1"/>
  <c r="I10551" i="24"/>
  <c r="J10551" i="24" s="1"/>
  <c r="I10552" i="24"/>
  <c r="J10552" i="24" s="1"/>
  <c r="I10553" i="24"/>
  <c r="J10553" i="24" s="1"/>
  <c r="I10554" i="24"/>
  <c r="J10554" i="24" s="1"/>
  <c r="I10555" i="24"/>
  <c r="J10555" i="24" s="1"/>
  <c r="I10556" i="24"/>
  <c r="H10556" i="24" s="1"/>
  <c r="I10557" i="24"/>
  <c r="J10557" i="24" s="1"/>
  <c r="I10558" i="24"/>
  <c r="J10558" i="24" s="1"/>
  <c r="I10559" i="24"/>
  <c r="J10559" i="24" s="1"/>
  <c r="I10560" i="24"/>
  <c r="J10560" i="24" s="1"/>
  <c r="I10561" i="24"/>
  <c r="J10561" i="24" s="1"/>
  <c r="I10562" i="24"/>
  <c r="J10562" i="24" s="1"/>
  <c r="I10563" i="24"/>
  <c r="J10563" i="24" s="1"/>
  <c r="I10564" i="24"/>
  <c r="H10564" i="24" s="1"/>
  <c r="I10565" i="24"/>
  <c r="H10565" i="24" s="1"/>
  <c r="I10566" i="24"/>
  <c r="J10566" i="24" s="1"/>
  <c r="I10567" i="24"/>
  <c r="J10567" i="24" s="1"/>
  <c r="I10568" i="24"/>
  <c r="J10568" i="24" s="1"/>
  <c r="I10569" i="24"/>
  <c r="J10569" i="24" s="1"/>
  <c r="I10570" i="24"/>
  <c r="J10570" i="24" s="1"/>
  <c r="I10571" i="24"/>
  <c r="J10571" i="24" s="1"/>
  <c r="I10572" i="24"/>
  <c r="H10572" i="24" s="1"/>
  <c r="I10573" i="24"/>
  <c r="H10573" i="24" s="1"/>
  <c r="I10574" i="24"/>
  <c r="J10574" i="24" s="1"/>
  <c r="I10575" i="24"/>
  <c r="J10575" i="24" s="1"/>
  <c r="I10576" i="24"/>
  <c r="J10576" i="24" s="1"/>
  <c r="I10577" i="24"/>
  <c r="J10577" i="24" s="1"/>
  <c r="I10578" i="24"/>
  <c r="J10578" i="24" s="1"/>
  <c r="I10579" i="24"/>
  <c r="J10579" i="24" s="1"/>
  <c r="I10580" i="24"/>
  <c r="H10580" i="24" s="1"/>
  <c r="I10581" i="24"/>
  <c r="H10581" i="24" s="1"/>
  <c r="I10582" i="24"/>
  <c r="J10582" i="24" s="1"/>
  <c r="I10583" i="24"/>
  <c r="J10583" i="24" s="1"/>
  <c r="I10584" i="24"/>
  <c r="J10584" i="24" s="1"/>
  <c r="I10585" i="24"/>
  <c r="J10585" i="24" s="1"/>
  <c r="I10586" i="24"/>
  <c r="J10586" i="24" s="1"/>
  <c r="I10587" i="24"/>
  <c r="J10587" i="24" s="1"/>
  <c r="I10588" i="24"/>
  <c r="H10588" i="24" s="1"/>
  <c r="I10589" i="24"/>
  <c r="H10589" i="24" s="1"/>
  <c r="I10590" i="24"/>
  <c r="J10590" i="24" s="1"/>
  <c r="I10591" i="24"/>
  <c r="J10591" i="24" s="1"/>
  <c r="I10592" i="24"/>
  <c r="J10592" i="24" s="1"/>
  <c r="I10593" i="24"/>
  <c r="J10593" i="24" s="1"/>
  <c r="I10594" i="24"/>
  <c r="J10594" i="24" s="1"/>
  <c r="I10595" i="24"/>
  <c r="J10595" i="24" s="1"/>
  <c r="I10596" i="24"/>
  <c r="H10596" i="24" s="1"/>
  <c r="I10597" i="24"/>
  <c r="H10597" i="24" s="1"/>
  <c r="I10598" i="24"/>
  <c r="J10598" i="24" s="1"/>
  <c r="I10599" i="24"/>
  <c r="J10599" i="24" s="1"/>
  <c r="I10600" i="24"/>
  <c r="J10600" i="24" s="1"/>
  <c r="I10601" i="24"/>
  <c r="J10601" i="24" s="1"/>
  <c r="I10602" i="24"/>
  <c r="J10602" i="24" s="1"/>
  <c r="I10603" i="24"/>
  <c r="J10603" i="24" s="1"/>
  <c r="I10604" i="24"/>
  <c r="H10604" i="24" s="1"/>
  <c r="I10605" i="24"/>
  <c r="H10605" i="24" s="1"/>
  <c r="I10606" i="24"/>
  <c r="J10606" i="24" s="1"/>
  <c r="I10607" i="24"/>
  <c r="J10607" i="24" s="1"/>
  <c r="I10608" i="24"/>
  <c r="J10608" i="24" s="1"/>
  <c r="I10609" i="24"/>
  <c r="J10609" i="24" s="1"/>
  <c r="I10610" i="24"/>
  <c r="J10610" i="24" s="1"/>
  <c r="I10611" i="24"/>
  <c r="J10611" i="24" s="1"/>
  <c r="I10612" i="24"/>
  <c r="H10612" i="24" s="1"/>
  <c r="I10613" i="24"/>
  <c r="H10613" i="24" s="1"/>
  <c r="I10614" i="24"/>
  <c r="J10614" i="24" s="1"/>
  <c r="I10615" i="24"/>
  <c r="J10615" i="24" s="1"/>
  <c r="I10616" i="24"/>
  <c r="J10616" i="24" s="1"/>
  <c r="I10617" i="24"/>
  <c r="J10617" i="24" s="1"/>
  <c r="I10618" i="24"/>
  <c r="J10618" i="24" s="1"/>
  <c r="I10619" i="24"/>
  <c r="J10619" i="24" s="1"/>
  <c r="I10620" i="24"/>
  <c r="H10620" i="24" s="1"/>
  <c r="I10621" i="24"/>
  <c r="J10621" i="24" s="1"/>
  <c r="I10622" i="24"/>
  <c r="J10622" i="24" s="1"/>
  <c r="I10623" i="24"/>
  <c r="J10623" i="24" s="1"/>
  <c r="I10624" i="24"/>
  <c r="J10624" i="24" s="1"/>
  <c r="I10625" i="24"/>
  <c r="J10625" i="24" s="1"/>
  <c r="I10626" i="24"/>
  <c r="J10626" i="24" s="1"/>
  <c r="I10627" i="24"/>
  <c r="J10627" i="24" s="1"/>
  <c r="I10628" i="24"/>
  <c r="H10628" i="24" s="1"/>
  <c r="I10629" i="24"/>
  <c r="H10629" i="24" s="1"/>
  <c r="I10630" i="24"/>
  <c r="J10630" i="24" s="1"/>
  <c r="I10631" i="24"/>
  <c r="J10631" i="24" s="1"/>
  <c r="I10632" i="24"/>
  <c r="J10632" i="24" s="1"/>
  <c r="I10633" i="24"/>
  <c r="J10633" i="24" s="1"/>
  <c r="I10634" i="24"/>
  <c r="J10634" i="24" s="1"/>
  <c r="I10635" i="24"/>
  <c r="J10635" i="24" s="1"/>
  <c r="I10636" i="24"/>
  <c r="H10636" i="24" s="1"/>
  <c r="I10637" i="24"/>
  <c r="H10637" i="24" s="1"/>
  <c r="I10638" i="24"/>
  <c r="J10638" i="24" s="1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2" i="24"/>
  <c r="H23" i="24"/>
  <c r="H24" i="24"/>
  <c r="H25" i="24"/>
  <c r="H26" i="24"/>
  <c r="H27" i="24"/>
  <c r="H28" i="24"/>
  <c r="H30" i="24"/>
  <c r="H31" i="24"/>
  <c r="H32" i="24"/>
  <c r="H33" i="24"/>
  <c r="H34" i="24"/>
  <c r="H35" i="24"/>
  <c r="H36" i="24"/>
  <c r="H38" i="24"/>
  <c r="H39" i="24"/>
  <c r="H40" i="24"/>
  <c r="H41" i="24"/>
  <c r="H42" i="24"/>
  <c r="H43" i="24"/>
  <c r="H44" i="24"/>
  <c r="H46" i="24"/>
  <c r="H47" i="24"/>
  <c r="H48" i="24"/>
  <c r="H49" i="24"/>
  <c r="H50" i="24"/>
  <c r="H51" i="24"/>
  <c r="H52" i="24"/>
  <c r="H54" i="24"/>
  <c r="H55" i="24"/>
  <c r="H56" i="24"/>
  <c r="H57" i="24"/>
  <c r="H58" i="24"/>
  <c r="H59" i="24"/>
  <c r="H60" i="24"/>
  <c r="H62" i="24"/>
  <c r="H63" i="24"/>
  <c r="H64" i="24"/>
  <c r="H65" i="24"/>
  <c r="H66" i="24"/>
  <c r="H67" i="24"/>
  <c r="H68" i="24"/>
  <c r="H70" i="24"/>
  <c r="H71" i="24"/>
  <c r="H72" i="24"/>
  <c r="H73" i="24"/>
  <c r="H74" i="24"/>
  <c r="H75" i="24"/>
  <c r="H76" i="24"/>
  <c r="H78" i="24"/>
  <c r="H79" i="24"/>
  <c r="H80" i="24"/>
  <c r="H81" i="24"/>
  <c r="H82" i="24"/>
  <c r="H83" i="24"/>
  <c r="H84" i="24"/>
  <c r="H86" i="24"/>
  <c r="H87" i="24"/>
  <c r="H88" i="24"/>
  <c r="H89" i="24"/>
  <c r="H90" i="24"/>
  <c r="H91" i="24"/>
  <c r="H92" i="24"/>
  <c r="H94" i="24"/>
  <c r="H95" i="24"/>
  <c r="H96" i="24"/>
  <c r="H97" i="24"/>
  <c r="H98" i="24"/>
  <c r="H99" i="24"/>
  <c r="H100" i="24"/>
  <c r="H102" i="24"/>
  <c r="H103" i="24"/>
  <c r="H104" i="24"/>
  <c r="H105" i="24"/>
  <c r="H106" i="24"/>
  <c r="H107" i="24"/>
  <c r="H108" i="24"/>
  <c r="H110" i="24"/>
  <c r="H111" i="24"/>
  <c r="H112" i="24"/>
  <c r="H113" i="24"/>
  <c r="H114" i="24"/>
  <c r="H115" i="24"/>
  <c r="H116" i="24"/>
  <c r="H118" i="24"/>
  <c r="H119" i="24"/>
  <c r="H120" i="24"/>
  <c r="H121" i="24"/>
  <c r="H122" i="24"/>
  <c r="H123" i="24"/>
  <c r="H124" i="24"/>
  <c r="H126" i="24"/>
  <c r="H127" i="24"/>
  <c r="H128" i="24"/>
  <c r="H129" i="24"/>
  <c r="H130" i="24"/>
  <c r="H131" i="24"/>
  <c r="H132" i="24"/>
  <c r="H134" i="24"/>
  <c r="H135" i="24"/>
  <c r="H136" i="24"/>
  <c r="H137" i="24"/>
  <c r="H138" i="24"/>
  <c r="H139" i="24"/>
  <c r="H140" i="24"/>
  <c r="H142" i="24"/>
  <c r="H143" i="24"/>
  <c r="H144" i="24"/>
  <c r="H145" i="24"/>
  <c r="H146" i="24"/>
  <c r="H147" i="24"/>
  <c r="H148" i="24"/>
  <c r="H150" i="24"/>
  <c r="H151" i="24"/>
  <c r="H152" i="24"/>
  <c r="H153" i="24"/>
  <c r="H154" i="24"/>
  <c r="H155" i="24"/>
  <c r="H156" i="24"/>
  <c r="H158" i="24"/>
  <c r="H159" i="24"/>
  <c r="H160" i="24"/>
  <c r="H161" i="24"/>
  <c r="H162" i="24"/>
  <c r="H163" i="24"/>
  <c r="H164" i="24"/>
  <c r="H166" i="24"/>
  <c r="H167" i="24"/>
  <c r="H168" i="24"/>
  <c r="H169" i="24"/>
  <c r="H170" i="24"/>
  <c r="H171" i="24"/>
  <c r="H172" i="24"/>
  <c r="H174" i="24"/>
  <c r="H175" i="24"/>
  <c r="H176" i="24"/>
  <c r="H177" i="24"/>
  <c r="H178" i="24"/>
  <c r="H179" i="24"/>
  <c r="H180" i="24"/>
  <c r="H182" i="24"/>
  <c r="H183" i="24"/>
  <c r="H184" i="24"/>
  <c r="H185" i="24"/>
  <c r="H186" i="24"/>
  <c r="H187" i="24"/>
  <c r="H188" i="24"/>
  <c r="H190" i="24"/>
  <c r="H191" i="24"/>
  <c r="H192" i="24"/>
  <c r="H193" i="24"/>
  <c r="H194" i="24"/>
  <c r="H195" i="24"/>
  <c r="H196" i="24"/>
  <c r="H198" i="24"/>
  <c r="H199" i="24"/>
  <c r="H200" i="24"/>
  <c r="H201" i="24"/>
  <c r="H202" i="24"/>
  <c r="H203" i="24"/>
  <c r="H204" i="24"/>
  <c r="H206" i="24"/>
  <c r="H207" i="24"/>
  <c r="H208" i="24"/>
  <c r="H209" i="24"/>
  <c r="H210" i="24"/>
  <c r="H211" i="24"/>
  <c r="H212" i="24"/>
  <c r="H214" i="24"/>
  <c r="H215" i="24"/>
  <c r="H216" i="24"/>
  <c r="H217" i="24"/>
  <c r="H218" i="24"/>
  <c r="H219" i="24"/>
  <c r="H220" i="24"/>
  <c r="H222" i="24"/>
  <c r="H223" i="24"/>
  <c r="H224" i="24"/>
  <c r="H225" i="24"/>
  <c r="H226" i="24"/>
  <c r="H227" i="24"/>
  <c r="H228" i="24"/>
  <c r="H230" i="24"/>
  <c r="H231" i="24"/>
  <c r="H232" i="24"/>
  <c r="H233" i="24"/>
  <c r="H234" i="24"/>
  <c r="H235" i="24"/>
  <c r="H236" i="24"/>
  <c r="H238" i="24"/>
  <c r="H239" i="24"/>
  <c r="H240" i="24"/>
  <c r="H241" i="24"/>
  <c r="H242" i="24"/>
  <c r="H243" i="24"/>
  <c r="H244" i="24"/>
  <c r="H246" i="24"/>
  <c r="H247" i="24"/>
  <c r="H248" i="24"/>
  <c r="H249" i="24"/>
  <c r="H250" i="24"/>
  <c r="H251" i="24"/>
  <c r="H252" i="24"/>
  <c r="H254" i="24"/>
  <c r="H255" i="24"/>
  <c r="H256" i="24"/>
  <c r="H257" i="24"/>
  <c r="H258" i="24"/>
  <c r="H259" i="24"/>
  <c r="H260" i="24"/>
  <c r="H262" i="24"/>
  <c r="H263" i="24"/>
  <c r="H264" i="24"/>
  <c r="H265" i="24"/>
  <c r="H266" i="24"/>
  <c r="H267" i="24"/>
  <c r="H268" i="24"/>
  <c r="H270" i="24"/>
  <c r="H271" i="24"/>
  <c r="H272" i="24"/>
  <c r="H273" i="24"/>
  <c r="H274" i="24"/>
  <c r="H275" i="24"/>
  <c r="H276" i="24"/>
  <c r="H278" i="24"/>
  <c r="H279" i="24"/>
  <c r="H280" i="24"/>
  <c r="H281" i="24"/>
  <c r="H282" i="24"/>
  <c r="H283" i="24"/>
  <c r="H284" i="24"/>
  <c r="H286" i="24"/>
  <c r="H287" i="24"/>
  <c r="H288" i="24"/>
  <c r="H289" i="24"/>
  <c r="H290" i="24"/>
  <c r="H291" i="24"/>
  <c r="H292" i="24"/>
  <c r="H294" i="24"/>
  <c r="H295" i="24"/>
  <c r="H296" i="24"/>
  <c r="H297" i="24"/>
  <c r="H298" i="24"/>
  <c r="H299" i="24"/>
  <c r="H300" i="24"/>
  <c r="H302" i="24"/>
  <c r="H303" i="24"/>
  <c r="H304" i="24"/>
  <c r="H305" i="24"/>
  <c r="H306" i="24"/>
  <c r="H307" i="24"/>
  <c r="H308" i="24"/>
  <c r="H310" i="24"/>
  <c r="H311" i="24"/>
  <c r="H312" i="24"/>
  <c r="H313" i="24"/>
  <c r="H314" i="24"/>
  <c r="H315" i="24"/>
  <c r="H316" i="24"/>
  <c r="H318" i="24"/>
  <c r="H319" i="24"/>
  <c r="H320" i="24"/>
  <c r="H321" i="24"/>
  <c r="H322" i="24"/>
  <c r="H323" i="24"/>
  <c r="H324" i="24"/>
  <c r="H326" i="24"/>
  <c r="H327" i="24"/>
  <c r="H328" i="24"/>
  <c r="H329" i="24"/>
  <c r="H330" i="24"/>
  <c r="H331" i="24"/>
  <c r="H332" i="24"/>
  <c r="H334" i="24"/>
  <c r="H335" i="24"/>
  <c r="H336" i="24"/>
  <c r="H337" i="24"/>
  <c r="H338" i="24"/>
  <c r="H339" i="24"/>
  <c r="H340" i="24"/>
  <c r="H342" i="24"/>
  <c r="H343" i="24"/>
  <c r="H344" i="24"/>
  <c r="H345" i="24"/>
  <c r="H346" i="24"/>
  <c r="H347" i="24"/>
  <c r="H348" i="24"/>
  <c r="H350" i="24"/>
  <c r="H351" i="24"/>
  <c r="H352" i="24"/>
  <c r="H353" i="24"/>
  <c r="H354" i="24"/>
  <c r="H355" i="24"/>
  <c r="H356" i="24"/>
  <c r="H358" i="24"/>
  <c r="H359" i="24"/>
  <c r="H360" i="24"/>
  <c r="H361" i="24"/>
  <c r="H362" i="24"/>
  <c r="H363" i="24"/>
  <c r="H364" i="24"/>
  <c r="H366" i="24"/>
  <c r="H367" i="24"/>
  <c r="H368" i="24"/>
  <c r="H369" i="24"/>
  <c r="H370" i="24"/>
  <c r="H371" i="24"/>
  <c r="H372" i="24"/>
  <c r="H374" i="24"/>
  <c r="H375" i="24"/>
  <c r="H376" i="24"/>
  <c r="H377" i="24"/>
  <c r="H378" i="24"/>
  <c r="H379" i="24"/>
  <c r="H380" i="24"/>
  <c r="H382" i="24"/>
  <c r="H383" i="24"/>
  <c r="H384" i="24"/>
  <c r="H385" i="24"/>
  <c r="H386" i="24"/>
  <c r="H387" i="24"/>
  <c r="H388" i="24"/>
  <c r="H390" i="24"/>
  <c r="H391" i="24"/>
  <c r="H392" i="24"/>
  <c r="H393" i="24"/>
  <c r="H394" i="24"/>
  <c r="H395" i="24"/>
  <c r="H396" i="24"/>
  <c r="H398" i="24"/>
  <c r="H399" i="24"/>
  <c r="H400" i="24"/>
  <c r="H401" i="24"/>
  <c r="H402" i="24"/>
  <c r="H403" i="24"/>
  <c r="H404" i="24"/>
  <c r="H406" i="24"/>
  <c r="H407" i="24"/>
  <c r="H408" i="24"/>
  <c r="H409" i="24"/>
  <c r="H410" i="24"/>
  <c r="H411" i="24"/>
  <c r="H412" i="24"/>
  <c r="H414" i="24"/>
  <c r="H415" i="24"/>
  <c r="H416" i="24"/>
  <c r="H417" i="24"/>
  <c r="H418" i="24"/>
  <c r="H419" i="24"/>
  <c r="H420" i="24"/>
  <c r="H422" i="24"/>
  <c r="H423" i="24"/>
  <c r="H424" i="24"/>
  <c r="H425" i="24"/>
  <c r="H426" i="24"/>
  <c r="H427" i="24"/>
  <c r="H428" i="24"/>
  <c r="H430" i="24"/>
  <c r="H431" i="24"/>
  <c r="H432" i="24"/>
  <c r="H433" i="24"/>
  <c r="H434" i="24"/>
  <c r="H435" i="24"/>
  <c r="H436" i="24"/>
  <c r="H438" i="24"/>
  <c r="H439" i="24"/>
  <c r="H440" i="24"/>
  <c r="H441" i="24"/>
  <c r="H442" i="24"/>
  <c r="H443" i="24"/>
  <c r="H444" i="24"/>
  <c r="H446" i="24"/>
  <c r="H447" i="24"/>
  <c r="H448" i="24"/>
  <c r="H449" i="24"/>
  <c r="H450" i="24"/>
  <c r="H451" i="24"/>
  <c r="H452" i="24"/>
  <c r="H454" i="24"/>
  <c r="H455" i="24"/>
  <c r="H456" i="24"/>
  <c r="H457" i="24"/>
  <c r="H458" i="24"/>
  <c r="H459" i="24"/>
  <c r="H460" i="24"/>
  <c r="H462" i="24"/>
  <c r="H463" i="24"/>
  <c r="H464" i="24"/>
  <c r="H465" i="24"/>
  <c r="H466" i="24"/>
  <c r="H467" i="24"/>
  <c r="H468" i="24"/>
  <c r="H470" i="24"/>
  <c r="H471" i="24"/>
  <c r="H472" i="24"/>
  <c r="H473" i="24"/>
  <c r="H474" i="24"/>
  <c r="H475" i="24"/>
  <c r="H476" i="24"/>
  <c r="H478" i="24"/>
  <c r="H479" i="24"/>
  <c r="H480" i="24"/>
  <c r="H481" i="24"/>
  <c r="H482" i="24"/>
  <c r="H483" i="24"/>
  <c r="H484" i="24"/>
  <c r="H486" i="24"/>
  <c r="H487" i="24"/>
  <c r="H488" i="24"/>
  <c r="H489" i="24"/>
  <c r="H490" i="24"/>
  <c r="H491" i="24"/>
  <c r="H492" i="24"/>
  <c r="H494" i="24"/>
  <c r="H495" i="24"/>
  <c r="H496" i="24"/>
  <c r="H497" i="24"/>
  <c r="H498" i="24"/>
  <c r="H499" i="24"/>
  <c r="H500" i="24"/>
  <c r="H502" i="24"/>
  <c r="H503" i="24"/>
  <c r="H504" i="24"/>
  <c r="H505" i="24"/>
  <c r="H506" i="24"/>
  <c r="H507" i="24"/>
  <c r="H508" i="24"/>
  <c r="H510" i="24"/>
  <c r="H511" i="24"/>
  <c r="H512" i="24"/>
  <c r="H513" i="24"/>
  <c r="H514" i="24"/>
  <c r="H515" i="24"/>
  <c r="H516" i="24"/>
  <c r="H518" i="24"/>
  <c r="H519" i="24"/>
  <c r="H520" i="24"/>
  <c r="H521" i="24"/>
  <c r="H522" i="24"/>
  <c r="H523" i="24"/>
  <c r="H524" i="24"/>
  <c r="H526" i="24"/>
  <c r="H527" i="24"/>
  <c r="H528" i="24"/>
  <c r="H529" i="24"/>
  <c r="H530" i="24"/>
  <c r="H531" i="24"/>
  <c r="H532" i="24"/>
  <c r="H534" i="24"/>
  <c r="H535" i="24"/>
  <c r="H536" i="24"/>
  <c r="H537" i="24"/>
  <c r="H538" i="24"/>
  <c r="H539" i="24"/>
  <c r="H540" i="24"/>
  <c r="H542" i="24"/>
  <c r="H543" i="24"/>
  <c r="H544" i="24"/>
  <c r="H545" i="24"/>
  <c r="H546" i="24"/>
  <c r="H547" i="24"/>
  <c r="H548" i="24"/>
  <c r="H550" i="24"/>
  <c r="H551" i="24"/>
  <c r="H552" i="24"/>
  <c r="H553" i="24"/>
  <c r="H554" i="24"/>
  <c r="H555" i="24"/>
  <c r="H556" i="24"/>
  <c r="H558" i="24"/>
  <c r="H559" i="24"/>
  <c r="H560" i="24"/>
  <c r="H561" i="24"/>
  <c r="H562" i="24"/>
  <c r="H563" i="24"/>
  <c r="H564" i="24"/>
  <c r="H566" i="24"/>
  <c r="H567" i="24"/>
  <c r="H568" i="24"/>
  <c r="H569" i="24"/>
  <c r="H570" i="24"/>
  <c r="H571" i="24"/>
  <c r="H572" i="24"/>
  <c r="H574" i="24"/>
  <c r="H575" i="24"/>
  <c r="H576" i="24"/>
  <c r="H577" i="24"/>
  <c r="H578" i="24"/>
  <c r="H579" i="24"/>
  <c r="H580" i="24"/>
  <c r="H582" i="24"/>
  <c r="H583" i="24"/>
  <c r="H584" i="24"/>
  <c r="H585" i="24"/>
  <c r="H586" i="24"/>
  <c r="H587" i="24"/>
  <c r="H588" i="24"/>
  <c r="H590" i="24"/>
  <c r="H591" i="24"/>
  <c r="H592" i="24"/>
  <c r="H593" i="24"/>
  <c r="H594" i="24"/>
  <c r="H595" i="24"/>
  <c r="H596" i="24"/>
  <c r="H598" i="24"/>
  <c r="H599" i="24"/>
  <c r="H600" i="24"/>
  <c r="H601" i="24"/>
  <c r="H602" i="24"/>
  <c r="H603" i="24"/>
  <c r="H604" i="24"/>
  <c r="H606" i="24"/>
  <c r="H607" i="24"/>
  <c r="H608" i="24"/>
  <c r="H609" i="24"/>
  <c r="H610" i="24"/>
  <c r="H611" i="24"/>
  <c r="H612" i="24"/>
  <c r="H614" i="24"/>
  <c r="H615" i="24"/>
  <c r="H616" i="24"/>
  <c r="H617" i="24"/>
  <c r="H618" i="24"/>
  <c r="H619" i="24"/>
  <c r="H620" i="24"/>
  <c r="H622" i="24"/>
  <c r="H623" i="24"/>
  <c r="H624" i="24"/>
  <c r="H625" i="24"/>
  <c r="H626" i="24"/>
  <c r="H627" i="24"/>
  <c r="H628" i="24"/>
  <c r="H630" i="24"/>
  <c r="H631" i="24"/>
  <c r="H632" i="24"/>
  <c r="H633" i="24"/>
  <c r="H634" i="24"/>
  <c r="H635" i="24"/>
  <c r="H636" i="24"/>
  <c r="H638" i="24"/>
  <c r="H639" i="24"/>
  <c r="H640" i="24"/>
  <c r="H641" i="24"/>
  <c r="H642" i="24"/>
  <c r="H643" i="24"/>
  <c r="H644" i="24"/>
  <c r="H646" i="24"/>
  <c r="H647" i="24"/>
  <c r="H648" i="24"/>
  <c r="H649" i="24"/>
  <c r="H650" i="24"/>
  <c r="H651" i="24"/>
  <c r="H652" i="24"/>
  <c r="H654" i="24"/>
  <c r="H655" i="24"/>
  <c r="H656" i="24"/>
  <c r="H657" i="24"/>
  <c r="H658" i="24"/>
  <c r="H659" i="24"/>
  <c r="H660" i="24"/>
  <c r="H662" i="24"/>
  <c r="H663" i="24"/>
  <c r="H664" i="24"/>
  <c r="H665" i="24"/>
  <c r="H666" i="24"/>
  <c r="H667" i="24"/>
  <c r="H668" i="24"/>
  <c r="H670" i="24"/>
  <c r="H671" i="24"/>
  <c r="H672" i="24"/>
  <c r="H673" i="24"/>
  <c r="H674" i="24"/>
  <c r="H675" i="24"/>
  <c r="H676" i="24"/>
  <c r="H678" i="24"/>
  <c r="H679" i="24"/>
  <c r="H680" i="24"/>
  <c r="H681" i="24"/>
  <c r="H682" i="24"/>
  <c r="H683" i="24"/>
  <c r="H684" i="24"/>
  <c r="H686" i="24"/>
  <c r="H687" i="24"/>
  <c r="H688" i="24"/>
  <c r="H689" i="24"/>
  <c r="H690" i="24"/>
  <c r="H691" i="24"/>
  <c r="H692" i="24"/>
  <c r="H694" i="24"/>
  <c r="H695" i="24"/>
  <c r="H696" i="24"/>
  <c r="H697" i="24"/>
  <c r="H698" i="24"/>
  <c r="H699" i="24"/>
  <c r="H700" i="24"/>
  <c r="H702" i="24"/>
  <c r="H703" i="24"/>
  <c r="H704" i="24"/>
  <c r="H705" i="24"/>
  <c r="H706" i="24"/>
  <c r="H707" i="24"/>
  <c r="H708" i="24"/>
  <c r="H710" i="24"/>
  <c r="H711" i="24"/>
  <c r="H712" i="24"/>
  <c r="H713" i="24"/>
  <c r="H714" i="24"/>
  <c r="H715" i="24"/>
  <c r="H716" i="24"/>
  <c r="H718" i="24"/>
  <c r="H719" i="24"/>
  <c r="H720" i="24"/>
  <c r="H721" i="24"/>
  <c r="H722" i="24"/>
  <c r="H723" i="24"/>
  <c r="H724" i="24"/>
  <c r="H726" i="24"/>
  <c r="H727" i="24"/>
  <c r="H728" i="24"/>
  <c r="H729" i="24"/>
  <c r="H730" i="24"/>
  <c r="H731" i="24"/>
  <c r="H732" i="24"/>
  <c r="H734" i="24"/>
  <c r="H735" i="24"/>
  <c r="H736" i="24"/>
  <c r="H737" i="24"/>
  <c r="H738" i="24"/>
  <c r="H739" i="24"/>
  <c r="H740" i="24"/>
  <c r="H742" i="24"/>
  <c r="H743" i="24"/>
  <c r="H744" i="24"/>
  <c r="H745" i="24"/>
  <c r="H746" i="24"/>
  <c r="H747" i="24"/>
  <c r="H748" i="24"/>
  <c r="H750" i="24"/>
  <c r="H751" i="24"/>
  <c r="H752" i="24"/>
  <c r="H753" i="24"/>
  <c r="H754" i="24"/>
  <c r="H755" i="24"/>
  <c r="H756" i="24"/>
  <c r="H758" i="24"/>
  <c r="H759" i="24"/>
  <c r="H760" i="24"/>
  <c r="H761" i="24"/>
  <c r="H762" i="24"/>
  <c r="H763" i="24"/>
  <c r="H764" i="24"/>
  <c r="H766" i="24"/>
  <c r="H767" i="24"/>
  <c r="H768" i="24"/>
  <c r="H769" i="24"/>
  <c r="H770" i="24"/>
  <c r="H771" i="24"/>
  <c r="H772" i="24"/>
  <c r="H774" i="24"/>
  <c r="H775" i="24"/>
  <c r="H776" i="24"/>
  <c r="H777" i="24"/>
  <c r="H778" i="24"/>
  <c r="H779" i="24"/>
  <c r="H780" i="24"/>
  <c r="H782" i="24"/>
  <c r="H783" i="24"/>
  <c r="H784" i="24"/>
  <c r="H785" i="24"/>
  <c r="H786" i="24"/>
  <c r="H787" i="24"/>
  <c r="H788" i="24"/>
  <c r="H790" i="24"/>
  <c r="H791" i="24"/>
  <c r="H792" i="24"/>
  <c r="H793" i="24"/>
  <c r="H794" i="24"/>
  <c r="H795" i="24"/>
  <c r="H796" i="24"/>
  <c r="H798" i="24"/>
  <c r="H799" i="24"/>
  <c r="H800" i="24"/>
  <c r="H801" i="24"/>
  <c r="H802" i="24"/>
  <c r="H803" i="24"/>
  <c r="H804" i="24"/>
  <c r="H806" i="24"/>
  <c r="H807" i="24"/>
  <c r="H808" i="24"/>
  <c r="H809" i="24"/>
  <c r="H810" i="24"/>
  <c r="H811" i="24"/>
  <c r="H812" i="24"/>
  <c r="H814" i="24"/>
  <c r="H815" i="24"/>
  <c r="H816" i="24"/>
  <c r="H817" i="24"/>
  <c r="H818" i="24"/>
  <c r="H819" i="24"/>
  <c r="H820" i="24"/>
  <c r="H822" i="24"/>
  <c r="H823" i="24"/>
  <c r="H824" i="24"/>
  <c r="H825" i="24"/>
  <c r="H826" i="24"/>
  <c r="H827" i="24"/>
  <c r="H828" i="24"/>
  <c r="H830" i="24"/>
  <c r="H831" i="24"/>
  <c r="H832" i="24"/>
  <c r="H833" i="24"/>
  <c r="H834" i="24"/>
  <c r="H835" i="24"/>
  <c r="H836" i="24"/>
  <c r="H838" i="24"/>
  <c r="H839" i="24"/>
  <c r="H840" i="24"/>
  <c r="H841" i="24"/>
  <c r="H842" i="24"/>
  <c r="H843" i="24"/>
  <c r="H844" i="24"/>
  <c r="H846" i="24"/>
  <c r="H847" i="24"/>
  <c r="H848" i="24"/>
  <c r="H849" i="24"/>
  <c r="H850" i="24"/>
  <c r="H851" i="24"/>
  <c r="H852" i="24"/>
  <c r="H854" i="24"/>
  <c r="H855" i="24"/>
  <c r="H856" i="24"/>
  <c r="H857" i="24"/>
  <c r="H858" i="24"/>
  <c r="H859" i="24"/>
  <c r="H860" i="24"/>
  <c r="H862" i="24"/>
  <c r="H863" i="24"/>
  <c r="H864" i="24"/>
  <c r="H865" i="24"/>
  <c r="H866" i="24"/>
  <c r="H867" i="24"/>
  <c r="H868" i="24"/>
  <c r="H870" i="24"/>
  <c r="H871" i="24"/>
  <c r="H872" i="24"/>
  <c r="H873" i="24"/>
  <c r="H874" i="24"/>
  <c r="H875" i="24"/>
  <c r="H876" i="24"/>
  <c r="H878" i="24"/>
  <c r="H879" i="24"/>
  <c r="H880" i="24"/>
  <c r="H881" i="24"/>
  <c r="H882" i="24"/>
  <c r="H883" i="24"/>
  <c r="H884" i="24"/>
  <c r="H886" i="24"/>
  <c r="H887" i="24"/>
  <c r="H888" i="24"/>
  <c r="H889" i="24"/>
  <c r="H890" i="24"/>
  <c r="H891" i="24"/>
  <c r="H892" i="24"/>
  <c r="H894" i="24"/>
  <c r="H895" i="24"/>
  <c r="H896" i="24"/>
  <c r="H897" i="24"/>
  <c r="H898" i="24"/>
  <c r="H899" i="24"/>
  <c r="H900" i="24"/>
  <c r="H902" i="24"/>
  <c r="H903" i="24"/>
  <c r="H904" i="24"/>
  <c r="H905" i="24"/>
  <c r="H906" i="24"/>
  <c r="H907" i="24"/>
  <c r="H908" i="24"/>
  <c r="H910" i="24"/>
  <c r="H911" i="24"/>
  <c r="H912" i="24"/>
  <c r="H913" i="24"/>
  <c r="H914" i="24"/>
  <c r="H915" i="24"/>
  <c r="H916" i="24"/>
  <c r="H918" i="24"/>
  <c r="H919" i="24"/>
  <c r="H920" i="24"/>
  <c r="H921" i="24"/>
  <c r="H922" i="24"/>
  <c r="H923" i="24"/>
  <c r="H924" i="24"/>
  <c r="H926" i="24"/>
  <c r="H927" i="24"/>
  <c r="H928" i="24"/>
  <c r="H929" i="24"/>
  <c r="H930" i="24"/>
  <c r="H931" i="24"/>
  <c r="H932" i="24"/>
  <c r="H934" i="24"/>
  <c r="H935" i="24"/>
  <c r="H936" i="24"/>
  <c r="H937" i="24"/>
  <c r="H938" i="24"/>
  <c r="H939" i="24"/>
  <c r="H940" i="24"/>
  <c r="H942" i="24"/>
  <c r="H943" i="24"/>
  <c r="H944" i="24"/>
  <c r="H945" i="24"/>
  <c r="H946" i="24"/>
  <c r="H947" i="24"/>
  <c r="H948" i="24"/>
  <c r="H950" i="24"/>
  <c r="H951" i="24"/>
  <c r="H952" i="24"/>
  <c r="H953" i="24"/>
  <c r="H954" i="24"/>
  <c r="H955" i="24"/>
  <c r="H956" i="24"/>
  <c r="H958" i="24"/>
  <c r="H959" i="24"/>
  <c r="H960" i="24"/>
  <c r="H961" i="24"/>
  <c r="H962" i="24"/>
  <c r="H963" i="24"/>
  <c r="H964" i="24"/>
  <c r="H966" i="24"/>
  <c r="H967" i="24"/>
  <c r="H968" i="24"/>
  <c r="H969" i="24"/>
  <c r="H970" i="24"/>
  <c r="H971" i="24"/>
  <c r="H972" i="24"/>
  <c r="H974" i="24"/>
  <c r="H975" i="24"/>
  <c r="H976" i="24"/>
  <c r="H977" i="24"/>
  <c r="H978" i="24"/>
  <c r="H979" i="24"/>
  <c r="H980" i="24"/>
  <c r="H982" i="24"/>
  <c r="H983" i="24"/>
  <c r="H984" i="24"/>
  <c r="H985" i="24"/>
  <c r="H986" i="24"/>
  <c r="H987" i="24"/>
  <c r="H988" i="24"/>
  <c r="H990" i="24"/>
  <c r="H991" i="24"/>
  <c r="H992" i="24"/>
  <c r="H993" i="24"/>
  <c r="H994" i="24"/>
  <c r="H995" i="24"/>
  <c r="H996" i="24"/>
  <c r="H998" i="24"/>
  <c r="H999" i="24"/>
  <c r="H1000" i="24"/>
  <c r="H1001" i="24"/>
  <c r="H1002" i="24"/>
  <c r="H1003" i="24"/>
  <c r="H1004" i="24"/>
  <c r="H1006" i="24"/>
  <c r="H1007" i="24"/>
  <c r="H1008" i="24"/>
  <c r="H1009" i="24"/>
  <c r="H1010" i="24"/>
  <c r="H1011" i="24"/>
  <c r="H1012" i="24"/>
  <c r="H1014" i="24"/>
  <c r="H1015" i="24"/>
  <c r="H1016" i="24"/>
  <c r="H1017" i="24"/>
  <c r="H1018" i="24"/>
  <c r="H1019" i="24"/>
  <c r="H1020" i="24"/>
  <c r="H1022" i="24"/>
  <c r="H1023" i="24"/>
  <c r="H1024" i="24"/>
  <c r="H1025" i="24"/>
  <c r="H1026" i="24"/>
  <c r="H1027" i="24"/>
  <c r="H1028" i="24"/>
  <c r="H1030" i="24"/>
  <c r="H1031" i="24"/>
  <c r="H1032" i="24"/>
  <c r="H1033" i="24"/>
  <c r="H1034" i="24"/>
  <c r="H1035" i="24"/>
  <c r="H1036" i="24"/>
  <c r="H1038" i="24"/>
  <c r="H1039" i="24"/>
  <c r="H1040" i="24"/>
  <c r="H1041" i="24"/>
  <c r="H1042" i="24"/>
  <c r="H1043" i="24"/>
  <c r="H1044" i="24"/>
  <c r="H1046" i="24"/>
  <c r="H1047" i="24"/>
  <c r="H1048" i="24"/>
  <c r="H1049" i="24"/>
  <c r="H1050" i="24"/>
  <c r="H1051" i="24"/>
  <c r="H1052" i="24"/>
  <c r="H1054" i="24"/>
  <c r="H1055" i="24"/>
  <c r="H1056" i="24"/>
  <c r="H1057" i="24"/>
  <c r="H1058" i="24"/>
  <c r="H1059" i="24"/>
  <c r="H1060" i="24"/>
  <c r="H1062" i="24"/>
  <c r="H1063" i="24"/>
  <c r="H1064" i="24"/>
  <c r="H1065" i="24"/>
  <c r="H1066" i="24"/>
  <c r="H1067" i="24"/>
  <c r="H1068" i="24"/>
  <c r="H1070" i="24"/>
  <c r="H1071" i="24"/>
  <c r="H1072" i="24"/>
  <c r="H1073" i="24"/>
  <c r="H1074" i="24"/>
  <c r="H1075" i="24"/>
  <c r="H1076" i="24"/>
  <c r="H1078" i="24"/>
  <c r="H1079" i="24"/>
  <c r="H1080" i="24"/>
  <c r="H1081" i="24"/>
  <c r="H1082" i="24"/>
  <c r="H1083" i="24"/>
  <c r="H1084" i="24"/>
  <c r="H1086" i="24"/>
  <c r="H1087" i="24"/>
  <c r="H1088" i="24"/>
  <c r="H1089" i="24"/>
  <c r="H1090" i="24"/>
  <c r="H1091" i="24"/>
  <c r="H1092" i="24"/>
  <c r="H1094" i="24"/>
  <c r="H1095" i="24"/>
  <c r="H1096" i="24"/>
  <c r="H1097" i="24"/>
  <c r="H1098" i="24"/>
  <c r="H1099" i="24"/>
  <c r="H1100" i="24"/>
  <c r="H1102" i="24"/>
  <c r="H1103" i="24"/>
  <c r="H1104" i="24"/>
  <c r="H1105" i="24"/>
  <c r="H1106" i="24"/>
  <c r="H1107" i="24"/>
  <c r="H1108" i="24"/>
  <c r="H1110" i="24"/>
  <c r="H1111" i="24"/>
  <c r="H1112" i="24"/>
  <c r="H1113" i="24"/>
  <c r="H1114" i="24"/>
  <c r="H1115" i="24"/>
  <c r="H1116" i="24"/>
  <c r="H1118" i="24"/>
  <c r="H1119" i="24"/>
  <c r="H1120" i="24"/>
  <c r="H1121" i="24"/>
  <c r="H1122" i="24"/>
  <c r="H1123" i="24"/>
  <c r="H1124" i="24"/>
  <c r="H1126" i="24"/>
  <c r="H1127" i="24"/>
  <c r="H1128" i="24"/>
  <c r="H1129" i="24"/>
  <c r="H1130" i="24"/>
  <c r="H1131" i="24"/>
  <c r="H1132" i="24"/>
  <c r="H1134" i="24"/>
  <c r="H1135" i="24"/>
  <c r="H1136" i="24"/>
  <c r="H1137" i="24"/>
  <c r="H1138" i="24"/>
  <c r="H1139" i="24"/>
  <c r="H1140" i="24"/>
  <c r="H1142" i="24"/>
  <c r="H1143" i="24"/>
  <c r="H1144" i="24"/>
  <c r="H1145" i="24"/>
  <c r="H1146" i="24"/>
  <c r="H1147" i="24"/>
  <c r="H1150" i="24"/>
  <c r="H1151" i="24"/>
  <c r="H1152" i="24"/>
  <c r="H1153" i="24"/>
  <c r="H1154" i="24"/>
  <c r="H1155" i="24"/>
  <c r="H1158" i="24"/>
  <c r="H1159" i="24"/>
  <c r="H1160" i="24"/>
  <c r="H1161" i="24"/>
  <c r="H1162" i="24"/>
  <c r="H1163" i="24"/>
  <c r="H1166" i="24"/>
  <c r="H1167" i="24"/>
  <c r="H1168" i="24"/>
  <c r="H1169" i="24"/>
  <c r="H1170" i="24"/>
  <c r="H1171" i="24"/>
  <c r="H1174" i="24"/>
  <c r="H1175" i="24"/>
  <c r="H1176" i="24"/>
  <c r="H1177" i="24"/>
  <c r="H1178" i="24"/>
  <c r="H1179" i="24"/>
  <c r="H1182" i="24"/>
  <c r="H1183" i="24"/>
  <c r="H1184" i="24"/>
  <c r="H1185" i="24"/>
  <c r="H1186" i="24"/>
  <c r="H1187" i="24"/>
  <c r="H1190" i="24"/>
  <c r="H1191" i="24"/>
  <c r="H1192" i="24"/>
  <c r="H1193" i="24"/>
  <c r="H1194" i="24"/>
  <c r="H1195" i="24"/>
  <c r="H1198" i="24"/>
  <c r="H1199" i="24"/>
  <c r="H1200" i="24"/>
  <c r="H1201" i="24"/>
  <c r="H1202" i="24"/>
  <c r="H1203" i="24"/>
  <c r="H1206" i="24"/>
  <c r="H1207" i="24"/>
  <c r="H1208" i="24"/>
  <c r="H1209" i="24"/>
  <c r="H1210" i="24"/>
  <c r="H1211" i="24"/>
  <c r="H1214" i="24"/>
  <c r="H1215" i="24"/>
  <c r="H1216" i="24"/>
  <c r="H1217" i="24"/>
  <c r="H1218" i="24"/>
  <c r="H1219" i="24"/>
  <c r="H1222" i="24"/>
  <c r="H1223" i="24"/>
  <c r="H1224" i="24"/>
  <c r="H1225" i="24"/>
  <c r="H1226" i="24"/>
  <c r="H1227" i="24"/>
  <c r="H1230" i="24"/>
  <c r="H1231" i="24"/>
  <c r="H1232" i="24"/>
  <c r="H1233" i="24"/>
  <c r="H1234" i="24"/>
  <c r="H1235" i="24"/>
  <c r="H1238" i="24"/>
  <c r="H1239" i="24"/>
  <c r="H1240" i="24"/>
  <c r="H1241" i="24"/>
  <c r="H1242" i="24"/>
  <c r="H1243" i="24"/>
  <c r="H1246" i="24"/>
  <c r="H1247" i="24"/>
  <c r="H1248" i="24"/>
  <c r="H1249" i="24"/>
  <c r="H1250" i="24"/>
  <c r="H1251" i="24"/>
  <c r="H1254" i="24"/>
  <c r="H1255" i="24"/>
  <c r="H1256" i="24"/>
  <c r="H1257" i="24"/>
  <c r="H1258" i="24"/>
  <c r="H1259" i="24"/>
  <c r="H1262" i="24"/>
  <c r="H1263" i="24"/>
  <c r="H1264" i="24"/>
  <c r="H1265" i="24"/>
  <c r="H1266" i="24"/>
  <c r="H1267" i="24"/>
  <c r="H1270" i="24"/>
  <c r="H1271" i="24"/>
  <c r="H1272" i="24"/>
  <c r="H1273" i="24"/>
  <c r="H1274" i="24"/>
  <c r="H1275" i="24"/>
  <c r="H1278" i="24"/>
  <c r="H1279" i="24"/>
  <c r="H1280" i="24"/>
  <c r="H1281" i="24"/>
  <c r="H1282" i="24"/>
  <c r="H1283" i="24"/>
  <c r="H1286" i="24"/>
  <c r="H1287" i="24"/>
  <c r="H1288" i="24"/>
  <c r="H1289" i="24"/>
  <c r="H1290" i="24"/>
  <c r="H1291" i="24"/>
  <c r="H1294" i="24"/>
  <c r="H1295" i="24"/>
  <c r="H1296" i="24"/>
  <c r="H1297" i="24"/>
  <c r="H1298" i="24"/>
  <c r="H1299" i="24"/>
  <c r="H1302" i="24"/>
  <c r="H1303" i="24"/>
  <c r="H1304" i="24"/>
  <c r="H1305" i="24"/>
  <c r="H1306" i="24"/>
  <c r="H1307" i="24"/>
  <c r="H1310" i="24"/>
  <c r="H1311" i="24"/>
  <c r="H1312" i="24"/>
  <c r="H1313" i="24"/>
  <c r="H1314" i="24"/>
  <c r="H1315" i="24"/>
  <c r="H1318" i="24"/>
  <c r="H1319" i="24"/>
  <c r="H1320" i="24"/>
  <c r="H1321" i="24"/>
  <c r="H1322" i="24"/>
  <c r="H1323" i="24"/>
  <c r="H1326" i="24"/>
  <c r="H1327" i="24"/>
  <c r="H1328" i="24"/>
  <c r="H1329" i="24"/>
  <c r="H1330" i="24"/>
  <c r="H1331" i="24"/>
  <c r="H1334" i="24"/>
  <c r="H1335" i="24"/>
  <c r="H1336" i="24"/>
  <c r="H1337" i="24"/>
  <c r="H1338" i="24"/>
  <c r="H1339" i="24"/>
  <c r="H1342" i="24"/>
  <c r="H1343" i="24"/>
  <c r="H1344" i="24"/>
  <c r="H1345" i="24"/>
  <c r="H1346" i="24"/>
  <c r="H1347" i="24"/>
  <c r="H1350" i="24"/>
  <c r="H1351" i="24"/>
  <c r="H1352" i="24"/>
  <c r="H1353" i="24"/>
  <c r="H1354" i="24"/>
  <c r="H1355" i="24"/>
  <c r="H1358" i="24"/>
  <c r="H1359" i="24"/>
  <c r="H1360" i="24"/>
  <c r="H1361" i="24"/>
  <c r="H1362" i="24"/>
  <c r="H1363" i="24"/>
  <c r="H1366" i="24"/>
  <c r="H1367" i="24"/>
  <c r="H1368" i="24"/>
  <c r="H1369" i="24"/>
  <c r="H1370" i="24"/>
  <c r="H1371" i="24"/>
  <c r="H1374" i="24"/>
  <c r="H1375" i="24"/>
  <c r="H1376" i="24"/>
  <c r="H1377" i="24"/>
  <c r="H1378" i="24"/>
  <c r="H1379" i="24"/>
  <c r="H1382" i="24"/>
  <c r="H1383" i="24"/>
  <c r="H1384" i="24"/>
  <c r="H1385" i="24"/>
  <c r="H1386" i="24"/>
  <c r="H1387" i="24"/>
  <c r="H1390" i="24"/>
  <c r="H1391" i="24"/>
  <c r="H1392" i="24"/>
  <c r="H1393" i="24"/>
  <c r="H1394" i="24"/>
  <c r="H1395" i="24"/>
  <c r="H1398" i="24"/>
  <c r="H1399" i="24"/>
  <c r="H1400" i="24"/>
  <c r="H1401" i="24"/>
  <c r="H1402" i="24"/>
  <c r="H1403" i="24"/>
  <c r="H1406" i="24"/>
  <c r="H1407" i="24"/>
  <c r="H1408" i="24"/>
  <c r="H1409" i="24"/>
  <c r="H1410" i="24"/>
  <c r="H1411" i="24"/>
  <c r="H1414" i="24"/>
  <c r="H1415" i="24"/>
  <c r="H1416" i="24"/>
  <c r="H1417" i="24"/>
  <c r="H1418" i="24"/>
  <c r="H1419" i="24"/>
  <c r="H1422" i="24"/>
  <c r="H1423" i="24"/>
  <c r="H1424" i="24"/>
  <c r="H1425" i="24"/>
  <c r="H1426" i="24"/>
  <c r="H1427" i="24"/>
  <c r="H1430" i="24"/>
  <c r="H1431" i="24"/>
  <c r="H1432" i="24"/>
  <c r="H1433" i="24"/>
  <c r="H1434" i="24"/>
  <c r="H1435" i="24"/>
  <c r="H1438" i="24"/>
  <c r="H1439" i="24"/>
  <c r="H1440" i="24"/>
  <c r="H1441" i="24"/>
  <c r="H1442" i="24"/>
  <c r="H1443" i="24"/>
  <c r="H1446" i="24"/>
  <c r="H1447" i="24"/>
  <c r="H1448" i="24"/>
  <c r="H1449" i="24"/>
  <c r="H1450" i="24"/>
  <c r="H1451" i="24"/>
  <c r="H1454" i="24"/>
  <c r="H1455" i="24"/>
  <c r="H1456" i="24"/>
  <c r="H1457" i="24"/>
  <c r="H1458" i="24"/>
  <c r="H1459" i="24"/>
  <c r="H1462" i="24"/>
  <c r="H1463" i="24"/>
  <c r="H1464" i="24"/>
  <c r="H1465" i="24"/>
  <c r="H1466" i="24"/>
  <c r="H1467" i="24"/>
  <c r="H1470" i="24"/>
  <c r="H1471" i="24"/>
  <c r="H1472" i="24"/>
  <c r="H1473" i="24"/>
  <c r="H1474" i="24"/>
  <c r="H1475" i="24"/>
  <c r="H1478" i="24"/>
  <c r="H1479" i="24"/>
  <c r="H1480" i="24"/>
  <c r="H1481" i="24"/>
  <c r="H1482" i="24"/>
  <c r="H1483" i="24"/>
  <c r="H1486" i="24"/>
  <c r="H1487" i="24"/>
  <c r="H1488" i="24"/>
  <c r="H1489" i="24"/>
  <c r="H1490" i="24"/>
  <c r="H1491" i="24"/>
  <c r="H1494" i="24"/>
  <c r="H1495" i="24"/>
  <c r="H1496" i="24"/>
  <c r="H1497" i="24"/>
  <c r="H1498" i="24"/>
  <c r="H1499" i="24"/>
  <c r="H1502" i="24"/>
  <c r="H1503" i="24"/>
  <c r="H1504" i="24"/>
  <c r="H1505" i="24"/>
  <c r="H1506" i="24"/>
  <c r="H1507" i="24"/>
  <c r="H1510" i="24"/>
  <c r="H1511" i="24"/>
  <c r="H1512" i="24"/>
  <c r="H1513" i="24"/>
  <c r="H1514" i="24"/>
  <c r="H1515" i="24"/>
  <c r="H1518" i="24"/>
  <c r="H1519" i="24"/>
  <c r="H1520" i="24"/>
  <c r="H1521" i="24"/>
  <c r="H1522" i="24"/>
  <c r="H1523" i="24"/>
  <c r="H1526" i="24"/>
  <c r="H1527" i="24"/>
  <c r="H1528" i="24"/>
  <c r="H1529" i="24"/>
  <c r="H1530" i="24"/>
  <c r="H1531" i="24"/>
  <c r="H1534" i="24"/>
  <c r="H1535" i="24"/>
  <c r="H1536" i="24"/>
  <c r="H1537" i="24"/>
  <c r="H1538" i="24"/>
  <c r="H1539" i="24"/>
  <c r="H1542" i="24"/>
  <c r="H1543" i="24"/>
  <c r="H1544" i="24"/>
  <c r="H1545" i="24"/>
  <c r="H1546" i="24"/>
  <c r="H1547" i="24"/>
  <c r="H1550" i="24"/>
  <c r="H1551" i="24"/>
  <c r="H1552" i="24"/>
  <c r="H1553" i="24"/>
  <c r="H1554" i="24"/>
  <c r="H1555" i="24"/>
  <c r="H1558" i="24"/>
  <c r="H1559" i="24"/>
  <c r="H1560" i="24"/>
  <c r="H1561" i="24"/>
  <c r="H1562" i="24"/>
  <c r="H1563" i="24"/>
  <c r="H1566" i="24"/>
  <c r="H1567" i="24"/>
  <c r="H1568" i="24"/>
  <c r="H1569" i="24"/>
  <c r="H1570" i="24"/>
  <c r="H1571" i="24"/>
  <c r="H1574" i="24"/>
  <c r="H1575" i="24"/>
  <c r="H1576" i="24"/>
  <c r="H1577" i="24"/>
  <c r="H1578" i="24"/>
  <c r="H1579" i="24"/>
  <c r="H1582" i="24"/>
  <c r="H1583" i="24"/>
  <c r="H1584" i="24"/>
  <c r="H1585" i="24"/>
  <c r="H1586" i="24"/>
  <c r="H1587" i="24"/>
  <c r="H1590" i="24"/>
  <c r="H1591" i="24"/>
  <c r="H1592" i="24"/>
  <c r="H1593" i="24"/>
  <c r="H1594" i="24"/>
  <c r="H1595" i="24"/>
  <c r="H1598" i="24"/>
  <c r="H1599" i="24"/>
  <c r="H1600" i="24"/>
  <c r="H1601" i="24"/>
  <c r="H1602" i="24"/>
  <c r="H1603" i="24"/>
  <c r="H1606" i="24"/>
  <c r="H1607" i="24"/>
  <c r="H1608" i="24"/>
  <c r="H1609" i="24"/>
  <c r="H1610" i="24"/>
  <c r="H1611" i="24"/>
  <c r="H1614" i="24"/>
  <c r="H1615" i="24"/>
  <c r="H1616" i="24"/>
  <c r="H1617" i="24"/>
  <c r="H1618" i="24"/>
  <c r="H1619" i="24"/>
  <c r="H1622" i="24"/>
  <c r="H1623" i="24"/>
  <c r="H1624" i="24"/>
  <c r="H1625" i="24"/>
  <c r="H1626" i="24"/>
  <c r="H1627" i="24"/>
  <c r="H1630" i="24"/>
  <c r="H1631" i="24"/>
  <c r="H1632" i="24"/>
  <c r="H1633" i="24"/>
  <c r="H1634" i="24"/>
  <c r="H1635" i="24"/>
  <c r="H1638" i="24"/>
  <c r="H1639" i="24"/>
  <c r="H1640" i="24"/>
  <c r="H1641" i="24"/>
  <c r="H1642" i="24"/>
  <c r="H1643" i="24"/>
  <c r="H1646" i="24"/>
  <c r="H1647" i="24"/>
  <c r="H1648" i="24"/>
  <c r="H1649" i="24"/>
  <c r="H1650" i="24"/>
  <c r="H1651" i="24"/>
  <c r="H1654" i="24"/>
  <c r="H1655" i="24"/>
  <c r="H1656" i="24"/>
  <c r="H1657" i="24"/>
  <c r="H1658" i="24"/>
  <c r="H1659" i="24"/>
  <c r="H1662" i="24"/>
  <c r="H1663" i="24"/>
  <c r="H1664" i="24"/>
  <c r="H1665" i="24"/>
  <c r="H1666" i="24"/>
  <c r="H1667" i="24"/>
  <c r="H1670" i="24"/>
  <c r="H1671" i="24"/>
  <c r="H1672" i="24"/>
  <c r="H1673" i="24"/>
  <c r="H1674" i="24"/>
  <c r="H1675" i="24"/>
  <c r="H1678" i="24"/>
  <c r="H1679" i="24"/>
  <c r="H1680" i="24"/>
  <c r="H1681" i="24"/>
  <c r="H1682" i="24"/>
  <c r="H1683" i="24"/>
  <c r="H1686" i="24"/>
  <c r="H1687" i="24"/>
  <c r="H1688" i="24"/>
  <c r="H1689" i="24"/>
  <c r="H1690" i="24"/>
  <c r="H1691" i="24"/>
  <c r="H1694" i="24"/>
  <c r="H1695" i="24"/>
  <c r="H1696" i="24"/>
  <c r="H1697" i="24"/>
  <c r="H1698" i="24"/>
  <c r="H1699" i="24"/>
  <c r="H1702" i="24"/>
  <c r="H1703" i="24"/>
  <c r="H1704" i="24"/>
  <c r="H1705" i="24"/>
  <c r="H1706" i="24"/>
  <c r="H1707" i="24"/>
  <c r="H1710" i="24"/>
  <c r="H1711" i="24"/>
  <c r="H1712" i="24"/>
  <c r="H1713" i="24"/>
  <c r="H1714" i="24"/>
  <c r="H1715" i="24"/>
  <c r="H1718" i="24"/>
  <c r="H1719" i="24"/>
  <c r="H1720" i="24"/>
  <c r="H1721" i="24"/>
  <c r="H1722" i="24"/>
  <c r="H1723" i="24"/>
  <c r="H1726" i="24"/>
  <c r="H1727" i="24"/>
  <c r="H1728" i="24"/>
  <c r="H1729" i="24"/>
  <c r="H1730" i="24"/>
  <c r="H1731" i="24"/>
  <c r="H1734" i="24"/>
  <c r="H1735" i="24"/>
  <c r="H1736" i="24"/>
  <c r="H1737" i="24"/>
  <c r="H1738" i="24"/>
  <c r="H1739" i="24"/>
  <c r="H1742" i="24"/>
  <c r="H1743" i="24"/>
  <c r="H1744" i="24"/>
  <c r="H1745" i="24"/>
  <c r="H1746" i="24"/>
  <c r="H1747" i="24"/>
  <c r="H1750" i="24"/>
  <c r="H1751" i="24"/>
  <c r="H1752" i="24"/>
  <c r="H1753" i="24"/>
  <c r="H1754" i="24"/>
  <c r="H1755" i="24"/>
  <c r="H1758" i="24"/>
  <c r="H1759" i="24"/>
  <c r="H1760" i="24"/>
  <c r="H1761" i="24"/>
  <c r="H1762" i="24"/>
  <c r="H1763" i="24"/>
  <c r="H1766" i="24"/>
  <c r="H1767" i="24"/>
  <c r="H1768" i="24"/>
  <c r="H1769" i="24"/>
  <c r="H1770" i="24"/>
  <c r="H1771" i="24"/>
  <c r="H1774" i="24"/>
  <c r="H1775" i="24"/>
  <c r="H1776" i="24"/>
  <c r="H1777" i="24"/>
  <c r="H1778" i="24"/>
  <c r="H1779" i="24"/>
  <c r="H1782" i="24"/>
  <c r="H1783" i="24"/>
  <c r="H1784" i="24"/>
  <c r="H1785" i="24"/>
  <c r="H1786" i="24"/>
  <c r="H1787" i="24"/>
  <c r="H1790" i="24"/>
  <c r="H1791" i="24"/>
  <c r="H1792" i="24"/>
  <c r="H1793" i="24"/>
  <c r="H1794" i="24"/>
  <c r="H1795" i="24"/>
  <c r="H1798" i="24"/>
  <c r="H1799" i="24"/>
  <c r="H1800" i="24"/>
  <c r="H1801" i="24"/>
  <c r="H1802" i="24"/>
  <c r="H1803" i="24"/>
  <c r="H1806" i="24"/>
  <c r="H1807" i="24"/>
  <c r="H1808" i="24"/>
  <c r="H1809" i="24"/>
  <c r="H1810" i="24"/>
  <c r="H1811" i="24"/>
  <c r="H1814" i="24"/>
  <c r="H1815" i="24"/>
  <c r="H1816" i="24"/>
  <c r="H1817" i="24"/>
  <c r="H1818" i="24"/>
  <c r="H1819" i="24"/>
  <c r="H1822" i="24"/>
  <c r="H1823" i="24"/>
  <c r="H1824" i="24"/>
  <c r="H1825" i="24"/>
  <c r="H1826" i="24"/>
  <c r="H1827" i="24"/>
  <c r="H1828" i="24"/>
  <c r="H1830" i="24"/>
  <c r="H1831" i="24"/>
  <c r="H1832" i="24"/>
  <c r="H1833" i="24"/>
  <c r="H1834" i="24"/>
  <c r="H1835" i="24"/>
  <c r="H1836" i="24"/>
  <c r="H1838" i="24"/>
  <c r="H1839" i="24"/>
  <c r="H1840" i="24"/>
  <c r="H1841" i="24"/>
  <c r="H1842" i="24"/>
  <c r="H1843" i="24"/>
  <c r="H1844" i="24"/>
  <c r="H1846" i="24"/>
  <c r="H1847" i="24"/>
  <c r="H1848" i="24"/>
  <c r="H1849" i="24"/>
  <c r="H1850" i="24"/>
  <c r="H1851" i="24"/>
  <c r="H1852" i="24"/>
  <c r="H1854" i="24"/>
  <c r="H1855" i="24"/>
  <c r="H1856" i="24"/>
  <c r="H1857" i="24"/>
  <c r="H1858" i="24"/>
  <c r="H1859" i="24"/>
  <c r="H1860" i="24"/>
  <c r="H1862" i="24"/>
  <c r="H1863" i="24"/>
  <c r="H1864" i="24"/>
  <c r="H1865" i="24"/>
  <c r="H1866" i="24"/>
  <c r="H1867" i="24"/>
  <c r="H1868" i="24"/>
  <c r="H1870" i="24"/>
  <c r="H1871" i="24"/>
  <c r="H1872" i="24"/>
  <c r="H1873" i="24"/>
  <c r="H1874" i="24"/>
  <c r="H1875" i="24"/>
  <c r="H1876" i="24"/>
  <c r="H1878" i="24"/>
  <c r="H1879" i="24"/>
  <c r="H1880" i="24"/>
  <c r="H1881" i="24"/>
  <c r="H1882" i="24"/>
  <c r="H1883" i="24"/>
  <c r="H1884" i="24"/>
  <c r="H1886" i="24"/>
  <c r="H1887" i="24"/>
  <c r="H1888" i="24"/>
  <c r="H1889" i="24"/>
  <c r="H1890" i="24"/>
  <c r="H1891" i="24"/>
  <c r="H1892" i="24"/>
  <c r="H1894" i="24"/>
  <c r="H1895" i="24"/>
  <c r="H1896" i="24"/>
  <c r="H1897" i="24"/>
  <c r="H1898" i="24"/>
  <c r="H1899" i="24"/>
  <c r="H1900" i="24"/>
  <c r="H1902" i="24"/>
  <c r="H1903" i="24"/>
  <c r="H1904" i="24"/>
  <c r="H1905" i="24"/>
  <c r="H1906" i="24"/>
  <c r="H1907" i="24"/>
  <c r="H1908" i="24"/>
  <c r="H1910" i="24"/>
  <c r="H1911" i="24"/>
  <c r="H1912" i="24"/>
  <c r="H1913" i="24"/>
  <c r="H1914" i="24"/>
  <c r="H1915" i="24"/>
  <c r="H1916" i="24"/>
  <c r="H1918" i="24"/>
  <c r="H1919" i="24"/>
  <c r="H1920" i="24"/>
  <c r="H1921" i="24"/>
  <c r="H1922" i="24"/>
  <c r="H1923" i="24"/>
  <c r="H1924" i="24"/>
  <c r="H1926" i="24"/>
  <c r="H1927" i="24"/>
  <c r="H1928" i="24"/>
  <c r="H1929" i="24"/>
  <c r="H1930" i="24"/>
  <c r="H1931" i="24"/>
  <c r="H1932" i="24"/>
  <c r="H1934" i="24"/>
  <c r="H1935" i="24"/>
  <c r="H1936" i="24"/>
  <c r="H1937" i="24"/>
  <c r="H1938" i="24"/>
  <c r="H1939" i="24"/>
  <c r="H1940" i="24"/>
  <c r="H1942" i="24"/>
  <c r="H1943" i="24"/>
  <c r="H1944" i="24"/>
  <c r="H1945" i="24"/>
  <c r="H1946" i="24"/>
  <c r="H1947" i="24"/>
  <c r="H1948" i="24"/>
  <c r="H1950" i="24"/>
  <c r="H1951" i="24"/>
  <c r="H1952" i="24"/>
  <c r="H1953" i="24"/>
  <c r="H1954" i="24"/>
  <c r="H1955" i="24"/>
  <c r="H1956" i="24"/>
  <c r="H1958" i="24"/>
  <c r="H1959" i="24"/>
  <c r="H1960" i="24"/>
  <c r="H1961" i="24"/>
  <c r="H1962" i="24"/>
  <c r="H1963" i="24"/>
  <c r="H1964" i="24"/>
  <c r="H1966" i="24"/>
  <c r="H1967" i="24"/>
  <c r="H1968" i="24"/>
  <c r="H1969" i="24"/>
  <c r="H1970" i="24"/>
  <c r="H1971" i="24"/>
  <c r="H1972" i="24"/>
  <c r="H1974" i="24"/>
  <c r="H1975" i="24"/>
  <c r="H1976" i="24"/>
  <c r="H1977" i="24"/>
  <c r="H1978" i="24"/>
  <c r="H1979" i="24"/>
  <c r="H1980" i="24"/>
  <c r="H1982" i="24"/>
  <c r="H1983" i="24"/>
  <c r="H1984" i="24"/>
  <c r="H1985" i="24"/>
  <c r="H1986" i="24"/>
  <c r="H1987" i="24"/>
  <c r="H1988" i="24"/>
  <c r="H1990" i="24"/>
  <c r="H1991" i="24"/>
  <c r="H1992" i="24"/>
  <c r="H1993" i="24"/>
  <c r="H1994" i="24"/>
  <c r="H1995" i="24"/>
  <c r="H1996" i="24"/>
  <c r="H1998" i="24"/>
  <c r="H1999" i="24"/>
  <c r="H2000" i="24"/>
  <c r="H2001" i="24"/>
  <c r="H2002" i="24"/>
  <c r="H2003" i="24"/>
  <c r="H2004" i="24"/>
  <c r="H2006" i="24"/>
  <c r="H2007" i="24"/>
  <c r="H2008" i="24"/>
  <c r="H2009" i="24"/>
  <c r="H2010" i="24"/>
  <c r="H2011" i="24"/>
  <c r="H2012" i="24"/>
  <c r="H2014" i="24"/>
  <c r="H2015" i="24"/>
  <c r="H2016" i="24"/>
  <c r="H2017" i="24"/>
  <c r="H2018" i="24"/>
  <c r="H2019" i="24"/>
  <c r="H2020" i="24"/>
  <c r="H2022" i="24"/>
  <c r="H2023" i="24"/>
  <c r="H2024" i="24"/>
  <c r="H2025" i="24"/>
  <c r="H2026" i="24"/>
  <c r="H2027" i="24"/>
  <c r="H2028" i="24"/>
  <c r="H2030" i="24"/>
  <c r="H2031" i="24"/>
  <c r="H2032" i="24"/>
  <c r="H2033" i="24"/>
  <c r="H2034" i="24"/>
  <c r="H2035" i="24"/>
  <c r="H2036" i="24"/>
  <c r="H2038" i="24"/>
  <c r="H2039" i="24"/>
  <c r="H2040" i="24"/>
  <c r="H2041" i="24"/>
  <c r="H2042" i="24"/>
  <c r="H2043" i="24"/>
  <c r="H2044" i="24"/>
  <c r="H2046" i="24"/>
  <c r="H2047" i="24"/>
  <c r="H2048" i="24"/>
  <c r="H2049" i="24"/>
  <c r="H2050" i="24"/>
  <c r="H2051" i="24"/>
  <c r="H2052" i="24"/>
  <c r="H2054" i="24"/>
  <c r="H2055" i="24"/>
  <c r="H2056" i="24"/>
  <c r="H2057" i="24"/>
  <c r="H2058" i="24"/>
  <c r="H2059" i="24"/>
  <c r="H2060" i="24"/>
  <c r="H2062" i="24"/>
  <c r="H2063" i="24"/>
  <c r="H2064" i="24"/>
  <c r="H2065" i="24"/>
  <c r="H2066" i="24"/>
  <c r="H2067" i="24"/>
  <c r="H2068" i="24"/>
  <c r="H2070" i="24"/>
  <c r="H2071" i="24"/>
  <c r="H2072" i="24"/>
  <c r="H2073" i="24"/>
  <c r="H2074" i="24"/>
  <c r="H2075" i="24"/>
  <c r="H2076" i="24"/>
  <c r="H2078" i="24"/>
  <c r="H2079" i="24"/>
  <c r="H2080" i="24"/>
  <c r="H2081" i="24"/>
  <c r="H2082" i="24"/>
  <c r="H2083" i="24"/>
  <c r="H2084" i="24"/>
  <c r="H2086" i="24"/>
  <c r="H2087" i="24"/>
  <c r="H2088" i="24"/>
  <c r="H2089" i="24"/>
  <c r="H2090" i="24"/>
  <c r="H2091" i="24"/>
  <c r="H2092" i="24"/>
  <c r="H2094" i="24"/>
  <c r="H2095" i="24"/>
  <c r="H2096" i="24"/>
  <c r="H2097" i="24"/>
  <c r="H2098" i="24"/>
  <c r="H2099" i="24"/>
  <c r="H2100" i="24"/>
  <c r="H2102" i="24"/>
  <c r="H2103" i="24"/>
  <c r="H2104" i="24"/>
  <c r="H2105" i="24"/>
  <c r="H2106" i="24"/>
  <c r="H2107" i="24"/>
  <c r="H2108" i="24"/>
  <c r="H2110" i="24"/>
  <c r="H2111" i="24"/>
  <c r="H2112" i="24"/>
  <c r="H2113" i="24"/>
  <c r="H2114" i="24"/>
  <c r="H2115" i="24"/>
  <c r="H2116" i="24"/>
  <c r="H2118" i="24"/>
  <c r="H2119" i="24"/>
  <c r="H2120" i="24"/>
  <c r="H2121" i="24"/>
  <c r="H2122" i="24"/>
  <c r="H2123" i="24"/>
  <c r="H2124" i="24"/>
  <c r="H2126" i="24"/>
  <c r="H2127" i="24"/>
  <c r="H2128" i="24"/>
  <c r="H2129" i="24"/>
  <c r="H2130" i="24"/>
  <c r="H2131" i="24"/>
  <c r="H2132" i="24"/>
  <c r="H2134" i="24"/>
  <c r="H2135" i="24"/>
  <c r="H2136" i="24"/>
  <c r="H2137" i="24"/>
  <c r="H2138" i="24"/>
  <c r="H2139" i="24"/>
  <c r="H2140" i="24"/>
  <c r="H2142" i="24"/>
  <c r="H2143" i="24"/>
  <c r="H2144" i="24"/>
  <c r="H2145" i="24"/>
  <c r="H2146" i="24"/>
  <c r="H2147" i="24"/>
  <c r="H2148" i="24"/>
  <c r="H2150" i="24"/>
  <c r="H2151" i="24"/>
  <c r="H2152" i="24"/>
  <c r="H2153" i="24"/>
  <c r="H2154" i="24"/>
  <c r="H2155" i="24"/>
  <c r="H2156" i="24"/>
  <c r="H2158" i="24"/>
  <c r="H2159" i="24"/>
  <c r="H2160" i="24"/>
  <c r="H2161" i="24"/>
  <c r="H2162" i="24"/>
  <c r="H2163" i="24"/>
  <c r="H2164" i="24"/>
  <c r="H2166" i="24"/>
  <c r="H2167" i="24"/>
  <c r="H2168" i="24"/>
  <c r="H2169" i="24"/>
  <c r="H2170" i="24"/>
  <c r="H2171" i="24"/>
  <c r="H2172" i="24"/>
  <c r="H2174" i="24"/>
  <c r="H2175" i="24"/>
  <c r="H2176" i="24"/>
  <c r="H2177" i="24"/>
  <c r="H2178" i="24"/>
  <c r="H2179" i="24"/>
  <c r="H2180" i="24"/>
  <c r="H2182" i="24"/>
  <c r="H2183" i="24"/>
  <c r="H2184" i="24"/>
  <c r="H2185" i="24"/>
  <c r="H2186" i="24"/>
  <c r="H2187" i="24"/>
  <c r="H2188" i="24"/>
  <c r="H2190" i="24"/>
  <c r="H2191" i="24"/>
  <c r="H2192" i="24"/>
  <c r="H2193" i="24"/>
  <c r="H2194" i="24"/>
  <c r="H2195" i="24"/>
  <c r="H2196" i="24"/>
  <c r="H2198" i="24"/>
  <c r="H2199" i="24"/>
  <c r="H2200" i="24"/>
  <c r="H2201" i="24"/>
  <c r="H2202" i="24"/>
  <c r="H2203" i="24"/>
  <c r="H2204" i="24"/>
  <c r="H2206" i="24"/>
  <c r="H2207" i="24"/>
  <c r="H2208" i="24"/>
  <c r="H2209" i="24"/>
  <c r="H2210" i="24"/>
  <c r="H2211" i="24"/>
  <c r="H2212" i="24"/>
  <c r="H2214" i="24"/>
  <c r="H2215" i="24"/>
  <c r="H2216" i="24"/>
  <c r="H2217" i="24"/>
  <c r="H2218" i="24"/>
  <c r="H2219" i="24"/>
  <c r="H2220" i="24"/>
  <c r="H2222" i="24"/>
  <c r="H2223" i="24"/>
  <c r="H2224" i="24"/>
  <c r="H2225" i="24"/>
  <c r="H2226" i="24"/>
  <c r="H2227" i="24"/>
  <c r="H2228" i="24"/>
  <c r="H2230" i="24"/>
  <c r="H2231" i="24"/>
  <c r="H2232" i="24"/>
  <c r="H2233" i="24"/>
  <c r="H2234" i="24"/>
  <c r="H2235" i="24"/>
  <c r="H2236" i="24"/>
  <c r="H2238" i="24"/>
  <c r="H2239" i="24"/>
  <c r="H2240" i="24"/>
  <c r="H2241" i="24"/>
  <c r="H2242" i="24"/>
  <c r="H2243" i="24"/>
  <c r="H2244" i="24"/>
  <c r="H2246" i="24"/>
  <c r="H2247" i="24"/>
  <c r="H2248" i="24"/>
  <c r="H2249" i="24"/>
  <c r="H2250" i="24"/>
  <c r="H2251" i="24"/>
  <c r="H2252" i="24"/>
  <c r="H2254" i="24"/>
  <c r="H2255" i="24"/>
  <c r="H2256" i="24"/>
  <c r="H2257" i="24"/>
  <c r="H2258" i="24"/>
  <c r="H2259" i="24"/>
  <c r="H2260" i="24"/>
  <c r="H2262" i="24"/>
  <c r="H2263" i="24"/>
  <c r="H2264" i="24"/>
  <c r="H2265" i="24"/>
  <c r="H2266" i="24"/>
  <c r="H2267" i="24"/>
  <c r="H2268" i="24"/>
  <c r="H2270" i="24"/>
  <c r="H2271" i="24"/>
  <c r="H2272" i="24"/>
  <c r="H2273" i="24"/>
  <c r="H2274" i="24"/>
  <c r="H2275" i="24"/>
  <c r="H2276" i="24"/>
  <c r="H2278" i="24"/>
  <c r="H2279" i="24"/>
  <c r="H2280" i="24"/>
  <c r="H2281" i="24"/>
  <c r="H2282" i="24"/>
  <c r="H2283" i="24"/>
  <c r="H2286" i="24"/>
  <c r="H2287" i="24"/>
  <c r="H2288" i="24"/>
  <c r="H2289" i="24"/>
  <c r="H2290" i="24"/>
  <c r="H2291" i="24"/>
  <c r="H2292" i="24"/>
  <c r="H2294" i="24"/>
  <c r="H2295" i="24"/>
  <c r="H2296" i="24"/>
  <c r="H2297" i="24"/>
  <c r="H2298" i="24"/>
  <c r="H2299" i="24"/>
  <c r="H2300" i="24"/>
  <c r="H2302" i="24"/>
  <c r="H2303" i="24"/>
  <c r="H2304" i="24"/>
  <c r="H2305" i="24"/>
  <c r="H2306" i="24"/>
  <c r="H2307" i="24"/>
  <c r="H2308" i="24"/>
  <c r="H2310" i="24"/>
  <c r="H2311" i="24"/>
  <c r="H2312" i="24"/>
  <c r="H2313" i="24"/>
  <c r="H2314" i="24"/>
  <c r="H2315" i="24"/>
  <c r="H2316" i="24"/>
  <c r="H2318" i="24"/>
  <c r="H2319" i="24"/>
  <c r="H2320" i="24"/>
  <c r="H2321" i="24"/>
  <c r="H2322" i="24"/>
  <c r="H2323" i="24"/>
  <c r="H2324" i="24"/>
  <c r="H2326" i="24"/>
  <c r="H2327" i="24"/>
  <c r="H2328" i="24"/>
  <c r="H2329" i="24"/>
  <c r="H2330" i="24"/>
  <c r="H2331" i="24"/>
  <c r="H2332" i="24"/>
  <c r="H2334" i="24"/>
  <c r="H2335" i="24"/>
  <c r="H2336" i="24"/>
  <c r="H2337" i="24"/>
  <c r="H2338" i="24"/>
  <c r="H2339" i="24"/>
  <c r="H2340" i="24"/>
  <c r="H2342" i="24"/>
  <c r="H2343" i="24"/>
  <c r="H2344" i="24"/>
  <c r="H2345" i="24"/>
  <c r="H2346" i="24"/>
  <c r="H2347" i="24"/>
  <c r="H2350" i="24"/>
  <c r="H2351" i="24"/>
  <c r="H2352" i="24"/>
  <c r="H2353" i="24"/>
  <c r="H2354" i="24"/>
  <c r="H2355" i="24"/>
  <c r="H2356" i="24"/>
  <c r="H2358" i="24"/>
  <c r="H2359" i="24"/>
  <c r="H2360" i="24"/>
  <c r="H2361" i="24"/>
  <c r="H2362" i="24"/>
  <c r="H2363" i="24"/>
  <c r="H2364" i="24"/>
  <c r="H2366" i="24"/>
  <c r="H2367" i="24"/>
  <c r="H2368" i="24"/>
  <c r="H2369" i="24"/>
  <c r="H2370" i="24"/>
  <c r="H2371" i="24"/>
  <c r="H2372" i="24"/>
  <c r="H2374" i="24"/>
  <c r="H2375" i="24"/>
  <c r="H2376" i="24"/>
  <c r="H2377" i="24"/>
  <c r="H2378" i="24"/>
  <c r="H2379" i="24"/>
  <c r="H2380" i="24"/>
  <c r="H2382" i="24"/>
  <c r="H2383" i="24"/>
  <c r="H2384" i="24"/>
  <c r="H2385" i="24"/>
  <c r="H2386" i="24"/>
  <c r="H2387" i="24"/>
  <c r="H2388" i="24"/>
  <c r="H2390" i="24"/>
  <c r="H2391" i="24"/>
  <c r="H2392" i="24"/>
  <c r="H2393" i="24"/>
  <c r="H2394" i="24"/>
  <c r="H2395" i="24"/>
  <c r="H2396" i="24"/>
  <c r="H2398" i="24"/>
  <c r="H2399" i="24"/>
  <c r="H2400" i="24"/>
  <c r="H2401" i="24"/>
  <c r="H2402" i="24"/>
  <c r="H2403" i="24"/>
  <c r="H2404" i="24"/>
  <c r="H2406" i="24"/>
  <c r="H2407" i="24"/>
  <c r="H2408" i="24"/>
  <c r="H2409" i="24"/>
  <c r="H2410" i="24"/>
  <c r="H2411" i="24"/>
  <c r="H2414" i="24"/>
  <c r="H2415" i="24"/>
  <c r="H2416" i="24"/>
  <c r="H2417" i="24"/>
  <c r="H2418" i="24"/>
  <c r="H2419" i="24"/>
  <c r="H2420" i="24"/>
  <c r="H2422" i="24"/>
  <c r="H2423" i="24"/>
  <c r="H2424" i="24"/>
  <c r="H2425" i="24"/>
  <c r="H2426" i="24"/>
  <c r="H2427" i="24"/>
  <c r="H2428" i="24"/>
  <c r="H2430" i="24"/>
  <c r="H2431" i="24"/>
  <c r="H2432" i="24"/>
  <c r="H2433" i="24"/>
  <c r="H2434" i="24"/>
  <c r="H2435" i="24"/>
  <c r="H2436" i="24"/>
  <c r="H2438" i="24"/>
  <c r="H2439" i="24"/>
  <c r="H2440" i="24"/>
  <c r="H2441" i="24"/>
  <c r="H2442" i="24"/>
  <c r="H2443" i="24"/>
  <c r="H2444" i="24"/>
  <c r="H2446" i="24"/>
  <c r="H2447" i="24"/>
  <c r="H2448" i="24"/>
  <c r="H2449" i="24"/>
  <c r="H2450" i="24"/>
  <c r="H2451" i="24"/>
  <c r="H2452" i="24"/>
  <c r="H2454" i="24"/>
  <c r="H2455" i="24"/>
  <c r="H2456" i="24"/>
  <c r="H2457" i="24"/>
  <c r="H2458" i="24"/>
  <c r="H2459" i="24"/>
  <c r="H2460" i="24"/>
  <c r="H2462" i="24"/>
  <c r="H2463" i="24"/>
  <c r="H2464" i="24"/>
  <c r="H2465" i="24"/>
  <c r="H2466" i="24"/>
  <c r="H2467" i="24"/>
  <c r="H2468" i="24"/>
  <c r="H2470" i="24"/>
  <c r="H2471" i="24"/>
  <c r="H2472" i="24"/>
  <c r="H2473" i="24"/>
  <c r="H2474" i="24"/>
  <c r="H2475" i="24"/>
  <c r="H2476" i="24"/>
  <c r="H2478" i="24"/>
  <c r="H2479" i="24"/>
  <c r="H2480" i="24"/>
  <c r="H2481" i="24"/>
  <c r="H2482" i="24"/>
  <c r="H2483" i="24"/>
  <c r="H2484" i="24"/>
  <c r="H2486" i="24"/>
  <c r="H2487" i="24"/>
  <c r="H2488" i="24"/>
  <c r="H2489" i="24"/>
  <c r="H2490" i="24"/>
  <c r="H2491" i="24"/>
  <c r="H2492" i="24"/>
  <c r="H2494" i="24"/>
  <c r="H2495" i="24"/>
  <c r="H2496" i="24"/>
  <c r="H2497" i="24"/>
  <c r="H2498" i="24"/>
  <c r="H2499" i="24"/>
  <c r="H2500" i="24"/>
  <c r="H2502" i="24"/>
  <c r="H2503" i="24"/>
  <c r="H2504" i="24"/>
  <c r="H2505" i="24"/>
  <c r="H2506" i="24"/>
  <c r="H2507" i="24"/>
  <c r="H2508" i="24"/>
  <c r="H2510" i="24"/>
  <c r="H2511" i="24"/>
  <c r="H2512" i="24"/>
  <c r="H2513" i="24"/>
  <c r="H2514" i="24"/>
  <c r="H2515" i="24"/>
  <c r="H2516" i="24"/>
  <c r="H2518" i="24"/>
  <c r="H2519" i="24"/>
  <c r="H2520" i="24"/>
  <c r="H2521" i="24"/>
  <c r="H2522" i="24"/>
  <c r="H2523" i="24"/>
  <c r="H2524" i="24"/>
  <c r="H2526" i="24"/>
  <c r="H2527" i="24"/>
  <c r="H2528" i="24"/>
  <c r="H2529" i="24"/>
  <c r="H2530" i="24"/>
  <c r="H2531" i="24"/>
  <c r="H2532" i="24"/>
  <c r="H2534" i="24"/>
  <c r="H2535" i="24"/>
  <c r="H2536" i="24"/>
  <c r="H2537" i="24"/>
  <c r="H2538" i="24"/>
  <c r="H2539" i="24"/>
  <c r="H2540" i="24"/>
  <c r="H2542" i="24"/>
  <c r="H2543" i="24"/>
  <c r="H2544" i="24"/>
  <c r="H2545" i="24"/>
  <c r="H2546" i="24"/>
  <c r="H2547" i="24"/>
  <c r="H2548" i="24"/>
  <c r="H2550" i="24"/>
  <c r="H2551" i="24"/>
  <c r="H2552" i="24"/>
  <c r="H2553" i="24"/>
  <c r="H2554" i="24"/>
  <c r="H2555" i="24"/>
  <c r="H2556" i="24"/>
  <c r="H2558" i="24"/>
  <c r="H2559" i="24"/>
  <c r="H2560" i="24"/>
  <c r="H2561" i="24"/>
  <c r="H2562" i="24"/>
  <c r="H2563" i="24"/>
  <c r="H2564" i="24"/>
  <c r="H2566" i="24"/>
  <c r="H2567" i="24"/>
  <c r="H2568" i="24"/>
  <c r="H2569" i="24"/>
  <c r="H2570" i="24"/>
  <c r="H2571" i="24"/>
  <c r="H2572" i="24"/>
  <c r="H2574" i="24"/>
  <c r="H2575" i="24"/>
  <c r="H2576" i="24"/>
  <c r="H2577" i="24"/>
  <c r="H2578" i="24"/>
  <c r="H2579" i="24"/>
  <c r="H2580" i="24"/>
  <c r="H2582" i="24"/>
  <c r="H2583" i="24"/>
  <c r="H2584" i="24"/>
  <c r="H2585" i="24"/>
  <c r="H2586" i="24"/>
  <c r="H2587" i="24"/>
  <c r="H2588" i="24"/>
  <c r="H2590" i="24"/>
  <c r="H2591" i="24"/>
  <c r="H2592" i="24"/>
  <c r="H2593" i="24"/>
  <c r="H2594" i="24"/>
  <c r="H2595" i="24"/>
  <c r="H2596" i="24"/>
  <c r="H2598" i="24"/>
  <c r="H2599" i="24"/>
  <c r="H2600" i="24"/>
  <c r="H2601" i="24"/>
  <c r="H2602" i="24"/>
  <c r="H2603" i="24"/>
  <c r="H2604" i="24"/>
  <c r="H2606" i="24"/>
  <c r="H2607" i="24"/>
  <c r="H2608" i="24"/>
  <c r="H2609" i="24"/>
  <c r="H2610" i="24"/>
  <c r="H2611" i="24"/>
  <c r="H2612" i="24"/>
  <c r="H2614" i="24"/>
  <c r="H2615" i="24"/>
  <c r="H2616" i="24"/>
  <c r="H2617" i="24"/>
  <c r="H2618" i="24"/>
  <c r="H2619" i="24"/>
  <c r="H2620" i="24"/>
  <c r="H2622" i="24"/>
  <c r="H2623" i="24"/>
  <c r="H2624" i="24"/>
  <c r="H2625" i="24"/>
  <c r="H2626" i="24"/>
  <c r="H2627" i="24"/>
  <c r="H2628" i="24"/>
  <c r="H2630" i="24"/>
  <c r="H2631" i="24"/>
  <c r="H2632" i="24"/>
  <c r="H2633" i="24"/>
  <c r="H2634" i="24"/>
  <c r="H2635" i="24"/>
  <c r="H2636" i="24"/>
  <c r="H2638" i="24"/>
  <c r="H2639" i="24"/>
  <c r="H2640" i="24"/>
  <c r="H2641" i="24"/>
  <c r="H2642" i="24"/>
  <c r="H2643" i="24"/>
  <c r="H2644" i="24"/>
  <c r="H2646" i="24"/>
  <c r="H2647" i="24"/>
  <c r="H2648" i="24"/>
  <c r="H2649" i="24"/>
  <c r="H2650" i="24"/>
  <c r="H2651" i="24"/>
  <c r="H2652" i="24"/>
  <c r="H2654" i="24"/>
  <c r="H2655" i="24"/>
  <c r="H2656" i="24"/>
  <c r="H2657" i="24"/>
  <c r="H2658" i="24"/>
  <c r="H2659" i="24"/>
  <c r="H2660" i="24"/>
  <c r="H2662" i="24"/>
  <c r="H2663" i="24"/>
  <c r="H2664" i="24"/>
  <c r="H2665" i="24"/>
  <c r="H2666" i="24"/>
  <c r="H2667" i="24"/>
  <c r="H2668" i="24"/>
  <c r="H2670" i="24"/>
  <c r="H2671" i="24"/>
  <c r="H2672" i="24"/>
  <c r="H2673" i="24"/>
  <c r="H2674" i="24"/>
  <c r="H2675" i="24"/>
  <c r="H2676" i="24"/>
  <c r="H2678" i="24"/>
  <c r="H2679" i="24"/>
  <c r="H2680" i="24"/>
  <c r="H2681" i="24"/>
  <c r="H2682" i="24"/>
  <c r="H2683" i="24"/>
  <c r="H2684" i="24"/>
  <c r="H2686" i="24"/>
  <c r="H2687" i="24"/>
  <c r="H2688" i="24"/>
  <c r="H2689" i="24"/>
  <c r="H2690" i="24"/>
  <c r="H2691" i="24"/>
  <c r="H2692" i="24"/>
  <c r="H2694" i="24"/>
  <c r="H2695" i="24"/>
  <c r="H2696" i="24"/>
  <c r="H2697" i="24"/>
  <c r="H2698" i="24"/>
  <c r="H2699" i="24"/>
  <c r="H2700" i="24"/>
  <c r="H2702" i="24"/>
  <c r="H2703" i="24"/>
  <c r="H2704" i="24"/>
  <c r="H2705" i="24"/>
  <c r="H2706" i="24"/>
  <c r="H2707" i="24"/>
  <c r="H2708" i="24"/>
  <c r="H2710" i="24"/>
  <c r="H2711" i="24"/>
  <c r="H2712" i="24"/>
  <c r="H2713" i="24"/>
  <c r="H2714" i="24"/>
  <c r="H2715" i="24"/>
  <c r="H2716" i="24"/>
  <c r="H2718" i="24"/>
  <c r="H2719" i="24"/>
  <c r="H2720" i="24"/>
  <c r="H2721" i="24"/>
  <c r="H2722" i="24"/>
  <c r="H2723" i="24"/>
  <c r="H2724" i="24"/>
  <c r="H2726" i="24"/>
  <c r="H2727" i="24"/>
  <c r="H2728" i="24"/>
  <c r="H2729" i="24"/>
  <c r="H2730" i="24"/>
  <c r="H2731" i="24"/>
  <c r="H2732" i="24"/>
  <c r="H2734" i="24"/>
  <c r="H2735" i="24"/>
  <c r="H2736" i="24"/>
  <c r="H2737" i="24"/>
  <c r="H2738" i="24"/>
  <c r="H2739" i="24"/>
  <c r="H2740" i="24"/>
  <c r="H2742" i="24"/>
  <c r="H2743" i="24"/>
  <c r="H2744" i="24"/>
  <c r="H2745" i="24"/>
  <c r="H2746" i="24"/>
  <c r="H2747" i="24"/>
  <c r="H2748" i="24"/>
  <c r="H2750" i="24"/>
  <c r="H2751" i="24"/>
  <c r="H2752" i="24"/>
  <c r="H2753" i="24"/>
  <c r="H2754" i="24"/>
  <c r="H2755" i="24"/>
  <c r="H2756" i="24"/>
  <c r="H2758" i="24"/>
  <c r="H2759" i="24"/>
  <c r="H2760" i="24"/>
  <c r="H2761" i="24"/>
  <c r="H2762" i="24"/>
  <c r="H2763" i="24"/>
  <c r="H2764" i="24"/>
  <c r="H2766" i="24"/>
  <c r="H2767" i="24"/>
  <c r="H2768" i="24"/>
  <c r="H2769" i="24"/>
  <c r="H2770" i="24"/>
  <c r="H2771" i="24"/>
  <c r="H2772" i="24"/>
  <c r="H2774" i="24"/>
  <c r="H2775" i="24"/>
  <c r="H2776" i="24"/>
  <c r="H2777" i="24"/>
  <c r="H2778" i="24"/>
  <c r="H2779" i="24"/>
  <c r="H2780" i="24"/>
  <c r="H2782" i="24"/>
  <c r="H2783" i="24"/>
  <c r="H2784" i="24"/>
  <c r="H2785" i="24"/>
  <c r="H2786" i="24"/>
  <c r="H2787" i="24"/>
  <c r="H2788" i="24"/>
  <c r="H2790" i="24"/>
  <c r="H2791" i="24"/>
  <c r="H2792" i="24"/>
  <c r="H2793" i="24"/>
  <c r="H2794" i="24"/>
  <c r="H2795" i="24"/>
  <c r="H2796" i="24"/>
  <c r="H2798" i="24"/>
  <c r="H2799" i="24"/>
  <c r="H2800" i="24"/>
  <c r="H2801" i="24"/>
  <c r="H2802" i="24"/>
  <c r="H2803" i="24"/>
  <c r="H2804" i="24"/>
  <c r="H2806" i="24"/>
  <c r="H2807" i="24"/>
  <c r="H2808" i="24"/>
  <c r="H2809" i="24"/>
  <c r="H2810" i="24"/>
  <c r="H2811" i="24"/>
  <c r="H2812" i="24"/>
  <c r="H2814" i="24"/>
  <c r="H2815" i="24"/>
  <c r="H2816" i="24"/>
  <c r="H2817" i="24"/>
  <c r="H2818" i="24"/>
  <c r="H2819" i="24"/>
  <c r="H2820" i="24"/>
  <c r="H2822" i="24"/>
  <c r="H2823" i="24"/>
  <c r="H2824" i="24"/>
  <c r="H2825" i="24"/>
  <c r="H2826" i="24"/>
  <c r="H2827" i="24"/>
  <c r="H2828" i="24"/>
  <c r="H2830" i="24"/>
  <c r="H2831" i="24"/>
  <c r="H2832" i="24"/>
  <c r="H2833" i="24"/>
  <c r="H2834" i="24"/>
  <c r="H2835" i="24"/>
  <c r="H2836" i="24"/>
  <c r="H2838" i="24"/>
  <c r="H2839" i="24"/>
  <c r="H2840" i="24"/>
  <c r="H2841" i="24"/>
  <c r="H2842" i="24"/>
  <c r="H2843" i="24"/>
  <c r="H2844" i="24"/>
  <c r="H2846" i="24"/>
  <c r="H2847" i="24"/>
  <c r="H2848" i="24"/>
  <c r="H2849" i="24"/>
  <c r="H2850" i="24"/>
  <c r="H2851" i="24"/>
  <c r="H2852" i="24"/>
  <c r="H2854" i="24"/>
  <c r="H2855" i="24"/>
  <c r="H2856" i="24"/>
  <c r="H2857" i="24"/>
  <c r="H2858" i="24"/>
  <c r="H2859" i="24"/>
  <c r="H2860" i="24"/>
  <c r="H2862" i="24"/>
  <c r="H2863" i="24"/>
  <c r="H2864" i="24"/>
  <c r="H2865" i="24"/>
  <c r="H2866" i="24"/>
  <c r="H2867" i="24"/>
  <c r="H2868" i="24"/>
  <c r="H2870" i="24"/>
  <c r="H2871" i="24"/>
  <c r="H2872" i="24"/>
  <c r="H2873" i="24"/>
  <c r="H2874" i="24"/>
  <c r="H2875" i="24"/>
  <c r="H2876" i="24"/>
  <c r="H2878" i="24"/>
  <c r="H2879" i="24"/>
  <c r="H2880" i="24"/>
  <c r="H2881" i="24"/>
  <c r="H2882" i="24"/>
  <c r="H2883" i="24"/>
  <c r="H2884" i="24"/>
  <c r="H2886" i="24"/>
  <c r="H2887" i="24"/>
  <c r="H2888" i="24"/>
  <c r="H2889" i="24"/>
  <c r="H2890" i="24"/>
  <c r="H2891" i="24"/>
  <c r="H2892" i="24"/>
  <c r="H2894" i="24"/>
  <c r="H2895" i="24"/>
  <c r="H2896" i="24"/>
  <c r="H2897" i="24"/>
  <c r="H2898" i="24"/>
  <c r="H2899" i="24"/>
  <c r="H2900" i="24"/>
  <c r="H2902" i="24"/>
  <c r="H2903" i="24"/>
  <c r="H2904" i="24"/>
  <c r="H2905" i="24"/>
  <c r="H2906" i="24"/>
  <c r="H2907" i="24"/>
  <c r="H2908" i="24"/>
  <c r="H2910" i="24"/>
  <c r="H2911" i="24"/>
  <c r="H2912" i="24"/>
  <c r="H2913" i="24"/>
  <c r="H2914" i="24"/>
  <c r="H2915" i="24"/>
  <c r="H2916" i="24"/>
  <c r="H2918" i="24"/>
  <c r="H2919" i="24"/>
  <c r="H2920" i="24"/>
  <c r="H2921" i="24"/>
  <c r="H2922" i="24"/>
  <c r="H2923" i="24"/>
  <c r="H2924" i="24"/>
  <c r="H2926" i="24"/>
  <c r="H2927" i="24"/>
  <c r="H2928" i="24"/>
  <c r="H2929" i="24"/>
  <c r="H2930" i="24"/>
  <c r="H2931" i="24"/>
  <c r="H2932" i="24"/>
  <c r="H2934" i="24"/>
  <c r="H2935" i="24"/>
  <c r="H2936" i="24"/>
  <c r="H2937" i="24"/>
  <c r="H2938" i="24"/>
  <c r="H2939" i="24"/>
  <c r="H2940" i="24"/>
  <c r="H2942" i="24"/>
  <c r="H2943" i="24"/>
  <c r="H2944" i="24"/>
  <c r="H2945" i="24"/>
  <c r="H2946" i="24"/>
  <c r="H2947" i="24"/>
  <c r="H2948" i="24"/>
  <c r="H2950" i="24"/>
  <c r="H2951" i="24"/>
  <c r="H2952" i="24"/>
  <c r="H2953" i="24"/>
  <c r="H2954" i="24"/>
  <c r="H2955" i="24"/>
  <c r="H2956" i="24"/>
  <c r="H2958" i="24"/>
  <c r="H2959" i="24"/>
  <c r="H2960" i="24"/>
  <c r="H2961" i="24"/>
  <c r="H2962" i="24"/>
  <c r="H2963" i="24"/>
  <c r="H2964" i="24"/>
  <c r="H2966" i="24"/>
  <c r="H2967" i="24"/>
  <c r="H2968" i="24"/>
  <c r="H2969" i="24"/>
  <c r="H2970" i="24"/>
  <c r="H2971" i="24"/>
  <c r="H2972" i="24"/>
  <c r="H2974" i="24"/>
  <c r="H2975" i="24"/>
  <c r="H2976" i="24"/>
  <c r="H2977" i="24"/>
  <c r="H2978" i="24"/>
  <c r="H2979" i="24"/>
  <c r="H2980" i="24"/>
  <c r="H2982" i="24"/>
  <c r="H2983" i="24"/>
  <c r="H2984" i="24"/>
  <c r="H2985" i="24"/>
  <c r="H2986" i="24"/>
  <c r="H2987" i="24"/>
  <c r="H2988" i="24"/>
  <c r="H2990" i="24"/>
  <c r="H2991" i="24"/>
  <c r="H2992" i="24"/>
  <c r="H2993" i="24"/>
  <c r="H2994" i="24"/>
  <c r="H2995" i="24"/>
  <c r="H2996" i="24"/>
  <c r="H2998" i="24"/>
  <c r="H2999" i="24"/>
  <c r="H3000" i="24"/>
  <c r="H3001" i="24"/>
  <c r="H3002" i="24"/>
  <c r="H3003" i="24"/>
  <c r="H3004" i="24"/>
  <c r="H3006" i="24"/>
  <c r="H3007" i="24"/>
  <c r="H3008" i="24"/>
  <c r="H3009" i="24"/>
  <c r="H3010" i="24"/>
  <c r="H3011" i="24"/>
  <c r="H3012" i="24"/>
  <c r="H3014" i="24"/>
  <c r="H3015" i="24"/>
  <c r="H3016" i="24"/>
  <c r="H3017" i="24"/>
  <c r="H3018" i="24"/>
  <c r="H3019" i="24"/>
  <c r="H3020" i="24"/>
  <c r="H3022" i="24"/>
  <c r="H3023" i="24"/>
  <c r="H3024" i="24"/>
  <c r="H3025" i="24"/>
  <c r="H3026" i="24"/>
  <c r="H3027" i="24"/>
  <c r="H3028" i="24"/>
  <c r="H3030" i="24"/>
  <c r="H3031" i="24"/>
  <c r="H3032" i="24"/>
  <c r="H3033" i="24"/>
  <c r="H3034" i="24"/>
  <c r="H3035" i="24"/>
  <c r="H3036" i="24"/>
  <c r="H3038" i="24"/>
  <c r="H3039" i="24"/>
  <c r="H3040" i="24"/>
  <c r="H3041" i="24"/>
  <c r="H3042" i="24"/>
  <c r="H3043" i="24"/>
  <c r="H3044" i="24"/>
  <c r="H3046" i="24"/>
  <c r="H3047" i="24"/>
  <c r="H3048" i="24"/>
  <c r="H3049" i="24"/>
  <c r="H3050" i="24"/>
  <c r="H3051" i="24"/>
  <c r="H3052" i="24"/>
  <c r="H3054" i="24"/>
  <c r="H3055" i="24"/>
  <c r="H3056" i="24"/>
  <c r="H3057" i="24"/>
  <c r="H3058" i="24"/>
  <c r="H3059" i="24"/>
  <c r="H3060" i="24"/>
  <c r="H3062" i="24"/>
  <c r="H3063" i="24"/>
  <c r="H3064" i="24"/>
  <c r="H3065" i="24"/>
  <c r="H3066" i="24"/>
  <c r="H3067" i="24"/>
  <c r="H3068" i="24"/>
  <c r="H3070" i="24"/>
  <c r="H3071" i="24"/>
  <c r="H3072" i="24"/>
  <c r="H3073" i="24"/>
  <c r="H3074" i="24"/>
  <c r="H3075" i="24"/>
  <c r="H3076" i="24"/>
  <c r="H3078" i="24"/>
  <c r="H3079" i="24"/>
  <c r="H3080" i="24"/>
  <c r="H3081" i="24"/>
  <c r="H3082" i="24"/>
  <c r="H3083" i="24"/>
  <c r="H3084" i="24"/>
  <c r="H3086" i="24"/>
  <c r="H3087" i="24"/>
  <c r="H3088" i="24"/>
  <c r="H3089" i="24"/>
  <c r="H3090" i="24"/>
  <c r="H3091" i="24"/>
  <c r="H3092" i="24"/>
  <c r="H3094" i="24"/>
  <c r="H3095" i="24"/>
  <c r="H3096" i="24"/>
  <c r="H3097" i="24"/>
  <c r="H3098" i="24"/>
  <c r="H3099" i="24"/>
  <c r="H3100" i="24"/>
  <c r="H3102" i="24"/>
  <c r="H3103" i="24"/>
  <c r="H3104" i="24"/>
  <c r="H3105" i="24"/>
  <c r="H3106" i="24"/>
  <c r="H3107" i="24"/>
  <c r="H3108" i="24"/>
  <c r="H3110" i="24"/>
  <c r="H3111" i="24"/>
  <c r="H3112" i="24"/>
  <c r="H3113" i="24"/>
  <c r="H3114" i="24"/>
  <c r="H3115" i="24"/>
  <c r="H3116" i="24"/>
  <c r="H3118" i="24"/>
  <c r="H3119" i="24"/>
  <c r="H3120" i="24"/>
  <c r="H3121" i="24"/>
  <c r="H3122" i="24"/>
  <c r="H3123" i="24"/>
  <c r="H3124" i="24"/>
  <c r="H3126" i="24"/>
  <c r="H3127" i="24"/>
  <c r="H3128" i="24"/>
  <c r="H3129" i="24"/>
  <c r="H3130" i="24"/>
  <c r="H3131" i="24"/>
  <c r="H3132" i="24"/>
  <c r="H3134" i="24"/>
  <c r="H3135" i="24"/>
  <c r="H3136" i="24"/>
  <c r="H3137" i="24"/>
  <c r="H3138" i="24"/>
  <c r="H3139" i="24"/>
  <c r="H3140" i="24"/>
  <c r="H3142" i="24"/>
  <c r="H3143" i="24"/>
  <c r="H3144" i="24"/>
  <c r="H3145" i="24"/>
  <c r="H3146" i="24"/>
  <c r="H3147" i="24"/>
  <c r="H3148" i="24"/>
  <c r="H3150" i="24"/>
  <c r="H3151" i="24"/>
  <c r="H3152" i="24"/>
  <c r="H3153" i="24"/>
  <c r="H3154" i="24"/>
  <c r="H3155" i="24"/>
  <c r="H3156" i="24"/>
  <c r="H3158" i="24"/>
  <c r="H3159" i="24"/>
  <c r="H3160" i="24"/>
  <c r="H3161" i="24"/>
  <c r="H3162" i="24"/>
  <c r="H3163" i="24"/>
  <c r="H3164" i="24"/>
  <c r="H3166" i="24"/>
  <c r="H3167" i="24"/>
  <c r="H3168" i="24"/>
  <c r="H3169" i="24"/>
  <c r="H3170" i="24"/>
  <c r="H3171" i="24"/>
  <c r="H3172" i="24"/>
  <c r="H3174" i="24"/>
  <c r="H3175" i="24"/>
  <c r="H3176" i="24"/>
  <c r="H3177" i="24"/>
  <c r="H3178" i="24"/>
  <c r="H3179" i="24"/>
  <c r="H3180" i="24"/>
  <c r="H3182" i="24"/>
  <c r="H3183" i="24"/>
  <c r="H3184" i="24"/>
  <c r="H3185" i="24"/>
  <c r="H3186" i="24"/>
  <c r="H3187" i="24"/>
  <c r="H3188" i="24"/>
  <c r="H3190" i="24"/>
  <c r="H3191" i="24"/>
  <c r="H3192" i="24"/>
  <c r="H3193" i="24"/>
  <c r="H3194" i="24"/>
  <c r="H3195" i="24"/>
  <c r="H3196" i="24"/>
  <c r="H3198" i="24"/>
  <c r="H3199" i="24"/>
  <c r="H3200" i="24"/>
  <c r="H3201" i="24"/>
  <c r="H3202" i="24"/>
  <c r="H3203" i="24"/>
  <c r="H3204" i="24"/>
  <c r="H3206" i="24"/>
  <c r="H3207" i="24"/>
  <c r="H3208" i="24"/>
  <c r="H3209" i="24"/>
  <c r="H3210" i="24"/>
  <c r="H3211" i="24"/>
  <c r="H3212" i="24"/>
  <c r="H3214" i="24"/>
  <c r="H3215" i="24"/>
  <c r="H3216" i="24"/>
  <c r="H3217" i="24"/>
  <c r="H3218" i="24"/>
  <c r="H3219" i="24"/>
  <c r="H3220" i="24"/>
  <c r="H3222" i="24"/>
  <c r="H3223" i="24"/>
  <c r="H3224" i="24"/>
  <c r="H3225" i="24"/>
  <c r="H3226" i="24"/>
  <c r="H3227" i="24"/>
  <c r="H3228" i="24"/>
  <c r="H3230" i="24"/>
  <c r="H3231" i="24"/>
  <c r="H3232" i="24"/>
  <c r="H3233" i="24"/>
  <c r="H3234" i="24"/>
  <c r="H3235" i="24"/>
  <c r="H3236" i="24"/>
  <c r="H3238" i="24"/>
  <c r="H3239" i="24"/>
  <c r="H3240" i="24"/>
  <c r="H3241" i="24"/>
  <c r="H3242" i="24"/>
  <c r="H3243" i="24"/>
  <c r="H3244" i="24"/>
  <c r="H3246" i="24"/>
  <c r="H3247" i="24"/>
  <c r="H3248" i="24"/>
  <c r="H3249" i="24"/>
  <c r="H3250" i="24"/>
  <c r="H3251" i="24"/>
  <c r="H3252" i="24"/>
  <c r="H3254" i="24"/>
  <c r="H3255" i="24"/>
  <c r="H3256" i="24"/>
  <c r="H3257" i="24"/>
  <c r="H3258" i="24"/>
  <c r="H3259" i="24"/>
  <c r="H3260" i="24"/>
  <c r="H3262" i="24"/>
  <c r="H3263" i="24"/>
  <c r="H3264" i="24"/>
  <c r="H3265" i="24"/>
  <c r="H3266" i="24"/>
  <c r="H3267" i="24"/>
  <c r="H3268" i="24"/>
  <c r="H3270" i="24"/>
  <c r="H3271" i="24"/>
  <c r="H3272" i="24"/>
  <c r="H3273" i="24"/>
  <c r="H3274" i="24"/>
  <c r="H3275" i="24"/>
  <c r="H3276" i="24"/>
  <c r="H3278" i="24"/>
  <c r="H3279" i="24"/>
  <c r="H3280" i="24"/>
  <c r="H3281" i="24"/>
  <c r="H3282" i="24"/>
  <c r="H3283" i="24"/>
  <c r="H3284" i="24"/>
  <c r="H3286" i="24"/>
  <c r="H3287" i="24"/>
  <c r="H3288" i="24"/>
  <c r="H3289" i="24"/>
  <c r="H3290" i="24"/>
  <c r="H3291" i="24"/>
  <c r="H3292" i="24"/>
  <c r="H3294" i="24"/>
  <c r="H3295" i="24"/>
  <c r="H3296" i="24"/>
  <c r="H3297" i="24"/>
  <c r="H3298" i="24"/>
  <c r="H3299" i="24"/>
  <c r="H3300" i="24"/>
  <c r="H3302" i="24"/>
  <c r="H3303" i="24"/>
  <c r="H3304" i="24"/>
  <c r="H3305" i="24"/>
  <c r="H3306" i="24"/>
  <c r="H3307" i="24"/>
  <c r="H3308" i="24"/>
  <c r="H3310" i="24"/>
  <c r="H3311" i="24"/>
  <c r="H3312" i="24"/>
  <c r="H3313" i="24"/>
  <c r="H3314" i="24"/>
  <c r="H3315" i="24"/>
  <c r="H3316" i="24"/>
  <c r="H3318" i="24"/>
  <c r="H3319" i="24"/>
  <c r="H3320" i="24"/>
  <c r="H3321" i="24"/>
  <c r="H3322" i="24"/>
  <c r="H3323" i="24"/>
  <c r="H3324" i="24"/>
  <c r="H3326" i="24"/>
  <c r="H3327" i="24"/>
  <c r="H3328" i="24"/>
  <c r="H3329" i="24"/>
  <c r="H3330" i="24"/>
  <c r="H3331" i="24"/>
  <c r="H3332" i="24"/>
  <c r="H3334" i="24"/>
  <c r="H3335" i="24"/>
  <c r="H3336" i="24"/>
  <c r="H3337" i="24"/>
  <c r="H3338" i="24"/>
  <c r="H3339" i="24"/>
  <c r="H3340" i="24"/>
  <c r="H3342" i="24"/>
  <c r="H3343" i="24"/>
  <c r="H3344" i="24"/>
  <c r="H3345" i="24"/>
  <c r="H3346" i="24"/>
  <c r="H3347" i="24"/>
  <c r="H3348" i="24"/>
  <c r="H3350" i="24"/>
  <c r="H3351" i="24"/>
  <c r="H3352" i="24"/>
  <c r="H3353" i="24"/>
  <c r="H3354" i="24"/>
  <c r="H3355" i="24"/>
  <c r="H3356" i="24"/>
  <c r="H3358" i="24"/>
  <c r="H3359" i="24"/>
  <c r="H3360" i="24"/>
  <c r="H3361" i="24"/>
  <c r="H3362" i="24"/>
  <c r="H3363" i="24"/>
  <c r="H3364" i="24"/>
  <c r="H3366" i="24"/>
  <c r="H3367" i="24"/>
  <c r="H3368" i="24"/>
  <c r="H3369" i="24"/>
  <c r="H3370" i="24"/>
  <c r="H3371" i="24"/>
  <c r="H3372" i="24"/>
  <c r="H3374" i="24"/>
  <c r="H3375" i="24"/>
  <c r="H3376" i="24"/>
  <c r="H3377" i="24"/>
  <c r="H3378" i="24"/>
  <c r="H3379" i="24"/>
  <c r="H3380" i="24"/>
  <c r="H3382" i="24"/>
  <c r="H3383" i="24"/>
  <c r="H3384" i="24"/>
  <c r="H3385" i="24"/>
  <c r="H3386" i="24"/>
  <c r="H3387" i="24"/>
  <c r="H3388" i="24"/>
  <c r="H3390" i="24"/>
  <c r="H3391" i="24"/>
  <c r="H3392" i="24"/>
  <c r="H3393" i="24"/>
  <c r="H3394" i="24"/>
  <c r="H3395" i="24"/>
  <c r="H3396" i="24"/>
  <c r="H3398" i="24"/>
  <c r="H3399" i="24"/>
  <c r="H3400" i="24"/>
  <c r="H3401" i="24"/>
  <c r="H3402" i="24"/>
  <c r="H3403" i="24"/>
  <c r="H3404" i="24"/>
  <c r="H3406" i="24"/>
  <c r="H3407" i="24"/>
  <c r="H3408" i="24"/>
  <c r="H3409" i="24"/>
  <c r="H3410" i="24"/>
  <c r="H3411" i="24"/>
  <c r="H3412" i="24"/>
  <c r="H3414" i="24"/>
  <c r="H3415" i="24"/>
  <c r="H3416" i="24"/>
  <c r="H3417" i="24"/>
  <c r="H3418" i="24"/>
  <c r="H3419" i="24"/>
  <c r="H3420" i="24"/>
  <c r="H3422" i="24"/>
  <c r="H3423" i="24"/>
  <c r="H3424" i="24"/>
  <c r="H3425" i="24"/>
  <c r="H3426" i="24"/>
  <c r="H3427" i="24"/>
  <c r="H3428" i="24"/>
  <c r="H3430" i="24"/>
  <c r="H3431" i="24"/>
  <c r="H3432" i="24"/>
  <c r="H3433" i="24"/>
  <c r="H3434" i="24"/>
  <c r="H3435" i="24"/>
  <c r="H3436" i="24"/>
  <c r="H3438" i="24"/>
  <c r="H3439" i="24"/>
  <c r="H3440" i="24"/>
  <c r="H3441" i="24"/>
  <c r="H3442" i="24"/>
  <c r="H3443" i="24"/>
  <c r="H3444" i="24"/>
  <c r="H3446" i="24"/>
  <c r="H3447" i="24"/>
  <c r="H3448" i="24"/>
  <c r="H3449" i="24"/>
  <c r="H3450" i="24"/>
  <c r="H3451" i="24"/>
  <c r="H3452" i="24"/>
  <c r="H3454" i="24"/>
  <c r="H3455" i="24"/>
  <c r="H3456" i="24"/>
  <c r="H3457" i="24"/>
  <c r="H3458" i="24"/>
  <c r="H3459" i="24"/>
  <c r="H3460" i="24"/>
  <c r="H3462" i="24"/>
  <c r="H3463" i="24"/>
  <c r="H3464" i="24"/>
  <c r="H3465" i="24"/>
  <c r="H3466" i="24"/>
  <c r="H3467" i="24"/>
  <c r="H3468" i="24"/>
  <c r="H3470" i="24"/>
  <c r="H3471" i="24"/>
  <c r="H3472" i="24"/>
  <c r="H3473" i="24"/>
  <c r="H3474" i="24"/>
  <c r="H3475" i="24"/>
  <c r="H3476" i="24"/>
  <c r="H3478" i="24"/>
  <c r="H3479" i="24"/>
  <c r="H3480" i="24"/>
  <c r="H3481" i="24"/>
  <c r="H3482" i="24"/>
  <c r="H3483" i="24"/>
  <c r="H3484" i="24"/>
  <c r="H3486" i="24"/>
  <c r="H3487" i="24"/>
  <c r="H3488" i="24"/>
  <c r="H3489" i="24"/>
  <c r="H3490" i="24"/>
  <c r="H3491" i="24"/>
  <c r="H3492" i="24"/>
  <c r="H3494" i="24"/>
  <c r="H3495" i="24"/>
  <c r="H3496" i="24"/>
  <c r="H3497" i="24"/>
  <c r="H3498" i="24"/>
  <c r="H3499" i="24"/>
  <c r="H3500" i="24"/>
  <c r="H3502" i="24"/>
  <c r="H3503" i="24"/>
  <c r="H3504" i="24"/>
  <c r="H3505" i="24"/>
  <c r="H3506" i="24"/>
  <c r="H3507" i="24"/>
  <c r="H3508" i="24"/>
  <c r="H3510" i="24"/>
  <c r="H3511" i="24"/>
  <c r="H3512" i="24"/>
  <c r="H3513" i="24"/>
  <c r="H3514" i="24"/>
  <c r="H3515" i="24"/>
  <c r="H3516" i="24"/>
  <c r="H3518" i="24"/>
  <c r="H3519" i="24"/>
  <c r="H3520" i="24"/>
  <c r="H3521" i="24"/>
  <c r="H3522" i="24"/>
  <c r="H3523" i="24"/>
  <c r="H3524" i="24"/>
  <c r="H3526" i="24"/>
  <c r="H3527" i="24"/>
  <c r="H3528" i="24"/>
  <c r="H3529" i="24"/>
  <c r="H3530" i="24"/>
  <c r="H3531" i="24"/>
  <c r="H3532" i="24"/>
  <c r="H3534" i="24"/>
  <c r="H3535" i="24"/>
  <c r="H3536" i="24"/>
  <c r="H3537" i="24"/>
  <c r="H3538" i="24"/>
  <c r="H3539" i="24"/>
  <c r="H3540" i="24"/>
  <c r="H3542" i="24"/>
  <c r="H3543" i="24"/>
  <c r="H3544" i="24"/>
  <c r="H3545" i="24"/>
  <c r="H3546" i="24"/>
  <c r="H3547" i="24"/>
  <c r="H3548" i="24"/>
  <c r="H3550" i="24"/>
  <c r="H3551" i="24"/>
  <c r="H3552" i="24"/>
  <c r="H3553" i="24"/>
  <c r="H3554" i="24"/>
  <c r="H3555" i="24"/>
  <c r="H3556" i="24"/>
  <c r="H3558" i="24"/>
  <c r="H3559" i="24"/>
  <c r="H3560" i="24"/>
  <c r="H3561" i="24"/>
  <c r="H3562" i="24"/>
  <c r="H3563" i="24"/>
  <c r="H3564" i="24"/>
  <c r="H3566" i="24"/>
  <c r="H3567" i="24"/>
  <c r="H3568" i="24"/>
  <c r="H3569" i="24"/>
  <c r="H3570" i="24"/>
  <c r="H3571" i="24"/>
  <c r="H3572" i="24"/>
  <c r="H3574" i="24"/>
  <c r="H3575" i="24"/>
  <c r="H3576" i="24"/>
  <c r="H3577" i="24"/>
  <c r="H3578" i="24"/>
  <c r="H3579" i="24"/>
  <c r="H3580" i="24"/>
  <c r="H3582" i="24"/>
  <c r="H3583" i="24"/>
  <c r="H3584" i="24"/>
  <c r="H3585" i="24"/>
  <c r="H3586" i="24"/>
  <c r="H3587" i="24"/>
  <c r="H3588" i="24"/>
  <c r="H3590" i="24"/>
  <c r="H3591" i="24"/>
  <c r="H3592" i="24"/>
  <c r="H3593" i="24"/>
  <c r="H3594" i="24"/>
  <c r="H3595" i="24"/>
  <c r="H3596" i="24"/>
  <c r="H3598" i="24"/>
  <c r="H3599" i="24"/>
  <c r="H3600" i="24"/>
  <c r="H3601" i="24"/>
  <c r="H3602" i="24"/>
  <c r="H3603" i="24"/>
  <c r="H3606" i="24"/>
  <c r="H3607" i="24"/>
  <c r="H3608" i="24"/>
  <c r="H3609" i="24"/>
  <c r="H3610" i="24"/>
  <c r="H3611" i="24"/>
  <c r="H3612" i="24"/>
  <c r="H3614" i="24"/>
  <c r="H3615" i="24"/>
  <c r="H3616" i="24"/>
  <c r="H3617" i="24"/>
  <c r="H3618" i="24"/>
  <c r="H3619" i="24"/>
  <c r="H3620" i="24"/>
  <c r="H3622" i="24"/>
  <c r="H3623" i="24"/>
  <c r="H3624" i="24"/>
  <c r="H3625" i="24"/>
  <c r="H3626" i="24"/>
  <c r="H3627" i="24"/>
  <c r="H3628" i="24"/>
  <c r="H3630" i="24"/>
  <c r="H3631" i="24"/>
  <c r="H3632" i="24"/>
  <c r="H3633" i="24"/>
  <c r="H3634" i="24"/>
  <c r="H3635" i="24"/>
  <c r="H3636" i="24"/>
  <c r="H3638" i="24"/>
  <c r="H3639" i="24"/>
  <c r="H3640" i="24"/>
  <c r="H3641" i="24"/>
  <c r="H3642" i="24"/>
  <c r="H3643" i="24"/>
  <c r="H3644" i="24"/>
  <c r="H3646" i="24"/>
  <c r="H3647" i="24"/>
  <c r="H3648" i="24"/>
  <c r="H3649" i="24"/>
  <c r="H3650" i="24"/>
  <c r="H3651" i="24"/>
  <c r="H3652" i="24"/>
  <c r="H3654" i="24"/>
  <c r="H3655" i="24"/>
  <c r="H3656" i="24"/>
  <c r="H3657" i="24"/>
  <c r="H3658" i="24"/>
  <c r="H3659" i="24"/>
  <c r="H3660" i="24"/>
  <c r="H3662" i="24"/>
  <c r="H3663" i="24"/>
  <c r="H3664" i="24"/>
  <c r="H3665" i="24"/>
  <c r="H3666" i="24"/>
  <c r="H3667" i="24"/>
  <c r="H3670" i="24"/>
  <c r="H3671" i="24"/>
  <c r="H3672" i="24"/>
  <c r="H3673" i="24"/>
  <c r="H3674" i="24"/>
  <c r="H3675" i="24"/>
  <c r="H3676" i="24"/>
  <c r="H3678" i="24"/>
  <c r="H3679" i="24"/>
  <c r="H3680" i="24"/>
  <c r="H3681" i="24"/>
  <c r="H3682" i="24"/>
  <c r="H3683" i="24"/>
  <c r="H3684" i="24"/>
  <c r="H3686" i="24"/>
  <c r="H3687" i="24"/>
  <c r="H3688" i="24"/>
  <c r="H3689" i="24"/>
  <c r="H3690" i="24"/>
  <c r="H3691" i="24"/>
  <c r="H3692" i="24"/>
  <c r="H3694" i="24"/>
  <c r="H3695" i="24"/>
  <c r="H3696" i="24"/>
  <c r="H3697" i="24"/>
  <c r="H3698" i="24"/>
  <c r="H3699" i="24"/>
  <c r="H3700" i="24"/>
  <c r="H3702" i="24"/>
  <c r="H3703" i="24"/>
  <c r="H3704" i="24"/>
  <c r="H3705" i="24"/>
  <c r="H3706" i="24"/>
  <c r="H3707" i="24"/>
  <c r="H3708" i="24"/>
  <c r="H3710" i="24"/>
  <c r="H3711" i="24"/>
  <c r="H3712" i="24"/>
  <c r="H3713" i="24"/>
  <c r="H3714" i="24"/>
  <c r="H3715" i="24"/>
  <c r="H3716" i="24"/>
  <c r="H3718" i="24"/>
  <c r="H3719" i="24"/>
  <c r="H3720" i="24"/>
  <c r="H3721" i="24"/>
  <c r="H3722" i="24"/>
  <c r="H3723" i="24"/>
  <c r="H3724" i="24"/>
  <c r="H3726" i="24"/>
  <c r="H3727" i="24"/>
  <c r="H3728" i="24"/>
  <c r="H3729" i="24"/>
  <c r="H3730" i="24"/>
  <c r="H3731" i="24"/>
  <c r="H3734" i="24"/>
  <c r="H3735" i="24"/>
  <c r="H3736" i="24"/>
  <c r="H3737" i="24"/>
  <c r="H3738" i="24"/>
  <c r="H3739" i="24"/>
  <c r="H3740" i="24"/>
  <c r="H3742" i="24"/>
  <c r="H3743" i="24"/>
  <c r="H3744" i="24"/>
  <c r="H3745" i="24"/>
  <c r="H3746" i="24"/>
  <c r="H3747" i="24"/>
  <c r="H3748" i="24"/>
  <c r="H3750" i="24"/>
  <c r="H3751" i="24"/>
  <c r="H3752" i="24"/>
  <c r="H3753" i="24"/>
  <c r="H3754" i="24"/>
  <c r="H3755" i="24"/>
  <c r="H3756" i="24"/>
  <c r="H3758" i="24"/>
  <c r="H3759" i="24"/>
  <c r="H3760" i="24"/>
  <c r="H3761" i="24"/>
  <c r="H3762" i="24"/>
  <c r="H3763" i="24"/>
  <c r="H3764" i="24"/>
  <c r="H3766" i="24"/>
  <c r="H3767" i="24"/>
  <c r="H3768" i="24"/>
  <c r="H3769" i="24"/>
  <c r="H3770" i="24"/>
  <c r="H3771" i="24"/>
  <c r="H3772" i="24"/>
  <c r="H3774" i="24"/>
  <c r="H3775" i="24"/>
  <c r="H3776" i="24"/>
  <c r="H3777" i="24"/>
  <c r="H3778" i="24"/>
  <c r="H3779" i="24"/>
  <c r="H3780" i="24"/>
  <c r="H3782" i="24"/>
  <c r="H3783" i="24"/>
  <c r="H3784" i="24"/>
  <c r="H3785" i="24"/>
  <c r="H3786" i="24"/>
  <c r="H3787" i="24"/>
  <c r="H3788" i="24"/>
  <c r="H3790" i="24"/>
  <c r="H3791" i="24"/>
  <c r="H3792" i="24"/>
  <c r="H3793" i="24"/>
  <c r="H3794" i="24"/>
  <c r="H3795" i="24"/>
  <c r="H3796" i="24"/>
  <c r="H3798" i="24"/>
  <c r="H3799" i="24"/>
  <c r="H3800" i="24"/>
  <c r="H3801" i="24"/>
  <c r="H3802" i="24"/>
  <c r="H3803" i="24"/>
  <c r="H3804" i="24"/>
  <c r="H3806" i="24"/>
  <c r="H3807" i="24"/>
  <c r="H3808" i="24"/>
  <c r="H3809" i="24"/>
  <c r="H3810" i="24"/>
  <c r="H3811" i="24"/>
  <c r="H3812" i="24"/>
  <c r="H3814" i="24"/>
  <c r="H3815" i="24"/>
  <c r="H3816" i="24"/>
  <c r="H3817" i="24"/>
  <c r="H3818" i="24"/>
  <c r="H3819" i="24"/>
  <c r="H3820" i="24"/>
  <c r="H3822" i="24"/>
  <c r="H3823" i="24"/>
  <c r="H3824" i="24"/>
  <c r="H3825" i="24"/>
  <c r="H3826" i="24"/>
  <c r="H3827" i="24"/>
  <c r="H3828" i="24"/>
  <c r="H3830" i="24"/>
  <c r="H3831" i="24"/>
  <c r="H3832" i="24"/>
  <c r="H3833" i="24"/>
  <c r="H3834" i="24"/>
  <c r="H3835" i="24"/>
  <c r="H3836" i="24"/>
  <c r="H3838" i="24"/>
  <c r="H3839" i="24"/>
  <c r="H3840" i="24"/>
  <c r="H3841" i="24"/>
  <c r="H3842" i="24"/>
  <c r="H3843" i="24"/>
  <c r="H3844" i="24"/>
  <c r="H3846" i="24"/>
  <c r="H3847" i="24"/>
  <c r="H3848" i="24"/>
  <c r="H3849" i="24"/>
  <c r="H3850" i="24"/>
  <c r="H3851" i="24"/>
  <c r="H3852" i="24"/>
  <c r="H3854" i="24"/>
  <c r="H3855" i="24"/>
  <c r="H3856" i="24"/>
  <c r="H3857" i="24"/>
  <c r="H3858" i="24"/>
  <c r="H3859" i="24"/>
  <c r="H3860" i="24"/>
  <c r="H3862" i="24"/>
  <c r="H3863" i="24"/>
  <c r="H3864" i="24"/>
  <c r="H3865" i="24"/>
  <c r="H3866" i="24"/>
  <c r="H3867" i="24"/>
  <c r="H3868" i="24"/>
  <c r="H3870" i="24"/>
  <c r="H3871" i="24"/>
  <c r="H3872" i="24"/>
  <c r="H3873" i="24"/>
  <c r="H3874" i="24"/>
  <c r="H3875" i="24"/>
  <c r="H3876" i="24"/>
  <c r="H3878" i="24"/>
  <c r="H3879" i="24"/>
  <c r="H3880" i="24"/>
  <c r="H3881" i="24"/>
  <c r="H3882" i="24"/>
  <c r="H3883" i="24"/>
  <c r="H3884" i="24"/>
  <c r="H3886" i="24"/>
  <c r="H3887" i="24"/>
  <c r="H3888" i="24"/>
  <c r="H3889" i="24"/>
  <c r="H3890" i="24"/>
  <c r="H3891" i="24"/>
  <c r="H3892" i="24"/>
  <c r="H3894" i="24"/>
  <c r="H3895" i="24"/>
  <c r="H3896" i="24"/>
  <c r="H3897" i="24"/>
  <c r="H3898" i="24"/>
  <c r="H3899" i="24"/>
  <c r="H3900" i="24"/>
  <c r="H3902" i="24"/>
  <c r="H3903" i="24"/>
  <c r="H3904" i="24"/>
  <c r="H3905" i="24"/>
  <c r="H3906" i="24"/>
  <c r="H3907" i="24"/>
  <c r="H3908" i="24"/>
  <c r="H3910" i="24"/>
  <c r="H3911" i="24"/>
  <c r="H3912" i="24"/>
  <c r="H3913" i="24"/>
  <c r="H3914" i="24"/>
  <c r="H3915" i="24"/>
  <c r="H3916" i="24"/>
  <c r="H3918" i="24"/>
  <c r="H3919" i="24"/>
  <c r="H3920" i="24"/>
  <c r="H3921" i="24"/>
  <c r="H3922" i="24"/>
  <c r="H3923" i="24"/>
  <c r="H3924" i="24"/>
  <c r="H3926" i="24"/>
  <c r="H3927" i="24"/>
  <c r="H3928" i="24"/>
  <c r="H3929" i="24"/>
  <c r="H3930" i="24"/>
  <c r="H3931" i="24"/>
  <c r="H3932" i="24"/>
  <c r="H3934" i="24"/>
  <c r="H3935" i="24"/>
  <c r="H3936" i="24"/>
  <c r="H3937" i="24"/>
  <c r="H3938" i="24"/>
  <c r="H3939" i="24"/>
  <c r="H3940" i="24"/>
  <c r="H3942" i="24"/>
  <c r="H3943" i="24"/>
  <c r="H3944" i="24"/>
  <c r="H3945" i="24"/>
  <c r="H3946" i="24"/>
  <c r="H3947" i="24"/>
  <c r="H3948" i="24"/>
  <c r="H3950" i="24"/>
  <c r="H3951" i="24"/>
  <c r="H3952" i="24"/>
  <c r="H3953" i="24"/>
  <c r="H3954" i="24"/>
  <c r="H3955" i="24"/>
  <c r="H3956" i="24"/>
  <c r="H3958" i="24"/>
  <c r="H3959" i="24"/>
  <c r="H3960" i="24"/>
  <c r="H3961" i="24"/>
  <c r="H3962" i="24"/>
  <c r="H3963" i="24"/>
  <c r="H3964" i="24"/>
  <c r="H3966" i="24"/>
  <c r="H3967" i="24"/>
  <c r="H3968" i="24"/>
  <c r="H3969" i="24"/>
  <c r="H3970" i="24"/>
  <c r="H3971" i="24"/>
  <c r="H3972" i="24"/>
  <c r="H3974" i="24"/>
  <c r="H3975" i="24"/>
  <c r="H3976" i="24"/>
  <c r="H3977" i="24"/>
  <c r="H3978" i="24"/>
  <c r="H3979" i="24"/>
  <c r="H3980" i="24"/>
  <c r="H3982" i="24"/>
  <c r="H3983" i="24"/>
  <c r="H3984" i="24"/>
  <c r="H3985" i="24"/>
  <c r="H3986" i="24"/>
  <c r="H3987" i="24"/>
  <c r="H3988" i="24"/>
  <c r="H3990" i="24"/>
  <c r="H3991" i="24"/>
  <c r="H3992" i="24"/>
  <c r="H3993" i="24"/>
  <c r="H3994" i="24"/>
  <c r="H3995" i="24"/>
  <c r="H3996" i="24"/>
  <c r="H3998" i="24"/>
  <c r="H3999" i="24"/>
  <c r="H4000" i="24"/>
  <c r="H4001" i="24"/>
  <c r="H4002" i="24"/>
  <c r="H4003" i="24"/>
  <c r="H4004" i="24"/>
  <c r="H4006" i="24"/>
  <c r="H4007" i="24"/>
  <c r="H4008" i="24"/>
  <c r="H4009" i="24"/>
  <c r="H4010" i="24"/>
  <c r="H4011" i="24"/>
  <c r="H4012" i="24"/>
  <c r="H4014" i="24"/>
  <c r="H4015" i="24"/>
  <c r="H4016" i="24"/>
  <c r="H4017" i="24"/>
  <c r="H4018" i="24"/>
  <c r="H4019" i="24"/>
  <c r="H4020" i="24"/>
  <c r="H4022" i="24"/>
  <c r="H4023" i="24"/>
  <c r="H4024" i="24"/>
  <c r="H4025" i="24"/>
  <c r="H4026" i="24"/>
  <c r="H4027" i="24"/>
  <c r="H4028" i="24"/>
  <c r="H4030" i="24"/>
  <c r="H4031" i="24"/>
  <c r="H4032" i="24"/>
  <c r="H4033" i="24"/>
  <c r="H4034" i="24"/>
  <c r="H4035" i="24"/>
  <c r="H4036" i="24"/>
  <c r="H4038" i="24"/>
  <c r="H4039" i="24"/>
  <c r="H4040" i="24"/>
  <c r="H4041" i="24"/>
  <c r="H4042" i="24"/>
  <c r="H4043" i="24"/>
  <c r="H4044" i="24"/>
  <c r="H4046" i="24"/>
  <c r="H4047" i="24"/>
  <c r="H4048" i="24"/>
  <c r="H4049" i="24"/>
  <c r="H4050" i="24"/>
  <c r="H4051" i="24"/>
  <c r="H4052" i="24"/>
  <c r="H4054" i="24"/>
  <c r="H4055" i="24"/>
  <c r="H4056" i="24"/>
  <c r="H4057" i="24"/>
  <c r="H4058" i="24"/>
  <c r="H4059" i="24"/>
  <c r="H4060" i="24"/>
  <c r="H4062" i="24"/>
  <c r="H4063" i="24"/>
  <c r="H4064" i="24"/>
  <c r="H4065" i="24"/>
  <c r="H4066" i="24"/>
  <c r="H4067" i="24"/>
  <c r="H4068" i="24"/>
  <c r="H4070" i="24"/>
  <c r="H4071" i="24"/>
  <c r="H4072" i="24"/>
  <c r="H4073" i="24"/>
  <c r="H4074" i="24"/>
  <c r="H4075" i="24"/>
  <c r="H4076" i="24"/>
  <c r="H4078" i="24"/>
  <c r="H4079" i="24"/>
  <c r="H4080" i="24"/>
  <c r="H4081" i="24"/>
  <c r="H4082" i="24"/>
  <c r="H4083" i="24"/>
  <c r="H4084" i="24"/>
  <c r="H4086" i="24"/>
  <c r="H4087" i="24"/>
  <c r="H4088" i="24"/>
  <c r="H4089" i="24"/>
  <c r="H4090" i="24"/>
  <c r="H4091" i="24"/>
  <c r="H4092" i="24"/>
  <c r="H4094" i="24"/>
  <c r="H4095" i="24"/>
  <c r="H4096" i="24"/>
  <c r="H4097" i="24"/>
  <c r="H4098" i="24"/>
  <c r="H4099" i="24"/>
  <c r="H4100" i="24"/>
  <c r="H4102" i="24"/>
  <c r="H4103" i="24"/>
  <c r="H4104" i="24"/>
  <c r="H4105" i="24"/>
  <c r="H4106" i="24"/>
  <c r="H4107" i="24"/>
  <c r="H4108" i="24"/>
  <c r="H4110" i="24"/>
  <c r="H4111" i="24"/>
  <c r="H4112" i="24"/>
  <c r="H4113" i="24"/>
  <c r="H4114" i="24"/>
  <c r="H4115" i="24"/>
  <c r="H4116" i="24"/>
  <c r="H4118" i="24"/>
  <c r="H4119" i="24"/>
  <c r="H4120" i="24"/>
  <c r="H4121" i="24"/>
  <c r="H4122" i="24"/>
  <c r="H4123" i="24"/>
  <c r="H4124" i="24"/>
  <c r="H4126" i="24"/>
  <c r="H4127" i="24"/>
  <c r="H4128" i="24"/>
  <c r="H4129" i="24"/>
  <c r="H4130" i="24"/>
  <c r="H4131" i="24"/>
  <c r="H4132" i="24"/>
  <c r="H4134" i="24"/>
  <c r="H4135" i="24"/>
  <c r="H4136" i="24"/>
  <c r="H4137" i="24"/>
  <c r="H4138" i="24"/>
  <c r="H4139" i="24"/>
  <c r="H4140" i="24"/>
  <c r="H4142" i="24"/>
  <c r="H4143" i="24"/>
  <c r="H4144" i="24"/>
  <c r="H4145" i="24"/>
  <c r="H4146" i="24"/>
  <c r="H4147" i="24"/>
  <c r="H4148" i="24"/>
  <c r="H4150" i="24"/>
  <c r="H4151" i="24"/>
  <c r="H4152" i="24"/>
  <c r="H4153" i="24"/>
  <c r="H4154" i="24"/>
  <c r="H4155" i="24"/>
  <c r="H4156" i="24"/>
  <c r="H4158" i="24"/>
  <c r="H4159" i="24"/>
  <c r="H4160" i="24"/>
  <c r="H4161" i="24"/>
  <c r="H4162" i="24"/>
  <c r="H4163" i="24"/>
  <c r="H4164" i="24"/>
  <c r="H4166" i="24"/>
  <c r="H4167" i="24"/>
  <c r="H4168" i="24"/>
  <c r="H4169" i="24"/>
  <c r="H4170" i="24"/>
  <c r="H4171" i="24"/>
  <c r="H4172" i="24"/>
  <c r="H4174" i="24"/>
  <c r="H4175" i="24"/>
  <c r="H4176" i="24"/>
  <c r="H4177" i="24"/>
  <c r="H4178" i="24"/>
  <c r="H4179" i="24"/>
  <c r="H4180" i="24"/>
  <c r="H4182" i="24"/>
  <c r="H4183" i="24"/>
  <c r="H4184" i="24"/>
  <c r="H4185" i="24"/>
  <c r="H4186" i="24"/>
  <c r="H4187" i="24"/>
  <c r="H4188" i="24"/>
  <c r="H4190" i="24"/>
  <c r="H4191" i="24"/>
  <c r="H4192" i="24"/>
  <c r="H4193" i="24"/>
  <c r="H4194" i="24"/>
  <c r="H4195" i="24"/>
  <c r="H4196" i="24"/>
  <c r="H4198" i="24"/>
  <c r="H4199" i="24"/>
  <c r="H4200" i="24"/>
  <c r="H4201" i="24"/>
  <c r="H4202" i="24"/>
  <c r="H4203" i="24"/>
  <c r="H4204" i="24"/>
  <c r="H4206" i="24"/>
  <c r="H4207" i="24"/>
  <c r="H4208" i="24"/>
  <c r="H4209" i="24"/>
  <c r="H4210" i="24"/>
  <c r="H4211" i="24"/>
  <c r="H4212" i="24"/>
  <c r="H4214" i="24"/>
  <c r="H4215" i="24"/>
  <c r="H4216" i="24"/>
  <c r="H4217" i="24"/>
  <c r="H4218" i="24"/>
  <c r="H4219" i="24"/>
  <c r="H4220" i="24"/>
  <c r="H4222" i="24"/>
  <c r="H4223" i="24"/>
  <c r="H4224" i="24"/>
  <c r="H4225" i="24"/>
  <c r="H4226" i="24"/>
  <c r="H4227" i="24"/>
  <c r="H4228" i="24"/>
  <c r="H4230" i="24"/>
  <c r="H4231" i="24"/>
  <c r="H4232" i="24"/>
  <c r="H4233" i="24"/>
  <c r="H4234" i="24"/>
  <c r="H4235" i="24"/>
  <c r="H4236" i="24"/>
  <c r="H4238" i="24"/>
  <c r="H4239" i="24"/>
  <c r="H4240" i="24"/>
  <c r="H4241" i="24"/>
  <c r="H4242" i="24"/>
  <c r="H4243" i="24"/>
  <c r="H4244" i="24"/>
  <c r="H4246" i="24"/>
  <c r="H4247" i="24"/>
  <c r="H4248" i="24"/>
  <c r="H4249" i="24"/>
  <c r="H4250" i="24"/>
  <c r="H4251" i="24"/>
  <c r="H4252" i="24"/>
  <c r="H4254" i="24"/>
  <c r="H4255" i="24"/>
  <c r="H4256" i="24"/>
  <c r="H4257" i="24"/>
  <c r="H4258" i="24"/>
  <c r="H4259" i="24"/>
  <c r="H4260" i="24"/>
  <c r="H4262" i="24"/>
  <c r="H4263" i="24"/>
  <c r="H4264" i="24"/>
  <c r="H4265" i="24"/>
  <c r="H4266" i="24"/>
  <c r="H4267" i="24"/>
  <c r="H4268" i="24"/>
  <c r="H4270" i="24"/>
  <c r="H4271" i="24"/>
  <c r="H4272" i="24"/>
  <c r="H4273" i="24"/>
  <c r="H4274" i="24"/>
  <c r="H4275" i="24"/>
  <c r="H4276" i="24"/>
  <c r="H4278" i="24"/>
  <c r="H4279" i="24"/>
  <c r="H4280" i="24"/>
  <c r="H4281" i="24"/>
  <c r="H4282" i="24"/>
  <c r="H4283" i="24"/>
  <c r="H4284" i="24"/>
  <c r="H4286" i="24"/>
  <c r="H4287" i="24"/>
  <c r="H4288" i="24"/>
  <c r="H4289" i="24"/>
  <c r="H4290" i="24"/>
  <c r="H4291" i="24"/>
  <c r="H4292" i="24"/>
  <c r="H4294" i="24"/>
  <c r="H4295" i="24"/>
  <c r="H4296" i="24"/>
  <c r="H4297" i="24"/>
  <c r="H4298" i="24"/>
  <c r="H4299" i="24"/>
  <c r="H4300" i="24"/>
  <c r="H4302" i="24"/>
  <c r="H4303" i="24"/>
  <c r="H4304" i="24"/>
  <c r="H4305" i="24"/>
  <c r="H4306" i="24"/>
  <c r="H4307" i="24"/>
  <c r="H4308" i="24"/>
  <c r="H4310" i="24"/>
  <c r="H4311" i="24"/>
  <c r="H4312" i="24"/>
  <c r="H4313" i="24"/>
  <c r="H4314" i="24"/>
  <c r="H4315" i="24"/>
  <c r="H4316" i="24"/>
  <c r="H4318" i="24"/>
  <c r="H4319" i="24"/>
  <c r="H4320" i="24"/>
  <c r="H4321" i="24"/>
  <c r="H4322" i="24"/>
  <c r="H4323" i="24"/>
  <c r="H4324" i="24"/>
  <c r="H4326" i="24"/>
  <c r="H4327" i="24"/>
  <c r="H4328" i="24"/>
  <c r="H4329" i="24"/>
  <c r="H4330" i="24"/>
  <c r="H4331" i="24"/>
  <c r="H4332" i="24"/>
  <c r="H4334" i="24"/>
  <c r="H4335" i="24"/>
  <c r="H4336" i="24"/>
  <c r="H4337" i="24"/>
  <c r="H4338" i="24"/>
  <c r="H4339" i="24"/>
  <c r="H4340" i="24"/>
  <c r="H4342" i="24"/>
  <c r="H4343" i="24"/>
  <c r="H4344" i="24"/>
  <c r="H4345" i="24"/>
  <c r="H4346" i="24"/>
  <c r="H4347" i="24"/>
  <c r="H4348" i="24"/>
  <c r="H4350" i="24"/>
  <c r="H4351" i="24"/>
  <c r="H4352" i="24"/>
  <c r="H4353" i="24"/>
  <c r="H4354" i="24"/>
  <c r="H4355" i="24"/>
  <c r="H4356" i="24"/>
  <c r="H4358" i="24"/>
  <c r="H4359" i="24"/>
  <c r="H4360" i="24"/>
  <c r="H4361" i="24"/>
  <c r="H4362" i="24"/>
  <c r="H4363" i="24"/>
  <c r="H4364" i="24"/>
  <c r="H4366" i="24"/>
  <c r="H4367" i="24"/>
  <c r="H4368" i="24"/>
  <c r="H4369" i="24"/>
  <c r="H4370" i="24"/>
  <c r="H4371" i="24"/>
  <c r="H4372" i="24"/>
  <c r="H4374" i="24"/>
  <c r="H4375" i="24"/>
  <c r="H4376" i="24"/>
  <c r="H4377" i="24"/>
  <c r="H4378" i="24"/>
  <c r="H4379" i="24"/>
  <c r="H4380" i="24"/>
  <c r="H4382" i="24"/>
  <c r="H4383" i="24"/>
  <c r="H4384" i="24"/>
  <c r="H4385" i="24"/>
  <c r="H4386" i="24"/>
  <c r="H4387" i="24"/>
  <c r="H4388" i="24"/>
  <c r="H4390" i="24"/>
  <c r="H4391" i="24"/>
  <c r="H4392" i="24"/>
  <c r="H4393" i="24"/>
  <c r="H4394" i="24"/>
  <c r="H4395" i="24"/>
  <c r="H4396" i="24"/>
  <c r="H4398" i="24"/>
  <c r="H4399" i="24"/>
  <c r="H4400" i="24"/>
  <c r="H4401" i="24"/>
  <c r="H4402" i="24"/>
  <c r="H4403" i="24"/>
  <c r="H4404" i="24"/>
  <c r="H4406" i="24"/>
  <c r="H4407" i="24"/>
  <c r="H4408" i="24"/>
  <c r="H4409" i="24"/>
  <c r="H4410" i="24"/>
  <c r="H4411" i="24"/>
  <c r="H4412" i="24"/>
  <c r="H4414" i="24"/>
  <c r="H4415" i="24"/>
  <c r="H4416" i="24"/>
  <c r="H4417" i="24"/>
  <c r="H4418" i="24"/>
  <c r="H4419" i="24"/>
  <c r="H4420" i="24"/>
  <c r="H4422" i="24"/>
  <c r="H4423" i="24"/>
  <c r="H4424" i="24"/>
  <c r="H4425" i="24"/>
  <c r="H4426" i="24"/>
  <c r="H4427" i="24"/>
  <c r="H4428" i="24"/>
  <c r="H4430" i="24"/>
  <c r="H4431" i="24"/>
  <c r="H4432" i="24"/>
  <c r="H4433" i="24"/>
  <c r="H4434" i="24"/>
  <c r="H4435" i="24"/>
  <c r="H4436" i="24"/>
  <c r="H4438" i="24"/>
  <c r="H4439" i="24"/>
  <c r="H4440" i="24"/>
  <c r="H4441" i="24"/>
  <c r="H4442" i="24"/>
  <c r="H4443" i="24"/>
  <c r="H4444" i="24"/>
  <c r="H4446" i="24"/>
  <c r="H4447" i="24"/>
  <c r="H4448" i="24"/>
  <c r="H4449" i="24"/>
  <c r="H4450" i="24"/>
  <c r="H4451" i="24"/>
  <c r="H4452" i="24"/>
  <c r="H4454" i="24"/>
  <c r="H4455" i="24"/>
  <c r="H4456" i="24"/>
  <c r="H4457" i="24"/>
  <c r="H4458" i="24"/>
  <c r="H4459" i="24"/>
  <c r="H4460" i="24"/>
  <c r="H4462" i="24"/>
  <c r="H4463" i="24"/>
  <c r="H4464" i="24"/>
  <c r="H4465" i="24"/>
  <c r="H4466" i="24"/>
  <c r="H4467" i="24"/>
  <c r="H4468" i="24"/>
  <c r="H4470" i="24"/>
  <c r="H4471" i="24"/>
  <c r="H4472" i="24"/>
  <c r="H4473" i="24"/>
  <c r="H4474" i="24"/>
  <c r="H4475" i="24"/>
  <c r="H4476" i="24"/>
  <c r="H4478" i="24"/>
  <c r="H4479" i="24"/>
  <c r="H4480" i="24"/>
  <c r="H4481" i="24"/>
  <c r="H4482" i="24"/>
  <c r="H4483" i="24"/>
  <c r="H4484" i="24"/>
  <c r="H4486" i="24"/>
  <c r="H4487" i="24"/>
  <c r="H4488" i="24"/>
  <c r="H4489" i="24"/>
  <c r="H4490" i="24"/>
  <c r="H4491" i="24"/>
  <c r="H4492" i="24"/>
  <c r="H4494" i="24"/>
  <c r="H4495" i="24"/>
  <c r="H4496" i="24"/>
  <c r="H4497" i="24"/>
  <c r="H4498" i="24"/>
  <c r="H4499" i="24"/>
  <c r="H4500" i="24"/>
  <c r="H4502" i="24"/>
  <c r="H4503" i="24"/>
  <c r="H4504" i="24"/>
  <c r="H4505" i="24"/>
  <c r="H4506" i="24"/>
  <c r="H4507" i="24"/>
  <c r="H4508" i="24"/>
  <c r="H4510" i="24"/>
  <c r="H4511" i="24"/>
  <c r="H4512" i="24"/>
  <c r="H4513" i="24"/>
  <c r="H4514" i="24"/>
  <c r="H4515" i="24"/>
  <c r="H4516" i="24"/>
  <c r="H4518" i="24"/>
  <c r="H4519" i="24"/>
  <c r="H4520" i="24"/>
  <c r="H4521" i="24"/>
  <c r="H4522" i="24"/>
  <c r="H4523" i="24"/>
  <c r="H4524" i="24"/>
  <c r="H4526" i="24"/>
  <c r="H4527" i="24"/>
  <c r="H4528" i="24"/>
  <c r="H4529" i="24"/>
  <c r="H4530" i="24"/>
  <c r="H4531" i="24"/>
  <c r="H4532" i="24"/>
  <c r="H4534" i="24"/>
  <c r="H4535" i="24"/>
  <c r="H4536" i="24"/>
  <c r="H4537" i="24"/>
  <c r="H4538" i="24"/>
  <c r="H4539" i="24"/>
  <c r="H4540" i="24"/>
  <c r="H4542" i="24"/>
  <c r="H4543" i="24"/>
  <c r="H4544" i="24"/>
  <c r="H4545" i="24"/>
  <c r="H4546" i="24"/>
  <c r="H4547" i="24"/>
  <c r="H4548" i="24"/>
  <c r="H4550" i="24"/>
  <c r="H4551" i="24"/>
  <c r="H4552" i="24"/>
  <c r="H4553" i="24"/>
  <c r="H4554" i="24"/>
  <c r="H4555" i="24"/>
  <c r="H4556" i="24"/>
  <c r="H4558" i="24"/>
  <c r="H4559" i="24"/>
  <c r="H4560" i="24"/>
  <c r="H4561" i="24"/>
  <c r="H4562" i="24"/>
  <c r="H4563" i="24"/>
  <c r="H4564" i="24"/>
  <c r="H4566" i="24"/>
  <c r="H4567" i="24"/>
  <c r="H4568" i="24"/>
  <c r="H4569" i="24"/>
  <c r="H4570" i="24"/>
  <c r="H4571" i="24"/>
  <c r="H4572" i="24"/>
  <c r="H4574" i="24"/>
  <c r="H4575" i="24"/>
  <c r="H4576" i="24"/>
  <c r="H4577" i="24"/>
  <c r="H4578" i="24"/>
  <c r="H4579" i="24"/>
  <c r="H4580" i="24"/>
  <c r="H4582" i="24"/>
  <c r="H4583" i="24"/>
  <c r="H4584" i="24"/>
  <c r="H4585" i="24"/>
  <c r="H4586" i="24"/>
  <c r="H4587" i="24"/>
  <c r="H4588" i="24"/>
  <c r="H4590" i="24"/>
  <c r="H4591" i="24"/>
  <c r="H4592" i="24"/>
  <c r="H4593" i="24"/>
  <c r="H4594" i="24"/>
  <c r="H4595" i="24"/>
  <c r="H4596" i="24"/>
  <c r="H4598" i="24"/>
  <c r="H4599" i="24"/>
  <c r="H4600" i="24"/>
  <c r="H4601" i="24"/>
  <c r="H4602" i="24"/>
  <c r="H4603" i="24"/>
  <c r="H4604" i="24"/>
  <c r="H4606" i="24"/>
  <c r="H4607" i="24"/>
  <c r="H4608" i="24"/>
  <c r="H4609" i="24"/>
  <c r="H4610" i="24"/>
  <c r="H4611" i="24"/>
  <c r="H4612" i="24"/>
  <c r="H4614" i="24"/>
  <c r="H4615" i="24"/>
  <c r="H4616" i="24"/>
  <c r="H4617" i="24"/>
  <c r="H4618" i="24"/>
  <c r="H4619" i="24"/>
  <c r="H4620" i="24"/>
  <c r="H4622" i="24"/>
  <c r="H4623" i="24"/>
  <c r="H4624" i="24"/>
  <c r="H4625" i="24"/>
  <c r="H4626" i="24"/>
  <c r="H4627" i="24"/>
  <c r="H4628" i="24"/>
  <c r="H4630" i="24"/>
  <c r="H4631" i="24"/>
  <c r="H4632" i="24"/>
  <c r="H4633" i="24"/>
  <c r="H4634" i="24"/>
  <c r="H4635" i="24"/>
  <c r="H4636" i="24"/>
  <c r="H4638" i="24"/>
  <c r="H4639" i="24"/>
  <c r="H4640" i="24"/>
  <c r="H4641" i="24"/>
  <c r="H4642" i="24"/>
  <c r="H4643" i="24"/>
  <c r="H4644" i="24"/>
  <c r="H4646" i="24"/>
  <c r="H4647" i="24"/>
  <c r="H4648" i="24"/>
  <c r="H4649" i="24"/>
  <c r="H4650" i="24"/>
  <c r="H4651" i="24"/>
  <c r="H4652" i="24"/>
  <c r="H4654" i="24"/>
  <c r="H4655" i="24"/>
  <c r="H4656" i="24"/>
  <c r="H4657" i="24"/>
  <c r="H4658" i="24"/>
  <c r="H4659" i="24"/>
  <c r="H4660" i="24"/>
  <c r="H4662" i="24"/>
  <c r="H4663" i="24"/>
  <c r="H4664" i="24"/>
  <c r="H4665" i="24"/>
  <c r="H4666" i="24"/>
  <c r="H4667" i="24"/>
  <c r="H4668" i="24"/>
  <c r="H4670" i="24"/>
  <c r="H4671" i="24"/>
  <c r="H4672" i="24"/>
  <c r="H4673" i="24"/>
  <c r="H4674" i="24"/>
  <c r="H4675" i="24"/>
  <c r="H4676" i="24"/>
  <c r="H4678" i="24"/>
  <c r="H4679" i="24"/>
  <c r="H4680" i="24"/>
  <c r="H4681" i="24"/>
  <c r="H4682" i="24"/>
  <c r="H4683" i="24"/>
  <c r="H4684" i="24"/>
  <c r="H4686" i="24"/>
  <c r="H4687" i="24"/>
  <c r="H4688" i="24"/>
  <c r="H4689" i="24"/>
  <c r="H4690" i="24"/>
  <c r="H4691" i="24"/>
  <c r="H4692" i="24"/>
  <c r="H4694" i="24"/>
  <c r="H4695" i="24"/>
  <c r="H4696" i="24"/>
  <c r="H4697" i="24"/>
  <c r="H4698" i="24"/>
  <c r="H4699" i="24"/>
  <c r="H4700" i="24"/>
  <c r="H4702" i="24"/>
  <c r="H4703" i="24"/>
  <c r="H4704" i="24"/>
  <c r="H4705" i="24"/>
  <c r="H4706" i="24"/>
  <c r="H4707" i="24"/>
  <c r="H4708" i="24"/>
  <c r="H4710" i="24"/>
  <c r="H4711" i="24"/>
  <c r="H4712" i="24"/>
  <c r="H4713" i="24"/>
  <c r="H4714" i="24"/>
  <c r="H4715" i="24"/>
  <c r="H4716" i="24"/>
  <c r="H4718" i="24"/>
  <c r="H4719" i="24"/>
  <c r="H4720" i="24"/>
  <c r="H4721" i="24"/>
  <c r="H4722" i="24"/>
  <c r="H4723" i="24"/>
  <c r="H4724" i="24"/>
  <c r="H4726" i="24"/>
  <c r="H4727" i="24"/>
  <c r="H4728" i="24"/>
  <c r="H4729" i="24"/>
  <c r="H4730" i="24"/>
  <c r="H4731" i="24"/>
  <c r="H4732" i="24"/>
  <c r="H4734" i="24"/>
  <c r="H4735" i="24"/>
  <c r="H4736" i="24"/>
  <c r="H4737" i="24"/>
  <c r="H4738" i="24"/>
  <c r="H4739" i="24"/>
  <c r="H4740" i="24"/>
  <c r="H4742" i="24"/>
  <c r="H4743" i="24"/>
  <c r="H4744" i="24"/>
  <c r="H4745" i="24"/>
  <c r="H4746" i="24"/>
  <c r="H4747" i="24"/>
  <c r="H4748" i="24"/>
  <c r="H4750" i="24"/>
  <c r="H4751" i="24"/>
  <c r="H4752" i="24"/>
  <c r="H4753" i="24"/>
  <c r="H4754" i="24"/>
  <c r="H4755" i="24"/>
  <c r="H4756" i="24"/>
  <c r="H4758" i="24"/>
  <c r="H4759" i="24"/>
  <c r="H4760" i="24"/>
  <c r="H4761" i="24"/>
  <c r="H4762" i="24"/>
  <c r="H4763" i="24"/>
  <c r="H4764" i="24"/>
  <c r="H4766" i="24"/>
  <c r="H4767" i="24"/>
  <c r="H4768" i="24"/>
  <c r="H4769" i="24"/>
  <c r="H4770" i="24"/>
  <c r="H4771" i="24"/>
  <c r="H4772" i="24"/>
  <c r="H4774" i="24"/>
  <c r="H4775" i="24"/>
  <c r="H4776" i="24"/>
  <c r="H4777" i="24"/>
  <c r="H4778" i="24"/>
  <c r="H4779" i="24"/>
  <c r="H4780" i="24"/>
  <c r="H4782" i="24"/>
  <c r="H4783" i="24"/>
  <c r="H4784" i="24"/>
  <c r="H4785" i="24"/>
  <c r="H4786" i="24"/>
  <c r="H4787" i="24"/>
  <c r="H4788" i="24"/>
  <c r="H4790" i="24"/>
  <c r="H4791" i="24"/>
  <c r="H4792" i="24"/>
  <c r="H4793" i="24"/>
  <c r="H4794" i="24"/>
  <c r="H4795" i="24"/>
  <c r="H4796" i="24"/>
  <c r="H4798" i="24"/>
  <c r="H4799" i="24"/>
  <c r="H4800" i="24"/>
  <c r="H4801" i="24"/>
  <c r="H4802" i="24"/>
  <c r="H4803" i="24"/>
  <c r="H4804" i="24"/>
  <c r="H4806" i="24"/>
  <c r="H4807" i="24"/>
  <c r="H4808" i="24"/>
  <c r="H4809" i="24"/>
  <c r="H4810" i="24"/>
  <c r="H4811" i="24"/>
  <c r="H4812" i="24"/>
  <c r="H4814" i="24"/>
  <c r="H4815" i="24"/>
  <c r="H4816" i="24"/>
  <c r="H4817" i="24"/>
  <c r="H4818" i="24"/>
  <c r="H4819" i="24"/>
  <c r="H4820" i="24"/>
  <c r="H4822" i="24"/>
  <c r="H4823" i="24"/>
  <c r="H4824" i="24"/>
  <c r="H4825" i="24"/>
  <c r="H4826" i="24"/>
  <c r="H4827" i="24"/>
  <c r="H4828" i="24"/>
  <c r="H4830" i="24"/>
  <c r="H4831" i="24"/>
  <c r="H4832" i="24"/>
  <c r="H4833" i="24"/>
  <c r="H4834" i="24"/>
  <c r="H4835" i="24"/>
  <c r="H4836" i="24"/>
  <c r="H4838" i="24"/>
  <c r="H4839" i="24"/>
  <c r="H4840" i="24"/>
  <c r="H4841" i="24"/>
  <c r="H4842" i="24"/>
  <c r="H4843" i="24"/>
  <c r="H4844" i="24"/>
  <c r="H4846" i="24"/>
  <c r="H4847" i="24"/>
  <c r="H4848" i="24"/>
  <c r="H4849" i="24"/>
  <c r="H4850" i="24"/>
  <c r="H4851" i="24"/>
  <c r="H4852" i="24"/>
  <c r="H4854" i="24"/>
  <c r="H4855" i="24"/>
  <c r="H4856" i="24"/>
  <c r="H4857" i="24"/>
  <c r="H4858" i="24"/>
  <c r="H4859" i="24"/>
  <c r="H4860" i="24"/>
  <c r="H4862" i="24"/>
  <c r="H4863" i="24"/>
  <c r="H4864" i="24"/>
  <c r="H4865" i="24"/>
  <c r="H4866" i="24"/>
  <c r="H4867" i="24"/>
  <c r="H4868" i="24"/>
  <c r="H4870" i="24"/>
  <c r="H4871" i="24"/>
  <c r="H4872" i="24"/>
  <c r="H4873" i="24"/>
  <c r="H4874" i="24"/>
  <c r="H4875" i="24"/>
  <c r="H4876" i="24"/>
  <c r="H4878" i="24"/>
  <c r="H4879" i="24"/>
  <c r="H4880" i="24"/>
  <c r="H4881" i="24"/>
  <c r="H4882" i="24"/>
  <c r="H4883" i="24"/>
  <c r="H4884" i="24"/>
  <c r="H4886" i="24"/>
  <c r="H4887" i="24"/>
  <c r="H4888" i="24"/>
  <c r="H4889" i="24"/>
  <c r="H4890" i="24"/>
  <c r="H4891" i="24"/>
  <c r="H4892" i="24"/>
  <c r="H4894" i="24"/>
  <c r="H4895" i="24"/>
  <c r="H4896" i="24"/>
  <c r="H4897" i="24"/>
  <c r="H4898" i="24"/>
  <c r="H4899" i="24"/>
  <c r="H4900" i="24"/>
  <c r="H4902" i="24"/>
  <c r="H4903" i="24"/>
  <c r="H4904" i="24"/>
  <c r="H4905" i="24"/>
  <c r="H4906" i="24"/>
  <c r="H4907" i="24"/>
  <c r="H4908" i="24"/>
  <c r="H4910" i="24"/>
  <c r="H4911" i="24"/>
  <c r="H4912" i="24"/>
  <c r="H4913" i="24"/>
  <c r="H4914" i="24"/>
  <c r="H4915" i="24"/>
  <c r="H4916" i="24"/>
  <c r="H4918" i="24"/>
  <c r="H4919" i="24"/>
  <c r="H4920" i="24"/>
  <c r="H4921" i="24"/>
  <c r="H4922" i="24"/>
  <c r="H4923" i="24"/>
  <c r="H4924" i="24"/>
  <c r="H4926" i="24"/>
  <c r="H4927" i="24"/>
  <c r="H4928" i="24"/>
  <c r="H4929" i="24"/>
  <c r="H4930" i="24"/>
  <c r="H4931" i="24"/>
  <c r="H4932" i="24"/>
  <c r="H4934" i="24"/>
  <c r="H4935" i="24"/>
  <c r="H4936" i="24"/>
  <c r="H4937" i="24"/>
  <c r="H4938" i="24"/>
  <c r="H4939" i="24"/>
  <c r="H4940" i="24"/>
  <c r="H4942" i="24"/>
  <c r="H4943" i="24"/>
  <c r="H4944" i="24"/>
  <c r="H4945" i="24"/>
  <c r="H4946" i="24"/>
  <c r="H4947" i="24"/>
  <c r="H4948" i="24"/>
  <c r="H4950" i="24"/>
  <c r="H4951" i="24"/>
  <c r="H4952" i="24"/>
  <c r="H4953" i="24"/>
  <c r="H4954" i="24"/>
  <c r="H4955" i="24"/>
  <c r="H4956" i="24"/>
  <c r="H4958" i="24"/>
  <c r="H4959" i="24"/>
  <c r="H4960" i="24"/>
  <c r="H4961" i="24"/>
  <c r="H4962" i="24"/>
  <c r="H4963" i="24"/>
  <c r="H4964" i="24"/>
  <c r="H4966" i="24"/>
  <c r="H4967" i="24"/>
  <c r="H4968" i="24"/>
  <c r="H4969" i="24"/>
  <c r="H4970" i="24"/>
  <c r="H4971" i="24"/>
  <c r="H4972" i="24"/>
  <c r="H4974" i="24"/>
  <c r="H4975" i="24"/>
  <c r="H4976" i="24"/>
  <c r="H4977" i="24"/>
  <c r="H4978" i="24"/>
  <c r="H4979" i="24"/>
  <c r="H4980" i="24"/>
  <c r="H4982" i="24"/>
  <c r="H4983" i="24"/>
  <c r="H4984" i="24"/>
  <c r="H4985" i="24"/>
  <c r="H4986" i="24"/>
  <c r="H4987" i="24"/>
  <c r="H4988" i="24"/>
  <c r="H4990" i="24"/>
  <c r="H4991" i="24"/>
  <c r="H4992" i="24"/>
  <c r="H4993" i="24"/>
  <c r="H4994" i="24"/>
  <c r="H4995" i="24"/>
  <c r="H4996" i="24"/>
  <c r="H4998" i="24"/>
  <c r="H4999" i="24"/>
  <c r="H5000" i="24"/>
  <c r="H5001" i="24"/>
  <c r="H5002" i="24"/>
  <c r="H5003" i="24"/>
  <c r="H5004" i="24"/>
  <c r="H5006" i="24"/>
  <c r="H5007" i="24"/>
  <c r="H5008" i="24"/>
  <c r="H5009" i="24"/>
  <c r="H5010" i="24"/>
  <c r="H5011" i="24"/>
  <c r="H5012" i="24"/>
  <c r="H5014" i="24"/>
  <c r="H5015" i="24"/>
  <c r="H5016" i="24"/>
  <c r="H5017" i="24"/>
  <c r="H5018" i="24"/>
  <c r="H5019" i="24"/>
  <c r="H5020" i="24"/>
  <c r="H5022" i="24"/>
  <c r="H5023" i="24"/>
  <c r="H5024" i="24"/>
  <c r="H5025" i="24"/>
  <c r="H5026" i="24"/>
  <c r="H5027" i="24"/>
  <c r="H5028" i="24"/>
  <c r="H5030" i="24"/>
  <c r="H5031" i="24"/>
  <c r="H5032" i="24"/>
  <c r="H5033" i="24"/>
  <c r="H5034" i="24"/>
  <c r="H5035" i="24"/>
  <c r="H5036" i="24"/>
  <c r="H5038" i="24"/>
  <c r="H5039" i="24"/>
  <c r="H5040" i="24"/>
  <c r="H5041" i="24"/>
  <c r="H5042" i="24"/>
  <c r="H5043" i="24"/>
  <c r="H5044" i="24"/>
  <c r="H5046" i="24"/>
  <c r="H5047" i="24"/>
  <c r="H5048" i="24"/>
  <c r="H5049" i="24"/>
  <c r="H5050" i="24"/>
  <c r="H5051" i="24"/>
  <c r="H5052" i="24"/>
  <c r="H5054" i="24"/>
  <c r="H5055" i="24"/>
  <c r="H5056" i="24"/>
  <c r="H5057" i="24"/>
  <c r="H5058" i="24"/>
  <c r="H5059" i="24"/>
  <c r="H5060" i="24"/>
  <c r="H5062" i="24"/>
  <c r="H5063" i="24"/>
  <c r="H5064" i="24"/>
  <c r="H5065" i="24"/>
  <c r="H5066" i="24"/>
  <c r="H5067" i="24"/>
  <c r="H5068" i="24"/>
  <c r="H5070" i="24"/>
  <c r="H5071" i="24"/>
  <c r="H5072" i="24"/>
  <c r="H5073" i="24"/>
  <c r="H5074" i="24"/>
  <c r="H5075" i="24"/>
  <c r="H5076" i="24"/>
  <c r="H5078" i="24"/>
  <c r="H5079" i="24"/>
  <c r="H5080" i="24"/>
  <c r="H5081" i="24"/>
  <c r="H5082" i="24"/>
  <c r="H5083" i="24"/>
  <c r="H5084" i="24"/>
  <c r="H5086" i="24"/>
  <c r="H5087" i="24"/>
  <c r="H5088" i="24"/>
  <c r="H5089" i="24"/>
  <c r="H5090" i="24"/>
  <c r="H5091" i="24"/>
  <c r="H5092" i="24"/>
  <c r="H5094" i="24"/>
  <c r="H5095" i="24"/>
  <c r="H5096" i="24"/>
  <c r="H5097" i="24"/>
  <c r="H5098" i="24"/>
  <c r="H5099" i="24"/>
  <c r="H5100" i="24"/>
  <c r="H5102" i="24"/>
  <c r="H5103" i="24"/>
  <c r="H5104" i="24"/>
  <c r="H5105" i="24"/>
  <c r="H5106" i="24"/>
  <c r="H5107" i="24"/>
  <c r="H5108" i="24"/>
  <c r="H5110" i="24"/>
  <c r="H5111" i="24"/>
  <c r="H5112" i="24"/>
  <c r="H5113" i="24"/>
  <c r="H5114" i="24"/>
  <c r="H5115" i="24"/>
  <c r="H5116" i="24"/>
  <c r="H5118" i="24"/>
  <c r="H5119" i="24"/>
  <c r="H5120" i="24"/>
  <c r="H5121" i="24"/>
  <c r="H5122" i="24"/>
  <c r="H5123" i="24"/>
  <c r="H5124" i="24"/>
  <c r="H5126" i="24"/>
  <c r="H5127" i="24"/>
  <c r="H5128" i="24"/>
  <c r="H5129" i="24"/>
  <c r="H5130" i="24"/>
  <c r="H5131" i="24"/>
  <c r="H5132" i="24"/>
  <c r="H5134" i="24"/>
  <c r="H5135" i="24"/>
  <c r="H5136" i="24"/>
  <c r="H5137" i="24"/>
  <c r="H5138" i="24"/>
  <c r="H5139" i="24"/>
  <c r="H5140" i="24"/>
  <c r="H5142" i="24"/>
  <c r="H5143" i="24"/>
  <c r="H5144" i="24"/>
  <c r="H5145" i="24"/>
  <c r="H5146" i="24"/>
  <c r="H5147" i="24"/>
  <c r="H5148" i="24"/>
  <c r="H5150" i="24"/>
  <c r="H5151" i="24"/>
  <c r="H5152" i="24"/>
  <c r="H5153" i="24"/>
  <c r="H5154" i="24"/>
  <c r="H5155" i="24"/>
  <c r="H5156" i="24"/>
  <c r="H5158" i="24"/>
  <c r="H5159" i="24"/>
  <c r="H5160" i="24"/>
  <c r="H5161" i="24"/>
  <c r="H5162" i="24"/>
  <c r="H5163" i="24"/>
  <c r="H5164" i="24"/>
  <c r="H5166" i="24"/>
  <c r="H5167" i="24"/>
  <c r="H5168" i="24"/>
  <c r="H5169" i="24"/>
  <c r="H5170" i="24"/>
  <c r="H5171" i="24"/>
  <c r="H5172" i="24"/>
  <c r="H5174" i="24"/>
  <c r="H5175" i="24"/>
  <c r="H5176" i="24"/>
  <c r="H5177" i="24"/>
  <c r="H5178" i="24"/>
  <c r="H5179" i="24"/>
  <c r="H5180" i="24"/>
  <c r="H5182" i="24"/>
  <c r="H5183" i="24"/>
  <c r="H5184" i="24"/>
  <c r="H5185" i="24"/>
  <c r="H5186" i="24"/>
  <c r="H5187" i="24"/>
  <c r="H5188" i="24"/>
  <c r="H5190" i="24"/>
  <c r="H5191" i="24"/>
  <c r="H5192" i="24"/>
  <c r="H5193" i="24"/>
  <c r="H5194" i="24"/>
  <c r="H5195" i="24"/>
  <c r="H5196" i="24"/>
  <c r="H5198" i="24"/>
  <c r="H5199" i="24"/>
  <c r="H5200" i="24"/>
  <c r="H5201" i="24"/>
  <c r="H5202" i="24"/>
  <c r="H5203" i="24"/>
  <c r="H5204" i="24"/>
  <c r="H5206" i="24"/>
  <c r="H5207" i="24"/>
  <c r="H5208" i="24"/>
  <c r="H5209" i="24"/>
  <c r="H5210" i="24"/>
  <c r="H5211" i="24"/>
  <c r="H5212" i="24"/>
  <c r="H5214" i="24"/>
  <c r="H5215" i="24"/>
  <c r="H5216" i="24"/>
  <c r="H5217" i="24"/>
  <c r="H5218" i="24"/>
  <c r="H5219" i="24"/>
  <c r="H5220" i="24"/>
  <c r="H5222" i="24"/>
  <c r="H5223" i="24"/>
  <c r="H5224" i="24"/>
  <c r="H5225" i="24"/>
  <c r="H5226" i="24"/>
  <c r="H5227" i="24"/>
  <c r="H5228" i="24"/>
  <c r="H5230" i="24"/>
  <c r="H5231" i="24"/>
  <c r="H5232" i="24"/>
  <c r="H5233" i="24"/>
  <c r="H5234" i="24"/>
  <c r="H5235" i="24"/>
  <c r="H5236" i="24"/>
  <c r="H5238" i="24"/>
  <c r="H5239" i="24"/>
  <c r="H5240" i="24"/>
  <c r="H5241" i="24"/>
  <c r="H5242" i="24"/>
  <c r="H5243" i="24"/>
  <c r="H5244" i="24"/>
  <c r="H5246" i="24"/>
  <c r="H5247" i="24"/>
  <c r="H5248" i="24"/>
  <c r="H5249" i="24"/>
  <c r="H5250" i="24"/>
  <c r="H5251" i="24"/>
  <c r="H5252" i="24"/>
  <c r="H5254" i="24"/>
  <c r="H5255" i="24"/>
  <c r="H5256" i="24"/>
  <c r="H5257" i="24"/>
  <c r="H5258" i="24"/>
  <c r="H5259" i="24"/>
  <c r="H5260" i="24"/>
  <c r="H5262" i="24"/>
  <c r="H5263" i="24"/>
  <c r="H5264" i="24"/>
  <c r="H5265" i="24"/>
  <c r="H5266" i="24"/>
  <c r="H5267" i="24"/>
  <c r="H5268" i="24"/>
  <c r="H5270" i="24"/>
  <c r="H5271" i="24"/>
  <c r="H5272" i="24"/>
  <c r="H5273" i="24"/>
  <c r="H5274" i="24"/>
  <c r="H5275" i="24"/>
  <c r="H5276" i="24"/>
  <c r="H5278" i="24"/>
  <c r="H5279" i="24"/>
  <c r="H5280" i="24"/>
  <c r="H5281" i="24"/>
  <c r="H5282" i="24"/>
  <c r="H5283" i="24"/>
  <c r="H5284" i="24"/>
  <c r="H5286" i="24"/>
  <c r="H5287" i="24"/>
  <c r="H5288" i="24"/>
  <c r="H5289" i="24"/>
  <c r="H5290" i="24"/>
  <c r="H5291" i="24"/>
  <c r="H5292" i="24"/>
  <c r="H5294" i="24"/>
  <c r="H5295" i="24"/>
  <c r="H5296" i="24"/>
  <c r="H5297" i="24"/>
  <c r="H5298" i="24"/>
  <c r="H5299" i="24"/>
  <c r="H5300" i="24"/>
  <c r="H5302" i="24"/>
  <c r="H5303" i="24"/>
  <c r="H5304" i="24"/>
  <c r="H5305" i="24"/>
  <c r="H5306" i="24"/>
  <c r="H5307" i="24"/>
  <c r="H5308" i="24"/>
  <c r="H5310" i="24"/>
  <c r="H5311" i="24"/>
  <c r="H5312" i="24"/>
  <c r="H5313" i="24"/>
  <c r="H5314" i="24"/>
  <c r="H5315" i="24"/>
  <c r="H5316" i="24"/>
  <c r="H5318" i="24"/>
  <c r="H5319" i="24"/>
  <c r="H5320" i="24"/>
  <c r="H5321" i="24"/>
  <c r="H5322" i="24"/>
  <c r="H5323" i="24"/>
  <c r="H5324" i="24"/>
  <c r="H5326" i="24"/>
  <c r="H5327" i="24"/>
  <c r="H5328" i="24"/>
  <c r="H5329" i="24"/>
  <c r="H5330" i="24"/>
  <c r="H5331" i="24"/>
  <c r="H5332" i="24"/>
  <c r="H5334" i="24"/>
  <c r="H5335" i="24"/>
  <c r="H5336" i="24"/>
  <c r="H5337" i="24"/>
  <c r="H5338" i="24"/>
  <c r="H5339" i="24"/>
  <c r="H5340" i="24"/>
  <c r="H5342" i="24"/>
  <c r="H5343" i="24"/>
  <c r="H5344" i="24"/>
  <c r="H5345" i="24"/>
  <c r="H5346" i="24"/>
  <c r="H5347" i="24"/>
  <c r="H5348" i="24"/>
  <c r="H5350" i="24"/>
  <c r="H5351" i="24"/>
  <c r="H5352" i="24"/>
  <c r="H5353" i="24"/>
  <c r="H5354" i="24"/>
  <c r="H5355" i="24"/>
  <c r="H5356" i="24"/>
  <c r="H5358" i="24"/>
  <c r="H5359" i="24"/>
  <c r="H5360" i="24"/>
  <c r="H5361" i="24"/>
  <c r="H5362" i="24"/>
  <c r="H5363" i="24"/>
  <c r="H5364" i="24"/>
  <c r="H5366" i="24"/>
  <c r="H5367" i="24"/>
  <c r="H5368" i="24"/>
  <c r="H5369" i="24"/>
  <c r="H5370" i="24"/>
  <c r="H5371" i="24"/>
  <c r="H5372" i="24"/>
  <c r="H5374" i="24"/>
  <c r="H5375" i="24"/>
  <c r="H5376" i="24"/>
  <c r="H5377" i="24"/>
  <c r="H5378" i="24"/>
  <c r="H5379" i="24"/>
  <c r="H5380" i="24"/>
  <c r="H5382" i="24"/>
  <c r="H5383" i="24"/>
  <c r="H5384" i="24"/>
  <c r="H5385" i="24"/>
  <c r="H5386" i="24"/>
  <c r="H5387" i="24"/>
  <c r="H5388" i="24"/>
  <c r="H5390" i="24"/>
  <c r="H5391" i="24"/>
  <c r="H5392" i="24"/>
  <c r="H5393" i="24"/>
  <c r="H5394" i="24"/>
  <c r="H5395" i="24"/>
  <c r="H5396" i="24"/>
  <c r="H5398" i="24"/>
  <c r="H5399" i="24"/>
  <c r="H5400" i="24"/>
  <c r="H5401" i="24"/>
  <c r="H5402" i="24"/>
  <c r="H5403" i="24"/>
  <c r="H5404" i="24"/>
  <c r="H5406" i="24"/>
  <c r="H5407" i="24"/>
  <c r="H5408" i="24"/>
  <c r="H5409" i="24"/>
  <c r="H5410" i="24"/>
  <c r="H5411" i="24"/>
  <c r="H5412" i="24"/>
  <c r="H5414" i="24"/>
  <c r="H5415" i="24"/>
  <c r="H5416" i="24"/>
  <c r="H5417" i="24"/>
  <c r="H5418" i="24"/>
  <c r="H5419" i="24"/>
  <c r="H5420" i="24"/>
  <c r="H5422" i="24"/>
  <c r="H5423" i="24"/>
  <c r="H5424" i="24"/>
  <c r="H5425" i="24"/>
  <c r="H5426" i="24"/>
  <c r="H5427" i="24"/>
  <c r="H5428" i="24"/>
  <c r="H5430" i="24"/>
  <c r="H5431" i="24"/>
  <c r="H5432" i="24"/>
  <c r="H5433" i="24"/>
  <c r="H5434" i="24"/>
  <c r="H5435" i="24"/>
  <c r="H5436" i="24"/>
  <c r="H5438" i="24"/>
  <c r="H5439" i="24"/>
  <c r="H5440" i="24"/>
  <c r="H5441" i="24"/>
  <c r="H5442" i="24"/>
  <c r="H5443" i="24"/>
  <c r="H5444" i="24"/>
  <c r="H5446" i="24"/>
  <c r="H5447" i="24"/>
  <c r="H5448" i="24"/>
  <c r="H5449" i="24"/>
  <c r="H5450" i="24"/>
  <c r="H5451" i="24"/>
  <c r="H5452" i="24"/>
  <c r="H5454" i="24"/>
  <c r="H5455" i="24"/>
  <c r="H5456" i="24"/>
  <c r="H5457" i="24"/>
  <c r="H5458" i="24"/>
  <c r="H5459" i="24"/>
  <c r="H5460" i="24"/>
  <c r="H5462" i="24"/>
  <c r="H5463" i="24"/>
  <c r="H5464" i="24"/>
  <c r="H5465" i="24"/>
  <c r="H5466" i="24"/>
  <c r="H5467" i="24"/>
  <c r="H5468" i="24"/>
  <c r="H5470" i="24"/>
  <c r="H5471" i="24"/>
  <c r="H5472" i="24"/>
  <c r="H5473" i="24"/>
  <c r="H5474" i="24"/>
  <c r="H5475" i="24"/>
  <c r="H5476" i="24"/>
  <c r="H5478" i="24"/>
  <c r="H5479" i="24"/>
  <c r="H5480" i="24"/>
  <c r="H5481" i="24"/>
  <c r="H5482" i="24"/>
  <c r="H5483" i="24"/>
  <c r="H5484" i="24"/>
  <c r="H5486" i="24"/>
  <c r="H5487" i="24"/>
  <c r="H5488" i="24"/>
  <c r="H5489" i="24"/>
  <c r="H5490" i="24"/>
  <c r="H5491" i="24"/>
  <c r="H5492" i="24"/>
  <c r="H5494" i="24"/>
  <c r="H5495" i="24"/>
  <c r="H5496" i="24"/>
  <c r="H5497" i="24"/>
  <c r="H5498" i="24"/>
  <c r="H5499" i="24"/>
  <c r="H5500" i="24"/>
  <c r="H5502" i="24"/>
  <c r="H5503" i="24"/>
  <c r="H5504" i="24"/>
  <c r="H5505" i="24"/>
  <c r="H5506" i="24"/>
  <c r="H5507" i="24"/>
  <c r="H5508" i="24"/>
  <c r="H5510" i="24"/>
  <c r="H5511" i="24"/>
  <c r="H5512" i="24"/>
  <c r="H5513" i="24"/>
  <c r="H5514" i="24"/>
  <c r="H5515" i="24"/>
  <c r="H5516" i="24"/>
  <c r="H5518" i="24"/>
  <c r="H5519" i="24"/>
  <c r="H5520" i="24"/>
  <c r="H5521" i="24"/>
  <c r="H5522" i="24"/>
  <c r="H5523" i="24"/>
  <c r="H5524" i="24"/>
  <c r="H5526" i="24"/>
  <c r="H5527" i="24"/>
  <c r="H5528" i="24"/>
  <c r="H5529" i="24"/>
  <c r="H5530" i="24"/>
  <c r="H5531" i="24"/>
  <c r="H5532" i="24"/>
  <c r="H5534" i="24"/>
  <c r="H5535" i="24"/>
  <c r="H5536" i="24"/>
  <c r="H5537" i="24"/>
  <c r="H5538" i="24"/>
  <c r="H5539" i="24"/>
  <c r="H5540" i="24"/>
  <c r="H5542" i="24"/>
  <c r="H5543" i="24"/>
  <c r="H5544" i="24"/>
  <c r="H5545" i="24"/>
  <c r="H5546" i="24"/>
  <c r="H5547" i="24"/>
  <c r="H5548" i="24"/>
  <c r="H5550" i="24"/>
  <c r="H5551" i="24"/>
  <c r="H5552" i="24"/>
  <c r="H5553" i="24"/>
  <c r="H5554" i="24"/>
  <c r="H5555" i="24"/>
  <c r="H5556" i="24"/>
  <c r="H5558" i="24"/>
  <c r="H5559" i="24"/>
  <c r="H5560" i="24"/>
  <c r="H5561" i="24"/>
  <c r="H5562" i="24"/>
  <c r="H5563" i="24"/>
  <c r="H5564" i="24"/>
  <c r="H5566" i="24"/>
  <c r="H5567" i="24"/>
  <c r="H5568" i="24"/>
  <c r="H5569" i="24"/>
  <c r="H5570" i="24"/>
  <c r="H5571" i="24"/>
  <c r="H5572" i="24"/>
  <c r="H5574" i="24"/>
  <c r="H5575" i="24"/>
  <c r="H5576" i="24"/>
  <c r="H5577" i="24"/>
  <c r="H5578" i="24"/>
  <c r="H5579" i="24"/>
  <c r="H5580" i="24"/>
  <c r="H5582" i="24"/>
  <c r="H5583" i="24"/>
  <c r="H5584" i="24"/>
  <c r="H5585" i="24"/>
  <c r="H5586" i="24"/>
  <c r="H5587" i="24"/>
  <c r="H5588" i="24"/>
  <c r="H5590" i="24"/>
  <c r="H5591" i="24"/>
  <c r="H5592" i="24"/>
  <c r="H5593" i="24"/>
  <c r="H5594" i="24"/>
  <c r="H5595" i="24"/>
  <c r="H5596" i="24"/>
  <c r="H5598" i="24"/>
  <c r="H5599" i="24"/>
  <c r="H5600" i="24"/>
  <c r="H5601" i="24"/>
  <c r="H5602" i="24"/>
  <c r="H5603" i="24"/>
  <c r="H5604" i="24"/>
  <c r="H5606" i="24"/>
  <c r="H5607" i="24"/>
  <c r="H5608" i="24"/>
  <c r="H5609" i="24"/>
  <c r="H5610" i="24"/>
  <c r="H5611" i="24"/>
  <c r="H5612" i="24"/>
  <c r="H5614" i="24"/>
  <c r="H5615" i="24"/>
  <c r="H5616" i="24"/>
  <c r="H5617" i="24"/>
  <c r="H5618" i="24"/>
  <c r="H5619" i="24"/>
  <c r="H5620" i="24"/>
  <c r="H5622" i="24"/>
  <c r="H5623" i="24"/>
  <c r="H5624" i="24"/>
  <c r="H5625" i="24"/>
  <c r="H5626" i="24"/>
  <c r="H5627" i="24"/>
  <c r="H5628" i="24"/>
  <c r="H5630" i="24"/>
  <c r="H5631" i="24"/>
  <c r="H5632" i="24"/>
  <c r="H5633" i="24"/>
  <c r="H5634" i="24"/>
  <c r="H5635" i="24"/>
  <c r="H5636" i="24"/>
  <c r="H5638" i="24"/>
  <c r="H5639" i="24"/>
  <c r="H5640" i="24"/>
  <c r="H5641" i="24"/>
  <c r="H5642" i="24"/>
  <c r="H5643" i="24"/>
  <c r="H5644" i="24"/>
  <c r="H5646" i="24"/>
  <c r="H5647" i="24"/>
  <c r="H5648" i="24"/>
  <c r="H5649" i="24"/>
  <c r="H5650" i="24"/>
  <c r="H5651" i="24"/>
  <c r="H5652" i="24"/>
  <c r="H5654" i="24"/>
  <c r="H5655" i="24"/>
  <c r="H5656" i="24"/>
  <c r="H5657" i="24"/>
  <c r="H5658" i="24"/>
  <c r="H5659" i="24"/>
  <c r="H5660" i="24"/>
  <c r="H5662" i="24"/>
  <c r="H5663" i="24"/>
  <c r="H5664" i="24"/>
  <c r="H5665" i="24"/>
  <c r="H5666" i="24"/>
  <c r="H5667" i="24"/>
  <c r="H5668" i="24"/>
  <c r="H5670" i="24"/>
  <c r="H5671" i="24"/>
  <c r="H5672" i="24"/>
  <c r="H5673" i="24"/>
  <c r="H5674" i="24"/>
  <c r="H5675" i="24"/>
  <c r="H5676" i="24"/>
  <c r="H5678" i="24"/>
  <c r="H5679" i="24"/>
  <c r="H5680" i="24"/>
  <c r="H5681" i="24"/>
  <c r="H5682" i="24"/>
  <c r="H5683" i="24"/>
  <c r="H5684" i="24"/>
  <c r="H5686" i="24"/>
  <c r="H5687" i="24"/>
  <c r="H5688" i="24"/>
  <c r="H5689" i="24"/>
  <c r="H5690" i="24"/>
  <c r="H5691" i="24"/>
  <c r="H5692" i="24"/>
  <c r="H5694" i="24"/>
  <c r="H5695" i="24"/>
  <c r="H5696" i="24"/>
  <c r="H5697" i="24"/>
  <c r="H5698" i="24"/>
  <c r="H5699" i="24"/>
  <c r="H5700" i="24"/>
  <c r="H5702" i="24"/>
  <c r="H5703" i="24"/>
  <c r="H5704" i="24"/>
  <c r="H5705" i="24"/>
  <c r="H5706" i="24"/>
  <c r="H5707" i="24"/>
  <c r="H5708" i="24"/>
  <c r="H5710" i="24"/>
  <c r="H5711" i="24"/>
  <c r="H5712" i="24"/>
  <c r="H5713" i="24"/>
  <c r="H5714" i="24"/>
  <c r="H5715" i="24"/>
  <c r="H5716" i="24"/>
  <c r="H5718" i="24"/>
  <c r="H5719" i="24"/>
  <c r="H5720" i="24"/>
  <c r="H5721" i="24"/>
  <c r="H5722" i="24"/>
  <c r="H5723" i="24"/>
  <c r="H5724" i="24"/>
  <c r="H5726" i="24"/>
  <c r="H5727" i="24"/>
  <c r="H5728" i="24"/>
  <c r="H5729" i="24"/>
  <c r="H5730" i="24"/>
  <c r="H5731" i="24"/>
  <c r="H5732" i="24"/>
  <c r="H5734" i="24"/>
  <c r="H5735" i="24"/>
  <c r="H5736" i="24"/>
  <c r="H5737" i="24"/>
  <c r="H5738" i="24"/>
  <c r="H5739" i="24"/>
  <c r="H5740" i="24"/>
  <c r="H5742" i="24"/>
  <c r="H5743" i="24"/>
  <c r="H5744" i="24"/>
  <c r="H5745" i="24"/>
  <c r="H5746" i="24"/>
  <c r="H5747" i="24"/>
  <c r="H5748" i="24"/>
  <c r="H5750" i="24"/>
  <c r="H5751" i="24"/>
  <c r="H5752" i="24"/>
  <c r="H5753" i="24"/>
  <c r="H5754" i="24"/>
  <c r="H5755" i="24"/>
  <c r="H5756" i="24"/>
  <c r="H5758" i="24"/>
  <c r="H5759" i="24"/>
  <c r="H5760" i="24"/>
  <c r="H5761" i="24"/>
  <c r="H5762" i="24"/>
  <c r="H5763" i="24"/>
  <c r="H5764" i="24"/>
  <c r="H5766" i="24"/>
  <c r="H5767" i="24"/>
  <c r="H5768" i="24"/>
  <c r="H5769" i="24"/>
  <c r="H5770" i="24"/>
  <c r="H5771" i="24"/>
  <c r="H5772" i="24"/>
  <c r="H5774" i="24"/>
  <c r="H5775" i="24"/>
  <c r="H5776" i="24"/>
  <c r="H5777" i="24"/>
  <c r="H5778" i="24"/>
  <c r="H5779" i="24"/>
  <c r="H5780" i="24"/>
  <c r="H5782" i="24"/>
  <c r="H5783" i="24"/>
  <c r="H5784" i="24"/>
  <c r="H5785" i="24"/>
  <c r="H5786" i="24"/>
  <c r="H5787" i="24"/>
  <c r="H5788" i="24"/>
  <c r="H5790" i="24"/>
  <c r="H5791" i="24"/>
  <c r="H5792" i="24"/>
  <c r="H5793" i="24"/>
  <c r="H5794" i="24"/>
  <c r="H5795" i="24"/>
  <c r="H5796" i="24"/>
  <c r="H5798" i="24"/>
  <c r="H5799" i="24"/>
  <c r="H5800" i="24"/>
  <c r="H5801" i="24"/>
  <c r="H5802" i="24"/>
  <c r="H5803" i="24"/>
  <c r="H5804" i="24"/>
  <c r="H5806" i="24"/>
  <c r="H5807" i="24"/>
  <c r="H5808" i="24"/>
  <c r="H5809" i="24"/>
  <c r="H5810" i="24"/>
  <c r="H5811" i="24"/>
  <c r="H5812" i="24"/>
  <c r="H5814" i="24"/>
  <c r="H5815" i="24"/>
  <c r="H5816" i="24"/>
  <c r="H5817" i="24"/>
  <c r="H5818" i="24"/>
  <c r="H5819" i="24"/>
  <c r="H5820" i="24"/>
  <c r="H5822" i="24"/>
  <c r="H5823" i="24"/>
  <c r="H5824" i="24"/>
  <c r="H5825" i="24"/>
  <c r="H5826" i="24"/>
  <c r="H5827" i="24"/>
  <c r="H5828" i="24"/>
  <c r="H5830" i="24"/>
  <c r="H5831" i="24"/>
  <c r="H5832" i="24"/>
  <c r="H5833" i="24"/>
  <c r="H5834" i="24"/>
  <c r="H5835" i="24"/>
  <c r="H5836" i="24"/>
  <c r="H5838" i="24"/>
  <c r="H5839" i="24"/>
  <c r="H5840" i="24"/>
  <c r="H5841" i="24"/>
  <c r="H5842" i="24"/>
  <c r="H5843" i="24"/>
  <c r="H5844" i="24"/>
  <c r="H5846" i="24"/>
  <c r="H5847" i="24"/>
  <c r="H5848" i="24"/>
  <c r="H5849" i="24"/>
  <c r="H5850" i="24"/>
  <c r="H5851" i="24"/>
  <c r="H5852" i="24"/>
  <c r="H5854" i="24"/>
  <c r="H5855" i="24"/>
  <c r="H5856" i="24"/>
  <c r="H5857" i="24"/>
  <c r="H5858" i="24"/>
  <c r="H5859" i="24"/>
  <c r="H5860" i="24"/>
  <c r="H5862" i="24"/>
  <c r="H5863" i="24"/>
  <c r="H5864" i="24"/>
  <c r="H5865" i="24"/>
  <c r="H5866" i="24"/>
  <c r="H5867" i="24"/>
  <c r="H5868" i="24"/>
  <c r="H5870" i="24"/>
  <c r="H5871" i="24"/>
  <c r="H5872" i="24"/>
  <c r="H5873" i="24"/>
  <c r="H5874" i="24"/>
  <c r="H5875" i="24"/>
  <c r="H5876" i="24"/>
  <c r="H5878" i="24"/>
  <c r="H5879" i="24"/>
  <c r="H5880" i="24"/>
  <c r="H5881" i="24"/>
  <c r="H5882" i="24"/>
  <c r="H5883" i="24"/>
  <c r="H5884" i="24"/>
  <c r="H5886" i="24"/>
  <c r="H5887" i="24"/>
  <c r="H5888" i="24"/>
  <c r="H5889" i="24"/>
  <c r="H5890" i="24"/>
  <c r="H5891" i="24"/>
  <c r="H5892" i="24"/>
  <c r="H5894" i="24"/>
  <c r="H5895" i="24"/>
  <c r="H5896" i="24"/>
  <c r="H5897" i="24"/>
  <c r="H5898" i="24"/>
  <c r="H5899" i="24"/>
  <c r="H5900" i="24"/>
  <c r="H5902" i="24"/>
  <c r="H5903" i="24"/>
  <c r="H5904" i="24"/>
  <c r="H5905" i="24"/>
  <c r="H5906" i="24"/>
  <c r="H5907" i="24"/>
  <c r="H5908" i="24"/>
  <c r="H5910" i="24"/>
  <c r="H5911" i="24"/>
  <c r="H5912" i="24"/>
  <c r="H5913" i="24"/>
  <c r="H5914" i="24"/>
  <c r="H5915" i="24"/>
  <c r="H5916" i="24"/>
  <c r="H5918" i="24"/>
  <c r="H5919" i="24"/>
  <c r="H5920" i="24"/>
  <c r="H5921" i="24"/>
  <c r="H5922" i="24"/>
  <c r="H5923" i="24"/>
  <c r="H5924" i="24"/>
  <c r="H5926" i="24"/>
  <c r="H5927" i="24"/>
  <c r="H5928" i="24"/>
  <c r="H5929" i="24"/>
  <c r="H5930" i="24"/>
  <c r="H5931" i="24"/>
  <c r="H5932" i="24"/>
  <c r="H5934" i="24"/>
  <c r="H5935" i="24"/>
  <c r="H5936" i="24"/>
  <c r="H5937" i="24"/>
  <c r="H5938" i="24"/>
  <c r="H5939" i="24"/>
  <c r="H5940" i="24"/>
  <c r="H5942" i="24"/>
  <c r="H5943" i="24"/>
  <c r="H5944" i="24"/>
  <c r="H5945" i="24"/>
  <c r="H5946" i="24"/>
  <c r="H5947" i="24"/>
  <c r="H5948" i="24"/>
  <c r="H5950" i="24"/>
  <c r="H5951" i="24"/>
  <c r="H5952" i="24"/>
  <c r="H5953" i="24"/>
  <c r="H5954" i="24"/>
  <c r="H5955" i="24"/>
  <c r="H5956" i="24"/>
  <c r="H5958" i="24"/>
  <c r="H5959" i="24"/>
  <c r="H5960" i="24"/>
  <c r="H5961" i="24"/>
  <c r="H5962" i="24"/>
  <c r="H5963" i="24"/>
  <c r="H5964" i="24"/>
  <c r="H5966" i="24"/>
  <c r="H5967" i="24"/>
  <c r="H5968" i="24"/>
  <c r="H5969" i="24"/>
  <c r="H5970" i="24"/>
  <c r="H5971" i="24"/>
  <c r="H5972" i="24"/>
  <c r="H5974" i="24"/>
  <c r="H5975" i="24"/>
  <c r="H5976" i="24"/>
  <c r="H5977" i="24"/>
  <c r="H5978" i="24"/>
  <c r="H5979" i="24"/>
  <c r="H5980" i="24"/>
  <c r="H5982" i="24"/>
  <c r="H5983" i="24"/>
  <c r="H5984" i="24"/>
  <c r="H5985" i="24"/>
  <c r="H5986" i="24"/>
  <c r="H5987" i="24"/>
  <c r="H5988" i="24"/>
  <c r="H5990" i="24"/>
  <c r="H5991" i="24"/>
  <c r="H5992" i="24"/>
  <c r="H5993" i="24"/>
  <c r="H5994" i="24"/>
  <c r="H5995" i="24"/>
  <c r="H5996" i="24"/>
  <c r="H5998" i="24"/>
  <c r="H5999" i="24"/>
  <c r="H6000" i="24"/>
  <c r="H6001" i="24"/>
  <c r="H6002" i="24"/>
  <c r="H6003" i="24"/>
  <c r="H6004" i="24"/>
  <c r="H6006" i="24"/>
  <c r="H6007" i="24"/>
  <c r="H6008" i="24"/>
  <c r="H6009" i="24"/>
  <c r="H6010" i="24"/>
  <c r="H6011" i="24"/>
  <c r="H6012" i="24"/>
  <c r="H6014" i="24"/>
  <c r="H6015" i="24"/>
  <c r="H6016" i="24"/>
  <c r="H6017" i="24"/>
  <c r="H6018" i="24"/>
  <c r="H6019" i="24"/>
  <c r="H6020" i="24"/>
  <c r="H6022" i="24"/>
  <c r="H6023" i="24"/>
  <c r="H6024" i="24"/>
  <c r="H6025" i="24"/>
  <c r="H6026" i="24"/>
  <c r="H6027" i="24"/>
  <c r="H6028" i="24"/>
  <c r="H6030" i="24"/>
  <c r="H6031" i="24"/>
  <c r="H6032" i="24"/>
  <c r="H6033" i="24"/>
  <c r="H6034" i="24"/>
  <c r="H6035" i="24"/>
  <c r="H6036" i="24"/>
  <c r="H6038" i="24"/>
  <c r="H6039" i="24"/>
  <c r="H6040" i="24"/>
  <c r="H6041" i="24"/>
  <c r="H6042" i="24"/>
  <c r="H6043" i="24"/>
  <c r="H6044" i="24"/>
  <c r="H6046" i="24"/>
  <c r="H6047" i="24"/>
  <c r="H6048" i="24"/>
  <c r="H6049" i="24"/>
  <c r="H6050" i="24"/>
  <c r="H6051" i="24"/>
  <c r="H6052" i="24"/>
  <c r="H6054" i="24"/>
  <c r="H6055" i="24"/>
  <c r="H6056" i="24"/>
  <c r="H6057" i="24"/>
  <c r="H6058" i="24"/>
  <c r="H6059" i="24"/>
  <c r="H6060" i="24"/>
  <c r="H6062" i="24"/>
  <c r="H6063" i="24"/>
  <c r="H6064" i="24"/>
  <c r="H6065" i="24"/>
  <c r="H6066" i="24"/>
  <c r="H6067" i="24"/>
  <c r="H6068" i="24"/>
  <c r="H6070" i="24"/>
  <c r="H6071" i="24"/>
  <c r="H6072" i="24"/>
  <c r="H6073" i="24"/>
  <c r="H6074" i="24"/>
  <c r="H6075" i="24"/>
  <c r="H6076" i="24"/>
  <c r="H6078" i="24"/>
  <c r="H6079" i="24"/>
  <c r="H6080" i="24"/>
  <c r="H6081" i="24"/>
  <c r="H6082" i="24"/>
  <c r="H6083" i="24"/>
  <c r="H6084" i="24"/>
  <c r="H6086" i="24"/>
  <c r="H6087" i="24"/>
  <c r="H6088" i="24"/>
  <c r="H6089" i="24"/>
  <c r="H6090" i="24"/>
  <c r="H6091" i="24"/>
  <c r="H6092" i="24"/>
  <c r="H6094" i="24"/>
  <c r="H6095" i="24"/>
  <c r="H6096" i="24"/>
  <c r="H6097" i="24"/>
  <c r="H6098" i="24"/>
  <c r="H6099" i="24"/>
  <c r="H6100" i="24"/>
  <c r="H6102" i="24"/>
  <c r="H6103" i="24"/>
  <c r="H6104" i="24"/>
  <c r="H6105" i="24"/>
  <c r="H6106" i="24"/>
  <c r="H6107" i="24"/>
  <c r="H6108" i="24"/>
  <c r="H6110" i="24"/>
  <c r="H6111" i="24"/>
  <c r="H6112" i="24"/>
  <c r="H6113" i="24"/>
  <c r="H6114" i="24"/>
  <c r="H6115" i="24"/>
  <c r="H6116" i="24"/>
  <c r="H6118" i="24"/>
  <c r="H6119" i="24"/>
  <c r="H6120" i="24"/>
  <c r="H6121" i="24"/>
  <c r="H6122" i="24"/>
  <c r="H6123" i="24"/>
  <c r="H6124" i="24"/>
  <c r="H6126" i="24"/>
  <c r="H6127" i="24"/>
  <c r="H6128" i="24"/>
  <c r="H6129" i="24"/>
  <c r="H6130" i="24"/>
  <c r="H6131" i="24"/>
  <c r="H6132" i="24"/>
  <c r="H6134" i="24"/>
  <c r="H6135" i="24"/>
  <c r="H6136" i="24"/>
  <c r="H6137" i="24"/>
  <c r="H6138" i="24"/>
  <c r="H6139" i="24"/>
  <c r="H6140" i="24"/>
  <c r="H6142" i="24"/>
  <c r="H6143" i="24"/>
  <c r="H6144" i="24"/>
  <c r="H6145" i="24"/>
  <c r="H6146" i="24"/>
  <c r="H6147" i="24"/>
  <c r="H6148" i="24"/>
  <c r="H6150" i="24"/>
  <c r="H6151" i="24"/>
  <c r="H6152" i="24"/>
  <c r="H6153" i="24"/>
  <c r="H6154" i="24"/>
  <c r="H6155" i="24"/>
  <c r="H6156" i="24"/>
  <c r="H6158" i="24"/>
  <c r="H6159" i="24"/>
  <c r="H6160" i="24"/>
  <c r="H6161" i="24"/>
  <c r="H6162" i="24"/>
  <c r="H6163" i="24"/>
  <c r="H6164" i="24"/>
  <c r="H6166" i="24"/>
  <c r="H6167" i="24"/>
  <c r="H6168" i="24"/>
  <c r="H6169" i="24"/>
  <c r="H6170" i="24"/>
  <c r="H6171" i="24"/>
  <c r="H6172" i="24"/>
  <c r="H6174" i="24"/>
  <c r="H6175" i="24"/>
  <c r="H6176" i="24"/>
  <c r="H6177" i="24"/>
  <c r="H6178" i="24"/>
  <c r="H6179" i="24"/>
  <c r="H6180" i="24"/>
  <c r="H6182" i="24"/>
  <c r="H6183" i="24"/>
  <c r="H6184" i="24"/>
  <c r="H6185" i="24"/>
  <c r="H6186" i="24"/>
  <c r="H6187" i="24"/>
  <c r="H6188" i="24"/>
  <c r="H6190" i="24"/>
  <c r="H6191" i="24"/>
  <c r="H6192" i="24"/>
  <c r="H6193" i="24"/>
  <c r="H6194" i="24"/>
  <c r="H6195" i="24"/>
  <c r="H6196" i="24"/>
  <c r="H6198" i="24"/>
  <c r="H6199" i="24"/>
  <c r="H6200" i="24"/>
  <c r="H6201" i="24"/>
  <c r="H6202" i="24"/>
  <c r="H6203" i="24"/>
  <c r="H6204" i="24"/>
  <c r="H6206" i="24"/>
  <c r="H6207" i="24"/>
  <c r="H6208" i="24"/>
  <c r="H6209" i="24"/>
  <c r="H6210" i="24"/>
  <c r="H6211" i="24"/>
  <c r="H6212" i="24"/>
  <c r="H6214" i="24"/>
  <c r="H6215" i="24"/>
  <c r="H6216" i="24"/>
  <c r="H6217" i="24"/>
  <c r="H6218" i="24"/>
  <c r="H6219" i="24"/>
  <c r="H6220" i="24"/>
  <c r="H6222" i="24"/>
  <c r="H6223" i="24"/>
  <c r="H6224" i="24"/>
  <c r="H6225" i="24"/>
  <c r="H6226" i="24"/>
  <c r="H6227" i="24"/>
  <c r="H6228" i="24"/>
  <c r="H6230" i="24"/>
  <c r="H6231" i="24"/>
  <c r="H6232" i="24"/>
  <c r="H6233" i="24"/>
  <c r="H6234" i="24"/>
  <c r="H6235" i="24"/>
  <c r="H6236" i="24"/>
  <c r="H6238" i="24"/>
  <c r="H6239" i="24"/>
  <c r="H6240" i="24"/>
  <c r="H6241" i="24"/>
  <c r="H6242" i="24"/>
  <c r="H6243" i="24"/>
  <c r="H6244" i="24"/>
  <c r="H6246" i="24"/>
  <c r="H6247" i="24"/>
  <c r="H6248" i="24"/>
  <c r="H6249" i="24"/>
  <c r="H6250" i="24"/>
  <c r="H6251" i="24"/>
  <c r="H6252" i="24"/>
  <c r="H6254" i="24"/>
  <c r="H6255" i="24"/>
  <c r="H6256" i="24"/>
  <c r="H6257" i="24"/>
  <c r="H6258" i="24"/>
  <c r="H6259" i="24"/>
  <c r="H6260" i="24"/>
  <c r="H6262" i="24"/>
  <c r="H6263" i="24"/>
  <c r="H6264" i="24"/>
  <c r="H6265" i="24"/>
  <c r="H6266" i="24"/>
  <c r="H6267" i="24"/>
  <c r="H6268" i="24"/>
  <c r="H6270" i="24"/>
  <c r="H6271" i="24"/>
  <c r="H6272" i="24"/>
  <c r="H6273" i="24"/>
  <c r="H6274" i="24"/>
  <c r="H6275" i="24"/>
  <c r="H6276" i="24"/>
  <c r="H6278" i="24"/>
  <c r="H6279" i="24"/>
  <c r="H6280" i="24"/>
  <c r="H6281" i="24"/>
  <c r="H6282" i="24"/>
  <c r="H6283" i="24"/>
  <c r="H6284" i="24"/>
  <c r="H6286" i="24"/>
  <c r="H6287" i="24"/>
  <c r="H6288" i="24"/>
  <c r="H6289" i="24"/>
  <c r="H6290" i="24"/>
  <c r="H6291" i="24"/>
  <c r="H6292" i="24"/>
  <c r="H6294" i="24"/>
  <c r="H6295" i="24"/>
  <c r="H6296" i="24"/>
  <c r="H6297" i="24"/>
  <c r="H6298" i="24"/>
  <c r="H6299" i="24"/>
  <c r="H6300" i="24"/>
  <c r="H6302" i="24"/>
  <c r="H6303" i="24"/>
  <c r="H6304" i="24"/>
  <c r="H6305" i="24"/>
  <c r="H6306" i="24"/>
  <c r="H6307" i="24"/>
  <c r="H6308" i="24"/>
  <c r="H6310" i="24"/>
  <c r="H6311" i="24"/>
  <c r="H6312" i="24"/>
  <c r="H6313" i="24"/>
  <c r="H6314" i="24"/>
  <c r="H6315" i="24"/>
  <c r="H6316" i="24"/>
  <c r="H6318" i="24"/>
  <c r="H6319" i="24"/>
  <c r="H6320" i="24"/>
  <c r="H6321" i="24"/>
  <c r="H6322" i="24"/>
  <c r="H6323" i="24"/>
  <c r="H6324" i="24"/>
  <c r="H6326" i="24"/>
  <c r="H6327" i="24"/>
  <c r="H6328" i="24"/>
  <c r="H6329" i="24"/>
  <c r="H6330" i="24"/>
  <c r="H6331" i="24"/>
  <c r="H6332" i="24"/>
  <c r="H6334" i="24"/>
  <c r="H6335" i="24"/>
  <c r="H6336" i="24"/>
  <c r="H6337" i="24"/>
  <c r="H6338" i="24"/>
  <c r="H6339" i="24"/>
  <c r="H6340" i="24"/>
  <c r="H6342" i="24"/>
  <c r="H6343" i="24"/>
  <c r="H6344" i="24"/>
  <c r="H6345" i="24"/>
  <c r="H6346" i="24"/>
  <c r="H6347" i="24"/>
  <c r="H6348" i="24"/>
  <c r="H6350" i="24"/>
  <c r="H6351" i="24"/>
  <c r="H6352" i="24"/>
  <c r="H6353" i="24"/>
  <c r="H6354" i="24"/>
  <c r="H6355" i="24"/>
  <c r="H6356" i="24"/>
  <c r="H6358" i="24"/>
  <c r="H6359" i="24"/>
  <c r="H6360" i="24"/>
  <c r="H6361" i="24"/>
  <c r="H6362" i="24"/>
  <c r="H6363" i="24"/>
  <c r="H6364" i="24"/>
  <c r="H6366" i="24"/>
  <c r="H6367" i="24"/>
  <c r="H6368" i="24"/>
  <c r="H6369" i="24"/>
  <c r="H6370" i="24"/>
  <c r="H6371" i="24"/>
  <c r="H6372" i="24"/>
  <c r="H6374" i="24"/>
  <c r="H6375" i="24"/>
  <c r="H6376" i="24"/>
  <c r="H6377" i="24"/>
  <c r="H6378" i="24"/>
  <c r="H6379" i="24"/>
  <c r="H6380" i="24"/>
  <c r="H6382" i="24"/>
  <c r="H6383" i="24"/>
  <c r="H6384" i="24"/>
  <c r="H6385" i="24"/>
  <c r="H6386" i="24"/>
  <c r="H6387" i="24"/>
  <c r="H6388" i="24"/>
  <c r="H6390" i="24"/>
  <c r="H6391" i="24"/>
  <c r="H6392" i="24"/>
  <c r="H6393" i="24"/>
  <c r="H6394" i="24"/>
  <c r="H6395" i="24"/>
  <c r="H6396" i="24"/>
  <c r="H6398" i="24"/>
  <c r="H6399" i="24"/>
  <c r="H6400" i="24"/>
  <c r="H6401" i="24"/>
  <c r="H6402" i="24"/>
  <c r="H6403" i="24"/>
  <c r="H6404" i="24"/>
  <c r="H6406" i="24"/>
  <c r="H6407" i="24"/>
  <c r="H6408" i="24"/>
  <c r="H6409" i="24"/>
  <c r="H6410" i="24"/>
  <c r="H6411" i="24"/>
  <c r="H6412" i="24"/>
  <c r="H6414" i="24"/>
  <c r="H6415" i="24"/>
  <c r="H6416" i="24"/>
  <c r="H6417" i="24"/>
  <c r="H6418" i="24"/>
  <c r="H6419" i="24"/>
  <c r="H6420" i="24"/>
  <c r="H6422" i="24"/>
  <c r="H6423" i="24"/>
  <c r="H6424" i="24"/>
  <c r="H6425" i="24"/>
  <c r="H6426" i="24"/>
  <c r="H6427" i="24"/>
  <c r="H6428" i="24"/>
  <c r="H6430" i="24"/>
  <c r="H6431" i="24"/>
  <c r="H6432" i="24"/>
  <c r="H6433" i="24"/>
  <c r="H6434" i="24"/>
  <c r="H6435" i="24"/>
  <c r="H6436" i="24"/>
  <c r="H6438" i="24"/>
  <c r="H6439" i="24"/>
  <c r="H6440" i="24"/>
  <c r="H6441" i="24"/>
  <c r="H6442" i="24"/>
  <c r="H6443" i="24"/>
  <c r="H6444" i="24"/>
  <c r="H6446" i="24"/>
  <c r="H6447" i="24"/>
  <c r="H6448" i="24"/>
  <c r="H6449" i="24"/>
  <c r="H6450" i="24"/>
  <c r="H6451" i="24"/>
  <c r="H6452" i="24"/>
  <c r="H6454" i="24"/>
  <c r="H6455" i="24"/>
  <c r="H6456" i="24"/>
  <c r="H6457" i="24"/>
  <c r="H6458" i="24"/>
  <c r="H6459" i="24"/>
  <c r="H6460" i="24"/>
  <c r="H6462" i="24"/>
  <c r="H6463" i="24"/>
  <c r="H6464" i="24"/>
  <c r="H6465" i="24"/>
  <c r="H6466" i="24"/>
  <c r="H6467" i="24"/>
  <c r="H6468" i="24"/>
  <c r="H6470" i="24"/>
  <c r="H6471" i="24"/>
  <c r="H6472" i="24"/>
  <c r="H6473" i="24"/>
  <c r="H6474" i="24"/>
  <c r="H6475" i="24"/>
  <c r="H6476" i="24"/>
  <c r="H6478" i="24"/>
  <c r="H6479" i="24"/>
  <c r="H6480" i="24"/>
  <c r="H6481" i="24"/>
  <c r="H6482" i="24"/>
  <c r="H6483" i="24"/>
  <c r="H6484" i="24"/>
  <c r="H6486" i="24"/>
  <c r="H6487" i="24"/>
  <c r="H6488" i="24"/>
  <c r="H6489" i="24"/>
  <c r="H6490" i="24"/>
  <c r="H6491" i="24"/>
  <c r="H6492" i="24"/>
  <c r="H6494" i="24"/>
  <c r="H6495" i="24"/>
  <c r="H6496" i="24"/>
  <c r="H6497" i="24"/>
  <c r="H6498" i="24"/>
  <c r="H6499" i="24"/>
  <c r="H6500" i="24"/>
  <c r="H6502" i="24"/>
  <c r="H6503" i="24"/>
  <c r="H6504" i="24"/>
  <c r="H6505" i="24"/>
  <c r="H6506" i="24"/>
  <c r="H6507" i="24"/>
  <c r="H6508" i="24"/>
  <c r="H6510" i="24"/>
  <c r="H6511" i="24"/>
  <c r="H6512" i="24"/>
  <c r="H6513" i="24"/>
  <c r="H6514" i="24"/>
  <c r="H6515" i="24"/>
  <c r="H6516" i="24"/>
  <c r="H6518" i="24"/>
  <c r="H6519" i="24"/>
  <c r="H6520" i="24"/>
  <c r="H6521" i="24"/>
  <c r="H6522" i="24"/>
  <c r="H6523" i="24"/>
  <c r="H6524" i="24"/>
  <c r="H6526" i="24"/>
  <c r="H6527" i="24"/>
  <c r="H6528" i="24"/>
  <c r="H6529" i="24"/>
  <c r="H6530" i="24"/>
  <c r="H6531" i="24"/>
  <c r="H6532" i="24"/>
  <c r="H6534" i="24"/>
  <c r="H6535" i="24"/>
  <c r="H6536" i="24"/>
  <c r="H6537" i="24"/>
  <c r="H6538" i="24"/>
  <c r="H6539" i="24"/>
  <c r="H6540" i="24"/>
  <c r="H6542" i="24"/>
  <c r="H6543" i="24"/>
  <c r="H6544" i="24"/>
  <c r="H6545" i="24"/>
  <c r="H6546" i="24"/>
  <c r="H6547" i="24"/>
  <c r="H6548" i="24"/>
  <c r="H6550" i="24"/>
  <c r="H6551" i="24"/>
  <c r="H6552" i="24"/>
  <c r="H6553" i="24"/>
  <c r="H6554" i="24"/>
  <c r="H6555" i="24"/>
  <c r="H6556" i="24"/>
  <c r="H6558" i="24"/>
  <c r="H6559" i="24"/>
  <c r="H6560" i="24"/>
  <c r="H6561" i="24"/>
  <c r="H6562" i="24"/>
  <c r="H6563" i="24"/>
  <c r="H6564" i="24"/>
  <c r="H6566" i="24"/>
  <c r="H6567" i="24"/>
  <c r="H6568" i="24"/>
  <c r="H6569" i="24"/>
  <c r="H6570" i="24"/>
  <c r="H6571" i="24"/>
  <c r="H6572" i="24"/>
  <c r="H6574" i="24"/>
  <c r="H6575" i="24"/>
  <c r="H6576" i="24"/>
  <c r="H6577" i="24"/>
  <c r="H6578" i="24"/>
  <c r="H6579" i="24"/>
  <c r="H6580" i="24"/>
  <c r="H6582" i="24"/>
  <c r="H6583" i="24"/>
  <c r="H6584" i="24"/>
  <c r="H6585" i="24"/>
  <c r="H6586" i="24"/>
  <c r="H6587" i="24"/>
  <c r="H6588" i="24"/>
  <c r="H6590" i="24"/>
  <c r="H6591" i="24"/>
  <c r="H6592" i="24"/>
  <c r="H6593" i="24"/>
  <c r="H6594" i="24"/>
  <c r="H6595" i="24"/>
  <c r="H6596" i="24"/>
  <c r="H6598" i="24"/>
  <c r="H6599" i="24"/>
  <c r="H6600" i="24"/>
  <c r="H6601" i="24"/>
  <c r="H6602" i="24"/>
  <c r="H6603" i="24"/>
  <c r="H6604" i="24"/>
  <c r="H6606" i="24"/>
  <c r="H6607" i="24"/>
  <c r="H6608" i="24"/>
  <c r="H6609" i="24"/>
  <c r="H6610" i="24"/>
  <c r="H6611" i="24"/>
  <c r="H6612" i="24"/>
  <c r="H6614" i="24"/>
  <c r="H6615" i="24"/>
  <c r="H6616" i="24"/>
  <c r="H6617" i="24"/>
  <c r="H6618" i="24"/>
  <c r="H6619" i="24"/>
  <c r="H6620" i="24"/>
  <c r="H6622" i="24"/>
  <c r="H6623" i="24"/>
  <c r="H6624" i="24"/>
  <c r="H6625" i="24"/>
  <c r="H6626" i="24"/>
  <c r="H6627" i="24"/>
  <c r="H6628" i="24"/>
  <c r="H6630" i="24"/>
  <c r="H6631" i="24"/>
  <c r="H6632" i="24"/>
  <c r="H6633" i="24"/>
  <c r="H6634" i="24"/>
  <c r="H6635" i="24"/>
  <c r="H6636" i="24"/>
  <c r="H6638" i="24"/>
  <c r="H6639" i="24"/>
  <c r="H6640" i="24"/>
  <c r="H6641" i="24"/>
  <c r="H6642" i="24"/>
  <c r="H6643" i="24"/>
  <c r="H6644" i="24"/>
  <c r="H6646" i="24"/>
  <c r="H6647" i="24"/>
  <c r="H6648" i="24"/>
  <c r="H6649" i="24"/>
  <c r="H6650" i="24"/>
  <c r="H6651" i="24"/>
  <c r="H6652" i="24"/>
  <c r="H6654" i="24"/>
  <c r="H6655" i="24"/>
  <c r="H6656" i="24"/>
  <c r="H6657" i="24"/>
  <c r="H6658" i="24"/>
  <c r="H6659" i="24"/>
  <c r="H6660" i="24"/>
  <c r="H6662" i="24"/>
  <c r="H6663" i="24"/>
  <c r="H6664" i="24"/>
  <c r="H6665" i="24"/>
  <c r="H6666" i="24"/>
  <c r="H6667" i="24"/>
  <c r="H6668" i="24"/>
  <c r="H6670" i="24"/>
  <c r="H6671" i="24"/>
  <c r="H6672" i="24"/>
  <c r="H6673" i="24"/>
  <c r="H6674" i="24"/>
  <c r="H6675" i="24"/>
  <c r="H6676" i="24"/>
  <c r="H6678" i="24"/>
  <c r="H6679" i="24"/>
  <c r="H6680" i="24"/>
  <c r="H6681" i="24"/>
  <c r="H6682" i="24"/>
  <c r="H6683" i="24"/>
  <c r="H6684" i="24"/>
  <c r="H6686" i="24"/>
  <c r="H6687" i="24"/>
  <c r="H6688" i="24"/>
  <c r="H6689" i="24"/>
  <c r="H6690" i="24"/>
  <c r="H6691" i="24"/>
  <c r="H6692" i="24"/>
  <c r="H6694" i="24"/>
  <c r="H6695" i="24"/>
  <c r="H6696" i="24"/>
  <c r="H6697" i="24"/>
  <c r="H6698" i="24"/>
  <c r="H6699" i="24"/>
  <c r="H6700" i="24"/>
  <c r="H6702" i="24"/>
  <c r="H6703" i="24"/>
  <c r="H6704" i="24"/>
  <c r="H6705" i="24"/>
  <c r="H6706" i="24"/>
  <c r="H6707" i="24"/>
  <c r="H6708" i="24"/>
  <c r="H6710" i="24"/>
  <c r="H6711" i="24"/>
  <c r="H6712" i="24"/>
  <c r="H6713" i="24"/>
  <c r="H6714" i="24"/>
  <c r="H6715" i="24"/>
  <c r="H6716" i="24"/>
  <c r="H6718" i="24"/>
  <c r="H6719" i="24"/>
  <c r="H6720" i="24"/>
  <c r="H6721" i="24"/>
  <c r="H6722" i="24"/>
  <c r="H6723" i="24"/>
  <c r="H6724" i="24"/>
  <c r="H6726" i="24"/>
  <c r="H6727" i="24"/>
  <c r="H6728" i="24"/>
  <c r="H6729" i="24"/>
  <c r="H6730" i="24"/>
  <c r="H6731" i="24"/>
  <c r="H6732" i="24"/>
  <c r="H6734" i="24"/>
  <c r="H6735" i="24"/>
  <c r="H6736" i="24"/>
  <c r="H6737" i="24"/>
  <c r="H6738" i="24"/>
  <c r="H6739" i="24"/>
  <c r="H6740" i="24"/>
  <c r="H6742" i="24"/>
  <c r="H6743" i="24"/>
  <c r="H6744" i="24"/>
  <c r="H6745" i="24"/>
  <c r="H6746" i="24"/>
  <c r="H6747" i="24"/>
  <c r="H6748" i="24"/>
  <c r="H6750" i="24"/>
  <c r="H6751" i="24"/>
  <c r="H6752" i="24"/>
  <c r="H6753" i="24"/>
  <c r="H6754" i="24"/>
  <c r="H6755" i="24"/>
  <c r="H6756" i="24"/>
  <c r="H6758" i="24"/>
  <c r="H6759" i="24"/>
  <c r="H6760" i="24"/>
  <c r="H6761" i="24"/>
  <c r="H6762" i="24"/>
  <c r="H6763" i="24"/>
  <c r="H6764" i="24"/>
  <c r="H6766" i="24"/>
  <c r="H6767" i="24"/>
  <c r="H6768" i="24"/>
  <c r="H6769" i="24"/>
  <c r="H6770" i="24"/>
  <c r="H6771" i="24"/>
  <c r="H6772" i="24"/>
  <c r="H6774" i="24"/>
  <c r="H6775" i="24"/>
  <c r="H6776" i="24"/>
  <c r="H6777" i="24"/>
  <c r="H6778" i="24"/>
  <c r="H6779" i="24"/>
  <c r="H6780" i="24"/>
  <c r="H6782" i="24"/>
  <c r="H6783" i="24"/>
  <c r="H6784" i="24"/>
  <c r="H6785" i="24"/>
  <c r="H6786" i="24"/>
  <c r="H6787" i="24"/>
  <c r="H6788" i="24"/>
  <c r="H6790" i="24"/>
  <c r="H6791" i="24"/>
  <c r="H6792" i="24"/>
  <c r="H6793" i="24"/>
  <c r="H6794" i="24"/>
  <c r="H6795" i="24"/>
  <c r="H6796" i="24"/>
  <c r="H6798" i="24"/>
  <c r="H6799" i="24"/>
  <c r="H6800" i="24"/>
  <c r="H6801" i="24"/>
  <c r="H6802" i="24"/>
  <c r="H6803" i="24"/>
  <c r="H6804" i="24"/>
  <c r="H6806" i="24"/>
  <c r="H6807" i="24"/>
  <c r="H6808" i="24"/>
  <c r="H6809" i="24"/>
  <c r="H6810" i="24"/>
  <c r="H6811" i="24"/>
  <c r="H6812" i="24"/>
  <c r="H6814" i="24"/>
  <c r="H6815" i="24"/>
  <c r="H6816" i="24"/>
  <c r="H6817" i="24"/>
  <c r="H6818" i="24"/>
  <c r="H6819" i="24"/>
  <c r="H6820" i="24"/>
  <c r="H6822" i="24"/>
  <c r="H6823" i="24"/>
  <c r="H6824" i="24"/>
  <c r="H6825" i="24"/>
  <c r="H6826" i="24"/>
  <c r="H6827" i="24"/>
  <c r="H6828" i="24"/>
  <c r="H6830" i="24"/>
  <c r="H6831" i="24"/>
  <c r="H6832" i="24"/>
  <c r="H6833" i="24"/>
  <c r="H6834" i="24"/>
  <c r="H6835" i="24"/>
  <c r="H6836" i="24"/>
  <c r="H6838" i="24"/>
  <c r="H6839" i="24"/>
  <c r="H6840" i="24"/>
  <c r="H6841" i="24"/>
  <c r="H6842" i="24"/>
  <c r="H6843" i="24"/>
  <c r="H6844" i="24"/>
  <c r="H6846" i="24"/>
  <c r="H6847" i="24"/>
  <c r="H6848" i="24"/>
  <c r="H6849" i="24"/>
  <c r="H6850" i="24"/>
  <c r="H6851" i="24"/>
  <c r="H6852" i="24"/>
  <c r="H6854" i="24"/>
  <c r="H6855" i="24"/>
  <c r="H6856" i="24"/>
  <c r="H6857" i="24"/>
  <c r="H6858" i="24"/>
  <c r="H6859" i="24"/>
  <c r="H6860" i="24"/>
  <c r="H6862" i="24"/>
  <c r="H6863" i="24"/>
  <c r="H6864" i="24"/>
  <c r="H6865" i="24"/>
  <c r="H6866" i="24"/>
  <c r="H6867" i="24"/>
  <c r="H6868" i="24"/>
  <c r="H6870" i="24"/>
  <c r="H6871" i="24"/>
  <c r="H6872" i="24"/>
  <c r="H6873" i="24"/>
  <c r="H6874" i="24"/>
  <c r="H6875" i="24"/>
  <c r="H6876" i="24"/>
  <c r="H6878" i="24"/>
  <c r="H6879" i="24"/>
  <c r="H6880" i="24"/>
  <c r="H6881" i="24"/>
  <c r="H6882" i="24"/>
  <c r="H6883" i="24"/>
  <c r="H6884" i="24"/>
  <c r="H6886" i="24"/>
  <c r="H6887" i="24"/>
  <c r="H6888" i="24"/>
  <c r="H6889" i="24"/>
  <c r="H6890" i="24"/>
  <c r="H6891" i="24"/>
  <c r="H6892" i="24"/>
  <c r="H6894" i="24"/>
  <c r="H6895" i="24"/>
  <c r="H6896" i="24"/>
  <c r="H6897" i="24"/>
  <c r="H6898" i="24"/>
  <c r="H6899" i="24"/>
  <c r="H6900" i="24"/>
  <c r="H6902" i="24"/>
  <c r="H6903" i="24"/>
  <c r="H6904" i="24"/>
  <c r="H6905" i="24"/>
  <c r="H6906" i="24"/>
  <c r="H6907" i="24"/>
  <c r="H6908" i="24"/>
  <c r="H6910" i="24"/>
  <c r="H6911" i="24"/>
  <c r="H6912" i="24"/>
  <c r="H6913" i="24"/>
  <c r="H6914" i="24"/>
  <c r="H6915" i="24"/>
  <c r="H6916" i="24"/>
  <c r="H6918" i="24"/>
  <c r="H6919" i="24"/>
  <c r="H6920" i="24"/>
  <c r="H6921" i="24"/>
  <c r="H6922" i="24"/>
  <c r="H6923" i="24"/>
  <c r="H6924" i="24"/>
  <c r="H6926" i="24"/>
  <c r="H6927" i="24"/>
  <c r="H6928" i="24"/>
  <c r="H6929" i="24"/>
  <c r="H6930" i="24"/>
  <c r="H6931" i="24"/>
  <c r="H6932" i="24"/>
  <c r="H6934" i="24"/>
  <c r="H6935" i="24"/>
  <c r="H6936" i="24"/>
  <c r="H6937" i="24"/>
  <c r="H6938" i="24"/>
  <c r="H6939" i="24"/>
  <c r="H6940" i="24"/>
  <c r="H6942" i="24"/>
  <c r="H6943" i="24"/>
  <c r="H6944" i="24"/>
  <c r="H6945" i="24"/>
  <c r="H6946" i="24"/>
  <c r="H6947" i="24"/>
  <c r="H6948" i="24"/>
  <c r="H6950" i="24"/>
  <c r="H6951" i="24"/>
  <c r="H6952" i="24"/>
  <c r="H6953" i="24"/>
  <c r="H6954" i="24"/>
  <c r="H6955" i="24"/>
  <c r="H6956" i="24"/>
  <c r="H6958" i="24"/>
  <c r="H6959" i="24"/>
  <c r="H6960" i="24"/>
  <c r="H6961" i="24"/>
  <c r="H6962" i="24"/>
  <c r="H6963" i="24"/>
  <c r="H6964" i="24"/>
  <c r="H6966" i="24"/>
  <c r="H6967" i="24"/>
  <c r="H6968" i="24"/>
  <c r="H6969" i="24"/>
  <c r="H6970" i="24"/>
  <c r="H6971" i="24"/>
  <c r="H6972" i="24"/>
  <c r="H6974" i="24"/>
  <c r="H6975" i="24"/>
  <c r="H6976" i="24"/>
  <c r="H6977" i="24"/>
  <c r="H6978" i="24"/>
  <c r="H6979" i="24"/>
  <c r="H6980" i="24"/>
  <c r="H6982" i="24"/>
  <c r="H6983" i="24"/>
  <c r="H6984" i="24"/>
  <c r="H6985" i="24"/>
  <c r="H6986" i="24"/>
  <c r="H6987" i="24"/>
  <c r="H6988" i="24"/>
  <c r="H6990" i="24"/>
  <c r="H6991" i="24"/>
  <c r="H6992" i="24"/>
  <c r="H6993" i="24"/>
  <c r="H6994" i="24"/>
  <c r="H6995" i="24"/>
  <c r="H6996" i="24"/>
  <c r="H6998" i="24"/>
  <c r="H6999" i="24"/>
  <c r="H7000" i="24"/>
  <c r="H7001" i="24"/>
  <c r="H7002" i="24"/>
  <c r="H7003" i="24"/>
  <c r="H7004" i="24"/>
  <c r="H7006" i="24"/>
  <c r="H7007" i="24"/>
  <c r="H7008" i="24"/>
  <c r="H7009" i="24"/>
  <c r="H7010" i="24"/>
  <c r="H7011" i="24"/>
  <c r="H7012" i="24"/>
  <c r="H7014" i="24"/>
  <c r="H7015" i="24"/>
  <c r="H7016" i="24"/>
  <c r="H7017" i="24"/>
  <c r="H7018" i="24"/>
  <c r="H7019" i="24"/>
  <c r="H7020" i="24"/>
  <c r="H7022" i="24"/>
  <c r="H7023" i="24"/>
  <c r="H7024" i="24"/>
  <c r="H7025" i="24"/>
  <c r="H7026" i="24"/>
  <c r="H7027" i="24"/>
  <c r="H7028" i="24"/>
  <c r="H7030" i="24"/>
  <c r="H7031" i="24"/>
  <c r="H7032" i="24"/>
  <c r="H7033" i="24"/>
  <c r="H7034" i="24"/>
  <c r="H7035" i="24"/>
  <c r="H7036" i="24"/>
  <c r="H7038" i="24"/>
  <c r="H7039" i="24"/>
  <c r="H7040" i="24"/>
  <c r="H7041" i="24"/>
  <c r="H7042" i="24"/>
  <c r="H7043" i="24"/>
  <c r="H7044" i="24"/>
  <c r="H7046" i="24"/>
  <c r="H7047" i="24"/>
  <c r="H7048" i="24"/>
  <c r="H7049" i="24"/>
  <c r="H7050" i="24"/>
  <c r="H7051" i="24"/>
  <c r="H7052" i="24"/>
  <c r="H7054" i="24"/>
  <c r="H7055" i="24"/>
  <c r="H7056" i="24"/>
  <c r="H7057" i="24"/>
  <c r="H7058" i="24"/>
  <c r="H7059" i="24"/>
  <c r="H7060" i="24"/>
  <c r="H7062" i="24"/>
  <c r="H7063" i="24"/>
  <c r="H7064" i="24"/>
  <c r="H7065" i="24"/>
  <c r="H7066" i="24"/>
  <c r="H7067" i="24"/>
  <c r="H7068" i="24"/>
  <c r="H7070" i="24"/>
  <c r="H7071" i="24"/>
  <c r="H7072" i="24"/>
  <c r="H7073" i="24"/>
  <c r="H7074" i="24"/>
  <c r="H7075" i="24"/>
  <c r="H7076" i="24"/>
  <c r="H7078" i="24"/>
  <c r="H7079" i="24"/>
  <c r="H7080" i="24"/>
  <c r="H7081" i="24"/>
  <c r="H7082" i="24"/>
  <c r="H7083" i="24"/>
  <c r="H7084" i="24"/>
  <c r="H7086" i="24"/>
  <c r="H7087" i="24"/>
  <c r="H7088" i="24"/>
  <c r="H7089" i="24"/>
  <c r="H7090" i="24"/>
  <c r="H7091" i="24"/>
  <c r="H7092" i="24"/>
  <c r="H7094" i="24"/>
  <c r="H7095" i="24"/>
  <c r="H7096" i="24"/>
  <c r="H7097" i="24"/>
  <c r="H7098" i="24"/>
  <c r="H7099" i="24"/>
  <c r="H7100" i="24"/>
  <c r="H7102" i="24"/>
  <c r="H7103" i="24"/>
  <c r="H7104" i="24"/>
  <c r="H7105" i="24"/>
  <c r="H7106" i="24"/>
  <c r="H7107" i="24"/>
  <c r="H7108" i="24"/>
  <c r="H7110" i="24"/>
  <c r="H7111" i="24"/>
  <c r="H7112" i="24"/>
  <c r="H7113" i="24"/>
  <c r="H7114" i="24"/>
  <c r="H7115" i="24"/>
  <c r="H7116" i="24"/>
  <c r="H7118" i="24"/>
  <c r="H7119" i="24"/>
  <c r="H7120" i="24"/>
  <c r="H7121" i="24"/>
  <c r="H7122" i="24"/>
  <c r="H7123" i="24"/>
  <c r="H7124" i="24"/>
  <c r="H7126" i="24"/>
  <c r="H7127" i="24"/>
  <c r="H7128" i="24"/>
  <c r="H7129" i="24"/>
  <c r="H7130" i="24"/>
  <c r="H7131" i="24"/>
  <c r="H7132" i="24"/>
  <c r="H7134" i="24"/>
  <c r="H7135" i="24"/>
  <c r="H7136" i="24"/>
  <c r="H7137" i="24"/>
  <c r="H7138" i="24"/>
  <c r="H7139" i="24"/>
  <c r="H7140" i="24"/>
  <c r="H7142" i="24"/>
  <c r="H7143" i="24"/>
  <c r="H7144" i="24"/>
  <c r="H7145" i="24"/>
  <c r="H7146" i="24"/>
  <c r="H7147" i="24"/>
  <c r="H7148" i="24"/>
  <c r="H7150" i="24"/>
  <c r="H7151" i="24"/>
  <c r="H7152" i="24"/>
  <c r="H7153" i="24"/>
  <c r="H7154" i="24"/>
  <c r="H7155" i="24"/>
  <c r="H7156" i="24"/>
  <c r="H7158" i="24"/>
  <c r="H7159" i="24"/>
  <c r="H7160" i="24"/>
  <c r="H7161" i="24"/>
  <c r="H7162" i="24"/>
  <c r="H7163" i="24"/>
  <c r="H7164" i="24"/>
  <c r="H7166" i="24"/>
  <c r="H7167" i="24"/>
  <c r="H7168" i="24"/>
  <c r="H7169" i="24"/>
  <c r="H7170" i="24"/>
  <c r="H7171" i="24"/>
  <c r="H7172" i="24"/>
  <c r="H7174" i="24"/>
  <c r="H7175" i="24"/>
  <c r="H7176" i="24"/>
  <c r="H7177" i="24"/>
  <c r="H7178" i="24"/>
  <c r="H7179" i="24"/>
  <c r="H7180" i="24"/>
  <c r="H7182" i="24"/>
  <c r="H7183" i="24"/>
  <c r="H7184" i="24"/>
  <c r="H7185" i="24"/>
  <c r="H7186" i="24"/>
  <c r="H7187" i="24"/>
  <c r="H7188" i="24"/>
  <c r="H7190" i="24"/>
  <c r="H7191" i="24"/>
  <c r="H7192" i="24"/>
  <c r="H7193" i="24"/>
  <c r="H7194" i="24"/>
  <c r="H7195" i="24"/>
  <c r="H7196" i="24"/>
  <c r="H7198" i="24"/>
  <c r="H7199" i="24"/>
  <c r="H7200" i="24"/>
  <c r="H7201" i="24"/>
  <c r="H7202" i="24"/>
  <c r="H7203" i="24"/>
  <c r="H7204" i="24"/>
  <c r="H7206" i="24"/>
  <c r="H7207" i="24"/>
  <c r="H7208" i="24"/>
  <c r="H7209" i="24"/>
  <c r="H7210" i="24"/>
  <c r="H7211" i="24"/>
  <c r="H7212" i="24"/>
  <c r="H7214" i="24"/>
  <c r="H7215" i="24"/>
  <c r="H7216" i="24"/>
  <c r="H7217" i="24"/>
  <c r="H7218" i="24"/>
  <c r="H7219" i="24"/>
  <c r="H7220" i="24"/>
  <c r="H7222" i="24"/>
  <c r="H7223" i="24"/>
  <c r="H7224" i="24"/>
  <c r="H7225" i="24"/>
  <c r="H7226" i="24"/>
  <c r="H7227" i="24"/>
  <c r="H7228" i="24"/>
  <c r="H7230" i="24"/>
  <c r="H7231" i="24"/>
  <c r="H7232" i="24"/>
  <c r="H7233" i="24"/>
  <c r="H7234" i="24"/>
  <c r="H7235" i="24"/>
  <c r="H7236" i="24"/>
  <c r="H7238" i="24"/>
  <c r="H7239" i="24"/>
  <c r="H7240" i="24"/>
  <c r="H7241" i="24"/>
  <c r="H7242" i="24"/>
  <c r="H7243" i="24"/>
  <c r="H7244" i="24"/>
  <c r="H7246" i="24"/>
  <c r="H7247" i="24"/>
  <c r="H7248" i="24"/>
  <c r="H7249" i="24"/>
  <c r="H7250" i="24"/>
  <c r="H7251" i="24"/>
  <c r="H7252" i="24"/>
  <c r="H7254" i="24"/>
  <c r="H7255" i="24"/>
  <c r="H7256" i="24"/>
  <c r="H7257" i="24"/>
  <c r="H7258" i="24"/>
  <c r="H7259" i="24"/>
  <c r="H7260" i="24"/>
  <c r="H7262" i="24"/>
  <c r="H7263" i="24"/>
  <c r="H7264" i="24"/>
  <c r="H7265" i="24"/>
  <c r="H7266" i="24"/>
  <c r="H7267" i="24"/>
  <c r="H7268" i="24"/>
  <c r="H7270" i="24"/>
  <c r="H7271" i="24"/>
  <c r="H7272" i="24"/>
  <c r="H7273" i="24"/>
  <c r="H7274" i="24"/>
  <c r="H7275" i="24"/>
  <c r="H7276" i="24"/>
  <c r="H7278" i="24"/>
  <c r="H7279" i="24"/>
  <c r="H7280" i="24"/>
  <c r="H7281" i="24"/>
  <c r="H7282" i="24"/>
  <c r="H7283" i="24"/>
  <c r="H7284" i="24"/>
  <c r="H7286" i="24"/>
  <c r="H7287" i="24"/>
  <c r="H7288" i="24"/>
  <c r="H7289" i="24"/>
  <c r="H7290" i="24"/>
  <c r="H7291" i="24"/>
  <c r="H7292" i="24"/>
  <c r="H7294" i="24"/>
  <c r="H7295" i="24"/>
  <c r="H7296" i="24"/>
  <c r="H7297" i="24"/>
  <c r="H7298" i="24"/>
  <c r="H7299" i="24"/>
  <c r="H7300" i="24"/>
  <c r="H7302" i="24"/>
  <c r="H7303" i="24"/>
  <c r="H7304" i="24"/>
  <c r="H7305" i="24"/>
  <c r="H7306" i="24"/>
  <c r="H7307" i="24"/>
  <c r="H7308" i="24"/>
  <c r="H7310" i="24"/>
  <c r="H7311" i="24"/>
  <c r="H7312" i="24"/>
  <c r="H7313" i="24"/>
  <c r="H7314" i="24"/>
  <c r="H7315" i="24"/>
  <c r="H7316" i="24"/>
  <c r="H7318" i="24"/>
  <c r="H7319" i="24"/>
  <c r="H7320" i="24"/>
  <c r="H7321" i="24"/>
  <c r="H7322" i="24"/>
  <c r="H7323" i="24"/>
  <c r="H7324" i="24"/>
  <c r="H7326" i="24"/>
  <c r="H7327" i="24"/>
  <c r="H7328" i="24"/>
  <c r="H7329" i="24"/>
  <c r="H7330" i="24"/>
  <c r="H7331" i="24"/>
  <c r="H7332" i="24"/>
  <c r="H7334" i="24"/>
  <c r="H7335" i="24"/>
  <c r="H7336" i="24"/>
  <c r="H7337" i="24"/>
  <c r="H7338" i="24"/>
  <c r="H7339" i="24"/>
  <c r="H7340" i="24"/>
  <c r="H7342" i="24"/>
  <c r="H7343" i="24"/>
  <c r="H7344" i="24"/>
  <c r="H7345" i="24"/>
  <c r="H7346" i="24"/>
  <c r="H7347" i="24"/>
  <c r="H7348" i="24"/>
  <c r="H7350" i="24"/>
  <c r="H7351" i="24"/>
  <c r="H7352" i="24"/>
  <c r="H7353" i="24"/>
  <c r="H7354" i="24"/>
  <c r="H7355" i="24"/>
  <c r="H7356" i="24"/>
  <c r="H7358" i="24"/>
  <c r="H7359" i="24"/>
  <c r="H7360" i="24"/>
  <c r="H7361" i="24"/>
  <c r="H7362" i="24"/>
  <c r="H7363" i="24"/>
  <c r="H7364" i="24"/>
  <c r="H7366" i="24"/>
  <c r="H7367" i="24"/>
  <c r="H7368" i="24"/>
  <c r="H7369" i="24"/>
  <c r="H7370" i="24"/>
  <c r="H7371" i="24"/>
  <c r="H7372" i="24"/>
  <c r="H7374" i="24"/>
  <c r="H7375" i="24"/>
  <c r="H7376" i="24"/>
  <c r="H7377" i="24"/>
  <c r="H7378" i="24"/>
  <c r="H7379" i="24"/>
  <c r="H7380" i="24"/>
  <c r="H7382" i="24"/>
  <c r="H7383" i="24"/>
  <c r="H7384" i="24"/>
  <c r="H7385" i="24"/>
  <c r="H7386" i="24"/>
  <c r="H7387" i="24"/>
  <c r="H7388" i="24"/>
  <c r="H7390" i="24"/>
  <c r="H7391" i="24"/>
  <c r="H7392" i="24"/>
  <c r="H7393" i="24"/>
  <c r="H7394" i="24"/>
  <c r="H7395" i="24"/>
  <c r="H7396" i="24"/>
  <c r="H7398" i="24"/>
  <c r="H7399" i="24"/>
  <c r="H7400" i="24"/>
  <c r="H7401" i="24"/>
  <c r="H7402" i="24"/>
  <c r="H7403" i="24"/>
  <c r="H7404" i="24"/>
  <c r="H7406" i="24"/>
  <c r="H7407" i="24"/>
  <c r="H7408" i="24"/>
  <c r="H7409" i="24"/>
  <c r="H7410" i="24"/>
  <c r="H7411" i="24"/>
  <c r="H7412" i="24"/>
  <c r="H7414" i="24"/>
  <c r="H7415" i="24"/>
  <c r="H7416" i="24"/>
  <c r="H7417" i="24"/>
  <c r="H7418" i="24"/>
  <c r="H7419" i="24"/>
  <c r="H7420" i="24"/>
  <c r="H7422" i="24"/>
  <c r="H7423" i="24"/>
  <c r="H7424" i="24"/>
  <c r="H7425" i="24"/>
  <c r="H7426" i="24"/>
  <c r="H7427" i="24"/>
  <c r="H7428" i="24"/>
  <c r="H7430" i="24"/>
  <c r="H7431" i="24"/>
  <c r="H7432" i="24"/>
  <c r="H7433" i="24"/>
  <c r="H7434" i="24"/>
  <c r="H7435" i="24"/>
  <c r="H7436" i="24"/>
  <c r="H7438" i="24"/>
  <c r="H7439" i="24"/>
  <c r="H7440" i="24"/>
  <c r="H7441" i="24"/>
  <c r="H7442" i="24"/>
  <c r="H7443" i="24"/>
  <c r="H7444" i="24"/>
  <c r="H7446" i="24"/>
  <c r="H7447" i="24"/>
  <c r="H7448" i="24"/>
  <c r="H7449" i="24"/>
  <c r="H7450" i="24"/>
  <c r="H7451" i="24"/>
  <c r="H7452" i="24"/>
  <c r="H7454" i="24"/>
  <c r="H7455" i="24"/>
  <c r="H7456" i="24"/>
  <c r="H7457" i="24"/>
  <c r="H7458" i="24"/>
  <c r="H7459" i="24"/>
  <c r="H7460" i="24"/>
  <c r="H7462" i="24"/>
  <c r="H7463" i="24"/>
  <c r="H7464" i="24"/>
  <c r="H7465" i="24"/>
  <c r="H7466" i="24"/>
  <c r="H7467" i="24"/>
  <c r="H7468" i="24"/>
  <c r="H7470" i="24"/>
  <c r="H7471" i="24"/>
  <c r="H7472" i="24"/>
  <c r="H7473" i="24"/>
  <c r="H7474" i="24"/>
  <c r="H7475" i="24"/>
  <c r="H7476" i="24"/>
  <c r="H7478" i="24"/>
  <c r="H7479" i="24"/>
  <c r="H7480" i="24"/>
  <c r="H7481" i="24"/>
  <c r="H7482" i="24"/>
  <c r="H7483" i="24"/>
  <c r="H7484" i="24"/>
  <c r="H7486" i="24"/>
  <c r="H7487" i="24"/>
  <c r="H7488" i="24"/>
  <c r="H7489" i="24"/>
  <c r="H7490" i="24"/>
  <c r="H7491" i="24"/>
  <c r="H7492" i="24"/>
  <c r="H7494" i="24"/>
  <c r="H7495" i="24"/>
  <c r="H7496" i="24"/>
  <c r="H7497" i="24"/>
  <c r="H7498" i="24"/>
  <c r="H7499" i="24"/>
  <c r="H7500" i="24"/>
  <c r="H7502" i="24"/>
  <c r="H7503" i="24"/>
  <c r="H7504" i="24"/>
  <c r="H7505" i="24"/>
  <c r="H7506" i="24"/>
  <c r="H7507" i="24"/>
  <c r="H7508" i="24"/>
  <c r="H7510" i="24"/>
  <c r="H7511" i="24"/>
  <c r="H7512" i="24"/>
  <c r="H7513" i="24"/>
  <c r="H7514" i="24"/>
  <c r="H7515" i="24"/>
  <c r="H7516" i="24"/>
  <c r="H7518" i="24"/>
  <c r="H7519" i="24"/>
  <c r="H7520" i="24"/>
  <c r="H7521" i="24"/>
  <c r="H7522" i="24"/>
  <c r="H7523" i="24"/>
  <c r="H7524" i="24"/>
  <c r="H7526" i="24"/>
  <c r="H7527" i="24"/>
  <c r="H7528" i="24"/>
  <c r="H7529" i="24"/>
  <c r="H7530" i="24"/>
  <c r="H7531" i="24"/>
  <c r="H7532" i="24"/>
  <c r="H7534" i="24"/>
  <c r="H7535" i="24"/>
  <c r="H7536" i="24"/>
  <c r="H7537" i="24"/>
  <c r="H7538" i="24"/>
  <c r="H7539" i="24"/>
  <c r="H7540" i="24"/>
  <c r="H7542" i="24"/>
  <c r="H7543" i="24"/>
  <c r="H7544" i="24"/>
  <c r="H7545" i="24"/>
  <c r="H7546" i="24"/>
  <c r="H7547" i="24"/>
  <c r="H7548" i="24"/>
  <c r="H7550" i="24"/>
  <c r="H7551" i="24"/>
  <c r="H7552" i="24"/>
  <c r="H7553" i="24"/>
  <c r="H7554" i="24"/>
  <c r="H7555" i="24"/>
  <c r="H7556" i="24"/>
  <c r="H7558" i="24"/>
  <c r="H7559" i="24"/>
  <c r="H7560" i="24"/>
  <c r="H7561" i="24"/>
  <c r="H7562" i="24"/>
  <c r="H7563" i="24"/>
  <c r="H7564" i="24"/>
  <c r="H7566" i="24"/>
  <c r="H7567" i="24"/>
  <c r="H7568" i="24"/>
  <c r="H7569" i="24"/>
  <c r="H7570" i="24"/>
  <c r="H7571" i="24"/>
  <c r="H7572" i="24"/>
  <c r="H7574" i="24"/>
  <c r="H7575" i="24"/>
  <c r="H7576" i="24"/>
  <c r="H7577" i="24"/>
  <c r="H7578" i="24"/>
  <c r="H7579" i="24"/>
  <c r="H7580" i="24"/>
  <c r="H7582" i="24"/>
  <c r="H7583" i="24"/>
  <c r="H7584" i="24"/>
  <c r="H7585" i="24"/>
  <c r="H7586" i="24"/>
  <c r="H7587" i="24"/>
  <c r="H7588" i="24"/>
  <c r="H7590" i="24"/>
  <c r="H7591" i="24"/>
  <c r="H7592" i="24"/>
  <c r="H7593" i="24"/>
  <c r="H7594" i="24"/>
  <c r="H7595" i="24"/>
  <c r="H7596" i="24"/>
  <c r="H7598" i="24"/>
  <c r="H7599" i="24"/>
  <c r="H7600" i="24"/>
  <c r="H7601" i="24"/>
  <c r="H7602" i="24"/>
  <c r="H7603" i="24"/>
  <c r="H7604" i="24"/>
  <c r="H7606" i="24"/>
  <c r="H7607" i="24"/>
  <c r="H7608" i="24"/>
  <c r="H7609" i="24"/>
  <c r="H7610" i="24"/>
  <c r="H7611" i="24"/>
  <c r="H7612" i="24"/>
  <c r="H7614" i="24"/>
  <c r="H7615" i="24"/>
  <c r="H7616" i="24"/>
  <c r="H7617" i="24"/>
  <c r="H7618" i="24"/>
  <c r="H7619" i="24"/>
  <c r="H7620" i="24"/>
  <c r="H7622" i="24"/>
  <c r="H7623" i="24"/>
  <c r="H7624" i="24"/>
  <c r="H7625" i="24"/>
  <c r="H7626" i="24"/>
  <c r="H7627" i="24"/>
  <c r="H7628" i="24"/>
  <c r="H7630" i="24"/>
  <c r="H7631" i="24"/>
  <c r="H7632" i="24"/>
  <c r="H7633" i="24"/>
  <c r="H7634" i="24"/>
  <c r="H7635" i="24"/>
  <c r="H7636" i="24"/>
  <c r="H7638" i="24"/>
  <c r="H7639" i="24"/>
  <c r="H7640" i="24"/>
  <c r="H7641" i="24"/>
  <c r="H7642" i="24"/>
  <c r="H7643" i="24"/>
  <c r="H7644" i="24"/>
  <c r="H7646" i="24"/>
  <c r="H7647" i="24"/>
  <c r="H7648" i="24"/>
  <c r="H7649" i="24"/>
  <c r="H7650" i="24"/>
  <c r="H7651" i="24"/>
  <c r="H7652" i="24"/>
  <c r="H7654" i="24"/>
  <c r="H7655" i="24"/>
  <c r="H7656" i="24"/>
  <c r="H7657" i="24"/>
  <c r="H7658" i="24"/>
  <c r="H7659" i="24"/>
  <c r="H7660" i="24"/>
  <c r="H7662" i="24"/>
  <c r="H7663" i="24"/>
  <c r="H7664" i="24"/>
  <c r="H7665" i="24"/>
  <c r="H7666" i="24"/>
  <c r="H7667" i="24"/>
  <c r="H7668" i="24"/>
  <c r="H7670" i="24"/>
  <c r="H7671" i="24"/>
  <c r="H7672" i="24"/>
  <c r="H7673" i="24"/>
  <c r="H7674" i="24"/>
  <c r="H7675" i="24"/>
  <c r="H7676" i="24"/>
  <c r="H7678" i="24"/>
  <c r="H7679" i="24"/>
  <c r="H7680" i="24"/>
  <c r="H7681" i="24"/>
  <c r="H7682" i="24"/>
  <c r="H7683" i="24"/>
  <c r="H7684" i="24"/>
  <c r="H7686" i="24"/>
  <c r="H7687" i="24"/>
  <c r="H7688" i="24"/>
  <c r="H7689" i="24"/>
  <c r="H7690" i="24"/>
  <c r="H7691" i="24"/>
  <c r="H7692" i="24"/>
  <c r="H7694" i="24"/>
  <c r="H7695" i="24"/>
  <c r="H7696" i="24"/>
  <c r="H7697" i="24"/>
  <c r="H7698" i="24"/>
  <c r="H7699" i="24"/>
  <c r="H7700" i="24"/>
  <c r="H7702" i="24"/>
  <c r="H7703" i="24"/>
  <c r="H7704" i="24"/>
  <c r="H7705" i="24"/>
  <c r="H7706" i="24"/>
  <c r="H7707" i="24"/>
  <c r="H7708" i="24"/>
  <c r="H7710" i="24"/>
  <c r="H7711" i="24"/>
  <c r="H7712" i="24"/>
  <c r="H7713" i="24"/>
  <c r="H7714" i="24"/>
  <c r="H7715" i="24"/>
  <c r="H7716" i="24"/>
  <c r="H7718" i="24"/>
  <c r="H7719" i="24"/>
  <c r="H7720" i="24"/>
  <c r="H7721" i="24"/>
  <c r="H7722" i="24"/>
  <c r="H7723" i="24"/>
  <c r="H7724" i="24"/>
  <c r="H7726" i="24"/>
  <c r="H7727" i="24"/>
  <c r="H7728" i="24"/>
  <c r="H7729" i="24"/>
  <c r="H7730" i="24"/>
  <c r="H7731" i="24"/>
  <c r="H7732" i="24"/>
  <c r="H7734" i="24"/>
  <c r="H7735" i="24"/>
  <c r="H7736" i="24"/>
  <c r="H7737" i="24"/>
  <c r="H7738" i="24"/>
  <c r="H7739" i="24"/>
  <c r="H7740" i="24"/>
  <c r="H7742" i="24"/>
  <c r="H7743" i="24"/>
  <c r="H7744" i="24"/>
  <c r="H7745" i="24"/>
  <c r="H7746" i="24"/>
  <c r="H7747" i="24"/>
  <c r="H7748" i="24"/>
  <c r="H7750" i="24"/>
  <c r="H7751" i="24"/>
  <c r="H7752" i="24"/>
  <c r="H7753" i="24"/>
  <c r="H7754" i="24"/>
  <c r="H7755" i="24"/>
  <c r="H7756" i="24"/>
  <c r="H7758" i="24"/>
  <c r="H7759" i="24"/>
  <c r="H7760" i="24"/>
  <c r="H7761" i="24"/>
  <c r="H7762" i="24"/>
  <c r="H7763" i="24"/>
  <c r="H7764" i="24"/>
  <c r="H7766" i="24"/>
  <c r="H7767" i="24"/>
  <c r="H7768" i="24"/>
  <c r="H7769" i="24"/>
  <c r="H7770" i="24"/>
  <c r="H7771" i="24"/>
  <c r="H7772" i="24"/>
  <c r="H7774" i="24"/>
  <c r="H7775" i="24"/>
  <c r="H7776" i="24"/>
  <c r="H7777" i="24"/>
  <c r="H7778" i="24"/>
  <c r="H7779" i="24"/>
  <c r="H7780" i="24"/>
  <c r="H7782" i="24"/>
  <c r="H7783" i="24"/>
  <c r="H7784" i="24"/>
  <c r="H7785" i="24"/>
  <c r="H7786" i="24"/>
  <c r="H7787" i="24"/>
  <c r="H7788" i="24"/>
  <c r="H7790" i="24"/>
  <c r="H7791" i="24"/>
  <c r="H7792" i="24"/>
  <c r="H7793" i="24"/>
  <c r="H7794" i="24"/>
  <c r="H7795" i="24"/>
  <c r="H7796" i="24"/>
  <c r="H7798" i="24"/>
  <c r="H7799" i="24"/>
  <c r="H7800" i="24"/>
  <c r="H7801" i="24"/>
  <c r="H7802" i="24"/>
  <c r="H7803" i="24"/>
  <c r="H7804" i="24"/>
  <c r="H7806" i="24"/>
  <c r="H7807" i="24"/>
  <c r="H7808" i="24"/>
  <c r="H7809" i="24"/>
  <c r="H7810" i="24"/>
  <c r="H7811" i="24"/>
  <c r="H7812" i="24"/>
  <c r="H7814" i="24"/>
  <c r="H7815" i="24"/>
  <c r="H7816" i="24"/>
  <c r="H7817" i="24"/>
  <c r="H7818" i="24"/>
  <c r="H7819" i="24"/>
  <c r="H7820" i="24"/>
  <c r="H7822" i="24"/>
  <c r="H7823" i="24"/>
  <c r="H7824" i="24"/>
  <c r="H7825" i="24"/>
  <c r="H7826" i="24"/>
  <c r="H7827" i="24"/>
  <c r="H7828" i="24"/>
  <c r="H7830" i="24"/>
  <c r="H7831" i="24"/>
  <c r="H7832" i="24"/>
  <c r="H7833" i="24"/>
  <c r="H7834" i="24"/>
  <c r="H7835" i="24"/>
  <c r="H7836" i="24"/>
  <c r="H7838" i="24"/>
  <c r="H7839" i="24"/>
  <c r="H7840" i="24"/>
  <c r="H7841" i="24"/>
  <c r="H7842" i="24"/>
  <c r="H7843" i="24"/>
  <c r="H7844" i="24"/>
  <c r="H7846" i="24"/>
  <c r="H7847" i="24"/>
  <c r="H7848" i="24"/>
  <c r="H7849" i="24"/>
  <c r="H7850" i="24"/>
  <c r="H7851" i="24"/>
  <c r="H7852" i="24"/>
  <c r="H7854" i="24"/>
  <c r="H7855" i="24"/>
  <c r="H7856" i="24"/>
  <c r="H7857" i="24"/>
  <c r="H7858" i="24"/>
  <c r="H7859" i="24"/>
  <c r="H7860" i="24"/>
  <c r="H7862" i="24"/>
  <c r="H7863" i="24"/>
  <c r="H7864" i="24"/>
  <c r="H7865" i="24"/>
  <c r="H7866" i="24"/>
  <c r="H7867" i="24"/>
  <c r="H7868" i="24"/>
  <c r="H7870" i="24"/>
  <c r="H7871" i="24"/>
  <c r="H7872" i="24"/>
  <c r="H7873" i="24"/>
  <c r="H7874" i="24"/>
  <c r="H7875" i="24"/>
  <c r="H7876" i="24"/>
  <c r="H7878" i="24"/>
  <c r="H7879" i="24"/>
  <c r="H7880" i="24"/>
  <c r="H7881" i="24"/>
  <c r="H7882" i="24"/>
  <c r="H7883" i="24"/>
  <c r="H7884" i="24"/>
  <c r="H7886" i="24"/>
  <c r="H7887" i="24"/>
  <c r="H7888" i="24"/>
  <c r="H7889" i="24"/>
  <c r="H7890" i="24"/>
  <c r="H7891" i="24"/>
  <c r="H7892" i="24"/>
  <c r="H7894" i="24"/>
  <c r="H7895" i="24"/>
  <c r="H7896" i="24"/>
  <c r="H7897" i="24"/>
  <c r="H7898" i="24"/>
  <c r="H7899" i="24"/>
  <c r="H7900" i="24"/>
  <c r="H7902" i="24"/>
  <c r="H7903" i="24"/>
  <c r="H7904" i="24"/>
  <c r="H7905" i="24"/>
  <c r="H7906" i="24"/>
  <c r="H7907" i="24"/>
  <c r="H7908" i="24"/>
  <c r="H7910" i="24"/>
  <c r="H7911" i="24"/>
  <c r="H7912" i="24"/>
  <c r="H7913" i="24"/>
  <c r="H7914" i="24"/>
  <c r="H7915" i="24"/>
  <c r="H7916" i="24"/>
  <c r="H7918" i="24"/>
  <c r="H7919" i="24"/>
  <c r="H7920" i="24"/>
  <c r="H7921" i="24"/>
  <c r="H7922" i="24"/>
  <c r="H7923" i="24"/>
  <c r="H7924" i="24"/>
  <c r="H7926" i="24"/>
  <c r="H7927" i="24"/>
  <c r="H7928" i="24"/>
  <c r="H7929" i="24"/>
  <c r="H7930" i="24"/>
  <c r="H7931" i="24"/>
  <c r="H7932" i="24"/>
  <c r="H7934" i="24"/>
  <c r="H7935" i="24"/>
  <c r="H7936" i="24"/>
  <c r="H7937" i="24"/>
  <c r="H7938" i="24"/>
  <c r="H7939" i="24"/>
  <c r="H7940" i="24"/>
  <c r="H7942" i="24"/>
  <c r="H7943" i="24"/>
  <c r="H7944" i="24"/>
  <c r="H7945" i="24"/>
  <c r="H7946" i="24"/>
  <c r="H7947" i="24"/>
  <c r="H7948" i="24"/>
  <c r="H7950" i="24"/>
  <c r="H7951" i="24"/>
  <c r="H7952" i="24"/>
  <c r="H7953" i="24"/>
  <c r="H7954" i="24"/>
  <c r="H7955" i="24"/>
  <c r="H7956" i="24"/>
  <c r="H7958" i="24"/>
  <c r="H7959" i="24"/>
  <c r="H7960" i="24"/>
  <c r="H7961" i="24"/>
  <c r="H7962" i="24"/>
  <c r="H7963" i="24"/>
  <c r="H7964" i="24"/>
  <c r="H7966" i="24"/>
  <c r="H7967" i="24"/>
  <c r="H7968" i="24"/>
  <c r="H7969" i="24"/>
  <c r="H7970" i="24"/>
  <c r="H7971" i="24"/>
  <c r="H7972" i="24"/>
  <c r="H7974" i="24"/>
  <c r="H7975" i="24"/>
  <c r="H7976" i="24"/>
  <c r="H7977" i="24"/>
  <c r="H7978" i="24"/>
  <c r="H7979" i="24"/>
  <c r="H7980" i="24"/>
  <c r="H7982" i="24"/>
  <c r="H7983" i="24"/>
  <c r="H7984" i="24"/>
  <c r="H7985" i="24"/>
  <c r="H7986" i="24"/>
  <c r="H7987" i="24"/>
  <c r="H7988" i="24"/>
  <c r="H7990" i="24"/>
  <c r="H7991" i="24"/>
  <c r="H7992" i="24"/>
  <c r="H7993" i="24"/>
  <c r="H7994" i="24"/>
  <c r="H7995" i="24"/>
  <c r="H7996" i="24"/>
  <c r="H7998" i="24"/>
  <c r="H7999" i="24"/>
  <c r="H8000" i="24"/>
  <c r="H8001" i="24"/>
  <c r="H8002" i="24"/>
  <c r="H8003" i="24"/>
  <c r="H8004" i="24"/>
  <c r="H8006" i="24"/>
  <c r="H8007" i="24"/>
  <c r="H8008" i="24"/>
  <c r="H8009" i="24"/>
  <c r="H8010" i="24"/>
  <c r="H8011" i="24"/>
  <c r="H8012" i="24"/>
  <c r="H8014" i="24"/>
  <c r="H8015" i="24"/>
  <c r="H8016" i="24"/>
  <c r="H8017" i="24"/>
  <c r="H8018" i="24"/>
  <c r="H8019" i="24"/>
  <c r="H8020" i="24"/>
  <c r="H8022" i="24"/>
  <c r="H8023" i="24"/>
  <c r="H8024" i="24"/>
  <c r="H8025" i="24"/>
  <c r="H8026" i="24"/>
  <c r="H8027" i="24"/>
  <c r="H8028" i="24"/>
  <c r="H8030" i="24"/>
  <c r="H8031" i="24"/>
  <c r="H8032" i="24"/>
  <c r="H8033" i="24"/>
  <c r="H8034" i="24"/>
  <c r="H8035" i="24"/>
  <c r="H8036" i="24"/>
  <c r="H8038" i="24"/>
  <c r="H8039" i="24"/>
  <c r="H8040" i="24"/>
  <c r="H8041" i="24"/>
  <c r="H8042" i="24"/>
  <c r="H8043" i="24"/>
  <c r="H8044" i="24"/>
  <c r="H8046" i="24"/>
  <c r="H8047" i="24"/>
  <c r="H8048" i="24"/>
  <c r="H8049" i="24"/>
  <c r="H8050" i="24"/>
  <c r="H8051" i="24"/>
  <c r="H8052" i="24"/>
  <c r="H8054" i="24"/>
  <c r="H8055" i="24"/>
  <c r="H8056" i="24"/>
  <c r="H8057" i="24"/>
  <c r="H8058" i="24"/>
  <c r="H8059" i="24"/>
  <c r="H8060" i="24"/>
  <c r="H8062" i="24"/>
  <c r="H8063" i="24"/>
  <c r="H8064" i="24"/>
  <c r="H8065" i="24"/>
  <c r="H8066" i="24"/>
  <c r="H8067" i="24"/>
  <c r="H8068" i="24"/>
  <c r="H8070" i="24"/>
  <c r="H8071" i="24"/>
  <c r="H8072" i="24"/>
  <c r="H8073" i="24"/>
  <c r="H8074" i="24"/>
  <c r="H8075" i="24"/>
  <c r="H8076" i="24"/>
  <c r="H8078" i="24"/>
  <c r="H8079" i="24"/>
  <c r="H8080" i="24"/>
  <c r="H8081" i="24"/>
  <c r="H8082" i="24"/>
  <c r="H8083" i="24"/>
  <c r="H8084" i="24"/>
  <c r="H8086" i="24"/>
  <c r="H8087" i="24"/>
  <c r="H8088" i="24"/>
  <c r="H8089" i="24"/>
  <c r="H8090" i="24"/>
  <c r="H8091" i="24"/>
  <c r="H8092" i="24"/>
  <c r="H8094" i="24"/>
  <c r="H8095" i="24"/>
  <c r="H8096" i="24"/>
  <c r="H8097" i="24"/>
  <c r="H8098" i="24"/>
  <c r="H8099" i="24"/>
  <c r="H8100" i="24"/>
  <c r="H8102" i="24"/>
  <c r="H8103" i="24"/>
  <c r="H8104" i="24"/>
  <c r="H8105" i="24"/>
  <c r="H8106" i="24"/>
  <c r="H8107" i="24"/>
  <c r="H8108" i="24"/>
  <c r="H8110" i="24"/>
  <c r="H8111" i="24"/>
  <c r="H8112" i="24"/>
  <c r="H8113" i="24"/>
  <c r="H8114" i="24"/>
  <c r="H8115" i="24"/>
  <c r="H8116" i="24"/>
  <c r="H8118" i="24"/>
  <c r="H8119" i="24"/>
  <c r="H8120" i="24"/>
  <c r="H8121" i="24"/>
  <c r="H8122" i="24"/>
  <c r="H8123" i="24"/>
  <c r="H8124" i="24"/>
  <c r="H8126" i="24"/>
  <c r="H8127" i="24"/>
  <c r="H8128" i="24"/>
  <c r="H8129" i="24"/>
  <c r="H8130" i="24"/>
  <c r="H8131" i="24"/>
  <c r="H8132" i="24"/>
  <c r="H8134" i="24"/>
  <c r="H8135" i="24"/>
  <c r="H8136" i="24"/>
  <c r="H8137" i="24"/>
  <c r="H8138" i="24"/>
  <c r="H8139" i="24"/>
  <c r="H8140" i="24"/>
  <c r="H8142" i="24"/>
  <c r="H8143" i="24"/>
  <c r="H8144" i="24"/>
  <c r="H8145" i="24"/>
  <c r="H8146" i="24"/>
  <c r="H8147" i="24"/>
  <c r="H8148" i="24"/>
  <c r="H8150" i="24"/>
  <c r="H8151" i="24"/>
  <c r="H8152" i="24"/>
  <c r="H8153" i="24"/>
  <c r="H8154" i="24"/>
  <c r="H8155" i="24"/>
  <c r="H8156" i="24"/>
  <c r="H8158" i="24"/>
  <c r="H8159" i="24"/>
  <c r="H8160" i="24"/>
  <c r="H8161" i="24"/>
  <c r="H8162" i="24"/>
  <c r="H8163" i="24"/>
  <c r="H8164" i="24"/>
  <c r="H8166" i="24"/>
  <c r="H8167" i="24"/>
  <c r="H8168" i="24"/>
  <c r="H8169" i="24"/>
  <c r="H8170" i="24"/>
  <c r="H8171" i="24"/>
  <c r="H8172" i="24"/>
  <c r="H8174" i="24"/>
  <c r="H8175" i="24"/>
  <c r="H8176" i="24"/>
  <c r="H8177" i="24"/>
  <c r="H8178" i="24"/>
  <c r="H8179" i="24"/>
  <c r="H8180" i="24"/>
  <c r="H8182" i="24"/>
  <c r="H8183" i="24"/>
  <c r="H8184" i="24"/>
  <c r="H8185" i="24"/>
  <c r="H8186" i="24"/>
  <c r="H8187" i="24"/>
  <c r="H8188" i="24"/>
  <c r="H8190" i="24"/>
  <c r="H8191" i="24"/>
  <c r="H8192" i="24"/>
  <c r="H8193" i="24"/>
  <c r="H8194" i="24"/>
  <c r="H8195" i="24"/>
  <c r="H8196" i="24"/>
  <c r="H8198" i="24"/>
  <c r="H8199" i="24"/>
  <c r="H8200" i="24"/>
  <c r="H8201" i="24"/>
  <c r="H8202" i="24"/>
  <c r="H8203" i="24"/>
  <c r="H8204" i="24"/>
  <c r="H8206" i="24"/>
  <c r="H8207" i="24"/>
  <c r="H8208" i="24"/>
  <c r="H8209" i="24"/>
  <c r="H8210" i="24"/>
  <c r="H8211" i="24"/>
  <c r="H8212" i="24"/>
  <c r="H8214" i="24"/>
  <c r="H8215" i="24"/>
  <c r="H8216" i="24"/>
  <c r="H8217" i="24"/>
  <c r="H8218" i="24"/>
  <c r="H8219" i="24"/>
  <c r="H8220" i="24"/>
  <c r="H8222" i="24"/>
  <c r="H8223" i="24"/>
  <c r="H8224" i="24"/>
  <c r="H8225" i="24"/>
  <c r="H8226" i="24"/>
  <c r="H8227" i="24"/>
  <c r="H8228" i="24"/>
  <c r="H8230" i="24"/>
  <c r="H8231" i="24"/>
  <c r="H8232" i="24"/>
  <c r="H8233" i="24"/>
  <c r="H8234" i="24"/>
  <c r="H8235" i="24"/>
  <c r="H8236" i="24"/>
  <c r="H8238" i="24"/>
  <c r="H8239" i="24"/>
  <c r="H8240" i="24"/>
  <c r="H8241" i="24"/>
  <c r="H8242" i="24"/>
  <c r="H8243" i="24"/>
  <c r="H8244" i="24"/>
  <c r="H8246" i="24"/>
  <c r="H8247" i="24"/>
  <c r="H8248" i="24"/>
  <c r="H8249" i="24"/>
  <c r="H8250" i="24"/>
  <c r="H8251" i="24"/>
  <c r="H8252" i="24"/>
  <c r="H8254" i="24"/>
  <c r="H8255" i="24"/>
  <c r="H8256" i="24"/>
  <c r="H8257" i="24"/>
  <c r="H8258" i="24"/>
  <c r="H8259" i="24"/>
  <c r="H8260" i="24"/>
  <c r="H8262" i="24"/>
  <c r="H8263" i="24"/>
  <c r="H8264" i="24"/>
  <c r="H8265" i="24"/>
  <c r="H8266" i="24"/>
  <c r="H8267" i="24"/>
  <c r="H8268" i="24"/>
  <c r="H8270" i="24"/>
  <c r="H8271" i="24"/>
  <c r="H8272" i="24"/>
  <c r="H8273" i="24"/>
  <c r="H8274" i="24"/>
  <c r="H8275" i="24"/>
  <c r="H8276" i="24"/>
  <c r="H8278" i="24"/>
  <c r="H8279" i="24"/>
  <c r="H8280" i="24"/>
  <c r="H8281" i="24"/>
  <c r="H8282" i="24"/>
  <c r="H8283" i="24"/>
  <c r="H8284" i="24"/>
  <c r="H8286" i="24"/>
  <c r="H8287" i="24"/>
  <c r="H8288" i="24"/>
  <c r="H8289" i="24"/>
  <c r="H8290" i="24"/>
  <c r="H8291" i="24"/>
  <c r="H8292" i="24"/>
  <c r="H8294" i="24"/>
  <c r="H8295" i="24"/>
  <c r="H8296" i="24"/>
  <c r="H8297" i="24"/>
  <c r="H8298" i="24"/>
  <c r="H8299" i="24"/>
  <c r="H8300" i="24"/>
  <c r="H8302" i="24"/>
  <c r="H8303" i="24"/>
  <c r="H8304" i="24"/>
  <c r="H8305" i="24"/>
  <c r="H8306" i="24"/>
  <c r="H8307" i="24"/>
  <c r="H8308" i="24"/>
  <c r="H8310" i="24"/>
  <c r="H8311" i="24"/>
  <c r="H8312" i="24"/>
  <c r="H8313" i="24"/>
  <c r="H8314" i="24"/>
  <c r="H8315" i="24"/>
  <c r="H8316" i="24"/>
  <c r="H8318" i="24"/>
  <c r="H8319" i="24"/>
  <c r="H8320" i="24"/>
  <c r="H8321" i="24"/>
  <c r="H8322" i="24"/>
  <c r="H8323" i="24"/>
  <c r="H8324" i="24"/>
  <c r="H8326" i="24"/>
  <c r="H8327" i="24"/>
  <c r="H8328" i="24"/>
  <c r="H8329" i="24"/>
  <c r="H8330" i="24"/>
  <c r="H8331" i="24"/>
  <c r="H8332" i="24"/>
  <c r="H8334" i="24"/>
  <c r="H8335" i="24"/>
  <c r="H8336" i="24"/>
  <c r="H8337" i="24"/>
  <c r="H8338" i="24"/>
  <c r="H8339" i="24"/>
  <c r="H8340" i="24"/>
  <c r="H8342" i="24"/>
  <c r="H8343" i="24"/>
  <c r="H8344" i="24"/>
  <c r="H8345" i="24"/>
  <c r="H8346" i="24"/>
  <c r="H8347" i="24"/>
  <c r="H8348" i="24"/>
  <c r="H8350" i="24"/>
  <c r="H8351" i="24"/>
  <c r="H8352" i="24"/>
  <c r="H8353" i="24"/>
  <c r="H8354" i="24"/>
  <c r="H8355" i="24"/>
  <c r="H8356" i="24"/>
  <c r="H8358" i="24"/>
  <c r="H8359" i="24"/>
  <c r="H8360" i="24"/>
  <c r="H8361" i="24"/>
  <c r="H8362" i="24"/>
  <c r="H8363" i="24"/>
  <c r="H8364" i="24"/>
  <c r="H8366" i="24"/>
  <c r="H8367" i="24"/>
  <c r="H8368" i="24"/>
  <c r="H8369" i="24"/>
  <c r="H8370" i="24"/>
  <c r="H8371" i="24"/>
  <c r="H8372" i="24"/>
  <c r="H8374" i="24"/>
  <c r="H8375" i="24"/>
  <c r="H8376" i="24"/>
  <c r="H8377" i="24"/>
  <c r="H8378" i="24"/>
  <c r="H8379" i="24"/>
  <c r="H8380" i="24"/>
  <c r="H8382" i="24"/>
  <c r="H8383" i="24"/>
  <c r="H8384" i="24"/>
  <c r="H8385" i="24"/>
  <c r="H8386" i="24"/>
  <c r="H8387" i="24"/>
  <c r="H8388" i="24"/>
  <c r="H8390" i="24"/>
  <c r="H8391" i="24"/>
  <c r="H8392" i="24"/>
  <c r="H8393" i="24"/>
  <c r="H8394" i="24"/>
  <c r="H8395" i="24"/>
  <c r="H8396" i="24"/>
  <c r="H8398" i="24"/>
  <c r="H8399" i="24"/>
  <c r="H8400" i="24"/>
  <c r="H8401" i="24"/>
  <c r="H8402" i="24"/>
  <c r="H8403" i="24"/>
  <c r="H8404" i="24"/>
  <c r="H8406" i="24"/>
  <c r="H8407" i="24"/>
  <c r="H8408" i="24"/>
  <c r="H8409" i="24"/>
  <c r="H8410" i="24"/>
  <c r="H8411" i="24"/>
  <c r="H8412" i="24"/>
  <c r="H8414" i="24"/>
  <c r="H8415" i="24"/>
  <c r="H8416" i="24"/>
  <c r="H8417" i="24"/>
  <c r="H8418" i="24"/>
  <c r="H8419" i="24"/>
  <c r="H8420" i="24"/>
  <c r="H8422" i="24"/>
  <c r="H8423" i="24"/>
  <c r="H8424" i="24"/>
  <c r="H8425" i="24"/>
  <c r="H8426" i="24"/>
  <c r="H8427" i="24"/>
  <c r="H8428" i="24"/>
  <c r="H8430" i="24"/>
  <c r="H8431" i="24"/>
  <c r="H8432" i="24"/>
  <c r="H8433" i="24"/>
  <c r="H8434" i="24"/>
  <c r="H8435" i="24"/>
  <c r="H8436" i="24"/>
  <c r="H8438" i="24"/>
  <c r="H8439" i="24"/>
  <c r="H8440" i="24"/>
  <c r="H8441" i="24"/>
  <c r="H8442" i="24"/>
  <c r="H8443" i="24"/>
  <c r="H8444" i="24"/>
  <c r="H8446" i="24"/>
  <c r="H8447" i="24"/>
  <c r="H8448" i="24"/>
  <c r="H8449" i="24"/>
  <c r="H8450" i="24"/>
  <c r="H8451" i="24"/>
  <c r="H8452" i="24"/>
  <c r="H8454" i="24"/>
  <c r="H8455" i="24"/>
  <c r="H8456" i="24"/>
  <c r="H8457" i="24"/>
  <c r="H8458" i="24"/>
  <c r="H8459" i="24"/>
  <c r="H8460" i="24"/>
  <c r="H8462" i="24"/>
  <c r="H8463" i="24"/>
  <c r="H8464" i="24"/>
  <c r="H8465" i="24"/>
  <c r="H8466" i="24"/>
  <c r="H8467" i="24"/>
  <c r="H8468" i="24"/>
  <c r="H8470" i="24"/>
  <c r="H8471" i="24"/>
  <c r="H8472" i="24"/>
  <c r="H8473" i="24"/>
  <c r="H8474" i="24"/>
  <c r="H8475" i="24"/>
  <c r="H8476" i="24"/>
  <c r="H8478" i="24"/>
  <c r="H8479" i="24"/>
  <c r="H8480" i="24"/>
  <c r="H8481" i="24"/>
  <c r="H8482" i="24"/>
  <c r="H8483" i="24"/>
  <c r="H8484" i="24"/>
  <c r="H8486" i="24"/>
  <c r="H8487" i="24"/>
  <c r="H8488" i="24"/>
  <c r="H8489" i="24"/>
  <c r="H8490" i="24"/>
  <c r="H8491" i="24"/>
  <c r="H8492" i="24"/>
  <c r="H8494" i="24"/>
  <c r="H8495" i="24"/>
  <c r="H8496" i="24"/>
  <c r="H8497" i="24"/>
  <c r="H8498" i="24"/>
  <c r="H8499" i="24"/>
  <c r="H8500" i="24"/>
  <c r="H8502" i="24"/>
  <c r="H8503" i="24"/>
  <c r="H8504" i="24"/>
  <c r="H8505" i="24"/>
  <c r="H8506" i="24"/>
  <c r="H8507" i="24"/>
  <c r="H8508" i="24"/>
  <c r="H8510" i="24"/>
  <c r="H8511" i="24"/>
  <c r="H8512" i="24"/>
  <c r="H8513" i="24"/>
  <c r="H8514" i="24"/>
  <c r="H8515" i="24"/>
  <c r="H8516" i="24"/>
  <c r="H8518" i="24"/>
  <c r="H8519" i="24"/>
  <c r="H8520" i="24"/>
  <c r="H8521" i="24"/>
  <c r="H8522" i="24"/>
  <c r="H8523" i="24"/>
  <c r="H8524" i="24"/>
  <c r="H8526" i="24"/>
  <c r="H8527" i="24"/>
  <c r="H8528" i="24"/>
  <c r="H8529" i="24"/>
  <c r="H8530" i="24"/>
  <c r="H8531" i="24"/>
  <c r="H8532" i="24"/>
  <c r="H8534" i="24"/>
  <c r="H8535" i="24"/>
  <c r="H8536" i="24"/>
  <c r="H8537" i="24"/>
  <c r="H8538" i="24"/>
  <c r="H8539" i="24"/>
  <c r="H8540" i="24"/>
  <c r="H8542" i="24"/>
  <c r="H8543" i="24"/>
  <c r="H8544" i="24"/>
  <c r="H8545" i="24"/>
  <c r="H8546" i="24"/>
  <c r="H8547" i="24"/>
  <c r="H8548" i="24"/>
  <c r="H8550" i="24"/>
  <c r="H8551" i="24"/>
  <c r="H8552" i="24"/>
  <c r="H8553" i="24"/>
  <c r="H8554" i="24"/>
  <c r="H8555" i="24"/>
  <c r="H8556" i="24"/>
  <c r="H8558" i="24"/>
  <c r="H8559" i="24"/>
  <c r="H8560" i="24"/>
  <c r="H8561" i="24"/>
  <c r="H8562" i="24"/>
  <c r="H8563" i="24"/>
  <c r="H8564" i="24"/>
  <c r="H8566" i="24"/>
  <c r="H8567" i="24"/>
  <c r="H8568" i="24"/>
  <c r="H8569" i="24"/>
  <c r="H8570" i="24"/>
  <c r="H8571" i="24"/>
  <c r="H8572" i="24"/>
  <c r="H8574" i="24"/>
  <c r="H8575" i="24"/>
  <c r="H8576" i="24"/>
  <c r="H8577" i="24"/>
  <c r="H8578" i="24"/>
  <c r="H8579" i="24"/>
  <c r="H8580" i="24"/>
  <c r="H8582" i="24"/>
  <c r="H8583" i="24"/>
  <c r="H8584" i="24"/>
  <c r="H8585" i="24"/>
  <c r="H8586" i="24"/>
  <c r="H8587" i="24"/>
  <c r="H8588" i="24"/>
  <c r="H8590" i="24"/>
  <c r="H8591" i="24"/>
  <c r="H8592" i="24"/>
  <c r="H8593" i="24"/>
  <c r="H8594" i="24"/>
  <c r="H8595" i="24"/>
  <c r="H8596" i="24"/>
  <c r="H8598" i="24"/>
  <c r="H8599" i="24"/>
  <c r="H8600" i="24"/>
  <c r="H8601" i="24"/>
  <c r="H8602" i="24"/>
  <c r="H8603" i="24"/>
  <c r="H8604" i="24"/>
  <c r="H8606" i="24"/>
  <c r="H8607" i="24"/>
  <c r="H8608" i="24"/>
  <c r="H8609" i="24"/>
  <c r="H8610" i="24"/>
  <c r="H8611" i="24"/>
  <c r="H8612" i="24"/>
  <c r="H8614" i="24"/>
  <c r="H8615" i="24"/>
  <c r="H8616" i="24"/>
  <c r="H8617" i="24"/>
  <c r="H8618" i="24"/>
  <c r="H8619" i="24"/>
  <c r="H8620" i="24"/>
  <c r="H8622" i="24"/>
  <c r="H8623" i="24"/>
  <c r="H8624" i="24"/>
  <c r="H8625" i="24"/>
  <c r="H8626" i="24"/>
  <c r="H8627" i="24"/>
  <c r="H8628" i="24"/>
  <c r="H8630" i="24"/>
  <c r="H8631" i="24"/>
  <c r="H8632" i="24"/>
  <c r="H8633" i="24"/>
  <c r="H8634" i="24"/>
  <c r="H8635" i="24"/>
  <c r="H8636" i="24"/>
  <c r="H8638" i="24"/>
  <c r="H8639" i="24"/>
  <c r="H8640" i="24"/>
  <c r="H8641" i="24"/>
  <c r="H8642" i="24"/>
  <c r="H8643" i="24"/>
  <c r="H8644" i="24"/>
  <c r="H8646" i="24"/>
  <c r="H8647" i="24"/>
  <c r="H8648" i="24"/>
  <c r="H8649" i="24"/>
  <c r="H8650" i="24"/>
  <c r="H8651" i="24"/>
  <c r="H8652" i="24"/>
  <c r="H8654" i="24"/>
  <c r="H8655" i="24"/>
  <c r="H8656" i="24"/>
  <c r="H8657" i="24"/>
  <c r="H8658" i="24"/>
  <c r="H8659" i="24"/>
  <c r="H8660" i="24"/>
  <c r="H8662" i="24"/>
  <c r="H8663" i="24"/>
  <c r="H8664" i="24"/>
  <c r="H8665" i="24"/>
  <c r="H8666" i="24"/>
  <c r="H8667" i="24"/>
  <c r="H8668" i="24"/>
  <c r="H8670" i="24"/>
  <c r="H8671" i="24"/>
  <c r="H8672" i="24"/>
  <c r="H8673" i="24"/>
  <c r="H8674" i="24"/>
  <c r="H8675" i="24"/>
  <c r="H8676" i="24"/>
  <c r="H8678" i="24"/>
  <c r="H8679" i="24"/>
  <c r="H8680" i="24"/>
  <c r="H8681" i="24"/>
  <c r="H8682" i="24"/>
  <c r="H8683" i="24"/>
  <c r="H8684" i="24"/>
  <c r="H8686" i="24"/>
  <c r="H8687" i="24"/>
  <c r="H8688" i="24"/>
  <c r="H8689" i="24"/>
  <c r="H8690" i="24"/>
  <c r="H8691" i="24"/>
  <c r="H8692" i="24"/>
  <c r="H8694" i="24"/>
  <c r="H8695" i="24"/>
  <c r="H8696" i="24"/>
  <c r="H8697" i="24"/>
  <c r="H8698" i="24"/>
  <c r="H8699" i="24"/>
  <c r="H8700" i="24"/>
  <c r="H8702" i="24"/>
  <c r="H8703" i="24"/>
  <c r="H8704" i="24"/>
  <c r="H8705" i="24"/>
  <c r="H8706" i="24"/>
  <c r="H8707" i="24"/>
  <c r="H8708" i="24"/>
  <c r="H8710" i="24"/>
  <c r="H8711" i="24"/>
  <c r="H8712" i="24"/>
  <c r="H8713" i="24"/>
  <c r="H8714" i="24"/>
  <c r="H8715" i="24"/>
  <c r="H8716" i="24"/>
  <c r="H8718" i="24"/>
  <c r="H8719" i="24"/>
  <c r="H8720" i="24"/>
  <c r="H8721" i="24"/>
  <c r="H8722" i="24"/>
  <c r="H8723" i="24"/>
  <c r="H8724" i="24"/>
  <c r="H8726" i="24"/>
  <c r="H8727" i="24"/>
  <c r="H8728" i="24"/>
  <c r="H8729" i="24"/>
  <c r="H8730" i="24"/>
  <c r="H8731" i="24"/>
  <c r="H8732" i="24"/>
  <c r="H8734" i="24"/>
  <c r="H8735" i="24"/>
  <c r="H8736" i="24"/>
  <c r="H8737" i="24"/>
  <c r="H8738" i="24"/>
  <c r="H8739" i="24"/>
  <c r="H8740" i="24"/>
  <c r="H8742" i="24"/>
  <c r="H8743" i="24"/>
  <c r="H8744" i="24"/>
  <c r="H8745" i="24"/>
  <c r="H8746" i="24"/>
  <c r="H8747" i="24"/>
  <c r="H8748" i="24"/>
  <c r="H8750" i="24"/>
  <c r="H8751" i="24"/>
  <c r="H8752" i="24"/>
  <c r="H8753" i="24"/>
  <c r="H8754" i="24"/>
  <c r="H8755" i="24"/>
  <c r="H8756" i="24"/>
  <c r="H8758" i="24"/>
  <c r="H8759" i="24"/>
  <c r="H8760" i="24"/>
  <c r="H8761" i="24"/>
  <c r="H8762" i="24"/>
  <c r="H8763" i="24"/>
  <c r="H8764" i="24"/>
  <c r="H8766" i="24"/>
  <c r="H8767" i="24"/>
  <c r="H8768" i="24"/>
  <c r="H8769" i="24"/>
  <c r="H8770" i="24"/>
  <c r="H8771" i="24"/>
  <c r="H8772" i="24"/>
  <c r="H8774" i="24"/>
  <c r="H8775" i="24"/>
  <c r="H8776" i="24"/>
  <c r="H8777" i="24"/>
  <c r="H8778" i="24"/>
  <c r="H8779" i="24"/>
  <c r="H8780" i="24"/>
  <c r="H8782" i="24"/>
  <c r="H8783" i="24"/>
  <c r="H8784" i="24"/>
  <c r="H8785" i="24"/>
  <c r="H8786" i="24"/>
  <c r="H8787" i="24"/>
  <c r="H8788" i="24"/>
  <c r="H8790" i="24"/>
  <c r="H8791" i="24"/>
  <c r="H8792" i="24"/>
  <c r="H8793" i="24"/>
  <c r="H8794" i="24"/>
  <c r="H8795" i="24"/>
  <c r="H8796" i="24"/>
  <c r="H8798" i="24"/>
  <c r="H8799" i="24"/>
  <c r="H8800" i="24"/>
  <c r="H8801" i="24"/>
  <c r="H8802" i="24"/>
  <c r="H8803" i="24"/>
  <c r="H8804" i="24"/>
  <c r="H8806" i="24"/>
  <c r="H8807" i="24"/>
  <c r="H8808" i="24"/>
  <c r="H8809" i="24"/>
  <c r="H8810" i="24"/>
  <c r="H8811" i="24"/>
  <c r="H8812" i="24"/>
  <c r="H8814" i="24"/>
  <c r="H8815" i="24"/>
  <c r="H8816" i="24"/>
  <c r="H8817" i="24"/>
  <c r="H8818" i="24"/>
  <c r="H8819" i="24"/>
  <c r="H8820" i="24"/>
  <c r="H8822" i="24"/>
  <c r="H8823" i="24"/>
  <c r="H8824" i="24"/>
  <c r="H8825" i="24"/>
  <c r="H8826" i="24"/>
  <c r="H8827" i="24"/>
  <c r="H8828" i="24"/>
  <c r="H8830" i="24"/>
  <c r="H8831" i="24"/>
  <c r="H8832" i="24"/>
  <c r="H8833" i="24"/>
  <c r="H8834" i="24"/>
  <c r="H8835" i="24"/>
  <c r="H8836" i="24"/>
  <c r="H8838" i="24"/>
  <c r="H8839" i="24"/>
  <c r="H8840" i="24"/>
  <c r="H8841" i="24"/>
  <c r="H8842" i="24"/>
  <c r="H8843" i="24"/>
  <c r="H8844" i="24"/>
  <c r="H8846" i="24"/>
  <c r="H8847" i="24"/>
  <c r="H8848" i="24"/>
  <c r="H8849" i="24"/>
  <c r="H8850" i="24"/>
  <c r="H8851" i="24"/>
  <c r="H8852" i="24"/>
  <c r="H8854" i="24"/>
  <c r="H8855" i="24"/>
  <c r="H8856" i="24"/>
  <c r="H8857" i="24"/>
  <c r="H8858" i="24"/>
  <c r="H8859" i="24"/>
  <c r="H8860" i="24"/>
  <c r="H8862" i="24"/>
  <c r="H8863" i="24"/>
  <c r="H8864" i="24"/>
  <c r="H8865" i="24"/>
  <c r="H8866" i="24"/>
  <c r="H8867" i="24"/>
  <c r="H8868" i="24"/>
  <c r="H8870" i="24"/>
  <c r="H8871" i="24"/>
  <c r="H8872" i="24"/>
  <c r="H8873" i="24"/>
  <c r="H8874" i="24"/>
  <c r="H8875" i="24"/>
  <c r="H8876" i="24"/>
  <c r="H8878" i="24"/>
  <c r="H8879" i="24"/>
  <c r="H8880" i="24"/>
  <c r="H8881" i="24"/>
  <c r="H8882" i="24"/>
  <c r="H8883" i="24"/>
  <c r="H8884" i="24"/>
  <c r="H8886" i="24"/>
  <c r="H8887" i="24"/>
  <c r="H8888" i="24"/>
  <c r="H8889" i="24"/>
  <c r="H8890" i="24"/>
  <c r="H8891" i="24"/>
  <c r="H8892" i="24"/>
  <c r="H8894" i="24"/>
  <c r="H8895" i="24"/>
  <c r="H8896" i="24"/>
  <c r="H8897" i="24"/>
  <c r="H8898" i="24"/>
  <c r="H8899" i="24"/>
  <c r="H8900" i="24"/>
  <c r="H8902" i="24"/>
  <c r="H8903" i="24"/>
  <c r="H8904" i="24"/>
  <c r="H8905" i="24"/>
  <c r="H8906" i="24"/>
  <c r="H8907" i="24"/>
  <c r="H8908" i="24"/>
  <c r="H8910" i="24"/>
  <c r="H8911" i="24"/>
  <c r="H8912" i="24"/>
  <c r="H8913" i="24"/>
  <c r="H8914" i="24"/>
  <c r="H8915" i="24"/>
  <c r="H8916" i="24"/>
  <c r="H8918" i="24"/>
  <c r="H8919" i="24"/>
  <c r="H8920" i="24"/>
  <c r="H8921" i="24"/>
  <c r="H8922" i="24"/>
  <c r="H8923" i="24"/>
  <c r="H8924" i="24"/>
  <c r="H8926" i="24"/>
  <c r="H8927" i="24"/>
  <c r="H8928" i="24"/>
  <c r="H8929" i="24"/>
  <c r="H8930" i="24"/>
  <c r="H8931" i="24"/>
  <c r="H8932" i="24"/>
  <c r="H8934" i="24"/>
  <c r="H8935" i="24"/>
  <c r="H8936" i="24"/>
  <c r="H8937" i="24"/>
  <c r="H8938" i="24"/>
  <c r="H8939" i="24"/>
  <c r="H8940" i="24"/>
  <c r="H8942" i="24"/>
  <c r="H8943" i="24"/>
  <c r="H8944" i="24"/>
  <c r="H8945" i="24"/>
  <c r="H8946" i="24"/>
  <c r="H8947" i="24"/>
  <c r="H8948" i="24"/>
  <c r="H8950" i="24"/>
  <c r="H8951" i="24"/>
  <c r="H8952" i="24"/>
  <c r="H8953" i="24"/>
  <c r="H8954" i="24"/>
  <c r="H8955" i="24"/>
  <c r="H8956" i="24"/>
  <c r="H8958" i="24"/>
  <c r="H8959" i="24"/>
  <c r="H8960" i="24"/>
  <c r="H8961" i="24"/>
  <c r="H8962" i="24"/>
  <c r="H8963" i="24"/>
  <c r="H8964" i="24"/>
  <c r="H8966" i="24"/>
  <c r="H8967" i="24"/>
  <c r="H8968" i="24"/>
  <c r="H8969" i="24"/>
  <c r="H8970" i="24"/>
  <c r="H8971" i="24"/>
  <c r="H8972" i="24"/>
  <c r="H8974" i="24"/>
  <c r="H8975" i="24"/>
  <c r="H8976" i="24"/>
  <c r="H8977" i="24"/>
  <c r="H8978" i="24"/>
  <c r="H8979" i="24"/>
  <c r="H8980" i="24"/>
  <c r="H8982" i="24"/>
  <c r="H8983" i="24"/>
  <c r="H8984" i="24"/>
  <c r="H8985" i="24"/>
  <c r="H8986" i="24"/>
  <c r="H8987" i="24"/>
  <c r="H8988" i="24"/>
  <c r="H8990" i="24"/>
  <c r="H8991" i="24"/>
  <c r="H8992" i="24"/>
  <c r="H8993" i="24"/>
  <c r="H8994" i="24"/>
  <c r="H8995" i="24"/>
  <c r="H8996" i="24"/>
  <c r="H8998" i="24"/>
  <c r="H8999" i="24"/>
  <c r="H9000" i="24"/>
  <c r="H9001" i="24"/>
  <c r="H9002" i="24"/>
  <c r="H9003" i="24"/>
  <c r="H9004" i="24"/>
  <c r="H9006" i="24"/>
  <c r="H9007" i="24"/>
  <c r="H9008" i="24"/>
  <c r="H9009" i="24"/>
  <c r="H9010" i="24"/>
  <c r="H9011" i="24"/>
  <c r="H9012" i="24"/>
  <c r="H9014" i="24"/>
  <c r="H9015" i="24"/>
  <c r="H9016" i="24"/>
  <c r="H9017" i="24"/>
  <c r="H9018" i="24"/>
  <c r="H9019" i="24"/>
  <c r="H9020" i="24"/>
  <c r="H9022" i="24"/>
  <c r="H9023" i="24"/>
  <c r="H9024" i="24"/>
  <c r="H9025" i="24"/>
  <c r="H9026" i="24"/>
  <c r="H9027" i="24"/>
  <c r="H9028" i="24"/>
  <c r="H9030" i="24"/>
  <c r="H9031" i="24"/>
  <c r="H9032" i="24"/>
  <c r="H9033" i="24"/>
  <c r="H9034" i="24"/>
  <c r="H9035" i="24"/>
  <c r="H9036" i="24"/>
  <c r="H9038" i="24"/>
  <c r="H9039" i="24"/>
  <c r="H9040" i="24"/>
  <c r="H9041" i="24"/>
  <c r="H9042" i="24"/>
  <c r="H9043" i="24"/>
  <c r="H9044" i="24"/>
  <c r="H9046" i="24"/>
  <c r="H9047" i="24"/>
  <c r="H9048" i="24"/>
  <c r="H9049" i="24"/>
  <c r="H9050" i="24"/>
  <c r="H9051" i="24"/>
  <c r="H9052" i="24"/>
  <c r="H9054" i="24"/>
  <c r="H9055" i="24"/>
  <c r="H9056" i="24"/>
  <c r="H9057" i="24"/>
  <c r="H9058" i="24"/>
  <c r="H9059" i="24"/>
  <c r="H9060" i="24"/>
  <c r="H9062" i="24"/>
  <c r="H9063" i="24"/>
  <c r="H9064" i="24"/>
  <c r="H9065" i="24"/>
  <c r="H9066" i="24"/>
  <c r="H9067" i="24"/>
  <c r="H9068" i="24"/>
  <c r="H9070" i="24"/>
  <c r="H9071" i="24"/>
  <c r="H9072" i="24"/>
  <c r="H9073" i="24"/>
  <c r="H9074" i="24"/>
  <c r="H9075" i="24"/>
  <c r="H9076" i="24"/>
  <c r="H9078" i="24"/>
  <c r="H9079" i="24"/>
  <c r="H9080" i="24"/>
  <c r="H9081" i="24"/>
  <c r="H9082" i="24"/>
  <c r="H9083" i="24"/>
  <c r="H9084" i="24"/>
  <c r="H9086" i="24"/>
  <c r="H9087" i="24"/>
  <c r="H9088" i="24"/>
  <c r="H9089" i="24"/>
  <c r="H9090" i="24"/>
  <c r="H9091" i="24"/>
  <c r="H9092" i="24"/>
  <c r="H9094" i="24"/>
  <c r="H9095" i="24"/>
  <c r="H9096" i="24"/>
  <c r="H9097" i="24"/>
  <c r="H9098" i="24"/>
  <c r="H9099" i="24"/>
  <c r="H9100" i="24"/>
  <c r="H9102" i="24"/>
  <c r="H9103" i="24"/>
  <c r="H9104" i="24"/>
  <c r="H9105" i="24"/>
  <c r="H9106" i="24"/>
  <c r="H9107" i="24"/>
  <c r="H9108" i="24"/>
  <c r="H9110" i="24"/>
  <c r="H9111" i="24"/>
  <c r="H9112" i="24"/>
  <c r="H9113" i="24"/>
  <c r="H9114" i="24"/>
  <c r="H9115" i="24"/>
  <c r="H9116" i="24"/>
  <c r="H9118" i="24"/>
  <c r="H9119" i="24"/>
  <c r="H9120" i="24"/>
  <c r="H9121" i="24"/>
  <c r="H9122" i="24"/>
  <c r="H9123" i="24"/>
  <c r="H9124" i="24"/>
  <c r="H9126" i="24"/>
  <c r="H9127" i="24"/>
  <c r="H9128" i="24"/>
  <c r="H9129" i="24"/>
  <c r="H9130" i="24"/>
  <c r="H9131" i="24"/>
  <c r="H9132" i="24"/>
  <c r="H9134" i="24"/>
  <c r="H9135" i="24"/>
  <c r="H9136" i="24"/>
  <c r="H9137" i="24"/>
  <c r="H9138" i="24"/>
  <c r="H9139" i="24"/>
  <c r="H9140" i="24"/>
  <c r="H9142" i="24"/>
  <c r="H9143" i="24"/>
  <c r="H9144" i="24"/>
  <c r="H9145" i="24"/>
  <c r="H9146" i="24"/>
  <c r="H9147" i="24"/>
  <c r="H9148" i="24"/>
  <c r="H9150" i="24"/>
  <c r="H9151" i="24"/>
  <c r="H9152" i="24"/>
  <c r="H9153" i="24"/>
  <c r="H9154" i="24"/>
  <c r="H9155" i="24"/>
  <c r="H9156" i="24"/>
  <c r="H9158" i="24"/>
  <c r="H9159" i="24"/>
  <c r="H9160" i="24"/>
  <c r="H9161" i="24"/>
  <c r="H9162" i="24"/>
  <c r="H9163" i="24"/>
  <c r="H9164" i="24"/>
  <c r="H9166" i="24"/>
  <c r="H9167" i="24"/>
  <c r="H9168" i="24"/>
  <c r="H9169" i="24"/>
  <c r="H9170" i="24"/>
  <c r="H9171" i="24"/>
  <c r="H9172" i="24"/>
  <c r="H9174" i="24"/>
  <c r="H9175" i="24"/>
  <c r="H9176" i="24"/>
  <c r="H9177" i="24"/>
  <c r="H9178" i="24"/>
  <c r="H9179" i="24"/>
  <c r="H9180" i="24"/>
  <c r="H9182" i="24"/>
  <c r="H9183" i="24"/>
  <c r="H9184" i="24"/>
  <c r="H9185" i="24"/>
  <c r="H9186" i="24"/>
  <c r="H9187" i="24"/>
  <c r="H9188" i="24"/>
  <c r="H9190" i="24"/>
  <c r="H9191" i="24"/>
  <c r="H9192" i="24"/>
  <c r="H9193" i="24"/>
  <c r="H9194" i="24"/>
  <c r="H9195" i="24"/>
  <c r="H9196" i="24"/>
  <c r="H9198" i="24"/>
  <c r="H9199" i="24"/>
  <c r="H9200" i="24"/>
  <c r="H9201" i="24"/>
  <c r="H9202" i="24"/>
  <c r="H9203" i="24"/>
  <c r="H9204" i="24"/>
  <c r="H9206" i="24"/>
  <c r="H9207" i="24"/>
  <c r="H9208" i="24"/>
  <c r="H9209" i="24"/>
  <c r="H9210" i="24"/>
  <c r="H9211" i="24"/>
  <c r="H9212" i="24"/>
  <c r="H9214" i="24"/>
  <c r="H9215" i="24"/>
  <c r="H9216" i="24"/>
  <c r="H9217" i="24"/>
  <c r="H9218" i="24"/>
  <c r="H9219" i="24"/>
  <c r="H9220" i="24"/>
  <c r="H9222" i="24"/>
  <c r="H9223" i="24"/>
  <c r="H9224" i="24"/>
  <c r="H9225" i="24"/>
  <c r="H9226" i="24"/>
  <c r="H9227" i="24"/>
  <c r="H9228" i="24"/>
  <c r="H9230" i="24"/>
  <c r="H9231" i="24"/>
  <c r="H9232" i="24"/>
  <c r="H9233" i="24"/>
  <c r="H9234" i="24"/>
  <c r="H9235" i="24"/>
  <c r="H9236" i="24"/>
  <c r="H9238" i="24"/>
  <c r="H9239" i="24"/>
  <c r="H9240" i="24"/>
  <c r="H9241" i="24"/>
  <c r="H9242" i="24"/>
  <c r="H9243" i="24"/>
  <c r="H9244" i="24"/>
  <c r="H9246" i="24"/>
  <c r="H9247" i="24"/>
  <c r="H9248" i="24"/>
  <c r="H9249" i="24"/>
  <c r="H9250" i="24"/>
  <c r="H9251" i="24"/>
  <c r="H9252" i="24"/>
  <c r="H9254" i="24"/>
  <c r="H9255" i="24"/>
  <c r="H9256" i="24"/>
  <c r="H9257" i="24"/>
  <c r="H9258" i="24"/>
  <c r="H9259" i="24"/>
  <c r="H9260" i="24"/>
  <c r="H9262" i="24"/>
  <c r="H9263" i="24"/>
  <c r="H9264" i="24"/>
  <c r="H9265" i="24"/>
  <c r="H9266" i="24"/>
  <c r="H9267" i="24"/>
  <c r="H9268" i="24"/>
  <c r="H9270" i="24"/>
  <c r="H9271" i="24"/>
  <c r="H9272" i="24"/>
  <c r="H9273" i="24"/>
  <c r="H9274" i="24"/>
  <c r="H9275" i="24"/>
  <c r="H9276" i="24"/>
  <c r="H9278" i="24"/>
  <c r="H9279" i="24"/>
  <c r="H9280" i="24"/>
  <c r="H9281" i="24"/>
  <c r="H9282" i="24"/>
  <c r="H9283" i="24"/>
  <c r="H9284" i="24"/>
  <c r="H9286" i="24"/>
  <c r="H9287" i="24"/>
  <c r="H9288" i="24"/>
  <c r="H9289" i="24"/>
  <c r="H9290" i="24"/>
  <c r="H9291" i="24"/>
  <c r="H9292" i="24"/>
  <c r="H9294" i="24"/>
  <c r="H9295" i="24"/>
  <c r="H9296" i="24"/>
  <c r="H9297" i="24"/>
  <c r="H9298" i="24"/>
  <c r="H9299" i="24"/>
  <c r="H9300" i="24"/>
  <c r="H9302" i="24"/>
  <c r="H9303" i="24"/>
  <c r="H9304" i="24"/>
  <c r="H9305" i="24"/>
  <c r="H9306" i="24"/>
  <c r="H9307" i="24"/>
  <c r="H9308" i="24"/>
  <c r="H9310" i="24"/>
  <c r="H9311" i="24"/>
  <c r="H9312" i="24"/>
  <c r="H9313" i="24"/>
  <c r="H9314" i="24"/>
  <c r="H9315" i="24"/>
  <c r="H9316" i="24"/>
  <c r="H9318" i="24"/>
  <c r="H9319" i="24"/>
  <c r="H9320" i="24"/>
  <c r="H9321" i="24"/>
  <c r="H9322" i="24"/>
  <c r="H9323" i="24"/>
  <c r="H9324" i="24"/>
  <c r="H9326" i="24"/>
  <c r="H9327" i="24"/>
  <c r="H9328" i="24"/>
  <c r="H9329" i="24"/>
  <c r="H9330" i="24"/>
  <c r="H9331" i="24"/>
  <c r="H9332" i="24"/>
  <c r="H9334" i="24"/>
  <c r="H9335" i="24"/>
  <c r="H9336" i="24"/>
  <c r="H9337" i="24"/>
  <c r="H9338" i="24"/>
  <c r="H9339" i="24"/>
  <c r="H9340" i="24"/>
  <c r="H9342" i="24"/>
  <c r="H9343" i="24"/>
  <c r="H9344" i="24"/>
  <c r="H9345" i="24"/>
  <c r="H9346" i="24"/>
  <c r="H9347" i="24"/>
  <c r="H9348" i="24"/>
  <c r="H9350" i="24"/>
  <c r="H9351" i="24"/>
  <c r="H9352" i="24"/>
  <c r="H9353" i="24"/>
  <c r="H9354" i="24"/>
  <c r="H9355" i="24"/>
  <c r="H9356" i="24"/>
  <c r="H9358" i="24"/>
  <c r="H9359" i="24"/>
  <c r="H9360" i="24"/>
  <c r="H9361" i="24"/>
  <c r="H9362" i="24"/>
  <c r="H9363" i="24"/>
  <c r="H9364" i="24"/>
  <c r="H9366" i="24"/>
  <c r="H9367" i="24"/>
  <c r="H9368" i="24"/>
  <c r="H9369" i="24"/>
  <c r="H9370" i="24"/>
  <c r="H9371" i="24"/>
  <c r="H9372" i="24"/>
  <c r="H9374" i="24"/>
  <c r="H9375" i="24"/>
  <c r="H9376" i="24"/>
  <c r="H9377" i="24"/>
  <c r="H9378" i="24"/>
  <c r="H9379" i="24"/>
  <c r="H9380" i="24"/>
  <c r="H9382" i="24"/>
  <c r="H9383" i="24"/>
  <c r="H9384" i="24"/>
  <c r="H9385" i="24"/>
  <c r="H9386" i="24"/>
  <c r="H9387" i="24"/>
  <c r="H9388" i="24"/>
  <c r="H9390" i="24"/>
  <c r="H9391" i="24"/>
  <c r="H9392" i="24"/>
  <c r="H9393" i="24"/>
  <c r="H9394" i="24"/>
  <c r="H9395" i="24"/>
  <c r="H9396" i="24"/>
  <c r="H9398" i="24"/>
  <c r="H9399" i="24"/>
  <c r="H9400" i="24"/>
  <c r="H9401" i="24"/>
  <c r="H9402" i="24"/>
  <c r="H9403" i="24"/>
  <c r="H9404" i="24"/>
  <c r="H9406" i="24"/>
  <c r="H9407" i="24"/>
  <c r="H9408" i="24"/>
  <c r="H9409" i="24"/>
  <c r="H9410" i="24"/>
  <c r="H9411" i="24"/>
  <c r="H9412" i="24"/>
  <c r="H9414" i="24"/>
  <c r="H9415" i="24"/>
  <c r="H9416" i="24"/>
  <c r="H9417" i="24"/>
  <c r="H9418" i="24"/>
  <c r="H9419" i="24"/>
  <c r="H9420" i="24"/>
  <c r="H9422" i="24"/>
  <c r="H9423" i="24"/>
  <c r="H9424" i="24"/>
  <c r="H9425" i="24"/>
  <c r="H9426" i="24"/>
  <c r="H9427" i="24"/>
  <c r="H9428" i="24"/>
  <c r="H9430" i="24"/>
  <c r="H9431" i="24"/>
  <c r="H9432" i="24"/>
  <c r="H9433" i="24"/>
  <c r="H9434" i="24"/>
  <c r="H9435" i="24"/>
  <c r="H9436" i="24"/>
  <c r="H9438" i="24"/>
  <c r="H9439" i="24"/>
  <c r="H9440" i="24"/>
  <c r="H9441" i="24"/>
  <c r="H9442" i="24"/>
  <c r="H9443" i="24"/>
  <c r="H9444" i="24"/>
  <c r="H9446" i="24"/>
  <c r="H9447" i="24"/>
  <c r="H9448" i="24"/>
  <c r="H9449" i="24"/>
  <c r="H9450" i="24"/>
  <c r="H9451" i="24"/>
  <c r="H9452" i="24"/>
  <c r="H9454" i="24"/>
  <c r="H9455" i="24"/>
  <c r="H9456" i="24"/>
  <c r="H9457" i="24"/>
  <c r="H9458" i="24"/>
  <c r="H9459" i="24"/>
  <c r="H9460" i="24"/>
  <c r="H9462" i="24"/>
  <c r="H9463" i="24"/>
  <c r="H9464" i="24"/>
  <c r="H9465" i="24"/>
  <c r="H9466" i="24"/>
  <c r="H9467" i="24"/>
  <c r="H9468" i="24"/>
  <c r="H9470" i="24"/>
  <c r="H9471" i="24"/>
  <c r="H9472" i="24"/>
  <c r="H9473" i="24"/>
  <c r="H9474" i="24"/>
  <c r="H9475" i="24"/>
  <c r="H9476" i="24"/>
  <c r="H9478" i="24"/>
  <c r="H9479" i="24"/>
  <c r="H9480" i="24"/>
  <c r="H9481" i="24"/>
  <c r="H9482" i="24"/>
  <c r="H9483" i="24"/>
  <c r="H9484" i="24"/>
  <c r="H9486" i="24"/>
  <c r="H9487" i="24"/>
  <c r="H9488" i="24"/>
  <c r="H9489" i="24"/>
  <c r="H9490" i="24"/>
  <c r="H9491" i="24"/>
  <c r="H9492" i="24"/>
  <c r="H9494" i="24"/>
  <c r="H9495" i="24"/>
  <c r="H9496" i="24"/>
  <c r="H9497" i="24"/>
  <c r="H9498" i="24"/>
  <c r="H9499" i="24"/>
  <c r="H9500" i="24"/>
  <c r="H9502" i="24"/>
  <c r="H9503" i="24"/>
  <c r="H9504" i="24"/>
  <c r="H9505" i="24"/>
  <c r="H9506" i="24"/>
  <c r="H9507" i="24"/>
  <c r="H9508" i="24"/>
  <c r="H9510" i="24"/>
  <c r="H9511" i="24"/>
  <c r="H9512" i="24"/>
  <c r="H9513" i="24"/>
  <c r="H9514" i="24"/>
  <c r="H9515" i="24"/>
  <c r="H9516" i="24"/>
  <c r="H9518" i="24"/>
  <c r="H9519" i="24"/>
  <c r="H9520" i="24"/>
  <c r="H9521" i="24"/>
  <c r="H9522" i="24"/>
  <c r="H9523" i="24"/>
  <c r="H9524" i="24"/>
  <c r="H9526" i="24"/>
  <c r="H9527" i="24"/>
  <c r="H9528" i="24"/>
  <c r="H9529" i="24"/>
  <c r="H9530" i="24"/>
  <c r="H9531" i="24"/>
  <c r="H9532" i="24"/>
  <c r="H9534" i="24"/>
  <c r="H9535" i="24"/>
  <c r="H9536" i="24"/>
  <c r="H9537" i="24"/>
  <c r="H9538" i="24"/>
  <c r="H9539" i="24"/>
  <c r="H9540" i="24"/>
  <c r="H9542" i="24"/>
  <c r="H9543" i="24"/>
  <c r="H9544" i="24"/>
  <c r="H9545" i="24"/>
  <c r="H9546" i="24"/>
  <c r="H9547" i="24"/>
  <c r="H9548" i="24"/>
  <c r="H9550" i="24"/>
  <c r="H9551" i="24"/>
  <c r="H9552" i="24"/>
  <c r="H9553" i="24"/>
  <c r="H9554" i="24"/>
  <c r="H9555" i="24"/>
  <c r="H9556" i="24"/>
  <c r="H9558" i="24"/>
  <c r="H9559" i="24"/>
  <c r="H9560" i="24"/>
  <c r="H9561" i="24"/>
  <c r="H9562" i="24"/>
  <c r="H9563" i="24"/>
  <c r="H9564" i="24"/>
  <c r="H9566" i="24"/>
  <c r="H9567" i="24"/>
  <c r="H9568" i="24"/>
  <c r="H9569" i="24"/>
  <c r="H9570" i="24"/>
  <c r="H9571" i="24"/>
  <c r="H9572" i="24"/>
  <c r="H9574" i="24"/>
  <c r="H9575" i="24"/>
  <c r="H9576" i="24"/>
  <c r="H9577" i="24"/>
  <c r="H9578" i="24"/>
  <c r="H9579" i="24"/>
  <c r="H9580" i="24"/>
  <c r="H9582" i="24"/>
  <c r="H9583" i="24"/>
  <c r="H9584" i="24"/>
  <c r="H9585" i="24"/>
  <c r="H9586" i="24"/>
  <c r="H9587" i="24"/>
  <c r="H9588" i="24"/>
  <c r="H9590" i="24"/>
  <c r="H9591" i="24"/>
  <c r="H9592" i="24"/>
  <c r="H9593" i="24"/>
  <c r="H9594" i="24"/>
  <c r="H9595" i="24"/>
  <c r="H9596" i="24"/>
  <c r="H9598" i="24"/>
  <c r="H9599" i="24"/>
  <c r="H9600" i="24"/>
  <c r="H9601" i="24"/>
  <c r="H9602" i="24"/>
  <c r="H9603" i="24"/>
  <c r="H9604" i="24"/>
  <c r="H9606" i="24"/>
  <c r="H9607" i="24"/>
  <c r="H9608" i="24"/>
  <c r="H9609" i="24"/>
  <c r="H9610" i="24"/>
  <c r="H9611" i="24"/>
  <c r="H9612" i="24"/>
  <c r="H9614" i="24"/>
  <c r="H9615" i="24"/>
  <c r="H9616" i="24"/>
  <c r="H9617" i="24"/>
  <c r="H9618" i="24"/>
  <c r="H9619" i="24"/>
  <c r="H9620" i="24"/>
  <c r="H9622" i="24"/>
  <c r="H9623" i="24"/>
  <c r="H9624" i="24"/>
  <c r="H9625" i="24"/>
  <c r="H9626" i="24"/>
  <c r="H9627" i="24"/>
  <c r="H9628" i="24"/>
  <c r="H9630" i="24"/>
  <c r="H9631" i="24"/>
  <c r="H9632" i="24"/>
  <c r="H9633" i="24"/>
  <c r="H9634" i="24"/>
  <c r="H9635" i="24"/>
  <c r="H9636" i="24"/>
  <c r="H9638" i="24"/>
  <c r="H9639" i="24"/>
  <c r="H9640" i="24"/>
  <c r="H9641" i="24"/>
  <c r="H9642" i="24"/>
  <c r="H9643" i="24"/>
  <c r="H9644" i="24"/>
  <c r="H9646" i="24"/>
  <c r="H9647" i="24"/>
  <c r="H9648" i="24"/>
  <c r="H9649" i="24"/>
  <c r="H9650" i="24"/>
  <c r="H9651" i="24"/>
  <c r="H9652" i="24"/>
  <c r="H9654" i="24"/>
  <c r="H9655" i="24"/>
  <c r="H9656" i="24"/>
  <c r="H9657" i="24"/>
  <c r="H9658" i="24"/>
  <c r="H9659" i="24"/>
  <c r="H9660" i="24"/>
  <c r="H9662" i="24"/>
  <c r="H9663" i="24"/>
  <c r="H9664" i="24"/>
  <c r="H9665" i="24"/>
  <c r="H9666" i="24"/>
  <c r="H9667" i="24"/>
  <c r="H9668" i="24"/>
  <c r="H9670" i="24"/>
  <c r="H9671" i="24"/>
  <c r="H9672" i="24"/>
  <c r="H9673" i="24"/>
  <c r="H9674" i="24"/>
  <c r="H9675" i="24"/>
  <c r="H9676" i="24"/>
  <c r="H9678" i="24"/>
  <c r="H9679" i="24"/>
  <c r="H9680" i="24"/>
  <c r="H9681" i="24"/>
  <c r="H9682" i="24"/>
  <c r="H9683" i="24"/>
  <c r="H9684" i="24"/>
  <c r="H9686" i="24"/>
  <c r="H9687" i="24"/>
  <c r="H9688" i="24"/>
  <c r="H9689" i="24"/>
  <c r="H9690" i="24"/>
  <c r="H9691" i="24"/>
  <c r="H9692" i="24"/>
  <c r="H9694" i="24"/>
  <c r="H9695" i="24"/>
  <c r="H9696" i="24"/>
  <c r="H9697" i="24"/>
  <c r="H9698" i="24"/>
  <c r="H9699" i="24"/>
  <c r="H9700" i="24"/>
  <c r="H9702" i="24"/>
  <c r="H9703" i="24"/>
  <c r="H9704" i="24"/>
  <c r="H9705" i="24"/>
  <c r="H9706" i="24"/>
  <c r="H9707" i="24"/>
  <c r="H9708" i="24"/>
  <c r="H9710" i="24"/>
  <c r="H9711" i="24"/>
  <c r="H9712" i="24"/>
  <c r="H9713" i="24"/>
  <c r="H9714" i="24"/>
  <c r="H9715" i="24"/>
  <c r="H9716" i="24"/>
  <c r="H9718" i="24"/>
  <c r="H9719" i="24"/>
  <c r="H9720" i="24"/>
  <c r="H9721" i="24"/>
  <c r="H9722" i="24"/>
  <c r="H9723" i="24"/>
  <c r="H9724" i="24"/>
  <c r="H9726" i="24"/>
  <c r="H9727" i="24"/>
  <c r="H9728" i="24"/>
  <c r="H9729" i="24"/>
  <c r="H9730" i="24"/>
  <c r="H9731" i="24"/>
  <c r="H9732" i="24"/>
  <c r="H9734" i="24"/>
  <c r="H9735" i="24"/>
  <c r="H9736" i="24"/>
  <c r="H9737" i="24"/>
  <c r="H9738" i="24"/>
  <c r="H9739" i="24"/>
  <c r="H9740" i="24"/>
  <c r="H9742" i="24"/>
  <c r="H9743" i="24"/>
  <c r="H9744" i="24"/>
  <c r="H9745" i="24"/>
  <c r="H9746" i="24"/>
  <c r="H9747" i="24"/>
  <c r="H9748" i="24"/>
  <c r="H9750" i="24"/>
  <c r="H9751" i="24"/>
  <c r="H9752" i="24"/>
  <c r="H9753" i="24"/>
  <c r="H9754" i="24"/>
  <c r="H9755" i="24"/>
  <c r="H9756" i="24"/>
  <c r="H9758" i="24"/>
  <c r="H9759" i="24"/>
  <c r="H9760" i="24"/>
  <c r="H9761" i="24"/>
  <c r="H9762" i="24"/>
  <c r="H9763" i="24"/>
  <c r="H9764" i="24"/>
  <c r="H9766" i="24"/>
  <c r="H9767" i="24"/>
  <c r="H9768" i="24"/>
  <c r="H9769" i="24"/>
  <c r="H9770" i="24"/>
  <c r="H9771" i="24"/>
  <c r="H9772" i="24"/>
  <c r="H9774" i="24"/>
  <c r="H9775" i="24"/>
  <c r="H9776" i="24"/>
  <c r="H9777" i="24"/>
  <c r="H9778" i="24"/>
  <c r="H9779" i="24"/>
  <c r="H9780" i="24"/>
  <c r="H9782" i="24"/>
  <c r="H9783" i="24"/>
  <c r="H9784" i="24"/>
  <c r="H9785" i="24"/>
  <c r="H9786" i="24"/>
  <c r="H9787" i="24"/>
  <c r="H9788" i="24"/>
  <c r="H9790" i="24"/>
  <c r="H9791" i="24"/>
  <c r="H9792" i="24"/>
  <c r="H9793" i="24"/>
  <c r="H9794" i="24"/>
  <c r="H9795" i="24"/>
  <c r="H9796" i="24"/>
  <c r="H9798" i="24"/>
  <c r="H9799" i="24"/>
  <c r="H9800" i="24"/>
  <c r="H9801" i="24"/>
  <c r="H9802" i="24"/>
  <c r="H9803" i="24"/>
  <c r="H9804" i="24"/>
  <c r="H9806" i="24"/>
  <c r="H9807" i="24"/>
  <c r="H9808" i="24"/>
  <c r="H9809" i="24"/>
  <c r="H9810" i="24"/>
  <c r="H9811" i="24"/>
  <c r="H9812" i="24"/>
  <c r="H9814" i="24"/>
  <c r="H9815" i="24"/>
  <c r="H9816" i="24"/>
  <c r="H9817" i="24"/>
  <c r="H9818" i="24"/>
  <c r="H9819" i="24"/>
  <c r="H9820" i="24"/>
  <c r="H9822" i="24"/>
  <c r="H9823" i="24"/>
  <c r="H9824" i="24"/>
  <c r="H9825" i="24"/>
  <c r="H9826" i="24"/>
  <c r="H9827" i="24"/>
  <c r="H9828" i="24"/>
  <c r="H9830" i="24"/>
  <c r="H9831" i="24"/>
  <c r="H9832" i="24"/>
  <c r="H9833" i="24"/>
  <c r="H9834" i="24"/>
  <c r="H9835" i="24"/>
  <c r="H9836" i="24"/>
  <c r="H9838" i="24"/>
  <c r="H9839" i="24"/>
  <c r="H9840" i="24"/>
  <c r="H9841" i="24"/>
  <c r="H9842" i="24"/>
  <c r="H9843" i="24"/>
  <c r="H9844" i="24"/>
  <c r="H9846" i="24"/>
  <c r="H9847" i="24"/>
  <c r="H9848" i="24"/>
  <c r="H9849" i="24"/>
  <c r="H9850" i="24"/>
  <c r="H9851" i="24"/>
  <c r="H9852" i="24"/>
  <c r="H9854" i="24"/>
  <c r="H9855" i="24"/>
  <c r="H9856" i="24"/>
  <c r="H9857" i="24"/>
  <c r="H9858" i="24"/>
  <c r="H9859" i="24"/>
  <c r="H9860" i="24"/>
  <c r="H9862" i="24"/>
  <c r="H9863" i="24"/>
  <c r="H9864" i="24"/>
  <c r="H9865" i="24"/>
  <c r="H9866" i="24"/>
  <c r="H9867" i="24"/>
  <c r="H9868" i="24"/>
  <c r="H9870" i="24"/>
  <c r="H9871" i="24"/>
  <c r="H9872" i="24"/>
  <c r="H9873" i="24"/>
  <c r="H9874" i="24"/>
  <c r="H9875" i="24"/>
  <c r="H9876" i="24"/>
  <c r="H9878" i="24"/>
  <c r="H9879" i="24"/>
  <c r="H9880" i="24"/>
  <c r="H9881" i="24"/>
  <c r="H9882" i="24"/>
  <c r="H9883" i="24"/>
  <c r="H9884" i="24"/>
  <c r="H9886" i="24"/>
  <c r="H9887" i="24"/>
  <c r="H9888" i="24"/>
  <c r="H9889" i="24"/>
  <c r="H9890" i="24"/>
  <c r="H9891" i="24"/>
  <c r="H9892" i="24"/>
  <c r="H9894" i="24"/>
  <c r="H9895" i="24"/>
  <c r="H9896" i="24"/>
  <c r="H9897" i="24"/>
  <c r="H9898" i="24"/>
  <c r="H9899" i="24"/>
  <c r="H9900" i="24"/>
  <c r="H9902" i="24"/>
  <c r="H9903" i="24"/>
  <c r="H9904" i="24"/>
  <c r="H9905" i="24"/>
  <c r="H9906" i="24"/>
  <c r="H9907" i="24"/>
  <c r="H9908" i="24"/>
  <c r="H9910" i="24"/>
  <c r="H9911" i="24"/>
  <c r="H9912" i="24"/>
  <c r="H9913" i="24"/>
  <c r="H9914" i="24"/>
  <c r="H9915" i="24"/>
  <c r="H9916" i="24"/>
  <c r="H9918" i="24"/>
  <c r="H9919" i="24"/>
  <c r="H9920" i="24"/>
  <c r="H9921" i="24"/>
  <c r="H9922" i="24"/>
  <c r="H9923" i="24"/>
  <c r="H9924" i="24"/>
  <c r="H9926" i="24"/>
  <c r="H9927" i="24"/>
  <c r="H9928" i="24"/>
  <c r="H9929" i="24"/>
  <c r="H9930" i="24"/>
  <c r="H9931" i="24"/>
  <c r="H9932" i="24"/>
  <c r="H9934" i="24"/>
  <c r="H9935" i="24"/>
  <c r="H9936" i="24"/>
  <c r="H9937" i="24"/>
  <c r="H9938" i="24"/>
  <c r="H9939" i="24"/>
  <c r="H9940" i="24"/>
  <c r="H9942" i="24"/>
  <c r="H9943" i="24"/>
  <c r="H9944" i="24"/>
  <c r="H9945" i="24"/>
  <c r="H9946" i="24"/>
  <c r="H9947" i="24"/>
  <c r="H9948" i="24"/>
  <c r="H9950" i="24"/>
  <c r="H9951" i="24"/>
  <c r="H9952" i="24"/>
  <c r="H9953" i="24"/>
  <c r="H9954" i="24"/>
  <c r="H9955" i="24"/>
  <c r="H9956" i="24"/>
  <c r="H9958" i="24"/>
  <c r="H9959" i="24"/>
  <c r="H9960" i="24"/>
  <c r="H9961" i="24"/>
  <c r="H9962" i="24"/>
  <c r="H9963" i="24"/>
  <c r="H9964" i="24"/>
  <c r="H9966" i="24"/>
  <c r="H9967" i="24"/>
  <c r="H9968" i="24"/>
  <c r="H9969" i="24"/>
  <c r="H9970" i="24"/>
  <c r="H9971" i="24"/>
  <c r="H9972" i="24"/>
  <c r="H9974" i="24"/>
  <c r="H9975" i="24"/>
  <c r="H9976" i="24"/>
  <c r="H9977" i="24"/>
  <c r="H9978" i="24"/>
  <c r="H9979" i="24"/>
  <c r="H9980" i="24"/>
  <c r="H9982" i="24"/>
  <c r="H9983" i="24"/>
  <c r="H9984" i="24"/>
  <c r="H9985" i="24"/>
  <c r="H9986" i="24"/>
  <c r="H9987" i="24"/>
  <c r="H9988" i="24"/>
  <c r="H9990" i="24"/>
  <c r="H9991" i="24"/>
  <c r="H9992" i="24"/>
  <c r="H9993" i="24"/>
  <c r="H9994" i="24"/>
  <c r="H9995" i="24"/>
  <c r="H9996" i="24"/>
  <c r="H9998" i="24"/>
  <c r="H9999" i="24"/>
  <c r="H10000" i="24"/>
  <c r="H10001" i="24"/>
  <c r="H10002" i="24"/>
  <c r="H10003" i="24"/>
  <c r="H10004" i="24"/>
  <c r="H10006" i="24"/>
  <c r="H10007" i="24"/>
  <c r="H10008" i="24"/>
  <c r="H10009" i="24"/>
  <c r="H10010" i="24"/>
  <c r="H10011" i="24"/>
  <c r="H10012" i="24"/>
  <c r="H10014" i="24"/>
  <c r="H10015" i="24"/>
  <c r="H10016" i="24"/>
  <c r="H10017" i="24"/>
  <c r="H10018" i="24"/>
  <c r="H10019" i="24"/>
  <c r="H10020" i="24"/>
  <c r="H10022" i="24"/>
  <c r="H10023" i="24"/>
  <c r="H10024" i="24"/>
  <c r="H10025" i="24"/>
  <c r="H10026" i="24"/>
  <c r="H10027" i="24"/>
  <c r="H10028" i="24"/>
  <c r="H10030" i="24"/>
  <c r="H10031" i="24"/>
  <c r="H10032" i="24"/>
  <c r="H10033" i="24"/>
  <c r="H10034" i="24"/>
  <c r="H10035" i="24"/>
  <c r="H10036" i="24"/>
  <c r="H10038" i="24"/>
  <c r="H10039" i="24"/>
  <c r="H10040" i="24"/>
  <c r="H10041" i="24"/>
  <c r="H10042" i="24"/>
  <c r="H10043" i="24"/>
  <c r="H10044" i="24"/>
  <c r="H10046" i="24"/>
  <c r="H10047" i="24"/>
  <c r="H10048" i="24"/>
  <c r="H10049" i="24"/>
  <c r="H10050" i="24"/>
  <c r="H10051" i="24"/>
  <c r="H10052" i="24"/>
  <c r="H10054" i="24"/>
  <c r="H10055" i="24"/>
  <c r="H10056" i="24"/>
  <c r="H10057" i="24"/>
  <c r="H10058" i="24"/>
  <c r="H10059" i="24"/>
  <c r="H10060" i="24"/>
  <c r="H10062" i="24"/>
  <c r="H10063" i="24"/>
  <c r="H10064" i="24"/>
  <c r="H10065" i="24"/>
  <c r="H10066" i="24"/>
  <c r="H10067" i="24"/>
  <c r="H10068" i="24"/>
  <c r="H10070" i="24"/>
  <c r="H10071" i="24"/>
  <c r="H10072" i="24"/>
  <c r="H10073" i="24"/>
  <c r="H10074" i="24"/>
  <c r="H10075" i="24"/>
  <c r="H10076" i="24"/>
  <c r="H10078" i="24"/>
  <c r="H10079" i="24"/>
  <c r="H10080" i="24"/>
  <c r="H10081" i="24"/>
  <c r="H10082" i="24"/>
  <c r="H10083" i="24"/>
  <c r="H10084" i="24"/>
  <c r="H10086" i="24"/>
  <c r="H10087" i="24"/>
  <c r="H10088" i="24"/>
  <c r="H10089" i="24"/>
  <c r="H10090" i="24"/>
  <c r="H10091" i="24"/>
  <c r="H10092" i="24"/>
  <c r="H10094" i="24"/>
  <c r="H10095" i="24"/>
  <c r="H10096" i="24"/>
  <c r="H10097" i="24"/>
  <c r="H10098" i="24"/>
  <c r="H10099" i="24"/>
  <c r="H10100" i="24"/>
  <c r="H10102" i="24"/>
  <c r="H10103" i="24"/>
  <c r="H10104" i="24"/>
  <c r="H10105" i="24"/>
  <c r="H10106" i="24"/>
  <c r="H10107" i="24"/>
  <c r="H10108" i="24"/>
  <c r="H10110" i="24"/>
  <c r="H10111" i="24"/>
  <c r="H10112" i="24"/>
  <c r="H10113" i="24"/>
  <c r="H10114" i="24"/>
  <c r="H10115" i="24"/>
  <c r="H10116" i="24"/>
  <c r="H10118" i="24"/>
  <c r="H10119" i="24"/>
  <c r="H10120" i="24"/>
  <c r="H10121" i="24"/>
  <c r="H10122" i="24"/>
  <c r="H10123" i="24"/>
  <c r="H10124" i="24"/>
  <c r="H10126" i="24"/>
  <c r="H10127" i="24"/>
  <c r="H10128" i="24"/>
  <c r="H10129" i="24"/>
  <c r="H10130" i="24"/>
  <c r="H10131" i="24"/>
  <c r="H10132" i="24"/>
  <c r="H10134" i="24"/>
  <c r="H10135" i="24"/>
  <c r="H10136" i="24"/>
  <c r="H10137" i="24"/>
  <c r="H10138" i="24"/>
  <c r="H10139" i="24"/>
  <c r="H10140" i="24"/>
  <c r="H10142" i="24"/>
  <c r="H10143" i="24"/>
  <c r="H10144" i="24"/>
  <c r="H10145" i="24"/>
  <c r="H10146" i="24"/>
  <c r="H10147" i="24"/>
  <c r="H10148" i="24"/>
  <c r="H10150" i="24"/>
  <c r="H10151" i="24"/>
  <c r="H10152" i="24"/>
  <c r="H10153" i="24"/>
  <c r="H10154" i="24"/>
  <c r="H10155" i="24"/>
  <c r="H10156" i="24"/>
  <c r="H10158" i="24"/>
  <c r="H10159" i="24"/>
  <c r="H10160" i="24"/>
  <c r="H10161" i="24"/>
  <c r="H10162" i="24"/>
  <c r="H10163" i="24"/>
  <c r="H10164" i="24"/>
  <c r="H10166" i="24"/>
  <c r="H10167" i="24"/>
  <c r="H10168" i="24"/>
  <c r="H10169" i="24"/>
  <c r="H10170" i="24"/>
  <c r="H10171" i="24"/>
  <c r="H10172" i="24"/>
  <c r="H10174" i="24"/>
  <c r="H10175" i="24"/>
  <c r="H10176" i="24"/>
  <c r="H10177" i="24"/>
  <c r="H10178" i="24"/>
  <c r="H10179" i="24"/>
  <c r="H10180" i="24"/>
  <c r="H10182" i="24"/>
  <c r="H10183" i="24"/>
  <c r="H10184" i="24"/>
  <c r="H10185" i="24"/>
  <c r="H10186" i="24"/>
  <c r="H10187" i="24"/>
  <c r="H10188" i="24"/>
  <c r="H10190" i="24"/>
  <c r="H10191" i="24"/>
  <c r="H10192" i="24"/>
  <c r="H10193" i="24"/>
  <c r="H10194" i="24"/>
  <c r="H10195" i="24"/>
  <c r="H10196" i="24"/>
  <c r="H10198" i="24"/>
  <c r="H10199" i="24"/>
  <c r="H10200" i="24"/>
  <c r="H10201" i="24"/>
  <c r="H10202" i="24"/>
  <c r="H10203" i="24"/>
  <c r="H10204" i="24"/>
  <c r="H10206" i="24"/>
  <c r="H10207" i="24"/>
  <c r="H10208" i="24"/>
  <c r="H10209" i="24"/>
  <c r="H10210" i="24"/>
  <c r="H10211" i="24"/>
  <c r="H10212" i="24"/>
  <c r="H10214" i="24"/>
  <c r="H10215" i="24"/>
  <c r="H10216" i="24"/>
  <c r="H10217" i="24"/>
  <c r="H10218" i="24"/>
  <c r="H10219" i="24"/>
  <c r="H10220" i="24"/>
  <c r="H10222" i="24"/>
  <c r="H10223" i="24"/>
  <c r="H10224" i="24"/>
  <c r="H10225" i="24"/>
  <c r="H10226" i="24"/>
  <c r="H10227" i="24"/>
  <c r="H10228" i="24"/>
  <c r="H10230" i="24"/>
  <c r="H10231" i="24"/>
  <c r="H10232" i="24"/>
  <c r="H10233" i="24"/>
  <c r="H10234" i="24"/>
  <c r="H10235" i="24"/>
  <c r="H10236" i="24"/>
  <c r="H10238" i="24"/>
  <c r="H10239" i="24"/>
  <c r="H10240" i="24"/>
  <c r="H10241" i="24"/>
  <c r="H10242" i="24"/>
  <c r="H10243" i="24"/>
  <c r="H10244" i="24"/>
  <c r="H10246" i="24"/>
  <c r="H10247" i="24"/>
  <c r="H10248" i="24"/>
  <c r="H10249" i="24"/>
  <c r="H10250" i="24"/>
  <c r="H10251" i="24"/>
  <c r="H10252" i="24"/>
  <c r="H10254" i="24"/>
  <c r="H10255" i="24"/>
  <c r="H10256" i="24"/>
  <c r="H10257" i="24"/>
  <c r="H10258" i="24"/>
  <c r="H10259" i="24"/>
  <c r="H10260" i="24"/>
  <c r="H10262" i="24"/>
  <c r="H10263" i="24"/>
  <c r="H10264" i="24"/>
  <c r="H10265" i="24"/>
  <c r="H10266" i="24"/>
  <c r="H10267" i="24"/>
  <c r="H10268" i="24"/>
  <c r="H10270" i="24"/>
  <c r="H10271" i="24"/>
  <c r="H10272" i="24"/>
  <c r="H10273" i="24"/>
  <c r="H10274" i="24"/>
  <c r="H10275" i="24"/>
  <c r="H10276" i="24"/>
  <c r="H10278" i="24"/>
  <c r="H10279" i="24"/>
  <c r="H10280" i="24"/>
  <c r="H10281" i="24"/>
  <c r="H10282" i="24"/>
  <c r="H10283" i="24"/>
  <c r="H10284" i="24"/>
  <c r="H10286" i="24"/>
  <c r="H10287" i="24"/>
  <c r="H10288" i="24"/>
  <c r="H10289" i="24"/>
  <c r="H10290" i="24"/>
  <c r="H10291" i="24"/>
  <c r="H10292" i="24"/>
  <c r="H10294" i="24"/>
  <c r="H10295" i="24"/>
  <c r="H10296" i="24"/>
  <c r="H10297" i="24"/>
  <c r="H10298" i="24"/>
  <c r="H10299" i="24"/>
  <c r="H10300" i="24"/>
  <c r="H10302" i="24"/>
  <c r="H10303" i="24"/>
  <c r="H10304" i="24"/>
  <c r="H10305" i="24"/>
  <c r="H10306" i="24"/>
  <c r="H10307" i="24"/>
  <c r="H10308" i="24"/>
  <c r="H10310" i="24"/>
  <c r="H10311" i="24"/>
  <c r="H10312" i="24"/>
  <c r="H10313" i="24"/>
  <c r="H10314" i="24"/>
  <c r="H10315" i="24"/>
  <c r="H10316" i="24"/>
  <c r="H10318" i="24"/>
  <c r="H10319" i="24"/>
  <c r="H10320" i="24"/>
  <c r="H10321" i="24"/>
  <c r="H10322" i="24"/>
  <c r="H10323" i="24"/>
  <c r="H10324" i="24"/>
  <c r="H10326" i="24"/>
  <c r="H10327" i="24"/>
  <c r="H10328" i="24"/>
  <c r="H10329" i="24"/>
  <c r="H10330" i="24"/>
  <c r="H10331" i="24"/>
  <c r="H10332" i="24"/>
  <c r="H10334" i="24"/>
  <c r="H10335" i="24"/>
  <c r="H10336" i="24"/>
  <c r="H10337" i="24"/>
  <c r="H10338" i="24"/>
  <c r="H10339" i="24"/>
  <c r="H10340" i="24"/>
  <c r="H10342" i="24"/>
  <c r="H10343" i="24"/>
  <c r="H10344" i="24"/>
  <c r="H10345" i="24"/>
  <c r="H10346" i="24"/>
  <c r="H10347" i="24"/>
  <c r="H10348" i="24"/>
  <c r="H10350" i="24"/>
  <c r="H10351" i="24"/>
  <c r="H10352" i="24"/>
  <c r="H10353" i="24"/>
  <c r="H10354" i="24"/>
  <c r="H10355" i="24"/>
  <c r="H10356" i="24"/>
  <c r="H10358" i="24"/>
  <c r="H10359" i="24"/>
  <c r="H10360" i="24"/>
  <c r="H10361" i="24"/>
  <c r="H10362" i="24"/>
  <c r="H10363" i="24"/>
  <c r="H10364" i="24"/>
  <c r="H10366" i="24"/>
  <c r="H10367" i="24"/>
  <c r="H10368" i="24"/>
  <c r="H10369" i="24"/>
  <c r="H10370" i="24"/>
  <c r="H10371" i="24"/>
  <c r="H10372" i="24"/>
  <c r="H10374" i="24"/>
  <c r="H10375" i="24"/>
  <c r="H10376" i="24"/>
  <c r="H10377" i="24"/>
  <c r="H10378" i="24"/>
  <c r="H10379" i="24"/>
  <c r="H10380" i="24"/>
  <c r="H10382" i="24"/>
  <c r="H10383" i="24"/>
  <c r="H10384" i="24"/>
  <c r="H10385" i="24"/>
  <c r="H10386" i="24"/>
  <c r="H10387" i="24"/>
  <c r="H10388" i="24"/>
  <c r="H10390" i="24"/>
  <c r="H10391" i="24"/>
  <c r="H10392" i="24"/>
  <c r="H10393" i="24"/>
  <c r="H10394" i="24"/>
  <c r="H10395" i="24"/>
  <c r="H10396" i="24"/>
  <c r="H10398" i="24"/>
  <c r="H10399" i="24"/>
  <c r="H10400" i="24"/>
  <c r="H10401" i="24"/>
  <c r="H10402" i="24"/>
  <c r="H10403" i="24"/>
  <c r="H10406" i="24"/>
  <c r="H10407" i="24"/>
  <c r="H10408" i="24"/>
  <c r="H10409" i="24"/>
  <c r="H10410" i="24"/>
  <c r="H10411" i="24"/>
  <c r="H10414" i="24"/>
  <c r="H10415" i="24"/>
  <c r="H10416" i="24"/>
  <c r="H10417" i="24"/>
  <c r="H10418" i="24"/>
  <c r="H10419" i="24"/>
  <c r="H10422" i="24"/>
  <c r="H10423" i="24"/>
  <c r="H10424" i="24"/>
  <c r="H10425" i="24"/>
  <c r="H10426" i="24"/>
  <c r="H10427" i="24"/>
  <c r="H10429" i="24"/>
  <c r="H10430" i="24"/>
  <c r="H10431" i="24"/>
  <c r="H10432" i="24"/>
  <c r="H10433" i="24"/>
  <c r="H10434" i="24"/>
  <c r="H10435" i="24"/>
  <c r="H10438" i="24"/>
  <c r="H10439" i="24"/>
  <c r="H10440" i="24"/>
  <c r="H10441" i="24"/>
  <c r="H10442" i="24"/>
  <c r="H10443" i="24"/>
  <c r="H10446" i="24"/>
  <c r="H10447" i="24"/>
  <c r="H10448" i="24"/>
  <c r="H10449" i="24"/>
  <c r="H10450" i="24"/>
  <c r="H10451" i="24"/>
  <c r="H10454" i="24"/>
  <c r="H10455" i="24"/>
  <c r="H10456" i="24"/>
  <c r="H10457" i="24"/>
  <c r="H10458" i="24"/>
  <c r="H10459" i="24"/>
  <c r="H10462" i="24"/>
  <c r="H10463" i="24"/>
  <c r="H10464" i="24"/>
  <c r="H10465" i="24"/>
  <c r="H10466" i="24"/>
  <c r="H10467" i="24"/>
  <c r="H10470" i="24"/>
  <c r="H10471" i="24"/>
  <c r="H10472" i="24"/>
  <c r="H10473" i="24"/>
  <c r="H10474" i="24"/>
  <c r="H10475" i="24"/>
  <c r="H10478" i="24"/>
  <c r="H10479" i="24"/>
  <c r="H10480" i="24"/>
  <c r="H10481" i="24"/>
  <c r="H10482" i="24"/>
  <c r="H10483" i="24"/>
  <c r="H10486" i="24"/>
  <c r="H10487" i="24"/>
  <c r="H10488" i="24"/>
  <c r="H10489" i="24"/>
  <c r="H10490" i="24"/>
  <c r="H10491" i="24"/>
  <c r="H10493" i="24"/>
  <c r="H10494" i="24"/>
  <c r="H10495" i="24"/>
  <c r="H10496" i="24"/>
  <c r="H10497" i="24"/>
  <c r="H10498" i="24"/>
  <c r="H10499" i="24"/>
  <c r="H10502" i="24"/>
  <c r="H10503" i="24"/>
  <c r="H10504" i="24"/>
  <c r="H10505" i="24"/>
  <c r="H10506" i="24"/>
  <c r="H10507" i="24"/>
  <c r="H10510" i="24"/>
  <c r="H10511" i="24"/>
  <c r="H10512" i="24"/>
  <c r="H10513" i="24"/>
  <c r="H10514" i="24"/>
  <c r="H10515" i="24"/>
  <c r="H10518" i="24"/>
  <c r="H10519" i="24"/>
  <c r="H10520" i="24"/>
  <c r="H10521" i="24"/>
  <c r="H10522" i="24"/>
  <c r="H10523" i="24"/>
  <c r="H10526" i="24"/>
  <c r="H10527" i="24"/>
  <c r="H10528" i="24"/>
  <c r="H10529" i="24"/>
  <c r="H10530" i="24"/>
  <c r="H10531" i="24"/>
  <c r="H10534" i="24"/>
  <c r="H10535" i="24"/>
  <c r="H10536" i="24"/>
  <c r="H10537" i="24"/>
  <c r="H10538" i="24"/>
  <c r="H10539" i="24"/>
  <c r="H10542" i="24"/>
  <c r="H10543" i="24"/>
  <c r="H10544" i="24"/>
  <c r="H10545" i="24"/>
  <c r="H10546" i="24"/>
  <c r="H10547" i="24"/>
  <c r="H10550" i="24"/>
  <c r="H10551" i="24"/>
  <c r="H10552" i="24"/>
  <c r="H10553" i="24"/>
  <c r="H10554" i="24"/>
  <c r="H10555" i="24"/>
  <c r="H10557" i="24"/>
  <c r="H10558" i="24"/>
  <c r="H10559" i="24"/>
  <c r="H10560" i="24"/>
  <c r="H10561" i="24"/>
  <c r="H10562" i="24"/>
  <c r="H10563" i="24"/>
  <c r="H10566" i="24"/>
  <c r="H10567" i="24"/>
  <c r="H10568" i="24"/>
  <c r="H10569" i="24"/>
  <c r="H10570" i="24"/>
  <c r="H10571" i="24"/>
  <c r="H10574" i="24"/>
  <c r="H10575" i="24"/>
  <c r="H10576" i="24"/>
  <c r="H10577" i="24"/>
  <c r="H10578" i="24"/>
  <c r="H10579" i="24"/>
  <c r="H10582" i="24"/>
  <c r="H10583" i="24"/>
  <c r="H10584" i="24"/>
  <c r="H10585" i="24"/>
  <c r="H10586" i="24"/>
  <c r="H10587" i="24"/>
  <c r="H10590" i="24"/>
  <c r="H10591" i="24"/>
  <c r="H10592" i="24"/>
  <c r="H10593" i="24"/>
  <c r="H10594" i="24"/>
  <c r="H10595" i="24"/>
  <c r="H10598" i="24"/>
  <c r="H10599" i="24"/>
  <c r="H10600" i="24"/>
  <c r="H10601" i="24"/>
  <c r="H10602" i="24"/>
  <c r="H10603" i="24"/>
  <c r="H10606" i="24"/>
  <c r="H10607" i="24"/>
  <c r="H10608" i="24"/>
  <c r="H10609" i="24"/>
  <c r="H10610" i="24"/>
  <c r="H10611" i="24"/>
  <c r="H10614" i="24"/>
  <c r="H10615" i="24"/>
  <c r="H10616" i="24"/>
  <c r="H10617" i="24"/>
  <c r="H10618" i="24"/>
  <c r="H10619" i="24"/>
  <c r="H10621" i="24"/>
  <c r="H10622" i="24"/>
  <c r="H10623" i="24"/>
  <c r="H10624" i="24"/>
  <c r="H10625" i="24"/>
  <c r="H10626" i="24"/>
  <c r="H10627" i="24"/>
  <c r="H10630" i="24"/>
  <c r="H10631" i="24"/>
  <c r="H10632" i="24"/>
  <c r="H10633" i="24"/>
  <c r="H10634" i="24"/>
  <c r="H10635" i="24"/>
  <c r="H10638" i="24"/>
  <c r="B4" i="51" l="1"/>
  <c r="B86" i="68" s="1"/>
  <c r="B5" i="51"/>
  <c r="B87" i="68" s="1"/>
  <c r="B4" i="12"/>
  <c r="B86" i="67" s="1"/>
  <c r="B5" i="12"/>
  <c r="B87" i="67" s="1"/>
  <c r="B5" i="48"/>
  <c r="B57" i="68" s="1"/>
  <c r="B4" i="48"/>
  <c r="B56" i="68" s="1"/>
  <c r="F6" i="10"/>
  <c r="B4" i="10"/>
  <c r="B56" i="67" s="1"/>
  <c r="F4" i="10"/>
  <c r="G2" i="10"/>
  <c r="F4" i="12"/>
  <c r="F86" i="67" s="1"/>
  <c r="F5" i="10"/>
  <c r="G5" i="10" s="1"/>
  <c r="F5" i="51"/>
  <c r="G4" i="12"/>
  <c r="G3" i="48"/>
  <c r="F7" i="48"/>
  <c r="F59" i="68" s="1"/>
  <c r="F55" i="68"/>
  <c r="D7" i="10"/>
  <c r="D55" i="67"/>
  <c r="F4" i="48"/>
  <c r="C58" i="68"/>
  <c r="C9" i="48"/>
  <c r="C61" i="68" s="1"/>
  <c r="G6" i="48"/>
  <c r="F58" i="68"/>
  <c r="F9" i="48"/>
  <c r="F61" i="68" s="1"/>
  <c r="G2" i="48"/>
  <c r="F54" i="68"/>
  <c r="E58" i="68"/>
  <c r="E9" i="48"/>
  <c r="E61" i="68" s="1"/>
  <c r="E7" i="10"/>
  <c r="F7" i="10" s="1"/>
  <c r="G7" i="10" s="1"/>
  <c r="H7" i="10" s="1"/>
  <c r="I7" i="10" s="1"/>
  <c r="E55" i="67"/>
  <c r="C7" i="48"/>
  <c r="C59" i="68" s="1"/>
  <c r="C55" i="68"/>
  <c r="B58" i="68"/>
  <c r="B9" i="48"/>
  <c r="B61" i="68" s="1"/>
  <c r="G5" i="51"/>
  <c r="F87" i="68"/>
  <c r="G2" i="12"/>
  <c r="F84" i="67"/>
  <c r="G3" i="10"/>
  <c r="F55" i="67"/>
  <c r="F4" i="51"/>
  <c r="D7" i="48"/>
  <c r="D59" i="68" s="1"/>
  <c r="D55" i="68"/>
  <c r="G6" i="10"/>
  <c r="F58" i="67"/>
  <c r="G2" i="47"/>
  <c r="F44" i="68"/>
  <c r="G5" i="12"/>
  <c r="F87" i="67"/>
  <c r="D58" i="68"/>
  <c r="D9" i="48"/>
  <c r="D61" i="68" s="1"/>
  <c r="H2" i="10"/>
  <c r="G54" i="67"/>
  <c r="G2" i="9"/>
  <c r="F44" i="67"/>
  <c r="E7" i="48"/>
  <c r="E59" i="68" s="1"/>
  <c r="E55" i="68"/>
  <c r="C7" i="10"/>
  <c r="C55" i="67"/>
  <c r="B55" i="68"/>
  <c r="B7" i="48"/>
  <c r="B59" i="68" s="1"/>
  <c r="F5" i="48"/>
  <c r="G4" i="10"/>
  <c r="F56" i="67"/>
  <c r="J4" i="7"/>
  <c r="I16" i="67"/>
  <c r="J4" i="41"/>
  <c r="I16" i="68"/>
  <c r="J3" i="7"/>
  <c r="I15" i="67"/>
  <c r="H3" i="41"/>
  <c r="I3" i="41"/>
  <c r="J6" i="41"/>
  <c r="I18" i="68"/>
  <c r="J2" i="7"/>
  <c r="I14" i="67"/>
  <c r="J5" i="7"/>
  <c r="I17" i="67"/>
  <c r="J2" i="41"/>
  <c r="I14" i="68"/>
  <c r="J5" i="41"/>
  <c r="I17" i="68"/>
  <c r="J6" i="7"/>
  <c r="I18" i="67"/>
  <c r="C9" i="41"/>
  <c r="C21" i="68" s="1"/>
  <c r="C15" i="68"/>
  <c r="C7" i="41"/>
  <c r="C19" i="68" s="1"/>
  <c r="G18" i="67"/>
  <c r="H18" i="67"/>
  <c r="G18" i="68"/>
  <c r="G9" i="41"/>
  <c r="F18" i="68"/>
  <c r="F9" i="41"/>
  <c r="F21" i="68" s="1"/>
  <c r="G16" i="67"/>
  <c r="H16" i="67"/>
  <c r="E18" i="68"/>
  <c r="E9" i="41"/>
  <c r="E21" i="68" s="1"/>
  <c r="D15" i="67"/>
  <c r="D7" i="7"/>
  <c r="D19" i="67" s="1"/>
  <c r="D18" i="68"/>
  <c r="D9" i="41"/>
  <c r="D21" i="68" s="1"/>
  <c r="G16" i="68"/>
  <c r="H16" i="68"/>
  <c r="D15" i="68"/>
  <c r="D7" i="41"/>
  <c r="D19" i="68" s="1"/>
  <c r="G7" i="7"/>
  <c r="G19" i="67" s="1"/>
  <c r="H15" i="67"/>
  <c r="G15" i="67"/>
  <c r="F15" i="67"/>
  <c r="F7" i="7"/>
  <c r="F19" i="67" s="1"/>
  <c r="G15" i="68"/>
  <c r="G7" i="41"/>
  <c r="F15" i="68"/>
  <c r="F7" i="41"/>
  <c r="F19" i="68" s="1"/>
  <c r="E7" i="7"/>
  <c r="E19" i="67" s="1"/>
  <c r="E15" i="67"/>
  <c r="G14" i="67"/>
  <c r="H14" i="67"/>
  <c r="G17" i="67"/>
  <c r="H17" i="67"/>
  <c r="E15" i="68"/>
  <c r="E7" i="41"/>
  <c r="E19" i="68" s="1"/>
  <c r="G14" i="68"/>
  <c r="H14" i="68"/>
  <c r="G17" i="68"/>
  <c r="H17" i="68"/>
  <c r="H3732" i="24"/>
  <c r="J3732" i="24"/>
  <c r="H3668" i="24"/>
  <c r="J3668" i="24"/>
  <c r="H3604" i="24"/>
  <c r="J3604" i="24"/>
  <c r="H2412" i="24"/>
  <c r="J2412" i="24"/>
  <c r="H2348" i="24"/>
  <c r="J2348" i="24"/>
  <c r="H2284" i="24"/>
  <c r="J2284" i="24"/>
  <c r="H1820" i="24"/>
  <c r="J1820" i="24"/>
  <c r="H1812" i="24"/>
  <c r="J1812" i="24"/>
  <c r="H1804" i="24"/>
  <c r="J1804" i="24"/>
  <c r="H1796" i="24"/>
  <c r="J1796" i="24"/>
  <c r="H1788" i="24"/>
  <c r="J1788" i="24"/>
  <c r="H1780" i="24"/>
  <c r="J1780" i="24"/>
  <c r="H1772" i="24"/>
  <c r="J1772" i="24"/>
  <c r="H1764" i="24"/>
  <c r="J1764" i="24"/>
  <c r="H1756" i="24"/>
  <c r="J1756" i="24"/>
  <c r="H1748" i="24"/>
  <c r="J1748" i="24"/>
  <c r="H1740" i="24"/>
  <c r="J1740" i="24"/>
  <c r="H1732" i="24"/>
  <c r="J1732" i="24"/>
  <c r="H1724" i="24"/>
  <c r="J1724" i="24"/>
  <c r="H1716" i="24"/>
  <c r="J1716" i="24"/>
  <c r="H1708" i="24"/>
  <c r="J1708" i="24"/>
  <c r="H1700" i="24"/>
  <c r="J1700" i="24"/>
  <c r="H1692" i="24"/>
  <c r="J1692" i="24"/>
  <c r="H1684" i="24"/>
  <c r="J1684" i="24"/>
  <c r="H1676" i="24"/>
  <c r="J1676" i="24"/>
  <c r="H1668" i="24"/>
  <c r="J1668" i="24"/>
  <c r="H1660" i="24"/>
  <c r="J1660" i="24"/>
  <c r="H1652" i="24"/>
  <c r="J1652" i="24"/>
  <c r="H1644" i="24"/>
  <c r="J1644" i="24"/>
  <c r="H1636" i="24"/>
  <c r="J1636" i="24"/>
  <c r="H1628" i="24"/>
  <c r="J1628" i="24"/>
  <c r="H1620" i="24"/>
  <c r="J1620" i="24"/>
  <c r="H1612" i="24"/>
  <c r="J1612" i="24"/>
  <c r="H1604" i="24"/>
  <c r="J1604" i="24"/>
  <c r="H1596" i="24"/>
  <c r="J1596" i="24"/>
  <c r="H1588" i="24"/>
  <c r="J1588" i="24"/>
  <c r="H1580" i="24"/>
  <c r="J1580" i="24"/>
  <c r="H1572" i="24"/>
  <c r="J1572" i="24"/>
  <c r="H1564" i="24"/>
  <c r="J1564" i="24"/>
  <c r="H1556" i="24"/>
  <c r="J1556" i="24"/>
  <c r="H1548" i="24"/>
  <c r="J1548" i="24"/>
  <c r="H1540" i="24"/>
  <c r="J1540" i="24"/>
  <c r="H1532" i="24"/>
  <c r="J1532" i="24"/>
  <c r="H1524" i="24"/>
  <c r="J1524" i="24"/>
  <c r="H1516" i="24"/>
  <c r="J1516" i="24"/>
  <c r="H1508" i="24"/>
  <c r="J1508" i="24"/>
  <c r="H1500" i="24"/>
  <c r="J1500" i="24"/>
  <c r="H1492" i="24"/>
  <c r="J1492" i="24"/>
  <c r="H1484" i="24"/>
  <c r="J1484" i="24"/>
  <c r="H1476" i="24"/>
  <c r="J1476" i="24"/>
  <c r="H1468" i="24"/>
  <c r="J1468" i="24"/>
  <c r="H1460" i="24"/>
  <c r="J1460" i="24"/>
  <c r="H1452" i="24"/>
  <c r="J1452" i="24"/>
  <c r="H1444" i="24"/>
  <c r="J1444" i="24"/>
  <c r="H1436" i="24"/>
  <c r="J1436" i="24"/>
  <c r="H1428" i="24"/>
  <c r="J1428" i="24"/>
  <c r="H1420" i="24"/>
  <c r="J1420" i="24"/>
  <c r="H1412" i="24"/>
  <c r="J1412" i="24"/>
  <c r="H1404" i="24"/>
  <c r="J1404" i="24"/>
  <c r="H1396" i="24"/>
  <c r="J1396" i="24"/>
  <c r="H1388" i="24"/>
  <c r="J1388" i="24"/>
  <c r="H1380" i="24"/>
  <c r="J1380" i="24"/>
  <c r="H1372" i="24"/>
  <c r="J1372" i="24"/>
  <c r="H1364" i="24"/>
  <c r="J1364" i="24"/>
  <c r="H1356" i="24"/>
  <c r="J1356" i="24"/>
  <c r="H1348" i="24"/>
  <c r="J1348" i="24"/>
  <c r="H1340" i="24"/>
  <c r="J1340" i="24"/>
  <c r="H1332" i="24"/>
  <c r="J1332" i="24"/>
  <c r="H1324" i="24"/>
  <c r="J1324" i="24"/>
  <c r="H1316" i="24"/>
  <c r="J1316" i="24"/>
  <c r="H1308" i="24"/>
  <c r="J1308" i="24"/>
  <c r="H1300" i="24"/>
  <c r="J1300" i="24"/>
  <c r="H1292" i="24"/>
  <c r="J1292" i="24"/>
  <c r="H1284" i="24"/>
  <c r="J1284" i="24"/>
  <c r="H1276" i="24"/>
  <c r="J1276" i="24"/>
  <c r="H1268" i="24"/>
  <c r="J1268" i="24"/>
  <c r="H1260" i="24"/>
  <c r="J1260" i="24"/>
  <c r="H1252" i="24"/>
  <c r="J1252" i="24"/>
  <c r="H1244" i="24"/>
  <c r="J1244" i="24"/>
  <c r="H1236" i="24"/>
  <c r="J1236" i="24"/>
  <c r="H1228" i="24"/>
  <c r="J1228" i="24"/>
  <c r="H1220" i="24"/>
  <c r="J1220" i="24"/>
  <c r="H1212" i="24"/>
  <c r="J1212" i="24"/>
  <c r="H1204" i="24"/>
  <c r="J1204" i="24"/>
  <c r="H1196" i="24"/>
  <c r="J1196" i="24"/>
  <c r="H1188" i="24"/>
  <c r="J1188" i="24"/>
  <c r="H1180" i="24"/>
  <c r="J1180" i="24"/>
  <c r="H1172" i="24"/>
  <c r="J1172" i="24"/>
  <c r="H1164" i="24"/>
  <c r="J1164" i="24"/>
  <c r="H1156" i="24"/>
  <c r="J1156" i="24"/>
  <c r="H1148" i="24"/>
  <c r="J1148" i="24"/>
  <c r="J10637" i="24"/>
  <c r="J10629" i="24"/>
  <c r="J10613" i="24"/>
  <c r="J10605" i="24"/>
  <c r="J10597" i="24"/>
  <c r="J10589" i="24"/>
  <c r="J10581" i="24"/>
  <c r="J10573" i="24"/>
  <c r="J10565" i="24"/>
  <c r="J10549" i="24"/>
  <c r="J10541" i="24"/>
  <c r="J10533" i="24"/>
  <c r="J10525" i="24"/>
  <c r="J10517" i="24"/>
  <c r="J10509" i="24"/>
  <c r="J10501" i="24"/>
  <c r="J10485" i="24"/>
  <c r="J10477" i="24"/>
  <c r="J10469" i="24"/>
  <c r="J10461" i="24"/>
  <c r="J10453" i="24"/>
  <c r="J10445" i="24"/>
  <c r="J10437" i="24"/>
  <c r="J10421" i="24"/>
  <c r="J10413" i="24"/>
  <c r="J10405" i="24"/>
  <c r="J10397" i="24"/>
  <c r="J10389" i="24"/>
  <c r="J10381" i="24"/>
  <c r="J10373" i="24"/>
  <c r="J10365" i="24"/>
  <c r="J10357" i="24"/>
  <c r="J10349" i="24"/>
  <c r="J10341" i="24"/>
  <c r="J10333" i="24"/>
  <c r="J10325" i="24"/>
  <c r="J10317" i="24"/>
  <c r="J10309" i="24"/>
  <c r="J10301" i="24"/>
  <c r="J10293" i="24"/>
  <c r="J10285" i="24"/>
  <c r="J10277" i="24"/>
  <c r="J10269" i="24"/>
  <c r="J10261" i="24"/>
  <c r="J10253" i="24"/>
  <c r="J10245" i="24"/>
  <c r="J10237" i="24"/>
  <c r="J10229" i="24"/>
  <c r="J10221" i="24"/>
  <c r="J10213" i="24"/>
  <c r="J10205" i="24"/>
  <c r="J10197" i="24"/>
  <c r="J10189" i="24"/>
  <c r="J10181" i="24"/>
  <c r="J10173" i="24"/>
  <c r="J10165" i="24"/>
  <c r="J10157" i="24"/>
  <c r="J10149" i="24"/>
  <c r="J10141" i="24"/>
  <c r="J10133" i="24"/>
  <c r="J10125" i="24"/>
  <c r="J10117" i="24"/>
  <c r="J10109" i="24"/>
  <c r="J10101" i="24"/>
  <c r="J10093" i="24"/>
  <c r="J10085" i="24"/>
  <c r="J10077" i="24"/>
  <c r="J10069" i="24"/>
  <c r="J10061" i="24"/>
  <c r="J10053" i="24"/>
  <c r="J10636" i="24"/>
  <c r="J10628" i="24"/>
  <c r="J10620" i="24"/>
  <c r="J10612" i="24"/>
  <c r="J10604" i="24"/>
  <c r="J10596" i="24"/>
  <c r="J10588" i="24"/>
  <c r="J10580" i="24"/>
  <c r="J10572" i="24"/>
  <c r="J10564" i="24"/>
  <c r="J10556" i="24"/>
  <c r="J10548" i="24"/>
  <c r="J10540" i="24"/>
  <c r="J10532" i="24"/>
  <c r="J10524" i="24"/>
  <c r="J10516" i="24"/>
  <c r="J10508" i="24"/>
  <c r="J10500" i="24"/>
  <c r="J10492" i="24"/>
  <c r="J10484" i="24"/>
  <c r="J10476" i="24"/>
  <c r="J10468" i="24"/>
  <c r="J10460" i="24"/>
  <c r="J10452" i="24"/>
  <c r="J10444" i="24"/>
  <c r="J10436" i="24"/>
  <c r="J10428" i="24"/>
  <c r="J10420" i="24"/>
  <c r="J10412" i="24"/>
  <c r="J10404" i="24"/>
  <c r="H10045" i="24"/>
  <c r="J10045" i="24"/>
  <c r="H10037" i="24"/>
  <c r="J10037" i="24"/>
  <c r="H10029" i="24"/>
  <c r="J10029" i="24"/>
  <c r="H10021" i="24"/>
  <c r="J10021" i="24"/>
  <c r="H10013" i="24"/>
  <c r="J10013" i="24"/>
  <c r="H10005" i="24"/>
  <c r="J10005" i="24"/>
  <c r="H9997" i="24"/>
  <c r="J9997" i="24"/>
  <c r="H9989" i="24"/>
  <c r="J9989" i="24"/>
  <c r="H9981" i="24"/>
  <c r="J9981" i="24"/>
  <c r="H9973" i="24"/>
  <c r="J9973" i="24"/>
  <c r="H9965" i="24"/>
  <c r="J9965" i="24"/>
  <c r="H9957" i="24"/>
  <c r="J9957" i="24"/>
  <c r="H9949" i="24"/>
  <c r="J9949" i="24"/>
  <c r="H9941" i="24"/>
  <c r="J9941" i="24"/>
  <c r="H9933" i="24"/>
  <c r="J9933" i="24"/>
  <c r="H9925" i="24"/>
  <c r="J9925" i="24"/>
  <c r="H9917" i="24"/>
  <c r="J9917" i="24"/>
  <c r="H9909" i="24"/>
  <c r="J9909" i="24"/>
  <c r="H9901" i="24"/>
  <c r="J9901" i="24"/>
  <c r="H9893" i="24"/>
  <c r="J9893" i="24"/>
  <c r="H9885" i="24"/>
  <c r="J9885" i="24"/>
  <c r="H9877" i="24"/>
  <c r="J9877" i="24"/>
  <c r="H9869" i="24"/>
  <c r="J9869" i="24"/>
  <c r="H9861" i="24"/>
  <c r="J9861" i="24"/>
  <c r="H9853" i="24"/>
  <c r="J9853" i="24"/>
  <c r="H9845" i="24"/>
  <c r="J9845" i="24"/>
  <c r="H9837" i="24"/>
  <c r="J9837" i="24"/>
  <c r="H9829" i="24"/>
  <c r="J9829" i="24"/>
  <c r="H9821" i="24"/>
  <c r="J9821" i="24"/>
  <c r="H9813" i="24"/>
  <c r="J9813" i="24"/>
  <c r="H9805" i="24"/>
  <c r="J9805" i="24"/>
  <c r="H9797" i="24"/>
  <c r="J9797" i="24"/>
  <c r="H9789" i="24"/>
  <c r="J9789" i="24"/>
  <c r="H9781" i="24"/>
  <c r="J9781" i="24"/>
  <c r="H9773" i="24"/>
  <c r="J9773" i="24"/>
  <c r="H9765" i="24"/>
  <c r="J9765" i="24"/>
  <c r="H9757" i="24"/>
  <c r="J9757" i="24"/>
  <c r="H9749" i="24"/>
  <c r="J9749" i="24"/>
  <c r="H9741" i="24"/>
  <c r="J9741" i="24"/>
  <c r="H9733" i="24"/>
  <c r="J9733" i="24"/>
  <c r="H9725" i="24"/>
  <c r="J9725" i="24"/>
  <c r="H9717" i="24"/>
  <c r="J9717" i="24"/>
  <c r="H9709" i="24"/>
  <c r="J9709" i="24"/>
  <c r="H9701" i="24"/>
  <c r="J9701" i="24"/>
  <c r="H9693" i="24"/>
  <c r="J9693" i="24"/>
  <c r="H9685" i="24"/>
  <c r="J9685" i="24"/>
  <c r="H9677" i="24"/>
  <c r="J9677" i="24"/>
  <c r="H9669" i="24"/>
  <c r="J9669" i="24"/>
  <c r="H9661" i="24"/>
  <c r="J9661" i="24"/>
  <c r="H9653" i="24"/>
  <c r="J9653" i="24"/>
  <c r="H9645" i="24"/>
  <c r="J9645" i="24"/>
  <c r="H9637" i="24"/>
  <c r="J9637" i="24"/>
  <c r="H9629" i="24"/>
  <c r="J9629" i="24"/>
  <c r="H9621" i="24"/>
  <c r="J9621" i="24"/>
  <c r="H9613" i="24"/>
  <c r="J9613" i="24"/>
  <c r="H9605" i="24"/>
  <c r="J9605" i="24"/>
  <c r="H9597" i="24"/>
  <c r="J9597" i="24"/>
  <c r="H9589" i="24"/>
  <c r="J9589" i="24"/>
  <c r="H9581" i="24"/>
  <c r="J9581" i="24"/>
  <c r="H9573" i="24"/>
  <c r="J9573" i="24"/>
  <c r="H9565" i="24"/>
  <c r="J9565" i="24"/>
  <c r="H9557" i="24"/>
  <c r="J9557" i="24"/>
  <c r="H9549" i="24"/>
  <c r="J9549" i="24"/>
  <c r="H9541" i="24"/>
  <c r="J9541" i="24"/>
  <c r="H9533" i="24"/>
  <c r="J9533" i="24"/>
  <c r="H9525" i="24"/>
  <c r="J9525" i="24"/>
  <c r="H9517" i="24"/>
  <c r="J9517" i="24"/>
  <c r="H9509" i="24"/>
  <c r="J9509" i="24"/>
  <c r="H9501" i="24"/>
  <c r="J9501" i="24"/>
  <c r="H9493" i="24"/>
  <c r="J9493" i="24"/>
  <c r="H9485" i="24"/>
  <c r="J9485" i="24"/>
  <c r="H9477" i="24"/>
  <c r="J9477" i="24"/>
  <c r="H9469" i="24"/>
  <c r="J9469" i="24"/>
  <c r="H9461" i="24"/>
  <c r="J9461" i="24"/>
  <c r="H9453" i="24"/>
  <c r="J9453" i="24"/>
  <c r="H9445" i="24"/>
  <c r="J9445" i="24"/>
  <c r="H9437" i="24"/>
  <c r="J9437" i="24"/>
  <c r="H9429" i="24"/>
  <c r="J9429" i="24"/>
  <c r="H9421" i="24"/>
  <c r="J9421" i="24"/>
  <c r="H9413" i="24"/>
  <c r="J9413" i="24"/>
  <c r="H9405" i="24"/>
  <c r="J9405" i="24"/>
  <c r="H9397" i="24"/>
  <c r="J9397" i="24"/>
  <c r="H9389" i="24"/>
  <c r="J9389" i="24"/>
  <c r="H9381" i="24"/>
  <c r="J9381" i="24"/>
  <c r="H9373" i="24"/>
  <c r="J9373" i="24"/>
  <c r="H9365" i="24"/>
  <c r="J9365" i="24"/>
  <c r="H9357" i="24"/>
  <c r="J9357" i="24"/>
  <c r="H9349" i="24"/>
  <c r="J9349" i="24"/>
  <c r="H9341" i="24"/>
  <c r="J9341" i="24"/>
  <c r="H9333" i="24"/>
  <c r="J9333" i="24"/>
  <c r="H9325" i="24"/>
  <c r="J9325" i="24"/>
  <c r="H9317" i="24"/>
  <c r="J9317" i="24"/>
  <c r="H9309" i="24"/>
  <c r="J9309" i="24"/>
  <c r="H9301" i="24"/>
  <c r="J9301" i="24"/>
  <c r="H9293" i="24"/>
  <c r="J9293" i="24"/>
  <c r="H9285" i="24"/>
  <c r="J9285" i="24"/>
  <c r="H9277" i="24"/>
  <c r="J9277" i="24"/>
  <c r="H9269" i="24"/>
  <c r="J9269" i="24"/>
  <c r="H9261" i="24"/>
  <c r="J9261" i="24"/>
  <c r="H9253" i="24"/>
  <c r="J9253" i="24"/>
  <c r="H9245" i="24"/>
  <c r="J9245" i="24"/>
  <c r="H9237" i="24"/>
  <c r="J9237" i="24"/>
  <c r="H9229" i="24"/>
  <c r="J9229" i="24"/>
  <c r="H9221" i="24"/>
  <c r="J9221" i="24"/>
  <c r="H9213" i="24"/>
  <c r="J9213" i="24"/>
  <c r="H9205" i="24"/>
  <c r="J9205" i="24"/>
  <c r="H9197" i="24"/>
  <c r="J9197" i="24"/>
  <c r="H9189" i="24"/>
  <c r="J9189" i="24"/>
  <c r="H9181" i="24"/>
  <c r="J9181" i="24"/>
  <c r="H9173" i="24"/>
  <c r="J9173" i="24"/>
  <c r="H9165" i="24"/>
  <c r="J9165" i="24"/>
  <c r="H9157" i="24"/>
  <c r="J9157" i="24"/>
  <c r="H9149" i="24"/>
  <c r="J9149" i="24"/>
  <c r="H9141" i="24"/>
  <c r="J9141" i="24"/>
  <c r="H9133" i="24"/>
  <c r="J9133" i="24"/>
  <c r="H9125" i="24"/>
  <c r="J9125" i="24"/>
  <c r="H9117" i="24"/>
  <c r="J9117" i="24"/>
  <c r="H9109" i="24"/>
  <c r="J9109" i="24"/>
  <c r="H9101" i="24"/>
  <c r="J9101" i="24"/>
  <c r="H9093" i="24"/>
  <c r="J9093" i="24"/>
  <c r="H9085" i="24"/>
  <c r="J9085" i="24"/>
  <c r="H9077" i="24"/>
  <c r="J9077" i="24"/>
  <c r="H9069" i="24"/>
  <c r="J9069" i="24"/>
  <c r="H9061" i="24"/>
  <c r="J9061" i="24"/>
  <c r="H9053" i="24"/>
  <c r="J9053" i="24"/>
  <c r="H9045" i="24"/>
  <c r="J9045" i="24"/>
  <c r="H9037" i="24"/>
  <c r="J9037" i="24"/>
  <c r="H9029" i="24"/>
  <c r="J9029" i="24"/>
  <c r="H9021" i="24"/>
  <c r="J9021" i="24"/>
  <c r="H9013" i="24"/>
  <c r="J9013" i="24"/>
  <c r="H9005" i="24"/>
  <c r="J9005" i="24"/>
  <c r="H8997" i="24"/>
  <c r="J8997" i="24"/>
  <c r="H8989" i="24"/>
  <c r="J8989" i="24"/>
  <c r="H8981" i="24"/>
  <c r="J8981" i="24"/>
  <c r="H8973" i="24"/>
  <c r="J8973" i="24"/>
  <c r="H8965" i="24"/>
  <c r="J8965" i="24"/>
  <c r="H8957" i="24"/>
  <c r="J8957" i="24"/>
  <c r="H8949" i="24"/>
  <c r="J8949" i="24"/>
  <c r="H8941" i="24"/>
  <c r="J8941" i="24"/>
  <c r="H8933" i="24"/>
  <c r="J8933" i="24"/>
  <c r="H8925" i="24"/>
  <c r="J8925" i="24"/>
  <c r="H8917" i="24"/>
  <c r="J8917" i="24"/>
  <c r="H8909" i="24"/>
  <c r="J8909" i="24"/>
  <c r="H8901" i="24"/>
  <c r="J8901" i="24"/>
  <c r="H8893" i="24"/>
  <c r="J8893" i="24"/>
  <c r="H8885" i="24"/>
  <c r="J8885" i="24"/>
  <c r="H8877" i="24"/>
  <c r="J8877" i="24"/>
  <c r="H8869" i="24"/>
  <c r="J8869" i="24"/>
  <c r="H8861" i="24"/>
  <c r="J8861" i="24"/>
  <c r="H8853" i="24"/>
  <c r="J8853" i="24"/>
  <c r="H8845" i="24"/>
  <c r="J8845" i="24"/>
  <c r="H8837" i="24"/>
  <c r="J8837" i="24"/>
  <c r="H8829" i="24"/>
  <c r="J8829" i="24"/>
  <c r="H8821" i="24"/>
  <c r="J8821" i="24"/>
  <c r="H8813" i="24"/>
  <c r="J8813" i="24"/>
  <c r="H8805" i="24"/>
  <c r="J8805" i="24"/>
  <c r="H8797" i="24"/>
  <c r="J8797" i="24"/>
  <c r="H8789" i="24"/>
  <c r="J8789" i="24"/>
  <c r="H8781" i="24"/>
  <c r="J8781" i="24"/>
  <c r="H8773" i="24"/>
  <c r="J8773" i="24"/>
  <c r="H8765" i="24"/>
  <c r="J8765" i="24"/>
  <c r="H8757" i="24"/>
  <c r="J8757" i="24"/>
  <c r="H8749" i="24"/>
  <c r="J8749" i="24"/>
  <c r="H8741" i="24"/>
  <c r="J8741" i="24"/>
  <c r="H8733" i="24"/>
  <c r="J8733" i="24"/>
  <c r="H8725" i="24"/>
  <c r="J8725" i="24"/>
  <c r="H8717" i="24"/>
  <c r="J8717" i="24"/>
  <c r="H8709" i="24"/>
  <c r="J8709" i="24"/>
  <c r="H8701" i="24"/>
  <c r="J8701" i="24"/>
  <c r="H8693" i="24"/>
  <c r="J8693" i="24"/>
  <c r="H8685" i="24"/>
  <c r="J8685" i="24"/>
  <c r="H8677" i="24"/>
  <c r="J8677" i="24"/>
  <c r="H8669" i="24"/>
  <c r="J8669" i="24"/>
  <c r="H8661" i="24"/>
  <c r="J8661" i="24"/>
  <c r="H8653" i="24"/>
  <c r="J8653" i="24"/>
  <c r="H8645" i="24"/>
  <c r="J8645" i="24"/>
  <c r="H8637" i="24"/>
  <c r="J8637" i="24"/>
  <c r="H8629" i="24"/>
  <c r="J8629" i="24"/>
  <c r="H8621" i="24"/>
  <c r="J8621" i="24"/>
  <c r="H8613" i="24"/>
  <c r="J8613" i="24"/>
  <c r="H8605" i="24"/>
  <c r="J8605" i="24"/>
  <c r="H8597" i="24"/>
  <c r="J8597" i="24"/>
  <c r="H8589" i="24"/>
  <c r="J8589" i="24"/>
  <c r="H8581" i="24"/>
  <c r="J8581" i="24"/>
  <c r="H8573" i="24"/>
  <c r="J8573" i="24"/>
  <c r="H8565" i="24"/>
  <c r="J8565" i="24"/>
  <c r="H8557" i="24"/>
  <c r="J8557" i="24"/>
  <c r="H8549" i="24"/>
  <c r="J8549" i="24"/>
  <c r="H8541" i="24"/>
  <c r="J8541" i="24"/>
  <c r="H8533" i="24"/>
  <c r="J8533" i="24"/>
  <c r="H8525" i="24"/>
  <c r="J8525" i="24"/>
  <c r="H8517" i="24"/>
  <c r="J8517" i="24"/>
  <c r="H8509" i="24"/>
  <c r="J8509" i="24"/>
  <c r="H8501" i="24"/>
  <c r="J8501" i="24"/>
  <c r="H8493" i="24"/>
  <c r="J8493" i="24"/>
  <c r="H8485" i="24"/>
  <c r="J8485" i="24"/>
  <c r="H8477" i="24"/>
  <c r="J8477" i="24"/>
  <c r="H8469" i="24"/>
  <c r="J8469" i="24"/>
  <c r="H8461" i="24"/>
  <c r="J8461" i="24"/>
  <c r="H8453" i="24"/>
  <c r="J8453" i="24"/>
  <c r="H8445" i="24"/>
  <c r="J8445" i="24"/>
  <c r="H8437" i="24"/>
  <c r="J8437" i="24"/>
  <c r="H8429" i="24"/>
  <c r="J8429" i="24"/>
  <c r="H8421" i="24"/>
  <c r="J8421" i="24"/>
  <c r="H8413" i="24"/>
  <c r="J8413" i="24"/>
  <c r="H8405" i="24"/>
  <c r="J8405" i="24"/>
  <c r="H8397" i="24"/>
  <c r="J8397" i="24"/>
  <c r="H8389" i="24"/>
  <c r="J8389" i="24"/>
  <c r="H8381" i="24"/>
  <c r="J8381" i="24"/>
  <c r="H8373" i="24"/>
  <c r="J8373" i="24"/>
  <c r="H8365" i="24"/>
  <c r="J8365" i="24"/>
  <c r="H8357" i="24"/>
  <c r="J8357" i="24"/>
  <c r="H8349" i="24"/>
  <c r="J8349" i="24"/>
  <c r="H8341" i="24"/>
  <c r="J8341" i="24"/>
  <c r="H8333" i="24"/>
  <c r="J8333" i="24"/>
  <c r="H8325" i="24"/>
  <c r="J8325" i="24"/>
  <c r="H8317" i="24"/>
  <c r="J8317" i="24"/>
  <c r="H8309" i="24"/>
  <c r="J8309" i="24"/>
  <c r="H8301" i="24"/>
  <c r="J8301" i="24"/>
  <c r="H8293" i="24"/>
  <c r="J8293" i="24"/>
  <c r="H8285" i="24"/>
  <c r="J8285" i="24"/>
  <c r="H8277" i="24"/>
  <c r="J8277" i="24"/>
  <c r="H8269" i="24"/>
  <c r="J8269" i="24"/>
  <c r="H8261" i="24"/>
  <c r="J8261" i="24"/>
  <c r="H8253" i="24"/>
  <c r="J8253" i="24"/>
  <c r="H8245" i="24"/>
  <c r="J8245" i="24"/>
  <c r="H8237" i="24"/>
  <c r="J8237" i="24"/>
  <c r="H8229" i="24"/>
  <c r="J8229" i="24"/>
  <c r="H8221" i="24"/>
  <c r="J8221" i="24"/>
  <c r="H8213" i="24"/>
  <c r="J8213" i="24"/>
  <c r="H8205" i="24"/>
  <c r="J8205" i="24"/>
  <c r="H8197" i="24"/>
  <c r="J8197" i="24"/>
  <c r="H8189" i="24"/>
  <c r="J8189" i="24"/>
  <c r="H8181" i="24"/>
  <c r="J8181" i="24"/>
  <c r="H8173" i="24"/>
  <c r="J8173" i="24"/>
  <c r="H8165" i="24"/>
  <c r="J8165" i="24"/>
  <c r="H8157" i="24"/>
  <c r="J8157" i="24"/>
  <c r="H8149" i="24"/>
  <c r="J8149" i="24"/>
  <c r="H8141" i="24"/>
  <c r="J8141" i="24"/>
  <c r="H8133" i="24"/>
  <c r="J8133" i="24"/>
  <c r="H8125" i="24"/>
  <c r="J8125" i="24"/>
  <c r="H8117" i="24"/>
  <c r="J8117" i="24"/>
  <c r="H8109" i="24"/>
  <c r="J8109" i="24"/>
  <c r="H8101" i="24"/>
  <c r="J8101" i="24"/>
  <c r="H8093" i="24"/>
  <c r="J8093" i="24"/>
  <c r="H8085" i="24"/>
  <c r="J8085" i="24"/>
  <c r="H8077" i="24"/>
  <c r="J8077" i="24"/>
  <c r="H8069" i="24"/>
  <c r="J8069" i="24"/>
  <c r="H8061" i="24"/>
  <c r="J8061" i="24"/>
  <c r="H8053" i="24"/>
  <c r="J8053" i="24"/>
  <c r="H8045" i="24"/>
  <c r="J8045" i="24"/>
  <c r="H8037" i="24"/>
  <c r="J8037" i="24"/>
  <c r="H8029" i="24"/>
  <c r="J8029" i="24"/>
  <c r="H8021" i="24"/>
  <c r="J8021" i="24"/>
  <c r="H8013" i="24"/>
  <c r="J8013" i="24"/>
  <c r="H8005" i="24"/>
  <c r="J8005" i="24"/>
  <c r="H7997" i="24"/>
  <c r="J7997" i="24"/>
  <c r="H7989" i="24"/>
  <c r="J7989" i="24"/>
  <c r="H7981" i="24"/>
  <c r="J7981" i="24"/>
  <c r="H7973" i="24"/>
  <c r="J7973" i="24"/>
  <c r="H7965" i="24"/>
  <c r="J7965" i="24"/>
  <c r="H7957" i="24"/>
  <c r="J7957" i="24"/>
  <c r="H7949" i="24"/>
  <c r="J7949" i="24"/>
  <c r="H7941" i="24"/>
  <c r="J7941" i="24"/>
  <c r="H7933" i="24"/>
  <c r="J7933" i="24"/>
  <c r="H7925" i="24"/>
  <c r="J7925" i="24"/>
  <c r="H7917" i="24"/>
  <c r="J7917" i="24"/>
  <c r="H7909" i="24"/>
  <c r="J7909" i="24"/>
  <c r="H7901" i="24"/>
  <c r="J7901" i="24"/>
  <c r="H7893" i="24"/>
  <c r="J7893" i="24"/>
  <c r="H7885" i="24"/>
  <c r="J7885" i="24"/>
  <c r="H7877" i="24"/>
  <c r="J7877" i="24"/>
  <c r="H7869" i="24"/>
  <c r="J7869" i="24"/>
  <c r="H7861" i="24"/>
  <c r="J7861" i="24"/>
  <c r="H7853" i="24"/>
  <c r="J7853" i="24"/>
  <c r="H7845" i="24"/>
  <c r="J7845" i="24"/>
  <c r="H7837" i="24"/>
  <c r="J7837" i="24"/>
  <c r="H7829" i="24"/>
  <c r="J7829" i="24"/>
  <c r="H7821" i="24"/>
  <c r="J7821" i="24"/>
  <c r="H7813" i="24"/>
  <c r="J7813" i="24"/>
  <c r="H7805" i="24"/>
  <c r="J7805" i="24"/>
  <c r="H7797" i="24"/>
  <c r="J7797" i="24"/>
  <c r="H7789" i="24"/>
  <c r="J7789" i="24"/>
  <c r="H7781" i="24"/>
  <c r="J7781" i="24"/>
  <c r="H7773" i="24"/>
  <c r="J7773" i="24"/>
  <c r="H7765" i="24"/>
  <c r="J7765" i="24"/>
  <c r="H7757" i="24"/>
  <c r="J7757" i="24"/>
  <c r="H7749" i="24"/>
  <c r="J7749" i="24"/>
  <c r="H7741" i="24"/>
  <c r="J7741" i="24"/>
  <c r="H7733" i="24"/>
  <c r="J7733" i="24"/>
  <c r="H7725" i="24"/>
  <c r="J7725" i="24"/>
  <c r="H7717" i="24"/>
  <c r="J7717" i="24"/>
  <c r="H7709" i="24"/>
  <c r="J7709" i="24"/>
  <c r="H7701" i="24"/>
  <c r="J7701" i="24"/>
  <c r="H7693" i="24"/>
  <c r="J7693" i="24"/>
  <c r="H7685" i="24"/>
  <c r="J7685" i="24"/>
  <c r="H7677" i="24"/>
  <c r="J7677" i="24"/>
  <c r="H7669" i="24"/>
  <c r="J7669" i="24"/>
  <c r="H7661" i="24"/>
  <c r="J7661" i="24"/>
  <c r="H7653" i="24"/>
  <c r="J7653" i="24"/>
  <c r="H7645" i="24"/>
  <c r="J7645" i="24"/>
  <c r="H7637" i="24"/>
  <c r="J7637" i="24"/>
  <c r="H7629" i="24"/>
  <c r="J7629" i="24"/>
  <c r="H7621" i="24"/>
  <c r="J7621" i="24"/>
  <c r="H7613" i="24"/>
  <c r="J7613" i="24"/>
  <c r="H7605" i="24"/>
  <c r="J7605" i="24"/>
  <c r="H7597" i="24"/>
  <c r="J7597" i="24"/>
  <c r="H7589" i="24"/>
  <c r="J7589" i="24"/>
  <c r="H7581" i="24"/>
  <c r="J7581" i="24"/>
  <c r="H7573" i="24"/>
  <c r="J7573" i="24"/>
  <c r="H7565" i="24"/>
  <c r="J7565" i="24"/>
  <c r="H7557" i="24"/>
  <c r="J7557" i="24"/>
  <c r="H7549" i="24"/>
  <c r="J7549" i="24"/>
  <c r="H7541" i="24"/>
  <c r="J7541" i="24"/>
  <c r="H7533" i="24"/>
  <c r="J7533" i="24"/>
  <c r="H7525" i="24"/>
  <c r="J7525" i="24"/>
  <c r="H7517" i="24"/>
  <c r="J7517" i="24"/>
  <c r="H7509" i="24"/>
  <c r="J7509" i="24"/>
  <c r="H7501" i="24"/>
  <c r="J7501" i="24"/>
  <c r="H7493" i="24"/>
  <c r="J7493" i="24"/>
  <c r="H7485" i="24"/>
  <c r="J7485" i="24"/>
  <c r="H7477" i="24"/>
  <c r="J7477" i="24"/>
  <c r="H7469" i="24"/>
  <c r="J7469" i="24"/>
  <c r="H7461" i="24"/>
  <c r="J7461" i="24"/>
  <c r="H7453" i="24"/>
  <c r="J7453" i="24"/>
  <c r="H7445" i="24"/>
  <c r="J7445" i="24"/>
  <c r="H7437" i="24"/>
  <c r="J7437" i="24"/>
  <c r="H7429" i="24"/>
  <c r="J7429" i="24"/>
  <c r="H7421" i="24"/>
  <c r="J7421" i="24"/>
  <c r="H7413" i="24"/>
  <c r="J7413" i="24"/>
  <c r="H7405" i="24"/>
  <c r="J7405" i="24"/>
  <c r="H7397" i="24"/>
  <c r="J7397" i="24"/>
  <c r="H7389" i="24"/>
  <c r="J7389" i="24"/>
  <c r="H7381" i="24"/>
  <c r="J7381" i="24"/>
  <c r="H7373" i="24"/>
  <c r="J7373" i="24"/>
  <c r="H7365" i="24"/>
  <c r="J7365" i="24"/>
  <c r="H7357" i="24"/>
  <c r="J7357" i="24"/>
  <c r="H7349" i="24"/>
  <c r="J7349" i="24"/>
  <c r="H7341" i="24"/>
  <c r="J7341" i="24"/>
  <c r="H7333" i="24"/>
  <c r="J7333" i="24"/>
  <c r="H7325" i="24"/>
  <c r="J7325" i="24"/>
  <c r="H7317" i="24"/>
  <c r="J7317" i="24"/>
  <c r="H7309" i="24"/>
  <c r="J7309" i="24"/>
  <c r="H7301" i="24"/>
  <c r="J7301" i="24"/>
  <c r="H7293" i="24"/>
  <c r="J7293" i="24"/>
  <c r="H7285" i="24"/>
  <c r="J7285" i="24"/>
  <c r="H7277" i="24"/>
  <c r="J7277" i="24"/>
  <c r="H7269" i="24"/>
  <c r="J7269" i="24"/>
  <c r="H7261" i="24"/>
  <c r="J7261" i="24"/>
  <c r="H7253" i="24"/>
  <c r="J7253" i="24"/>
  <c r="H7245" i="24"/>
  <c r="J7245" i="24"/>
  <c r="H7237" i="24"/>
  <c r="J7237" i="24"/>
  <c r="H7229" i="24"/>
  <c r="J7229" i="24"/>
  <c r="H7221" i="24"/>
  <c r="J7221" i="24"/>
  <c r="H7213" i="24"/>
  <c r="J7213" i="24"/>
  <c r="H7205" i="24"/>
  <c r="J7205" i="24"/>
  <c r="H7197" i="24"/>
  <c r="J7197" i="24"/>
  <c r="H7189" i="24"/>
  <c r="J7189" i="24"/>
  <c r="H7181" i="24"/>
  <c r="J7181" i="24"/>
  <c r="H7173" i="24"/>
  <c r="J7173" i="24"/>
  <c r="H7165" i="24"/>
  <c r="J7165" i="24"/>
  <c r="H7157" i="24"/>
  <c r="J7157" i="24"/>
  <c r="H7149" i="24"/>
  <c r="J7149" i="24"/>
  <c r="H7141" i="24"/>
  <c r="J7141" i="24"/>
  <c r="H7133" i="24"/>
  <c r="J7133" i="24"/>
  <c r="H7125" i="24"/>
  <c r="J7125" i="24"/>
  <c r="H7117" i="24"/>
  <c r="J7117" i="24"/>
  <c r="H7109" i="24"/>
  <c r="J7109" i="24"/>
  <c r="H7101" i="24"/>
  <c r="J7101" i="24"/>
  <c r="H7093" i="24"/>
  <c r="J7093" i="24"/>
  <c r="H7085" i="24"/>
  <c r="J7085" i="24"/>
  <c r="H7077" i="24"/>
  <c r="J7077" i="24"/>
  <c r="H7069" i="24"/>
  <c r="J7069" i="24"/>
  <c r="H7061" i="24"/>
  <c r="J7061" i="24"/>
  <c r="H7053" i="24"/>
  <c r="J7053" i="24"/>
  <c r="H7045" i="24"/>
  <c r="J7045" i="24"/>
  <c r="H7037" i="24"/>
  <c r="J7037" i="24"/>
  <c r="H7029" i="24"/>
  <c r="J7029" i="24"/>
  <c r="H7021" i="24"/>
  <c r="J7021" i="24"/>
  <c r="H7013" i="24"/>
  <c r="J7013" i="24"/>
  <c r="H7005" i="24"/>
  <c r="J7005" i="24"/>
  <c r="H6997" i="24"/>
  <c r="J6997" i="24"/>
  <c r="H6989" i="24"/>
  <c r="J6989" i="24"/>
  <c r="H6981" i="24"/>
  <c r="J6981" i="24"/>
  <c r="H6973" i="24"/>
  <c r="J6973" i="24"/>
  <c r="H6965" i="24"/>
  <c r="J6965" i="24"/>
  <c r="H6957" i="24"/>
  <c r="J6957" i="24"/>
  <c r="H6949" i="24"/>
  <c r="J6949" i="24"/>
  <c r="H6941" i="24"/>
  <c r="J6941" i="24"/>
  <c r="H6933" i="24"/>
  <c r="J6933" i="24"/>
  <c r="H6925" i="24"/>
  <c r="J6925" i="24"/>
  <c r="H6917" i="24"/>
  <c r="J6917" i="24"/>
  <c r="H6909" i="24"/>
  <c r="J6909" i="24"/>
  <c r="H6901" i="24"/>
  <c r="J6901" i="24"/>
  <c r="H6893" i="24"/>
  <c r="J6893" i="24"/>
  <c r="H6885" i="24"/>
  <c r="J6885" i="24"/>
  <c r="H6877" i="24"/>
  <c r="J6877" i="24"/>
  <c r="H6869" i="24"/>
  <c r="J6869" i="24"/>
  <c r="H6861" i="24"/>
  <c r="J6861" i="24"/>
  <c r="H6853" i="24"/>
  <c r="J6853" i="24"/>
  <c r="H6845" i="24"/>
  <c r="J6845" i="24"/>
  <c r="H6837" i="24"/>
  <c r="J6837" i="24"/>
  <c r="H6829" i="24"/>
  <c r="J6829" i="24"/>
  <c r="H6821" i="24"/>
  <c r="J6821" i="24"/>
  <c r="H6813" i="24"/>
  <c r="J6813" i="24"/>
  <c r="H6805" i="24"/>
  <c r="J6805" i="24"/>
  <c r="H6797" i="24"/>
  <c r="J6797" i="24"/>
  <c r="H6789" i="24"/>
  <c r="J6789" i="24"/>
  <c r="H6781" i="24"/>
  <c r="J6781" i="24"/>
  <c r="H6773" i="24"/>
  <c r="J6773" i="24"/>
  <c r="H6765" i="24"/>
  <c r="J6765" i="24"/>
  <c r="H6757" i="24"/>
  <c r="J6757" i="24"/>
  <c r="H6749" i="24"/>
  <c r="J6749" i="24"/>
  <c r="H6741" i="24"/>
  <c r="J6741" i="24"/>
  <c r="H6733" i="24"/>
  <c r="J6733" i="24"/>
  <c r="H6725" i="24"/>
  <c r="J6725" i="24"/>
  <c r="H6717" i="24"/>
  <c r="J6717" i="24"/>
  <c r="H6709" i="24"/>
  <c r="J6709" i="24"/>
  <c r="H6701" i="24"/>
  <c r="J6701" i="24"/>
  <c r="H6693" i="24"/>
  <c r="J6693" i="24"/>
  <c r="H6685" i="24"/>
  <c r="J6685" i="24"/>
  <c r="H6677" i="24"/>
  <c r="J6677" i="24"/>
  <c r="H6669" i="24"/>
  <c r="J6669" i="24"/>
  <c r="H6661" i="24"/>
  <c r="J6661" i="24"/>
  <c r="H6653" i="24"/>
  <c r="J6653" i="24"/>
  <c r="H6645" i="24"/>
  <c r="J6645" i="24"/>
  <c r="H6637" i="24"/>
  <c r="J6637" i="24"/>
  <c r="H6629" i="24"/>
  <c r="J6629" i="24"/>
  <c r="H6621" i="24"/>
  <c r="J6621" i="24"/>
  <c r="H6613" i="24"/>
  <c r="J6613" i="24"/>
  <c r="H6605" i="24"/>
  <c r="J6605" i="24"/>
  <c r="H6597" i="24"/>
  <c r="J6597" i="24"/>
  <c r="H6589" i="24"/>
  <c r="J6589" i="24"/>
  <c r="H6581" i="24"/>
  <c r="J6581" i="24"/>
  <c r="H6573" i="24"/>
  <c r="J6573" i="24"/>
  <c r="H6565" i="24"/>
  <c r="J6565" i="24"/>
  <c r="H6557" i="24"/>
  <c r="J6557" i="24"/>
  <c r="H6549" i="24"/>
  <c r="J6549" i="24"/>
  <c r="H6541" i="24"/>
  <c r="J6541" i="24"/>
  <c r="H6533" i="24"/>
  <c r="J6533" i="24"/>
  <c r="H6525" i="24"/>
  <c r="J6525" i="24"/>
  <c r="H6517" i="24"/>
  <c r="J6517" i="24"/>
  <c r="H6509" i="24"/>
  <c r="J6509" i="24"/>
  <c r="H6501" i="24"/>
  <c r="J6501" i="24"/>
  <c r="H6493" i="24"/>
  <c r="J6493" i="24"/>
  <c r="H6485" i="24"/>
  <c r="J6485" i="24"/>
  <c r="H6477" i="24"/>
  <c r="J6477" i="24"/>
  <c r="H6469" i="24"/>
  <c r="J6469" i="24"/>
  <c r="H6461" i="24"/>
  <c r="J6461" i="24"/>
  <c r="H6453" i="24"/>
  <c r="J6453" i="24"/>
  <c r="H6445" i="24"/>
  <c r="J6445" i="24"/>
  <c r="H6437" i="24"/>
  <c r="J6437" i="24"/>
  <c r="H6429" i="24"/>
  <c r="J6429" i="24"/>
  <c r="H6421" i="24"/>
  <c r="J6421" i="24"/>
  <c r="H6413" i="24"/>
  <c r="J6413" i="24"/>
  <c r="H6405" i="24"/>
  <c r="J6405" i="24"/>
  <c r="H6397" i="24"/>
  <c r="J6397" i="24"/>
  <c r="H6389" i="24"/>
  <c r="J6389" i="24"/>
  <c r="H6381" i="24"/>
  <c r="J6381" i="24"/>
  <c r="H6373" i="24"/>
  <c r="J6373" i="24"/>
  <c r="H6365" i="24"/>
  <c r="J6365" i="24"/>
  <c r="H6357" i="24"/>
  <c r="J6357" i="24"/>
  <c r="H6349" i="24"/>
  <c r="J6349" i="24"/>
  <c r="H6341" i="24"/>
  <c r="J6341" i="24"/>
  <c r="H6333" i="24"/>
  <c r="J6333" i="24"/>
  <c r="H6325" i="24"/>
  <c r="J6325" i="24"/>
  <c r="H6317" i="24"/>
  <c r="J6317" i="24"/>
  <c r="H6309" i="24"/>
  <c r="J6309" i="24"/>
  <c r="H6301" i="24"/>
  <c r="J6301" i="24"/>
  <c r="H6293" i="24"/>
  <c r="J6293" i="24"/>
  <c r="H6285" i="24"/>
  <c r="J6285" i="24"/>
  <c r="H6277" i="24"/>
  <c r="J6277" i="24"/>
  <c r="H6269" i="24"/>
  <c r="J6269" i="24"/>
  <c r="H6261" i="24"/>
  <c r="J6261" i="24"/>
  <c r="H6253" i="24"/>
  <c r="J6253" i="24"/>
  <c r="H6245" i="24"/>
  <c r="J6245" i="24"/>
  <c r="H6237" i="24"/>
  <c r="J6237" i="24"/>
  <c r="H6229" i="24"/>
  <c r="J6229" i="24"/>
  <c r="H6221" i="24"/>
  <c r="J6221" i="24"/>
  <c r="H6213" i="24"/>
  <c r="J6213" i="24"/>
  <c r="H6205" i="24"/>
  <c r="J6205" i="24"/>
  <c r="H6197" i="24"/>
  <c r="J6197" i="24"/>
  <c r="H6189" i="24"/>
  <c r="J6189" i="24"/>
  <c r="H6181" i="24"/>
  <c r="J6181" i="24"/>
  <c r="H6173" i="24"/>
  <c r="J6173" i="24"/>
  <c r="H6165" i="24"/>
  <c r="J6165" i="24"/>
  <c r="H6157" i="24"/>
  <c r="J6157" i="24"/>
  <c r="H6149" i="24"/>
  <c r="J6149" i="24"/>
  <c r="H6141" i="24"/>
  <c r="J6141" i="24"/>
  <c r="H6133" i="24"/>
  <c r="J6133" i="24"/>
  <c r="H6125" i="24"/>
  <c r="J6125" i="24"/>
  <c r="H6117" i="24"/>
  <c r="J6117" i="24"/>
  <c r="H6109" i="24"/>
  <c r="J6109" i="24"/>
  <c r="H6101" i="24"/>
  <c r="J6101" i="24"/>
  <c r="H6093" i="24"/>
  <c r="J6093" i="24"/>
  <c r="H6085" i="24"/>
  <c r="J6085" i="24"/>
  <c r="H6077" i="24"/>
  <c r="J6077" i="24"/>
  <c r="H6069" i="24"/>
  <c r="J6069" i="24"/>
  <c r="H6061" i="24"/>
  <c r="J6061" i="24"/>
  <c r="H6053" i="24"/>
  <c r="J6053" i="24"/>
  <c r="H6045" i="24"/>
  <c r="J6045" i="24"/>
  <c r="H6037" i="24"/>
  <c r="J6037" i="24"/>
  <c r="H6029" i="24"/>
  <c r="J6029" i="24"/>
  <c r="H6021" i="24"/>
  <c r="J6021" i="24"/>
  <c r="H6013" i="24"/>
  <c r="J6013" i="24"/>
  <c r="H6005" i="24"/>
  <c r="J6005" i="24"/>
  <c r="H5997" i="24"/>
  <c r="J5997" i="24"/>
  <c r="H5989" i="24"/>
  <c r="J5989" i="24"/>
  <c r="H5981" i="24"/>
  <c r="J5981" i="24"/>
  <c r="H5973" i="24"/>
  <c r="J5973" i="24"/>
  <c r="H5965" i="24"/>
  <c r="J5965" i="24"/>
  <c r="H5957" i="24"/>
  <c r="J5957" i="24"/>
  <c r="H5949" i="24"/>
  <c r="J5949" i="24"/>
  <c r="H5941" i="24"/>
  <c r="J5941" i="24"/>
  <c r="H5933" i="24"/>
  <c r="J5933" i="24"/>
  <c r="H5925" i="24"/>
  <c r="J5925" i="24"/>
  <c r="H5917" i="24"/>
  <c r="J5917" i="24"/>
  <c r="H5909" i="24"/>
  <c r="J5909" i="24"/>
  <c r="H5901" i="24"/>
  <c r="J5901" i="24"/>
  <c r="H5893" i="24"/>
  <c r="J5893" i="24"/>
  <c r="H5885" i="24"/>
  <c r="J5885" i="24"/>
  <c r="H5877" i="24"/>
  <c r="J5877" i="24"/>
  <c r="H5869" i="24"/>
  <c r="J5869" i="24"/>
  <c r="H5861" i="24"/>
  <c r="J5861" i="24"/>
  <c r="H5853" i="24"/>
  <c r="J5853" i="24"/>
  <c r="H5845" i="24"/>
  <c r="J5845" i="24"/>
  <c r="H5837" i="24"/>
  <c r="J5837" i="24"/>
  <c r="H5829" i="24"/>
  <c r="J5829" i="24"/>
  <c r="H5821" i="24"/>
  <c r="J5821" i="24"/>
  <c r="H5813" i="24"/>
  <c r="J5813" i="24"/>
  <c r="H5805" i="24"/>
  <c r="J5805" i="24"/>
  <c r="H5797" i="24"/>
  <c r="J5797" i="24"/>
  <c r="H5789" i="24"/>
  <c r="J5789" i="24"/>
  <c r="H5781" i="24"/>
  <c r="J5781" i="24"/>
  <c r="H5773" i="24"/>
  <c r="J5773" i="24"/>
  <c r="H5765" i="24"/>
  <c r="J5765" i="24"/>
  <c r="H5757" i="24"/>
  <c r="J5757" i="24"/>
  <c r="H5749" i="24"/>
  <c r="J5749" i="24"/>
  <c r="H5741" i="24"/>
  <c r="J5741" i="24"/>
  <c r="H5733" i="24"/>
  <c r="J5733" i="24"/>
  <c r="H5725" i="24"/>
  <c r="J5725" i="24"/>
  <c r="H5717" i="24"/>
  <c r="J5717" i="24"/>
  <c r="H5709" i="24"/>
  <c r="J5709" i="24"/>
  <c r="H5701" i="24"/>
  <c r="J5701" i="24"/>
  <c r="H5693" i="24"/>
  <c r="J5693" i="24"/>
  <c r="H5685" i="24"/>
  <c r="J5685" i="24"/>
  <c r="H5677" i="24"/>
  <c r="J5677" i="24"/>
  <c r="H5669" i="24"/>
  <c r="J5669" i="24"/>
  <c r="H5661" i="24"/>
  <c r="J5661" i="24"/>
  <c r="H5653" i="24"/>
  <c r="J5653" i="24"/>
  <c r="H5645" i="24"/>
  <c r="J5645" i="24"/>
  <c r="H5637" i="24"/>
  <c r="J5637" i="24"/>
  <c r="H5629" i="24"/>
  <c r="J5629" i="24"/>
  <c r="H5621" i="24"/>
  <c r="J5621" i="24"/>
  <c r="H5613" i="24"/>
  <c r="J5613" i="24"/>
  <c r="H5605" i="24"/>
  <c r="J5605" i="24"/>
  <c r="H5597" i="24"/>
  <c r="J5597" i="24"/>
  <c r="H5589" i="24"/>
  <c r="J5589" i="24"/>
  <c r="H5581" i="24"/>
  <c r="J5581" i="24"/>
  <c r="H5573" i="24"/>
  <c r="J5573" i="24"/>
  <c r="H5565" i="24"/>
  <c r="J5565" i="24"/>
  <c r="H5557" i="24"/>
  <c r="J5557" i="24"/>
  <c r="H5549" i="24"/>
  <c r="J5549" i="24"/>
  <c r="H5541" i="24"/>
  <c r="J5541" i="24"/>
  <c r="H5533" i="24"/>
  <c r="J5533" i="24"/>
  <c r="H5525" i="24"/>
  <c r="J5525" i="24"/>
  <c r="H5517" i="24"/>
  <c r="J5517" i="24"/>
  <c r="H5509" i="24"/>
  <c r="J5509" i="24"/>
  <c r="H5501" i="24"/>
  <c r="J5501" i="24"/>
  <c r="H5493" i="24"/>
  <c r="J5493" i="24"/>
  <c r="H5485" i="24"/>
  <c r="J5485" i="24"/>
  <c r="H5477" i="24"/>
  <c r="J5477" i="24"/>
  <c r="H5469" i="24"/>
  <c r="J5469" i="24"/>
  <c r="H5461" i="24"/>
  <c r="J5461" i="24"/>
  <c r="H5453" i="24"/>
  <c r="J5453" i="24"/>
  <c r="H5445" i="24"/>
  <c r="J5445" i="24"/>
  <c r="H5437" i="24"/>
  <c r="J5437" i="24"/>
  <c r="H5429" i="24"/>
  <c r="J5429" i="24"/>
  <c r="H5421" i="24"/>
  <c r="J5421" i="24"/>
  <c r="H5413" i="24"/>
  <c r="J5413" i="24"/>
  <c r="H5405" i="24"/>
  <c r="J5405" i="24"/>
  <c r="H5397" i="24"/>
  <c r="J5397" i="24"/>
  <c r="H5389" i="24"/>
  <c r="J5389" i="24"/>
  <c r="H5381" i="24"/>
  <c r="J5381" i="24"/>
  <c r="H5373" i="24"/>
  <c r="J5373" i="24"/>
  <c r="H5365" i="24"/>
  <c r="J5365" i="24"/>
  <c r="H5357" i="24"/>
  <c r="J5357" i="24"/>
  <c r="H5349" i="24"/>
  <c r="J5349" i="24"/>
  <c r="H5341" i="24"/>
  <c r="J5341" i="24"/>
  <c r="H5333" i="24"/>
  <c r="J5333" i="24"/>
  <c r="H5325" i="24"/>
  <c r="J5325" i="24"/>
  <c r="H5317" i="24"/>
  <c r="J5317" i="24"/>
  <c r="H5309" i="24"/>
  <c r="J5309" i="24"/>
  <c r="H5301" i="24"/>
  <c r="J5301" i="24"/>
  <c r="H5293" i="24"/>
  <c r="J5293" i="24"/>
  <c r="H5285" i="24"/>
  <c r="J5285" i="24"/>
  <c r="H5277" i="24"/>
  <c r="J5277" i="24"/>
  <c r="H5269" i="24"/>
  <c r="J5269" i="24"/>
  <c r="H5261" i="24"/>
  <c r="J5261" i="24"/>
  <c r="H5253" i="24"/>
  <c r="J5253" i="24"/>
  <c r="H5245" i="24"/>
  <c r="J5245" i="24"/>
  <c r="H5237" i="24"/>
  <c r="J5237" i="24"/>
  <c r="H5229" i="24"/>
  <c r="J5229" i="24"/>
  <c r="H5221" i="24"/>
  <c r="J5221" i="24"/>
  <c r="H5213" i="24"/>
  <c r="J5213" i="24"/>
  <c r="H5205" i="24"/>
  <c r="J5205" i="24"/>
  <c r="H5197" i="24"/>
  <c r="J5197" i="24"/>
  <c r="H5189" i="24"/>
  <c r="J5189" i="24"/>
  <c r="H5181" i="24"/>
  <c r="J5181" i="24"/>
  <c r="H5173" i="24"/>
  <c r="J5173" i="24"/>
  <c r="H5165" i="24"/>
  <c r="J5165" i="24"/>
  <c r="H5157" i="24"/>
  <c r="J5157" i="24"/>
  <c r="H5149" i="24"/>
  <c r="J5149" i="24"/>
  <c r="H5141" i="24"/>
  <c r="J5141" i="24"/>
  <c r="H5133" i="24"/>
  <c r="J5133" i="24"/>
  <c r="H5125" i="24"/>
  <c r="J5125" i="24"/>
  <c r="H5117" i="24"/>
  <c r="J5117" i="24"/>
  <c r="H5109" i="24"/>
  <c r="J5109" i="24"/>
  <c r="H5101" i="24"/>
  <c r="J5101" i="24"/>
  <c r="H5093" i="24"/>
  <c r="J5093" i="24"/>
  <c r="H5085" i="24"/>
  <c r="J5085" i="24"/>
  <c r="H5077" i="24"/>
  <c r="J5077" i="24"/>
  <c r="H5069" i="24"/>
  <c r="J5069" i="24"/>
  <c r="H5061" i="24"/>
  <c r="J5061" i="24"/>
  <c r="H5053" i="24"/>
  <c r="J5053" i="24"/>
  <c r="H5045" i="24"/>
  <c r="J5045" i="24"/>
  <c r="H5037" i="24"/>
  <c r="J5037" i="24"/>
  <c r="H5029" i="24"/>
  <c r="J5029" i="24"/>
  <c r="H5021" i="24"/>
  <c r="J5021" i="24"/>
  <c r="H5013" i="24"/>
  <c r="J5013" i="24"/>
  <c r="H5005" i="24"/>
  <c r="J5005" i="24"/>
  <c r="H4997" i="24"/>
  <c r="J4997" i="24"/>
  <c r="H4989" i="24"/>
  <c r="J4989" i="24"/>
  <c r="H4981" i="24"/>
  <c r="J4981" i="24"/>
  <c r="H4973" i="24"/>
  <c r="J4973" i="24"/>
  <c r="H4965" i="24"/>
  <c r="J4965" i="24"/>
  <c r="H4957" i="24"/>
  <c r="J4957" i="24"/>
  <c r="H4949" i="24"/>
  <c r="J4949" i="24"/>
  <c r="H4941" i="24"/>
  <c r="J4941" i="24"/>
  <c r="H4933" i="24"/>
  <c r="J4933" i="24"/>
  <c r="H4925" i="24"/>
  <c r="J4925" i="24"/>
  <c r="H4917" i="24"/>
  <c r="J4917" i="24"/>
  <c r="H4909" i="24"/>
  <c r="J4909" i="24"/>
  <c r="H4901" i="24"/>
  <c r="J4901" i="24"/>
  <c r="H4893" i="24"/>
  <c r="J4893" i="24"/>
  <c r="H4885" i="24"/>
  <c r="J4885" i="24"/>
  <c r="H4877" i="24"/>
  <c r="J4877" i="24"/>
  <c r="H4869" i="24"/>
  <c r="J4869" i="24"/>
  <c r="H4861" i="24"/>
  <c r="J4861" i="24"/>
  <c r="H4853" i="24"/>
  <c r="J4853" i="24"/>
  <c r="H4845" i="24"/>
  <c r="J4845" i="24"/>
  <c r="H4837" i="24"/>
  <c r="J4837" i="24"/>
  <c r="H4829" i="24"/>
  <c r="J4829" i="24"/>
  <c r="H4821" i="24"/>
  <c r="J4821" i="24"/>
  <c r="H4813" i="24"/>
  <c r="J4813" i="24"/>
  <c r="H4805" i="24"/>
  <c r="J4805" i="24"/>
  <c r="H4797" i="24"/>
  <c r="J4797" i="24"/>
  <c r="H4789" i="24"/>
  <c r="J4789" i="24"/>
  <c r="H4781" i="24"/>
  <c r="J4781" i="24"/>
  <c r="H4773" i="24"/>
  <c r="J4773" i="24"/>
  <c r="H4765" i="24"/>
  <c r="J4765" i="24"/>
  <c r="H4757" i="24"/>
  <c r="J4757" i="24"/>
  <c r="H4749" i="24"/>
  <c r="J4749" i="24"/>
  <c r="H4741" i="24"/>
  <c r="J4741" i="24"/>
  <c r="H4733" i="24"/>
  <c r="J4733" i="24"/>
  <c r="H4725" i="24"/>
  <c r="J4725" i="24"/>
  <c r="H4717" i="24"/>
  <c r="J4717" i="24"/>
  <c r="H4709" i="24"/>
  <c r="J4709" i="24"/>
  <c r="H4701" i="24"/>
  <c r="J4701" i="24"/>
  <c r="H4693" i="24"/>
  <c r="J4693" i="24"/>
  <c r="H4685" i="24"/>
  <c r="J4685" i="24"/>
  <c r="H4677" i="24"/>
  <c r="J4677" i="24"/>
  <c r="H4669" i="24"/>
  <c r="J4669" i="24"/>
  <c r="H4661" i="24"/>
  <c r="J4661" i="24"/>
  <c r="H4653" i="24"/>
  <c r="J4653" i="24"/>
  <c r="H4645" i="24"/>
  <c r="J4645" i="24"/>
  <c r="H4637" i="24"/>
  <c r="J4637" i="24"/>
  <c r="H4629" i="24"/>
  <c r="J4629" i="24"/>
  <c r="H4621" i="24"/>
  <c r="J4621" i="24"/>
  <c r="H4613" i="24"/>
  <c r="J4613" i="24"/>
  <c r="H4605" i="24"/>
  <c r="J4605" i="24"/>
  <c r="H4597" i="24"/>
  <c r="J4597" i="24"/>
  <c r="H4589" i="24"/>
  <c r="J4589" i="24"/>
  <c r="H4581" i="24"/>
  <c r="J4581" i="24"/>
  <c r="H4573" i="24"/>
  <c r="J4573" i="24"/>
  <c r="H4565" i="24"/>
  <c r="J4565" i="24"/>
  <c r="H4557" i="24"/>
  <c r="J4557" i="24"/>
  <c r="H4549" i="24"/>
  <c r="J4549" i="24"/>
  <c r="H4541" i="24"/>
  <c r="J4541" i="24"/>
  <c r="H4533" i="24"/>
  <c r="J4533" i="24"/>
  <c r="H4525" i="24"/>
  <c r="J4525" i="24"/>
  <c r="H4517" i="24"/>
  <c r="J4517" i="24"/>
  <c r="H4509" i="24"/>
  <c r="J4509" i="24"/>
  <c r="H4501" i="24"/>
  <c r="J4501" i="24"/>
  <c r="H4493" i="24"/>
  <c r="J4493" i="24"/>
  <c r="H4485" i="24"/>
  <c r="J4485" i="24"/>
  <c r="H4477" i="24"/>
  <c r="J4477" i="24"/>
  <c r="H4469" i="24"/>
  <c r="J4469" i="24"/>
  <c r="H4461" i="24"/>
  <c r="J4461" i="24"/>
  <c r="H4453" i="24"/>
  <c r="J4453" i="24"/>
  <c r="H4445" i="24"/>
  <c r="J4445" i="24"/>
  <c r="H4437" i="24"/>
  <c r="J4437" i="24"/>
  <c r="H4429" i="24"/>
  <c r="J4429" i="24"/>
  <c r="H4421" i="24"/>
  <c r="J4421" i="24"/>
  <c r="H4413" i="24"/>
  <c r="J4413" i="24"/>
  <c r="H4405" i="24"/>
  <c r="J4405" i="24"/>
  <c r="H4397" i="24"/>
  <c r="J4397" i="24"/>
  <c r="H4389" i="24"/>
  <c r="J4389" i="24"/>
  <c r="H4381" i="24"/>
  <c r="J4381" i="24"/>
  <c r="H4373" i="24"/>
  <c r="J4373" i="24"/>
  <c r="H4365" i="24"/>
  <c r="J4365" i="24"/>
  <c r="H4357" i="24"/>
  <c r="J4357" i="24"/>
  <c r="H4349" i="24"/>
  <c r="J4349" i="24"/>
  <c r="H4341" i="24"/>
  <c r="J4341" i="24"/>
  <c r="H4333" i="24"/>
  <c r="J4333" i="24"/>
  <c r="H4325" i="24"/>
  <c r="J4325" i="24"/>
  <c r="H4317" i="24"/>
  <c r="J4317" i="24"/>
  <c r="H4309" i="24"/>
  <c r="J4309" i="24"/>
  <c r="H4301" i="24"/>
  <c r="J4301" i="24"/>
  <c r="H4293" i="24"/>
  <c r="J4293" i="24"/>
  <c r="H4285" i="24"/>
  <c r="J4285" i="24"/>
  <c r="H4277" i="24"/>
  <c r="J4277" i="24"/>
  <c r="H4269" i="24"/>
  <c r="J4269" i="24"/>
  <c r="H4261" i="24"/>
  <c r="J4261" i="24"/>
  <c r="H4253" i="24"/>
  <c r="J4253" i="24"/>
  <c r="H4245" i="24"/>
  <c r="J4245" i="24"/>
  <c r="H4237" i="24"/>
  <c r="J4237" i="24"/>
  <c r="H4229" i="24"/>
  <c r="J4229" i="24"/>
  <c r="H4221" i="24"/>
  <c r="J4221" i="24"/>
  <c r="H4213" i="24"/>
  <c r="J4213" i="24"/>
  <c r="H4205" i="24"/>
  <c r="J4205" i="24"/>
  <c r="H4197" i="24"/>
  <c r="J4197" i="24"/>
  <c r="H4189" i="24"/>
  <c r="J4189" i="24"/>
  <c r="H4181" i="24"/>
  <c r="J4181" i="24"/>
  <c r="H4173" i="24"/>
  <c r="J4173" i="24"/>
  <c r="H4165" i="24"/>
  <c r="J4165" i="24"/>
  <c r="H4157" i="24"/>
  <c r="J4157" i="24"/>
  <c r="H4149" i="24"/>
  <c r="J4149" i="24"/>
  <c r="H4141" i="24"/>
  <c r="J4141" i="24"/>
  <c r="H4133" i="24"/>
  <c r="J4133" i="24"/>
  <c r="H4125" i="24"/>
  <c r="J4125" i="24"/>
  <c r="H4117" i="24"/>
  <c r="J4117" i="24"/>
  <c r="H4109" i="24"/>
  <c r="J4109" i="24"/>
  <c r="H4101" i="24"/>
  <c r="J4101" i="24"/>
  <c r="H4093" i="24"/>
  <c r="J4093" i="24"/>
  <c r="H4085" i="24"/>
  <c r="J4085" i="24"/>
  <c r="H4077" i="24"/>
  <c r="J4077" i="24"/>
  <c r="H4069" i="24"/>
  <c r="J4069" i="24"/>
  <c r="H4061" i="24"/>
  <c r="J4061" i="24"/>
  <c r="H4053" i="24"/>
  <c r="J4053" i="24"/>
  <c r="H4045" i="24"/>
  <c r="J4045" i="24"/>
  <c r="H4037" i="24"/>
  <c r="J4037" i="24"/>
  <c r="H4029" i="24"/>
  <c r="J4029" i="24"/>
  <c r="H4021" i="24"/>
  <c r="J4021" i="24"/>
  <c r="H4013" i="24"/>
  <c r="J4013" i="24"/>
  <c r="H4005" i="24"/>
  <c r="J4005" i="24"/>
  <c r="H3997" i="24"/>
  <c r="J3997" i="24"/>
  <c r="H3989" i="24"/>
  <c r="J3989" i="24"/>
  <c r="H3981" i="24"/>
  <c r="J3981" i="24"/>
  <c r="H3973" i="24"/>
  <c r="J3973" i="24"/>
  <c r="H3965" i="24"/>
  <c r="J3965" i="24"/>
  <c r="H3957" i="24"/>
  <c r="J3957" i="24"/>
  <c r="H3949" i="24"/>
  <c r="J3949" i="24"/>
  <c r="H3941" i="24"/>
  <c r="J3941" i="24"/>
  <c r="H3933" i="24"/>
  <c r="J3933" i="24"/>
  <c r="H3925" i="24"/>
  <c r="J3925" i="24"/>
  <c r="H3917" i="24"/>
  <c r="J3917" i="24"/>
  <c r="H3909" i="24"/>
  <c r="J3909" i="24"/>
  <c r="H3901" i="24"/>
  <c r="J3901" i="24"/>
  <c r="H3893" i="24"/>
  <c r="J3893" i="24"/>
  <c r="H3885" i="24"/>
  <c r="J3885" i="24"/>
  <c r="H3877" i="24"/>
  <c r="J3877" i="24"/>
  <c r="H3869" i="24"/>
  <c r="J3869" i="24"/>
  <c r="H3861" i="24"/>
  <c r="J3861" i="24"/>
  <c r="H3853" i="24"/>
  <c r="J3853" i="24"/>
  <c r="H3845" i="24"/>
  <c r="J3845" i="24"/>
  <c r="H3837" i="24"/>
  <c r="J3837" i="24"/>
  <c r="H3829" i="24"/>
  <c r="J3829" i="24"/>
  <c r="H3821" i="24"/>
  <c r="J3821" i="24"/>
  <c r="H3813" i="24"/>
  <c r="J3813" i="24"/>
  <c r="H3805" i="24"/>
  <c r="J3805" i="24"/>
  <c r="H3797" i="24"/>
  <c r="J3797" i="24"/>
  <c r="H3789" i="24"/>
  <c r="J3789" i="24"/>
  <c r="H3781" i="24"/>
  <c r="J3781" i="24"/>
  <c r="H3773" i="24"/>
  <c r="J3773" i="24"/>
  <c r="H3765" i="24"/>
  <c r="J3765" i="24"/>
  <c r="H3757" i="24"/>
  <c r="J3757" i="24"/>
  <c r="H3749" i="24"/>
  <c r="J3749" i="24"/>
  <c r="H3741" i="24"/>
  <c r="J3741" i="24"/>
  <c r="H3733" i="24"/>
  <c r="J3733" i="24"/>
  <c r="H3725" i="24"/>
  <c r="J3725" i="24"/>
  <c r="H3717" i="24"/>
  <c r="J3717" i="24"/>
  <c r="H3709" i="24"/>
  <c r="J3709" i="24"/>
  <c r="H3701" i="24"/>
  <c r="J3701" i="24"/>
  <c r="H3693" i="24"/>
  <c r="J3693" i="24"/>
  <c r="H3685" i="24"/>
  <c r="J3685" i="24"/>
  <c r="H3677" i="24"/>
  <c r="J3677" i="24"/>
  <c r="H3669" i="24"/>
  <c r="J3669" i="24"/>
  <c r="H3661" i="24"/>
  <c r="J3661" i="24"/>
  <c r="H3653" i="24"/>
  <c r="J3653" i="24"/>
  <c r="H3645" i="24"/>
  <c r="J3645" i="24"/>
  <c r="H3637" i="24"/>
  <c r="J3637" i="24"/>
  <c r="H3629" i="24"/>
  <c r="J3629" i="24"/>
  <c r="H3621" i="24"/>
  <c r="J3621" i="24"/>
  <c r="H3613" i="24"/>
  <c r="J3613" i="24"/>
  <c r="H3605" i="24"/>
  <c r="J3605" i="24"/>
  <c r="H3597" i="24"/>
  <c r="J3597" i="24"/>
  <c r="H3589" i="24"/>
  <c r="J3589" i="24"/>
  <c r="H3581" i="24"/>
  <c r="J3581" i="24"/>
  <c r="H3573" i="24"/>
  <c r="J3573" i="24"/>
  <c r="H3565" i="24"/>
  <c r="J3565" i="24"/>
  <c r="H3557" i="24"/>
  <c r="J3557" i="24"/>
  <c r="H3549" i="24"/>
  <c r="J3549" i="24"/>
  <c r="H3541" i="24"/>
  <c r="J3541" i="24"/>
  <c r="H3533" i="24"/>
  <c r="J3533" i="24"/>
  <c r="H3525" i="24"/>
  <c r="J3525" i="24"/>
  <c r="H3517" i="24"/>
  <c r="J3517" i="24"/>
  <c r="H3509" i="24"/>
  <c r="J3509" i="24"/>
  <c r="H3501" i="24"/>
  <c r="J3501" i="24"/>
  <c r="H3493" i="24"/>
  <c r="J3493" i="24"/>
  <c r="H3485" i="24"/>
  <c r="J3485" i="24"/>
  <c r="H3477" i="24"/>
  <c r="J3477" i="24"/>
  <c r="H3469" i="24"/>
  <c r="J3469" i="24"/>
  <c r="H3461" i="24"/>
  <c r="J3461" i="24"/>
  <c r="H3453" i="24"/>
  <c r="J3453" i="24"/>
  <c r="H3445" i="24"/>
  <c r="J3445" i="24"/>
  <c r="H3437" i="24"/>
  <c r="J3437" i="24"/>
  <c r="H3429" i="24"/>
  <c r="J3429" i="24"/>
  <c r="H3421" i="24"/>
  <c r="J3421" i="24"/>
  <c r="H3413" i="24"/>
  <c r="J3413" i="24"/>
  <c r="H3405" i="24"/>
  <c r="J3405" i="24"/>
  <c r="H3397" i="24"/>
  <c r="J3397" i="24"/>
  <c r="H3389" i="24"/>
  <c r="J3389" i="24"/>
  <c r="H3381" i="24"/>
  <c r="J3381" i="24"/>
  <c r="H3373" i="24"/>
  <c r="J3373" i="24"/>
  <c r="H3365" i="24"/>
  <c r="J3365" i="24"/>
  <c r="H3357" i="24"/>
  <c r="J3357" i="24"/>
  <c r="H3349" i="24"/>
  <c r="J3349" i="24"/>
  <c r="H3341" i="24"/>
  <c r="J3341" i="24"/>
  <c r="H3333" i="24"/>
  <c r="J3333" i="24"/>
  <c r="H3325" i="24"/>
  <c r="J3325" i="24"/>
  <c r="H3317" i="24"/>
  <c r="J3317" i="24"/>
  <c r="H3309" i="24"/>
  <c r="J3309" i="24"/>
  <c r="H3301" i="24"/>
  <c r="J3301" i="24"/>
  <c r="H3293" i="24"/>
  <c r="J3293" i="24"/>
  <c r="H3285" i="24"/>
  <c r="J3285" i="24"/>
  <c r="H3277" i="24"/>
  <c r="J3277" i="24"/>
  <c r="H3269" i="24"/>
  <c r="J3269" i="24"/>
  <c r="H3261" i="24"/>
  <c r="J3261" i="24"/>
  <c r="H3253" i="24"/>
  <c r="J3253" i="24"/>
  <c r="H3245" i="24"/>
  <c r="J3245" i="24"/>
  <c r="H3237" i="24"/>
  <c r="J3237" i="24"/>
  <c r="H3229" i="24"/>
  <c r="J3229" i="24"/>
  <c r="H3221" i="24"/>
  <c r="J3221" i="24"/>
  <c r="H3213" i="24"/>
  <c r="J3213" i="24"/>
  <c r="H3205" i="24"/>
  <c r="J3205" i="24"/>
  <c r="H3197" i="24"/>
  <c r="J3197" i="24"/>
  <c r="H3189" i="24"/>
  <c r="J3189" i="24"/>
  <c r="H3181" i="24"/>
  <c r="J3181" i="24"/>
  <c r="H3173" i="24"/>
  <c r="J3173" i="24"/>
  <c r="H3165" i="24"/>
  <c r="J3165" i="24"/>
  <c r="H3157" i="24"/>
  <c r="J3157" i="24"/>
  <c r="H3149" i="24"/>
  <c r="J3149" i="24"/>
  <c r="H3141" i="24"/>
  <c r="J3141" i="24"/>
  <c r="H3133" i="24"/>
  <c r="J3133" i="24"/>
  <c r="H3125" i="24"/>
  <c r="J3125" i="24"/>
  <c r="H3117" i="24"/>
  <c r="J3117" i="24"/>
  <c r="H3109" i="24"/>
  <c r="J3109" i="24"/>
  <c r="H3101" i="24"/>
  <c r="J3101" i="24"/>
  <c r="H3093" i="24"/>
  <c r="J3093" i="24"/>
  <c r="H3085" i="24"/>
  <c r="J3085" i="24"/>
  <c r="H3077" i="24"/>
  <c r="J3077" i="24"/>
  <c r="H3069" i="24"/>
  <c r="J3069" i="24"/>
  <c r="H3061" i="24"/>
  <c r="J3061" i="24"/>
  <c r="H3053" i="24"/>
  <c r="J3053" i="24"/>
  <c r="H3045" i="24"/>
  <c r="J3045" i="24"/>
  <c r="H3037" i="24"/>
  <c r="J3037" i="24"/>
  <c r="H3029" i="24"/>
  <c r="J3029" i="24"/>
  <c r="H3021" i="24"/>
  <c r="J3021" i="24"/>
  <c r="H3013" i="24"/>
  <c r="J3013" i="24"/>
  <c r="H3005" i="24"/>
  <c r="J3005" i="24"/>
  <c r="H2997" i="24"/>
  <c r="J2997" i="24"/>
  <c r="H2989" i="24"/>
  <c r="J2989" i="24"/>
  <c r="H2981" i="24"/>
  <c r="J2981" i="24"/>
  <c r="H2973" i="24"/>
  <c r="J2973" i="24"/>
  <c r="H2965" i="24"/>
  <c r="J2965" i="24"/>
  <c r="H2957" i="24"/>
  <c r="J2957" i="24"/>
  <c r="H2949" i="24"/>
  <c r="J2949" i="24"/>
  <c r="H2941" i="24"/>
  <c r="J2941" i="24"/>
  <c r="H2933" i="24"/>
  <c r="J2933" i="24"/>
  <c r="H2925" i="24"/>
  <c r="J2925" i="24"/>
  <c r="H2917" i="24"/>
  <c r="J2917" i="24"/>
  <c r="H2909" i="24"/>
  <c r="J2909" i="24"/>
  <c r="H2901" i="24"/>
  <c r="J2901" i="24"/>
  <c r="H2893" i="24"/>
  <c r="J2893" i="24"/>
  <c r="H2885" i="24"/>
  <c r="J2885" i="24"/>
  <c r="H2877" i="24"/>
  <c r="J2877" i="24"/>
  <c r="H2869" i="24"/>
  <c r="J2869" i="24"/>
  <c r="H2861" i="24"/>
  <c r="J2861" i="24"/>
  <c r="H2853" i="24"/>
  <c r="J2853" i="24"/>
  <c r="H2845" i="24"/>
  <c r="J2845" i="24"/>
  <c r="H2837" i="24"/>
  <c r="J2837" i="24"/>
  <c r="H2829" i="24"/>
  <c r="J2829" i="24"/>
  <c r="H2821" i="24"/>
  <c r="J2821" i="24"/>
  <c r="H2813" i="24"/>
  <c r="J2813" i="24"/>
  <c r="H2805" i="24"/>
  <c r="J2805" i="24"/>
  <c r="H2797" i="24"/>
  <c r="J2797" i="24"/>
  <c r="H2789" i="24"/>
  <c r="J2789" i="24"/>
  <c r="H2781" i="24"/>
  <c r="J2781" i="24"/>
  <c r="H2773" i="24"/>
  <c r="J2773" i="24"/>
  <c r="H2765" i="24"/>
  <c r="J2765" i="24"/>
  <c r="H2757" i="24"/>
  <c r="J2757" i="24"/>
  <c r="H2749" i="24"/>
  <c r="J2749" i="24"/>
  <c r="H2741" i="24"/>
  <c r="J2741" i="24"/>
  <c r="H2733" i="24"/>
  <c r="J2733" i="24"/>
  <c r="H2725" i="24"/>
  <c r="J2725" i="24"/>
  <c r="H2717" i="24"/>
  <c r="J2717" i="24"/>
  <c r="H2709" i="24"/>
  <c r="J2709" i="24"/>
  <c r="H2701" i="24"/>
  <c r="J2701" i="24"/>
  <c r="H2693" i="24"/>
  <c r="J2693" i="24"/>
  <c r="H2685" i="24"/>
  <c r="J2685" i="24"/>
  <c r="H2677" i="24"/>
  <c r="J2677" i="24"/>
  <c r="H2669" i="24"/>
  <c r="J2669" i="24"/>
  <c r="H2661" i="24"/>
  <c r="J2661" i="24"/>
  <c r="H2653" i="24"/>
  <c r="J2653" i="24"/>
  <c r="H2645" i="24"/>
  <c r="J2645" i="24"/>
  <c r="H2637" i="24"/>
  <c r="J2637" i="24"/>
  <c r="H2629" i="24"/>
  <c r="J2629" i="24"/>
  <c r="H2621" i="24"/>
  <c r="J2621" i="24"/>
  <c r="H2613" i="24"/>
  <c r="J2613" i="24"/>
  <c r="H2605" i="24"/>
  <c r="J2605" i="24"/>
  <c r="H2597" i="24"/>
  <c r="J2597" i="24"/>
  <c r="H2589" i="24"/>
  <c r="J2589" i="24"/>
  <c r="H2581" i="24"/>
  <c r="J2581" i="24"/>
  <c r="H2573" i="24"/>
  <c r="J2573" i="24"/>
  <c r="H2565" i="24"/>
  <c r="J2565" i="24"/>
  <c r="H2557" i="24"/>
  <c r="J2557" i="24"/>
  <c r="H2549" i="24"/>
  <c r="J2549" i="24"/>
  <c r="H2541" i="24"/>
  <c r="J2541" i="24"/>
  <c r="H2533" i="24"/>
  <c r="J2533" i="24"/>
  <c r="H2525" i="24"/>
  <c r="J2525" i="24"/>
  <c r="H2517" i="24"/>
  <c r="J2517" i="24"/>
  <c r="H2509" i="24"/>
  <c r="J2509" i="24"/>
  <c r="H2501" i="24"/>
  <c r="J2501" i="24"/>
  <c r="H2493" i="24"/>
  <c r="J2493" i="24"/>
  <c r="H2485" i="24"/>
  <c r="J2485" i="24"/>
  <c r="H2477" i="24"/>
  <c r="J2477" i="24"/>
  <c r="H2469" i="24"/>
  <c r="J2469" i="24"/>
  <c r="H2461" i="24"/>
  <c r="J2461" i="24"/>
  <c r="H2453" i="24"/>
  <c r="J2453" i="24"/>
  <c r="H2445" i="24"/>
  <c r="J2445" i="24"/>
  <c r="H2437" i="24"/>
  <c r="J2437" i="24"/>
  <c r="H2429" i="24"/>
  <c r="J2429" i="24"/>
  <c r="H2421" i="24"/>
  <c r="J2421" i="24"/>
  <c r="H2413" i="24"/>
  <c r="J2413" i="24"/>
  <c r="H2405" i="24"/>
  <c r="J2405" i="24"/>
  <c r="H2397" i="24"/>
  <c r="J2397" i="24"/>
  <c r="H2389" i="24"/>
  <c r="J2389" i="24"/>
  <c r="H2381" i="24"/>
  <c r="J2381" i="24"/>
  <c r="H2373" i="24"/>
  <c r="J2373" i="24"/>
  <c r="H2365" i="24"/>
  <c r="J2365" i="24"/>
  <c r="H2357" i="24"/>
  <c r="J2357" i="24"/>
  <c r="H2349" i="24"/>
  <c r="J2349" i="24"/>
  <c r="H2341" i="24"/>
  <c r="J2341" i="24"/>
  <c r="H2333" i="24"/>
  <c r="J2333" i="24"/>
  <c r="H2325" i="24"/>
  <c r="J2325" i="24"/>
  <c r="H2317" i="24"/>
  <c r="J2317" i="24"/>
  <c r="H2309" i="24"/>
  <c r="J2309" i="24"/>
  <c r="H2301" i="24"/>
  <c r="J2301" i="24"/>
  <c r="H2293" i="24"/>
  <c r="J2293" i="24"/>
  <c r="H2285" i="24"/>
  <c r="J2285" i="24"/>
  <c r="H2277" i="24"/>
  <c r="J2277" i="24"/>
  <c r="H2269" i="24"/>
  <c r="J2269" i="24"/>
  <c r="H2261" i="24"/>
  <c r="J2261" i="24"/>
  <c r="H2253" i="24"/>
  <c r="J2253" i="24"/>
  <c r="H2245" i="24"/>
  <c r="J2245" i="24"/>
  <c r="H2237" i="24"/>
  <c r="J2237" i="24"/>
  <c r="H2229" i="24"/>
  <c r="J2229" i="24"/>
  <c r="H2221" i="24"/>
  <c r="J2221" i="24"/>
  <c r="H2213" i="24"/>
  <c r="J2213" i="24"/>
  <c r="H2205" i="24"/>
  <c r="J2205" i="24"/>
  <c r="H2197" i="24"/>
  <c r="J2197" i="24"/>
  <c r="H2189" i="24"/>
  <c r="J2189" i="24"/>
  <c r="H2181" i="24"/>
  <c r="J2181" i="24"/>
  <c r="H2173" i="24"/>
  <c r="J2173" i="24"/>
  <c r="H2165" i="24"/>
  <c r="J2165" i="24"/>
  <c r="H2157" i="24"/>
  <c r="J2157" i="24"/>
  <c r="H2149" i="24"/>
  <c r="J2149" i="24"/>
  <c r="H2141" i="24"/>
  <c r="J2141" i="24"/>
  <c r="H2133" i="24"/>
  <c r="J2133" i="24"/>
  <c r="H2125" i="24"/>
  <c r="J2125" i="24"/>
  <c r="H2117" i="24"/>
  <c r="J2117" i="24"/>
  <c r="H2109" i="24"/>
  <c r="J2109" i="24"/>
  <c r="H2101" i="24"/>
  <c r="J2101" i="24"/>
  <c r="H2093" i="24"/>
  <c r="J2093" i="24"/>
  <c r="H2085" i="24"/>
  <c r="J2085" i="24"/>
  <c r="H2077" i="24"/>
  <c r="J2077" i="24"/>
  <c r="H2069" i="24"/>
  <c r="J2069" i="24"/>
  <c r="H2061" i="24"/>
  <c r="J2061" i="24"/>
  <c r="H2053" i="24"/>
  <c r="J2053" i="24"/>
  <c r="H2045" i="24"/>
  <c r="J2045" i="24"/>
  <c r="H2037" i="24"/>
  <c r="J2037" i="24"/>
  <c r="H2029" i="24"/>
  <c r="J2029" i="24"/>
  <c r="H2021" i="24"/>
  <c r="J2021" i="24"/>
  <c r="H2013" i="24"/>
  <c r="J2013" i="24"/>
  <c r="H2005" i="24"/>
  <c r="J2005" i="24"/>
  <c r="H1997" i="24"/>
  <c r="J1997" i="24"/>
  <c r="H1989" i="24"/>
  <c r="J1989" i="24"/>
  <c r="H1981" i="24"/>
  <c r="J1981" i="24"/>
  <c r="H1973" i="24"/>
  <c r="J1973" i="24"/>
  <c r="H1965" i="24"/>
  <c r="J1965" i="24"/>
  <c r="H1957" i="24"/>
  <c r="J1957" i="24"/>
  <c r="H1949" i="24"/>
  <c r="J1949" i="24"/>
  <c r="H1941" i="24"/>
  <c r="J1941" i="24"/>
  <c r="H1933" i="24"/>
  <c r="J1933" i="24"/>
  <c r="H1925" i="24"/>
  <c r="J1925" i="24"/>
  <c r="H1917" i="24"/>
  <c r="J1917" i="24"/>
  <c r="H1909" i="24"/>
  <c r="J1909" i="24"/>
  <c r="H1901" i="24"/>
  <c r="J1901" i="24"/>
  <c r="H1893" i="24"/>
  <c r="J1893" i="24"/>
  <c r="H1885" i="24"/>
  <c r="J1885" i="24"/>
  <c r="H1877" i="24"/>
  <c r="J1877" i="24"/>
  <c r="H1869" i="24"/>
  <c r="J1869" i="24"/>
  <c r="H1861" i="24"/>
  <c r="J1861" i="24"/>
  <c r="H1853" i="24"/>
  <c r="J1853" i="24"/>
  <c r="H1845" i="24"/>
  <c r="J1845" i="24"/>
  <c r="H1837" i="24"/>
  <c r="J1837" i="24"/>
  <c r="H1829" i="24"/>
  <c r="J1829" i="24"/>
  <c r="H1821" i="24"/>
  <c r="J1821" i="24"/>
  <c r="H1813" i="24"/>
  <c r="J1813" i="24"/>
  <c r="H1805" i="24"/>
  <c r="J1805" i="24"/>
  <c r="H1797" i="24"/>
  <c r="J1797" i="24"/>
  <c r="H1789" i="24"/>
  <c r="J1789" i="24"/>
  <c r="H1781" i="24"/>
  <c r="J1781" i="24"/>
  <c r="H1773" i="24"/>
  <c r="J1773" i="24"/>
  <c r="H1765" i="24"/>
  <c r="J1765" i="24"/>
  <c r="H1757" i="24"/>
  <c r="J1757" i="24"/>
  <c r="H1749" i="24"/>
  <c r="J1749" i="24"/>
  <c r="H1741" i="24"/>
  <c r="J1741" i="24"/>
  <c r="H1733" i="24"/>
  <c r="J1733" i="24"/>
  <c r="H1725" i="24"/>
  <c r="J1725" i="24"/>
  <c r="H1717" i="24"/>
  <c r="J1717" i="24"/>
  <c r="H1709" i="24"/>
  <c r="J1709" i="24"/>
  <c r="H1701" i="24"/>
  <c r="J1701" i="24"/>
  <c r="H1693" i="24"/>
  <c r="J1693" i="24"/>
  <c r="H1685" i="24"/>
  <c r="J1685" i="24"/>
  <c r="H1677" i="24"/>
  <c r="J1677" i="24"/>
  <c r="H1669" i="24"/>
  <c r="J1669" i="24"/>
  <c r="H1661" i="24"/>
  <c r="J1661" i="24"/>
  <c r="H1653" i="24"/>
  <c r="J1653" i="24"/>
  <c r="H1645" i="24"/>
  <c r="J1645" i="24"/>
  <c r="H1637" i="24"/>
  <c r="J1637" i="24"/>
  <c r="H1629" i="24"/>
  <c r="J1629" i="24"/>
  <c r="H1621" i="24"/>
  <c r="J1621" i="24"/>
  <c r="H1613" i="24"/>
  <c r="J1613" i="24"/>
  <c r="H1605" i="24"/>
  <c r="J1605" i="24"/>
  <c r="H1597" i="24"/>
  <c r="J1597" i="24"/>
  <c r="H1589" i="24"/>
  <c r="J1589" i="24"/>
  <c r="H1581" i="24"/>
  <c r="J1581" i="24"/>
  <c r="H1573" i="24"/>
  <c r="J1573" i="24"/>
  <c r="H1565" i="24"/>
  <c r="J1565" i="24"/>
  <c r="H1557" i="24"/>
  <c r="J1557" i="24"/>
  <c r="H1549" i="24"/>
  <c r="J1549" i="24"/>
  <c r="H1541" i="24"/>
  <c r="J1541" i="24"/>
  <c r="H1533" i="24"/>
  <c r="J1533" i="24"/>
  <c r="H1525" i="24"/>
  <c r="J1525" i="24"/>
  <c r="H1517" i="24"/>
  <c r="J1517" i="24"/>
  <c r="H1509" i="24"/>
  <c r="J1509" i="24"/>
  <c r="H1501" i="24"/>
  <c r="J1501" i="24"/>
  <c r="H1493" i="24"/>
  <c r="J1493" i="24"/>
  <c r="H1485" i="24"/>
  <c r="J1485" i="24"/>
  <c r="H1477" i="24"/>
  <c r="J1477" i="24"/>
  <c r="H1469" i="24"/>
  <c r="J1469" i="24"/>
  <c r="H1461" i="24"/>
  <c r="J1461" i="24"/>
  <c r="H1453" i="24"/>
  <c r="J1453" i="24"/>
  <c r="H1445" i="24"/>
  <c r="J1445" i="24"/>
  <c r="H1437" i="24"/>
  <c r="J1437" i="24"/>
  <c r="H1429" i="24"/>
  <c r="J1429" i="24"/>
  <c r="H1421" i="24"/>
  <c r="J1421" i="24"/>
  <c r="H1413" i="24"/>
  <c r="J1413" i="24"/>
  <c r="H1405" i="24"/>
  <c r="J1405" i="24"/>
  <c r="H1397" i="24"/>
  <c r="J1397" i="24"/>
  <c r="H1389" i="24"/>
  <c r="J1389" i="24"/>
  <c r="H1381" i="24"/>
  <c r="J1381" i="24"/>
  <c r="H1373" i="24"/>
  <c r="J1373" i="24"/>
  <c r="H1365" i="24"/>
  <c r="J1365" i="24"/>
  <c r="H1357" i="24"/>
  <c r="J1357" i="24"/>
  <c r="H1349" i="24"/>
  <c r="J1349" i="24"/>
  <c r="H1341" i="24"/>
  <c r="J1341" i="24"/>
  <c r="H1333" i="24"/>
  <c r="J1333" i="24"/>
  <c r="H1325" i="24"/>
  <c r="J1325" i="24"/>
  <c r="H1317" i="24"/>
  <c r="J1317" i="24"/>
  <c r="H1309" i="24"/>
  <c r="J1309" i="24"/>
  <c r="H1301" i="24"/>
  <c r="J1301" i="24"/>
  <c r="H1293" i="24"/>
  <c r="J1293" i="24"/>
  <c r="H1285" i="24"/>
  <c r="J1285" i="24"/>
  <c r="H1277" i="24"/>
  <c r="J1277" i="24"/>
  <c r="H1269" i="24"/>
  <c r="J1269" i="24"/>
  <c r="H1261" i="24"/>
  <c r="J1261" i="24"/>
  <c r="H1253" i="24"/>
  <c r="J1253" i="24"/>
  <c r="H1245" i="24"/>
  <c r="J1245" i="24"/>
  <c r="H1237" i="24"/>
  <c r="J1237" i="24"/>
  <c r="H1229" i="24"/>
  <c r="J1229" i="24"/>
  <c r="H1221" i="24"/>
  <c r="J1221" i="24"/>
  <c r="H1213" i="24"/>
  <c r="J1213" i="24"/>
  <c r="H1205" i="24"/>
  <c r="J1205" i="24"/>
  <c r="H1197" i="24"/>
  <c r="J1197" i="24"/>
  <c r="H1189" i="24"/>
  <c r="J1189" i="24"/>
  <c r="H1181" i="24"/>
  <c r="J1181" i="24"/>
  <c r="H1173" i="24"/>
  <c r="J1173" i="24"/>
  <c r="H1165" i="24"/>
  <c r="J1165" i="24"/>
  <c r="H1157" i="24"/>
  <c r="J1157" i="24"/>
  <c r="H1149" i="24"/>
  <c r="J1149" i="24"/>
  <c r="H1141" i="24"/>
  <c r="J1141" i="24"/>
  <c r="H1133" i="24"/>
  <c r="J1133" i="24"/>
  <c r="H1125" i="24"/>
  <c r="J1125" i="24"/>
  <c r="H1117" i="24"/>
  <c r="J1117" i="24"/>
  <c r="H1109" i="24"/>
  <c r="J1109" i="24"/>
  <c r="H1101" i="24"/>
  <c r="J1101" i="24"/>
  <c r="H1093" i="24"/>
  <c r="J1093" i="24"/>
  <c r="H1085" i="24"/>
  <c r="J1085" i="24"/>
  <c r="H1077" i="24"/>
  <c r="J1077" i="24"/>
  <c r="H1069" i="24"/>
  <c r="J1069" i="24"/>
  <c r="H1061" i="24"/>
  <c r="J1061" i="24"/>
  <c r="H1053" i="24"/>
  <c r="J1053" i="24"/>
  <c r="H1045" i="24"/>
  <c r="J1045" i="24"/>
  <c r="H1037" i="24"/>
  <c r="J1037" i="24"/>
  <c r="H1029" i="24"/>
  <c r="J1029" i="24"/>
  <c r="H1021" i="24"/>
  <c r="J1021" i="24"/>
  <c r="H1013" i="24"/>
  <c r="J1013" i="24"/>
  <c r="H1005" i="24"/>
  <c r="J1005" i="24"/>
  <c r="H997" i="24"/>
  <c r="J997" i="24"/>
  <c r="H989" i="24"/>
  <c r="J989" i="24"/>
  <c r="H981" i="24"/>
  <c r="J981" i="24"/>
  <c r="H973" i="24"/>
  <c r="J973" i="24"/>
  <c r="H965" i="24"/>
  <c r="J965" i="24"/>
  <c r="H957" i="24"/>
  <c r="J957" i="24"/>
  <c r="H949" i="24"/>
  <c r="J949" i="24"/>
  <c r="H941" i="24"/>
  <c r="J941" i="24"/>
  <c r="H933" i="24"/>
  <c r="J933" i="24"/>
  <c r="H925" i="24"/>
  <c r="J925" i="24"/>
  <c r="H917" i="24"/>
  <c r="J917" i="24"/>
  <c r="H909" i="24"/>
  <c r="J909" i="24"/>
  <c r="H901" i="24"/>
  <c r="J901" i="24"/>
  <c r="H893" i="24"/>
  <c r="J893" i="24"/>
  <c r="H885" i="24"/>
  <c r="J885" i="24"/>
  <c r="H877" i="24"/>
  <c r="J877" i="24"/>
  <c r="H869" i="24"/>
  <c r="J869" i="24"/>
  <c r="H861" i="24"/>
  <c r="J861" i="24"/>
  <c r="H853" i="24"/>
  <c r="J853" i="24"/>
  <c r="H845" i="24"/>
  <c r="J845" i="24"/>
  <c r="H837" i="24"/>
  <c r="J837" i="24"/>
  <c r="H829" i="24"/>
  <c r="J829" i="24"/>
  <c r="H821" i="24"/>
  <c r="J821" i="24"/>
  <c r="H813" i="24"/>
  <c r="J813" i="24"/>
  <c r="H805" i="24"/>
  <c r="J805" i="24"/>
  <c r="H797" i="24"/>
  <c r="J797" i="24"/>
  <c r="H789" i="24"/>
  <c r="J789" i="24"/>
  <c r="H781" i="24"/>
  <c r="J781" i="24"/>
  <c r="H773" i="24"/>
  <c r="J773" i="24"/>
  <c r="H765" i="24"/>
  <c r="J765" i="24"/>
  <c r="H757" i="24"/>
  <c r="J757" i="24"/>
  <c r="H749" i="24"/>
  <c r="J749" i="24"/>
  <c r="H741" i="24"/>
  <c r="J741" i="24"/>
  <c r="H733" i="24"/>
  <c r="J733" i="24"/>
  <c r="H725" i="24"/>
  <c r="J725" i="24"/>
  <c r="H717" i="24"/>
  <c r="J717" i="24"/>
  <c r="H709" i="24"/>
  <c r="J709" i="24"/>
  <c r="H701" i="24"/>
  <c r="J701" i="24"/>
  <c r="H693" i="24"/>
  <c r="J693" i="24"/>
  <c r="H685" i="24"/>
  <c r="J685" i="24"/>
  <c r="H677" i="24"/>
  <c r="J677" i="24"/>
  <c r="H669" i="24"/>
  <c r="J669" i="24"/>
  <c r="H661" i="24"/>
  <c r="J661" i="24"/>
  <c r="H653" i="24"/>
  <c r="J653" i="24"/>
  <c r="H645" i="24"/>
  <c r="J645" i="24"/>
  <c r="H637" i="24"/>
  <c r="J637" i="24"/>
  <c r="H629" i="24"/>
  <c r="J629" i="24"/>
  <c r="H621" i="24"/>
  <c r="J621" i="24"/>
  <c r="H613" i="24"/>
  <c r="J613" i="24"/>
  <c r="H605" i="24"/>
  <c r="J605" i="24"/>
  <c r="H597" i="24"/>
  <c r="J597" i="24"/>
  <c r="H589" i="24"/>
  <c r="J589" i="24"/>
  <c r="H581" i="24"/>
  <c r="J581" i="24"/>
  <c r="H573" i="24"/>
  <c r="J573" i="24"/>
  <c r="H565" i="24"/>
  <c r="J565" i="24"/>
  <c r="H557" i="24"/>
  <c r="J557" i="24"/>
  <c r="H549" i="24"/>
  <c r="J549" i="24"/>
  <c r="H541" i="24"/>
  <c r="J541" i="24"/>
  <c r="H533" i="24"/>
  <c r="J533" i="24"/>
  <c r="H525" i="24"/>
  <c r="J525" i="24"/>
  <c r="H517" i="24"/>
  <c r="J517" i="24"/>
  <c r="H509" i="24"/>
  <c r="J509" i="24"/>
  <c r="H501" i="24"/>
  <c r="J501" i="24"/>
  <c r="H493" i="24"/>
  <c r="J493" i="24"/>
  <c r="H485" i="24"/>
  <c r="J485" i="24"/>
  <c r="H477" i="24"/>
  <c r="J477" i="24"/>
  <c r="H469" i="24"/>
  <c r="J469" i="24"/>
  <c r="H461" i="24"/>
  <c r="J461" i="24"/>
  <c r="H453" i="24"/>
  <c r="J453" i="24"/>
  <c r="H445" i="24"/>
  <c r="J445" i="24"/>
  <c r="H437" i="24"/>
  <c r="J437" i="24"/>
  <c r="H429" i="24"/>
  <c r="J429" i="24"/>
  <c r="H421" i="24"/>
  <c r="J421" i="24"/>
  <c r="H413" i="24"/>
  <c r="J413" i="24"/>
  <c r="H405" i="24"/>
  <c r="J405" i="24"/>
  <c r="H397" i="24"/>
  <c r="J397" i="24"/>
  <c r="H389" i="24"/>
  <c r="J389" i="24"/>
  <c r="H381" i="24"/>
  <c r="J381" i="24"/>
  <c r="H373" i="24"/>
  <c r="J373" i="24"/>
  <c r="H365" i="24"/>
  <c r="J365" i="24"/>
  <c r="H357" i="24"/>
  <c r="J357" i="24"/>
  <c r="H349" i="24"/>
  <c r="J349" i="24"/>
  <c r="H341" i="24"/>
  <c r="J341" i="24"/>
  <c r="H333" i="24"/>
  <c r="J333" i="24"/>
  <c r="H325" i="24"/>
  <c r="J325" i="24"/>
  <c r="H317" i="24"/>
  <c r="J317" i="24"/>
  <c r="H309" i="24"/>
  <c r="J309" i="24"/>
  <c r="H301" i="24"/>
  <c r="J301" i="24"/>
  <c r="H293" i="24"/>
  <c r="J293" i="24"/>
  <c r="H285" i="24"/>
  <c r="J285" i="24"/>
  <c r="H277" i="24"/>
  <c r="J277" i="24"/>
  <c r="H269" i="24"/>
  <c r="J269" i="24"/>
  <c r="H261" i="24"/>
  <c r="J261" i="24"/>
  <c r="H253" i="24"/>
  <c r="J253" i="24"/>
  <c r="H245" i="24"/>
  <c r="J245" i="24"/>
  <c r="H237" i="24"/>
  <c r="J237" i="24"/>
  <c r="H229" i="24"/>
  <c r="J229" i="24"/>
  <c r="H221" i="24"/>
  <c r="J221" i="24"/>
  <c r="H213" i="24"/>
  <c r="J213" i="24"/>
  <c r="H205" i="24"/>
  <c r="J205" i="24"/>
  <c r="H197" i="24"/>
  <c r="J197" i="24"/>
  <c r="H189" i="24"/>
  <c r="J189" i="24"/>
  <c r="H181" i="24"/>
  <c r="J181" i="24"/>
  <c r="H173" i="24"/>
  <c r="J173" i="24"/>
  <c r="H165" i="24"/>
  <c r="J165" i="24"/>
  <c r="H157" i="24"/>
  <c r="J157" i="24"/>
  <c r="H149" i="24"/>
  <c r="J149" i="24"/>
  <c r="H141" i="24"/>
  <c r="J141" i="24"/>
  <c r="H133" i="24"/>
  <c r="J133" i="24"/>
  <c r="H125" i="24"/>
  <c r="J125" i="24"/>
  <c r="H117" i="24"/>
  <c r="J117" i="24"/>
  <c r="H109" i="24"/>
  <c r="J109" i="24"/>
  <c r="H101" i="24"/>
  <c r="J101" i="24"/>
  <c r="H93" i="24"/>
  <c r="J93" i="24"/>
  <c r="H85" i="24"/>
  <c r="J85" i="24"/>
  <c r="H77" i="24"/>
  <c r="J77" i="24"/>
  <c r="H69" i="24"/>
  <c r="J69" i="24"/>
  <c r="H61" i="24"/>
  <c r="J61" i="24"/>
  <c r="H53" i="24"/>
  <c r="J53" i="24"/>
  <c r="H45" i="24"/>
  <c r="J45" i="24"/>
  <c r="H37" i="24"/>
  <c r="J37" i="24"/>
  <c r="H29" i="24"/>
  <c r="J29" i="24"/>
  <c r="H21" i="24"/>
  <c r="J21" i="24"/>
  <c r="F57" i="67" l="1"/>
  <c r="H4" i="10"/>
  <c r="G56" i="67"/>
  <c r="H3" i="10"/>
  <c r="G55" i="67"/>
  <c r="G5" i="48"/>
  <c r="F57" i="68"/>
  <c r="H2" i="9"/>
  <c r="G44" i="67"/>
  <c r="H2" i="47"/>
  <c r="G44" i="68"/>
  <c r="H6" i="48"/>
  <c r="G58" i="68"/>
  <c r="G9" i="48"/>
  <c r="G61" i="68" s="1"/>
  <c r="H5" i="12"/>
  <c r="G87" i="67"/>
  <c r="H5" i="10"/>
  <c r="G57" i="67"/>
  <c r="H2" i="12"/>
  <c r="G84" i="67"/>
  <c r="I2" i="10"/>
  <c r="I54" i="67" s="1"/>
  <c r="H54" i="67"/>
  <c r="H6" i="10"/>
  <c r="G58" i="67"/>
  <c r="H5" i="51"/>
  <c r="G87" i="68"/>
  <c r="H3" i="48"/>
  <c r="G7" i="48"/>
  <c r="G59" i="68" s="1"/>
  <c r="G55" i="68"/>
  <c r="G4" i="48"/>
  <c r="F56" i="68"/>
  <c r="G4" i="51"/>
  <c r="F86" i="68"/>
  <c r="H2" i="48"/>
  <c r="G54" i="68"/>
  <c r="H4" i="12"/>
  <c r="G86" i="67"/>
  <c r="J3" i="41"/>
  <c r="I15" i="68"/>
  <c r="G21" i="68"/>
  <c r="H9" i="41"/>
  <c r="I9" i="41" s="1"/>
  <c r="K2" i="41"/>
  <c r="K14" i="68" s="1"/>
  <c r="J14" i="68"/>
  <c r="K5" i="7"/>
  <c r="K17" i="67" s="1"/>
  <c r="J17" i="67"/>
  <c r="K3" i="7"/>
  <c r="K15" i="67" s="1"/>
  <c r="J15" i="67"/>
  <c r="G19" i="68"/>
  <c r="H7" i="41"/>
  <c r="I7" i="41" s="1"/>
  <c r="K6" i="7"/>
  <c r="K18" i="67" s="1"/>
  <c r="J18" i="67"/>
  <c r="K2" i="7"/>
  <c r="K14" i="67" s="1"/>
  <c r="J14" i="67"/>
  <c r="K4" i="41"/>
  <c r="K16" i="68" s="1"/>
  <c r="J16" i="68"/>
  <c r="K5" i="41"/>
  <c r="K17" i="68" s="1"/>
  <c r="J17" i="68"/>
  <c r="K6" i="41"/>
  <c r="K18" i="68" s="1"/>
  <c r="J18" i="68"/>
  <c r="K4" i="7"/>
  <c r="K16" i="67" s="1"/>
  <c r="J16" i="67"/>
  <c r="H18" i="68"/>
  <c r="H15" i="68"/>
  <c r="C21" i="14"/>
  <c r="I2" i="9" l="1"/>
  <c r="I44" i="67" s="1"/>
  <c r="H44" i="67"/>
  <c r="I5" i="12"/>
  <c r="I87" i="67" s="1"/>
  <c r="H87" i="67"/>
  <c r="I5" i="10"/>
  <c r="I57" i="67" s="1"/>
  <c r="H57" i="67"/>
  <c r="H4" i="48"/>
  <c r="G56" i="68"/>
  <c r="H5" i="48"/>
  <c r="G57" i="68"/>
  <c r="I6" i="10"/>
  <c r="I58" i="67" s="1"/>
  <c r="H58" i="67"/>
  <c r="I5" i="51"/>
  <c r="I87" i="68" s="1"/>
  <c r="H87" i="68"/>
  <c r="I4" i="12"/>
  <c r="I86" i="67" s="1"/>
  <c r="H86" i="67"/>
  <c r="I6" i="48"/>
  <c r="H58" i="68"/>
  <c r="H9" i="48"/>
  <c r="H61" i="68" s="1"/>
  <c r="I3" i="10"/>
  <c r="I55" i="67" s="1"/>
  <c r="H55" i="67"/>
  <c r="I3" i="48"/>
  <c r="H7" i="48"/>
  <c r="H59" i="68" s="1"/>
  <c r="H55" i="68"/>
  <c r="I2" i="12"/>
  <c r="I84" i="67" s="1"/>
  <c r="H84" i="67"/>
  <c r="H4" i="51"/>
  <c r="G86" i="68"/>
  <c r="I2" i="48"/>
  <c r="I54" i="68" s="1"/>
  <c r="H54" i="68"/>
  <c r="I2" i="47"/>
  <c r="I44" i="68" s="1"/>
  <c r="H44" i="68"/>
  <c r="I4" i="10"/>
  <c r="I56" i="67" s="1"/>
  <c r="H56" i="67"/>
  <c r="H21" i="68"/>
  <c r="H19" i="68"/>
  <c r="I19" i="68"/>
  <c r="J7" i="41"/>
  <c r="K3" i="41"/>
  <c r="K15" i="68" s="1"/>
  <c r="J15" i="68"/>
  <c r="J9" i="41"/>
  <c r="I21" i="68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V21" i="14"/>
  <c r="W21" i="14"/>
  <c r="X21" i="14"/>
  <c r="Y21" i="14"/>
  <c r="Z21" i="14"/>
  <c r="AA21" i="14"/>
  <c r="AB21" i="14"/>
  <c r="AC21" i="14"/>
  <c r="AD21" i="14"/>
  <c r="AE21" i="14"/>
  <c r="AF21" i="14"/>
  <c r="AG21" i="14"/>
  <c r="AH21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V22" i="14"/>
  <c r="W22" i="14"/>
  <c r="X22" i="14"/>
  <c r="Y22" i="14"/>
  <c r="Z22" i="14"/>
  <c r="AA22" i="14"/>
  <c r="AB22" i="14"/>
  <c r="AC22" i="14"/>
  <c r="AD22" i="14"/>
  <c r="AE22" i="14"/>
  <c r="AF22" i="14"/>
  <c r="AG22" i="14"/>
  <c r="AH22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V23" i="14"/>
  <c r="W23" i="14"/>
  <c r="X23" i="14"/>
  <c r="Y23" i="14"/>
  <c r="Z23" i="14"/>
  <c r="AA23" i="14"/>
  <c r="AB23" i="14"/>
  <c r="AC23" i="14"/>
  <c r="AD23" i="14"/>
  <c r="AE23" i="14"/>
  <c r="AF23" i="14"/>
  <c r="AG23" i="14"/>
  <c r="AH23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V24" i="14"/>
  <c r="W24" i="14"/>
  <c r="X24" i="14"/>
  <c r="Y24" i="14"/>
  <c r="Z24" i="14"/>
  <c r="AA24" i="14"/>
  <c r="AB24" i="14"/>
  <c r="AC24" i="14"/>
  <c r="AD24" i="14"/>
  <c r="AE24" i="14"/>
  <c r="AF24" i="14"/>
  <c r="AG24" i="14"/>
  <c r="AH24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V25" i="14"/>
  <c r="W25" i="14"/>
  <c r="X25" i="14"/>
  <c r="Y25" i="14"/>
  <c r="Z25" i="14"/>
  <c r="AA25" i="14"/>
  <c r="AB25" i="14"/>
  <c r="AC25" i="14"/>
  <c r="AD25" i="14"/>
  <c r="AE25" i="14"/>
  <c r="AF25" i="14"/>
  <c r="AG25" i="14"/>
  <c r="AH25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C26" i="14"/>
  <c r="C24" i="14"/>
  <c r="C23" i="14"/>
  <c r="C22" i="14"/>
  <c r="I4" i="48" l="1"/>
  <c r="I56" i="68" s="1"/>
  <c r="H56" i="68"/>
  <c r="I7" i="48"/>
  <c r="I59" i="68" s="1"/>
  <c r="I55" i="68"/>
  <c r="I4" i="51"/>
  <c r="I86" i="68" s="1"/>
  <c r="H86" i="68"/>
  <c r="I58" i="68"/>
  <c r="I9" i="48"/>
  <c r="I61" i="68" s="1"/>
  <c r="I5" i="48"/>
  <c r="I57" i="68" s="1"/>
  <c r="H57" i="68"/>
  <c r="K7" i="41"/>
  <c r="K19" i="68" s="1"/>
  <c r="J19" i="68"/>
  <c r="J21" i="68"/>
  <c r="K9" i="41"/>
  <c r="K21" i="68" s="1"/>
  <c r="L2" i="50"/>
  <c r="L74" i="68" s="1"/>
  <c r="L2" i="17"/>
  <c r="L74" i="67" s="1"/>
  <c r="C2" i="50"/>
  <c r="C74" i="68" s="1"/>
  <c r="C2" i="17"/>
  <c r="C74" i="67" s="1"/>
  <c r="J2" i="50"/>
  <c r="J74" i="68" s="1"/>
  <c r="J2" i="17"/>
  <c r="J74" i="67" s="1"/>
  <c r="Y2" i="50"/>
  <c r="Y74" i="68" s="1"/>
  <c r="Y2" i="17"/>
  <c r="Y74" i="67" s="1"/>
  <c r="Q2" i="50"/>
  <c r="Q74" i="68" s="1"/>
  <c r="Q2" i="17"/>
  <c r="Q74" i="67" s="1"/>
  <c r="I2" i="50"/>
  <c r="I74" i="68" s="1"/>
  <c r="I2" i="17"/>
  <c r="I74" i="67" s="1"/>
  <c r="D2" i="50"/>
  <c r="D74" i="68" s="1"/>
  <c r="D2" i="17"/>
  <c r="D74" i="67" s="1"/>
  <c r="Z2" i="50"/>
  <c r="Z74" i="68" s="1"/>
  <c r="Z2" i="17"/>
  <c r="Z74" i="67" s="1"/>
  <c r="AF2" i="17"/>
  <c r="AF74" i="67" s="1"/>
  <c r="AF2" i="50"/>
  <c r="AF74" i="68" s="1"/>
  <c r="X2" i="17"/>
  <c r="X74" i="67" s="1"/>
  <c r="X2" i="50"/>
  <c r="X74" i="68" s="1"/>
  <c r="P2" i="50"/>
  <c r="P74" i="68" s="1"/>
  <c r="P2" i="17"/>
  <c r="P74" i="67" s="1"/>
  <c r="H2" i="17"/>
  <c r="H74" i="67" s="1"/>
  <c r="H2" i="50"/>
  <c r="H74" i="68" s="1"/>
  <c r="AB2" i="50"/>
  <c r="AB74" i="68" s="1"/>
  <c r="AB2" i="17"/>
  <c r="AB74" i="67" s="1"/>
  <c r="S2" i="50"/>
  <c r="S74" i="68" s="1"/>
  <c r="S2" i="17"/>
  <c r="S74" i="67" s="1"/>
  <c r="AE2" i="50"/>
  <c r="AE74" i="68" s="1"/>
  <c r="AE2" i="17"/>
  <c r="AE74" i="67" s="1"/>
  <c r="W2" i="50"/>
  <c r="W74" i="68" s="1"/>
  <c r="W2" i="17"/>
  <c r="W74" i="67" s="1"/>
  <c r="O2" i="50"/>
  <c r="O74" i="68" s="1"/>
  <c r="O2" i="17"/>
  <c r="O74" i="67" s="1"/>
  <c r="G2" i="50"/>
  <c r="G74" i="68" s="1"/>
  <c r="G2" i="17"/>
  <c r="G74" i="67" s="1"/>
  <c r="AA2" i="50"/>
  <c r="AA74" i="68" s="1"/>
  <c r="AA2" i="17"/>
  <c r="AA74" i="67" s="1"/>
  <c r="R2" i="50"/>
  <c r="R74" i="68" s="1"/>
  <c r="R2" i="17"/>
  <c r="R74" i="67" s="1"/>
  <c r="AD2" i="17"/>
  <c r="AD74" i="67" s="1"/>
  <c r="AD2" i="50"/>
  <c r="AD74" i="68" s="1"/>
  <c r="V2" i="50"/>
  <c r="V74" i="68" s="1"/>
  <c r="V2" i="17"/>
  <c r="V74" i="67" s="1"/>
  <c r="N2" i="17"/>
  <c r="N74" i="67" s="1"/>
  <c r="N2" i="50"/>
  <c r="N74" i="68" s="1"/>
  <c r="F2" i="17"/>
  <c r="F74" i="67" s="1"/>
  <c r="F2" i="50"/>
  <c r="F74" i="68" s="1"/>
  <c r="T2" i="50"/>
  <c r="T74" i="68" s="1"/>
  <c r="T2" i="17"/>
  <c r="T74" i="67" s="1"/>
  <c r="K2" i="50"/>
  <c r="K74" i="68" s="1"/>
  <c r="K2" i="17"/>
  <c r="K74" i="67" s="1"/>
  <c r="AC2" i="50"/>
  <c r="AC74" i="68" s="1"/>
  <c r="AC2" i="17"/>
  <c r="AC74" i="67" s="1"/>
  <c r="U2" i="50"/>
  <c r="U74" i="68" s="1"/>
  <c r="U2" i="17"/>
  <c r="U74" i="67" s="1"/>
  <c r="M2" i="50"/>
  <c r="M74" i="68" s="1"/>
  <c r="M2" i="17"/>
  <c r="M74" i="67" s="1"/>
  <c r="E2" i="50"/>
  <c r="E74" i="68" s="1"/>
  <c r="E2" i="17"/>
  <c r="E74" i="67" s="1"/>
  <c r="R4" i="52"/>
  <c r="R5" i="52"/>
  <c r="R6" i="52"/>
  <c r="R9" i="52" s="1"/>
  <c r="R6" i="18"/>
  <c r="R5" i="18"/>
  <c r="R4" i="18"/>
  <c r="J4" i="52"/>
  <c r="J5" i="52"/>
  <c r="J6" i="52"/>
  <c r="J9" i="52" s="1"/>
  <c r="J6" i="18"/>
  <c r="J5" i="18"/>
  <c r="J4" i="18"/>
  <c r="AD6" i="46"/>
  <c r="AD6" i="16"/>
  <c r="AD38" i="67" s="1"/>
  <c r="V6" i="46"/>
  <c r="V6" i="16"/>
  <c r="V38" i="67" s="1"/>
  <c r="N6" i="46"/>
  <c r="N6" i="16"/>
  <c r="N38" i="67" s="1"/>
  <c r="F6" i="46"/>
  <c r="F6" i="16"/>
  <c r="F38" i="67" s="1"/>
  <c r="AB5" i="46"/>
  <c r="AB37" i="68" s="1"/>
  <c r="AB5" i="16"/>
  <c r="AB37" i="67" s="1"/>
  <c r="T5" i="46"/>
  <c r="T37" i="68" s="1"/>
  <c r="T5" i="16"/>
  <c r="T37" i="67" s="1"/>
  <c r="L5" i="46"/>
  <c r="L37" i="68" s="1"/>
  <c r="L5" i="16"/>
  <c r="L37" i="67" s="1"/>
  <c r="D5" i="46"/>
  <c r="D37" i="68" s="1"/>
  <c r="D5" i="16"/>
  <c r="D37" i="67" s="1"/>
  <c r="Z4" i="46"/>
  <c r="Z36" i="68" s="1"/>
  <c r="Z4" i="16"/>
  <c r="Z36" i="67" s="1"/>
  <c r="R4" i="46"/>
  <c r="R36" i="68" s="1"/>
  <c r="R4" i="16"/>
  <c r="R36" i="67" s="1"/>
  <c r="J4" i="46"/>
  <c r="J36" i="68" s="1"/>
  <c r="J4" i="16"/>
  <c r="J36" i="67" s="1"/>
  <c r="AF3" i="46"/>
  <c r="AF3" i="16"/>
  <c r="X3" i="46"/>
  <c r="X3" i="16"/>
  <c r="P3" i="46"/>
  <c r="P3" i="16"/>
  <c r="H3" i="46"/>
  <c r="H3" i="16"/>
  <c r="Z4" i="52"/>
  <c r="Z5" i="52"/>
  <c r="Z6" i="52"/>
  <c r="Z9" i="52" s="1"/>
  <c r="Z6" i="18"/>
  <c r="Z5" i="18"/>
  <c r="Z4" i="18"/>
  <c r="I4" i="52"/>
  <c r="I5" i="52"/>
  <c r="I6" i="52"/>
  <c r="I9" i="52" s="1"/>
  <c r="I6" i="18"/>
  <c r="I5" i="18"/>
  <c r="I4" i="18"/>
  <c r="AC6" i="46"/>
  <c r="AC6" i="16"/>
  <c r="AC38" i="67" s="1"/>
  <c r="U6" i="46"/>
  <c r="U6" i="16"/>
  <c r="U38" i="67" s="1"/>
  <c r="M6" i="46"/>
  <c r="M6" i="16"/>
  <c r="M38" i="67" s="1"/>
  <c r="E6" i="46"/>
  <c r="E6" i="16"/>
  <c r="E38" i="67" s="1"/>
  <c r="AA5" i="46"/>
  <c r="AA37" i="68" s="1"/>
  <c r="AA5" i="16"/>
  <c r="AA37" i="67" s="1"/>
  <c r="S5" i="46"/>
  <c r="S37" i="68" s="1"/>
  <c r="S5" i="16"/>
  <c r="S37" i="67" s="1"/>
  <c r="K5" i="46"/>
  <c r="K37" i="68" s="1"/>
  <c r="K5" i="16"/>
  <c r="K37" i="67" s="1"/>
  <c r="C5" i="46"/>
  <c r="C37" i="68" s="1"/>
  <c r="C5" i="16"/>
  <c r="C37" i="67" s="1"/>
  <c r="Y4" i="46"/>
  <c r="Y36" i="68" s="1"/>
  <c r="Y4" i="16"/>
  <c r="Y36" i="67" s="1"/>
  <c r="Q4" i="46"/>
  <c r="Q36" i="68" s="1"/>
  <c r="Q4" i="16"/>
  <c r="Q36" i="67" s="1"/>
  <c r="I4" i="46"/>
  <c r="I36" i="68" s="1"/>
  <c r="I4" i="16"/>
  <c r="I36" i="67" s="1"/>
  <c r="AE3" i="46"/>
  <c r="AE3" i="16"/>
  <c r="W3" i="46"/>
  <c r="W3" i="16"/>
  <c r="O3" i="46"/>
  <c r="O3" i="16"/>
  <c r="G3" i="46"/>
  <c r="G3" i="16"/>
  <c r="AA4" i="52"/>
  <c r="AA5" i="52"/>
  <c r="AA6" i="52"/>
  <c r="AA9" i="52" s="1"/>
  <c r="AA6" i="18"/>
  <c r="AA5" i="18"/>
  <c r="AA4" i="18"/>
  <c r="Y4" i="52"/>
  <c r="Y5" i="52"/>
  <c r="Y6" i="52"/>
  <c r="Y9" i="52" s="1"/>
  <c r="Y6" i="18"/>
  <c r="Y5" i="18"/>
  <c r="Y4" i="18"/>
  <c r="AF4" i="52"/>
  <c r="AF5" i="52"/>
  <c r="AF6" i="52"/>
  <c r="AF9" i="52" s="1"/>
  <c r="AF6" i="18"/>
  <c r="AF5" i="18"/>
  <c r="AF4" i="18"/>
  <c r="X4" i="52"/>
  <c r="X5" i="52"/>
  <c r="X6" i="52"/>
  <c r="X9" i="52" s="1"/>
  <c r="X6" i="18"/>
  <c r="X5" i="18"/>
  <c r="X4" i="18"/>
  <c r="P4" i="52"/>
  <c r="P5" i="52"/>
  <c r="P6" i="52"/>
  <c r="P9" i="52" s="1"/>
  <c r="P6" i="18"/>
  <c r="P5" i="18"/>
  <c r="P4" i="18"/>
  <c r="H4" i="52"/>
  <c r="H5" i="52"/>
  <c r="H6" i="52"/>
  <c r="H9" i="52" s="1"/>
  <c r="H6" i="18"/>
  <c r="H5" i="18"/>
  <c r="H4" i="18"/>
  <c r="AB6" i="46"/>
  <c r="AB6" i="16"/>
  <c r="AB38" i="67" s="1"/>
  <c r="T6" i="46"/>
  <c r="T6" i="16"/>
  <c r="T38" i="67" s="1"/>
  <c r="L6" i="46"/>
  <c r="L6" i="16"/>
  <c r="L38" i="67" s="1"/>
  <c r="D6" i="46"/>
  <c r="D6" i="16"/>
  <c r="D38" i="67" s="1"/>
  <c r="Z5" i="46"/>
  <c r="Z37" i="68" s="1"/>
  <c r="Z5" i="16"/>
  <c r="Z37" i="67" s="1"/>
  <c r="R5" i="46"/>
  <c r="R37" i="68" s="1"/>
  <c r="R5" i="16"/>
  <c r="R37" i="67" s="1"/>
  <c r="J5" i="46"/>
  <c r="J37" i="68" s="1"/>
  <c r="J5" i="16"/>
  <c r="J37" i="67" s="1"/>
  <c r="AF4" i="46"/>
  <c r="AF36" i="68" s="1"/>
  <c r="AF4" i="16"/>
  <c r="AF36" i="67" s="1"/>
  <c r="X4" i="46"/>
  <c r="X36" i="68" s="1"/>
  <c r="X4" i="16"/>
  <c r="X36" i="67" s="1"/>
  <c r="P4" i="46"/>
  <c r="P36" i="68" s="1"/>
  <c r="P4" i="16"/>
  <c r="P36" i="67" s="1"/>
  <c r="H4" i="46"/>
  <c r="H36" i="68" s="1"/>
  <c r="H4" i="16"/>
  <c r="H36" i="67" s="1"/>
  <c r="AD3" i="46"/>
  <c r="AD3" i="16"/>
  <c r="V3" i="46"/>
  <c r="V3" i="16"/>
  <c r="N3" i="46"/>
  <c r="N3" i="16"/>
  <c r="F3" i="46"/>
  <c r="F3" i="16"/>
  <c r="Q4" i="52"/>
  <c r="Q5" i="52"/>
  <c r="Q6" i="52"/>
  <c r="Q9" i="52" s="1"/>
  <c r="Q6" i="18"/>
  <c r="Q5" i="18"/>
  <c r="Q4" i="18"/>
  <c r="AE6" i="52"/>
  <c r="AE9" i="52" s="1"/>
  <c r="AE4" i="52"/>
  <c r="AE5" i="52"/>
  <c r="AE6" i="18"/>
  <c r="AE5" i="18"/>
  <c r="AE4" i="18"/>
  <c r="W6" i="52"/>
  <c r="W9" i="52" s="1"/>
  <c r="W4" i="52"/>
  <c r="W5" i="52"/>
  <c r="W6" i="18"/>
  <c r="W5" i="18"/>
  <c r="W4" i="18"/>
  <c r="O6" i="52"/>
  <c r="O9" i="52" s="1"/>
  <c r="O4" i="52"/>
  <c r="O5" i="52"/>
  <c r="O6" i="18"/>
  <c r="O5" i="18"/>
  <c r="O4" i="18"/>
  <c r="G6" i="52"/>
  <c r="G9" i="52" s="1"/>
  <c r="G4" i="52"/>
  <c r="G5" i="52"/>
  <c r="G6" i="18"/>
  <c r="G5" i="18"/>
  <c r="G4" i="18"/>
  <c r="AA6" i="46"/>
  <c r="AA6" i="16"/>
  <c r="AA38" i="67" s="1"/>
  <c r="S6" i="46"/>
  <c r="S6" i="16"/>
  <c r="S38" i="67" s="1"/>
  <c r="K6" i="46"/>
  <c r="K6" i="16"/>
  <c r="K38" i="67" s="1"/>
  <c r="C6" i="46"/>
  <c r="C6" i="16"/>
  <c r="C38" i="67" s="1"/>
  <c r="Y5" i="46"/>
  <c r="Y37" i="68" s="1"/>
  <c r="Y5" i="16"/>
  <c r="Y37" i="67" s="1"/>
  <c r="Q5" i="46"/>
  <c r="Q37" i="68" s="1"/>
  <c r="Q5" i="16"/>
  <c r="Q37" i="67" s="1"/>
  <c r="I5" i="46"/>
  <c r="I37" i="68" s="1"/>
  <c r="I5" i="16"/>
  <c r="I37" i="67" s="1"/>
  <c r="AE4" i="46"/>
  <c r="AE36" i="68" s="1"/>
  <c r="AE4" i="16"/>
  <c r="AE36" i="67" s="1"/>
  <c r="W4" i="46"/>
  <c r="W36" i="68" s="1"/>
  <c r="W4" i="16"/>
  <c r="W36" i="67" s="1"/>
  <c r="O4" i="46"/>
  <c r="O36" i="68" s="1"/>
  <c r="O4" i="16"/>
  <c r="O36" i="67" s="1"/>
  <c r="G4" i="46"/>
  <c r="G36" i="68" s="1"/>
  <c r="G4" i="16"/>
  <c r="G36" i="67" s="1"/>
  <c r="AC3" i="46"/>
  <c r="AC3" i="16"/>
  <c r="U3" i="46"/>
  <c r="U3" i="16"/>
  <c r="M3" i="46"/>
  <c r="M3" i="16"/>
  <c r="E3" i="46"/>
  <c r="E3" i="16"/>
  <c r="AD5" i="52"/>
  <c r="AD6" i="52"/>
  <c r="AD9" i="52" s="1"/>
  <c r="AD4" i="52"/>
  <c r="AD6" i="18"/>
  <c r="AD5" i="18"/>
  <c r="AD4" i="18"/>
  <c r="V5" i="52"/>
  <c r="V6" i="52"/>
  <c r="V9" i="52" s="1"/>
  <c r="V4" i="52"/>
  <c r="V6" i="18"/>
  <c r="V5" i="18"/>
  <c r="V4" i="18"/>
  <c r="N5" i="52"/>
  <c r="N6" i="52"/>
  <c r="N9" i="52" s="1"/>
  <c r="N4" i="52"/>
  <c r="N6" i="18"/>
  <c r="N5" i="18"/>
  <c r="N4" i="18"/>
  <c r="F5" i="52"/>
  <c r="F6" i="52"/>
  <c r="F9" i="52" s="1"/>
  <c r="F4" i="52"/>
  <c r="F6" i="18"/>
  <c r="F5" i="18"/>
  <c r="F4" i="18"/>
  <c r="Z6" i="46"/>
  <c r="Z6" i="16"/>
  <c r="Z38" i="67" s="1"/>
  <c r="R6" i="46"/>
  <c r="R6" i="16"/>
  <c r="R38" i="67" s="1"/>
  <c r="J6" i="46"/>
  <c r="J6" i="16"/>
  <c r="J38" i="67" s="1"/>
  <c r="AF5" i="46"/>
  <c r="AF37" i="68" s="1"/>
  <c r="AF5" i="16"/>
  <c r="AF37" i="67" s="1"/>
  <c r="X5" i="46"/>
  <c r="X37" i="68" s="1"/>
  <c r="X5" i="16"/>
  <c r="X37" i="67" s="1"/>
  <c r="P5" i="46"/>
  <c r="P37" i="68" s="1"/>
  <c r="P5" i="16"/>
  <c r="P37" i="67" s="1"/>
  <c r="H5" i="46"/>
  <c r="H37" i="68" s="1"/>
  <c r="H5" i="16"/>
  <c r="H37" i="67" s="1"/>
  <c r="AD4" i="46"/>
  <c r="AD36" i="68" s="1"/>
  <c r="AD4" i="16"/>
  <c r="AD36" i="67" s="1"/>
  <c r="V4" i="46"/>
  <c r="V36" i="68" s="1"/>
  <c r="V4" i="16"/>
  <c r="V36" i="67" s="1"/>
  <c r="N4" i="46"/>
  <c r="N36" i="68" s="1"/>
  <c r="N4" i="16"/>
  <c r="N36" i="67" s="1"/>
  <c r="F4" i="46"/>
  <c r="F36" i="68" s="1"/>
  <c r="F4" i="16"/>
  <c r="F36" i="67" s="1"/>
  <c r="AB3" i="46"/>
  <c r="AB3" i="16"/>
  <c r="T3" i="46"/>
  <c r="T3" i="16"/>
  <c r="L3" i="46"/>
  <c r="L3" i="16"/>
  <c r="D3" i="46"/>
  <c r="D3" i="16"/>
  <c r="AC4" i="52"/>
  <c r="AC5" i="52"/>
  <c r="AC6" i="52"/>
  <c r="AC9" i="52" s="1"/>
  <c r="AC5" i="18"/>
  <c r="AC4" i="18"/>
  <c r="AC6" i="18"/>
  <c r="U4" i="52"/>
  <c r="U5" i="52"/>
  <c r="U6" i="52"/>
  <c r="U9" i="52" s="1"/>
  <c r="U5" i="18"/>
  <c r="U4" i="18"/>
  <c r="U6" i="18"/>
  <c r="M4" i="52"/>
  <c r="M5" i="52"/>
  <c r="M6" i="52"/>
  <c r="M9" i="52" s="1"/>
  <c r="M5" i="18"/>
  <c r="M4" i="18"/>
  <c r="M6" i="18"/>
  <c r="E4" i="52"/>
  <c r="E5" i="52"/>
  <c r="E6" i="52"/>
  <c r="E9" i="52" s="1"/>
  <c r="E5" i="18"/>
  <c r="E4" i="18"/>
  <c r="E6" i="18"/>
  <c r="Y6" i="46"/>
  <c r="Y6" i="16"/>
  <c r="Y38" i="67" s="1"/>
  <c r="Q6" i="46"/>
  <c r="Q6" i="16"/>
  <c r="Q38" i="67" s="1"/>
  <c r="I6" i="46"/>
  <c r="I6" i="16"/>
  <c r="I38" i="67" s="1"/>
  <c r="AE5" i="46"/>
  <c r="AE37" i="68" s="1"/>
  <c r="AE5" i="16"/>
  <c r="AE37" i="67" s="1"/>
  <c r="W5" i="46"/>
  <c r="W37" i="68" s="1"/>
  <c r="W5" i="16"/>
  <c r="W37" i="67" s="1"/>
  <c r="O5" i="46"/>
  <c r="O37" i="68" s="1"/>
  <c r="O5" i="16"/>
  <c r="O37" i="67" s="1"/>
  <c r="G5" i="46"/>
  <c r="G37" i="68" s="1"/>
  <c r="G5" i="16"/>
  <c r="G37" i="67" s="1"/>
  <c r="AC4" i="46"/>
  <c r="AC36" i="68" s="1"/>
  <c r="AC4" i="16"/>
  <c r="AC36" i="67" s="1"/>
  <c r="U4" i="46"/>
  <c r="U36" i="68" s="1"/>
  <c r="U4" i="16"/>
  <c r="U36" i="67" s="1"/>
  <c r="M4" i="46"/>
  <c r="M36" i="68" s="1"/>
  <c r="M4" i="16"/>
  <c r="M36" i="67" s="1"/>
  <c r="E4" i="46"/>
  <c r="E36" i="68" s="1"/>
  <c r="E4" i="16"/>
  <c r="E36" i="67" s="1"/>
  <c r="AA3" i="46"/>
  <c r="AA3" i="16"/>
  <c r="S3" i="46"/>
  <c r="S3" i="16"/>
  <c r="K3" i="46"/>
  <c r="K3" i="16"/>
  <c r="C3" i="46"/>
  <c r="C3" i="16"/>
  <c r="AB4" i="52"/>
  <c r="AB5" i="52"/>
  <c r="AB6" i="52"/>
  <c r="AB9" i="52" s="1"/>
  <c r="AB4" i="18"/>
  <c r="AB6" i="18"/>
  <c r="AB5" i="18"/>
  <c r="T4" i="52"/>
  <c r="T5" i="52"/>
  <c r="T6" i="52"/>
  <c r="T9" i="52" s="1"/>
  <c r="T4" i="18"/>
  <c r="T6" i="18"/>
  <c r="T5" i="18"/>
  <c r="L4" i="52"/>
  <c r="L5" i="52"/>
  <c r="L6" i="52"/>
  <c r="L9" i="52" s="1"/>
  <c r="L4" i="18"/>
  <c r="L6" i="18"/>
  <c r="L5" i="18"/>
  <c r="D4" i="52"/>
  <c r="D5" i="52"/>
  <c r="D6" i="52"/>
  <c r="D9" i="52" s="1"/>
  <c r="D4" i="18"/>
  <c r="D6" i="18"/>
  <c r="D5" i="18"/>
  <c r="AF6" i="46"/>
  <c r="AF6" i="16"/>
  <c r="AF38" i="67" s="1"/>
  <c r="X6" i="46"/>
  <c r="X6" i="16"/>
  <c r="X38" i="67" s="1"/>
  <c r="P6" i="46"/>
  <c r="P6" i="16"/>
  <c r="P38" i="67" s="1"/>
  <c r="H6" i="46"/>
  <c r="H6" i="16"/>
  <c r="H38" i="67" s="1"/>
  <c r="AD5" i="46"/>
  <c r="AD37" i="68" s="1"/>
  <c r="AD5" i="16"/>
  <c r="AD37" i="67" s="1"/>
  <c r="V5" i="46"/>
  <c r="V37" i="68" s="1"/>
  <c r="V5" i="16"/>
  <c r="V37" i="67" s="1"/>
  <c r="N5" i="46"/>
  <c r="N37" i="68" s="1"/>
  <c r="N5" i="16"/>
  <c r="N37" i="67" s="1"/>
  <c r="F5" i="46"/>
  <c r="F37" i="68" s="1"/>
  <c r="F5" i="16"/>
  <c r="F37" i="67" s="1"/>
  <c r="AB4" i="46"/>
  <c r="AB36" i="68" s="1"/>
  <c r="AB4" i="16"/>
  <c r="AB36" i="67" s="1"/>
  <c r="T4" i="46"/>
  <c r="T36" i="68" s="1"/>
  <c r="T4" i="16"/>
  <c r="T36" i="67" s="1"/>
  <c r="L4" i="46"/>
  <c r="L36" i="68" s="1"/>
  <c r="L4" i="16"/>
  <c r="L36" i="67" s="1"/>
  <c r="D4" i="46"/>
  <c r="D36" i="68" s="1"/>
  <c r="D4" i="16"/>
  <c r="D36" i="67" s="1"/>
  <c r="Z3" i="46"/>
  <c r="Z3" i="16"/>
  <c r="R3" i="46"/>
  <c r="R3" i="16"/>
  <c r="J3" i="46"/>
  <c r="J3" i="16"/>
  <c r="S4" i="52"/>
  <c r="S5" i="52"/>
  <c r="S6" i="52"/>
  <c r="S9" i="52" s="1"/>
  <c r="S6" i="18"/>
  <c r="S5" i="18"/>
  <c r="S4" i="18"/>
  <c r="K4" i="52"/>
  <c r="K5" i="52"/>
  <c r="K6" i="52"/>
  <c r="K9" i="52" s="1"/>
  <c r="K6" i="18"/>
  <c r="K5" i="18"/>
  <c r="K4" i="18"/>
  <c r="C4" i="52"/>
  <c r="C5" i="52"/>
  <c r="C6" i="52"/>
  <c r="C9" i="52" s="1"/>
  <c r="C6" i="18"/>
  <c r="C5" i="18"/>
  <c r="C4" i="18"/>
  <c r="AE6" i="46"/>
  <c r="AE6" i="16"/>
  <c r="AE38" i="67" s="1"/>
  <c r="W6" i="46"/>
  <c r="W6" i="16"/>
  <c r="W38" i="67" s="1"/>
  <c r="O6" i="46"/>
  <c r="O6" i="16"/>
  <c r="O38" i="67" s="1"/>
  <c r="G6" i="46"/>
  <c r="G6" i="16"/>
  <c r="G38" i="67" s="1"/>
  <c r="AC5" i="46"/>
  <c r="AC37" i="68" s="1"/>
  <c r="AC5" i="16"/>
  <c r="AC37" i="67" s="1"/>
  <c r="U5" i="46"/>
  <c r="U37" i="68" s="1"/>
  <c r="U5" i="16"/>
  <c r="U37" i="67" s="1"/>
  <c r="M5" i="46"/>
  <c r="M37" i="68" s="1"/>
  <c r="M5" i="16"/>
  <c r="M37" i="67" s="1"/>
  <c r="E5" i="46"/>
  <c r="E37" i="68" s="1"/>
  <c r="E5" i="16"/>
  <c r="E37" i="67" s="1"/>
  <c r="AA4" i="46"/>
  <c r="AA36" i="68" s="1"/>
  <c r="AA4" i="16"/>
  <c r="AA36" i="67" s="1"/>
  <c r="S4" i="46"/>
  <c r="S36" i="68" s="1"/>
  <c r="S4" i="16"/>
  <c r="S36" i="67" s="1"/>
  <c r="K4" i="46"/>
  <c r="K36" i="68" s="1"/>
  <c r="K4" i="16"/>
  <c r="K36" i="67" s="1"/>
  <c r="C4" i="46"/>
  <c r="C36" i="68" s="1"/>
  <c r="C4" i="16"/>
  <c r="C36" i="67" s="1"/>
  <c r="Y3" i="46"/>
  <c r="Y3" i="16"/>
  <c r="Q3" i="46"/>
  <c r="Q3" i="16"/>
  <c r="I3" i="46"/>
  <c r="I3" i="16"/>
  <c r="V9" i="33"/>
  <c r="U9" i="33"/>
  <c r="T9" i="33"/>
  <c r="S9" i="33"/>
  <c r="R9" i="33"/>
  <c r="Q9" i="33"/>
  <c r="P9" i="33"/>
  <c r="O9" i="33"/>
  <c r="N9" i="33"/>
  <c r="M9" i="33"/>
  <c r="L9" i="33"/>
  <c r="K9" i="33"/>
  <c r="J9" i="33"/>
  <c r="I9" i="33"/>
  <c r="H9" i="33"/>
  <c r="G9" i="33"/>
  <c r="F9" i="33"/>
  <c r="E9" i="33"/>
  <c r="D9" i="33"/>
  <c r="C9" i="33"/>
  <c r="B9" i="33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J9" i="23"/>
  <c r="I9" i="23"/>
  <c r="H9" i="23"/>
  <c r="G9" i="23"/>
  <c r="F9" i="23"/>
  <c r="E9" i="23"/>
  <c r="D9" i="23"/>
  <c r="C9" i="23"/>
  <c r="B9" i="23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E9" i="12"/>
  <c r="D9" i="12"/>
  <c r="C9" i="12"/>
  <c r="B9" i="12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X9" i="27"/>
  <c r="W9" i="27"/>
  <c r="V9" i="27"/>
  <c r="U9" i="27"/>
  <c r="T9" i="27"/>
  <c r="S9" i="27"/>
  <c r="R9" i="27"/>
  <c r="Q9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B9" i="27"/>
  <c r="X9" i="26"/>
  <c r="W9" i="26"/>
  <c r="V9" i="26"/>
  <c r="U9" i="26"/>
  <c r="T9" i="26"/>
  <c r="S9" i="26"/>
  <c r="R9" i="26"/>
  <c r="Q9" i="26"/>
  <c r="P9" i="26"/>
  <c r="O9" i="26"/>
  <c r="N9" i="26"/>
  <c r="M9" i="26"/>
  <c r="L9" i="26"/>
  <c r="K9" i="26"/>
  <c r="J9" i="26"/>
  <c r="I9" i="26"/>
  <c r="H9" i="26"/>
  <c r="G9" i="26"/>
  <c r="F9" i="26"/>
  <c r="E9" i="26"/>
  <c r="D9" i="26"/>
  <c r="C9" i="26"/>
  <c r="B9" i="26"/>
  <c r="X9" i="25"/>
  <c r="W9" i="25"/>
  <c r="V9" i="25"/>
  <c r="U9" i="25"/>
  <c r="T9" i="25"/>
  <c r="S9" i="25"/>
  <c r="R9" i="25"/>
  <c r="Q9" i="25"/>
  <c r="P9" i="25"/>
  <c r="O9" i="25"/>
  <c r="N9" i="25"/>
  <c r="M9" i="25"/>
  <c r="L9" i="25"/>
  <c r="K9" i="25"/>
  <c r="J9" i="25"/>
  <c r="I9" i="25"/>
  <c r="H9" i="25"/>
  <c r="G9" i="25"/>
  <c r="F9" i="25"/>
  <c r="E9" i="25"/>
  <c r="D9" i="25"/>
  <c r="C9" i="25"/>
  <c r="B9" i="2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R7" i="46" l="1"/>
  <c r="R39" i="68" s="1"/>
  <c r="R35" i="68"/>
  <c r="C7" i="16"/>
  <c r="C39" i="67" s="1"/>
  <c r="C35" i="67"/>
  <c r="L7" i="16"/>
  <c r="L39" i="67" s="1"/>
  <c r="L35" i="67"/>
  <c r="G9" i="46"/>
  <c r="G41" i="68" s="1"/>
  <c r="G38" i="68"/>
  <c r="H9" i="46"/>
  <c r="H41" i="68" s="1"/>
  <c r="H38" i="68"/>
  <c r="I9" i="46"/>
  <c r="I41" i="68" s="1"/>
  <c r="I38" i="68"/>
  <c r="I7" i="16"/>
  <c r="I39" i="67" s="1"/>
  <c r="I35" i="67"/>
  <c r="J7" i="16"/>
  <c r="J39" i="67" s="1"/>
  <c r="J35" i="67"/>
  <c r="K7" i="16"/>
  <c r="K39" i="67" s="1"/>
  <c r="K35" i="67"/>
  <c r="T7" i="16"/>
  <c r="T39" i="67" s="1"/>
  <c r="T35" i="67"/>
  <c r="AC7" i="16"/>
  <c r="AC39" i="67" s="1"/>
  <c r="AC35" i="67"/>
  <c r="N7" i="16"/>
  <c r="N39" i="67" s="1"/>
  <c r="N35" i="67"/>
  <c r="G7" i="16"/>
  <c r="G39" i="67" s="1"/>
  <c r="G35" i="67"/>
  <c r="AF7" i="16"/>
  <c r="AF39" i="67" s="1"/>
  <c r="AF35" i="67"/>
  <c r="Y7" i="16"/>
  <c r="Y39" i="67" s="1"/>
  <c r="Y35" i="67"/>
  <c r="Z7" i="16"/>
  <c r="Z39" i="67" s="1"/>
  <c r="Z35" i="67"/>
  <c r="AE9" i="46"/>
  <c r="AE41" i="68" s="1"/>
  <c r="AE38" i="68"/>
  <c r="Z7" i="46"/>
  <c r="Z39" i="68" s="1"/>
  <c r="Z35" i="68"/>
  <c r="I7" i="46"/>
  <c r="I39" i="68" s="1"/>
  <c r="I35" i="68"/>
  <c r="J7" i="46"/>
  <c r="J39" i="68" s="1"/>
  <c r="J35" i="68"/>
  <c r="Q9" i="46"/>
  <c r="Q41" i="68" s="1"/>
  <c r="Q38" i="68"/>
  <c r="T7" i="46"/>
  <c r="T39" i="68" s="1"/>
  <c r="T35" i="68"/>
  <c r="Z9" i="46"/>
  <c r="Z41" i="68" s="1"/>
  <c r="Z38" i="68"/>
  <c r="AC7" i="46"/>
  <c r="AC39" i="68" s="1"/>
  <c r="AC35" i="68"/>
  <c r="C9" i="46"/>
  <c r="C41" i="68" s="1"/>
  <c r="C38" i="68"/>
  <c r="N7" i="46"/>
  <c r="N39" i="68" s="1"/>
  <c r="N35" i="68"/>
  <c r="T9" i="46"/>
  <c r="T41" i="68" s="1"/>
  <c r="T38" i="68"/>
  <c r="G7" i="46"/>
  <c r="G39" i="68" s="1"/>
  <c r="G35" i="68"/>
  <c r="M9" i="46"/>
  <c r="M41" i="68" s="1"/>
  <c r="M38" i="68"/>
  <c r="AF7" i="46"/>
  <c r="AF39" i="68" s="1"/>
  <c r="AF35" i="68"/>
  <c r="F9" i="46"/>
  <c r="F41" i="68" s="1"/>
  <c r="F38" i="68"/>
  <c r="O9" i="46"/>
  <c r="O41" i="68" s="1"/>
  <c r="O38" i="68"/>
  <c r="P9" i="46"/>
  <c r="P41" i="68" s="1"/>
  <c r="P38" i="68"/>
  <c r="K7" i="46"/>
  <c r="K39" i="68" s="1"/>
  <c r="K35" i="68"/>
  <c r="Q7" i="16"/>
  <c r="Q39" i="67" s="1"/>
  <c r="Q35" i="67"/>
  <c r="R7" i="16"/>
  <c r="R39" i="67" s="1"/>
  <c r="R35" i="67"/>
  <c r="S7" i="16"/>
  <c r="S39" i="67" s="1"/>
  <c r="S35" i="67"/>
  <c r="AB7" i="16"/>
  <c r="AB39" i="67" s="1"/>
  <c r="AB35" i="67"/>
  <c r="E7" i="16"/>
  <c r="E39" i="67" s="1"/>
  <c r="E35" i="67"/>
  <c r="V7" i="16"/>
  <c r="V39" i="67" s="1"/>
  <c r="V35" i="67"/>
  <c r="O7" i="16"/>
  <c r="O39" i="67" s="1"/>
  <c r="O35" i="67"/>
  <c r="H7" i="16"/>
  <c r="H39" i="67" s="1"/>
  <c r="H35" i="67"/>
  <c r="X9" i="46"/>
  <c r="X41" i="68" s="1"/>
  <c r="X38" i="68"/>
  <c r="S7" i="46"/>
  <c r="S39" i="68" s="1"/>
  <c r="S35" i="68"/>
  <c r="Y9" i="46"/>
  <c r="Y41" i="68" s="1"/>
  <c r="Y38" i="68"/>
  <c r="AB7" i="46"/>
  <c r="AB39" i="68" s="1"/>
  <c r="AB35" i="68"/>
  <c r="E7" i="46"/>
  <c r="E39" i="68" s="1"/>
  <c r="E35" i="68"/>
  <c r="K9" i="46"/>
  <c r="K41" i="68" s="1"/>
  <c r="K38" i="68"/>
  <c r="V7" i="46"/>
  <c r="V39" i="68" s="1"/>
  <c r="V35" i="68"/>
  <c r="AB9" i="46"/>
  <c r="AB41" i="68" s="1"/>
  <c r="AB38" i="68"/>
  <c r="O7" i="46"/>
  <c r="O39" i="68" s="1"/>
  <c r="O35" i="68"/>
  <c r="U9" i="46"/>
  <c r="U41" i="68" s="1"/>
  <c r="U38" i="68"/>
  <c r="H7" i="46"/>
  <c r="H39" i="68" s="1"/>
  <c r="H35" i="68"/>
  <c r="N9" i="46"/>
  <c r="N41" i="68" s="1"/>
  <c r="N38" i="68"/>
  <c r="Q7" i="46"/>
  <c r="Q39" i="68" s="1"/>
  <c r="Q35" i="68"/>
  <c r="AA7" i="16"/>
  <c r="AA39" i="67" s="1"/>
  <c r="AA35" i="67"/>
  <c r="D7" i="16"/>
  <c r="D39" i="67" s="1"/>
  <c r="D35" i="67"/>
  <c r="M7" i="16"/>
  <c r="M39" i="67" s="1"/>
  <c r="M35" i="67"/>
  <c r="AD7" i="16"/>
  <c r="AD39" i="67" s="1"/>
  <c r="AD35" i="67"/>
  <c r="W7" i="16"/>
  <c r="W39" i="67" s="1"/>
  <c r="W35" i="67"/>
  <c r="P7" i="16"/>
  <c r="P39" i="67" s="1"/>
  <c r="P35" i="67"/>
  <c r="Y7" i="46"/>
  <c r="Y39" i="68" s="1"/>
  <c r="Y35" i="68"/>
  <c r="AA7" i="46"/>
  <c r="AA39" i="68" s="1"/>
  <c r="AA35" i="68"/>
  <c r="D7" i="46"/>
  <c r="D39" i="68" s="1"/>
  <c r="D35" i="68"/>
  <c r="J9" i="46"/>
  <c r="J41" i="68" s="1"/>
  <c r="J38" i="68"/>
  <c r="M7" i="46"/>
  <c r="M39" i="68" s="1"/>
  <c r="M35" i="68"/>
  <c r="S9" i="46"/>
  <c r="S41" i="68" s="1"/>
  <c r="S38" i="68"/>
  <c r="AD7" i="46"/>
  <c r="AD39" i="68" s="1"/>
  <c r="AD35" i="68"/>
  <c r="D9" i="46"/>
  <c r="D41" i="68" s="1"/>
  <c r="D38" i="68"/>
  <c r="W7" i="46"/>
  <c r="W39" i="68" s="1"/>
  <c r="W35" i="68"/>
  <c r="AC9" i="46"/>
  <c r="AC41" i="68" s="1"/>
  <c r="AC38" i="68"/>
  <c r="P7" i="46"/>
  <c r="P39" i="68" s="1"/>
  <c r="P35" i="68"/>
  <c r="V9" i="46"/>
  <c r="V41" i="68" s="1"/>
  <c r="V38" i="68"/>
  <c r="W9" i="46"/>
  <c r="W41" i="68" s="1"/>
  <c r="W38" i="68"/>
  <c r="U7" i="16"/>
  <c r="U39" i="67" s="1"/>
  <c r="U35" i="67"/>
  <c r="F7" i="16"/>
  <c r="F39" i="67" s="1"/>
  <c r="F35" i="67"/>
  <c r="AE7" i="16"/>
  <c r="AE39" i="67" s="1"/>
  <c r="AE35" i="67"/>
  <c r="X7" i="16"/>
  <c r="X39" i="67" s="1"/>
  <c r="X35" i="67"/>
  <c r="AF9" i="46"/>
  <c r="AF41" i="68" s="1"/>
  <c r="AF38" i="68"/>
  <c r="C7" i="46"/>
  <c r="C39" i="68" s="1"/>
  <c r="C35" i="68"/>
  <c r="L7" i="46"/>
  <c r="L39" i="68" s="1"/>
  <c r="L35" i="68"/>
  <c r="R9" i="46"/>
  <c r="R41" i="68" s="1"/>
  <c r="R38" i="68"/>
  <c r="U7" i="46"/>
  <c r="U39" i="68" s="1"/>
  <c r="U35" i="68"/>
  <c r="AA9" i="46"/>
  <c r="AA41" i="68" s="1"/>
  <c r="AA38" i="68"/>
  <c r="F7" i="46"/>
  <c r="F39" i="68" s="1"/>
  <c r="F35" i="68"/>
  <c r="L9" i="46"/>
  <c r="L41" i="68" s="1"/>
  <c r="L38" i="68"/>
  <c r="AE7" i="46"/>
  <c r="AE39" i="68" s="1"/>
  <c r="AE35" i="68"/>
  <c r="E9" i="46"/>
  <c r="E41" i="68" s="1"/>
  <c r="E38" i="68"/>
  <c r="X7" i="46"/>
  <c r="X39" i="68" s="1"/>
  <c r="X35" i="68"/>
  <c r="AD9" i="46"/>
  <c r="AD41" i="68" s="1"/>
  <c r="AD38" i="68"/>
  <c r="D24" i="36"/>
  <c r="D37" i="36" s="1"/>
  <c r="E24" i="36"/>
  <c r="F24" i="36"/>
  <c r="G24" i="36"/>
  <c r="H24" i="36"/>
  <c r="I24" i="36"/>
  <c r="J24" i="36"/>
  <c r="K24" i="36"/>
  <c r="L24" i="36"/>
  <c r="C24" i="36"/>
  <c r="B24" i="36"/>
  <c r="F111" i="67"/>
  <c r="G111" i="67"/>
  <c r="H111" i="67"/>
  <c r="I111" i="67"/>
  <c r="J111" i="67"/>
  <c r="K111" i="67"/>
  <c r="L111" i="67"/>
  <c r="M111" i="67"/>
  <c r="N111" i="67"/>
  <c r="O111" i="67"/>
  <c r="P111" i="67"/>
  <c r="Q111" i="67"/>
  <c r="R111" i="67"/>
  <c r="S111" i="67"/>
  <c r="T111" i="67"/>
  <c r="U111" i="67"/>
  <c r="V111" i="67"/>
  <c r="W111" i="67"/>
  <c r="X111" i="67"/>
  <c r="Y111" i="67"/>
  <c r="Z111" i="67"/>
  <c r="AA111" i="67"/>
  <c r="AB111" i="67"/>
  <c r="AC111" i="67"/>
  <c r="AD111" i="67"/>
  <c r="AE111" i="67"/>
  <c r="AF111" i="67"/>
  <c r="B111" i="67"/>
  <c r="C111" i="67"/>
  <c r="D111" i="67"/>
  <c r="E111" i="67"/>
  <c r="B9" i="31"/>
  <c r="B121" i="67" s="1"/>
  <c r="C9" i="31"/>
  <c r="C121" i="67" s="1"/>
  <c r="D9" i="31"/>
  <c r="D121" i="67" s="1"/>
  <c r="E9" i="31"/>
  <c r="E121" i="67" s="1"/>
  <c r="F9" i="31"/>
  <c r="F121" i="67" s="1"/>
  <c r="G9" i="31"/>
  <c r="G121" i="67" s="1"/>
  <c r="H9" i="31"/>
  <c r="H121" i="67" s="1"/>
  <c r="I9" i="31"/>
  <c r="I121" i="67" s="1"/>
  <c r="J9" i="31"/>
  <c r="J121" i="67" s="1"/>
  <c r="K9" i="31"/>
  <c r="K121" i="67" s="1"/>
  <c r="L9" i="31"/>
  <c r="L121" i="67" s="1"/>
  <c r="M9" i="31"/>
  <c r="M121" i="67" s="1"/>
  <c r="N9" i="31"/>
  <c r="N121" i="67" s="1"/>
  <c r="O9" i="31"/>
  <c r="O121" i="67" s="1"/>
  <c r="P9" i="31"/>
  <c r="P121" i="67" s="1"/>
  <c r="Q9" i="31"/>
  <c r="Q121" i="67" s="1"/>
  <c r="R9" i="31"/>
  <c r="R121" i="67" s="1"/>
  <c r="S9" i="31"/>
  <c r="S121" i="67" s="1"/>
  <c r="T9" i="31"/>
  <c r="T121" i="67" s="1"/>
  <c r="U9" i="31"/>
  <c r="U121" i="67" s="1"/>
  <c r="V9" i="31"/>
  <c r="V121" i="67" s="1"/>
  <c r="W9" i="31"/>
  <c r="W121" i="67" s="1"/>
  <c r="X9" i="31"/>
  <c r="X121" i="67" s="1"/>
  <c r="Y9" i="31"/>
  <c r="Y121" i="67" s="1"/>
  <c r="Z9" i="31"/>
  <c r="Z121" i="67" s="1"/>
  <c r="AA9" i="31"/>
  <c r="AA121" i="67" s="1"/>
  <c r="AB9" i="31"/>
  <c r="AB121" i="67" s="1"/>
  <c r="AC9" i="31"/>
  <c r="AC121" i="67" s="1"/>
  <c r="AD9" i="31"/>
  <c r="AD121" i="67" s="1"/>
  <c r="AE9" i="31"/>
  <c r="AE121" i="67" s="1"/>
  <c r="AF9" i="31"/>
  <c r="AF121" i="67" s="1"/>
  <c r="B9" i="32"/>
  <c r="B131" i="67" s="1"/>
  <c r="C9" i="32"/>
  <c r="C131" i="67" s="1"/>
  <c r="D9" i="32"/>
  <c r="D131" i="67" s="1"/>
  <c r="E9" i="32"/>
  <c r="E131" i="67" s="1"/>
  <c r="F9" i="32"/>
  <c r="F131" i="67" s="1"/>
  <c r="G9" i="32"/>
  <c r="G131" i="67" s="1"/>
  <c r="H9" i="32"/>
  <c r="H131" i="67" s="1"/>
  <c r="I9" i="32"/>
  <c r="I131" i="67" s="1"/>
  <c r="J9" i="32"/>
  <c r="J131" i="67" s="1"/>
  <c r="K9" i="32"/>
  <c r="K131" i="67" s="1"/>
  <c r="L9" i="32"/>
  <c r="L131" i="67" s="1"/>
  <c r="M9" i="32"/>
  <c r="M131" i="67" s="1"/>
  <c r="N9" i="32"/>
  <c r="N131" i="67" s="1"/>
  <c r="O9" i="32"/>
  <c r="O131" i="67" s="1"/>
  <c r="P9" i="32"/>
  <c r="P131" i="67" s="1"/>
  <c r="Q9" i="32"/>
  <c r="Q131" i="67" s="1"/>
  <c r="R9" i="32"/>
  <c r="R131" i="67" s="1"/>
  <c r="S9" i="32"/>
  <c r="S131" i="67" s="1"/>
  <c r="T9" i="32"/>
  <c r="T131" i="67" s="1"/>
  <c r="U9" i="32"/>
  <c r="U131" i="67" s="1"/>
  <c r="V9" i="32"/>
  <c r="V131" i="67" s="1"/>
  <c r="W9" i="32"/>
  <c r="W131" i="67" s="1"/>
  <c r="X9" i="32"/>
  <c r="X131" i="67" s="1"/>
  <c r="Y9" i="32"/>
  <c r="Y131" i="67" s="1"/>
  <c r="Z9" i="32"/>
  <c r="Z131" i="67" s="1"/>
  <c r="AA9" i="32"/>
  <c r="AA131" i="67" s="1"/>
  <c r="AB9" i="32"/>
  <c r="AB131" i="67" s="1"/>
  <c r="AC9" i="32"/>
  <c r="AC131" i="67" s="1"/>
  <c r="AD9" i="32"/>
  <c r="AD131" i="67" s="1"/>
  <c r="AE9" i="32"/>
  <c r="AE131" i="67" s="1"/>
  <c r="AF9" i="32"/>
  <c r="AF131" i="67" s="1"/>
  <c r="W41" i="36" l="1"/>
  <c r="AE41" i="36"/>
  <c r="Y41" i="36"/>
  <c r="AI41" i="36"/>
  <c r="X41" i="36"/>
  <c r="AF41" i="36"/>
  <c r="AG41" i="36"/>
  <c r="AH41" i="36"/>
  <c r="AA41" i="36"/>
  <c r="Q41" i="36"/>
  <c r="R41" i="36"/>
  <c r="S41" i="36"/>
  <c r="T41" i="36"/>
  <c r="AB41" i="36"/>
  <c r="P41" i="36"/>
  <c r="AC41" i="36"/>
  <c r="U41" i="36"/>
  <c r="V41" i="36"/>
  <c r="AD41" i="36"/>
  <c r="Z41" i="36"/>
  <c r="E41" i="36"/>
  <c r="M41" i="36"/>
  <c r="O41" i="36"/>
  <c r="H41" i="36"/>
  <c r="F41" i="36"/>
  <c r="N41" i="36"/>
  <c r="J41" i="36"/>
  <c r="C41" i="36"/>
  <c r="K41" i="36"/>
  <c r="I41" i="36"/>
  <c r="D41" i="36"/>
  <c r="L41" i="36"/>
  <c r="G41" i="36"/>
  <c r="B41" i="36"/>
  <c r="C2" i="59" l="1"/>
  <c r="C144" i="68" s="1"/>
  <c r="C7" i="59"/>
  <c r="C149" i="68" s="1"/>
  <c r="C5" i="34"/>
  <c r="C147" i="67" s="1"/>
  <c r="C6" i="59"/>
  <c r="C4" i="34"/>
  <c r="C146" i="67" s="1"/>
  <c r="C5" i="59"/>
  <c r="C147" i="68" s="1"/>
  <c r="C4" i="59"/>
  <c r="C146" i="68" s="1"/>
  <c r="C2" i="34"/>
  <c r="C144" i="67" s="1"/>
  <c r="C7" i="34"/>
  <c r="C149" i="67" s="1"/>
  <c r="C6" i="34"/>
  <c r="E4" i="59"/>
  <c r="E146" i="68" s="1"/>
  <c r="E6" i="34"/>
  <c r="E148" i="67" s="1"/>
  <c r="E2" i="59"/>
  <c r="E144" i="68" s="1"/>
  <c r="E7" i="59"/>
  <c r="E149" i="68" s="1"/>
  <c r="E5" i="34"/>
  <c r="E147" i="67" s="1"/>
  <c r="E6" i="59"/>
  <c r="E5" i="59"/>
  <c r="E147" i="68" s="1"/>
  <c r="E4" i="34"/>
  <c r="E146" i="67" s="1"/>
  <c r="E2" i="34"/>
  <c r="E144" i="67" s="1"/>
  <c r="E7" i="34"/>
  <c r="E149" i="67" s="1"/>
  <c r="Z5" i="34"/>
  <c r="Z147" i="67" s="1"/>
  <c r="Z6" i="59"/>
  <c r="Z4" i="34"/>
  <c r="Z146" i="67" s="1"/>
  <c r="Z5" i="59"/>
  <c r="Z147" i="68" s="1"/>
  <c r="Z2" i="34"/>
  <c r="Z144" i="67" s="1"/>
  <c r="Z7" i="34"/>
  <c r="Z149" i="67" s="1"/>
  <c r="Z6" i="34"/>
  <c r="Z148" i="67" s="1"/>
  <c r="Z4" i="59"/>
  <c r="Z146" i="68" s="1"/>
  <c r="Z2" i="59"/>
  <c r="Z144" i="68" s="1"/>
  <c r="Z7" i="59"/>
  <c r="Z149" i="68" s="1"/>
  <c r="AE5" i="59"/>
  <c r="AE147" i="68" s="1"/>
  <c r="AE7" i="34"/>
  <c r="AE149" i="67" s="1"/>
  <c r="AE2" i="34"/>
  <c r="AE144" i="67" s="1"/>
  <c r="AE4" i="59"/>
  <c r="AE146" i="68" s="1"/>
  <c r="AE6" i="34"/>
  <c r="AE148" i="67" s="1"/>
  <c r="AE2" i="59"/>
  <c r="AE144" i="68" s="1"/>
  <c r="AE7" i="59"/>
  <c r="AE149" i="68" s="1"/>
  <c r="AE5" i="34"/>
  <c r="AE147" i="67" s="1"/>
  <c r="AE6" i="59"/>
  <c r="AE4" i="34"/>
  <c r="AE146" i="67" s="1"/>
  <c r="L6" i="34"/>
  <c r="L148" i="67" s="1"/>
  <c r="L2" i="59"/>
  <c r="L144" i="68" s="1"/>
  <c r="L7" i="59"/>
  <c r="L149" i="68" s="1"/>
  <c r="L5" i="34"/>
  <c r="L147" i="67" s="1"/>
  <c r="L6" i="59"/>
  <c r="L4" i="34"/>
  <c r="L146" i="67" s="1"/>
  <c r="L7" i="34"/>
  <c r="L149" i="67" s="1"/>
  <c r="L5" i="59"/>
  <c r="L147" i="68" s="1"/>
  <c r="L2" i="34"/>
  <c r="L144" i="67" s="1"/>
  <c r="L4" i="59"/>
  <c r="L146" i="68" s="1"/>
  <c r="AD2" i="34"/>
  <c r="AD144" i="67" s="1"/>
  <c r="AD7" i="34"/>
  <c r="AD149" i="67" s="1"/>
  <c r="AD4" i="59"/>
  <c r="AD146" i="68" s="1"/>
  <c r="AD6" i="34"/>
  <c r="AD2" i="59"/>
  <c r="AD144" i="68" s="1"/>
  <c r="AD7" i="59"/>
  <c r="AD149" i="68" s="1"/>
  <c r="AD5" i="34"/>
  <c r="AD147" i="67" s="1"/>
  <c r="AD6" i="59"/>
  <c r="AD4" i="34"/>
  <c r="AD146" i="67" s="1"/>
  <c r="AD5" i="59"/>
  <c r="AD147" i="68" s="1"/>
  <c r="X4" i="34"/>
  <c r="X146" i="67" s="1"/>
  <c r="X5" i="59"/>
  <c r="X147" i="68" s="1"/>
  <c r="X2" i="34"/>
  <c r="X144" i="67" s="1"/>
  <c r="X7" i="34"/>
  <c r="X149" i="67" s="1"/>
  <c r="X4" i="59"/>
  <c r="X146" i="68" s="1"/>
  <c r="X6" i="34"/>
  <c r="X5" i="34"/>
  <c r="X147" i="67" s="1"/>
  <c r="X2" i="59"/>
  <c r="X144" i="68" s="1"/>
  <c r="X7" i="59"/>
  <c r="X149" i="68" s="1"/>
  <c r="X6" i="59"/>
  <c r="F2" i="34"/>
  <c r="F144" i="67" s="1"/>
  <c r="F7" i="34"/>
  <c r="F149" i="67" s="1"/>
  <c r="F4" i="59"/>
  <c r="F146" i="68" s="1"/>
  <c r="F6" i="34"/>
  <c r="F2" i="59"/>
  <c r="F144" i="68" s="1"/>
  <c r="F7" i="59"/>
  <c r="F149" i="68" s="1"/>
  <c r="F5" i="34"/>
  <c r="F147" i="67" s="1"/>
  <c r="F4" i="34"/>
  <c r="F146" i="67" s="1"/>
  <c r="F6" i="59"/>
  <c r="F5" i="59"/>
  <c r="F147" i="68" s="1"/>
  <c r="Y6" i="59"/>
  <c r="Y4" i="34"/>
  <c r="Y146" i="67" s="1"/>
  <c r="Y5" i="59"/>
  <c r="Y147" i="68" s="1"/>
  <c r="Y2" i="34"/>
  <c r="Y144" i="67" s="1"/>
  <c r="Y7" i="34"/>
  <c r="Y149" i="67" s="1"/>
  <c r="Y4" i="59"/>
  <c r="Y146" i="68" s="1"/>
  <c r="Y2" i="59"/>
  <c r="Y144" i="68" s="1"/>
  <c r="Y6" i="34"/>
  <c r="Y7" i="59"/>
  <c r="Y149" i="68" s="1"/>
  <c r="Y5" i="34"/>
  <c r="Y147" i="67" s="1"/>
  <c r="AC4" i="59"/>
  <c r="AC146" i="68" s="1"/>
  <c r="AC6" i="34"/>
  <c r="AC148" i="67" s="1"/>
  <c r="AC2" i="59"/>
  <c r="AC144" i="68" s="1"/>
  <c r="AC7" i="59"/>
  <c r="AC149" i="68" s="1"/>
  <c r="AC5" i="34"/>
  <c r="AC147" i="67" s="1"/>
  <c r="AC6" i="59"/>
  <c r="AC5" i="59"/>
  <c r="AC147" i="68" s="1"/>
  <c r="AC4" i="34"/>
  <c r="AC146" i="67" s="1"/>
  <c r="AC2" i="34"/>
  <c r="AC144" i="67" s="1"/>
  <c r="AC7" i="34"/>
  <c r="AC149" i="67" s="1"/>
  <c r="I6" i="59"/>
  <c r="I4" i="34"/>
  <c r="I146" i="67" s="1"/>
  <c r="I5" i="59"/>
  <c r="I147" i="68" s="1"/>
  <c r="I2" i="34"/>
  <c r="I144" i="67" s="1"/>
  <c r="I7" i="34"/>
  <c r="I149" i="67" s="1"/>
  <c r="I4" i="59"/>
  <c r="I146" i="68" s="1"/>
  <c r="I7" i="59"/>
  <c r="I149" i="68" s="1"/>
  <c r="I6" i="34"/>
  <c r="I148" i="67" s="1"/>
  <c r="I2" i="59"/>
  <c r="I144" i="68" s="1"/>
  <c r="I5" i="34"/>
  <c r="I147" i="67" s="1"/>
  <c r="H4" i="34"/>
  <c r="H146" i="67" s="1"/>
  <c r="H5" i="59"/>
  <c r="H147" i="68" s="1"/>
  <c r="H2" i="34"/>
  <c r="H144" i="67" s="1"/>
  <c r="H7" i="34"/>
  <c r="H149" i="67" s="1"/>
  <c r="H4" i="59"/>
  <c r="H146" i="68" s="1"/>
  <c r="H6" i="34"/>
  <c r="H148" i="67" s="1"/>
  <c r="H5" i="34"/>
  <c r="H147" i="67" s="1"/>
  <c r="H2" i="59"/>
  <c r="H144" i="68" s="1"/>
  <c r="H7" i="59"/>
  <c r="H149" i="68" s="1"/>
  <c r="H6" i="59"/>
  <c r="B5" i="59"/>
  <c r="B147" i="68" s="1"/>
  <c r="B6" i="59"/>
  <c r="B7" i="59"/>
  <c r="B149" i="68" s="1"/>
  <c r="B2" i="34"/>
  <c r="B144" i="67" s="1"/>
  <c r="B4" i="34"/>
  <c r="B146" i="67" s="1"/>
  <c r="B2" i="59"/>
  <c r="B144" i="68" s="1"/>
  <c r="B5" i="34"/>
  <c r="B147" i="67" s="1"/>
  <c r="B6" i="34"/>
  <c r="B4" i="59"/>
  <c r="B146" i="68" s="1"/>
  <c r="B7" i="34"/>
  <c r="B149" i="67" s="1"/>
  <c r="Q6" i="59"/>
  <c r="Q4" i="34"/>
  <c r="Q146" i="67" s="1"/>
  <c r="Q5" i="59"/>
  <c r="Q147" i="68" s="1"/>
  <c r="Q2" i="34"/>
  <c r="Q144" i="67" s="1"/>
  <c r="Q7" i="34"/>
  <c r="Q149" i="67" s="1"/>
  <c r="Q4" i="59"/>
  <c r="Q146" i="68" s="1"/>
  <c r="Q2" i="59"/>
  <c r="Q144" i="68" s="1"/>
  <c r="Q6" i="34"/>
  <c r="Q7" i="59"/>
  <c r="Q149" i="68" s="1"/>
  <c r="Q5" i="34"/>
  <c r="Q147" i="67" s="1"/>
  <c r="U4" i="59"/>
  <c r="U146" i="68" s="1"/>
  <c r="U6" i="34"/>
  <c r="U2" i="59"/>
  <c r="U144" i="68" s="1"/>
  <c r="U7" i="59"/>
  <c r="U149" i="68" s="1"/>
  <c r="U5" i="34"/>
  <c r="U147" i="67" s="1"/>
  <c r="U6" i="59"/>
  <c r="U5" i="59"/>
  <c r="U147" i="68" s="1"/>
  <c r="U4" i="34"/>
  <c r="U146" i="67" s="1"/>
  <c r="U2" i="34"/>
  <c r="U144" i="67" s="1"/>
  <c r="U7" i="34"/>
  <c r="U149" i="67" s="1"/>
  <c r="D6" i="34"/>
  <c r="D2" i="59"/>
  <c r="D144" i="68" s="1"/>
  <c r="D7" i="59"/>
  <c r="D149" i="68" s="1"/>
  <c r="D5" i="34"/>
  <c r="D147" i="67" s="1"/>
  <c r="D6" i="59"/>
  <c r="D4" i="34"/>
  <c r="D146" i="67" s="1"/>
  <c r="D5" i="59"/>
  <c r="D147" i="68" s="1"/>
  <c r="D7" i="34"/>
  <c r="D149" i="67" s="1"/>
  <c r="D4" i="59"/>
  <c r="D146" i="68" s="1"/>
  <c r="D2" i="34"/>
  <c r="D144" i="67" s="1"/>
  <c r="M4" i="59"/>
  <c r="M146" i="68" s="1"/>
  <c r="M6" i="34"/>
  <c r="M2" i="59"/>
  <c r="M144" i="68" s="1"/>
  <c r="M7" i="59"/>
  <c r="M149" i="68" s="1"/>
  <c r="M5" i="34"/>
  <c r="M147" i="67" s="1"/>
  <c r="M6" i="59"/>
  <c r="M4" i="34"/>
  <c r="M146" i="67" s="1"/>
  <c r="M5" i="59"/>
  <c r="M147" i="68" s="1"/>
  <c r="M2" i="34"/>
  <c r="M144" i="67" s="1"/>
  <c r="M7" i="34"/>
  <c r="M149" i="67" s="1"/>
  <c r="W5" i="59"/>
  <c r="W147" i="68" s="1"/>
  <c r="W2" i="34"/>
  <c r="W144" i="67" s="1"/>
  <c r="W4" i="59"/>
  <c r="W146" i="68" s="1"/>
  <c r="W6" i="34"/>
  <c r="W2" i="59"/>
  <c r="W144" i="68" s="1"/>
  <c r="W7" i="59"/>
  <c r="W149" i="68" s="1"/>
  <c r="W6" i="59"/>
  <c r="W5" i="34"/>
  <c r="W147" i="67" s="1"/>
  <c r="W4" i="34"/>
  <c r="W146" i="67" s="1"/>
  <c r="W7" i="34"/>
  <c r="W149" i="67" s="1"/>
  <c r="P4" i="34"/>
  <c r="P146" i="67" s="1"/>
  <c r="P5" i="59"/>
  <c r="P147" i="68" s="1"/>
  <c r="P2" i="34"/>
  <c r="P144" i="67" s="1"/>
  <c r="P7" i="34"/>
  <c r="P149" i="67" s="1"/>
  <c r="P4" i="59"/>
  <c r="P146" i="68" s="1"/>
  <c r="P6" i="34"/>
  <c r="P2" i="59"/>
  <c r="P144" i="68" s="1"/>
  <c r="P7" i="59"/>
  <c r="P149" i="68" s="1"/>
  <c r="P5" i="34"/>
  <c r="P147" i="67" s="1"/>
  <c r="P6" i="59"/>
  <c r="AF4" i="34"/>
  <c r="AF146" i="67" s="1"/>
  <c r="AF5" i="59"/>
  <c r="AF147" i="68" s="1"/>
  <c r="AF2" i="34"/>
  <c r="AF144" i="67" s="1"/>
  <c r="AF7" i="34"/>
  <c r="AF149" i="67" s="1"/>
  <c r="AF4" i="59"/>
  <c r="AF146" i="68" s="1"/>
  <c r="AF6" i="34"/>
  <c r="AF148" i="67" s="1"/>
  <c r="AF2" i="59"/>
  <c r="AF144" i="68" s="1"/>
  <c r="AF7" i="59"/>
  <c r="AF149" i="68" s="1"/>
  <c r="AF5" i="34"/>
  <c r="AF147" i="67" s="1"/>
  <c r="AF6" i="59"/>
  <c r="R5" i="34"/>
  <c r="R147" i="67" s="1"/>
  <c r="R6" i="59"/>
  <c r="R4" i="34"/>
  <c r="R146" i="67" s="1"/>
  <c r="R5" i="59"/>
  <c r="R147" i="68" s="1"/>
  <c r="R2" i="34"/>
  <c r="R144" i="67" s="1"/>
  <c r="R7" i="34"/>
  <c r="R149" i="67" s="1"/>
  <c r="R4" i="59"/>
  <c r="R146" i="68" s="1"/>
  <c r="R6" i="34"/>
  <c r="R2" i="59"/>
  <c r="R144" i="68" s="1"/>
  <c r="R7" i="59"/>
  <c r="R149" i="68" s="1"/>
  <c r="J5" i="34"/>
  <c r="J147" i="67" s="1"/>
  <c r="J6" i="59"/>
  <c r="J4" i="34"/>
  <c r="J146" i="67" s="1"/>
  <c r="J5" i="59"/>
  <c r="J147" i="68" s="1"/>
  <c r="J2" i="34"/>
  <c r="J144" i="67" s="1"/>
  <c r="J7" i="34"/>
  <c r="J149" i="67" s="1"/>
  <c r="J6" i="34"/>
  <c r="J4" i="59"/>
  <c r="J146" i="68" s="1"/>
  <c r="J2" i="59"/>
  <c r="J144" i="68" s="1"/>
  <c r="J7" i="59"/>
  <c r="J149" i="68" s="1"/>
  <c r="G5" i="59"/>
  <c r="G147" i="68" s="1"/>
  <c r="G2" i="34"/>
  <c r="G144" i="67" s="1"/>
  <c r="G7" i="34"/>
  <c r="G149" i="67" s="1"/>
  <c r="G4" i="59"/>
  <c r="G146" i="68" s="1"/>
  <c r="G6" i="34"/>
  <c r="G2" i="59"/>
  <c r="G144" i="68" s="1"/>
  <c r="G7" i="59"/>
  <c r="G149" i="68" s="1"/>
  <c r="G6" i="59"/>
  <c r="G5" i="34"/>
  <c r="G147" i="67" s="1"/>
  <c r="G4" i="34"/>
  <c r="G146" i="67" s="1"/>
  <c r="AA2" i="59"/>
  <c r="AA144" i="68" s="1"/>
  <c r="AA7" i="59"/>
  <c r="AA149" i="68" s="1"/>
  <c r="AA5" i="34"/>
  <c r="AA147" i="67" s="1"/>
  <c r="AA6" i="59"/>
  <c r="AA4" i="34"/>
  <c r="AA146" i="67" s="1"/>
  <c r="AA5" i="59"/>
  <c r="AA147" i="68" s="1"/>
  <c r="AA4" i="59"/>
  <c r="AA146" i="68" s="1"/>
  <c r="AA2" i="34"/>
  <c r="AA144" i="67" s="1"/>
  <c r="AA7" i="34"/>
  <c r="AA149" i="67" s="1"/>
  <c r="AA6" i="34"/>
  <c r="O5" i="59"/>
  <c r="O147" i="68" s="1"/>
  <c r="O2" i="34"/>
  <c r="O144" i="67" s="1"/>
  <c r="O7" i="34"/>
  <c r="O149" i="67" s="1"/>
  <c r="O4" i="59"/>
  <c r="O146" i="68" s="1"/>
  <c r="O6" i="34"/>
  <c r="O148" i="67" s="1"/>
  <c r="O2" i="59"/>
  <c r="O144" i="68" s="1"/>
  <c r="O7" i="59"/>
  <c r="O149" i="68" s="1"/>
  <c r="O5" i="34"/>
  <c r="O147" i="67" s="1"/>
  <c r="O6" i="59"/>
  <c r="O4" i="34"/>
  <c r="O146" i="67" s="1"/>
  <c r="V2" i="34"/>
  <c r="V144" i="67" s="1"/>
  <c r="V7" i="34"/>
  <c r="V149" i="67" s="1"/>
  <c r="V4" i="59"/>
  <c r="V146" i="68" s="1"/>
  <c r="V6" i="34"/>
  <c r="V2" i="59"/>
  <c r="V144" i="68" s="1"/>
  <c r="V7" i="59"/>
  <c r="V149" i="68" s="1"/>
  <c r="V5" i="34"/>
  <c r="V147" i="67" s="1"/>
  <c r="V4" i="34"/>
  <c r="V146" i="67" s="1"/>
  <c r="V6" i="59"/>
  <c r="V5" i="59"/>
  <c r="V147" i="68" s="1"/>
  <c r="K2" i="59"/>
  <c r="K144" i="68" s="1"/>
  <c r="K7" i="59"/>
  <c r="K149" i="68" s="1"/>
  <c r="K5" i="34"/>
  <c r="K147" i="67" s="1"/>
  <c r="K6" i="59"/>
  <c r="K4" i="34"/>
  <c r="K146" i="67" s="1"/>
  <c r="K5" i="59"/>
  <c r="K147" i="68" s="1"/>
  <c r="K4" i="59"/>
  <c r="K146" i="68" s="1"/>
  <c r="K2" i="34"/>
  <c r="K144" i="67" s="1"/>
  <c r="K7" i="34"/>
  <c r="K149" i="67" s="1"/>
  <c r="K6" i="34"/>
  <c r="S2" i="59"/>
  <c r="S144" i="68" s="1"/>
  <c r="S7" i="59"/>
  <c r="S149" i="68" s="1"/>
  <c r="S5" i="34"/>
  <c r="S147" i="67" s="1"/>
  <c r="S6" i="59"/>
  <c r="S4" i="34"/>
  <c r="S146" i="67" s="1"/>
  <c r="S5" i="59"/>
  <c r="S147" i="68" s="1"/>
  <c r="S4" i="59"/>
  <c r="S146" i="68" s="1"/>
  <c r="S2" i="34"/>
  <c r="S144" i="67" s="1"/>
  <c r="S7" i="34"/>
  <c r="S149" i="67" s="1"/>
  <c r="S6" i="34"/>
  <c r="N2" i="34"/>
  <c r="N144" i="67" s="1"/>
  <c r="N7" i="34"/>
  <c r="N149" i="67" s="1"/>
  <c r="N4" i="59"/>
  <c r="N146" i="68" s="1"/>
  <c r="N6" i="34"/>
  <c r="N2" i="59"/>
  <c r="N144" i="68" s="1"/>
  <c r="N7" i="59"/>
  <c r="N149" i="68" s="1"/>
  <c r="N5" i="34"/>
  <c r="N147" i="67" s="1"/>
  <c r="N6" i="59"/>
  <c r="N4" i="34"/>
  <c r="N146" i="67" s="1"/>
  <c r="N5" i="59"/>
  <c r="N147" i="68" s="1"/>
  <c r="AB6" i="34"/>
  <c r="AB2" i="59"/>
  <c r="AB144" i="68" s="1"/>
  <c r="AB7" i="59"/>
  <c r="AB149" i="68" s="1"/>
  <c r="AB5" i="34"/>
  <c r="AB147" i="67" s="1"/>
  <c r="AB6" i="59"/>
  <c r="AB4" i="34"/>
  <c r="AB146" i="67" s="1"/>
  <c r="AB7" i="34"/>
  <c r="AB149" i="67" s="1"/>
  <c r="AB5" i="59"/>
  <c r="AB147" i="68" s="1"/>
  <c r="AB2" i="34"/>
  <c r="AB144" i="67" s="1"/>
  <c r="AB4" i="59"/>
  <c r="AB146" i="68" s="1"/>
  <c r="T6" i="34"/>
  <c r="T2" i="59"/>
  <c r="T144" i="68" s="1"/>
  <c r="T7" i="59"/>
  <c r="T149" i="68" s="1"/>
  <c r="T5" i="34"/>
  <c r="T147" i="67" s="1"/>
  <c r="T6" i="59"/>
  <c r="T4" i="34"/>
  <c r="T146" i="67" s="1"/>
  <c r="T2" i="34"/>
  <c r="T144" i="67" s="1"/>
  <c r="T5" i="59"/>
  <c r="T147" i="68" s="1"/>
  <c r="T7" i="34"/>
  <c r="T149" i="67" s="1"/>
  <c r="T4" i="59"/>
  <c r="T146" i="68" s="1"/>
  <c r="L9" i="34"/>
  <c r="L151" i="67" s="1"/>
  <c r="AE9" i="34"/>
  <c r="AE151" i="67" s="1"/>
  <c r="H9" i="34"/>
  <c r="H151" i="67" s="1"/>
  <c r="Z9" i="34"/>
  <c r="Z151" i="67" s="1"/>
  <c r="AF9" i="34"/>
  <c r="AF151" i="67" s="1"/>
  <c r="O9" i="34"/>
  <c r="O151" i="67" s="1"/>
  <c r="E9" i="34"/>
  <c r="E151" i="67" s="1"/>
  <c r="I9" i="34"/>
  <c r="I151" i="67" s="1"/>
  <c r="AC9" i="34" l="1"/>
  <c r="AC151" i="67" s="1"/>
  <c r="R9" i="59"/>
  <c r="R151" i="68" s="1"/>
  <c r="R148" i="68"/>
  <c r="N9" i="59"/>
  <c r="N151" i="68" s="1"/>
  <c r="N148" i="68"/>
  <c r="S9" i="34"/>
  <c r="S151" i="67" s="1"/>
  <c r="S148" i="67"/>
  <c r="K9" i="59"/>
  <c r="K151" i="68" s="1"/>
  <c r="K148" i="68"/>
  <c r="AA9" i="34"/>
  <c r="AA151" i="67" s="1"/>
  <c r="AA148" i="67"/>
  <c r="R9" i="34"/>
  <c r="R151" i="67" s="1"/>
  <c r="R148" i="67"/>
  <c r="AF9" i="59"/>
  <c r="AF151" i="68" s="1"/>
  <c r="AF148" i="68"/>
  <c r="B9" i="34"/>
  <c r="B151" i="67" s="1"/>
  <c r="B148" i="67"/>
  <c r="H9" i="59"/>
  <c r="H151" i="68" s="1"/>
  <c r="H148" i="68"/>
  <c r="AC9" i="59"/>
  <c r="AC151" i="68" s="1"/>
  <c r="AC148" i="68"/>
  <c r="Y9" i="34"/>
  <c r="Y151" i="67" s="1"/>
  <c r="Y148" i="67"/>
  <c r="E9" i="59"/>
  <c r="E151" i="68" s="1"/>
  <c r="E148" i="68"/>
  <c r="AB9" i="59"/>
  <c r="AB151" i="68" s="1"/>
  <c r="AB148" i="68"/>
  <c r="D9" i="34"/>
  <c r="D151" i="67" s="1"/>
  <c r="D148" i="67"/>
  <c r="F9" i="59"/>
  <c r="F151" i="68" s="1"/>
  <c r="F148" i="68"/>
  <c r="AE9" i="59"/>
  <c r="AE151" i="68" s="1"/>
  <c r="AE148" i="68"/>
  <c r="K9" i="34"/>
  <c r="K151" i="67" s="1"/>
  <c r="K148" i="67"/>
  <c r="V9" i="34"/>
  <c r="V151" i="67" s="1"/>
  <c r="V148" i="67"/>
  <c r="P9" i="59"/>
  <c r="P151" i="68" s="1"/>
  <c r="P148" i="68"/>
  <c r="W9" i="34"/>
  <c r="W151" i="67" s="1"/>
  <c r="W148" i="67"/>
  <c r="M9" i="59"/>
  <c r="M151" i="68" s="1"/>
  <c r="M148" i="68"/>
  <c r="U9" i="34"/>
  <c r="U151" i="67" s="1"/>
  <c r="U148" i="67"/>
  <c r="X9" i="59"/>
  <c r="X151" i="68" s="1"/>
  <c r="X148" i="68"/>
  <c r="AD9" i="34"/>
  <c r="AD151" i="67" s="1"/>
  <c r="AD148" i="67"/>
  <c r="Z9" i="59"/>
  <c r="Z151" i="68" s="1"/>
  <c r="Z148" i="68"/>
  <c r="I9" i="59"/>
  <c r="I151" i="68" s="1"/>
  <c r="I148" i="68"/>
  <c r="L9" i="59"/>
  <c r="L151" i="68" s="1"/>
  <c r="L148" i="68"/>
  <c r="G9" i="59"/>
  <c r="G151" i="68" s="1"/>
  <c r="G148" i="68"/>
  <c r="J9" i="59"/>
  <c r="J151" i="68" s="1"/>
  <c r="J148" i="68"/>
  <c r="C9" i="59"/>
  <c r="C151" i="68" s="1"/>
  <c r="C148" i="68"/>
  <c r="N9" i="34"/>
  <c r="N151" i="67" s="1"/>
  <c r="N148" i="67"/>
  <c r="D9" i="59"/>
  <c r="D151" i="68" s="1"/>
  <c r="D148" i="68"/>
  <c r="Q9" i="59"/>
  <c r="Q151" i="68" s="1"/>
  <c r="Q148" i="68"/>
  <c r="AB9" i="34"/>
  <c r="AB151" i="67" s="1"/>
  <c r="AB148" i="67"/>
  <c r="V9" i="59"/>
  <c r="V151" i="68" s="1"/>
  <c r="V148" i="68"/>
  <c r="M9" i="34"/>
  <c r="M151" i="67" s="1"/>
  <c r="M148" i="67"/>
  <c r="U9" i="59"/>
  <c r="U151" i="68" s="1"/>
  <c r="U148" i="68"/>
  <c r="Q9" i="34"/>
  <c r="Q151" i="67" s="1"/>
  <c r="Q148" i="67"/>
  <c r="B9" i="59"/>
  <c r="B151" i="68" s="1"/>
  <c r="B148" i="68"/>
  <c r="F9" i="34"/>
  <c r="F151" i="67" s="1"/>
  <c r="F148" i="67"/>
  <c r="X9" i="34"/>
  <c r="X151" i="67" s="1"/>
  <c r="X148" i="67"/>
  <c r="AD9" i="59"/>
  <c r="AD151" i="68" s="1"/>
  <c r="AD148" i="68"/>
  <c r="C9" i="34"/>
  <c r="C151" i="67" s="1"/>
  <c r="C148" i="67"/>
  <c r="T9" i="34"/>
  <c r="T151" i="67" s="1"/>
  <c r="T148" i="67"/>
  <c r="S9" i="59"/>
  <c r="S151" i="68" s="1"/>
  <c r="S148" i="68"/>
  <c r="AA9" i="59"/>
  <c r="AA151" i="68" s="1"/>
  <c r="AA148" i="68"/>
  <c r="P9" i="34"/>
  <c r="P151" i="67" s="1"/>
  <c r="P148" i="67"/>
  <c r="T9" i="59"/>
  <c r="T151" i="68" s="1"/>
  <c r="T148" i="68"/>
  <c r="O9" i="59"/>
  <c r="O151" i="68" s="1"/>
  <c r="O148" i="68"/>
  <c r="G9" i="34"/>
  <c r="G151" i="67" s="1"/>
  <c r="G148" i="67"/>
  <c r="J9" i="34"/>
  <c r="J151" i="67" s="1"/>
  <c r="J148" i="67"/>
  <c r="W9" i="59"/>
  <c r="W151" i="68" s="1"/>
  <c r="W148" i="68"/>
  <c r="Y9" i="59"/>
  <c r="Y151" i="68" s="1"/>
  <c r="Y148" i="68"/>
  <c r="B9" i="7"/>
  <c r="B21" i="67" s="1"/>
  <c r="C9" i="7"/>
  <c r="C21" i="67" s="1"/>
  <c r="D9" i="7"/>
  <c r="D21" i="67" s="1"/>
  <c r="E9" i="7"/>
  <c r="E21" i="67" s="1"/>
  <c r="F9" i="7"/>
  <c r="F21" i="67" s="1"/>
  <c r="G9" i="7"/>
  <c r="G21" i="67" s="1"/>
  <c r="L9" i="7"/>
  <c r="M9" i="7"/>
  <c r="M21" i="67" s="1"/>
  <c r="N9" i="7"/>
  <c r="N21" i="67" s="1"/>
  <c r="O9" i="7"/>
  <c r="O21" i="67" s="1"/>
  <c r="P9" i="7"/>
  <c r="P21" i="67" s="1"/>
  <c r="Q9" i="7"/>
  <c r="Q21" i="67" s="1"/>
  <c r="R9" i="7"/>
  <c r="R21" i="67" s="1"/>
  <c r="S9" i="7"/>
  <c r="S21" i="67" s="1"/>
  <c r="T9" i="7"/>
  <c r="T21" i="67" s="1"/>
  <c r="U9" i="7"/>
  <c r="U21" i="67" s="1"/>
  <c r="V9" i="7"/>
  <c r="V21" i="67" s="1"/>
  <c r="W9" i="7"/>
  <c r="W21" i="67" s="1"/>
  <c r="X9" i="7"/>
  <c r="X21" i="67" s="1"/>
  <c r="Y9" i="7"/>
  <c r="Y21" i="67" s="1"/>
  <c r="Z9" i="7"/>
  <c r="Z21" i="67" s="1"/>
  <c r="AA9" i="7"/>
  <c r="AA21" i="67" s="1"/>
  <c r="AB9" i="7"/>
  <c r="AB21" i="67" s="1"/>
  <c r="AC9" i="7"/>
  <c r="AC21" i="67" s="1"/>
  <c r="AD9" i="7"/>
  <c r="AD21" i="67" s="1"/>
  <c r="AE9" i="7"/>
  <c r="AE21" i="67" s="1"/>
  <c r="AF9" i="7"/>
  <c r="AF21" i="67" s="1"/>
  <c r="B9" i="10"/>
  <c r="B61" i="67" s="1"/>
  <c r="C9" i="10"/>
  <c r="C61" i="67" s="1"/>
  <c r="D9" i="10"/>
  <c r="D61" i="67" s="1"/>
  <c r="E9" i="10"/>
  <c r="E61" i="67" s="1"/>
  <c r="F9" i="10"/>
  <c r="F61" i="67" s="1"/>
  <c r="G9" i="10"/>
  <c r="G61" i="67" s="1"/>
  <c r="H9" i="10"/>
  <c r="H61" i="67" s="1"/>
  <c r="I9" i="10"/>
  <c r="I61" i="67" s="1"/>
  <c r="J9" i="10"/>
  <c r="J61" i="67" s="1"/>
  <c r="K9" i="10"/>
  <c r="K61" i="67" s="1"/>
  <c r="L9" i="10"/>
  <c r="L61" i="67" s="1"/>
  <c r="M9" i="10"/>
  <c r="M61" i="67" s="1"/>
  <c r="N9" i="10"/>
  <c r="N61" i="67" s="1"/>
  <c r="O9" i="10"/>
  <c r="O61" i="67" s="1"/>
  <c r="P9" i="10"/>
  <c r="P61" i="67" s="1"/>
  <c r="Q9" i="10"/>
  <c r="Q61" i="67" s="1"/>
  <c r="R9" i="10"/>
  <c r="R61" i="67" s="1"/>
  <c r="S9" i="10"/>
  <c r="S61" i="67" s="1"/>
  <c r="T9" i="10"/>
  <c r="T61" i="67" s="1"/>
  <c r="U9" i="10"/>
  <c r="U61" i="67" s="1"/>
  <c r="V9" i="10"/>
  <c r="V61" i="67" s="1"/>
  <c r="W9" i="10"/>
  <c r="W61" i="67" s="1"/>
  <c r="X9" i="10"/>
  <c r="X61" i="67" s="1"/>
  <c r="Y9" i="10"/>
  <c r="Y61" i="67" s="1"/>
  <c r="Z9" i="10"/>
  <c r="Z61" i="67" s="1"/>
  <c r="AA9" i="10"/>
  <c r="AA61" i="67" s="1"/>
  <c r="AB9" i="10"/>
  <c r="AB61" i="67" s="1"/>
  <c r="AC9" i="10"/>
  <c r="AC61" i="67" s="1"/>
  <c r="AD9" i="10"/>
  <c r="AD61" i="67" s="1"/>
  <c r="AE9" i="10"/>
  <c r="AE61" i="67" s="1"/>
  <c r="AF9" i="10"/>
  <c r="AF61" i="67" s="1"/>
  <c r="B7" i="7"/>
  <c r="B19" i="67" s="1"/>
  <c r="C7" i="7"/>
  <c r="C19" i="67" s="1"/>
  <c r="L21" i="67" l="1"/>
  <c r="H9" i="7"/>
  <c r="B7" i="5"/>
  <c r="B9" i="5"/>
  <c r="C7" i="5"/>
  <c r="C9" i="5"/>
  <c r="D21" i="14"/>
  <c r="D22" i="14"/>
  <c r="D23" i="14"/>
  <c r="D24" i="14"/>
  <c r="C9" i="16"/>
  <c r="C41" i="67" s="1"/>
  <c r="D9" i="16"/>
  <c r="D41" i="67" s="1"/>
  <c r="E9" i="16"/>
  <c r="E41" i="67" s="1"/>
  <c r="F9" i="16"/>
  <c r="F41" i="67" s="1"/>
  <c r="G9" i="16"/>
  <c r="G41" i="67" s="1"/>
  <c r="H9" i="16"/>
  <c r="H41" i="67" s="1"/>
  <c r="I9" i="16"/>
  <c r="I41" i="67" s="1"/>
  <c r="J9" i="16"/>
  <c r="J41" i="67" s="1"/>
  <c r="K9" i="16"/>
  <c r="K41" i="67" s="1"/>
  <c r="L9" i="16"/>
  <c r="L41" i="67" s="1"/>
  <c r="M9" i="16"/>
  <c r="M41" i="67" s="1"/>
  <c r="N9" i="16"/>
  <c r="N41" i="67" s="1"/>
  <c r="O9" i="16"/>
  <c r="O41" i="67" s="1"/>
  <c r="P9" i="16"/>
  <c r="P41" i="67" s="1"/>
  <c r="Q9" i="16"/>
  <c r="Q41" i="67" s="1"/>
  <c r="R9" i="16"/>
  <c r="R41" i="67" s="1"/>
  <c r="S9" i="16"/>
  <c r="S41" i="67" s="1"/>
  <c r="T9" i="16"/>
  <c r="T41" i="67" s="1"/>
  <c r="U9" i="16"/>
  <c r="U41" i="67" s="1"/>
  <c r="V9" i="16"/>
  <c r="V41" i="67" s="1"/>
  <c r="W9" i="16"/>
  <c r="W41" i="67" s="1"/>
  <c r="X9" i="16"/>
  <c r="X41" i="67" s="1"/>
  <c r="Y9" i="16"/>
  <c r="Y41" i="67" s="1"/>
  <c r="Z9" i="16"/>
  <c r="Z41" i="67" s="1"/>
  <c r="AA9" i="16"/>
  <c r="AA41" i="67" s="1"/>
  <c r="AB9" i="16"/>
  <c r="AB41" i="67" s="1"/>
  <c r="AC9" i="16"/>
  <c r="AC41" i="67" s="1"/>
  <c r="AD9" i="16"/>
  <c r="AD41" i="67" s="1"/>
  <c r="AE9" i="16"/>
  <c r="AE41" i="67" s="1"/>
  <c r="AF9" i="16"/>
  <c r="AF41" i="67" s="1"/>
  <c r="D26" i="14"/>
  <c r="B7" i="10"/>
  <c r="B59" i="67" s="1"/>
  <c r="C59" i="67"/>
  <c r="D59" i="67"/>
  <c r="E59" i="67"/>
  <c r="F59" i="67"/>
  <c r="G59" i="67"/>
  <c r="H59" i="67"/>
  <c r="I59" i="67"/>
  <c r="J59" i="67"/>
  <c r="K59" i="67"/>
  <c r="L59" i="67"/>
  <c r="M59" i="67"/>
  <c r="N59" i="67"/>
  <c r="O59" i="67"/>
  <c r="P59" i="67"/>
  <c r="Q59" i="67"/>
  <c r="R59" i="67"/>
  <c r="S59" i="67"/>
  <c r="T59" i="67"/>
  <c r="U59" i="67"/>
  <c r="V59" i="67"/>
  <c r="W59" i="67"/>
  <c r="X59" i="67"/>
  <c r="Y59" i="67"/>
  <c r="Z59" i="67"/>
  <c r="AA59" i="67"/>
  <c r="AB59" i="67"/>
  <c r="AC59" i="67"/>
  <c r="AD59" i="67"/>
  <c r="AE59" i="67"/>
  <c r="AF59" i="67"/>
  <c r="I9" i="7" l="1"/>
  <c r="H21" i="67"/>
  <c r="B4" i="52"/>
  <c r="B5" i="52"/>
  <c r="B6" i="52"/>
  <c r="B9" i="52" s="1"/>
  <c r="B6" i="18"/>
  <c r="B9" i="18" s="1"/>
  <c r="B5" i="18"/>
  <c r="B4" i="18"/>
  <c r="B6" i="46"/>
  <c r="B6" i="16"/>
  <c r="B5" i="46"/>
  <c r="B37" i="68" s="1"/>
  <c r="B5" i="16"/>
  <c r="B37" i="67" s="1"/>
  <c r="B4" i="46"/>
  <c r="B36" i="68" s="1"/>
  <c r="B4" i="16"/>
  <c r="B36" i="67" s="1"/>
  <c r="B3" i="46"/>
  <c r="B3" i="16"/>
  <c r="T9" i="18"/>
  <c r="W9" i="18"/>
  <c r="G9" i="18"/>
  <c r="AD9" i="18"/>
  <c r="V9" i="18"/>
  <c r="N9" i="18"/>
  <c r="F9" i="18"/>
  <c r="D9" i="18"/>
  <c r="AE9" i="18"/>
  <c r="O9" i="18"/>
  <c r="AC9" i="18"/>
  <c r="U9" i="18"/>
  <c r="M9" i="18"/>
  <c r="E9" i="18"/>
  <c r="S9" i="18"/>
  <c r="J9" i="18"/>
  <c r="L9" i="18"/>
  <c r="AA9" i="18"/>
  <c r="K9" i="18"/>
  <c r="Z9" i="18"/>
  <c r="Y9" i="18"/>
  <c r="Q9" i="18"/>
  <c r="I9" i="18"/>
  <c r="AB9" i="18"/>
  <c r="C9" i="18"/>
  <c r="R9" i="18"/>
  <c r="AF9" i="18"/>
  <c r="X9" i="18"/>
  <c r="P9" i="18"/>
  <c r="H9" i="18"/>
  <c r="J9" i="7" l="1"/>
  <c r="I21" i="67"/>
  <c r="B9" i="16"/>
  <c r="B41" i="67" s="1"/>
  <c r="B38" i="67"/>
  <c r="B7" i="16"/>
  <c r="B39" i="67" s="1"/>
  <c r="B35" i="67"/>
  <c r="B9" i="46"/>
  <c r="B41" i="68" s="1"/>
  <c r="B38" i="68"/>
  <c r="B7" i="46"/>
  <c r="B39" i="68" s="1"/>
  <c r="B35" i="68"/>
  <c r="N10" i="24"/>
  <c r="N12" i="24"/>
  <c r="N11" i="24"/>
  <c r="O12" i="24"/>
  <c r="O11" i="24"/>
  <c r="O10" i="24"/>
  <c r="K5" i="24"/>
  <c r="I5" i="24"/>
  <c r="J5" i="24" s="1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D7" i="18"/>
  <c r="C7" i="18"/>
  <c r="B7" i="18"/>
  <c r="X7" i="12"/>
  <c r="X89" i="67" s="1"/>
  <c r="W7" i="12"/>
  <c r="W89" i="67" s="1"/>
  <c r="V7" i="12"/>
  <c r="V89" i="67" s="1"/>
  <c r="U7" i="12"/>
  <c r="U89" i="67" s="1"/>
  <c r="T7" i="12"/>
  <c r="T89" i="67" s="1"/>
  <c r="S7" i="12"/>
  <c r="S89" i="67" s="1"/>
  <c r="R7" i="12"/>
  <c r="R89" i="67" s="1"/>
  <c r="Q7" i="12"/>
  <c r="Q89" i="67" s="1"/>
  <c r="P7" i="12"/>
  <c r="P89" i="67" s="1"/>
  <c r="O7" i="12"/>
  <c r="O89" i="67" s="1"/>
  <c r="N7" i="12"/>
  <c r="N89" i="67" s="1"/>
  <c r="M7" i="12"/>
  <c r="M89" i="67" s="1"/>
  <c r="L7" i="12"/>
  <c r="L89" i="67" s="1"/>
  <c r="K7" i="12"/>
  <c r="K89" i="67" s="1"/>
  <c r="J7" i="12"/>
  <c r="J89" i="67" s="1"/>
  <c r="I89" i="67"/>
  <c r="H89" i="67"/>
  <c r="G89" i="67"/>
  <c r="F89" i="67"/>
  <c r="E7" i="12"/>
  <c r="E89" i="67" s="1"/>
  <c r="D7" i="12"/>
  <c r="D89" i="67" s="1"/>
  <c r="C7" i="12"/>
  <c r="B7" i="12"/>
  <c r="B89" i="67" s="1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16" i="14"/>
  <c r="A15" i="14"/>
  <c r="K9" i="7" l="1"/>
  <c r="K21" i="67" s="1"/>
  <c r="J21" i="67"/>
  <c r="H5" i="24"/>
  <c r="N15" i="24"/>
  <c r="N16" i="24"/>
  <c r="AA11" i="68" l="1"/>
  <c r="S11" i="68"/>
  <c r="K11" i="68"/>
  <c r="C9" i="40"/>
  <c r="C11" i="68" s="1"/>
  <c r="Y9" i="68"/>
  <c r="Q9" i="68"/>
  <c r="I9" i="68"/>
  <c r="Z11" i="68"/>
  <c r="R11" i="68"/>
  <c r="J11" i="68"/>
  <c r="AF9" i="68"/>
  <c r="X9" i="68"/>
  <c r="P9" i="68"/>
  <c r="H9" i="68"/>
  <c r="Y11" i="68"/>
  <c r="Q11" i="68"/>
  <c r="I11" i="68"/>
  <c r="AE9" i="68"/>
  <c r="W9" i="68"/>
  <c r="O9" i="68"/>
  <c r="G9" i="68"/>
  <c r="B7" i="40"/>
  <c r="B9" i="68" s="1"/>
  <c r="AF11" i="68"/>
  <c r="X11" i="68"/>
  <c r="P11" i="68"/>
  <c r="H11" i="68"/>
  <c r="AD9" i="68"/>
  <c r="V9" i="68"/>
  <c r="N9" i="68"/>
  <c r="F9" i="68"/>
  <c r="B9" i="40"/>
  <c r="B11" i="68" s="1"/>
  <c r="AE11" i="68"/>
  <c r="W11" i="68"/>
  <c r="O11" i="68"/>
  <c r="G11" i="68"/>
  <c r="AC9" i="68"/>
  <c r="U9" i="68"/>
  <c r="M9" i="68"/>
  <c r="E9" i="68"/>
  <c r="AD11" i="68"/>
  <c r="V11" i="68"/>
  <c r="N11" i="68"/>
  <c r="F11" i="68"/>
  <c r="AB9" i="68"/>
  <c r="T9" i="68"/>
  <c r="L9" i="68"/>
  <c r="D9" i="68"/>
  <c r="AC11" i="68"/>
  <c r="U11" i="68"/>
  <c r="M11" i="68"/>
  <c r="E11" i="68"/>
  <c r="AA9" i="68"/>
  <c r="S9" i="68"/>
  <c r="K9" i="68"/>
  <c r="C7" i="40"/>
  <c r="C9" i="68" s="1"/>
  <c r="AB11" i="68"/>
  <c r="T11" i="68"/>
  <c r="L11" i="68"/>
  <c r="D11" i="68"/>
  <c r="Z9" i="68"/>
  <c r="R9" i="68"/>
  <c r="J9" i="68"/>
  <c r="F9" i="67"/>
  <c r="H11" i="67"/>
  <c r="X11" i="67"/>
  <c r="AF11" i="67"/>
  <c r="I11" i="67"/>
  <c r="Q11" i="67"/>
  <c r="Y11" i="67"/>
  <c r="B9" i="6"/>
  <c r="B11" i="67" s="1"/>
  <c r="J11" i="67"/>
  <c r="R11" i="67"/>
  <c r="Z11" i="67"/>
  <c r="C9" i="6"/>
  <c r="C11" i="67" s="1"/>
  <c r="K11" i="67"/>
  <c r="S11" i="67"/>
  <c r="AA11" i="67"/>
  <c r="C7" i="6"/>
  <c r="C9" i="67" s="1"/>
  <c r="D11" i="67"/>
  <c r="L11" i="67"/>
  <c r="T11" i="67"/>
  <c r="AB11" i="67"/>
  <c r="M11" i="67"/>
  <c r="U11" i="67"/>
  <c r="AC11" i="67"/>
  <c r="V11" i="67"/>
  <c r="W11" i="67"/>
  <c r="AD11" i="67"/>
  <c r="AE11" i="67"/>
  <c r="G11" i="67"/>
  <c r="N11" i="67"/>
  <c r="I9" i="67"/>
  <c r="J9" i="67"/>
  <c r="G9" i="67"/>
  <c r="H9" i="67"/>
  <c r="B7" i="6"/>
  <c r="B9" i="67" s="1"/>
  <c r="P11" i="67"/>
  <c r="F11" i="67"/>
  <c r="O11" i="67"/>
  <c r="D9" i="67"/>
  <c r="E9" i="67"/>
  <c r="K9" i="67" l="1"/>
  <c r="L9" i="67" l="1"/>
  <c r="M9" i="67" l="1"/>
  <c r="L7" i="7"/>
  <c r="L19" i="67" l="1"/>
  <c r="H7" i="7"/>
  <c r="N9" i="67"/>
  <c r="M7" i="7"/>
  <c r="M19" i="67" s="1"/>
  <c r="I7" i="7" l="1"/>
  <c r="H19" i="67"/>
  <c r="O9" i="67"/>
  <c r="N7" i="7"/>
  <c r="N19" i="67" s="1"/>
  <c r="J7" i="7" l="1"/>
  <c r="I19" i="67"/>
  <c r="P9" i="67"/>
  <c r="O7" i="7"/>
  <c r="O19" i="67" s="1"/>
  <c r="K7" i="7" l="1"/>
  <c r="K19" i="67" s="1"/>
  <c r="J19" i="67"/>
  <c r="Q9" i="67"/>
  <c r="P7" i="7"/>
  <c r="P19" i="67" s="1"/>
  <c r="R9" i="67" l="1"/>
  <c r="Q7" i="7"/>
  <c r="Q19" i="67" s="1"/>
  <c r="S9" i="67" l="1"/>
  <c r="R7" i="7"/>
  <c r="R19" i="67" s="1"/>
  <c r="T9" i="67" l="1"/>
  <c r="S7" i="7"/>
  <c r="S19" i="67" s="1"/>
  <c r="U9" i="67" l="1"/>
  <c r="T7" i="7"/>
  <c r="T19" i="67" s="1"/>
  <c r="V9" i="67" l="1"/>
  <c r="U7" i="7"/>
  <c r="U19" i="67" s="1"/>
  <c r="W9" i="67" l="1"/>
  <c r="V7" i="7"/>
  <c r="V19" i="67" s="1"/>
  <c r="X9" i="67" l="1"/>
  <c r="W7" i="7"/>
  <c r="W19" i="67" s="1"/>
  <c r="Y9" i="67" l="1"/>
  <c r="X7" i="7"/>
  <c r="X19" i="67" s="1"/>
  <c r="Z9" i="67" l="1"/>
  <c r="Y7" i="7"/>
  <c r="Y19" i="67" s="1"/>
  <c r="AA9" i="67" l="1"/>
  <c r="Z7" i="7"/>
  <c r="Z19" i="67" s="1"/>
  <c r="AB9" i="67" l="1"/>
  <c r="AA7" i="7"/>
  <c r="AA19" i="67" s="1"/>
  <c r="AC9" i="67" l="1"/>
  <c r="AB7" i="7"/>
  <c r="AB19" i="67" s="1"/>
  <c r="AD9" i="67" l="1"/>
  <c r="AC7" i="7"/>
  <c r="AC19" i="67" s="1"/>
  <c r="AE9" i="67" l="1"/>
  <c r="AD7" i="7"/>
  <c r="AD19" i="67" s="1"/>
  <c r="AF9" i="67" l="1"/>
  <c r="AE7" i="7"/>
  <c r="AE19" i="67" s="1"/>
  <c r="AF7" i="7" l="1"/>
  <c r="AF19" i="67" s="1"/>
  <c r="F2" i="51" l="1"/>
  <c r="J84" i="68"/>
  <c r="F84" i="68" l="1"/>
  <c r="G2" i="51"/>
  <c r="H2" i="51" l="1"/>
  <c r="G84" i="68"/>
  <c r="I2" i="51" l="1"/>
  <c r="I84" i="68" s="1"/>
  <c r="H84" i="68"/>
  <c r="E9" i="6"/>
  <c r="E11" i="67" s="1"/>
  <c r="E8" i="6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<sst xmlns="http://schemas.openxmlformats.org/spreadsheetml/2006/main" count="86267" uniqueCount="1223">
  <si>
    <t>3. Energy Prices by Sector and Source</t>
  </si>
  <si>
    <t xml:space="preserve"> Sector and Source</t>
  </si>
  <si>
    <t xml:space="preserve"> Residential</t>
  </si>
  <si>
    <t xml:space="preserve">   Propane</t>
  </si>
  <si>
    <t xml:space="preserve">   Distillate Fuel Oil</t>
  </si>
  <si>
    <t xml:space="preserve">   Natural Gas</t>
  </si>
  <si>
    <t xml:space="preserve">   Electricity</t>
  </si>
  <si>
    <t xml:space="preserve"> Commercial</t>
  </si>
  <si>
    <t xml:space="preserve"> Industrial 1/</t>
  </si>
  <si>
    <t xml:space="preserve">   Residual Fuel Oil</t>
  </si>
  <si>
    <t xml:space="preserve">   Natural Gas 2/</t>
  </si>
  <si>
    <t xml:space="preserve">   Metallurgical Coal</t>
  </si>
  <si>
    <t xml:space="preserve">   Other Industrial Coal</t>
  </si>
  <si>
    <t xml:space="preserve">   Coal to Liquids</t>
  </si>
  <si>
    <t xml:space="preserve"> Transportation</t>
  </si>
  <si>
    <t xml:space="preserve">   E85 3/</t>
  </si>
  <si>
    <t xml:space="preserve">   Motor Gasoline 4/</t>
  </si>
  <si>
    <t xml:space="preserve">   Jet Fuel 5/</t>
  </si>
  <si>
    <t xml:space="preserve">   Diesel Fuel (distillate fuel oil) 6/</t>
  </si>
  <si>
    <t xml:space="preserve">   Natural Gas 7/</t>
  </si>
  <si>
    <t xml:space="preserve"> Electric Power 8/</t>
  </si>
  <si>
    <t xml:space="preserve">   Steam Coal</t>
  </si>
  <si>
    <t xml:space="preserve"> Average Price to All Users 9/</t>
  </si>
  <si>
    <t xml:space="preserve">   Other Coal</t>
  </si>
  <si>
    <t>Non-Renewable Energy Expenditures by Sector</t>
  </si>
  <si>
    <t xml:space="preserve">   Total Non-Renewable Expenditures</t>
  </si>
  <si>
    <t xml:space="preserve"> Transportation Renewable Expenditures</t>
  </si>
  <si>
    <t xml:space="preserve">   Total Expenditures</t>
  </si>
  <si>
    <t>Prices in Nominal Dollars</t>
  </si>
  <si>
    <t>(billion nominal dollars)</t>
  </si>
  <si>
    <t>Energy Information Administration</t>
  </si>
  <si>
    <t>Notes</t>
  </si>
  <si>
    <t>Fuel</t>
  </si>
  <si>
    <t>sector has been split into two "sectors" for purposes of this variable and related calculations.</t>
  </si>
  <si>
    <t>2. Energy Consumption by Sector and Source</t>
  </si>
  <si>
    <t>(quadrillion Btu, unless otherwise noted)</t>
  </si>
  <si>
    <t xml:space="preserve">   Kerosene</t>
  </si>
  <si>
    <t xml:space="preserve">     Petroleum and Other Liquids Subtotal</t>
  </si>
  <si>
    <t xml:space="preserve">     Delivered Energy</t>
  </si>
  <si>
    <t xml:space="preserve">   Electricity Related Losses</t>
  </si>
  <si>
    <t xml:space="preserve">     Total</t>
  </si>
  <si>
    <t xml:space="preserve">   Coal</t>
  </si>
  <si>
    <t xml:space="preserve">   Petrochemical Feedstocks</t>
  </si>
  <si>
    <t xml:space="preserve">   Natural-Gas-to-Liquids Heat and Power</t>
  </si>
  <si>
    <t xml:space="preserve">     Natural Gas Subtotal</t>
  </si>
  <si>
    <t xml:space="preserve">   Coal-to-Liquids Heat and Power</t>
  </si>
  <si>
    <t xml:space="preserve">   Net Coal Coke Imports</t>
  </si>
  <si>
    <t xml:space="preserve">     Coal Subtotal</t>
  </si>
  <si>
    <t xml:space="preserve">   Biofuels Heat and Coproducts</t>
  </si>
  <si>
    <t xml:space="preserve">   Compressed / Liquefied Natural Gas</t>
  </si>
  <si>
    <t xml:space="preserve"> Delivered Energy Consumption, All Sectors</t>
  </si>
  <si>
    <t xml:space="preserve">   Non-biogenic Municipal Waste</t>
  </si>
  <si>
    <t xml:space="preserve">   Electricity Imports</t>
  </si>
  <si>
    <t xml:space="preserve"> Total Energy Consumption</t>
  </si>
  <si>
    <t>Energy Use &amp; Related Statistics</t>
  </si>
  <si>
    <t xml:space="preserve">  Delivered Energy Use</t>
  </si>
  <si>
    <t xml:space="preserve">  Total Energy Use</t>
  </si>
  <si>
    <t xml:space="preserve">  Ethanol Consumed in Motor Gasoline and E85</t>
  </si>
  <si>
    <t xml:space="preserve">  Population (millions)</t>
  </si>
  <si>
    <t xml:space="preserve">  Carbon Dioxide Emissions (million metric</t>
  </si>
  <si>
    <t xml:space="preserve">   tons carbon dioxide)</t>
  </si>
  <si>
    <t>geothermal heat pumps, solar thermal water heating, and electricity generation from wind and solar photovoltaic sources.</t>
  </si>
  <si>
    <t>combined heat and power.  See Table 5 and/or Table 17 for estimates of nonmarketed renewable energy consumption for solar thermal water</t>
  </si>
  <si>
    <t>heating and electricity generation from wind and solar photovoltaic sources.</t>
  </si>
  <si>
    <t>Excludes ethanol and nonmarketed renewable energy consumption for geothermal heat pumps, buildings photovoltaic systems, and solar thermal water</t>
  </si>
  <si>
    <t>heaters.</t>
  </si>
  <si>
    <t>is much larger, but alternative processes are required to take advantage of it.</t>
  </si>
  <si>
    <t>solar thermal sources.  Excludes net electricity imports.</t>
  </si>
  <si>
    <t>solar thermal sources.  Excludes ethanol, net electricity imports, and nonmarketed renewable energy consumption for geothermal heat pumps,</t>
  </si>
  <si>
    <t>buildings photovoltaic systems, and solar thermal water heaters.</t>
  </si>
  <si>
    <t>Cost</t>
  </si>
  <si>
    <t>Unit</t>
  </si>
  <si>
    <t>$/million BTU</t>
  </si>
  <si>
    <t>Sources:</t>
  </si>
  <si>
    <t>Energy Information Administraton</t>
  </si>
  <si>
    <t>biomass: wood and waste</t>
  </si>
  <si>
    <t>biofuel diesel</t>
  </si>
  <si>
    <t>DOE Alternative Fuels Data Center</t>
  </si>
  <si>
    <t>biodiesel (B20)</t>
  </si>
  <si>
    <t>Fuel Cost ($/BTU)</t>
  </si>
  <si>
    <t>Since fuel pricing differs between residential and commercial buidlings, the buildings</t>
  </si>
  <si>
    <t>n/a</t>
  </si>
  <si>
    <t>Euros/GJ</t>
  </si>
  <si>
    <t>$/Euro</t>
  </si>
  <si>
    <t>BTU/GJ</t>
  </si>
  <si>
    <t>heat</t>
  </si>
  <si>
    <t>Euroheat &amp; Power</t>
  </si>
  <si>
    <t>DHC &amp; Statistics: United States</t>
  </si>
  <si>
    <t>http://www.euroheat.org/United-States-156.aspx</t>
  </si>
  <si>
    <t>heat (as steam)</t>
  </si>
  <si>
    <t>Conversions</t>
  </si>
  <si>
    <t>BTU/million BTU</t>
  </si>
  <si>
    <t>"Average District Heating price in 2011" (using "Steam" rather than "Water" because most U.S. district heating systems use steam)</t>
  </si>
  <si>
    <t>Prices for fuels for the District Heating sector are assumed to be the same as the prices for those fuels for the Electricity</t>
  </si>
  <si>
    <t>Sector, as both heat and electricity plants are run by utilities (and some CHP plants produce both heat and electricity).</t>
  </si>
  <si>
    <t>The LULUCF sector does not use fuel.  (Agriculture fuel use is handled as part of Industry.)</t>
  </si>
  <si>
    <t>See "cpi.xlsx" in the InputData folder for source information.</t>
  </si>
  <si>
    <t>2011 to 2012; used for Euroheat and Power statistics</t>
  </si>
  <si>
    <t>Currency Year Adjustment</t>
  </si>
  <si>
    <t>The EIA SEDS document reports dollars that are not adjusted for inflation (according to associated technical notes document).  We</t>
  </si>
  <si>
    <t>Excludes ethanol in motor gasoline.</t>
  </si>
  <si>
    <t>For coal, industry prices are weighted by consumption by coal type from AEO Table 2. The remaining prices are from AEO Table 3.</t>
  </si>
  <si>
    <t>QUA000:ka_tonscarbon_dd</t>
  </si>
  <si>
    <t>QUA000:ka_USGDP(billion</t>
  </si>
  <si>
    <t>QUA000:ka_Population(mi</t>
  </si>
  <si>
    <t>QUA000:ka_TotalEthanol</t>
  </si>
  <si>
    <t>QUA000:ka_TotalEnergyUs</t>
  </si>
  <si>
    <t>QUA000:ka_DeliveredEner</t>
  </si>
  <si>
    <t>QUA000:ia_Total</t>
  </si>
  <si>
    <t>QUA000:ia_ElectricityIm</t>
  </si>
  <si>
    <t>QUA000:ia_non-bio_mun</t>
  </si>
  <si>
    <t>QUA000:ia_LiquidHydroge</t>
  </si>
  <si>
    <t>QUA000:ia_RenewableEner</t>
  </si>
  <si>
    <t>QUA000:ia_BiofuelsHeat</t>
  </si>
  <si>
    <t>QUA000:ia_NuclearPower</t>
  </si>
  <si>
    <t>QUA000:ia_CoalSubtotal</t>
  </si>
  <si>
    <t>QUA000:ia_NetCoalCokeIm</t>
  </si>
  <si>
    <t>QUA000:ia_CoaltoLiquids</t>
  </si>
  <si>
    <t>QUA000:ia_SteamCoal</t>
  </si>
  <si>
    <t>QUA000:ia_Metallurgical</t>
  </si>
  <si>
    <t>QUA000:ia_NaturalGasSub</t>
  </si>
  <si>
    <t>QUA000:ia_PipelineNatur</t>
  </si>
  <si>
    <t>QUA000:ia_liquefactexp</t>
  </si>
  <si>
    <t>QUA000:ia_LeaseandPlant</t>
  </si>
  <si>
    <t>QUA000:ia_NGastoLiquids</t>
  </si>
  <si>
    <t>QUA000:ia_NaturalGas</t>
  </si>
  <si>
    <t>QUA000:ia_PetroleumSubt</t>
  </si>
  <si>
    <t>QUA000:ia_OtherPetroleu</t>
  </si>
  <si>
    <t>QUA000:ia_Petrochemical</t>
  </si>
  <si>
    <t>QUA000:ia_ResidualFuel</t>
  </si>
  <si>
    <t>QUA000:ia_DistillateFue</t>
  </si>
  <si>
    <t>QUA000:ia_Kerosene</t>
  </si>
  <si>
    <t>QUA000:ia_JetFuel</t>
  </si>
  <si>
    <t>QUA000:ia_E85</t>
  </si>
  <si>
    <t>QUA000:ia_MotorGasoline</t>
  </si>
  <si>
    <t>QUA000:ia_LiquefiedPetr</t>
  </si>
  <si>
    <t>QUA000:ha_Total</t>
  </si>
  <si>
    <t>QUA000:ha_ElectricityIm</t>
  </si>
  <si>
    <t>QUA000:ha_non-bio_mun</t>
  </si>
  <si>
    <t>QUA000:ha_RenewableEner</t>
  </si>
  <si>
    <t>QUA000:ha_NuclearPower</t>
  </si>
  <si>
    <t>QUA000:ha_SteamCoal</t>
  </si>
  <si>
    <t>QUA000:ha_NaturalGas</t>
  </si>
  <si>
    <t>QUA000:ha_PetroleumSubt</t>
  </si>
  <si>
    <t>QUA000:ha_ResidualFuel</t>
  </si>
  <si>
    <t>QUA000:ha_DistillateFue</t>
  </si>
  <si>
    <t>QUA000:ga_Total</t>
  </si>
  <si>
    <t>QUA000:ga_ElectricityRe</t>
  </si>
  <si>
    <t>QUA000:ga_DeliveredEner</t>
  </si>
  <si>
    <t>QUA000:ga_Electricity</t>
  </si>
  <si>
    <t>QUA000:ga_LiquidHydroge</t>
  </si>
  <si>
    <t>QUA000:ga_RenewableEner</t>
  </si>
  <si>
    <t>QUA000:ga_BiofuelsHeat</t>
  </si>
  <si>
    <t>QUA000:ga_CoalSubtotal</t>
  </si>
  <si>
    <t>QUA000:ga_NetCoalCokeIm</t>
  </si>
  <si>
    <t>QUA000:ga_CoaltoLiquids</t>
  </si>
  <si>
    <t>QUA000:ga_SteamCoal</t>
  </si>
  <si>
    <t>QUA000:ga_Metallurgical</t>
  </si>
  <si>
    <t>QUA000:ga_NaturalGasSub</t>
  </si>
  <si>
    <t>QUA000:ga_PipelineNatur</t>
  </si>
  <si>
    <t>QUA000:qa_liquefactexp</t>
  </si>
  <si>
    <t>QUA000:ga_LeaseandPlant</t>
  </si>
  <si>
    <t>QUA000:ga_NGastoLiquids</t>
  </si>
  <si>
    <t>QUA000:ga_NaturalGas</t>
  </si>
  <si>
    <t>QUA000:ga_PetroleumSubt</t>
  </si>
  <si>
    <t>QUA000:ga_OtherPetroleu</t>
  </si>
  <si>
    <t>QUA000:ga_Petrochemical</t>
  </si>
  <si>
    <t>QUA000:ga_ResidualFuel</t>
  </si>
  <si>
    <t>QUA000:ga_DistillateFue</t>
  </si>
  <si>
    <t>QUA000:ga_Kerosene</t>
  </si>
  <si>
    <t>QUA000:ga_JetFuel</t>
  </si>
  <si>
    <t>QUA000:ga_E85</t>
  </si>
  <si>
    <t>QUA000:ga_MotorGasoline</t>
  </si>
  <si>
    <t>QUA000:ga_LiquefiedPetr</t>
  </si>
  <si>
    <t>QUA000:un_Total</t>
  </si>
  <si>
    <t>QUA000:fa_Total</t>
  </si>
  <si>
    <t>QUA000:fa_ElectricityRe</t>
  </si>
  <si>
    <t>QUA000:fa_DeliveredEner</t>
  </si>
  <si>
    <t>QUA000:fa_Electricity</t>
  </si>
  <si>
    <t>QUA000:fa_LiquidHydroge</t>
  </si>
  <si>
    <t>QUA000:fa_CompressedNat</t>
  </si>
  <si>
    <t>QUA000:fa_PipelineFuelN</t>
  </si>
  <si>
    <t>QUA000:fa_PetroleumSubt</t>
  </si>
  <si>
    <t>QUA000:fa_OtherPetroleu</t>
  </si>
  <si>
    <t>QUA000:fa_ResidualFuel</t>
  </si>
  <si>
    <t>QUA000:fa_DistillateFue</t>
  </si>
  <si>
    <t>QUA000:fa_JetFuel</t>
  </si>
  <si>
    <t>QUA000:fa_RenewableEner</t>
  </si>
  <si>
    <t>QUA000:fa_MotorGasoline</t>
  </si>
  <si>
    <t>QUA000:fa_LiquefiedPetr</t>
  </si>
  <si>
    <t>QUA000:ea_Total</t>
  </si>
  <si>
    <t>QUA000:ea_ElectricityRe</t>
  </si>
  <si>
    <t>QUA000:ea_DeliveredEner</t>
  </si>
  <si>
    <t>QUA000:ea_Electricity</t>
  </si>
  <si>
    <t>QUA000:ea_RenewableEner</t>
  </si>
  <si>
    <t>QUA000:ea_BiofuelsHeat</t>
  </si>
  <si>
    <t>QUA000:ea_CoalSubtotal</t>
  </si>
  <si>
    <t>QUA000:ea_NetCoalCokeIm</t>
  </si>
  <si>
    <t>QUA000:ea_CoaltoLiquids</t>
  </si>
  <si>
    <t>QUA000:ea_SteamCoal</t>
  </si>
  <si>
    <t>QUA000:ea_Metallurgical</t>
  </si>
  <si>
    <t>QUA000:ea_NaturalGasSub</t>
  </si>
  <si>
    <t>QUA000:ea_liquefactexp</t>
  </si>
  <si>
    <t>QUA000:ea_LeaseandPlant</t>
  </si>
  <si>
    <t>QUA000:ea_NGastoLiquids</t>
  </si>
  <si>
    <t>QUA000:ea_NaturalGas</t>
  </si>
  <si>
    <t>QUA000:ea_PetroleumSubt</t>
  </si>
  <si>
    <t>QUA000:ea_OtherPetroleu</t>
  </si>
  <si>
    <t>QUA000:ea_Petrochemical</t>
  </si>
  <si>
    <t>QUA000:ea_ResidualFuel</t>
  </si>
  <si>
    <t>QUA000:ea_DistillateFue</t>
  </si>
  <si>
    <t>QUA000:ea_MotorGasoline</t>
  </si>
  <si>
    <t>QUA000:ea_LiquefiedPetr</t>
  </si>
  <si>
    <t>QUA000:da_Total</t>
  </si>
  <si>
    <t>QUA000:da_ElectricityRe</t>
  </si>
  <si>
    <t>QUA000:da_DeliveredEner</t>
  </si>
  <si>
    <t>QUA000:da_Electricity</t>
  </si>
  <si>
    <t>QUA000:da_RenewableEner</t>
  </si>
  <si>
    <t>QUA000:da_Coal</t>
  </si>
  <si>
    <t>QUA000:da_NaturalGas</t>
  </si>
  <si>
    <t>QUA000:da_PetroleumSubt</t>
  </si>
  <si>
    <t>QUA000:da_ResidualFuel</t>
  </si>
  <si>
    <t>QUA000:da_DistillateFue</t>
  </si>
  <si>
    <t>QUA000:da_Kerosene</t>
  </si>
  <si>
    <t>QUA000:da_MotorGasoline</t>
  </si>
  <si>
    <t>QUA000:da_LiquefiedPetr</t>
  </si>
  <si>
    <t>QUA000:ca_Total</t>
  </si>
  <si>
    <t>QUA000:ca_ElectricityRe</t>
  </si>
  <si>
    <t>QUA000:ca_DeliveredEner</t>
  </si>
  <si>
    <t>QUA000:ca_Electricity</t>
  </si>
  <si>
    <t>QUA000:ca_RenewableEner</t>
  </si>
  <si>
    <t>QUA000:ca_NaturalGas</t>
  </si>
  <si>
    <t>QUA000:ca_PetroleumSubt</t>
  </si>
  <si>
    <t>QUA000:ca_DistillateFue</t>
  </si>
  <si>
    <t>QUA000:ca_LiquefiedPetr</t>
  </si>
  <si>
    <t>QUA000</t>
  </si>
  <si>
    <t>Release Date</t>
  </si>
  <si>
    <t>Datekey</t>
  </si>
  <si>
    <t>Reference case</t>
  </si>
  <si>
    <t>Scenario</t>
  </si>
  <si>
    <t>Report</t>
  </si>
  <si>
    <t>PRC000:nom_TotalExpendi</t>
  </si>
  <si>
    <t>PRC000:nom_TransRenewEx</t>
  </si>
  <si>
    <t>PRC000:nom_TotalNon-Ren</t>
  </si>
  <si>
    <t>PRC000:nom_TransNonRenw</t>
  </si>
  <si>
    <t>PRC000:nom_Industrial</t>
  </si>
  <si>
    <t>PRC000:nom_Commercial</t>
  </si>
  <si>
    <t>PRC000:nom_Residential</t>
  </si>
  <si>
    <t>PRC000:nom_Avg_Electric</t>
  </si>
  <si>
    <t>PRC000:nom_Avg_CoaltoLi</t>
  </si>
  <si>
    <t>PRC000:nom_Avg_Coal</t>
  </si>
  <si>
    <t>PRC000:nom_Avg_Metallug</t>
  </si>
  <si>
    <t>PRC000:nom_Avg_NaturalG</t>
  </si>
  <si>
    <t>PRC000:nom_Avg_Residual</t>
  </si>
  <si>
    <t>PRC000:nom_Avg_Distilla</t>
  </si>
  <si>
    <t>PRC000:nom_Avg_JetFuel</t>
  </si>
  <si>
    <t>PRC000:nom_Avg_MotorGas</t>
  </si>
  <si>
    <t>PRC000:nom_Avg_E85_E85</t>
  </si>
  <si>
    <t>PRC000:nom_Avg_Liquefie</t>
  </si>
  <si>
    <t>PRC000:nom_E_SteamCoal</t>
  </si>
  <si>
    <t>PRC000:nom_E_NaturalGas</t>
  </si>
  <si>
    <t>PRC000:nom_E_ResidualFu</t>
  </si>
  <si>
    <t>PRC000:nom_E_Distillate</t>
  </si>
  <si>
    <t>PRC000:nom_T_Electricit</t>
  </si>
  <si>
    <t>PRC000:nom_T_NaturalGas</t>
  </si>
  <si>
    <t>PRC000:nom_T_ResidualFu</t>
  </si>
  <si>
    <t>PRC000:nom_T_Distillate</t>
  </si>
  <si>
    <t>PRC000:nom_T_JetFuel</t>
  </si>
  <si>
    <t>PRC000:nom_T_MotorGasol</t>
  </si>
  <si>
    <t>PRC000:nom_T_Ethan(E85)</t>
  </si>
  <si>
    <t>PRC000:nom_T_LiquefiedP</t>
  </si>
  <si>
    <t>PRC000:nom_I_Electricit</t>
  </si>
  <si>
    <t>PRC000:nom_I_CoaltoLiqu</t>
  </si>
  <si>
    <t>PRC000:nom_I_SteamCoal</t>
  </si>
  <si>
    <t>PRC000:nom_I_Metallurgi</t>
  </si>
  <si>
    <t>PRC000:nom_I_NaturalGas</t>
  </si>
  <si>
    <t>PRC000:nom_I_ResidualFu</t>
  </si>
  <si>
    <t>PRC000:nom_I_Distillate</t>
  </si>
  <si>
    <t>PRC000:nom_I_LiquefiedP</t>
  </si>
  <si>
    <t>PRC000:nom_C_Electricit</t>
  </si>
  <si>
    <t>PRC000:nom_C_NaturalGas</t>
  </si>
  <si>
    <t>PRC000:nom_C_ResidualFu</t>
  </si>
  <si>
    <t>PRC000:nom_C_Distillate</t>
  </si>
  <si>
    <t>PRC000:nom_C_LiquefiedG</t>
  </si>
  <si>
    <t>PRC000:nom_R_Electricit</t>
  </si>
  <si>
    <t>PRC000:nom_R_NaturalGas</t>
  </si>
  <si>
    <t>PRC000:nom_R_Distillate</t>
  </si>
  <si>
    <t>PRC000:nom_R_LiquefiedP</t>
  </si>
  <si>
    <t>PRC000:ja_TotalExpendit</t>
  </si>
  <si>
    <t>PRC000:ja_Transportatio</t>
  </si>
  <si>
    <t>PRC000:ia_TotalNon-Rene</t>
  </si>
  <si>
    <t>PRC000:ia_Transportatio</t>
  </si>
  <si>
    <t>PRC000:ia_Industrial</t>
  </si>
  <si>
    <t>PRC000:ia_Commercial</t>
  </si>
  <si>
    <t>PRC000:ia_Residential</t>
  </si>
  <si>
    <t>PRC000:ha_Electricity</t>
  </si>
  <si>
    <t>PRC000:ha_CoaltoLiquids</t>
  </si>
  <si>
    <t>PRC000:ha_Coal</t>
  </si>
  <si>
    <t>PRC000:ha_Metallugical</t>
  </si>
  <si>
    <t>PRC000:ha_NaturalGas</t>
  </si>
  <si>
    <t>PRC000:ha_ResidualFuel</t>
  </si>
  <si>
    <t>PRC000:ha_DistillateFue</t>
  </si>
  <si>
    <t>PRC000:ha_JetFuel</t>
  </si>
  <si>
    <t>PRC000:ha_MotorGasoline</t>
  </si>
  <si>
    <t>PRC000:ha_Ethanol(E85)</t>
  </si>
  <si>
    <t>PRC000:ha_LiquefiedPetr</t>
  </si>
  <si>
    <t>PRC000:ga_SteamCoal</t>
  </si>
  <si>
    <t>PRC000:ga_NaturalGas</t>
  </si>
  <si>
    <t>PRC000:ga_ResidualFuel</t>
  </si>
  <si>
    <t>PRC000:ga_DistillateFue</t>
  </si>
  <si>
    <t>PRC000:ea_Electricity</t>
  </si>
  <si>
    <t>PRC000:ea_NaturalGas</t>
  </si>
  <si>
    <t>PRC000:ea_ResidualFuel</t>
  </si>
  <si>
    <t>PRC000:ea_DistillateFue</t>
  </si>
  <si>
    <t>PRC000:ea_JetFuel</t>
  </si>
  <si>
    <t>PRC000:ea_MotorGasoline</t>
  </si>
  <si>
    <t>PRC000:ea_Ethanol(E85)</t>
  </si>
  <si>
    <t>PRC000:ea_LiquefiedPetr</t>
  </si>
  <si>
    <t>PRC000:da_Electricity</t>
  </si>
  <si>
    <t>PRC000:da_CoaltoLiquids</t>
  </si>
  <si>
    <t>PRC000:da_SteamCoal</t>
  </si>
  <si>
    <t>PRC000:da_Metallurgical</t>
  </si>
  <si>
    <t>PRC000:da_NaturalGas</t>
  </si>
  <si>
    <t>PRC000:da_ResidualFuel</t>
  </si>
  <si>
    <t>PRC000:da_DistillateFue</t>
  </si>
  <si>
    <t>PRC000:da_LiquefiedPetr</t>
  </si>
  <si>
    <t>PRC000:ca_Electricity</t>
  </si>
  <si>
    <t>PRC000:ca_NaturalGas</t>
  </si>
  <si>
    <t>PRC000:ca_ResidualFuel</t>
  </si>
  <si>
    <t>PRC000:ca_DistillateFue</t>
  </si>
  <si>
    <t>PRC000:ca_LiquefiedGas</t>
  </si>
  <si>
    <t>PRC000:ba_Electricity</t>
  </si>
  <si>
    <t>PRC000:ba_NaturalGas</t>
  </si>
  <si>
    <t>PRC000:ba_DistillateFue</t>
  </si>
  <si>
    <t>PRC000:ba_LiquefiedPetr</t>
  </si>
  <si>
    <t>PRC000</t>
  </si>
  <si>
    <t>We assume the price of jet fuel scales up or down by the same percentage as petroleum diesel in the Transportation Sector.</t>
  </si>
  <si>
    <t>We adjust dollars of the following years to 2012 dollars using the following conversion factors:</t>
  </si>
  <si>
    <t>use the 2014 row, so it is reported in 2014 dollars.</t>
  </si>
  <si>
    <t>U.S. Department of Energy, The Energy Information Administration (EIA)</t>
  </si>
  <si>
    <t>Sources: EIA-923 and EIA-860 Reports</t>
  </si>
  <si>
    <t>YEAR</t>
  </si>
  <si>
    <t>Plant Id</t>
  </si>
  <si>
    <t>ENERGY_SOURCE</t>
  </si>
  <si>
    <t>FUEL_GROUP</t>
  </si>
  <si>
    <t>Amount Paid</t>
  </si>
  <si>
    <t>Adjusted Quantity</t>
  </si>
  <si>
    <t>Total Quantity (in BTU)</t>
  </si>
  <si>
    <t>Lignite?</t>
  </si>
  <si>
    <t>Row Labels</t>
  </si>
  <si>
    <t>Sum of Amount Paid</t>
  </si>
  <si>
    <t>Sum of Total Quantity (in BTU)</t>
  </si>
  <si>
    <t>Sum of Adjusted Quantity</t>
  </si>
  <si>
    <t>BIT</t>
  </si>
  <si>
    <t>Coal</t>
  </si>
  <si>
    <t>Grand Total</t>
  </si>
  <si>
    <t>Average Price ($/MMBtu)</t>
  </si>
  <si>
    <t>Share of total coal (tons)</t>
  </si>
  <si>
    <t>Lignite</t>
  </si>
  <si>
    <t>Non-Lignite</t>
  </si>
  <si>
    <t>All Coal</t>
  </si>
  <si>
    <t>Price Multipliers</t>
  </si>
  <si>
    <t>LIG</t>
  </si>
  <si>
    <t>SUB</t>
  </si>
  <si>
    <t>.</t>
  </si>
  <si>
    <t>WC</t>
  </si>
  <si>
    <t>lignite and non-lignite price multipliers</t>
  </si>
  <si>
    <t>Form EIA-923 detailed data</t>
  </si>
  <si>
    <t>https://www.eia.gov/electricity/data/eia923/</t>
  </si>
  <si>
    <t>Hydro, wind, solar, and geothermal do not have fuel cost.  These sheets contain zeroes.</t>
  </si>
  <si>
    <t xml:space="preserve">   Pipeline and Distribution Fuel Natural Gas</t>
  </si>
  <si>
    <t xml:space="preserve">   Hydrogen</t>
  </si>
  <si>
    <t>the percentage of ethanol varies seasonally.  The annual average ethanol content of 74 percent is used for these projections.</t>
  </si>
  <si>
    <t>PRC000:ga_uranium</t>
  </si>
  <si>
    <t xml:space="preserve">   Uranium</t>
  </si>
  <si>
    <t>PRC000:nom_E_uranium</t>
  </si>
  <si>
    <t>and estimated dispensing costs or charges.</t>
  </si>
  <si>
    <t>Sector</t>
  </si>
  <si>
    <t>Electricity</t>
  </si>
  <si>
    <t>Table</t>
  </si>
  <si>
    <t>ET7</t>
  </si>
  <si>
    <t>Industry</t>
  </si>
  <si>
    <t>ET5</t>
  </si>
  <si>
    <t>Residential Bldg</t>
  </si>
  <si>
    <t>Comm Bldg</t>
  </si>
  <si>
    <t>ET4</t>
  </si>
  <si>
    <t>ET3</t>
  </si>
  <si>
    <t>Clean Cities Alternative Fuel Price Report: January 2018</t>
  </si>
  <si>
    <t>https://afdc.energy.gov/files/u/publication/alternative_fuel_price_report_jan_2018.pdf</t>
  </si>
  <si>
    <t>Page 4, Table 3</t>
  </si>
  <si>
    <t>Transportation</t>
  </si>
  <si>
    <t>All</t>
  </si>
  <si>
    <t>We assume the price of biodiesel scales up or down by the same percentage as petroleum diesel,</t>
  </si>
  <si>
    <t>based on historical fuel price correlation.</t>
  </si>
  <si>
    <t>Tables ET3, ET4, ET5, and ET7</t>
  </si>
  <si>
    <t xml:space="preserve">   Distillate Fuel Oil 1/</t>
  </si>
  <si>
    <t xml:space="preserve">   Renewable Energy 2/</t>
  </si>
  <si>
    <t xml:space="preserve">   Motor Gasoline 3/</t>
  </si>
  <si>
    <t xml:space="preserve">   Renewable Energy 4/</t>
  </si>
  <si>
    <t xml:space="preserve"> Industrial 5/</t>
  </si>
  <si>
    <t xml:space="preserve">   Liquefied Petroleum Gases and Other 6/</t>
  </si>
  <si>
    <t xml:space="preserve">   Other Petroleum 7/</t>
  </si>
  <si>
    <t xml:space="preserve">   Lease and Plant Fuel 8/</t>
  </si>
  <si>
    <t xml:space="preserve">   Natural Gas to Liquefy Gas for Export 9/</t>
  </si>
  <si>
    <t xml:space="preserve">   Renewable Energy 10/</t>
  </si>
  <si>
    <t xml:space="preserve">      of which:  E85 11/</t>
  </si>
  <si>
    <t xml:space="preserve">   Jet Fuel 12/</t>
  </si>
  <si>
    <t xml:space="preserve">   Distillate Fuel Oil 13/</t>
  </si>
  <si>
    <t xml:space="preserve">   Other Petroleum 14/</t>
  </si>
  <si>
    <t xml:space="preserve"> Unspecified Sector 15/</t>
  </si>
  <si>
    <t xml:space="preserve">   Kerosene 16/</t>
  </si>
  <si>
    <t xml:space="preserve">   Other Petroleum 17/</t>
  </si>
  <si>
    <t xml:space="preserve">   Renewable Energy 18/</t>
  </si>
  <si>
    <t xml:space="preserve"> Electric Power 19/</t>
  </si>
  <si>
    <t xml:space="preserve">   Nuclear / Uranium 20/</t>
  </si>
  <si>
    <t xml:space="preserve">   Renewable Energy 21/</t>
  </si>
  <si>
    <t xml:space="preserve">   Renewable Energy 22/</t>
  </si>
  <si>
    <t>2018 to 2012; used for EIA AEO 2018 and DOE Clean Cities report</t>
  </si>
  <si>
    <t>Table 3 (and Table 2 for industrial coal consumption fractions by coal type)</t>
  </si>
  <si>
    <t>We assume the cost of biomass and heat are constant during the model run in real dollars.</t>
  </si>
  <si>
    <t>biomass</t>
  </si>
  <si>
    <t>Biomass and district heat prices are taken to be constant in real dollars throughout the model run.</t>
  </si>
  <si>
    <t>issues, the percentage of ethanol varies seasonally.  The annual average ethanol content of 74 percent is used for these projections.</t>
  </si>
  <si>
    <t xml:space="preserve">     Average</t>
  </si>
  <si>
    <t>PPP000:nom_Avg_Average</t>
  </si>
  <si>
    <t xml:space="preserve">   Residual Fuel Oil (dollars per barrel)</t>
  </si>
  <si>
    <t>PPP000:nom_Avg_Residual</t>
  </si>
  <si>
    <t>PPP000:nom_Avg_Distilla</t>
  </si>
  <si>
    <t>PPP000:nom_Avg_JetFuel</t>
  </si>
  <si>
    <t>PPP000:nom_Avg_MotorGas</t>
  </si>
  <si>
    <t>PPP000:nom_Avg_Liquefie</t>
  </si>
  <si>
    <t xml:space="preserve"> Average Prices, All Sectors 8/</t>
  </si>
  <si>
    <t>PPP000:nom_E_ResidualFu</t>
  </si>
  <si>
    <t>PPP000:nom_E_Distillate</t>
  </si>
  <si>
    <t xml:space="preserve"> Electric Power 7/</t>
  </si>
  <si>
    <t>PPP000:nom_T_ResidualFu</t>
  </si>
  <si>
    <t>PPP000:nom_T_DieselFuel</t>
  </si>
  <si>
    <t>PPP000:nom_T_JetFuel</t>
  </si>
  <si>
    <t>PPP000:nom_T_MotorGasol</t>
  </si>
  <si>
    <t xml:space="preserve">   Ethanol Wholesale Price</t>
  </si>
  <si>
    <t>PPP000:nom_T_EthanWhole</t>
  </si>
  <si>
    <t>PPP000:nom_T_Ethan(E85)</t>
  </si>
  <si>
    <t>PPP000:nom_T_LiquefiedP</t>
  </si>
  <si>
    <t>PPP000:nom_I_ResidualFu</t>
  </si>
  <si>
    <t>PPP000:nom_I_Distillate</t>
  </si>
  <si>
    <t>PPP000:nom_I_LiquefiedP</t>
  </si>
  <si>
    <t xml:space="preserve"> Industrial 2/</t>
  </si>
  <si>
    <t>PPP000:nom_C_ResidualFu</t>
  </si>
  <si>
    <t>PPP000:nom_C_Distillate</t>
  </si>
  <si>
    <t>PPP000:nom_R_Distillate</t>
  </si>
  <si>
    <t>PPP000:nom_R_LiquefiedP</t>
  </si>
  <si>
    <t>Nominal Dollars per Gallon</t>
  </si>
  <si>
    <t>Delivered Sector Product Prices</t>
  </si>
  <si>
    <t xml:space="preserve">   Average Imported Cost 1/</t>
  </si>
  <si>
    <t>PPP000:nom_Imported_Rea</t>
  </si>
  <si>
    <t xml:space="preserve">   West Texas Intermediate Spot</t>
  </si>
  <si>
    <t>PPP000:nom_ForeignLSLig</t>
  </si>
  <si>
    <t xml:space="preserve">   Brent Spot</t>
  </si>
  <si>
    <t>PPP000:nom_WorldOilPric</t>
  </si>
  <si>
    <t>Crude Oil Spot Prices (nominal dollars per barrel)</t>
  </si>
  <si>
    <t>PPP000:ia_Average</t>
  </si>
  <si>
    <t>PPP000:ia_ResidualFuel(</t>
  </si>
  <si>
    <t>PPP000:ia_ResidualFuel</t>
  </si>
  <si>
    <t>PPP000:ia_DistillateFue</t>
  </si>
  <si>
    <t>PPP000:ia_JetFuel</t>
  </si>
  <si>
    <t>PPP000:ia_MotorGasoline</t>
  </si>
  <si>
    <t>PPP000:ia_LiquefiedPetr</t>
  </si>
  <si>
    <t>Average Prices, All Sectors 8/</t>
  </si>
  <si>
    <t>PPP000:ha_ResidualFuel(</t>
  </si>
  <si>
    <t>PPP000:ha_ResidualFuel</t>
  </si>
  <si>
    <t>PPP000:ha_DistillateFue</t>
  </si>
  <si>
    <t>PPP000:ga_ResidualFuel(</t>
  </si>
  <si>
    <t>PPP000:ga_ResidualFuel</t>
  </si>
  <si>
    <t>PPP000:ga_DieselFuel(Di</t>
  </si>
  <si>
    <t>PPP000:ga_JetFuel</t>
  </si>
  <si>
    <t>PPP000:ga_MotorGasoline</t>
  </si>
  <si>
    <t>PPP000:pr_EthanolWhole</t>
  </si>
  <si>
    <t>PPP000:ga_Ethanol(E85)</t>
  </si>
  <si>
    <t>PPP000:ga_LiquefiedPetr</t>
  </si>
  <si>
    <t>PPP000:fa_ResidualFuel(</t>
  </si>
  <si>
    <t>PPP000:fa_ResidualFuel</t>
  </si>
  <si>
    <t>PPP000:fa_DistillateFue</t>
  </si>
  <si>
    <t>PPP000:fa_LiquefiedPetr</t>
  </si>
  <si>
    <t>PPP000:ea_ResidualFuel(</t>
  </si>
  <si>
    <t>PPP000:ea_ResidualFuel</t>
  </si>
  <si>
    <t>PPP000:ea_DistillateFue</t>
  </si>
  <si>
    <t>PPP000:da_DistillateFue</t>
  </si>
  <si>
    <t>PPP000:da_LiquefiedPetr</t>
  </si>
  <si>
    <t xml:space="preserve"> Delivered Sector Product Prices</t>
  </si>
  <si>
    <t xml:space="preserve">   Brent / West Texas Intermediate Spread</t>
  </si>
  <si>
    <t>PPP000:see_spot_markup</t>
  </si>
  <si>
    <t>PPP000:bb_Imported_Real</t>
  </si>
  <si>
    <t>PPP000:bb_ForeignLSLigh</t>
  </si>
  <si>
    <t>PPP000:ba_WorldOilPrice</t>
  </si>
  <si>
    <t xml:space="preserve"> Sector and Fuel</t>
  </si>
  <si>
    <t>12. Petroleum and Other Liquids Prices</t>
  </si>
  <si>
    <t>PPP000</t>
  </si>
  <si>
    <t>Crude Oil Heat Content</t>
  </si>
  <si>
    <t>million BTU / barrel (U.S.-produced crude)</t>
  </si>
  <si>
    <t>million BTU / barrel (imported crude)</t>
  </si>
  <si>
    <t>Source: EIA AEO 2019, Appendix G, Conversion Factors</t>
  </si>
  <si>
    <t>When adapting the EPS to other countries, using Brent crude (also available in AEO table 12) is advised, and</t>
  </si>
  <si>
    <t>the heat content used should be switched to the value for "imported" crude above.</t>
  </si>
  <si>
    <t>For the United States EPS, we use West Texas Intermediate as our crude benchmark, as this is typical in the U.S.</t>
  </si>
  <si>
    <t>Table 12: New Vehicle Fuel Economies, Fuel Economy Ratios, Gasoline Fuel Prices, and GasolineEquivalent Hydrogen Prices</t>
  </si>
  <si>
    <t>Fuel Prices</t>
  </si>
  <si>
    <t xml:space="preserve">New Fuel Cell Electric Vehicle (FCEV) </t>
  </si>
  <si>
    <t xml:space="preserve">New Conventional Gasoline Vehicle (CGV)  </t>
  </si>
  <si>
    <t xml:space="preserve">Fuel Economy Ratio (FCEV/CGV)   </t>
  </si>
  <si>
    <t xml:space="preserve">Gasoline Price ($/gal)    </t>
  </si>
  <si>
    <t xml:space="preserve">Gasoline-Equivalent Hydrogen Price ($/kg)   </t>
  </si>
  <si>
    <t>Hydrogen Price used in Scenario Analyses ($/kg)</t>
  </si>
  <si>
    <t>Vehicle Fuel Economies</t>
  </si>
  <si>
    <t>hydrogen</t>
  </si>
  <si>
    <t>Page 57, Table 12</t>
  </si>
  <si>
    <t>https://ww2.energy.ca.gov/2015publications/CEC-600-2015-016/CEC-600-2015-016.pdf</t>
  </si>
  <si>
    <t>California Energy Commission and California Air Resources Board</t>
  </si>
  <si>
    <t>Assessment of Time and Cost Needed to Attain 100 Hydrogen Refueling Stations in California</t>
  </si>
  <si>
    <t>Hydrogen Energy Content (using Higher Heating Values)</t>
  </si>
  <si>
    <t>BTU/lb</t>
  </si>
  <si>
    <t>Source: U.S. DOE, Alternative Fuels Data Center, https://afdc.energy.gov/fuels/fuel_comparison_chart.pdf</t>
  </si>
  <si>
    <t>Conversion factor</t>
  </si>
  <si>
    <t>lb/kg</t>
  </si>
  <si>
    <t>Hydrogen Prices ($/BTU)</t>
  </si>
  <si>
    <t>Hydrogen Prices in $/BTU and Extrapolated to 2050</t>
  </si>
  <si>
    <t>2015 to 2012; used for CEC/CARB hydrogen report</t>
  </si>
  <si>
    <t>most fuels and growth rates</t>
  </si>
  <si>
    <t>District Heating and Hydrogen Supply</t>
  </si>
  <si>
    <t>The hydrogen supply sector uses the District Heating prices, and uses electricity, so we use electricity prices seen by</t>
  </si>
  <si>
    <t>the Industry sector.</t>
  </si>
  <si>
    <t>Rather than costing money, companies usually pay a "tipping fee" to the processor for accepting their</t>
  </si>
  <si>
    <t>municipal solid waste.  This would imply a negative fuel price.  However, there may be extra expenses</t>
  </si>
  <si>
    <t>associated with sorting the waste so that only suitable MSW is combusted, while other items (such as</t>
  </si>
  <si>
    <t>electronics and batteries, which should not have been part of the MSW stream) don't get combusted.</t>
  </si>
  <si>
    <t>For simplicity, we assume that the added processing costs of dealing with MSW offset the tipping fees,</t>
  </si>
  <si>
    <t>and they break even on the tipping fees.)</t>
  </si>
  <si>
    <t>Municipal Solid Waste Prices</t>
  </si>
  <si>
    <t>These data points form a linear cost decline.  Projecting it out to 2050 results in a cost decline of 70% relative to 2018.</t>
  </si>
  <si>
    <t>However, the IEA source (The Future of Hydrogen) only projects a 50% cost cecline in hydrogen supplier CapEx and OpEx</t>
  </si>
  <si>
    <t>over that time period, and only for electrolysis, not for natural gas reforming or coal gasification.</t>
  </si>
  <si>
    <t>To have the drop in prices charged by hydrogen suppliers better match the price drops in their CapEx and OpEx costs,</t>
  </si>
  <si>
    <t>we use IEA data to project percentage declines in hydrogen cost, though we continue to rely on</t>
  </si>
  <si>
    <t>California Energy Commission / California Air Resources Board data for prices in the start year.</t>
  </si>
  <si>
    <t>Hydrogen Prices using CEC/CARB Start Year Price and IEA Rate of Price Decline</t>
  </si>
  <si>
    <t>We only use electrolysis costs here, because they are the only costs that decline, and they may drive the market</t>
  </si>
  <si>
    <t>price of hydrogen fuel.  (In any case, these declines are already more conservative than extrapolating CEC/CARB values.)</t>
  </si>
  <si>
    <t>Hydrogen Price ($/BTU)</t>
  </si>
  <si>
    <t>Fuel Price ($/BTU)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</si>
  <si>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</si>
  <si>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</si>
  <si>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</si>
  <si>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</si>
  <si>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</si>
  <si>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Heating Sector</t>
  </si>
  <si>
    <t>LULUCF Sector</t>
  </si>
  <si>
    <t>Geoengineering Sector</t>
  </si>
  <si>
    <t>ref2020.d112119a</t>
  </si>
  <si>
    <t xml:space="preserve">  Gross Domestic Product (billion 2012 dollars)</t>
  </si>
  <si>
    <t>2019 to 2012</t>
  </si>
  <si>
    <t>Fuel Receipts and Cost Time Series File, 2018 Final Revision</t>
  </si>
  <si>
    <t>QUANTITY</t>
  </si>
  <si>
    <t>Average Heat
Content</t>
  </si>
  <si>
    <t>FUEL_COST</t>
  </si>
  <si>
    <t>NG</t>
  </si>
  <si>
    <t>Natural Gas</t>
  </si>
  <si>
    <t>DFO</t>
  </si>
  <si>
    <t>Petroleum</t>
  </si>
  <si>
    <t>RFO</t>
  </si>
  <si>
    <t>PC</t>
  </si>
  <si>
    <t>Petroleum Coke</t>
  </si>
  <si>
    <t>State Energy Data System (SEDS): 1960-2018 (complete)</t>
  </si>
  <si>
    <t>https://www.eia.gov/state/seds/archive/seper2018.pdf</t>
  </si>
  <si>
    <t>Year 2018, Tab 5</t>
  </si>
  <si>
    <t>Diesel (Transportation Sector)</t>
  </si>
  <si>
    <t>Motor Gasoline (All Sectors)</t>
  </si>
  <si>
    <t>Jet Fuel</t>
  </si>
  <si>
    <t>Residential Distillate Fuel Oil/ Heating Oil</t>
  </si>
  <si>
    <t>Brent Spot Price</t>
  </si>
  <si>
    <t>West Texas Intermediate Spot Price</t>
  </si>
  <si>
    <t>Separately, it also specifies the amount of BAU fuel tax per unit energy that is levied on each fuel.</t>
  </si>
  <si>
    <r>
      <t xml:space="preserve">This variable contains </t>
    </r>
    <r>
      <rPr>
        <b/>
        <sz val="11"/>
        <color theme="1"/>
        <rFont val="Calibri"/>
        <family val="2"/>
        <scheme val="minor"/>
      </rPr>
      <t>PRE-TAX</t>
    </r>
    <r>
      <rPr>
        <sz val="11"/>
        <color theme="1"/>
        <rFont val="Calibri"/>
        <family val="2"/>
        <scheme val="minor"/>
      </rPr>
      <t xml:space="preserve"> fuel prices per unit energy, disaggregated by sector.</t>
    </r>
  </si>
  <si>
    <t>This is because BAU subsidies are often applied far upstream of retail sales, such as subsidies for oil</t>
  </si>
  <si>
    <t>If there is a BAU Carbon Tax in the modeled region, its effect on fuel prices must not be included here.</t>
  </si>
  <si>
    <t>(A BAU carbon tax is specified separately in fuels/BCTR BAU Carbon Tax Rate.)</t>
  </si>
  <si>
    <t>are already included in the reported fuel prices you are likely to find for any country or region.</t>
  </si>
  <si>
    <t>and gas drilling companies.  Similarly, subsidies paid for electricity generation</t>
  </si>
  <si>
    <t>(such as a subsidy per MWh of electricity generated from wind)</t>
  </si>
  <si>
    <t>and for capacity construction (such as a subsidy per MW of wind built) go to electricity suppliers upstream.</t>
  </si>
  <si>
    <t>Therefore, the effects of these subsidies, insofar as they impact retail prices,</t>
  </si>
  <si>
    <t>(In the event you do have pre-subsidy fuel prices, you must subtract out the subsidy before entering</t>
  </si>
  <si>
    <t>BAU fuel taxes include sales taxes, value-added taxes (VAT), and excise taxes, not carbon taxes.</t>
  </si>
  <si>
    <t>Pre-Tax Prices</t>
  </si>
  <si>
    <t>BAU Fuel Taxes</t>
  </si>
  <si>
    <t>BAU Fuel Subsidies</t>
  </si>
  <si>
    <t>All pre-tax fuel prices in this variable should incorporate the contribution of any BAU subsidies.</t>
  </si>
  <si>
    <t>fuel price data in this variable, to reflect the pre-tax price seen by fuel purchasers.)</t>
  </si>
  <si>
    <t>U.S. Data Notes</t>
  </si>
  <si>
    <t>Buildings Sectors</t>
  </si>
  <si>
    <t>resulting in a fuel cost of zero.   (This assumes MSW power plants get all their profit from selling power,</t>
  </si>
  <si>
    <t>electricity</t>
  </si>
  <si>
    <t>hard coal</t>
  </si>
  <si>
    <t>natural gas</t>
  </si>
  <si>
    <t>nuclear</t>
  </si>
  <si>
    <t>hydro (does not use fuel)</t>
  </si>
  <si>
    <t>wind (does not use fuel)</t>
  </si>
  <si>
    <t>solar (does not use fuel)</t>
  </si>
  <si>
    <t>petroleum gasoline</t>
  </si>
  <si>
    <t>petroleum diesel</t>
  </si>
  <si>
    <t>biofuel gasoline</t>
  </si>
  <si>
    <t>jet fuel</t>
  </si>
  <si>
    <t>geothermal (does not use fuel)</t>
  </si>
  <si>
    <t>lignite</t>
  </si>
  <si>
    <t>crude oil</t>
  </si>
  <si>
    <t>heavy fuel oil</t>
  </si>
  <si>
    <t>LPG propane or butane</t>
  </si>
  <si>
    <t>Table 59</t>
  </si>
  <si>
    <t>The Sales Tax Clearinghouse</t>
  </si>
  <si>
    <t>FAQ</t>
  </si>
  <si>
    <t>https://thestc.com/FAQ.stm</t>
  </si>
  <si>
    <t>Question "What is the average sales tax nationally?"</t>
  </si>
  <si>
    <t>Tax on Petroleum Gasoline, Petroleum Diesel, Jet Fuel</t>
  </si>
  <si>
    <t>Tax on Non-Liquid Fuels</t>
  </si>
  <si>
    <t>Tax rate projections have only been located for petroleum gasoline, petroleum diesel, and jet fuel.</t>
  </si>
  <si>
    <t>We assume biofuel gasoline is taxed at the same rate as petroleum gasoline and biofuel diesel</t>
  </si>
  <si>
    <t>is taxed at the same rate as petroleum diesel.</t>
  </si>
  <si>
    <t>Based on AEO Table 59, crude oil and heavy fuel oil (residual oil) do not appear to be taxed.</t>
  </si>
  <si>
    <t>For all other fuels, we assume the national average sales tax rate.</t>
  </si>
  <si>
    <t>Average Sales Tax Rate</t>
  </si>
  <si>
    <t>Used when no more specific data are available for a fuel type.</t>
  </si>
  <si>
    <t>municipal solid waste (no fuel cost)</t>
  </si>
  <si>
    <t>Fuel Tax ($/BTU)</t>
  </si>
  <si>
    <t>BFPaT BAU Pretax Fuel Price by Sector</t>
  </si>
  <si>
    <t>BFPaT BAU Fuel Tax by Sector</t>
  </si>
  <si>
    <t>Bloomberg New Energy Finance</t>
  </si>
  <si>
    <t>Hydrogen Economy Outlook: Key Messages</t>
  </si>
  <si>
    <t>https://data.bloomberglp.com/professional/sites/24/BNEF-Hydrogen-Economy-Outlook-Key-Messages-30-Mar-2020.pdf</t>
  </si>
  <si>
    <t>Page 5</t>
  </si>
  <si>
    <t>hydrogen start year costs</t>
  </si>
  <si>
    <t>BNEF Year</t>
  </si>
  <si>
    <t>Transportation Electricity</t>
  </si>
  <si>
    <t>EIA's transportation electricity price refers to the price for rail, not EV charging. Therefore,</t>
  </si>
  <si>
    <t>we use the residential price for transportation electricity.</t>
  </si>
  <si>
    <t>End-User Price</t>
  </si>
  <si>
    <t>Federal Taxes</t>
  </si>
  <si>
    <t>State Taxes</t>
  </si>
  <si>
    <t>Energy Tax/Allowance Fee</t>
  </si>
  <si>
    <t>Distribution Costs</t>
  </si>
  <si>
    <t>Wholesale Price</t>
  </si>
  <si>
    <t>Sources:  2020:  U.S. Energy Information Administration (EIA), Short-Term Energy Outlook, October 2020 and EIA,</t>
  </si>
  <si>
    <t>8/ Weighted averages of end-use fuel prices are derived from the prices in each sector and the corresponding sectoral consumption.</t>
  </si>
  <si>
    <t>7/ Includes electricity-only and combined heat and power plants that have a regulatory status.</t>
  </si>
  <si>
    <t>6/ Diesel fuel for on-road use.  Includes Federal and State taxes while excluding county and local taxes.</t>
  </si>
  <si>
    <t>5/ Includes only kerosene type.</t>
  </si>
  <si>
    <t>4/ Sales weighted-average price for all grades.  Includes Federal, State, and local taxes.</t>
  </si>
  <si>
    <t>3/ E85 refers to a blend of 85 percent ethanol (renewable) and 15 percent motor gasoline (nonrenewable).  To address cold starting</t>
  </si>
  <si>
    <t>2/ Includes combined heat and power plants that have a non-regulatory status, and small on-site generating systems.</t>
  </si>
  <si>
    <t>1/ Weighted average price delivered to U.S. refiners.</t>
  </si>
  <si>
    <t xml:space="preserve">   Residual Fuel Oil (2020 dollars per barrel)</t>
  </si>
  <si>
    <t>Crude Oil Prices (2020 dollars per barrel)</t>
  </si>
  <si>
    <t>(percent)</t>
  </si>
  <si>
    <t xml:space="preserve">2020-2050 </t>
  </si>
  <si>
    <t xml:space="preserve"> Growth </t>
  </si>
  <si>
    <t>(2020 dollars per gallon, unless otherwise noted)</t>
  </si>
  <si>
    <t>Compound</t>
  </si>
  <si>
    <t xml:space="preserve"> January 2021</t>
  </si>
  <si>
    <t>d113020a</t>
  </si>
  <si>
    <t>ref2021</t>
  </si>
  <si>
    <t>Annual Energy Outlook 2021</t>
  </si>
  <si>
    <t>Sources:  2020:  U.S. Energy Information Administration (EIA), Short-Term Energy Outlook, October 2020 and EIA, AEO2021</t>
  </si>
  <si>
    <t>- - = Not applicable.</t>
  </si>
  <si>
    <t>Btu = British thermal unit.</t>
  </si>
  <si>
    <t>9/ Weighted averages of end-use fuel prices are derived from the prices shown in each sector and the corresponding sectoral consumption.</t>
  </si>
  <si>
    <t>8/ Includes electricity-only and combined heat and power plants that have a regulatory status.</t>
  </si>
  <si>
    <t>7/ Natural gas used as fuel in motor vehicles, trains, and ships.  Price includes estimated motor vehicle fuel taxes</t>
  </si>
  <si>
    <t>5/ Kerosene-type jet fuel.  Includes Federal and State taxes while excluding county and local taxes.</t>
  </si>
  <si>
    <t>3/ E85 refers to a blend of 85 percent ethanol (renewable) and 15 percent motor gasoline (nonrenewable).  To address cold starting issues,</t>
  </si>
  <si>
    <t>2/ Excludes use for lease and plant fuel and fuel used for liquefaction in export facilities.</t>
  </si>
  <si>
    <t>1/ Includes energy for combined heat and power plants that have a non-regulatory status, and small on-site generating systems.</t>
  </si>
  <si>
    <t>--</t>
  </si>
  <si>
    <t>(billion 2020 dollars)</t>
  </si>
  <si>
    <t>(2020 dollars per million Btu, unless otherwise noted)</t>
  </si>
  <si>
    <t>Note:  Includes estimated consumption for petroleum and other liquids.  Totals may not equal sum of components due to independent rounding.</t>
  </si>
  <si>
    <t>22/ Includes conventional hydroelectric, geothermal, wood and wood waste, biogenic municipal waste, other biomass, wind, photovoltaic, and</t>
  </si>
  <si>
    <t>21/ Includes conventional hydroelectric, geothermal, wood and wood waste, biogenic municipal waste, other biomass, wind, photovoltaic, and</t>
  </si>
  <si>
    <t>20/ These values represent the energy obtained from uranium when it is used in light water reactors.  The total energy content of uranium</t>
  </si>
  <si>
    <t>19/ Includes consumption of energy by electricity-only and combined heat and power plants that have a regulatory status.</t>
  </si>
  <si>
    <t>18/ Includes electricity generated for sale to the grid and for own use from renewable sources, and non-electric energy from renewable sources.</t>
  </si>
  <si>
    <t>17/ Includes aviation gasoline, petroleum coke, asphalt, road oil, lubricants, still gas, and miscellaneous petroleum products.</t>
  </si>
  <si>
    <t>16/ Does not include residential use of kerosene.</t>
  </si>
  <si>
    <t>15/ Represents consumption unattributed to the sectors above.</t>
  </si>
  <si>
    <t>14/ Includes aviation gasoline and lubricants.</t>
  </si>
  <si>
    <t>13/ Diesel fuel for on- and off- road use.</t>
  </si>
  <si>
    <t>12/ Includes only kerosene type.</t>
  </si>
  <si>
    <t>11/ E85 refers to a blend of 85 percent ethanol (renewable) and 15 percent motor gasoline (nonrenewable).  To address cold starting issues,</t>
  </si>
  <si>
    <t>10/ Includes consumption of energy produced from conventional hydroelectric, wood and wood waste, municipal waste, and other biomass sources.</t>
  </si>
  <si>
    <t>9/ Fuel used in facilities that liquefy natural gas for export.</t>
  </si>
  <si>
    <t>8/ Represents natural gas used in well, field, and lease operations, and in natural gas processing plant machinery.</t>
  </si>
  <si>
    <t>7/ Includes petroleum coke, asphalt, road oil, lubricants, still gas, and miscellaneous petroleum products.</t>
  </si>
  <si>
    <t>6/ Includes ethane, natural gasoline, and refinery olefins.</t>
  </si>
  <si>
    <t>5/ Includes energy for combined heat and power plants that have a non-regulatory status, and small on-site generating systems.</t>
  </si>
  <si>
    <t>4/ Excludes ethanol.  Includes commercial sector consumption of wood and wood waste, landfill gas, municipal waste, and other biomass for</t>
  </si>
  <si>
    <t>3/ Includes ethanol and ethers blended into gasoline.</t>
  </si>
  <si>
    <t>2/ Includes wood used for residential heating. See Table 4 and/or Table 17 for estimates of nonmarketed renewable energy consumption for</t>
  </si>
  <si>
    <t>1/ Includes residential use of kerosene.</t>
  </si>
  <si>
    <t xml:space="preserve">   Purchased Electricity</t>
  </si>
  <si>
    <t>2020 to 2012</t>
  </si>
  <si>
    <t>https://www.eia.gov/outlooks/aeo/tables_side.php</t>
  </si>
  <si>
    <t>MONTH</t>
  </si>
  <si>
    <t>OPTIONS</t>
  </si>
  <si>
    <t>LAST</t>
  </si>
  <si>
    <t>CHANGE</t>
  </si>
  <si>
    <t>OPEN</t>
  </si>
  <si>
    <t>HIGH</t>
  </si>
  <si>
    <t>LOW</t>
  </si>
  <si>
    <t>VOLUME</t>
  </si>
  <si>
    <t>UPDATED</t>
  </si>
  <si>
    <t>-</t>
  </si>
  <si>
    <t>Back to Contents</t>
  </si>
  <si>
    <t>Sourcekey</t>
  </si>
  <si>
    <t>RNGWHHD</t>
  </si>
  <si>
    <t>Date</t>
  </si>
  <si>
    <t>Henry Hub Natural Gas Spot Price (Dollars per Million Btu)</t>
  </si>
  <si>
    <t>Data 1: Natural Gas Delivered to Consumers in the U.S. (MMcf)</t>
  </si>
  <si>
    <t>N3060US2</t>
  </si>
  <si>
    <t>Natural Gas Delivered to Consumers in the U.S. (MMcf)</t>
  </si>
  <si>
    <t>Historical Monthly Consumption Average</t>
  </si>
  <si>
    <t>Future Prices</t>
  </si>
  <si>
    <t>Year</t>
  </si>
  <si>
    <t>Month.year</t>
  </si>
  <si>
    <t>Annual Average</t>
  </si>
  <si>
    <t>Henry Hub: Sector Price Ratio</t>
  </si>
  <si>
    <t>Data 1: U.S. Natural Gas Prices</t>
  </si>
  <si>
    <t>N9190US3</t>
  </si>
  <si>
    <t>N9100US3</t>
  </si>
  <si>
    <t>N9102US3</t>
  </si>
  <si>
    <t>N9103US3</t>
  </si>
  <si>
    <t>N9130US3</t>
  </si>
  <si>
    <t>N9132US3</t>
  </si>
  <si>
    <t>N9133US3</t>
  </si>
  <si>
    <t>NA1480_NUS_3</t>
  </si>
  <si>
    <t>N3050US3</t>
  </si>
  <si>
    <t>N3010US3</t>
  </si>
  <si>
    <t>NA1504_NUS_4</t>
  </si>
  <si>
    <t>N3020US3</t>
  </si>
  <si>
    <t>N3020US4</t>
  </si>
  <si>
    <t>N3035US3</t>
  </si>
  <si>
    <t>N3035US4</t>
  </si>
  <si>
    <t>NA1570_NUS_3</t>
  </si>
  <si>
    <t>N3045US3</t>
  </si>
  <si>
    <t>U.S. Natural Gas Wellhead Price (Dollars per Thousand Cubic Feet)</t>
  </si>
  <si>
    <t>Price of U.S. Natural Gas Imports (Dollars per Thousand Cubic Feet)</t>
  </si>
  <si>
    <t>U.S. Natural Gas Pipeline Imports Price (Dollars per Thousand Cubic Feet)</t>
  </si>
  <si>
    <t>Price of U.S. Natural Gas LNG Imports (Dollars per Thousand Cubic Feet)</t>
  </si>
  <si>
    <t>Price of U.S. Natural Gas Exports (Dollars per Thousand Cubic Feet)</t>
  </si>
  <si>
    <t>Price of U.S. Natural Gas Pipeline Exports (Dollars per Thousand Cubic Feet)</t>
  </si>
  <si>
    <t>Price of Liquefied U.S. Natural Gas Exports (Dollars per Thousand Cubic Feet)</t>
  </si>
  <si>
    <t>U.S. Natural Gas Pipeline and Distribution Use Price (Dollars per Thousand Cubic Feet)</t>
  </si>
  <si>
    <t>U.S. Natural Gas Citygate Price (Dollars per Thousand Cubic Feet)</t>
  </si>
  <si>
    <t>U.S. Price of Natural Gas Delivered to Residential Consumers (Dollars per Thousand Cubic Feet)</t>
  </si>
  <si>
    <t>U.S. Natural Gas % of Total Residential - Sales (%)</t>
  </si>
  <si>
    <t>U.S. Price of Natural Gas Sold to Commercial Consumers (Dollars per Thousand Cubic Feet)</t>
  </si>
  <si>
    <t>Percent of Commercial Natural Gas Deliveries in U.S. Total Represented by the Price (%)</t>
  </si>
  <si>
    <t>United States Natural Gas Industrial Price (Dollars per Thousand Cubic Feet)</t>
  </si>
  <si>
    <t>Percent of Industrial Natural Gas Deliveries in U.S. Total Represented by the Price (%)</t>
  </si>
  <si>
    <t>U.S. Natural Gas Vehicle Fuel Price (Dollars per Thousand Cubic Feet)</t>
  </si>
  <si>
    <t>U.S. Natural Gas Electric Power Price (Dollars per Thousand Cubic Feet)</t>
  </si>
  <si>
    <t>Residential</t>
  </si>
  <si>
    <t>Commercial</t>
  </si>
  <si>
    <t>&lt;-uses residential price</t>
  </si>
  <si>
    <t>Future Prices by Sector</t>
  </si>
  <si>
    <t>Gas future prices</t>
  </si>
  <si>
    <t>CME Group</t>
  </si>
  <si>
    <t>Henry Hub Natural Gas Futures - Quotes</t>
  </si>
  <si>
    <t>https://www.cmegroup.com/trading/energy/natural-gas/natural-gas_quotes_globex.html</t>
  </si>
  <si>
    <t>EIA</t>
  </si>
  <si>
    <t>Natural Gas: Data</t>
  </si>
  <si>
    <t>Historical Natural Gas Consumption by Sector</t>
  </si>
  <si>
    <t>Historical Henry Hub Prices, Retail Prices, and Consumption by Sector</t>
  </si>
  <si>
    <t>Prices; Natural gas spot and futures prices; and Delivered to Consumers links</t>
  </si>
  <si>
    <t>Natural Gas Price Adjustment</t>
  </si>
  <si>
    <t>For near term (5 years) projections of natual gas prices, we use data on Henry Hub NYMEX futures from CME.</t>
  </si>
  <si>
    <t>We take the projected monthly future price and develop an annual composite based on the ratio of monthly</t>
  </si>
  <si>
    <t>historical consumption to the annual total. We then develop ratios of Henry Hub price to retail prices by sector</t>
  </si>
  <si>
    <t>Hard Coal</t>
  </si>
  <si>
    <t>Nuclear</t>
  </si>
  <si>
    <t>Biomass</t>
  </si>
  <si>
    <t>Petroleum Gasoline</t>
  </si>
  <si>
    <t>Petroleum Diesel</t>
  </si>
  <si>
    <t>Biofuel Gasoline</t>
  </si>
  <si>
    <t>Biofuel Diesel</t>
  </si>
  <si>
    <t>Crude Oil</t>
  </si>
  <si>
    <t>Heavy Fuel Oil</t>
  </si>
  <si>
    <t>LPG Propane or Butane</t>
  </si>
  <si>
    <t>Municipal Solid Waste</t>
  </si>
  <si>
    <t>Transportation Sector Price ($/BTU)</t>
  </si>
  <si>
    <t>Electricity Sector Price ($/BTU)</t>
  </si>
  <si>
    <t>Residential Buildings Sector Price ($/BTU)</t>
  </si>
  <si>
    <t>Commercial Buildings Sector Price ($/BTU)</t>
  </si>
  <si>
    <t>Industry Sector Price ($/BTU)</t>
  </si>
  <si>
    <t>District Heating Sector Price ($/BTU)</t>
  </si>
  <si>
    <t>LULUCF Sector Price ($/BTU)</t>
  </si>
  <si>
    <t>Hydrogen</t>
  </si>
  <si>
    <t>ref2022.d011222a</t>
  </si>
  <si>
    <t>Annual Energy Outlook 2022</t>
  </si>
  <si>
    <t>ref2022</t>
  </si>
  <si>
    <t>Reference</t>
  </si>
  <si>
    <t>d011222a</t>
  </si>
  <si>
    <t xml:space="preserve"> March 2022</t>
  </si>
  <si>
    <t>Average</t>
  </si>
  <si>
    <t>Annual</t>
  </si>
  <si>
    <t>Change</t>
  </si>
  <si>
    <t>2021–2050</t>
  </si>
  <si>
    <t xml:space="preserve">  Ethanol (denatured)Consumed in Motor Gasoline</t>
  </si>
  <si>
    <t>11/ E85 refers to a blend of 85 % ethanol (renewable) and 15 % motor gasoline (nonrenewable).  To address cold starting issues,</t>
  </si>
  <si>
    <t>18/ Includes electricity generated for sale to the grid and for own use from renewable sources, and nonelectric energy from renewable sources.</t>
  </si>
  <si>
    <t>Sources:  2021:  U.S. Energy Information Administration (EIA), Short-Term Energy Outlook, November 2021 and EIA, AEO2022</t>
  </si>
  <si>
    <t>National Energy Modeling System run ref2022.d011222a.  Projections:  EIA, AEO2022 National Energy Modeling System run ref2022.d011222a.</t>
  </si>
  <si>
    <t>ref2021.d113020a</t>
  </si>
  <si>
    <t/>
  </si>
  <si>
    <t>National Energy Modeling System run ref2021.d113020a.  Projections:  EIA, AEO2021 National Energy Modeling System run ref2021.d113020a.</t>
  </si>
  <si>
    <t>(2021 dollars per million Btu, unless otherwise noted)</t>
  </si>
  <si>
    <t>(billion 2021 dollars)</t>
  </si>
  <si>
    <t>3/ E85 refers to a blend of 85 % ethanol (renewable) and 15 % motor gasoline (nonrenewable).  To address cold starting issues,</t>
  </si>
  <si>
    <t>Projections:  EIA, AEO2021 National Energy Modeling System run ref2021.d113020a.</t>
  </si>
  <si>
    <t>(2021 dollars per gallon, unless otherwise noted)</t>
  </si>
  <si>
    <t>Crude Oil Prices (2021 dollars per barrel)</t>
  </si>
  <si>
    <t xml:space="preserve">   Residual Fuel Oil (2021 dollars per barrel)</t>
  </si>
  <si>
    <t>3/ E85 refers to a blend of 85 % ethanol (renewable) and 15 % motor gasoline (nonrenewable).  To address cold starting</t>
  </si>
  <si>
    <t>Sources:  2021:  U.S. Energy Information Administration (EIA), Short-Term Energy Outlook, November 2021 and EIA,</t>
  </si>
  <si>
    <t>Projections:  EIA, AEO2022 National Energy Modeling System run ref2022.d011222a.</t>
  </si>
  <si>
    <t>PPC000</t>
  </si>
  <si>
    <t>57. Components of Selected Petroleum Product Prices</t>
  </si>
  <si>
    <t>(2021 dollars per gallon)</t>
  </si>
  <si>
    <t xml:space="preserve"> Product Price Components</t>
  </si>
  <si>
    <t>PPC000:ba_End-UserPrice</t>
  </si>
  <si>
    <t xml:space="preserve">  End-User Price</t>
  </si>
  <si>
    <t>PPC000:ba_FederalTaxes</t>
  </si>
  <si>
    <t xml:space="preserve">    Federal Taxes</t>
  </si>
  <si>
    <t>PPC000:ba_StateTaxes</t>
  </si>
  <si>
    <t xml:space="preserve">    State Taxes</t>
  </si>
  <si>
    <t>PPC000:Diesel_Tax_Allow</t>
  </si>
  <si>
    <t xml:space="preserve">    Energy Tax/Allowance Fee</t>
  </si>
  <si>
    <t>PPC000:ba_DistributionC</t>
  </si>
  <si>
    <t xml:space="preserve">    Distribution Costs</t>
  </si>
  <si>
    <t>PPC000:ba_WholesalePric</t>
  </si>
  <si>
    <t xml:space="preserve">    Wholesale Price</t>
  </si>
  <si>
    <t>PPC000:ca_End-UserPrice</t>
  </si>
  <si>
    <t>PPC000:ca_FederalTaxes</t>
  </si>
  <si>
    <t>PPC000:ca_StateTaxes</t>
  </si>
  <si>
    <t xml:space="preserve">    State Taxes 1/</t>
  </si>
  <si>
    <t>PPC000:MoGas_Tax_Allow</t>
  </si>
  <si>
    <t>PPC000:ca_DistributionC</t>
  </si>
  <si>
    <t>PPC000:ca_WholesalePric</t>
  </si>
  <si>
    <t>PPC000:da_End-UserPrice</t>
  </si>
  <si>
    <t>PPC000:da_FederalTaxes</t>
  </si>
  <si>
    <t>PPC000:da_StateTaxes</t>
  </si>
  <si>
    <t>PPC000:JetFuel_Tax_Allo</t>
  </si>
  <si>
    <t>PPC000:da_DistributionC</t>
  </si>
  <si>
    <t>PPC000:da_WholesalePric</t>
  </si>
  <si>
    <t>PPC000:ea_End-UserPrice</t>
  </si>
  <si>
    <t>PPC000:Heating_Tax_Allo</t>
  </si>
  <si>
    <t>PPC000:ea_DistributionC</t>
  </si>
  <si>
    <t>PPC000:ea_WholesalePric</t>
  </si>
  <si>
    <t>PPC000:fa_BrentOilPrice</t>
  </si>
  <si>
    <t>PPC000:fa_WorldOilPrice</t>
  </si>
  <si>
    <t>1/ Includes a 2 cent average local tax.</t>
  </si>
  <si>
    <t>Totals may not equal sum of components due to independent rounding.</t>
  </si>
  <si>
    <t>2021 to 2012</t>
  </si>
  <si>
    <t>CHART</t>
  </si>
  <si>
    <t>PRIOR</t>
  </si>
  <si>
    <t>SETTLE</t>
  </si>
  <si>
    <t>NGN2</t>
  </si>
  <si>
    <t>OPT</t>
  </si>
  <si>
    <t>-0.168 (-1.89%)</t>
  </si>
  <si>
    <t>NGQ2</t>
  </si>
  <si>
    <t>NGU2</t>
  </si>
  <si>
    <t>-0.164 (-1.86%)</t>
  </si>
  <si>
    <t>NGV2</t>
  </si>
  <si>
    <t>-0.159 (-1.81%)</t>
  </si>
  <si>
    <t>15:05:43 CT</t>
  </si>
  <si>
    <t>NGX2</t>
  </si>
  <si>
    <t>-0.146 (-1.65%)</t>
  </si>
  <si>
    <t>15:05:00 CT</t>
  </si>
  <si>
    <t>NGZ2</t>
  </si>
  <si>
    <t>15:06:17 CT</t>
  </si>
  <si>
    <t>NGF3</t>
  </si>
  <si>
    <t>-0.174 (-1.94%)</t>
  </si>
  <si>
    <t>15:07:08 CT</t>
  </si>
  <si>
    <t>NGG3</t>
  </si>
  <si>
    <t>-0.168 (-1.95%)</t>
  </si>
  <si>
    <t>NGH3</t>
  </si>
  <si>
    <t>-0.088 (-1.23%)</t>
  </si>
  <si>
    <t>15:04:58 CT</t>
  </si>
  <si>
    <t>NGJ3</t>
  </si>
  <si>
    <t>-0.016 (-0.31%)</t>
  </si>
  <si>
    <t>14:59:59 CT</t>
  </si>
  <si>
    <t>NGK3</t>
  </si>
  <si>
    <t>-0.012 (-0.24%)</t>
  </si>
  <si>
    <t>14:59:55 CT</t>
  </si>
  <si>
    <t>NGM3</t>
  </si>
  <si>
    <t>+0.015 (+0.30%)</t>
  </si>
  <si>
    <t>14:57:29 CT</t>
  </si>
  <si>
    <t>NGN3</t>
  </si>
  <si>
    <t>-0.010 (-0.20%)</t>
  </si>
  <si>
    <t>15:03:53 CT</t>
  </si>
  <si>
    <t>NGQ3</t>
  </si>
  <si>
    <t>+0.012 (+0.24%)</t>
  </si>
  <si>
    <t>NGU3</t>
  </si>
  <si>
    <t>-0.025 (-0.50%)</t>
  </si>
  <si>
    <t>NGV3</t>
  </si>
  <si>
    <t>-0.006 (-0.12%)</t>
  </si>
  <si>
    <t>14:52:52 CT</t>
  </si>
  <si>
    <t>NGX3</t>
  </si>
  <si>
    <t>-0.009 (-0.17%)</t>
  </si>
  <si>
    <t>NGZ3</t>
  </si>
  <si>
    <t>+0.001 (+0.02%)</t>
  </si>
  <si>
    <t>13:59:44 CT</t>
  </si>
  <si>
    <t>NGF4</t>
  </si>
  <si>
    <t>-0.008 (-0.14%)</t>
  </si>
  <si>
    <t>NGG4</t>
  </si>
  <si>
    <t>+0.010 (+0.18%)</t>
  </si>
  <si>
    <t>14:22:10 CT</t>
  </si>
  <si>
    <t>NGH4</t>
  </si>
  <si>
    <t>UNCH (UNCH)</t>
  </si>
  <si>
    <t>NGJ4</t>
  </si>
  <si>
    <t>+0.037 (+0.88%)</t>
  </si>
  <si>
    <t>NGK4</t>
  </si>
  <si>
    <t>+0.027 (+0.66%)</t>
  </si>
  <si>
    <t>14:16:16 CT</t>
  </si>
  <si>
    <t>NGM4</t>
  </si>
  <si>
    <t>NGN4</t>
  </si>
  <si>
    <t>NGQ4</t>
  </si>
  <si>
    <t>NGU4</t>
  </si>
  <si>
    <t>NGV4</t>
  </si>
  <si>
    <t>-0.018 (-0.42%)</t>
  </si>
  <si>
    <t>NGX4</t>
  </si>
  <si>
    <t>NGZ4</t>
  </si>
  <si>
    <t>-0.001 (-0.02%)</t>
  </si>
  <si>
    <t>NGF5</t>
  </si>
  <si>
    <t>NGG5</t>
  </si>
  <si>
    <t>NGH5</t>
  </si>
  <si>
    <t>NGJ5</t>
  </si>
  <si>
    <t>+0.038 (+0.97%)</t>
  </si>
  <si>
    <t>NGK5</t>
  </si>
  <si>
    <t>NGM5</t>
  </si>
  <si>
    <t>NGN25</t>
  </si>
  <si>
    <t>NGQ25</t>
  </si>
  <si>
    <t>NGU25</t>
  </si>
  <si>
    <t>NGV25</t>
  </si>
  <si>
    <t>NGX25</t>
  </si>
  <si>
    <t>NGZ25</t>
  </si>
  <si>
    <t>NGF26</t>
  </si>
  <si>
    <t>NGG26</t>
  </si>
  <si>
    <t>-0.018 (-0.38%)</t>
  </si>
  <si>
    <t>NGH26</t>
  </si>
  <si>
    <t>NGJ26</t>
  </si>
  <si>
    <t>NGK26</t>
  </si>
  <si>
    <t>NGM26</t>
  </si>
  <si>
    <t>NGN26</t>
  </si>
  <si>
    <t>NGQ26</t>
  </si>
  <si>
    <t>NGU26</t>
  </si>
  <si>
    <t>NGV26</t>
  </si>
  <si>
    <t>NGX26</t>
  </si>
  <si>
    <t>NGZ26</t>
  </si>
  <si>
    <t>NGF27</t>
  </si>
  <si>
    <t>+0.031 (+0.63%)</t>
  </si>
  <si>
    <t>NGG27</t>
  </si>
  <si>
    <t>NGH27</t>
  </si>
  <si>
    <t>NGJ27</t>
  </si>
  <si>
    <t>NGK27</t>
  </si>
  <si>
    <t>NGM27</t>
  </si>
  <si>
    <t>NGN27</t>
  </si>
  <si>
    <t>NGQ27</t>
  </si>
  <si>
    <t>NGU27</t>
  </si>
  <si>
    <t>NGV27</t>
  </si>
  <si>
    <t>NGX27</t>
  </si>
  <si>
    <t>NGZ27</t>
  </si>
  <si>
    <t>NGF28</t>
  </si>
  <si>
    <t>NGG28</t>
  </si>
  <si>
    <t>NGH28</t>
  </si>
  <si>
    <t>NGJ28</t>
  </si>
  <si>
    <t>NGK28</t>
  </si>
  <si>
    <t>NGM28</t>
  </si>
  <si>
    <t>NGN28</t>
  </si>
  <si>
    <t>NGQ28</t>
  </si>
  <si>
    <t>NGU28</t>
  </si>
  <si>
    <t>NGV28</t>
  </si>
  <si>
    <t>NGX28</t>
  </si>
  <si>
    <t>NGZ28</t>
  </si>
  <si>
    <t>NGF29</t>
  </si>
  <si>
    <t>NGG29</t>
  </si>
  <si>
    <t>NGH29</t>
  </si>
  <si>
    <t>NGJ29</t>
  </si>
  <si>
    <t>NGK29</t>
  </si>
  <si>
    <t>NGM29</t>
  </si>
  <si>
    <t>NGN29</t>
  </si>
  <si>
    <t>NGQ29</t>
  </si>
  <si>
    <t>NGU29</t>
  </si>
  <si>
    <t>NGV29</t>
  </si>
  <si>
    <t>NGX29</t>
  </si>
  <si>
    <t>NGZ29</t>
  </si>
  <si>
    <t>NGF30</t>
  </si>
  <si>
    <t>NGG30</t>
  </si>
  <si>
    <t>NGH30</t>
  </si>
  <si>
    <t>NGJ30</t>
  </si>
  <si>
    <t>NGK30</t>
  </si>
  <si>
    <t>NGM30</t>
  </si>
  <si>
    <t>NGN30</t>
  </si>
  <si>
    <t>NGQ30</t>
  </si>
  <si>
    <t>NGU30</t>
  </si>
  <si>
    <t>NGV30</t>
  </si>
  <si>
    <t>NGX30</t>
  </si>
  <si>
    <t>NGZ30</t>
  </si>
  <si>
    <t>NGF31</t>
  </si>
  <si>
    <t>NGG31</t>
  </si>
  <si>
    <t>NGH31</t>
  </si>
  <si>
    <t>NGJ31</t>
  </si>
  <si>
    <t>NGK31</t>
  </si>
  <si>
    <t>NGM31</t>
  </si>
  <si>
    <t>NGN31</t>
  </si>
  <si>
    <t>NGQ31</t>
  </si>
  <si>
    <t>NGU31</t>
  </si>
  <si>
    <t>NGV31</t>
  </si>
  <si>
    <t>NGX31</t>
  </si>
  <si>
    <t>NGZ31</t>
  </si>
  <si>
    <t>NGF32</t>
  </si>
  <si>
    <t>NGG32</t>
  </si>
  <si>
    <t>NGH32</t>
  </si>
  <si>
    <t>NGJ32</t>
  </si>
  <si>
    <t>NGK32</t>
  </si>
  <si>
    <t>NGM32</t>
  </si>
  <si>
    <t>NGN32</t>
  </si>
  <si>
    <t>NGQ32</t>
  </si>
  <si>
    <t>NGU32</t>
  </si>
  <si>
    <t>NGV32</t>
  </si>
  <si>
    <t>NGX32</t>
  </si>
  <si>
    <t>NGZ32</t>
  </si>
  <si>
    <t>NGF33</t>
  </si>
  <si>
    <t>NGG33</t>
  </si>
  <si>
    <t>NGH33</t>
  </si>
  <si>
    <t>NGJ33</t>
  </si>
  <si>
    <t>NGK33</t>
  </si>
  <si>
    <t>NGM33</t>
  </si>
  <si>
    <t>NGN33</t>
  </si>
  <si>
    <t>NGQ33</t>
  </si>
  <si>
    <t>NGU33</t>
  </si>
  <si>
    <t>NGV33</t>
  </si>
  <si>
    <t>NGX33</t>
  </si>
  <si>
    <t>NGZ33</t>
  </si>
  <si>
    <t>NGF34</t>
  </si>
  <si>
    <t>NGG34</t>
  </si>
  <si>
    <t>NGH34</t>
  </si>
  <si>
    <t>NGJ34</t>
  </si>
  <si>
    <t>NGK34</t>
  </si>
  <si>
    <t>NGM34</t>
  </si>
  <si>
    <t>NGN34</t>
  </si>
  <si>
    <t>NGQ34</t>
  </si>
  <si>
    <t>NGU34</t>
  </si>
  <si>
    <t>NGV34</t>
  </si>
  <si>
    <t>NGX34</t>
  </si>
  <si>
    <t>NGZ34</t>
  </si>
  <si>
    <t>-0.160 (-1.80%)</t>
  </si>
  <si>
    <t>15:10:18 CT</t>
  </si>
  <si>
    <t>-0.165 (-1.86%)</t>
  </si>
  <si>
    <t>https://www.eia.gov/naturalgas/data.php; https://www.eia.gov/dnav/ng/ng_pri_sum_dcu_nus_a.htm</t>
  </si>
  <si>
    <t>Data 1: Spot Price</t>
  </si>
  <si>
    <t>using historical data from the EIA to develpo retail price projections by sector. We then linearly interpolate over 2025-2030 to</t>
  </si>
  <si>
    <t>realign with AEO's reference case.</t>
  </si>
  <si>
    <t>2. Energy Prices</t>
  </si>
  <si>
    <t>Source: U.S. Energy Information Administration</t>
  </si>
  <si>
    <t>remove</t>
  </si>
  <si>
    <t>map</t>
  </si>
  <si>
    <t>linechart</t>
  </si>
  <si>
    <t>units</t>
  </si>
  <si>
    <t>source key</t>
  </si>
  <si>
    <t>Crude Oil Prices</t>
  </si>
  <si>
    <t>dollars per barrel</t>
  </si>
  <si>
    <t>West Texas Intermediate Spot Average</t>
  </si>
  <si>
    <t>West Texas Intermediate Crude Oil Spot Price</t>
  </si>
  <si>
    <t>WTIPUUS</t>
  </si>
  <si>
    <t>Imported Average</t>
  </si>
  <si>
    <t>Imported Crude Oil Average Price</t>
  </si>
  <si>
    <t>RAIMUUS</t>
  </si>
  <si>
    <t>Refiner Average Acquisition Cost</t>
  </si>
  <si>
    <t>Refiner Average Crude Oil Acquisition Cost</t>
  </si>
  <si>
    <t>RACPUUS</t>
  </si>
  <si>
    <t>Brent Spot Average</t>
  </si>
  <si>
    <t>Brent Crude Oil Spot Price</t>
  </si>
  <si>
    <t>BREPUUS</t>
  </si>
  <si>
    <t>U.S. Liquid Fuels</t>
  </si>
  <si>
    <t>cents per gallon</t>
  </si>
  <si>
    <t>Refiner Prices for Resale</t>
  </si>
  <si>
    <t>Gasoline</t>
  </si>
  <si>
    <t>Gasoline Wholesale Price</t>
  </si>
  <si>
    <t>MGWHUUS</t>
  </si>
  <si>
    <t>Diesel Fuel</t>
  </si>
  <si>
    <t>No. 2 Diesel Fuel Wholesale Price</t>
  </si>
  <si>
    <t>DSWHUUS</t>
  </si>
  <si>
    <t>Fuel Oil</t>
  </si>
  <si>
    <t>No. 2 Fuel Oil Wholesale Price</t>
  </si>
  <si>
    <t>D2WHUUS</t>
  </si>
  <si>
    <t>Refiner Prices to End Users</t>
  </si>
  <si>
    <t>Jet Fuel Wholesale Price</t>
  </si>
  <si>
    <t>JKTCUUS</t>
  </si>
  <si>
    <t>No. 6 Residual Fuel</t>
  </si>
  <si>
    <t>No. 6 Residual Fuel Wholesale Price</t>
  </si>
  <si>
    <t>RFTCUUS</t>
  </si>
  <si>
    <t>Retail Prices Including Taxes</t>
  </si>
  <si>
    <t>Gasoline Regular Grade</t>
  </si>
  <si>
    <t>Gasoline Regular Grade Retail Price</t>
  </si>
  <si>
    <t>MGRARUS</t>
  </si>
  <si>
    <t>Gasoline All Grades</t>
  </si>
  <si>
    <t>Gasoline All Grades Retail Price</t>
  </si>
  <si>
    <t>MGEIAUS</t>
  </si>
  <si>
    <t>On-highway Diesel Fuel</t>
  </si>
  <si>
    <t>On-highway Diesel Fuel Retail Price</t>
  </si>
  <si>
    <t>DSRTUUS</t>
  </si>
  <si>
    <t>Heating Oil</t>
  </si>
  <si>
    <t>Heating Oil Retail Price</t>
  </si>
  <si>
    <t>D2RCAUS</t>
  </si>
  <si>
    <t>dollars per thousand cubic feet</t>
  </si>
  <si>
    <t>Henry Hub Spot</t>
  </si>
  <si>
    <t>Natural Gas Henry Hub Spot Price</t>
  </si>
  <si>
    <t>NGHHMCF</t>
  </si>
  <si>
    <t>dollars per million btu</t>
  </si>
  <si>
    <t>NGHHUUS</t>
  </si>
  <si>
    <t>U.S. Retail Prices</t>
  </si>
  <si>
    <t>Industrial Sector</t>
  </si>
  <si>
    <t>Natural Gas Price Industrial Sector</t>
  </si>
  <si>
    <t>NGICUUS</t>
  </si>
  <si>
    <t>Commercial Sector</t>
  </si>
  <si>
    <t>Natural Gas Price Commercial Sector</t>
  </si>
  <si>
    <t>NGCCUUS</t>
  </si>
  <si>
    <t>Residential Sector</t>
  </si>
  <si>
    <t>Natural Gas Price Residential Sector</t>
  </si>
  <si>
    <t>NGRCUUS</t>
  </si>
  <si>
    <t>U.S. Electricity</t>
  </si>
  <si>
    <t>Power Generation Fuel Costs</t>
  </si>
  <si>
    <t>Electric Power Sector Coal Cost</t>
  </si>
  <si>
    <t>CLEUDUS</t>
  </si>
  <si>
    <t>Electric Power Sector Natural Gas Cost</t>
  </si>
  <si>
    <t>NGEUDUS</t>
  </si>
  <si>
    <t>Residual Fuel Oil</t>
  </si>
  <si>
    <t>Electric Power Sector Residual Fuel Oil Cost</t>
  </si>
  <si>
    <t>RFEUDUS</t>
  </si>
  <si>
    <t>Distillate Fuel Oil</t>
  </si>
  <si>
    <t>Electric Power Sector Distillate Fuel Oil Cost</t>
  </si>
  <si>
    <t>DKEUDUS</t>
  </si>
  <si>
    <t>Retail Prices</t>
  </si>
  <si>
    <t>cents per kilowatthour</t>
  </si>
  <si>
    <t>Electricity Price Industrial Sector</t>
  </si>
  <si>
    <t>ESICUUS</t>
  </si>
  <si>
    <t>Electricity Price Commercial Sector</t>
  </si>
  <si>
    <t>ESCMUUS</t>
  </si>
  <si>
    <t>Electricity Price Residential Sector</t>
  </si>
  <si>
    <t>ESRCUUS</t>
  </si>
  <si>
    <t>Other Conversions</t>
  </si>
  <si>
    <t>BTU per Gallon Liquid Fuels</t>
  </si>
  <si>
    <t>Source:</t>
  </si>
  <si>
    <t>gasoline</t>
  </si>
  <si>
    <t>Energy Explained: Units and Calculators</t>
  </si>
  <si>
    <t>diesel</t>
  </si>
  <si>
    <t>https://www.eia.gov/energyexplained/index.cfm/index.cfm?page=about_energy_units</t>
  </si>
  <si>
    <t>Diesel</t>
  </si>
  <si>
    <t>heating oil</t>
  </si>
  <si>
    <t>Jet fuel</t>
  </si>
  <si>
    <t>https://www.eia.gov/outlooks/steo/data/browser/#/?v=8</t>
  </si>
  <si>
    <t>Wed Jun 15 2022 15:54:27 GMT-0700 (Pacific Daylight Time)</t>
  </si>
  <si>
    <t>Coal Price Adjustment</t>
  </si>
  <si>
    <t>We use EIA's STEO for 2020-2023 prices, then revert to AEO.</t>
  </si>
  <si>
    <t>70-AEO2022.2.</t>
  </si>
  <si>
    <t>Price Components: Diesel: End-User Price: Low economic growth</t>
  </si>
  <si>
    <t>70-AEO2022.3.lowmacro-d011222a</t>
  </si>
  <si>
    <t>2021 $/gal</t>
  </si>
  <si>
    <t>Price Components: Diesel: End-User Price: Federal Taxes: Low economic growth</t>
  </si>
  <si>
    <t>70-AEO2022.4.lowmacro-d011222a</t>
  </si>
  <si>
    <t>Price Components: Diesel: End-User Price: State Taxes: Low economic growth</t>
  </si>
  <si>
    <t>70-AEO2022.5.lowmacro-d011222a</t>
  </si>
  <si>
    <t>Price Components: Diesel: End-User Price: Tax/Allowance: Low economic growth</t>
  </si>
  <si>
    <t>70-AEO2022.6.lowmacro-d011222a</t>
  </si>
  <si>
    <t>Price Components: Diesel: End-User Price: Distribution Costs: Low economic growth</t>
  </si>
  <si>
    <t>70-AEO2022.7.lowmacro-d011222a</t>
  </si>
  <si>
    <t>Price Components: Diesel: End-User Price: Wholesale Price: Low economic growth</t>
  </si>
  <si>
    <t>70-AEO2022.8.lowmacro-d011222a</t>
  </si>
  <si>
    <t>70-AEO2022.14.</t>
  </si>
  <si>
    <t>Price Components: Motor Gasoline: End-User Price: Low economic growth</t>
  </si>
  <si>
    <t>70-AEO2022.15.lowmacro-d011222a</t>
  </si>
  <si>
    <t>Price Components: Motor Gasoline: End-User Price: Federal Taxes: Low economic growth</t>
  </si>
  <si>
    <t>70-AEO2022.16.lowmacro-d011222a</t>
  </si>
  <si>
    <t>Price Components: Motor Gasoline: End-User Price: State Taxes: Low economic growth</t>
  </si>
  <si>
    <t>70-AEO2022.17.lowmacro-d011222a</t>
  </si>
  <si>
    <t>Price Components: Motor Gasoline: End-User Price: Tax/Allowance: Low economic growth</t>
  </si>
  <si>
    <t>70-AEO2022.18.lowmacro-d011222a</t>
  </si>
  <si>
    <t>Price Components: Motor Gasoline: End-User Price: Distribution Costs: Low economic growth</t>
  </si>
  <si>
    <t>70-AEO2022.19.lowmacro-d011222a</t>
  </si>
  <si>
    <t>Price Components: Motor Gasoline: End-User Price: Wholesale Price: Low economic growth</t>
  </si>
  <si>
    <t>70-AEO2022.20.lowmacro-d011222a</t>
  </si>
  <si>
    <t>70-AEO2022.32.</t>
  </si>
  <si>
    <t>Price Components: Jet Fuel: End-User Price: Low economic growth</t>
  </si>
  <si>
    <t>70-AEO2022.33.lowmacro-d011222a</t>
  </si>
  <si>
    <t>Price Components: Jet Fuel: End-User Price: Federal Taxes: Low economic growth</t>
  </si>
  <si>
    <t>70-AEO2022.34.lowmacro-d011222a</t>
  </si>
  <si>
    <t>Price Components: Jet Fuel: End-User Price: State Taxes: Low economic growth</t>
  </si>
  <si>
    <t>70-AEO2022.35.lowmacro-d011222a</t>
  </si>
  <si>
    <t>Price Components: Jet Fuel: End-User Price: Tax/Allowance: Low economic growth</t>
  </si>
  <si>
    <t>70-AEO2022.36.lowmacro-d011222a</t>
  </si>
  <si>
    <t>Price Components: Jet Fuel: End-User Price: Distribution Costs: Low economic growth</t>
  </si>
  <si>
    <t>70-AEO2022.37.lowmacro-d011222a</t>
  </si>
  <si>
    <t>Price Components: Jet Fuel: End-User Price: Wholesale Price: Low economic growth</t>
  </si>
  <si>
    <t>70-AEO2022.38.lowmacro-d011222a</t>
  </si>
  <si>
    <t>70-AEO2022.44.</t>
  </si>
  <si>
    <t>Price Components: Residential Distillate: End-User Price: Low economic growth</t>
  </si>
  <si>
    <t>70-AEO2022.45.lowmacro-d011222a</t>
  </si>
  <si>
    <t>Price Components: Residential Distillate: End-User Price: Tax/Allowance: Low economic growth</t>
  </si>
  <si>
    <t>70-AEO2022.46.lowmacro-d011222a</t>
  </si>
  <si>
    <t>Price Components: Residential Distillate: End-User Price: Distribution Costs: Low economic growth</t>
  </si>
  <si>
    <t>70-AEO2022.47.lowmacro-d011222a</t>
  </si>
  <si>
    <t>Price Components: Residential Distillate: End-User Price: Wholesale Price: Low economic growth</t>
  </si>
  <si>
    <t>70-AEO2022.48.lowmacro-d011222a</t>
  </si>
  <si>
    <t>Price Components: Brent Spot Price: Low economic growth</t>
  </si>
  <si>
    <t>70-AEO2022.58.lowmacro-d011222a</t>
  </si>
  <si>
    <t>Price Components: West Texas Intermediate Spot Price: Low economic growth</t>
  </si>
  <si>
    <t>70-AEO2022.59.lowmacro-d011222a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</si>
</sst>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00E+00"/>
    <numFmt numFmtId="166" formatCode="&quot;$&quot;#,##0.00"/>
    <numFmt numFmtId="167" formatCode="[$€-2]\ #,##0.00"/>
    <numFmt numFmtId="168" formatCode="0.000"/>
    <numFmt numFmtId="169" formatCode="#,##0.0"/>
    <numFmt numFmtId="170" formatCode="#,##0.000"/>
    <numFmt numFmtId="171" formatCode="_(&quot;$&quot;* #,##0_);_(&quot;$&quot;* \(#,##0\);_(&quot;$&quot;* &quot;-&quot;??_);_(@_)"/>
    <numFmt numFmtId="172" formatCode="_(* #,##0.000_);_(* \(#,##0.000\);_(* &quot;-&quot;??_);_(@_)"/>
    <numFmt numFmtId="173" formatCode="_(* #,##0.0000_);_(* \(#,##0.0000\);_(* &quot;-&quot;??_);_(@_)"/>
    <numFmt numFmtId="174" formatCode="mmm\-yyyy"/>
    <numFmt numFmtId="175" formatCode="yyyy"/>
    <numFmt numFmtId="176" formatCode="mmm\ dd\,\ yyyy"/>
  </numFmts>
  <fonts count="50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4"/>
      <name val="Calibri"/>
      <family val="2"/>
      <scheme val="minor"/>
    </font>
    <font>
      <u/>
      <sz val="11"/>
      <color theme="6"/>
      <name val="Calibri"/>
      <family val="2"/>
    </font>
    <font>
      <b/>
      <sz val="12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30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u/>
      <sz val="11"/>
      <color theme="4"/>
      <name val="Calibri"/>
      <family val="2"/>
      <scheme val="minor"/>
    </font>
    <font>
      <sz val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2"/>
      <color indexed="30"/>
      <name val="Arial"/>
      <family val="2"/>
    </font>
    <font>
      <b/>
      <sz val="10"/>
      <color indexed="8"/>
      <name val="Arial"/>
      <family val="2"/>
    </font>
    <font>
      <u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2"/>
      <color indexed="1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Calibri"/>
      <family val="2"/>
    </font>
    <font>
      <sz val="8"/>
      <name val="Calibri"/>
      <family val="2"/>
      <scheme val="minor"/>
    </font>
    <font>
      <sz val="8"/>
      <color rgb="FFC2CACE"/>
      <name val="Averta-Regular"/>
    </font>
    <font>
      <sz val="8"/>
      <color rgb="FF25323C"/>
      <name val="Roboto-Mono-Regular"/>
    </font>
    <font>
      <b/>
      <sz val="8"/>
      <color rgb="FF25323C"/>
      <name val="Roboto-Mono-Bold"/>
    </font>
    <font>
      <sz val="8"/>
      <color rgb="FF006EB6"/>
      <name val="CMEGroup-Icons"/>
    </font>
    <font>
      <sz val="8"/>
      <color rgb="FFFF0000"/>
      <name val="Roboto-Mono-Regular"/>
    </font>
    <font>
      <sz val="8"/>
      <color rgb="FF008000"/>
      <name val="Roboto-Mono-Regular"/>
    </font>
    <font>
      <sz val="10"/>
      <name val="Arial"/>
      <family val="2"/>
    </font>
    <font>
      <u/>
      <sz val="10"/>
      <color indexed="12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112B4A"/>
        <bgColor indexed="64"/>
      </patternFill>
    </fill>
    <fill>
      <patternFill patternType="solid">
        <fgColor rgb="FFF1F5F7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ACE"/>
      </left>
      <right style="medium">
        <color rgb="FFC2CACE"/>
      </right>
      <top style="medium">
        <color rgb="FFC2CACE"/>
      </top>
      <bottom/>
      <diagonal/>
    </border>
    <border>
      <left style="medium">
        <color rgb="FFC2CACE"/>
      </left>
      <right style="medium">
        <color rgb="FFC2CACE"/>
      </right>
      <top/>
      <bottom style="medium">
        <color rgb="FFC2CACE"/>
      </bottom>
      <diagonal/>
    </border>
    <border>
      <left/>
      <right style="medium">
        <color rgb="FFC2CACE"/>
      </right>
      <top/>
      <bottom/>
      <diagonal/>
    </border>
  </borders>
  <cellStyleXfs count="85">
    <xf numFmtId="0" fontId="0" fillId="0" borderId="0"/>
    <xf numFmtId="0" fontId="1" fillId="0" borderId="1" applyNumberFormat="0" applyProtection="0">
      <alignment wrapText="1"/>
    </xf>
    <xf numFmtId="0" fontId="2" fillId="0" borderId="2" applyNumberFormat="0" applyFont="0" applyProtection="0">
      <alignment wrapText="1"/>
    </xf>
    <xf numFmtId="0" fontId="1" fillId="0" borderId="7" applyNumberFormat="0" applyProtection="0">
      <alignment horizontal="left" wrapText="1"/>
    </xf>
    <xf numFmtId="0" fontId="1" fillId="0" borderId="6" applyNumberFormat="0" applyFill="0" applyProtection="0">
      <alignment wrapText="1"/>
    </xf>
    <xf numFmtId="0" fontId="1" fillId="0" borderId="4" applyNumberFormat="0" applyProtection="0">
      <alignment wrapText="1"/>
    </xf>
    <xf numFmtId="0" fontId="2" fillId="0" borderId="3" applyNumberFormat="0" applyProtection="0">
      <alignment vertical="top" wrapText="1"/>
    </xf>
    <xf numFmtId="0" fontId="2" fillId="0" borderId="5" applyNumberFormat="0" applyFont="0" applyFill="0" applyProtection="0">
      <alignment wrapText="1"/>
    </xf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Protection="0">
      <alignment vertical="top" wrapText="1"/>
    </xf>
    <xf numFmtId="0" fontId="5" fillId="0" borderId="0" applyNumberFormat="0" applyProtection="0">
      <alignment horizontal="left"/>
    </xf>
    <xf numFmtId="0" fontId="8" fillId="0" borderId="0"/>
    <xf numFmtId="0" fontId="8" fillId="0" borderId="11" applyNumberFormat="0" applyProtection="0">
      <alignment wrapText="1"/>
    </xf>
    <xf numFmtId="0" fontId="8" fillId="0" borderId="10" applyNumberFormat="0" applyFont="0" applyProtection="0">
      <alignment wrapText="1"/>
    </xf>
    <xf numFmtId="0" fontId="9" fillId="0" borderId="9" applyNumberFormat="0" applyProtection="0">
      <alignment wrapText="1"/>
    </xf>
    <xf numFmtId="0" fontId="9" fillId="0" borderId="8" applyNumberFormat="0" applyProtection="0">
      <alignment wrapText="1"/>
    </xf>
    <xf numFmtId="0" fontId="8" fillId="0" borderId="0" applyNumberFormat="0" applyFill="0" applyBorder="0" applyAlignment="0" applyProtection="0"/>
    <xf numFmtId="0" fontId="7" fillId="0" borderId="0" applyNumberFormat="0" applyProtection="0">
      <alignment horizontal="left"/>
    </xf>
    <xf numFmtId="44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" applyNumberFormat="0" applyFill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2" fillId="0" borderId="0" applyNumberFormat="0" applyFill="0" applyBorder="0" applyAlignment="0" applyProtection="0"/>
    <xf numFmtId="0" fontId="23" fillId="9" borderId="0" applyNumberFormat="0" applyBorder="0" applyAlignment="0" applyProtection="0"/>
    <xf numFmtId="0" fontId="24" fillId="10" borderId="0" applyNumberFormat="0" applyBorder="0" applyAlignment="0" applyProtection="0"/>
    <xf numFmtId="0" fontId="25" fillId="12" borderId="15" applyNumberFormat="0" applyAlignment="0" applyProtection="0"/>
    <xf numFmtId="0" fontId="26" fillId="13" borderId="16" applyNumberFormat="0" applyAlignment="0" applyProtection="0"/>
    <xf numFmtId="0" fontId="27" fillId="13" borderId="15" applyNumberFormat="0" applyAlignment="0" applyProtection="0"/>
    <xf numFmtId="0" fontId="28" fillId="0" borderId="17" applyNumberFormat="0" applyFill="0" applyAlignment="0" applyProtection="0"/>
    <xf numFmtId="0" fontId="29" fillId="14" borderId="18" applyNumberFormat="0" applyAlignment="0" applyProtection="0"/>
    <xf numFmtId="0" fontId="30" fillId="0" borderId="0" applyNumberFormat="0" applyFill="0" applyBorder="0" applyAlignment="0" applyProtection="0"/>
    <xf numFmtId="0" fontId="14" fillId="15" borderId="19" applyNumberFormat="0" applyFont="0" applyAlignment="0" applyProtection="0"/>
    <xf numFmtId="0" fontId="31" fillId="0" borderId="0" applyNumberFormat="0" applyFill="0" applyBorder="0" applyAlignment="0" applyProtection="0"/>
    <xf numFmtId="0" fontId="6" fillId="0" borderId="20" applyNumberFormat="0" applyFill="0" applyAlignment="0" applyProtection="0"/>
    <xf numFmtId="0" fontId="32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32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32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32" fillId="28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32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32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33" fillId="11" borderId="0" applyNumberFormat="0" applyBorder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35" borderId="0" applyNumberFormat="0" applyBorder="0" applyAlignment="0" applyProtection="0"/>
    <xf numFmtId="0" fontId="32" fillId="39" borderId="0" applyNumberFormat="0" applyBorder="0" applyAlignment="0" applyProtection="0"/>
    <xf numFmtId="0" fontId="14" fillId="15" borderId="19" applyNumberFormat="0" applyFont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9" borderId="0" applyNumberFormat="0" applyBorder="0" applyAlignment="0" applyProtection="0"/>
    <xf numFmtId="0" fontId="14" fillId="30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8" fillId="0" borderId="11">
      <alignment wrapText="1"/>
    </xf>
    <xf numFmtId="0" fontId="9" fillId="0" borderId="9">
      <alignment wrapText="1"/>
    </xf>
    <xf numFmtId="0" fontId="8" fillId="0" borderId="10">
      <alignment wrapText="1"/>
    </xf>
    <xf numFmtId="0" fontId="9" fillId="0" borderId="8">
      <alignment wrapText="1"/>
    </xf>
    <xf numFmtId="0" fontId="8" fillId="0" borderId="0"/>
    <xf numFmtId="0" fontId="7" fillId="0" borderId="0">
      <alignment horizontal="left"/>
    </xf>
    <xf numFmtId="0" fontId="48" fillId="0" borderId="0"/>
    <xf numFmtId="0" fontId="49" fillId="0" borderId="0" applyNumberFormat="0" applyFill="0" applyBorder="0" applyAlignment="0" applyProtection="0">
      <alignment vertical="top"/>
      <protection locked="0"/>
    </xf>
    <xf numFmtId="9" fontId="14" fillId="0" borderId="0" applyFont="0" applyFill="0" applyBorder="0" applyAlignment="0" applyProtection="0"/>
  </cellStyleXfs>
  <cellXfs count="130">
    <xf numFmtId="0" fontId="0" fillId="0" borderId="0" xfId="0"/>
    <xf numFmtId="0" fontId="6" fillId="0" borderId="0" xfId="0" applyFont="1"/>
    <xf numFmtId="0" fontId="0" fillId="0" borderId="0" xfId="0" applyAlignment="1">
      <alignment horizontal="left"/>
    </xf>
    <xf numFmtId="165" fontId="0" fillId="0" borderId="0" xfId="0" applyNumberFormat="1"/>
    <xf numFmtId="0" fontId="3" fillId="0" borderId="0" xfId="9" applyAlignment="1" applyProtection="1"/>
    <xf numFmtId="0" fontId="6" fillId="2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11" fontId="0" fillId="0" borderId="0" xfId="0" applyNumberFormat="1"/>
    <xf numFmtId="167" fontId="0" fillId="0" borderId="0" xfId="0" applyNumberFormat="1" applyAlignment="1">
      <alignment horizontal="center"/>
    </xf>
    <xf numFmtId="0" fontId="11" fillId="0" borderId="0" xfId="9" applyFont="1" applyAlignment="1" applyProtection="1"/>
    <xf numFmtId="0" fontId="15" fillId="3" borderId="0" xfId="0" applyFont="1" applyFill="1" applyAlignment="1">
      <alignment horizontal="left"/>
    </xf>
    <xf numFmtId="0" fontId="0" fillId="4" borderId="0" xfId="0" applyFill="1"/>
    <xf numFmtId="170" fontId="16" fillId="5" borderId="12" xfId="0" applyNumberFormat="1" applyFont="1" applyFill="1" applyBorder="1" applyAlignment="1">
      <alignment horizontal="center" wrapText="1"/>
    </xf>
    <xf numFmtId="169" fontId="16" fillId="6" borderId="12" xfId="0" applyNumberFormat="1" applyFont="1" applyFill="1" applyBorder="1" applyAlignment="1">
      <alignment horizontal="center"/>
    </xf>
    <xf numFmtId="171" fontId="0" fillId="4" borderId="0" xfId="20" applyNumberFormat="1" applyFont="1" applyFill="1" applyBorder="1" applyAlignment="1" applyProtection="1"/>
    <xf numFmtId="2" fontId="0" fillId="0" borderId="0" xfId="0" applyNumberFormat="1"/>
    <xf numFmtId="0" fontId="6" fillId="2" borderId="0" xfId="0" applyFont="1" applyFill="1"/>
    <xf numFmtId="168" fontId="0" fillId="0" borderId="0" xfId="0" applyNumberFormat="1"/>
    <xf numFmtId="0" fontId="0" fillId="2" borderId="0" xfId="0" applyFill="1"/>
    <xf numFmtId="0" fontId="17" fillId="0" borderId="0" xfId="9" applyFont="1" applyAlignment="1" applyProtection="1"/>
    <xf numFmtId="0" fontId="18" fillId="0" borderId="0" xfId="0" applyFont="1"/>
    <xf numFmtId="8" fontId="0" fillId="0" borderId="0" xfId="0" applyNumberFormat="1"/>
    <xf numFmtId="0" fontId="6" fillId="7" borderId="0" xfId="0" applyFont="1" applyFill="1"/>
    <xf numFmtId="0" fontId="0" fillId="7" borderId="0" xfId="0" applyFill="1"/>
    <xf numFmtId="0" fontId="11" fillId="0" borderId="0" xfId="9" applyFont="1" applyFill="1" applyBorder="1" applyAlignment="1" applyProtection="1"/>
    <xf numFmtId="0" fontId="6" fillId="8" borderId="0" xfId="0" applyFont="1" applyFill="1"/>
    <xf numFmtId="0" fontId="0" fillId="8" borderId="0" xfId="0" applyFill="1"/>
    <xf numFmtId="172" fontId="0" fillId="0" borderId="0" xfId="21" applyNumberFormat="1" applyFont="1" applyAlignment="1"/>
    <xf numFmtId="0" fontId="3" fillId="0" borderId="0" xfId="9" applyFill="1" applyBorder="1" applyAlignment="1" applyProtection="1"/>
    <xf numFmtId="166" fontId="0" fillId="40" borderId="0" xfId="0" applyNumberFormat="1" applyFill="1" applyAlignment="1">
      <alignment horizontal="center"/>
    </xf>
    <xf numFmtId="0" fontId="16" fillId="5" borderId="12" xfId="0" applyFont="1" applyFill="1" applyBorder="1" applyAlignment="1">
      <alignment horizontal="center" wrapText="1"/>
    </xf>
    <xf numFmtId="169" fontId="16" fillId="5" borderId="12" xfId="0" applyNumberFormat="1" applyFont="1" applyFill="1" applyBorder="1" applyAlignment="1">
      <alignment horizontal="center" wrapText="1"/>
    </xf>
    <xf numFmtId="0" fontId="13" fillId="0" borderId="12" xfId="0" applyFont="1" applyBorder="1" applyAlignment="1">
      <alignment horizontal="right" wrapText="1"/>
    </xf>
    <xf numFmtId="0" fontId="13" fillId="0" borderId="12" xfId="0" applyFont="1" applyBorder="1" applyAlignment="1">
      <alignment horizontal="left" wrapText="1"/>
    </xf>
    <xf numFmtId="169" fontId="13" fillId="0" borderId="12" xfId="0" applyNumberFormat="1" applyFont="1" applyBorder="1" applyAlignment="1">
      <alignment horizontal="right" wrapText="1"/>
    </xf>
    <xf numFmtId="170" fontId="13" fillId="0" borderId="12" xfId="0" applyNumberFormat="1" applyFont="1" applyBorder="1" applyAlignment="1">
      <alignment horizontal="right" wrapText="1"/>
    </xf>
    <xf numFmtId="0" fontId="6" fillId="41" borderId="0" xfId="0" applyFont="1" applyFill="1"/>
    <xf numFmtId="0" fontId="6" fillId="42" borderId="0" xfId="0" applyFont="1" applyFill="1"/>
    <xf numFmtId="164" fontId="9" fillId="0" borderId="9" xfId="77" applyNumberFormat="1" applyAlignment="1">
      <alignment horizontal="right" wrapText="1"/>
    </xf>
    <xf numFmtId="4" fontId="9" fillId="0" borderId="9" xfId="77" applyNumberFormat="1" applyAlignment="1">
      <alignment horizontal="right" wrapText="1"/>
    </xf>
    <xf numFmtId="0" fontId="9" fillId="0" borderId="9" xfId="77">
      <alignment wrapText="1"/>
    </xf>
    <xf numFmtId="3" fontId="0" fillId="0" borderId="10" xfId="78" applyNumberFormat="1" applyFont="1" applyAlignment="1">
      <alignment horizontal="right" wrapText="1"/>
    </xf>
    <xf numFmtId="0" fontId="9" fillId="0" borderId="8" xfId="79">
      <alignment wrapText="1"/>
    </xf>
    <xf numFmtId="0" fontId="8" fillId="0" borderId="0" xfId="80"/>
    <xf numFmtId="0" fontId="7" fillId="0" borderId="0" xfId="81">
      <alignment horizontal="left"/>
    </xf>
    <xf numFmtId="3" fontId="9" fillId="0" borderId="9" xfId="77" applyNumberFormat="1" applyAlignment="1">
      <alignment horizontal="right" wrapText="1"/>
    </xf>
    <xf numFmtId="169" fontId="0" fillId="0" borderId="10" xfId="78" applyNumberFormat="1" applyFont="1" applyAlignment="1">
      <alignment horizontal="right" wrapText="1"/>
    </xf>
    <xf numFmtId="173" fontId="0" fillId="0" borderId="0" xfId="21" applyNumberFormat="1" applyFont="1" applyAlignment="1"/>
    <xf numFmtId="0" fontId="8" fillId="0" borderId="0" xfId="13"/>
    <xf numFmtId="0" fontId="8" fillId="0" borderId="0" xfId="18" applyFill="1" applyBorder="1"/>
    <xf numFmtId="0" fontId="9" fillId="0" borderId="0" xfId="17" applyBorder="1">
      <alignment wrapText="1"/>
    </xf>
    <xf numFmtId="10" fontId="0" fillId="0" borderId="0" xfId="0" applyNumberFormat="1"/>
    <xf numFmtId="0" fontId="10" fillId="0" borderId="0" xfId="13" applyFont="1"/>
    <xf numFmtId="0" fontId="10" fillId="0" borderId="0" xfId="0" applyFont="1"/>
    <xf numFmtId="0" fontId="3" fillId="0" borderId="0" xfId="9" quotePrefix="1" applyAlignment="1" applyProtection="1">
      <alignment horizontal="left"/>
    </xf>
    <xf numFmtId="0" fontId="36" fillId="0" borderId="0" xfId="0" applyFont="1"/>
    <xf numFmtId="0" fontId="37" fillId="0" borderId="0" xfId="0" applyFont="1" applyAlignment="1">
      <alignment horizontal="center" wrapText="1"/>
    </xf>
    <xf numFmtId="0" fontId="38" fillId="0" borderId="0" xfId="0" applyFont="1" applyAlignment="1">
      <alignment horizontal="center" wrapText="1"/>
    </xf>
    <xf numFmtId="0" fontId="39" fillId="0" borderId="0" xfId="0" applyFont="1" applyAlignment="1">
      <alignment wrapText="1"/>
    </xf>
    <xf numFmtId="0" fontId="38" fillId="0" borderId="0" xfId="0" applyFont="1" applyAlignment="1">
      <alignment wrapText="1"/>
    </xf>
    <xf numFmtId="175" fontId="0" fillId="0" borderId="0" xfId="0" applyNumberFormat="1"/>
    <xf numFmtId="0" fontId="0" fillId="43" borderId="0" xfId="0" applyFill="1"/>
    <xf numFmtId="0" fontId="0" fillId="0" borderId="10" xfId="78" applyFont="1">
      <alignment wrapText="1"/>
    </xf>
    <xf numFmtId="4" fontId="0" fillId="0" borderId="10" xfId="78" applyNumberFormat="1" applyFont="1" applyAlignment="1">
      <alignment horizontal="right" wrapText="1"/>
    </xf>
    <xf numFmtId="164" fontId="0" fillId="0" borderId="10" xfId="78" applyNumberFormat="1" applyFont="1" applyAlignment="1">
      <alignment horizontal="right" wrapText="1"/>
    </xf>
    <xf numFmtId="0" fontId="13" fillId="0" borderId="0" xfId="0" applyFont="1"/>
    <xf numFmtId="0" fontId="12" fillId="0" borderId="0" xfId="0" applyFont="1"/>
    <xf numFmtId="0" fontId="40" fillId="0" borderId="0" xfId="0" applyFont="1" applyAlignment="1">
      <alignment horizontal="right"/>
    </xf>
    <xf numFmtId="0" fontId="9" fillId="0" borderId="8" xfId="79" applyAlignment="1">
      <alignment horizontal="right"/>
    </xf>
    <xf numFmtId="0" fontId="10" fillId="0" borderId="11" xfId="76" applyFont="1">
      <alignment wrapText="1"/>
    </xf>
    <xf numFmtId="0" fontId="8" fillId="0" borderId="0" xfId="18"/>
    <xf numFmtId="0" fontId="9" fillId="0" borderId="8" xfId="17">
      <alignment wrapText="1"/>
    </xf>
    <xf numFmtId="0" fontId="34" fillId="0" borderId="0" xfId="0" applyFont="1"/>
    <xf numFmtId="0" fontId="7" fillId="0" borderId="0" xfId="19">
      <alignment horizontal="left"/>
    </xf>
    <xf numFmtId="0" fontId="9" fillId="0" borderId="0" xfId="0" applyFont="1" applyAlignment="1">
      <alignment horizontal="right"/>
    </xf>
    <xf numFmtId="0" fontId="9" fillId="0" borderId="8" xfId="17" applyAlignment="1">
      <alignment horizontal="right" wrapText="1"/>
    </xf>
    <xf numFmtId="0" fontId="9" fillId="0" borderId="9" xfId="16">
      <alignment wrapText="1"/>
    </xf>
    <xf numFmtId="0" fontId="0" fillId="0" borderId="10" xfId="15" applyFont="1">
      <alignment wrapText="1"/>
    </xf>
    <xf numFmtId="4" fontId="0" fillId="0" borderId="10" xfId="15" applyNumberFormat="1" applyFont="1" applyAlignment="1">
      <alignment horizontal="right" wrapText="1"/>
    </xf>
    <xf numFmtId="164" fontId="0" fillId="0" borderId="10" xfId="15" applyNumberFormat="1" applyFont="1" applyAlignment="1">
      <alignment horizontal="right" wrapText="1"/>
    </xf>
    <xf numFmtId="4" fontId="9" fillId="0" borderId="9" xfId="16" applyNumberFormat="1" applyAlignment="1">
      <alignment horizontal="right" wrapText="1"/>
    </xf>
    <xf numFmtId="164" fontId="9" fillId="0" borderId="9" xfId="16" applyNumberFormat="1" applyAlignment="1">
      <alignment horizontal="right" wrapText="1"/>
    </xf>
    <xf numFmtId="3" fontId="0" fillId="0" borderId="10" xfId="15" applyNumberFormat="1" applyFont="1" applyAlignment="1">
      <alignment horizontal="right" wrapText="1"/>
    </xf>
    <xf numFmtId="169" fontId="0" fillId="0" borderId="10" xfId="15" applyNumberFormat="1" applyFont="1" applyAlignment="1">
      <alignment horizontal="right" wrapText="1"/>
    </xf>
    <xf numFmtId="3" fontId="9" fillId="0" borderId="9" xfId="16" applyNumberFormat="1" applyAlignment="1">
      <alignment horizontal="right" wrapText="1"/>
    </xf>
    <xf numFmtId="0" fontId="35" fillId="0" borderId="0" xfId="0" applyFont="1"/>
    <xf numFmtId="0" fontId="40" fillId="0" borderId="8" xfId="79" applyFont="1" applyAlignment="1">
      <alignment horizontal="right"/>
    </xf>
    <xf numFmtId="0" fontId="0" fillId="0" borderId="0" xfId="0" applyAlignment="1">
      <alignment horizontal="right"/>
    </xf>
    <xf numFmtId="0" fontId="0" fillId="0" borderId="11" xfId="0" applyBorder="1"/>
    <xf numFmtId="0" fontId="42" fillId="44" borderId="0" xfId="0" applyFont="1" applyFill="1" applyAlignment="1">
      <alignment horizontal="center" vertical="center" wrapText="1"/>
    </xf>
    <xf numFmtId="17" fontId="44" fillId="3" borderId="0" xfId="0" applyNumberFormat="1" applyFont="1" applyFill="1" applyAlignment="1">
      <alignment horizontal="left" vertical="center" wrapText="1"/>
    </xf>
    <xf numFmtId="0" fontId="43" fillId="3" borderId="0" xfId="0" applyFont="1" applyFill="1" applyAlignment="1">
      <alignment horizontal="left" vertical="center" wrapText="1"/>
    </xf>
    <xf numFmtId="3" fontId="43" fillId="3" borderId="0" xfId="0" applyNumberFormat="1" applyFont="1" applyFill="1" applyAlignment="1">
      <alignment horizontal="left" vertical="center" wrapText="1"/>
    </xf>
    <xf numFmtId="15" fontId="43" fillId="3" borderId="0" xfId="0" applyNumberFormat="1" applyFont="1" applyFill="1" applyAlignment="1">
      <alignment horizontal="left" vertical="center" wrapText="1"/>
    </xf>
    <xf numFmtId="17" fontId="44" fillId="45" borderId="0" xfId="0" applyNumberFormat="1" applyFont="1" applyFill="1" applyAlignment="1">
      <alignment horizontal="left" vertical="center" wrapText="1"/>
    </xf>
    <xf numFmtId="0" fontId="43" fillId="45" borderId="0" xfId="0" applyFont="1" applyFill="1" applyAlignment="1">
      <alignment horizontal="left" vertical="center" wrapText="1"/>
    </xf>
    <xf numFmtId="3" fontId="43" fillId="45" borderId="0" xfId="0" applyNumberFormat="1" applyFont="1" applyFill="1" applyAlignment="1">
      <alignment horizontal="left" vertical="center" wrapText="1"/>
    </xf>
    <xf numFmtId="15" fontId="43" fillId="45" borderId="0" xfId="0" applyNumberFormat="1" applyFont="1" applyFill="1" applyAlignment="1">
      <alignment horizontal="left" vertical="center" wrapText="1"/>
    </xf>
    <xf numFmtId="0" fontId="42" fillId="44" borderId="23" xfId="0" applyFont="1" applyFill="1" applyBorder="1" applyAlignment="1">
      <alignment horizontal="center" vertical="center" wrapText="1"/>
    </xf>
    <xf numFmtId="176" fontId="0" fillId="0" borderId="0" xfId="0" applyNumberFormat="1"/>
    <xf numFmtId="0" fontId="0" fillId="40" borderId="0" xfId="0" applyFill="1"/>
    <xf numFmtId="0" fontId="48" fillId="0" borderId="0" xfId="82"/>
    <xf numFmtId="175" fontId="48" fillId="0" borderId="0" xfId="82" applyNumberFormat="1"/>
    <xf numFmtId="174" fontId="48" fillId="0" borderId="0" xfId="82" applyNumberFormat="1"/>
    <xf numFmtId="0" fontId="49" fillId="0" borderId="0" xfId="83" quotePrefix="1" applyAlignment="1" applyProtection="1">
      <alignment horizontal="left"/>
    </xf>
    <xf numFmtId="0" fontId="38" fillId="0" borderId="0" xfId="82" applyFont="1" applyAlignment="1">
      <alignment wrapText="1"/>
    </xf>
    <xf numFmtId="0" fontId="39" fillId="0" borderId="0" xfId="82" applyFont="1" applyAlignment="1">
      <alignment wrapText="1"/>
    </xf>
    <xf numFmtId="0" fontId="38" fillId="0" borderId="0" xfId="82" applyFont="1" applyAlignment="1">
      <alignment horizontal="center" wrapText="1"/>
    </xf>
    <xf numFmtId="0" fontId="37" fillId="0" borderId="0" xfId="82" applyFont="1" applyAlignment="1">
      <alignment horizontal="center" wrapText="1"/>
    </xf>
    <xf numFmtId="0" fontId="36" fillId="0" borderId="0" xfId="82" applyFont="1"/>
    <xf numFmtId="164" fontId="0" fillId="0" borderId="10" xfId="84" applyNumberFormat="1" applyFont="1" applyBorder="1" applyAlignment="1">
      <alignment horizontal="right" wrapText="1"/>
    </xf>
    <xf numFmtId="0" fontId="0" fillId="0" borderId="0" xfId="0"/>
    <xf numFmtId="0" fontId="8" fillId="0" borderId="11" xfId="14">
      <alignment wrapText="1"/>
    </xf>
    <xf numFmtId="0" fontId="3" fillId="45" borderId="0" xfId="9" applyFill="1" applyAlignment="1" applyProtection="1">
      <alignment horizontal="left" vertical="center" wrapText="1"/>
    </xf>
    <xf numFmtId="0" fontId="45" fillId="45" borderId="0" xfId="0" applyFont="1" applyFill="1" applyAlignment="1">
      <alignment horizontal="left" vertical="center" wrapText="1"/>
    </xf>
    <xf numFmtId="0" fontId="43" fillId="45" borderId="0" xfId="0" applyFont="1" applyFill="1" applyAlignment="1">
      <alignment horizontal="left" vertical="center" wrapText="1"/>
    </xf>
    <xf numFmtId="0" fontId="3" fillId="3" borderId="0" xfId="9" applyFill="1" applyAlignment="1" applyProtection="1">
      <alignment horizontal="left" vertical="center" wrapText="1"/>
    </xf>
    <xf numFmtId="0" fontId="45" fillId="3" borderId="0" xfId="0" applyFont="1" applyFill="1" applyAlignment="1">
      <alignment horizontal="left" vertical="center" wrapText="1"/>
    </xf>
    <xf numFmtId="0" fontId="43" fillId="3" borderId="0" xfId="0" applyFont="1" applyFill="1" applyAlignment="1">
      <alignment horizontal="left" vertical="center" wrapText="1"/>
    </xf>
    <xf numFmtId="0" fontId="47" fillId="3" borderId="0" xfId="0" applyFont="1" applyFill="1" applyAlignment="1">
      <alignment horizontal="left" vertical="center" wrapText="1"/>
    </xf>
    <xf numFmtId="0" fontId="46" fillId="45" borderId="0" xfId="0" applyFont="1" applyFill="1" applyAlignment="1">
      <alignment horizontal="left" vertical="center" wrapText="1"/>
    </xf>
    <xf numFmtId="0" fontId="47" fillId="45" borderId="0" xfId="0" applyFont="1" applyFill="1" applyAlignment="1">
      <alignment horizontal="left" vertical="center" wrapText="1"/>
    </xf>
    <xf numFmtId="0" fontId="46" fillId="3" borderId="0" xfId="0" applyFont="1" applyFill="1" applyAlignment="1">
      <alignment horizontal="left" vertical="center" wrapText="1"/>
    </xf>
    <xf numFmtId="0" fontId="42" fillId="44" borderId="0" xfId="0" applyFont="1" applyFill="1" applyAlignment="1">
      <alignment horizontal="center" vertical="center" wrapText="1"/>
    </xf>
    <xf numFmtId="0" fontId="42" fillId="44" borderId="21" xfId="0" applyFont="1" applyFill="1" applyBorder="1" applyAlignment="1">
      <alignment horizontal="center" vertical="center" wrapText="1"/>
    </xf>
    <xf numFmtId="0" fontId="42" fillId="44" borderId="22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11" xfId="76" applyFont="1">
      <alignment wrapText="1"/>
    </xf>
    <xf numFmtId="0" fontId="0" fillId="0" borderId="11" xfId="0" applyBorder="1"/>
    <xf numFmtId="0" fontId="8" fillId="0" borderId="0" xfId="14" applyBorder="1">
      <alignment wrapText="1"/>
    </xf>
  </cellXfs>
  <cellStyles count="85">
    <cellStyle name="20% - Accent1" xfId="39" builtinId="30" customBuiltin="1"/>
    <cellStyle name="20% - Accent1 2" xfId="64" xr:uid="{00000000-0005-0000-0000-000001000000}"/>
    <cellStyle name="20% - Accent2" xfId="42" builtinId="34" customBuiltin="1"/>
    <cellStyle name="20% - Accent2 2" xfId="66" xr:uid="{00000000-0005-0000-0000-000003000000}"/>
    <cellStyle name="20% - Accent3" xfId="45" builtinId="38" customBuiltin="1"/>
    <cellStyle name="20% - Accent3 2" xfId="68" xr:uid="{00000000-0005-0000-0000-000005000000}"/>
    <cellStyle name="20% - Accent4" xfId="48" builtinId="42" customBuiltin="1"/>
    <cellStyle name="20% - Accent4 2" xfId="70" xr:uid="{00000000-0005-0000-0000-000007000000}"/>
    <cellStyle name="20% - Accent5" xfId="51" builtinId="46" customBuiltin="1"/>
    <cellStyle name="20% - Accent5 2" xfId="72" xr:uid="{00000000-0005-0000-0000-000009000000}"/>
    <cellStyle name="20% - Accent6" xfId="54" builtinId="50" customBuiltin="1"/>
    <cellStyle name="20% - Accent6 2" xfId="74" xr:uid="{00000000-0005-0000-0000-00000B000000}"/>
    <cellStyle name="40% - Accent1" xfId="40" builtinId="31" customBuiltin="1"/>
    <cellStyle name="40% - Accent1 2" xfId="65" xr:uid="{00000000-0005-0000-0000-00000D000000}"/>
    <cellStyle name="40% - Accent2" xfId="43" builtinId="35" customBuiltin="1"/>
    <cellStyle name="40% - Accent2 2" xfId="67" xr:uid="{00000000-0005-0000-0000-00000F000000}"/>
    <cellStyle name="40% - Accent3" xfId="46" builtinId="39" customBuiltin="1"/>
    <cellStyle name="40% - Accent3 2" xfId="69" xr:uid="{00000000-0005-0000-0000-000011000000}"/>
    <cellStyle name="40% - Accent4" xfId="49" builtinId="43" customBuiltin="1"/>
    <cellStyle name="40% - Accent4 2" xfId="71" xr:uid="{00000000-0005-0000-0000-000013000000}"/>
    <cellStyle name="40% - Accent5" xfId="52" builtinId="47" customBuiltin="1"/>
    <cellStyle name="40% - Accent5 2" xfId="73" xr:uid="{00000000-0005-0000-0000-000015000000}"/>
    <cellStyle name="40% - Accent6" xfId="55" builtinId="51" customBuiltin="1"/>
    <cellStyle name="40% - Accent6 2" xfId="75" xr:uid="{00000000-0005-0000-0000-000017000000}"/>
    <cellStyle name="60% - Accent1 2" xfId="57" xr:uid="{00000000-0005-0000-0000-000018000000}"/>
    <cellStyle name="60% - Accent2 2" xfId="58" xr:uid="{00000000-0005-0000-0000-000019000000}"/>
    <cellStyle name="60% - Accent3 2" xfId="59" xr:uid="{00000000-0005-0000-0000-00001A000000}"/>
    <cellStyle name="60% - Accent4 2" xfId="60" xr:uid="{00000000-0005-0000-0000-00001B000000}"/>
    <cellStyle name="60% - Accent5 2" xfId="61" xr:uid="{00000000-0005-0000-0000-00001C000000}"/>
    <cellStyle name="60% - Accent6 2" xfId="62" xr:uid="{00000000-0005-0000-0000-00001D000000}"/>
    <cellStyle name="Accent1" xfId="38" builtinId="29" customBuiltin="1"/>
    <cellStyle name="Accent2" xfId="41" builtinId="33" customBuiltin="1"/>
    <cellStyle name="Accent3" xfId="44" builtinId="37" customBuiltin="1"/>
    <cellStyle name="Accent4" xfId="47" builtinId="41" customBuiltin="1"/>
    <cellStyle name="Accent5" xfId="50" builtinId="45" customBuiltin="1"/>
    <cellStyle name="Accent6" xfId="53" builtinId="49" customBuiltin="1"/>
    <cellStyle name="Bad" xfId="28" builtinId="27" customBuiltin="1"/>
    <cellStyle name="Body: normal cell" xfId="2" xr:uid="{00000000-0005-0000-0000-000025000000}"/>
    <cellStyle name="Body: normal cell 2" xfId="15" xr:uid="{00000000-0005-0000-0000-000026000000}"/>
    <cellStyle name="Body: normal cell 3" xfId="78" xr:uid="{F725E47C-607B-484A-A9B9-7ED01013F7B0}"/>
    <cellStyle name="Calculation" xfId="31" builtinId="22" customBuiltin="1"/>
    <cellStyle name="Check Cell" xfId="33" builtinId="23" customBuiltin="1"/>
    <cellStyle name="Comma" xfId="21" builtinId="3"/>
    <cellStyle name="Currency" xfId="20" builtinId="4"/>
    <cellStyle name="Explanatory Text" xfId="36" builtinId="53" customBuiltin="1"/>
    <cellStyle name="Followed Hyperlink" xfId="10" builtinId="9" customBuiltin="1"/>
    <cellStyle name="Font: Calibri, 9pt regular" xfId="8" xr:uid="{00000000-0005-0000-0000-00002D000000}"/>
    <cellStyle name="Font: Calibri, 9pt regular 2" xfId="18" xr:uid="{00000000-0005-0000-0000-00002E000000}"/>
    <cellStyle name="Font: Calibri, 9pt regular 3" xfId="80" xr:uid="{382F3E3B-6A74-46AC-9D0B-8E9050B21370}"/>
    <cellStyle name="Footnotes: all except top row" xfId="11" xr:uid="{00000000-0005-0000-0000-00002F000000}"/>
    <cellStyle name="Footnotes: top row" xfId="6" xr:uid="{00000000-0005-0000-0000-000030000000}"/>
    <cellStyle name="Footnotes: top row 2" xfId="14" xr:uid="{00000000-0005-0000-0000-000031000000}"/>
    <cellStyle name="Footnotes: top row 3" xfId="76" xr:uid="{6729D99C-491B-4228-ABBC-8B66D16DD8C0}"/>
    <cellStyle name="Good" xfId="27" builtinId="26" customBuiltin="1"/>
    <cellStyle name="Header: bottom row" xfId="1" xr:uid="{00000000-0005-0000-0000-000033000000}"/>
    <cellStyle name="Header: bottom row 2" xfId="17" xr:uid="{00000000-0005-0000-0000-000034000000}"/>
    <cellStyle name="Header: bottom row 3" xfId="79" xr:uid="{1D682EAE-7AA0-476B-A6FE-FF346F494B3C}"/>
    <cellStyle name="Header: top rows" xfId="3" xr:uid="{00000000-0005-0000-0000-000035000000}"/>
    <cellStyle name="Heading 1" xfId="23" builtinId="16" customBuiltin="1"/>
    <cellStyle name="Heading 2" xfId="24" builtinId="17" customBuiltin="1"/>
    <cellStyle name="Heading 3" xfId="25" builtinId="18" customBuiltin="1"/>
    <cellStyle name="Heading 4" xfId="26" builtinId="19" customBuiltin="1"/>
    <cellStyle name="Hyperlink" xfId="9" builtinId="8" customBuiltin="1"/>
    <cellStyle name="Hyperlink 2" xfId="83" xr:uid="{9A0500AD-0E0D-48B2-BAC2-3820E3411A80}"/>
    <cellStyle name="Input" xfId="29" builtinId="20" customBuiltin="1"/>
    <cellStyle name="Linked Cell" xfId="32" builtinId="24" customBuiltin="1"/>
    <cellStyle name="Neutral 2" xfId="56" xr:uid="{00000000-0005-0000-0000-00003D000000}"/>
    <cellStyle name="Normal" xfId="0" builtinId="0"/>
    <cellStyle name="Normal 2" xfId="13" xr:uid="{00000000-0005-0000-0000-00003F000000}"/>
    <cellStyle name="Normal 3" xfId="82" xr:uid="{B24FE9BE-8190-4568-AF51-5C368A4A5258}"/>
    <cellStyle name="Note" xfId="35" builtinId="10" customBuiltin="1"/>
    <cellStyle name="Note 2" xfId="63" xr:uid="{00000000-0005-0000-0000-000041000000}"/>
    <cellStyle name="Output" xfId="30" builtinId="21" customBuiltin="1"/>
    <cellStyle name="Parent row" xfId="5" xr:uid="{00000000-0005-0000-0000-000043000000}"/>
    <cellStyle name="Parent row 2" xfId="16" xr:uid="{00000000-0005-0000-0000-000044000000}"/>
    <cellStyle name="Parent row 3" xfId="77" xr:uid="{3AC57AFE-4986-4094-9828-C60D2A8A8F66}"/>
    <cellStyle name="Percent" xfId="84" builtinId="5"/>
    <cellStyle name="Section Break" xfId="7" xr:uid="{00000000-0005-0000-0000-000045000000}"/>
    <cellStyle name="Section Break: parent row" xfId="4" xr:uid="{00000000-0005-0000-0000-000046000000}"/>
    <cellStyle name="Table title" xfId="12" xr:uid="{00000000-0005-0000-0000-000047000000}"/>
    <cellStyle name="Table title 2" xfId="19" xr:uid="{00000000-0005-0000-0000-000048000000}"/>
    <cellStyle name="Table title 3" xfId="81" xr:uid="{9E8BB10D-19AD-4C6D-8A9A-D43A9F5D123E}"/>
    <cellStyle name="Title" xfId="22" builtinId="15" customBuiltin="1"/>
    <cellStyle name="Total" xfId="37" builtinId="25" customBuiltin="1"/>
    <cellStyle name="Warning Text" xfId="34" builtinId="11" customBuiltin="1"/>
  </cellStyles>
  <dxfs count="2">
    <dxf>
      <border>
        <left/>
        <right/>
        <top/>
        <bottom style="thick">
          <color theme="4"/>
        </bottom>
        <vertical/>
        <horizontal/>
      </border>
    </dxf>
    <dxf>
      <border>
        <left/>
        <right/>
        <top/>
        <bottom/>
        <vertical/>
        <horizontal style="dotted">
          <color theme="0" tint="-0.24994659260841701"/>
        </horizontal>
      </border>
    </dxf>
  </dxfs>
  <tableStyles count="1" defaultTableStyle="TableStyleMedium9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pivotCacheDefinition" Target="pivotCache/pivotCacheDefinition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jeff-nonadmin\Downloads\v.1.2.4%20elec%20and%20fuels%20data\Files\fuels\BFCpUEbS\BAU%20Fuel%20Cost%20per%20Unit%20Energy%20by%20Sector%20new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bie" refreshedDate="42860.49370983796" createdVersion="6" refreshedVersion="4" minRefreshableVersion="3" recordCount="10634" xr:uid="{00000000-000A-0000-FFFF-FFFF00000000}">
  <cacheSource type="worksheet">
    <worksheetSource ref="H5:K10639" sheet="Hard Coal and Lig Multipliers" r:id="rId2"/>
  </cacheSource>
  <cacheFields count="4">
    <cacheField name="Amount Paid" numFmtId="171">
      <sharedItems containsMixedTypes="1" containsNumber="1" minValue="84.15" maxValue="36356268.144383997"/>
    </cacheField>
    <cacheField name="Adjusted Quantity" numFmtId="0">
      <sharedItems containsMixedTypes="1" containsNumber="1" containsInteger="1" minValue="3" maxValue="778291"/>
    </cacheField>
    <cacheField name="Total Quantity (in BTU)" numFmtId="0">
      <sharedItems containsMixedTypes="1" containsNumber="1" minValue="45" maxValue="14935319"/>
    </cacheField>
    <cacheField name="Lignite?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34">
  <r>
    <n v="9382202.1740860008"/>
    <n v="134359"/>
    <n v="2842230.2859999998"/>
    <x v="0"/>
  </r>
  <r>
    <n v="1698800.3516879999"/>
    <n v="20493"/>
    <n v="484126.63199999998"/>
    <x v="0"/>
  </r>
  <r>
    <n v="11539764.206099998"/>
    <n v="129365"/>
    <n v="3050426.6999999997"/>
    <x v="0"/>
  </r>
  <r>
    <n v="627841.39294799988"/>
    <n v="7633"/>
    <n v="181772.26199999999"/>
    <x v="0"/>
  </r>
  <r>
    <n v="3979910.0774159995"/>
    <n v="63347"/>
    <n v="1469143.6240000001"/>
    <x v="0"/>
  </r>
  <r>
    <n v="3401946.2796800002"/>
    <n v="52804"/>
    <n v="1250715.544"/>
    <x v="0"/>
  </r>
  <r>
    <n v="3094809.16316"/>
    <n v="28457"/>
    <n v="678984.02"/>
    <x v="0"/>
  </r>
  <r>
    <n v="515971.78969599993"/>
    <n v="10564"/>
    <n v="249141.37599999999"/>
    <x v="0"/>
  </r>
  <r>
    <n v="446147.74714999995"/>
    <n v="6775"/>
    <n v="168548.45"/>
    <x v="0"/>
  </r>
  <r>
    <n v="191602.93871199997"/>
    <n v="3166"/>
    <n v="78333.172000000006"/>
    <x v="0"/>
  </r>
  <r>
    <n v="686708.66600000008"/>
    <n v="10700"/>
    <n v="263006"/>
    <x v="0"/>
  </r>
  <r>
    <n v="8165492.6881919987"/>
    <n v="206994"/>
    <n v="2828366.0159999998"/>
    <x v="1"/>
  </r>
  <r>
    <n v="3115703.5737600001"/>
    <n v="78992"/>
    <n v="1045538.1120000001"/>
    <x v="1"/>
  </r>
  <r>
    <n v="2042453.7581000002"/>
    <n v="79009"/>
    <n v="1317712.102"/>
    <x v="0"/>
  </r>
  <r>
    <n v="2884354.8147"/>
    <n v="75609"/>
    <n v="1354157.19"/>
    <x v="0"/>
  </r>
  <r>
    <n v="6478300.4687999999"/>
    <n v="165337"/>
    <n v="2999213.18"/>
    <x v="0"/>
  </r>
  <r>
    <n v="542528.30605600006"/>
    <n v="15079"/>
    <n v="262344.44199999998"/>
    <x v="0"/>
  </r>
  <r>
    <n v="3380567.6394000002"/>
    <n v="39045"/>
    <n v="967535.10000000009"/>
    <x v="0"/>
  </r>
  <r>
    <n v="5434471.6314999992"/>
    <n v="63626"/>
    <n v="1638369.5"/>
    <x v="0"/>
  </r>
  <r>
    <n v="3880536.3582000006"/>
    <n v="51349"/>
    <n v="1353046.1500000001"/>
    <x v="0"/>
  </r>
  <r>
    <n v="7614525.4235199988"/>
    <n v="90632"/>
    <n v="2151603.6799999997"/>
    <x v="0"/>
  </r>
  <r>
    <n v="7463312.4327999987"/>
    <n v="105140"/>
    <n v="2484458.1999999997"/>
    <x v="0"/>
  </r>
  <r>
    <n v="3662435.5965599995"/>
    <n v="42978"/>
    <n v="1012561.6799999999"/>
    <x v="0"/>
  </r>
  <r>
    <n v="997464.85514999996"/>
    <n v="12249"/>
    <n v="300712.95"/>
    <x v="0"/>
  </r>
  <r>
    <n v="1632747.0741399999"/>
    <n v="20531"/>
    <n v="477551.06000000006"/>
    <x v="0"/>
  </r>
  <r>
    <n v="11439524.345279999"/>
    <n v="140996"/>
    <n v="3507980.48"/>
    <x v="0"/>
  </r>
  <r>
    <n v="7436997.3121599993"/>
    <n v="89588"/>
    <n v="2175196.64"/>
    <x v="0"/>
  </r>
  <r>
    <n v="2417197.4791999999"/>
    <n v="55460"/>
    <n v="1005489.7999999999"/>
    <x v="0"/>
  </r>
  <r>
    <n v="6594494.1820800006"/>
    <n v="194437"/>
    <n v="3204321.7600000002"/>
    <x v="0"/>
  </r>
  <r>
    <n v="1104259.0118400001"/>
    <n v="32654"/>
    <n v="538137.92000000004"/>
    <x v="0"/>
  </r>
  <r>
    <n v="1640454.7967999999"/>
    <n v="48088"/>
    <n v="792490.24"/>
    <x v="0"/>
  </r>
  <r>
    <n v="1211702.540328"/>
    <n v="13452"/>
    <n v="288706.824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n v="4149970.1099999994"/>
    <n v="66014"/>
    <n v="1485315"/>
    <x v="0"/>
  </r>
  <r>
    <n v="1025935.46748"/>
    <n v="41986"/>
    <n v="722998.91999999993"/>
    <x v="0"/>
  </r>
  <r>
    <n v="1083965.9474800001"/>
    <n v="41093"/>
    <n v="711730.76"/>
    <x v="0"/>
  </r>
  <r>
    <n v="360165.95734000002"/>
    <n v="14077"/>
    <n v="250289.06000000003"/>
    <x v="0"/>
  </r>
  <r>
    <n v="3451685.7375000003"/>
    <n v="140250"/>
    <n v="2528707.5"/>
    <x v="0"/>
  </r>
  <r>
    <n v="1100056.4344000001"/>
    <n v="41386"/>
    <n v="714322.3600000001"/>
    <x v="0"/>
  </r>
  <r>
    <n v="1035165.69744"/>
    <n v="41804"/>
    <n v="719864.88"/>
    <x v="0"/>
  </r>
  <r>
    <n v="306724.17257999995"/>
    <n v="14103"/>
    <n v="242853.65999999997"/>
    <x v="0"/>
  </r>
  <r>
    <n v="1982404.4889600002"/>
    <n v="84479"/>
    <n v="1459797.12"/>
    <x v="0"/>
  </r>
  <r>
    <n v="679452.89280000015"/>
    <n v="28097"/>
    <n v="494507.2"/>
    <x v="0"/>
  </r>
  <r>
    <n v="3035986.52886"/>
    <n v="43103"/>
    <n v="973696.77"/>
    <x v="0"/>
  </r>
  <r>
    <n v="340113.58919999993"/>
    <n v="14103"/>
    <n v="245392.19999999998"/>
    <x v="0"/>
  </r>
  <r>
    <n v="1460892.615"/>
    <n v="56329"/>
    <n v="985757.5"/>
    <x v="0"/>
  </r>
  <r>
    <n v="6153975.3601200003"/>
    <n v="118974"/>
    <n v="2672156.04"/>
    <x v="0"/>
  </r>
  <r>
    <n v="1924173"/>
    <n v="28719"/>
    <n v="574380"/>
    <x v="0"/>
  </r>
  <r>
    <n v="2439343.4538000003"/>
    <n v="36818"/>
    <n v="869641.16"/>
    <x v="0"/>
  </r>
  <r>
    <n v="815065.72434000007"/>
    <n v="12339"/>
    <n v="292557.69"/>
    <x v="0"/>
  </r>
  <r>
    <s v=""/>
    <s v=""/>
    <s v=""/>
    <x v="0"/>
  </r>
  <r>
    <s v=""/>
    <s v=""/>
    <s v=""/>
    <x v="0"/>
  </r>
  <r>
    <n v="869436.03308800003"/>
    <n v="11822"/>
    <n v="286186.97599999997"/>
    <x v="0"/>
  </r>
  <r>
    <n v="1221899.0745599999"/>
    <n v="14502"/>
    <n v="318202.88400000002"/>
    <x v="0"/>
  </r>
  <r>
    <n v="1358861.8475520001"/>
    <n v="16269"/>
    <n v="372495.02400000003"/>
    <x v="0"/>
  </r>
  <r>
    <n v="7816563.2757120002"/>
    <n v="149602"/>
    <n v="3549756.2560000001"/>
    <x v="0"/>
  </r>
  <r>
    <n v="111141.78590399999"/>
    <n v="1479"/>
    <n v="35093.712"/>
    <x v="0"/>
  </r>
  <r>
    <n v="10574661.2688"/>
    <n v="129264"/>
    <n v="3017021.76"/>
    <x v="0"/>
  </r>
  <r>
    <n v="3570887.32"/>
    <n v="38885"/>
    <n v="1011010"/>
    <x v="0"/>
  </r>
  <r>
    <n v="2007495.5313599999"/>
    <n v="40232"/>
    <n v="921715.12"/>
    <x v="0"/>
  </r>
  <r>
    <n v="2659245.7319999998"/>
    <n v="38786"/>
    <n v="909143.84000000008"/>
    <x v="0"/>
  </r>
  <r>
    <n v="3694812.2870400003"/>
    <n v="44758"/>
    <n v="1058079.1200000001"/>
    <x v="0"/>
  </r>
  <r>
    <n v="8736390.7786800005"/>
    <n v="77706"/>
    <n v="1813658.04"/>
    <x v="0"/>
  </r>
  <r>
    <n v="913974.05606400012"/>
    <n v="11092"/>
    <n v="256158.64800000002"/>
    <x v="0"/>
  </r>
  <r>
    <n v="902074.61923199985"/>
    <n v="12444"/>
    <n v="301294.12799999997"/>
    <x v="0"/>
  </r>
  <r>
    <n v="1001263.2567080002"/>
    <n v="12689"/>
    <n v="318265.49800000002"/>
    <x v="0"/>
  </r>
  <r>
    <n v="2154553.5306600002"/>
    <n v="33555"/>
    <n v="777536.46"/>
    <x v="0"/>
  </r>
  <r>
    <n v="3794208.1021880009"/>
    <n v="44531"/>
    <n v="1046389.4380000001"/>
    <x v="0"/>
  </r>
  <r>
    <n v="951214.84307200008"/>
    <n v="12688"/>
    <n v="332476.35200000001"/>
    <x v="0"/>
  </r>
  <r>
    <n v="1075195.5194880001"/>
    <n v="12801"/>
    <n v="300669.887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647503.0274"/>
    <n v="56026"/>
    <n v="1170943.3999999999"/>
    <x v="0"/>
  </r>
  <r>
    <n v="42878.123999999996"/>
    <n v="1340"/>
    <n v="24642.600000000002"/>
    <x v="0"/>
  </r>
  <r>
    <n v="105361.40888000002"/>
    <n v="2194"/>
    <n v="51295.72"/>
    <x v="0"/>
  </r>
  <r>
    <n v="833339.64648"/>
    <n v="16104"/>
    <n v="394386.95999999996"/>
    <x v="0"/>
  </r>
  <r>
    <n v="321995.24198999995"/>
    <n v="6417"/>
    <n v="152532.09"/>
    <x v="0"/>
  </r>
  <r>
    <n v="111823.68246"/>
    <n v="2594"/>
    <n v="56108.219999999994"/>
    <x v="0"/>
  </r>
  <r>
    <n v="801890.25297999976"/>
    <n v="18131"/>
    <n v="395799.73"/>
    <x v="0"/>
  </r>
  <r>
    <n v="74974.593059999999"/>
    <n v="2406"/>
    <n v="47422.26"/>
    <x v="0"/>
  </r>
  <r>
    <n v="3829430.4230879992"/>
    <n v="84692"/>
    <n v="1893882.504"/>
    <x v="0"/>
  </r>
  <r>
    <n v="3948591.3714239993"/>
    <n v="66514"/>
    <n v="1528092.6359999999"/>
    <x v="0"/>
  </r>
  <r>
    <n v="321576.75118799997"/>
    <n v="6589"/>
    <n v="147040.12399999998"/>
    <x v="0"/>
  </r>
  <r>
    <n v="1484210.92365"/>
    <n v="34825"/>
    <n v="776667.15"/>
    <x v="0"/>
  </r>
  <r>
    <n v="89446.769719999997"/>
    <n v="1714"/>
    <n v="39473.420000000006"/>
    <x v="0"/>
  </r>
  <r>
    <n v="280869.11423999997"/>
    <n v="4978"/>
    <n v="113896.64"/>
    <x v="0"/>
  </r>
  <r>
    <n v="90867.601439999999"/>
    <n v="1926"/>
    <n v="44895.06"/>
    <x v="0"/>
  </r>
  <r>
    <n v="5014688.4453599993"/>
    <n v="92609"/>
    <n v="2150380.98"/>
    <x v="0"/>
  </r>
  <r>
    <n v="2886218.0317600002"/>
    <n v="54026"/>
    <n v="1263668.1400000001"/>
    <x v="0"/>
  </r>
  <r>
    <n v="1984765.1818499998"/>
    <n v="42207"/>
    <n v="968650.65"/>
    <x v="0"/>
  </r>
  <r>
    <n v="1280245.5071999999"/>
    <n v="27786"/>
    <n v="644635.19999999995"/>
    <x v="0"/>
  </r>
  <r>
    <n v="5794418.6666699992"/>
    <n v="124653"/>
    <n v="2855800.23"/>
    <x v="0"/>
  </r>
  <r>
    <n v="2150538.1863119998"/>
    <n v="39708"/>
    <n v="894938.90399999998"/>
    <x v="0"/>
  </r>
  <r>
    <n v="1732199.7308000005"/>
    <n v="44219"/>
    <n v="787363.51400000008"/>
    <x v="0"/>
  </r>
  <r>
    <n v="14835257.049599998"/>
    <n v="318400"/>
    <n v="7044281.5999999996"/>
    <x v="0"/>
  </r>
  <r>
    <n v="5572943.4440959999"/>
    <n v="138334"/>
    <n v="3068801.4560000002"/>
    <x v="0"/>
  </r>
  <r>
    <n v="1698139.3259879998"/>
    <n v="37702"/>
    <n v="823939.50799999991"/>
    <x v="0"/>
  </r>
  <r>
    <n v="2585506.3661880004"/>
    <n v="49299"/>
    <n v="1131017.6580000001"/>
    <x v="0"/>
  </r>
  <r>
    <n v="501919.68119999999"/>
    <n v="14700"/>
    <n v="256867.80000000002"/>
    <x v="0"/>
  </r>
  <r>
    <n v="1431053.82864"/>
    <n v="44397"/>
    <n v="776059.56"/>
    <x v="0"/>
  </r>
  <r>
    <n v="841087.0922999999"/>
    <n v="32110"/>
    <n v="572168.09"/>
    <x v="0"/>
  </r>
  <r>
    <n v="2108375.8406399996"/>
    <n v="80202"/>
    <n v="1450052.16"/>
    <x v="0"/>
  </r>
  <r>
    <n v="1590766.5450879999"/>
    <n v="63826"/>
    <n v="1156080.338"/>
    <x v="0"/>
  </r>
  <r>
    <n v="724172.00855999999"/>
    <n v="32268"/>
    <n v="557913.72"/>
    <x v="0"/>
  </r>
  <r>
    <n v="777075.3902400001"/>
    <n v="32309"/>
    <n v="545699.01"/>
    <x v="0"/>
  </r>
  <r>
    <n v="1126306.528524"/>
    <n v="47412"/>
    <n v="826343.74799999991"/>
    <x v="0"/>
  </r>
  <r>
    <n v="1167612.662"/>
    <n v="47462"/>
    <n v="866181.5"/>
    <x v="0"/>
  </r>
  <r>
    <n v="1613061.0645899998"/>
    <n v="64263"/>
    <n v="1130386.17"/>
    <x v="0"/>
  </r>
  <r>
    <n v="2304018.4361040001"/>
    <n v="96357"/>
    <n v="1691643.4920000001"/>
    <x v="0"/>
  </r>
  <r>
    <n v="951641.39046000014"/>
    <n v="47561"/>
    <n v="857334.58600000001"/>
    <x v="0"/>
  </r>
  <r>
    <n v="1163439.5203199999"/>
    <n v="35376"/>
    <n v="641366.88"/>
    <x v="0"/>
  </r>
  <r>
    <n v="560637.41474400007"/>
    <n v="17581"/>
    <n v="322576.18799999997"/>
    <x v="0"/>
  </r>
  <r>
    <n v="507762.34766400006"/>
    <n v="17589"/>
    <n v="300807.07799999998"/>
    <x v="0"/>
  </r>
  <r>
    <n v="1083876.1452540001"/>
    <n v="35246"/>
    <n v="621845.17800000007"/>
    <x v="0"/>
  </r>
  <r>
    <n v="850894.50644799985"/>
    <n v="28036"/>
    <n v="503190.12800000003"/>
    <x v="0"/>
  </r>
  <r>
    <n v="769811.33638399979"/>
    <n v="27964"/>
    <n v="512524.19199999998"/>
    <x v="0"/>
  </r>
  <r>
    <n v="368253.90109200001"/>
    <n v="14037"/>
    <n v="251711.48399999997"/>
    <x v="0"/>
  </r>
  <r>
    <n v="456155.95541999995"/>
    <n v="16321"/>
    <n v="294104.42"/>
    <x v="0"/>
  </r>
  <r>
    <n v="899409.33348999999"/>
    <n v="15853"/>
    <n v="353680.43"/>
    <x v="0"/>
  </r>
  <r>
    <n v="121707.4716"/>
    <n v="2145"/>
    <n v="46417.8"/>
    <x v="0"/>
  </r>
  <r>
    <n v="3011058.8944800003"/>
    <n v="96383"/>
    <n v="1703087.61"/>
    <x v="0"/>
  </r>
  <r>
    <n v="833541.25919999997"/>
    <n v="31256"/>
    <n v="528226.39999999991"/>
    <x v="0"/>
  </r>
  <r>
    <n v="871293.59820000001"/>
    <n v="31149"/>
    <n v="539500.68000000005"/>
    <x v="0"/>
  </r>
  <r>
    <n v="466747.15626000002"/>
    <n v="16329"/>
    <n v="289186.59000000003"/>
    <x v="0"/>
  </r>
  <r>
    <n v="488516.18687999994"/>
    <n v="16287"/>
    <n v="278833.44"/>
    <x v="0"/>
  </r>
  <r>
    <n v="449054.42118"/>
    <n v="15998"/>
    <n v="286204.22000000003"/>
    <x v="0"/>
  </r>
  <r>
    <n v="936164.55504000012"/>
    <n v="32318"/>
    <n v="569443.16"/>
    <x v="0"/>
  </r>
  <r>
    <n v="900104.24927999999"/>
    <n v="32336"/>
    <n v="567173.43999999994"/>
    <x v="0"/>
  </r>
  <r>
    <n v="863519.38140000007"/>
    <n v="32474"/>
    <n v="571867.14"/>
    <x v="0"/>
  </r>
  <r>
    <n v="906434.12160000007"/>
    <n v="32620"/>
    <n v="547363.60000000009"/>
    <x v="0"/>
  </r>
  <r>
    <n v="1452515.1498"/>
    <n v="48231"/>
    <n v="827643.96"/>
    <x v="0"/>
  </r>
  <r>
    <n v="1800039.3355800002"/>
    <n v="64238"/>
    <n v="1162065.42"/>
    <x v="0"/>
  </r>
  <r>
    <n v="435869.18384000001"/>
    <n v="16376"/>
    <n v="276918.15999999997"/>
    <x v="0"/>
  </r>
  <r>
    <n v="3286652.1481519998"/>
    <n v="107483"/>
    <n v="1926525.2919999999"/>
    <x v="0"/>
  </r>
  <r>
    <n v="570617.91280799999"/>
    <n v="18652"/>
    <n v="334281.14400000003"/>
    <x v="0"/>
  </r>
  <r>
    <n v="338660.36939999997"/>
    <n v="5386"/>
    <n v="132807.98800000001"/>
    <x v="0"/>
  </r>
  <r>
    <n v="1439456.8760470003"/>
    <n v="22259"/>
    <n v="508462.337"/>
    <x v="0"/>
  </r>
  <r>
    <n v="2047608.2819999999"/>
    <n v="33252"/>
    <n v="765461.04"/>
    <x v="0"/>
  </r>
  <r>
    <n v="651939.98160000006"/>
    <n v="11276"/>
    <n v="251229.28"/>
    <x v="0"/>
  </r>
  <r>
    <n v="168243.10372800002"/>
    <n v="3214"/>
    <n v="72083.592000000004"/>
    <x v="0"/>
  </r>
  <r>
    <n v="1233649.2636520001"/>
    <n v="20228"/>
    <n v="448110.88399999996"/>
    <x v="0"/>
  </r>
  <r>
    <n v="699502.66784999997"/>
    <n v="14301"/>
    <n v="327635.90999999997"/>
    <x v="0"/>
  </r>
  <r>
    <n v="557936.30473800004"/>
    <n v="12778"/>
    <n v="278828.73800000001"/>
    <x v="0"/>
  </r>
  <r>
    <n v="517065.99839999998"/>
    <n v="8650"/>
    <n v="216526.8"/>
    <x v="0"/>
  </r>
  <r>
    <n v="1248948.2818560002"/>
    <n v="28864"/>
    <n v="647794.75200000009"/>
    <x v="0"/>
  </r>
  <r>
    <n v="2592996.1142799999"/>
    <n v="53330"/>
    <n v="1194378.68"/>
    <x v="0"/>
  </r>
  <r>
    <n v="963114.48575999995"/>
    <n v="22338"/>
    <n v="501622.12799999997"/>
    <x v="0"/>
  </r>
  <r>
    <n v="1576825.7724000001"/>
    <n v="36132"/>
    <n v="792374.76"/>
    <x v="0"/>
  </r>
  <r>
    <n v="246945.46656"/>
    <n v="4920"/>
    <n v="124594.08"/>
    <x v="0"/>
  </r>
  <r>
    <n v="2861786.3160480005"/>
    <n v="84634"/>
    <n v="1896478.672"/>
    <x v="0"/>
  </r>
  <r>
    <n v="151535.60639999996"/>
    <n v="3200"/>
    <n v="72470.399999999994"/>
    <x v="0"/>
  </r>
  <r>
    <n v="2422287.8850659998"/>
    <n v="48207"/>
    <n v="1081861.4939999999"/>
    <x v="0"/>
  </r>
  <r>
    <n v="255551.14684999996"/>
    <n v="6287"/>
    <n v="121401.96999999999"/>
    <x v="0"/>
  </r>
  <r>
    <n v="986152.50079199998"/>
    <n v="20764"/>
    <n v="462331.22399999999"/>
    <x v="0"/>
  </r>
  <r>
    <n v="1992147.6124000002"/>
    <n v="39458"/>
    <n v="905521.64200000011"/>
    <x v="0"/>
  </r>
  <r>
    <n v="2035699.8354000004"/>
    <n v="39501"/>
    <n v="905560.42500000005"/>
    <x v="0"/>
  </r>
  <r>
    <n v="2361813.981648"/>
    <n v="44904"/>
    <n v="1062922.584"/>
    <x v="0"/>
  </r>
  <r>
    <n v="2243867.56758"/>
    <n v="47886"/>
    <n v="1127571.642"/>
    <x v="0"/>
  </r>
  <r>
    <n v="132692.52996999997"/>
    <n v="3139"/>
    <n v="66279.985000000001"/>
    <x v="0"/>
  </r>
  <r>
    <n v="87422.421252"/>
    <n v="1726"/>
    <n v="43257.012000000002"/>
    <x v="0"/>
  </r>
  <r>
    <n v="548873.80860600004"/>
    <n v="11391"/>
    <n v="261742.39800000002"/>
    <x v="0"/>
  </r>
  <r>
    <n v="12478211.994555999"/>
    <n v="232892"/>
    <n v="5603148.6280000005"/>
    <x v="0"/>
  </r>
  <r>
    <n v="576670.19634000002"/>
    <n v="11070"/>
    <n v="251931.06"/>
    <x v="0"/>
  </r>
  <r>
    <n v="1057076.1270630001"/>
    <n v="19701"/>
    <n v="463426.62300000002"/>
    <x v="0"/>
  </r>
  <r>
    <n v="68228.209187999993"/>
    <n v="1602"/>
    <n v="36118.691999999995"/>
    <x v="0"/>
  </r>
  <r>
    <n v="975235.73939999996"/>
    <n v="20088"/>
    <n v="448384.24800000002"/>
    <x v="0"/>
  </r>
  <r>
    <n v="459399.62851999997"/>
    <n v="9590"/>
    <n v="214873.53999999998"/>
    <x v="0"/>
  </r>
  <r>
    <n v="372256.65172800008"/>
    <n v="11219"/>
    <n v="250172.481"/>
    <x v="0"/>
  </r>
  <r>
    <n v="346374.60000000003"/>
    <n v="10000"/>
    <n v="220200"/>
    <x v="0"/>
  </r>
  <r>
    <n v="238633.76235999999"/>
    <n v="4795"/>
    <n v="109767.14"/>
    <x v="0"/>
  </r>
  <r>
    <n v="79659.328788000013"/>
    <n v="1567"/>
    <n v="35834.155999999995"/>
    <x v="0"/>
  </r>
  <r>
    <n v="449137.26605999999"/>
    <n v="9733"/>
    <n v="228336.18000000002"/>
    <x v="0"/>
  </r>
  <r>
    <n v="1722265.8500480002"/>
    <n v="37993"/>
    <n v="893291.41599999997"/>
    <x v="0"/>
  </r>
  <r>
    <n v="928819.16989199992"/>
    <n v="21591"/>
    <n v="473404.26599999995"/>
    <x v="0"/>
  </r>
  <r>
    <n v="1383184.3561200001"/>
    <n v="32277"/>
    <n v="701056.44"/>
    <x v="0"/>
  </r>
  <r>
    <n v="3602146.0238399999"/>
    <n v="67379"/>
    <n v="1584754.08"/>
    <x v="0"/>
  </r>
  <r>
    <n v="1685599.0611839998"/>
    <n v="27574"/>
    <n v="663099.55199999991"/>
    <x v="0"/>
  </r>
  <r>
    <n v="578516.68585600005"/>
    <n v="9272"/>
    <n v="214424.272"/>
    <x v="0"/>
  </r>
  <r>
    <n v="1674328.4947600001"/>
    <n v="30340"/>
    <n v="702613.72000000009"/>
    <x v="0"/>
  </r>
  <r>
    <n v="4083410.4722560006"/>
    <n v="86356"/>
    <n v="2023493.7919999999"/>
    <x v="0"/>
  </r>
  <r>
    <n v="2464385.4144000001"/>
    <n v="78600"/>
    <n v="1387604.4"/>
    <x v="0"/>
  </r>
  <r>
    <n v="916991.75700000022"/>
    <n v="30525"/>
    <n v="549755.25"/>
    <x v="0"/>
  </r>
  <r>
    <n v="2157197.7384600001"/>
    <n v="39905"/>
    <n v="965621.19000000006"/>
    <x v="0"/>
  </r>
  <r>
    <n v="1402081.6523999998"/>
    <n v="24865"/>
    <n v="601235.69999999995"/>
    <x v="0"/>
  </r>
  <r>
    <n v="731659.88224000006"/>
    <n v="13544"/>
    <n v="328983.76"/>
    <x v="0"/>
  </r>
  <r>
    <n v="983388.79824000003"/>
    <n v="14268"/>
    <n v="343002.72"/>
    <x v="0"/>
  </r>
  <r>
    <n v="117586.30031999999"/>
    <n v="1908"/>
    <n v="47337.479999999996"/>
    <x v="0"/>
  </r>
  <r>
    <n v="389795.49000000005"/>
    <n v="6125"/>
    <n v="156922.5"/>
    <x v="0"/>
  </r>
  <r>
    <n v="2084958.8827200003"/>
    <n v="44982"/>
    <n v="815073.84000000008"/>
    <x v="0"/>
  </r>
  <r>
    <n v="2016527.90864"/>
    <n v="45659"/>
    <n v="766158.02"/>
    <x v="0"/>
  </r>
  <r>
    <n v="1355139.09024"/>
    <n v="29786"/>
    <n v="534360.84000000008"/>
    <x v="0"/>
  </r>
  <r>
    <n v="1227555.4304"/>
    <n v="29696"/>
    <n v="501862.39999999997"/>
    <x v="0"/>
  </r>
  <r>
    <n v="1667250.6346799997"/>
    <n v="41169"/>
    <n v="694109.3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22686.95316000003"/>
    <n v="8047"/>
    <n v="143799.89000000001"/>
    <x v="0"/>
  </r>
  <r>
    <n v="5007.5022000000008"/>
    <n v="122"/>
    <n v="2130.8520000000003"/>
    <x v="0"/>
  </r>
  <r>
    <n v="490191.25962600007"/>
    <n v="11779"/>
    <n v="208947.68100000001"/>
    <x v="0"/>
  </r>
  <r>
    <n v="594843.19986000005"/>
    <n v="15798"/>
    <n v="284206.01999999996"/>
    <x v="0"/>
  </r>
  <r>
    <n v="1410407.8681320001"/>
    <n v="31338"/>
    <n v="555497.38799999992"/>
    <x v="0"/>
  </r>
  <r>
    <n v="662586.77095200005"/>
    <n v="15747"/>
    <n v="282312.21600000001"/>
    <x v="0"/>
  </r>
  <r>
    <n v="700528.70627999993"/>
    <n v="16444"/>
    <n v="293722.72799999994"/>
    <x v="0"/>
  </r>
  <r>
    <n v="2061410.50584"/>
    <n v="47083"/>
    <n v="830544.12"/>
    <x v="0"/>
  </r>
  <r>
    <n v="2693923.9952079998"/>
    <n v="62966"/>
    <n v="1109523.8859999999"/>
    <x v="0"/>
  </r>
  <r>
    <n v="704093.59515199997"/>
    <n v="15863"/>
    <n v="281187.538"/>
    <x v="0"/>
  </r>
  <r>
    <n v="2024841.2406399997"/>
    <n v="47695"/>
    <n v="838096.53999999992"/>
    <x v="0"/>
  </r>
  <r>
    <n v="11446.562159999999"/>
    <n v="244"/>
    <n v="4385.6559999999999"/>
    <x v="0"/>
  </r>
  <r>
    <n v="5060.5590420000008"/>
    <n v="121"/>
    <n v="2170.982"/>
    <x v="0"/>
  </r>
  <r>
    <n v="9580.7212800000016"/>
    <n v="240"/>
    <n v="4205.76"/>
    <x v="0"/>
  </r>
  <r>
    <n v="9848.4751219999998"/>
    <n v="241"/>
    <n v="4323.299"/>
    <x v="0"/>
  </r>
  <r>
    <n v="639238.76057600009"/>
    <n v="15712"/>
    <n v="276248.38400000002"/>
    <x v="0"/>
  </r>
  <r>
    <n v="308250.85236000002"/>
    <n v="7687"/>
    <n v="137366.69"/>
    <x v="0"/>
  </r>
  <r>
    <n v="590365.78733199998"/>
    <n v="15773"/>
    <n v="277036.97200000001"/>
    <x v="0"/>
  </r>
  <r>
    <n v="2089575.6698080001"/>
    <n v="50182"/>
    <n v="886916.66799999995"/>
    <x v="0"/>
  </r>
  <r>
    <n v="57753.785100000001"/>
    <n v="825"/>
    <n v="18648.3"/>
    <x v="0"/>
  </r>
  <r>
    <n v="618829.65289199993"/>
    <n v="15863"/>
    <n v="279886.772"/>
    <x v="0"/>
  </r>
  <r>
    <n v="1256975.8254720001"/>
    <n v="31624"/>
    <n v="563919.16800000006"/>
    <x v="0"/>
  </r>
  <r>
    <n v="620450.20718399994"/>
    <n v="15726"/>
    <n v="279734.08799999999"/>
    <x v="0"/>
  </r>
  <r>
    <n v="2023891.6004230003"/>
    <n v="30877"/>
    <n v="803450.41700000002"/>
    <x v="0"/>
  </r>
  <r>
    <n v="5839182.3231840003"/>
    <n v="107013"/>
    <n v="2785869.429"/>
    <x v="0"/>
  </r>
  <r>
    <n v="2301015.1779999998"/>
    <n v="31024"/>
    <n v="810502"/>
    <x v="0"/>
  </r>
  <r>
    <n v="1168761.1950000001"/>
    <n v="31194"/>
    <n v="545895"/>
    <x v="0"/>
  </r>
  <r>
    <n v="2537668.6732799998"/>
    <n v="61506"/>
    <n v="1084473.7920000001"/>
    <x v="0"/>
  </r>
  <r>
    <n v="1173819.7145999998"/>
    <n v="30731"/>
    <n v="543938.69999999995"/>
    <x v="0"/>
  </r>
  <r>
    <n v="633474.33071999997"/>
    <n v="15434"/>
    <n v="274231.31200000003"/>
    <x v="0"/>
  </r>
  <r>
    <n v="1177195.8229089999"/>
    <n v="31123"/>
    <n v="544745.86899999995"/>
    <x v="0"/>
  </r>
  <r>
    <n v="2600577.9724239996"/>
    <n v="61492"/>
    <n v="1092220.9040000001"/>
    <x v="0"/>
  </r>
  <r>
    <n v="3238351.6231440003"/>
    <n v="77496"/>
    <n v="1371601.7040000001"/>
    <x v="0"/>
  </r>
  <r>
    <n v="648160.4850000001"/>
    <n v="15267"/>
    <n v="267172.5"/>
    <x v="0"/>
  </r>
  <r>
    <n v="651639.83399999992"/>
    <n v="15380"/>
    <n v="275302"/>
    <x v="0"/>
  </r>
  <r>
    <n v="1267168.1616000002"/>
    <n v="30087"/>
    <n v="529531.20000000007"/>
    <x v="0"/>
  </r>
  <r>
    <n v="632223.53280000004"/>
    <n v="15336"/>
    <n v="272980.8"/>
    <x v="0"/>
  </r>
  <r>
    <n v="640036.81439999992"/>
    <n v="14967"/>
    <n v="264915.89999999997"/>
    <x v="0"/>
  </r>
  <r>
    <n v="1672030.6808399998"/>
    <n v="36387"/>
    <n v="642594.42000000004"/>
    <x v="0"/>
  </r>
  <r>
    <n v="1331065.5779399998"/>
    <n v="29771"/>
    <n v="558801.67000000004"/>
    <x v="0"/>
  </r>
  <r>
    <n v="802406.53674000001"/>
    <n v="18495"/>
    <n v="330616.62"/>
    <x v="0"/>
  </r>
  <r>
    <n v="574482.9635999999"/>
    <n v="14760"/>
    <n v="277930.8"/>
    <x v="0"/>
  </r>
  <r>
    <n v="554704.45920000016"/>
    <n v="14922"/>
    <n v="256807.62000000002"/>
    <x v="0"/>
  </r>
  <r>
    <n v="2106251.8969999994"/>
    <n v="58997"/>
    <n v="1108553.6299999999"/>
    <x v="0"/>
  </r>
  <r>
    <n v="6582127.6617600005"/>
    <n v="177266"/>
    <n v="3189015.34"/>
    <x v="0"/>
  </r>
  <r>
    <n v="1641944.0234999997"/>
    <n v="44511"/>
    <n v="785619.14999999991"/>
    <x v="0"/>
  </r>
  <r>
    <n v="4363.4448000000002"/>
    <n v="117"/>
    <n v="2097.81"/>
    <x v="0"/>
  </r>
  <r>
    <n v="2391592.8415800002"/>
    <n v="62498"/>
    <n v="1118089.22"/>
    <x v="0"/>
  </r>
  <r>
    <n v="930508.49979999987"/>
    <n v="24370"/>
    <n v="429399.4"/>
    <x v="0"/>
  </r>
  <r>
    <n v="930746.23488000012"/>
    <n v="23616"/>
    <n v="431700.48000000004"/>
    <x v="0"/>
  </r>
  <r>
    <n v="954818.85400000005"/>
    <n v="24145"/>
    <n v="437990.3"/>
    <x v="0"/>
  </r>
  <r>
    <n v="490980.66934000008"/>
    <n v="12593"/>
    <n v="224910.97999999998"/>
    <x v="0"/>
  </r>
  <r>
    <n v="614079.72900000005"/>
    <n v="15045"/>
    <n v="266296.5"/>
    <x v="0"/>
  </r>
  <r>
    <n v="413176.89672000002"/>
    <n v="16134"/>
    <n v="291380.03999999998"/>
    <x v="0"/>
  </r>
  <r>
    <n v="1850902.6863599999"/>
    <n v="64094"/>
    <n v="1129977.22"/>
    <x v="0"/>
  </r>
  <r>
    <n v="815832.85056000005"/>
    <n v="32314"/>
    <n v="571311.52"/>
    <x v="0"/>
  </r>
  <r>
    <n v="2078499.46536"/>
    <n v="81028"/>
    <n v="1465796.52"/>
    <x v="0"/>
  </r>
  <r>
    <n v="529179.52086999989"/>
    <n v="14879"/>
    <n v="257257.90999999997"/>
    <x v="0"/>
  </r>
  <r>
    <n v="1446685.9476299996"/>
    <n v="45313"/>
    <n v="762617.78999999992"/>
    <x v="0"/>
  </r>
  <r>
    <n v="522639.82776000007"/>
    <n v="14712"/>
    <n v="252605.04000000004"/>
    <x v="0"/>
  </r>
  <r>
    <n v="475201.48031999992"/>
    <n v="14304"/>
    <n v="249318.72"/>
    <x v="0"/>
  </r>
  <r>
    <n v="1467117.99416"/>
    <n v="52157"/>
    <n v="922135.76"/>
    <x v="0"/>
  </r>
  <r>
    <n v="332545.12199999997"/>
    <n v="13020"/>
    <n v="230454"/>
    <x v="0"/>
  </r>
  <r>
    <n v="1452369.7006000001"/>
    <n v="51187"/>
    <n v="931603.39999999991"/>
    <x v="0"/>
  </r>
  <r>
    <n v="395184.39149999997"/>
    <n v="12730"/>
    <n v="226466.69999999998"/>
    <x v="0"/>
  </r>
  <r>
    <n v="541552.89600000007"/>
    <n v="15846"/>
    <n v="282058.8"/>
    <x v="0"/>
  </r>
  <r>
    <n v="13259226.697919998"/>
    <n v="365064"/>
    <n v="6417825.1199999992"/>
    <x v="0"/>
  </r>
  <r>
    <n v="14219019.44225"/>
    <n v="380975"/>
    <n v="6716589.25"/>
    <x v="0"/>
  </r>
  <r>
    <n v="1683187.1816999998"/>
    <n v="47182"/>
    <n v="807284.02"/>
    <x v="0"/>
  </r>
  <r>
    <n v="1132586.5728100003"/>
    <n v="31801"/>
    <n v="563195.71000000008"/>
    <x v="0"/>
  </r>
  <r>
    <n v="580237.90340999991"/>
    <n v="15881"/>
    <n v="277758.69"/>
    <x v="0"/>
  </r>
  <r>
    <n v="1764878.3280000002"/>
    <n v="47400"/>
    <n v="830922"/>
    <x v="0"/>
  </r>
  <r>
    <n v="563223.28139999998"/>
    <n v="15782"/>
    <n v="269872.2"/>
    <x v="0"/>
  </r>
  <r>
    <n v="3914744.2855399991"/>
    <n v="110693"/>
    <n v="1951517.5899999999"/>
    <x v="0"/>
  </r>
  <r>
    <n v="4588435.1660399996"/>
    <n v="125906"/>
    <n v="2213427.48"/>
    <x v="0"/>
  </r>
  <r>
    <n v="9661705.3610999994"/>
    <n v="292521"/>
    <n v="5133743.55"/>
    <x v="0"/>
  </r>
  <r>
    <n v="9613756.3742999993"/>
    <n v="291534"/>
    <n v="5116421.7"/>
    <x v="0"/>
  </r>
  <r>
    <n v="1246537.7212799999"/>
    <n v="43630"/>
    <n v="751832.15999999992"/>
    <x v="0"/>
  </r>
  <r>
    <n v="3363393.9356300002"/>
    <n v="156437"/>
    <n v="2629705.9699999997"/>
    <x v="0"/>
  </r>
  <r>
    <n v="10930177.551951"/>
    <n v="349263"/>
    <n v="6109657.6589999991"/>
    <x v="0"/>
  </r>
  <r>
    <n v="24736934.908319999"/>
    <n v="461247"/>
    <n v="8710188.3479999993"/>
    <x v="0"/>
  </r>
  <r>
    <n v="1033952.424768"/>
    <n v="11742"/>
    <n v="303389.79600000003"/>
    <x v="0"/>
  </r>
  <r>
    <n v="786362.87100000004"/>
    <n v="11333"/>
    <n v="286158.25"/>
    <x v="0"/>
  </r>
  <r>
    <n v="772737.13335000002"/>
    <n v="11725"/>
    <n v="295727.95"/>
    <x v="0"/>
  </r>
  <r>
    <n v="2512228.9278239999"/>
    <n v="34902"/>
    <n v="902705.32799999998"/>
    <x v="0"/>
  </r>
  <r>
    <n v="2797332.3546799999"/>
    <n v="38470"/>
    <n v="966597.22000000009"/>
    <x v="0"/>
  </r>
  <r>
    <n v="827033.04902399995"/>
    <n v="11622"/>
    <n v="278556.09600000002"/>
    <x v="0"/>
  </r>
  <r>
    <n v="778768.34112"/>
    <n v="11748"/>
    <n v="286839.16800000001"/>
    <x v="0"/>
  </r>
  <r>
    <n v="3126451.3245239998"/>
    <n v="46367"/>
    <n v="1205727.4680000001"/>
    <x v="0"/>
  </r>
  <r>
    <n v="941330.65215599991"/>
    <n v="11327"/>
    <n v="270964.49400000001"/>
    <x v="0"/>
  </r>
  <r>
    <n v="1009609.064688"/>
    <n v="11851"/>
    <n v="286983.81599999999"/>
    <x v="0"/>
  </r>
  <r>
    <n v="950188.04055000003"/>
    <n v="11853"/>
    <n v="272026.34999999998"/>
    <x v="0"/>
  </r>
  <r>
    <n v="831443.66448000004"/>
    <n v="11787"/>
    <n v="290714.56800000003"/>
    <x v="0"/>
  </r>
  <r>
    <n v="3688963.4557800004"/>
    <n v="35901"/>
    <n v="938667.54599999997"/>
    <x v="0"/>
  </r>
  <r>
    <n v="1240794.6431439999"/>
    <n v="12047"/>
    <n v="313173.81199999998"/>
    <x v="0"/>
  </r>
  <r>
    <n v="2012506.9665120002"/>
    <n v="24174"/>
    <n v="633262.10400000005"/>
    <x v="0"/>
  </r>
  <r>
    <n v="1847484.864908"/>
    <n v="23113"/>
    <n v="567932.63599999994"/>
    <x v="0"/>
  </r>
  <r>
    <n v="892212.54304000014"/>
    <n v="11323"/>
    <n v="274695.98000000004"/>
    <x v="0"/>
  </r>
  <r>
    <n v="930435.21023999993"/>
    <n v="11904"/>
    <n v="293790.71999999997"/>
    <x v="0"/>
  </r>
  <r>
    <n v="1106151.6141899999"/>
    <n v="12147"/>
    <n v="286790.67"/>
    <x v="0"/>
  </r>
  <r>
    <n v="5413870.5805599988"/>
    <n v="81380"/>
    <n v="1949539.28"/>
    <x v="0"/>
  </r>
  <r>
    <n v="5416022.5665299995"/>
    <n v="277545"/>
    <n v="3691903.59"/>
    <x v="1"/>
  </r>
  <r>
    <n v="4827275.1264600009"/>
    <n v="254547"/>
    <n v="3340674.8280000002"/>
    <x v="1"/>
  </r>
  <r>
    <n v="2779379.0577000002"/>
    <n v="134217"/>
    <n v="1785086.1"/>
    <x v="1"/>
  </r>
  <r>
    <n v="1139599.3607999999"/>
    <n v="37244"/>
    <n v="711360.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014515.8127900001"/>
    <n v="36801"/>
    <n v="846791.01"/>
    <x v="0"/>
  </r>
  <r>
    <n v="2345100.9767999998"/>
    <n v="42810"/>
    <n v="1000469.7000000001"/>
    <x v="0"/>
  </r>
  <r>
    <n v="2280527.1580000003"/>
    <n v="38884"/>
    <n v="1002429.52"/>
    <x v="0"/>
  </r>
  <r>
    <n v="713526.17599999986"/>
    <n v="12784"/>
    <n v="302341.59999999998"/>
    <x v="0"/>
  </r>
  <r>
    <n v="671538.24660000007"/>
    <n v="13019"/>
    <n v="303863.46000000002"/>
    <x v="0"/>
  </r>
  <r>
    <n v="476827.97232000006"/>
    <n v="11212"/>
    <n v="265051.68"/>
    <x v="0"/>
  </r>
  <r>
    <n v="503739.30768000003"/>
    <n v="10572"/>
    <n v="247173.36"/>
    <x v="0"/>
  </r>
  <r>
    <n v="833513.92500000005"/>
    <n v="16175"/>
    <n v="374613"/>
    <x v="0"/>
  </r>
  <r>
    <n v="75788.046879999994"/>
    <n v="1756"/>
    <n v="41055.279999999999"/>
    <x v="0"/>
  </r>
  <r>
    <n v="166578.1992"/>
    <n v="3745"/>
    <n v="87857.7"/>
    <x v="0"/>
  </r>
  <r>
    <n v="129822.47817"/>
    <n v="2937"/>
    <n v="70517.37000000001"/>
    <x v="0"/>
  </r>
  <r>
    <n v="146869.82639999999"/>
    <n v="3180"/>
    <n v="76256.399999999994"/>
    <x v="0"/>
  </r>
  <r>
    <n v="419959.61135999992"/>
    <n v="10716"/>
    <n v="252683.27999999997"/>
    <x v="0"/>
  </r>
  <r>
    <n v="2533859.4663199997"/>
    <n v="58172"/>
    <n v="1376349.52"/>
    <x v="0"/>
  </r>
  <r>
    <n v="1504143.5377499997"/>
    <n v="32807"/>
    <n v="847404.80999999994"/>
    <x v="0"/>
  </r>
  <r>
    <n v="724316.73600000003"/>
    <n v="16445"/>
    <n v="389417.6"/>
    <x v="0"/>
  </r>
  <r>
    <n v="1958946.9492600004"/>
    <n v="38803"/>
    <n v="905662.02"/>
    <x v="0"/>
  </r>
  <r>
    <n v="1683881.3779199999"/>
    <n v="44688"/>
    <n v="1053743.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465398.6637260001"/>
    <n v="95403"/>
    <n v="2363895.534"/>
    <x v="0"/>
  </r>
  <r>
    <n v="2704019.9887979999"/>
    <n v="64887"/>
    <n v="1108659.2819999999"/>
    <x v="0"/>
  </r>
  <r>
    <n v="1273784.856864"/>
    <n v="32471"/>
    <n v="569671.22400000005"/>
    <x v="0"/>
  </r>
  <r>
    <n v="804096.79257600009"/>
    <n v="29808"/>
    <n v="514128.38400000002"/>
    <x v="0"/>
  </r>
  <r>
    <n v="1281319.7320439999"/>
    <n v="44514"/>
    <n v="766798.16399999999"/>
    <x v="0"/>
  </r>
  <r>
    <n v="777964.22827199998"/>
    <n v="29876"/>
    <n v="512492.903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49552.7563199999"/>
    <n v="12613"/>
    <n v="326424.44"/>
    <x v="0"/>
  </r>
  <r>
    <n v="2434582.5100799999"/>
    <n v="25664"/>
    <n v="668290.55999999994"/>
    <x v="0"/>
  </r>
  <r>
    <n v="1193243.9480000001"/>
    <n v="12610"/>
    <n v="329625.40000000002"/>
    <x v="0"/>
  </r>
  <r>
    <n v="1106774.0909499999"/>
    <n v="12991"/>
    <n v="343611.95"/>
    <x v="0"/>
  </r>
  <r>
    <n v="1128408.8005599999"/>
    <n v="12196"/>
    <n v="311973.68"/>
    <x v="0"/>
  </r>
  <r>
    <n v="884893.69878000021"/>
    <n v="12867"/>
    <n v="339560.13"/>
    <x v="0"/>
  </r>
  <r>
    <n v="857071.87019999989"/>
    <n v="12654"/>
    <n v="313945.74"/>
    <x v="0"/>
  </r>
  <r>
    <n v="1123209.1199999999"/>
    <n v="12450"/>
    <n v="319093.5"/>
    <x v="0"/>
  </r>
  <r>
    <n v="3698660.0086800004"/>
    <n v="37021"/>
    <n v="943295.08"/>
    <x v="0"/>
  </r>
  <r>
    <n v="2467395.5370400003"/>
    <n v="26891"/>
    <n v="670123.72000000009"/>
    <x v="0"/>
  </r>
  <r>
    <n v="11055.120280000001"/>
    <n v="118"/>
    <n v="2951.1800000000003"/>
    <x v="0"/>
  </r>
  <r>
    <n v="1086114.2719999999"/>
    <n v="13240"/>
    <n v="331132.40000000002"/>
    <x v="0"/>
  </r>
  <r>
    <n v="1112893.51795"/>
    <n v="12905"/>
    <n v="335917.15"/>
    <x v="0"/>
  </r>
  <r>
    <n v="864250.84512000007"/>
    <n v="12636"/>
    <n v="320448.96000000002"/>
    <x v="0"/>
  </r>
  <r>
    <n v="1121555.7458000001"/>
    <n v="12406"/>
    <n v="308289.10000000003"/>
    <x v="0"/>
  </r>
  <r>
    <n v="1114469.4000000001"/>
    <n v="13200"/>
    <n v="340296"/>
    <x v="0"/>
  </r>
  <r>
    <n v="891376.19870000007"/>
    <n v="11635"/>
    <n v="267279.22000000003"/>
    <x v="0"/>
  </r>
  <r>
    <n v="1639994.7627840005"/>
    <n v="23429"/>
    <n v="615151.82400000002"/>
    <x v="0"/>
  </r>
  <r>
    <n v="9766847.4127200004"/>
    <n v="171540"/>
    <n v="4142004.8400000003"/>
    <x v="0"/>
  </r>
  <r>
    <n v="2497662.6818880001"/>
    <n v="51383"/>
    <n v="1188797.088"/>
    <x v="0"/>
  </r>
  <r>
    <n v="2523818.9227439999"/>
    <n v="46067"/>
    <n v="1052907.3520000002"/>
    <x v="0"/>
  </r>
  <r>
    <n v="2521840.5993599994"/>
    <n v="34326"/>
    <n v="859523.03999999992"/>
    <x v="0"/>
  </r>
  <r>
    <n v="1268834.2281119998"/>
    <n v="28479"/>
    <n v="504306.13199999998"/>
    <x v="0"/>
  </r>
  <r>
    <n v="592486.02489599993"/>
    <n v="14582"/>
    <n v="265450.72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83041.70538000006"/>
    <n v="12047"/>
    <n v="298524.66000000003"/>
    <x v="0"/>
  </r>
  <r>
    <n v="845299.60283999995"/>
    <n v="12026"/>
    <n v="300818.364"/>
    <x v="0"/>
  </r>
  <r>
    <n v="950974.99459200003"/>
    <n v="11664"/>
    <n v="287564.25599999999"/>
    <x v="0"/>
  </r>
  <r>
    <n v="913471.19000800001"/>
    <n v="11716"/>
    <n v="291564.37599999999"/>
    <x v="0"/>
  </r>
  <r>
    <n v="812559.48864"/>
    <n v="11724"/>
    <n v="286112.49599999998"/>
    <x v="0"/>
  </r>
  <r>
    <n v="973204.36694399989"/>
    <n v="12022"/>
    <n v="296799.136"/>
    <x v="0"/>
  </r>
  <r>
    <n v="2098070.7960549998"/>
    <n v="23459"/>
    <n v="609019.09899999993"/>
    <x v="0"/>
  </r>
  <r>
    <n v="1880084.2718200004"/>
    <n v="23869"/>
    <n v="621310.07000000007"/>
    <x v="0"/>
  </r>
  <r>
    <n v="5314091.4192239996"/>
    <n v="59646"/>
    <n v="1552466.088"/>
    <x v="0"/>
  </r>
  <r>
    <n v="852096.55715999985"/>
    <n v="12094"/>
    <n v="317709.38"/>
    <x v="0"/>
  </r>
  <r>
    <n v="782884.36655999988"/>
    <n v="11813"/>
    <n v="299955.696"/>
    <x v="0"/>
  </r>
  <r>
    <n v="806010.46856999991"/>
    <n v="12031"/>
    <n v="293628.58600000001"/>
    <x v="0"/>
  </r>
  <r>
    <n v="808157.95695000014"/>
    <n v="11511"/>
    <n v="295487.37"/>
    <x v="0"/>
  </r>
  <r>
    <n v="789682.36761399987"/>
    <n v="12043"/>
    <n v="294547.69399999996"/>
    <x v="0"/>
  </r>
  <r>
    <s v=""/>
    <s v=""/>
    <s v=""/>
    <x v="0"/>
  </r>
  <r>
    <s v=""/>
    <s v=""/>
    <s v=""/>
    <x v="0"/>
  </r>
  <r>
    <s v=""/>
    <s v=""/>
    <s v=""/>
    <x v="0"/>
  </r>
  <r>
    <n v="261532.36204000001"/>
    <n v="3988"/>
    <n v="95624.26400000001"/>
    <x v="0"/>
  </r>
  <r>
    <n v="261532.36204000001"/>
    <n v="3988"/>
    <n v="95624.26400000001"/>
    <x v="0"/>
  </r>
  <r>
    <n v="4119309.0842399998"/>
    <n v="84666"/>
    <n v="2128841.9039999996"/>
    <x v="0"/>
  </r>
  <r>
    <n v="7247042.1429120013"/>
    <n v="147719"/>
    <n v="3701247.264"/>
    <x v="0"/>
  </r>
  <r>
    <n v="1868279.92365"/>
    <n v="38145"/>
    <n v="958583.85"/>
    <x v="0"/>
  </r>
  <r>
    <n v="944939.97878400004"/>
    <n v="15669"/>
    <n v="377372.196"/>
    <x v="0"/>
  </r>
  <r>
    <n v="1440858.5856000001"/>
    <n v="23328"/>
    <n v="558472.32000000007"/>
    <x v="0"/>
  </r>
  <r>
    <n v="1440858.5856000001"/>
    <n v="23328"/>
    <n v="558472.32000000007"/>
    <x v="0"/>
  </r>
  <r>
    <n v="44766.768815999996"/>
    <n v="847"/>
    <n v="20385.596000000001"/>
    <x v="0"/>
  </r>
  <r>
    <n v="44766.768815999996"/>
    <n v="847"/>
    <n v="20385.596000000001"/>
    <x v="0"/>
  </r>
  <r>
    <n v="1838419.344944"/>
    <n v="32786"/>
    <n v="805617.59199999995"/>
    <x v="0"/>
  </r>
  <r>
    <n v="353027.678976"/>
    <n v="7232"/>
    <n v="176779.008"/>
    <x v="0"/>
  </r>
  <r>
    <n v="696176.67231000005"/>
    <n v="13547"/>
    <n v="315726.38200000004"/>
    <x v="0"/>
  </r>
  <r>
    <n v="999766.28268000018"/>
    <n v="15495"/>
    <n v="369462.78"/>
    <x v="0"/>
  </r>
  <r>
    <n v="1851176.9443440002"/>
    <n v="33321"/>
    <n v="812632.54800000007"/>
    <x v="0"/>
  </r>
  <r>
    <n v="36640.877490000006"/>
    <n v="713"/>
    <n v="16617.178"/>
    <x v="0"/>
  </r>
  <r>
    <n v="52649.841024000008"/>
    <n v="816"/>
    <n v="19456.704000000002"/>
    <x v="0"/>
  </r>
  <r>
    <n v="3199031.7859499999"/>
    <n v="52365"/>
    <n v="1315932.45"/>
    <x v="0"/>
  </r>
  <r>
    <n v="1278251.3976399999"/>
    <n v="21908"/>
    <n v="583410.03999999992"/>
    <x v="0"/>
  </r>
  <r>
    <n v="1608367.0696500002"/>
    <n v="35493"/>
    <n v="917494.05"/>
    <x v="0"/>
  </r>
  <r>
    <n v="4699646.2826799992"/>
    <n v="89662"/>
    <n v="2161750.8199999998"/>
    <x v="0"/>
  </r>
  <r>
    <n v="5617805.4000000004"/>
    <n v="59637"/>
    <n v="1498081.44"/>
    <x v="0"/>
  </r>
  <r>
    <n v="23464415.037449997"/>
    <n v="402247"/>
    <n v="9963658.1899999995"/>
    <x v="0"/>
  </r>
  <r>
    <n v="198193.28062400004"/>
    <n v="2987"/>
    <n v="71395.274000000005"/>
    <x v="0"/>
  </r>
  <r>
    <n v="198193.28062400004"/>
    <n v="2987"/>
    <n v="71395.274000000005"/>
    <x v="0"/>
  </r>
  <r>
    <n v="1118735.243208"/>
    <n v="16907"/>
    <n v="407999.72400000005"/>
    <x v="0"/>
  </r>
  <r>
    <n v="1118735.243208"/>
    <n v="16907"/>
    <n v="407999.72400000005"/>
    <x v="0"/>
  </r>
  <r>
    <n v="475844.11274399998"/>
    <n v="8623"/>
    <n v="207158.95200000002"/>
    <x v="0"/>
  </r>
  <r>
    <n v="475844.11274399998"/>
    <n v="8623"/>
    <n v="207158.95200000002"/>
    <x v="0"/>
  </r>
  <r>
    <n v="8154896.9563740008"/>
    <n v="149741"/>
    <n v="3770178.898"/>
    <x v="0"/>
  </r>
  <r>
    <n v="1057332.3327840001"/>
    <n v="20076"/>
    <n v="481261.87200000003"/>
    <x v="0"/>
  </r>
  <r>
    <n v="546183.07934400009"/>
    <n v="12899"/>
    <n v="309627.59600000002"/>
    <x v="0"/>
  </r>
  <r>
    <n v="546183.07934400009"/>
    <n v="12899"/>
    <n v="309627.59600000002"/>
    <x v="0"/>
  </r>
  <r>
    <n v="513570.22103200003"/>
    <n v="9922"/>
    <n v="225943.78399999999"/>
    <x v="0"/>
  </r>
  <r>
    <n v="877010.96340000001"/>
    <n v="23305"/>
    <n v="453235.64"/>
    <x v="0"/>
  </r>
  <r>
    <n v="2705948.9801400001"/>
    <n v="35294"/>
    <n v="860397.13199999998"/>
    <x v="0"/>
  </r>
  <r>
    <n v="1002121.955568"/>
    <n v="8982"/>
    <n v="235184.68800000002"/>
    <x v="0"/>
  </r>
  <r>
    <n v="1980653.2494079999"/>
    <n v="26504"/>
    <n v="691568.87199999997"/>
    <x v="0"/>
  </r>
  <r>
    <n v="583955.59986000007"/>
    <n v="8985"/>
    <n v="235371.06000000003"/>
    <x v="0"/>
  </r>
  <r>
    <n v="12813705.183679998"/>
    <n v="171905"/>
    <n v="4128126.67"/>
    <x v="0"/>
  </r>
  <r>
    <n v="977892.60309999995"/>
    <n v="17935"/>
    <n v="473555.74"/>
    <x v="0"/>
  </r>
  <r>
    <n v="9517686.5491199978"/>
    <n v="257316"/>
    <n v="4523615.2799999993"/>
    <x v="0"/>
  </r>
  <r>
    <n v="1767980.8555499997"/>
    <n v="52417"/>
    <n v="925160.04999999993"/>
    <x v="0"/>
  </r>
  <r>
    <n v="618765.94131000002"/>
    <n v="14865"/>
    <n v="269145.69"/>
    <x v="0"/>
  </r>
  <r>
    <n v="578947.838536"/>
    <n v="14909"/>
    <n v="264843.47599999997"/>
    <x v="0"/>
  </r>
  <r>
    <n v="1247380.8684"/>
    <n v="29649"/>
    <n v="542339.50800000003"/>
    <x v="0"/>
  </r>
  <r>
    <n v="1152172.3499999999"/>
    <n v="29450"/>
    <n v="500944.50000000006"/>
    <x v="0"/>
  </r>
  <r>
    <n v="1247129.6543999999"/>
    <n v="29820"/>
    <n v="541054.07999999996"/>
    <x v="0"/>
  </r>
  <r>
    <n v="1744706.7053999999"/>
    <n v="45270"/>
    <n v="809608.68"/>
    <x v="0"/>
  </r>
  <r>
    <n v="544316.10220799991"/>
    <n v="14946"/>
    <n v="259940.83199999999"/>
    <x v="0"/>
  </r>
  <r>
    <n v="550684.28847599996"/>
    <n v="14814"/>
    <n v="261111.56400000001"/>
    <x v="0"/>
  </r>
  <r>
    <n v="1399052.81376"/>
    <n v="32882"/>
    <n v="594835.38"/>
    <x v="0"/>
  </r>
  <r>
    <n v="3589765.1982500004"/>
    <n v="82565"/>
    <n v="1462226.1500000001"/>
    <x v="0"/>
  </r>
  <r>
    <n v="699460.85115"/>
    <n v="16749"/>
    <n v="293274.99000000005"/>
    <x v="0"/>
  </r>
  <r>
    <n v="5517.0254399999994"/>
    <n v="122"/>
    <n v="2178.92"/>
    <x v="0"/>
  </r>
  <r>
    <n v="41545.257600000004"/>
    <n v="592"/>
    <n v="13675.2"/>
    <x v="0"/>
  </r>
  <r>
    <n v="3251639.82528"/>
    <n v="199689"/>
    <n v="3163073.76"/>
    <x v="0"/>
  </r>
  <r>
    <n v="272496.03686399997"/>
    <n v="15798"/>
    <n v="288661.05599999998"/>
    <x v="0"/>
  </r>
  <r>
    <n v="1333711.0535040002"/>
    <n v="76884"/>
    <n v="1284885.4080000001"/>
    <x v="0"/>
  </r>
  <r>
    <n v="10241317.805405999"/>
    <n v="237931"/>
    <n v="4657261.3940000003"/>
    <x v="0"/>
  </r>
  <r>
    <n v="1721203.0392"/>
    <n v="42950"/>
    <n v="755576.39999999991"/>
    <x v="0"/>
  </r>
  <r>
    <n v="23832031.656159997"/>
    <n v="477854"/>
    <n v="10254746.84"/>
    <x v="0"/>
  </r>
  <r>
    <n v="1218348.4016239999"/>
    <n v="48017"/>
    <n v="864690.13599999994"/>
    <x v="0"/>
  </r>
  <r>
    <n v="4300551.1863000002"/>
    <n v="144323"/>
    <n v="2537198.34"/>
    <x v="0"/>
  </r>
  <r>
    <n v="3476495.9211839996"/>
    <n v="127556"/>
    <n v="2219984.6239999998"/>
    <x v="0"/>
  </r>
  <r>
    <n v="5022613.2317039995"/>
    <n v="175859"/>
    <n v="3135214.2519999999"/>
    <x v="0"/>
  </r>
  <r>
    <n v="1322010.4182740001"/>
    <n v="48047"/>
    <n v="854563.94200000004"/>
    <x v="0"/>
  </r>
  <r>
    <n v="1239094.7524080002"/>
    <n v="47946"/>
    <n v="864082.81199999992"/>
    <x v="0"/>
  </r>
  <r>
    <n v="3668051.1720059994"/>
    <n v="127647"/>
    <n v="2240715.4379999996"/>
    <x v="0"/>
  </r>
  <r>
    <s v=""/>
    <s v=""/>
    <s v=""/>
    <x v="0"/>
  </r>
  <r>
    <s v=""/>
    <s v=""/>
    <s v=""/>
    <x v="0"/>
  </r>
  <r>
    <n v="4349398.1246300004"/>
    <n v="97261"/>
    <n v="1751670.61"/>
    <x v="0"/>
  </r>
  <r>
    <n v="2652407.1116399998"/>
    <n v="65027"/>
    <n v="1115863.32"/>
    <x v="0"/>
  </r>
  <r>
    <n v="640549.41596999997"/>
    <n v="16439"/>
    <n v="277654.71000000002"/>
    <x v="0"/>
  </r>
  <r>
    <n v="3269230.8894000007"/>
    <n v="81630"/>
    <n v="1377098.1"/>
    <x v="0"/>
  </r>
  <r>
    <n v="2116067.8642600002"/>
    <n v="48938"/>
    <n v="859840.66"/>
    <x v="0"/>
  </r>
  <r>
    <n v="1374273.7949999999"/>
    <n v="32225"/>
    <n v="546213.7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29178.4992"/>
    <n v="24210"/>
    <n v="559735.20000000007"/>
    <x v="0"/>
  </r>
  <r>
    <n v="84486.461399999986"/>
    <n v="1485"/>
    <n v="37383.39"/>
    <x v="0"/>
  </r>
  <r>
    <n v="1400945.36904"/>
    <n v="26955"/>
    <n v="617700.78"/>
    <x v="0"/>
  </r>
  <r>
    <n v="1580165.1722940004"/>
    <n v="29453"/>
    <n v="738740.14600000007"/>
    <x v="0"/>
  </r>
  <r>
    <n v="1114838.46936"/>
    <n v="22330"/>
    <n v="513277.38"/>
    <x v="0"/>
  </r>
  <r>
    <n v="240786.36288"/>
    <n v="4651"/>
    <n v="107159.03999999999"/>
    <x v="0"/>
  </r>
  <r>
    <n v="212121.62339399999"/>
    <n v="4923"/>
    <n v="118437.534"/>
    <x v="0"/>
  </r>
  <r>
    <n v="912444.72198000003"/>
    <n v="18205"/>
    <n v="470817.70999999996"/>
    <x v="0"/>
  </r>
  <r>
    <n v="1332254.9121120002"/>
    <n v="29626"/>
    <n v="717423.21600000001"/>
    <x v="0"/>
  </r>
  <r>
    <s v=""/>
    <s v=""/>
    <s v=""/>
    <x v="0"/>
  </r>
  <r>
    <s v=""/>
    <s v=""/>
    <s v=""/>
    <x v="0"/>
  </r>
  <r>
    <n v="3129077.2795199999"/>
    <n v="65214"/>
    <n v="1334930.5799999998"/>
    <x v="0"/>
  </r>
  <r>
    <n v="3151809.8286199998"/>
    <n v="58367"/>
    <n v="1194772.49"/>
    <x v="0"/>
  </r>
  <r>
    <n v="6264952.1919999989"/>
    <n v="162770"/>
    <n v="3229356.8"/>
    <x v="0"/>
  </r>
  <r>
    <n v="13283457.637500001"/>
    <n v="707037"/>
    <n v="8837962.5"/>
    <x v="1"/>
  </r>
  <r>
    <n v="986150.69279999996"/>
    <n v="17812"/>
    <n v="421431.92"/>
    <x v="0"/>
  </r>
  <r>
    <n v="5046187.5921600005"/>
    <n v="97592"/>
    <n v="2269989.92"/>
    <x v="0"/>
  </r>
  <r>
    <n v="156475.65276"/>
    <n v="3684"/>
    <n v="86979.239999999991"/>
    <x v="0"/>
  </r>
  <r>
    <n v="82582.171090000003"/>
    <n v="1739"/>
    <n v="40501.31"/>
    <x v="0"/>
  </r>
  <r>
    <n v="224468.9656"/>
    <n v="5032"/>
    <n v="118453.28"/>
    <x v="0"/>
  </r>
  <r>
    <n v="393888.92087999999"/>
    <n v="9142"/>
    <n v="213374.28"/>
    <x v="0"/>
  </r>
  <r>
    <n v="175856.18499000004"/>
    <n v="3447"/>
    <n v="81452.61"/>
    <x v="0"/>
  </r>
  <r>
    <n v="624699.66384000017"/>
    <n v="12406"/>
    <n v="288811.68"/>
    <x v="0"/>
  </r>
  <r>
    <n v="1954925.3470500002"/>
    <n v="44615"/>
    <n v="982868.45000000007"/>
    <x v="0"/>
  </r>
  <r>
    <n v="890169.64638000005"/>
    <n v="22819"/>
    <n v="506353.61000000004"/>
    <x v="0"/>
  </r>
  <r>
    <n v="64274.437760000008"/>
    <n v="1612"/>
    <n v="35335.040000000001"/>
    <x v="0"/>
  </r>
  <r>
    <n v="1677211.7245799999"/>
    <n v="31377"/>
    <n v="692490.39"/>
    <x v="0"/>
  </r>
  <r>
    <n v="2122587.2102400004"/>
    <n v="34543"/>
    <n v="789652.98"/>
    <x v="0"/>
  </r>
  <r>
    <n v="1037358.4896000001"/>
    <n v="19407"/>
    <n v="450242.39999999997"/>
    <x v="0"/>
  </r>
  <r>
    <n v="275160.10878000001"/>
    <n v="4671"/>
    <n v="107526.42"/>
    <x v="0"/>
  </r>
  <r>
    <n v="593965.09440000006"/>
    <n v="11233"/>
    <n v="257797.35"/>
    <x v="0"/>
  </r>
  <r>
    <n v="631020.10806"/>
    <n v="16386"/>
    <n v="351151.98"/>
    <x v="0"/>
  </r>
  <r>
    <n v="1294191.8331600002"/>
    <n v="21818"/>
    <n v="505741.24"/>
    <x v="0"/>
  </r>
  <r>
    <n v="832278.15840000019"/>
    <n v="14474"/>
    <n v="336954.72000000003"/>
    <x v="0"/>
  </r>
  <r>
    <n v="544552.99600000004"/>
    <n v="9640"/>
    <n v="220466.80000000002"/>
    <x v="0"/>
  </r>
  <r>
    <n v="1302493.6469999999"/>
    <n v="23660"/>
    <n v="541577.4"/>
    <x v="0"/>
  </r>
  <r>
    <n v="291934.49580000003"/>
    <n v="6324"/>
    <n v="147665.40000000002"/>
    <x v="0"/>
  </r>
  <r>
    <n v="1042979.4144000001"/>
    <n v="22290"/>
    <n v="517350.9"/>
    <x v="0"/>
  </r>
  <r>
    <n v="110865.28511999999"/>
    <n v="3072"/>
    <n v="64757.759999999995"/>
    <x v="0"/>
  </r>
  <r>
    <n v="176782.64096000002"/>
    <n v="4709"/>
    <n v="100960.96000000001"/>
    <x v="0"/>
  </r>
  <r>
    <n v="278743.92858000001"/>
    <n v="4918"/>
    <n v="123392.62"/>
    <x v="0"/>
  </r>
  <r>
    <n v="460501.62089999998"/>
    <n v="8357"/>
    <n v="208089.3"/>
    <x v="0"/>
  </r>
  <r>
    <n v="3984381.1435519992"/>
    <n v="50536"/>
    <n v="1195075.328"/>
    <x v="0"/>
  </r>
  <r>
    <n v="1713046.9666079998"/>
    <n v="25566"/>
    <n v="600647.6040000000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947974.34457000019"/>
    <n v="12015"/>
    <n v="306887.13"/>
    <x v="0"/>
  </r>
  <r>
    <n v="396509.4804"/>
    <n v="13640"/>
    <n v="231470.8"/>
    <x v="0"/>
  </r>
  <r>
    <n v="3101791.3850000002"/>
    <n v="114100"/>
    <n v="2020711"/>
    <x v="0"/>
  </r>
  <r>
    <n v="1491405.7392"/>
    <n v="61759"/>
    <n v="1083870.45"/>
    <x v="0"/>
  </r>
  <r>
    <n v="1216838.2572000001"/>
    <n v="48260"/>
    <n v="850341.20000000007"/>
    <x v="0"/>
  </r>
  <r>
    <n v="1149352.7219199999"/>
    <n v="46864"/>
    <n v="850112.96000000008"/>
    <x v="0"/>
  </r>
  <r>
    <n v="849323.85754999996"/>
    <n v="32347"/>
    <n v="554751.04999999993"/>
    <x v="0"/>
  </r>
  <r>
    <n v="762315.33210000012"/>
    <n v="31549"/>
    <n v="531600.65"/>
    <x v="0"/>
  </r>
  <r>
    <n v="368068.01939999999"/>
    <n v="16164"/>
    <n v="273656.52"/>
    <x v="0"/>
  </r>
  <r>
    <n v="1544637.2277599999"/>
    <n v="64392"/>
    <n v="1112049.8400000001"/>
    <x v="0"/>
  </r>
  <r>
    <n v="1703364.8355000003"/>
    <n v="64765"/>
    <n v="1113310.3500000001"/>
    <x v="0"/>
  </r>
  <r>
    <n v="1158160.9410000001"/>
    <n v="47418"/>
    <n v="812744.52"/>
    <x v="0"/>
  </r>
  <r>
    <n v="18422939.131308001"/>
    <n v="653799"/>
    <n v="10881830.555999998"/>
    <x v="0"/>
  </r>
  <r>
    <n v="791415.330984"/>
    <n v="16311"/>
    <n v="376147.97100000002"/>
    <x v="0"/>
  </r>
  <r>
    <n v="1911243.4088999997"/>
    <n v="31550"/>
    <n v="716626.7"/>
    <x v="0"/>
  </r>
  <r>
    <n v="167199.62078999999"/>
    <n v="3189"/>
    <n v="71975.73"/>
    <x v="0"/>
  </r>
  <r>
    <n v="441863.26986399997"/>
    <n v="9157"/>
    <n v="201948.47799999997"/>
    <x v="0"/>
  </r>
  <r>
    <n v="548145.32079999999"/>
    <n v="12784"/>
    <n v="284750.81599999999"/>
    <x v="0"/>
  </r>
  <r>
    <n v="628960.58404199989"/>
    <n v="16041"/>
    <n v="284984.40599999996"/>
    <x v="0"/>
  </r>
  <r>
    <n v="1261565.4340799998"/>
    <n v="37890"/>
    <n v="845553.24"/>
    <x v="0"/>
  </r>
  <r>
    <n v="148988.68677"/>
    <n v="3174"/>
    <n v="69653.430000000008"/>
    <x v="0"/>
  </r>
  <r>
    <n v="1011625.54738"/>
    <n v="20230"/>
    <n v="458371.34"/>
    <x v="0"/>
  </r>
  <r>
    <n v="374241.23952"/>
    <n v="8058"/>
    <n v="189201.84"/>
    <x v="0"/>
  </r>
  <r>
    <n v="55910.064239999992"/>
    <n v="1532"/>
    <n v="32695.944"/>
    <x v="0"/>
  </r>
  <r>
    <n v="1213595.2936799999"/>
    <n v="23730"/>
    <n v="543725.49"/>
    <x v="0"/>
  </r>
  <r>
    <n v="1251145.4134559999"/>
    <n v="23966"/>
    <n v="568185.92799999996"/>
    <x v="0"/>
  </r>
  <r>
    <n v="1010266.01676"/>
    <n v="20169"/>
    <n v="462576.01499999996"/>
    <x v="0"/>
  </r>
  <r>
    <n v="46527.539871999994"/>
    <n v="1613"/>
    <n v="32221.287999999997"/>
    <x v="0"/>
  </r>
  <r>
    <n v="54764.76096"/>
    <n v="1710"/>
    <n v="36412.74"/>
    <x v="0"/>
  </r>
  <r>
    <n v="635406.46400000004"/>
    <n v="14015"/>
    <n v="248205.65000000002"/>
    <x v="0"/>
  </r>
  <r>
    <s v=""/>
    <s v=""/>
    <s v=""/>
    <x v="0"/>
  </r>
  <r>
    <s v=""/>
    <s v=""/>
    <s v=""/>
    <x v="0"/>
  </r>
  <r>
    <n v="346403.59523199999"/>
    <n v="17074"/>
    <n v="285340.68800000002"/>
    <x v="0"/>
  </r>
  <r>
    <n v="2950155.79146"/>
    <n v="135627"/>
    <n v="2286942.4739999999"/>
    <x v="0"/>
  </r>
  <r>
    <n v="5601352.0257449988"/>
    <n v="253707"/>
    <n v="4372640.1449999996"/>
    <x v="0"/>
  </r>
  <r>
    <n v="1779483.2699999998"/>
    <n v="83134"/>
    <n v="1423586.6159999999"/>
    <x v="0"/>
  </r>
  <r>
    <n v="3203235.9385599997"/>
    <n v="72052"/>
    <n v="1285407.68"/>
    <x v="0"/>
  </r>
  <r>
    <n v="3178186.6207680004"/>
    <n v="73721"/>
    <n v="1305746.352"/>
    <x v="0"/>
  </r>
  <r>
    <n v="6284164.3707699999"/>
    <n v="110591"/>
    <n v="2431011.3619999997"/>
    <x v="0"/>
  </r>
  <r>
    <n v="502625.82180000009"/>
    <n v="14646"/>
    <n v="254108.10000000003"/>
    <x v="0"/>
  </r>
  <r>
    <n v="1031910.285"/>
    <n v="29113"/>
    <n v="494921"/>
    <x v="0"/>
  </r>
  <r>
    <n v="1519735.1479799997"/>
    <n v="42654"/>
    <n v="721279.14"/>
    <x v="0"/>
  </r>
  <r>
    <n v="2007218.6388000001"/>
    <n v="57249"/>
    <n v="974377.98"/>
    <x v="0"/>
  </r>
  <r>
    <n v="3420573.5024999995"/>
    <n v="80850"/>
    <n v="1467427.5"/>
    <x v="0"/>
  </r>
  <r>
    <n v="2845235.0975400005"/>
    <n v="68403"/>
    <n v="1208681.01"/>
    <x v="0"/>
  </r>
  <r>
    <n v="2204571.71844"/>
    <n v="57477"/>
    <n v="1031137.3800000001"/>
    <x v="0"/>
  </r>
  <r>
    <n v="2695194.1154999998"/>
    <n v="70493"/>
    <n v="1251250.7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630470.202499999"/>
    <n v="499537"/>
    <n v="8367244.75"/>
    <x v="0"/>
  </r>
  <r>
    <n v="1504899.8838720003"/>
    <n v="40268"/>
    <n v="663536.10400000005"/>
    <x v="0"/>
  </r>
  <r>
    <n v="2989481.8389599998"/>
    <n v="80648"/>
    <n v="1341176.24"/>
    <x v="0"/>
  </r>
  <r>
    <n v="2890049.7197080003"/>
    <n v="152989"/>
    <n v="2468018.5480000004"/>
    <x v="0"/>
  </r>
  <r>
    <n v="7146783.7056"/>
    <n v="179042"/>
    <n v="3093845.7600000002"/>
    <x v="0"/>
  </r>
  <r>
    <n v="12369204.136648001"/>
    <n v="150004"/>
    <n v="3452192.0559999999"/>
    <x v="0"/>
  </r>
  <r>
    <n v="8115478.7845040001"/>
    <n v="164222"/>
    <n v="3795827.3080000002"/>
    <x v="0"/>
  </r>
  <r>
    <n v="7727558.0428799996"/>
    <n v="162864"/>
    <n v="3641639.04"/>
    <x v="0"/>
  </r>
  <r>
    <n v="2166483.5372879999"/>
    <n v="46998"/>
    <n v="1093079.4839999999"/>
    <x v="0"/>
  </r>
  <r>
    <n v="2065242.7553400004"/>
    <n v="59877"/>
    <n v="976474.11600000004"/>
    <x v="0"/>
  </r>
  <r>
    <n v="4545989.50624"/>
    <n v="87152"/>
    <n v="1985148.2559999998"/>
    <x v="0"/>
  </r>
  <r>
    <n v="2492337.0623579999"/>
    <n v="90233"/>
    <n v="1558684.8420000002"/>
    <x v="0"/>
  </r>
  <r>
    <n v="953898.59935999999"/>
    <n v="30766"/>
    <n v="534097.76"/>
    <x v="0"/>
  </r>
  <r>
    <n v="17373.627600000003"/>
    <n v="487"/>
    <n v="8454.32"/>
    <x v="0"/>
  </r>
  <r>
    <n v="1468615.1270000001"/>
    <n v="44695"/>
    <n v="772955.33000000007"/>
    <x v="0"/>
  </r>
  <r>
    <n v="5995928.3771519996"/>
    <n v="166572"/>
    <n v="2874366.432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1"/>
  </r>
  <r>
    <n v="482224.52934000007"/>
    <n v="15627"/>
    <n v="262221.06"/>
    <x v="0"/>
  </r>
  <r>
    <n v="605991.68616000004"/>
    <n v="15882"/>
    <n v="282381.96000000002"/>
    <x v="0"/>
  </r>
  <r>
    <n v="12072781.80108"/>
    <n v="331703"/>
    <n v="5692023.4800000004"/>
    <x v="0"/>
  </r>
  <r>
    <n v="594419.68341000006"/>
    <n v="15861"/>
    <n v="278677.77"/>
    <x v="0"/>
  </r>
  <r>
    <n v="180534.33892800001"/>
    <n v="3951"/>
    <n v="87680.592000000004"/>
    <x v="0"/>
  </r>
  <r>
    <n v="2724255.0860839998"/>
    <n v="59963"/>
    <n v="1499314.8520000002"/>
    <x v="0"/>
  </r>
  <r>
    <n v="176653.98234600003"/>
    <n v="4341"/>
    <n v="101935.36199999999"/>
    <x v="0"/>
  </r>
  <r>
    <n v="438507.41774400009"/>
    <n v="10923"/>
    <n v="242403.21600000001"/>
    <x v="0"/>
  </r>
  <r>
    <n v="11114418.039456001"/>
    <n v="282572"/>
    <n v="6181545.0720000006"/>
    <x v="0"/>
  </r>
  <r>
    <n v="197237.26041599998"/>
    <n v="2612"/>
    <n v="63461.152000000002"/>
    <x v="0"/>
  </r>
  <r>
    <n v="2904135.7971600001"/>
    <n v="40443"/>
    <n v="969014.28"/>
    <x v="0"/>
  </r>
  <r>
    <n v="197237.26041599998"/>
    <n v="2612"/>
    <n v="63461.152000000002"/>
    <x v="0"/>
  </r>
  <r>
    <n v="197477.941146"/>
    <n v="3359"/>
    <n v="80636.153999999995"/>
    <x v="0"/>
  </r>
  <r>
    <n v="814098.57908400008"/>
    <n v="11571"/>
    <n v="277565.14799999999"/>
    <x v="0"/>
  </r>
  <r>
    <n v="871407.67336799996"/>
    <n v="14527"/>
    <n v="345248.68199999997"/>
    <x v="0"/>
  </r>
  <r>
    <n v="2458292.1049800003"/>
    <n v="41138"/>
    <n v="986077.86"/>
    <x v="0"/>
  </r>
  <r>
    <n v="871407.67336799996"/>
    <n v="14527"/>
    <n v="345248.68199999997"/>
    <x v="0"/>
  </r>
  <r>
    <n v="595823.87436000013"/>
    <n v="17758"/>
    <n v="311297.74000000005"/>
    <x v="0"/>
  </r>
  <r>
    <n v="6792425.59296"/>
    <n v="220742"/>
    <n v="3723917.54"/>
    <x v="0"/>
  </r>
  <r>
    <n v="5357463.5323000001"/>
    <n v="159214"/>
    <n v="2682755.9000000004"/>
    <x v="0"/>
  </r>
  <r>
    <n v="2419497.4616999999"/>
    <n v="80810"/>
    <n v="1360032.2999999998"/>
    <x v="0"/>
  </r>
  <r>
    <n v="1718178.0224000001"/>
    <n v="43232"/>
    <n v="812761.59999999998"/>
    <x v="0"/>
  </r>
  <r>
    <n v="3756421.2629999998"/>
    <n v="86765"/>
    <n v="1535740.5"/>
    <x v="0"/>
  </r>
  <r>
    <n v="1672432.7843999998"/>
    <n v="42342"/>
    <n v="753687.6"/>
    <x v="0"/>
  </r>
  <r>
    <s v=""/>
    <s v=""/>
    <s v=""/>
    <x v="0"/>
  </r>
  <r>
    <s v=""/>
    <s v=""/>
    <s v=""/>
    <x v="0"/>
  </r>
  <r>
    <s v=""/>
    <s v=""/>
    <s v=""/>
    <x v="0"/>
  </r>
  <r>
    <n v="2721694.7137500001"/>
    <n v="87625"/>
    <n v="1479986.25"/>
    <x v="0"/>
  </r>
  <r>
    <n v="455238.78263999993"/>
    <n v="14671"/>
    <n v="249993.84"/>
    <x v="0"/>
  </r>
  <r>
    <n v="3113884.3499999996"/>
    <n v="73000"/>
    <n v="1213990"/>
    <x v="0"/>
  </r>
  <r>
    <n v="2245370.6212800001"/>
    <n v="58197"/>
    <n v="957922.62"/>
    <x v="0"/>
  </r>
  <r>
    <n v="2052198.9595799998"/>
    <n v="73023"/>
    <n v="1211451.57"/>
    <x v="0"/>
  </r>
  <r>
    <n v="6162903.2400000002"/>
    <n v="219180"/>
    <n v="3726060"/>
    <x v="0"/>
  </r>
  <r>
    <s v=""/>
    <s v=""/>
    <s v=""/>
    <x v="1"/>
  </r>
  <r>
    <n v="1251029.4373919999"/>
    <n v="32536"/>
    <n v="546539.72799999989"/>
    <x v="0"/>
  </r>
  <r>
    <n v="4998929.0779999997"/>
    <n v="130306"/>
    <n v="2202171.4"/>
    <x v="0"/>
  </r>
  <r>
    <n v="7150359.3199999994"/>
    <n v="259447"/>
    <n v="2698248.8000000003"/>
    <x v="1"/>
  </r>
  <r>
    <n v="2911462.016456"/>
    <n v="65288"/>
    <n v="1178252.5360000001"/>
    <x v="0"/>
  </r>
  <r>
    <n v="4239539.0911509991"/>
    <n v="141973"/>
    <n v="2513064.0729999999"/>
    <x v="0"/>
  </r>
  <r>
    <n v="9338063.7452879995"/>
    <n v="283013"/>
    <n v="5028574.9840000002"/>
    <x v="0"/>
  </r>
  <r>
    <n v="2039490.3917519997"/>
    <n v="58203"/>
    <n v="1026933.732"/>
    <x v="0"/>
  </r>
  <r>
    <n v="471629.35719999997"/>
    <n v="14360"/>
    <n v="242482.96"/>
    <x v="0"/>
  </r>
  <r>
    <n v="1621622.68254"/>
    <n v="75805"/>
    <n v="1344629.0899999999"/>
    <x v="0"/>
  </r>
  <r>
    <n v="659063.50224000006"/>
    <n v="30228"/>
    <n v="551056.44000000006"/>
    <x v="0"/>
  </r>
  <r>
    <n v="894188.18303999992"/>
    <n v="45504"/>
    <n v="801962.49599999993"/>
    <x v="0"/>
  </r>
  <r>
    <n v="1108107.0180000002"/>
    <n v="59812"/>
    <n v="1031757"/>
    <x v="0"/>
  </r>
  <r>
    <n v="4694909.2412959998"/>
    <n v="227582"/>
    <n v="3999070.9039999996"/>
    <x v="0"/>
  </r>
  <r>
    <n v="2200684.8926160005"/>
    <n v="135926"/>
    <n v="2196292.3080000002"/>
    <x v="0"/>
  </r>
  <r>
    <n v="5609398.69056"/>
    <n v="109624"/>
    <n v="2552046.7200000002"/>
    <x v="0"/>
  </r>
  <r>
    <n v="8423399.332799999"/>
    <n v="183770"/>
    <n v="4087044.8"/>
    <x v="0"/>
  </r>
  <r>
    <n v="1381166.3744999997"/>
    <n v="69234"/>
    <n v="1159669.5"/>
    <x v="0"/>
  </r>
  <r>
    <n v="593352.03408000001"/>
    <n v="26889"/>
    <n v="443130.72000000003"/>
    <x v="0"/>
  </r>
  <r>
    <n v="909908.53200000012"/>
    <n v="41367"/>
    <n v="699929.64"/>
    <x v="0"/>
  </r>
  <r>
    <n v="596768.50008999999"/>
    <n v="27377"/>
    <n v="465135.23"/>
    <x v="0"/>
  </r>
  <r>
    <n v="613938.98485999997"/>
    <n v="28099"/>
    <n v="477402.00999999995"/>
    <x v="0"/>
  </r>
  <r>
    <n v="8754188.8579200003"/>
    <n v="102716"/>
    <n v="2440532.16"/>
    <x v="0"/>
  </r>
  <r>
    <n v="858071.34566999995"/>
    <n v="11623"/>
    <n v="256984.53"/>
    <x v="0"/>
  </r>
  <r>
    <n v="1494060.6419199998"/>
    <n v="44660"/>
    <n v="783872.32"/>
    <x v="0"/>
  </r>
  <r>
    <n v="1738210.3512800001"/>
    <n v="60710"/>
    <n v="1032191.4199999999"/>
    <x v="0"/>
  </r>
  <r>
    <n v="2041265.9520000003"/>
    <n v="60300"/>
    <n v="1081179"/>
    <x v="0"/>
  </r>
  <r>
    <n v="1329563.2274759999"/>
    <n v="44979"/>
    <n v="775707.83399999992"/>
    <x v="0"/>
  </r>
  <r>
    <n v="7112627.8869360005"/>
    <n v="174551"/>
    <n v="3095138.3319999999"/>
    <x v="0"/>
  </r>
  <r>
    <n v="6833434.9154079994"/>
    <n v="174494"/>
    <n v="2900439.2680000002"/>
    <x v="0"/>
  </r>
  <r>
    <n v="575642.94548200001"/>
    <n v="15901"/>
    <n v="262970.73800000001"/>
    <x v="0"/>
  </r>
  <r>
    <n v="6937674.4749599993"/>
    <n v="173970"/>
    <n v="2968624.08"/>
    <x v="0"/>
  </r>
  <r>
    <n v="6531383.1630300013"/>
    <n v="158037"/>
    <n v="2713495.29"/>
    <x v="0"/>
  </r>
  <r>
    <n v="1791089.5596659998"/>
    <n v="46191"/>
    <n v="795686.16599999997"/>
    <x v="0"/>
  </r>
  <r>
    <n v="535696.61900800001"/>
    <n v="15926"/>
    <n v="283737.61599999998"/>
    <x v="0"/>
  </r>
  <r>
    <n v="1019180.8943999999"/>
    <n v="20700"/>
    <n v="534722.4"/>
    <x v="0"/>
  </r>
  <r>
    <n v="3498977.4832319999"/>
    <n v="76211"/>
    <n v="1893386.084"/>
    <x v="0"/>
  </r>
  <r>
    <n v="2984194.2776160003"/>
    <n v="50437"/>
    <n v="1339404.9720000001"/>
    <x v="0"/>
  </r>
  <r>
    <n v="1008578.6379839999"/>
    <n v="21596"/>
    <n v="537049.32799999998"/>
    <x v="0"/>
  </r>
  <r>
    <n v="1650028.4398320001"/>
    <n v="28362"/>
    <n v="703037.25600000005"/>
    <x v="0"/>
  </r>
  <r>
    <n v="1739937.0908399997"/>
    <n v="41002"/>
    <n v="1067446.068"/>
    <x v="0"/>
  </r>
  <r>
    <n v="923352.75"/>
    <n v="19080"/>
    <n v="492454.8"/>
    <x v="0"/>
  </r>
  <r>
    <n v="525452.48"/>
    <n v="9982"/>
    <n v="139748"/>
    <x v="1"/>
  </r>
  <r>
    <n v="425579.10000000003"/>
    <n v="7486"/>
    <n v="112290"/>
    <x v="1"/>
  </r>
  <r>
    <n v="76459.95"/>
    <n v="2697"/>
    <n v="40455"/>
    <x v="0"/>
  </r>
  <r>
    <n v="149184"/>
    <n v="5760"/>
    <n v="80640"/>
    <x v="0"/>
  </r>
  <r>
    <n v="7780274.8392960001"/>
    <n v="495984"/>
    <n v="6689832.1919999998"/>
    <x v="1"/>
  </r>
  <r>
    <n v="1007066.72736"/>
    <n v="24445"/>
    <n v="518038.44"/>
    <x v="0"/>
  </r>
  <r>
    <n v="7274452.2741"/>
    <n v="155100"/>
    <n v="3317123.7"/>
    <x v="0"/>
  </r>
  <r>
    <n v="197484.79992000002"/>
    <n v="4924"/>
    <n v="94762.38"/>
    <x v="0"/>
  </r>
  <r>
    <n v="1613779.0795100001"/>
    <n v="33086"/>
    <n v="745394.49399999995"/>
    <x v="0"/>
  </r>
  <r>
    <n v="2303334.604212"/>
    <n v="48999"/>
    <n v="1097871.594"/>
    <x v="0"/>
  </r>
  <r>
    <n v="1028462.9170199998"/>
    <n v="22430"/>
    <n v="510910.54"/>
    <x v="0"/>
  </r>
  <r>
    <n v="3806636.7397500002"/>
    <n v="76115"/>
    <n v="1834523.73"/>
    <x v="0"/>
  </r>
  <r>
    <n v="1830244.1155199998"/>
    <n v="32806"/>
    <n v="747648.74"/>
    <x v="0"/>
  </r>
  <r>
    <n v="560936.82679999992"/>
    <n v="12526"/>
    <n v="276323.56"/>
    <x v="0"/>
  </r>
  <r>
    <n v="584381.76300000004"/>
    <n v="11565"/>
    <n v="262525.5"/>
    <x v="0"/>
  </r>
  <r>
    <n v="5084937.6864"/>
    <n v="113520"/>
    <n v="2047900.7999999998"/>
    <x v="0"/>
  </r>
  <r>
    <n v="2527371.3148799995"/>
    <n v="64802"/>
    <n v="1091265.68"/>
    <x v="0"/>
  </r>
  <r>
    <n v="5181659.9535999997"/>
    <n v="129020"/>
    <n v="2166245.7999999998"/>
    <x v="0"/>
  </r>
  <r>
    <n v="709905.62329999998"/>
    <n v="16402"/>
    <n v="289167.26"/>
    <x v="0"/>
  </r>
  <r>
    <n v="1386887.96432"/>
    <n v="32521"/>
    <n v="556759.52"/>
    <x v="0"/>
  </r>
  <r>
    <s v=""/>
    <s v=""/>
    <s v=""/>
    <x v="1"/>
  </r>
  <r>
    <n v="1095162.350634"/>
    <n v="32098"/>
    <n v="576704.76599999995"/>
    <x v="0"/>
  </r>
  <r>
    <n v="485729.10576000001"/>
    <n v="14613"/>
    <n v="263267.80799999996"/>
    <x v="0"/>
  </r>
  <r>
    <n v="525442.99050000007"/>
    <n v="16155"/>
    <n v="296024.22000000003"/>
    <x v="0"/>
  </r>
  <r>
    <n v="1474233.1779840002"/>
    <n v="48489"/>
    <n v="834786.62400000007"/>
    <x v="0"/>
  </r>
  <r>
    <n v="519364.41273599997"/>
    <n v="16288"/>
    <n v="287418.04800000001"/>
    <x v="0"/>
  </r>
  <r>
    <n v="518278.37476000004"/>
    <n v="16210"/>
    <n v="290677.71999999997"/>
    <x v="0"/>
  </r>
  <r>
    <n v="953934.70208400022"/>
    <n v="32786"/>
    <n v="582377.71800000011"/>
    <x v="0"/>
  </r>
  <r>
    <n v="923479.86180800002"/>
    <n v="31598"/>
    <n v="576094.73600000003"/>
    <x v="0"/>
  </r>
  <r>
    <s v=""/>
    <s v=""/>
    <s v=""/>
    <x v="0"/>
  </r>
  <r>
    <s v=""/>
    <s v=""/>
    <s v=""/>
    <x v="0"/>
  </r>
  <r>
    <s v=""/>
    <s v=""/>
    <s v=""/>
    <x v="0"/>
  </r>
  <r>
    <n v="2799236.3668799996"/>
    <n v="119270"/>
    <n v="2107858.71"/>
    <x v="0"/>
  </r>
  <r>
    <n v="1095380.8617499999"/>
    <n v="31822"/>
    <n v="572000.45000000007"/>
    <x v="0"/>
  </r>
  <r>
    <n v="4676084.816039999"/>
    <n v="131951"/>
    <n v="2237361.156"/>
    <x v="0"/>
  </r>
  <r>
    <n v="483610.12560000003"/>
    <n v="9660"/>
    <n v="217060.19999999998"/>
    <x v="0"/>
  </r>
  <r>
    <n v="2146919.84289"/>
    <n v="42157"/>
    <n v="995326.77"/>
    <x v="0"/>
  </r>
  <r>
    <n v="526343.88248000003"/>
    <n v="13036"/>
    <n v="281316.88"/>
    <x v="0"/>
  </r>
  <r>
    <s v=""/>
    <s v=""/>
    <s v=""/>
    <x v="1"/>
  </r>
  <r>
    <n v="1233456.6787200002"/>
    <n v="12384"/>
    <n v="318640.32"/>
    <x v="0"/>
  </r>
  <r>
    <n v="1120641.6132"/>
    <n v="12282"/>
    <n v="309997.68"/>
    <x v="0"/>
  </r>
  <r>
    <n v="1064376.4067999998"/>
    <n v="13059"/>
    <n v="326997.36"/>
    <x v="0"/>
  </r>
  <r>
    <n v="909455.42463999998"/>
    <n v="13192"/>
    <n v="323995.51999999996"/>
    <x v="0"/>
  </r>
  <r>
    <n v="1010207.4983000001"/>
    <n v="13189"/>
    <n v="325768.3"/>
    <x v="0"/>
  </r>
  <r>
    <n v="857531.19856000005"/>
    <n v="12368"/>
    <n v="317486.56"/>
    <x v="0"/>
  </r>
  <r>
    <n v="8614.4687999999987"/>
    <n v="120"/>
    <n v="3074.4"/>
    <x v="0"/>
  </r>
  <r>
    <n v="982508.91561599995"/>
    <n v="11384"/>
    <n v="288379.48800000001"/>
    <x v="0"/>
  </r>
  <r>
    <n v="1886826.4609799997"/>
    <n v="23979"/>
    <n v="578781.12300000002"/>
    <x v="0"/>
  </r>
  <r>
    <n v="1026451.5241400001"/>
    <n v="11741"/>
    <n v="304585.022"/>
    <x v="0"/>
  </r>
  <r>
    <n v="741861.60804000008"/>
    <n v="11866"/>
    <n v="299379.18"/>
    <x v="0"/>
  </r>
  <r>
    <n v="2896004.759575"/>
    <n v="33545"/>
    <n v="858584.27499999991"/>
    <x v="0"/>
  </r>
  <r>
    <n v="774257.32977599988"/>
    <n v="12073"/>
    <n v="297333.84399999998"/>
    <x v="0"/>
  </r>
  <r>
    <n v="727746.61528799986"/>
    <n v="11298"/>
    <n v="279150.984"/>
    <x v="0"/>
  </r>
  <r>
    <n v="634128.77843199996"/>
    <n v="12226"/>
    <n v="292494.82400000002"/>
    <x v="0"/>
  </r>
  <r>
    <n v="1664326.3356720002"/>
    <n v="30969"/>
    <n v="762054.18299999996"/>
    <x v="0"/>
  </r>
  <r>
    <n v="631732.04208000004"/>
    <n v="11861"/>
    <n v="292468.538"/>
    <x v="0"/>
  </r>
  <r>
    <n v="657642.89448000002"/>
    <n v="11286"/>
    <n v="281043.97200000001"/>
    <x v="0"/>
  </r>
  <r>
    <n v="1572663.5442000001"/>
    <n v="32001"/>
    <n v="748887.402"/>
    <x v="0"/>
  </r>
  <r>
    <n v="569429.51808000007"/>
    <n v="17536"/>
    <n v="315823.36000000004"/>
    <x v="0"/>
  </r>
  <r>
    <n v="583185.17900999996"/>
    <n v="17731"/>
    <n v="323094.28200000001"/>
    <x v="0"/>
  </r>
  <r>
    <n v="1084299.2691480001"/>
    <n v="35149"/>
    <n v="626038.83900000004"/>
    <x v="0"/>
  </r>
  <r>
    <n v="527927.68553599995"/>
    <n v="17704"/>
    <n v="311094.68799999997"/>
    <x v="0"/>
  </r>
  <r>
    <n v="533209.23827199987"/>
    <n v="17348"/>
    <n v="314206.97599999997"/>
    <x v="0"/>
  </r>
  <r>
    <n v="1427317.692732"/>
    <n v="52011"/>
    <n v="916121.75400000007"/>
    <x v="0"/>
  </r>
  <r>
    <n v="476188.44839999994"/>
    <n v="17425"/>
    <n v="314939.45"/>
    <x v="0"/>
  </r>
  <r>
    <n v="1405530.5220000001"/>
    <n v="15928"/>
    <n v="416453.48800000001"/>
    <x v="0"/>
  </r>
  <r>
    <n v="387630.60000000003"/>
    <n v="10370"/>
    <n v="184586"/>
    <x v="0"/>
  </r>
  <r>
    <n v="13708310.4"/>
    <n v="391680"/>
    <n v="4993920"/>
    <x v="1"/>
  </r>
  <r>
    <n v="583092.86716799985"/>
    <n v="13688"/>
    <n v="229383.50399999999"/>
    <x v="0"/>
  </r>
  <r>
    <n v="2149667.39592"/>
    <n v="40770"/>
    <n v="685262.16"/>
    <x v="0"/>
  </r>
  <r>
    <n v="609387.60647999996"/>
    <n v="13737"/>
    <n v="244930.70999999996"/>
    <x v="0"/>
  </r>
  <r>
    <n v="1119363.4661999999"/>
    <n v="27650"/>
    <n v="466013.1"/>
    <x v="0"/>
  </r>
  <r>
    <n v="2925857.5024799998"/>
    <n v="68655"/>
    <n v="1242930.1199999999"/>
    <x v="0"/>
  </r>
  <r>
    <n v="8366036.70352"/>
    <n v="80153"/>
    <n v="2083176.47"/>
    <x v="0"/>
  </r>
  <r>
    <n v="869825.33728999982"/>
    <n v="11609"/>
    <n v="283607.87"/>
    <x v="0"/>
  </r>
  <r>
    <n v="869749.43540800002"/>
    <n v="11608"/>
    <n v="284883.53600000002"/>
    <x v="0"/>
  </r>
  <r>
    <n v="995740.43805600004"/>
    <n v="11697"/>
    <n v="303209.63400000002"/>
    <x v="0"/>
  </r>
  <r>
    <n v="5591551.7474080008"/>
    <n v="73777"/>
    <n v="1904479.4780000001"/>
    <x v="0"/>
  </r>
  <r>
    <n v="991238.43830399972"/>
    <n v="11642"/>
    <n v="300922.41599999997"/>
    <x v="0"/>
  </r>
  <r>
    <n v="965491.49208400003"/>
    <n v="12082"/>
    <n v="271434.212"/>
    <x v="0"/>
  </r>
  <r>
    <n v="947616.72049200011"/>
    <n v="11766"/>
    <n v="289702.45199999999"/>
    <x v="0"/>
  </r>
  <r>
    <n v="4085714.2885000003"/>
    <n v="60457"/>
    <n v="1453990.85"/>
    <x v="0"/>
  </r>
  <r>
    <n v="2316728.76896"/>
    <n v="35020"/>
    <n v="859320.76"/>
    <x v="0"/>
  </r>
  <r>
    <n v="813466.943172"/>
    <n v="12213"/>
    <n v="292403.64600000001"/>
    <x v="0"/>
  </r>
  <r>
    <n v="765932.79749999987"/>
    <n v="11575"/>
    <n v="285902.5"/>
    <x v="0"/>
  </r>
  <r>
    <n v="736073.96355599992"/>
    <n v="11238"/>
    <n v="273735.20400000003"/>
    <x v="0"/>
  </r>
  <r>
    <n v="6003934.4714400005"/>
    <n v="139704"/>
    <n v="2650743.696"/>
    <x v="0"/>
  </r>
  <r>
    <n v="12788246.723759999"/>
    <n v="246195"/>
    <n v="4428063.2700000005"/>
    <x v="0"/>
  </r>
  <r>
    <n v="12039999.62672"/>
    <n v="231790"/>
    <n v="4168974.94"/>
    <x v="0"/>
  </r>
  <r>
    <n v="1469725.6481509998"/>
    <n v="37651"/>
    <n v="868119.10699999996"/>
    <x v="0"/>
  </r>
  <r>
    <n v="220089.96750000003"/>
    <n v="5070"/>
    <n v="118967.55"/>
    <x v="0"/>
  </r>
  <r>
    <n v="893620.96776000003"/>
    <n v="20586"/>
    <n v="484347.408"/>
    <x v="0"/>
  </r>
  <r>
    <n v="5001032.5693300003"/>
    <n v="115210"/>
    <n v="2534735.21"/>
    <x v="0"/>
  </r>
  <r>
    <n v="1511541.77944"/>
    <n v="34844"/>
    <n v="808311.1119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667302.6688000001"/>
    <n v="98028"/>
    <n v="1725292.8"/>
    <x v="0"/>
  </r>
  <r>
    <n v="348650.46899999998"/>
    <n v="13941"/>
    <n v="248149.80000000002"/>
    <x v="0"/>
  </r>
  <r>
    <n v="4578979.4620639998"/>
    <n v="209093"/>
    <n v="2939011.2079999996"/>
    <x v="1"/>
  </r>
  <r>
    <n v="4427381.8496000003"/>
    <n v="100910"/>
    <n v="1832525.6"/>
    <x v="0"/>
  </r>
  <r>
    <n v="1236069.45"/>
    <n v="28200"/>
    <n v="499422"/>
    <x v="0"/>
  </r>
  <r>
    <n v="4618418.0512200007"/>
    <n v="156749"/>
    <n v="2854399.29"/>
    <x v="0"/>
  </r>
  <r>
    <n v="3464779.6839600001"/>
    <n v="99558"/>
    <n v="1755207.5399999998"/>
    <x v="0"/>
  </r>
  <r>
    <n v="432587.10475"/>
    <n v="13339"/>
    <n v="243436.75"/>
    <x v="0"/>
  </r>
  <r>
    <n v="546875.55000000005"/>
    <n v="11934"/>
    <n v="298350"/>
    <x v="0"/>
  </r>
  <r>
    <n v="2213796"/>
    <n v="48126"/>
    <n v="1106898"/>
    <x v="0"/>
  </r>
  <r>
    <s v=""/>
    <s v=""/>
    <s v=""/>
    <x v="0"/>
  </r>
  <r>
    <s v=""/>
    <s v=""/>
    <s v=""/>
    <x v="0"/>
  </r>
  <r>
    <n v="1091436.3627860001"/>
    <n v="20429"/>
    <n v="457241.87800000003"/>
    <x v="0"/>
  </r>
  <r>
    <n v="2686983.7536000004"/>
    <n v="40620"/>
    <n v="946121.04"/>
    <x v="0"/>
  </r>
  <r>
    <n v="600179.89996800001"/>
    <n v="9382"/>
    <n v="209706.46400000001"/>
    <x v="0"/>
  </r>
  <r>
    <n v="246351.59128800003"/>
    <n v="4139"/>
    <n v="92059.638000000006"/>
    <x v="0"/>
  </r>
  <r>
    <n v="240330.09000000003"/>
    <n v="3750"/>
    <n v="87202.5"/>
    <x v="0"/>
  </r>
  <r>
    <n v="133724.24331599998"/>
    <n v="2103"/>
    <n v="48911.574000000001"/>
    <x v="0"/>
  </r>
  <r>
    <n v="1713080.7383040001"/>
    <n v="30966"/>
    <n v="686330.424"/>
    <x v="0"/>
  </r>
  <r>
    <n v="455260.40985599998"/>
    <n v="7168"/>
    <n v="164591.61600000001"/>
    <x v="0"/>
  </r>
  <r>
    <n v="550667.81615999993"/>
    <n v="7315"/>
    <n v="167835.36"/>
    <x v="0"/>
  </r>
  <r>
    <n v="2340998.5538099995"/>
    <n v="43955"/>
    <n v="975009.80999999994"/>
    <x v="0"/>
  </r>
  <r>
    <n v="1813107.7314240001"/>
    <n v="30642"/>
    <n v="710465.41200000001"/>
    <x v="0"/>
  </r>
  <r>
    <n v="2432451.6098219999"/>
    <n v="77311"/>
    <n v="1376599.666"/>
    <x v="0"/>
  </r>
  <r>
    <n v="2041059.1000839998"/>
    <n v="63197"/>
    <n v="1120230.0219999999"/>
    <x v="0"/>
  </r>
  <r>
    <n v="1180980.6291880002"/>
    <n v="19633"/>
    <n v="477356.76199999999"/>
    <x v="0"/>
  </r>
  <r>
    <n v="101756.13302400001"/>
    <n v="1736"/>
    <n v="43007.664000000004"/>
    <x v="0"/>
  </r>
  <r>
    <n v="112230.56553600002"/>
    <n v="1697"/>
    <n v="43198.832000000002"/>
    <x v="0"/>
  </r>
  <r>
    <n v="6904023.6748560006"/>
    <n v="210804"/>
    <n v="3697923.7680000002"/>
    <x v="0"/>
  </r>
  <r>
    <n v="4304512.6924799997"/>
    <n v="73437"/>
    <n v="1701388.416"/>
    <x v="0"/>
  </r>
  <r>
    <n v="3019669.6546800002"/>
    <n v="80481"/>
    <n v="1419684.84"/>
    <x v="0"/>
  </r>
  <r>
    <n v="1020725.0421000001"/>
    <n v="31539"/>
    <n v="551743.26599999995"/>
    <x v="0"/>
  </r>
  <r>
    <n v="4835036.1131999996"/>
    <n v="141579"/>
    <n v="2531432.52"/>
    <x v="0"/>
  </r>
  <r>
    <n v="561163.47837799997"/>
    <n v="15373"/>
    <n v="268627.802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42957.68316799996"/>
    <n v="9044"/>
    <n v="200342.68800000002"/>
    <x v="0"/>
  </r>
  <r>
    <n v="301873.22256000002"/>
    <n v="4784"/>
    <n v="123972.576"/>
    <x v="0"/>
  </r>
  <r>
    <n v="1661821.940064"/>
    <n v="30448"/>
    <n v="698538.01600000006"/>
    <x v="0"/>
  </r>
  <r>
    <n v="1076712.8495159999"/>
    <n v="24294"/>
    <n v="633733.28399999999"/>
    <x v="0"/>
  </r>
  <r>
    <n v="419959.59548399999"/>
    <n v="7046"/>
    <n v="157111.70799999998"/>
    <x v="0"/>
  </r>
  <r>
    <n v="807144.95159999991"/>
    <n v="13260"/>
    <n v="302301.48"/>
    <x v="0"/>
  </r>
  <r>
    <n v="108425.95632000001"/>
    <n v="1818"/>
    <n v="42486.66"/>
    <x v="0"/>
  </r>
  <r>
    <n v="131592.35152"/>
    <n v="1853"/>
    <n v="42285.46"/>
    <x v="0"/>
  </r>
  <r>
    <n v="339094.79507200001"/>
    <n v="5716"/>
    <n v="132874.136"/>
    <x v="0"/>
  </r>
  <r>
    <n v="12562774.927560002"/>
    <n v="356130"/>
    <n v="6213043.9800000004"/>
    <x v="0"/>
  </r>
  <r>
    <n v="13301.114940000001"/>
    <n v="367"/>
    <n v="6510.579999999999"/>
    <x v="0"/>
  </r>
  <r>
    <n v="473692.97228800005"/>
    <n v="16199"/>
    <n v="287435.05599999998"/>
    <x v="0"/>
  </r>
  <r>
    <n v="2189119.4522999995"/>
    <n v="64637"/>
    <n v="1173161.54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41449.72"/>
    <n v="10000"/>
    <n v="251720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11487873.620790001"/>
    <n v="311087"/>
    <n v="5478242.0699999994"/>
    <x v="0"/>
  </r>
  <r>
    <s v=""/>
    <s v=""/>
    <s v=""/>
    <x v="0"/>
  </r>
  <r>
    <n v="787583.44808"/>
    <n v="47251"/>
    <n v="761686.12"/>
    <x v="0"/>
  </r>
  <r>
    <s v=""/>
    <s v=""/>
    <s v=""/>
    <x v="0"/>
  </r>
  <r>
    <s v=""/>
    <s v=""/>
    <s v=""/>
    <x v="0"/>
  </r>
  <r>
    <n v="4798.1868000000004"/>
    <n v="122"/>
    <n v="2159.4"/>
    <x v="0"/>
  </r>
  <r>
    <n v="654586.56825000001"/>
    <n v="16405"/>
    <n v="281542.61"/>
    <x v="0"/>
  </r>
  <r>
    <n v="9560.6572159999978"/>
    <n v="242"/>
    <n v="4314.3760000000002"/>
    <x v="0"/>
  </r>
  <r>
    <n v="9515.848320000001"/>
    <n v="240"/>
    <n v="4282.5600000000004"/>
    <x v="0"/>
  </r>
  <r>
    <n v="3134895.3201900003"/>
    <n v="81485"/>
    <n v="1465589.21"/>
    <x v="0"/>
  </r>
  <r>
    <n v="1875283.3195199999"/>
    <n v="48168"/>
    <n v="880414.70399999991"/>
    <x v="0"/>
  </r>
  <r>
    <n v="624243.0355199998"/>
    <n v="16407"/>
    <n v="290075.76"/>
    <x v="0"/>
  </r>
  <r>
    <n v="1527524.673402"/>
    <n v="156821"/>
    <n v="2500040.3820000002"/>
    <x v="0"/>
  </r>
  <r>
    <s v=""/>
    <s v=""/>
    <s v=""/>
    <x v="0"/>
  </r>
  <r>
    <n v="1028368.26"/>
    <n v="30025"/>
    <n v="426355"/>
    <x v="1"/>
  </r>
  <r>
    <n v="4773570.3214680003"/>
    <n v="117164"/>
    <n v="1856697.9080000001"/>
    <x v="0"/>
  </r>
  <r>
    <n v="1033219.4431679999"/>
    <n v="25278"/>
    <n v="422066.766"/>
    <x v="0"/>
  </r>
  <r>
    <n v="14425190.501479998"/>
    <n v="204215"/>
    <n v="4288106.57"/>
    <x v="0"/>
  </r>
  <r>
    <n v="3653397.48288"/>
    <n v="42312"/>
    <n v="1026235.248"/>
    <x v="0"/>
  </r>
  <r>
    <n v="11376637.432080003"/>
    <n v="126708"/>
    <n v="3073936.08"/>
    <x v="0"/>
  </r>
  <r>
    <n v="748172.28671999997"/>
    <n v="9195"/>
    <n v="220569.66"/>
    <x v="0"/>
  </r>
  <r>
    <n v="2648506.8432199997"/>
    <n v="42098"/>
    <n v="979115.28399999999"/>
    <x v="0"/>
  </r>
  <r>
    <n v="649290.21695999999"/>
    <n v="10532"/>
    <n v="245943.264"/>
    <x v="0"/>
  </r>
  <r>
    <n v="3433727.4194159997"/>
    <n v="52836"/>
    <n v="1258236.504"/>
    <x v="0"/>
  </r>
  <r>
    <n v="690188.38214999996"/>
    <n v="10825"/>
    <n v="264541.34999999998"/>
    <x v="0"/>
  </r>
  <r>
    <n v="6559431.7320000008"/>
    <n v="170366"/>
    <n v="2351050.8000000003"/>
    <x v="1"/>
  </r>
  <r>
    <n v="3125264.6739600003"/>
    <n v="81188"/>
    <n v="1052277.6680000001"/>
    <x v="1"/>
  </r>
  <r>
    <n v="1704535.4754600003"/>
    <n v="25287"/>
    <n v="581752.72199999995"/>
    <x v="0"/>
  </r>
  <r>
    <n v="797495.98285799997"/>
    <n v="31547"/>
    <n v="518191.02199999994"/>
    <x v="0"/>
  </r>
  <r>
    <n v="1889302.8"/>
    <n v="70000"/>
    <n v="1173480"/>
    <x v="0"/>
  </r>
  <r>
    <n v="3161057.7604"/>
    <n v="82724"/>
    <n v="1498131.64"/>
    <x v="0"/>
  </r>
  <r>
    <n v="732489.88887200004"/>
    <n v="27902"/>
    <n v="495595.32400000002"/>
    <x v="0"/>
  </r>
  <r>
    <n v="4809507.5634000013"/>
    <n v="121153"/>
    <n v="2206196.13"/>
    <x v="0"/>
  </r>
  <r>
    <n v="537617.42232000001"/>
    <n v="15055"/>
    <n v="259969.74000000002"/>
    <x v="0"/>
  </r>
  <r>
    <n v="6765935.4291200005"/>
    <n v="79712"/>
    <n v="2047801.28"/>
    <x v="0"/>
  </r>
  <r>
    <n v="1018959.97896"/>
    <n v="13002"/>
    <n v="320629.32"/>
    <x v="0"/>
  </r>
  <r>
    <n v="4842118.7942399997"/>
    <n v="51912"/>
    <n v="1363209.12"/>
    <x v="0"/>
  </r>
  <r>
    <n v="5404591.1719800001"/>
    <n v="64174"/>
    <n v="1522849.02"/>
    <x v="0"/>
  </r>
  <r>
    <n v="8491690.9077000003"/>
    <n v="119566"/>
    <n v="2827735.9"/>
    <x v="0"/>
  </r>
  <r>
    <n v="13163190.187680002"/>
    <n v="160112"/>
    <n v="3879513.7600000002"/>
    <x v="0"/>
  </r>
  <r>
    <n v="5564549.71875"/>
    <n v="70689"/>
    <n v="1780655.9100000001"/>
    <x v="0"/>
  </r>
  <r>
    <n v="3587329.5962920007"/>
    <n v="83374"/>
    <n v="1524576.9640000002"/>
    <x v="0"/>
  </r>
  <r>
    <n v="2090703.3705"/>
    <n v="65825"/>
    <n v="991324.5"/>
    <x v="0"/>
  </r>
  <r>
    <n v="5623973.35836"/>
    <n v="179021"/>
    <n v="2696056.2600000002"/>
    <x v="0"/>
  </r>
  <r>
    <n v="13760528.200817998"/>
    <n v="182497"/>
    <n v="4062748.2140000002"/>
    <x v="0"/>
  </r>
  <r>
    <n v="2422115.180472"/>
    <n v="26891"/>
    <n v="585901.10800000001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n v="4174138.9288500007"/>
    <n v="66463"/>
    <n v="1488106.57"/>
    <x v="0"/>
  </r>
  <r>
    <n v="1417502.0341999999"/>
    <n v="56470"/>
    <n v="1017589.4"/>
    <x v="0"/>
  </r>
  <r>
    <n v="370236.10800000007"/>
    <n v="14100"/>
    <n v="257466.00000000003"/>
    <x v="0"/>
  </r>
  <r>
    <n v="2507417.9243399999"/>
    <n v="97529"/>
    <n v="1679449.38"/>
    <x v="0"/>
  </r>
  <r>
    <n v="1480362.2449200002"/>
    <n v="56361"/>
    <n v="1007734.6799999999"/>
    <x v="0"/>
  </r>
  <r>
    <n v="708580.03007999994"/>
    <n v="27564"/>
    <n v="487331.52"/>
    <x v="0"/>
  </r>
  <r>
    <n v="347054.42200000002"/>
    <n v="13940"/>
    <n v="242695.4"/>
    <x v="0"/>
  </r>
  <r>
    <n v="1085771.368"/>
    <n v="42050"/>
    <n v="725783.00000000012"/>
    <x v="0"/>
  </r>
  <r>
    <n v="1283750.41536"/>
    <n v="55524"/>
    <n v="959454.72000000009"/>
    <x v="0"/>
  </r>
  <r>
    <n v="921537.64800000016"/>
    <n v="42025"/>
    <n v="726192"/>
    <x v="0"/>
  </r>
  <r>
    <n v="681372.86609999998"/>
    <n v="28901"/>
    <n v="510391.66000000003"/>
    <x v="0"/>
  </r>
  <r>
    <n v="3007543.4616"/>
    <n v="42527"/>
    <n v="951754.26"/>
    <x v="0"/>
  </r>
  <r>
    <n v="720678.52824000013"/>
    <n v="27984"/>
    <n v="491930.73600000003"/>
    <x v="0"/>
  </r>
  <r>
    <n v="4027788.895"/>
    <n v="78230"/>
    <n v="1740617.5"/>
    <x v="0"/>
  </r>
  <r>
    <n v="1660848.8959999999"/>
    <n v="27080"/>
    <n v="561097.6"/>
    <x v="0"/>
  </r>
  <r>
    <n v="3412541.3560000006"/>
    <n v="50383"/>
    <n v="1189038.8"/>
    <x v="0"/>
  </r>
  <r>
    <n v="4208963.3716800008"/>
    <n v="62807"/>
    <n v="1497318.88"/>
    <x v="0"/>
  </r>
  <r>
    <s v=""/>
    <s v=""/>
    <s v=""/>
    <x v="0"/>
  </r>
  <r>
    <s v=""/>
    <s v=""/>
    <s v=""/>
    <x v="0"/>
  </r>
  <r>
    <n v="3786248.7711360003"/>
    <n v="99606"/>
    <n v="2363451.1680000001"/>
    <x v="0"/>
  </r>
  <r>
    <n v="335529.46184"/>
    <n v="4465"/>
    <n v="105945.52"/>
    <x v="0"/>
  </r>
  <r>
    <n v="7305726.353600001"/>
    <n v="77585"/>
    <n v="1812385.5999999999"/>
    <x v="0"/>
  </r>
  <r>
    <n v="1132297.3758599998"/>
    <n v="13009"/>
    <n v="303239.78999999998"/>
    <x v="0"/>
  </r>
  <r>
    <n v="1303259.0032800001"/>
    <n v="12924"/>
    <n v="336411.72000000003"/>
    <x v="0"/>
  </r>
  <r>
    <n v="2504695.6215900001"/>
    <n v="37161"/>
    <n v="913788.99"/>
    <x v="0"/>
  </r>
  <r>
    <n v="1663792.5607359998"/>
    <n v="33508"/>
    <n v="762508.04799999995"/>
    <x v="0"/>
  </r>
  <r>
    <n v="1843065.8446139998"/>
    <n v="22349"/>
    <n v="530073.58200000005"/>
    <x v="0"/>
  </r>
  <r>
    <n v="12287358.744101999"/>
    <n v="116227"/>
    <n v="2710646.094"/>
    <x v="0"/>
  </r>
  <r>
    <n v="11085586.494788"/>
    <n v="132859"/>
    <n v="3146632.5560000003"/>
    <x v="0"/>
  </r>
  <r>
    <n v="2976077.963488"/>
    <n v="37907"/>
    <n v="982852.696"/>
    <x v="0"/>
  </r>
  <r>
    <n v="1873670.0209920004"/>
    <n v="22176"/>
    <n v="523664.06400000001"/>
    <x v="0"/>
  </r>
  <r>
    <n v="836080.5173200001"/>
    <n v="11702"/>
    <n v="286230.92"/>
    <x v="0"/>
  </r>
  <r>
    <n v="3161556.5078999996"/>
    <n v="37663"/>
    <n v="890579.2980000000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993650.8359999997"/>
    <n v="61710"/>
    <n v="1301587.3199999998"/>
    <x v="0"/>
  </r>
  <r>
    <n v="489663.55908000004"/>
    <n v="9651"/>
    <n v="228921.72"/>
    <x v="0"/>
  </r>
  <r>
    <n v="1129733.9321600001"/>
    <n v="21622"/>
    <n v="526928.14"/>
    <x v="0"/>
  </r>
  <r>
    <n v="22007.685700000005"/>
    <n v="715"/>
    <n v="12662.650000000001"/>
    <x v="0"/>
  </r>
  <r>
    <n v="448615.68192"/>
    <n v="10336"/>
    <n v="240932.15999999997"/>
    <x v="0"/>
  </r>
  <r>
    <n v="619.83600000000001"/>
    <n v="24"/>
    <n v="527.52"/>
    <x v="0"/>
  </r>
  <r>
    <n v="24862.073759999999"/>
    <n v="556"/>
    <n v="12387.68"/>
    <x v="0"/>
  </r>
  <r>
    <n v="846871.17984"/>
    <n v="18829"/>
    <n v="415744.31999999995"/>
    <x v="0"/>
  </r>
  <r>
    <n v="159756.96"/>
    <n v="5280"/>
    <n v="101111.99999999999"/>
    <x v="0"/>
  </r>
  <r>
    <n v="3770240.606352"/>
    <n v="83241"/>
    <n v="1862767.098"/>
    <x v="0"/>
  </r>
  <r>
    <n v="5571832.0941360006"/>
    <n v="93051"/>
    <n v="2146314.3659999999"/>
    <x v="0"/>
  </r>
  <r>
    <n v="329515.84892000002"/>
    <n v="6670"/>
    <n v="147500.38"/>
    <x v="0"/>
  </r>
  <r>
    <n v="1983910.0662000002"/>
    <n v="46225"/>
    <n v="1039785.15"/>
    <x v="0"/>
  </r>
  <r>
    <n v="5330.5322400000005"/>
    <n v="102"/>
    <n v="2378.64"/>
    <x v="0"/>
  </r>
  <r>
    <n v="66851.287199999992"/>
    <n v="1189"/>
    <n v="27109.200000000001"/>
    <x v="0"/>
  </r>
  <r>
    <n v="3672765.9044999992"/>
    <n v="68178"/>
    <n v="1585138.5"/>
    <x v="0"/>
  </r>
  <r>
    <n v="2171106.6998399999"/>
    <n v="40416"/>
    <n v="950988.4800000001"/>
    <x v="0"/>
  </r>
  <r>
    <n v="2280298.9536000001"/>
    <n v="47899"/>
    <n v="1111256.8"/>
    <x v="0"/>
  </r>
  <r>
    <n v="1072878.79104"/>
    <n v="23508"/>
    <n v="543504.96000000008"/>
    <x v="0"/>
  </r>
  <r>
    <n v="4524357.2928300006"/>
    <n v="97401"/>
    <n v="2208080.6700000004"/>
    <x v="0"/>
  </r>
  <r>
    <n v="2774198.3044999996"/>
    <n v="52925"/>
    <n v="1207748.5"/>
    <x v="0"/>
  </r>
  <r>
    <n v="2185591.7341080001"/>
    <n v="59349"/>
    <n v="1076116.068"/>
    <x v="0"/>
  </r>
  <r>
    <n v="2098863.4324320001"/>
    <n v="35412"/>
    <n v="802931.68799999997"/>
    <x v="0"/>
  </r>
  <r>
    <n v="10787086.227"/>
    <n v="220525"/>
    <n v="4859047.8499999996"/>
    <x v="0"/>
  </r>
  <r>
    <n v="7615228.3228800008"/>
    <n v="184194"/>
    <n v="4085422.92"/>
    <x v="0"/>
  </r>
  <r>
    <n v="941125.87800000003"/>
    <n v="20250"/>
    <n v="443718"/>
    <x v="0"/>
  </r>
  <r>
    <n v="3427313.2344"/>
    <n v="66264"/>
    <n v="1505849.4000000001"/>
    <x v="0"/>
  </r>
  <r>
    <n v="942999.05723999999"/>
    <n v="29453"/>
    <n v="513895.94400000002"/>
    <x v="0"/>
  </r>
  <r>
    <n v="2104351.8999750004"/>
    <n v="81275"/>
    <n v="1458317.3250000002"/>
    <x v="0"/>
  </r>
  <r>
    <n v="1282516.2044999998"/>
    <n v="48850"/>
    <n v="877834.5"/>
    <x v="0"/>
  </r>
  <r>
    <n v="1580049.9218580001"/>
    <n v="64418"/>
    <n v="1155852.1740000001"/>
    <x v="0"/>
  </r>
  <r>
    <n v="1171951.3641740002"/>
    <n v="49033"/>
    <n v="878524.26100000006"/>
    <x v="0"/>
  </r>
  <r>
    <n v="1162566.770762"/>
    <n v="48863"/>
    <n v="825100.61800000002"/>
    <x v="0"/>
  </r>
  <r>
    <n v="1144060.0534650001"/>
    <n v="49035"/>
    <n v="858259.60499999998"/>
    <x v="0"/>
  </r>
  <r>
    <n v="1073584.4180639999"/>
    <n v="48252"/>
    <n v="830947.69200000004"/>
    <x v="0"/>
  </r>
  <r>
    <n v="807083.61772500002"/>
    <n v="32417"/>
    <n v="570377.11499999999"/>
    <x v="0"/>
  </r>
  <r>
    <n v="1155516.9146759999"/>
    <n v="48758"/>
    <n v="858482.10599999991"/>
    <x v="0"/>
  </r>
  <r>
    <n v="1343859.5123500002"/>
    <n v="65255"/>
    <n v="1173676.43"/>
    <x v="0"/>
  </r>
  <r>
    <n v="551731.18000000005"/>
    <n v="17732"/>
    <n v="315274.96000000002"/>
    <x v="0"/>
  </r>
  <r>
    <n v="468960.35983999993"/>
    <n v="15481"/>
    <n v="272651.37199999997"/>
    <x v="0"/>
  </r>
  <r>
    <n v="540494.39861999999"/>
    <n v="17721"/>
    <n v="312244.02"/>
    <x v="0"/>
  </r>
  <r>
    <n v="757164.58927200001"/>
    <n v="28091"/>
    <n v="502098.53399999999"/>
    <x v="0"/>
  </r>
  <r>
    <n v="841919.61427200004"/>
    <n v="27852"/>
    <n v="502338.67200000002"/>
    <x v="0"/>
  </r>
  <r>
    <n v="239639.81183999998"/>
    <n v="4224"/>
    <n v="92632.319999999992"/>
    <x v="0"/>
  </r>
  <r>
    <n v="781151.72015999991"/>
    <n v="13769"/>
    <n v="299062.68"/>
    <x v="0"/>
  </r>
  <r>
    <n v="3602439.6962400004"/>
    <n v="114728"/>
    <n v="2031832.8800000001"/>
    <x v="0"/>
  </r>
  <r>
    <n v="466689.33674999996"/>
    <n v="16443"/>
    <n v="291863.25"/>
    <x v="0"/>
  </r>
  <r>
    <n v="470285.41599999997"/>
    <n v="16405"/>
    <n v="286759.40000000002"/>
    <x v="0"/>
  </r>
  <r>
    <n v="482301.09959999996"/>
    <n v="16355"/>
    <n v="291773.2"/>
    <x v="0"/>
  </r>
  <r>
    <n v="3074.9792500000003"/>
    <n v="115"/>
    <n v="1940.0500000000002"/>
    <x v="0"/>
  </r>
  <r>
    <n v="904564.93654999998"/>
    <n v="32593"/>
    <n v="570703.43000000005"/>
    <x v="0"/>
  </r>
  <r>
    <n v="898899.23447999998"/>
    <n v="32664"/>
    <n v="547775.28"/>
    <x v="0"/>
  </r>
  <r>
    <n v="977423.81906000001"/>
    <n v="32734"/>
    <n v="564006.82000000007"/>
    <x v="0"/>
  </r>
  <r>
    <n v="1346883.6027599999"/>
    <n v="49043"/>
    <n v="845501.32"/>
    <x v="0"/>
  </r>
  <r>
    <n v="1468331.11032"/>
    <n v="49146"/>
    <n v="847277.03999999992"/>
    <x v="0"/>
  </r>
  <r>
    <n v="430494.33125000005"/>
    <n v="16325"/>
    <n v="275076.25"/>
    <x v="0"/>
  </r>
  <r>
    <n v="2659331.6378720002"/>
    <n v="83573"/>
    <n v="1504146.8540000001"/>
    <x v="0"/>
  </r>
  <r>
    <n v="378128.12030000001"/>
    <n v="11795"/>
    <n v="212074.1"/>
    <x v="0"/>
  </r>
  <r>
    <n v="604252.70219999994"/>
    <n v="9653"/>
    <n v="236961.84399999998"/>
    <x v="0"/>
  </r>
  <r>
    <n v="1435846.1405760001"/>
    <n v="22248"/>
    <n v="510613.848"/>
    <x v="0"/>
  </r>
  <r>
    <n v="2706826.1965649999"/>
    <n v="43983"/>
    <n v="1017986.535"/>
    <x v="0"/>
  </r>
  <r>
    <n v="2107128.4659440001"/>
    <n v="43382"/>
    <n v="974620.0120000001"/>
    <x v="0"/>
  </r>
  <r>
    <n v="1535857.023668"/>
    <n v="35354"/>
    <n v="794545.79599999997"/>
    <x v="0"/>
  </r>
  <r>
    <n v="1170958.6943999999"/>
    <n v="27178"/>
    <n v="609874.32000000007"/>
    <x v="0"/>
  </r>
  <r>
    <n v="583432.94217000005"/>
    <n v="11643"/>
    <n v="293182.38300000003"/>
    <x v="0"/>
  </r>
  <r>
    <n v="2769535.679976"/>
    <n v="62872"/>
    <n v="1392426.1839999999"/>
    <x v="0"/>
  </r>
  <r>
    <n v="1875039.0334579998"/>
    <n v="56018"/>
    <n v="1266062.818"/>
    <x v="0"/>
  </r>
  <r>
    <n v="304327.76447999995"/>
    <n v="6432"/>
    <n v="144231.16800000001"/>
    <x v="0"/>
  </r>
  <r>
    <n v="2506425.400752"/>
    <n v="49712"/>
    <n v="1128512.112"/>
    <x v="0"/>
  </r>
  <r>
    <n v="1284358.1374399997"/>
    <n v="25361"/>
    <n v="585128.99199999997"/>
    <x v="0"/>
  </r>
  <r>
    <n v="1843908.7739520001"/>
    <n v="35216"/>
    <n v="828350.75199999998"/>
    <x v="0"/>
  </r>
  <r>
    <n v="1869477.3612900001"/>
    <n v="36223"/>
    <n v="834215.69000000006"/>
    <x v="0"/>
  </r>
  <r>
    <n v="2330256.7522479999"/>
    <n v="49562"/>
    <n v="1175709.764"/>
    <x v="0"/>
  </r>
  <r>
    <n v="222975.95399999997"/>
    <n v="6155"/>
    <n v="128516.4"/>
    <x v="0"/>
  </r>
  <r>
    <n v="63848.179824000006"/>
    <n v="1571"/>
    <n v="30389.424000000003"/>
    <x v="0"/>
  </r>
  <r>
    <n v="66858.996567999988"/>
    <n v="1582"/>
    <n v="36218.307999999997"/>
    <x v="0"/>
  </r>
  <r>
    <n v="49129.125849999997"/>
    <n v="1645"/>
    <n v="33673.15"/>
    <x v="0"/>
  </r>
  <r>
    <n v="12486526.271616001"/>
    <n v="232392"/>
    <n v="5604365.4720000001"/>
    <x v="0"/>
  </r>
  <r>
    <n v="1321704.1909410001"/>
    <n v="29881"/>
    <n v="674683.09900000005"/>
    <x v="0"/>
  </r>
  <r>
    <n v="480530.77351199999"/>
    <n v="9981"/>
    <n v="221238.84599999999"/>
    <x v="0"/>
  </r>
  <r>
    <n v="137788.67575200001"/>
    <n v="3224"/>
    <n v="73723.207999999999"/>
    <x v="0"/>
  </r>
  <r>
    <n v="330565.18382999999"/>
    <n v="6403"/>
    <n v="152615.505"/>
    <x v="0"/>
  </r>
  <r>
    <n v="602528.99387100001"/>
    <n v="13009"/>
    <n v="307884.00300000003"/>
    <x v="0"/>
  </r>
  <r>
    <n v="959898.01027199998"/>
    <n v="22213"/>
    <n v="487753.05399999995"/>
    <x v="0"/>
  </r>
  <r>
    <n v="1311355.6316000002"/>
    <n v="27955"/>
    <n v="660632.56000000006"/>
    <x v="0"/>
  </r>
  <r>
    <n v="1015140.7198640001"/>
    <n v="23222"/>
    <n v="517664.82400000002"/>
    <x v="0"/>
  </r>
  <r>
    <n v="767004.85828799999"/>
    <n v="12294"/>
    <n v="286302.67200000002"/>
    <x v="0"/>
  </r>
  <r>
    <n v="1853588.4304640002"/>
    <n v="34624"/>
    <n v="816918.65600000008"/>
    <x v="0"/>
  </r>
  <r>
    <n v="787169.25619199988"/>
    <n v="14236"/>
    <n v="331300.19199999998"/>
    <x v="0"/>
  </r>
  <r>
    <n v="10341770.086271998"/>
    <n v="219328"/>
    <n v="5102007.9359999998"/>
    <x v="0"/>
  </r>
  <r>
    <n v="3930376.7889119997"/>
    <n v="127144"/>
    <n v="2294440.6239999998"/>
    <x v="0"/>
  </r>
  <r>
    <n v="2919931.7803199999"/>
    <n v="95523"/>
    <n v="1697634.7559999998"/>
    <x v="0"/>
  </r>
  <r>
    <n v="1630564.0952999999"/>
    <n v="30223"/>
    <n v="729885.45"/>
    <x v="0"/>
  </r>
  <r>
    <n v="1243066.6709999999"/>
    <n v="22044"/>
    <n v="532362.6"/>
    <x v="0"/>
  </r>
  <r>
    <n v="617819.77451999998"/>
    <n v="11838"/>
    <n v="278548.14"/>
    <x v="0"/>
  </r>
  <r>
    <n v="1460256.20496"/>
    <n v="22071"/>
    <n v="513812.88"/>
    <x v="0"/>
  </r>
  <r>
    <n v="646266.66389999993"/>
    <n v="15202"/>
    <n v="254937.53999999998"/>
    <x v="0"/>
  </r>
  <r>
    <n v="1373472.9767999998"/>
    <n v="30032"/>
    <n v="539675.03999999992"/>
    <x v="0"/>
  </r>
  <r>
    <n v="1892220.7840200001"/>
    <n v="45486"/>
    <n v="768258.54"/>
    <x v="0"/>
  </r>
  <r>
    <n v="1233958.2112"/>
    <n v="30316"/>
    <n v="503245.600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939462.15599999984"/>
    <n v="23910"/>
    <n v="428586.75"/>
    <x v="0"/>
  </r>
  <r>
    <n v="619874.97759999998"/>
    <n v="15790"/>
    <n v="284346.32"/>
    <x v="0"/>
  </r>
  <r>
    <n v="493650.35774400004"/>
    <n v="12003"/>
    <n v="215285.80799999999"/>
    <x v="0"/>
  </r>
  <r>
    <n v="149540.79148799999"/>
    <n v="4022"/>
    <n v="72733.847999999998"/>
    <x v="0"/>
  </r>
  <r>
    <n v="123587.745016"/>
    <n v="3299"/>
    <n v="59474.371999999996"/>
    <x v="0"/>
  </r>
  <r>
    <n v="10132.491864"/>
    <n v="244"/>
    <n v="4331.9760000000006"/>
    <x v="0"/>
  </r>
  <r>
    <n v="5446.0802880000001"/>
    <n v="121"/>
    <n v="2147.5080000000003"/>
    <x v="0"/>
  </r>
  <r>
    <n v="4127548.2723600003"/>
    <n v="95246"/>
    <n v="1681282.392"/>
    <x v="0"/>
  </r>
  <r>
    <n v="3348387.6228000005"/>
    <n v="78840"/>
    <n v="1389949.2"/>
    <x v="0"/>
  </r>
  <r>
    <n v="666924.45628799999"/>
    <n v="15852"/>
    <n v="282355.82400000002"/>
    <x v="0"/>
  </r>
  <r>
    <n v="1458372.6446400003"/>
    <n v="31516"/>
    <n v="561993.31200000003"/>
    <x v="0"/>
  </r>
  <r>
    <n v="1405747.9584960002"/>
    <n v="31612"/>
    <n v="568668.26800000004"/>
    <x v="0"/>
  </r>
  <r>
    <n v="4701121.0354349995"/>
    <n v="111369"/>
    <n v="1971119.9310000001"/>
    <x v="0"/>
  </r>
  <r>
    <n v="928223.84937599988"/>
    <n v="23577"/>
    <n v="422688.45600000001"/>
    <x v="0"/>
  </r>
  <r>
    <n v="470826.423144"/>
    <n v="12562"/>
    <n v="226467.73599999998"/>
    <x v="0"/>
  </r>
  <r>
    <n v="161618.282752"/>
    <n v="3928"/>
    <n v="70452.607999999993"/>
    <x v="0"/>
  </r>
  <r>
    <n v="435225.81959999999"/>
    <n v="11700"/>
    <n v="211582.8"/>
    <x v="0"/>
  </r>
  <r>
    <n v="24043.874799999998"/>
    <n v="275"/>
    <n v="6216.0999999999995"/>
    <x v="0"/>
  </r>
  <r>
    <n v="4210088.7989050001"/>
    <n v="77767"/>
    <n v="2023108.5050000001"/>
    <x v="0"/>
  </r>
  <r>
    <n v="4538412.2448000005"/>
    <n v="61420"/>
    <n v="1600850.88"/>
    <x v="0"/>
  </r>
  <r>
    <n v="1012873.38336"/>
    <n v="15542"/>
    <n v="404340.67199999996"/>
    <x v="0"/>
  </r>
  <r>
    <n v="1164579.7740000002"/>
    <n v="31485"/>
    <n v="560433"/>
    <x v="0"/>
  </r>
  <r>
    <n v="1135550.9339999999"/>
    <n v="30205"/>
    <n v="534628.5"/>
    <x v="0"/>
  </r>
  <r>
    <n v="632680.51199999999"/>
    <n v="15744"/>
    <n v="281817.59999999998"/>
    <x v="0"/>
  </r>
  <r>
    <n v="1164091.9664000003"/>
    <n v="31511"/>
    <n v="554593.60000000009"/>
    <x v="0"/>
  </r>
  <r>
    <n v="3193568.2749599996"/>
    <n v="77680"/>
    <n v="1370042.1600000001"/>
    <x v="0"/>
  </r>
  <r>
    <n v="3842610.8111999999"/>
    <n v="94472"/>
    <n v="1672154.4"/>
    <x v="0"/>
  </r>
  <r>
    <n v="3897008.8079999997"/>
    <n v="93346"/>
    <n v="1656891.5"/>
    <x v="0"/>
  </r>
  <r>
    <n v="1259452.128"/>
    <n v="30194"/>
    <n v="531414.4"/>
    <x v="0"/>
  </r>
  <r>
    <n v="611550.26009999996"/>
    <n v="14361"/>
    <n v="257061.89999999997"/>
    <x v="0"/>
  </r>
  <r>
    <n v="621309.95520000008"/>
    <n v="15177"/>
    <n v="267115.2"/>
    <x v="0"/>
  </r>
  <r>
    <n v="606752.24750000006"/>
    <n v="14513"/>
    <n v="253977.5"/>
    <x v="0"/>
  </r>
  <r>
    <n v="632252.64916799997"/>
    <n v="14574"/>
    <n v="262127.96400000001"/>
    <x v="0"/>
  </r>
  <r>
    <n v="545147.27567999996"/>
    <n v="14826"/>
    <n v="261085.86"/>
    <x v="0"/>
  </r>
  <r>
    <n v="1046067.0547199998"/>
    <n v="29362"/>
    <n v="554354.55999999994"/>
    <x v="0"/>
  </r>
  <r>
    <n v="2245813.7341500004"/>
    <n v="59031"/>
    <n v="1125721.17"/>
    <x v="0"/>
  </r>
  <r>
    <n v="7132870.0879699998"/>
    <n v="193397"/>
    <n v="3467608.21"/>
    <x v="0"/>
  </r>
  <r>
    <n v="1638298.9304999996"/>
    <n v="44973"/>
    <n v="799170.21"/>
    <x v="0"/>
  </r>
  <r>
    <n v="485703.90000000008"/>
    <n v="12438"/>
    <n v="220774.5"/>
    <x v="0"/>
  </r>
  <r>
    <n v="1555986.6201600002"/>
    <n v="37613"/>
    <n v="686061.12"/>
    <x v="0"/>
  </r>
  <r>
    <n v="471056.16240000003"/>
    <n v="12578"/>
    <n v="228668.04"/>
    <x v="0"/>
  </r>
  <r>
    <n v="1660514.1026400002"/>
    <n v="45774"/>
    <n v="825305.22000000009"/>
    <x v="0"/>
  </r>
  <r>
    <n v="1098379.71264"/>
    <n v="30268"/>
    <n v="529084.64"/>
    <x v="0"/>
  </r>
  <r>
    <n v="442142.35246999998"/>
    <n v="16073"/>
    <n v="277902.17"/>
    <x v="0"/>
  </r>
  <r>
    <n v="432313.92120000004"/>
    <n v="15988"/>
    <n v="276592.40000000002"/>
    <x v="0"/>
  </r>
  <r>
    <n v="4390895.5059200004"/>
    <n v="162593"/>
    <n v="2913666.56"/>
    <x v="0"/>
  </r>
  <r>
    <n v="2185412.2687999997"/>
    <n v="77776"/>
    <n v="1372746.4"/>
    <x v="0"/>
  </r>
  <r>
    <n v="994458.53460000001"/>
    <n v="39071"/>
    <n v="691556.7"/>
    <x v="0"/>
  </r>
  <r>
    <n v="362062.23705"/>
    <n v="12869"/>
    <n v="234344.49000000002"/>
    <x v="0"/>
  </r>
  <r>
    <n v="15880857.3126"/>
    <n v="428330"/>
    <n v="7530041.3999999994"/>
    <x v="0"/>
  </r>
  <r>
    <n v="7006170.1454999996"/>
    <n v="192063"/>
    <n v="3376467.5399999996"/>
    <x v="0"/>
  </r>
  <r>
    <n v="2803495.2689699996"/>
    <n v="79101"/>
    <n v="1355000.13"/>
    <x v="0"/>
  </r>
  <r>
    <n v="1127100.2914800001"/>
    <n v="31799"/>
    <n v="564114.25999999989"/>
    <x v="0"/>
  </r>
  <r>
    <n v="587162.22576000018"/>
    <n v="15884"/>
    <n v="280670.28000000003"/>
    <x v="0"/>
  </r>
  <r>
    <n v="2216657.5469200001"/>
    <n v="62719"/>
    <n v="1075003.6600000001"/>
    <x v="0"/>
  </r>
  <r>
    <n v="771337.68831"/>
    <n v="20127"/>
    <n v="453461.31"/>
    <x v="0"/>
  </r>
  <r>
    <n v="2872441.8723000004"/>
    <n v="79233"/>
    <n v="1398462.45"/>
    <x v="0"/>
  </r>
  <r>
    <n v="5086627.9552000007"/>
    <n v="142652"/>
    <n v="2510675.2000000002"/>
    <x v="0"/>
  </r>
  <r>
    <n v="10186514.6229"/>
    <n v="310695"/>
    <n v="5476620.7649999997"/>
    <x v="0"/>
  </r>
  <r>
    <n v="14712348.096449999"/>
    <n v="452307"/>
    <n v="7974172.4099999992"/>
    <x v="0"/>
  </r>
  <r>
    <n v="1259916.4510799998"/>
    <n v="44059"/>
    <n v="762661.28999999992"/>
    <x v="0"/>
  </r>
  <r>
    <n v="3511257.5903699999"/>
    <n v="157373"/>
    <n v="2658029.9700000002"/>
    <x v="0"/>
  </r>
  <r>
    <n v="8231684.3353709988"/>
    <n v="267459"/>
    <n v="4685079.3030000003"/>
    <x v="0"/>
  </r>
  <r>
    <n v="14025922.74216"/>
    <n v="462702"/>
    <n v="8711753.2559999991"/>
    <x v="0"/>
  </r>
  <r>
    <n v="776039.88774400007"/>
    <n v="12496"/>
    <n v="303852.73599999998"/>
    <x v="0"/>
  </r>
  <r>
    <n v="781952.98687999998"/>
    <n v="11290"/>
    <n v="281075.84000000003"/>
    <x v="0"/>
  </r>
  <r>
    <n v="862122.16365600016"/>
    <n v="11749"/>
    <n v="306695.89600000001"/>
    <x v="0"/>
  </r>
  <r>
    <n v="1023007.8748560001"/>
    <n v="11748"/>
    <n v="302933.92800000001"/>
    <x v="0"/>
  </r>
  <r>
    <n v="1660997.2616580003"/>
    <n v="23433"/>
    <n v="606867.83400000003"/>
    <x v="0"/>
  </r>
  <r>
    <n v="2024986.3885440002"/>
    <n v="24301"/>
    <n v="580891.10400000005"/>
    <x v="0"/>
  </r>
  <r>
    <n v="803077.17621599999"/>
    <n v="11683"/>
    <n v="301795.25599999999"/>
    <x v="0"/>
  </r>
  <r>
    <n v="4674312.0340400003"/>
    <n v="64234"/>
    <n v="1603537.5759999999"/>
    <x v="0"/>
  </r>
  <r>
    <n v="3280111.3973759999"/>
    <n v="46272"/>
    <n v="1112656.5119999999"/>
    <x v="0"/>
  </r>
  <r>
    <n v="993479.61913200014"/>
    <n v="11781"/>
    <n v="304468.16399999999"/>
    <x v="0"/>
  </r>
  <r>
    <n v="811128.53488000005"/>
    <n v="11728"/>
    <n v="305279.84000000003"/>
    <x v="0"/>
  </r>
  <r>
    <n v="1569742.3515359997"/>
    <n v="23448"/>
    <n v="608663.18400000001"/>
    <x v="0"/>
  </r>
  <r>
    <n v="1192904.3728800002"/>
    <n v="11610"/>
    <n v="304623.18"/>
    <x v="0"/>
  </r>
  <r>
    <n v="3687154.0889999997"/>
    <n v="46055"/>
    <n v="1103938.3499999999"/>
    <x v="0"/>
  </r>
  <r>
    <n v="2998176.3377279998"/>
    <n v="35802"/>
    <n v="933429.74399999995"/>
    <x v="0"/>
  </r>
  <r>
    <n v="656638.78767599992"/>
    <n v="10173"/>
    <n v="254609.84399999998"/>
    <x v="0"/>
  </r>
  <r>
    <n v="3069757.8791880002"/>
    <n v="45617"/>
    <n v="1119532.4140000001"/>
    <x v="0"/>
  </r>
  <r>
    <n v="6518209.6563679995"/>
    <n v="71732"/>
    <n v="1732184.3359999999"/>
    <x v="0"/>
  </r>
  <r>
    <n v="929466.06681600004"/>
    <n v="11958"/>
    <n v="293114.49599999998"/>
    <x v="0"/>
  </r>
  <r>
    <n v="689568.8008320001"/>
    <n v="11406"/>
    <n v="274291.48799999995"/>
    <x v="0"/>
  </r>
  <r>
    <n v="4430087.8557120003"/>
    <n v="230192"/>
    <n v="3078587.8080000002"/>
    <x v="1"/>
  </r>
  <r>
    <n v="3777924.8603999997"/>
    <n v="209400"/>
    <n v="2763661.2"/>
    <x v="1"/>
  </r>
  <r>
    <n v="2421549.3271400002"/>
    <n v="137230"/>
    <n v="1833118.34"/>
    <x v="1"/>
  </r>
  <r>
    <n v="2144863.2113999994"/>
    <n v="66521"/>
    <n v="1257246.89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72336.62992000004"/>
    <n v="5021"/>
    <n v="116085.52"/>
    <x v="0"/>
  </r>
  <r>
    <n v="7468649.7100599995"/>
    <n v="142981"/>
    <n v="3365772.7399999998"/>
    <x v="0"/>
  </r>
  <r>
    <n v="653501.85499999998"/>
    <n v="15500"/>
    <n v="362855"/>
    <x v="0"/>
  </r>
  <r>
    <n v="1962747.4354400001"/>
    <n v="41278"/>
    <n v="962602.96"/>
    <x v="0"/>
  </r>
  <r>
    <n v="324163.12823999999"/>
    <n v="7539"/>
    <n v="175507.92"/>
    <x v="0"/>
  </r>
  <r>
    <n v="1339397.6542500001"/>
    <n v="30013"/>
    <n v="706806.15"/>
    <x v="0"/>
  </r>
  <r>
    <n v="236212.55504000001"/>
    <n v="5384"/>
    <n v="128516.08"/>
    <x v="0"/>
  </r>
  <r>
    <n v="207087.69535999998"/>
    <n v="5323"/>
    <n v="124451.73999999999"/>
    <x v="0"/>
  </r>
  <r>
    <n v="1828552.176"/>
    <n v="48777"/>
    <n v="1142845.1100000001"/>
    <x v="0"/>
  </r>
  <r>
    <n v="269744.04218000005"/>
    <n v="6533"/>
    <n v="153002.86000000002"/>
    <x v="0"/>
  </r>
  <r>
    <n v="387624.13325999997"/>
    <n v="8762"/>
    <n v="210550.86000000002"/>
    <x v="0"/>
  </r>
  <r>
    <n v="1387675.8957600002"/>
    <n v="30184"/>
    <n v="782671.1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953618.8008960001"/>
    <n v="187264"/>
    <n v="4690214.1440000003"/>
    <x v="0"/>
  </r>
  <r>
    <n v="2770772.9185919999"/>
    <n v="81633"/>
    <n v="1449149.0159999998"/>
    <x v="0"/>
  </r>
  <r>
    <n v="3497700.2191040004"/>
    <n v="96109"/>
    <n v="1643656.118"/>
    <x v="0"/>
  </r>
  <r>
    <n v="2392838.4654720002"/>
    <n v="65559"/>
    <n v="1145446.848"/>
    <x v="0"/>
  </r>
  <r>
    <n v="1880572.13916"/>
    <n v="75597"/>
    <n v="1315085.412"/>
    <x v="0"/>
  </r>
  <r>
    <n v="1958767.5346380002"/>
    <n v="75323"/>
    <n v="1303238.545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577874.2271999996"/>
    <n v="38844"/>
    <n v="998290.79999999993"/>
    <x v="0"/>
  </r>
  <r>
    <n v="3483113.3333999999"/>
    <n v="37629"/>
    <n v="985879.79999999993"/>
    <x v="0"/>
  </r>
  <r>
    <n v="1076832.12292"/>
    <n v="12997"/>
    <n v="337142.18"/>
    <x v="0"/>
  </r>
  <r>
    <n v="870637.90896000003"/>
    <n v="12996"/>
    <n v="340625.16000000003"/>
    <x v="0"/>
  </r>
  <r>
    <n v="1949653.2936"/>
    <n v="25385"/>
    <n v="645794.4"/>
    <x v="0"/>
  </r>
  <r>
    <n v="1755257.1036"/>
    <n v="24767"/>
    <n v="642951.32000000007"/>
    <x v="0"/>
  </r>
  <r>
    <n v="1062985.7638399999"/>
    <n v="12454"/>
    <n v="306866.56"/>
    <x v="0"/>
  </r>
  <r>
    <n v="10924.6181"/>
    <n v="121"/>
    <n v="3026.21"/>
    <x v="0"/>
  </r>
  <r>
    <n v="1971868.4908"/>
    <n v="25868"/>
    <n v="642302.43999999994"/>
    <x v="0"/>
  </r>
  <r>
    <n v="2019677.25024"/>
    <n v="25038"/>
    <n v="626450.76"/>
    <x v="0"/>
  </r>
  <r>
    <n v="1180611.62472"/>
    <n v="12527"/>
    <n v="319689.03999999998"/>
    <x v="0"/>
  </r>
  <r>
    <n v="1072585.8128"/>
    <n v="12785"/>
    <n v="327807.40000000002"/>
    <x v="0"/>
  </r>
  <r>
    <n v="912743.37107999995"/>
    <n v="12933"/>
    <n v="334706.03999999998"/>
    <x v="0"/>
  </r>
  <r>
    <n v="1678.3760000000002"/>
    <n v="25"/>
    <n v="602"/>
    <x v="0"/>
  </r>
  <r>
    <n v="1958984.6341200001"/>
    <n v="25926"/>
    <n v="661372.26"/>
    <x v="0"/>
  </r>
  <r>
    <n v="705312.87546000001"/>
    <n v="11785"/>
    <n v="298608.33"/>
    <x v="0"/>
  </r>
  <r>
    <n v="809460.24633600016"/>
    <n v="11586"/>
    <n v="308836.41599999997"/>
    <x v="0"/>
  </r>
  <r>
    <n v="6761677.0262399996"/>
    <n v="118081"/>
    <n v="2865117.3840000001"/>
    <x v="0"/>
  </r>
  <r>
    <n v="3630257.8020799998"/>
    <n v="75673"/>
    <n v="1720501.328"/>
    <x v="0"/>
  </r>
  <r>
    <n v="1841928.7056280002"/>
    <n v="33289"/>
    <n v="768110.38600000006"/>
    <x v="0"/>
  </r>
  <r>
    <n v="1694487.0468959997"/>
    <n v="33516"/>
    <n v="789234.76799999992"/>
    <x v="0"/>
  </r>
  <r>
    <n v="1892052.5562439999"/>
    <n v="43913"/>
    <n v="792980.954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26838.49600000004"/>
    <n v="11750"/>
    <n v="290272"/>
    <x v="0"/>
  </r>
  <r>
    <n v="972245.16892800003"/>
    <n v="11703"/>
    <n v="292668.62400000001"/>
    <x v="0"/>
  </r>
  <r>
    <n v="920544.40168799995"/>
    <n v="11766"/>
    <n v="287490.44400000002"/>
    <x v="0"/>
  </r>
  <r>
    <n v="926912.81940600008"/>
    <n v="11823"/>
    <n v="293234.04599999997"/>
    <x v="0"/>
  </r>
  <r>
    <n v="821318.10453000013"/>
    <n v="11865"/>
    <n v="290526.39"/>
    <x v="0"/>
  </r>
  <r>
    <n v="951332.465616"/>
    <n v="11958"/>
    <n v="297849.864"/>
    <x v="0"/>
  </r>
  <r>
    <n v="944449.70081000007"/>
    <n v="12005"/>
    <n v="297651.97000000003"/>
    <x v="0"/>
  </r>
  <r>
    <n v="5297194.9190159999"/>
    <n v="59416"/>
    <n v="1520871.3520000002"/>
    <x v="0"/>
  </r>
  <r>
    <n v="839169.14551199996"/>
    <n v="11978"/>
    <n v="312889.31599999999"/>
    <x v="0"/>
  </r>
  <r>
    <n v="1873005.1199999999"/>
    <n v="24000"/>
    <n v="624960"/>
    <x v="0"/>
  </r>
  <r>
    <n v="6377533.2860400006"/>
    <n v="71640"/>
    <n v="1863141.4800000002"/>
    <x v="0"/>
  </r>
  <r>
    <n v="828668.5290000001"/>
    <n v="12060"/>
    <n v="302103"/>
    <x v="0"/>
  </r>
  <r>
    <s v=""/>
    <s v=""/>
    <s v=""/>
    <x v="0"/>
  </r>
  <r>
    <s v=""/>
    <s v=""/>
    <s v=""/>
    <x v="0"/>
  </r>
  <r>
    <s v=""/>
    <s v=""/>
    <s v=""/>
    <x v="0"/>
  </r>
  <r>
    <n v="303564.25389199995"/>
    <n v="4882"/>
    <n v="119091.50799999999"/>
    <x v="0"/>
  </r>
  <r>
    <n v="2932142.1030160002"/>
    <n v="56101"/>
    <n v="1346872.808"/>
    <x v="0"/>
  </r>
  <r>
    <n v="2932142.1030160002"/>
    <n v="56101"/>
    <n v="1346872.808"/>
    <x v="0"/>
  </r>
  <r>
    <n v="1797808.5249279998"/>
    <n v="33136"/>
    <n v="802951.55200000003"/>
    <x v="0"/>
  </r>
  <r>
    <n v="1411188.1479120001"/>
    <n v="22732"/>
    <n v="548886.87199999997"/>
    <x v="0"/>
  </r>
  <r>
    <n v="303564.25389199995"/>
    <n v="4882"/>
    <n v="119091.50799999999"/>
    <x v="0"/>
  </r>
  <r>
    <n v="5317646.4927599998"/>
    <n v="110635"/>
    <n v="2775389.61"/>
    <x v="0"/>
  </r>
  <r>
    <n v="6607862.5192499999"/>
    <n v="136765"/>
    <n v="3450580.95"/>
    <x v="0"/>
  </r>
  <r>
    <n v="2127698.1139500006"/>
    <n v="45665"/>
    <n v="1142081.6500000001"/>
    <x v="0"/>
  </r>
  <r>
    <n v="797728.13348800002"/>
    <n v="15236"/>
    <n v="359661.016"/>
    <x v="0"/>
  </r>
  <r>
    <n v="41991.202616000002"/>
    <n v="802"/>
    <n v="18932.012000000002"/>
    <x v="0"/>
  </r>
  <r>
    <n v="3088683.475416"/>
    <n v="56089"/>
    <n v="1325046.5359999998"/>
    <x v="0"/>
  </r>
  <r>
    <n v="640343.52417600004"/>
    <n v="11188"/>
    <n v="280729.29599999997"/>
    <x v="0"/>
  </r>
  <r>
    <n v="2095912.9702399999"/>
    <n v="34376"/>
    <n v="861806.32000000007"/>
    <x v="0"/>
  </r>
  <r>
    <n v="1949979.3927500003"/>
    <n v="43045"/>
    <n v="1121322.25"/>
    <x v="0"/>
  </r>
  <r>
    <n v="3671201.53125"/>
    <n v="70125"/>
    <n v="1687908.75"/>
    <x v="0"/>
  </r>
  <r>
    <n v="3826188.40478"/>
    <n v="45874"/>
    <n v="1152813.6199999999"/>
    <x v="0"/>
  </r>
  <r>
    <n v="839992.60223999992"/>
    <n v="13932"/>
    <n v="349414.56"/>
    <x v="0"/>
  </r>
  <r>
    <n v="25025431.933119997"/>
    <n v="428849"/>
    <n v="10824148.76"/>
    <x v="0"/>
  </r>
  <r>
    <n v="937776.07979999995"/>
    <n v="14413"/>
    <n v="347324.47399999999"/>
    <x v="0"/>
  </r>
  <r>
    <n v="955867.16220800008"/>
    <n v="17752"/>
    <n v="425586.44799999997"/>
    <x v="0"/>
  </r>
  <r>
    <n v="90150.117823999986"/>
    <n v="1636"/>
    <n v="40317.583999999995"/>
    <x v="0"/>
  </r>
  <r>
    <n v="937776.07979999995"/>
    <n v="14413"/>
    <n v="347324.47399999999"/>
    <x v="0"/>
  </r>
  <r>
    <n v="90150.117823999986"/>
    <n v="1636"/>
    <n v="40317.583999999995"/>
    <x v="0"/>
  </r>
  <r>
    <n v="5877291.4662000006"/>
    <n v="108570"/>
    <n v="2714684.2800000003"/>
    <x v="0"/>
  </r>
  <r>
    <n v="1717970.7622999998"/>
    <n v="38975"/>
    <n v="930645.05"/>
    <x v="0"/>
  </r>
  <r>
    <n v="1717970.7622999998"/>
    <n v="38975"/>
    <n v="930645.05"/>
    <x v="0"/>
  </r>
  <r>
    <n v="559987.941399"/>
    <n v="10841"/>
    <n v="242524.011"/>
    <x v="0"/>
  </r>
  <r>
    <n v="3559064.954016"/>
    <n v="44734"/>
    <n v="1106674.426"/>
    <x v="0"/>
  </r>
  <r>
    <n v="1217422.50315"/>
    <n v="21917"/>
    <n v="518052.12900000002"/>
    <x v="0"/>
  </r>
  <r>
    <n v="671480.17321199994"/>
    <n v="9006"/>
    <n v="234210.03599999999"/>
    <x v="0"/>
  </r>
  <r>
    <n v="548946.04391999997"/>
    <n v="8670"/>
    <n v="226182.96000000002"/>
    <x v="0"/>
  </r>
  <r>
    <n v="498453.48756000004"/>
    <n v="8991"/>
    <n v="234125.63999999998"/>
    <x v="0"/>
  </r>
  <r>
    <n v="12722151.443669999"/>
    <n v="169682"/>
    <n v="4097311.2539999997"/>
    <x v="0"/>
  </r>
  <r>
    <n v="1440304.3329479999"/>
    <n v="26721"/>
    <n v="696135.49199999997"/>
    <x v="0"/>
  </r>
  <r>
    <n v="4555816.6490199994"/>
    <n v="123746"/>
    <n v="2176692.14"/>
    <x v="0"/>
  </r>
  <r>
    <n v="574264.554"/>
    <n v="17065"/>
    <n v="296931"/>
    <x v="0"/>
  </r>
  <r>
    <n v="1161768.81672"/>
    <n v="30110"/>
    <n v="534392.28"/>
    <x v="0"/>
  </r>
  <r>
    <n v="625690.28699999989"/>
    <n v="15075"/>
    <n v="274666.5"/>
    <x v="0"/>
  </r>
  <r>
    <n v="620678.95239600004"/>
    <n v="15123"/>
    <n v="276841.63800000004"/>
    <x v="0"/>
  </r>
  <r>
    <n v="632858.34726399998"/>
    <n v="15118"/>
    <n v="276719.87199999997"/>
    <x v="0"/>
  </r>
  <r>
    <n v="1713732.7494399999"/>
    <n v="44708"/>
    <n v="800809.696"/>
    <x v="0"/>
  </r>
  <r>
    <n v="1156626.6120240001"/>
    <n v="29562"/>
    <n v="493862.772"/>
    <x v="0"/>
  </r>
  <r>
    <n v="612777.37295999995"/>
    <n v="14827"/>
    <n v="264128.17800000001"/>
    <x v="0"/>
  </r>
  <r>
    <n v="2079012.2614799996"/>
    <n v="49598"/>
    <n v="895739.87999999989"/>
    <x v="0"/>
  </r>
  <r>
    <n v="706822.36320000002"/>
    <n v="16608"/>
    <n v="295124.15999999997"/>
    <x v="0"/>
  </r>
  <r>
    <n v="2085259.7620799998"/>
    <n v="49809"/>
    <n v="877634.58000000007"/>
    <x v="0"/>
  </r>
  <r>
    <n v="40165.549900000005"/>
    <n v="562"/>
    <n v="13221.05"/>
    <x v="0"/>
  </r>
  <r>
    <n v="2007652.6361320005"/>
    <n v="123398"/>
    <n v="1954871.1160000002"/>
    <x v="0"/>
  </r>
  <r>
    <n v="1652838.0074999998"/>
    <n v="95250"/>
    <n v="1712785.5"/>
    <x v="0"/>
  </r>
  <r>
    <n v="852888.31187999982"/>
    <n v="47595"/>
    <n v="792647.13"/>
    <x v="0"/>
  </r>
  <r>
    <n v="10132608.977262"/>
    <n v="223151"/>
    <n v="4497385.2539999997"/>
    <x v="0"/>
  </r>
  <r>
    <n v="3597112.9565999997"/>
    <n v="88954"/>
    <n v="1567369.48"/>
    <x v="0"/>
  </r>
  <r>
    <n v="15650483.562000001"/>
    <n v="318012"/>
    <n v="6837258"/>
    <x v="0"/>
  </r>
  <r>
    <n v="2699299.3992480002"/>
    <n v="95811"/>
    <n v="1675542.7679999999"/>
    <x v="0"/>
  </r>
  <r>
    <n v="3360654.9939600001"/>
    <n v="128452"/>
    <n v="2263067.3359999997"/>
    <x v="0"/>
  </r>
  <r>
    <n v="10939423.57346"/>
    <n v="367307"/>
    <n v="6550553.0379999997"/>
    <x v="0"/>
  </r>
  <r>
    <n v="1358970.7954560001"/>
    <n v="48156"/>
    <n v="852553.82400000002"/>
    <x v="0"/>
  </r>
  <r>
    <n v="467087.6826"/>
    <n v="16027"/>
    <n v="288325.73"/>
    <x v="0"/>
  </r>
  <r>
    <s v=""/>
    <s v=""/>
    <s v=""/>
    <x v="0"/>
  </r>
  <r>
    <s v=""/>
    <s v=""/>
    <s v=""/>
    <x v="0"/>
  </r>
  <r>
    <n v="1290735.8284800001"/>
    <n v="32512"/>
    <n v="543925.76000000001"/>
    <x v="0"/>
  </r>
  <r>
    <n v="2618225.9070000001"/>
    <n v="64478"/>
    <n v="1112245.5"/>
    <x v="0"/>
  </r>
  <r>
    <n v="6592285.3972500013"/>
    <n v="146825"/>
    <n v="2644318.25"/>
    <x v="0"/>
  </r>
  <r>
    <n v="1971628.7759999998"/>
    <n v="48987"/>
    <n v="821511.99"/>
    <x v="0"/>
  </r>
  <r>
    <n v="1409920.5984"/>
    <n v="32740"/>
    <n v="573604.79999999993"/>
    <x v="0"/>
  </r>
  <r>
    <n v="1258360.6198199999"/>
    <n v="32086"/>
    <n v="536157.06000000006"/>
    <x v="0"/>
  </r>
  <r>
    <s v=""/>
    <s v=""/>
    <s v=""/>
    <x v="0"/>
  </r>
  <r>
    <s v=""/>
    <s v=""/>
    <s v=""/>
    <x v="0"/>
  </r>
  <r>
    <s v=""/>
    <s v=""/>
    <s v=""/>
    <x v="0"/>
  </r>
  <r>
    <n v="331483.47963200003"/>
    <n v="6382"/>
    <n v="146479.66400000002"/>
    <x v="0"/>
  </r>
  <r>
    <n v="567479.20654000004"/>
    <n v="11138"/>
    <n v="259715.88400000002"/>
    <x v="0"/>
  </r>
  <r>
    <n v="2334885.0792959998"/>
    <n v="43582"/>
    <n v="1097220.432"/>
    <x v="0"/>
  </r>
  <r>
    <n v="1544138.8335000002"/>
    <n v="29867"/>
    <n v="686283.92600000009"/>
    <x v="0"/>
  </r>
  <r>
    <n v="1807620.2185000002"/>
    <n v="37711"/>
    <n v="977092.01"/>
    <x v="0"/>
  </r>
  <r>
    <n v="70212.465579999989"/>
    <n v="1553"/>
    <n v="34333.724000000002"/>
    <x v="0"/>
  </r>
  <r>
    <n v="1024914.711072"/>
    <n v="19977"/>
    <n v="521319.79200000002"/>
    <x v="0"/>
  </r>
  <r>
    <n v="146715.944452"/>
    <n v="3221"/>
    <n v="80924.403999999995"/>
    <x v="0"/>
  </r>
  <r>
    <n v="634492.61356799991"/>
    <n v="14388"/>
    <n v="335355.50400000002"/>
    <x v="0"/>
  </r>
  <r>
    <n v="149542.908"/>
    <n v="3000"/>
    <n v="77604"/>
    <x v="0"/>
  </r>
  <r>
    <n v="204503.89838399997"/>
    <n v="4812"/>
    <n v="115083.792"/>
    <x v="0"/>
  </r>
  <r>
    <n v="590342.32857600006"/>
    <n v="13104"/>
    <n v="319449.31199999998"/>
    <x v="0"/>
  </r>
  <r>
    <n v="3776122.6809600005"/>
    <n v="69792"/>
    <n v="1431433.9200000002"/>
    <x v="0"/>
  </r>
  <r>
    <n v="3728083.1949900002"/>
    <n v="77979"/>
    <n v="1599349.29"/>
    <x v="0"/>
  </r>
  <r>
    <n v="5917684.6847999999"/>
    <n v="153416"/>
    <n v="3019226.88"/>
    <x v="0"/>
  </r>
  <r>
    <n v="14614413.264"/>
    <n v="675093"/>
    <n v="8303643.9000000004"/>
    <x v="1"/>
  </r>
  <r>
    <n v="194497.49027999997"/>
    <n v="3516"/>
    <n v="83083.08"/>
    <x v="0"/>
  </r>
  <r>
    <n v="263977.10614000005"/>
    <n v="5533"/>
    <n v="129527.53"/>
    <x v="0"/>
  </r>
  <r>
    <n v="161134.78593999997"/>
    <n v="3823"/>
    <n v="89419.97"/>
    <x v="0"/>
  </r>
  <r>
    <n v="533809.62900000007"/>
    <n v="10359"/>
    <n v="239914.44"/>
    <x v="0"/>
  </r>
  <r>
    <n v="245539.12950000001"/>
    <n v="5502"/>
    <n v="129572.1"/>
    <x v="0"/>
  </r>
  <r>
    <n v="1862376.7889999999"/>
    <n v="43225"/>
    <n v="1008871.5"/>
    <x v="0"/>
  </r>
  <r>
    <n v="62553.531900000009"/>
    <n v="1515"/>
    <n v="35481.300000000003"/>
    <x v="0"/>
  </r>
  <r>
    <n v="96809.178240000008"/>
    <n v="1944"/>
    <n v="44653.68"/>
    <x v="0"/>
  </r>
  <r>
    <n v="891457.59168000007"/>
    <n v="19398"/>
    <n v="502796.16000000003"/>
    <x v="0"/>
  </r>
  <r>
    <n v="2034832.7672400002"/>
    <n v="47541"/>
    <n v="1023557.7300000001"/>
    <x v="0"/>
  </r>
  <r>
    <n v="866677.30737000005"/>
    <n v="23041"/>
    <n v="498376.82999999996"/>
    <x v="0"/>
  </r>
  <r>
    <n v="1110523.5108"/>
    <n v="20655"/>
    <n v="486218.69999999995"/>
    <x v="0"/>
  </r>
  <r>
    <n v="2250364.5712799998"/>
    <n v="42574"/>
    <n v="934925.04"/>
    <x v="0"/>
  </r>
  <r>
    <n v="375503.77049999998"/>
    <n v="9946"/>
    <n v="211551.41999999998"/>
    <x v="0"/>
  </r>
  <r>
    <n v="1455373.875"/>
    <n v="23655"/>
    <n v="544065"/>
    <x v="0"/>
  </r>
  <r>
    <n v="1122240.0136500001"/>
    <n v="18819"/>
    <n v="441305.55"/>
    <x v="0"/>
  </r>
  <r>
    <n v="783333.93288000009"/>
    <n v="14514"/>
    <n v="342965.82"/>
    <x v="0"/>
  </r>
  <r>
    <n v="367395.70362000004"/>
    <n v="6182"/>
    <n v="144473.34"/>
    <x v="0"/>
  </r>
  <r>
    <n v="732844.098"/>
    <n v="12600"/>
    <n v="298998"/>
    <x v="0"/>
  </r>
  <r>
    <n v="1484447.2012800002"/>
    <n v="26924"/>
    <n v="620328.95999999996"/>
    <x v="0"/>
  </r>
  <r>
    <n v="654707.63957999996"/>
    <n v="11309"/>
    <n v="267118.58"/>
    <x v="0"/>
  </r>
  <r>
    <n v="397163.44780000002"/>
    <n v="11444"/>
    <n v="247762.59999999998"/>
    <x v="0"/>
  </r>
  <r>
    <n v="223233.42496"/>
    <n v="4804"/>
    <n v="113662.64"/>
    <x v="0"/>
  </r>
  <r>
    <n v="222880.16027999998"/>
    <n v="4827"/>
    <n v="113482.77"/>
    <x v="0"/>
  </r>
  <r>
    <n v="1965174.1055999999"/>
    <n v="42288"/>
    <n v="977698.56"/>
    <x v="0"/>
  </r>
  <r>
    <n v="240571.625"/>
    <n v="6335"/>
    <n v="137469.5"/>
    <x v="0"/>
  </r>
  <r>
    <n v="180554.22719999999"/>
    <n v="4793"/>
    <n v="103528.8"/>
    <x v="0"/>
  </r>
  <r>
    <n v="1409148.9500000002"/>
    <n v="25586"/>
    <n v="639650"/>
    <x v="0"/>
  </r>
  <r>
    <n v="3960685.7409600001"/>
    <n v="50310"/>
    <n v="1191542.04"/>
    <x v="0"/>
  </r>
  <r>
    <n v="810151.18400000001"/>
    <n v="11800"/>
    <n v="304912"/>
    <x v="0"/>
  </r>
  <r>
    <s v=""/>
    <s v=""/>
    <s v=""/>
    <x v="0"/>
  </r>
  <r>
    <s v=""/>
    <s v=""/>
    <s v=""/>
    <x v="0"/>
  </r>
  <r>
    <n v="1817006.0503999998"/>
    <n v="23312"/>
    <n v="592824.16"/>
    <x v="0"/>
  </r>
  <r>
    <n v="2254664.412"/>
    <n v="81510"/>
    <n v="1450878"/>
    <x v="0"/>
  </r>
  <r>
    <n v="808982.78760000004"/>
    <n v="32895"/>
    <n v="581583.6"/>
    <x v="0"/>
  </r>
  <r>
    <n v="780435.4049999998"/>
    <n v="32875"/>
    <n v="566765"/>
    <x v="0"/>
  </r>
  <r>
    <n v="777713.14288000017"/>
    <n v="32723"/>
    <n v="546146.87"/>
    <x v="0"/>
  </r>
  <r>
    <n v="740518.848"/>
    <n v="32496"/>
    <n v="548532.47999999998"/>
    <x v="0"/>
  </r>
  <r>
    <n v="779701.5318"/>
    <n v="32462"/>
    <n v="574577.4"/>
    <x v="0"/>
  </r>
  <r>
    <n v="843802.44672000001"/>
    <n v="32304"/>
    <n v="556597.92000000004"/>
    <x v="0"/>
  </r>
  <r>
    <n v="425174.69040000002"/>
    <n v="16564"/>
    <n v="296495.59999999998"/>
    <x v="0"/>
  </r>
  <r>
    <n v="363626.87063999998"/>
    <n v="16167"/>
    <n v="270958.92000000004"/>
    <x v="0"/>
  </r>
  <r>
    <n v="421614.82862999995"/>
    <n v="16101"/>
    <n v="279030.32999999996"/>
    <x v="0"/>
  </r>
  <r>
    <n v="1225560.1280799997"/>
    <n v="48943"/>
    <n v="859439.08"/>
    <x v="0"/>
  </r>
  <r>
    <n v="11577099.166668"/>
    <n v="384227"/>
    <n v="6438876.0659999996"/>
    <x v="0"/>
  </r>
  <r>
    <n v="1023458.234188"/>
    <n v="23777"/>
    <n v="529466.23600000003"/>
    <x v="0"/>
  </r>
  <r>
    <n v="306517.35428999999"/>
    <n v="6363"/>
    <n v="141252.23700000002"/>
    <x v="0"/>
  </r>
  <r>
    <n v="2263151.0317500001"/>
    <n v="57710"/>
    <n v="1026372.35"/>
    <x v="0"/>
  </r>
  <r>
    <n v="1046771.751672"/>
    <n v="21064"/>
    <n v="531086.63199999998"/>
    <x v="0"/>
  </r>
  <r>
    <n v="884255.71247999999"/>
    <n v="26748"/>
    <n v="597470.076"/>
    <x v="0"/>
  </r>
  <r>
    <n v="301762.68761600001"/>
    <n v="6431"/>
    <n v="142408.06399999998"/>
    <x v="0"/>
  </r>
  <r>
    <n v="466337.65499999997"/>
    <n v="9325"/>
    <n v="211491"/>
    <x v="0"/>
  </r>
  <r>
    <n v="1502021.0004799999"/>
    <n v="28840"/>
    <n v="684603.92"/>
    <x v="0"/>
  </r>
  <r>
    <n v="105761.06910000002"/>
    <n v="3301"/>
    <n v="72044.324999999997"/>
    <x v="0"/>
  </r>
  <r>
    <n v="2057703.0479200003"/>
    <n v="40955"/>
    <n v="941309.72000000009"/>
    <x v="0"/>
  </r>
  <r>
    <n v="1946598.8320800003"/>
    <n v="38010"/>
    <n v="873697.86"/>
    <x v="0"/>
  </r>
  <r>
    <n v="119431.64202400003"/>
    <n v="3314"/>
    <n v="68324.737999999998"/>
    <x v="0"/>
  </r>
  <r>
    <n v="299973.45484800002"/>
    <n v="6432"/>
    <n v="152425.53599999999"/>
    <x v="0"/>
  </r>
  <r>
    <s v=""/>
    <s v=""/>
    <s v=""/>
    <x v="0"/>
  </r>
  <r>
    <s v=""/>
    <s v=""/>
    <s v=""/>
    <x v="0"/>
  </r>
  <r>
    <n v="342345.21446400002"/>
    <n v="16787"/>
    <n v="283633.152"/>
    <x v="0"/>
  </r>
  <r>
    <n v="2564006.9373299996"/>
    <n v="119153"/>
    <n v="1995336.1379999998"/>
    <x v="0"/>
  </r>
  <r>
    <n v="4491304.6294220006"/>
    <n v="203983"/>
    <n v="3517074.8860000004"/>
    <x v="0"/>
  </r>
  <r>
    <n v="1820863.274736"/>
    <n v="84984"/>
    <n v="1460195.088"/>
    <x v="0"/>
  </r>
  <r>
    <n v="1161340.7260799999"/>
    <n v="27966"/>
    <n v="503835.45599999995"/>
    <x v="0"/>
  </r>
  <r>
    <n v="2442130.93481"/>
    <n v="59297"/>
    <n v="1045880.4860000001"/>
    <x v="0"/>
  </r>
  <r>
    <n v="7653907.2631139997"/>
    <n v="135423"/>
    <n v="2974701.6180000002"/>
    <x v="0"/>
  </r>
  <r>
    <n v="8802.9339199999995"/>
    <n v="242"/>
    <n v="4317.28"/>
    <x v="0"/>
  </r>
  <r>
    <n v="1525227.4584599999"/>
    <n v="43271"/>
    <n v="732578.03"/>
    <x v="0"/>
  </r>
  <r>
    <n v="2026153.5566999994"/>
    <n v="58569"/>
    <n v="989816.09999999986"/>
    <x v="0"/>
  </r>
  <r>
    <n v="4549221.4586500004"/>
    <n v="130405"/>
    <n v="2205148.5499999998"/>
    <x v="0"/>
  </r>
  <r>
    <n v="1085050.0280000002"/>
    <n v="26965"/>
    <n v="482673.49999999994"/>
    <x v="0"/>
  </r>
  <r>
    <n v="4145137.7553600008"/>
    <n v="100086"/>
    <n v="1797544.56"/>
    <x v="0"/>
  </r>
  <r>
    <n v="529536.45779999997"/>
    <n v="13967"/>
    <n v="247215.9"/>
    <x v="0"/>
  </r>
  <r>
    <n v="5434964.9546400011"/>
    <n v="141784"/>
    <n v="2564872.5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760301.7638499998"/>
    <n v="380427"/>
    <n v="6417803.4900000002"/>
    <x v="0"/>
  </r>
  <r>
    <n v="990273.36786"/>
    <n v="27598"/>
    <n v="453214.35600000003"/>
    <x v="0"/>
  </r>
  <r>
    <n v="2980527.7454999997"/>
    <n v="83518"/>
    <n v="1402601.2920000001"/>
    <x v="0"/>
  </r>
  <r>
    <n v="2761902.0811199998"/>
    <n v="145886"/>
    <n v="2340594.9840000002"/>
    <x v="0"/>
  </r>
  <r>
    <n v="1675942.4924000001"/>
    <n v="42383"/>
    <n v="728987.6"/>
    <x v="0"/>
  </r>
  <r>
    <n v="591918.6"/>
    <n v="13468"/>
    <n v="236767.43999999997"/>
    <x v="0"/>
  </r>
  <r>
    <n v="9320599.1721119992"/>
    <n v="112506"/>
    <n v="2598438.5759999999"/>
    <x v="0"/>
  </r>
  <r>
    <n v="8023593.5920000011"/>
    <n v="164200"/>
    <n v="3749342.8"/>
    <x v="0"/>
  </r>
  <r>
    <n v="7320966.15888"/>
    <n v="165316"/>
    <n v="3697457.656"/>
    <x v="0"/>
  </r>
  <r>
    <n v="2138635.5953600002"/>
    <n v="46895"/>
    <n v="1081211.1200000001"/>
    <x v="0"/>
  </r>
  <r>
    <n v="1881054.8266379999"/>
    <n v="41843"/>
    <n v="921633.91799999995"/>
    <x v="0"/>
  </r>
  <r>
    <n v="2563557.0670080003"/>
    <n v="75083"/>
    <n v="1227757.216"/>
    <x v="0"/>
  </r>
  <r>
    <n v="4248817.9122480005"/>
    <n v="78391"/>
    <n v="1795781.0280000002"/>
    <x v="0"/>
  </r>
  <r>
    <n v="2104425.2595079998"/>
    <n v="75569"/>
    <n v="1293439.004"/>
    <x v="0"/>
  </r>
  <r>
    <n v="912324.51468000002"/>
    <n v="30694"/>
    <n v="533523.10800000001"/>
    <x v="0"/>
  </r>
  <r>
    <n v="8813.7703799999999"/>
    <n v="243"/>
    <n v="4227.2280000000001"/>
    <x v="0"/>
  </r>
  <r>
    <n v="2609798.1791039994"/>
    <n v="75182"/>
    <n v="1300347.872"/>
    <x v="0"/>
  </r>
  <r>
    <n v="2208746.2005000003"/>
    <n v="60375"/>
    <n v="1050283.5"/>
    <x v="0"/>
  </r>
  <r>
    <n v="494499.84095200006"/>
    <n v="15053"/>
    <n v="260537.32399999999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1"/>
  </r>
  <r>
    <n v="14240883.317709997"/>
    <n v="395023"/>
    <n v="6758843.5299999993"/>
    <x v="0"/>
  </r>
  <r>
    <n v="178517.68531200002"/>
    <n v="3951"/>
    <n v="87680.592000000004"/>
    <x v="0"/>
  </r>
  <r>
    <n v="83570.988671999992"/>
    <n v="1626"/>
    <n v="36084.192000000003"/>
    <x v="0"/>
  </r>
  <r>
    <n v="2711841.7409999999"/>
    <n v="63210"/>
    <n v="1485940.68"/>
    <x v="0"/>
  </r>
  <r>
    <n v="433416.95020800002"/>
    <n v="10923"/>
    <n v="242403.21600000001"/>
    <x v="0"/>
  </r>
  <r>
    <n v="10772431.139111999"/>
    <n v="276569"/>
    <n v="6127662.7639999995"/>
    <x v="0"/>
  </r>
  <r>
    <n v="1271201.0774999999"/>
    <n v="20875"/>
    <n v="502252.5"/>
    <x v="0"/>
  </r>
  <r>
    <n v="2555686.6615800001"/>
    <n v="36153"/>
    <n v="868395.05999999994"/>
    <x v="0"/>
  </r>
  <r>
    <n v="800677.33844399999"/>
    <n v="14617"/>
    <n v="350252.554"/>
    <x v="0"/>
  </r>
  <r>
    <n v="591156.12082800001"/>
    <n v="10189"/>
    <n v="248489.33200000002"/>
    <x v="0"/>
  </r>
  <r>
    <n v="7884416.6213600012"/>
    <n v="255947"/>
    <n v="4289671.7200000007"/>
    <x v="0"/>
  </r>
  <r>
    <n v="3494823.9075000002"/>
    <n v="112150"/>
    <n v="1894213.5"/>
    <x v="0"/>
  </r>
  <r>
    <n v="7617205.0889999997"/>
    <n v="180063"/>
    <n v="3187115.1"/>
    <x v="0"/>
  </r>
  <r>
    <n v="1930423.1039999998"/>
    <n v="45036"/>
    <n v="846676.8"/>
    <x v="0"/>
  </r>
  <r>
    <s v=""/>
    <s v=""/>
    <s v=""/>
    <x v="0"/>
  </r>
  <r>
    <s v=""/>
    <s v=""/>
    <s v=""/>
    <x v="0"/>
  </r>
  <r>
    <s v=""/>
    <s v=""/>
    <s v=""/>
    <x v="0"/>
  </r>
  <r>
    <n v="1340893.81917"/>
    <n v="43473"/>
    <n v="727955.38500000001"/>
    <x v="0"/>
  </r>
  <r>
    <n v="893132.93433000008"/>
    <n v="29210"/>
    <n v="487252.01"/>
    <x v="0"/>
  </r>
  <r>
    <n v="873170.15262399998"/>
    <n v="29144"/>
    <n v="485364.17599999998"/>
    <x v="0"/>
  </r>
  <r>
    <n v="873314.37230399996"/>
    <n v="29196"/>
    <n v="484098.87599999999"/>
    <x v="0"/>
  </r>
  <r>
    <n v="815101.90171200002"/>
    <n v="29232"/>
    <n v="487209.74400000006"/>
    <x v="0"/>
  </r>
  <r>
    <n v="825806.27656799997"/>
    <n v="29286"/>
    <n v="499882.734"/>
    <x v="0"/>
  </r>
  <r>
    <n v="1252587.3577559998"/>
    <n v="43893"/>
    <n v="742493.98800000001"/>
    <x v="0"/>
  </r>
  <r>
    <n v="1599209.6980979997"/>
    <n v="58199"/>
    <n v="985949.25899999996"/>
    <x v="0"/>
  </r>
  <r>
    <n v="2047861.5566720001"/>
    <n v="73046"/>
    <n v="1216069.808"/>
    <x v="0"/>
  </r>
  <r>
    <s v=""/>
    <s v=""/>
    <s v=""/>
    <x v="1"/>
  </r>
  <r>
    <n v="5950451.5199999996"/>
    <n v="224376"/>
    <n v="2333510.4"/>
    <x v="1"/>
  </r>
  <r>
    <n v="1424772.69144"/>
    <n v="32232"/>
    <n v="566960.88"/>
    <x v="0"/>
  </r>
  <r>
    <n v="1533991.1414399999"/>
    <n v="32646"/>
    <n v="571957.92000000004"/>
    <x v="0"/>
  </r>
  <r>
    <n v="1253497.1195399999"/>
    <n v="28318"/>
    <n v="634040.02"/>
    <x v="0"/>
  </r>
  <r>
    <n v="2530376.2923750002"/>
    <n v="85125"/>
    <n v="1514288.6250000002"/>
    <x v="0"/>
  </r>
  <r>
    <n v="8537271.4932119995"/>
    <n v="255156"/>
    <n v="4533866.9639999997"/>
    <x v="0"/>
  </r>
  <r>
    <n v="2032902.6325919998"/>
    <n v="58332"/>
    <n v="1028276.496"/>
    <x v="0"/>
  </r>
  <r>
    <n v="529019.53868400003"/>
    <n v="14651"/>
    <n v="260729.196"/>
    <x v="0"/>
  </r>
  <r>
    <n v="4655469.3156719999"/>
    <n v="243372"/>
    <n v="4282860.4559999993"/>
    <x v="0"/>
  </r>
  <r>
    <n v="589306.25807999994"/>
    <n v="30417"/>
    <n v="542639.28"/>
    <x v="0"/>
  </r>
  <r>
    <n v="563546.08266000007"/>
    <n v="30305"/>
    <n v="515124.39"/>
    <x v="0"/>
  </r>
  <r>
    <n v="869857.42544999998"/>
    <n v="44865"/>
    <n v="787201.28999999992"/>
    <x v="0"/>
  </r>
  <r>
    <n v="1205466.9316799999"/>
    <n v="60692"/>
    <n v="1094883.68"/>
    <x v="0"/>
  </r>
  <r>
    <n v="2878660.0908799996"/>
    <n v="181232"/>
    <n v="2937408.2559999996"/>
    <x v="0"/>
  </r>
  <r>
    <n v="4017628.3816"/>
    <n v="81343"/>
    <n v="1877396.44"/>
    <x v="0"/>
  </r>
  <r>
    <n v="5776759.875"/>
    <n v="139220"/>
    <n v="3080938.6"/>
    <x v="0"/>
  </r>
  <r>
    <n v="624905.81999999995"/>
    <n v="27930"/>
    <n v="473413.5"/>
    <x v="0"/>
  </r>
  <r>
    <n v="917407.4754"/>
    <n v="41187"/>
    <n v="696060.29999999993"/>
    <x v="0"/>
  </r>
  <r>
    <n v="620423.26419000002"/>
    <n v="27953"/>
    <n v="473244.29"/>
    <x v="0"/>
  </r>
  <r>
    <n v="590796.64799999993"/>
    <n v="27066"/>
    <n v="460122"/>
    <x v="0"/>
  </r>
  <r>
    <n v="1108638.72"/>
    <n v="54992"/>
    <n v="923865.60000000009"/>
    <x v="0"/>
  </r>
  <r>
    <n v="1012299.76596"/>
    <n v="12524"/>
    <n v="319236.76"/>
    <x v="0"/>
  </r>
  <r>
    <n v="2231788.17264"/>
    <n v="26143"/>
    <n v="612791.92000000004"/>
    <x v="0"/>
  </r>
  <r>
    <n v="1501654.7808000001"/>
    <n v="45830"/>
    <n v="807341.28"/>
    <x v="0"/>
  </r>
  <r>
    <n v="432452.75436000002"/>
    <n v="15356"/>
    <n v="259731.38400000002"/>
    <x v="0"/>
  </r>
  <r>
    <n v="885460.831794"/>
    <n v="30387"/>
    <n v="526120.51800000004"/>
    <x v="0"/>
  </r>
  <r>
    <n v="4084307.9402399999"/>
    <n v="121803"/>
    <n v="2195864.4839999997"/>
    <x v="0"/>
  </r>
  <r>
    <n v="1812350.131578"/>
    <n v="47789"/>
    <n v="817478.63400000008"/>
    <x v="0"/>
  </r>
  <r>
    <n v="3474883.3838879997"/>
    <n v="79051"/>
    <n v="1414854.798"/>
    <x v="0"/>
  </r>
  <r>
    <n v="9102202.3476800006"/>
    <n v="222011"/>
    <n v="3805268.54"/>
    <x v="0"/>
  </r>
  <r>
    <n v="15364842.810176002"/>
    <n v="395026"/>
    <n v="6585873.4720000001"/>
    <x v="0"/>
  </r>
  <r>
    <n v="1227230.8072200001"/>
    <n v="21395"/>
    <n v="561148.06000000006"/>
    <x v="0"/>
  </r>
  <r>
    <n v="1725618.48704"/>
    <n v="41045"/>
    <n v="1066513.28"/>
    <x v="0"/>
  </r>
  <r>
    <n v="1435662.5999999999"/>
    <n v="25125"/>
    <n v="631893.75"/>
    <x v="0"/>
  </r>
  <r>
    <n v="4129896.7580079995"/>
    <n v="70877"/>
    <n v="1867041.9339999999"/>
    <x v="0"/>
  </r>
  <r>
    <n v="3851093.3258880004"/>
    <n v="85744"/>
    <n v="2128852.0320000001"/>
    <x v="0"/>
  </r>
  <r>
    <n v="2195236.344"/>
    <n v="47750"/>
    <n v="1187256"/>
    <x v="0"/>
  </r>
  <r>
    <n v="822966"/>
    <n v="14438"/>
    <n v="216570"/>
    <x v="1"/>
  </r>
  <r>
    <n v="436175.04"/>
    <n v="8286"/>
    <n v="116004"/>
    <x v="1"/>
  </r>
  <r>
    <n v="170088"/>
    <n v="5968"/>
    <n v="89520"/>
    <x v="0"/>
  </r>
  <r>
    <n v="171432.1"/>
    <n v="6619"/>
    <n v="92666"/>
    <x v="0"/>
  </r>
  <r>
    <n v="5822116.2475400008"/>
    <n v="371729"/>
    <n v="4997524.676"/>
    <x v="1"/>
  </r>
  <r>
    <n v="4454480.5893209996"/>
    <n v="86861"/>
    <n v="2132350.6889999998"/>
    <x v="0"/>
  </r>
  <r>
    <n v="1149085.9251719997"/>
    <n v="24503"/>
    <n v="554845.93199999991"/>
    <x v="0"/>
  </r>
  <r>
    <n v="8365816.5328140007"/>
    <n v="178091"/>
    <n v="3826997.4990000003"/>
    <x v="0"/>
  </r>
  <r>
    <n v="2635060.6693079998"/>
    <n v="61188"/>
    <n v="1332858.2040000001"/>
    <x v="0"/>
  </r>
  <r>
    <n v="250947.05679999999"/>
    <n v="6325"/>
    <n v="125285.6"/>
    <x v="0"/>
  </r>
  <r>
    <n v="1325247.0890999998"/>
    <n v="20770"/>
    <n v="504087.89999999997"/>
    <x v="0"/>
  </r>
  <r>
    <n v="1529523.38265"/>
    <n v="31253"/>
    <n v="709755.63"/>
    <x v="0"/>
  </r>
  <r>
    <n v="1513594.2905999997"/>
    <n v="34839"/>
    <n v="773425.79999999993"/>
    <x v="0"/>
  </r>
  <r>
    <n v="310609.89400000003"/>
    <n v="8050"/>
    <n v="172753"/>
    <x v="0"/>
  </r>
  <r>
    <n v="5751114.8079500003"/>
    <n v="127909"/>
    <n v="2308757.4500000002"/>
    <x v="0"/>
  </r>
  <r>
    <n v="1280872.6319999998"/>
    <n v="32240"/>
    <n v="538408"/>
    <x v="0"/>
  </r>
  <r>
    <n v="687831.45948000008"/>
    <n v="15969"/>
    <n v="285525.71999999997"/>
    <x v="0"/>
  </r>
  <r>
    <n v="3296384.0159999998"/>
    <n v="81853"/>
    <n v="1373493.34"/>
    <x v="0"/>
  </r>
  <r>
    <n v="3176651.1816000002"/>
    <n v="80999"/>
    <n v="1357543.2400000002"/>
    <x v="0"/>
  </r>
  <r>
    <s v=""/>
    <s v=""/>
    <s v=""/>
    <x v="1"/>
  </r>
  <r>
    <n v="1107581.608944"/>
    <n v="32724"/>
    <n v="587264.9040000001"/>
    <x v="0"/>
  </r>
  <r>
    <n v="1581401.0192500001"/>
    <n v="48625"/>
    <n v="875152.75"/>
    <x v="0"/>
  </r>
  <r>
    <n v="512517.03248000005"/>
    <n v="16385"/>
    <n v="286803.04000000004"/>
    <x v="0"/>
  </r>
  <r>
    <n v="527451.47424000001"/>
    <n v="15976"/>
    <n v="280858.07999999996"/>
    <x v="0"/>
  </r>
  <r>
    <n v="519688.54589400004"/>
    <n v="16443"/>
    <n v="291468.61799999996"/>
    <x v="0"/>
  </r>
  <r>
    <n v="491509.12440000003"/>
    <n v="16338"/>
    <n v="281667.12"/>
    <x v="0"/>
  </r>
  <r>
    <n v="510402.15532800002"/>
    <n v="16078"/>
    <n v="282458.304"/>
    <x v="0"/>
  </r>
  <r>
    <n v="1412981.0762320003"/>
    <n v="49138"/>
    <n v="867924.49400000006"/>
    <x v="0"/>
  </r>
  <r>
    <s v=""/>
    <s v=""/>
    <s v=""/>
    <x v="0"/>
  </r>
  <r>
    <s v=""/>
    <s v=""/>
    <s v=""/>
    <x v="0"/>
  </r>
  <r>
    <s v=""/>
    <s v=""/>
    <s v=""/>
    <x v="0"/>
  </r>
  <r>
    <n v="2070055.232352"/>
    <n v="88794"/>
    <n v="1567036.5119999999"/>
    <x v="0"/>
  </r>
  <r>
    <n v="4641578.3863679999"/>
    <n v="132168"/>
    <n v="2244476.9759999998"/>
    <x v="0"/>
  </r>
  <r>
    <n v="642616.77788000007"/>
    <n v="13171"/>
    <n v="298059.73"/>
    <x v="0"/>
  </r>
  <r>
    <n v="2144228.8344000001"/>
    <n v="42122"/>
    <n v="994079.20000000007"/>
    <x v="0"/>
  </r>
  <r>
    <n v="794873.02895000007"/>
    <n v="19747"/>
    <n v="443320.14999999997"/>
    <x v="0"/>
  </r>
  <r>
    <s v=""/>
    <s v=""/>
    <s v=""/>
    <x v="1"/>
  </r>
  <r>
    <n v="1954553.4153600002"/>
    <n v="26084"/>
    <n v="637492.96000000008"/>
    <x v="0"/>
  </r>
  <r>
    <n v="2907290.2622400001"/>
    <n v="39026"/>
    <n v="958868.82000000007"/>
    <x v="0"/>
  </r>
  <r>
    <n v="846261.31919999991"/>
    <n v="12903"/>
    <n v="329284.56"/>
    <x v="0"/>
  </r>
  <r>
    <n v="879460.53888000012"/>
    <n v="13479"/>
    <n v="332122.56"/>
    <x v="0"/>
  </r>
  <r>
    <n v="8145.1726200000003"/>
    <n v="122"/>
    <n v="3026.8199999999997"/>
    <x v="0"/>
  </r>
  <r>
    <n v="1717339.7034"/>
    <n v="23148"/>
    <n v="566778.78"/>
    <x v="0"/>
  </r>
  <r>
    <n v="976675.19400000002"/>
    <n v="12375"/>
    <n v="320958"/>
    <x v="0"/>
  </r>
  <r>
    <n v="737564.69802400004"/>
    <n v="11627"/>
    <n v="298488.34399999998"/>
    <x v="0"/>
  </r>
  <r>
    <n v="628369.30484999996"/>
    <n v="11079"/>
    <n v="269108.90999999997"/>
    <x v="0"/>
  </r>
  <r>
    <n v="5796895.7688800003"/>
    <n v="73343"/>
    <n v="1767346.2710000002"/>
    <x v="0"/>
  </r>
  <r>
    <n v="1963138.4235"/>
    <n v="22702"/>
    <n v="587414.25"/>
    <x v="0"/>
  </r>
  <r>
    <n v="708359.98078800004"/>
    <n v="12189"/>
    <n v="293559.87599999999"/>
    <x v="0"/>
  </r>
  <r>
    <n v="731362.0895"/>
    <n v="11510"/>
    <n v="294310.7"/>
    <x v="0"/>
  </r>
  <r>
    <n v="2180042.470125"/>
    <n v="34515"/>
    <n v="846618.43499999994"/>
    <x v="0"/>
  </r>
  <r>
    <n v="619113.78278400004"/>
    <n v="11183"/>
    <n v="285569.08799999999"/>
    <x v="0"/>
  </r>
  <r>
    <n v="505544.43232800002"/>
    <n v="17748"/>
    <n v="316162.87199999997"/>
    <x v="0"/>
  </r>
  <r>
    <n v="1010711.3962500001"/>
    <n v="35403"/>
    <n v="610701.75"/>
    <x v="0"/>
  </r>
  <r>
    <n v="473357.75846400001"/>
    <n v="17604"/>
    <n v="308175.62400000001"/>
    <x v="0"/>
  </r>
  <r>
    <n v="552518.04889599991"/>
    <n v="17672"/>
    <n v="311804.76799999998"/>
    <x v="0"/>
  </r>
  <r>
    <n v="529489.64880000008"/>
    <n v="17703"/>
    <n v="308740.32"/>
    <x v="0"/>
  </r>
  <r>
    <n v="530545.14474999998"/>
    <n v="17755"/>
    <n v="313375.75"/>
    <x v="0"/>
  </r>
  <r>
    <n v="479487.72448799992"/>
    <n v="17714"/>
    <n v="320942.25199999998"/>
    <x v="0"/>
  </r>
  <r>
    <n v="961122.01640000008"/>
    <n v="35260"/>
    <n v="621281.20000000007"/>
    <x v="0"/>
  </r>
  <r>
    <n v="1419480.9836129998"/>
    <n v="16129"/>
    <n v="420337.86900000001"/>
    <x v="0"/>
  </r>
  <r>
    <n v="3112139.03"/>
    <n v="83413"/>
    <n v="1518116.5999999999"/>
    <x v="0"/>
  </r>
  <r>
    <n v="12757645.172490001"/>
    <n v="354885"/>
    <n v="4634088.33"/>
    <x v="1"/>
  </r>
  <r>
    <n v="560376.17888000002"/>
    <n v="13940"/>
    <n v="232714.36"/>
    <x v="0"/>
  </r>
  <r>
    <n v="585333.62999999989"/>
    <n v="13950"/>
    <n v="245938.5"/>
    <x v="0"/>
  </r>
  <r>
    <n v="1626122.7353160002"/>
    <n v="40273"/>
    <n v="675861.48600000003"/>
    <x v="0"/>
  </r>
  <r>
    <n v="1219340.2995839997"/>
    <n v="27532"/>
    <n v="499320.35199999996"/>
    <x v="0"/>
  </r>
  <r>
    <n v="976857.69194999989"/>
    <n v="11811"/>
    <n v="286889.19"/>
    <x v="0"/>
  </r>
  <r>
    <n v="8374743.7737600002"/>
    <n v="80584"/>
    <n v="2098407.36"/>
    <x v="0"/>
  </r>
  <r>
    <n v="2885163.3424800001"/>
    <n v="36502"/>
    <n v="880428.24"/>
    <x v="0"/>
  </r>
  <r>
    <n v="3423817.3916599997"/>
    <n v="46117"/>
    <n v="1128482.99"/>
    <x v="0"/>
  </r>
  <r>
    <n v="847138.02211999998"/>
    <n v="11566"/>
    <n v="287068.12"/>
    <x v="0"/>
  </r>
  <r>
    <n v="1007554.1263199999"/>
    <n v="11998"/>
    <n v="314467.58"/>
    <x v="0"/>
  </r>
  <r>
    <n v="920883.48479999986"/>
    <n v="11757"/>
    <n v="280757.15999999997"/>
    <x v="0"/>
  </r>
  <r>
    <n v="1838628.8774499998"/>
    <n v="24769"/>
    <n v="637306.37"/>
    <x v="0"/>
  </r>
  <r>
    <n v="2451920.3835"/>
    <n v="36505"/>
    <n v="879770.5"/>
    <x v="0"/>
  </r>
  <r>
    <n v="5762632.8959999997"/>
    <n v="72640"/>
    <n v="1808736"/>
    <x v="0"/>
  </r>
  <r>
    <n v="735464.86927000002"/>
    <n v="11719"/>
    <n v="282545.08999999997"/>
    <x v="0"/>
  </r>
  <r>
    <n v="1527454.05929"/>
    <n v="23351"/>
    <n v="571865.99"/>
    <x v="0"/>
  </r>
  <r>
    <n v="11523278.983350001"/>
    <n v="270355"/>
    <n v="5087540.3900000006"/>
    <x v="0"/>
  </r>
  <r>
    <n v="5537545.0572000006"/>
    <n v="185415"/>
    <n v="3276653.88"/>
    <x v="0"/>
  </r>
  <r>
    <n v="2667274.0151200001"/>
    <n v="89309"/>
    <n v="1578268.648"/>
    <x v="0"/>
  </r>
  <r>
    <n v="2294967.8702199999"/>
    <n v="55831"/>
    <n v="1322748.0519999999"/>
    <x v="0"/>
  </r>
  <r>
    <n v="286535.29197799996"/>
    <n v="6487"/>
    <n v="148695.014"/>
    <x v="0"/>
  </r>
  <r>
    <n v="1659995.6898400001"/>
    <n v="37615"/>
    <n v="893431.48"/>
    <x v="0"/>
  </r>
  <r>
    <n v="1247493.754646"/>
    <n v="28253"/>
    <n v="675416.21799999999"/>
    <x v="0"/>
  </r>
  <r>
    <n v="5467533.8850000007"/>
    <n v="123750"/>
    <n v="2709382.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497048.6503999999"/>
    <n v="56310"/>
    <n v="988803.6"/>
    <x v="0"/>
  </r>
  <r>
    <n v="722511.97499999998"/>
    <n v="28150"/>
    <n v="499662.5"/>
    <x v="0"/>
  </r>
  <r>
    <n v="4423193.3815919999"/>
    <n v="202023"/>
    <n v="2829938.1839999999"/>
    <x v="1"/>
  </r>
  <r>
    <n v="1813111.5718800004"/>
    <n v="44212"/>
    <n v="783878.76"/>
    <x v="0"/>
  </r>
  <r>
    <n v="7879599.5688000014"/>
    <n v="235167"/>
    <n v="4282391.07"/>
    <x v="0"/>
  </r>
  <r>
    <n v="2625944.1070200005"/>
    <n v="75322"/>
    <n v="1330939.7400000002"/>
    <x v="0"/>
  </r>
  <r>
    <n v="1534598.0711999999"/>
    <n v="44599"/>
    <n v="789402.29999999993"/>
    <x v="0"/>
  </r>
  <r>
    <n v="5716287.6699600006"/>
    <n v="135142"/>
    <n v="2436610.2600000002"/>
    <x v="0"/>
  </r>
  <r>
    <s v=""/>
    <s v=""/>
    <s v=""/>
    <x v="0"/>
  </r>
  <r>
    <s v=""/>
    <s v=""/>
    <s v=""/>
    <x v="0"/>
  </r>
  <r>
    <s v=""/>
    <s v=""/>
    <s v=""/>
    <x v="0"/>
  </r>
  <r>
    <n v="1771531.8220799998"/>
    <n v="26724"/>
    <n v="625982.97600000002"/>
    <x v="0"/>
  </r>
  <r>
    <n v="2516673.2612000001"/>
    <n v="47425"/>
    <n v="1060992.1000000001"/>
    <x v="0"/>
  </r>
  <r>
    <n v="493926.65340199997"/>
    <n v="7787"/>
    <n v="174101.74600000001"/>
    <x v="0"/>
  </r>
  <r>
    <n v="466994.15363999997"/>
    <n v="7838"/>
    <n v="175100.92"/>
    <x v="0"/>
  </r>
  <r>
    <n v="333998.67240000004"/>
    <n v="5718"/>
    <n v="123703.212"/>
    <x v="0"/>
  </r>
  <r>
    <n v="1131618.8669319998"/>
    <n v="17681"/>
    <n v="405743.58799999999"/>
    <x v="0"/>
  </r>
  <r>
    <n v="777967.95686399995"/>
    <n v="14048"/>
    <n v="310938.43200000003"/>
    <x v="0"/>
  </r>
  <r>
    <n v="876433.34219999996"/>
    <n v="13117"/>
    <n v="302740.36"/>
    <x v="0"/>
  </r>
  <r>
    <n v="709719.82178800006"/>
    <n v="9467"/>
    <n v="217305.51800000001"/>
    <x v="0"/>
  </r>
  <r>
    <n v="3713457.2264279998"/>
    <n v="58869"/>
    <n v="1382008.6439999999"/>
    <x v="0"/>
  </r>
  <r>
    <n v="2793471.020488"/>
    <n v="51718"/>
    <n v="1152897.6560000002"/>
    <x v="0"/>
  </r>
  <r>
    <n v="562760.97675200005"/>
    <n v="9542"/>
    <n v="221298.06400000001"/>
    <x v="0"/>
  </r>
  <r>
    <n v="515295.61018800008"/>
    <n v="15898"/>
    <n v="288357.924"/>
    <x v="0"/>
  </r>
  <r>
    <n v="4240416.9844080005"/>
    <n v="130086"/>
    <n v="2287172.0520000001"/>
    <x v="0"/>
  </r>
  <r>
    <n v="13433577.917056"/>
    <n v="211321"/>
    <n v="5328670.3360000001"/>
    <x v="0"/>
  </r>
  <r>
    <n v="1836095.329404"/>
    <n v="48467"/>
    <n v="857187.36199999996"/>
    <x v="0"/>
  </r>
  <r>
    <n v="1082580.90864"/>
    <n v="31535"/>
    <n v="565611.76"/>
    <x v="0"/>
  </r>
  <r>
    <n v="8379974.2219199985"/>
    <n v="235896"/>
    <n v="4260281.7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6949.9196639999"/>
    <n v="30441"/>
    <n v="790735.41599999997"/>
    <x v="0"/>
  </r>
  <r>
    <n v="217968.60984000002"/>
    <n v="3657"/>
    <n v="81697.38"/>
    <x v="0"/>
  </r>
  <r>
    <n v="180217.60324"/>
    <n v="3316"/>
    <n v="74377.88"/>
    <x v="0"/>
  </r>
  <r>
    <n v="1259493.2250000001"/>
    <n v="20395"/>
    <n v="469085"/>
    <x v="0"/>
  </r>
  <r>
    <n v="560512.45018000004"/>
    <n v="9631"/>
    <n v="220935.14"/>
    <x v="0"/>
  </r>
  <r>
    <n v="550099.6605"/>
    <n v="16655"/>
    <n v="292295.25"/>
    <x v="0"/>
  </r>
  <r>
    <n v="1105753.2877200001"/>
    <n v="32726"/>
    <n v="590049.78"/>
    <x v="0"/>
  </r>
  <r>
    <n v="11524978.593215998"/>
    <n v="324972"/>
    <n v="5694159.3839999996"/>
    <x v="0"/>
  </r>
  <r>
    <n v="2715654.1924680001"/>
    <n v="81106"/>
    <n v="1454555.004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86342.03129999992"/>
    <n v="8999"/>
    <n v="224075.099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2887915.2359999996"/>
    <n v="44950"/>
    <n v="1168250.5"/>
    <x v="0"/>
  </r>
  <r>
    <n v="8377186.4280000012"/>
    <n v="227735"/>
    <n v="3996749.25"/>
    <x v="0"/>
  </r>
  <r>
    <s v=""/>
    <s v=""/>
    <s v=""/>
    <x v="0"/>
  </r>
  <r>
    <s v=""/>
    <s v=""/>
    <s v=""/>
    <x v="0"/>
  </r>
  <r>
    <n v="697465.71245999995"/>
    <n v="41833"/>
    <n v="675184.62"/>
    <x v="0"/>
  </r>
  <r>
    <s v=""/>
    <s v=""/>
    <s v=""/>
    <x v="0"/>
  </r>
  <r>
    <s v=""/>
    <s v=""/>
    <s v=""/>
    <x v="0"/>
  </r>
  <r>
    <n v="1240022.6392079997"/>
    <n v="32631"/>
    <n v="577829.74799999991"/>
    <x v="0"/>
  </r>
  <r>
    <n v="1255594.4127399998"/>
    <n v="32770"/>
    <n v="584813.42000000004"/>
    <x v="0"/>
  </r>
  <r>
    <n v="3124531.7150459997"/>
    <n v="80913"/>
    <n v="1455301.2180000001"/>
    <x v="0"/>
  </r>
  <r>
    <n v="1691128.8538559999"/>
    <n v="176956"/>
    <n v="2832711.648"/>
    <x v="0"/>
  </r>
  <r>
    <s v=""/>
    <s v=""/>
    <s v=""/>
    <x v="0"/>
  </r>
  <r>
    <n v="858104.72309999994"/>
    <n v="25117"/>
    <n v="354149.7"/>
    <x v="1"/>
  </r>
  <r>
    <n v="80491.876080000002"/>
    <n v="1730"/>
    <n v="30745.559999999998"/>
    <x v="0"/>
  </r>
  <r>
    <n v="7230718.6992000006"/>
    <n v="174939"/>
    <n v="2860252.6500000004"/>
    <x v="0"/>
  </r>
  <r>
    <n v="448559.90016600001"/>
    <n v="10866"/>
    <n v="178495.78200000001"/>
    <x v="0"/>
  </r>
  <r>
    <n v="14369213.117615998"/>
    <n v="203287"/>
    <n v="4271466.4440000001"/>
    <x v="0"/>
  </r>
  <r>
    <n v="8047188.8794659991"/>
    <n v="75251"/>
    <n v="1757411.8540000001"/>
    <x v="0"/>
  </r>
  <r>
    <n v="4266870.9441959998"/>
    <n v="63483"/>
    <n v="1482581.9819999998"/>
    <x v="0"/>
  </r>
  <r>
    <n v="1128843.5163179999"/>
    <n v="13857"/>
    <n v="328438.614"/>
    <x v="0"/>
  </r>
  <r>
    <n v="4654162.7647500001"/>
    <n v="73635"/>
    <n v="1701704.8499999999"/>
    <x v="0"/>
  </r>
  <r>
    <n v="2734797.0800520009"/>
    <n v="42291"/>
    <n v="1003227.1020000001"/>
    <x v="0"/>
  </r>
  <r>
    <n v="1604653.8458400001"/>
    <n v="25161"/>
    <n v="609902.64"/>
    <x v="0"/>
  </r>
  <r>
    <n v="6565477.4600799996"/>
    <n v="137368"/>
    <n v="1933866.7039999999"/>
    <x v="1"/>
  </r>
  <r>
    <n v="1921602.8070360001"/>
    <n v="40204"/>
    <n v="551076.228"/>
    <x v="1"/>
  </r>
  <r>
    <n v="868965.58579199994"/>
    <n v="12746"/>
    <n v="296777.864"/>
    <x v="0"/>
  </r>
  <r>
    <n v="1643020.1800000002"/>
    <n v="25180"/>
    <n v="571485.28"/>
    <x v="0"/>
  </r>
  <r>
    <n v="2572600.6923750001"/>
    <n v="97587"/>
    <n v="1602866.4750000001"/>
    <x v="0"/>
  </r>
  <r>
    <n v="3357472.9759999998"/>
    <n v="87880"/>
    <n v="1606446.4000000001"/>
    <x v="0"/>
  </r>
  <r>
    <n v="1387914.8976"/>
    <n v="55858"/>
    <n v="997065.3"/>
    <x v="0"/>
  </r>
  <r>
    <n v="390870.29955999996"/>
    <n v="15094"/>
    <n v="268824.13999999996"/>
    <x v="0"/>
  </r>
  <r>
    <n v="393743.84784000006"/>
    <n v="15001"/>
    <n v="268217.88"/>
    <x v="0"/>
  </r>
  <r>
    <n v="774023.15119999996"/>
    <n v="29945"/>
    <n v="529427.6"/>
    <x v="0"/>
  </r>
  <r>
    <n v="394806.20905000006"/>
    <n v="15037"/>
    <n v="273222.29000000004"/>
    <x v="0"/>
  </r>
  <r>
    <n v="5299701.7769999998"/>
    <n v="135963"/>
    <n v="2488122.9"/>
    <x v="0"/>
  </r>
  <r>
    <n v="1605284.2553399999"/>
    <n v="44871"/>
    <n v="783447.66"/>
    <x v="0"/>
  </r>
  <r>
    <n v="2050079.5261799998"/>
    <n v="26001"/>
    <n v="645084.80999999994"/>
    <x v="0"/>
  </r>
  <r>
    <n v="2201258.3884200002"/>
    <n v="25662"/>
    <n v="659256.78"/>
    <x v="0"/>
  </r>
  <r>
    <n v="8041642.5146400006"/>
    <n v="94521"/>
    <n v="2427299.2799999998"/>
    <x v="0"/>
  </r>
  <r>
    <n v="4301651.1462299991"/>
    <n v="51393"/>
    <n v="1232918.0699999998"/>
    <x v="0"/>
  </r>
  <r>
    <n v="12684952.911400001"/>
    <n v="179170"/>
    <n v="4276787.9000000004"/>
    <x v="0"/>
  </r>
  <r>
    <n v="3822708.7536000009"/>
    <n v="41736"/>
    <n v="1099743.6000000001"/>
    <x v="0"/>
  </r>
  <r>
    <n v="10359.363960000001"/>
    <n v="118"/>
    <n v="3108.12"/>
    <x v="0"/>
  </r>
  <r>
    <n v="8204.0208000000002"/>
    <n v="118"/>
    <n v="2896.9"/>
    <x v="0"/>
  </r>
  <r>
    <n v="853393.76187000005"/>
    <n v="10309"/>
    <n v="253910.66999999998"/>
    <x v="0"/>
  </r>
  <r>
    <n v="4922364.5581499999"/>
    <n v="61605"/>
    <n v="1439708.85"/>
    <x v="0"/>
  </r>
  <r>
    <n v="10457015.2848"/>
    <n v="130095"/>
    <n v="3153502.8"/>
    <x v="0"/>
  </r>
  <r>
    <n v="642569.40929999994"/>
    <n v="14638"/>
    <n v="264977.076"/>
    <x v="0"/>
  </r>
  <r>
    <n v="2976006.1400160003"/>
    <n v="69511"/>
    <n v="1272885.432"/>
    <x v="0"/>
  </r>
  <r>
    <n v="4016435.67741"/>
    <n v="115757"/>
    <n v="1941244.89"/>
    <x v="0"/>
  </r>
  <r>
    <n v="4518113.8329600003"/>
    <n v="131551"/>
    <n v="2206110.27"/>
    <x v="0"/>
  </r>
  <r>
    <n v="19084284.3336"/>
    <n v="261425"/>
    <n v="5830823.1999999993"/>
    <x v="0"/>
  </r>
  <r>
    <n v="1210808.3163999999"/>
    <n v="13444"/>
    <n v="290013.96799999999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n v="4166646.9827200002"/>
    <n v="67381"/>
    <n v="1505291.54"/>
    <x v="0"/>
  </r>
  <r>
    <n v="2931390.6919500004"/>
    <n v="113299"/>
    <n v="2042780.9700000002"/>
    <x v="0"/>
  </r>
  <r>
    <n v="692241.99099999992"/>
    <n v="28700"/>
    <n v="499093"/>
    <x v="0"/>
  </r>
  <r>
    <n v="1080546.0644"/>
    <n v="42670"/>
    <n v="733070.6"/>
    <x v="0"/>
  </r>
  <r>
    <n v="720160.75320000004"/>
    <n v="28180"/>
    <n v="483005.2"/>
    <x v="0"/>
  </r>
  <r>
    <n v="685781.0514"/>
    <n v="28179"/>
    <n v="486369.54000000004"/>
    <x v="0"/>
  </r>
  <r>
    <n v="2090.1921599999996"/>
    <n v="102"/>
    <n v="1736.04"/>
    <x v="0"/>
  </r>
  <r>
    <n v="1527281.1078000001"/>
    <n v="70566"/>
    <n v="1210206.8999999999"/>
    <x v="0"/>
  </r>
  <r>
    <n v="992974.59261000017"/>
    <n v="42273"/>
    <n v="756263.97"/>
    <x v="0"/>
  </r>
  <r>
    <n v="1923625.0668799998"/>
    <n v="84304"/>
    <n v="1455087.04"/>
    <x v="0"/>
  </r>
  <r>
    <n v="3406082.71104"/>
    <n v="48864"/>
    <n v="1090644.48"/>
    <x v="0"/>
  </r>
  <r>
    <n v="4101615.9015000006"/>
    <n v="80314"/>
    <n v="1795017.9000000001"/>
    <x v="0"/>
  </r>
  <r>
    <n v="1443763.53"/>
    <n v="12518"/>
    <n v="262502.45999999996"/>
    <x v="0"/>
  </r>
  <r>
    <n v="5095850.1402900005"/>
    <n v="75931"/>
    <n v="1806398.49"/>
    <x v="0"/>
  </r>
  <r>
    <n v="3412696.7952000005"/>
    <n v="50046"/>
    <n v="1189092.96"/>
    <x v="0"/>
  </r>
  <r>
    <n v="659536.63991999987"/>
    <n v="10674"/>
    <n v="276883.56"/>
    <x v="0"/>
  </r>
  <r>
    <s v=""/>
    <s v=""/>
    <s v=""/>
    <x v="0"/>
  </r>
  <r>
    <s v=""/>
    <s v=""/>
    <s v=""/>
    <x v="0"/>
  </r>
  <r>
    <s v=""/>
    <s v=""/>
    <s v=""/>
    <x v="0"/>
  </r>
  <r>
    <n v="478865.58796800004"/>
    <n v="6252"/>
    <n v="148347.45600000001"/>
    <x v="0"/>
  </r>
  <r>
    <n v="5771695.4112999998"/>
    <n v="63895"/>
    <n v="1496420.9000000001"/>
    <x v="0"/>
  </r>
  <r>
    <n v="2621459.09088"/>
    <n v="25866"/>
    <n v="673550.64"/>
    <x v="0"/>
  </r>
  <r>
    <n v="1132052.6747699999"/>
    <n v="12993"/>
    <n v="302606.96999999997"/>
    <x v="0"/>
  </r>
  <r>
    <n v="1953207.32752"/>
    <n v="39283"/>
    <n v="895966.66399999999"/>
    <x v="0"/>
  </r>
  <r>
    <n v="9726620.4650999997"/>
    <n v="90425"/>
    <n v="2115402.4499999997"/>
    <x v="0"/>
  </r>
  <r>
    <n v="4641617.4366720002"/>
    <n v="55808"/>
    <n v="1321645.0559999999"/>
    <x v="0"/>
  </r>
  <r>
    <n v="12936213.421272"/>
    <n v="153838"/>
    <n v="3648114.3319999999"/>
    <x v="0"/>
  </r>
  <r>
    <n v="2038491.1797480001"/>
    <n v="25386"/>
    <n v="661203.75599999994"/>
    <x v="0"/>
  </r>
  <r>
    <n v="3193050.7012679996"/>
    <n v="37974"/>
    <n v="900211.643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519400.3094400004"/>
    <n v="53101"/>
    <n v="1124732.281"/>
    <x v="0"/>
  </r>
  <r>
    <n v="287955.43919999996"/>
    <n v="5466"/>
    <n v="134244.96"/>
    <x v="0"/>
  </r>
  <r>
    <n v="1558862.6697"/>
    <n v="30185"/>
    <n v="727760.35"/>
    <x v="0"/>
  </r>
  <r>
    <n v="44080.961600000002"/>
    <n v="1346"/>
    <n v="25304.799999999999"/>
    <x v="0"/>
  </r>
  <r>
    <n v="266.12879999999996"/>
    <n v="10"/>
    <n v="226.29999999999998"/>
    <x v="0"/>
  </r>
  <r>
    <n v="136075.46368000002"/>
    <n v="3133"/>
    <n v="68174.080000000002"/>
    <x v="0"/>
  </r>
  <r>
    <n v="749304.47039999999"/>
    <n v="16838"/>
    <n v="368752.19999999995"/>
    <x v="0"/>
  </r>
  <r>
    <n v="336880.52160000004"/>
    <n v="11036"/>
    <n v="213215.52"/>
    <x v="0"/>
  </r>
  <r>
    <n v="3093015.6504000002"/>
    <n v="68496"/>
    <n v="1534995.36"/>
    <x v="0"/>
  </r>
  <r>
    <n v="5853202.9647840001"/>
    <n v="97774"/>
    <n v="2250366.3839999996"/>
    <x v="0"/>
  </r>
  <r>
    <n v="1079315.3659399999"/>
    <n v="24913"/>
    <n v="566272.49"/>
    <x v="0"/>
  </r>
  <r>
    <n v="78911.967420000001"/>
    <n v="1611"/>
    <n v="35087.58"/>
    <x v="0"/>
  </r>
  <r>
    <n v="2035875.0118"/>
    <n v="37517"/>
    <n v="876021.95000000007"/>
    <x v="0"/>
  </r>
  <r>
    <n v="1570817.1628800002"/>
    <n v="29241"/>
    <n v="687748.32"/>
    <x v="0"/>
  </r>
  <r>
    <n v="1217710.4012799999"/>
    <n v="25952"/>
    <n v="598972.15999999992"/>
    <x v="0"/>
  </r>
  <r>
    <n v="2421767.8287599999"/>
    <n v="50532"/>
    <n v="1163751.96"/>
    <x v="0"/>
  </r>
  <r>
    <n v="460659.10884"/>
    <n v="9791"/>
    <n v="216576.92"/>
    <x v="0"/>
  </r>
  <r>
    <n v="5017011.7353600003"/>
    <n v="107222"/>
    <n v="2430722.7400000002"/>
    <x v="0"/>
  </r>
  <r>
    <n v="713239.03727999993"/>
    <n v="13981"/>
    <n v="328833.12"/>
    <x v="0"/>
  </r>
  <r>
    <n v="2901596.3377800002"/>
    <n v="56014"/>
    <n v="1270957.6600000001"/>
    <x v="0"/>
  </r>
  <r>
    <n v="526711.69026000006"/>
    <n v="14310"/>
    <n v="256807.26"/>
    <x v="0"/>
  </r>
  <r>
    <n v="787679.76572999998"/>
    <n v="14047"/>
    <n v="367216.674"/>
    <x v="0"/>
  </r>
  <r>
    <n v="2089967.4179999998"/>
    <n v="35090"/>
    <n v="800753.8"/>
    <x v="0"/>
  </r>
  <r>
    <n v="11772529.673828002"/>
    <n v="244057"/>
    <n v="5378040.0520000001"/>
    <x v="0"/>
  </r>
  <r>
    <n v="5283969.5338560008"/>
    <n v="127818"/>
    <n v="2834747.6040000003"/>
    <x v="0"/>
  </r>
  <r>
    <n v="1496656.3247999998"/>
    <n v="32040"/>
    <n v="701996.4"/>
    <x v="0"/>
  </r>
  <r>
    <n v="2509996.7736900002"/>
    <n v="48591"/>
    <n v="1108166.3460000001"/>
    <x v="0"/>
  </r>
  <r>
    <n v="1403544.66964"/>
    <n v="44326"/>
    <n v="775439.04399999999"/>
    <x v="0"/>
  </r>
  <r>
    <n v="1658871.1456450003"/>
    <n v="64679"/>
    <n v="1156007.767"/>
    <x v="0"/>
  </r>
  <r>
    <n v="2373591.7203000002"/>
    <n v="96986"/>
    <n v="1753021.95"/>
    <x v="0"/>
  </r>
  <r>
    <n v="1165829.939268"/>
    <n v="49261"/>
    <n v="835121.73300000001"/>
    <x v="0"/>
  </r>
  <r>
    <n v="2308382.7285679998"/>
    <n v="98216"/>
    <n v="1726539.064"/>
    <x v="0"/>
  </r>
  <r>
    <n v="1147446.98982"/>
    <n v="49155"/>
    <n v="866651.80500000005"/>
    <x v="0"/>
  </r>
  <r>
    <n v="385140.17887800006"/>
    <n v="16107"/>
    <n v="288927.36599999998"/>
    <x v="0"/>
  </r>
  <r>
    <n v="721549.92779999983"/>
    <n v="32682"/>
    <n v="565921.51199999999"/>
    <x v="0"/>
  </r>
  <r>
    <n v="335171.71071999997"/>
    <n v="16247"/>
    <n v="295045.52"/>
    <x v="0"/>
  </r>
  <r>
    <n v="1105155.1108920001"/>
    <n v="35188"/>
    <n v="637712.12400000007"/>
    <x v="0"/>
  </r>
  <r>
    <n v="2053211.6728799997"/>
    <n v="72752"/>
    <n v="1218523.2479999999"/>
    <x v="0"/>
  </r>
  <r>
    <n v="1056545.8334999999"/>
    <n v="17995"/>
    <n v="395710.05"/>
    <x v="0"/>
  </r>
  <r>
    <n v="3228220.7183999997"/>
    <n v="114690"/>
    <n v="2048363.4"/>
    <x v="0"/>
  </r>
  <r>
    <n v="479891.74552"/>
    <n v="16441"/>
    <n v="296595.64"/>
    <x v="0"/>
  </r>
  <r>
    <n v="463558.64535999997"/>
    <n v="16477"/>
    <n v="293949.68"/>
    <x v="0"/>
  </r>
  <r>
    <n v="452082.50685000001"/>
    <n v="16397"/>
    <n v="287767.35000000003"/>
    <x v="0"/>
  </r>
  <r>
    <n v="462678.91712000006"/>
    <n v="16384"/>
    <n v="295075.84000000003"/>
    <x v="0"/>
  </r>
  <r>
    <n v="3321.8904400000001"/>
    <n v="121"/>
    <n v="2078.7799999999997"/>
    <x v="0"/>
  </r>
  <r>
    <n v="988148.73488"/>
    <n v="32678"/>
    <n v="563368.72"/>
    <x v="0"/>
  </r>
  <r>
    <n v="429576.49349999998"/>
    <n v="16425"/>
    <n v="276432.75"/>
    <x v="0"/>
  </r>
  <r>
    <n v="940884.44611000002"/>
    <n v="32833"/>
    <n v="576875.81000000006"/>
    <x v="0"/>
  </r>
  <r>
    <n v="891744.16480000003"/>
    <n v="32696"/>
    <n v="542753.60000000009"/>
    <x v="0"/>
  </r>
  <r>
    <n v="2128472.51688"/>
    <n v="67832"/>
    <n v="1219755.024"/>
    <x v="0"/>
  </r>
  <r>
    <n v="369310.16215799999"/>
    <n v="11783"/>
    <n v="211881.90599999999"/>
    <x v="0"/>
  </r>
  <r>
    <n v="129849.78420000001"/>
    <n v="2026"/>
    <n v="50921.484000000004"/>
    <x v="0"/>
  </r>
  <r>
    <n v="2053167.8213760001"/>
    <n v="33456"/>
    <n v="773904.19200000004"/>
    <x v="0"/>
  </r>
  <r>
    <n v="152540.34080999999"/>
    <n v="3081"/>
    <n v="72985.808999999994"/>
    <x v="0"/>
  </r>
  <r>
    <n v="2505325.6605599998"/>
    <n v="51510"/>
    <n v="1155060.24"/>
    <x v="0"/>
  </r>
  <r>
    <n v="545887.71560400003"/>
    <n v="9521"/>
    <n v="214831.84400000001"/>
    <x v="0"/>
  </r>
  <r>
    <n v="1191817.8421200002"/>
    <n v="27212"/>
    <n v="612759.81599999999"/>
    <x v="0"/>
  </r>
  <r>
    <n v="3107720.2752"/>
    <n v="71244"/>
    <n v="1561668.4800000002"/>
    <x v="0"/>
  </r>
  <r>
    <n v="1652870.2201700001"/>
    <n v="38558"/>
    <n v="860421.77"/>
    <x v="0"/>
  </r>
  <r>
    <n v="641583.1899"/>
    <n v="12897"/>
    <n v="324359.55"/>
    <x v="0"/>
  </r>
  <r>
    <n v="1961388.0297480002"/>
    <n v="58557"/>
    <n v="1321690.047"/>
    <x v="0"/>
  </r>
  <r>
    <n v="307266.652512"/>
    <n v="6462"/>
    <n v="144800.49600000001"/>
    <x v="0"/>
  </r>
  <r>
    <n v="4119059.8187749996"/>
    <n v="79175"/>
    <n v="1793234.5750000002"/>
    <x v="0"/>
  </r>
  <r>
    <n v="2441601.4604519997"/>
    <n v="46639"/>
    <n v="1096856.0020000001"/>
    <x v="0"/>
  </r>
  <r>
    <n v="3181220.2220919998"/>
    <n v="67526"/>
    <n v="1597800.2119999998"/>
    <x v="0"/>
  </r>
  <r>
    <n v="225504.73080000002"/>
    <n v="6354"/>
    <n v="133592.84999999998"/>
    <x v="0"/>
  </r>
  <r>
    <n v="142396.60131200001"/>
    <n v="4768"/>
    <n v="93743.648000000001"/>
    <x v="0"/>
  </r>
  <r>
    <n v="11096691.92028"/>
    <n v="206088"/>
    <n v="5009793.1919999998"/>
    <x v="0"/>
  </r>
  <r>
    <n v="1757507.6609999998"/>
    <n v="39624"/>
    <n v="906399"/>
    <x v="0"/>
  </r>
  <r>
    <n v="748833.18145499995"/>
    <n v="14503"/>
    <n v="341154.06900000002"/>
    <x v="0"/>
  </r>
  <r>
    <n v="517957.34418999997"/>
    <n v="11161"/>
    <n v="264939.81799999997"/>
    <x v="0"/>
  </r>
  <r>
    <n v="406769.73398399999"/>
    <n v="7981"/>
    <n v="184225.42299999998"/>
    <x v="0"/>
  </r>
  <r>
    <n v="1069295.9336000001"/>
    <n v="22780"/>
    <n v="537334.64"/>
    <x v="0"/>
  </r>
  <r>
    <n v="802689.06510000001"/>
    <n v="18709"/>
    <n v="411635.41800000001"/>
    <x v="0"/>
  </r>
  <r>
    <n v="523702.65977999993"/>
    <n v="11822"/>
    <n v="267058.98"/>
    <x v="0"/>
  </r>
  <r>
    <n v="4047.78656"/>
    <n v="157"/>
    <n v="3264.3440000000001"/>
    <x v="0"/>
  </r>
  <r>
    <n v="299.15496000000002"/>
    <n v="13"/>
    <n v="241.25399999999999"/>
    <x v="0"/>
  </r>
  <r>
    <n v="16947.977759999998"/>
    <n v="606"/>
    <n v="13667.723999999998"/>
    <x v="0"/>
  </r>
  <r>
    <n v="9059619.7170499992"/>
    <n v="145019"/>
    <n v="3386773.7259999998"/>
    <x v="0"/>
  </r>
  <r>
    <n v="5202861.1884480007"/>
    <n v="94062"/>
    <n v="2201803.2960000001"/>
    <x v="0"/>
  </r>
  <r>
    <n v="2897815.1835599998"/>
    <n v="54315"/>
    <n v="1283354.82"/>
    <x v="0"/>
  </r>
  <r>
    <n v="86190.454528000017"/>
    <n v="1558"/>
    <n v="36397.995999999999"/>
    <x v="0"/>
  </r>
  <r>
    <n v="7570694.9392200001"/>
    <n v="160027"/>
    <n v="3759034.23"/>
    <x v="0"/>
  </r>
  <r>
    <n v="4347719.6351040006"/>
    <n v="143146"/>
    <n v="2581781.2560000001"/>
    <x v="0"/>
  </r>
  <r>
    <n v="442927.3099900001"/>
    <n v="15943"/>
    <n v="289684.31000000006"/>
    <x v="0"/>
  </r>
  <r>
    <n v="1129718.6639999999"/>
    <n v="20039"/>
    <n v="486947.7"/>
    <x v="0"/>
  </r>
  <r>
    <n v="1415774.7881200002"/>
    <n v="26113"/>
    <n v="634023.64"/>
    <x v="0"/>
  </r>
  <r>
    <n v="306663.37679999997"/>
    <n v="5973"/>
    <n v="138573.6"/>
    <x v="0"/>
  </r>
  <r>
    <n v="988152.46277999983"/>
    <n v="14678"/>
    <n v="348308.94"/>
    <x v="0"/>
  </r>
  <r>
    <n v="1067037.5981999999"/>
    <n v="29577"/>
    <n v="522034.04999999993"/>
    <x v="0"/>
  </r>
  <r>
    <n v="617725.25540000002"/>
    <n v="15203"/>
    <n v="255258.37"/>
    <x v="0"/>
  </r>
  <r>
    <n v="1188421.7400999998"/>
    <n v="30422"/>
    <n v="508960.0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691382.2915220002"/>
    <n v="41107"/>
    <n v="744118.91399999999"/>
    <x v="0"/>
  </r>
  <r>
    <n v="4533.8396400000001"/>
    <n v="122"/>
    <n v="2206.248"/>
    <x v="0"/>
  </r>
  <r>
    <n v="436288.54500000004"/>
    <n v="11750"/>
    <n v="206283"/>
    <x v="0"/>
  </r>
  <r>
    <n v="1401021.1891200002"/>
    <n v="31859"/>
    <n v="570913.28000000003"/>
    <x v="0"/>
  </r>
  <r>
    <n v="1377654.1583999998"/>
    <n v="31863"/>
    <n v="564612.36"/>
    <x v="0"/>
  </r>
  <r>
    <n v="758015.30560000008"/>
    <n v="16036"/>
    <n v="294260.60000000003"/>
    <x v="0"/>
  </r>
  <r>
    <n v="3342751.9825440003"/>
    <n v="79157"/>
    <n v="1399812.388"/>
    <x v="0"/>
  </r>
  <r>
    <n v="2676881.4307200001"/>
    <n v="63636"/>
    <n v="1138129.8600000001"/>
    <x v="0"/>
  </r>
  <r>
    <n v="284950.32732000004"/>
    <n v="6932"/>
    <n v="125087.94000000002"/>
    <x v="0"/>
  </r>
  <r>
    <n v="588106.40183200012"/>
    <n v="15859"/>
    <n v="288570.364"/>
    <x v="0"/>
  </r>
  <r>
    <n v="35263.598436"/>
    <n v="851"/>
    <n v="15108.654"/>
    <x v="0"/>
  </r>
  <r>
    <n v="3850.25234"/>
    <n v="55"/>
    <n v="1243.22"/>
    <x v="0"/>
  </r>
  <r>
    <n v="143462.031636"/>
    <n v="3871"/>
    <n v="67959.275999999998"/>
    <x v="0"/>
  </r>
  <r>
    <n v="1299291.8491340003"/>
    <n v="31714"/>
    <n v="566634.03800000006"/>
    <x v="0"/>
  </r>
  <r>
    <n v="632446.87385000009"/>
    <n v="15917"/>
    <n v="284245.78600000002"/>
    <x v="0"/>
  </r>
  <r>
    <n v="975394.91428199993"/>
    <n v="25254"/>
    <n v="449697.97799999994"/>
    <x v="0"/>
  </r>
  <r>
    <n v="1010121.02936"/>
    <n v="15538"/>
    <n v="404858.12800000003"/>
    <x v="0"/>
  </r>
  <r>
    <n v="4357716.2412479995"/>
    <n v="59382"/>
    <n v="1543100.652"/>
    <x v="0"/>
  </r>
  <r>
    <n v="2539423.0667520002"/>
    <n v="47088"/>
    <n v="1227960.8640000001"/>
    <x v="0"/>
  </r>
  <r>
    <n v="531805.54"/>
    <n v="14582"/>
    <n v="255185"/>
    <x v="0"/>
  </r>
  <r>
    <n v="544758.72054000001"/>
    <n v="14977"/>
    <n v="263295.65999999997"/>
    <x v="0"/>
  </r>
  <r>
    <n v="573844.76600000006"/>
    <n v="15842"/>
    <n v="281987.60000000003"/>
    <x v="0"/>
  </r>
  <r>
    <n v="575403.5013"/>
    <n v="15843"/>
    <n v="283589.69999999995"/>
    <x v="0"/>
  </r>
  <r>
    <n v="627801.97392000002"/>
    <n v="15852"/>
    <n v="286667.56799999997"/>
    <x v="0"/>
  </r>
  <r>
    <n v="1073826.54"/>
    <n v="29215"/>
    <n v="525870"/>
    <x v="0"/>
  </r>
  <r>
    <n v="1893851.000064"/>
    <n v="47097"/>
    <n v="840964.03200000012"/>
    <x v="0"/>
  </r>
  <r>
    <n v="5688596.7550400002"/>
    <n v="140464"/>
    <n v="2457277.216"/>
    <x v="0"/>
  </r>
  <r>
    <n v="3151449.6895440002"/>
    <n v="76661"/>
    <n v="1374378.4080000001"/>
    <x v="0"/>
  </r>
  <r>
    <n v="846347.83200000005"/>
    <n v="15224"/>
    <n v="397346.4"/>
    <x v="0"/>
  </r>
  <r>
    <n v="597367.85759999999"/>
    <n v="14604"/>
    <n v="259951.2"/>
    <x v="0"/>
  </r>
  <r>
    <n v="629537.34360000002"/>
    <n v="15466"/>
    <n v="276841.39999999997"/>
    <x v="0"/>
  </r>
  <r>
    <n v="621959.00270000007"/>
    <n v="15491"/>
    <n v="277288.89999999997"/>
    <x v="0"/>
  </r>
  <r>
    <n v="1144373.286628"/>
    <n v="26378"/>
    <n v="470741.788"/>
    <x v="0"/>
  </r>
  <r>
    <n v="1635739.1524000005"/>
    <n v="45091"/>
    <n v="802619.8"/>
    <x v="0"/>
  </r>
  <r>
    <n v="2149792.8995499997"/>
    <n v="56701"/>
    <n v="1072215.9099999999"/>
    <x v="0"/>
  </r>
  <r>
    <n v="7716424.7133600004"/>
    <n v="210012"/>
    <n v="3784416.2399999998"/>
    <x v="0"/>
  </r>
  <r>
    <n v="2063889.0218100001"/>
    <n v="59147"/>
    <n v="1104274.49"/>
    <x v="0"/>
  </r>
  <r>
    <n v="1523866.4931199998"/>
    <n v="38552"/>
    <n v="676973.12"/>
    <x v="0"/>
  </r>
  <r>
    <n v="1010496.5541600002"/>
    <n v="25546"/>
    <n v="462893.52"/>
    <x v="0"/>
  </r>
  <r>
    <n v="494732.55816000002"/>
    <n v="12669"/>
    <n v="230322.41999999998"/>
    <x v="0"/>
  </r>
  <r>
    <n v="9454.5998999999993"/>
    <n v="235"/>
    <n v="4272.3"/>
    <x v="0"/>
  </r>
  <r>
    <n v="4126.7691000000004"/>
    <n v="111"/>
    <n v="2017.98"/>
    <x v="0"/>
  </r>
  <r>
    <n v="553153.61430000002"/>
    <n v="15258"/>
    <n v="272355.30000000005"/>
    <x v="0"/>
  </r>
  <r>
    <n v="1448999.9645800001"/>
    <n v="46069"/>
    <n v="819106.82000000007"/>
    <x v="0"/>
  </r>
  <r>
    <n v="408394.0341600001"/>
    <n v="16231"/>
    <n v="285990.22000000003"/>
    <x v="0"/>
  </r>
  <r>
    <n v="430181.96096"/>
    <n v="16363"/>
    <n v="292243.18"/>
    <x v="0"/>
  </r>
  <r>
    <n v="410034.57955999993"/>
    <n v="16382"/>
    <n v="287340.27999999997"/>
    <x v="0"/>
  </r>
  <r>
    <n v="420130.28200000001"/>
    <n v="16445"/>
    <n v="290747.59999999998"/>
    <x v="0"/>
  </r>
  <r>
    <n v="819531.31008000008"/>
    <n v="32713"/>
    <n v="586216.96000000008"/>
    <x v="0"/>
  </r>
  <r>
    <n v="448954.76105999999"/>
    <n v="16717"/>
    <n v="299902.98000000004"/>
    <x v="0"/>
  </r>
  <r>
    <n v="377887.22275000002"/>
    <n v="13037"/>
    <n v="231406.75"/>
    <x v="0"/>
  </r>
  <r>
    <n v="694617.71260000009"/>
    <n v="26033"/>
    <n v="463387.4"/>
    <x v="0"/>
  </r>
  <r>
    <n v="445655.04000000004"/>
    <n v="12800"/>
    <n v="227840"/>
    <x v="0"/>
  </r>
  <r>
    <n v="821985.4749599999"/>
    <n v="26091"/>
    <n v="466507.07999999996"/>
    <x v="0"/>
  </r>
  <r>
    <n v="7630492.7656799993"/>
    <n v="209289"/>
    <n v="3666743.28"/>
    <x v="0"/>
  </r>
  <r>
    <n v="1664675.4859"/>
    <n v="47326"/>
    <n v="811640.89999999991"/>
    <x v="0"/>
  </r>
  <r>
    <n v="1115130.3071999999"/>
    <n v="31740"/>
    <n v="564337.20000000007"/>
    <x v="0"/>
  </r>
  <r>
    <n v="11310439.149899999"/>
    <n v="304645"/>
    <n v="5401355.8500000006"/>
    <x v="0"/>
  </r>
  <r>
    <n v="1155837.2716800002"/>
    <n v="30408"/>
    <n v="678706.56"/>
    <x v="0"/>
  </r>
  <r>
    <n v="2812589.2858799994"/>
    <n v="79252"/>
    <n v="1397212.76"/>
    <x v="0"/>
  </r>
  <r>
    <n v="4032281.32766"/>
    <n v="111217"/>
    <n v="1964092.22"/>
    <x v="0"/>
  </r>
  <r>
    <n v="6910003.0262000011"/>
    <n v="213515"/>
    <n v="3749323.4"/>
    <x v="0"/>
  </r>
  <r>
    <n v="11170019.381719999"/>
    <n v="346226"/>
    <n v="6100502.1200000001"/>
    <x v="0"/>
  </r>
  <r>
    <n v="2418712.1402399992"/>
    <n v="111234"/>
    <n v="1872068.2199999997"/>
    <x v="0"/>
  </r>
  <r>
    <n v="4388624.9962379998"/>
    <n v="141462"/>
    <n v="2497794.534"/>
    <x v="0"/>
  </r>
  <r>
    <n v="14922557.025480002"/>
    <n v="487327"/>
    <n v="9211454.9539999999"/>
    <x v="0"/>
  </r>
  <r>
    <n v="866046.83690000011"/>
    <n v="11753"/>
    <n v="306565.25199999998"/>
    <x v="0"/>
  </r>
  <r>
    <n v="724017.10019200004"/>
    <n v="11428"/>
    <n v="284374.35200000001"/>
    <x v="0"/>
  </r>
  <r>
    <n v="798123.86213999998"/>
    <n v="11590"/>
    <n v="280732.98000000004"/>
    <x v="0"/>
  </r>
  <r>
    <n v="2562920.13784"/>
    <n v="34940"/>
    <n v="904666.48"/>
    <x v="0"/>
  </r>
  <r>
    <n v="2456555.2757760002"/>
    <n v="35158"/>
    <n v="913897.05200000003"/>
    <x v="0"/>
  </r>
  <r>
    <n v="3099484.8441480002"/>
    <n v="36733"/>
    <n v="899444.23800000001"/>
    <x v="0"/>
  </r>
  <r>
    <n v="4083690.0124799996"/>
    <n v="58383"/>
    <n v="1391850.72"/>
    <x v="0"/>
  </r>
  <r>
    <n v="5558714.7739619985"/>
    <n v="77041"/>
    <n v="1918783.1459999999"/>
    <x v="0"/>
  </r>
  <r>
    <n v="1609064.8243560002"/>
    <n v="23271"/>
    <n v="605139.08400000003"/>
    <x v="0"/>
  </r>
  <r>
    <n v="2939077.7760959999"/>
    <n v="35127"/>
    <n v="908805.74399999995"/>
    <x v="0"/>
  </r>
  <r>
    <n v="972512.7852840001"/>
    <n v="12939"/>
    <n v="319800.32400000002"/>
    <x v="0"/>
  </r>
  <r>
    <n v="1916140.6960800001"/>
    <n v="25779"/>
    <n v="638288.04"/>
    <x v="0"/>
  </r>
  <r>
    <n v="3669287.0324880001"/>
    <n v="46387"/>
    <n v="1112916.9040000001"/>
    <x v="0"/>
  </r>
  <r>
    <n v="2973064.27936"/>
    <n v="35452"/>
    <n v="923311.88800000004"/>
    <x v="0"/>
  </r>
  <r>
    <n v="3877244.5359999998"/>
    <n v="57916"/>
    <n v="1409907.1040000001"/>
    <x v="0"/>
  </r>
  <r>
    <n v="3599320.8330960004"/>
    <n v="36227"/>
    <n v="875534.13599999994"/>
    <x v="0"/>
  </r>
  <r>
    <n v="5414314.5587519994"/>
    <n v="282381"/>
    <n v="3673212.048"/>
    <x v="1"/>
  </r>
  <r>
    <n v="4996313.0225319993"/>
    <n v="282451"/>
    <n v="3711971.0419999999"/>
    <x v="1"/>
  </r>
  <r>
    <n v="2150204.9885999998"/>
    <n v="124350"/>
    <n v="1672010.0999999999"/>
    <x v="1"/>
  </r>
  <r>
    <n v="1217591.5368000001"/>
    <n v="42584"/>
    <n v="813354.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180669.2259999998"/>
    <n v="99700"/>
    <n v="2339959"/>
    <x v="0"/>
  </r>
  <r>
    <n v="1083087.1391999999"/>
    <n v="25860"/>
    <n v="603055.19999999995"/>
    <x v="0"/>
  </r>
  <r>
    <n v="168579.03360000002"/>
    <n v="3912"/>
    <n v="91619.040000000008"/>
    <x v="0"/>
  </r>
  <r>
    <n v="894980.92319999996"/>
    <n v="20202"/>
    <n v="473534.88"/>
    <x v="0"/>
  </r>
  <r>
    <n v="1169153.2792800001"/>
    <n v="22689"/>
    <n v="530468.81999999995"/>
    <x v="0"/>
  </r>
  <r>
    <n v="1784911.0355999998"/>
    <n v="48008"/>
    <n v="1119066.48"/>
    <x v="0"/>
  </r>
  <r>
    <n v="72876.83481"/>
    <n v="1593"/>
    <n v="37897.47"/>
    <x v="0"/>
  </r>
  <r>
    <n v="535979.96927999996"/>
    <n v="13007"/>
    <n v="303843.52"/>
    <x v="0"/>
  </r>
  <r>
    <n v="567832.65725999989"/>
    <n v="14626"/>
    <n v="342687.18"/>
    <x v="0"/>
  </r>
  <r>
    <n v="686331.42455999996"/>
    <n v="15308"/>
    <n v="373209.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523324.39082"/>
    <n v="279945"/>
    <n v="7069171.1399999997"/>
    <x v="0"/>
  </r>
  <r>
    <n v="5074909.4884479996"/>
    <n v="146774"/>
    <n v="2519816.0320000001"/>
    <x v="0"/>
  </r>
  <r>
    <n v="4089346.139312"/>
    <n v="110969"/>
    <n v="1934411.6079999998"/>
    <x v="0"/>
  </r>
  <r>
    <n v="1576249.2281249999"/>
    <n v="47795"/>
    <n v="854335.625"/>
    <x v="0"/>
  </r>
  <r>
    <n v="3398135.6034559999"/>
    <n v="136928"/>
    <n v="2366389.696"/>
    <x v="0"/>
  </r>
  <r>
    <n v="3554765.8359839995"/>
    <n v="137918"/>
    <n v="2379361.335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200.393619999999"/>
    <n v="118"/>
    <n v="3088.0600000000004"/>
    <x v="0"/>
  </r>
  <r>
    <n v="4864197.6282799998"/>
    <n v="51998"/>
    <n v="1342588.36"/>
    <x v="0"/>
  </r>
  <r>
    <n v="2002857.8959999999"/>
    <n v="21404"/>
    <n v="556504"/>
    <x v="0"/>
  </r>
  <r>
    <n v="1534888.2727500002"/>
    <n v="23061"/>
    <n v="600739.05000000005"/>
    <x v="0"/>
  </r>
  <r>
    <n v="27827.493119999996"/>
    <n v="357"/>
    <n v="9082.08"/>
    <x v="0"/>
  </r>
  <r>
    <n v="2197919.1712500001"/>
    <n v="25125"/>
    <n v="626366.25"/>
    <x v="0"/>
  </r>
  <r>
    <n v="1077853.6040999999"/>
    <n v="13198"/>
    <n v="331137.82"/>
    <x v="0"/>
  </r>
  <r>
    <n v="3372443.6654400006"/>
    <n v="39419"/>
    <n v="1025682.38"/>
    <x v="0"/>
  </r>
  <r>
    <n v="8963.6157000000003"/>
    <n v="117"/>
    <n v="2992.8599999999997"/>
    <x v="0"/>
  </r>
  <r>
    <n v="937684.45188000007"/>
    <n v="12606"/>
    <n v="330403.26"/>
    <x v="0"/>
  </r>
  <r>
    <n v="4447661.5306500001"/>
    <n v="61945"/>
    <n v="1606233.85"/>
    <x v="0"/>
  </r>
  <r>
    <n v="3520025.8416600004"/>
    <n v="61485"/>
    <n v="1490273.43"/>
    <x v="0"/>
  </r>
  <r>
    <n v="1523262.6682559999"/>
    <n v="27504"/>
    <n v="634957.34399999992"/>
    <x v="0"/>
  </r>
  <r>
    <n v="1952790.4065279998"/>
    <n v="40456"/>
    <n v="959130.84799999988"/>
    <x v="0"/>
  </r>
  <r>
    <n v="4473109.8709920002"/>
    <n v="94158"/>
    <n v="2275233.912"/>
    <x v="0"/>
  </r>
  <r>
    <n v="1228017.6460800001"/>
    <n v="24371"/>
    <n v="568526.68799999997"/>
    <x v="0"/>
  </r>
  <r>
    <n v="6611064.0475319996"/>
    <n v="90533"/>
    <n v="2281250.534"/>
    <x v="0"/>
  </r>
  <r>
    <n v="611460.81982799992"/>
    <n v="10953"/>
    <n v="243901.40400000001"/>
    <x v="0"/>
  </r>
  <r>
    <n v="1883799.3807359999"/>
    <n v="43992"/>
    <n v="790184.304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2123227.1667200001"/>
    <n v="23552"/>
    <n v="574621.696"/>
    <x v="0"/>
  </r>
  <r>
    <n v="971492.93467199989"/>
    <n v="11832"/>
    <n v="298095.408"/>
    <x v="0"/>
  </r>
  <r>
    <n v="926686.9634880001"/>
    <n v="11938"/>
    <n v="293627.04800000001"/>
    <x v="0"/>
  </r>
  <r>
    <n v="936501.35040000011"/>
    <n v="11952"/>
    <n v="294497.28000000003"/>
    <x v="0"/>
  </r>
  <r>
    <n v="991405.29024000012"/>
    <n v="12022"/>
    <n v="300790.44"/>
    <x v="0"/>
  </r>
  <r>
    <n v="1818062.5320000001"/>
    <n v="23650"/>
    <n v="582712.35"/>
    <x v="0"/>
  </r>
  <r>
    <n v="903467.06189399993"/>
    <n v="11789"/>
    <n v="301256.10599999997"/>
    <x v="0"/>
  </r>
  <r>
    <n v="943042.527"/>
    <n v="12030"/>
    <n v="299378.58"/>
    <x v="0"/>
  </r>
  <r>
    <n v="4259683.253664"/>
    <n v="47601"/>
    <n v="1249907.058"/>
    <x v="0"/>
  </r>
  <r>
    <n v="824259.92266799998"/>
    <n v="11934"/>
    <n v="310689.75599999999"/>
    <x v="0"/>
  </r>
  <r>
    <n v="1852402.0447099998"/>
    <n v="24005"/>
    <n v="627082.61499999999"/>
    <x v="0"/>
  </r>
  <r>
    <n v="3178891.5597600001"/>
    <n v="35869"/>
    <n v="932773.34499999997"/>
    <x v="0"/>
  </r>
  <r>
    <s v=""/>
    <s v=""/>
    <s v=""/>
    <x v="0"/>
  </r>
  <r>
    <s v=""/>
    <s v=""/>
    <s v=""/>
    <x v="0"/>
  </r>
  <r>
    <s v=""/>
    <s v=""/>
    <s v=""/>
    <x v="0"/>
  </r>
  <r>
    <n v="1149789.238442"/>
    <n v="18691"/>
    <n v="458265.93800000002"/>
    <x v="0"/>
  </r>
  <r>
    <n v="3246943.7474999996"/>
    <n v="61510"/>
    <n v="1492847.7"/>
    <x v="0"/>
  </r>
  <r>
    <n v="3246943.7474999996"/>
    <n v="61510"/>
    <n v="1492847.7"/>
    <x v="0"/>
  </r>
  <r>
    <n v="673471.41404399998"/>
    <n v="10793"/>
    <n v="261643.90600000002"/>
    <x v="0"/>
  </r>
  <r>
    <n v="673471.41404399998"/>
    <n v="10793"/>
    <n v="261643.90600000002"/>
    <x v="0"/>
  </r>
  <r>
    <n v="5467858.2976960009"/>
    <n v="99754"/>
    <n v="2447564.1440000003"/>
    <x v="0"/>
  </r>
  <r>
    <n v="545882.61235200008"/>
    <n v="11707"/>
    <n v="295391.02399999998"/>
    <x v="0"/>
  </r>
  <r>
    <n v="3944381.5319999997"/>
    <n v="79800"/>
    <n v="2009364"/>
    <x v="0"/>
  </r>
  <r>
    <n v="8716306.363008"/>
    <n v="180672"/>
    <n v="4509211.7759999996"/>
    <x v="0"/>
  </r>
  <r>
    <n v="561352.70376000006"/>
    <n v="9795"/>
    <n v="245776.13999999998"/>
    <x v="0"/>
  </r>
  <r>
    <n v="655751.10182400013"/>
    <n v="11427"/>
    <n v="284120.92800000001"/>
    <x v="0"/>
  </r>
  <r>
    <n v="1973948.3244000003"/>
    <n v="32364"/>
    <n v="820427.4"/>
    <x v="0"/>
  </r>
  <r>
    <n v="2487571.1000999999"/>
    <n v="54819"/>
    <n v="1437902.37"/>
    <x v="0"/>
  </r>
  <r>
    <n v="4846311.9974400001"/>
    <n v="92184"/>
    <n v="2227165.44"/>
    <x v="0"/>
  </r>
  <r>
    <n v="6076627.0989199998"/>
    <n v="71881"/>
    <n v="1806369.53"/>
    <x v="0"/>
  </r>
  <r>
    <n v="254980.63992000002"/>
    <n v="4294"/>
    <n v="107951.16"/>
    <x v="0"/>
  </r>
  <r>
    <n v="22252962.311999999"/>
    <n v="381350"/>
    <n v="9461293.5"/>
    <x v="0"/>
  </r>
  <r>
    <n v="420213.97017600003"/>
    <n v="7588"/>
    <n v="183659.95199999999"/>
    <x v="0"/>
  </r>
  <r>
    <n v="965285.42564999999"/>
    <n v="16987"/>
    <n v="410236.05"/>
    <x v="0"/>
  </r>
  <r>
    <n v="965285.42564999999"/>
    <n v="16987"/>
    <n v="410236.05"/>
    <x v="0"/>
  </r>
  <r>
    <n v="2041929.9686500002"/>
    <n v="31249"/>
    <n v="751538.45000000007"/>
    <x v="0"/>
  </r>
  <r>
    <n v="2041929.9686500002"/>
    <n v="31249"/>
    <n v="751538.45000000007"/>
    <x v="0"/>
  </r>
  <r>
    <n v="12287715.848136002"/>
    <n v="227439"/>
    <n v="5678242.074"/>
    <x v="0"/>
  </r>
  <r>
    <n v="729686.80879600008"/>
    <n v="15994"/>
    <n v="389581.85200000001"/>
    <x v="0"/>
  </r>
  <r>
    <n v="729686.80879600008"/>
    <n v="15994"/>
    <n v="389581.85200000001"/>
    <x v="0"/>
  </r>
  <r>
    <n v="410861.98916700005"/>
    <n v="7959"/>
    <n v="177939.36299999998"/>
    <x v="0"/>
  </r>
  <r>
    <n v="2119227.9141509999"/>
    <n v="26199"/>
    <n v="666214.37099999993"/>
    <x v="0"/>
  </r>
  <r>
    <n v="225924.65826"/>
    <n v="4382"/>
    <n v="96097.26"/>
    <x v="0"/>
  </r>
  <r>
    <n v="1167609.2821470001"/>
    <n v="21169"/>
    <n v="498339.429"/>
    <x v="0"/>
  </r>
  <r>
    <n v="994246.98553800024"/>
    <n v="18101"/>
    <n v="473902.28100000002"/>
    <x v="0"/>
  </r>
  <r>
    <n v="2000302.003728"/>
    <n v="26956"/>
    <n v="701368.16399999999"/>
    <x v="0"/>
  </r>
  <r>
    <n v="12012437.509343999"/>
    <n v="160627"/>
    <n v="3869986.3110000002"/>
    <x v="0"/>
  </r>
  <r>
    <n v="482116.43101999996"/>
    <n v="8891"/>
    <n v="235753.75599999999"/>
    <x v="0"/>
  </r>
  <r>
    <n v="590694.9216"/>
    <n v="15225"/>
    <n v="277582.2"/>
    <x v="0"/>
  </r>
  <r>
    <n v="631205.55862000003"/>
    <n v="15223"/>
    <n v="276601.91000000003"/>
    <x v="0"/>
  </r>
  <r>
    <n v="1144729.39644"/>
    <n v="30090"/>
    <n v="540476.57999999996"/>
    <x v="0"/>
  </r>
  <r>
    <n v="1713543.3852479998"/>
    <n v="44103"/>
    <n v="739871.92799999996"/>
    <x v="0"/>
  </r>
  <r>
    <n v="1233418.19832"/>
    <n v="29931"/>
    <n v="540972.89400000009"/>
    <x v="0"/>
  </r>
  <r>
    <n v="2097743.5192"/>
    <n v="50456"/>
    <n v="913253.60000000009"/>
    <x v="0"/>
  </r>
  <r>
    <n v="1425611.4009"/>
    <n v="33799"/>
    <n v="598242.29999999993"/>
    <x v="0"/>
  </r>
  <r>
    <n v="2814248.11668"/>
    <n v="67353"/>
    <n v="1189453.98"/>
    <x v="0"/>
  </r>
  <r>
    <n v="33599.904000000002"/>
    <n v="507"/>
    <n v="11052.6"/>
    <x v="0"/>
  </r>
  <r>
    <n v="1733754.0239099998"/>
    <n v="36495"/>
    <n v="631144.53"/>
    <x v="0"/>
  </r>
  <r>
    <n v="3593438.2383899996"/>
    <n v="224787"/>
    <n v="3589848.39"/>
    <x v="0"/>
  </r>
  <r>
    <n v="1364837.9505259998"/>
    <n v="79241"/>
    <n v="1323800.1459999999"/>
    <x v="0"/>
  </r>
  <r>
    <n v="10010108.55456"/>
    <n v="224324"/>
    <n v="4570825.824"/>
    <x v="0"/>
  </r>
  <r>
    <n v="1203044.5202640002"/>
    <n v="29929"/>
    <n v="523518.06800000003"/>
    <x v="0"/>
  </r>
  <r>
    <n v="1147413.4218559999"/>
    <n v="30073"/>
    <n v="538186.40800000005"/>
    <x v="0"/>
  </r>
  <r>
    <n v="12170583.432"/>
    <n v="237447"/>
    <n v="5105110.5"/>
    <x v="0"/>
  </r>
  <r>
    <n v="3329044.7003819998"/>
    <n v="128493"/>
    <n v="2284862.5260000001"/>
    <x v="0"/>
  </r>
  <r>
    <n v="5670784.1363840001"/>
    <n v="192623"/>
    <n v="3464132.0320000001"/>
    <x v="0"/>
  </r>
  <r>
    <n v="1801725.4683999999"/>
    <n v="64207"/>
    <n v="1162403.5279999999"/>
    <x v="0"/>
  </r>
  <r>
    <n v="803628.28989599994"/>
    <n v="32026"/>
    <n v="573201.348"/>
    <x v="0"/>
  </r>
  <r>
    <n v="8125320.210731999"/>
    <n v="287629"/>
    <n v="5139354.9719999991"/>
    <x v="0"/>
  </r>
  <r>
    <s v=""/>
    <s v=""/>
    <s v=""/>
    <x v="0"/>
  </r>
  <r>
    <s v=""/>
    <s v=""/>
    <s v=""/>
    <x v="0"/>
  </r>
  <r>
    <n v="1341724.6210899998"/>
    <n v="32957"/>
    <n v="592896.42999999993"/>
    <x v="0"/>
  </r>
  <r>
    <n v="1473979.6912499999"/>
    <n v="32885"/>
    <n v="595547.35"/>
    <x v="0"/>
  </r>
  <r>
    <n v="1947292.16968"/>
    <n v="47983"/>
    <n v="827226.91999999993"/>
    <x v="0"/>
  </r>
  <r>
    <n v="708430.63416000013"/>
    <n v="16468"/>
    <n v="288684.04000000004"/>
    <x v="0"/>
  </r>
  <r>
    <n v="4626397.3204799993"/>
    <n v="114756"/>
    <n v="1924458.1199999999"/>
    <x v="0"/>
  </r>
  <r>
    <n v="1272538.3835999998"/>
    <n v="32870"/>
    <n v="548271.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378553.3619200001"/>
    <n v="49576"/>
    <n v="1285009.9200000002"/>
    <x v="0"/>
  </r>
  <r>
    <n v="1295293.5615200002"/>
    <n v="25060"/>
    <n v="577482.64"/>
    <x v="0"/>
  </r>
  <r>
    <n v="359757.01756800007"/>
    <n v="7956"/>
    <n v="178628.11200000002"/>
    <x v="0"/>
  </r>
  <r>
    <n v="423319.36155599996"/>
    <n v="9618"/>
    <n v="224811.13199999998"/>
    <x v="0"/>
  </r>
  <r>
    <n v="2153805.9361919998"/>
    <n v="41989"/>
    <n v="1097760.416"/>
    <x v="0"/>
  </r>
  <r>
    <n v="404015.06385000004"/>
    <n v="9509"/>
    <n v="225078.03000000003"/>
    <x v="0"/>
  </r>
  <r>
    <n v="3576872.2080000001"/>
    <n v="74670"/>
    <n v="1553136"/>
    <x v="0"/>
  </r>
  <r>
    <n v="3672549.088"/>
    <n v="66830"/>
    <n v="1390064"/>
    <x v="0"/>
  </r>
  <r>
    <n v="6866987.9849999994"/>
    <n v="178035"/>
    <n v="3521532.3000000003"/>
    <x v="0"/>
  </r>
  <r>
    <n v="10553154.3684"/>
    <n v="308718"/>
    <n v="3889846.8"/>
    <x v="1"/>
  </r>
  <r>
    <n v="462088.81291999994"/>
    <n v="8863"/>
    <n v="208900.91"/>
    <x v="0"/>
  </r>
  <r>
    <n v="217458.38688000003"/>
    <n v="5201"/>
    <n v="121079.28"/>
    <x v="0"/>
  </r>
  <r>
    <n v="157783.07336000001"/>
    <n v="3578"/>
    <n v="83438.960000000006"/>
    <x v="0"/>
  </r>
  <r>
    <n v="733992.34019999998"/>
    <n v="17060"/>
    <n v="398692.2"/>
    <x v="0"/>
  </r>
  <r>
    <n v="186077.54879999999"/>
    <n v="3608"/>
    <n v="84427.199999999997"/>
    <x v="0"/>
  </r>
  <r>
    <n v="745090.36826999998"/>
    <n v="16151"/>
    <n v="387462.49"/>
    <x v="0"/>
  </r>
  <r>
    <n v="398242.85591999994"/>
    <n v="10686"/>
    <n v="249838.68"/>
    <x v="0"/>
  </r>
  <r>
    <n v="475455.55872000003"/>
    <n v="10352"/>
    <n v="268013.28000000003"/>
    <x v="0"/>
  </r>
  <r>
    <n v="157438.05439999999"/>
    <n v="3776"/>
    <n v="89453.440000000002"/>
    <x v="0"/>
  </r>
  <r>
    <n v="137196.68650000001"/>
    <n v="3310"/>
    <n v="79075.900000000009"/>
    <x v="0"/>
  </r>
  <r>
    <n v="1897573.095"/>
    <n v="44063"/>
    <n v="958370.25"/>
    <x v="0"/>
  </r>
  <r>
    <n v="681470.08736"/>
    <n v="18182"/>
    <n v="393458.48"/>
    <x v="0"/>
  </r>
  <r>
    <n v="2246090.17074"/>
    <n v="36478"/>
    <n v="841547.46"/>
    <x v="0"/>
  </r>
  <r>
    <n v="380493.49860000005"/>
    <n v="6399"/>
    <n v="149800.59"/>
    <x v="0"/>
  </r>
  <r>
    <n v="253538.565"/>
    <n v="4750"/>
    <n v="111055"/>
    <x v="0"/>
  </r>
  <r>
    <n v="1620554.0444799999"/>
    <n v="30716"/>
    <n v="672987.56"/>
    <x v="0"/>
  </r>
  <r>
    <n v="446526.69011999998"/>
    <n v="11347"/>
    <n v="254286.27"/>
    <x v="0"/>
  </r>
  <r>
    <n v="1376452.54785"/>
    <n v="25645"/>
    <n v="602913.95000000007"/>
    <x v="0"/>
  </r>
  <r>
    <n v="381157.68047999998"/>
    <n v="9762"/>
    <n v="212225.87999999998"/>
    <x v="0"/>
  </r>
  <r>
    <n v="1933476.1814999999"/>
    <n v="35097"/>
    <n v="808985.85"/>
    <x v="0"/>
  </r>
  <r>
    <n v="751382.3920799999"/>
    <n v="12984"/>
    <n v="306811.92"/>
    <x v="0"/>
  </r>
  <r>
    <n v="647411.9093399999"/>
    <n v="11307"/>
    <n v="264357.65999999997"/>
    <x v="0"/>
  </r>
  <r>
    <n v="144901.26240000001"/>
    <n v="3139"/>
    <n v="74080.400000000009"/>
    <x v="0"/>
  </r>
  <r>
    <n v="300635.10707999999"/>
    <n v="6439"/>
    <n v="153698.93"/>
    <x v="0"/>
  </r>
  <r>
    <n v="2254298.1956799999"/>
    <n v="49304"/>
    <n v="1130540.72"/>
    <x v="0"/>
  </r>
  <r>
    <n v="162720.10976000002"/>
    <n v="3106"/>
    <n v="71872.84"/>
    <x v="0"/>
  </r>
  <r>
    <n v="938356.66944000009"/>
    <n v="16047"/>
    <n v="369722.88"/>
    <x v="0"/>
  </r>
  <r>
    <n v="555063.3578"/>
    <n v="10061"/>
    <n v="252531.1"/>
    <x v="0"/>
  </r>
  <r>
    <n v="1019406.6600479999"/>
    <n v="12726"/>
    <n v="304482.27599999995"/>
    <x v="0"/>
  </r>
  <r>
    <n v="4006499.7555519994"/>
    <n v="58268"/>
    <n v="1515317.608"/>
    <x v="0"/>
  </r>
  <r>
    <n v="3542536.7207999998"/>
    <n v="50550"/>
    <n v="1201674.59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34495.8139899999"/>
    <n v="39633"/>
    <n v="663060.09"/>
    <x v="0"/>
  </r>
  <r>
    <n v="884106.96984000003"/>
    <n v="32247"/>
    <n v="568192.14"/>
    <x v="0"/>
  </r>
  <r>
    <n v="384478.48692000005"/>
    <n v="16313"/>
    <n v="272100.83999999997"/>
    <x v="0"/>
  </r>
  <r>
    <n v="2001459.3816"/>
    <n v="81904"/>
    <n v="1461986.4000000001"/>
    <x v="0"/>
  </r>
  <r>
    <n v="1543603.8451200002"/>
    <n v="65526"/>
    <n v="1121805.1200000001"/>
    <x v="0"/>
  </r>
  <r>
    <n v="1549944.9895199998"/>
    <n v="65356"/>
    <n v="1148958.48"/>
    <x v="0"/>
  </r>
  <r>
    <n v="1450886.4005999998"/>
    <n v="65345"/>
    <n v="1095835.6499999999"/>
    <x v="0"/>
  </r>
  <r>
    <n v="1243477.4729000002"/>
    <n v="48770"/>
    <n v="881273.9"/>
    <x v="0"/>
  </r>
  <r>
    <n v="851039.20031999995"/>
    <n v="32784"/>
    <n v="563229.12"/>
    <x v="0"/>
  </r>
  <r>
    <n v="731466.79200000002"/>
    <n v="32614"/>
    <n v="547915.20000000007"/>
    <x v="0"/>
  </r>
  <r>
    <n v="411539.96181999997"/>
    <n v="16483"/>
    <n v="290430.46000000002"/>
    <x v="0"/>
  </r>
  <r>
    <n v="8894485.3102560006"/>
    <n v="299026"/>
    <n v="5094206.9360000007"/>
    <x v="0"/>
  </r>
  <r>
    <n v="155173.56489600003"/>
    <n v="3217"/>
    <n v="72240.952000000005"/>
    <x v="0"/>
  </r>
  <r>
    <n v="618023.37887999997"/>
    <n v="14328"/>
    <n v="318568.75200000004"/>
    <x v="0"/>
  </r>
  <r>
    <n v="2780230.4251919994"/>
    <n v="70748"/>
    <n v="1276506.1639999999"/>
    <x v="0"/>
  </r>
  <r>
    <n v="492944.79624"/>
    <n v="10013"/>
    <n v="244637.61599999998"/>
    <x v="0"/>
  </r>
  <r>
    <n v="1265192.7289599997"/>
    <n v="38270"/>
    <n v="859505.92999999993"/>
    <x v="0"/>
  </r>
  <r>
    <n v="145706.17867200001"/>
    <n v="4887"/>
    <n v="97920.818999999989"/>
    <x v="0"/>
  </r>
  <r>
    <n v="115938.32448"/>
    <n v="3264"/>
    <n v="65874.047999999995"/>
    <x v="0"/>
  </r>
  <r>
    <n v="681718.56998399994"/>
    <n v="14592"/>
    <n v="345699.07199999999"/>
    <x v="0"/>
  </r>
  <r>
    <n v="1829751.851115"/>
    <n v="35227"/>
    <n v="829067.44499999995"/>
    <x v="0"/>
  </r>
  <r>
    <n v="3894495.8445120002"/>
    <n v="77794"/>
    <n v="1783194.068"/>
    <x v="0"/>
  </r>
  <r>
    <n v="3602950.5009959997"/>
    <n v="70269"/>
    <n v="1618576.1459999999"/>
    <x v="0"/>
  </r>
  <r>
    <s v=""/>
    <s v=""/>
    <s v=""/>
    <x v="0"/>
  </r>
  <r>
    <s v=""/>
    <s v=""/>
    <s v=""/>
    <x v="0"/>
  </r>
  <r>
    <n v="343267.52342399996"/>
    <n v="17128"/>
    <n v="284633.10399999999"/>
    <x v="0"/>
  </r>
  <r>
    <n v="2179004.1025080001"/>
    <n v="102588"/>
    <n v="1706346.2039999999"/>
    <x v="0"/>
  </r>
  <r>
    <n v="2993770.4989919998"/>
    <n v="137072"/>
    <n v="2351744.304"/>
    <x v="0"/>
  </r>
  <r>
    <n v="1457382.94416"/>
    <n v="68436"/>
    <n v="1174361.76"/>
    <x v="0"/>
  </r>
  <r>
    <n v="1667481.2617920002"/>
    <n v="15347"/>
    <n v="397303.136"/>
    <x v="0"/>
  </r>
  <r>
    <n v="1931292.7166500003"/>
    <n v="46805"/>
    <n v="845204.69"/>
    <x v="0"/>
  </r>
  <r>
    <n v="1788028.6755120002"/>
    <n v="43878"/>
    <n v="776728.35600000003"/>
    <x v="0"/>
  </r>
  <r>
    <n v="4209928.3609600002"/>
    <n v="74842"/>
    <n v="1647721.4719999998"/>
    <x v="0"/>
  </r>
  <r>
    <n v="808441.12537200004"/>
    <n v="14106"/>
    <n v="368646.20400000003"/>
    <x v="0"/>
  </r>
  <r>
    <n v="1498186.956"/>
    <n v="43440"/>
    <n v="744995.99999999988"/>
    <x v="0"/>
  </r>
  <r>
    <n v="3460417.6857599998"/>
    <n v="101287"/>
    <n v="1744162.14"/>
    <x v="0"/>
  </r>
  <r>
    <n v="2345260.8658700003"/>
    <n v="57709"/>
    <n v="1042801.63"/>
    <x v="0"/>
  </r>
  <r>
    <n v="4481750.6834799992"/>
    <n v="130093"/>
    <n v="2221988.44"/>
    <x v="0"/>
  </r>
  <r>
    <n v="4826544.1065600002"/>
    <n v="118596"/>
    <n v="2129984.16"/>
    <x v="0"/>
  </r>
  <r>
    <n v="2171339.7899199999"/>
    <n v="59206"/>
    <n v="1063339.76"/>
    <x v="0"/>
  </r>
  <r>
    <n v="537269.62519999989"/>
    <n v="14671"/>
    <n v="264664.839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609136.309080001"/>
    <n v="194903"/>
    <n v="3266574.2800000003"/>
    <x v="0"/>
  </r>
  <r>
    <n v="382995.1814399999"/>
    <n v="17034"/>
    <n v="287533.92"/>
    <x v="0"/>
  </r>
  <r>
    <n v="2861194.3917120001"/>
    <n v="70689"/>
    <n v="1206237.0959999999"/>
    <x v="0"/>
  </r>
  <r>
    <n v="1149451.7278399996"/>
    <n v="28405"/>
    <n v="463115.11999999994"/>
    <x v="0"/>
  </r>
  <r>
    <n v="2834610.1071359995"/>
    <n v="155487"/>
    <n v="2495255.3759999997"/>
    <x v="0"/>
  </r>
  <r>
    <n v="9295988.514192"/>
    <n v="112302"/>
    <n v="2590133.3280000002"/>
    <x v="0"/>
  </r>
  <r>
    <n v="8060336.4504000014"/>
    <n v="164333"/>
    <n v="3766512.3600000003"/>
    <x v="0"/>
  </r>
  <r>
    <n v="7291053.1100360006"/>
    <n v="164807"/>
    <n v="3686073.3619999997"/>
    <x v="0"/>
  </r>
  <r>
    <n v="2118092.1049600001"/>
    <n v="46960"/>
    <n v="1071908.96"/>
    <x v="0"/>
  </r>
  <r>
    <n v="1256138.3305019999"/>
    <n v="27907"/>
    <n v="622158.65800000005"/>
    <x v="0"/>
  </r>
  <r>
    <n v="2862552.5612320001"/>
    <n v="53144"/>
    <n v="1203764.7439999999"/>
    <x v="0"/>
  </r>
  <r>
    <n v="424415.79840000003"/>
    <n v="15675"/>
    <n v="271365.60000000003"/>
    <x v="0"/>
  </r>
  <r>
    <n v="2127881.5084800003"/>
    <n v="61320"/>
    <n v="1065005.76"/>
    <x v="0"/>
  </r>
  <r>
    <n v="496978.18331399997"/>
    <n v="15083"/>
    <n v="262534.69799999997"/>
    <x v="0"/>
  </r>
  <r>
    <s v=""/>
    <s v=""/>
    <s v=""/>
    <x v="1"/>
  </r>
  <r>
    <s v=""/>
    <s v=""/>
    <s v=""/>
    <x v="0"/>
  </r>
  <r>
    <n v="14126804.016320001"/>
    <n v="396142"/>
    <n v="6781951.04"/>
    <x v="0"/>
  </r>
  <r>
    <n v="2906241.3124199999"/>
    <n v="65595"/>
    <n v="1573492.8599999999"/>
    <x v="0"/>
  </r>
  <r>
    <n v="10007023.64652"/>
    <n v="256101"/>
    <n v="5653685.676"/>
    <x v="0"/>
  </r>
  <r>
    <n v="1663834.2302400002"/>
    <n v="27068"/>
    <n v="656344.86400000006"/>
    <x v="0"/>
  </r>
  <r>
    <n v="951150.16416000004"/>
    <n v="17360"/>
    <n v="418271.84"/>
    <x v="0"/>
  </r>
  <r>
    <n v="574489.51142400003"/>
    <n v="9788"/>
    <n v="234677.08799999999"/>
    <x v="0"/>
  </r>
  <r>
    <n v="116898.87066000002"/>
    <n v="1565"/>
    <n v="37941.86"/>
    <x v="0"/>
  </r>
  <r>
    <n v="1498290.1991999999"/>
    <n v="48654"/>
    <n v="812521.79999999993"/>
    <x v="0"/>
  </r>
  <r>
    <n v="1450813.0190399999"/>
    <n v="48664"/>
    <n v="814148.72"/>
    <x v="0"/>
  </r>
  <r>
    <n v="1991772.6044400004"/>
    <n v="65073"/>
    <n v="1101035.1600000001"/>
    <x v="0"/>
  </r>
  <r>
    <s v=""/>
    <s v=""/>
    <s v=""/>
    <x v="0"/>
  </r>
  <r>
    <s v=""/>
    <s v=""/>
    <s v=""/>
    <x v="0"/>
  </r>
  <r>
    <s v=""/>
    <s v=""/>
    <s v=""/>
    <x v="0"/>
  </r>
  <r>
    <n v="434005.05095999996"/>
    <n v="14620"/>
    <n v="243686.16"/>
    <x v="0"/>
  </r>
  <r>
    <n v="433865.13799199997"/>
    <n v="14619"/>
    <n v="240102.45600000001"/>
    <x v="0"/>
  </r>
  <r>
    <n v="444832.24592800002"/>
    <n v="14609"/>
    <n v="243210.63199999998"/>
    <x v="0"/>
  </r>
  <r>
    <n v="1783429.6041000003"/>
    <n v="58550"/>
    <n v="985864.9"/>
    <x v="0"/>
  </r>
  <r>
    <n v="1613793.0455369998"/>
    <n v="58319"/>
    <n v="990664.85299999989"/>
    <x v="0"/>
  </r>
  <r>
    <n v="1193591.6515250001"/>
    <n v="43955"/>
    <n v="739982.42500000005"/>
    <x v="0"/>
  </r>
  <r>
    <n v="1224923.2096499999"/>
    <n v="43925"/>
    <n v="737017.57499999995"/>
    <x v="0"/>
  </r>
  <r>
    <s v=""/>
    <s v=""/>
    <s v=""/>
    <x v="1"/>
  </r>
  <r>
    <n v="743360.08953599993"/>
    <n v="18306"/>
    <n v="317133.14400000003"/>
    <x v="0"/>
  </r>
  <r>
    <n v="683443.07667999994"/>
    <n v="18109"/>
    <n v="306476.71600000001"/>
    <x v="0"/>
  </r>
  <r>
    <n v="6069348.4368000003"/>
    <n v="204116"/>
    <n v="2137094.52"/>
    <x v="1"/>
  </r>
  <r>
    <n v="2559932.6435099998"/>
    <n v="56747"/>
    <n v="1271700.27"/>
    <x v="0"/>
  </r>
  <r>
    <n v="4286491.5495999996"/>
    <n v="142090"/>
    <n v="2534885.6"/>
    <x v="0"/>
  </r>
  <r>
    <n v="3780513.4958279994"/>
    <n v="113961"/>
    <n v="2025998.6579999998"/>
    <x v="0"/>
  </r>
  <r>
    <n v="4877710.3668480003"/>
    <n v="259356"/>
    <n v="4610312.2560000001"/>
    <x v="0"/>
  </r>
  <r>
    <n v="1994362.381056"/>
    <n v="105692"/>
    <n v="1806487.6639999999"/>
    <x v="0"/>
  </r>
  <r>
    <n v="1425758.2248"/>
    <n v="75985"/>
    <n v="1370921.37"/>
    <x v="0"/>
  </r>
  <r>
    <n v="276140.55024000001"/>
    <n v="15118"/>
    <n v="266802.46399999998"/>
    <x v="0"/>
  </r>
  <r>
    <n v="4121009.9308140003"/>
    <n v="227091"/>
    <n v="3656619.2820000001"/>
    <x v="0"/>
  </r>
  <r>
    <n v="7579458.42588"/>
    <n v="154564"/>
    <n v="3553426.36"/>
    <x v="0"/>
  </r>
  <r>
    <n v="8693419.459999999"/>
    <n v="204625"/>
    <n v="4546767.5"/>
    <x v="0"/>
  </r>
  <r>
    <n v="452415.70048"/>
    <n v="14104"/>
    <n v="239626.96"/>
    <x v="0"/>
  </r>
  <r>
    <n v="1193934.2025599999"/>
    <n v="12816"/>
    <n v="336035.51999999996"/>
    <x v="0"/>
  </r>
  <r>
    <n v="713154.36920000007"/>
    <n v="10630"/>
    <n v="270852.40000000002"/>
    <x v="0"/>
  </r>
  <r>
    <n v="1495461.2310319999"/>
    <n v="46021"/>
    <n v="807484.46600000001"/>
    <x v="0"/>
  </r>
  <r>
    <n v="856196.28172000009"/>
    <n v="30719"/>
    <n v="514850.44000000006"/>
    <x v="0"/>
  </r>
  <r>
    <n v="873945.96380000003"/>
    <n v="29900"/>
    <n v="518047.4"/>
    <x v="0"/>
  </r>
  <r>
    <n v="4579117.3821799997"/>
    <n v="137765"/>
    <n v="2479218.94"/>
    <x v="0"/>
  </r>
  <r>
    <n v="706217.39788199996"/>
    <n v="15889"/>
    <n v="286033.77799999999"/>
    <x v="0"/>
  </r>
  <r>
    <n v="2362098.2705640001"/>
    <n v="63153"/>
    <n v="1069306.5959999999"/>
    <x v="0"/>
  </r>
  <r>
    <n v="14192411.56074"/>
    <n v="364995"/>
    <n v="6162575.5800000001"/>
    <x v="0"/>
  </r>
  <r>
    <n v="14385411.686663998"/>
    <n v="349716"/>
    <n v="5986438.4879999999"/>
    <x v="0"/>
  </r>
  <r>
    <n v="2153165.9909600005"/>
    <n v="51124"/>
    <n v="1330757.72"/>
    <x v="0"/>
  </r>
  <r>
    <n v="1236965.57348"/>
    <n v="21595"/>
    <n v="563024.84"/>
    <x v="0"/>
  </r>
  <r>
    <n v="1326424.848738"/>
    <n v="28149"/>
    <n v="705920.62199999997"/>
    <x v="0"/>
  </r>
  <r>
    <n v="3566989.1858700002"/>
    <n v="60995"/>
    <n v="1608926.11"/>
    <x v="0"/>
  </r>
  <r>
    <n v="7449175.8863999993"/>
    <n v="124143"/>
    <n v="3103823.2859999998"/>
    <x v="0"/>
  </r>
  <r>
    <n v="6070702.5423360001"/>
    <n v="105251"/>
    <n v="2634853.534"/>
    <x v="0"/>
  </r>
  <r>
    <n v="489341.44"/>
    <n v="9296"/>
    <n v="130144"/>
    <x v="1"/>
  </r>
  <r>
    <n v="96986.1"/>
    <n v="1706"/>
    <n v="25590"/>
    <x v="1"/>
  </r>
  <r>
    <n v="155063.30000000002"/>
    <n v="5987"/>
    <n v="83818"/>
    <x v="0"/>
  </r>
  <r>
    <n v="13579.65"/>
    <n v="479"/>
    <n v="7185"/>
    <x v="0"/>
  </r>
  <r>
    <n v="6073466.6039880002"/>
    <n v="388213"/>
    <n v="5222241.2759999996"/>
    <x v="1"/>
  </r>
  <r>
    <n v="2893020.8831999996"/>
    <n v="56700"/>
    <n v="1348099.2"/>
    <x v="0"/>
  </r>
  <r>
    <n v="1618426.808064"/>
    <n v="34158"/>
    <n v="766300.57200000004"/>
    <x v="0"/>
  </r>
  <r>
    <n v="1728340.6320000002"/>
    <n v="36756"/>
    <n v="847225.8"/>
    <x v="0"/>
  </r>
  <r>
    <n v="3213216.3798449999"/>
    <n v="68473"/>
    <n v="1526468.5889999999"/>
    <x v="0"/>
  </r>
  <r>
    <n v="7990771.5887040002"/>
    <n v="173904"/>
    <n v="3711459.1679999996"/>
    <x v="0"/>
  </r>
  <r>
    <n v="1007819.028405"/>
    <n v="25227"/>
    <n v="504161.59499999997"/>
    <x v="0"/>
  </r>
  <r>
    <n v="3325559.8595999992"/>
    <n v="52120"/>
    <n v="1264952.3999999999"/>
    <x v="0"/>
  </r>
  <r>
    <n v="328439.86259999999"/>
    <n v="6598"/>
    <n v="149972.54"/>
    <x v="0"/>
  </r>
  <r>
    <n v="1061583.9296400002"/>
    <n v="26373"/>
    <n v="579151.08000000007"/>
    <x v="0"/>
  </r>
  <r>
    <n v="74077.827600000004"/>
    <n v="1652"/>
    <n v="40391.4"/>
    <x v="0"/>
  </r>
  <r>
    <n v="1369012.3739999998"/>
    <n v="32797"/>
    <n v="590346"/>
    <x v="0"/>
  </r>
  <r>
    <n v="4414345.7139599994"/>
    <n v="98189"/>
    <n v="1761510.6600000001"/>
    <x v="0"/>
  </r>
  <r>
    <n v="3838050.3743999996"/>
    <n v="98848"/>
    <n v="1645819.2"/>
    <x v="0"/>
  </r>
  <r>
    <n v="1410715.10118"/>
    <n v="32642"/>
    <n v="570908.57999999996"/>
    <x v="0"/>
  </r>
  <r>
    <n v="2515416.7327500004"/>
    <n v="64901"/>
    <n v="1081899.6700000002"/>
    <x v="0"/>
  </r>
  <r>
    <s v=""/>
    <s v=""/>
    <s v=""/>
    <x v="1"/>
  </r>
  <r>
    <n v="1100970.7030230002"/>
    <n v="32653"/>
    <n v="588439.71299999999"/>
    <x v="0"/>
  </r>
  <r>
    <n v="1118957.4148440002"/>
    <n v="32689"/>
    <n v="593926.44099999999"/>
    <x v="0"/>
  </r>
  <r>
    <n v="1019518.6176000001"/>
    <n v="32886"/>
    <n v="589317.12000000011"/>
    <x v="0"/>
  </r>
  <r>
    <n v="529777.17213599989"/>
    <n v="16343"/>
    <n v="283910.59600000002"/>
    <x v="0"/>
  </r>
  <r>
    <n v="481651.46639999998"/>
    <n v="15984"/>
    <n v="274445.28000000003"/>
    <x v="0"/>
  </r>
  <r>
    <n v="1027231.877673"/>
    <n v="32913"/>
    <n v="581342.31900000002"/>
    <x v="0"/>
  </r>
  <r>
    <n v="1549836.183678"/>
    <n v="48943"/>
    <n v="877596.93300000008"/>
    <x v="0"/>
  </r>
  <r>
    <n v="513666.193248"/>
    <n v="16432"/>
    <n v="286804.12800000003"/>
    <x v="0"/>
  </r>
  <r>
    <n v="945629.01235199999"/>
    <n v="32848"/>
    <n v="588077.74399999995"/>
    <x v="0"/>
  </r>
  <r>
    <n v="435230.0674559999"/>
    <n v="16448"/>
    <n v="290734.848"/>
    <x v="0"/>
  </r>
  <r>
    <s v=""/>
    <s v=""/>
    <s v=""/>
    <x v="0"/>
  </r>
  <r>
    <s v=""/>
    <s v=""/>
    <s v=""/>
    <x v="0"/>
  </r>
  <r>
    <s v=""/>
    <s v=""/>
    <s v=""/>
    <x v="0"/>
  </r>
  <r>
    <n v="2567457.0930580003"/>
    <n v="109867"/>
    <n v="1955412.8659999999"/>
    <x v="0"/>
  </r>
  <r>
    <n v="3988735.3350720005"/>
    <n v="115539"/>
    <n v="1943828.1360000002"/>
    <x v="0"/>
  </r>
  <r>
    <n v="1795445.09534"/>
    <n v="36299"/>
    <n v="972087.22000000009"/>
    <x v="0"/>
  </r>
  <r>
    <n v="963870.03360000008"/>
    <n v="23592"/>
    <n v="527281.20000000007"/>
    <x v="0"/>
  </r>
  <r>
    <n v="2174721.0492000002"/>
    <n v="42721"/>
    <n v="1008215.6000000001"/>
    <x v="0"/>
  </r>
  <r>
    <s v=""/>
    <s v=""/>
    <s v=""/>
    <x v="1"/>
  </r>
  <r>
    <n v="1124323.7537999998"/>
    <n v="12930"/>
    <n v="321051.89999999997"/>
    <x v="0"/>
  </r>
  <r>
    <n v="1055246.304"/>
    <n v="13010"/>
    <n v="323298.5"/>
    <x v="0"/>
  </r>
  <r>
    <n v="1897980.1991000001"/>
    <n v="24527"/>
    <n v="615627.70000000007"/>
    <x v="0"/>
  </r>
  <r>
    <n v="1693.4259999999999"/>
    <n v="25"/>
    <n v="602"/>
    <x v="0"/>
  </r>
  <r>
    <n v="1880214.5027099999"/>
    <n v="24641"/>
    <n v="607893.47000000009"/>
    <x v="0"/>
  </r>
  <r>
    <n v="1917620.4546719999"/>
    <n v="24531"/>
    <n v="596275.01699999999"/>
    <x v="0"/>
  </r>
  <r>
    <n v="1454456.7732599999"/>
    <n v="23973"/>
    <n v="633750.228"/>
    <x v="0"/>
  </r>
  <r>
    <n v="868421.05926000001"/>
    <n v="11742"/>
    <n v="289956.94799999997"/>
    <x v="0"/>
  </r>
  <r>
    <n v="739982.95787199994"/>
    <n v="12262"/>
    <n v="306157.61599999998"/>
    <x v="0"/>
  </r>
  <r>
    <n v="2085989.6767320002"/>
    <n v="23277"/>
    <n v="623055.45900000003"/>
    <x v="0"/>
  </r>
  <r>
    <n v="2078229.68025"/>
    <n v="24250"/>
    <n v="624655.75"/>
    <x v="0"/>
  </r>
  <r>
    <n v="1492364.4920600001"/>
    <n v="23533"/>
    <n v="584324.39"/>
    <x v="0"/>
  </r>
  <r>
    <n v="1466888.1571520001"/>
    <n v="23314"/>
    <n v="592921.64799999993"/>
    <x v="0"/>
  </r>
  <r>
    <n v="1398477.468927"/>
    <n v="24303"/>
    <n v="585872.42099999997"/>
    <x v="0"/>
  </r>
  <r>
    <n v="640109.59084800002"/>
    <n v="12206"/>
    <n v="305833.53600000002"/>
    <x v="0"/>
  </r>
  <r>
    <n v="4021858.3359360001"/>
    <n v="53634"/>
    <n v="1166432.2320000001"/>
    <x v="0"/>
  </r>
  <r>
    <n v="1714394.2910249999"/>
    <n v="53105"/>
    <n v="954031.32499999995"/>
    <x v="0"/>
  </r>
  <r>
    <n v="1157749.7162400002"/>
    <n v="35408"/>
    <n v="642124.08000000007"/>
    <x v="0"/>
  </r>
  <r>
    <n v="543638.65983600006"/>
    <n v="17594"/>
    <n v="317360.57199999999"/>
    <x v="0"/>
  </r>
  <r>
    <n v="1009563.6802299999"/>
    <n v="35371"/>
    <n v="610008.26599999995"/>
    <x v="0"/>
  </r>
  <r>
    <n v="534512.05862399994"/>
    <n v="17676"/>
    <n v="315905.47200000001"/>
    <x v="0"/>
  </r>
  <r>
    <n v="532665.48535199987"/>
    <n v="17732"/>
    <n v="312047.73599999998"/>
    <x v="0"/>
  </r>
  <r>
    <n v="555586.83339599997"/>
    <n v="17738"/>
    <n v="314423.788"/>
    <x v="0"/>
  </r>
  <r>
    <n v="529175.64575999998"/>
    <n v="17760"/>
    <n v="311830.08"/>
    <x v="0"/>
  </r>
  <r>
    <n v="1942638.284"/>
    <n v="70880"/>
    <n v="1265562.4000000001"/>
    <x v="0"/>
  </r>
  <r>
    <n v="1414213.749392"/>
    <n v="16109"/>
    <n v="419897.19399999996"/>
    <x v="0"/>
  </r>
  <r>
    <n v="2939766.8299999996"/>
    <n v="78793"/>
    <n v="1434032.5999999999"/>
    <x v="0"/>
  </r>
  <r>
    <n v="13475010.174296001"/>
    <n v="363682"/>
    <n v="4810785.4960000003"/>
    <x v="1"/>
  </r>
  <r>
    <n v="540576.97227600007"/>
    <n v="13549"/>
    <n v="225428.26200000002"/>
    <x v="0"/>
  </r>
  <r>
    <n v="3637822.3245000001"/>
    <n v="35105"/>
    <n v="914485.25"/>
    <x v="0"/>
  </r>
  <r>
    <n v="2542853.1912000002"/>
    <n v="34270"/>
    <n v="834817.2"/>
    <x v="0"/>
  </r>
  <r>
    <n v="765982.35690000013"/>
    <n v="11857"/>
    <n v="283382.3"/>
    <x v="0"/>
  </r>
  <r>
    <n v="1939853.0592"/>
    <n v="24578"/>
    <n v="597245.4"/>
    <x v="0"/>
  </r>
  <r>
    <n v="5764291.74376"/>
    <n v="77704"/>
    <n v="1916957.6800000002"/>
    <x v="0"/>
  </r>
  <r>
    <n v="3624115.6541999993"/>
    <n v="48934"/>
    <n v="1269837.3"/>
    <x v="0"/>
  </r>
  <r>
    <n v="785193.75480000011"/>
    <n v="11410"/>
    <n v="275893.8"/>
    <x v="0"/>
  </r>
  <r>
    <n v="4869548.8696400002"/>
    <n v="72902"/>
    <n v="1750377.02"/>
    <x v="0"/>
  </r>
  <r>
    <n v="1235271.9432000001"/>
    <n v="12198"/>
    <n v="302022.48000000004"/>
    <x v="0"/>
  </r>
  <r>
    <n v="5709102.784"/>
    <n v="72380"/>
    <n v="1818185.6"/>
    <x v="0"/>
  </r>
  <r>
    <n v="816765.74852000002"/>
    <n v="12239"/>
    <n v="303404.81"/>
    <x v="0"/>
  </r>
  <r>
    <n v="6769981.1951919999"/>
    <n v="160777"/>
    <n v="3006208.3459999999"/>
    <x v="0"/>
  </r>
  <r>
    <n v="9833250.3041279987"/>
    <n v="145317"/>
    <n v="2443650.6719999998"/>
    <x v="0"/>
  </r>
  <r>
    <n v="3369913.3507839995"/>
    <n v="49801"/>
    <n v="837453.61599999992"/>
    <x v="0"/>
  </r>
  <r>
    <n v="2082450.5737920001"/>
    <n v="51024"/>
    <n v="1200951.888"/>
    <x v="0"/>
  </r>
  <r>
    <n v="4234187.9538900005"/>
    <n v="96255"/>
    <n v="2260644.9300000002"/>
    <x v="0"/>
  </r>
  <r>
    <n v="4064829.4642399997"/>
    <n v="92392"/>
    <n v="1967487.6400000001"/>
    <x v="0"/>
  </r>
  <r>
    <n v="331484.21582400001"/>
    <n v="7536"/>
    <n v="178505.23200000002"/>
    <x v="0"/>
  </r>
  <r>
    <n v="1492779.2966400001"/>
    <n v="33951"/>
    <n v="804299.1900000000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62385.10187999997"/>
    <n v="13905"/>
    <n v="249233.22"/>
    <x v="0"/>
  </r>
  <r>
    <n v="754201.55661199999"/>
    <n v="27998"/>
    <n v="488789.08399999997"/>
    <x v="0"/>
  </r>
  <r>
    <n v="365952.51923999999"/>
    <n v="14154"/>
    <n v="253781.22"/>
    <x v="0"/>
  </r>
  <r>
    <n v="2419803.4332079999"/>
    <n v="109972"/>
    <n v="1544226.824"/>
    <x v="1"/>
  </r>
  <r>
    <n v="612709.56064000004"/>
    <n v="15118"/>
    <n v="265472.07999999996"/>
    <x v="0"/>
  </r>
  <r>
    <n v="5004255.1732800007"/>
    <n v="156201"/>
    <n v="2869412.37"/>
    <x v="0"/>
  </r>
  <r>
    <n v="2120788.1385599999"/>
    <n v="60424"/>
    <n v="1080381.1199999999"/>
    <x v="0"/>
  </r>
  <r>
    <n v="140303.1091"/>
    <n v="4037"/>
    <n v="74038.58"/>
    <x v="0"/>
  </r>
  <r>
    <n v="486410.92273999989"/>
    <n v="15139"/>
    <n v="269928.37"/>
    <x v="0"/>
  </r>
  <r>
    <n v="1403262.936"/>
    <n v="35226"/>
    <n v="810198"/>
    <x v="0"/>
  </r>
  <r>
    <s v=""/>
    <s v=""/>
    <s v=""/>
    <x v="0"/>
  </r>
  <r>
    <s v=""/>
    <s v=""/>
    <s v=""/>
    <x v="0"/>
  </r>
  <r>
    <n v="833204.24125200009"/>
    <n v="12602"/>
    <n v="295567.30800000002"/>
    <x v="0"/>
  </r>
  <r>
    <n v="5404807.3786740005"/>
    <n v="101783"/>
    <n v="2283399.8220000002"/>
    <x v="0"/>
  </r>
  <r>
    <n v="213931.615704"/>
    <n v="3539"/>
    <n v="78622.423999999999"/>
    <x v="0"/>
  </r>
  <r>
    <n v="1240957.0741920001"/>
    <n v="20996"/>
    <n v="458594.63199999998"/>
    <x v="0"/>
  </r>
  <r>
    <n v="416187.70174799999"/>
    <n v="6047"/>
    <n v="140556.46799999999"/>
    <x v="0"/>
  </r>
  <r>
    <n v="1379311.564576"/>
    <n v="24263"/>
    <n v="540482.58799999999"/>
    <x v="0"/>
  </r>
  <r>
    <n v="5809245.6020060005"/>
    <n v="91421"/>
    <n v="2141262.662"/>
    <x v="0"/>
  </r>
  <r>
    <n v="3219950.05602"/>
    <n v="57810"/>
    <n v="1293672.18"/>
    <x v="0"/>
  </r>
  <r>
    <n v="451752.13112400001"/>
    <n v="5877"/>
    <n v="140601.348"/>
    <x v="0"/>
  </r>
  <r>
    <n v="1152821.430432"/>
    <n v="19551"/>
    <n v="453153.07800000004"/>
    <x v="0"/>
  </r>
  <r>
    <n v="1932858.2800799997"/>
    <n v="63336"/>
    <n v="1116613.68"/>
    <x v="0"/>
  </r>
  <r>
    <n v="507675.16408000002"/>
    <n v="15940"/>
    <n v="289438.52"/>
    <x v="0"/>
  </r>
  <r>
    <n v="566937.24806400004"/>
    <n v="15724"/>
    <n v="280107.33600000001"/>
    <x v="0"/>
  </r>
  <r>
    <n v="14827538.890573999"/>
    <n v="234943"/>
    <n v="5914455.0819999995"/>
    <x v="0"/>
  </r>
  <r>
    <n v="904672.72872000013"/>
    <n v="31860"/>
    <n v="560863.43999999994"/>
    <x v="0"/>
  </r>
  <r>
    <n v="1174231.3523200001"/>
    <n v="31496"/>
    <n v="564534.304"/>
    <x v="0"/>
  </r>
  <r>
    <n v="7520009.1875999998"/>
    <n v="221145"/>
    <n v="3978840.8400000003"/>
    <x v="0"/>
  </r>
  <r>
    <n v="1069228.5530000001"/>
    <n v="31555"/>
    <n v="562751.87"/>
    <x v="0"/>
  </r>
  <r>
    <n v="148618.28889600001"/>
    <n v="3808"/>
    <n v="72214.911999999997"/>
    <x v="0"/>
  </r>
  <r>
    <n v="552129.70150800003"/>
    <n v="13938"/>
    <n v="265574.652"/>
    <x v="0"/>
  </r>
  <r>
    <n v="1844100.0761580002"/>
    <n v="48339"/>
    <n v="904857.741000000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5115.670656"/>
    <n v="30354"/>
    <n v="789689.66399999999"/>
    <x v="0"/>
  </r>
  <r>
    <n v="314196.17930999992"/>
    <n v="5811"/>
    <n v="130642.902"/>
    <x v="0"/>
  </r>
  <r>
    <n v="578799.13491200015"/>
    <n v="9356"/>
    <n v="215487.39199999999"/>
    <x v="0"/>
  </r>
  <r>
    <n v="207541.66866000002"/>
    <n v="3945"/>
    <n v="88730.94"/>
    <x v="0"/>
  </r>
  <r>
    <n v="12737935.625687998"/>
    <n v="357161"/>
    <n v="6281033.3459999999"/>
    <x v="0"/>
  </r>
  <r>
    <n v="551709.09419999993"/>
    <n v="16566"/>
    <n v="298221.13199999998"/>
    <x v="0"/>
  </r>
  <r>
    <n v="554267.115796"/>
    <n v="16418"/>
    <n v="295294.14799999999"/>
    <x v="0"/>
  </r>
  <r>
    <n v="6546597.2536999993"/>
    <n v="195847"/>
    <n v="3529162.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89072.66805799992"/>
    <n v="10331"/>
    <n v="261023.045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6730573.5646799998"/>
    <n v="93277"/>
    <n v="2428933.08"/>
    <x v="0"/>
  </r>
  <r>
    <n v="7048004.5343399998"/>
    <n v="193413"/>
    <n v="3398266.41"/>
    <x v="0"/>
  </r>
  <r>
    <s v=""/>
    <s v=""/>
    <s v=""/>
    <x v="0"/>
  </r>
  <r>
    <s v=""/>
    <s v=""/>
    <s v=""/>
    <x v="0"/>
  </r>
  <r>
    <n v="718856.74276000005"/>
    <n v="43154"/>
    <n v="699957.88"/>
    <x v="0"/>
  </r>
  <r>
    <s v=""/>
    <s v=""/>
    <s v=""/>
    <x v="0"/>
  </r>
  <r>
    <s v=""/>
    <s v=""/>
    <s v=""/>
    <x v="0"/>
  </r>
  <r>
    <n v="617725.04585399991"/>
    <n v="16347"/>
    <n v="290420.80199999997"/>
    <x v="0"/>
  </r>
  <r>
    <n v="3807705.4646400004"/>
    <n v="98142"/>
    <n v="1762826.6040000001"/>
    <x v="0"/>
  </r>
  <r>
    <n v="1899297.4980840001"/>
    <n v="49497"/>
    <n v="888768.13199999998"/>
    <x v="0"/>
  </r>
  <r>
    <n v="938609.31168000004"/>
    <n v="40581"/>
    <n v="651812.022"/>
    <x v="0"/>
  </r>
  <r>
    <s v=""/>
    <s v=""/>
    <s v=""/>
    <x v="0"/>
  </r>
  <r>
    <n v="1027629.9720000001"/>
    <n v="29906"/>
    <n v="412702.80000000005"/>
    <x v="1"/>
  </r>
  <r>
    <n v="9400139.3639999982"/>
    <n v="225960"/>
    <n v="3666201.0000000005"/>
    <x v="0"/>
  </r>
  <r>
    <n v="18011138.473749999"/>
    <n v="255373"/>
    <n v="5426676.25"/>
    <x v="0"/>
  </r>
  <r>
    <n v="16133776.707006"/>
    <n v="177609"/>
    <n v="4224607.6740000006"/>
    <x v="0"/>
  </r>
  <r>
    <n v="121845.21216000001"/>
    <n v="1380"/>
    <n v="32824.68"/>
    <x v="0"/>
  </r>
  <r>
    <n v="1317946.5388440001"/>
    <n v="21027"/>
    <n v="489760.88400000002"/>
    <x v="0"/>
  </r>
  <r>
    <n v="2040200.8446959998"/>
    <n v="31729"/>
    <n v="753119.54399999999"/>
    <x v="0"/>
  </r>
  <r>
    <n v="490597.94219900004"/>
    <n v="10327"/>
    <n v="146054.761"/>
    <x v="1"/>
  </r>
  <r>
    <n v="275020.49490300001"/>
    <n v="5789"/>
    <n v="80391.843000000008"/>
    <x v="1"/>
  </r>
  <r>
    <n v="1649458.0086599998"/>
    <n v="25170"/>
    <n v="578960.34"/>
    <x v="0"/>
  </r>
  <r>
    <n v="586106.30697599996"/>
    <n v="9154"/>
    <n v="210981.39199999999"/>
    <x v="0"/>
  </r>
  <r>
    <n v="208158.63464999999"/>
    <n v="8095"/>
    <n v="132838.95000000001"/>
    <x v="0"/>
  </r>
  <r>
    <n v="3013899.48"/>
    <n v="81281"/>
    <n v="1506949.74"/>
    <x v="0"/>
  </r>
  <r>
    <n v="374262.95279999997"/>
    <n v="15020"/>
    <n v="263751.19999999995"/>
    <x v="0"/>
  </r>
  <r>
    <n v="724164.31776000001"/>
    <n v="30214"/>
    <n v="542039.16"/>
    <x v="0"/>
  </r>
  <r>
    <n v="719158.82724000001"/>
    <n v="29999"/>
    <n v="529182.36"/>
    <x v="0"/>
  </r>
  <r>
    <n v="746130.94620000001"/>
    <n v="29905"/>
    <n v="528421.35000000009"/>
    <x v="0"/>
  </r>
  <r>
    <n v="3006842.4456000002"/>
    <n v="75733"/>
    <n v="1411663.12"/>
    <x v="0"/>
  </r>
  <r>
    <n v="8838755.5354800001"/>
    <n v="104667"/>
    <n v="2708781.96"/>
    <x v="0"/>
  </r>
  <r>
    <n v="3034815.8235999998"/>
    <n v="39002"/>
    <n v="969589.72"/>
    <x v="0"/>
  </r>
  <r>
    <n v="1399161.064"/>
    <n v="15020"/>
    <n v="399532"/>
    <x v="0"/>
  </r>
  <r>
    <n v="5404148.3835000005"/>
    <n v="64934"/>
    <n v="1533091.74"/>
    <x v="0"/>
  </r>
  <r>
    <n v="12576113.427919999"/>
    <n v="179242"/>
    <n v="4289261.0599999996"/>
    <x v="0"/>
  </r>
  <r>
    <n v="7452712.4364"/>
    <n v="91817"/>
    <n v="2313788.4"/>
    <x v="0"/>
  </r>
  <r>
    <n v="9082894.8787200004"/>
    <n v="110072"/>
    <n v="2676951.04"/>
    <x v="0"/>
  </r>
  <r>
    <n v="1678128.949"/>
    <n v="20365"/>
    <n v="506070.25"/>
    <x v="0"/>
  </r>
  <r>
    <n v="730249.54241400014"/>
    <n v="12201"/>
    <n v="278402.41800000001"/>
    <x v="0"/>
  </r>
  <r>
    <n v="625945.06737000018"/>
    <n v="14098"/>
    <n v="262011.33000000002"/>
    <x v="0"/>
  </r>
  <r>
    <n v="656838.69000000006"/>
    <n v="14790"/>
    <n v="263262"/>
    <x v="0"/>
  </r>
  <r>
    <n v="2754973.6494"/>
    <n v="80986"/>
    <n v="1352466.2"/>
    <x v="0"/>
  </r>
  <r>
    <n v="570585.6936"/>
    <n v="16458"/>
    <n v="274848.59999999998"/>
    <x v="0"/>
  </r>
  <r>
    <n v="13790716.113130001"/>
    <n v="192457"/>
    <n v="4249835.4740000004"/>
    <x v="0"/>
  </r>
  <r>
    <n v="1211807.8182320001"/>
    <n v="13453"/>
    <n v="291580.32199999999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n v="3315155.4061200004"/>
    <n v="53946"/>
    <n v="1209469.32"/>
    <x v="0"/>
  </r>
  <r>
    <n v="3219727.8455999997"/>
    <n v="127029"/>
    <n v="2273819.0999999996"/>
    <x v="0"/>
  </r>
  <r>
    <n v="355038.49836000003"/>
    <n v="14092"/>
    <n v="249851.16"/>
    <x v="0"/>
  </r>
  <r>
    <n v="404538.30144000001"/>
    <n v="14118"/>
    <n v="243111.96"/>
    <x v="0"/>
  </r>
  <r>
    <n v="1021231.0499999999"/>
    <n v="42287"/>
    <n v="729450.75"/>
    <x v="0"/>
  </r>
  <r>
    <n v="684155.85426000005"/>
    <n v="28239"/>
    <n v="489381.86999999994"/>
    <x v="0"/>
  </r>
  <r>
    <n v="1133072.8343999998"/>
    <n v="42555"/>
    <n v="752372.4"/>
    <x v="0"/>
  </r>
  <r>
    <n v="1837212.4426500001"/>
    <n v="26457"/>
    <n v="591313.95000000007"/>
    <x v="0"/>
  </r>
  <r>
    <n v="336848.51536800008"/>
    <n v="13917"/>
    <n v="248780.29200000002"/>
    <x v="0"/>
  </r>
  <r>
    <n v="1792915.1699560003"/>
    <n v="70529"/>
    <n v="1246811.662"/>
    <x v="0"/>
  </r>
  <r>
    <n v="336313.156212"/>
    <n v="13917"/>
    <n v="252677.052"/>
    <x v="0"/>
  </r>
  <r>
    <n v="3424118.0141599998"/>
    <n v="67667"/>
    <n v="1521154.16"/>
    <x v="0"/>
  </r>
  <r>
    <n v="6835358.7256800001"/>
    <n v="101018"/>
    <n v="2451706.86"/>
    <x v="0"/>
  </r>
  <r>
    <n v="4455320.7816000003"/>
    <n v="63120"/>
    <n v="1501624.8"/>
    <x v="0"/>
  </r>
  <r>
    <s v=""/>
    <s v=""/>
    <s v=""/>
    <x v="0"/>
  </r>
  <r>
    <s v=""/>
    <s v=""/>
    <s v=""/>
    <x v="0"/>
  </r>
  <r>
    <n v="1318512.043728"/>
    <n v="15657"/>
    <n v="360643.33799999999"/>
    <x v="0"/>
  </r>
  <r>
    <n v="4362168.6178559996"/>
    <n v="47726"/>
    <n v="1132442.5280000002"/>
    <x v="0"/>
  </r>
  <r>
    <n v="8504708.1852599997"/>
    <n v="78446"/>
    <n v="1828576.26"/>
    <x v="0"/>
  </r>
  <r>
    <n v="2705166.1719599999"/>
    <n v="25613"/>
    <n v="600880.98"/>
    <x v="0"/>
  </r>
  <r>
    <n v="1983274.777672"/>
    <n v="40069"/>
    <n v="908925.196"/>
    <x v="0"/>
  </r>
  <r>
    <n v="1704087.693854"/>
    <n v="38801"/>
    <n v="890793.35799999989"/>
    <x v="0"/>
  </r>
  <r>
    <n v="5589285.9360000007"/>
    <n v="66950"/>
    <n v="1598766"/>
    <x v="0"/>
  </r>
  <r>
    <n v="18891391.843936"/>
    <n v="222821"/>
    <n v="5294672.602"/>
    <x v="0"/>
  </r>
  <r>
    <n v="2689322.2163359998"/>
    <n v="37867"/>
    <n v="980073.69400000002"/>
    <x v="0"/>
  </r>
  <r>
    <n v="5039604.8102400005"/>
    <n v="63312"/>
    <n v="1636235.328"/>
    <x v="0"/>
  </r>
  <r>
    <n v="944396.96992200008"/>
    <n v="12783"/>
    <n v="302982.66600000003"/>
    <x v="0"/>
  </r>
  <r>
    <n v="2130405.6702239998"/>
    <n v="25208"/>
    <n v="602319.9519999999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507722.2401499995"/>
    <n v="65245"/>
    <n v="1378626.8499999999"/>
    <x v="0"/>
  </r>
  <r>
    <n v="706665.78527999995"/>
    <n v="14053"/>
    <n v="330526.56"/>
    <x v="0"/>
  </r>
  <r>
    <n v="899938.24776000006"/>
    <n v="17532"/>
    <n v="424099.08"/>
    <x v="0"/>
  </r>
  <r>
    <n v="500.72904"/>
    <n v="19"/>
    <n v="425.79"/>
    <x v="0"/>
  </r>
  <r>
    <n v="849448.19232000003"/>
    <n v="19122"/>
    <n v="417624.48"/>
    <x v="0"/>
  </r>
  <r>
    <n v="31857.325499999995"/>
    <n v="735"/>
    <n v="15912.749999999998"/>
    <x v="0"/>
  </r>
  <r>
    <n v="200140.15340000001"/>
    <n v="6670"/>
    <n v="128130.70000000001"/>
    <x v="0"/>
  </r>
  <r>
    <n v="60185.8986"/>
    <n v="2852"/>
    <n v="44747.88"/>
    <x v="0"/>
  </r>
  <r>
    <n v="219088.34640000001"/>
    <n v="9244"/>
    <n v="135239.72"/>
    <x v="0"/>
  </r>
  <r>
    <n v="4006867.3333200002"/>
    <n v="87980"/>
    <n v="1974799.08"/>
    <x v="0"/>
  </r>
  <r>
    <n v="4457085.9456400005"/>
    <n v="74297"/>
    <n v="1710316.94"/>
    <x v="0"/>
  </r>
  <r>
    <n v="1866562.2938399997"/>
    <n v="43233"/>
    <n v="978795.12"/>
    <x v="0"/>
  </r>
  <r>
    <n v="1165946.64368"/>
    <n v="21476"/>
    <n v="510484.52"/>
    <x v="0"/>
  </r>
  <r>
    <n v="2681056.7180999997"/>
    <n v="56853"/>
    <n v="1311030.18"/>
    <x v="0"/>
  </r>
  <r>
    <n v="313369.17360000004"/>
    <n v="6794"/>
    <n v="157077.28"/>
    <x v="0"/>
  </r>
  <r>
    <n v="6314995.0499999989"/>
    <n v="127400"/>
    <n v="2903446"/>
    <x v="0"/>
  </r>
  <r>
    <n v="947283.42281999998"/>
    <n v="17734"/>
    <n v="420827.82"/>
    <x v="0"/>
  </r>
  <r>
    <n v="571383.20030400006"/>
    <n v="10962"/>
    <n v="251599.82400000002"/>
    <x v="0"/>
  </r>
  <r>
    <n v="2463913.75337"/>
    <n v="64105"/>
    <n v="1147607.71"/>
    <x v="0"/>
  </r>
  <r>
    <n v="878166.67440000002"/>
    <n v="15284"/>
    <n v="394327.2"/>
    <x v="0"/>
  </r>
  <r>
    <n v="1416178.3416479998"/>
    <n v="23503"/>
    <n v="544893.55200000003"/>
    <x v="0"/>
  </r>
  <r>
    <n v="2155926.9088559998"/>
    <n v="29967"/>
    <n v="690559.54800000007"/>
    <x v="0"/>
  </r>
  <r>
    <n v="11268363.676511999"/>
    <n v="244136"/>
    <n v="5399311.7759999996"/>
    <x v="0"/>
  </r>
  <r>
    <n v="4529779.9530400001"/>
    <n v="116345"/>
    <n v="2579601.34"/>
    <x v="0"/>
  </r>
  <r>
    <n v="265559.48625000002"/>
    <n v="5683"/>
    <n v="124969.17"/>
    <x v="0"/>
  </r>
  <r>
    <n v="2383428.4293220001"/>
    <n v="45323"/>
    <n v="1040344.142"/>
    <x v="0"/>
  </r>
  <r>
    <n v="1147217.9904449999"/>
    <n v="36389"/>
    <n v="636989.44499999995"/>
    <x v="0"/>
  </r>
  <r>
    <n v="947607.11324999994"/>
    <n v="29625"/>
    <n v="523829.24999999994"/>
    <x v="0"/>
  </r>
  <r>
    <n v="470386.66038000007"/>
    <n v="14885"/>
    <n v="260457.73"/>
    <x v="0"/>
  </r>
  <r>
    <n v="411678.23655599996"/>
    <n v="16183"/>
    <n v="283720.35600000003"/>
    <x v="0"/>
  </r>
  <r>
    <n v="1237664.2407359998"/>
    <n v="48727"/>
    <n v="861883.17599999998"/>
    <x v="0"/>
  </r>
  <r>
    <n v="411939.71531600005"/>
    <n v="16106"/>
    <n v="286268.04399999999"/>
    <x v="0"/>
  </r>
  <r>
    <n v="1133640.1537199998"/>
    <n v="48588"/>
    <n v="868024.61999999988"/>
    <x v="0"/>
  </r>
  <r>
    <n v="380799.99140399997"/>
    <n v="16299"/>
    <n v="273366.82799999998"/>
    <x v="0"/>
  </r>
  <r>
    <n v="729335.42660000012"/>
    <n v="32450"/>
    <n v="579297.4"/>
    <x v="0"/>
  </r>
  <r>
    <n v="756269.59814000002"/>
    <n v="32182"/>
    <n v="568623.75800000003"/>
    <x v="0"/>
  </r>
  <r>
    <n v="575614.81068800006"/>
    <n v="17614"/>
    <n v="315924.70400000003"/>
    <x v="0"/>
  </r>
  <r>
    <n v="564968.261176"/>
    <n v="17788"/>
    <n v="315096.63199999998"/>
    <x v="0"/>
  </r>
  <r>
    <n v="543666.04200000002"/>
    <n v="17770"/>
    <n v="315168.72000000003"/>
    <x v="0"/>
  </r>
  <r>
    <n v="499547.79167999997"/>
    <n v="17603"/>
    <n v="304602.31199999998"/>
    <x v="0"/>
  </r>
  <r>
    <n v="412203.91041599994"/>
    <n v="14082"/>
    <n v="250884.91199999998"/>
    <x v="0"/>
  </r>
  <r>
    <n v="1122918.0988079999"/>
    <n v="42234"/>
    <n v="761816.89199999999"/>
    <x v="0"/>
  </r>
  <r>
    <n v="2383705.2207149998"/>
    <n v="85293"/>
    <n v="1429937.145"/>
    <x v="0"/>
  </r>
  <r>
    <n v="1023067.2760000002"/>
    <n v="18025"/>
    <n v="390782"/>
    <x v="0"/>
  </r>
  <r>
    <n v="6820.5002800000002"/>
    <n v="244"/>
    <n v="4374.92"/>
    <x v="0"/>
  </r>
  <r>
    <n v="1029622.0272"/>
    <n v="32902"/>
    <n v="581707.36"/>
    <x v="0"/>
  </r>
  <r>
    <n v="422786.86433999997"/>
    <n v="16353"/>
    <n v="274893.93"/>
    <x v="0"/>
  </r>
  <r>
    <n v="455049.91680000006"/>
    <n v="16372"/>
    <n v="290766.72000000003"/>
    <x v="0"/>
  </r>
  <r>
    <n v="462285.22704000003"/>
    <n v="16408"/>
    <n v="289108.96000000002"/>
    <x v="0"/>
  </r>
  <r>
    <n v="946807.36139999994"/>
    <n v="32874"/>
    <n v="588444.6"/>
    <x v="0"/>
  </r>
  <r>
    <n v="962953.41402000003"/>
    <n v="32913"/>
    <n v="565445.34"/>
    <x v="0"/>
  </r>
  <r>
    <n v="1256443.3270399997"/>
    <n v="49051"/>
    <n v="820132.72"/>
    <x v="0"/>
  </r>
  <r>
    <n v="441900.11106000002"/>
    <n v="16371"/>
    <n v="276015.06"/>
    <x v="0"/>
  </r>
  <r>
    <n v="1926832.8669659996"/>
    <n v="54201"/>
    <n v="962934.9659999999"/>
    <x v="0"/>
  </r>
  <r>
    <n v="335441.35610999999"/>
    <n v="9417"/>
    <n v="167302.42199999999"/>
    <x v="0"/>
  </r>
  <r>
    <n v="1322957.0859999999"/>
    <n v="27224"/>
    <n v="613901.20000000007"/>
    <x v="0"/>
  </r>
  <r>
    <n v="794037.59820000001"/>
    <n v="15972"/>
    <n v="379015.56"/>
    <x v="0"/>
  </r>
  <r>
    <n v="1095990.2315999998"/>
    <n v="25668"/>
    <n v="576836.96399999992"/>
    <x v="0"/>
  </r>
  <r>
    <n v="1590176.9335200002"/>
    <n v="27084"/>
    <n v="627536.28"/>
    <x v="0"/>
  </r>
  <r>
    <n v="641460.64350599993"/>
    <n v="13094"/>
    <n v="330479.46600000001"/>
    <x v="0"/>
  </r>
  <r>
    <n v="2412046.040796"/>
    <n v="56889"/>
    <n v="1258896.6810000001"/>
    <x v="0"/>
  </r>
  <r>
    <n v="1194393.8064960002"/>
    <n v="28776"/>
    <n v="647718.98400000005"/>
    <x v="0"/>
  </r>
  <r>
    <n v="312236.34446400002"/>
    <n v="6556"/>
    <n v="148119.70800000001"/>
    <x v="0"/>
  </r>
  <r>
    <n v="1718553.2230439999"/>
    <n v="53046"/>
    <n v="1191784.4819999998"/>
    <x v="0"/>
  </r>
  <r>
    <n v="3563327.3897759998"/>
    <n v="68327"/>
    <n v="1551296.2080000001"/>
    <x v="0"/>
  </r>
  <r>
    <n v="2463750.967776"/>
    <n v="52531"/>
    <n v="1239311.352"/>
    <x v="0"/>
  </r>
  <r>
    <n v="2095692.0932639998"/>
    <n v="40116"/>
    <n v="947419.57200000004"/>
    <x v="0"/>
  </r>
  <r>
    <n v="219184.85330999998"/>
    <n v="6177"/>
    <n v="126696.447"/>
    <x v="0"/>
  </r>
  <r>
    <n v="143109.65239999999"/>
    <n v="4840"/>
    <n v="95725.51999999999"/>
    <x v="0"/>
  </r>
  <r>
    <n v="12103857.340019999"/>
    <n v="225145"/>
    <n v="5511774.7450000001"/>
    <x v="0"/>
  </r>
  <r>
    <n v="1056652.6005599999"/>
    <n v="19716"/>
    <n v="472986.83999999997"/>
    <x v="0"/>
  </r>
  <r>
    <n v="1666050.2677440001"/>
    <n v="39492"/>
    <n v="903497.97600000002"/>
    <x v="0"/>
  </r>
  <r>
    <n v="162105.36640499998"/>
    <n v="3181"/>
    <n v="73185.267000000007"/>
    <x v="0"/>
  </r>
  <r>
    <n v="166003.58649000002"/>
    <n v="3215"/>
    <n v="76253.37"/>
    <x v="0"/>
  </r>
  <r>
    <n v="443193.64339799999"/>
    <n v="9574"/>
    <n v="227162.29800000001"/>
    <x v="0"/>
  </r>
  <r>
    <n v="992123.33161999995"/>
    <n v="21013"/>
    <n v="498554.43799999997"/>
    <x v="0"/>
  </r>
  <r>
    <n v="516150.58402000001"/>
    <n v="11189"/>
    <n v="264015.64400000003"/>
    <x v="0"/>
  </r>
  <r>
    <n v="419802.6654"/>
    <n v="9430"/>
    <n v="213966.7"/>
    <x v="0"/>
  </r>
  <r>
    <n v="800929.98179999995"/>
    <n v="18702"/>
    <n v="410733.32400000002"/>
    <x v="0"/>
  </r>
  <r>
    <n v="186.49600000000001"/>
    <n v="8"/>
    <n v="150.4"/>
    <x v="0"/>
  </r>
  <r>
    <n v="2423345.5548959998"/>
    <n v="47756"/>
    <n v="1129238.3759999999"/>
    <x v="0"/>
  </r>
  <r>
    <n v="3371266.7542079994"/>
    <n v="63942"/>
    <n v="1497010.1040000001"/>
    <x v="0"/>
  </r>
  <r>
    <n v="9322948.1574719995"/>
    <n v="151386"/>
    <n v="3519421.7280000001"/>
    <x v="0"/>
  </r>
  <r>
    <n v="5526554.1839620005"/>
    <n v="115747"/>
    <n v="2731860.6940000001"/>
    <x v="0"/>
  </r>
  <r>
    <n v="3950102.9131200002"/>
    <n v="127309"/>
    <n v="2270174.088"/>
    <x v="0"/>
  </r>
  <r>
    <n v="492766.34224400012"/>
    <n v="15923"/>
    <n v="283524.93800000002"/>
    <x v="0"/>
  </r>
  <r>
    <n v="3260461.8854500004"/>
    <n v="52115"/>
    <n v="1272127.1499999999"/>
    <x v="0"/>
  </r>
  <r>
    <n v="1129502.773"/>
    <n v="20027"/>
    <n v="490661.5"/>
    <x v="0"/>
  </r>
  <r>
    <n v="76282.773839999994"/>
    <n v="1391"/>
    <n v="34176.870000000003"/>
    <x v="0"/>
  </r>
  <r>
    <n v="391228.76883999998"/>
    <n v="5614"/>
    <n v="138048.26"/>
    <x v="0"/>
  </r>
  <r>
    <n v="623350.54979999992"/>
    <n v="15242"/>
    <n v="256522.86"/>
    <x v="0"/>
  </r>
  <r>
    <n v="1818937.7949599999"/>
    <n v="45487"/>
    <n v="765546.2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80826.6160419998"/>
    <n v="31783"/>
    <n v="565800.96600000001"/>
    <x v="0"/>
  </r>
  <r>
    <n v="575074.95620400005"/>
    <n v="15871"/>
    <n v="286249.35600000003"/>
    <x v="0"/>
  </r>
  <r>
    <n v="570522.02087999997"/>
    <n v="15798"/>
    <n v="282436.64400000003"/>
    <x v="0"/>
  </r>
  <r>
    <n v="1251038.06464"/>
    <n v="31222"/>
    <n v="559498.24000000011"/>
    <x v="0"/>
  </r>
  <r>
    <n v="27093.281760000002"/>
    <n v="387"/>
    <n v="8498.52"/>
    <x v="0"/>
  </r>
  <r>
    <n v="2149538.4086000002"/>
    <n v="47668"/>
    <n v="854687.24"/>
    <x v="0"/>
  </r>
  <r>
    <n v="3876822.6900799996"/>
    <n v="95215"/>
    <n v="1706348.0149999999"/>
    <x v="0"/>
  </r>
  <r>
    <n v="2746297.9271"/>
    <n v="63595"/>
    <n v="1141911.82"/>
    <x v="0"/>
  </r>
  <r>
    <n v="2029476.4722899997"/>
    <n v="47790"/>
    <n v="848798.19"/>
    <x v="0"/>
  </r>
  <r>
    <n v="1958438.3696639999"/>
    <n v="47578"/>
    <n v="842701.53599999996"/>
    <x v="0"/>
  </r>
  <r>
    <n v="661283.12303999998"/>
    <n v="15935"/>
    <n v="284790.32"/>
    <x v="0"/>
  </r>
  <r>
    <n v="254615.0013"/>
    <n v="6633"/>
    <n v="118425.58199999999"/>
    <x v="0"/>
  </r>
  <r>
    <n v="2139472.3788000001"/>
    <n v="29427"/>
    <n v="759216.6"/>
    <x v="0"/>
  </r>
  <r>
    <n v="559223.66800000006"/>
    <n v="15553"/>
    <n v="276843.40000000002"/>
    <x v="0"/>
  </r>
  <r>
    <n v="572525.77199999988"/>
    <n v="15834"/>
    <n v="283428.59999999998"/>
    <x v="0"/>
  </r>
  <r>
    <n v="568919.4534"/>
    <n v="15669"/>
    <n v="283608.90000000002"/>
    <x v="0"/>
  </r>
  <r>
    <n v="989947.62254999985"/>
    <n v="24790"/>
    <n v="430974.15"/>
    <x v="0"/>
  </r>
  <r>
    <n v="1141340.4981"/>
    <n v="31581"/>
    <n v="565299.89999999991"/>
    <x v="0"/>
  </r>
  <r>
    <n v="2493288.8052479997"/>
    <n v="61522"/>
    <n v="1105181.2079999999"/>
    <x v="0"/>
  </r>
  <r>
    <n v="3750764.0568300001"/>
    <n v="94467"/>
    <n v="1669231.8900000001"/>
    <x v="0"/>
  </r>
  <r>
    <n v="5025730.4436300006"/>
    <n v="125133"/>
    <n v="2213978.1690000002"/>
    <x v="0"/>
  </r>
  <r>
    <n v="217117.92359400002"/>
    <n v="5343"/>
    <n v="92508.702000000005"/>
    <x v="0"/>
  </r>
  <r>
    <n v="1735961.9276160002"/>
    <n v="20496"/>
    <n v="535130.06400000001"/>
    <x v="0"/>
  </r>
  <r>
    <n v="987150.57000000018"/>
    <n v="15617"/>
    <n v="402918.60000000003"/>
    <x v="0"/>
  </r>
  <r>
    <n v="613456.95449999988"/>
    <n v="15535"/>
    <n v="274969.5"/>
    <x v="0"/>
  </r>
  <r>
    <n v="628384.25999999989"/>
    <n v="15531"/>
    <n v="271792.5"/>
    <x v="0"/>
  </r>
  <r>
    <n v="604094.84860000014"/>
    <n v="14549"/>
    <n v="263336.90000000002"/>
    <x v="0"/>
  </r>
  <r>
    <n v="1102642.2001920003"/>
    <n v="14279"/>
    <n v="370511.49200000003"/>
    <x v="0"/>
  </r>
  <r>
    <n v="2982018.3744000001"/>
    <n v="72280"/>
    <n v="1283692.8"/>
    <x v="0"/>
  </r>
  <r>
    <n v="2520251.0650800001"/>
    <n v="59139"/>
    <n v="1111221.81"/>
    <x v="0"/>
  </r>
  <r>
    <n v="850057.19568"/>
    <n v="19593"/>
    <n v="351263.304"/>
    <x v="0"/>
  </r>
  <r>
    <n v="507814.91823999997"/>
    <n v="14726"/>
    <n v="274198.12"/>
    <x v="0"/>
  </r>
  <r>
    <n v="561628.25562000007"/>
    <n v="14999"/>
    <n v="284081.06"/>
    <x v="0"/>
  </r>
  <r>
    <n v="4832157.5365899988"/>
    <n v="133253"/>
    <n v="2383896.17"/>
    <x v="0"/>
  </r>
  <r>
    <n v="1069234.92753"/>
    <n v="29639"/>
    <n v="524906.69000000006"/>
    <x v="0"/>
  </r>
  <r>
    <n v="412822.98673000006"/>
    <n v="16381"/>
    <n v="290107.51"/>
    <x v="0"/>
  </r>
  <r>
    <n v="822607.94289999991"/>
    <n v="32849"/>
    <n v="587997.1"/>
    <x v="0"/>
  </r>
  <r>
    <n v="1307668.9859999998"/>
    <n v="49387"/>
    <n v="888966"/>
    <x v="0"/>
  </r>
  <r>
    <n v="422022.13010000001"/>
    <n v="16430"/>
    <n v="299518.90000000002"/>
    <x v="0"/>
  </r>
  <r>
    <n v="511614.08374999993"/>
    <n v="15497"/>
    <n v="265773.55"/>
    <x v="0"/>
  </r>
  <r>
    <n v="13387.245269999998"/>
    <n v="487"/>
    <n v="8576.07"/>
    <x v="0"/>
  </r>
  <r>
    <n v="8165.2160000000003"/>
    <n v="235"/>
    <n v="4183"/>
    <x v="0"/>
  </r>
  <r>
    <n v="402990.46163999994"/>
    <n v="13078"/>
    <n v="232003.71999999997"/>
    <x v="0"/>
  </r>
  <r>
    <n v="9292985.0550999995"/>
    <n v="255218"/>
    <n v="4504597.6999999993"/>
    <x v="0"/>
  </r>
  <r>
    <n v="2219777.1327599999"/>
    <n v="63558"/>
    <n v="1084935.06"/>
    <x v="0"/>
  </r>
  <r>
    <n v="11327648.952300001"/>
    <n v="304791"/>
    <n v="5406992.3399999999"/>
    <x v="0"/>
  </r>
  <r>
    <n v="587567.75996000005"/>
    <n v="15877"/>
    <n v="280864.13"/>
    <x v="0"/>
  </r>
  <r>
    <n v="2211707.6377599998"/>
    <n v="63563"/>
    <n v="1079935.3699999999"/>
    <x v="0"/>
  </r>
  <r>
    <n v="1502186.3560799998"/>
    <n v="39498"/>
    <n v="880015.44000000006"/>
    <x v="0"/>
  </r>
  <r>
    <n v="3935735.4015000002"/>
    <n v="111090"/>
    <n v="1962960.3000000003"/>
    <x v="0"/>
  </r>
  <r>
    <n v="2857458.5471999999"/>
    <n v="79448"/>
    <n v="1406229.5999999999"/>
    <x v="0"/>
  </r>
  <r>
    <n v="4177234.8456299999"/>
    <n v="130161"/>
    <n v="2301506.8019999997"/>
    <x v="0"/>
  </r>
  <r>
    <n v="9813304.2906359993"/>
    <n v="306834"/>
    <n v="5433723.3059999999"/>
    <x v="0"/>
  </r>
  <r>
    <n v="402939.18839999998"/>
    <n v="14348"/>
    <n v="259124.87999999998"/>
    <x v="0"/>
  </r>
  <r>
    <n v="379301.29757"/>
    <n v="13591"/>
    <n v="242055.71"/>
    <x v="0"/>
  </r>
  <r>
    <n v="3015287.3622000003"/>
    <n v="144076"/>
    <n v="2421917.5599999996"/>
    <x v="0"/>
  </r>
  <r>
    <n v="1061805.8955000001"/>
    <n v="10167"/>
    <n v="269425.5"/>
    <x v="0"/>
  </r>
  <r>
    <n v="232766.70370200003"/>
    <n v="7649"/>
    <n v="133620.38100000002"/>
    <x v="0"/>
  </r>
  <r>
    <n v="14948110.627"/>
    <n v="476009"/>
    <n v="9643942.3399999999"/>
    <x v="0"/>
  </r>
  <r>
    <n v="856362.20304000005"/>
    <n v="11640"/>
    <n v="299636.88"/>
    <x v="0"/>
  </r>
  <r>
    <n v="622409.92247999995"/>
    <n v="10121"/>
    <n v="245333.03999999998"/>
    <x v="0"/>
  </r>
  <r>
    <n v="816974.40528000006"/>
    <n v="11708"/>
    <n v="277128.36000000004"/>
    <x v="0"/>
  </r>
  <r>
    <n v="1874229.3973019999"/>
    <n v="25717"/>
    <n v="651000.13800000004"/>
    <x v="0"/>
  </r>
  <r>
    <n v="807726.09909599985"/>
    <n v="11718"/>
    <n v="302066.60399999999"/>
    <x v="0"/>
  </r>
  <r>
    <n v="980152.80164999992"/>
    <n v="11721"/>
    <n v="302050.17"/>
    <x v="0"/>
  </r>
  <r>
    <n v="2668906.148"/>
    <n v="34420"/>
    <n v="788218"/>
    <x v="0"/>
  </r>
  <r>
    <n v="877262.54227199999"/>
    <n v="12114"/>
    <n v="312638.11200000002"/>
    <x v="0"/>
  </r>
  <r>
    <n v="1784259.4471"/>
    <n v="23206"/>
    <n v="558104.30000000005"/>
    <x v="0"/>
  </r>
  <r>
    <n v="3609098.5533599998"/>
    <n v="46594"/>
    <n v="1126083.7919999999"/>
    <x v="0"/>
  </r>
  <r>
    <n v="4006860.9169679997"/>
    <n v="48038"/>
    <n v="1252927.1159999999"/>
    <x v="0"/>
  </r>
  <r>
    <n v="898003.66544999997"/>
    <n v="11393"/>
    <n v="281065.31"/>
    <x v="0"/>
  </r>
  <r>
    <n v="792262.19711999979"/>
    <n v="10940"/>
    <n v="271136.95999999996"/>
    <x v="0"/>
  </r>
  <r>
    <n v="3857401.4174099998"/>
    <n v="58011"/>
    <n v="1426026.402"/>
    <x v="0"/>
  </r>
  <r>
    <n v="2373865.5354399998"/>
    <n v="36460"/>
    <n v="876935.92"/>
    <x v="0"/>
  </r>
  <r>
    <n v="878346.82425599988"/>
    <n v="11913"/>
    <n v="313359.55199999997"/>
    <x v="0"/>
  </r>
  <r>
    <n v="2474740.302048"/>
    <n v="24276"/>
    <n v="596898.28800000006"/>
    <x v="0"/>
  </r>
  <r>
    <n v="4475622.6410399992"/>
    <n v="233238"/>
    <n v="3169704.42"/>
    <x v="1"/>
  </r>
  <r>
    <n v="4438218.9231599998"/>
    <n v="255603"/>
    <n v="3312103.6740000001"/>
    <x v="1"/>
  </r>
  <r>
    <n v="2188495.6815499999"/>
    <n v="127073"/>
    <n v="1651694.8539999998"/>
    <x v="1"/>
  </r>
  <r>
    <n v="416806.61880000011"/>
    <n v="14246"/>
    <n v="264975.600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416078.463599999"/>
    <n v="68424"/>
    <n v="1618227.5999999999"/>
    <x v="0"/>
  </r>
  <r>
    <n v="534435.92400000012"/>
    <n v="12630"/>
    <n v="298068"/>
    <x v="0"/>
  </r>
  <r>
    <n v="543661.47696"/>
    <n v="12712"/>
    <n v="298223.52"/>
    <x v="0"/>
  </r>
  <r>
    <n v="867173.9172299999"/>
    <n v="19543"/>
    <n v="459065.06999999995"/>
    <x v="0"/>
  </r>
  <r>
    <n v="149453.22167999999"/>
    <n v="3829"/>
    <n v="90249.53"/>
    <x v="0"/>
  </r>
  <r>
    <n v="211570.26519999999"/>
    <n v="5080"/>
    <n v="133146.80000000002"/>
    <x v="0"/>
  </r>
  <r>
    <n v="2395626.7760399999"/>
    <n v="46614"/>
    <n v="1095895.1400000001"/>
    <x v="0"/>
  </r>
  <r>
    <n v="1726282.9945600003"/>
    <n v="43832"/>
    <n v="1111579.52"/>
    <x v="0"/>
  </r>
  <r>
    <n v="884524.77056000009"/>
    <n v="22874"/>
    <n v="600899.98"/>
    <x v="0"/>
  </r>
  <r>
    <n v="1819891.3135199999"/>
    <n v="48459"/>
    <n v="1143147.8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268025.6260000002"/>
    <n v="109580"/>
    <n v="2758128.6"/>
    <x v="0"/>
  </r>
  <r>
    <n v="3508662.6868000003"/>
    <n v="96595"/>
    <n v="1688480.6"/>
    <x v="0"/>
  </r>
  <r>
    <n v="1009861.986918"/>
    <n v="31917"/>
    <n v="564484.06200000003"/>
    <x v="0"/>
  </r>
  <r>
    <n v="4413818.8897439996"/>
    <n v="128381"/>
    <n v="2202504.4359999998"/>
    <x v="0"/>
  </r>
  <r>
    <n v="1522151.3470100001"/>
    <n v="61081"/>
    <n v="1060732.6459999999"/>
    <x v="0"/>
  </r>
  <r>
    <n v="1166963.5101600001"/>
    <n v="45080"/>
    <n v="792235.9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823872.4251000001"/>
    <n v="39689"/>
    <n v="1036279.7899999999"/>
    <x v="0"/>
  </r>
  <r>
    <n v="82818.830600000016"/>
    <n v="863"/>
    <n v="22878.13"/>
    <x v="0"/>
  </r>
  <r>
    <n v="1037054.088"/>
    <n v="12982"/>
    <n v="329223.52"/>
    <x v="0"/>
  </r>
  <r>
    <n v="806793.55218"/>
    <n v="10938"/>
    <n v="283184.82"/>
    <x v="0"/>
  </r>
  <r>
    <n v="1167664.4238"/>
    <n v="13009"/>
    <n v="323273.65000000002"/>
    <x v="0"/>
  </r>
  <r>
    <n v="11891.238880000001"/>
    <n v="116"/>
    <n v="3002.08"/>
    <x v="0"/>
  </r>
  <r>
    <n v="10987.391820000001"/>
    <n v="118"/>
    <n v="2937.02"/>
    <x v="0"/>
  </r>
  <r>
    <n v="3298792.9976399993"/>
    <n v="39306"/>
    <n v="985008.36"/>
    <x v="0"/>
  </r>
  <r>
    <n v="3779412.6628199997"/>
    <n v="38767"/>
    <n v="1010268.0199999999"/>
    <x v="0"/>
  </r>
  <r>
    <n v="1168810.5132000002"/>
    <n v="13340"/>
    <n v="347240.2"/>
    <x v="0"/>
  </r>
  <r>
    <n v="963573.3759000001"/>
    <n v="12686"/>
    <n v="329201.7"/>
    <x v="0"/>
  </r>
  <r>
    <n v="992182.54070000001"/>
    <n v="13403"/>
    <n v="348746.06"/>
    <x v="0"/>
  </r>
  <r>
    <n v="1797540.7163999998"/>
    <n v="23491"/>
    <n v="544709.30799999996"/>
    <x v="0"/>
  </r>
  <r>
    <n v="806666.86521600001"/>
    <n v="11581"/>
    <n v="303144.25599999999"/>
    <x v="0"/>
  </r>
  <r>
    <n v="3205815.5606399998"/>
    <n v="63602"/>
    <n v="1505077.7280000001"/>
    <x v="0"/>
  </r>
  <r>
    <n v="1271012.683248"/>
    <n v="23012"/>
    <n v="529368.04800000007"/>
    <x v="0"/>
  </r>
  <r>
    <n v="8065910.43279"/>
    <n v="169545"/>
    <n v="4100615.37"/>
    <x v="0"/>
  </r>
  <r>
    <n v="2211423.2337239995"/>
    <n v="33531"/>
    <n v="785027.772"/>
    <x v="0"/>
  </r>
  <r>
    <n v="638615.69889599993"/>
    <n v="11522"/>
    <n v="251225.68799999999"/>
    <x v="0"/>
  </r>
  <r>
    <n v="3113468.3543039998"/>
    <n v="44472"/>
    <n v="1123184.8319999999"/>
    <x v="0"/>
  </r>
  <r>
    <n v="644151.27506400004"/>
    <n v="14604"/>
    <n v="257351.687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66890.88314399985"/>
    <n v="11757"/>
    <n v="295053.67200000002"/>
    <x v="0"/>
  </r>
  <r>
    <n v="907501.04445599997"/>
    <n v="11716"/>
    <n v="296860.00800000003"/>
    <x v="0"/>
  </r>
  <r>
    <n v="916416.99864000012"/>
    <n v="11670"/>
    <n v="290372.94"/>
    <x v="0"/>
  </r>
  <r>
    <n v="890290.65031199995"/>
    <n v="11828"/>
    <n v="291039.76800000004"/>
    <x v="0"/>
  </r>
  <r>
    <n v="933355.22808000003"/>
    <n v="11992"/>
    <n v="299440.24"/>
    <x v="0"/>
  </r>
  <r>
    <n v="935514.28727999993"/>
    <n v="12074"/>
    <n v="297744.84000000003"/>
    <x v="0"/>
  </r>
  <r>
    <n v="965557.39200799994"/>
    <n v="12037"/>
    <n v="299769.44799999997"/>
    <x v="0"/>
  </r>
  <r>
    <n v="921847.60024000006"/>
    <n v="12020"/>
    <n v="296509.36"/>
    <x v="0"/>
  </r>
  <r>
    <n v="3139246.8769999999"/>
    <n v="35711"/>
    <n v="923307.90500000003"/>
    <x v="0"/>
  </r>
  <r>
    <n v="923814.91851000011"/>
    <n v="11957"/>
    <n v="312627.72200000001"/>
    <x v="0"/>
  </r>
  <r>
    <n v="1642487.0004400003"/>
    <n v="23848"/>
    <n v="620978.07200000004"/>
    <x v="0"/>
  </r>
  <r>
    <n v="1030920.995928"/>
    <n v="11769"/>
    <n v="304016.80800000002"/>
    <x v="0"/>
  </r>
  <r>
    <s v=""/>
    <s v=""/>
    <s v=""/>
    <x v="0"/>
  </r>
  <r>
    <n v="1256525.6014079999"/>
    <n v="22053"/>
    <n v="547267.24800000002"/>
    <x v="0"/>
  </r>
  <r>
    <n v="1589339.8605"/>
    <n v="25073"/>
    <n v="605462.804"/>
    <x v="0"/>
  </r>
  <r>
    <n v="1589339.8605"/>
    <n v="25073"/>
    <n v="605462.804"/>
    <x v="0"/>
  </r>
  <r>
    <n v="2585556.3974100002"/>
    <n v="48615"/>
    <n v="1180080.51"/>
    <x v="0"/>
  </r>
  <r>
    <n v="2585556.3974100002"/>
    <n v="48615"/>
    <n v="1180080.51"/>
    <x v="0"/>
  </r>
  <r>
    <n v="2653675.17184"/>
    <n v="42581"/>
    <n v="1036591.8640000001"/>
    <x v="0"/>
  </r>
  <r>
    <n v="1827190.4842799997"/>
    <n v="35115"/>
    <n v="867200.04"/>
    <x v="0"/>
  </r>
  <r>
    <n v="1235195.0249600001"/>
    <n v="25415"/>
    <n v="640661.31999999995"/>
    <x v="0"/>
  </r>
  <r>
    <n v="1441051.9858799998"/>
    <n v="28902"/>
    <n v="728908.44"/>
    <x v="0"/>
  </r>
  <r>
    <n v="6172354.1699300008"/>
    <n v="127009"/>
    <n v="3173446.8740000003"/>
    <x v="0"/>
  </r>
  <r>
    <n v="118365.11343999999"/>
    <n v="1813"/>
    <n v="45542.560000000005"/>
    <x v="0"/>
  </r>
  <r>
    <n v="1667620.7892000002"/>
    <n v="36574"/>
    <n v="961164.72000000009"/>
    <x v="0"/>
  </r>
  <r>
    <n v="2626732.5650999998"/>
    <n v="50031"/>
    <n v="1208248.6499999999"/>
    <x v="0"/>
  </r>
  <r>
    <n v="6913642.5887100017"/>
    <n v="82149"/>
    <n v="2069333.31"/>
    <x v="0"/>
  </r>
  <r>
    <n v="28236611.200000003"/>
    <n v="457088"/>
    <n v="11427200"/>
    <x v="0"/>
  </r>
  <r>
    <n v="2069513.0506239999"/>
    <n v="29896"/>
    <n v="725635.71199999994"/>
    <x v="0"/>
  </r>
  <r>
    <n v="186025.90970399999"/>
    <n v="3209"/>
    <n v="77381.826000000001"/>
    <x v="0"/>
  </r>
  <r>
    <n v="186025.90970399999"/>
    <n v="3209"/>
    <n v="77381.826000000001"/>
    <x v="0"/>
  </r>
  <r>
    <n v="1364448.8893639999"/>
    <n v="24574"/>
    <n v="590414.924"/>
    <x v="0"/>
  </r>
  <r>
    <n v="2069513.0506239999"/>
    <n v="29896"/>
    <n v="725635.71199999994"/>
    <x v="0"/>
  </r>
  <r>
    <n v="5477985.1328800004"/>
    <n v="100270"/>
    <n v="2531416.42"/>
    <x v="0"/>
  </r>
  <r>
    <n v="1177901.2051200001"/>
    <n v="25485"/>
    <n v="617348.64"/>
    <x v="0"/>
  </r>
  <r>
    <n v="1177901.2051200001"/>
    <n v="25485"/>
    <n v="617348.64"/>
    <x v="0"/>
  </r>
  <r>
    <n v="498006.95692500001"/>
    <n v="9665"/>
    <n v="215867.77499999999"/>
    <x v="0"/>
  </r>
  <r>
    <n v="4040147.7794020004"/>
    <n v="53269"/>
    <n v="1302853.2019999998"/>
    <x v="0"/>
  </r>
  <r>
    <n v="895379.61659999995"/>
    <n v="18725"/>
    <n v="438052.64999999997"/>
    <x v="0"/>
  </r>
  <r>
    <n v="563969.86279199994"/>
    <n v="9002"/>
    <n v="234304.05599999998"/>
    <x v="0"/>
  </r>
  <r>
    <n v="2646443.3810399999"/>
    <n v="35965"/>
    <n v="934478.59499999997"/>
    <x v="0"/>
  </r>
  <r>
    <n v="484010.6151"/>
    <n v="8873"/>
    <n v="231141.65"/>
    <x v="0"/>
  </r>
  <r>
    <n v="10254881.684999999"/>
    <n v="137525"/>
    <n v="3308026.3499999996"/>
    <x v="0"/>
  </r>
  <r>
    <n v="856690.34572800004"/>
    <n v="17903"/>
    <n v="474357.88799999998"/>
    <x v="0"/>
  </r>
  <r>
    <n v="1178096.1016800001"/>
    <n v="35561"/>
    <n v="634408.24"/>
    <x v="0"/>
  </r>
  <r>
    <n v="1735491.7388800003"/>
    <n v="45616"/>
    <n v="820175.68"/>
    <x v="0"/>
  </r>
  <r>
    <n v="1246737.5587380002"/>
    <n v="30207"/>
    <n v="548498.70600000001"/>
    <x v="0"/>
  </r>
  <r>
    <n v="1430668.0619999999"/>
    <n v="33981"/>
    <n v="611658"/>
    <x v="0"/>
  </r>
  <r>
    <n v="2158479.5056000003"/>
    <n v="50699"/>
    <n v="892302.4"/>
    <x v="0"/>
  </r>
  <r>
    <n v="2152912.608"/>
    <n v="50853"/>
    <n v="915354"/>
    <x v="0"/>
  </r>
  <r>
    <n v="21107.7202"/>
    <n v="305"/>
    <n v="6947.9000000000005"/>
    <x v="0"/>
  </r>
  <r>
    <n v="6593445.0301439995"/>
    <n v="134148"/>
    <n v="2402858.9759999998"/>
    <x v="0"/>
  </r>
  <r>
    <n v="3810748.7308440004"/>
    <n v="241243"/>
    <n v="3853133.196"/>
    <x v="0"/>
  </r>
  <r>
    <n v="525016.20929999987"/>
    <n v="31795"/>
    <n v="533011.38"/>
    <x v="0"/>
  </r>
  <r>
    <n v="8395213.9163399991"/>
    <n v="193502"/>
    <n v="3902935.3400000003"/>
    <x v="0"/>
  </r>
  <r>
    <n v="1376859.045744"/>
    <n v="33588"/>
    <n v="592962.55200000003"/>
    <x v="0"/>
  </r>
  <r>
    <n v="17157779.375"/>
    <n v="349250"/>
    <n v="7508875"/>
    <x v="0"/>
  </r>
  <r>
    <n v="3686688.5153280003"/>
    <n v="144376"/>
    <n v="2554877.696"/>
    <x v="0"/>
  </r>
  <r>
    <n v="839038.52879999997"/>
    <n v="32040"/>
    <n v="561981.6"/>
    <x v="0"/>
  </r>
  <r>
    <n v="5529995.464031999"/>
    <n v="192176"/>
    <n v="3432647.7119999998"/>
    <x v="0"/>
  </r>
  <r>
    <n v="471514.46565599996"/>
    <n v="16059"/>
    <n v="285593.25599999999"/>
    <x v="0"/>
  </r>
  <r>
    <n v="2034981.6908160003"/>
    <n v="79868"/>
    <n v="1419094.6240000001"/>
    <x v="0"/>
  </r>
  <r>
    <n v="902954.71920000005"/>
    <n v="32077"/>
    <n v="569687.5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332490.5920000002"/>
    <n v="102630"/>
    <n v="2134704"/>
    <x v="0"/>
  </r>
  <r>
    <n v="6568587.7920000004"/>
    <n v="91855"/>
    <n v="1910584"/>
    <x v="0"/>
  </r>
  <r>
    <n v="6191070.0126600005"/>
    <n v="162739"/>
    <n v="3194566.57"/>
    <x v="0"/>
  </r>
  <r>
    <n v="14782424.486400001"/>
    <n v="476631"/>
    <n v="6100876.8000000007"/>
    <x v="1"/>
  </r>
  <r>
    <n v="2695783.6886399998"/>
    <n v="51684"/>
    <n v="1218708.72"/>
    <x v="0"/>
  </r>
  <r>
    <n v="956985.11529999995"/>
    <n v="22774"/>
    <n v="533139.34"/>
    <x v="0"/>
  </r>
  <r>
    <n v="466739.69363999995"/>
    <n v="10406"/>
    <n v="261919.02000000002"/>
    <x v="0"/>
  </r>
  <r>
    <n v="565642.59119999991"/>
    <n v="12648"/>
    <n v="299757.59999999998"/>
    <x v="0"/>
  </r>
  <r>
    <n v="1295067.10528"/>
    <n v="30208"/>
    <n v="710794.23999999999"/>
    <x v="0"/>
  </r>
  <r>
    <n v="352578.10314999998"/>
    <n v="9037"/>
    <n v="226738.33"/>
    <x v="0"/>
  </r>
  <r>
    <n v="81505.46375000001"/>
    <n v="1951"/>
    <n v="46336.25"/>
    <x v="0"/>
  </r>
  <r>
    <n v="1648134.6048000001"/>
    <n v="39168"/>
    <n v="849553.92000000004"/>
    <x v="0"/>
  </r>
  <r>
    <n v="1216063.6928000001"/>
    <n v="31753"/>
    <n v="690945.28"/>
    <x v="0"/>
  </r>
  <r>
    <n v="617136.53760000004"/>
    <n v="11392"/>
    <n v="270673.92000000004"/>
    <x v="0"/>
  </r>
  <r>
    <n v="1860751.9161"/>
    <n v="30261"/>
    <n v="696910.83000000007"/>
    <x v="0"/>
  </r>
  <r>
    <n v="1657732.7629800001"/>
    <n v="30991"/>
    <n v="689859.66"/>
    <x v="0"/>
  </r>
  <r>
    <n v="196357.2984"/>
    <n v="4990"/>
    <n v="111376.8"/>
    <x v="0"/>
  </r>
  <r>
    <n v="442781.92799999996"/>
    <n v="8215"/>
    <n v="194202.6"/>
    <x v="0"/>
  </r>
  <r>
    <n v="318039.79019999999"/>
    <n v="8459"/>
    <n v="188635.7"/>
    <x v="0"/>
  </r>
  <r>
    <n v="183778.04427000001"/>
    <n v="3181"/>
    <n v="75103.41"/>
    <x v="0"/>
  </r>
  <r>
    <n v="477974.8591200001"/>
    <n v="8221"/>
    <n v="195330.96000000002"/>
    <x v="0"/>
  </r>
  <r>
    <n v="1389751.7073000001"/>
    <n v="25293"/>
    <n v="581486.06999999995"/>
    <x v="0"/>
  </r>
  <r>
    <n v="289944.39935999998"/>
    <n v="6272"/>
    <n v="148081.91999999998"/>
    <x v="0"/>
  </r>
  <r>
    <n v="69748.73752000001"/>
    <n v="1498"/>
    <n v="35622.44"/>
    <x v="0"/>
  </r>
  <r>
    <n v="1763462.1224400003"/>
    <n v="39037"/>
    <n v="905268.03"/>
    <x v="0"/>
  </r>
  <r>
    <n v="202445.04559999998"/>
    <n v="3352"/>
    <n v="84705.04"/>
    <x v="0"/>
  </r>
  <r>
    <n v="1329600.2572799998"/>
    <n v="25296"/>
    <n v="590408.64"/>
    <x v="0"/>
  </r>
  <r>
    <n v="442035.14712000004"/>
    <n v="6559"/>
    <n v="165680.34"/>
    <x v="0"/>
  </r>
  <r>
    <n v="1112316.57"/>
    <n v="19055"/>
    <n v="438265"/>
    <x v="0"/>
  </r>
  <r>
    <n v="1004655.7677000001"/>
    <n v="18061"/>
    <n v="454595.37000000005"/>
    <x v="0"/>
  </r>
  <r>
    <n v="1744602.660708"/>
    <n v="25323"/>
    <n v="600965.43599999999"/>
    <x v="0"/>
  </r>
  <r>
    <n v="1008027.7099200001"/>
    <n v="12764"/>
    <n v="302711.02400000003"/>
    <x v="0"/>
  </r>
  <r>
    <n v="1613275.8145920001"/>
    <n v="23556"/>
    <n v="607179.45600000001"/>
    <x v="0"/>
  </r>
  <r>
    <n v="4310389.0036479998"/>
    <n v="61913"/>
    <n v="1480216.004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92430.47320000001"/>
    <n v="32935"/>
    <n v="585584.30000000005"/>
    <x v="0"/>
  </r>
  <r>
    <n v="1157612.37264"/>
    <n v="48177"/>
    <n v="853696.44"/>
    <x v="0"/>
  </r>
  <r>
    <n v="1259034.5336799999"/>
    <n v="49126"/>
    <n v="848406.02"/>
    <x v="0"/>
  </r>
  <r>
    <n v="2698.6008000000002"/>
    <n v="120"/>
    <n v="2018.4"/>
    <x v="0"/>
  </r>
  <r>
    <n v="828890.68625999987"/>
    <n v="33078"/>
    <n v="589119.17999999993"/>
    <x v="0"/>
  </r>
  <r>
    <n v="1605490.5870199997"/>
    <n v="65434"/>
    <n v="1157527.4600000002"/>
    <x v="0"/>
  </r>
  <r>
    <n v="396573.73288000003"/>
    <n v="16481"/>
    <n v="291384.08"/>
    <x v="0"/>
  </r>
  <r>
    <n v="381305.86955999996"/>
    <n v="16366"/>
    <n v="275112.45999999996"/>
    <x v="0"/>
  </r>
  <r>
    <n v="381271.92113999999"/>
    <n v="16346"/>
    <n v="276083.94"/>
    <x v="0"/>
  </r>
  <r>
    <n v="1142207.2834400001"/>
    <n v="49321"/>
    <n v="847334.78"/>
    <x v="0"/>
  </r>
  <r>
    <n v="1258820.838"/>
    <n v="49170"/>
    <n v="847690.79999999993"/>
    <x v="0"/>
  </r>
  <r>
    <n v="730737.64399999997"/>
    <n v="32851"/>
    <n v="550254.25"/>
    <x v="0"/>
  </r>
  <r>
    <n v="9559072.4543999992"/>
    <n v="328400"/>
    <n v="5544705.6000000006"/>
    <x v="0"/>
  </r>
  <r>
    <n v="614795.26230000006"/>
    <n v="14562"/>
    <n v="325460.7"/>
    <x v="0"/>
  </r>
  <r>
    <n v="1605283.46964"/>
    <n v="41148"/>
    <n v="738400.86"/>
    <x v="0"/>
  </r>
  <r>
    <n v="626667.61092000001"/>
    <n v="12868"/>
    <n v="324698.24400000001"/>
    <x v="0"/>
  </r>
  <r>
    <n v="320209.49807999993"/>
    <n v="9720"/>
    <n v="216211.68"/>
    <x v="0"/>
  </r>
  <r>
    <n v="74054.60775000001"/>
    <n v="1585"/>
    <n v="37802.25"/>
    <x v="0"/>
  </r>
  <r>
    <n v="3574844.0956799998"/>
    <n v="71737"/>
    <n v="1641342.5599999998"/>
    <x v="0"/>
  </r>
  <r>
    <n v="4662618.1862399997"/>
    <n v="91199"/>
    <n v="2101224.96"/>
    <x v="0"/>
  </r>
  <r>
    <n v="1250705.7271700001"/>
    <n v="24109"/>
    <n v="570057.30499999993"/>
    <x v="0"/>
  </r>
  <r>
    <n v="109902.04825599999"/>
    <n v="3094"/>
    <n v="64800.735999999997"/>
    <x v="0"/>
  </r>
  <r>
    <n v="96544.563353999998"/>
    <n v="3203"/>
    <n v="67138.082999999999"/>
    <x v="0"/>
  </r>
  <r>
    <s v=""/>
    <s v=""/>
    <s v=""/>
    <x v="0"/>
  </r>
  <r>
    <s v=""/>
    <s v=""/>
    <s v=""/>
    <x v="0"/>
  </r>
  <r>
    <n v="344628.39267999999"/>
    <n v="17105"/>
    <n v="288150.83"/>
    <x v="0"/>
  </r>
  <r>
    <n v="1456683.8024999998"/>
    <n v="68413"/>
    <n v="1142497.0999999999"/>
    <x v="0"/>
  </r>
  <r>
    <n v="2984589.2710289997"/>
    <n v="136771"/>
    <n v="2348221.2990000001"/>
    <x v="0"/>
  </r>
  <r>
    <n v="1084020.6464879999"/>
    <n v="51382"/>
    <n v="877039.35800000001"/>
    <x v="0"/>
  </r>
  <r>
    <n v="613679.23130400002"/>
    <n v="15003"/>
    <n v="269393.86800000002"/>
    <x v="0"/>
  </r>
  <r>
    <n v="2028780.4261119999"/>
    <n v="47416"/>
    <n v="842866.81599999999"/>
    <x v="0"/>
  </r>
  <r>
    <n v="5234654.8337160004"/>
    <n v="90354"/>
    <n v="1974596.3159999999"/>
    <x v="0"/>
  </r>
  <r>
    <n v="2484524.0126800002"/>
    <n v="72481"/>
    <n v="1233626.6199999999"/>
    <x v="0"/>
  </r>
  <r>
    <n v="1717624.5851999999"/>
    <n v="43467"/>
    <n v="775451.28"/>
    <x v="0"/>
  </r>
  <r>
    <n v="1514650.99392"/>
    <n v="43332"/>
    <n v="734910.72000000009"/>
    <x v="0"/>
  </r>
  <r>
    <n v="2010432.2115"/>
    <n v="58085"/>
    <n v="984540.75"/>
    <x v="0"/>
  </r>
  <r>
    <n v="588776.92896000005"/>
    <n v="14663"/>
    <n v="265693.56"/>
    <x v="0"/>
  </r>
  <r>
    <n v="2179333.2915200004"/>
    <n v="58553"/>
    <n v="1049269.7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14839.00067200011"/>
    <n v="18244"/>
    <n v="323940.46399999998"/>
    <x v="0"/>
  </r>
  <r>
    <n v="688784.41631999984"/>
    <n v="18146"/>
    <n v="311385.36"/>
    <x v="0"/>
  </r>
  <r>
    <n v="693529.09470000025"/>
    <n v="18170"/>
    <n v="311978.90000000002"/>
    <x v="0"/>
  </r>
  <r>
    <n v="9231234.7749600001"/>
    <n v="405663"/>
    <n v="6782685.3599999994"/>
    <x v="0"/>
  </r>
  <r>
    <n v="1058797.4733599999"/>
    <n v="28505"/>
    <n v="467253.95999999996"/>
    <x v="0"/>
  </r>
  <r>
    <n v="515703.42835199996"/>
    <n v="14148"/>
    <n v="234517.24800000002"/>
    <x v="0"/>
  </r>
  <r>
    <n v="517362.44119200006"/>
    <n v="14193"/>
    <n v="234525.13200000001"/>
    <x v="0"/>
  </r>
  <r>
    <n v="1031734.118316"/>
    <n v="28369"/>
    <n v="462868.60399999999"/>
    <x v="0"/>
  </r>
  <r>
    <n v="1362605.28"/>
    <n v="79295"/>
    <n v="1268720"/>
    <x v="0"/>
  </r>
  <r>
    <n v="8277978.1350599984"/>
    <n v="98237"/>
    <n v="2281063.1399999997"/>
    <x v="0"/>
  </r>
  <r>
    <n v="7649862.7821279997"/>
    <n v="157484"/>
    <n v="3618667.3520000004"/>
    <x v="0"/>
  </r>
  <r>
    <n v="7148874.4371720003"/>
    <n v="165003"/>
    <n v="3719497.6260000002"/>
    <x v="0"/>
  </r>
  <r>
    <n v="1530006.3043200001"/>
    <n v="35235"/>
    <n v="817311.06"/>
    <x v="0"/>
  </r>
  <r>
    <n v="1187630.2144200001"/>
    <n v="27905"/>
    <n v="613128.66"/>
    <x v="0"/>
  </r>
  <r>
    <n v="2043662.7375839998"/>
    <n v="59858"/>
    <n v="977361.424"/>
    <x v="0"/>
  </r>
  <r>
    <n v="3709271.4453539993"/>
    <n v="70754"/>
    <n v="1621893.9419999998"/>
    <x v="0"/>
  </r>
  <r>
    <n v="2094500.332932"/>
    <n v="60249"/>
    <n v="1045681.6440000001"/>
    <x v="0"/>
  </r>
  <r>
    <n v="498349.50815999997"/>
    <n v="14962"/>
    <n v="257944.87999999998"/>
    <x v="0"/>
  </r>
  <r>
    <s v=""/>
    <s v=""/>
    <s v=""/>
    <x v="1"/>
  </r>
  <r>
    <n v="13409617.038719999"/>
    <n v="380381"/>
    <n v="6496907.4799999995"/>
    <x v="0"/>
  </r>
  <r>
    <n v="587480.93868000002"/>
    <n v="15933"/>
    <n v="288546.63"/>
    <x v="0"/>
  </r>
  <r>
    <n v="2419304.2591999997"/>
    <n v="54781"/>
    <n v="1297214.08"/>
    <x v="0"/>
  </r>
  <r>
    <n v="10208377.4793"/>
    <n v="260823"/>
    <n v="5764188.3000000007"/>
    <x v="0"/>
  </r>
  <r>
    <n v="952252.72542399983"/>
    <n v="15587"/>
    <n v="376831.31199999998"/>
    <x v="0"/>
  </r>
  <r>
    <n v="1857668.0427200003"/>
    <n v="25765"/>
    <n v="629078.24"/>
    <x v="0"/>
  </r>
  <r>
    <n v="1650179.748624"/>
    <n v="30333"/>
    <n v="728234.66399999999"/>
    <x v="0"/>
  </r>
  <r>
    <n v="578178.11922399991"/>
    <n v="9836"/>
    <n v="236280.39199999999"/>
    <x v="0"/>
  </r>
  <r>
    <n v="983354.74199999997"/>
    <n v="32499"/>
    <n v="546308.18999999994"/>
    <x v="0"/>
  </r>
  <r>
    <n v="966027.93839999987"/>
    <n v="32632"/>
    <n v="543322.79999999993"/>
    <x v="0"/>
  </r>
  <r>
    <n v="2274066.9504"/>
    <n v="81592"/>
    <n v="1370745.6"/>
    <x v="0"/>
  </r>
  <r>
    <n v="6776603.2734000003"/>
    <n v="162091"/>
    <n v="2869010.6999999997"/>
    <x v="0"/>
  </r>
  <r>
    <n v="4439849.1830000002"/>
    <n v="105335"/>
    <n v="1969764.5"/>
    <x v="0"/>
  </r>
  <r>
    <s v=""/>
    <s v=""/>
    <s v=""/>
    <x v="0"/>
  </r>
  <r>
    <s v=""/>
    <s v=""/>
    <s v=""/>
    <x v="0"/>
  </r>
  <r>
    <s v=""/>
    <s v=""/>
    <s v=""/>
    <x v="0"/>
  </r>
  <r>
    <n v="427168.21316399996"/>
    <n v="14647"/>
    <n v="239712.802"/>
    <x v="0"/>
  </r>
  <r>
    <n v="439659.94870000001"/>
    <n v="14650"/>
    <n v="244391.3"/>
    <x v="0"/>
  </r>
  <r>
    <n v="876926.94649600005"/>
    <n v="29212"/>
    <n v="487723.55200000003"/>
    <x v="0"/>
  </r>
  <r>
    <n v="1261524.4902000001"/>
    <n v="43004"/>
    <n v="706340.70000000007"/>
    <x v="0"/>
  </r>
  <r>
    <n v="1195237.4972040001"/>
    <n v="43794"/>
    <n v="733724.67600000009"/>
    <x v="0"/>
  </r>
  <r>
    <n v="2001079.3259099997"/>
    <n v="73010"/>
    <n v="1222406.43"/>
    <x v="0"/>
  </r>
  <r>
    <s v=""/>
    <s v=""/>
    <s v=""/>
    <x v="1"/>
  </r>
  <r>
    <n v="617046.0246"/>
    <n v="16531"/>
    <n v="277324.05599999998"/>
    <x v="0"/>
  </r>
  <r>
    <n v="3243122.55"/>
    <n v="175779"/>
    <n v="1801734.75"/>
    <x v="1"/>
  </r>
  <r>
    <n v="2198111.5613599997"/>
    <n v="47399"/>
    <n v="1059841.6399999999"/>
    <x v="0"/>
  </r>
  <r>
    <n v="5888413.1983200004"/>
    <n v="198662"/>
    <n v="3530223.7399999998"/>
    <x v="0"/>
  </r>
  <r>
    <n v="1854403.6817039999"/>
    <n v="56644"/>
    <n v="1006733.812"/>
    <x v="0"/>
  </r>
  <r>
    <n v="3291070.9680000003"/>
    <n v="94065"/>
    <n v="1670594.4000000001"/>
    <x v="0"/>
  </r>
  <r>
    <n v="944374.31564399984"/>
    <n v="30141"/>
    <n v="535967.26199999999"/>
    <x v="0"/>
  </r>
  <r>
    <n v="2015867.6060159998"/>
    <n v="106579"/>
    <n v="1923537.7919999999"/>
    <x v="0"/>
  </r>
  <r>
    <n v="3923771.7392159998"/>
    <n v="198664"/>
    <n v="3512776.8479999998"/>
    <x v="0"/>
  </r>
  <r>
    <n v="2049500.8626899999"/>
    <n v="106465"/>
    <n v="1825023.03"/>
    <x v="0"/>
  </r>
  <r>
    <n v="1841049.33592"/>
    <n v="106658"/>
    <n v="1720606.8560000001"/>
    <x v="0"/>
  </r>
  <r>
    <n v="4717150.894799999"/>
    <n v="101652"/>
    <n v="2332913.4"/>
    <x v="0"/>
  </r>
  <r>
    <n v="7162133.6303999992"/>
    <n v="169176"/>
    <n v="3755707.1999999997"/>
    <x v="0"/>
  </r>
  <r>
    <n v="1627968.6057599999"/>
    <n v="23456"/>
    <n v="605868.48"/>
    <x v="0"/>
  </r>
  <r>
    <n v="2434028.8172199996"/>
    <n v="34814"/>
    <n v="831010.18"/>
    <x v="0"/>
  </r>
  <r>
    <n v="2808417.5961600002"/>
    <n v="38544"/>
    <n v="977861.28"/>
    <x v="0"/>
  </r>
  <r>
    <n v="988414.09797"/>
    <n v="11765"/>
    <n v="305348.81"/>
    <x v="0"/>
  </r>
  <r>
    <n v="1976515.5548599996"/>
    <n v="61397"/>
    <n v="1082429.1099999999"/>
    <x v="0"/>
  </r>
  <r>
    <n v="423418.04668800003"/>
    <n v="15352"/>
    <n v="258496.97600000002"/>
    <x v="0"/>
  </r>
  <r>
    <n v="869649.40919999999"/>
    <n v="30668"/>
    <n v="527060.24800000002"/>
    <x v="0"/>
  </r>
  <r>
    <n v="3018167.5144000002"/>
    <n v="92240"/>
    <n v="1650173.6"/>
    <x v="0"/>
  </r>
  <r>
    <n v="3617819.4446279993"/>
    <n v="95153"/>
    <n v="1681924.4279999998"/>
    <x v="0"/>
  </r>
  <r>
    <n v="604043.99830800004"/>
    <n v="15954"/>
    <n v="274440.70800000004"/>
    <x v="0"/>
  </r>
  <r>
    <n v="9896735.6083200015"/>
    <n v="254119"/>
    <n v="4293594.6239999998"/>
    <x v="0"/>
  </r>
  <r>
    <n v="3490678.4270160003"/>
    <n v="79607"/>
    <n v="1419552.024"/>
    <x v="0"/>
  </r>
  <r>
    <n v="10228433.3928"/>
    <n v="254772"/>
    <n v="4352524.8480000002"/>
    <x v="0"/>
  </r>
  <r>
    <n v="1305511.3411919998"/>
    <n v="31197"/>
    <n v="810373.272"/>
    <x v="0"/>
  </r>
  <r>
    <n v="353932.52223999996"/>
    <n v="5995"/>
    <n v="158076.16"/>
    <x v="0"/>
  </r>
  <r>
    <n v="1384780.3856640002"/>
    <n v="23136"/>
    <n v="576271.48800000001"/>
    <x v="0"/>
  </r>
  <r>
    <n v="4153323.7541940003"/>
    <n v="70843"/>
    <n v="1863312.5859999999"/>
    <x v="0"/>
  </r>
  <r>
    <n v="5921715.66316"/>
    <n v="128581"/>
    <n v="3166692.8679999998"/>
    <x v="0"/>
  </r>
  <r>
    <n v="6005175.1861640001"/>
    <n v="103787"/>
    <n v="2607544.588"/>
    <x v="0"/>
  </r>
  <r>
    <n v="105437.92"/>
    <n v="2003"/>
    <n v="28042"/>
    <x v="1"/>
  </r>
  <r>
    <n v="32478.600000000002"/>
    <n v="1254"/>
    <n v="17556"/>
    <x v="0"/>
  </r>
  <r>
    <n v="5527752.5214720005"/>
    <n v="354184"/>
    <n v="4794234.6239999998"/>
    <x v="1"/>
  </r>
  <r>
    <n v="2417463.3889899999"/>
    <n v="47405"/>
    <n v="1122834.83"/>
    <x v="0"/>
  </r>
  <r>
    <n v="1605193.398666"/>
    <n v="33099"/>
    <n v="743833.82699999993"/>
    <x v="0"/>
  </r>
  <r>
    <n v="1138673.365736"/>
    <n v="24434"/>
    <n v="559269.826"/>
    <x v="0"/>
  </r>
  <r>
    <n v="2199434.2969169999"/>
    <n v="45347"/>
    <n v="1013097.327"/>
    <x v="0"/>
  </r>
  <r>
    <n v="5339664.1282320004"/>
    <n v="113948"/>
    <n v="2397693.8160000001"/>
    <x v="0"/>
  </r>
  <r>
    <n v="1399954.8457439998"/>
    <n v="33691"/>
    <n v="662230.29599999997"/>
    <x v="0"/>
  </r>
  <r>
    <n v="2528379.11"/>
    <n v="42580"/>
    <n v="981894.79999999993"/>
    <x v="0"/>
  </r>
  <r>
    <n v="1583009.2278"/>
    <n v="36660"/>
    <n v="810552.6"/>
    <x v="0"/>
  </r>
  <r>
    <n v="6350412.5312400004"/>
    <n v="163851"/>
    <n v="2934571.41"/>
    <x v="0"/>
  </r>
  <r>
    <n v="3553783.3400399992"/>
    <n v="98284"/>
    <n v="1652154.0399999998"/>
    <x v="0"/>
  </r>
  <r>
    <n v="1917998.23416"/>
    <n v="49222"/>
    <n v="872213.84"/>
    <x v="0"/>
  </r>
  <r>
    <n v="3995890.7024400001"/>
    <n v="114062"/>
    <n v="1908257.26"/>
    <x v="0"/>
  </r>
  <r>
    <s v=""/>
    <s v=""/>
    <s v=""/>
    <x v="1"/>
  </r>
  <r>
    <n v="1086543.8277060001"/>
    <n v="32429"/>
    <n v="584792.15700000001"/>
    <x v="0"/>
  </r>
  <r>
    <n v="545216.30438400002"/>
    <n v="16326"/>
    <n v="290472.19200000004"/>
    <x v="0"/>
  </r>
  <r>
    <n v="1574624.5759439999"/>
    <n v="49444"/>
    <n v="888113.12800000003"/>
    <x v="0"/>
  </r>
  <r>
    <n v="970246.05758100015"/>
    <n v="32707"/>
    <n v="564424.69900000002"/>
    <x v="0"/>
  </r>
  <r>
    <n v="507629.87579999998"/>
    <n v="16351"/>
    <n v="289412.7"/>
    <x v="0"/>
  </r>
  <r>
    <n v="526071.45637200016"/>
    <n v="16259"/>
    <n v="285443.00400000002"/>
    <x v="0"/>
  </r>
  <r>
    <n v="506228.72453999991"/>
    <n v="16317"/>
    <n v="284078.97000000003"/>
    <x v="0"/>
  </r>
  <r>
    <n v="934008.36479999998"/>
    <n v="32858"/>
    <n v="583755.22799999989"/>
    <x v="0"/>
  </r>
  <r>
    <s v=""/>
    <s v=""/>
    <s v=""/>
    <x v="0"/>
  </r>
  <r>
    <s v=""/>
    <s v=""/>
    <s v=""/>
    <x v="0"/>
  </r>
  <r>
    <n v="2390378.4136259998"/>
    <n v="102526"/>
    <n v="1815017.7779999999"/>
    <x v="0"/>
  </r>
  <r>
    <n v="565091.15145"/>
    <n v="15865"/>
    <n v="283253.70999999996"/>
    <x v="0"/>
  </r>
  <r>
    <n v="577992.42144000006"/>
    <n v="9747"/>
    <n v="224375.94"/>
    <x v="0"/>
  </r>
  <r>
    <n v="2067202.5919999997"/>
    <n v="42224"/>
    <n v="960596"/>
    <x v="0"/>
  </r>
  <r>
    <n v="772335.3441600001"/>
    <n v="19342"/>
    <n v="431713.44"/>
    <x v="0"/>
  </r>
  <r>
    <n v="2197567.6696500001"/>
    <n v="43115"/>
    <n v="1018807.45"/>
    <x v="0"/>
  </r>
  <r>
    <s v=""/>
    <s v=""/>
    <s v=""/>
    <x v="1"/>
  </r>
  <r>
    <n v="1161397.4752799999"/>
    <n v="13028"/>
    <n v="325960.56"/>
    <x v="0"/>
  </r>
  <r>
    <n v="2058683.41074"/>
    <n v="26059"/>
    <n v="648608.51"/>
    <x v="0"/>
  </r>
  <r>
    <n v="1027879.4635200001"/>
    <n v="13104"/>
    <n v="323537.76"/>
    <x v="0"/>
  </r>
  <r>
    <n v="818069.6653799999"/>
    <n v="12829"/>
    <n v="313797.34000000003"/>
    <x v="0"/>
  </r>
  <r>
    <n v="2599643.0136600002"/>
    <n v="44138"/>
    <n v="1125386.5859999999"/>
    <x v="0"/>
  </r>
  <r>
    <n v="2014461.5861159998"/>
    <n v="23869"/>
    <n v="603312.84400000004"/>
    <x v="0"/>
  </r>
  <r>
    <n v="869406.96792000008"/>
    <n v="11740"/>
    <n v="294016.56"/>
    <x v="0"/>
  </r>
  <r>
    <n v="731169.48942"/>
    <n v="11909"/>
    <n v="300892.79399999999"/>
    <x v="0"/>
  </r>
  <r>
    <n v="1945144.2351250001"/>
    <n v="25175"/>
    <n v="610720.32499999995"/>
    <x v="0"/>
  </r>
  <r>
    <n v="2900764.4247999997"/>
    <n v="34210"/>
    <n v="883302.2"/>
    <x v="0"/>
  </r>
  <r>
    <n v="2208773.5296"/>
    <n v="34903"/>
    <n v="862802.15999999992"/>
    <x v="0"/>
  </r>
  <r>
    <n v="685072.160256"/>
    <n v="10968"/>
    <n v="278938.17599999998"/>
    <x v="0"/>
  </r>
  <r>
    <n v="622431.1362500001"/>
    <n v="11935"/>
    <n v="292908.77"/>
    <x v="0"/>
  </r>
  <r>
    <n v="570014.41996800003"/>
    <n v="17808"/>
    <n v="312850.94400000002"/>
    <x v="0"/>
  </r>
  <r>
    <n v="1037947.976406"/>
    <n v="35337"/>
    <n v="621153.78599999996"/>
    <x v="0"/>
  </r>
  <r>
    <n v="481810.069908"/>
    <n v="17309"/>
    <n v="297230.14799999999"/>
    <x v="0"/>
  </r>
  <r>
    <n v="534567.12023999996"/>
    <n v="17702"/>
    <n v="315378.83199999999"/>
    <x v="0"/>
  </r>
  <r>
    <n v="464758.38720000006"/>
    <n v="17700"/>
    <n v="315732.60000000003"/>
    <x v="0"/>
  </r>
  <r>
    <n v="485357.54904000001"/>
    <n v="17745"/>
    <n v="315577.07999999996"/>
    <x v="0"/>
  </r>
  <r>
    <n v="764275.19167199999"/>
    <n v="8726"/>
    <n v="227259.94400000002"/>
    <x v="0"/>
  </r>
  <r>
    <n v="5531832.1239999998"/>
    <n v="147547"/>
    <n v="2685355.4"/>
    <x v="0"/>
  </r>
  <r>
    <n v="13783445.492952"/>
    <n v="373741"/>
    <n v="4882552.4239999996"/>
    <x v="1"/>
  </r>
  <r>
    <n v="1695333.4188800002"/>
    <n v="41935"/>
    <n v="703166.08000000007"/>
    <x v="0"/>
  </r>
  <r>
    <n v="613436.70058399998"/>
    <n v="14012"/>
    <n v="248656.95199999999"/>
    <x v="0"/>
  </r>
  <r>
    <n v="616867.66506600007"/>
    <n v="13851"/>
    <n v="250453.78200000001"/>
    <x v="0"/>
  </r>
  <r>
    <n v="1225215.6056960002"/>
    <n v="27704"/>
    <n v="495236.70400000003"/>
    <x v="0"/>
  </r>
  <r>
    <n v="147535.24851"/>
    <n v="1417"/>
    <n v="36856.170000000006"/>
    <x v="0"/>
  </r>
  <r>
    <n v="918973.10700000008"/>
    <n v="12366"/>
    <n v="318424.5"/>
    <x v="0"/>
  </r>
  <r>
    <n v="100206.05796000001"/>
    <n v="1338"/>
    <n v="32995.08"/>
    <x v="0"/>
  </r>
  <r>
    <n v="882463.91760000004"/>
    <n v="11854"/>
    <n v="289237.59999999998"/>
    <x v="0"/>
  </r>
  <r>
    <n v="1294937.3631999998"/>
    <n v="12169"/>
    <n v="311283.01999999996"/>
    <x v="0"/>
  </r>
  <r>
    <n v="6211090.5426079994"/>
    <n v="149068"/>
    <n v="2783993.9679999999"/>
    <x v="0"/>
  </r>
  <r>
    <n v="2282737.5403199997"/>
    <n v="33732"/>
    <n v="569261.23200000008"/>
    <x v="0"/>
  </r>
  <r>
    <n v="4960210.2897199998"/>
    <n v="73297"/>
    <n v="1236960.172"/>
    <x v="0"/>
  </r>
  <r>
    <n v="1802843.4308700003"/>
    <n v="43959"/>
    <n v="1039102.8420000001"/>
    <x v="0"/>
  </r>
  <r>
    <n v="536669.37699400005"/>
    <n v="12209"/>
    <n v="289621.89800000004"/>
    <x v="0"/>
  </r>
  <r>
    <n v="865835.77828500001"/>
    <n v="19681"/>
    <n v="464255.109"/>
    <x v="0"/>
  </r>
  <r>
    <n v="1002446.483025"/>
    <n v="22795"/>
    <n v="484507.724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10456.3237299998"/>
    <n v="42369"/>
    <n v="749295.7649999999"/>
    <x v="0"/>
  </r>
  <r>
    <n v="4547313.2254800005"/>
    <n v="139894"/>
    <n v="2586640.0599999996"/>
    <x v="0"/>
  </r>
  <r>
    <n v="3150316.7114999997"/>
    <n v="90485"/>
    <n v="1601584.5"/>
    <x v="0"/>
  </r>
  <r>
    <n v="488771.38447999995"/>
    <n v="15088"/>
    <n v="275054.24"/>
    <x v="0"/>
  </r>
  <r>
    <n v="5052563.5709999995"/>
    <n v="109129"/>
    <n v="2509967"/>
    <x v="0"/>
  </r>
  <r>
    <s v=""/>
    <s v=""/>
    <s v=""/>
    <x v="0"/>
  </r>
  <r>
    <s v=""/>
    <s v=""/>
    <s v=""/>
    <x v="0"/>
  </r>
  <r>
    <n v="1690711.2314299999"/>
    <n v="31915"/>
    <n v="718534.30999999994"/>
    <x v="0"/>
  </r>
  <r>
    <n v="1580136.39756"/>
    <n v="26388"/>
    <n v="595154.95199999993"/>
    <x v="0"/>
  </r>
  <r>
    <n v="1494445.0680720001"/>
    <n v="26367"/>
    <n v="588827.84400000004"/>
    <x v="0"/>
  </r>
  <r>
    <n v="1181462.6874820001"/>
    <n v="18389"/>
    <n v="431663.386"/>
    <x v="0"/>
  </r>
  <r>
    <n v="1881797.8816"/>
    <n v="34300"/>
    <n v="769966.4"/>
    <x v="0"/>
  </r>
  <r>
    <n v="2396192.6902000001"/>
    <n v="31390"/>
    <n v="753046.1"/>
    <x v="0"/>
  </r>
  <r>
    <n v="891560.2334100001"/>
    <n v="31921"/>
    <n v="555489.24200000009"/>
    <x v="0"/>
  </r>
  <r>
    <n v="518311.95042000001"/>
    <n v="10795"/>
    <n v="264714.99"/>
    <x v="0"/>
  </r>
  <r>
    <n v="9004515.5239199996"/>
    <n v="149685"/>
    <n v="3761284.68"/>
    <x v="0"/>
  </r>
  <r>
    <n v="4050382.6455839993"/>
    <n v="127021"/>
    <n v="2245223.196"/>
    <x v="0"/>
  </r>
  <r>
    <n v="2972719.1999240001"/>
    <n v="78878"/>
    <n v="1396298.3560000001"/>
    <x v="0"/>
  </r>
  <r>
    <n v="2084804.5080559999"/>
    <n v="63754"/>
    <n v="1125704.378"/>
    <x v="0"/>
  </r>
  <r>
    <n v="5200602.6470999997"/>
    <n v="156749"/>
    <n v="2811136.5660000001"/>
    <x v="0"/>
  </r>
  <r>
    <n v="7156555.4646359999"/>
    <n v="187158"/>
    <n v="3539344.9380000001"/>
    <x v="0"/>
  </r>
  <r>
    <n v="3294568.1738249999"/>
    <n v="87525"/>
    <n v="1649758.7250000001"/>
    <x v="0"/>
  </r>
  <r>
    <n v="7917239.5957200006"/>
    <n v="207181"/>
    <n v="3886715.5600000005"/>
    <x v="0"/>
  </r>
  <r>
    <n v="9088142.8672639988"/>
    <n v="233341"/>
    <n v="4375610.43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79816.8787520002"/>
    <n v="30378"/>
    <n v="786668.68800000008"/>
    <x v="0"/>
  </r>
  <r>
    <n v="1147477.4771399999"/>
    <n v="20705"/>
    <n v="461390.22"/>
    <x v="0"/>
  </r>
  <r>
    <n v="823377.43149599992"/>
    <n v="13308"/>
    <n v="306430.00799999997"/>
    <x v="0"/>
  </r>
  <r>
    <n v="96887.118000000002"/>
    <n v="1500"/>
    <n v="35283"/>
    <x v="0"/>
  </r>
  <r>
    <n v="100148.66596800002"/>
    <n v="1851"/>
    <n v="41417.976000000002"/>
    <x v="0"/>
  </r>
  <r>
    <n v="609750.48149999999"/>
    <n v="11535"/>
    <n v="259468.29"/>
    <x v="0"/>
  </r>
  <r>
    <n v="401021.61644999997"/>
    <n v="5525"/>
    <n v="133274.04999999999"/>
    <x v="0"/>
  </r>
  <r>
    <n v="13316842.2641"/>
    <n v="362749"/>
    <n v="6417755.3080000002"/>
    <x v="0"/>
  </r>
  <r>
    <n v="2805720.0912719998"/>
    <n v="81529"/>
    <n v="1456760.1719999998"/>
    <x v="0"/>
  </r>
  <r>
    <n v="562094.66332799988"/>
    <n v="16272"/>
    <n v="288697.82400000002"/>
    <x v="0"/>
  </r>
  <r>
    <n v="4069.0537999999997"/>
    <n v="122"/>
    <n v="2193.5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60402.72134799988"/>
    <n v="11283"/>
    <n v="283586.922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8674817.4323999994"/>
    <n v="124188"/>
    <n v="3216469.1999999997"/>
    <x v="0"/>
  </r>
  <r>
    <n v="8383174.8546000002"/>
    <n v="230587"/>
    <n v="4081389.9"/>
    <x v="0"/>
  </r>
  <r>
    <s v=""/>
    <s v=""/>
    <s v=""/>
    <x v="0"/>
  </r>
  <r>
    <s v=""/>
    <s v=""/>
    <s v=""/>
    <x v="0"/>
  </r>
  <r>
    <n v="711394.33680000005"/>
    <n v="42695"/>
    <n v="681412.20000000007"/>
    <x v="0"/>
  </r>
  <r>
    <s v=""/>
    <s v=""/>
    <s v=""/>
    <x v="0"/>
  </r>
  <r>
    <s v=""/>
    <s v=""/>
    <s v=""/>
    <x v="0"/>
  </r>
  <r>
    <n v="3781484.4828999997"/>
    <n v="98515"/>
    <n v="1754749.1800000002"/>
    <x v="0"/>
  </r>
  <r>
    <n v="2524022.810048"/>
    <n v="65987"/>
    <n v="1176152.2880000002"/>
    <x v="0"/>
  </r>
  <r>
    <n v="618520.65172799991"/>
    <n v="16771"/>
    <n v="298657.96799999999"/>
    <x v="0"/>
  </r>
  <r>
    <n v="656098.74943199998"/>
    <n v="42123"/>
    <n v="674304.98399999994"/>
    <x v="0"/>
  </r>
  <r>
    <s v=""/>
    <s v=""/>
    <s v=""/>
    <x v="0"/>
  </r>
  <r>
    <n v="1215430.3951999999"/>
    <n v="35366"/>
    <n v="480977.6"/>
    <x v="1"/>
  </r>
  <r>
    <n v="2262988.077784"/>
    <n v="55103"/>
    <n v="903027.96400000004"/>
    <x v="0"/>
  </r>
  <r>
    <n v="471764.77779200004"/>
    <n v="11506"/>
    <n v="203610.17600000001"/>
    <x v="0"/>
  </r>
  <r>
    <n v="18068098.705887996"/>
    <n v="252802"/>
    <n v="5390244.2439999999"/>
    <x v="0"/>
  </r>
  <r>
    <n v="14560757.817319999"/>
    <n v="159134"/>
    <n v="3916287.7399999998"/>
    <x v="0"/>
  </r>
  <r>
    <n v="5274873.140792001"/>
    <n v="83998"/>
    <n v="1945729.672"/>
    <x v="0"/>
  </r>
  <r>
    <n v="2734615.3443840002"/>
    <n v="42273"/>
    <n v="1017342.0179999999"/>
    <x v="0"/>
  </r>
  <r>
    <n v="2398309.5750600002"/>
    <n v="55659"/>
    <n v="755849.22"/>
    <x v="1"/>
  </r>
  <r>
    <n v="10033252.498103999"/>
    <n v="232824"/>
    <n v="3292829.8319999999"/>
    <x v="1"/>
  </r>
  <r>
    <n v="1626036.7918000002"/>
    <n v="25085"/>
    <n v="578660.78"/>
    <x v="0"/>
  </r>
  <r>
    <n v="199831.667728"/>
    <n v="3043"/>
    <n v="70761.922000000006"/>
    <x v="0"/>
  </r>
  <r>
    <n v="1081578.8938239999"/>
    <n v="41704"/>
    <n v="686281.02399999998"/>
    <x v="0"/>
  </r>
  <r>
    <n v="2303832.8246400002"/>
    <n v="62352"/>
    <n v="1155382.56"/>
    <x v="0"/>
  </r>
  <r>
    <n v="377202.07199999999"/>
    <n v="15080"/>
    <n v="267519.19999999995"/>
    <x v="0"/>
  </r>
  <r>
    <n v="748349.91071999993"/>
    <n v="30038"/>
    <n v="526265.76"/>
    <x v="0"/>
  </r>
  <r>
    <n v="341701.61024999997"/>
    <n v="15015"/>
    <n v="265915.65000000002"/>
    <x v="0"/>
  </r>
  <r>
    <n v="1087776.1092000001"/>
    <n v="44407"/>
    <n v="793997.15999999992"/>
    <x v="0"/>
  </r>
  <r>
    <n v="2105099.8516079998"/>
    <n v="58843"/>
    <n v="1018925.3879999999"/>
    <x v="0"/>
  </r>
  <r>
    <n v="2339029.6875"/>
    <n v="30242"/>
    <n v="748489.5"/>
    <x v="0"/>
  </r>
  <r>
    <n v="5676980.7614099998"/>
    <n v="66713"/>
    <n v="1721862.53"/>
    <x v="0"/>
  </r>
  <r>
    <n v="7681830.1847999999"/>
    <n v="86253"/>
    <n v="2225327.4"/>
    <x v="0"/>
  </r>
  <r>
    <n v="1085788.8518399999"/>
    <n v="12953"/>
    <n v="304654.56"/>
    <x v="0"/>
  </r>
  <r>
    <n v="7423332.4670400005"/>
    <n v="104517"/>
    <n v="2514679.02"/>
    <x v="0"/>
  </r>
  <r>
    <n v="18357008.38335"/>
    <n v="221591"/>
    <n v="5537559.0899999999"/>
    <x v="0"/>
  </r>
  <r>
    <n v="1637722.4402000003"/>
    <n v="20405"/>
    <n v="471151.45"/>
    <x v="0"/>
  </r>
  <r>
    <n v="829307.68703999987"/>
    <n v="13447"/>
    <n v="301347.27"/>
    <x v="0"/>
  </r>
  <r>
    <n v="2192129.45175"/>
    <n v="36337"/>
    <n v="835096.93400000001"/>
    <x v="0"/>
  </r>
  <r>
    <n v="610928.02721999993"/>
    <n v="13846"/>
    <n v="243883.44400000002"/>
    <x v="0"/>
  </r>
  <r>
    <n v="1755383.7459200001"/>
    <n v="40376"/>
    <n v="743806.67200000002"/>
    <x v="0"/>
  </r>
  <r>
    <n v="563087.43296000012"/>
    <n v="16403"/>
    <n v="272945.91999999998"/>
    <x v="0"/>
  </r>
  <r>
    <n v="2710202.9759999998"/>
    <n v="80431"/>
    <n v="1338371.8400000001"/>
    <x v="0"/>
  </r>
  <r>
    <n v="8900709.8737679999"/>
    <n v="128937"/>
    <n v="2811342.3479999998"/>
    <x v="0"/>
  </r>
  <r>
    <n v="1211250.8424520001"/>
    <n v="13447"/>
    <n v="297824.15600000002"/>
    <x v="0"/>
  </r>
  <r>
    <s v=""/>
    <s v=""/>
    <s v=""/>
    <x v="1"/>
  </r>
  <r>
    <s v=""/>
    <s v=""/>
    <s v=""/>
    <x v="0"/>
  </r>
  <r>
    <s v=""/>
    <s v=""/>
    <s v=""/>
    <x v="0"/>
  </r>
  <r>
    <n v="4166686.28376"/>
    <n v="67704"/>
    <n v="1509122.16"/>
    <x v="0"/>
  </r>
  <r>
    <n v="1763465.1165000002"/>
    <n v="70530"/>
    <n v="1246265.1000000001"/>
    <x v="0"/>
  </r>
  <r>
    <n v="1825219.8481499997"/>
    <n v="70761"/>
    <n v="1270159.95"/>
    <x v="0"/>
  </r>
  <r>
    <n v="683187.15099999995"/>
    <n v="28205"/>
    <n v="486254.19999999995"/>
    <x v="0"/>
  </r>
  <r>
    <n v="727434.32831999997"/>
    <n v="28234"/>
    <n v="487883.52000000002"/>
    <x v="0"/>
  </r>
  <r>
    <n v="731050.21805999998"/>
    <n v="28174"/>
    <n v="487691.93999999994"/>
    <x v="0"/>
  </r>
  <r>
    <n v="346966.86239999998"/>
    <n v="14104"/>
    <n v="243999.2"/>
    <x v="0"/>
  </r>
  <r>
    <n v="604369.70928000007"/>
    <n v="28219"/>
    <n v="483109.28"/>
    <x v="0"/>
  </r>
  <r>
    <n v="1015355.00661"/>
    <n v="42533"/>
    <n v="751558.1100000001"/>
    <x v="0"/>
  </r>
  <r>
    <n v="649459.81969999999"/>
    <n v="28046"/>
    <n v="479306.14"/>
    <x v="0"/>
  </r>
  <r>
    <n v="3265486.0049999999"/>
    <n v="47085"/>
    <n v="1049995.5"/>
    <x v="0"/>
  </r>
  <r>
    <n v="1421600.4308659998"/>
    <n v="56306"/>
    <n v="986537.42600000009"/>
    <x v="0"/>
  </r>
  <r>
    <n v="4142088.7091999999"/>
    <n v="81570"/>
    <n v="1823905.2"/>
    <x v="0"/>
  </r>
  <r>
    <n v="2741786.7811199999"/>
    <n v="51664"/>
    <n v="1238386.0799999998"/>
    <x v="0"/>
  </r>
  <r>
    <n v="5798046.7070399998"/>
    <n v="85648"/>
    <n v="2080389.92"/>
    <x v="0"/>
  </r>
  <r>
    <n v="3754893.5424000002"/>
    <n v="60970"/>
    <n v="1580342.4000000001"/>
    <x v="0"/>
  </r>
  <r>
    <s v=""/>
    <s v=""/>
    <s v=""/>
    <x v="0"/>
  </r>
  <r>
    <s v=""/>
    <s v=""/>
    <s v=""/>
    <x v="0"/>
  </r>
  <r>
    <s v=""/>
    <s v=""/>
    <s v=""/>
    <x v="0"/>
  </r>
  <r>
    <n v="4165307.8527479991"/>
    <n v="48629"/>
    <n v="1092110.0819999999"/>
    <x v="0"/>
  </r>
  <r>
    <n v="7205356.2388800001"/>
    <n v="89182"/>
    <n v="2116110.4960000003"/>
    <x v="0"/>
  </r>
  <r>
    <n v="2045136.7204799997"/>
    <n v="25851"/>
    <n v="667472.82000000007"/>
    <x v="0"/>
  </r>
  <r>
    <n v="5253655.9151999997"/>
    <n v="77280"/>
    <n v="1793668.8"/>
    <x v="0"/>
  </r>
  <r>
    <n v="1471468.1449559999"/>
    <n v="33519"/>
    <n v="769194.01199999999"/>
    <x v="0"/>
  </r>
  <r>
    <n v="4732005.9705600003"/>
    <n v="55869"/>
    <n v="1344319.878"/>
    <x v="0"/>
  </r>
  <r>
    <n v="10819274.392039999"/>
    <n v="145219"/>
    <n v="3478866.3640000001"/>
    <x v="0"/>
  </r>
  <r>
    <n v="23553939.406409997"/>
    <n v="279417"/>
    <n v="6700978.4939999999"/>
    <x v="0"/>
  </r>
  <r>
    <n v="4494563.8084799992"/>
    <n v="63207"/>
    <n v="1628465.148"/>
    <x v="0"/>
  </r>
  <r>
    <n v="3032951.8655519998"/>
    <n v="37896"/>
    <n v="982491.696"/>
    <x v="0"/>
  </r>
  <r>
    <n v="2841532.9612799999"/>
    <n v="38271"/>
    <n v="915442.3200000000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323020.1325759999"/>
    <n v="60021"/>
    <n v="1273585.5990000002"/>
    <x v="0"/>
  </r>
  <r>
    <n v="1195232.8768800001"/>
    <n v="23009"/>
    <n v="557738.15999999992"/>
    <x v="0"/>
  </r>
  <r>
    <n v="357119.44200000004"/>
    <n v="7191"/>
    <n v="167190.75"/>
    <x v="0"/>
  </r>
  <r>
    <n v="288.80400000000003"/>
    <n v="12"/>
    <n v="246"/>
    <x v="0"/>
  </r>
  <r>
    <n v="16715.37"/>
    <n v="500"/>
    <n v="9590"/>
    <x v="0"/>
  </r>
  <r>
    <n v="70176.932100000005"/>
    <n v="1611"/>
    <n v="35264.79"/>
    <x v="0"/>
  </r>
  <r>
    <n v="796181.31975999987"/>
    <n v="18358"/>
    <n v="396899.96"/>
    <x v="0"/>
  </r>
  <r>
    <n v="88504.689000000013"/>
    <n v="4441"/>
    <n v="68080.53"/>
    <x v="0"/>
  </r>
  <r>
    <n v="442630.70544000005"/>
    <n v="14388"/>
    <n v="283011.96000000002"/>
    <x v="0"/>
  </r>
  <r>
    <n v="290477.42100000003"/>
    <n v="11531"/>
    <n v="179307.05000000002"/>
    <x v="0"/>
  </r>
  <r>
    <n v="4189286.9265119997"/>
    <n v="94147"/>
    <n v="2103055.6860000002"/>
    <x v="0"/>
  </r>
  <r>
    <n v="4811209"/>
    <n v="80455"/>
    <n v="1850465"/>
    <x v="0"/>
  </r>
  <r>
    <n v="1414123.0158899999"/>
    <n v="32745"/>
    <n v="741543.27"/>
    <x v="0"/>
  </r>
  <r>
    <n v="1280086.6771"/>
    <n v="24446"/>
    <n v="573258.69999999995"/>
    <x v="0"/>
  </r>
  <r>
    <n v="995192.88512000011"/>
    <n v="18277"/>
    <n v="435723.68"/>
    <x v="0"/>
  </r>
  <r>
    <n v="3340716.0528000002"/>
    <n v="70570"/>
    <n v="1634401.2"/>
    <x v="0"/>
  </r>
  <r>
    <n v="7292288.7309999997"/>
    <n v="146902"/>
    <n v="3342020.5"/>
    <x v="0"/>
  </r>
  <r>
    <n v="1060445.4037999997"/>
    <n v="20147"/>
    <n v="469223.63"/>
    <x v="0"/>
  </r>
  <r>
    <n v="2819788.1516799997"/>
    <n v="53390"/>
    <n v="1241103.94"/>
    <x v="0"/>
  </r>
  <r>
    <n v="1514699.757648"/>
    <n v="40392"/>
    <n v="724390.12800000003"/>
    <x v="0"/>
  </r>
  <r>
    <n v="1603375.1627140001"/>
    <n v="29053"/>
    <n v="753111.86600000004"/>
    <x v="0"/>
  </r>
  <r>
    <n v="697885.89788000006"/>
    <n v="11708"/>
    <n v="267902.45600000001"/>
    <x v="0"/>
  </r>
  <r>
    <n v="1250471.4080000001"/>
    <n v="17350"/>
    <n v="395718.8"/>
    <x v="0"/>
  </r>
  <r>
    <n v="3731270.7288780003"/>
    <n v="81389"/>
    <n v="1803417.4620000001"/>
    <x v="0"/>
  </r>
  <r>
    <n v="2790420.7943040002"/>
    <n v="53826"/>
    <n v="1219589.5080000001"/>
    <x v="0"/>
  </r>
  <r>
    <n v="2285461.7145599998"/>
    <n v="71833"/>
    <n v="1258514.1599999999"/>
    <x v="0"/>
  </r>
  <r>
    <n v="1404947.1734"/>
    <n v="43972"/>
    <n v="767311.4"/>
    <x v="0"/>
  </r>
  <r>
    <n v="2049151.8239999998"/>
    <n v="80832"/>
    <n v="1438001.28"/>
    <x v="0"/>
  </r>
  <r>
    <n v="1145983.9363740003"/>
    <n v="49053"/>
    <n v="859702.87800000003"/>
    <x v="0"/>
  </r>
  <r>
    <n v="763795.77899999998"/>
    <n v="32548"/>
    <n v="545179"/>
    <x v="0"/>
  </r>
  <r>
    <n v="750829.72623999999"/>
    <n v="32245"/>
    <n v="565383.82999999996"/>
    <x v="0"/>
  </r>
  <r>
    <n v="335313.90479999996"/>
    <n v="16152"/>
    <n v="285373.53599999996"/>
    <x v="0"/>
  </r>
  <r>
    <n v="555936.9244319998"/>
    <n v="17366"/>
    <n v="313734.15599999996"/>
    <x v="0"/>
  </r>
  <r>
    <n v="566003.38865999994"/>
    <n v="17565"/>
    <n v="314097.33"/>
    <x v="0"/>
  </r>
  <r>
    <n v="535981.65457200003"/>
    <n v="17481"/>
    <n v="314727.924"/>
    <x v="0"/>
  </r>
  <r>
    <n v="517925.228496"/>
    <n v="17511"/>
    <n v="306827.74199999997"/>
    <x v="0"/>
  </r>
  <r>
    <n v="524846.40119999996"/>
    <n v="17721"/>
    <n v="306927.72000000003"/>
    <x v="0"/>
  </r>
  <r>
    <n v="1027032.8716080001"/>
    <n v="35388"/>
    <n v="634754.5560000001"/>
    <x v="0"/>
  </r>
  <r>
    <n v="482764.43124000001"/>
    <n v="16997"/>
    <n v="294727.98"/>
    <x v="0"/>
  </r>
  <r>
    <n v="745885.14818399993"/>
    <n v="28169"/>
    <n v="506027.91599999997"/>
    <x v="0"/>
  </r>
  <r>
    <n v="409145.10479999997"/>
    <n v="14030"/>
    <n v="247068.3"/>
    <x v="0"/>
  </r>
  <r>
    <n v="1606733.4618659997"/>
    <n v="57241"/>
    <n v="958099.85800000001"/>
    <x v="0"/>
  </r>
  <r>
    <n v="1022505.6240800001"/>
    <n v="18014"/>
    <n v="389822.96"/>
    <x v="0"/>
  </r>
  <r>
    <n v="462953.17169999995"/>
    <n v="16474"/>
    <n v="292084.02"/>
    <x v="0"/>
  </r>
  <r>
    <n v="2536018.3992999997"/>
    <n v="82246"/>
    <n v="1451641.9"/>
    <x v="0"/>
  </r>
  <r>
    <n v="932932.1925"/>
    <n v="32250"/>
    <n v="576952.5"/>
    <x v="0"/>
  </r>
  <r>
    <n v="936033.7317"/>
    <n v="32309"/>
    <n v="579946.54999999993"/>
    <x v="0"/>
  </r>
  <r>
    <n v="846351.32400000002"/>
    <n v="32565"/>
    <n v="547092"/>
    <x v="0"/>
  </r>
  <r>
    <n v="887870.7971999998"/>
    <n v="32778"/>
    <n v="547392.6"/>
    <x v="0"/>
  </r>
  <r>
    <n v="979295.07199999993"/>
    <n v="32816"/>
    <n v="564435.19999999995"/>
    <x v="0"/>
  </r>
  <r>
    <n v="1445600.1331200001"/>
    <n v="49152"/>
    <n v="848855.04000000004"/>
    <x v="0"/>
  </r>
  <r>
    <n v="885657.40739999991"/>
    <n v="32073"/>
    <n v="558070.19999999995"/>
    <x v="0"/>
  </r>
  <r>
    <n v="2335482.3366400003"/>
    <n v="72505"/>
    <n v="1291749.0799999998"/>
    <x v="0"/>
  </r>
  <r>
    <n v="234174.82118400003"/>
    <n v="7064"/>
    <n v="124693.728"/>
    <x v="0"/>
  </r>
  <r>
    <n v="542894.10239999997"/>
    <n v="8632"/>
    <n v="212899.64800000002"/>
    <x v="0"/>
  </r>
  <r>
    <n v="3388649.1974400007"/>
    <n v="56468"/>
    <n v="1299328.6800000002"/>
    <x v="0"/>
  </r>
  <r>
    <n v="611486.15153999999"/>
    <n v="11210"/>
    <n v="255744.94"/>
    <x v="0"/>
  </r>
  <r>
    <n v="997465.2585"/>
    <n v="21100"/>
    <n v="472956.5"/>
    <x v="0"/>
  </r>
  <r>
    <n v="1425620.20419"/>
    <n v="30170"/>
    <n v="718920.93"/>
    <x v="0"/>
  </r>
  <r>
    <n v="1379271.0118499999"/>
    <n v="33738"/>
    <n v="755764.93799999997"/>
    <x v="0"/>
  </r>
  <r>
    <n v="1201552.8865199999"/>
    <n v="20580"/>
    <n v="475109.87999999995"/>
    <x v="0"/>
  </r>
  <r>
    <n v="2246412.5156040001"/>
    <n v="53897"/>
    <n v="1192363.331"/>
    <x v="0"/>
  </r>
  <r>
    <n v="1182409.4056500001"/>
    <n v="24435"/>
    <n v="615517.65"/>
    <x v="0"/>
  </r>
  <r>
    <n v="1288551.7052099998"/>
    <n v="32122"/>
    <n v="721877.70600000001"/>
    <x v="0"/>
  </r>
  <r>
    <n v="1866034.7507279997"/>
    <n v="59034"/>
    <n v="1330980.564"/>
    <x v="0"/>
  </r>
  <r>
    <n v="458161.63174799999"/>
    <n v="9684"/>
    <n v="217241.17199999999"/>
    <x v="0"/>
  </r>
  <r>
    <n v="3077755.6618049997"/>
    <n v="59035"/>
    <n v="1338736.6950000001"/>
    <x v="0"/>
  </r>
  <r>
    <n v="2606352.4261580002"/>
    <n v="55666"/>
    <n v="1321009.8460000001"/>
    <x v="0"/>
  </r>
  <r>
    <n v="1826171.5862400001"/>
    <n v="35120"/>
    <n v="822229.44"/>
    <x v="0"/>
  </r>
  <r>
    <n v="157964.77464000002"/>
    <n v="3174"/>
    <n v="72494.16"/>
    <x v="0"/>
  </r>
  <r>
    <n v="220930.35615200002"/>
    <n v="6281"/>
    <n v="122466.93800000001"/>
    <x v="0"/>
  </r>
  <r>
    <n v="199698.32400000002"/>
    <n v="6566"/>
    <n v="134931.30000000002"/>
    <x v="0"/>
  </r>
  <r>
    <n v="9873864.5535659995"/>
    <n v="184106"/>
    <n v="4490161.2340000002"/>
    <x v="0"/>
  </r>
  <r>
    <n v="317500.98429600004"/>
    <n v="7892"/>
    <n v="176291.49600000001"/>
    <x v="0"/>
  </r>
  <r>
    <n v="305011.30148999998"/>
    <n v="6543"/>
    <n v="146288.394"/>
    <x v="0"/>
  </r>
  <r>
    <n v="49126.330890000005"/>
    <n v="1587"/>
    <n v="35989.986000000004"/>
    <x v="0"/>
  </r>
  <r>
    <n v="371879.00903999998"/>
    <n v="8059"/>
    <n v="192086.26500000001"/>
    <x v="0"/>
  </r>
  <r>
    <n v="1483352.8257000002"/>
    <n v="31359"/>
    <n v="745403.42999999993"/>
    <x v="0"/>
  </r>
  <r>
    <n v="800792.65500000003"/>
    <n v="18490"/>
    <n v="410662.9"/>
    <x v="0"/>
  </r>
  <r>
    <n v="709325.27994399995"/>
    <n v="15908"/>
    <n v="361716.10399999999"/>
    <x v="0"/>
  </r>
  <r>
    <n v="401986.05212000007"/>
    <n v="8726"/>
    <n v="205619.46400000001"/>
    <x v="0"/>
  </r>
  <r>
    <n v="5191988.4322919995"/>
    <n v="99018"/>
    <n v="2306525.2919999999"/>
    <x v="0"/>
  </r>
  <r>
    <n v="2596189.7019779999"/>
    <n v="51147"/>
    <n v="1209217.3740000001"/>
    <x v="0"/>
  </r>
  <r>
    <n v="5436845.0450159991"/>
    <n v="88121"/>
    <n v="2045464.652"/>
    <x v="0"/>
  </r>
  <r>
    <n v="5320922.8346560001"/>
    <n v="111527"/>
    <n v="2628914.4440000001"/>
    <x v="0"/>
  </r>
  <r>
    <n v="4806873.2590799993"/>
    <n v="158710"/>
    <n v="2845987.7199999997"/>
    <x v="0"/>
  </r>
  <r>
    <n v="5301991.8902399996"/>
    <n v="174864"/>
    <n v="3093344.16"/>
    <x v="0"/>
  </r>
  <r>
    <n v="1420283.6783999999"/>
    <n v="22104"/>
    <n v="540442.79999999993"/>
    <x v="0"/>
  </r>
  <r>
    <n v="1267536.8232000002"/>
    <n v="22480"/>
    <n v="544240.80000000005"/>
    <x v="0"/>
  </r>
  <r>
    <n v="434350.47655999998"/>
    <n v="8008"/>
    <n v="194514.32"/>
    <x v="0"/>
  </r>
  <r>
    <n v="270325.31598000001"/>
    <n v="4021"/>
    <n v="94453.29"/>
    <x v="0"/>
  </r>
  <r>
    <n v="1974957.9985799999"/>
    <n v="45486"/>
    <n v="813744.54"/>
    <x v="0"/>
  </r>
  <r>
    <n v="1244664.9062399999"/>
    <n v="30464"/>
    <n v="514536.96000000002"/>
    <x v="0"/>
  </r>
  <r>
    <n v="1211408.6737499998"/>
    <n v="30307"/>
    <n v="510066.809999999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662177.0354239997"/>
    <n v="79754"/>
    <n v="1405584.4959999998"/>
    <x v="0"/>
  </r>
  <r>
    <n v="502067.24515199999"/>
    <n v="15807"/>
    <n v="281427.82799999998"/>
    <x v="0"/>
  </r>
  <r>
    <n v="515095.14672000002"/>
    <n v="15846"/>
    <n v="278731.14"/>
    <x v="0"/>
  </r>
  <r>
    <n v="575296.19366400002"/>
    <n v="15931"/>
    <n v="278728.77599999995"/>
    <x v="0"/>
  </r>
  <r>
    <n v="578929.43341199995"/>
    <n v="15851"/>
    <n v="283510.98599999998"/>
    <x v="0"/>
  </r>
  <r>
    <n v="2992367.9213999999"/>
    <n v="79354"/>
    <n v="1395043.3199999998"/>
    <x v="0"/>
  </r>
  <r>
    <n v="1757108.74254"/>
    <n v="47681"/>
    <n v="852965.40899999999"/>
    <x v="0"/>
  </r>
  <r>
    <n v="1875425.56146"/>
    <n v="47597"/>
    <n v="841752.94499999995"/>
    <x v="0"/>
  </r>
  <r>
    <n v="1254441.6492299999"/>
    <n v="31794"/>
    <n v="567363.92999999993"/>
    <x v="0"/>
  </r>
  <r>
    <n v="1322583.8438299999"/>
    <n v="31777"/>
    <n v="567632.55099999998"/>
    <x v="0"/>
  </r>
  <r>
    <n v="1165447.744704"/>
    <n v="31728"/>
    <n v="565202.59199999995"/>
    <x v="0"/>
  </r>
  <r>
    <n v="616145.37600000005"/>
    <n v="15960"/>
    <n v="280066.07999999996"/>
    <x v="0"/>
  </r>
  <r>
    <n v="653268.20993000001"/>
    <n v="15859"/>
    <n v="278579.19399999996"/>
    <x v="0"/>
  </r>
  <r>
    <n v="984450.29759999993"/>
    <n v="15426"/>
    <n v="399533.39999999997"/>
    <x v="0"/>
  </r>
  <r>
    <n v="1719120.9676080002"/>
    <n v="20284"/>
    <n v="530102.05599999998"/>
    <x v="0"/>
  </r>
  <r>
    <n v="610979.38392000005"/>
    <n v="14899"/>
    <n v="260434.52000000002"/>
    <x v="0"/>
  </r>
  <r>
    <n v="608323.97499999998"/>
    <n v="15815"/>
    <n v="276762.5"/>
    <x v="0"/>
  </r>
  <r>
    <n v="1101155.8751999999"/>
    <n v="30636"/>
    <n v="548384.39999999991"/>
    <x v="0"/>
  </r>
  <r>
    <n v="1131563.8223999999"/>
    <n v="31482"/>
    <n v="563527.79999999993"/>
    <x v="0"/>
  </r>
  <r>
    <n v="1728630.2879999999"/>
    <n v="48356"/>
    <n v="870408"/>
    <x v="0"/>
  </r>
  <r>
    <n v="3110120.169216"/>
    <n v="79152"/>
    <n v="1395924.672"/>
    <x v="0"/>
  </r>
  <r>
    <n v="3676789.1214600001"/>
    <n v="89765"/>
    <n v="1590994.86"/>
    <x v="0"/>
  </r>
  <r>
    <n v="3687889.1850000005"/>
    <n v="92108"/>
    <n v="1639061.86"/>
    <x v="0"/>
  </r>
  <r>
    <n v="3626850.9092790005"/>
    <n v="91999"/>
    <n v="1612650.4709999999"/>
    <x v="0"/>
  </r>
  <r>
    <n v="1559442.1554320001"/>
    <n v="21388"/>
    <n v="552601.75600000005"/>
    <x v="0"/>
  </r>
  <r>
    <n v="2858012.0764799993"/>
    <n v="68790"/>
    <n v="1225562.6399999999"/>
    <x v="0"/>
  </r>
  <r>
    <n v="3197373.8397920006"/>
    <n v="41368"/>
    <n v="1078008.7120000001"/>
    <x v="0"/>
  </r>
  <r>
    <n v="320834.93543999997"/>
    <n v="5595"/>
    <n v="146768.04"/>
    <x v="0"/>
  </r>
  <r>
    <n v="2973176.7292499999"/>
    <n v="73961"/>
    <n v="1306890.8700000001"/>
    <x v="0"/>
  </r>
  <r>
    <n v="2570845.7894699997"/>
    <n v="60513"/>
    <n v="1137039.27"/>
    <x v="0"/>
  </r>
  <r>
    <n v="856955.1364800001"/>
    <n v="19752"/>
    <n v="355140.96"/>
    <x v="0"/>
  </r>
  <r>
    <n v="554214.88199999998"/>
    <n v="14703"/>
    <n v="276416.40000000002"/>
    <x v="0"/>
  </r>
  <r>
    <n v="6546189.489000001"/>
    <n v="179445"/>
    <n v="3212065.4999999995"/>
    <x v="0"/>
  </r>
  <r>
    <n v="2051466.9998399999"/>
    <n v="58824"/>
    <n v="1104126.48"/>
    <x v="0"/>
  </r>
  <r>
    <n v="1621597.4739999999"/>
    <n v="45080"/>
    <n v="792957.2"/>
    <x v="0"/>
  </r>
  <r>
    <n v="538504.24289999995"/>
    <n v="14937"/>
    <n v="260650.65"/>
    <x v="0"/>
  </r>
  <r>
    <n v="1079728.0884"/>
    <n v="26247"/>
    <n v="460634.85000000003"/>
    <x v="0"/>
  </r>
  <r>
    <n v="554083.41320000007"/>
    <n v="13204"/>
    <n v="237804.04"/>
    <x v="0"/>
  </r>
  <r>
    <n v="526661.69337000011"/>
    <n v="13131"/>
    <n v="236489.31000000003"/>
    <x v="0"/>
  </r>
  <r>
    <n v="491101.71046000003"/>
    <n v="15319"/>
    <n v="273137.76999999996"/>
    <x v="0"/>
  </r>
  <r>
    <n v="1087055.63252"/>
    <n v="30451"/>
    <n v="529238.38"/>
    <x v="0"/>
  </r>
  <r>
    <n v="559478.12448"/>
    <n v="15312"/>
    <n v="270409.92"/>
    <x v="0"/>
  </r>
  <r>
    <n v="411588.50040000002"/>
    <n v="16247"/>
    <n v="295045.52"/>
    <x v="0"/>
  </r>
  <r>
    <n v="424757.71996000007"/>
    <n v="16394"/>
    <n v="287386.82"/>
    <x v="0"/>
  </r>
  <r>
    <n v="396624.60612000001"/>
    <n v="16404"/>
    <n v="288874.44"/>
    <x v="0"/>
  </r>
  <r>
    <n v="1309931.3822400002"/>
    <n v="49153"/>
    <n v="880330.23"/>
    <x v="0"/>
  </r>
  <r>
    <n v="360505.26720000006"/>
    <n v="13012"/>
    <n v="231093.12000000002"/>
    <x v="0"/>
  </r>
  <r>
    <n v="15863442.107519999"/>
    <n v="430514"/>
    <n v="7568436.1199999992"/>
    <x v="0"/>
  </r>
  <r>
    <n v="1168029.9839999999"/>
    <n v="31900"/>
    <n v="565906"/>
    <x v="0"/>
  </r>
  <r>
    <n v="1097099.7335999999"/>
    <n v="31512"/>
    <n v="534128.4"/>
    <x v="0"/>
  </r>
  <r>
    <n v="1647736.9077599999"/>
    <n v="47574"/>
    <n v="804952.08000000007"/>
    <x v="0"/>
  </r>
  <r>
    <n v="581780.50644000003"/>
    <n v="16117"/>
    <n v="282692.18"/>
    <x v="0"/>
  </r>
  <r>
    <n v="587588.68409999995"/>
    <n v="16005"/>
    <n v="284408.84999999998"/>
    <x v="0"/>
  </r>
  <r>
    <n v="1280225.2001"/>
    <n v="33838"/>
    <n v="750865.22000000009"/>
    <x v="0"/>
  </r>
  <r>
    <n v="4480744.0123799993"/>
    <n v="127158"/>
    <n v="2239252.38"/>
    <x v="0"/>
  </r>
  <r>
    <n v="3983249.0896000005"/>
    <n v="111088"/>
    <n v="1957370.56"/>
    <x v="0"/>
  </r>
  <r>
    <n v="9500105.643951999"/>
    <n v="295708"/>
    <n v="5202686.5520000001"/>
    <x v="0"/>
  </r>
  <r>
    <n v="11675437.480720002"/>
    <n v="364390"/>
    <n v="6404518.6400000006"/>
    <x v="0"/>
  </r>
  <r>
    <n v="788320.91520000005"/>
    <n v="28168"/>
    <n v="505333.92000000004"/>
    <x v="0"/>
  </r>
  <r>
    <n v="359773.05504000001"/>
    <n v="15848"/>
    <n v="264344.64"/>
    <x v="0"/>
  </r>
  <r>
    <n v="1699966.1700000002"/>
    <n v="79128"/>
    <n v="1333306.8"/>
    <x v="0"/>
  </r>
  <r>
    <n v="246197.00699999995"/>
    <n v="3546"/>
    <n v="84749.4"/>
    <x v="0"/>
  </r>
  <r>
    <n v="985260.2424000001"/>
    <n v="9066"/>
    <n v="234809.4"/>
    <x v="0"/>
  </r>
  <r>
    <n v="996689.51010000007"/>
    <n v="9693"/>
    <n v="249110.1"/>
    <x v="0"/>
  </r>
  <r>
    <n v="5133411.8365749996"/>
    <n v="170203"/>
    <n v="2982807.5749999997"/>
    <x v="0"/>
  </r>
  <r>
    <n v="14925139.335999999"/>
    <n v="491230"/>
    <n v="9156527.2000000011"/>
    <x v="0"/>
  </r>
  <r>
    <n v="1023534.500736"/>
    <n v="11693"/>
    <n v="301749.55800000002"/>
    <x v="0"/>
  </r>
  <r>
    <n v="839095.21113600011"/>
    <n v="11472"/>
    <n v="297446.016"/>
    <x v="0"/>
  </r>
  <r>
    <n v="1630693.3527359997"/>
    <n v="23508"/>
    <n v="606882.52799999993"/>
    <x v="0"/>
  </r>
  <r>
    <n v="3722730.8978420002"/>
    <n v="51427"/>
    <n v="1286806.3939999999"/>
    <x v="0"/>
  </r>
  <r>
    <n v="3243683.8985639997"/>
    <n v="46429"/>
    <n v="1106681.6439999999"/>
    <x v="0"/>
  </r>
  <r>
    <n v="2943577.9460159997"/>
    <n v="35181"/>
    <n v="907951.24800000002"/>
    <x v="0"/>
  </r>
  <r>
    <n v="817431.39072000002"/>
    <n v="11746"/>
    <n v="304103.94"/>
    <x v="0"/>
  </r>
  <r>
    <n v="857903.56176000007"/>
    <n v="10469"/>
    <n v="255024.84"/>
    <x v="0"/>
  </r>
  <r>
    <n v="931828.93279200012"/>
    <n v="11842"/>
    <n v="266160.79200000002"/>
    <x v="0"/>
  </r>
  <r>
    <n v="723052.66924800002"/>
    <n v="10764"/>
    <n v="277883.424"/>
    <x v="0"/>
  </r>
  <r>
    <n v="824281.40811599989"/>
    <n v="11393"/>
    <n v="278285.41800000001"/>
    <x v="0"/>
  </r>
  <r>
    <n v="3971063.3492399999"/>
    <n v="47770"/>
    <n v="1241733.3799999999"/>
    <x v="0"/>
  </r>
  <r>
    <n v="2601155.1234240001"/>
    <n v="33176"/>
    <n v="808565.47199999995"/>
    <x v="0"/>
  </r>
  <r>
    <n v="4581674.2202400006"/>
    <n v="69017"/>
    <n v="1672143.8760000002"/>
    <x v="0"/>
  </r>
  <r>
    <n v="2392647.1339679998"/>
    <n v="35784"/>
    <n v="924873.26399999997"/>
    <x v="0"/>
  </r>
  <r>
    <n v="4442711.2329599997"/>
    <n v="59228"/>
    <n v="1529859.24"/>
    <x v="0"/>
  </r>
  <r>
    <n v="2374766.2128559998"/>
    <n v="24361"/>
    <n v="592654.40799999994"/>
    <x v="0"/>
  </r>
  <r>
    <n v="5432607.9464999996"/>
    <n v="256935"/>
    <n v="3427512.9"/>
    <x v="1"/>
  </r>
  <r>
    <n v="341999.65800000005"/>
    <n v="10582"/>
    <n v="168888.72"/>
    <x v="0"/>
  </r>
  <r>
    <n v="4385112.7525079995"/>
    <n v="248362"/>
    <n v="3324573.7319999998"/>
    <x v="1"/>
  </r>
  <r>
    <n v="2472496.5072500003"/>
    <n v="136619"/>
    <n v="1798179.2780000002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380672.3597999997"/>
    <n v="65151"/>
    <n v="1540169.6400000001"/>
    <x v="0"/>
  </r>
  <r>
    <n v="1272695.3965"/>
    <n v="30425"/>
    <n v="716204.5"/>
    <x v="0"/>
  </r>
  <r>
    <n v="201187.41120000003"/>
    <n v="3702"/>
    <n v="93142.32"/>
    <x v="0"/>
  </r>
  <r>
    <n v="1469206.00554"/>
    <n v="33189"/>
    <n v="785251.74"/>
    <x v="0"/>
  </r>
  <r>
    <n v="179429.70880000002"/>
    <n v="3931"/>
    <n v="100633.60000000001"/>
    <x v="0"/>
  </r>
  <r>
    <n v="156867.70983000004"/>
    <n v="3657"/>
    <n v="86049.21"/>
    <x v="0"/>
  </r>
  <r>
    <n v="3899526.8083200003"/>
    <n v="100881"/>
    <n v="2649135.06"/>
    <x v="0"/>
  </r>
  <r>
    <n v="2576321.6472000005"/>
    <n v="62034"/>
    <n v="1620328.08"/>
    <x v="0"/>
  </r>
  <r>
    <n v="1128548.5898399998"/>
    <n v="28521"/>
    <n v="746394.57000000007"/>
    <x v="0"/>
  </r>
  <r>
    <n v="1308138.98285"/>
    <n v="25379"/>
    <n v="598690.61"/>
    <x v="0"/>
  </r>
  <r>
    <n v="279120.39840000001"/>
    <n v="6753"/>
    <n v="160046.1"/>
    <x v="0"/>
  </r>
  <r>
    <n v="254952.92320000002"/>
    <n v="6218"/>
    <n v="148921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775617.2867799997"/>
    <n v="114389"/>
    <n v="2879171.1300000004"/>
    <x v="0"/>
  </r>
  <r>
    <n v="628847.43167999992"/>
    <n v="16224"/>
    <n v="276781.44"/>
    <x v="0"/>
  </r>
  <r>
    <n v="3672610.5820319997"/>
    <n v="95844"/>
    <n v="1656567.696"/>
    <x v="0"/>
  </r>
  <r>
    <n v="588615.29772799998"/>
    <n v="15814"/>
    <n v="278832.44800000003"/>
    <x v="0"/>
  </r>
  <r>
    <n v="3168.5652900000005"/>
    <n v="121"/>
    <n v="2133.7139999999999"/>
    <x v="0"/>
  </r>
  <r>
    <n v="2282847.4623760004"/>
    <n v="92534"/>
    <n v="1609906.5319999999"/>
    <x v="0"/>
  </r>
  <r>
    <n v="1577543.39613"/>
    <n v="61371"/>
    <n v="1055212.973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574273.8936999994"/>
    <n v="26245"/>
    <n v="682107.54999999993"/>
    <x v="0"/>
  </r>
  <r>
    <n v="2426054.1911399998"/>
    <n v="24902"/>
    <n v="644712.78"/>
    <x v="0"/>
  </r>
  <r>
    <n v="2123698.0772699998"/>
    <n v="25949"/>
    <n v="657288.16999999993"/>
    <x v="0"/>
  </r>
  <r>
    <n v="2440804.4544000002"/>
    <n v="26573"/>
    <n v="663262.08000000007"/>
    <x v="0"/>
  </r>
  <r>
    <n v="2131238.1164799999"/>
    <n v="26132"/>
    <n v="650164.15999999992"/>
    <x v="0"/>
  </r>
  <r>
    <n v="2248678.1199999996"/>
    <n v="26465"/>
    <n v="653685.5"/>
    <x v="0"/>
  </r>
  <r>
    <n v="11536.789279999999"/>
    <n v="116"/>
    <n v="3026.44"/>
    <x v="0"/>
  </r>
  <r>
    <n v="4634923.577039999"/>
    <n v="52098"/>
    <n v="1339960.56"/>
    <x v="0"/>
  </r>
  <r>
    <n v="989207.22704999975"/>
    <n v="12677"/>
    <n v="328968.14999999997"/>
    <x v="0"/>
  </r>
  <r>
    <n v="816434.1299520001"/>
    <n v="11724"/>
    <n v="309724.63199999998"/>
    <x v="0"/>
  </r>
  <r>
    <n v="2358047.2812000001"/>
    <n v="42585"/>
    <n v="980477.04"/>
    <x v="0"/>
  </r>
  <r>
    <n v="1986566.6787660003"/>
    <n v="38041"/>
    <n v="910016.80200000003"/>
    <x v="0"/>
  </r>
  <r>
    <n v="7940294.7010560008"/>
    <n v="166944"/>
    <n v="4034702.5919999997"/>
    <x v="0"/>
  </r>
  <r>
    <n v="1185163.0296479999"/>
    <n v="23658"/>
    <n v="551751.87599999993"/>
    <x v="0"/>
  </r>
  <r>
    <n v="613289.89105799992"/>
    <n v="14061"/>
    <n v="246995.52599999998"/>
    <x v="0"/>
  </r>
  <r>
    <s v=""/>
    <s v=""/>
    <s v=""/>
    <x v="0"/>
  </r>
  <r>
    <s v=""/>
    <s v=""/>
    <s v=""/>
    <x v="1"/>
  </r>
  <r>
    <n v="884379.80441199988"/>
    <n v="11713"/>
    <n v="291489.71799999999"/>
    <x v="0"/>
  </r>
  <r>
    <n v="878014.26527999993"/>
    <n v="11590"/>
    <n v="288915.52"/>
    <x v="0"/>
  </r>
  <r>
    <n v="1101296.5269119998"/>
    <n v="11838"/>
    <n v="289510.12799999997"/>
    <x v="0"/>
  </r>
  <r>
    <n v="1028202.1629599999"/>
    <n v="11940"/>
    <n v="292601.64"/>
    <x v="0"/>
  </r>
  <r>
    <n v="938203.58642000007"/>
    <n v="12070"/>
    <n v="299649.82"/>
    <x v="0"/>
  </r>
  <r>
    <n v="3173754.4071720005"/>
    <n v="35921"/>
    <n v="934556.65700000001"/>
    <x v="0"/>
  </r>
  <r>
    <n v="819230.30838000006"/>
    <n v="11930"/>
    <n v="307865.58"/>
    <x v="0"/>
  </r>
  <r>
    <n v="2095596.7700359998"/>
    <n v="23758"/>
    <n v="619632.39800000004"/>
    <x v="0"/>
  </r>
  <r>
    <n v="727928.96576400008"/>
    <n v="12031"/>
    <n v="302170.59600000002"/>
    <x v="0"/>
  </r>
  <r>
    <n v="1329546.4082880002"/>
    <n v="23367"/>
    <n v="603242.47199999995"/>
    <x v="0"/>
  </r>
  <r>
    <s v=""/>
    <s v=""/>
    <s v=""/>
    <x v="0"/>
  </r>
  <r>
    <n v="1694189.4482799999"/>
    <n v="27013"/>
    <n v="646637.19400000002"/>
    <x v="0"/>
  </r>
  <r>
    <n v="2396044.9568000003"/>
    <n v="45274"/>
    <n v="1089111.344"/>
    <x v="0"/>
  </r>
  <r>
    <n v="2396044.9568000003"/>
    <n v="45274"/>
    <n v="1089111.344"/>
    <x v="0"/>
  </r>
  <r>
    <n v="2708226.9442799999"/>
    <n v="52110"/>
    <n v="1281697.56"/>
    <x v="0"/>
  </r>
  <r>
    <n v="1694189.4482799999"/>
    <n v="27013"/>
    <n v="646637.19400000002"/>
    <x v="0"/>
  </r>
  <r>
    <n v="3675319.9050960001"/>
    <n v="59577"/>
    <n v="1463687.736"/>
    <x v="0"/>
  </r>
  <r>
    <n v="2349352.0002960004"/>
    <n v="46609"/>
    <n v="1175851.852"/>
    <x v="0"/>
  </r>
  <r>
    <n v="3018702.0967200003"/>
    <n v="48420"/>
    <n v="1213792.56"/>
    <x v="0"/>
  </r>
  <r>
    <n v="5722886.1856320007"/>
    <n v="117758"/>
    <n v="2937826.5840000003"/>
    <x v="0"/>
  </r>
  <r>
    <n v="4333993.4895180007"/>
    <n v="72001"/>
    <n v="1826377.3659999999"/>
    <x v="0"/>
  </r>
  <r>
    <n v="2230382.4782400001"/>
    <n v="42476"/>
    <n v="1024521.12"/>
    <x v="0"/>
  </r>
  <r>
    <n v="7363528.900200001"/>
    <n v="87714"/>
    <n v="2211269.94"/>
    <x v="0"/>
  </r>
  <r>
    <n v="26927763.073819999"/>
    <n v="434857"/>
    <n v="10897516.42"/>
    <x v="0"/>
  </r>
  <r>
    <n v="1474684.5453119997"/>
    <n v="26118"/>
    <n v="632369.01599999995"/>
    <x v="0"/>
  </r>
  <r>
    <n v="1457172.7964160002"/>
    <n v="21288"/>
    <n v="516361.728"/>
    <x v="0"/>
  </r>
  <r>
    <n v="1474684.5453119997"/>
    <n v="26118"/>
    <n v="632369.01599999995"/>
    <x v="0"/>
  </r>
  <r>
    <n v="1182555.286752"/>
    <n v="21534"/>
    <n v="515050.212"/>
    <x v="0"/>
  </r>
  <r>
    <n v="1775946.4582400001"/>
    <n v="25945"/>
    <n v="629321.92000000004"/>
    <x v="0"/>
  </r>
  <r>
    <n v="5659671.7164000003"/>
    <n v="103350"/>
    <n v="2615375.1"/>
    <x v="0"/>
  </r>
  <r>
    <n v="308376.14548000001"/>
    <n v="6695"/>
    <n v="162474.26"/>
    <x v="0"/>
  </r>
  <r>
    <n v="308376.14548000001"/>
    <n v="6695"/>
    <n v="162474.26"/>
    <x v="0"/>
  </r>
  <r>
    <n v="650287.94105999998"/>
    <n v="12620"/>
    <n v="288632.01999999996"/>
    <x v="0"/>
  </r>
  <r>
    <n v="3330337.3644799995"/>
    <n v="44156"/>
    <n v="1079525.888"/>
    <x v="0"/>
  </r>
  <r>
    <n v="1430542.6128"/>
    <n v="29742"/>
    <n v="699531.84"/>
    <x v="0"/>
  </r>
  <r>
    <n v="1479601.2285449998"/>
    <n v="27145"/>
    <n v="705579.98499999999"/>
    <x v="0"/>
  </r>
  <r>
    <n v="4643523.9734399999"/>
    <n v="63030"/>
    <n v="1639662.42"/>
    <x v="0"/>
  </r>
  <r>
    <n v="2264301.8973300001"/>
    <n v="36214"/>
    <n v="939934.37"/>
    <x v="0"/>
  </r>
  <r>
    <n v="8310687.5484159999"/>
    <n v="111298"/>
    <n v="2678275.0720000002"/>
    <x v="0"/>
  </r>
  <r>
    <n v="856259.66365200002"/>
    <n v="17907"/>
    <n v="470989.91399999999"/>
    <x v="0"/>
  </r>
  <r>
    <n v="386488.17565200001"/>
    <n v="8947"/>
    <n v="234661.91600000003"/>
    <x v="0"/>
  </r>
  <r>
    <n v="5168800.3499999996"/>
    <n v="142686"/>
    <n v="2497005"/>
    <x v="0"/>
  </r>
  <r>
    <n v="1761973.6825799998"/>
    <n v="53479"/>
    <n v="933743.34000000008"/>
    <x v="0"/>
  </r>
  <r>
    <n v="609438.42767999996"/>
    <n v="14873"/>
    <n v="267297.55600000004"/>
    <x v="0"/>
  </r>
  <r>
    <n v="612589.24636000011"/>
    <n v="15197"/>
    <n v="264731.74000000005"/>
    <x v="0"/>
  </r>
  <r>
    <n v="628863.23447999998"/>
    <n v="15254"/>
    <n v="273656.76"/>
    <x v="0"/>
  </r>
  <r>
    <n v="2037238.4999999998"/>
    <n v="50875"/>
    <n v="903031.25"/>
    <x v="0"/>
  </r>
  <r>
    <n v="2086528.8450600002"/>
    <n v="49993"/>
    <n v="886375.89"/>
    <x v="0"/>
  </r>
  <r>
    <n v="2026377.7559999998"/>
    <n v="49740"/>
    <n v="865973.4"/>
    <x v="0"/>
  </r>
  <r>
    <n v="55890.025240000003"/>
    <n v="794"/>
    <n v="18396.98"/>
    <x v="0"/>
  </r>
  <r>
    <n v="1213790.9632000001"/>
    <n v="25040"/>
    <n v="450219.2"/>
    <x v="0"/>
  </r>
  <r>
    <n v="2747793.3521919996"/>
    <n v="173252"/>
    <n v="2769952.9759999998"/>
    <x v="0"/>
  </r>
  <r>
    <n v="536045.35459999996"/>
    <n v="31414"/>
    <n v="564258.26800000004"/>
    <x v="0"/>
  </r>
  <r>
    <n v="2177665.8321599998"/>
    <n v="125489"/>
    <n v="2114238.6719999998"/>
    <x v="0"/>
  </r>
  <r>
    <n v="5085103.5768719995"/>
    <n v="165002"/>
    <n v="3349870.6039999998"/>
    <x v="0"/>
  </r>
  <r>
    <n v="2887068.2012159997"/>
    <n v="71536"/>
    <n v="1260178.176"/>
    <x v="0"/>
  </r>
  <r>
    <n v="20789295.827999998"/>
    <n v="445186"/>
    <n v="9571499"/>
    <x v="0"/>
  </r>
  <r>
    <n v="2886191.7925679996"/>
    <n v="112188"/>
    <n v="1954090.584"/>
    <x v="0"/>
  </r>
  <r>
    <n v="5616814.4668000005"/>
    <n v="192215"/>
    <n v="3424886.87"/>
    <x v="0"/>
  </r>
  <r>
    <n v="5326335.7259400003"/>
    <n v="192030"/>
    <n v="3407764.38"/>
    <x v="0"/>
  </r>
  <r>
    <n v="1997630.7706799998"/>
    <n v="80116"/>
    <n v="1431993.3839999998"/>
    <x v="0"/>
  </r>
  <r>
    <n v="1781316.07293"/>
    <n v="64235"/>
    <n v="1122442.38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438200.7018799998"/>
    <n v="30007"/>
    <n v="780782.14"/>
    <x v="0"/>
  </r>
  <r>
    <n v="488836.62669599999"/>
    <n v="9452"/>
    <n v="218133.25599999999"/>
    <x v="0"/>
  </r>
  <r>
    <n v="1603026.5527919999"/>
    <n v="31331"/>
    <n v="823754.652"/>
    <x v="0"/>
  </r>
  <r>
    <n v="71087.152499999997"/>
    <n v="1638"/>
    <n v="40049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727977.7620000001"/>
    <n v="32255"/>
    <n v="649615.70000000007"/>
    <x v="0"/>
  </r>
  <r>
    <n v="2056488.41142"/>
    <n v="28869"/>
    <n v="581421.66"/>
    <x v="0"/>
  </r>
  <r>
    <n v="6449246.7527399994"/>
    <n v="169521"/>
    <n v="3319221.1799999997"/>
    <x v="0"/>
  </r>
  <r>
    <n v="12199395.272400001"/>
    <n v="437212"/>
    <n v="5640034.7999999998"/>
    <x v="1"/>
  </r>
  <r>
    <n v="364206.19004999998"/>
    <n v="8703"/>
    <n v="204955.65"/>
    <x v="0"/>
  </r>
  <r>
    <n v="1870308.8681999999"/>
    <n v="35969"/>
    <n v="852465.29999999993"/>
    <x v="0"/>
  </r>
  <r>
    <n v="732657.80768000009"/>
    <n v="16358"/>
    <n v="410912.96"/>
    <x v="0"/>
  </r>
  <r>
    <n v="315083.88287999993"/>
    <n v="7138"/>
    <n v="168314.03999999998"/>
    <x v="0"/>
  </r>
  <r>
    <n v="161398.46400000001"/>
    <n v="3775"/>
    <n v="88486"/>
    <x v="0"/>
  </r>
  <r>
    <n v="173084.5116"/>
    <n v="3351"/>
    <n v="79251.149999999994"/>
    <x v="0"/>
  </r>
  <r>
    <n v="73026.113280000005"/>
    <n v="1784"/>
    <n v="42655.44"/>
    <x v="0"/>
  </r>
  <r>
    <n v="1669675.5498999998"/>
    <n v="39118"/>
    <n v="866463.7"/>
    <x v="0"/>
  </r>
  <r>
    <n v="915173.28360000008"/>
    <n v="23580"/>
    <n v="522061.2"/>
    <x v="0"/>
  </r>
  <r>
    <n v="519751.31831999996"/>
    <n v="13479"/>
    <n v="293976.99"/>
    <x v="0"/>
  </r>
  <r>
    <n v="604921.35458000004"/>
    <n v="11234"/>
    <n v="266133.46000000002"/>
    <x v="0"/>
  </r>
  <r>
    <n v="1633037.7660000003"/>
    <n v="30820"/>
    <n v="683279.4"/>
    <x v="0"/>
  </r>
  <r>
    <n v="171919.80971999999"/>
    <n v="3186"/>
    <n v="75635.64"/>
    <x v="0"/>
  </r>
  <r>
    <n v="91713.412559999982"/>
    <n v="1582"/>
    <n v="37556.68"/>
    <x v="0"/>
  </r>
  <r>
    <n v="565294.77179999999"/>
    <n v="15084"/>
    <n v="333507.24"/>
    <x v="0"/>
  </r>
  <r>
    <n v="452701.37879999995"/>
    <n v="7822"/>
    <n v="185381.4"/>
    <x v="0"/>
  </r>
  <r>
    <n v="297359.39776000002"/>
    <n v="6443"/>
    <n v="152570.23999999999"/>
    <x v="0"/>
  </r>
  <r>
    <n v="147969.09347999998"/>
    <n v="3198"/>
    <n v="75920.51999999999"/>
    <x v="0"/>
  </r>
  <r>
    <n v="1056118.7775599998"/>
    <n v="23716"/>
    <n v="550922.68000000005"/>
    <x v="0"/>
  </r>
  <r>
    <n v="994836.85002000013"/>
    <n v="16614"/>
    <n v="418174.38"/>
    <x v="0"/>
  </r>
  <r>
    <n v="1108522.1756"/>
    <n v="20045"/>
    <n v="504332.2"/>
    <x v="0"/>
  </r>
  <r>
    <n v="1417964.49"/>
    <n v="27094"/>
    <n v="630206.44000000006"/>
    <x v="0"/>
  </r>
  <r>
    <n v="2198185.8021"/>
    <n v="32883"/>
    <n v="827007.45"/>
    <x v="0"/>
  </r>
  <r>
    <n v="1126533.9095999999"/>
    <n v="19368"/>
    <n v="445270.31999999995"/>
    <x v="0"/>
  </r>
  <r>
    <n v="1773637.07088"/>
    <n v="25570"/>
    <n v="614140.26"/>
    <x v="0"/>
  </r>
  <r>
    <n v="809681.09178000013"/>
    <n v="11829"/>
    <n v="305424.78000000003"/>
    <x v="0"/>
  </r>
  <r>
    <n v="3595802.3524280009"/>
    <n v="51179"/>
    <n v="1223894.6060000001"/>
    <x v="0"/>
  </r>
  <r>
    <s v=""/>
    <s v=""/>
    <s v=""/>
    <x v="0"/>
  </r>
  <r>
    <s v=""/>
    <s v=""/>
    <s v=""/>
    <x v="0"/>
  </r>
  <r>
    <n v="784952.23392000014"/>
    <n v="27516"/>
    <n v="465570.72000000003"/>
    <x v="0"/>
  </r>
  <r>
    <n v="1161687.9194799999"/>
    <n v="48169"/>
    <n v="853554.67999999993"/>
    <x v="0"/>
  </r>
  <r>
    <n v="1307643.9983999999"/>
    <n v="48144"/>
    <n v="846371.5199999999"/>
    <x v="0"/>
  </r>
  <r>
    <n v="1237029.9782399999"/>
    <n v="48013"/>
    <n v="829664.64"/>
    <x v="0"/>
  </r>
  <r>
    <n v="845494.88789999997"/>
    <n v="32919"/>
    <n v="565548.42000000004"/>
    <x v="0"/>
  </r>
  <r>
    <n v="392628.64288"/>
    <n v="16279"/>
    <n v="294324.31999999995"/>
    <x v="0"/>
  </r>
  <r>
    <n v="3046.4009999999998"/>
    <n v="122"/>
    <n v="2183.7999999999997"/>
    <x v="0"/>
  </r>
  <r>
    <n v="1088355.7159"/>
    <n v="49073"/>
    <n v="830805.89"/>
    <x v="0"/>
  </r>
  <r>
    <n v="1124128.5332799999"/>
    <n v="49232"/>
    <n v="860083.03999999992"/>
    <x v="0"/>
  </r>
  <r>
    <n v="1214567.1846"/>
    <n v="49357"/>
    <n v="870657.48"/>
    <x v="0"/>
  </r>
  <r>
    <n v="1124487.3962399999"/>
    <n v="48074"/>
    <n v="809566.16"/>
    <x v="0"/>
  </r>
  <r>
    <n v="14222975.084800003"/>
    <n v="508792"/>
    <n v="8445947.2000000011"/>
    <x v="0"/>
  </r>
  <r>
    <n v="1237073.6579759999"/>
    <n v="30537"/>
    <n v="667966.33799999999"/>
    <x v="0"/>
  </r>
  <r>
    <n v="753582.60202399991"/>
    <n v="16072"/>
    <n v="352635.75199999998"/>
    <x v="0"/>
  </r>
  <r>
    <n v="2511292.7790720002"/>
    <n v="64592"/>
    <n v="1155680.064"/>
    <x v="0"/>
  </r>
  <r>
    <n v="464044.62401100004"/>
    <n v="9687"/>
    <n v="241312.85700000002"/>
    <x v="0"/>
  </r>
  <r>
    <n v="592799.00859899994"/>
    <n v="18981"/>
    <n v="421321.25699999998"/>
    <x v="0"/>
  </r>
  <r>
    <n v="2137568.2012860002"/>
    <n v="41467"/>
    <n v="974723.30200000003"/>
    <x v="0"/>
  </r>
  <r>
    <n v="2408362.8432920002"/>
    <n v="48769"/>
    <n v="1106275.996"/>
    <x v="0"/>
  </r>
  <r>
    <n v="2580475.9794239998"/>
    <n v="50792"/>
    <n v="1163949.4720000001"/>
    <x v="0"/>
  </r>
  <r>
    <n v="968402.21356399998"/>
    <n v="20843"/>
    <n v="497126.39299999998"/>
    <x v="0"/>
  </r>
  <r>
    <n v="96471.770670000013"/>
    <n v="3223"/>
    <n v="64572.805"/>
    <x v="0"/>
  </r>
  <r>
    <s v=""/>
    <s v=""/>
    <s v=""/>
    <x v="0"/>
  </r>
  <r>
    <s v=""/>
    <s v=""/>
    <s v=""/>
    <x v="0"/>
  </r>
  <r>
    <n v="1475893.3042979999"/>
    <n v="68411"/>
    <n v="1154846.091"/>
    <x v="0"/>
  </r>
  <r>
    <n v="339599.24497999996"/>
    <n v="16985"/>
    <n v="282528.49"/>
    <x v="0"/>
  </r>
  <r>
    <n v="1438159.027824"/>
    <n v="68493"/>
    <n v="1163559.084"/>
    <x v="0"/>
  </r>
  <r>
    <n v="2618028.5508999997"/>
    <n v="120106"/>
    <n v="2059817.9"/>
    <x v="0"/>
  </r>
  <r>
    <n v="1860233.1186239999"/>
    <n v="45028"/>
    <n v="803209.46400000004"/>
    <x v="0"/>
  </r>
  <r>
    <n v="2916832.0159019995"/>
    <n v="72667"/>
    <n v="1277631.1940000001"/>
    <x v="0"/>
  </r>
  <r>
    <n v="2476589.83121"/>
    <n v="44495"/>
    <n v="975419.39"/>
    <x v="0"/>
  </r>
  <r>
    <n v="1730168.3126000001"/>
    <n v="30121"/>
    <n v="777603.73599999992"/>
    <x v="0"/>
  </r>
  <r>
    <n v="583265.58264000015"/>
    <n v="14488"/>
    <n v="262377.68"/>
    <x v="0"/>
  </r>
  <r>
    <n v="982451.65055999998"/>
    <n v="28419"/>
    <n v="479712.72"/>
    <x v="0"/>
  </r>
  <r>
    <n v="574376.24552000011"/>
    <n v="14596"/>
    <n v="258495.16"/>
    <x v="0"/>
  </r>
  <r>
    <n v="994789.11959999974"/>
    <n v="28892"/>
    <n v="494919.95999999996"/>
    <x v="0"/>
  </r>
  <r>
    <n v="2485722.088"/>
    <n v="72004"/>
    <n v="1212547.3600000001"/>
    <x v="0"/>
  </r>
  <r>
    <n v="2997658.59614"/>
    <n v="86983"/>
    <n v="1470882.53"/>
    <x v="0"/>
  </r>
  <r>
    <n v="1151402.5545000001"/>
    <n v="29150"/>
    <n v="513331.5"/>
    <x v="0"/>
  </r>
  <r>
    <n v="1208765.5199999998"/>
    <n v="29880"/>
    <n v="534852"/>
    <x v="0"/>
  </r>
  <r>
    <n v="22609.796399999996"/>
    <n v="610"/>
    <n v="10906.8"/>
    <x v="0"/>
  </r>
  <r>
    <n v="513699.48576000001"/>
    <n v="14072"/>
    <n v="250340.879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0004659.814199999"/>
    <n v="453506"/>
    <n v="7573550.1999999993"/>
    <x v="0"/>
  </r>
  <r>
    <n v="2136428.3339099996"/>
    <n v="56719"/>
    <n v="934161.92999999993"/>
    <x v="0"/>
  </r>
  <r>
    <n v="1045438.9461760001"/>
    <n v="28312"/>
    <n v="465052.91199999995"/>
    <x v="0"/>
  </r>
  <r>
    <n v="8330465.6701199999"/>
    <n v="98373"/>
    <n v="2291107.17"/>
    <x v="0"/>
  </r>
  <r>
    <n v="8258841.3348000003"/>
    <n v="171192"/>
    <n v="3904889.5199999996"/>
    <x v="0"/>
  </r>
  <r>
    <n v="6543827.9612160008"/>
    <n v="151082"/>
    <n v="3401157.9840000002"/>
    <x v="0"/>
  </r>
  <r>
    <n v="3724852.082496"/>
    <n v="83786"/>
    <n v="1858708.6240000001"/>
    <x v="0"/>
  </r>
  <r>
    <n v="1983527.7669480001"/>
    <n v="46914"/>
    <n v="1062414.4440000001"/>
    <x v="0"/>
  </r>
  <r>
    <n v="1516994.2467500002"/>
    <n v="44425"/>
    <n v="720662.35000000009"/>
    <x v="0"/>
  </r>
  <r>
    <n v="3305363.7431100006"/>
    <n v="61891"/>
    <n v="1436490.11"/>
    <x v="0"/>
  </r>
  <r>
    <n v="409438.44401200005"/>
    <n v="14723"/>
    <n v="247994.21200000003"/>
    <x v="0"/>
  </r>
  <r>
    <n v="2634113.884176"/>
    <n v="76248"/>
    <n v="1321682.8319999999"/>
    <x v="0"/>
  </r>
  <r>
    <n v="1994251.738754"/>
    <n v="60779"/>
    <n v="1047951.518"/>
    <x v="0"/>
  </r>
  <r>
    <n v="1675887.9836160003"/>
    <n v="45984"/>
    <n v="793132.03200000001"/>
    <x v="0"/>
  </r>
  <r>
    <s v=""/>
    <s v=""/>
    <s v=""/>
    <x v="0"/>
  </r>
  <r>
    <s v=""/>
    <s v=""/>
    <s v=""/>
    <x v="1"/>
  </r>
  <r>
    <s v=""/>
    <s v=""/>
    <s v=""/>
    <x v="0"/>
  </r>
  <r>
    <n v="10113098.431679999"/>
    <n v="286158"/>
    <n v="4876132.3199999994"/>
    <x v="0"/>
  </r>
  <r>
    <n v="2106971.5499800001"/>
    <n v="47417"/>
    <n v="1126722.754"/>
    <x v="0"/>
  </r>
  <r>
    <n v="10448786.88252"/>
    <n v="266091"/>
    <n v="5919992.568"/>
    <x v="0"/>
  </r>
  <r>
    <n v="1389360.2355599999"/>
    <n v="22998"/>
    <n v="563634.98399999994"/>
    <x v="0"/>
  </r>
  <r>
    <n v="3616871.6071600006"/>
    <n v="50690"/>
    <n v="1227306.28"/>
    <x v="0"/>
  </r>
  <r>
    <n v="1149918.6108479998"/>
    <n v="21129"/>
    <n v="505236.64799999999"/>
    <x v="0"/>
  </r>
  <r>
    <n v="466208.61639999994"/>
    <n v="7880"/>
    <n v="187307.6"/>
    <x v="0"/>
  </r>
  <r>
    <n v="1103053.2429"/>
    <n v="33586"/>
    <n v="591449.46"/>
    <x v="0"/>
  </r>
  <r>
    <n v="4935976.8383999998"/>
    <n v="163264"/>
    <n v="2757528.96"/>
    <x v="0"/>
  </r>
  <r>
    <n v="2008938.2071199999"/>
    <n v="66497"/>
    <n v="1119809.48"/>
    <x v="0"/>
  </r>
  <r>
    <n v="899144.96016000013"/>
    <n v="32303"/>
    <n v="545597.67000000004"/>
    <x v="0"/>
  </r>
  <r>
    <n v="6187914.6912000002"/>
    <n v="148851"/>
    <n v="2619777.6"/>
    <x v="0"/>
  </r>
  <r>
    <n v="629026.94400000013"/>
    <n v="14937"/>
    <n v="280815.60000000003"/>
    <x v="0"/>
  </r>
  <r>
    <s v=""/>
    <s v=""/>
    <s v=""/>
    <x v="0"/>
  </r>
  <r>
    <s v=""/>
    <s v=""/>
    <s v=""/>
    <x v="0"/>
  </r>
  <r>
    <n v="720507.35305500019"/>
    <n v="28915"/>
    <n v="477473.39500000008"/>
    <x v="0"/>
  </r>
  <r>
    <n v="1112548.2794759998"/>
    <n v="44346"/>
    <n v="740711.23800000001"/>
    <x v="0"/>
  </r>
  <r>
    <n v="378408.89270399994"/>
    <n v="15112"/>
    <n v="250436.06399999998"/>
    <x v="0"/>
  </r>
  <r>
    <n v="380059.65986399993"/>
    <n v="14627"/>
    <n v="248893.03199999998"/>
    <x v="0"/>
  </r>
  <r>
    <n v="1897922.016144"/>
    <n v="73623"/>
    <n v="1238044.368"/>
    <x v="0"/>
  </r>
  <r>
    <n v="666809.090784"/>
    <n v="29031"/>
    <n v="482146.848"/>
    <x v="0"/>
  </r>
  <r>
    <n v="1007209.303608"/>
    <n v="43859"/>
    <n v="727752.38699999999"/>
    <x v="0"/>
  </r>
  <r>
    <n v="1359530.882772"/>
    <n v="58748"/>
    <n v="983030.28399999999"/>
    <x v="0"/>
  </r>
  <r>
    <n v="681507.51401600009"/>
    <n v="29428"/>
    <n v="492418.72399999999"/>
    <x v="0"/>
  </r>
  <r>
    <s v=""/>
    <s v=""/>
    <s v=""/>
    <x v="1"/>
  </r>
  <r>
    <n v="661204.50348399999"/>
    <n v="16349"/>
    <n v="282445.32400000002"/>
    <x v="0"/>
  </r>
  <r>
    <n v="616486.74890400015"/>
    <n v="16551"/>
    <n v="276699.61800000002"/>
    <x v="0"/>
  </r>
  <r>
    <n v="688006.39247999992"/>
    <n v="18171"/>
    <n v="309633.83999999997"/>
    <x v="0"/>
  </r>
  <r>
    <n v="613049.88887999998"/>
    <n v="16452"/>
    <n v="275900.03999999998"/>
    <x v="0"/>
  </r>
  <r>
    <n v="5866340.8114999998"/>
    <n v="188383"/>
    <n v="1923390.4300000002"/>
    <x v="1"/>
  </r>
  <r>
    <n v="684496.6328720001"/>
    <n v="16252"/>
    <n v="284377.49600000004"/>
    <x v="0"/>
  </r>
  <r>
    <n v="1902419.0142000001"/>
    <n v="18946"/>
    <n v="439357.74000000005"/>
    <x v="0"/>
  </r>
  <r>
    <n v="7268640.8038400002"/>
    <n v="245440"/>
    <n v="4355087.3600000003"/>
    <x v="0"/>
  </r>
  <r>
    <n v="2361369.8477520002"/>
    <n v="72132"/>
    <n v="1275726.5519999999"/>
    <x v="0"/>
  </r>
  <r>
    <n v="1111165.79112"/>
    <n v="31638"/>
    <n v="561194.84400000004"/>
    <x v="0"/>
  </r>
  <r>
    <n v="596882.98273999989"/>
    <n v="15961"/>
    <n v="280753.99"/>
    <x v="0"/>
  </r>
  <r>
    <n v="3989908.3910400001"/>
    <n v="214045"/>
    <n v="3778322.3400000003"/>
    <x v="0"/>
  </r>
  <r>
    <n v="2031264.119808"/>
    <n v="105984"/>
    <n v="1802363.9040000001"/>
    <x v="0"/>
  </r>
  <r>
    <n v="1433709.2352"/>
    <n v="75848"/>
    <n v="1357679.2"/>
    <x v="0"/>
  </r>
  <r>
    <n v="562125.61958400009"/>
    <n v="30376"/>
    <n v="536379.40800000005"/>
    <x v="0"/>
  </r>
  <r>
    <n v="1339127.2123199999"/>
    <n v="75480"/>
    <n v="1219605.8400000001"/>
    <x v="0"/>
  </r>
  <r>
    <n v="5212084.4596000006"/>
    <n v="109708"/>
    <n v="2556196.4"/>
    <x v="0"/>
  </r>
  <r>
    <n v="7853065.2372600008"/>
    <n v="186194"/>
    <n v="4135368.74"/>
    <x v="0"/>
  </r>
  <r>
    <n v="623269.05732000002"/>
    <n v="28092"/>
    <n v="471102.83999999997"/>
    <x v="0"/>
  </r>
  <r>
    <n v="604387.82376000006"/>
    <n v="28217"/>
    <n v="472916.92000000004"/>
    <x v="0"/>
  </r>
  <r>
    <n v="309363.89879999997"/>
    <n v="14093"/>
    <n v="234366.59"/>
    <x v="0"/>
  </r>
  <r>
    <n v="570453.22320000001"/>
    <n v="28214"/>
    <n v="468352.4"/>
    <x v="0"/>
  </r>
  <r>
    <n v="2083601.52"/>
    <n v="25960"/>
    <n v="654192"/>
    <x v="0"/>
  </r>
  <r>
    <n v="2535351.2352000005"/>
    <n v="28185"/>
    <n v="726045.60000000009"/>
    <x v="0"/>
  </r>
  <r>
    <n v="4518404.085810001"/>
    <n v="53971"/>
    <n v="1268858.2100000002"/>
    <x v="0"/>
  </r>
  <r>
    <n v="813536.33178000001"/>
    <n v="11730"/>
    <n v="304581.18"/>
    <x v="0"/>
  </r>
  <r>
    <n v="4180767.2114880001"/>
    <n v="109844"/>
    <n v="1930178.7679999999"/>
    <x v="0"/>
  </r>
  <r>
    <n v="11727435.892200002"/>
    <n v="301740"/>
    <n v="5001038.7600000007"/>
    <x v="0"/>
  </r>
  <r>
    <n v="10826688.963024"/>
    <n v="268451"/>
    <n v="4556687.2740000002"/>
    <x v="0"/>
  </r>
  <r>
    <n v="2380529.7164000003"/>
    <n v="63673"/>
    <n v="1082058.9620000001"/>
    <x v="0"/>
  </r>
  <r>
    <n v="2090531.4703999998"/>
    <n v="47800"/>
    <n v="849119.2"/>
    <x v="0"/>
  </r>
  <r>
    <n v="1992758.8496400004"/>
    <n v="34794"/>
    <n v="913690.44000000006"/>
    <x v="0"/>
  </r>
  <r>
    <n v="868289.93435800006"/>
    <n v="20867"/>
    <n v="541665.58600000001"/>
    <x v="0"/>
  </r>
  <r>
    <n v="2103428.7780480003"/>
    <n v="44434"/>
    <n v="1107650.7520000001"/>
    <x v="0"/>
  </r>
  <r>
    <n v="2339080.7139279996"/>
    <n v="40333"/>
    <n v="1057450.594"/>
    <x v="0"/>
  </r>
  <r>
    <n v="476329.26910800004"/>
    <n v="10241"/>
    <n v="259015.372"/>
    <x v="0"/>
  </r>
  <r>
    <n v="4535639.7952320008"/>
    <n v="75684"/>
    <n v="1885137.0720000002"/>
    <x v="0"/>
  </r>
  <r>
    <n v="4556291.2732260004"/>
    <n v="97917"/>
    <n v="2422270.7459999998"/>
    <x v="0"/>
  </r>
  <r>
    <n v="405538.56"/>
    <n v="7704"/>
    <n v="107856"/>
    <x v="1"/>
  </r>
  <r>
    <n v="149598.40000000002"/>
    <n v="5776"/>
    <n v="80864"/>
    <x v="0"/>
  </r>
  <r>
    <n v="5865967.4032439999"/>
    <n v="375954"/>
    <n v="4975375.2359999996"/>
    <x v="1"/>
  </r>
  <r>
    <n v="4509549.0289079994"/>
    <n v="88134"/>
    <n v="2039597.0279999999"/>
    <x v="0"/>
  </r>
  <r>
    <n v="2277703.6755839996"/>
    <n v="48858"/>
    <n v="1111617.216"/>
    <x v="0"/>
  </r>
  <r>
    <n v="1738824.0263459999"/>
    <n v="36367"/>
    <n v="813675.25799999991"/>
    <x v="0"/>
  </r>
  <r>
    <n v="3398590.8810000001"/>
    <n v="70440"/>
    <n v="1562570.52"/>
    <x v="0"/>
  </r>
  <r>
    <n v="7414369.6735079987"/>
    <n v="158089"/>
    <n v="3376306.773"/>
    <x v="0"/>
  </r>
  <r>
    <n v="2890291.2158100004"/>
    <n v="68930"/>
    <n v="1351234.79"/>
    <x v="0"/>
  </r>
  <r>
    <n v="1458212.6397299999"/>
    <n v="51193"/>
    <n v="1176927.0699999998"/>
    <x v="0"/>
  </r>
  <r>
    <n v="3023743.4579999996"/>
    <n v="33832"/>
    <n v="749378.79999999993"/>
    <x v="0"/>
  </r>
  <r>
    <n v="4371523.0213200003"/>
    <n v="115381"/>
    <n v="2063012.2799999998"/>
    <x v="0"/>
  </r>
  <r>
    <n v="2623419.8259000001"/>
    <n v="82135"/>
    <n v="1440647.9"/>
    <x v="0"/>
  </r>
  <r>
    <n v="5271510.1995000001"/>
    <n v="130626"/>
    <n v="2201048.1"/>
    <x v="0"/>
  </r>
  <r>
    <n v="3852570.1103999997"/>
    <n v="130063"/>
    <n v="2188960.2899999996"/>
    <x v="0"/>
  </r>
  <r>
    <s v=""/>
    <s v=""/>
    <s v=""/>
    <x v="1"/>
  </r>
  <r>
    <n v="1088105.4966599999"/>
    <n v="32994"/>
    <n v="579704.57999999996"/>
    <x v="0"/>
  </r>
  <r>
    <n v="546663.6"/>
    <n v="16528"/>
    <n v="289240"/>
    <x v="0"/>
  </r>
  <r>
    <n v="2062988.165"/>
    <n v="65419"/>
    <n v="1178850.3799999999"/>
    <x v="0"/>
  </r>
  <r>
    <n v="1021621.19875"/>
    <n v="32875"/>
    <n v="571696.25"/>
    <x v="0"/>
  </r>
  <r>
    <n v="518864.79028000007"/>
    <n v="16462"/>
    <n v="295986.76"/>
    <x v="0"/>
  </r>
  <r>
    <n v="511616.80550000002"/>
    <n v="16433"/>
    <n v="291685.75"/>
    <x v="0"/>
  </r>
  <r>
    <n v="978641.13959999999"/>
    <n v="32908"/>
    <n v="565688.52"/>
    <x v="0"/>
  </r>
  <r>
    <n v="470365.58093000005"/>
    <n v="16457"/>
    <n v="293428.31"/>
    <x v="0"/>
  </r>
  <r>
    <s v=""/>
    <s v=""/>
    <s v=""/>
    <x v="0"/>
  </r>
  <r>
    <s v=""/>
    <s v=""/>
    <s v=""/>
    <x v="0"/>
  </r>
  <r>
    <n v="2048022.1824439995"/>
    <n v="87869"/>
    <n v="1556247.8589999999"/>
    <x v="0"/>
  </r>
  <r>
    <n v="2013847.2175439999"/>
    <n v="63682"/>
    <n v="1133284.872"/>
    <x v="0"/>
  </r>
  <r>
    <n v="1136404.738656"/>
    <n v="33014"/>
    <n v="555427.53600000008"/>
    <x v="0"/>
  </r>
  <r>
    <n v="1288245.2937199997"/>
    <n v="21812"/>
    <n v="501457.87999999995"/>
    <x v="0"/>
  </r>
  <r>
    <n v="1772601.2733"/>
    <n v="36469"/>
    <n v="826387.54"/>
    <x v="0"/>
  </r>
  <r>
    <n v="738015.64560000005"/>
    <n v="18685"/>
    <n v="413685.9"/>
    <x v="0"/>
  </r>
  <r>
    <n v="2352568.8268499998"/>
    <n v="46117"/>
    <n v="1090667.05"/>
    <x v="0"/>
  </r>
  <r>
    <s v=""/>
    <s v=""/>
    <s v=""/>
    <x v="1"/>
  </r>
  <r>
    <n v="808273.59690000012"/>
    <n v="12315"/>
    <n v="308737.05"/>
    <x v="0"/>
  </r>
  <r>
    <n v="3724156.0255859997"/>
    <n v="47954"/>
    <n v="1160534.754"/>
    <x v="0"/>
  </r>
  <r>
    <n v="2035329.297339"/>
    <n v="24037"/>
    <n v="608833.17300000007"/>
    <x v="0"/>
  </r>
  <r>
    <n v="698897.4800000001"/>
    <n v="12095"/>
    <n v="299956"/>
    <x v="0"/>
  </r>
  <r>
    <n v="833542.34515200008"/>
    <n v="11416"/>
    <n v="281792.54399999999"/>
    <x v="0"/>
  </r>
  <r>
    <n v="785087.28857199999"/>
    <n v="12442"/>
    <n v="324014.56400000001"/>
    <x v="0"/>
  </r>
  <r>
    <n v="1779129.23657"/>
    <n v="21458"/>
    <n v="541921.78999999992"/>
    <x v="0"/>
  </r>
  <r>
    <n v="1491053.5857589999"/>
    <n v="23743"/>
    <n v="584956.29099999997"/>
    <x v="0"/>
  </r>
  <r>
    <n v="1335790.1289599999"/>
    <n v="23436"/>
    <n v="564338.88"/>
    <x v="0"/>
  </r>
  <r>
    <n v="1523542.8926339999"/>
    <n v="31509"/>
    <n v="726534.522"/>
    <x v="0"/>
  </r>
  <r>
    <n v="11204.262209999999"/>
    <n v="355"/>
    <n v="6413.4299999999994"/>
    <x v="0"/>
  </r>
  <r>
    <n v="1099377.38625"/>
    <n v="34985"/>
    <n v="625356.875"/>
    <x v="0"/>
  </r>
  <r>
    <n v="7133.9769760000008"/>
    <n v="236"/>
    <n v="4248.9440000000004"/>
    <x v="0"/>
  </r>
  <r>
    <n v="514561.44556000002"/>
    <n v="17735"/>
    <n v="308305.24"/>
    <x v="0"/>
  </r>
  <r>
    <n v="520114.75936000008"/>
    <n v="17773"/>
    <n v="309961.12"/>
    <x v="0"/>
  </r>
  <r>
    <n v="494700.98966399999"/>
    <n v="17789"/>
    <n v="304618.83599999995"/>
    <x v="0"/>
  </r>
  <r>
    <n v="524764.20297600003"/>
    <n v="17719"/>
    <n v="316886.59600000002"/>
    <x v="0"/>
  </r>
  <r>
    <n v="473602.03369200003"/>
    <n v="17749"/>
    <n v="314476.78200000001"/>
    <x v="0"/>
  </r>
  <r>
    <n v="644884.45401599992"/>
    <n v="8046"/>
    <n v="209582.20799999998"/>
    <x v="0"/>
  </r>
  <r>
    <n v="1414792.743455"/>
    <n v="16121"/>
    <n v="420193.86500000005"/>
    <x v="0"/>
  </r>
  <r>
    <n v="419760.43199999997"/>
    <n v="11196"/>
    <n v="203767.19999999998"/>
    <x v="0"/>
  </r>
  <r>
    <n v="12907605.061104"/>
    <n v="352356"/>
    <n v="4554553.6560000004"/>
    <x v="1"/>
  </r>
  <r>
    <n v="1227934.7494080001"/>
    <n v="28086"/>
    <n v="496335.79200000002"/>
    <x v="0"/>
  </r>
  <r>
    <n v="4948159.5202079993"/>
    <n v="111737"/>
    <n v="2004114.8319999999"/>
    <x v="0"/>
  </r>
  <r>
    <n v="1161701.6561919998"/>
    <n v="28057"/>
    <n v="471469.82799999998"/>
    <x v="0"/>
  </r>
  <r>
    <n v="211436.78025600003"/>
    <n v="10344"/>
    <n v="249042.144"/>
    <x v="0"/>
  </r>
  <r>
    <n v="4162209.5062999995"/>
    <n v="56675"/>
    <n v="1399532.45"/>
    <x v="0"/>
  </r>
  <r>
    <n v="1864921.4881599997"/>
    <n v="23810"/>
    <n v="569963.78"/>
    <x v="0"/>
  </r>
  <r>
    <n v="858922.61836799991"/>
    <n v="11679"/>
    <n v="283285.82400000002"/>
    <x v="0"/>
  </r>
  <r>
    <n v="3242186.2214560001"/>
    <n v="48454"/>
    <n v="1165415.608"/>
    <x v="0"/>
  </r>
  <r>
    <n v="1139115.1885440003"/>
    <n v="12328"/>
    <n v="309038.304"/>
    <x v="0"/>
  </r>
  <r>
    <n v="914005.41298799985"/>
    <n v="11909"/>
    <n v="304465.49400000001"/>
    <x v="0"/>
  </r>
  <r>
    <n v="6242392.1807479989"/>
    <n v="149146"/>
    <n v="2803049.9240000001"/>
    <x v="0"/>
  </r>
  <r>
    <n v="7272583.5960959997"/>
    <n v="102823"/>
    <n v="1761769.2820000001"/>
    <x v="0"/>
  </r>
  <r>
    <n v="4460251.0542719997"/>
    <n v="63061"/>
    <n v="1080487.1740000001"/>
    <x v="0"/>
  </r>
  <r>
    <n v="1833087.7756350001"/>
    <n v="44687"/>
    <n v="1056534.7409999999"/>
    <x v="0"/>
  </r>
  <r>
    <n v="1940559.341056"/>
    <n v="44084"/>
    <n v="949393.02400000009"/>
    <x v="0"/>
  </r>
  <r>
    <n v="1475097.5408400001"/>
    <n v="33539"/>
    <n v="793063.19400000002"/>
    <x v="0"/>
  </r>
  <r>
    <n v="660397.30900000001"/>
    <n v="15004"/>
    <n v="350343.4"/>
    <x v="0"/>
  </r>
  <r>
    <n v="582650.82397500006"/>
    <n v="13235"/>
    <n v="317520.885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50145.45719999995"/>
    <n v="14025"/>
    <n v="248859.6"/>
    <x v="0"/>
  </r>
  <r>
    <n v="730616.75329200004"/>
    <n v="28151"/>
    <n v="493993.74799999996"/>
    <x v="0"/>
  </r>
  <r>
    <n v="352116.41849999997"/>
    <n v="14125"/>
    <n v="254052.25"/>
    <x v="0"/>
  </r>
  <r>
    <n v="608876.2389600001"/>
    <n v="13607"/>
    <n v="186143.76"/>
    <x v="1"/>
  </r>
  <r>
    <n v="3032950.6769000003"/>
    <n v="74869"/>
    <n v="1324432.6100000001"/>
    <x v="0"/>
  </r>
  <r>
    <n v="6767991.0298000006"/>
    <n v="219317"/>
    <n v="4004728.4200000004"/>
    <x v="0"/>
  </r>
  <r>
    <n v="4162540.7148000002"/>
    <n v="120620"/>
    <n v="2120499.5999999996"/>
    <x v="0"/>
  </r>
  <r>
    <s v=""/>
    <s v=""/>
    <s v=""/>
    <x v="0"/>
  </r>
  <r>
    <s v=""/>
    <s v=""/>
    <s v=""/>
    <x v="0"/>
  </r>
  <r>
    <n v="11358.0972"/>
    <n v="284"/>
    <n v="6821.68"/>
    <x v="0"/>
  </r>
  <r>
    <n v="752503.1169759999"/>
    <n v="12316"/>
    <n v="287874.18400000001"/>
    <x v="0"/>
  </r>
  <r>
    <n v="3592175.8574079997"/>
    <n v="67604"/>
    <n v="1520819.5839999998"/>
    <x v="0"/>
  </r>
  <r>
    <n v="1276946.2209919998"/>
    <n v="22432"/>
    <n v="503329.21599999996"/>
    <x v="0"/>
  </r>
  <r>
    <n v="1528324.279812"/>
    <n v="25569"/>
    <n v="574126.326"/>
    <x v="0"/>
  </r>
  <r>
    <n v="3654693.3259280003"/>
    <n v="56867"/>
    <n v="1330915.2679999999"/>
    <x v="0"/>
  </r>
  <r>
    <n v="2625451.1452799998"/>
    <n v="47835"/>
    <n v="1070738.6400000001"/>
    <x v="0"/>
  </r>
  <r>
    <n v="3578361.5366359996"/>
    <n v="46537"/>
    <n v="1117539.5179999999"/>
    <x v="0"/>
  </r>
  <r>
    <n v="1038994.1442400002"/>
    <n v="33172"/>
    <n v="580443.65600000008"/>
    <x v="0"/>
  </r>
  <r>
    <n v="5180389.0908119995"/>
    <n v="86137"/>
    <n v="2156698.2060000002"/>
    <x v="0"/>
  </r>
  <r>
    <n v="5777298.0687599992"/>
    <n v="175335"/>
    <n v="3069765.1799999997"/>
    <x v="0"/>
  </r>
  <r>
    <n v="600179.73164000001"/>
    <n v="15790"/>
    <n v="276198.68"/>
    <x v="0"/>
  </r>
  <r>
    <n v="1534191.9327940003"/>
    <n v="48383"/>
    <n v="870216.63800000004"/>
    <x v="0"/>
  </r>
  <r>
    <n v="1036014.204456"/>
    <n v="32439"/>
    <n v="573651.27600000007"/>
    <x v="0"/>
  </r>
  <r>
    <n v="3355003.312504"/>
    <n v="88346"/>
    <n v="1668325.8640000001"/>
    <x v="0"/>
  </r>
  <r>
    <n v="4889713.2946239989"/>
    <n v="132424"/>
    <n v="2498576.0319999997"/>
    <x v="0"/>
  </r>
  <r>
    <n v="2187645.5915999999"/>
    <n v="57358"/>
    <n v="1084066.2"/>
    <x v="0"/>
  </r>
  <r>
    <n v="8929372.3068000004"/>
    <n v="235420"/>
    <n v="4420481.34"/>
    <x v="0"/>
  </r>
  <r>
    <n v="7207704.3023999995"/>
    <n v="176040"/>
    <n v="3321522.71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819890.8784"/>
    <n v="29466"/>
    <n v="676539.36"/>
    <x v="0"/>
  </r>
  <r>
    <n v="139208.22149999999"/>
    <n v="2150"/>
    <n v="50529.299999999996"/>
    <x v="0"/>
  </r>
  <r>
    <n v="212106.72672000001"/>
    <n v="4016"/>
    <n v="90721.44"/>
    <x v="0"/>
  </r>
  <r>
    <n v="587117.41200000001"/>
    <n v="16675"/>
    <n v="294147"/>
    <x v="0"/>
  </r>
  <r>
    <n v="1153185.7610880001"/>
    <n v="33102"/>
    <n v="581535.9360000001"/>
    <x v="0"/>
  </r>
  <r>
    <n v="11344978.555488"/>
    <n v="313331"/>
    <n v="5504599.0080000004"/>
    <x v="0"/>
  </r>
  <r>
    <n v="4336.4707200000003"/>
    <n v="120"/>
    <n v="2183.5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18420.77873000002"/>
    <n v="9351"/>
    <n v="238282.18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990052.85574000014"/>
    <n v="15639"/>
    <n v="406926.77999999997"/>
    <x v="0"/>
  </r>
  <r>
    <n v="9597507.1327199992"/>
    <n v="264872"/>
    <n v="4643206.16"/>
    <x v="0"/>
  </r>
  <r>
    <s v=""/>
    <s v=""/>
    <s v=""/>
    <x v="0"/>
  </r>
  <r>
    <s v=""/>
    <s v=""/>
    <s v=""/>
    <x v="0"/>
  </r>
  <r>
    <n v="795041.18469999987"/>
    <n v="47726"/>
    <n v="753593.53999999992"/>
    <x v="0"/>
  </r>
  <r>
    <s v=""/>
    <s v=""/>
    <s v=""/>
    <x v="0"/>
  </r>
  <r>
    <s v=""/>
    <s v=""/>
    <s v=""/>
    <x v="0"/>
  </r>
  <r>
    <n v="1876513.5873540004"/>
    <n v="49053"/>
    <n v="867551.35800000001"/>
    <x v="0"/>
  </r>
  <r>
    <n v="637817.29017599998"/>
    <n v="16654"/>
    <n v="302569.87199999997"/>
    <x v="0"/>
  </r>
  <r>
    <n v="1732723.8009120002"/>
    <n v="156942"/>
    <n v="2514838.608"/>
    <x v="0"/>
  </r>
  <r>
    <s v=""/>
    <s v=""/>
    <s v=""/>
    <x v="0"/>
  </r>
  <r>
    <s v=""/>
    <s v=""/>
    <s v=""/>
    <x v="0"/>
  </r>
  <r>
    <n v="860779.19699999993"/>
    <n v="25030"/>
    <n v="352923"/>
    <x v="1"/>
  </r>
  <r>
    <n v="7685000.4658360016"/>
    <n v="194806"/>
    <n v="3052025.602"/>
    <x v="0"/>
  </r>
  <r>
    <n v="21193201.313871998"/>
    <n v="296306"/>
    <n v="6360504.5959999999"/>
    <x v="0"/>
  </r>
  <r>
    <n v="11514007.141919998"/>
    <n v="123547"/>
    <n v="3024430.56"/>
    <x v="0"/>
  </r>
  <r>
    <n v="5297829.0183000006"/>
    <n v="83954"/>
    <n v="1968721.3"/>
    <x v="0"/>
  </r>
  <r>
    <n v="3902548.2175679994"/>
    <n v="60523"/>
    <n v="1454004.5520000001"/>
    <x v="0"/>
  </r>
  <r>
    <n v="3254908.7758050007"/>
    <n v="69149"/>
    <n v="929708.30500000005"/>
    <x v="1"/>
  </r>
  <r>
    <n v="10562677.804242"/>
    <n v="224397"/>
    <n v="3112161.9929999998"/>
    <x v="1"/>
  </r>
  <r>
    <n v="2390806.7148799999"/>
    <n v="37340"/>
    <n v="868752.44"/>
    <x v="0"/>
  </r>
  <r>
    <n v="203034.969648"/>
    <n v="3171"/>
    <n v="74810.231999999989"/>
    <x v="0"/>
  </r>
  <r>
    <n v="1418708.8959999997"/>
    <n v="54890"/>
    <n v="900195.99999999988"/>
    <x v="0"/>
  </r>
  <r>
    <n v="2628373.9302000003"/>
    <n v="71310"/>
    <n v="1313530.2000000002"/>
    <x v="0"/>
  </r>
  <r>
    <n v="378040.89153999992"/>
    <n v="15107"/>
    <n v="266789.62"/>
    <x v="0"/>
  </r>
  <r>
    <n v="686457.75564800005"/>
    <n v="30016"/>
    <n v="532964.09600000002"/>
    <x v="0"/>
  </r>
  <r>
    <n v="765559.0209280001"/>
    <n v="30056"/>
    <n v="537611.67200000002"/>
    <x v="0"/>
  </r>
  <r>
    <n v="6369762.3147360012"/>
    <n v="178853"/>
    <n v="3104172.6680000001"/>
    <x v="0"/>
  </r>
  <r>
    <n v="8996132.2632600013"/>
    <n v="106097"/>
    <n v="2727753.87"/>
    <x v="0"/>
  </r>
  <r>
    <n v="1083167.4669999999"/>
    <n v="12809"/>
    <n v="329831.75"/>
    <x v="0"/>
  </r>
  <r>
    <n v="13803408.6624"/>
    <n v="193410"/>
    <n v="4672785.5999999996"/>
    <x v="0"/>
  </r>
  <r>
    <n v="14592321.450560002"/>
    <n v="180104"/>
    <n v="4531776.8480000002"/>
    <x v="0"/>
  </r>
  <r>
    <n v="5031426.2804999994"/>
    <n v="61150"/>
    <n v="1498786.5"/>
    <x v="0"/>
  </r>
  <r>
    <n v="1590330.068124"/>
    <n v="26439"/>
    <n v="593185.40399999998"/>
    <x v="0"/>
  </r>
  <r>
    <n v="716667.43795200007"/>
    <n v="12213"/>
    <n v="280605.88799999998"/>
    <x v="0"/>
  </r>
  <r>
    <n v="2359354.0949999997"/>
    <n v="55420"/>
    <n v="1028041"/>
    <x v="0"/>
  </r>
  <r>
    <n v="3372486.2333400007"/>
    <n v="97951"/>
    <n v="1638720.23"/>
    <x v="0"/>
  </r>
  <r>
    <n v="1212744.7569599999"/>
    <n v="13464"/>
    <n v="306171.36"/>
    <x v="0"/>
  </r>
  <r>
    <n v="3918592.4267520006"/>
    <n v="63824"/>
    <n v="1362514.7519999999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970483.7633000007"/>
    <n v="81306"/>
    <n v="1833450.3"/>
    <x v="0"/>
  </r>
  <r>
    <n v="1813720.1702399999"/>
    <n v="70114"/>
    <n v="1211569.9200000002"/>
    <x v="0"/>
  </r>
  <r>
    <n v="1075828.90224"/>
    <n v="42338"/>
    <n v="750229.36"/>
    <x v="0"/>
  </r>
  <r>
    <n v="2773.8005400000002"/>
    <n v="122"/>
    <n v="2041.06"/>
    <x v="0"/>
  </r>
  <r>
    <n v="1814903.41824"/>
    <n v="70752"/>
    <n v="1279903.68"/>
    <x v="0"/>
  </r>
  <r>
    <n v="370815.66899000003"/>
    <n v="14131"/>
    <n v="243477.13"/>
    <x v="0"/>
  </r>
  <r>
    <n v="1018279.6214999999"/>
    <n v="42621"/>
    <n v="756522.75"/>
    <x v="0"/>
  </r>
  <r>
    <n v="2016256.45572"/>
    <n v="29158"/>
    <n v="659553.96000000008"/>
    <x v="0"/>
  </r>
  <r>
    <n v="727972.02967500011"/>
    <n v="28281"/>
    <n v="494210.47500000003"/>
    <x v="0"/>
  </r>
  <r>
    <n v="6153838.4215000011"/>
    <n v="122045"/>
    <n v="2741130.7"/>
    <x v="0"/>
  </r>
  <r>
    <n v="5994614.8629000001"/>
    <n v="88162"/>
    <n v="2155560.9"/>
    <x v="0"/>
  </r>
  <r>
    <n v="4235326.8455599993"/>
    <n v="61414"/>
    <n v="1481919.8199999998"/>
    <x v="0"/>
  </r>
  <r>
    <s v=""/>
    <s v=""/>
    <s v=""/>
    <x v="0"/>
  </r>
  <r>
    <s v=""/>
    <s v=""/>
    <s v=""/>
    <x v="0"/>
  </r>
  <r>
    <n v="2772233.0265599997"/>
    <n v="32902"/>
    <n v="721935.68400000001"/>
    <x v="0"/>
  </r>
  <r>
    <n v="10177666.225920001"/>
    <n v="128808"/>
    <n v="3056356.2240000004"/>
    <x v="0"/>
  </r>
  <r>
    <n v="9216825.8666399997"/>
    <n v="90489"/>
    <n v="2112013.2599999998"/>
    <x v="0"/>
  </r>
  <r>
    <n v="4334677.3026000001"/>
    <n v="38637"/>
    <n v="999925.55999999994"/>
    <x v="0"/>
  </r>
  <r>
    <n v="1522871.3779199999"/>
    <n v="33416"/>
    <n v="737825.27999999991"/>
    <x v="0"/>
  </r>
  <r>
    <n v="1584075.8296800002"/>
    <n v="35730"/>
    <n v="829793.52"/>
    <x v="0"/>
  </r>
  <r>
    <n v="2269746.9216"/>
    <n v="36516"/>
    <n v="850092.4800000001"/>
    <x v="0"/>
  </r>
  <r>
    <n v="5604840.7826399999"/>
    <n v="67045"/>
    <n v="1591380.12"/>
    <x v="0"/>
  </r>
  <r>
    <n v="10111398.266309999"/>
    <n v="133865"/>
    <n v="3213027.73"/>
    <x v="0"/>
  </r>
  <r>
    <n v="25691850.220240001"/>
    <n v="301711"/>
    <n v="7228995.5600000005"/>
    <x v="0"/>
  </r>
  <r>
    <n v="3982936.9914879999"/>
    <n v="49888"/>
    <n v="1287309.9519999998"/>
    <x v="0"/>
  </r>
  <r>
    <n v="2127499.3891199999"/>
    <n v="33329"/>
    <n v="783898.08"/>
    <x v="0"/>
  </r>
  <r>
    <n v="1061503.8002800001"/>
    <n v="12670"/>
    <n v="302508.920000000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658865.9217920005"/>
    <n v="120972"/>
    <n v="2554202.8080000002"/>
    <x v="0"/>
  </r>
  <r>
    <n v="1513266.9028399999"/>
    <n v="29194"/>
    <n v="709122.26"/>
    <x v="0"/>
  </r>
  <r>
    <n v="52741.044000000009"/>
    <n v="1062"/>
    <n v="24691.5"/>
    <x v="0"/>
  </r>
  <r>
    <n v="11949.28384"/>
    <n v="368"/>
    <n v="6859.52"/>
    <x v="0"/>
  </r>
  <r>
    <n v="283.96224999999998"/>
    <n v="11"/>
    <n v="241.67"/>
    <x v="0"/>
  </r>
  <r>
    <n v="7192.0464000000011"/>
    <n v="176"/>
    <n v="3757.6000000000004"/>
    <x v="0"/>
  </r>
  <r>
    <n v="853447.63944000006"/>
    <n v="19771"/>
    <n v="428437.57"/>
    <x v="0"/>
  </r>
  <r>
    <n v="181371.14771999995"/>
    <n v="5879"/>
    <n v="113641.06999999999"/>
    <x v="0"/>
  </r>
  <r>
    <n v="148600.28700000001"/>
    <n v="6985"/>
    <n v="111061.5"/>
    <x v="0"/>
  </r>
  <r>
    <n v="670532.24359999993"/>
    <n v="34121"/>
    <n v="498166.6"/>
    <x v="0"/>
  </r>
  <r>
    <n v="4238564.5592640005"/>
    <n v="94532"/>
    <n v="2132074.7279999997"/>
    <x v="0"/>
  </r>
  <r>
    <n v="4140643.7879399997"/>
    <n v="69058"/>
    <n v="1593168.06"/>
    <x v="0"/>
  </r>
  <r>
    <n v="1390769.3980699999"/>
    <n v="32227"/>
    <n v="729297.01"/>
    <x v="0"/>
  </r>
  <r>
    <n v="1240177.1475"/>
    <n v="23615"/>
    <n v="556133.25"/>
    <x v="0"/>
  </r>
  <r>
    <n v="961088.53972000012"/>
    <n v="17453"/>
    <n v="420791.83"/>
    <x v="0"/>
  </r>
  <r>
    <n v="2868331.6428800002"/>
    <n v="60058"/>
    <n v="1400552.56"/>
    <x v="0"/>
  </r>
  <r>
    <n v="387816.14784000005"/>
    <n v="7764"/>
    <n v="174534.72"/>
    <x v="0"/>
  </r>
  <r>
    <n v="8425921.0172200017"/>
    <n v="170422"/>
    <n v="3866875.18"/>
    <x v="0"/>
  </r>
  <r>
    <n v="1064315.0742000001"/>
    <n v="19894"/>
    <n v="469896.28"/>
    <x v="0"/>
  </r>
  <r>
    <n v="5892358.9218200007"/>
    <n v="111895"/>
    <n v="2623490.1700000004"/>
    <x v="0"/>
  </r>
  <r>
    <n v="2676779.4327540002"/>
    <n v="73973"/>
    <n v="1339059.246"/>
    <x v="0"/>
  </r>
  <r>
    <n v="834138.07453599991"/>
    <n v="15142"/>
    <n v="390148.772"/>
    <x v="0"/>
  </r>
  <r>
    <n v="702804.67196400021"/>
    <n v="11678"/>
    <n v="270205.56400000001"/>
    <x v="0"/>
  </r>
  <r>
    <n v="3418899.1498800004"/>
    <n v="47246"/>
    <n v="1110753.46"/>
    <x v="0"/>
  </r>
  <r>
    <n v="8614094.8964699991"/>
    <n v="185717"/>
    <n v="4131460.3819999998"/>
    <x v="0"/>
  </r>
  <r>
    <n v="5888418.1816000007"/>
    <n v="151280"/>
    <n v="3374451.68"/>
    <x v="0"/>
  </r>
  <r>
    <n v="2871566.8511400004"/>
    <n v="54639"/>
    <n v="1249593.9300000002"/>
    <x v="0"/>
  </r>
  <r>
    <n v="2105357.2686720006"/>
    <n v="64736"/>
    <n v="1163823.8080000002"/>
    <x v="0"/>
  </r>
  <r>
    <n v="1411136.0984760004"/>
    <n v="44158"/>
    <n v="769850.57200000004"/>
    <x v="0"/>
  </r>
  <r>
    <n v="1652332.1674599997"/>
    <n v="64987"/>
    <n v="1158718.21"/>
    <x v="0"/>
  </r>
  <r>
    <n v="420562.33381600003"/>
    <n v="16411"/>
    <n v="292870.70600000001"/>
    <x v="0"/>
  </r>
  <r>
    <n v="1984236.9637900002"/>
    <n v="81671"/>
    <n v="1470894.7100000002"/>
    <x v="0"/>
  </r>
  <r>
    <n v="769789.82618999993"/>
    <n v="32490"/>
    <n v="578354.49"/>
    <x v="0"/>
  </r>
  <r>
    <n v="801943.30777499999"/>
    <n v="32685"/>
    <n v="570778.15500000003"/>
    <x v="0"/>
  </r>
  <r>
    <n v="726234.19010999985"/>
    <n v="32877"/>
    <n v="574098.174"/>
    <x v="0"/>
  </r>
  <r>
    <n v="1144780.49514"/>
    <n v="48164"/>
    <n v="814790.38800000004"/>
    <x v="0"/>
  </r>
  <r>
    <n v="1157219.3999000001"/>
    <n v="48572"/>
    <n v="873373.1320000001"/>
    <x v="0"/>
  </r>
  <r>
    <n v="1141270.8042960002"/>
    <n v="49128"/>
    <n v="862638.55200000003"/>
    <x v="0"/>
  </r>
  <r>
    <n v="331718.37805599999"/>
    <n v="16187"/>
    <n v="291236.50400000002"/>
    <x v="0"/>
  </r>
  <r>
    <n v="670425.51573999994"/>
    <n v="32254"/>
    <n v="569121.82999999996"/>
    <x v="0"/>
  </r>
  <r>
    <n v="506964.04684799985"/>
    <n v="15833"/>
    <n v="282904.04399999999"/>
    <x v="0"/>
  </r>
  <r>
    <n v="1044767.2939199999"/>
    <n v="35424"/>
    <n v="635116.89599999995"/>
    <x v="0"/>
  </r>
  <r>
    <n v="1004546.202387"/>
    <n v="35399"/>
    <n v="612154.90700000001"/>
    <x v="0"/>
  </r>
  <r>
    <n v="530387.1028440001"/>
    <n v="17613"/>
    <n v="316082.89800000004"/>
    <x v="0"/>
  </r>
  <r>
    <n v="547612.84016999998"/>
    <n v="17765"/>
    <n v="308862.28999999998"/>
    <x v="0"/>
  </r>
  <r>
    <n v="468286.1104280001"/>
    <n v="17474"/>
    <n v="314497.05200000003"/>
    <x v="0"/>
  </r>
  <r>
    <n v="482582.31441600004"/>
    <n v="17781"/>
    <n v="315826.12200000003"/>
    <x v="0"/>
  </r>
  <r>
    <n v="373034.23158399999"/>
    <n v="14018"/>
    <n v="251370.77599999998"/>
    <x v="0"/>
  </r>
  <r>
    <n v="1249772.3765999998"/>
    <n v="42122"/>
    <n v="757437.804"/>
    <x v="0"/>
  </r>
  <r>
    <n v="1600474.551365"/>
    <n v="56839"/>
    <n v="949836.52899999986"/>
    <x v="0"/>
  </r>
  <r>
    <n v="1044270.6793"/>
    <n v="18014"/>
    <n v="395407.3"/>
    <x v="0"/>
  </r>
  <r>
    <n v="1374911.9328600001"/>
    <n v="49443"/>
    <n v="883051.98"/>
    <x v="0"/>
  </r>
  <r>
    <n v="3001728.06"/>
    <n v="96912"/>
    <n v="1720188"/>
    <x v="0"/>
  </r>
  <r>
    <n v="419795.75274999993"/>
    <n v="16225"/>
    <n v="272417.75"/>
    <x v="0"/>
  </r>
  <r>
    <n v="417301.66655999998"/>
    <n v="16008"/>
    <n v="269574.71999999997"/>
    <x v="0"/>
  </r>
  <r>
    <n v="874482.20736"/>
    <n v="32078"/>
    <n v="562006.55999999994"/>
    <x v="0"/>
  </r>
  <r>
    <n v="983245.52062000008"/>
    <n v="32626"/>
    <n v="567366.14"/>
    <x v="0"/>
  </r>
  <r>
    <n v="922834.26056000008"/>
    <n v="32629"/>
    <n v="570354.92000000004"/>
    <x v="0"/>
  </r>
  <r>
    <n v="946524.34125000006"/>
    <n v="32735"/>
    <n v="581046.25"/>
    <x v="0"/>
  </r>
  <r>
    <n v="914689.17512000015"/>
    <n v="32858"/>
    <n v="576000.74"/>
    <x v="0"/>
  </r>
  <r>
    <n v="1338143.2920799998"/>
    <n v="49058"/>
    <n v="837910.6399999999"/>
    <x v="0"/>
  </r>
  <r>
    <n v="911591.2080000001"/>
    <n v="30816"/>
    <n v="534657.60000000009"/>
    <x v="0"/>
  </r>
  <r>
    <n v="2587580.3024200005"/>
    <n v="81218"/>
    <n v="1462736.1800000002"/>
    <x v="0"/>
  </r>
  <r>
    <n v="448744.79624000005"/>
    <n v="14093"/>
    <n v="253814.93000000002"/>
    <x v="0"/>
  </r>
  <r>
    <n v="2675829.8609279995"/>
    <n v="44323"/>
    <n v="1027584.432"/>
    <x v="0"/>
  </r>
  <r>
    <n v="613292.48609999998"/>
    <n v="11210"/>
    <n v="253951.34"/>
    <x v="0"/>
  </r>
  <r>
    <n v="1228984.2709199998"/>
    <n v="22401"/>
    <n v="499587.10200000001"/>
    <x v="0"/>
  </r>
  <r>
    <n v="2978872.806204"/>
    <n v="72234"/>
    <n v="1620714.2580000001"/>
    <x v="0"/>
  </r>
  <r>
    <n v="2330986.2571799997"/>
    <n v="49924"/>
    <n v="1125536.58"/>
    <x v="0"/>
  </r>
  <r>
    <n v="562641.66054399998"/>
    <n v="9539"/>
    <n v="222563.948"/>
    <x v="0"/>
  </r>
  <r>
    <n v="74216.671679999999"/>
    <n v="1590"/>
    <n v="37981.920000000006"/>
    <x v="0"/>
  </r>
  <r>
    <n v="640422.69829500001"/>
    <n v="13157"/>
    <n v="333727.30499999999"/>
    <x v="0"/>
  </r>
  <r>
    <n v="1566942.0554469998"/>
    <n v="37441"/>
    <n v="833923.39300000004"/>
    <x v="0"/>
  </r>
  <r>
    <n v="1291083.0152360001"/>
    <n v="32282"/>
    <n v="722890.826"/>
    <x v="0"/>
  </r>
  <r>
    <n v="2233234.2595680002"/>
    <n v="70124"/>
    <n v="1590622.692"/>
    <x v="0"/>
  </r>
  <r>
    <n v="454694.82979999995"/>
    <n v="9644"/>
    <n v="215495.18"/>
    <x v="0"/>
  </r>
  <r>
    <n v="5024476.7988800006"/>
    <n v="96266"/>
    <n v="2194094.6720000003"/>
    <x v="0"/>
  </r>
  <r>
    <n v="162931.502916"/>
    <n v="4628"/>
    <n v="95785.716"/>
    <x v="0"/>
  </r>
  <r>
    <n v="321973.72693199996"/>
    <n v="6409"/>
    <n v="147829.99400000001"/>
    <x v="0"/>
  </r>
  <r>
    <n v="237884.76984999998"/>
    <n v="8095"/>
    <n v="158062.97"/>
    <x v="0"/>
  </r>
  <r>
    <n v="2565830.982024"/>
    <n v="49349"/>
    <n v="1158911.9160000002"/>
    <x v="0"/>
  </r>
  <r>
    <n v="490714.67308499996"/>
    <n v="9555"/>
    <n v="220347.85500000001"/>
    <x v="0"/>
  </r>
  <r>
    <n v="2541282.4546559998"/>
    <n v="54087"/>
    <n v="1280888.334"/>
    <x v="0"/>
  </r>
  <r>
    <n v="13636291.221255999"/>
    <n v="255896"/>
    <n v="6195498.0559999999"/>
    <x v="0"/>
  </r>
  <r>
    <n v="375626.51737599995"/>
    <n v="8096"/>
    <n v="191939.96799999999"/>
    <x v="0"/>
  </r>
  <r>
    <n v="325068.72621300002"/>
    <n v="6327"/>
    <n v="148501.01699999999"/>
    <x v="0"/>
  </r>
  <r>
    <n v="326146.00627199997"/>
    <n v="7099"/>
    <n v="166741.31200000001"/>
    <x v="0"/>
  </r>
  <r>
    <n v="663891.51627000002"/>
    <n v="15087"/>
    <n v="337858.27799999999"/>
    <x v="0"/>
  </r>
  <r>
    <n v="1187091.3600000001"/>
    <n v="27177"/>
    <n v="608764.79999999993"/>
    <x v="0"/>
  </r>
  <r>
    <n v="1511014.96"/>
    <n v="31850"/>
    <n v="759304"/>
    <x v="0"/>
  </r>
  <r>
    <n v="2299071.2244000002"/>
    <n v="37085"/>
    <n v="863338.8"/>
    <x v="0"/>
  </r>
  <r>
    <n v="2620407.7867359999"/>
    <n v="49087"/>
    <n v="1166699.8160000001"/>
    <x v="0"/>
  </r>
  <r>
    <n v="4897781.1520560002"/>
    <n v="88938"/>
    <n v="2081504.952"/>
    <x v="0"/>
  </r>
  <r>
    <n v="5326484.8044520002"/>
    <n v="111623"/>
    <n v="2632963.324"/>
    <x v="0"/>
  </r>
  <r>
    <n v="8980628.9342640005"/>
    <n v="300716"/>
    <n v="5400257.9279999994"/>
    <x v="0"/>
  </r>
  <r>
    <n v="2925795.8891119999"/>
    <n v="95714"/>
    <n v="1715003.4519999998"/>
    <x v="0"/>
  </r>
  <r>
    <n v="1290262.9744200003"/>
    <n v="20074"/>
    <n v="490407.82"/>
    <x v="0"/>
  </r>
  <r>
    <n v="1412309.0943999998"/>
    <n v="25031"/>
    <n v="608753.92000000004"/>
    <x v="0"/>
  </r>
  <r>
    <n v="434897.47224000003"/>
    <n v="8028"/>
    <n v="194759.28"/>
    <x v="0"/>
  </r>
  <r>
    <n v="544614.92369999993"/>
    <n v="7745"/>
    <n v="188513.3"/>
    <x v="0"/>
  </r>
  <r>
    <n v="1327684.9366400002"/>
    <n v="30286"/>
    <n v="549993.76"/>
    <x v="0"/>
  </r>
  <r>
    <n v="3089408.0216999999"/>
    <n v="75831"/>
    <n v="1284577.1400000001"/>
    <x v="0"/>
  </r>
  <r>
    <n v="1178459.7154000001"/>
    <n v="29570"/>
    <n v="500620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84615.594604"/>
    <n v="31783"/>
    <n v="562495.53399999999"/>
    <x v="0"/>
  </r>
  <r>
    <n v="653249.69175999996"/>
    <n v="15992"/>
    <n v="285137.36"/>
    <x v="0"/>
  </r>
  <r>
    <n v="607028.54587200005"/>
    <n v="15944"/>
    <n v="283261.10399999999"/>
    <x v="0"/>
  </r>
  <r>
    <n v="582327.98330399999"/>
    <n v="15891"/>
    <n v="290582.826"/>
    <x v="0"/>
  </r>
  <r>
    <n v="3523311.9133589994"/>
    <n v="79513"/>
    <n v="1427019.811"/>
    <x v="0"/>
  </r>
  <r>
    <n v="1477667.9416079998"/>
    <n v="31784"/>
    <n v="575640.02399999998"/>
    <x v="0"/>
  </r>
  <r>
    <n v="1383367.3600500003"/>
    <n v="31917"/>
    <n v="572112.22499999998"/>
    <x v="0"/>
  </r>
  <r>
    <n v="1320253.1078280001"/>
    <n v="31763"/>
    <n v="569320.01199999999"/>
    <x v="0"/>
  </r>
  <r>
    <n v="1322852.9067599999"/>
    <n v="31723"/>
    <n v="572663.59600000002"/>
    <x v="0"/>
  </r>
  <r>
    <n v="671446.657336"/>
    <n v="15821"/>
    <n v="279303.93400000001"/>
    <x v="0"/>
  </r>
  <r>
    <n v="702498.86181799998"/>
    <n v="15881"/>
    <n v="282014.79800000001"/>
    <x v="0"/>
  </r>
  <r>
    <n v="739412.43839999987"/>
    <n v="15885"/>
    <n v="287709.12"/>
    <x v="0"/>
  </r>
  <r>
    <n v="1008240.522"/>
    <n v="15745"/>
    <n v="406221"/>
    <x v="0"/>
  </r>
  <r>
    <n v="618209.10301199998"/>
    <n v="15007"/>
    <n v="266584.348"/>
    <x v="0"/>
  </r>
  <r>
    <n v="3410186.3851999999"/>
    <n v="46957"/>
    <n v="1216186.3"/>
    <x v="0"/>
  </r>
  <r>
    <n v="570527.10000000009"/>
    <n v="15730"/>
    <n v="283140"/>
    <x v="0"/>
  </r>
  <r>
    <n v="566937.929"/>
    <n v="15695"/>
    <n v="280940.5"/>
    <x v="0"/>
  </r>
  <r>
    <n v="618714.60979999986"/>
    <n v="15841"/>
    <n v="283553.89999999997"/>
    <x v="0"/>
  </r>
  <r>
    <n v="1146594.9628000001"/>
    <n v="31532"/>
    <n v="570729.20000000007"/>
    <x v="0"/>
  </r>
  <r>
    <n v="1863997.5715680001"/>
    <n v="44484"/>
    <n v="777313.41599999997"/>
    <x v="0"/>
  </r>
  <r>
    <n v="1803997.4616"/>
    <n v="45468"/>
    <n v="809330.4"/>
    <x v="0"/>
  </r>
  <r>
    <n v="1926841.6790080003"/>
    <n v="46448"/>
    <n v="822733.424"/>
    <x v="0"/>
  </r>
  <r>
    <n v="3106056.4136999995"/>
    <n v="78405"/>
    <n v="1374361.2449999999"/>
    <x v="0"/>
  </r>
  <r>
    <n v="4448898.5421999991"/>
    <n v="110267"/>
    <n v="1973779.2999999998"/>
    <x v="0"/>
  </r>
  <r>
    <n v="971256.08524000004"/>
    <n v="14614"/>
    <n v="380139.36800000002"/>
    <x v="0"/>
  </r>
  <r>
    <n v="2921617.1711999997"/>
    <n v="51680"/>
    <n v="1345747.2"/>
    <x v="0"/>
  </r>
  <r>
    <n v="1837615.21713"/>
    <n v="24255"/>
    <n v="632352.10499999998"/>
    <x v="0"/>
  </r>
  <r>
    <n v="456926.43229999999"/>
    <n v="6266"/>
    <n v="163479.94"/>
    <x v="0"/>
  </r>
  <r>
    <n v="1794611.5304040001"/>
    <n v="44539"/>
    <n v="785044.41400000011"/>
    <x v="0"/>
  </r>
  <r>
    <n v="1263244.8239999996"/>
    <n v="29600"/>
    <n v="529662.39999999991"/>
    <x v="0"/>
  </r>
  <r>
    <n v="1490368"/>
    <n v="23360"/>
    <n v="584000"/>
    <x v="0"/>
  </r>
  <r>
    <n v="645456.38939999999"/>
    <n v="15786"/>
    <n v="285726.60000000003"/>
    <x v="0"/>
  </r>
  <r>
    <n v="636607.59299999999"/>
    <n v="15870"/>
    <n v="284073"/>
    <x v="0"/>
  </r>
  <r>
    <n v="626741.1584999999"/>
    <n v="15843"/>
    <n v="280421.09999999998"/>
    <x v="0"/>
  </r>
  <r>
    <n v="579586.55229999998"/>
    <n v="15787"/>
    <n v="282587.3"/>
    <x v="0"/>
  </r>
  <r>
    <n v="2902339.7831999995"/>
    <n v="72798"/>
    <n v="1287068.6399999999"/>
    <x v="0"/>
  </r>
  <r>
    <n v="2492598.2256000005"/>
    <n v="59562"/>
    <n v="1119765.6000000001"/>
    <x v="0"/>
  </r>
  <r>
    <n v="1887365.6323920002"/>
    <n v="43506"/>
    <n v="777974.29200000002"/>
    <x v="0"/>
  </r>
  <r>
    <n v="1084835.5248499999"/>
    <n v="30101"/>
    <n v="533088.71000000008"/>
    <x v="0"/>
  </r>
  <r>
    <n v="1663539.7171200002"/>
    <n v="44084"/>
    <n v="838477.67999999993"/>
    <x v="0"/>
  </r>
  <r>
    <n v="4921307.4960000003"/>
    <n v="134484"/>
    <n v="2420712"/>
    <x v="0"/>
  </r>
  <r>
    <n v="2552879.0347199994"/>
    <n v="73044"/>
    <n v="1360809.72"/>
    <x v="0"/>
  </r>
  <r>
    <n v="1517707.5737600003"/>
    <n v="39521"/>
    <n v="708216.32000000007"/>
    <x v="0"/>
  </r>
  <r>
    <n v="511531.34228999994"/>
    <n v="13227"/>
    <n v="235837.40999999997"/>
    <x v="0"/>
  </r>
  <r>
    <n v="990516.80278999987"/>
    <n v="26237"/>
    <n v="458360.38999999996"/>
    <x v="0"/>
  </r>
  <r>
    <n v="1476284.06752"/>
    <n v="37771"/>
    <n v="688565.33"/>
    <x v="0"/>
  </r>
  <r>
    <n v="928837.72799999989"/>
    <n v="26145"/>
    <n v="475839"/>
    <x v="0"/>
  </r>
  <r>
    <n v="990006.73287999991"/>
    <n v="30727"/>
    <n v="548784.22"/>
    <x v="0"/>
  </r>
  <r>
    <n v="1136518.155"/>
    <n v="30495"/>
    <n v="554399.1"/>
    <x v="0"/>
  </r>
  <r>
    <n v="386141.87429999997"/>
    <n v="15054"/>
    <n v="268713.90000000002"/>
    <x v="0"/>
  </r>
  <r>
    <n v="406703.58498000004"/>
    <n v="16293"/>
    <n v="293436.93000000005"/>
    <x v="0"/>
  </r>
  <r>
    <n v="416220.29280000005"/>
    <n v="16424"/>
    <n v="296453.2"/>
    <x v="0"/>
  </r>
  <r>
    <n v="1189334.9145600002"/>
    <n v="44824"/>
    <n v="796074.24000000011"/>
    <x v="0"/>
  </r>
  <r>
    <n v="1278667.2982200002"/>
    <n v="47983"/>
    <n v="865133.49000000011"/>
    <x v="0"/>
  </r>
  <r>
    <n v="565162.74624000001"/>
    <n v="15892"/>
    <n v="273819.16000000003"/>
    <x v="0"/>
  </r>
  <r>
    <n v="373133.47895999998"/>
    <n v="13038"/>
    <n v="232337.16"/>
    <x v="0"/>
  </r>
  <r>
    <n v="319964.25599999999"/>
    <n v="12960"/>
    <n v="230688"/>
    <x v="0"/>
  </r>
  <r>
    <n v="1473828.39016"/>
    <n v="51991"/>
    <n v="944156.56"/>
    <x v="0"/>
  </r>
  <r>
    <n v="2623626.1907999995"/>
    <n v="81285"/>
    <n v="1428990.2999999998"/>
    <x v="0"/>
  </r>
  <r>
    <n v="12944456.514719998"/>
    <n v="351432"/>
    <n v="6181688.8799999999"/>
    <x v="0"/>
  </r>
  <r>
    <n v="9300228.7046399992"/>
    <n v="256164"/>
    <n v="4505924.76"/>
    <x v="0"/>
  </r>
  <r>
    <n v="1109631.78144"/>
    <n v="31642"/>
    <n v="539179.67999999993"/>
    <x v="0"/>
  </r>
  <r>
    <n v="2225187.8131499998"/>
    <n v="63697"/>
    <n v="1079664.1499999999"/>
    <x v="0"/>
  </r>
  <r>
    <n v="1752526.5736800001"/>
    <n v="47752"/>
    <n v="843777.84000000008"/>
    <x v="0"/>
  </r>
  <r>
    <n v="1032486.4258799999"/>
    <n v="27014"/>
    <n v="601331.64"/>
    <x v="0"/>
  </r>
  <r>
    <n v="1165484.9051999999"/>
    <n v="30373"/>
    <n v="681570.12"/>
    <x v="0"/>
  </r>
  <r>
    <n v="1125895.38136"/>
    <n v="31816"/>
    <n v="557098.16"/>
    <x v="0"/>
  </r>
  <r>
    <n v="4000784.4863999998"/>
    <n v="111311"/>
    <n v="1953508.05"/>
    <x v="0"/>
  </r>
  <r>
    <n v="8484584.2819359992"/>
    <n v="263278"/>
    <n v="4631323.2980000004"/>
    <x v="0"/>
  </r>
  <r>
    <n v="9980149.9516399987"/>
    <n v="310805"/>
    <n v="5459600.6299999999"/>
    <x v="0"/>
  </r>
  <r>
    <n v="407821.59719999996"/>
    <n v="14607"/>
    <n v="260588.88"/>
    <x v="0"/>
  </r>
  <r>
    <n v="344924.00920000009"/>
    <n v="14515"/>
    <n v="249222.55000000002"/>
    <x v="0"/>
  </r>
  <r>
    <n v="412195.75800000003"/>
    <n v="14548"/>
    <n v="253658.92799999999"/>
    <x v="0"/>
  </r>
  <r>
    <n v="1749612.31112"/>
    <n v="79553"/>
    <n v="1339672.52"/>
    <x v="0"/>
  </r>
  <r>
    <n v="1051953.7895999998"/>
    <n v="10134"/>
    <n v="265510.8"/>
    <x v="0"/>
  </r>
  <r>
    <n v="1104706.206"/>
    <n v="10148"/>
    <n v="258774"/>
    <x v="0"/>
  </r>
  <r>
    <n v="14818571.044661999"/>
    <n v="497717"/>
    <n v="8706563.4809999987"/>
    <x v="0"/>
  </r>
  <r>
    <n v="16684180.7184"/>
    <n v="593946"/>
    <n v="11273095.0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584128.1882600002"/>
    <n v="23027"/>
    <n v="552924.32400000002"/>
    <x v="0"/>
  </r>
  <r>
    <n v="3253408.2380799996"/>
    <n v="46970"/>
    <n v="1203183.52"/>
    <x v="0"/>
  </r>
  <r>
    <n v="3788944.8354720003"/>
    <n v="51588"/>
    <n v="1303835.112"/>
    <x v="0"/>
  </r>
  <r>
    <n v="2538770.8258799999"/>
    <n v="35985"/>
    <n v="861768.78"/>
    <x v="0"/>
  </r>
  <r>
    <n v="2465905.3640999999"/>
    <n v="35075"/>
    <n v="907249.95"/>
    <x v="0"/>
  </r>
  <r>
    <n v="3967147.2946560001"/>
    <n v="46903"/>
    <n v="1203624.7859999998"/>
    <x v="0"/>
  </r>
  <r>
    <n v="1617084.5022"/>
    <n v="23274"/>
    <n v="560903.4"/>
    <x v="0"/>
  </r>
  <r>
    <n v="2116374.9524400001"/>
    <n v="25438"/>
    <n v="603643.74"/>
    <x v="0"/>
  </r>
  <r>
    <n v="2248393.6721780002"/>
    <n v="25847"/>
    <n v="613142.53399999999"/>
    <x v="0"/>
  </r>
  <r>
    <n v="8106845.8151999991"/>
    <n v="96333"/>
    <n v="2523924.6"/>
    <x v="0"/>
  </r>
  <r>
    <n v="888079.09140000003"/>
    <n v="11370"/>
    <n v="271583.82"/>
    <x v="0"/>
  </r>
  <r>
    <n v="2301951.5274799997"/>
    <n v="34540"/>
    <n v="831930.44"/>
    <x v="0"/>
  </r>
  <r>
    <n v="1580391.8460800003"/>
    <n v="24127"/>
    <n v="581026.41399999999"/>
    <x v="0"/>
  </r>
  <r>
    <n v="813427.53974399995"/>
    <n v="12008"/>
    <n v="312616.272"/>
    <x v="0"/>
  </r>
  <r>
    <n v="1345993.288044"/>
    <n v="12183"/>
    <n v="302674.45199999999"/>
    <x v="0"/>
  </r>
  <r>
    <n v="4976838.0431439998"/>
    <n v="260623"/>
    <n v="3465764.6540000001"/>
    <x v="1"/>
  </r>
  <r>
    <n v="1984009.17848"/>
    <n v="64060"/>
    <n v="1032262.8400000001"/>
    <x v="0"/>
  </r>
  <r>
    <n v="2912683.9646700001"/>
    <n v="165639"/>
    <n v="2165564.2859999998"/>
    <x v="1"/>
  </r>
  <r>
    <n v="4425798.9761819998"/>
    <n v="233169"/>
    <n v="3004615.7339999997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72342.03769999999"/>
    <n v="10462"/>
    <n v="265211.7"/>
    <x v="0"/>
  </r>
  <r>
    <n v="1033839.6571799999"/>
    <n v="24673"/>
    <n v="581789.34"/>
    <x v="0"/>
  </r>
  <r>
    <n v="3213370.8734399998"/>
    <n v="62188"/>
    <n v="1463283.6400000001"/>
    <x v="0"/>
  </r>
  <r>
    <n v="1325602.5100800002"/>
    <n v="24384"/>
    <n v="613989.12"/>
    <x v="0"/>
  </r>
  <r>
    <n v="73282.570899999992"/>
    <n v="1705"/>
    <n v="40220.949999999997"/>
    <x v="0"/>
  </r>
  <r>
    <n v="1071280.75392"/>
    <n v="24228"/>
    <n v="572265.36"/>
    <x v="0"/>
  </r>
  <r>
    <n v="280218.20750000002"/>
    <n v="6790"/>
    <n v="160583.5"/>
    <x v="0"/>
  </r>
  <r>
    <n v="6692541.4407600006"/>
    <n v="169218"/>
    <n v="4423358.5200000005"/>
    <x v="0"/>
  </r>
  <r>
    <n v="64381.640750000006"/>
    <n v="1673"/>
    <n v="43648.57"/>
    <x v="0"/>
  </r>
  <r>
    <n v="335266.4142"/>
    <n v="8082"/>
    <n v="210859.38"/>
    <x v="0"/>
  </r>
  <r>
    <n v="279501.63696000003"/>
    <n v="5409"/>
    <n v="127976.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170413.6896099998"/>
    <n v="169965"/>
    <n v="4248785.07"/>
    <x v="0"/>
  </r>
  <r>
    <n v="1784352.7223199999"/>
    <n v="48349"/>
    <n v="864093.32799999998"/>
    <x v="0"/>
  </r>
  <r>
    <n v="667169.38529999997"/>
    <n v="16157"/>
    <n v="275121.39600000001"/>
    <x v="0"/>
  </r>
  <r>
    <n v="617395.55259199999"/>
    <n v="14924"/>
    <n v="259737.296"/>
    <x v="0"/>
  </r>
  <r>
    <n v="2279251.2626100001"/>
    <n v="92013"/>
    <n v="1588328.406"/>
    <x v="0"/>
  </r>
  <r>
    <n v="797002.57670400001"/>
    <n v="30957"/>
    <n v="529921.925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228870.02275"/>
    <n v="26355"/>
    <n v="683912.25"/>
    <x v="0"/>
  </r>
  <r>
    <n v="2014853.34204"/>
    <n v="24068"/>
    <n v="621676.43999999994"/>
    <x v="0"/>
  </r>
  <r>
    <n v="1170941.7955199999"/>
    <n v="24416"/>
    <n v="629200.31999999995"/>
    <x v="0"/>
  </r>
  <r>
    <n v="922005.02047999983"/>
    <n v="13016"/>
    <n v="323057.12"/>
    <x v="0"/>
  </r>
  <r>
    <n v="881298.65069999988"/>
    <n v="13005"/>
    <n v="327986.09999999998"/>
    <x v="0"/>
  </r>
  <r>
    <n v="2944551.6549199997"/>
    <n v="39274"/>
    <n v="1031727.98"/>
    <x v="0"/>
  </r>
  <r>
    <n v="799063.12729000009"/>
    <n v="12721"/>
    <n v="326548.07"/>
    <x v="0"/>
  </r>
  <r>
    <n v="1305783.5944999999"/>
    <n v="23287"/>
    <n v="603133.29999999993"/>
    <x v="0"/>
  </r>
  <r>
    <n v="664143.01104000001"/>
    <n v="11820"/>
    <n v="294128.88"/>
    <x v="0"/>
  </r>
  <r>
    <n v="4708985.3377200002"/>
    <n v="90070"/>
    <n v="2126912.98"/>
    <x v="0"/>
  </r>
  <r>
    <n v="3138758.6201280002"/>
    <n v="56697"/>
    <n v="1299155.0580000002"/>
    <x v="0"/>
  </r>
  <r>
    <n v="9471125.5434720013"/>
    <n v="199041"/>
    <n v="4822365.3480000002"/>
    <x v="0"/>
  </r>
  <r>
    <n v="2344034.5665600002"/>
    <n v="46555"/>
    <n v="1097394.46"/>
    <x v="0"/>
  </r>
  <r>
    <n v="3472429.9697499997"/>
    <n v="47569"/>
    <n v="1201117.25"/>
    <x v="0"/>
  </r>
  <r>
    <n v="597618.47600000014"/>
    <n v="10948"/>
    <n v="241950.80000000002"/>
    <x v="0"/>
  </r>
  <r>
    <n v="1602084.0887999998"/>
    <n v="23351"/>
    <n v="546413.4"/>
    <x v="0"/>
  </r>
  <r>
    <n v="639828.13335599983"/>
    <n v="14583"/>
    <n v="266373.07799999998"/>
    <x v="0"/>
  </r>
  <r>
    <n v="1852636.780728"/>
    <n v="43882"/>
    <n v="797862.523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14549.07802999998"/>
    <n v="11815"/>
    <n v="299557.51"/>
    <x v="0"/>
  </r>
  <r>
    <n v="1874274.4651839999"/>
    <n v="24088"/>
    <n v="599959.81599999999"/>
    <x v="0"/>
  </r>
  <r>
    <n v="939170.23200000008"/>
    <n v="11700"/>
    <n v="304925.40000000002"/>
    <x v="0"/>
  </r>
  <r>
    <n v="1028921.435364"/>
    <n v="11819"/>
    <n v="293725.788"/>
    <x v="0"/>
  </r>
  <r>
    <n v="915138.09450000001"/>
    <n v="11925"/>
    <n v="293784.3"/>
    <x v="0"/>
  </r>
  <r>
    <n v="1051384.5543039998"/>
    <n v="11984"/>
    <n v="311152.576"/>
    <x v="0"/>
  </r>
  <r>
    <n v="925804.76617600012"/>
    <n v="12037"/>
    <n v="311613.85600000003"/>
    <x v="0"/>
  </r>
  <r>
    <n v="821176.7414399999"/>
    <n v="11952"/>
    <n v="308481.12"/>
    <x v="0"/>
  </r>
  <r>
    <n v="673787.29859999998"/>
    <n v="11933"/>
    <n v="294745.09999999998"/>
    <x v="0"/>
  </r>
  <r>
    <s v=""/>
    <s v=""/>
    <s v=""/>
    <x v="0"/>
  </r>
  <r>
    <s v=""/>
    <s v=""/>
    <s v=""/>
    <x v="0"/>
  </r>
  <r>
    <s v=""/>
    <s v=""/>
    <s v=""/>
    <x v="0"/>
  </r>
  <r>
    <n v="296384.21316000004"/>
    <n v="5310"/>
    <n v="127641.78"/>
    <x v="0"/>
  </r>
  <r>
    <n v="296384.21316000004"/>
    <n v="5310"/>
    <n v="127641.78"/>
    <x v="0"/>
  </r>
  <r>
    <n v="1929870.4712080001"/>
    <n v="33482"/>
    <n v="841268.73200000008"/>
    <x v="0"/>
  </r>
  <r>
    <n v="1859168.6937599999"/>
    <n v="33157"/>
    <n v="831842.81599999999"/>
    <x v="0"/>
  </r>
  <r>
    <n v="1825463.1934240002"/>
    <n v="34619"/>
    <n v="842003.31799999997"/>
    <x v="0"/>
  </r>
  <r>
    <n v="536986.57500000007"/>
    <n v="8375"/>
    <n v="199995"/>
    <x v="0"/>
  </r>
  <r>
    <n v="3067066.3037759992"/>
    <n v="48522"/>
    <n v="1194805.7279999999"/>
    <x v="0"/>
  </r>
  <r>
    <n v="536986.57500000007"/>
    <n v="8375"/>
    <n v="199995"/>
    <x v="0"/>
  </r>
  <r>
    <n v="1825463.1934240002"/>
    <n v="34619"/>
    <n v="842003.31799999997"/>
    <x v="0"/>
  </r>
  <r>
    <n v="1646596.9905000001"/>
    <n v="32623"/>
    <n v="825361.9"/>
    <x v="0"/>
  </r>
  <r>
    <n v="2463954.4849919998"/>
    <n v="39326"/>
    <n v="999981.52800000005"/>
    <x v="0"/>
  </r>
  <r>
    <n v="10436687.565458"/>
    <n v="213073"/>
    <n v="5404809.7180000003"/>
    <x v="0"/>
  </r>
  <r>
    <n v="3876570.1337600001"/>
    <n v="73891"/>
    <n v="1781512.01"/>
    <x v="0"/>
  </r>
  <r>
    <n v="3432057.2550000004"/>
    <n v="57450"/>
    <n v="1451187"/>
    <x v="0"/>
  </r>
  <r>
    <n v="865497.40199999989"/>
    <n v="10237"/>
    <n v="257972.4"/>
    <x v="0"/>
  </r>
  <r>
    <n v="32831155.544460002"/>
    <n v="562569"/>
    <n v="14114856.209999999"/>
    <x v="0"/>
  </r>
  <r>
    <n v="748876.86"/>
    <n v="10875"/>
    <n v="266220"/>
    <x v="0"/>
  </r>
  <r>
    <n v="250621.57606400005"/>
    <n v="4604"/>
    <n v="110698.576"/>
    <x v="0"/>
  </r>
  <r>
    <n v="748876.86"/>
    <n v="10875"/>
    <n v="266220"/>
    <x v="0"/>
  </r>
  <r>
    <n v="634867.36513199995"/>
    <n v="10989"/>
    <n v="268329.402"/>
    <x v="0"/>
  </r>
  <r>
    <n v="634867.36513199995"/>
    <n v="10989"/>
    <n v="268329.402"/>
    <x v="0"/>
  </r>
  <r>
    <n v="6005645.753920001"/>
    <n v="113480"/>
    <n v="2890108.64"/>
    <x v="0"/>
  </r>
  <r>
    <n v="2021623.5146039999"/>
    <n v="26036"/>
    <n v="659153.41200000001"/>
    <x v="0"/>
  </r>
  <r>
    <n v="661046.06735200004"/>
    <n v="12836"/>
    <n v="291723.772"/>
    <x v="0"/>
  </r>
  <r>
    <n v="1269186.47135"/>
    <n v="26789"/>
    <n v="625523.15"/>
    <x v="0"/>
  </r>
  <r>
    <n v="2257503.9694980001"/>
    <n v="36042"/>
    <n v="936335.11800000002"/>
    <x v="0"/>
  </r>
  <r>
    <n v="2655001.4869349999"/>
    <n v="36057"/>
    <n v="936508.46100000001"/>
    <x v="0"/>
  </r>
  <r>
    <n v="980593.81795200019"/>
    <n v="18078"/>
    <n v="467840.56200000003"/>
    <x v="0"/>
  </r>
  <r>
    <n v="13498999.443839999"/>
    <n v="181295"/>
    <n v="4348904.46"/>
    <x v="0"/>
  </r>
  <r>
    <n v="1160896.3583520001"/>
    <n v="26872"/>
    <n v="707432.272"/>
    <x v="0"/>
  </r>
  <r>
    <n v="1605377.1368159999"/>
    <n v="35612"/>
    <n v="930114.2159999999"/>
    <x v="0"/>
  </r>
  <r>
    <n v="1269822.7136000001"/>
    <n v="35060"/>
    <n v="612848.80000000005"/>
    <x v="0"/>
  </r>
  <r>
    <n v="1761107.5296"/>
    <n v="53280"/>
    <n v="947851.2"/>
    <x v="0"/>
  </r>
  <r>
    <n v="3946042.2367199995"/>
    <n v="107132"/>
    <n v="1884451.88"/>
    <x v="0"/>
  </r>
  <r>
    <n v="612907.53876000002"/>
    <n v="14883"/>
    <n v="271198.02600000001"/>
    <x v="0"/>
  </r>
  <r>
    <n v="623882.2304"/>
    <n v="15100"/>
    <n v="272675.8"/>
    <x v="0"/>
  </r>
  <r>
    <n v="1741576.8470399999"/>
    <n v="42320"/>
    <n v="761844.6399999999"/>
    <x v="0"/>
  </r>
  <r>
    <n v="2234662.187436"/>
    <n v="57951"/>
    <n v="979255.99800000002"/>
    <x v="0"/>
  </r>
  <r>
    <n v="2032980.0485999999"/>
    <n v="49915"/>
    <n v="886989.54999999993"/>
    <x v="0"/>
  </r>
  <r>
    <n v="1402303.2542399997"/>
    <n v="33439"/>
    <n v="596217.37"/>
    <x v="0"/>
  </r>
  <r>
    <n v="3488023.5810200004"/>
    <n v="84634"/>
    <n v="1483634.02"/>
    <x v="0"/>
  </r>
  <r>
    <n v="80873.601536000002"/>
    <n v="1216"/>
    <n v="26620.671999999999"/>
    <x v="0"/>
  </r>
  <r>
    <n v="7186511.1672"/>
    <n v="148530"/>
    <n v="2667598.8000000003"/>
    <x v="0"/>
  </r>
  <r>
    <n v="3032093.6576"/>
    <n v="192220"/>
    <n v="3093973.12"/>
    <x v="0"/>
  </r>
  <r>
    <n v="720415.80712000001"/>
    <n v="44909"/>
    <n v="753573.02"/>
    <x v="0"/>
  </r>
  <r>
    <n v="6218312.9944120003"/>
    <n v="190013"/>
    <n v="3893746.3960000002"/>
    <x v="0"/>
  </r>
  <r>
    <n v="3141878.9961600001"/>
    <n v="77457"/>
    <n v="1354258.1880000001"/>
    <x v="0"/>
  </r>
  <r>
    <n v="19946231.855999999"/>
    <n v="425155"/>
    <n v="9183348"/>
    <x v="0"/>
  </r>
  <r>
    <n v="4520483.2927800007"/>
    <n v="176735"/>
    <n v="3119726.22"/>
    <x v="0"/>
  </r>
  <r>
    <n v="844432.25540800008"/>
    <n v="31942"/>
    <n v="553363.2080000001"/>
    <x v="0"/>
  </r>
  <r>
    <n v="10698354.361344"/>
    <n v="367783"/>
    <n v="6555364.1920000007"/>
    <x v="0"/>
  </r>
  <r>
    <n v="1235969.823568"/>
    <n v="48157"/>
    <n v="859506.13599999994"/>
    <x v="0"/>
  </r>
  <r>
    <n v="1354320.0404039999"/>
    <n v="47967"/>
    <n v="860432.04599999997"/>
    <x v="0"/>
  </r>
  <r>
    <n v="1345331.8047859999"/>
    <n v="48089"/>
    <n v="840307.18599999999"/>
    <x v="0"/>
  </r>
  <r>
    <n v="3170740.5105100004"/>
    <n v="127955"/>
    <n v="2228208.37"/>
    <x v="0"/>
  </r>
  <r>
    <s v=""/>
    <s v=""/>
    <s v=""/>
    <x v="0"/>
  </r>
  <r>
    <s v=""/>
    <s v=""/>
    <s v=""/>
    <x v="0"/>
  </r>
  <r>
    <n v="584660.23560000013"/>
    <n v="16213"/>
    <n v="275783.13"/>
    <x v="0"/>
  </r>
  <r>
    <n v="3064214.8679999998"/>
    <n v="79950"/>
    <n v="1435902"/>
    <x v="0"/>
  </r>
  <r>
    <n v="1269492.3498799999"/>
    <n v="32959"/>
    <n v="580737.58000000007"/>
    <x v="0"/>
  </r>
  <r>
    <n v="590596.63004999992"/>
    <n v="16537"/>
    <n v="280302.14999999997"/>
    <x v="0"/>
  </r>
  <r>
    <n v="1200700.2792000002"/>
    <n v="31544"/>
    <n v="570946.4"/>
    <x v="0"/>
  </r>
  <r>
    <n v="3379449.1961999997"/>
    <n v="97505"/>
    <n v="1651734.70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338195.1590400003"/>
    <n v="64648"/>
    <n v="1490265.696"/>
    <x v="0"/>
  </r>
  <r>
    <n v="465484.89407999994"/>
    <n v="9712"/>
    <n v="252706.24"/>
    <x v="0"/>
  </r>
  <r>
    <n v="355868.19575999997"/>
    <n v="7854"/>
    <n v="177578.94"/>
    <x v="0"/>
  </r>
  <r>
    <n v="403764.61785600003"/>
    <n v="9203"/>
    <n v="215571.07199999999"/>
    <x v="0"/>
  </r>
  <r>
    <n v="875009.22907999996"/>
    <n v="19243"/>
    <n v="484769.65600000002"/>
    <x v="0"/>
  </r>
  <r>
    <n v="810073.26235799992"/>
    <n v="15861"/>
    <n v="415209.25800000003"/>
    <x v="0"/>
  </r>
  <r>
    <n v="145186.81649999999"/>
    <n v="3285"/>
    <n v="82026.4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689763.4221999999"/>
    <n v="110715"/>
    <n v="2274086.1"/>
    <x v="0"/>
  </r>
  <r>
    <n v="6916048.4177200003"/>
    <n v="99091"/>
    <n v="2035329.14"/>
    <x v="0"/>
  </r>
  <r>
    <n v="6831981.0585599998"/>
    <n v="179538"/>
    <n v="3562033.92"/>
    <x v="0"/>
  </r>
  <r>
    <n v="14698627.5623"/>
    <n v="608183"/>
    <n v="7723924.0999999996"/>
    <x v="1"/>
  </r>
  <r>
    <n v="4287062.0318399994"/>
    <n v="82756"/>
    <n v="1952214.04"/>
    <x v="0"/>
  </r>
  <r>
    <n v="580413.90140000009"/>
    <n v="10685"/>
    <n v="268834.59999999998"/>
    <x v="0"/>
  </r>
  <r>
    <n v="210152.44472999999"/>
    <n v="5009"/>
    <n v="118262.48999999999"/>
    <x v="0"/>
  </r>
  <r>
    <n v="233219.00160000002"/>
    <n v="5270"/>
    <n v="124582.8"/>
    <x v="0"/>
  </r>
  <r>
    <n v="613980.80315999989"/>
    <n v="14291"/>
    <n v="336981.77999999997"/>
    <x v="0"/>
  </r>
  <r>
    <n v="989635.64237999998"/>
    <n v="22029"/>
    <n v="555351.09"/>
    <x v="0"/>
  </r>
  <r>
    <n v="142997.95125000001"/>
    <n v="3465"/>
    <n v="81947.25"/>
    <x v="0"/>
  </r>
  <r>
    <n v="1395541.1359999999"/>
    <n v="32560"/>
    <n v="726088"/>
    <x v="0"/>
  </r>
  <r>
    <n v="930494.99087999994"/>
    <n v="23036"/>
    <n v="522456.48"/>
    <x v="0"/>
  </r>
  <r>
    <n v="1266262.0432"/>
    <n v="20680"/>
    <n v="477294.39999999997"/>
    <x v="0"/>
  </r>
  <r>
    <n v="937866.92229999998"/>
    <n v="17545"/>
    <n v="413886.55"/>
    <x v="0"/>
  </r>
  <r>
    <n v="1635611.2669600002"/>
    <n v="30812"/>
    <n v="684642.64"/>
    <x v="0"/>
  </r>
  <r>
    <n v="279603.11939999997"/>
    <n v="6842"/>
    <n v="156202.85999999999"/>
    <x v="0"/>
  </r>
  <r>
    <n v="517478.08111999999"/>
    <n v="9652"/>
    <n v="228366.32"/>
    <x v="0"/>
  </r>
  <r>
    <n v="820477.152"/>
    <n v="14265"/>
    <n v="337367.25"/>
    <x v="0"/>
  </r>
  <r>
    <n v="805391.62242000003"/>
    <n v="15862"/>
    <n v="366253.58"/>
    <x v="0"/>
  </r>
  <r>
    <n v="737036.95872"/>
    <n v="12836"/>
    <n v="303057.96000000002"/>
    <x v="0"/>
  </r>
  <r>
    <n v="388202.57130000001"/>
    <n v="9978"/>
    <n v="224006.1"/>
    <x v="0"/>
  </r>
  <r>
    <n v="145514.22336"/>
    <n v="3168"/>
    <n v="74891.520000000004"/>
    <x v="0"/>
  </r>
  <r>
    <n v="216205.42085999998"/>
    <n v="4719"/>
    <n v="111274.01999999999"/>
    <x v="0"/>
  </r>
  <r>
    <n v="1613820.4396899999"/>
    <n v="36067"/>
    <n v="843607.13"/>
    <x v="0"/>
  </r>
  <r>
    <n v="832387.99336999992"/>
    <n v="15649"/>
    <n v="369785.87"/>
    <x v="0"/>
  </r>
  <r>
    <n v="354956.12910000002"/>
    <n v="6390"/>
    <n v="161858.69999999998"/>
    <x v="0"/>
  </r>
  <r>
    <n v="1197414.075"/>
    <n v="20625"/>
    <n v="474787.5"/>
    <x v="0"/>
  </r>
  <r>
    <n v="648306.60608000006"/>
    <n v="9728"/>
    <n v="244367.36000000002"/>
    <x v="0"/>
  </r>
  <r>
    <n v="291282.84418000001"/>
    <n v="4867"/>
    <n v="122697.07"/>
    <x v="0"/>
  </r>
  <r>
    <n v="6100008.0478920005"/>
    <n v="88839"/>
    <n v="2128404.7619999996"/>
    <x v="0"/>
  </r>
  <r>
    <n v="2724438.4614720005"/>
    <n v="38389"/>
    <n v="920107.552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384901.3088800004"/>
    <n v="83354"/>
    <n v="1410349.6800000002"/>
    <x v="0"/>
  </r>
  <r>
    <n v="401621.02920000005"/>
    <n v="14037"/>
    <n v="237927.15"/>
    <x v="0"/>
  </r>
  <r>
    <n v="2219075.5237199999"/>
    <n v="81378"/>
    <n v="1442831.94"/>
    <x v="0"/>
  </r>
  <r>
    <n v="398640.32309999998"/>
    <n v="16474"/>
    <n v="290766.09999999998"/>
    <x v="0"/>
  </r>
  <r>
    <n v="1284794.1964800002"/>
    <n v="49509"/>
    <n v="863436.96000000008"/>
    <x v="0"/>
  </r>
  <r>
    <n v="1149355.3698000002"/>
    <n v="48990"/>
    <n v="849486.6"/>
    <x v="0"/>
  </r>
  <r>
    <n v="360264.51876000006"/>
    <n v="16251"/>
    <n v="273341.82"/>
    <x v="0"/>
  </r>
  <r>
    <n v="826120.45824000007"/>
    <n v="32488"/>
    <n v="586733.27999999991"/>
    <x v="0"/>
  </r>
  <r>
    <n v="402621.56923999998"/>
    <n v="16418"/>
    <n v="285344.83999999997"/>
    <x v="0"/>
  </r>
  <r>
    <n v="415718.61135999998"/>
    <n v="16393"/>
    <n v="294418.28000000003"/>
    <x v="0"/>
  </r>
  <r>
    <n v="367991.62974000006"/>
    <n v="16381"/>
    <n v="278149.38"/>
    <x v="0"/>
  </r>
  <r>
    <n v="1868958.3499199999"/>
    <n v="81278"/>
    <n v="1428867.2399999998"/>
    <x v="0"/>
  </r>
  <r>
    <n v="2302181.9668800007"/>
    <n v="97606"/>
    <n v="1651493.5200000003"/>
    <x v="0"/>
  </r>
  <r>
    <n v="1240605.14004"/>
    <n v="47898"/>
    <n v="834862.14"/>
    <x v="0"/>
  </r>
  <r>
    <n v="13872754.334015999"/>
    <n v="493524"/>
    <n v="8247773.0879999995"/>
    <x v="0"/>
  </r>
  <r>
    <n v="590972.00734000001"/>
    <n v="14459"/>
    <n v="320483.73499999999"/>
    <x v="0"/>
  </r>
  <r>
    <n v="442529.912496"/>
    <n v="9556"/>
    <n v="215029.11199999999"/>
    <x v="0"/>
  </r>
  <r>
    <n v="470958.29958400002"/>
    <n v="12098"/>
    <n v="217231.68799999999"/>
    <x v="0"/>
  </r>
  <r>
    <n v="240012.11196000001"/>
    <n v="4993"/>
    <n v="126722.34"/>
    <x v="0"/>
  </r>
  <r>
    <n v="853412.4491519999"/>
    <n v="27112"/>
    <n v="613083.65599999996"/>
    <x v="0"/>
  </r>
  <r>
    <n v="96711.29694"/>
    <n v="3230"/>
    <n v="64089.659999999996"/>
    <x v="0"/>
  </r>
  <r>
    <n v="4167678.4064999996"/>
    <n v="83610"/>
    <n v="1916173.98"/>
    <x v="0"/>
  </r>
  <r>
    <n v="743652.98030099983"/>
    <n v="15983"/>
    <n v="375392.72099999996"/>
    <x v="0"/>
  </r>
  <r>
    <n v="1233505.9542959998"/>
    <n v="23961"/>
    <n v="562987.65599999996"/>
    <x v="0"/>
  </r>
  <r>
    <n v="3812634.3155999999"/>
    <n v="74800"/>
    <n v="1719726.8"/>
    <x v="0"/>
  </r>
  <r>
    <n v="219345.87237600001"/>
    <n v="6196"/>
    <n v="128573.19600000001"/>
    <x v="0"/>
  </r>
  <r>
    <s v=""/>
    <s v=""/>
    <s v=""/>
    <x v="0"/>
  </r>
  <r>
    <s v=""/>
    <s v=""/>
    <s v=""/>
    <x v="0"/>
  </r>
  <r>
    <n v="2959534.8108600006"/>
    <n v="136855"/>
    <n v="2313944.3400000003"/>
    <x v="0"/>
  </r>
  <r>
    <n v="346091.34592000005"/>
    <n v="17120"/>
    <n v="292306.88"/>
    <x v="0"/>
  </r>
  <r>
    <n v="1810181.7875400004"/>
    <n v="85652"/>
    <n v="1463364.4200000002"/>
    <x v="0"/>
  </r>
  <r>
    <n v="3696296.0126840002"/>
    <n v="171259"/>
    <n v="2964150.7719999999"/>
    <x v="0"/>
  </r>
  <r>
    <n v="1216097.88744"/>
    <n v="29805"/>
    <n v="537145.71"/>
    <x v="0"/>
  </r>
  <r>
    <n v="3174226.9732520003"/>
    <n v="78593"/>
    <n v="1383708.3580000002"/>
    <x v="0"/>
  </r>
  <r>
    <n v="8441105.3025599997"/>
    <n v="151235"/>
    <n v="3341688.56"/>
    <x v="0"/>
  </r>
  <r>
    <n v="3976261.7178399991"/>
    <n v="115516"/>
    <n v="1962616.8399999999"/>
    <x v="0"/>
  </r>
  <r>
    <n v="2482735.26144"/>
    <n v="72912"/>
    <n v="1262835.8400000001"/>
    <x v="0"/>
  </r>
  <r>
    <n v="1523310.9877300002"/>
    <n v="44183"/>
    <n v="742716.23"/>
    <x v="0"/>
  </r>
  <r>
    <n v="14376.69594"/>
    <n v="366"/>
    <n v="6628.26"/>
    <x v="0"/>
  </r>
  <r>
    <n v="512319.70720000006"/>
    <n v="15260"/>
    <n v="256673.2"/>
    <x v="0"/>
  </r>
  <r>
    <n v="1056953.7246400001"/>
    <n v="28892"/>
    <n v="511099.48000000004"/>
    <x v="0"/>
  </r>
  <r>
    <n v="536840.38032"/>
    <n v="14488"/>
    <n v="260349.3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801290.3728300002"/>
    <n v="54871"/>
    <n v="965839.34200000006"/>
    <x v="0"/>
  </r>
  <r>
    <n v="9390039.7748080008"/>
    <n v="254369"/>
    <n v="4355306.0180000002"/>
    <x v="0"/>
  </r>
  <r>
    <n v="10705996.142659999"/>
    <n v="464389"/>
    <n v="7769227.9699999997"/>
    <x v="0"/>
  </r>
  <r>
    <n v="1034739.6022600001"/>
    <n v="28130"/>
    <n v="465889.06000000006"/>
    <x v="0"/>
  </r>
  <r>
    <n v="2651030.8883100003"/>
    <n v="71035"/>
    <n v="1172503.71"/>
    <x v="0"/>
  </r>
  <r>
    <n v="4283850.0524000004"/>
    <n v="109348"/>
    <n v="1897187.8"/>
    <x v="0"/>
  </r>
  <r>
    <n v="21359.699999999997"/>
    <n v="486"/>
    <n v="8543.8799999999992"/>
    <x v="0"/>
  </r>
  <r>
    <n v="8337249.1396440007"/>
    <n v="98271"/>
    <n v="2294234.7659999998"/>
    <x v="0"/>
  </r>
  <r>
    <n v="7953312.1233600006"/>
    <n v="164412"/>
    <n v="3760431.264"/>
    <x v="0"/>
  </r>
  <r>
    <n v="7436321.6838400001"/>
    <n v="169930"/>
    <n v="3877122.88"/>
    <x v="0"/>
  </r>
  <r>
    <n v="2012910.814584"/>
    <n v="47007"/>
    <n v="1078152.5519999999"/>
    <x v="0"/>
  </r>
  <r>
    <n v="1825390.3105199996"/>
    <n v="41846"/>
    <n v="921448.91999999993"/>
    <x v="0"/>
  </r>
  <r>
    <n v="2037556.7951999998"/>
    <n v="59674"/>
    <n v="978653.59999999986"/>
    <x v="0"/>
  </r>
  <r>
    <n v="3772077.0494400002"/>
    <n v="70692"/>
    <n v="1650799.584"/>
    <x v="0"/>
  </r>
  <r>
    <n v="447537.31993600004"/>
    <n v="15104"/>
    <n v="262024.19199999998"/>
    <x v="0"/>
  </r>
  <r>
    <n v="421708.45147200004"/>
    <n v="15092"/>
    <n v="262419.696"/>
    <x v="0"/>
  </r>
  <r>
    <n v="1447661.8846799999"/>
    <n v="45711"/>
    <n v="788057.6399999999"/>
    <x v="0"/>
  </r>
  <r>
    <n v="3498368.5541759999"/>
    <n v="106553"/>
    <n v="1848055.2320000001"/>
    <x v="0"/>
  </r>
  <r>
    <n v="1049589.18288"/>
    <n v="30555"/>
    <n v="525057.12"/>
    <x v="0"/>
  </r>
  <r>
    <n v="5533965.2138400013"/>
    <n v="150682"/>
    <n v="2612825.88"/>
    <x v="0"/>
  </r>
  <r>
    <s v=""/>
    <s v=""/>
    <s v=""/>
    <x v="0"/>
  </r>
  <r>
    <s v=""/>
    <s v=""/>
    <s v=""/>
    <x v="1"/>
  </r>
  <r>
    <s v=""/>
    <s v=""/>
    <s v=""/>
    <x v="0"/>
  </r>
  <r>
    <n v="12480065.975999998"/>
    <n v="349520"/>
    <n v="5994267.9999999991"/>
    <x v="0"/>
  </r>
  <r>
    <n v="2664538.6899299994"/>
    <n v="59671"/>
    <n v="1419573.0899999999"/>
    <x v="0"/>
  </r>
  <r>
    <n v="10999327.776512001"/>
    <n v="281746"/>
    <n v="6238983.4239999996"/>
    <x v="0"/>
  </r>
  <r>
    <n v="1126695.7068360001"/>
    <n v="20737"/>
    <n v="502540.45800000004"/>
    <x v="0"/>
  </r>
  <r>
    <n v="875800.07900000003"/>
    <n v="12217"/>
    <n v="299316.5"/>
    <x v="0"/>
  </r>
  <r>
    <n v="1940721.0915359997"/>
    <n v="31996"/>
    <n v="781918.24799999991"/>
    <x v="0"/>
  </r>
  <r>
    <n v="474139.88294400001"/>
    <n v="8057"/>
    <n v="194399.296"/>
    <x v="0"/>
  </r>
  <r>
    <n v="5422348.4248000002"/>
    <n v="179440"/>
    <n v="3034330.4"/>
    <x v="0"/>
  </r>
  <r>
    <n v="2971250.5779300001"/>
    <n v="98333"/>
    <n v="1660844.37"/>
    <x v="0"/>
  </r>
  <r>
    <n v="492891.41453999991"/>
    <n v="16593"/>
    <n v="295853.18999999994"/>
    <x v="0"/>
  </r>
  <r>
    <n v="1191727.6791599998"/>
    <n v="35619"/>
    <n v="631881.05999999994"/>
    <x v="0"/>
  </r>
  <r>
    <n v="597477.99"/>
    <n v="14359"/>
    <n v="272821"/>
    <x v="0"/>
  </r>
  <r>
    <n v="3053911.557"/>
    <n v="74433"/>
    <n v="1324907.4000000001"/>
    <x v="0"/>
  </r>
  <r>
    <s v=""/>
    <s v=""/>
    <s v=""/>
    <x v="0"/>
  </r>
  <r>
    <s v=""/>
    <s v=""/>
    <s v=""/>
    <x v="0"/>
  </r>
  <r>
    <n v="1147252.9582699998"/>
    <n v="45326"/>
    <n v="756264.30999999994"/>
    <x v="0"/>
  </r>
  <r>
    <n v="379056.06484800001"/>
    <n v="15098"/>
    <n v="248724.45199999999"/>
    <x v="0"/>
  </r>
  <r>
    <n v="1167599.5102919999"/>
    <n v="45074"/>
    <n v="757198.12599999993"/>
    <x v="0"/>
  </r>
  <r>
    <n v="1167574.9585679998"/>
    <n v="44894"/>
    <n v="757182.20400000003"/>
    <x v="0"/>
  </r>
  <r>
    <n v="367422.01824"/>
    <n v="14666"/>
    <n v="241725.01199999999"/>
    <x v="0"/>
  </r>
  <r>
    <n v="1430390.7522450001"/>
    <n v="60333"/>
    <n v="1071453.747"/>
    <x v="0"/>
  </r>
  <r>
    <n v="1292001.9383679996"/>
    <n v="60232"/>
    <n v="1007801.8239999999"/>
    <x v="0"/>
  </r>
  <r>
    <n v="1689721.1582160001"/>
    <n v="72788"/>
    <n v="1212138.564"/>
    <x v="0"/>
  </r>
  <r>
    <n v="1738127.5536239999"/>
    <n v="75044"/>
    <n v="1254060.284"/>
    <x v="0"/>
  </r>
  <r>
    <n v="337628.08248000004"/>
    <n v="14510"/>
    <n v="242723.28000000003"/>
    <x v="0"/>
  </r>
  <r>
    <n v="695777.13788000005"/>
    <n v="30196"/>
    <n v="500559.09200000006"/>
    <x v="0"/>
  </r>
  <r>
    <s v=""/>
    <s v=""/>
    <s v=""/>
    <x v="1"/>
  </r>
  <r>
    <n v="1225330.8144"/>
    <n v="32725"/>
    <n v="550958.1"/>
    <x v="0"/>
  </r>
  <r>
    <n v="2036353.3953420001"/>
    <n v="49337"/>
    <n v="884217.71400000004"/>
    <x v="0"/>
  </r>
  <r>
    <n v="4008054.0233639996"/>
    <n v="98543"/>
    <n v="1715042.372"/>
    <x v="0"/>
  </r>
  <r>
    <n v="8729505.1846799981"/>
    <n v="231714"/>
    <n v="3914576.3159999996"/>
    <x v="0"/>
  </r>
  <r>
    <n v="5803384.8260000004"/>
    <n v="214234"/>
    <n v="2206610.2000000002"/>
    <x v="1"/>
  </r>
  <r>
    <n v="2798206.0469440003"/>
    <n v="65464"/>
    <n v="1143525.152"/>
    <x v="0"/>
  </r>
  <r>
    <n v="6576135.6460800003"/>
    <n v="218582"/>
    <n v="3914366.4560000002"/>
    <x v="0"/>
  </r>
  <r>
    <n v="7400642.9735699994"/>
    <n v="230013"/>
    <n v="4033047.9419999998"/>
    <x v="0"/>
  </r>
  <r>
    <n v="1296295.5015200002"/>
    <n v="31610"/>
    <n v="556588.88"/>
    <x v="0"/>
  </r>
  <r>
    <n v="591412.53553200013"/>
    <n v="15747"/>
    <n v="279099.82799999998"/>
    <x v="0"/>
  </r>
  <r>
    <n v="2015328.9870000002"/>
    <n v="106475"/>
    <n v="1815611.7"/>
    <x v="0"/>
  </r>
  <r>
    <n v="1403581.68912"/>
    <n v="76171"/>
    <n v="1349597.7779999999"/>
    <x v="0"/>
  </r>
  <r>
    <n v="5232681.240199999"/>
    <n v="274882"/>
    <n v="4867610.4559999993"/>
    <x v="0"/>
  </r>
  <r>
    <n v="1361489.0180999998"/>
    <n v="73347"/>
    <n v="1312911.2999999998"/>
    <x v="0"/>
  </r>
  <r>
    <n v="1841859.7663499999"/>
    <n v="120195"/>
    <n v="1928648.97"/>
    <x v="0"/>
  </r>
  <r>
    <n v="5274064.5746900002"/>
    <n v="110021"/>
    <n v="2586593.71"/>
    <x v="0"/>
  </r>
  <r>
    <n v="8586836.6913899984"/>
    <n v="203043"/>
    <n v="4521767.6100000003"/>
    <x v="0"/>
  </r>
  <r>
    <n v="1214395.03887"/>
    <n v="56179"/>
    <n v="942121.83"/>
    <x v="0"/>
  </r>
  <r>
    <n v="313548.70791999996"/>
    <n v="14101"/>
    <n v="232948.52"/>
    <x v="0"/>
  </r>
  <r>
    <n v="592614.58425000007"/>
    <n v="28249"/>
    <n v="475995.65"/>
    <x v="0"/>
  </r>
  <r>
    <n v="602791.46760000009"/>
    <n v="28185"/>
    <n v="475762.8"/>
    <x v="0"/>
  </r>
  <r>
    <n v="828453.03618000005"/>
    <n v="42249"/>
    <n v="703868.34"/>
    <x v="0"/>
  </r>
  <r>
    <n v="988982.74529999995"/>
    <n v="12991"/>
    <n v="326074.10000000003"/>
    <x v="0"/>
  </r>
  <r>
    <n v="5163007.0047999993"/>
    <n v="56530"/>
    <n v="1474302.4"/>
    <x v="0"/>
  </r>
  <r>
    <n v="5535430.4016000004"/>
    <n v="66660"/>
    <n v="1585174.8"/>
    <x v="0"/>
  </r>
  <r>
    <n v="1699105.7047200003"/>
    <n v="61293"/>
    <n v="1027270.68"/>
    <x v="0"/>
  </r>
  <r>
    <n v="2537351.9965559994"/>
    <n v="76627"/>
    <n v="1392619.098"/>
    <x v="0"/>
  </r>
  <r>
    <n v="1213000.2522"/>
    <n v="31845"/>
    <n v="546396.51"/>
    <x v="0"/>
  </r>
  <r>
    <n v="3040198.9459200003"/>
    <n v="79908"/>
    <n v="1407499.5120000001"/>
    <x v="0"/>
  </r>
  <r>
    <n v="8721720.8404919989"/>
    <n v="207339"/>
    <n v="3536788.662"/>
    <x v="0"/>
  </r>
  <r>
    <n v="14762396.97184"/>
    <n v="381190"/>
    <n v="6352150.1600000001"/>
    <x v="0"/>
  </r>
  <r>
    <n v="1390035.3873120002"/>
    <n v="31707"/>
    <n v="566667.50399999996"/>
    <x v="0"/>
  </r>
  <r>
    <n v="1350301.698382"/>
    <n v="23471"/>
    <n v="614611.60600000003"/>
    <x v="0"/>
  </r>
  <r>
    <n v="882193.26571199996"/>
    <n v="21516"/>
    <n v="555887.37599999993"/>
    <x v="0"/>
  </r>
  <r>
    <n v="5268347.3501340002"/>
    <n v="112251"/>
    <n v="2812785.5580000002"/>
    <x v="0"/>
  </r>
  <r>
    <n v="2358186.3924079998"/>
    <n v="40357"/>
    <n v="1056061.976"/>
    <x v="0"/>
  </r>
  <r>
    <n v="482389.2"/>
    <n v="8553"/>
    <n v="128295"/>
    <x v="1"/>
  </r>
  <r>
    <n v="87634.5"/>
    <n v="3158"/>
    <n v="47370"/>
    <x v="0"/>
  </r>
  <r>
    <n v="6245889.4826999987"/>
    <n v="399105"/>
    <n v="5244239.7"/>
    <x v="1"/>
  </r>
  <r>
    <n v="1694378.36568"/>
    <n v="35378"/>
    <n v="789919.98399999994"/>
    <x v="0"/>
  </r>
  <r>
    <n v="5078194.33892"/>
    <n v="99191"/>
    <n v="2323053.2200000002"/>
    <x v="0"/>
  </r>
  <r>
    <n v="2779179.2854800001"/>
    <n v="59849"/>
    <n v="1349116.1580000001"/>
    <x v="0"/>
  </r>
  <r>
    <n v="6837599.8844999988"/>
    <n v="159775"/>
    <n v="3303188.35"/>
    <x v="0"/>
  </r>
  <r>
    <n v="2327515.0905160001"/>
    <n v="48398"/>
    <n v="1087115.8759999999"/>
    <x v="0"/>
  </r>
  <r>
    <n v="3360039.5426879991"/>
    <n v="79676"/>
    <n v="1606905.568"/>
    <x v="0"/>
  </r>
  <r>
    <n v="1320068.68992"/>
    <n v="22311"/>
    <n v="514045.44"/>
    <x v="0"/>
  </r>
  <r>
    <n v="1571024.47104"/>
    <n v="36272"/>
    <n v="808140.16"/>
    <x v="0"/>
  </r>
  <r>
    <n v="682059.75669000007"/>
    <n v="17089"/>
    <n v="382964.49"/>
    <x v="0"/>
  </r>
  <r>
    <n v="3092362.5600000005"/>
    <n v="81207"/>
    <n v="1455229.4400000002"/>
    <x v="0"/>
  </r>
  <r>
    <n v="5808518.6675200006"/>
    <n v="163711"/>
    <n v="2776538.56"/>
    <x v="0"/>
  </r>
  <r>
    <n v="2507660.0121599995"/>
    <n v="65484"/>
    <n v="1144005.48"/>
    <x v="0"/>
  </r>
  <r>
    <n v="2249176.6469999994"/>
    <n v="65346"/>
    <n v="1097159.3399999999"/>
    <x v="0"/>
  </r>
  <r>
    <n v="1238570.4564"/>
    <n v="32745"/>
    <n v="596613.89999999991"/>
    <x v="0"/>
  </r>
  <r>
    <s v=""/>
    <s v=""/>
    <s v=""/>
    <x v="1"/>
  </r>
  <r>
    <n v="1647385.2057600003"/>
    <n v="49392"/>
    <n v="877201.92000000004"/>
    <x v="0"/>
  </r>
  <r>
    <n v="1090694.7720000001"/>
    <n v="32878"/>
    <n v="591804"/>
    <x v="0"/>
  </r>
  <r>
    <n v="551592.63945000002"/>
    <n v="16473"/>
    <n v="291077.91000000003"/>
    <x v="0"/>
  </r>
  <r>
    <n v="1583173.1916000003"/>
    <n v="49192"/>
    <n v="886931.76"/>
    <x v="0"/>
  </r>
  <r>
    <n v="2052746.3068200001"/>
    <n v="65791"/>
    <n v="1148710.8600000001"/>
    <x v="0"/>
  </r>
  <r>
    <n v="515653.71087999997"/>
    <n v="16376"/>
    <n v="291165.28000000003"/>
    <x v="0"/>
  </r>
  <r>
    <n v="903536.17382000003"/>
    <n v="32641"/>
    <n v="575134.42000000004"/>
    <x v="0"/>
  </r>
  <r>
    <s v=""/>
    <s v=""/>
    <s v=""/>
    <x v="0"/>
  </r>
  <r>
    <s v=""/>
    <s v=""/>
    <s v=""/>
    <x v="0"/>
  </r>
  <r>
    <n v="2595080.4757920005"/>
    <n v="109683"/>
    <n v="1945337.6880000001"/>
    <x v="0"/>
  </r>
  <r>
    <n v="3462400.7120560003"/>
    <n v="110582"/>
    <n v="1987600.868"/>
    <x v="0"/>
  </r>
  <r>
    <n v="2235857.3001599996"/>
    <n v="66008"/>
    <n v="1112366.8160000001"/>
    <x v="0"/>
  </r>
  <r>
    <n v="3116995.8225599998"/>
    <n v="52522"/>
    <n v="1213783.42"/>
    <x v="0"/>
  </r>
  <r>
    <n v="1553930.4456000002"/>
    <n v="31720"/>
    <n v="725119.2"/>
    <x v="0"/>
  </r>
  <r>
    <n v="2168880.9559999998"/>
    <n v="42320"/>
    <n v="1000867.9999999999"/>
    <x v="0"/>
  </r>
  <r>
    <s v=""/>
    <s v=""/>
    <s v=""/>
    <x v="1"/>
  </r>
  <r>
    <n v="1766795.38959"/>
    <n v="26103"/>
    <n v="657534.57000000007"/>
    <x v="0"/>
  </r>
  <r>
    <n v="831033.79698600003"/>
    <n v="11289"/>
    <n v="278589.94199999998"/>
    <x v="0"/>
  </r>
  <r>
    <n v="561905.022"/>
    <n v="10130"/>
    <n v="239108.52"/>
    <x v="0"/>
  </r>
  <r>
    <n v="787665.25627999997"/>
    <n v="12445"/>
    <n v="325212.74"/>
    <x v="0"/>
  </r>
  <r>
    <n v="1872645.6824399999"/>
    <n v="24074"/>
    <n v="582109.31999999995"/>
    <x v="0"/>
  </r>
  <r>
    <n v="990477.79415999993"/>
    <n v="11314"/>
    <n v="302898.408"/>
    <x v="0"/>
  </r>
  <r>
    <n v="2982255.3216000004"/>
    <n v="46983"/>
    <n v="1164943.4850000001"/>
    <x v="0"/>
  </r>
  <r>
    <n v="719551.18425599998"/>
    <n v="11328"/>
    <n v="294777.21599999996"/>
    <x v="0"/>
  </r>
  <r>
    <n v="2213350.9556399998"/>
    <n v="70813"/>
    <n v="1261887.6599999999"/>
    <x v="0"/>
  </r>
  <r>
    <n v="1552431.12684"/>
    <n v="53286"/>
    <n v="934636.44"/>
    <x v="0"/>
  </r>
  <r>
    <n v="983127.70080000011"/>
    <n v="35340"/>
    <n v="605374.19999999995"/>
    <x v="0"/>
  </r>
  <r>
    <n v="541234.95215999999"/>
    <n v="17724"/>
    <n v="311233.44"/>
    <x v="0"/>
  </r>
  <r>
    <n v="945453.82359999989"/>
    <n v="35485"/>
    <n v="627374.80000000005"/>
    <x v="0"/>
  </r>
  <r>
    <n v="1362732.1572"/>
    <n v="16140"/>
    <n v="404371.56"/>
    <x v="0"/>
  </r>
  <r>
    <n v="3322604.07"/>
    <n v="88911"/>
    <n v="1644853.5"/>
    <x v="0"/>
  </r>
  <r>
    <n v="14303473.367039999"/>
    <n v="382096"/>
    <n v="4966483.8080000002"/>
    <x v="1"/>
  </r>
  <r>
    <n v="597891.41732399992"/>
    <n v="13701"/>
    <n v="240890.98200000002"/>
    <x v="0"/>
  </r>
  <r>
    <n v="1688180.3112240003"/>
    <n v="41733"/>
    <n v="700780.53600000008"/>
    <x v="0"/>
  </r>
  <r>
    <n v="1856555.4084839995"/>
    <n v="41719"/>
    <n v="752861.07400000002"/>
    <x v="0"/>
  </r>
  <r>
    <n v="1235831.6979360001"/>
    <n v="27786"/>
    <n v="501148.29600000003"/>
    <x v="0"/>
  </r>
  <r>
    <n v="5142974.9964120006"/>
    <n v="124058"/>
    <n v="2098317.0120000001"/>
    <x v="0"/>
  </r>
  <r>
    <n v="2462149.4043359999"/>
    <n v="55576"/>
    <n v="998033.80799999996"/>
    <x v="0"/>
  </r>
  <r>
    <n v="12219.034463999998"/>
    <n v="117"/>
    <n v="3053.232"/>
    <x v="0"/>
  </r>
  <r>
    <n v="4371332.4249839997"/>
    <n v="59314"/>
    <n v="1429941.912"/>
    <x v="0"/>
  </r>
  <r>
    <n v="4402398.182728"/>
    <n v="54701"/>
    <n v="1321247.9539999999"/>
    <x v="0"/>
  </r>
  <r>
    <n v="1833390.2459999998"/>
    <n v="22810"/>
    <n v="560669.79999999993"/>
    <x v="0"/>
  </r>
  <r>
    <n v="1678122.759168"/>
    <n v="22734"/>
    <n v="561620.73600000003"/>
    <x v="0"/>
  </r>
  <r>
    <n v="987160.48956000013"/>
    <n v="11634"/>
    <n v="303275.11200000002"/>
    <x v="0"/>
  </r>
  <r>
    <n v="3085940.6306119999"/>
    <n v="44951"/>
    <n v="1084308.0219999999"/>
    <x v="0"/>
  </r>
  <r>
    <n v="3252553.0819200003"/>
    <n v="48270"/>
    <n v="1160796.96"/>
    <x v="0"/>
  </r>
  <r>
    <n v="1388884.0628"/>
    <n v="12350"/>
    <n v="311269.40000000002"/>
    <x v="0"/>
  </r>
  <r>
    <n v="3770518.9019759996"/>
    <n v="47907"/>
    <n v="1247689.9080000001"/>
    <x v="0"/>
  </r>
  <r>
    <n v="8153515.5180160003"/>
    <n v="190958"/>
    <n v="3669448.9280000003"/>
    <x v="0"/>
  </r>
  <r>
    <n v="23608642.223627999"/>
    <n v="333823"/>
    <n v="6044199.2380000008"/>
    <x v="0"/>
  </r>
  <r>
    <n v="10495857.36276"/>
    <n v="148410"/>
    <n v="2687111.4600000004"/>
    <x v="0"/>
  </r>
  <r>
    <n v="1045045.1365200001"/>
    <n v="25190"/>
    <n v="601637.96"/>
    <x v="0"/>
  </r>
  <r>
    <n v="5411868.1690320009"/>
    <n v="124268"/>
    <n v="2660702.148"/>
    <x v="0"/>
  </r>
  <r>
    <n v="1393142.8461440001"/>
    <n v="31208"/>
    <n v="756731.58400000003"/>
    <x v="0"/>
  </r>
  <r>
    <n v="1223728.6050239997"/>
    <n v="28122"/>
    <n v="673859.36399999994"/>
    <x v="0"/>
  </r>
  <r>
    <n v="31356.01728"/>
    <n v="720"/>
    <n v="16652.1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59876.16177600005"/>
    <n v="14046"/>
    <n v="255412.46400000001"/>
    <x v="0"/>
  </r>
  <r>
    <n v="1104692.0152100001"/>
    <n v="41845"/>
    <n v="729651.26500000001"/>
    <x v="0"/>
  </r>
  <r>
    <n v="354968.45621999993"/>
    <n v="14030"/>
    <n v="252287.46"/>
    <x v="0"/>
  </r>
  <r>
    <n v="4437436.1129999999"/>
    <n v="165397"/>
    <n v="2241129.35"/>
    <x v="1"/>
  </r>
  <r>
    <n v="4906666.3672199994"/>
    <n v="120157"/>
    <n v="2135189.89"/>
    <x v="0"/>
  </r>
  <r>
    <n v="7176017.8602"/>
    <n v="218188"/>
    <n v="4047387.4000000004"/>
    <x v="0"/>
  </r>
  <r>
    <n v="4171269.9989400003"/>
    <n v="120626"/>
    <n v="2131461.4200000004"/>
    <x v="0"/>
  </r>
  <r>
    <s v=""/>
    <s v=""/>
    <s v=""/>
    <x v="0"/>
  </r>
  <r>
    <s v=""/>
    <s v=""/>
    <s v=""/>
    <x v="0"/>
  </r>
  <r>
    <n v="596854.85219999996"/>
    <n v="14964"/>
    <n v="286261.32"/>
    <x v="0"/>
  </r>
  <r>
    <n v="1509226.0223040001"/>
    <n v="24392"/>
    <n v="574724.304"/>
    <x v="0"/>
  </r>
  <r>
    <n v="4024358.7274239999"/>
    <n v="75032"/>
    <n v="1688069.936"/>
    <x v="0"/>
  </r>
  <r>
    <n v="1082669.828736"/>
    <n v="18068"/>
    <n v="407324.99200000003"/>
    <x v="0"/>
  </r>
  <r>
    <n v="1123444.1752560001"/>
    <n v="19812"/>
    <n v="444224.66399999999"/>
    <x v="0"/>
  </r>
  <r>
    <n v="350527.67758399993"/>
    <n v="5771"/>
    <n v="135653.12599999999"/>
    <x v="0"/>
  </r>
  <r>
    <n v="1921809.180288"/>
    <n v="25292"/>
    <n v="585560.38400000008"/>
    <x v="0"/>
  </r>
  <r>
    <n v="1027801.8486959997"/>
    <n v="15911"/>
    <n v="377313.45399999997"/>
    <x v="0"/>
  </r>
  <r>
    <n v="2093810.5303380003"/>
    <n v="37893"/>
    <n v="848727.41399999999"/>
    <x v="0"/>
  </r>
  <r>
    <n v="119602.46684000001"/>
    <n v="2020"/>
    <n v="44912.68"/>
    <x v="0"/>
  </r>
  <r>
    <n v="3052062.9887999995"/>
    <n v="38965"/>
    <n v="937653.76000000001"/>
    <x v="0"/>
  </r>
  <r>
    <n v="6266137.9134120001"/>
    <n v="198931"/>
    <n v="3492830.4980000001"/>
    <x v="0"/>
  </r>
  <r>
    <n v="2886886.8506000005"/>
    <n v="79775"/>
    <n v="1417920.85"/>
    <x v="0"/>
  </r>
  <r>
    <n v="14334148.369943999"/>
    <n v="226746"/>
    <n v="5713092.216"/>
    <x v="0"/>
  </r>
  <r>
    <n v="521418.43034399999"/>
    <n v="16079"/>
    <n v="277941.59400000004"/>
    <x v="0"/>
  </r>
  <r>
    <n v="602375.44319999998"/>
    <n v="14892"/>
    <n v="284139.36"/>
    <x v="0"/>
  </r>
  <r>
    <n v="3284337.9951199996"/>
    <n v="87910"/>
    <n v="1662114.37"/>
    <x v="0"/>
  </r>
  <r>
    <n v="8916124.2651650012"/>
    <n v="235985"/>
    <n v="4451385.0549999997"/>
    <x v="0"/>
  </r>
  <r>
    <n v="2148690.8035319997"/>
    <n v="59293"/>
    <n v="1112158.801"/>
    <x v="0"/>
  </r>
  <r>
    <n v="8762029.9209690001"/>
    <n v="229403"/>
    <n v="4357051.178999999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4361.762868"/>
    <n v="30471"/>
    <n v="789259.84200000006"/>
    <x v="0"/>
  </r>
  <r>
    <n v="693229.66992000001"/>
    <n v="15255"/>
    <n v="390772.08"/>
    <x v="0"/>
  </r>
  <r>
    <n v="312586.11309599999"/>
    <n v="5961"/>
    <n v="132620.32800000001"/>
    <x v="0"/>
  </r>
  <r>
    <n v="297471.40074000007"/>
    <n v="5351"/>
    <n v="119466.42600000001"/>
    <x v="0"/>
  </r>
  <r>
    <n v="124554.49343999999"/>
    <n v="1920"/>
    <n v="44981.760000000002"/>
    <x v="0"/>
  </r>
  <r>
    <n v="12352.48"/>
    <n v="200"/>
    <n v="4592"/>
    <x v="0"/>
  </r>
  <r>
    <n v="316159.13838600006"/>
    <n v="6201"/>
    <n v="138121.07399999999"/>
    <x v="0"/>
  </r>
  <r>
    <n v="123006.48298399999"/>
    <n v="1694"/>
    <n v="40906.712"/>
    <x v="0"/>
  </r>
  <r>
    <n v="2307665.0164199998"/>
    <n v="64605"/>
    <n v="1164311.3099999998"/>
    <x v="0"/>
  </r>
  <r>
    <n v="1148320.5227999999"/>
    <n v="32885"/>
    <n v="579959.86"/>
    <x v="0"/>
  </r>
  <r>
    <n v="15384742.359690001"/>
    <n v="410467"/>
    <n v="7179067.829999999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93530.64554399997"/>
    <n v="9108"/>
    <n v="229721.976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3875261.5187999997"/>
    <n v="106974"/>
    <n v="1866696.2999999998"/>
    <x v="0"/>
  </r>
  <r>
    <n v="5248366.1580000008"/>
    <n v="142487"/>
    <n v="2499221.98"/>
    <x v="0"/>
  </r>
  <r>
    <s v=""/>
    <s v=""/>
    <s v=""/>
    <x v="0"/>
  </r>
  <r>
    <s v=""/>
    <s v=""/>
    <s v=""/>
    <x v="0"/>
  </r>
  <r>
    <n v="749154.62154000008"/>
    <n v="44963"/>
    <n v="718958.37"/>
    <x v="0"/>
  </r>
  <r>
    <s v=""/>
    <s v=""/>
    <s v=""/>
    <x v="0"/>
  </r>
  <r>
    <s v=""/>
    <s v=""/>
    <s v=""/>
    <x v="0"/>
  </r>
  <r>
    <n v="1261728.2260799999"/>
    <n v="32940"/>
    <n v="596279.88"/>
    <x v="0"/>
  </r>
  <r>
    <n v="1867870.3602240004"/>
    <n v="49674"/>
    <n v="879825.88800000004"/>
    <x v="0"/>
  </r>
  <r>
    <n v="3179569.5427200007"/>
    <n v="82652"/>
    <n v="1488562.52"/>
    <x v="0"/>
  </r>
  <r>
    <n v="1565195.8360319999"/>
    <n v="158891"/>
    <n v="2557509.535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66626.21440000006"/>
    <n v="25202"/>
    <n v="362908.8"/>
    <x v="1"/>
  </r>
  <r>
    <n v="8885308.8005240001"/>
    <n v="232307"/>
    <n v="3578457.0279999999"/>
    <x v="0"/>
  </r>
  <r>
    <n v="19844082.048"/>
    <n v="274850"/>
    <n v="5905976.7999999998"/>
    <x v="0"/>
  </r>
  <r>
    <n v="2757857.8223359999"/>
    <n v="33052"/>
    <n v="780820.44799999997"/>
    <x v="0"/>
  </r>
  <r>
    <n v="18399642.618240003"/>
    <n v="198003"/>
    <n v="4847113.4400000004"/>
    <x v="0"/>
  </r>
  <r>
    <n v="6669822.1679999996"/>
    <n v="105250"/>
    <n v="2437800.5"/>
    <x v="0"/>
  </r>
  <r>
    <n v="2406555.8392500002"/>
    <n v="42125"/>
    <n v="1001479.75"/>
    <x v="0"/>
  </r>
  <r>
    <n v="2549004.7544999998"/>
    <n v="53828"/>
    <n v="755260.66800000006"/>
    <x v="1"/>
  </r>
  <r>
    <n v="10406843.270495998"/>
    <n v="219732"/>
    <n v="3077126.9279999998"/>
    <x v="1"/>
  </r>
  <r>
    <n v="4072398.0090500005"/>
    <n v="61937"/>
    <n v="1426409.11"/>
    <x v="0"/>
  </r>
  <r>
    <n v="3674964.7278899997"/>
    <n v="56445"/>
    <n v="1308282.21"/>
    <x v="0"/>
  </r>
  <r>
    <n v="1799866.8599999999"/>
    <n v="69215"/>
    <n v="1142047.5"/>
    <x v="0"/>
  </r>
  <r>
    <n v="2535802.5297000003"/>
    <n v="66562"/>
    <n v="1208100.2999999998"/>
    <x v="0"/>
  </r>
  <r>
    <n v="380546.92319999996"/>
    <n v="15060"/>
    <n v="266863.2"/>
    <x v="0"/>
  </r>
  <r>
    <n v="365022.95543999999"/>
    <n v="14013"/>
    <n v="251393.22000000003"/>
    <x v="0"/>
  </r>
  <r>
    <n v="7140583.6888320018"/>
    <n v="193929"/>
    <n v="3380958.1860000002"/>
    <x v="0"/>
  </r>
  <r>
    <n v="1066177.4035"/>
    <n v="30145"/>
    <n v="523920.1"/>
    <x v="0"/>
  </r>
  <r>
    <n v="989198.29024"/>
    <n v="12988"/>
    <n v="320543.83999999997"/>
    <x v="0"/>
  </r>
  <r>
    <n v="7626184.7591999993"/>
    <n v="90410"/>
    <n v="2308167.3000000003"/>
    <x v="0"/>
  </r>
  <r>
    <n v="19034236.223999999"/>
    <n v="268663"/>
    <n v="6447912"/>
    <x v="0"/>
  </r>
  <r>
    <n v="7420624.2406400014"/>
    <n v="91684"/>
    <n v="2229754.8799999999"/>
    <x v="0"/>
  </r>
  <r>
    <n v="6557247.6076800004"/>
    <n v="82032"/>
    <n v="1903962.72"/>
    <x v="0"/>
  </r>
  <r>
    <n v="3855195.3103999998"/>
    <n v="50260"/>
    <n v="1250468.8"/>
    <x v="0"/>
  </r>
  <r>
    <n v="2408779.7596799997"/>
    <n v="40240"/>
    <n v="902502.72000000009"/>
    <x v="0"/>
  </r>
  <r>
    <n v="1795164.7643279999"/>
    <n v="41691"/>
    <n v="771450.26400000008"/>
    <x v="0"/>
  </r>
  <r>
    <n v="544948.52159999998"/>
    <n v="16464"/>
    <n v="274948.8"/>
    <x v="0"/>
  </r>
  <r>
    <n v="2422456.8967999998"/>
    <n v="26893"/>
    <n v="586267.4"/>
    <x v="0"/>
  </r>
  <r>
    <n v="7903035.2574000005"/>
    <n v="114568"/>
    <n v="2497009.56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n v="3380623.2371999999"/>
    <n v="54105"/>
    <n v="1202213.0999999999"/>
    <x v="0"/>
  </r>
  <r>
    <n v="1798571.5507199999"/>
    <n v="70768"/>
    <n v="1228532.48"/>
    <x v="0"/>
  </r>
  <r>
    <n v="3217766.1925999997"/>
    <n v="127091"/>
    <n v="2266032.5299999998"/>
    <x v="0"/>
  </r>
  <r>
    <n v="680191.89840000006"/>
    <n v="28035"/>
    <n v="490051.8"/>
    <x v="0"/>
  </r>
  <r>
    <n v="362416.88339999999"/>
    <n v="14127"/>
    <n v="253438.38"/>
    <x v="0"/>
  </r>
  <r>
    <n v="1080920.99024"/>
    <n v="42386"/>
    <n v="735820.96"/>
    <x v="0"/>
  </r>
  <r>
    <n v="1034672.2099200002"/>
    <n v="42496"/>
    <n v="734330.88"/>
    <x v="0"/>
  </r>
  <r>
    <n v="643191.7648"/>
    <n v="28496"/>
    <n v="490986.08"/>
    <x v="0"/>
  </r>
  <r>
    <n v="670227.94031999994"/>
    <n v="28407"/>
    <n v="501667.62"/>
    <x v="0"/>
  </r>
  <r>
    <n v="316264.60530000005"/>
    <n v="13810"/>
    <n v="239051.09999999998"/>
    <x v="0"/>
  </r>
  <r>
    <n v="304724.98125000001"/>
    <n v="14125"/>
    <n v="242808.75000000003"/>
    <x v="0"/>
  </r>
  <r>
    <n v="2282556.2034"/>
    <n v="32527"/>
    <n v="722099.4"/>
    <x v="0"/>
  </r>
  <r>
    <n v="356051.43106000003"/>
    <n v="14141"/>
    <n v="242376.74000000002"/>
    <x v="0"/>
  </r>
  <r>
    <n v="1302202.9324"/>
    <n v="56570"/>
    <n v="994048.03999999992"/>
    <x v="0"/>
  </r>
  <r>
    <n v="6242554.9739999995"/>
    <n v="121994"/>
    <n v="2708266.8"/>
    <x v="0"/>
  </r>
  <r>
    <n v="7160046.9696000004"/>
    <n v="112770"/>
    <n v="2724523.2"/>
    <x v="0"/>
  </r>
  <r>
    <s v=""/>
    <s v=""/>
    <s v=""/>
    <x v="0"/>
  </r>
  <r>
    <s v=""/>
    <s v=""/>
    <s v=""/>
    <x v="0"/>
  </r>
  <r>
    <n v="7443342.9726239992"/>
    <n v="85289"/>
    <n v="1920367.1239999998"/>
    <x v="0"/>
  </r>
  <r>
    <n v="872662.3882680001"/>
    <n v="11847"/>
    <n v="273476.14799999999"/>
    <x v="0"/>
  </r>
  <r>
    <n v="1113454.9350400001"/>
    <n v="12296"/>
    <n v="282316.16000000003"/>
    <x v="0"/>
  </r>
  <r>
    <n v="16781045.572512001"/>
    <n v="232487"/>
    <n v="5516451.5360000003"/>
    <x v="0"/>
  </r>
  <r>
    <n v="7924781.3110400019"/>
    <n v="114962"/>
    <n v="2680913.84"/>
    <x v="0"/>
  </r>
  <r>
    <n v="1996893.9334999998"/>
    <n v="25085"/>
    <n v="650454.05000000005"/>
    <x v="0"/>
  </r>
  <r>
    <n v="1519907.168448"/>
    <n v="33357"/>
    <n v="736389.13199999998"/>
    <x v="0"/>
  </r>
  <r>
    <n v="4071503.1676799995"/>
    <n v="64513"/>
    <n v="1505733.42"/>
    <x v="0"/>
  </r>
  <r>
    <n v="2197470.6894400003"/>
    <n v="34423"/>
    <n v="841298.12"/>
    <x v="0"/>
  </r>
  <r>
    <n v="3738543.9796639998"/>
    <n v="44798"/>
    <n v="1060279.064"/>
    <x v="0"/>
  </r>
  <r>
    <n v="4986035.6186159998"/>
    <n v="67037"/>
    <n v="1596553.192"/>
    <x v="0"/>
  </r>
  <r>
    <n v="18119744.741847999"/>
    <n v="212543"/>
    <n v="5030467.7239999995"/>
    <x v="0"/>
  </r>
  <r>
    <n v="5704686.8471879996"/>
    <n v="89017"/>
    <n v="2051307.7480000001"/>
    <x v="0"/>
  </r>
  <r>
    <n v="11155301.580035999"/>
    <n v="139773"/>
    <n v="3614809.3259999999"/>
    <x v="0"/>
  </r>
  <r>
    <n v="763958.45119999989"/>
    <n v="12800"/>
    <n v="294169.59999999998"/>
    <x v="0"/>
  </r>
  <r>
    <n v="3885216.4157400001"/>
    <n v="62241"/>
    <n v="1433659.1939999999"/>
    <x v="0"/>
  </r>
  <r>
    <n v="831444.61024800001"/>
    <n v="12404"/>
    <n v="310124.8079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870034.0997000001"/>
    <n v="119724"/>
    <n v="2529887.844"/>
    <x v="0"/>
  </r>
  <r>
    <n v="1068229.7308799999"/>
    <n v="20376"/>
    <n v="501045.84"/>
    <x v="0"/>
  </r>
  <r>
    <n v="23259.986330000003"/>
    <n v="721"/>
    <n v="13360.130000000001"/>
    <x v="0"/>
  </r>
  <r>
    <n v="796.26959999999997"/>
    <n v="30"/>
    <n v="677.1"/>
    <x v="0"/>
  </r>
  <r>
    <n v="859337.30632000009"/>
    <n v="19501"/>
    <n v="426681.88"/>
    <x v="0"/>
  </r>
  <r>
    <n v="18341.940689999999"/>
    <n v="461"/>
    <n v="9362.91"/>
    <x v="0"/>
  </r>
  <r>
    <n v="45951.927840000004"/>
    <n v="2027"/>
    <n v="33202.259999999995"/>
    <x v="0"/>
  </r>
  <r>
    <n v="258259.90007999999"/>
    <n v="8354"/>
    <n v="161816.98000000001"/>
    <x v="0"/>
  </r>
  <r>
    <n v="98025.419519999996"/>
    <n v="4676"/>
    <n v="65089.919999999998"/>
    <x v="0"/>
  </r>
  <r>
    <n v="2818283.11344"/>
    <n v="62841"/>
    <n v="1405627.4879999999"/>
    <x v="0"/>
  </r>
  <r>
    <n v="4757074.8055999996"/>
    <n v="79946"/>
    <n v="1829644.156"/>
    <x v="0"/>
  </r>
  <r>
    <n v="1474210.997406"/>
    <n v="34167"/>
    <n v="772242.53399999999"/>
    <x v="0"/>
  </r>
  <r>
    <n v="6773015.6615800001"/>
    <n v="137102"/>
    <n v="3102618.26"/>
    <x v="0"/>
  </r>
  <r>
    <n v="2452150.4097000002"/>
    <n v="49046"/>
    <n v="1096178.1000000001"/>
    <x v="0"/>
  </r>
  <r>
    <n v="642323.29867999989"/>
    <n v="12946"/>
    <n v="303842.62"/>
    <x v="0"/>
  </r>
  <r>
    <n v="1275149.01675"/>
    <n v="25907"/>
    <n v="602337.75"/>
    <x v="0"/>
  </r>
  <r>
    <n v="1134307.2888000002"/>
    <n v="21104"/>
    <n v="500797.92"/>
    <x v="0"/>
  </r>
  <r>
    <n v="4689770.4294399992"/>
    <n v="88720"/>
    <n v="2064159.5199999998"/>
    <x v="0"/>
  </r>
  <r>
    <n v="4659746.4122299999"/>
    <n v="126815"/>
    <n v="2292054.31"/>
    <x v="0"/>
  </r>
  <r>
    <n v="6701.9050560000005"/>
    <n v="122"/>
    <n v="3137.596"/>
    <x v="0"/>
  </r>
  <r>
    <n v="2567610.3254"/>
    <n v="35390"/>
    <n v="832018.9"/>
    <x v="0"/>
  </r>
  <r>
    <n v="8856436.2906400003"/>
    <n v="185830"/>
    <n v="4113532.88"/>
    <x v="0"/>
  </r>
  <r>
    <n v="4657019.5229580011"/>
    <n v="116203"/>
    <n v="2574361.2620000001"/>
    <x v="0"/>
  </r>
  <r>
    <n v="3772244.748712"/>
    <n v="70862"/>
    <n v="1646549.432"/>
    <x v="0"/>
  </r>
  <r>
    <n v="2087588.6211599999"/>
    <n v="64908"/>
    <n v="1133942.76"/>
    <x v="0"/>
  </r>
  <r>
    <n v="1424376.4685760001"/>
    <n v="44322"/>
    <n v="782194.65599999996"/>
    <x v="0"/>
  </r>
  <r>
    <n v="418762.03445999994"/>
    <n v="16335"/>
    <n v="290403.63"/>
    <x v="0"/>
  </r>
  <r>
    <n v="1256063.4195749999"/>
    <n v="48969"/>
    <n v="872872.42499999993"/>
    <x v="0"/>
  </r>
  <r>
    <n v="416065.761168"/>
    <n v="16102"/>
    <n v="289739.38799999998"/>
    <x v="0"/>
  </r>
  <r>
    <n v="423112.79360000003"/>
    <n v="16480"/>
    <n v="293014.40000000002"/>
    <x v="0"/>
  </r>
  <r>
    <n v="1187709.7447599999"/>
    <n v="48517"/>
    <n v="875246.67999999993"/>
    <x v="0"/>
  </r>
  <r>
    <n v="406754.48047200002"/>
    <n v="16414"/>
    <n v="290954.56400000001"/>
    <x v="0"/>
  </r>
  <r>
    <n v="758460.49785000004"/>
    <n v="32511"/>
    <n v="561822.59100000001"/>
    <x v="0"/>
  </r>
  <r>
    <n v="717724.69264800008"/>
    <n v="32532"/>
    <n v="561599.91600000008"/>
    <x v="0"/>
  </r>
  <r>
    <n v="1168923.7010640001"/>
    <n v="48678"/>
    <n v="882872.88600000006"/>
    <x v="0"/>
  </r>
  <r>
    <n v="1538101.9514249999"/>
    <n v="65221"/>
    <n v="1094734.4850000001"/>
    <x v="0"/>
  </r>
  <r>
    <n v="1909931.6512499996"/>
    <n v="81669"/>
    <n v="1441457.8499999999"/>
    <x v="0"/>
  </r>
  <r>
    <n v="674750.48608800012"/>
    <n v="32264"/>
    <n v="575234.85600000003"/>
    <x v="0"/>
  </r>
  <r>
    <n v="1156213.79874"/>
    <n v="35453"/>
    <n v="638792.15399999998"/>
    <x v="0"/>
  </r>
  <r>
    <n v="1133182.174995"/>
    <n v="35451"/>
    <n v="627801.75899999996"/>
    <x v="0"/>
  </r>
  <r>
    <n v="538770.18426000001"/>
    <n v="17718"/>
    <n v="313785.78000000003"/>
    <x v="0"/>
  </r>
  <r>
    <n v="495100.98422400001"/>
    <n v="17358"/>
    <n v="303556.70399999997"/>
    <x v="0"/>
  </r>
  <r>
    <n v="481049.32114799996"/>
    <n v="17623"/>
    <n v="316896.78599999996"/>
    <x v="0"/>
  </r>
  <r>
    <n v="473574.22192800004"/>
    <n v="17497"/>
    <n v="315085.97599999997"/>
    <x v="0"/>
  </r>
  <r>
    <n v="372828.12211800006"/>
    <n v="13971"/>
    <n v="250388.26200000002"/>
    <x v="0"/>
  </r>
  <r>
    <n v="1676919.4287999999"/>
    <n v="56200"/>
    <n v="1015084.4"/>
    <x v="0"/>
  </r>
  <r>
    <n v="2049142.1460520001"/>
    <n v="72851"/>
    <n v="1216830.253"/>
    <x v="0"/>
  </r>
  <r>
    <n v="1022074.1414399999"/>
    <n v="18017"/>
    <n v="392049.92000000004"/>
    <x v="0"/>
  </r>
  <r>
    <n v="460105.72524000012"/>
    <n v="16477"/>
    <n v="290654.28000000003"/>
    <x v="0"/>
  </r>
  <r>
    <n v="2609407.0641999999"/>
    <n v="82405"/>
    <n v="1460216.5999999999"/>
    <x v="0"/>
  </r>
  <r>
    <n v="442593.89873999998"/>
    <n v="16257"/>
    <n v="279945.53999999998"/>
    <x v="0"/>
  </r>
  <r>
    <n v="852969.82634999987"/>
    <n v="32651"/>
    <n v="543639.14999999991"/>
    <x v="0"/>
  </r>
  <r>
    <n v="965923.46819000004"/>
    <n v="32843"/>
    <n v="591502.43000000005"/>
    <x v="0"/>
  </r>
  <r>
    <n v="1931449.6943000001"/>
    <n v="65023"/>
    <n v="1124897.9000000001"/>
    <x v="0"/>
  </r>
  <r>
    <n v="1778117.031"/>
    <n v="65050"/>
    <n v="1091539"/>
    <x v="0"/>
  </r>
  <r>
    <n v="1857050.3620199999"/>
    <n v="65163"/>
    <n v="1144913.9099999999"/>
    <x v="0"/>
  </r>
  <r>
    <n v="2170094.42496"/>
    <n v="82128"/>
    <n v="1454486.8800000001"/>
    <x v="0"/>
  </r>
  <r>
    <n v="454649.39423999999"/>
    <n v="16273"/>
    <n v="283801.12"/>
    <x v="0"/>
  </r>
  <r>
    <n v="3472450.8181440006"/>
    <n v="113183"/>
    <n v="2031861.2160000002"/>
    <x v="0"/>
  </r>
  <r>
    <n v="437630.51568000001"/>
    <n v="14129"/>
    <n v="252965.61600000001"/>
    <x v="0"/>
  </r>
  <r>
    <n v="113560.82214400001"/>
    <n v="1913"/>
    <n v="44779.504000000001"/>
    <x v="0"/>
  </r>
  <r>
    <n v="4017018.4745600005"/>
    <n v="66563"/>
    <n v="1540267.82"/>
    <x v="0"/>
  </r>
  <r>
    <n v="1835231.7821579999"/>
    <n v="33533"/>
    <n v="758046.99800000002"/>
    <x v="0"/>
  </r>
  <r>
    <n v="614907.30865200004"/>
    <n v="11206"/>
    <n v="246061.34799999997"/>
    <x v="0"/>
  </r>
  <r>
    <n v="3450812.1897999998"/>
    <n v="68990"/>
    <n v="1579319.08"/>
    <x v="0"/>
  </r>
  <r>
    <n v="923648.53415999992"/>
    <n v="15807"/>
    <n v="365078.47200000001"/>
    <x v="0"/>
  </r>
  <r>
    <n v="1125291.5550799998"/>
    <n v="23884"/>
    <n v="538417.01199999999"/>
    <x v="0"/>
  </r>
  <r>
    <n v="1274425.6409759999"/>
    <n v="30252"/>
    <n v="682606.12800000003"/>
    <x v="0"/>
  </r>
  <r>
    <n v="250325.85353700002"/>
    <n v="5063"/>
    <n v="129769.753"/>
    <x v="0"/>
  </r>
  <r>
    <n v="762869.00983200001"/>
    <n v="19078"/>
    <n v="424523.65599999996"/>
    <x v="0"/>
  </r>
  <r>
    <n v="676659.51913600008"/>
    <n v="16144"/>
    <n v="361270.43200000003"/>
    <x v="0"/>
  </r>
  <r>
    <n v="147702.41844599997"/>
    <n v="3138"/>
    <n v="69967.986000000004"/>
    <x v="0"/>
  </r>
  <r>
    <n v="903238.82912000001"/>
    <n v="28436"/>
    <n v="643791.04"/>
    <x v="0"/>
  </r>
  <r>
    <n v="2756939.0988039998"/>
    <n v="52789"/>
    <n v="1203378.044"/>
    <x v="0"/>
  </r>
  <r>
    <n v="1422000.6210079999"/>
    <n v="28501"/>
    <n v="656207.02399999998"/>
    <x v="0"/>
  </r>
  <r>
    <n v="3708463.8507840005"/>
    <n v="71557"/>
    <n v="1675006.2560000001"/>
    <x v="0"/>
  </r>
  <r>
    <n v="3513361.3554600002"/>
    <n v="76087"/>
    <n v="1774424.9270000001"/>
    <x v="0"/>
  </r>
  <r>
    <n v="95550.400959999984"/>
    <n v="3140"/>
    <n v="61565.979999999996"/>
    <x v="0"/>
  </r>
  <r>
    <n v="278093.24789399997"/>
    <n v="7777"/>
    <n v="163488.09399999998"/>
    <x v="0"/>
  </r>
  <r>
    <n v="729132.91694399994"/>
    <n v="14226"/>
    <n v="328734.408"/>
    <x v="0"/>
  </r>
  <r>
    <n v="8776749.1113120001"/>
    <n v="167242"/>
    <n v="4018658.0180000002"/>
    <x v="0"/>
  </r>
  <r>
    <n v="3277874.1985920006"/>
    <n v="69528"/>
    <n v="1592747.4240000001"/>
    <x v="0"/>
  </r>
  <r>
    <n v="974119.40298400004"/>
    <n v="23377"/>
    <n v="550972.51300000004"/>
    <x v="0"/>
  </r>
  <r>
    <n v="399048.48125999991"/>
    <n v="9957"/>
    <n v="223932.93"/>
    <x v="0"/>
  </r>
  <r>
    <n v="719731.71761399996"/>
    <n v="15727"/>
    <n v="369851.859"/>
    <x v="0"/>
  </r>
  <r>
    <n v="649803.48697600001"/>
    <n v="12689"/>
    <n v="298622.92599999998"/>
    <x v="0"/>
  </r>
  <r>
    <n v="859212.18128000002"/>
    <n v="17455"/>
    <n v="397415.44"/>
    <x v="0"/>
  </r>
  <r>
    <n v="1200581.3274000001"/>
    <n v="27706"/>
    <n v="615682.73200000008"/>
    <x v="0"/>
  </r>
  <r>
    <n v="1501770.2597800002"/>
    <n v="31727"/>
    <n v="754658.42200000002"/>
    <x v="0"/>
  </r>
  <r>
    <n v="326277.01915200002"/>
    <n v="7169"/>
    <n v="166808.29200000002"/>
    <x v="0"/>
  </r>
  <r>
    <n v="663656.67213999992"/>
    <n v="15077"/>
    <n v="335010.94"/>
    <x v="0"/>
  </r>
  <r>
    <n v="398073.81420000002"/>
    <n v="7845"/>
    <n v="187417.05000000002"/>
    <x v="0"/>
  </r>
  <r>
    <n v="3678664.7257360006"/>
    <n v="69223"/>
    <n v="1623417.7960000001"/>
    <x v="0"/>
  </r>
  <r>
    <n v="1530651.0550660002"/>
    <n v="30163"/>
    <n v="714923.42600000009"/>
    <x v="0"/>
  </r>
  <r>
    <n v="1554745.060176"/>
    <n v="29337"/>
    <n v="689771.54399999999"/>
    <x v="0"/>
  </r>
  <r>
    <n v="6078690.0684160003"/>
    <n v="98728"/>
    <n v="2308655.5520000001"/>
    <x v="0"/>
  </r>
  <r>
    <n v="5710089.3240319993"/>
    <n v="119816"/>
    <n v="2814238.2080000001"/>
    <x v="0"/>
  </r>
  <r>
    <n v="1476834.8465759996"/>
    <n v="30917"/>
    <n v="730383.20799999998"/>
    <x v="0"/>
  </r>
  <r>
    <n v="1531715.4684000001"/>
    <n v="47892"/>
    <n v="846251.64000000013"/>
    <x v="0"/>
  </r>
  <r>
    <n v="8310485.0573360017"/>
    <n v="269206"/>
    <n v="4781636.9720000001"/>
    <x v="0"/>
  </r>
  <r>
    <n v="2338448.8103999998"/>
    <n v="79650"/>
    <n v="1438160.4000000001"/>
    <x v="0"/>
  </r>
  <r>
    <n v="1508567.98875"/>
    <n v="25145"/>
    <n v="602222.75"/>
    <x v="0"/>
  </r>
  <r>
    <n v="1109567.96025"/>
    <n v="17475"/>
    <n v="422370.75000000006"/>
    <x v="0"/>
  </r>
  <r>
    <n v="1171616.8319999999"/>
    <n v="21852"/>
    <n v="524448"/>
    <x v="0"/>
  </r>
  <r>
    <n v="696960.01599999995"/>
    <n v="10081"/>
    <n v="240331.04"/>
    <x v="0"/>
  </r>
  <r>
    <n v="197149.30257"/>
    <n v="3539"/>
    <n v="86811.67"/>
    <x v="0"/>
  </r>
  <r>
    <n v="90611.495520000011"/>
    <n v="1596"/>
    <n v="39006.240000000005"/>
    <x v="0"/>
  </r>
  <r>
    <n v="1997172.72584"/>
    <n v="45167"/>
    <n v="811199.32000000007"/>
    <x v="0"/>
  </r>
  <r>
    <n v="1860644.5593600001"/>
    <n v="45259"/>
    <n v="767592.64"/>
    <x v="0"/>
  </r>
  <r>
    <n v="3607563.5649899994"/>
    <n v="90559"/>
    <n v="1524107.96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46906.75433999998"/>
    <n v="15930"/>
    <n v="289702.98"/>
    <x v="0"/>
  </r>
  <r>
    <n v="1660128.5943"/>
    <n v="47421"/>
    <n v="845279.32499999995"/>
    <x v="0"/>
  </r>
  <r>
    <n v="608808.95524799987"/>
    <n v="15893"/>
    <n v="282641.11199999996"/>
    <x v="0"/>
  </r>
  <r>
    <n v="586381.39607999986"/>
    <n v="15947"/>
    <n v="280029.32"/>
    <x v="0"/>
  </r>
  <r>
    <n v="1583957.663808"/>
    <n v="23788"/>
    <n v="597269.10400000005"/>
    <x v="0"/>
  </r>
  <r>
    <n v="1159284.8407679999"/>
    <n v="30582"/>
    <n v="561669.01199999999"/>
    <x v="0"/>
  </r>
  <r>
    <n v="3456942.037668"/>
    <n v="79793"/>
    <n v="1410421.068"/>
    <x v="0"/>
  </r>
  <r>
    <n v="3359764.3148159999"/>
    <n v="79352"/>
    <n v="1386041.3839999998"/>
    <x v="0"/>
  </r>
  <r>
    <n v="1411511.5762019998"/>
    <n v="31794"/>
    <n v="574485.78599999996"/>
    <x v="0"/>
  </r>
  <r>
    <n v="736317.72291000001"/>
    <n v="15897"/>
    <n v="284842.446"/>
    <x v="0"/>
  </r>
  <r>
    <n v="735408.00547199999"/>
    <n v="15882"/>
    <n v="284160.74400000001"/>
    <x v="0"/>
  </r>
  <r>
    <n v="654954.55999999994"/>
    <n v="15860"/>
    <n v="282308"/>
    <x v="0"/>
  </r>
  <r>
    <n v="728975.43516599992"/>
    <n v="15857"/>
    <n v="279622.33799999999"/>
    <x v="0"/>
  </r>
  <r>
    <n v="1915470.8609400003"/>
    <n v="22540"/>
    <n v="591742.62"/>
    <x v="0"/>
  </r>
  <r>
    <n v="1886074.628583"/>
    <n v="44599"/>
    <n v="788822.51300000004"/>
    <x v="0"/>
  </r>
  <r>
    <n v="828037.03729999997"/>
    <n v="15599"/>
    <n v="403920.50599999999"/>
    <x v="0"/>
  </r>
  <r>
    <n v="1711209.3012000001"/>
    <n v="47334"/>
    <n v="842545.20000000007"/>
    <x v="0"/>
  </r>
  <r>
    <n v="1892126.3445960002"/>
    <n v="47442"/>
    <n v="843945.73800000001"/>
    <x v="0"/>
  </r>
  <r>
    <n v="3133575.1971000005"/>
    <n v="74430"/>
    <n v="1313317.3499999999"/>
    <x v="0"/>
  </r>
  <r>
    <n v="3712312.6738110003"/>
    <n v="88369"/>
    <n v="1564396.4069999999"/>
    <x v="0"/>
  </r>
  <r>
    <n v="1260942.206643"/>
    <n v="31617"/>
    <n v="557692.26300000004"/>
    <x v="0"/>
  </r>
  <r>
    <n v="571729.31550000014"/>
    <n v="15645"/>
    <n v="283174.5"/>
    <x v="0"/>
  </r>
  <r>
    <n v="1152242.6720999999"/>
    <n v="31539"/>
    <n v="564548.1"/>
    <x v="0"/>
  </r>
  <r>
    <n v="5760270.0109919999"/>
    <n v="83818"/>
    <n v="2175328.554"/>
    <x v="0"/>
  </r>
  <r>
    <n v="2533987.5595649998"/>
    <n v="62265"/>
    <n v="1112862.345"/>
    <x v="0"/>
  </r>
  <r>
    <n v="3962954.9628059999"/>
    <n v="95567"/>
    <n v="1720779.402"/>
    <x v="0"/>
  </r>
  <r>
    <n v="1262219.5424999997"/>
    <n v="30863"/>
    <n v="540102.5"/>
    <x v="0"/>
  </r>
  <r>
    <n v="619928.90960000001"/>
    <n v="14872"/>
    <n v="269183.2"/>
    <x v="0"/>
  </r>
  <r>
    <n v="630423.89130000002"/>
    <n v="15533"/>
    <n v="274934.09999999998"/>
    <x v="0"/>
  </r>
  <r>
    <n v="579060.75690000004"/>
    <n v="15601"/>
    <n v="276137.7"/>
    <x v="0"/>
  </r>
  <r>
    <n v="2179507.3775999998"/>
    <n v="31248"/>
    <n v="809323.2"/>
    <x v="0"/>
  </r>
  <r>
    <n v="1932186.8736000003"/>
    <n v="46944"/>
    <n v="849686.4"/>
    <x v="0"/>
  </r>
  <r>
    <n v="640641.17920000001"/>
    <n v="15833"/>
    <n v="278660.80000000005"/>
    <x v="0"/>
  </r>
  <r>
    <n v="638946.27"/>
    <n v="15794"/>
    <n v="274815.59999999998"/>
    <x v="0"/>
  </r>
  <r>
    <n v="1443951.3927560002"/>
    <n v="30658"/>
    <n v="554725.85200000007"/>
    <x v="0"/>
  </r>
  <r>
    <n v="2907643.8673800002"/>
    <n v="73409"/>
    <n v="1301541.57"/>
    <x v="0"/>
  </r>
  <r>
    <n v="2497370.7525599999"/>
    <n v="60062"/>
    <n v="1131568.08"/>
    <x v="0"/>
  </r>
  <r>
    <n v="2736781.0079999999"/>
    <n v="63106"/>
    <n v="1140325.42"/>
    <x v="0"/>
  </r>
  <r>
    <n v="2219842.7820799998"/>
    <n v="58432"/>
    <n v="1104949.1200000001"/>
    <x v="0"/>
  </r>
  <r>
    <n v="6026091.7787999995"/>
    <n v="164061"/>
    <n v="2936691.9"/>
    <x v="0"/>
  </r>
  <r>
    <n v="2168499.0373200001"/>
    <n v="59671"/>
    <n v="1056773.4100000001"/>
    <x v="0"/>
  </r>
  <r>
    <n v="2068220.2751099998"/>
    <n v="58893"/>
    <n v="1107777.3299999998"/>
    <x v="0"/>
  </r>
  <r>
    <n v="486258.49296"/>
    <n v="13187"/>
    <n v="232882.42"/>
    <x v="0"/>
  </r>
  <r>
    <n v="484700.09422999993"/>
    <n v="12953"/>
    <n v="232247.29"/>
    <x v="0"/>
  </r>
  <r>
    <n v="2083021.1176000002"/>
    <n v="52432"/>
    <n v="946397.60000000009"/>
    <x v="0"/>
  </r>
  <r>
    <n v="1427991.58656"/>
    <n v="38962"/>
    <n v="708329.16"/>
    <x v="0"/>
  </r>
  <r>
    <n v="1415757.9685"/>
    <n v="39185"/>
    <n v="706113.7"/>
    <x v="0"/>
  </r>
  <r>
    <n v="411347.29575000005"/>
    <n v="15825"/>
    <n v="287856.75"/>
    <x v="0"/>
  </r>
  <r>
    <n v="415042.21214999998"/>
    <n v="16395"/>
    <n v="291667.05"/>
    <x v="0"/>
  </r>
  <r>
    <n v="876418.29"/>
    <n v="32850"/>
    <n v="594585"/>
    <x v="0"/>
  </r>
  <r>
    <n v="3415147.2479999992"/>
    <n v="128400"/>
    <n v="2275248"/>
    <x v="0"/>
  </r>
  <r>
    <n v="403149.35780000006"/>
    <n v="16255"/>
    <n v="285112.7"/>
    <x v="0"/>
  </r>
  <r>
    <n v="970125.53263999999"/>
    <n v="27322"/>
    <n v="471850.94"/>
    <x v="0"/>
  </r>
  <r>
    <n v="523644.65280000004"/>
    <n v="15336"/>
    <n v="266079.60000000003"/>
    <x v="0"/>
  </r>
  <r>
    <n v="507335.43120000005"/>
    <n v="15310"/>
    <n v="256748.69999999998"/>
    <x v="0"/>
  </r>
  <r>
    <n v="1522398.4949"/>
    <n v="46001"/>
    <n v="795817.3"/>
    <x v="0"/>
  </r>
  <r>
    <n v="751402.19798000006"/>
    <n v="26071"/>
    <n v="463542.38"/>
    <x v="0"/>
  </r>
  <r>
    <n v="636293.36160000006"/>
    <n v="26046"/>
    <n v="457107.30000000005"/>
    <x v="0"/>
  </r>
  <r>
    <n v="1124731.3459199998"/>
    <n v="38688"/>
    <n v="695997.12"/>
    <x v="0"/>
  </r>
  <r>
    <n v="370641.09600000002"/>
    <n v="12970"/>
    <n v="228790.80000000002"/>
    <x v="0"/>
  </r>
  <r>
    <n v="504808.96314000001"/>
    <n v="15907"/>
    <n v="280917.62"/>
    <x v="0"/>
  </r>
  <r>
    <n v="14154036.055599997"/>
    <n v="380492"/>
    <n v="6708073.96"/>
    <x v="0"/>
  </r>
  <r>
    <n v="14554928.0976"/>
    <n v="398163"/>
    <n v="7007668.8000000007"/>
    <x v="0"/>
  </r>
  <r>
    <n v="474068.85407999996"/>
    <n v="15819"/>
    <n v="268290.24"/>
    <x v="0"/>
  </r>
  <r>
    <n v="587870.28350000014"/>
    <n v="15854"/>
    <n v="283310.98000000004"/>
    <x v="0"/>
  </r>
  <r>
    <n v="556314.74976000015"/>
    <n v="15911"/>
    <n v="269532.34000000003"/>
    <x v="0"/>
  </r>
  <r>
    <n v="4645888.3939199997"/>
    <n v="127076"/>
    <n v="2231454.56"/>
    <x v="0"/>
  </r>
  <r>
    <n v="1544415.0403499999"/>
    <n v="40443"/>
    <n v="907945.35"/>
    <x v="0"/>
  </r>
  <r>
    <n v="4537071.2738400009"/>
    <n v="127284"/>
    <n v="2242744.08"/>
    <x v="0"/>
  </r>
  <r>
    <n v="2886603.4260000004"/>
    <n v="79630"/>
    <n v="1404673.2"/>
    <x v="0"/>
  </r>
  <r>
    <n v="9576559.5304079987"/>
    <n v="295192"/>
    <n v="5207482.0719999997"/>
    <x v="0"/>
  </r>
  <r>
    <n v="14732075.809151998"/>
    <n v="456532"/>
    <n v="8024006.432"/>
    <x v="0"/>
  </r>
  <r>
    <n v="1233374.2554599999"/>
    <n v="43731"/>
    <n v="787595.31"/>
    <x v="0"/>
  </r>
  <r>
    <n v="1261152.3216959999"/>
    <n v="44217"/>
    <n v="766192.17599999998"/>
    <x v="0"/>
  </r>
  <r>
    <n v="2055719.4671999998"/>
    <n v="96274"/>
    <n v="1617403.2"/>
    <x v="0"/>
  </r>
  <r>
    <n v="1093674.1200000001"/>
    <n v="10054"/>
    <n v="260398.59999999998"/>
    <x v="0"/>
  </r>
  <r>
    <n v="1023626.9160000001"/>
    <n v="9897"/>
    <n v="257322"/>
    <x v="0"/>
  </r>
  <r>
    <n v="20099621.010545999"/>
    <n v="491029"/>
    <n v="8556671.3539999984"/>
    <x v="0"/>
  </r>
  <r>
    <n v="17427026.399999999"/>
    <n v="571200"/>
    <n v="10824240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14892.63385599991"/>
    <n v="11588"/>
    <n v="277741.18400000001"/>
    <x v="0"/>
  </r>
  <r>
    <n v="887673.17729999986"/>
    <n v="11895"/>
    <n v="309293.78999999998"/>
    <x v="0"/>
  </r>
  <r>
    <n v="3327829.8392800004"/>
    <n v="46780"/>
    <n v="1211882.68"/>
    <x v="0"/>
  </r>
  <r>
    <n v="4900990.7060160004"/>
    <n v="68248"/>
    <n v="1645732.2720000001"/>
    <x v="0"/>
  </r>
  <r>
    <n v="3836352.6960000005"/>
    <n v="51370"/>
    <n v="1296065.1000000001"/>
    <x v="0"/>
  </r>
  <r>
    <n v="5060236.7358719995"/>
    <n v="58963"/>
    <n v="1527849.2560000001"/>
    <x v="0"/>
  </r>
  <r>
    <n v="4189004.2813500008"/>
    <n v="58735"/>
    <n v="1515010.59"/>
    <x v="0"/>
  </r>
  <r>
    <n v="1680316.9558580001"/>
    <n v="20519"/>
    <n v="489460.22599999997"/>
    <x v="0"/>
  </r>
  <r>
    <n v="904265.73660000006"/>
    <n v="12135"/>
    <n v="314417.84999999998"/>
    <x v="0"/>
  </r>
  <r>
    <n v="2431898.7494719997"/>
    <n v="26027"/>
    <n v="646094.24800000002"/>
    <x v="0"/>
  </r>
  <r>
    <n v="6737824.8643859988"/>
    <n v="77973"/>
    <n v="1816614.9539999999"/>
    <x v="0"/>
  </r>
  <r>
    <n v="1232907.9926080001"/>
    <n v="12634"/>
    <n v="283557.49599999998"/>
    <x v="0"/>
  </r>
  <r>
    <n v="4487115.6651999997"/>
    <n v="57218"/>
    <n v="1378953.8"/>
    <x v="0"/>
  </r>
  <r>
    <n v="2983965.2848319998"/>
    <n v="35309"/>
    <n v="927849.902"/>
    <x v="0"/>
  </r>
  <r>
    <n v="1718290.9030400002"/>
    <n v="23866"/>
    <n v="603332.48"/>
    <x v="0"/>
  </r>
  <r>
    <n v="881159.60589799995"/>
    <n v="11297"/>
    <n v="271376.53399999999"/>
    <x v="0"/>
  </r>
  <r>
    <n v="813973.53841199994"/>
    <n v="12013"/>
    <n v="310439.946"/>
    <x v="0"/>
  </r>
  <r>
    <n v="5612836.8974399995"/>
    <n v="71836"/>
    <n v="1834260.4239999999"/>
    <x v="0"/>
  </r>
  <r>
    <n v="768886.01317599986"/>
    <n v="11534"/>
    <n v="277877.12799999997"/>
    <x v="0"/>
  </r>
  <r>
    <n v="4332368.5013520001"/>
    <n v="224547"/>
    <n v="2969409.5279999999"/>
    <x v="1"/>
  </r>
  <r>
    <n v="2105118.2749999999"/>
    <n v="84230"/>
    <n v="1368737.5"/>
    <x v="0"/>
  </r>
  <r>
    <n v="2259203.6025000005"/>
    <n v="127455"/>
    <n v="1673484.1500000001"/>
    <x v="1"/>
  </r>
  <r>
    <n v="4750471.5979500003"/>
    <n v="245583"/>
    <n v="3229416.45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86288.0946000002"/>
    <n v="30582"/>
    <n v="720206.1"/>
    <x v="0"/>
  </r>
  <r>
    <n v="760253.2104000001"/>
    <n v="14010"/>
    <n v="350670.3"/>
    <x v="0"/>
  </r>
  <r>
    <n v="3033726.2518500001"/>
    <n v="58323"/>
    <n v="1375839.57"/>
    <x v="0"/>
  </r>
  <r>
    <n v="542924.44139999989"/>
    <n v="12255"/>
    <n v="288482.7"/>
    <x v="0"/>
  </r>
  <r>
    <n v="236240.35711999997"/>
    <n v="5492"/>
    <n v="128952.16"/>
    <x v="0"/>
  </r>
  <r>
    <n v="314313.67170000001"/>
    <n v="6993"/>
    <n v="175594.23"/>
    <x v="0"/>
  </r>
  <r>
    <n v="519267.62106000003"/>
    <n v="13107"/>
    <n v="309456.27"/>
    <x v="0"/>
  </r>
  <r>
    <n v="665593.65521999996"/>
    <n v="16281"/>
    <n v="410606.82"/>
    <x v="0"/>
  </r>
  <r>
    <n v="692375.50800000003"/>
    <n v="17200"/>
    <n v="414348"/>
    <x v="0"/>
  </r>
  <r>
    <n v="1112479.7774999999"/>
    <n v="21567"/>
    <n v="506824.5"/>
    <x v="0"/>
  </r>
  <r>
    <n v="1040843.0138399999"/>
    <n v="26509"/>
    <n v="628528.39"/>
    <x v="0"/>
  </r>
  <r>
    <n v="1773749.7900000003"/>
    <n v="41000"/>
    <n v="1061490"/>
    <x v="0"/>
  </r>
  <r>
    <n v="2073772.47168"/>
    <n v="52429"/>
    <n v="1371542.64"/>
    <x v="0"/>
  </r>
  <r>
    <n v="63591.705290000005"/>
    <n v="1753"/>
    <n v="41213.030000000006"/>
    <x v="0"/>
  </r>
  <r>
    <n v="69678.02399999999"/>
    <n v="1690"/>
    <n v="41574"/>
    <x v="0"/>
  </r>
  <r>
    <n v="212655.92039999997"/>
    <n v="5115"/>
    <n v="121378.95"/>
    <x v="0"/>
  </r>
  <r>
    <n v="469522.73779999994"/>
    <n v="11551"/>
    <n v="281151.34000000003"/>
    <x v="0"/>
  </r>
  <r>
    <n v="305293.10448000004"/>
    <n v="7384"/>
    <n v="177289.840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621561.0941460002"/>
    <n v="205943"/>
    <n v="4535276.7459999993"/>
    <x v="0"/>
  </r>
  <r>
    <n v="2216247.0043799998"/>
    <n v="65519"/>
    <n v="1113691.9620000001"/>
    <x v="0"/>
  </r>
  <r>
    <n v="2071859.26464"/>
    <n v="65230"/>
    <n v="1162659.52"/>
    <x v="0"/>
  </r>
  <r>
    <n v="594388.3689199998"/>
    <n v="16570"/>
    <n v="284805.15999999997"/>
    <x v="0"/>
  </r>
  <r>
    <n v="778454.33501799987"/>
    <n v="30257"/>
    <n v="523506.614"/>
    <x v="0"/>
  </r>
  <r>
    <n v="1540028.5271400001"/>
    <n v="62065"/>
    <n v="1077696.66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442426.4079999998"/>
    <n v="26280"/>
    <n v="667512"/>
    <x v="0"/>
  </r>
  <r>
    <n v="1998963.1250399998"/>
    <n v="21902"/>
    <n v="548864.12"/>
    <x v="0"/>
  </r>
  <r>
    <n v="1532018.5"/>
    <n v="23000"/>
    <n v="580750"/>
    <x v="0"/>
  </r>
  <r>
    <n v="843879.60459000012"/>
    <n v="12837"/>
    <n v="326958.39"/>
    <x v="0"/>
  </r>
  <r>
    <n v="1017042.74264"/>
    <n v="12811"/>
    <n v="331933.01"/>
    <x v="0"/>
  </r>
  <r>
    <n v="690832.68234000006"/>
    <n v="10919"/>
    <n v="286296.18"/>
    <x v="0"/>
  </r>
  <r>
    <n v="2168199.6026399997"/>
    <n v="26343"/>
    <n v="659628.72"/>
    <x v="0"/>
  </r>
  <r>
    <n v="4525412.7841100004"/>
    <n v="52417"/>
    <n v="1371752.8900000001"/>
    <x v="0"/>
  </r>
  <r>
    <n v="935541.38004000008"/>
    <n v="12751"/>
    <n v="323492.87"/>
    <x v="0"/>
  </r>
  <r>
    <n v="1772344.3408000001"/>
    <n v="25936"/>
    <n v="656180.80000000005"/>
    <x v="0"/>
  </r>
  <r>
    <n v="662553.50485999987"/>
    <n v="11791"/>
    <n v="299797.96599999996"/>
    <x v="0"/>
  </r>
  <r>
    <n v="2464708.5562860002"/>
    <n v="46491"/>
    <n v="1142655.798"/>
    <x v="0"/>
  </r>
  <r>
    <n v="647297.13683600002"/>
    <n v="11719"/>
    <n v="297334.46799999999"/>
    <x v="0"/>
  </r>
  <r>
    <n v="573333.90297599998"/>
    <n v="10464"/>
    <n v="256640.06399999998"/>
    <x v="0"/>
  </r>
  <r>
    <n v="6082543.7874499997"/>
    <n v="118009"/>
    <n v="2746069.43"/>
    <x v="0"/>
  </r>
  <r>
    <n v="3107524.013154"/>
    <n v="56237"/>
    <n v="1289964.3059999999"/>
    <x v="0"/>
  </r>
  <r>
    <n v="7566971.0556580005"/>
    <n v="159877"/>
    <n v="3846960.3740000003"/>
    <x v="0"/>
  </r>
  <r>
    <n v="2343066.3969999999"/>
    <n v="46775"/>
    <n v="1079754.1000000001"/>
    <x v="0"/>
  </r>
  <r>
    <n v="626597.49380799988"/>
    <n v="11308"/>
    <n v="254610.92799999999"/>
    <x v="0"/>
  </r>
  <r>
    <n v="1614783.7270000002"/>
    <n v="23395"/>
    <n v="546273.25"/>
    <x v="0"/>
  </r>
  <r>
    <n v="6616812.3471040009"/>
    <n v="93992"/>
    <n v="2344724.432"/>
    <x v="0"/>
  </r>
  <r>
    <n v="1928931.521616"/>
    <n v="43854"/>
    <n v="789898.24800000002"/>
    <x v="0"/>
  </r>
  <r>
    <n v="4339750.9562999997"/>
    <n v="102090"/>
    <n v="1805972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00400.83078399999"/>
    <n v="11879"/>
    <n v="297260.09600000002"/>
    <x v="0"/>
  </r>
  <r>
    <n v="983269.10455200006"/>
    <n v="12047"/>
    <n v="301801.44400000002"/>
    <x v="0"/>
  </r>
  <r>
    <n v="960522.42429"/>
    <n v="12051"/>
    <n v="298021.23"/>
    <x v="0"/>
  </r>
  <r>
    <n v="2084626.3412100002"/>
    <n v="23695"/>
    <n v="601450.18499999994"/>
    <x v="0"/>
  </r>
  <r>
    <n v="3555661.5945300004"/>
    <n v="35821"/>
    <n v="933244.51300000004"/>
    <x v="0"/>
  </r>
  <r>
    <n v="3190546.2978560003"/>
    <n v="35732"/>
    <n v="940609.16800000006"/>
    <x v="0"/>
  </r>
  <r>
    <n v="825471.54550800007"/>
    <n v="12006"/>
    <n v="310211.02799999999"/>
    <x v="0"/>
  </r>
  <r>
    <n v="1819272.9460500001"/>
    <n v="23609"/>
    <n v="611520.31799999997"/>
    <x v="0"/>
  </r>
  <r>
    <n v="2088482.00022"/>
    <n v="23741"/>
    <n v="616435.06499999994"/>
    <x v="0"/>
  </r>
  <r>
    <n v="652724.88381400006"/>
    <n v="11897"/>
    <n v="291785.82199999999"/>
    <x v="0"/>
  </r>
  <r>
    <n v="2075224.3280999998"/>
    <n v="35420"/>
    <n v="904237.18"/>
    <x v="0"/>
  </r>
  <r>
    <n v="658646.08913999994"/>
    <n v="11035"/>
    <n v="270269.22000000003"/>
    <x v="0"/>
  </r>
  <r>
    <s v=""/>
    <s v=""/>
    <s v=""/>
    <x v="0"/>
  </r>
  <r>
    <s v=""/>
    <s v=""/>
    <s v=""/>
    <x v="0"/>
  </r>
  <r>
    <s v=""/>
    <s v=""/>
    <s v=""/>
    <x v="0"/>
  </r>
  <r>
    <n v="1327533.765412"/>
    <n v="23033"/>
    <n v="575686.80200000003"/>
    <x v="0"/>
  </r>
  <r>
    <n v="1216236.224682"/>
    <n v="22819"/>
    <n v="557650.72199999995"/>
    <x v="0"/>
  </r>
  <r>
    <n v="2759869.5100800004"/>
    <n v="49580"/>
    <n v="1227699.96"/>
    <x v="0"/>
  </r>
  <r>
    <n v="1923846.8969159999"/>
    <n v="31769"/>
    <n v="776370.82199999993"/>
    <x v="0"/>
  </r>
  <r>
    <n v="1216236.224682"/>
    <n v="22819"/>
    <n v="557650.72199999995"/>
    <x v="0"/>
  </r>
  <r>
    <n v="152755.95535199999"/>
    <n v="2439"/>
    <n v="58594.536"/>
    <x v="0"/>
  </r>
  <r>
    <n v="152755.95535199999"/>
    <n v="2439"/>
    <n v="58594.536"/>
    <x v="0"/>
  </r>
  <r>
    <n v="3350128.8113280004"/>
    <n v="54486"/>
    <n v="1382636.736"/>
    <x v="0"/>
  </r>
  <r>
    <n v="5532032.1606000001"/>
    <n v="115183"/>
    <n v="2911595.8739999998"/>
    <x v="0"/>
  </r>
  <r>
    <n v="709072.39423999994"/>
    <n v="15566"/>
    <n v="408451.83999999997"/>
    <x v="0"/>
  </r>
  <r>
    <n v="5988857.7098399997"/>
    <n v="114216"/>
    <n v="2756032.08"/>
    <x v="0"/>
  </r>
  <r>
    <n v="4536059.3974799998"/>
    <n v="75738"/>
    <n v="1913141.8800000001"/>
    <x v="0"/>
  </r>
  <r>
    <n v="70671.693539999993"/>
    <n v="1941"/>
    <n v="50407.77"/>
    <x v="0"/>
  </r>
  <r>
    <n v="22805028.749119997"/>
    <n v="390799"/>
    <n v="9863766.7599999998"/>
    <x v="0"/>
  </r>
  <r>
    <n v="1164615.658752"/>
    <n v="20056"/>
    <n v="486879.45600000001"/>
    <x v="0"/>
  </r>
  <r>
    <n v="1164615.658752"/>
    <n v="20056"/>
    <n v="486879.45600000001"/>
    <x v="0"/>
  </r>
  <r>
    <n v="1324804.5623999999"/>
    <n v="24664"/>
    <n v="587496.48"/>
    <x v="0"/>
  </r>
  <r>
    <n v="1537399.001528"/>
    <n v="22138"/>
    <n v="535119.73600000003"/>
    <x v="0"/>
  </r>
  <r>
    <n v="1537399.001528"/>
    <n v="22138"/>
    <n v="535119.73600000003"/>
    <x v="0"/>
  </r>
  <r>
    <n v="7783847.4127800008"/>
    <n v="154090"/>
    <n v="3925288.66"/>
    <x v="0"/>
  </r>
  <r>
    <n v="1759475.5165319997"/>
    <n v="27217"/>
    <n v="664203.66799999995"/>
    <x v="0"/>
  </r>
  <r>
    <n v="367726.57081599999"/>
    <n v="5654"/>
    <n v="136397.09599999999"/>
    <x v="0"/>
  </r>
  <r>
    <n v="367661.53251200001"/>
    <n v="5653"/>
    <n v="136372.97199999998"/>
    <x v="0"/>
  </r>
  <r>
    <n v="561992.09140799998"/>
    <n v="10911"/>
    <n v="236528.658"/>
    <x v="0"/>
  </r>
  <r>
    <n v="1344533.7808500002"/>
    <n v="17582"/>
    <n v="437246.75799999997"/>
    <x v="0"/>
  </r>
  <r>
    <n v="1041614.75544"/>
    <n v="21990"/>
    <n v="509596.26"/>
    <x v="0"/>
  </r>
  <r>
    <n v="1331487.8401929999"/>
    <n v="18053"/>
    <n v="468998.88699999999"/>
    <x v="0"/>
  </r>
  <r>
    <n v="494229.65759999998"/>
    <n v="9013"/>
    <n v="235347.45599999998"/>
    <x v="0"/>
  </r>
  <r>
    <n v="14459214.015470002"/>
    <n v="194395"/>
    <n v="4662758.47"/>
    <x v="0"/>
  </r>
  <r>
    <n v="387009.50995199999"/>
    <n v="8936"/>
    <n v="234409.152"/>
    <x v="0"/>
  </r>
  <r>
    <n v="189202.87583999999"/>
    <n v="4730"/>
    <n v="104589.75999999999"/>
    <x v="0"/>
  </r>
  <r>
    <n v="1621703.702208"/>
    <n v="35796"/>
    <n v="939573.40800000005"/>
    <x v="0"/>
  </r>
  <r>
    <n v="7920715.6938399989"/>
    <n v="213674"/>
    <n v="3752115.44"/>
    <x v="0"/>
  </r>
  <r>
    <n v="1192273.2154999999"/>
    <n v="35786"/>
    <n v="635201.5"/>
    <x v="0"/>
  </r>
  <r>
    <n v="631405.6320000001"/>
    <n v="15250"/>
    <n v="275964"/>
    <x v="0"/>
  </r>
  <r>
    <n v="618125.35190399981"/>
    <n v="15237"/>
    <n v="273991.734"/>
    <x v="0"/>
  </r>
  <r>
    <n v="1738204.39512"/>
    <n v="45480"/>
    <n v="814910.64"/>
    <x v="0"/>
  </r>
  <r>
    <n v="1177572.00648"/>
    <n v="30301"/>
    <n v="508450.78"/>
    <x v="0"/>
  </r>
  <r>
    <n v="569545.935696"/>
    <n v="13688"/>
    <n v="248601.45599999998"/>
    <x v="0"/>
  </r>
  <r>
    <n v="1355494.5"/>
    <n v="33469"/>
    <n v="602442"/>
    <x v="0"/>
  </r>
  <r>
    <n v="2753688.7890899996"/>
    <n v="66771"/>
    <n v="1190526.93"/>
    <x v="0"/>
  </r>
  <r>
    <n v="1354529.9174400002"/>
    <n v="33537"/>
    <n v="587903.61"/>
    <x v="0"/>
  </r>
  <r>
    <n v="53677.577043999991"/>
    <n v="757"/>
    <n v="17348.925999999999"/>
    <x v="0"/>
  </r>
  <r>
    <n v="2499.555492"/>
    <n v="51"/>
    <n v="1160.9639999999999"/>
    <x v="0"/>
  </r>
  <r>
    <n v="5776486.8579599997"/>
    <n v="119167"/>
    <n v="2137855.98"/>
    <x v="0"/>
  </r>
  <r>
    <n v="2978438.0745000001"/>
    <n v="185465"/>
    <n v="2993405.1"/>
    <x v="0"/>
  </r>
  <r>
    <n v="268048.62526400003"/>
    <n v="15707"/>
    <n v="281563.68199999997"/>
    <x v="0"/>
  </r>
  <r>
    <n v="1337690.0544"/>
    <n v="79864"/>
    <n v="1341715.2"/>
    <x v="0"/>
  </r>
  <r>
    <n v="10537017.528179999"/>
    <n v="238134"/>
    <n v="4866982.6919999998"/>
    <x v="0"/>
  </r>
  <r>
    <n v="2400073.1430260004"/>
    <n v="59893"/>
    <n v="1067173.4740000002"/>
    <x v="0"/>
  </r>
  <r>
    <n v="1241698.6579199999"/>
    <n v="29846"/>
    <n v="540809.52"/>
    <x v="0"/>
  </r>
  <r>
    <n v="1146310.66368"/>
    <n v="30160"/>
    <n v="535159.04000000004"/>
    <x v="0"/>
  </r>
  <r>
    <n v="24758713.418999996"/>
    <n v="550726"/>
    <n v="11840609"/>
    <x v="0"/>
  </r>
  <r>
    <n v="2037621.0318"/>
    <n v="80098"/>
    <n v="1429909.496"/>
    <x v="0"/>
  </r>
  <r>
    <n v="2931877.4365999997"/>
    <n v="112445"/>
    <n v="1975658.6500000001"/>
    <x v="0"/>
  </r>
  <r>
    <n v="1272794.79366"/>
    <n v="48102"/>
    <n v="829182.27599999995"/>
    <x v="0"/>
  </r>
  <r>
    <n v="8981252.7814079989"/>
    <n v="303454"/>
    <n v="5374777.2479999997"/>
    <x v="0"/>
  </r>
  <r>
    <n v="7693462.7750700014"/>
    <n v="272455"/>
    <n v="4860052.29"/>
    <x v="0"/>
  </r>
  <r>
    <n v="1344418.074944"/>
    <n v="48154"/>
    <n v="849821.79200000002"/>
    <x v="0"/>
  </r>
  <r>
    <n v="406565.496744"/>
    <n v="15994"/>
    <n v="285109.04399999999"/>
    <x v="0"/>
  </r>
  <r>
    <n v="1974799.21401"/>
    <n v="80253"/>
    <n v="1405551.0419999999"/>
    <x v="0"/>
  </r>
  <r>
    <s v=""/>
    <s v=""/>
    <s v=""/>
    <x v="0"/>
  </r>
  <r>
    <s v=""/>
    <s v=""/>
    <s v=""/>
    <x v="0"/>
  </r>
  <r>
    <n v="4708538.8014000002"/>
    <n v="98070"/>
    <n v="1654440.9000000001"/>
    <x v="0"/>
  </r>
  <r>
    <n v="2140892.6002799999"/>
    <n v="48787"/>
    <n v="856699.72"/>
    <x v="0"/>
  </r>
  <r>
    <n v="2587083.8571200003"/>
    <n v="65324"/>
    <n v="1094830.24"/>
    <x v="0"/>
  </r>
  <r>
    <n v="3019476.7923600003"/>
    <n v="82037"/>
    <n v="1481588.22"/>
    <x v="0"/>
  </r>
  <r>
    <s v=""/>
    <s v=""/>
    <s v=""/>
    <x v="0"/>
  </r>
  <r>
    <n v="1541078.0945999997"/>
    <n v="32395"/>
    <n v="835272.67999999993"/>
    <x v="0"/>
  </r>
  <r>
    <n v="2775767.5785119995"/>
    <n v="53836"/>
    <n v="1239735.4079999998"/>
    <x v="0"/>
  </r>
  <r>
    <n v="850807.91449999984"/>
    <n v="18875"/>
    <n v="421818.5"/>
    <x v="0"/>
  </r>
  <r>
    <n v="728606.01059999992"/>
    <n v="14306"/>
    <n v="373644.10800000001"/>
    <x v="0"/>
  </r>
  <r>
    <n v="221406.33170400001"/>
    <n v="5037"/>
    <n v="117644.17200000001"/>
    <x v="0"/>
  </r>
  <r>
    <n v="74812.422959999996"/>
    <n v="1644"/>
    <n v="41724.7200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664273.2651200001"/>
    <n v="72568"/>
    <n v="1481112.8800000001"/>
    <x v="0"/>
  </r>
  <r>
    <n v="4370533.1697300002"/>
    <n v="64949"/>
    <n v="1325609.0900000001"/>
    <x v="0"/>
  </r>
  <r>
    <n v="5777278.3294800008"/>
    <n v="161791"/>
    <n v="3213169.26"/>
    <x v="0"/>
  </r>
  <r>
    <n v="14360100.337399999"/>
    <n v="691993"/>
    <n v="8788311.0999999996"/>
    <x v="1"/>
  </r>
  <r>
    <n v="286772.2"/>
    <n v="5291"/>
    <n v="132275"/>
    <x v="0"/>
  </r>
  <r>
    <n v="450974.66226000001"/>
    <n v="10713"/>
    <n v="252505.41"/>
    <x v="0"/>
  </r>
  <r>
    <n v="1169884.7207599999"/>
    <n v="22463"/>
    <n v="530800.68999999994"/>
    <x v="0"/>
  </r>
  <r>
    <n v="761331.56799999997"/>
    <n v="17684"/>
    <n v="415574"/>
    <x v="0"/>
  </r>
  <r>
    <n v="230065.4124"/>
    <n v="5128"/>
    <n v="128456.40000000001"/>
    <x v="0"/>
  </r>
  <r>
    <n v="75222.366450000001"/>
    <n v="1705"/>
    <n v="39948.15"/>
    <x v="0"/>
  </r>
  <r>
    <n v="790642.66512000002"/>
    <n v="19272"/>
    <n v="488352.48"/>
    <x v="0"/>
  </r>
  <r>
    <n v="132245.71584000002"/>
    <n v="3644"/>
    <n v="85706.880000000005"/>
    <x v="0"/>
  </r>
  <r>
    <n v="1229520.0891600002"/>
    <n v="34826"/>
    <n v="798908.44000000006"/>
    <x v="0"/>
  </r>
  <r>
    <n v="2454194.6790400003"/>
    <n v="56143"/>
    <n v="1275568.96"/>
    <x v="0"/>
  </r>
  <r>
    <n v="937226.75928"/>
    <n v="23443"/>
    <n v="521841.18000000005"/>
    <x v="0"/>
  </r>
  <r>
    <n v="1509156.8621999999"/>
    <n v="28340"/>
    <n v="665706.6"/>
    <x v="0"/>
  </r>
  <r>
    <n v="515071.55867999996"/>
    <n v="9611"/>
    <n v="227204.04"/>
    <x v="0"/>
  </r>
  <r>
    <n v="619851.77099999995"/>
    <n v="14900"/>
    <n v="339273"/>
    <x v="0"/>
  </r>
  <r>
    <n v="2306966.0327999997"/>
    <n v="37977"/>
    <n v="868913.76"/>
    <x v="0"/>
  </r>
  <r>
    <n v="1569030.3156000003"/>
    <n v="29612"/>
    <n v="656498.04"/>
    <x v="0"/>
  </r>
  <r>
    <n v="181786.79496"/>
    <n v="3162"/>
    <n v="74686.44"/>
    <x v="0"/>
  </r>
  <r>
    <n v="1343089.719"/>
    <n v="23481"/>
    <n v="551803.5"/>
    <x v="0"/>
  </r>
  <r>
    <n v="600329.28383999993"/>
    <n v="11043"/>
    <n v="252663.84"/>
    <x v="0"/>
  </r>
  <r>
    <n v="892147.36379999993"/>
    <n v="17284"/>
    <n v="395630.76"/>
    <x v="0"/>
  </r>
  <r>
    <n v="207222.31388999999"/>
    <n v="5199"/>
    <n v="116613.56999999999"/>
    <x v="0"/>
  </r>
  <r>
    <n v="358222.90175999998"/>
    <n v="7848"/>
    <n v="184271.04"/>
    <x v="0"/>
  </r>
  <r>
    <n v="75997.666799999992"/>
    <n v="1653"/>
    <n v="39093.449999999997"/>
    <x v="0"/>
  </r>
  <r>
    <n v="1383023.27412"/>
    <n v="30661"/>
    <n v="718080.62"/>
    <x v="0"/>
  </r>
  <r>
    <n v="292404.57144000003"/>
    <n v="6376"/>
    <n v="149262.16"/>
    <x v="0"/>
  </r>
  <r>
    <n v="1115185.905"/>
    <n v="20676"/>
    <n v="491055"/>
    <x v="0"/>
  </r>
  <r>
    <n v="1474277.2844799999"/>
    <n v="25529"/>
    <n v="584103.52"/>
    <x v="0"/>
  </r>
  <r>
    <n v="899124.08486400021"/>
    <n v="12312"/>
    <n v="289479.74400000001"/>
    <x v="0"/>
  </r>
  <r>
    <n v="1772369.7609599999"/>
    <n v="25488"/>
    <n v="601007.03999999992"/>
    <x v="0"/>
  </r>
  <r>
    <n v="3609076.4717279999"/>
    <n v="63427"/>
    <n v="1511338.555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362931.7662400003"/>
    <n v="111191"/>
    <n v="1872456.44"/>
    <x v="0"/>
  </r>
  <r>
    <n v="1189538.8461"/>
    <n v="48807"/>
    <n v="868276.52999999991"/>
    <x v="0"/>
  </r>
  <r>
    <n v="2258238.8810799997"/>
    <n v="82286"/>
    <n v="1459753.64"/>
    <x v="0"/>
  </r>
  <r>
    <n v="1237924.233"/>
    <n v="48230"/>
    <n v="870551.5"/>
    <x v="0"/>
  </r>
  <r>
    <n v="794396.46"/>
    <n v="31350"/>
    <n v="555522"/>
    <x v="0"/>
  </r>
  <r>
    <n v="395122.92304999998"/>
    <n v="16421"/>
    <n v="293771.69"/>
    <x v="0"/>
  </r>
  <r>
    <n v="361722.56400000001"/>
    <n v="15975"/>
    <n v="280840.5"/>
    <x v="0"/>
  </r>
  <r>
    <n v="373395.90210000006"/>
    <n v="15335"/>
    <n v="270969.45"/>
    <x v="0"/>
  </r>
  <r>
    <n v="319105.44357999996"/>
    <n v="14213"/>
    <n v="237783.49000000002"/>
    <x v="0"/>
  </r>
  <r>
    <n v="1210881.1662999999"/>
    <n v="46631"/>
    <n v="806716.3"/>
    <x v="0"/>
  </r>
  <r>
    <n v="859970.01244000008"/>
    <n v="33031"/>
    <n v="574078.77999999991"/>
    <x v="0"/>
  </r>
  <r>
    <n v="1445621.0482999997"/>
    <n v="61231"/>
    <n v="1034803.8999999999"/>
    <x v="0"/>
  </r>
  <r>
    <n v="1164765.6099200002"/>
    <n v="49496"/>
    <n v="860240.48"/>
    <x v="0"/>
  </r>
  <r>
    <n v="17742579.505200002"/>
    <n v="639790"/>
    <n v="10825246.800000001"/>
    <x v="0"/>
  </r>
  <r>
    <n v="392566.78216000006"/>
    <n v="7910"/>
    <n v="181407.94"/>
    <x v="0"/>
  </r>
  <r>
    <n v="264251.96096"/>
    <n v="6344"/>
    <n v="137918.56"/>
    <x v="0"/>
  </r>
  <r>
    <n v="403038.68341199995"/>
    <n v="8237"/>
    <n v="209697.54599999997"/>
    <x v="0"/>
  </r>
  <r>
    <n v="300234.91895999998"/>
    <n v="9595"/>
    <n v="212030.31"/>
    <x v="0"/>
  </r>
  <r>
    <n v="327351.72052799998"/>
    <n v="6356"/>
    <n v="149067.26799999998"/>
    <x v="0"/>
  </r>
  <r>
    <n v="3963861.1843200005"/>
    <n v="77916"/>
    <n v="1785523.0560000001"/>
    <x v="0"/>
  </r>
  <r>
    <n v="1752180.4175399996"/>
    <n v="35385"/>
    <n v="797896.36499999999"/>
    <x v="0"/>
  </r>
  <r>
    <n v="114231.39173600002"/>
    <n v="3164"/>
    <n v="65725.771999999997"/>
    <x v="0"/>
  </r>
  <r>
    <n v="103085.58260000001"/>
    <n v="3332"/>
    <n v="72087.820000000007"/>
    <x v="0"/>
  </r>
  <r>
    <n v="5269227.3790919995"/>
    <n v="124071"/>
    <n v="2136750.7620000001"/>
    <x v="0"/>
  </r>
  <r>
    <s v=""/>
    <s v=""/>
    <s v=""/>
    <x v="0"/>
  </r>
  <r>
    <s v=""/>
    <s v=""/>
    <s v=""/>
    <x v="0"/>
  </r>
  <r>
    <n v="344475.80579999997"/>
    <n v="17122"/>
    <n v="288505.7"/>
    <x v="0"/>
  </r>
  <r>
    <n v="3689481.6552510005"/>
    <n v="170957"/>
    <n v="2875667.6970000002"/>
    <x v="0"/>
  </r>
  <r>
    <n v="4909496.0417359993"/>
    <n v="222904"/>
    <n v="3862703.4160000002"/>
    <x v="0"/>
  </r>
  <r>
    <n v="1818122.0514120001"/>
    <n v="85817"/>
    <n v="1463866.3859999999"/>
    <x v="0"/>
  </r>
  <r>
    <n v="1229712.5337119999"/>
    <n v="30116"/>
    <n v="537931.99199999997"/>
    <x v="0"/>
  </r>
  <r>
    <n v="2474977.4504279997"/>
    <n v="60266"/>
    <n v="1061766.3879999998"/>
    <x v="0"/>
  </r>
  <r>
    <n v="6795945.5400199993"/>
    <n v="120757"/>
    <n v="2644336.7859999998"/>
    <x v="0"/>
  </r>
  <r>
    <n v="819153.88280000014"/>
    <n v="14333"/>
    <n v="372342.674"/>
    <x v="0"/>
  </r>
  <r>
    <n v="4512731.5355199995"/>
    <n v="129922"/>
    <n v="2216469.3199999998"/>
    <x v="0"/>
  </r>
  <r>
    <n v="1156226.8147199999"/>
    <n v="28998"/>
    <n v="528923.5199999999"/>
    <x v="0"/>
  </r>
  <r>
    <n v="483972.31349999993"/>
    <n v="14283"/>
    <n v="241382.69999999998"/>
    <x v="0"/>
  </r>
  <r>
    <n v="2039682.0987900002"/>
    <n v="58919"/>
    <n v="1023423.03"/>
    <x v="0"/>
  </r>
  <r>
    <n v="2546927.9326800001"/>
    <n v="72734"/>
    <n v="1246660.76"/>
    <x v="0"/>
  </r>
  <r>
    <n v="579817.53375000006"/>
    <n v="14599"/>
    <n v="260592.15000000002"/>
    <x v="0"/>
  </r>
  <r>
    <n v="2930952.0687999995"/>
    <n v="73276"/>
    <n v="1322631.8"/>
    <x v="0"/>
  </r>
  <r>
    <n v="1646489.7287999999"/>
    <n v="43830"/>
    <n v="794637.89999999991"/>
    <x v="0"/>
  </r>
  <r>
    <n v="4412.8094999999994"/>
    <n v="121"/>
    <n v="2152.589999999999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569249.5163200013"/>
    <n v="271240"/>
    <n v="4629524.32"/>
    <x v="0"/>
  </r>
  <r>
    <n v="4705376.2638300005"/>
    <n v="156361"/>
    <n v="2776033.1940000001"/>
    <x v="0"/>
  </r>
  <r>
    <n v="11416825.241249999"/>
    <n v="495119"/>
    <n v="8303145.6299999999"/>
    <x v="0"/>
  </r>
  <r>
    <n v="3080125.7593279998"/>
    <n v="84496"/>
    <n v="1394352.9919999999"/>
    <x v="0"/>
  </r>
  <r>
    <n v="502789.98671999999"/>
    <n v="14120"/>
    <n v="238402.08000000002"/>
    <x v="0"/>
  </r>
  <r>
    <n v="2521911.0278400001"/>
    <n v="70832"/>
    <n v="1196352.48"/>
    <x v="0"/>
  </r>
  <r>
    <n v="2885908.0181100005"/>
    <n v="154947"/>
    <n v="2489998.29"/>
    <x v="0"/>
  </r>
  <r>
    <n v="5507909.6443200009"/>
    <n v="139992"/>
    <n v="2427461.2799999998"/>
    <x v="0"/>
  </r>
  <r>
    <n v="625857.97839999991"/>
    <n v="14216"/>
    <n v="253897.75999999998"/>
    <x v="0"/>
  </r>
  <r>
    <n v="9503352.4464000016"/>
    <n v="111939"/>
    <n v="2582432.73"/>
    <x v="0"/>
  </r>
  <r>
    <n v="7869312.9715199992"/>
    <n v="164328"/>
    <n v="3759824.6399999997"/>
    <x v="0"/>
  </r>
  <r>
    <n v="7608043.127559999"/>
    <n v="173570"/>
    <n v="3935873.32"/>
    <x v="0"/>
  </r>
  <r>
    <n v="1557968.06718"/>
    <n v="35193"/>
    <n v="805567.77"/>
    <x v="0"/>
  </r>
  <r>
    <n v="2626675.6695299996"/>
    <n v="55803"/>
    <n v="1234920.3899999999"/>
    <x v="0"/>
  </r>
  <r>
    <n v="1996180.2733439999"/>
    <n v="58456"/>
    <n v="957860.01599999995"/>
    <x v="0"/>
  </r>
  <r>
    <n v="3378293.6636159997"/>
    <n v="61983"/>
    <n v="1446187.3560000001"/>
    <x v="0"/>
  </r>
  <r>
    <n v="1364079.1852480001"/>
    <n v="45886"/>
    <n v="800986.01599999995"/>
    <x v="0"/>
  </r>
  <r>
    <n v="1933349.5793040001"/>
    <n v="61237"/>
    <n v="1054746.088"/>
    <x v="0"/>
  </r>
  <r>
    <n v="1259930.59192"/>
    <n v="45617"/>
    <n v="791911.12"/>
    <x v="0"/>
  </r>
  <r>
    <n v="420686.44800000003"/>
    <n v="15207"/>
    <n v="262929.02999999997"/>
    <x v="0"/>
  </r>
  <r>
    <n v="1049353.7614559997"/>
    <n v="30428"/>
    <n v="524152.72799999994"/>
    <x v="0"/>
  </r>
  <r>
    <n v="5569640.2677759994"/>
    <n v="151552"/>
    <n v="2632155.1359999999"/>
    <x v="0"/>
  </r>
  <r>
    <n v="4501489.4748720005"/>
    <n v="136734"/>
    <n v="2376710.3880000003"/>
    <x v="0"/>
  </r>
  <r>
    <s v=""/>
    <s v=""/>
    <s v=""/>
    <x v="0"/>
  </r>
  <r>
    <s v=""/>
    <s v=""/>
    <s v=""/>
    <x v="1"/>
  </r>
  <r>
    <s v=""/>
    <s v=""/>
    <s v=""/>
    <x v="0"/>
  </r>
  <r>
    <n v="7669675.5983999996"/>
    <n v="221670"/>
    <n v="3794990.4000000004"/>
    <x v="0"/>
  </r>
  <r>
    <n v="1208113.993152"/>
    <n v="27382"/>
    <n v="642272.19200000004"/>
    <x v="0"/>
  </r>
  <r>
    <n v="12642463.649100002"/>
    <n v="320729"/>
    <n v="7142634.8300000001"/>
    <x v="0"/>
  </r>
  <r>
    <n v="1378466.0715020001"/>
    <n v="25579"/>
    <n v="612923.99800000002"/>
    <x v="0"/>
  </r>
  <r>
    <n v="759100.33408000006"/>
    <n v="12632"/>
    <n v="313677.82400000002"/>
    <x v="0"/>
  </r>
  <r>
    <n v="459143.64864000003"/>
    <n v="7874"/>
    <n v="187558.68"/>
    <x v="0"/>
  </r>
  <r>
    <n v="773887.25920799992"/>
    <n v="10893"/>
    <n v="268338.16200000001"/>
    <x v="0"/>
  </r>
  <r>
    <n v="9437286.1632000003"/>
    <n v="310184"/>
    <n v="5211091.2"/>
    <x v="0"/>
  </r>
  <r>
    <n v="495727.14126000006"/>
    <n v="16406"/>
    <n v="277097.34000000003"/>
    <x v="0"/>
  </r>
  <r>
    <n v="1856702.1923799999"/>
    <n v="65398"/>
    <n v="1109804.0599999998"/>
    <x v="0"/>
  </r>
  <r>
    <n v="5765897.7341999998"/>
    <n v="137199"/>
    <n v="2442142.2000000002"/>
    <x v="0"/>
  </r>
  <r>
    <n v="1245472.8569999998"/>
    <n v="29277"/>
    <n v="556263"/>
    <x v="0"/>
  </r>
  <r>
    <s v=""/>
    <s v=""/>
    <s v=""/>
    <x v="0"/>
  </r>
  <r>
    <s v=""/>
    <s v=""/>
    <s v=""/>
    <x v="0"/>
  </r>
  <r>
    <s v=""/>
    <s v=""/>
    <s v=""/>
    <x v="0"/>
  </r>
  <r>
    <n v="1825926.7762199999"/>
    <n v="60446"/>
    <n v="1016097.2599999999"/>
    <x v="0"/>
  </r>
  <r>
    <n v="912286.60403399996"/>
    <n v="30199"/>
    <n v="508520.96099999995"/>
    <x v="0"/>
  </r>
  <r>
    <n v="1713167.1909950001"/>
    <n v="60415"/>
    <n v="1005970.165"/>
    <x v="0"/>
  </r>
  <r>
    <n v="379765.18944000005"/>
    <n v="13784"/>
    <n v="231846.88"/>
    <x v="0"/>
  </r>
  <r>
    <n v="402909.68473000004"/>
    <n v="14735"/>
    <n v="244335.77000000002"/>
    <x v="0"/>
  </r>
  <r>
    <n v="1491964.2277440003"/>
    <n v="60232"/>
    <n v="1008765.5360000001"/>
    <x v="0"/>
  </r>
  <r>
    <n v="1683840.584448"/>
    <n v="60288"/>
    <n v="1065047.808"/>
    <x v="0"/>
  </r>
  <r>
    <n v="2005703.5079969997"/>
    <n v="72961"/>
    <n v="1217792.051"/>
    <x v="0"/>
  </r>
  <r>
    <n v="1655691.655273"/>
    <n v="60383"/>
    <n v="1017634.6990000001"/>
    <x v="0"/>
  </r>
  <r>
    <s v=""/>
    <s v=""/>
    <s v=""/>
    <x v="1"/>
  </r>
  <r>
    <n v="5445032.4688320002"/>
    <n v="131073"/>
    <n v="2291680.3320000004"/>
    <x v="0"/>
  </r>
  <r>
    <n v="3498358.1653439999"/>
    <n v="82551"/>
    <n v="1491201.264"/>
    <x v="0"/>
  </r>
  <r>
    <n v="1857615.84301"/>
    <n v="49183"/>
    <n v="820864.27"/>
    <x v="0"/>
  </r>
  <r>
    <n v="14841926.431416001"/>
    <n v="391667"/>
    <n v="6584705.6040000003"/>
    <x v="0"/>
  </r>
  <r>
    <n v="623358.73868800001"/>
    <n v="16448"/>
    <n v="276556.67200000002"/>
    <x v="0"/>
  </r>
  <r>
    <n v="7885982.4160000002"/>
    <n v="242258"/>
    <n v="2519483.2000000002"/>
    <x v="1"/>
  </r>
  <r>
    <n v="2824132.3968000002"/>
    <n v="65468"/>
    <n v="1152236.8"/>
    <x v="0"/>
  </r>
  <r>
    <n v="7933611.102128"/>
    <n v="263752"/>
    <n v="4719578.2879999997"/>
    <x v="0"/>
  </r>
  <r>
    <n v="10184348.013605999"/>
    <n v="307694"/>
    <n v="5508030.2939999998"/>
    <x v="0"/>
  </r>
  <r>
    <n v="2584817.9823960001"/>
    <n v="62906"/>
    <n v="1110794.148"/>
    <x v="0"/>
  </r>
  <r>
    <n v="1166162.2941359999"/>
    <n v="30931"/>
    <n v="542653.46400000004"/>
    <x v="0"/>
  </r>
  <r>
    <n v="851681.36880000005"/>
    <n v="45660"/>
    <n v="830098.79999999993"/>
    <x v="0"/>
  </r>
  <r>
    <n v="1412879.8194000002"/>
    <n v="76014"/>
    <n v="1345599.8280000002"/>
    <x v="0"/>
  </r>
  <r>
    <n v="4811130.071663999"/>
    <n v="244744"/>
    <n v="4322668.5279999999"/>
    <x v="0"/>
  </r>
  <r>
    <n v="2604786.3950400003"/>
    <n v="136872"/>
    <n v="2336131.2960000001"/>
    <x v="0"/>
  </r>
  <r>
    <n v="2304656.2858019997"/>
    <n v="136981"/>
    <n v="2213886.9219999998"/>
    <x v="0"/>
  </r>
  <r>
    <n v="3218080.3407200002"/>
    <n v="67538"/>
    <n v="1579038.44"/>
    <x v="0"/>
  </r>
  <r>
    <n v="4322809.3708800003"/>
    <n v="100308"/>
    <n v="2232856.08"/>
    <x v="0"/>
  </r>
  <r>
    <n v="916106.81199999992"/>
    <n v="42332"/>
    <n v="709061"/>
    <x v="0"/>
  </r>
  <r>
    <n v="623886.64800000004"/>
    <n v="28200"/>
    <n v="477708.00000000006"/>
    <x v="0"/>
  </r>
  <r>
    <n v="592425.4615199999"/>
    <n v="28233"/>
    <n v="470926.44"/>
    <x v="0"/>
  </r>
  <r>
    <n v="610272.07950000011"/>
    <n v="28178"/>
    <n v="471981.5"/>
    <x v="0"/>
  </r>
  <r>
    <n v="831964.39049999998"/>
    <n v="42275"/>
    <n v="717829.5"/>
    <x v="0"/>
  </r>
  <r>
    <n v="1021503.4233600001"/>
    <n v="12993"/>
    <n v="325734.51"/>
    <x v="0"/>
  </r>
  <r>
    <n v="1087095.67344"/>
    <n v="12904"/>
    <n v="302727.84000000003"/>
    <x v="0"/>
  </r>
  <r>
    <n v="1013240.07135"/>
    <n v="11709"/>
    <n v="302911.83"/>
    <x v="0"/>
  </r>
  <r>
    <n v="1478285.7012800002"/>
    <n v="45737"/>
    <n v="803416.14199999999"/>
    <x v="0"/>
  </r>
  <r>
    <n v="845877.69599400007"/>
    <n v="30309"/>
    <n v="508645.63799999998"/>
    <x v="0"/>
  </r>
  <r>
    <n v="3050482.9248720002"/>
    <n v="92241"/>
    <n v="1655172.504"/>
    <x v="0"/>
  </r>
  <r>
    <n v="602506.568356"/>
    <n v="15943"/>
    <n v="269819.33199999999"/>
    <x v="0"/>
  </r>
  <r>
    <n v="617245.37187600008"/>
    <n v="15953"/>
    <n v="282750.97200000001"/>
    <x v="0"/>
  </r>
  <r>
    <n v="3423335.8816800001"/>
    <n v="95304"/>
    <n v="1595960.784"/>
    <x v="0"/>
  </r>
  <r>
    <n v="1232169.804612"/>
    <n v="31961"/>
    <n v="572037.978"/>
    <x v="0"/>
  </r>
  <r>
    <n v="2112713.1055999999"/>
    <n v="47780"/>
    <n v="858128.8"/>
    <x v="0"/>
  </r>
  <r>
    <n v="2409183.0873599998"/>
    <n v="63616"/>
    <n v="1080835.8399999999"/>
    <x v="0"/>
  </r>
  <r>
    <n v="7095725.6105539994"/>
    <n v="174809"/>
    <n v="2955320.9539999999"/>
    <x v="0"/>
  </r>
  <r>
    <n v="9928953.4343999997"/>
    <n v="254100"/>
    <n v="4266847.2"/>
    <x v="0"/>
  </r>
  <r>
    <n v="1672566.9102240002"/>
    <n v="47818"/>
    <n v="812714.72799999989"/>
    <x v="0"/>
  </r>
  <r>
    <n v="1317164.4416000003"/>
    <n v="31648"/>
    <n v="823227.77600000007"/>
    <x v="0"/>
  </r>
  <r>
    <n v="3529758.0318"/>
    <n v="60333"/>
    <n v="1580724.5999999999"/>
    <x v="0"/>
  </r>
  <r>
    <n v="5248237.374743999"/>
    <n v="113694"/>
    <n v="2843032.1639999999"/>
    <x v="0"/>
  </r>
  <r>
    <n v="592959.31380000012"/>
    <n v="10323"/>
    <n v="257249.16"/>
    <x v="0"/>
  </r>
  <r>
    <n v="178145.58828000003"/>
    <n v="3190"/>
    <n v="83284.52"/>
    <x v="0"/>
  </r>
  <r>
    <n v="583584.85499999998"/>
    <n v="10339"/>
    <n v="155085"/>
    <x v="1"/>
  </r>
  <r>
    <n v="140078.97"/>
    <n v="5037"/>
    <n v="75555"/>
    <x v="0"/>
  </r>
  <r>
    <n v="7373355.7651200006"/>
    <n v="464832"/>
    <n v="6222241.1519999998"/>
    <x v="1"/>
  </r>
  <r>
    <n v="2322471.593262"/>
    <n v="48346"/>
    <n v="1076713.7660000001"/>
    <x v="0"/>
  </r>
  <r>
    <n v="4590676.8813760001"/>
    <n v="89489"/>
    <n v="2064153.274"/>
    <x v="0"/>
  </r>
  <r>
    <n v="2279079.2047099997"/>
    <n v="48719"/>
    <n v="1101536.5900000001"/>
    <x v="0"/>
  </r>
  <r>
    <n v="2230305.3729810002"/>
    <n v="46063"/>
    <n v="1028264.349"/>
    <x v="0"/>
  </r>
  <r>
    <n v="5834552.4846960008"/>
    <n v="158052"/>
    <n v="3283372.2480000001"/>
    <x v="0"/>
  </r>
  <r>
    <n v="3482864.5897799996"/>
    <n v="84740"/>
    <n v="1634380.38"/>
    <x v="0"/>
  </r>
  <r>
    <n v="1873737.4983599999"/>
    <n v="31577"/>
    <n v="728797.15999999992"/>
    <x v="0"/>
  </r>
  <r>
    <n v="1232101.1035900002"/>
    <n v="28489"/>
    <n v="632170.91"/>
    <x v="0"/>
  </r>
  <r>
    <n v="874385.74727999989"/>
    <n v="22371"/>
    <n v="489030.06"/>
    <x v="0"/>
  </r>
  <r>
    <n v="3897742.5539999995"/>
    <n v="97446"/>
    <n v="1632220.5"/>
    <x v="0"/>
  </r>
  <r>
    <n v="2706989.9581200001"/>
    <n v="65786"/>
    <n v="1159807.18"/>
    <x v="0"/>
  </r>
  <r>
    <n v="4157987.9154000003"/>
    <n v="98205"/>
    <n v="1771618.2"/>
    <x v="0"/>
  </r>
  <r>
    <n v="2568051.7572600003"/>
    <n v="65319"/>
    <n v="1096052.82"/>
    <x v="0"/>
  </r>
  <r>
    <s v=""/>
    <s v=""/>
    <s v=""/>
    <x v="1"/>
  </r>
  <r>
    <n v="559099.66680000001"/>
    <n v="16395"/>
    <n v="297077.40000000002"/>
    <x v="0"/>
  </r>
  <r>
    <n v="2726438.68224"/>
    <n v="81914"/>
    <n v="1456430.9200000002"/>
    <x v="0"/>
  </r>
  <r>
    <n v="2095018.5379200003"/>
    <n v="65316"/>
    <n v="1161318.48"/>
    <x v="0"/>
  </r>
  <r>
    <n v="518862.40199999994"/>
    <n v="16395"/>
    <n v="293142.59999999998"/>
    <x v="0"/>
  </r>
  <r>
    <n v="512417.80799999996"/>
    <n v="16320"/>
    <n v="287068.79999999999"/>
    <x v="0"/>
  </r>
  <r>
    <n v="532810.43622000003"/>
    <n v="16446"/>
    <n v="285995.94"/>
    <x v="0"/>
  </r>
  <r>
    <n v="946769.06519999995"/>
    <n v="32889"/>
    <n v="588055.31999999995"/>
    <x v="0"/>
  </r>
  <r>
    <s v=""/>
    <s v=""/>
    <s v=""/>
    <x v="0"/>
  </r>
  <r>
    <s v=""/>
    <s v=""/>
    <s v=""/>
    <x v="0"/>
  </r>
  <r>
    <n v="2398388.0858"/>
    <n v="102760"/>
    <n v="1818338.2"/>
    <x v="0"/>
  </r>
  <r>
    <n v="3519254.0199999996"/>
    <n v="111250"/>
    <n v="1986035"/>
    <x v="0"/>
  </r>
  <r>
    <n v="4675723.4616899993"/>
    <n v="148535"/>
    <n v="2477860.8699999996"/>
    <x v="0"/>
  </r>
  <r>
    <n v="3153037.6908"/>
    <n v="53370"/>
    <n v="1225908.8999999999"/>
    <x v="0"/>
  </r>
  <r>
    <n v="952020.57888000016"/>
    <n v="19542"/>
    <n v="443212.56"/>
    <x v="0"/>
  </r>
  <r>
    <n v="1917499.662"/>
    <n v="37700"/>
    <n v="888965.99999999988"/>
    <x v="0"/>
  </r>
  <r>
    <s v=""/>
    <s v=""/>
    <s v=""/>
    <x v="1"/>
  </r>
  <r>
    <n v="2038238.5355199999"/>
    <n v="26002"/>
    <n v="659410.72"/>
    <x v="0"/>
  </r>
  <r>
    <n v="1691055.7487999997"/>
    <n v="25520"/>
    <n v="636213.6"/>
    <x v="0"/>
  </r>
  <r>
    <n v="851531.42960000003"/>
    <n v="13040"/>
    <n v="321696.80000000005"/>
    <x v="0"/>
  </r>
  <r>
    <n v="848655.72576000006"/>
    <n v="12888"/>
    <n v="324906.48000000004"/>
    <x v="0"/>
  </r>
  <r>
    <n v="3811894.9747600006"/>
    <n v="49220"/>
    <n v="1184922.28"/>
    <x v="0"/>
  </r>
  <r>
    <n v="618559.37382400001"/>
    <n v="10136"/>
    <n v="268239.10399999999"/>
    <x v="0"/>
  </r>
  <r>
    <n v="713573.51405999984"/>
    <n v="11834"/>
    <n v="291850.10800000001"/>
    <x v="0"/>
  </r>
  <r>
    <n v="1846118.3805349998"/>
    <n v="22115"/>
    <n v="561300.81500000006"/>
    <x v="0"/>
  </r>
  <r>
    <n v="1508825.4786540002"/>
    <n v="23697"/>
    <n v="589154.81400000001"/>
    <x v="0"/>
  </r>
  <r>
    <n v="726899.51112799987"/>
    <n v="11549"/>
    <n v="297178.86800000002"/>
    <x v="0"/>
  </r>
  <r>
    <n v="1374674.6373360001"/>
    <n v="24024"/>
    <n v="583230.64800000004"/>
    <x v="0"/>
  </r>
  <r>
    <n v="1678654.2937999999"/>
    <n v="53044"/>
    <n v="951078.92"/>
    <x v="0"/>
  </r>
  <r>
    <n v="543396.2803499999"/>
    <n v="17747"/>
    <n v="322108.05"/>
    <x v="0"/>
  </r>
  <r>
    <n v="544973.51691000001"/>
    <n v="17757"/>
    <n v="314831.61"/>
    <x v="0"/>
  </r>
  <r>
    <n v="497679.01768000005"/>
    <n v="17756"/>
    <n v="309309.52"/>
    <x v="0"/>
  </r>
  <r>
    <n v="529342.50095999998"/>
    <n v="17773"/>
    <n v="315648.48000000004"/>
    <x v="0"/>
  </r>
  <r>
    <n v="1054189.3273600002"/>
    <n v="35452"/>
    <n v="633527.24"/>
    <x v="0"/>
  </r>
  <r>
    <n v="474414.61600000004"/>
    <n v="17771"/>
    <n v="315435.25"/>
    <x v="0"/>
  </r>
  <r>
    <n v="684259.07950399991"/>
    <n v="8243"/>
    <n v="213032.092"/>
    <x v="0"/>
  </r>
  <r>
    <n v="709190.432256"/>
    <n v="8056"/>
    <n v="210068.25599999999"/>
    <x v="0"/>
  </r>
  <r>
    <n v="5119109.8560000006"/>
    <n v="136248"/>
    <n v="2534212.8000000003"/>
    <x v="0"/>
  </r>
  <r>
    <n v="13927105.104167998"/>
    <n v="366123"/>
    <n v="4799140.284"/>
    <x v="1"/>
  </r>
  <r>
    <n v="2715464.5791839999"/>
    <n v="66906"/>
    <n v="1123485.5520000001"/>
    <x v="0"/>
  </r>
  <r>
    <n v="602063.95506599999"/>
    <n v="13913"/>
    <n v="244840.97399999999"/>
    <x v="0"/>
  </r>
  <r>
    <n v="607713.168832"/>
    <n v="13811"/>
    <n v="246636.83800000002"/>
    <x v="0"/>
  </r>
  <r>
    <n v="1220502.2952779997"/>
    <n v="27567"/>
    <n v="485675.40599999996"/>
    <x v="0"/>
  </r>
  <r>
    <n v="1866201.9630000002"/>
    <n v="41950"/>
    <n v="749478.7"/>
    <x v="0"/>
  </r>
  <r>
    <n v="4334100.2651520008"/>
    <n v="97624"/>
    <n v="1749031.584"/>
    <x v="0"/>
  </r>
  <r>
    <n v="2892144.9627839997"/>
    <n v="69692"/>
    <n v="1171383.1359999999"/>
    <x v="0"/>
  </r>
  <r>
    <n v="5968270.4774259999"/>
    <n v="80929"/>
    <n v="1943429.0060000001"/>
    <x v="0"/>
  </r>
  <r>
    <n v="959076.30671999999"/>
    <n v="12033"/>
    <n v="290717.28000000003"/>
    <x v="0"/>
  </r>
  <r>
    <n v="918986.58809999982"/>
    <n v="12429"/>
    <n v="319425.3"/>
    <x v="0"/>
  </r>
  <r>
    <n v="799895.62441599998"/>
    <n v="10883"/>
    <n v="269506.61199999996"/>
    <x v="0"/>
  </r>
  <r>
    <n v="1026468.3952800001"/>
    <n v="11980"/>
    <n v="316128.24000000005"/>
    <x v="0"/>
  </r>
  <r>
    <n v="3306763.7259300007"/>
    <n v="46131"/>
    <n v="1208170.8900000001"/>
    <x v="0"/>
  </r>
  <r>
    <n v="2795094.3955199998"/>
    <n v="35426"/>
    <n v="845972.88"/>
    <x v="0"/>
  </r>
  <r>
    <n v="4899640.2692000009"/>
    <n v="72242"/>
    <n v="1734385.936"/>
    <x v="0"/>
  </r>
  <r>
    <n v="758262.76375000004"/>
    <n v="10903"/>
    <n v="263743.57"/>
    <x v="0"/>
  </r>
  <r>
    <n v="5476009.7726400001"/>
    <n v="129387"/>
    <n v="2462234.6100000003"/>
    <x v="0"/>
  </r>
  <r>
    <n v="36356268.144383997"/>
    <n v="459036"/>
    <n v="8292944.3759999992"/>
    <x v="0"/>
  </r>
  <r>
    <n v="6417130.4949119994"/>
    <n v="81023"/>
    <n v="1463761.5179999999"/>
    <x v="0"/>
  </r>
  <r>
    <n v="1689076.5312959997"/>
    <n v="40656"/>
    <n v="972410.20799999998"/>
    <x v="0"/>
  </r>
  <r>
    <n v="5323030.2720000008"/>
    <n v="121597"/>
    <n v="2599135.875"/>
    <x v="0"/>
  </r>
  <r>
    <n v="1794.5839400000002"/>
    <n v="41"/>
    <n v="947.51"/>
    <x v="0"/>
  </r>
  <r>
    <n v="1429443.6819"/>
    <n v="32682"/>
    <n v="783256.81200000003"/>
    <x v="0"/>
  </r>
  <r>
    <n v="1691693.8561600002"/>
    <n v="38654"/>
    <n v="937746.0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54276.57462000003"/>
    <n v="14051"/>
    <n v="251259.98200000002"/>
    <x v="0"/>
  </r>
  <r>
    <n v="347765.08535999997"/>
    <n v="13563"/>
    <n v="235453.68"/>
    <x v="0"/>
  </r>
  <r>
    <n v="336727.00808"/>
    <n v="14138"/>
    <n v="251288.81200000001"/>
    <x v="0"/>
  </r>
  <r>
    <n v="337050.84431800002"/>
    <n v="13577"/>
    <n v="238873.73800000001"/>
    <x v="0"/>
  </r>
  <r>
    <n v="5865190.6470959997"/>
    <n v="226974"/>
    <n v="3065964.7919999999"/>
    <x v="1"/>
  </r>
  <r>
    <n v="4886344.7018400002"/>
    <n v="119868"/>
    <n v="2130054.36"/>
    <x v="0"/>
  </r>
  <r>
    <n v="9656152.3893600013"/>
    <n v="297811"/>
    <n v="5467809.96"/>
    <x v="0"/>
  </r>
  <r>
    <n v="3150515.2837200002"/>
    <n v="90516"/>
    <n v="1590366.12"/>
    <x v="0"/>
  </r>
  <r>
    <s v=""/>
    <s v=""/>
    <s v=""/>
    <x v="0"/>
  </r>
  <r>
    <s v=""/>
    <s v=""/>
    <s v=""/>
    <x v="0"/>
  </r>
  <r>
    <n v="1446269.1152799998"/>
    <n v="36329"/>
    <n v="864993.49"/>
    <x v="0"/>
  </r>
  <r>
    <n v="1524031.4524800002"/>
    <n v="24328"/>
    <n v="569518.48"/>
    <x v="0"/>
  </r>
  <r>
    <n v="1381334.4971280003"/>
    <n v="25657"/>
    <n v="578206.152"/>
    <x v="0"/>
  </r>
  <r>
    <n v="2042531.1969359997"/>
    <n v="30274"/>
    <n v="686795.96400000004"/>
    <x v="0"/>
  </r>
  <r>
    <n v="8001178.9644400002"/>
    <n v="105524"/>
    <n v="2420931.608"/>
    <x v="0"/>
  </r>
  <r>
    <n v="2596194.6652079998"/>
    <n v="40123"/>
    <n v="953081.74200000009"/>
    <x v="0"/>
  </r>
  <r>
    <n v="2222376.4194000005"/>
    <n v="38575"/>
    <n v="866085.9"/>
    <x v="0"/>
  </r>
  <r>
    <n v="1948934.2704"/>
    <n v="32523"/>
    <n v="727214.28"/>
    <x v="0"/>
  </r>
  <r>
    <n v="1689519.1424139997"/>
    <n v="26249"/>
    <n v="614594.08600000001"/>
    <x v="0"/>
  </r>
  <r>
    <n v="4344376.4981760001"/>
    <n v="77488"/>
    <n v="1740535.456"/>
    <x v="0"/>
  </r>
  <r>
    <n v="287047.24325199996"/>
    <n v="3542"/>
    <n v="85865.164000000004"/>
    <x v="0"/>
  </r>
  <r>
    <n v="506166.19057600002"/>
    <n v="15772"/>
    <n v="277808.00800000003"/>
    <x v="0"/>
  </r>
  <r>
    <n v="606001.05773999996"/>
    <n v="15889"/>
    <n v="287749.78999999998"/>
    <x v="0"/>
  </r>
  <r>
    <n v="9939556.3439879995"/>
    <n v="314201"/>
    <n v="5531194.4040000001"/>
    <x v="0"/>
  </r>
  <r>
    <n v="514041.33580800006"/>
    <n v="16016"/>
    <n v="282906.62400000001"/>
    <x v="0"/>
  </r>
  <r>
    <n v="10181936.786111999"/>
    <n v="168354"/>
    <n v="4228379.0640000002"/>
    <x v="0"/>
  </r>
  <r>
    <n v="503577.07325000002"/>
    <n v="15935"/>
    <n v="288582.84999999998"/>
    <x v="0"/>
  </r>
  <r>
    <n v="3321683.1996480003"/>
    <n v="87351"/>
    <n v="1634686.6139999998"/>
    <x v="0"/>
  </r>
  <r>
    <n v="4866254.044032"/>
    <n v="132032"/>
    <n v="2484050.048"/>
    <x v="0"/>
  </r>
  <r>
    <n v="6095014.818239999"/>
    <n v="161864"/>
    <n v="3041424.56"/>
    <x v="0"/>
  </r>
  <r>
    <n v="13686219.694080001"/>
    <n v="352260"/>
    <n v="6682724.4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4891.2568800002"/>
    <n v="30438"/>
    <n v="789561.72000000009"/>
    <x v="0"/>
  </r>
  <r>
    <n v="2873198.2944159997"/>
    <n v="81988"/>
    <n v="1451843.504"/>
    <x v="0"/>
  </r>
  <r>
    <n v="2329743.4949600003"/>
    <n v="65240"/>
    <n v="1166621.6800000002"/>
    <x v="0"/>
  </r>
  <r>
    <n v="15113064.402419999"/>
    <n v="406745"/>
    <n v="7092005.82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05786.99976399995"/>
    <n v="9229"/>
    <n v="233936.691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6894623.5776000004"/>
    <n v="109164"/>
    <n v="2816431.2"/>
    <x v="0"/>
  </r>
  <r>
    <n v="9836172.8611200005"/>
    <n v="265296"/>
    <n v="4663903.68"/>
    <x v="0"/>
  </r>
  <r>
    <s v=""/>
    <s v=""/>
    <s v=""/>
    <x v="0"/>
  </r>
  <r>
    <s v=""/>
    <s v=""/>
    <s v=""/>
    <x v="0"/>
  </r>
  <r>
    <n v="796779.42911999999"/>
    <n v="47856"/>
    <n v="767610.24"/>
    <x v="0"/>
  </r>
  <r>
    <s v=""/>
    <s v=""/>
    <s v=""/>
    <x v="0"/>
  </r>
  <r>
    <s v=""/>
    <s v=""/>
    <s v=""/>
    <x v="0"/>
  </r>
  <r>
    <n v="1231436.3865"/>
    <n v="32766"/>
    <n v="579499.47600000002"/>
    <x v="0"/>
  </r>
  <r>
    <n v="1256357.7015599997"/>
    <n v="32955"/>
    <n v="590949.05999999994"/>
    <x v="0"/>
  </r>
  <r>
    <n v="3798486.036950001"/>
    <n v="98725"/>
    <n v="1772508.6500000001"/>
    <x v="0"/>
  </r>
  <r>
    <n v="2006826.2064"/>
    <n v="189885"/>
    <n v="3068541.6"/>
    <x v="0"/>
  </r>
  <r>
    <s v=""/>
    <s v=""/>
    <s v=""/>
    <x v="0"/>
  </r>
  <r>
    <s v=""/>
    <s v=""/>
    <s v=""/>
    <x v="0"/>
  </r>
  <r>
    <s v=""/>
    <s v=""/>
    <s v=""/>
    <x v="0"/>
  </r>
  <r>
    <n v="348803.76400000002"/>
    <n v="10232"/>
    <n v="148364"/>
    <x v="1"/>
  </r>
  <r>
    <n v="40028.123982000005"/>
    <n v="913"/>
    <n v="15752.902000000002"/>
    <x v="0"/>
  </r>
  <r>
    <n v="53346.539960000009"/>
    <n v="1303"/>
    <n v="20879.272000000001"/>
    <x v="0"/>
  </r>
  <r>
    <n v="8363725.4893920003"/>
    <n v="190712"/>
    <n v="2964808.7519999999"/>
    <x v="0"/>
  </r>
  <r>
    <n v="20741099.824032001"/>
    <n v="287828"/>
    <n v="6213630.8640000001"/>
    <x v="0"/>
  </r>
  <r>
    <n v="3346977.4436999997"/>
    <n v="42585"/>
    <n v="1049209.23"/>
    <x v="0"/>
  </r>
  <r>
    <n v="13695497.3232"/>
    <n v="146839"/>
    <n v="3594618.72"/>
    <x v="0"/>
  </r>
  <r>
    <n v="3970489.8519000001"/>
    <n v="62935"/>
    <n v="1461350.7"/>
    <x v="0"/>
  </r>
  <r>
    <n v="2973199.30908"/>
    <n v="52822"/>
    <n v="1256635.3799999999"/>
    <x v="0"/>
  </r>
  <r>
    <n v="3996095.8930799994"/>
    <n v="88980"/>
    <n v="1193933.6399999999"/>
    <x v="1"/>
  </r>
  <r>
    <n v="3218628.0117600001"/>
    <n v="71673"/>
    <n v="1001128.464"/>
    <x v="1"/>
  </r>
  <r>
    <n v="6349251.8324399991"/>
    <n v="96162"/>
    <n v="2203071.42"/>
    <x v="0"/>
  </r>
  <r>
    <n v="3498694.5620880001"/>
    <n v="53234"/>
    <n v="1243759.176"/>
    <x v="0"/>
  </r>
  <r>
    <n v="2761339.3485599998"/>
    <n v="106023"/>
    <n v="1742169.9359999998"/>
    <x v="0"/>
  </r>
  <r>
    <n v="2651302.4325000006"/>
    <n v="69739"/>
    <n v="1290171.5"/>
    <x v="0"/>
  </r>
  <r>
    <n v="382334.83629599999"/>
    <n v="15078"/>
    <n v="268116.99599999998"/>
    <x v="0"/>
  </r>
  <r>
    <n v="1130001.9238439996"/>
    <n v="44634"/>
    <n v="786361.81199999992"/>
    <x v="0"/>
  </r>
  <r>
    <n v="1763948.8504959997"/>
    <n v="73066"/>
    <n v="1310511.7760000001"/>
    <x v="0"/>
  </r>
  <r>
    <n v="7142951.5920000002"/>
    <n v="181860"/>
    <n v="3353498.4000000004"/>
    <x v="0"/>
  </r>
  <r>
    <n v="7289383.4158080006"/>
    <n v="209856"/>
    <n v="3622953.9839999997"/>
    <x v="0"/>
  </r>
  <r>
    <n v="11367661.728"/>
    <n v="135840"/>
    <n v="3487012.8000000003"/>
    <x v="0"/>
  </r>
  <r>
    <n v="17016508.704319999"/>
    <n v="239584"/>
    <n v="5704495.04"/>
    <x v="0"/>
  </r>
  <r>
    <n v="3258272.8464000002"/>
    <n v="41170"/>
    <n v="949380.2"/>
    <x v="0"/>
  </r>
  <r>
    <n v="10885237.42716"/>
    <n v="132078"/>
    <n v="3261005.8200000003"/>
    <x v="0"/>
  </r>
  <r>
    <n v="8967061.5787799992"/>
    <n v="110463"/>
    <n v="2777039.82"/>
    <x v="0"/>
  </r>
  <r>
    <n v="3200557.9974479992"/>
    <n v="52942"/>
    <n v="1181453.672"/>
    <x v="0"/>
  </r>
  <r>
    <n v="1777647.6006399996"/>
    <n v="41570"/>
    <n v="768878.72"/>
    <x v="0"/>
  </r>
  <r>
    <n v="1699436.7104"/>
    <n v="48610"/>
    <n v="808870.40000000002"/>
    <x v="0"/>
  </r>
  <r>
    <n v="1211472.0315000003"/>
    <n v="13450"/>
    <n v="298025.10000000003"/>
    <x v="0"/>
  </r>
  <r>
    <n v="10319097.392445998"/>
    <n v="134278"/>
    <n v="2974660.534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984565.4179999996"/>
    <n v="81270"/>
    <n v="1824511.5"/>
    <x v="0"/>
  </r>
  <r>
    <n v="2880824.9470000002"/>
    <n v="113305"/>
    <n v="2014562.9000000001"/>
    <x v="0"/>
  </r>
  <r>
    <n v="1399803.6192000001"/>
    <n v="56112"/>
    <n v="970737.60000000009"/>
    <x v="0"/>
  </r>
  <r>
    <n v="722136.66953999992"/>
    <n v="28281"/>
    <n v="509623.62"/>
    <x v="0"/>
  </r>
  <r>
    <n v="1773452.94"/>
    <n v="70700"/>
    <n v="1218868"/>
    <x v="0"/>
  </r>
  <r>
    <n v="688094.3504"/>
    <n v="28256"/>
    <n v="486285.76"/>
    <x v="0"/>
  </r>
  <r>
    <n v="1523056.2336300001"/>
    <n v="70559"/>
    <n v="1221376.2899999998"/>
    <x v="0"/>
  </r>
  <r>
    <n v="1577762.5247999998"/>
    <n v="70752"/>
    <n v="1218349.44"/>
    <x v="0"/>
  </r>
  <r>
    <n v="1628536.29308"/>
    <n v="70943"/>
    <n v="1258528.8199999998"/>
    <x v="0"/>
  </r>
  <r>
    <n v="3427979.7524000001"/>
    <n v="49420"/>
    <n v="1106513.8"/>
    <x v="0"/>
  </r>
  <r>
    <n v="1089882.3178439999"/>
    <n v="42342"/>
    <n v="742932.73199999996"/>
    <x v="0"/>
  </r>
  <r>
    <n v="6211916.4227999998"/>
    <n v="122110"/>
    <n v="2740148.4000000004"/>
    <x v="0"/>
  </r>
  <r>
    <n v="2019702.3930000004"/>
    <n v="25290"/>
    <n v="519203.7"/>
    <x v="0"/>
  </r>
  <r>
    <n v="889949.33496000001"/>
    <n v="12444"/>
    <n v="301269.24"/>
    <x v="0"/>
  </r>
  <r>
    <n v="3658210.9180799997"/>
    <n v="62908"/>
    <n v="1509162.92"/>
    <x v="0"/>
  </r>
  <r>
    <s v=""/>
    <s v=""/>
    <s v=""/>
    <x v="0"/>
  </r>
  <r>
    <s v=""/>
    <s v=""/>
    <s v=""/>
    <x v="0"/>
  </r>
  <r>
    <n v="4241859.3184000002"/>
    <n v="57376"/>
    <n v="1336860.8"/>
    <x v="0"/>
  </r>
  <r>
    <n v="2756766.4739999999"/>
    <n v="32967"/>
    <n v="725274"/>
    <x v="0"/>
  </r>
  <r>
    <n v="7453622.9615639988"/>
    <n v="83746"/>
    <n v="1915606.004"/>
    <x v="0"/>
  </r>
  <r>
    <n v="13711956.342167998"/>
    <n v="183272"/>
    <n v="4382216.7920000004"/>
    <x v="0"/>
  </r>
  <r>
    <n v="956070.95205600013"/>
    <n v="12892"/>
    <n v="307319.49599999998"/>
    <x v="0"/>
  </r>
  <r>
    <n v="3090551.3811039994"/>
    <n v="35519"/>
    <n v="922002.20199999993"/>
    <x v="0"/>
  </r>
  <r>
    <n v="7984942.9439999992"/>
    <n v="116160"/>
    <n v="2706760.32"/>
    <x v="0"/>
  </r>
  <r>
    <n v="2266821.5868479996"/>
    <n v="30212"/>
    <n v="681341.02399999998"/>
    <x v="0"/>
  </r>
  <r>
    <n v="1543975.70688"/>
    <n v="33732"/>
    <n v="744802.55999999994"/>
    <x v="0"/>
  </r>
  <r>
    <n v="1540902.5930059999"/>
    <n v="33733"/>
    <n v="744757.174"/>
    <x v="0"/>
  </r>
  <r>
    <n v="5481807.4938000003"/>
    <n v="90303"/>
    <n v="2036332.6500000001"/>
    <x v="0"/>
  </r>
  <r>
    <n v="3090628.4557500002"/>
    <n v="37421"/>
    <n v="876774.03"/>
    <x v="0"/>
  </r>
  <r>
    <n v="4651836.7290399997"/>
    <n v="55868"/>
    <n v="1327200.2080000001"/>
    <x v="0"/>
  </r>
  <r>
    <n v="14191153.667856"/>
    <n v="202844"/>
    <n v="5244328.7759999996"/>
    <x v="0"/>
  </r>
  <r>
    <n v="4171689.8477519997"/>
    <n v="56098"/>
    <n v="1329410.4040000001"/>
    <x v="0"/>
  </r>
  <r>
    <n v="19674941.421804003"/>
    <n v="234438"/>
    <n v="5531330.1720000003"/>
    <x v="0"/>
  </r>
  <r>
    <n v="2111476.4563199999"/>
    <n v="33312"/>
    <n v="763644.28799999994"/>
    <x v="0"/>
  </r>
  <r>
    <n v="988166.58902000007"/>
    <n v="12779"/>
    <n v="330490.49799999996"/>
    <x v="0"/>
  </r>
  <r>
    <n v="754083.49529600004"/>
    <n v="12728"/>
    <n v="297351.53599999996"/>
    <x v="0"/>
  </r>
  <r>
    <n v="3180027.2011520006"/>
    <n v="50807"/>
    <n v="1179535.3120000002"/>
    <x v="0"/>
  </r>
  <r>
    <n v="852778.22147200012"/>
    <n v="12692"/>
    <n v="320955.296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808937.5820000004"/>
    <n v="125700"/>
    <n v="2651013"/>
    <x v="0"/>
  </r>
  <r>
    <n v="1466189.7599999998"/>
    <n v="28096"/>
    <n v="688352"/>
    <x v="0"/>
  </r>
  <r>
    <n v="253869.65690999999"/>
    <n v="7429"/>
    <n v="173764.31"/>
    <x v="0"/>
  </r>
  <r>
    <n v="232.13670000000002"/>
    <n v="10"/>
    <n v="197.89999999999998"/>
    <x v="0"/>
  </r>
  <r>
    <n v="871.03971000000001"/>
    <n v="27"/>
    <n v="500.31000000000006"/>
    <x v="0"/>
  </r>
  <r>
    <n v="70186.121499999994"/>
    <n v="2770"/>
    <n v="55483.100000000006"/>
    <x v="0"/>
  </r>
  <r>
    <n v="1000.9992500000001"/>
    <n v="25"/>
    <n v="500.75"/>
    <x v="0"/>
  </r>
  <r>
    <n v="889444.62242999999"/>
    <n v="19929"/>
    <n v="436644.39"/>
    <x v="0"/>
  </r>
  <r>
    <n v="291061.11636000004"/>
    <n v="9723"/>
    <n v="182597.94"/>
    <x v="0"/>
  </r>
  <r>
    <n v="67944.687720000002"/>
    <n v="3038"/>
    <n v="49306.74"/>
    <x v="0"/>
  </r>
  <r>
    <n v="438193.12932000001"/>
    <n v="21897"/>
    <n v="344220.84"/>
    <x v="0"/>
  </r>
  <r>
    <n v="2784092.535098"/>
    <n v="61861"/>
    <n v="1385810.122"/>
    <x v="0"/>
  </r>
  <r>
    <n v="4738534.8660000004"/>
    <n v="79551"/>
    <n v="1822513.41"/>
    <x v="0"/>
  </r>
  <r>
    <n v="1423986.2454240001"/>
    <n v="32898"/>
    <n v="746324.02800000005"/>
    <x v="0"/>
  </r>
  <r>
    <n v="2479659.50232"/>
    <n v="49092"/>
    <n v="1096224.3599999999"/>
    <x v="0"/>
  </r>
  <r>
    <n v="7823025.2060999991"/>
    <n v="156699"/>
    <n v="3539830.41"/>
    <x v="0"/>
  </r>
  <r>
    <n v="2259338.4585200003"/>
    <n v="42374"/>
    <n v="997060.22000000009"/>
    <x v="0"/>
  </r>
  <r>
    <n v="1581749.32464"/>
    <n v="32436"/>
    <n v="761921.6399999999"/>
    <x v="0"/>
  </r>
  <r>
    <n v="1108984.93536"/>
    <n v="22359"/>
    <n v="524094.96"/>
    <x v="0"/>
  </r>
  <r>
    <n v="5054683.6644000001"/>
    <n v="93710"/>
    <n v="2170323.6"/>
    <x v="0"/>
  </r>
  <r>
    <n v="3539664.9132000003"/>
    <n v="97150"/>
    <n v="1745396.9000000001"/>
    <x v="0"/>
  </r>
  <r>
    <n v="1683870.6662880001"/>
    <n v="30076"/>
    <n v="779930.83199999994"/>
    <x v="0"/>
  </r>
  <r>
    <n v="4292788.2782400008"/>
    <n v="58984"/>
    <n v="1378102.176"/>
    <x v="0"/>
  </r>
  <r>
    <n v="10951874.844000001"/>
    <n v="232325"/>
    <n v="5165978.7"/>
    <x v="0"/>
  </r>
  <r>
    <n v="7101707.8576499987"/>
    <n v="174575"/>
    <n v="3887086.9499999997"/>
    <x v="0"/>
  </r>
  <r>
    <n v="1611307.8441239998"/>
    <n v="30007"/>
    <n v="698442.93200000003"/>
    <x v="0"/>
  </r>
  <r>
    <n v="2698902.6063999999"/>
    <n v="88691"/>
    <n v="1533467.39"/>
    <x v="0"/>
  </r>
  <r>
    <n v="962398.52755200013"/>
    <n v="29786"/>
    <n v="520778.42400000006"/>
    <x v="0"/>
  </r>
  <r>
    <n v="425359.28015999997"/>
    <n v="16360"/>
    <n v="291142.56"/>
    <x v="0"/>
  </r>
  <r>
    <n v="837881.54361899989"/>
    <n v="32761"/>
    <n v="588813.45299999998"/>
    <x v="0"/>
  </r>
  <r>
    <n v="1265080.1516819997"/>
    <n v="48754"/>
    <n v="871867.78200000001"/>
    <x v="0"/>
  </r>
  <r>
    <n v="1139538.0206600002"/>
    <n v="48380"/>
    <n v="867888.82"/>
    <x v="0"/>
  </r>
  <r>
    <n v="1542810.4246980001"/>
    <n v="64726"/>
    <n v="1093416.318"/>
    <x v="0"/>
  </r>
  <r>
    <n v="725193.32316000003"/>
    <n v="32870"/>
    <n v="565232.52"/>
    <x v="0"/>
  </r>
  <r>
    <n v="1167269.4860759997"/>
    <n v="48987"/>
    <n v="876328.44299999997"/>
    <x v="0"/>
  </r>
  <r>
    <n v="1919689.6847200003"/>
    <n v="81238"/>
    <n v="1424102.1400000001"/>
    <x v="0"/>
  </r>
  <r>
    <n v="378879.70291200001"/>
    <n v="16248"/>
    <n v="283592.592"/>
    <x v="0"/>
  </r>
  <r>
    <n v="680025.28475700016"/>
    <n v="32537"/>
    <n v="574831.179"/>
    <x v="0"/>
  </r>
  <r>
    <n v="561470.32127999992"/>
    <n v="17704"/>
    <n v="311236.31999999995"/>
    <x v="0"/>
  </r>
  <r>
    <n v="2187822.1764060003"/>
    <n v="70713"/>
    <n v="1273470.4170000001"/>
    <x v="0"/>
  </r>
  <r>
    <n v="1109964.4749180002"/>
    <n v="35577"/>
    <n v="622526.34600000002"/>
    <x v="0"/>
  </r>
  <r>
    <n v="480381.91499999998"/>
    <n v="17723"/>
    <n v="320254.61"/>
    <x v="0"/>
  </r>
  <r>
    <n v="486511.31200000003"/>
    <n v="17750"/>
    <n v="315098"/>
    <x v="0"/>
  </r>
  <r>
    <n v="416982.01680000004"/>
    <n v="13994"/>
    <n v="249093.2"/>
    <x v="0"/>
  </r>
  <r>
    <n v="380713.133394"/>
    <n v="14069"/>
    <n v="256027.66200000001"/>
    <x v="0"/>
  </r>
  <r>
    <n v="658122.51367800019"/>
    <n v="28161"/>
    <n v="482848.50599999999"/>
    <x v="0"/>
  </r>
  <r>
    <n v="2029479.60864"/>
    <n v="71335"/>
    <n v="1191009.1600000001"/>
    <x v="0"/>
  </r>
  <r>
    <n v="2310305.4251999999"/>
    <n v="81999"/>
    <n v="1453022.2799999998"/>
    <x v="0"/>
  </r>
  <r>
    <n v="3549985.9775"/>
    <n v="113314"/>
    <n v="2011323.5"/>
    <x v="0"/>
  </r>
  <r>
    <n v="867375.59999999986"/>
    <n v="15000"/>
    <n v="329550"/>
    <x v="0"/>
  </r>
  <r>
    <n v="454275.81540000008"/>
    <n v="16033"/>
    <n v="285708.06"/>
    <x v="0"/>
  </r>
  <r>
    <n v="466066.17549000005"/>
    <n v="15789"/>
    <n v="287517.69"/>
    <x v="0"/>
  </r>
  <r>
    <n v="446900.53548000002"/>
    <n v="15666"/>
    <n v="276034.92000000004"/>
    <x v="0"/>
  </r>
  <r>
    <n v="448653.30197999999"/>
    <n v="16311"/>
    <n v="284137.62000000005"/>
    <x v="0"/>
  </r>
  <r>
    <n v="894605.86005000002"/>
    <n v="32585"/>
    <n v="544495.35"/>
    <x v="0"/>
  </r>
  <r>
    <n v="1438949.46104"/>
    <n v="48274"/>
    <n v="832243.75999999989"/>
    <x v="0"/>
  </r>
  <r>
    <n v="1438974.9926700003"/>
    <n v="49229"/>
    <n v="886614.29"/>
    <x v="0"/>
  </r>
  <r>
    <n v="1981403.1240000003"/>
    <n v="65300"/>
    <n v="1127078"/>
    <x v="0"/>
  </r>
  <r>
    <n v="422140.32328000007"/>
    <n v="16006"/>
    <n v="278824.52"/>
    <x v="0"/>
  </r>
  <r>
    <n v="3474955.897992"/>
    <n v="113187"/>
    <n v="2007484.632"/>
    <x v="0"/>
  </r>
  <r>
    <n v="437434.46092799999"/>
    <n v="14142"/>
    <n v="250822.51200000002"/>
    <x v="0"/>
  </r>
  <r>
    <n v="231622.25595599998"/>
    <n v="3881"/>
    <n v="91118.118000000002"/>
    <x v="0"/>
  </r>
  <r>
    <n v="3377111.6192549998"/>
    <n v="55805"/>
    <n v="1295401.4650000001"/>
    <x v="0"/>
  </r>
  <r>
    <n v="2405139.8319899999"/>
    <n v="44657"/>
    <n v="1008444.3740000001"/>
    <x v="0"/>
  </r>
  <r>
    <n v="3663256.1293440005"/>
    <n v="73188"/>
    <n v="1674248.6880000001"/>
    <x v="0"/>
  </r>
  <r>
    <n v="2984105.4990300001"/>
    <n v="71289"/>
    <n v="1610418.51"/>
    <x v="0"/>
  </r>
  <r>
    <n v="1562651.4134"/>
    <n v="26810"/>
    <n v="617648.78"/>
    <x v="0"/>
  </r>
  <r>
    <n v="1026720.5372159999"/>
    <n v="20922"/>
    <n v="530330.85600000003"/>
    <x v="0"/>
  </r>
  <r>
    <n v="969871.34664"/>
    <n v="23880"/>
    <n v="537920.88"/>
    <x v="0"/>
  </r>
  <r>
    <n v="1863543.5468400002"/>
    <n v="44570"/>
    <n v="989142.01"/>
    <x v="0"/>
  </r>
  <r>
    <n v="2630933.2895039995"/>
    <n v="82344"/>
    <n v="1856692.5119999999"/>
    <x v="0"/>
  </r>
  <r>
    <n v="597194.11023999995"/>
    <n v="12592"/>
    <n v="283030.38400000002"/>
    <x v="0"/>
  </r>
  <r>
    <n v="4608188.068186"/>
    <n v="88399"/>
    <n v="2011430.8460000001"/>
    <x v="0"/>
  </r>
  <r>
    <n v="395730.61596900003"/>
    <n v="7947"/>
    <n v="182280.33900000001"/>
    <x v="0"/>
  </r>
  <r>
    <n v="247445.16891600002"/>
    <n v="8084"/>
    <n v="174379.96400000001"/>
    <x v="0"/>
  </r>
  <r>
    <n v="225344.67568199997"/>
    <n v="6207"/>
    <n v="130862.181"/>
    <x v="0"/>
  </r>
  <r>
    <n v="3571420.0802219994"/>
    <n v="77283"/>
    <n v="1798298.1269999999"/>
    <x v="0"/>
  </r>
  <r>
    <n v="2308648.6145060002"/>
    <n v="44486"/>
    <n v="1047956.7019999999"/>
    <x v="0"/>
  </r>
  <r>
    <n v="9839475.1197839994"/>
    <n v="187318"/>
    <n v="4525977.5159999998"/>
    <x v="0"/>
  </r>
  <r>
    <n v="2315333.1069329996"/>
    <n v="49863"/>
    <n v="1117978.3229999999"/>
    <x v="0"/>
  </r>
  <r>
    <n v="63794.661809999998"/>
    <n v="1551"/>
    <n v="33951.39"/>
    <x v="0"/>
  </r>
  <r>
    <n v="811481.17315999989"/>
    <n v="20104"/>
    <n v="452078.64799999999"/>
    <x v="0"/>
  </r>
  <r>
    <n v="488014.47063200001"/>
    <n v="9529"/>
    <n v="223245.41200000001"/>
    <x v="0"/>
  </r>
  <r>
    <n v="575051.38026000001"/>
    <n v="12621"/>
    <n v="291608.20500000002"/>
    <x v="0"/>
  </r>
  <r>
    <n v="1495887.9352000002"/>
    <n v="31624"/>
    <n v="751702.48"/>
    <x v="0"/>
  </r>
  <r>
    <n v="666857.5505120001"/>
    <n v="15011"/>
    <n v="336966.92800000001"/>
    <x v="0"/>
  </r>
  <r>
    <n v="350899.78290000005"/>
    <n v="7599"/>
    <n v="179488.38"/>
    <x v="0"/>
  </r>
  <r>
    <n v="1206633.9284999999"/>
    <n v="27711"/>
    <n v="618786.63"/>
    <x v="0"/>
  </r>
  <r>
    <n v="5972305.654223999"/>
    <n v="113969"/>
    <n v="2670977.4840000002"/>
    <x v="0"/>
  </r>
  <r>
    <n v="6077971.5192"/>
    <n v="98973"/>
    <n v="2296173.6"/>
    <x v="0"/>
  </r>
  <r>
    <n v="2965283.8169759996"/>
    <n v="58434"/>
    <n v="1390846.068"/>
    <x v="0"/>
  </r>
  <r>
    <n v="7629764.4171839999"/>
    <n v="160629"/>
    <n v="3792129.432"/>
    <x v="0"/>
  </r>
  <r>
    <n v="3597311.7410999998"/>
    <n v="111473"/>
    <n v="1981989.9400000002"/>
    <x v="0"/>
  </r>
  <r>
    <n v="6550097.1864000009"/>
    <n v="205692"/>
    <n v="3661317.6"/>
    <x v="0"/>
  </r>
  <r>
    <n v="1433433.7426500001"/>
    <n v="47775"/>
    <n v="861956.55"/>
    <x v="0"/>
  </r>
  <r>
    <n v="1378312.8631999998"/>
    <n v="24440"/>
    <n v="594869.6"/>
    <x v="0"/>
  </r>
  <r>
    <n v="959661.8719599999"/>
    <n v="14887"/>
    <n v="365029.24"/>
    <x v="0"/>
  </r>
  <r>
    <n v="1312803.2979600001"/>
    <n v="24164"/>
    <n v="587910.12"/>
    <x v="0"/>
  </r>
  <r>
    <n v="720605.74049999996"/>
    <n v="10485"/>
    <n v="248913.9"/>
    <x v="0"/>
  </r>
  <r>
    <n v="1204895.9008200001"/>
    <n v="21454"/>
    <n v="530557.42000000004"/>
    <x v="0"/>
  </r>
  <r>
    <n v="1067521.7341199999"/>
    <n v="18426"/>
    <n v="459544.44"/>
    <x v="0"/>
  </r>
  <r>
    <n v="1099567.9124999999"/>
    <n v="30335"/>
    <n v="542996.5"/>
    <x v="0"/>
  </r>
  <r>
    <n v="1843539.3723600002"/>
    <n v="44522"/>
    <n v="743962.62"/>
    <x v="0"/>
  </r>
  <r>
    <n v="2411740.656"/>
    <n v="59922"/>
    <n v="1004891.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54179.07201999996"/>
    <n v="15790"/>
    <n v="283177.86000000004"/>
    <x v="0"/>
  </r>
  <r>
    <n v="556850.0736"/>
    <n v="15872"/>
    <n v="282521.60000000003"/>
    <x v="0"/>
  </r>
  <r>
    <n v="610440.51629399997"/>
    <n v="15909"/>
    <n v="283530.19799999997"/>
    <x v="0"/>
  </r>
  <r>
    <n v="645943.18932"/>
    <n v="16060"/>
    <n v="285562.86"/>
    <x v="0"/>
  </r>
  <r>
    <n v="1193698.6275240001"/>
    <n v="31223"/>
    <n v="551616.74100000004"/>
    <x v="0"/>
  </r>
  <r>
    <n v="794885.4233599999"/>
    <n v="12040"/>
    <n v="297821.44"/>
    <x v="0"/>
  </r>
  <r>
    <n v="1123074.848912"/>
    <n v="29717"/>
    <n v="544653.17599999998"/>
    <x v="0"/>
  </r>
  <r>
    <n v="732602.22578400001"/>
    <n v="15958"/>
    <n v="282967.25599999999"/>
    <x v="0"/>
  </r>
  <r>
    <n v="694309.5694080001"/>
    <n v="15771"/>
    <n v="278168.89800000004"/>
    <x v="0"/>
  </r>
  <r>
    <n v="638932.19913600013"/>
    <n v="15617"/>
    <n v="280356.38400000002"/>
    <x v="0"/>
  </r>
  <r>
    <n v="3443396.6779200006"/>
    <n v="79580"/>
    <n v="1412385.84"/>
    <x v="0"/>
  </r>
  <r>
    <n v="3348517.4985599997"/>
    <n v="79404"/>
    <n v="1391158.08"/>
    <x v="0"/>
  </r>
  <r>
    <n v="2210859.7341710003"/>
    <n v="47729"/>
    <n v="862606.21700000006"/>
    <x v="0"/>
  </r>
  <r>
    <n v="1301895.742206"/>
    <n v="31847"/>
    <n v="572513.51899999997"/>
    <x v="0"/>
  </r>
  <r>
    <n v="4022420.769576"/>
    <n v="60698"/>
    <n v="1573717.0460000001"/>
    <x v="0"/>
  </r>
  <r>
    <n v="574271.92799999996"/>
    <n v="15724"/>
    <n v="283032"/>
    <x v="0"/>
  </r>
  <r>
    <n v="2544045.3086399999"/>
    <n v="62964"/>
    <n v="1110936.8159999999"/>
    <x v="0"/>
  </r>
  <r>
    <n v="1191618.7872599999"/>
    <n v="29971"/>
    <n v="529138.005"/>
    <x v="0"/>
  </r>
  <r>
    <n v="1247167.1912160001"/>
    <n v="31307"/>
    <n v="558266.424"/>
    <x v="0"/>
  </r>
  <r>
    <n v="628767.48844800005"/>
    <n v="15796"/>
    <n v="274092.19199999998"/>
    <x v="0"/>
  </r>
  <r>
    <n v="1144450.9439999999"/>
    <n v="31538"/>
    <n v="567684"/>
    <x v="0"/>
  </r>
  <r>
    <n v="1270915.3228580002"/>
    <n v="31313"/>
    <n v="565857.223"/>
    <x v="0"/>
  </r>
  <r>
    <n v="1496984.030454"/>
    <n v="20883"/>
    <n v="542582.10600000003"/>
    <x v="0"/>
  </r>
  <r>
    <n v="4526210.2762799999"/>
    <n v="111276"/>
    <n v="1977374.52"/>
    <x v="0"/>
  </r>
  <r>
    <n v="1264379.5296"/>
    <n v="31086"/>
    <n v="547113.60000000009"/>
    <x v="0"/>
  </r>
  <r>
    <n v="1248857.4663"/>
    <n v="30243"/>
    <n v="535301.1"/>
    <x v="0"/>
  </r>
  <r>
    <n v="577199.89569999999"/>
    <n v="15413"/>
    <n v="278975.30000000005"/>
    <x v="0"/>
  </r>
  <r>
    <n v="557407.50359999994"/>
    <n v="14964"/>
    <n v="267855.59999999998"/>
    <x v="0"/>
  </r>
  <r>
    <n v="850953.43799999997"/>
    <n v="15570"/>
    <n v="406377"/>
    <x v="0"/>
  </r>
  <r>
    <n v="603114.87599999993"/>
    <n v="14715"/>
    <n v="267813"/>
    <x v="0"/>
  </r>
  <r>
    <n v="573024.03840000008"/>
    <n v="15593"/>
    <n v="274436.80000000005"/>
    <x v="0"/>
  </r>
  <r>
    <n v="1263527.9447999999"/>
    <n v="31326"/>
    <n v="557602.80000000005"/>
    <x v="0"/>
  </r>
  <r>
    <n v="1241921.2079999999"/>
    <n v="31240"/>
    <n v="552948"/>
    <x v="0"/>
  </r>
  <r>
    <n v="2733865.2197999996"/>
    <n v="35871"/>
    <n v="934654.77600000007"/>
    <x v="0"/>
  </r>
  <r>
    <n v="2907208.3266000003"/>
    <n v="73391"/>
    <n v="1299020.7"/>
    <x v="0"/>
  </r>
  <r>
    <n v="2487738.1996799996"/>
    <n v="60048"/>
    <n v="1131304.32"/>
    <x v="0"/>
  </r>
  <r>
    <n v="2212963.228476"/>
    <n v="51026"/>
    <n v="919386.46799999999"/>
    <x v="0"/>
  </r>
  <r>
    <n v="1605463.5179699999"/>
    <n v="43611"/>
    <n v="776711.90999999992"/>
    <x v="0"/>
  </r>
  <r>
    <n v="2257753.1750999996"/>
    <n v="58990"/>
    <n v="1124939.3"/>
    <x v="0"/>
  </r>
  <r>
    <n v="6566185.8151200004"/>
    <n v="179292"/>
    <n v="3221877.2399999998"/>
    <x v="0"/>
  </r>
  <r>
    <n v="3101083.7352"/>
    <n v="88121"/>
    <n v="1667249.32"/>
    <x v="0"/>
  </r>
  <r>
    <n v="507313.57754000003"/>
    <n v="13153"/>
    <n v="231755.86000000002"/>
    <x v="0"/>
  </r>
  <r>
    <n v="2028642.6373200004"/>
    <n v="51636"/>
    <n v="930997.08000000007"/>
    <x v="0"/>
  </r>
  <r>
    <n v="2827447.7153999996"/>
    <n v="78015"/>
    <n v="1407390.5999999999"/>
    <x v="0"/>
  </r>
  <r>
    <n v="475907.4454400001"/>
    <n v="12752"/>
    <n v="226730.56000000003"/>
    <x v="0"/>
  </r>
  <r>
    <n v="1488314.5562999998"/>
    <n v="46042"/>
    <n v="820008.0199999999"/>
    <x v="0"/>
  </r>
  <r>
    <n v="1100615.4404"/>
    <n v="30478"/>
    <n v="534279.34000000008"/>
    <x v="0"/>
  </r>
  <r>
    <n v="418141.54719999997"/>
    <n v="16199"/>
    <n v="286398.32"/>
    <x v="0"/>
  </r>
  <r>
    <n v="2146601.9247999997"/>
    <n v="80110"/>
    <n v="1429162.4"/>
    <x v="0"/>
  </r>
  <r>
    <n v="868970.4543000001"/>
    <n v="32238"/>
    <n v="581251.14"/>
    <x v="0"/>
  </r>
  <r>
    <n v="840084.43375999981"/>
    <n v="32791"/>
    <n v="592861.27999999991"/>
    <x v="0"/>
  </r>
  <r>
    <n v="1702900.9777499998"/>
    <n v="46065"/>
    <n v="822260.25000000012"/>
    <x v="0"/>
  </r>
  <r>
    <n v="534740.90696000005"/>
    <n v="15101"/>
    <n v="260341.24"/>
    <x v="0"/>
  </r>
  <r>
    <n v="499227.72899999999"/>
    <n v="15113"/>
    <n v="259339.08000000002"/>
    <x v="0"/>
  </r>
  <r>
    <n v="1512510.2578799999"/>
    <n v="45679"/>
    <n v="764666.46"/>
    <x v="0"/>
  </r>
  <r>
    <n v="753875.40404000005"/>
    <n v="26059"/>
    <n v="463068.43"/>
    <x v="0"/>
  </r>
  <r>
    <n v="618710.18176000006"/>
    <n v="25426"/>
    <n v="453599.83999999997"/>
    <x v="0"/>
  </r>
  <r>
    <n v="751217.0392"/>
    <n v="25990"/>
    <n v="468339.8"/>
    <x v="0"/>
  </r>
  <r>
    <n v="458526.18672"/>
    <n v="13188"/>
    <n v="232636.32"/>
    <x v="0"/>
  </r>
  <r>
    <n v="401041.24799999996"/>
    <n v="13225"/>
    <n v="236463"/>
    <x v="0"/>
  </r>
  <r>
    <n v="8695182.9056400005"/>
    <n v="239267"/>
    <n v="4182387.16"/>
    <x v="0"/>
  </r>
  <r>
    <n v="2799779.1696000006"/>
    <n v="78792"/>
    <n v="1347343.2000000002"/>
    <x v="0"/>
  </r>
  <r>
    <n v="17523424.136699997"/>
    <n v="476430"/>
    <n v="8380403.7000000002"/>
    <x v="0"/>
  </r>
  <r>
    <n v="1674822.2805599999"/>
    <n v="47059"/>
    <n v="832003.12"/>
    <x v="0"/>
  </r>
  <r>
    <n v="477729.03815999988"/>
    <n v="15948"/>
    <n v="268085.88"/>
    <x v="0"/>
  </r>
  <r>
    <n v="1696451.7947500001"/>
    <n v="47783"/>
    <n v="817567.13"/>
    <x v="0"/>
  </r>
  <r>
    <n v="1771461.4720000001"/>
    <n v="47702"/>
    <n v="839555.20000000007"/>
    <x v="0"/>
  </r>
  <r>
    <n v="1148278.9331999999"/>
    <n v="31739"/>
    <n v="556067.28"/>
    <x v="0"/>
  </r>
  <r>
    <n v="3076580.6392799998"/>
    <n v="80711"/>
    <n v="1805505.07"/>
    <x v="0"/>
  </r>
  <r>
    <n v="3371765.9883600003"/>
    <n v="95172"/>
    <n v="1668365.1600000001"/>
    <x v="0"/>
  </r>
  <r>
    <n v="2888169.5391599997"/>
    <n v="79538"/>
    <n v="1400664.18"/>
    <x v="0"/>
  </r>
  <r>
    <n v="13385073.765000001"/>
    <n v="409674"/>
    <n v="7169295"/>
    <x v="0"/>
  </r>
  <r>
    <n v="13621736.849600002"/>
    <n v="419947"/>
    <n v="7391067.2000000002"/>
    <x v="0"/>
  </r>
  <r>
    <n v="1260854.7544500001"/>
    <n v="44521"/>
    <n v="803604.05"/>
    <x v="0"/>
  </r>
  <r>
    <n v="1258911.1288319998"/>
    <n v="44146"/>
    <n v="763902.38399999996"/>
    <x v="0"/>
  </r>
  <r>
    <n v="2021260.6160999998"/>
    <n v="95090"/>
    <n v="1600364.7"/>
    <x v="0"/>
  </r>
  <r>
    <n v="1020295.0044000001"/>
    <n v="9894"/>
    <n v="255265.2"/>
    <x v="0"/>
  </r>
  <r>
    <n v="1080014.0715000001"/>
    <n v="9945"/>
    <n v="257575.5"/>
    <x v="0"/>
  </r>
  <r>
    <n v="943868.37999999989"/>
    <n v="9035"/>
    <n v="234910"/>
    <x v="0"/>
  </r>
  <r>
    <s v=""/>
    <s v=""/>
    <s v=""/>
    <x v="0"/>
  </r>
  <r>
    <s v=""/>
    <s v=""/>
    <s v=""/>
    <x v="0"/>
  </r>
  <r>
    <n v="9801989.8816320021"/>
    <n v="224604"/>
    <n v="3947639.9040000001"/>
    <x v="0"/>
  </r>
  <r>
    <n v="16441740.0448"/>
    <n v="556885"/>
    <n v="10816934.24"/>
    <x v="0"/>
  </r>
  <r>
    <s v=""/>
    <s v=""/>
    <s v=""/>
    <x v="0"/>
  </r>
  <r>
    <n v="700098.37326000002"/>
    <n v="10765"/>
    <n v="271988.49"/>
    <x v="0"/>
  </r>
  <r>
    <n v="1627440.7505919999"/>
    <n v="23264"/>
    <n v="552799.16800000006"/>
    <x v="0"/>
  </r>
  <r>
    <n v="1788651.3707359997"/>
    <n v="23476"/>
    <n v="608591.82400000002"/>
    <x v="0"/>
  </r>
  <r>
    <n v="5826757.8977279998"/>
    <n v="82032"/>
    <n v="2120363.1359999999"/>
    <x v="0"/>
  </r>
  <r>
    <n v="5709072.6127260001"/>
    <n v="76469"/>
    <n v="1928089.3659999999"/>
    <x v="0"/>
  </r>
  <r>
    <n v="4184776.8872999996"/>
    <n v="58095"/>
    <n v="1386146.7"/>
    <x v="0"/>
  </r>
  <r>
    <n v="6733325.5973100001"/>
    <n v="93717"/>
    <n v="2417711.1659999997"/>
    <x v="0"/>
  </r>
  <r>
    <n v="8122404.4403039999"/>
    <n v="93944"/>
    <n v="2432585.9359999998"/>
    <x v="0"/>
  </r>
  <r>
    <n v="711949.77110000013"/>
    <n v="9962"/>
    <n v="276485.348"/>
    <x v="0"/>
  </r>
  <r>
    <n v="1750469.12656"/>
    <n v="20888"/>
    <n v="508413.92"/>
    <x v="0"/>
  </r>
  <r>
    <n v="1156595.312896"/>
    <n v="12842"/>
    <n v="305331.39199999999"/>
    <x v="0"/>
  </r>
  <r>
    <n v="1165695.08198"/>
    <n v="12835"/>
    <n v="304677.23"/>
    <x v="0"/>
  </r>
  <r>
    <n v="2251622.0034780004"/>
    <n v="25031"/>
    <n v="616713.77800000005"/>
    <x v="0"/>
  </r>
  <r>
    <n v="1032735.0589920002"/>
    <n v="12558"/>
    <n v="300563.17200000002"/>
    <x v="0"/>
  </r>
  <r>
    <n v="4673690.1216719998"/>
    <n v="51979"/>
    <n v="1210486.952"/>
    <x v="0"/>
  </r>
  <r>
    <n v="5779531.7835640004"/>
    <n v="61831"/>
    <n v="1451049.9080000001"/>
    <x v="0"/>
  </r>
  <r>
    <n v="869381.67656000005"/>
    <n v="10820"/>
    <n v="261389.56000000003"/>
    <x v="0"/>
  </r>
  <r>
    <n v="1672507.8362639998"/>
    <n v="22889"/>
    <n v="563893.40399999998"/>
    <x v="0"/>
  </r>
  <r>
    <n v="2653736.0814719996"/>
    <n v="36381"/>
    <n v="933099.88800000004"/>
    <x v="0"/>
  </r>
  <r>
    <n v="3024007.8382080002"/>
    <n v="35856"/>
    <n v="931036.89600000007"/>
    <x v="0"/>
  </r>
  <r>
    <n v="814483.90486799984"/>
    <n v="11927"/>
    <n v="309219.402"/>
    <x v="0"/>
  </r>
  <r>
    <n v="4764406.2300000004"/>
    <n v="48500"/>
    <n v="1216962"/>
    <x v="0"/>
  </r>
  <r>
    <n v="1850196.4134500001"/>
    <n v="24101"/>
    <n v="611635.17799999996"/>
    <x v="0"/>
  </r>
  <r>
    <n v="6399712.5382400006"/>
    <n v="80318"/>
    <n v="1940482.8800000001"/>
    <x v="0"/>
  </r>
  <r>
    <n v="755658.46530599997"/>
    <n v="11191"/>
    <n v="273888.53399999999"/>
    <x v="0"/>
  </r>
  <r>
    <n v="5433213.3377040001"/>
    <n v="284203"/>
    <n v="3820825.1320000002"/>
    <x v="1"/>
  </r>
  <r>
    <n v="330136.86644399998"/>
    <n v="10346"/>
    <n v="167667.27599999998"/>
    <x v="0"/>
  </r>
  <r>
    <n v="5141858.4718199996"/>
    <n v="286335"/>
    <n v="3805964.82"/>
    <x v="1"/>
  </r>
  <r>
    <n v="2009836.6174259998"/>
    <n v="114873"/>
    <n v="1459576.338"/>
    <x v="1"/>
  </r>
  <r>
    <n v="2435222.4749999996"/>
    <n v="86475"/>
    <n v="1634377.49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762261.5989999999"/>
    <n v="41780"/>
    <n v="987261.39999999991"/>
    <x v="0"/>
  </r>
  <r>
    <n v="8242106.7875200007"/>
    <n v="158324"/>
    <n v="3739612.8800000004"/>
    <x v="0"/>
  </r>
  <r>
    <n v="2668883.6787"/>
    <n v="60217"/>
    <n v="1418110.35"/>
    <x v="0"/>
  </r>
  <r>
    <n v="294350.09519999998"/>
    <n v="6835"/>
    <n v="160759.20000000001"/>
    <x v="0"/>
  </r>
  <r>
    <n v="680523.63422000001"/>
    <n v="16967"/>
    <n v="404832.62"/>
    <x v="0"/>
  </r>
  <r>
    <n v="463307.70851999999"/>
    <n v="12876"/>
    <n v="297564.36"/>
    <x v="0"/>
  </r>
  <r>
    <n v="392799.78863999998"/>
    <n v="9936"/>
    <n v="234787.68"/>
    <x v="0"/>
  </r>
  <r>
    <n v="349882.72816"/>
    <n v="8456"/>
    <n v="199477.04"/>
    <x v="0"/>
  </r>
  <r>
    <n v="335937.10037999996"/>
    <n v="8113"/>
    <n v="195198.78"/>
    <x v="0"/>
  </r>
  <r>
    <n v="256093.8351"/>
    <n v="6515"/>
    <n v="152255.55000000002"/>
    <x v="0"/>
  </r>
  <r>
    <n v="203815.1808"/>
    <n v="4995"/>
    <n v="123076.8"/>
    <x v="0"/>
  </r>
  <r>
    <n v="141774.24219999998"/>
    <n v="3569"/>
    <n v="85406.17"/>
    <x v="0"/>
  </r>
  <r>
    <n v="1458843.0965999998"/>
    <n v="28305"/>
    <n v="664318.35"/>
    <x v="0"/>
  </r>
  <r>
    <n v="1364331.7976400002"/>
    <n v="37647"/>
    <n v="889975.08000000007"/>
    <x v="0"/>
  </r>
  <r>
    <n v="1903089.70548"/>
    <n v="46846"/>
    <n v="1179113.82"/>
    <x v="0"/>
  </r>
  <r>
    <n v="3447549.3175199996"/>
    <n v="79827"/>
    <n v="2061931.41"/>
    <x v="0"/>
  </r>
  <r>
    <n v="133818.42564"/>
    <n v="3342"/>
    <n v="79606.44"/>
    <x v="0"/>
  </r>
  <r>
    <n v="61219.186199999996"/>
    <n v="1556"/>
    <n v="36768.2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792126.498709997"/>
    <n v="268255"/>
    <n v="6707984.5300000003"/>
    <x v="0"/>
  </r>
  <r>
    <n v="8285681.9707200006"/>
    <n v="229474"/>
    <n v="3917580.128"/>
    <x v="0"/>
  </r>
  <r>
    <n v="1580285.7"/>
    <n v="49350"/>
    <n v="877936.5"/>
    <x v="0"/>
  </r>
  <r>
    <n v="569610.37468800007"/>
    <n v="15811"/>
    <n v="280044.43199999997"/>
    <x v="0"/>
  </r>
  <r>
    <n v="2343966.5477280002"/>
    <n v="90939"/>
    <n v="1569970.8959999999"/>
    <x v="0"/>
  </r>
  <r>
    <n v="742310.23781199998"/>
    <n v="30239"/>
    <n v="523860.4360000000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053620.4748"/>
    <n v="13015"/>
    <n v="325895.59999999998"/>
    <x v="0"/>
  </r>
  <r>
    <n v="2445554.6057600002"/>
    <n v="26146"/>
    <n v="673520.96000000008"/>
    <x v="0"/>
  </r>
  <r>
    <n v="1115160.2692500001"/>
    <n v="13093"/>
    <n v="345786.13"/>
    <x v="0"/>
  </r>
  <r>
    <n v="1935593.8200000003"/>
    <n v="20980"/>
    <n v="534990"/>
    <x v="0"/>
  </r>
  <r>
    <n v="1029949.5687600001"/>
    <n v="13129"/>
    <n v="336364.98000000004"/>
    <x v="0"/>
  </r>
  <r>
    <n v="1550571.24156"/>
    <n v="22748"/>
    <n v="586670.91999999993"/>
    <x v="0"/>
  </r>
  <r>
    <n v="1752226.8605"/>
    <n v="26045"/>
    <n v="651385.45000000007"/>
    <x v="0"/>
  </r>
  <r>
    <n v="876834.77759999991"/>
    <n v="13064"/>
    <n v="330257.92000000004"/>
    <x v="0"/>
  </r>
  <r>
    <n v="2161996.9694400001"/>
    <n v="26367"/>
    <n v="660757.02"/>
    <x v="0"/>
  </r>
  <r>
    <n v="3325491.6501600002"/>
    <n v="38559"/>
    <n v="1011402.5700000001"/>
    <x v="0"/>
  </r>
  <r>
    <n v="864690.54719999991"/>
    <n v="12426"/>
    <n v="325561.2"/>
    <x v="0"/>
  </r>
  <r>
    <n v="844047.11901999987"/>
    <n v="11501"/>
    <n v="294195.57999999996"/>
    <x v="0"/>
  </r>
  <r>
    <n v="1775898.0799999998"/>
    <n v="23090"/>
    <n v="531070"/>
    <x v="0"/>
  </r>
  <r>
    <n v="667855.43827200006"/>
    <n v="11814"/>
    <n v="297618.288"/>
    <x v="0"/>
  </r>
  <r>
    <n v="1200067.911726"/>
    <n v="22703"/>
    <n v="556359.71799999999"/>
    <x v="0"/>
  </r>
  <r>
    <n v="651890.09659199999"/>
    <n v="11716"/>
    <n v="301382.38400000002"/>
    <x v="0"/>
  </r>
  <r>
    <n v="620797.81967999996"/>
    <n v="11304"/>
    <n v="277761.88799999998"/>
    <x v="0"/>
  </r>
  <r>
    <n v="4585876.1403780002"/>
    <n v="89583"/>
    <n v="2075996.442"/>
    <x v="0"/>
  </r>
  <r>
    <n v="2945827.2119999998"/>
    <n v="53322"/>
    <n v="1226406"/>
    <x v="0"/>
  </r>
  <r>
    <n v="9108023.4607999995"/>
    <n v="192775"/>
    <n v="4632768.8"/>
    <x v="0"/>
  </r>
  <r>
    <n v="1142431.4276439999"/>
    <n v="22801"/>
    <n v="529393.61800000002"/>
    <x v="0"/>
  </r>
  <r>
    <n v="5496257.8923840001"/>
    <n v="78498"/>
    <n v="1958054.112"/>
    <x v="0"/>
  </r>
  <r>
    <n v="1355886.1615000002"/>
    <n v="24107"/>
    <n v="532764.70000000007"/>
    <x v="0"/>
  </r>
  <r>
    <n v="3306026.9000000004"/>
    <n v="48235"/>
    <n v="1109405"/>
    <x v="0"/>
  </r>
  <r>
    <n v="1926223.7454799998"/>
    <n v="43445"/>
    <n v="785572.49"/>
    <x v="0"/>
  </r>
  <r>
    <n v="4241237.1840000004"/>
    <n v="101190"/>
    <n v="1797134.40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30755.93056000001"/>
    <n v="11894"/>
    <n v="294543.016"/>
    <x v="0"/>
  </r>
  <r>
    <n v="909549.18662399997"/>
    <n v="11708"/>
    <n v="301574.66399999999"/>
    <x v="0"/>
  </r>
  <r>
    <n v="934763.10704400006"/>
    <n v="12041"/>
    <n v="306178.54800000001"/>
    <x v="0"/>
  </r>
  <r>
    <n v="969564.53328000021"/>
    <n v="12053"/>
    <n v="300360.76"/>
    <x v="0"/>
  </r>
  <r>
    <n v="2015054.8929960001"/>
    <n v="23522"/>
    <n v="572784.22199999995"/>
    <x v="0"/>
  </r>
  <r>
    <n v="2032928.0852760002"/>
    <n v="23706"/>
    <n v="576553.62600000005"/>
    <x v="0"/>
  </r>
  <r>
    <n v="1875790.1012039997"/>
    <n v="24093"/>
    <n v="602373.18599999999"/>
    <x v="0"/>
  </r>
  <r>
    <n v="3158552.4576059999"/>
    <n v="35742"/>
    <n v="923823.47400000005"/>
    <x v="0"/>
  </r>
  <r>
    <n v="918548.75155999989"/>
    <n v="11905"/>
    <n v="294029.69"/>
    <x v="0"/>
  </r>
  <r>
    <n v="1654789.4208"/>
    <n v="23950"/>
    <n v="621167.19999999995"/>
    <x v="0"/>
  </r>
  <r>
    <n v="672178.01103200007"/>
    <n v="11923"/>
    <n v="302510.35599999997"/>
    <x v="0"/>
  </r>
  <r>
    <n v="1360087.4248080002"/>
    <n v="23303"/>
    <n v="595484.86199999996"/>
    <x v="0"/>
  </r>
  <r>
    <n v="1065811.8972479999"/>
    <n v="11899"/>
    <n v="309469.19199999998"/>
    <x v="0"/>
  </r>
  <r>
    <s v=""/>
    <s v=""/>
    <s v=""/>
    <x v="0"/>
  </r>
  <r>
    <s v=""/>
    <s v=""/>
    <s v=""/>
    <x v="0"/>
  </r>
  <r>
    <s v=""/>
    <s v=""/>
    <s v=""/>
    <x v="0"/>
  </r>
  <r>
    <n v="1191832.5366239999"/>
    <n v="21471"/>
    <n v="519769.96799999999"/>
    <x v="0"/>
  </r>
  <r>
    <n v="1191832.5366239999"/>
    <n v="21471"/>
    <n v="519769.96799999999"/>
    <x v="0"/>
  </r>
  <r>
    <n v="883906.23218400008"/>
    <n v="16129"/>
    <n v="386999.22600000002"/>
    <x v="0"/>
  </r>
  <r>
    <n v="507963.18403200002"/>
    <n v="8296"/>
    <n v="197959.15199999997"/>
    <x v="0"/>
  </r>
  <r>
    <n v="507963.18403200002"/>
    <n v="8296"/>
    <n v="197959.15199999997"/>
    <x v="0"/>
  </r>
  <r>
    <n v="916128.49503999995"/>
    <n v="16472"/>
    <n v="406265.408"/>
    <x v="0"/>
  </r>
  <r>
    <n v="1813517.4703360002"/>
    <n v="29644"/>
    <n v="710625.96799999999"/>
    <x v="0"/>
  </r>
  <r>
    <n v="2144735.1535200002"/>
    <n v="40531"/>
    <n v="982471.44"/>
    <x v="0"/>
  </r>
  <r>
    <n v="2144735.1535200002"/>
    <n v="40531"/>
    <n v="982471.44"/>
    <x v="0"/>
  </r>
  <r>
    <n v="78053.044320000001"/>
    <n v="1583"/>
    <n v="40233.527999999998"/>
    <x v="0"/>
  </r>
  <r>
    <n v="1765390.1205"/>
    <n v="29378"/>
    <n v="743322.15599999996"/>
    <x v="0"/>
  </r>
  <r>
    <n v="8953263.1709999982"/>
    <n v="184050"/>
    <n v="4658305.5"/>
    <x v="0"/>
  </r>
  <r>
    <n v="1486098.1278000001"/>
    <n v="23985"/>
    <n v="616894.19999999995"/>
    <x v="0"/>
  </r>
  <r>
    <n v="3264685.1634800001"/>
    <n v="72238"/>
    <n v="1896969.8800000001"/>
    <x v="0"/>
  </r>
  <r>
    <n v="5953397.2715000007"/>
    <n v="113050"/>
    <n v="2734679.5"/>
    <x v="0"/>
  </r>
  <r>
    <n v="2094568.5329999996"/>
    <n v="34795"/>
    <n v="878225.79999999993"/>
    <x v="0"/>
  </r>
  <r>
    <n v="23874877.663999997"/>
    <n v="393580"/>
    <n v="9760784"/>
    <x v="0"/>
  </r>
  <r>
    <n v="2552072.1584000001"/>
    <n v="37075"/>
    <n v="899884.39999999991"/>
    <x v="0"/>
  </r>
  <r>
    <n v="2552072.1584000001"/>
    <n v="37075"/>
    <n v="899884.39999999991"/>
    <x v="0"/>
  </r>
  <r>
    <n v="2005515.4872940001"/>
    <n v="36373"/>
    <n v="874625.15799999994"/>
    <x v="0"/>
  </r>
  <r>
    <n v="3762385.2440400007"/>
    <n v="58678"/>
    <n v="1423528.28"/>
    <x v="0"/>
  </r>
  <r>
    <n v="312379.21727999998"/>
    <n v="4745"/>
    <n v="113509.89"/>
    <x v="0"/>
  </r>
  <r>
    <n v="312379.21727999998"/>
    <n v="4745"/>
    <n v="113509.89"/>
    <x v="0"/>
  </r>
  <r>
    <n v="6984902.9375999998"/>
    <n v="139320"/>
    <n v="3520616.4"/>
    <x v="0"/>
  </r>
  <r>
    <n v="3275896.1599520002"/>
    <n v="42827"/>
    <n v="1067762.764"/>
    <x v="0"/>
  </r>
  <r>
    <n v="1546147.500832"/>
    <n v="33308"/>
    <n v="781672.14399999997"/>
    <x v="0"/>
  </r>
  <r>
    <n v="567136.13065200008"/>
    <n v="9051"/>
    <n v="234547.614"/>
    <x v="0"/>
  </r>
  <r>
    <n v="488080.10140000004"/>
    <n v="8975"/>
    <n v="231537.05"/>
    <x v="0"/>
  </r>
  <r>
    <n v="15810787.015935997"/>
    <n v="211321"/>
    <n v="5093681.3839999996"/>
    <x v="0"/>
  </r>
  <r>
    <n v="3469634.1305400003"/>
    <n v="80364"/>
    <n v="2096455.6680000001"/>
    <x v="0"/>
  </r>
  <r>
    <n v="789824.74392000004"/>
    <n v="15339"/>
    <n v="360650.56800000003"/>
    <x v="0"/>
  </r>
  <r>
    <n v="291581.01581000001"/>
    <n v="7291"/>
    <n v="167095.13800000001"/>
    <x v="0"/>
  </r>
  <r>
    <n v="4667224.0724799996"/>
    <n v="125396"/>
    <n v="2199445.84"/>
    <x v="0"/>
  </r>
  <r>
    <n v="3593629.8215999994"/>
    <n v="107302"/>
    <n v="1901391.44"/>
    <x v="0"/>
  </r>
  <r>
    <n v="2419242.14323"/>
    <n v="71599"/>
    <n v="1245106.6100000001"/>
    <x v="0"/>
  </r>
  <r>
    <n v="628127.46016799996"/>
    <n v="15146"/>
    <n v="271446.61200000002"/>
    <x v="0"/>
  </r>
  <r>
    <n v="579409.01587800006"/>
    <n v="14991"/>
    <n v="266150.21400000004"/>
    <x v="0"/>
  </r>
  <r>
    <n v="617666.00179199991"/>
    <n v="15194"/>
    <n v="262613.09599999996"/>
    <x v="0"/>
  </r>
  <r>
    <n v="630951.26096400002"/>
    <n v="15131"/>
    <n v="270330.446"/>
    <x v="0"/>
  </r>
  <r>
    <n v="1130069.1024000002"/>
    <n v="28969"/>
    <n v="486679.2"/>
    <x v="0"/>
  </r>
  <r>
    <n v="1165058.309808"/>
    <n v="30292"/>
    <n v="544165.48800000001"/>
    <x v="0"/>
  </r>
  <r>
    <n v="1202077.9238159999"/>
    <n v="28919"/>
    <n v="517245.234"/>
    <x v="0"/>
  </r>
  <r>
    <n v="3434328.625"/>
    <n v="84100"/>
    <n v="1509595"/>
    <x v="0"/>
  </r>
  <r>
    <n v="2101115.8261500001"/>
    <n v="50465"/>
    <n v="896763.04999999993"/>
    <x v="0"/>
  </r>
  <r>
    <n v="696446.37788000004"/>
    <n v="17006"/>
    <n v="303727.15999999997"/>
    <x v="0"/>
  </r>
  <r>
    <n v="184493.58420000001"/>
    <n v="3765"/>
    <n v="85691.400000000009"/>
    <x v="0"/>
  </r>
  <r>
    <n v="108804.2991"/>
    <n v="1483"/>
    <n v="35814.449999999997"/>
    <x v="0"/>
  </r>
  <r>
    <n v="6582451.1359320013"/>
    <n v="135261"/>
    <n v="2435239.0440000002"/>
    <x v="0"/>
  </r>
  <r>
    <n v="3576782.0474880002"/>
    <n v="224398"/>
    <n v="3605627.0640000002"/>
    <x v="0"/>
  </r>
  <r>
    <n v="276634.74319000007"/>
    <n v="16043"/>
    <n v="291501.31000000006"/>
    <x v="0"/>
  </r>
  <r>
    <n v="1311560.6845600002"/>
    <n v="76892"/>
    <n v="1283327.4800000002"/>
    <x v="0"/>
  </r>
  <r>
    <n v="10167913.616"/>
    <n v="232600"/>
    <n v="4670608"/>
    <x v="0"/>
  </r>
  <r>
    <n v="621556.60424000002"/>
    <n v="15004"/>
    <n v="267221.24"/>
    <x v="0"/>
  </r>
  <r>
    <n v="2459391.5408399994"/>
    <n v="60079"/>
    <n v="1051022.0260000001"/>
    <x v="0"/>
  </r>
  <r>
    <n v="28103057.46864"/>
    <n v="621784"/>
    <n v="13517584.159999998"/>
    <x v="0"/>
  </r>
  <r>
    <n v="416203.60756800004"/>
    <n v="16019"/>
    <n v="285266.35200000001"/>
    <x v="0"/>
  </r>
  <r>
    <n v="2972343.8514880007"/>
    <n v="112376"/>
    <n v="1990853.216"/>
    <x v="0"/>
  </r>
  <r>
    <n v="873992.10470399994"/>
    <n v="32104"/>
    <n v="561691.58399999992"/>
    <x v="0"/>
  </r>
  <r>
    <n v="9506011.2536219973"/>
    <n v="319999"/>
    <n v="5668462.2859999994"/>
    <x v="0"/>
  </r>
  <r>
    <n v="2280772.25832"/>
    <n v="80018"/>
    <n v="1413117.8800000001"/>
    <x v="0"/>
  </r>
  <r>
    <n v="7735464.0082719997"/>
    <n v="271271"/>
    <n v="4780880.1039999994"/>
    <x v="0"/>
  </r>
  <r>
    <n v="4410165.1813519998"/>
    <n v="176426"/>
    <n v="3077575.1439999999"/>
    <x v="0"/>
  </r>
  <r>
    <s v=""/>
    <s v=""/>
    <s v=""/>
    <x v="0"/>
  </r>
  <r>
    <s v=""/>
    <s v=""/>
    <s v=""/>
    <x v="0"/>
  </r>
  <r>
    <n v="2176643.1411600001"/>
    <n v="49242"/>
    <n v="869613.72"/>
    <x v="0"/>
  </r>
  <r>
    <n v="672998.58108000003"/>
    <n v="16317"/>
    <n v="273799.26"/>
    <x v="0"/>
  </r>
  <r>
    <n v="2651891.1190800001"/>
    <n v="65613"/>
    <n v="1093112.58"/>
    <x v="0"/>
  </r>
  <r>
    <n v="2859385.1248600003"/>
    <n v="65267"/>
    <n v="1165668.6199999999"/>
    <x v="0"/>
  </r>
  <r>
    <s v=""/>
    <s v=""/>
    <s v=""/>
    <x v="0"/>
  </r>
  <r>
    <s v=""/>
    <s v=""/>
    <s v=""/>
    <x v="0"/>
  </r>
  <r>
    <s v=""/>
    <s v=""/>
    <s v=""/>
    <x v="0"/>
  </r>
  <r>
    <n v="5722963.5404160004"/>
    <n v="111453"/>
    <n v="2557177.6319999998"/>
    <x v="0"/>
  </r>
  <r>
    <n v="1867368.5565200001"/>
    <n v="39230"/>
    <n v="1015978.54"/>
    <x v="0"/>
  </r>
  <r>
    <n v="848580.70440000016"/>
    <n v="18850"/>
    <n v="420505.8"/>
    <x v="0"/>
  </r>
  <r>
    <n v="1105603.83"/>
    <n v="24345"/>
    <n v="614224.35"/>
    <x v="0"/>
  </r>
  <r>
    <n v="621674.94323199999"/>
    <n v="14152"/>
    <n v="331383.232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789200.7482399996"/>
    <n v="116792"/>
    <n v="2369709.6799999997"/>
    <x v="0"/>
  </r>
  <r>
    <n v="7037191.6566000003"/>
    <n v="104530"/>
    <n v="2120913.6999999997"/>
    <x v="0"/>
  </r>
  <r>
    <n v="6814202.6197800012"/>
    <n v="190807"/>
    <n v="3804691.58"/>
    <x v="0"/>
  </r>
  <r>
    <n v="14498090.2951"/>
    <n v="714829"/>
    <n v="9078328.2999999989"/>
    <x v="1"/>
  </r>
  <r>
    <n v="81540.727800000008"/>
    <n v="1934"/>
    <n v="45681.08"/>
    <x v="0"/>
  </r>
  <r>
    <n v="1986557.1225500002"/>
    <n v="38129"/>
    <n v="901750.85"/>
    <x v="0"/>
  </r>
  <r>
    <n v="1751069.2748799997"/>
    <n v="40708"/>
    <n v="955823.84"/>
    <x v="0"/>
  </r>
  <r>
    <n v="298253.61362999998"/>
    <n v="6689"/>
    <n v="158729.97"/>
    <x v="0"/>
  </r>
  <r>
    <n v="127932.9289"/>
    <n v="3283"/>
    <n v="82271.98"/>
    <x v="0"/>
  </r>
  <r>
    <n v="144314.42778000003"/>
    <n v="3478"/>
    <n v="82324.260000000009"/>
    <x v="0"/>
  </r>
  <r>
    <n v="202031.42175000001"/>
    <n v="3915"/>
    <n v="92041.650000000009"/>
    <x v="0"/>
  </r>
  <r>
    <n v="663028.3968000001"/>
    <n v="18768"/>
    <n v="430537.92000000004"/>
    <x v="0"/>
  </r>
  <r>
    <n v="816387.54048000008"/>
    <n v="20096"/>
    <n v="505816.32000000001"/>
    <x v="0"/>
  </r>
  <r>
    <n v="253041.14471999998"/>
    <n v="6981"/>
    <n v="165170.46"/>
    <x v="0"/>
  </r>
  <r>
    <n v="1383081.2726400001"/>
    <n v="30456"/>
    <n v="719979.84"/>
    <x v="0"/>
  </r>
  <r>
    <n v="880169.67359999998"/>
    <n v="21721"/>
    <n v="486550.39999999997"/>
    <x v="0"/>
  </r>
  <r>
    <n v="346521.07775999996"/>
    <n v="8448"/>
    <n v="187714.56"/>
    <x v="0"/>
  </r>
  <r>
    <n v="588206.48039999988"/>
    <n v="11016"/>
    <n v="258325.19999999998"/>
    <x v="0"/>
  </r>
  <r>
    <n v="513244.17935999995"/>
    <n v="9608"/>
    <n v="225403.68000000002"/>
    <x v="0"/>
  </r>
  <r>
    <n v="1438539.3915200003"/>
    <n v="23672"/>
    <n v="540195.04"/>
    <x v="0"/>
  </r>
  <r>
    <n v="1627393.5521"/>
    <n v="30505"/>
    <n v="677516.05"/>
    <x v="0"/>
  </r>
  <r>
    <n v="455586.91925999994"/>
    <n v="7949"/>
    <n v="186563.03"/>
    <x v="0"/>
  </r>
  <r>
    <n v="605594.76390000002"/>
    <n v="11127"/>
    <n v="253918.14"/>
    <x v="0"/>
  </r>
  <r>
    <n v="413841.90100000001"/>
    <n v="10043"/>
    <n v="232495.44999999998"/>
    <x v="0"/>
  </r>
  <r>
    <n v="739914.95584000007"/>
    <n v="14309"/>
    <n v="326817.56"/>
    <x v="0"/>
  </r>
  <r>
    <n v="464910.96366000001"/>
    <n v="8091"/>
    <n v="190381.23"/>
    <x v="0"/>
  </r>
  <r>
    <n v="214718.02559999999"/>
    <n v="4680"/>
    <n v="109886.40000000001"/>
    <x v="0"/>
  </r>
  <r>
    <n v="221411.25719999999"/>
    <n v="4830"/>
    <n v="113311.8"/>
    <x v="0"/>
  </r>
  <r>
    <n v="713153.17359999998"/>
    <n v="15346"/>
    <n v="363853.66000000003"/>
    <x v="0"/>
  </r>
  <r>
    <n v="441393.43050000002"/>
    <n v="9498"/>
    <n v="224627.69999999998"/>
    <x v="0"/>
  </r>
  <r>
    <n v="935387.76914999983"/>
    <n v="17685"/>
    <n v="411883.64999999997"/>
    <x v="0"/>
  </r>
  <r>
    <n v="1013927.65152"/>
    <n v="17548"/>
    <n v="400445.36"/>
    <x v="0"/>
  </r>
  <r>
    <n v="3514795.0245000003"/>
    <n v="51165"/>
    <n v="1216192.05"/>
    <x v="0"/>
  </r>
  <r>
    <n v="2870049.9034239999"/>
    <n v="50602"/>
    <n v="1197850.544"/>
    <x v="0"/>
  </r>
  <r>
    <n v="2342240.2931640004"/>
    <n v="38398"/>
    <n v="947125.06799999997"/>
    <x v="0"/>
  </r>
  <r>
    <n v="3492215.1306360001"/>
    <n v="50594"/>
    <n v="1184203.163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935647.09453800006"/>
    <n v="12129"/>
    <n v="308488.98600000003"/>
    <x v="0"/>
  </r>
  <r>
    <n v="1609414.35228"/>
    <n v="55741"/>
    <n v="929759.88"/>
    <x v="0"/>
  </r>
  <r>
    <n v="2359777.6372499997"/>
    <n v="96547"/>
    <n v="1713709.25"/>
    <x v="0"/>
  </r>
  <r>
    <n v="1361570.7795199999"/>
    <n v="49342"/>
    <n v="877300.76"/>
    <x v="0"/>
  </r>
  <r>
    <n v="1722193.0290000001"/>
    <n v="65970"/>
    <n v="1141281"/>
    <x v="0"/>
  </r>
  <r>
    <n v="1171645.5638000001"/>
    <n v="49549"/>
    <n v="855215.74000000011"/>
    <x v="0"/>
  </r>
  <r>
    <n v="2430754.3837800003"/>
    <n v="95806"/>
    <n v="1698640.3800000001"/>
    <x v="0"/>
  </r>
  <r>
    <n v="1149402.8521499997"/>
    <n v="48655"/>
    <n v="816917.45"/>
    <x v="0"/>
  </r>
  <r>
    <n v="402614.88946000003"/>
    <n v="16397"/>
    <n v="291538.66000000003"/>
    <x v="0"/>
  </r>
  <r>
    <n v="396705.49499999994"/>
    <n v="15220"/>
    <n v="262545"/>
    <x v="0"/>
  </r>
  <r>
    <n v="2070934.9575199997"/>
    <n v="81014"/>
    <n v="1461492.5599999998"/>
    <x v="0"/>
  </r>
  <r>
    <n v="1110604.0344"/>
    <n v="49112"/>
    <n v="860933.3600000001"/>
    <x v="0"/>
  </r>
  <r>
    <n v="24962157.713920001"/>
    <n v="760982"/>
    <n v="12735794.752"/>
    <x v="0"/>
  </r>
  <r>
    <n v="1729202.5941839998"/>
    <n v="34806"/>
    <n v="796500.50399999996"/>
    <x v="0"/>
  </r>
  <r>
    <n v="545034.54238800006"/>
    <n v="11182"/>
    <n v="284168.16600000003"/>
    <x v="0"/>
  </r>
  <r>
    <n v="299837.32799999998"/>
    <n v="9500"/>
    <n v="213864"/>
    <x v="0"/>
  </r>
  <r>
    <n v="655684.19576000003"/>
    <n v="14338"/>
    <n v="334362.16000000003"/>
    <x v="0"/>
  </r>
  <r>
    <n v="50205.751776000005"/>
    <n v="1604"/>
    <n v="34434.671999999999"/>
    <x v="0"/>
  </r>
  <r>
    <n v="4183819.6902479995"/>
    <n v="82566"/>
    <n v="1886302.8359999999"/>
    <x v="0"/>
  </r>
  <r>
    <n v="4475123.9436419997"/>
    <n v="90583"/>
    <n v="2054694.189"/>
    <x v="0"/>
  </r>
  <r>
    <n v="957095.66798999999"/>
    <n v="18601"/>
    <n v="429962.11499999999"/>
    <x v="0"/>
  </r>
  <r>
    <n v="111913.97140000001"/>
    <n v="3080"/>
    <n v="65255.960000000006"/>
    <x v="0"/>
  </r>
  <r>
    <n v="2475211.7750919997"/>
    <n v="36614"/>
    <n v="842195.228"/>
    <x v="0"/>
  </r>
  <r>
    <n v="5503042.6184800006"/>
    <n v="124079"/>
    <n v="2205628.304"/>
    <x v="0"/>
  </r>
  <r>
    <s v=""/>
    <s v=""/>
    <s v=""/>
    <x v="0"/>
  </r>
  <r>
    <s v=""/>
    <s v=""/>
    <s v=""/>
    <x v="0"/>
  </r>
  <r>
    <n v="344352.47515200009"/>
    <n v="17124"/>
    <n v="286244.78400000004"/>
    <x v="0"/>
  </r>
  <r>
    <n v="2936442.9861149997"/>
    <n v="136681"/>
    <n v="2285169.639"/>
    <x v="0"/>
  </r>
  <r>
    <n v="5688908.0626560003"/>
    <n v="257698"/>
    <n v="4465390.9440000001"/>
    <x v="0"/>
  </r>
  <r>
    <n v="1819808.3328000002"/>
    <n v="85760"/>
    <n v="1461693.4399999999"/>
    <x v="0"/>
  </r>
  <r>
    <s v=""/>
    <s v=""/>
    <s v=""/>
    <x v="0"/>
  </r>
  <r>
    <n v="3732676.9228320005"/>
    <n v="90123"/>
    <n v="1621493.0160000001"/>
    <x v="0"/>
  </r>
  <r>
    <n v="579793.5574719999"/>
    <n v="15061"/>
    <n v="261639.69200000001"/>
    <x v="0"/>
  </r>
  <r>
    <n v="9243894.0070399996"/>
    <n v="165640"/>
    <n v="3622215.5199999996"/>
    <x v="0"/>
  </r>
  <r>
    <n v="6063999.4609500002"/>
    <n v="173713"/>
    <n v="2965280.91"/>
    <x v="0"/>
  </r>
  <r>
    <n v="1148304.8554999998"/>
    <n v="28835"/>
    <n v="509226.1"/>
    <x v="0"/>
  </r>
  <r>
    <n v="3072823.81978"/>
    <n v="86999"/>
    <n v="1481592.9700000002"/>
    <x v="0"/>
  </r>
  <r>
    <n v="2413196.4764700001"/>
    <n v="58599"/>
    <n v="1058883.93"/>
    <x v="0"/>
  </r>
  <r>
    <n v="906216.62463999994"/>
    <n v="29951"/>
    <n v="534325.84"/>
    <x v="0"/>
  </r>
  <r>
    <n v="1308559.9075200001"/>
    <n v="43768"/>
    <n v="773380.56"/>
    <x v="0"/>
  </r>
  <r>
    <n v="1507602.6506999996"/>
    <n v="43837"/>
    <n v="750051.07"/>
    <x v="0"/>
  </r>
  <r>
    <n v="1788806.4214999999"/>
    <n v="43465"/>
    <n v="788020.45"/>
    <x v="0"/>
  </r>
  <r>
    <n v="1587976.2612000001"/>
    <n v="43155"/>
    <n v="771611.39999999991"/>
    <x v="0"/>
  </r>
  <r>
    <n v="2124127.5564600001"/>
    <n v="57393"/>
    <n v="1029630.4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983818.5776960002"/>
    <n v="161757"/>
    <n v="2870863.236"/>
    <x v="0"/>
  </r>
  <r>
    <n v="10614434.469319999"/>
    <n v="306130"/>
    <n v="5239108.82"/>
    <x v="0"/>
  </r>
  <r>
    <n v="11413789.421999998"/>
    <n v="496662"/>
    <n v="8319088.5"/>
    <x v="0"/>
  </r>
  <r>
    <n v="697224.43790999998"/>
    <n v="31941"/>
    <n v="537567.02999999991"/>
    <x v="0"/>
  </r>
  <r>
    <n v="2551916.6709119999"/>
    <n v="70392"/>
    <n v="1180896.192"/>
    <x v="0"/>
  </r>
  <r>
    <n v="2628882.486"/>
    <n v="71122"/>
    <n v="1168392.216"/>
    <x v="0"/>
  </r>
  <r>
    <n v="3369694.3733599996"/>
    <n v="186235"/>
    <n v="3000618.32"/>
    <x v="0"/>
  </r>
  <r>
    <n v="3884400.7985199993"/>
    <n v="98348"/>
    <n v="1698469.96"/>
    <x v="0"/>
  </r>
  <r>
    <n v="1247430.2568000001"/>
    <n v="28245"/>
    <n v="499371.6"/>
    <x v="0"/>
  </r>
  <r>
    <n v="9589049.1719999984"/>
    <n v="112285"/>
    <n v="2605012"/>
    <x v="0"/>
  </r>
  <r>
    <n v="8020270.4715239992"/>
    <n v="165929"/>
    <n v="3835614.764"/>
    <x v="0"/>
  </r>
  <r>
    <n v="7808099.9377919994"/>
    <n v="178836"/>
    <n v="4033109.4720000001"/>
    <x v="0"/>
  </r>
  <r>
    <n v="6016484.3193840003"/>
    <n v="125598"/>
    <n v="2763658.392"/>
    <x v="0"/>
  </r>
  <r>
    <n v="2109956.1984000001"/>
    <n v="47360"/>
    <n v="1090416.6400000001"/>
    <x v="0"/>
  </r>
  <r>
    <n v="4522384.4392480003"/>
    <n v="132574"/>
    <n v="2161751.6440000003"/>
    <x v="0"/>
  </r>
  <r>
    <n v="4206159.8812200008"/>
    <n v="79693"/>
    <n v="1849674.53"/>
    <x v="0"/>
  </r>
  <r>
    <n v="449340.25680000003"/>
    <n v="15242"/>
    <n v="260638.2"/>
    <x v="0"/>
  </r>
  <r>
    <n v="1449475.2826800002"/>
    <n v="45938"/>
    <n v="792062.99600000004"/>
    <x v="0"/>
  </r>
  <r>
    <n v="2526299.5222080001"/>
    <n v="90992"/>
    <n v="1568156.1280000003"/>
    <x v="0"/>
  </r>
  <r>
    <n v="3145236.7145759994"/>
    <n v="90936"/>
    <n v="1562462.352"/>
    <x v="0"/>
  </r>
  <r>
    <n v="2765241.5759759997"/>
    <n v="75911"/>
    <n v="1309920.216"/>
    <x v="0"/>
  </r>
  <r>
    <n v="3943.1678440000001"/>
    <n v="121"/>
    <n v="2081.9259999999999"/>
    <x v="0"/>
  </r>
  <r>
    <n v="5020362.0343800001"/>
    <n v="152445"/>
    <n v="2622968.67"/>
    <x v="0"/>
  </r>
  <r>
    <s v=""/>
    <s v=""/>
    <s v=""/>
    <x v="0"/>
  </r>
  <r>
    <s v=""/>
    <s v=""/>
    <s v=""/>
    <x v="1"/>
  </r>
  <r>
    <s v=""/>
    <s v=""/>
    <s v=""/>
    <x v="0"/>
  </r>
  <r>
    <n v="13005972.262709999"/>
    <n v="377307"/>
    <n v="6448176.6299999999"/>
    <x v="0"/>
  </r>
  <r>
    <n v="1261123.0632"/>
    <n v="28470"/>
    <n v="670810.14"/>
    <x v="0"/>
  </r>
  <r>
    <n v="14654718.259258"/>
    <n v="373177"/>
    <n v="8274826.7979999995"/>
    <x v="0"/>
  </r>
  <r>
    <n v="1107220.9388939999"/>
    <n v="20283"/>
    <n v="492755.20199999999"/>
    <x v="0"/>
  </r>
  <r>
    <n v="1320627.0720719998"/>
    <n v="18491"/>
    <n v="448887.516"/>
    <x v="0"/>
  </r>
  <r>
    <n v="459224.64513000002"/>
    <n v="7671"/>
    <n v="184057.97399999999"/>
    <x v="0"/>
  </r>
  <r>
    <n v="400233.37694400008"/>
    <n v="6574"/>
    <n v="160221.52799999999"/>
    <x v="0"/>
  </r>
  <r>
    <n v="9492335.7328799982"/>
    <n v="310401"/>
    <n v="5189904.72"/>
    <x v="0"/>
  </r>
  <r>
    <n v="3256343.9827200007"/>
    <n v="114288"/>
    <n v="1917752.6400000001"/>
    <x v="0"/>
  </r>
  <r>
    <n v="5063246.7072000001"/>
    <n v="120802"/>
    <n v="2138195.4"/>
    <x v="0"/>
  </r>
  <r>
    <n v="620844.02049999998"/>
    <n v="14645"/>
    <n v="273861.5"/>
    <x v="0"/>
  </r>
  <r>
    <s v=""/>
    <s v=""/>
    <s v=""/>
    <x v="0"/>
  </r>
  <r>
    <s v=""/>
    <s v=""/>
    <s v=""/>
    <x v="0"/>
  </r>
  <r>
    <n v="2746189.9867499997"/>
    <n v="90531"/>
    <n v="1516394.25"/>
    <x v="0"/>
  </r>
  <r>
    <n v="898500.34889999998"/>
    <n v="30294"/>
    <n v="498336.3"/>
    <x v="0"/>
  </r>
  <r>
    <n v="445488.78"/>
    <n v="15150"/>
    <n v="248459.99999999997"/>
    <x v="0"/>
  </r>
  <r>
    <n v="440553.54718000005"/>
    <n v="14977"/>
    <n v="251314.06000000003"/>
    <x v="0"/>
  </r>
  <r>
    <n v="1378329.3314999999"/>
    <n v="45365"/>
    <n v="759410.1"/>
    <x v="0"/>
  </r>
  <r>
    <n v="1787142.5809600002"/>
    <n v="60422"/>
    <n v="1010255.84"/>
    <x v="0"/>
  </r>
  <r>
    <n v="1564724.8032"/>
    <n v="60684"/>
    <n v="1013422.7999999999"/>
    <x v="0"/>
  </r>
  <r>
    <n v="2488673.2038600002"/>
    <n v="89827"/>
    <n v="1501009.1700000002"/>
    <x v="0"/>
  </r>
  <r>
    <n v="1278423.21264"/>
    <n v="45301"/>
    <n v="804545.76000000013"/>
    <x v="0"/>
  </r>
  <r>
    <n v="1659760.2968799998"/>
    <n v="60124"/>
    <n v="1001665.84"/>
    <x v="0"/>
  </r>
  <r>
    <s v=""/>
    <s v=""/>
    <s v=""/>
    <x v="1"/>
  </r>
  <r>
    <n v="4883073.0424319999"/>
    <n v="115648"/>
    <n v="2041418.496"/>
    <x v="0"/>
  </r>
  <r>
    <n v="3500793.7820380004"/>
    <n v="82271"/>
    <n v="1477751.702"/>
    <x v="0"/>
  </r>
  <r>
    <n v="2489692.6584000001"/>
    <n v="65060"/>
    <n v="1089104.3999999999"/>
    <x v="0"/>
  </r>
  <r>
    <n v="16136743.365599999"/>
    <n v="426665"/>
    <n v="7133838.7999999998"/>
    <x v="0"/>
  </r>
  <r>
    <n v="7242052.0550000016"/>
    <n v="238343"/>
    <n v="2454932.9000000004"/>
    <x v="1"/>
  </r>
  <r>
    <n v="3821626.5198299997"/>
    <n v="82149"/>
    <n v="1431857.07"/>
    <x v="0"/>
  </r>
  <r>
    <n v="9980542.8956879992"/>
    <n v="333089"/>
    <n v="5919657.7079999996"/>
    <x v="0"/>
  </r>
  <r>
    <n v="10240098.519000001"/>
    <n v="309975"/>
    <n v="5511355.5"/>
    <x v="0"/>
  </r>
  <r>
    <n v="2515163.9466880001"/>
    <n v="60338"/>
    <n v="1064845.024"/>
    <x v="0"/>
  </r>
  <r>
    <n v="2275793.7930000001"/>
    <n v="59758"/>
    <n v="1048752.9000000001"/>
    <x v="0"/>
  </r>
  <r>
    <n v="2612907.5302800001"/>
    <n v="136676"/>
    <n v="2353970.7479999997"/>
    <x v="0"/>
  </r>
  <r>
    <n v="1961129.1328199999"/>
    <n v="106171"/>
    <n v="1876678.5959999999"/>
    <x v="0"/>
  </r>
  <r>
    <n v="4631359.4823600007"/>
    <n v="244458"/>
    <n v="4328373.3480000002"/>
    <x v="0"/>
  </r>
  <r>
    <n v="864916.87920000008"/>
    <n v="45620"/>
    <n v="815959.32"/>
    <x v="0"/>
  </r>
  <r>
    <n v="2726177.7252740003"/>
    <n v="182201"/>
    <n v="2934529.3060000003"/>
    <x v="0"/>
  </r>
  <r>
    <n v="5590199.9193599997"/>
    <n v="116738"/>
    <n v="2745677.76"/>
    <x v="0"/>
  </r>
  <r>
    <n v="4683112.1111999992"/>
    <n v="102106"/>
    <n v="2266753.1999999997"/>
    <x v="0"/>
  </r>
  <r>
    <n v="911393.32895999996"/>
    <n v="42348"/>
    <n v="713140.32"/>
    <x v="0"/>
  </r>
  <r>
    <n v="305440.97343999997"/>
    <n v="13841"/>
    <n v="232805.62"/>
    <x v="0"/>
  </r>
  <r>
    <n v="599671.77500000002"/>
    <n v="28190"/>
    <n v="472182.5"/>
    <x v="0"/>
  </r>
  <r>
    <n v="588477.38150000002"/>
    <n v="28174"/>
    <n v="471914.5"/>
    <x v="0"/>
  </r>
  <r>
    <n v="1663233.507"/>
    <n v="84366"/>
    <n v="1421567.1"/>
    <x v="0"/>
  </r>
  <r>
    <n v="2056166.3944799998"/>
    <n v="26002"/>
    <n v="652130.15999999992"/>
    <x v="0"/>
  </r>
  <r>
    <n v="3218487.8545400002"/>
    <n v="38666"/>
    <n v="921410.77999999991"/>
    <x v="0"/>
  </r>
  <r>
    <n v="832343.53441199986"/>
    <n v="11614"/>
    <n v="300593.54800000001"/>
    <x v="0"/>
  </r>
  <r>
    <n v="425478.58240000001"/>
    <n v="15200"/>
    <n v="253110.40000000002"/>
    <x v="0"/>
  </r>
  <r>
    <n v="1328119.4250380001"/>
    <n v="45787"/>
    <n v="793855.00600000005"/>
    <x v="0"/>
  </r>
  <r>
    <n v="1516328.5338680001"/>
    <n v="45631"/>
    <n v="820080.33200000005"/>
    <x v="0"/>
  </r>
  <r>
    <n v="1554719.8761"/>
    <n v="60990"/>
    <n v="1026217.74"/>
    <x v="0"/>
  </r>
  <r>
    <n v="1227468.3510239997"/>
    <n v="31853"/>
    <n v="558956.4439999999"/>
    <x v="0"/>
  </r>
  <r>
    <n v="4020875.907519999"/>
    <n v="111190"/>
    <n v="1868436.7599999998"/>
    <x v="0"/>
  </r>
  <r>
    <n v="1829620.9258079997"/>
    <n v="47734"/>
    <n v="818256.228"/>
    <x v="0"/>
  </r>
  <r>
    <n v="3537543.1192780002"/>
    <n v="79819"/>
    <n v="1427004.0819999999"/>
    <x v="0"/>
  </r>
  <r>
    <n v="7785504.729576"/>
    <n v="190387"/>
    <n v="3227821.1980000003"/>
    <x v="0"/>
  </r>
  <r>
    <n v="12475290.699688001"/>
    <n v="317491"/>
    <n v="5295114.898"/>
    <x v="0"/>
  </r>
  <r>
    <n v="2935569.497976"/>
    <n v="50322"/>
    <n v="1311693.2519999999"/>
    <x v="0"/>
  </r>
  <r>
    <n v="5309197.9332600003"/>
    <n v="113934"/>
    <n v="2846754.9240000001"/>
    <x v="0"/>
  </r>
  <r>
    <n v="972669.06896000006"/>
    <n v="20848"/>
    <n v="522659.36"/>
    <x v="0"/>
  </r>
  <r>
    <n v="588595.46112000011"/>
    <n v="10165"/>
    <n v="255466.78000000003"/>
    <x v="0"/>
  </r>
  <r>
    <n v="532629.78720600007"/>
    <n v="9237"/>
    <n v="243321.05399999997"/>
    <x v="0"/>
  </r>
  <r>
    <n v="1035346.5861199999"/>
    <n v="18191"/>
    <n v="476240.38"/>
    <x v="0"/>
  </r>
  <r>
    <n v="531297.97"/>
    <n v="10085"/>
    <n v="141190"/>
    <x v="1"/>
  </r>
  <r>
    <n v="147428.38600000003"/>
    <n v="5683"/>
    <n v="79562"/>
    <x v="0"/>
  </r>
  <r>
    <n v="8014461.35616"/>
    <n v="464832"/>
    <n v="6188773.2479999997"/>
    <x v="1"/>
  </r>
  <r>
    <n v="3904129.0229440001"/>
    <n v="76268"/>
    <n v="1757824.8639999998"/>
    <x v="0"/>
  </r>
  <r>
    <n v="2345321.3909729999"/>
    <n v="48521"/>
    <n v="1087307.0889999999"/>
    <x v="0"/>
  </r>
  <r>
    <n v="2862907.9247520003"/>
    <n v="61107"/>
    <n v="1387067.7930000001"/>
    <x v="0"/>
  </r>
  <r>
    <n v="2328640.695384"/>
    <n v="48326"/>
    <n v="1084097.1580000001"/>
    <x v="0"/>
  </r>
  <r>
    <n v="5705386.837017999"/>
    <n v="154351"/>
    <n v="3124527.2929999996"/>
    <x v="0"/>
  </r>
  <r>
    <n v="3669760.1277660006"/>
    <n v="86937"/>
    <n v="1704486.8220000002"/>
    <x v="0"/>
  </r>
  <r>
    <n v="1703663.0945499998"/>
    <n v="28793"/>
    <n v="663678.65"/>
    <x v="0"/>
  </r>
  <r>
    <n v="1653504.4449000002"/>
    <n v="38346"/>
    <n v="850130.82000000007"/>
    <x v="0"/>
  </r>
  <r>
    <n v="911099.9841"/>
    <n v="23333"/>
    <n v="510992.69999999995"/>
    <x v="0"/>
  </r>
  <r>
    <n v="1448538.4148399998"/>
    <n v="33077"/>
    <n v="583147.51"/>
    <x v="0"/>
  </r>
  <r>
    <n v="2661921.6778800003"/>
    <n v="64754"/>
    <n v="1079449.1800000002"/>
    <x v="0"/>
  </r>
  <r>
    <n v="3276637.5459999996"/>
    <n v="81781"/>
    <n v="1369831.75"/>
    <x v="0"/>
  </r>
  <r>
    <n v="4978026.8422499998"/>
    <n v="114675"/>
    <n v="2063003.2499999998"/>
    <x v="0"/>
  </r>
  <r>
    <s v=""/>
    <s v=""/>
    <s v=""/>
    <x v="1"/>
  </r>
  <r>
    <n v="1632991.4963640003"/>
    <n v="48453"/>
    <n v="869537.53800000006"/>
    <x v="0"/>
  </r>
  <r>
    <n v="3172723.4716320001"/>
    <n v="98293"/>
    <n v="1754824.9290000002"/>
    <x v="0"/>
  </r>
  <r>
    <n v="523100.88547199999"/>
    <n v="16368"/>
    <n v="295704.288"/>
    <x v="0"/>
  </r>
  <r>
    <n v="469206.38783999998"/>
    <n v="16241"/>
    <n v="286101.45600000001"/>
    <x v="0"/>
  </r>
  <r>
    <s v=""/>
    <s v=""/>
    <s v=""/>
    <x v="0"/>
  </r>
  <r>
    <s v=""/>
    <s v=""/>
    <s v=""/>
    <x v="0"/>
  </r>
  <r>
    <n v="2419939.1230000001"/>
    <n v="102565"/>
    <n v="1819503.0999999999"/>
    <x v="0"/>
  </r>
  <r>
    <n v="3054209.4773400002"/>
    <n v="95116"/>
    <n v="1711041.7240000002"/>
    <x v="0"/>
  </r>
  <r>
    <n v="4713618.6340880003"/>
    <n v="148316"/>
    <n v="2479546.8879999998"/>
    <x v="0"/>
  </r>
  <r>
    <n v="2342503.7337599997"/>
    <n v="39607"/>
    <n v="912545.27999999991"/>
    <x v="0"/>
  </r>
  <r>
    <n v="1759466.1756400003"/>
    <n v="35947"/>
    <n v="821029.48"/>
    <x v="0"/>
  </r>
  <r>
    <n v="2104973.93652"/>
    <n v="41246"/>
    <n v="975880.36"/>
    <x v="0"/>
  </r>
  <r>
    <s v=""/>
    <s v=""/>
    <s v=""/>
    <x v="1"/>
  </r>
  <r>
    <n v="1983176.1684000003"/>
    <n v="25848"/>
    <n v="638704.08000000007"/>
    <x v="0"/>
  </r>
  <r>
    <n v="551091.34622999991"/>
    <n v="13103"/>
    <n v="330588.69"/>
    <x v="0"/>
  </r>
  <r>
    <n v="23364"/>
    <n v="354"/>
    <n v="8850"/>
    <x v="0"/>
  </r>
  <r>
    <n v="790610.85971999983"/>
    <n v="11811"/>
    <n v="296219.88"/>
    <x v="0"/>
  </r>
  <r>
    <n v="841476.31919999991"/>
    <n v="12804"/>
    <n v="322404.71999999997"/>
    <x v="0"/>
  </r>
  <r>
    <n v="903261.04415999993"/>
    <n v="12984"/>
    <n v="322133.03999999998"/>
    <x v="0"/>
  </r>
  <r>
    <n v="2677132.5340649993"/>
    <n v="48255"/>
    <n v="1153439.2649999999"/>
    <x v="0"/>
  </r>
  <r>
    <n v="966403.7203680001"/>
    <n v="11384"/>
    <n v="290997.80800000002"/>
    <x v="0"/>
  </r>
  <r>
    <n v="4720854.9213979999"/>
    <n v="61109"/>
    <n v="1463377.223"/>
    <x v="0"/>
  </r>
  <r>
    <n v="1800341.7586000003"/>
    <n v="21527"/>
    <n v="547216.34000000008"/>
    <x v="0"/>
  </r>
  <r>
    <n v="2246755.0492799995"/>
    <n v="35560"/>
    <n v="876269.52"/>
    <x v="0"/>
  </r>
  <r>
    <n v="727387.84927000001"/>
    <n v="11665"/>
    <n v="297014.23"/>
    <x v="0"/>
  </r>
  <r>
    <n v="696769.41041999997"/>
    <n v="12302"/>
    <n v="295617.06"/>
    <x v="0"/>
  </r>
  <r>
    <n v="1763399.4975039999"/>
    <n v="36376"/>
    <n v="835338.46399999992"/>
    <x v="0"/>
  </r>
  <r>
    <n v="555769.05753600004"/>
    <n v="17724"/>
    <n v="315061.82400000002"/>
    <x v="0"/>
  </r>
  <r>
    <n v="545892.84749999992"/>
    <n v="17875"/>
    <n v="322822.5"/>
    <x v="0"/>
  </r>
  <r>
    <n v="1086153.3083520001"/>
    <n v="35444"/>
    <n v="615733.16799999995"/>
    <x v="0"/>
  </r>
  <r>
    <n v="1044745.2765"/>
    <n v="35505"/>
    <n v="614556.04500000004"/>
    <x v="0"/>
  </r>
  <r>
    <n v="1062898.2782999999"/>
    <n v="35382"/>
    <n v="639529.65"/>
    <x v="0"/>
  </r>
  <r>
    <n v="1037306.751512"/>
    <n v="35374"/>
    <n v="616710.31599999999"/>
    <x v="0"/>
  </r>
  <r>
    <n v="945598.15807600005"/>
    <n v="35396"/>
    <n v="642826.75600000005"/>
    <x v="0"/>
  </r>
  <r>
    <n v="1427510.1604680002"/>
    <n v="53037"/>
    <n v="936686.45700000005"/>
    <x v="0"/>
  </r>
  <r>
    <n v="1295315.5334100001"/>
    <n v="14689"/>
    <n v="383456.34500000003"/>
    <x v="0"/>
  </r>
  <r>
    <n v="5453801.2320000008"/>
    <n v="145156"/>
    <n v="2699901.6"/>
    <x v="0"/>
  </r>
  <r>
    <n v="13674966.027912002"/>
    <n v="368826"/>
    <n v="4718759.8440000005"/>
    <x v="1"/>
  </r>
  <r>
    <n v="2267545.3360560001"/>
    <n v="55601"/>
    <n v="932762.37599999993"/>
    <x v="0"/>
  </r>
  <r>
    <n v="609754.32252799999"/>
    <n v="13936"/>
    <n v="250206.94400000002"/>
    <x v="0"/>
  </r>
  <r>
    <n v="2451407.9728319994"/>
    <n v="55796"/>
    <n v="978215.47199999995"/>
    <x v="0"/>
  </r>
  <r>
    <n v="3477538.0771320006"/>
    <n v="83491"/>
    <n v="1392128.9339999999"/>
    <x v="0"/>
  </r>
  <r>
    <n v="6180027.3508400004"/>
    <n v="138715"/>
    <n v="2479946.77"/>
    <x v="0"/>
  </r>
  <r>
    <n v="1603911.6014740001"/>
    <n v="23569"/>
    <n v="560612.23400000005"/>
    <x v="0"/>
  </r>
  <r>
    <n v="966483.59100799996"/>
    <n v="11882"/>
    <n v="292962.592"/>
    <x v="0"/>
  </r>
  <r>
    <n v="1834424.0854439999"/>
    <n v="24554"/>
    <n v="635408.41200000001"/>
    <x v="0"/>
  </r>
  <r>
    <n v="1915865.9880540001"/>
    <n v="25499"/>
    <n v="626714.42200000002"/>
    <x v="0"/>
  </r>
  <r>
    <n v="4131926.9400959997"/>
    <n v="57154"/>
    <n v="1492748.172"/>
    <x v="0"/>
  </r>
  <r>
    <n v="5229862.1529000001"/>
    <n v="69694"/>
    <n v="1678928.46"/>
    <x v="0"/>
  </r>
  <r>
    <n v="4959041.8531680005"/>
    <n v="72876"/>
    <n v="1739404.3679999998"/>
    <x v="0"/>
  </r>
  <r>
    <n v="5481161.60592"/>
    <n v="71708"/>
    <n v="1869427.56"/>
    <x v="0"/>
  </r>
  <r>
    <n v="3088082.782656"/>
    <n v="44238"/>
    <n v="1065958.848"/>
    <x v="0"/>
  </r>
  <r>
    <n v="8799042.4877519999"/>
    <n v="205798"/>
    <n v="3959965.1160000004"/>
    <x v="0"/>
  </r>
  <r>
    <n v="13283414.799072001"/>
    <n v="187836"/>
    <n v="3393820.8480000002"/>
    <x v="0"/>
  </r>
  <r>
    <n v="27309158.039688002"/>
    <n v="386169"/>
    <n v="6977301.4920000006"/>
    <x v="0"/>
  </r>
  <r>
    <n v="1632553.450038"/>
    <n v="39487"/>
    <n v="939869.57400000002"/>
    <x v="0"/>
  </r>
  <r>
    <n v="1233619.583172"/>
    <n v="28289"/>
    <n v="677068.92599999998"/>
    <x v="0"/>
  </r>
  <r>
    <n v="661695.04584000004"/>
    <n v="15174"/>
    <n v="352340.27999999997"/>
    <x v="0"/>
  </r>
  <r>
    <n v="4210922.5072199991"/>
    <n v="96547"/>
    <n v="2033279.8199999998"/>
    <x v="0"/>
  </r>
  <r>
    <n v="1557913.6103039999"/>
    <n v="35757"/>
    <n v="857881.944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72586.78699200001"/>
    <n v="14623"/>
    <n v="263126.26199999999"/>
    <x v="0"/>
  </r>
  <r>
    <n v="1119698.466579"/>
    <n v="42427"/>
    <n v="744975.69300000009"/>
    <x v="0"/>
  </r>
  <r>
    <n v="369035.63762399997"/>
    <n v="14611"/>
    <n v="262472.00399999996"/>
    <x v="0"/>
  </r>
  <r>
    <n v="4474783.7040600004"/>
    <n v="259387"/>
    <n v="3602885.43"/>
    <x v="1"/>
  </r>
  <r>
    <n v="5493723.42105"/>
    <n v="134301"/>
    <n v="2373098.6700000004"/>
    <x v="0"/>
  </r>
  <r>
    <n v="7992718.4332799995"/>
    <n v="250768"/>
    <n v="4604100.4799999995"/>
    <x v="0"/>
  </r>
  <r>
    <n v="651274.83330000006"/>
    <n v="15142"/>
    <n v="269679.01999999996"/>
    <x v="0"/>
  </r>
  <r>
    <n v="1446788.9028200002"/>
    <n v="44558"/>
    <n v="796251.46000000008"/>
    <x v="0"/>
  </r>
  <r>
    <n v="4184555.7902400005"/>
    <n v="120036"/>
    <n v="2119835.7600000002"/>
    <x v="0"/>
  </r>
  <r>
    <n v="2358077.8873600001"/>
    <n v="48724"/>
    <n v="1125037.1599999999"/>
    <x v="0"/>
  </r>
  <r>
    <s v=""/>
    <s v=""/>
    <s v=""/>
    <x v="0"/>
  </r>
  <r>
    <s v=""/>
    <s v=""/>
    <s v=""/>
    <x v="0"/>
  </r>
  <r>
    <s v=""/>
    <s v=""/>
    <s v=""/>
    <x v="0"/>
  </r>
  <r>
    <n v="2549190.0419999999"/>
    <n v="63450"/>
    <n v="1425721.5"/>
    <x v="0"/>
  </r>
  <r>
    <n v="580411.77742799988"/>
    <n v="9156"/>
    <n v="215046.97199999998"/>
    <x v="0"/>
  </r>
  <r>
    <n v="610546.94169999997"/>
    <n v="11575"/>
    <n v="259696.7"/>
    <x v="0"/>
  </r>
  <r>
    <n v="899985.4874000001"/>
    <n v="15208"/>
    <n v="356429.89600000001"/>
    <x v="0"/>
  </r>
  <r>
    <n v="349266.09248000005"/>
    <n v="5464"/>
    <n v="125409.728"/>
    <x v="0"/>
  </r>
  <r>
    <n v="110340.38688000001"/>
    <n v="1844"/>
    <n v="41748.160000000003"/>
    <x v="0"/>
  </r>
  <r>
    <n v="135193.81456"/>
    <n v="1960"/>
    <n v="45397.52"/>
    <x v="0"/>
  </r>
  <r>
    <n v="543683.83019999997"/>
    <n v="9085"/>
    <n v="203322.3"/>
    <x v="0"/>
  </r>
  <r>
    <n v="2986010.5112959999"/>
    <n v="52222"/>
    <n v="1171443.9039999999"/>
    <x v="0"/>
  </r>
  <r>
    <n v="3493237.0968320002"/>
    <n v="46312"/>
    <n v="1058877.568"/>
    <x v="0"/>
  </r>
  <r>
    <n v="2289045.8152799997"/>
    <n v="35513"/>
    <n v="834200.37"/>
    <x v="0"/>
  </r>
  <r>
    <n v="5224133.7256560009"/>
    <n v="93826"/>
    <n v="2100576.4880000004"/>
    <x v="0"/>
  </r>
  <r>
    <n v="7315392.6568799997"/>
    <n v="232722"/>
    <n v="4075427.6639999999"/>
    <x v="0"/>
  </r>
  <r>
    <n v="1531399.3717399999"/>
    <n v="47395"/>
    <n v="835005.11"/>
    <x v="0"/>
  </r>
  <r>
    <n v="9200760.907949999"/>
    <n v="152695"/>
    <n v="3806686.35"/>
    <x v="0"/>
  </r>
  <r>
    <n v="6688435.2810299993"/>
    <n v="191885"/>
    <n v="3445870.8299999996"/>
    <x v="0"/>
  </r>
  <r>
    <n v="2746031.8649399993"/>
    <n v="79235"/>
    <n v="1417672.6199999999"/>
    <x v="0"/>
  </r>
  <r>
    <n v="4617846.5942400005"/>
    <n v="117370"/>
    <n v="2224396.2400000002"/>
    <x v="0"/>
  </r>
  <r>
    <n v="2713318.4613849996"/>
    <n v="72935"/>
    <n v="1379419.655"/>
    <x v="0"/>
  </r>
  <r>
    <n v="7332231.6395999994"/>
    <n v="192626"/>
    <n v="3640631.4"/>
    <x v="0"/>
  </r>
  <r>
    <n v="11129617.669235999"/>
    <n v="287737"/>
    <n v="5410606.547999999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3950.54672000001"/>
    <n v="1742"/>
    <n v="40243.684000000001"/>
    <x v="0"/>
  </r>
  <r>
    <n v="1830907.4529599999"/>
    <n v="30633"/>
    <n v="702843.55200000003"/>
    <x v="0"/>
  </r>
  <r>
    <n v="568044.635136"/>
    <n v="16192"/>
    <n v="287181.31200000003"/>
    <x v="0"/>
  </r>
  <r>
    <n v="2928730.7420800002"/>
    <n v="82420"/>
    <n v="1465097.92"/>
    <x v="0"/>
  </r>
  <r>
    <n v="9663030.5463119987"/>
    <n v="261676"/>
    <n v="4551592.343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8582260.8844799995"/>
    <n v="109348"/>
    <n v="2834300.16"/>
    <x v="0"/>
  </r>
  <r>
    <n v="4003466.8550500004"/>
    <n v="107165"/>
    <n v="1889318.95"/>
    <x v="0"/>
  </r>
  <r>
    <n v="5987750.1746699996"/>
    <n v="177293"/>
    <n v="3100854.57"/>
    <x v="0"/>
  </r>
  <r>
    <s v=""/>
    <s v=""/>
    <s v=""/>
    <x v="0"/>
  </r>
  <r>
    <s v=""/>
    <s v=""/>
    <s v=""/>
    <x v="0"/>
  </r>
  <r>
    <n v="772027.84800000011"/>
    <n v="46350"/>
    <n v="748089"/>
    <x v="0"/>
  </r>
  <r>
    <s v=""/>
    <s v=""/>
    <s v=""/>
    <x v="0"/>
  </r>
  <r>
    <s v=""/>
    <s v=""/>
    <s v=""/>
    <x v="0"/>
  </r>
  <r>
    <n v="1877939.2796160001"/>
    <n v="49232"/>
    <n v="879185.05599999998"/>
    <x v="0"/>
  </r>
  <r>
    <n v="3752313.4410999999"/>
    <n v="97586"/>
    <n v="1757523.86"/>
    <x v="0"/>
  </r>
  <r>
    <n v="621506.46038399998"/>
    <n v="16682"/>
    <n v="290967.44400000002"/>
    <x v="0"/>
  </r>
  <r>
    <n v="1673084.5912800001"/>
    <n v="190818"/>
    <n v="3069879.9840000002"/>
    <x v="0"/>
  </r>
  <r>
    <s v=""/>
    <s v=""/>
    <s v=""/>
    <x v="0"/>
  </r>
  <r>
    <s v=""/>
    <s v=""/>
    <s v=""/>
    <x v="0"/>
  </r>
  <r>
    <s v=""/>
    <s v=""/>
    <s v=""/>
    <x v="0"/>
  </r>
  <r>
    <n v="514294.38720000006"/>
    <n v="15172"/>
    <n v="218476.80000000002"/>
    <x v="1"/>
  </r>
  <r>
    <n v="40603.508119999999"/>
    <n v="974"/>
    <n v="15891.784"/>
    <x v="0"/>
  </r>
  <r>
    <n v="10530446.498000002"/>
    <n v="255145"/>
    <n v="4050171.73"/>
    <x v="0"/>
  </r>
  <r>
    <n v="9531153.3092880007"/>
    <n v="104884"/>
    <n v="2534207.2080000001"/>
    <x v="0"/>
  </r>
  <r>
    <n v="8744739.9380479995"/>
    <n v="97172"/>
    <n v="2360890.912"/>
    <x v="0"/>
  </r>
  <r>
    <n v="2812766.6321280003"/>
    <n v="36216"/>
    <n v="782193.16799999995"/>
    <x v="0"/>
  </r>
  <r>
    <n v="3987182.5201919996"/>
    <n v="63067"/>
    <n v="1477281.4080000001"/>
    <x v="0"/>
  </r>
  <r>
    <n v="1781774.9903200003"/>
    <n v="31657"/>
    <n v="757235.44000000006"/>
    <x v="0"/>
  </r>
  <r>
    <n v="6319947.8912960002"/>
    <n v="123526"/>
    <n v="1671059.7280000001"/>
    <x v="1"/>
  </r>
  <r>
    <n v="3603084.9753360003"/>
    <n v="70436"/>
    <n v="978567.348"/>
    <x v="1"/>
  </r>
  <r>
    <n v="2572732.2239999999"/>
    <n v="44755"/>
    <n v="1031155.2"/>
    <x v="0"/>
  </r>
  <r>
    <n v="2171456.5891200001"/>
    <n v="33380"/>
    <n v="787901.52"/>
    <x v="0"/>
  </r>
  <r>
    <n v="2632333.1981550003"/>
    <n v="101039"/>
    <n v="1660778.0430000001"/>
    <x v="0"/>
  </r>
  <r>
    <n v="2152619.4959999998"/>
    <n v="56517"/>
    <n v="1039912.7999999999"/>
    <x v="0"/>
  </r>
  <r>
    <n v="378021.81199999998"/>
    <n v="9925"/>
    <n v="172298"/>
    <x v="0"/>
  </r>
  <r>
    <n v="765945.09180000005"/>
    <n v="30198"/>
    <n v="534504.6"/>
    <x v="0"/>
  </r>
  <r>
    <n v="771950.73060000013"/>
    <n v="30036"/>
    <n v="537944.76"/>
    <x v="0"/>
  </r>
  <r>
    <n v="347519.10791999998"/>
    <n v="15044"/>
    <n v="263871.76"/>
    <x v="0"/>
  </r>
  <r>
    <n v="9467091.4644000009"/>
    <n v="242083"/>
    <n v="4444643.88"/>
    <x v="0"/>
  </r>
  <r>
    <n v="9375856.2242559996"/>
    <n v="269824"/>
    <n v="4680906.7519999994"/>
    <x v="0"/>
  </r>
  <r>
    <n v="6126228.2880600002"/>
    <n v="75318"/>
    <n v="1925881.26"/>
    <x v="0"/>
  </r>
  <r>
    <n v="9767.7403200000008"/>
    <n v="117"/>
    <n v="2762.37"/>
    <x v="0"/>
  </r>
  <r>
    <n v="12924525.57824"/>
    <n v="178732"/>
    <n v="4296717.28"/>
    <x v="0"/>
  </r>
  <r>
    <n v="5590218.5589600001"/>
    <n v="70152"/>
    <n v="1762919.76"/>
    <x v="0"/>
  </r>
  <r>
    <n v="11727624.17475"/>
    <n v="142853"/>
    <n v="3535611.75"/>
    <x v="0"/>
  </r>
  <r>
    <n v="4950216.9901800007"/>
    <n v="61677"/>
    <n v="1444475.34"/>
    <x v="0"/>
  </r>
  <r>
    <n v="2325089.646464"/>
    <n v="38288"/>
    <n v="868218.68799999997"/>
    <x v="0"/>
  </r>
  <r>
    <n v="1472055.3619200001"/>
    <n v="24544"/>
    <n v="558866.88"/>
    <x v="0"/>
  </r>
  <r>
    <n v="2286597.6302400003"/>
    <n v="53634"/>
    <n v="989869.10399999993"/>
    <x v="0"/>
  </r>
  <r>
    <n v="1079503.0014999998"/>
    <n v="31703"/>
    <n v="526586.82999999996"/>
    <x v="0"/>
  </r>
  <r>
    <n v="2423984.1467519999"/>
    <n v="26908"/>
    <n v="599402.60800000001"/>
    <x v="0"/>
  </r>
  <r>
    <n v="12805693.492735997"/>
    <n v="191993"/>
    <n v="4125545.5839999998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002992.9196200008"/>
    <n v="80973"/>
    <n v="1811366.01"/>
    <x v="0"/>
  </r>
  <r>
    <n v="1814543.49492"/>
    <n v="70538"/>
    <n v="1254871.02"/>
    <x v="0"/>
  </r>
  <r>
    <n v="1038633.6390099997"/>
    <n v="42901"/>
    <n v="743474.33"/>
    <x v="0"/>
  </r>
  <r>
    <n v="2840101.0560000003"/>
    <n v="113900"/>
    <n v="1968192.0000000002"/>
    <x v="0"/>
  </r>
  <r>
    <n v="1440435.1959999998"/>
    <n v="56195"/>
    <n v="1005890.4999999999"/>
    <x v="0"/>
  </r>
  <r>
    <n v="1416505.57"/>
    <n v="56215"/>
    <n v="966898"/>
    <x v="0"/>
  </r>
  <r>
    <n v="690547.41217000003"/>
    <n v="28237"/>
    <n v="485958.77"/>
    <x v="0"/>
  </r>
  <r>
    <n v="949584.3775200001"/>
    <n v="42282"/>
    <n v="725981.94000000006"/>
    <x v="0"/>
  </r>
  <r>
    <n v="1313050.5696000003"/>
    <n v="56672"/>
    <n v="1003094.3999999999"/>
    <x v="0"/>
  </r>
  <r>
    <n v="1217213.4878400003"/>
    <n v="56112"/>
    <n v="966809.76"/>
    <x v="0"/>
  </r>
  <r>
    <n v="2593117.9606800005"/>
    <n v="37122"/>
    <n v="834873.77999999991"/>
    <x v="0"/>
  </r>
  <r>
    <n v="1449490.645824"/>
    <n v="56552"/>
    <n v="996898.65599999996"/>
    <x v="0"/>
  </r>
  <r>
    <n v="482933.20425000001"/>
    <n v="13575"/>
    <n v="309374.25"/>
    <x v="0"/>
  </r>
  <r>
    <n v="3462654.9991000001"/>
    <n v="67885"/>
    <n v="1528091.35"/>
    <x v="0"/>
  </r>
  <r>
    <n v="2061513.0326699999"/>
    <n v="24031"/>
    <n v="490953.33"/>
    <x v="0"/>
  </r>
  <r>
    <n v="2174333.0466"/>
    <n v="37297"/>
    <n v="898484.73"/>
    <x v="0"/>
  </r>
  <r>
    <n v="665689.85868000006"/>
    <n v="12817"/>
    <n v="308761.52999999997"/>
    <x v="0"/>
  </r>
  <r>
    <n v="1509870.5746799998"/>
    <n v="24502"/>
    <n v="633866.74"/>
    <x v="0"/>
  </r>
  <r>
    <s v=""/>
    <s v=""/>
    <s v=""/>
    <x v="0"/>
  </r>
  <r>
    <s v=""/>
    <s v=""/>
    <s v=""/>
    <x v="0"/>
  </r>
  <r>
    <s v=""/>
    <s v=""/>
    <s v=""/>
    <x v="0"/>
  </r>
  <r>
    <n v="4308416.7039000001"/>
    <n v="57987"/>
    <n v="1353996.4500000002"/>
    <x v="0"/>
  </r>
  <r>
    <n v="1750563.5123999997"/>
    <n v="20030"/>
    <n v="444305.45999999996"/>
    <x v="0"/>
  </r>
  <r>
    <n v="5127551.4729599999"/>
    <n v="57120"/>
    <n v="1322556.48"/>
    <x v="0"/>
  </r>
  <r>
    <n v="9828276.3442919999"/>
    <n v="149034"/>
    <n v="3563551.9740000004"/>
    <x v="0"/>
  </r>
  <r>
    <n v="4095363.8436480006"/>
    <n v="51294"/>
    <n v="1327078.368"/>
    <x v="0"/>
  </r>
  <r>
    <n v="5355395.8656000001"/>
    <n v="77451"/>
    <n v="1809255.3599999999"/>
    <x v="0"/>
  </r>
  <r>
    <n v="2457450.3143700003"/>
    <n v="38817"/>
    <n v="916275.28500000003"/>
    <x v="0"/>
  </r>
  <r>
    <n v="1870763.4272249998"/>
    <n v="24675"/>
    <n v="619663.27500000002"/>
    <x v="0"/>
  </r>
  <r>
    <n v="2412893.8994879997"/>
    <n v="39001"/>
    <n v="885790.71199999994"/>
    <x v="0"/>
  </r>
  <r>
    <n v="2426064.6268799994"/>
    <n v="38572"/>
    <n v="910684.91999999993"/>
    <x v="0"/>
  </r>
  <r>
    <n v="2493333.8019199995"/>
    <n v="34712"/>
    <n v="848361.28"/>
    <x v="0"/>
  </r>
  <r>
    <n v="17771512.47696"/>
    <n v="253930"/>
    <n v="6552917.5800000001"/>
    <x v="0"/>
  </r>
  <r>
    <n v="4669917.8895079996"/>
    <n v="55753"/>
    <n v="1333500.254"/>
    <x v="0"/>
  </r>
  <r>
    <n v="5005532.4834900005"/>
    <n v="67233"/>
    <n v="1604851.71"/>
    <x v="0"/>
  </r>
  <r>
    <n v="19717638.167759996"/>
    <n v="234537"/>
    <n v="5585733.1919999998"/>
    <x v="0"/>
  </r>
  <r>
    <n v="2824631.7665520003"/>
    <n v="44393"/>
    <n v="1038085.91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246274.1596799996"/>
    <n v="109270"/>
    <n v="2317835.2399999998"/>
    <x v="0"/>
  </r>
  <r>
    <n v="518671.06148000003"/>
    <n v="9956"/>
    <n v="242030.36"/>
    <x v="0"/>
  </r>
  <r>
    <n v="92727.675159999984"/>
    <n v="2428"/>
    <n v="55625.48"/>
    <x v="0"/>
  </r>
  <r>
    <n v="205485.21317999999"/>
    <n v="5631"/>
    <n v="130301.34"/>
    <x v="0"/>
  </r>
  <r>
    <n v="783.35235"/>
    <n v="29"/>
    <n v="665.55"/>
    <x v="0"/>
  </r>
  <r>
    <n v="39138.854400000004"/>
    <n v="1345"/>
    <n v="23241.600000000002"/>
    <x v="0"/>
  </r>
  <r>
    <n v="871976.43468000006"/>
    <n v="19981"/>
    <n v="433387.89"/>
    <x v="0"/>
  </r>
  <r>
    <n v="164852.89600000001"/>
    <n v="7477"/>
    <n v="119632"/>
    <x v="0"/>
  </r>
  <r>
    <n v="298443.57311999996"/>
    <n v="9392"/>
    <n v="186994.72"/>
    <x v="0"/>
  </r>
  <r>
    <n v="294541.16814999998"/>
    <n v="12497"/>
    <n v="198077.44999999998"/>
    <x v="0"/>
  </r>
  <r>
    <n v="2537927.5456079999"/>
    <n v="56511"/>
    <n v="1265168.2680000002"/>
    <x v="0"/>
  </r>
  <r>
    <n v="4789671.1146"/>
    <n v="79971"/>
    <n v="1845730.68"/>
    <x v="0"/>
  </r>
  <r>
    <n v="1414821.9840480001"/>
    <n v="32378"/>
    <n v="741520.95600000001"/>
    <x v="0"/>
  </r>
  <r>
    <n v="7536749.4291599989"/>
    <n v="156212"/>
    <n v="3503835.16"/>
    <x v="0"/>
  </r>
  <r>
    <n v="483687.93312"/>
    <n v="9974"/>
    <n v="225811.36000000002"/>
    <x v="0"/>
  </r>
  <r>
    <n v="2733252.9602400004"/>
    <n v="55974"/>
    <n v="1254937.08"/>
    <x v="0"/>
  </r>
  <r>
    <n v="2390495.0733999996"/>
    <n v="50174"/>
    <n v="1177583.78"/>
    <x v="0"/>
  </r>
  <r>
    <n v="3927003.9435900003"/>
    <n v="76349"/>
    <n v="1807180.83"/>
    <x v="0"/>
  </r>
  <r>
    <n v="3622571.6280000005"/>
    <n v="66750"/>
    <n v="1568892"/>
    <x v="0"/>
  </r>
  <r>
    <n v="2645548.4369600001"/>
    <n v="72908"/>
    <n v="1312927.264"/>
    <x v="0"/>
  </r>
  <r>
    <n v="536171.72319000005"/>
    <n v="15109"/>
    <n v="262443.33"/>
    <x v="0"/>
  </r>
  <r>
    <n v="1588783.5998460001"/>
    <n v="29109"/>
    <n v="750488.23800000001"/>
    <x v="0"/>
  </r>
  <r>
    <n v="4314241.1339999996"/>
    <n v="59025"/>
    <n v="1378351.8"/>
    <x v="0"/>
  </r>
  <r>
    <n v="7961687.3256960008"/>
    <n v="174336"/>
    <n v="3876186.6240000003"/>
    <x v="0"/>
  </r>
  <r>
    <n v="5155937.0420039995"/>
    <n v="127969"/>
    <n v="2836048.9779999997"/>
    <x v="0"/>
  </r>
  <r>
    <n v="303624.49656000006"/>
    <n v="5680"/>
    <n v="132645.04"/>
    <x v="0"/>
  </r>
  <r>
    <n v="2746362.0908999997"/>
    <n v="89270"/>
    <n v="1572044.7"/>
    <x v="0"/>
  </r>
  <r>
    <n v="1885122.1293600001"/>
    <n v="58308"/>
    <n v="1025637.72"/>
    <x v="0"/>
  </r>
  <r>
    <n v="415983.70459800004"/>
    <n v="16181"/>
    <n v="287083.30200000003"/>
    <x v="0"/>
  </r>
  <r>
    <n v="1636153.9508159996"/>
    <n v="65212"/>
    <n v="1150600.5279999999"/>
    <x v="0"/>
  </r>
  <r>
    <n v="1254383.3692200002"/>
    <n v="49415"/>
    <n v="874744.33000000007"/>
    <x v="0"/>
  </r>
  <r>
    <n v="1572043.039236"/>
    <n v="65126"/>
    <n v="1149994.9080000001"/>
    <x v="0"/>
  </r>
  <r>
    <n v="1145535.2978399999"/>
    <n v="48915"/>
    <n v="863251.92"/>
    <x v="0"/>
  </r>
  <r>
    <n v="806949.69755200006"/>
    <n v="32854"/>
    <n v="572710.92799999996"/>
    <x v="0"/>
  </r>
  <r>
    <n v="774110.21220000007"/>
    <n v="32650"/>
    <n v="551360.55000000005"/>
    <x v="0"/>
  </r>
  <r>
    <n v="777182.30267699983"/>
    <n v="32637"/>
    <n v="583908.56699999992"/>
    <x v="0"/>
  </r>
  <r>
    <n v="719777.03725399997"/>
    <n v="32527"/>
    <n v="561448.54700000002"/>
    <x v="0"/>
  </r>
  <r>
    <n v="1915866.3330300003"/>
    <n v="81471"/>
    <n v="1426557.2100000002"/>
    <x v="0"/>
  </r>
  <r>
    <n v="680871.18335999991"/>
    <n v="32640"/>
    <n v="577989.12"/>
    <x v="0"/>
  </r>
  <r>
    <n v="1108138.703616"/>
    <n v="35136"/>
    <n v="628196.54399999999"/>
    <x v="0"/>
  </r>
  <r>
    <n v="556116.64124999999"/>
    <n v="17751"/>
    <n v="315080.25"/>
    <x v="0"/>
  </r>
  <r>
    <n v="503943.37815999996"/>
    <n v="17774"/>
    <n v="307845.68"/>
    <x v="0"/>
  </r>
  <r>
    <n v="526382.52634799993"/>
    <n v="17746"/>
    <n v="309454.74799999996"/>
    <x v="0"/>
  </r>
  <r>
    <n v="528788.47936000011"/>
    <n v="17702"/>
    <n v="313821.05600000004"/>
    <x v="0"/>
  </r>
  <r>
    <n v="517852.10087999998"/>
    <n v="17740"/>
    <n v="309350.12"/>
    <x v="0"/>
  </r>
  <r>
    <n v="468320.68060199992"/>
    <n v="17597"/>
    <n v="312839.46599999996"/>
    <x v="0"/>
  </r>
  <r>
    <n v="1310609.9848800001"/>
    <n v="56148"/>
    <n v="956649.62400000007"/>
    <x v="0"/>
  </r>
  <r>
    <n v="2077003.0344000002"/>
    <n v="72767"/>
    <n v="1222485.6000000001"/>
    <x v="0"/>
  </r>
  <r>
    <n v="2309887.60464"/>
    <n v="81851"/>
    <n v="1453673.7600000002"/>
    <x v="0"/>
  </r>
  <r>
    <n v="1032336.9191399999"/>
    <n v="32933"/>
    <n v="584231.41999999993"/>
    <x v="0"/>
  </r>
  <r>
    <n v="891973.42539999995"/>
    <n v="15005"/>
    <n v="324708.2"/>
    <x v="0"/>
  </r>
  <r>
    <n v="980565.87895000004"/>
    <n v="32431"/>
    <n v="556191.64999999991"/>
    <x v="0"/>
  </r>
  <r>
    <n v="453946.3775"/>
    <n v="16555"/>
    <n v="286401.5"/>
    <x v="0"/>
  </r>
  <r>
    <n v="429246.39575999993"/>
    <n v="16383"/>
    <n v="270647.15999999997"/>
    <x v="0"/>
  </r>
  <r>
    <n v="457413.12864000001"/>
    <n v="16224"/>
    <n v="285704.64"/>
    <x v="0"/>
  </r>
  <r>
    <n v="952299.59146000003"/>
    <n v="32599"/>
    <n v="579610.22000000009"/>
    <x v="0"/>
  </r>
  <r>
    <n v="896454.75150000001"/>
    <n v="32749"/>
    <n v="543305.91"/>
    <x v="0"/>
  </r>
  <r>
    <n v="866171.75679999997"/>
    <n v="32816"/>
    <n v="573623.68000000005"/>
    <x v="0"/>
  </r>
  <r>
    <n v="1393656.3374999999"/>
    <n v="47730"/>
    <n v="847207.5"/>
    <x v="0"/>
  </r>
  <r>
    <n v="2769434.6553000007"/>
    <n v="96795"/>
    <n v="1694880.4500000002"/>
    <x v="0"/>
  </r>
  <r>
    <n v="493386.71382"/>
    <n v="16533"/>
    <n v="285855.57"/>
    <x v="0"/>
  </r>
  <r>
    <n v="3589039.3276799996"/>
    <n v="117596"/>
    <n v="2098853.4079999998"/>
    <x v="0"/>
  </r>
  <r>
    <n v="293000.12965000002"/>
    <n v="9419"/>
    <n v="169071.05"/>
    <x v="0"/>
  </r>
  <r>
    <n v="319810.98532499996"/>
    <n v="5325"/>
    <n v="126058.72499999999"/>
    <x v="0"/>
  </r>
  <r>
    <n v="3301003.3095599995"/>
    <n v="54146"/>
    <n v="1268640.78"/>
    <x v="0"/>
  </r>
  <r>
    <n v="1188293.7196799999"/>
    <n v="22420"/>
    <n v="508687.38"/>
    <x v="0"/>
  </r>
  <r>
    <n v="5070134.7643999998"/>
    <n v="102317"/>
    <n v="2358202.216"/>
    <x v="0"/>
  </r>
  <r>
    <n v="1943329.2792"/>
    <n v="32957"/>
    <n v="768722.02500000002"/>
    <x v="0"/>
  </r>
  <r>
    <n v="2855443.5674460004"/>
    <n v="68503"/>
    <n v="1540152.949"/>
    <x v="0"/>
  </r>
  <r>
    <n v="393619.07130000001"/>
    <n v="9565"/>
    <n v="216274.215"/>
    <x v="0"/>
  </r>
  <r>
    <n v="1080880.36518"/>
    <n v="22006"/>
    <n v="559172.46"/>
    <x v="0"/>
  </r>
  <r>
    <n v="1551811.8379519999"/>
    <n v="38336"/>
    <n v="848912.38399999996"/>
    <x v="0"/>
  </r>
  <r>
    <n v="1991452.7472840003"/>
    <n v="62258"/>
    <n v="1403419.8360000001"/>
    <x v="0"/>
  </r>
  <r>
    <n v="228700.19161600003"/>
    <n v="4784"/>
    <n v="108491.55200000001"/>
    <x v="0"/>
  </r>
  <r>
    <n v="4046502.5803439994"/>
    <n v="77546"/>
    <n v="1765489.7819999999"/>
    <x v="0"/>
  </r>
  <r>
    <n v="2500373.9782080003"/>
    <n v="47937"/>
    <n v="1132415.7510000002"/>
    <x v="0"/>
  </r>
  <r>
    <n v="3924467.5914989999"/>
    <n v="83811"/>
    <n v="1989086.463"/>
    <x v="0"/>
  </r>
  <r>
    <n v="161297.02374000003"/>
    <n v="3210"/>
    <n v="73887.78"/>
    <x v="0"/>
  </r>
  <r>
    <n v="161016.34010400003"/>
    <n v="4541"/>
    <n v="96532.577999999994"/>
    <x v="0"/>
  </r>
  <r>
    <n v="236139.20161999995"/>
    <n v="7924"/>
    <n v="156903.12399999998"/>
    <x v="0"/>
  </r>
  <r>
    <n v="408985.88572800008"/>
    <n v="7959"/>
    <n v="183566.37599999999"/>
    <x v="0"/>
  </r>
  <r>
    <n v="2242348.4336399999"/>
    <n v="45880"/>
    <n v="1057212.8399999999"/>
    <x v="0"/>
  </r>
  <r>
    <n v="4543321.9705600012"/>
    <n v="87349"/>
    <n v="2119086.7400000002"/>
    <x v="0"/>
  </r>
  <r>
    <n v="1863047.1045119998"/>
    <n v="39764"/>
    <n v="900893.18400000001"/>
    <x v="0"/>
  </r>
  <r>
    <n v="1267900.477896"/>
    <n v="29874"/>
    <n v="670492.05599999998"/>
    <x v="0"/>
  </r>
  <r>
    <n v="1226326.98465"/>
    <n v="29969"/>
    <n v="687788.54999999993"/>
    <x v="0"/>
  </r>
  <r>
    <n v="135791.51632"/>
    <n v="3440"/>
    <n v="76416.159999999989"/>
    <x v="0"/>
  </r>
  <r>
    <n v="437035.33148000005"/>
    <n v="9460"/>
    <n v="225043.94"/>
    <x v="0"/>
  </r>
  <r>
    <n v="806297.74532999995"/>
    <n v="15617"/>
    <n v="370200.98499999999"/>
    <x v="0"/>
  </r>
  <r>
    <n v="286457.74480799999"/>
    <n v="6522"/>
    <n v="145336.24799999999"/>
    <x v="0"/>
  </r>
  <r>
    <n v="231806.38320000001"/>
    <n v="5040"/>
    <n v="118571.04"/>
    <x v="0"/>
  </r>
  <r>
    <n v="1228126.36274"/>
    <n v="26197"/>
    <n v="617148.92599999998"/>
    <x v="0"/>
  </r>
  <r>
    <n v="1209920.088"/>
    <n v="27406"/>
    <n v="620471.84"/>
    <x v="0"/>
  </r>
  <r>
    <n v="6192948.1903999997"/>
    <n v="98939"/>
    <n v="2295384.7999999998"/>
    <x v="0"/>
  </r>
  <r>
    <n v="7163509.2084000008"/>
    <n v="149995"/>
    <n v="3521882.6"/>
    <x v="0"/>
  </r>
  <r>
    <n v="3140791.0200519999"/>
    <n v="58246"/>
    <n v="1385439.3560000001"/>
    <x v="0"/>
  </r>
  <r>
    <n v="7069337.0870099999"/>
    <n v="127187"/>
    <n v="2989148.8739999998"/>
    <x v="0"/>
  </r>
  <r>
    <n v="2057873.2193760001"/>
    <n v="63804"/>
    <n v="1129458.4080000001"/>
    <x v="0"/>
  </r>
  <r>
    <n v="4803156.6328800004"/>
    <n v="158657"/>
    <n v="2808863.5279999999"/>
    <x v="0"/>
  </r>
  <r>
    <n v="3437214.5639999998"/>
    <n v="110740"/>
    <n v="1982245.9999999998"/>
    <x v="0"/>
  </r>
  <r>
    <n v="460444.84899599996"/>
    <n v="15983"/>
    <n v="284049.87599999999"/>
    <x v="0"/>
  </r>
  <r>
    <n v="2409049.7626799997"/>
    <n v="37371"/>
    <n v="916336.92"/>
    <x v="0"/>
  </r>
  <r>
    <n v="1412827.5149999999"/>
    <n v="25050"/>
    <n v="608715"/>
    <x v="0"/>
  </r>
  <r>
    <n v="1250439.04678"/>
    <n v="23054"/>
    <n v="559981.66"/>
    <x v="0"/>
  </r>
  <r>
    <n v="301502.70360000001"/>
    <n v="4140"/>
    <n v="104038.2"/>
    <x v="0"/>
  </r>
  <r>
    <n v="1350175.8336"/>
    <n v="30298"/>
    <n v="533244.80000000005"/>
    <x v="0"/>
  </r>
  <r>
    <n v="2419486.3084800001"/>
    <n v="60464"/>
    <n v="1008539.52"/>
    <x v="0"/>
  </r>
  <r>
    <n v="2455444.5034999996"/>
    <n v="60383"/>
    <n v="1008396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89752.2619840002"/>
    <n v="31636"/>
    <n v="560147.01599999995"/>
    <x v="0"/>
  </r>
  <r>
    <n v="553641.59840000002"/>
    <n v="15905"/>
    <n v="285971.90000000002"/>
    <x v="0"/>
  </r>
  <r>
    <n v="634514.92104000004"/>
    <n v="15873"/>
    <n v="287110.82400000002"/>
    <x v="0"/>
  </r>
  <r>
    <n v="601034.8927679999"/>
    <n v="15909"/>
    <n v="286616.54399999999"/>
    <x v="0"/>
  </r>
  <r>
    <n v="587683.16208000004"/>
    <n v="15948"/>
    <n v="281322.72000000003"/>
    <x v="0"/>
  </r>
  <r>
    <n v="491157.48708000005"/>
    <n v="14885"/>
    <n v="349827.26999999996"/>
    <x v="0"/>
  </r>
  <r>
    <n v="2244772.9934679996"/>
    <n v="60443"/>
    <n v="1102540.763"/>
    <x v="0"/>
  </r>
  <r>
    <n v="4010713.2460799995"/>
    <n v="95520"/>
    <n v="1679528.16"/>
    <x v="0"/>
  </r>
  <r>
    <n v="3684147.20102"/>
    <n v="79558"/>
    <n v="1425202.0120000001"/>
    <x v="0"/>
  </r>
  <r>
    <n v="2097035.9853719999"/>
    <n v="47759"/>
    <n v="859088.89199999999"/>
    <x v="0"/>
  </r>
  <r>
    <n v="1954035.6650100001"/>
    <n v="47619"/>
    <n v="860808.66300000006"/>
    <x v="0"/>
  </r>
  <r>
    <n v="1376284.0516560001"/>
    <n v="32036"/>
    <n v="564282.10400000005"/>
    <x v="0"/>
  </r>
  <r>
    <n v="690230.24400000006"/>
    <n v="15763"/>
    <n v="280581.40000000002"/>
    <x v="0"/>
  </r>
  <r>
    <n v="9381331.6442999989"/>
    <n v="139689"/>
    <n v="3617945.0999999996"/>
    <x v="0"/>
  </r>
  <r>
    <n v="3089911.840386"/>
    <n v="77322"/>
    <n v="1359398.0819999999"/>
    <x v="0"/>
  </r>
  <r>
    <n v="4180901.6717999997"/>
    <n v="105122"/>
    <n v="1860659.4"/>
    <x v="0"/>
  </r>
  <r>
    <n v="2558909.093328"/>
    <n v="62991"/>
    <n v="1116452.4839999999"/>
    <x v="0"/>
  </r>
  <r>
    <n v="619815.37859999994"/>
    <n v="15838"/>
    <n v="280332.59999999998"/>
    <x v="0"/>
  </r>
  <r>
    <n v="1140773.8019999999"/>
    <n v="31164"/>
    <n v="557835.6"/>
    <x v="0"/>
  </r>
  <r>
    <n v="1144825.0000000002"/>
    <n v="31250"/>
    <n v="565625"/>
    <x v="0"/>
  </r>
  <r>
    <n v="1151223.0702"/>
    <n v="31542"/>
    <n v="564601.79999999993"/>
    <x v="0"/>
  </r>
  <r>
    <n v="1646417.7961749998"/>
    <n v="41365"/>
    <n v="729471.77500000002"/>
    <x v="0"/>
  </r>
  <r>
    <n v="2481512.7768749995"/>
    <n v="62225"/>
    <n v="1100449.125"/>
    <x v="0"/>
  </r>
  <r>
    <n v="3135754.7270400007"/>
    <n v="41522"/>
    <n v="1077578.9440000001"/>
    <x v="0"/>
  </r>
  <r>
    <n v="3487539.2164200004"/>
    <n v="88951"/>
    <n v="1570963.611"/>
    <x v="0"/>
  </r>
  <r>
    <n v="4864530.34485"/>
    <n v="120165"/>
    <n v="2146747.7249999996"/>
    <x v="0"/>
  </r>
  <r>
    <n v="642759.57000000007"/>
    <n v="15700"/>
    <n v="277890"/>
    <x v="0"/>
  </r>
  <r>
    <n v="639379.98719999997"/>
    <n v="15672"/>
    <n v="278961.60000000003"/>
    <x v="0"/>
  </r>
  <r>
    <n v="648287.29769999988"/>
    <n v="15659"/>
    <n v="277164.3"/>
    <x v="0"/>
  </r>
  <r>
    <n v="630320.36399999994"/>
    <n v="15619"/>
    <n v="276456.3"/>
    <x v="0"/>
  </r>
  <r>
    <n v="1268588.8512000002"/>
    <n v="31176"/>
    <n v="548697.60000000009"/>
    <x v="0"/>
  </r>
  <r>
    <n v="1284595.9560000002"/>
    <n v="31178"/>
    <n v="561204"/>
    <x v="0"/>
  </r>
  <r>
    <n v="1052215.9046850002"/>
    <n v="15441"/>
    <n v="402377.01900000003"/>
    <x v="0"/>
  </r>
  <r>
    <n v="4573335.1910400009"/>
    <n v="112081"/>
    <n v="1984954.51"/>
    <x v="0"/>
  </r>
  <r>
    <n v="3843999.0177600002"/>
    <n v="91703"/>
    <n v="1713012.04"/>
    <x v="0"/>
  </r>
  <r>
    <n v="1030739.7767579998"/>
    <n v="23761"/>
    <n v="425749.598"/>
    <x v="0"/>
  </r>
  <r>
    <n v="2216875.5519999997"/>
    <n v="60224"/>
    <n v="1068373.76"/>
    <x v="0"/>
  </r>
  <r>
    <n v="6365158.9176000012"/>
    <n v="179372"/>
    <n v="3201790.2"/>
    <x v="0"/>
  </r>
  <r>
    <n v="2073010.5169200001"/>
    <n v="59409"/>
    <n v="1106195.58"/>
    <x v="0"/>
  </r>
  <r>
    <n v="562532.17214000004"/>
    <n v="15194"/>
    <n v="264223.66000000003"/>
    <x v="0"/>
  </r>
  <r>
    <n v="2255080.4586000005"/>
    <n v="59285"/>
    <n v="1116929.3999999999"/>
    <x v="0"/>
  </r>
  <r>
    <n v="1592964.0225000002"/>
    <n v="39267"/>
    <n v="707984.01"/>
    <x v="0"/>
  </r>
  <r>
    <n v="2396360.6686799997"/>
    <n v="64581"/>
    <n v="1128230.0699999998"/>
    <x v="0"/>
  </r>
  <r>
    <n v="1083003.93"/>
    <n v="26035"/>
    <n v="468630"/>
    <x v="0"/>
  </r>
  <r>
    <n v="507109.38630000007"/>
    <n v="12665"/>
    <n v="223790.55000000002"/>
    <x v="0"/>
  </r>
  <r>
    <n v="4103.1619199999996"/>
    <n v="117"/>
    <n v="2110.6799999999998"/>
    <x v="0"/>
  </r>
  <r>
    <n v="1117686.2080999999"/>
    <n v="30437"/>
    <n v="534778.09"/>
    <x v="0"/>
  </r>
  <r>
    <n v="574827.91937999998"/>
    <n v="15257"/>
    <n v="272947.73"/>
    <x v="0"/>
  </r>
  <r>
    <n v="762664.18709999998"/>
    <n v="14745"/>
    <n v="330730.34999999998"/>
    <x v="0"/>
  </r>
  <r>
    <n v="1748795.1780000001"/>
    <n v="65334"/>
    <n v="1159678.5"/>
    <x v="0"/>
  </r>
  <r>
    <n v="437863.22433999996"/>
    <n v="16306"/>
    <n v="291714.34000000003"/>
    <x v="0"/>
  </r>
  <r>
    <n v="1115963.1912"/>
    <n v="30201"/>
    <n v="533953.67999999993"/>
    <x v="0"/>
  </r>
  <r>
    <n v="520810.25975999993"/>
    <n v="15221"/>
    <n v="264236.56"/>
    <x v="0"/>
  </r>
  <r>
    <n v="477901.26780000009"/>
    <n v="14971"/>
    <n v="248518.60000000003"/>
    <x v="0"/>
  </r>
  <r>
    <n v="1270929.5764900001"/>
    <n v="52099"/>
    <n v="921631.31"/>
    <x v="0"/>
  </r>
  <r>
    <n v="744155.28117000009"/>
    <n v="25821"/>
    <n v="456257.07000000007"/>
    <x v="0"/>
  </r>
  <r>
    <n v="372960.147"/>
    <n v="12975"/>
    <n v="227970.75"/>
    <x v="0"/>
  </r>
  <r>
    <n v="16072776.077152001"/>
    <n v="444277"/>
    <n v="7817498.0920000002"/>
    <x v="0"/>
  </r>
  <r>
    <n v="7668079.5508439997"/>
    <n v="206202"/>
    <n v="3622144.3319999999"/>
    <x v="0"/>
  </r>
  <r>
    <n v="1688495.3016540005"/>
    <n v="47761"/>
    <n v="812557.89300000004"/>
    <x v="0"/>
  </r>
  <r>
    <n v="467311.30905599997"/>
    <n v="15528"/>
    <n v="257330.01599999997"/>
    <x v="0"/>
  </r>
  <r>
    <n v="589341.4606179999"/>
    <n v="15893"/>
    <n v="279176.43799999997"/>
    <x v="0"/>
  </r>
  <r>
    <n v="1112540.9555519999"/>
    <n v="31572"/>
    <n v="538239.45599999989"/>
    <x v="0"/>
  </r>
  <r>
    <n v="1143701.3082360001"/>
    <n v="31678"/>
    <n v="549328.19800000009"/>
    <x v="0"/>
  </r>
  <r>
    <n v="690736.73066400003"/>
    <n v="19641"/>
    <n v="441647.52600000001"/>
    <x v="0"/>
  </r>
  <r>
    <n v="577410.34366799996"/>
    <n v="15882"/>
    <n v="278538.516"/>
    <x v="0"/>
  </r>
  <r>
    <n v="2249555.734338"/>
    <n v="63647"/>
    <n v="1117514.0260000001"/>
    <x v="0"/>
  </r>
  <r>
    <n v="1633848.4305"/>
    <n v="47458"/>
    <n v="837870.99000000011"/>
    <x v="0"/>
  </r>
  <r>
    <n v="13448199.111216001"/>
    <n v="411258"/>
    <n v="7214699.0939999996"/>
    <x v="0"/>
  </r>
  <r>
    <n v="7691001.0419830009"/>
    <n v="236891"/>
    <n v="4150567.2110000001"/>
    <x v="0"/>
  </r>
  <r>
    <n v="1219726.8178899998"/>
    <n v="43379"/>
    <n v="773447.57"/>
    <x v="0"/>
  </r>
  <r>
    <n v="415598.70859200001"/>
    <n v="14594"/>
    <n v="252797.26799999998"/>
    <x v="0"/>
  </r>
  <r>
    <n v="1371198.7601999997"/>
    <n v="63135"/>
    <n v="1061299.3499999999"/>
    <x v="0"/>
  </r>
  <r>
    <n v="2216715.5951999999"/>
    <n v="20304"/>
    <n v="529934.4"/>
    <x v="0"/>
  </r>
  <r>
    <n v="1029884.31"/>
    <n v="9945"/>
    <n v="258570"/>
    <x v="0"/>
  </r>
  <r>
    <n v="889723.16099999996"/>
    <n v="8501"/>
    <n v="221876.1"/>
    <x v="0"/>
  </r>
  <r>
    <n v="11217295.354980001"/>
    <n v="242814"/>
    <n v="4306063.4760000007"/>
    <x v="0"/>
  </r>
  <r>
    <n v="14286336.879360002"/>
    <n v="473228"/>
    <n v="9157908.256000001"/>
    <x v="0"/>
  </r>
  <r>
    <s v=""/>
    <s v=""/>
    <s v=""/>
    <x v="0"/>
  </r>
  <r>
    <s v=""/>
    <s v=""/>
    <s v=""/>
    <x v="0"/>
  </r>
  <r>
    <s v=""/>
    <s v=""/>
    <s v=""/>
    <x v="0"/>
  </r>
  <r>
    <n v="819495.65574800014"/>
    <n v="11627"/>
    <n v="282001.25800000003"/>
    <x v="0"/>
  </r>
  <r>
    <n v="879558.81742200023"/>
    <n v="11523"/>
    <n v="299067.94199999998"/>
    <x v="0"/>
  </r>
  <r>
    <n v="5849184.3806880005"/>
    <n v="82062"/>
    <n v="2128524.156"/>
    <x v="0"/>
  </r>
  <r>
    <n v="3852623.6303360001"/>
    <n v="51311"/>
    <n v="1308635.7440000002"/>
    <x v="0"/>
  </r>
  <r>
    <n v="4938493.0254659997"/>
    <n v="68277"/>
    <n v="1644519.8219999999"/>
    <x v="0"/>
  </r>
  <r>
    <n v="15208310.972096"/>
    <n v="175759"/>
    <n v="4547939.8840000005"/>
    <x v="0"/>
  </r>
  <r>
    <n v="6745262.932603999"/>
    <n v="93766"/>
    <n v="2427226.676"/>
    <x v="0"/>
  </r>
  <r>
    <n v="833651.44139199983"/>
    <n v="10858"/>
    <n v="263480.228"/>
    <x v="0"/>
  </r>
  <r>
    <n v="636424.91365200002"/>
    <n v="9901"/>
    <n v="232356.66800000001"/>
    <x v="0"/>
  </r>
  <r>
    <n v="862960.43152800016"/>
    <n v="11674"/>
    <n v="270860.14800000004"/>
    <x v="0"/>
  </r>
  <r>
    <n v="862647.21575999993"/>
    <n v="10355"/>
    <n v="254919.38999999998"/>
    <x v="0"/>
  </r>
  <r>
    <n v="3536248.7801759997"/>
    <n v="38471"/>
    <n v="929613.24400000006"/>
    <x v="0"/>
  </r>
  <r>
    <n v="2243670.2182439999"/>
    <n v="25053"/>
    <n v="614199.348"/>
    <x v="0"/>
  </r>
  <r>
    <n v="1052908.3799459999"/>
    <n v="12783"/>
    <n v="304925.68199999997"/>
    <x v="0"/>
  </r>
  <r>
    <n v="1170304.1501760001"/>
    <n v="12964"/>
    <n v="309113.61600000004"/>
    <x v="0"/>
  </r>
  <r>
    <n v="7160554.0935180001"/>
    <n v="75369"/>
    <n v="1746902.682"/>
    <x v="0"/>
  </r>
  <r>
    <n v="1039826.8657920001"/>
    <n v="12881"/>
    <n v="315481.45199999999"/>
    <x v="0"/>
  </r>
  <r>
    <n v="1966666.5923839998"/>
    <n v="23164"/>
    <n v="601059.47200000007"/>
    <x v="0"/>
  </r>
  <r>
    <n v="887428.60248799995"/>
    <n v="12137"/>
    <n v="315586.27399999998"/>
    <x v="0"/>
  </r>
  <r>
    <n v="830029.58710799995"/>
    <n v="11581"/>
    <n v="302819.98800000001"/>
    <x v="0"/>
  </r>
  <r>
    <n v="1518437.2364159999"/>
    <n v="22504"/>
    <n v="550357.82400000002"/>
    <x v="0"/>
  </r>
  <r>
    <n v="828118.15430400008"/>
    <n v="11971"/>
    <n v="312969.82399999996"/>
    <x v="0"/>
  </r>
  <r>
    <n v="1250044.72465"/>
    <n v="11591"/>
    <n v="282240.85000000003"/>
    <x v="0"/>
  </r>
  <r>
    <n v="4251089.7878399994"/>
    <n v="221805"/>
    <n v="2968638.12"/>
    <x v="1"/>
  </r>
  <r>
    <n v="2611675.1049600001"/>
    <n v="147423"/>
    <n v="1957777.44"/>
    <x v="1"/>
  </r>
  <r>
    <n v="1097951.46105"/>
    <n v="52985"/>
    <n v="706078.11"/>
    <x v="1"/>
  </r>
  <r>
    <n v="817107.07680000004"/>
    <n v="28788"/>
    <n v="535456.8000000000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072135.7241"/>
    <n v="25354"/>
    <n v="600636.26"/>
    <x v="0"/>
  </r>
  <r>
    <n v="2074417.03443"/>
    <n v="39617"/>
    <n v="942488.42999999993"/>
    <x v="0"/>
  </r>
  <r>
    <n v="152778.08926000001"/>
    <n v="3526"/>
    <n v="83530.94"/>
    <x v="0"/>
  </r>
  <r>
    <n v="1473250.5814199999"/>
    <n v="33027"/>
    <n v="784060.98"/>
    <x v="0"/>
  </r>
  <r>
    <n v="4496237.5259999996"/>
    <n v="110660"/>
    <n v="2772033"/>
    <x v="0"/>
  </r>
  <r>
    <n v="1522480.9297499999"/>
    <n v="29355"/>
    <n v="694245.75"/>
    <x v="0"/>
  </r>
  <r>
    <n v="64023.724599999994"/>
    <n v="1633"/>
    <n v="40988.300000000003"/>
    <x v="0"/>
  </r>
  <r>
    <n v="358917.28398000001"/>
    <n v="8667"/>
    <n v="204627.87"/>
    <x v="0"/>
  </r>
  <r>
    <n v="73302.343200000003"/>
    <n v="1795"/>
    <n v="44264.7"/>
    <x v="0"/>
  </r>
  <r>
    <n v="189356.68206000002"/>
    <n v="4761"/>
    <n v="112645.26"/>
    <x v="0"/>
  </r>
  <r>
    <n v="4102217.9832200003"/>
    <n v="95113"/>
    <n v="2452013.14"/>
    <x v="0"/>
  </r>
  <r>
    <n v="126496.92996000001"/>
    <n v="3468"/>
    <n v="82087.560000000012"/>
    <x v="0"/>
  </r>
  <r>
    <n v="109733.88174000001"/>
    <n v="3077"/>
    <n v="70432.53"/>
    <x v="0"/>
  </r>
  <r>
    <n v="259225.96777999998"/>
    <n v="6526"/>
    <n v="154209.3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304116.4325919999"/>
    <n v="173244"/>
    <n v="4391388.9119999995"/>
    <x v="0"/>
  </r>
  <r>
    <n v="5951435.7624960002"/>
    <n v="163954"/>
    <n v="2796727.3319999999"/>
    <x v="0"/>
  </r>
  <r>
    <n v="2096723.3644800005"/>
    <n v="65082"/>
    <n v="1155856.32"/>
    <x v="0"/>
  </r>
  <r>
    <n v="1173798.5792"/>
    <n v="32440"/>
    <n v="564326.24"/>
    <x v="0"/>
  </r>
  <r>
    <n v="384202.15800000005"/>
    <n v="15475"/>
    <n v="270564.90000000002"/>
    <x v="0"/>
  </r>
  <r>
    <n v="4344477.5049000001"/>
    <n v="168230"/>
    <n v="2906005.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033055.1439999999"/>
    <n v="26212"/>
    <n v="655824.24"/>
    <x v="0"/>
  </r>
  <r>
    <n v="1229568.8345999999"/>
    <n v="13154"/>
    <n v="335032.38"/>
    <x v="0"/>
  </r>
  <r>
    <n v="1068876.29376"/>
    <n v="13024"/>
    <n v="328986.24000000005"/>
    <x v="0"/>
  </r>
  <r>
    <n v="2240255.7097200002"/>
    <n v="24059"/>
    <n v="614948.03999999992"/>
    <x v="0"/>
  </r>
  <r>
    <n v="10232.343219999999"/>
    <n v="121"/>
    <n v="3195.61"/>
    <x v="0"/>
  </r>
  <r>
    <n v="883942.67208000005"/>
    <n v="12812"/>
    <n v="328115.32"/>
    <x v="0"/>
  </r>
  <r>
    <n v="887028.42174999975"/>
    <n v="13009"/>
    <n v="331599.40999999997"/>
    <x v="0"/>
  </r>
  <r>
    <n v="1688329.6325999999"/>
    <n v="23460"/>
    <n v="609725.39999999991"/>
    <x v="0"/>
  </r>
  <r>
    <n v="1016683.57565"/>
    <n v="12877"/>
    <n v="328492.27"/>
    <x v="0"/>
  </r>
  <r>
    <n v="1067459.7024000001"/>
    <n v="12844"/>
    <n v="323668.8"/>
    <x v="0"/>
  </r>
  <r>
    <n v="4526541.1605399996"/>
    <n v="52849"/>
    <n v="1357690.81"/>
    <x v="0"/>
  </r>
  <r>
    <n v="932163.40538000001"/>
    <n v="13049"/>
    <n v="326616.47000000003"/>
    <x v="0"/>
  </r>
  <r>
    <n v="941129.85251999984"/>
    <n v="12716"/>
    <n v="324639.48000000004"/>
    <x v="0"/>
  </r>
  <r>
    <n v="31726.496999999996"/>
    <n v="451"/>
    <n v="11816.199999999999"/>
    <x v="0"/>
  </r>
  <r>
    <n v="4447590.2239999995"/>
    <n v="57827"/>
    <n v="1330021"/>
    <x v="0"/>
  </r>
  <r>
    <n v="825309.55487999995"/>
    <n v="11720"/>
    <n v="286764.96000000002"/>
    <x v="0"/>
  </r>
  <r>
    <n v="1369682.8090919999"/>
    <n v="23361"/>
    <n v="596032.554"/>
    <x v="0"/>
  </r>
  <r>
    <n v="814822.39337399986"/>
    <n v="11577"/>
    <n v="285002.58600000001"/>
    <x v="0"/>
  </r>
  <r>
    <n v="15324.311880000001"/>
    <n v="318"/>
    <n v="7798.6320000000005"/>
    <x v="0"/>
  </r>
  <r>
    <n v="607846.59202800004"/>
    <n v="11509"/>
    <n v="281671.266"/>
    <x v="0"/>
  </r>
  <r>
    <n v="4327561.4095440004"/>
    <n v="83714"/>
    <n v="1986030.936"/>
    <x v="0"/>
  </r>
  <r>
    <n v="2843861.358"/>
    <n v="51974"/>
    <n v="1195402"/>
    <x v="0"/>
  </r>
  <r>
    <n v="6046056.9653759999"/>
    <n v="128004"/>
    <n v="3065951.8080000002"/>
    <x v="0"/>
  </r>
  <r>
    <n v="3467235.4080000003"/>
    <n v="61670"/>
    <n v="1362907"/>
    <x v="0"/>
  </r>
  <r>
    <n v="4219846.204392001"/>
    <n v="58217"/>
    <n v="1456123.6040000001"/>
    <x v="0"/>
  </r>
  <r>
    <n v="2578954.58"/>
    <n v="37627"/>
    <n v="865421"/>
    <x v="0"/>
  </r>
  <r>
    <n v="4947409.9294799995"/>
    <n v="116070"/>
    <n v="2081367.2399999998"/>
    <x v="0"/>
  </r>
  <r>
    <n v="1179495.9196019999"/>
    <n v="27951"/>
    <n v="495794.837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12843.90581999999"/>
    <n v="11715"/>
    <n v="301169.21999999997"/>
    <x v="0"/>
  </r>
  <r>
    <n v="2102784.6266040001"/>
    <n v="23676"/>
    <n v="605466.348"/>
    <x v="0"/>
  </r>
  <r>
    <n v="969782.4604160001"/>
    <n v="11872"/>
    <n v="297844.73600000003"/>
    <x v="0"/>
  </r>
  <r>
    <n v="937582.41297600023"/>
    <n v="12056"/>
    <n v="300218.51199999999"/>
    <x v="0"/>
  </r>
  <r>
    <n v="1013236.112952"/>
    <n v="11823"/>
    <n v="286305.76800000004"/>
    <x v="0"/>
  </r>
  <r>
    <n v="978956.16389999993"/>
    <n v="11803"/>
    <n v="295311.06"/>
    <x v="0"/>
  </r>
  <r>
    <n v="4246578.4099200005"/>
    <n v="47712"/>
    <n v="1245330.912"/>
    <x v="0"/>
  </r>
  <r>
    <n v="926750.90276999993"/>
    <n v="11979"/>
    <n v="311094.63"/>
    <x v="0"/>
  </r>
  <r>
    <n v="828664.6716959998"/>
    <n v="11982"/>
    <n v="310477.58399999997"/>
    <x v="0"/>
  </r>
  <r>
    <n v="2125250.2358100004"/>
    <n v="23866"/>
    <n v="626363.17000000004"/>
    <x v="0"/>
  </r>
  <r>
    <n v="1338176.6378400002"/>
    <n v="21360"/>
    <n v="554569.68000000005"/>
    <x v="0"/>
  </r>
  <r>
    <n v="1537293.2950010002"/>
    <n v="23603"/>
    <n v="623142.80299999996"/>
    <x v="0"/>
  </r>
  <r>
    <n v="691987.05040800001"/>
    <n v="11771"/>
    <n v="304303.89199999999"/>
    <x v="0"/>
  </r>
  <r>
    <s v=""/>
    <s v=""/>
    <s v=""/>
    <x v="0"/>
  </r>
  <r>
    <s v=""/>
    <s v=""/>
    <s v=""/>
    <x v="0"/>
  </r>
  <r>
    <n v="1270434.5131800002"/>
    <n v="22666"/>
    <n v="547837.22000000009"/>
    <x v="0"/>
  </r>
  <r>
    <n v="459078.85411200009"/>
    <n v="7248"/>
    <n v="174488.35200000001"/>
    <x v="0"/>
  </r>
  <r>
    <n v="459078.85411200009"/>
    <n v="7248"/>
    <n v="174488.35200000001"/>
    <x v="0"/>
  </r>
  <r>
    <n v="2305563.0088800006"/>
    <n v="36195"/>
    <n v="898504.68"/>
    <x v="0"/>
  </r>
  <r>
    <n v="1844481.6504719998"/>
    <n v="32852"/>
    <n v="816503.60800000001"/>
    <x v="0"/>
  </r>
  <r>
    <n v="1707112.13904"/>
    <n v="32130"/>
    <n v="779859.36"/>
    <x v="0"/>
  </r>
  <r>
    <n v="1707112.13904"/>
    <n v="32130"/>
    <n v="779859.36"/>
    <x v="0"/>
  </r>
  <r>
    <n v="1319139.085488"/>
    <n v="21431"/>
    <n v="541518.50800000003"/>
    <x v="0"/>
  </r>
  <r>
    <n v="2104618.9818240004"/>
    <n v="42948"/>
    <n v="1080399.888"/>
    <x v="0"/>
  </r>
  <r>
    <n v="10527665.045352001"/>
    <n v="215306"/>
    <n v="5457576.4879999999"/>
    <x v="0"/>
  </r>
  <r>
    <n v="76551.772031999993"/>
    <n v="1572"/>
    <n v="39953.951999999997"/>
    <x v="0"/>
  </r>
  <r>
    <n v="4161718.8288000003"/>
    <n v="92170"/>
    <n v="2408402.1"/>
    <x v="0"/>
  </r>
  <r>
    <n v="4563115.1863500001"/>
    <n v="86953"/>
    <n v="2099914.9499999997"/>
    <x v="0"/>
  </r>
  <r>
    <n v="4690908.4966399996"/>
    <n v="78206"/>
    <n v="1967662.96"/>
    <x v="0"/>
  </r>
  <r>
    <n v="19750455.008400001"/>
    <n v="338486"/>
    <n v="8333525.3200000003"/>
    <x v="0"/>
  </r>
  <r>
    <n v="971619.88307999982"/>
    <n v="13945"/>
    <n v="341038.92"/>
    <x v="0"/>
  </r>
  <r>
    <n v="590640.47880000004"/>
    <n v="10821"/>
    <n v="264032.39999999997"/>
    <x v="0"/>
  </r>
  <r>
    <n v="971619.88307999982"/>
    <n v="13945"/>
    <n v="341038.92"/>
    <x v="0"/>
  </r>
  <r>
    <n v="5178056.1484599989"/>
    <n v="81029"/>
    <n v="1968842.6419999998"/>
    <x v="0"/>
  </r>
  <r>
    <n v="510409.18740000005"/>
    <n v="7796"/>
    <n v="188273.4"/>
    <x v="0"/>
  </r>
  <r>
    <n v="510409.18740000005"/>
    <n v="7796"/>
    <n v="188273.4"/>
    <x v="0"/>
  </r>
  <r>
    <n v="127568.27318399999"/>
    <n v="2504"/>
    <n v="62965.584000000003"/>
    <x v="0"/>
  </r>
  <r>
    <n v="4488309.5088"/>
    <n v="89960"/>
    <n v="2263393.6"/>
    <x v="0"/>
  </r>
  <r>
    <n v="1292206.5634400002"/>
    <n v="16922"/>
    <n v="421188.58"/>
    <x v="0"/>
  </r>
  <r>
    <n v="1417774.061088"/>
    <n v="30632"/>
    <n v="715686.04800000007"/>
    <x v="0"/>
  </r>
  <r>
    <n v="2816887.3044000003"/>
    <n v="44936"/>
    <n v="1164965.8"/>
    <x v="0"/>
  </r>
  <r>
    <n v="1964335.62735"/>
    <n v="35955"/>
    <n v="933176.07000000007"/>
    <x v="0"/>
  </r>
  <r>
    <n v="11976096.308799999"/>
    <n v="160775"/>
    <n v="3858278.45"/>
    <x v="0"/>
  </r>
  <r>
    <n v="1048978.1627"/>
    <n v="20371"/>
    <n v="469551.55"/>
    <x v="0"/>
  </r>
  <r>
    <n v="119216.13968000001"/>
    <n v="2980"/>
    <n v="66489.760000000009"/>
    <x v="0"/>
  </r>
  <r>
    <n v="1939160.6554320001"/>
    <n v="44772"/>
    <n v="1173115.9440000001"/>
    <x v="0"/>
  </r>
  <r>
    <n v="1185502.0685999999"/>
    <n v="35513"/>
    <n v="628580.1"/>
    <x v="0"/>
  </r>
  <r>
    <n v="7841267.9656000007"/>
    <n v="232270"/>
    <n v="4067047.7"/>
    <x v="0"/>
  </r>
  <r>
    <n v="1158491.3386279999"/>
    <n v="30053"/>
    <n v="533621.06799999997"/>
    <x v="0"/>
  </r>
  <r>
    <n v="630790.9621"/>
    <n v="15275"/>
    <n v="272597.65000000002"/>
    <x v="0"/>
  </r>
  <r>
    <n v="614229.20348399994"/>
    <n v="15142"/>
    <n v="270466.40399999998"/>
    <x v="0"/>
  </r>
  <r>
    <n v="1226387.7886080001"/>
    <n v="30304"/>
    <n v="537653.56799999997"/>
    <x v="0"/>
  </r>
  <r>
    <n v="1265009.791216"/>
    <n v="30374"/>
    <n v="549526.40799999994"/>
    <x v="0"/>
  </r>
  <r>
    <n v="2321546.179368"/>
    <n v="60451"/>
    <n v="1075785.996"/>
    <x v="0"/>
  </r>
  <r>
    <n v="584054.50949999993"/>
    <n v="13405"/>
    <n v="238877.1"/>
    <x v="0"/>
  </r>
  <r>
    <n v="1150790.42928"/>
    <n v="26736"/>
    <n v="470286.24"/>
    <x v="0"/>
  </r>
  <r>
    <n v="2675915.9289999995"/>
    <n v="67037"/>
    <n v="1199962.2999999998"/>
    <x v="0"/>
  </r>
  <r>
    <n v="4167416.061900001"/>
    <n v="101335"/>
    <n v="1801736.3"/>
    <x v="0"/>
  </r>
  <r>
    <n v="3386281.0287599997"/>
    <n v="83706"/>
    <n v="1489129.74"/>
    <x v="0"/>
  </r>
  <r>
    <n v="138276.78166400001"/>
    <n v="2056"/>
    <n v="45515.728000000003"/>
    <x v="0"/>
  </r>
  <r>
    <n v="6670353.1641499996"/>
    <n v="137735"/>
    <n v="2480607.35"/>
    <x v="0"/>
  </r>
  <r>
    <n v="3375714.6602999996"/>
    <n v="209985"/>
    <n v="3358920.06"/>
    <x v="0"/>
  </r>
  <r>
    <n v="269965.74985600001"/>
    <n v="16049"/>
    <n v="280921.696"/>
    <x v="0"/>
  </r>
  <r>
    <n v="1649443.8210900002"/>
    <n v="95771"/>
    <n v="1606079.67"/>
    <x v="0"/>
  </r>
  <r>
    <n v="9286406.1005760003"/>
    <n v="216477"/>
    <n v="4263730.9920000006"/>
    <x v="0"/>
  </r>
  <r>
    <n v="3075864.0216640001"/>
    <n v="74249"/>
    <n v="1313910.304"/>
    <x v="0"/>
  </r>
  <r>
    <n v="1876268.4756"/>
    <n v="44844"/>
    <n v="809434.20000000007"/>
    <x v="0"/>
  </r>
  <r>
    <n v="594339.25707000017"/>
    <n v="15005"/>
    <n v="267359.09000000003"/>
    <x v="0"/>
  </r>
  <r>
    <n v="31155075.433999997"/>
    <n v="694666"/>
    <n v="14935319"/>
    <x v="0"/>
  </r>
  <r>
    <n v="875400.00462399994"/>
    <n v="32119"/>
    <n v="562596.40399999998"/>
    <x v="0"/>
  </r>
  <r>
    <n v="1233980.3871300002"/>
    <n v="48149"/>
    <n v="848096.48600000003"/>
    <x v="0"/>
  </r>
  <r>
    <n v="2543889.6737799998"/>
    <n v="96386"/>
    <n v="1701598.4439999999"/>
    <x v="0"/>
  </r>
  <r>
    <n v="10001079.516911998"/>
    <n v="336157"/>
    <n v="5945945.0159999998"/>
    <x v="0"/>
  </r>
  <r>
    <n v="1243721.81024"/>
    <n v="48043"/>
    <n v="854204.54"/>
    <x v="0"/>
  </r>
  <r>
    <n v="5035001.8787639998"/>
    <n v="176257"/>
    <n v="3125389.1239999998"/>
    <x v="0"/>
  </r>
  <r>
    <n v="3207750.5037379996"/>
    <n v="112321"/>
    <n v="1978871.3779999998"/>
    <x v="0"/>
  </r>
  <r>
    <n v="3733507.0105599998"/>
    <n v="144448"/>
    <n v="2522639.872"/>
    <x v="0"/>
  </r>
  <r>
    <s v=""/>
    <s v=""/>
    <s v=""/>
    <x v="0"/>
  </r>
  <r>
    <s v=""/>
    <s v=""/>
    <s v=""/>
    <x v="0"/>
  </r>
  <r>
    <n v="2649520.9419499999"/>
    <n v="65701"/>
    <n v="1146482.45"/>
    <x v="0"/>
  </r>
  <r>
    <n v="3798920.3512500003"/>
    <n v="98055"/>
    <n v="1642421.25"/>
    <x v="0"/>
  </r>
  <r>
    <n v="1714919.1166800004"/>
    <n v="49217"/>
    <n v="824876.92"/>
    <x v="0"/>
  </r>
  <r>
    <n v="3792512.4237000002"/>
    <n v="98046"/>
    <n v="1750121.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912907.80240000004"/>
    <n v="19164"/>
    <n v="497497.44"/>
    <x v="0"/>
  </r>
  <r>
    <n v="291784.25824"/>
    <n v="5680"/>
    <n v="130435.51999999999"/>
    <x v="0"/>
  </r>
  <r>
    <n v="918129.40800000005"/>
    <n v="20392"/>
    <n v="459064.70400000003"/>
    <x v="0"/>
  </r>
  <r>
    <n v="4593121.0232119998"/>
    <n v="89329"/>
    <n v="2048671.2860000001"/>
    <x v="0"/>
  </r>
  <r>
    <n v="397360.99958799995"/>
    <n v="7862"/>
    <n v="204930.89199999999"/>
    <x v="0"/>
  </r>
  <r>
    <n v="396856.05184799997"/>
    <n v="7849"/>
    <n v="206051.948"/>
    <x v="0"/>
  </r>
  <r>
    <n v="697981.2721559999"/>
    <n v="15874"/>
    <n v="373451.72399999999"/>
    <x v="0"/>
  </r>
  <r>
    <n v="884180.59199999995"/>
    <n v="19508"/>
    <n v="491211.4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717803.5888"/>
    <n v="132516"/>
    <n v="2674172.88"/>
    <x v="0"/>
  </r>
  <r>
    <n v="7263514.3523800001"/>
    <n v="148061"/>
    <n v="2987870.98"/>
    <x v="0"/>
  </r>
  <r>
    <n v="798520.79999999993"/>
    <n v="22330"/>
    <n v="446600"/>
    <x v="0"/>
  </r>
  <r>
    <n v="16559979.025"/>
    <n v="677993"/>
    <n v="8474912.5"/>
    <x v="1"/>
  </r>
  <r>
    <n v="3968116.8304799995"/>
    <n v="75812"/>
    <n v="1802051.24"/>
    <x v="0"/>
  </r>
  <r>
    <n v="283709.51999999996"/>
    <n v="6696"/>
    <n v="159030"/>
    <x v="0"/>
  </r>
  <r>
    <n v="433762.47486000002"/>
    <n v="9763"/>
    <n v="230602.06"/>
    <x v="0"/>
  </r>
  <r>
    <n v="1639427.7528000001"/>
    <n v="37848"/>
    <n v="895862.16"/>
    <x v="0"/>
  </r>
  <r>
    <n v="274465.89279999997"/>
    <n v="6995"/>
    <n v="175714.4"/>
    <x v="0"/>
  </r>
  <r>
    <n v="420645.77169999998"/>
    <n v="10318"/>
    <n v="259497.69999999998"/>
    <x v="0"/>
  </r>
  <r>
    <n v="177982.07039999997"/>
    <n v="3426"/>
    <n v="81196.2"/>
    <x v="0"/>
  </r>
  <r>
    <n v="254735.74775999997"/>
    <n v="6994"/>
    <n v="165198.28"/>
    <x v="0"/>
  </r>
  <r>
    <n v="905821.73932000017"/>
    <n v="20642"/>
    <n v="468366.98000000004"/>
    <x v="0"/>
  </r>
  <r>
    <n v="68832.293810000003"/>
    <n v="1631"/>
    <n v="38475.29"/>
    <x v="0"/>
  </r>
  <r>
    <n v="486879.72732000001"/>
    <n v="7959"/>
    <n v="182420.28000000003"/>
    <x v="0"/>
  </r>
  <r>
    <n v="258812.5839"/>
    <n v="4810"/>
    <n v="113564.09999999999"/>
    <x v="0"/>
  </r>
  <r>
    <n v="189193.52764000001"/>
    <n v="3172"/>
    <n v="74573.72"/>
    <x v="0"/>
  </r>
  <r>
    <n v="71468.459999999992"/>
    <n v="1680"/>
    <n v="39160.799999999996"/>
    <x v="0"/>
  </r>
  <r>
    <n v="184265.59423999998"/>
    <n v="3184"/>
    <n v="75333.440000000002"/>
    <x v="0"/>
  </r>
  <r>
    <n v="171517.53830000001"/>
    <n v="3142"/>
    <n v="71794.700000000012"/>
    <x v="0"/>
  </r>
  <r>
    <n v="197798.62284"/>
    <n v="4914"/>
    <n v="111498.66"/>
    <x v="0"/>
  </r>
  <r>
    <n v="245330.10432000001"/>
    <n v="4736"/>
    <n v="108170.24000000001"/>
    <x v="0"/>
  </r>
  <r>
    <n v="73879.842059999981"/>
    <n v="1601"/>
    <n v="37751.579999999994"/>
    <x v="0"/>
  </r>
  <r>
    <n v="228753.26847999997"/>
    <n v="5144"/>
    <n v="118157.68"/>
    <x v="0"/>
  </r>
  <r>
    <n v="71820.953639999992"/>
    <n v="1594"/>
    <n v="36438.839999999997"/>
    <x v="0"/>
  </r>
  <r>
    <n v="164604.8052"/>
    <n v="3135"/>
    <n v="72481.2"/>
    <x v="0"/>
  </r>
  <r>
    <n v="275410.42823999998"/>
    <n v="4724"/>
    <n v="108557.52"/>
    <x v="0"/>
  </r>
  <r>
    <n v="8710237.486080002"/>
    <n v="126607"/>
    <n v="3024388.0160000003"/>
    <x v="0"/>
  </r>
  <r>
    <n v="3529432.2114479993"/>
    <n v="50538"/>
    <n v="1199671.044"/>
    <x v="0"/>
  </r>
  <r>
    <n v="2167631.6923800004"/>
    <n v="38085"/>
    <n v="908098.7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94453.50202600006"/>
    <n v="11273"/>
    <n v="282073.00599999999"/>
    <x v="0"/>
  </r>
  <r>
    <n v="400357.58831999998"/>
    <n v="16356"/>
    <n v="292445.27999999997"/>
    <x v="0"/>
  </r>
  <r>
    <n v="4007793.2319999998"/>
    <n v="145484"/>
    <n v="2582341"/>
    <x v="0"/>
  </r>
  <r>
    <n v="385746.26705999998"/>
    <n v="16386"/>
    <n v="271843.74"/>
    <x v="0"/>
  </r>
  <r>
    <n v="416333.73599999998"/>
    <n v="16380"/>
    <n v="289926"/>
    <x v="0"/>
  </r>
  <r>
    <n v="401676.77616000001"/>
    <n v="16368"/>
    <n v="290859.36"/>
    <x v="0"/>
  </r>
  <r>
    <n v="400709.32200000004"/>
    <n v="16136"/>
    <n v="283186.8"/>
    <x v="0"/>
  </r>
  <r>
    <n v="425606.81040000002"/>
    <n v="16398"/>
    <n v="282045.59999999998"/>
    <x v="0"/>
  </r>
  <r>
    <n v="420613.27137999999"/>
    <n v="16403"/>
    <n v="295582.06"/>
    <x v="0"/>
  </r>
  <r>
    <n v="401361.45920000004"/>
    <n v="16432"/>
    <n v="295118.72000000003"/>
    <x v="0"/>
  </r>
  <r>
    <n v="736760.25225000002"/>
    <n v="32705"/>
    <n v="544538.25"/>
    <x v="0"/>
  </r>
  <r>
    <n v="1293906.3194999998"/>
    <n v="49642"/>
    <n v="856324.5"/>
    <x v="0"/>
  </r>
  <r>
    <n v="1942918.2040799998"/>
    <n v="82237"/>
    <n v="1416121.14"/>
    <x v="0"/>
  </r>
  <r>
    <n v="2960046.5911200005"/>
    <n v="130667"/>
    <n v="2289285.84"/>
    <x v="0"/>
  </r>
  <r>
    <n v="18916404.849696003"/>
    <n v="688507"/>
    <n v="11506328.983999999"/>
    <x v="0"/>
  </r>
  <r>
    <n v="1086278.9757200002"/>
    <n v="22091"/>
    <n v="507606.99800000002"/>
    <x v="0"/>
  </r>
  <r>
    <n v="192852.78700000001"/>
    <n v="4670"/>
    <n v="105672.76"/>
    <x v="0"/>
  </r>
  <r>
    <n v="1870747.54471"/>
    <n v="48070"/>
    <n v="863289.13"/>
    <x v="0"/>
  </r>
  <r>
    <n v="163492.49794500001"/>
    <n v="3353"/>
    <n v="84492.247000000003"/>
    <x v="0"/>
  </r>
  <r>
    <n v="601102.54553600005"/>
    <n v="19024"/>
    <n v="430589.21600000001"/>
    <x v="0"/>
  </r>
  <r>
    <n v="561677.00206800003"/>
    <n v="10853"/>
    <n v="245918.12699999998"/>
    <x v="0"/>
  </r>
  <r>
    <n v="108660.31648499999"/>
    <n v="3045"/>
    <n v="61773.914999999994"/>
    <x v="0"/>
  </r>
  <r>
    <n v="95302.851200000005"/>
    <n v="3184"/>
    <n v="65590.400000000009"/>
    <x v="0"/>
  </r>
  <r>
    <n v="220250.43880500004"/>
    <n v="4737"/>
    <n v="112660.07100000001"/>
    <x v="0"/>
  </r>
  <r>
    <n v="1069850.1725599999"/>
    <n v="20605"/>
    <n v="489409.95999999996"/>
    <x v="0"/>
  </r>
  <r>
    <n v="3318196.851156"/>
    <n v="65042"/>
    <n v="1496031.0420000001"/>
    <x v="0"/>
  </r>
  <r>
    <n v="3513363.7604999999"/>
    <n v="70465"/>
    <n v="1615339.66"/>
    <x v="0"/>
  </r>
  <r>
    <n v="5009509.2400599997"/>
    <n v="73877"/>
    <n v="1719117.79"/>
    <x v="0"/>
  </r>
  <r>
    <n v="4299590.0852800002"/>
    <n v="96439"/>
    <n v="1708899.0799999998"/>
    <x v="0"/>
  </r>
  <r>
    <s v=""/>
    <s v=""/>
    <s v=""/>
    <x v="0"/>
  </r>
  <r>
    <s v=""/>
    <s v=""/>
    <s v=""/>
    <x v="0"/>
  </r>
  <r>
    <n v="344091.30625800003"/>
    <n v="16983"/>
    <n v="286027.68599999999"/>
    <x v="0"/>
  </r>
  <r>
    <n v="3400341.0910560004"/>
    <n v="154404"/>
    <n v="2669027.5440000002"/>
    <x v="0"/>
  </r>
  <r>
    <n v="2199713.3726850003"/>
    <n v="102573"/>
    <n v="1714507.6950000001"/>
    <x v="0"/>
  </r>
  <r>
    <n v="1453635.8707640001"/>
    <n v="68579"/>
    <n v="1168517.581"/>
    <x v="0"/>
  </r>
  <r>
    <s v=""/>
    <s v=""/>
    <s v=""/>
    <x v="0"/>
  </r>
  <r>
    <n v="1232733.5270679998"/>
    <n v="30293"/>
    <n v="545940.446"/>
    <x v="0"/>
  </r>
  <r>
    <n v="4278996.3005679995"/>
    <n v="106007"/>
    <n v="1865299.172"/>
    <x v="0"/>
  </r>
  <r>
    <n v="9230591.5362"/>
    <n v="166071"/>
    <n v="3636954.9"/>
    <x v="0"/>
  </r>
  <r>
    <n v="1747155.7504799997"/>
    <n v="57446"/>
    <n v="1027134.48"/>
    <x v="0"/>
  </r>
  <r>
    <n v="9687.7589199999984"/>
    <n v="244"/>
    <n v="4389.5599999999995"/>
    <x v="0"/>
  </r>
  <r>
    <n v="1726519.6967200001"/>
    <n v="43421"/>
    <n v="767683.28"/>
    <x v="0"/>
  </r>
  <r>
    <n v="2556591.2613900006"/>
    <n v="72713"/>
    <n v="1251390.73"/>
    <x v="0"/>
  </r>
  <r>
    <n v="2349173.20065"/>
    <n v="58335"/>
    <n v="1043613.15"/>
    <x v="0"/>
  </r>
  <r>
    <n v="2933725.96392"/>
    <n v="73266"/>
    <n v="1308530.76"/>
    <x v="0"/>
  </r>
  <r>
    <n v="1009055.6818999997"/>
    <n v="29041"/>
    <n v="498053.14999999997"/>
    <x v="0"/>
  </r>
  <r>
    <n v="5083234.3847999992"/>
    <n v="146140"/>
    <n v="2507762.4"/>
    <x v="0"/>
  </r>
  <r>
    <n v="640584.80640000012"/>
    <n v="15930"/>
    <n v="285465.60000000003"/>
    <x v="0"/>
  </r>
  <r>
    <n v="2003199.2593200002"/>
    <n v="58194"/>
    <n v="1002100.6799999999"/>
    <x v="0"/>
  </r>
  <r>
    <s v=""/>
    <s v=""/>
    <s v=""/>
    <x v="0"/>
  </r>
  <r>
    <s v=""/>
    <s v=""/>
    <s v=""/>
    <x v="0"/>
  </r>
  <r>
    <s v=""/>
    <s v=""/>
    <s v=""/>
    <x v="0"/>
  </r>
  <r>
    <n v="8120941.8124799989"/>
    <n v="236264"/>
    <n v="4020268.2239999995"/>
    <x v="0"/>
  </r>
  <r>
    <n v="559244.23833600001"/>
    <n v="18231"/>
    <n v="323636.712"/>
    <x v="0"/>
  </r>
  <r>
    <n v="10317938.751999998"/>
    <n v="448475"/>
    <n v="7498501.9999999991"/>
    <x v="0"/>
  </r>
  <r>
    <n v="351844.73768999998"/>
    <n v="16041"/>
    <n v="272536.58999999997"/>
    <x v="0"/>
  </r>
  <r>
    <n v="2165304.1031999998"/>
    <n v="56763"/>
    <n v="930913.2"/>
    <x v="0"/>
  </r>
  <r>
    <n v="1550992.7259799999"/>
    <n v="42509"/>
    <n v="706924.66999999993"/>
    <x v="0"/>
  </r>
  <r>
    <n v="3270654.4214399997"/>
    <n v="177464"/>
    <n v="2846522.56"/>
    <x v="0"/>
  </r>
  <r>
    <n v="613111.94999999995"/>
    <n v="14022"/>
    <n v="245244.77999999997"/>
    <x v="0"/>
  </r>
  <r>
    <n v="5197761.2960000001"/>
    <n v="144530"/>
    <n v="2498923.6999999997"/>
    <x v="0"/>
  </r>
  <r>
    <n v="10811620.486679999"/>
    <n v="126430"/>
    <n v="2938738.92"/>
    <x v="0"/>
  </r>
  <r>
    <n v="5715611.5311359996"/>
    <n v="118392"/>
    <n v="2733434.4960000003"/>
    <x v="0"/>
  </r>
  <r>
    <n v="7804260.4217760004"/>
    <n v="177966"/>
    <n v="4039472.2680000002"/>
    <x v="0"/>
  </r>
  <r>
    <n v="2143166.1854400001"/>
    <n v="47446"/>
    <n v="1107579.4240000001"/>
    <x v="0"/>
  </r>
  <r>
    <n v="6659776.6992000006"/>
    <n v="139114"/>
    <n v="3054943.44"/>
    <x v="0"/>
  </r>
  <r>
    <n v="4113379.8263999997"/>
    <n v="120445"/>
    <n v="1954099.68"/>
    <x v="0"/>
  </r>
  <r>
    <n v="5580181.9543260001"/>
    <n v="106078"/>
    <n v="2483392.0580000002"/>
    <x v="0"/>
  </r>
  <r>
    <n v="451366.47399999993"/>
    <n v="15275"/>
    <n v="263341"/>
    <x v="0"/>
  </r>
  <r>
    <n v="1437176.3988999999"/>
    <n v="45925"/>
    <n v="787062.65"/>
    <x v="0"/>
  </r>
  <r>
    <n v="1690394.99181"/>
    <n v="61235"/>
    <n v="1051894.83"/>
    <x v="0"/>
  </r>
  <r>
    <n v="1581157.1219519998"/>
    <n v="45977"/>
    <n v="781976.81599999999"/>
    <x v="0"/>
  </r>
  <r>
    <n v="555709.68661200011"/>
    <n v="15331"/>
    <n v="262374.734"/>
    <x v="0"/>
  </r>
  <r>
    <n v="3487805.9154719999"/>
    <n v="106493"/>
    <n v="1839560.0820000002"/>
    <x v="0"/>
  </r>
  <r>
    <s v=""/>
    <s v=""/>
    <s v=""/>
    <x v="0"/>
  </r>
  <r>
    <s v=""/>
    <s v=""/>
    <s v=""/>
    <x v="1"/>
  </r>
  <r>
    <s v=""/>
    <s v=""/>
    <s v=""/>
    <x v="0"/>
  </r>
  <r>
    <n v="12039352.105328001"/>
    <n v="333764"/>
    <n v="5689674.9079999998"/>
    <x v="0"/>
  </r>
  <r>
    <n v="601055.08161199989"/>
    <n v="15857"/>
    <n v="282318.02799999999"/>
    <x v="0"/>
  </r>
  <r>
    <n v="1115408.9735999999"/>
    <n v="25587"/>
    <n v="593618.4"/>
    <x v="0"/>
  </r>
  <r>
    <n v="12101855.614200002"/>
    <n v="317619"/>
    <n v="7015568.4720000001"/>
    <x v="0"/>
  </r>
  <r>
    <n v="1043768.229012"/>
    <n v="19207"/>
    <n v="466384.37400000001"/>
    <x v="0"/>
  </r>
  <r>
    <n v="1531048.3968"/>
    <n v="21760"/>
    <n v="530508.79999999993"/>
    <x v="0"/>
  </r>
  <r>
    <n v="183041.90625"/>
    <n v="3125"/>
    <n v="75793.75"/>
    <x v="0"/>
  </r>
  <r>
    <n v="97896.282640000005"/>
    <n v="1754"/>
    <n v="41271.620000000003"/>
    <x v="0"/>
  </r>
  <r>
    <n v="1001343.0099199999"/>
    <n v="32762"/>
    <n v="547780.64"/>
    <x v="0"/>
  </r>
  <r>
    <n v="2316950.1510000001"/>
    <n v="82338"/>
    <n v="1375044.5999999999"/>
    <x v="0"/>
  </r>
  <r>
    <n v="1388260.7138399999"/>
    <n v="48868"/>
    <n v="819516.36"/>
    <x v="0"/>
  </r>
  <r>
    <n v="543169.4402999999"/>
    <n v="17895"/>
    <n v="317457.3"/>
    <x v="0"/>
  </r>
  <r>
    <n v="3194631.7075"/>
    <n v="74593"/>
    <n v="1379970.5"/>
    <x v="0"/>
  </r>
  <r>
    <n v="10277201.503799999"/>
    <n v="240471"/>
    <n v="4280383.8"/>
    <x v="0"/>
  </r>
  <r>
    <s v=""/>
    <s v=""/>
    <s v=""/>
    <x v="0"/>
  </r>
  <r>
    <s v=""/>
    <s v=""/>
    <s v=""/>
    <x v="0"/>
  </r>
  <r>
    <s v=""/>
    <s v=""/>
    <s v=""/>
    <x v="0"/>
  </r>
  <r>
    <n v="450569.29008000001"/>
    <n v="14946"/>
    <n v="247565.54399999999"/>
    <x v="0"/>
  </r>
  <r>
    <n v="448663.84276999999"/>
    <n v="15149"/>
    <n v="248292.11000000002"/>
    <x v="0"/>
  </r>
  <r>
    <n v="895548.18236400024"/>
    <n v="30194"/>
    <n v="499469.14800000004"/>
    <x v="0"/>
  </r>
  <r>
    <n v="900682.45487999998"/>
    <n v="30203"/>
    <n v="508860.14399999997"/>
    <x v="0"/>
  </r>
  <r>
    <n v="1380807.5331509998"/>
    <n v="45459"/>
    <n v="759938.10299999989"/>
    <x v="0"/>
  </r>
  <r>
    <n v="2516533.6533120004"/>
    <n v="90447"/>
    <n v="1522403.9040000001"/>
    <x v="0"/>
  </r>
  <r>
    <n v="416691.66"/>
    <n v="15150"/>
    <n v="249217.5"/>
    <x v="0"/>
  </r>
  <r>
    <n v="1249600.2119999998"/>
    <n v="45185"/>
    <n v="754589.5"/>
    <x v="0"/>
  </r>
  <r>
    <n v="833514.79601599998"/>
    <n v="29956"/>
    <n v="504548.908"/>
    <x v="0"/>
  </r>
  <r>
    <n v="1706106.7438420004"/>
    <n v="60631"/>
    <n v="1067651.2790000001"/>
    <x v="0"/>
  </r>
  <r>
    <n v="1961076.3620760003"/>
    <n v="75651"/>
    <n v="1262766.4920000001"/>
    <x v="0"/>
  </r>
  <r>
    <s v=""/>
    <s v=""/>
    <s v=""/>
    <x v="1"/>
  </r>
  <r>
    <n v="4190527.0952999997"/>
    <n v="98410"/>
    <n v="1770395.9"/>
    <x v="0"/>
  </r>
  <r>
    <n v="1261072.0062839999"/>
    <n v="32954"/>
    <n v="552374.94799999997"/>
    <x v="0"/>
  </r>
  <r>
    <n v="4842458.4263340002"/>
    <n v="114859"/>
    <n v="2018532.0660000001"/>
    <x v="0"/>
  </r>
  <r>
    <n v="18089443.728720002"/>
    <n v="478410"/>
    <n v="7997101.5600000005"/>
    <x v="0"/>
  </r>
  <r>
    <n v="7001051.512000001"/>
    <n v="212359"/>
    <n v="2208533.6"/>
    <x v="1"/>
  </r>
  <r>
    <n v="2902134.5891999998"/>
    <n v="66108"/>
    <n v="1156228.92"/>
    <x v="0"/>
  </r>
  <r>
    <n v="1756894.1565119999"/>
    <n v="38873"/>
    <n v="868889.29599999997"/>
    <x v="0"/>
  </r>
  <r>
    <n v="9385911.4212120008"/>
    <n v="318462"/>
    <n v="5674674.3779999996"/>
    <x v="0"/>
  </r>
  <r>
    <n v="11320093.316974001"/>
    <n v="353891"/>
    <n v="6264578.4820000008"/>
    <x v="0"/>
  </r>
  <r>
    <n v="1331160.1178339999"/>
    <n v="31879"/>
    <n v="563811.99399999995"/>
    <x v="0"/>
  </r>
  <r>
    <n v="1206136.2576420002"/>
    <n v="31671"/>
    <n v="556079.41799999995"/>
    <x v="0"/>
  </r>
  <r>
    <n v="6629358.8347199997"/>
    <n v="336060"/>
    <n v="5950950.4799999995"/>
    <x v="0"/>
  </r>
  <r>
    <n v="1158015.1024960002"/>
    <n v="60712"/>
    <n v="1039510.8639999999"/>
    <x v="0"/>
  </r>
  <r>
    <n v="559688.62031999987"/>
    <n v="30288"/>
    <n v="540761.95199999993"/>
    <x v="0"/>
  </r>
  <r>
    <n v="285100.19507199997"/>
    <n v="15092"/>
    <n v="273346.304"/>
    <x v="0"/>
  </r>
  <r>
    <n v="1569747.7782000001"/>
    <n v="106209"/>
    <n v="1709964.9000000001"/>
    <x v="0"/>
  </r>
  <r>
    <n v="5428045.040000001"/>
    <n v="113504"/>
    <n v="2667344"/>
    <x v="0"/>
  </r>
  <r>
    <n v="3457126.9014399997"/>
    <n v="74072"/>
    <n v="1652546.3199999998"/>
    <x v="0"/>
  </r>
  <r>
    <n v="944777.63049999985"/>
    <n v="42290"/>
    <n v="702436.9"/>
    <x v="0"/>
  </r>
  <r>
    <n v="922490.45560999995"/>
    <n v="42181"/>
    <n v="709062.61"/>
    <x v="0"/>
  </r>
  <r>
    <n v="608137.03104000003"/>
    <n v="28239"/>
    <n v="472156.07999999996"/>
    <x v="0"/>
  </r>
  <r>
    <n v="595642.87918000005"/>
    <n v="28202"/>
    <n v="476895.82"/>
    <x v="0"/>
  </r>
  <r>
    <n v="288946.59551999997"/>
    <n v="14102"/>
    <n v="236067.47999999998"/>
    <x v="0"/>
  </r>
  <r>
    <n v="489963.08444800001"/>
    <n v="15131"/>
    <n v="262855.73200000002"/>
    <x v="0"/>
  </r>
  <r>
    <n v="879934.39923200011"/>
    <n v="30592"/>
    <n v="527222.52800000005"/>
    <x v="0"/>
  </r>
  <r>
    <n v="2005809.4980000001"/>
    <n v="60500"/>
    <n v="1082466"/>
    <x v="0"/>
  </r>
  <r>
    <n v="1518112.6486"/>
    <n v="59567"/>
    <n v="995483.70400000003"/>
    <x v="0"/>
  </r>
  <r>
    <n v="2361224.2828319999"/>
    <n v="91513"/>
    <n v="1525338.6839999999"/>
    <x v="0"/>
  </r>
  <r>
    <n v="3446675.2432799996"/>
    <n v="95391"/>
    <n v="1601614.89"/>
    <x v="0"/>
  </r>
  <r>
    <n v="2418543.3093640003"/>
    <n v="63427"/>
    <n v="1100839.0120000001"/>
    <x v="0"/>
  </r>
  <r>
    <n v="13065083.803872"/>
    <n v="333616"/>
    <n v="5566716.5760000004"/>
    <x v="0"/>
  </r>
  <r>
    <n v="9423227.362416001"/>
    <n v="222319"/>
    <n v="3772308.7919999999"/>
    <x v="0"/>
  </r>
  <r>
    <n v="1804991.2185600002"/>
    <n v="47752"/>
    <n v="807963.84000000008"/>
    <x v="0"/>
  </r>
  <r>
    <n v="1405655.6505840002"/>
    <n v="31814"/>
    <n v="559799.14399999997"/>
    <x v="0"/>
  </r>
  <r>
    <n v="2970626.8737599999"/>
    <n v="49980"/>
    <n v="1313274.48"/>
    <x v="0"/>
  </r>
  <r>
    <n v="107197.24142399999"/>
    <n v="1722"/>
    <n v="43294.523999999998"/>
    <x v="0"/>
  </r>
  <r>
    <n v="295694.71167600004"/>
    <n v="6274"/>
    <n v="158719.652"/>
    <x v="0"/>
  </r>
  <r>
    <n v="2594390.1838199999"/>
    <n v="32391"/>
    <n v="806211.99"/>
    <x v="0"/>
  </r>
  <r>
    <n v="1186251.503976"/>
    <n v="19899"/>
    <n v="493654.39199999999"/>
    <x v="0"/>
  </r>
  <r>
    <n v="1086705.865344"/>
    <n v="18433"/>
    <n v="484271.77599999995"/>
    <x v="0"/>
  </r>
  <r>
    <n v="474181.12"/>
    <n v="9008"/>
    <n v="126112"/>
    <x v="1"/>
  </r>
  <r>
    <n v="146956.6"/>
    <n v="5674"/>
    <n v="79436"/>
    <x v="0"/>
  </r>
  <r>
    <n v="6350223.392128"/>
    <n v="406219"/>
    <n v="5436835.0959999999"/>
    <x v="1"/>
  </r>
  <r>
    <n v="4382666.9738159999"/>
    <n v="86686"/>
    <n v="1985802.888"/>
    <x v="0"/>
  </r>
  <r>
    <n v="1679015.1852799999"/>
    <n v="34976"/>
    <n v="779125.37600000005"/>
    <x v="0"/>
  </r>
  <r>
    <n v="3482348.8034160002"/>
    <n v="73332"/>
    <n v="1708708.9319999998"/>
    <x v="0"/>
  </r>
  <r>
    <n v="4892841.4953600001"/>
    <n v="132354"/>
    <n v="2688374.4480000003"/>
    <x v="0"/>
  </r>
  <r>
    <n v="1733986.4943869999"/>
    <n v="35993"/>
    <n v="799440.52299999993"/>
    <x v="0"/>
  </r>
  <r>
    <n v="3492033.65136"/>
    <n v="82435"/>
    <n v="1644083.64"/>
    <x v="0"/>
  </r>
  <r>
    <n v="2249721.6399000003"/>
    <n v="37905"/>
    <n v="876742.64999999991"/>
    <x v="0"/>
  </r>
  <r>
    <n v="132938.96044"/>
    <n v="2069"/>
    <n v="50566.36"/>
    <x v="0"/>
  </r>
  <r>
    <n v="1035092.5635800002"/>
    <n v="23986"/>
    <n v="532729.06000000006"/>
    <x v="0"/>
  </r>
  <r>
    <n v="1023786.4779999999"/>
    <n v="26129"/>
    <n v="574838"/>
    <x v="0"/>
  </r>
  <r>
    <n v="4523123.6371200001"/>
    <n v="115184"/>
    <n v="1930483.84"/>
    <x v="0"/>
  </r>
  <r>
    <n v="2725398.9975000001"/>
    <n v="65238"/>
    <n v="1147536.42"/>
    <x v="0"/>
  </r>
  <r>
    <n v="1374310.8506400003"/>
    <n v="33278"/>
    <n v="597007.32000000007"/>
    <x v="0"/>
  </r>
  <r>
    <n v="2954207.5548"/>
    <n v="82122"/>
    <n v="1380470.8199999998"/>
    <x v="0"/>
  </r>
  <r>
    <s v=""/>
    <s v=""/>
    <s v=""/>
    <x v="1"/>
  </r>
  <r>
    <n v="537862.02355600009"/>
    <n v="16238"/>
    <n v="289328.68400000001"/>
    <x v="0"/>
  </r>
  <r>
    <n v="520772.58719999995"/>
    <n v="16252"/>
    <n v="289318.10399999999"/>
    <x v="0"/>
  </r>
  <r>
    <n v="1524518.7925440001"/>
    <n v="48169"/>
    <n v="864729.88800000004"/>
    <x v="0"/>
  </r>
  <r>
    <n v="509309.89588000003"/>
    <n v="16337"/>
    <n v="268907.02"/>
    <x v="0"/>
  </r>
  <r>
    <n v="483961.45632"/>
    <n v="16201"/>
    <n v="278138.76799999998"/>
    <x v="0"/>
  </r>
  <r>
    <n v="505239.40350000001"/>
    <n v="16110"/>
    <n v="282730.5"/>
    <x v="0"/>
  </r>
  <r>
    <n v="917208.33889999997"/>
    <n v="32470"/>
    <n v="578680.34"/>
    <x v="0"/>
  </r>
  <r>
    <s v=""/>
    <s v=""/>
    <s v=""/>
    <x v="0"/>
  </r>
  <r>
    <s v=""/>
    <s v=""/>
    <s v=""/>
    <x v="0"/>
  </r>
  <r>
    <n v="2402412.3112730002"/>
    <n v="102793"/>
    <n v="1821389.1670000001"/>
    <x v="0"/>
  </r>
  <r>
    <n v="3512836.28516"/>
    <n v="111490"/>
    <n v="1993664.1800000002"/>
    <x v="0"/>
  </r>
  <r>
    <n v="4723009.5202199994"/>
    <n v="148285"/>
    <n v="2483180.61"/>
    <x v="0"/>
  </r>
  <r>
    <n v="2382410.2953600003"/>
    <n v="40158"/>
    <n v="928452.96000000008"/>
    <x v="0"/>
  </r>
  <r>
    <n v="933113.99789999984"/>
    <n v="19233"/>
    <n v="435627.44999999995"/>
    <x v="0"/>
  </r>
  <r>
    <n v="1841383.6616999998"/>
    <n v="36265"/>
    <n v="853678.1"/>
    <x v="0"/>
  </r>
  <r>
    <s v=""/>
    <s v=""/>
    <s v=""/>
    <x v="1"/>
  </r>
  <r>
    <n v="1832010.3835200001"/>
    <n v="25929"/>
    <n v="639668.43000000005"/>
    <x v="0"/>
  </r>
  <r>
    <n v="870119.07444"/>
    <n v="12958"/>
    <n v="319544.28000000003"/>
    <x v="0"/>
  </r>
  <r>
    <n v="1001457.2568000001"/>
    <n v="13090"/>
    <n v="340863.6"/>
    <x v="0"/>
  </r>
  <r>
    <n v="922734.58175999986"/>
    <n v="11556"/>
    <n v="311734.65600000002"/>
    <x v="0"/>
  </r>
  <r>
    <n v="880689.08927999996"/>
    <n v="11986"/>
    <n v="295335.03999999998"/>
    <x v="0"/>
  </r>
  <r>
    <n v="1094299.97432"/>
    <n v="18635"/>
    <n v="470869.18"/>
    <x v="0"/>
  </r>
  <r>
    <n v="1912404.0374399999"/>
    <n v="24590"/>
    <n v="591709.16999999993"/>
    <x v="0"/>
  </r>
  <r>
    <n v="2057321.14224"/>
    <n v="24492"/>
    <n v="617443.32000000007"/>
    <x v="0"/>
  </r>
  <r>
    <n v="1879140.8625149999"/>
    <n v="22713"/>
    <n v="570300.71700000006"/>
    <x v="0"/>
  </r>
  <r>
    <n v="700308.84000000008"/>
    <n v="12320"/>
    <n v="294866.88"/>
    <x v="0"/>
  </r>
  <r>
    <n v="545338.26129599998"/>
    <n v="11028"/>
    <n v="296057.68800000002"/>
    <x v="0"/>
  </r>
  <r>
    <n v="1108931.9027220001"/>
    <n v="35446"/>
    <n v="636220.25400000007"/>
    <x v="0"/>
  </r>
  <r>
    <n v="557208.15336"/>
    <n v="17610"/>
    <n v="310076.88"/>
    <x v="0"/>
  </r>
  <r>
    <n v="464639.51399999997"/>
    <n v="17700"/>
    <n v="311838.59999999998"/>
    <x v="0"/>
  </r>
  <r>
    <n v="2069372.5927000002"/>
    <n v="70852"/>
    <n v="1235446.324"/>
    <x v="0"/>
  </r>
  <r>
    <n v="515010.32676799997"/>
    <n v="17762"/>
    <n v="309129.848"/>
    <x v="0"/>
  </r>
  <r>
    <n v="490138.39136000007"/>
    <n v="17632"/>
    <n v="302741.44"/>
    <x v="0"/>
  </r>
  <r>
    <n v="522689.49988199997"/>
    <n v="17679"/>
    <n v="316206.59399999998"/>
    <x v="0"/>
  </r>
  <r>
    <n v="472217.84805999993"/>
    <n v="17759"/>
    <n v="313766.01199999999"/>
    <x v="0"/>
  </r>
  <r>
    <n v="705775.67982000008"/>
    <n v="8002"/>
    <n v="208132.02000000002"/>
    <x v="0"/>
  </r>
  <r>
    <n v="4224879.7019999996"/>
    <n v="113007"/>
    <n v="2101930.2000000002"/>
    <x v="0"/>
  </r>
  <r>
    <n v="14718645.103073999"/>
    <n v="388907"/>
    <n v="5011455.602"/>
    <x v="1"/>
  </r>
  <r>
    <n v="600641.12379599991"/>
    <n v="13707"/>
    <n v="240064.39799999999"/>
    <x v="0"/>
  </r>
  <r>
    <n v="2833700.3732799999"/>
    <n v="69818"/>
    <n v="1161352.612"/>
    <x v="0"/>
  </r>
  <r>
    <n v="1232576.6719200001"/>
    <n v="27764"/>
    <n v="490090.12800000003"/>
    <x v="0"/>
  </r>
  <r>
    <n v="1251956.5011359998"/>
    <n v="28034"/>
    <n v="503602.77599999995"/>
    <x v="0"/>
  </r>
  <r>
    <n v="3074573.8333219993"/>
    <n v="69187"/>
    <n v="1235264.6979999999"/>
    <x v="0"/>
  </r>
  <r>
    <n v="3476050.5890879999"/>
    <n v="83556"/>
    <n v="1394883.8639999998"/>
    <x v="0"/>
  </r>
  <r>
    <n v="1227042.6980880001"/>
    <n v="25094"/>
    <n v="589357.68400000001"/>
    <x v="0"/>
  </r>
  <r>
    <n v="676294.36107999994"/>
    <n v="13565"/>
    <n v="319157.32"/>
    <x v="0"/>
  </r>
  <r>
    <n v="887387.33216000011"/>
    <n v="11060"/>
    <n v="267607.76"/>
    <x v="0"/>
  </r>
  <r>
    <n v="587158.43579999986"/>
    <n v="9055"/>
    <n v="229000.94999999998"/>
    <x v="0"/>
  </r>
  <r>
    <n v="4374519.0318239992"/>
    <n v="58522"/>
    <n v="1418456.236"/>
    <x v="0"/>
  </r>
  <r>
    <n v="2382967.3035840001"/>
    <n v="31822"/>
    <n v="779511.71199999994"/>
    <x v="0"/>
  </r>
  <r>
    <n v="2748258.0152999996"/>
    <n v="36765"/>
    <n v="949639.95"/>
    <x v="0"/>
  </r>
  <r>
    <n v="4902978.6743999999"/>
    <n v="72323"/>
    <n v="1738644.92"/>
    <x v="0"/>
  </r>
  <r>
    <n v="6969237.2638560012"/>
    <n v="100677"/>
    <n v="2440209.1260000002"/>
    <x v="0"/>
  </r>
  <r>
    <n v="830758.65182000003"/>
    <n v="12263"/>
    <n v="292006.55600000004"/>
    <x v="0"/>
  </r>
  <r>
    <n v="802303.79470600002"/>
    <n v="11423"/>
    <n v="296381.158"/>
    <x v="0"/>
  </r>
  <r>
    <n v="4702765.76"/>
    <n v="59840"/>
    <n v="1540880"/>
    <x v="0"/>
  </r>
  <r>
    <n v="8176542.4388640001"/>
    <n v="101154"/>
    <n v="2436395.2439999999"/>
    <x v="0"/>
  </r>
  <r>
    <n v="8162458.9881120007"/>
    <n v="197483"/>
    <n v="3763236.0480000004"/>
    <x v="0"/>
  </r>
  <r>
    <n v="9642040.9130700007"/>
    <n v="179835"/>
    <n v="3236670.33"/>
    <x v="0"/>
  </r>
  <r>
    <n v="9167646.1734539997"/>
    <n v="170987"/>
    <n v="3077424.0260000001"/>
    <x v="0"/>
  </r>
  <r>
    <n v="674738.98060799995"/>
    <n v="16368"/>
    <n v="388674.52799999999"/>
    <x v="0"/>
  </r>
  <r>
    <n v="3204664.0262019997"/>
    <n v="73063"/>
    <n v="1516641.754"/>
    <x v="0"/>
  </r>
  <r>
    <n v="2376190.4778"/>
    <n v="54206"/>
    <n v="1292813.1000000001"/>
    <x v="0"/>
  </r>
  <r>
    <n v="1605902.8960799999"/>
    <n v="36618"/>
    <n v="849684.07200000004"/>
    <x v="0"/>
  </r>
  <r>
    <n v="854837.11008000001"/>
    <n v="19512"/>
    <n v="462824.6399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74477.931828"/>
    <n v="14729"/>
    <n v="263531.26799999998"/>
    <x v="0"/>
  </r>
  <r>
    <n v="776622.6881100001"/>
    <n v="29321"/>
    <n v="514319.66100000002"/>
    <x v="0"/>
  </r>
  <r>
    <n v="369791.90539199993"/>
    <n v="14724"/>
    <n v="260968.17600000001"/>
    <x v="0"/>
  </r>
  <r>
    <n v="4743617.4464000007"/>
    <n v="172160"/>
    <n v="2383727.36"/>
    <x v="1"/>
  </r>
  <r>
    <n v="1245532.14375"/>
    <n v="30181"/>
    <n v="535712.75"/>
    <x v="0"/>
  </r>
  <r>
    <n v="5486483.3571800003"/>
    <n v="172151"/>
    <n v="3127983.6700000004"/>
    <x v="0"/>
  </r>
  <r>
    <n v="2629332.3305600001"/>
    <n v="75148"/>
    <n v="1328616.6399999999"/>
    <x v="0"/>
  </r>
  <r>
    <n v="2414691.7225199998"/>
    <n v="74494"/>
    <n v="1327483.08"/>
    <x v="0"/>
  </r>
  <r>
    <n v="4291489.2779999999"/>
    <n v="105114"/>
    <n v="1845801.8399999999"/>
    <x v="0"/>
  </r>
  <r>
    <n v="2299253.6879999996"/>
    <n v="49020"/>
    <n v="1138244.3999999999"/>
    <x v="0"/>
  </r>
  <r>
    <n v="1639209.5999999999"/>
    <n v="33840"/>
    <n v="676800"/>
    <x v="0"/>
  </r>
  <r>
    <s v=""/>
    <s v=""/>
    <s v=""/>
    <x v="0"/>
  </r>
  <r>
    <s v=""/>
    <s v=""/>
    <s v=""/>
    <x v="0"/>
  </r>
  <r>
    <s v=""/>
    <s v=""/>
    <s v=""/>
    <x v="0"/>
  </r>
  <r>
    <n v="585361.11456000002"/>
    <n v="14598"/>
    <n v="350935.92"/>
    <x v="0"/>
  </r>
  <r>
    <n v="1502330.3023679999"/>
    <n v="28212"/>
    <n v="635503.51199999999"/>
    <x v="0"/>
  </r>
  <r>
    <n v="2049660.2554400002"/>
    <n v="31894"/>
    <n v="748871.12"/>
    <x v="0"/>
  </r>
  <r>
    <n v="267339.31358000002"/>
    <n v="3865"/>
    <n v="89892.17"/>
    <x v="0"/>
  </r>
  <r>
    <n v="403235.34286000003"/>
    <n v="5347"/>
    <n v="122563.93400000001"/>
    <x v="0"/>
  </r>
  <r>
    <n v="3330130.0300199999"/>
    <n v="55974"/>
    <n v="1240271.892"/>
    <x v="0"/>
  </r>
  <r>
    <n v="2547314.0635000002"/>
    <n v="44230"/>
    <n v="989248.17999999993"/>
    <x v="0"/>
  </r>
  <r>
    <n v="2718376.4417039994"/>
    <n v="43362"/>
    <n v="966018.63599999994"/>
    <x v="0"/>
  </r>
  <r>
    <n v="587905.23400000005"/>
    <n v="9368"/>
    <n v="215745.04"/>
    <x v="0"/>
  </r>
  <r>
    <n v="5324071.704864"/>
    <n v="94922"/>
    <n v="2122835.608"/>
    <x v="0"/>
  </r>
  <r>
    <n v="2091313.3246199996"/>
    <n v="63355"/>
    <n v="1139059.5449999999"/>
    <x v="0"/>
  </r>
  <r>
    <n v="5844753.0835549999"/>
    <n v="184391"/>
    <n v="3238090.3509999998"/>
    <x v="0"/>
  </r>
  <r>
    <n v="5814978.637103999"/>
    <n v="183027"/>
    <n v="3219810.9839999997"/>
    <x v="0"/>
  </r>
  <r>
    <n v="12165862.653450003"/>
    <n v="181850"/>
    <n v="4554796.95"/>
    <x v="0"/>
  </r>
  <r>
    <n v="532574.25760000001"/>
    <n v="15337"/>
    <n v="269931.2"/>
    <x v="0"/>
  </r>
  <r>
    <n v="514579.96799999999"/>
    <n v="15900"/>
    <n v="284928"/>
    <x v="0"/>
  </r>
  <r>
    <n v="8973926.6953200009"/>
    <n v="268049"/>
    <n v="4763230.7299999995"/>
    <x v="0"/>
  </r>
  <r>
    <n v="3182430.5154960002"/>
    <n v="91678"/>
    <n v="1627009.466"/>
    <x v="0"/>
  </r>
  <r>
    <n v="3402937.5366580002"/>
    <n v="89594"/>
    <n v="1692161.878"/>
    <x v="0"/>
  </r>
  <r>
    <n v="9150876.4116800018"/>
    <n v="250004"/>
    <n v="4697575.16"/>
    <x v="0"/>
  </r>
  <r>
    <n v="3999172.0874000005"/>
    <n v="103100"/>
    <n v="1962302.3"/>
    <x v="0"/>
  </r>
  <r>
    <n v="11034672.891611999"/>
    <n v="285603"/>
    <n v="5414461.673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85548.612784"/>
    <n v="15148"/>
    <n v="390848.696"/>
    <x v="0"/>
  </r>
  <r>
    <n v="1346984.5930880003"/>
    <n v="16204"/>
    <n v="365432.60800000001"/>
    <x v="0"/>
  </r>
  <r>
    <n v="563661.74365199998"/>
    <n v="16167"/>
    <n v="288613.28399999999"/>
    <x v="0"/>
  </r>
  <r>
    <n v="5886029.8284480004"/>
    <n v="163492"/>
    <n v="2827103.664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602479.8204400002"/>
    <n v="20758"/>
    <n v="496738.94"/>
    <x v="0"/>
  </r>
  <r>
    <n v="1297197.2828360002"/>
    <n v="20566"/>
    <n v="505532.8459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14841250.677619997"/>
    <n v="140869"/>
    <n v="3665411.38"/>
    <x v="0"/>
  </r>
  <r>
    <n v="7115328.2885699999"/>
    <n v="194487"/>
    <n v="3409357.1100000003"/>
    <x v="0"/>
  </r>
  <r>
    <s v=""/>
    <s v=""/>
    <s v=""/>
    <x v="0"/>
  </r>
  <r>
    <s v=""/>
    <s v=""/>
    <s v=""/>
    <x v="0"/>
  </r>
  <r>
    <n v="779658.79680000013"/>
    <n v="46796"/>
    <n v="749671.91999999993"/>
    <x v="0"/>
  </r>
  <r>
    <s v=""/>
    <s v=""/>
    <s v=""/>
    <x v="0"/>
  </r>
  <r>
    <s v=""/>
    <s v=""/>
    <s v=""/>
    <x v="0"/>
  </r>
  <r>
    <n v="618803.91315599997"/>
    <n v="16462"/>
    <n v="291476.17200000002"/>
    <x v="0"/>
  </r>
  <r>
    <n v="1872650.3806400003"/>
    <n v="48880"/>
    <n v="859408.16"/>
    <x v="0"/>
  </r>
  <r>
    <n v="3776551.1699199993"/>
    <n v="98369"/>
    <n v="1754902.96"/>
    <x v="0"/>
  </r>
  <r>
    <n v="1584808.1388120002"/>
    <n v="171858"/>
    <n v="2746634.555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15854.54080000002"/>
    <n v="15296"/>
    <n v="220262.39999999999"/>
    <x v="1"/>
  </r>
  <r>
    <n v="8476454.3167920001"/>
    <n v="209741"/>
    <n v="3379766.4739999999"/>
    <x v="0"/>
  </r>
  <r>
    <n v="115855.47957599998"/>
    <n v="1641"/>
    <n v="35386.523999999998"/>
    <x v="0"/>
  </r>
  <r>
    <n v="12325509.263760002"/>
    <n v="138804"/>
    <n v="3328519.92"/>
    <x v="0"/>
  </r>
  <r>
    <n v="1194999.6296399999"/>
    <n v="14545"/>
    <n v="314142.90999999997"/>
    <x v="0"/>
  </r>
  <r>
    <n v="894128.60623400006"/>
    <n v="10337"/>
    <n v="248852.93800000002"/>
    <x v="0"/>
  </r>
  <r>
    <n v="2300731.1882159999"/>
    <n v="33799"/>
    <n v="787651.89599999995"/>
    <x v="0"/>
  </r>
  <r>
    <n v="3323028.8800799996"/>
    <n v="52521"/>
    <n v="1217226.696"/>
    <x v="0"/>
  </r>
  <r>
    <n v="2980232.6371840006"/>
    <n v="52778"/>
    <n v="1258544.1880000001"/>
    <x v="0"/>
  </r>
  <r>
    <n v="9465894.6597600002"/>
    <n v="169840"/>
    <n v="2298105.04"/>
    <x v="1"/>
  </r>
  <r>
    <n v="5089501.1937769996"/>
    <n v="91333"/>
    <n v="1258842.7390000001"/>
    <x v="1"/>
  </r>
  <r>
    <n v="1280383.5985920001"/>
    <n v="18432"/>
    <n v="427364.35200000001"/>
    <x v="0"/>
  </r>
  <r>
    <n v="627520.99017600005"/>
    <n v="12328"/>
    <n v="289313.50400000002"/>
    <x v="0"/>
  </r>
  <r>
    <n v="3343264.466546"/>
    <n v="50377"/>
    <n v="1185975.334"/>
    <x v="0"/>
  </r>
  <r>
    <n v="431946.86229199986"/>
    <n v="18721"/>
    <n v="309196.03599999996"/>
    <x v="0"/>
  </r>
  <r>
    <n v="1509004.3481600003"/>
    <n v="39328"/>
    <n v="718915.84000000008"/>
    <x v="0"/>
  </r>
  <r>
    <n v="795440.16360000009"/>
    <n v="20660"/>
    <n v="359277.4"/>
    <x v="0"/>
  </r>
  <r>
    <n v="2157747.1448400002"/>
    <n v="90153"/>
    <n v="1583086.68"/>
    <x v="0"/>
  </r>
  <r>
    <n v="11263348.444499999"/>
    <n v="242559"/>
    <n v="4416999.3900000006"/>
    <x v="0"/>
  </r>
  <r>
    <n v="3667236.5979599999"/>
    <n v="104635"/>
    <n v="1808302.07"/>
    <x v="0"/>
  </r>
  <r>
    <n v="2066956.0715999999"/>
    <n v="60196"/>
    <n v="1049216.28"/>
    <x v="0"/>
  </r>
  <r>
    <n v="3231964.4326199996"/>
    <n v="40887"/>
    <n v="952258.23"/>
    <x v="0"/>
  </r>
  <r>
    <n v="3935132.14598"/>
    <n v="50273"/>
    <n v="1273917.82"/>
    <x v="0"/>
  </r>
  <r>
    <n v="11330534.901660001"/>
    <n v="142914"/>
    <n v="3548554.6199999996"/>
    <x v="0"/>
  </r>
  <r>
    <n v="2306689.5663999999"/>
    <n v="38282"/>
    <n v="846491.58399999992"/>
    <x v="0"/>
  </r>
  <r>
    <n v="577867.07980800001"/>
    <n v="12654"/>
    <n v="219470.97600000002"/>
    <x v="0"/>
  </r>
  <r>
    <n v="1703945.284272"/>
    <n v="39432"/>
    <n v="734775.88800000004"/>
    <x v="0"/>
  </r>
  <r>
    <n v="2424119.7574"/>
    <n v="26914"/>
    <n v="595606.81999999995"/>
    <x v="0"/>
  </r>
  <r>
    <n v="14017835.82192"/>
    <n v="194928"/>
    <n v="4250405.04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190400.6801900007"/>
    <n v="67729"/>
    <n v="1490715.29"/>
    <x v="0"/>
  </r>
  <r>
    <n v="1786966.3577699999"/>
    <n v="70697"/>
    <n v="1218109.31"/>
    <x v="0"/>
  </r>
  <r>
    <n v="3220239.5315999999"/>
    <n v="126927"/>
    <n v="2244069.36"/>
    <x v="0"/>
  </r>
  <r>
    <n v="1028236.7088"/>
    <n v="42308"/>
    <n v="727697.6"/>
    <x v="0"/>
  </r>
  <r>
    <n v="363278.33052000002"/>
    <n v="14141"/>
    <n v="254396.58999999997"/>
    <x v="0"/>
  </r>
  <r>
    <n v="1421706.1663800001"/>
    <n v="56267"/>
    <n v="975107.10999999987"/>
    <x v="0"/>
  </r>
  <r>
    <n v="1265276.2556799999"/>
    <n v="56167"/>
    <n v="964387.39000000013"/>
    <x v="0"/>
  </r>
  <r>
    <n v="991118.36670000001"/>
    <n v="42558"/>
    <n v="753702.18"/>
    <x v="0"/>
  </r>
  <r>
    <n v="1517810.9746799998"/>
    <n v="70591"/>
    <n v="1211341.56"/>
    <x v="0"/>
  </r>
  <r>
    <n v="348243.36892799998"/>
    <n v="14171"/>
    <n v="250174.834"/>
    <x v="0"/>
  </r>
  <r>
    <n v="1085176.7164700001"/>
    <n v="42455"/>
    <n v="736212.15500000003"/>
    <x v="0"/>
  </r>
  <r>
    <n v="692737.22279999999"/>
    <n v="28254"/>
    <n v="494812.30200000003"/>
    <x v="0"/>
  </r>
  <r>
    <n v="348510.31199999998"/>
    <n v="14174"/>
    <n v="255132"/>
    <x v="0"/>
  </r>
  <r>
    <n v="967524.174"/>
    <n v="27154"/>
    <n v="602818.79999999993"/>
    <x v="0"/>
  </r>
  <r>
    <n v="2788755.9157500002"/>
    <n v="54299"/>
    <n v="1199464.9099999999"/>
    <x v="0"/>
  </r>
  <r>
    <n v="296488.95024000003"/>
    <n v="3954"/>
    <n v="81096.540000000008"/>
    <x v="0"/>
  </r>
  <r>
    <n v="4502166.5158399986"/>
    <n v="88568"/>
    <n v="2132717.44"/>
    <x v="0"/>
  </r>
  <r>
    <n v="1419613.6550400001"/>
    <n v="24832"/>
    <n v="592988.16000000003"/>
    <x v="0"/>
  </r>
  <r>
    <n v="1475796.672"/>
    <n v="25494"/>
    <n v="614915.28"/>
    <x v="0"/>
  </r>
  <r>
    <s v=""/>
    <s v=""/>
    <s v=""/>
    <x v="0"/>
  </r>
  <r>
    <s v=""/>
    <s v=""/>
    <s v=""/>
    <x v="0"/>
  </r>
  <r>
    <n v="1702980.9528479998"/>
    <n v="23016"/>
    <n v="534017.23200000008"/>
    <x v="0"/>
  </r>
  <r>
    <n v="3447739.8999120002"/>
    <n v="39993"/>
    <n v="898082.80799999996"/>
    <x v="0"/>
  </r>
  <r>
    <n v="3070922.812494"/>
    <n v="34607"/>
    <n v="808350.30599999998"/>
    <x v="0"/>
  </r>
  <r>
    <n v="2104966.5029999996"/>
    <n v="23300"/>
    <n v="542657"/>
    <x v="0"/>
  </r>
  <r>
    <n v="8149064.4876239998"/>
    <n v="127931"/>
    <n v="3058958.1410000003"/>
    <x v="0"/>
  </r>
  <r>
    <n v="3076755.8593279999"/>
    <n v="38624"/>
    <n v="1000245.7279999999"/>
    <x v="0"/>
  </r>
  <r>
    <n v="6663174.7607039995"/>
    <n v="88966"/>
    <n v="2226996.912"/>
    <x v="0"/>
  </r>
  <r>
    <n v="2464354.6491960003"/>
    <n v="38622"/>
    <n v="911710.93200000003"/>
    <x v="0"/>
  </r>
  <r>
    <n v="2461126.3237680001"/>
    <n v="40159"/>
    <n v="903497.18200000003"/>
    <x v="0"/>
  </r>
  <r>
    <n v="2334319.4700000002"/>
    <n v="38463"/>
    <n v="889264.56"/>
    <x v="0"/>
  </r>
  <r>
    <n v="16757446.532592002"/>
    <n v="240424"/>
    <n v="6199573.2640000004"/>
    <x v="0"/>
  </r>
  <r>
    <n v="4620042.0940800002"/>
    <n v="55592"/>
    <n v="1325313.28"/>
    <x v="0"/>
  </r>
  <r>
    <n v="864377.18640000001"/>
    <n v="12591"/>
    <n v="324344.16000000003"/>
    <x v="0"/>
  </r>
  <r>
    <n v="4156760.0491359998"/>
    <n v="55624"/>
    <n v="1325074.9279999998"/>
    <x v="0"/>
  </r>
  <r>
    <n v="18054900.257100001"/>
    <n v="212335"/>
    <n v="5057395.03"/>
    <x v="0"/>
  </r>
  <r>
    <n v="2119171.5646079998"/>
    <n v="32816"/>
    <n v="762840.73599999992"/>
    <x v="0"/>
  </r>
  <r>
    <n v="692762.82319200004"/>
    <n v="11693"/>
    <n v="278106.311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3145090.2942079999"/>
    <n v="81178"/>
    <n v="1716752.344"/>
    <x v="0"/>
  </r>
  <r>
    <n v="1554288.61332"/>
    <n v="29181"/>
    <n v="724272.42"/>
    <x v="0"/>
  </r>
  <r>
    <n v="274575.32074999996"/>
    <n v="7115"/>
    <n v="164712.25"/>
    <x v="0"/>
  </r>
  <r>
    <n v="245660.31636"/>
    <n v="7022"/>
    <n v="163121.06"/>
    <x v="0"/>
  </r>
  <r>
    <n v="17426.945760000002"/>
    <n v="658"/>
    <n v="13765.36"/>
    <x v="0"/>
  </r>
  <r>
    <n v="195.59386000000001"/>
    <n v="7"/>
    <n v="166.17999999999998"/>
    <x v="0"/>
  </r>
  <r>
    <n v="81187.342399999994"/>
    <n v="2780"/>
    <n v="49595.199999999997"/>
    <x v="0"/>
  </r>
  <r>
    <n v="171084.91736000002"/>
    <n v="7861"/>
    <n v="131200.09"/>
    <x v="0"/>
  </r>
  <r>
    <n v="896014.88445000001"/>
    <n v="19985"/>
    <n v="439869.85000000003"/>
    <x v="0"/>
  </r>
  <r>
    <n v="303852.25728000008"/>
    <n v="12969"/>
    <n v="215804.16"/>
    <x v="0"/>
  </r>
  <r>
    <n v="426058.10437999998"/>
    <n v="13346"/>
    <n v="266786.53999999998"/>
    <x v="0"/>
  </r>
  <r>
    <n v="635232.79214999999"/>
    <n v="28215"/>
    <n v="434793.15"/>
    <x v="0"/>
  </r>
  <r>
    <n v="3683505.6614720002"/>
    <n v="86632"/>
    <n v="1940730.064"/>
    <x v="0"/>
  </r>
  <r>
    <n v="5899697.3599979999"/>
    <n v="99317"/>
    <n v="2280516.9539999999"/>
    <x v="0"/>
  </r>
  <r>
    <n v="1588552.572864"/>
    <n v="36754"/>
    <n v="837844.18400000001"/>
    <x v="0"/>
  </r>
  <r>
    <n v="652821.10608000006"/>
    <n v="16783"/>
    <n v="391379.56"/>
    <x v="0"/>
  </r>
  <r>
    <n v="1592616.0825"/>
    <n v="31727"/>
    <n v="707829.37"/>
    <x v="0"/>
  </r>
  <r>
    <n v="8862189.5977999996"/>
    <n v="178556"/>
    <n v="4026437.8000000003"/>
    <x v="0"/>
  </r>
  <r>
    <n v="2597095.5424000002"/>
    <n v="54854"/>
    <n v="1278098.2"/>
    <x v="0"/>
  </r>
  <r>
    <n v="3442319.5405000001"/>
    <n v="68825"/>
    <n v="1622205.25"/>
    <x v="0"/>
  </r>
  <r>
    <n v="2893757.1672399999"/>
    <n v="53246"/>
    <n v="1250003.0959999999"/>
    <x v="0"/>
  </r>
  <r>
    <n v="2151730.1164799999"/>
    <n v="46424"/>
    <n v="1090035.52"/>
    <x v="0"/>
  </r>
  <r>
    <n v="541918.58582399995"/>
    <n v="15092"/>
    <n v="270418.45600000001"/>
    <x v="0"/>
  </r>
  <r>
    <n v="3321090.5230079996"/>
    <n v="60156"/>
    <n v="1562131.0079999999"/>
    <x v="0"/>
  </r>
  <r>
    <n v="3968737.6921920008"/>
    <n v="47196"/>
    <n v="1102120.9920000001"/>
    <x v="0"/>
  </r>
  <r>
    <n v="7432056.5416899994"/>
    <n v="162677"/>
    <n v="3613056.17"/>
    <x v="0"/>
  </r>
  <r>
    <n v="750313.74852000002"/>
    <n v="14562"/>
    <n v="349633.62"/>
    <x v="0"/>
  </r>
  <r>
    <n v="544279.79258400004"/>
    <n v="11253"/>
    <n v="261924.82800000001"/>
    <x v="0"/>
  </r>
  <r>
    <n v="386118.23104799999"/>
    <n v="8556"/>
    <n v="191431.94399999999"/>
    <x v="0"/>
  </r>
  <r>
    <n v="234866.384896"/>
    <n v="4927"/>
    <n v="116040.704"/>
    <x v="0"/>
  </r>
  <r>
    <n v="223865.38051200003"/>
    <n v="4824"/>
    <n v="111154.60800000001"/>
    <x v="0"/>
  </r>
  <r>
    <n v="173300.31268"/>
    <n v="3247"/>
    <n v="77992.94"/>
    <x v="0"/>
  </r>
  <r>
    <n v="316746.48434100003"/>
    <n v="5927"/>
    <n v="138377.66899999999"/>
    <x v="0"/>
  </r>
  <r>
    <n v="1068354.683"/>
    <n v="37075"/>
    <n v="644363.5"/>
    <x v="0"/>
  </r>
  <r>
    <n v="959231.79084800009"/>
    <n v="29761"/>
    <n v="521888.89600000007"/>
    <x v="0"/>
  </r>
  <r>
    <n v="1254415.2037119998"/>
    <n v="49142"/>
    <n v="873548.19200000004"/>
    <x v="0"/>
  </r>
  <r>
    <n v="404611.03737600002"/>
    <n v="15828"/>
    <n v="279427.51199999999"/>
    <x v="0"/>
  </r>
  <r>
    <n v="421100.31203999999"/>
    <n v="16398"/>
    <n v="296967.77999999997"/>
    <x v="0"/>
  </r>
  <r>
    <n v="1576552.4375700001"/>
    <n v="65406"/>
    <n v="1163507.334"/>
    <x v="0"/>
  </r>
  <r>
    <n v="1200783.49489"/>
    <n v="49097"/>
    <n v="854042.31499999994"/>
    <x v="0"/>
  </r>
  <r>
    <n v="1158816.33045"/>
    <n v="48570"/>
    <n v="830692.71000000008"/>
    <x v="0"/>
  </r>
  <r>
    <n v="707419.26169199985"/>
    <n v="32246"/>
    <n v="549665.31599999999"/>
    <x v="0"/>
  </r>
  <r>
    <n v="2322996.7667200002"/>
    <n v="97909"/>
    <n v="1754529.2800000003"/>
    <x v="0"/>
  </r>
  <r>
    <n v="2289358.689268"/>
    <n v="97796"/>
    <n v="1712310.1640000001"/>
    <x v="0"/>
  </r>
  <r>
    <n v="1512955.7791919997"/>
    <n v="65319"/>
    <n v="1140992.2919999999"/>
    <x v="0"/>
  </r>
  <r>
    <n v="1020666.0879360001"/>
    <n v="49312"/>
    <n v="873857.95200000005"/>
    <x v="0"/>
  </r>
  <r>
    <n v="1614122.9883720002"/>
    <n v="53106"/>
    <n v="941728.69799999997"/>
    <x v="0"/>
  </r>
  <r>
    <n v="529430.99286"/>
    <n v="17731"/>
    <n v="314016.01"/>
    <x v="0"/>
  </r>
  <r>
    <n v="525375.47275199997"/>
    <n v="17736"/>
    <n v="308499.984"/>
    <x v="0"/>
  </r>
  <r>
    <n v="526968.54069599998"/>
    <n v="17751"/>
    <n v="309435.43199999997"/>
    <x v="0"/>
  </r>
  <r>
    <n v="551911.59721599997"/>
    <n v="17752"/>
    <n v="310411.47200000001"/>
    <x v="0"/>
  </r>
  <r>
    <n v="1005737.336032"/>
    <n v="35464"/>
    <n v="614378.33600000001"/>
    <x v="0"/>
  </r>
  <r>
    <n v="1448308.0141210002"/>
    <n v="53087"/>
    <n v="938631.24700000009"/>
    <x v="0"/>
  </r>
  <r>
    <n v="374927.85105599993"/>
    <n v="14124"/>
    <n v="253158.576"/>
    <x v="0"/>
  </r>
  <r>
    <n v="437553.09364800004"/>
    <n v="14891"/>
    <n v="261694.43400000004"/>
    <x v="0"/>
  </r>
  <r>
    <n v="1298333.6424"/>
    <n v="56202"/>
    <n v="961728.62399999995"/>
    <x v="0"/>
  </r>
  <r>
    <n v="2059699.8045680001"/>
    <n v="72808"/>
    <n v="1226741.9920000001"/>
    <x v="0"/>
  </r>
  <r>
    <n v="442143.90240000002"/>
    <n v="15857"/>
    <n v="281620.32"/>
    <x v="0"/>
  </r>
  <r>
    <n v="5554868.1162399994"/>
    <n v="178723"/>
    <n v="3166971.5599999996"/>
    <x v="0"/>
  </r>
  <r>
    <n v="868581.81180000002"/>
    <n v="15019"/>
    <n v="325311.53999999998"/>
    <x v="0"/>
  </r>
  <r>
    <n v="447964.91564000002"/>
    <n v="16423"/>
    <n v="287895.19"/>
    <x v="0"/>
  </r>
  <r>
    <n v="477624.95999999996"/>
    <n v="16420"/>
    <n v="295560"/>
    <x v="0"/>
  </r>
  <r>
    <n v="434049.27720000007"/>
    <n v="15995"/>
    <n v="267436.39999999997"/>
    <x v="0"/>
  </r>
  <r>
    <n v="888221.36129999999"/>
    <n v="32721"/>
    <n v="565746.09"/>
    <x v="0"/>
  </r>
  <r>
    <n v="914905.11200000008"/>
    <n v="32797"/>
    <n v="577227.20000000007"/>
    <x v="0"/>
  </r>
  <r>
    <n v="1417751.88864"/>
    <n v="49108"/>
    <n v="868720.52"/>
    <x v="0"/>
  </r>
  <r>
    <n v="2443962.9820799995"/>
    <n v="81386"/>
    <n v="1394956.04"/>
    <x v="0"/>
  </r>
  <r>
    <n v="2769751.7971200002"/>
    <n v="97768"/>
    <n v="1712895.3599999999"/>
    <x v="0"/>
  </r>
  <r>
    <n v="483102.68895000004"/>
    <n v="16387"/>
    <n v="281692.53000000003"/>
    <x v="0"/>
  </r>
  <r>
    <n v="3715779.4381439998"/>
    <n v="121986"/>
    <n v="2180621.736"/>
    <x v="0"/>
  </r>
  <r>
    <n v="644143.49798400002"/>
    <n v="21184"/>
    <n v="378685.18400000001"/>
    <x v="0"/>
  </r>
  <r>
    <n v="165634.329952"/>
    <n v="2818"/>
    <n v="65005.624000000003"/>
    <x v="0"/>
  </r>
  <r>
    <n v="2679928.2639999995"/>
    <n v="43525"/>
    <n v="1021314.125"/>
    <x v="0"/>
  </r>
  <r>
    <n v="1238265.8925000001"/>
    <n v="22538"/>
    <n v="505414.65"/>
    <x v="0"/>
  </r>
  <r>
    <n v="634363.74643199996"/>
    <n v="12752"/>
    <n v="293959.10399999999"/>
    <x v="0"/>
  </r>
  <r>
    <n v="91708.163064000008"/>
    <n v="1561"/>
    <n v="36134.027999999998"/>
    <x v="0"/>
  </r>
  <r>
    <n v="134189.221686"/>
    <n v="3198"/>
    <n v="71037.173999999999"/>
    <x v="0"/>
  </r>
  <r>
    <n v="157373.27361999999"/>
    <n v="4780"/>
    <n v="105690.58"/>
    <x v="0"/>
  </r>
  <r>
    <n v="75532.784699999989"/>
    <n v="1578"/>
    <n v="34952.699999999997"/>
    <x v="0"/>
  </r>
  <r>
    <n v="1217531.7319680003"/>
    <n v="23216"/>
    <n v="528442.59200000006"/>
    <x v="0"/>
  </r>
  <r>
    <n v="83086.141824000006"/>
    <n v="1588"/>
    <n v="37527.616000000002"/>
    <x v="0"/>
  </r>
  <r>
    <n v="4529023.0996399987"/>
    <n v="92305"/>
    <n v="2124307.27"/>
    <x v="0"/>
  </r>
  <r>
    <n v="4603131.4132500002"/>
    <n v="88489"/>
    <n v="2140991.355"/>
    <x v="0"/>
  </r>
  <r>
    <n v="2568101.5904310001"/>
    <n v="59657"/>
    <n v="1329933.5009999999"/>
    <x v="0"/>
  </r>
  <r>
    <n v="1410934.534308"/>
    <n v="29706"/>
    <n v="669959.41800000006"/>
    <x v="0"/>
  </r>
  <r>
    <n v="506284.83543599996"/>
    <n v="12813"/>
    <n v="284909.86800000002"/>
    <x v="0"/>
  </r>
  <r>
    <n v="399293.96486400004"/>
    <n v="9952"/>
    <n v="222944.704"/>
    <x v="0"/>
  </r>
  <r>
    <n v="888746.41346399998"/>
    <n v="19066"/>
    <n v="455067.288"/>
    <x v="0"/>
  </r>
  <r>
    <n v="657348.03195600002"/>
    <n v="12877"/>
    <n v="300433.28700000001"/>
    <x v="0"/>
  </r>
  <r>
    <n v="1573438.6332"/>
    <n v="33404"/>
    <n v="790672.68"/>
    <x v="0"/>
  </r>
  <r>
    <n v="203861.62883999999"/>
    <n v="4454"/>
    <n v="104277.048"/>
    <x v="0"/>
  </r>
  <r>
    <n v="1228472.8092"/>
    <n v="27699"/>
    <n v="629986.05599999998"/>
    <x v="0"/>
  </r>
  <r>
    <n v="743352.02749600005"/>
    <n v="16718"/>
    <n v="375620.02399999998"/>
    <x v="0"/>
  </r>
  <r>
    <n v="7980542.1562499991"/>
    <n v="129375"/>
    <n v="3028668.75"/>
    <x v="0"/>
  </r>
  <r>
    <n v="2738084.0447999998"/>
    <n v="47284"/>
    <n v="1096988.8"/>
    <x v="0"/>
  </r>
  <r>
    <n v="8803899.1079600006"/>
    <n v="158246"/>
    <n v="3722578.9040000001"/>
    <x v="0"/>
  </r>
  <r>
    <n v="2685193.2524159998"/>
    <n v="49722"/>
    <n v="1190245.236"/>
    <x v="0"/>
  </r>
  <r>
    <n v="4812459.36204"/>
    <n v="101307"/>
    <n v="2384766.7799999998"/>
    <x v="0"/>
  </r>
  <r>
    <n v="1026675.4521519999"/>
    <n v="31997"/>
    <n v="570058.55199999991"/>
    <x v="0"/>
  </r>
  <r>
    <n v="991561.3453439998"/>
    <n v="31572"/>
    <n v="565959.6719999999"/>
    <x v="0"/>
  </r>
  <r>
    <n v="8648599.6935040001"/>
    <n v="269488"/>
    <n v="4746761.6320000002"/>
    <x v="0"/>
  </r>
  <r>
    <n v="917617.63401000004"/>
    <n v="32043"/>
    <n v="567481.53"/>
    <x v="0"/>
  </r>
  <r>
    <n v="1412459.1516"/>
    <n v="25046"/>
    <n v="609870.10000000009"/>
    <x v="0"/>
  </r>
  <r>
    <n v="1197158.7657599999"/>
    <n v="20168"/>
    <n v="496334.48"/>
    <x v="0"/>
  </r>
  <r>
    <n v="1354660.01092"/>
    <n v="23017"/>
    <n v="558392.42000000004"/>
    <x v="0"/>
  </r>
  <r>
    <n v="68479.666200000007"/>
    <n v="998"/>
    <n v="23852.199999999997"/>
    <x v="0"/>
  </r>
  <r>
    <n v="649346.39321999997"/>
    <n v="15071"/>
    <n v="271579.42"/>
    <x v="0"/>
  </r>
  <r>
    <n v="1798045.0797600003"/>
    <n v="45497"/>
    <n v="762529.7200000000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539.3019320000003"/>
    <n v="121"/>
    <n v="2152.348"/>
    <x v="0"/>
  </r>
  <r>
    <n v="628770.426752"/>
    <n v="15934"/>
    <n v="285027.39200000005"/>
    <x v="0"/>
  </r>
  <r>
    <n v="1674615.6057539997"/>
    <n v="47657"/>
    <n v="860542.44899999991"/>
    <x v="0"/>
  </r>
  <r>
    <n v="7919.2339200000006"/>
    <n v="240"/>
    <n v="5640.48"/>
    <x v="0"/>
  </r>
  <r>
    <n v="2191509.0988079999"/>
    <n v="60022"/>
    <n v="1089219.2339999999"/>
    <x v="0"/>
  </r>
  <r>
    <n v="556386.25489999994"/>
    <n v="15883"/>
    <n v="284305.69999999995"/>
    <x v="0"/>
  </r>
  <r>
    <n v="2052408.5748910001"/>
    <n v="47659"/>
    <n v="855526.70900000003"/>
    <x v="0"/>
  </r>
  <r>
    <n v="2179688.5144500001"/>
    <n v="47665"/>
    <n v="851773.55"/>
    <x v="0"/>
  </r>
  <r>
    <n v="3268231.6440479998"/>
    <n v="79531"/>
    <n v="1423445.838"/>
    <x v="0"/>
  </r>
  <r>
    <n v="3926016.8827200006"/>
    <n v="95241"/>
    <n v="1667098.4640000002"/>
    <x v="0"/>
  </r>
  <r>
    <n v="4039163.0707679996"/>
    <n v="95604"/>
    <n v="1702133.6159999999"/>
    <x v="0"/>
  </r>
  <r>
    <n v="648522.82427599991"/>
    <n v="15787"/>
    <n v="282334.70799999998"/>
    <x v="0"/>
  </r>
  <r>
    <n v="1951477.4624799995"/>
    <n v="47723"/>
    <n v="849946.62999999989"/>
    <x v="0"/>
  </r>
  <r>
    <n v="4777681.4726400003"/>
    <n v="78021"/>
    <n v="2034787.68"/>
    <x v="0"/>
  </r>
  <r>
    <n v="1259738.1888000001"/>
    <n v="31348"/>
    <n v="547712.25600000005"/>
    <x v="0"/>
  </r>
  <r>
    <n v="1195270.6013359998"/>
    <n v="29753"/>
    <n v="520588.24099999998"/>
    <x v="0"/>
  </r>
  <r>
    <n v="1151652.1680000001"/>
    <n v="31530"/>
    <n v="561234"/>
    <x v="0"/>
  </r>
  <r>
    <n v="1150791.640712"/>
    <n v="31591"/>
    <n v="555401.37100000004"/>
    <x v="0"/>
  </r>
  <r>
    <n v="1144260.7111999998"/>
    <n v="31600"/>
    <n v="554927.6"/>
    <x v="0"/>
  </r>
  <r>
    <n v="1283756.77248"/>
    <n v="31616"/>
    <n v="566780.03200000001"/>
    <x v="0"/>
  </r>
  <r>
    <n v="3048676.5654799999"/>
    <n v="75796"/>
    <n v="1343029.324"/>
    <x v="0"/>
  </r>
  <r>
    <n v="1268187.2286479997"/>
    <n v="31756"/>
    <n v="561890.66399999999"/>
    <x v="0"/>
  </r>
  <r>
    <n v="3074347.2955440003"/>
    <n v="42116"/>
    <n v="1089035.5279999999"/>
    <x v="0"/>
  </r>
  <r>
    <n v="4238118.5914250007"/>
    <n v="103457"/>
    <n v="1859639.5750000002"/>
    <x v="0"/>
  </r>
  <r>
    <n v="5303.4439599999987"/>
    <n v="134"/>
    <n v="2377.16"/>
    <x v="0"/>
  </r>
  <r>
    <n v="565349.81400000001"/>
    <n v="14922"/>
    <n v="258150.6"/>
    <x v="0"/>
  </r>
  <r>
    <n v="646773.91200000001"/>
    <n v="15836"/>
    <n v="285048"/>
    <x v="0"/>
  </r>
  <r>
    <n v="2009368.0880000002"/>
    <n v="31213"/>
    <n v="811538"/>
    <x v="0"/>
  </r>
  <r>
    <n v="651568.42800000007"/>
    <n v="15814"/>
    <n v="284652"/>
    <x v="0"/>
  </r>
  <r>
    <n v="641964.80480000004"/>
    <n v="15797"/>
    <n v="278027.2"/>
    <x v="0"/>
  </r>
  <r>
    <n v="642902.73180000007"/>
    <n v="15779"/>
    <n v="280866.2"/>
    <x v="0"/>
  </r>
  <r>
    <n v="3109759.6339199995"/>
    <n v="75126"/>
    <n v="1331232.72"/>
    <x v="0"/>
  </r>
  <r>
    <n v="2478177.3324000002"/>
    <n v="61467"/>
    <n v="1149432.8999999999"/>
    <x v="0"/>
  </r>
  <r>
    <n v="1787889.8372479999"/>
    <n v="41213"/>
    <n v="740020.62800000003"/>
    <x v="0"/>
  </r>
  <r>
    <n v="3254399.9025600003"/>
    <n v="88733"/>
    <n v="1547503.52"/>
    <x v="0"/>
  </r>
  <r>
    <n v="3603731.48856"/>
    <n v="103832"/>
    <n v="1928160.24"/>
    <x v="0"/>
  </r>
  <r>
    <n v="3617695.3049999992"/>
    <n v="102060"/>
    <n v="1811565"/>
    <x v="0"/>
  </r>
  <r>
    <n v="565558.94880000001"/>
    <n v="15024"/>
    <n v="268929.59999999998"/>
    <x v="0"/>
  </r>
  <r>
    <n v="1123283.4967200002"/>
    <n v="29521"/>
    <n v="565031.94000000006"/>
    <x v="0"/>
  </r>
  <r>
    <n v="2449978.7760000005"/>
    <n v="65800"/>
    <n v="1153474"/>
    <x v="0"/>
  </r>
  <r>
    <n v="1010777.6525"/>
    <n v="26147"/>
    <n v="457572.5"/>
    <x v="0"/>
  </r>
  <r>
    <n v="1420136.27935"/>
    <n v="39461"/>
    <n v="696486.64999999991"/>
    <x v="0"/>
  </r>
  <r>
    <n v="493319.04048000003"/>
    <n v="15321"/>
    <n v="272100.96000000002"/>
    <x v="0"/>
  </r>
  <r>
    <n v="1121814.4393799999"/>
    <n v="30522"/>
    <n v="541155.06000000006"/>
    <x v="0"/>
  </r>
  <r>
    <n v="3246.9507000000003"/>
    <n v="122"/>
    <n v="2177.7000000000003"/>
    <x v="0"/>
  </r>
  <r>
    <n v="1000390.87872"/>
    <n v="30116"/>
    <n v="527632.31999999995"/>
    <x v="0"/>
  </r>
  <r>
    <n v="1494479.3618399999"/>
    <n v="51932"/>
    <n v="925947.55999999994"/>
    <x v="0"/>
  </r>
  <r>
    <n v="1304406.4873200001"/>
    <n v="52089"/>
    <n v="919891.74"/>
    <x v="0"/>
  </r>
  <r>
    <n v="2610365.6832000003"/>
    <n v="91384"/>
    <n v="1608358.4000000001"/>
    <x v="0"/>
  </r>
  <r>
    <n v="18800664.265522998"/>
    <n v="509621"/>
    <n v="8922954.0889999997"/>
    <x v="0"/>
  </r>
  <r>
    <n v="2816941.7116419999"/>
    <n v="79349"/>
    <n v="1358216.8330000001"/>
    <x v="0"/>
  </r>
  <r>
    <n v="2489637.1767299999"/>
    <n v="79322"/>
    <n v="1388531.6099999999"/>
    <x v="0"/>
  </r>
  <r>
    <n v="2303111.9905920005"/>
    <n v="63684"/>
    <n v="1111540.5360000001"/>
    <x v="0"/>
  </r>
  <r>
    <n v="1682926.4192839998"/>
    <n v="47501"/>
    <n v="816162.18199999991"/>
    <x v="0"/>
  </r>
  <r>
    <n v="1151126.3007350001"/>
    <n v="31861"/>
    <n v="552629.04499999993"/>
    <x v="0"/>
  </r>
  <r>
    <n v="2854848.4272000003"/>
    <n v="79528"/>
    <n v="1402873.9200000002"/>
    <x v="0"/>
  </r>
  <r>
    <n v="1686392.539653"/>
    <n v="47823"/>
    <n v="836089.50900000008"/>
    <x v="0"/>
  </r>
  <r>
    <n v="1631526.2808390001"/>
    <n v="47243"/>
    <n v="842295.44700000004"/>
    <x v="0"/>
  </r>
  <r>
    <n v="17563600.407311998"/>
    <n v="542078"/>
    <n v="9473355.1279999986"/>
    <x v="0"/>
  </r>
  <r>
    <n v="8804721.4064699989"/>
    <n v="274010"/>
    <n v="4787776.7299999995"/>
    <x v="0"/>
  </r>
  <r>
    <n v="1223568.8467999999"/>
    <n v="43735"/>
    <n v="786355.3"/>
    <x v="0"/>
  </r>
  <r>
    <n v="825203.10600000003"/>
    <n v="29250"/>
    <n v="502866"/>
    <x v="0"/>
  </r>
  <r>
    <n v="1016444.29978"/>
    <n v="47689"/>
    <n v="797836.97"/>
    <x v="0"/>
  </r>
  <r>
    <n v="2879502.0800000005"/>
    <n v="26432"/>
    <n v="687232"/>
    <x v="0"/>
  </r>
  <r>
    <n v="1042661.9203"/>
    <n v="10087"/>
    <n v="261253.3"/>
    <x v="0"/>
  </r>
  <r>
    <n v="21539039.059496"/>
    <n v="462238"/>
    <n v="8118748.2319999998"/>
    <x v="0"/>
  </r>
  <r>
    <n v="17229186.976"/>
    <n v="577900"/>
    <n v="11410057.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80094.09161599982"/>
    <n v="11091"/>
    <n v="269555.66399999999"/>
    <x v="0"/>
  </r>
  <r>
    <n v="1066579.3336"/>
    <n v="11693"/>
    <n v="302147.12"/>
    <x v="0"/>
  </r>
  <r>
    <n v="1663217.5515120002"/>
    <n v="22989"/>
    <n v="553299.25199999998"/>
    <x v="0"/>
  </r>
  <r>
    <n v="4807567.8843300007"/>
    <n v="64341"/>
    <n v="1626926.5260000001"/>
    <x v="0"/>
  </r>
  <r>
    <n v="4064234.3231039997"/>
    <n v="46899"/>
    <n v="1220124.3839999998"/>
    <x v="0"/>
  </r>
  <r>
    <n v="1685959.1225399999"/>
    <n v="23485"/>
    <n v="609529.69000000006"/>
    <x v="0"/>
  </r>
  <r>
    <n v="55783.603259999996"/>
    <n v="693"/>
    <n v="16552.998"/>
    <x v="0"/>
  </r>
  <r>
    <n v="735442.70799999998"/>
    <n v="11144"/>
    <n v="267433.712"/>
    <x v="0"/>
  </r>
  <r>
    <n v="754560.35276799987"/>
    <n v="10592"/>
    <n v="260732.67199999999"/>
    <x v="0"/>
  </r>
  <r>
    <n v="1860990.139008"/>
    <n v="23517"/>
    <n v="535999.46400000004"/>
    <x v="0"/>
  </r>
  <r>
    <n v="905188.36574399995"/>
    <n v="12246"/>
    <n v="279551.68799999997"/>
    <x v="0"/>
  </r>
  <r>
    <n v="1878186.5886039997"/>
    <n v="22639"/>
    <n v="546143.23599999992"/>
    <x v="0"/>
  </r>
  <r>
    <n v="20963.515050000002"/>
    <n v="237"/>
    <n v="5818.35"/>
    <x v="0"/>
  </r>
  <r>
    <n v="9443080.8055639993"/>
    <n v="100807"/>
    <n v="2349609.5559999999"/>
    <x v="0"/>
  </r>
  <r>
    <n v="2036578.2062079997"/>
    <n v="25292"/>
    <n v="631692.99199999997"/>
    <x v="0"/>
  </r>
  <r>
    <n v="1008477.7658960001"/>
    <n v="13009"/>
    <n v="326473.864"/>
    <x v="0"/>
  </r>
  <r>
    <n v="972070.70375999995"/>
    <n v="12945"/>
    <n v="316841.82"/>
    <x v="0"/>
  </r>
  <r>
    <n v="1013104.9111039998"/>
    <n v="12776"/>
    <n v="314238.49599999998"/>
    <x v="0"/>
  </r>
  <r>
    <n v="985179.87277600006"/>
    <n v="12617"/>
    <n v="308157.60800000001"/>
    <x v="0"/>
  </r>
  <r>
    <n v="42213.441743999996"/>
    <n v="411"/>
    <n v="10676.136"/>
    <x v="0"/>
  </r>
  <r>
    <n v="24397.248240000001"/>
    <n v="313"/>
    <n v="7426.8640000000005"/>
    <x v="0"/>
  </r>
  <r>
    <n v="616290.80039999995"/>
    <n v="10142"/>
    <n v="249006.38399999999"/>
    <x v="0"/>
  </r>
  <r>
    <n v="940082.97347999993"/>
    <n v="11845"/>
    <n v="285132.83999999997"/>
    <x v="0"/>
  </r>
  <r>
    <n v="881949.1656960001"/>
    <n v="12048"/>
    <n v="290019.45600000001"/>
    <x v="0"/>
  </r>
  <r>
    <n v="3023841.3706799997"/>
    <n v="36348"/>
    <n v="946429.22400000005"/>
    <x v="0"/>
  </r>
  <r>
    <n v="1670623.5856640001"/>
    <n v="24107"/>
    <n v="628999.84399999992"/>
    <x v="0"/>
  </r>
  <r>
    <n v="3934408.2136319997"/>
    <n v="58816"/>
    <n v="1420876.9280000001"/>
    <x v="0"/>
  </r>
  <r>
    <n v="1634404.7529600002"/>
    <n v="24108"/>
    <n v="623818.60800000001"/>
    <x v="0"/>
  </r>
  <r>
    <n v="1797303.4936119998"/>
    <n v="23914"/>
    <n v="597706.51599999995"/>
    <x v="0"/>
  </r>
  <r>
    <n v="4075018.9342200002"/>
    <n v="260347"/>
    <n v="3482922.1660000002"/>
    <x v="1"/>
  </r>
  <r>
    <n v="2615019.8159360006"/>
    <n v="140107"/>
    <n v="1857258.392"/>
    <x v="1"/>
  </r>
  <r>
    <n v="409518.77499999997"/>
    <n v="14650"/>
    <n v="27102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56009.60775999993"/>
    <n v="15509"/>
    <n v="367718.39"/>
    <x v="0"/>
  </r>
  <r>
    <n v="8498549.0937600005"/>
    <n v="161964"/>
    <n v="3861221.76"/>
    <x v="0"/>
  </r>
  <r>
    <n v="2037622.2963599996"/>
    <n v="45313"/>
    <n v="1086152.6099999999"/>
    <x v="0"/>
  </r>
  <r>
    <n v="72908.931420000008"/>
    <n v="1702"/>
    <n v="39775.740000000005"/>
    <x v="0"/>
  </r>
  <r>
    <n v="1239124.6693800001"/>
    <n v="28587"/>
    <n v="741546.78"/>
    <x v="0"/>
  </r>
  <r>
    <n v="773682.91769999999"/>
    <n v="21791"/>
    <n v="503372.10000000003"/>
    <x v="0"/>
  </r>
  <r>
    <n v="1366474.7913599997"/>
    <n v="33712"/>
    <n v="842462.88"/>
    <x v="0"/>
  </r>
  <r>
    <n v="2821309.3372499994"/>
    <n v="54765"/>
    <n v="1285334.55"/>
    <x v="0"/>
  </r>
  <r>
    <n v="559376.13680000009"/>
    <n v="15205"/>
    <n v="363703.60000000003"/>
    <x v="0"/>
  </r>
  <r>
    <n v="73899.071960000001"/>
    <n v="1786"/>
    <n v="42131.7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069163.513408002"/>
    <n v="230916"/>
    <n v="5832014.4960000003"/>
    <x v="0"/>
  </r>
  <r>
    <n v="5014121.3999239998"/>
    <n v="139087"/>
    <n v="2403701.534"/>
    <x v="0"/>
  </r>
  <r>
    <n v="8194107.329694001"/>
    <n v="226707"/>
    <n v="3885304.5660000006"/>
    <x v="0"/>
  </r>
  <r>
    <n v="2071764.1224080003"/>
    <n v="65047"/>
    <n v="1153543.4980000001"/>
    <x v="0"/>
  </r>
  <r>
    <n v="686233.33858799993"/>
    <n v="30557"/>
    <n v="521057.96399999998"/>
    <x v="0"/>
  </r>
  <r>
    <n v="376718.21236799995"/>
    <n v="15363"/>
    <n v="264735.21600000001"/>
    <x v="0"/>
  </r>
  <r>
    <n v="3507929.182"/>
    <n v="136520"/>
    <n v="236862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28055.2318"/>
    <n v="13070"/>
    <n v="331585.90000000002"/>
    <x v="0"/>
  </r>
  <r>
    <n v="3834841.1904000007"/>
    <n v="39204"/>
    <n v="1003622.4"/>
    <x v="0"/>
  </r>
  <r>
    <n v="2187566.9190000002"/>
    <n v="22534"/>
    <n v="574617"/>
    <x v="0"/>
  </r>
  <r>
    <n v="1034520.0553799999"/>
    <n v="12687"/>
    <n v="330623.21999999997"/>
    <x v="0"/>
  </r>
  <r>
    <n v="908215.30799999984"/>
    <n v="11924"/>
    <n v="310500.95999999996"/>
    <x v="0"/>
  </r>
  <r>
    <n v="2033961.9560999998"/>
    <n v="26669"/>
    <n v="676859.22"/>
    <x v="0"/>
  </r>
  <r>
    <n v="922072.26052000013"/>
    <n v="12809"/>
    <n v="320609.27"/>
    <x v="0"/>
  </r>
  <r>
    <n v="940561.56224000012"/>
    <n v="13073"/>
    <n v="330485.44"/>
    <x v="0"/>
  </r>
  <r>
    <n v="2331293.1957"/>
    <n v="26355"/>
    <n v="663618.9"/>
    <x v="0"/>
  </r>
  <r>
    <n v="1390745.0093680001"/>
    <n v="21659"/>
    <n v="529605.86800000002"/>
    <x v="0"/>
  </r>
  <r>
    <n v="1234821.6303000001"/>
    <n v="23183"/>
    <n v="574335.64199999999"/>
    <x v="0"/>
  </r>
  <r>
    <n v="920677.55975999997"/>
    <n v="12033"/>
    <n v="333578.826"/>
    <x v="0"/>
  </r>
  <r>
    <n v="703762.3936200001"/>
    <n v="11590"/>
    <n v="299091.54000000004"/>
    <x v="0"/>
  </r>
  <r>
    <n v="788845.22239999997"/>
    <n v="11630"/>
    <n v="282841.59999999998"/>
    <x v="0"/>
  </r>
  <r>
    <n v="712422.38812000002"/>
    <n v="11740"/>
    <n v="289484.92000000004"/>
    <x v="0"/>
  </r>
  <r>
    <n v="5209072.6982399998"/>
    <n v="101856"/>
    <n v="2426209.92"/>
    <x v="0"/>
  </r>
  <r>
    <n v="1394533.9872359999"/>
    <n v="25337"/>
    <n v="580572.01800000004"/>
    <x v="0"/>
  </r>
  <r>
    <n v="6022571.1886080001"/>
    <n v="126486"/>
    <n v="3068044.4160000002"/>
    <x v="0"/>
  </r>
  <r>
    <n v="5803132.5271979999"/>
    <n v="106079"/>
    <n v="2369592.702"/>
    <x v="0"/>
  </r>
  <r>
    <n v="2429785.1257679998"/>
    <n v="58201"/>
    <n v="1039702.664"/>
    <x v="0"/>
  </r>
  <r>
    <n v="5020425.904910001"/>
    <n v="116311"/>
    <n v="2044980.002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959281.678296"/>
    <n v="11854"/>
    <n v="305406.45600000001"/>
    <x v="0"/>
  </r>
  <r>
    <n v="901531.82592000009"/>
    <n v="11885"/>
    <n v="301213.44"/>
    <x v="0"/>
  </r>
  <r>
    <n v="1011274.4093279999"/>
    <n v="11894"/>
    <n v="287620.70799999998"/>
    <x v="0"/>
  </r>
  <r>
    <n v="906177.88799999992"/>
    <n v="11925"/>
    <n v="293832"/>
    <x v="0"/>
  </r>
  <r>
    <n v="825923.69659800001"/>
    <n v="12051"/>
    <n v="297201.76199999999"/>
    <x v="0"/>
  </r>
  <r>
    <n v="973247.65045199986"/>
    <n v="12054"/>
    <n v="297902.55599999998"/>
    <x v="0"/>
  </r>
  <r>
    <n v="3120076.9116090001"/>
    <n v="35567"/>
    <n v="894261.08100000001"/>
    <x v="0"/>
  </r>
  <r>
    <n v="2100825.1460559997"/>
    <n v="23842"/>
    <n v="614456.02399999998"/>
    <x v="0"/>
  </r>
  <r>
    <n v="1852818.2632320004"/>
    <n v="23977"/>
    <n v="622586.78200000001"/>
    <x v="0"/>
  </r>
  <r>
    <n v="769083.19961600006"/>
    <n v="11054"/>
    <n v="283689.85600000003"/>
    <x v="0"/>
  </r>
  <r>
    <n v="786933.78097999992"/>
    <n v="11945"/>
    <n v="291673.01"/>
    <x v="0"/>
  </r>
  <r>
    <n v="762200.92955999984"/>
    <n v="11915"/>
    <n v="292703.89"/>
    <x v="0"/>
  </r>
  <r>
    <n v="1665140.7144960002"/>
    <n v="23928"/>
    <n v="619471.99199999997"/>
    <x v="0"/>
  </r>
  <r>
    <n v="1519625.4136700002"/>
    <n v="23671"/>
    <n v="615232.96100000001"/>
    <x v="0"/>
  </r>
  <r>
    <n v="786530.212848"/>
    <n v="11799"/>
    <n v="297028.02600000001"/>
    <x v="0"/>
  </r>
  <r>
    <n v="844755.24588600011"/>
    <n v="11731"/>
    <n v="303105.57800000004"/>
    <x v="0"/>
  </r>
  <r>
    <s v=""/>
    <s v=""/>
    <s v=""/>
    <x v="0"/>
  </r>
  <r>
    <s v=""/>
    <s v=""/>
    <s v=""/>
    <x v="0"/>
  </r>
  <r>
    <s v=""/>
    <s v=""/>
    <s v=""/>
    <x v="0"/>
  </r>
  <r>
    <n v="344525.560344"/>
    <n v="6282"/>
    <n v="147928.53599999999"/>
    <x v="0"/>
  </r>
  <r>
    <n v="344525.560344"/>
    <n v="6282"/>
    <n v="147928.53599999999"/>
    <x v="0"/>
  </r>
  <r>
    <n v="563738.87942400004"/>
    <n v="10444"/>
    <n v="244890.91200000001"/>
    <x v="0"/>
  </r>
  <r>
    <n v="382395.29699999996"/>
    <n v="6190"/>
    <n v="149958.94"/>
    <x v="0"/>
  </r>
  <r>
    <n v="3279102.6139199999"/>
    <n v="53109"/>
    <n v="1288955.43"/>
    <x v="0"/>
  </r>
  <r>
    <n v="382395.29699999996"/>
    <n v="6190"/>
    <n v="149958.94"/>
    <x v="0"/>
  </r>
  <r>
    <n v="923056.17977999989"/>
    <n v="16586"/>
    <n v="414484.13999999996"/>
    <x v="0"/>
  </r>
  <r>
    <n v="2662023.3947999999"/>
    <n v="50600"/>
    <n v="1237574.7999999998"/>
    <x v="0"/>
  </r>
  <r>
    <n v="2662023.3947999999"/>
    <n v="50600"/>
    <n v="1237574.7999999998"/>
    <x v="0"/>
  </r>
  <r>
    <n v="1375997.3941000002"/>
    <n v="23149"/>
    <n v="585530.80599999998"/>
    <x v="0"/>
  </r>
  <r>
    <n v="1583905.6130039999"/>
    <n v="32373"/>
    <n v="815605.36199999996"/>
    <x v="0"/>
  </r>
  <r>
    <n v="5721422.163528"/>
    <n v="117289"/>
    <n v="2966004.2319999998"/>
    <x v="0"/>
  </r>
  <r>
    <n v="1570550.1"/>
    <n v="25375"/>
    <n v="638435"/>
    <x v="0"/>
  </r>
  <r>
    <n v="5272182.3705599997"/>
    <n v="115122"/>
    <n v="3002381.76"/>
    <x v="0"/>
  </r>
  <r>
    <n v="4124322.36112"/>
    <n v="78559"/>
    <n v="1897985.44"/>
    <x v="0"/>
  </r>
  <r>
    <n v="4982656.2185399998"/>
    <n v="81789"/>
    <n v="2049632.3399999999"/>
    <x v="0"/>
  </r>
  <r>
    <n v="23437679.25248"/>
    <n v="401728"/>
    <n v="9999009.9199999999"/>
    <x v="0"/>
  </r>
  <r>
    <n v="166081.66290000002"/>
    <n v="3030"/>
    <n v="72810.900000000009"/>
    <x v="0"/>
  </r>
  <r>
    <n v="2500506.5162219997"/>
    <n v="39507"/>
    <n v="959150.946"/>
    <x v="0"/>
  </r>
  <r>
    <n v="90873.296513999987"/>
    <n v="1283"/>
    <n v="30260.838"/>
    <x v="0"/>
  </r>
  <r>
    <n v="90873.296513999987"/>
    <n v="1283"/>
    <n v="30260.838"/>
    <x v="0"/>
  </r>
  <r>
    <n v="3305152.0432199999"/>
    <n v="65770"/>
    <n v="1666743.3399999999"/>
    <x v="0"/>
  </r>
  <r>
    <n v="767250.55321199994"/>
    <n v="15983"/>
    <n v="364316.50200000004"/>
    <x v="0"/>
  </r>
  <r>
    <n v="1298166.1464239999"/>
    <n v="27497"/>
    <n v="655308.50400000007"/>
    <x v="0"/>
  </r>
  <r>
    <n v="4894252.3402110003"/>
    <n v="90177"/>
    <n v="2331706.6889999998"/>
    <x v="0"/>
  </r>
  <r>
    <n v="1688118.3411119999"/>
    <n v="27034"/>
    <n v="699883.22600000002"/>
    <x v="0"/>
  </r>
  <r>
    <n v="8421557.4568959996"/>
    <n v="111854"/>
    <n v="2713130.6239999998"/>
    <x v="0"/>
  </r>
  <r>
    <n v="1160892.7481519999"/>
    <n v="26876"/>
    <n v="707430.07199999993"/>
    <x v="0"/>
  </r>
  <r>
    <n v="2928179.7527399994"/>
    <n v="87062"/>
    <n v="1522714.38"/>
    <x v="0"/>
  </r>
  <r>
    <n v="508586.15863999992"/>
    <n v="16268"/>
    <n v="273139.71999999997"/>
    <x v="0"/>
  </r>
  <r>
    <n v="624329.84751999995"/>
    <n v="15230"/>
    <n v="268413.51999999996"/>
    <x v="0"/>
  </r>
  <r>
    <n v="1237503.2709600001"/>
    <n v="30393"/>
    <n v="530661.78"/>
    <x v="0"/>
  </r>
  <r>
    <n v="2301184.8000000003"/>
    <n v="60000"/>
    <n v="1075320"/>
    <x v="0"/>
  </r>
  <r>
    <n v="2895726.9035100006"/>
    <n v="74571"/>
    <n v="1250853.9540000001"/>
    <x v="0"/>
  </r>
  <r>
    <n v="1878113.3239679995"/>
    <n v="45228"/>
    <n v="817993.60799999989"/>
    <x v="0"/>
  </r>
  <r>
    <n v="1731328.58868"/>
    <n v="39894"/>
    <n v="711310.0199999999"/>
    <x v="0"/>
  </r>
  <r>
    <n v="582414.03674999997"/>
    <n v="13573"/>
    <n v="238206.15000000002"/>
    <x v="0"/>
  </r>
  <r>
    <n v="1394556.5677"/>
    <n v="34403"/>
    <n v="610309.22"/>
    <x v="0"/>
  </r>
  <r>
    <n v="724923.14772000001"/>
    <n v="17331"/>
    <n v="309531.65999999997"/>
    <x v="0"/>
  </r>
  <r>
    <n v="2796823.8144"/>
    <n v="68288"/>
    <n v="1210746.24"/>
    <x v="0"/>
  </r>
  <r>
    <n v="653521.24640000006"/>
    <n v="17032"/>
    <n v="305383.76"/>
    <x v="0"/>
  </r>
  <r>
    <n v="86196.201839999994"/>
    <n v="1215"/>
    <n v="28372.68"/>
    <x v="0"/>
  </r>
  <r>
    <n v="3007051.5911799995"/>
    <n v="72827"/>
    <n v="1298942.372"/>
    <x v="0"/>
  </r>
  <r>
    <n v="3838684.3622399997"/>
    <n v="238224"/>
    <n v="3778232.6399999997"/>
    <x v="0"/>
  </r>
  <r>
    <n v="1105861.936608"/>
    <n v="63921"/>
    <n v="1071571.6439999999"/>
    <x v="0"/>
  </r>
  <r>
    <n v="9345281.9466239996"/>
    <n v="216974"/>
    <n v="4332536.8320000004"/>
    <x v="0"/>
  </r>
  <r>
    <n v="3760341.7883760002"/>
    <n v="89909"/>
    <n v="1619440.9080000001"/>
    <x v="0"/>
  </r>
  <r>
    <n v="2394070.0212000003"/>
    <n v="58586"/>
    <n v="1029707.5360000001"/>
    <x v="0"/>
  </r>
  <r>
    <n v="525119.47487999999"/>
    <n v="13986"/>
    <n v="244810.94400000002"/>
    <x v="0"/>
  </r>
  <r>
    <n v="22690553.1776"/>
    <n v="495704"/>
    <n v="10627893.76"/>
    <x v="0"/>
  </r>
  <r>
    <n v="852564.35830400011"/>
    <n v="32041"/>
    <n v="554693.79200000002"/>
    <x v="0"/>
  </r>
  <r>
    <n v="2939925.4079760001"/>
    <n v="112418"/>
    <n v="1989124.0919999999"/>
    <x v="0"/>
  </r>
  <r>
    <n v="2461109.0078640003"/>
    <n v="96337"/>
    <n v="1705550.2480000001"/>
    <x v="0"/>
  </r>
  <r>
    <n v="11325858.99048"/>
    <n v="384008"/>
    <n v="6802317.7119999994"/>
    <x v="0"/>
  </r>
  <r>
    <n v="4517087.9376479993"/>
    <n v="160108"/>
    <n v="2824945.5519999997"/>
    <x v="0"/>
  </r>
  <r>
    <n v="2726951.8848000001"/>
    <n v="96356"/>
    <n v="1695865.6"/>
    <x v="0"/>
  </r>
  <r>
    <n v="824519.70955199993"/>
    <n v="32043"/>
    <n v="577799.37600000005"/>
    <x v="0"/>
  </r>
  <r>
    <n v="3486392.2992599998"/>
    <n v="144378"/>
    <n v="2513620.98"/>
    <x v="0"/>
  </r>
  <r>
    <s v=""/>
    <s v=""/>
    <s v=""/>
    <x v="0"/>
  </r>
  <r>
    <s v=""/>
    <s v=""/>
    <s v=""/>
    <x v="0"/>
  </r>
  <r>
    <n v="4429533.3732000003"/>
    <n v="114934"/>
    <n v="2017091.7000000002"/>
    <x v="0"/>
  </r>
  <r>
    <n v="3492793.5493500005"/>
    <n v="97731"/>
    <n v="1646767.35"/>
    <x v="0"/>
  </r>
  <r>
    <n v="2824443.7340800003"/>
    <n v="81674"/>
    <n v="1373756.68"/>
    <x v="0"/>
  </r>
  <r>
    <n v="3750117.3027999997"/>
    <n v="98408"/>
    <n v="1766423.5999999999"/>
    <x v="0"/>
  </r>
  <r>
    <s v=""/>
    <s v=""/>
    <s v=""/>
    <x v="0"/>
  </r>
  <r>
    <s v=""/>
    <s v=""/>
    <s v=""/>
    <x v="0"/>
  </r>
  <r>
    <s v=""/>
    <s v=""/>
    <s v=""/>
    <x v="0"/>
  </r>
  <r>
    <n v="3771456.0979680005"/>
    <n v="73222"/>
    <n v="1682934.4480000001"/>
    <x v="0"/>
  </r>
  <r>
    <n v="1911509.1806719999"/>
    <n v="40157"/>
    <n v="1038299.3920000001"/>
    <x v="0"/>
  </r>
  <r>
    <n v="82243.152263999989"/>
    <n v="1601"/>
    <n v="36781.374000000003"/>
    <x v="0"/>
  </r>
  <r>
    <n v="645688.74271999998"/>
    <n v="14320"/>
    <n v="321398.07999999996"/>
    <x v="0"/>
  </r>
  <r>
    <n v="83334.358440000025"/>
    <n v="1620"/>
    <n v="37153.08"/>
    <x v="0"/>
  </r>
  <r>
    <n v="1393210.5744960001"/>
    <n v="31662"/>
    <n v="745830.07200000004"/>
    <x v="0"/>
  </r>
  <r>
    <n v="1118141.6806559998"/>
    <n v="22022"/>
    <n v="571647.076"/>
    <x v="0"/>
  </r>
  <r>
    <n v="534656.04191999999"/>
    <n v="11804"/>
    <n v="296044.32"/>
    <x v="0"/>
  </r>
  <r>
    <n v="650117.64534400008"/>
    <n v="15523"/>
    <n v="352558.375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682086.1404399993"/>
    <n v="141586"/>
    <n v="2872779.94"/>
    <x v="0"/>
  </r>
  <r>
    <n v="7379255.2883000001"/>
    <n v="126721"/>
    <n v="2571169.09"/>
    <x v="0"/>
  </r>
  <r>
    <n v="4530032.0371800009"/>
    <n v="143767"/>
    <n v="2843711.2600000002"/>
    <x v="0"/>
  </r>
  <r>
    <n v="13006858.1328"/>
    <n v="617768"/>
    <n v="7783876.7999999998"/>
    <x v="1"/>
  </r>
  <r>
    <n v="791938.28839999996"/>
    <n v="15118"/>
    <n v="359808.4"/>
    <x v="0"/>
  </r>
  <r>
    <n v="303335.33356"/>
    <n v="6986"/>
    <n v="165847.63999999998"/>
    <x v="0"/>
  </r>
  <r>
    <n v="519512.97618"/>
    <n v="11698"/>
    <n v="276189.77999999997"/>
    <x v="0"/>
  </r>
  <r>
    <n v="2332722.3479999998"/>
    <n v="53350"/>
    <n v="1190772"/>
    <x v="0"/>
  </r>
  <r>
    <n v="934431.82954000006"/>
    <n v="23386"/>
    <n v="505371.45999999996"/>
    <x v="0"/>
  </r>
  <r>
    <n v="265067.52999999997"/>
    <n v="4937"/>
    <n v="116513.20000000001"/>
    <x v="0"/>
  </r>
  <r>
    <n v="253663.04560000001"/>
    <n v="5182"/>
    <n v="119652.38"/>
    <x v="0"/>
  </r>
  <r>
    <n v="755752.54392000008"/>
    <n v="12639"/>
    <n v="297774.83999999997"/>
    <x v="0"/>
  </r>
  <r>
    <n v="1117126.8414000003"/>
    <n v="18891"/>
    <n v="440160.3"/>
    <x v="0"/>
  </r>
  <r>
    <n v="988697.76749999984"/>
    <n v="23325"/>
    <n v="534142.5"/>
    <x v="0"/>
  </r>
  <r>
    <n v="1564999.7999999998"/>
    <n v="28663"/>
    <n v="687912"/>
    <x v="0"/>
  </r>
  <r>
    <n v="1938095.9780899996"/>
    <n v="31613"/>
    <n v="726150.61"/>
    <x v="0"/>
  </r>
  <r>
    <n v="2810344.6118399994"/>
    <n v="52608"/>
    <n v="1170001.9199999999"/>
    <x v="0"/>
  </r>
  <r>
    <n v="993788.51152000006"/>
    <n v="19271"/>
    <n v="442076.74000000005"/>
    <x v="0"/>
  </r>
  <r>
    <n v="138609.70860000001"/>
    <n v="3345"/>
    <n v="76834.649999999994"/>
    <x v="0"/>
  </r>
  <r>
    <n v="1320674.58663"/>
    <n v="22553"/>
    <n v="540595.40999999992"/>
    <x v="0"/>
  </r>
  <r>
    <n v="365664.69764999999"/>
    <n v="6345"/>
    <n v="149678.54999999999"/>
    <x v="0"/>
  </r>
  <r>
    <n v="1379323.2714800001"/>
    <n v="25102"/>
    <n v="577848.04"/>
    <x v="0"/>
  </r>
  <r>
    <n v="149069.48237999997"/>
    <n v="3237"/>
    <n v="76328.459999999992"/>
    <x v="0"/>
  </r>
  <r>
    <n v="519101.73629999999"/>
    <n v="11098"/>
    <n v="265797.09999999998"/>
    <x v="0"/>
  </r>
  <r>
    <n v="771746.80700000003"/>
    <n v="17030"/>
    <n v="394755.4"/>
    <x v="0"/>
  </r>
  <r>
    <n v="229452.28530000002"/>
    <n v="4802"/>
    <n v="110686.1"/>
    <x v="0"/>
  </r>
  <r>
    <n v="364615.67999999999"/>
    <n v="8000"/>
    <n v="183040"/>
    <x v="0"/>
  </r>
  <r>
    <n v="857641.69656000007"/>
    <n v="16236"/>
    <n v="377649.36000000004"/>
    <x v="0"/>
  </r>
  <r>
    <n v="2673507.7820799998"/>
    <n v="38384"/>
    <n v="912771.52"/>
    <x v="0"/>
  </r>
  <r>
    <n v="2667603.1390919997"/>
    <n v="38187"/>
    <n v="914502.27600000007"/>
    <x v="0"/>
  </r>
  <r>
    <n v="1490162.7920200001"/>
    <n v="24710"/>
    <n v="621159.9800000001"/>
    <x v="0"/>
  </r>
  <r>
    <n v="2163796.8986400003"/>
    <n v="38207"/>
    <n v="912994.4720000000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78057.84875"/>
    <n v="32113"/>
    <n v="570005.75"/>
    <x v="0"/>
  </r>
  <r>
    <n v="446863.94720000011"/>
    <n v="16349"/>
    <n v="287742.40000000002"/>
    <x v="0"/>
  </r>
  <r>
    <n v="829457.21600000001"/>
    <n v="32816"/>
    <n v="584124.80000000005"/>
    <x v="0"/>
  </r>
  <r>
    <n v="385376.77876000002"/>
    <n v="16238"/>
    <n v="273123.16000000003"/>
    <x v="0"/>
  </r>
  <r>
    <n v="363886.60560000007"/>
    <n v="16249"/>
    <n v="272983.2"/>
    <x v="0"/>
  </r>
  <r>
    <n v="396549.68534999999"/>
    <n v="16257"/>
    <n v="290512.59000000003"/>
    <x v="0"/>
  </r>
  <r>
    <n v="1253976.9175800001"/>
    <n v="48483"/>
    <n v="830998.62"/>
    <x v="0"/>
  </r>
  <r>
    <n v="2044974.4083999998"/>
    <n v="81620"/>
    <n v="1434063.4"/>
    <x v="0"/>
  </r>
  <r>
    <n v="18764840.211000003"/>
    <n v="689244"/>
    <n v="11547593.976000002"/>
    <x v="0"/>
  </r>
  <r>
    <n v="1176503.3504640001"/>
    <n v="23816"/>
    <n v="547720.36800000002"/>
    <x v="0"/>
  </r>
  <r>
    <n v="3366350.3538000006"/>
    <n v="67215"/>
    <n v="1544197.41"/>
    <x v="0"/>
  </r>
  <r>
    <n v="908261.70288"/>
    <n v="22085"/>
    <n v="497950.495"/>
    <x v="0"/>
  </r>
  <r>
    <n v="1273625.1670710002"/>
    <n v="32843"/>
    <n v="577084.353"/>
    <x v="0"/>
  </r>
  <r>
    <n v="835968.33548800007"/>
    <n v="16808"/>
    <n v="425645.79200000002"/>
    <x v="0"/>
  </r>
  <r>
    <n v="2867676.3352319999"/>
    <n v="89833"/>
    <n v="2025195.152"/>
    <x v="0"/>
  </r>
  <r>
    <n v="223318.58749200002"/>
    <n v="4727"/>
    <n v="107416.348"/>
    <x v="0"/>
  </r>
  <r>
    <n v="1123735.028895"/>
    <n v="21715"/>
    <n v="493082.505"/>
    <x v="0"/>
  </r>
  <r>
    <n v="448598.41739999998"/>
    <n v="9563"/>
    <n v="227599.4"/>
    <x v="0"/>
  </r>
  <r>
    <n v="181870.54484399999"/>
    <n v="6449"/>
    <n v="120763.97399999999"/>
    <x v="0"/>
  </r>
  <r>
    <n v="163872.38379599998"/>
    <n v="4692"/>
    <n v="93056.435999999987"/>
    <x v="0"/>
  </r>
  <r>
    <n v="5381796.4065359998"/>
    <n v="105069"/>
    <n v="2422050.588"/>
    <x v="0"/>
  </r>
  <r>
    <n v="1565861.8425840002"/>
    <n v="30732"/>
    <n v="714027.28800000006"/>
    <x v="0"/>
  </r>
  <r>
    <n v="6720659.4163499996"/>
    <n v="97915"/>
    <n v="2288273.5500000003"/>
    <x v="0"/>
  </r>
  <r>
    <n v="4264570.4323199997"/>
    <n v="96905"/>
    <n v="1714055.64"/>
    <x v="0"/>
  </r>
  <r>
    <n v="1793838.69786"/>
    <n v="41703"/>
    <n v="758494.16399999999"/>
    <x v="0"/>
  </r>
  <r>
    <s v=""/>
    <s v=""/>
    <s v=""/>
    <x v="0"/>
  </r>
  <r>
    <s v=""/>
    <s v=""/>
    <s v=""/>
    <x v="0"/>
  </r>
  <r>
    <n v="342418.40856799996"/>
    <n v="17126"/>
    <n v="284873.88400000002"/>
    <x v="0"/>
  </r>
  <r>
    <n v="3312058.2331230002"/>
    <n v="151681"/>
    <n v="2609974.9670000002"/>
    <x v="0"/>
  </r>
  <r>
    <n v="3304400.8116990007"/>
    <n v="153943"/>
    <n v="2587627.8870000001"/>
    <x v="0"/>
  </r>
  <r>
    <n v="2175468.9509279998"/>
    <n v="102881"/>
    <n v="1760088.148"/>
    <x v="0"/>
  </r>
  <r>
    <n v="1219846.7749680001"/>
    <n v="29961"/>
    <n v="537140.80800000008"/>
    <x v="0"/>
  </r>
  <r>
    <n v="2346843.5132400002"/>
    <n v="58074"/>
    <n v="1018153.368"/>
    <x v="0"/>
  </r>
  <r>
    <n v="5888219.30229"/>
    <n v="105559"/>
    <n v="2313642.162"/>
    <x v="0"/>
  </r>
  <r>
    <n v="440008.1768999999"/>
    <n v="14835"/>
    <n v="260205.9"/>
    <x v="0"/>
  </r>
  <r>
    <n v="1333448.8408800003"/>
    <n v="43774"/>
    <n v="785305.56"/>
    <x v="0"/>
  </r>
  <r>
    <n v="9580.2677100000001"/>
    <n v="243"/>
    <n v="4259.79"/>
    <x v="0"/>
  </r>
  <r>
    <n v="1743330.8430000001"/>
    <n v="43821"/>
    <n v="783519.48"/>
    <x v="0"/>
  </r>
  <r>
    <n v="4073829.4318400007"/>
    <n v="115444"/>
    <n v="1941768.08"/>
    <x v="0"/>
  </r>
  <r>
    <n v="5043091.4798400011"/>
    <n v="145251"/>
    <n v="2457646.9200000004"/>
    <x v="0"/>
  </r>
  <r>
    <n v="1906315.71832"/>
    <n v="58084"/>
    <n v="985685.48"/>
    <x v="0"/>
  </r>
  <r>
    <n v="1501848.3148000003"/>
    <n v="43682"/>
    <n v="729052.58000000007"/>
    <x v="0"/>
  </r>
  <r>
    <n v="14508.990900000001"/>
    <n v="365"/>
    <n v="6471.45"/>
    <x v="0"/>
  </r>
  <r>
    <n v="19417.981379999997"/>
    <n v="483"/>
    <n v="8626.3799999999992"/>
    <x v="0"/>
  </r>
  <r>
    <n v="2134758.3695999999"/>
    <n v="57780"/>
    <n v="1038306.6"/>
    <x v="0"/>
  </r>
  <r>
    <n v="1577431.45224"/>
    <n v="43519"/>
    <n v="759841.74"/>
    <x v="0"/>
  </r>
  <r>
    <n v="9025850.2459600009"/>
    <n v="262316"/>
    <n v="4519704.68"/>
    <x v="0"/>
  </r>
  <r>
    <s v=""/>
    <s v=""/>
    <s v=""/>
    <x v="0"/>
  </r>
  <r>
    <s v=""/>
    <s v=""/>
    <s v=""/>
    <x v="0"/>
  </r>
  <r>
    <n v="3332558.5564159998"/>
    <n v="109576"/>
    <n v="1944316.544"/>
    <x v="0"/>
  </r>
  <r>
    <n v="9985000.1697599981"/>
    <n v="290983"/>
    <n v="4967661.7759999996"/>
    <x v="0"/>
  </r>
  <r>
    <n v="1778826.0471999999"/>
    <n v="79955"/>
    <n v="1349640.4"/>
    <x v="0"/>
  </r>
  <r>
    <n v="9071259.17509"/>
    <n v="399569"/>
    <n v="6684789.3700000001"/>
    <x v="0"/>
  </r>
  <r>
    <n v="1615093.5440639996"/>
    <n v="42679"/>
    <n v="698569.87199999997"/>
    <x v="0"/>
  </r>
  <r>
    <n v="1054101.4946000001"/>
    <n v="28420"/>
    <n v="472056.2"/>
    <x v="0"/>
  </r>
  <r>
    <n v="3172595.5898239999"/>
    <n v="166909"/>
    <n v="2679557.0859999997"/>
    <x v="0"/>
  </r>
  <r>
    <n v="2997982.0000000005"/>
    <n v="83750"/>
    <n v="1441337.5"/>
    <x v="0"/>
  </r>
  <r>
    <n v="587520.77020000014"/>
    <n v="13538"/>
    <n v="237862.66"/>
    <x v="0"/>
  </r>
  <r>
    <n v="13370815.849344"/>
    <n v="154524"/>
    <n v="3592373.952"/>
    <x v="0"/>
  </r>
  <r>
    <n v="8162339.8399200002"/>
    <n v="168840"/>
    <n v="3907295.28"/>
    <x v="0"/>
  </r>
  <r>
    <n v="7380202.1143199997"/>
    <n v="165193"/>
    <n v="3755828.048"/>
    <x v="0"/>
  </r>
  <r>
    <n v="7254943.4126159996"/>
    <n v="153222"/>
    <n v="3368126.0039999997"/>
    <x v="0"/>
  </r>
  <r>
    <n v="1576504.81152"/>
    <n v="35216"/>
    <n v="821096.25599999994"/>
    <x v="0"/>
  </r>
  <r>
    <n v="3557041.4266400002"/>
    <n v="104242"/>
    <n v="1685801.6240000001"/>
    <x v="0"/>
  </r>
  <r>
    <n v="3804334.3416000004"/>
    <n v="70408"/>
    <n v="1632761.52"/>
    <x v="0"/>
  </r>
  <r>
    <n v="448498.39231999998"/>
    <n v="15356"/>
    <n v="261973.36"/>
    <x v="0"/>
  </r>
  <r>
    <n v="954405.58499999985"/>
    <n v="30135"/>
    <n v="519828.75"/>
    <x v="0"/>
  </r>
  <r>
    <n v="1677494.58996"/>
    <n v="61069"/>
    <n v="1055028.044"/>
    <x v="0"/>
  </r>
  <r>
    <n v="1048721.2239359999"/>
    <n v="30596"/>
    <n v="523313.984"/>
    <x v="0"/>
  </r>
  <r>
    <n v="1112936.9705999997"/>
    <n v="30814"/>
    <n v="528460.1"/>
    <x v="0"/>
  </r>
  <r>
    <n v="2000635.1914799998"/>
    <n v="61566"/>
    <n v="1060782.18"/>
    <x v="0"/>
  </r>
  <r>
    <s v=""/>
    <s v=""/>
    <s v=""/>
    <x v="0"/>
  </r>
  <r>
    <s v=""/>
    <s v=""/>
    <s v=""/>
    <x v="1"/>
  </r>
  <r>
    <s v=""/>
    <s v=""/>
    <s v=""/>
    <x v="0"/>
  </r>
  <r>
    <n v="9173611.2218399998"/>
    <n v="254046"/>
    <n v="4351807.9799999995"/>
    <x v="0"/>
  </r>
  <r>
    <n v="1251891.53376"/>
    <n v="28399"/>
    <n v="665899.75199999998"/>
    <x v="0"/>
  </r>
  <r>
    <n v="11113061.166428"/>
    <n v="295489"/>
    <n v="6525579.0760000004"/>
    <x v="0"/>
  </r>
  <r>
    <n v="1380619.127168"/>
    <n v="25303"/>
    <n v="614154.41599999997"/>
    <x v="0"/>
  </r>
  <r>
    <n v="1375658.895856"/>
    <n v="22589"/>
    <n v="542452.24600000004"/>
    <x v="0"/>
  </r>
  <r>
    <n v="1366792.127232"/>
    <n v="19488"/>
    <n v="467439.16800000001"/>
    <x v="0"/>
  </r>
  <r>
    <n v="90136.972079999992"/>
    <n v="1557"/>
    <n v="36941.381999999998"/>
    <x v="0"/>
  </r>
  <r>
    <n v="91351.806832000017"/>
    <n v="1544"/>
    <n v="37577.872000000003"/>
    <x v="0"/>
  </r>
  <r>
    <n v="488558.20725000004"/>
    <n v="16755"/>
    <n v="292374.75"/>
    <x v="0"/>
  </r>
  <r>
    <n v="530492.49630000012"/>
    <n v="16614"/>
    <n v="299882.7"/>
    <x v="0"/>
  </r>
  <r>
    <n v="8635128.0614999998"/>
    <n v="308890"/>
    <n v="5186263.0999999996"/>
    <x v="0"/>
  </r>
  <r>
    <n v="499883.11231999996"/>
    <n v="16592"/>
    <n v="293014.72000000003"/>
    <x v="0"/>
  </r>
  <r>
    <n v="2310394.4323200001"/>
    <n v="81924"/>
    <n v="1395165.7200000002"/>
    <x v="0"/>
  </r>
  <r>
    <n v="2506650.8736"/>
    <n v="59552"/>
    <n v="1107667.2000000002"/>
    <x v="0"/>
  </r>
  <r>
    <n v="3796234.3732000007"/>
    <n v="90026"/>
    <n v="1602462.8"/>
    <x v="0"/>
  </r>
  <r>
    <n v="630468.93780000007"/>
    <n v="15138"/>
    <n v="273997.80000000005"/>
    <x v="0"/>
  </r>
  <r>
    <s v=""/>
    <s v=""/>
    <s v=""/>
    <x v="0"/>
  </r>
  <r>
    <s v=""/>
    <s v=""/>
    <s v=""/>
    <x v="0"/>
  </r>
  <r>
    <n v="2877124.8018600005"/>
    <n v="90539"/>
    <n v="1507927.0450000002"/>
    <x v="0"/>
  </r>
  <r>
    <n v="1933004.003458"/>
    <n v="60394"/>
    <n v="1015766.686"/>
    <x v="0"/>
  </r>
  <r>
    <n v="459766.47696"/>
    <n v="15113"/>
    <n v="251238.51199999999"/>
    <x v="0"/>
  </r>
  <r>
    <n v="485126.37388799997"/>
    <n v="15116"/>
    <n v="259148.70399999997"/>
    <x v="0"/>
  </r>
  <r>
    <n v="1653584.7735269996"/>
    <n v="60217"/>
    <n v="1003998.0409999999"/>
    <x v="0"/>
  </r>
  <r>
    <n v="453139.42190399999"/>
    <n v="15132"/>
    <n v="257758.48799999998"/>
    <x v="0"/>
  </r>
  <r>
    <n v="431199.07714800001"/>
    <n v="14503"/>
    <n v="242519.16600000003"/>
    <x v="0"/>
  </r>
  <r>
    <n v="3542820.4770299993"/>
    <n v="120465"/>
    <n v="2010681.3149999999"/>
    <x v="0"/>
  </r>
  <r>
    <n v="2298272.564214"/>
    <n v="75867"/>
    <n v="1347170.3190000001"/>
    <x v="0"/>
  </r>
  <r>
    <n v="2673262.4529599999"/>
    <n v="90288"/>
    <n v="1524964.32"/>
    <x v="0"/>
  </r>
  <r>
    <s v=""/>
    <s v=""/>
    <s v=""/>
    <x v="1"/>
  </r>
  <r>
    <n v="1392811.3340959998"/>
    <n v="32876"/>
    <n v="588677.65599999996"/>
    <x v="0"/>
  </r>
  <r>
    <n v="1945366.1916000003"/>
    <n v="51090"/>
    <n v="851363.76000000013"/>
    <x v="0"/>
  </r>
  <r>
    <n v="2751934.1209799997"/>
    <n v="65769"/>
    <n v="1141881.3779999998"/>
    <x v="0"/>
  </r>
  <r>
    <n v="23995146.367555998"/>
    <n v="632837"/>
    <n v="10645584.013999999"/>
    <x v="0"/>
  </r>
  <r>
    <n v="6092942.1599999992"/>
    <n v="251359"/>
    <n v="2538725.9"/>
    <x v="1"/>
  </r>
  <r>
    <n v="726016.45343999995"/>
    <n v="16312"/>
    <n v="287417.44"/>
    <x v="0"/>
  </r>
  <r>
    <n v="2885617.8539999998"/>
    <n v="65621"/>
    <n v="1145086.45"/>
    <x v="0"/>
  </r>
  <r>
    <n v="1781130.6621720002"/>
    <n v="38754"/>
    <n v="863787.90600000008"/>
    <x v="0"/>
  </r>
  <r>
    <n v="9891377.4132399987"/>
    <n v="334478"/>
    <n v="5933639.7199999997"/>
    <x v="0"/>
  </r>
  <r>
    <n v="13159986.378168"/>
    <n v="418543"/>
    <n v="7418256.1320000002"/>
    <x v="0"/>
  </r>
  <r>
    <n v="1315579.1353199999"/>
    <n v="31855"/>
    <n v="560775.41999999993"/>
    <x v="0"/>
  </r>
  <r>
    <n v="585523.01973599999"/>
    <n v="15828"/>
    <n v="264106.00799999997"/>
    <x v="0"/>
  </r>
  <r>
    <n v="1803742.3495"/>
    <n v="47749"/>
    <n v="838949.93"/>
    <x v="0"/>
  </r>
  <r>
    <n v="1164610.9942319999"/>
    <n v="60878"/>
    <n v="1046371.0639999999"/>
    <x v="0"/>
  </r>
  <r>
    <n v="6912115.3331999993"/>
    <n v="350710"/>
    <n v="6249652.2000000002"/>
    <x v="0"/>
  </r>
  <r>
    <n v="282961.34321999998"/>
    <n v="15234"/>
    <n v="268209.804"/>
    <x v="0"/>
  </r>
  <r>
    <n v="836637.7027139999"/>
    <n v="45607"/>
    <n v="803686.554"/>
    <x v="0"/>
  </r>
  <r>
    <n v="1043377.6799600002"/>
    <n v="60470"/>
    <n v="967882.82000000007"/>
    <x v="0"/>
  </r>
  <r>
    <n v="6369311.5183500005"/>
    <n v="134157"/>
    <n v="3129882.8099999996"/>
    <x v="0"/>
  </r>
  <r>
    <n v="4624441.0992000001"/>
    <n v="100984"/>
    <n v="2244874.3199999998"/>
    <x v="0"/>
  </r>
  <r>
    <n v="1228043.6883"/>
    <n v="56199"/>
    <n v="949763.1"/>
    <x v="0"/>
  </r>
  <r>
    <n v="596788.43399999989"/>
    <n v="28248"/>
    <n v="468069.36"/>
    <x v="0"/>
  </r>
  <r>
    <n v="601187.55839999998"/>
    <n v="28116"/>
    <n v="467850.23999999999"/>
    <x v="0"/>
  </r>
  <r>
    <n v="591893.85791999998"/>
    <n v="28122"/>
    <n v="476949.12"/>
    <x v="0"/>
  </r>
  <r>
    <n v="1107202.09919"/>
    <n v="56363"/>
    <n v="940698.47000000009"/>
    <x v="0"/>
  </r>
  <r>
    <n v="3252800.0106000002"/>
    <n v="39030"/>
    <n v="945306.6"/>
    <x v="0"/>
  </r>
  <r>
    <n v="3318786.9068399998"/>
    <n v="46941"/>
    <n v="1213894.26"/>
    <x v="0"/>
  </r>
  <r>
    <n v="958243.00186999992"/>
    <n v="12839"/>
    <n v="320589.82999999996"/>
    <x v="0"/>
  </r>
  <r>
    <n v="2520468.1076259995"/>
    <n v="34847"/>
    <n v="835421.978"/>
    <x v="0"/>
  </r>
  <r>
    <n v="4078553.1619560001"/>
    <n v="47114"/>
    <n v="1216389.2520000001"/>
    <x v="0"/>
  </r>
  <r>
    <n v="3377650.2570720003"/>
    <n v="47046"/>
    <n v="1215856.824"/>
    <x v="0"/>
  </r>
  <r>
    <n v="495435.551232"/>
    <n v="15391"/>
    <n v="271620.36800000002"/>
    <x v="0"/>
  </r>
  <r>
    <n v="429449.91188400006"/>
    <n v="15057"/>
    <n v="256541.166"/>
    <x v="0"/>
  </r>
  <r>
    <n v="1003962.9367560002"/>
    <n v="30341"/>
    <n v="547715.73199999996"/>
    <x v="0"/>
  </r>
  <r>
    <n v="854748.605568"/>
    <n v="30784"/>
    <n v="551095.16800000006"/>
    <x v="0"/>
  </r>
  <r>
    <n v="4632497.5836720001"/>
    <n v="183841"/>
    <n v="3076027.6119999997"/>
    <x v="0"/>
  </r>
  <r>
    <n v="1174631.320632"/>
    <n v="45983"/>
    <n v="773801.924"/>
    <x v="0"/>
  </r>
  <r>
    <n v="2347370.6799400002"/>
    <n v="63635"/>
    <n v="1085740.3700000001"/>
    <x v="0"/>
  </r>
  <r>
    <n v="613117.01248000003"/>
    <n v="15904"/>
    <n v="281246.33600000001"/>
    <x v="0"/>
  </r>
  <r>
    <n v="1800131.1420799999"/>
    <n v="47462"/>
    <n v="807233.696"/>
    <x v="0"/>
  </r>
  <r>
    <n v="10587771.920959998"/>
    <n v="270335"/>
    <n v="4532436.6099999994"/>
    <x v="0"/>
  </r>
  <r>
    <n v="10143441.554400001"/>
    <n v="254520"/>
    <n v="4309023.5999999996"/>
    <x v="0"/>
  </r>
  <r>
    <n v="5256924.9207799993"/>
    <n v="143026"/>
    <n v="2421430.1800000002"/>
    <x v="0"/>
  </r>
  <r>
    <n v="2289441.8777999999"/>
    <n v="63550"/>
    <n v="1065352.2"/>
    <x v="0"/>
  </r>
  <r>
    <n v="1401611.4384360001"/>
    <n v="31846"/>
    <n v="565393.88400000008"/>
    <x v="0"/>
  </r>
  <r>
    <n v="443380.52589600004"/>
    <n v="10454"/>
    <n v="271845.81599999999"/>
    <x v="0"/>
  </r>
  <r>
    <n v="172991.20115199999"/>
    <n v="3704"/>
    <n v="94170.495999999999"/>
    <x v="0"/>
  </r>
  <r>
    <n v="3560777.3028239999"/>
    <n v="60459"/>
    <n v="1591764.5519999999"/>
    <x v="0"/>
  </r>
  <r>
    <n v="680808.36096000008"/>
    <n v="11830"/>
    <n v="295489.74"/>
    <x v="0"/>
  </r>
  <r>
    <n v="5614927.8000000007"/>
    <n v="120234"/>
    <n v="3005850"/>
    <x v="0"/>
  </r>
  <r>
    <n v="502238.24"/>
    <n v="9541"/>
    <n v="133574"/>
    <x v="1"/>
  </r>
  <r>
    <n v="150012.80000000002"/>
    <n v="5792"/>
    <n v="81088"/>
    <x v="0"/>
  </r>
  <r>
    <n v="5352497.4658320006"/>
    <n v="443619"/>
    <n v="5960464.8839999996"/>
    <x v="1"/>
  </r>
  <r>
    <n v="1740725.1058199999"/>
    <n v="36329"/>
    <n v="813043.02"/>
    <x v="0"/>
  </r>
  <r>
    <n v="3816247.060265"/>
    <n v="86393"/>
    <n v="1729155.895"/>
    <x v="0"/>
  </r>
  <r>
    <n v="2860726.9017600003"/>
    <n v="61360"/>
    <n v="1419011.36"/>
    <x v="0"/>
  </r>
  <r>
    <n v="6538031.7659799987"/>
    <n v="177122"/>
    <n v="3580521.23"/>
    <x v="0"/>
  </r>
  <r>
    <n v="2317803.0515999999"/>
    <n v="48215"/>
    <n v="1079051.7"/>
    <x v="0"/>
  </r>
  <r>
    <n v="3533318.6729279994"/>
    <n v="83248"/>
    <n v="1687353.7119999998"/>
    <x v="0"/>
  </r>
  <r>
    <n v="2752660.35408"/>
    <n v="46319"/>
    <n v="1068579.33"/>
    <x v="0"/>
  </r>
  <r>
    <n v="249287.88095999995"/>
    <n v="5778"/>
    <n v="127578.23999999999"/>
    <x v="0"/>
  </r>
  <r>
    <n v="960986.0736"/>
    <n v="24543"/>
    <n v="536264.55000000005"/>
    <x v="0"/>
  </r>
  <r>
    <n v="3827905.951499999"/>
    <n v="98850"/>
    <n v="1740748.5"/>
    <x v="0"/>
  </r>
  <r>
    <n v="4116364.2150400002"/>
    <n v="114664"/>
    <n v="1934381.6800000002"/>
    <x v="0"/>
  </r>
  <r>
    <n v="7564845.9826800013"/>
    <n v="197757"/>
    <n v="3561603.5700000003"/>
    <x v="0"/>
  </r>
  <r>
    <n v="2285350.2822500002"/>
    <n v="65597"/>
    <n v="1101373.6299999999"/>
    <x v="0"/>
  </r>
  <r>
    <s v=""/>
    <s v=""/>
    <s v=""/>
    <x v="1"/>
  </r>
  <r>
    <n v="2188059.6566399997"/>
    <n v="65740"/>
    <n v="1177008.96"/>
    <x v="0"/>
  </r>
  <r>
    <n v="1552397.52244"/>
    <n v="48586"/>
    <n v="867745.96"/>
    <x v="0"/>
  </r>
  <r>
    <n v="1024433.6956"/>
    <n v="32744"/>
    <n v="577145.74400000006"/>
    <x v="0"/>
  </r>
  <r>
    <n v="502651.42785000004"/>
    <n v="16357"/>
    <n v="286411.07"/>
    <x v="0"/>
  </r>
  <r>
    <n v="479017.37519999995"/>
    <n v="16100"/>
    <n v="277048.8"/>
    <x v="0"/>
  </r>
  <r>
    <n v="1384216.9506479998"/>
    <n v="49253"/>
    <n v="880545.13399999996"/>
    <x v="0"/>
  </r>
  <r>
    <s v=""/>
    <s v=""/>
    <s v=""/>
    <x v="0"/>
  </r>
  <r>
    <s v=""/>
    <s v=""/>
    <s v=""/>
    <x v="0"/>
  </r>
  <r>
    <n v="2354167.662912"/>
    <n v="99744"/>
    <n v="1766067.264"/>
    <x v="0"/>
  </r>
  <r>
    <n v="4011666.1475200001"/>
    <n v="127202"/>
    <n v="2284547.92"/>
    <x v="0"/>
  </r>
  <r>
    <n v="5299664.8314959994"/>
    <n v="164822"/>
    <n v="2790766.1039999998"/>
    <x v="0"/>
  </r>
  <r>
    <n v="1654753.1056000001"/>
    <n v="27905"/>
    <n v="642373.1"/>
    <x v="0"/>
  </r>
  <r>
    <n v="1031318.5226400001"/>
    <n v="23659"/>
    <n v="528068.88"/>
    <x v="0"/>
  </r>
  <r>
    <n v="1940607.0601599999"/>
    <n v="39586"/>
    <n v="901769.08000000007"/>
    <x v="0"/>
  </r>
  <r>
    <n v="2216092.9068200001"/>
    <n v="43643"/>
    <n v="1026919.79"/>
    <x v="0"/>
  </r>
  <r>
    <s v=""/>
    <s v=""/>
    <s v=""/>
    <x v="1"/>
  </r>
  <r>
    <n v="920570.13983999996"/>
    <n v="12423"/>
    <n v="303618.12"/>
    <x v="0"/>
  </r>
  <r>
    <n v="987407.49249999993"/>
    <n v="12701"/>
    <n v="326415.7"/>
    <x v="0"/>
  </r>
  <r>
    <n v="1875291.8131080002"/>
    <n v="22298"/>
    <n v="565187.40600000008"/>
    <x v="0"/>
  </r>
  <r>
    <n v="1282513.865556"/>
    <n v="22956"/>
    <n v="549727.33199999994"/>
    <x v="0"/>
  </r>
  <r>
    <n v="1737177.1012800001"/>
    <n v="21456"/>
    <n v="585105.12"/>
    <x v="0"/>
  </r>
  <r>
    <n v="1683564.6026700002"/>
    <n v="22930"/>
    <n v="559881.81000000006"/>
    <x v="0"/>
  </r>
  <r>
    <n v="1889511.0487500001"/>
    <n v="24089"/>
    <n v="581388.01500000001"/>
    <x v="0"/>
  </r>
  <r>
    <n v="3058277.4497100003"/>
    <n v="36317"/>
    <n v="912646.21"/>
    <x v="0"/>
  </r>
  <r>
    <n v="1898935.37264"/>
    <n v="22228"/>
    <n v="575260.64"/>
    <x v="0"/>
  </r>
  <r>
    <n v="744468.28644799988"/>
    <n v="11747"/>
    <n v="288106.92200000002"/>
    <x v="0"/>
  </r>
  <r>
    <n v="1455427.0003200001"/>
    <n v="22882"/>
    <n v="591636.99200000009"/>
    <x v="0"/>
  </r>
  <r>
    <n v="1295378.6180400001"/>
    <n v="24518"/>
    <n v="583503.88199999998"/>
    <x v="0"/>
  </r>
  <r>
    <n v="1098718.1937200001"/>
    <n v="35231"/>
    <n v="626407.18000000005"/>
    <x v="0"/>
  </r>
  <r>
    <n v="527062.07203200005"/>
    <n v="17593"/>
    <n v="312240.56400000001"/>
    <x v="0"/>
  </r>
  <r>
    <n v="992931.51456000004"/>
    <n v="35472"/>
    <n v="612920.68799999997"/>
    <x v="0"/>
  </r>
  <r>
    <n v="1549611.5695199999"/>
    <n v="53060"/>
    <n v="919105.32"/>
    <x v="0"/>
  </r>
  <r>
    <n v="521715.16970999999"/>
    <n v="17697"/>
    <n v="314475.69"/>
    <x v="0"/>
  </r>
  <r>
    <n v="1417233.9418559999"/>
    <n v="16088"/>
    <n v="420669.02399999998"/>
    <x v="0"/>
  </r>
  <r>
    <n v="5747239.8896000003"/>
    <n v="153263"/>
    <n v="2820039.1999999997"/>
    <x v="0"/>
  </r>
  <r>
    <n v="12876973.615968"/>
    <n v="338321"/>
    <n v="4400879.568"/>
    <x v="1"/>
  </r>
  <r>
    <n v="3882218.253056"/>
    <n v="95602"/>
    <n v="1606878.416"/>
    <x v="0"/>
  </r>
  <r>
    <n v="596659.79183999996"/>
    <n v="13616"/>
    <n v="240104.54399999999"/>
    <x v="0"/>
  </r>
  <r>
    <n v="3703265.2156500006"/>
    <n v="83043"/>
    <n v="1496268.774"/>
    <x v="0"/>
  </r>
  <r>
    <n v="617953.81787999999"/>
    <n v="13935"/>
    <n v="246983.94"/>
    <x v="0"/>
  </r>
  <r>
    <n v="950514.59663200006"/>
    <n v="22873"/>
    <n v="385135.57400000002"/>
    <x v="0"/>
  </r>
  <r>
    <n v="3062870.6304000001"/>
    <n v="68919"/>
    <n v="1235028.4800000002"/>
    <x v="0"/>
  </r>
  <r>
    <n v="4330258.8131879997"/>
    <n v="58509"/>
    <n v="1409130.7560000001"/>
    <x v="0"/>
  </r>
  <r>
    <n v="2741965.9829759998"/>
    <n v="37056"/>
    <n v="944853.88800000004"/>
    <x v="0"/>
  </r>
  <r>
    <n v="1858211.5731200003"/>
    <n v="23632"/>
    <n v="561732.64"/>
    <x v="0"/>
  </r>
  <r>
    <n v="717479.72517199989"/>
    <n v="11458"/>
    <n v="282806.35599999997"/>
    <x v="0"/>
  </r>
  <r>
    <n v="3289377.1956500001"/>
    <n v="48685"/>
    <n v="1171847.95"/>
    <x v="0"/>
  </r>
  <r>
    <n v="823471.85447999998"/>
    <n v="12198"/>
    <n v="291288.24"/>
    <x v="0"/>
  </r>
  <r>
    <n v="4836482.8937999997"/>
    <n v="70155"/>
    <n v="1676423.8800000001"/>
    <x v="0"/>
  </r>
  <r>
    <n v="798758.98502400017"/>
    <n v="11466"/>
    <n v="295180.70399999997"/>
    <x v="0"/>
  </r>
  <r>
    <n v="3739646.9666399998"/>
    <n v="48165"/>
    <n v="1255757.8799999999"/>
    <x v="0"/>
  </r>
  <r>
    <n v="975142.64390400006"/>
    <n v="12062"/>
    <n v="284132.47200000001"/>
    <x v="0"/>
  </r>
  <r>
    <n v="7131522.6842880016"/>
    <n v="170692"/>
    <n v="3206619.912"/>
    <x v="0"/>
  </r>
  <r>
    <n v="6581100.837344001"/>
    <n v="122767"/>
    <n v="2232395.128"/>
    <x v="0"/>
  </r>
  <r>
    <n v="11120493.499104001"/>
    <n v="207447"/>
    <n v="3772216.2480000001"/>
    <x v="0"/>
  </r>
  <r>
    <n v="1848292.5151079998"/>
    <n v="44837"/>
    <n v="1064071.6839999999"/>
    <x v="0"/>
  </r>
  <r>
    <n v="2351841.3686040002"/>
    <n v="53554"/>
    <n v="1248986.388"/>
    <x v="0"/>
  </r>
  <r>
    <n v="2203571.5855300003"/>
    <n v="50174"/>
    <n v="1005737.8300000001"/>
    <x v="0"/>
  </r>
  <r>
    <n v="1624222.4253119999"/>
    <n v="37008"/>
    <n v="879384.09600000002"/>
    <x v="0"/>
  </r>
  <r>
    <n v="867875.23860799999"/>
    <n v="19754"/>
    <n v="474767.63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204574.0488099996"/>
    <n v="193785"/>
    <n v="2667644.31"/>
    <x v="1"/>
  </r>
  <r>
    <n v="4092448.2759599998"/>
    <n v="164239"/>
    <n v="2884036.84"/>
    <x v="0"/>
  </r>
  <r>
    <n v="7887642.6073500011"/>
    <n v="250701"/>
    <n v="4520139.03"/>
    <x v="0"/>
  </r>
  <r>
    <n v="4208696.5536000011"/>
    <n v="120560"/>
    <n v="2126678.4"/>
    <x v="0"/>
  </r>
  <r>
    <n v="4027807.1771400003"/>
    <n v="86539"/>
    <n v="2012897.1400000001"/>
    <x v="0"/>
  </r>
  <r>
    <s v=""/>
    <s v=""/>
    <s v=""/>
    <x v="0"/>
  </r>
  <r>
    <s v=""/>
    <s v=""/>
    <s v=""/>
    <x v="0"/>
  </r>
  <r>
    <n v="9227369.9868899994"/>
    <n v="144195"/>
    <n v="3315619.83"/>
    <x v="0"/>
  </r>
  <r>
    <n v="2790002.458288"/>
    <n v="52214"/>
    <n v="1175232.7120000001"/>
    <x v="0"/>
  </r>
  <r>
    <n v="3444089.5384"/>
    <n v="57295"/>
    <n v="1287991.6000000001"/>
    <x v="0"/>
  </r>
  <r>
    <n v="2524173.0481000002"/>
    <n v="40253"/>
    <n v="926302.03599999996"/>
    <x v="0"/>
  </r>
  <r>
    <n v="2009433.3179359997"/>
    <n v="31442"/>
    <n v="727001.924"/>
    <x v="0"/>
  </r>
  <r>
    <n v="1784024.921658"/>
    <n v="31087"/>
    <n v="697157.06199999992"/>
    <x v="0"/>
  </r>
  <r>
    <n v="122478.08172599999"/>
    <n v="1763"/>
    <n v="41391.714"/>
    <x v="0"/>
  </r>
  <r>
    <n v="553269.24287999992"/>
    <n v="8640"/>
    <n v="203109.12"/>
    <x v="0"/>
  </r>
  <r>
    <n v="4450259.4572100006"/>
    <n v="79863"/>
    <n v="1786535.31"/>
    <x v="0"/>
  </r>
  <r>
    <n v="553730.57088000001"/>
    <n v="15965"/>
    <n v="281367.15999999997"/>
    <x v="0"/>
  </r>
  <r>
    <n v="1210423.2243840003"/>
    <n v="31427"/>
    <n v="561160.5120000001"/>
    <x v="0"/>
  </r>
  <r>
    <n v="5939054.794999999"/>
    <n v="185450"/>
    <n v="3254276.5999999996"/>
    <x v="0"/>
  </r>
  <r>
    <n v="3375535.1884800005"/>
    <n v="97970"/>
    <n v="1711731.84"/>
    <x v="0"/>
  </r>
  <r>
    <n v="1167195.0230999999"/>
    <n v="31050"/>
    <n v="556602.29999999993"/>
    <x v="0"/>
  </r>
  <r>
    <n v="8864457.5416320004"/>
    <n v="140883"/>
    <n v="3534472.7039999999"/>
    <x v="0"/>
  </r>
  <r>
    <n v="7552387.0822400004"/>
    <n v="237952"/>
    <n v="4184147.9679999999"/>
    <x v="0"/>
  </r>
  <r>
    <n v="6354189.1257039988"/>
    <n v="190582"/>
    <n v="3412561.2919999999"/>
    <x v="0"/>
  </r>
  <r>
    <n v="398513.69211799995"/>
    <n v="14759"/>
    <n v="258607.19799999997"/>
    <x v="0"/>
  </r>
  <r>
    <n v="3505757.1693840004"/>
    <n v="111889"/>
    <n v="1977302.4080000001"/>
    <x v="0"/>
  </r>
  <r>
    <n v="2790164.9155680002"/>
    <n v="73702"/>
    <n v="1370414.9880000001"/>
    <x v="0"/>
  </r>
  <r>
    <n v="5030166.0168199996"/>
    <n v="133121"/>
    <n v="2477914.2940000002"/>
    <x v="0"/>
  </r>
  <r>
    <n v="3283394.415976"/>
    <n v="88931"/>
    <n v="1656606.6680000001"/>
    <x v="0"/>
  </r>
  <r>
    <n v="8084259.0694319997"/>
    <n v="209092"/>
    <n v="3928211.403999999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82682.7463680003"/>
    <n v="30338"/>
    <n v="788302.59200000006"/>
    <x v="0"/>
  </r>
  <r>
    <n v="1019512.1437199999"/>
    <n v="17430"/>
    <n v="400436.82"/>
    <x v="0"/>
  </r>
  <r>
    <n v="119860.555782"/>
    <n v="2269"/>
    <n v="51156.873999999996"/>
    <x v="0"/>
  </r>
  <r>
    <n v="8472.1843079999999"/>
    <n v="243"/>
    <n v="4338.0360000000001"/>
    <x v="0"/>
  </r>
  <r>
    <n v="557836.87244800001"/>
    <n v="16568"/>
    <n v="295308.03200000001"/>
    <x v="0"/>
  </r>
  <r>
    <n v="585293.14031999989"/>
    <n v="16468"/>
    <n v="288321.74400000001"/>
    <x v="0"/>
  </r>
  <r>
    <n v="8765450.7233259995"/>
    <n v="249023"/>
    <n v="4311584.2220000001"/>
    <x v="0"/>
  </r>
  <r>
    <n v="504054.43050200003"/>
    <n v="15907"/>
    <n v="280185.897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400842.2749999999"/>
    <n v="30748"/>
    <n v="738720.7"/>
    <x v="0"/>
  </r>
  <r>
    <n v="608527.32595199998"/>
    <n v="10608"/>
    <n v="254401.055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5624011.9075500006"/>
    <n v="62583"/>
    <n v="1624028.8499999999"/>
    <x v="0"/>
  </r>
  <r>
    <n v="1108716.0949200003"/>
    <n v="15428"/>
    <n v="396962.44"/>
    <x v="0"/>
  </r>
  <r>
    <n v="4190108.9512000005"/>
    <n v="125144"/>
    <n v="2193774.3200000003"/>
    <x v="0"/>
  </r>
  <r>
    <s v=""/>
    <s v=""/>
    <s v=""/>
    <x v="0"/>
  </r>
  <r>
    <s v=""/>
    <s v=""/>
    <s v=""/>
    <x v="0"/>
  </r>
  <r>
    <n v="796431.98249999993"/>
    <n v="47795"/>
    <n v="769499.50000000012"/>
    <x v="0"/>
  </r>
  <r>
    <s v=""/>
    <s v=""/>
    <s v=""/>
    <x v="0"/>
  </r>
  <r>
    <s v=""/>
    <s v=""/>
    <s v=""/>
    <x v="0"/>
  </r>
  <r>
    <n v="3754919.9109400003"/>
    <n v="98710"/>
    <n v="1768685.78"/>
    <x v="0"/>
  </r>
  <r>
    <n v="622949.3893080001"/>
    <n v="16677"/>
    <n v="296783.89199999999"/>
    <x v="0"/>
  </r>
  <r>
    <n v="624394.96477199986"/>
    <n v="16767"/>
    <n v="293556.636"/>
    <x v="0"/>
  </r>
  <r>
    <n v="1985261.1174000001"/>
    <n v="189395"/>
    <n v="3007971.39"/>
    <x v="0"/>
  </r>
  <r>
    <s v=""/>
    <s v=""/>
    <s v=""/>
    <x v="0"/>
  </r>
  <r>
    <s v=""/>
    <s v=""/>
    <s v=""/>
    <x v="0"/>
  </r>
  <r>
    <s v=""/>
    <s v=""/>
    <s v=""/>
    <x v="0"/>
  </r>
  <r>
    <n v="512152.8035000001"/>
    <n v="15011"/>
    <n v="217659.5"/>
    <x v="1"/>
  </r>
  <r>
    <n v="6217640.4139200002"/>
    <n v="87880"/>
    <n v="1895044.32"/>
    <x v="0"/>
  </r>
  <r>
    <n v="11147595.07968"/>
    <n v="118464"/>
    <n v="2899998.7200000002"/>
    <x v="0"/>
  </r>
  <r>
    <n v="7558910.9437320009"/>
    <n v="84921"/>
    <n v="2024346.7980000002"/>
    <x v="0"/>
  </r>
  <r>
    <n v="2027610.8186040004"/>
    <n v="29311"/>
    <n v="682008.348"/>
    <x v="0"/>
  </r>
  <r>
    <n v="1337417.2880640002"/>
    <n v="21024"/>
    <n v="487041.984"/>
    <x v="0"/>
  </r>
  <r>
    <n v="2849092.0142160002"/>
    <n v="20986"/>
    <n v="545594.02800000005"/>
    <x v="0"/>
  </r>
  <r>
    <n v="10198809.1612"/>
    <n v="197165"/>
    <n v="2695245.55"/>
    <x v="1"/>
  </r>
  <r>
    <n v="3759820.0767000006"/>
    <n v="72693"/>
    <n v="1010432.7000000001"/>
    <x v="1"/>
  </r>
  <r>
    <n v="270665.42945"/>
    <n v="5219"/>
    <n v="78024.05"/>
    <x v="1"/>
  </r>
  <r>
    <n v="310939.22064800002"/>
    <n v="6166"/>
    <n v="142829.22400000002"/>
    <x v="0"/>
  </r>
  <r>
    <n v="605268.04319999996"/>
    <n v="9348"/>
    <n v="221547.6"/>
    <x v="0"/>
  </r>
  <r>
    <n v="411597.40544999996"/>
    <n v="17787"/>
    <n v="292951.88999999996"/>
    <x v="0"/>
  </r>
  <r>
    <n v="1573323.1254000003"/>
    <n v="41315"/>
    <n v="765980.1"/>
    <x v="0"/>
  </r>
  <r>
    <n v="1156796.25764"/>
    <n v="30377"/>
    <n v="513675.07"/>
    <x v="0"/>
  </r>
  <r>
    <n v="2136490.7330520004"/>
    <n v="89314"/>
    <n v="1577910.4380000001"/>
    <x v="0"/>
  </r>
  <r>
    <n v="9152004.2130000014"/>
    <n v="196551"/>
    <n v="3589021.2600000002"/>
    <x v="0"/>
  </r>
  <r>
    <n v="2130660.2718719998"/>
    <n v="59932"/>
    <n v="1041378.432"/>
    <x v="0"/>
  </r>
  <r>
    <n v="496958.77058400004"/>
    <n v="14502"/>
    <n v="253291.93200000003"/>
    <x v="0"/>
  </r>
  <r>
    <n v="1594974.2412239995"/>
    <n v="44593"/>
    <n v="771637.27199999988"/>
    <x v="0"/>
  </r>
  <r>
    <n v="3104878.8392479997"/>
    <n v="89701"/>
    <n v="1566538.264"/>
    <x v="0"/>
  </r>
  <r>
    <n v="14083073.659200002"/>
    <n v="164918"/>
    <n v="4248287.6800000006"/>
    <x v="0"/>
  </r>
  <r>
    <n v="6031033.0528000006"/>
    <n v="87104"/>
    <n v="2086140.8"/>
    <x v="0"/>
  </r>
  <r>
    <n v="5251761.9861000003"/>
    <n v="70238"/>
    <n v="1766485.7"/>
    <x v="0"/>
  </r>
  <r>
    <n v="13698687.876479998"/>
    <n v="173412"/>
    <n v="4302351.72"/>
    <x v="0"/>
  </r>
  <r>
    <n v="1607148.7098000001"/>
    <n v="20330"/>
    <n v="487310.1"/>
    <x v="0"/>
  </r>
  <r>
    <n v="3218497.9778280002"/>
    <n v="53641"/>
    <n v="1186324.3559999999"/>
    <x v="0"/>
  </r>
  <r>
    <n v="661912.95557999995"/>
    <n v="14171"/>
    <n v="247907.47399999999"/>
    <x v="0"/>
  </r>
  <r>
    <n v="603387.11627999996"/>
    <n v="13973"/>
    <n v="257857.742"/>
    <x v="0"/>
  </r>
  <r>
    <n v="20696.907630000002"/>
    <n v="609"/>
    <n v="10091.130000000001"/>
    <x v="0"/>
  </r>
  <r>
    <n v="2412977.72364"/>
    <n v="26785"/>
    <n v="587957.53500000003"/>
    <x v="0"/>
  </r>
  <r>
    <n v="18725287.186302003"/>
    <n v="251529"/>
    <n v="5457676.2420000006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628912.2403999998"/>
    <n v="27318"/>
    <n v="605093.69999999995"/>
    <x v="0"/>
  </r>
  <r>
    <n v="2518090.5779200001"/>
    <n v="98816"/>
    <n v="1765841.9200000002"/>
    <x v="0"/>
  </r>
  <r>
    <n v="1026107.58684"/>
    <n v="42287"/>
    <n v="732410.84"/>
    <x v="0"/>
  </r>
  <r>
    <n v="2668.2498000000005"/>
    <n v="122"/>
    <n v="2086.2000000000003"/>
    <x v="0"/>
  </r>
  <r>
    <n v="1056996.4899000002"/>
    <n v="42341"/>
    <n v="732499.3"/>
    <x v="0"/>
  </r>
  <r>
    <n v="1430564.0311200002"/>
    <n v="56471"/>
    <n v="1001795.5399999999"/>
    <x v="0"/>
  </r>
  <r>
    <n v="1776960.2429999998"/>
    <n v="70508"/>
    <n v="1216263"/>
    <x v="0"/>
  </r>
  <r>
    <n v="1034584.9994999998"/>
    <n v="42326"/>
    <n v="730123.5"/>
    <x v="0"/>
  </r>
  <r>
    <n v="918227.77591999993"/>
    <n v="42283"/>
    <n v="731073.07"/>
    <x v="0"/>
  </r>
  <r>
    <n v="1573898.6959899999"/>
    <n v="70429"/>
    <n v="1213491.67"/>
    <x v="0"/>
  </r>
  <r>
    <n v="984568.39404000004"/>
    <n v="42503"/>
    <n v="752728.13"/>
    <x v="0"/>
  </r>
  <r>
    <n v="2252.5808000000002"/>
    <n v="116"/>
    <n v="1995.1999999999998"/>
    <x v="0"/>
  </r>
  <r>
    <n v="1728505.9165500002"/>
    <n v="24721"/>
    <n v="545098.05000000005"/>
    <x v="0"/>
  </r>
  <r>
    <n v="346366.80850800005"/>
    <n v="14154"/>
    <n v="254120.916"/>
    <x v="0"/>
  </r>
  <r>
    <n v="1093419.7296"/>
    <n v="42460"/>
    <n v="746871.4"/>
    <x v="0"/>
  </r>
  <r>
    <n v="714811.82290100004"/>
    <n v="28277"/>
    <n v="496742.05900000001"/>
    <x v="0"/>
  </r>
  <r>
    <n v="341971.25580799999"/>
    <n v="14144"/>
    <n v="251819.77599999998"/>
    <x v="0"/>
  </r>
  <r>
    <n v="1374941.70576"/>
    <n v="27052"/>
    <n v="591627.24"/>
    <x v="0"/>
  </r>
  <r>
    <n v="4859208.1345499996"/>
    <n v="95029"/>
    <n v="2095389.45"/>
    <x v="0"/>
  </r>
  <r>
    <n v="729265.3327400001"/>
    <n v="10238"/>
    <n v="209981.38"/>
    <x v="0"/>
  </r>
  <r>
    <n v="3589661.1243999996"/>
    <n v="62555"/>
    <n v="1500694.45"/>
    <x v="0"/>
  </r>
  <r>
    <n v="2190134.5919999997"/>
    <n v="37834"/>
    <n v="912556.08000000007"/>
    <x v="0"/>
  </r>
  <r>
    <n v="1480039.5151499999"/>
    <n v="25781"/>
    <n v="617454.94999999995"/>
    <x v="0"/>
  </r>
  <r>
    <n v="2171161.5962400003"/>
    <n v="37804"/>
    <n v="905027.76"/>
    <x v="0"/>
  </r>
  <r>
    <s v=""/>
    <s v=""/>
    <s v=""/>
    <x v="0"/>
  </r>
  <r>
    <s v=""/>
    <s v=""/>
    <s v=""/>
    <x v="0"/>
  </r>
  <r>
    <s v=""/>
    <s v=""/>
    <s v=""/>
    <x v="0"/>
  </r>
  <r>
    <n v="1046938.903652"/>
    <n v="11734"/>
    <n v="273566.47600000002"/>
    <x v="0"/>
  </r>
  <r>
    <n v="991309.18566400011"/>
    <n v="11162"/>
    <n v="258422.62400000001"/>
    <x v="0"/>
  </r>
  <r>
    <n v="1990584.4135850002"/>
    <n v="22135"/>
    <n v="529269.98499999999"/>
    <x v="0"/>
  </r>
  <r>
    <n v="2084757.0183999999"/>
    <n v="25798"/>
    <n v="672502.26400000008"/>
    <x v="0"/>
  </r>
  <r>
    <n v="9127859.4704519976"/>
    <n v="121458"/>
    <n v="3048717.2579999999"/>
    <x v="0"/>
  </r>
  <r>
    <n v="797201.05732800008"/>
    <n v="12766"/>
    <n v="298800.99599999998"/>
    <x v="0"/>
  </r>
  <r>
    <n v="2398468.5828000004"/>
    <n v="38715"/>
    <n v="907479.60000000009"/>
    <x v="0"/>
  </r>
  <r>
    <n v="1848800.8333800002"/>
    <n v="25023"/>
    <n v="626075.46"/>
    <x v="0"/>
  </r>
  <r>
    <n v="2759643.3942"/>
    <n v="32670"/>
    <n v="778460.76"/>
    <x v="0"/>
  </r>
  <r>
    <n v="17383732.285799999"/>
    <n v="253300"/>
    <n v="6582253.7999999998"/>
    <x v="0"/>
  </r>
  <r>
    <n v="4163945.46386"/>
    <n v="55783"/>
    <n v="1326519.74"/>
    <x v="0"/>
  </r>
  <r>
    <n v="16812600.683807999"/>
    <n v="198734"/>
    <n v="4738613.4960000003"/>
    <x v="0"/>
  </r>
  <r>
    <n v="683899.91419199994"/>
    <n v="10742"/>
    <n v="247431.228"/>
    <x v="0"/>
  </r>
  <r>
    <n v="811941.0793199999"/>
    <n v="12372"/>
    <n v="308137.03200000001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30187.1337600001"/>
    <n v="34280"/>
    <n v="726084.68"/>
    <x v="0"/>
  </r>
  <r>
    <n v="1260516.7752299998"/>
    <n v="23607"/>
    <n v="587106.09"/>
    <x v="0"/>
  </r>
  <r>
    <n v="17891.627220000002"/>
    <n v="459"/>
    <n v="10791.09"/>
    <x v="0"/>
  </r>
  <r>
    <n v="563.01300000000003"/>
    <n v="22"/>
    <n v="479.16"/>
    <x v="0"/>
  </r>
  <r>
    <n v="238612.09553999998"/>
    <n v="7599"/>
    <n v="140277.54"/>
    <x v="0"/>
  </r>
  <r>
    <n v="144347.71050000002"/>
    <n v="7894"/>
    <n v="118804.70000000001"/>
    <x v="0"/>
  </r>
  <r>
    <n v="905255.18495999998"/>
    <n v="20274"/>
    <n v="444406.08"/>
    <x v="0"/>
  </r>
  <r>
    <n v="185191.26119999998"/>
    <n v="7804"/>
    <n v="131341.31999999998"/>
    <x v="0"/>
  </r>
  <r>
    <n v="420210.58463999996"/>
    <n v="13224"/>
    <n v="263289.84000000003"/>
    <x v="0"/>
  </r>
  <r>
    <n v="659001.77352000005"/>
    <n v="29039"/>
    <n v="449523.72000000003"/>
    <x v="0"/>
  </r>
  <r>
    <n v="4543936.4712279998"/>
    <n v="101822"/>
    <n v="2282238.3080000002"/>
    <x v="0"/>
  </r>
  <r>
    <n v="5046673.6548799993"/>
    <n v="84920"/>
    <n v="1950782.2400000002"/>
    <x v="0"/>
  </r>
  <r>
    <n v="1436518.4753219998"/>
    <n v="33123"/>
    <n v="757258.02599999995"/>
    <x v="0"/>
  </r>
  <r>
    <n v="2945337.5800799993"/>
    <n v="58727"/>
    <n v="1319595.69"/>
    <x v="0"/>
  </r>
  <r>
    <n v="5734533.2492000014"/>
    <n v="115640"/>
    <n v="2603056.4000000004"/>
    <x v="0"/>
  </r>
  <r>
    <n v="2697266.8183999998"/>
    <n v="57428"/>
    <n v="1325438.24"/>
    <x v="0"/>
  </r>
  <r>
    <n v="3107973.5856000003"/>
    <n v="62855"/>
    <n v="1463264.4000000001"/>
    <x v="0"/>
  </r>
  <r>
    <n v="784012.96847999992"/>
    <n v="20356"/>
    <n v="471444.96"/>
    <x v="0"/>
  </r>
  <r>
    <n v="1739470.923"/>
    <n v="45659"/>
    <n v="1023218.1900000001"/>
    <x v="0"/>
  </r>
  <r>
    <n v="2754075.8484000005"/>
    <n v="72285"/>
    <n v="1645206.6"/>
    <x v="0"/>
  </r>
  <r>
    <n v="5048187.4123799996"/>
    <n v="93593"/>
    <n v="2159190.5100000002"/>
    <x v="0"/>
  </r>
  <r>
    <n v="309891.91294000001"/>
    <n v="6683"/>
    <n v="160565.758"/>
    <x v="0"/>
  </r>
  <r>
    <n v="2037139.1701079998"/>
    <n v="55839"/>
    <n v="997619.57400000002"/>
    <x v="0"/>
  </r>
  <r>
    <n v="6713.8931199999997"/>
    <n v="121"/>
    <n v="3131.48"/>
    <x v="0"/>
  </r>
  <r>
    <n v="2821652.4440000001"/>
    <n v="47230"/>
    <n v="1085250.9400000002"/>
    <x v="0"/>
  </r>
  <r>
    <n v="3688106.4448619992"/>
    <n v="81249"/>
    <n v="1819490.1059999999"/>
    <x v="0"/>
  </r>
  <r>
    <n v="1511134.46364"/>
    <n v="29235"/>
    <n v="701873.88"/>
    <x v="0"/>
  </r>
  <r>
    <n v="91819.16339999999"/>
    <n v="1506"/>
    <n v="35993.4"/>
    <x v="0"/>
  </r>
  <r>
    <n v="495985.21336000011"/>
    <n v="10885"/>
    <n v="241472.84000000003"/>
    <x v="0"/>
  </r>
  <r>
    <n v="304588.69980000006"/>
    <n v="6547"/>
    <n v="151235.70000000001"/>
    <x v="0"/>
  </r>
  <r>
    <n v="308306.77660799999"/>
    <n v="6401"/>
    <n v="147939.91199999998"/>
    <x v="0"/>
  </r>
  <r>
    <n v="296529.73843999999"/>
    <n v="4798"/>
    <n v="116514.632"/>
    <x v="0"/>
  </r>
  <r>
    <n v="164961.20168"/>
    <n v="3251"/>
    <n v="75670.275999999998"/>
    <x v="0"/>
  </r>
  <r>
    <n v="172706.31534"/>
    <n v="3237"/>
    <n v="78147.653999999995"/>
    <x v="0"/>
  </r>
  <r>
    <n v="2488486.8133319998"/>
    <n v="46562"/>
    <n v="1082892.4340000001"/>
    <x v="0"/>
  </r>
  <r>
    <n v="1940687.13696"/>
    <n v="59884"/>
    <n v="1058749.1199999999"/>
    <x v="0"/>
  </r>
  <r>
    <n v="420299.31995999999"/>
    <n v="16243"/>
    <n v="288865.51199999999"/>
    <x v="0"/>
  </r>
  <r>
    <n v="1184390.9819369998"/>
    <n v="48871"/>
    <n v="871516.54299999995"/>
    <x v="0"/>
  </r>
  <r>
    <n v="1178302.68624"/>
    <n v="48974"/>
    <n v="866399.03399999999"/>
    <x v="0"/>
  </r>
  <r>
    <n v="1527929.5565520003"/>
    <n v="65608"/>
    <n v="1154897.6240000001"/>
    <x v="0"/>
  </r>
  <r>
    <n v="2306763.0374399996"/>
    <n v="97992"/>
    <n v="1726619.04"/>
    <x v="0"/>
  </r>
  <r>
    <n v="1120839.704688"/>
    <n v="48788"/>
    <n v="866182.15200000012"/>
    <x v="0"/>
  </r>
  <r>
    <n v="359071.78064000007"/>
    <n v="16144"/>
    <n v="280744.16000000003"/>
    <x v="0"/>
  </r>
  <r>
    <n v="772813.66399999987"/>
    <n v="32702"/>
    <n v="552009.76"/>
    <x v="0"/>
  </r>
  <r>
    <n v="1352815.1868"/>
    <n v="64955"/>
    <n v="1150353.05"/>
    <x v="0"/>
  </r>
  <r>
    <n v="1134505.7102160002"/>
    <n v="35146"/>
    <n v="627145.22400000005"/>
    <x v="0"/>
  </r>
  <r>
    <n v="525424.69209599996"/>
    <n v="17608"/>
    <n v="310534.68799999997"/>
    <x v="0"/>
  </r>
  <r>
    <n v="1004490.9587430001"/>
    <n v="35193"/>
    <n v="607677.53099999996"/>
    <x v="0"/>
  </r>
  <r>
    <n v="482912.43940800003"/>
    <n v="17624"/>
    <n v="315011.37599999999"/>
    <x v="0"/>
  </r>
  <r>
    <n v="413416.59004799998"/>
    <n v="14056"/>
    <n v="245642.65599999999"/>
    <x v="0"/>
  </r>
  <r>
    <n v="418755.79679999995"/>
    <n v="14087"/>
    <n v="253791.39199999996"/>
    <x v="0"/>
  </r>
  <r>
    <n v="751810.67711199995"/>
    <n v="28198"/>
    <n v="498879.016"/>
    <x v="0"/>
  </r>
  <r>
    <n v="653915.66240000015"/>
    <n v="28105"/>
    <n v="480820.34"/>
    <x v="0"/>
  </r>
  <r>
    <n v="2075417.89903"/>
    <n v="72851"/>
    <n v="1242765.209"/>
    <x v="0"/>
  </r>
  <r>
    <n v="2262191.6072000004"/>
    <n v="81074"/>
    <n v="1431766.84"/>
    <x v="0"/>
  </r>
  <r>
    <n v="867542.63232000009"/>
    <n v="15001"/>
    <n v="327621.84000000003"/>
    <x v="0"/>
  </r>
  <r>
    <n v="998561.84400000004"/>
    <n v="32130"/>
    <n v="571914"/>
    <x v="0"/>
  </r>
  <r>
    <n v="475185.91635000001"/>
    <n v="16311"/>
    <n v="292782.45"/>
    <x v="0"/>
  </r>
  <r>
    <n v="449242.01819999999"/>
    <n v="16395"/>
    <n v="288715.95"/>
    <x v="0"/>
  </r>
  <r>
    <n v="462798.30168000003"/>
    <n v="16458"/>
    <n v="293281.56"/>
    <x v="0"/>
  </r>
  <r>
    <n v="419952.08250000002"/>
    <n v="16125"/>
    <n v="267997.5"/>
    <x v="0"/>
  </r>
  <r>
    <n v="969015.79631999985"/>
    <n v="32812"/>
    <n v="563053.92000000004"/>
    <x v="0"/>
  </r>
  <r>
    <n v="1332274.90176"/>
    <n v="48983"/>
    <n v="846426.24000000011"/>
    <x v="0"/>
  </r>
  <r>
    <n v="4447063.6069640005"/>
    <n v="149222"/>
    <n v="2677341.1239999998"/>
    <x v="0"/>
  </r>
  <r>
    <n v="767331.99106200004"/>
    <n v="25779"/>
    <n v="462526.81800000003"/>
    <x v="0"/>
  </r>
  <r>
    <n v="677378.63520000002"/>
    <n v="11097"/>
    <n v="261334.35"/>
    <x v="0"/>
  </r>
  <r>
    <n v="618447.54403200001"/>
    <n v="11203"/>
    <n v="248572.16399999999"/>
    <x v="0"/>
  </r>
  <r>
    <n v="1224310.380898"/>
    <n v="22237"/>
    <n v="502178.17099999997"/>
    <x v="0"/>
  </r>
  <r>
    <n v="1322633.5335359999"/>
    <n v="22512"/>
    <n v="526735.77599999995"/>
    <x v="0"/>
  </r>
  <r>
    <n v="5047862.1828940008"/>
    <n v="101606"/>
    <n v="2338055.6659999997"/>
    <x v="0"/>
  </r>
  <r>
    <n v="917377.66276199999"/>
    <n v="15642"/>
    <n v="361314.55800000002"/>
    <x v="0"/>
  </r>
  <r>
    <n v="813649.09034999995"/>
    <n v="16087"/>
    <n v="371529.26499999996"/>
    <x v="0"/>
  </r>
  <r>
    <n v="2112713.1053999998"/>
    <n v="49506"/>
    <n v="1111954.2659999998"/>
    <x v="0"/>
  </r>
  <r>
    <n v="761356.92451499996"/>
    <n v="15123"/>
    <n v="385107.19500000001"/>
    <x v="0"/>
  </r>
  <r>
    <n v="273671.36311999999"/>
    <n v="6442"/>
    <n v="145569.87400000001"/>
    <x v="0"/>
  </r>
  <r>
    <n v="138318.68746800002"/>
    <n v="3263"/>
    <n v="72494.070999999996"/>
    <x v="0"/>
  </r>
  <r>
    <n v="383907.89136000001"/>
    <n v="8022"/>
    <n v="181088.62800000003"/>
    <x v="0"/>
  </r>
  <r>
    <n v="1953551.5789019994"/>
    <n v="59378"/>
    <n v="1337133.1819999998"/>
    <x v="0"/>
  </r>
  <r>
    <n v="4303213.4745600009"/>
    <n v="82160"/>
    <n v="1872590.7200000002"/>
    <x v="0"/>
  </r>
  <r>
    <n v="156846.66623999999"/>
    <n v="4572"/>
    <n v="89117.423999999999"/>
    <x v="0"/>
  </r>
  <r>
    <n v="500077.99296000006"/>
    <n v="9672"/>
    <n v="223249.10400000002"/>
    <x v="0"/>
  </r>
  <r>
    <n v="768262.09693200001"/>
    <n v="16183"/>
    <n v="385867.45200000005"/>
    <x v="0"/>
  </r>
  <r>
    <n v="1853430.733056"/>
    <n v="36832"/>
    <n v="938921.34400000004"/>
    <x v="0"/>
  </r>
  <r>
    <n v="4467470.193479999"/>
    <n v="79845"/>
    <n v="2016006.4049999998"/>
    <x v="0"/>
  </r>
  <r>
    <n v="43172.286528000004"/>
    <n v="1571"/>
    <n v="28328.272000000001"/>
    <x v="0"/>
  </r>
  <r>
    <n v="5136074.8525900003"/>
    <n v="99055"/>
    <n v="2398913.9900000002"/>
    <x v="0"/>
  </r>
  <r>
    <n v="3593503.7671159999"/>
    <n v="73399"/>
    <n v="1687883.4039999999"/>
    <x v="0"/>
  </r>
  <r>
    <n v="2843809.6377599998"/>
    <n v="59760"/>
    <n v="1350336.96"/>
    <x v="0"/>
  </r>
  <r>
    <n v="235621.11955200002"/>
    <n v="4726"/>
    <n v="107885.128"/>
    <x v="0"/>
  </r>
  <r>
    <n v="858846.05575199996"/>
    <n v="19917"/>
    <n v="442476.07200000004"/>
    <x v="0"/>
  </r>
  <r>
    <n v="1252635.3840000001"/>
    <n v="29900"/>
    <n v="677833"/>
    <x v="0"/>
  </r>
  <r>
    <n v="112240.15501999999"/>
    <n v="2429"/>
    <n v="57411.843999999997"/>
    <x v="0"/>
  </r>
  <r>
    <n v="1633953.4678799999"/>
    <n v="34611"/>
    <n v="818204.04"/>
    <x v="0"/>
  </r>
  <r>
    <n v="1233584.8473"/>
    <n v="27851"/>
    <n v="632607.61399999994"/>
    <x v="0"/>
  </r>
  <r>
    <n v="962205.64563200017"/>
    <n v="21439"/>
    <n v="484006.864"/>
    <x v="0"/>
  </r>
  <r>
    <n v="2879873.568"/>
    <n v="45630"/>
    <n v="1104246"/>
    <x v="0"/>
  </r>
  <r>
    <n v="7470319.959999999"/>
    <n v="121325"/>
    <n v="2814740"/>
    <x v="0"/>
  </r>
  <r>
    <n v="2273648.58684"/>
    <n v="42258"/>
    <n v="990696.55199999991"/>
    <x v="0"/>
  </r>
  <r>
    <n v="6305140.841616"/>
    <n v="131853"/>
    <n v="3107511.5040000002"/>
    <x v="0"/>
  </r>
  <r>
    <n v="3150503.6107999999"/>
    <n v="59150"/>
    <n v="1384228.3"/>
    <x v="0"/>
  </r>
  <r>
    <n v="1331732.9084000001"/>
    <n v="47725"/>
    <n v="857522.8"/>
    <x v="0"/>
  </r>
  <r>
    <n v="441093.17375199992"/>
    <n v="15806"/>
    <n v="282389.99599999998"/>
    <x v="0"/>
  </r>
  <r>
    <n v="1031437.6836400001"/>
    <n v="31993"/>
    <n v="566724.00199999998"/>
    <x v="0"/>
  </r>
  <r>
    <n v="1516128.6672839997"/>
    <n v="47778"/>
    <n v="856086.20399999991"/>
    <x v="0"/>
  </r>
  <r>
    <n v="5280572.8098719995"/>
    <n v="175194"/>
    <n v="3120905.9160000002"/>
    <x v="0"/>
  </r>
  <r>
    <n v="1372396.95264"/>
    <n v="48062"/>
    <n v="849255.54"/>
    <x v="0"/>
  </r>
  <r>
    <n v="1356299.6014699999"/>
    <n v="20963"/>
    <n v="515899.43"/>
    <x v="0"/>
  </r>
  <r>
    <n v="1408200.52413"/>
    <n v="24963"/>
    <n v="609346.82999999996"/>
    <x v="0"/>
  </r>
  <r>
    <n v="967701.29841000005"/>
    <n v="17739"/>
    <n v="433363.77"/>
    <x v="0"/>
  </r>
  <r>
    <n v="332845.54830000002"/>
    <n v="4903"/>
    <n v="115171.46999999999"/>
    <x v="0"/>
  </r>
  <r>
    <n v="635873.95350000006"/>
    <n v="14230"/>
    <n v="254859.3"/>
    <x v="0"/>
  </r>
  <r>
    <n v="1241147.3359999999"/>
    <n v="30160"/>
    <n v="539864"/>
    <x v="0"/>
  </r>
  <r>
    <n v="1231662.67356"/>
    <n v="29963"/>
    <n v="535738.43999999994"/>
    <x v="0"/>
  </r>
  <r>
    <n v="598403.94570000004"/>
    <n v="15098"/>
    <n v="260742.4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41327.6558739999"/>
    <n v="31829"/>
    <n v="571235.06299999997"/>
    <x v="0"/>
  </r>
  <r>
    <n v="569405.7699839999"/>
    <n v="15903"/>
    <n v="280910.592"/>
    <x v="0"/>
  </r>
  <r>
    <n v="600184.77023999998"/>
    <n v="15888"/>
    <n v="285666.24"/>
    <x v="0"/>
  </r>
  <r>
    <n v="23118.627839999997"/>
    <n v="480"/>
    <n v="11941.44"/>
    <x v="0"/>
  </r>
  <r>
    <n v="1090612.71774"/>
    <n v="29190"/>
    <n v="534352.14"/>
    <x v="0"/>
  </r>
  <r>
    <n v="565065.54189200001"/>
    <n v="15877"/>
    <n v="282674.10799999995"/>
    <x v="0"/>
  </r>
  <r>
    <n v="6088152.1660740003"/>
    <n v="143517"/>
    <n v="2546278.6140000001"/>
    <x v="0"/>
  </r>
  <r>
    <n v="684632.06427000021"/>
    <n v="15889"/>
    <n v="281394.19"/>
    <x v="0"/>
  </r>
  <r>
    <n v="688839.82065599994"/>
    <n v="15892"/>
    <n v="284879.99199999997"/>
    <x v="0"/>
  </r>
  <r>
    <n v="2638277.6532239998"/>
    <n v="63704"/>
    <n v="1126987.4639999999"/>
    <x v="0"/>
  </r>
  <r>
    <n v="3635496.96006"/>
    <n v="79518"/>
    <n v="1422895.0919999999"/>
    <x v="0"/>
  </r>
  <r>
    <n v="658523.36945599993"/>
    <n v="15896"/>
    <n v="284951.696"/>
    <x v="0"/>
  </r>
  <r>
    <n v="1963429.926192"/>
    <n v="47709"/>
    <n v="849601.87199999997"/>
    <x v="0"/>
  </r>
  <r>
    <n v="1141632.0403200001"/>
    <n v="15602"/>
    <n v="404403.84"/>
    <x v="0"/>
  </r>
  <r>
    <n v="1803248.6889999995"/>
    <n v="44990"/>
    <n v="797897.65"/>
    <x v="0"/>
  </r>
  <r>
    <n v="3204613.4730400001"/>
    <n v="78148"/>
    <n v="1378921.46"/>
    <x v="0"/>
  </r>
  <r>
    <n v="1280974.22768"/>
    <n v="31682"/>
    <n v="559377.39199999999"/>
    <x v="0"/>
  </r>
  <r>
    <n v="598608.52967999992"/>
    <n v="14980"/>
    <n v="263588.08"/>
    <x v="0"/>
  </r>
  <r>
    <n v="577785.55723199993"/>
    <n v="15574"/>
    <n v="277248.348"/>
    <x v="0"/>
  </r>
  <r>
    <n v="1250885.455596"/>
    <n v="30996"/>
    <n v="542213.02799999993"/>
    <x v="0"/>
  </r>
  <r>
    <n v="1171378.9342299998"/>
    <n v="31613"/>
    <n v="566979.15499999991"/>
    <x v="0"/>
  </r>
  <r>
    <n v="1258844.0139359997"/>
    <n v="31644"/>
    <n v="557503.99199999997"/>
    <x v="0"/>
  </r>
  <r>
    <n v="1262203.121025"/>
    <n v="21455"/>
    <n v="555791.77500000002"/>
    <x v="0"/>
  </r>
  <r>
    <n v="1355791.2848479999"/>
    <n v="34489"/>
    <n v="608523.91599999997"/>
    <x v="0"/>
  </r>
  <r>
    <n v="3697979.0179199995"/>
    <n v="90777"/>
    <n v="1627631.6099999999"/>
    <x v="0"/>
  </r>
  <r>
    <n v="599542.40760000004"/>
    <n v="15800"/>
    <n v="285632.39999999997"/>
    <x v="0"/>
  </r>
  <r>
    <n v="595063.87819199997"/>
    <n v="15786"/>
    <n v="283769.136"/>
    <x v="0"/>
  </r>
  <r>
    <n v="2850853.43218"/>
    <n v="46306"/>
    <n v="1206965.8900000001"/>
    <x v="0"/>
  </r>
  <r>
    <n v="585546.66175999993"/>
    <n v="15760"/>
    <n v="275421.76"/>
    <x v="0"/>
  </r>
  <r>
    <n v="643780.50969600002"/>
    <n v="15872"/>
    <n v="278331.39199999999"/>
    <x v="0"/>
  </r>
  <r>
    <n v="1241703.530302"/>
    <n v="30109"/>
    <n v="530189.38100000005"/>
    <x v="0"/>
  </r>
  <r>
    <n v="2913977.3544000001"/>
    <n v="74210"/>
    <n v="1309064.4000000001"/>
    <x v="0"/>
  </r>
  <r>
    <n v="2337332.4878400005"/>
    <n v="60717"/>
    <n v="1139050.9200000002"/>
    <x v="0"/>
  </r>
  <r>
    <n v="1667939.447808"/>
    <n v="38448"/>
    <n v="690372.28799999994"/>
    <x v="0"/>
  </r>
  <r>
    <n v="1671269.9327199999"/>
    <n v="43558"/>
    <n v="830651.06"/>
    <x v="0"/>
  </r>
  <r>
    <n v="1367161.8807000001"/>
    <n v="45001"/>
    <n v="699315.53999999992"/>
    <x v="0"/>
  </r>
  <r>
    <n v="2604744.3399299998"/>
    <n v="74409"/>
    <n v="1386239.67"/>
    <x v="0"/>
  </r>
  <r>
    <n v="5399847.2744100001"/>
    <n v="148761"/>
    <n v="2661334.29"/>
    <x v="0"/>
  </r>
  <r>
    <n v="1096207.9128"/>
    <n v="29953"/>
    <n v="529569.04"/>
    <x v="0"/>
  </r>
  <r>
    <n v="3016616.3501599999"/>
    <n v="78157"/>
    <n v="1372436.92"/>
    <x v="0"/>
  </r>
  <r>
    <n v="499593.41136000003"/>
    <n v="13126"/>
    <n v="237449.34"/>
    <x v="0"/>
  </r>
  <r>
    <n v="461079.87569999998"/>
    <n v="13339"/>
    <n v="238901.49"/>
    <x v="0"/>
  </r>
  <r>
    <n v="482720.90418000007"/>
    <n v="13137"/>
    <n v="236860.11000000002"/>
    <x v="0"/>
  </r>
  <r>
    <n v="1862493.5447999996"/>
    <n v="51912"/>
    <n v="918842.39999999991"/>
    <x v="0"/>
  </r>
  <r>
    <n v="675687.52304"/>
    <n v="15254"/>
    <n v="269843.26"/>
    <x v="0"/>
  </r>
  <r>
    <n v="416888.72040000005"/>
    <n v="16392"/>
    <n v="295875.60000000003"/>
    <x v="0"/>
  </r>
  <r>
    <n v="417015.25215000001"/>
    <n v="16303"/>
    <n v="291008.55000000005"/>
    <x v="0"/>
  </r>
  <r>
    <n v="748293.8125"/>
    <n v="26090"/>
    <n v="460488.49999999994"/>
    <x v="0"/>
  </r>
  <r>
    <n v="663247.04822999996"/>
    <n v="26091"/>
    <n v="461549.79000000004"/>
    <x v="0"/>
  </r>
  <r>
    <n v="373019.78564999998"/>
    <n v="12995"/>
    <n v="230401.35"/>
    <x v="0"/>
  </r>
  <r>
    <n v="372577.27252000006"/>
    <n v="12893"/>
    <n v="231558.28"/>
    <x v="0"/>
  </r>
  <r>
    <n v="459962.75088000007"/>
    <n v="13257"/>
    <n v="233720.90999999997"/>
    <x v="0"/>
  </r>
  <r>
    <n v="844868.76812999987"/>
    <n v="26907"/>
    <n v="478137.39"/>
    <x v="0"/>
  </r>
  <r>
    <n v="3588735.5840159999"/>
    <n v="95678"/>
    <n v="1691204.3279999997"/>
    <x v="0"/>
  </r>
  <r>
    <n v="24043315.277415"/>
    <n v="646435"/>
    <n v="11389538.265000001"/>
    <x v="0"/>
  </r>
  <r>
    <n v="1690259.3828879998"/>
    <n v="47582"/>
    <n v="811844.08400000003"/>
    <x v="0"/>
  </r>
  <r>
    <n v="556164.14759999991"/>
    <n v="15700"/>
    <n v="269851.59999999998"/>
    <x v="0"/>
  </r>
  <r>
    <n v="1164526.7362889999"/>
    <n v="31693"/>
    <n v="552694.22699999996"/>
    <x v="0"/>
  </r>
  <r>
    <n v="1138833.5376599999"/>
    <n v="31785"/>
    <n v="557159.26500000001"/>
    <x v="0"/>
  </r>
  <r>
    <n v="1635123.5237699999"/>
    <n v="47367"/>
    <n v="839816.91"/>
    <x v="0"/>
  </r>
  <r>
    <n v="2882054.2107870001"/>
    <n v="79613"/>
    <n v="1390281.8190000001"/>
    <x v="0"/>
  </r>
  <r>
    <n v="12267558.899969999"/>
    <n v="377465"/>
    <n v="6627530.4699999997"/>
    <x v="0"/>
  </r>
  <r>
    <n v="12939589.963439999"/>
    <n v="401498"/>
    <n v="7082424.7200000007"/>
    <x v="0"/>
  </r>
  <r>
    <n v="371530.02240000007"/>
    <n v="14184"/>
    <n v="242830.08000000002"/>
    <x v="0"/>
  </r>
  <r>
    <n v="414454.50446400006"/>
    <n v="14663"/>
    <n v="253024.728"/>
    <x v="0"/>
  </r>
  <r>
    <n v="1321006.4180700001"/>
    <n v="63339"/>
    <n v="1074862.8299999998"/>
    <x v="0"/>
  </r>
  <r>
    <n v="22929441.123270001"/>
    <n v="484990"/>
    <n v="8482960.0899999999"/>
    <x v="0"/>
  </r>
  <r>
    <n v="15609583.823680002"/>
    <n v="514627"/>
    <n v="10136093.392000001"/>
    <x v="0"/>
  </r>
  <r>
    <s v=""/>
    <s v=""/>
    <s v=""/>
    <x v="0"/>
  </r>
  <r>
    <n v="1575050.3671800001"/>
    <n v="22278"/>
    <n v="545944.66799999995"/>
    <x v="0"/>
  </r>
  <r>
    <n v="1689977.3085160002"/>
    <n v="23293"/>
    <n v="606596.30599999998"/>
    <x v="0"/>
  </r>
  <r>
    <n v="1921231.6020000002"/>
    <n v="25750"/>
    <n v="652814"/>
    <x v="0"/>
  </r>
  <r>
    <n v="5922872.1784800002"/>
    <n v="81342"/>
    <n v="1977586.7040000001"/>
    <x v="0"/>
  </r>
  <r>
    <n v="7583243.4157499997"/>
    <n v="105015"/>
    <n v="2732700.3299999996"/>
    <x v="0"/>
  </r>
  <r>
    <n v="21319295.035643999"/>
    <n v="245346"/>
    <n v="6369672.852"/>
    <x v="0"/>
  </r>
  <r>
    <n v="18638.675748000001"/>
    <n v="231"/>
    <n v="5517.6660000000002"/>
    <x v="0"/>
  </r>
  <r>
    <n v="2847766.6277279998"/>
    <n v="34452"/>
    <n v="783645.19199999992"/>
    <x v="0"/>
  </r>
  <r>
    <n v="1792652.7753680004"/>
    <n v="21463"/>
    <n v="525242.53600000008"/>
    <x v="0"/>
  </r>
  <r>
    <n v="2350434.7372999997"/>
    <n v="25918"/>
    <n v="638878.69999999995"/>
    <x v="0"/>
  </r>
  <r>
    <n v="15478650.853512002"/>
    <n v="165036"/>
    <n v="3792857.352"/>
    <x v="0"/>
  </r>
  <r>
    <n v="3141233.790912"/>
    <n v="39088"/>
    <n v="974932.89599999995"/>
    <x v="0"/>
  </r>
  <r>
    <n v="4403130.5582880005"/>
    <n v="60074"/>
    <n v="1450306.5079999999"/>
    <x v="0"/>
  </r>
  <r>
    <n v="3253513.3263359992"/>
    <n v="46228"/>
    <n v="1203222.3839999998"/>
    <x v="0"/>
  </r>
  <r>
    <n v="2951458.5945599996"/>
    <n v="34704"/>
    <n v="906746.11199999996"/>
    <x v="0"/>
  </r>
  <r>
    <n v="2628857.9288059999"/>
    <n v="36473"/>
    <n v="926633.03799999994"/>
    <x v="0"/>
  </r>
  <r>
    <n v="8832710.7937320005"/>
    <n v="131397"/>
    <n v="3197940.1860000002"/>
    <x v="0"/>
  </r>
  <r>
    <n v="2399543.1707759998"/>
    <n v="36259"/>
    <n v="882834.13199999998"/>
    <x v="0"/>
  </r>
  <r>
    <n v="2741932.7035640003"/>
    <n v="34522"/>
    <n v="885351.21200000006"/>
    <x v="0"/>
  </r>
  <r>
    <n v="1590566.3055360003"/>
    <n v="23976"/>
    <n v="583479.93599999999"/>
    <x v="0"/>
  </r>
  <r>
    <n v="960000.76902400015"/>
    <n v="11968"/>
    <n v="296662.78399999999"/>
    <x v="0"/>
  </r>
  <r>
    <n v="4218087.2382359998"/>
    <n v="273046"/>
    <n v="3633150.0759999999"/>
    <x v="1"/>
  </r>
  <r>
    <n v="401009.69662800006"/>
    <n v="21587"/>
    <n v="287668.36200000002"/>
    <x v="1"/>
  </r>
  <r>
    <n v="2571940.2025840003"/>
    <n v="143947"/>
    <n v="1915070.888"/>
    <x v="1"/>
  </r>
  <r>
    <n v="1099868.1006"/>
    <n v="39002"/>
    <n v="713736.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405071.4367999993"/>
    <n v="126272"/>
    <n v="3035578.88"/>
    <x v="0"/>
  </r>
  <r>
    <n v="997834.33649999998"/>
    <n v="23295"/>
    <n v="557449.35"/>
    <x v="0"/>
  </r>
  <r>
    <n v="64945.653120000003"/>
    <n v="1566"/>
    <n v="37239.480000000003"/>
    <x v="0"/>
  </r>
  <r>
    <n v="1027413.6965399999"/>
    <n v="20471"/>
    <n v="487619.22000000003"/>
    <x v="0"/>
  </r>
  <r>
    <n v="586580.03819999995"/>
    <n v="15990"/>
    <n v="369848.7"/>
    <x v="0"/>
  </r>
  <r>
    <n v="237225.69792000001"/>
    <n v="6264"/>
    <n v="148080.95999999999"/>
    <x v="0"/>
  </r>
  <r>
    <n v="161884.68687999999"/>
    <n v="4808"/>
    <n v="110728.24"/>
    <x v="0"/>
  </r>
  <r>
    <n v="2109834.5350000001"/>
    <n v="60754"/>
    <n v="1455058.3"/>
    <x v="0"/>
  </r>
  <r>
    <n v="1402101.4677500001"/>
    <n v="31039"/>
    <n v="783734.7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0410166.191360001"/>
    <n v="217824"/>
    <n v="5484808.3200000003"/>
    <x v="0"/>
  </r>
  <r>
    <n v="12019305.025193999"/>
    <n v="333317"/>
    <n v="5699054.0659999996"/>
    <x v="0"/>
  </r>
  <r>
    <n v="1523122.2148239999"/>
    <n v="47789"/>
    <n v="848063.59399999992"/>
    <x v="0"/>
  </r>
  <r>
    <n v="826704.31536000001"/>
    <n v="32165"/>
    <n v="564688.7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512284.0402000002"/>
    <n v="26258"/>
    <n v="684546.06"/>
    <x v="0"/>
  </r>
  <r>
    <n v="1126937.6348999999"/>
    <n v="12102"/>
    <n v="305817.53999999998"/>
    <x v="0"/>
  </r>
  <r>
    <n v="1730335.2910199999"/>
    <n v="23758"/>
    <n v="598939.18000000005"/>
    <x v="0"/>
  </r>
  <r>
    <n v="968488.08126000001"/>
    <n v="13267"/>
    <n v="332471.01999999996"/>
    <x v="0"/>
  </r>
  <r>
    <n v="999266.24196000001"/>
    <n v="13004"/>
    <n v="331211.88"/>
    <x v="0"/>
  </r>
  <r>
    <n v="1021841.0623200001"/>
    <n v="12974"/>
    <n v="327723.24000000005"/>
    <x v="0"/>
  </r>
  <r>
    <n v="983056.42119999998"/>
    <n v="12824"/>
    <n v="327140.24000000005"/>
    <x v="0"/>
  </r>
  <r>
    <n v="842807.45776000002"/>
    <n v="11434"/>
    <n v="298656.08"/>
    <x v="0"/>
  </r>
  <r>
    <n v="776339.99823999999"/>
    <n v="11101"/>
    <n v="287959.94"/>
    <x v="0"/>
  </r>
  <r>
    <n v="1931353.7228999997"/>
    <n v="25998"/>
    <n v="661649.1"/>
    <x v="0"/>
  </r>
  <r>
    <n v="1112754.145"/>
    <n v="13225"/>
    <n v="336179.5"/>
    <x v="0"/>
  </r>
  <r>
    <n v="1182810.2102399999"/>
    <n v="13616"/>
    <n v="343940.16000000003"/>
    <x v="0"/>
  </r>
  <r>
    <n v="972842.01860999991"/>
    <n v="13179"/>
    <n v="341467.89"/>
    <x v="0"/>
  </r>
  <r>
    <n v="936257.78103000007"/>
    <n v="12441"/>
    <n v="321848.67"/>
    <x v="0"/>
  </r>
  <r>
    <n v="3276120.92"/>
    <n v="45508"/>
    <n v="1046684"/>
    <x v="0"/>
  </r>
  <r>
    <n v="707982.02675200009"/>
    <n v="11648"/>
    <n v="288031.74400000001"/>
    <x v="0"/>
  </r>
  <r>
    <n v="706686.16876199993"/>
    <n v="11547"/>
    <n v="300845.538"/>
    <x v="0"/>
  </r>
  <r>
    <n v="2986501.3516799994"/>
    <n v="56735"/>
    <n v="1350746.88"/>
    <x v="0"/>
  </r>
  <r>
    <n v="1419305.204016"/>
    <n v="25711"/>
    <n v="588679.05599999998"/>
    <x v="0"/>
  </r>
  <r>
    <n v="7085024.2765760003"/>
    <n v="148072"/>
    <n v="3603776.3360000001"/>
    <x v="0"/>
  </r>
  <r>
    <n v="5642067.2308"/>
    <n v="104104"/>
    <n v="2302884.5839999998"/>
    <x v="0"/>
  </r>
  <r>
    <n v="780956.55900000001"/>
    <n v="11421"/>
    <n v="262683"/>
    <x v="0"/>
  </r>
  <r>
    <n v="4806304.5488639995"/>
    <n v="72192"/>
    <n v="1691169.7919999999"/>
    <x v="0"/>
  </r>
  <r>
    <n v="4917200.7596399989"/>
    <n v="116038"/>
    <n v="2064316.0199999998"/>
    <x v="0"/>
  </r>
  <r>
    <n v="1926608.418936"/>
    <n v="43851"/>
    <n v="780635.501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824593.85494200001"/>
    <n v="10791"/>
    <n v="267638.38199999998"/>
    <x v="0"/>
  </r>
  <r>
    <n v="4233420.192148"/>
    <n v="47642"/>
    <n v="1241836.372"/>
    <x v="0"/>
  </r>
  <r>
    <n v="1854128.4404960002"/>
    <n v="23831"/>
    <n v="620940.53600000008"/>
    <x v="0"/>
  </r>
  <r>
    <n v="832982.14675199997"/>
    <n v="11928"/>
    <n v="311511.64799999999"/>
    <x v="0"/>
  </r>
  <r>
    <n v="1636369.15545"/>
    <n v="23295"/>
    <n v="581303.43000000005"/>
    <x v="0"/>
  </r>
  <r>
    <n v="853982.56824000005"/>
    <n v="11707"/>
    <n v="302508.88"/>
    <x v="0"/>
  </r>
  <r>
    <n v="762084.05769599997"/>
    <n v="11901"/>
    <n v="292098.14400000003"/>
    <x v="0"/>
  </r>
  <r>
    <n v="739604.47584000009"/>
    <n v="11818"/>
    <n v="306889.82400000002"/>
    <x v="0"/>
  </r>
  <r>
    <n v="743445.97797799995"/>
    <n v="11771"/>
    <n v="297735.674"/>
    <x v="0"/>
  </r>
  <r>
    <n v="834621.17320799991"/>
    <n v="11709"/>
    <n v="299469.38400000002"/>
    <x v="0"/>
  </r>
  <r>
    <n v="1577786.737896"/>
    <n v="23384"/>
    <n v="598326.40799999994"/>
    <x v="0"/>
  </r>
  <r>
    <s v=""/>
    <s v=""/>
    <s v=""/>
    <x v="0"/>
  </r>
  <r>
    <s v=""/>
    <s v=""/>
    <s v=""/>
    <x v="0"/>
  </r>
  <r>
    <s v=""/>
    <s v=""/>
    <s v=""/>
    <x v="0"/>
  </r>
  <r>
    <n v="354693.48431999999"/>
    <n v="6348"/>
    <n v="153215.32800000001"/>
    <x v="0"/>
  </r>
  <r>
    <n v="354693.48431999999"/>
    <n v="6348"/>
    <n v="153215.32800000001"/>
    <x v="0"/>
  </r>
  <r>
    <n v="1167666.1897799999"/>
    <n v="22283"/>
    <n v="539337.73199999996"/>
    <x v="0"/>
  </r>
  <r>
    <n v="1167666.1897799999"/>
    <n v="22283"/>
    <n v="539337.73199999996"/>
    <x v="0"/>
  </r>
  <r>
    <n v="2715683.4308159999"/>
    <n v="49041"/>
    <n v="1203760.3859999999"/>
    <x v="0"/>
  </r>
  <r>
    <n v="1346285.5723199998"/>
    <n v="24008"/>
    <n v="609178.99199999997"/>
    <x v="0"/>
  </r>
  <r>
    <n v="1741407.1157280002"/>
    <n v="34834"/>
    <n v="876841.44799999997"/>
    <x v="0"/>
  </r>
  <r>
    <n v="8158457.3081919989"/>
    <n v="166168"/>
    <n v="4201059.3760000002"/>
    <x v="0"/>
  </r>
  <r>
    <n v="633091.67460000003"/>
    <n v="12771"/>
    <n v="328878.79199999996"/>
    <x v="0"/>
  </r>
  <r>
    <n v="166790.48565599998"/>
    <n v="3099"/>
    <n v="72770.717999999993"/>
    <x v="0"/>
  </r>
  <r>
    <n v="680532.34827599989"/>
    <n v="12762"/>
    <n v="307793.91599999997"/>
    <x v="0"/>
  </r>
  <r>
    <n v="680532.34827599989"/>
    <n v="12762"/>
    <n v="307793.91599999997"/>
    <x v="0"/>
  </r>
  <r>
    <n v="1389562.0432399998"/>
    <n v="26231"/>
    <n v="640351.17200000002"/>
    <x v="0"/>
  </r>
  <r>
    <n v="1389562.0432399998"/>
    <n v="26231"/>
    <n v="640351.17200000002"/>
    <x v="0"/>
  </r>
  <r>
    <n v="5157548.1960799992"/>
    <n v="115448"/>
    <n v="3014347.28"/>
    <x v="0"/>
  </r>
  <r>
    <n v="4068190.3780000005"/>
    <n v="77540"/>
    <n v="1868714"/>
    <x v="0"/>
  </r>
  <r>
    <n v="3277918.9295999999"/>
    <n v="53049"/>
    <n v="1336834.8"/>
    <x v="0"/>
  </r>
  <r>
    <n v="24555550.5"/>
    <n v="419753"/>
    <n v="10493825"/>
    <x v="0"/>
  </r>
  <r>
    <n v="333844.04340000002"/>
    <n v="4854"/>
    <n v="117758.04000000001"/>
    <x v="0"/>
  </r>
  <r>
    <n v="333844.04340000002"/>
    <n v="4854"/>
    <n v="117758.04000000001"/>
    <x v="0"/>
  </r>
  <r>
    <n v="1032078.933048"/>
    <n v="18762"/>
    <n v="456066.696"/>
    <x v="0"/>
  </r>
  <r>
    <n v="5381091.1885500001"/>
    <n v="85415"/>
    <n v="2083271.85"/>
    <x v="0"/>
  </r>
  <r>
    <n v="243543.80752799995"/>
    <n v="3661"/>
    <n v="87073.224000000002"/>
    <x v="0"/>
  </r>
  <r>
    <n v="243543.80752799995"/>
    <n v="3661"/>
    <n v="87073.224000000002"/>
    <x v="0"/>
  </r>
  <r>
    <n v="7107912.9315999998"/>
    <n v="140270"/>
    <n v="3580812.5599999996"/>
    <x v="0"/>
  </r>
  <r>
    <n v="628197.61020800006"/>
    <n v="8872"/>
    <n v="209538.89599999998"/>
    <x v="0"/>
  </r>
  <r>
    <n v="532518.15732"/>
    <n v="11092"/>
    <n v="255404.39199999999"/>
    <x v="0"/>
  </r>
  <r>
    <n v="941080.67050199991"/>
    <n v="20203"/>
    <n v="475053.342"/>
    <x v="0"/>
  </r>
  <r>
    <n v="1323410.5923930001"/>
    <n v="17873"/>
    <n v="462892.82699999999"/>
    <x v="0"/>
  </r>
  <r>
    <n v="979196.42958900006"/>
    <n v="17907"/>
    <n v="463415.25300000003"/>
    <x v="0"/>
  </r>
  <r>
    <n v="4517227.4245649995"/>
    <n v="71679"/>
    <n v="1855124.199"/>
    <x v="0"/>
  </r>
  <r>
    <n v="7375192.7743999986"/>
    <n v="98183"/>
    <n v="2376028.6"/>
    <x v="0"/>
  </r>
  <r>
    <n v="620840.64839999995"/>
    <n v="17722"/>
    <n v="311198.31999999995"/>
    <x v="0"/>
  </r>
  <r>
    <n v="7050334.8960000016"/>
    <n v="210282"/>
    <n v="3700963.2"/>
    <x v="0"/>
  </r>
  <r>
    <n v="1254518.2346399999"/>
    <n v="30397"/>
    <n v="541674.54"/>
    <x v="0"/>
  </r>
  <r>
    <n v="2891942.7206279994"/>
    <n v="74126"/>
    <n v="1237459.4439999999"/>
    <x v="0"/>
  </r>
  <r>
    <n v="2907779.556936"/>
    <n v="75814"/>
    <n v="1349944.084"/>
    <x v="0"/>
  </r>
  <r>
    <n v="2506273.3434899999"/>
    <n v="60531"/>
    <n v="1081688.97"/>
    <x v="0"/>
  </r>
  <r>
    <n v="1159313.6731500002"/>
    <n v="26605"/>
    <n v="476495.55"/>
    <x v="0"/>
  </r>
  <r>
    <n v="4772679.5711999992"/>
    <n v="118176"/>
    <n v="2111805.12"/>
    <x v="0"/>
  </r>
  <r>
    <n v="2804597.1408000002"/>
    <n v="68082"/>
    <n v="1203689.76"/>
    <x v="0"/>
  </r>
  <r>
    <n v="3468706.7032799996"/>
    <n v="85358"/>
    <n v="1513397.34"/>
    <x v="0"/>
  </r>
  <r>
    <n v="48088.751116000007"/>
    <n v="662"/>
    <n v="15829.082"/>
    <x v="0"/>
  </r>
  <r>
    <n v="1082821.5515099999"/>
    <n v="22359"/>
    <n v="402685.59"/>
    <x v="0"/>
  </r>
  <r>
    <n v="3869515.5337799997"/>
    <n v="240930"/>
    <n v="3827413.98"/>
    <x v="0"/>
  </r>
  <r>
    <n v="269267.03940800001"/>
    <n v="15902"/>
    <n v="282546.73600000003"/>
    <x v="0"/>
  </r>
  <r>
    <n v="1107399.355488"/>
    <n v="63471"/>
    <n v="1060727.352"/>
    <x v="0"/>
  </r>
  <r>
    <n v="9360164.1185920015"/>
    <n v="220237"/>
    <n v="4398573.3640000001"/>
    <x v="0"/>
  </r>
  <r>
    <n v="2456191.18108"/>
    <n v="59699"/>
    <n v="1061448.22"/>
    <x v="0"/>
  </r>
  <r>
    <n v="1159240.9142400001"/>
    <n v="30038"/>
    <n v="533474.88"/>
    <x v="0"/>
  </r>
  <r>
    <n v="3035870.2108800001"/>
    <n v="73593"/>
    <n v="1304067.96"/>
    <x v="0"/>
  </r>
  <r>
    <n v="22555464.495200001"/>
    <n v="513142"/>
    <n v="10981238.799999999"/>
    <x v="0"/>
  </r>
  <r>
    <n v="403950.87899999996"/>
    <n v="15948"/>
    <n v="283077"/>
    <x v="0"/>
  </r>
  <r>
    <n v="2931735.4099200005"/>
    <n v="112347"/>
    <n v="1980902.3040000002"/>
    <x v="0"/>
  </r>
  <r>
    <n v="11296208.806669999"/>
    <n v="384715"/>
    <n v="6776370.0100000007"/>
    <x v="0"/>
  </r>
  <r>
    <n v="1818824.4768399999"/>
    <n v="64330"/>
    <n v="1130406.76"/>
    <x v="0"/>
  </r>
  <r>
    <n v="4989202.7011200003"/>
    <n v="176062"/>
    <n v="3149749.18"/>
    <x v="0"/>
  </r>
  <r>
    <n v="815566.19365199993"/>
    <n v="32091"/>
    <n v="571925.80200000003"/>
    <x v="0"/>
  </r>
  <r>
    <n v="4760916.7296000002"/>
    <n v="192146"/>
    <n v="3343340.4"/>
    <x v="0"/>
  </r>
  <r>
    <s v=""/>
    <s v=""/>
    <s v=""/>
    <x v="0"/>
  </r>
  <r>
    <s v=""/>
    <s v=""/>
    <s v=""/>
    <x v="0"/>
  </r>
  <r>
    <n v="2976517.9012100003"/>
    <n v="82019"/>
    <n v="1367256.7300000002"/>
    <x v="0"/>
  </r>
  <r>
    <n v="1278710.8704000001"/>
    <n v="32719"/>
    <n v="579126.29999999993"/>
    <x v="0"/>
  </r>
  <r>
    <n v="4004559.2829600004"/>
    <n v="114957"/>
    <n v="1928978.4600000002"/>
    <x v="0"/>
  </r>
  <r>
    <n v="3785662.5793999997"/>
    <n v="97963"/>
    <n v="1743741.4000000001"/>
    <x v="0"/>
  </r>
  <r>
    <s v=""/>
    <s v=""/>
    <s v=""/>
    <x v="0"/>
  </r>
  <r>
    <s v=""/>
    <s v=""/>
    <s v=""/>
    <x v="0"/>
  </r>
  <r>
    <s v=""/>
    <s v=""/>
    <s v=""/>
    <x v="0"/>
  </r>
  <r>
    <n v="2049283.44"/>
    <n v="43125"/>
    <n v="1109520"/>
    <x v="0"/>
  </r>
  <r>
    <n v="988288.11200000008"/>
    <n v="19141"/>
    <n v="441200.05"/>
    <x v="0"/>
  </r>
  <r>
    <n v="1152955.9293800001"/>
    <n v="25591"/>
    <n v="572470.67000000004"/>
    <x v="0"/>
  </r>
  <r>
    <n v="665302.34198400006"/>
    <n v="14644"/>
    <n v="368384.46399999998"/>
    <x v="0"/>
  </r>
  <r>
    <n v="80185.443744000004"/>
    <n v="1572"/>
    <n v="41205.264000000003"/>
    <x v="0"/>
  </r>
  <r>
    <n v="1957856.8173120001"/>
    <n v="44504"/>
    <n v="1040859.552"/>
    <x v="0"/>
  </r>
  <r>
    <n v="1307446.7972280001"/>
    <n v="25649"/>
    <n v="667746.065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680817.1076799994"/>
    <n v="97422"/>
    <n v="1971821.2799999998"/>
    <x v="0"/>
  </r>
  <r>
    <n v="5155357.5215999996"/>
    <n v="108851"/>
    <n v="2203144.2399999998"/>
    <x v="0"/>
  </r>
  <r>
    <n v="5059542.4000000004"/>
    <n v="160600"/>
    <n v="3162214"/>
    <x v="0"/>
  </r>
  <r>
    <n v="15986625.593399998"/>
    <n v="630293"/>
    <n v="7941691.7999999998"/>
    <x v="1"/>
  </r>
  <r>
    <n v="716411.90016000008"/>
    <n v="17289"/>
    <n v="410786.64"/>
    <x v="0"/>
  </r>
  <r>
    <n v="272999.91680000001"/>
    <n v="6376"/>
    <n v="152513.92000000001"/>
    <x v="0"/>
  </r>
  <r>
    <n v="157838.39720000001"/>
    <n v="3166"/>
    <n v="74875.899999999994"/>
    <x v="0"/>
  </r>
  <r>
    <n v="1834838.3424"/>
    <n v="54320"/>
    <n v="1255878.4000000001"/>
    <x v="0"/>
  </r>
  <r>
    <n v="1459529.5244400001"/>
    <n v="33282"/>
    <n v="743519.88"/>
    <x v="0"/>
  </r>
  <r>
    <n v="936492.47999999986"/>
    <n v="23072"/>
    <n v="507584"/>
    <x v="0"/>
  </r>
  <r>
    <n v="618800.44688000006"/>
    <n v="11308"/>
    <n v="271165.84000000003"/>
    <x v="0"/>
  </r>
  <r>
    <n v="878831.97359999991"/>
    <n v="15960"/>
    <n v="385114.8"/>
    <x v="0"/>
  </r>
  <r>
    <n v="2049542.6012100002"/>
    <n v="33273"/>
    <n v="765611.7300000001"/>
    <x v="0"/>
  </r>
  <r>
    <n v="1851531.6029000003"/>
    <n v="34565"/>
    <n v="766997.35000000009"/>
    <x v="0"/>
  </r>
  <r>
    <n v="243422.90208"/>
    <n v="4986"/>
    <n v="115475.76"/>
    <x v="0"/>
  </r>
  <r>
    <n v="476256.72041999997"/>
    <n v="7863"/>
    <n v="187060.77"/>
    <x v="0"/>
  </r>
  <r>
    <n v="641662.27650000004"/>
    <n v="10899"/>
    <n v="261902.97"/>
    <x v="0"/>
  </r>
  <r>
    <n v="839201.68500000006"/>
    <n v="14290"/>
    <n v="342531.3"/>
    <x v="0"/>
  </r>
  <r>
    <n v="966142.04799999995"/>
    <n v="17488"/>
    <n v="402224"/>
    <x v="0"/>
  </r>
  <r>
    <n v="400407.67800000001"/>
    <n v="10061"/>
    <n v="222448.71"/>
    <x v="0"/>
  </r>
  <r>
    <n v="380900.40240000002"/>
    <n v="8094"/>
    <n v="194336.94"/>
    <x v="0"/>
  </r>
  <r>
    <n v="542010.01800000004"/>
    <n v="13267"/>
    <n v="291874"/>
    <x v="0"/>
  </r>
  <r>
    <n v="373151.20919999998"/>
    <n v="7903"/>
    <n v="190383.27"/>
    <x v="0"/>
  </r>
  <r>
    <n v="1393757.65328"/>
    <n v="23833"/>
    <n v="549588.98"/>
    <x v="0"/>
  </r>
  <r>
    <n v="1171576.4813999999"/>
    <n v="22027"/>
    <n v="515431.8"/>
    <x v="0"/>
  </r>
  <r>
    <n v="373125.53090999997"/>
    <n v="7887"/>
    <n v="186843.03"/>
    <x v="0"/>
  </r>
  <r>
    <n v="303772.29852000001"/>
    <n v="6299"/>
    <n v="146325.76999999999"/>
    <x v="0"/>
  </r>
  <r>
    <n v="1764218.5742619999"/>
    <n v="25541"/>
    <n v="607722.554"/>
    <x v="0"/>
  </r>
  <r>
    <n v="1630641.9684240001"/>
    <n v="25263"/>
    <n v="579886.902"/>
    <x v="0"/>
  </r>
  <r>
    <n v="1435498.9148799998"/>
    <n v="25364"/>
    <n v="605185.04"/>
    <x v="0"/>
  </r>
  <r>
    <n v="3473095.5226800004"/>
    <n v="49791"/>
    <n v="1189009.07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83957.19007999997"/>
    <n v="32353"/>
    <n v="569736.32999999996"/>
    <x v="0"/>
  </r>
  <r>
    <n v="1334908.5119999999"/>
    <n v="48720"/>
    <n v="862344"/>
    <x v="0"/>
  </r>
  <r>
    <n v="393002.17215999996"/>
    <n v="16432"/>
    <n v="290682.08"/>
    <x v="0"/>
  </r>
  <r>
    <n v="386921.28580000001"/>
    <n v="16399"/>
    <n v="290918.25999999995"/>
    <x v="0"/>
  </r>
  <r>
    <n v="383896.49024999997"/>
    <n v="16399"/>
    <n v="281242.84999999998"/>
    <x v="0"/>
  </r>
  <r>
    <n v="383786.51376"/>
    <n v="16354"/>
    <n v="271803.48000000004"/>
    <x v="0"/>
  </r>
  <r>
    <n v="367402.93919999996"/>
    <n v="16340"/>
    <n v="275002.19999999995"/>
    <x v="0"/>
  </r>
  <r>
    <n v="398462.34624000004"/>
    <n v="16266"/>
    <n v="291486.72000000003"/>
    <x v="0"/>
  </r>
  <r>
    <n v="418361.80122000002"/>
    <n v="16049"/>
    <n v="280215.54000000004"/>
    <x v="0"/>
  </r>
  <r>
    <n v="409438.63799999998"/>
    <n v="16551"/>
    <n v="292456.17000000004"/>
    <x v="0"/>
  </r>
  <r>
    <n v="828363.11288000003"/>
    <n v="32782"/>
    <n v="575651.91999999993"/>
    <x v="0"/>
  </r>
  <r>
    <n v="1944501.9232499998"/>
    <n v="81975"/>
    <n v="1443579.75"/>
    <x v="0"/>
  </r>
  <r>
    <n v="391194.82785"/>
    <n v="16413"/>
    <n v="288704.67"/>
    <x v="0"/>
  </r>
  <r>
    <n v="23724401.726208001"/>
    <n v="778291"/>
    <n v="13006799.192"/>
    <x v="0"/>
  </r>
  <r>
    <n v="705351.08086799993"/>
    <n v="14316"/>
    <n v="328222.93199999997"/>
    <x v="0"/>
  </r>
  <r>
    <n v="2114314.2798600001"/>
    <n v="42123"/>
    <n v="967649.5560000001"/>
    <x v="0"/>
  </r>
  <r>
    <n v="2600029.8571649999"/>
    <n v="66819"/>
    <n v="1177016.6849999998"/>
    <x v="0"/>
  </r>
  <r>
    <n v="748325.73120299994"/>
    <n v="15009"/>
    <n v="385536.18300000002"/>
    <x v="0"/>
  </r>
  <r>
    <n v="1540321.535988"/>
    <n v="47373"/>
    <n v="1065229.2779999999"/>
    <x v="0"/>
  </r>
  <r>
    <n v="139981.40935"/>
    <n v="4930"/>
    <n v="89444.99"/>
    <x v="0"/>
  </r>
  <r>
    <n v="154160.92452999999"/>
    <n v="4549"/>
    <n v="89110.36099999999"/>
    <x v="0"/>
  </r>
  <r>
    <n v="2362808.5901250001"/>
    <n v="46065"/>
    <n v="1061936.4450000001"/>
    <x v="0"/>
  </r>
  <r>
    <n v="5059627.8690100005"/>
    <n v="73645"/>
    <n v="1711067.9300000002"/>
    <x v="0"/>
  </r>
  <r>
    <n v="4211060.9981439998"/>
    <n v="96928"/>
    <n v="1731521.7920000001"/>
    <x v="0"/>
  </r>
  <r>
    <s v=""/>
    <s v=""/>
    <s v=""/>
    <x v="0"/>
  </r>
  <r>
    <s v=""/>
    <s v=""/>
    <s v=""/>
    <x v="0"/>
  </r>
  <r>
    <n v="345738.6972"/>
    <n v="17124"/>
    <n v="285970.8"/>
    <x v="0"/>
  </r>
  <r>
    <n v="1446461.0633"/>
    <n v="68527"/>
    <n v="1168385.3500000001"/>
    <x v="0"/>
  </r>
  <r>
    <n v="2917965.7384800003"/>
    <n v="136680"/>
    <n v="2285016.2400000002"/>
    <x v="0"/>
  </r>
  <r>
    <n v="3753547.6134600006"/>
    <n v="171124"/>
    <n v="2957878.34"/>
    <x v="0"/>
  </r>
  <r>
    <s v=""/>
    <s v=""/>
    <s v=""/>
    <x v="0"/>
  </r>
  <r>
    <n v="2493115.8675000002"/>
    <n v="61135"/>
    <n v="1072307.8999999999"/>
    <x v="0"/>
  </r>
  <r>
    <n v="8071032.4604279995"/>
    <n v="143967"/>
    <n v="3150285.8940000003"/>
    <x v="0"/>
  </r>
  <r>
    <n v="856378.05423000001"/>
    <n v="15005"/>
    <n v="389439.77"/>
    <x v="0"/>
  </r>
  <r>
    <n v="5252086.1843999997"/>
    <n v="144254"/>
    <n v="2582146.5999999996"/>
    <x v="0"/>
  </r>
  <r>
    <n v="6856916.6382299997"/>
    <n v="189351"/>
    <n v="3376128.3299999996"/>
    <x v="0"/>
  </r>
  <r>
    <n v="7337.9438999999984"/>
    <n v="243"/>
    <n v="4349.7"/>
    <x v="0"/>
  </r>
  <r>
    <n v="12581.805600000002"/>
    <n v="364"/>
    <n v="6297.2"/>
    <x v="0"/>
  </r>
  <r>
    <n v="573516.76479999989"/>
    <n v="14618"/>
    <n v="253768.47999999998"/>
    <x v="0"/>
  </r>
  <r>
    <n v="1753981.56054"/>
    <n v="58001"/>
    <n v="1033577.8200000001"/>
    <x v="0"/>
  </r>
  <r>
    <n v="5532603.2089999989"/>
    <n v="159755"/>
    <n v="2725420.3"/>
    <x v="0"/>
  </r>
  <r>
    <n v="3023045.901000001"/>
    <n v="86745"/>
    <n v="1483339.5000000002"/>
    <x v="0"/>
  </r>
  <r>
    <n v="4786.4991999999993"/>
    <n v="122"/>
    <n v="2117.92"/>
    <x v="0"/>
  </r>
  <r>
    <n v="1922132.74608"/>
    <n v="58328"/>
    <n v="997992.08"/>
    <x v="0"/>
  </r>
  <r>
    <n v="969480.34956000012"/>
    <n v="29041"/>
    <n v="491373.72000000003"/>
    <x v="0"/>
  </r>
  <r>
    <n v="1160845.3427200001"/>
    <n v="29036"/>
    <n v="520325.12000000005"/>
    <x v="0"/>
  </r>
  <r>
    <n v="573837.02207999991"/>
    <n v="14616"/>
    <n v="257095.44"/>
    <x v="0"/>
  </r>
  <r>
    <n v="16441.204149999998"/>
    <n v="485"/>
    <n v="8666.9500000000007"/>
    <x v="0"/>
  </r>
  <r>
    <n v="4135.7255799999994"/>
    <n v="122"/>
    <n v="2180.1400000000003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319463.6288000001"/>
    <n v="125760"/>
    <n v="2148986.8800000004"/>
    <x v="0"/>
  </r>
  <r>
    <n v="1657268.8624800001"/>
    <n v="54813"/>
    <n v="966901.32000000007"/>
    <x v="0"/>
  </r>
  <r>
    <n v="9858215.7728599999"/>
    <n v="415846"/>
    <n v="6957103.5800000001"/>
    <x v="0"/>
  </r>
  <r>
    <n v="2081782.3488000003"/>
    <n v="96009"/>
    <n v="1626392.4600000002"/>
    <x v="0"/>
  </r>
  <r>
    <n v="3209266.2940800004"/>
    <n v="85096"/>
    <n v="1419401.28"/>
    <x v="0"/>
  </r>
  <r>
    <n v="2727242.2601200002"/>
    <n v="70622"/>
    <n v="1163003.0959999999"/>
    <x v="0"/>
  </r>
  <r>
    <n v="3180052.3752920008"/>
    <n v="168307"/>
    <n v="2708732.858"/>
    <x v="0"/>
  </r>
  <r>
    <n v="568362.59927999997"/>
    <n v="14007"/>
    <n v="244562.22"/>
    <x v="0"/>
  </r>
  <r>
    <n v="2006785.3201999997"/>
    <n v="55970"/>
    <n v="961564.6"/>
    <x v="0"/>
  </r>
  <r>
    <n v="8445285.2745019998"/>
    <n v="98363"/>
    <n v="2269627.8620000002"/>
    <x v="0"/>
  </r>
  <r>
    <n v="6036211.7112960005"/>
    <n v="124651"/>
    <n v="2890905.9920000001"/>
    <x v="0"/>
  </r>
  <r>
    <n v="2429396.4316160004"/>
    <n v="54944"/>
    <n v="1233822.4639999999"/>
    <x v="0"/>
  </r>
  <r>
    <n v="9138317.4557080008"/>
    <n v="195158"/>
    <n v="4292305.0520000001"/>
    <x v="0"/>
  </r>
  <r>
    <n v="2062522.47486"/>
    <n v="46005"/>
    <n v="1073112.6300000001"/>
    <x v="0"/>
  </r>
  <r>
    <n v="1661948.4417479998"/>
    <n v="42466"/>
    <n v="902742.228"/>
    <x v="0"/>
  </r>
  <r>
    <n v="5131217.693971999"/>
    <n v="150251"/>
    <n v="2456303.3479999998"/>
    <x v="0"/>
  </r>
  <r>
    <n v="4446610.3570720004"/>
    <n v="88556"/>
    <n v="2032271.6440000001"/>
    <x v="0"/>
  </r>
  <r>
    <n v="1455205.265416"/>
    <n v="46054"/>
    <n v="795628.90399999998"/>
    <x v="0"/>
  </r>
  <r>
    <n v="1708597.9635200002"/>
    <n v="62272"/>
    <n v="1069210.24"/>
    <x v="0"/>
  </r>
  <r>
    <n v="2627402.4816899998"/>
    <n v="76685"/>
    <n v="1324963.43"/>
    <x v="0"/>
  </r>
  <r>
    <n v="1651288.8122639998"/>
    <n v="46098"/>
    <n v="791226.07200000004"/>
    <x v="0"/>
  </r>
  <r>
    <n v="2466865.9810079997"/>
    <n v="75816"/>
    <n v="1311465.1679999998"/>
    <x v="0"/>
  </r>
  <r>
    <s v=""/>
    <s v=""/>
    <s v=""/>
    <x v="0"/>
  </r>
  <r>
    <s v=""/>
    <s v=""/>
    <s v=""/>
    <x v="1"/>
  </r>
  <r>
    <s v=""/>
    <s v=""/>
    <s v=""/>
    <x v="0"/>
  </r>
  <r>
    <n v="9716022.9434190001"/>
    <n v="269711"/>
    <n v="4606933.591"/>
    <x v="0"/>
  </r>
  <r>
    <n v="1926195.4776959999"/>
    <n v="43448"/>
    <n v="1022939.7120000001"/>
    <x v="0"/>
  </r>
  <r>
    <n v="11025383.544359999"/>
    <n v="299955"/>
    <n v="6633804.7800000003"/>
    <x v="0"/>
  </r>
  <r>
    <n v="2325576.3097920003"/>
    <n v="42411"/>
    <n v="1018203.2879999999"/>
    <x v="0"/>
  </r>
  <r>
    <n v="241667.64299999998"/>
    <n v="3395"/>
    <n v="83333.67"/>
    <x v="0"/>
  </r>
  <r>
    <n v="814106.07350399997"/>
    <n v="13868"/>
    <n v="330668.592"/>
    <x v="0"/>
  </r>
  <r>
    <n v="1190261.1540959999"/>
    <n v="19614"/>
    <n v="475914.09599999996"/>
    <x v="0"/>
  </r>
  <r>
    <n v="8441215.1405999996"/>
    <n v="277826"/>
    <n v="4650807.2399999993"/>
    <x v="0"/>
  </r>
  <r>
    <n v="1491231.4423200004"/>
    <n v="48882"/>
    <n v="827083.44000000006"/>
    <x v="0"/>
  </r>
  <r>
    <n v="2768262.5417999998"/>
    <n v="97972"/>
    <n v="1660625.4"/>
    <x v="0"/>
  </r>
  <r>
    <n v="914848.14720000012"/>
    <n v="32745"/>
    <n v="549788.54999999993"/>
    <x v="0"/>
  </r>
  <r>
    <n v="1254725.7926999999"/>
    <n v="30227"/>
    <n v="541063.29999999993"/>
    <x v="0"/>
  </r>
  <r>
    <n v="2480117.3568000002"/>
    <n v="59184"/>
    <n v="1112659.2"/>
    <x v="0"/>
  </r>
  <r>
    <n v="1279825.2509999999"/>
    <n v="30021"/>
    <n v="534373.80000000005"/>
    <x v="0"/>
  </r>
  <r>
    <s v=""/>
    <s v=""/>
    <s v=""/>
    <x v="0"/>
  </r>
  <r>
    <s v=""/>
    <s v=""/>
    <s v=""/>
    <x v="0"/>
  </r>
  <r>
    <n v="453963.62964"/>
    <n v="15126"/>
    <n v="259259.64"/>
    <x v="0"/>
  </r>
  <r>
    <n v="450530.136"/>
    <n v="15151"/>
    <n v="250294.52"/>
    <x v="0"/>
  </r>
  <r>
    <n v="457687.83668000007"/>
    <n v="15065"/>
    <n v="252308.62000000002"/>
    <x v="0"/>
  </r>
  <r>
    <n v="2240171.8256640001"/>
    <n v="75318"/>
    <n v="1255701.696"/>
    <x v="0"/>
  </r>
  <r>
    <n v="1404319.1381279998"/>
    <n v="45289"/>
    <n v="758681.32799999998"/>
    <x v="0"/>
  </r>
  <r>
    <n v="1271105.7216"/>
    <n v="45067"/>
    <n v="794441.076"/>
    <x v="0"/>
  </r>
  <r>
    <n v="1294264.3727280002"/>
    <n v="45247"/>
    <n v="768565.54200000002"/>
    <x v="0"/>
  </r>
  <r>
    <n v="1288963.273325"/>
    <n v="45385"/>
    <n v="764056.47500000009"/>
    <x v="0"/>
  </r>
  <r>
    <n v="2563851.7255320004"/>
    <n v="89681"/>
    <n v="1531572.118"/>
    <x v="0"/>
  </r>
  <r>
    <n v="2413391.2421039999"/>
    <n v="90616"/>
    <n v="1511203.0319999999"/>
    <x v="0"/>
  </r>
  <r>
    <n v="2525121.7627670001"/>
    <n v="90289"/>
    <n v="1503943.8729999999"/>
    <x v="0"/>
  </r>
  <r>
    <s v=""/>
    <s v=""/>
    <s v=""/>
    <x v="1"/>
  </r>
  <r>
    <n v="2306196.9242000002"/>
    <n v="54764"/>
    <n v="958917.64000000013"/>
    <x v="0"/>
  </r>
  <r>
    <n v="1394899.401324"/>
    <n v="36609"/>
    <n v="607270.09200000006"/>
    <x v="0"/>
  </r>
  <r>
    <n v="764092.76723999984"/>
    <n v="18001"/>
    <n v="320777.82"/>
    <x v="0"/>
  </r>
  <r>
    <n v="19413447.112639997"/>
    <n v="514060"/>
    <n v="8578633.2799999993"/>
    <x v="0"/>
  </r>
  <r>
    <n v="6783818.3424000004"/>
    <n v="223058"/>
    <n v="2355492.48"/>
    <x v="1"/>
  </r>
  <r>
    <n v="715147.10239000001"/>
    <n v="16087"/>
    <n v="284579.03000000003"/>
    <x v="0"/>
  </r>
  <r>
    <n v="2154636.1179"/>
    <n v="49230"/>
    <n v="858078.9"/>
    <x v="0"/>
  </r>
  <r>
    <n v="1774461.3075090002"/>
    <n v="38853"/>
    <n v="854338.61700000009"/>
    <x v="0"/>
  </r>
  <r>
    <n v="7823636.6887789983"/>
    <n v="261643"/>
    <n v="4626633.1689999998"/>
    <x v="0"/>
  </r>
  <r>
    <n v="13627452.902249999"/>
    <n v="417065"/>
    <n v="7446695.5750000002"/>
    <x v="0"/>
  </r>
  <r>
    <n v="1989141.21288"/>
    <n v="48148"/>
    <n v="847886.28"/>
    <x v="0"/>
  </r>
  <r>
    <n v="1770257.9966400003"/>
    <n v="47516"/>
    <n v="797413.51199999999"/>
    <x v="0"/>
  </r>
  <r>
    <n v="7126155.8766719988"/>
    <n v="365094"/>
    <n v="6443178.9119999995"/>
    <x v="0"/>
  </r>
  <r>
    <n v="1446472.0069800001"/>
    <n v="75647"/>
    <n v="1299615.46"/>
    <x v="0"/>
  </r>
  <r>
    <n v="833129.62432199996"/>
    <n v="44997"/>
    <n v="800316.64200000011"/>
    <x v="0"/>
  </r>
  <r>
    <n v="2605801.0646359995"/>
    <n v="150871"/>
    <n v="2417255.1619999995"/>
    <x v="0"/>
  </r>
  <r>
    <n v="5120454.5287200008"/>
    <n v="109251"/>
    <n v="2514958.02"/>
    <x v="0"/>
  </r>
  <r>
    <n v="4961497.1959800003"/>
    <n v="107614"/>
    <n v="2407325.1800000002"/>
    <x v="0"/>
  </r>
  <r>
    <n v="1224786.3619200001"/>
    <n v="56463"/>
    <n v="957612.4800000001"/>
    <x v="0"/>
  </r>
  <r>
    <n v="307765.07811999996"/>
    <n v="14116"/>
    <n v="237289.96"/>
    <x v="0"/>
  </r>
  <r>
    <n v="598744.26884000003"/>
    <n v="28174"/>
    <n v="484029.32"/>
    <x v="0"/>
  </r>
  <r>
    <n v="299662.28032000002"/>
    <n v="14144"/>
    <n v="240306.55999999997"/>
    <x v="0"/>
  </r>
  <r>
    <n v="1105572.2831999999"/>
    <n v="56439"/>
    <n v="948175.20000000007"/>
    <x v="0"/>
  </r>
  <r>
    <n v="266467.04400000005"/>
    <n v="13957"/>
    <n v="240060.4"/>
    <x v="0"/>
  </r>
  <r>
    <n v="4060767.0476099998"/>
    <n v="51891"/>
    <n v="1301945.19"/>
    <x v="0"/>
  </r>
  <r>
    <n v="2689687.5257999999"/>
    <n v="45130"/>
    <n v="1087181.7"/>
    <x v="0"/>
  </r>
  <r>
    <n v="508141.14649999997"/>
    <n v="15457"/>
    <n v="274670.89"/>
    <x v="0"/>
  </r>
  <r>
    <n v="504810.20803999994"/>
    <n v="15215"/>
    <n v="273017.95999999996"/>
    <x v="0"/>
  </r>
  <r>
    <n v="4631453.376158"/>
    <n v="168679"/>
    <n v="2882049.3939999999"/>
    <x v="0"/>
  </r>
  <r>
    <n v="1716109.1930879999"/>
    <n v="61482"/>
    <n v="1095855.1680000001"/>
    <x v="0"/>
  </r>
  <r>
    <n v="6450251.8184999991"/>
    <n v="159558"/>
    <n v="2704508.1"/>
    <x v="0"/>
  </r>
  <r>
    <n v="5270712.2688000007"/>
    <n v="142878"/>
    <n v="2395778.304"/>
    <x v="0"/>
  </r>
  <r>
    <n v="2406490.8184799999"/>
    <n v="63805"/>
    <n v="1078176.8899999999"/>
    <x v="0"/>
  </r>
  <r>
    <n v="1402236.261774"/>
    <n v="31851"/>
    <n v="563826.402"/>
    <x v="0"/>
  </r>
  <r>
    <n v="1209469.2686400001"/>
    <n v="31747"/>
    <n v="543826.11"/>
    <x v="0"/>
  </r>
  <r>
    <n v="13766339.325871998"/>
    <n v="349898"/>
    <n v="5888083.5439999998"/>
    <x v="0"/>
  </r>
  <r>
    <n v="2298640.7662399998"/>
    <n v="63595"/>
    <n v="1068141.6199999999"/>
    <x v="0"/>
  </r>
  <r>
    <n v="5644463.6985599995"/>
    <n v="120418"/>
    <n v="3024900.16"/>
    <x v="0"/>
  </r>
  <r>
    <n v="1191800.0400799997"/>
    <n v="25490"/>
    <n v="643520.53999999992"/>
    <x v="0"/>
  </r>
  <r>
    <n v="1725820.2973440003"/>
    <n v="28864"/>
    <n v="718194.04800000007"/>
    <x v="0"/>
  </r>
  <r>
    <n v="2228304.7203840003"/>
    <n v="38449"/>
    <n v="967146.14599999995"/>
    <x v="0"/>
  </r>
  <r>
    <n v="2151156.5482980004"/>
    <n v="37013"/>
    <n v="965076.96200000006"/>
    <x v="0"/>
  </r>
  <r>
    <n v="850.49999999999989"/>
    <n v="15"/>
    <n v="225"/>
    <x v="1"/>
  </r>
  <r>
    <n v="402380.16000000003"/>
    <n v="7644"/>
    <n v="107016"/>
    <x v="1"/>
  </r>
  <r>
    <n v="131701.5"/>
    <n v="5085"/>
    <n v="71190"/>
    <x v="0"/>
  </r>
  <r>
    <n v="84.15"/>
    <n v="3"/>
    <n v="45"/>
    <x v="0"/>
  </r>
  <r>
    <n v="5902802.2624900006"/>
    <n v="485645"/>
    <n v="6479475.5899999999"/>
    <x v="1"/>
  </r>
  <r>
    <n v="4557523.1158380006"/>
    <n v="89107"/>
    <n v="2044649.2220000001"/>
    <x v="0"/>
  </r>
  <r>
    <n v="2318317.3213439998"/>
    <n v="48368"/>
    <n v="1076284.736"/>
    <x v="0"/>
  </r>
  <r>
    <n v="2267863.6774559999"/>
    <n v="48646"/>
    <n v="1129414.182"/>
    <x v="0"/>
  </r>
  <r>
    <n v="1071604.085"/>
    <n v="22040"/>
    <n v="493145"/>
    <x v="0"/>
  </r>
  <r>
    <n v="6691240.3895279998"/>
    <n v="181553"/>
    <n v="3640500.7560000001"/>
    <x v="0"/>
  </r>
  <r>
    <n v="3205752.5489599993"/>
    <n v="75590"/>
    <n v="1503636.28"/>
    <x v="0"/>
  </r>
  <r>
    <n v="1712178.2451199999"/>
    <n v="28784"/>
    <n v="662607.67999999993"/>
    <x v="0"/>
  </r>
  <r>
    <n v="1070581.7807999998"/>
    <n v="24535"/>
    <n v="545658.39999999991"/>
    <x v="0"/>
  </r>
  <r>
    <n v="877569.92747999984"/>
    <n v="22401"/>
    <n v="486997.74"/>
    <x v="0"/>
  </r>
  <r>
    <n v="3526691.9386"/>
    <n v="98086"/>
    <n v="1638036.2"/>
    <x v="0"/>
  </r>
  <r>
    <n v="3186718.55908"/>
    <n v="82283"/>
    <n v="1449826.4600000002"/>
    <x v="0"/>
  </r>
  <r>
    <n v="4408935.4156499999"/>
    <n v="115195"/>
    <n v="2063142.45"/>
    <x v="0"/>
  </r>
  <r>
    <n v="2266288.3188"/>
    <n v="65465"/>
    <n v="1095884.0999999999"/>
    <x v="0"/>
  </r>
  <r>
    <s v=""/>
    <s v=""/>
    <s v=""/>
    <x v="1"/>
  </r>
  <r>
    <n v="548098.94167999993"/>
    <n v="16378"/>
    <n v="293886.83199999999"/>
    <x v="0"/>
  </r>
  <r>
    <n v="1560732.616872"/>
    <n v="48708"/>
    <n v="869973.58799999999"/>
    <x v="0"/>
  </r>
  <r>
    <n v="990329.4626999998"/>
    <n v="31754"/>
    <n v="560458.1"/>
    <x v="0"/>
  </r>
  <r>
    <n v="513308.12584599998"/>
    <n v="16307"/>
    <n v="288862.19799999997"/>
    <x v="0"/>
  </r>
  <r>
    <n v="478713.99004"/>
    <n v="16055"/>
    <n v="275439.57999999996"/>
    <x v="0"/>
  </r>
  <r>
    <n v="1381293.0582480002"/>
    <n v="48966"/>
    <n v="877568.652"/>
    <x v="0"/>
  </r>
  <r>
    <s v=""/>
    <s v=""/>
    <s v=""/>
    <x v="0"/>
  </r>
  <r>
    <s v=""/>
    <s v=""/>
    <s v=""/>
    <x v="0"/>
  </r>
  <r>
    <n v="2698369.8927599997"/>
    <n v="116056"/>
    <n v="2058253.16"/>
    <x v="0"/>
  </r>
  <r>
    <n v="2064125.2846499998"/>
    <n v="63830"/>
    <n v="1137259.1100000001"/>
    <x v="0"/>
  </r>
  <r>
    <n v="4813802.9974079998"/>
    <n v="148557"/>
    <n v="2524280.5440000002"/>
    <x v="0"/>
  </r>
  <r>
    <n v="2599801.7110000001"/>
    <n v="43700"/>
    <n v="1015151"/>
    <x v="0"/>
  </r>
  <r>
    <n v="823951.48320000002"/>
    <n v="16738"/>
    <n v="381459.01999999996"/>
    <x v="0"/>
  </r>
  <r>
    <n v="2232963.84552"/>
    <n v="43828"/>
    <n v="1035217.36"/>
    <x v="0"/>
  </r>
  <r>
    <s v=""/>
    <s v=""/>
    <s v=""/>
    <x v="1"/>
  </r>
  <r>
    <n v="1101598.0696000003"/>
    <n v="13172"/>
    <n v="334832.24000000005"/>
    <x v="0"/>
  </r>
  <r>
    <n v="1149504.1500600001"/>
    <n v="13311"/>
    <n v="355004.37"/>
    <x v="0"/>
  </r>
  <r>
    <n v="2045864.3629999999"/>
    <n v="26050"/>
    <n v="649687"/>
    <x v="0"/>
  </r>
  <r>
    <n v="2031533.4997439999"/>
    <n v="23544"/>
    <n v="602114.25600000005"/>
    <x v="0"/>
  </r>
  <r>
    <n v="865521.48659200012"/>
    <n v="11632"/>
    <n v="288892.35199999996"/>
    <x v="0"/>
  </r>
  <r>
    <n v="2882289.007731"/>
    <n v="36723"/>
    <n v="889320.89099999995"/>
    <x v="0"/>
  </r>
  <r>
    <n v="735697.62985600007"/>
    <n v="11543"/>
    <n v="295223.76799999998"/>
    <x v="0"/>
  </r>
  <r>
    <n v="654627.71791999985"/>
    <n v="12319"/>
    <n v="295409.62"/>
    <x v="0"/>
  </r>
  <r>
    <n v="1931870.5451919998"/>
    <n v="35567"/>
    <n v="871782.73699999996"/>
    <x v="0"/>
  </r>
  <r>
    <n v="537761.45663999999"/>
    <n v="17720"/>
    <n v="317825.91999999998"/>
    <x v="0"/>
  </r>
  <r>
    <n v="526305.93566399987"/>
    <n v="17781"/>
    <n v="317817.59399999998"/>
    <x v="0"/>
  </r>
  <r>
    <n v="524860.43906400003"/>
    <n v="17797"/>
    <n v="311305.12400000001"/>
    <x v="0"/>
  </r>
  <r>
    <n v="992206.8164799998"/>
    <n v="35312"/>
    <n v="609838.24"/>
    <x v="0"/>
  </r>
  <r>
    <n v="1370118.6408800001"/>
    <n v="15545"/>
    <n v="407652.08"/>
    <x v="0"/>
  </r>
  <r>
    <n v="6130831.4100000001"/>
    <n v="163515"/>
    <n v="2943270"/>
    <x v="0"/>
  </r>
  <r>
    <n v="5369366.8506240007"/>
    <n v="147042"/>
    <n v="1859199.048"/>
    <x v="1"/>
  </r>
  <r>
    <n v="1158420.1199999999"/>
    <n v="28500"/>
    <n v="476519.99999999994"/>
    <x v="0"/>
  </r>
  <r>
    <n v="612654.27069000003"/>
    <n v="13981"/>
    <n v="246540.954"/>
    <x v="0"/>
  </r>
  <r>
    <n v="605853.10655999999"/>
    <n v="13936"/>
    <n v="247085.28"/>
    <x v="0"/>
  </r>
  <r>
    <n v="1853486.3734799998"/>
    <n v="41748"/>
    <n v="745869.76800000004"/>
    <x v="0"/>
  </r>
  <r>
    <n v="1357474.3065440001"/>
    <n v="32666"/>
    <n v="550030.10800000001"/>
    <x v="0"/>
  </r>
  <r>
    <n v="1157166.4207359999"/>
    <n v="27838"/>
    <n v="466787.58400000003"/>
    <x v="0"/>
  </r>
  <r>
    <n v="1838637.8752000001"/>
    <n v="41372"/>
    <n v="741386.24000000011"/>
    <x v="0"/>
  </r>
  <r>
    <n v="8355931.3260000004"/>
    <n v="196121"/>
    <n v="3713747.2560000001"/>
    <x v="0"/>
  </r>
  <r>
    <n v="7339654.8075960008"/>
    <n v="166849"/>
    <n v="3009288.5640000002"/>
    <x v="0"/>
  </r>
  <r>
    <n v="6348124.6254360005"/>
    <n v="144309"/>
    <n v="2602757.1240000003"/>
    <x v="0"/>
  </r>
  <r>
    <n v="2789331.7636800003"/>
    <n v="66555"/>
    <n v="1364643.7200000002"/>
    <x v="0"/>
  </r>
  <r>
    <n v="1892857.8243419998"/>
    <n v="45447"/>
    <n v="1089728.166"/>
    <x v="0"/>
  </r>
  <r>
    <n v="1500120.583632"/>
    <n v="35796"/>
    <n v="859175.59199999995"/>
    <x v="0"/>
  </r>
  <r>
    <n v="950703.66591200011"/>
    <n v="22846"/>
    <n v="549857.52800000005"/>
    <x v="0"/>
  </r>
  <r>
    <n v="2251691.6230079997"/>
    <n v="53748"/>
    <n v="1253725.84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776144.04120000009"/>
    <n v="29310"/>
    <n v="522655.92000000004"/>
    <x v="0"/>
  </r>
  <r>
    <n v="767023.66347600007"/>
    <n v="29428"/>
    <n v="518609.64400000003"/>
    <x v="0"/>
  </r>
  <r>
    <n v="4904846.9758080002"/>
    <n v="185193"/>
    <n v="2523069.432"/>
    <x v="1"/>
  </r>
  <r>
    <n v="6329799.222240001"/>
    <n v="149862"/>
    <n v="2649560.16"/>
    <x v="0"/>
  </r>
  <r>
    <n v="9066097.396639999"/>
    <n v="281474"/>
    <n v="5145344.7200000007"/>
    <x v="0"/>
  </r>
  <r>
    <n v="1032540.6124800001"/>
    <n v="30108"/>
    <n v="534718.08000000007"/>
    <x v="0"/>
  </r>
  <r>
    <n v="1708882.5431999997"/>
    <n v="36364"/>
    <n v="850190.32"/>
    <x v="0"/>
  </r>
  <r>
    <s v=""/>
    <s v=""/>
    <s v=""/>
    <x v="0"/>
  </r>
  <r>
    <s v=""/>
    <s v=""/>
    <s v=""/>
    <x v="0"/>
  </r>
  <r>
    <s v=""/>
    <s v=""/>
    <s v=""/>
    <x v="0"/>
  </r>
  <r>
    <n v="2039375.1161700001"/>
    <n v="37695"/>
    <n v="851869.30500000005"/>
    <x v="0"/>
  </r>
  <r>
    <n v="2146571.037"/>
    <n v="34610"/>
    <n v="795026.31"/>
    <x v="0"/>
  </r>
  <r>
    <n v="1520885.6837460001"/>
    <n v="23733"/>
    <n v="559766.53799999994"/>
    <x v="0"/>
  </r>
  <r>
    <n v="110780.58037200003"/>
    <n v="1842"/>
    <n v="42266.531999999999"/>
    <x v="0"/>
  </r>
  <r>
    <n v="112643.89311000002"/>
    <n v="1795"/>
    <n v="41367.57"/>
    <x v="0"/>
  </r>
  <r>
    <n v="1927505.8161000002"/>
    <n v="33534"/>
    <n v="748545.94799999997"/>
    <x v="0"/>
  </r>
  <r>
    <n v="3390748.9260480003"/>
    <n v="60556"/>
    <n v="1351973.2560000001"/>
    <x v="0"/>
  </r>
  <r>
    <n v="504161.41283999995"/>
    <n v="15948"/>
    <n v="283714.92"/>
    <x v="0"/>
  </r>
  <r>
    <n v="1384406.3391359998"/>
    <n v="48029"/>
    <n v="848288.19799999997"/>
    <x v="0"/>
  </r>
  <r>
    <n v="4919571.0159999998"/>
    <n v="152225"/>
    <n v="2673679.9"/>
    <x v="0"/>
  </r>
  <r>
    <n v="450597.56913599995"/>
    <n v="15942"/>
    <n v="279527.02799999999"/>
    <x v="0"/>
  </r>
  <r>
    <n v="2678032.3813499995"/>
    <n v="79865"/>
    <n v="1419201.05"/>
    <x v="0"/>
  </r>
  <r>
    <n v="9449740.2270480003"/>
    <n v="150149"/>
    <n v="3767839.0060000001"/>
    <x v="0"/>
  </r>
  <r>
    <n v="3502086.1158000003"/>
    <n v="111219"/>
    <n v="1979698.2000000002"/>
    <x v="0"/>
  </r>
  <r>
    <n v="3480547.0564040001"/>
    <n v="111641"/>
    <n v="2002616.2579999999"/>
    <x v="0"/>
  </r>
  <r>
    <n v="3334609.0811880003"/>
    <n v="111789"/>
    <n v="1981348.236"/>
    <x v="0"/>
  </r>
  <r>
    <n v="431962.8222"/>
    <n v="15925"/>
    <n v="285312.3"/>
    <x v="0"/>
  </r>
  <r>
    <n v="1353517.1608920002"/>
    <n v="35699"/>
    <n v="666428.93200000003"/>
    <x v="0"/>
  </r>
  <r>
    <n v="3897333.1849199999"/>
    <n v="102579"/>
    <n v="1919868.564"/>
    <x v="0"/>
  </r>
  <r>
    <n v="2031984.551275"/>
    <n v="54779"/>
    <n v="1025736.775"/>
    <x v="0"/>
  </r>
  <r>
    <n v="5131829.3094000006"/>
    <n v="131850"/>
    <n v="2518071.299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94185.8831199999"/>
    <n v="28405"/>
    <n v="737848.28"/>
    <x v="0"/>
  </r>
  <r>
    <n v="106381.093064"/>
    <n v="1964"/>
    <n v="44123.224000000002"/>
    <x v="0"/>
  </r>
  <r>
    <n v="1037180.493408"/>
    <n v="17736"/>
    <n v="407857.05599999998"/>
    <x v="0"/>
  </r>
  <r>
    <n v="1046845.4102999999"/>
    <n v="32293"/>
    <n v="584503.30000000005"/>
    <x v="0"/>
  </r>
  <r>
    <n v="558250.91710399999"/>
    <n v="16454"/>
    <n v="282087.37599999999"/>
    <x v="0"/>
  </r>
  <r>
    <n v="10562037.993984001"/>
    <n v="330016"/>
    <n v="5777920.1279999996"/>
    <x v="0"/>
  </r>
  <r>
    <n v="1078901.096256"/>
    <n v="32996"/>
    <n v="571754.68799999997"/>
    <x v="0"/>
  </r>
  <r>
    <n v="515012.89963199996"/>
    <n v="16051"/>
    <n v="283910.087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654161.07432000001"/>
    <n v="12594"/>
    <n v="292558.62"/>
    <x v="0"/>
  </r>
  <r>
    <n v="2067668.5329000002"/>
    <n v="31337"/>
    <n v="825416.58"/>
    <x v="0"/>
  </r>
  <r>
    <n v="6733448.8536"/>
    <n v="92424"/>
    <n v="2416887.6"/>
    <x v="0"/>
  </r>
  <r>
    <n v="2363116.8702399996"/>
    <n v="70448"/>
    <n v="1239180.32"/>
    <x v="0"/>
  </r>
  <r>
    <s v=""/>
    <s v=""/>
    <s v=""/>
    <x v="0"/>
  </r>
  <r>
    <n v="721233.28559999994"/>
    <n v="43283"/>
    <n v="688199.70000000007"/>
    <x v="0"/>
  </r>
  <r>
    <s v=""/>
    <s v=""/>
    <s v=""/>
    <x v="0"/>
  </r>
  <r>
    <s v=""/>
    <s v=""/>
    <s v=""/>
    <x v="0"/>
  </r>
  <r>
    <n v="3139406.5628639995"/>
    <n v="82797"/>
    <n v="1471137.0960000001"/>
    <x v="0"/>
  </r>
  <r>
    <n v="2480633.9414220001"/>
    <n v="65611"/>
    <n v="1164070.362"/>
    <x v="0"/>
  </r>
  <r>
    <n v="1192758.5148800001"/>
    <n v="32602"/>
    <n v="557363.79200000002"/>
    <x v="0"/>
  </r>
  <r>
    <n v="1574420.6399739999"/>
    <n v="185243"/>
    <n v="2953884.878"/>
    <x v="0"/>
  </r>
  <r>
    <s v=""/>
    <s v=""/>
    <s v=""/>
    <x v="0"/>
  </r>
  <r>
    <s v=""/>
    <s v=""/>
    <s v=""/>
    <x v="0"/>
  </r>
  <r>
    <s v=""/>
    <s v=""/>
    <s v=""/>
    <x v="0"/>
  </r>
  <r>
    <n v="514446.66"/>
    <n v="15162"/>
    <n v="219849"/>
    <x v="1"/>
  </r>
  <r>
    <n v="4690767.4740300002"/>
    <n v="115445"/>
    <n v="1844580.21"/>
    <x v="0"/>
  </r>
  <r>
    <n v="1492294.883772"/>
    <n v="23199"/>
    <n v="525086.16599999997"/>
    <x v="0"/>
  </r>
  <r>
    <n v="4550514.7520559989"/>
    <n v="61978"/>
    <n v="1306868.108"/>
    <x v="0"/>
  </r>
  <r>
    <n v="2653055.1709199999"/>
    <n v="79065"/>
    <n v="1813434.84"/>
    <x v="0"/>
  </r>
  <r>
    <n v="2134853.67368"/>
    <n v="31610"/>
    <n v="751180.04"/>
    <x v="0"/>
  </r>
  <r>
    <n v="2411439.2381039998"/>
    <n v="35438"/>
    <n v="818546.924"/>
    <x v="0"/>
  </r>
  <r>
    <n v="1314725.6759560001"/>
    <n v="21049"/>
    <n v="489473.44600000005"/>
    <x v="0"/>
  </r>
  <r>
    <n v="3539070.1439279998"/>
    <n v="63387"/>
    <n v="1517611.554"/>
    <x v="0"/>
  </r>
  <r>
    <n v="2836189.0907999999"/>
    <n v="39780"/>
    <n v="546577.19999999995"/>
    <x v="1"/>
  </r>
  <r>
    <n v="10967308.74525"/>
    <n v="153725"/>
    <n v="2079899.25"/>
    <x v="1"/>
  </r>
  <r>
    <n v="1164634.9199999997"/>
    <n v="16332"/>
    <n v="244980"/>
    <x v="1"/>
  </r>
  <r>
    <n v="1235185.6694820002"/>
    <n v="24567"/>
    <n v="566858.95799999998"/>
    <x v="0"/>
  </r>
  <r>
    <n v="211149.23447999998"/>
    <n v="3106"/>
    <n v="69686.216"/>
    <x v="0"/>
  </r>
  <r>
    <n v="1481072.06268"/>
    <n v="62973"/>
    <n v="1037165.3099999999"/>
    <x v="0"/>
  </r>
  <r>
    <n v="1180472.4509099999"/>
    <n v="30981"/>
    <n v="567262.11"/>
    <x v="0"/>
  </r>
  <r>
    <n v="1045628.1664500001"/>
    <n v="20645"/>
    <n v="344977.95"/>
    <x v="0"/>
  </r>
  <r>
    <n v="352656.62692000001"/>
    <n v="15223"/>
    <n v="269203.53200000001"/>
    <x v="0"/>
  </r>
  <r>
    <n v="346644.87980399997"/>
    <n v="14967"/>
    <n v="270393.82199999999"/>
    <x v="0"/>
  </r>
  <r>
    <n v="2129762.3300879998"/>
    <n v="59313"/>
    <n v="1025403.144"/>
    <x v="0"/>
  </r>
  <r>
    <n v="1033412.287824"/>
    <n v="30071"/>
    <n v="520348.58399999997"/>
    <x v="0"/>
  </r>
  <r>
    <n v="2073955.9199000001"/>
    <n v="59482"/>
    <n v="1034391.98"/>
    <x v="0"/>
  </r>
  <r>
    <n v="13946744.2842"/>
    <n v="164214"/>
    <n v="4207162.68"/>
    <x v="0"/>
  </r>
  <r>
    <n v="8425367.6839799993"/>
    <n v="117629"/>
    <n v="2830153.7399999998"/>
    <x v="0"/>
  </r>
  <r>
    <n v="6443685.4919400001"/>
    <n v="80271"/>
    <n v="2012393.97"/>
    <x v="0"/>
  </r>
  <r>
    <n v="4950258.3915999988"/>
    <n v="61112"/>
    <n v="1462410.16"/>
    <x v="0"/>
  </r>
  <r>
    <n v="8204329.2594999988"/>
    <n v="102190"/>
    <n v="2518983.5"/>
    <x v="0"/>
  </r>
  <r>
    <n v="5908.7339999999995"/>
    <n v="117"/>
    <n v="2667.6"/>
    <x v="0"/>
  </r>
  <r>
    <n v="666377.41631999996"/>
    <n v="14160"/>
    <n v="251368.31999999998"/>
    <x v="0"/>
  </r>
  <r>
    <n v="1777688.2141199999"/>
    <n v="41167"/>
    <n v="759695.81799999997"/>
    <x v="0"/>
  </r>
  <r>
    <n v="2424641.5134720001"/>
    <n v="26916"/>
    <n v="583969.53600000008"/>
    <x v="0"/>
  </r>
  <r>
    <n v="9919816.8126719985"/>
    <n v="126282"/>
    <n v="2731227.0959999999"/>
    <x v="0"/>
  </r>
  <r>
    <s v=""/>
    <s v=""/>
    <s v=""/>
    <x v="0"/>
  </r>
  <r>
    <s v=""/>
    <s v=""/>
    <s v=""/>
    <x v="1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667976.0638800003"/>
    <n v="26908"/>
    <n v="597626.68000000005"/>
    <x v="0"/>
  </r>
  <r>
    <n v="1353417.5699099998"/>
    <n v="24633"/>
    <n v="576658.53"/>
    <x v="0"/>
  </r>
  <r>
    <n v="2293.1685000000002"/>
    <n v="105"/>
    <n v="1777.6499999999999"/>
    <x v="0"/>
  </r>
  <r>
    <n v="357740.04672000004"/>
    <n v="14112"/>
    <n v="241879.68000000002"/>
    <x v="0"/>
  </r>
  <r>
    <n v="1107426.1347599998"/>
    <n v="42009"/>
    <n v="745239.65999999992"/>
    <x v="0"/>
  </r>
  <r>
    <n v="708550.40256000008"/>
    <n v="27824"/>
    <n v="477459.84"/>
    <x v="0"/>
  </r>
  <r>
    <n v="1819678.7011800001"/>
    <n v="70167"/>
    <n v="1241254.23"/>
    <x v="0"/>
  </r>
  <r>
    <n v="2540.9311199999993"/>
    <n v="117"/>
    <n v="1951.56"/>
    <x v="0"/>
  </r>
  <r>
    <n v="703855.35989999992"/>
    <n v="27159"/>
    <n v="467677.98"/>
    <x v="0"/>
  </r>
  <r>
    <n v="2531055.9273999999"/>
    <n v="97867"/>
    <n v="1678419.0499999998"/>
    <x v="0"/>
  </r>
  <r>
    <n v="649499.45279999997"/>
    <n v="27581"/>
    <n v="492045.04"/>
    <x v="0"/>
  </r>
  <r>
    <n v="1271528.95156"/>
    <n v="56273"/>
    <n v="966207.41000000015"/>
    <x v="0"/>
  </r>
  <r>
    <n v="1916638.8155199999"/>
    <n v="83512"/>
    <n v="1431395.68"/>
    <x v="0"/>
  </r>
  <r>
    <n v="865147.33031999983"/>
    <n v="12187"/>
    <n v="272745.06"/>
    <x v="0"/>
  </r>
  <r>
    <n v="1499758.8091200001"/>
    <n v="24596"/>
    <n v="571119.12"/>
    <x v="0"/>
  </r>
  <r>
    <n v="351427.75703199999"/>
    <n v="14138"/>
    <n v="246962.584"/>
    <x v="0"/>
  </r>
  <r>
    <n v="726938.29084199993"/>
    <n v="28131"/>
    <n v="495865.13699999999"/>
    <x v="0"/>
  </r>
  <r>
    <n v="1429413.2366399998"/>
    <n v="26934"/>
    <n v="600089.52"/>
    <x v="0"/>
  </r>
  <r>
    <n v="5119077.7439999999"/>
    <n v="88947"/>
    <n v="2132949.06"/>
    <x v="0"/>
  </r>
  <r>
    <n v="2251290.9342"/>
    <n v="38973"/>
    <n v="930285.51"/>
    <x v="0"/>
  </r>
  <r>
    <n v="2168862.048"/>
    <n v="37764"/>
    <n v="903692.52"/>
    <x v="0"/>
  </r>
  <r>
    <s v=""/>
    <s v=""/>
    <s v=""/>
    <x v="0"/>
  </r>
  <r>
    <s v=""/>
    <s v=""/>
    <s v=""/>
    <x v="0"/>
  </r>
  <r>
    <s v=""/>
    <s v=""/>
    <s v=""/>
    <x v="0"/>
  </r>
  <r>
    <n v="6731705.7698940001"/>
    <n v="101234"/>
    <n v="2420606.1740000001"/>
    <x v="0"/>
  </r>
  <r>
    <n v="3984199.2430799995"/>
    <n v="50190"/>
    <n v="1295253.3299999998"/>
    <x v="0"/>
  </r>
  <r>
    <n v="1344394.000488"/>
    <n v="26003"/>
    <n v="605037.804"/>
    <x v="0"/>
  </r>
  <r>
    <n v="6345879.3588959994"/>
    <n v="84958"/>
    <n v="2119532.1839999999"/>
    <x v="0"/>
  </r>
  <r>
    <n v="2051162.7200639998"/>
    <n v="33226"/>
    <n v="744794.01600000006"/>
    <x v="0"/>
  </r>
  <r>
    <n v="3427128.0588799994"/>
    <n v="53528"/>
    <n v="1216156.1599999999"/>
    <x v="0"/>
  </r>
  <r>
    <n v="17288432.699519999"/>
    <n v="251840"/>
    <n v="6496968.3199999994"/>
    <x v="0"/>
  </r>
  <r>
    <n v="2787663.9660999998"/>
    <n v="33475"/>
    <n v="797843.15"/>
    <x v="0"/>
  </r>
  <r>
    <n v="1627643.88072"/>
    <n v="21915"/>
    <n v="517369.32"/>
    <x v="0"/>
  </r>
  <r>
    <n v="16075821.629867999"/>
    <n v="189631"/>
    <n v="4538628.3540000003"/>
    <x v="0"/>
  </r>
  <r>
    <n v="2119878.460128"/>
    <n v="33319"/>
    <n v="764471.135999999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2371535.5091899997"/>
    <n v="62110"/>
    <n v="1327104.3700000001"/>
    <x v="0"/>
  </r>
  <r>
    <n v="1763963.0323200002"/>
    <n v="32796"/>
    <n v="821211.84"/>
    <x v="0"/>
  </r>
  <r>
    <n v="277532.76402"/>
    <n v="13851"/>
    <n v="218014.74"/>
    <x v="0"/>
  </r>
  <r>
    <n v="78662.059199999989"/>
    <n v="2664"/>
    <n v="46353.599999999999"/>
    <x v="0"/>
  </r>
  <r>
    <n v="881902.44659999991"/>
    <n v="19724"/>
    <n v="432941.8"/>
    <x v="0"/>
  </r>
  <r>
    <n v="147855.53694999998"/>
    <n v="5665"/>
    <n v="103612.84999999999"/>
    <x v="0"/>
  </r>
  <r>
    <n v="233049.18230000001"/>
    <n v="7678"/>
    <n v="146112.34"/>
    <x v="0"/>
  </r>
  <r>
    <n v="5525776.8005439993"/>
    <n v="123706"/>
    <n v="2760128.2720000003"/>
    <x v="0"/>
  </r>
  <r>
    <n v="6756972.9166799998"/>
    <n v="114034"/>
    <n v="2608869.852"/>
    <x v="0"/>
  </r>
  <r>
    <n v="753672.28607999999"/>
    <n v="17313"/>
    <n v="397506.48000000004"/>
    <x v="0"/>
  </r>
  <r>
    <n v="5441548.6710000001"/>
    <n v="113217"/>
    <n v="2513417.4"/>
    <x v="0"/>
  </r>
  <r>
    <n v="3625510.2695999998"/>
    <n v="74940"/>
    <n v="1683152.4000000001"/>
    <x v="0"/>
  </r>
  <r>
    <n v="2478526.8354000002"/>
    <n v="52751"/>
    <n v="1218548.1000000001"/>
    <x v="0"/>
  </r>
  <r>
    <n v="3918206.7111600004"/>
    <n v="79139"/>
    <n v="1844730.0899999999"/>
    <x v="0"/>
  </r>
  <r>
    <n v="1375189.7702399998"/>
    <n v="35698"/>
    <n v="822481.91999999993"/>
    <x v="0"/>
  </r>
  <r>
    <n v="2312745.9389999998"/>
    <n v="61245"/>
    <n v="1359639"/>
    <x v="0"/>
  </r>
  <r>
    <n v="3524596.1190000004"/>
    <n v="93370"/>
    <n v="2105493.5"/>
    <x v="0"/>
  </r>
  <r>
    <n v="2111434.8505800003"/>
    <n v="38942"/>
    <n v="892784.2919999999"/>
    <x v="0"/>
  </r>
  <r>
    <n v="636984.83754000021"/>
    <n v="13469"/>
    <n v="318811.23000000004"/>
    <x v="0"/>
  </r>
  <r>
    <n v="2343175.1346080001"/>
    <n v="63343"/>
    <n v="1125985.1680000001"/>
    <x v="0"/>
  </r>
  <r>
    <n v="264187.79494399996"/>
    <n v="7232"/>
    <n v="128122.11200000001"/>
    <x v="0"/>
  </r>
  <r>
    <n v="704635.52590399992"/>
    <n v="11807"/>
    <n v="270805.35200000001"/>
    <x v="0"/>
  </r>
  <r>
    <n v="6861397.9996800013"/>
    <n v="151179"/>
    <n v="3363430.392"/>
    <x v="0"/>
  </r>
  <r>
    <n v="464894.42815199995"/>
    <n v="11607"/>
    <n v="262503.91200000001"/>
    <x v="0"/>
  </r>
  <r>
    <n v="846381.92149999994"/>
    <n v="16385"/>
    <n v="393666.01"/>
    <x v="0"/>
  </r>
  <r>
    <n v="583510.16371199989"/>
    <n v="12887"/>
    <n v="287019.26399999997"/>
    <x v="0"/>
  </r>
  <r>
    <n v="445637.38595999999"/>
    <n v="8209"/>
    <n v="201645.87599999999"/>
    <x v="0"/>
  </r>
  <r>
    <n v="367583.41329599998"/>
    <n v="6028"/>
    <n v="144889.008"/>
    <x v="0"/>
  </r>
  <r>
    <n v="391927.97750400001"/>
    <n v="6341"/>
    <n v="152145.954"/>
    <x v="0"/>
  </r>
  <r>
    <n v="382079.37945599994"/>
    <n v="8208"/>
    <n v="189900.288"/>
    <x v="0"/>
  </r>
  <r>
    <n v="4072763.6448479998"/>
    <n v="74444"/>
    <n v="1725016.368"/>
    <x v="0"/>
  </r>
  <r>
    <n v="476767.69920000009"/>
    <n v="14664"/>
    <n v="256326.72"/>
    <x v="0"/>
  </r>
  <r>
    <n v="517188.76070400001"/>
    <n v="14826"/>
    <n v="259632.91200000001"/>
    <x v="0"/>
  </r>
  <r>
    <n v="418830.07082399994"/>
    <n v="16481"/>
    <n v="288450.462"/>
    <x v="0"/>
  </r>
  <r>
    <n v="770373.03071999981"/>
    <n v="32541"/>
    <n v="576626.52"/>
    <x v="0"/>
  </r>
  <r>
    <n v="1165959.7770239997"/>
    <n v="48636"/>
    <n v="872724.38399999996"/>
    <x v="0"/>
  </r>
  <r>
    <n v="753289.61731999984"/>
    <n v="31739"/>
    <n v="530485.64599999995"/>
    <x v="0"/>
  </r>
  <r>
    <n v="709462.52285999991"/>
    <n v="32162"/>
    <n v="547847.50799999991"/>
    <x v="0"/>
  </r>
  <r>
    <n v="1520433.7962479999"/>
    <n v="64698"/>
    <n v="1141466.814"/>
    <x v="0"/>
  </r>
  <r>
    <n v="1913257.0984799999"/>
    <n v="80934"/>
    <n v="1422495.9839999999"/>
    <x v="0"/>
  </r>
  <r>
    <n v="1157579.8006500001"/>
    <n v="48195"/>
    <n v="867750.97499999998"/>
    <x v="0"/>
  </r>
  <r>
    <n v="339854.76777999999"/>
    <n v="16265"/>
    <n v="289484.46999999997"/>
    <x v="0"/>
  </r>
  <r>
    <n v="490750.13806000003"/>
    <n v="17297"/>
    <n v="294567.91000000003"/>
    <x v="0"/>
  </r>
  <r>
    <n v="411271.41427199997"/>
    <n v="14064"/>
    <n v="245388.67199999999"/>
    <x v="0"/>
  </r>
  <r>
    <n v="379198.99670400005"/>
    <n v="14064"/>
    <n v="248004.576"/>
    <x v="0"/>
  </r>
  <r>
    <n v="416853.70266000007"/>
    <n v="13907"/>
    <n v="245931.38800000001"/>
    <x v="0"/>
  </r>
  <r>
    <n v="327313.56873599999"/>
    <n v="13833"/>
    <n v="236156.976"/>
    <x v="0"/>
  </r>
  <r>
    <n v="1652065.8860160003"/>
    <n v="58128"/>
    <n v="986897.18400000012"/>
    <x v="0"/>
  </r>
  <r>
    <n v="888643.58927999996"/>
    <n v="15017"/>
    <n v="327670.94"/>
    <x v="0"/>
  </r>
  <r>
    <n v="456261.14159999997"/>
    <n v="16155"/>
    <n v="288043.64999999997"/>
    <x v="0"/>
  </r>
  <r>
    <n v="1518548.4369000001"/>
    <n v="48389"/>
    <n v="856485.29999999993"/>
    <x v="0"/>
  </r>
  <r>
    <n v="419674.57560000004"/>
    <n v="15930"/>
    <n v="264278.7"/>
    <x v="0"/>
  </r>
  <r>
    <n v="441596.16080000001"/>
    <n v="16036"/>
    <n v="281271.44"/>
    <x v="0"/>
  </r>
  <r>
    <n v="926331.99359999993"/>
    <n v="32448"/>
    <n v="566217.6"/>
    <x v="0"/>
  </r>
  <r>
    <n v="895236.5743199999"/>
    <n v="32514"/>
    <n v="547210.62"/>
    <x v="0"/>
  </r>
  <r>
    <n v="1391059.1221999996"/>
    <n v="47564"/>
    <n v="839504.6"/>
    <x v="0"/>
  </r>
  <r>
    <n v="1929229.4993999996"/>
    <n v="64874"/>
    <n v="1112589.0999999999"/>
    <x v="0"/>
  </r>
  <r>
    <n v="2409376.8038400006"/>
    <n v="81112"/>
    <n v="1394315.28"/>
    <x v="0"/>
  </r>
  <r>
    <n v="450853.00650000002"/>
    <n v="16006"/>
    <n v="280905.3"/>
    <x v="0"/>
  </r>
  <r>
    <n v="5173602.7303999998"/>
    <n v="167150"/>
    <n v="2969921.2"/>
    <x v="0"/>
  </r>
  <r>
    <n v="260872.60634400003"/>
    <n v="7049"/>
    <n v="125782.35600000001"/>
    <x v="0"/>
  </r>
  <r>
    <n v="1968233.9720400001"/>
    <n v="33765"/>
    <n v="776730.06"/>
    <x v="0"/>
  </r>
  <r>
    <n v="2469048.2368000001"/>
    <n v="44840"/>
    <n v="1005312.8"/>
    <x v="0"/>
  </r>
  <r>
    <n v="3264839.1403199998"/>
    <n v="65880"/>
    <n v="1510101.36"/>
    <x v="0"/>
  </r>
  <r>
    <n v="2032138.0422"/>
    <n v="47880"/>
    <n v="1072368.3599999999"/>
    <x v="0"/>
  </r>
  <r>
    <n v="320004.59475600003"/>
    <n v="6299"/>
    <n v="144536.85400000002"/>
    <x v="0"/>
  </r>
  <r>
    <n v="833589.12887999997"/>
    <n v="16551"/>
    <n v="422712.54"/>
    <x v="0"/>
  </r>
  <r>
    <n v="499819.31798400002"/>
    <n v="11832"/>
    <n v="260729.95200000002"/>
    <x v="0"/>
  </r>
  <r>
    <n v="405229.80966600002"/>
    <n v="9546"/>
    <n v="212942.62199999997"/>
    <x v="0"/>
  </r>
  <r>
    <n v="305687.04000000004"/>
    <n v="6400"/>
    <n v="144192"/>
    <x v="0"/>
  </r>
  <r>
    <n v="1610027.759332"/>
    <n v="49366"/>
    <n v="1098245.402"/>
    <x v="0"/>
  </r>
  <r>
    <n v="5099639.4091439992"/>
    <n v="97686"/>
    <n v="2214346.2480000001"/>
    <x v="0"/>
  </r>
  <r>
    <n v="92212.281816000002"/>
    <n v="3193"/>
    <n v="63770.596000000005"/>
    <x v="0"/>
  </r>
  <r>
    <n v="103715.58395099999"/>
    <n v="3101"/>
    <n v="59232.200999999994"/>
    <x v="0"/>
  </r>
  <r>
    <n v="6279027.3254939988"/>
    <n v="111881"/>
    <n v="2851511.0469999998"/>
    <x v="0"/>
  </r>
  <r>
    <n v="4464824.2630380001"/>
    <n v="88771"/>
    <n v="2265258.378"/>
    <x v="0"/>
  </r>
  <r>
    <n v="248797.641148"/>
    <n v="4858"/>
    <n v="110971.29399999999"/>
    <x v="0"/>
  </r>
  <r>
    <n v="2732879.1213719998"/>
    <n v="55956"/>
    <n v="1277643.348"/>
    <x v="0"/>
  </r>
  <r>
    <n v="4639500.9318399988"/>
    <n v="89120"/>
    <n v="2155901.92"/>
    <x v="0"/>
  </r>
  <r>
    <n v="2790181.61136"/>
    <n v="59345"/>
    <n v="1307489.04"/>
    <x v="0"/>
  </r>
  <r>
    <n v="555395.12448000011"/>
    <n v="11235"/>
    <n v="255236.73"/>
    <x v="0"/>
  </r>
  <r>
    <n v="75049.425216000003"/>
    <n v="1616"/>
    <n v="36734.911999999997"/>
    <x v="0"/>
  </r>
  <r>
    <n v="666209.75311799988"/>
    <n v="15951"/>
    <n v="350268.00900000002"/>
    <x v="0"/>
  </r>
  <r>
    <n v="861047.76627199992"/>
    <n v="19912"/>
    <n v="441110.53599999996"/>
    <x v="0"/>
  </r>
  <r>
    <n v="836038.53960000002"/>
    <n v="19961"/>
    <n v="455110.8"/>
    <x v="0"/>
  </r>
  <r>
    <n v="185052.36661"/>
    <n v="4031"/>
    <n v="94655.941999999995"/>
    <x v="0"/>
  </r>
  <r>
    <n v="851893.85555399989"/>
    <n v="19303"/>
    <n v="430032.234"/>
    <x v="0"/>
  </r>
  <r>
    <n v="1634748.8806680003"/>
    <n v="34823"/>
    <n v="817783.33200000005"/>
    <x v="0"/>
  </r>
  <r>
    <n v="1226900.7035999999"/>
    <n v="28116"/>
    <n v="629179.848"/>
    <x v="0"/>
  </r>
  <r>
    <n v="1212456.4145540001"/>
    <n v="19939"/>
    <n v="463123.15299999999"/>
    <x v="0"/>
  </r>
  <r>
    <n v="2341926.16218"/>
    <n v="37165"/>
    <n v="937895.94000000006"/>
    <x v="0"/>
  </r>
  <r>
    <n v="614110.07400000002"/>
    <n v="11500"/>
    <n v="269583"/>
    <x v="0"/>
  </r>
  <r>
    <n v="264424.14079999999"/>
    <n v="5528"/>
    <n v="130903.03999999999"/>
    <x v="0"/>
  </r>
  <r>
    <n v="6642709.4770560013"/>
    <n v="132507"/>
    <n v="3098278.6740000001"/>
    <x v="0"/>
  </r>
  <r>
    <n v="6403594.5642240001"/>
    <n v="133887"/>
    <n v="3157591.0079999999"/>
    <x v="0"/>
  </r>
  <r>
    <n v="656760.79184800002"/>
    <n v="13709"/>
    <n v="321311.54199999996"/>
    <x v="0"/>
  </r>
  <r>
    <n v="409857.53054400004"/>
    <n v="14646"/>
    <n v="257125.17600000001"/>
    <x v="0"/>
  </r>
  <r>
    <n v="506763.44798400009"/>
    <n v="15636"/>
    <n v="280134.576"/>
    <x v="0"/>
  </r>
  <r>
    <n v="2467916.7190019996"/>
    <n v="79569"/>
    <n v="1425717.3419999999"/>
    <x v="0"/>
  </r>
  <r>
    <n v="1764017.535872"/>
    <n v="62936"/>
    <n v="1108051.216"/>
    <x v="0"/>
  </r>
  <r>
    <n v="1412286.64408"/>
    <n v="25048"/>
    <n v="606913.04"/>
    <x v="0"/>
  </r>
  <r>
    <n v="1432337.2840700003"/>
    <n v="26473"/>
    <n v="641440.79"/>
    <x v="0"/>
  </r>
  <r>
    <n v="1120906.5926400002"/>
    <n v="18493"/>
    <n v="457886.68000000005"/>
    <x v="0"/>
  </r>
  <r>
    <n v="2464345.8835200001"/>
    <n v="60244"/>
    <n v="1006677.2400000001"/>
    <x v="0"/>
  </r>
  <r>
    <n v="1988042.6808000004"/>
    <n v="45480"/>
    <n v="810453.6"/>
    <x v="0"/>
  </r>
  <r>
    <n v="1801994.0481"/>
    <n v="45027"/>
    <n v="755553.06"/>
    <x v="0"/>
  </r>
  <r>
    <n v="1257506.5468499998"/>
    <n v="30465"/>
    <n v="547456.04999999993"/>
    <x v="0"/>
  </r>
  <r>
    <n v="596592.41039999994"/>
    <n v="15096"/>
    <n v="259953.1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567852.34327199985"/>
    <n v="15881"/>
    <n v="282935.89600000001"/>
    <x v="0"/>
  </r>
  <r>
    <n v="1048985.850176"/>
    <n v="11888"/>
    <n v="312012.44799999997"/>
    <x v="0"/>
  </r>
  <r>
    <n v="2160438.7681169999"/>
    <n v="58023"/>
    <n v="1064780.0729999999"/>
    <x v="0"/>
  </r>
  <r>
    <n v="1694685.4924999999"/>
    <n v="47642"/>
    <n v="851600.75"/>
    <x v="0"/>
  </r>
  <r>
    <n v="2751846.936216"/>
    <n v="63623"/>
    <n v="1133380.122"/>
    <x v="0"/>
  </r>
  <r>
    <n v="699537.79474799999"/>
    <n v="15861"/>
    <n v="284133.95400000003"/>
    <x v="0"/>
  </r>
  <r>
    <n v="669233.81559999997"/>
    <n v="15869"/>
    <n v="284055.09999999998"/>
    <x v="0"/>
  </r>
  <r>
    <n v="1471007.2902780003"/>
    <n v="31607"/>
    <n v="564469.41300000006"/>
    <x v="0"/>
  </r>
  <r>
    <n v="4025656.3821949996"/>
    <n v="95365"/>
    <n v="1693587.0349999999"/>
    <x v="0"/>
  </r>
  <r>
    <n v="2678601.8745599999"/>
    <n v="63592"/>
    <n v="1142748.24"/>
    <x v="0"/>
  </r>
  <r>
    <n v="3315949.1634569997"/>
    <n v="79143"/>
    <n v="1405658.8229999999"/>
    <x v="0"/>
  </r>
  <r>
    <n v="2504704.9721399997"/>
    <n v="46693"/>
    <n v="1210002.402"/>
    <x v="0"/>
  </r>
  <r>
    <n v="2525689.6120279995"/>
    <n v="61598"/>
    <n v="1088190.2679999999"/>
    <x v="0"/>
  </r>
  <r>
    <n v="2386721.2958400003"/>
    <n v="60101"/>
    <n v="1072201.8400000001"/>
    <x v="0"/>
  </r>
  <r>
    <n v="1158154.9850199998"/>
    <n v="31105"/>
    <n v="559765.57999999996"/>
    <x v="0"/>
  </r>
  <r>
    <n v="1120477.006912"/>
    <n v="30232"/>
    <n v="541031.87199999997"/>
    <x v="0"/>
  </r>
  <r>
    <n v="585977.27930400008"/>
    <n v="15809"/>
    <n v="280103.86200000002"/>
    <x v="0"/>
  </r>
  <r>
    <n v="612297.46799999999"/>
    <n v="14856"/>
    <n v="263694"/>
    <x v="0"/>
  </r>
  <r>
    <n v="2589998.0290800002"/>
    <n v="62338"/>
    <n v="1121211.2680000002"/>
    <x v="0"/>
  </r>
  <r>
    <n v="2546487.3260879996"/>
    <n v="62232"/>
    <n v="1103808.9839999999"/>
    <x v="0"/>
  </r>
  <r>
    <n v="2673289.5672960002"/>
    <n v="66799"/>
    <n v="1173524.8320000002"/>
    <x v="0"/>
  </r>
  <r>
    <n v="851593.05504000001"/>
    <n v="15080"/>
    <n v="387616.32"/>
    <x v="0"/>
  </r>
  <r>
    <n v="411384.02360000007"/>
    <n v="10558"/>
    <n v="184891.696"/>
    <x v="0"/>
  </r>
  <r>
    <n v="3009735.7060269993"/>
    <n v="74527"/>
    <n v="1333511.611"/>
    <x v="0"/>
  </r>
  <r>
    <n v="646781.48427200003"/>
    <n v="15799"/>
    <n v="280843.02399999998"/>
    <x v="0"/>
  </r>
  <r>
    <n v="2011116.6060700002"/>
    <n v="31105"/>
    <n v="805090.71499999997"/>
    <x v="0"/>
  </r>
  <r>
    <n v="525044.21619999991"/>
    <n v="13639"/>
    <n v="241955.86"/>
    <x v="0"/>
  </r>
  <r>
    <n v="1874983.8428159999"/>
    <n v="44816"/>
    <n v="797187.00800000003"/>
    <x v="0"/>
  </r>
  <r>
    <n v="750713.97037200001"/>
    <n v="16194"/>
    <n v="286860.516"/>
    <x v="0"/>
  </r>
  <r>
    <n v="658192.75569999998"/>
    <n v="15775"/>
    <n v="282971.94999999995"/>
    <x v="0"/>
  </r>
  <r>
    <n v="650446.97961599985"/>
    <n v="15764"/>
    <n v="274798.04799999995"/>
    <x v="0"/>
  </r>
  <r>
    <n v="2194497.7800479997"/>
    <n v="38244"/>
    <n v="992087.60399999993"/>
    <x v="0"/>
  </r>
  <r>
    <n v="2752643.0182949998"/>
    <n v="71583"/>
    <n v="1241607.135"/>
    <x v="0"/>
  </r>
  <r>
    <n v="1505635.6694400001"/>
    <n v="37256"/>
    <n v="657195.84"/>
    <x v="0"/>
  </r>
  <r>
    <n v="3434825.9879999999"/>
    <n v="88605"/>
    <n v="1665774"/>
    <x v="0"/>
  </r>
  <r>
    <n v="1657402.71006"/>
    <n v="38265"/>
    <n v="683183.30999999994"/>
    <x v="0"/>
  </r>
  <r>
    <n v="520423.4822400001"/>
    <n v="14061"/>
    <n v="249723.36000000002"/>
    <x v="0"/>
  </r>
  <r>
    <n v="2109438.45144"/>
    <n v="58098"/>
    <n v="1029496.5599999999"/>
    <x v="0"/>
  </r>
  <r>
    <n v="2507932.0804999997"/>
    <n v="71911"/>
    <n v="1344735.7"/>
    <x v="0"/>
  </r>
  <r>
    <n v="4627117.7877600007"/>
    <n v="130401"/>
    <n v="2326353.84"/>
    <x v="0"/>
  </r>
  <r>
    <n v="2226104.21264"/>
    <n v="58534"/>
    <n v="1099853.8599999999"/>
    <x v="0"/>
  </r>
  <r>
    <n v="1977249.0794799996"/>
    <n v="51586"/>
    <n v="901207.41999999993"/>
    <x v="0"/>
  </r>
  <r>
    <n v="443685.64981000003"/>
    <n v="12233"/>
    <n v="214444.49000000002"/>
    <x v="0"/>
  </r>
  <r>
    <n v="1330576.5914999999"/>
    <n v="37074"/>
    <n v="650648.70000000007"/>
    <x v="0"/>
  </r>
  <r>
    <n v="2705577.1849799999"/>
    <n v="76529"/>
    <n v="1356859.17"/>
    <x v="0"/>
  </r>
  <r>
    <n v="1110809.0952000001"/>
    <n v="30114"/>
    <n v="533017.79999999993"/>
    <x v="0"/>
  </r>
  <r>
    <n v="401733.38010000007"/>
    <n v="15497"/>
    <n v="278016.18"/>
    <x v="0"/>
  </r>
  <r>
    <n v="412142.75621999992"/>
    <n v="16182"/>
    <n v="296292.42"/>
    <x v="0"/>
  </r>
  <r>
    <n v="436479.38"/>
    <n v="16430"/>
    <n v="294918.5"/>
    <x v="0"/>
  </r>
  <r>
    <n v="427613.80320000002"/>
    <n v="16452"/>
    <n v="295313.39999999997"/>
    <x v="0"/>
  </r>
  <r>
    <n v="661251.25143000006"/>
    <n v="25947"/>
    <n v="459521.37"/>
    <x v="0"/>
  </r>
  <r>
    <n v="464511.20610000007"/>
    <n v="13355"/>
    <n v="234246.69999999998"/>
    <x v="0"/>
  </r>
  <r>
    <n v="3710508.5140479994"/>
    <n v="112192"/>
    <n v="1992754.304"/>
    <x v="0"/>
  </r>
  <r>
    <n v="2219640.8832000005"/>
    <n v="62640"/>
    <n v="1067135.04"/>
    <x v="0"/>
  </r>
  <r>
    <n v="9470600.2032810003"/>
    <n v="258711"/>
    <n v="4550985.2010000004"/>
    <x v="0"/>
  </r>
  <r>
    <n v="12004836.185411999"/>
    <n v="321572"/>
    <n v="5659988.7719999999"/>
    <x v="0"/>
  </r>
  <r>
    <n v="1142845.496148"/>
    <n v="31476"/>
    <n v="560493.13199999998"/>
    <x v="0"/>
  </r>
  <r>
    <n v="1183613.77134"/>
    <n v="31785"/>
    <n v="563357.34"/>
    <x v="0"/>
  </r>
  <r>
    <n v="1680272.6773559998"/>
    <n v="47572"/>
    <n v="814480.21199999994"/>
    <x v="0"/>
  </r>
  <r>
    <n v="706546.80477600009"/>
    <n v="20138"/>
    <n v="447748.29200000002"/>
    <x v="0"/>
  </r>
  <r>
    <n v="1153611.1658820002"/>
    <n v="31722"/>
    <n v="562462.78200000001"/>
    <x v="0"/>
  </r>
  <r>
    <n v="3383172.6412399993"/>
    <n v="95114"/>
    <n v="1666587.5079999999"/>
    <x v="0"/>
  </r>
  <r>
    <n v="12262300.689618001"/>
    <n v="373903"/>
    <n v="6585553.5389999999"/>
    <x v="0"/>
  </r>
  <r>
    <n v="12317717.087118002"/>
    <n v="378927"/>
    <n v="6683514.4260000009"/>
    <x v="0"/>
  </r>
  <r>
    <n v="1661639.0523520003"/>
    <n v="58874"/>
    <n v="1008276.1240000001"/>
    <x v="0"/>
  </r>
  <r>
    <n v="1693130.2115999998"/>
    <n v="77314"/>
    <n v="1310472.3"/>
    <x v="0"/>
  </r>
  <r>
    <n v="25077781.743210003"/>
    <n v="531295"/>
    <n v="9281192.3550000004"/>
    <x v="0"/>
  </r>
  <r>
    <n v="15972372.128580002"/>
    <n v="524899"/>
    <n v="10045517.062000001"/>
    <x v="0"/>
  </r>
  <r>
    <s v=""/>
    <s v=""/>
    <s v=""/>
    <x v="0"/>
  </r>
  <r>
    <n v="1557650.9682720001"/>
    <n v="22277"/>
    <n v="531440.11200000008"/>
    <x v="0"/>
  </r>
  <r>
    <n v="2528596.0186199998"/>
    <n v="35085"/>
    <n v="905333.34"/>
    <x v="0"/>
  </r>
  <r>
    <n v="4159179.6637440003"/>
    <n v="57692"/>
    <n v="1376300.3520000002"/>
    <x v="0"/>
  </r>
  <r>
    <n v="4762120.6069199992"/>
    <n v="63764"/>
    <n v="1598563.48"/>
    <x v="0"/>
  </r>
  <r>
    <n v="7067352.5895279991"/>
    <n v="81689"/>
    <n v="2100877.702"/>
    <x v="0"/>
  </r>
  <r>
    <n v="2529121.8503280007"/>
    <n v="34949"/>
    <n v="904550.01800000004"/>
    <x v="0"/>
  </r>
  <r>
    <n v="886610.80435200001"/>
    <n v="12899"/>
    <n v="304467.99599999998"/>
    <x v="0"/>
  </r>
  <r>
    <n v="1514094.3926100002"/>
    <n v="21107"/>
    <n v="511000.47000000003"/>
    <x v="0"/>
  </r>
  <r>
    <n v="1808077.421816"/>
    <n v="21779"/>
    <n v="527443.82200000004"/>
    <x v="0"/>
  </r>
  <r>
    <n v="10752909.57972"/>
    <n v="114345"/>
    <n v="2658978.6300000004"/>
    <x v="0"/>
  </r>
  <r>
    <n v="5203578.6117499992"/>
    <n v="64871"/>
    <n v="1618531.45"/>
    <x v="0"/>
  </r>
  <r>
    <n v="2588858.5417999998"/>
    <n v="36163"/>
    <n v="951086.9"/>
    <x v="0"/>
  </r>
  <r>
    <n v="3450415.6137600006"/>
    <n v="46836"/>
    <n v="1132026.1200000001"/>
    <x v="0"/>
  </r>
  <r>
    <n v="2615203.6768"/>
    <n v="36040"/>
    <n v="914406.88"/>
    <x v="0"/>
  </r>
  <r>
    <n v="1966135.8528000002"/>
    <n v="23121"/>
    <n v="614417.45400000003"/>
    <x v="0"/>
  </r>
  <r>
    <n v="4008908.7006000001"/>
    <n v="59314"/>
    <n v="1444651.784"/>
    <x v="0"/>
  </r>
  <r>
    <n v="961248.21767999989"/>
    <n v="12218"/>
    <n v="319989.42000000004"/>
    <x v="0"/>
  </r>
  <r>
    <n v="2406441.6264"/>
    <n v="36314"/>
    <n v="871899.14"/>
    <x v="0"/>
  </r>
  <r>
    <n v="1740691.6312500001"/>
    <n v="23875"/>
    <n v="575435.25"/>
    <x v="0"/>
  </r>
  <r>
    <n v="801577.48147199978"/>
    <n v="12028"/>
    <n v="300892.44799999997"/>
    <x v="0"/>
  </r>
  <r>
    <n v="2870769.1701119998"/>
    <n v="180592"/>
    <n v="2390315.7120000003"/>
    <x v="1"/>
  </r>
  <r>
    <n v="2482143.2319299998"/>
    <n v="151689"/>
    <n v="2046284.61"/>
    <x v="1"/>
  </r>
  <r>
    <n v="5576275.2057480002"/>
    <n v="54119"/>
    <n v="719890.93799999997"/>
    <x v="1"/>
  </r>
  <r>
    <n v="1985704.3799999997"/>
    <n v="68200"/>
    <n v="1275340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81836.3754299999"/>
    <n v="16821"/>
    <n v="400844.43"/>
    <x v="0"/>
  </r>
  <r>
    <n v="6102177.1559699997"/>
    <n v="120253"/>
    <n v="2882464.4099999997"/>
    <x v="0"/>
  </r>
  <r>
    <n v="586366.12999999989"/>
    <n v="14114"/>
    <n v="335066.36"/>
    <x v="0"/>
  </r>
  <r>
    <n v="819172.29755999986"/>
    <n v="19202"/>
    <n v="455855.48"/>
    <x v="0"/>
  </r>
  <r>
    <n v="4631689.1536000008"/>
    <n v="103007"/>
    <n v="2587535.8400000003"/>
    <x v="0"/>
  </r>
  <r>
    <n v="1400984.6720400001"/>
    <n v="28047"/>
    <n v="663031.07999999996"/>
    <x v="0"/>
  </r>
  <r>
    <n v="939976.32487999997"/>
    <n v="25549"/>
    <n v="590437.39"/>
    <x v="0"/>
  </r>
  <r>
    <n v="1359677.8278000001"/>
    <n v="34116"/>
    <n v="854605.8"/>
    <x v="0"/>
  </r>
  <r>
    <n v="52827.763800000001"/>
    <n v="1554"/>
    <n v="36208.200000000004"/>
    <x v="0"/>
  </r>
  <r>
    <n v="2375480.6566400002"/>
    <n v="68207"/>
    <n v="1631511.44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6177744.503237999"/>
    <n v="128607"/>
    <n v="3256586.4539999999"/>
    <x v="0"/>
  </r>
  <r>
    <n v="10983826.226952"/>
    <n v="305244"/>
    <n v="5208073.1280000005"/>
    <x v="0"/>
  </r>
  <r>
    <n v="3596532.0335840001"/>
    <n v="112742"/>
    <n v="2002523.4040000001"/>
    <x v="0"/>
  </r>
  <r>
    <n v="12704.229719999998"/>
    <n v="364"/>
    <n v="6329.96"/>
    <x v="0"/>
  </r>
  <r>
    <n v="780521.62094399985"/>
    <n v="31624"/>
    <n v="550826.83199999994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227318.0885000001"/>
    <n v="13155"/>
    <n v="330190.5"/>
    <x v="0"/>
  </r>
  <r>
    <n v="1014486.2793599999"/>
    <n v="12994"/>
    <n v="323290.71999999997"/>
    <x v="0"/>
  </r>
  <r>
    <n v="1111418.2209600001"/>
    <n v="12851"/>
    <n v="336182.16"/>
    <x v="0"/>
  </r>
  <r>
    <n v="2202326.8049999997"/>
    <n v="23318"/>
    <n v="599272.6"/>
    <x v="0"/>
  </r>
  <r>
    <n v="2194372.7551200003"/>
    <n v="25924"/>
    <n v="651729.36"/>
    <x v="0"/>
  </r>
  <r>
    <n v="8323.3991999999998"/>
    <n v="113"/>
    <n v="2951.56"/>
    <x v="0"/>
  </r>
  <r>
    <n v="1928654.6697599997"/>
    <n v="26251"/>
    <n v="662312.73"/>
    <x v="0"/>
  </r>
  <r>
    <n v="2325181.8388499999"/>
    <n v="25233"/>
    <n v="654796.35"/>
    <x v="0"/>
  </r>
  <r>
    <n v="1084502.4586199999"/>
    <n v="13102"/>
    <n v="324798.58"/>
    <x v="0"/>
  </r>
  <r>
    <n v="1145829.3846"/>
    <n v="13089"/>
    <n v="343062.69"/>
    <x v="0"/>
  </r>
  <r>
    <n v="948780.54399999988"/>
    <n v="12800"/>
    <n v="332672"/>
    <x v="0"/>
  </r>
  <r>
    <n v="953440.55939999991"/>
    <n v="12670"/>
    <n v="326632.60000000003"/>
    <x v="0"/>
  </r>
  <r>
    <n v="810314.93759999995"/>
    <n v="11256"/>
    <n v="261139.19999999998"/>
    <x v="0"/>
  </r>
  <r>
    <n v="1404184.7909839998"/>
    <n v="23074"/>
    <n v="570343.13199999998"/>
    <x v="0"/>
  </r>
  <r>
    <n v="783022.81948200008"/>
    <n v="11559"/>
    <n v="279750.91800000001"/>
    <x v="0"/>
  </r>
  <r>
    <n v="704491.52653999999"/>
    <n v="11455"/>
    <n v="300166.82"/>
    <x v="0"/>
  </r>
  <r>
    <n v="706459.00172399986"/>
    <n v="10861"/>
    <n v="269743.79599999997"/>
    <x v="0"/>
  </r>
  <r>
    <n v="3127009.4819999998"/>
    <n v="56578"/>
    <n v="1301294"/>
    <x v="0"/>
  </r>
  <r>
    <n v="4008916.5174959996"/>
    <n v="76222"/>
    <n v="1813168.936"/>
    <x v="0"/>
  </r>
  <r>
    <n v="6607993.3232040005"/>
    <n v="138021"/>
    <n v="3367988.4420000003"/>
    <x v="0"/>
  </r>
  <r>
    <n v="5021403.0065000011"/>
    <n v="91258"/>
    <n v="2030490.5"/>
    <x v="0"/>
  </r>
  <r>
    <n v="891344.28388500004"/>
    <n v="11695"/>
    <n v="272832.65500000003"/>
    <x v="0"/>
  </r>
  <r>
    <n v="2258831.0695199999"/>
    <n v="35240"/>
    <n v="822290.16"/>
    <x v="0"/>
  </r>
  <r>
    <n v="3092264.4621120002"/>
    <n v="72901"/>
    <n v="1290056.0960000001"/>
    <x v="0"/>
  </r>
  <r>
    <n v="1786351.6261440001"/>
    <n v="41892"/>
    <n v="755647.89600000007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n v="1029214.046484"/>
    <n v="11817"/>
    <n v="293557.91399999999"/>
    <x v="0"/>
  </r>
  <r>
    <n v="1051664.2747799999"/>
    <n v="11298"/>
    <n v="309768.56400000001"/>
    <x v="0"/>
  </r>
  <r>
    <n v="3174802.5145200002"/>
    <n v="35852"/>
    <n v="927491.24"/>
    <x v="0"/>
  </r>
  <r>
    <n v="1859366.2607740001"/>
    <n v="23927"/>
    <n v="616909.84100000001"/>
    <x v="0"/>
  </r>
  <r>
    <n v="791948.55276000011"/>
    <n v="11754"/>
    <n v="293967.54000000004"/>
    <x v="0"/>
  </r>
  <r>
    <n v="764843.98452000006"/>
    <n v="11363"/>
    <n v="280779.73"/>
    <x v="0"/>
  </r>
  <r>
    <n v="760261.68197999999"/>
    <n v="11149"/>
    <n v="286350.91600000003"/>
    <x v="0"/>
  </r>
  <r>
    <n v="827906.598948"/>
    <n v="11947"/>
    <n v="291721.84600000002"/>
    <x v="0"/>
  </r>
  <r>
    <s v=""/>
    <s v=""/>
    <s v=""/>
    <x v="0"/>
  </r>
  <r>
    <s v=""/>
    <s v=""/>
    <s v=""/>
    <x v="0"/>
  </r>
  <r>
    <s v=""/>
    <s v=""/>
    <s v=""/>
    <x v="0"/>
  </r>
  <r>
    <n v="599019.04413399997"/>
    <n v="10823"/>
    <n v="253929.226"/>
    <x v="0"/>
  </r>
  <r>
    <n v="599019.04413399997"/>
    <n v="10823"/>
    <n v="253929.226"/>
    <x v="0"/>
  </r>
  <r>
    <n v="1803691.0316879998"/>
    <n v="32621"/>
    <n v="797387.72399999993"/>
    <x v="0"/>
  </r>
  <r>
    <n v="1005754.9927319998"/>
    <n v="19433"/>
    <n v="469540.14600000001"/>
    <x v="0"/>
  </r>
  <r>
    <n v="1005754.9927319998"/>
    <n v="19433"/>
    <n v="469540.14600000001"/>
    <x v="0"/>
  </r>
  <r>
    <n v="3623999.676314"/>
    <n v="61843"/>
    <n v="1560051.5179999999"/>
    <x v="0"/>
  </r>
  <r>
    <n v="10572938.913108001"/>
    <n v="218807"/>
    <n v="5524001.5219999999"/>
    <x v="0"/>
  </r>
  <r>
    <n v="681501.49221000005"/>
    <n v="11697"/>
    <n v="298250.10600000003"/>
    <x v="0"/>
  </r>
  <r>
    <n v="616372.03528399998"/>
    <n v="12578"/>
    <n v="324235.68400000001"/>
    <x v="0"/>
  </r>
  <r>
    <n v="365589.00956799998"/>
    <n v="5672"/>
    <n v="137750.19200000001"/>
    <x v="0"/>
  </r>
  <r>
    <n v="365589.00956799998"/>
    <n v="5672"/>
    <n v="137750.19200000001"/>
    <x v="0"/>
  </r>
  <r>
    <n v="1902395.2614479999"/>
    <n v="36461"/>
    <n v="873459.71600000001"/>
    <x v="0"/>
  </r>
  <r>
    <n v="498208.45417200011"/>
    <n v="9494"/>
    <n v="224115.364"/>
    <x v="0"/>
  </r>
  <r>
    <n v="1902395.2614479999"/>
    <n v="36461"/>
    <n v="873459.71600000001"/>
    <x v="0"/>
  </r>
  <r>
    <n v="1344391.0003"/>
    <n v="25715"/>
    <n v="620965.81999999995"/>
    <x v="0"/>
  </r>
  <r>
    <n v="1344391.0003"/>
    <n v="25715"/>
    <n v="620965.81999999995"/>
    <x v="0"/>
  </r>
  <r>
    <n v="5269828.9087000005"/>
    <n v="116063"/>
    <n v="3019959.26"/>
    <x v="0"/>
  </r>
  <r>
    <n v="3996859.7321100002"/>
    <n v="75897"/>
    <n v="1835948.4300000002"/>
    <x v="0"/>
  </r>
  <r>
    <n v="3493806.6735000005"/>
    <n v="56475"/>
    <n v="1424299.5"/>
    <x v="0"/>
  </r>
  <r>
    <n v="23260386.709510006"/>
    <n v="398647"/>
    <n v="9970161.4700000007"/>
    <x v="0"/>
  </r>
  <r>
    <n v="375612.01717000001"/>
    <n v="5561"/>
    <n v="134387.12599999999"/>
    <x v="0"/>
  </r>
  <r>
    <n v="375612.01717000001"/>
    <n v="5561"/>
    <n v="134387.12599999999"/>
    <x v="0"/>
  </r>
  <r>
    <n v="953496.43311599991"/>
    <n v="16722"/>
    <n v="419488.092"/>
    <x v="0"/>
  </r>
  <r>
    <n v="1036859.091136"/>
    <n v="15788"/>
    <n v="380080.31200000003"/>
    <x v="0"/>
  </r>
  <r>
    <n v="1036859.091136"/>
    <n v="15788"/>
    <n v="380080.31200000003"/>
    <x v="0"/>
  </r>
  <r>
    <n v="4801711.5141599998"/>
    <n v="75548"/>
    <n v="1822973.24"/>
    <x v="0"/>
  </r>
  <r>
    <n v="8062353.4568400001"/>
    <n v="160460"/>
    <n v="4065735.48"/>
    <x v="0"/>
  </r>
  <r>
    <n v="524409.5584000001"/>
    <n v="8155"/>
    <n v="200156.32"/>
    <x v="0"/>
  </r>
  <r>
    <n v="153549.9504"/>
    <n v="2230"/>
    <n v="52984.800000000003"/>
    <x v="0"/>
  </r>
  <r>
    <n v="153549.9504"/>
    <n v="2230"/>
    <n v="52984.800000000003"/>
    <x v="0"/>
  </r>
  <r>
    <n v="1052816.47548"/>
    <n v="22396"/>
    <n v="531457.07999999996"/>
    <x v="0"/>
  </r>
  <r>
    <n v="415875.91508399998"/>
    <n v="8666"/>
    <n v="195522.29200000002"/>
    <x v="0"/>
  </r>
  <r>
    <n v="3403000.4420159999"/>
    <n v="53748"/>
    <n v="1405617.696"/>
    <x v="0"/>
  </r>
  <r>
    <n v="7986760.883200001"/>
    <n v="109450"/>
    <n v="2514723.1999999997"/>
    <x v="0"/>
  </r>
  <r>
    <n v="2462729.258808"/>
    <n v="44772"/>
    <n v="1161117.048"/>
    <x v="0"/>
  </r>
  <r>
    <n v="1704094.38167"/>
    <n v="51763"/>
    <n v="915687.47000000009"/>
    <x v="0"/>
  </r>
  <r>
    <n v="4042977.1012999993"/>
    <n v="122245"/>
    <n v="2153956.9"/>
    <x v="0"/>
  </r>
  <r>
    <n v="617347.46780999994"/>
    <n v="15055"/>
    <n v="262589.31"/>
    <x v="0"/>
  </r>
  <r>
    <n v="573166.15329999989"/>
    <n v="15161"/>
    <n v="256220.89999999997"/>
    <x v="0"/>
  </r>
  <r>
    <n v="632913.47808399994"/>
    <n v="15203"/>
    <n v="275539.17199999996"/>
    <x v="0"/>
  </r>
  <r>
    <n v="616880.71211199998"/>
    <n v="15064"/>
    <n v="266241.136"/>
    <x v="0"/>
  </r>
  <r>
    <n v="575391.07058399997"/>
    <n v="15007"/>
    <n v="264183.228"/>
    <x v="0"/>
  </r>
  <r>
    <n v="3166901.507946"/>
    <n v="76133"/>
    <n v="1364455.6259999999"/>
    <x v="0"/>
  </r>
  <r>
    <n v="1172706.6960180001"/>
    <n v="30327"/>
    <n v="507006.78600000002"/>
    <x v="0"/>
  </r>
  <r>
    <n v="1052298.1797120001"/>
    <n v="29913"/>
    <n v="499666.75200000004"/>
    <x v="0"/>
  </r>
  <r>
    <n v="1345262.43328"/>
    <n v="33536"/>
    <n v="588221.43999999994"/>
    <x v="0"/>
  </r>
  <r>
    <n v="2772567.8511300003"/>
    <n v="66647"/>
    <n v="1180318.3700000001"/>
    <x v="0"/>
  </r>
  <r>
    <n v="3485427.8308200003"/>
    <n v="85434"/>
    <n v="1514744.82"/>
    <x v="0"/>
  </r>
  <r>
    <n v="3314487.9054"/>
    <n v="201595"/>
    <n v="3199312.65"/>
    <x v="0"/>
  </r>
  <r>
    <n v="255137.24291200005"/>
    <n v="15607"/>
    <n v="261947.88799999998"/>
    <x v="0"/>
  </r>
  <r>
    <n v="8987957.640639998"/>
    <n v="207110"/>
    <n v="4211788.96"/>
    <x v="0"/>
  </r>
  <r>
    <n v="2409292.5769620007"/>
    <n v="58151"/>
    <n v="1025667.3380000001"/>
    <x v="0"/>
  </r>
  <r>
    <n v="3058066.7149080001"/>
    <n v="72773"/>
    <n v="1310787.2760000001"/>
    <x v="0"/>
  </r>
  <r>
    <n v="27174130.704"/>
    <n v="626941"/>
    <n v="13479231.5"/>
    <x v="0"/>
  </r>
  <r>
    <n v="2545913.927776"/>
    <n v="96238"/>
    <n v="1698408.2239999999"/>
    <x v="0"/>
  </r>
  <r>
    <n v="1642821.0965979998"/>
    <n v="64243"/>
    <n v="1140056.2779999999"/>
    <x v="0"/>
  </r>
  <r>
    <n v="7568920.5593200009"/>
    <n v="255715"/>
    <n v="4502629.72"/>
    <x v="0"/>
  </r>
  <r>
    <n v="5034898.8661300018"/>
    <n v="176015"/>
    <n v="3121450.0100000002"/>
    <x v="0"/>
  </r>
  <r>
    <n v="3654347.3091839994"/>
    <n v="128164"/>
    <n v="2266964.8319999999"/>
    <x v="0"/>
  </r>
  <r>
    <n v="834606.78348800004"/>
    <n v="32026"/>
    <n v="566988.304"/>
    <x v="0"/>
  </r>
  <r>
    <n v="5003976.3434639992"/>
    <n v="192206"/>
    <n v="3349381.7559999996"/>
    <x v="0"/>
  </r>
  <r>
    <s v=""/>
    <s v=""/>
    <s v=""/>
    <x v="0"/>
  </r>
  <r>
    <s v=""/>
    <s v=""/>
    <s v=""/>
    <x v="0"/>
  </r>
  <r>
    <n v="3497053.3418399994"/>
    <n v="97914"/>
    <n v="1641038.6400000001"/>
    <x v="0"/>
  </r>
  <r>
    <n v="1889516.1949999998"/>
    <n v="49123"/>
    <n v="859652.5"/>
    <x v="0"/>
  </r>
  <r>
    <n v="1700392.1017600002"/>
    <n v="49346"/>
    <n v="827038.96000000008"/>
    <x v="0"/>
  </r>
  <r>
    <n v="2390331.0535999998"/>
    <n v="81128"/>
    <n v="1393779.04"/>
    <x v="0"/>
  </r>
  <r>
    <n v="3207192.65295"/>
    <n v="82115"/>
    <n v="1462468.15"/>
    <x v="0"/>
  </r>
  <r>
    <n v="3361483.8096000003"/>
    <n v="80346"/>
    <n v="1355437.02"/>
    <x v="0"/>
  </r>
  <r>
    <s v=""/>
    <s v=""/>
    <s v=""/>
    <x v="0"/>
  </r>
  <r>
    <s v=""/>
    <s v=""/>
    <s v=""/>
    <x v="0"/>
  </r>
  <r>
    <n v="428630.19035200006"/>
    <n v="9566"/>
    <n v="212403.46400000001"/>
    <x v="0"/>
  </r>
  <r>
    <n v="1688496.3651200002"/>
    <n v="35305"/>
    <n v="915670.48"/>
    <x v="0"/>
  </r>
  <r>
    <n v="1792331.5189500002"/>
    <n v="34825"/>
    <n v="799790.95000000007"/>
    <x v="0"/>
  </r>
  <r>
    <n v="770460.29312000005"/>
    <n v="17536"/>
    <n v="410693.12000000005"/>
    <x v="0"/>
  </r>
  <r>
    <n v="135057.96460000001"/>
    <n v="2974"/>
    <n v="74617.66"/>
    <x v="0"/>
  </r>
  <r>
    <n v="1296174.910464"/>
    <n v="25424"/>
    <n v="664024.03200000001"/>
    <x v="0"/>
  </r>
  <r>
    <n v="384025.43196000002"/>
    <n v="8622"/>
    <n v="192977.60400000002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4641944.8295500008"/>
    <n v="97657"/>
    <n v="1979507.39"/>
    <x v="0"/>
  </r>
  <r>
    <n v="5114837.5039599994"/>
    <n v="87404"/>
    <n v="1771679.08"/>
    <x v="0"/>
  </r>
  <r>
    <n v="1972107.8207999999"/>
    <n v="146240"/>
    <n v="2908713.6"/>
    <x v="0"/>
  </r>
  <r>
    <n v="15365692.903299998"/>
    <n v="692557"/>
    <n v="8795473.9000000004"/>
    <x v="1"/>
  </r>
  <r>
    <n v="399146.47100999992"/>
    <n v="9847"/>
    <n v="234654.00999999998"/>
    <x v="0"/>
  </r>
  <r>
    <n v="1158048.8325"/>
    <n v="27957"/>
    <n v="661742.19000000006"/>
    <x v="0"/>
  </r>
  <r>
    <n v="173281.68575999999"/>
    <n v="4716"/>
    <n v="108845.28"/>
    <x v="0"/>
  </r>
  <r>
    <n v="1565872.7593599998"/>
    <n v="44942"/>
    <n v="1075462.06"/>
    <x v="0"/>
  </r>
  <r>
    <n v="239076.06089999998"/>
    <n v="4727"/>
    <n v="113306.18999999999"/>
    <x v="0"/>
  </r>
  <r>
    <n v="1129241.8993599999"/>
    <n v="33466"/>
    <n v="772395.27999999991"/>
    <x v="0"/>
  </r>
  <r>
    <n v="2814901.5466400003"/>
    <n v="62917"/>
    <n v="1433249.26"/>
    <x v="0"/>
  </r>
  <r>
    <n v="857682.73655999987"/>
    <n v="20462"/>
    <n v="467147.45999999996"/>
    <x v="0"/>
  </r>
  <r>
    <n v="1325229.0606"/>
    <n v="21954"/>
    <n v="520309.8"/>
    <x v="0"/>
  </r>
  <r>
    <n v="1066249.0471500002"/>
    <n v="19531"/>
    <n v="465814.35000000003"/>
    <x v="0"/>
  </r>
  <r>
    <n v="1859195.5819999999"/>
    <n v="30260"/>
    <n v="692954"/>
    <x v="0"/>
  </r>
  <r>
    <n v="1663877.79424"/>
    <n v="31219"/>
    <n v="688691.14"/>
    <x v="0"/>
  </r>
  <r>
    <n v="385876.67168999999"/>
    <n v="9671"/>
    <n v="214019.22999999998"/>
    <x v="0"/>
  </r>
  <r>
    <n v="379257.39786000008"/>
    <n v="6418"/>
    <n v="154609.62"/>
    <x v="0"/>
  </r>
  <r>
    <n v="826761.91344000003"/>
    <n v="19956"/>
    <n v="446415.72000000003"/>
    <x v="0"/>
  </r>
  <r>
    <n v="151339.25170000002"/>
    <n v="3199"/>
    <n v="77095.900000000009"/>
    <x v="0"/>
  </r>
  <r>
    <n v="389303.0526"/>
    <n v="8470"/>
    <n v="196419.30000000002"/>
    <x v="0"/>
  </r>
  <r>
    <n v="300269.77870999998"/>
    <n v="6347"/>
    <n v="150360.43000000002"/>
    <x v="0"/>
  </r>
  <r>
    <n v="989888.10205999983"/>
    <n v="16027"/>
    <n v="404200.94"/>
    <x v="0"/>
  </r>
  <r>
    <n v="501683.24022000004"/>
    <n v="9489"/>
    <n v="220714.14"/>
    <x v="0"/>
  </r>
  <r>
    <n v="586780.22207999998"/>
    <n v="9312"/>
    <n v="219111.36000000002"/>
    <x v="0"/>
  </r>
  <r>
    <n v="523266.60960000003"/>
    <n v="10611"/>
    <n v="266972.76"/>
    <x v="0"/>
  </r>
  <r>
    <n v="1860503.0437800002"/>
    <n v="32874"/>
    <n v="778127.58000000007"/>
    <x v="0"/>
  </r>
  <r>
    <n v="572049.52896000003"/>
    <n v="10751"/>
    <n v="254583.67999999999"/>
    <x v="0"/>
  </r>
  <r>
    <n v="2619327.0867999997"/>
    <n v="37985"/>
    <n v="910120.6"/>
    <x v="0"/>
  </r>
  <r>
    <n v="719037.50598000002"/>
    <n v="12690"/>
    <n v="303519.42"/>
    <x v="0"/>
  </r>
  <r>
    <n v="2422859.55632"/>
    <n v="37607"/>
    <n v="863456.72000000009"/>
    <x v="0"/>
  </r>
  <r>
    <n v="804313.39469799993"/>
    <n v="11717"/>
    <n v="303399.99799999996"/>
    <x v="0"/>
  </r>
  <r>
    <n v="2617834.5214559995"/>
    <n v="37611"/>
    <n v="895292.24399999995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89103.6283499999"/>
    <n v="48455"/>
    <n v="861045.35"/>
    <x v="0"/>
  </r>
  <r>
    <n v="896067.44863999996"/>
    <n v="32468"/>
    <n v="579229.12"/>
    <x v="0"/>
  </r>
  <r>
    <n v="370161.80864"/>
    <n v="16393"/>
    <n v="272779.52000000002"/>
    <x v="0"/>
  </r>
  <r>
    <n v="400099.26095999999"/>
    <n v="16359"/>
    <n v="287427.63"/>
    <x v="0"/>
  </r>
  <r>
    <n v="384000.96059999999"/>
    <n v="16270"/>
    <n v="278867.8"/>
    <x v="0"/>
  </r>
  <r>
    <n v="399358.6128"/>
    <n v="16205"/>
    <n v="290231.55"/>
    <x v="0"/>
  </r>
  <r>
    <n v="400913.57591999997"/>
    <n v="15548"/>
    <n v="277065.36"/>
    <x v="0"/>
  </r>
  <r>
    <n v="762473.12624999997"/>
    <n v="31851"/>
    <n v="554525.91"/>
    <x v="0"/>
  </r>
  <r>
    <n v="1606895.02722"/>
    <n v="64497"/>
    <n v="1133212.29"/>
    <x v="0"/>
  </r>
  <r>
    <n v="2920969.9791999999"/>
    <n v="112021"/>
    <n v="1926761.2"/>
    <x v="0"/>
  </r>
  <r>
    <n v="393791.14619999996"/>
    <n v="16435"/>
    <n v="290406.45"/>
    <x v="0"/>
  </r>
  <r>
    <n v="17639699.007798001"/>
    <n v="633717"/>
    <n v="10607155.146"/>
    <x v="0"/>
  </r>
  <r>
    <n v="1505469.044"/>
    <n v="30620"/>
    <n v="700218.15999999992"/>
    <x v="0"/>
  </r>
  <r>
    <n v="3469271.2112300005"/>
    <n v="69718"/>
    <n v="1589221.81"/>
    <x v="0"/>
  </r>
  <r>
    <n v="1809255.7853369997"/>
    <n v="46111"/>
    <n v="827277.451"/>
    <x v="0"/>
  </r>
  <r>
    <n v="491390.785776"/>
    <n v="9816"/>
    <n v="250965.67199999999"/>
    <x v="0"/>
  </r>
  <r>
    <n v="1229183.697372"/>
    <n v="38138"/>
    <n v="850057.8820000001"/>
    <x v="0"/>
  </r>
  <r>
    <n v="153792.52564599999"/>
    <n v="4679"/>
    <n v="87431.793999999994"/>
    <x v="0"/>
  </r>
  <r>
    <n v="49285.315423999993"/>
    <n v="1648"/>
    <n v="32488.671999999999"/>
    <x v="0"/>
  </r>
  <r>
    <n v="3760576.3799129999"/>
    <n v="74001"/>
    <n v="1688628.8189999999"/>
    <x v="0"/>
  </r>
  <r>
    <n v="783080.54906400002"/>
    <n v="14031"/>
    <n v="357734.37599999999"/>
    <x v="0"/>
  </r>
  <r>
    <n v="5924892.5416799998"/>
    <n v="85960"/>
    <n v="2000976.88"/>
    <x v="0"/>
  </r>
  <r>
    <n v="3649523.992048"/>
    <n v="83281"/>
    <n v="1478737.436"/>
    <x v="0"/>
  </r>
  <r>
    <s v=""/>
    <s v=""/>
    <s v=""/>
    <x v="0"/>
  </r>
  <r>
    <s v=""/>
    <s v=""/>
    <s v=""/>
    <x v="0"/>
  </r>
  <r>
    <n v="345683.06783999997"/>
    <n v="17070"/>
    <n v="286161.48"/>
    <x v="0"/>
  </r>
  <r>
    <n v="4397143.7251559999"/>
    <n v="200829"/>
    <n v="3451447.1940000001"/>
    <x v="0"/>
  </r>
  <r>
    <n v="2548946.3283199999"/>
    <n v="118583"/>
    <n v="1991364.3189999999"/>
    <x v="0"/>
  </r>
  <r>
    <n v="1793486.3776800002"/>
    <n v="84746"/>
    <n v="1446359.9820000001"/>
    <x v="0"/>
  </r>
  <r>
    <s v=""/>
    <s v=""/>
    <s v=""/>
    <x v="0"/>
  </r>
  <r>
    <s v=""/>
    <s v=""/>
    <s v=""/>
    <x v="0"/>
  </r>
  <r>
    <n v="1258493.8610159999"/>
    <n v="30268"/>
    <n v="546458.47199999995"/>
    <x v="0"/>
  </r>
  <r>
    <n v="1321946.4168000002"/>
    <n v="32247"/>
    <n v="568579.10400000005"/>
    <x v="0"/>
  </r>
  <r>
    <n v="9670702.4815679993"/>
    <n v="170451"/>
    <n v="3728104.2719999999"/>
    <x v="0"/>
  </r>
  <r>
    <n v="838781.06036400003"/>
    <n v="14923"/>
    <n v="388684.45799999998"/>
    <x v="0"/>
  </r>
  <r>
    <n v="5044427.0492000002"/>
    <n v="144746"/>
    <n v="2467919.3000000003"/>
    <x v="0"/>
  </r>
  <r>
    <n v="567388.20096000005"/>
    <n v="14928"/>
    <n v="267509.76000000001"/>
    <x v="0"/>
  </r>
  <r>
    <n v="1098615.3871000002"/>
    <n v="30065"/>
    <n v="539065.44999999995"/>
    <x v="0"/>
  </r>
  <r>
    <n v="1431676.0827300001"/>
    <n v="43237"/>
    <n v="740649.80999999994"/>
    <x v="0"/>
  </r>
  <r>
    <n v="493930.44912"/>
    <n v="14524"/>
    <n v="246472.27999999997"/>
    <x v="0"/>
  </r>
  <r>
    <n v="1633850.4867200002"/>
    <n v="42313"/>
    <n v="762057.13000000012"/>
    <x v="0"/>
  </r>
  <r>
    <n v="1527158.7932399998"/>
    <n v="39594"/>
    <n v="694478.76"/>
    <x v="0"/>
  </r>
  <r>
    <n v="1764305.0367799997"/>
    <n v="58399"/>
    <n v="1035998.25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8622612.3609599993"/>
    <n v="251516"/>
    <n v="4289856.8960000006"/>
    <x v="0"/>
  </r>
  <r>
    <n v="556420.05094400002"/>
    <n v="17572"/>
    <n v="305893.37600000005"/>
    <x v="0"/>
  </r>
  <r>
    <n v="3288445.8457599995"/>
    <n v="108272"/>
    <n v="1918579.8399999999"/>
    <x v="0"/>
  </r>
  <r>
    <n v="6828598.0052000005"/>
    <n v="283144"/>
    <n v="4725673.3600000003"/>
    <x v="0"/>
  </r>
  <r>
    <n v="1446118.1640000003"/>
    <n v="63914"/>
    <n v="1071198.6400000001"/>
    <x v="0"/>
  </r>
  <r>
    <n v="1560802.1015400002"/>
    <n v="41362"/>
    <n v="692151.7080000001"/>
    <x v="0"/>
  </r>
  <r>
    <n v="2110338.9202199997"/>
    <n v="54130"/>
    <n v="886324.61999999988"/>
    <x v="0"/>
  </r>
  <r>
    <n v="3143790.9989999998"/>
    <n v="173183"/>
    <n v="2794480.8879999998"/>
    <x v="0"/>
  </r>
  <r>
    <n v="1103087.9856"/>
    <n v="27816"/>
    <n v="473428.32"/>
    <x v="0"/>
  </r>
  <r>
    <n v="598308.45479999995"/>
    <n v="14745"/>
    <n v="257447.7"/>
    <x v="0"/>
  </r>
  <r>
    <n v="10871380.967496"/>
    <n v="126322"/>
    <n v="2920059.352"/>
    <x v="0"/>
  </r>
  <r>
    <n v="7894753.2480960004"/>
    <n v="163059"/>
    <n v="3781012.0919999997"/>
    <x v="0"/>
  </r>
  <r>
    <n v="2378916.6664799997"/>
    <n v="54935"/>
    <n v="1203296.24"/>
    <x v="0"/>
  </r>
  <r>
    <n v="6502473.9655679995"/>
    <n v="139008"/>
    <n v="3055673.8559999997"/>
    <x v="0"/>
  </r>
  <r>
    <n v="1048612.3648000001"/>
    <n v="23488"/>
    <n v="544733.696"/>
    <x v="0"/>
  </r>
  <r>
    <n v="1656336.1750640003"/>
    <n v="41794"/>
    <n v="901162.228"/>
    <x v="0"/>
  </r>
  <r>
    <n v="4114028.2055039993"/>
    <n v="120456"/>
    <n v="1946087.1359999999"/>
    <x v="0"/>
  </r>
  <r>
    <n v="5111342.031729999"/>
    <n v="96791"/>
    <n v="2225225.09"/>
    <x v="0"/>
  </r>
  <r>
    <n v="1901565.6692899999"/>
    <n v="60389"/>
    <n v="1046541.3699999999"/>
    <x v="0"/>
  </r>
  <r>
    <n v="1677338.79379"/>
    <n v="61171"/>
    <n v="1050306.07"/>
    <x v="0"/>
  </r>
  <r>
    <n v="1573619.080332"/>
    <n v="45898"/>
    <n v="786416.33200000005"/>
    <x v="0"/>
  </r>
  <r>
    <n v="3350672.9305199999"/>
    <n v="91292"/>
    <n v="1585742.04"/>
    <x v="0"/>
  </r>
  <r>
    <n v="3951.2210760000003"/>
    <n v="122"/>
    <n v="2100.596"/>
    <x v="0"/>
  </r>
  <r>
    <s v=""/>
    <s v=""/>
    <s v=""/>
    <x v="0"/>
  </r>
  <r>
    <s v=""/>
    <s v=""/>
    <s v=""/>
    <x v="1"/>
  </r>
  <r>
    <s v=""/>
    <s v=""/>
    <s v=""/>
    <x v="0"/>
  </r>
  <r>
    <n v="10269816.402614998"/>
    <n v="285601"/>
    <n v="4888061.1149999993"/>
    <x v="0"/>
  </r>
  <r>
    <n v="1014288.752984"/>
    <n v="22963"/>
    <n v="542110.50399999996"/>
    <x v="0"/>
  </r>
  <r>
    <n v="11871371.95896"/>
    <n v="323644"/>
    <n v="7142823.0800000001"/>
    <x v="0"/>
  </r>
  <r>
    <n v="540950.72702400002"/>
    <n v="9294"/>
    <n v="221792.016"/>
    <x v="0"/>
  </r>
  <r>
    <n v="86557.940820000003"/>
    <n v="1566"/>
    <n v="39290.94"/>
    <x v="0"/>
  </r>
  <r>
    <n v="199410.40756000002"/>
    <n v="3457"/>
    <n v="81792.62"/>
    <x v="0"/>
  </r>
  <r>
    <n v="9309030.3935199995"/>
    <n v="308113"/>
    <n v="5151649.3599999994"/>
    <x v="0"/>
  </r>
  <r>
    <n v="1006381.3675499998"/>
    <n v="33395"/>
    <n v="560034.15"/>
    <x v="0"/>
  </r>
  <r>
    <n v="522954.96"/>
    <n v="17600"/>
    <n v="308528"/>
    <x v="0"/>
  </r>
  <r>
    <n v="3808061.9309999999"/>
    <n v="90030"/>
    <n v="1611536.9999999998"/>
    <x v="0"/>
  </r>
  <r>
    <n v="621316.36379999993"/>
    <n v="14906"/>
    <n v="278742.2"/>
    <x v="0"/>
  </r>
  <r>
    <s v=""/>
    <s v=""/>
    <s v=""/>
    <x v="0"/>
  </r>
  <r>
    <s v=""/>
    <s v=""/>
    <s v=""/>
    <x v="0"/>
  </r>
  <r>
    <n v="2895451.0384799996"/>
    <n v="90619"/>
    <n v="1515149.68"/>
    <x v="0"/>
  </r>
  <r>
    <n v="988597.60461000015"/>
    <n v="30235"/>
    <n v="506194.37000000005"/>
    <x v="0"/>
  </r>
  <r>
    <n v="1422607.0880700003"/>
    <n v="44482"/>
    <n v="731417.52600000007"/>
    <x v="0"/>
  </r>
  <r>
    <n v="1421097.5009279998"/>
    <n v="45372"/>
    <n v="767331.26399999997"/>
    <x v="0"/>
  </r>
  <r>
    <n v="450658.66716000001"/>
    <n v="14946"/>
    <n v="250644.41999999998"/>
    <x v="0"/>
  </r>
  <r>
    <n v="3125366.9855849999"/>
    <n v="105605"/>
    <n v="1754838.2850000001"/>
    <x v="0"/>
  </r>
  <r>
    <n v="2259881.0395760001"/>
    <n v="75629"/>
    <n v="1288415.6440000001"/>
    <x v="0"/>
  </r>
  <r>
    <n v="2127163.591728"/>
    <n v="75362"/>
    <n v="1257188.8839999998"/>
    <x v="0"/>
  </r>
  <r>
    <n v="1324595.0782079999"/>
    <n v="45391"/>
    <n v="758211.26400000008"/>
    <x v="0"/>
  </r>
  <r>
    <n v="906148.50870000001"/>
    <n v="29921"/>
    <n v="511948.31"/>
    <x v="0"/>
  </r>
  <r>
    <n v="1379191.8377340001"/>
    <n v="45158"/>
    <n v="802322.18599999999"/>
    <x v="0"/>
  </r>
  <r>
    <s v=""/>
    <s v=""/>
    <s v=""/>
    <x v="1"/>
  </r>
  <r>
    <n v="2234064.8641679999"/>
    <n v="52873"/>
    <n v="926229.21400000004"/>
    <x v="0"/>
  </r>
  <r>
    <n v="12329505.771894"/>
    <n v="323793"/>
    <n v="5433894.1260000002"/>
    <x v="0"/>
  </r>
  <r>
    <n v="7902499.3379999995"/>
    <n v="280818"/>
    <n v="3004752.5999999996"/>
    <x v="1"/>
  </r>
  <r>
    <n v="1453768.5147299999"/>
    <n v="32121"/>
    <n v="578499.21000000008"/>
    <x v="0"/>
  </r>
  <r>
    <n v="2164530.8888800004"/>
    <n v="49066"/>
    <n v="866505.56"/>
    <x v="0"/>
  </r>
  <r>
    <n v="7478491.5815040004"/>
    <n v="249066"/>
    <n v="4430386.0080000004"/>
    <x v="0"/>
  </r>
  <r>
    <n v="9157500.83598"/>
    <n v="275945"/>
    <n v="4899679.42"/>
    <x v="0"/>
  </r>
  <r>
    <n v="1109119.1160000002"/>
    <n v="29995"/>
    <n v="503916"/>
    <x v="0"/>
  </r>
  <r>
    <n v="1343343.1611599999"/>
    <n v="31645"/>
    <n v="562774.67999999993"/>
    <x v="0"/>
  </r>
  <r>
    <n v="3081943.6470000003"/>
    <n v="79110"/>
    <n v="1400247"/>
    <x v="0"/>
  </r>
  <r>
    <n v="1697071.0176000001"/>
    <n v="89912"/>
    <n v="1586047.68"/>
    <x v="0"/>
  </r>
  <r>
    <n v="1698247.1282000004"/>
    <n v="89285"/>
    <n v="1541059.1"/>
    <x v="0"/>
  </r>
  <r>
    <n v="4696616.2236200003"/>
    <n v="239314"/>
    <n v="4281327.46"/>
    <x v="0"/>
  </r>
  <r>
    <n v="273771.0171"/>
    <n v="14877"/>
    <n v="264513.06"/>
    <x v="0"/>
  </r>
  <r>
    <n v="3114558.3239999996"/>
    <n v="193547"/>
    <n v="3114558.3239999996"/>
    <x v="0"/>
  </r>
  <r>
    <n v="3958738.4491200009"/>
    <n v="83943"/>
    <n v="1927331.28"/>
    <x v="0"/>
  </r>
  <r>
    <n v="4449003.6560799992"/>
    <n v="96199"/>
    <n v="2131769.84"/>
    <x v="0"/>
  </r>
  <r>
    <n v="625834.67520000006"/>
    <n v="28136"/>
    <n v="472684.80000000005"/>
    <x v="0"/>
  </r>
  <r>
    <n v="302718.28103999991"/>
    <n v="13939"/>
    <n v="232502.52"/>
    <x v="0"/>
  </r>
  <r>
    <n v="792867.32719999994"/>
    <n v="39086"/>
    <n v="648827.60000000009"/>
    <x v="0"/>
  </r>
  <r>
    <n v="2098689.8171999999"/>
    <n v="107407"/>
    <n v="1840955.98"/>
    <x v="0"/>
  </r>
  <r>
    <n v="2066959.1793199999"/>
    <n v="25994"/>
    <n v="642311.74"/>
    <x v="0"/>
  </r>
  <r>
    <n v="2523640.8432"/>
    <n v="30148"/>
    <n v="714507.6"/>
    <x v="0"/>
  </r>
  <r>
    <n v="5871877.2177119991"/>
    <n v="81763"/>
    <n v="2103107.8859999999"/>
    <x v="0"/>
  </r>
  <r>
    <n v="2516295.2614799994"/>
    <n v="35035"/>
    <n v="902221.32"/>
    <x v="0"/>
  </r>
  <r>
    <n v="4058734.6578560001"/>
    <n v="47114"/>
    <n v="1215918.112"/>
    <x v="0"/>
  </r>
  <r>
    <n v="862585.0797"/>
    <n v="30725"/>
    <n v="550469.1"/>
    <x v="0"/>
  </r>
  <r>
    <n v="3259847.157348"/>
    <n v="120101"/>
    <n v="2009770.1340000003"/>
    <x v="0"/>
  </r>
  <r>
    <n v="2913612.3799199997"/>
    <n v="103388"/>
    <n v="1760490.8639999998"/>
    <x v="0"/>
  </r>
  <r>
    <n v="8765211.6937499996"/>
    <n v="222675"/>
    <n v="3690615.45"/>
    <x v="0"/>
  </r>
  <r>
    <n v="7806808.4868719988"/>
    <n v="191236"/>
    <n v="3224621.4319999996"/>
    <x v="0"/>
  </r>
  <r>
    <n v="1150252.046388"/>
    <n v="31782"/>
    <n v="530314.45200000005"/>
    <x v="0"/>
  </r>
  <r>
    <n v="2114149.7411319995"/>
    <n v="47809"/>
    <n v="838283.00599999994"/>
    <x v="0"/>
  </r>
  <r>
    <n v="6435805.1219999986"/>
    <n v="174550"/>
    <n v="2930694.5"/>
    <x v="0"/>
  </r>
  <r>
    <n v="4859600.6726639997"/>
    <n v="127098"/>
    <n v="2167529.2919999999"/>
    <x v="0"/>
  </r>
  <r>
    <n v="1191284.0258760001"/>
    <n v="31663"/>
    <n v="535168.02600000007"/>
    <x v="0"/>
  </r>
  <r>
    <n v="6037025.3660960002"/>
    <n v="129581"/>
    <n v="3238747.514"/>
    <x v="0"/>
  </r>
  <r>
    <n v="4056018.5665999996"/>
    <n v="70525"/>
    <n v="1764253.4"/>
    <x v="0"/>
  </r>
  <r>
    <n v="849329.45255200006"/>
    <n v="14758"/>
    <n v="364050.34399999998"/>
    <x v="0"/>
  </r>
  <r>
    <n v="1355679.3916160001"/>
    <n v="22616"/>
    <n v="587382.75199999998"/>
    <x v="0"/>
  </r>
  <r>
    <n v="443528.39999999997"/>
    <n v="8337"/>
    <n v="116718"/>
    <x v="1"/>
  </r>
  <r>
    <n v="145475.4"/>
    <n v="5469"/>
    <n v="76566"/>
    <x v="0"/>
  </r>
  <r>
    <n v="5803086.4900400005"/>
    <n v="478870"/>
    <n v="6572011.8799999999"/>
    <x v="1"/>
  </r>
  <r>
    <n v="1117583.033119"/>
    <n v="23093"/>
    <n v="514304.20300000004"/>
    <x v="0"/>
  </r>
  <r>
    <n v="6259218.2732800012"/>
    <n v="122729"/>
    <n v="2794293.872"/>
    <x v="0"/>
  </r>
  <r>
    <n v="2338424.27507"/>
    <n v="49010"/>
    <n v="1135708.73"/>
    <x v="0"/>
  </r>
  <r>
    <n v="532307.22011999995"/>
    <n v="10954"/>
    <n v="243507.42"/>
    <x v="0"/>
  </r>
  <r>
    <n v="7405292.3668480003"/>
    <n v="160232"/>
    <n v="3403167.4480000003"/>
    <x v="0"/>
  </r>
  <r>
    <n v="3573912.4240640006"/>
    <n v="84439"/>
    <n v="1642422.9890000001"/>
    <x v="0"/>
  </r>
  <r>
    <n v="3591616.9608"/>
    <n v="58971"/>
    <n v="1360460.97"/>
    <x v="0"/>
  </r>
  <r>
    <n v="1099976.09678"/>
    <n v="24706"/>
    <n v="544273.18000000005"/>
    <x v="0"/>
  </r>
  <r>
    <n v="3816413.1205200003"/>
    <n v="98371"/>
    <n v="1717557.6600000001"/>
    <x v="0"/>
  </r>
  <r>
    <n v="2949898.8105599997"/>
    <n v="81968"/>
    <n v="1374603.3599999999"/>
    <x v="0"/>
  </r>
  <r>
    <n v="3231544.0938000004"/>
    <n v="82111"/>
    <n v="1461575.8"/>
    <x v="0"/>
  </r>
  <r>
    <n v="2744826.0608800007"/>
    <n v="81317"/>
    <n v="1362872.9200000002"/>
    <x v="0"/>
  </r>
  <r>
    <n v="564916.09369999997"/>
    <n v="16429"/>
    <n v="274364.3"/>
    <x v="0"/>
  </r>
  <r>
    <s v=""/>
    <s v=""/>
    <s v=""/>
    <x v="1"/>
  </r>
  <r>
    <n v="1062166.1114679999"/>
    <n v="31687"/>
    <n v="561398.57899999991"/>
    <x v="0"/>
  </r>
  <r>
    <n v="544238.05883999995"/>
    <n v="16338"/>
    <n v="292286.82"/>
    <x v="0"/>
  </r>
  <r>
    <n v="1562292.8640000003"/>
    <n v="48500"/>
    <n v="866016.00000000012"/>
    <x v="0"/>
  </r>
  <r>
    <n v="1010351.9883600001"/>
    <n v="32010"/>
    <n v="563183.94000000006"/>
    <x v="0"/>
  </r>
  <r>
    <n v="922781.43820800004"/>
    <n v="32564"/>
    <n v="581462.7840000001"/>
    <x v="0"/>
  </r>
  <r>
    <n v="922004.54854199989"/>
    <n v="32037"/>
    <n v="570194.52599999995"/>
    <x v="0"/>
  </r>
  <r>
    <s v=""/>
    <s v=""/>
    <s v=""/>
    <x v="0"/>
  </r>
  <r>
    <s v=""/>
    <s v=""/>
    <s v=""/>
    <x v="0"/>
  </r>
  <r>
    <n v="2381001.9710880001"/>
    <n v="100743"/>
    <n v="1792923.1710000001"/>
    <x v="0"/>
  </r>
  <r>
    <n v="2547581.0019"/>
    <n v="79377"/>
    <n v="1420848.2999999998"/>
    <x v="0"/>
  </r>
  <r>
    <n v="3790638.5328000002"/>
    <n v="115576"/>
    <n v="1976349.6"/>
    <x v="0"/>
  </r>
  <r>
    <n v="2106146.2117800005"/>
    <n v="34658"/>
    <n v="797480.58000000007"/>
    <x v="0"/>
  </r>
  <r>
    <n v="1967487.0124000001"/>
    <n v="38780"/>
    <n v="911717.8"/>
    <x v="0"/>
  </r>
  <r>
    <s v=""/>
    <s v=""/>
    <s v=""/>
    <x v="1"/>
  </r>
  <r>
    <n v="1040268.1889600002"/>
    <n v="13132"/>
    <n v="330663.76"/>
    <x v="0"/>
  </r>
  <r>
    <n v="3083276.7583800005"/>
    <n v="38987"/>
    <n v="972335.78"/>
    <x v="0"/>
  </r>
  <r>
    <n v="1065143.5833599998"/>
    <n v="12872"/>
    <n v="325532.88"/>
    <x v="0"/>
  </r>
  <r>
    <n v="966203.7476"/>
    <n v="12316"/>
    <n v="296199.8"/>
    <x v="0"/>
  </r>
  <r>
    <n v="904844.66559999995"/>
    <n v="10664"/>
    <n v="266130.78399999999"/>
    <x v="0"/>
  </r>
  <r>
    <n v="674347.50306000002"/>
    <n v="11781"/>
    <n v="282508.38"/>
    <x v="0"/>
  </r>
  <r>
    <n v="896889.68292000005"/>
    <n v="11865"/>
    <n v="299662.44"/>
    <x v="0"/>
  </r>
  <r>
    <n v="1045550.2639039998"/>
    <n v="12182"/>
    <n v="308058.41600000003"/>
    <x v="0"/>
  </r>
  <r>
    <n v="1818977.28825"/>
    <n v="24625"/>
    <n v="595604.875"/>
    <x v="0"/>
  </r>
  <r>
    <n v="741268.12517999997"/>
    <n v="11898"/>
    <n v="304422.228"/>
    <x v="0"/>
  </r>
  <r>
    <n v="1945999.0354999998"/>
    <n v="35450"/>
    <n v="880542.54999999993"/>
    <x v="0"/>
  </r>
  <r>
    <n v="656715.86524800002"/>
    <n v="12314"/>
    <n v="296619.63199999998"/>
    <x v="0"/>
  </r>
  <r>
    <n v="992025.00099999993"/>
    <n v="35450"/>
    <n v="606372.25"/>
    <x v="0"/>
  </r>
  <r>
    <n v="516949.67032800004"/>
    <n v="17481"/>
    <n v="311791.11599999998"/>
    <x v="0"/>
  </r>
  <r>
    <n v="522408.61892000004"/>
    <n v="17629"/>
    <n v="311328.14"/>
    <x v="0"/>
  </r>
  <r>
    <n v="1329268.1158680001"/>
    <n v="15063"/>
    <n v="392345.96100000001"/>
    <x v="0"/>
  </r>
  <r>
    <n v="3937804.4160000002"/>
    <n v="105440"/>
    <n v="1919008"/>
    <x v="0"/>
  </r>
  <r>
    <n v="15265188.682884002"/>
    <n v="400141"/>
    <n v="5155416.6440000003"/>
    <x v="1"/>
  </r>
  <r>
    <n v="1819190.8213500001"/>
    <n v="41419"/>
    <n v="722761.54999999993"/>
    <x v="0"/>
  </r>
  <r>
    <n v="3310033.0691999998"/>
    <n v="81435"/>
    <n v="1361593.2"/>
    <x v="0"/>
  </r>
  <r>
    <n v="594765.37342800014"/>
    <n v="13591"/>
    <n v="236863.948"/>
    <x v="0"/>
  </r>
  <r>
    <n v="1135013.747584"/>
    <n v="27824"/>
    <n v="465551.16800000001"/>
    <x v="0"/>
  </r>
  <r>
    <n v="617562.40909999993"/>
    <n v="13910"/>
    <n v="248516.06"/>
    <x v="0"/>
  </r>
  <r>
    <n v="1720120.1112319999"/>
    <n v="41381"/>
    <n v="693876.60800000001"/>
    <x v="0"/>
  </r>
  <r>
    <n v="2652396.5580000002"/>
    <n v="59430"/>
    <n v="1067362.8"/>
    <x v="0"/>
  </r>
  <r>
    <n v="2856796.2081600004"/>
    <n v="68456"/>
    <n v="1148691.6800000002"/>
    <x v="0"/>
  </r>
  <r>
    <n v="741491.34345000016"/>
    <n v="11185"/>
    <n v="264346.28999999998"/>
    <x v="0"/>
  </r>
  <r>
    <n v="820033.25788800011"/>
    <n v="11951"/>
    <n v="292034.636"/>
    <x v="0"/>
  </r>
  <r>
    <n v="1613973.9033599999"/>
    <n v="23296"/>
    <n v="604484.60800000001"/>
    <x v="0"/>
  </r>
  <r>
    <n v="905369.63840400008"/>
    <n v="11487"/>
    <n v="296065.93800000002"/>
    <x v="0"/>
  </r>
  <r>
    <n v="8541338.8089119997"/>
    <n v="200632"/>
    <n v="3761047.4719999996"/>
    <x v="0"/>
  </r>
  <r>
    <n v="15162513.690239999"/>
    <n v="266139"/>
    <n v="4828826.0159999998"/>
    <x v="0"/>
  </r>
  <r>
    <n v="9494068.6310399994"/>
    <n v="166644"/>
    <n v="3023588.7359999996"/>
    <x v="0"/>
  </r>
  <r>
    <n v="1546616.1487039998"/>
    <n v="37736"/>
    <n v="895550.75199999998"/>
    <x v="0"/>
  </r>
  <r>
    <n v="34062.208751999999"/>
    <n v="859"/>
    <n v="19849.772000000001"/>
    <x v="0"/>
  </r>
  <r>
    <n v="907336.519004"/>
    <n v="22894"/>
    <n v="550234.39599999995"/>
    <x v="0"/>
  </r>
  <r>
    <n v="1554741.7194999999"/>
    <n v="39250"/>
    <n v="932658.5"/>
    <x v="0"/>
  </r>
  <r>
    <n v="2127120.2972550001"/>
    <n v="53659"/>
    <n v="1005730.6369999999"/>
    <x v="0"/>
  </r>
  <r>
    <n v="1517920.835886"/>
    <n v="38263"/>
    <n v="892369.68599999999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559995.5800849998"/>
    <n v="58585"/>
    <n v="1028342.505"/>
    <x v="0"/>
  </r>
  <r>
    <n v="369484.443096"/>
    <n v="14561"/>
    <n v="259651.75200000001"/>
    <x v="0"/>
  </r>
  <r>
    <n v="5372638.1122780005"/>
    <n v="231971"/>
    <n v="3196096.4380000001"/>
    <x v="1"/>
  </r>
  <r>
    <n v="2457311.6010599998"/>
    <n v="59487"/>
    <n v="1058273.73"/>
    <x v="0"/>
  </r>
  <r>
    <n v="6066142.7904000003"/>
    <n v="188055"/>
    <n v="3490300.8"/>
    <x v="0"/>
  </r>
  <r>
    <n v="4140554.4114000001"/>
    <n v="120054"/>
    <n v="2145364.98"/>
    <x v="0"/>
  </r>
  <r>
    <n v="659135.41314999992"/>
    <n v="15109"/>
    <n v="268486.93"/>
    <x v="0"/>
  </r>
  <r>
    <s v=""/>
    <s v=""/>
    <s v=""/>
    <x v="0"/>
  </r>
  <r>
    <s v=""/>
    <s v=""/>
    <s v=""/>
    <x v="0"/>
  </r>
  <r>
    <s v=""/>
    <s v=""/>
    <s v=""/>
    <x v="0"/>
  </r>
  <r>
    <n v="219173.77033200001"/>
    <n v="3454"/>
    <n v="79324.563999999998"/>
    <x v="0"/>
  </r>
  <r>
    <n v="442804.811904"/>
    <n v="8281"/>
    <n v="184964.416"/>
    <x v="0"/>
  </r>
  <r>
    <n v="1460720.5704259998"/>
    <n v="25409"/>
    <n v="564638.79800000007"/>
    <x v="0"/>
  </r>
  <r>
    <n v="1167030.81534"/>
    <n v="17953"/>
    <n v="427640.46"/>
    <x v="0"/>
  </r>
  <r>
    <n v="1646779.4121600001"/>
    <n v="25345"/>
    <n v="601893.06000000006"/>
    <x v="0"/>
  </r>
  <r>
    <n v="672602.79892800003"/>
    <n v="10221"/>
    <n v="232895.70600000001"/>
    <x v="0"/>
  </r>
  <r>
    <n v="3156854.1568619995"/>
    <n v="56469"/>
    <n v="1256209.3739999998"/>
    <x v="0"/>
  </r>
  <r>
    <n v="447832.70707200002"/>
    <n v="15936"/>
    <n v="286338.04800000001"/>
    <x v="0"/>
  </r>
  <r>
    <n v="1395975.7720319999"/>
    <n v="47832"/>
    <n v="854853.50399999996"/>
    <x v="0"/>
  </r>
  <r>
    <n v="504208.722778"/>
    <n v="15863"/>
    <n v="277190.06199999998"/>
    <x v="0"/>
  </r>
  <r>
    <n v="8179790.326679999"/>
    <n v="252565"/>
    <n v="4443123.4799999995"/>
    <x v="0"/>
  </r>
  <r>
    <n v="3147648.0840000003"/>
    <n v="110900"/>
    <n v="1956276"/>
    <x v="0"/>
  </r>
  <r>
    <n v="2622300.3570719999"/>
    <n v="79697"/>
    <n v="1416693.872"/>
    <x v="0"/>
  </r>
  <r>
    <n v="8987161.5728040002"/>
    <n v="141682"/>
    <n v="3550834.284"/>
    <x v="0"/>
  </r>
  <r>
    <n v="4813876.7460000003"/>
    <n v="159075"/>
    <n v="2798765.5500000003"/>
    <x v="0"/>
  </r>
  <r>
    <n v="556911.95577599993"/>
    <n v="16424"/>
    <n v="294350.92800000001"/>
    <x v="0"/>
  </r>
  <r>
    <n v="492645.52773000003"/>
    <n v="15999"/>
    <n v="282318.35399999999"/>
    <x v="0"/>
  </r>
  <r>
    <n v="434427.28401599999"/>
    <n v="15896"/>
    <n v="284125.10399999999"/>
    <x v="0"/>
  </r>
  <r>
    <n v="2243975.1990740001"/>
    <n v="58733"/>
    <n v="1109231.4379999998"/>
    <x v="0"/>
  </r>
  <r>
    <n v="3918194.9292959999"/>
    <n v="103044"/>
    <n v="1942585.4880000001"/>
    <x v="0"/>
  </r>
  <r>
    <n v="2897847.2952000001"/>
    <n v="77850"/>
    <n v="1469496.6"/>
    <x v="0"/>
  </r>
  <r>
    <n v="6017367.960855999"/>
    <n v="154406"/>
    <n v="2955485.2459999998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367454.6165920002"/>
    <n v="30293"/>
    <n v="779620.64800000004"/>
    <x v="0"/>
  </r>
  <r>
    <n v="143781.760752"/>
    <n v="3269"/>
    <n v="75834.262000000002"/>
    <x v="0"/>
  </r>
  <r>
    <n v="139881.06468000001"/>
    <n v="3254"/>
    <n v="71295.14"/>
    <x v="0"/>
  </r>
  <r>
    <n v="1020188.30744"/>
    <n v="32392"/>
    <n v="568350.03200000001"/>
    <x v="0"/>
  </r>
  <r>
    <n v="13044608.528419999"/>
    <n v="394285"/>
    <n v="6916547.4700000007"/>
    <x v="0"/>
  </r>
  <r>
    <n v="4080.6072000000004"/>
    <n v="122"/>
    <n v="2086.2000000000003"/>
    <x v="0"/>
  </r>
  <r>
    <n v="1512015.2134400001"/>
    <n v="47765"/>
    <n v="847542.1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1"/>
  </r>
  <r>
    <s v=""/>
    <s v=""/>
    <s v=""/>
    <x v="0"/>
  </r>
  <r>
    <n v="1312040.6594399998"/>
    <n v="25172"/>
    <n v="586255.88"/>
    <x v="0"/>
  </r>
  <r>
    <n v="907428.6144000002"/>
    <n v="13783"/>
    <n v="357255.36000000004"/>
    <x v="0"/>
  </r>
  <r>
    <n v="933285.40470000007"/>
    <n v="13995"/>
    <n v="364849.65"/>
    <x v="0"/>
  </r>
  <r>
    <n v="1172164.3107"/>
    <n v="35605"/>
    <n v="624155.65"/>
    <x v="0"/>
  </r>
  <r>
    <n v="4539038.3104000008"/>
    <n v="61805"/>
    <n v="1611874.4"/>
    <x v="0"/>
  </r>
  <r>
    <n v="3105088.1971200006"/>
    <n v="67288"/>
    <n v="1186960.32"/>
    <x v="0"/>
  </r>
  <r>
    <n v="3304498.56"/>
    <n v="99870"/>
    <n v="1757712.0000000002"/>
    <x v="0"/>
  </r>
  <r>
    <s v=""/>
    <s v=""/>
    <s v=""/>
    <x v="0"/>
  </r>
  <r>
    <n v="709751.22349999996"/>
    <n v="47777"/>
    <n v="767298.62"/>
    <x v="0"/>
  </r>
  <r>
    <s v=""/>
    <s v=""/>
    <s v=""/>
    <x v="0"/>
  </r>
  <r>
    <s v=""/>
    <s v=""/>
    <s v=""/>
    <x v="0"/>
  </r>
  <r>
    <n v="1276455.5330000003"/>
    <n v="33238"/>
    <n v="573687.88"/>
    <x v="0"/>
  </r>
  <r>
    <n v="1232666.061984"/>
    <n v="32664"/>
    <n v="575474.35199999996"/>
    <x v="0"/>
  </r>
  <r>
    <n v="1217363.8772800001"/>
    <n v="32402"/>
    <n v="574228.24400000006"/>
    <x v="0"/>
  </r>
  <r>
    <n v="577091.07753000013"/>
    <n v="15415"/>
    <n v="271828.11"/>
    <x v="0"/>
  </r>
  <r>
    <n v="1333318.2735600001"/>
    <n v="32970"/>
    <n v="568336.86"/>
    <x v="0"/>
  </r>
  <r>
    <n v="1690711.6417800002"/>
    <n v="169890"/>
    <n v="2713822.86"/>
    <x v="0"/>
  </r>
  <r>
    <s v=""/>
    <s v=""/>
    <s v=""/>
    <x v="0"/>
  </r>
  <r>
    <s v=""/>
    <s v=""/>
    <s v=""/>
    <x v="0"/>
  </r>
  <r>
    <s v=""/>
    <s v=""/>
    <s v=""/>
    <x v="0"/>
  </r>
  <r>
    <s v=""/>
    <s v=""/>
    <s v=""/>
    <x v="0"/>
  </r>
  <r>
    <n v="1195475.0688"/>
    <n v="34926"/>
    <n v="502934.4"/>
    <x v="1"/>
  </r>
  <r>
    <n v="8394530.1486200001"/>
    <n v="216679"/>
    <n v="3670542.2600000002"/>
    <x v="0"/>
  </r>
  <r>
    <n v="596410.60406399996"/>
    <n v="15394"/>
    <n v="291500.783999999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4:P7" firstHeaderRow="0" firstDataRow="1" firstDataCol="1"/>
  <pivotFields count="4">
    <pivotField dataField="1" showAll="0"/>
    <pivotField dataField="1" showAll="0"/>
    <pivotField dataField="1" showAll="0" defaultSubtotal="0"/>
    <pivotField axis="axisRow" showAll="0" sortType="descending">
      <items count="3">
        <item x="1"/>
        <item x="0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mount Paid" fld="0" baseField="2" baseItem="0"/>
    <dataField name="Sum of Total Quantity (in BTU)" fld="2" baseField="3" baseItem="0"/>
    <dataField name="Sum of Adjusted Quantity" fld="1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eia_report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2">
      <a:majorFont>
        <a:latin typeface="Times New Roman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eia.gov/electricity/data/eia923/" TargetMode="External"/><Relationship Id="rId7" Type="http://schemas.openxmlformats.org/officeDocument/2006/relationships/hyperlink" Target="https://www.eia.gov/naturalgas/data.php" TargetMode="External"/><Relationship Id="rId2" Type="http://schemas.openxmlformats.org/officeDocument/2006/relationships/hyperlink" Target="https://www.eia.gov/state/seds/archive/seper2018.pdf" TargetMode="External"/><Relationship Id="rId1" Type="http://schemas.openxmlformats.org/officeDocument/2006/relationships/hyperlink" Target="http://www.euroheat.org/United-States-156.aspx" TargetMode="External"/><Relationship Id="rId6" Type="http://schemas.openxmlformats.org/officeDocument/2006/relationships/hyperlink" Target="https://www.cmegroup.com/trading/energy/natural-gas/natural-gas_quotes_globex.html" TargetMode="External"/><Relationship Id="rId5" Type="http://schemas.openxmlformats.org/officeDocument/2006/relationships/hyperlink" Target="https://ww2.energy.ca.gov/2015publications/CEC-600-2015-016/CEC-600-2015-016.pdf" TargetMode="External"/><Relationship Id="rId4" Type="http://schemas.openxmlformats.org/officeDocument/2006/relationships/hyperlink" Target="https://thestc.com/FAQ.stm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cmegroup.com/markets/energy/natural-gas/natural-gas.quotes.options.html" TargetMode="External"/><Relationship Id="rId21" Type="http://schemas.openxmlformats.org/officeDocument/2006/relationships/hyperlink" Target="https://www.cmegroup.com/markets/energy/natural-gas/natural-gas.quotes.options.html" TargetMode="External"/><Relationship Id="rId42" Type="http://schemas.openxmlformats.org/officeDocument/2006/relationships/hyperlink" Target="https://www.cmegroup.com/markets/energy/natural-gas/natural-gas.quotes.options.html" TargetMode="External"/><Relationship Id="rId63" Type="http://schemas.openxmlformats.org/officeDocument/2006/relationships/hyperlink" Target="https://www.cmegroup.com/markets/energy/natural-gas/natural-gas.quotes.options.html" TargetMode="External"/><Relationship Id="rId84" Type="http://schemas.openxmlformats.org/officeDocument/2006/relationships/hyperlink" Target="https://www.cmegroup.com/markets/energy/natural-gas/natural-gas.quotes.options.html" TargetMode="External"/><Relationship Id="rId138" Type="http://schemas.openxmlformats.org/officeDocument/2006/relationships/hyperlink" Target="https://www.cmegroup.com/markets/energy/natural-gas/natural-gas.quotes.options.html" TargetMode="External"/><Relationship Id="rId107" Type="http://schemas.openxmlformats.org/officeDocument/2006/relationships/hyperlink" Target="https://www.cmegroup.com/markets/energy/natural-gas/natural-gas.quotes.options.html" TargetMode="External"/><Relationship Id="rId11" Type="http://schemas.openxmlformats.org/officeDocument/2006/relationships/hyperlink" Target="https://www.cmegroup.com/markets/energy/natural-gas/natural-gas.quotes.options.html" TargetMode="External"/><Relationship Id="rId32" Type="http://schemas.openxmlformats.org/officeDocument/2006/relationships/hyperlink" Target="https://www.cmegroup.com/markets/energy/natural-gas/natural-gas.quotes.options.html" TargetMode="External"/><Relationship Id="rId53" Type="http://schemas.openxmlformats.org/officeDocument/2006/relationships/hyperlink" Target="https://www.cmegroup.com/markets/energy/natural-gas/natural-gas.quotes.options.html" TargetMode="External"/><Relationship Id="rId74" Type="http://schemas.openxmlformats.org/officeDocument/2006/relationships/hyperlink" Target="https://www.cmegroup.com/markets/energy/natural-gas/natural-gas.quotes.options.html" TargetMode="External"/><Relationship Id="rId128" Type="http://schemas.openxmlformats.org/officeDocument/2006/relationships/hyperlink" Target="https://www.cmegroup.com/markets/energy/natural-gas/natural-gas.quotes.options.html" TargetMode="External"/><Relationship Id="rId149" Type="http://schemas.openxmlformats.org/officeDocument/2006/relationships/hyperlink" Target="https://www.cmegroup.com/markets/energy/natural-gas/natural-gas.quotes.options.html" TargetMode="External"/><Relationship Id="rId5" Type="http://schemas.openxmlformats.org/officeDocument/2006/relationships/hyperlink" Target="https://www.cmegroup.com/markets/energy/natural-gas/natural-gas.quotes.options.html" TargetMode="External"/><Relationship Id="rId95" Type="http://schemas.openxmlformats.org/officeDocument/2006/relationships/hyperlink" Target="https://www.cmegroup.com/markets/energy/natural-gas/natural-gas.quotes.options.html" TargetMode="External"/><Relationship Id="rId22" Type="http://schemas.openxmlformats.org/officeDocument/2006/relationships/hyperlink" Target="https://www.cmegroup.com/markets/energy/natural-gas/natural-gas.quotes.options.html" TargetMode="External"/><Relationship Id="rId27" Type="http://schemas.openxmlformats.org/officeDocument/2006/relationships/hyperlink" Target="https://www.cmegroup.com/markets/energy/natural-gas/natural-gas.quotes.options.html" TargetMode="External"/><Relationship Id="rId43" Type="http://schemas.openxmlformats.org/officeDocument/2006/relationships/hyperlink" Target="https://www.cmegroup.com/markets/energy/natural-gas/natural-gas.quotes.options.html" TargetMode="External"/><Relationship Id="rId48" Type="http://schemas.openxmlformats.org/officeDocument/2006/relationships/hyperlink" Target="https://www.cmegroup.com/markets/energy/natural-gas/natural-gas.quotes.options.html" TargetMode="External"/><Relationship Id="rId64" Type="http://schemas.openxmlformats.org/officeDocument/2006/relationships/hyperlink" Target="https://www.cmegroup.com/markets/energy/natural-gas/natural-gas.quotes.options.html" TargetMode="External"/><Relationship Id="rId69" Type="http://schemas.openxmlformats.org/officeDocument/2006/relationships/hyperlink" Target="https://www.cmegroup.com/markets/energy/natural-gas/natural-gas.quotes.options.html" TargetMode="External"/><Relationship Id="rId113" Type="http://schemas.openxmlformats.org/officeDocument/2006/relationships/hyperlink" Target="https://www.cmegroup.com/markets/energy/natural-gas/natural-gas.quotes.options.html" TargetMode="External"/><Relationship Id="rId118" Type="http://schemas.openxmlformats.org/officeDocument/2006/relationships/hyperlink" Target="https://www.cmegroup.com/markets/energy/natural-gas/natural-gas.quotes.options.html" TargetMode="External"/><Relationship Id="rId134" Type="http://schemas.openxmlformats.org/officeDocument/2006/relationships/hyperlink" Target="https://www.cmegroup.com/markets/energy/natural-gas/natural-gas.quotes.options.html" TargetMode="External"/><Relationship Id="rId139" Type="http://schemas.openxmlformats.org/officeDocument/2006/relationships/hyperlink" Target="https://www.cmegroup.com/markets/energy/natural-gas/natural-gas.quotes.options.html" TargetMode="External"/><Relationship Id="rId80" Type="http://schemas.openxmlformats.org/officeDocument/2006/relationships/hyperlink" Target="https://www.cmegroup.com/markets/energy/natural-gas/natural-gas.quotes.options.html" TargetMode="External"/><Relationship Id="rId85" Type="http://schemas.openxmlformats.org/officeDocument/2006/relationships/hyperlink" Target="https://www.cmegroup.com/markets/energy/natural-gas/natural-gas.quotes.options.html" TargetMode="External"/><Relationship Id="rId150" Type="http://schemas.openxmlformats.org/officeDocument/2006/relationships/hyperlink" Target="https://www.cmegroup.com/markets/energy/natural-gas/natural-gas.quotes.options.html" TargetMode="External"/><Relationship Id="rId12" Type="http://schemas.openxmlformats.org/officeDocument/2006/relationships/hyperlink" Target="https://www.cmegroup.com/markets/energy/natural-gas/natural-gas.quotes.options.html" TargetMode="External"/><Relationship Id="rId17" Type="http://schemas.openxmlformats.org/officeDocument/2006/relationships/hyperlink" Target="https://www.cmegroup.com/markets/energy/natural-gas/natural-gas.quotes.options.html" TargetMode="External"/><Relationship Id="rId33" Type="http://schemas.openxmlformats.org/officeDocument/2006/relationships/hyperlink" Target="https://www.cmegroup.com/markets/energy/natural-gas/natural-gas.quotes.options.html" TargetMode="External"/><Relationship Id="rId38" Type="http://schemas.openxmlformats.org/officeDocument/2006/relationships/hyperlink" Target="https://www.cmegroup.com/markets/energy/natural-gas/natural-gas.quotes.options.html" TargetMode="External"/><Relationship Id="rId59" Type="http://schemas.openxmlformats.org/officeDocument/2006/relationships/hyperlink" Target="https://www.cmegroup.com/markets/energy/natural-gas/natural-gas.quotes.options.html" TargetMode="External"/><Relationship Id="rId103" Type="http://schemas.openxmlformats.org/officeDocument/2006/relationships/hyperlink" Target="https://www.cmegroup.com/markets/energy/natural-gas/natural-gas.quotes.options.html" TargetMode="External"/><Relationship Id="rId108" Type="http://schemas.openxmlformats.org/officeDocument/2006/relationships/hyperlink" Target="https://www.cmegroup.com/markets/energy/natural-gas/natural-gas.quotes.options.html" TargetMode="External"/><Relationship Id="rId124" Type="http://schemas.openxmlformats.org/officeDocument/2006/relationships/hyperlink" Target="https://www.cmegroup.com/markets/energy/natural-gas/natural-gas.quotes.options.html" TargetMode="External"/><Relationship Id="rId129" Type="http://schemas.openxmlformats.org/officeDocument/2006/relationships/hyperlink" Target="https://www.cmegroup.com/markets/energy/natural-gas/natural-gas.quotes.options.html" TargetMode="External"/><Relationship Id="rId54" Type="http://schemas.openxmlformats.org/officeDocument/2006/relationships/hyperlink" Target="https://www.cmegroup.com/markets/energy/natural-gas/natural-gas.quotes.options.html" TargetMode="External"/><Relationship Id="rId70" Type="http://schemas.openxmlformats.org/officeDocument/2006/relationships/hyperlink" Target="https://www.cmegroup.com/markets/energy/natural-gas/natural-gas.quotes.options.html" TargetMode="External"/><Relationship Id="rId75" Type="http://schemas.openxmlformats.org/officeDocument/2006/relationships/hyperlink" Target="https://www.cmegroup.com/markets/energy/natural-gas/natural-gas.quotes.options.html" TargetMode="External"/><Relationship Id="rId91" Type="http://schemas.openxmlformats.org/officeDocument/2006/relationships/hyperlink" Target="https://www.cmegroup.com/markets/energy/natural-gas/natural-gas.quotes.options.html" TargetMode="External"/><Relationship Id="rId96" Type="http://schemas.openxmlformats.org/officeDocument/2006/relationships/hyperlink" Target="https://www.cmegroup.com/markets/energy/natural-gas/natural-gas.quotes.options.html" TargetMode="External"/><Relationship Id="rId140" Type="http://schemas.openxmlformats.org/officeDocument/2006/relationships/hyperlink" Target="https://www.cmegroup.com/markets/energy/natural-gas/natural-gas.quotes.options.html" TargetMode="External"/><Relationship Id="rId145" Type="http://schemas.openxmlformats.org/officeDocument/2006/relationships/hyperlink" Target="https://www.cmegroup.com/markets/energy/natural-gas/natural-gas.quotes.options.html" TargetMode="External"/><Relationship Id="rId1" Type="http://schemas.openxmlformats.org/officeDocument/2006/relationships/hyperlink" Target="https://www.cmegroup.com/markets/energy/natural-gas/natural-gas.quotes.options.html" TargetMode="External"/><Relationship Id="rId6" Type="http://schemas.openxmlformats.org/officeDocument/2006/relationships/hyperlink" Target="https://www.cmegroup.com/markets/energy/natural-gas/natural-gas.quotes.options.html" TargetMode="External"/><Relationship Id="rId23" Type="http://schemas.openxmlformats.org/officeDocument/2006/relationships/hyperlink" Target="https://www.cmegroup.com/markets/energy/natural-gas/natural-gas.quotes.options.html" TargetMode="External"/><Relationship Id="rId28" Type="http://schemas.openxmlformats.org/officeDocument/2006/relationships/hyperlink" Target="https://www.cmegroup.com/markets/energy/natural-gas/natural-gas.quotes.options.html" TargetMode="External"/><Relationship Id="rId49" Type="http://schemas.openxmlformats.org/officeDocument/2006/relationships/hyperlink" Target="https://www.cmegroup.com/markets/energy/natural-gas/natural-gas.quotes.options.html" TargetMode="External"/><Relationship Id="rId114" Type="http://schemas.openxmlformats.org/officeDocument/2006/relationships/hyperlink" Target="https://www.cmegroup.com/markets/energy/natural-gas/natural-gas.quotes.options.html" TargetMode="External"/><Relationship Id="rId119" Type="http://schemas.openxmlformats.org/officeDocument/2006/relationships/hyperlink" Target="https://www.cmegroup.com/markets/energy/natural-gas/natural-gas.quotes.options.html" TargetMode="External"/><Relationship Id="rId44" Type="http://schemas.openxmlformats.org/officeDocument/2006/relationships/hyperlink" Target="https://www.cmegroup.com/markets/energy/natural-gas/natural-gas.quotes.options.html" TargetMode="External"/><Relationship Id="rId60" Type="http://schemas.openxmlformats.org/officeDocument/2006/relationships/hyperlink" Target="https://www.cmegroup.com/markets/energy/natural-gas/natural-gas.quotes.options.html" TargetMode="External"/><Relationship Id="rId65" Type="http://schemas.openxmlformats.org/officeDocument/2006/relationships/hyperlink" Target="https://www.cmegroup.com/markets/energy/natural-gas/natural-gas.quotes.options.html" TargetMode="External"/><Relationship Id="rId81" Type="http://schemas.openxmlformats.org/officeDocument/2006/relationships/hyperlink" Target="https://www.cmegroup.com/markets/energy/natural-gas/natural-gas.quotes.options.html" TargetMode="External"/><Relationship Id="rId86" Type="http://schemas.openxmlformats.org/officeDocument/2006/relationships/hyperlink" Target="https://www.cmegroup.com/markets/energy/natural-gas/natural-gas.quotes.options.html" TargetMode="External"/><Relationship Id="rId130" Type="http://schemas.openxmlformats.org/officeDocument/2006/relationships/hyperlink" Target="https://www.cmegroup.com/markets/energy/natural-gas/natural-gas.quotes.options.html" TargetMode="External"/><Relationship Id="rId135" Type="http://schemas.openxmlformats.org/officeDocument/2006/relationships/hyperlink" Target="https://www.cmegroup.com/markets/energy/natural-gas/natural-gas.quotes.options.html" TargetMode="External"/><Relationship Id="rId13" Type="http://schemas.openxmlformats.org/officeDocument/2006/relationships/hyperlink" Target="https://www.cmegroup.com/markets/energy/natural-gas/natural-gas.quotes.options.html" TargetMode="External"/><Relationship Id="rId18" Type="http://schemas.openxmlformats.org/officeDocument/2006/relationships/hyperlink" Target="https://www.cmegroup.com/markets/energy/natural-gas/natural-gas.quotes.options.html" TargetMode="External"/><Relationship Id="rId39" Type="http://schemas.openxmlformats.org/officeDocument/2006/relationships/hyperlink" Target="https://www.cmegroup.com/markets/energy/natural-gas/natural-gas.quotes.options.html" TargetMode="External"/><Relationship Id="rId109" Type="http://schemas.openxmlformats.org/officeDocument/2006/relationships/hyperlink" Target="https://www.cmegroup.com/markets/energy/natural-gas/natural-gas.quotes.options.html" TargetMode="External"/><Relationship Id="rId34" Type="http://schemas.openxmlformats.org/officeDocument/2006/relationships/hyperlink" Target="https://www.cmegroup.com/markets/energy/natural-gas/natural-gas.quotes.options.html" TargetMode="External"/><Relationship Id="rId50" Type="http://schemas.openxmlformats.org/officeDocument/2006/relationships/hyperlink" Target="https://www.cmegroup.com/markets/energy/natural-gas/natural-gas.quotes.options.html" TargetMode="External"/><Relationship Id="rId55" Type="http://schemas.openxmlformats.org/officeDocument/2006/relationships/hyperlink" Target="https://www.cmegroup.com/markets/energy/natural-gas/natural-gas.quotes.options.html" TargetMode="External"/><Relationship Id="rId76" Type="http://schemas.openxmlformats.org/officeDocument/2006/relationships/hyperlink" Target="https://www.cmegroup.com/markets/energy/natural-gas/natural-gas.quotes.options.html" TargetMode="External"/><Relationship Id="rId97" Type="http://schemas.openxmlformats.org/officeDocument/2006/relationships/hyperlink" Target="https://www.cmegroup.com/markets/energy/natural-gas/natural-gas.quotes.options.html" TargetMode="External"/><Relationship Id="rId104" Type="http://schemas.openxmlformats.org/officeDocument/2006/relationships/hyperlink" Target="https://www.cmegroup.com/markets/energy/natural-gas/natural-gas.quotes.options.html" TargetMode="External"/><Relationship Id="rId120" Type="http://schemas.openxmlformats.org/officeDocument/2006/relationships/hyperlink" Target="https://www.cmegroup.com/markets/energy/natural-gas/natural-gas.quotes.options.html" TargetMode="External"/><Relationship Id="rId125" Type="http://schemas.openxmlformats.org/officeDocument/2006/relationships/hyperlink" Target="https://www.cmegroup.com/markets/energy/natural-gas/natural-gas.quotes.options.html" TargetMode="External"/><Relationship Id="rId141" Type="http://schemas.openxmlformats.org/officeDocument/2006/relationships/hyperlink" Target="https://www.cmegroup.com/markets/energy/natural-gas/natural-gas.quotes.options.html" TargetMode="External"/><Relationship Id="rId146" Type="http://schemas.openxmlformats.org/officeDocument/2006/relationships/hyperlink" Target="https://www.cmegroup.com/markets/energy/natural-gas/natural-gas.quotes.options.html" TargetMode="External"/><Relationship Id="rId7" Type="http://schemas.openxmlformats.org/officeDocument/2006/relationships/hyperlink" Target="https://www.cmegroup.com/markets/energy/natural-gas/natural-gas.quotes.options.html" TargetMode="External"/><Relationship Id="rId71" Type="http://schemas.openxmlformats.org/officeDocument/2006/relationships/hyperlink" Target="https://www.cmegroup.com/markets/energy/natural-gas/natural-gas.quotes.options.html" TargetMode="External"/><Relationship Id="rId92" Type="http://schemas.openxmlformats.org/officeDocument/2006/relationships/hyperlink" Target="https://www.cmegroup.com/markets/energy/natural-gas/natural-gas.quotes.options.html" TargetMode="External"/><Relationship Id="rId2" Type="http://schemas.openxmlformats.org/officeDocument/2006/relationships/hyperlink" Target="https://www.cmegroup.com/markets/energy/natural-gas/natural-gas.quotes.options.html" TargetMode="External"/><Relationship Id="rId29" Type="http://schemas.openxmlformats.org/officeDocument/2006/relationships/hyperlink" Target="https://www.cmegroup.com/markets/energy/natural-gas/natural-gas.quotes.options.html" TargetMode="External"/><Relationship Id="rId24" Type="http://schemas.openxmlformats.org/officeDocument/2006/relationships/hyperlink" Target="https://www.cmegroup.com/markets/energy/natural-gas/natural-gas.quotes.options.html" TargetMode="External"/><Relationship Id="rId40" Type="http://schemas.openxmlformats.org/officeDocument/2006/relationships/hyperlink" Target="https://www.cmegroup.com/markets/energy/natural-gas/natural-gas.quotes.options.html" TargetMode="External"/><Relationship Id="rId45" Type="http://schemas.openxmlformats.org/officeDocument/2006/relationships/hyperlink" Target="https://www.cmegroup.com/markets/energy/natural-gas/natural-gas.quotes.options.html" TargetMode="External"/><Relationship Id="rId66" Type="http://schemas.openxmlformats.org/officeDocument/2006/relationships/hyperlink" Target="https://www.cmegroup.com/markets/energy/natural-gas/natural-gas.quotes.options.html" TargetMode="External"/><Relationship Id="rId87" Type="http://schemas.openxmlformats.org/officeDocument/2006/relationships/hyperlink" Target="https://www.cmegroup.com/markets/energy/natural-gas/natural-gas.quotes.options.html" TargetMode="External"/><Relationship Id="rId110" Type="http://schemas.openxmlformats.org/officeDocument/2006/relationships/hyperlink" Target="https://www.cmegroup.com/markets/energy/natural-gas/natural-gas.quotes.options.html" TargetMode="External"/><Relationship Id="rId115" Type="http://schemas.openxmlformats.org/officeDocument/2006/relationships/hyperlink" Target="https://www.cmegroup.com/markets/energy/natural-gas/natural-gas.quotes.options.html" TargetMode="External"/><Relationship Id="rId131" Type="http://schemas.openxmlformats.org/officeDocument/2006/relationships/hyperlink" Target="https://www.cmegroup.com/markets/energy/natural-gas/natural-gas.quotes.options.html" TargetMode="External"/><Relationship Id="rId136" Type="http://schemas.openxmlformats.org/officeDocument/2006/relationships/hyperlink" Target="https://www.cmegroup.com/markets/energy/natural-gas/natural-gas.quotes.options.html" TargetMode="External"/><Relationship Id="rId61" Type="http://schemas.openxmlformats.org/officeDocument/2006/relationships/hyperlink" Target="https://www.cmegroup.com/markets/energy/natural-gas/natural-gas.quotes.options.html" TargetMode="External"/><Relationship Id="rId82" Type="http://schemas.openxmlformats.org/officeDocument/2006/relationships/hyperlink" Target="https://www.cmegroup.com/markets/energy/natural-gas/natural-gas.quotes.options.html" TargetMode="External"/><Relationship Id="rId19" Type="http://schemas.openxmlformats.org/officeDocument/2006/relationships/hyperlink" Target="https://www.cmegroup.com/markets/energy/natural-gas/natural-gas.quotes.options.html" TargetMode="External"/><Relationship Id="rId14" Type="http://schemas.openxmlformats.org/officeDocument/2006/relationships/hyperlink" Target="https://www.cmegroup.com/markets/energy/natural-gas/natural-gas.quotes.options.html" TargetMode="External"/><Relationship Id="rId30" Type="http://schemas.openxmlformats.org/officeDocument/2006/relationships/hyperlink" Target="https://www.cmegroup.com/markets/energy/natural-gas/natural-gas.quotes.options.html" TargetMode="External"/><Relationship Id="rId35" Type="http://schemas.openxmlformats.org/officeDocument/2006/relationships/hyperlink" Target="https://www.cmegroup.com/markets/energy/natural-gas/natural-gas.quotes.options.html" TargetMode="External"/><Relationship Id="rId56" Type="http://schemas.openxmlformats.org/officeDocument/2006/relationships/hyperlink" Target="https://www.cmegroup.com/markets/energy/natural-gas/natural-gas.quotes.options.html" TargetMode="External"/><Relationship Id="rId77" Type="http://schemas.openxmlformats.org/officeDocument/2006/relationships/hyperlink" Target="https://www.cmegroup.com/markets/energy/natural-gas/natural-gas.quotes.options.html" TargetMode="External"/><Relationship Id="rId100" Type="http://schemas.openxmlformats.org/officeDocument/2006/relationships/hyperlink" Target="https://www.cmegroup.com/markets/energy/natural-gas/natural-gas.quotes.options.html" TargetMode="External"/><Relationship Id="rId105" Type="http://schemas.openxmlformats.org/officeDocument/2006/relationships/hyperlink" Target="https://www.cmegroup.com/markets/energy/natural-gas/natural-gas.quotes.options.html" TargetMode="External"/><Relationship Id="rId126" Type="http://schemas.openxmlformats.org/officeDocument/2006/relationships/hyperlink" Target="https://www.cmegroup.com/markets/energy/natural-gas/natural-gas.quotes.options.html" TargetMode="External"/><Relationship Id="rId147" Type="http://schemas.openxmlformats.org/officeDocument/2006/relationships/hyperlink" Target="https://www.cmegroup.com/markets/energy/natural-gas/natural-gas.quotes.options.html" TargetMode="External"/><Relationship Id="rId8" Type="http://schemas.openxmlformats.org/officeDocument/2006/relationships/hyperlink" Target="https://www.cmegroup.com/markets/energy/natural-gas/natural-gas.quotes.options.html" TargetMode="External"/><Relationship Id="rId51" Type="http://schemas.openxmlformats.org/officeDocument/2006/relationships/hyperlink" Target="https://www.cmegroup.com/markets/energy/natural-gas/natural-gas.quotes.options.html" TargetMode="External"/><Relationship Id="rId72" Type="http://schemas.openxmlformats.org/officeDocument/2006/relationships/hyperlink" Target="https://www.cmegroup.com/markets/energy/natural-gas/natural-gas.quotes.options.html" TargetMode="External"/><Relationship Id="rId93" Type="http://schemas.openxmlformats.org/officeDocument/2006/relationships/hyperlink" Target="https://www.cmegroup.com/markets/energy/natural-gas/natural-gas.quotes.options.html" TargetMode="External"/><Relationship Id="rId98" Type="http://schemas.openxmlformats.org/officeDocument/2006/relationships/hyperlink" Target="https://www.cmegroup.com/markets/energy/natural-gas/natural-gas.quotes.options.html" TargetMode="External"/><Relationship Id="rId121" Type="http://schemas.openxmlformats.org/officeDocument/2006/relationships/hyperlink" Target="https://www.cmegroup.com/markets/energy/natural-gas/natural-gas.quotes.options.html" TargetMode="External"/><Relationship Id="rId142" Type="http://schemas.openxmlformats.org/officeDocument/2006/relationships/hyperlink" Target="https://www.cmegroup.com/markets/energy/natural-gas/natural-gas.quotes.options.html" TargetMode="External"/><Relationship Id="rId3" Type="http://schemas.openxmlformats.org/officeDocument/2006/relationships/hyperlink" Target="https://www.cmegroup.com/markets/energy/natural-gas/natural-gas.quotes.options.html" TargetMode="External"/><Relationship Id="rId25" Type="http://schemas.openxmlformats.org/officeDocument/2006/relationships/hyperlink" Target="https://www.cmegroup.com/markets/energy/natural-gas/natural-gas.quotes.options.html" TargetMode="External"/><Relationship Id="rId46" Type="http://schemas.openxmlformats.org/officeDocument/2006/relationships/hyperlink" Target="https://www.cmegroup.com/markets/energy/natural-gas/natural-gas.quotes.options.html" TargetMode="External"/><Relationship Id="rId67" Type="http://schemas.openxmlformats.org/officeDocument/2006/relationships/hyperlink" Target="https://www.cmegroup.com/markets/energy/natural-gas/natural-gas.quotes.options.html" TargetMode="External"/><Relationship Id="rId116" Type="http://schemas.openxmlformats.org/officeDocument/2006/relationships/hyperlink" Target="https://www.cmegroup.com/markets/energy/natural-gas/natural-gas.quotes.options.html" TargetMode="External"/><Relationship Id="rId137" Type="http://schemas.openxmlformats.org/officeDocument/2006/relationships/hyperlink" Target="https://www.cmegroup.com/markets/energy/natural-gas/natural-gas.quotes.options.html" TargetMode="External"/><Relationship Id="rId20" Type="http://schemas.openxmlformats.org/officeDocument/2006/relationships/hyperlink" Target="https://www.cmegroup.com/markets/energy/natural-gas/natural-gas.quotes.options.html" TargetMode="External"/><Relationship Id="rId41" Type="http://schemas.openxmlformats.org/officeDocument/2006/relationships/hyperlink" Target="https://www.cmegroup.com/markets/energy/natural-gas/natural-gas.quotes.options.html" TargetMode="External"/><Relationship Id="rId62" Type="http://schemas.openxmlformats.org/officeDocument/2006/relationships/hyperlink" Target="https://www.cmegroup.com/markets/energy/natural-gas/natural-gas.quotes.options.html" TargetMode="External"/><Relationship Id="rId83" Type="http://schemas.openxmlformats.org/officeDocument/2006/relationships/hyperlink" Target="https://www.cmegroup.com/markets/energy/natural-gas/natural-gas.quotes.options.html" TargetMode="External"/><Relationship Id="rId88" Type="http://schemas.openxmlformats.org/officeDocument/2006/relationships/hyperlink" Target="https://www.cmegroup.com/markets/energy/natural-gas/natural-gas.quotes.options.html" TargetMode="External"/><Relationship Id="rId111" Type="http://schemas.openxmlformats.org/officeDocument/2006/relationships/hyperlink" Target="https://www.cmegroup.com/markets/energy/natural-gas/natural-gas.quotes.options.html" TargetMode="External"/><Relationship Id="rId132" Type="http://schemas.openxmlformats.org/officeDocument/2006/relationships/hyperlink" Target="https://www.cmegroup.com/markets/energy/natural-gas/natural-gas.quotes.options.html" TargetMode="External"/><Relationship Id="rId15" Type="http://schemas.openxmlformats.org/officeDocument/2006/relationships/hyperlink" Target="https://www.cmegroup.com/markets/energy/natural-gas/natural-gas.quotes.options.html" TargetMode="External"/><Relationship Id="rId36" Type="http://schemas.openxmlformats.org/officeDocument/2006/relationships/hyperlink" Target="https://www.cmegroup.com/markets/energy/natural-gas/natural-gas.quotes.options.html" TargetMode="External"/><Relationship Id="rId57" Type="http://schemas.openxmlformats.org/officeDocument/2006/relationships/hyperlink" Target="https://www.cmegroup.com/markets/energy/natural-gas/natural-gas.quotes.options.html" TargetMode="External"/><Relationship Id="rId106" Type="http://schemas.openxmlformats.org/officeDocument/2006/relationships/hyperlink" Target="https://www.cmegroup.com/markets/energy/natural-gas/natural-gas.quotes.options.html" TargetMode="External"/><Relationship Id="rId127" Type="http://schemas.openxmlformats.org/officeDocument/2006/relationships/hyperlink" Target="https://www.cmegroup.com/markets/energy/natural-gas/natural-gas.quotes.options.html" TargetMode="External"/><Relationship Id="rId10" Type="http://schemas.openxmlformats.org/officeDocument/2006/relationships/hyperlink" Target="https://www.cmegroup.com/markets/energy/natural-gas/natural-gas.quotes.options.html" TargetMode="External"/><Relationship Id="rId31" Type="http://schemas.openxmlformats.org/officeDocument/2006/relationships/hyperlink" Target="https://www.cmegroup.com/markets/energy/natural-gas/natural-gas.quotes.options.html" TargetMode="External"/><Relationship Id="rId52" Type="http://schemas.openxmlformats.org/officeDocument/2006/relationships/hyperlink" Target="https://www.cmegroup.com/markets/energy/natural-gas/natural-gas.quotes.options.html" TargetMode="External"/><Relationship Id="rId73" Type="http://schemas.openxmlformats.org/officeDocument/2006/relationships/hyperlink" Target="https://www.cmegroup.com/markets/energy/natural-gas/natural-gas.quotes.options.html" TargetMode="External"/><Relationship Id="rId78" Type="http://schemas.openxmlformats.org/officeDocument/2006/relationships/hyperlink" Target="https://www.cmegroup.com/markets/energy/natural-gas/natural-gas.quotes.options.html" TargetMode="External"/><Relationship Id="rId94" Type="http://schemas.openxmlformats.org/officeDocument/2006/relationships/hyperlink" Target="https://www.cmegroup.com/markets/energy/natural-gas/natural-gas.quotes.options.html" TargetMode="External"/><Relationship Id="rId99" Type="http://schemas.openxmlformats.org/officeDocument/2006/relationships/hyperlink" Target="https://www.cmegroup.com/markets/energy/natural-gas/natural-gas.quotes.options.html" TargetMode="External"/><Relationship Id="rId101" Type="http://schemas.openxmlformats.org/officeDocument/2006/relationships/hyperlink" Target="https://www.cmegroup.com/markets/energy/natural-gas/natural-gas.quotes.options.html" TargetMode="External"/><Relationship Id="rId122" Type="http://schemas.openxmlformats.org/officeDocument/2006/relationships/hyperlink" Target="https://www.cmegroup.com/markets/energy/natural-gas/natural-gas.quotes.options.html" TargetMode="External"/><Relationship Id="rId143" Type="http://schemas.openxmlformats.org/officeDocument/2006/relationships/hyperlink" Target="https://www.cmegroup.com/markets/energy/natural-gas/natural-gas.quotes.options.html" TargetMode="External"/><Relationship Id="rId148" Type="http://schemas.openxmlformats.org/officeDocument/2006/relationships/hyperlink" Target="https://www.cmegroup.com/markets/energy/natural-gas/natural-gas.quotes.options.html" TargetMode="External"/><Relationship Id="rId4" Type="http://schemas.openxmlformats.org/officeDocument/2006/relationships/hyperlink" Target="https://www.cmegroup.com/markets/energy/natural-gas/natural-gas.quotes.options.html" TargetMode="External"/><Relationship Id="rId9" Type="http://schemas.openxmlformats.org/officeDocument/2006/relationships/hyperlink" Target="https://www.cmegroup.com/markets/energy/natural-gas/natural-gas.quotes.options.html" TargetMode="External"/><Relationship Id="rId26" Type="http://schemas.openxmlformats.org/officeDocument/2006/relationships/hyperlink" Target="https://www.cmegroup.com/markets/energy/natural-gas/natural-gas.quotes.options.html" TargetMode="External"/><Relationship Id="rId47" Type="http://schemas.openxmlformats.org/officeDocument/2006/relationships/hyperlink" Target="https://www.cmegroup.com/markets/energy/natural-gas/natural-gas.quotes.options.html" TargetMode="External"/><Relationship Id="rId68" Type="http://schemas.openxmlformats.org/officeDocument/2006/relationships/hyperlink" Target="https://www.cmegroup.com/markets/energy/natural-gas/natural-gas.quotes.options.html" TargetMode="External"/><Relationship Id="rId89" Type="http://schemas.openxmlformats.org/officeDocument/2006/relationships/hyperlink" Target="https://www.cmegroup.com/markets/energy/natural-gas/natural-gas.quotes.options.html" TargetMode="External"/><Relationship Id="rId112" Type="http://schemas.openxmlformats.org/officeDocument/2006/relationships/hyperlink" Target="https://www.cmegroup.com/markets/energy/natural-gas/natural-gas.quotes.options.html" TargetMode="External"/><Relationship Id="rId133" Type="http://schemas.openxmlformats.org/officeDocument/2006/relationships/hyperlink" Target="https://www.cmegroup.com/markets/energy/natural-gas/natural-gas.quotes.options.html" TargetMode="External"/><Relationship Id="rId16" Type="http://schemas.openxmlformats.org/officeDocument/2006/relationships/hyperlink" Target="https://www.cmegroup.com/markets/energy/natural-gas/natural-gas.quotes.options.html" TargetMode="External"/><Relationship Id="rId37" Type="http://schemas.openxmlformats.org/officeDocument/2006/relationships/hyperlink" Target="https://www.cmegroup.com/markets/energy/natural-gas/natural-gas.quotes.options.html" TargetMode="External"/><Relationship Id="rId58" Type="http://schemas.openxmlformats.org/officeDocument/2006/relationships/hyperlink" Target="https://www.cmegroup.com/markets/energy/natural-gas/natural-gas.quotes.options.html" TargetMode="External"/><Relationship Id="rId79" Type="http://schemas.openxmlformats.org/officeDocument/2006/relationships/hyperlink" Target="https://www.cmegroup.com/markets/energy/natural-gas/natural-gas.quotes.options.html" TargetMode="External"/><Relationship Id="rId102" Type="http://schemas.openxmlformats.org/officeDocument/2006/relationships/hyperlink" Target="https://www.cmegroup.com/markets/energy/natural-gas/natural-gas.quotes.options.html" TargetMode="External"/><Relationship Id="rId123" Type="http://schemas.openxmlformats.org/officeDocument/2006/relationships/hyperlink" Target="https://www.cmegroup.com/markets/energy/natural-gas/natural-gas.quotes.options.html" TargetMode="External"/><Relationship Id="rId144" Type="http://schemas.openxmlformats.org/officeDocument/2006/relationships/hyperlink" Target="https://www.cmegroup.com/markets/energy/natural-gas/natural-gas.quotes.options.html" TargetMode="External"/><Relationship Id="rId90" Type="http://schemas.openxmlformats.org/officeDocument/2006/relationships/hyperlink" Target="https://www.cmegroup.com/markets/energy/natural-gas/natural-gas.quotes.options.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workbookViewId="0">
      <selection activeCell="A137" sqref="A137"/>
    </sheetView>
  </sheetViews>
  <sheetFormatPr defaultColWidth="9.1796875" defaultRowHeight="14.5"/>
  <cols>
    <col min="1" max="1" width="19.81640625" customWidth="1"/>
    <col min="2" max="2" width="91.7265625" customWidth="1"/>
    <col min="4" max="4" width="70.7265625" customWidth="1"/>
  </cols>
  <sheetData>
    <row r="1" spans="1:7">
      <c r="A1" s="1" t="s">
        <v>631</v>
      </c>
    </row>
    <row r="2" spans="1:7">
      <c r="A2" s="1" t="s">
        <v>632</v>
      </c>
    </row>
    <row r="4" spans="1:7">
      <c r="A4" s="1" t="s">
        <v>73</v>
      </c>
      <c r="B4" s="16" t="s">
        <v>526</v>
      </c>
      <c r="D4" s="16" t="s">
        <v>620</v>
      </c>
    </row>
    <row r="5" spans="1:7">
      <c r="B5" t="s">
        <v>30</v>
      </c>
      <c r="D5" t="s">
        <v>30</v>
      </c>
    </row>
    <row r="6" spans="1:7">
      <c r="B6" s="2">
        <v>2021</v>
      </c>
      <c r="D6" s="2">
        <v>2021</v>
      </c>
    </row>
    <row r="7" spans="1:7">
      <c r="B7" t="s">
        <v>667</v>
      </c>
      <c r="D7" t="s">
        <v>667</v>
      </c>
    </row>
    <row r="8" spans="1:7">
      <c r="B8" s="19" t="s">
        <v>706</v>
      </c>
      <c r="D8" s="19" t="s">
        <v>706</v>
      </c>
    </row>
    <row r="9" spans="1:7">
      <c r="B9" t="s">
        <v>418</v>
      </c>
      <c r="D9" t="s">
        <v>615</v>
      </c>
    </row>
    <row r="11" spans="1:7">
      <c r="B11" s="16" t="s">
        <v>420</v>
      </c>
      <c r="D11" s="16" t="s">
        <v>621</v>
      </c>
    </row>
    <row r="12" spans="1:7">
      <c r="B12" t="s">
        <v>74</v>
      </c>
      <c r="D12" t="s">
        <v>616</v>
      </c>
    </row>
    <row r="13" spans="1:7">
      <c r="B13" s="2">
        <v>2020</v>
      </c>
      <c r="D13" t="s">
        <v>81</v>
      </c>
    </row>
    <row r="14" spans="1:7">
      <c r="B14" t="s">
        <v>570</v>
      </c>
      <c r="D14" t="s">
        <v>617</v>
      </c>
    </row>
    <row r="15" spans="1:7">
      <c r="B15" s="4" t="s">
        <v>571</v>
      </c>
      <c r="D15" s="4" t="s">
        <v>618</v>
      </c>
      <c r="G15" s="4"/>
    </row>
    <row r="16" spans="1:7">
      <c r="B16" t="s">
        <v>394</v>
      </c>
      <c r="D16" t="s">
        <v>619</v>
      </c>
    </row>
    <row r="18" spans="2:4">
      <c r="B18" s="16" t="s">
        <v>76</v>
      </c>
      <c r="D18" s="16" t="s">
        <v>770</v>
      </c>
    </row>
    <row r="19" spans="2:4">
      <c r="B19" t="s">
        <v>77</v>
      </c>
      <c r="D19" t="s">
        <v>771</v>
      </c>
    </row>
    <row r="20" spans="2:4">
      <c r="B20" s="2">
        <v>2018</v>
      </c>
      <c r="D20" s="2">
        <v>2020</v>
      </c>
    </row>
    <row r="21" spans="2:4">
      <c r="B21" t="s">
        <v>387</v>
      </c>
      <c r="D21" t="s">
        <v>772</v>
      </c>
    </row>
    <row r="22" spans="2:4">
      <c r="B22" s="9" t="s">
        <v>388</v>
      </c>
      <c r="D22" s="4" t="s">
        <v>773</v>
      </c>
    </row>
    <row r="23" spans="2:4">
      <c r="B23" t="s">
        <v>389</v>
      </c>
    </row>
    <row r="25" spans="2:4">
      <c r="B25" s="16" t="s">
        <v>85</v>
      </c>
      <c r="D25" s="16" t="s">
        <v>777</v>
      </c>
    </row>
    <row r="26" spans="2:4">
      <c r="B26" t="s">
        <v>86</v>
      </c>
      <c r="D26" t="s">
        <v>774</v>
      </c>
    </row>
    <row r="27" spans="2:4">
      <c r="B27" t="s">
        <v>81</v>
      </c>
      <c r="D27" s="2">
        <v>2020</v>
      </c>
    </row>
    <row r="28" spans="2:4">
      <c r="B28" t="s">
        <v>87</v>
      </c>
      <c r="D28" t="s">
        <v>775</v>
      </c>
    </row>
    <row r="29" spans="2:4">
      <c r="B29" s="9" t="s">
        <v>88</v>
      </c>
      <c r="D29" s="4" t="s">
        <v>1064</v>
      </c>
    </row>
    <row r="30" spans="2:4">
      <c r="B30" t="s">
        <v>92</v>
      </c>
      <c r="D30" t="s">
        <v>778</v>
      </c>
    </row>
    <row r="32" spans="2:4">
      <c r="B32" s="16" t="s">
        <v>637</v>
      </c>
      <c r="D32" s="16" t="s">
        <v>776</v>
      </c>
    </row>
    <row r="33" spans="1:4">
      <c r="B33" t="s">
        <v>516</v>
      </c>
      <c r="D33" t="s">
        <v>633</v>
      </c>
    </row>
    <row r="34" spans="1:4">
      <c r="B34" s="2">
        <v>2015</v>
      </c>
      <c r="D34" s="2">
        <v>2020</v>
      </c>
    </row>
    <row r="35" spans="1:4">
      <c r="B35" t="s">
        <v>517</v>
      </c>
      <c r="D35" t="s">
        <v>634</v>
      </c>
    </row>
    <row r="36" spans="1:4">
      <c r="B36" s="24" t="s">
        <v>515</v>
      </c>
      <c r="D36" s="24" t="s">
        <v>635</v>
      </c>
    </row>
    <row r="37" spans="1:4">
      <c r="B37" t="s">
        <v>514</v>
      </c>
      <c r="D37" t="s">
        <v>636</v>
      </c>
    </row>
    <row r="39" spans="1:4">
      <c r="B39" s="16" t="s">
        <v>366</v>
      </c>
    </row>
    <row r="40" spans="1:4">
      <c r="B40" t="s">
        <v>30</v>
      </c>
    </row>
    <row r="41" spans="1:4">
      <c r="B41" s="2">
        <v>2019</v>
      </c>
    </row>
    <row r="42" spans="1:4">
      <c r="B42" t="s">
        <v>367</v>
      </c>
    </row>
    <row r="43" spans="1:4">
      <c r="B43" s="28" t="s">
        <v>368</v>
      </c>
    </row>
    <row r="44" spans="1:4">
      <c r="B44" t="s">
        <v>572</v>
      </c>
    </row>
    <row r="45" spans="1:4">
      <c r="A45" s="1" t="s">
        <v>31</v>
      </c>
    </row>
    <row r="47" spans="1:4">
      <c r="A47" s="36" t="s">
        <v>591</v>
      </c>
    </row>
    <row r="48" spans="1:4">
      <c r="A48" t="s">
        <v>580</v>
      </c>
    </row>
    <row r="50" spans="1:1">
      <c r="A50" s="36" t="s">
        <v>592</v>
      </c>
    </row>
    <row r="51" spans="1:1">
      <c r="A51" t="s">
        <v>579</v>
      </c>
    </row>
    <row r="52" spans="1:1">
      <c r="A52" s="1" t="s">
        <v>590</v>
      </c>
    </row>
    <row r="53" spans="1:1">
      <c r="A53" t="s">
        <v>582</v>
      </c>
    </row>
    <row r="54" spans="1:1">
      <c r="A54" t="s">
        <v>583</v>
      </c>
    </row>
    <row r="56" spans="1:1">
      <c r="A56" s="36" t="s">
        <v>593</v>
      </c>
    </row>
    <row r="57" spans="1:1">
      <c r="A57" s="1" t="s">
        <v>594</v>
      </c>
    </row>
    <row r="58" spans="1:1">
      <c r="A58" t="s">
        <v>581</v>
      </c>
    </row>
    <row r="59" spans="1:1">
      <c r="A59" t="s">
        <v>585</v>
      </c>
    </row>
    <row r="60" spans="1:1">
      <c r="A60" t="s">
        <v>586</v>
      </c>
    </row>
    <row r="61" spans="1:1">
      <c r="A61" t="s">
        <v>587</v>
      </c>
    </row>
    <row r="62" spans="1:1">
      <c r="A62" t="s">
        <v>588</v>
      </c>
    </row>
    <row r="63" spans="1:1">
      <c r="A63" t="s">
        <v>584</v>
      </c>
    </row>
    <row r="64" spans="1:1">
      <c r="A64" t="s">
        <v>589</v>
      </c>
    </row>
    <row r="65" spans="1:1">
      <c r="A65" t="s">
        <v>595</v>
      </c>
    </row>
    <row r="67" spans="1:1">
      <c r="A67" s="36" t="s">
        <v>639</v>
      </c>
    </row>
    <row r="68" spans="1:1">
      <c r="A68" t="s">
        <v>640</v>
      </c>
    </row>
    <row r="69" spans="1:1">
      <c r="A69" t="s">
        <v>641</v>
      </c>
    </row>
    <row r="71" spans="1:1">
      <c r="A71" s="36" t="s">
        <v>597</v>
      </c>
    </row>
    <row r="72" spans="1:1">
      <c r="A72" t="s">
        <v>80</v>
      </c>
    </row>
    <row r="73" spans="1:1">
      <c r="A73" t="s">
        <v>33</v>
      </c>
    </row>
    <row r="75" spans="1:1">
      <c r="A75" s="36" t="s">
        <v>596</v>
      </c>
    </row>
    <row r="76" spans="1:1">
      <c r="A76" t="s">
        <v>101</v>
      </c>
    </row>
    <row r="78" spans="1:1">
      <c r="A78" t="s">
        <v>421</v>
      </c>
    </row>
    <row r="79" spans="1:1">
      <c r="A79" t="s">
        <v>392</v>
      </c>
    </row>
    <row r="80" spans="1:1">
      <c r="A80" t="s">
        <v>393</v>
      </c>
    </row>
    <row r="82" spans="1:1">
      <c r="A82" t="s">
        <v>369</v>
      </c>
    </row>
    <row r="84" spans="1:1">
      <c r="A84" s="1" t="s">
        <v>527</v>
      </c>
    </row>
    <row r="85" spans="1:1">
      <c r="A85" t="s">
        <v>93</v>
      </c>
    </row>
    <row r="86" spans="1:1">
      <c r="A86" t="s">
        <v>94</v>
      </c>
    </row>
    <row r="87" spans="1:1">
      <c r="A87" t="s">
        <v>528</v>
      </c>
    </row>
    <row r="88" spans="1:1">
      <c r="A88" t="s">
        <v>529</v>
      </c>
    </row>
    <row r="90" spans="1:1">
      <c r="A90" t="s">
        <v>95</v>
      </c>
    </row>
    <row r="92" spans="1:1">
      <c r="A92" s="37" t="s">
        <v>592</v>
      </c>
    </row>
    <row r="93" spans="1:1">
      <c r="A93" t="s">
        <v>622</v>
      </c>
    </row>
    <row r="94" spans="1:1">
      <c r="A94" t="s">
        <v>623</v>
      </c>
    </row>
    <row r="95" spans="1:1">
      <c r="A95" t="s">
        <v>624</v>
      </c>
    </row>
    <row r="96" spans="1:1">
      <c r="A96" t="s">
        <v>625</v>
      </c>
    </row>
    <row r="97" spans="1:2">
      <c r="A97" t="s">
        <v>626</v>
      </c>
    </row>
    <row r="99" spans="1:2">
      <c r="A99" s="1" t="s">
        <v>98</v>
      </c>
    </row>
    <row r="100" spans="1:2">
      <c r="A100" t="s">
        <v>99</v>
      </c>
    </row>
    <row r="101" spans="1:2">
      <c r="A101" t="s">
        <v>338</v>
      </c>
    </row>
    <row r="102" spans="1:2">
      <c r="A102" t="s">
        <v>337</v>
      </c>
    </row>
    <row r="103" spans="1:2">
      <c r="A103">
        <v>0.84730412960844359</v>
      </c>
      <c r="B103" t="s">
        <v>867</v>
      </c>
    </row>
    <row r="104" spans="1:2">
      <c r="A104" s="47">
        <v>0.88711067149387013</v>
      </c>
      <c r="B104" t="s">
        <v>705</v>
      </c>
    </row>
    <row r="105" spans="1:2">
      <c r="A105" s="27">
        <v>0.89805481563188172</v>
      </c>
      <c r="B105" t="s">
        <v>558</v>
      </c>
    </row>
    <row r="106" spans="1:2">
      <c r="A106" s="17">
        <v>0.91400000000000003</v>
      </c>
      <c r="B106" t="s">
        <v>417</v>
      </c>
    </row>
    <row r="107" spans="1:2">
      <c r="A107" s="17">
        <v>0.9686815713640794</v>
      </c>
      <c r="B107" t="s">
        <v>525</v>
      </c>
    </row>
    <row r="108" spans="1:2">
      <c r="A108">
        <v>1.022</v>
      </c>
      <c r="B108" t="s">
        <v>97</v>
      </c>
    </row>
    <row r="109" spans="1:2">
      <c r="A109" t="s">
        <v>96</v>
      </c>
    </row>
    <row r="112" spans="1:2">
      <c r="A112" s="1" t="s">
        <v>497</v>
      </c>
    </row>
    <row r="113" spans="1:2">
      <c r="A113">
        <v>5.7190000000000003</v>
      </c>
      <c r="B113" t="s">
        <v>498</v>
      </c>
    </row>
    <row r="114" spans="1:2">
      <c r="A114">
        <v>6.0629999999999997</v>
      </c>
      <c r="B114" t="s">
        <v>499</v>
      </c>
    </row>
    <row r="115" spans="1:2">
      <c r="A115" s="20" t="s">
        <v>500</v>
      </c>
    </row>
    <row r="117" spans="1:2">
      <c r="A117" t="s">
        <v>503</v>
      </c>
    </row>
    <row r="118" spans="1:2">
      <c r="A118" t="s">
        <v>501</v>
      </c>
    </row>
    <row r="119" spans="1:2">
      <c r="A119" t="s">
        <v>502</v>
      </c>
    </row>
    <row r="121" spans="1:2">
      <c r="A121" s="1" t="s">
        <v>536</v>
      </c>
    </row>
    <row r="122" spans="1:2">
      <c r="A122" t="s">
        <v>530</v>
      </c>
    </row>
    <row r="123" spans="1:2">
      <c r="A123" t="s">
        <v>531</v>
      </c>
    </row>
    <row r="124" spans="1:2">
      <c r="A124" t="s">
        <v>532</v>
      </c>
    </row>
    <row r="125" spans="1:2">
      <c r="A125" t="s">
        <v>533</v>
      </c>
    </row>
    <row r="126" spans="1:2">
      <c r="A126" t="s">
        <v>534</v>
      </c>
    </row>
    <row r="127" spans="1:2">
      <c r="A127" t="s">
        <v>598</v>
      </c>
    </row>
    <row r="128" spans="1:2">
      <c r="A128" t="s">
        <v>535</v>
      </c>
    </row>
    <row r="130" spans="1:5">
      <c r="A130" s="1" t="s">
        <v>779</v>
      </c>
    </row>
    <row r="131" spans="1:5">
      <c r="A131" t="s">
        <v>780</v>
      </c>
    </row>
    <row r="132" spans="1:5">
      <c r="A132" t="s">
        <v>781</v>
      </c>
    </row>
    <row r="133" spans="1:5">
      <c r="A133" t="s">
        <v>782</v>
      </c>
    </row>
    <row r="134" spans="1:5">
      <c r="A134" t="s">
        <v>1066</v>
      </c>
    </row>
    <row r="135" spans="1:5">
      <c r="A135" t="s">
        <v>1067</v>
      </c>
    </row>
    <row r="137" spans="1:5">
      <c r="A137" s="1" t="s">
        <v>1168</v>
      </c>
    </row>
    <row r="138" spans="1:5">
      <c r="A138" t="s">
        <v>1169</v>
      </c>
    </row>
    <row r="140" spans="1:5">
      <c r="A140" s="1" t="s">
        <v>1156</v>
      </c>
    </row>
    <row r="142" spans="1:5">
      <c r="A142" s="16" t="s">
        <v>1157</v>
      </c>
      <c r="B142" s="18"/>
      <c r="D142" s="16" t="s">
        <v>1158</v>
      </c>
    </row>
    <row r="143" spans="1:5">
      <c r="A143" t="s">
        <v>1159</v>
      </c>
      <c r="B143">
        <v>120476</v>
      </c>
      <c r="D143" t="s">
        <v>774</v>
      </c>
      <c r="E143" t="s">
        <v>1160</v>
      </c>
    </row>
    <row r="144" spans="1:5">
      <c r="A144" t="s">
        <v>1161</v>
      </c>
      <c r="B144">
        <v>137452</v>
      </c>
      <c r="D144" s="2">
        <v>2017</v>
      </c>
      <c r="E144" t="s">
        <v>1162</v>
      </c>
    </row>
    <row r="145" spans="1:2">
      <c r="A145" t="s">
        <v>1164</v>
      </c>
      <c r="B145">
        <v>138500</v>
      </c>
    </row>
    <row r="146" spans="1:2">
      <c r="A146" t="s">
        <v>609</v>
      </c>
      <c r="B146">
        <v>135000</v>
      </c>
    </row>
  </sheetData>
  <phoneticPr fontId="41" type="noConversion"/>
  <hyperlinks>
    <hyperlink ref="B29" r:id="rId1" xr:uid="{00000000-0004-0000-0000-000000000000}"/>
    <hyperlink ref="B15" r:id="rId2" xr:uid="{00000000-0004-0000-0000-000002000000}"/>
    <hyperlink ref="B43" r:id="rId3" xr:uid="{00000000-0004-0000-0000-000003000000}"/>
    <hyperlink ref="D15" r:id="rId4" xr:uid="{00000000-0004-0000-0000-000004000000}"/>
    <hyperlink ref="B36" r:id="rId5" xr:uid="{00000000-0004-0000-0000-000006000000}"/>
    <hyperlink ref="D22" r:id="rId6" xr:uid="{6EBEA172-359F-4F3E-B04B-9BDB3FF8CE28}"/>
    <hyperlink ref="D29" r:id="rId7" display="https://www.eia.gov/naturalgas/data.php" xr:uid="{3D85FAB3-0C11-407D-A4B0-F40AA2360819}"/>
  </hyperlinks>
  <pageMargins left="0.7" right="0.7" top="0.75" bottom="0.75" header="0.3" footer="0.3"/>
  <pageSetup orientation="portrait" horizontalDpi="1200" verticalDpi="1200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AE581-2002-4F33-AF53-09D523EF8F45}">
  <dimension ref="A1:AG2841"/>
  <sheetViews>
    <sheetView topLeftCell="B73" workbookViewId="0">
      <selection activeCell="B15" sqref="B15:AG167"/>
    </sheetView>
  </sheetViews>
  <sheetFormatPr defaultColWidth="8.7265625" defaultRowHeight="14.5"/>
  <cols>
    <col min="1" max="1" width="21.453125" hidden="1" customWidth="1"/>
    <col min="2" max="2" width="46.7265625" customWidth="1"/>
  </cols>
  <sheetData>
    <row r="1" spans="1:33" ht="15" customHeight="1" thickBot="1">
      <c r="B1" s="43" t="s">
        <v>802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</row>
    <row r="2" spans="1:33" ht="15" customHeight="1" thickTop="1"/>
    <row r="3" spans="1:33" ht="15" customHeight="1">
      <c r="C3" s="65" t="s">
        <v>240</v>
      </c>
      <c r="D3" s="65" t="s">
        <v>803</v>
      </c>
      <c r="E3" s="65"/>
      <c r="F3" s="65"/>
      <c r="G3" s="65"/>
    </row>
    <row r="4" spans="1:33" ht="15" customHeight="1">
      <c r="C4" s="65" t="s">
        <v>239</v>
      </c>
      <c r="D4" s="65" t="s">
        <v>804</v>
      </c>
      <c r="E4" s="65"/>
      <c r="F4" s="65"/>
      <c r="G4" s="65" t="s">
        <v>805</v>
      </c>
    </row>
    <row r="5" spans="1:33" ht="15" customHeight="1">
      <c r="C5" s="65" t="s">
        <v>237</v>
      </c>
      <c r="D5" s="65" t="s">
        <v>806</v>
      </c>
      <c r="E5" s="65"/>
      <c r="F5" s="65"/>
      <c r="G5" s="65"/>
    </row>
    <row r="6" spans="1:33" ht="15" customHeight="1">
      <c r="C6" s="65" t="s">
        <v>236</v>
      </c>
      <c r="D6" s="65"/>
      <c r="E6" s="65" t="s">
        <v>807</v>
      </c>
      <c r="F6" s="65"/>
      <c r="G6" s="65"/>
    </row>
    <row r="10" spans="1:33" ht="15" customHeight="1">
      <c r="A10" s="66" t="s">
        <v>235</v>
      </c>
      <c r="B10" s="44" t="s">
        <v>34</v>
      </c>
      <c r="AG10" s="67" t="s">
        <v>808</v>
      </c>
    </row>
    <row r="11" spans="1:33" ht="15" customHeight="1">
      <c r="B11" s="43" t="s">
        <v>35</v>
      </c>
      <c r="AG11" s="67" t="s">
        <v>809</v>
      </c>
    </row>
    <row r="12" spans="1:33" ht="15" customHeight="1">
      <c r="B12" s="4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7" t="s">
        <v>810</v>
      </c>
    </row>
    <row r="13" spans="1:33" ht="15" customHeight="1" thickBot="1">
      <c r="B13" s="42" t="s">
        <v>1</v>
      </c>
      <c r="C13" s="42">
        <v>2021</v>
      </c>
      <c r="D13" s="42">
        <v>2022</v>
      </c>
      <c r="E13" s="42">
        <v>2023</v>
      </c>
      <c r="F13" s="42">
        <v>2024</v>
      </c>
      <c r="G13" s="42">
        <v>2025</v>
      </c>
      <c r="H13" s="42">
        <v>2026</v>
      </c>
      <c r="I13" s="42">
        <v>2027</v>
      </c>
      <c r="J13" s="42">
        <v>2028</v>
      </c>
      <c r="K13" s="42">
        <v>2029</v>
      </c>
      <c r="L13" s="42">
        <v>2030</v>
      </c>
      <c r="M13" s="42">
        <v>2031</v>
      </c>
      <c r="N13" s="42">
        <v>2032</v>
      </c>
      <c r="O13" s="42">
        <v>2033</v>
      </c>
      <c r="P13" s="42">
        <v>2034</v>
      </c>
      <c r="Q13" s="42">
        <v>2035</v>
      </c>
      <c r="R13" s="42">
        <v>2036</v>
      </c>
      <c r="S13" s="42">
        <v>2037</v>
      </c>
      <c r="T13" s="42">
        <v>2038</v>
      </c>
      <c r="U13" s="42">
        <v>2039</v>
      </c>
      <c r="V13" s="42">
        <v>2040</v>
      </c>
      <c r="W13" s="42">
        <v>2041</v>
      </c>
      <c r="X13" s="42">
        <v>2042</v>
      </c>
      <c r="Y13" s="42">
        <v>2043</v>
      </c>
      <c r="Z13" s="42">
        <v>2044</v>
      </c>
      <c r="AA13" s="42">
        <v>2045</v>
      </c>
      <c r="AB13" s="42">
        <v>2046</v>
      </c>
      <c r="AC13" s="42">
        <v>2047</v>
      </c>
      <c r="AD13" s="42">
        <v>2048</v>
      </c>
      <c r="AE13" s="42">
        <v>2049</v>
      </c>
      <c r="AF13" s="42">
        <v>2050</v>
      </c>
      <c r="AG13" s="68" t="s">
        <v>811</v>
      </c>
    </row>
    <row r="14" spans="1:33" ht="15" customHeight="1" thickTop="1"/>
    <row r="15" spans="1:33" ht="15" customHeight="1">
      <c r="B15" s="40" t="s">
        <v>2</v>
      </c>
    </row>
    <row r="16" spans="1:33" ht="15" customHeight="1">
      <c r="A16" s="66" t="s">
        <v>234</v>
      </c>
      <c r="B16" s="62" t="s">
        <v>3</v>
      </c>
      <c r="C16" s="63">
        <v>0.478688</v>
      </c>
      <c r="D16" s="63">
        <v>0.48270299999999999</v>
      </c>
      <c r="E16" s="63">
        <v>0.46428799999999998</v>
      </c>
      <c r="F16" s="63">
        <v>0.46053100000000002</v>
      </c>
      <c r="G16" s="63">
        <v>0.45763900000000002</v>
      </c>
      <c r="H16" s="63">
        <v>0.454679</v>
      </c>
      <c r="I16" s="63">
        <v>0.45155899999999999</v>
      </c>
      <c r="J16" s="63">
        <v>0.44827299999999998</v>
      </c>
      <c r="K16" s="63">
        <v>0.444886</v>
      </c>
      <c r="L16" s="63">
        <v>0.44168000000000002</v>
      </c>
      <c r="M16" s="63">
        <v>0.438529</v>
      </c>
      <c r="N16" s="63">
        <v>0.43539699999999998</v>
      </c>
      <c r="O16" s="63">
        <v>0.432479</v>
      </c>
      <c r="P16" s="63">
        <v>0.42993500000000001</v>
      </c>
      <c r="Q16" s="63">
        <v>0.42783199999999999</v>
      </c>
      <c r="R16" s="63">
        <v>0.42608699999999999</v>
      </c>
      <c r="S16" s="63">
        <v>0.42447600000000002</v>
      </c>
      <c r="T16" s="63">
        <v>0.42291499999999999</v>
      </c>
      <c r="U16" s="63">
        <v>0.42144599999999999</v>
      </c>
      <c r="V16" s="63">
        <v>0.42004999999999998</v>
      </c>
      <c r="W16" s="63">
        <v>0.41867199999999999</v>
      </c>
      <c r="X16" s="63">
        <v>0.41729500000000003</v>
      </c>
      <c r="Y16" s="63">
        <v>0.41586600000000001</v>
      </c>
      <c r="Z16" s="63">
        <v>0.41447600000000001</v>
      </c>
      <c r="AA16" s="63">
        <v>0.41332099999999999</v>
      </c>
      <c r="AB16" s="63">
        <v>0.41252299999999997</v>
      </c>
      <c r="AC16" s="63">
        <v>0.41202299999999997</v>
      </c>
      <c r="AD16" s="63">
        <v>0.41164600000000001</v>
      </c>
      <c r="AE16" s="63">
        <v>0.411273</v>
      </c>
      <c r="AF16" s="63">
        <v>0.41095599999999999</v>
      </c>
      <c r="AG16" s="64">
        <v>-5.2469999999999999E-3</v>
      </c>
    </row>
    <row r="17" spans="1:33" ht="15" customHeight="1">
      <c r="A17" s="66" t="s">
        <v>233</v>
      </c>
      <c r="B17" s="62" t="s">
        <v>395</v>
      </c>
      <c r="C17" s="63">
        <v>0.41954599999999997</v>
      </c>
      <c r="D17" s="63">
        <v>0.44137799999999999</v>
      </c>
      <c r="E17" s="63">
        <v>0.414719</v>
      </c>
      <c r="F17" s="63">
        <v>0.40478900000000001</v>
      </c>
      <c r="G17" s="63">
        <v>0.39474300000000001</v>
      </c>
      <c r="H17" s="63">
        <v>0.38500800000000002</v>
      </c>
      <c r="I17" s="63">
        <v>0.37594100000000003</v>
      </c>
      <c r="J17" s="63">
        <v>0.368066</v>
      </c>
      <c r="K17" s="63">
        <v>0.36113000000000001</v>
      </c>
      <c r="L17" s="63">
        <v>0.355018</v>
      </c>
      <c r="M17" s="63">
        <v>0.348935</v>
      </c>
      <c r="N17" s="63">
        <v>0.34291700000000003</v>
      </c>
      <c r="O17" s="63">
        <v>0.33707500000000001</v>
      </c>
      <c r="P17" s="63">
        <v>0.33155800000000002</v>
      </c>
      <c r="Q17" s="63">
        <v>0.32619399999999998</v>
      </c>
      <c r="R17" s="63">
        <v>0.32091500000000001</v>
      </c>
      <c r="S17" s="63">
        <v>0.31565900000000002</v>
      </c>
      <c r="T17" s="63">
        <v>0.31052999999999997</v>
      </c>
      <c r="U17" s="63">
        <v>0.30555900000000003</v>
      </c>
      <c r="V17" s="63">
        <v>0.30063299999999998</v>
      </c>
      <c r="W17" s="63">
        <v>0.29572500000000002</v>
      </c>
      <c r="X17" s="63">
        <v>0.29094500000000001</v>
      </c>
      <c r="Y17" s="63">
        <v>0.286024</v>
      </c>
      <c r="Z17" s="63">
        <v>0.28104099999999999</v>
      </c>
      <c r="AA17" s="63">
        <v>0.27631099999999997</v>
      </c>
      <c r="AB17" s="63">
        <v>0.27161600000000002</v>
      </c>
      <c r="AC17" s="63">
        <v>0.26706999999999997</v>
      </c>
      <c r="AD17" s="63">
        <v>0.26264399999999999</v>
      </c>
      <c r="AE17" s="63">
        <v>0.25819500000000001</v>
      </c>
      <c r="AF17" s="63">
        <v>0.25387799999999999</v>
      </c>
      <c r="AG17" s="64">
        <v>-1.7172E-2</v>
      </c>
    </row>
    <row r="18" spans="1:33" ht="15" customHeight="1">
      <c r="A18" s="66" t="s">
        <v>232</v>
      </c>
      <c r="B18" s="62" t="s">
        <v>37</v>
      </c>
      <c r="C18" s="63">
        <v>0.89823399999999998</v>
      </c>
      <c r="D18" s="63">
        <v>0.92408100000000004</v>
      </c>
      <c r="E18" s="63">
        <v>0.87900699999999998</v>
      </c>
      <c r="F18" s="63">
        <v>0.86531999999999998</v>
      </c>
      <c r="G18" s="63">
        <v>0.85238199999999997</v>
      </c>
      <c r="H18" s="63">
        <v>0.83968699999999996</v>
      </c>
      <c r="I18" s="63">
        <v>0.82750000000000001</v>
      </c>
      <c r="J18" s="63">
        <v>0.81633900000000004</v>
      </c>
      <c r="K18" s="63">
        <v>0.80601500000000004</v>
      </c>
      <c r="L18" s="63">
        <v>0.79669900000000005</v>
      </c>
      <c r="M18" s="63">
        <v>0.78746400000000005</v>
      </c>
      <c r="N18" s="63">
        <v>0.77831399999999995</v>
      </c>
      <c r="O18" s="63">
        <v>0.76955399999999996</v>
      </c>
      <c r="P18" s="63">
        <v>0.76149299999999998</v>
      </c>
      <c r="Q18" s="63">
        <v>0.75402599999999997</v>
      </c>
      <c r="R18" s="63">
        <v>0.74700100000000003</v>
      </c>
      <c r="S18" s="63">
        <v>0.74013499999999999</v>
      </c>
      <c r="T18" s="63">
        <v>0.73344500000000001</v>
      </c>
      <c r="U18" s="63">
        <v>0.72700500000000001</v>
      </c>
      <c r="V18" s="63">
        <v>0.72068399999999999</v>
      </c>
      <c r="W18" s="63">
        <v>0.71439699999999995</v>
      </c>
      <c r="X18" s="63">
        <v>0.70823999999999998</v>
      </c>
      <c r="Y18" s="63">
        <v>0.70189000000000001</v>
      </c>
      <c r="Z18" s="63">
        <v>0.69551700000000005</v>
      </c>
      <c r="AA18" s="63">
        <v>0.68963200000000002</v>
      </c>
      <c r="AB18" s="63">
        <v>0.68413900000000005</v>
      </c>
      <c r="AC18" s="63">
        <v>0.67909299999999995</v>
      </c>
      <c r="AD18" s="63">
        <v>0.67428900000000003</v>
      </c>
      <c r="AE18" s="63">
        <v>0.66946899999999998</v>
      </c>
      <c r="AF18" s="63">
        <v>0.66483499999999995</v>
      </c>
      <c r="AG18" s="64">
        <v>-1.0322E-2</v>
      </c>
    </row>
    <row r="19" spans="1:33" ht="15" customHeight="1">
      <c r="A19" s="66" t="s">
        <v>231</v>
      </c>
      <c r="B19" s="62" t="s">
        <v>5</v>
      </c>
      <c r="C19" s="63">
        <v>5.0073759999999998</v>
      </c>
      <c r="D19" s="63">
        <v>5.0701960000000001</v>
      </c>
      <c r="E19" s="63">
        <v>4.9907700000000004</v>
      </c>
      <c r="F19" s="63">
        <v>5.0038710000000002</v>
      </c>
      <c r="G19" s="63">
        <v>5.0186830000000002</v>
      </c>
      <c r="H19" s="63">
        <v>5.0240770000000001</v>
      </c>
      <c r="I19" s="63">
        <v>5.0236980000000004</v>
      </c>
      <c r="J19" s="63">
        <v>5.014405</v>
      </c>
      <c r="K19" s="63">
        <v>4.9988989999999998</v>
      </c>
      <c r="L19" s="63">
        <v>4.9835289999999999</v>
      </c>
      <c r="M19" s="63">
        <v>4.9690989999999999</v>
      </c>
      <c r="N19" s="63">
        <v>4.951568</v>
      </c>
      <c r="O19" s="63">
        <v>4.9341609999999996</v>
      </c>
      <c r="P19" s="63">
        <v>4.9201649999999999</v>
      </c>
      <c r="Q19" s="63">
        <v>4.911035</v>
      </c>
      <c r="R19" s="63">
        <v>4.9042500000000002</v>
      </c>
      <c r="S19" s="63">
        <v>4.8965740000000002</v>
      </c>
      <c r="T19" s="63">
        <v>4.8882409999999998</v>
      </c>
      <c r="U19" s="63">
        <v>4.879435</v>
      </c>
      <c r="V19" s="63">
        <v>4.8719530000000004</v>
      </c>
      <c r="W19" s="63">
        <v>4.8630019999999998</v>
      </c>
      <c r="X19" s="63">
        <v>4.8553889999999997</v>
      </c>
      <c r="Y19" s="63">
        <v>4.8498780000000004</v>
      </c>
      <c r="Z19" s="63">
        <v>4.845332</v>
      </c>
      <c r="AA19" s="63">
        <v>4.8407159999999996</v>
      </c>
      <c r="AB19" s="63">
        <v>4.8353849999999996</v>
      </c>
      <c r="AC19" s="63">
        <v>4.8290759999999997</v>
      </c>
      <c r="AD19" s="63">
        <v>4.8218430000000003</v>
      </c>
      <c r="AE19" s="63">
        <v>4.8131089999999999</v>
      </c>
      <c r="AF19" s="63">
        <v>4.8035059999999996</v>
      </c>
      <c r="AG19" s="64">
        <v>-1.4319999999999999E-3</v>
      </c>
    </row>
    <row r="20" spans="1:33" ht="15" customHeight="1">
      <c r="A20" s="66" t="s">
        <v>230</v>
      </c>
      <c r="B20" s="62" t="s">
        <v>396</v>
      </c>
      <c r="C20" s="63">
        <v>0.463756</v>
      </c>
      <c r="D20" s="63">
        <v>0.48347000000000001</v>
      </c>
      <c r="E20" s="63">
        <v>0.45056499999999999</v>
      </c>
      <c r="F20" s="63">
        <v>0.44564500000000001</v>
      </c>
      <c r="G20" s="63">
        <v>0.44262699999999999</v>
      </c>
      <c r="H20" s="63">
        <v>0.43996499999999999</v>
      </c>
      <c r="I20" s="63">
        <v>0.43640200000000001</v>
      </c>
      <c r="J20" s="63">
        <v>0.43136099999999999</v>
      </c>
      <c r="K20" s="63">
        <v>0.42503099999999999</v>
      </c>
      <c r="L20" s="63">
        <v>0.41720099999999999</v>
      </c>
      <c r="M20" s="63">
        <v>0.40995500000000001</v>
      </c>
      <c r="N20" s="63">
        <v>0.40315299999999998</v>
      </c>
      <c r="O20" s="63">
        <v>0.395951</v>
      </c>
      <c r="P20" s="63">
        <v>0.38813300000000001</v>
      </c>
      <c r="Q20" s="63">
        <v>0.38009500000000002</v>
      </c>
      <c r="R20" s="63">
        <v>0.37219799999999997</v>
      </c>
      <c r="S20" s="63">
        <v>0.365149</v>
      </c>
      <c r="T20" s="63">
        <v>0.35866100000000001</v>
      </c>
      <c r="U20" s="63">
        <v>0.352049</v>
      </c>
      <c r="V20" s="63">
        <v>0.34626299999999999</v>
      </c>
      <c r="W20" s="63">
        <v>0.34099299999999999</v>
      </c>
      <c r="X20" s="63">
        <v>0.335841</v>
      </c>
      <c r="Y20" s="63">
        <v>0.331453</v>
      </c>
      <c r="Z20" s="63">
        <v>0.32778600000000002</v>
      </c>
      <c r="AA20" s="63">
        <v>0.32377099999999998</v>
      </c>
      <c r="AB20" s="63">
        <v>0.320077</v>
      </c>
      <c r="AC20" s="63">
        <v>0.31587799999999999</v>
      </c>
      <c r="AD20" s="63">
        <v>0.311247</v>
      </c>
      <c r="AE20" s="63">
        <v>0.30682100000000001</v>
      </c>
      <c r="AF20" s="63">
        <v>0.30205900000000002</v>
      </c>
      <c r="AG20" s="64">
        <v>-1.4675000000000001E-2</v>
      </c>
    </row>
    <row r="21" spans="1:33" ht="15" customHeight="1">
      <c r="A21" s="66" t="s">
        <v>229</v>
      </c>
      <c r="B21" s="62" t="s">
        <v>704</v>
      </c>
      <c r="C21" s="63">
        <v>5.0851110000000004</v>
      </c>
      <c r="D21" s="63">
        <v>4.9885739999999998</v>
      </c>
      <c r="E21" s="63">
        <v>5.1018629999999998</v>
      </c>
      <c r="F21" s="63">
        <v>5.1360749999999999</v>
      </c>
      <c r="G21" s="63">
        <v>5.1679029999999999</v>
      </c>
      <c r="H21" s="63">
        <v>5.1906179999999997</v>
      </c>
      <c r="I21" s="63">
        <v>5.2070369999999997</v>
      </c>
      <c r="J21" s="63">
        <v>5.2280899999999999</v>
      </c>
      <c r="K21" s="63">
        <v>5.2495760000000002</v>
      </c>
      <c r="L21" s="63">
        <v>5.2704219999999999</v>
      </c>
      <c r="M21" s="63">
        <v>5.2918630000000002</v>
      </c>
      <c r="N21" s="63">
        <v>5.3170400000000004</v>
      </c>
      <c r="O21" s="63">
        <v>5.3440320000000003</v>
      </c>
      <c r="P21" s="63">
        <v>5.3708749999999998</v>
      </c>
      <c r="Q21" s="63">
        <v>5.4064769999999998</v>
      </c>
      <c r="R21" s="63">
        <v>5.4485950000000001</v>
      </c>
      <c r="S21" s="63">
        <v>5.4942869999999999</v>
      </c>
      <c r="T21" s="63">
        <v>5.5402690000000003</v>
      </c>
      <c r="U21" s="63">
        <v>5.5869450000000001</v>
      </c>
      <c r="V21" s="63">
        <v>5.627694</v>
      </c>
      <c r="W21" s="63">
        <v>5.6685670000000004</v>
      </c>
      <c r="X21" s="63">
        <v>5.7104609999999996</v>
      </c>
      <c r="Y21" s="63">
        <v>5.7556099999999999</v>
      </c>
      <c r="Z21" s="63">
        <v>5.8034480000000004</v>
      </c>
      <c r="AA21" s="63">
        <v>5.850867</v>
      </c>
      <c r="AB21" s="63">
        <v>5.9036270000000002</v>
      </c>
      <c r="AC21" s="63">
        <v>5.9557609999999999</v>
      </c>
      <c r="AD21" s="63">
        <v>6.0091109999999999</v>
      </c>
      <c r="AE21" s="63">
        <v>6.0638069999999997</v>
      </c>
      <c r="AF21" s="63">
        <v>6.1248709999999997</v>
      </c>
      <c r="AG21" s="64">
        <v>6.4359999999999999E-3</v>
      </c>
    </row>
    <row r="22" spans="1:33" ht="15" customHeight="1">
      <c r="A22" s="66" t="s">
        <v>228</v>
      </c>
      <c r="B22" s="40" t="s">
        <v>38</v>
      </c>
      <c r="C22" s="39">
        <v>11.454478</v>
      </c>
      <c r="D22" s="39">
        <v>11.466321000000001</v>
      </c>
      <c r="E22" s="39">
        <v>11.422204000000001</v>
      </c>
      <c r="F22" s="39">
        <v>11.450912000000001</v>
      </c>
      <c r="G22" s="39">
        <v>11.481593999999999</v>
      </c>
      <c r="H22" s="39">
        <v>11.494348</v>
      </c>
      <c r="I22" s="39">
        <v>11.494637000000001</v>
      </c>
      <c r="J22" s="39">
        <v>11.490195</v>
      </c>
      <c r="K22" s="39">
        <v>11.479520000000001</v>
      </c>
      <c r="L22" s="39">
        <v>11.467852000000001</v>
      </c>
      <c r="M22" s="39">
        <v>11.458383</v>
      </c>
      <c r="N22" s="39">
        <v>11.450075</v>
      </c>
      <c r="O22" s="39">
        <v>11.4437</v>
      </c>
      <c r="P22" s="39">
        <v>11.440666999999999</v>
      </c>
      <c r="Q22" s="39">
        <v>11.451631000000001</v>
      </c>
      <c r="R22" s="39">
        <v>11.472042999999999</v>
      </c>
      <c r="S22" s="39">
        <v>11.496145</v>
      </c>
      <c r="T22" s="39">
        <v>11.520617</v>
      </c>
      <c r="U22" s="39">
        <v>11.545432999999999</v>
      </c>
      <c r="V22" s="39">
        <v>11.566592</v>
      </c>
      <c r="W22" s="39">
        <v>11.586959999999999</v>
      </c>
      <c r="X22" s="39">
        <v>11.609931</v>
      </c>
      <c r="Y22" s="39">
        <v>11.63883</v>
      </c>
      <c r="Z22" s="39">
        <v>11.672083000000001</v>
      </c>
      <c r="AA22" s="39">
        <v>11.704986</v>
      </c>
      <c r="AB22" s="39">
        <v>11.743228</v>
      </c>
      <c r="AC22" s="39">
        <v>11.779807999999999</v>
      </c>
      <c r="AD22" s="39">
        <v>11.816492</v>
      </c>
      <c r="AE22" s="39">
        <v>11.853206999999999</v>
      </c>
      <c r="AF22" s="39">
        <v>11.89527</v>
      </c>
      <c r="AG22" s="38">
        <v>1.3029999999999999E-3</v>
      </c>
    </row>
    <row r="23" spans="1:33" ht="15" customHeight="1">
      <c r="A23" s="66" t="s">
        <v>227</v>
      </c>
      <c r="B23" s="62" t="s">
        <v>39</v>
      </c>
      <c r="C23" s="63">
        <v>9.377542</v>
      </c>
      <c r="D23" s="63">
        <v>9.1963310000000007</v>
      </c>
      <c r="E23" s="63">
        <v>9.3147649999999995</v>
      </c>
      <c r="F23" s="63">
        <v>9.184469</v>
      </c>
      <c r="G23" s="63">
        <v>9.0870949999999997</v>
      </c>
      <c r="H23" s="63">
        <v>9.0249279999999992</v>
      </c>
      <c r="I23" s="63">
        <v>8.956861</v>
      </c>
      <c r="J23" s="63">
        <v>8.8754849999999994</v>
      </c>
      <c r="K23" s="63">
        <v>8.864312</v>
      </c>
      <c r="L23" s="63">
        <v>8.8607410000000009</v>
      </c>
      <c r="M23" s="63">
        <v>8.8675859999999993</v>
      </c>
      <c r="N23" s="63">
        <v>8.8757260000000002</v>
      </c>
      <c r="O23" s="63">
        <v>8.8423300000000005</v>
      </c>
      <c r="P23" s="63">
        <v>8.8421749999999992</v>
      </c>
      <c r="Q23" s="63">
        <v>8.8506970000000003</v>
      </c>
      <c r="R23" s="63">
        <v>8.8824009999999998</v>
      </c>
      <c r="S23" s="63">
        <v>8.9188469999999995</v>
      </c>
      <c r="T23" s="63">
        <v>8.9518529999999998</v>
      </c>
      <c r="U23" s="63">
        <v>9.0008339999999993</v>
      </c>
      <c r="V23" s="63">
        <v>9.0408740000000005</v>
      </c>
      <c r="W23" s="63">
        <v>9.0822369999999992</v>
      </c>
      <c r="X23" s="63">
        <v>9.1199980000000007</v>
      </c>
      <c r="Y23" s="63">
        <v>9.1570750000000007</v>
      </c>
      <c r="Z23" s="63">
        <v>9.2039639999999991</v>
      </c>
      <c r="AA23" s="63">
        <v>9.2492990000000006</v>
      </c>
      <c r="AB23" s="63">
        <v>9.2903389999999995</v>
      </c>
      <c r="AC23" s="63">
        <v>9.3359839999999998</v>
      </c>
      <c r="AD23" s="63">
        <v>9.39344</v>
      </c>
      <c r="AE23" s="63">
        <v>9.4465240000000001</v>
      </c>
      <c r="AF23" s="63">
        <v>9.5187679999999997</v>
      </c>
      <c r="AG23" s="64">
        <v>5.1599999999999997E-4</v>
      </c>
    </row>
    <row r="24" spans="1:33" ht="15" customHeight="1">
      <c r="A24" s="66" t="s">
        <v>226</v>
      </c>
      <c r="B24" s="40" t="s">
        <v>40</v>
      </c>
      <c r="C24" s="39">
        <v>20.83202</v>
      </c>
      <c r="D24" s="39">
        <v>20.662651</v>
      </c>
      <c r="E24" s="39">
        <v>20.736968999999998</v>
      </c>
      <c r="F24" s="39">
        <v>20.635382</v>
      </c>
      <c r="G24" s="39">
        <v>20.568688999999999</v>
      </c>
      <c r="H24" s="39">
        <v>20.519276000000001</v>
      </c>
      <c r="I24" s="39">
        <v>20.451495999999999</v>
      </c>
      <c r="J24" s="39">
        <v>20.365680999999999</v>
      </c>
      <c r="K24" s="39">
        <v>20.343831999999999</v>
      </c>
      <c r="L24" s="39">
        <v>20.328592</v>
      </c>
      <c r="M24" s="39">
        <v>20.325970000000002</v>
      </c>
      <c r="N24" s="39">
        <v>20.325801999999999</v>
      </c>
      <c r="O24" s="39">
        <v>20.28603</v>
      </c>
      <c r="P24" s="39">
        <v>20.282843</v>
      </c>
      <c r="Q24" s="39">
        <v>20.302326000000001</v>
      </c>
      <c r="R24" s="39">
        <v>20.354444999999998</v>
      </c>
      <c r="S24" s="39">
        <v>20.414992999999999</v>
      </c>
      <c r="T24" s="39">
        <v>20.472469</v>
      </c>
      <c r="U24" s="39">
        <v>20.546267</v>
      </c>
      <c r="V24" s="39">
        <v>20.607465999999999</v>
      </c>
      <c r="W24" s="39">
        <v>20.669197</v>
      </c>
      <c r="X24" s="39">
        <v>20.729928999999998</v>
      </c>
      <c r="Y24" s="39">
        <v>20.795905999999999</v>
      </c>
      <c r="Z24" s="39">
        <v>20.876047</v>
      </c>
      <c r="AA24" s="39">
        <v>20.954284999999999</v>
      </c>
      <c r="AB24" s="39">
        <v>21.033567000000001</v>
      </c>
      <c r="AC24" s="39">
        <v>21.115791000000002</v>
      </c>
      <c r="AD24" s="39">
        <v>21.209931999999998</v>
      </c>
      <c r="AE24" s="39">
        <v>21.29973</v>
      </c>
      <c r="AF24" s="39">
        <v>21.41404</v>
      </c>
      <c r="AG24" s="38">
        <v>9.5100000000000002E-4</v>
      </c>
    </row>
    <row r="25" spans="1:33" ht="15" customHeight="1"/>
    <row r="26" spans="1:33" ht="15" customHeight="1">
      <c r="B26" s="40" t="s">
        <v>7</v>
      </c>
    </row>
    <row r="27" spans="1:33" ht="15" customHeight="1">
      <c r="A27" s="66" t="s">
        <v>225</v>
      </c>
      <c r="B27" s="62" t="s">
        <v>3</v>
      </c>
      <c r="C27" s="63">
        <v>0.17859</v>
      </c>
      <c r="D27" s="63">
        <v>0.18783</v>
      </c>
      <c r="E27" s="63">
        <v>0.18657899999999999</v>
      </c>
      <c r="F27" s="63">
        <v>0.184479</v>
      </c>
      <c r="G27" s="63">
        <v>0.18239</v>
      </c>
      <c r="H27" s="63">
        <v>0.18018200000000001</v>
      </c>
      <c r="I27" s="63">
        <v>0.18182000000000001</v>
      </c>
      <c r="J27" s="63">
        <v>0.18334</v>
      </c>
      <c r="K27" s="63">
        <v>0.18487000000000001</v>
      </c>
      <c r="L27" s="63">
        <v>0.18648000000000001</v>
      </c>
      <c r="M27" s="63">
        <v>0.18810499999999999</v>
      </c>
      <c r="N27" s="63">
        <v>0.18964400000000001</v>
      </c>
      <c r="O27" s="63">
        <v>0.191298</v>
      </c>
      <c r="P27" s="63">
        <v>0.19302800000000001</v>
      </c>
      <c r="Q27" s="63">
        <v>0.19475500000000001</v>
      </c>
      <c r="R27" s="63">
        <v>0.19645599999999999</v>
      </c>
      <c r="S27" s="63">
        <v>0.19803399999999999</v>
      </c>
      <c r="T27" s="63">
        <v>0.19959399999999999</v>
      </c>
      <c r="U27" s="63">
        <v>0.20122399999999999</v>
      </c>
      <c r="V27" s="63">
        <v>0.202767</v>
      </c>
      <c r="W27" s="63">
        <v>0.20432</v>
      </c>
      <c r="X27" s="63">
        <v>0.20589099999999999</v>
      </c>
      <c r="Y27" s="63">
        <v>0.20738200000000001</v>
      </c>
      <c r="Z27" s="63">
        <v>0.20891999999999999</v>
      </c>
      <c r="AA27" s="63">
        <v>0.210623</v>
      </c>
      <c r="AB27" s="63">
        <v>0.212427</v>
      </c>
      <c r="AC27" s="63">
        <v>0.21424599999999999</v>
      </c>
      <c r="AD27" s="63">
        <v>0.21602199999999999</v>
      </c>
      <c r="AE27" s="63">
        <v>0.21776200000000001</v>
      </c>
      <c r="AF27" s="63">
        <v>0.21957399999999999</v>
      </c>
      <c r="AG27" s="64">
        <v>7.149E-3</v>
      </c>
    </row>
    <row r="28" spans="1:33" ht="15" customHeight="1">
      <c r="A28" s="66" t="s">
        <v>224</v>
      </c>
      <c r="B28" s="62" t="s">
        <v>397</v>
      </c>
      <c r="C28" s="63">
        <v>0.35055999999999998</v>
      </c>
      <c r="D28" s="63">
        <v>0.35150999999999999</v>
      </c>
      <c r="E28" s="63">
        <v>0.35347099999999998</v>
      </c>
      <c r="F28" s="63">
        <v>0.353966</v>
      </c>
      <c r="G28" s="63">
        <v>0.35474499999999998</v>
      </c>
      <c r="H28" s="63">
        <v>0.35550300000000001</v>
      </c>
      <c r="I28" s="63">
        <v>0.35618699999999998</v>
      </c>
      <c r="J28" s="63">
        <v>0.35658800000000002</v>
      </c>
      <c r="K28" s="63">
        <v>0.357041</v>
      </c>
      <c r="L28" s="63">
        <v>0.35732599999999998</v>
      </c>
      <c r="M28" s="63">
        <v>0.35781200000000002</v>
      </c>
      <c r="N28" s="63">
        <v>0.357763</v>
      </c>
      <c r="O28" s="63">
        <v>0.35819699999999999</v>
      </c>
      <c r="P28" s="63">
        <v>0.35865399999999997</v>
      </c>
      <c r="Q28" s="63">
        <v>0.359099</v>
      </c>
      <c r="R28" s="63">
        <v>0.35957600000000001</v>
      </c>
      <c r="S28" s="63">
        <v>0.36000900000000002</v>
      </c>
      <c r="T28" s="63">
        <v>0.36038300000000001</v>
      </c>
      <c r="U28" s="63">
        <v>0.36091800000000002</v>
      </c>
      <c r="V28" s="63">
        <v>0.36114800000000002</v>
      </c>
      <c r="W28" s="63">
        <v>0.36152000000000001</v>
      </c>
      <c r="X28" s="63">
        <v>0.36185299999999998</v>
      </c>
      <c r="Y28" s="63">
        <v>0.36213899999999999</v>
      </c>
      <c r="Z28" s="63">
        <v>0.36252499999999999</v>
      </c>
      <c r="AA28" s="63">
        <v>0.362952</v>
      </c>
      <c r="AB28" s="63">
        <v>0.36333599999999999</v>
      </c>
      <c r="AC28" s="63">
        <v>0.36378899999999997</v>
      </c>
      <c r="AD28" s="63">
        <v>0.36426999999999998</v>
      </c>
      <c r="AE28" s="63">
        <v>0.36471599999999998</v>
      </c>
      <c r="AF28" s="63">
        <v>0.36538399999999999</v>
      </c>
      <c r="AG28" s="64">
        <v>1.4289999999999999E-3</v>
      </c>
    </row>
    <row r="29" spans="1:33" ht="15" customHeight="1">
      <c r="A29" s="66" t="s">
        <v>223</v>
      </c>
      <c r="B29" s="62" t="s">
        <v>36</v>
      </c>
      <c r="C29" s="63">
        <v>1.8500000000000001E-3</v>
      </c>
      <c r="D29" s="63">
        <v>1.74E-3</v>
      </c>
      <c r="E29" s="63">
        <v>2.2929999999999999E-3</v>
      </c>
      <c r="F29" s="63">
        <v>1.9940000000000001E-3</v>
      </c>
      <c r="G29" s="63">
        <v>1.895E-3</v>
      </c>
      <c r="H29" s="63">
        <v>1.7799999999999999E-3</v>
      </c>
      <c r="I29" s="63">
        <v>1.7309999999999999E-3</v>
      </c>
      <c r="J29" s="63">
        <v>1.694E-3</v>
      </c>
      <c r="K29" s="63">
        <v>1.67E-3</v>
      </c>
      <c r="L29" s="63">
        <v>1.676E-3</v>
      </c>
      <c r="M29" s="63">
        <v>1.6249999999999999E-3</v>
      </c>
      <c r="N29" s="63">
        <v>1.531E-3</v>
      </c>
      <c r="O29" s="63">
        <v>1.523E-3</v>
      </c>
      <c r="P29" s="63">
        <v>1.5169999999999999E-3</v>
      </c>
      <c r="Q29" s="63">
        <v>1.5070000000000001E-3</v>
      </c>
      <c r="R29" s="63">
        <v>1.4940000000000001E-3</v>
      </c>
      <c r="S29" s="63">
        <v>1.464E-3</v>
      </c>
      <c r="T29" s="63">
        <v>1.4430000000000001E-3</v>
      </c>
      <c r="U29" s="63">
        <v>1.436E-3</v>
      </c>
      <c r="V29" s="63">
        <v>1.397E-3</v>
      </c>
      <c r="W29" s="63">
        <v>1.371E-3</v>
      </c>
      <c r="X29" s="63">
        <v>1.3600000000000001E-3</v>
      </c>
      <c r="Y29" s="63">
        <v>1.3240000000000001E-3</v>
      </c>
      <c r="Z29" s="63">
        <v>1.289E-3</v>
      </c>
      <c r="AA29" s="63">
        <v>1.286E-3</v>
      </c>
      <c r="AB29" s="63">
        <v>1.2650000000000001E-3</v>
      </c>
      <c r="AC29" s="63">
        <v>1.2669999999999999E-3</v>
      </c>
      <c r="AD29" s="63">
        <v>1.271E-3</v>
      </c>
      <c r="AE29" s="63">
        <v>1.2600000000000001E-3</v>
      </c>
      <c r="AF29" s="63">
        <v>1.271E-3</v>
      </c>
      <c r="AG29" s="64">
        <v>-1.2860999999999999E-2</v>
      </c>
    </row>
    <row r="30" spans="1:33" ht="15" customHeight="1">
      <c r="A30" s="66" t="s">
        <v>222</v>
      </c>
      <c r="B30" s="62" t="s">
        <v>4</v>
      </c>
      <c r="C30" s="63">
        <v>0.31439</v>
      </c>
      <c r="D30" s="63">
        <v>0.32435999999999998</v>
      </c>
      <c r="E30" s="63">
        <v>0.32270300000000002</v>
      </c>
      <c r="F30" s="63">
        <v>0.32035200000000003</v>
      </c>
      <c r="G30" s="63">
        <v>0.31806000000000001</v>
      </c>
      <c r="H30" s="63">
        <v>0.31578499999999998</v>
      </c>
      <c r="I30" s="63">
        <v>0.31603300000000001</v>
      </c>
      <c r="J30" s="63">
        <v>0.315139</v>
      </c>
      <c r="K30" s="63">
        <v>0.31340899999999999</v>
      </c>
      <c r="L30" s="63">
        <v>0.31161499999999998</v>
      </c>
      <c r="M30" s="63">
        <v>0.30980600000000003</v>
      </c>
      <c r="N30" s="63">
        <v>0.30729699999999999</v>
      </c>
      <c r="O30" s="63">
        <v>0.30503799999999998</v>
      </c>
      <c r="P30" s="63">
        <v>0.30323299999999997</v>
      </c>
      <c r="Q30" s="63">
        <v>0.30157099999999998</v>
      </c>
      <c r="R30" s="63">
        <v>0.29984300000000003</v>
      </c>
      <c r="S30" s="63">
        <v>0.29791099999999998</v>
      </c>
      <c r="T30" s="63">
        <v>0.29584199999999999</v>
      </c>
      <c r="U30" s="63">
        <v>0.29392200000000002</v>
      </c>
      <c r="V30" s="63">
        <v>0.29169299999999998</v>
      </c>
      <c r="W30" s="63">
        <v>0.28945100000000001</v>
      </c>
      <c r="X30" s="63">
        <v>0.28734900000000002</v>
      </c>
      <c r="Y30" s="63">
        <v>0.28503899999999999</v>
      </c>
      <c r="Z30" s="63">
        <v>0.28257100000000002</v>
      </c>
      <c r="AA30" s="63">
        <v>0.28045100000000001</v>
      </c>
      <c r="AB30" s="63">
        <v>0.278366</v>
      </c>
      <c r="AC30" s="63">
        <v>0.27653800000000001</v>
      </c>
      <c r="AD30" s="63">
        <v>0.274924</v>
      </c>
      <c r="AE30" s="63">
        <v>0.27324100000000001</v>
      </c>
      <c r="AF30" s="63">
        <v>0.27171499999999998</v>
      </c>
      <c r="AG30" s="64">
        <v>-5.0179999999999999E-3</v>
      </c>
    </row>
    <row r="31" spans="1:33">
      <c r="A31" s="66" t="s">
        <v>221</v>
      </c>
      <c r="B31" s="62" t="s">
        <v>9</v>
      </c>
      <c r="C31" s="63">
        <v>1.9E-3</v>
      </c>
      <c r="D31" s="63">
        <v>1.9E-3</v>
      </c>
      <c r="E31" s="63">
        <v>2.3760000000000001E-3</v>
      </c>
      <c r="F31" s="63">
        <v>2.199E-3</v>
      </c>
      <c r="G31" s="63">
        <v>2.3389999999999999E-3</v>
      </c>
      <c r="H31" s="63">
        <v>2.5170000000000001E-3</v>
      </c>
      <c r="I31" s="63">
        <v>2.3649999999999999E-3</v>
      </c>
      <c r="J31" s="63">
        <v>2.3649999999999999E-3</v>
      </c>
      <c r="K31" s="63">
        <v>2.3770000000000002E-3</v>
      </c>
      <c r="L31" s="63">
        <v>2.3760000000000001E-3</v>
      </c>
      <c r="M31" s="63">
        <v>2.3830000000000001E-3</v>
      </c>
      <c r="N31" s="63">
        <v>2.3730000000000001E-3</v>
      </c>
      <c r="O31" s="63">
        <v>2.3839999999999998E-3</v>
      </c>
      <c r="P31" s="63">
        <v>2.3900000000000002E-3</v>
      </c>
      <c r="Q31" s="63">
        <v>2.4199999999999998E-3</v>
      </c>
      <c r="R31" s="63">
        <v>2.4399999999999999E-3</v>
      </c>
      <c r="S31" s="63">
        <v>2.467E-3</v>
      </c>
      <c r="T31" s="63">
        <v>2.477E-3</v>
      </c>
      <c r="U31" s="63">
        <v>2.5219999999999999E-3</v>
      </c>
      <c r="V31" s="63">
        <v>2.4380000000000001E-3</v>
      </c>
      <c r="W31" s="63">
        <v>2.4399999999999999E-3</v>
      </c>
      <c r="X31" s="63">
        <v>2.4610000000000001E-3</v>
      </c>
      <c r="Y31" s="63">
        <v>2.4429999999999999E-3</v>
      </c>
      <c r="Z31" s="63">
        <v>2.4260000000000002E-3</v>
      </c>
      <c r="AA31" s="63">
        <v>2.4459999999999998E-3</v>
      </c>
      <c r="AB31" s="63">
        <v>2.447E-3</v>
      </c>
      <c r="AC31" s="63">
        <v>2.4689999999999998E-3</v>
      </c>
      <c r="AD31" s="63">
        <v>2.5019999999999999E-3</v>
      </c>
      <c r="AE31" s="63">
        <v>2.5179999999999998E-3</v>
      </c>
      <c r="AF31" s="63">
        <v>2.5660000000000001E-3</v>
      </c>
      <c r="AG31" s="64">
        <v>1.0416999999999999E-2</v>
      </c>
    </row>
    <row r="32" spans="1:33">
      <c r="A32" s="66" t="s">
        <v>220</v>
      </c>
      <c r="B32" s="62" t="s">
        <v>37</v>
      </c>
      <c r="C32" s="63">
        <v>0.84728999999999999</v>
      </c>
      <c r="D32" s="63">
        <v>0.86734</v>
      </c>
      <c r="E32" s="63">
        <v>0.86742300000000006</v>
      </c>
      <c r="F32" s="63">
        <v>0.86299000000000003</v>
      </c>
      <c r="G32" s="63">
        <v>0.85942799999999997</v>
      </c>
      <c r="H32" s="63">
        <v>0.85576600000000003</v>
      </c>
      <c r="I32" s="63">
        <v>0.85813700000000004</v>
      </c>
      <c r="J32" s="63">
        <v>0.85912599999999995</v>
      </c>
      <c r="K32" s="63">
        <v>0.85936699999999999</v>
      </c>
      <c r="L32" s="63">
        <v>0.85947399999999996</v>
      </c>
      <c r="M32" s="63">
        <v>0.85973100000000002</v>
      </c>
      <c r="N32" s="63">
        <v>0.85860800000000004</v>
      </c>
      <c r="O32" s="63">
        <v>0.85843999999999998</v>
      </c>
      <c r="P32" s="63">
        <v>0.85882199999999997</v>
      </c>
      <c r="Q32" s="63">
        <v>0.85935300000000003</v>
      </c>
      <c r="R32" s="63">
        <v>0.85980900000000005</v>
      </c>
      <c r="S32" s="63">
        <v>0.85988500000000001</v>
      </c>
      <c r="T32" s="63">
        <v>0.859738</v>
      </c>
      <c r="U32" s="63">
        <v>0.86002100000000004</v>
      </c>
      <c r="V32" s="63">
        <v>0.85944299999999996</v>
      </c>
      <c r="W32" s="63">
        <v>0.85910299999999995</v>
      </c>
      <c r="X32" s="63">
        <v>0.85891300000000004</v>
      </c>
      <c r="Y32" s="63">
        <v>0.85832699999999995</v>
      </c>
      <c r="Z32" s="63">
        <v>0.85772999999999999</v>
      </c>
      <c r="AA32" s="63">
        <v>0.85775800000000002</v>
      </c>
      <c r="AB32" s="63">
        <v>0.85784099999999996</v>
      </c>
      <c r="AC32" s="63">
        <v>0.85830799999999996</v>
      </c>
      <c r="AD32" s="63">
        <v>0.85899000000000003</v>
      </c>
      <c r="AE32" s="63">
        <v>0.85949699999999996</v>
      </c>
      <c r="AF32" s="63">
        <v>0.86051</v>
      </c>
      <c r="AG32" s="64">
        <v>5.3399999999999997E-4</v>
      </c>
    </row>
    <row r="33" spans="1:33">
      <c r="A33" s="66" t="s">
        <v>219</v>
      </c>
      <c r="B33" s="62" t="s">
        <v>5</v>
      </c>
      <c r="C33" s="63">
        <v>3.4811529999999999</v>
      </c>
      <c r="D33" s="63">
        <v>3.6184080000000001</v>
      </c>
      <c r="E33" s="63">
        <v>3.5626519999999999</v>
      </c>
      <c r="F33" s="63">
        <v>3.5686580000000001</v>
      </c>
      <c r="G33" s="63">
        <v>3.578824</v>
      </c>
      <c r="H33" s="63">
        <v>3.5779570000000001</v>
      </c>
      <c r="I33" s="63">
        <v>3.5930810000000002</v>
      </c>
      <c r="J33" s="63">
        <v>3.5963539999999998</v>
      </c>
      <c r="K33" s="63">
        <v>3.5917240000000001</v>
      </c>
      <c r="L33" s="63">
        <v>3.587628</v>
      </c>
      <c r="M33" s="63">
        <v>3.5886559999999998</v>
      </c>
      <c r="N33" s="63">
        <v>3.586138</v>
      </c>
      <c r="O33" s="63">
        <v>3.5827979999999999</v>
      </c>
      <c r="P33" s="63">
        <v>3.5830069999999998</v>
      </c>
      <c r="Q33" s="63">
        <v>3.5889760000000002</v>
      </c>
      <c r="R33" s="63">
        <v>3.5977000000000001</v>
      </c>
      <c r="S33" s="63">
        <v>3.6033750000000002</v>
      </c>
      <c r="T33" s="63">
        <v>3.6059380000000001</v>
      </c>
      <c r="U33" s="63">
        <v>3.6067939999999998</v>
      </c>
      <c r="V33" s="63">
        <v>3.6082070000000002</v>
      </c>
      <c r="W33" s="63">
        <v>3.6080190000000001</v>
      </c>
      <c r="X33" s="63">
        <v>3.610833</v>
      </c>
      <c r="Y33" s="63">
        <v>3.6169419999999999</v>
      </c>
      <c r="Z33" s="63">
        <v>3.6234389999999999</v>
      </c>
      <c r="AA33" s="63">
        <v>3.630058</v>
      </c>
      <c r="AB33" s="63">
        <v>3.6354839999999999</v>
      </c>
      <c r="AC33" s="63">
        <v>3.6394739999999999</v>
      </c>
      <c r="AD33" s="63">
        <v>3.6422479999999999</v>
      </c>
      <c r="AE33" s="63">
        <v>3.642725</v>
      </c>
      <c r="AF33" s="63">
        <v>3.6423329999999998</v>
      </c>
      <c r="AG33" s="64">
        <v>1.562E-3</v>
      </c>
    </row>
    <row r="34" spans="1:33">
      <c r="A34" s="66" t="s">
        <v>218</v>
      </c>
      <c r="B34" s="62" t="s">
        <v>41</v>
      </c>
      <c r="C34" s="63">
        <v>1.575E-2</v>
      </c>
      <c r="D34" s="63">
        <v>1.4489999999999999E-2</v>
      </c>
      <c r="E34" s="63">
        <v>1.5575E-2</v>
      </c>
      <c r="F34" s="63">
        <v>1.5605000000000001E-2</v>
      </c>
      <c r="G34" s="63">
        <v>1.5098E-2</v>
      </c>
      <c r="H34" s="63">
        <v>1.4739E-2</v>
      </c>
      <c r="I34" s="63">
        <v>1.4763E-2</v>
      </c>
      <c r="J34" s="63">
        <v>1.474E-2</v>
      </c>
      <c r="K34" s="63">
        <v>1.4793000000000001E-2</v>
      </c>
      <c r="L34" s="63">
        <v>1.4846E-2</v>
      </c>
      <c r="M34" s="63">
        <v>1.5139E-2</v>
      </c>
      <c r="N34" s="63">
        <v>1.4936E-2</v>
      </c>
      <c r="O34" s="63">
        <v>1.5003000000000001E-2</v>
      </c>
      <c r="P34" s="63">
        <v>1.5091E-2</v>
      </c>
      <c r="Q34" s="63">
        <v>1.5483E-2</v>
      </c>
      <c r="R34" s="63">
        <v>1.5630999999999999E-2</v>
      </c>
      <c r="S34" s="63">
        <v>1.5762999999999999E-2</v>
      </c>
      <c r="T34" s="63">
        <v>1.5859999999999999E-2</v>
      </c>
      <c r="U34" s="63">
        <v>1.5857E-2</v>
      </c>
      <c r="V34" s="63">
        <v>1.5841000000000001E-2</v>
      </c>
      <c r="W34" s="63">
        <v>1.585E-2</v>
      </c>
      <c r="X34" s="63">
        <v>1.6514000000000001E-2</v>
      </c>
      <c r="Y34" s="63">
        <v>1.6906000000000001E-2</v>
      </c>
      <c r="Z34" s="63">
        <v>1.6929E-2</v>
      </c>
      <c r="AA34" s="63">
        <v>1.6957E-2</v>
      </c>
      <c r="AB34" s="63">
        <v>1.7000999999999999E-2</v>
      </c>
      <c r="AC34" s="63">
        <v>1.7139000000000001E-2</v>
      </c>
      <c r="AD34" s="63">
        <v>1.7267000000000001E-2</v>
      </c>
      <c r="AE34" s="63">
        <v>1.7347000000000001E-2</v>
      </c>
      <c r="AF34" s="63">
        <v>1.7454000000000001E-2</v>
      </c>
      <c r="AG34" s="64">
        <v>3.5479999999999999E-3</v>
      </c>
    </row>
    <row r="35" spans="1:33">
      <c r="A35" s="66" t="s">
        <v>217</v>
      </c>
      <c r="B35" s="62" t="s">
        <v>398</v>
      </c>
      <c r="C35" s="63">
        <v>0.124386</v>
      </c>
      <c r="D35" s="63">
        <v>0.124386</v>
      </c>
      <c r="E35" s="63">
        <v>0.124386</v>
      </c>
      <c r="F35" s="63">
        <v>0.124386</v>
      </c>
      <c r="G35" s="63">
        <v>0.124386</v>
      </c>
      <c r="H35" s="63">
        <v>0.124386</v>
      </c>
      <c r="I35" s="63">
        <v>0.124386</v>
      </c>
      <c r="J35" s="63">
        <v>0.124386</v>
      </c>
      <c r="K35" s="63">
        <v>0.124386</v>
      </c>
      <c r="L35" s="63">
        <v>0.124386</v>
      </c>
      <c r="M35" s="63">
        <v>0.124386</v>
      </c>
      <c r="N35" s="63">
        <v>0.124386</v>
      </c>
      <c r="O35" s="63">
        <v>0.124386</v>
      </c>
      <c r="P35" s="63">
        <v>0.124386</v>
      </c>
      <c r="Q35" s="63">
        <v>0.124386</v>
      </c>
      <c r="R35" s="63">
        <v>0.124386</v>
      </c>
      <c r="S35" s="63">
        <v>0.124386</v>
      </c>
      <c r="T35" s="63">
        <v>0.124386</v>
      </c>
      <c r="U35" s="63">
        <v>0.124386</v>
      </c>
      <c r="V35" s="63">
        <v>0.124386</v>
      </c>
      <c r="W35" s="63">
        <v>0.124386</v>
      </c>
      <c r="X35" s="63">
        <v>0.124386</v>
      </c>
      <c r="Y35" s="63">
        <v>0.124386</v>
      </c>
      <c r="Z35" s="63">
        <v>0.124386</v>
      </c>
      <c r="AA35" s="63">
        <v>0.124386</v>
      </c>
      <c r="AB35" s="63">
        <v>0.124386</v>
      </c>
      <c r="AC35" s="63">
        <v>0.124386</v>
      </c>
      <c r="AD35" s="63">
        <v>0.124386</v>
      </c>
      <c r="AE35" s="63">
        <v>0.124386</v>
      </c>
      <c r="AF35" s="63">
        <v>0.124386</v>
      </c>
      <c r="AG35" s="64">
        <v>0</v>
      </c>
    </row>
    <row r="36" spans="1:33">
      <c r="A36" s="66" t="s">
        <v>216</v>
      </c>
      <c r="B36" s="62" t="s">
        <v>704</v>
      </c>
      <c r="C36" s="63">
        <v>4.4995430000000001</v>
      </c>
      <c r="D36" s="63">
        <v>4.5399520000000004</v>
      </c>
      <c r="E36" s="63">
        <v>4.5722579999999997</v>
      </c>
      <c r="F36" s="63">
        <v>4.5605169999999999</v>
      </c>
      <c r="G36" s="63">
        <v>4.5541179999999999</v>
      </c>
      <c r="H36" s="63">
        <v>4.5343099999999996</v>
      </c>
      <c r="I36" s="63">
        <v>4.5380950000000002</v>
      </c>
      <c r="J36" s="63">
        <v>4.5411700000000002</v>
      </c>
      <c r="K36" s="63">
        <v>4.5453890000000001</v>
      </c>
      <c r="L36" s="63">
        <v>4.5462499999999997</v>
      </c>
      <c r="M36" s="63">
        <v>4.5522039999999997</v>
      </c>
      <c r="N36" s="63">
        <v>4.5615350000000001</v>
      </c>
      <c r="O36" s="63">
        <v>4.571701</v>
      </c>
      <c r="P36" s="63">
        <v>4.585947</v>
      </c>
      <c r="Q36" s="63">
        <v>4.6105330000000002</v>
      </c>
      <c r="R36" s="63">
        <v>4.6353080000000002</v>
      </c>
      <c r="S36" s="63">
        <v>4.6581020000000004</v>
      </c>
      <c r="T36" s="63">
        <v>4.6856410000000004</v>
      </c>
      <c r="U36" s="63">
        <v>4.7128610000000002</v>
      </c>
      <c r="V36" s="63">
        <v>4.7330449999999997</v>
      </c>
      <c r="W36" s="63">
        <v>4.75976</v>
      </c>
      <c r="X36" s="63">
        <v>4.7855509999999999</v>
      </c>
      <c r="Y36" s="63">
        <v>4.8170820000000001</v>
      </c>
      <c r="Z36" s="63">
        <v>4.8516019999999997</v>
      </c>
      <c r="AA36" s="63">
        <v>4.8855519999999997</v>
      </c>
      <c r="AB36" s="63">
        <v>4.9225899999999996</v>
      </c>
      <c r="AC36" s="63">
        <v>4.9623889999999999</v>
      </c>
      <c r="AD36" s="63">
        <v>5.0039309999999997</v>
      </c>
      <c r="AE36" s="63">
        <v>5.0458749999999997</v>
      </c>
      <c r="AF36" s="63">
        <v>5.0931759999999997</v>
      </c>
      <c r="AG36" s="64">
        <v>4.2820000000000002E-3</v>
      </c>
    </row>
    <row r="37" spans="1:33">
      <c r="A37" s="66" t="s">
        <v>215</v>
      </c>
      <c r="B37" s="40" t="s">
        <v>38</v>
      </c>
      <c r="C37" s="39">
        <v>8.9681219999999993</v>
      </c>
      <c r="D37" s="39">
        <v>9.1645769999999995</v>
      </c>
      <c r="E37" s="39">
        <v>9.1422939999999997</v>
      </c>
      <c r="F37" s="39">
        <v>9.1321560000000002</v>
      </c>
      <c r="G37" s="39">
        <v>9.1318540000000006</v>
      </c>
      <c r="H37" s="39">
        <v>9.1071580000000001</v>
      </c>
      <c r="I37" s="39">
        <v>9.1284620000000007</v>
      </c>
      <c r="J37" s="39">
        <v>9.1357759999999999</v>
      </c>
      <c r="K37" s="39">
        <v>9.1356610000000007</v>
      </c>
      <c r="L37" s="39">
        <v>9.1325839999999996</v>
      </c>
      <c r="M37" s="39">
        <v>9.140117</v>
      </c>
      <c r="N37" s="39">
        <v>9.1456029999999995</v>
      </c>
      <c r="O37" s="39">
        <v>9.1523269999999997</v>
      </c>
      <c r="P37" s="39">
        <v>9.1672530000000005</v>
      </c>
      <c r="Q37" s="39">
        <v>9.1987319999999997</v>
      </c>
      <c r="R37" s="39">
        <v>9.232837</v>
      </c>
      <c r="S37" s="39">
        <v>9.2615110000000005</v>
      </c>
      <c r="T37" s="39">
        <v>9.2915639999999993</v>
      </c>
      <c r="U37" s="39">
        <v>9.3199199999999998</v>
      </c>
      <c r="V37" s="39">
        <v>9.3409220000000008</v>
      </c>
      <c r="W37" s="39">
        <v>9.3671190000000006</v>
      </c>
      <c r="X37" s="39">
        <v>9.3961970000000008</v>
      </c>
      <c r="Y37" s="39">
        <v>9.433643</v>
      </c>
      <c r="Z37" s="39">
        <v>9.4740880000000001</v>
      </c>
      <c r="AA37" s="39">
        <v>9.5147110000000001</v>
      </c>
      <c r="AB37" s="39">
        <v>9.5573010000000007</v>
      </c>
      <c r="AC37" s="39">
        <v>9.6016940000000002</v>
      </c>
      <c r="AD37" s="39">
        <v>9.64682</v>
      </c>
      <c r="AE37" s="39">
        <v>9.6898309999999999</v>
      </c>
      <c r="AF37" s="39">
        <v>9.7378590000000003</v>
      </c>
      <c r="AG37" s="38">
        <v>2.843E-3</v>
      </c>
    </row>
    <row r="38" spans="1:33">
      <c r="A38" s="66" t="s">
        <v>214</v>
      </c>
      <c r="B38" s="62" t="s">
        <v>39</v>
      </c>
      <c r="C38" s="63">
        <v>8.2976869999999998</v>
      </c>
      <c r="D38" s="63">
        <v>8.3693059999999999</v>
      </c>
      <c r="E38" s="63">
        <v>8.3478349999999999</v>
      </c>
      <c r="F38" s="63">
        <v>8.1552399999999992</v>
      </c>
      <c r="G38" s="63">
        <v>8.0078329999999998</v>
      </c>
      <c r="H38" s="63">
        <v>7.8838059999999999</v>
      </c>
      <c r="I38" s="63">
        <v>7.8061819999999997</v>
      </c>
      <c r="J38" s="63">
        <v>7.7093319999999999</v>
      </c>
      <c r="K38" s="63">
        <v>7.6752390000000004</v>
      </c>
      <c r="L38" s="63">
        <v>7.6432469999999997</v>
      </c>
      <c r="M38" s="63">
        <v>7.6281369999999997</v>
      </c>
      <c r="N38" s="63">
        <v>7.6145620000000003</v>
      </c>
      <c r="O38" s="63">
        <v>7.5644169999999997</v>
      </c>
      <c r="P38" s="63">
        <v>7.5499340000000004</v>
      </c>
      <c r="Q38" s="63">
        <v>7.5476929999999998</v>
      </c>
      <c r="R38" s="63">
        <v>7.5565660000000001</v>
      </c>
      <c r="S38" s="63">
        <v>7.5614720000000002</v>
      </c>
      <c r="T38" s="63">
        <v>7.5709619999999997</v>
      </c>
      <c r="U38" s="63">
        <v>7.5926419999999997</v>
      </c>
      <c r="V38" s="63">
        <v>7.6036219999999997</v>
      </c>
      <c r="W38" s="63">
        <v>7.6261369999999999</v>
      </c>
      <c r="X38" s="63">
        <v>7.6428529999999997</v>
      </c>
      <c r="Y38" s="63">
        <v>7.6638950000000001</v>
      </c>
      <c r="Z38" s="63">
        <v>7.6943859999999997</v>
      </c>
      <c r="AA38" s="63">
        <v>7.7232890000000003</v>
      </c>
      <c r="AB38" s="63">
        <v>7.7465130000000002</v>
      </c>
      <c r="AC38" s="63">
        <v>7.7788180000000002</v>
      </c>
      <c r="AD38" s="63">
        <v>7.8221420000000004</v>
      </c>
      <c r="AE38" s="63">
        <v>7.860735</v>
      </c>
      <c r="AF38" s="63">
        <v>7.9153950000000002</v>
      </c>
      <c r="AG38" s="64">
        <v>-1.6249999999999999E-3</v>
      </c>
    </row>
    <row r="39" spans="1:33">
      <c r="A39" s="66" t="s">
        <v>213</v>
      </c>
      <c r="B39" s="40" t="s">
        <v>40</v>
      </c>
      <c r="C39" s="39">
        <v>17.265808</v>
      </c>
      <c r="D39" s="39">
        <v>17.533881999999998</v>
      </c>
      <c r="E39" s="39">
        <v>17.490127999999999</v>
      </c>
      <c r="F39" s="39">
        <v>17.287395</v>
      </c>
      <c r="G39" s="39">
        <v>17.139686999999999</v>
      </c>
      <c r="H39" s="39">
        <v>16.990963000000001</v>
      </c>
      <c r="I39" s="39">
        <v>16.934645</v>
      </c>
      <c r="J39" s="39">
        <v>16.845108</v>
      </c>
      <c r="K39" s="39">
        <v>16.8109</v>
      </c>
      <c r="L39" s="39">
        <v>16.775831</v>
      </c>
      <c r="M39" s="39">
        <v>16.768253000000001</v>
      </c>
      <c r="N39" s="39">
        <v>16.760166000000002</v>
      </c>
      <c r="O39" s="39">
        <v>16.716743000000001</v>
      </c>
      <c r="P39" s="39">
        <v>16.717186000000002</v>
      </c>
      <c r="Q39" s="39">
        <v>16.746426</v>
      </c>
      <c r="R39" s="39">
        <v>16.789401999999999</v>
      </c>
      <c r="S39" s="39">
        <v>16.822983000000001</v>
      </c>
      <c r="T39" s="39">
        <v>16.862525999999999</v>
      </c>
      <c r="U39" s="39">
        <v>16.912561</v>
      </c>
      <c r="V39" s="39">
        <v>16.944545999999999</v>
      </c>
      <c r="W39" s="39">
        <v>16.993255999999999</v>
      </c>
      <c r="X39" s="39">
        <v>17.039051000000001</v>
      </c>
      <c r="Y39" s="39">
        <v>17.097538</v>
      </c>
      <c r="Z39" s="39">
        <v>17.168474</v>
      </c>
      <c r="AA39" s="39">
        <v>17.238001000000001</v>
      </c>
      <c r="AB39" s="39">
        <v>17.303813999999999</v>
      </c>
      <c r="AC39" s="39">
        <v>17.380512</v>
      </c>
      <c r="AD39" s="39">
        <v>17.468962000000001</v>
      </c>
      <c r="AE39" s="39">
        <v>17.550566</v>
      </c>
      <c r="AF39" s="39">
        <v>17.653254</v>
      </c>
      <c r="AG39" s="38">
        <v>7.6599999999999997E-4</v>
      </c>
    </row>
    <row r="41" spans="1:33">
      <c r="B41" s="40" t="s">
        <v>399</v>
      </c>
    </row>
    <row r="42" spans="1:33">
      <c r="A42" s="66" t="s">
        <v>212</v>
      </c>
      <c r="B42" s="62" t="s">
        <v>400</v>
      </c>
      <c r="C42" s="63">
        <v>3.5255030000000001</v>
      </c>
      <c r="D42" s="63">
        <v>3.6599330000000001</v>
      </c>
      <c r="E42" s="63">
        <v>3.8260369999999999</v>
      </c>
      <c r="F42" s="63">
        <v>3.807156</v>
      </c>
      <c r="G42" s="63">
        <v>3.8852980000000001</v>
      </c>
      <c r="H42" s="63">
        <v>3.954717</v>
      </c>
      <c r="I42" s="63">
        <v>3.9948480000000002</v>
      </c>
      <c r="J42" s="63">
        <v>4.0206169999999997</v>
      </c>
      <c r="K42" s="63">
        <v>4.0240049999999998</v>
      </c>
      <c r="L42" s="63">
        <v>4.0388400000000004</v>
      </c>
      <c r="M42" s="63">
        <v>4.0800489999999998</v>
      </c>
      <c r="N42" s="63">
        <v>4.1554960000000003</v>
      </c>
      <c r="O42" s="63">
        <v>4.2010339999999999</v>
      </c>
      <c r="P42" s="63">
        <v>4.221895</v>
      </c>
      <c r="Q42" s="63">
        <v>4.2427429999999999</v>
      </c>
      <c r="R42" s="63">
        <v>4.270905</v>
      </c>
      <c r="S42" s="63">
        <v>4.3022900000000002</v>
      </c>
      <c r="T42" s="63">
        <v>4.3262830000000001</v>
      </c>
      <c r="U42" s="63">
        <v>4.3544299999999998</v>
      </c>
      <c r="V42" s="63">
        <v>4.3662809999999999</v>
      </c>
      <c r="W42" s="63">
        <v>4.3835680000000004</v>
      </c>
      <c r="X42" s="63">
        <v>4.4077760000000001</v>
      </c>
      <c r="Y42" s="63">
        <v>4.4463879999999998</v>
      </c>
      <c r="Z42" s="63">
        <v>4.4477250000000002</v>
      </c>
      <c r="AA42" s="63">
        <v>4.4556469999999999</v>
      </c>
      <c r="AB42" s="63">
        <v>4.5112880000000004</v>
      </c>
      <c r="AC42" s="63">
        <v>4.5326829999999996</v>
      </c>
      <c r="AD42" s="63">
        <v>4.5022029999999997</v>
      </c>
      <c r="AE42" s="63">
        <v>4.5042819999999999</v>
      </c>
      <c r="AF42" s="63">
        <v>4.5684810000000002</v>
      </c>
      <c r="AG42" s="64">
        <v>8.9770000000000006E-3</v>
      </c>
    </row>
    <row r="43" spans="1:33">
      <c r="A43" s="66" t="s">
        <v>211</v>
      </c>
      <c r="B43" s="62" t="s">
        <v>397</v>
      </c>
      <c r="C43" s="63">
        <v>0.25145699999999999</v>
      </c>
      <c r="D43" s="63">
        <v>0.24523300000000001</v>
      </c>
      <c r="E43" s="63">
        <v>0.24596199999999999</v>
      </c>
      <c r="F43" s="63">
        <v>0.24948999999999999</v>
      </c>
      <c r="G43" s="63">
        <v>0.25265300000000002</v>
      </c>
      <c r="H43" s="63">
        <v>0.25498100000000001</v>
      </c>
      <c r="I43" s="63">
        <v>0.25654300000000002</v>
      </c>
      <c r="J43" s="63">
        <v>0.25932100000000002</v>
      </c>
      <c r="K43" s="63">
        <v>0.261791</v>
      </c>
      <c r="L43" s="63">
        <v>0.263735</v>
      </c>
      <c r="M43" s="63">
        <v>0.26541300000000001</v>
      </c>
      <c r="N43" s="63">
        <v>0.26978200000000002</v>
      </c>
      <c r="O43" s="63">
        <v>0.27319399999999999</v>
      </c>
      <c r="P43" s="63">
        <v>0.27351999999999999</v>
      </c>
      <c r="Q43" s="63">
        <v>0.27371299999999998</v>
      </c>
      <c r="R43" s="63">
        <v>0.27422800000000003</v>
      </c>
      <c r="S43" s="63">
        <v>0.27602199999999999</v>
      </c>
      <c r="T43" s="63">
        <v>0.27856599999999998</v>
      </c>
      <c r="U43" s="63">
        <v>0.28145300000000001</v>
      </c>
      <c r="V43" s="63">
        <v>0.28382200000000002</v>
      </c>
      <c r="W43" s="63">
        <v>0.285497</v>
      </c>
      <c r="X43" s="63">
        <v>0.28717300000000001</v>
      </c>
      <c r="Y43" s="63">
        <v>0.28876600000000002</v>
      </c>
      <c r="Z43" s="63">
        <v>0.29001199999999999</v>
      </c>
      <c r="AA43" s="63">
        <v>0.29119</v>
      </c>
      <c r="AB43" s="63">
        <v>0.29283799999999999</v>
      </c>
      <c r="AC43" s="63">
        <v>0.294271</v>
      </c>
      <c r="AD43" s="63">
        <v>0.29565000000000002</v>
      </c>
      <c r="AE43" s="63">
        <v>0.29759099999999999</v>
      </c>
      <c r="AF43" s="63">
        <v>0.300178</v>
      </c>
      <c r="AG43" s="64">
        <v>6.1260000000000004E-3</v>
      </c>
    </row>
    <row r="44" spans="1:33">
      <c r="A44" s="66" t="s">
        <v>210</v>
      </c>
      <c r="B44" s="62" t="s">
        <v>4</v>
      </c>
      <c r="C44" s="63">
        <v>1.1557440000000001</v>
      </c>
      <c r="D44" s="63">
        <v>1.1284419999999999</v>
      </c>
      <c r="E44" s="63">
        <v>1.126598</v>
      </c>
      <c r="F44" s="63">
        <v>1.131399</v>
      </c>
      <c r="G44" s="63">
        <v>1.139035</v>
      </c>
      <c r="H44" s="63">
        <v>1.144452</v>
      </c>
      <c r="I44" s="63">
        <v>1.146798</v>
      </c>
      <c r="J44" s="63">
        <v>1.1540440000000001</v>
      </c>
      <c r="K44" s="63">
        <v>1.160566</v>
      </c>
      <c r="L44" s="63">
        <v>1.1655610000000001</v>
      </c>
      <c r="M44" s="63">
        <v>1.170175</v>
      </c>
      <c r="N44" s="63">
        <v>1.1851229999999999</v>
      </c>
      <c r="O44" s="63">
        <v>1.196447</v>
      </c>
      <c r="P44" s="63">
        <v>1.1961790000000001</v>
      </c>
      <c r="Q44" s="63">
        <v>1.1955819999999999</v>
      </c>
      <c r="R44" s="63">
        <v>1.1965650000000001</v>
      </c>
      <c r="S44" s="63">
        <v>1.2026589999999999</v>
      </c>
      <c r="T44" s="63">
        <v>1.211916</v>
      </c>
      <c r="U44" s="63">
        <v>1.2219800000000001</v>
      </c>
      <c r="V44" s="63">
        <v>1.2294719999999999</v>
      </c>
      <c r="W44" s="63">
        <v>1.2351780000000001</v>
      </c>
      <c r="X44" s="63">
        <v>1.2410559999999999</v>
      </c>
      <c r="Y44" s="63">
        <v>1.2460230000000001</v>
      </c>
      <c r="Z44" s="63">
        <v>1.2492490000000001</v>
      </c>
      <c r="AA44" s="63">
        <v>1.2523059999999999</v>
      </c>
      <c r="AB44" s="63">
        <v>1.25728</v>
      </c>
      <c r="AC44" s="63">
        <v>1.261749</v>
      </c>
      <c r="AD44" s="63">
        <v>1.2660009999999999</v>
      </c>
      <c r="AE44" s="63">
        <v>1.2720910000000001</v>
      </c>
      <c r="AF44" s="63">
        <v>1.2814589999999999</v>
      </c>
      <c r="AG44" s="64">
        <v>3.5669999999999999E-3</v>
      </c>
    </row>
    <row r="45" spans="1:33">
      <c r="A45" s="66" t="s">
        <v>209</v>
      </c>
      <c r="B45" s="62" t="s">
        <v>9</v>
      </c>
      <c r="C45" s="63">
        <v>4.1609E-2</v>
      </c>
      <c r="D45" s="63">
        <v>3.8239000000000002E-2</v>
      </c>
      <c r="E45" s="63">
        <v>3.8356000000000001E-2</v>
      </c>
      <c r="F45" s="63">
        <v>3.5517E-2</v>
      </c>
      <c r="G45" s="63">
        <v>3.4043999999999998E-2</v>
      </c>
      <c r="H45" s="63">
        <v>3.4206E-2</v>
      </c>
      <c r="I45" s="63">
        <v>3.4336999999999999E-2</v>
      </c>
      <c r="J45" s="63">
        <v>3.5531E-2</v>
      </c>
      <c r="K45" s="63">
        <v>3.6763999999999998E-2</v>
      </c>
      <c r="L45" s="63">
        <v>3.7789000000000003E-2</v>
      </c>
      <c r="M45" s="63">
        <v>3.8746000000000003E-2</v>
      </c>
      <c r="N45" s="63">
        <v>3.9363000000000002E-2</v>
      </c>
      <c r="O45" s="63">
        <v>4.0495000000000003E-2</v>
      </c>
      <c r="P45" s="63">
        <v>4.0969999999999999E-2</v>
      </c>
      <c r="Q45" s="63">
        <v>4.1007000000000002E-2</v>
      </c>
      <c r="R45" s="63">
        <v>4.1182999999999997E-2</v>
      </c>
      <c r="S45" s="63">
        <v>4.1764000000000003E-2</v>
      </c>
      <c r="T45" s="63">
        <v>4.2272999999999998E-2</v>
      </c>
      <c r="U45" s="63">
        <v>4.3173999999999997E-2</v>
      </c>
      <c r="V45" s="63">
        <v>4.2563999999999998E-2</v>
      </c>
      <c r="W45" s="63">
        <v>4.3090000000000003E-2</v>
      </c>
      <c r="X45" s="63">
        <v>4.3466999999999999E-2</v>
      </c>
      <c r="Y45" s="63">
        <v>4.2769000000000001E-2</v>
      </c>
      <c r="Z45" s="63">
        <v>4.2050999999999998E-2</v>
      </c>
      <c r="AA45" s="63">
        <v>4.1563999999999997E-2</v>
      </c>
      <c r="AB45" s="63">
        <v>4.1168999999999997E-2</v>
      </c>
      <c r="AC45" s="63">
        <v>4.1241E-2</v>
      </c>
      <c r="AD45" s="63">
        <v>4.1506000000000001E-2</v>
      </c>
      <c r="AE45" s="63">
        <v>4.1356999999999998E-2</v>
      </c>
      <c r="AF45" s="63">
        <v>4.1822999999999999E-2</v>
      </c>
      <c r="AG45" s="64">
        <v>1.7699999999999999E-4</v>
      </c>
    </row>
    <row r="46" spans="1:33">
      <c r="A46" s="66" t="s">
        <v>208</v>
      </c>
      <c r="B46" s="62" t="s">
        <v>42</v>
      </c>
      <c r="C46" s="63">
        <v>0.58365599999999995</v>
      </c>
      <c r="D46" s="63">
        <v>0.56377699999999997</v>
      </c>
      <c r="E46" s="63">
        <v>0.63090000000000002</v>
      </c>
      <c r="F46" s="63">
        <v>0.55000000000000004</v>
      </c>
      <c r="G46" s="63">
        <v>0.55000000000000004</v>
      </c>
      <c r="H46" s="63">
        <v>0.55000000000000004</v>
      </c>
      <c r="I46" s="63">
        <v>0.55000000000000004</v>
      </c>
      <c r="J46" s="63">
        <v>0.55000000000000004</v>
      </c>
      <c r="K46" s="63">
        <v>0.55000000000000004</v>
      </c>
      <c r="L46" s="63">
        <v>0.55000000000000004</v>
      </c>
      <c r="M46" s="63">
        <v>0.55000000000000004</v>
      </c>
      <c r="N46" s="63">
        <v>0.55000000000000004</v>
      </c>
      <c r="O46" s="63">
        <v>0.55000000000000004</v>
      </c>
      <c r="P46" s="63">
        <v>0.55000000000000004</v>
      </c>
      <c r="Q46" s="63">
        <v>0.55000000000000004</v>
      </c>
      <c r="R46" s="63">
        <v>0.55000000000000004</v>
      </c>
      <c r="S46" s="63">
        <v>0.55000000000000004</v>
      </c>
      <c r="T46" s="63">
        <v>0.55000000000000004</v>
      </c>
      <c r="U46" s="63">
        <v>0.55000000000000004</v>
      </c>
      <c r="V46" s="63">
        <v>0.55000000000000004</v>
      </c>
      <c r="W46" s="63">
        <v>0.55000000000000004</v>
      </c>
      <c r="X46" s="63">
        <v>0.55000000000000004</v>
      </c>
      <c r="Y46" s="63">
        <v>0.55000000000000004</v>
      </c>
      <c r="Z46" s="63">
        <v>0.55000000000000004</v>
      </c>
      <c r="AA46" s="63">
        <v>0.55000000000000004</v>
      </c>
      <c r="AB46" s="63">
        <v>0.55000000000000004</v>
      </c>
      <c r="AC46" s="63">
        <v>0.55000000000000004</v>
      </c>
      <c r="AD46" s="63">
        <v>0.55000000000000004</v>
      </c>
      <c r="AE46" s="63">
        <v>0.55000000000000004</v>
      </c>
      <c r="AF46" s="63">
        <v>0.55000000000000004</v>
      </c>
      <c r="AG46" s="64">
        <v>-2.0460000000000001E-3</v>
      </c>
    </row>
    <row r="47" spans="1:33">
      <c r="A47" s="66" t="s">
        <v>207</v>
      </c>
      <c r="B47" s="62" t="s">
        <v>401</v>
      </c>
      <c r="C47" s="63">
        <v>3.0899519999999998</v>
      </c>
      <c r="D47" s="63">
        <v>3.0176059999999998</v>
      </c>
      <c r="E47" s="63">
        <v>3.0815929999999998</v>
      </c>
      <c r="F47" s="63">
        <v>3.141184</v>
      </c>
      <c r="G47" s="63">
        <v>3.1551580000000001</v>
      </c>
      <c r="H47" s="63">
        <v>3.1589800000000001</v>
      </c>
      <c r="I47" s="63">
        <v>3.1584850000000002</v>
      </c>
      <c r="J47" s="63">
        <v>3.200037</v>
      </c>
      <c r="K47" s="63">
        <v>3.2285840000000001</v>
      </c>
      <c r="L47" s="63">
        <v>3.254435</v>
      </c>
      <c r="M47" s="63">
        <v>3.2616689999999999</v>
      </c>
      <c r="N47" s="63">
        <v>3.2946759999999999</v>
      </c>
      <c r="O47" s="63">
        <v>3.3075260000000002</v>
      </c>
      <c r="P47" s="63">
        <v>3.3138909999999999</v>
      </c>
      <c r="Q47" s="63">
        <v>3.3147440000000001</v>
      </c>
      <c r="R47" s="63">
        <v>3.3214999999999999</v>
      </c>
      <c r="S47" s="63">
        <v>3.3472940000000002</v>
      </c>
      <c r="T47" s="63">
        <v>3.3530190000000002</v>
      </c>
      <c r="U47" s="63">
        <v>3.3651840000000002</v>
      </c>
      <c r="V47" s="63">
        <v>3.3325209999999998</v>
      </c>
      <c r="W47" s="63">
        <v>3.3412500000000001</v>
      </c>
      <c r="X47" s="63">
        <v>3.3343229999999999</v>
      </c>
      <c r="Y47" s="63">
        <v>3.319442</v>
      </c>
      <c r="Z47" s="63">
        <v>3.314479</v>
      </c>
      <c r="AA47" s="63">
        <v>3.2963360000000002</v>
      </c>
      <c r="AB47" s="63">
        <v>3.2882910000000001</v>
      </c>
      <c r="AC47" s="63">
        <v>3.277879</v>
      </c>
      <c r="AD47" s="63">
        <v>3.292141</v>
      </c>
      <c r="AE47" s="63">
        <v>3.3039190000000001</v>
      </c>
      <c r="AF47" s="63">
        <v>3.3028529999999998</v>
      </c>
      <c r="AG47" s="64">
        <v>2.3E-3</v>
      </c>
    </row>
    <row r="48" spans="1:33">
      <c r="A48" s="66" t="s">
        <v>206</v>
      </c>
      <c r="B48" s="62" t="s">
        <v>37</v>
      </c>
      <c r="C48" s="63">
        <v>8.6479219999999994</v>
      </c>
      <c r="D48" s="63">
        <v>8.6532319999999991</v>
      </c>
      <c r="E48" s="63">
        <v>8.949446</v>
      </c>
      <c r="F48" s="63">
        <v>8.9147470000000002</v>
      </c>
      <c r="G48" s="63">
        <v>9.0161879999999996</v>
      </c>
      <c r="H48" s="63">
        <v>9.0973360000000003</v>
      </c>
      <c r="I48" s="63">
        <v>9.1410140000000002</v>
      </c>
      <c r="J48" s="63">
        <v>9.2195490000000007</v>
      </c>
      <c r="K48" s="63">
        <v>9.2617100000000008</v>
      </c>
      <c r="L48" s="63">
        <v>9.3103610000000003</v>
      </c>
      <c r="M48" s="63">
        <v>9.3660530000000008</v>
      </c>
      <c r="N48" s="63">
        <v>9.4944400000000009</v>
      </c>
      <c r="O48" s="63">
        <v>9.568695</v>
      </c>
      <c r="P48" s="63">
        <v>9.5964550000000006</v>
      </c>
      <c r="Q48" s="63">
        <v>9.6177899999999994</v>
      </c>
      <c r="R48" s="63">
        <v>9.6543829999999993</v>
      </c>
      <c r="S48" s="63">
        <v>9.7200290000000003</v>
      </c>
      <c r="T48" s="63">
        <v>9.7620559999999994</v>
      </c>
      <c r="U48" s="63">
        <v>9.8162199999999995</v>
      </c>
      <c r="V48" s="63">
        <v>9.8046600000000002</v>
      </c>
      <c r="W48" s="63">
        <v>9.8385859999999994</v>
      </c>
      <c r="X48" s="63">
        <v>9.8637940000000004</v>
      </c>
      <c r="Y48" s="63">
        <v>9.8933879999999998</v>
      </c>
      <c r="Z48" s="63">
        <v>9.8935169999999992</v>
      </c>
      <c r="AA48" s="63">
        <v>9.887041</v>
      </c>
      <c r="AB48" s="63">
        <v>9.9408659999999998</v>
      </c>
      <c r="AC48" s="63">
        <v>9.9578249999999997</v>
      </c>
      <c r="AD48" s="63">
        <v>9.9475020000000001</v>
      </c>
      <c r="AE48" s="63">
        <v>9.9692399999999992</v>
      </c>
      <c r="AF48" s="63">
        <v>10.044793</v>
      </c>
      <c r="AG48" s="64">
        <v>5.1770000000000002E-3</v>
      </c>
    </row>
    <row r="49" spans="1:33">
      <c r="A49" s="66" t="s">
        <v>205</v>
      </c>
      <c r="B49" s="62" t="s">
        <v>5</v>
      </c>
      <c r="C49" s="63">
        <v>8.5798229999999993</v>
      </c>
      <c r="D49" s="63">
        <v>8.6528460000000003</v>
      </c>
      <c r="E49" s="63">
        <v>8.5298719999999992</v>
      </c>
      <c r="F49" s="63">
        <v>8.5564610000000005</v>
      </c>
      <c r="G49" s="63">
        <v>8.6189680000000006</v>
      </c>
      <c r="H49" s="63">
        <v>8.6802980000000005</v>
      </c>
      <c r="I49" s="63">
        <v>8.6815940000000005</v>
      </c>
      <c r="J49" s="63">
        <v>8.6748279999999998</v>
      </c>
      <c r="K49" s="63">
        <v>8.6571630000000006</v>
      </c>
      <c r="L49" s="63">
        <v>8.6530909999999999</v>
      </c>
      <c r="M49" s="63">
        <v>8.6543449999999993</v>
      </c>
      <c r="N49" s="63">
        <v>8.6376729999999995</v>
      </c>
      <c r="O49" s="63">
        <v>8.6400009999999998</v>
      </c>
      <c r="P49" s="63">
        <v>8.6574190000000009</v>
      </c>
      <c r="Q49" s="63">
        <v>8.6661239999999999</v>
      </c>
      <c r="R49" s="63">
        <v>8.7172660000000004</v>
      </c>
      <c r="S49" s="63">
        <v>8.7403980000000008</v>
      </c>
      <c r="T49" s="63">
        <v>8.7754340000000006</v>
      </c>
      <c r="U49" s="63">
        <v>8.8025599999999997</v>
      </c>
      <c r="V49" s="63">
        <v>8.8278660000000002</v>
      </c>
      <c r="W49" s="63">
        <v>8.8454370000000004</v>
      </c>
      <c r="X49" s="63">
        <v>8.8850859999999994</v>
      </c>
      <c r="Y49" s="63">
        <v>8.9438549999999992</v>
      </c>
      <c r="Z49" s="63">
        <v>8.9791139999999992</v>
      </c>
      <c r="AA49" s="63">
        <v>9.0104380000000006</v>
      </c>
      <c r="AB49" s="63">
        <v>9.0784050000000001</v>
      </c>
      <c r="AC49" s="63">
        <v>9.1370570000000004</v>
      </c>
      <c r="AD49" s="63">
        <v>9.1581960000000002</v>
      </c>
      <c r="AE49" s="63">
        <v>9.191376</v>
      </c>
      <c r="AF49" s="63">
        <v>9.2804669999999998</v>
      </c>
      <c r="AG49" s="64">
        <v>2.7100000000000002E-3</v>
      </c>
    </row>
    <row r="50" spans="1:33" ht="15" customHeight="1">
      <c r="A50" s="66" t="s">
        <v>204</v>
      </c>
      <c r="B50" s="62" t="s">
        <v>43</v>
      </c>
      <c r="C50" s="63">
        <v>0</v>
      </c>
      <c r="D50" s="63">
        <v>0</v>
      </c>
      <c r="E50" s="63">
        <v>0</v>
      </c>
      <c r="F50" s="63">
        <v>0</v>
      </c>
      <c r="G50" s="63">
        <v>0</v>
      </c>
      <c r="H50" s="63">
        <v>0</v>
      </c>
      <c r="I50" s="63">
        <v>0</v>
      </c>
      <c r="J50" s="63">
        <v>0</v>
      </c>
      <c r="K50" s="63">
        <v>0</v>
      </c>
      <c r="L50" s="63">
        <v>0</v>
      </c>
      <c r="M50" s="63">
        <v>0</v>
      </c>
      <c r="N50" s="63">
        <v>0</v>
      </c>
      <c r="O50" s="63">
        <v>0</v>
      </c>
      <c r="P50" s="63">
        <v>0</v>
      </c>
      <c r="Q50" s="63">
        <v>0</v>
      </c>
      <c r="R50" s="63">
        <v>0</v>
      </c>
      <c r="S50" s="63">
        <v>0</v>
      </c>
      <c r="T50" s="63">
        <v>0</v>
      </c>
      <c r="U50" s="63">
        <v>0</v>
      </c>
      <c r="V50" s="63">
        <v>0</v>
      </c>
      <c r="W50" s="63">
        <v>0</v>
      </c>
      <c r="X50" s="63">
        <v>0</v>
      </c>
      <c r="Y50" s="63">
        <v>0</v>
      </c>
      <c r="Z50" s="63">
        <v>0</v>
      </c>
      <c r="AA50" s="63">
        <v>0</v>
      </c>
      <c r="AB50" s="63">
        <v>0</v>
      </c>
      <c r="AC50" s="63">
        <v>0</v>
      </c>
      <c r="AD50" s="63">
        <v>0</v>
      </c>
      <c r="AE50" s="63">
        <v>0</v>
      </c>
      <c r="AF50" s="63">
        <v>0</v>
      </c>
      <c r="AG50" s="64" t="s">
        <v>678</v>
      </c>
    </row>
    <row r="51" spans="1:33" ht="15" customHeight="1">
      <c r="A51" s="66" t="s">
        <v>203</v>
      </c>
      <c r="B51" s="62" t="s">
        <v>402</v>
      </c>
      <c r="C51" s="63">
        <v>1.908455</v>
      </c>
      <c r="D51" s="63">
        <v>1.977932</v>
      </c>
      <c r="E51" s="63">
        <v>1.9887109999999999</v>
      </c>
      <c r="F51" s="63">
        <v>2.014221</v>
      </c>
      <c r="G51" s="63">
        <v>2.0463360000000002</v>
      </c>
      <c r="H51" s="63">
        <v>2.0508959999999998</v>
      </c>
      <c r="I51" s="63">
        <v>2.051069</v>
      </c>
      <c r="J51" s="63">
        <v>2.089817</v>
      </c>
      <c r="K51" s="63">
        <v>2.1043210000000001</v>
      </c>
      <c r="L51" s="63">
        <v>2.1285219999999998</v>
      </c>
      <c r="M51" s="63">
        <v>2.1449539999999998</v>
      </c>
      <c r="N51" s="63">
        <v>2.1723650000000001</v>
      </c>
      <c r="O51" s="63">
        <v>2.1931790000000002</v>
      </c>
      <c r="P51" s="63">
        <v>2.1836989999999998</v>
      </c>
      <c r="Q51" s="63">
        <v>2.1848369999999999</v>
      </c>
      <c r="R51" s="63">
        <v>2.1780930000000001</v>
      </c>
      <c r="S51" s="63">
        <v>2.172917</v>
      </c>
      <c r="T51" s="63">
        <v>2.1771950000000002</v>
      </c>
      <c r="U51" s="63">
        <v>2.1954310000000001</v>
      </c>
      <c r="V51" s="63">
        <v>2.213282</v>
      </c>
      <c r="W51" s="63">
        <v>2.2095250000000002</v>
      </c>
      <c r="X51" s="63">
        <v>2.21719</v>
      </c>
      <c r="Y51" s="63">
        <v>2.245676</v>
      </c>
      <c r="Z51" s="63">
        <v>2.2598349999999998</v>
      </c>
      <c r="AA51" s="63">
        <v>2.2851149999999998</v>
      </c>
      <c r="AB51" s="63">
        <v>2.3001839999999998</v>
      </c>
      <c r="AC51" s="63">
        <v>2.3114780000000001</v>
      </c>
      <c r="AD51" s="63">
        <v>2.3243269999999998</v>
      </c>
      <c r="AE51" s="63">
        <v>2.3287409999999999</v>
      </c>
      <c r="AF51" s="63">
        <v>2.372455</v>
      </c>
      <c r="AG51" s="64">
        <v>7.5329999999999998E-3</v>
      </c>
    </row>
    <row r="52" spans="1:33" ht="15" customHeight="1">
      <c r="A52" s="66" t="s">
        <v>202</v>
      </c>
      <c r="B52" s="62" t="s">
        <v>403</v>
      </c>
      <c r="C52" s="63">
        <v>0.30065500000000001</v>
      </c>
      <c r="D52" s="63">
        <v>0.35240899999999997</v>
      </c>
      <c r="E52" s="63">
        <v>0.37265900000000002</v>
      </c>
      <c r="F52" s="63">
        <v>0.37639699999999998</v>
      </c>
      <c r="G52" s="63">
        <v>0.39067000000000002</v>
      </c>
      <c r="H52" s="63">
        <v>0.391683</v>
      </c>
      <c r="I52" s="63">
        <v>0.40008300000000002</v>
      </c>
      <c r="J52" s="63">
        <v>0.41795500000000002</v>
      </c>
      <c r="K52" s="63">
        <v>0.43368099999999998</v>
      </c>
      <c r="L52" s="63">
        <v>0.45048100000000002</v>
      </c>
      <c r="M52" s="63">
        <v>0.46727999999999997</v>
      </c>
      <c r="N52" s="63">
        <v>0.485153</v>
      </c>
      <c r="O52" s="63">
        <v>0.492479</v>
      </c>
      <c r="P52" s="63">
        <v>0.492479</v>
      </c>
      <c r="Q52" s="63">
        <v>0.492479</v>
      </c>
      <c r="R52" s="63">
        <v>0.49355199999999999</v>
      </c>
      <c r="S52" s="63">
        <v>0.492479</v>
      </c>
      <c r="T52" s="63">
        <v>0.492479</v>
      </c>
      <c r="U52" s="63">
        <v>0.492479</v>
      </c>
      <c r="V52" s="63">
        <v>0.49355199999999999</v>
      </c>
      <c r="W52" s="63">
        <v>0.492479</v>
      </c>
      <c r="X52" s="63">
        <v>0.492479</v>
      </c>
      <c r="Y52" s="63">
        <v>0.492479</v>
      </c>
      <c r="Z52" s="63">
        <v>0.49355199999999999</v>
      </c>
      <c r="AA52" s="63">
        <v>0.492479</v>
      </c>
      <c r="AB52" s="63">
        <v>0.492479</v>
      </c>
      <c r="AC52" s="63">
        <v>0.492479</v>
      </c>
      <c r="AD52" s="63">
        <v>0.49355199999999999</v>
      </c>
      <c r="AE52" s="63">
        <v>0.492479</v>
      </c>
      <c r="AF52" s="63">
        <v>0.492479</v>
      </c>
      <c r="AG52" s="64">
        <v>1.7162E-2</v>
      </c>
    </row>
    <row r="53" spans="1:33" ht="15" customHeight="1">
      <c r="A53" s="66" t="s">
        <v>201</v>
      </c>
      <c r="B53" s="62" t="s">
        <v>44</v>
      </c>
      <c r="C53" s="63">
        <v>10.788933</v>
      </c>
      <c r="D53" s="63">
        <v>10.983188</v>
      </c>
      <c r="E53" s="63">
        <v>10.891241000000001</v>
      </c>
      <c r="F53" s="63">
        <v>10.94708</v>
      </c>
      <c r="G53" s="63">
        <v>11.055974000000001</v>
      </c>
      <c r="H53" s="63">
        <v>11.122876</v>
      </c>
      <c r="I53" s="63">
        <v>11.132745</v>
      </c>
      <c r="J53" s="63">
        <v>11.182600000000001</v>
      </c>
      <c r="K53" s="63">
        <v>11.195166</v>
      </c>
      <c r="L53" s="63">
        <v>11.232094</v>
      </c>
      <c r="M53" s="63">
        <v>11.266579</v>
      </c>
      <c r="N53" s="63">
        <v>11.295191000000001</v>
      </c>
      <c r="O53" s="63">
        <v>11.325659999999999</v>
      </c>
      <c r="P53" s="63">
        <v>11.333596999999999</v>
      </c>
      <c r="Q53" s="63">
        <v>11.343441</v>
      </c>
      <c r="R53" s="63">
        <v>11.388911</v>
      </c>
      <c r="S53" s="63">
        <v>11.405794</v>
      </c>
      <c r="T53" s="63">
        <v>11.445107</v>
      </c>
      <c r="U53" s="63">
        <v>11.49047</v>
      </c>
      <c r="V53" s="63">
        <v>11.534699</v>
      </c>
      <c r="W53" s="63">
        <v>11.547440999999999</v>
      </c>
      <c r="X53" s="63">
        <v>11.594754999999999</v>
      </c>
      <c r="Y53" s="63">
        <v>11.682010999999999</v>
      </c>
      <c r="Z53" s="63">
        <v>11.732500999999999</v>
      </c>
      <c r="AA53" s="63">
        <v>11.788033</v>
      </c>
      <c r="AB53" s="63">
        <v>11.871067999999999</v>
      </c>
      <c r="AC53" s="63">
        <v>11.941013999999999</v>
      </c>
      <c r="AD53" s="63">
        <v>11.976075</v>
      </c>
      <c r="AE53" s="63">
        <v>12.012596</v>
      </c>
      <c r="AF53" s="63">
        <v>12.145401</v>
      </c>
      <c r="AG53" s="64">
        <v>4.0920000000000002E-3</v>
      </c>
    </row>
    <row r="54" spans="1:33" ht="15" customHeight="1">
      <c r="A54" s="66" t="s">
        <v>200</v>
      </c>
      <c r="B54" s="62" t="s">
        <v>11</v>
      </c>
      <c r="C54" s="63">
        <v>0.47798000000000002</v>
      </c>
      <c r="D54" s="63">
        <v>0.47742099999999998</v>
      </c>
      <c r="E54" s="63">
        <v>0.49544500000000002</v>
      </c>
      <c r="F54" s="63">
        <v>0.48128100000000001</v>
      </c>
      <c r="G54" s="63">
        <v>0.47781899999999999</v>
      </c>
      <c r="H54" s="63">
        <v>0.49197299999999999</v>
      </c>
      <c r="I54" s="63">
        <v>0.48790800000000001</v>
      </c>
      <c r="J54" s="63">
        <v>0.48422599999999999</v>
      </c>
      <c r="K54" s="63">
        <v>0.47101199999999999</v>
      </c>
      <c r="L54" s="63">
        <v>0.46235599999999999</v>
      </c>
      <c r="M54" s="63">
        <v>0.454044</v>
      </c>
      <c r="N54" s="63">
        <v>0.45062000000000002</v>
      </c>
      <c r="O54" s="63">
        <v>0.44549899999999998</v>
      </c>
      <c r="P54" s="63">
        <v>0.44495899999999999</v>
      </c>
      <c r="Q54" s="63">
        <v>0.44401499999999999</v>
      </c>
      <c r="R54" s="63">
        <v>0.44306200000000001</v>
      </c>
      <c r="S54" s="63">
        <v>0.44009100000000001</v>
      </c>
      <c r="T54" s="63">
        <v>0.43740299999999999</v>
      </c>
      <c r="U54" s="63">
        <v>0.430178</v>
      </c>
      <c r="V54" s="63">
        <v>0.42554900000000001</v>
      </c>
      <c r="W54" s="63">
        <v>0.423099</v>
      </c>
      <c r="X54" s="63">
        <v>0.42542099999999999</v>
      </c>
      <c r="Y54" s="63">
        <v>0.42952499999999999</v>
      </c>
      <c r="Z54" s="63">
        <v>0.42721100000000001</v>
      </c>
      <c r="AA54" s="63">
        <v>0.42452400000000001</v>
      </c>
      <c r="AB54" s="63">
        <v>0.42748900000000001</v>
      </c>
      <c r="AC54" s="63">
        <v>0.42576199999999997</v>
      </c>
      <c r="AD54" s="63">
        <v>0.41616999999999998</v>
      </c>
      <c r="AE54" s="63">
        <v>0.40900399999999998</v>
      </c>
      <c r="AF54" s="63">
        <v>0.40786099999999997</v>
      </c>
      <c r="AG54" s="64">
        <v>-5.4549999999999998E-3</v>
      </c>
    </row>
    <row r="55" spans="1:33" ht="15" customHeight="1">
      <c r="A55" s="66" t="s">
        <v>199</v>
      </c>
      <c r="B55" s="62" t="s">
        <v>12</v>
      </c>
      <c r="C55" s="63">
        <v>0.48547499999999999</v>
      </c>
      <c r="D55" s="63">
        <v>0.48496600000000001</v>
      </c>
      <c r="E55" s="63">
        <v>0.46273599999999998</v>
      </c>
      <c r="F55" s="63">
        <v>0.46261600000000003</v>
      </c>
      <c r="G55" s="63">
        <v>0.46263399999999999</v>
      </c>
      <c r="H55" s="63">
        <v>0.46390599999999999</v>
      </c>
      <c r="I55" s="63">
        <v>0.46393200000000001</v>
      </c>
      <c r="J55" s="63">
        <v>0.46378000000000003</v>
      </c>
      <c r="K55" s="63">
        <v>0.462814</v>
      </c>
      <c r="L55" s="63">
        <v>0.46172600000000003</v>
      </c>
      <c r="M55" s="63">
        <v>0.46024399999999999</v>
      </c>
      <c r="N55" s="63">
        <v>0.458652</v>
      </c>
      <c r="O55" s="63">
        <v>0.45712399999999997</v>
      </c>
      <c r="P55" s="63">
        <v>0.45478099999999999</v>
      </c>
      <c r="Q55" s="63">
        <v>0.45613700000000001</v>
      </c>
      <c r="R55" s="63">
        <v>0.45670300000000003</v>
      </c>
      <c r="S55" s="63">
        <v>0.45815800000000001</v>
      </c>
      <c r="T55" s="63">
        <v>0.45974100000000001</v>
      </c>
      <c r="U55" s="63">
        <v>0.46817900000000001</v>
      </c>
      <c r="V55" s="63">
        <v>0.46595399999999998</v>
      </c>
      <c r="W55" s="63">
        <v>0.47075</v>
      </c>
      <c r="X55" s="63">
        <v>0.46937400000000001</v>
      </c>
      <c r="Y55" s="63">
        <v>0.46797</v>
      </c>
      <c r="Z55" s="63">
        <v>0.46615000000000001</v>
      </c>
      <c r="AA55" s="63">
        <v>0.46438499999999999</v>
      </c>
      <c r="AB55" s="63">
        <v>0.46320600000000001</v>
      </c>
      <c r="AC55" s="63">
        <v>0.46188400000000002</v>
      </c>
      <c r="AD55" s="63">
        <v>0.46006999999999998</v>
      </c>
      <c r="AE55" s="63">
        <v>0.45832400000000001</v>
      </c>
      <c r="AF55" s="63">
        <v>0.457233</v>
      </c>
      <c r="AG55" s="64">
        <v>-2.065E-3</v>
      </c>
    </row>
    <row r="56" spans="1:33" ht="15" customHeight="1">
      <c r="A56" s="66" t="s">
        <v>198</v>
      </c>
      <c r="B56" s="62" t="s">
        <v>45</v>
      </c>
      <c r="C56" s="63">
        <v>0</v>
      </c>
      <c r="D56" s="63">
        <v>0</v>
      </c>
      <c r="E56" s="63">
        <v>0</v>
      </c>
      <c r="F56" s="63">
        <v>0</v>
      </c>
      <c r="G56" s="63">
        <v>0</v>
      </c>
      <c r="H56" s="63">
        <v>0</v>
      </c>
      <c r="I56" s="63">
        <v>0</v>
      </c>
      <c r="J56" s="63">
        <v>0</v>
      </c>
      <c r="K56" s="63">
        <v>0</v>
      </c>
      <c r="L56" s="63">
        <v>0</v>
      </c>
      <c r="M56" s="63">
        <v>0</v>
      </c>
      <c r="N56" s="63">
        <v>0</v>
      </c>
      <c r="O56" s="63">
        <v>0</v>
      </c>
      <c r="P56" s="63">
        <v>0</v>
      </c>
      <c r="Q56" s="63">
        <v>0</v>
      </c>
      <c r="R56" s="63">
        <v>0</v>
      </c>
      <c r="S56" s="63">
        <v>0</v>
      </c>
      <c r="T56" s="63">
        <v>0</v>
      </c>
      <c r="U56" s="63">
        <v>0</v>
      </c>
      <c r="V56" s="63">
        <v>0</v>
      </c>
      <c r="W56" s="63">
        <v>0</v>
      </c>
      <c r="X56" s="63">
        <v>0</v>
      </c>
      <c r="Y56" s="63">
        <v>0</v>
      </c>
      <c r="Z56" s="63">
        <v>0</v>
      </c>
      <c r="AA56" s="63">
        <v>0</v>
      </c>
      <c r="AB56" s="63">
        <v>0</v>
      </c>
      <c r="AC56" s="63">
        <v>0</v>
      </c>
      <c r="AD56" s="63">
        <v>0</v>
      </c>
      <c r="AE56" s="63">
        <v>0</v>
      </c>
      <c r="AF56" s="63">
        <v>0</v>
      </c>
      <c r="AG56" s="64" t="s">
        <v>678</v>
      </c>
    </row>
    <row r="57" spans="1:33" ht="15" customHeight="1">
      <c r="A57" s="66" t="s">
        <v>197</v>
      </c>
      <c r="B57" s="62" t="s">
        <v>46</v>
      </c>
      <c r="C57" s="63">
        <v>-3.5229000000000003E-2</v>
      </c>
      <c r="D57" s="63">
        <v>-2.3674000000000001E-2</v>
      </c>
      <c r="E57" s="63">
        <v>-2.7068999999999999E-2</v>
      </c>
      <c r="F57" s="63">
        <v>-2.5735000000000001E-2</v>
      </c>
      <c r="G57" s="63">
        <v>-2.6459E-2</v>
      </c>
      <c r="H57" s="63">
        <v>-2.6123E-2</v>
      </c>
      <c r="I57" s="63">
        <v>-2.6431E-2</v>
      </c>
      <c r="J57" s="63">
        <v>-2.6412000000000001E-2</v>
      </c>
      <c r="K57" s="63">
        <v>-2.6502999999999999E-2</v>
      </c>
      <c r="L57" s="63">
        <v>-2.6544000000000002E-2</v>
      </c>
      <c r="M57" s="63">
        <v>-2.6675999999999998E-2</v>
      </c>
      <c r="N57" s="63">
        <v>-2.6707000000000002E-2</v>
      </c>
      <c r="O57" s="63">
        <v>-2.6813E-2</v>
      </c>
      <c r="P57" s="63">
        <v>-2.6804000000000001E-2</v>
      </c>
      <c r="Q57" s="63">
        <v>-2.6705E-2</v>
      </c>
      <c r="R57" s="63">
        <v>-2.6698E-2</v>
      </c>
      <c r="S57" s="63">
        <v>-2.6696999999999999E-2</v>
      </c>
      <c r="T57" s="63">
        <v>-2.665E-2</v>
      </c>
      <c r="U57" s="63">
        <v>-2.6721999999999999E-2</v>
      </c>
      <c r="V57" s="63">
        <v>-2.6782E-2</v>
      </c>
      <c r="W57" s="63">
        <v>-2.6613999999999999E-2</v>
      </c>
      <c r="X57" s="63">
        <v>-2.6412000000000001E-2</v>
      </c>
      <c r="Y57" s="63">
        <v>-2.6200999999999999E-2</v>
      </c>
      <c r="Z57" s="63">
        <v>-2.6256999999999999E-2</v>
      </c>
      <c r="AA57" s="63">
        <v>-2.6216E-2</v>
      </c>
      <c r="AB57" s="63">
        <v>-2.5939E-2</v>
      </c>
      <c r="AC57" s="63">
        <v>-2.5899999999999999E-2</v>
      </c>
      <c r="AD57" s="63">
        <v>-2.6204999999999999E-2</v>
      </c>
      <c r="AE57" s="63">
        <v>-2.6248E-2</v>
      </c>
      <c r="AF57" s="63">
        <v>-2.5964000000000001E-2</v>
      </c>
      <c r="AG57" s="64">
        <v>-1.0468E-2</v>
      </c>
    </row>
    <row r="58" spans="1:33" ht="15" customHeight="1">
      <c r="A58" s="66" t="s">
        <v>196</v>
      </c>
      <c r="B58" s="62" t="s">
        <v>47</v>
      </c>
      <c r="C58" s="63">
        <v>0.92822499999999997</v>
      </c>
      <c r="D58" s="63">
        <v>0.93871199999999999</v>
      </c>
      <c r="E58" s="63">
        <v>0.93111200000000005</v>
      </c>
      <c r="F58" s="63">
        <v>0.91816200000000003</v>
      </c>
      <c r="G58" s="63">
        <v>0.91399399999999997</v>
      </c>
      <c r="H58" s="63">
        <v>0.92975600000000003</v>
      </c>
      <c r="I58" s="63">
        <v>0.92540800000000001</v>
      </c>
      <c r="J58" s="63">
        <v>0.92159400000000002</v>
      </c>
      <c r="K58" s="63">
        <v>0.90732299999999999</v>
      </c>
      <c r="L58" s="63">
        <v>0.89753899999999998</v>
      </c>
      <c r="M58" s="63">
        <v>0.88761199999999996</v>
      </c>
      <c r="N58" s="63">
        <v>0.88256500000000004</v>
      </c>
      <c r="O58" s="63">
        <v>0.87580899999999995</v>
      </c>
      <c r="P58" s="63">
        <v>0.87293500000000002</v>
      </c>
      <c r="Q58" s="63">
        <v>0.87344699999999997</v>
      </c>
      <c r="R58" s="63">
        <v>0.87306700000000004</v>
      </c>
      <c r="S58" s="63">
        <v>0.87155300000000002</v>
      </c>
      <c r="T58" s="63">
        <v>0.87049399999999999</v>
      </c>
      <c r="U58" s="63">
        <v>0.87163500000000005</v>
      </c>
      <c r="V58" s="63">
        <v>0.86472099999999996</v>
      </c>
      <c r="W58" s="63">
        <v>0.86723499999999998</v>
      </c>
      <c r="X58" s="63">
        <v>0.86838300000000002</v>
      </c>
      <c r="Y58" s="63">
        <v>0.87129500000000004</v>
      </c>
      <c r="Z58" s="63">
        <v>0.86710500000000001</v>
      </c>
      <c r="AA58" s="63">
        <v>0.86269300000000004</v>
      </c>
      <c r="AB58" s="63">
        <v>0.864757</v>
      </c>
      <c r="AC58" s="63">
        <v>0.86174600000000001</v>
      </c>
      <c r="AD58" s="63">
        <v>0.85003399999999996</v>
      </c>
      <c r="AE58" s="63">
        <v>0.84108000000000005</v>
      </c>
      <c r="AF58" s="63">
        <v>0.83913000000000004</v>
      </c>
      <c r="AG58" s="64">
        <v>-3.4740000000000001E-3</v>
      </c>
    </row>
    <row r="59" spans="1:33" ht="15" customHeight="1">
      <c r="A59" s="66" t="s">
        <v>195</v>
      </c>
      <c r="B59" s="62" t="s">
        <v>48</v>
      </c>
      <c r="C59" s="63">
        <v>0.94145299999999998</v>
      </c>
      <c r="D59" s="63">
        <v>0.93354899999999996</v>
      </c>
      <c r="E59" s="63">
        <v>0.90231399999999995</v>
      </c>
      <c r="F59" s="63">
        <v>0.90228900000000001</v>
      </c>
      <c r="G59" s="63">
        <v>0.91022400000000003</v>
      </c>
      <c r="H59" s="63">
        <v>0.91172600000000004</v>
      </c>
      <c r="I59" s="63">
        <v>0.911999</v>
      </c>
      <c r="J59" s="63">
        <v>0.91242900000000005</v>
      </c>
      <c r="K59" s="63">
        <v>0.91952</v>
      </c>
      <c r="L59" s="63">
        <v>0.92216600000000004</v>
      </c>
      <c r="M59" s="63">
        <v>0.92597499999999999</v>
      </c>
      <c r="N59" s="63">
        <v>0.92915800000000004</v>
      </c>
      <c r="O59" s="63">
        <v>0.93177399999999999</v>
      </c>
      <c r="P59" s="63">
        <v>0.93522300000000003</v>
      </c>
      <c r="Q59" s="63">
        <v>0.94083099999999997</v>
      </c>
      <c r="R59" s="63">
        <v>0.94462900000000005</v>
      </c>
      <c r="S59" s="63">
        <v>0.94954400000000005</v>
      </c>
      <c r="T59" s="63">
        <v>0.95495799999999997</v>
      </c>
      <c r="U59" s="63">
        <v>0.96947399999999995</v>
      </c>
      <c r="V59" s="63">
        <v>0.96995699999999996</v>
      </c>
      <c r="W59" s="63">
        <v>0.97894400000000004</v>
      </c>
      <c r="X59" s="63">
        <v>0.984904</v>
      </c>
      <c r="Y59" s="63">
        <v>0.99283699999999997</v>
      </c>
      <c r="Z59" s="63">
        <v>1.0096609999999999</v>
      </c>
      <c r="AA59" s="63">
        <v>1.0193700000000001</v>
      </c>
      <c r="AB59" s="63">
        <v>1.0302849999999999</v>
      </c>
      <c r="AC59" s="63">
        <v>1.0420419999999999</v>
      </c>
      <c r="AD59" s="63">
        <v>1.054141</v>
      </c>
      <c r="AE59" s="63">
        <v>1.0668409999999999</v>
      </c>
      <c r="AF59" s="63">
        <v>1.083</v>
      </c>
      <c r="AG59" s="64">
        <v>4.8419999999999999E-3</v>
      </c>
    </row>
    <row r="60" spans="1:33" ht="15" customHeight="1">
      <c r="A60" s="66" t="s">
        <v>194</v>
      </c>
      <c r="B60" s="62" t="s">
        <v>404</v>
      </c>
      <c r="C60" s="63">
        <v>1.556454</v>
      </c>
      <c r="D60" s="63">
        <v>1.566203</v>
      </c>
      <c r="E60" s="63">
        <v>1.560416</v>
      </c>
      <c r="F60" s="63">
        <v>1.565939</v>
      </c>
      <c r="G60" s="63">
        <v>1.5695060000000001</v>
      </c>
      <c r="H60" s="63">
        <v>1.558802</v>
      </c>
      <c r="I60" s="63">
        <v>1.545385</v>
      </c>
      <c r="J60" s="63">
        <v>1.5327280000000001</v>
      </c>
      <c r="K60" s="63">
        <v>1.5234049999999999</v>
      </c>
      <c r="L60" s="63">
        <v>1.517226</v>
      </c>
      <c r="M60" s="63">
        <v>1.504802</v>
      </c>
      <c r="N60" s="63">
        <v>1.49559</v>
      </c>
      <c r="O60" s="63">
        <v>1.4838309999999999</v>
      </c>
      <c r="P60" s="63">
        <v>1.472542</v>
      </c>
      <c r="Q60" s="63">
        <v>1.4635290000000001</v>
      </c>
      <c r="R60" s="63">
        <v>1.4559709999999999</v>
      </c>
      <c r="S60" s="63">
        <v>1.4461489999999999</v>
      </c>
      <c r="T60" s="63">
        <v>1.437351</v>
      </c>
      <c r="U60" s="63">
        <v>1.4324159999999999</v>
      </c>
      <c r="V60" s="63">
        <v>1.428148</v>
      </c>
      <c r="W60" s="63">
        <v>1.425063</v>
      </c>
      <c r="X60" s="63">
        <v>1.4247160000000001</v>
      </c>
      <c r="Y60" s="63">
        <v>1.423608</v>
      </c>
      <c r="Z60" s="63">
        <v>1.414471</v>
      </c>
      <c r="AA60" s="63">
        <v>1.408166</v>
      </c>
      <c r="AB60" s="63">
        <v>1.4086970000000001</v>
      </c>
      <c r="AC60" s="63">
        <v>1.41018</v>
      </c>
      <c r="AD60" s="63">
        <v>1.4134629999999999</v>
      </c>
      <c r="AE60" s="63">
        <v>1.408047</v>
      </c>
      <c r="AF60" s="63">
        <v>1.4163289999999999</v>
      </c>
      <c r="AG60" s="64">
        <v>-3.248E-3</v>
      </c>
    </row>
    <row r="61" spans="1:33" ht="15" customHeight="1">
      <c r="A61" s="66" t="s">
        <v>193</v>
      </c>
      <c r="B61" s="62" t="s">
        <v>704</v>
      </c>
      <c r="C61" s="63">
        <v>3.3476979999999998</v>
      </c>
      <c r="D61" s="63">
        <v>3.3564240000000001</v>
      </c>
      <c r="E61" s="63">
        <v>3.3758650000000001</v>
      </c>
      <c r="F61" s="63">
        <v>3.3718219999999999</v>
      </c>
      <c r="G61" s="63">
        <v>3.3833289999999998</v>
      </c>
      <c r="H61" s="63">
        <v>3.388169</v>
      </c>
      <c r="I61" s="63">
        <v>3.3842289999999999</v>
      </c>
      <c r="J61" s="63">
        <v>3.3903020000000001</v>
      </c>
      <c r="K61" s="63">
        <v>3.3887049999999999</v>
      </c>
      <c r="L61" s="63">
        <v>3.389802</v>
      </c>
      <c r="M61" s="63">
        <v>3.390174</v>
      </c>
      <c r="N61" s="63">
        <v>3.4081039999999998</v>
      </c>
      <c r="O61" s="63">
        <v>3.4142169999999998</v>
      </c>
      <c r="P61" s="63">
        <v>3.4099910000000002</v>
      </c>
      <c r="Q61" s="63">
        <v>3.411038</v>
      </c>
      <c r="R61" s="63">
        <v>3.417303</v>
      </c>
      <c r="S61" s="63">
        <v>3.426809</v>
      </c>
      <c r="T61" s="63">
        <v>3.4366829999999999</v>
      </c>
      <c r="U61" s="63">
        <v>3.4487139999999998</v>
      </c>
      <c r="V61" s="63">
        <v>3.4543900000000001</v>
      </c>
      <c r="W61" s="63">
        <v>3.4646970000000001</v>
      </c>
      <c r="X61" s="63">
        <v>3.4799250000000002</v>
      </c>
      <c r="Y61" s="63">
        <v>3.4991639999999999</v>
      </c>
      <c r="Z61" s="63">
        <v>3.505566</v>
      </c>
      <c r="AA61" s="63">
        <v>3.5125860000000002</v>
      </c>
      <c r="AB61" s="63">
        <v>3.5363030000000002</v>
      </c>
      <c r="AC61" s="63">
        <v>3.5523950000000002</v>
      </c>
      <c r="AD61" s="63">
        <v>3.5561699999999998</v>
      </c>
      <c r="AE61" s="63">
        <v>3.564416</v>
      </c>
      <c r="AF61" s="63">
        <v>3.590322</v>
      </c>
      <c r="AG61" s="64">
        <v>2.4160000000000002E-3</v>
      </c>
    </row>
    <row r="62" spans="1:33" ht="15" customHeight="1">
      <c r="A62" s="66" t="s">
        <v>192</v>
      </c>
      <c r="B62" s="40" t="s">
        <v>38</v>
      </c>
      <c r="C62" s="39">
        <v>26.210688000000001</v>
      </c>
      <c r="D62" s="39">
        <v>26.431308999999999</v>
      </c>
      <c r="E62" s="39">
        <v>26.610389999999999</v>
      </c>
      <c r="F62" s="39">
        <v>26.620038999999998</v>
      </c>
      <c r="G62" s="39">
        <v>26.849215000000001</v>
      </c>
      <c r="H62" s="39">
        <v>27.008666999999999</v>
      </c>
      <c r="I62" s="39">
        <v>27.040783000000001</v>
      </c>
      <c r="J62" s="39">
        <v>27.159203000000002</v>
      </c>
      <c r="K62" s="39">
        <v>27.195827000000001</v>
      </c>
      <c r="L62" s="39">
        <v>27.269186000000001</v>
      </c>
      <c r="M62" s="39">
        <v>27.341191999999999</v>
      </c>
      <c r="N62" s="39">
        <v>27.505047000000001</v>
      </c>
      <c r="O62" s="39">
        <v>27.599985</v>
      </c>
      <c r="P62" s="39">
        <v>27.620740999999999</v>
      </c>
      <c r="Q62" s="39">
        <v>27.650078000000001</v>
      </c>
      <c r="R62" s="39">
        <v>27.734261</v>
      </c>
      <c r="S62" s="39">
        <v>27.819877999999999</v>
      </c>
      <c r="T62" s="39">
        <v>27.906652000000001</v>
      </c>
      <c r="U62" s="39">
        <v>28.028929000000002</v>
      </c>
      <c r="V62" s="39">
        <v>28.056576</v>
      </c>
      <c r="W62" s="39">
        <v>28.121963999999998</v>
      </c>
      <c r="X62" s="39">
        <v>28.216476</v>
      </c>
      <c r="Y62" s="39">
        <v>28.362297000000002</v>
      </c>
      <c r="Z62" s="39">
        <v>28.422820999999999</v>
      </c>
      <c r="AA62" s="39">
        <v>28.477886000000002</v>
      </c>
      <c r="AB62" s="39">
        <v>28.651973999999999</v>
      </c>
      <c r="AC62" s="39">
        <v>28.765201999999999</v>
      </c>
      <c r="AD62" s="39">
        <v>28.797384000000001</v>
      </c>
      <c r="AE62" s="39">
        <v>28.862219</v>
      </c>
      <c r="AF62" s="39">
        <v>29.118974999999999</v>
      </c>
      <c r="AG62" s="38">
        <v>3.6350000000000002E-3</v>
      </c>
    </row>
    <row r="63" spans="1:33" ht="15" customHeight="1">
      <c r="A63" s="66" t="s">
        <v>191</v>
      </c>
      <c r="B63" s="62" t="s">
        <v>39</v>
      </c>
      <c r="C63" s="63">
        <v>6.1735480000000003</v>
      </c>
      <c r="D63" s="63">
        <v>6.1874969999999996</v>
      </c>
      <c r="E63" s="63">
        <v>6.1635099999999996</v>
      </c>
      <c r="F63" s="63">
        <v>6.0295829999999997</v>
      </c>
      <c r="G63" s="63">
        <v>5.9491509999999996</v>
      </c>
      <c r="H63" s="63">
        <v>5.8910099999999996</v>
      </c>
      <c r="I63" s="63">
        <v>5.8213660000000003</v>
      </c>
      <c r="J63" s="63">
        <v>5.7555579999999997</v>
      </c>
      <c r="K63" s="63">
        <v>5.7220890000000004</v>
      </c>
      <c r="L63" s="63">
        <v>5.6990030000000003</v>
      </c>
      <c r="M63" s="63">
        <v>5.6809209999999997</v>
      </c>
      <c r="N63" s="63">
        <v>5.6891420000000004</v>
      </c>
      <c r="O63" s="63">
        <v>5.6492250000000004</v>
      </c>
      <c r="P63" s="63">
        <v>5.6139340000000004</v>
      </c>
      <c r="Q63" s="63">
        <v>5.5840540000000001</v>
      </c>
      <c r="R63" s="63">
        <v>5.570951</v>
      </c>
      <c r="S63" s="63">
        <v>5.5627209999999998</v>
      </c>
      <c r="T63" s="63">
        <v>5.5529219999999997</v>
      </c>
      <c r="U63" s="63">
        <v>5.5560409999999996</v>
      </c>
      <c r="V63" s="63">
        <v>5.5494669999999999</v>
      </c>
      <c r="W63" s="63">
        <v>5.5511730000000004</v>
      </c>
      <c r="X63" s="63">
        <v>5.5576790000000003</v>
      </c>
      <c r="Y63" s="63">
        <v>5.5671090000000003</v>
      </c>
      <c r="Z63" s="63">
        <v>5.5596430000000003</v>
      </c>
      <c r="AA63" s="63">
        <v>5.5528449999999996</v>
      </c>
      <c r="AB63" s="63">
        <v>5.5649610000000003</v>
      </c>
      <c r="AC63" s="63">
        <v>5.5685750000000001</v>
      </c>
      <c r="AD63" s="63">
        <v>5.5590029999999997</v>
      </c>
      <c r="AE63" s="63">
        <v>5.5528380000000004</v>
      </c>
      <c r="AF63" s="63">
        <v>5.5797819999999998</v>
      </c>
      <c r="AG63" s="64">
        <v>-3.4810000000000002E-3</v>
      </c>
    </row>
    <row r="64" spans="1:33" ht="15" customHeight="1">
      <c r="A64" s="66" t="s">
        <v>190</v>
      </c>
      <c r="B64" s="40" t="s">
        <v>40</v>
      </c>
      <c r="C64" s="39">
        <v>32.384234999999997</v>
      </c>
      <c r="D64" s="39">
        <v>32.618805000000002</v>
      </c>
      <c r="E64" s="39">
        <v>32.773899</v>
      </c>
      <c r="F64" s="39">
        <v>32.649619999999999</v>
      </c>
      <c r="G64" s="39">
        <v>32.798366999999999</v>
      </c>
      <c r="H64" s="39">
        <v>32.899676999999997</v>
      </c>
      <c r="I64" s="39">
        <v>32.862147999999998</v>
      </c>
      <c r="J64" s="39">
        <v>32.914760999999999</v>
      </c>
      <c r="K64" s="39">
        <v>32.917915000000001</v>
      </c>
      <c r="L64" s="39">
        <v>32.968189000000002</v>
      </c>
      <c r="M64" s="39">
        <v>33.022114000000002</v>
      </c>
      <c r="N64" s="39">
        <v>33.194186999999999</v>
      </c>
      <c r="O64" s="39">
        <v>33.249209999999998</v>
      </c>
      <c r="P64" s="39">
        <v>33.234676</v>
      </c>
      <c r="Q64" s="39">
        <v>33.234130999999998</v>
      </c>
      <c r="R64" s="39">
        <v>33.305213999999999</v>
      </c>
      <c r="S64" s="39">
        <v>33.382598999999999</v>
      </c>
      <c r="T64" s="39">
        <v>33.459575999999998</v>
      </c>
      <c r="U64" s="39">
        <v>33.584969000000001</v>
      </c>
      <c r="V64" s="39">
        <v>33.606040999999998</v>
      </c>
      <c r="W64" s="39">
        <v>33.673138000000002</v>
      </c>
      <c r="X64" s="39">
        <v>33.774155</v>
      </c>
      <c r="Y64" s="39">
        <v>33.929405000000003</v>
      </c>
      <c r="Z64" s="39">
        <v>33.982464</v>
      </c>
      <c r="AA64" s="39">
        <v>34.030731000000003</v>
      </c>
      <c r="AB64" s="39">
        <v>34.216934000000002</v>
      </c>
      <c r="AC64" s="39">
        <v>34.333778000000002</v>
      </c>
      <c r="AD64" s="39">
        <v>34.356388000000003</v>
      </c>
      <c r="AE64" s="39">
        <v>34.415058000000002</v>
      </c>
      <c r="AF64" s="39">
        <v>34.698757000000001</v>
      </c>
      <c r="AG64" s="38">
        <v>2.3830000000000001E-3</v>
      </c>
    </row>
    <row r="65" spans="1:33" ht="15" customHeight="1"/>
    <row r="67" spans="1:33" ht="15" customHeight="1">
      <c r="B67" s="40" t="s">
        <v>14</v>
      </c>
    </row>
    <row r="68" spans="1:33" ht="15" customHeight="1">
      <c r="A68" s="66" t="s">
        <v>189</v>
      </c>
      <c r="B68" s="62" t="s">
        <v>3</v>
      </c>
      <c r="C68" s="63">
        <v>6.8690000000000001E-3</v>
      </c>
      <c r="D68" s="63">
        <v>7.9889999999999996E-3</v>
      </c>
      <c r="E68" s="63">
        <v>8.6090000000000003E-3</v>
      </c>
      <c r="F68" s="63">
        <v>8.8749999999999992E-3</v>
      </c>
      <c r="G68" s="63">
        <v>9.1999999999999998E-3</v>
      </c>
      <c r="H68" s="63">
        <v>9.4769999999999993E-3</v>
      </c>
      <c r="I68" s="63">
        <v>9.7140000000000004E-3</v>
      </c>
      <c r="J68" s="63">
        <v>9.7269999999999995E-3</v>
      </c>
      <c r="K68" s="63">
        <v>9.9170000000000005E-3</v>
      </c>
      <c r="L68" s="63">
        <v>1.0134000000000001E-2</v>
      </c>
      <c r="M68" s="63">
        <v>1.034E-2</v>
      </c>
      <c r="N68" s="63">
        <v>1.0567E-2</v>
      </c>
      <c r="O68" s="63">
        <v>1.0793000000000001E-2</v>
      </c>
      <c r="P68" s="63">
        <v>1.1016E-2</v>
      </c>
      <c r="Q68" s="63">
        <v>1.124E-2</v>
      </c>
      <c r="R68" s="63">
        <v>1.1473000000000001E-2</v>
      </c>
      <c r="S68" s="63">
        <v>1.1724E-2</v>
      </c>
      <c r="T68" s="63">
        <v>1.1979999999999999E-2</v>
      </c>
      <c r="U68" s="63">
        <v>1.2231000000000001E-2</v>
      </c>
      <c r="V68" s="63">
        <v>1.2499E-2</v>
      </c>
      <c r="W68" s="63">
        <v>1.2770999999999999E-2</v>
      </c>
      <c r="X68" s="63">
        <v>1.3055000000000001E-2</v>
      </c>
      <c r="Y68" s="63">
        <v>1.3346999999999999E-2</v>
      </c>
      <c r="Z68" s="63">
        <v>1.3625E-2</v>
      </c>
      <c r="AA68" s="63">
        <v>1.3923E-2</v>
      </c>
      <c r="AB68" s="63">
        <v>1.4258E-2</v>
      </c>
      <c r="AC68" s="63">
        <v>1.4598E-2</v>
      </c>
      <c r="AD68" s="63">
        <v>1.4932000000000001E-2</v>
      </c>
      <c r="AE68" s="63">
        <v>1.5285E-2</v>
      </c>
      <c r="AF68" s="63">
        <v>1.5689000000000002E-2</v>
      </c>
      <c r="AG68" s="64">
        <v>2.8886999999999999E-2</v>
      </c>
    </row>
    <row r="69" spans="1:33" ht="15" customHeight="1">
      <c r="A69" s="66" t="s">
        <v>188</v>
      </c>
      <c r="B69" s="62" t="s">
        <v>397</v>
      </c>
      <c r="C69" s="63">
        <v>15.466407999999999</v>
      </c>
      <c r="D69" s="63">
        <v>15.768945</v>
      </c>
      <c r="E69" s="63">
        <v>15.988935</v>
      </c>
      <c r="F69" s="63">
        <v>15.909855</v>
      </c>
      <c r="G69" s="63">
        <v>15.798645</v>
      </c>
      <c r="H69" s="63">
        <v>15.663221</v>
      </c>
      <c r="I69" s="63">
        <v>15.508991</v>
      </c>
      <c r="J69" s="63">
        <v>15.360925</v>
      </c>
      <c r="K69" s="63">
        <v>15.222956999999999</v>
      </c>
      <c r="L69" s="63">
        <v>15.114703</v>
      </c>
      <c r="M69" s="63">
        <v>15.031124</v>
      </c>
      <c r="N69" s="63">
        <v>14.936218</v>
      </c>
      <c r="O69" s="63">
        <v>14.865544999999999</v>
      </c>
      <c r="P69" s="63">
        <v>14.787169</v>
      </c>
      <c r="Q69" s="63">
        <v>14.703329</v>
      </c>
      <c r="R69" s="63">
        <v>14.63151</v>
      </c>
      <c r="S69" s="63">
        <v>14.578344</v>
      </c>
      <c r="T69" s="63">
        <v>14.538387999999999</v>
      </c>
      <c r="U69" s="63">
        <v>14.52211</v>
      </c>
      <c r="V69" s="63">
        <v>14.519249</v>
      </c>
      <c r="W69" s="63">
        <v>14.521601</v>
      </c>
      <c r="X69" s="63">
        <v>14.534110999999999</v>
      </c>
      <c r="Y69" s="63">
        <v>14.551273</v>
      </c>
      <c r="Z69" s="63">
        <v>14.581889</v>
      </c>
      <c r="AA69" s="63">
        <v>14.627378999999999</v>
      </c>
      <c r="AB69" s="63">
        <v>14.698816000000001</v>
      </c>
      <c r="AC69" s="63">
        <v>14.781537</v>
      </c>
      <c r="AD69" s="63">
        <v>14.864459999999999</v>
      </c>
      <c r="AE69" s="63">
        <v>14.956556000000001</v>
      </c>
      <c r="AF69" s="63">
        <v>15.074851000000001</v>
      </c>
      <c r="AG69" s="64">
        <v>-8.8400000000000002E-4</v>
      </c>
    </row>
    <row r="70" spans="1:33" ht="15" customHeight="1">
      <c r="A70" s="66" t="s">
        <v>187</v>
      </c>
      <c r="B70" s="62" t="s">
        <v>405</v>
      </c>
      <c r="C70" s="63">
        <v>3.0771E-2</v>
      </c>
      <c r="D70" s="63">
        <v>3.3196999999999997E-2</v>
      </c>
      <c r="E70" s="63">
        <v>3.4623000000000001E-2</v>
      </c>
      <c r="F70" s="63">
        <v>3.4327999999999997E-2</v>
      </c>
      <c r="G70" s="63">
        <v>3.3800999999999998E-2</v>
      </c>
      <c r="H70" s="63">
        <v>3.2973000000000002E-2</v>
      </c>
      <c r="I70" s="63">
        <v>3.1905000000000003E-2</v>
      </c>
      <c r="J70" s="63">
        <v>3.0835000000000001E-2</v>
      </c>
      <c r="K70" s="63">
        <v>2.9769E-2</v>
      </c>
      <c r="L70" s="63">
        <v>2.8677000000000001E-2</v>
      </c>
      <c r="M70" s="63">
        <v>2.7671000000000001E-2</v>
      </c>
      <c r="N70" s="63">
        <v>2.6620999999999999E-2</v>
      </c>
      <c r="O70" s="63">
        <v>2.5746000000000002E-2</v>
      </c>
      <c r="P70" s="63">
        <v>2.4923000000000001E-2</v>
      </c>
      <c r="Q70" s="63">
        <v>2.4219999999999998E-2</v>
      </c>
      <c r="R70" s="63">
        <v>2.3650999999999998E-2</v>
      </c>
      <c r="S70" s="63">
        <v>2.3205E-2</v>
      </c>
      <c r="T70" s="63">
        <v>2.2872E-2</v>
      </c>
      <c r="U70" s="63">
        <v>2.2807000000000001E-2</v>
      </c>
      <c r="V70" s="63">
        <v>2.2678E-2</v>
      </c>
      <c r="W70" s="63">
        <v>2.2692E-2</v>
      </c>
      <c r="X70" s="63">
        <v>2.2463E-2</v>
      </c>
      <c r="Y70" s="63">
        <v>2.2592000000000001E-2</v>
      </c>
      <c r="Z70" s="63">
        <v>2.3056E-2</v>
      </c>
      <c r="AA70" s="63">
        <v>2.3303999999999998E-2</v>
      </c>
      <c r="AB70" s="63">
        <v>2.3588000000000001E-2</v>
      </c>
      <c r="AC70" s="63">
        <v>2.3895E-2</v>
      </c>
      <c r="AD70" s="63">
        <v>2.4275000000000001E-2</v>
      </c>
      <c r="AE70" s="63">
        <v>2.4635000000000001E-2</v>
      </c>
      <c r="AF70" s="63">
        <v>2.5124E-2</v>
      </c>
      <c r="AG70" s="64">
        <v>-6.9670000000000001E-3</v>
      </c>
    </row>
    <row r="71" spans="1:33" ht="15" customHeight="1">
      <c r="A71" s="66" t="s">
        <v>186</v>
      </c>
      <c r="B71" s="62" t="s">
        <v>406</v>
      </c>
      <c r="C71" s="63">
        <v>2.6697820000000001</v>
      </c>
      <c r="D71" s="63">
        <v>3.1107480000000001</v>
      </c>
      <c r="E71" s="63">
        <v>3.4506990000000002</v>
      </c>
      <c r="F71" s="63">
        <v>3.5226039999999998</v>
      </c>
      <c r="G71" s="63">
        <v>3.584247</v>
      </c>
      <c r="H71" s="63">
        <v>3.6261950000000001</v>
      </c>
      <c r="I71" s="63">
        <v>3.6529250000000002</v>
      </c>
      <c r="J71" s="63">
        <v>3.6866300000000001</v>
      </c>
      <c r="K71" s="63">
        <v>3.716202</v>
      </c>
      <c r="L71" s="63">
        <v>3.7519399999999998</v>
      </c>
      <c r="M71" s="63">
        <v>3.7751250000000001</v>
      </c>
      <c r="N71" s="63">
        <v>3.803998</v>
      </c>
      <c r="O71" s="63">
        <v>3.8188689999999998</v>
      </c>
      <c r="P71" s="63">
        <v>3.8145799999999999</v>
      </c>
      <c r="Q71" s="63">
        <v>3.8240509999999999</v>
      </c>
      <c r="R71" s="63">
        <v>3.8353920000000001</v>
      </c>
      <c r="S71" s="63">
        <v>3.8548070000000001</v>
      </c>
      <c r="T71" s="63">
        <v>3.8735409999999999</v>
      </c>
      <c r="U71" s="63">
        <v>3.9009749999999999</v>
      </c>
      <c r="V71" s="63">
        <v>3.9315220000000002</v>
      </c>
      <c r="W71" s="63">
        <v>3.954494</v>
      </c>
      <c r="X71" s="63">
        <v>3.9827059999999999</v>
      </c>
      <c r="Y71" s="63">
        <v>4.0123610000000003</v>
      </c>
      <c r="Z71" s="63">
        <v>4.0376300000000001</v>
      </c>
      <c r="AA71" s="63">
        <v>4.071923</v>
      </c>
      <c r="AB71" s="63">
        <v>4.107882</v>
      </c>
      <c r="AC71" s="63">
        <v>4.1412259999999996</v>
      </c>
      <c r="AD71" s="63">
        <v>4.172148</v>
      </c>
      <c r="AE71" s="63">
        <v>4.2060870000000001</v>
      </c>
      <c r="AF71" s="63">
        <v>4.2524389999999999</v>
      </c>
      <c r="AG71" s="64">
        <v>1.6181000000000001E-2</v>
      </c>
    </row>
    <row r="72" spans="1:33" ht="15" customHeight="1">
      <c r="A72" s="66" t="s">
        <v>185</v>
      </c>
      <c r="B72" s="62" t="s">
        <v>407</v>
      </c>
      <c r="C72" s="63">
        <v>6.4917020000000001</v>
      </c>
      <c r="D72" s="63">
        <v>6.422758</v>
      </c>
      <c r="E72" s="63">
        <v>6.4900770000000003</v>
      </c>
      <c r="F72" s="63">
        <v>6.3975790000000003</v>
      </c>
      <c r="G72" s="63">
        <v>6.3444060000000002</v>
      </c>
      <c r="H72" s="63">
        <v>6.2800370000000001</v>
      </c>
      <c r="I72" s="63">
        <v>6.1966089999999996</v>
      </c>
      <c r="J72" s="63">
        <v>6.1312569999999997</v>
      </c>
      <c r="K72" s="63">
        <v>6.0498539999999998</v>
      </c>
      <c r="L72" s="63">
        <v>5.9765459999999999</v>
      </c>
      <c r="M72" s="63">
        <v>5.9019430000000002</v>
      </c>
      <c r="N72" s="63">
        <v>5.8386690000000003</v>
      </c>
      <c r="O72" s="63">
        <v>5.7783040000000003</v>
      </c>
      <c r="P72" s="63">
        <v>5.7092609999999997</v>
      </c>
      <c r="Q72" s="63">
        <v>5.6522180000000004</v>
      </c>
      <c r="R72" s="63">
        <v>5.6011610000000003</v>
      </c>
      <c r="S72" s="63">
        <v>5.5552390000000003</v>
      </c>
      <c r="T72" s="63">
        <v>5.5167089999999996</v>
      </c>
      <c r="U72" s="63">
        <v>5.4852670000000003</v>
      </c>
      <c r="V72" s="63">
        <v>5.4618219999999997</v>
      </c>
      <c r="W72" s="63">
        <v>5.4361959999999998</v>
      </c>
      <c r="X72" s="63">
        <v>5.4187719999999997</v>
      </c>
      <c r="Y72" s="63">
        <v>5.4054130000000002</v>
      </c>
      <c r="Z72" s="63">
        <v>5.381793</v>
      </c>
      <c r="AA72" s="63">
        <v>5.3600529999999997</v>
      </c>
      <c r="AB72" s="63">
        <v>5.3556540000000004</v>
      </c>
      <c r="AC72" s="63">
        <v>5.3414720000000004</v>
      </c>
      <c r="AD72" s="63">
        <v>5.3151719999999996</v>
      </c>
      <c r="AE72" s="63">
        <v>5.2928189999999997</v>
      </c>
      <c r="AF72" s="63">
        <v>5.2915599999999996</v>
      </c>
      <c r="AG72" s="64">
        <v>-7.0239999999999999E-3</v>
      </c>
    </row>
    <row r="73" spans="1:33">
      <c r="A73" s="66" t="s">
        <v>184</v>
      </c>
      <c r="B73" s="62" t="s">
        <v>9</v>
      </c>
      <c r="C73" s="63">
        <v>0.55392399999999997</v>
      </c>
      <c r="D73" s="63">
        <v>0.74339999999999995</v>
      </c>
      <c r="E73" s="63">
        <v>0.51815100000000003</v>
      </c>
      <c r="F73" s="63">
        <v>0.52041099999999996</v>
      </c>
      <c r="G73" s="63">
        <v>0.52517199999999997</v>
      </c>
      <c r="H73" s="63">
        <v>0.51954500000000003</v>
      </c>
      <c r="I73" s="63">
        <v>0.50851800000000003</v>
      </c>
      <c r="J73" s="63">
        <v>0.50336199999999998</v>
      </c>
      <c r="K73" s="63">
        <v>0.50180899999999995</v>
      </c>
      <c r="L73" s="63">
        <v>0.49894899999999998</v>
      </c>
      <c r="M73" s="63">
        <v>0.49746200000000002</v>
      </c>
      <c r="N73" s="63">
        <v>0.50537799999999999</v>
      </c>
      <c r="O73" s="63">
        <v>0.50400699999999998</v>
      </c>
      <c r="P73" s="63">
        <v>0.50263800000000003</v>
      </c>
      <c r="Q73" s="63">
        <v>0.50366599999999995</v>
      </c>
      <c r="R73" s="63">
        <v>0.50367399999999996</v>
      </c>
      <c r="S73" s="63">
        <v>0.504193</v>
      </c>
      <c r="T73" s="63">
        <v>0.50381600000000004</v>
      </c>
      <c r="U73" s="63">
        <v>0.50526800000000005</v>
      </c>
      <c r="V73" s="63">
        <v>0.48634500000000003</v>
      </c>
      <c r="W73" s="63">
        <v>0.483732</v>
      </c>
      <c r="X73" s="63">
        <v>0.48401300000000003</v>
      </c>
      <c r="Y73" s="63">
        <v>0.477022</v>
      </c>
      <c r="Z73" s="63">
        <v>0.47019100000000003</v>
      </c>
      <c r="AA73" s="63">
        <v>0.468358</v>
      </c>
      <c r="AB73" s="63">
        <v>0.46214100000000002</v>
      </c>
      <c r="AC73" s="63">
        <v>0.46120299999999997</v>
      </c>
      <c r="AD73" s="63">
        <v>0.461032</v>
      </c>
      <c r="AE73" s="63">
        <v>0.45923700000000001</v>
      </c>
      <c r="AF73" s="63">
        <v>0.45997399999999999</v>
      </c>
      <c r="AG73" s="64">
        <v>-6.3879999999999996E-3</v>
      </c>
    </row>
    <row r="74" spans="1:33" ht="15" customHeight="1">
      <c r="A74" s="66" t="s">
        <v>183</v>
      </c>
      <c r="B74" s="62" t="s">
        <v>408</v>
      </c>
      <c r="C74" s="63">
        <v>0.14746899999999999</v>
      </c>
      <c r="D74" s="63">
        <v>0.148755</v>
      </c>
      <c r="E74" s="63">
        <v>0.14946200000000001</v>
      </c>
      <c r="F74" s="63">
        <v>0.14996999999999999</v>
      </c>
      <c r="G74" s="63">
        <v>0.15023500000000001</v>
      </c>
      <c r="H74" s="63">
        <v>0.15049699999999999</v>
      </c>
      <c r="I74" s="63">
        <v>0.15051400000000001</v>
      </c>
      <c r="J74" s="63">
        <v>0.15054899999999999</v>
      </c>
      <c r="K74" s="63">
        <v>0.15057899999999999</v>
      </c>
      <c r="L74" s="63">
        <v>0.15056700000000001</v>
      </c>
      <c r="M74" s="63">
        <v>0.150531</v>
      </c>
      <c r="N74" s="63">
        <v>0.150533</v>
      </c>
      <c r="O74" s="63">
        <v>0.150556</v>
      </c>
      <c r="P74" s="63">
        <v>0.150453</v>
      </c>
      <c r="Q74" s="63">
        <v>0.15027599999999999</v>
      </c>
      <c r="R74" s="63">
        <v>0.15011099999999999</v>
      </c>
      <c r="S74" s="63">
        <v>0.14999199999999999</v>
      </c>
      <c r="T74" s="63">
        <v>0.14994399999999999</v>
      </c>
      <c r="U74" s="63">
        <v>0.14996200000000001</v>
      </c>
      <c r="V74" s="63">
        <v>0.15</v>
      </c>
      <c r="W74" s="63">
        <v>0.15002299999999999</v>
      </c>
      <c r="X74" s="63">
        <v>0.15001900000000001</v>
      </c>
      <c r="Y74" s="63">
        <v>0.150003</v>
      </c>
      <c r="Z74" s="63">
        <v>0.149973</v>
      </c>
      <c r="AA74" s="63">
        <v>0.149918</v>
      </c>
      <c r="AB74" s="63">
        <v>0.14990700000000001</v>
      </c>
      <c r="AC74" s="63">
        <v>0.149898</v>
      </c>
      <c r="AD74" s="63">
        <v>0.149869</v>
      </c>
      <c r="AE74" s="63">
        <v>0.14988299999999999</v>
      </c>
      <c r="AF74" s="63">
        <v>0.14988799999999999</v>
      </c>
      <c r="AG74" s="64">
        <v>5.6099999999999998E-4</v>
      </c>
    </row>
    <row r="75" spans="1:33" ht="15" customHeight="1">
      <c r="A75" s="66" t="s">
        <v>182</v>
      </c>
      <c r="B75" s="62" t="s">
        <v>37</v>
      </c>
      <c r="C75" s="63">
        <v>25.336157</v>
      </c>
      <c r="D75" s="63">
        <v>26.202593</v>
      </c>
      <c r="E75" s="63">
        <v>26.605936</v>
      </c>
      <c r="F75" s="63">
        <v>26.509295000000002</v>
      </c>
      <c r="G75" s="63">
        <v>26.411901</v>
      </c>
      <c r="H75" s="63">
        <v>26.248971999999998</v>
      </c>
      <c r="I75" s="63">
        <v>26.027266999999998</v>
      </c>
      <c r="J75" s="63">
        <v>25.842445000000001</v>
      </c>
      <c r="K75" s="63">
        <v>25.651319999999998</v>
      </c>
      <c r="L75" s="63">
        <v>25.502835999999999</v>
      </c>
      <c r="M75" s="63">
        <v>25.366523999999998</v>
      </c>
      <c r="N75" s="63">
        <v>25.245360999999999</v>
      </c>
      <c r="O75" s="63">
        <v>25.128074999999999</v>
      </c>
      <c r="P75" s="63">
        <v>24.975117000000001</v>
      </c>
      <c r="Q75" s="63">
        <v>24.844778000000002</v>
      </c>
      <c r="R75" s="63">
        <v>24.733322000000001</v>
      </c>
      <c r="S75" s="63">
        <v>24.654299000000002</v>
      </c>
      <c r="T75" s="63">
        <v>24.594380999999998</v>
      </c>
      <c r="U75" s="63">
        <v>24.575813</v>
      </c>
      <c r="V75" s="63">
        <v>24.561436</v>
      </c>
      <c r="W75" s="63">
        <v>24.558819</v>
      </c>
      <c r="X75" s="63">
        <v>24.582678000000001</v>
      </c>
      <c r="Y75" s="63">
        <v>24.609418999999999</v>
      </c>
      <c r="Z75" s="63">
        <v>24.635097999999999</v>
      </c>
      <c r="AA75" s="63">
        <v>24.691552999999999</v>
      </c>
      <c r="AB75" s="63">
        <v>24.788658000000002</v>
      </c>
      <c r="AC75" s="63">
        <v>24.889935999999999</v>
      </c>
      <c r="AD75" s="63">
        <v>24.977613000000002</v>
      </c>
      <c r="AE75" s="63">
        <v>25.07987</v>
      </c>
      <c r="AF75" s="63">
        <v>25.244399999999999</v>
      </c>
      <c r="AG75" s="64">
        <v>-1.25E-4</v>
      </c>
    </row>
    <row r="76" spans="1:33" ht="15" customHeight="1">
      <c r="A76" s="66" t="s">
        <v>181</v>
      </c>
      <c r="B76" s="62" t="s">
        <v>370</v>
      </c>
      <c r="C76" s="63">
        <v>0.74791600000000003</v>
      </c>
      <c r="D76" s="63">
        <v>0.69922200000000001</v>
      </c>
      <c r="E76" s="63">
        <v>0.679983</v>
      </c>
      <c r="F76" s="63">
        <v>0.66308400000000001</v>
      </c>
      <c r="G76" s="63">
        <v>0.65187899999999999</v>
      </c>
      <c r="H76" s="63">
        <v>0.638845</v>
      </c>
      <c r="I76" s="63">
        <v>0.62207800000000002</v>
      </c>
      <c r="J76" s="63">
        <v>0.62726700000000002</v>
      </c>
      <c r="K76" s="63">
        <v>0.62132200000000004</v>
      </c>
      <c r="L76" s="63">
        <v>0.61193500000000001</v>
      </c>
      <c r="M76" s="63">
        <v>0.60822500000000002</v>
      </c>
      <c r="N76" s="63">
        <v>0.61103300000000005</v>
      </c>
      <c r="O76" s="63">
        <v>0.61314999999999997</v>
      </c>
      <c r="P76" s="63">
        <v>0.60366600000000004</v>
      </c>
      <c r="Q76" s="63">
        <v>0.60121100000000005</v>
      </c>
      <c r="R76" s="63">
        <v>0.60207200000000005</v>
      </c>
      <c r="S76" s="63">
        <v>0.60808300000000004</v>
      </c>
      <c r="T76" s="63">
        <v>0.61480800000000002</v>
      </c>
      <c r="U76" s="63">
        <v>0.62078</v>
      </c>
      <c r="V76" s="63">
        <v>0.62637299999999996</v>
      </c>
      <c r="W76" s="63">
        <v>0.62980400000000003</v>
      </c>
      <c r="X76" s="63">
        <v>0.63545300000000005</v>
      </c>
      <c r="Y76" s="63">
        <v>0.63978599999999997</v>
      </c>
      <c r="Z76" s="63">
        <v>0.64699499999999999</v>
      </c>
      <c r="AA76" s="63">
        <v>0.64508900000000002</v>
      </c>
      <c r="AB76" s="63">
        <v>0.64841199999999999</v>
      </c>
      <c r="AC76" s="63">
        <v>0.65676400000000001</v>
      </c>
      <c r="AD76" s="63">
        <v>0.66500000000000004</v>
      </c>
      <c r="AE76" s="63">
        <v>0.67235599999999995</v>
      </c>
      <c r="AF76" s="63">
        <v>0.677732</v>
      </c>
      <c r="AG76" s="64">
        <v>-3.392E-3</v>
      </c>
    </row>
    <row r="77" spans="1:33" ht="15" customHeight="1">
      <c r="A77" s="66" t="s">
        <v>180</v>
      </c>
      <c r="B77" s="62" t="s">
        <v>49</v>
      </c>
      <c r="C77" s="63">
        <v>0.110155</v>
      </c>
      <c r="D77" s="63">
        <v>9.9110000000000004E-2</v>
      </c>
      <c r="E77" s="63">
        <v>0.11670700000000001</v>
      </c>
      <c r="F77" s="63">
        <v>0.123152</v>
      </c>
      <c r="G77" s="63">
        <v>0.129577</v>
      </c>
      <c r="H77" s="63">
        <v>0.13968900000000001</v>
      </c>
      <c r="I77" s="63">
        <v>0.15094399999999999</v>
      </c>
      <c r="J77" s="63">
        <v>0.15901899999999999</v>
      </c>
      <c r="K77" s="63">
        <v>0.16683999999999999</v>
      </c>
      <c r="L77" s="63">
        <v>0.175736</v>
      </c>
      <c r="M77" s="63">
        <v>0.18477299999999999</v>
      </c>
      <c r="N77" s="63">
        <v>0.18834899999999999</v>
      </c>
      <c r="O77" s="63">
        <v>0.19606199999999999</v>
      </c>
      <c r="P77" s="63">
        <v>0.20369100000000001</v>
      </c>
      <c r="Q77" s="63">
        <v>0.21090100000000001</v>
      </c>
      <c r="R77" s="63">
        <v>0.21865999999999999</v>
      </c>
      <c r="S77" s="63">
        <v>0.22708999999999999</v>
      </c>
      <c r="T77" s="63">
        <v>0.23628399999999999</v>
      </c>
      <c r="U77" s="63">
        <v>0.24384</v>
      </c>
      <c r="V77" s="63">
        <v>0.25858599999999998</v>
      </c>
      <c r="W77" s="63">
        <v>0.268262</v>
      </c>
      <c r="X77" s="63">
        <v>0.27737699999999998</v>
      </c>
      <c r="Y77" s="63">
        <v>0.290159</v>
      </c>
      <c r="Z77" s="63">
        <v>0.30362499999999998</v>
      </c>
      <c r="AA77" s="63">
        <v>0.31440899999999999</v>
      </c>
      <c r="AB77" s="63">
        <v>0.32759300000000002</v>
      </c>
      <c r="AC77" s="63">
        <v>0.338196</v>
      </c>
      <c r="AD77" s="63">
        <v>0.34684300000000001</v>
      </c>
      <c r="AE77" s="63">
        <v>0.35680899999999999</v>
      </c>
      <c r="AF77" s="63">
        <v>0.36631799999999998</v>
      </c>
      <c r="AG77" s="64">
        <v>4.2305000000000002E-2</v>
      </c>
    </row>
    <row r="78" spans="1:33" ht="15" customHeight="1">
      <c r="A78" s="66" t="s">
        <v>179</v>
      </c>
      <c r="B78" s="62" t="s">
        <v>371</v>
      </c>
      <c r="C78" s="63">
        <v>4.5100000000000001E-4</v>
      </c>
      <c r="D78" s="63">
        <v>5.7600000000000001E-4</v>
      </c>
      <c r="E78" s="63">
        <v>7.0399999999999998E-4</v>
      </c>
      <c r="F78" s="63">
        <v>8.2600000000000002E-4</v>
      </c>
      <c r="G78" s="63">
        <v>9.5500000000000001E-4</v>
      </c>
      <c r="H78" s="63">
        <v>1.09E-3</v>
      </c>
      <c r="I78" s="63">
        <v>1.23E-3</v>
      </c>
      <c r="J78" s="63">
        <v>1.3810000000000001E-3</v>
      </c>
      <c r="K78" s="63">
        <v>1.5399999999999999E-3</v>
      </c>
      <c r="L78" s="63">
        <v>1.707E-3</v>
      </c>
      <c r="M78" s="63">
        <v>1.8810000000000001E-3</v>
      </c>
      <c r="N78" s="63">
        <v>2.0569999999999998E-3</v>
      </c>
      <c r="O78" s="63">
        <v>2.238E-3</v>
      </c>
      <c r="P78" s="63">
        <v>2.415E-3</v>
      </c>
      <c r="Q78" s="63">
        <v>2.588E-3</v>
      </c>
      <c r="R78" s="63">
        <v>2.7520000000000001E-3</v>
      </c>
      <c r="S78" s="63">
        <v>2.9090000000000001E-3</v>
      </c>
      <c r="T78" s="63">
        <v>3.0639999999999999E-3</v>
      </c>
      <c r="U78" s="63">
        <v>3.2179999999999999E-3</v>
      </c>
      <c r="V78" s="63">
        <v>3.369E-3</v>
      </c>
      <c r="W78" s="63">
        <v>3.516E-3</v>
      </c>
      <c r="X78" s="63">
        <v>3.6640000000000002E-3</v>
      </c>
      <c r="Y78" s="63">
        <v>3.8080000000000002E-3</v>
      </c>
      <c r="Z78" s="63">
        <v>3.9449999999999997E-3</v>
      </c>
      <c r="AA78" s="63">
        <v>4.0870000000000004E-3</v>
      </c>
      <c r="AB78" s="63">
        <v>4.2290000000000001E-3</v>
      </c>
      <c r="AC78" s="63">
        <v>4.3709999999999999E-3</v>
      </c>
      <c r="AD78" s="63">
        <v>4.5079999999999999E-3</v>
      </c>
      <c r="AE78" s="63">
        <v>4.6430000000000004E-3</v>
      </c>
      <c r="AF78" s="63">
        <v>4.777E-3</v>
      </c>
      <c r="AG78" s="64">
        <v>8.4797999999999998E-2</v>
      </c>
    </row>
    <row r="79" spans="1:33">
      <c r="A79" s="66" t="s">
        <v>178</v>
      </c>
      <c r="B79" s="62" t="s">
        <v>704</v>
      </c>
      <c r="C79" s="63">
        <v>4.3550999999999999E-2</v>
      </c>
      <c r="D79" s="63">
        <v>5.3865000000000003E-2</v>
      </c>
      <c r="E79" s="63">
        <v>6.5190999999999999E-2</v>
      </c>
      <c r="F79" s="63">
        <v>7.6789999999999997E-2</v>
      </c>
      <c r="G79" s="63">
        <v>8.8608999999999993E-2</v>
      </c>
      <c r="H79" s="63">
        <v>0.100552</v>
      </c>
      <c r="I79" s="63">
        <v>0.112385</v>
      </c>
      <c r="J79" s="63">
        <v>0.124169</v>
      </c>
      <c r="K79" s="63">
        <v>0.13595199999999999</v>
      </c>
      <c r="L79" s="63">
        <v>0.14794399999999999</v>
      </c>
      <c r="M79" s="63">
        <v>0.15994900000000001</v>
      </c>
      <c r="N79" s="63">
        <v>0.172204</v>
      </c>
      <c r="O79" s="63">
        <v>0.18445800000000001</v>
      </c>
      <c r="P79" s="63">
        <v>0.196517</v>
      </c>
      <c r="Q79" s="63">
        <v>0.20841699999999999</v>
      </c>
      <c r="R79" s="63">
        <v>0.22029099999999999</v>
      </c>
      <c r="S79" s="63">
        <v>0.23231399999999999</v>
      </c>
      <c r="T79" s="63">
        <v>0.24453800000000001</v>
      </c>
      <c r="U79" s="63">
        <v>0.25707000000000002</v>
      </c>
      <c r="V79" s="63">
        <v>0.26993699999999998</v>
      </c>
      <c r="W79" s="63">
        <v>0.28279799999999999</v>
      </c>
      <c r="X79" s="63">
        <v>0.29581600000000002</v>
      </c>
      <c r="Y79" s="63">
        <v>0.309226</v>
      </c>
      <c r="Z79" s="63">
        <v>0.32312600000000002</v>
      </c>
      <c r="AA79" s="63">
        <v>0.33721600000000002</v>
      </c>
      <c r="AB79" s="63">
        <v>0.35131899999999999</v>
      </c>
      <c r="AC79" s="63">
        <v>0.365929</v>
      </c>
      <c r="AD79" s="63">
        <v>0.38084400000000002</v>
      </c>
      <c r="AE79" s="63">
        <v>0.39642500000000003</v>
      </c>
      <c r="AF79" s="63">
        <v>0.41304600000000002</v>
      </c>
      <c r="AG79" s="64">
        <v>8.0661999999999998E-2</v>
      </c>
    </row>
    <row r="80" spans="1:33" ht="15" customHeight="1">
      <c r="A80" s="66" t="s">
        <v>177</v>
      </c>
      <c r="B80" s="40" t="s">
        <v>38</v>
      </c>
      <c r="C80" s="39">
        <v>26.238230000000001</v>
      </c>
      <c r="D80" s="39">
        <v>27.055367</v>
      </c>
      <c r="E80" s="39">
        <v>27.468520999999999</v>
      </c>
      <c r="F80" s="39">
        <v>27.373145999999998</v>
      </c>
      <c r="G80" s="39">
        <v>27.282921000000002</v>
      </c>
      <c r="H80" s="39">
        <v>27.129147</v>
      </c>
      <c r="I80" s="39">
        <v>26.913903999999999</v>
      </c>
      <c r="J80" s="39">
        <v>26.754280000000001</v>
      </c>
      <c r="K80" s="39">
        <v>26.576972999999999</v>
      </c>
      <c r="L80" s="39">
        <v>26.440156999999999</v>
      </c>
      <c r="M80" s="39">
        <v>26.321349999999999</v>
      </c>
      <c r="N80" s="39">
        <v>26.219006</v>
      </c>
      <c r="O80" s="39">
        <v>26.123981000000001</v>
      </c>
      <c r="P80" s="39">
        <v>25.981407000000001</v>
      </c>
      <c r="Q80" s="39">
        <v>25.867895000000001</v>
      </c>
      <c r="R80" s="39">
        <v>25.777097999999999</v>
      </c>
      <c r="S80" s="39">
        <v>25.724692999999998</v>
      </c>
      <c r="T80" s="39">
        <v>25.693075</v>
      </c>
      <c r="U80" s="39">
        <v>25.70072</v>
      </c>
      <c r="V80" s="39">
        <v>25.719702000000002</v>
      </c>
      <c r="W80" s="39">
        <v>25.743198</v>
      </c>
      <c r="X80" s="39">
        <v>25.794985</v>
      </c>
      <c r="Y80" s="39">
        <v>25.852398000000001</v>
      </c>
      <c r="Z80" s="39">
        <v>25.912787999999999</v>
      </c>
      <c r="AA80" s="39">
        <v>25.992355</v>
      </c>
      <c r="AB80" s="39">
        <v>26.120213</v>
      </c>
      <c r="AC80" s="39">
        <v>26.255198</v>
      </c>
      <c r="AD80" s="39">
        <v>26.374808999999999</v>
      </c>
      <c r="AE80" s="39">
        <v>26.510103000000001</v>
      </c>
      <c r="AF80" s="39">
        <v>26.706274000000001</v>
      </c>
      <c r="AG80" s="38">
        <v>6.0999999999999997E-4</v>
      </c>
    </row>
    <row r="81" spans="1:33">
      <c r="A81" s="66" t="s">
        <v>176</v>
      </c>
      <c r="B81" s="62" t="s">
        <v>39</v>
      </c>
      <c r="C81" s="63">
        <v>8.0312999999999996E-2</v>
      </c>
      <c r="D81" s="63">
        <v>9.9299999999999999E-2</v>
      </c>
      <c r="E81" s="63">
        <v>0.119024</v>
      </c>
      <c r="F81" s="63">
        <v>0.13731699999999999</v>
      </c>
      <c r="G81" s="63">
        <v>0.155807</v>
      </c>
      <c r="H81" s="63">
        <v>0.17483000000000001</v>
      </c>
      <c r="I81" s="63">
        <v>0.19331799999999999</v>
      </c>
      <c r="J81" s="63">
        <v>0.21079500000000001</v>
      </c>
      <c r="K81" s="63">
        <v>0.22956599999999999</v>
      </c>
      <c r="L81" s="63">
        <v>0.248726</v>
      </c>
      <c r="M81" s="63">
        <v>0.26802700000000002</v>
      </c>
      <c r="N81" s="63">
        <v>0.28745900000000002</v>
      </c>
      <c r="O81" s="63">
        <v>0.30520700000000001</v>
      </c>
      <c r="P81" s="63">
        <v>0.32352900000000001</v>
      </c>
      <c r="Q81" s="63">
        <v>0.34118999999999999</v>
      </c>
      <c r="R81" s="63">
        <v>0.35912300000000003</v>
      </c>
      <c r="S81" s="63">
        <v>0.37711499999999998</v>
      </c>
      <c r="T81" s="63">
        <v>0.395119</v>
      </c>
      <c r="U81" s="63">
        <v>0.41415099999999999</v>
      </c>
      <c r="V81" s="63">
        <v>0.43365300000000001</v>
      </c>
      <c r="W81" s="63">
        <v>0.45310099999999998</v>
      </c>
      <c r="X81" s="63">
        <v>0.47243800000000002</v>
      </c>
      <c r="Y81" s="63">
        <v>0.49197400000000002</v>
      </c>
      <c r="Z81" s="63">
        <v>0.51246000000000003</v>
      </c>
      <c r="AA81" s="63">
        <v>0.53308500000000003</v>
      </c>
      <c r="AB81" s="63">
        <v>0.55286000000000002</v>
      </c>
      <c r="AC81" s="63">
        <v>0.57361399999999996</v>
      </c>
      <c r="AD81" s="63">
        <v>0.59533499999999995</v>
      </c>
      <c r="AE81" s="63">
        <v>0.61757200000000001</v>
      </c>
      <c r="AF81" s="63">
        <v>0.64192199999999999</v>
      </c>
      <c r="AG81" s="64">
        <v>7.4304999999999996E-2</v>
      </c>
    </row>
    <row r="82" spans="1:33" ht="15" customHeight="1">
      <c r="A82" s="66" t="s">
        <v>175</v>
      </c>
      <c r="B82" s="40" t="s">
        <v>40</v>
      </c>
      <c r="C82" s="39">
        <v>26.318542000000001</v>
      </c>
      <c r="D82" s="39">
        <v>27.154667</v>
      </c>
      <c r="E82" s="39">
        <v>27.587544999999999</v>
      </c>
      <c r="F82" s="39">
        <v>27.510463999999999</v>
      </c>
      <c r="G82" s="39">
        <v>27.438728000000001</v>
      </c>
      <c r="H82" s="39">
        <v>27.303975999999999</v>
      </c>
      <c r="I82" s="39">
        <v>27.107222</v>
      </c>
      <c r="J82" s="39">
        <v>26.965076</v>
      </c>
      <c r="K82" s="39">
        <v>26.806538</v>
      </c>
      <c r="L82" s="39">
        <v>26.688883000000001</v>
      </c>
      <c r="M82" s="39">
        <v>26.589376000000001</v>
      </c>
      <c r="N82" s="39">
        <v>26.506466</v>
      </c>
      <c r="O82" s="39">
        <v>26.429188</v>
      </c>
      <c r="P82" s="39">
        <v>26.304936999999999</v>
      </c>
      <c r="Q82" s="39">
        <v>26.209085000000002</v>
      </c>
      <c r="R82" s="39">
        <v>26.136220999999999</v>
      </c>
      <c r="S82" s="39">
        <v>26.101808999999999</v>
      </c>
      <c r="T82" s="39">
        <v>26.088194000000001</v>
      </c>
      <c r="U82" s="39">
        <v>26.114871999999998</v>
      </c>
      <c r="V82" s="39">
        <v>26.153355000000001</v>
      </c>
      <c r="W82" s="39">
        <v>26.196300999999998</v>
      </c>
      <c r="X82" s="39">
        <v>26.267423999999998</v>
      </c>
      <c r="Y82" s="39">
        <v>26.344372</v>
      </c>
      <c r="Z82" s="39">
        <v>26.425249000000001</v>
      </c>
      <c r="AA82" s="39">
        <v>26.52544</v>
      </c>
      <c r="AB82" s="39">
        <v>26.673072999999999</v>
      </c>
      <c r="AC82" s="39">
        <v>26.828811999999999</v>
      </c>
      <c r="AD82" s="39">
        <v>26.970144000000001</v>
      </c>
      <c r="AE82" s="39">
        <v>27.127676000000001</v>
      </c>
      <c r="AF82" s="39">
        <v>27.348196000000002</v>
      </c>
      <c r="AG82" s="38">
        <v>1.3240000000000001E-3</v>
      </c>
    </row>
    <row r="83" spans="1:33" ht="15" customHeight="1"/>
    <row r="84" spans="1:33" ht="15" customHeight="1">
      <c r="B84" s="40" t="s">
        <v>409</v>
      </c>
    </row>
    <row r="85" spans="1:33" ht="15" customHeight="1">
      <c r="A85" s="66" t="s">
        <v>174</v>
      </c>
      <c r="B85" s="40" t="s">
        <v>40</v>
      </c>
      <c r="C85" s="39">
        <v>0.192583</v>
      </c>
      <c r="D85" s="39">
        <v>-5.7130000000000002E-3</v>
      </c>
      <c r="E85" s="39">
        <v>-0.24795800000000001</v>
      </c>
      <c r="F85" s="39">
        <v>-0.24756600000000001</v>
      </c>
      <c r="G85" s="39">
        <v>-0.247589</v>
      </c>
      <c r="H85" s="39">
        <v>-0.246891</v>
      </c>
      <c r="I85" s="39">
        <v>-0.24543999999999999</v>
      </c>
      <c r="J85" s="39">
        <v>-0.244502</v>
      </c>
      <c r="K85" s="39">
        <v>-0.243203</v>
      </c>
      <c r="L85" s="39">
        <v>-0.242283</v>
      </c>
      <c r="M85" s="39">
        <v>-0.24113599999999999</v>
      </c>
      <c r="N85" s="39">
        <v>-0.24029400000000001</v>
      </c>
      <c r="O85" s="39">
        <v>-0.23927000000000001</v>
      </c>
      <c r="P85" s="39">
        <v>-0.23763500000000001</v>
      </c>
      <c r="Q85" s="39">
        <v>-0.236514</v>
      </c>
      <c r="R85" s="39">
        <v>-0.23558399999999999</v>
      </c>
      <c r="S85" s="39">
        <v>-0.234987</v>
      </c>
      <c r="T85" s="39">
        <v>-0.23455300000000001</v>
      </c>
      <c r="U85" s="39">
        <v>-0.23451900000000001</v>
      </c>
      <c r="V85" s="39">
        <v>-0.23474500000000001</v>
      </c>
      <c r="W85" s="39">
        <v>-0.23477899999999999</v>
      </c>
      <c r="X85" s="39">
        <v>-0.23511499999999999</v>
      </c>
      <c r="Y85" s="39">
        <v>-0.235573</v>
      </c>
      <c r="Z85" s="39">
        <v>-0.23578099999999999</v>
      </c>
      <c r="AA85" s="39">
        <v>-0.23627000000000001</v>
      </c>
      <c r="AB85" s="39">
        <v>-0.237204</v>
      </c>
      <c r="AC85" s="39">
        <v>-0.237929</v>
      </c>
      <c r="AD85" s="39">
        <v>-0.238373</v>
      </c>
      <c r="AE85" s="39">
        <v>-0.238986</v>
      </c>
      <c r="AF85" s="39">
        <v>-0.24035200000000001</v>
      </c>
      <c r="AG85" s="38" t="s">
        <v>678</v>
      </c>
    </row>
    <row r="86" spans="1:33" ht="15" customHeight="1"/>
    <row r="87" spans="1:33" ht="15" customHeight="1">
      <c r="B87" s="40" t="s">
        <v>50</v>
      </c>
    </row>
    <row r="88" spans="1:33" ht="15" customHeight="1">
      <c r="A88" s="66" t="s">
        <v>173</v>
      </c>
      <c r="B88" s="62" t="s">
        <v>400</v>
      </c>
      <c r="C88" s="63">
        <v>4.1896500000000003</v>
      </c>
      <c r="D88" s="63">
        <v>4.3384549999999997</v>
      </c>
      <c r="E88" s="63">
        <v>4.4855130000000001</v>
      </c>
      <c r="F88" s="63">
        <v>4.461042</v>
      </c>
      <c r="G88" s="63">
        <v>4.5345250000000004</v>
      </c>
      <c r="H88" s="63">
        <v>4.5990539999999998</v>
      </c>
      <c r="I88" s="63">
        <v>4.6379419999999998</v>
      </c>
      <c r="J88" s="63">
        <v>4.6619570000000001</v>
      </c>
      <c r="K88" s="63">
        <v>4.6636769999999999</v>
      </c>
      <c r="L88" s="63">
        <v>4.6771339999999997</v>
      </c>
      <c r="M88" s="63">
        <v>4.7170230000000002</v>
      </c>
      <c r="N88" s="63">
        <v>4.7911049999999999</v>
      </c>
      <c r="O88" s="63">
        <v>4.835604</v>
      </c>
      <c r="P88" s="63">
        <v>4.8558729999999999</v>
      </c>
      <c r="Q88" s="63">
        <v>4.8765710000000002</v>
      </c>
      <c r="R88" s="63">
        <v>4.9049209999999999</v>
      </c>
      <c r="S88" s="63">
        <v>4.9365220000000001</v>
      </c>
      <c r="T88" s="63">
        <v>4.9607720000000004</v>
      </c>
      <c r="U88" s="63">
        <v>4.989331</v>
      </c>
      <c r="V88" s="63">
        <v>5.0015960000000002</v>
      </c>
      <c r="W88" s="63">
        <v>5.0193310000000002</v>
      </c>
      <c r="X88" s="63">
        <v>5.0440170000000002</v>
      </c>
      <c r="Y88" s="63">
        <v>5.0829829999999996</v>
      </c>
      <c r="Z88" s="63">
        <v>5.084746</v>
      </c>
      <c r="AA88" s="63">
        <v>5.0935129999999997</v>
      </c>
      <c r="AB88" s="63">
        <v>5.1504960000000004</v>
      </c>
      <c r="AC88" s="63">
        <v>5.1735519999999999</v>
      </c>
      <c r="AD88" s="63">
        <v>5.1448039999999997</v>
      </c>
      <c r="AE88" s="63">
        <v>5.1486029999999996</v>
      </c>
      <c r="AF88" s="63">
        <v>5.2146999999999997</v>
      </c>
      <c r="AG88" s="64">
        <v>7.5760000000000003E-3</v>
      </c>
    </row>
    <row r="89" spans="1:33" ht="15" customHeight="1">
      <c r="A89" s="66" t="s">
        <v>172</v>
      </c>
      <c r="B89" s="62" t="s">
        <v>397</v>
      </c>
      <c r="C89" s="63">
        <v>16.197783999999999</v>
      </c>
      <c r="D89" s="63">
        <v>16.407409999999999</v>
      </c>
      <c r="E89" s="63">
        <v>16.539269999999998</v>
      </c>
      <c r="F89" s="63">
        <v>16.464456999999999</v>
      </c>
      <c r="G89" s="63">
        <v>16.357529</v>
      </c>
      <c r="H89" s="63">
        <v>16.225603</v>
      </c>
      <c r="I89" s="63">
        <v>16.074090999999999</v>
      </c>
      <c r="J89" s="63">
        <v>15.929655</v>
      </c>
      <c r="K89" s="63">
        <v>15.795033</v>
      </c>
      <c r="L89" s="63">
        <v>15.689336000000001</v>
      </c>
      <c r="M89" s="63">
        <v>15.608176</v>
      </c>
      <c r="N89" s="63">
        <v>15.517878</v>
      </c>
      <c r="O89" s="63">
        <v>15.451266</v>
      </c>
      <c r="P89" s="63">
        <v>15.373913</v>
      </c>
      <c r="Q89" s="63">
        <v>15.290965</v>
      </c>
      <c r="R89" s="63">
        <v>15.220361</v>
      </c>
      <c r="S89" s="63">
        <v>15.169581000000001</v>
      </c>
      <c r="T89" s="63">
        <v>15.132666</v>
      </c>
      <c r="U89" s="63">
        <v>15.119859999999999</v>
      </c>
      <c r="V89" s="63">
        <v>15.119605</v>
      </c>
      <c r="W89" s="63">
        <v>15.123998</v>
      </c>
      <c r="X89" s="63">
        <v>15.138477</v>
      </c>
      <c r="Y89" s="63">
        <v>15.157465999999999</v>
      </c>
      <c r="Z89" s="63">
        <v>15.189621000000001</v>
      </c>
      <c r="AA89" s="63">
        <v>15.236579000000001</v>
      </c>
      <c r="AB89" s="63">
        <v>15.30983</v>
      </c>
      <c r="AC89" s="63">
        <v>15.394181</v>
      </c>
      <c r="AD89" s="63">
        <v>15.478707</v>
      </c>
      <c r="AE89" s="63">
        <v>15.572911</v>
      </c>
      <c r="AF89" s="63">
        <v>15.694100000000001</v>
      </c>
      <c r="AG89" s="64">
        <v>-1.0889999999999999E-3</v>
      </c>
    </row>
    <row r="90" spans="1:33" ht="15" customHeight="1">
      <c r="A90" s="66" t="s">
        <v>171</v>
      </c>
      <c r="B90" s="62" t="s">
        <v>405</v>
      </c>
      <c r="C90" s="63">
        <v>3.0771E-2</v>
      </c>
      <c r="D90" s="63">
        <v>3.3196999999999997E-2</v>
      </c>
      <c r="E90" s="63">
        <v>3.4623000000000001E-2</v>
      </c>
      <c r="F90" s="63">
        <v>3.4327999999999997E-2</v>
      </c>
      <c r="G90" s="63">
        <v>3.3800999999999998E-2</v>
      </c>
      <c r="H90" s="63">
        <v>3.2973000000000002E-2</v>
      </c>
      <c r="I90" s="63">
        <v>3.1905000000000003E-2</v>
      </c>
      <c r="J90" s="63">
        <v>3.0835000000000001E-2</v>
      </c>
      <c r="K90" s="63">
        <v>2.9769E-2</v>
      </c>
      <c r="L90" s="63">
        <v>2.8677000000000001E-2</v>
      </c>
      <c r="M90" s="63">
        <v>2.7671000000000001E-2</v>
      </c>
      <c r="N90" s="63">
        <v>2.6620999999999999E-2</v>
      </c>
      <c r="O90" s="63">
        <v>2.5746000000000002E-2</v>
      </c>
      <c r="P90" s="63">
        <v>2.4923000000000001E-2</v>
      </c>
      <c r="Q90" s="63">
        <v>2.4219999999999998E-2</v>
      </c>
      <c r="R90" s="63">
        <v>2.3650999999999998E-2</v>
      </c>
      <c r="S90" s="63">
        <v>2.3205E-2</v>
      </c>
      <c r="T90" s="63">
        <v>2.2872E-2</v>
      </c>
      <c r="U90" s="63">
        <v>2.2807000000000001E-2</v>
      </c>
      <c r="V90" s="63">
        <v>2.2678E-2</v>
      </c>
      <c r="W90" s="63">
        <v>2.2692E-2</v>
      </c>
      <c r="X90" s="63">
        <v>2.2463E-2</v>
      </c>
      <c r="Y90" s="63">
        <v>2.2592000000000001E-2</v>
      </c>
      <c r="Z90" s="63">
        <v>2.3056E-2</v>
      </c>
      <c r="AA90" s="63">
        <v>2.3303999999999998E-2</v>
      </c>
      <c r="AB90" s="63">
        <v>2.3588000000000001E-2</v>
      </c>
      <c r="AC90" s="63">
        <v>2.3895E-2</v>
      </c>
      <c r="AD90" s="63">
        <v>2.4275000000000001E-2</v>
      </c>
      <c r="AE90" s="63">
        <v>2.4635000000000001E-2</v>
      </c>
      <c r="AF90" s="63">
        <v>2.5124E-2</v>
      </c>
      <c r="AG90" s="64">
        <v>-6.9670000000000001E-3</v>
      </c>
    </row>
    <row r="91" spans="1:33" ht="15" customHeight="1">
      <c r="A91" s="66" t="s">
        <v>170</v>
      </c>
      <c r="B91" s="62" t="s">
        <v>406</v>
      </c>
      <c r="C91" s="63">
        <v>2.8553959999999998</v>
      </c>
      <c r="D91" s="63">
        <v>3.184402</v>
      </c>
      <c r="E91" s="63">
        <v>3.3741989999999999</v>
      </c>
      <c r="F91" s="63">
        <v>3.444509</v>
      </c>
      <c r="G91" s="63">
        <v>3.5047869999999999</v>
      </c>
      <c r="H91" s="63">
        <v>3.545804</v>
      </c>
      <c r="I91" s="63">
        <v>3.571942</v>
      </c>
      <c r="J91" s="63">
        <v>3.6048990000000001</v>
      </c>
      <c r="K91" s="63">
        <v>3.6338159999999999</v>
      </c>
      <c r="L91" s="63">
        <v>3.6687609999999999</v>
      </c>
      <c r="M91" s="63">
        <v>3.691433</v>
      </c>
      <c r="N91" s="63">
        <v>3.719665</v>
      </c>
      <c r="O91" s="63">
        <v>3.7342070000000001</v>
      </c>
      <c r="P91" s="63">
        <v>3.730013</v>
      </c>
      <c r="Q91" s="63">
        <v>3.739274</v>
      </c>
      <c r="R91" s="63">
        <v>3.7503639999999998</v>
      </c>
      <c r="S91" s="63">
        <v>3.7693490000000001</v>
      </c>
      <c r="T91" s="63">
        <v>3.7876669999999999</v>
      </c>
      <c r="U91" s="63">
        <v>3.814492</v>
      </c>
      <c r="V91" s="63">
        <v>3.844363</v>
      </c>
      <c r="W91" s="63">
        <v>3.8668260000000001</v>
      </c>
      <c r="X91" s="63">
        <v>3.894412</v>
      </c>
      <c r="Y91" s="63">
        <v>3.9234089999999999</v>
      </c>
      <c r="Z91" s="63">
        <v>3.948118</v>
      </c>
      <c r="AA91" s="63">
        <v>3.9816509999999998</v>
      </c>
      <c r="AB91" s="63">
        <v>4.016813</v>
      </c>
      <c r="AC91" s="63">
        <v>4.0494180000000002</v>
      </c>
      <c r="AD91" s="63">
        <v>4.0796539999999997</v>
      </c>
      <c r="AE91" s="63">
        <v>4.1128400000000003</v>
      </c>
      <c r="AF91" s="63">
        <v>4.1581650000000003</v>
      </c>
      <c r="AG91" s="64">
        <v>1.3044999999999999E-2</v>
      </c>
    </row>
    <row r="92" spans="1:33">
      <c r="A92" s="66" t="s">
        <v>169</v>
      </c>
      <c r="B92" s="62" t="s">
        <v>410</v>
      </c>
      <c r="C92" s="63">
        <v>3.274E-3</v>
      </c>
      <c r="D92" s="63">
        <v>3.1640000000000001E-3</v>
      </c>
      <c r="E92" s="63">
        <v>3.7169999999999998E-3</v>
      </c>
      <c r="F92" s="63">
        <v>3.418E-3</v>
      </c>
      <c r="G92" s="63">
        <v>3.3189999999999999E-3</v>
      </c>
      <c r="H92" s="63">
        <v>3.2039999999999998E-3</v>
      </c>
      <c r="I92" s="63">
        <v>3.1549999999999998E-3</v>
      </c>
      <c r="J92" s="63">
        <v>3.1180000000000001E-3</v>
      </c>
      <c r="K92" s="63">
        <v>3.094E-3</v>
      </c>
      <c r="L92" s="63">
        <v>3.0999999999999999E-3</v>
      </c>
      <c r="M92" s="63">
        <v>3.0490000000000001E-3</v>
      </c>
      <c r="N92" s="63">
        <v>2.9550000000000002E-3</v>
      </c>
      <c r="O92" s="63">
        <v>2.947E-3</v>
      </c>
      <c r="P92" s="63">
        <v>2.941E-3</v>
      </c>
      <c r="Q92" s="63">
        <v>2.931E-3</v>
      </c>
      <c r="R92" s="63">
        <v>2.918E-3</v>
      </c>
      <c r="S92" s="63">
        <v>2.8879999999999999E-3</v>
      </c>
      <c r="T92" s="63">
        <v>2.8670000000000002E-3</v>
      </c>
      <c r="U92" s="63">
        <v>2.8600000000000001E-3</v>
      </c>
      <c r="V92" s="63">
        <v>2.8210000000000002E-3</v>
      </c>
      <c r="W92" s="63">
        <v>2.7950000000000002E-3</v>
      </c>
      <c r="X92" s="63">
        <v>2.784E-3</v>
      </c>
      <c r="Y92" s="63">
        <v>2.748E-3</v>
      </c>
      <c r="Z92" s="63">
        <v>2.7130000000000001E-3</v>
      </c>
      <c r="AA92" s="63">
        <v>2.7100000000000002E-3</v>
      </c>
      <c r="AB92" s="63">
        <v>2.689E-3</v>
      </c>
      <c r="AC92" s="63">
        <v>2.6909999999999998E-3</v>
      </c>
      <c r="AD92" s="63">
        <v>2.6949999999999999E-3</v>
      </c>
      <c r="AE92" s="63">
        <v>2.6840000000000002E-3</v>
      </c>
      <c r="AF92" s="63">
        <v>2.6949999999999999E-3</v>
      </c>
      <c r="AG92" s="64">
        <v>-6.6889999999999996E-3</v>
      </c>
    </row>
    <row r="93" spans="1:33" ht="15" customHeight="1">
      <c r="A93" s="66" t="s">
        <v>168</v>
      </c>
      <c r="B93" s="62" t="s">
        <v>395</v>
      </c>
      <c r="C93" s="63">
        <v>8.2589919999999992</v>
      </c>
      <c r="D93" s="63">
        <v>8.1958490000000008</v>
      </c>
      <c r="E93" s="63">
        <v>8.231738</v>
      </c>
      <c r="F93" s="63">
        <v>8.1335060000000006</v>
      </c>
      <c r="G93" s="63">
        <v>8.0766310000000008</v>
      </c>
      <c r="H93" s="63">
        <v>8.0068850000000005</v>
      </c>
      <c r="I93" s="63">
        <v>7.9185540000000003</v>
      </c>
      <c r="J93" s="63">
        <v>7.8529119999999999</v>
      </c>
      <c r="K93" s="63">
        <v>7.770899</v>
      </c>
      <c r="L93" s="63">
        <v>7.6960639999999998</v>
      </c>
      <c r="M93" s="63">
        <v>7.6195890000000004</v>
      </c>
      <c r="N93" s="63">
        <v>7.5639279999999998</v>
      </c>
      <c r="O93" s="63">
        <v>7.5079260000000003</v>
      </c>
      <c r="P93" s="63">
        <v>7.4325929999999998</v>
      </c>
      <c r="Q93" s="63">
        <v>7.3690030000000002</v>
      </c>
      <c r="R93" s="63">
        <v>7.3128840000000004</v>
      </c>
      <c r="S93" s="63">
        <v>7.2667339999999996</v>
      </c>
      <c r="T93" s="63">
        <v>7.2309890000000001</v>
      </c>
      <c r="U93" s="63">
        <v>7.2033120000000004</v>
      </c>
      <c r="V93" s="63">
        <v>7.1806469999999996</v>
      </c>
      <c r="W93" s="63">
        <v>7.1540619999999997</v>
      </c>
      <c r="X93" s="63">
        <v>7.1359599999999999</v>
      </c>
      <c r="Y93" s="63">
        <v>7.1205889999999998</v>
      </c>
      <c r="Z93" s="63">
        <v>7.0931889999999997</v>
      </c>
      <c r="AA93" s="63">
        <v>7.068066</v>
      </c>
      <c r="AB93" s="63">
        <v>7.0619449999999997</v>
      </c>
      <c r="AC93" s="63">
        <v>7.0461239999999998</v>
      </c>
      <c r="AD93" s="63">
        <v>7.0185329999999997</v>
      </c>
      <c r="AE93" s="63">
        <v>6.9965609999999998</v>
      </c>
      <c r="AF93" s="63">
        <v>6.9988489999999999</v>
      </c>
      <c r="AG93" s="64">
        <v>-5.6930000000000001E-3</v>
      </c>
    </row>
    <row r="94" spans="1:33" ht="15" customHeight="1">
      <c r="A94" s="66" t="s">
        <v>167</v>
      </c>
      <c r="B94" s="62" t="s">
        <v>9</v>
      </c>
      <c r="C94" s="63">
        <v>0.59743299999999999</v>
      </c>
      <c r="D94" s="63">
        <v>0.78353799999999996</v>
      </c>
      <c r="E94" s="63">
        <v>0.55888300000000002</v>
      </c>
      <c r="F94" s="63">
        <v>0.55812700000000004</v>
      </c>
      <c r="G94" s="63">
        <v>0.561554</v>
      </c>
      <c r="H94" s="63">
        <v>0.55626799999999998</v>
      </c>
      <c r="I94" s="63">
        <v>0.54522000000000004</v>
      </c>
      <c r="J94" s="63">
        <v>0.54125699999999999</v>
      </c>
      <c r="K94" s="63">
        <v>0.54095000000000004</v>
      </c>
      <c r="L94" s="63">
        <v>0.53911399999999998</v>
      </c>
      <c r="M94" s="63">
        <v>0.53859100000000004</v>
      </c>
      <c r="N94" s="63">
        <v>0.54711399999999999</v>
      </c>
      <c r="O94" s="63">
        <v>0.54688599999999998</v>
      </c>
      <c r="P94" s="63">
        <v>0.54599799999999998</v>
      </c>
      <c r="Q94" s="63">
        <v>0.54709300000000005</v>
      </c>
      <c r="R94" s="63">
        <v>0.54729700000000003</v>
      </c>
      <c r="S94" s="63">
        <v>0.54842400000000002</v>
      </c>
      <c r="T94" s="63">
        <v>0.54856499999999997</v>
      </c>
      <c r="U94" s="63">
        <v>0.55096299999999998</v>
      </c>
      <c r="V94" s="63">
        <v>0.53134700000000001</v>
      </c>
      <c r="W94" s="63">
        <v>0.52926300000000004</v>
      </c>
      <c r="X94" s="63">
        <v>0.529941</v>
      </c>
      <c r="Y94" s="63">
        <v>0.52223399999999998</v>
      </c>
      <c r="Z94" s="63">
        <v>0.51466800000000001</v>
      </c>
      <c r="AA94" s="63">
        <v>0.51236899999999996</v>
      </c>
      <c r="AB94" s="63">
        <v>0.50575599999999998</v>
      </c>
      <c r="AC94" s="63">
        <v>0.50491200000000003</v>
      </c>
      <c r="AD94" s="63">
        <v>0.50504000000000004</v>
      </c>
      <c r="AE94" s="63">
        <v>0.50311099999999997</v>
      </c>
      <c r="AF94" s="63">
        <v>0.50436300000000001</v>
      </c>
      <c r="AG94" s="64">
        <v>-5.8230000000000001E-3</v>
      </c>
    </row>
    <row r="95" spans="1:33" ht="15" customHeight="1">
      <c r="A95" s="66" t="s">
        <v>166</v>
      </c>
      <c r="B95" s="62" t="s">
        <v>42</v>
      </c>
      <c r="C95" s="63">
        <v>0.58365599999999995</v>
      </c>
      <c r="D95" s="63">
        <v>0.56377699999999997</v>
      </c>
      <c r="E95" s="63">
        <v>0.63090000000000002</v>
      </c>
      <c r="F95" s="63">
        <v>0.55000000000000004</v>
      </c>
      <c r="G95" s="63">
        <v>0.55000000000000004</v>
      </c>
      <c r="H95" s="63">
        <v>0.55000000000000004</v>
      </c>
      <c r="I95" s="63">
        <v>0.55000000000000004</v>
      </c>
      <c r="J95" s="63">
        <v>0.55000000000000004</v>
      </c>
      <c r="K95" s="63">
        <v>0.55000000000000004</v>
      </c>
      <c r="L95" s="63">
        <v>0.55000000000000004</v>
      </c>
      <c r="M95" s="63">
        <v>0.55000000000000004</v>
      </c>
      <c r="N95" s="63">
        <v>0.55000000000000004</v>
      </c>
      <c r="O95" s="63">
        <v>0.55000000000000004</v>
      </c>
      <c r="P95" s="63">
        <v>0.55000000000000004</v>
      </c>
      <c r="Q95" s="63">
        <v>0.55000000000000004</v>
      </c>
      <c r="R95" s="63">
        <v>0.55000000000000004</v>
      </c>
      <c r="S95" s="63">
        <v>0.55000000000000004</v>
      </c>
      <c r="T95" s="63">
        <v>0.55000000000000004</v>
      </c>
      <c r="U95" s="63">
        <v>0.55000000000000004</v>
      </c>
      <c r="V95" s="63">
        <v>0.55000000000000004</v>
      </c>
      <c r="W95" s="63">
        <v>0.55000000000000004</v>
      </c>
      <c r="X95" s="63">
        <v>0.55000000000000004</v>
      </c>
      <c r="Y95" s="63">
        <v>0.55000000000000004</v>
      </c>
      <c r="Z95" s="63">
        <v>0.55000000000000004</v>
      </c>
      <c r="AA95" s="63">
        <v>0.55000000000000004</v>
      </c>
      <c r="AB95" s="63">
        <v>0.55000000000000004</v>
      </c>
      <c r="AC95" s="63">
        <v>0.55000000000000004</v>
      </c>
      <c r="AD95" s="63">
        <v>0.55000000000000004</v>
      </c>
      <c r="AE95" s="63">
        <v>0.55000000000000004</v>
      </c>
      <c r="AF95" s="63">
        <v>0.55000000000000004</v>
      </c>
      <c r="AG95" s="64">
        <v>-2.0460000000000001E-3</v>
      </c>
    </row>
    <row r="96" spans="1:33" ht="15" customHeight="1">
      <c r="A96" s="66" t="s">
        <v>165</v>
      </c>
      <c r="B96" s="62" t="s">
        <v>411</v>
      </c>
      <c r="C96" s="63">
        <v>3.2359979999999999</v>
      </c>
      <c r="D96" s="63">
        <v>3.1649370000000001</v>
      </c>
      <c r="E96" s="63">
        <v>3.2296309999999999</v>
      </c>
      <c r="F96" s="63">
        <v>3.28973</v>
      </c>
      <c r="G96" s="63">
        <v>3.3039689999999999</v>
      </c>
      <c r="H96" s="63">
        <v>3.3080530000000001</v>
      </c>
      <c r="I96" s="63">
        <v>3.3075749999999999</v>
      </c>
      <c r="J96" s="63">
        <v>3.3491610000000001</v>
      </c>
      <c r="K96" s="63">
        <v>3.377739</v>
      </c>
      <c r="L96" s="63">
        <v>3.4035790000000001</v>
      </c>
      <c r="M96" s="63">
        <v>3.4107759999999998</v>
      </c>
      <c r="N96" s="63">
        <v>3.4437850000000001</v>
      </c>
      <c r="O96" s="63">
        <v>3.456658</v>
      </c>
      <c r="P96" s="63">
        <v>3.46292</v>
      </c>
      <c r="Q96" s="63">
        <v>3.463597</v>
      </c>
      <c r="R96" s="63">
        <v>3.4701870000000001</v>
      </c>
      <c r="S96" s="63">
        <v>3.4958619999999998</v>
      </c>
      <c r="T96" s="63">
        <v>3.5015390000000002</v>
      </c>
      <c r="U96" s="63">
        <v>3.513722</v>
      </c>
      <c r="V96" s="63">
        <v>3.4810970000000001</v>
      </c>
      <c r="W96" s="63">
        <v>3.489849</v>
      </c>
      <c r="X96" s="63">
        <v>3.4829180000000002</v>
      </c>
      <c r="Y96" s="63">
        <v>3.4680209999999998</v>
      </c>
      <c r="Z96" s="63">
        <v>3.463028</v>
      </c>
      <c r="AA96" s="63">
        <v>3.4448300000000001</v>
      </c>
      <c r="AB96" s="63">
        <v>3.4367740000000002</v>
      </c>
      <c r="AC96" s="63">
        <v>3.4263530000000002</v>
      </c>
      <c r="AD96" s="63">
        <v>3.4405869999999998</v>
      </c>
      <c r="AE96" s="63">
        <v>3.4523769999999998</v>
      </c>
      <c r="AF96" s="63">
        <v>3.451317</v>
      </c>
      <c r="AG96" s="64">
        <v>2.2239999999999998E-3</v>
      </c>
    </row>
    <row r="97" spans="1:33" ht="15" customHeight="1">
      <c r="A97" s="66" t="s">
        <v>164</v>
      </c>
      <c r="B97" s="62" t="s">
        <v>37</v>
      </c>
      <c r="C97" s="63">
        <v>35.922179999999997</v>
      </c>
      <c r="D97" s="63">
        <v>36.641533000000003</v>
      </c>
      <c r="E97" s="63">
        <v>37.053851999999999</v>
      </c>
      <c r="F97" s="63">
        <v>36.904789000000001</v>
      </c>
      <c r="G97" s="63">
        <v>36.892315000000004</v>
      </c>
      <c r="H97" s="63">
        <v>36.794865000000001</v>
      </c>
      <c r="I97" s="63">
        <v>36.608479000000003</v>
      </c>
      <c r="J97" s="63">
        <v>36.492958000000002</v>
      </c>
      <c r="K97" s="63">
        <v>36.335208999999999</v>
      </c>
      <c r="L97" s="63">
        <v>36.227088999999999</v>
      </c>
      <c r="M97" s="63">
        <v>36.138638</v>
      </c>
      <c r="N97" s="63">
        <v>36.136429</v>
      </c>
      <c r="O97" s="63">
        <v>36.085490999999998</v>
      </c>
      <c r="P97" s="63">
        <v>35.954250000000002</v>
      </c>
      <c r="Q97" s="63">
        <v>35.839432000000002</v>
      </c>
      <c r="R97" s="63">
        <v>35.758934000000004</v>
      </c>
      <c r="S97" s="63">
        <v>35.739361000000002</v>
      </c>
      <c r="T97" s="63">
        <v>35.715060999999999</v>
      </c>
      <c r="U97" s="63">
        <v>35.744540999999998</v>
      </c>
      <c r="V97" s="63">
        <v>35.711475</v>
      </c>
      <c r="W97" s="63">
        <v>35.736122000000002</v>
      </c>
      <c r="X97" s="63">
        <v>35.778506999999998</v>
      </c>
      <c r="Y97" s="63">
        <v>35.827449999999999</v>
      </c>
      <c r="Z97" s="63">
        <v>35.846080999999998</v>
      </c>
      <c r="AA97" s="63">
        <v>35.889716999999997</v>
      </c>
      <c r="AB97" s="63">
        <v>36.034301999999997</v>
      </c>
      <c r="AC97" s="63">
        <v>36.147232000000002</v>
      </c>
      <c r="AD97" s="63">
        <v>36.220016000000001</v>
      </c>
      <c r="AE97" s="63">
        <v>36.339087999999997</v>
      </c>
      <c r="AF97" s="63">
        <v>36.574187999999999</v>
      </c>
      <c r="AG97" s="64">
        <v>6.2E-4</v>
      </c>
    </row>
    <row r="98" spans="1:33" ht="15" customHeight="1">
      <c r="A98" s="66" t="s">
        <v>163</v>
      </c>
      <c r="B98" s="62" t="s">
        <v>5</v>
      </c>
      <c r="C98" s="63">
        <v>17.178505000000001</v>
      </c>
      <c r="D98" s="63">
        <v>17.440560999999999</v>
      </c>
      <c r="E98" s="63">
        <v>17.200001</v>
      </c>
      <c r="F98" s="63">
        <v>17.252140000000001</v>
      </c>
      <c r="G98" s="63">
        <v>17.346048</v>
      </c>
      <c r="H98" s="63">
        <v>17.42202</v>
      </c>
      <c r="I98" s="63">
        <v>17.449314000000001</v>
      </c>
      <c r="J98" s="63">
        <v>17.444603000000001</v>
      </c>
      <c r="K98" s="63">
        <v>17.414622999999999</v>
      </c>
      <c r="L98" s="63">
        <v>17.399984</v>
      </c>
      <c r="M98" s="63">
        <v>17.396872999999999</v>
      </c>
      <c r="N98" s="63">
        <v>17.363728999999999</v>
      </c>
      <c r="O98" s="63">
        <v>17.353024000000001</v>
      </c>
      <c r="P98" s="63">
        <v>17.364279</v>
      </c>
      <c r="Q98" s="63">
        <v>17.377034999999999</v>
      </c>
      <c r="R98" s="63">
        <v>17.437874000000001</v>
      </c>
      <c r="S98" s="63">
        <v>17.46744</v>
      </c>
      <c r="T98" s="63">
        <v>17.505898999999999</v>
      </c>
      <c r="U98" s="63">
        <v>17.532627000000002</v>
      </c>
      <c r="V98" s="63">
        <v>17.566610000000001</v>
      </c>
      <c r="W98" s="63">
        <v>17.584719</v>
      </c>
      <c r="X98" s="63">
        <v>17.628685000000001</v>
      </c>
      <c r="Y98" s="63">
        <v>17.70083</v>
      </c>
      <c r="Z98" s="63">
        <v>17.751511000000001</v>
      </c>
      <c r="AA98" s="63">
        <v>17.79562</v>
      </c>
      <c r="AB98" s="63">
        <v>17.876864999999999</v>
      </c>
      <c r="AC98" s="63">
        <v>17.943802000000002</v>
      </c>
      <c r="AD98" s="63">
        <v>17.96913</v>
      </c>
      <c r="AE98" s="63">
        <v>18.004023</v>
      </c>
      <c r="AF98" s="63">
        <v>18.092625000000002</v>
      </c>
      <c r="AG98" s="64">
        <v>1.789E-3</v>
      </c>
    </row>
    <row r="99" spans="1:33" ht="15" customHeight="1">
      <c r="A99" s="66" t="s">
        <v>162</v>
      </c>
      <c r="B99" s="62" t="s">
        <v>43</v>
      </c>
      <c r="C99" s="63">
        <v>0</v>
      </c>
      <c r="D99" s="63">
        <v>0</v>
      </c>
      <c r="E99" s="63">
        <v>0</v>
      </c>
      <c r="F99" s="63">
        <v>0</v>
      </c>
      <c r="G99" s="63">
        <v>0</v>
      </c>
      <c r="H99" s="63">
        <v>0</v>
      </c>
      <c r="I99" s="63">
        <v>0</v>
      </c>
      <c r="J99" s="63">
        <v>0</v>
      </c>
      <c r="K99" s="63">
        <v>0</v>
      </c>
      <c r="L99" s="63">
        <v>0</v>
      </c>
      <c r="M99" s="63">
        <v>0</v>
      </c>
      <c r="N99" s="63">
        <v>0</v>
      </c>
      <c r="O99" s="63">
        <v>0</v>
      </c>
      <c r="P99" s="63">
        <v>0</v>
      </c>
      <c r="Q99" s="63">
        <v>0</v>
      </c>
      <c r="R99" s="63">
        <v>0</v>
      </c>
      <c r="S99" s="63">
        <v>0</v>
      </c>
      <c r="T99" s="63">
        <v>0</v>
      </c>
      <c r="U99" s="63">
        <v>0</v>
      </c>
      <c r="V99" s="63">
        <v>0</v>
      </c>
      <c r="W99" s="63">
        <v>0</v>
      </c>
      <c r="X99" s="63">
        <v>0</v>
      </c>
      <c r="Y99" s="63">
        <v>0</v>
      </c>
      <c r="Z99" s="63">
        <v>0</v>
      </c>
      <c r="AA99" s="63">
        <v>0</v>
      </c>
      <c r="AB99" s="63">
        <v>0</v>
      </c>
      <c r="AC99" s="63">
        <v>0</v>
      </c>
      <c r="AD99" s="63">
        <v>0</v>
      </c>
      <c r="AE99" s="63">
        <v>0</v>
      </c>
      <c r="AF99" s="63">
        <v>0</v>
      </c>
      <c r="AG99" s="64" t="s">
        <v>678</v>
      </c>
    </row>
    <row r="100" spans="1:33" ht="15" customHeight="1">
      <c r="A100" s="66" t="s">
        <v>161</v>
      </c>
      <c r="B100" s="62" t="s">
        <v>402</v>
      </c>
      <c r="C100" s="63">
        <v>1.908455</v>
      </c>
      <c r="D100" s="63">
        <v>1.977932</v>
      </c>
      <c r="E100" s="63">
        <v>1.9887109999999999</v>
      </c>
      <c r="F100" s="63">
        <v>2.014221</v>
      </c>
      <c r="G100" s="63">
        <v>2.0463360000000002</v>
      </c>
      <c r="H100" s="63">
        <v>2.0508959999999998</v>
      </c>
      <c r="I100" s="63">
        <v>2.051069</v>
      </c>
      <c r="J100" s="63">
        <v>2.089817</v>
      </c>
      <c r="K100" s="63">
        <v>2.1043210000000001</v>
      </c>
      <c r="L100" s="63">
        <v>2.1285219999999998</v>
      </c>
      <c r="M100" s="63">
        <v>2.1449539999999998</v>
      </c>
      <c r="N100" s="63">
        <v>2.1723650000000001</v>
      </c>
      <c r="O100" s="63">
        <v>2.1931790000000002</v>
      </c>
      <c r="P100" s="63">
        <v>2.1836989999999998</v>
      </c>
      <c r="Q100" s="63">
        <v>2.1848369999999999</v>
      </c>
      <c r="R100" s="63">
        <v>2.1780930000000001</v>
      </c>
      <c r="S100" s="63">
        <v>2.172917</v>
      </c>
      <c r="T100" s="63">
        <v>2.1771950000000002</v>
      </c>
      <c r="U100" s="63">
        <v>2.1954310000000001</v>
      </c>
      <c r="V100" s="63">
        <v>2.213282</v>
      </c>
      <c r="W100" s="63">
        <v>2.2095250000000002</v>
      </c>
      <c r="X100" s="63">
        <v>2.21719</v>
      </c>
      <c r="Y100" s="63">
        <v>2.245676</v>
      </c>
      <c r="Z100" s="63">
        <v>2.2598349999999998</v>
      </c>
      <c r="AA100" s="63">
        <v>2.2851149999999998</v>
      </c>
      <c r="AB100" s="63">
        <v>2.3001839999999998</v>
      </c>
      <c r="AC100" s="63">
        <v>2.3114780000000001</v>
      </c>
      <c r="AD100" s="63">
        <v>2.3243269999999998</v>
      </c>
      <c r="AE100" s="63">
        <v>2.3287409999999999</v>
      </c>
      <c r="AF100" s="63">
        <v>2.372455</v>
      </c>
      <c r="AG100" s="64">
        <v>7.5329999999999998E-3</v>
      </c>
    </row>
    <row r="101" spans="1:33">
      <c r="A101" s="66" t="s">
        <v>160</v>
      </c>
      <c r="B101" s="62" t="s">
        <v>403</v>
      </c>
      <c r="C101" s="63">
        <v>0.30065500000000001</v>
      </c>
      <c r="D101" s="63">
        <v>0.35240899999999997</v>
      </c>
      <c r="E101" s="63">
        <v>0.37265900000000002</v>
      </c>
      <c r="F101" s="63">
        <v>0.37639699999999998</v>
      </c>
      <c r="G101" s="63">
        <v>0.39067000000000002</v>
      </c>
      <c r="H101" s="63">
        <v>0.391683</v>
      </c>
      <c r="I101" s="63">
        <v>0.40008300000000002</v>
      </c>
      <c r="J101" s="63">
        <v>0.41795500000000002</v>
      </c>
      <c r="K101" s="63">
        <v>0.43368099999999998</v>
      </c>
      <c r="L101" s="63">
        <v>0.45048100000000002</v>
      </c>
      <c r="M101" s="63">
        <v>0.46727999999999997</v>
      </c>
      <c r="N101" s="63">
        <v>0.485153</v>
      </c>
      <c r="O101" s="63">
        <v>0.492479</v>
      </c>
      <c r="P101" s="63">
        <v>0.492479</v>
      </c>
      <c r="Q101" s="63">
        <v>0.492479</v>
      </c>
      <c r="R101" s="63">
        <v>0.49355199999999999</v>
      </c>
      <c r="S101" s="63">
        <v>0.492479</v>
      </c>
      <c r="T101" s="63">
        <v>0.492479</v>
      </c>
      <c r="U101" s="63">
        <v>0.492479</v>
      </c>
      <c r="V101" s="63">
        <v>0.49355199999999999</v>
      </c>
      <c r="W101" s="63">
        <v>0.492479</v>
      </c>
      <c r="X101" s="63">
        <v>0.492479</v>
      </c>
      <c r="Y101" s="63">
        <v>0.492479</v>
      </c>
      <c r="Z101" s="63">
        <v>0.49355199999999999</v>
      </c>
      <c r="AA101" s="63">
        <v>0.492479</v>
      </c>
      <c r="AB101" s="63">
        <v>0.492479</v>
      </c>
      <c r="AC101" s="63">
        <v>0.492479</v>
      </c>
      <c r="AD101" s="63">
        <v>0.49355199999999999</v>
      </c>
      <c r="AE101" s="63">
        <v>0.492479</v>
      </c>
      <c r="AF101" s="63">
        <v>0.492479</v>
      </c>
      <c r="AG101" s="64">
        <v>1.7162E-2</v>
      </c>
    </row>
    <row r="102" spans="1:33">
      <c r="A102" s="66" t="s">
        <v>159</v>
      </c>
      <c r="B102" s="62" t="s">
        <v>370</v>
      </c>
      <c r="C102" s="63">
        <v>0.74791600000000003</v>
      </c>
      <c r="D102" s="63">
        <v>0.69922200000000001</v>
      </c>
      <c r="E102" s="63">
        <v>0.679983</v>
      </c>
      <c r="F102" s="63">
        <v>0.66308400000000001</v>
      </c>
      <c r="G102" s="63">
        <v>0.65187899999999999</v>
      </c>
      <c r="H102" s="63">
        <v>0.638845</v>
      </c>
      <c r="I102" s="63">
        <v>0.62207800000000002</v>
      </c>
      <c r="J102" s="63">
        <v>0.62726700000000002</v>
      </c>
      <c r="K102" s="63">
        <v>0.62132200000000004</v>
      </c>
      <c r="L102" s="63">
        <v>0.61193500000000001</v>
      </c>
      <c r="M102" s="63">
        <v>0.60822500000000002</v>
      </c>
      <c r="N102" s="63">
        <v>0.61103300000000005</v>
      </c>
      <c r="O102" s="63">
        <v>0.61314999999999997</v>
      </c>
      <c r="P102" s="63">
        <v>0.60366600000000004</v>
      </c>
      <c r="Q102" s="63">
        <v>0.60121100000000005</v>
      </c>
      <c r="R102" s="63">
        <v>0.60207200000000005</v>
      </c>
      <c r="S102" s="63">
        <v>0.60808300000000004</v>
      </c>
      <c r="T102" s="63">
        <v>0.61480800000000002</v>
      </c>
      <c r="U102" s="63">
        <v>0.62078</v>
      </c>
      <c r="V102" s="63">
        <v>0.62637299999999996</v>
      </c>
      <c r="W102" s="63">
        <v>0.62980400000000003</v>
      </c>
      <c r="X102" s="63">
        <v>0.63545300000000005</v>
      </c>
      <c r="Y102" s="63">
        <v>0.63978599999999997</v>
      </c>
      <c r="Z102" s="63">
        <v>0.64699499999999999</v>
      </c>
      <c r="AA102" s="63">
        <v>0.64508900000000002</v>
      </c>
      <c r="AB102" s="63">
        <v>0.64841199999999999</v>
      </c>
      <c r="AC102" s="63">
        <v>0.65676400000000001</v>
      </c>
      <c r="AD102" s="63">
        <v>0.66500000000000004</v>
      </c>
      <c r="AE102" s="63">
        <v>0.67235599999999995</v>
      </c>
      <c r="AF102" s="63">
        <v>0.677732</v>
      </c>
      <c r="AG102" s="64">
        <v>-3.392E-3</v>
      </c>
    </row>
    <row r="103" spans="1:33" ht="15" customHeight="1">
      <c r="A103" s="66" t="s">
        <v>158</v>
      </c>
      <c r="B103" s="62" t="s">
        <v>44</v>
      </c>
      <c r="C103" s="63">
        <v>20.135529999999999</v>
      </c>
      <c r="D103" s="63">
        <v>20.470124999999999</v>
      </c>
      <c r="E103" s="63">
        <v>20.241354000000001</v>
      </c>
      <c r="F103" s="63">
        <v>20.305841000000001</v>
      </c>
      <c r="G103" s="63">
        <v>20.434933000000001</v>
      </c>
      <c r="H103" s="63">
        <v>20.503444999999999</v>
      </c>
      <c r="I103" s="63">
        <v>20.522542999999999</v>
      </c>
      <c r="J103" s="63">
        <v>20.579643000000001</v>
      </c>
      <c r="K103" s="63">
        <v>20.573948000000001</v>
      </c>
      <c r="L103" s="63">
        <v>20.590923</v>
      </c>
      <c r="M103" s="63">
        <v>20.617331</v>
      </c>
      <c r="N103" s="63">
        <v>20.632282</v>
      </c>
      <c r="O103" s="63">
        <v>20.651833</v>
      </c>
      <c r="P103" s="63">
        <v>20.644123</v>
      </c>
      <c r="Q103" s="63">
        <v>20.655563000000001</v>
      </c>
      <c r="R103" s="63">
        <v>20.711592</v>
      </c>
      <c r="S103" s="63">
        <v>20.740917</v>
      </c>
      <c r="T103" s="63">
        <v>20.790382000000001</v>
      </c>
      <c r="U103" s="63">
        <v>20.841315999999999</v>
      </c>
      <c r="V103" s="63">
        <v>20.899818</v>
      </c>
      <c r="W103" s="63">
        <v>20.916526999999999</v>
      </c>
      <c r="X103" s="63">
        <v>20.973806</v>
      </c>
      <c r="Y103" s="63">
        <v>21.078772000000001</v>
      </c>
      <c r="Z103" s="63">
        <v>21.151893999999999</v>
      </c>
      <c r="AA103" s="63">
        <v>21.218304</v>
      </c>
      <c r="AB103" s="63">
        <v>21.317941999999999</v>
      </c>
      <c r="AC103" s="63">
        <v>21.404523999999999</v>
      </c>
      <c r="AD103" s="63">
        <v>21.452010999999999</v>
      </c>
      <c r="AE103" s="63">
        <v>21.497599000000001</v>
      </c>
      <c r="AF103" s="63">
        <v>21.635292</v>
      </c>
      <c r="AG103" s="64">
        <v>2.48E-3</v>
      </c>
    </row>
    <row r="104" spans="1:33" ht="15" customHeight="1">
      <c r="A104" s="66" t="s">
        <v>157</v>
      </c>
      <c r="B104" s="62" t="s">
        <v>11</v>
      </c>
      <c r="C104" s="63">
        <v>0.47798000000000002</v>
      </c>
      <c r="D104" s="63">
        <v>0.47742099999999998</v>
      </c>
      <c r="E104" s="63">
        <v>0.49544500000000002</v>
      </c>
      <c r="F104" s="63">
        <v>0.48128100000000001</v>
      </c>
      <c r="G104" s="63">
        <v>0.47781899999999999</v>
      </c>
      <c r="H104" s="63">
        <v>0.49197299999999999</v>
      </c>
      <c r="I104" s="63">
        <v>0.48790800000000001</v>
      </c>
      <c r="J104" s="63">
        <v>0.48422599999999999</v>
      </c>
      <c r="K104" s="63">
        <v>0.47101199999999999</v>
      </c>
      <c r="L104" s="63">
        <v>0.46235599999999999</v>
      </c>
      <c r="M104" s="63">
        <v>0.454044</v>
      </c>
      <c r="N104" s="63">
        <v>0.45062000000000002</v>
      </c>
      <c r="O104" s="63">
        <v>0.44549899999999998</v>
      </c>
      <c r="P104" s="63">
        <v>0.44495899999999999</v>
      </c>
      <c r="Q104" s="63">
        <v>0.44401499999999999</v>
      </c>
      <c r="R104" s="63">
        <v>0.44306200000000001</v>
      </c>
      <c r="S104" s="63">
        <v>0.44009100000000001</v>
      </c>
      <c r="T104" s="63">
        <v>0.43740299999999999</v>
      </c>
      <c r="U104" s="63">
        <v>0.430178</v>
      </c>
      <c r="V104" s="63">
        <v>0.42554900000000001</v>
      </c>
      <c r="W104" s="63">
        <v>0.423099</v>
      </c>
      <c r="X104" s="63">
        <v>0.42542099999999999</v>
      </c>
      <c r="Y104" s="63">
        <v>0.42952499999999999</v>
      </c>
      <c r="Z104" s="63">
        <v>0.42721100000000001</v>
      </c>
      <c r="AA104" s="63">
        <v>0.42452400000000001</v>
      </c>
      <c r="AB104" s="63">
        <v>0.42748900000000001</v>
      </c>
      <c r="AC104" s="63">
        <v>0.42576199999999997</v>
      </c>
      <c r="AD104" s="63">
        <v>0.41616999999999998</v>
      </c>
      <c r="AE104" s="63">
        <v>0.40900399999999998</v>
      </c>
      <c r="AF104" s="63">
        <v>0.40786099999999997</v>
      </c>
      <c r="AG104" s="64">
        <v>-5.4549999999999998E-3</v>
      </c>
    </row>
    <row r="105" spans="1:33" ht="15" customHeight="1">
      <c r="A105" s="66" t="s">
        <v>156</v>
      </c>
      <c r="B105" s="62" t="s">
        <v>23</v>
      </c>
      <c r="C105" s="63">
        <v>0.501224</v>
      </c>
      <c r="D105" s="63">
        <v>0.49945800000000001</v>
      </c>
      <c r="E105" s="63">
        <v>0.47831099999999999</v>
      </c>
      <c r="F105" s="63">
        <v>0.47822100000000001</v>
      </c>
      <c r="G105" s="63">
        <v>0.47773300000000002</v>
      </c>
      <c r="H105" s="63">
        <v>0.47864499999999999</v>
      </c>
      <c r="I105" s="63">
        <v>0.47869499999999998</v>
      </c>
      <c r="J105" s="63">
        <v>0.47852099999999997</v>
      </c>
      <c r="K105" s="63">
        <v>0.477607</v>
      </c>
      <c r="L105" s="63">
        <v>0.476572</v>
      </c>
      <c r="M105" s="63">
        <v>0.47538200000000003</v>
      </c>
      <c r="N105" s="63">
        <v>0.47358800000000001</v>
      </c>
      <c r="O105" s="63">
        <v>0.47212599999999999</v>
      </c>
      <c r="P105" s="63">
        <v>0.46987200000000001</v>
      </c>
      <c r="Q105" s="63">
        <v>0.47161999999999998</v>
      </c>
      <c r="R105" s="63">
        <v>0.472335</v>
      </c>
      <c r="S105" s="63">
        <v>0.47392200000000001</v>
      </c>
      <c r="T105" s="63">
        <v>0.47560200000000002</v>
      </c>
      <c r="U105" s="63">
        <v>0.48403600000000002</v>
      </c>
      <c r="V105" s="63">
        <v>0.481796</v>
      </c>
      <c r="W105" s="63">
        <v>0.48659999999999998</v>
      </c>
      <c r="X105" s="63">
        <v>0.48588799999999999</v>
      </c>
      <c r="Y105" s="63">
        <v>0.484875</v>
      </c>
      <c r="Z105" s="63">
        <v>0.48308000000000001</v>
      </c>
      <c r="AA105" s="63">
        <v>0.48134100000000002</v>
      </c>
      <c r="AB105" s="63">
        <v>0.48020800000000002</v>
      </c>
      <c r="AC105" s="63">
        <v>0.479022</v>
      </c>
      <c r="AD105" s="63">
        <v>0.47733799999999998</v>
      </c>
      <c r="AE105" s="63">
        <v>0.47567100000000001</v>
      </c>
      <c r="AF105" s="63">
        <v>0.474686</v>
      </c>
      <c r="AG105" s="64">
        <v>-1.874E-3</v>
      </c>
    </row>
    <row r="106" spans="1:33" ht="15" customHeight="1">
      <c r="A106" s="66" t="s">
        <v>155</v>
      </c>
      <c r="B106" s="62" t="s">
        <v>45</v>
      </c>
      <c r="C106" s="63">
        <v>0</v>
      </c>
      <c r="D106" s="63">
        <v>0</v>
      </c>
      <c r="E106" s="63">
        <v>0</v>
      </c>
      <c r="F106" s="63">
        <v>0</v>
      </c>
      <c r="G106" s="63">
        <v>0</v>
      </c>
      <c r="H106" s="63">
        <v>0</v>
      </c>
      <c r="I106" s="63">
        <v>0</v>
      </c>
      <c r="J106" s="63">
        <v>0</v>
      </c>
      <c r="K106" s="63">
        <v>0</v>
      </c>
      <c r="L106" s="63">
        <v>0</v>
      </c>
      <c r="M106" s="63">
        <v>0</v>
      </c>
      <c r="N106" s="63">
        <v>0</v>
      </c>
      <c r="O106" s="63">
        <v>0</v>
      </c>
      <c r="P106" s="63">
        <v>0</v>
      </c>
      <c r="Q106" s="63">
        <v>0</v>
      </c>
      <c r="R106" s="63">
        <v>0</v>
      </c>
      <c r="S106" s="63">
        <v>0</v>
      </c>
      <c r="T106" s="63">
        <v>0</v>
      </c>
      <c r="U106" s="63">
        <v>0</v>
      </c>
      <c r="V106" s="63">
        <v>0</v>
      </c>
      <c r="W106" s="63">
        <v>0</v>
      </c>
      <c r="X106" s="63">
        <v>0</v>
      </c>
      <c r="Y106" s="63">
        <v>0</v>
      </c>
      <c r="Z106" s="63">
        <v>0</v>
      </c>
      <c r="AA106" s="63">
        <v>0</v>
      </c>
      <c r="AB106" s="63">
        <v>0</v>
      </c>
      <c r="AC106" s="63">
        <v>0</v>
      </c>
      <c r="AD106" s="63">
        <v>0</v>
      </c>
      <c r="AE106" s="63">
        <v>0</v>
      </c>
      <c r="AF106" s="63">
        <v>0</v>
      </c>
      <c r="AG106" s="64" t="s">
        <v>678</v>
      </c>
    </row>
    <row r="107" spans="1:33" ht="15" customHeight="1">
      <c r="A107" s="66" t="s">
        <v>154</v>
      </c>
      <c r="B107" s="62" t="s">
        <v>46</v>
      </c>
      <c r="C107" s="63">
        <v>-3.5229000000000003E-2</v>
      </c>
      <c r="D107" s="63">
        <v>-2.3674000000000001E-2</v>
      </c>
      <c r="E107" s="63">
        <v>-2.7068999999999999E-2</v>
      </c>
      <c r="F107" s="63">
        <v>-2.5735000000000001E-2</v>
      </c>
      <c r="G107" s="63">
        <v>-2.6459E-2</v>
      </c>
      <c r="H107" s="63">
        <v>-2.6123E-2</v>
      </c>
      <c r="I107" s="63">
        <v>-2.6431E-2</v>
      </c>
      <c r="J107" s="63">
        <v>-2.6412000000000001E-2</v>
      </c>
      <c r="K107" s="63">
        <v>-2.6502999999999999E-2</v>
      </c>
      <c r="L107" s="63">
        <v>-2.6544000000000002E-2</v>
      </c>
      <c r="M107" s="63">
        <v>-2.6675999999999998E-2</v>
      </c>
      <c r="N107" s="63">
        <v>-2.6707000000000002E-2</v>
      </c>
      <c r="O107" s="63">
        <v>-2.6813E-2</v>
      </c>
      <c r="P107" s="63">
        <v>-2.6804000000000001E-2</v>
      </c>
      <c r="Q107" s="63">
        <v>-2.6705E-2</v>
      </c>
      <c r="R107" s="63">
        <v>-2.6698E-2</v>
      </c>
      <c r="S107" s="63">
        <v>-2.6696999999999999E-2</v>
      </c>
      <c r="T107" s="63">
        <v>-2.665E-2</v>
      </c>
      <c r="U107" s="63">
        <v>-2.6721999999999999E-2</v>
      </c>
      <c r="V107" s="63">
        <v>-2.6782E-2</v>
      </c>
      <c r="W107" s="63">
        <v>-2.6613999999999999E-2</v>
      </c>
      <c r="X107" s="63">
        <v>-2.6412000000000001E-2</v>
      </c>
      <c r="Y107" s="63">
        <v>-2.6200999999999999E-2</v>
      </c>
      <c r="Z107" s="63">
        <v>-2.6256999999999999E-2</v>
      </c>
      <c r="AA107" s="63">
        <v>-2.6216E-2</v>
      </c>
      <c r="AB107" s="63">
        <v>-2.5939E-2</v>
      </c>
      <c r="AC107" s="63">
        <v>-2.5899999999999999E-2</v>
      </c>
      <c r="AD107" s="63">
        <v>-2.6204999999999999E-2</v>
      </c>
      <c r="AE107" s="63">
        <v>-2.6248E-2</v>
      </c>
      <c r="AF107" s="63">
        <v>-2.5964000000000001E-2</v>
      </c>
      <c r="AG107" s="64">
        <v>-1.0468E-2</v>
      </c>
    </row>
    <row r="108" spans="1:33" ht="15" customHeight="1">
      <c r="A108" s="66" t="s">
        <v>153</v>
      </c>
      <c r="B108" s="62" t="s">
        <v>47</v>
      </c>
      <c r="C108" s="63">
        <v>0.94397500000000001</v>
      </c>
      <c r="D108" s="63">
        <v>0.95320400000000005</v>
      </c>
      <c r="E108" s="63">
        <v>0.94668699999999995</v>
      </c>
      <c r="F108" s="63">
        <v>0.93376700000000001</v>
      </c>
      <c r="G108" s="63">
        <v>0.92909200000000003</v>
      </c>
      <c r="H108" s="63">
        <v>0.94449499999999997</v>
      </c>
      <c r="I108" s="63">
        <v>0.94017200000000001</v>
      </c>
      <c r="J108" s="63">
        <v>0.93633500000000003</v>
      </c>
      <c r="K108" s="63">
        <v>0.92211600000000005</v>
      </c>
      <c r="L108" s="63">
        <v>0.912385</v>
      </c>
      <c r="M108" s="63">
        <v>0.90275000000000005</v>
      </c>
      <c r="N108" s="63">
        <v>0.89749999999999996</v>
      </c>
      <c r="O108" s="63">
        <v>0.89081200000000005</v>
      </c>
      <c r="P108" s="63">
        <v>0.88802599999999998</v>
      </c>
      <c r="Q108" s="63">
        <v>0.88893</v>
      </c>
      <c r="R108" s="63">
        <v>0.88869799999999999</v>
      </c>
      <c r="S108" s="63">
        <v>0.88731599999999999</v>
      </c>
      <c r="T108" s="63">
        <v>0.886355</v>
      </c>
      <c r="U108" s="63">
        <v>0.88749199999999995</v>
      </c>
      <c r="V108" s="63">
        <v>0.88056299999999998</v>
      </c>
      <c r="W108" s="63">
        <v>0.88308500000000001</v>
      </c>
      <c r="X108" s="63">
        <v>0.88489700000000004</v>
      </c>
      <c r="Y108" s="63">
        <v>0.88819999999999999</v>
      </c>
      <c r="Z108" s="63">
        <v>0.88403399999999999</v>
      </c>
      <c r="AA108" s="63">
        <v>0.87964900000000001</v>
      </c>
      <c r="AB108" s="63">
        <v>0.88175800000000004</v>
      </c>
      <c r="AC108" s="63">
        <v>0.87888500000000003</v>
      </c>
      <c r="AD108" s="63">
        <v>0.86730200000000002</v>
      </c>
      <c r="AE108" s="63">
        <v>0.85842700000000005</v>
      </c>
      <c r="AF108" s="63">
        <v>0.85658299999999998</v>
      </c>
      <c r="AG108" s="64">
        <v>-3.3440000000000002E-3</v>
      </c>
    </row>
    <row r="109" spans="1:33" ht="15" customHeight="1">
      <c r="A109" s="66" t="s">
        <v>152</v>
      </c>
      <c r="B109" s="62" t="s">
        <v>48</v>
      </c>
      <c r="C109" s="63">
        <v>0.94145299999999998</v>
      </c>
      <c r="D109" s="63">
        <v>0.93354899999999996</v>
      </c>
      <c r="E109" s="63">
        <v>0.90231399999999995</v>
      </c>
      <c r="F109" s="63">
        <v>0.90228900000000001</v>
      </c>
      <c r="G109" s="63">
        <v>0.91022400000000003</v>
      </c>
      <c r="H109" s="63">
        <v>0.91172600000000004</v>
      </c>
      <c r="I109" s="63">
        <v>0.911999</v>
      </c>
      <c r="J109" s="63">
        <v>0.91242900000000005</v>
      </c>
      <c r="K109" s="63">
        <v>0.91952</v>
      </c>
      <c r="L109" s="63">
        <v>0.92216600000000004</v>
      </c>
      <c r="M109" s="63">
        <v>0.92597499999999999</v>
      </c>
      <c r="N109" s="63">
        <v>0.92915800000000004</v>
      </c>
      <c r="O109" s="63">
        <v>0.93177399999999999</v>
      </c>
      <c r="P109" s="63">
        <v>0.93522300000000003</v>
      </c>
      <c r="Q109" s="63">
        <v>0.94083099999999997</v>
      </c>
      <c r="R109" s="63">
        <v>0.94462900000000005</v>
      </c>
      <c r="S109" s="63">
        <v>0.94954400000000005</v>
      </c>
      <c r="T109" s="63">
        <v>0.95495799999999997</v>
      </c>
      <c r="U109" s="63">
        <v>0.96947399999999995</v>
      </c>
      <c r="V109" s="63">
        <v>0.96995699999999996</v>
      </c>
      <c r="W109" s="63">
        <v>0.97894400000000004</v>
      </c>
      <c r="X109" s="63">
        <v>0.984904</v>
      </c>
      <c r="Y109" s="63">
        <v>0.99283699999999997</v>
      </c>
      <c r="Z109" s="63">
        <v>1.0096609999999999</v>
      </c>
      <c r="AA109" s="63">
        <v>1.0193700000000001</v>
      </c>
      <c r="AB109" s="63">
        <v>1.0302849999999999</v>
      </c>
      <c r="AC109" s="63">
        <v>1.0420419999999999</v>
      </c>
      <c r="AD109" s="63">
        <v>1.054141</v>
      </c>
      <c r="AE109" s="63">
        <v>1.0668409999999999</v>
      </c>
      <c r="AF109" s="63">
        <v>1.083</v>
      </c>
      <c r="AG109" s="64">
        <v>4.8419999999999999E-3</v>
      </c>
    </row>
    <row r="110" spans="1:33" ht="15" customHeight="1">
      <c r="A110" s="66" t="s">
        <v>151</v>
      </c>
      <c r="B110" s="62" t="s">
        <v>412</v>
      </c>
      <c r="C110" s="63">
        <v>2.1445949999999998</v>
      </c>
      <c r="D110" s="63">
        <v>2.1740590000000002</v>
      </c>
      <c r="E110" s="63">
        <v>2.135367</v>
      </c>
      <c r="F110" s="63">
        <v>2.1359699999999999</v>
      </c>
      <c r="G110" s="63">
        <v>2.1365189999999998</v>
      </c>
      <c r="H110" s="63">
        <v>2.1231529999999998</v>
      </c>
      <c r="I110" s="63">
        <v>2.1061740000000002</v>
      </c>
      <c r="J110" s="63">
        <v>2.0884749999999999</v>
      </c>
      <c r="K110" s="63">
        <v>2.0728219999999999</v>
      </c>
      <c r="L110" s="63">
        <v>2.0588129999999998</v>
      </c>
      <c r="M110" s="63">
        <v>2.0391430000000001</v>
      </c>
      <c r="N110" s="63">
        <v>2.023129</v>
      </c>
      <c r="O110" s="63">
        <v>2.0041690000000001</v>
      </c>
      <c r="P110" s="63">
        <v>1.985061</v>
      </c>
      <c r="Q110" s="63">
        <v>1.96801</v>
      </c>
      <c r="R110" s="63">
        <v>1.952555</v>
      </c>
      <c r="S110" s="63">
        <v>1.935684</v>
      </c>
      <c r="T110" s="63">
        <v>1.9203969999999999</v>
      </c>
      <c r="U110" s="63">
        <v>1.9088510000000001</v>
      </c>
      <c r="V110" s="63">
        <v>1.898798</v>
      </c>
      <c r="W110" s="63">
        <v>1.890442</v>
      </c>
      <c r="X110" s="63">
        <v>1.884943</v>
      </c>
      <c r="Y110" s="63">
        <v>1.8794470000000001</v>
      </c>
      <c r="Z110" s="63">
        <v>1.8666430000000001</v>
      </c>
      <c r="AA110" s="63">
        <v>1.8563229999999999</v>
      </c>
      <c r="AB110" s="63">
        <v>1.8531599999999999</v>
      </c>
      <c r="AC110" s="63">
        <v>1.850444</v>
      </c>
      <c r="AD110" s="63">
        <v>1.8490960000000001</v>
      </c>
      <c r="AE110" s="63">
        <v>1.8392550000000001</v>
      </c>
      <c r="AF110" s="63">
        <v>1.8427739999999999</v>
      </c>
      <c r="AG110" s="64">
        <v>-5.2170000000000003E-3</v>
      </c>
    </row>
    <row r="111" spans="1:33" ht="15" customHeight="1">
      <c r="A111" s="66" t="s">
        <v>150</v>
      </c>
      <c r="B111" s="62" t="s">
        <v>371</v>
      </c>
      <c r="C111" s="63">
        <v>4.5100000000000001E-4</v>
      </c>
      <c r="D111" s="63">
        <v>5.7600000000000001E-4</v>
      </c>
      <c r="E111" s="63">
        <v>7.0399999999999998E-4</v>
      </c>
      <c r="F111" s="63">
        <v>8.2600000000000002E-4</v>
      </c>
      <c r="G111" s="63">
        <v>9.5500000000000001E-4</v>
      </c>
      <c r="H111" s="63">
        <v>1.09E-3</v>
      </c>
      <c r="I111" s="63">
        <v>1.23E-3</v>
      </c>
      <c r="J111" s="63">
        <v>1.3810000000000001E-3</v>
      </c>
      <c r="K111" s="63">
        <v>1.5399999999999999E-3</v>
      </c>
      <c r="L111" s="63">
        <v>1.707E-3</v>
      </c>
      <c r="M111" s="63">
        <v>1.8810000000000001E-3</v>
      </c>
      <c r="N111" s="63">
        <v>2.0569999999999998E-3</v>
      </c>
      <c r="O111" s="63">
        <v>2.238E-3</v>
      </c>
      <c r="P111" s="63">
        <v>2.415E-3</v>
      </c>
      <c r="Q111" s="63">
        <v>2.588E-3</v>
      </c>
      <c r="R111" s="63">
        <v>2.7520000000000001E-3</v>
      </c>
      <c r="S111" s="63">
        <v>2.9090000000000001E-3</v>
      </c>
      <c r="T111" s="63">
        <v>3.0639999999999999E-3</v>
      </c>
      <c r="U111" s="63">
        <v>3.2179999999999999E-3</v>
      </c>
      <c r="V111" s="63">
        <v>3.369E-3</v>
      </c>
      <c r="W111" s="63">
        <v>3.516E-3</v>
      </c>
      <c r="X111" s="63">
        <v>3.6640000000000002E-3</v>
      </c>
      <c r="Y111" s="63">
        <v>3.8080000000000002E-3</v>
      </c>
      <c r="Z111" s="63">
        <v>3.9449999999999997E-3</v>
      </c>
      <c r="AA111" s="63">
        <v>4.0870000000000004E-3</v>
      </c>
      <c r="AB111" s="63">
        <v>4.2290000000000001E-3</v>
      </c>
      <c r="AC111" s="63">
        <v>4.3709999999999999E-3</v>
      </c>
      <c r="AD111" s="63">
        <v>4.5079999999999999E-3</v>
      </c>
      <c r="AE111" s="63">
        <v>4.6430000000000004E-3</v>
      </c>
      <c r="AF111" s="63">
        <v>4.777E-3</v>
      </c>
      <c r="AG111" s="64">
        <v>8.4797999999999998E-2</v>
      </c>
    </row>
    <row r="112" spans="1:33" ht="15" customHeight="1">
      <c r="A112" s="66" t="s">
        <v>149</v>
      </c>
      <c r="B112" s="62" t="s">
        <v>704</v>
      </c>
      <c r="C112" s="63">
        <v>12.975903000000001</v>
      </c>
      <c r="D112" s="63">
        <v>12.938815999999999</v>
      </c>
      <c r="E112" s="63">
        <v>13.115175000000001</v>
      </c>
      <c r="F112" s="63">
        <v>13.145205000000001</v>
      </c>
      <c r="G112" s="63">
        <v>13.193958</v>
      </c>
      <c r="H112" s="63">
        <v>13.213647999999999</v>
      </c>
      <c r="I112" s="63">
        <v>13.241747</v>
      </c>
      <c r="J112" s="63">
        <v>13.283731</v>
      </c>
      <c r="K112" s="63">
        <v>13.319623</v>
      </c>
      <c r="L112" s="63">
        <v>13.354419</v>
      </c>
      <c r="M112" s="63">
        <v>13.39419</v>
      </c>
      <c r="N112" s="63">
        <v>13.458881999999999</v>
      </c>
      <c r="O112" s="63">
        <v>13.514409000000001</v>
      </c>
      <c r="P112" s="63">
        <v>13.563329</v>
      </c>
      <c r="Q112" s="63">
        <v>13.636464999999999</v>
      </c>
      <c r="R112" s="63">
        <v>13.721496999999999</v>
      </c>
      <c r="S112" s="63">
        <v>13.811510999999999</v>
      </c>
      <c r="T112" s="63">
        <v>13.907131</v>
      </c>
      <c r="U112" s="63">
        <v>14.005589000000001</v>
      </c>
      <c r="V112" s="63">
        <v>14.085065</v>
      </c>
      <c r="W112" s="63">
        <v>14.175822999999999</v>
      </c>
      <c r="X112" s="63">
        <v>14.271750000000001</v>
      </c>
      <c r="Y112" s="63">
        <v>14.381081</v>
      </c>
      <c r="Z112" s="63">
        <v>14.483741999999999</v>
      </c>
      <c r="AA112" s="63">
        <v>14.586221</v>
      </c>
      <c r="AB112" s="63">
        <v>14.713839999999999</v>
      </c>
      <c r="AC112" s="63">
        <v>14.836473</v>
      </c>
      <c r="AD112" s="63">
        <v>14.950056</v>
      </c>
      <c r="AE112" s="63">
        <v>15.070522</v>
      </c>
      <c r="AF112" s="63">
        <v>15.221416</v>
      </c>
      <c r="AG112" s="64">
        <v>5.5189999999999996E-3</v>
      </c>
    </row>
    <row r="113" spans="1:33" ht="15" customHeight="1">
      <c r="A113" s="66" t="s">
        <v>148</v>
      </c>
      <c r="B113" s="40" t="s">
        <v>38</v>
      </c>
      <c r="C113" s="39">
        <v>73.064087000000001</v>
      </c>
      <c r="D113" s="39">
        <v>74.111862000000002</v>
      </c>
      <c r="E113" s="39">
        <v>74.395447000000004</v>
      </c>
      <c r="F113" s="39">
        <v>74.328689999999995</v>
      </c>
      <c r="G113" s="39">
        <v>74.498001000000002</v>
      </c>
      <c r="H113" s="39">
        <v>74.492416000000006</v>
      </c>
      <c r="I113" s="39">
        <v>74.332335999999998</v>
      </c>
      <c r="J113" s="39">
        <v>74.294951999999995</v>
      </c>
      <c r="K113" s="39">
        <v>74.144774999999996</v>
      </c>
      <c r="L113" s="39">
        <v>74.067504999999997</v>
      </c>
      <c r="M113" s="39">
        <v>74.019904999999994</v>
      </c>
      <c r="N113" s="39">
        <v>74.079436999999999</v>
      </c>
      <c r="O113" s="39">
        <v>74.080726999999996</v>
      </c>
      <c r="P113" s="39">
        <v>73.972426999999996</v>
      </c>
      <c r="Q113" s="39">
        <v>73.931824000000006</v>
      </c>
      <c r="R113" s="39">
        <v>73.980659000000003</v>
      </c>
      <c r="S113" s="39">
        <v>74.067245</v>
      </c>
      <c r="T113" s="39">
        <v>74.177352999999997</v>
      </c>
      <c r="U113" s="39">
        <v>74.360480999999993</v>
      </c>
      <c r="V113" s="39">
        <v>74.449043000000003</v>
      </c>
      <c r="W113" s="39">
        <v>74.584457</v>
      </c>
      <c r="X113" s="39">
        <v>74.782471000000001</v>
      </c>
      <c r="Y113" s="39">
        <v>75.051590000000004</v>
      </c>
      <c r="Z113" s="39">
        <v>75.246002000000004</v>
      </c>
      <c r="AA113" s="39">
        <v>75.453674000000007</v>
      </c>
      <c r="AB113" s="39">
        <v>75.835509999999999</v>
      </c>
      <c r="AC113" s="39">
        <v>76.163971000000004</v>
      </c>
      <c r="AD113" s="39">
        <v>76.397132999999997</v>
      </c>
      <c r="AE113" s="39">
        <v>76.676376000000005</v>
      </c>
      <c r="AF113" s="39">
        <v>77.218033000000005</v>
      </c>
      <c r="AG113" s="38">
        <v>1.9090000000000001E-3</v>
      </c>
    </row>
    <row r="114" spans="1:33" ht="15" customHeight="1">
      <c r="A114" s="66" t="s">
        <v>147</v>
      </c>
      <c r="B114" s="62" t="s">
        <v>39</v>
      </c>
      <c r="C114" s="63">
        <v>23.929089000000001</v>
      </c>
      <c r="D114" s="63">
        <v>23.852436000000001</v>
      </c>
      <c r="E114" s="63">
        <v>23.945131</v>
      </c>
      <c r="F114" s="63">
        <v>23.506610999999999</v>
      </c>
      <c r="G114" s="63">
        <v>23.199885999999999</v>
      </c>
      <c r="H114" s="63">
        <v>22.974572999999999</v>
      </c>
      <c r="I114" s="63">
        <v>22.777726999999999</v>
      </c>
      <c r="J114" s="63">
        <v>22.551169999999999</v>
      </c>
      <c r="K114" s="63">
        <v>22.491206999999999</v>
      </c>
      <c r="L114" s="63">
        <v>22.451716999999999</v>
      </c>
      <c r="M114" s="63">
        <v>22.444669999999999</v>
      </c>
      <c r="N114" s="63">
        <v>22.466888000000001</v>
      </c>
      <c r="O114" s="63">
        <v>22.361179</v>
      </c>
      <c r="P114" s="63">
        <v>22.329571000000001</v>
      </c>
      <c r="Q114" s="63">
        <v>22.323633000000001</v>
      </c>
      <c r="R114" s="63">
        <v>22.369040999999999</v>
      </c>
      <c r="S114" s="63">
        <v>22.420155000000001</v>
      </c>
      <c r="T114" s="63">
        <v>22.470856000000001</v>
      </c>
      <c r="U114" s="63">
        <v>22.563666999999999</v>
      </c>
      <c r="V114" s="63">
        <v>22.627613</v>
      </c>
      <c r="W114" s="63">
        <v>22.71265</v>
      </c>
      <c r="X114" s="63">
        <v>22.792964999999999</v>
      </c>
      <c r="Y114" s="63">
        <v>22.880051000000002</v>
      </c>
      <c r="Z114" s="63">
        <v>22.970455000000001</v>
      </c>
      <c r="AA114" s="63">
        <v>23.058516999999998</v>
      </c>
      <c r="AB114" s="63">
        <v>23.154675000000001</v>
      </c>
      <c r="AC114" s="63">
        <v>23.256989999999998</v>
      </c>
      <c r="AD114" s="63">
        <v>23.369921000000001</v>
      </c>
      <c r="AE114" s="63">
        <v>23.477668999999999</v>
      </c>
      <c r="AF114" s="63">
        <v>23.655868999999999</v>
      </c>
      <c r="AG114" s="64">
        <v>-3.9599999999999998E-4</v>
      </c>
    </row>
    <row r="115" spans="1:33" ht="15" customHeight="1">
      <c r="A115" s="66" t="s">
        <v>146</v>
      </c>
      <c r="B115" s="40" t="s">
        <v>40</v>
      </c>
      <c r="C115" s="39">
        <v>96.993178999999998</v>
      </c>
      <c r="D115" s="39">
        <v>97.964293999999995</v>
      </c>
      <c r="E115" s="39">
        <v>98.340575999999999</v>
      </c>
      <c r="F115" s="39">
        <v>97.835296999999997</v>
      </c>
      <c r="G115" s="39">
        <v>97.697890999999998</v>
      </c>
      <c r="H115" s="39">
        <v>97.466988000000001</v>
      </c>
      <c r="I115" s="39">
        <v>97.110061999999999</v>
      </c>
      <c r="J115" s="39">
        <v>96.846123000000006</v>
      </c>
      <c r="K115" s="39">
        <v>96.635986000000003</v>
      </c>
      <c r="L115" s="39">
        <v>96.519226000000003</v>
      </c>
      <c r="M115" s="39">
        <v>96.464577000000006</v>
      </c>
      <c r="N115" s="39">
        <v>96.546325999999993</v>
      </c>
      <c r="O115" s="39">
        <v>96.441909999999993</v>
      </c>
      <c r="P115" s="39">
        <v>96.302002000000002</v>
      </c>
      <c r="Q115" s="39">
        <v>96.255454999999998</v>
      </c>
      <c r="R115" s="39">
        <v>96.349700999999996</v>
      </c>
      <c r="S115" s="39">
        <v>96.487396000000004</v>
      </c>
      <c r="T115" s="39">
        <v>96.648208999999994</v>
      </c>
      <c r="U115" s="39">
        <v>96.924149</v>
      </c>
      <c r="V115" s="39">
        <v>97.076660000000004</v>
      </c>
      <c r="W115" s="39">
        <v>97.297104000000004</v>
      </c>
      <c r="X115" s="39">
        <v>97.575439000000003</v>
      </c>
      <c r="Y115" s="39">
        <v>97.931640999999999</v>
      </c>
      <c r="Z115" s="39">
        <v>98.216460999999995</v>
      </c>
      <c r="AA115" s="39">
        <v>98.512191999999999</v>
      </c>
      <c r="AB115" s="39">
        <v>98.990189000000001</v>
      </c>
      <c r="AC115" s="39">
        <v>99.420958999999996</v>
      </c>
      <c r="AD115" s="39">
        <v>99.767052000000007</v>
      </c>
      <c r="AE115" s="39">
        <v>100.154045</v>
      </c>
      <c r="AF115" s="39">
        <v>100.873901</v>
      </c>
      <c r="AG115" s="38">
        <v>1.354E-3</v>
      </c>
    </row>
    <row r="116" spans="1:33" ht="15" customHeight="1"/>
    <row r="117" spans="1:33" ht="15" customHeight="1"/>
    <row r="118" spans="1:33" ht="15" customHeight="1">
      <c r="B118" s="40" t="s">
        <v>413</v>
      </c>
    </row>
    <row r="119" spans="1:33" ht="15" customHeight="1">
      <c r="A119" s="66" t="s">
        <v>145</v>
      </c>
      <c r="B119" s="62" t="s">
        <v>4</v>
      </c>
      <c r="C119" s="63">
        <v>7.9863000000000003E-2</v>
      </c>
      <c r="D119" s="63">
        <v>7.6523999999999995E-2</v>
      </c>
      <c r="E119" s="63">
        <v>7.4844999999999995E-2</v>
      </c>
      <c r="F119" s="63">
        <v>6.9102999999999998E-2</v>
      </c>
      <c r="G119" s="63">
        <v>6.6532999999999995E-2</v>
      </c>
      <c r="H119" s="63">
        <v>6.2132E-2</v>
      </c>
      <c r="I119" s="63">
        <v>5.7355000000000003E-2</v>
      </c>
      <c r="J119" s="63">
        <v>5.4809999999999998E-2</v>
      </c>
      <c r="K119" s="63">
        <v>5.4073999999999997E-2</v>
      </c>
      <c r="L119" s="63">
        <v>5.2080000000000001E-2</v>
      </c>
      <c r="M119" s="63">
        <v>4.9174000000000002E-2</v>
      </c>
      <c r="N119" s="63">
        <v>4.8681000000000002E-2</v>
      </c>
      <c r="O119" s="63">
        <v>4.8467999999999997E-2</v>
      </c>
      <c r="P119" s="63">
        <v>4.7114999999999997E-2</v>
      </c>
      <c r="Q119" s="63">
        <v>4.5489000000000002E-2</v>
      </c>
      <c r="R119" s="63">
        <v>4.4707999999999998E-2</v>
      </c>
      <c r="S119" s="63">
        <v>4.3454E-2</v>
      </c>
      <c r="T119" s="63">
        <v>4.2355999999999998E-2</v>
      </c>
      <c r="U119" s="63">
        <v>4.2229000000000003E-2</v>
      </c>
      <c r="V119" s="63">
        <v>4.1713E-2</v>
      </c>
      <c r="W119" s="63">
        <v>4.1204999999999999E-2</v>
      </c>
      <c r="X119" s="63">
        <v>4.0482999999999998E-2</v>
      </c>
      <c r="Y119" s="63">
        <v>3.9539999999999999E-2</v>
      </c>
      <c r="Z119" s="63">
        <v>3.8698000000000003E-2</v>
      </c>
      <c r="AA119" s="63">
        <v>3.7687999999999999E-2</v>
      </c>
      <c r="AB119" s="63">
        <v>3.7393999999999997E-2</v>
      </c>
      <c r="AC119" s="63">
        <v>3.705E-2</v>
      </c>
      <c r="AD119" s="63">
        <v>3.6824999999999997E-2</v>
      </c>
      <c r="AE119" s="63">
        <v>3.6950999999999998E-2</v>
      </c>
      <c r="AF119" s="63">
        <v>3.7075999999999998E-2</v>
      </c>
      <c r="AG119" s="64">
        <v>-2.6113000000000001E-2</v>
      </c>
    </row>
    <row r="120" spans="1:33" ht="15" customHeight="1">
      <c r="A120" s="66" t="s">
        <v>144</v>
      </c>
      <c r="B120" s="62" t="s">
        <v>9</v>
      </c>
      <c r="C120" s="63">
        <v>3.6866999999999997E-2</v>
      </c>
      <c r="D120" s="63">
        <v>3.5820999999999999E-2</v>
      </c>
      <c r="E120" s="63">
        <v>3.6167999999999999E-2</v>
      </c>
      <c r="F120" s="63">
        <v>3.4860000000000002E-2</v>
      </c>
      <c r="G120" s="63">
        <v>3.4424999999999997E-2</v>
      </c>
      <c r="H120" s="63">
        <v>3.3811000000000001E-2</v>
      </c>
      <c r="I120" s="63">
        <v>3.2471E-2</v>
      </c>
      <c r="J120" s="63">
        <v>3.1918000000000002E-2</v>
      </c>
      <c r="K120" s="63">
        <v>3.1361E-2</v>
      </c>
      <c r="L120" s="63">
        <v>3.0799E-2</v>
      </c>
      <c r="M120" s="63">
        <v>3.0478000000000002E-2</v>
      </c>
      <c r="N120" s="63">
        <v>3.0162000000000001E-2</v>
      </c>
      <c r="O120" s="63">
        <v>2.9877000000000001E-2</v>
      </c>
      <c r="P120" s="63">
        <v>2.9617999999999998E-2</v>
      </c>
      <c r="Q120" s="63">
        <v>2.9368999999999999E-2</v>
      </c>
      <c r="R120" s="63">
        <v>2.8745E-2</v>
      </c>
      <c r="S120" s="63">
        <v>2.8121E-2</v>
      </c>
      <c r="T120" s="63">
        <v>2.7501000000000001E-2</v>
      </c>
      <c r="U120" s="63">
        <v>2.6877999999999999E-2</v>
      </c>
      <c r="V120" s="63">
        <v>2.6231000000000001E-2</v>
      </c>
      <c r="W120" s="63">
        <v>2.436E-2</v>
      </c>
      <c r="X120" s="63">
        <v>2.2457000000000001E-2</v>
      </c>
      <c r="Y120" s="63">
        <v>2.0538000000000001E-2</v>
      </c>
      <c r="Z120" s="63">
        <v>1.8581E-2</v>
      </c>
      <c r="AA120" s="63">
        <v>1.6635E-2</v>
      </c>
      <c r="AB120" s="63">
        <v>1.6681999999999999E-2</v>
      </c>
      <c r="AC120" s="63">
        <v>1.6753000000000001E-2</v>
      </c>
      <c r="AD120" s="63">
        <v>1.6917000000000001E-2</v>
      </c>
      <c r="AE120" s="63">
        <v>1.6830999999999999E-2</v>
      </c>
      <c r="AF120" s="63">
        <v>1.6913999999999998E-2</v>
      </c>
      <c r="AG120" s="64">
        <v>-2.6511E-2</v>
      </c>
    </row>
    <row r="121" spans="1:33" ht="15" customHeight="1">
      <c r="A121" s="66" t="s">
        <v>143</v>
      </c>
      <c r="B121" s="62" t="s">
        <v>37</v>
      </c>
      <c r="C121" s="63">
        <v>0.11673</v>
      </c>
      <c r="D121" s="63">
        <v>0.112345</v>
      </c>
      <c r="E121" s="63">
        <v>0.111013</v>
      </c>
      <c r="F121" s="63">
        <v>0.103963</v>
      </c>
      <c r="G121" s="63">
        <v>0.10095800000000001</v>
      </c>
      <c r="H121" s="63">
        <v>9.5943000000000001E-2</v>
      </c>
      <c r="I121" s="63">
        <v>8.9826000000000003E-2</v>
      </c>
      <c r="J121" s="63">
        <v>8.6726999999999999E-2</v>
      </c>
      <c r="K121" s="63">
        <v>8.5434999999999997E-2</v>
      </c>
      <c r="L121" s="63">
        <v>8.2878999999999994E-2</v>
      </c>
      <c r="M121" s="63">
        <v>7.9652000000000001E-2</v>
      </c>
      <c r="N121" s="63">
        <v>7.8843999999999997E-2</v>
      </c>
      <c r="O121" s="63">
        <v>7.8344999999999998E-2</v>
      </c>
      <c r="P121" s="63">
        <v>7.6732999999999996E-2</v>
      </c>
      <c r="Q121" s="63">
        <v>7.4857999999999994E-2</v>
      </c>
      <c r="R121" s="63">
        <v>7.3453000000000004E-2</v>
      </c>
      <c r="S121" s="63">
        <v>7.1575E-2</v>
      </c>
      <c r="T121" s="63">
        <v>6.9857000000000002E-2</v>
      </c>
      <c r="U121" s="63">
        <v>6.9107000000000002E-2</v>
      </c>
      <c r="V121" s="63">
        <v>6.7944000000000004E-2</v>
      </c>
      <c r="W121" s="63">
        <v>6.5564999999999998E-2</v>
      </c>
      <c r="X121" s="63">
        <v>6.2939999999999996E-2</v>
      </c>
      <c r="Y121" s="63">
        <v>6.0077999999999999E-2</v>
      </c>
      <c r="Z121" s="63">
        <v>5.7278999999999997E-2</v>
      </c>
      <c r="AA121" s="63">
        <v>5.4323000000000003E-2</v>
      </c>
      <c r="AB121" s="63">
        <v>5.4075999999999999E-2</v>
      </c>
      <c r="AC121" s="63">
        <v>5.3802999999999997E-2</v>
      </c>
      <c r="AD121" s="63">
        <v>5.3742999999999999E-2</v>
      </c>
      <c r="AE121" s="63">
        <v>5.3782000000000003E-2</v>
      </c>
      <c r="AF121" s="63">
        <v>5.3990000000000003E-2</v>
      </c>
      <c r="AG121" s="64">
        <v>-2.6238000000000001E-2</v>
      </c>
    </row>
    <row r="122" spans="1:33" ht="15" customHeight="1">
      <c r="A122" s="66" t="s">
        <v>142</v>
      </c>
      <c r="B122" s="62" t="s">
        <v>5</v>
      </c>
      <c r="C122" s="63">
        <v>11.22589</v>
      </c>
      <c r="D122" s="63">
        <v>10.729820999999999</v>
      </c>
      <c r="E122" s="63">
        <v>10.936251</v>
      </c>
      <c r="F122" s="63">
        <v>10.863369</v>
      </c>
      <c r="G122" s="63">
        <v>10.530601000000001</v>
      </c>
      <c r="H122" s="63">
        <v>10.377326</v>
      </c>
      <c r="I122" s="63">
        <v>10.091194</v>
      </c>
      <c r="J122" s="63">
        <v>10.291558</v>
      </c>
      <c r="K122" s="63">
        <v>10.180194</v>
      </c>
      <c r="L122" s="63">
        <v>9.9468010000000007</v>
      </c>
      <c r="M122" s="63">
        <v>9.7988739999999996</v>
      </c>
      <c r="N122" s="63">
        <v>9.7821540000000002</v>
      </c>
      <c r="O122" s="63">
        <v>9.9560790000000008</v>
      </c>
      <c r="P122" s="63">
        <v>9.7098420000000001</v>
      </c>
      <c r="Q122" s="63">
        <v>9.4507100000000008</v>
      </c>
      <c r="R122" s="63">
        <v>9.3217499999999998</v>
      </c>
      <c r="S122" s="63">
        <v>9.4436160000000005</v>
      </c>
      <c r="T122" s="63">
        <v>9.5907140000000002</v>
      </c>
      <c r="U122" s="63">
        <v>9.7513070000000006</v>
      </c>
      <c r="V122" s="63">
        <v>9.9034340000000007</v>
      </c>
      <c r="W122" s="63">
        <v>9.9927379999999992</v>
      </c>
      <c r="X122" s="63">
        <v>10.103415999999999</v>
      </c>
      <c r="Y122" s="63">
        <v>10.268114000000001</v>
      </c>
      <c r="Z122" s="63">
        <v>10.357359000000001</v>
      </c>
      <c r="AA122" s="63">
        <v>10.460564</v>
      </c>
      <c r="AB122" s="63">
        <v>10.616631999999999</v>
      </c>
      <c r="AC122" s="63">
        <v>10.769019999999999</v>
      </c>
      <c r="AD122" s="63">
        <v>10.921500999999999</v>
      </c>
      <c r="AE122" s="63">
        <v>11.048427</v>
      </c>
      <c r="AF122" s="63">
        <v>11.250778</v>
      </c>
      <c r="AG122" s="64">
        <v>7.6000000000000004E-5</v>
      </c>
    </row>
    <row r="123" spans="1:33" ht="15" customHeight="1">
      <c r="A123" s="66" t="s">
        <v>141</v>
      </c>
      <c r="B123" s="62" t="s">
        <v>21</v>
      </c>
      <c r="C123" s="63">
        <v>9.9394010000000002</v>
      </c>
      <c r="D123" s="63">
        <v>9.531549</v>
      </c>
      <c r="E123" s="63">
        <v>8.9272240000000007</v>
      </c>
      <c r="F123" s="63">
        <v>7.576511</v>
      </c>
      <c r="G123" s="63">
        <v>7.2110989999999999</v>
      </c>
      <c r="H123" s="63">
        <v>6.9934560000000001</v>
      </c>
      <c r="I123" s="63">
        <v>6.7649249999999999</v>
      </c>
      <c r="J123" s="63">
        <v>6.7328979999999996</v>
      </c>
      <c r="K123" s="63">
        <v>6.6930940000000003</v>
      </c>
      <c r="L123" s="63">
        <v>6.5523210000000001</v>
      </c>
      <c r="M123" s="63">
        <v>6.4906870000000003</v>
      </c>
      <c r="N123" s="63">
        <v>6.3486659999999997</v>
      </c>
      <c r="O123" s="63">
        <v>6.4028650000000003</v>
      </c>
      <c r="P123" s="63">
        <v>6.111224</v>
      </c>
      <c r="Q123" s="63">
        <v>5.811922</v>
      </c>
      <c r="R123" s="63">
        <v>5.6948080000000001</v>
      </c>
      <c r="S123" s="63">
        <v>5.574478</v>
      </c>
      <c r="T123" s="63">
        <v>5.5553759999999999</v>
      </c>
      <c r="U123" s="63">
        <v>5.5391490000000001</v>
      </c>
      <c r="V123" s="63">
        <v>5.4565890000000001</v>
      </c>
      <c r="W123" s="63">
        <v>5.4436730000000004</v>
      </c>
      <c r="X123" s="63">
        <v>5.3924640000000004</v>
      </c>
      <c r="Y123" s="63">
        <v>5.3064169999999997</v>
      </c>
      <c r="Z123" s="63">
        <v>5.2439479999999996</v>
      </c>
      <c r="AA123" s="63">
        <v>5.124161</v>
      </c>
      <c r="AB123" s="63">
        <v>5.0761229999999999</v>
      </c>
      <c r="AC123" s="63">
        <v>4.9876120000000004</v>
      </c>
      <c r="AD123" s="63">
        <v>4.8977700000000004</v>
      </c>
      <c r="AE123" s="63">
        <v>4.8592300000000002</v>
      </c>
      <c r="AF123" s="63">
        <v>4.9097949999999999</v>
      </c>
      <c r="AG123" s="64">
        <v>-2.4025999999999999E-2</v>
      </c>
    </row>
    <row r="124" spans="1:33" ht="15" customHeight="1">
      <c r="A124" s="66" t="s">
        <v>140</v>
      </c>
      <c r="B124" s="62" t="s">
        <v>414</v>
      </c>
      <c r="C124" s="63">
        <v>8.1211500000000001</v>
      </c>
      <c r="D124" s="63">
        <v>8.1831110000000002</v>
      </c>
      <c r="E124" s="63">
        <v>8.2025790000000001</v>
      </c>
      <c r="F124" s="63">
        <v>8.239058</v>
      </c>
      <c r="G124" s="63">
        <v>8.1638990000000007</v>
      </c>
      <c r="H124" s="63">
        <v>8.0757549999999991</v>
      </c>
      <c r="I124" s="63">
        <v>7.9302669999999997</v>
      </c>
      <c r="J124" s="63">
        <v>7.3689460000000002</v>
      </c>
      <c r="K124" s="63">
        <v>7.2995039999999998</v>
      </c>
      <c r="L124" s="63">
        <v>7.3070060000000003</v>
      </c>
      <c r="M124" s="63">
        <v>7.3184230000000001</v>
      </c>
      <c r="N124" s="63">
        <v>7.3263429999999996</v>
      </c>
      <c r="O124" s="63">
        <v>6.8084160000000002</v>
      </c>
      <c r="P124" s="63">
        <v>6.8156670000000004</v>
      </c>
      <c r="Q124" s="63">
        <v>6.7474470000000002</v>
      </c>
      <c r="R124" s="63">
        <v>6.7583539999999998</v>
      </c>
      <c r="S124" s="63">
        <v>6.760554</v>
      </c>
      <c r="T124" s="63">
        <v>6.7626590000000002</v>
      </c>
      <c r="U124" s="63">
        <v>6.762759</v>
      </c>
      <c r="V124" s="63">
        <v>6.766273</v>
      </c>
      <c r="W124" s="63">
        <v>6.7793599999999996</v>
      </c>
      <c r="X124" s="63">
        <v>6.788805</v>
      </c>
      <c r="Y124" s="63">
        <v>6.797936</v>
      </c>
      <c r="Z124" s="63">
        <v>6.8059019999999997</v>
      </c>
      <c r="AA124" s="63">
        <v>6.8144450000000001</v>
      </c>
      <c r="AB124" s="63">
        <v>6.8189029999999997</v>
      </c>
      <c r="AC124" s="63">
        <v>6.8233490000000003</v>
      </c>
      <c r="AD124" s="63">
        <v>6.8261190000000003</v>
      </c>
      <c r="AE124" s="63">
        <v>6.829472</v>
      </c>
      <c r="AF124" s="63">
        <v>6.8343129999999999</v>
      </c>
      <c r="AG124" s="64">
        <v>-5.9309999999999996E-3</v>
      </c>
    </row>
    <row r="125" spans="1:33" ht="15" customHeight="1">
      <c r="A125" s="66" t="s">
        <v>139</v>
      </c>
      <c r="B125" s="62" t="s">
        <v>415</v>
      </c>
      <c r="C125" s="63">
        <v>7.1658989999999996</v>
      </c>
      <c r="D125" s="63">
        <v>7.957973</v>
      </c>
      <c r="E125" s="63">
        <v>8.6218020000000006</v>
      </c>
      <c r="F125" s="63">
        <v>9.6045020000000001</v>
      </c>
      <c r="G125" s="63">
        <v>10.13275</v>
      </c>
      <c r="H125" s="63">
        <v>10.386399000000001</v>
      </c>
      <c r="I125" s="63">
        <v>10.870668</v>
      </c>
      <c r="J125" s="63">
        <v>11.073534</v>
      </c>
      <c r="K125" s="63">
        <v>11.269928</v>
      </c>
      <c r="L125" s="63">
        <v>11.626931000000001</v>
      </c>
      <c r="M125" s="63">
        <v>11.869316</v>
      </c>
      <c r="N125" s="63">
        <v>12.103277</v>
      </c>
      <c r="O125" s="63">
        <v>12.350206999999999</v>
      </c>
      <c r="P125" s="63">
        <v>12.894691</v>
      </c>
      <c r="Q125" s="63">
        <v>13.593411</v>
      </c>
      <c r="R125" s="63">
        <v>13.960818</v>
      </c>
      <c r="S125" s="63">
        <v>14.105289000000001</v>
      </c>
      <c r="T125" s="63">
        <v>14.121117</v>
      </c>
      <c r="U125" s="63">
        <v>14.167868</v>
      </c>
      <c r="V125" s="63">
        <v>14.237586</v>
      </c>
      <c r="W125" s="63">
        <v>14.331358</v>
      </c>
      <c r="X125" s="63">
        <v>14.441496000000001</v>
      </c>
      <c r="Y125" s="63">
        <v>14.552269000000001</v>
      </c>
      <c r="Z125" s="63">
        <v>14.71374</v>
      </c>
      <c r="AA125" s="63">
        <v>14.919387</v>
      </c>
      <c r="AB125" s="63">
        <v>15.031077</v>
      </c>
      <c r="AC125" s="63">
        <v>15.18826</v>
      </c>
      <c r="AD125" s="63">
        <v>15.348875</v>
      </c>
      <c r="AE125" s="63">
        <v>15.485014</v>
      </c>
      <c r="AF125" s="63">
        <v>15.555766999999999</v>
      </c>
      <c r="AG125" s="64">
        <v>2.7088000000000001E-2</v>
      </c>
    </row>
    <row r="126" spans="1:33" ht="15" customHeight="1">
      <c r="A126" s="66" t="s">
        <v>138</v>
      </c>
      <c r="B126" s="62" t="s">
        <v>51</v>
      </c>
      <c r="C126" s="63">
        <v>0.122819</v>
      </c>
      <c r="D126" s="63">
        <v>0.122819</v>
      </c>
      <c r="E126" s="63">
        <v>0.122819</v>
      </c>
      <c r="F126" s="63">
        <v>0.122819</v>
      </c>
      <c r="G126" s="63">
        <v>0.122819</v>
      </c>
      <c r="H126" s="63">
        <v>0.122819</v>
      </c>
      <c r="I126" s="63">
        <v>0.122819</v>
      </c>
      <c r="J126" s="63">
        <v>0.122819</v>
      </c>
      <c r="K126" s="63">
        <v>0.122819</v>
      </c>
      <c r="L126" s="63">
        <v>0.122819</v>
      </c>
      <c r="M126" s="63">
        <v>0.122819</v>
      </c>
      <c r="N126" s="63">
        <v>0.122819</v>
      </c>
      <c r="O126" s="63">
        <v>0.122819</v>
      </c>
      <c r="P126" s="63">
        <v>0.122819</v>
      </c>
      <c r="Q126" s="63">
        <v>0.122819</v>
      </c>
      <c r="R126" s="63">
        <v>0.122819</v>
      </c>
      <c r="S126" s="63">
        <v>0.122819</v>
      </c>
      <c r="T126" s="63">
        <v>0.122819</v>
      </c>
      <c r="U126" s="63">
        <v>0.122819</v>
      </c>
      <c r="V126" s="63">
        <v>0.122819</v>
      </c>
      <c r="W126" s="63">
        <v>0.122819</v>
      </c>
      <c r="X126" s="63">
        <v>0.122819</v>
      </c>
      <c r="Y126" s="63">
        <v>0.122819</v>
      </c>
      <c r="Z126" s="63">
        <v>0.122819</v>
      </c>
      <c r="AA126" s="63">
        <v>0.122819</v>
      </c>
      <c r="AB126" s="63">
        <v>0.122819</v>
      </c>
      <c r="AC126" s="63">
        <v>0.122819</v>
      </c>
      <c r="AD126" s="63">
        <v>0.122819</v>
      </c>
      <c r="AE126" s="63">
        <v>0.122819</v>
      </c>
      <c r="AF126" s="63">
        <v>0.122819</v>
      </c>
      <c r="AG126" s="64">
        <v>0</v>
      </c>
    </row>
    <row r="127" spans="1:33" ht="15" customHeight="1">
      <c r="A127" s="66" t="s">
        <v>137</v>
      </c>
      <c r="B127" s="62" t="s">
        <v>52</v>
      </c>
      <c r="C127" s="63">
        <v>0.21310299999999999</v>
      </c>
      <c r="D127" s="63">
        <v>0.15362899999999999</v>
      </c>
      <c r="E127" s="63">
        <v>0.13861699999999999</v>
      </c>
      <c r="F127" s="63">
        <v>0.141597</v>
      </c>
      <c r="G127" s="63">
        <v>0.131718</v>
      </c>
      <c r="H127" s="63">
        <v>0.136522</v>
      </c>
      <c r="I127" s="63">
        <v>0.14977699999999999</v>
      </c>
      <c r="J127" s="63">
        <v>0.15842100000000001</v>
      </c>
      <c r="K127" s="63">
        <v>0.15986</v>
      </c>
      <c r="L127" s="63">
        <v>0.16738</v>
      </c>
      <c r="M127" s="63">
        <v>0.15909000000000001</v>
      </c>
      <c r="N127" s="63">
        <v>0.16367000000000001</v>
      </c>
      <c r="O127" s="63">
        <v>0.156856</v>
      </c>
      <c r="P127" s="63">
        <v>0.16192400000000001</v>
      </c>
      <c r="Q127" s="63">
        <v>0.15893499999999999</v>
      </c>
      <c r="R127" s="63">
        <v>0.15853500000000001</v>
      </c>
      <c r="S127" s="63">
        <v>0.153336</v>
      </c>
      <c r="T127" s="63">
        <v>0.155448</v>
      </c>
      <c r="U127" s="63">
        <v>0.156248</v>
      </c>
      <c r="V127" s="63">
        <v>0.15803400000000001</v>
      </c>
      <c r="W127" s="63">
        <v>0.15296499999999999</v>
      </c>
      <c r="X127" s="63">
        <v>0.152778</v>
      </c>
      <c r="Y127" s="63">
        <v>0.153499</v>
      </c>
      <c r="Z127" s="63">
        <v>0.15315100000000001</v>
      </c>
      <c r="AA127" s="63">
        <v>0.149039</v>
      </c>
      <c r="AB127" s="63">
        <v>0.14888199999999999</v>
      </c>
      <c r="AC127" s="63">
        <v>0.14860400000000001</v>
      </c>
      <c r="AD127" s="63">
        <v>0.149149</v>
      </c>
      <c r="AE127" s="63">
        <v>0.149446</v>
      </c>
      <c r="AF127" s="63">
        <v>0.14982300000000001</v>
      </c>
      <c r="AG127" s="64">
        <v>-1.2075000000000001E-2</v>
      </c>
    </row>
    <row r="128" spans="1:33" ht="15" customHeight="1">
      <c r="A128" s="66" t="s">
        <v>136</v>
      </c>
      <c r="B128" s="40" t="s">
        <v>40</v>
      </c>
      <c r="C128" s="39">
        <v>36.904991000000003</v>
      </c>
      <c r="D128" s="39">
        <v>36.791252</v>
      </c>
      <c r="E128" s="39">
        <v>37.060307000000002</v>
      </c>
      <c r="F128" s="39">
        <v>36.651817000000001</v>
      </c>
      <c r="G128" s="39">
        <v>36.393844999999999</v>
      </c>
      <c r="H128" s="39">
        <v>36.188220999999999</v>
      </c>
      <c r="I128" s="39">
        <v>36.019474000000002</v>
      </c>
      <c r="J128" s="39">
        <v>35.834899999999998</v>
      </c>
      <c r="K128" s="39">
        <v>35.810828999999998</v>
      </c>
      <c r="L128" s="39">
        <v>35.806137</v>
      </c>
      <c r="M128" s="39">
        <v>35.838859999999997</v>
      </c>
      <c r="N128" s="39">
        <v>35.92577</v>
      </c>
      <c r="O128" s="39">
        <v>35.875587000000003</v>
      </c>
      <c r="P128" s="39">
        <v>35.892899</v>
      </c>
      <c r="Q128" s="39">
        <v>35.960098000000002</v>
      </c>
      <c r="R128" s="39">
        <v>36.090538000000002</v>
      </c>
      <c r="S128" s="39">
        <v>36.231667000000002</v>
      </c>
      <c r="T128" s="39">
        <v>36.377986999999997</v>
      </c>
      <c r="U128" s="39">
        <v>36.569256000000003</v>
      </c>
      <c r="V128" s="39">
        <v>36.712676999999999</v>
      </c>
      <c r="W128" s="39">
        <v>36.888474000000002</v>
      </c>
      <c r="X128" s="39">
        <v>37.064715999999997</v>
      </c>
      <c r="Y128" s="39">
        <v>37.261130999999999</v>
      </c>
      <c r="Z128" s="39">
        <v>37.454197000000001</v>
      </c>
      <c r="AA128" s="39">
        <v>37.644736999999999</v>
      </c>
      <c r="AB128" s="39">
        <v>37.868515000000002</v>
      </c>
      <c r="AC128" s="39">
        <v>38.093463999999997</v>
      </c>
      <c r="AD128" s="39">
        <v>38.319977000000002</v>
      </c>
      <c r="AE128" s="39">
        <v>38.548191000000003</v>
      </c>
      <c r="AF128" s="39">
        <v>38.877285000000001</v>
      </c>
      <c r="AG128" s="38">
        <v>1.797E-3</v>
      </c>
    </row>
    <row r="129" spans="1:33" ht="15" customHeight="1"/>
    <row r="130" spans="1:33" ht="15" customHeight="1">
      <c r="B130" s="40" t="s">
        <v>53</v>
      </c>
    </row>
    <row r="131" spans="1:33" ht="15" customHeight="1">
      <c r="A131" s="66" t="s">
        <v>135</v>
      </c>
      <c r="B131" s="62" t="s">
        <v>400</v>
      </c>
      <c r="C131" s="63">
        <v>4.1896500000000003</v>
      </c>
      <c r="D131" s="63">
        <v>4.3384549999999997</v>
      </c>
      <c r="E131" s="63">
        <v>4.4855130000000001</v>
      </c>
      <c r="F131" s="63">
        <v>4.461042</v>
      </c>
      <c r="G131" s="63">
        <v>4.5345250000000004</v>
      </c>
      <c r="H131" s="63">
        <v>4.5990539999999998</v>
      </c>
      <c r="I131" s="63">
        <v>4.6379419999999998</v>
      </c>
      <c r="J131" s="63">
        <v>4.6619570000000001</v>
      </c>
      <c r="K131" s="63">
        <v>4.6636769999999999</v>
      </c>
      <c r="L131" s="63">
        <v>4.6771339999999997</v>
      </c>
      <c r="M131" s="63">
        <v>4.7170230000000002</v>
      </c>
      <c r="N131" s="63">
        <v>4.7911049999999999</v>
      </c>
      <c r="O131" s="63">
        <v>4.835604</v>
      </c>
      <c r="P131" s="63">
        <v>4.8558729999999999</v>
      </c>
      <c r="Q131" s="63">
        <v>4.8765710000000002</v>
      </c>
      <c r="R131" s="63">
        <v>4.9049209999999999</v>
      </c>
      <c r="S131" s="63">
        <v>4.9365220000000001</v>
      </c>
      <c r="T131" s="63">
        <v>4.9607720000000004</v>
      </c>
      <c r="U131" s="63">
        <v>4.989331</v>
      </c>
      <c r="V131" s="63">
        <v>5.0015960000000002</v>
      </c>
      <c r="W131" s="63">
        <v>5.0193310000000002</v>
      </c>
      <c r="X131" s="63">
        <v>5.0440170000000002</v>
      </c>
      <c r="Y131" s="63">
        <v>5.0829829999999996</v>
      </c>
      <c r="Z131" s="63">
        <v>5.084746</v>
      </c>
      <c r="AA131" s="63">
        <v>5.0935129999999997</v>
      </c>
      <c r="AB131" s="63">
        <v>5.1504960000000004</v>
      </c>
      <c r="AC131" s="63">
        <v>5.1735519999999999</v>
      </c>
      <c r="AD131" s="63">
        <v>5.1448039999999997</v>
      </c>
      <c r="AE131" s="63">
        <v>5.1486029999999996</v>
      </c>
      <c r="AF131" s="63">
        <v>5.2146999999999997</v>
      </c>
      <c r="AG131" s="64">
        <v>7.5760000000000003E-3</v>
      </c>
    </row>
    <row r="132" spans="1:33" ht="15" customHeight="1">
      <c r="A132" s="66" t="s">
        <v>134</v>
      </c>
      <c r="B132" s="62" t="s">
        <v>397</v>
      </c>
      <c r="C132" s="63">
        <v>16.197783999999999</v>
      </c>
      <c r="D132" s="63">
        <v>16.407409999999999</v>
      </c>
      <c r="E132" s="63">
        <v>16.539269999999998</v>
      </c>
      <c r="F132" s="63">
        <v>16.464456999999999</v>
      </c>
      <c r="G132" s="63">
        <v>16.357529</v>
      </c>
      <c r="H132" s="63">
        <v>16.225603</v>
      </c>
      <c r="I132" s="63">
        <v>16.074090999999999</v>
      </c>
      <c r="J132" s="63">
        <v>15.929655</v>
      </c>
      <c r="K132" s="63">
        <v>15.795033</v>
      </c>
      <c r="L132" s="63">
        <v>15.689336000000001</v>
      </c>
      <c r="M132" s="63">
        <v>15.608176</v>
      </c>
      <c r="N132" s="63">
        <v>15.517878</v>
      </c>
      <c r="O132" s="63">
        <v>15.451266</v>
      </c>
      <c r="P132" s="63">
        <v>15.373913</v>
      </c>
      <c r="Q132" s="63">
        <v>15.290965</v>
      </c>
      <c r="R132" s="63">
        <v>15.220361</v>
      </c>
      <c r="S132" s="63">
        <v>15.169581000000001</v>
      </c>
      <c r="T132" s="63">
        <v>15.132666</v>
      </c>
      <c r="U132" s="63">
        <v>15.119859999999999</v>
      </c>
      <c r="V132" s="63">
        <v>15.119605</v>
      </c>
      <c r="W132" s="63">
        <v>15.123998</v>
      </c>
      <c r="X132" s="63">
        <v>15.138477</v>
      </c>
      <c r="Y132" s="63">
        <v>15.157465999999999</v>
      </c>
      <c r="Z132" s="63">
        <v>15.189621000000001</v>
      </c>
      <c r="AA132" s="63">
        <v>15.236579000000001</v>
      </c>
      <c r="AB132" s="63">
        <v>15.30983</v>
      </c>
      <c r="AC132" s="63">
        <v>15.394181</v>
      </c>
      <c r="AD132" s="63">
        <v>15.478707</v>
      </c>
      <c r="AE132" s="63">
        <v>15.572911</v>
      </c>
      <c r="AF132" s="63">
        <v>15.694100000000001</v>
      </c>
      <c r="AG132" s="64">
        <v>-1.0889999999999999E-3</v>
      </c>
    </row>
    <row r="133" spans="1:33" ht="15" customHeight="1">
      <c r="A133" s="66" t="s">
        <v>133</v>
      </c>
      <c r="B133" s="62" t="s">
        <v>405</v>
      </c>
      <c r="C133" s="63">
        <v>3.0771E-2</v>
      </c>
      <c r="D133" s="63">
        <v>3.3196999999999997E-2</v>
      </c>
      <c r="E133" s="63">
        <v>3.4623000000000001E-2</v>
      </c>
      <c r="F133" s="63">
        <v>3.4327999999999997E-2</v>
      </c>
      <c r="G133" s="63">
        <v>3.3800999999999998E-2</v>
      </c>
      <c r="H133" s="63">
        <v>3.2973000000000002E-2</v>
      </c>
      <c r="I133" s="63">
        <v>3.1905000000000003E-2</v>
      </c>
      <c r="J133" s="63">
        <v>3.0835000000000001E-2</v>
      </c>
      <c r="K133" s="63">
        <v>2.9769E-2</v>
      </c>
      <c r="L133" s="63">
        <v>2.8677000000000001E-2</v>
      </c>
      <c r="M133" s="63">
        <v>2.7671000000000001E-2</v>
      </c>
      <c r="N133" s="63">
        <v>2.6620999999999999E-2</v>
      </c>
      <c r="O133" s="63">
        <v>2.5746000000000002E-2</v>
      </c>
      <c r="P133" s="63">
        <v>2.4923000000000001E-2</v>
      </c>
      <c r="Q133" s="63">
        <v>2.4219999999999998E-2</v>
      </c>
      <c r="R133" s="63">
        <v>2.3650999999999998E-2</v>
      </c>
      <c r="S133" s="63">
        <v>2.3205E-2</v>
      </c>
      <c r="T133" s="63">
        <v>2.2872E-2</v>
      </c>
      <c r="U133" s="63">
        <v>2.2807000000000001E-2</v>
      </c>
      <c r="V133" s="63">
        <v>2.2678E-2</v>
      </c>
      <c r="W133" s="63">
        <v>2.2692E-2</v>
      </c>
      <c r="X133" s="63">
        <v>2.2463E-2</v>
      </c>
      <c r="Y133" s="63">
        <v>2.2592000000000001E-2</v>
      </c>
      <c r="Z133" s="63">
        <v>2.3056E-2</v>
      </c>
      <c r="AA133" s="63">
        <v>2.3303999999999998E-2</v>
      </c>
      <c r="AB133" s="63">
        <v>2.3588000000000001E-2</v>
      </c>
      <c r="AC133" s="63">
        <v>2.3895E-2</v>
      </c>
      <c r="AD133" s="63">
        <v>2.4275000000000001E-2</v>
      </c>
      <c r="AE133" s="63">
        <v>2.4635000000000001E-2</v>
      </c>
      <c r="AF133" s="63">
        <v>2.5124E-2</v>
      </c>
      <c r="AG133" s="64">
        <v>-6.9670000000000001E-3</v>
      </c>
    </row>
    <row r="134" spans="1:33" ht="15" customHeight="1">
      <c r="A134" s="66" t="s">
        <v>132</v>
      </c>
      <c r="B134" s="62" t="s">
        <v>406</v>
      </c>
      <c r="C134" s="63">
        <v>2.8553959999999998</v>
      </c>
      <c r="D134" s="63">
        <v>3.184402</v>
      </c>
      <c r="E134" s="63">
        <v>3.3741989999999999</v>
      </c>
      <c r="F134" s="63">
        <v>3.444509</v>
      </c>
      <c r="G134" s="63">
        <v>3.5047869999999999</v>
      </c>
      <c r="H134" s="63">
        <v>3.545804</v>
      </c>
      <c r="I134" s="63">
        <v>3.571942</v>
      </c>
      <c r="J134" s="63">
        <v>3.6048990000000001</v>
      </c>
      <c r="K134" s="63">
        <v>3.6338159999999999</v>
      </c>
      <c r="L134" s="63">
        <v>3.6687609999999999</v>
      </c>
      <c r="M134" s="63">
        <v>3.691433</v>
      </c>
      <c r="N134" s="63">
        <v>3.719665</v>
      </c>
      <c r="O134" s="63">
        <v>3.7342070000000001</v>
      </c>
      <c r="P134" s="63">
        <v>3.730013</v>
      </c>
      <c r="Q134" s="63">
        <v>3.739274</v>
      </c>
      <c r="R134" s="63">
        <v>3.7503639999999998</v>
      </c>
      <c r="S134" s="63">
        <v>3.7693490000000001</v>
      </c>
      <c r="T134" s="63">
        <v>3.7876669999999999</v>
      </c>
      <c r="U134" s="63">
        <v>3.814492</v>
      </c>
      <c r="V134" s="63">
        <v>3.844363</v>
      </c>
      <c r="W134" s="63">
        <v>3.8668260000000001</v>
      </c>
      <c r="X134" s="63">
        <v>3.894412</v>
      </c>
      <c r="Y134" s="63">
        <v>3.9234089999999999</v>
      </c>
      <c r="Z134" s="63">
        <v>3.948118</v>
      </c>
      <c r="AA134" s="63">
        <v>3.9816509999999998</v>
      </c>
      <c r="AB134" s="63">
        <v>4.016813</v>
      </c>
      <c r="AC134" s="63">
        <v>4.0494180000000002</v>
      </c>
      <c r="AD134" s="63">
        <v>4.0796539999999997</v>
      </c>
      <c r="AE134" s="63">
        <v>4.1128400000000003</v>
      </c>
      <c r="AF134" s="63">
        <v>4.1581650000000003</v>
      </c>
      <c r="AG134" s="64">
        <v>1.3044999999999999E-2</v>
      </c>
    </row>
    <row r="135" spans="1:33" ht="15" customHeight="1">
      <c r="A135" s="66" t="s">
        <v>131</v>
      </c>
      <c r="B135" s="62" t="s">
        <v>410</v>
      </c>
      <c r="C135" s="63">
        <v>3.274E-3</v>
      </c>
      <c r="D135" s="63">
        <v>3.1640000000000001E-3</v>
      </c>
      <c r="E135" s="63">
        <v>3.7169999999999998E-3</v>
      </c>
      <c r="F135" s="63">
        <v>3.418E-3</v>
      </c>
      <c r="G135" s="63">
        <v>3.3189999999999999E-3</v>
      </c>
      <c r="H135" s="63">
        <v>3.2039999999999998E-3</v>
      </c>
      <c r="I135" s="63">
        <v>3.1549999999999998E-3</v>
      </c>
      <c r="J135" s="63">
        <v>3.1180000000000001E-3</v>
      </c>
      <c r="K135" s="63">
        <v>3.094E-3</v>
      </c>
      <c r="L135" s="63">
        <v>3.0999999999999999E-3</v>
      </c>
      <c r="M135" s="63">
        <v>3.0490000000000001E-3</v>
      </c>
      <c r="N135" s="63">
        <v>2.9550000000000002E-3</v>
      </c>
      <c r="O135" s="63">
        <v>2.947E-3</v>
      </c>
      <c r="P135" s="63">
        <v>2.941E-3</v>
      </c>
      <c r="Q135" s="63">
        <v>2.931E-3</v>
      </c>
      <c r="R135" s="63">
        <v>2.918E-3</v>
      </c>
      <c r="S135" s="63">
        <v>2.8879999999999999E-3</v>
      </c>
      <c r="T135" s="63">
        <v>2.8670000000000002E-3</v>
      </c>
      <c r="U135" s="63">
        <v>2.8600000000000001E-3</v>
      </c>
      <c r="V135" s="63">
        <v>2.8210000000000002E-3</v>
      </c>
      <c r="W135" s="63">
        <v>2.7950000000000002E-3</v>
      </c>
      <c r="X135" s="63">
        <v>2.784E-3</v>
      </c>
      <c r="Y135" s="63">
        <v>2.748E-3</v>
      </c>
      <c r="Z135" s="63">
        <v>2.7130000000000001E-3</v>
      </c>
      <c r="AA135" s="63">
        <v>2.7100000000000002E-3</v>
      </c>
      <c r="AB135" s="63">
        <v>2.689E-3</v>
      </c>
      <c r="AC135" s="63">
        <v>2.6909999999999998E-3</v>
      </c>
      <c r="AD135" s="63">
        <v>2.6949999999999999E-3</v>
      </c>
      <c r="AE135" s="63">
        <v>2.6840000000000002E-3</v>
      </c>
      <c r="AF135" s="63">
        <v>2.6949999999999999E-3</v>
      </c>
      <c r="AG135" s="64">
        <v>-6.6889999999999996E-3</v>
      </c>
    </row>
    <row r="136" spans="1:33" ht="15" customHeight="1">
      <c r="A136" s="66" t="s">
        <v>130</v>
      </c>
      <c r="B136" s="62" t="s">
        <v>395</v>
      </c>
      <c r="C136" s="63">
        <v>8.3388550000000006</v>
      </c>
      <c r="D136" s="63">
        <v>8.2723739999999992</v>
      </c>
      <c r="E136" s="63">
        <v>8.3065829999999998</v>
      </c>
      <c r="F136" s="63">
        <v>8.2026079999999997</v>
      </c>
      <c r="G136" s="63">
        <v>8.1431640000000005</v>
      </c>
      <c r="H136" s="63">
        <v>8.0690159999999995</v>
      </c>
      <c r="I136" s="63">
        <v>7.9759089999999997</v>
      </c>
      <c r="J136" s="63">
        <v>7.9077219999999997</v>
      </c>
      <c r="K136" s="63">
        <v>7.824973</v>
      </c>
      <c r="L136" s="63">
        <v>7.7481450000000001</v>
      </c>
      <c r="M136" s="63">
        <v>7.6687630000000002</v>
      </c>
      <c r="N136" s="63">
        <v>7.612609</v>
      </c>
      <c r="O136" s="63">
        <v>7.5563940000000001</v>
      </c>
      <c r="P136" s="63">
        <v>7.4797079999999996</v>
      </c>
      <c r="Q136" s="63">
        <v>7.4144930000000002</v>
      </c>
      <c r="R136" s="63">
        <v>7.3575920000000004</v>
      </c>
      <c r="S136" s="63">
        <v>7.3101880000000001</v>
      </c>
      <c r="T136" s="63">
        <v>7.2733449999999999</v>
      </c>
      <c r="U136" s="63">
        <v>7.2455420000000004</v>
      </c>
      <c r="V136" s="63">
        <v>7.2223600000000001</v>
      </c>
      <c r="W136" s="63">
        <v>7.1952670000000003</v>
      </c>
      <c r="X136" s="63">
        <v>7.1764429999999999</v>
      </c>
      <c r="Y136" s="63">
        <v>7.1601290000000004</v>
      </c>
      <c r="Z136" s="63">
        <v>7.1318859999999997</v>
      </c>
      <c r="AA136" s="63">
        <v>7.1057540000000001</v>
      </c>
      <c r="AB136" s="63">
        <v>7.0993389999999996</v>
      </c>
      <c r="AC136" s="63">
        <v>7.0831739999999996</v>
      </c>
      <c r="AD136" s="63">
        <v>7.055358</v>
      </c>
      <c r="AE136" s="63">
        <v>7.0335109999999998</v>
      </c>
      <c r="AF136" s="63">
        <v>7.0359239999999996</v>
      </c>
      <c r="AG136" s="64">
        <v>-5.8409999999999998E-3</v>
      </c>
    </row>
    <row r="137" spans="1:33" ht="15" customHeight="1">
      <c r="A137" s="66" t="s">
        <v>129</v>
      </c>
      <c r="B137" s="62" t="s">
        <v>9</v>
      </c>
      <c r="C137" s="63">
        <v>0.63429999999999997</v>
      </c>
      <c r="D137" s="63">
        <v>0.81935899999999995</v>
      </c>
      <c r="E137" s="63">
        <v>0.595051</v>
      </c>
      <c r="F137" s="63">
        <v>0.59298799999999996</v>
      </c>
      <c r="G137" s="63">
        <v>0.59597900000000004</v>
      </c>
      <c r="H137" s="63">
        <v>0.59007900000000002</v>
      </c>
      <c r="I137" s="63">
        <v>0.57769099999999995</v>
      </c>
      <c r="J137" s="63">
        <v>0.57317499999999999</v>
      </c>
      <c r="K137" s="63">
        <v>0.57231100000000001</v>
      </c>
      <c r="L137" s="63">
        <v>0.569913</v>
      </c>
      <c r="M137" s="63">
        <v>0.56906999999999996</v>
      </c>
      <c r="N137" s="63">
        <v>0.57727600000000001</v>
      </c>
      <c r="O137" s="63">
        <v>0.57676300000000003</v>
      </c>
      <c r="P137" s="63">
        <v>0.57561600000000002</v>
      </c>
      <c r="Q137" s="63">
        <v>0.57646200000000003</v>
      </c>
      <c r="R137" s="63">
        <v>0.57604200000000005</v>
      </c>
      <c r="S137" s="63">
        <v>0.57654499999999997</v>
      </c>
      <c r="T137" s="63">
        <v>0.576067</v>
      </c>
      <c r="U137" s="63">
        <v>0.57784199999999997</v>
      </c>
      <c r="V137" s="63">
        <v>0.55757900000000005</v>
      </c>
      <c r="W137" s="63">
        <v>0.55362299999999998</v>
      </c>
      <c r="X137" s="63">
        <v>0.55239700000000003</v>
      </c>
      <c r="Y137" s="63">
        <v>0.54277200000000003</v>
      </c>
      <c r="Z137" s="63">
        <v>0.53325</v>
      </c>
      <c r="AA137" s="63">
        <v>0.52900400000000003</v>
      </c>
      <c r="AB137" s="63">
        <v>0.52243799999999996</v>
      </c>
      <c r="AC137" s="63">
        <v>0.52166500000000005</v>
      </c>
      <c r="AD137" s="63">
        <v>0.52195800000000003</v>
      </c>
      <c r="AE137" s="63">
        <v>0.51994200000000002</v>
      </c>
      <c r="AF137" s="63">
        <v>0.52127699999999999</v>
      </c>
      <c r="AG137" s="64">
        <v>-6.744E-3</v>
      </c>
    </row>
    <row r="138" spans="1:33" ht="15" customHeight="1">
      <c r="A138" s="66" t="s">
        <v>128</v>
      </c>
      <c r="B138" s="62" t="s">
        <v>42</v>
      </c>
      <c r="C138" s="63">
        <v>0.58365599999999995</v>
      </c>
      <c r="D138" s="63">
        <v>0.56377699999999997</v>
      </c>
      <c r="E138" s="63">
        <v>0.63090000000000002</v>
      </c>
      <c r="F138" s="63">
        <v>0.55000000000000004</v>
      </c>
      <c r="G138" s="63">
        <v>0.55000000000000004</v>
      </c>
      <c r="H138" s="63">
        <v>0.55000000000000004</v>
      </c>
      <c r="I138" s="63">
        <v>0.55000000000000004</v>
      </c>
      <c r="J138" s="63">
        <v>0.55000000000000004</v>
      </c>
      <c r="K138" s="63">
        <v>0.55000000000000004</v>
      </c>
      <c r="L138" s="63">
        <v>0.55000000000000004</v>
      </c>
      <c r="M138" s="63">
        <v>0.55000000000000004</v>
      </c>
      <c r="N138" s="63">
        <v>0.55000000000000004</v>
      </c>
      <c r="O138" s="63">
        <v>0.55000000000000004</v>
      </c>
      <c r="P138" s="63">
        <v>0.55000000000000004</v>
      </c>
      <c r="Q138" s="63">
        <v>0.55000000000000004</v>
      </c>
      <c r="R138" s="63">
        <v>0.55000000000000004</v>
      </c>
      <c r="S138" s="63">
        <v>0.55000000000000004</v>
      </c>
      <c r="T138" s="63">
        <v>0.55000000000000004</v>
      </c>
      <c r="U138" s="63">
        <v>0.55000000000000004</v>
      </c>
      <c r="V138" s="63">
        <v>0.55000000000000004</v>
      </c>
      <c r="W138" s="63">
        <v>0.55000000000000004</v>
      </c>
      <c r="X138" s="63">
        <v>0.55000000000000004</v>
      </c>
      <c r="Y138" s="63">
        <v>0.55000000000000004</v>
      </c>
      <c r="Z138" s="63">
        <v>0.55000000000000004</v>
      </c>
      <c r="AA138" s="63">
        <v>0.55000000000000004</v>
      </c>
      <c r="AB138" s="63">
        <v>0.55000000000000004</v>
      </c>
      <c r="AC138" s="63">
        <v>0.55000000000000004</v>
      </c>
      <c r="AD138" s="63">
        <v>0.55000000000000004</v>
      </c>
      <c r="AE138" s="63">
        <v>0.55000000000000004</v>
      </c>
      <c r="AF138" s="63">
        <v>0.55000000000000004</v>
      </c>
      <c r="AG138" s="64">
        <v>-2.0460000000000001E-3</v>
      </c>
    </row>
    <row r="139" spans="1:33" ht="15" customHeight="1">
      <c r="A139" s="66" t="s">
        <v>127</v>
      </c>
      <c r="B139" s="62" t="s">
        <v>411</v>
      </c>
      <c r="C139" s="63">
        <v>3.2359979999999999</v>
      </c>
      <c r="D139" s="63">
        <v>3.1649370000000001</v>
      </c>
      <c r="E139" s="63">
        <v>3.2296309999999999</v>
      </c>
      <c r="F139" s="63">
        <v>3.28973</v>
      </c>
      <c r="G139" s="63">
        <v>3.3039689999999999</v>
      </c>
      <c r="H139" s="63">
        <v>3.3080530000000001</v>
      </c>
      <c r="I139" s="63">
        <v>3.3075749999999999</v>
      </c>
      <c r="J139" s="63">
        <v>3.3491610000000001</v>
      </c>
      <c r="K139" s="63">
        <v>3.377739</v>
      </c>
      <c r="L139" s="63">
        <v>3.4035790000000001</v>
      </c>
      <c r="M139" s="63">
        <v>3.4107759999999998</v>
      </c>
      <c r="N139" s="63">
        <v>3.4437850000000001</v>
      </c>
      <c r="O139" s="63">
        <v>3.456658</v>
      </c>
      <c r="P139" s="63">
        <v>3.46292</v>
      </c>
      <c r="Q139" s="63">
        <v>3.463597</v>
      </c>
      <c r="R139" s="63">
        <v>3.4701870000000001</v>
      </c>
      <c r="S139" s="63">
        <v>3.4958619999999998</v>
      </c>
      <c r="T139" s="63">
        <v>3.5015390000000002</v>
      </c>
      <c r="U139" s="63">
        <v>3.513722</v>
      </c>
      <c r="V139" s="63">
        <v>3.4810970000000001</v>
      </c>
      <c r="W139" s="63">
        <v>3.489849</v>
      </c>
      <c r="X139" s="63">
        <v>3.4829180000000002</v>
      </c>
      <c r="Y139" s="63">
        <v>3.4680209999999998</v>
      </c>
      <c r="Z139" s="63">
        <v>3.463028</v>
      </c>
      <c r="AA139" s="63">
        <v>3.4448300000000001</v>
      </c>
      <c r="AB139" s="63">
        <v>3.4367740000000002</v>
      </c>
      <c r="AC139" s="63">
        <v>3.4263530000000002</v>
      </c>
      <c r="AD139" s="63">
        <v>3.4405869999999998</v>
      </c>
      <c r="AE139" s="63">
        <v>3.4523769999999998</v>
      </c>
      <c r="AF139" s="63">
        <v>3.451317</v>
      </c>
      <c r="AG139" s="64">
        <v>2.2239999999999998E-3</v>
      </c>
    </row>
    <row r="140" spans="1:33" ht="15" customHeight="1">
      <c r="A140" s="66" t="s">
        <v>126</v>
      </c>
      <c r="B140" s="62" t="s">
        <v>37</v>
      </c>
      <c r="C140" s="63">
        <v>36.038910000000001</v>
      </c>
      <c r="D140" s="63">
        <v>36.753880000000002</v>
      </c>
      <c r="E140" s="63">
        <v>37.164864000000001</v>
      </c>
      <c r="F140" s="63">
        <v>37.008750999999997</v>
      </c>
      <c r="G140" s="63">
        <v>36.993271</v>
      </c>
      <c r="H140" s="63">
        <v>36.890811999999997</v>
      </c>
      <c r="I140" s="63">
        <v>36.698303000000003</v>
      </c>
      <c r="J140" s="63">
        <v>36.579684999999998</v>
      </c>
      <c r="K140" s="63">
        <v>36.420642999999998</v>
      </c>
      <c r="L140" s="63">
        <v>36.309967</v>
      </c>
      <c r="M140" s="63">
        <v>36.218291999999998</v>
      </c>
      <c r="N140" s="63">
        <v>36.215271000000001</v>
      </c>
      <c r="O140" s="63">
        <v>36.163837000000001</v>
      </c>
      <c r="P140" s="63">
        <v>36.030982999999999</v>
      </c>
      <c r="Q140" s="63">
        <v>35.914290999999999</v>
      </c>
      <c r="R140" s="63">
        <v>35.832386</v>
      </c>
      <c r="S140" s="63">
        <v>35.810935999999998</v>
      </c>
      <c r="T140" s="63">
        <v>35.78492</v>
      </c>
      <c r="U140" s="63">
        <v>35.813648000000001</v>
      </c>
      <c r="V140" s="63">
        <v>35.779423000000001</v>
      </c>
      <c r="W140" s="63">
        <v>35.801689000000003</v>
      </c>
      <c r="X140" s="63">
        <v>35.841450000000002</v>
      </c>
      <c r="Y140" s="63">
        <v>35.887526999999999</v>
      </c>
      <c r="Z140" s="63">
        <v>35.903362000000001</v>
      </c>
      <c r="AA140" s="63">
        <v>35.944037999999999</v>
      </c>
      <c r="AB140" s="63">
        <v>36.088379000000003</v>
      </c>
      <c r="AC140" s="63">
        <v>36.201031</v>
      </c>
      <c r="AD140" s="63">
        <v>36.273761999999998</v>
      </c>
      <c r="AE140" s="63">
        <v>36.392868</v>
      </c>
      <c r="AF140" s="63">
        <v>36.628180999999998</v>
      </c>
      <c r="AG140" s="64">
        <v>5.5900000000000004E-4</v>
      </c>
    </row>
    <row r="141" spans="1:33">
      <c r="A141" s="66" t="s">
        <v>125</v>
      </c>
      <c r="B141" s="62" t="s">
        <v>5</v>
      </c>
      <c r="C141" s="63">
        <v>28.404395999999998</v>
      </c>
      <c r="D141" s="63">
        <v>28.170382</v>
      </c>
      <c r="E141" s="63">
        <v>28.136251000000001</v>
      </c>
      <c r="F141" s="63">
        <v>28.115508999999999</v>
      </c>
      <c r="G141" s="63">
        <v>27.876650000000001</v>
      </c>
      <c r="H141" s="63">
        <v>27.799347000000001</v>
      </c>
      <c r="I141" s="63">
        <v>27.540507999999999</v>
      </c>
      <c r="J141" s="63">
        <v>27.736162</v>
      </c>
      <c r="K141" s="63">
        <v>27.594816000000002</v>
      </c>
      <c r="L141" s="63">
        <v>27.346786000000002</v>
      </c>
      <c r="M141" s="63">
        <v>27.195747000000001</v>
      </c>
      <c r="N141" s="63">
        <v>27.145883999999999</v>
      </c>
      <c r="O141" s="63">
        <v>27.309103</v>
      </c>
      <c r="P141" s="63">
        <v>27.074121000000002</v>
      </c>
      <c r="Q141" s="63">
        <v>26.827745</v>
      </c>
      <c r="R141" s="63">
        <v>26.759623000000001</v>
      </c>
      <c r="S141" s="63">
        <v>26.911055000000001</v>
      </c>
      <c r="T141" s="63">
        <v>27.096613000000001</v>
      </c>
      <c r="U141" s="63">
        <v>27.283936000000001</v>
      </c>
      <c r="V141" s="63">
        <v>27.470044999999999</v>
      </c>
      <c r="W141" s="63">
        <v>27.577456999999999</v>
      </c>
      <c r="X141" s="63">
        <v>27.732101</v>
      </c>
      <c r="Y141" s="63">
        <v>27.968945000000001</v>
      </c>
      <c r="Z141" s="63">
        <v>28.10887</v>
      </c>
      <c r="AA141" s="63">
        <v>28.256184000000001</v>
      </c>
      <c r="AB141" s="63">
        <v>28.493497999999999</v>
      </c>
      <c r="AC141" s="63">
        <v>28.712821999999999</v>
      </c>
      <c r="AD141" s="63">
        <v>28.890630999999999</v>
      </c>
      <c r="AE141" s="63">
        <v>29.052447999999998</v>
      </c>
      <c r="AF141" s="63">
        <v>29.343402999999999</v>
      </c>
      <c r="AG141" s="64">
        <v>1.122E-3</v>
      </c>
    </row>
    <row r="142" spans="1:33">
      <c r="A142" s="66" t="s">
        <v>124</v>
      </c>
      <c r="B142" s="62" t="s">
        <v>43</v>
      </c>
      <c r="C142" s="63">
        <v>0</v>
      </c>
      <c r="D142" s="63">
        <v>0</v>
      </c>
      <c r="E142" s="63">
        <v>0</v>
      </c>
      <c r="F142" s="63">
        <v>0</v>
      </c>
      <c r="G142" s="63">
        <v>0</v>
      </c>
      <c r="H142" s="63">
        <v>0</v>
      </c>
      <c r="I142" s="63">
        <v>0</v>
      </c>
      <c r="J142" s="63">
        <v>0</v>
      </c>
      <c r="K142" s="63">
        <v>0</v>
      </c>
      <c r="L142" s="63">
        <v>0</v>
      </c>
      <c r="M142" s="63">
        <v>0</v>
      </c>
      <c r="N142" s="63">
        <v>0</v>
      </c>
      <c r="O142" s="63">
        <v>0</v>
      </c>
      <c r="P142" s="63">
        <v>0</v>
      </c>
      <c r="Q142" s="63">
        <v>0</v>
      </c>
      <c r="R142" s="63">
        <v>0</v>
      </c>
      <c r="S142" s="63">
        <v>0</v>
      </c>
      <c r="T142" s="63">
        <v>0</v>
      </c>
      <c r="U142" s="63">
        <v>0</v>
      </c>
      <c r="V142" s="63">
        <v>0</v>
      </c>
      <c r="W142" s="63">
        <v>0</v>
      </c>
      <c r="X142" s="63">
        <v>0</v>
      </c>
      <c r="Y142" s="63">
        <v>0</v>
      </c>
      <c r="Z142" s="63">
        <v>0</v>
      </c>
      <c r="AA142" s="63">
        <v>0</v>
      </c>
      <c r="AB142" s="63">
        <v>0</v>
      </c>
      <c r="AC142" s="63">
        <v>0</v>
      </c>
      <c r="AD142" s="63">
        <v>0</v>
      </c>
      <c r="AE142" s="63">
        <v>0</v>
      </c>
      <c r="AF142" s="63">
        <v>0</v>
      </c>
      <c r="AG142" s="64" t="s">
        <v>678</v>
      </c>
    </row>
    <row r="143" spans="1:33">
      <c r="A143" s="66" t="s">
        <v>123</v>
      </c>
      <c r="B143" s="62" t="s">
        <v>402</v>
      </c>
      <c r="C143" s="63">
        <v>1.908455</v>
      </c>
      <c r="D143" s="63">
        <v>1.977932</v>
      </c>
      <c r="E143" s="63">
        <v>1.9887109999999999</v>
      </c>
      <c r="F143" s="63">
        <v>2.014221</v>
      </c>
      <c r="G143" s="63">
        <v>2.0463360000000002</v>
      </c>
      <c r="H143" s="63">
        <v>2.0508959999999998</v>
      </c>
      <c r="I143" s="63">
        <v>2.051069</v>
      </c>
      <c r="J143" s="63">
        <v>2.089817</v>
      </c>
      <c r="K143" s="63">
        <v>2.1043210000000001</v>
      </c>
      <c r="L143" s="63">
        <v>2.1285219999999998</v>
      </c>
      <c r="M143" s="63">
        <v>2.1449539999999998</v>
      </c>
      <c r="N143" s="63">
        <v>2.1723650000000001</v>
      </c>
      <c r="O143" s="63">
        <v>2.1931790000000002</v>
      </c>
      <c r="P143" s="63">
        <v>2.1836989999999998</v>
      </c>
      <c r="Q143" s="63">
        <v>2.1848369999999999</v>
      </c>
      <c r="R143" s="63">
        <v>2.1780930000000001</v>
      </c>
      <c r="S143" s="63">
        <v>2.172917</v>
      </c>
      <c r="T143" s="63">
        <v>2.1771950000000002</v>
      </c>
      <c r="U143" s="63">
        <v>2.1954310000000001</v>
      </c>
      <c r="V143" s="63">
        <v>2.213282</v>
      </c>
      <c r="W143" s="63">
        <v>2.2095250000000002</v>
      </c>
      <c r="X143" s="63">
        <v>2.21719</v>
      </c>
      <c r="Y143" s="63">
        <v>2.245676</v>
      </c>
      <c r="Z143" s="63">
        <v>2.2598349999999998</v>
      </c>
      <c r="AA143" s="63">
        <v>2.2851149999999998</v>
      </c>
      <c r="AB143" s="63">
        <v>2.3001839999999998</v>
      </c>
      <c r="AC143" s="63">
        <v>2.3114780000000001</v>
      </c>
      <c r="AD143" s="63">
        <v>2.3243269999999998</v>
      </c>
      <c r="AE143" s="63">
        <v>2.3287409999999999</v>
      </c>
      <c r="AF143" s="63">
        <v>2.372455</v>
      </c>
      <c r="AG143" s="64">
        <v>7.5329999999999998E-3</v>
      </c>
    </row>
    <row r="144" spans="1:33">
      <c r="A144" s="66" t="s">
        <v>122</v>
      </c>
      <c r="B144" s="62" t="s">
        <v>403</v>
      </c>
      <c r="C144" s="63">
        <v>0.30065500000000001</v>
      </c>
      <c r="D144" s="63">
        <v>0.35240899999999997</v>
      </c>
      <c r="E144" s="63">
        <v>0.37265900000000002</v>
      </c>
      <c r="F144" s="63">
        <v>0.37639699999999998</v>
      </c>
      <c r="G144" s="63">
        <v>0.39067000000000002</v>
      </c>
      <c r="H144" s="63">
        <v>0.391683</v>
      </c>
      <c r="I144" s="63">
        <v>0.40008300000000002</v>
      </c>
      <c r="J144" s="63">
        <v>0.41795500000000002</v>
      </c>
      <c r="K144" s="63">
        <v>0.43368099999999998</v>
      </c>
      <c r="L144" s="63">
        <v>0.45048100000000002</v>
      </c>
      <c r="M144" s="63">
        <v>0.46727999999999997</v>
      </c>
      <c r="N144" s="63">
        <v>0.485153</v>
      </c>
      <c r="O144" s="63">
        <v>0.492479</v>
      </c>
      <c r="P144" s="63">
        <v>0.492479</v>
      </c>
      <c r="Q144" s="63">
        <v>0.492479</v>
      </c>
      <c r="R144" s="63">
        <v>0.49355199999999999</v>
      </c>
      <c r="S144" s="63">
        <v>0.492479</v>
      </c>
      <c r="T144" s="63">
        <v>0.492479</v>
      </c>
      <c r="U144" s="63">
        <v>0.492479</v>
      </c>
      <c r="V144" s="63">
        <v>0.49355199999999999</v>
      </c>
      <c r="W144" s="63">
        <v>0.492479</v>
      </c>
      <c r="X144" s="63">
        <v>0.492479</v>
      </c>
      <c r="Y144" s="63">
        <v>0.492479</v>
      </c>
      <c r="Z144" s="63">
        <v>0.49355199999999999</v>
      </c>
      <c r="AA144" s="63">
        <v>0.492479</v>
      </c>
      <c r="AB144" s="63">
        <v>0.492479</v>
      </c>
      <c r="AC144" s="63">
        <v>0.492479</v>
      </c>
      <c r="AD144" s="63">
        <v>0.49355199999999999</v>
      </c>
      <c r="AE144" s="63">
        <v>0.492479</v>
      </c>
      <c r="AF144" s="63">
        <v>0.492479</v>
      </c>
      <c r="AG144" s="64">
        <v>1.7162E-2</v>
      </c>
    </row>
    <row r="145" spans="1:33">
      <c r="A145" s="66" t="s">
        <v>121</v>
      </c>
      <c r="B145" s="62" t="s">
        <v>370</v>
      </c>
      <c r="C145" s="63">
        <v>0.74791600000000003</v>
      </c>
      <c r="D145" s="63">
        <v>0.69922200000000001</v>
      </c>
      <c r="E145" s="63">
        <v>0.679983</v>
      </c>
      <c r="F145" s="63">
        <v>0.66308400000000001</v>
      </c>
      <c r="G145" s="63">
        <v>0.65187899999999999</v>
      </c>
      <c r="H145" s="63">
        <v>0.638845</v>
      </c>
      <c r="I145" s="63">
        <v>0.62207800000000002</v>
      </c>
      <c r="J145" s="63">
        <v>0.62726700000000002</v>
      </c>
      <c r="K145" s="63">
        <v>0.62132200000000004</v>
      </c>
      <c r="L145" s="63">
        <v>0.61193500000000001</v>
      </c>
      <c r="M145" s="63">
        <v>0.60822500000000002</v>
      </c>
      <c r="N145" s="63">
        <v>0.61103300000000005</v>
      </c>
      <c r="O145" s="63">
        <v>0.61314999999999997</v>
      </c>
      <c r="P145" s="63">
        <v>0.60366600000000004</v>
      </c>
      <c r="Q145" s="63">
        <v>0.60121100000000005</v>
      </c>
      <c r="R145" s="63">
        <v>0.60207200000000005</v>
      </c>
      <c r="S145" s="63">
        <v>0.60808300000000004</v>
      </c>
      <c r="T145" s="63">
        <v>0.61480800000000002</v>
      </c>
      <c r="U145" s="63">
        <v>0.62078</v>
      </c>
      <c r="V145" s="63">
        <v>0.62637299999999996</v>
      </c>
      <c r="W145" s="63">
        <v>0.62980400000000003</v>
      </c>
      <c r="X145" s="63">
        <v>0.63545300000000005</v>
      </c>
      <c r="Y145" s="63">
        <v>0.63978599999999997</v>
      </c>
      <c r="Z145" s="63">
        <v>0.64699499999999999</v>
      </c>
      <c r="AA145" s="63">
        <v>0.64508900000000002</v>
      </c>
      <c r="AB145" s="63">
        <v>0.64841199999999999</v>
      </c>
      <c r="AC145" s="63">
        <v>0.65676400000000001</v>
      </c>
      <c r="AD145" s="63">
        <v>0.66500000000000004</v>
      </c>
      <c r="AE145" s="63">
        <v>0.67235599999999995</v>
      </c>
      <c r="AF145" s="63">
        <v>0.677732</v>
      </c>
      <c r="AG145" s="64">
        <v>-3.392E-3</v>
      </c>
    </row>
    <row r="146" spans="1:33">
      <c r="A146" s="66" t="s">
        <v>120</v>
      </c>
      <c r="B146" s="62" t="s">
        <v>44</v>
      </c>
      <c r="C146" s="63">
        <v>31.361422000000001</v>
      </c>
      <c r="D146" s="63">
        <v>31.199945</v>
      </c>
      <c r="E146" s="63">
        <v>31.177605</v>
      </c>
      <c r="F146" s="63">
        <v>31.16921</v>
      </c>
      <c r="G146" s="63">
        <v>30.965534000000002</v>
      </c>
      <c r="H146" s="63">
        <v>30.880772</v>
      </c>
      <c r="I146" s="63">
        <v>30.613737</v>
      </c>
      <c r="J146" s="63">
        <v>30.871202</v>
      </c>
      <c r="K146" s="63">
        <v>30.754141000000001</v>
      </c>
      <c r="L146" s="63">
        <v>30.537724999999998</v>
      </c>
      <c r="M146" s="63">
        <v>30.416204</v>
      </c>
      <c r="N146" s="63">
        <v>30.414435999999998</v>
      </c>
      <c r="O146" s="63">
        <v>30.607911999999999</v>
      </c>
      <c r="P146" s="63">
        <v>30.353966</v>
      </c>
      <c r="Q146" s="63">
        <v>30.106273999999999</v>
      </c>
      <c r="R146" s="63">
        <v>30.033339999999999</v>
      </c>
      <c r="S146" s="63">
        <v>30.184532000000001</v>
      </c>
      <c r="T146" s="63">
        <v>30.381095999999999</v>
      </c>
      <c r="U146" s="63">
        <v>30.592625000000002</v>
      </c>
      <c r="V146" s="63">
        <v>30.803253000000002</v>
      </c>
      <c r="W146" s="63">
        <v>30.909264</v>
      </c>
      <c r="X146" s="63">
        <v>31.077223</v>
      </c>
      <c r="Y146" s="63">
        <v>31.346886000000001</v>
      </c>
      <c r="Z146" s="63">
        <v>31.509253000000001</v>
      </c>
      <c r="AA146" s="63">
        <v>31.678867</v>
      </c>
      <c r="AB146" s="63">
        <v>31.934574000000001</v>
      </c>
      <c r="AC146" s="63">
        <v>32.173541999999998</v>
      </c>
      <c r="AD146" s="63">
        <v>32.373511999999998</v>
      </c>
      <c r="AE146" s="63">
        <v>32.546024000000003</v>
      </c>
      <c r="AF146" s="63">
        <v>32.886066</v>
      </c>
      <c r="AG146" s="64">
        <v>1.6379999999999999E-3</v>
      </c>
    </row>
    <row r="147" spans="1:33">
      <c r="A147" s="66" t="s">
        <v>119</v>
      </c>
      <c r="B147" s="62" t="s">
        <v>11</v>
      </c>
      <c r="C147" s="63">
        <v>0.47798000000000002</v>
      </c>
      <c r="D147" s="63">
        <v>0.47742099999999998</v>
      </c>
      <c r="E147" s="63">
        <v>0.49544500000000002</v>
      </c>
      <c r="F147" s="63">
        <v>0.48128100000000001</v>
      </c>
      <c r="G147" s="63">
        <v>0.47781899999999999</v>
      </c>
      <c r="H147" s="63">
        <v>0.49197299999999999</v>
      </c>
      <c r="I147" s="63">
        <v>0.48790800000000001</v>
      </c>
      <c r="J147" s="63">
        <v>0.48422599999999999</v>
      </c>
      <c r="K147" s="63">
        <v>0.47101199999999999</v>
      </c>
      <c r="L147" s="63">
        <v>0.46235599999999999</v>
      </c>
      <c r="M147" s="63">
        <v>0.454044</v>
      </c>
      <c r="N147" s="63">
        <v>0.45062000000000002</v>
      </c>
      <c r="O147" s="63">
        <v>0.44549899999999998</v>
      </c>
      <c r="P147" s="63">
        <v>0.44495899999999999</v>
      </c>
      <c r="Q147" s="63">
        <v>0.44401499999999999</v>
      </c>
      <c r="R147" s="63">
        <v>0.44306200000000001</v>
      </c>
      <c r="S147" s="63">
        <v>0.44009100000000001</v>
      </c>
      <c r="T147" s="63">
        <v>0.43740299999999999</v>
      </c>
      <c r="U147" s="63">
        <v>0.430178</v>
      </c>
      <c r="V147" s="63">
        <v>0.42554900000000001</v>
      </c>
      <c r="W147" s="63">
        <v>0.423099</v>
      </c>
      <c r="X147" s="63">
        <v>0.42542099999999999</v>
      </c>
      <c r="Y147" s="63">
        <v>0.42952499999999999</v>
      </c>
      <c r="Z147" s="63">
        <v>0.42721100000000001</v>
      </c>
      <c r="AA147" s="63">
        <v>0.42452400000000001</v>
      </c>
      <c r="AB147" s="63">
        <v>0.42748900000000001</v>
      </c>
      <c r="AC147" s="63">
        <v>0.42576199999999997</v>
      </c>
      <c r="AD147" s="63">
        <v>0.41616999999999998</v>
      </c>
      <c r="AE147" s="63">
        <v>0.40900399999999998</v>
      </c>
      <c r="AF147" s="63">
        <v>0.40786099999999997</v>
      </c>
      <c r="AG147" s="64">
        <v>-5.4549999999999998E-3</v>
      </c>
    </row>
    <row r="148" spans="1:33">
      <c r="A148" s="66" t="s">
        <v>118</v>
      </c>
      <c r="B148" s="62" t="s">
        <v>23</v>
      </c>
      <c r="C148" s="63">
        <v>10.440624</v>
      </c>
      <c r="D148" s="63">
        <v>10.031008</v>
      </c>
      <c r="E148" s="63">
        <v>9.4055359999999997</v>
      </c>
      <c r="F148" s="63">
        <v>8.0547319999999996</v>
      </c>
      <c r="G148" s="63">
        <v>7.6888319999999997</v>
      </c>
      <c r="H148" s="63">
        <v>7.4721010000000003</v>
      </c>
      <c r="I148" s="63">
        <v>7.2436199999999999</v>
      </c>
      <c r="J148" s="63">
        <v>7.2114190000000002</v>
      </c>
      <c r="K148" s="63">
        <v>7.1707010000000002</v>
      </c>
      <c r="L148" s="63">
        <v>7.0288930000000001</v>
      </c>
      <c r="M148" s="63">
        <v>6.9660700000000002</v>
      </c>
      <c r="N148" s="63">
        <v>6.8222529999999999</v>
      </c>
      <c r="O148" s="63">
        <v>6.8749909999999996</v>
      </c>
      <c r="P148" s="63">
        <v>6.5810959999999996</v>
      </c>
      <c r="Q148" s="63">
        <v>6.2835409999999996</v>
      </c>
      <c r="R148" s="63">
        <v>6.1671430000000003</v>
      </c>
      <c r="S148" s="63">
        <v>6.0483989999999999</v>
      </c>
      <c r="T148" s="63">
        <v>6.0309780000000002</v>
      </c>
      <c r="U148" s="63">
        <v>6.0231849999999998</v>
      </c>
      <c r="V148" s="63">
        <v>5.9383850000000002</v>
      </c>
      <c r="W148" s="63">
        <v>5.9302729999999997</v>
      </c>
      <c r="X148" s="63">
        <v>5.8783519999999996</v>
      </c>
      <c r="Y148" s="63">
        <v>5.7912920000000003</v>
      </c>
      <c r="Z148" s="63">
        <v>5.7270269999999996</v>
      </c>
      <c r="AA148" s="63">
        <v>5.6055029999999997</v>
      </c>
      <c r="AB148" s="63">
        <v>5.5563310000000001</v>
      </c>
      <c r="AC148" s="63">
        <v>5.466634</v>
      </c>
      <c r="AD148" s="63">
        <v>5.375108</v>
      </c>
      <c r="AE148" s="63">
        <v>5.3349010000000003</v>
      </c>
      <c r="AF148" s="63">
        <v>5.3844810000000001</v>
      </c>
      <c r="AG148" s="64">
        <v>-2.2575000000000001E-2</v>
      </c>
    </row>
    <row r="149" spans="1:33">
      <c r="A149" s="66" t="s">
        <v>117</v>
      </c>
      <c r="B149" s="62" t="s">
        <v>45</v>
      </c>
      <c r="C149" s="63">
        <v>0</v>
      </c>
      <c r="D149" s="63">
        <v>0</v>
      </c>
      <c r="E149" s="63">
        <v>0</v>
      </c>
      <c r="F149" s="63">
        <v>0</v>
      </c>
      <c r="G149" s="63">
        <v>0</v>
      </c>
      <c r="H149" s="63">
        <v>0</v>
      </c>
      <c r="I149" s="63">
        <v>0</v>
      </c>
      <c r="J149" s="63">
        <v>0</v>
      </c>
      <c r="K149" s="63">
        <v>0</v>
      </c>
      <c r="L149" s="63">
        <v>0</v>
      </c>
      <c r="M149" s="63">
        <v>0</v>
      </c>
      <c r="N149" s="63">
        <v>0</v>
      </c>
      <c r="O149" s="63">
        <v>0</v>
      </c>
      <c r="P149" s="63">
        <v>0</v>
      </c>
      <c r="Q149" s="63">
        <v>0</v>
      </c>
      <c r="R149" s="63">
        <v>0</v>
      </c>
      <c r="S149" s="63">
        <v>0</v>
      </c>
      <c r="T149" s="63">
        <v>0</v>
      </c>
      <c r="U149" s="63">
        <v>0</v>
      </c>
      <c r="V149" s="63">
        <v>0</v>
      </c>
      <c r="W149" s="63">
        <v>0</v>
      </c>
      <c r="X149" s="63">
        <v>0</v>
      </c>
      <c r="Y149" s="63">
        <v>0</v>
      </c>
      <c r="Z149" s="63">
        <v>0</v>
      </c>
      <c r="AA149" s="63">
        <v>0</v>
      </c>
      <c r="AB149" s="63">
        <v>0</v>
      </c>
      <c r="AC149" s="63">
        <v>0</v>
      </c>
      <c r="AD149" s="63">
        <v>0</v>
      </c>
      <c r="AE149" s="63">
        <v>0</v>
      </c>
      <c r="AF149" s="63">
        <v>0</v>
      </c>
      <c r="AG149" s="64" t="s">
        <v>678</v>
      </c>
    </row>
    <row r="150" spans="1:33" ht="15" customHeight="1">
      <c r="A150" s="66" t="s">
        <v>116</v>
      </c>
      <c r="B150" s="62" t="s">
        <v>46</v>
      </c>
      <c r="C150" s="63">
        <v>-3.5229000000000003E-2</v>
      </c>
      <c r="D150" s="63">
        <v>-2.3674000000000001E-2</v>
      </c>
      <c r="E150" s="63">
        <v>-2.7068999999999999E-2</v>
      </c>
      <c r="F150" s="63">
        <v>-2.5735000000000001E-2</v>
      </c>
      <c r="G150" s="63">
        <v>-2.6459E-2</v>
      </c>
      <c r="H150" s="63">
        <v>-2.6123E-2</v>
      </c>
      <c r="I150" s="63">
        <v>-2.6431E-2</v>
      </c>
      <c r="J150" s="63">
        <v>-2.6412000000000001E-2</v>
      </c>
      <c r="K150" s="63">
        <v>-2.6502999999999999E-2</v>
      </c>
      <c r="L150" s="63">
        <v>-2.6544000000000002E-2</v>
      </c>
      <c r="M150" s="63">
        <v>-2.6675999999999998E-2</v>
      </c>
      <c r="N150" s="63">
        <v>-2.6707000000000002E-2</v>
      </c>
      <c r="O150" s="63">
        <v>-2.6813E-2</v>
      </c>
      <c r="P150" s="63">
        <v>-2.6804000000000001E-2</v>
      </c>
      <c r="Q150" s="63">
        <v>-2.6705E-2</v>
      </c>
      <c r="R150" s="63">
        <v>-2.6698E-2</v>
      </c>
      <c r="S150" s="63">
        <v>-2.6696999999999999E-2</v>
      </c>
      <c r="T150" s="63">
        <v>-2.665E-2</v>
      </c>
      <c r="U150" s="63">
        <v>-2.6721999999999999E-2</v>
      </c>
      <c r="V150" s="63">
        <v>-2.6782E-2</v>
      </c>
      <c r="W150" s="63">
        <v>-2.6613999999999999E-2</v>
      </c>
      <c r="X150" s="63">
        <v>-2.6412000000000001E-2</v>
      </c>
      <c r="Y150" s="63">
        <v>-2.6200999999999999E-2</v>
      </c>
      <c r="Z150" s="63">
        <v>-2.6256999999999999E-2</v>
      </c>
      <c r="AA150" s="63">
        <v>-2.6216E-2</v>
      </c>
      <c r="AB150" s="63">
        <v>-2.5939E-2</v>
      </c>
      <c r="AC150" s="63">
        <v>-2.5899999999999999E-2</v>
      </c>
      <c r="AD150" s="63">
        <v>-2.6204999999999999E-2</v>
      </c>
      <c r="AE150" s="63">
        <v>-2.6248E-2</v>
      </c>
      <c r="AF150" s="63">
        <v>-2.5964000000000001E-2</v>
      </c>
      <c r="AG150" s="64">
        <v>-1.0468E-2</v>
      </c>
    </row>
    <row r="151" spans="1:33" ht="15" customHeight="1">
      <c r="A151" s="66" t="s">
        <v>115</v>
      </c>
      <c r="B151" s="62" t="s">
        <v>47</v>
      </c>
      <c r="C151" s="63">
        <v>10.883374999999999</v>
      </c>
      <c r="D151" s="63">
        <v>10.484755</v>
      </c>
      <c r="E151" s="63">
        <v>9.8739120000000007</v>
      </c>
      <c r="F151" s="63">
        <v>8.5102779999999996</v>
      </c>
      <c r="G151" s="63">
        <v>8.1401920000000008</v>
      </c>
      <c r="H151" s="63">
        <v>7.937951</v>
      </c>
      <c r="I151" s="63">
        <v>7.7050960000000002</v>
      </c>
      <c r="J151" s="63">
        <v>7.669232</v>
      </c>
      <c r="K151" s="63">
        <v>7.6152100000000003</v>
      </c>
      <c r="L151" s="63">
        <v>7.4647059999999996</v>
      </c>
      <c r="M151" s="63">
        <v>7.3934369999999996</v>
      </c>
      <c r="N151" s="63">
        <v>7.2461659999999997</v>
      </c>
      <c r="O151" s="63">
        <v>7.2936759999999996</v>
      </c>
      <c r="P151" s="63">
        <v>6.99925</v>
      </c>
      <c r="Q151" s="63">
        <v>6.7008510000000001</v>
      </c>
      <c r="R151" s="63">
        <v>6.583507</v>
      </c>
      <c r="S151" s="63">
        <v>6.4617940000000003</v>
      </c>
      <c r="T151" s="63">
        <v>6.4417299999999997</v>
      </c>
      <c r="U151" s="63">
        <v>6.426641</v>
      </c>
      <c r="V151" s="63">
        <v>6.3371519999999997</v>
      </c>
      <c r="W151" s="63">
        <v>6.3267569999999997</v>
      </c>
      <c r="X151" s="63">
        <v>6.277361</v>
      </c>
      <c r="Y151" s="63">
        <v>6.194617</v>
      </c>
      <c r="Z151" s="63">
        <v>6.1279820000000003</v>
      </c>
      <c r="AA151" s="63">
        <v>6.0038099999999996</v>
      </c>
      <c r="AB151" s="63">
        <v>5.9578810000000004</v>
      </c>
      <c r="AC151" s="63">
        <v>5.8664969999999999</v>
      </c>
      <c r="AD151" s="63">
        <v>5.765072</v>
      </c>
      <c r="AE151" s="63">
        <v>5.7176580000000001</v>
      </c>
      <c r="AF151" s="63">
        <v>5.7663779999999996</v>
      </c>
      <c r="AG151" s="64">
        <v>-2.1665E-2</v>
      </c>
    </row>
    <row r="152" spans="1:33" ht="15" customHeight="1">
      <c r="A152" s="66" t="s">
        <v>114</v>
      </c>
      <c r="B152" s="62" t="s">
        <v>414</v>
      </c>
      <c r="C152" s="63">
        <v>8.1211500000000001</v>
      </c>
      <c r="D152" s="63">
        <v>8.1831110000000002</v>
      </c>
      <c r="E152" s="63">
        <v>8.2025790000000001</v>
      </c>
      <c r="F152" s="63">
        <v>8.239058</v>
      </c>
      <c r="G152" s="63">
        <v>8.1638990000000007</v>
      </c>
      <c r="H152" s="63">
        <v>8.0757549999999991</v>
      </c>
      <c r="I152" s="63">
        <v>7.9302669999999997</v>
      </c>
      <c r="J152" s="63">
        <v>7.3689460000000002</v>
      </c>
      <c r="K152" s="63">
        <v>7.2995039999999998</v>
      </c>
      <c r="L152" s="63">
        <v>7.3070060000000003</v>
      </c>
      <c r="M152" s="63">
        <v>7.3184230000000001</v>
      </c>
      <c r="N152" s="63">
        <v>7.3263429999999996</v>
      </c>
      <c r="O152" s="63">
        <v>6.8084160000000002</v>
      </c>
      <c r="P152" s="63">
        <v>6.8156670000000004</v>
      </c>
      <c r="Q152" s="63">
        <v>6.7474470000000002</v>
      </c>
      <c r="R152" s="63">
        <v>6.7583539999999998</v>
      </c>
      <c r="S152" s="63">
        <v>6.760554</v>
      </c>
      <c r="T152" s="63">
        <v>6.7626590000000002</v>
      </c>
      <c r="U152" s="63">
        <v>6.762759</v>
      </c>
      <c r="V152" s="63">
        <v>6.766273</v>
      </c>
      <c r="W152" s="63">
        <v>6.7793599999999996</v>
      </c>
      <c r="X152" s="63">
        <v>6.788805</v>
      </c>
      <c r="Y152" s="63">
        <v>6.797936</v>
      </c>
      <c r="Z152" s="63">
        <v>6.8059019999999997</v>
      </c>
      <c r="AA152" s="63">
        <v>6.8144450000000001</v>
      </c>
      <c r="AB152" s="63">
        <v>6.8189029999999997</v>
      </c>
      <c r="AC152" s="63">
        <v>6.8233490000000003</v>
      </c>
      <c r="AD152" s="63">
        <v>6.8261190000000003</v>
      </c>
      <c r="AE152" s="63">
        <v>6.829472</v>
      </c>
      <c r="AF152" s="63">
        <v>6.8343129999999999</v>
      </c>
      <c r="AG152" s="64">
        <v>-5.9309999999999996E-3</v>
      </c>
    </row>
    <row r="153" spans="1:33" ht="15" customHeight="1">
      <c r="A153" s="66" t="s">
        <v>113</v>
      </c>
      <c r="B153" s="62" t="s">
        <v>48</v>
      </c>
      <c r="C153" s="63">
        <v>0.94145299999999998</v>
      </c>
      <c r="D153" s="63">
        <v>0.93354899999999996</v>
      </c>
      <c r="E153" s="63">
        <v>0.90231399999999995</v>
      </c>
      <c r="F153" s="63">
        <v>0.90228900000000001</v>
      </c>
      <c r="G153" s="63">
        <v>0.91022400000000003</v>
      </c>
      <c r="H153" s="63">
        <v>0.91172600000000004</v>
      </c>
      <c r="I153" s="63">
        <v>0.911999</v>
      </c>
      <c r="J153" s="63">
        <v>0.91242900000000005</v>
      </c>
      <c r="K153" s="63">
        <v>0.91952</v>
      </c>
      <c r="L153" s="63">
        <v>0.92216600000000004</v>
      </c>
      <c r="M153" s="63">
        <v>0.92597499999999999</v>
      </c>
      <c r="N153" s="63">
        <v>0.92915800000000004</v>
      </c>
      <c r="O153" s="63">
        <v>0.93177399999999999</v>
      </c>
      <c r="P153" s="63">
        <v>0.93522300000000003</v>
      </c>
      <c r="Q153" s="63">
        <v>0.94083099999999997</v>
      </c>
      <c r="R153" s="63">
        <v>0.94462900000000005</v>
      </c>
      <c r="S153" s="63">
        <v>0.94954400000000005</v>
      </c>
      <c r="T153" s="63">
        <v>0.95495799999999997</v>
      </c>
      <c r="U153" s="63">
        <v>0.96947399999999995</v>
      </c>
      <c r="V153" s="63">
        <v>0.96995699999999996</v>
      </c>
      <c r="W153" s="63">
        <v>0.97894400000000004</v>
      </c>
      <c r="X153" s="63">
        <v>0.984904</v>
      </c>
      <c r="Y153" s="63">
        <v>0.99283699999999997</v>
      </c>
      <c r="Z153" s="63">
        <v>1.0096609999999999</v>
      </c>
      <c r="AA153" s="63">
        <v>1.0193700000000001</v>
      </c>
      <c r="AB153" s="63">
        <v>1.0302849999999999</v>
      </c>
      <c r="AC153" s="63">
        <v>1.0420419999999999</v>
      </c>
      <c r="AD153" s="63">
        <v>1.054141</v>
      </c>
      <c r="AE153" s="63">
        <v>1.0668409999999999</v>
      </c>
      <c r="AF153" s="63">
        <v>1.083</v>
      </c>
      <c r="AG153" s="64">
        <v>4.8419999999999999E-3</v>
      </c>
    </row>
    <row r="154" spans="1:33" ht="15" customHeight="1">
      <c r="A154" s="66" t="s">
        <v>112</v>
      </c>
      <c r="B154" s="62" t="s">
        <v>416</v>
      </c>
      <c r="C154" s="63">
        <v>9.3104940000000003</v>
      </c>
      <c r="D154" s="63">
        <v>10.132032000000001</v>
      </c>
      <c r="E154" s="63">
        <v>10.757168999999999</v>
      </c>
      <c r="F154" s="63">
        <v>11.740472</v>
      </c>
      <c r="G154" s="63">
        <v>12.269269</v>
      </c>
      <c r="H154" s="63">
        <v>12.509551999999999</v>
      </c>
      <c r="I154" s="63">
        <v>12.976842</v>
      </c>
      <c r="J154" s="63">
        <v>13.162008999999999</v>
      </c>
      <c r="K154" s="63">
        <v>13.342750000000001</v>
      </c>
      <c r="L154" s="63">
        <v>13.685744</v>
      </c>
      <c r="M154" s="63">
        <v>13.908459000000001</v>
      </c>
      <c r="N154" s="63">
        <v>14.126407</v>
      </c>
      <c r="O154" s="63">
        <v>14.354376</v>
      </c>
      <c r="P154" s="63">
        <v>14.879752999999999</v>
      </c>
      <c r="Q154" s="63">
        <v>15.561420999999999</v>
      </c>
      <c r="R154" s="63">
        <v>15.913373</v>
      </c>
      <c r="S154" s="63">
        <v>16.040972</v>
      </c>
      <c r="T154" s="63">
        <v>16.041512999999998</v>
      </c>
      <c r="U154" s="63">
        <v>16.076716999999999</v>
      </c>
      <c r="V154" s="63">
        <v>16.136382999999999</v>
      </c>
      <c r="W154" s="63">
        <v>16.221800000000002</v>
      </c>
      <c r="X154" s="63">
        <v>16.326436999999999</v>
      </c>
      <c r="Y154" s="63">
        <v>16.431715000000001</v>
      </c>
      <c r="Z154" s="63">
        <v>16.580383000000001</v>
      </c>
      <c r="AA154" s="63">
        <v>16.775708999999999</v>
      </c>
      <c r="AB154" s="63">
        <v>16.884236999999999</v>
      </c>
      <c r="AC154" s="63">
        <v>17.038702000000001</v>
      </c>
      <c r="AD154" s="63">
        <v>17.197969000000001</v>
      </c>
      <c r="AE154" s="63">
        <v>17.324268</v>
      </c>
      <c r="AF154" s="63">
        <v>17.398540000000001</v>
      </c>
      <c r="AG154" s="64">
        <v>2.1794000000000001E-2</v>
      </c>
    </row>
    <row r="155" spans="1:33" ht="15" customHeight="1">
      <c r="A155" s="66" t="s">
        <v>111</v>
      </c>
      <c r="B155" s="62" t="s">
        <v>371</v>
      </c>
      <c r="C155" s="63">
        <v>4.5100000000000001E-4</v>
      </c>
      <c r="D155" s="63">
        <v>5.7600000000000001E-4</v>
      </c>
      <c r="E155" s="63">
        <v>7.0399999999999998E-4</v>
      </c>
      <c r="F155" s="63">
        <v>8.2600000000000002E-4</v>
      </c>
      <c r="G155" s="63">
        <v>9.5500000000000001E-4</v>
      </c>
      <c r="H155" s="63">
        <v>1.09E-3</v>
      </c>
      <c r="I155" s="63">
        <v>1.23E-3</v>
      </c>
      <c r="J155" s="63">
        <v>1.3810000000000001E-3</v>
      </c>
      <c r="K155" s="63">
        <v>1.5399999999999999E-3</v>
      </c>
      <c r="L155" s="63">
        <v>1.707E-3</v>
      </c>
      <c r="M155" s="63">
        <v>1.8810000000000001E-3</v>
      </c>
      <c r="N155" s="63">
        <v>2.0569999999999998E-3</v>
      </c>
      <c r="O155" s="63">
        <v>2.238E-3</v>
      </c>
      <c r="P155" s="63">
        <v>2.415E-3</v>
      </c>
      <c r="Q155" s="63">
        <v>2.588E-3</v>
      </c>
      <c r="R155" s="63">
        <v>2.7520000000000001E-3</v>
      </c>
      <c r="S155" s="63">
        <v>2.9090000000000001E-3</v>
      </c>
      <c r="T155" s="63">
        <v>3.0639999999999999E-3</v>
      </c>
      <c r="U155" s="63">
        <v>3.2179999999999999E-3</v>
      </c>
      <c r="V155" s="63">
        <v>3.369E-3</v>
      </c>
      <c r="W155" s="63">
        <v>3.516E-3</v>
      </c>
      <c r="X155" s="63">
        <v>3.6640000000000002E-3</v>
      </c>
      <c r="Y155" s="63">
        <v>3.8080000000000002E-3</v>
      </c>
      <c r="Z155" s="63">
        <v>3.9449999999999997E-3</v>
      </c>
      <c r="AA155" s="63">
        <v>4.0870000000000004E-3</v>
      </c>
      <c r="AB155" s="63">
        <v>4.2290000000000001E-3</v>
      </c>
      <c r="AC155" s="63">
        <v>4.3709999999999999E-3</v>
      </c>
      <c r="AD155" s="63">
        <v>4.5079999999999999E-3</v>
      </c>
      <c r="AE155" s="63">
        <v>4.6430000000000004E-3</v>
      </c>
      <c r="AF155" s="63">
        <v>4.777E-3</v>
      </c>
      <c r="AG155" s="64">
        <v>8.4797999999999998E-2</v>
      </c>
    </row>
    <row r="156" spans="1:33" ht="15" customHeight="1">
      <c r="A156" s="66" t="s">
        <v>110</v>
      </c>
      <c r="B156" s="62" t="s">
        <v>51</v>
      </c>
      <c r="C156" s="63">
        <v>0.122819</v>
      </c>
      <c r="D156" s="63">
        <v>0.122819</v>
      </c>
      <c r="E156" s="63">
        <v>0.122819</v>
      </c>
      <c r="F156" s="63">
        <v>0.122819</v>
      </c>
      <c r="G156" s="63">
        <v>0.122819</v>
      </c>
      <c r="H156" s="63">
        <v>0.122819</v>
      </c>
      <c r="I156" s="63">
        <v>0.122819</v>
      </c>
      <c r="J156" s="63">
        <v>0.122819</v>
      </c>
      <c r="K156" s="63">
        <v>0.122819</v>
      </c>
      <c r="L156" s="63">
        <v>0.122819</v>
      </c>
      <c r="M156" s="63">
        <v>0.122819</v>
      </c>
      <c r="N156" s="63">
        <v>0.122819</v>
      </c>
      <c r="O156" s="63">
        <v>0.122819</v>
      </c>
      <c r="P156" s="63">
        <v>0.122819</v>
      </c>
      <c r="Q156" s="63">
        <v>0.122819</v>
      </c>
      <c r="R156" s="63">
        <v>0.122819</v>
      </c>
      <c r="S156" s="63">
        <v>0.122819</v>
      </c>
      <c r="T156" s="63">
        <v>0.122819</v>
      </c>
      <c r="U156" s="63">
        <v>0.122819</v>
      </c>
      <c r="V156" s="63">
        <v>0.122819</v>
      </c>
      <c r="W156" s="63">
        <v>0.122819</v>
      </c>
      <c r="X156" s="63">
        <v>0.122819</v>
      </c>
      <c r="Y156" s="63">
        <v>0.122819</v>
      </c>
      <c r="Z156" s="63">
        <v>0.122819</v>
      </c>
      <c r="AA156" s="63">
        <v>0.122819</v>
      </c>
      <c r="AB156" s="63">
        <v>0.122819</v>
      </c>
      <c r="AC156" s="63">
        <v>0.122819</v>
      </c>
      <c r="AD156" s="63">
        <v>0.122819</v>
      </c>
      <c r="AE156" s="63">
        <v>0.122819</v>
      </c>
      <c r="AF156" s="63">
        <v>0.122819</v>
      </c>
      <c r="AG156" s="64">
        <v>0</v>
      </c>
    </row>
    <row r="157" spans="1:33" ht="15" customHeight="1">
      <c r="A157" s="66" t="s">
        <v>109</v>
      </c>
      <c r="B157" s="62" t="s">
        <v>52</v>
      </c>
      <c r="C157" s="63">
        <v>0.21310299999999999</v>
      </c>
      <c r="D157" s="63">
        <v>0.15362899999999999</v>
      </c>
      <c r="E157" s="63">
        <v>0.13861699999999999</v>
      </c>
      <c r="F157" s="63">
        <v>0.141597</v>
      </c>
      <c r="G157" s="63">
        <v>0.131718</v>
      </c>
      <c r="H157" s="63">
        <v>0.136522</v>
      </c>
      <c r="I157" s="63">
        <v>0.14977699999999999</v>
      </c>
      <c r="J157" s="63">
        <v>0.15842100000000001</v>
      </c>
      <c r="K157" s="63">
        <v>0.15986</v>
      </c>
      <c r="L157" s="63">
        <v>0.16738</v>
      </c>
      <c r="M157" s="63">
        <v>0.15909000000000001</v>
      </c>
      <c r="N157" s="63">
        <v>0.16367000000000001</v>
      </c>
      <c r="O157" s="63">
        <v>0.156856</v>
      </c>
      <c r="P157" s="63">
        <v>0.16192400000000001</v>
      </c>
      <c r="Q157" s="63">
        <v>0.15893499999999999</v>
      </c>
      <c r="R157" s="63">
        <v>0.15853500000000001</v>
      </c>
      <c r="S157" s="63">
        <v>0.153336</v>
      </c>
      <c r="T157" s="63">
        <v>0.155448</v>
      </c>
      <c r="U157" s="63">
        <v>0.156248</v>
      </c>
      <c r="V157" s="63">
        <v>0.15803400000000001</v>
      </c>
      <c r="W157" s="63">
        <v>0.15296499999999999</v>
      </c>
      <c r="X157" s="63">
        <v>0.152778</v>
      </c>
      <c r="Y157" s="63">
        <v>0.153499</v>
      </c>
      <c r="Z157" s="63">
        <v>0.15315100000000001</v>
      </c>
      <c r="AA157" s="63">
        <v>0.149039</v>
      </c>
      <c r="AB157" s="63">
        <v>0.14888199999999999</v>
      </c>
      <c r="AC157" s="63">
        <v>0.14860400000000001</v>
      </c>
      <c r="AD157" s="63">
        <v>0.149149</v>
      </c>
      <c r="AE157" s="63">
        <v>0.149446</v>
      </c>
      <c r="AF157" s="63">
        <v>0.14982300000000001</v>
      </c>
      <c r="AG157" s="64">
        <v>-1.2075000000000001E-2</v>
      </c>
    </row>
    <row r="158" spans="1:33" ht="15" customHeight="1">
      <c r="A158" s="66" t="s">
        <v>108</v>
      </c>
      <c r="B158" s="40" t="s">
        <v>40</v>
      </c>
      <c r="C158" s="39">
        <v>96.993172000000001</v>
      </c>
      <c r="D158" s="39">
        <v>97.964293999999995</v>
      </c>
      <c r="E158" s="39">
        <v>98.340575999999999</v>
      </c>
      <c r="F158" s="39">
        <v>97.835303999999994</v>
      </c>
      <c r="G158" s="39">
        <v>97.697875999999994</v>
      </c>
      <c r="H158" s="39">
        <v>97.466994999999997</v>
      </c>
      <c r="I158" s="39">
        <v>97.110077000000004</v>
      </c>
      <c r="J158" s="39">
        <v>96.846130000000002</v>
      </c>
      <c r="K158" s="39">
        <v>96.635979000000006</v>
      </c>
      <c r="L158" s="39">
        <v>96.519217999999995</v>
      </c>
      <c r="M158" s="39">
        <v>96.464577000000006</v>
      </c>
      <c r="N158" s="39">
        <v>96.546325999999993</v>
      </c>
      <c r="O158" s="39">
        <v>96.441901999999999</v>
      </c>
      <c r="P158" s="39">
        <v>96.301993999999993</v>
      </c>
      <c r="Q158" s="39">
        <v>96.255463000000006</v>
      </c>
      <c r="R158" s="39">
        <v>96.349686000000005</v>
      </c>
      <c r="S158" s="39">
        <v>96.487396000000004</v>
      </c>
      <c r="T158" s="39">
        <v>96.648201</v>
      </c>
      <c r="U158" s="39">
        <v>96.924149</v>
      </c>
      <c r="V158" s="39">
        <v>97.076652999999993</v>
      </c>
      <c r="W158" s="39">
        <v>97.297111999999998</v>
      </c>
      <c r="X158" s="39">
        <v>97.575432000000006</v>
      </c>
      <c r="Y158" s="39">
        <v>97.931640999999999</v>
      </c>
      <c r="Z158" s="39">
        <v>98.216453999999999</v>
      </c>
      <c r="AA158" s="39">
        <v>98.512184000000005</v>
      </c>
      <c r="AB158" s="39">
        <v>98.990189000000001</v>
      </c>
      <c r="AC158" s="39">
        <v>99.420952</v>
      </c>
      <c r="AD158" s="39">
        <v>99.767052000000007</v>
      </c>
      <c r="AE158" s="39">
        <v>100.154037</v>
      </c>
      <c r="AF158" s="39">
        <v>100.873901</v>
      </c>
      <c r="AG158" s="38">
        <v>1.354E-3</v>
      </c>
    </row>
    <row r="159" spans="1:33" ht="15" customHeight="1"/>
    <row r="160" spans="1:33" ht="15" customHeight="1">
      <c r="B160" s="40" t="s">
        <v>54</v>
      </c>
    </row>
    <row r="161" spans="1:33" ht="15" customHeight="1">
      <c r="A161" s="66" t="s">
        <v>107</v>
      </c>
      <c r="B161" s="62" t="s">
        <v>55</v>
      </c>
      <c r="C161" s="63">
        <v>73.064087000000001</v>
      </c>
      <c r="D161" s="63">
        <v>74.111862000000002</v>
      </c>
      <c r="E161" s="63">
        <v>74.395447000000004</v>
      </c>
      <c r="F161" s="63">
        <v>74.328689999999995</v>
      </c>
      <c r="G161" s="63">
        <v>74.498001000000002</v>
      </c>
      <c r="H161" s="63">
        <v>74.492416000000006</v>
      </c>
      <c r="I161" s="63">
        <v>74.332335999999998</v>
      </c>
      <c r="J161" s="63">
        <v>74.294951999999995</v>
      </c>
      <c r="K161" s="63">
        <v>74.144774999999996</v>
      </c>
      <c r="L161" s="63">
        <v>74.067504999999997</v>
      </c>
      <c r="M161" s="63">
        <v>74.019904999999994</v>
      </c>
      <c r="N161" s="63">
        <v>74.079436999999999</v>
      </c>
      <c r="O161" s="63">
        <v>74.080726999999996</v>
      </c>
      <c r="P161" s="63">
        <v>73.972426999999996</v>
      </c>
      <c r="Q161" s="63">
        <v>73.931824000000006</v>
      </c>
      <c r="R161" s="63">
        <v>73.980659000000003</v>
      </c>
      <c r="S161" s="63">
        <v>74.067245</v>
      </c>
      <c r="T161" s="63">
        <v>74.177352999999997</v>
      </c>
      <c r="U161" s="63">
        <v>74.360480999999993</v>
      </c>
      <c r="V161" s="63">
        <v>74.449043000000003</v>
      </c>
      <c r="W161" s="63">
        <v>74.584457</v>
      </c>
      <c r="X161" s="63">
        <v>74.782471000000001</v>
      </c>
      <c r="Y161" s="63">
        <v>75.051590000000004</v>
      </c>
      <c r="Z161" s="63">
        <v>75.246002000000004</v>
      </c>
      <c r="AA161" s="63">
        <v>75.453674000000007</v>
      </c>
      <c r="AB161" s="63">
        <v>75.835509999999999</v>
      </c>
      <c r="AC161" s="63">
        <v>76.163971000000004</v>
      </c>
      <c r="AD161" s="63">
        <v>76.397132999999997</v>
      </c>
      <c r="AE161" s="63">
        <v>76.676376000000005</v>
      </c>
      <c r="AF161" s="63">
        <v>77.218033000000005</v>
      </c>
      <c r="AG161" s="64">
        <v>1.9090000000000001E-3</v>
      </c>
    </row>
    <row r="162" spans="1:33" ht="15" customHeight="1">
      <c r="A162" s="66" t="s">
        <v>106</v>
      </c>
      <c r="B162" s="62" t="s">
        <v>56</v>
      </c>
      <c r="C162" s="63">
        <v>96.993172000000001</v>
      </c>
      <c r="D162" s="63">
        <v>97.964293999999995</v>
      </c>
      <c r="E162" s="63">
        <v>98.340575999999999</v>
      </c>
      <c r="F162" s="63">
        <v>97.835303999999994</v>
      </c>
      <c r="G162" s="63">
        <v>97.697875999999994</v>
      </c>
      <c r="H162" s="63">
        <v>97.466994999999997</v>
      </c>
      <c r="I162" s="63">
        <v>97.110077000000004</v>
      </c>
      <c r="J162" s="63">
        <v>96.846130000000002</v>
      </c>
      <c r="K162" s="63">
        <v>96.635979000000006</v>
      </c>
      <c r="L162" s="63">
        <v>96.519217999999995</v>
      </c>
      <c r="M162" s="63">
        <v>96.464577000000006</v>
      </c>
      <c r="N162" s="63">
        <v>96.546325999999993</v>
      </c>
      <c r="O162" s="63">
        <v>96.441901999999999</v>
      </c>
      <c r="P162" s="63">
        <v>96.301993999999993</v>
      </c>
      <c r="Q162" s="63">
        <v>96.255463000000006</v>
      </c>
      <c r="R162" s="63">
        <v>96.349686000000005</v>
      </c>
      <c r="S162" s="63">
        <v>96.487396000000004</v>
      </c>
      <c r="T162" s="63">
        <v>96.648201</v>
      </c>
      <c r="U162" s="63">
        <v>96.924149</v>
      </c>
      <c r="V162" s="63">
        <v>97.076652999999993</v>
      </c>
      <c r="W162" s="63">
        <v>97.297111999999998</v>
      </c>
      <c r="X162" s="63">
        <v>97.575432000000006</v>
      </c>
      <c r="Y162" s="63">
        <v>97.931640999999999</v>
      </c>
      <c r="Z162" s="63">
        <v>98.216453999999999</v>
      </c>
      <c r="AA162" s="63">
        <v>98.512184000000005</v>
      </c>
      <c r="AB162" s="63">
        <v>98.990189000000001</v>
      </c>
      <c r="AC162" s="63">
        <v>99.420952</v>
      </c>
      <c r="AD162" s="63">
        <v>99.767052000000007</v>
      </c>
      <c r="AE162" s="63">
        <v>100.154037</v>
      </c>
      <c r="AF162" s="63">
        <v>100.873901</v>
      </c>
      <c r="AG162" s="64">
        <v>1.354E-3</v>
      </c>
    </row>
    <row r="163" spans="1:33" ht="15" customHeight="1">
      <c r="A163" s="66" t="s">
        <v>105</v>
      </c>
      <c r="B163" s="62" t="s">
        <v>812</v>
      </c>
      <c r="C163" s="63">
        <v>1.173046</v>
      </c>
      <c r="D163" s="63">
        <v>1.1925539999999999</v>
      </c>
      <c r="E163" s="63">
        <v>1.215446</v>
      </c>
      <c r="F163" s="63">
        <v>1.21112</v>
      </c>
      <c r="G163" s="63">
        <v>1.210914</v>
      </c>
      <c r="H163" s="63">
        <v>1.2086730000000001</v>
      </c>
      <c r="I163" s="63">
        <v>1.2047289999999999</v>
      </c>
      <c r="J163" s="63">
        <v>1.201157</v>
      </c>
      <c r="K163" s="63">
        <v>1.198188</v>
      </c>
      <c r="L163" s="63">
        <v>1.197225</v>
      </c>
      <c r="M163" s="63">
        <v>1.198081</v>
      </c>
      <c r="N163" s="63">
        <v>1.1980999999999999</v>
      </c>
      <c r="O163" s="63">
        <v>1.1999649999999999</v>
      </c>
      <c r="P163" s="63">
        <v>1.2009780000000001</v>
      </c>
      <c r="Q163" s="63">
        <v>1.2015340000000001</v>
      </c>
      <c r="R163" s="63">
        <v>1.2014629999999999</v>
      </c>
      <c r="S163" s="63">
        <v>1.202966</v>
      </c>
      <c r="T163" s="63">
        <v>1.205584</v>
      </c>
      <c r="U163" s="63">
        <v>1.2102200000000001</v>
      </c>
      <c r="V163" s="63">
        <v>1.2158340000000001</v>
      </c>
      <c r="W163" s="63">
        <v>1.2210570000000001</v>
      </c>
      <c r="X163" s="63">
        <v>1.227128</v>
      </c>
      <c r="Y163" s="63">
        <v>1.23359</v>
      </c>
      <c r="Z163" s="63">
        <v>1.241163</v>
      </c>
      <c r="AA163" s="63">
        <v>1.2500089999999999</v>
      </c>
      <c r="AB163" s="63">
        <v>1.2610429999999999</v>
      </c>
      <c r="AC163" s="63">
        <v>1.2730619999999999</v>
      </c>
      <c r="AD163" s="63">
        <v>1.2851630000000001</v>
      </c>
      <c r="AE163" s="63">
        <v>1.298122</v>
      </c>
      <c r="AF163" s="63">
        <v>1.313469</v>
      </c>
      <c r="AG163" s="64">
        <v>3.9060000000000002E-3</v>
      </c>
    </row>
    <row r="164" spans="1:33" ht="15" customHeight="1">
      <c r="A164" s="66" t="s">
        <v>104</v>
      </c>
      <c r="B164" s="62" t="s">
        <v>58</v>
      </c>
      <c r="C164" s="63">
        <v>331.83917200000002</v>
      </c>
      <c r="D164" s="63">
        <v>332.45992999999999</v>
      </c>
      <c r="E164" s="63">
        <v>333.52041600000001</v>
      </c>
      <c r="F164" s="63">
        <v>334.70873999999998</v>
      </c>
      <c r="G164" s="63">
        <v>336.00851399999999</v>
      </c>
      <c r="H164" s="63">
        <v>337.31652800000001</v>
      </c>
      <c r="I164" s="63">
        <v>338.62545799999998</v>
      </c>
      <c r="J164" s="63">
        <v>339.93743899999998</v>
      </c>
      <c r="K164" s="63">
        <v>341.247345</v>
      </c>
      <c r="L164" s="63">
        <v>342.54238900000001</v>
      </c>
      <c r="M164" s="63">
        <v>343.80850199999998</v>
      </c>
      <c r="N164" s="63">
        <v>345.02374300000002</v>
      </c>
      <c r="O164" s="63">
        <v>346.17996199999999</v>
      </c>
      <c r="P164" s="63">
        <v>347.28539999999998</v>
      </c>
      <c r="Q164" s="63">
        <v>348.333099</v>
      </c>
      <c r="R164" s="63">
        <v>349.31506300000001</v>
      </c>
      <c r="S164" s="63">
        <v>350.22683699999999</v>
      </c>
      <c r="T164" s="63">
        <v>351.07269300000002</v>
      </c>
      <c r="U164" s="63">
        <v>351.86526500000002</v>
      </c>
      <c r="V164" s="63">
        <v>352.60702500000002</v>
      </c>
      <c r="W164" s="63">
        <v>353.30480999999997</v>
      </c>
      <c r="X164" s="63">
        <v>353.96875</v>
      </c>
      <c r="Y164" s="63">
        <v>354.599243</v>
      </c>
      <c r="Z164" s="63">
        <v>355.19534299999998</v>
      </c>
      <c r="AA164" s="63">
        <v>355.76126099999999</v>
      </c>
      <c r="AB164" s="63">
        <v>356.30270400000001</v>
      </c>
      <c r="AC164" s="63">
        <v>356.82766700000002</v>
      </c>
      <c r="AD164" s="63">
        <v>357.33395400000001</v>
      </c>
      <c r="AE164" s="63">
        <v>357.82119799999998</v>
      </c>
      <c r="AF164" s="63">
        <v>358.29336499999999</v>
      </c>
      <c r="AG164" s="64">
        <v>2.6480000000000002E-3</v>
      </c>
    </row>
    <row r="165" spans="1:33">
      <c r="A165" s="66" t="s">
        <v>103</v>
      </c>
      <c r="B165" s="62" t="s">
        <v>557</v>
      </c>
      <c r="C165" s="41">
        <v>19287.708984000001</v>
      </c>
      <c r="D165" s="41">
        <v>19760.287109000001</v>
      </c>
      <c r="E165" s="41">
        <v>20221.789062</v>
      </c>
      <c r="F165" s="41">
        <v>20729.912109000001</v>
      </c>
      <c r="G165" s="41">
        <v>21174.707031000002</v>
      </c>
      <c r="H165" s="41">
        <v>21588.189452999999</v>
      </c>
      <c r="I165" s="41">
        <v>21943.693359000001</v>
      </c>
      <c r="J165" s="41">
        <v>22341.447265999999</v>
      </c>
      <c r="K165" s="41">
        <v>22750.484375</v>
      </c>
      <c r="L165" s="41">
        <v>23184.712890999999</v>
      </c>
      <c r="M165" s="41">
        <v>23604.685547000001</v>
      </c>
      <c r="N165" s="41">
        <v>24072.310547000001</v>
      </c>
      <c r="O165" s="41">
        <v>24531.642577999999</v>
      </c>
      <c r="P165" s="41">
        <v>24923.117188</v>
      </c>
      <c r="Q165" s="41">
        <v>25304.564452999999</v>
      </c>
      <c r="R165" s="41">
        <v>25681.664062</v>
      </c>
      <c r="S165" s="41">
        <v>26080.943359000001</v>
      </c>
      <c r="T165" s="41">
        <v>26491.984375</v>
      </c>
      <c r="U165" s="41">
        <v>26940.375</v>
      </c>
      <c r="V165" s="41">
        <v>27407.310547000001</v>
      </c>
      <c r="W165" s="41">
        <v>27842.832031000002</v>
      </c>
      <c r="X165" s="41">
        <v>28292.699218999998</v>
      </c>
      <c r="Y165" s="41">
        <v>28753.757812</v>
      </c>
      <c r="Z165" s="41">
        <v>29223.880859000001</v>
      </c>
      <c r="AA165" s="41">
        <v>29725.132812</v>
      </c>
      <c r="AB165" s="41">
        <v>30268.091797000001</v>
      </c>
      <c r="AC165" s="41">
        <v>30800.546875</v>
      </c>
      <c r="AD165" s="41">
        <v>31310.892577999999</v>
      </c>
      <c r="AE165" s="41">
        <v>31858.810547000001</v>
      </c>
      <c r="AF165" s="41">
        <v>32479.828125</v>
      </c>
      <c r="AG165" s="64">
        <v>1.8133E-2</v>
      </c>
    </row>
    <row r="166" spans="1:33" ht="15" customHeight="1">
      <c r="B166" s="40" t="s">
        <v>59</v>
      </c>
    </row>
    <row r="167" spans="1:33" ht="15" customHeight="1" thickBot="1">
      <c r="A167" s="66" t="s">
        <v>102</v>
      </c>
      <c r="B167" s="62" t="s">
        <v>60</v>
      </c>
      <c r="C167" s="46">
        <v>4824.5224609999996</v>
      </c>
      <c r="D167" s="46">
        <v>4837.4428710000002</v>
      </c>
      <c r="E167" s="46">
        <v>4782.8525390000004</v>
      </c>
      <c r="F167" s="46">
        <v>4635.5410160000001</v>
      </c>
      <c r="G167" s="46">
        <v>4583.59375</v>
      </c>
      <c r="H167" s="46">
        <v>4549.1372069999998</v>
      </c>
      <c r="I167" s="46">
        <v>4496.8403319999998</v>
      </c>
      <c r="J167" s="46">
        <v>4497.3344729999999</v>
      </c>
      <c r="K167" s="46">
        <v>4473.9335940000001</v>
      </c>
      <c r="L167" s="46">
        <v>4439.640625</v>
      </c>
      <c r="M167" s="46">
        <v>4417.2319340000004</v>
      </c>
      <c r="N167" s="46">
        <v>4397.5849609999996</v>
      </c>
      <c r="O167" s="46">
        <v>4405.4125979999999</v>
      </c>
      <c r="P167" s="46">
        <v>4353.1875</v>
      </c>
      <c r="Q167" s="46">
        <v>4302.0390619999998</v>
      </c>
      <c r="R167" s="46">
        <v>4279.2275390000004</v>
      </c>
      <c r="S167" s="46">
        <v>4271.5771480000003</v>
      </c>
      <c r="T167" s="46">
        <v>4275.8847660000001</v>
      </c>
      <c r="U167" s="46">
        <v>4286.2353519999997</v>
      </c>
      <c r="V167" s="46">
        <v>4283.3510740000002</v>
      </c>
      <c r="W167" s="46">
        <v>4287.4726559999999</v>
      </c>
      <c r="X167" s="46">
        <v>4291.998047</v>
      </c>
      <c r="Y167" s="46">
        <v>4299.0058589999999</v>
      </c>
      <c r="Z167" s="46">
        <v>4301.5122069999998</v>
      </c>
      <c r="AA167" s="46">
        <v>4300.0161129999997</v>
      </c>
      <c r="AB167" s="46">
        <v>4315.3530270000001</v>
      </c>
      <c r="AC167" s="46">
        <v>4324.6552730000003</v>
      </c>
      <c r="AD167" s="46">
        <v>4331.8139650000003</v>
      </c>
      <c r="AE167" s="46">
        <v>4343.4990230000003</v>
      </c>
      <c r="AF167" s="46">
        <v>4377.8837890000004</v>
      </c>
      <c r="AG167" s="64">
        <v>-3.3440000000000002E-3</v>
      </c>
    </row>
    <row r="168" spans="1:33" ht="15" customHeight="1">
      <c r="B168" s="69" t="s">
        <v>703</v>
      </c>
    </row>
    <row r="169" spans="1:33" ht="15" customHeight="1">
      <c r="B169" s="53" t="s">
        <v>702</v>
      </c>
    </row>
    <row r="170" spans="1:33" ht="15" customHeight="1">
      <c r="B170" s="53" t="s">
        <v>61</v>
      </c>
    </row>
    <row r="171" spans="1:33" ht="15" customHeight="1">
      <c r="B171" s="53" t="s">
        <v>701</v>
      </c>
    </row>
    <row r="172" spans="1:33" ht="15" customHeight="1">
      <c r="B172" s="53" t="s">
        <v>700</v>
      </c>
    </row>
    <row r="173" spans="1:33" ht="15" customHeight="1">
      <c r="B173" s="53" t="s">
        <v>62</v>
      </c>
    </row>
    <row r="174" spans="1:33" ht="15" customHeight="1">
      <c r="B174" s="53" t="s">
        <v>63</v>
      </c>
    </row>
    <row r="175" spans="1:33" ht="15" customHeight="1">
      <c r="B175" s="53" t="s">
        <v>699</v>
      </c>
    </row>
    <row r="176" spans="1:33" ht="15" customHeight="1">
      <c r="B176" s="53" t="s">
        <v>698</v>
      </c>
    </row>
    <row r="177" spans="2:2" ht="15" customHeight="1">
      <c r="B177" s="53" t="s">
        <v>697</v>
      </c>
    </row>
    <row r="178" spans="2:2" ht="15" customHeight="1">
      <c r="B178" s="53" t="s">
        <v>696</v>
      </c>
    </row>
    <row r="179" spans="2:2" ht="15" customHeight="1">
      <c r="B179" s="53" t="s">
        <v>695</v>
      </c>
    </row>
    <row r="180" spans="2:2">
      <c r="B180" s="53" t="s">
        <v>694</v>
      </c>
    </row>
    <row r="181" spans="2:2" ht="15" customHeight="1">
      <c r="B181" s="53" t="s">
        <v>100</v>
      </c>
    </row>
    <row r="182" spans="2:2" ht="15" customHeight="1">
      <c r="B182" s="53" t="s">
        <v>813</v>
      </c>
    </row>
    <row r="183" spans="2:2" ht="15" customHeight="1">
      <c r="B183" s="53" t="s">
        <v>372</v>
      </c>
    </row>
    <row r="184" spans="2:2" ht="15" customHeight="1">
      <c r="B184" s="53" t="s">
        <v>692</v>
      </c>
    </row>
    <row r="185" spans="2:2" ht="15" customHeight="1">
      <c r="B185" s="53" t="s">
        <v>691</v>
      </c>
    </row>
    <row r="186" spans="2:2" ht="15" customHeight="1">
      <c r="B186" s="53" t="s">
        <v>690</v>
      </c>
    </row>
    <row r="187" spans="2:2" ht="15" customHeight="1">
      <c r="B187" s="53" t="s">
        <v>689</v>
      </c>
    </row>
    <row r="188" spans="2:2" ht="15" customHeight="1">
      <c r="B188" s="53" t="s">
        <v>688</v>
      </c>
    </row>
    <row r="189" spans="2:2" ht="15" customHeight="1">
      <c r="B189" s="53" t="s">
        <v>687</v>
      </c>
    </row>
    <row r="190" spans="2:2" ht="15" customHeight="1">
      <c r="B190" s="53" t="s">
        <v>814</v>
      </c>
    </row>
    <row r="191" spans="2:2" ht="15" customHeight="1">
      <c r="B191" s="53" t="s">
        <v>64</v>
      </c>
    </row>
    <row r="192" spans="2:2" ht="15" customHeight="1">
      <c r="B192" s="53" t="s">
        <v>65</v>
      </c>
    </row>
    <row r="193" spans="2:2" ht="15" customHeight="1">
      <c r="B193" s="53" t="s">
        <v>685</v>
      </c>
    </row>
    <row r="194" spans="2:2" ht="15" customHeight="1">
      <c r="B194" s="53" t="s">
        <v>684</v>
      </c>
    </row>
    <row r="195" spans="2:2" ht="15" customHeight="1">
      <c r="B195" s="53" t="s">
        <v>66</v>
      </c>
    </row>
    <row r="196" spans="2:2" ht="15" customHeight="1">
      <c r="B196" s="53" t="s">
        <v>683</v>
      </c>
    </row>
    <row r="197" spans="2:2" ht="15" customHeight="1">
      <c r="B197" s="53" t="s">
        <v>67</v>
      </c>
    </row>
    <row r="198" spans="2:2" ht="15" customHeight="1">
      <c r="B198" s="53" t="s">
        <v>682</v>
      </c>
    </row>
    <row r="199" spans="2:2" ht="15" customHeight="1">
      <c r="B199" s="53" t="s">
        <v>68</v>
      </c>
    </row>
    <row r="200" spans="2:2" ht="15" customHeight="1">
      <c r="B200" s="53" t="s">
        <v>69</v>
      </c>
    </row>
    <row r="201" spans="2:2" ht="15" customHeight="1">
      <c r="B201" s="53" t="s">
        <v>670</v>
      </c>
    </row>
    <row r="202" spans="2:2" ht="15" customHeight="1">
      <c r="B202" s="53" t="s">
        <v>669</v>
      </c>
    </row>
    <row r="203" spans="2:2" ht="15" customHeight="1">
      <c r="B203" s="53" t="s">
        <v>681</v>
      </c>
    </row>
    <row r="204" spans="2:2" ht="15" customHeight="1">
      <c r="B204" s="53" t="s">
        <v>815</v>
      </c>
    </row>
    <row r="205" spans="2:2">
      <c r="B205" s="53" t="s">
        <v>816</v>
      </c>
    </row>
    <row r="207" spans="2:2" ht="15" customHeight="1"/>
    <row r="208" spans="2:2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111"/>
      <c r="C1100" s="111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  <c r="AA1100" s="111"/>
      <c r="AB1100" s="111"/>
      <c r="AC1100" s="111"/>
      <c r="AD1100" s="111"/>
      <c r="AE1100" s="111"/>
      <c r="AF1100" s="111"/>
      <c r="AG1100" s="111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111"/>
      <c r="C1227" s="111"/>
      <c r="D1227" s="111"/>
      <c r="E1227" s="111"/>
      <c r="F1227" s="111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  <c r="AA1227" s="111"/>
      <c r="AB1227" s="111"/>
      <c r="AC1227" s="111"/>
      <c r="AD1227" s="111"/>
      <c r="AE1227" s="111"/>
      <c r="AF1227" s="111"/>
      <c r="AG1227" s="111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111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  <c r="AG1390" s="111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111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  <c r="AG1502" s="111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111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  <c r="AG1604" s="111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111"/>
      <c r="C1698" s="111"/>
      <c r="D1698" s="111"/>
      <c r="E1698" s="111"/>
      <c r="F1698" s="111"/>
      <c r="G1698" s="111"/>
      <c r="H1698" s="111"/>
      <c r="I1698" s="111"/>
      <c r="J1698" s="111"/>
      <c r="K1698" s="111"/>
      <c r="L1698" s="111"/>
      <c r="M1698" s="111"/>
      <c r="N1698" s="111"/>
      <c r="O1698" s="111"/>
      <c r="P1698" s="111"/>
      <c r="Q1698" s="111"/>
      <c r="R1698" s="111"/>
      <c r="S1698" s="111"/>
      <c r="T1698" s="111"/>
      <c r="U1698" s="111"/>
      <c r="V1698" s="111"/>
      <c r="W1698" s="111"/>
      <c r="X1698" s="111"/>
      <c r="Y1698" s="111"/>
      <c r="Z1698" s="111"/>
      <c r="AA1698" s="111"/>
      <c r="AB1698" s="111"/>
      <c r="AC1698" s="111"/>
      <c r="AD1698" s="111"/>
      <c r="AE1698" s="111"/>
      <c r="AF1698" s="111"/>
      <c r="AG1698" s="111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111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  <c r="AG1945" s="111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111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  <c r="AG2031" s="111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111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  <c r="AG2153" s="111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111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  <c r="AG2317" s="111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111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  <c r="AG2419" s="111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111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  <c r="AG2509" s="111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111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  <c r="AG2598" s="111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111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  <c r="AG2719" s="111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111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  <c r="AG2837" s="111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19">
    <mergeCell ref="B1945:AG1945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05"/>
  <sheetViews>
    <sheetView topLeftCell="B1" workbookViewId="0">
      <selection activeCell="B10" sqref="B10"/>
    </sheetView>
  </sheetViews>
  <sheetFormatPr defaultColWidth="8.7265625" defaultRowHeight="15" customHeight="1"/>
  <cols>
    <col min="1" max="1" width="21.453125" hidden="1" customWidth="1"/>
    <col min="2" max="2" width="46.7265625" customWidth="1"/>
  </cols>
  <sheetData>
    <row r="1" spans="1:34" ht="15" customHeight="1" thickBot="1">
      <c r="B1" s="70" t="s">
        <v>817</v>
      </c>
      <c r="C1" s="71">
        <v>2020</v>
      </c>
      <c r="D1" s="71">
        <v>2021</v>
      </c>
      <c r="E1" s="71">
        <v>2022</v>
      </c>
      <c r="F1" s="71">
        <v>2023</v>
      </c>
      <c r="G1" s="71">
        <v>2024</v>
      </c>
      <c r="H1" s="71">
        <v>2025</v>
      </c>
      <c r="I1" s="71">
        <v>2026</v>
      </c>
      <c r="J1" s="71">
        <v>2027</v>
      </c>
      <c r="K1" s="71">
        <v>2028</v>
      </c>
      <c r="L1" s="71">
        <v>2029</v>
      </c>
      <c r="M1" s="71">
        <v>2030</v>
      </c>
      <c r="N1" s="71">
        <v>2031</v>
      </c>
      <c r="O1" s="71">
        <v>2032</v>
      </c>
      <c r="P1" s="71">
        <v>2033</v>
      </c>
      <c r="Q1" s="71">
        <v>2034</v>
      </c>
      <c r="R1" s="71">
        <v>2035</v>
      </c>
      <c r="S1" s="71">
        <v>2036</v>
      </c>
      <c r="T1" s="71">
        <v>2037</v>
      </c>
      <c r="U1" s="71">
        <v>2038</v>
      </c>
      <c r="V1" s="71">
        <v>2039</v>
      </c>
      <c r="W1" s="71">
        <v>2040</v>
      </c>
      <c r="X1" s="71">
        <v>2041</v>
      </c>
      <c r="Y1" s="71">
        <v>2042</v>
      </c>
      <c r="Z1" s="71">
        <v>2043</v>
      </c>
      <c r="AA1" s="71">
        <v>2044</v>
      </c>
      <c r="AB1" s="71">
        <v>2045</v>
      </c>
      <c r="AC1" s="71">
        <v>2046</v>
      </c>
      <c r="AD1" s="71">
        <v>2047</v>
      </c>
      <c r="AE1" s="71">
        <v>2048</v>
      </c>
      <c r="AF1" s="71">
        <v>2049</v>
      </c>
      <c r="AG1" s="71">
        <v>2050</v>
      </c>
    </row>
    <row r="2" spans="1:34" ht="15" customHeight="1" thickTop="1"/>
    <row r="3" spans="1:34" ht="15" customHeight="1">
      <c r="C3" s="72" t="s">
        <v>240</v>
      </c>
      <c r="D3" s="72" t="s">
        <v>667</v>
      </c>
      <c r="E3" s="72"/>
      <c r="F3" s="72"/>
      <c r="G3" s="72"/>
      <c r="H3" s="72"/>
    </row>
    <row r="4" spans="1:34" ht="15" customHeight="1">
      <c r="C4" s="72" t="s">
        <v>239</v>
      </c>
      <c r="D4" s="72" t="s">
        <v>666</v>
      </c>
      <c r="E4" s="72"/>
      <c r="F4" s="72"/>
      <c r="G4" s="72" t="s">
        <v>238</v>
      </c>
      <c r="H4" s="72"/>
    </row>
    <row r="5" spans="1:34" ht="15" customHeight="1">
      <c r="C5" s="72" t="s">
        <v>237</v>
      </c>
      <c r="D5" s="72" t="s">
        <v>665</v>
      </c>
      <c r="E5" s="72"/>
      <c r="F5" s="72"/>
      <c r="G5" s="72"/>
      <c r="H5" s="72"/>
    </row>
    <row r="6" spans="1:34" ht="15" customHeight="1">
      <c r="C6" s="72" t="s">
        <v>236</v>
      </c>
      <c r="D6" s="72"/>
      <c r="E6" s="72" t="s">
        <v>664</v>
      </c>
      <c r="F6" s="72"/>
      <c r="G6" s="72"/>
      <c r="H6" s="72"/>
    </row>
    <row r="10" spans="1:34" ht="15" customHeight="1">
      <c r="A10" s="66" t="s">
        <v>235</v>
      </c>
      <c r="B10" s="73" t="s">
        <v>34</v>
      </c>
      <c r="AH10" s="74" t="s">
        <v>663</v>
      </c>
    </row>
    <row r="11" spans="1:34" ht="15" customHeight="1">
      <c r="B11" s="70" t="s">
        <v>35</v>
      </c>
      <c r="AH11" s="74" t="s">
        <v>661</v>
      </c>
    </row>
    <row r="12" spans="1:34" ht="15" customHeight="1">
      <c r="B12" s="70" t="s">
        <v>818</v>
      </c>
      <c r="C12" s="2" t="s">
        <v>818</v>
      </c>
      <c r="D12" s="2" t="s">
        <v>818</v>
      </c>
      <c r="E12" s="2" t="s">
        <v>818</v>
      </c>
      <c r="F12" s="2" t="s">
        <v>818</v>
      </c>
      <c r="G12" s="2" t="s">
        <v>818</v>
      </c>
      <c r="H12" s="2" t="s">
        <v>818</v>
      </c>
      <c r="I12" s="2" t="s">
        <v>818</v>
      </c>
      <c r="J12" s="2" t="s">
        <v>818</v>
      </c>
      <c r="K12" s="2" t="s">
        <v>818</v>
      </c>
      <c r="L12" s="2" t="s">
        <v>818</v>
      </c>
      <c r="M12" s="2" t="s">
        <v>818</v>
      </c>
      <c r="N12" s="2" t="s">
        <v>818</v>
      </c>
      <c r="O12" s="2" t="s">
        <v>818</v>
      </c>
      <c r="P12" s="2" t="s">
        <v>818</v>
      </c>
      <c r="Q12" s="2" t="s">
        <v>818</v>
      </c>
      <c r="R12" s="2" t="s">
        <v>818</v>
      </c>
      <c r="S12" s="2" t="s">
        <v>818</v>
      </c>
      <c r="T12" s="2" t="s">
        <v>818</v>
      </c>
      <c r="U12" s="2" t="s">
        <v>818</v>
      </c>
      <c r="V12" s="2" t="s">
        <v>818</v>
      </c>
      <c r="W12" s="2" t="s">
        <v>818</v>
      </c>
      <c r="X12" s="2" t="s">
        <v>818</v>
      </c>
      <c r="Y12" s="2" t="s">
        <v>818</v>
      </c>
      <c r="Z12" s="2" t="s">
        <v>818</v>
      </c>
      <c r="AA12" s="2" t="s">
        <v>818</v>
      </c>
      <c r="AB12" s="2" t="s">
        <v>818</v>
      </c>
      <c r="AC12" s="2" t="s">
        <v>818</v>
      </c>
      <c r="AD12" s="2" t="s">
        <v>818</v>
      </c>
      <c r="AE12" s="2" t="s">
        <v>818</v>
      </c>
      <c r="AF12" s="2" t="s">
        <v>818</v>
      </c>
      <c r="AG12" s="2" t="s">
        <v>818</v>
      </c>
      <c r="AH12" s="74" t="s">
        <v>660</v>
      </c>
    </row>
    <row r="13" spans="1:34" ht="15" customHeight="1" thickBot="1">
      <c r="B13" s="71" t="s">
        <v>1</v>
      </c>
      <c r="C13" s="71">
        <v>2020</v>
      </c>
      <c r="D13" s="71">
        <v>2021</v>
      </c>
      <c r="E13" s="71">
        <v>2022</v>
      </c>
      <c r="F13" s="71">
        <v>2023</v>
      </c>
      <c r="G13" s="71">
        <v>2024</v>
      </c>
      <c r="H13" s="71">
        <v>2025</v>
      </c>
      <c r="I13" s="71">
        <v>2026</v>
      </c>
      <c r="J13" s="71">
        <v>2027</v>
      </c>
      <c r="K13" s="71">
        <v>2028</v>
      </c>
      <c r="L13" s="71">
        <v>2029</v>
      </c>
      <c r="M13" s="71">
        <v>2030</v>
      </c>
      <c r="N13" s="71">
        <v>2031</v>
      </c>
      <c r="O13" s="71">
        <v>2032</v>
      </c>
      <c r="P13" s="71">
        <v>2033</v>
      </c>
      <c r="Q13" s="71">
        <v>2034</v>
      </c>
      <c r="R13" s="71">
        <v>2035</v>
      </c>
      <c r="S13" s="71">
        <v>2036</v>
      </c>
      <c r="T13" s="71">
        <v>2037</v>
      </c>
      <c r="U13" s="71">
        <v>2038</v>
      </c>
      <c r="V13" s="71">
        <v>2039</v>
      </c>
      <c r="W13" s="71">
        <v>2040</v>
      </c>
      <c r="X13" s="71">
        <v>2041</v>
      </c>
      <c r="Y13" s="71">
        <v>2042</v>
      </c>
      <c r="Z13" s="71">
        <v>2043</v>
      </c>
      <c r="AA13" s="71">
        <v>2044</v>
      </c>
      <c r="AB13" s="71">
        <v>2045</v>
      </c>
      <c r="AC13" s="71">
        <v>2046</v>
      </c>
      <c r="AD13" s="71">
        <v>2047</v>
      </c>
      <c r="AE13" s="71">
        <v>2048</v>
      </c>
      <c r="AF13" s="71">
        <v>2049</v>
      </c>
      <c r="AG13" s="71">
        <v>2050</v>
      </c>
      <c r="AH13" s="75" t="s">
        <v>659</v>
      </c>
    </row>
    <row r="14" spans="1:34" ht="15" customHeight="1" thickTop="1"/>
    <row r="15" spans="1:34" ht="15" customHeight="1">
      <c r="B15" s="76" t="s">
        <v>2</v>
      </c>
    </row>
    <row r="16" spans="1:34" ht="15" customHeight="1">
      <c r="A16" s="66" t="s">
        <v>234</v>
      </c>
      <c r="B16" s="77" t="s">
        <v>3</v>
      </c>
      <c r="C16" s="78">
        <v>0.45517999999999997</v>
      </c>
      <c r="D16" s="78">
        <v>0.47404499999999999</v>
      </c>
      <c r="E16" s="78">
        <v>0.47081800000000001</v>
      </c>
      <c r="F16" s="78">
        <v>0.46705000000000002</v>
      </c>
      <c r="G16" s="78">
        <v>0.46312199999999998</v>
      </c>
      <c r="H16" s="78">
        <v>0.45916000000000001</v>
      </c>
      <c r="I16" s="78">
        <v>0.45528800000000003</v>
      </c>
      <c r="J16" s="78">
        <v>0.45177400000000001</v>
      </c>
      <c r="K16" s="78">
        <v>0.448461</v>
      </c>
      <c r="L16" s="78">
        <v>0.44548300000000002</v>
      </c>
      <c r="M16" s="78">
        <v>0.44253900000000002</v>
      </c>
      <c r="N16" s="78">
        <v>0.43985200000000002</v>
      </c>
      <c r="O16" s="78">
        <v>0.437278</v>
      </c>
      <c r="P16" s="78">
        <v>0.434946</v>
      </c>
      <c r="Q16" s="78">
        <v>0.43286200000000002</v>
      </c>
      <c r="R16" s="78">
        <v>0.43111699999999997</v>
      </c>
      <c r="S16" s="78">
        <v>0.42948599999999998</v>
      </c>
      <c r="T16" s="78">
        <v>0.42797000000000002</v>
      </c>
      <c r="U16" s="78">
        <v>0.42651699999999998</v>
      </c>
      <c r="V16" s="78">
        <v>0.42517300000000002</v>
      </c>
      <c r="W16" s="78">
        <v>0.42393199999999998</v>
      </c>
      <c r="X16" s="78">
        <v>0.422732</v>
      </c>
      <c r="Y16" s="78">
        <v>0.42161500000000002</v>
      </c>
      <c r="Z16" s="78">
        <v>0.42058699999999999</v>
      </c>
      <c r="AA16" s="78">
        <v>0.41968699999999998</v>
      </c>
      <c r="AB16" s="78">
        <v>0.419045</v>
      </c>
      <c r="AC16" s="78">
        <v>0.41842400000000002</v>
      </c>
      <c r="AD16" s="78">
        <v>0.41772300000000001</v>
      </c>
      <c r="AE16" s="78">
        <v>0.41708400000000001</v>
      </c>
      <c r="AF16" s="78">
        <v>0.41658000000000001</v>
      </c>
      <c r="AG16" s="78">
        <v>0.41619200000000001</v>
      </c>
      <c r="AH16" s="79">
        <v>-2.98E-3</v>
      </c>
    </row>
    <row r="17" spans="1:34" ht="15" customHeight="1">
      <c r="A17" s="66" t="s">
        <v>233</v>
      </c>
      <c r="B17" s="77" t="s">
        <v>395</v>
      </c>
      <c r="C17" s="78">
        <v>0.42927399999999999</v>
      </c>
      <c r="D17" s="78">
        <v>0.45496599999999998</v>
      </c>
      <c r="E17" s="78">
        <v>0.45233800000000002</v>
      </c>
      <c r="F17" s="78">
        <v>0.43859300000000001</v>
      </c>
      <c r="G17" s="78">
        <v>0.42568099999999998</v>
      </c>
      <c r="H17" s="78">
        <v>0.41445599999999999</v>
      </c>
      <c r="I17" s="78">
        <v>0.404474</v>
      </c>
      <c r="J17" s="78">
        <v>0.39604200000000001</v>
      </c>
      <c r="K17" s="78">
        <v>0.38822699999999999</v>
      </c>
      <c r="L17" s="78">
        <v>0.38123899999999999</v>
      </c>
      <c r="M17" s="78">
        <v>0.37464900000000001</v>
      </c>
      <c r="N17" s="78">
        <v>0.36843999999999999</v>
      </c>
      <c r="O17" s="78">
        <v>0.36236200000000002</v>
      </c>
      <c r="P17" s="78">
        <v>0.35661599999999999</v>
      </c>
      <c r="Q17" s="78">
        <v>0.35106599999999999</v>
      </c>
      <c r="R17" s="78">
        <v>0.345831</v>
      </c>
      <c r="S17" s="78">
        <v>0.34066400000000002</v>
      </c>
      <c r="T17" s="78">
        <v>0.33549099999999998</v>
      </c>
      <c r="U17" s="78">
        <v>0.33036500000000002</v>
      </c>
      <c r="V17" s="78">
        <v>0.32558900000000002</v>
      </c>
      <c r="W17" s="78">
        <v>0.32074200000000003</v>
      </c>
      <c r="X17" s="78">
        <v>0.315938</v>
      </c>
      <c r="Y17" s="78">
        <v>0.31121300000000002</v>
      </c>
      <c r="Z17" s="78">
        <v>0.30646200000000001</v>
      </c>
      <c r="AA17" s="78">
        <v>0.30197200000000002</v>
      </c>
      <c r="AB17" s="78">
        <v>0.29757499999999998</v>
      </c>
      <c r="AC17" s="78">
        <v>0.29300999999999999</v>
      </c>
      <c r="AD17" s="78">
        <v>0.288385</v>
      </c>
      <c r="AE17" s="78">
        <v>0.28395900000000002</v>
      </c>
      <c r="AF17" s="78">
        <v>0.27958899999999998</v>
      </c>
      <c r="AG17" s="78">
        <v>0.275341</v>
      </c>
      <c r="AH17" s="79">
        <v>-1.4694E-2</v>
      </c>
    </row>
    <row r="18" spans="1:34" ht="15" customHeight="1">
      <c r="A18" s="66" t="s">
        <v>232</v>
      </c>
      <c r="B18" s="77" t="s">
        <v>37</v>
      </c>
      <c r="C18" s="78">
        <v>0.88445399999999996</v>
      </c>
      <c r="D18" s="78">
        <v>0.92901100000000003</v>
      </c>
      <c r="E18" s="78">
        <v>0.92315700000000001</v>
      </c>
      <c r="F18" s="78">
        <v>0.90564299999999998</v>
      </c>
      <c r="G18" s="78">
        <v>0.88880300000000001</v>
      </c>
      <c r="H18" s="78">
        <v>0.87361599999999995</v>
      </c>
      <c r="I18" s="78">
        <v>0.85976200000000003</v>
      </c>
      <c r="J18" s="78">
        <v>0.84781600000000001</v>
      </c>
      <c r="K18" s="78">
        <v>0.83668900000000002</v>
      </c>
      <c r="L18" s="78">
        <v>0.82672199999999996</v>
      </c>
      <c r="M18" s="78">
        <v>0.81718800000000003</v>
      </c>
      <c r="N18" s="78">
        <v>0.80829200000000001</v>
      </c>
      <c r="O18" s="78">
        <v>0.79964000000000002</v>
      </c>
      <c r="P18" s="78">
        <v>0.79156199999999999</v>
      </c>
      <c r="Q18" s="78">
        <v>0.78392799999999996</v>
      </c>
      <c r="R18" s="78">
        <v>0.77694799999999997</v>
      </c>
      <c r="S18" s="78">
        <v>0.77015</v>
      </c>
      <c r="T18" s="78">
        <v>0.76346099999999995</v>
      </c>
      <c r="U18" s="78">
        <v>0.75688100000000003</v>
      </c>
      <c r="V18" s="78">
        <v>0.75076200000000004</v>
      </c>
      <c r="W18" s="78">
        <v>0.74467399999999995</v>
      </c>
      <c r="X18" s="78">
        <v>0.73867099999999997</v>
      </c>
      <c r="Y18" s="78">
        <v>0.73282800000000003</v>
      </c>
      <c r="Z18" s="78">
        <v>0.72704899999999995</v>
      </c>
      <c r="AA18" s="78">
        <v>0.72165999999999997</v>
      </c>
      <c r="AB18" s="78">
        <v>0.71662000000000003</v>
      </c>
      <c r="AC18" s="78">
        <v>0.71143400000000001</v>
      </c>
      <c r="AD18" s="78">
        <v>0.70610700000000004</v>
      </c>
      <c r="AE18" s="78">
        <v>0.701044</v>
      </c>
      <c r="AF18" s="78">
        <v>0.69616900000000004</v>
      </c>
      <c r="AG18" s="78">
        <v>0.69153299999999995</v>
      </c>
      <c r="AH18" s="79">
        <v>-8.1679999999999999E-3</v>
      </c>
    </row>
    <row r="19" spans="1:34" ht="15" customHeight="1">
      <c r="A19" s="66" t="s">
        <v>231</v>
      </c>
      <c r="B19" s="77" t="s">
        <v>5</v>
      </c>
      <c r="C19" s="78">
        <v>4.9693500000000004</v>
      </c>
      <c r="D19" s="78">
        <v>4.8413839999999997</v>
      </c>
      <c r="E19" s="78">
        <v>4.9784160000000002</v>
      </c>
      <c r="F19" s="78">
        <v>4.970707</v>
      </c>
      <c r="G19" s="78">
        <v>4.9723800000000002</v>
      </c>
      <c r="H19" s="78">
        <v>4.9680289999999996</v>
      </c>
      <c r="I19" s="78">
        <v>4.9561640000000002</v>
      </c>
      <c r="J19" s="78">
        <v>4.9427760000000003</v>
      </c>
      <c r="K19" s="78">
        <v>4.931273</v>
      </c>
      <c r="L19" s="78">
        <v>4.9201389999999998</v>
      </c>
      <c r="M19" s="78">
        <v>4.9037559999999996</v>
      </c>
      <c r="N19" s="78">
        <v>4.8919119999999996</v>
      </c>
      <c r="O19" s="78">
        <v>4.8830520000000002</v>
      </c>
      <c r="P19" s="78">
        <v>4.8745240000000001</v>
      </c>
      <c r="Q19" s="78">
        <v>4.8660610000000002</v>
      </c>
      <c r="R19" s="78">
        <v>4.8602069999999999</v>
      </c>
      <c r="S19" s="78">
        <v>4.8555999999999999</v>
      </c>
      <c r="T19" s="78">
        <v>4.8510710000000001</v>
      </c>
      <c r="U19" s="78">
        <v>4.8468929999999997</v>
      </c>
      <c r="V19" s="78">
        <v>4.8430160000000004</v>
      </c>
      <c r="W19" s="78">
        <v>4.8409740000000001</v>
      </c>
      <c r="X19" s="78">
        <v>4.8388660000000003</v>
      </c>
      <c r="Y19" s="78">
        <v>4.837218</v>
      </c>
      <c r="Z19" s="78">
        <v>4.8357599999999996</v>
      </c>
      <c r="AA19" s="78">
        <v>4.8353489999999999</v>
      </c>
      <c r="AB19" s="78">
        <v>4.8343420000000004</v>
      </c>
      <c r="AC19" s="78">
        <v>4.8336639999999997</v>
      </c>
      <c r="AD19" s="78">
        <v>4.8320689999999997</v>
      </c>
      <c r="AE19" s="78">
        <v>4.8300200000000002</v>
      </c>
      <c r="AF19" s="78">
        <v>4.8267600000000002</v>
      </c>
      <c r="AG19" s="78">
        <v>4.82341</v>
      </c>
      <c r="AH19" s="79">
        <v>-9.9299999999999996E-4</v>
      </c>
    </row>
    <row r="20" spans="1:34" ht="15" customHeight="1">
      <c r="A20" s="66" t="s">
        <v>230</v>
      </c>
      <c r="B20" s="77" t="s">
        <v>396</v>
      </c>
      <c r="C20" s="78">
        <v>0.45751199999999997</v>
      </c>
      <c r="D20" s="78">
        <v>0.45433299999999999</v>
      </c>
      <c r="E20" s="78">
        <v>0.443909</v>
      </c>
      <c r="F20" s="78">
        <v>0.448911</v>
      </c>
      <c r="G20" s="78">
        <v>0.45432600000000001</v>
      </c>
      <c r="H20" s="78">
        <v>0.45631699999999997</v>
      </c>
      <c r="I20" s="78">
        <v>0.45534000000000002</v>
      </c>
      <c r="J20" s="78">
        <v>0.45182099999999997</v>
      </c>
      <c r="K20" s="78">
        <v>0.44889299999999999</v>
      </c>
      <c r="L20" s="78">
        <v>0.444799</v>
      </c>
      <c r="M20" s="78">
        <v>0.44039800000000001</v>
      </c>
      <c r="N20" s="78">
        <v>0.43509900000000001</v>
      </c>
      <c r="O20" s="78">
        <v>0.42979099999999998</v>
      </c>
      <c r="P20" s="78">
        <v>0.423655</v>
      </c>
      <c r="Q20" s="78">
        <v>0.416962</v>
      </c>
      <c r="R20" s="78">
        <v>0.40978399999999998</v>
      </c>
      <c r="S20" s="78">
        <v>0.40250999999999998</v>
      </c>
      <c r="T20" s="78">
        <v>0.39616499999999999</v>
      </c>
      <c r="U20" s="78">
        <v>0.3906</v>
      </c>
      <c r="V20" s="78">
        <v>0.38444800000000001</v>
      </c>
      <c r="W20" s="78">
        <v>0.37942199999999998</v>
      </c>
      <c r="X20" s="78">
        <v>0.37479000000000001</v>
      </c>
      <c r="Y20" s="78">
        <v>0.37020500000000001</v>
      </c>
      <c r="Z20" s="78">
        <v>0.36615700000000001</v>
      </c>
      <c r="AA20" s="78">
        <v>0.36159400000000003</v>
      </c>
      <c r="AB20" s="78">
        <v>0.35714499999999999</v>
      </c>
      <c r="AC20" s="78">
        <v>0.35383199999999998</v>
      </c>
      <c r="AD20" s="78">
        <v>0.35059000000000001</v>
      </c>
      <c r="AE20" s="78">
        <v>0.34657500000000002</v>
      </c>
      <c r="AF20" s="78">
        <v>0.34247</v>
      </c>
      <c r="AG20" s="78">
        <v>0.33811099999999999</v>
      </c>
      <c r="AH20" s="79">
        <v>-1.0030000000000001E-2</v>
      </c>
    </row>
    <row r="21" spans="1:34" ht="15" customHeight="1">
      <c r="A21" s="66" t="s">
        <v>229</v>
      </c>
      <c r="B21" s="77" t="s">
        <v>704</v>
      </c>
      <c r="C21" s="78">
        <v>5.0527329999999999</v>
      </c>
      <c r="D21" s="78">
        <v>5.085547</v>
      </c>
      <c r="E21" s="78">
        <v>5.0913269999999997</v>
      </c>
      <c r="F21" s="78">
        <v>5.1017200000000003</v>
      </c>
      <c r="G21" s="78">
        <v>5.1157349999999999</v>
      </c>
      <c r="H21" s="78">
        <v>5.1314440000000001</v>
      </c>
      <c r="I21" s="78">
        <v>5.1537369999999996</v>
      </c>
      <c r="J21" s="78">
        <v>5.1757869999999997</v>
      </c>
      <c r="K21" s="78">
        <v>5.2014500000000004</v>
      </c>
      <c r="L21" s="78">
        <v>5.2290000000000001</v>
      </c>
      <c r="M21" s="78">
        <v>5.2579370000000001</v>
      </c>
      <c r="N21" s="78">
        <v>5.2901400000000001</v>
      </c>
      <c r="O21" s="78">
        <v>5.3263020000000001</v>
      </c>
      <c r="P21" s="78">
        <v>5.3608200000000004</v>
      </c>
      <c r="Q21" s="78">
        <v>5.4004899999999996</v>
      </c>
      <c r="R21" s="78">
        <v>5.4420989999999998</v>
      </c>
      <c r="S21" s="78">
        <v>5.487025</v>
      </c>
      <c r="T21" s="78">
        <v>5.5343660000000003</v>
      </c>
      <c r="U21" s="78">
        <v>5.5825040000000001</v>
      </c>
      <c r="V21" s="78">
        <v>5.6304860000000003</v>
      </c>
      <c r="W21" s="78">
        <v>5.6746730000000003</v>
      </c>
      <c r="X21" s="78">
        <v>5.7185180000000004</v>
      </c>
      <c r="Y21" s="78">
        <v>5.7633760000000001</v>
      </c>
      <c r="Z21" s="78">
        <v>5.8127529999999998</v>
      </c>
      <c r="AA21" s="78">
        <v>5.862584</v>
      </c>
      <c r="AB21" s="78">
        <v>5.9120359999999996</v>
      </c>
      <c r="AC21" s="78">
        <v>5.9633729999999998</v>
      </c>
      <c r="AD21" s="78">
        <v>6.0135569999999996</v>
      </c>
      <c r="AE21" s="78">
        <v>6.0654950000000003</v>
      </c>
      <c r="AF21" s="78">
        <v>6.1199370000000002</v>
      </c>
      <c r="AG21" s="78">
        <v>6.1779190000000002</v>
      </c>
      <c r="AH21" s="79">
        <v>6.7239999999999999E-3</v>
      </c>
    </row>
    <row r="22" spans="1:34" ht="15" customHeight="1">
      <c r="A22" s="66" t="s">
        <v>228</v>
      </c>
      <c r="B22" s="76" t="s">
        <v>38</v>
      </c>
      <c r="C22" s="80">
        <v>11.364051999999999</v>
      </c>
      <c r="D22" s="80">
        <v>11.310276999999999</v>
      </c>
      <c r="E22" s="80">
        <v>11.436809999999999</v>
      </c>
      <c r="F22" s="80">
        <v>11.426983</v>
      </c>
      <c r="G22" s="80">
        <v>11.431243</v>
      </c>
      <c r="H22" s="80">
        <v>11.429406</v>
      </c>
      <c r="I22" s="80">
        <v>11.425001999999999</v>
      </c>
      <c r="J22" s="80">
        <v>11.418199</v>
      </c>
      <c r="K22" s="80">
        <v>11.418305</v>
      </c>
      <c r="L22" s="80">
        <v>11.42066</v>
      </c>
      <c r="M22" s="80">
        <v>11.419279</v>
      </c>
      <c r="N22" s="80">
        <v>11.425442</v>
      </c>
      <c r="O22" s="80">
        <v>11.438783000000001</v>
      </c>
      <c r="P22" s="80">
        <v>11.450561</v>
      </c>
      <c r="Q22" s="80">
        <v>11.46744</v>
      </c>
      <c r="R22" s="80">
        <v>11.489039</v>
      </c>
      <c r="S22" s="80">
        <v>11.515283999999999</v>
      </c>
      <c r="T22" s="80">
        <v>11.545061</v>
      </c>
      <c r="U22" s="80">
        <v>11.576879</v>
      </c>
      <c r="V22" s="80">
        <v>11.608712000000001</v>
      </c>
      <c r="W22" s="80">
        <v>11.639742</v>
      </c>
      <c r="X22" s="80">
        <v>11.670845999999999</v>
      </c>
      <c r="Y22" s="80">
        <v>11.703628999999999</v>
      </c>
      <c r="Z22" s="80">
        <v>11.741718000000001</v>
      </c>
      <c r="AA22" s="80">
        <v>11.781186999999999</v>
      </c>
      <c r="AB22" s="80">
        <v>11.820144000000001</v>
      </c>
      <c r="AC22" s="80">
        <v>11.862303000000001</v>
      </c>
      <c r="AD22" s="80">
        <v>11.902324</v>
      </c>
      <c r="AE22" s="80">
        <v>11.943133</v>
      </c>
      <c r="AF22" s="80">
        <v>11.985336</v>
      </c>
      <c r="AG22" s="80">
        <v>12.030972</v>
      </c>
      <c r="AH22" s="81">
        <v>1.903E-3</v>
      </c>
    </row>
    <row r="23" spans="1:34" ht="15" customHeight="1">
      <c r="A23" s="66" t="s">
        <v>227</v>
      </c>
      <c r="B23" s="77" t="s">
        <v>39</v>
      </c>
      <c r="C23" s="78">
        <v>9.4179560000000002</v>
      </c>
      <c r="D23" s="78">
        <v>9.4692589999999992</v>
      </c>
      <c r="E23" s="78">
        <v>9.5235859999999999</v>
      </c>
      <c r="F23" s="78">
        <v>9.3535579999999996</v>
      </c>
      <c r="G23" s="78">
        <v>9.192634</v>
      </c>
      <c r="H23" s="78">
        <v>8.9611440000000009</v>
      </c>
      <c r="I23" s="78">
        <v>8.7546029999999995</v>
      </c>
      <c r="J23" s="78">
        <v>8.6916949999999993</v>
      </c>
      <c r="K23" s="78">
        <v>8.6860269999999993</v>
      </c>
      <c r="L23" s="78">
        <v>8.6995719999999999</v>
      </c>
      <c r="M23" s="78">
        <v>8.7289549999999991</v>
      </c>
      <c r="N23" s="78">
        <v>8.7613850000000006</v>
      </c>
      <c r="O23" s="78">
        <v>8.7698009999999993</v>
      </c>
      <c r="P23" s="78">
        <v>8.7926420000000007</v>
      </c>
      <c r="Q23" s="78">
        <v>8.8117920000000005</v>
      </c>
      <c r="R23" s="78">
        <v>8.8543400000000005</v>
      </c>
      <c r="S23" s="78">
        <v>8.8960539999999995</v>
      </c>
      <c r="T23" s="78">
        <v>8.9436619999999998</v>
      </c>
      <c r="U23" s="78">
        <v>8.9716509999999996</v>
      </c>
      <c r="V23" s="78">
        <v>9.0014699999999994</v>
      </c>
      <c r="W23" s="78">
        <v>9.0304009999999995</v>
      </c>
      <c r="X23" s="78">
        <v>9.0712130000000002</v>
      </c>
      <c r="Y23" s="78">
        <v>9.1142409999999998</v>
      </c>
      <c r="Z23" s="78">
        <v>9.1562610000000006</v>
      </c>
      <c r="AA23" s="78">
        <v>9.1960940000000004</v>
      </c>
      <c r="AB23" s="78">
        <v>9.2340040000000005</v>
      </c>
      <c r="AC23" s="78">
        <v>9.2814379999999996</v>
      </c>
      <c r="AD23" s="78">
        <v>9.3317099999999993</v>
      </c>
      <c r="AE23" s="78">
        <v>9.3964409999999994</v>
      </c>
      <c r="AF23" s="78">
        <v>9.4543610000000005</v>
      </c>
      <c r="AG23" s="78">
        <v>9.5046730000000004</v>
      </c>
      <c r="AH23" s="79">
        <v>3.0600000000000001E-4</v>
      </c>
    </row>
    <row r="24" spans="1:34" ht="15" customHeight="1">
      <c r="A24" s="66" t="s">
        <v>226</v>
      </c>
      <c r="B24" s="76" t="s">
        <v>40</v>
      </c>
      <c r="C24" s="80">
        <v>20.782008999999999</v>
      </c>
      <c r="D24" s="80">
        <v>20.779537000000001</v>
      </c>
      <c r="E24" s="80">
        <v>20.960395999999999</v>
      </c>
      <c r="F24" s="80">
        <v>20.780539999999998</v>
      </c>
      <c r="G24" s="80">
        <v>20.623877</v>
      </c>
      <c r="H24" s="80">
        <v>20.390550999999999</v>
      </c>
      <c r="I24" s="80">
        <v>20.179604999999999</v>
      </c>
      <c r="J24" s="80">
        <v>20.109894000000001</v>
      </c>
      <c r="K24" s="80">
        <v>20.104331999999999</v>
      </c>
      <c r="L24" s="80">
        <v>20.120232000000001</v>
      </c>
      <c r="M24" s="80">
        <v>20.148235</v>
      </c>
      <c r="N24" s="80">
        <v>20.186827000000001</v>
      </c>
      <c r="O24" s="80">
        <v>20.208583999999998</v>
      </c>
      <c r="P24" s="80">
        <v>20.243202</v>
      </c>
      <c r="Q24" s="80">
        <v>20.279232</v>
      </c>
      <c r="R24" s="80">
        <v>20.34338</v>
      </c>
      <c r="S24" s="80">
        <v>20.411339000000002</v>
      </c>
      <c r="T24" s="80">
        <v>20.488724000000001</v>
      </c>
      <c r="U24" s="80">
        <v>20.548531000000001</v>
      </c>
      <c r="V24" s="80">
        <v>20.610181999999998</v>
      </c>
      <c r="W24" s="80">
        <v>20.670142999999999</v>
      </c>
      <c r="X24" s="80">
        <v>20.742058</v>
      </c>
      <c r="Y24" s="80">
        <v>20.817871</v>
      </c>
      <c r="Z24" s="80">
        <v>20.89798</v>
      </c>
      <c r="AA24" s="80">
        <v>20.97728</v>
      </c>
      <c r="AB24" s="80">
        <v>21.054148000000001</v>
      </c>
      <c r="AC24" s="80">
        <v>21.143742</v>
      </c>
      <c r="AD24" s="80">
        <v>21.234034000000001</v>
      </c>
      <c r="AE24" s="80">
        <v>21.339573000000001</v>
      </c>
      <c r="AF24" s="80">
        <v>21.439696999999999</v>
      </c>
      <c r="AG24" s="80">
        <v>21.535644999999999</v>
      </c>
      <c r="AH24" s="81">
        <v>1.188E-3</v>
      </c>
    </row>
    <row r="26" spans="1:34" ht="15" customHeight="1">
      <c r="B26" s="76" t="s">
        <v>7</v>
      </c>
    </row>
    <row r="27" spans="1:34" ht="15" customHeight="1">
      <c r="A27" s="66" t="s">
        <v>225</v>
      </c>
      <c r="B27" s="77" t="s">
        <v>3</v>
      </c>
      <c r="C27" s="78">
        <v>0.16908999999999999</v>
      </c>
      <c r="D27" s="78">
        <v>0.17043</v>
      </c>
      <c r="E27" s="78">
        <v>0.17107800000000001</v>
      </c>
      <c r="F27" s="78">
        <v>0.172316</v>
      </c>
      <c r="G27" s="78">
        <v>0.17356099999999999</v>
      </c>
      <c r="H27" s="78">
        <v>0.174816</v>
      </c>
      <c r="I27" s="78">
        <v>0.176343</v>
      </c>
      <c r="J27" s="78">
        <v>0.177955</v>
      </c>
      <c r="K27" s="78">
        <v>0.17940600000000001</v>
      </c>
      <c r="L27" s="78">
        <v>0.18099000000000001</v>
      </c>
      <c r="M27" s="78">
        <v>0.182417</v>
      </c>
      <c r="N27" s="78">
        <v>0.184083</v>
      </c>
      <c r="O27" s="78">
        <v>0.18573300000000001</v>
      </c>
      <c r="P27" s="78">
        <v>0.18750500000000001</v>
      </c>
      <c r="Q27" s="78">
        <v>0.189335</v>
      </c>
      <c r="R27" s="78">
        <v>0.19115399999999999</v>
      </c>
      <c r="S27" s="78">
        <v>0.192913</v>
      </c>
      <c r="T27" s="78">
        <v>0.19464500000000001</v>
      </c>
      <c r="U27" s="78">
        <v>0.19633400000000001</v>
      </c>
      <c r="V27" s="78">
        <v>0.19808000000000001</v>
      </c>
      <c r="W27" s="78">
        <v>0.19978199999999999</v>
      </c>
      <c r="X27" s="78">
        <v>0.201515</v>
      </c>
      <c r="Y27" s="78">
        <v>0.203344</v>
      </c>
      <c r="Z27" s="78">
        <v>0.20515</v>
      </c>
      <c r="AA27" s="78">
        <v>0.207034</v>
      </c>
      <c r="AB27" s="78">
        <v>0.209041</v>
      </c>
      <c r="AC27" s="78">
        <v>0.210896</v>
      </c>
      <c r="AD27" s="78">
        <v>0.21277799999999999</v>
      </c>
      <c r="AE27" s="78">
        <v>0.214758</v>
      </c>
      <c r="AF27" s="78">
        <v>0.21676799999999999</v>
      </c>
      <c r="AG27" s="78">
        <v>0.21879699999999999</v>
      </c>
      <c r="AH27" s="79">
        <v>8.6269999999999993E-3</v>
      </c>
    </row>
    <row r="28" spans="1:34" ht="15" customHeight="1">
      <c r="A28" s="66" t="s">
        <v>224</v>
      </c>
      <c r="B28" s="77" t="s">
        <v>397</v>
      </c>
      <c r="C28" s="78">
        <v>0.32368000000000002</v>
      </c>
      <c r="D28" s="78">
        <v>0.35236000000000001</v>
      </c>
      <c r="E28" s="78">
        <v>0.35635699999999998</v>
      </c>
      <c r="F28" s="78">
        <v>0.36029099999999997</v>
      </c>
      <c r="G28" s="78">
        <v>0.36460799999999999</v>
      </c>
      <c r="H28" s="78">
        <v>0.36872700000000003</v>
      </c>
      <c r="I28" s="78">
        <v>0.36910199999999999</v>
      </c>
      <c r="J28" s="78">
        <v>0.36950100000000002</v>
      </c>
      <c r="K28" s="78">
        <v>0.369535</v>
      </c>
      <c r="L28" s="78">
        <v>0.369811</v>
      </c>
      <c r="M28" s="78">
        <v>0.369612</v>
      </c>
      <c r="N28" s="78">
        <v>0.370091</v>
      </c>
      <c r="O28" s="78">
        <v>0.37027199999999999</v>
      </c>
      <c r="P28" s="78">
        <v>0.37069299999999999</v>
      </c>
      <c r="Q28" s="78">
        <v>0.37104199999999998</v>
      </c>
      <c r="R28" s="78">
        <v>0.371446</v>
      </c>
      <c r="S28" s="78">
        <v>0.37181599999999998</v>
      </c>
      <c r="T28" s="78">
        <v>0.37216300000000002</v>
      </c>
      <c r="U28" s="78">
        <v>0.37246600000000002</v>
      </c>
      <c r="V28" s="78">
        <v>0.37296699999999999</v>
      </c>
      <c r="W28" s="78">
        <v>0.37321700000000002</v>
      </c>
      <c r="X28" s="78">
        <v>0.37359599999999998</v>
      </c>
      <c r="Y28" s="78">
        <v>0.37403999999999998</v>
      </c>
      <c r="Z28" s="78">
        <v>0.37449300000000002</v>
      </c>
      <c r="AA28" s="78">
        <v>0.37501000000000001</v>
      </c>
      <c r="AB28" s="78">
        <v>0.375614</v>
      </c>
      <c r="AC28" s="78">
        <v>0.37596499999999999</v>
      </c>
      <c r="AD28" s="78">
        <v>0.37648999999999999</v>
      </c>
      <c r="AE28" s="78">
        <v>0.376973</v>
      </c>
      <c r="AF28" s="78">
        <v>0.37757600000000002</v>
      </c>
      <c r="AG28" s="78">
        <v>0.37813200000000002</v>
      </c>
      <c r="AH28" s="79">
        <v>5.1960000000000001E-3</v>
      </c>
    </row>
    <row r="29" spans="1:34" ht="15" customHeight="1">
      <c r="A29" s="66" t="s">
        <v>223</v>
      </c>
      <c r="B29" s="77" t="s">
        <v>36</v>
      </c>
      <c r="C29" s="78">
        <v>1.33E-3</v>
      </c>
      <c r="D29" s="78">
        <v>1.5E-3</v>
      </c>
      <c r="E29" s="78">
        <v>1.5169999999999999E-3</v>
      </c>
      <c r="F29" s="78">
        <v>1.596E-3</v>
      </c>
      <c r="G29" s="78">
        <v>1.578E-3</v>
      </c>
      <c r="H29" s="78">
        <v>1.647E-3</v>
      </c>
      <c r="I29" s="78">
        <v>1.544E-3</v>
      </c>
      <c r="J29" s="78">
        <v>1.5E-3</v>
      </c>
      <c r="K29" s="78">
        <v>1.387E-3</v>
      </c>
      <c r="L29" s="78">
        <v>1.341E-3</v>
      </c>
      <c r="M29" s="78">
        <v>1.2329999999999999E-3</v>
      </c>
      <c r="N29" s="78">
        <v>1.191E-3</v>
      </c>
      <c r="O29" s="78">
        <v>1.1360000000000001E-3</v>
      </c>
      <c r="P29" s="78">
        <v>1.1069999999999999E-3</v>
      </c>
      <c r="Q29" s="78">
        <v>1.085E-3</v>
      </c>
      <c r="R29" s="78">
        <v>1.0679999999999999E-3</v>
      </c>
      <c r="S29" s="78">
        <v>1.0460000000000001E-3</v>
      </c>
      <c r="T29" s="78">
        <v>1.0089999999999999E-3</v>
      </c>
      <c r="U29" s="78">
        <v>9.7099999999999997E-4</v>
      </c>
      <c r="V29" s="78">
        <v>9.6699999999999998E-4</v>
      </c>
      <c r="W29" s="78">
        <v>9.1699999999999995E-4</v>
      </c>
      <c r="X29" s="78">
        <v>8.8599999999999996E-4</v>
      </c>
      <c r="Y29" s="78">
        <v>8.6499999999999999E-4</v>
      </c>
      <c r="Z29" s="78">
        <v>8.2299999999999995E-4</v>
      </c>
      <c r="AA29" s="78">
        <v>8.1999999999999998E-4</v>
      </c>
      <c r="AB29" s="78">
        <v>8.0800000000000002E-4</v>
      </c>
      <c r="AC29" s="78">
        <v>7.76E-4</v>
      </c>
      <c r="AD29" s="78">
        <v>7.6199999999999998E-4</v>
      </c>
      <c r="AE29" s="78">
        <v>7.6599999999999997E-4</v>
      </c>
      <c r="AF29" s="78">
        <v>7.54E-4</v>
      </c>
      <c r="AG29" s="78">
        <v>7.5000000000000002E-4</v>
      </c>
      <c r="AH29" s="79">
        <v>-1.8901999999999999E-2</v>
      </c>
    </row>
    <row r="30" spans="1:34" ht="15" customHeight="1">
      <c r="A30" s="66" t="s">
        <v>222</v>
      </c>
      <c r="B30" s="77" t="s">
        <v>4</v>
      </c>
      <c r="C30" s="78">
        <v>0.30936999999999998</v>
      </c>
      <c r="D30" s="78">
        <v>0.32117000000000001</v>
      </c>
      <c r="E30" s="78">
        <v>0.33239600000000002</v>
      </c>
      <c r="F30" s="78">
        <v>0.33070699999999997</v>
      </c>
      <c r="G30" s="78">
        <v>0.32967099999999999</v>
      </c>
      <c r="H30" s="78">
        <v>0.32994099999999998</v>
      </c>
      <c r="I30" s="78">
        <v>0.32929900000000001</v>
      </c>
      <c r="J30" s="78">
        <v>0.32788800000000001</v>
      </c>
      <c r="K30" s="78">
        <v>0.32495400000000002</v>
      </c>
      <c r="L30" s="78">
        <v>0.32215100000000002</v>
      </c>
      <c r="M30" s="78">
        <v>0.31869199999999998</v>
      </c>
      <c r="N30" s="78">
        <v>0.31597500000000001</v>
      </c>
      <c r="O30" s="78">
        <v>0.31334600000000001</v>
      </c>
      <c r="P30" s="78">
        <v>0.31124299999999999</v>
      </c>
      <c r="Q30" s="78">
        <v>0.30930200000000002</v>
      </c>
      <c r="R30" s="78">
        <v>0.30754599999999999</v>
      </c>
      <c r="S30" s="78">
        <v>0.30576900000000001</v>
      </c>
      <c r="T30" s="78">
        <v>0.30368899999999999</v>
      </c>
      <c r="U30" s="78">
        <v>0.30142000000000002</v>
      </c>
      <c r="V30" s="78">
        <v>0.299543</v>
      </c>
      <c r="W30" s="78">
        <v>0.297205</v>
      </c>
      <c r="X30" s="78">
        <v>0.29490699999999997</v>
      </c>
      <c r="Y30" s="78">
        <v>0.29276600000000003</v>
      </c>
      <c r="Z30" s="78">
        <v>0.290603</v>
      </c>
      <c r="AA30" s="78">
        <v>0.28887099999999999</v>
      </c>
      <c r="AB30" s="78">
        <v>0.28717300000000001</v>
      </c>
      <c r="AC30" s="78">
        <v>0.28522999999999998</v>
      </c>
      <c r="AD30" s="78">
        <v>0.28320800000000002</v>
      </c>
      <c r="AE30" s="78">
        <v>0.28154400000000002</v>
      </c>
      <c r="AF30" s="78">
        <v>0.27987899999999999</v>
      </c>
      <c r="AG30" s="78">
        <v>0.27834199999999998</v>
      </c>
      <c r="AH30" s="79">
        <v>-3.5170000000000002E-3</v>
      </c>
    </row>
    <row r="31" spans="1:34" ht="15" customHeight="1">
      <c r="A31" s="66" t="s">
        <v>221</v>
      </c>
      <c r="B31" s="77" t="s">
        <v>9</v>
      </c>
      <c r="C31" s="78">
        <v>2.2899999999999999E-3</v>
      </c>
      <c r="D31" s="78">
        <v>2.2899999999999999E-3</v>
      </c>
      <c r="E31" s="78">
        <v>2.1559999999999999E-3</v>
      </c>
      <c r="F31" s="78">
        <v>2.281E-3</v>
      </c>
      <c r="G31" s="78">
        <v>2.8349999999999998E-3</v>
      </c>
      <c r="H31" s="78">
        <v>3.581E-3</v>
      </c>
      <c r="I31" s="78">
        <v>3.333E-3</v>
      </c>
      <c r="J31" s="78">
        <v>3.3059999999999999E-3</v>
      </c>
      <c r="K31" s="78">
        <v>3.2049999999999999E-3</v>
      </c>
      <c r="L31" s="78">
        <v>3.1710000000000002E-3</v>
      </c>
      <c r="M31" s="78">
        <v>3.0969999999999999E-3</v>
      </c>
      <c r="N31" s="78">
        <v>3.0829999999999998E-3</v>
      </c>
      <c r="O31" s="78">
        <v>3.0500000000000002E-3</v>
      </c>
      <c r="P31" s="78">
        <v>3.0530000000000002E-3</v>
      </c>
      <c r="Q31" s="78">
        <v>3.0590000000000001E-3</v>
      </c>
      <c r="R31" s="78">
        <v>3.065E-3</v>
      </c>
      <c r="S31" s="78">
        <v>3.088E-3</v>
      </c>
      <c r="T31" s="78">
        <v>3.1210000000000001E-3</v>
      </c>
      <c r="U31" s="78">
        <v>3.0990000000000002E-3</v>
      </c>
      <c r="V31" s="78">
        <v>3.1310000000000001E-3</v>
      </c>
      <c r="W31" s="78">
        <v>2.9919999999999999E-3</v>
      </c>
      <c r="X31" s="78">
        <v>2.9710000000000001E-3</v>
      </c>
      <c r="Y31" s="78">
        <v>2.9819999999999998E-3</v>
      </c>
      <c r="Z31" s="78">
        <v>3.0040000000000002E-3</v>
      </c>
      <c r="AA31" s="78">
        <v>3.0209999999999998E-3</v>
      </c>
      <c r="AB31" s="78">
        <v>3.0439999999999998E-3</v>
      </c>
      <c r="AC31" s="78">
        <v>3.045E-3</v>
      </c>
      <c r="AD31" s="78">
        <v>3.0539999999999999E-3</v>
      </c>
      <c r="AE31" s="78">
        <v>3.0720000000000001E-3</v>
      </c>
      <c r="AF31" s="78">
        <v>3.0860000000000002E-3</v>
      </c>
      <c r="AG31" s="78">
        <v>3.1020000000000002E-3</v>
      </c>
      <c r="AH31" s="79">
        <v>1.0163E-2</v>
      </c>
    </row>
    <row r="32" spans="1:34" ht="15" customHeight="1">
      <c r="A32" s="66" t="s">
        <v>220</v>
      </c>
      <c r="B32" s="77" t="s">
        <v>37</v>
      </c>
      <c r="C32" s="78">
        <v>0.80576000000000003</v>
      </c>
      <c r="D32" s="78">
        <v>0.84775</v>
      </c>
      <c r="E32" s="78">
        <v>0.86350499999999997</v>
      </c>
      <c r="F32" s="78">
        <v>0.86719100000000005</v>
      </c>
      <c r="G32" s="78">
        <v>0.87225299999999995</v>
      </c>
      <c r="H32" s="78">
        <v>0.87871299999999997</v>
      </c>
      <c r="I32" s="78">
        <v>0.87961999999999996</v>
      </c>
      <c r="J32" s="78">
        <v>0.88014899999999996</v>
      </c>
      <c r="K32" s="78">
        <v>0.87848800000000005</v>
      </c>
      <c r="L32" s="78">
        <v>0.87746400000000002</v>
      </c>
      <c r="M32" s="78">
        <v>0.87505100000000002</v>
      </c>
      <c r="N32" s="78">
        <v>0.87442399999999998</v>
      </c>
      <c r="O32" s="78">
        <v>0.87353700000000001</v>
      </c>
      <c r="P32" s="78">
        <v>0.87360099999999996</v>
      </c>
      <c r="Q32" s="78">
        <v>0.87382300000000002</v>
      </c>
      <c r="R32" s="78">
        <v>0.87427900000000003</v>
      </c>
      <c r="S32" s="78">
        <v>0.87463100000000005</v>
      </c>
      <c r="T32" s="78">
        <v>0.87462700000000004</v>
      </c>
      <c r="U32" s="78">
        <v>0.87429100000000004</v>
      </c>
      <c r="V32" s="78">
        <v>0.87468800000000002</v>
      </c>
      <c r="W32" s="78">
        <v>0.87411399999999995</v>
      </c>
      <c r="X32" s="78">
        <v>0.87387700000000001</v>
      </c>
      <c r="Y32" s="78">
        <v>0.87399700000000002</v>
      </c>
      <c r="Z32" s="78">
        <v>0.87407199999999996</v>
      </c>
      <c r="AA32" s="78">
        <v>0.87475599999999998</v>
      </c>
      <c r="AB32" s="78">
        <v>0.87568100000000004</v>
      </c>
      <c r="AC32" s="78">
        <v>0.87591200000000002</v>
      </c>
      <c r="AD32" s="78">
        <v>0.87629199999999996</v>
      </c>
      <c r="AE32" s="78">
        <v>0.87711399999999995</v>
      </c>
      <c r="AF32" s="78">
        <v>0.87806399999999996</v>
      </c>
      <c r="AG32" s="78">
        <v>0.87912199999999996</v>
      </c>
      <c r="AH32" s="79">
        <v>2.9090000000000001E-3</v>
      </c>
    </row>
    <row r="33" spans="1:34" ht="15" customHeight="1">
      <c r="A33" s="66" t="s">
        <v>219</v>
      </c>
      <c r="B33" s="77" t="s">
        <v>5</v>
      </c>
      <c r="C33" s="78">
        <v>3.3130389999999998</v>
      </c>
      <c r="D33" s="78">
        <v>3.4220869999999999</v>
      </c>
      <c r="E33" s="78">
        <v>3.3935200000000001</v>
      </c>
      <c r="F33" s="78">
        <v>3.5036510000000001</v>
      </c>
      <c r="G33" s="78">
        <v>3.569261</v>
      </c>
      <c r="H33" s="78">
        <v>3.6281210000000002</v>
      </c>
      <c r="I33" s="78">
        <v>3.6347179999999999</v>
      </c>
      <c r="J33" s="78">
        <v>3.636774</v>
      </c>
      <c r="K33" s="78">
        <v>3.637975</v>
      </c>
      <c r="L33" s="78">
        <v>3.6365729999999998</v>
      </c>
      <c r="M33" s="78">
        <v>3.6281680000000001</v>
      </c>
      <c r="N33" s="78">
        <v>3.629257</v>
      </c>
      <c r="O33" s="78">
        <v>3.6344560000000001</v>
      </c>
      <c r="P33" s="78">
        <v>3.639338</v>
      </c>
      <c r="Q33" s="78">
        <v>3.6436190000000002</v>
      </c>
      <c r="R33" s="78">
        <v>3.6501100000000002</v>
      </c>
      <c r="S33" s="78">
        <v>3.6579700000000002</v>
      </c>
      <c r="T33" s="78">
        <v>3.6650390000000002</v>
      </c>
      <c r="U33" s="78">
        <v>3.6710280000000002</v>
      </c>
      <c r="V33" s="78">
        <v>3.6764079999999999</v>
      </c>
      <c r="W33" s="78">
        <v>3.6826690000000002</v>
      </c>
      <c r="X33" s="78">
        <v>3.6899419999999998</v>
      </c>
      <c r="Y33" s="78">
        <v>3.6974879999999999</v>
      </c>
      <c r="Z33" s="78">
        <v>3.7044609999999998</v>
      </c>
      <c r="AA33" s="78">
        <v>3.711992</v>
      </c>
      <c r="AB33" s="78">
        <v>3.7175910000000001</v>
      </c>
      <c r="AC33" s="78">
        <v>3.7228889999999999</v>
      </c>
      <c r="AD33" s="78">
        <v>3.726569</v>
      </c>
      <c r="AE33" s="78">
        <v>3.728961</v>
      </c>
      <c r="AF33" s="78">
        <v>3.7295829999999999</v>
      </c>
      <c r="AG33" s="78">
        <v>3.7291690000000002</v>
      </c>
      <c r="AH33" s="79">
        <v>3.9519999999999998E-3</v>
      </c>
    </row>
    <row r="34" spans="1:34" ht="15" customHeight="1">
      <c r="A34" s="66" t="s">
        <v>218</v>
      </c>
      <c r="B34" s="77" t="s">
        <v>41</v>
      </c>
      <c r="C34" s="78">
        <v>1.7229999999999999E-2</v>
      </c>
      <c r="D34" s="78">
        <v>1.5640000000000001E-2</v>
      </c>
      <c r="E34" s="78">
        <v>1.4035000000000001E-2</v>
      </c>
      <c r="F34" s="78">
        <v>1.5413E-2</v>
      </c>
      <c r="G34" s="78">
        <v>1.5117E-2</v>
      </c>
      <c r="H34" s="78">
        <v>1.4992E-2</v>
      </c>
      <c r="I34" s="78">
        <v>1.4925000000000001E-2</v>
      </c>
      <c r="J34" s="78">
        <v>1.4909E-2</v>
      </c>
      <c r="K34" s="78">
        <v>1.4822E-2</v>
      </c>
      <c r="L34" s="78">
        <v>1.4695E-2</v>
      </c>
      <c r="M34" s="78">
        <v>1.4566000000000001E-2</v>
      </c>
      <c r="N34" s="78">
        <v>1.4422000000000001E-2</v>
      </c>
      <c r="O34" s="78">
        <v>1.4271000000000001E-2</v>
      </c>
      <c r="P34" s="78">
        <v>1.4132E-2</v>
      </c>
      <c r="Q34" s="78">
        <v>1.4E-2</v>
      </c>
      <c r="R34" s="78">
        <v>1.3847999999999999E-2</v>
      </c>
      <c r="S34" s="78">
        <v>1.3664000000000001E-2</v>
      </c>
      <c r="T34" s="78">
        <v>1.3565000000000001E-2</v>
      </c>
      <c r="U34" s="78">
        <v>1.3480000000000001E-2</v>
      </c>
      <c r="V34" s="78">
        <v>1.3431999999999999E-2</v>
      </c>
      <c r="W34" s="78">
        <v>1.3331000000000001E-2</v>
      </c>
      <c r="X34" s="78">
        <v>1.3254999999999999E-2</v>
      </c>
      <c r="Y34" s="78">
        <v>1.3176999999999999E-2</v>
      </c>
      <c r="Z34" s="78">
        <v>1.3076000000000001E-2</v>
      </c>
      <c r="AA34" s="78">
        <v>1.2991000000000001E-2</v>
      </c>
      <c r="AB34" s="78">
        <v>1.2942E-2</v>
      </c>
      <c r="AC34" s="78">
        <v>1.2859000000000001E-2</v>
      </c>
      <c r="AD34" s="78">
        <v>1.2784E-2</v>
      </c>
      <c r="AE34" s="78">
        <v>1.2730999999999999E-2</v>
      </c>
      <c r="AF34" s="78">
        <v>1.2630000000000001E-2</v>
      </c>
      <c r="AG34" s="78">
        <v>1.2529E-2</v>
      </c>
      <c r="AH34" s="79">
        <v>-1.0562999999999999E-2</v>
      </c>
    </row>
    <row r="35" spans="1:34" ht="15" customHeight="1">
      <c r="A35" s="66" t="s">
        <v>217</v>
      </c>
      <c r="B35" s="77" t="s">
        <v>398</v>
      </c>
      <c r="C35" s="78">
        <v>0.131216</v>
      </c>
      <c r="D35" s="78">
        <v>0.131216</v>
      </c>
      <c r="E35" s="78">
        <v>0.131216</v>
      </c>
      <c r="F35" s="78">
        <v>0.131216</v>
      </c>
      <c r="G35" s="78">
        <v>0.131216</v>
      </c>
      <c r="H35" s="78">
        <v>0.131216</v>
      </c>
      <c r="I35" s="78">
        <v>0.131216</v>
      </c>
      <c r="J35" s="78">
        <v>0.131216</v>
      </c>
      <c r="K35" s="78">
        <v>0.131216</v>
      </c>
      <c r="L35" s="78">
        <v>0.131216</v>
      </c>
      <c r="M35" s="78">
        <v>0.131216</v>
      </c>
      <c r="N35" s="78">
        <v>0.131216</v>
      </c>
      <c r="O35" s="78">
        <v>0.131216</v>
      </c>
      <c r="P35" s="78">
        <v>0.131216</v>
      </c>
      <c r="Q35" s="78">
        <v>0.131216</v>
      </c>
      <c r="R35" s="78">
        <v>0.131216</v>
      </c>
      <c r="S35" s="78">
        <v>0.131216</v>
      </c>
      <c r="T35" s="78">
        <v>0.131216</v>
      </c>
      <c r="U35" s="78">
        <v>0.131216</v>
      </c>
      <c r="V35" s="78">
        <v>0.131216</v>
      </c>
      <c r="W35" s="78">
        <v>0.131216</v>
      </c>
      <c r="X35" s="78">
        <v>0.131216</v>
      </c>
      <c r="Y35" s="78">
        <v>0.131216</v>
      </c>
      <c r="Z35" s="78">
        <v>0.131216</v>
      </c>
      <c r="AA35" s="78">
        <v>0.131216</v>
      </c>
      <c r="AB35" s="78">
        <v>0.131216</v>
      </c>
      <c r="AC35" s="78">
        <v>0.131216</v>
      </c>
      <c r="AD35" s="78">
        <v>0.131216</v>
      </c>
      <c r="AE35" s="78">
        <v>0.131216</v>
      </c>
      <c r="AF35" s="78">
        <v>0.131216</v>
      </c>
      <c r="AG35" s="78">
        <v>0.131216</v>
      </c>
      <c r="AH35" s="79">
        <v>0</v>
      </c>
    </row>
    <row r="36" spans="1:34" ht="15" customHeight="1">
      <c r="A36" s="66" t="s">
        <v>216</v>
      </c>
      <c r="B36" s="77" t="s">
        <v>704</v>
      </c>
      <c r="C36" s="78">
        <v>4.3354299999999997</v>
      </c>
      <c r="D36" s="78">
        <v>4.3956049999999998</v>
      </c>
      <c r="E36" s="78">
        <v>4.490564</v>
      </c>
      <c r="F36" s="78">
        <v>4.5579850000000004</v>
      </c>
      <c r="G36" s="78">
        <v>4.6327299999999996</v>
      </c>
      <c r="H36" s="78">
        <v>4.7054830000000001</v>
      </c>
      <c r="I36" s="78">
        <v>4.7149419999999997</v>
      </c>
      <c r="J36" s="78">
        <v>4.72438</v>
      </c>
      <c r="K36" s="78">
        <v>4.737476</v>
      </c>
      <c r="L36" s="78">
        <v>4.750947</v>
      </c>
      <c r="M36" s="78">
        <v>4.7594010000000004</v>
      </c>
      <c r="N36" s="78">
        <v>4.7724190000000002</v>
      </c>
      <c r="O36" s="78">
        <v>4.7960520000000004</v>
      </c>
      <c r="P36" s="78">
        <v>4.8149379999999997</v>
      </c>
      <c r="Q36" s="78">
        <v>4.8411059999999999</v>
      </c>
      <c r="R36" s="78">
        <v>4.865653</v>
      </c>
      <c r="S36" s="78">
        <v>4.893783</v>
      </c>
      <c r="T36" s="78">
        <v>4.9271760000000002</v>
      </c>
      <c r="U36" s="78">
        <v>4.9632779999999999</v>
      </c>
      <c r="V36" s="78">
        <v>5.0012150000000002</v>
      </c>
      <c r="W36" s="78">
        <v>5.0369650000000004</v>
      </c>
      <c r="X36" s="78">
        <v>5.0773830000000002</v>
      </c>
      <c r="Y36" s="78">
        <v>5.118773</v>
      </c>
      <c r="Z36" s="78">
        <v>5.1726330000000003</v>
      </c>
      <c r="AA36" s="78">
        <v>5.2246810000000004</v>
      </c>
      <c r="AB36" s="78">
        <v>5.2809790000000003</v>
      </c>
      <c r="AC36" s="78">
        <v>5.3402219999999998</v>
      </c>
      <c r="AD36" s="78">
        <v>5.40219</v>
      </c>
      <c r="AE36" s="78">
        <v>5.4692540000000003</v>
      </c>
      <c r="AF36" s="78">
        <v>5.5445120000000001</v>
      </c>
      <c r="AG36" s="78">
        <v>5.6248189999999996</v>
      </c>
      <c r="AH36" s="79">
        <v>8.7170000000000008E-3</v>
      </c>
    </row>
    <row r="37" spans="1:34" ht="15" customHeight="1">
      <c r="A37" s="66" t="s">
        <v>215</v>
      </c>
      <c r="B37" s="76" t="s">
        <v>38</v>
      </c>
      <c r="C37" s="80">
        <v>8.6026749999999996</v>
      </c>
      <c r="D37" s="80">
        <v>8.8122980000000002</v>
      </c>
      <c r="E37" s="80">
        <v>8.8928399999999996</v>
      </c>
      <c r="F37" s="80">
        <v>9.0754549999999998</v>
      </c>
      <c r="G37" s="80">
        <v>9.2205750000000002</v>
      </c>
      <c r="H37" s="80">
        <v>9.3585239999999992</v>
      </c>
      <c r="I37" s="80">
        <v>9.3754209999999993</v>
      </c>
      <c r="J37" s="80">
        <v>9.3874270000000006</v>
      </c>
      <c r="K37" s="80">
        <v>9.3999769999999998</v>
      </c>
      <c r="L37" s="80">
        <v>9.4108970000000003</v>
      </c>
      <c r="M37" s="80">
        <v>9.4084009999999996</v>
      </c>
      <c r="N37" s="80">
        <v>9.4217370000000003</v>
      </c>
      <c r="O37" s="80">
        <v>9.4495319999999996</v>
      </c>
      <c r="P37" s="80">
        <v>9.4732249999999993</v>
      </c>
      <c r="Q37" s="80">
        <v>9.5037640000000003</v>
      </c>
      <c r="R37" s="80">
        <v>9.5351060000000007</v>
      </c>
      <c r="S37" s="80">
        <v>9.5712639999999993</v>
      </c>
      <c r="T37" s="80">
        <v>9.6116250000000001</v>
      </c>
      <c r="U37" s="80">
        <v>9.6532920000000004</v>
      </c>
      <c r="V37" s="80">
        <v>9.6969589999999997</v>
      </c>
      <c r="W37" s="80">
        <v>9.7382960000000001</v>
      </c>
      <c r="X37" s="80">
        <v>9.7856719999999999</v>
      </c>
      <c r="Y37" s="80">
        <v>9.8346509999999991</v>
      </c>
      <c r="Z37" s="80">
        <v>9.8954579999999996</v>
      </c>
      <c r="AA37" s="80">
        <v>9.9556349999999991</v>
      </c>
      <c r="AB37" s="80">
        <v>10.018408000000001</v>
      </c>
      <c r="AC37" s="80">
        <v>10.083097</v>
      </c>
      <c r="AD37" s="80">
        <v>10.149053</v>
      </c>
      <c r="AE37" s="80">
        <v>10.219275</v>
      </c>
      <c r="AF37" s="80">
        <v>10.296004999999999</v>
      </c>
      <c r="AG37" s="80">
        <v>10.376855000000001</v>
      </c>
      <c r="AH37" s="81">
        <v>6.2700000000000004E-3</v>
      </c>
    </row>
    <row r="38" spans="1:34" ht="15" customHeight="1">
      <c r="A38" s="66" t="s">
        <v>214</v>
      </c>
      <c r="B38" s="77" t="s">
        <v>39</v>
      </c>
      <c r="C38" s="78">
        <v>8.0809519999999999</v>
      </c>
      <c r="D38" s="78">
        <v>8.1845909999999993</v>
      </c>
      <c r="E38" s="78">
        <v>8.3998279999999994</v>
      </c>
      <c r="F38" s="78">
        <v>8.3566669999999998</v>
      </c>
      <c r="G38" s="78">
        <v>8.3247060000000008</v>
      </c>
      <c r="H38" s="78">
        <v>8.2172800000000006</v>
      </c>
      <c r="I38" s="78">
        <v>8.009226</v>
      </c>
      <c r="J38" s="78">
        <v>7.9336469999999997</v>
      </c>
      <c r="K38" s="78">
        <v>7.911225</v>
      </c>
      <c r="L38" s="78">
        <v>7.9042279999999998</v>
      </c>
      <c r="M38" s="78">
        <v>7.9013109999999998</v>
      </c>
      <c r="N38" s="78">
        <v>7.9039489999999999</v>
      </c>
      <c r="O38" s="78">
        <v>7.8967400000000003</v>
      </c>
      <c r="P38" s="78">
        <v>7.8973040000000001</v>
      </c>
      <c r="Q38" s="78">
        <v>7.8990650000000002</v>
      </c>
      <c r="R38" s="78">
        <v>7.9164570000000003</v>
      </c>
      <c r="S38" s="78">
        <v>7.9342370000000004</v>
      </c>
      <c r="T38" s="78">
        <v>7.9624300000000003</v>
      </c>
      <c r="U38" s="78">
        <v>7.9764920000000004</v>
      </c>
      <c r="V38" s="78">
        <v>7.9954520000000002</v>
      </c>
      <c r="W38" s="78">
        <v>8.0155829999999995</v>
      </c>
      <c r="X38" s="78">
        <v>8.0541889999999992</v>
      </c>
      <c r="Y38" s="78">
        <v>8.0948619999999991</v>
      </c>
      <c r="Z38" s="78">
        <v>8.1479429999999997</v>
      </c>
      <c r="AA38" s="78">
        <v>8.1954750000000001</v>
      </c>
      <c r="AB38" s="78">
        <v>8.2483559999999994</v>
      </c>
      <c r="AC38" s="78">
        <v>8.3115620000000003</v>
      </c>
      <c r="AD38" s="78">
        <v>8.3830039999999997</v>
      </c>
      <c r="AE38" s="78">
        <v>8.472766</v>
      </c>
      <c r="AF38" s="78">
        <v>8.5654170000000001</v>
      </c>
      <c r="AG38" s="78">
        <v>8.6537319999999998</v>
      </c>
      <c r="AH38" s="79">
        <v>2.2850000000000001E-3</v>
      </c>
    </row>
    <row r="39" spans="1:34" ht="15" customHeight="1">
      <c r="A39" s="66" t="s">
        <v>213</v>
      </c>
      <c r="B39" s="76" t="s">
        <v>40</v>
      </c>
      <c r="C39" s="80">
        <v>16.683627999999999</v>
      </c>
      <c r="D39" s="80">
        <v>16.996888999999999</v>
      </c>
      <c r="E39" s="80">
        <v>17.292667000000002</v>
      </c>
      <c r="F39" s="80">
        <v>17.432120999999999</v>
      </c>
      <c r="G39" s="80">
        <v>17.545280000000002</v>
      </c>
      <c r="H39" s="80">
        <v>17.575806</v>
      </c>
      <c r="I39" s="80">
        <v>17.384647000000001</v>
      </c>
      <c r="J39" s="80">
        <v>17.321075</v>
      </c>
      <c r="K39" s="80">
        <v>17.311202999999999</v>
      </c>
      <c r="L39" s="80">
        <v>17.315124999999998</v>
      </c>
      <c r="M39" s="80">
        <v>17.309711</v>
      </c>
      <c r="N39" s="80">
        <v>17.325686000000001</v>
      </c>
      <c r="O39" s="80">
        <v>17.346271999999999</v>
      </c>
      <c r="P39" s="80">
        <v>17.370529000000001</v>
      </c>
      <c r="Q39" s="80">
        <v>17.402828</v>
      </c>
      <c r="R39" s="80">
        <v>17.451563</v>
      </c>
      <c r="S39" s="80">
        <v>17.505500999999999</v>
      </c>
      <c r="T39" s="80">
        <v>17.574055000000001</v>
      </c>
      <c r="U39" s="80">
        <v>17.629784000000001</v>
      </c>
      <c r="V39" s="80">
        <v>17.692409999999999</v>
      </c>
      <c r="W39" s="80">
        <v>17.753879999999999</v>
      </c>
      <c r="X39" s="80">
        <v>17.839860999999999</v>
      </c>
      <c r="Y39" s="80">
        <v>17.929511999999999</v>
      </c>
      <c r="Z39" s="80">
        <v>18.043399999999998</v>
      </c>
      <c r="AA39" s="80">
        <v>18.151109999999999</v>
      </c>
      <c r="AB39" s="80">
        <v>18.266763999999998</v>
      </c>
      <c r="AC39" s="80">
        <v>18.394659000000001</v>
      </c>
      <c r="AD39" s="80">
        <v>18.532056999999998</v>
      </c>
      <c r="AE39" s="80">
        <v>18.692041</v>
      </c>
      <c r="AF39" s="80">
        <v>18.861422999999998</v>
      </c>
      <c r="AG39" s="80">
        <v>19.030586</v>
      </c>
      <c r="AH39" s="81">
        <v>4.3969999999999999E-3</v>
      </c>
    </row>
    <row r="41" spans="1:34" ht="15" customHeight="1">
      <c r="B41" s="76" t="s">
        <v>399</v>
      </c>
    </row>
    <row r="42" spans="1:34" ht="15" customHeight="1">
      <c r="A42" s="66" t="s">
        <v>212</v>
      </c>
      <c r="B42" s="77" t="s">
        <v>400</v>
      </c>
      <c r="C42" s="78">
        <v>3.1299549999999998</v>
      </c>
      <c r="D42" s="78">
        <v>3.386781</v>
      </c>
      <c r="E42" s="78">
        <v>3.6518510000000002</v>
      </c>
      <c r="F42" s="78">
        <v>3.7763610000000001</v>
      </c>
      <c r="G42" s="78">
        <v>3.892941</v>
      </c>
      <c r="H42" s="78">
        <v>3.9946410000000001</v>
      </c>
      <c r="I42" s="78">
        <v>4.0597500000000002</v>
      </c>
      <c r="J42" s="78">
        <v>4.1080740000000002</v>
      </c>
      <c r="K42" s="78">
        <v>4.1653770000000003</v>
      </c>
      <c r="L42" s="78">
        <v>4.2273480000000001</v>
      </c>
      <c r="M42" s="78">
        <v>4.3049340000000003</v>
      </c>
      <c r="N42" s="78">
        <v>4.3769869999999997</v>
      </c>
      <c r="O42" s="78">
        <v>4.4281519999999999</v>
      </c>
      <c r="P42" s="78">
        <v>4.487323</v>
      </c>
      <c r="Q42" s="78">
        <v>4.555828</v>
      </c>
      <c r="R42" s="78">
        <v>4.6235419999999996</v>
      </c>
      <c r="S42" s="78">
        <v>4.6667880000000004</v>
      </c>
      <c r="T42" s="78">
        <v>4.718928</v>
      </c>
      <c r="U42" s="78">
        <v>4.7689620000000001</v>
      </c>
      <c r="V42" s="78">
        <v>4.7953900000000003</v>
      </c>
      <c r="W42" s="78">
        <v>4.8040479999999999</v>
      </c>
      <c r="X42" s="78">
        <v>4.828106</v>
      </c>
      <c r="Y42" s="78">
        <v>4.8799419999999998</v>
      </c>
      <c r="Z42" s="78">
        <v>4.9218789999999997</v>
      </c>
      <c r="AA42" s="78">
        <v>4.9445259999999998</v>
      </c>
      <c r="AB42" s="78">
        <v>4.980334</v>
      </c>
      <c r="AC42" s="78">
        <v>5.0111889999999999</v>
      </c>
      <c r="AD42" s="78">
        <v>5.0438879999999999</v>
      </c>
      <c r="AE42" s="78">
        <v>5.0779709999999998</v>
      </c>
      <c r="AF42" s="78">
        <v>5.1424190000000003</v>
      </c>
      <c r="AG42" s="78">
        <v>5.1972120000000004</v>
      </c>
      <c r="AH42" s="79">
        <v>1.7047E-2</v>
      </c>
    </row>
    <row r="43" spans="1:34" ht="15" customHeight="1">
      <c r="A43" s="66" t="s">
        <v>211</v>
      </c>
      <c r="B43" s="77" t="s">
        <v>397</v>
      </c>
      <c r="C43" s="78">
        <v>0.238015</v>
      </c>
      <c r="D43" s="78">
        <v>0.25910300000000003</v>
      </c>
      <c r="E43" s="78">
        <v>0.26631300000000002</v>
      </c>
      <c r="F43" s="78">
        <v>0.27327800000000002</v>
      </c>
      <c r="G43" s="78">
        <v>0.27912900000000002</v>
      </c>
      <c r="H43" s="78">
        <v>0.28532800000000003</v>
      </c>
      <c r="I43" s="78">
        <v>0.29039700000000002</v>
      </c>
      <c r="J43" s="78">
        <v>0.294377</v>
      </c>
      <c r="K43" s="78">
        <v>0.29767700000000002</v>
      </c>
      <c r="L43" s="78">
        <v>0.30102400000000001</v>
      </c>
      <c r="M43" s="78">
        <v>0.30452699999999999</v>
      </c>
      <c r="N43" s="78">
        <v>0.30830000000000002</v>
      </c>
      <c r="O43" s="78">
        <v>0.311921</v>
      </c>
      <c r="P43" s="78">
        <v>0.31528600000000001</v>
      </c>
      <c r="Q43" s="78">
        <v>0.31899899999999998</v>
      </c>
      <c r="R43" s="78">
        <v>0.322577</v>
      </c>
      <c r="S43" s="78">
        <v>0.32566400000000001</v>
      </c>
      <c r="T43" s="78">
        <v>0.32882299999999998</v>
      </c>
      <c r="U43" s="78">
        <v>0.33240199999999998</v>
      </c>
      <c r="V43" s="78">
        <v>0.336007</v>
      </c>
      <c r="W43" s="78">
        <v>0.33976299999999998</v>
      </c>
      <c r="X43" s="78">
        <v>0.34373100000000001</v>
      </c>
      <c r="Y43" s="78">
        <v>0.34798699999999999</v>
      </c>
      <c r="Z43" s="78">
        <v>0.352715</v>
      </c>
      <c r="AA43" s="78">
        <v>0.357547</v>
      </c>
      <c r="AB43" s="78">
        <v>0.36209200000000002</v>
      </c>
      <c r="AC43" s="78">
        <v>0.36675999999999997</v>
      </c>
      <c r="AD43" s="78">
        <v>0.371305</v>
      </c>
      <c r="AE43" s="78">
        <v>0.37608799999999998</v>
      </c>
      <c r="AF43" s="78">
        <v>0.38109399999999999</v>
      </c>
      <c r="AG43" s="78">
        <v>0.38614799999999999</v>
      </c>
      <c r="AH43" s="79">
        <v>1.626E-2</v>
      </c>
    </row>
    <row r="44" spans="1:34" ht="15" customHeight="1">
      <c r="A44" s="66" t="s">
        <v>210</v>
      </c>
      <c r="B44" s="77" t="s">
        <v>4</v>
      </c>
      <c r="C44" s="78">
        <v>1.1348670000000001</v>
      </c>
      <c r="D44" s="78">
        <v>1.1941010000000001</v>
      </c>
      <c r="E44" s="78">
        <v>1.218216</v>
      </c>
      <c r="F44" s="78">
        <v>1.2388760000000001</v>
      </c>
      <c r="G44" s="78">
        <v>1.261172</v>
      </c>
      <c r="H44" s="78">
        <v>1.2878019999999999</v>
      </c>
      <c r="I44" s="78">
        <v>1.3116760000000001</v>
      </c>
      <c r="J44" s="78">
        <v>1.330589</v>
      </c>
      <c r="K44" s="78">
        <v>1.3454930000000001</v>
      </c>
      <c r="L44" s="78">
        <v>1.361019</v>
      </c>
      <c r="M44" s="78">
        <v>1.378233</v>
      </c>
      <c r="N44" s="78">
        <v>1.397494</v>
      </c>
      <c r="O44" s="78">
        <v>1.4152340000000001</v>
      </c>
      <c r="P44" s="78">
        <v>1.4319219999999999</v>
      </c>
      <c r="Q44" s="78">
        <v>1.4502619999999999</v>
      </c>
      <c r="R44" s="78">
        <v>1.469061</v>
      </c>
      <c r="S44" s="78">
        <v>1.4848619999999999</v>
      </c>
      <c r="T44" s="78">
        <v>1.500089</v>
      </c>
      <c r="U44" s="78">
        <v>1.5176810000000001</v>
      </c>
      <c r="V44" s="78">
        <v>1.5353019999999999</v>
      </c>
      <c r="W44" s="78">
        <v>1.552948</v>
      </c>
      <c r="X44" s="78">
        <v>1.5730379999999999</v>
      </c>
      <c r="Y44" s="78">
        <v>1.5948310000000001</v>
      </c>
      <c r="Z44" s="78">
        <v>1.6189</v>
      </c>
      <c r="AA44" s="78">
        <v>1.643961</v>
      </c>
      <c r="AB44" s="78">
        <v>1.6683220000000001</v>
      </c>
      <c r="AC44" s="78">
        <v>1.692229</v>
      </c>
      <c r="AD44" s="78">
        <v>1.715713</v>
      </c>
      <c r="AE44" s="78">
        <v>1.7410429999999999</v>
      </c>
      <c r="AF44" s="78">
        <v>1.768589</v>
      </c>
      <c r="AG44" s="78">
        <v>1.796802</v>
      </c>
      <c r="AH44" s="79">
        <v>1.5434E-2</v>
      </c>
    </row>
    <row r="45" spans="1:34" ht="15" customHeight="1">
      <c r="A45" s="66" t="s">
        <v>209</v>
      </c>
      <c r="B45" s="77" t="s">
        <v>9</v>
      </c>
      <c r="C45" s="78">
        <v>3.048E-2</v>
      </c>
      <c r="D45" s="78">
        <v>3.4244999999999998E-2</v>
      </c>
      <c r="E45" s="78">
        <v>3.4750999999999997E-2</v>
      </c>
      <c r="F45" s="78">
        <v>3.4202999999999997E-2</v>
      </c>
      <c r="G45" s="78">
        <v>3.3766999999999998E-2</v>
      </c>
      <c r="H45" s="78">
        <v>3.4161999999999998E-2</v>
      </c>
      <c r="I45" s="78">
        <v>3.4610000000000002E-2</v>
      </c>
      <c r="J45" s="78">
        <v>3.5263999999999997E-2</v>
      </c>
      <c r="K45" s="78">
        <v>3.5737999999999999E-2</v>
      </c>
      <c r="L45" s="78">
        <v>3.6353000000000003E-2</v>
      </c>
      <c r="M45" s="78">
        <v>3.6901999999999997E-2</v>
      </c>
      <c r="N45" s="78">
        <v>3.7472999999999999E-2</v>
      </c>
      <c r="O45" s="78">
        <v>3.7623999999999998E-2</v>
      </c>
      <c r="P45" s="78">
        <v>3.8008E-2</v>
      </c>
      <c r="Q45" s="78">
        <v>3.8370000000000001E-2</v>
      </c>
      <c r="R45" s="78">
        <v>3.8572000000000002E-2</v>
      </c>
      <c r="S45" s="78">
        <v>3.8747999999999998E-2</v>
      </c>
      <c r="T45" s="78">
        <v>3.9002000000000002E-2</v>
      </c>
      <c r="U45" s="78">
        <v>3.9153E-2</v>
      </c>
      <c r="V45" s="78">
        <v>3.9356000000000002E-2</v>
      </c>
      <c r="W45" s="78">
        <v>3.9150999999999998E-2</v>
      </c>
      <c r="X45" s="78">
        <v>3.9204000000000003E-2</v>
      </c>
      <c r="Y45" s="78">
        <v>3.9435999999999999E-2</v>
      </c>
      <c r="Z45" s="78">
        <v>3.9724000000000002E-2</v>
      </c>
      <c r="AA45" s="78">
        <v>3.9949999999999999E-2</v>
      </c>
      <c r="AB45" s="78">
        <v>4.0079999999999998E-2</v>
      </c>
      <c r="AC45" s="78">
        <v>4.0253999999999998E-2</v>
      </c>
      <c r="AD45" s="78">
        <v>4.0475999999999998E-2</v>
      </c>
      <c r="AE45" s="78">
        <v>4.0728E-2</v>
      </c>
      <c r="AF45" s="78">
        <v>4.1022000000000003E-2</v>
      </c>
      <c r="AG45" s="78">
        <v>4.1235000000000001E-2</v>
      </c>
      <c r="AH45" s="79">
        <v>1.0125E-2</v>
      </c>
    </row>
    <row r="46" spans="1:34" ht="15" customHeight="1">
      <c r="A46" s="66" t="s">
        <v>208</v>
      </c>
      <c r="B46" s="77" t="s">
        <v>42</v>
      </c>
      <c r="C46" s="78">
        <v>0.58092500000000002</v>
      </c>
      <c r="D46" s="78">
        <v>0.60737300000000005</v>
      </c>
      <c r="E46" s="78">
        <v>0.64119300000000001</v>
      </c>
      <c r="F46" s="78">
        <v>0.64207400000000003</v>
      </c>
      <c r="G46" s="78">
        <v>0.64420200000000005</v>
      </c>
      <c r="H46" s="78">
        <v>0.64595999999999998</v>
      </c>
      <c r="I46" s="78">
        <v>0.64704899999999999</v>
      </c>
      <c r="J46" s="78">
        <v>0.64783100000000005</v>
      </c>
      <c r="K46" s="78">
        <v>0.64876900000000004</v>
      </c>
      <c r="L46" s="78">
        <v>0.64976400000000001</v>
      </c>
      <c r="M46" s="78">
        <v>0.65099600000000002</v>
      </c>
      <c r="N46" s="78">
        <v>0.65211300000000005</v>
      </c>
      <c r="O46" s="78">
        <v>0.65287300000000004</v>
      </c>
      <c r="P46" s="78">
        <v>0.65375799999999995</v>
      </c>
      <c r="Q46" s="78">
        <v>0.65477099999999999</v>
      </c>
      <c r="R46" s="78">
        <v>0.65575600000000001</v>
      </c>
      <c r="S46" s="78">
        <v>0.65636799999999995</v>
      </c>
      <c r="T46" s="78">
        <v>0.65710500000000005</v>
      </c>
      <c r="U46" s="78">
        <v>0.65780099999999997</v>
      </c>
      <c r="V46" s="78">
        <v>0.65814600000000001</v>
      </c>
      <c r="W46" s="78">
        <v>0.65824199999999999</v>
      </c>
      <c r="X46" s="78">
        <v>0.658551</v>
      </c>
      <c r="Y46" s="78">
        <v>0.65925299999999998</v>
      </c>
      <c r="Z46" s="78">
        <v>0.65980399999999995</v>
      </c>
      <c r="AA46" s="78">
        <v>0.66007499999999997</v>
      </c>
      <c r="AB46" s="78">
        <v>0.66052699999999998</v>
      </c>
      <c r="AC46" s="78">
        <v>0.660914</v>
      </c>
      <c r="AD46" s="78">
        <v>0.66132500000000005</v>
      </c>
      <c r="AE46" s="78">
        <v>0.661748</v>
      </c>
      <c r="AF46" s="78">
        <v>0.662582</v>
      </c>
      <c r="AG46" s="78">
        <v>0.66327400000000003</v>
      </c>
      <c r="AH46" s="79">
        <v>4.4289999999999998E-3</v>
      </c>
    </row>
    <row r="47" spans="1:34" ht="15" customHeight="1">
      <c r="A47" s="66" t="s">
        <v>207</v>
      </c>
      <c r="B47" s="77" t="s">
        <v>401</v>
      </c>
      <c r="C47" s="78">
        <v>3.2115450000000001</v>
      </c>
      <c r="D47" s="78">
        <v>3.2758259999999999</v>
      </c>
      <c r="E47" s="78">
        <v>3.2770589999999999</v>
      </c>
      <c r="F47" s="78">
        <v>3.284837</v>
      </c>
      <c r="G47" s="78">
        <v>3.264796</v>
      </c>
      <c r="H47" s="78">
        <v>3.2942979999999999</v>
      </c>
      <c r="I47" s="78">
        <v>3.3137539999999999</v>
      </c>
      <c r="J47" s="78">
        <v>3.340309</v>
      </c>
      <c r="K47" s="78">
        <v>3.3689079999999998</v>
      </c>
      <c r="L47" s="78">
        <v>3.4008280000000002</v>
      </c>
      <c r="M47" s="78">
        <v>3.4186610000000002</v>
      </c>
      <c r="N47" s="78">
        <v>3.4432160000000001</v>
      </c>
      <c r="O47" s="78">
        <v>3.4649359999999998</v>
      </c>
      <c r="P47" s="78">
        <v>3.4804930000000001</v>
      </c>
      <c r="Q47" s="78">
        <v>3.5145550000000001</v>
      </c>
      <c r="R47" s="78">
        <v>3.53166</v>
      </c>
      <c r="S47" s="78">
        <v>3.563787</v>
      </c>
      <c r="T47" s="78">
        <v>3.5966269999999998</v>
      </c>
      <c r="U47" s="78">
        <v>3.6091150000000001</v>
      </c>
      <c r="V47" s="78">
        <v>3.6234690000000001</v>
      </c>
      <c r="W47" s="78">
        <v>3.6240570000000001</v>
      </c>
      <c r="X47" s="78">
        <v>3.6359699999999999</v>
      </c>
      <c r="Y47" s="78">
        <v>3.646353</v>
      </c>
      <c r="Z47" s="78">
        <v>3.6452040000000001</v>
      </c>
      <c r="AA47" s="78">
        <v>3.6590370000000001</v>
      </c>
      <c r="AB47" s="78">
        <v>3.6870690000000002</v>
      </c>
      <c r="AC47" s="78">
        <v>3.6935829999999998</v>
      </c>
      <c r="AD47" s="78">
        <v>3.7213159999999998</v>
      </c>
      <c r="AE47" s="78">
        <v>3.758235</v>
      </c>
      <c r="AF47" s="78">
        <v>3.7817460000000001</v>
      </c>
      <c r="AG47" s="78">
        <v>3.8227440000000001</v>
      </c>
      <c r="AH47" s="79">
        <v>5.8240000000000002E-3</v>
      </c>
    </row>
    <row r="48" spans="1:34" ht="15" customHeight="1">
      <c r="A48" s="66" t="s">
        <v>206</v>
      </c>
      <c r="B48" s="77" t="s">
        <v>37</v>
      </c>
      <c r="C48" s="78">
        <v>8.325787</v>
      </c>
      <c r="D48" s="78">
        <v>8.7574280000000009</v>
      </c>
      <c r="E48" s="78">
        <v>9.0893820000000005</v>
      </c>
      <c r="F48" s="78">
        <v>9.2496290000000005</v>
      </c>
      <c r="G48" s="78">
        <v>9.3760080000000006</v>
      </c>
      <c r="H48" s="78">
        <v>9.5421899999999997</v>
      </c>
      <c r="I48" s="78">
        <v>9.6572359999999993</v>
      </c>
      <c r="J48" s="78">
        <v>9.7564440000000001</v>
      </c>
      <c r="K48" s="78">
        <v>9.8619599999999998</v>
      </c>
      <c r="L48" s="78">
        <v>9.9763359999999999</v>
      </c>
      <c r="M48" s="78">
        <v>10.094253999999999</v>
      </c>
      <c r="N48" s="78">
        <v>10.215581999999999</v>
      </c>
      <c r="O48" s="78">
        <v>10.310739999999999</v>
      </c>
      <c r="P48" s="78">
        <v>10.406791</v>
      </c>
      <c r="Q48" s="78">
        <v>10.532785000000001</v>
      </c>
      <c r="R48" s="78">
        <v>10.641168</v>
      </c>
      <c r="S48" s="78">
        <v>10.736217</v>
      </c>
      <c r="T48" s="78">
        <v>10.840574</v>
      </c>
      <c r="U48" s="78">
        <v>10.925114000000001</v>
      </c>
      <c r="V48" s="78">
        <v>10.987669</v>
      </c>
      <c r="W48" s="78">
        <v>11.01821</v>
      </c>
      <c r="X48" s="78">
        <v>11.0786</v>
      </c>
      <c r="Y48" s="78">
        <v>11.167805</v>
      </c>
      <c r="Z48" s="78">
        <v>11.238225999999999</v>
      </c>
      <c r="AA48" s="78">
        <v>11.305096000000001</v>
      </c>
      <c r="AB48" s="78">
        <v>11.398424</v>
      </c>
      <c r="AC48" s="78">
        <v>11.464931</v>
      </c>
      <c r="AD48" s="78">
        <v>11.554022</v>
      </c>
      <c r="AE48" s="78">
        <v>11.655813999999999</v>
      </c>
      <c r="AF48" s="78">
        <v>11.777452</v>
      </c>
      <c r="AG48" s="78">
        <v>11.907413999999999</v>
      </c>
      <c r="AH48" s="79">
        <v>1.1998E-2</v>
      </c>
    </row>
    <row r="49" spans="1:34" ht="15" customHeight="1">
      <c r="A49" s="66" t="s">
        <v>205</v>
      </c>
      <c r="B49" s="77" t="s">
        <v>5</v>
      </c>
      <c r="C49" s="78">
        <v>8.4801990000000007</v>
      </c>
      <c r="D49" s="78">
        <v>8.4200309999999998</v>
      </c>
      <c r="E49" s="78">
        <v>8.4578430000000004</v>
      </c>
      <c r="F49" s="78">
        <v>8.6901949999999992</v>
      </c>
      <c r="G49" s="78">
        <v>8.9474</v>
      </c>
      <c r="H49" s="78">
        <v>9.1169119999999992</v>
      </c>
      <c r="I49" s="78">
        <v>9.2327549999999992</v>
      </c>
      <c r="J49" s="78">
        <v>9.2479990000000001</v>
      </c>
      <c r="K49" s="78">
        <v>9.2991829999999993</v>
      </c>
      <c r="L49" s="78">
        <v>9.3506730000000005</v>
      </c>
      <c r="M49" s="78">
        <v>9.3707729999999998</v>
      </c>
      <c r="N49" s="78">
        <v>9.4294440000000002</v>
      </c>
      <c r="O49" s="78">
        <v>9.4708129999999997</v>
      </c>
      <c r="P49" s="78">
        <v>9.5096749999999997</v>
      </c>
      <c r="Q49" s="78">
        <v>9.5904469999999993</v>
      </c>
      <c r="R49" s="78">
        <v>9.6750950000000007</v>
      </c>
      <c r="S49" s="78">
        <v>9.7557270000000003</v>
      </c>
      <c r="T49" s="78">
        <v>9.8407269999999993</v>
      </c>
      <c r="U49" s="78">
        <v>9.9369150000000008</v>
      </c>
      <c r="V49" s="78">
        <v>10.038278999999999</v>
      </c>
      <c r="W49" s="78">
        <v>10.120502</v>
      </c>
      <c r="X49" s="78">
        <v>10.204603000000001</v>
      </c>
      <c r="Y49" s="78">
        <v>10.333221999999999</v>
      </c>
      <c r="Z49" s="78">
        <v>10.464765</v>
      </c>
      <c r="AA49" s="78">
        <v>10.556851999999999</v>
      </c>
      <c r="AB49" s="78">
        <v>10.630715</v>
      </c>
      <c r="AC49" s="78">
        <v>10.752179999999999</v>
      </c>
      <c r="AD49" s="78">
        <v>10.858983</v>
      </c>
      <c r="AE49" s="78">
        <v>10.957293999999999</v>
      </c>
      <c r="AF49" s="78">
        <v>11.081191</v>
      </c>
      <c r="AG49" s="78">
        <v>11.218057999999999</v>
      </c>
      <c r="AH49" s="79">
        <v>9.3699999999999999E-3</v>
      </c>
    </row>
    <row r="50" spans="1:34" ht="15" customHeight="1">
      <c r="A50" s="66" t="s">
        <v>204</v>
      </c>
      <c r="B50" s="77" t="s">
        <v>43</v>
      </c>
      <c r="C50" s="78">
        <v>0</v>
      </c>
      <c r="D50" s="78">
        <v>0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  <c r="AF50" s="78">
        <v>0</v>
      </c>
      <c r="AG50" s="78">
        <v>0</v>
      </c>
      <c r="AH50" s="79" t="s">
        <v>678</v>
      </c>
    </row>
    <row r="51" spans="1:34" ht="15" customHeight="1">
      <c r="A51" s="66" t="s">
        <v>203</v>
      </c>
      <c r="B51" s="77" t="s">
        <v>402</v>
      </c>
      <c r="C51" s="78">
        <v>1.865005</v>
      </c>
      <c r="D51" s="78">
        <v>1.807725</v>
      </c>
      <c r="E51" s="78">
        <v>1.880965</v>
      </c>
      <c r="F51" s="78">
        <v>1.9408570000000001</v>
      </c>
      <c r="G51" s="78">
        <v>1.9565490000000001</v>
      </c>
      <c r="H51" s="78">
        <v>2.009153</v>
      </c>
      <c r="I51" s="78">
        <v>2.0434899999999998</v>
      </c>
      <c r="J51" s="78">
        <v>2.0588169999999999</v>
      </c>
      <c r="K51" s="78">
        <v>2.077655</v>
      </c>
      <c r="L51" s="78">
        <v>2.095453</v>
      </c>
      <c r="M51" s="78">
        <v>2.1270380000000002</v>
      </c>
      <c r="N51" s="78">
        <v>2.1532659999999999</v>
      </c>
      <c r="O51" s="78">
        <v>2.1734019999999998</v>
      </c>
      <c r="P51" s="78">
        <v>2.2095530000000001</v>
      </c>
      <c r="Q51" s="78">
        <v>2.2339820000000001</v>
      </c>
      <c r="R51" s="78">
        <v>2.2352430000000001</v>
      </c>
      <c r="S51" s="78">
        <v>2.2360989999999998</v>
      </c>
      <c r="T51" s="78">
        <v>2.2449379999999999</v>
      </c>
      <c r="U51" s="78">
        <v>2.2523170000000001</v>
      </c>
      <c r="V51" s="78">
        <v>2.2709450000000002</v>
      </c>
      <c r="W51" s="78">
        <v>2.2919559999999999</v>
      </c>
      <c r="X51" s="78">
        <v>2.306597</v>
      </c>
      <c r="Y51" s="78">
        <v>2.3343180000000001</v>
      </c>
      <c r="Z51" s="78">
        <v>2.374781</v>
      </c>
      <c r="AA51" s="78">
        <v>2.3952939999999998</v>
      </c>
      <c r="AB51" s="78">
        <v>2.3954260000000001</v>
      </c>
      <c r="AC51" s="78">
        <v>2.4161999999999999</v>
      </c>
      <c r="AD51" s="78">
        <v>2.424982</v>
      </c>
      <c r="AE51" s="78">
        <v>2.4366409999999998</v>
      </c>
      <c r="AF51" s="78">
        <v>2.4378600000000001</v>
      </c>
      <c r="AG51" s="78">
        <v>2.4408089999999998</v>
      </c>
      <c r="AH51" s="79">
        <v>9.0089999999999996E-3</v>
      </c>
    </row>
    <row r="52" spans="1:34" ht="15" customHeight="1">
      <c r="A52" s="66" t="s">
        <v>202</v>
      </c>
      <c r="B52" s="77" t="s">
        <v>403</v>
      </c>
      <c r="C52" s="78">
        <v>0.35997099999999999</v>
      </c>
      <c r="D52" s="78">
        <v>0.495002</v>
      </c>
      <c r="E52" s="78">
        <v>0.48645500000000003</v>
      </c>
      <c r="F52" s="78">
        <v>0.49248599999999998</v>
      </c>
      <c r="G52" s="78">
        <v>0.55064999999999997</v>
      </c>
      <c r="H52" s="78">
        <v>0.63718900000000001</v>
      </c>
      <c r="I52" s="78">
        <v>0.68829200000000001</v>
      </c>
      <c r="J52" s="78">
        <v>0.68829200000000001</v>
      </c>
      <c r="K52" s="78">
        <v>0.70573300000000005</v>
      </c>
      <c r="L52" s="78">
        <v>0.73495699999999997</v>
      </c>
      <c r="M52" s="78">
        <v>0.76606700000000005</v>
      </c>
      <c r="N52" s="78">
        <v>0.78162200000000004</v>
      </c>
      <c r="O52" s="78">
        <v>0.78350799999999998</v>
      </c>
      <c r="P52" s="78">
        <v>0.78162200000000004</v>
      </c>
      <c r="Q52" s="78">
        <v>0.78162200000000004</v>
      </c>
      <c r="R52" s="78">
        <v>0.78162200000000004</v>
      </c>
      <c r="S52" s="78">
        <v>0.78350799999999998</v>
      </c>
      <c r="T52" s="78">
        <v>0.78162200000000004</v>
      </c>
      <c r="U52" s="78">
        <v>0.78162200000000004</v>
      </c>
      <c r="V52" s="78">
        <v>0.78162200000000004</v>
      </c>
      <c r="W52" s="78">
        <v>0.78350799999999998</v>
      </c>
      <c r="X52" s="78">
        <v>0.78162200000000004</v>
      </c>
      <c r="Y52" s="78">
        <v>0.78162200000000004</v>
      </c>
      <c r="Z52" s="78">
        <v>0.78162200000000004</v>
      </c>
      <c r="AA52" s="78">
        <v>0.78350799999999998</v>
      </c>
      <c r="AB52" s="78">
        <v>0.78162200000000004</v>
      </c>
      <c r="AC52" s="78">
        <v>0.78162200000000004</v>
      </c>
      <c r="AD52" s="78">
        <v>0.78162200000000004</v>
      </c>
      <c r="AE52" s="78">
        <v>0.78350799999999998</v>
      </c>
      <c r="AF52" s="78">
        <v>0.78162200000000004</v>
      </c>
      <c r="AG52" s="78">
        <v>0.78162200000000004</v>
      </c>
      <c r="AH52" s="79">
        <v>2.6182E-2</v>
      </c>
    </row>
    <row r="53" spans="1:34" ht="15" customHeight="1">
      <c r="A53" s="66" t="s">
        <v>201</v>
      </c>
      <c r="B53" s="77" t="s">
        <v>44</v>
      </c>
      <c r="C53" s="78">
        <v>10.705174</v>
      </c>
      <c r="D53" s="78">
        <v>10.722757</v>
      </c>
      <c r="E53" s="78">
        <v>10.825262</v>
      </c>
      <c r="F53" s="78">
        <v>11.123538</v>
      </c>
      <c r="G53" s="78">
        <v>11.454599</v>
      </c>
      <c r="H53" s="78">
        <v>11.763254</v>
      </c>
      <c r="I53" s="78">
        <v>11.964537999999999</v>
      </c>
      <c r="J53" s="78">
        <v>11.995108999999999</v>
      </c>
      <c r="K53" s="78">
        <v>12.082572000000001</v>
      </c>
      <c r="L53" s="78">
        <v>12.181082999999999</v>
      </c>
      <c r="M53" s="78">
        <v>12.263878999999999</v>
      </c>
      <c r="N53" s="78">
        <v>12.364331999999999</v>
      </c>
      <c r="O53" s="78">
        <v>12.427723</v>
      </c>
      <c r="P53" s="78">
        <v>12.500851000000001</v>
      </c>
      <c r="Q53" s="78">
        <v>12.606051000000001</v>
      </c>
      <c r="R53" s="78">
        <v>12.691959000000001</v>
      </c>
      <c r="S53" s="78">
        <v>12.775334000000001</v>
      </c>
      <c r="T53" s="78">
        <v>12.867286999999999</v>
      </c>
      <c r="U53" s="78">
        <v>12.970853999999999</v>
      </c>
      <c r="V53" s="78">
        <v>13.090845</v>
      </c>
      <c r="W53" s="78">
        <v>13.195967</v>
      </c>
      <c r="X53" s="78">
        <v>13.292821999999999</v>
      </c>
      <c r="Y53" s="78">
        <v>13.449161999999999</v>
      </c>
      <c r="Z53" s="78">
        <v>13.621167</v>
      </c>
      <c r="AA53" s="78">
        <v>13.735655</v>
      </c>
      <c r="AB53" s="78">
        <v>13.807764000000001</v>
      </c>
      <c r="AC53" s="78">
        <v>13.950003000000001</v>
      </c>
      <c r="AD53" s="78">
        <v>14.065587000000001</v>
      </c>
      <c r="AE53" s="78">
        <v>14.177443</v>
      </c>
      <c r="AF53" s="78">
        <v>14.300673</v>
      </c>
      <c r="AG53" s="78">
        <v>14.440488999999999</v>
      </c>
      <c r="AH53" s="79">
        <v>1.0026999999999999E-2</v>
      </c>
    </row>
    <row r="54" spans="1:34" ht="15" customHeight="1">
      <c r="A54" s="66" t="s">
        <v>200</v>
      </c>
      <c r="B54" s="77" t="s">
        <v>11</v>
      </c>
      <c r="C54" s="78">
        <v>0.47265099999999999</v>
      </c>
      <c r="D54" s="78">
        <v>0.39605299999999999</v>
      </c>
      <c r="E54" s="78">
        <v>0.40934199999999998</v>
      </c>
      <c r="F54" s="78">
        <v>0.49793399999999999</v>
      </c>
      <c r="G54" s="78">
        <v>0.487983</v>
      </c>
      <c r="H54" s="78">
        <v>0.45944400000000002</v>
      </c>
      <c r="I54" s="78">
        <v>0.45657999999999999</v>
      </c>
      <c r="J54" s="78">
        <v>0.44544600000000001</v>
      </c>
      <c r="K54" s="78">
        <v>0.42712099999999997</v>
      </c>
      <c r="L54" s="78">
        <v>0.41013899999999998</v>
      </c>
      <c r="M54" s="78">
        <v>0.40978599999999998</v>
      </c>
      <c r="N54" s="78">
        <v>0.40927799999999998</v>
      </c>
      <c r="O54" s="78">
        <v>0.40397899999999998</v>
      </c>
      <c r="P54" s="78">
        <v>0.39724199999999998</v>
      </c>
      <c r="Q54" s="78">
        <v>0.39794800000000002</v>
      </c>
      <c r="R54" s="78">
        <v>0.39924100000000001</v>
      </c>
      <c r="S54" s="78">
        <v>0.39598800000000001</v>
      </c>
      <c r="T54" s="78">
        <v>0.396254</v>
      </c>
      <c r="U54" s="78">
        <v>0.399368</v>
      </c>
      <c r="V54" s="78">
        <v>0.40063900000000002</v>
      </c>
      <c r="W54" s="78">
        <v>0.39474199999999998</v>
      </c>
      <c r="X54" s="78">
        <v>0.39587</v>
      </c>
      <c r="Y54" s="78">
        <v>0.40470400000000001</v>
      </c>
      <c r="Z54" s="78">
        <v>0.41109699999999999</v>
      </c>
      <c r="AA54" s="78">
        <v>0.40808499999999998</v>
      </c>
      <c r="AB54" s="78">
        <v>0.40725600000000001</v>
      </c>
      <c r="AC54" s="78">
        <v>0.406142</v>
      </c>
      <c r="AD54" s="78">
        <v>0.40423599999999998</v>
      </c>
      <c r="AE54" s="78">
        <v>0.40629199999999999</v>
      </c>
      <c r="AF54" s="78">
        <v>0.404858</v>
      </c>
      <c r="AG54" s="78">
        <v>0.41049099999999999</v>
      </c>
      <c r="AH54" s="79">
        <v>-4.6889999999999996E-3</v>
      </c>
    </row>
    <row r="55" spans="1:34" ht="15" customHeight="1">
      <c r="A55" s="66" t="s">
        <v>199</v>
      </c>
      <c r="B55" s="77" t="s">
        <v>12</v>
      </c>
      <c r="C55" s="78">
        <v>0.485064</v>
      </c>
      <c r="D55" s="78">
        <v>0.47934199999999999</v>
      </c>
      <c r="E55" s="78">
        <v>0.46726699999999999</v>
      </c>
      <c r="F55" s="78">
        <v>0.46915499999999999</v>
      </c>
      <c r="G55" s="78">
        <v>0.46759099999999998</v>
      </c>
      <c r="H55" s="78">
        <v>0.46502300000000002</v>
      </c>
      <c r="I55" s="78">
        <v>0.46110699999999999</v>
      </c>
      <c r="J55" s="78">
        <v>0.45631300000000002</v>
      </c>
      <c r="K55" s="78">
        <v>0.45037300000000002</v>
      </c>
      <c r="L55" s="78">
        <v>0.44508799999999998</v>
      </c>
      <c r="M55" s="78">
        <v>0.441326</v>
      </c>
      <c r="N55" s="78">
        <v>0.437861</v>
      </c>
      <c r="O55" s="78">
        <v>0.43243199999999998</v>
      </c>
      <c r="P55" s="78">
        <v>0.42744700000000002</v>
      </c>
      <c r="Q55" s="78">
        <v>0.422371</v>
      </c>
      <c r="R55" s="78">
        <v>0.42247400000000002</v>
      </c>
      <c r="S55" s="78">
        <v>0.42204399999999997</v>
      </c>
      <c r="T55" s="78">
        <v>0.42192299999999999</v>
      </c>
      <c r="U55" s="78">
        <v>0.42235200000000001</v>
      </c>
      <c r="V55" s="78">
        <v>0.422344</v>
      </c>
      <c r="W55" s="78">
        <v>0.42203099999999999</v>
      </c>
      <c r="X55" s="78">
        <v>0.42267199999999999</v>
      </c>
      <c r="Y55" s="78">
        <v>0.42946699999999999</v>
      </c>
      <c r="Z55" s="78">
        <v>0.43753599999999998</v>
      </c>
      <c r="AA55" s="78">
        <v>0.445413</v>
      </c>
      <c r="AB55" s="78">
        <v>0.45685799999999999</v>
      </c>
      <c r="AC55" s="78">
        <v>0.45975500000000002</v>
      </c>
      <c r="AD55" s="78">
        <v>0.46111000000000002</v>
      </c>
      <c r="AE55" s="78">
        <v>0.46283200000000002</v>
      </c>
      <c r="AF55" s="78">
        <v>0.46524599999999999</v>
      </c>
      <c r="AG55" s="78">
        <v>0.46775099999999997</v>
      </c>
      <c r="AH55" s="79">
        <v>-1.2110000000000001E-3</v>
      </c>
    </row>
    <row r="56" spans="1:34" ht="15" customHeight="1">
      <c r="A56" s="66" t="s">
        <v>198</v>
      </c>
      <c r="B56" s="77" t="s">
        <v>45</v>
      </c>
      <c r="C56" s="78">
        <v>0</v>
      </c>
      <c r="D56" s="78">
        <v>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  <c r="AF56" s="78">
        <v>0</v>
      </c>
      <c r="AG56" s="78">
        <v>0</v>
      </c>
      <c r="AH56" s="79" t="s">
        <v>678</v>
      </c>
    </row>
    <row r="57" spans="1:34" ht="15" customHeight="1">
      <c r="A57" s="66" t="s">
        <v>197</v>
      </c>
      <c r="B57" s="77" t="s">
        <v>46</v>
      </c>
      <c r="C57" s="78">
        <v>-2.4546999999999999E-2</v>
      </c>
      <c r="D57" s="78">
        <v>-2.4834999999999999E-2</v>
      </c>
      <c r="E57" s="78">
        <v>-2.554E-2</v>
      </c>
      <c r="F57" s="78">
        <v>-3.1741999999999999E-2</v>
      </c>
      <c r="G57" s="78">
        <v>-2.4374E-2</v>
      </c>
      <c r="H57" s="78">
        <v>-2.3581999999999999E-2</v>
      </c>
      <c r="I57" s="78">
        <v>-2.3761000000000001E-2</v>
      </c>
      <c r="J57" s="78">
        <v>-2.3547999999999999E-2</v>
      </c>
      <c r="K57" s="78">
        <v>-2.3507E-2</v>
      </c>
      <c r="L57" s="78">
        <v>-2.3259999999999999E-2</v>
      </c>
      <c r="M57" s="78">
        <v>-2.2973E-2</v>
      </c>
      <c r="N57" s="78">
        <v>-2.2726E-2</v>
      </c>
      <c r="O57" s="78">
        <v>-2.2679000000000001E-2</v>
      </c>
      <c r="P57" s="78">
        <v>-2.2606000000000001E-2</v>
      </c>
      <c r="Q57" s="78">
        <v>-2.2516999999999999E-2</v>
      </c>
      <c r="R57" s="78">
        <v>-2.2372E-2</v>
      </c>
      <c r="S57" s="78">
        <v>-2.2432000000000001E-2</v>
      </c>
      <c r="T57" s="78">
        <v>-2.2290000000000001E-2</v>
      </c>
      <c r="U57" s="78">
        <v>-2.1985000000000001E-2</v>
      </c>
      <c r="V57" s="78">
        <v>-2.1854999999999999E-2</v>
      </c>
      <c r="W57" s="78">
        <v>-2.2058999999999999E-2</v>
      </c>
      <c r="X57" s="78">
        <v>-2.1781999999999999E-2</v>
      </c>
      <c r="Y57" s="78">
        <v>-2.1339E-2</v>
      </c>
      <c r="Z57" s="78">
        <v>-2.1006E-2</v>
      </c>
      <c r="AA57" s="78">
        <v>-2.1162E-2</v>
      </c>
      <c r="AB57" s="78">
        <v>-2.0931999999999999E-2</v>
      </c>
      <c r="AC57" s="78">
        <v>-2.0872000000000002E-2</v>
      </c>
      <c r="AD57" s="78">
        <v>-2.0801E-2</v>
      </c>
      <c r="AE57" s="78">
        <v>-2.0572E-2</v>
      </c>
      <c r="AF57" s="78">
        <v>-2.0466999999999999E-2</v>
      </c>
      <c r="AG57" s="78">
        <v>-1.9972E-2</v>
      </c>
      <c r="AH57" s="79">
        <v>-6.8519999999999996E-3</v>
      </c>
    </row>
    <row r="58" spans="1:34" ht="15" customHeight="1">
      <c r="A58" s="66" t="s">
        <v>196</v>
      </c>
      <c r="B58" s="77" t="s">
        <v>47</v>
      </c>
      <c r="C58" s="78">
        <v>0.933168</v>
      </c>
      <c r="D58" s="78">
        <v>0.85055999999999998</v>
      </c>
      <c r="E58" s="78">
        <v>0.85106999999999999</v>
      </c>
      <c r="F58" s="78">
        <v>0.93534700000000004</v>
      </c>
      <c r="G58" s="78">
        <v>0.931199</v>
      </c>
      <c r="H58" s="78">
        <v>0.90088599999999996</v>
      </c>
      <c r="I58" s="78">
        <v>0.893926</v>
      </c>
      <c r="J58" s="78">
        <v>0.87821099999999996</v>
      </c>
      <c r="K58" s="78">
        <v>0.85398700000000005</v>
      </c>
      <c r="L58" s="78">
        <v>0.83196700000000001</v>
      </c>
      <c r="M58" s="78">
        <v>0.82813999999999999</v>
      </c>
      <c r="N58" s="78">
        <v>0.82441200000000003</v>
      </c>
      <c r="O58" s="78">
        <v>0.81373099999999998</v>
      </c>
      <c r="P58" s="78">
        <v>0.80208199999999996</v>
      </c>
      <c r="Q58" s="78">
        <v>0.79780200000000001</v>
      </c>
      <c r="R58" s="78">
        <v>0.79934400000000005</v>
      </c>
      <c r="S58" s="78">
        <v>0.79559999999999997</v>
      </c>
      <c r="T58" s="78">
        <v>0.79588700000000001</v>
      </c>
      <c r="U58" s="78">
        <v>0.799736</v>
      </c>
      <c r="V58" s="78">
        <v>0.80112799999999995</v>
      </c>
      <c r="W58" s="78">
        <v>0.79471499999999995</v>
      </c>
      <c r="X58" s="78">
        <v>0.79676000000000002</v>
      </c>
      <c r="Y58" s="78">
        <v>0.812832</v>
      </c>
      <c r="Z58" s="78">
        <v>0.82762599999999997</v>
      </c>
      <c r="AA58" s="78">
        <v>0.83233500000000005</v>
      </c>
      <c r="AB58" s="78">
        <v>0.84318300000000002</v>
      </c>
      <c r="AC58" s="78">
        <v>0.84502500000000003</v>
      </c>
      <c r="AD58" s="78">
        <v>0.84454499999999999</v>
      </c>
      <c r="AE58" s="78">
        <v>0.84855199999999997</v>
      </c>
      <c r="AF58" s="78">
        <v>0.84963699999999998</v>
      </c>
      <c r="AG58" s="78">
        <v>0.85827100000000001</v>
      </c>
      <c r="AH58" s="79">
        <v>-2.7850000000000001E-3</v>
      </c>
    </row>
    <row r="59" spans="1:34" ht="15" customHeight="1">
      <c r="A59" s="66" t="s">
        <v>195</v>
      </c>
      <c r="B59" s="77" t="s">
        <v>48</v>
      </c>
      <c r="C59" s="78">
        <v>0.90481</v>
      </c>
      <c r="D59" s="78">
        <v>0.88107100000000005</v>
      </c>
      <c r="E59" s="78">
        <v>0.87069200000000002</v>
      </c>
      <c r="F59" s="78">
        <v>0.87605100000000002</v>
      </c>
      <c r="G59" s="78">
        <v>0.879</v>
      </c>
      <c r="H59" s="78">
        <v>0.88542399999999999</v>
      </c>
      <c r="I59" s="78">
        <v>0.88824899999999996</v>
      </c>
      <c r="J59" s="78">
        <v>0.89047699999999996</v>
      </c>
      <c r="K59" s="78">
        <v>0.89277300000000004</v>
      </c>
      <c r="L59" s="78">
        <v>0.89517199999999997</v>
      </c>
      <c r="M59" s="78">
        <v>0.899613</v>
      </c>
      <c r="N59" s="78">
        <v>0.90926399999999996</v>
      </c>
      <c r="O59" s="78">
        <v>0.91255399999999998</v>
      </c>
      <c r="P59" s="78">
        <v>0.91770499999999999</v>
      </c>
      <c r="Q59" s="78">
        <v>0.92390300000000003</v>
      </c>
      <c r="R59" s="78">
        <v>0.92998000000000003</v>
      </c>
      <c r="S59" s="78">
        <v>0.93480099999999999</v>
      </c>
      <c r="T59" s="78">
        <v>0.94000700000000004</v>
      </c>
      <c r="U59" s="78">
        <v>0.94540199999999996</v>
      </c>
      <c r="V59" s="78">
        <v>0.95161099999999998</v>
      </c>
      <c r="W59" s="78">
        <v>0.95842700000000003</v>
      </c>
      <c r="X59" s="78">
        <v>0.96508899999999997</v>
      </c>
      <c r="Y59" s="78">
        <v>0.97315099999999999</v>
      </c>
      <c r="Z59" s="78">
        <v>0.98217600000000005</v>
      </c>
      <c r="AA59" s="78">
        <v>0.99148099999999995</v>
      </c>
      <c r="AB59" s="78">
        <v>1.0054069999999999</v>
      </c>
      <c r="AC59" s="78">
        <v>1.010229</v>
      </c>
      <c r="AD59" s="78">
        <v>1.0276369999999999</v>
      </c>
      <c r="AE59" s="78">
        <v>1.037398</v>
      </c>
      <c r="AF59" s="78">
        <v>1.047914</v>
      </c>
      <c r="AG59" s="78">
        <v>1.058575</v>
      </c>
      <c r="AH59" s="79">
        <v>5.2459999999999998E-3</v>
      </c>
    </row>
    <row r="60" spans="1:34" ht="15" customHeight="1">
      <c r="A60" s="66" t="s">
        <v>194</v>
      </c>
      <c r="B60" s="77" t="s">
        <v>404</v>
      </c>
      <c r="C60" s="78">
        <v>1.530173</v>
      </c>
      <c r="D60" s="78">
        <v>1.529323</v>
      </c>
      <c r="E60" s="78">
        <v>1.5716939999999999</v>
      </c>
      <c r="F60" s="78">
        <v>1.5782290000000001</v>
      </c>
      <c r="G60" s="78">
        <v>1.587089</v>
      </c>
      <c r="H60" s="78">
        <v>1.598157</v>
      </c>
      <c r="I60" s="78">
        <v>1.605324</v>
      </c>
      <c r="J60" s="78">
        <v>1.6105160000000001</v>
      </c>
      <c r="K60" s="78">
        <v>1.6115360000000001</v>
      </c>
      <c r="L60" s="78">
        <v>1.614317</v>
      </c>
      <c r="M60" s="78">
        <v>1.6222510000000001</v>
      </c>
      <c r="N60" s="78">
        <v>1.6316059999999999</v>
      </c>
      <c r="O60" s="78">
        <v>1.6357189999999999</v>
      </c>
      <c r="P60" s="78">
        <v>1.6369370000000001</v>
      </c>
      <c r="Q60" s="78">
        <v>1.6364989999999999</v>
      </c>
      <c r="R60" s="78">
        <v>1.643351</v>
      </c>
      <c r="S60" s="78">
        <v>1.648714</v>
      </c>
      <c r="T60" s="78">
        <v>1.6552629999999999</v>
      </c>
      <c r="U60" s="78">
        <v>1.666488</v>
      </c>
      <c r="V60" s="78">
        <v>1.67628</v>
      </c>
      <c r="W60" s="78">
        <v>1.6850270000000001</v>
      </c>
      <c r="X60" s="78">
        <v>1.6986779999999999</v>
      </c>
      <c r="Y60" s="78">
        <v>1.7146699999999999</v>
      </c>
      <c r="Z60" s="78">
        <v>1.732558</v>
      </c>
      <c r="AA60" s="78">
        <v>1.7497389999999999</v>
      </c>
      <c r="AB60" s="78">
        <v>1.767995</v>
      </c>
      <c r="AC60" s="78">
        <v>1.786321</v>
      </c>
      <c r="AD60" s="78">
        <v>1.8069809999999999</v>
      </c>
      <c r="AE60" s="78">
        <v>1.8267720000000001</v>
      </c>
      <c r="AF60" s="78">
        <v>1.8490880000000001</v>
      </c>
      <c r="AG60" s="78">
        <v>1.871858</v>
      </c>
      <c r="AH60" s="79">
        <v>6.7409999999999996E-3</v>
      </c>
    </row>
    <row r="61" spans="1:34" ht="15" customHeight="1">
      <c r="A61" s="66" t="s">
        <v>193</v>
      </c>
      <c r="B61" s="77" t="s">
        <v>704</v>
      </c>
      <c r="C61" s="78">
        <v>3.0669249999999999</v>
      </c>
      <c r="D61" s="78">
        <v>3.033747</v>
      </c>
      <c r="E61" s="78">
        <v>3.1554220000000002</v>
      </c>
      <c r="F61" s="78">
        <v>3.2282139999999999</v>
      </c>
      <c r="G61" s="78">
        <v>3.287128</v>
      </c>
      <c r="H61" s="78">
        <v>3.3563040000000002</v>
      </c>
      <c r="I61" s="78">
        <v>3.4003230000000002</v>
      </c>
      <c r="J61" s="78">
        <v>3.434094</v>
      </c>
      <c r="K61" s="78">
        <v>3.457919</v>
      </c>
      <c r="L61" s="78">
        <v>3.4821080000000002</v>
      </c>
      <c r="M61" s="78">
        <v>3.5145780000000002</v>
      </c>
      <c r="N61" s="78">
        <v>3.5458699999999999</v>
      </c>
      <c r="O61" s="78">
        <v>3.5634269999999999</v>
      </c>
      <c r="P61" s="78">
        <v>3.5801470000000002</v>
      </c>
      <c r="Q61" s="78">
        <v>3.605359</v>
      </c>
      <c r="R61" s="78">
        <v>3.6268549999999999</v>
      </c>
      <c r="S61" s="78">
        <v>3.646274</v>
      </c>
      <c r="T61" s="78">
        <v>3.6654149999999999</v>
      </c>
      <c r="U61" s="78">
        <v>3.6899109999999999</v>
      </c>
      <c r="V61" s="78">
        <v>3.7132869999999998</v>
      </c>
      <c r="W61" s="78">
        <v>3.7276470000000002</v>
      </c>
      <c r="X61" s="78">
        <v>3.7522509999999998</v>
      </c>
      <c r="Y61" s="78">
        <v>3.7890320000000002</v>
      </c>
      <c r="Z61" s="78">
        <v>3.8273579999999998</v>
      </c>
      <c r="AA61" s="78">
        <v>3.8551389999999999</v>
      </c>
      <c r="AB61" s="78">
        <v>3.8812319999999998</v>
      </c>
      <c r="AC61" s="78">
        <v>3.9073880000000001</v>
      </c>
      <c r="AD61" s="78">
        <v>3.9312670000000001</v>
      </c>
      <c r="AE61" s="78">
        <v>3.9572340000000001</v>
      </c>
      <c r="AF61" s="78">
        <v>3.9872809999999999</v>
      </c>
      <c r="AG61" s="78">
        <v>4.0191210000000002</v>
      </c>
      <c r="AH61" s="79">
        <v>9.0539999999999995E-3</v>
      </c>
    </row>
    <row r="62" spans="1:34" ht="15" customHeight="1">
      <c r="A62" s="66" t="s">
        <v>192</v>
      </c>
      <c r="B62" s="76" t="s">
        <v>38</v>
      </c>
      <c r="C62" s="80">
        <v>25.466035999999999</v>
      </c>
      <c r="D62" s="80">
        <v>25.774887</v>
      </c>
      <c r="E62" s="80">
        <v>26.363524999999999</v>
      </c>
      <c r="F62" s="80">
        <v>26.991008999999998</v>
      </c>
      <c r="G62" s="80">
        <v>27.515024</v>
      </c>
      <c r="H62" s="80">
        <v>28.046213000000002</v>
      </c>
      <c r="I62" s="80">
        <v>28.409594999999999</v>
      </c>
      <c r="J62" s="80">
        <v>28.56485</v>
      </c>
      <c r="K62" s="80">
        <v>28.760748</v>
      </c>
      <c r="L62" s="80">
        <v>28.980982000000001</v>
      </c>
      <c r="M62" s="80">
        <v>29.222709999999999</v>
      </c>
      <c r="N62" s="80">
        <v>29.491066</v>
      </c>
      <c r="O62" s="80">
        <v>29.663893000000002</v>
      </c>
      <c r="P62" s="80">
        <v>29.844512999999999</v>
      </c>
      <c r="Q62" s="80">
        <v>30.102399999999999</v>
      </c>
      <c r="R62" s="80">
        <v>30.332661000000002</v>
      </c>
      <c r="S62" s="80">
        <v>30.536940000000001</v>
      </c>
      <c r="T62" s="80">
        <v>30.764433</v>
      </c>
      <c r="U62" s="80">
        <v>30.997509000000001</v>
      </c>
      <c r="V62" s="80">
        <v>31.220822999999999</v>
      </c>
      <c r="W62" s="80">
        <v>31.379992999999999</v>
      </c>
      <c r="X62" s="80">
        <v>31.584199999999999</v>
      </c>
      <c r="Y62" s="80">
        <v>31.906652000000001</v>
      </c>
      <c r="Z62" s="80">
        <v>32.229111000000003</v>
      </c>
      <c r="AA62" s="80">
        <v>32.469444000000003</v>
      </c>
      <c r="AB62" s="80">
        <v>32.704002000000003</v>
      </c>
      <c r="AC62" s="80">
        <v>32.963894000000003</v>
      </c>
      <c r="AD62" s="80">
        <v>33.230041999999997</v>
      </c>
      <c r="AE62" s="80">
        <v>33.503211999999998</v>
      </c>
      <c r="AF62" s="80">
        <v>33.812041999999998</v>
      </c>
      <c r="AG62" s="80">
        <v>34.155726999999999</v>
      </c>
      <c r="AH62" s="81">
        <v>9.8340000000000007E-3</v>
      </c>
    </row>
    <row r="63" spans="1:34" ht="15" customHeight="1">
      <c r="A63" s="66" t="s">
        <v>191</v>
      </c>
      <c r="B63" s="77" t="s">
        <v>39</v>
      </c>
      <c r="C63" s="78">
        <v>5.7165419999999996</v>
      </c>
      <c r="D63" s="78">
        <v>5.6488189999999996</v>
      </c>
      <c r="E63" s="78">
        <v>5.9023770000000004</v>
      </c>
      <c r="F63" s="78">
        <v>5.918647</v>
      </c>
      <c r="G63" s="78">
        <v>5.9067509999999999</v>
      </c>
      <c r="H63" s="78">
        <v>5.8611820000000003</v>
      </c>
      <c r="I63" s="78">
        <v>5.7760959999999999</v>
      </c>
      <c r="J63" s="78">
        <v>5.7668710000000001</v>
      </c>
      <c r="K63" s="78">
        <v>5.7744629999999999</v>
      </c>
      <c r="L63" s="78">
        <v>5.7932399999999999</v>
      </c>
      <c r="M63" s="78">
        <v>5.834721</v>
      </c>
      <c r="N63" s="78">
        <v>5.872573</v>
      </c>
      <c r="O63" s="78">
        <v>5.8672129999999996</v>
      </c>
      <c r="P63" s="78">
        <v>5.8720410000000003</v>
      </c>
      <c r="Q63" s="78">
        <v>5.8827389999999999</v>
      </c>
      <c r="R63" s="78">
        <v>5.9009219999999996</v>
      </c>
      <c r="S63" s="78">
        <v>5.911664</v>
      </c>
      <c r="T63" s="78">
        <v>5.9233950000000002</v>
      </c>
      <c r="U63" s="78">
        <v>5.9300629999999996</v>
      </c>
      <c r="V63" s="78">
        <v>5.9364400000000002</v>
      </c>
      <c r="W63" s="78">
        <v>5.931997</v>
      </c>
      <c r="X63" s="78">
        <v>5.9521480000000002</v>
      </c>
      <c r="Y63" s="78">
        <v>5.9920010000000001</v>
      </c>
      <c r="Z63" s="78">
        <v>6.0288620000000002</v>
      </c>
      <c r="AA63" s="78">
        <v>6.047199</v>
      </c>
      <c r="AB63" s="78">
        <v>6.0620919999999998</v>
      </c>
      <c r="AC63" s="78">
        <v>6.0814880000000002</v>
      </c>
      <c r="AD63" s="78">
        <v>6.1004569999999996</v>
      </c>
      <c r="AE63" s="78">
        <v>6.130401</v>
      </c>
      <c r="AF63" s="78">
        <v>6.1597359999999997</v>
      </c>
      <c r="AG63" s="78">
        <v>6.1833819999999999</v>
      </c>
      <c r="AH63" s="79">
        <v>2.6199999999999999E-3</v>
      </c>
    </row>
    <row r="64" spans="1:34" ht="15" customHeight="1">
      <c r="A64" s="66" t="s">
        <v>190</v>
      </c>
      <c r="B64" s="76" t="s">
        <v>40</v>
      </c>
      <c r="C64" s="80">
        <v>31.182579</v>
      </c>
      <c r="D64" s="80">
        <v>31.423705999999999</v>
      </c>
      <c r="E64" s="80">
        <v>32.265903000000002</v>
      </c>
      <c r="F64" s="80">
        <v>32.909657000000003</v>
      </c>
      <c r="G64" s="80">
        <v>33.421776000000001</v>
      </c>
      <c r="H64" s="80">
        <v>33.907393999999996</v>
      </c>
      <c r="I64" s="80">
        <v>34.185692000000003</v>
      </c>
      <c r="J64" s="80">
        <v>34.331721999999999</v>
      </c>
      <c r="K64" s="80">
        <v>34.535209999999999</v>
      </c>
      <c r="L64" s="80">
        <v>34.774222999999999</v>
      </c>
      <c r="M64" s="80">
        <v>35.057429999999997</v>
      </c>
      <c r="N64" s="80">
        <v>35.363639999999997</v>
      </c>
      <c r="O64" s="80">
        <v>35.531104999999997</v>
      </c>
      <c r="P64" s="80">
        <v>35.716552999999998</v>
      </c>
      <c r="Q64" s="80">
        <v>35.985137999999999</v>
      </c>
      <c r="R64" s="80">
        <v>36.233581999999998</v>
      </c>
      <c r="S64" s="80">
        <v>36.448605000000001</v>
      </c>
      <c r="T64" s="80">
        <v>36.687828000000003</v>
      </c>
      <c r="U64" s="80">
        <v>36.927570000000003</v>
      </c>
      <c r="V64" s="80">
        <v>37.157265000000002</v>
      </c>
      <c r="W64" s="80">
        <v>37.311988999999997</v>
      </c>
      <c r="X64" s="80">
        <v>37.536346000000002</v>
      </c>
      <c r="Y64" s="80">
        <v>37.898651000000001</v>
      </c>
      <c r="Z64" s="80">
        <v>38.257973</v>
      </c>
      <c r="AA64" s="80">
        <v>38.516643999999999</v>
      </c>
      <c r="AB64" s="80">
        <v>38.766094000000002</v>
      </c>
      <c r="AC64" s="80">
        <v>39.045380000000002</v>
      </c>
      <c r="AD64" s="80">
        <v>39.330497999999999</v>
      </c>
      <c r="AE64" s="80">
        <v>39.633614000000001</v>
      </c>
      <c r="AF64" s="80">
        <v>39.971778999999998</v>
      </c>
      <c r="AG64" s="80">
        <v>40.339108000000003</v>
      </c>
      <c r="AH64" s="81">
        <v>8.6189999999999999E-3</v>
      </c>
    </row>
    <row r="67" spans="1:34" ht="15" customHeight="1">
      <c r="B67" s="76" t="s">
        <v>14</v>
      </c>
    </row>
    <row r="68" spans="1:34" ht="15" customHeight="1">
      <c r="A68" s="66" t="s">
        <v>189</v>
      </c>
      <c r="B68" s="77" t="s">
        <v>3</v>
      </c>
      <c r="C68" s="78">
        <v>5.6759999999999996E-3</v>
      </c>
      <c r="D68" s="78">
        <v>6.1419999999999999E-3</v>
      </c>
      <c r="E68" s="78">
        <v>6.4400000000000004E-3</v>
      </c>
      <c r="F68" s="78">
        <v>6.6429999999999996E-3</v>
      </c>
      <c r="G68" s="78">
        <v>6.731E-3</v>
      </c>
      <c r="H68" s="78">
        <v>6.8539999999999998E-3</v>
      </c>
      <c r="I68" s="78">
        <v>6.8910000000000004E-3</v>
      </c>
      <c r="J68" s="78">
        <v>6.9420000000000003E-3</v>
      </c>
      <c r="K68" s="78">
        <v>7.0099999999999997E-3</v>
      </c>
      <c r="L68" s="78">
        <v>7.0660000000000002E-3</v>
      </c>
      <c r="M68" s="78">
        <v>7.1710000000000003E-3</v>
      </c>
      <c r="N68" s="78">
        <v>7.2329999999999998E-3</v>
      </c>
      <c r="O68" s="78">
        <v>7.3299999999999997E-3</v>
      </c>
      <c r="P68" s="78">
        <v>7.4180000000000001E-3</v>
      </c>
      <c r="Q68" s="78">
        <v>7.5709999999999996E-3</v>
      </c>
      <c r="R68" s="78">
        <v>7.7299999999999999E-3</v>
      </c>
      <c r="S68" s="78">
        <v>7.8989999999999998E-3</v>
      </c>
      <c r="T68" s="78">
        <v>8.0829999999999999E-3</v>
      </c>
      <c r="U68" s="78">
        <v>8.2950000000000003E-3</v>
      </c>
      <c r="V68" s="78">
        <v>8.5009999999999999E-3</v>
      </c>
      <c r="W68" s="78">
        <v>8.7390000000000002E-3</v>
      </c>
      <c r="X68" s="78">
        <v>8.9870000000000002E-3</v>
      </c>
      <c r="Y68" s="78">
        <v>9.2540000000000001E-3</v>
      </c>
      <c r="Z68" s="78">
        <v>9.5449999999999997E-3</v>
      </c>
      <c r="AA68" s="78">
        <v>9.8370000000000003E-3</v>
      </c>
      <c r="AB68" s="78">
        <v>1.014E-2</v>
      </c>
      <c r="AC68" s="78">
        <v>1.0475E-2</v>
      </c>
      <c r="AD68" s="78">
        <v>1.0807000000000001E-2</v>
      </c>
      <c r="AE68" s="78">
        <v>1.1172E-2</v>
      </c>
      <c r="AF68" s="78">
        <v>1.1540999999999999E-2</v>
      </c>
      <c r="AG68" s="78">
        <v>1.1937E-2</v>
      </c>
      <c r="AH68" s="79">
        <v>2.5087000000000002E-2</v>
      </c>
    </row>
    <row r="69" spans="1:34" ht="15" customHeight="1">
      <c r="A69" s="66" t="s">
        <v>188</v>
      </c>
      <c r="B69" s="77" t="s">
        <v>397</v>
      </c>
      <c r="C69" s="78">
        <v>14.825628</v>
      </c>
      <c r="D69" s="78">
        <v>15.479929</v>
      </c>
      <c r="E69" s="78">
        <v>15.476940000000001</v>
      </c>
      <c r="F69" s="78">
        <v>15.473867</v>
      </c>
      <c r="G69" s="78">
        <v>15.415546000000001</v>
      </c>
      <c r="H69" s="78">
        <v>15.333024</v>
      </c>
      <c r="I69" s="78">
        <v>15.227326</v>
      </c>
      <c r="J69" s="78">
        <v>15.118141</v>
      </c>
      <c r="K69" s="78">
        <v>15.013564000000001</v>
      </c>
      <c r="L69" s="78">
        <v>14.899419999999999</v>
      </c>
      <c r="M69" s="78">
        <v>14.799495</v>
      </c>
      <c r="N69" s="78">
        <v>14.704511</v>
      </c>
      <c r="O69" s="78">
        <v>14.617435</v>
      </c>
      <c r="P69" s="78">
        <v>14.553504</v>
      </c>
      <c r="Q69" s="78">
        <v>14.504936000000001</v>
      </c>
      <c r="R69" s="78">
        <v>14.464999000000001</v>
      </c>
      <c r="S69" s="78">
        <v>14.423914</v>
      </c>
      <c r="T69" s="78">
        <v>14.385998000000001</v>
      </c>
      <c r="U69" s="78">
        <v>14.354929</v>
      </c>
      <c r="V69" s="78">
        <v>14.33661</v>
      </c>
      <c r="W69" s="78">
        <v>14.325787</v>
      </c>
      <c r="X69" s="78">
        <v>14.319191</v>
      </c>
      <c r="Y69" s="78">
        <v>14.328246999999999</v>
      </c>
      <c r="Z69" s="78">
        <v>14.348844</v>
      </c>
      <c r="AA69" s="78">
        <v>14.373186</v>
      </c>
      <c r="AB69" s="78">
        <v>14.395925</v>
      </c>
      <c r="AC69" s="78">
        <v>14.422081</v>
      </c>
      <c r="AD69" s="78">
        <v>14.451188</v>
      </c>
      <c r="AE69" s="78">
        <v>14.487655999999999</v>
      </c>
      <c r="AF69" s="78">
        <v>14.531824</v>
      </c>
      <c r="AG69" s="78">
        <v>14.57723</v>
      </c>
      <c r="AH69" s="79">
        <v>-5.6300000000000002E-4</v>
      </c>
    </row>
    <row r="70" spans="1:34" ht="15" customHeight="1">
      <c r="A70" s="66" t="s">
        <v>187</v>
      </c>
      <c r="B70" s="77" t="s">
        <v>405</v>
      </c>
      <c r="C70" s="78">
        <v>3.1355000000000001E-2</v>
      </c>
      <c r="D70" s="78">
        <v>3.2398000000000003E-2</v>
      </c>
      <c r="E70" s="78">
        <v>3.0668999999999998E-2</v>
      </c>
      <c r="F70" s="78">
        <v>3.1647000000000002E-2</v>
      </c>
      <c r="G70" s="78">
        <v>3.1378999999999997E-2</v>
      </c>
      <c r="H70" s="78">
        <v>3.0842000000000001E-2</v>
      </c>
      <c r="I70" s="78">
        <v>3.0282E-2</v>
      </c>
      <c r="J70" s="78">
        <v>2.9645000000000001E-2</v>
      </c>
      <c r="K70" s="78">
        <v>2.8837000000000002E-2</v>
      </c>
      <c r="L70" s="78">
        <v>2.8178000000000002E-2</v>
      </c>
      <c r="M70" s="78">
        <v>2.7453999999999999E-2</v>
      </c>
      <c r="N70" s="78">
        <v>2.699E-2</v>
      </c>
      <c r="O70" s="78">
        <v>2.6453999999999998E-2</v>
      </c>
      <c r="P70" s="78">
        <v>2.6107999999999999E-2</v>
      </c>
      <c r="Q70" s="78">
        <v>2.5822000000000001E-2</v>
      </c>
      <c r="R70" s="78">
        <v>2.5649999999999999E-2</v>
      </c>
      <c r="S70" s="78">
        <v>2.5522E-2</v>
      </c>
      <c r="T70" s="78">
        <v>2.546E-2</v>
      </c>
      <c r="U70" s="78">
        <v>2.5423000000000001E-2</v>
      </c>
      <c r="V70" s="78">
        <v>2.5565000000000001E-2</v>
      </c>
      <c r="W70" s="78">
        <v>2.5641000000000001E-2</v>
      </c>
      <c r="X70" s="78">
        <v>2.5805000000000002E-2</v>
      </c>
      <c r="Y70" s="78">
        <v>2.6044999999999999E-2</v>
      </c>
      <c r="Z70" s="78">
        <v>2.6329000000000002E-2</v>
      </c>
      <c r="AA70" s="78">
        <v>2.6668000000000001E-2</v>
      </c>
      <c r="AB70" s="78">
        <v>2.7073E-2</v>
      </c>
      <c r="AC70" s="78">
        <v>2.7345000000000001E-2</v>
      </c>
      <c r="AD70" s="78">
        <v>2.7734000000000002E-2</v>
      </c>
      <c r="AE70" s="78">
        <v>2.8129999999999999E-2</v>
      </c>
      <c r="AF70" s="78">
        <v>2.8611999999999999E-2</v>
      </c>
      <c r="AG70" s="78">
        <v>2.9113E-2</v>
      </c>
      <c r="AH70" s="79">
        <v>-2.4689999999999998E-3</v>
      </c>
    </row>
    <row r="71" spans="1:34" ht="15" customHeight="1">
      <c r="A71" s="66" t="s">
        <v>186</v>
      </c>
      <c r="B71" s="77" t="s">
        <v>406</v>
      </c>
      <c r="C71" s="78">
        <v>2.2397659999999999</v>
      </c>
      <c r="D71" s="78">
        <v>2.9432200000000002</v>
      </c>
      <c r="E71" s="78">
        <v>3.2602820000000001</v>
      </c>
      <c r="F71" s="78">
        <v>3.3879790000000001</v>
      </c>
      <c r="G71" s="78">
        <v>3.4530379999999998</v>
      </c>
      <c r="H71" s="78">
        <v>3.5127429999999999</v>
      </c>
      <c r="I71" s="78">
        <v>3.5313539999999999</v>
      </c>
      <c r="J71" s="78">
        <v>3.5476489999999998</v>
      </c>
      <c r="K71" s="78">
        <v>3.577601</v>
      </c>
      <c r="L71" s="78">
        <v>3.5994480000000002</v>
      </c>
      <c r="M71" s="78">
        <v>3.6296010000000001</v>
      </c>
      <c r="N71" s="78">
        <v>3.6682079999999999</v>
      </c>
      <c r="O71" s="78">
        <v>3.7160350000000002</v>
      </c>
      <c r="P71" s="78">
        <v>3.7660559999999998</v>
      </c>
      <c r="Q71" s="78">
        <v>3.8164349999999998</v>
      </c>
      <c r="R71" s="78">
        <v>3.8659479999999999</v>
      </c>
      <c r="S71" s="78">
        <v>3.904417</v>
      </c>
      <c r="T71" s="78">
        <v>3.938256</v>
      </c>
      <c r="U71" s="78">
        <v>3.9765139999999999</v>
      </c>
      <c r="V71" s="78">
        <v>4.0163250000000001</v>
      </c>
      <c r="W71" s="78">
        <v>4.0634259999999998</v>
      </c>
      <c r="X71" s="78">
        <v>4.1095439999999996</v>
      </c>
      <c r="Y71" s="78">
        <v>4.1617319999999998</v>
      </c>
      <c r="Z71" s="78">
        <v>4.2157669999999996</v>
      </c>
      <c r="AA71" s="78">
        <v>4.2727880000000003</v>
      </c>
      <c r="AB71" s="78">
        <v>4.3259670000000003</v>
      </c>
      <c r="AC71" s="78">
        <v>4.3766749999999996</v>
      </c>
      <c r="AD71" s="78">
        <v>4.4224550000000002</v>
      </c>
      <c r="AE71" s="78">
        <v>4.4647540000000001</v>
      </c>
      <c r="AF71" s="78">
        <v>4.5035809999999996</v>
      </c>
      <c r="AG71" s="78">
        <v>4.542726</v>
      </c>
      <c r="AH71" s="79">
        <v>2.3852000000000002E-2</v>
      </c>
    </row>
    <row r="72" spans="1:34" ht="15" customHeight="1">
      <c r="A72" s="66" t="s">
        <v>185</v>
      </c>
      <c r="B72" s="77" t="s">
        <v>407</v>
      </c>
      <c r="C72" s="78">
        <v>6.148733</v>
      </c>
      <c r="D72" s="78">
        <v>6.2643779999999998</v>
      </c>
      <c r="E72" s="78">
        <v>6.3173269999999997</v>
      </c>
      <c r="F72" s="78">
        <v>6.3378509999999997</v>
      </c>
      <c r="G72" s="78">
        <v>6.3657209999999997</v>
      </c>
      <c r="H72" s="78">
        <v>6.4308100000000001</v>
      </c>
      <c r="I72" s="78">
        <v>6.4135160000000004</v>
      </c>
      <c r="J72" s="78">
        <v>6.3902130000000001</v>
      </c>
      <c r="K72" s="78">
        <v>6.3503930000000004</v>
      </c>
      <c r="L72" s="78">
        <v>6.3062959999999997</v>
      </c>
      <c r="M72" s="78">
        <v>6.2428869999999996</v>
      </c>
      <c r="N72" s="78">
        <v>6.2200069999999998</v>
      </c>
      <c r="O72" s="78">
        <v>6.1743969999999999</v>
      </c>
      <c r="P72" s="78">
        <v>6.137257</v>
      </c>
      <c r="Q72" s="78">
        <v>6.1106850000000001</v>
      </c>
      <c r="R72" s="78">
        <v>6.089855</v>
      </c>
      <c r="S72" s="78">
        <v>6.0664230000000003</v>
      </c>
      <c r="T72" s="78">
        <v>6.0437419999999999</v>
      </c>
      <c r="U72" s="78">
        <v>6.0348660000000001</v>
      </c>
      <c r="V72" s="78">
        <v>6.0274450000000002</v>
      </c>
      <c r="W72" s="78">
        <v>6.0202749999999998</v>
      </c>
      <c r="X72" s="78">
        <v>6.0146470000000001</v>
      </c>
      <c r="Y72" s="78">
        <v>6.0452709999999996</v>
      </c>
      <c r="Z72" s="78">
        <v>6.0681719999999997</v>
      </c>
      <c r="AA72" s="78">
        <v>6.0942049999999997</v>
      </c>
      <c r="AB72" s="78">
        <v>6.106401</v>
      </c>
      <c r="AC72" s="78">
        <v>6.1278220000000001</v>
      </c>
      <c r="AD72" s="78">
        <v>6.1447859999999999</v>
      </c>
      <c r="AE72" s="78">
        <v>6.1658109999999997</v>
      </c>
      <c r="AF72" s="78">
        <v>6.1877139999999997</v>
      </c>
      <c r="AG72" s="78">
        <v>6.212294</v>
      </c>
      <c r="AH72" s="79">
        <v>3.4299999999999999E-4</v>
      </c>
    </row>
    <row r="73" spans="1:34" ht="15" customHeight="1">
      <c r="A73" s="66" t="s">
        <v>184</v>
      </c>
      <c r="B73" s="77" t="s">
        <v>9</v>
      </c>
      <c r="C73" s="78">
        <v>0.431201</v>
      </c>
      <c r="D73" s="78">
        <v>0.49296200000000001</v>
      </c>
      <c r="E73" s="78">
        <v>0.718001</v>
      </c>
      <c r="F73" s="78">
        <v>0.710785</v>
      </c>
      <c r="G73" s="78">
        <v>0.69421299999999997</v>
      </c>
      <c r="H73" s="78">
        <v>0.60718799999999995</v>
      </c>
      <c r="I73" s="78">
        <v>0.60691399999999995</v>
      </c>
      <c r="J73" s="78">
        <v>0.57501400000000003</v>
      </c>
      <c r="K73" s="78">
        <v>0.56890099999999999</v>
      </c>
      <c r="L73" s="78">
        <v>0.56285799999999997</v>
      </c>
      <c r="M73" s="78">
        <v>0.60637399999999997</v>
      </c>
      <c r="N73" s="78">
        <v>0.56653799999999999</v>
      </c>
      <c r="O73" s="78">
        <v>0.56378600000000001</v>
      </c>
      <c r="P73" s="78">
        <v>0.56009500000000001</v>
      </c>
      <c r="Q73" s="78">
        <v>0.55675200000000002</v>
      </c>
      <c r="R73" s="78">
        <v>0.55302600000000002</v>
      </c>
      <c r="S73" s="78">
        <v>0.55013400000000001</v>
      </c>
      <c r="T73" s="78">
        <v>0.55312499999999998</v>
      </c>
      <c r="U73" s="78">
        <v>0.54577600000000004</v>
      </c>
      <c r="V73" s="78">
        <v>0.54537000000000002</v>
      </c>
      <c r="W73" s="78">
        <v>0.52142299999999997</v>
      </c>
      <c r="X73" s="78">
        <v>0.53777900000000001</v>
      </c>
      <c r="Y73" s="78">
        <v>0.50985899999999995</v>
      </c>
      <c r="Z73" s="78">
        <v>0.50864799999999999</v>
      </c>
      <c r="AA73" s="78">
        <v>0.49150199999999999</v>
      </c>
      <c r="AB73" s="78">
        <v>0.50203299999999995</v>
      </c>
      <c r="AC73" s="78">
        <v>0.487508</v>
      </c>
      <c r="AD73" s="78">
        <v>0.47897600000000001</v>
      </c>
      <c r="AE73" s="78">
        <v>0.47632099999999999</v>
      </c>
      <c r="AF73" s="78">
        <v>0.475107</v>
      </c>
      <c r="AG73" s="78">
        <v>0.47149799999999997</v>
      </c>
      <c r="AH73" s="79">
        <v>2.9819999999999998E-3</v>
      </c>
    </row>
    <row r="74" spans="1:34" ht="15" customHeight="1">
      <c r="A74" s="66" t="s">
        <v>183</v>
      </c>
      <c r="B74" s="77" t="s">
        <v>408</v>
      </c>
      <c r="C74" s="78">
        <v>0.143681</v>
      </c>
      <c r="D74" s="78">
        <v>0.14584800000000001</v>
      </c>
      <c r="E74" s="78">
        <v>0.14723</v>
      </c>
      <c r="F74" s="78">
        <v>0.14821999999999999</v>
      </c>
      <c r="G74" s="78">
        <v>0.14881900000000001</v>
      </c>
      <c r="H74" s="78">
        <v>0.149117</v>
      </c>
      <c r="I74" s="78">
        <v>0.149257</v>
      </c>
      <c r="J74" s="78">
        <v>0.14891299999999999</v>
      </c>
      <c r="K74" s="78">
        <v>0.14865300000000001</v>
      </c>
      <c r="L74" s="78">
        <v>0.14844399999999999</v>
      </c>
      <c r="M74" s="78">
        <v>0.148233</v>
      </c>
      <c r="N74" s="78">
        <v>0.148058</v>
      </c>
      <c r="O74" s="78">
        <v>0.14787700000000001</v>
      </c>
      <c r="P74" s="78">
        <v>0.14773500000000001</v>
      </c>
      <c r="Q74" s="78">
        <v>0.147676</v>
      </c>
      <c r="R74" s="78">
        <v>0.147568</v>
      </c>
      <c r="S74" s="78">
        <v>0.14741199999999999</v>
      </c>
      <c r="T74" s="78">
        <v>0.14727000000000001</v>
      </c>
      <c r="U74" s="78">
        <v>0.14716000000000001</v>
      </c>
      <c r="V74" s="78">
        <v>0.14704100000000001</v>
      </c>
      <c r="W74" s="78">
        <v>0.14691299999999999</v>
      </c>
      <c r="X74" s="78">
        <v>0.14683499999999999</v>
      </c>
      <c r="Y74" s="78">
        <v>0.146809</v>
      </c>
      <c r="Z74" s="78">
        <v>0.14673800000000001</v>
      </c>
      <c r="AA74" s="78">
        <v>0.146733</v>
      </c>
      <c r="AB74" s="78">
        <v>0.146809</v>
      </c>
      <c r="AC74" s="78">
        <v>0.14688000000000001</v>
      </c>
      <c r="AD74" s="78">
        <v>0.146925</v>
      </c>
      <c r="AE74" s="78">
        <v>0.146953</v>
      </c>
      <c r="AF74" s="78">
        <v>0.146928</v>
      </c>
      <c r="AG74" s="78">
        <v>0.14686099999999999</v>
      </c>
      <c r="AH74" s="79">
        <v>7.2999999999999996E-4</v>
      </c>
    </row>
    <row r="75" spans="1:34" ht="15" customHeight="1">
      <c r="A75" s="66" t="s">
        <v>182</v>
      </c>
      <c r="B75" s="77" t="s">
        <v>37</v>
      </c>
      <c r="C75" s="78">
        <v>23.794685000000001</v>
      </c>
      <c r="D75" s="78">
        <v>25.332483</v>
      </c>
      <c r="E75" s="78">
        <v>25.926220000000001</v>
      </c>
      <c r="F75" s="78">
        <v>26.065344</v>
      </c>
      <c r="G75" s="78">
        <v>26.084071999999999</v>
      </c>
      <c r="H75" s="78">
        <v>26.039738</v>
      </c>
      <c r="I75" s="78">
        <v>25.935257</v>
      </c>
      <c r="J75" s="78">
        <v>25.786874999999998</v>
      </c>
      <c r="K75" s="78">
        <v>25.666121</v>
      </c>
      <c r="L75" s="78">
        <v>25.523537000000001</v>
      </c>
      <c r="M75" s="78">
        <v>25.433762000000002</v>
      </c>
      <c r="N75" s="78">
        <v>25.314556</v>
      </c>
      <c r="O75" s="78">
        <v>25.226858</v>
      </c>
      <c r="P75" s="78">
        <v>25.172063999999999</v>
      </c>
      <c r="Q75" s="78">
        <v>25.144058000000001</v>
      </c>
      <c r="R75" s="78">
        <v>25.129128000000001</v>
      </c>
      <c r="S75" s="78">
        <v>25.100199</v>
      </c>
      <c r="T75" s="78">
        <v>25.076474999999999</v>
      </c>
      <c r="U75" s="78">
        <v>25.067543000000001</v>
      </c>
      <c r="V75" s="78">
        <v>25.081296999999999</v>
      </c>
      <c r="W75" s="78">
        <v>25.086563000000002</v>
      </c>
      <c r="X75" s="78">
        <v>25.136986</v>
      </c>
      <c r="Y75" s="78">
        <v>25.201174000000002</v>
      </c>
      <c r="Z75" s="78">
        <v>25.297713999999999</v>
      </c>
      <c r="AA75" s="78">
        <v>25.388252000000001</v>
      </c>
      <c r="AB75" s="78">
        <v>25.487273999999999</v>
      </c>
      <c r="AC75" s="78">
        <v>25.571445000000001</v>
      </c>
      <c r="AD75" s="78">
        <v>25.655134</v>
      </c>
      <c r="AE75" s="78">
        <v>25.752668</v>
      </c>
      <c r="AF75" s="78">
        <v>25.856693</v>
      </c>
      <c r="AG75" s="78">
        <v>25.962548999999999</v>
      </c>
      <c r="AH75" s="79">
        <v>2.911E-3</v>
      </c>
    </row>
    <row r="76" spans="1:34" ht="15" customHeight="1">
      <c r="A76" s="66" t="s">
        <v>181</v>
      </c>
      <c r="B76" s="77" t="s">
        <v>370</v>
      </c>
      <c r="C76" s="78">
        <v>0.70627899999999999</v>
      </c>
      <c r="D76" s="78">
        <v>0.76189300000000004</v>
      </c>
      <c r="E76" s="78">
        <v>0.75658300000000001</v>
      </c>
      <c r="F76" s="78">
        <v>0.71793899999999999</v>
      </c>
      <c r="G76" s="78">
        <v>0.68035800000000002</v>
      </c>
      <c r="H76" s="78">
        <v>0.66490400000000005</v>
      </c>
      <c r="I76" s="78">
        <v>0.62340399999999996</v>
      </c>
      <c r="J76" s="78">
        <v>0.61793200000000004</v>
      </c>
      <c r="K76" s="78">
        <v>0.61683600000000005</v>
      </c>
      <c r="L76" s="78">
        <v>0.61629</v>
      </c>
      <c r="M76" s="78">
        <v>0.61148100000000005</v>
      </c>
      <c r="N76" s="78">
        <v>0.612707</v>
      </c>
      <c r="O76" s="78">
        <v>0.61787099999999995</v>
      </c>
      <c r="P76" s="78">
        <v>0.62041199999999996</v>
      </c>
      <c r="Q76" s="78">
        <v>0.62257700000000005</v>
      </c>
      <c r="R76" s="78">
        <v>0.62744299999999997</v>
      </c>
      <c r="S76" s="78">
        <v>0.63063599999999997</v>
      </c>
      <c r="T76" s="78">
        <v>0.63487499999999997</v>
      </c>
      <c r="U76" s="78">
        <v>0.63971</v>
      </c>
      <c r="V76" s="78">
        <v>0.64397499999999996</v>
      </c>
      <c r="W76" s="78">
        <v>0.65073599999999998</v>
      </c>
      <c r="X76" s="78">
        <v>0.654636</v>
      </c>
      <c r="Y76" s="78">
        <v>0.66025900000000004</v>
      </c>
      <c r="Z76" s="78">
        <v>0.66815400000000003</v>
      </c>
      <c r="AA76" s="78">
        <v>0.67605199999999999</v>
      </c>
      <c r="AB76" s="78">
        <v>0.68138500000000002</v>
      </c>
      <c r="AC76" s="78">
        <v>0.68932599999999999</v>
      </c>
      <c r="AD76" s="78">
        <v>0.69373600000000002</v>
      </c>
      <c r="AE76" s="78">
        <v>0.69961600000000002</v>
      </c>
      <c r="AF76" s="78">
        <v>0.70664700000000003</v>
      </c>
      <c r="AG76" s="78">
        <v>0.71458900000000003</v>
      </c>
      <c r="AH76" s="79">
        <v>3.8999999999999999E-4</v>
      </c>
    </row>
    <row r="77" spans="1:34" ht="15" customHeight="1">
      <c r="A77" s="66" t="s">
        <v>180</v>
      </c>
      <c r="B77" s="77" t="s">
        <v>49</v>
      </c>
      <c r="C77" s="78">
        <v>8.7413000000000005E-2</v>
      </c>
      <c r="D77" s="78">
        <v>0.11268599999999999</v>
      </c>
      <c r="E77" s="78">
        <v>9.8006999999999997E-2</v>
      </c>
      <c r="F77" s="78">
        <v>0.106604</v>
      </c>
      <c r="G77" s="78">
        <v>0.11422599999999999</v>
      </c>
      <c r="H77" s="78">
        <v>0.12744</v>
      </c>
      <c r="I77" s="78">
        <v>0.13340099999999999</v>
      </c>
      <c r="J77" s="78">
        <v>0.14213300000000001</v>
      </c>
      <c r="K77" s="78">
        <v>0.15151400000000001</v>
      </c>
      <c r="L77" s="78">
        <v>0.16044600000000001</v>
      </c>
      <c r="M77" s="78">
        <v>0.16239899999999999</v>
      </c>
      <c r="N77" s="78">
        <v>0.177616</v>
      </c>
      <c r="O77" s="78">
        <v>0.18890399999999999</v>
      </c>
      <c r="P77" s="78">
        <v>0.19935700000000001</v>
      </c>
      <c r="Q77" s="78">
        <v>0.210642</v>
      </c>
      <c r="R77" s="78">
        <v>0.22209400000000001</v>
      </c>
      <c r="S77" s="78">
        <v>0.23252300000000001</v>
      </c>
      <c r="T77" s="78">
        <v>0.242866</v>
      </c>
      <c r="U77" s="78">
        <v>0.25632500000000003</v>
      </c>
      <c r="V77" s="78">
        <v>0.26690399999999997</v>
      </c>
      <c r="W77" s="78">
        <v>0.28937099999999999</v>
      </c>
      <c r="X77" s="78">
        <v>0.30161100000000002</v>
      </c>
      <c r="Y77" s="78">
        <v>0.32134400000000002</v>
      </c>
      <c r="Z77" s="78">
        <v>0.33713500000000002</v>
      </c>
      <c r="AA77" s="78">
        <v>0.35410599999999998</v>
      </c>
      <c r="AB77" s="78">
        <v>0.36527799999999999</v>
      </c>
      <c r="AC77" s="78">
        <v>0.38466299999999998</v>
      </c>
      <c r="AD77" s="78">
        <v>0.401669</v>
      </c>
      <c r="AE77" s="78">
        <v>0.41611199999999998</v>
      </c>
      <c r="AF77" s="78">
        <v>0.43151299999999998</v>
      </c>
      <c r="AG77" s="78">
        <v>0.44815300000000002</v>
      </c>
      <c r="AH77" s="79">
        <v>5.5995000000000003E-2</v>
      </c>
    </row>
    <row r="78" spans="1:34" ht="15" customHeight="1">
      <c r="A78" s="66" t="s">
        <v>179</v>
      </c>
      <c r="B78" s="77" t="s">
        <v>371</v>
      </c>
      <c r="C78" s="78">
        <v>3.8200000000000002E-4</v>
      </c>
      <c r="D78" s="78">
        <v>4.8099999999999998E-4</v>
      </c>
      <c r="E78" s="78">
        <v>5.8100000000000003E-4</v>
      </c>
      <c r="F78" s="78">
        <v>6.7900000000000002E-4</v>
      </c>
      <c r="G78" s="78">
        <v>7.76E-4</v>
      </c>
      <c r="H78" s="78">
        <v>8.7399999999999999E-4</v>
      </c>
      <c r="I78" s="78">
        <v>9.6599999999999995E-4</v>
      </c>
      <c r="J78" s="78">
        <v>1.057E-3</v>
      </c>
      <c r="K78" s="78">
        <v>1.1479999999999999E-3</v>
      </c>
      <c r="L78" s="78">
        <v>1.24E-3</v>
      </c>
      <c r="M78" s="78">
        <v>1.3359999999999999E-3</v>
      </c>
      <c r="N78" s="78">
        <v>1.4319999999999999E-3</v>
      </c>
      <c r="O78" s="78">
        <v>1.5280000000000001E-3</v>
      </c>
      <c r="P78" s="78">
        <v>1.6249999999999999E-3</v>
      </c>
      <c r="Q78" s="78">
        <v>1.7260000000000001E-3</v>
      </c>
      <c r="R78" s="78">
        <v>1.833E-3</v>
      </c>
      <c r="S78" s="78">
        <v>1.9430000000000001E-3</v>
      </c>
      <c r="T78" s="78">
        <v>2.0600000000000002E-3</v>
      </c>
      <c r="U78" s="78">
        <v>2.1849999999999999E-3</v>
      </c>
      <c r="V78" s="78">
        <v>2.3140000000000001E-3</v>
      </c>
      <c r="W78" s="78">
        <v>2.4489999999999998E-3</v>
      </c>
      <c r="X78" s="78">
        <v>2.5899999999999999E-3</v>
      </c>
      <c r="Y78" s="78">
        <v>2.7430000000000002E-3</v>
      </c>
      <c r="Z78" s="78">
        <v>2.921E-3</v>
      </c>
      <c r="AA78" s="78">
        <v>3.075E-3</v>
      </c>
      <c r="AB78" s="78">
        <v>3.2330000000000002E-3</v>
      </c>
      <c r="AC78" s="78">
        <v>3.3969999999999998E-3</v>
      </c>
      <c r="AD78" s="78">
        <v>3.5669999999999999E-3</v>
      </c>
      <c r="AE78" s="78">
        <v>3.7460000000000002E-3</v>
      </c>
      <c r="AF78" s="78">
        <v>3.9329999999999999E-3</v>
      </c>
      <c r="AG78" s="78">
        <v>4.1289999999999999E-3</v>
      </c>
      <c r="AH78" s="79">
        <v>8.2608000000000001E-2</v>
      </c>
    </row>
    <row r="79" spans="1:34" ht="15" customHeight="1">
      <c r="A79" s="66" t="s">
        <v>178</v>
      </c>
      <c r="B79" s="77" t="s">
        <v>704</v>
      </c>
      <c r="C79" s="78">
        <v>3.5471999999999997E-2</v>
      </c>
      <c r="D79" s="78">
        <v>4.2674999999999998E-2</v>
      </c>
      <c r="E79" s="78">
        <v>4.8665E-2</v>
      </c>
      <c r="F79" s="78">
        <v>5.4239000000000002E-2</v>
      </c>
      <c r="G79" s="78">
        <v>5.9386000000000001E-2</v>
      </c>
      <c r="H79" s="78">
        <v>6.4575999999999995E-2</v>
      </c>
      <c r="I79" s="78">
        <v>7.0818000000000006E-2</v>
      </c>
      <c r="J79" s="78">
        <v>7.7282000000000003E-2</v>
      </c>
      <c r="K79" s="78">
        <v>8.3912E-2</v>
      </c>
      <c r="L79" s="78">
        <v>9.0830999999999995E-2</v>
      </c>
      <c r="M79" s="78">
        <v>9.8704E-2</v>
      </c>
      <c r="N79" s="78">
        <v>0.107215</v>
      </c>
      <c r="O79" s="78">
        <v>0.116773</v>
      </c>
      <c r="P79" s="78">
        <v>0.127278</v>
      </c>
      <c r="Q79" s="78">
        <v>0.138795</v>
      </c>
      <c r="R79" s="78">
        <v>0.151226</v>
      </c>
      <c r="S79" s="78">
        <v>0.16445399999999999</v>
      </c>
      <c r="T79" s="78">
        <v>0.17851900000000001</v>
      </c>
      <c r="U79" s="78">
        <v>0.193546</v>
      </c>
      <c r="V79" s="78">
        <v>0.20934900000000001</v>
      </c>
      <c r="W79" s="78">
        <v>0.22616</v>
      </c>
      <c r="X79" s="78">
        <v>0.24320700000000001</v>
      </c>
      <c r="Y79" s="78">
        <v>0.26083600000000001</v>
      </c>
      <c r="Z79" s="78">
        <v>0.278866</v>
      </c>
      <c r="AA79" s="78">
        <v>0.29765200000000003</v>
      </c>
      <c r="AB79" s="78">
        <v>0.31593399999999999</v>
      </c>
      <c r="AC79" s="78">
        <v>0.33468500000000001</v>
      </c>
      <c r="AD79" s="78">
        <v>0.35379899999999997</v>
      </c>
      <c r="AE79" s="78">
        <v>0.37342799999999998</v>
      </c>
      <c r="AF79" s="78">
        <v>0.39361699999999999</v>
      </c>
      <c r="AG79" s="78">
        <v>0.413887</v>
      </c>
      <c r="AH79" s="79">
        <v>8.5342000000000001E-2</v>
      </c>
    </row>
    <row r="80" spans="1:34" ht="15" customHeight="1">
      <c r="A80" s="66" t="s">
        <v>177</v>
      </c>
      <c r="B80" s="76" t="s">
        <v>38</v>
      </c>
      <c r="C80" s="80">
        <v>24.624229</v>
      </c>
      <c r="D80" s="80">
        <v>26.250216999999999</v>
      </c>
      <c r="E80" s="80">
        <v>26.830057</v>
      </c>
      <c r="F80" s="80">
        <v>26.944804999999999</v>
      </c>
      <c r="G80" s="80">
        <v>26.938818000000001</v>
      </c>
      <c r="H80" s="80">
        <v>26.89753</v>
      </c>
      <c r="I80" s="80">
        <v>26.763846999999998</v>
      </c>
      <c r="J80" s="80">
        <v>26.625278000000002</v>
      </c>
      <c r="K80" s="80">
        <v>26.519531000000001</v>
      </c>
      <c r="L80" s="80">
        <v>26.392344000000001</v>
      </c>
      <c r="M80" s="80">
        <v>26.307682</v>
      </c>
      <c r="N80" s="80">
        <v>26.213526000000002</v>
      </c>
      <c r="O80" s="80">
        <v>26.151931999999999</v>
      </c>
      <c r="P80" s="80">
        <v>26.120736999999998</v>
      </c>
      <c r="Q80" s="80">
        <v>26.117799999999999</v>
      </c>
      <c r="R80" s="80">
        <v>26.131723000000001</v>
      </c>
      <c r="S80" s="80">
        <v>26.129754999999999</v>
      </c>
      <c r="T80" s="80">
        <v>26.134796000000001</v>
      </c>
      <c r="U80" s="80">
        <v>26.159309</v>
      </c>
      <c r="V80" s="80">
        <v>26.203838000000001</v>
      </c>
      <c r="W80" s="80">
        <v>26.255279999999999</v>
      </c>
      <c r="X80" s="80">
        <v>26.339030999999999</v>
      </c>
      <c r="Y80" s="80">
        <v>26.446356000000002</v>
      </c>
      <c r="Z80" s="80">
        <v>26.584790999999999</v>
      </c>
      <c r="AA80" s="80">
        <v>26.719137</v>
      </c>
      <c r="AB80" s="80">
        <v>26.853103999999998</v>
      </c>
      <c r="AC80" s="80">
        <v>26.983516999999999</v>
      </c>
      <c r="AD80" s="80">
        <v>27.107906</v>
      </c>
      <c r="AE80" s="80">
        <v>27.245571000000002</v>
      </c>
      <c r="AF80" s="80">
        <v>27.392405</v>
      </c>
      <c r="AG80" s="80">
        <v>27.543306000000001</v>
      </c>
      <c r="AH80" s="81">
        <v>3.741E-3</v>
      </c>
    </row>
    <row r="81" spans="1:34" ht="15" customHeight="1">
      <c r="A81" s="66" t="s">
        <v>176</v>
      </c>
      <c r="B81" s="77" t="s">
        <v>39</v>
      </c>
      <c r="C81" s="78">
        <v>6.6117999999999996E-2</v>
      </c>
      <c r="D81" s="78">
        <v>7.9461000000000004E-2</v>
      </c>
      <c r="E81" s="78">
        <v>9.103E-2</v>
      </c>
      <c r="F81" s="78">
        <v>9.9442000000000003E-2</v>
      </c>
      <c r="G81" s="78">
        <v>0.106712</v>
      </c>
      <c r="H81" s="78">
        <v>0.11277</v>
      </c>
      <c r="I81" s="78">
        <v>0.120298</v>
      </c>
      <c r="J81" s="78">
        <v>0.12978000000000001</v>
      </c>
      <c r="K81" s="78">
        <v>0.140126</v>
      </c>
      <c r="L81" s="78">
        <v>0.151118</v>
      </c>
      <c r="M81" s="78">
        <v>0.16386400000000001</v>
      </c>
      <c r="N81" s="78">
        <v>0.177566</v>
      </c>
      <c r="O81" s="78">
        <v>0.19226799999999999</v>
      </c>
      <c r="P81" s="78">
        <v>0.208758</v>
      </c>
      <c r="Q81" s="78">
        <v>0.226467</v>
      </c>
      <c r="R81" s="78">
        <v>0.24604599999999999</v>
      </c>
      <c r="S81" s="78">
        <v>0.26662799999999998</v>
      </c>
      <c r="T81" s="78">
        <v>0.28849000000000002</v>
      </c>
      <c r="U81" s="78">
        <v>0.31104799999999999</v>
      </c>
      <c r="V81" s="78">
        <v>0.33468700000000001</v>
      </c>
      <c r="W81" s="78">
        <v>0.35989900000000002</v>
      </c>
      <c r="X81" s="78">
        <v>0.385797</v>
      </c>
      <c r="Y81" s="78">
        <v>0.41248800000000002</v>
      </c>
      <c r="Z81" s="78">
        <v>0.43927100000000002</v>
      </c>
      <c r="AA81" s="78">
        <v>0.46689900000000001</v>
      </c>
      <c r="AB81" s="78">
        <v>0.49345600000000001</v>
      </c>
      <c r="AC81" s="78">
        <v>0.52090700000000001</v>
      </c>
      <c r="AD81" s="78">
        <v>0.54901699999999998</v>
      </c>
      <c r="AE81" s="78">
        <v>0.57850100000000004</v>
      </c>
      <c r="AF81" s="78">
        <v>0.60807800000000001</v>
      </c>
      <c r="AG81" s="78">
        <v>0.63676100000000002</v>
      </c>
      <c r="AH81" s="79">
        <v>7.8422000000000006E-2</v>
      </c>
    </row>
    <row r="82" spans="1:34" ht="15" customHeight="1">
      <c r="A82" s="66" t="s">
        <v>175</v>
      </c>
      <c r="B82" s="76" t="s">
        <v>40</v>
      </c>
      <c r="C82" s="80">
        <v>24.690348</v>
      </c>
      <c r="D82" s="80">
        <v>26.329678000000001</v>
      </c>
      <c r="E82" s="80">
        <v>26.921087</v>
      </c>
      <c r="F82" s="80">
        <v>27.044246999999999</v>
      </c>
      <c r="G82" s="80">
        <v>27.045529999999999</v>
      </c>
      <c r="H82" s="80">
        <v>27.010300000000001</v>
      </c>
      <c r="I82" s="80">
        <v>26.884146000000001</v>
      </c>
      <c r="J82" s="80">
        <v>26.755057999999998</v>
      </c>
      <c r="K82" s="80">
        <v>26.659658</v>
      </c>
      <c r="L82" s="80">
        <v>26.543461000000001</v>
      </c>
      <c r="M82" s="80">
        <v>26.471546</v>
      </c>
      <c r="N82" s="80">
        <v>26.391092</v>
      </c>
      <c r="O82" s="80">
        <v>26.344200000000001</v>
      </c>
      <c r="P82" s="80">
        <v>26.329494</v>
      </c>
      <c r="Q82" s="80">
        <v>26.344266999999999</v>
      </c>
      <c r="R82" s="80">
        <v>26.377769000000001</v>
      </c>
      <c r="S82" s="80">
        <v>26.396383</v>
      </c>
      <c r="T82" s="80">
        <v>26.423286000000001</v>
      </c>
      <c r="U82" s="80">
        <v>26.470358000000001</v>
      </c>
      <c r="V82" s="80">
        <v>26.538525</v>
      </c>
      <c r="W82" s="80">
        <v>26.615179000000001</v>
      </c>
      <c r="X82" s="80">
        <v>26.724829</v>
      </c>
      <c r="Y82" s="80">
        <v>26.858843</v>
      </c>
      <c r="Z82" s="80">
        <v>27.024063000000002</v>
      </c>
      <c r="AA82" s="80">
        <v>27.186035</v>
      </c>
      <c r="AB82" s="80">
        <v>27.34656</v>
      </c>
      <c r="AC82" s="80">
        <v>27.504422999999999</v>
      </c>
      <c r="AD82" s="80">
        <v>27.656922999999999</v>
      </c>
      <c r="AE82" s="80">
        <v>27.824072000000001</v>
      </c>
      <c r="AF82" s="80">
        <v>28.000482999999999</v>
      </c>
      <c r="AG82" s="80">
        <v>28.180067000000001</v>
      </c>
      <c r="AH82" s="81">
        <v>4.4159999999999998E-3</v>
      </c>
    </row>
    <row r="84" spans="1:34" ht="15" customHeight="1">
      <c r="B84" s="76" t="s">
        <v>409</v>
      </c>
    </row>
    <row r="85" spans="1:34" ht="15" customHeight="1">
      <c r="A85" s="66" t="s">
        <v>174</v>
      </c>
      <c r="B85" s="76" t="s">
        <v>40</v>
      </c>
      <c r="C85" s="80">
        <v>-0.41434599999999999</v>
      </c>
      <c r="D85" s="80">
        <v>-0.42799900000000002</v>
      </c>
      <c r="E85" s="80">
        <v>-0.43112499999999998</v>
      </c>
      <c r="F85" s="80">
        <v>-0.43231399999999998</v>
      </c>
      <c r="G85" s="80">
        <v>-0.43306099999999997</v>
      </c>
      <c r="H85" s="80">
        <v>-0.43508400000000003</v>
      </c>
      <c r="I85" s="80">
        <v>-0.433334</v>
      </c>
      <c r="J85" s="80">
        <v>-0.43129499999999998</v>
      </c>
      <c r="K85" s="80">
        <v>-0.42866199999999999</v>
      </c>
      <c r="L85" s="80">
        <v>-0.42572700000000002</v>
      </c>
      <c r="M85" s="80">
        <v>-0.42216599999999999</v>
      </c>
      <c r="N85" s="80">
        <v>-0.42035600000000001</v>
      </c>
      <c r="O85" s="80">
        <v>-0.417715</v>
      </c>
      <c r="P85" s="80">
        <v>-0.41566999999999998</v>
      </c>
      <c r="Q85" s="80">
        <v>-0.41421999999999998</v>
      </c>
      <c r="R85" s="80">
        <v>-0.41309400000000002</v>
      </c>
      <c r="S85" s="80">
        <v>-0.41181499999999999</v>
      </c>
      <c r="T85" s="80">
        <v>-0.41058600000000001</v>
      </c>
      <c r="U85" s="80">
        <v>-0.41001100000000001</v>
      </c>
      <c r="V85" s="80">
        <v>-0.40963300000000002</v>
      </c>
      <c r="W85" s="80">
        <v>-0.40936400000000001</v>
      </c>
      <c r="X85" s="80">
        <v>-0.40919899999999998</v>
      </c>
      <c r="Y85" s="80">
        <v>-0.41071299999999999</v>
      </c>
      <c r="Z85" s="80">
        <v>-0.41203200000000001</v>
      </c>
      <c r="AA85" s="80">
        <v>-0.41352899999999998</v>
      </c>
      <c r="AB85" s="80">
        <v>-0.41442400000000001</v>
      </c>
      <c r="AC85" s="80">
        <v>-0.41572999999999999</v>
      </c>
      <c r="AD85" s="80">
        <v>-0.41686600000000001</v>
      </c>
      <c r="AE85" s="80">
        <v>-0.418236</v>
      </c>
      <c r="AF85" s="80">
        <v>-0.419711</v>
      </c>
      <c r="AG85" s="80">
        <v>-0.42131000000000002</v>
      </c>
      <c r="AH85" s="81">
        <v>5.5599999999999996E-4</v>
      </c>
    </row>
    <row r="87" spans="1:34" ht="15" customHeight="1">
      <c r="B87" s="76" t="s">
        <v>50</v>
      </c>
    </row>
    <row r="88" spans="1:34" ht="15" customHeight="1">
      <c r="A88" s="66" t="s">
        <v>173</v>
      </c>
      <c r="B88" s="77" t="s">
        <v>400</v>
      </c>
      <c r="C88" s="78">
        <v>3.7599010000000002</v>
      </c>
      <c r="D88" s="78">
        <v>4.0373970000000003</v>
      </c>
      <c r="E88" s="78">
        <v>4.3001870000000002</v>
      </c>
      <c r="F88" s="78">
        <v>4.4223710000000001</v>
      </c>
      <c r="G88" s="78">
        <v>4.5363550000000004</v>
      </c>
      <c r="H88" s="78">
        <v>4.6354709999999999</v>
      </c>
      <c r="I88" s="78">
        <v>4.6982720000000002</v>
      </c>
      <c r="J88" s="78">
        <v>4.744745</v>
      </c>
      <c r="K88" s="78">
        <v>4.8002520000000004</v>
      </c>
      <c r="L88" s="78">
        <v>4.8608880000000001</v>
      </c>
      <c r="M88" s="78">
        <v>4.9370599999999998</v>
      </c>
      <c r="N88" s="78">
        <v>5.0081530000000001</v>
      </c>
      <c r="O88" s="78">
        <v>5.0584930000000004</v>
      </c>
      <c r="P88" s="78">
        <v>5.1171920000000002</v>
      </c>
      <c r="Q88" s="78">
        <v>5.1855950000000002</v>
      </c>
      <c r="R88" s="78">
        <v>5.2535429999999996</v>
      </c>
      <c r="S88" s="78">
        <v>5.2970860000000002</v>
      </c>
      <c r="T88" s="78">
        <v>5.3496269999999999</v>
      </c>
      <c r="U88" s="78">
        <v>5.4001080000000004</v>
      </c>
      <c r="V88" s="78">
        <v>5.4271430000000001</v>
      </c>
      <c r="W88" s="78">
        <v>5.4364999999999997</v>
      </c>
      <c r="X88" s="78">
        <v>5.4613399999999999</v>
      </c>
      <c r="Y88" s="78">
        <v>5.5141559999999998</v>
      </c>
      <c r="Z88" s="78">
        <v>5.5571599999999997</v>
      </c>
      <c r="AA88" s="78">
        <v>5.5810829999999996</v>
      </c>
      <c r="AB88" s="78">
        <v>5.6185590000000003</v>
      </c>
      <c r="AC88" s="78">
        <v>5.6509840000000002</v>
      </c>
      <c r="AD88" s="78">
        <v>5.6851950000000002</v>
      </c>
      <c r="AE88" s="78">
        <v>5.7209849999999998</v>
      </c>
      <c r="AF88" s="78">
        <v>5.7873080000000003</v>
      </c>
      <c r="AG88" s="78">
        <v>5.8441359999999998</v>
      </c>
      <c r="AH88" s="79">
        <v>1.481E-2</v>
      </c>
    </row>
    <row r="89" spans="1:34" ht="15" customHeight="1">
      <c r="A89" s="66" t="s">
        <v>172</v>
      </c>
      <c r="B89" s="77" t="s">
        <v>397</v>
      </c>
      <c r="C89" s="78">
        <v>15.234125000000001</v>
      </c>
      <c r="D89" s="78">
        <v>15.931428</v>
      </c>
      <c r="E89" s="78">
        <v>15.93966</v>
      </c>
      <c r="F89" s="78">
        <v>15.947531</v>
      </c>
      <c r="G89" s="78">
        <v>15.899977</v>
      </c>
      <c r="H89" s="78">
        <v>15.828621999999999</v>
      </c>
      <c r="I89" s="78">
        <v>15.729457</v>
      </c>
      <c r="J89" s="78">
        <v>15.625776</v>
      </c>
      <c r="K89" s="78">
        <v>15.525605000000001</v>
      </c>
      <c r="L89" s="78">
        <v>15.416259999999999</v>
      </c>
      <c r="M89" s="78">
        <v>15.320665999999999</v>
      </c>
      <c r="N89" s="78">
        <v>15.230912</v>
      </c>
      <c r="O89" s="78">
        <v>15.148534</v>
      </c>
      <c r="P89" s="78">
        <v>15.089048</v>
      </c>
      <c r="Q89" s="78">
        <v>15.045040999999999</v>
      </c>
      <c r="R89" s="78">
        <v>15.009499999999999</v>
      </c>
      <c r="S89" s="78">
        <v>14.972295000000001</v>
      </c>
      <c r="T89" s="78">
        <v>14.938276</v>
      </c>
      <c r="U89" s="78">
        <v>14.911413</v>
      </c>
      <c r="V89" s="78">
        <v>14.89739</v>
      </c>
      <c r="W89" s="78">
        <v>14.890686000000001</v>
      </c>
      <c r="X89" s="78">
        <v>14.888508</v>
      </c>
      <c r="Y89" s="78">
        <v>14.90217</v>
      </c>
      <c r="Z89" s="78">
        <v>14.927738</v>
      </c>
      <c r="AA89" s="78">
        <v>14.957181</v>
      </c>
      <c r="AB89" s="78">
        <v>14.984838999999999</v>
      </c>
      <c r="AC89" s="78">
        <v>15.015745000000001</v>
      </c>
      <c r="AD89" s="78">
        <v>15.049625000000001</v>
      </c>
      <c r="AE89" s="78">
        <v>15.090983</v>
      </c>
      <c r="AF89" s="78">
        <v>15.140309999999999</v>
      </c>
      <c r="AG89" s="78">
        <v>15.190861</v>
      </c>
      <c r="AH89" s="79">
        <v>-9.5000000000000005E-5</v>
      </c>
    </row>
    <row r="90" spans="1:34" ht="15" customHeight="1">
      <c r="A90" s="66" t="s">
        <v>171</v>
      </c>
      <c r="B90" s="77" t="s">
        <v>405</v>
      </c>
      <c r="C90" s="78">
        <v>3.1355000000000001E-2</v>
      </c>
      <c r="D90" s="78">
        <v>3.2398000000000003E-2</v>
      </c>
      <c r="E90" s="78">
        <v>3.0668999999999998E-2</v>
      </c>
      <c r="F90" s="78">
        <v>3.1647000000000002E-2</v>
      </c>
      <c r="G90" s="78">
        <v>3.1378999999999997E-2</v>
      </c>
      <c r="H90" s="78">
        <v>3.0842000000000001E-2</v>
      </c>
      <c r="I90" s="78">
        <v>3.0282E-2</v>
      </c>
      <c r="J90" s="78">
        <v>2.9645000000000001E-2</v>
      </c>
      <c r="K90" s="78">
        <v>2.8837000000000002E-2</v>
      </c>
      <c r="L90" s="78">
        <v>2.8178000000000002E-2</v>
      </c>
      <c r="M90" s="78">
        <v>2.7453999999999999E-2</v>
      </c>
      <c r="N90" s="78">
        <v>2.699E-2</v>
      </c>
      <c r="O90" s="78">
        <v>2.6453999999999998E-2</v>
      </c>
      <c r="P90" s="78">
        <v>2.6107999999999999E-2</v>
      </c>
      <c r="Q90" s="78">
        <v>2.5822000000000001E-2</v>
      </c>
      <c r="R90" s="78">
        <v>2.5649999999999999E-2</v>
      </c>
      <c r="S90" s="78">
        <v>2.5522E-2</v>
      </c>
      <c r="T90" s="78">
        <v>2.546E-2</v>
      </c>
      <c r="U90" s="78">
        <v>2.5423000000000001E-2</v>
      </c>
      <c r="V90" s="78">
        <v>2.5565000000000001E-2</v>
      </c>
      <c r="W90" s="78">
        <v>2.5641000000000001E-2</v>
      </c>
      <c r="X90" s="78">
        <v>2.5805000000000002E-2</v>
      </c>
      <c r="Y90" s="78">
        <v>2.6044999999999999E-2</v>
      </c>
      <c r="Z90" s="78">
        <v>2.6329000000000002E-2</v>
      </c>
      <c r="AA90" s="78">
        <v>2.6668000000000001E-2</v>
      </c>
      <c r="AB90" s="78">
        <v>2.7073E-2</v>
      </c>
      <c r="AC90" s="78">
        <v>2.7345000000000001E-2</v>
      </c>
      <c r="AD90" s="78">
        <v>2.7734000000000002E-2</v>
      </c>
      <c r="AE90" s="78">
        <v>2.8129999999999999E-2</v>
      </c>
      <c r="AF90" s="78">
        <v>2.8611999999999999E-2</v>
      </c>
      <c r="AG90" s="78">
        <v>2.9113E-2</v>
      </c>
      <c r="AH90" s="79">
        <v>-2.4689999999999998E-3</v>
      </c>
    </row>
    <row r="91" spans="1:34" ht="15" customHeight="1">
      <c r="A91" s="66" t="s">
        <v>170</v>
      </c>
      <c r="B91" s="77" t="s">
        <v>406</v>
      </c>
      <c r="C91" s="78">
        <v>2.2330719999999999</v>
      </c>
      <c r="D91" s="78">
        <v>2.9344239999999999</v>
      </c>
      <c r="E91" s="78">
        <v>3.2505380000000001</v>
      </c>
      <c r="F91" s="78">
        <v>3.3778540000000001</v>
      </c>
      <c r="G91" s="78">
        <v>3.4427189999999999</v>
      </c>
      <c r="H91" s="78">
        <v>3.5022449999999998</v>
      </c>
      <c r="I91" s="78">
        <v>3.5207999999999999</v>
      </c>
      <c r="J91" s="78">
        <v>3.5370469999999998</v>
      </c>
      <c r="K91" s="78">
        <v>3.5669089999999999</v>
      </c>
      <c r="L91" s="78">
        <v>3.5886909999999999</v>
      </c>
      <c r="M91" s="78">
        <v>3.618754</v>
      </c>
      <c r="N91" s="78">
        <v>3.6572450000000001</v>
      </c>
      <c r="O91" s="78">
        <v>3.7049289999999999</v>
      </c>
      <c r="P91" s="78">
        <v>3.7548010000000001</v>
      </c>
      <c r="Q91" s="78">
        <v>3.8050299999999999</v>
      </c>
      <c r="R91" s="78">
        <v>3.8543940000000001</v>
      </c>
      <c r="S91" s="78">
        <v>3.8927480000000001</v>
      </c>
      <c r="T91" s="78">
        <v>3.9264860000000001</v>
      </c>
      <c r="U91" s="78">
        <v>3.9646300000000001</v>
      </c>
      <c r="V91" s="78">
        <v>4.0043220000000002</v>
      </c>
      <c r="W91" s="78">
        <v>4.0512829999999997</v>
      </c>
      <c r="X91" s="78">
        <v>4.0972629999999999</v>
      </c>
      <c r="Y91" s="78">
        <v>4.1492950000000004</v>
      </c>
      <c r="Z91" s="78">
        <v>4.2031679999999998</v>
      </c>
      <c r="AA91" s="78">
        <v>4.2600189999999998</v>
      </c>
      <c r="AB91" s="78">
        <v>4.3130389999999998</v>
      </c>
      <c r="AC91" s="78">
        <v>4.3635950000000001</v>
      </c>
      <c r="AD91" s="78">
        <v>4.4092380000000002</v>
      </c>
      <c r="AE91" s="78">
        <v>4.4514110000000002</v>
      </c>
      <c r="AF91" s="78">
        <v>4.4901220000000004</v>
      </c>
      <c r="AG91" s="78">
        <v>4.5291499999999996</v>
      </c>
      <c r="AH91" s="79">
        <v>2.3852000000000002E-2</v>
      </c>
    </row>
    <row r="92" spans="1:34" ht="15" customHeight="1">
      <c r="A92" s="66" t="s">
        <v>169</v>
      </c>
      <c r="B92" s="77" t="s">
        <v>410</v>
      </c>
      <c r="C92" s="78">
        <v>2.9529999999999999E-3</v>
      </c>
      <c r="D92" s="78">
        <v>3.1229999999999999E-3</v>
      </c>
      <c r="E92" s="78">
        <v>3.14E-3</v>
      </c>
      <c r="F92" s="78">
        <v>3.2190000000000001E-3</v>
      </c>
      <c r="G92" s="78">
        <v>3.2009999999999999E-3</v>
      </c>
      <c r="H92" s="78">
        <v>3.2699999999999999E-3</v>
      </c>
      <c r="I92" s="78">
        <v>3.1670000000000001E-3</v>
      </c>
      <c r="J92" s="78">
        <v>3.1229999999999999E-3</v>
      </c>
      <c r="K92" s="78">
        <v>3.0100000000000001E-3</v>
      </c>
      <c r="L92" s="78">
        <v>2.9640000000000001E-3</v>
      </c>
      <c r="M92" s="78">
        <v>2.856E-3</v>
      </c>
      <c r="N92" s="78">
        <v>2.8140000000000001E-3</v>
      </c>
      <c r="O92" s="78">
        <v>2.7590000000000002E-3</v>
      </c>
      <c r="P92" s="78">
        <v>2.7299999999999998E-3</v>
      </c>
      <c r="Q92" s="78">
        <v>2.7079999999999999E-3</v>
      </c>
      <c r="R92" s="78">
        <v>2.6909999999999998E-3</v>
      </c>
      <c r="S92" s="78">
        <v>2.6689999999999999E-3</v>
      </c>
      <c r="T92" s="78">
        <v>2.6319999999999998E-3</v>
      </c>
      <c r="U92" s="78">
        <v>2.594E-3</v>
      </c>
      <c r="V92" s="78">
        <v>2.5899999999999999E-3</v>
      </c>
      <c r="W92" s="78">
        <v>2.5400000000000002E-3</v>
      </c>
      <c r="X92" s="78">
        <v>2.5089999999999999E-3</v>
      </c>
      <c r="Y92" s="78">
        <v>2.4880000000000002E-3</v>
      </c>
      <c r="Z92" s="78">
        <v>2.4459999999999998E-3</v>
      </c>
      <c r="AA92" s="78">
        <v>2.4429999999999999E-3</v>
      </c>
      <c r="AB92" s="78">
        <v>2.431E-3</v>
      </c>
      <c r="AC92" s="78">
        <v>2.3990000000000001E-3</v>
      </c>
      <c r="AD92" s="78">
        <v>2.385E-3</v>
      </c>
      <c r="AE92" s="78">
        <v>2.3890000000000001E-3</v>
      </c>
      <c r="AF92" s="78">
        <v>2.3770000000000002E-3</v>
      </c>
      <c r="AG92" s="78">
        <v>2.3730000000000001E-3</v>
      </c>
      <c r="AH92" s="79">
        <v>-7.2589999999999998E-3</v>
      </c>
    </row>
    <row r="93" spans="1:34" ht="15" customHeight="1">
      <c r="A93" s="66" t="s">
        <v>168</v>
      </c>
      <c r="B93" s="77" t="s">
        <v>395</v>
      </c>
      <c r="C93" s="78">
        <v>7.7677889999999996</v>
      </c>
      <c r="D93" s="78">
        <v>7.9753749999999997</v>
      </c>
      <c r="E93" s="78">
        <v>8.0588460000000008</v>
      </c>
      <c r="F93" s="78">
        <v>8.0837450000000004</v>
      </c>
      <c r="G93" s="78">
        <v>8.1188110000000009</v>
      </c>
      <c r="H93" s="78">
        <v>8.1968809999999994</v>
      </c>
      <c r="I93" s="78">
        <v>8.1935540000000007</v>
      </c>
      <c r="J93" s="78">
        <v>8.1802849999999996</v>
      </c>
      <c r="K93" s="78">
        <v>8.1462679999999992</v>
      </c>
      <c r="L93" s="78">
        <v>8.1097300000000008</v>
      </c>
      <c r="M93" s="78">
        <v>8.0561089999999993</v>
      </c>
      <c r="N93" s="78">
        <v>8.0445119999999992</v>
      </c>
      <c r="O93" s="78">
        <v>8.0098230000000008</v>
      </c>
      <c r="P93" s="78">
        <v>7.9830589999999999</v>
      </c>
      <c r="Q93" s="78">
        <v>7.9684350000000004</v>
      </c>
      <c r="R93" s="78">
        <v>7.9602750000000002</v>
      </c>
      <c r="S93" s="78">
        <v>7.9466700000000001</v>
      </c>
      <c r="T93" s="78">
        <v>7.9329010000000002</v>
      </c>
      <c r="U93" s="78">
        <v>7.9345889999999999</v>
      </c>
      <c r="V93" s="78">
        <v>7.9384449999999998</v>
      </c>
      <c r="W93" s="78">
        <v>7.9420320000000002</v>
      </c>
      <c r="X93" s="78">
        <v>7.9496250000000002</v>
      </c>
      <c r="Y93" s="78">
        <v>7.993906</v>
      </c>
      <c r="Z93" s="78">
        <v>8.0330150000000007</v>
      </c>
      <c r="AA93" s="78">
        <v>8.0768120000000003</v>
      </c>
      <c r="AB93" s="78">
        <v>8.1067680000000006</v>
      </c>
      <c r="AC93" s="78">
        <v>8.1447009999999995</v>
      </c>
      <c r="AD93" s="78">
        <v>8.1778010000000005</v>
      </c>
      <c r="AE93" s="78">
        <v>8.2171959999999995</v>
      </c>
      <c r="AF93" s="78">
        <v>8.259703</v>
      </c>
      <c r="AG93" s="78">
        <v>8.3056929999999998</v>
      </c>
      <c r="AH93" s="79">
        <v>2.2339999999999999E-3</v>
      </c>
    </row>
    <row r="94" spans="1:34" ht="15" customHeight="1">
      <c r="A94" s="66" t="s">
        <v>167</v>
      </c>
      <c r="B94" s="77" t="s">
        <v>9</v>
      </c>
      <c r="C94" s="78">
        <v>0.46397100000000002</v>
      </c>
      <c r="D94" s="78">
        <v>0.52949599999999997</v>
      </c>
      <c r="E94" s="78">
        <v>0.75490900000000005</v>
      </c>
      <c r="F94" s="78">
        <v>0.74726800000000004</v>
      </c>
      <c r="G94" s="78">
        <v>0.73081499999999999</v>
      </c>
      <c r="H94" s="78">
        <v>0.64493100000000003</v>
      </c>
      <c r="I94" s="78">
        <v>0.64485700000000001</v>
      </c>
      <c r="J94" s="78">
        <v>0.61358299999999999</v>
      </c>
      <c r="K94" s="78">
        <v>0.60784400000000005</v>
      </c>
      <c r="L94" s="78">
        <v>0.60238199999999997</v>
      </c>
      <c r="M94" s="78">
        <v>0.64637299999999998</v>
      </c>
      <c r="N94" s="78">
        <v>0.60709400000000002</v>
      </c>
      <c r="O94" s="78">
        <v>0.60446100000000003</v>
      </c>
      <c r="P94" s="78">
        <v>0.60115600000000002</v>
      </c>
      <c r="Q94" s="78">
        <v>0.59818199999999999</v>
      </c>
      <c r="R94" s="78">
        <v>0.59466399999999997</v>
      </c>
      <c r="S94" s="78">
        <v>0.59197</v>
      </c>
      <c r="T94" s="78">
        <v>0.59524900000000003</v>
      </c>
      <c r="U94" s="78">
        <v>0.588028</v>
      </c>
      <c r="V94" s="78">
        <v>0.58785699999999996</v>
      </c>
      <c r="W94" s="78">
        <v>0.56356600000000001</v>
      </c>
      <c r="X94" s="78">
        <v>0.57995399999999997</v>
      </c>
      <c r="Y94" s="78">
        <v>0.55227700000000002</v>
      </c>
      <c r="Z94" s="78">
        <v>0.55137599999999998</v>
      </c>
      <c r="AA94" s="78">
        <v>0.53447299999999998</v>
      </c>
      <c r="AB94" s="78">
        <v>0.545157</v>
      </c>
      <c r="AC94" s="78">
        <v>0.53080700000000003</v>
      </c>
      <c r="AD94" s="78">
        <v>0.52250600000000003</v>
      </c>
      <c r="AE94" s="78">
        <v>0.52012199999999997</v>
      </c>
      <c r="AF94" s="78">
        <v>0.51921499999999998</v>
      </c>
      <c r="AG94" s="78">
        <v>0.51583500000000004</v>
      </c>
      <c r="AH94" s="79">
        <v>3.5379999999999999E-3</v>
      </c>
    </row>
    <row r="95" spans="1:34" ht="15" customHeight="1">
      <c r="A95" s="66" t="s">
        <v>166</v>
      </c>
      <c r="B95" s="77" t="s">
        <v>42</v>
      </c>
      <c r="C95" s="78">
        <v>0.58092500000000002</v>
      </c>
      <c r="D95" s="78">
        <v>0.60737300000000005</v>
      </c>
      <c r="E95" s="78">
        <v>0.64119300000000001</v>
      </c>
      <c r="F95" s="78">
        <v>0.64207400000000003</v>
      </c>
      <c r="G95" s="78">
        <v>0.64420200000000005</v>
      </c>
      <c r="H95" s="78">
        <v>0.64595999999999998</v>
      </c>
      <c r="I95" s="78">
        <v>0.64704899999999999</v>
      </c>
      <c r="J95" s="78">
        <v>0.64783100000000005</v>
      </c>
      <c r="K95" s="78">
        <v>0.64876900000000004</v>
      </c>
      <c r="L95" s="78">
        <v>0.64976400000000001</v>
      </c>
      <c r="M95" s="78">
        <v>0.65099600000000002</v>
      </c>
      <c r="N95" s="78">
        <v>0.65211300000000005</v>
      </c>
      <c r="O95" s="78">
        <v>0.65287300000000004</v>
      </c>
      <c r="P95" s="78">
        <v>0.65375799999999995</v>
      </c>
      <c r="Q95" s="78">
        <v>0.65477099999999999</v>
      </c>
      <c r="R95" s="78">
        <v>0.65575600000000001</v>
      </c>
      <c r="S95" s="78">
        <v>0.65636799999999995</v>
      </c>
      <c r="T95" s="78">
        <v>0.65710500000000005</v>
      </c>
      <c r="U95" s="78">
        <v>0.65780099999999997</v>
      </c>
      <c r="V95" s="78">
        <v>0.65814600000000001</v>
      </c>
      <c r="W95" s="78">
        <v>0.65824199999999999</v>
      </c>
      <c r="X95" s="78">
        <v>0.658551</v>
      </c>
      <c r="Y95" s="78">
        <v>0.65925299999999998</v>
      </c>
      <c r="Z95" s="78">
        <v>0.65980399999999995</v>
      </c>
      <c r="AA95" s="78">
        <v>0.66007499999999997</v>
      </c>
      <c r="AB95" s="78">
        <v>0.66052699999999998</v>
      </c>
      <c r="AC95" s="78">
        <v>0.660914</v>
      </c>
      <c r="AD95" s="78">
        <v>0.66132500000000005</v>
      </c>
      <c r="AE95" s="78">
        <v>0.661748</v>
      </c>
      <c r="AF95" s="78">
        <v>0.662582</v>
      </c>
      <c r="AG95" s="78">
        <v>0.66327400000000003</v>
      </c>
      <c r="AH95" s="79">
        <v>4.4289999999999998E-3</v>
      </c>
    </row>
    <row r="96" spans="1:34" ht="15" customHeight="1">
      <c r="A96" s="66" t="s">
        <v>165</v>
      </c>
      <c r="B96" s="77" t="s">
        <v>411</v>
      </c>
      <c r="C96" s="78">
        <v>3.3536030000000001</v>
      </c>
      <c r="D96" s="78">
        <v>3.420051</v>
      </c>
      <c r="E96" s="78">
        <v>3.4226670000000001</v>
      </c>
      <c r="F96" s="78">
        <v>3.4314339999999999</v>
      </c>
      <c r="G96" s="78">
        <v>3.4119929999999998</v>
      </c>
      <c r="H96" s="78">
        <v>3.4417909999999998</v>
      </c>
      <c r="I96" s="78">
        <v>3.4613879999999999</v>
      </c>
      <c r="J96" s="78">
        <v>3.4875989999999999</v>
      </c>
      <c r="K96" s="78">
        <v>3.5159379999999998</v>
      </c>
      <c r="L96" s="78">
        <v>3.5476489999999998</v>
      </c>
      <c r="M96" s="78">
        <v>3.5652710000000001</v>
      </c>
      <c r="N96" s="78">
        <v>3.5896509999999999</v>
      </c>
      <c r="O96" s="78">
        <v>3.6111900000000001</v>
      </c>
      <c r="P96" s="78">
        <v>3.6266050000000001</v>
      </c>
      <c r="Q96" s="78">
        <v>3.6606079999999999</v>
      </c>
      <c r="R96" s="78">
        <v>3.6776049999999998</v>
      </c>
      <c r="S96" s="78">
        <v>3.7095750000000001</v>
      </c>
      <c r="T96" s="78">
        <v>3.7422740000000001</v>
      </c>
      <c r="U96" s="78">
        <v>3.7546520000000001</v>
      </c>
      <c r="V96" s="78">
        <v>3.7688869999999999</v>
      </c>
      <c r="W96" s="78">
        <v>3.7693479999999999</v>
      </c>
      <c r="X96" s="78">
        <v>3.7811819999999998</v>
      </c>
      <c r="Y96" s="78">
        <v>3.7915390000000002</v>
      </c>
      <c r="Z96" s="78">
        <v>3.7903180000000001</v>
      </c>
      <c r="AA96" s="78">
        <v>3.8041469999999999</v>
      </c>
      <c r="AB96" s="78">
        <v>3.8322560000000001</v>
      </c>
      <c r="AC96" s="78">
        <v>3.8388409999999999</v>
      </c>
      <c r="AD96" s="78">
        <v>3.8666179999999999</v>
      </c>
      <c r="AE96" s="78">
        <v>3.9035660000000001</v>
      </c>
      <c r="AF96" s="78">
        <v>3.9270510000000001</v>
      </c>
      <c r="AG96" s="78">
        <v>3.9679820000000001</v>
      </c>
      <c r="AH96" s="79">
        <v>5.6230000000000004E-3</v>
      </c>
    </row>
    <row r="97" spans="1:34" ht="15" customHeight="1">
      <c r="A97" s="66" t="s">
        <v>164</v>
      </c>
      <c r="B97" s="77" t="s">
        <v>37</v>
      </c>
      <c r="C97" s="78">
        <v>33.396338999999998</v>
      </c>
      <c r="D97" s="78">
        <v>35.438667000000002</v>
      </c>
      <c r="E97" s="78">
        <v>36.371139999999997</v>
      </c>
      <c r="F97" s="78">
        <v>36.655495000000002</v>
      </c>
      <c r="G97" s="78">
        <v>36.788071000000002</v>
      </c>
      <c r="H97" s="78">
        <v>36.899174000000002</v>
      </c>
      <c r="I97" s="78">
        <v>36.898539999999997</v>
      </c>
      <c r="J97" s="78">
        <v>36.839989000000003</v>
      </c>
      <c r="K97" s="78">
        <v>36.814597999999997</v>
      </c>
      <c r="L97" s="78">
        <v>36.778328000000002</v>
      </c>
      <c r="M97" s="78">
        <v>36.798084000000003</v>
      </c>
      <c r="N97" s="78">
        <v>36.792492000000003</v>
      </c>
      <c r="O97" s="78">
        <v>36.793064000000001</v>
      </c>
      <c r="P97" s="78">
        <v>36.82835</v>
      </c>
      <c r="Q97" s="78">
        <v>36.920372</v>
      </c>
      <c r="R97" s="78">
        <v>37.008426999999998</v>
      </c>
      <c r="S97" s="78">
        <v>37.069381999999997</v>
      </c>
      <c r="T97" s="78">
        <v>37.144553999999999</v>
      </c>
      <c r="U97" s="78">
        <v>37.213813999999999</v>
      </c>
      <c r="V97" s="78">
        <v>37.284779</v>
      </c>
      <c r="W97" s="78">
        <v>37.314197999999998</v>
      </c>
      <c r="X97" s="78">
        <v>37.418930000000003</v>
      </c>
      <c r="Y97" s="78">
        <v>37.565083000000001</v>
      </c>
      <c r="Z97" s="78">
        <v>37.725025000000002</v>
      </c>
      <c r="AA97" s="78">
        <v>37.876232000000002</v>
      </c>
      <c r="AB97" s="78">
        <v>38.063580000000002</v>
      </c>
      <c r="AC97" s="78">
        <v>38.207985000000001</v>
      </c>
      <c r="AD97" s="78">
        <v>38.374695000000003</v>
      </c>
      <c r="AE97" s="78">
        <v>38.568401000000001</v>
      </c>
      <c r="AF97" s="78">
        <v>38.788665999999999</v>
      </c>
      <c r="AG97" s="78">
        <v>39.019306</v>
      </c>
      <c r="AH97" s="79">
        <v>5.2009999999999999E-3</v>
      </c>
    </row>
    <row r="98" spans="1:34" ht="15" customHeight="1">
      <c r="A98" s="66" t="s">
        <v>163</v>
      </c>
      <c r="B98" s="77" t="s">
        <v>5</v>
      </c>
      <c r="C98" s="78">
        <v>16.849997999999999</v>
      </c>
      <c r="D98" s="78">
        <v>16.796188000000001</v>
      </c>
      <c r="E98" s="78">
        <v>16.927792</v>
      </c>
      <c r="F98" s="78">
        <v>17.271153999999999</v>
      </c>
      <c r="G98" s="78">
        <v>17.603263999999999</v>
      </c>
      <c r="H98" s="78">
        <v>17.840502000000001</v>
      </c>
      <c r="I98" s="78">
        <v>17.957037</v>
      </c>
      <c r="J98" s="78">
        <v>17.969683</v>
      </c>
      <c r="K98" s="78">
        <v>18.019943000000001</v>
      </c>
      <c r="L98" s="78">
        <v>18.067831000000002</v>
      </c>
      <c r="M98" s="78">
        <v>18.065097999999999</v>
      </c>
      <c r="N98" s="78">
        <v>18.128229000000001</v>
      </c>
      <c r="O98" s="78">
        <v>18.177223000000001</v>
      </c>
      <c r="P98" s="78">
        <v>18.222895000000001</v>
      </c>
      <c r="Q98" s="78">
        <v>18.310770000000002</v>
      </c>
      <c r="R98" s="78">
        <v>18.407506999999999</v>
      </c>
      <c r="S98" s="78">
        <v>18.501819999999999</v>
      </c>
      <c r="T98" s="78">
        <v>18.599699000000001</v>
      </c>
      <c r="U98" s="78">
        <v>18.711161000000001</v>
      </c>
      <c r="V98" s="78">
        <v>18.824608000000001</v>
      </c>
      <c r="W98" s="78">
        <v>18.933516999999998</v>
      </c>
      <c r="X98" s="78">
        <v>19.035021</v>
      </c>
      <c r="Y98" s="78">
        <v>19.189274000000001</v>
      </c>
      <c r="Z98" s="78">
        <v>19.342119</v>
      </c>
      <c r="AA98" s="78">
        <v>19.458303000000001</v>
      </c>
      <c r="AB98" s="78">
        <v>19.547926</v>
      </c>
      <c r="AC98" s="78">
        <v>19.693398999999999</v>
      </c>
      <c r="AD98" s="78">
        <v>19.819292000000001</v>
      </c>
      <c r="AE98" s="78">
        <v>19.932390000000002</v>
      </c>
      <c r="AF98" s="78">
        <v>20.069050000000001</v>
      </c>
      <c r="AG98" s="78">
        <v>20.218792000000001</v>
      </c>
      <c r="AH98" s="79">
        <v>6.0939999999999996E-3</v>
      </c>
    </row>
    <row r="99" spans="1:34" ht="15" customHeight="1">
      <c r="A99" s="66" t="s">
        <v>162</v>
      </c>
      <c r="B99" s="77" t="s">
        <v>43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  <c r="AF99" s="78">
        <v>0</v>
      </c>
      <c r="AG99" s="78">
        <v>0</v>
      </c>
      <c r="AH99" s="79" t="s">
        <v>678</v>
      </c>
    </row>
    <row r="100" spans="1:34" ht="15" customHeight="1">
      <c r="A100" s="66" t="s">
        <v>161</v>
      </c>
      <c r="B100" s="77" t="s">
        <v>402</v>
      </c>
      <c r="C100" s="78">
        <v>1.865005</v>
      </c>
      <c r="D100" s="78">
        <v>1.807725</v>
      </c>
      <c r="E100" s="78">
        <v>1.880965</v>
      </c>
      <c r="F100" s="78">
        <v>1.9408570000000001</v>
      </c>
      <c r="G100" s="78">
        <v>1.9565490000000001</v>
      </c>
      <c r="H100" s="78">
        <v>2.009153</v>
      </c>
      <c r="I100" s="78">
        <v>2.0434899999999998</v>
      </c>
      <c r="J100" s="78">
        <v>2.0588169999999999</v>
      </c>
      <c r="K100" s="78">
        <v>2.077655</v>
      </c>
      <c r="L100" s="78">
        <v>2.095453</v>
      </c>
      <c r="M100" s="78">
        <v>2.1270380000000002</v>
      </c>
      <c r="N100" s="78">
        <v>2.1532659999999999</v>
      </c>
      <c r="O100" s="78">
        <v>2.1734019999999998</v>
      </c>
      <c r="P100" s="78">
        <v>2.2095530000000001</v>
      </c>
      <c r="Q100" s="78">
        <v>2.2339820000000001</v>
      </c>
      <c r="R100" s="78">
        <v>2.2352430000000001</v>
      </c>
      <c r="S100" s="78">
        <v>2.2360989999999998</v>
      </c>
      <c r="T100" s="78">
        <v>2.2449379999999999</v>
      </c>
      <c r="U100" s="78">
        <v>2.2523170000000001</v>
      </c>
      <c r="V100" s="78">
        <v>2.2709450000000002</v>
      </c>
      <c r="W100" s="78">
        <v>2.2919559999999999</v>
      </c>
      <c r="X100" s="78">
        <v>2.306597</v>
      </c>
      <c r="Y100" s="78">
        <v>2.3343180000000001</v>
      </c>
      <c r="Z100" s="78">
        <v>2.374781</v>
      </c>
      <c r="AA100" s="78">
        <v>2.3952939999999998</v>
      </c>
      <c r="AB100" s="78">
        <v>2.3954260000000001</v>
      </c>
      <c r="AC100" s="78">
        <v>2.4161999999999999</v>
      </c>
      <c r="AD100" s="78">
        <v>2.424982</v>
      </c>
      <c r="AE100" s="78">
        <v>2.4366409999999998</v>
      </c>
      <c r="AF100" s="78">
        <v>2.4378600000000001</v>
      </c>
      <c r="AG100" s="78">
        <v>2.4408089999999998</v>
      </c>
      <c r="AH100" s="79">
        <v>9.0089999999999996E-3</v>
      </c>
    </row>
    <row r="101" spans="1:34" ht="15" customHeight="1">
      <c r="A101" s="66" t="s">
        <v>160</v>
      </c>
      <c r="B101" s="77" t="s">
        <v>403</v>
      </c>
      <c r="C101" s="78">
        <v>0.35997099999999999</v>
      </c>
      <c r="D101" s="78">
        <v>0.495002</v>
      </c>
      <c r="E101" s="78">
        <v>0.48645500000000003</v>
      </c>
      <c r="F101" s="78">
        <v>0.49248599999999998</v>
      </c>
      <c r="G101" s="78">
        <v>0.55064999999999997</v>
      </c>
      <c r="H101" s="78">
        <v>0.63718900000000001</v>
      </c>
      <c r="I101" s="78">
        <v>0.68829200000000001</v>
      </c>
      <c r="J101" s="78">
        <v>0.68829200000000001</v>
      </c>
      <c r="K101" s="78">
        <v>0.70573300000000005</v>
      </c>
      <c r="L101" s="78">
        <v>0.73495699999999997</v>
      </c>
      <c r="M101" s="78">
        <v>0.76606700000000005</v>
      </c>
      <c r="N101" s="78">
        <v>0.78162200000000004</v>
      </c>
      <c r="O101" s="78">
        <v>0.78350799999999998</v>
      </c>
      <c r="P101" s="78">
        <v>0.78162200000000004</v>
      </c>
      <c r="Q101" s="78">
        <v>0.78162200000000004</v>
      </c>
      <c r="R101" s="78">
        <v>0.78162200000000004</v>
      </c>
      <c r="S101" s="78">
        <v>0.78350799999999998</v>
      </c>
      <c r="T101" s="78">
        <v>0.78162200000000004</v>
      </c>
      <c r="U101" s="78">
        <v>0.78162200000000004</v>
      </c>
      <c r="V101" s="78">
        <v>0.78162200000000004</v>
      </c>
      <c r="W101" s="78">
        <v>0.78350799999999998</v>
      </c>
      <c r="X101" s="78">
        <v>0.78162200000000004</v>
      </c>
      <c r="Y101" s="78">
        <v>0.78162200000000004</v>
      </c>
      <c r="Z101" s="78">
        <v>0.78162200000000004</v>
      </c>
      <c r="AA101" s="78">
        <v>0.78350799999999998</v>
      </c>
      <c r="AB101" s="78">
        <v>0.78162200000000004</v>
      </c>
      <c r="AC101" s="78">
        <v>0.78162200000000004</v>
      </c>
      <c r="AD101" s="78">
        <v>0.78162200000000004</v>
      </c>
      <c r="AE101" s="78">
        <v>0.78350799999999998</v>
      </c>
      <c r="AF101" s="78">
        <v>0.78162200000000004</v>
      </c>
      <c r="AG101" s="78">
        <v>0.78162200000000004</v>
      </c>
      <c r="AH101" s="79">
        <v>2.6182E-2</v>
      </c>
    </row>
    <row r="102" spans="1:34" ht="15" customHeight="1">
      <c r="A102" s="66" t="s">
        <v>159</v>
      </c>
      <c r="B102" s="77" t="s">
        <v>370</v>
      </c>
      <c r="C102" s="78">
        <v>0.70627899999999999</v>
      </c>
      <c r="D102" s="78">
        <v>0.76189300000000004</v>
      </c>
      <c r="E102" s="78">
        <v>0.75658300000000001</v>
      </c>
      <c r="F102" s="78">
        <v>0.71793899999999999</v>
      </c>
      <c r="G102" s="78">
        <v>0.68035800000000002</v>
      </c>
      <c r="H102" s="78">
        <v>0.66490400000000005</v>
      </c>
      <c r="I102" s="78">
        <v>0.62340399999999996</v>
      </c>
      <c r="J102" s="78">
        <v>0.61793200000000004</v>
      </c>
      <c r="K102" s="78">
        <v>0.61683600000000005</v>
      </c>
      <c r="L102" s="78">
        <v>0.61629</v>
      </c>
      <c r="M102" s="78">
        <v>0.61148100000000005</v>
      </c>
      <c r="N102" s="78">
        <v>0.612707</v>
      </c>
      <c r="O102" s="78">
        <v>0.61787099999999995</v>
      </c>
      <c r="P102" s="78">
        <v>0.62041199999999996</v>
      </c>
      <c r="Q102" s="78">
        <v>0.62257700000000005</v>
      </c>
      <c r="R102" s="78">
        <v>0.62744299999999997</v>
      </c>
      <c r="S102" s="78">
        <v>0.63063599999999997</v>
      </c>
      <c r="T102" s="78">
        <v>0.63487499999999997</v>
      </c>
      <c r="U102" s="78">
        <v>0.63971</v>
      </c>
      <c r="V102" s="78">
        <v>0.64397499999999996</v>
      </c>
      <c r="W102" s="78">
        <v>0.65073599999999998</v>
      </c>
      <c r="X102" s="78">
        <v>0.654636</v>
      </c>
      <c r="Y102" s="78">
        <v>0.66025900000000004</v>
      </c>
      <c r="Z102" s="78">
        <v>0.66815400000000003</v>
      </c>
      <c r="AA102" s="78">
        <v>0.67605199999999999</v>
      </c>
      <c r="AB102" s="78">
        <v>0.68138500000000002</v>
      </c>
      <c r="AC102" s="78">
        <v>0.68932599999999999</v>
      </c>
      <c r="AD102" s="78">
        <v>0.69373600000000002</v>
      </c>
      <c r="AE102" s="78">
        <v>0.69961600000000002</v>
      </c>
      <c r="AF102" s="78">
        <v>0.70664700000000003</v>
      </c>
      <c r="AG102" s="78">
        <v>0.71458900000000003</v>
      </c>
      <c r="AH102" s="79">
        <v>3.8999999999999999E-4</v>
      </c>
    </row>
    <row r="103" spans="1:34" ht="15" customHeight="1">
      <c r="A103" s="66" t="s">
        <v>158</v>
      </c>
      <c r="B103" s="77" t="s">
        <v>44</v>
      </c>
      <c r="C103" s="78">
        <v>19.781251999999999</v>
      </c>
      <c r="D103" s="78">
        <v>19.860807000000001</v>
      </c>
      <c r="E103" s="78">
        <v>20.051791999999999</v>
      </c>
      <c r="F103" s="78">
        <v>20.422438</v>
      </c>
      <c r="G103" s="78">
        <v>20.790821000000001</v>
      </c>
      <c r="H103" s="78">
        <v>21.151748999999999</v>
      </c>
      <c r="I103" s="78">
        <v>21.312221999999998</v>
      </c>
      <c r="J103" s="78">
        <v>21.334723</v>
      </c>
      <c r="K103" s="78">
        <v>21.420168</v>
      </c>
      <c r="L103" s="78">
        <v>21.514530000000001</v>
      </c>
      <c r="M103" s="78">
        <v>21.569683000000001</v>
      </c>
      <c r="N103" s="78">
        <v>21.675825</v>
      </c>
      <c r="O103" s="78">
        <v>21.752005</v>
      </c>
      <c r="P103" s="78">
        <v>21.834479999999999</v>
      </c>
      <c r="Q103" s="78">
        <v>21.948951999999998</v>
      </c>
      <c r="R103" s="78">
        <v>22.051815000000001</v>
      </c>
      <c r="S103" s="78">
        <v>22.152062999999998</v>
      </c>
      <c r="T103" s="78">
        <v>22.261134999999999</v>
      </c>
      <c r="U103" s="78">
        <v>22.384809000000001</v>
      </c>
      <c r="V103" s="78">
        <v>22.521149000000001</v>
      </c>
      <c r="W103" s="78">
        <v>22.659718000000002</v>
      </c>
      <c r="X103" s="78">
        <v>22.777875999999999</v>
      </c>
      <c r="Y103" s="78">
        <v>22.965472999999999</v>
      </c>
      <c r="Z103" s="78">
        <v>23.166675999999999</v>
      </c>
      <c r="AA103" s="78">
        <v>23.313158000000001</v>
      </c>
      <c r="AB103" s="78">
        <v>23.406358999999998</v>
      </c>
      <c r="AC103" s="78">
        <v>23.580546999999999</v>
      </c>
      <c r="AD103" s="78">
        <v>23.719633000000002</v>
      </c>
      <c r="AE103" s="78">
        <v>23.852156000000001</v>
      </c>
      <c r="AF103" s="78">
        <v>23.995180000000001</v>
      </c>
      <c r="AG103" s="78">
        <v>24.155812999999998</v>
      </c>
      <c r="AH103" s="79">
        <v>6.6819999999999996E-3</v>
      </c>
    </row>
    <row r="104" spans="1:34" ht="15" customHeight="1">
      <c r="A104" s="66" t="s">
        <v>157</v>
      </c>
      <c r="B104" s="77" t="s">
        <v>11</v>
      </c>
      <c r="C104" s="78">
        <v>0.47265099999999999</v>
      </c>
      <c r="D104" s="78">
        <v>0.39605299999999999</v>
      </c>
      <c r="E104" s="78">
        <v>0.40934199999999998</v>
      </c>
      <c r="F104" s="78">
        <v>0.49793399999999999</v>
      </c>
      <c r="G104" s="78">
        <v>0.487983</v>
      </c>
      <c r="H104" s="78">
        <v>0.45944400000000002</v>
      </c>
      <c r="I104" s="78">
        <v>0.45657999999999999</v>
      </c>
      <c r="J104" s="78">
        <v>0.44544600000000001</v>
      </c>
      <c r="K104" s="78">
        <v>0.42712099999999997</v>
      </c>
      <c r="L104" s="78">
        <v>0.41013899999999998</v>
      </c>
      <c r="M104" s="78">
        <v>0.40978599999999998</v>
      </c>
      <c r="N104" s="78">
        <v>0.40927799999999998</v>
      </c>
      <c r="O104" s="78">
        <v>0.40397899999999998</v>
      </c>
      <c r="P104" s="78">
        <v>0.39724199999999998</v>
      </c>
      <c r="Q104" s="78">
        <v>0.39794800000000002</v>
      </c>
      <c r="R104" s="78">
        <v>0.39924100000000001</v>
      </c>
      <c r="S104" s="78">
        <v>0.39598800000000001</v>
      </c>
      <c r="T104" s="78">
        <v>0.396254</v>
      </c>
      <c r="U104" s="78">
        <v>0.399368</v>
      </c>
      <c r="V104" s="78">
        <v>0.40063900000000002</v>
      </c>
      <c r="W104" s="78">
        <v>0.39474199999999998</v>
      </c>
      <c r="X104" s="78">
        <v>0.39587</v>
      </c>
      <c r="Y104" s="78">
        <v>0.40470400000000001</v>
      </c>
      <c r="Z104" s="78">
        <v>0.41109699999999999</v>
      </c>
      <c r="AA104" s="78">
        <v>0.40808499999999998</v>
      </c>
      <c r="AB104" s="78">
        <v>0.40725600000000001</v>
      </c>
      <c r="AC104" s="78">
        <v>0.406142</v>
      </c>
      <c r="AD104" s="78">
        <v>0.40423599999999998</v>
      </c>
      <c r="AE104" s="78">
        <v>0.40629199999999999</v>
      </c>
      <c r="AF104" s="78">
        <v>0.404858</v>
      </c>
      <c r="AG104" s="78">
        <v>0.41049099999999999</v>
      </c>
      <c r="AH104" s="79">
        <v>-4.6889999999999996E-3</v>
      </c>
    </row>
    <row r="105" spans="1:34" ht="15" customHeight="1">
      <c r="A105" s="66" t="s">
        <v>156</v>
      </c>
      <c r="B105" s="77" t="s">
        <v>23</v>
      </c>
      <c r="C105" s="78">
        <v>0.50229500000000005</v>
      </c>
      <c r="D105" s="78">
        <v>0.494981</v>
      </c>
      <c r="E105" s="78">
        <v>0.48130200000000001</v>
      </c>
      <c r="F105" s="78">
        <v>0.484568</v>
      </c>
      <c r="G105" s="78">
        <v>0.48270800000000003</v>
      </c>
      <c r="H105" s="78">
        <v>0.480016</v>
      </c>
      <c r="I105" s="78">
        <v>0.47603200000000001</v>
      </c>
      <c r="J105" s="78">
        <v>0.471221</v>
      </c>
      <c r="K105" s="78">
        <v>0.46519500000000003</v>
      </c>
      <c r="L105" s="78">
        <v>0.459783</v>
      </c>
      <c r="M105" s="78">
        <v>0.45589200000000002</v>
      </c>
      <c r="N105" s="78">
        <v>0.45228299999999999</v>
      </c>
      <c r="O105" s="78">
        <v>0.44670199999999999</v>
      </c>
      <c r="P105" s="78">
        <v>0.44157999999999997</v>
      </c>
      <c r="Q105" s="78">
        <v>0.43637100000000001</v>
      </c>
      <c r="R105" s="78">
        <v>0.43632300000000002</v>
      </c>
      <c r="S105" s="78">
        <v>0.43570700000000001</v>
      </c>
      <c r="T105" s="78">
        <v>0.43548799999999999</v>
      </c>
      <c r="U105" s="78">
        <v>0.435832</v>
      </c>
      <c r="V105" s="78">
        <v>0.43577700000000003</v>
      </c>
      <c r="W105" s="78">
        <v>0.43536200000000003</v>
      </c>
      <c r="X105" s="78">
        <v>0.43592599999999998</v>
      </c>
      <c r="Y105" s="78">
        <v>0.44264399999999998</v>
      </c>
      <c r="Z105" s="78">
        <v>0.45061200000000001</v>
      </c>
      <c r="AA105" s="78">
        <v>0.45840399999999998</v>
      </c>
      <c r="AB105" s="78">
        <v>0.46979900000000002</v>
      </c>
      <c r="AC105" s="78">
        <v>0.47261300000000001</v>
      </c>
      <c r="AD105" s="78">
        <v>0.47389300000000001</v>
      </c>
      <c r="AE105" s="78">
        <v>0.47556300000000001</v>
      </c>
      <c r="AF105" s="78">
        <v>0.47787600000000002</v>
      </c>
      <c r="AG105" s="78">
        <v>0.48028199999999999</v>
      </c>
      <c r="AH105" s="79">
        <v>-1.493E-3</v>
      </c>
    </row>
    <row r="106" spans="1:34" ht="15" customHeight="1">
      <c r="A106" s="66" t="s">
        <v>155</v>
      </c>
      <c r="B106" s="77" t="s">
        <v>45</v>
      </c>
      <c r="C106" s="78">
        <v>0</v>
      </c>
      <c r="D106" s="78">
        <v>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  <c r="AF106" s="78">
        <v>0</v>
      </c>
      <c r="AG106" s="78">
        <v>0</v>
      </c>
      <c r="AH106" s="79" t="s">
        <v>678</v>
      </c>
    </row>
    <row r="107" spans="1:34" ht="15" customHeight="1">
      <c r="A107" s="66" t="s">
        <v>154</v>
      </c>
      <c r="B107" s="77" t="s">
        <v>46</v>
      </c>
      <c r="C107" s="78">
        <v>-2.4546999999999999E-2</v>
      </c>
      <c r="D107" s="78">
        <v>-2.4834999999999999E-2</v>
      </c>
      <c r="E107" s="78">
        <v>-2.554E-2</v>
      </c>
      <c r="F107" s="78">
        <v>-3.1741999999999999E-2</v>
      </c>
      <c r="G107" s="78">
        <v>-2.4374E-2</v>
      </c>
      <c r="H107" s="78">
        <v>-2.3581999999999999E-2</v>
      </c>
      <c r="I107" s="78">
        <v>-2.3761000000000001E-2</v>
      </c>
      <c r="J107" s="78">
        <v>-2.3547999999999999E-2</v>
      </c>
      <c r="K107" s="78">
        <v>-2.3507E-2</v>
      </c>
      <c r="L107" s="78">
        <v>-2.3259999999999999E-2</v>
      </c>
      <c r="M107" s="78">
        <v>-2.2973E-2</v>
      </c>
      <c r="N107" s="78">
        <v>-2.2726E-2</v>
      </c>
      <c r="O107" s="78">
        <v>-2.2679000000000001E-2</v>
      </c>
      <c r="P107" s="78">
        <v>-2.2606000000000001E-2</v>
      </c>
      <c r="Q107" s="78">
        <v>-2.2516999999999999E-2</v>
      </c>
      <c r="R107" s="78">
        <v>-2.2372E-2</v>
      </c>
      <c r="S107" s="78">
        <v>-2.2432000000000001E-2</v>
      </c>
      <c r="T107" s="78">
        <v>-2.2290000000000001E-2</v>
      </c>
      <c r="U107" s="78">
        <v>-2.1985000000000001E-2</v>
      </c>
      <c r="V107" s="78">
        <v>-2.1854999999999999E-2</v>
      </c>
      <c r="W107" s="78">
        <v>-2.2058999999999999E-2</v>
      </c>
      <c r="X107" s="78">
        <v>-2.1781999999999999E-2</v>
      </c>
      <c r="Y107" s="78">
        <v>-2.1339E-2</v>
      </c>
      <c r="Z107" s="78">
        <v>-2.1006E-2</v>
      </c>
      <c r="AA107" s="78">
        <v>-2.1162E-2</v>
      </c>
      <c r="AB107" s="78">
        <v>-2.0931999999999999E-2</v>
      </c>
      <c r="AC107" s="78">
        <v>-2.0872000000000002E-2</v>
      </c>
      <c r="AD107" s="78">
        <v>-2.0801E-2</v>
      </c>
      <c r="AE107" s="78">
        <v>-2.0572E-2</v>
      </c>
      <c r="AF107" s="78">
        <v>-2.0466999999999999E-2</v>
      </c>
      <c r="AG107" s="78">
        <v>-1.9972E-2</v>
      </c>
      <c r="AH107" s="79">
        <v>-6.8519999999999996E-3</v>
      </c>
    </row>
    <row r="108" spans="1:34" ht="15" customHeight="1">
      <c r="A108" s="66" t="s">
        <v>153</v>
      </c>
      <c r="B108" s="77" t="s">
        <v>47</v>
      </c>
      <c r="C108" s="78">
        <v>0.95040000000000002</v>
      </c>
      <c r="D108" s="78">
        <v>0.86619900000000005</v>
      </c>
      <c r="E108" s="78">
        <v>0.86510399999999998</v>
      </c>
      <c r="F108" s="78">
        <v>0.95076000000000005</v>
      </c>
      <c r="G108" s="78">
        <v>0.94631600000000005</v>
      </c>
      <c r="H108" s="78">
        <v>0.91587799999999997</v>
      </c>
      <c r="I108" s="78">
        <v>0.90885099999999996</v>
      </c>
      <c r="J108" s="78">
        <v>0.893119</v>
      </c>
      <c r="K108" s="78">
        <v>0.86880999999999997</v>
      </c>
      <c r="L108" s="78">
        <v>0.84666200000000003</v>
      </c>
      <c r="M108" s="78">
        <v>0.84270599999999996</v>
      </c>
      <c r="N108" s="78">
        <v>0.838835</v>
      </c>
      <c r="O108" s="78">
        <v>0.82800200000000002</v>
      </c>
      <c r="P108" s="78">
        <v>0.81621500000000002</v>
      </c>
      <c r="Q108" s="78">
        <v>0.81180200000000002</v>
      </c>
      <c r="R108" s="78">
        <v>0.81319200000000003</v>
      </c>
      <c r="S108" s="78">
        <v>0.80926299999999995</v>
      </c>
      <c r="T108" s="78">
        <v>0.80945199999999995</v>
      </c>
      <c r="U108" s="78">
        <v>0.81321500000000002</v>
      </c>
      <c r="V108" s="78">
        <v>0.81456099999999998</v>
      </c>
      <c r="W108" s="78">
        <v>0.80804500000000001</v>
      </c>
      <c r="X108" s="78">
        <v>0.81001400000000001</v>
      </c>
      <c r="Y108" s="78">
        <v>0.82600899999999999</v>
      </c>
      <c r="Z108" s="78">
        <v>0.84070199999999995</v>
      </c>
      <c r="AA108" s="78">
        <v>0.84532700000000005</v>
      </c>
      <c r="AB108" s="78">
        <v>0.856124</v>
      </c>
      <c r="AC108" s="78">
        <v>0.85788299999999995</v>
      </c>
      <c r="AD108" s="78">
        <v>0.85732799999999998</v>
      </c>
      <c r="AE108" s="78">
        <v>0.86128300000000002</v>
      </c>
      <c r="AF108" s="78">
        <v>0.86226700000000001</v>
      </c>
      <c r="AG108" s="78">
        <v>0.87080100000000005</v>
      </c>
      <c r="AH108" s="79">
        <v>-2.911E-3</v>
      </c>
    </row>
    <row r="109" spans="1:34" ht="15" customHeight="1">
      <c r="A109" s="66" t="s">
        <v>152</v>
      </c>
      <c r="B109" s="77" t="s">
        <v>48</v>
      </c>
      <c r="C109" s="78">
        <v>0.90481</v>
      </c>
      <c r="D109" s="78">
        <v>0.88107100000000005</v>
      </c>
      <c r="E109" s="78">
        <v>0.87069200000000002</v>
      </c>
      <c r="F109" s="78">
        <v>0.87605100000000002</v>
      </c>
      <c r="G109" s="78">
        <v>0.879</v>
      </c>
      <c r="H109" s="78">
        <v>0.88542399999999999</v>
      </c>
      <c r="I109" s="78">
        <v>0.88824899999999996</v>
      </c>
      <c r="J109" s="78">
        <v>0.89047699999999996</v>
      </c>
      <c r="K109" s="78">
        <v>0.89277300000000004</v>
      </c>
      <c r="L109" s="78">
        <v>0.89517199999999997</v>
      </c>
      <c r="M109" s="78">
        <v>0.899613</v>
      </c>
      <c r="N109" s="78">
        <v>0.90926399999999996</v>
      </c>
      <c r="O109" s="78">
        <v>0.91255399999999998</v>
      </c>
      <c r="P109" s="78">
        <v>0.91770499999999999</v>
      </c>
      <c r="Q109" s="78">
        <v>0.92390300000000003</v>
      </c>
      <c r="R109" s="78">
        <v>0.92998000000000003</v>
      </c>
      <c r="S109" s="78">
        <v>0.93480099999999999</v>
      </c>
      <c r="T109" s="78">
        <v>0.94000700000000004</v>
      </c>
      <c r="U109" s="78">
        <v>0.94540199999999996</v>
      </c>
      <c r="V109" s="78">
        <v>0.95161099999999998</v>
      </c>
      <c r="W109" s="78">
        <v>0.95842700000000003</v>
      </c>
      <c r="X109" s="78">
        <v>0.96508899999999997</v>
      </c>
      <c r="Y109" s="78">
        <v>0.97315099999999999</v>
      </c>
      <c r="Z109" s="78">
        <v>0.98217600000000005</v>
      </c>
      <c r="AA109" s="78">
        <v>0.99148099999999995</v>
      </c>
      <c r="AB109" s="78">
        <v>1.0054069999999999</v>
      </c>
      <c r="AC109" s="78">
        <v>1.010229</v>
      </c>
      <c r="AD109" s="78">
        <v>1.0276369999999999</v>
      </c>
      <c r="AE109" s="78">
        <v>1.037398</v>
      </c>
      <c r="AF109" s="78">
        <v>1.047914</v>
      </c>
      <c r="AG109" s="78">
        <v>1.058575</v>
      </c>
      <c r="AH109" s="79">
        <v>5.2459999999999998E-3</v>
      </c>
    </row>
    <row r="110" spans="1:34" ht="15" customHeight="1">
      <c r="A110" s="66" t="s">
        <v>151</v>
      </c>
      <c r="B110" s="77" t="s">
        <v>412</v>
      </c>
      <c r="C110" s="78">
        <v>2.1189010000000001</v>
      </c>
      <c r="D110" s="78">
        <v>2.1148720000000001</v>
      </c>
      <c r="E110" s="78">
        <v>2.14682</v>
      </c>
      <c r="F110" s="78">
        <v>2.1583559999999999</v>
      </c>
      <c r="G110" s="78">
        <v>2.172631</v>
      </c>
      <c r="H110" s="78">
        <v>2.1856900000000001</v>
      </c>
      <c r="I110" s="78">
        <v>2.1918799999999998</v>
      </c>
      <c r="J110" s="78">
        <v>2.1935530000000001</v>
      </c>
      <c r="K110" s="78">
        <v>2.1916449999999998</v>
      </c>
      <c r="L110" s="78">
        <v>2.1903320000000002</v>
      </c>
      <c r="M110" s="78">
        <v>2.1938650000000002</v>
      </c>
      <c r="N110" s="78">
        <v>2.1979199999999999</v>
      </c>
      <c r="O110" s="78">
        <v>2.1967249999999998</v>
      </c>
      <c r="P110" s="78">
        <v>2.191808</v>
      </c>
      <c r="Q110" s="78">
        <v>2.1846779999999999</v>
      </c>
      <c r="R110" s="78">
        <v>2.1843509999999999</v>
      </c>
      <c r="S110" s="78">
        <v>2.1824400000000002</v>
      </c>
      <c r="T110" s="78">
        <v>2.1826430000000001</v>
      </c>
      <c r="U110" s="78">
        <v>2.188304</v>
      </c>
      <c r="V110" s="78">
        <v>2.1919439999999999</v>
      </c>
      <c r="W110" s="78">
        <v>2.1956660000000001</v>
      </c>
      <c r="X110" s="78">
        <v>2.204685</v>
      </c>
      <c r="Y110" s="78">
        <v>2.216091</v>
      </c>
      <c r="Z110" s="78">
        <v>2.2299310000000001</v>
      </c>
      <c r="AA110" s="78">
        <v>2.2425489999999999</v>
      </c>
      <c r="AB110" s="78">
        <v>2.2563559999999998</v>
      </c>
      <c r="AC110" s="78">
        <v>2.271369</v>
      </c>
      <c r="AD110" s="78">
        <v>2.2887870000000001</v>
      </c>
      <c r="AE110" s="78">
        <v>2.3045629999999999</v>
      </c>
      <c r="AF110" s="78">
        <v>2.322775</v>
      </c>
      <c r="AG110" s="78">
        <v>2.3411849999999998</v>
      </c>
      <c r="AH110" s="79">
        <v>3.3310000000000002E-3</v>
      </c>
    </row>
    <row r="111" spans="1:34" ht="15" customHeight="1">
      <c r="A111" s="66" t="s">
        <v>150</v>
      </c>
      <c r="B111" s="77" t="s">
        <v>371</v>
      </c>
      <c r="C111" s="78">
        <v>3.8200000000000002E-4</v>
      </c>
      <c r="D111" s="78">
        <v>4.8099999999999998E-4</v>
      </c>
      <c r="E111" s="78">
        <v>5.8100000000000003E-4</v>
      </c>
      <c r="F111" s="78">
        <v>6.7900000000000002E-4</v>
      </c>
      <c r="G111" s="78">
        <v>7.76E-4</v>
      </c>
      <c r="H111" s="78">
        <v>8.7399999999999999E-4</v>
      </c>
      <c r="I111" s="78">
        <v>9.6599999999999995E-4</v>
      </c>
      <c r="J111" s="78">
        <v>1.057E-3</v>
      </c>
      <c r="K111" s="78">
        <v>1.1479999999999999E-3</v>
      </c>
      <c r="L111" s="78">
        <v>1.24E-3</v>
      </c>
      <c r="M111" s="78">
        <v>1.3359999999999999E-3</v>
      </c>
      <c r="N111" s="78">
        <v>1.4319999999999999E-3</v>
      </c>
      <c r="O111" s="78">
        <v>1.5280000000000001E-3</v>
      </c>
      <c r="P111" s="78">
        <v>1.6249999999999999E-3</v>
      </c>
      <c r="Q111" s="78">
        <v>1.7260000000000001E-3</v>
      </c>
      <c r="R111" s="78">
        <v>1.833E-3</v>
      </c>
      <c r="S111" s="78">
        <v>1.9430000000000001E-3</v>
      </c>
      <c r="T111" s="78">
        <v>2.0600000000000002E-3</v>
      </c>
      <c r="U111" s="78">
        <v>2.1849999999999999E-3</v>
      </c>
      <c r="V111" s="78">
        <v>2.3140000000000001E-3</v>
      </c>
      <c r="W111" s="78">
        <v>2.4489999999999998E-3</v>
      </c>
      <c r="X111" s="78">
        <v>2.5899999999999999E-3</v>
      </c>
      <c r="Y111" s="78">
        <v>2.7430000000000002E-3</v>
      </c>
      <c r="Z111" s="78">
        <v>2.921E-3</v>
      </c>
      <c r="AA111" s="78">
        <v>3.075E-3</v>
      </c>
      <c r="AB111" s="78">
        <v>3.2330000000000002E-3</v>
      </c>
      <c r="AC111" s="78">
        <v>3.3969999999999998E-3</v>
      </c>
      <c r="AD111" s="78">
        <v>3.5669999999999999E-3</v>
      </c>
      <c r="AE111" s="78">
        <v>3.7460000000000002E-3</v>
      </c>
      <c r="AF111" s="78">
        <v>3.9329999999999999E-3</v>
      </c>
      <c r="AG111" s="78">
        <v>4.1289999999999999E-3</v>
      </c>
      <c r="AH111" s="79">
        <v>8.2608000000000001E-2</v>
      </c>
    </row>
    <row r="112" spans="1:34" ht="15" customHeight="1">
      <c r="A112" s="66" t="s">
        <v>149</v>
      </c>
      <c r="B112" s="77" t="s">
        <v>704</v>
      </c>
      <c r="C112" s="78">
        <v>12.490561</v>
      </c>
      <c r="D112" s="78">
        <v>12.557575999999999</v>
      </c>
      <c r="E112" s="78">
        <v>12.785978</v>
      </c>
      <c r="F112" s="78">
        <v>12.942157</v>
      </c>
      <c r="G112" s="78">
        <v>13.094977999999999</v>
      </c>
      <c r="H112" s="78">
        <v>13.257808000000001</v>
      </c>
      <c r="I112" s="78">
        <v>13.339819</v>
      </c>
      <c r="J112" s="78">
        <v>13.411543</v>
      </c>
      <c r="K112" s="78">
        <v>13.480756</v>
      </c>
      <c r="L112" s="78">
        <v>13.552886000000001</v>
      </c>
      <c r="M112" s="78">
        <v>13.630618999999999</v>
      </c>
      <c r="N112" s="78">
        <v>13.715643999999999</v>
      </c>
      <c r="O112" s="78">
        <v>13.802553</v>
      </c>
      <c r="P112" s="78">
        <v>13.883183000000001</v>
      </c>
      <c r="Q112" s="78">
        <v>13.985749999999999</v>
      </c>
      <c r="R112" s="78">
        <v>14.085832</v>
      </c>
      <c r="S112" s="78">
        <v>14.191535999999999</v>
      </c>
      <c r="T112" s="78">
        <v>14.305477</v>
      </c>
      <c r="U112" s="78">
        <v>14.429239000000001</v>
      </c>
      <c r="V112" s="78">
        <v>14.554337</v>
      </c>
      <c r="W112" s="78">
        <v>14.665445999999999</v>
      </c>
      <c r="X112" s="78">
        <v>14.791359999999999</v>
      </c>
      <c r="Y112" s="78">
        <v>14.932017999999999</v>
      </c>
      <c r="Z112" s="78">
        <v>15.091609</v>
      </c>
      <c r="AA112" s="78">
        <v>15.240055</v>
      </c>
      <c r="AB112" s="78">
        <v>15.390181999999999</v>
      </c>
      <c r="AC112" s="78">
        <v>15.545669</v>
      </c>
      <c r="AD112" s="78">
        <v>15.700813</v>
      </c>
      <c r="AE112" s="78">
        <v>15.865411999999999</v>
      </c>
      <c r="AF112" s="78">
        <v>16.045347</v>
      </c>
      <c r="AG112" s="78">
        <v>16.235745999999999</v>
      </c>
      <c r="AH112" s="79">
        <v>8.7799999999999996E-3</v>
      </c>
    </row>
    <row r="113" spans="1:34" ht="15" customHeight="1">
      <c r="A113" s="66" t="s">
        <v>148</v>
      </c>
      <c r="B113" s="76" t="s">
        <v>38</v>
      </c>
      <c r="C113" s="80">
        <v>69.642639000000003</v>
      </c>
      <c r="D113" s="80">
        <v>71.719673</v>
      </c>
      <c r="E113" s="80">
        <v>73.092110000000005</v>
      </c>
      <c r="F113" s="80">
        <v>74.005936000000005</v>
      </c>
      <c r="G113" s="80">
        <v>74.672591999999995</v>
      </c>
      <c r="H113" s="80">
        <v>75.296599999999998</v>
      </c>
      <c r="I113" s="80">
        <v>75.540526999999997</v>
      </c>
      <c r="J113" s="80">
        <v>75.564460999999994</v>
      </c>
      <c r="K113" s="80">
        <v>75.669899000000001</v>
      </c>
      <c r="L113" s="80">
        <v>75.779151999999996</v>
      </c>
      <c r="M113" s="80">
        <v>75.935905000000005</v>
      </c>
      <c r="N113" s="80">
        <v>76.131409000000005</v>
      </c>
      <c r="O113" s="80">
        <v>76.286429999999996</v>
      </c>
      <c r="P113" s="80">
        <v>76.473365999999999</v>
      </c>
      <c r="Q113" s="80">
        <v>76.777184000000005</v>
      </c>
      <c r="R113" s="80">
        <v>77.075432000000006</v>
      </c>
      <c r="S113" s="80">
        <v>77.341431</v>
      </c>
      <c r="T113" s="80">
        <v>77.645325</v>
      </c>
      <c r="U113" s="80">
        <v>77.976973999999998</v>
      </c>
      <c r="V113" s="80">
        <v>78.320694000000003</v>
      </c>
      <c r="W113" s="80">
        <v>78.603950999999995</v>
      </c>
      <c r="X113" s="80">
        <v>78.970551</v>
      </c>
      <c r="Y113" s="80">
        <v>79.480568000000005</v>
      </c>
      <c r="Z113" s="80">
        <v>80.03904</v>
      </c>
      <c r="AA113" s="80">
        <v>80.511878999999993</v>
      </c>
      <c r="AB113" s="80">
        <v>80.981239000000002</v>
      </c>
      <c r="AC113" s="80">
        <v>81.477080999999998</v>
      </c>
      <c r="AD113" s="80">
        <v>81.972458000000003</v>
      </c>
      <c r="AE113" s="80">
        <v>82.492958000000002</v>
      </c>
      <c r="AF113" s="80">
        <v>83.066078000000005</v>
      </c>
      <c r="AG113" s="80">
        <v>83.685554999999994</v>
      </c>
      <c r="AH113" s="81">
        <v>6.1419999999999999E-3</v>
      </c>
    </row>
    <row r="114" spans="1:34" ht="15" customHeight="1">
      <c r="A114" s="66" t="s">
        <v>147</v>
      </c>
      <c r="B114" s="77" t="s">
        <v>39</v>
      </c>
      <c r="C114" s="78">
        <v>23.281569999999999</v>
      </c>
      <c r="D114" s="78">
        <v>23.382133</v>
      </c>
      <c r="E114" s="78">
        <v>23.916822</v>
      </c>
      <c r="F114" s="78">
        <v>23.728313</v>
      </c>
      <c r="G114" s="78">
        <v>23.530804</v>
      </c>
      <c r="H114" s="78">
        <v>23.152377999999999</v>
      </c>
      <c r="I114" s="78">
        <v>22.660222999999998</v>
      </c>
      <c r="J114" s="78">
        <v>22.521993999999999</v>
      </c>
      <c r="K114" s="78">
        <v>22.511841</v>
      </c>
      <c r="L114" s="78">
        <v>22.548157</v>
      </c>
      <c r="M114" s="78">
        <v>22.628848999999999</v>
      </c>
      <c r="N114" s="78">
        <v>22.715472999999999</v>
      </c>
      <c r="O114" s="78">
        <v>22.726023000000001</v>
      </c>
      <c r="P114" s="78">
        <v>22.770744000000001</v>
      </c>
      <c r="Q114" s="78">
        <v>22.820063000000001</v>
      </c>
      <c r="R114" s="78">
        <v>22.917763000000001</v>
      </c>
      <c r="S114" s="78">
        <v>23.008583000000002</v>
      </c>
      <c r="T114" s="78">
        <v>23.117977</v>
      </c>
      <c r="U114" s="78">
        <v>23.189253000000001</v>
      </c>
      <c r="V114" s="78">
        <v>23.268046999999999</v>
      </c>
      <c r="W114" s="78">
        <v>23.337883000000001</v>
      </c>
      <c r="X114" s="78">
        <v>23.463348</v>
      </c>
      <c r="Y114" s="78">
        <v>23.613593999999999</v>
      </c>
      <c r="Z114" s="78">
        <v>23.772335000000002</v>
      </c>
      <c r="AA114" s="78">
        <v>23.905666</v>
      </c>
      <c r="AB114" s="78">
        <v>24.03791</v>
      </c>
      <c r="AC114" s="78">
        <v>24.195392999999999</v>
      </c>
      <c r="AD114" s="78">
        <v>24.364189</v>
      </c>
      <c r="AE114" s="78">
        <v>24.578108</v>
      </c>
      <c r="AF114" s="78">
        <v>24.787592</v>
      </c>
      <c r="AG114" s="78">
        <v>24.978548</v>
      </c>
      <c r="AH114" s="79">
        <v>2.3479999999999998E-3</v>
      </c>
    </row>
    <row r="115" spans="1:34" ht="15" customHeight="1">
      <c r="A115" s="66" t="s">
        <v>146</v>
      </c>
      <c r="B115" s="76" t="s">
        <v>40</v>
      </c>
      <c r="C115" s="80">
        <v>92.924210000000002</v>
      </c>
      <c r="D115" s="80">
        <v>95.101806999999994</v>
      </c>
      <c r="E115" s="80">
        <v>97.008933999999996</v>
      </c>
      <c r="F115" s="80">
        <v>97.734252999999995</v>
      </c>
      <c r="G115" s="80">
        <v>98.203400000000002</v>
      </c>
      <c r="H115" s="80">
        <v>98.448975000000004</v>
      </c>
      <c r="I115" s="80">
        <v>98.200751999999994</v>
      </c>
      <c r="J115" s="80">
        <v>98.086455999999998</v>
      </c>
      <c r="K115" s="80">
        <v>98.181740000000005</v>
      </c>
      <c r="L115" s="80">
        <v>98.327309</v>
      </c>
      <c r="M115" s="80">
        <v>98.564757999999998</v>
      </c>
      <c r="N115" s="80">
        <v>98.846878000000004</v>
      </c>
      <c r="O115" s="80">
        <v>99.012450999999999</v>
      </c>
      <c r="P115" s="80">
        <v>99.244110000000006</v>
      </c>
      <c r="Q115" s="80">
        <v>99.597244000000003</v>
      </c>
      <c r="R115" s="80">
        <v>99.993195</v>
      </c>
      <c r="S115" s="80">
        <v>100.350014</v>
      </c>
      <c r="T115" s="80">
        <v>100.763306</v>
      </c>
      <c r="U115" s="80">
        <v>101.166229</v>
      </c>
      <c r="V115" s="80">
        <v>101.588745</v>
      </c>
      <c r="W115" s="80">
        <v>101.941833</v>
      </c>
      <c r="X115" s="80">
        <v>102.433899</v>
      </c>
      <c r="Y115" s="80">
        <v>103.094162</v>
      </c>
      <c r="Z115" s="80">
        <v>103.81137099999999</v>
      </c>
      <c r="AA115" s="80">
        <v>104.417542</v>
      </c>
      <c r="AB115" s="80">
        <v>105.01915</v>
      </c>
      <c r="AC115" s="80">
        <v>105.67247</v>
      </c>
      <c r="AD115" s="80">
        <v>106.336647</v>
      </c>
      <c r="AE115" s="80">
        <v>107.071068</v>
      </c>
      <c r="AF115" s="80">
        <v>107.853668</v>
      </c>
      <c r="AG115" s="80">
        <v>108.664101</v>
      </c>
      <c r="AH115" s="81">
        <v>5.2300000000000003E-3</v>
      </c>
    </row>
    <row r="118" spans="1:34" ht="15" customHeight="1">
      <c r="B118" s="76" t="s">
        <v>413</v>
      </c>
    </row>
    <row r="119" spans="1:34" ht="15" customHeight="1">
      <c r="A119" s="66" t="s">
        <v>145</v>
      </c>
      <c r="B119" s="77" t="s">
        <v>4</v>
      </c>
      <c r="C119" s="78">
        <v>7.2748999999999994E-2</v>
      </c>
      <c r="D119" s="78">
        <v>7.9286999999999996E-2</v>
      </c>
      <c r="E119" s="78">
        <v>8.1532999999999994E-2</v>
      </c>
      <c r="F119" s="78">
        <v>7.5553999999999996E-2</v>
      </c>
      <c r="G119" s="78">
        <v>7.1104000000000001E-2</v>
      </c>
      <c r="H119" s="78">
        <v>6.6305000000000003E-2</v>
      </c>
      <c r="I119" s="78">
        <v>6.3308000000000003E-2</v>
      </c>
      <c r="J119" s="78">
        <v>5.8624999999999997E-2</v>
      </c>
      <c r="K119" s="78">
        <v>5.5885999999999998E-2</v>
      </c>
      <c r="L119" s="78">
        <v>5.4662000000000002E-2</v>
      </c>
      <c r="M119" s="78">
        <v>5.3336000000000001E-2</v>
      </c>
      <c r="N119" s="78">
        <v>5.0311000000000002E-2</v>
      </c>
      <c r="O119" s="78">
        <v>4.9723999999999997E-2</v>
      </c>
      <c r="P119" s="78">
        <v>4.9377999999999998E-2</v>
      </c>
      <c r="Q119" s="78">
        <v>4.9332000000000001E-2</v>
      </c>
      <c r="R119" s="78">
        <v>4.8445000000000002E-2</v>
      </c>
      <c r="S119" s="78">
        <v>4.8170999999999999E-2</v>
      </c>
      <c r="T119" s="78">
        <v>4.7E-2</v>
      </c>
      <c r="U119" s="78">
        <v>4.4354999999999999E-2</v>
      </c>
      <c r="V119" s="78">
        <v>4.3950999999999997E-2</v>
      </c>
      <c r="W119" s="78">
        <v>4.3734000000000002E-2</v>
      </c>
      <c r="X119" s="78">
        <v>4.3015999999999999E-2</v>
      </c>
      <c r="Y119" s="78">
        <v>4.2292000000000003E-2</v>
      </c>
      <c r="Z119" s="78">
        <v>4.1189000000000003E-2</v>
      </c>
      <c r="AA119" s="78">
        <v>4.0473000000000002E-2</v>
      </c>
      <c r="AB119" s="78">
        <v>3.9308000000000003E-2</v>
      </c>
      <c r="AC119" s="78">
        <v>3.9216000000000001E-2</v>
      </c>
      <c r="AD119" s="78">
        <v>3.9412000000000003E-2</v>
      </c>
      <c r="AE119" s="78">
        <v>3.9653000000000001E-2</v>
      </c>
      <c r="AF119" s="78">
        <v>3.9829999999999997E-2</v>
      </c>
      <c r="AG119" s="78">
        <v>3.9865999999999999E-2</v>
      </c>
      <c r="AH119" s="79">
        <v>-1.985E-2</v>
      </c>
    </row>
    <row r="120" spans="1:34" ht="15" customHeight="1">
      <c r="A120" s="66" t="s">
        <v>144</v>
      </c>
      <c r="B120" s="77" t="s">
        <v>9</v>
      </c>
      <c r="C120" s="78">
        <v>8.0357999999999999E-2</v>
      </c>
      <c r="D120" s="78">
        <v>3.8109999999999998E-2</v>
      </c>
      <c r="E120" s="78">
        <v>3.8214999999999999E-2</v>
      </c>
      <c r="F120" s="78">
        <v>3.5952999999999999E-2</v>
      </c>
      <c r="G120" s="78">
        <v>3.4966999999999998E-2</v>
      </c>
      <c r="H120" s="78">
        <v>3.4588000000000001E-2</v>
      </c>
      <c r="I120" s="78">
        <v>3.3929000000000001E-2</v>
      </c>
      <c r="J120" s="78">
        <v>3.3323999999999999E-2</v>
      </c>
      <c r="K120" s="78">
        <v>3.2761999999999999E-2</v>
      </c>
      <c r="L120" s="78">
        <v>3.2235E-2</v>
      </c>
      <c r="M120" s="78">
        <v>3.1595999999999999E-2</v>
      </c>
      <c r="N120" s="78">
        <v>3.1282999999999998E-2</v>
      </c>
      <c r="O120" s="78">
        <v>3.1018E-2</v>
      </c>
      <c r="P120" s="78">
        <v>3.0782E-2</v>
      </c>
      <c r="Q120" s="78">
        <v>3.0584E-2</v>
      </c>
      <c r="R120" s="78">
        <v>3.0383E-2</v>
      </c>
      <c r="S120" s="78">
        <v>2.9774999999999999E-2</v>
      </c>
      <c r="T120" s="78">
        <v>2.9163000000000001E-2</v>
      </c>
      <c r="U120" s="78">
        <v>2.8566000000000001E-2</v>
      </c>
      <c r="V120" s="78">
        <v>2.7955000000000001E-2</v>
      </c>
      <c r="W120" s="78">
        <v>2.7324999999999999E-2</v>
      </c>
      <c r="X120" s="78">
        <v>2.5391E-2</v>
      </c>
      <c r="Y120" s="78">
        <v>2.3411000000000001E-2</v>
      </c>
      <c r="Z120" s="78">
        <v>2.1402999999999998E-2</v>
      </c>
      <c r="AA120" s="78">
        <v>1.9342000000000002E-2</v>
      </c>
      <c r="AB120" s="78">
        <v>1.7245E-2</v>
      </c>
      <c r="AC120" s="78">
        <v>1.7330999999999999E-2</v>
      </c>
      <c r="AD120" s="78">
        <v>1.7433000000000001E-2</v>
      </c>
      <c r="AE120" s="78">
        <v>1.7541000000000001E-2</v>
      </c>
      <c r="AF120" s="78">
        <v>1.7655000000000001E-2</v>
      </c>
      <c r="AG120" s="78">
        <v>1.7774999999999999E-2</v>
      </c>
      <c r="AH120" s="79">
        <v>-4.9044999999999998E-2</v>
      </c>
    </row>
    <row r="121" spans="1:34" ht="15" customHeight="1">
      <c r="A121" s="66" t="s">
        <v>143</v>
      </c>
      <c r="B121" s="77" t="s">
        <v>37</v>
      </c>
      <c r="C121" s="78">
        <v>0.15310699999999999</v>
      </c>
      <c r="D121" s="78">
        <v>0.117397</v>
      </c>
      <c r="E121" s="78">
        <v>0.11974799999999999</v>
      </c>
      <c r="F121" s="78">
        <v>0.111507</v>
      </c>
      <c r="G121" s="78">
        <v>0.106071</v>
      </c>
      <c r="H121" s="78">
        <v>0.100893</v>
      </c>
      <c r="I121" s="78">
        <v>9.7237000000000004E-2</v>
      </c>
      <c r="J121" s="78">
        <v>9.1949000000000003E-2</v>
      </c>
      <c r="K121" s="78">
        <v>8.8647000000000004E-2</v>
      </c>
      <c r="L121" s="78">
        <v>8.6898000000000003E-2</v>
      </c>
      <c r="M121" s="78">
        <v>8.4931999999999994E-2</v>
      </c>
      <c r="N121" s="78">
        <v>8.1595000000000001E-2</v>
      </c>
      <c r="O121" s="78">
        <v>8.0741999999999994E-2</v>
      </c>
      <c r="P121" s="78">
        <v>8.0159999999999995E-2</v>
      </c>
      <c r="Q121" s="78">
        <v>7.9916000000000001E-2</v>
      </c>
      <c r="R121" s="78">
        <v>7.8828999999999996E-2</v>
      </c>
      <c r="S121" s="78">
        <v>7.7946000000000001E-2</v>
      </c>
      <c r="T121" s="78">
        <v>7.6162999999999995E-2</v>
      </c>
      <c r="U121" s="78">
        <v>7.2921E-2</v>
      </c>
      <c r="V121" s="78">
        <v>7.1906999999999999E-2</v>
      </c>
      <c r="W121" s="78">
        <v>7.1058999999999997E-2</v>
      </c>
      <c r="X121" s="78">
        <v>6.8406999999999996E-2</v>
      </c>
      <c r="Y121" s="78">
        <v>6.5702999999999998E-2</v>
      </c>
      <c r="Z121" s="78">
        <v>6.2590999999999994E-2</v>
      </c>
      <c r="AA121" s="78">
        <v>5.9815E-2</v>
      </c>
      <c r="AB121" s="78">
        <v>5.6551999999999998E-2</v>
      </c>
      <c r="AC121" s="78">
        <v>5.6547E-2</v>
      </c>
      <c r="AD121" s="78">
        <v>5.6845E-2</v>
      </c>
      <c r="AE121" s="78">
        <v>5.7194000000000002E-2</v>
      </c>
      <c r="AF121" s="78">
        <v>5.7485000000000001E-2</v>
      </c>
      <c r="AG121" s="78">
        <v>5.7641999999999999E-2</v>
      </c>
      <c r="AH121" s="79">
        <v>-3.2038999999999998E-2</v>
      </c>
    </row>
    <row r="122" spans="1:34" ht="15" customHeight="1">
      <c r="A122" s="66" t="s">
        <v>142</v>
      </c>
      <c r="B122" s="77" t="s">
        <v>5</v>
      </c>
      <c r="C122" s="78">
        <v>12.113227999999999</v>
      </c>
      <c r="D122" s="78">
        <v>10.182993</v>
      </c>
      <c r="E122" s="78">
        <v>10.161618000000001</v>
      </c>
      <c r="F122" s="78">
        <v>10.548325</v>
      </c>
      <c r="G122" s="78">
        <v>10.420664</v>
      </c>
      <c r="H122" s="78">
        <v>10.804379000000001</v>
      </c>
      <c r="I122" s="78">
        <v>10.95269</v>
      </c>
      <c r="J122" s="78">
        <v>10.947373000000001</v>
      </c>
      <c r="K122" s="78">
        <v>10.757313</v>
      </c>
      <c r="L122" s="78">
        <v>10.716670000000001</v>
      </c>
      <c r="M122" s="78">
        <v>10.547957</v>
      </c>
      <c r="N122" s="78">
        <v>10.596031999999999</v>
      </c>
      <c r="O122" s="78">
        <v>10.586589</v>
      </c>
      <c r="P122" s="78">
        <v>10.579742</v>
      </c>
      <c r="Q122" s="78">
        <v>10.601254000000001</v>
      </c>
      <c r="R122" s="78">
        <v>10.496686</v>
      </c>
      <c r="S122" s="78">
        <v>10.532959</v>
      </c>
      <c r="T122" s="78">
        <v>10.65573</v>
      </c>
      <c r="U122" s="78">
        <v>10.850422999999999</v>
      </c>
      <c r="V122" s="78">
        <v>11.023621</v>
      </c>
      <c r="W122" s="78">
        <v>11.202322000000001</v>
      </c>
      <c r="X122" s="78">
        <v>11.28614</v>
      </c>
      <c r="Y122" s="78">
        <v>11.447305</v>
      </c>
      <c r="Z122" s="78">
        <v>11.658573000000001</v>
      </c>
      <c r="AA122" s="78">
        <v>11.814387</v>
      </c>
      <c r="AB122" s="78">
        <v>11.970561999999999</v>
      </c>
      <c r="AC122" s="78">
        <v>12.027822</v>
      </c>
      <c r="AD122" s="78">
        <v>12.110754</v>
      </c>
      <c r="AE122" s="78">
        <v>12.246274</v>
      </c>
      <c r="AF122" s="78">
        <v>12.374743</v>
      </c>
      <c r="AG122" s="78">
        <v>12.541656</v>
      </c>
      <c r="AH122" s="79">
        <v>1.1590000000000001E-3</v>
      </c>
    </row>
    <row r="123" spans="1:34" ht="15" customHeight="1">
      <c r="A123" s="66" t="s">
        <v>141</v>
      </c>
      <c r="B123" s="77" t="s">
        <v>21</v>
      </c>
      <c r="C123" s="78">
        <v>8.0372520000000005</v>
      </c>
      <c r="D123" s="78">
        <v>9.7583029999999997</v>
      </c>
      <c r="E123" s="78">
        <v>10.286911999999999</v>
      </c>
      <c r="F123" s="78">
        <v>8.8741859999999999</v>
      </c>
      <c r="G123" s="78">
        <v>7.8973040000000001</v>
      </c>
      <c r="H123" s="78">
        <v>6.8991860000000003</v>
      </c>
      <c r="I123" s="78">
        <v>7.0620089999999998</v>
      </c>
      <c r="J123" s="78">
        <v>6.812093</v>
      </c>
      <c r="K123" s="78">
        <v>6.8632309999999999</v>
      </c>
      <c r="L123" s="78">
        <v>6.8725519999999998</v>
      </c>
      <c r="M123" s="78">
        <v>6.7708930000000001</v>
      </c>
      <c r="N123" s="78">
        <v>6.645454</v>
      </c>
      <c r="O123" s="78">
        <v>6.5267390000000001</v>
      </c>
      <c r="P123" s="78">
        <v>6.5113989999999999</v>
      </c>
      <c r="Q123" s="78">
        <v>6.4951619999999997</v>
      </c>
      <c r="R123" s="78">
        <v>6.3487489999999998</v>
      </c>
      <c r="S123" s="78">
        <v>6.338298</v>
      </c>
      <c r="T123" s="78">
        <v>6.2504530000000003</v>
      </c>
      <c r="U123" s="78">
        <v>6.0741139999999998</v>
      </c>
      <c r="V123" s="78">
        <v>6.021325</v>
      </c>
      <c r="W123" s="78">
        <v>6.0038419999999997</v>
      </c>
      <c r="X123" s="78">
        <v>5.9681509999999998</v>
      </c>
      <c r="Y123" s="78">
        <v>5.9714640000000001</v>
      </c>
      <c r="Z123" s="78">
        <v>5.9054339999999996</v>
      </c>
      <c r="AA123" s="78">
        <v>5.8614980000000001</v>
      </c>
      <c r="AB123" s="78">
        <v>5.7307129999999997</v>
      </c>
      <c r="AC123" s="78">
        <v>5.7030320000000003</v>
      </c>
      <c r="AD123" s="78">
        <v>5.6941519999999999</v>
      </c>
      <c r="AE123" s="78">
        <v>5.7253869999999996</v>
      </c>
      <c r="AF123" s="78">
        <v>5.7473349999999996</v>
      </c>
      <c r="AG123" s="78">
        <v>5.7313669999999997</v>
      </c>
      <c r="AH123" s="79">
        <v>-1.1207999999999999E-2</v>
      </c>
    </row>
    <row r="124" spans="1:34" ht="15" customHeight="1">
      <c r="A124" s="66" t="s">
        <v>140</v>
      </c>
      <c r="B124" s="77" t="s">
        <v>414</v>
      </c>
      <c r="C124" s="78">
        <v>8.2053379999999994</v>
      </c>
      <c r="D124" s="78">
        <v>7.9521930000000003</v>
      </c>
      <c r="E124" s="78">
        <v>7.7023359999999998</v>
      </c>
      <c r="F124" s="78">
        <v>7.8394539999999999</v>
      </c>
      <c r="G124" s="78">
        <v>7.8721709999999998</v>
      </c>
      <c r="H124" s="78">
        <v>7.7886559999999996</v>
      </c>
      <c r="I124" s="78">
        <v>6.8895980000000003</v>
      </c>
      <c r="J124" s="78">
        <v>6.742038</v>
      </c>
      <c r="K124" s="78">
        <v>6.7456670000000001</v>
      </c>
      <c r="L124" s="78">
        <v>6.5818890000000003</v>
      </c>
      <c r="M124" s="78">
        <v>6.5897199999999998</v>
      </c>
      <c r="N124" s="78">
        <v>6.6018720000000002</v>
      </c>
      <c r="O124" s="78">
        <v>6.6107250000000004</v>
      </c>
      <c r="P124" s="78">
        <v>6.5300070000000003</v>
      </c>
      <c r="Q124" s="78">
        <v>6.3550139999999997</v>
      </c>
      <c r="R124" s="78">
        <v>6.3697049999999997</v>
      </c>
      <c r="S124" s="78">
        <v>6.301876</v>
      </c>
      <c r="T124" s="78">
        <v>6.3040830000000003</v>
      </c>
      <c r="U124" s="78">
        <v>6.3062860000000001</v>
      </c>
      <c r="V124" s="78">
        <v>6.3062860000000001</v>
      </c>
      <c r="W124" s="78">
        <v>6.2189899999999998</v>
      </c>
      <c r="X124" s="78">
        <v>6.232081</v>
      </c>
      <c r="Y124" s="78">
        <v>6.241549</v>
      </c>
      <c r="Z124" s="78">
        <v>6.2506820000000003</v>
      </c>
      <c r="AA124" s="78">
        <v>6.2585800000000003</v>
      </c>
      <c r="AB124" s="78">
        <v>6.2671380000000001</v>
      </c>
      <c r="AC124" s="78">
        <v>6.2715930000000002</v>
      </c>
      <c r="AD124" s="78">
        <v>6.1951790000000004</v>
      </c>
      <c r="AE124" s="78">
        <v>6.197953</v>
      </c>
      <c r="AF124" s="78">
        <v>6.2013059999999998</v>
      </c>
      <c r="AG124" s="78">
        <v>6.2061510000000002</v>
      </c>
      <c r="AH124" s="79">
        <v>-9.2650000000000007E-3</v>
      </c>
    </row>
    <row r="125" spans="1:34" ht="15" customHeight="1">
      <c r="A125" s="66" t="s">
        <v>139</v>
      </c>
      <c r="B125" s="77" t="s">
        <v>415</v>
      </c>
      <c r="C125" s="78">
        <v>6.9892469999999998</v>
      </c>
      <c r="D125" s="78">
        <v>7.647767</v>
      </c>
      <c r="E125" s="78">
        <v>8.1620500000000007</v>
      </c>
      <c r="F125" s="78">
        <v>9.0320909999999994</v>
      </c>
      <c r="G125" s="78">
        <v>10.05791</v>
      </c>
      <c r="H125" s="78">
        <v>10.554788</v>
      </c>
      <c r="I125" s="78">
        <v>10.731877000000001</v>
      </c>
      <c r="J125" s="78">
        <v>11.059958</v>
      </c>
      <c r="K125" s="78">
        <v>11.250163000000001</v>
      </c>
      <c r="L125" s="78">
        <v>11.557998</v>
      </c>
      <c r="M125" s="78">
        <v>11.972022000000001</v>
      </c>
      <c r="N125" s="78">
        <v>12.222474</v>
      </c>
      <c r="O125" s="78">
        <v>12.431068</v>
      </c>
      <c r="P125" s="78">
        <v>12.661788</v>
      </c>
      <c r="Q125" s="78">
        <v>12.975739000000001</v>
      </c>
      <c r="R125" s="78">
        <v>13.412765</v>
      </c>
      <c r="S125" s="78">
        <v>13.656935000000001</v>
      </c>
      <c r="T125" s="78">
        <v>13.8474</v>
      </c>
      <c r="U125" s="78">
        <v>14.026551</v>
      </c>
      <c r="V125" s="78">
        <v>14.110263</v>
      </c>
      <c r="W125" s="78">
        <v>14.220262999999999</v>
      </c>
      <c r="X125" s="78">
        <v>14.416359</v>
      </c>
      <c r="Y125" s="78">
        <v>14.539234</v>
      </c>
      <c r="Z125" s="78">
        <v>14.707656999999999</v>
      </c>
      <c r="AA125" s="78">
        <v>14.873734000000001</v>
      </c>
      <c r="AB125" s="78">
        <v>15.127509</v>
      </c>
      <c r="AC125" s="78">
        <v>15.407783999999999</v>
      </c>
      <c r="AD125" s="78">
        <v>15.735132999999999</v>
      </c>
      <c r="AE125" s="78">
        <v>15.944194</v>
      </c>
      <c r="AF125" s="78">
        <v>16.183862999999999</v>
      </c>
      <c r="AG125" s="78">
        <v>16.410440000000001</v>
      </c>
      <c r="AH125" s="79">
        <v>2.886E-2</v>
      </c>
    </row>
    <row r="126" spans="1:34" ht="15" customHeight="1">
      <c r="A126" s="66" t="s">
        <v>138</v>
      </c>
      <c r="B126" s="77" t="s">
        <v>51</v>
      </c>
      <c r="C126" s="78">
        <v>0.118079</v>
      </c>
      <c r="D126" s="78">
        <v>0.118079</v>
      </c>
      <c r="E126" s="78">
        <v>0.118079</v>
      </c>
      <c r="F126" s="78">
        <v>0.118079</v>
      </c>
      <c r="G126" s="78">
        <v>0.118079</v>
      </c>
      <c r="H126" s="78">
        <v>0.118079</v>
      </c>
      <c r="I126" s="78">
        <v>0.118079</v>
      </c>
      <c r="J126" s="78">
        <v>0.118079</v>
      </c>
      <c r="K126" s="78">
        <v>0.118079</v>
      </c>
      <c r="L126" s="78">
        <v>0.118079</v>
      </c>
      <c r="M126" s="78">
        <v>0.118079</v>
      </c>
      <c r="N126" s="78">
        <v>0.118079</v>
      </c>
      <c r="O126" s="78">
        <v>0.118079</v>
      </c>
      <c r="P126" s="78">
        <v>0.118079</v>
      </c>
      <c r="Q126" s="78">
        <v>0.118079</v>
      </c>
      <c r="R126" s="78">
        <v>0.118079</v>
      </c>
      <c r="S126" s="78">
        <v>0.118079</v>
      </c>
      <c r="T126" s="78">
        <v>0.118079</v>
      </c>
      <c r="U126" s="78">
        <v>0.118079</v>
      </c>
      <c r="V126" s="78">
        <v>0.118079</v>
      </c>
      <c r="W126" s="78">
        <v>0.118079</v>
      </c>
      <c r="X126" s="78">
        <v>0.118079</v>
      </c>
      <c r="Y126" s="78">
        <v>0.118079</v>
      </c>
      <c r="Z126" s="78">
        <v>0.118079</v>
      </c>
      <c r="AA126" s="78">
        <v>0.118079</v>
      </c>
      <c r="AB126" s="78">
        <v>0.118079</v>
      </c>
      <c r="AC126" s="78">
        <v>0.118079</v>
      </c>
      <c r="AD126" s="78">
        <v>0.118079</v>
      </c>
      <c r="AE126" s="78">
        <v>0.118079</v>
      </c>
      <c r="AF126" s="78">
        <v>0.118079</v>
      </c>
      <c r="AG126" s="78">
        <v>0.118079</v>
      </c>
      <c r="AH126" s="79">
        <v>0</v>
      </c>
    </row>
    <row r="127" spans="1:34" ht="15" customHeight="1">
      <c r="A127" s="66" t="s">
        <v>137</v>
      </c>
      <c r="B127" s="77" t="s">
        <v>52</v>
      </c>
      <c r="C127" s="78">
        <v>0.15588199999999999</v>
      </c>
      <c r="D127" s="78">
        <v>0.16298099999999999</v>
      </c>
      <c r="E127" s="78">
        <v>0.15206</v>
      </c>
      <c r="F127" s="78">
        <v>0.14682799999999999</v>
      </c>
      <c r="G127" s="78">
        <v>0.153588</v>
      </c>
      <c r="H127" s="78">
        <v>0.144208</v>
      </c>
      <c r="I127" s="78">
        <v>0.14854999999999999</v>
      </c>
      <c r="J127" s="78">
        <v>0.162048</v>
      </c>
      <c r="K127" s="78">
        <v>0.16949600000000001</v>
      </c>
      <c r="L127" s="78">
        <v>0.16695599999999999</v>
      </c>
      <c r="M127" s="78">
        <v>0.17585999999999999</v>
      </c>
      <c r="N127" s="78">
        <v>0.16561200000000001</v>
      </c>
      <c r="O127" s="78">
        <v>0.17463500000000001</v>
      </c>
      <c r="P127" s="78">
        <v>0.17275299999999999</v>
      </c>
      <c r="Q127" s="78">
        <v>0.18065000000000001</v>
      </c>
      <c r="R127" s="78">
        <v>0.178783</v>
      </c>
      <c r="S127" s="78">
        <v>0.17402699999999999</v>
      </c>
      <c r="T127" s="78">
        <v>0.17155100000000001</v>
      </c>
      <c r="U127" s="78">
        <v>0.170124</v>
      </c>
      <c r="V127" s="78">
        <v>0.170905</v>
      </c>
      <c r="W127" s="78">
        <v>0.16877600000000001</v>
      </c>
      <c r="X127" s="78">
        <v>0.16549</v>
      </c>
      <c r="Y127" s="78">
        <v>0.162276</v>
      </c>
      <c r="Z127" s="78">
        <v>0.16092799999999999</v>
      </c>
      <c r="AA127" s="78">
        <v>0.15962399999999999</v>
      </c>
      <c r="AB127" s="78">
        <v>0.15753800000000001</v>
      </c>
      <c r="AC127" s="78">
        <v>0.15620100000000001</v>
      </c>
      <c r="AD127" s="78">
        <v>0.15485699999999999</v>
      </c>
      <c r="AE127" s="78">
        <v>0.154442</v>
      </c>
      <c r="AF127" s="78">
        <v>0.15013199999999999</v>
      </c>
      <c r="AG127" s="78">
        <v>0.14896100000000001</v>
      </c>
      <c r="AH127" s="79">
        <v>-1.513E-3</v>
      </c>
    </row>
    <row r="128" spans="1:34" ht="15" customHeight="1">
      <c r="A128" s="66" t="s">
        <v>136</v>
      </c>
      <c r="B128" s="76" t="s">
        <v>40</v>
      </c>
      <c r="C128" s="80">
        <v>35.772132999999997</v>
      </c>
      <c r="D128" s="80">
        <v>35.939709000000001</v>
      </c>
      <c r="E128" s="80">
        <v>36.702801000000001</v>
      </c>
      <c r="F128" s="80">
        <v>36.670470999999999</v>
      </c>
      <c r="G128" s="80">
        <v>36.625782000000001</v>
      </c>
      <c r="H128" s="80">
        <v>36.410187000000001</v>
      </c>
      <c r="I128" s="80">
        <v>36.000042000000001</v>
      </c>
      <c r="J128" s="80">
        <v>35.933537000000001</v>
      </c>
      <c r="K128" s="80">
        <v>35.992595999999999</v>
      </c>
      <c r="L128" s="80">
        <v>36.101044000000002</v>
      </c>
      <c r="M128" s="80">
        <v>36.259467999999998</v>
      </c>
      <c r="N128" s="80">
        <v>36.431117999999998</v>
      </c>
      <c r="O128" s="80">
        <v>36.528576000000001</v>
      </c>
      <c r="P128" s="80">
        <v>36.653927000000003</v>
      </c>
      <c r="Q128" s="80">
        <v>36.805813000000001</v>
      </c>
      <c r="R128" s="80">
        <v>37.003593000000002</v>
      </c>
      <c r="S128" s="80">
        <v>37.200119000000001</v>
      </c>
      <c r="T128" s="80">
        <v>37.423454</v>
      </c>
      <c r="U128" s="80">
        <v>37.618492000000003</v>
      </c>
      <c r="V128" s="80">
        <v>37.822384</v>
      </c>
      <c r="W128" s="80">
        <v>38.003329999999998</v>
      </c>
      <c r="X128" s="80">
        <v>38.254707000000003</v>
      </c>
      <c r="Y128" s="80">
        <v>38.545611999999998</v>
      </c>
      <c r="Z128" s="80">
        <v>38.863945000000001</v>
      </c>
      <c r="AA128" s="80">
        <v>39.145721000000002</v>
      </c>
      <c r="AB128" s="80">
        <v>39.428092999999997</v>
      </c>
      <c r="AC128" s="80">
        <v>39.741061999999999</v>
      </c>
      <c r="AD128" s="80">
        <v>40.065002</v>
      </c>
      <c r="AE128" s="80">
        <v>40.443519999999999</v>
      </c>
      <c r="AF128" s="80">
        <v>40.832939000000003</v>
      </c>
      <c r="AG128" s="80">
        <v>41.214294000000002</v>
      </c>
      <c r="AH128" s="81">
        <v>4.7320000000000001E-3</v>
      </c>
    </row>
    <row r="130" spans="1:34" ht="15" customHeight="1">
      <c r="B130" s="76" t="s">
        <v>53</v>
      </c>
    </row>
    <row r="131" spans="1:34" ht="15" customHeight="1">
      <c r="A131" s="66" t="s">
        <v>135</v>
      </c>
      <c r="B131" s="77" t="s">
        <v>400</v>
      </c>
      <c r="C131" s="78">
        <v>3.7599010000000002</v>
      </c>
      <c r="D131" s="78">
        <v>4.0373970000000003</v>
      </c>
      <c r="E131" s="78">
        <v>4.3001870000000002</v>
      </c>
      <c r="F131" s="78">
        <v>4.4223710000000001</v>
      </c>
      <c r="G131" s="78">
        <v>4.5363550000000004</v>
      </c>
      <c r="H131" s="78">
        <v>4.6354709999999999</v>
      </c>
      <c r="I131" s="78">
        <v>4.6982720000000002</v>
      </c>
      <c r="J131" s="78">
        <v>4.744745</v>
      </c>
      <c r="K131" s="78">
        <v>4.8002520000000004</v>
      </c>
      <c r="L131" s="78">
        <v>4.8608880000000001</v>
      </c>
      <c r="M131" s="78">
        <v>4.9370599999999998</v>
      </c>
      <c r="N131" s="78">
        <v>5.0081530000000001</v>
      </c>
      <c r="O131" s="78">
        <v>5.0584930000000004</v>
      </c>
      <c r="P131" s="78">
        <v>5.1171920000000002</v>
      </c>
      <c r="Q131" s="78">
        <v>5.1855950000000002</v>
      </c>
      <c r="R131" s="78">
        <v>5.2535429999999996</v>
      </c>
      <c r="S131" s="78">
        <v>5.2970860000000002</v>
      </c>
      <c r="T131" s="78">
        <v>5.3496269999999999</v>
      </c>
      <c r="U131" s="78">
        <v>5.4001080000000004</v>
      </c>
      <c r="V131" s="78">
        <v>5.4271430000000001</v>
      </c>
      <c r="W131" s="78">
        <v>5.4364999999999997</v>
      </c>
      <c r="X131" s="78">
        <v>5.4613399999999999</v>
      </c>
      <c r="Y131" s="78">
        <v>5.5141559999999998</v>
      </c>
      <c r="Z131" s="78">
        <v>5.5571599999999997</v>
      </c>
      <c r="AA131" s="78">
        <v>5.5810829999999996</v>
      </c>
      <c r="AB131" s="78">
        <v>5.6185590000000003</v>
      </c>
      <c r="AC131" s="78">
        <v>5.6509840000000002</v>
      </c>
      <c r="AD131" s="78">
        <v>5.6851950000000002</v>
      </c>
      <c r="AE131" s="78">
        <v>5.7209849999999998</v>
      </c>
      <c r="AF131" s="78">
        <v>5.7873080000000003</v>
      </c>
      <c r="AG131" s="78">
        <v>5.8441359999999998</v>
      </c>
      <c r="AH131" s="79">
        <v>1.481E-2</v>
      </c>
    </row>
    <row r="132" spans="1:34" ht="15" customHeight="1">
      <c r="A132" s="66" t="s">
        <v>134</v>
      </c>
      <c r="B132" s="77" t="s">
        <v>397</v>
      </c>
      <c r="C132" s="78">
        <v>15.234125000000001</v>
      </c>
      <c r="D132" s="78">
        <v>15.931428</v>
      </c>
      <c r="E132" s="78">
        <v>15.93966</v>
      </c>
      <c r="F132" s="78">
        <v>15.947531</v>
      </c>
      <c r="G132" s="78">
        <v>15.899977</v>
      </c>
      <c r="H132" s="78">
        <v>15.828621999999999</v>
      </c>
      <c r="I132" s="78">
        <v>15.729457</v>
      </c>
      <c r="J132" s="78">
        <v>15.625776</v>
      </c>
      <c r="K132" s="78">
        <v>15.525605000000001</v>
      </c>
      <c r="L132" s="78">
        <v>15.416259999999999</v>
      </c>
      <c r="M132" s="78">
        <v>15.320665999999999</v>
      </c>
      <c r="N132" s="78">
        <v>15.230912</v>
      </c>
      <c r="O132" s="78">
        <v>15.148534</v>
      </c>
      <c r="P132" s="78">
        <v>15.089048</v>
      </c>
      <c r="Q132" s="78">
        <v>15.045040999999999</v>
      </c>
      <c r="R132" s="78">
        <v>15.009499999999999</v>
      </c>
      <c r="S132" s="78">
        <v>14.972295000000001</v>
      </c>
      <c r="T132" s="78">
        <v>14.938276</v>
      </c>
      <c r="U132" s="78">
        <v>14.911413</v>
      </c>
      <c r="V132" s="78">
        <v>14.89739</v>
      </c>
      <c r="W132" s="78">
        <v>14.890686000000001</v>
      </c>
      <c r="X132" s="78">
        <v>14.888508</v>
      </c>
      <c r="Y132" s="78">
        <v>14.90217</v>
      </c>
      <c r="Z132" s="78">
        <v>14.927738</v>
      </c>
      <c r="AA132" s="78">
        <v>14.957181</v>
      </c>
      <c r="AB132" s="78">
        <v>14.984838999999999</v>
      </c>
      <c r="AC132" s="78">
        <v>15.015745000000001</v>
      </c>
      <c r="AD132" s="78">
        <v>15.049625000000001</v>
      </c>
      <c r="AE132" s="78">
        <v>15.090983</v>
      </c>
      <c r="AF132" s="78">
        <v>15.140309999999999</v>
      </c>
      <c r="AG132" s="78">
        <v>15.190861</v>
      </c>
      <c r="AH132" s="79">
        <v>-9.5000000000000005E-5</v>
      </c>
    </row>
    <row r="133" spans="1:34" ht="15" customHeight="1">
      <c r="A133" s="66" t="s">
        <v>133</v>
      </c>
      <c r="B133" s="77" t="s">
        <v>405</v>
      </c>
      <c r="C133" s="78">
        <v>3.1355000000000001E-2</v>
      </c>
      <c r="D133" s="78">
        <v>3.2398000000000003E-2</v>
      </c>
      <c r="E133" s="78">
        <v>3.0668999999999998E-2</v>
      </c>
      <c r="F133" s="78">
        <v>3.1647000000000002E-2</v>
      </c>
      <c r="G133" s="78">
        <v>3.1378999999999997E-2</v>
      </c>
      <c r="H133" s="78">
        <v>3.0842000000000001E-2</v>
      </c>
      <c r="I133" s="78">
        <v>3.0282E-2</v>
      </c>
      <c r="J133" s="78">
        <v>2.9645000000000001E-2</v>
      </c>
      <c r="K133" s="78">
        <v>2.8837000000000002E-2</v>
      </c>
      <c r="L133" s="78">
        <v>2.8178000000000002E-2</v>
      </c>
      <c r="M133" s="78">
        <v>2.7453999999999999E-2</v>
      </c>
      <c r="N133" s="78">
        <v>2.699E-2</v>
      </c>
      <c r="O133" s="78">
        <v>2.6453999999999998E-2</v>
      </c>
      <c r="P133" s="78">
        <v>2.6107999999999999E-2</v>
      </c>
      <c r="Q133" s="78">
        <v>2.5822000000000001E-2</v>
      </c>
      <c r="R133" s="78">
        <v>2.5649999999999999E-2</v>
      </c>
      <c r="S133" s="78">
        <v>2.5522E-2</v>
      </c>
      <c r="T133" s="78">
        <v>2.546E-2</v>
      </c>
      <c r="U133" s="78">
        <v>2.5423000000000001E-2</v>
      </c>
      <c r="V133" s="78">
        <v>2.5565000000000001E-2</v>
      </c>
      <c r="W133" s="78">
        <v>2.5641000000000001E-2</v>
      </c>
      <c r="X133" s="78">
        <v>2.5805000000000002E-2</v>
      </c>
      <c r="Y133" s="78">
        <v>2.6044999999999999E-2</v>
      </c>
      <c r="Z133" s="78">
        <v>2.6329000000000002E-2</v>
      </c>
      <c r="AA133" s="78">
        <v>2.6668000000000001E-2</v>
      </c>
      <c r="AB133" s="78">
        <v>2.7073E-2</v>
      </c>
      <c r="AC133" s="78">
        <v>2.7345000000000001E-2</v>
      </c>
      <c r="AD133" s="78">
        <v>2.7734000000000002E-2</v>
      </c>
      <c r="AE133" s="78">
        <v>2.8129999999999999E-2</v>
      </c>
      <c r="AF133" s="78">
        <v>2.8611999999999999E-2</v>
      </c>
      <c r="AG133" s="78">
        <v>2.9113E-2</v>
      </c>
      <c r="AH133" s="79">
        <v>-2.4689999999999998E-3</v>
      </c>
    </row>
    <row r="134" spans="1:34" ht="15" customHeight="1">
      <c r="A134" s="66" t="s">
        <v>132</v>
      </c>
      <c r="B134" s="77" t="s">
        <v>406</v>
      </c>
      <c r="C134" s="78">
        <v>2.2330719999999999</v>
      </c>
      <c r="D134" s="78">
        <v>2.9344239999999999</v>
      </c>
      <c r="E134" s="78">
        <v>3.2505380000000001</v>
      </c>
      <c r="F134" s="78">
        <v>3.3778540000000001</v>
      </c>
      <c r="G134" s="78">
        <v>3.4427189999999999</v>
      </c>
      <c r="H134" s="78">
        <v>3.5022449999999998</v>
      </c>
      <c r="I134" s="78">
        <v>3.5207999999999999</v>
      </c>
      <c r="J134" s="78">
        <v>3.5370469999999998</v>
      </c>
      <c r="K134" s="78">
        <v>3.5669089999999999</v>
      </c>
      <c r="L134" s="78">
        <v>3.5886909999999999</v>
      </c>
      <c r="M134" s="78">
        <v>3.618754</v>
      </c>
      <c r="N134" s="78">
        <v>3.6572450000000001</v>
      </c>
      <c r="O134" s="78">
        <v>3.7049289999999999</v>
      </c>
      <c r="P134" s="78">
        <v>3.7548010000000001</v>
      </c>
      <c r="Q134" s="78">
        <v>3.8050299999999999</v>
      </c>
      <c r="R134" s="78">
        <v>3.8543940000000001</v>
      </c>
      <c r="S134" s="78">
        <v>3.8927480000000001</v>
      </c>
      <c r="T134" s="78">
        <v>3.9264860000000001</v>
      </c>
      <c r="U134" s="78">
        <v>3.9646300000000001</v>
      </c>
      <c r="V134" s="78">
        <v>4.0043220000000002</v>
      </c>
      <c r="W134" s="78">
        <v>4.0512829999999997</v>
      </c>
      <c r="X134" s="78">
        <v>4.0972629999999999</v>
      </c>
      <c r="Y134" s="78">
        <v>4.1492950000000004</v>
      </c>
      <c r="Z134" s="78">
        <v>4.2031679999999998</v>
      </c>
      <c r="AA134" s="78">
        <v>4.2600189999999998</v>
      </c>
      <c r="AB134" s="78">
        <v>4.3130389999999998</v>
      </c>
      <c r="AC134" s="78">
        <v>4.3635950000000001</v>
      </c>
      <c r="AD134" s="78">
        <v>4.4092380000000002</v>
      </c>
      <c r="AE134" s="78">
        <v>4.4514110000000002</v>
      </c>
      <c r="AF134" s="78">
        <v>4.4901220000000004</v>
      </c>
      <c r="AG134" s="78">
        <v>4.5291499999999996</v>
      </c>
      <c r="AH134" s="79">
        <v>2.3852000000000002E-2</v>
      </c>
    </row>
    <row r="135" spans="1:34" ht="15" customHeight="1">
      <c r="A135" s="66" t="s">
        <v>131</v>
      </c>
      <c r="B135" s="77" t="s">
        <v>410</v>
      </c>
      <c r="C135" s="78">
        <v>2.9529999999999999E-3</v>
      </c>
      <c r="D135" s="78">
        <v>3.1229999999999999E-3</v>
      </c>
      <c r="E135" s="78">
        <v>3.14E-3</v>
      </c>
      <c r="F135" s="78">
        <v>3.2190000000000001E-3</v>
      </c>
      <c r="G135" s="78">
        <v>3.2009999999999999E-3</v>
      </c>
      <c r="H135" s="78">
        <v>3.2699999999999999E-3</v>
      </c>
      <c r="I135" s="78">
        <v>3.1670000000000001E-3</v>
      </c>
      <c r="J135" s="78">
        <v>3.1229999999999999E-3</v>
      </c>
      <c r="K135" s="78">
        <v>3.0100000000000001E-3</v>
      </c>
      <c r="L135" s="78">
        <v>2.9640000000000001E-3</v>
      </c>
      <c r="M135" s="78">
        <v>2.856E-3</v>
      </c>
      <c r="N135" s="78">
        <v>2.8140000000000001E-3</v>
      </c>
      <c r="O135" s="78">
        <v>2.7590000000000002E-3</v>
      </c>
      <c r="P135" s="78">
        <v>2.7299999999999998E-3</v>
      </c>
      <c r="Q135" s="78">
        <v>2.7079999999999999E-3</v>
      </c>
      <c r="R135" s="78">
        <v>2.6909999999999998E-3</v>
      </c>
      <c r="S135" s="78">
        <v>2.6689999999999999E-3</v>
      </c>
      <c r="T135" s="78">
        <v>2.6319999999999998E-3</v>
      </c>
      <c r="U135" s="78">
        <v>2.594E-3</v>
      </c>
      <c r="V135" s="78">
        <v>2.5899999999999999E-3</v>
      </c>
      <c r="W135" s="78">
        <v>2.5400000000000002E-3</v>
      </c>
      <c r="X135" s="78">
        <v>2.5089999999999999E-3</v>
      </c>
      <c r="Y135" s="78">
        <v>2.4880000000000002E-3</v>
      </c>
      <c r="Z135" s="78">
        <v>2.4459999999999998E-3</v>
      </c>
      <c r="AA135" s="78">
        <v>2.4429999999999999E-3</v>
      </c>
      <c r="AB135" s="78">
        <v>2.431E-3</v>
      </c>
      <c r="AC135" s="78">
        <v>2.3990000000000001E-3</v>
      </c>
      <c r="AD135" s="78">
        <v>2.385E-3</v>
      </c>
      <c r="AE135" s="78">
        <v>2.3890000000000001E-3</v>
      </c>
      <c r="AF135" s="78">
        <v>2.3770000000000002E-3</v>
      </c>
      <c r="AG135" s="78">
        <v>2.3730000000000001E-3</v>
      </c>
      <c r="AH135" s="79">
        <v>-7.2589999999999998E-3</v>
      </c>
    </row>
    <row r="136" spans="1:34" ht="15" customHeight="1">
      <c r="A136" s="66" t="s">
        <v>130</v>
      </c>
      <c r="B136" s="77" t="s">
        <v>395</v>
      </c>
      <c r="C136" s="78">
        <v>7.8405389999999997</v>
      </c>
      <c r="D136" s="78">
        <v>8.0546620000000004</v>
      </c>
      <c r="E136" s="78">
        <v>8.1403789999999994</v>
      </c>
      <c r="F136" s="78">
        <v>8.1592990000000007</v>
      </c>
      <c r="G136" s="78">
        <v>8.1899149999999992</v>
      </c>
      <c r="H136" s="78">
        <v>8.2631859999999993</v>
      </c>
      <c r="I136" s="78">
        <v>8.2568619999999999</v>
      </c>
      <c r="J136" s="78">
        <v>8.2389100000000006</v>
      </c>
      <c r="K136" s="78">
        <v>8.2021529999999991</v>
      </c>
      <c r="L136" s="78">
        <v>8.1643919999999994</v>
      </c>
      <c r="M136" s="78">
        <v>8.1094460000000002</v>
      </c>
      <c r="N136" s="78">
        <v>8.0948229999999999</v>
      </c>
      <c r="O136" s="78">
        <v>8.0595470000000002</v>
      </c>
      <c r="P136" s="78">
        <v>8.0324360000000006</v>
      </c>
      <c r="Q136" s="78">
        <v>8.0177669999999992</v>
      </c>
      <c r="R136" s="78">
        <v>8.0087200000000003</v>
      </c>
      <c r="S136" s="78">
        <v>7.9948399999999999</v>
      </c>
      <c r="T136" s="78">
        <v>7.9799009999999999</v>
      </c>
      <c r="U136" s="78">
        <v>7.9789440000000003</v>
      </c>
      <c r="V136" s="78">
        <v>7.9823969999999997</v>
      </c>
      <c r="W136" s="78">
        <v>7.9857659999999999</v>
      </c>
      <c r="X136" s="78">
        <v>7.9926399999999997</v>
      </c>
      <c r="Y136" s="78">
        <v>8.0361980000000006</v>
      </c>
      <c r="Z136" s="78">
        <v>8.0742039999999999</v>
      </c>
      <c r="AA136" s="78">
        <v>8.1172850000000007</v>
      </c>
      <c r="AB136" s="78">
        <v>8.1460749999999997</v>
      </c>
      <c r="AC136" s="78">
        <v>8.1839169999999992</v>
      </c>
      <c r="AD136" s="78">
        <v>8.2172140000000002</v>
      </c>
      <c r="AE136" s="78">
        <v>8.2568490000000008</v>
      </c>
      <c r="AF136" s="78">
        <v>8.2995330000000003</v>
      </c>
      <c r="AG136" s="78">
        <v>8.3455589999999997</v>
      </c>
      <c r="AH136" s="79">
        <v>2.0830000000000002E-3</v>
      </c>
    </row>
    <row r="137" spans="1:34" ht="15" customHeight="1">
      <c r="A137" s="66" t="s">
        <v>129</v>
      </c>
      <c r="B137" s="77" t="s">
        <v>9</v>
      </c>
      <c r="C137" s="78">
        <v>0.54432899999999995</v>
      </c>
      <c r="D137" s="78">
        <v>0.56760699999999997</v>
      </c>
      <c r="E137" s="78">
        <v>0.79312400000000005</v>
      </c>
      <c r="F137" s="78">
        <v>0.78322199999999997</v>
      </c>
      <c r="G137" s="78">
        <v>0.76578199999999996</v>
      </c>
      <c r="H137" s="78">
        <v>0.67951899999999998</v>
      </c>
      <c r="I137" s="78">
        <v>0.678786</v>
      </c>
      <c r="J137" s="78">
        <v>0.64690700000000001</v>
      </c>
      <c r="K137" s="78">
        <v>0.64060600000000001</v>
      </c>
      <c r="L137" s="78">
        <v>0.63461699999999999</v>
      </c>
      <c r="M137" s="78">
        <v>0.67796999999999996</v>
      </c>
      <c r="N137" s="78">
        <v>0.63837699999999997</v>
      </c>
      <c r="O137" s="78">
        <v>0.63547799999999999</v>
      </c>
      <c r="P137" s="78">
        <v>0.63193900000000003</v>
      </c>
      <c r="Q137" s="78">
        <v>0.62876600000000005</v>
      </c>
      <c r="R137" s="78">
        <v>0.62504700000000002</v>
      </c>
      <c r="S137" s="78">
        <v>0.62174499999999999</v>
      </c>
      <c r="T137" s="78">
        <v>0.62441199999999997</v>
      </c>
      <c r="U137" s="78">
        <v>0.61659399999999998</v>
      </c>
      <c r="V137" s="78">
        <v>0.61581300000000005</v>
      </c>
      <c r="W137" s="78">
        <v>0.59089100000000006</v>
      </c>
      <c r="X137" s="78">
        <v>0.60534399999999999</v>
      </c>
      <c r="Y137" s="78">
        <v>0.57568799999999998</v>
      </c>
      <c r="Z137" s="78">
        <v>0.57277900000000004</v>
      </c>
      <c r="AA137" s="78">
        <v>0.55381499999999995</v>
      </c>
      <c r="AB137" s="78">
        <v>0.56240199999999996</v>
      </c>
      <c r="AC137" s="78">
        <v>0.54813900000000004</v>
      </c>
      <c r="AD137" s="78">
        <v>0.53993899999999995</v>
      </c>
      <c r="AE137" s="78">
        <v>0.537663</v>
      </c>
      <c r="AF137" s="78">
        <v>0.53686999999999996</v>
      </c>
      <c r="AG137" s="78">
        <v>0.53361099999999995</v>
      </c>
      <c r="AH137" s="79">
        <v>-6.6299999999999996E-4</v>
      </c>
    </row>
    <row r="138" spans="1:34" ht="15" customHeight="1">
      <c r="A138" s="66" t="s">
        <v>128</v>
      </c>
      <c r="B138" s="77" t="s">
        <v>42</v>
      </c>
      <c r="C138" s="78">
        <v>0.58092500000000002</v>
      </c>
      <c r="D138" s="78">
        <v>0.60737300000000005</v>
      </c>
      <c r="E138" s="78">
        <v>0.64119300000000001</v>
      </c>
      <c r="F138" s="78">
        <v>0.64207400000000003</v>
      </c>
      <c r="G138" s="78">
        <v>0.64420200000000005</v>
      </c>
      <c r="H138" s="78">
        <v>0.64595999999999998</v>
      </c>
      <c r="I138" s="78">
        <v>0.64704899999999999</v>
      </c>
      <c r="J138" s="78">
        <v>0.64783100000000005</v>
      </c>
      <c r="K138" s="78">
        <v>0.64876900000000004</v>
      </c>
      <c r="L138" s="78">
        <v>0.64976400000000001</v>
      </c>
      <c r="M138" s="78">
        <v>0.65099600000000002</v>
      </c>
      <c r="N138" s="78">
        <v>0.65211300000000005</v>
      </c>
      <c r="O138" s="78">
        <v>0.65287300000000004</v>
      </c>
      <c r="P138" s="78">
        <v>0.65375799999999995</v>
      </c>
      <c r="Q138" s="78">
        <v>0.65477099999999999</v>
      </c>
      <c r="R138" s="78">
        <v>0.65575600000000001</v>
      </c>
      <c r="S138" s="78">
        <v>0.65636799999999995</v>
      </c>
      <c r="T138" s="78">
        <v>0.65710500000000005</v>
      </c>
      <c r="U138" s="78">
        <v>0.65780099999999997</v>
      </c>
      <c r="V138" s="78">
        <v>0.65814600000000001</v>
      </c>
      <c r="W138" s="78">
        <v>0.65824199999999999</v>
      </c>
      <c r="X138" s="78">
        <v>0.658551</v>
      </c>
      <c r="Y138" s="78">
        <v>0.65925299999999998</v>
      </c>
      <c r="Z138" s="78">
        <v>0.65980399999999995</v>
      </c>
      <c r="AA138" s="78">
        <v>0.66007499999999997</v>
      </c>
      <c r="AB138" s="78">
        <v>0.66052699999999998</v>
      </c>
      <c r="AC138" s="78">
        <v>0.660914</v>
      </c>
      <c r="AD138" s="78">
        <v>0.66132500000000005</v>
      </c>
      <c r="AE138" s="78">
        <v>0.661748</v>
      </c>
      <c r="AF138" s="78">
        <v>0.662582</v>
      </c>
      <c r="AG138" s="78">
        <v>0.66327400000000003</v>
      </c>
      <c r="AH138" s="79">
        <v>4.4289999999999998E-3</v>
      </c>
    </row>
    <row r="139" spans="1:34" ht="15" customHeight="1">
      <c r="A139" s="66" t="s">
        <v>127</v>
      </c>
      <c r="B139" s="77" t="s">
        <v>411</v>
      </c>
      <c r="C139" s="78">
        <v>3.3536030000000001</v>
      </c>
      <c r="D139" s="78">
        <v>3.420051</v>
      </c>
      <c r="E139" s="78">
        <v>3.4226670000000001</v>
      </c>
      <c r="F139" s="78">
        <v>3.4314339999999999</v>
      </c>
      <c r="G139" s="78">
        <v>3.4119929999999998</v>
      </c>
      <c r="H139" s="78">
        <v>3.4417909999999998</v>
      </c>
      <c r="I139" s="78">
        <v>3.4613879999999999</v>
      </c>
      <c r="J139" s="78">
        <v>3.4875989999999999</v>
      </c>
      <c r="K139" s="78">
        <v>3.5159379999999998</v>
      </c>
      <c r="L139" s="78">
        <v>3.5476489999999998</v>
      </c>
      <c r="M139" s="78">
        <v>3.5652710000000001</v>
      </c>
      <c r="N139" s="78">
        <v>3.5896509999999999</v>
      </c>
      <c r="O139" s="78">
        <v>3.6111900000000001</v>
      </c>
      <c r="P139" s="78">
        <v>3.6266050000000001</v>
      </c>
      <c r="Q139" s="78">
        <v>3.6606079999999999</v>
      </c>
      <c r="R139" s="78">
        <v>3.6776049999999998</v>
      </c>
      <c r="S139" s="78">
        <v>3.7095750000000001</v>
      </c>
      <c r="T139" s="78">
        <v>3.7422740000000001</v>
      </c>
      <c r="U139" s="78">
        <v>3.7546520000000001</v>
      </c>
      <c r="V139" s="78">
        <v>3.7688869999999999</v>
      </c>
      <c r="W139" s="78">
        <v>3.7693479999999999</v>
      </c>
      <c r="X139" s="78">
        <v>3.7811819999999998</v>
      </c>
      <c r="Y139" s="78">
        <v>3.7915390000000002</v>
      </c>
      <c r="Z139" s="78">
        <v>3.7903180000000001</v>
      </c>
      <c r="AA139" s="78">
        <v>3.8041469999999999</v>
      </c>
      <c r="AB139" s="78">
        <v>3.8322560000000001</v>
      </c>
      <c r="AC139" s="78">
        <v>3.8388409999999999</v>
      </c>
      <c r="AD139" s="78">
        <v>3.8666179999999999</v>
      </c>
      <c r="AE139" s="78">
        <v>3.9035660000000001</v>
      </c>
      <c r="AF139" s="78">
        <v>3.9270510000000001</v>
      </c>
      <c r="AG139" s="78">
        <v>3.9679820000000001</v>
      </c>
      <c r="AH139" s="79">
        <v>5.6230000000000004E-3</v>
      </c>
    </row>
    <row r="140" spans="1:34" ht="15" customHeight="1">
      <c r="A140" s="66" t="s">
        <v>126</v>
      </c>
      <c r="B140" s="77" t="s">
        <v>37</v>
      </c>
      <c r="C140" s="78">
        <v>33.549446000000003</v>
      </c>
      <c r="D140" s="78">
        <v>35.556064999999997</v>
      </c>
      <c r="E140" s="78">
        <v>36.490890999999998</v>
      </c>
      <c r="F140" s="78">
        <v>36.767001999999998</v>
      </c>
      <c r="G140" s="78">
        <v>36.894142000000002</v>
      </c>
      <c r="H140" s="78">
        <v>37.000064999999999</v>
      </c>
      <c r="I140" s="78">
        <v>36.995781000000001</v>
      </c>
      <c r="J140" s="78">
        <v>36.931938000000002</v>
      </c>
      <c r="K140" s="78">
        <v>36.903244000000001</v>
      </c>
      <c r="L140" s="78">
        <v>36.865226999999997</v>
      </c>
      <c r="M140" s="78">
        <v>36.883018</v>
      </c>
      <c r="N140" s="78">
        <v>36.874088</v>
      </c>
      <c r="O140" s="78">
        <v>36.873806000000002</v>
      </c>
      <c r="P140" s="78">
        <v>36.908512000000002</v>
      </c>
      <c r="Q140" s="78">
        <v>37.000281999999999</v>
      </c>
      <c r="R140" s="78">
        <v>37.087257000000001</v>
      </c>
      <c r="S140" s="78">
        <v>37.147326999999997</v>
      </c>
      <c r="T140" s="78">
        <v>37.220714999999998</v>
      </c>
      <c r="U140" s="78">
        <v>37.286743000000001</v>
      </c>
      <c r="V140" s="78">
        <v>37.356689000000003</v>
      </c>
      <c r="W140" s="78">
        <v>37.385258</v>
      </c>
      <c r="X140" s="78">
        <v>37.487335000000002</v>
      </c>
      <c r="Y140" s="78">
        <v>37.630786999999998</v>
      </c>
      <c r="Z140" s="78">
        <v>37.787616999999997</v>
      </c>
      <c r="AA140" s="78">
        <v>37.936047000000002</v>
      </c>
      <c r="AB140" s="78">
        <v>38.120128999999999</v>
      </c>
      <c r="AC140" s="78">
        <v>38.264533999999998</v>
      </c>
      <c r="AD140" s="78">
        <v>38.431541000000003</v>
      </c>
      <c r="AE140" s="78">
        <v>38.625591</v>
      </c>
      <c r="AF140" s="78">
        <v>38.846153000000001</v>
      </c>
      <c r="AG140" s="78">
        <v>39.076946</v>
      </c>
      <c r="AH140" s="79">
        <v>5.097E-3</v>
      </c>
    </row>
    <row r="141" spans="1:34" ht="15" customHeight="1">
      <c r="A141" s="66" t="s">
        <v>125</v>
      </c>
      <c r="B141" s="77" t="s">
        <v>5</v>
      </c>
      <c r="C141" s="78">
        <v>28.963225999999999</v>
      </c>
      <c r="D141" s="78">
        <v>26.979181000000001</v>
      </c>
      <c r="E141" s="78">
        <v>27.089409</v>
      </c>
      <c r="F141" s="78">
        <v>27.819479000000001</v>
      </c>
      <c r="G141" s="78">
        <v>28.023928000000002</v>
      </c>
      <c r="H141" s="78">
        <v>28.644880000000001</v>
      </c>
      <c r="I141" s="78">
        <v>28.909727</v>
      </c>
      <c r="J141" s="78">
        <v>28.917055000000001</v>
      </c>
      <c r="K141" s="78">
        <v>28.777256000000001</v>
      </c>
      <c r="L141" s="78">
        <v>28.784502</v>
      </c>
      <c r="M141" s="78">
        <v>28.613054000000002</v>
      </c>
      <c r="N141" s="78">
        <v>28.724262</v>
      </c>
      <c r="O141" s="78">
        <v>28.763812999999999</v>
      </c>
      <c r="P141" s="78">
        <v>28.802637000000001</v>
      </c>
      <c r="Q141" s="78">
        <v>28.912023999999999</v>
      </c>
      <c r="R141" s="78">
        <v>28.904191999999998</v>
      </c>
      <c r="S141" s="78">
        <v>29.034779</v>
      </c>
      <c r="T141" s="78">
        <v>29.25543</v>
      </c>
      <c r="U141" s="78">
        <v>29.561582999999999</v>
      </c>
      <c r="V141" s="78">
        <v>29.848227999999999</v>
      </c>
      <c r="W141" s="78">
        <v>30.135839000000001</v>
      </c>
      <c r="X141" s="78">
        <v>30.321161</v>
      </c>
      <c r="Y141" s="78">
        <v>30.636579999999999</v>
      </c>
      <c r="Z141" s="78">
        <v>31.000692000000001</v>
      </c>
      <c r="AA141" s="78">
        <v>31.272690000000001</v>
      </c>
      <c r="AB141" s="78">
        <v>31.518488000000001</v>
      </c>
      <c r="AC141" s="78">
        <v>31.721222000000001</v>
      </c>
      <c r="AD141" s="78">
        <v>31.930046000000001</v>
      </c>
      <c r="AE141" s="78">
        <v>32.178660999999998</v>
      </c>
      <c r="AF141" s="78">
        <v>32.443793999999997</v>
      </c>
      <c r="AG141" s="78">
        <v>32.760447999999997</v>
      </c>
      <c r="AH141" s="79">
        <v>4.1149999999999997E-3</v>
      </c>
    </row>
    <row r="142" spans="1:34" ht="15" customHeight="1">
      <c r="A142" s="66" t="s">
        <v>124</v>
      </c>
      <c r="B142" s="77" t="s">
        <v>43</v>
      </c>
      <c r="C142" s="78">
        <v>0</v>
      </c>
      <c r="D142" s="78">
        <v>0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  <c r="AF142" s="78">
        <v>0</v>
      </c>
      <c r="AG142" s="78">
        <v>0</v>
      </c>
      <c r="AH142" s="79" t="s">
        <v>678</v>
      </c>
    </row>
    <row r="143" spans="1:34" ht="15" customHeight="1">
      <c r="A143" s="66" t="s">
        <v>123</v>
      </c>
      <c r="B143" s="77" t="s">
        <v>402</v>
      </c>
      <c r="C143" s="78">
        <v>1.865005</v>
      </c>
      <c r="D143" s="78">
        <v>1.807725</v>
      </c>
      <c r="E143" s="78">
        <v>1.880965</v>
      </c>
      <c r="F143" s="78">
        <v>1.9408570000000001</v>
      </c>
      <c r="G143" s="78">
        <v>1.9565490000000001</v>
      </c>
      <c r="H143" s="78">
        <v>2.009153</v>
      </c>
      <c r="I143" s="78">
        <v>2.0434899999999998</v>
      </c>
      <c r="J143" s="78">
        <v>2.0588169999999999</v>
      </c>
      <c r="K143" s="78">
        <v>2.077655</v>
      </c>
      <c r="L143" s="78">
        <v>2.095453</v>
      </c>
      <c r="M143" s="78">
        <v>2.1270380000000002</v>
      </c>
      <c r="N143" s="78">
        <v>2.1532659999999999</v>
      </c>
      <c r="O143" s="78">
        <v>2.1734019999999998</v>
      </c>
      <c r="P143" s="78">
        <v>2.2095530000000001</v>
      </c>
      <c r="Q143" s="78">
        <v>2.2339820000000001</v>
      </c>
      <c r="R143" s="78">
        <v>2.2352430000000001</v>
      </c>
      <c r="S143" s="78">
        <v>2.2360989999999998</v>
      </c>
      <c r="T143" s="78">
        <v>2.2449379999999999</v>
      </c>
      <c r="U143" s="78">
        <v>2.2523170000000001</v>
      </c>
      <c r="V143" s="78">
        <v>2.2709450000000002</v>
      </c>
      <c r="W143" s="78">
        <v>2.2919559999999999</v>
      </c>
      <c r="X143" s="78">
        <v>2.306597</v>
      </c>
      <c r="Y143" s="78">
        <v>2.3343180000000001</v>
      </c>
      <c r="Z143" s="78">
        <v>2.374781</v>
      </c>
      <c r="AA143" s="78">
        <v>2.3952939999999998</v>
      </c>
      <c r="AB143" s="78">
        <v>2.3954260000000001</v>
      </c>
      <c r="AC143" s="78">
        <v>2.4161999999999999</v>
      </c>
      <c r="AD143" s="78">
        <v>2.424982</v>
      </c>
      <c r="AE143" s="78">
        <v>2.4366409999999998</v>
      </c>
      <c r="AF143" s="78">
        <v>2.4378600000000001</v>
      </c>
      <c r="AG143" s="78">
        <v>2.4408089999999998</v>
      </c>
      <c r="AH143" s="79">
        <v>9.0089999999999996E-3</v>
      </c>
    </row>
    <row r="144" spans="1:34" ht="15" customHeight="1">
      <c r="A144" s="66" t="s">
        <v>122</v>
      </c>
      <c r="B144" s="77" t="s">
        <v>403</v>
      </c>
      <c r="C144" s="78">
        <v>0.35997099999999999</v>
      </c>
      <c r="D144" s="78">
        <v>0.495002</v>
      </c>
      <c r="E144" s="78">
        <v>0.48645500000000003</v>
      </c>
      <c r="F144" s="78">
        <v>0.49248599999999998</v>
      </c>
      <c r="G144" s="78">
        <v>0.55064999999999997</v>
      </c>
      <c r="H144" s="78">
        <v>0.63718900000000001</v>
      </c>
      <c r="I144" s="78">
        <v>0.68829200000000001</v>
      </c>
      <c r="J144" s="78">
        <v>0.68829200000000001</v>
      </c>
      <c r="K144" s="78">
        <v>0.70573300000000005</v>
      </c>
      <c r="L144" s="78">
        <v>0.73495699999999997</v>
      </c>
      <c r="M144" s="78">
        <v>0.76606700000000005</v>
      </c>
      <c r="N144" s="78">
        <v>0.78162200000000004</v>
      </c>
      <c r="O144" s="78">
        <v>0.78350799999999998</v>
      </c>
      <c r="P144" s="78">
        <v>0.78162200000000004</v>
      </c>
      <c r="Q144" s="78">
        <v>0.78162200000000004</v>
      </c>
      <c r="R144" s="78">
        <v>0.78162200000000004</v>
      </c>
      <c r="S144" s="78">
        <v>0.78350799999999998</v>
      </c>
      <c r="T144" s="78">
        <v>0.78162200000000004</v>
      </c>
      <c r="U144" s="78">
        <v>0.78162200000000004</v>
      </c>
      <c r="V144" s="78">
        <v>0.78162200000000004</v>
      </c>
      <c r="W144" s="78">
        <v>0.78350799999999998</v>
      </c>
      <c r="X144" s="78">
        <v>0.78162200000000004</v>
      </c>
      <c r="Y144" s="78">
        <v>0.78162200000000004</v>
      </c>
      <c r="Z144" s="78">
        <v>0.78162200000000004</v>
      </c>
      <c r="AA144" s="78">
        <v>0.78350799999999998</v>
      </c>
      <c r="AB144" s="78">
        <v>0.78162200000000004</v>
      </c>
      <c r="AC144" s="78">
        <v>0.78162200000000004</v>
      </c>
      <c r="AD144" s="78">
        <v>0.78162200000000004</v>
      </c>
      <c r="AE144" s="78">
        <v>0.78350799999999998</v>
      </c>
      <c r="AF144" s="78">
        <v>0.78162200000000004</v>
      </c>
      <c r="AG144" s="78">
        <v>0.78162200000000004</v>
      </c>
      <c r="AH144" s="79">
        <v>2.6182E-2</v>
      </c>
    </row>
    <row r="145" spans="1:34" ht="15" customHeight="1">
      <c r="A145" s="66" t="s">
        <v>121</v>
      </c>
      <c r="B145" s="77" t="s">
        <v>370</v>
      </c>
      <c r="C145" s="78">
        <v>0.70627899999999999</v>
      </c>
      <c r="D145" s="78">
        <v>0.76189300000000004</v>
      </c>
      <c r="E145" s="78">
        <v>0.75658300000000001</v>
      </c>
      <c r="F145" s="78">
        <v>0.71793899999999999</v>
      </c>
      <c r="G145" s="78">
        <v>0.68035800000000002</v>
      </c>
      <c r="H145" s="78">
        <v>0.66490400000000005</v>
      </c>
      <c r="I145" s="78">
        <v>0.62340399999999996</v>
      </c>
      <c r="J145" s="78">
        <v>0.61793200000000004</v>
      </c>
      <c r="K145" s="78">
        <v>0.61683600000000005</v>
      </c>
      <c r="L145" s="78">
        <v>0.61629</v>
      </c>
      <c r="M145" s="78">
        <v>0.61148100000000005</v>
      </c>
      <c r="N145" s="78">
        <v>0.612707</v>
      </c>
      <c r="O145" s="78">
        <v>0.61787099999999995</v>
      </c>
      <c r="P145" s="78">
        <v>0.62041199999999996</v>
      </c>
      <c r="Q145" s="78">
        <v>0.62257700000000005</v>
      </c>
      <c r="R145" s="78">
        <v>0.62744299999999997</v>
      </c>
      <c r="S145" s="78">
        <v>0.63063599999999997</v>
      </c>
      <c r="T145" s="78">
        <v>0.63487499999999997</v>
      </c>
      <c r="U145" s="78">
        <v>0.63971</v>
      </c>
      <c r="V145" s="78">
        <v>0.64397499999999996</v>
      </c>
      <c r="W145" s="78">
        <v>0.65073599999999998</v>
      </c>
      <c r="X145" s="78">
        <v>0.654636</v>
      </c>
      <c r="Y145" s="78">
        <v>0.66025900000000004</v>
      </c>
      <c r="Z145" s="78">
        <v>0.66815400000000003</v>
      </c>
      <c r="AA145" s="78">
        <v>0.67605199999999999</v>
      </c>
      <c r="AB145" s="78">
        <v>0.68138500000000002</v>
      </c>
      <c r="AC145" s="78">
        <v>0.68932599999999999</v>
      </c>
      <c r="AD145" s="78">
        <v>0.69373600000000002</v>
      </c>
      <c r="AE145" s="78">
        <v>0.69961600000000002</v>
      </c>
      <c r="AF145" s="78">
        <v>0.70664700000000003</v>
      </c>
      <c r="AG145" s="78">
        <v>0.71458900000000003</v>
      </c>
      <c r="AH145" s="79">
        <v>3.8999999999999999E-4</v>
      </c>
    </row>
    <row r="146" spans="1:34" ht="15" customHeight="1">
      <c r="A146" s="66" t="s">
        <v>120</v>
      </c>
      <c r="B146" s="77" t="s">
        <v>44</v>
      </c>
      <c r="C146" s="78">
        <v>31.894480000000001</v>
      </c>
      <c r="D146" s="78">
        <v>30.043801999999999</v>
      </c>
      <c r="E146" s="78">
        <v>30.213408999999999</v>
      </c>
      <c r="F146" s="78">
        <v>30.970762000000001</v>
      </c>
      <c r="G146" s="78">
        <v>31.211485</v>
      </c>
      <c r="H146" s="78">
        <v>31.956126999999999</v>
      </c>
      <c r="I146" s="78">
        <v>32.264912000000002</v>
      </c>
      <c r="J146" s="78">
        <v>32.282097</v>
      </c>
      <c r="K146" s="78">
        <v>32.177478999999998</v>
      </c>
      <c r="L146" s="78">
        <v>32.231200999999999</v>
      </c>
      <c r="M146" s="78">
        <v>32.117640999999999</v>
      </c>
      <c r="N146" s="78">
        <v>32.271853999999998</v>
      </c>
      <c r="O146" s="78">
        <v>32.338596000000003</v>
      </c>
      <c r="P146" s="78">
        <v>32.414223</v>
      </c>
      <c r="Q146" s="78">
        <v>32.550204999999998</v>
      </c>
      <c r="R146" s="78">
        <v>32.548499999999997</v>
      </c>
      <c r="S146" s="78">
        <v>32.685020000000002</v>
      </c>
      <c r="T146" s="78">
        <v>32.916865999999999</v>
      </c>
      <c r="U146" s="78">
        <v>33.235228999999997</v>
      </c>
      <c r="V146" s="78">
        <v>33.544769000000002</v>
      </c>
      <c r="W146" s="78">
        <v>33.862037999999998</v>
      </c>
      <c r="X146" s="78">
        <v>34.064017999999997</v>
      </c>
      <c r="Y146" s="78">
        <v>34.412776999999998</v>
      </c>
      <c r="Z146" s="78">
        <v>34.825252999999996</v>
      </c>
      <c r="AA146" s="78">
        <v>35.127544</v>
      </c>
      <c r="AB146" s="78">
        <v>35.376922999999998</v>
      </c>
      <c r="AC146" s="78">
        <v>35.608372000000003</v>
      </c>
      <c r="AD146" s="78">
        <v>35.830390999999999</v>
      </c>
      <c r="AE146" s="78">
        <v>36.098427000000001</v>
      </c>
      <c r="AF146" s="78">
        <v>36.369923</v>
      </c>
      <c r="AG146" s="78">
        <v>36.697468000000001</v>
      </c>
      <c r="AH146" s="79">
        <v>4.6870000000000002E-3</v>
      </c>
    </row>
    <row r="147" spans="1:34" ht="15" customHeight="1">
      <c r="A147" s="66" t="s">
        <v>119</v>
      </c>
      <c r="B147" s="77" t="s">
        <v>11</v>
      </c>
      <c r="C147" s="78">
        <v>0.47265099999999999</v>
      </c>
      <c r="D147" s="78">
        <v>0.39605299999999999</v>
      </c>
      <c r="E147" s="78">
        <v>0.40934199999999998</v>
      </c>
      <c r="F147" s="78">
        <v>0.49793399999999999</v>
      </c>
      <c r="G147" s="78">
        <v>0.487983</v>
      </c>
      <c r="H147" s="78">
        <v>0.45944400000000002</v>
      </c>
      <c r="I147" s="78">
        <v>0.45657999999999999</v>
      </c>
      <c r="J147" s="78">
        <v>0.44544600000000001</v>
      </c>
      <c r="K147" s="78">
        <v>0.42712099999999997</v>
      </c>
      <c r="L147" s="78">
        <v>0.41013899999999998</v>
      </c>
      <c r="M147" s="78">
        <v>0.40978599999999998</v>
      </c>
      <c r="N147" s="78">
        <v>0.40927799999999998</v>
      </c>
      <c r="O147" s="78">
        <v>0.40397899999999998</v>
      </c>
      <c r="P147" s="78">
        <v>0.39724199999999998</v>
      </c>
      <c r="Q147" s="78">
        <v>0.39794800000000002</v>
      </c>
      <c r="R147" s="78">
        <v>0.39924100000000001</v>
      </c>
      <c r="S147" s="78">
        <v>0.39598800000000001</v>
      </c>
      <c r="T147" s="78">
        <v>0.396254</v>
      </c>
      <c r="U147" s="78">
        <v>0.399368</v>
      </c>
      <c r="V147" s="78">
        <v>0.40063900000000002</v>
      </c>
      <c r="W147" s="78">
        <v>0.39474199999999998</v>
      </c>
      <c r="X147" s="78">
        <v>0.39587</v>
      </c>
      <c r="Y147" s="78">
        <v>0.40470400000000001</v>
      </c>
      <c r="Z147" s="78">
        <v>0.41109699999999999</v>
      </c>
      <c r="AA147" s="78">
        <v>0.40808499999999998</v>
      </c>
      <c r="AB147" s="78">
        <v>0.40725600000000001</v>
      </c>
      <c r="AC147" s="78">
        <v>0.406142</v>
      </c>
      <c r="AD147" s="78">
        <v>0.40423599999999998</v>
      </c>
      <c r="AE147" s="78">
        <v>0.40629199999999999</v>
      </c>
      <c r="AF147" s="78">
        <v>0.404858</v>
      </c>
      <c r="AG147" s="78">
        <v>0.41049099999999999</v>
      </c>
      <c r="AH147" s="79">
        <v>-4.6889999999999996E-3</v>
      </c>
    </row>
    <row r="148" spans="1:34" ht="15" customHeight="1">
      <c r="A148" s="66" t="s">
        <v>118</v>
      </c>
      <c r="B148" s="77" t="s">
        <v>23</v>
      </c>
      <c r="C148" s="78">
        <v>8.5395479999999999</v>
      </c>
      <c r="D148" s="78">
        <v>10.253284000000001</v>
      </c>
      <c r="E148" s="78">
        <v>10.768214</v>
      </c>
      <c r="F148" s="78">
        <v>9.3587530000000001</v>
      </c>
      <c r="G148" s="78">
        <v>8.3800120000000007</v>
      </c>
      <c r="H148" s="78">
        <v>7.3792020000000003</v>
      </c>
      <c r="I148" s="78">
        <v>7.5380409999999998</v>
      </c>
      <c r="J148" s="78">
        <v>7.2833139999999998</v>
      </c>
      <c r="K148" s="78">
        <v>7.3284260000000003</v>
      </c>
      <c r="L148" s="78">
        <v>7.3323349999999996</v>
      </c>
      <c r="M148" s="78">
        <v>7.2267849999999996</v>
      </c>
      <c r="N148" s="78">
        <v>7.0977370000000004</v>
      </c>
      <c r="O148" s="78">
        <v>6.9734410000000002</v>
      </c>
      <c r="P148" s="78">
        <v>6.952979</v>
      </c>
      <c r="Q148" s="78">
        <v>6.9315329999999999</v>
      </c>
      <c r="R148" s="78">
        <v>6.7850710000000003</v>
      </c>
      <c r="S148" s="78">
        <v>6.7740049999999998</v>
      </c>
      <c r="T148" s="78">
        <v>6.6859409999999997</v>
      </c>
      <c r="U148" s="78">
        <v>6.5099460000000002</v>
      </c>
      <c r="V148" s="78">
        <v>6.4571019999999999</v>
      </c>
      <c r="W148" s="78">
        <v>6.439203</v>
      </c>
      <c r="X148" s="78">
        <v>6.404077</v>
      </c>
      <c r="Y148" s="78">
        <v>6.4141069999999996</v>
      </c>
      <c r="Z148" s="78">
        <v>6.3560449999999999</v>
      </c>
      <c r="AA148" s="78">
        <v>6.3199019999999999</v>
      </c>
      <c r="AB148" s="78">
        <v>6.2005119999999998</v>
      </c>
      <c r="AC148" s="78">
        <v>6.1756450000000003</v>
      </c>
      <c r="AD148" s="78">
        <v>6.1680460000000004</v>
      </c>
      <c r="AE148" s="78">
        <v>6.2009499999999997</v>
      </c>
      <c r="AF148" s="78">
        <v>6.225212</v>
      </c>
      <c r="AG148" s="78">
        <v>6.2116480000000003</v>
      </c>
      <c r="AH148" s="79">
        <v>-1.0553E-2</v>
      </c>
    </row>
    <row r="149" spans="1:34" ht="15" customHeight="1">
      <c r="A149" s="66" t="s">
        <v>117</v>
      </c>
      <c r="B149" s="77" t="s">
        <v>45</v>
      </c>
      <c r="C149" s="78">
        <v>0</v>
      </c>
      <c r="D149" s="78">
        <v>0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  <c r="AF149" s="78">
        <v>0</v>
      </c>
      <c r="AG149" s="78">
        <v>0</v>
      </c>
      <c r="AH149" s="79" t="s">
        <v>678</v>
      </c>
    </row>
    <row r="150" spans="1:34" ht="15" customHeight="1">
      <c r="A150" s="66" t="s">
        <v>116</v>
      </c>
      <c r="B150" s="77" t="s">
        <v>46</v>
      </c>
      <c r="C150" s="78">
        <v>-2.4546999999999999E-2</v>
      </c>
      <c r="D150" s="78">
        <v>-2.4834999999999999E-2</v>
      </c>
      <c r="E150" s="78">
        <v>-2.554E-2</v>
      </c>
      <c r="F150" s="78">
        <v>-3.1741999999999999E-2</v>
      </c>
      <c r="G150" s="78">
        <v>-2.4374E-2</v>
      </c>
      <c r="H150" s="78">
        <v>-2.3581999999999999E-2</v>
      </c>
      <c r="I150" s="78">
        <v>-2.3761000000000001E-2</v>
      </c>
      <c r="J150" s="78">
        <v>-2.3547999999999999E-2</v>
      </c>
      <c r="K150" s="78">
        <v>-2.3507E-2</v>
      </c>
      <c r="L150" s="78">
        <v>-2.3259999999999999E-2</v>
      </c>
      <c r="M150" s="78">
        <v>-2.2973E-2</v>
      </c>
      <c r="N150" s="78">
        <v>-2.2726E-2</v>
      </c>
      <c r="O150" s="78">
        <v>-2.2679000000000001E-2</v>
      </c>
      <c r="P150" s="78">
        <v>-2.2606000000000001E-2</v>
      </c>
      <c r="Q150" s="78">
        <v>-2.2516999999999999E-2</v>
      </c>
      <c r="R150" s="78">
        <v>-2.2372E-2</v>
      </c>
      <c r="S150" s="78">
        <v>-2.2432000000000001E-2</v>
      </c>
      <c r="T150" s="78">
        <v>-2.2290000000000001E-2</v>
      </c>
      <c r="U150" s="78">
        <v>-2.1985000000000001E-2</v>
      </c>
      <c r="V150" s="78">
        <v>-2.1854999999999999E-2</v>
      </c>
      <c r="W150" s="78">
        <v>-2.2058999999999999E-2</v>
      </c>
      <c r="X150" s="78">
        <v>-2.1781999999999999E-2</v>
      </c>
      <c r="Y150" s="78">
        <v>-2.1339E-2</v>
      </c>
      <c r="Z150" s="78">
        <v>-2.1006E-2</v>
      </c>
      <c r="AA150" s="78">
        <v>-2.1162E-2</v>
      </c>
      <c r="AB150" s="78">
        <v>-2.0931999999999999E-2</v>
      </c>
      <c r="AC150" s="78">
        <v>-2.0872000000000002E-2</v>
      </c>
      <c r="AD150" s="78">
        <v>-2.0801E-2</v>
      </c>
      <c r="AE150" s="78">
        <v>-2.0572E-2</v>
      </c>
      <c r="AF150" s="78">
        <v>-2.0466999999999999E-2</v>
      </c>
      <c r="AG150" s="78">
        <v>-1.9972E-2</v>
      </c>
      <c r="AH150" s="79">
        <v>-6.8519999999999996E-3</v>
      </c>
    </row>
    <row r="151" spans="1:34" ht="15" customHeight="1">
      <c r="A151" s="66" t="s">
        <v>115</v>
      </c>
      <c r="B151" s="77" t="s">
        <v>47</v>
      </c>
      <c r="C151" s="78">
        <v>8.9876520000000006</v>
      </c>
      <c r="D151" s="78">
        <v>10.624501</v>
      </c>
      <c r="E151" s="78">
        <v>11.152017000000001</v>
      </c>
      <c r="F151" s="78">
        <v>9.8249449999999996</v>
      </c>
      <c r="G151" s="78">
        <v>8.8436199999999996</v>
      </c>
      <c r="H151" s="78">
        <v>7.8150639999999996</v>
      </c>
      <c r="I151" s="78">
        <v>7.9708600000000001</v>
      </c>
      <c r="J151" s="78">
        <v>7.7052120000000004</v>
      </c>
      <c r="K151" s="78">
        <v>7.7320409999999997</v>
      </c>
      <c r="L151" s="78">
        <v>7.719214</v>
      </c>
      <c r="M151" s="78">
        <v>7.6135979999999996</v>
      </c>
      <c r="N151" s="78">
        <v>7.4842890000000004</v>
      </c>
      <c r="O151" s="78">
        <v>7.3547409999999998</v>
      </c>
      <c r="P151" s="78">
        <v>7.3276139999999996</v>
      </c>
      <c r="Q151" s="78">
        <v>7.3069639999999998</v>
      </c>
      <c r="R151" s="78">
        <v>7.1619409999999997</v>
      </c>
      <c r="S151" s="78">
        <v>7.1475609999999996</v>
      </c>
      <c r="T151" s="78">
        <v>7.0599059999999998</v>
      </c>
      <c r="U151" s="78">
        <v>6.8873290000000003</v>
      </c>
      <c r="V151" s="78">
        <v>6.8358860000000004</v>
      </c>
      <c r="W151" s="78">
        <v>6.8118869999999996</v>
      </c>
      <c r="X151" s="78">
        <v>6.7781650000000004</v>
      </c>
      <c r="Y151" s="78">
        <v>6.797472</v>
      </c>
      <c r="Z151" s="78">
        <v>6.7461359999999999</v>
      </c>
      <c r="AA151" s="78">
        <v>6.7068250000000003</v>
      </c>
      <c r="AB151" s="78">
        <v>6.5868370000000001</v>
      </c>
      <c r="AC151" s="78">
        <v>6.5609149999999996</v>
      </c>
      <c r="AD151" s="78">
        <v>6.5514799999999997</v>
      </c>
      <c r="AE151" s="78">
        <v>6.5866689999999997</v>
      </c>
      <c r="AF151" s="78">
        <v>6.6096029999999999</v>
      </c>
      <c r="AG151" s="78">
        <v>6.6021679999999998</v>
      </c>
      <c r="AH151" s="79">
        <v>-1.0229E-2</v>
      </c>
    </row>
    <row r="152" spans="1:34" ht="15" customHeight="1">
      <c r="A152" s="66" t="s">
        <v>114</v>
      </c>
      <c r="B152" s="77" t="s">
        <v>414</v>
      </c>
      <c r="C152" s="78">
        <v>8.2053379999999994</v>
      </c>
      <c r="D152" s="78">
        <v>7.9521930000000003</v>
      </c>
      <c r="E152" s="78">
        <v>7.7023359999999998</v>
      </c>
      <c r="F152" s="78">
        <v>7.8394539999999999</v>
      </c>
      <c r="G152" s="78">
        <v>7.8721709999999998</v>
      </c>
      <c r="H152" s="78">
        <v>7.7886559999999996</v>
      </c>
      <c r="I152" s="78">
        <v>6.8895980000000003</v>
      </c>
      <c r="J152" s="78">
        <v>6.742038</v>
      </c>
      <c r="K152" s="78">
        <v>6.7456670000000001</v>
      </c>
      <c r="L152" s="78">
        <v>6.5818890000000003</v>
      </c>
      <c r="M152" s="78">
        <v>6.5897199999999998</v>
      </c>
      <c r="N152" s="78">
        <v>6.6018720000000002</v>
      </c>
      <c r="O152" s="78">
        <v>6.6107250000000004</v>
      </c>
      <c r="P152" s="78">
        <v>6.5300070000000003</v>
      </c>
      <c r="Q152" s="78">
        <v>6.3550139999999997</v>
      </c>
      <c r="R152" s="78">
        <v>6.3697049999999997</v>
      </c>
      <c r="S152" s="78">
        <v>6.301876</v>
      </c>
      <c r="T152" s="78">
        <v>6.3040830000000003</v>
      </c>
      <c r="U152" s="78">
        <v>6.3062860000000001</v>
      </c>
      <c r="V152" s="78">
        <v>6.3062860000000001</v>
      </c>
      <c r="W152" s="78">
        <v>6.2189899999999998</v>
      </c>
      <c r="X152" s="78">
        <v>6.232081</v>
      </c>
      <c r="Y152" s="78">
        <v>6.241549</v>
      </c>
      <c r="Z152" s="78">
        <v>6.2506820000000003</v>
      </c>
      <c r="AA152" s="78">
        <v>6.2585800000000003</v>
      </c>
      <c r="AB152" s="78">
        <v>6.2671380000000001</v>
      </c>
      <c r="AC152" s="78">
        <v>6.2715930000000002</v>
      </c>
      <c r="AD152" s="78">
        <v>6.1951790000000004</v>
      </c>
      <c r="AE152" s="78">
        <v>6.197953</v>
      </c>
      <c r="AF152" s="78">
        <v>6.2013059999999998</v>
      </c>
      <c r="AG152" s="78">
        <v>6.2061510000000002</v>
      </c>
      <c r="AH152" s="79">
        <v>-9.2650000000000007E-3</v>
      </c>
    </row>
    <row r="153" spans="1:34" ht="15" customHeight="1">
      <c r="A153" s="66" t="s">
        <v>113</v>
      </c>
      <c r="B153" s="77" t="s">
        <v>48</v>
      </c>
      <c r="C153" s="78">
        <v>0.90481</v>
      </c>
      <c r="D153" s="78">
        <v>0.88107100000000005</v>
      </c>
      <c r="E153" s="78">
        <v>0.87069200000000002</v>
      </c>
      <c r="F153" s="78">
        <v>0.87605100000000002</v>
      </c>
      <c r="G153" s="78">
        <v>0.879</v>
      </c>
      <c r="H153" s="78">
        <v>0.88542399999999999</v>
      </c>
      <c r="I153" s="78">
        <v>0.88824899999999996</v>
      </c>
      <c r="J153" s="78">
        <v>0.89047699999999996</v>
      </c>
      <c r="K153" s="78">
        <v>0.89277300000000004</v>
      </c>
      <c r="L153" s="78">
        <v>0.89517199999999997</v>
      </c>
      <c r="M153" s="78">
        <v>0.899613</v>
      </c>
      <c r="N153" s="78">
        <v>0.90926399999999996</v>
      </c>
      <c r="O153" s="78">
        <v>0.91255399999999998</v>
      </c>
      <c r="P153" s="78">
        <v>0.91770499999999999</v>
      </c>
      <c r="Q153" s="78">
        <v>0.92390300000000003</v>
      </c>
      <c r="R153" s="78">
        <v>0.92998000000000003</v>
      </c>
      <c r="S153" s="78">
        <v>0.93480099999999999</v>
      </c>
      <c r="T153" s="78">
        <v>0.94000700000000004</v>
      </c>
      <c r="U153" s="78">
        <v>0.94540199999999996</v>
      </c>
      <c r="V153" s="78">
        <v>0.95161099999999998</v>
      </c>
      <c r="W153" s="78">
        <v>0.95842700000000003</v>
      </c>
      <c r="X153" s="78">
        <v>0.96508899999999997</v>
      </c>
      <c r="Y153" s="78">
        <v>0.97315099999999999</v>
      </c>
      <c r="Z153" s="78">
        <v>0.98217600000000005</v>
      </c>
      <c r="AA153" s="78">
        <v>0.99148099999999995</v>
      </c>
      <c r="AB153" s="78">
        <v>1.0054069999999999</v>
      </c>
      <c r="AC153" s="78">
        <v>1.010229</v>
      </c>
      <c r="AD153" s="78">
        <v>1.0276369999999999</v>
      </c>
      <c r="AE153" s="78">
        <v>1.037398</v>
      </c>
      <c r="AF153" s="78">
        <v>1.047914</v>
      </c>
      <c r="AG153" s="78">
        <v>1.058575</v>
      </c>
      <c r="AH153" s="79">
        <v>5.2459999999999998E-3</v>
      </c>
    </row>
    <row r="154" spans="1:34" ht="15" customHeight="1">
      <c r="A154" s="66" t="s">
        <v>112</v>
      </c>
      <c r="B154" s="77" t="s">
        <v>416</v>
      </c>
      <c r="C154" s="78">
        <v>9.1081479999999999</v>
      </c>
      <c r="D154" s="78">
        <v>9.7626390000000001</v>
      </c>
      <c r="E154" s="78">
        <v>10.308869</v>
      </c>
      <c r="F154" s="78">
        <v>11.190448</v>
      </c>
      <c r="G154" s="78">
        <v>12.23054</v>
      </c>
      <c r="H154" s="78">
        <v>12.740478</v>
      </c>
      <c r="I154" s="78">
        <v>12.923757999999999</v>
      </c>
      <c r="J154" s="78">
        <v>13.253511</v>
      </c>
      <c r="K154" s="78">
        <v>13.441808</v>
      </c>
      <c r="L154" s="78">
        <v>13.748329999999999</v>
      </c>
      <c r="M154" s="78">
        <v>14.165887</v>
      </c>
      <c r="N154" s="78">
        <v>14.420394</v>
      </c>
      <c r="O154" s="78">
        <v>14.627793</v>
      </c>
      <c r="P154" s="78">
        <v>14.853597000000001</v>
      </c>
      <c r="Q154" s="78">
        <v>15.160417000000001</v>
      </c>
      <c r="R154" s="78">
        <v>15.597116</v>
      </c>
      <c r="S154" s="78">
        <v>15.839375</v>
      </c>
      <c r="T154" s="78">
        <v>16.030045000000001</v>
      </c>
      <c r="U154" s="78">
        <v>16.214856999999999</v>
      </c>
      <c r="V154" s="78">
        <v>16.302208</v>
      </c>
      <c r="W154" s="78">
        <v>16.415929999999999</v>
      </c>
      <c r="X154" s="78">
        <v>16.621044000000001</v>
      </c>
      <c r="Y154" s="78">
        <v>16.755327000000001</v>
      </c>
      <c r="Z154" s="78">
        <v>16.937588000000002</v>
      </c>
      <c r="AA154" s="78">
        <v>17.116285000000001</v>
      </c>
      <c r="AB154" s="78">
        <v>17.383865</v>
      </c>
      <c r="AC154" s="78">
        <v>17.679152999999999</v>
      </c>
      <c r="AD154" s="78">
        <v>18.023921999999999</v>
      </c>
      <c r="AE154" s="78">
        <v>18.248757999999999</v>
      </c>
      <c r="AF154" s="78">
        <v>18.506637999999999</v>
      </c>
      <c r="AG154" s="78">
        <v>18.751625000000001</v>
      </c>
      <c r="AH154" s="79">
        <v>2.4362000000000002E-2</v>
      </c>
    </row>
    <row r="155" spans="1:34" ht="15" customHeight="1">
      <c r="A155" s="66" t="s">
        <v>111</v>
      </c>
      <c r="B155" s="77" t="s">
        <v>371</v>
      </c>
      <c r="C155" s="78">
        <v>3.8200000000000002E-4</v>
      </c>
      <c r="D155" s="78">
        <v>4.8099999999999998E-4</v>
      </c>
      <c r="E155" s="78">
        <v>5.8100000000000003E-4</v>
      </c>
      <c r="F155" s="78">
        <v>6.7900000000000002E-4</v>
      </c>
      <c r="G155" s="78">
        <v>7.76E-4</v>
      </c>
      <c r="H155" s="78">
        <v>8.7399999999999999E-4</v>
      </c>
      <c r="I155" s="78">
        <v>9.6599999999999995E-4</v>
      </c>
      <c r="J155" s="78">
        <v>1.057E-3</v>
      </c>
      <c r="K155" s="78">
        <v>1.1479999999999999E-3</v>
      </c>
      <c r="L155" s="78">
        <v>1.24E-3</v>
      </c>
      <c r="M155" s="78">
        <v>1.3359999999999999E-3</v>
      </c>
      <c r="N155" s="78">
        <v>1.4319999999999999E-3</v>
      </c>
      <c r="O155" s="78">
        <v>1.5280000000000001E-3</v>
      </c>
      <c r="P155" s="78">
        <v>1.6249999999999999E-3</v>
      </c>
      <c r="Q155" s="78">
        <v>1.7260000000000001E-3</v>
      </c>
      <c r="R155" s="78">
        <v>1.833E-3</v>
      </c>
      <c r="S155" s="78">
        <v>1.9430000000000001E-3</v>
      </c>
      <c r="T155" s="78">
        <v>2.0600000000000002E-3</v>
      </c>
      <c r="U155" s="78">
        <v>2.1849999999999999E-3</v>
      </c>
      <c r="V155" s="78">
        <v>2.3140000000000001E-3</v>
      </c>
      <c r="W155" s="78">
        <v>2.4489999999999998E-3</v>
      </c>
      <c r="X155" s="78">
        <v>2.5899999999999999E-3</v>
      </c>
      <c r="Y155" s="78">
        <v>2.7430000000000002E-3</v>
      </c>
      <c r="Z155" s="78">
        <v>2.921E-3</v>
      </c>
      <c r="AA155" s="78">
        <v>3.075E-3</v>
      </c>
      <c r="AB155" s="78">
        <v>3.2330000000000002E-3</v>
      </c>
      <c r="AC155" s="78">
        <v>3.3969999999999998E-3</v>
      </c>
      <c r="AD155" s="78">
        <v>3.5669999999999999E-3</v>
      </c>
      <c r="AE155" s="78">
        <v>3.7460000000000002E-3</v>
      </c>
      <c r="AF155" s="78">
        <v>3.9329999999999999E-3</v>
      </c>
      <c r="AG155" s="78">
        <v>4.1289999999999999E-3</v>
      </c>
      <c r="AH155" s="79">
        <v>8.2608000000000001E-2</v>
      </c>
    </row>
    <row r="156" spans="1:34" ht="15" customHeight="1">
      <c r="A156" s="66" t="s">
        <v>110</v>
      </c>
      <c r="B156" s="77" t="s">
        <v>51</v>
      </c>
      <c r="C156" s="78">
        <v>0.118079</v>
      </c>
      <c r="D156" s="78">
        <v>0.118079</v>
      </c>
      <c r="E156" s="78">
        <v>0.118079</v>
      </c>
      <c r="F156" s="78">
        <v>0.118079</v>
      </c>
      <c r="G156" s="78">
        <v>0.118079</v>
      </c>
      <c r="H156" s="78">
        <v>0.118079</v>
      </c>
      <c r="I156" s="78">
        <v>0.118079</v>
      </c>
      <c r="J156" s="78">
        <v>0.118079</v>
      </c>
      <c r="K156" s="78">
        <v>0.118079</v>
      </c>
      <c r="L156" s="78">
        <v>0.118079</v>
      </c>
      <c r="M156" s="78">
        <v>0.118079</v>
      </c>
      <c r="N156" s="78">
        <v>0.118079</v>
      </c>
      <c r="O156" s="78">
        <v>0.118079</v>
      </c>
      <c r="P156" s="78">
        <v>0.118079</v>
      </c>
      <c r="Q156" s="78">
        <v>0.118079</v>
      </c>
      <c r="R156" s="78">
        <v>0.118079</v>
      </c>
      <c r="S156" s="78">
        <v>0.118079</v>
      </c>
      <c r="T156" s="78">
        <v>0.118079</v>
      </c>
      <c r="U156" s="78">
        <v>0.118079</v>
      </c>
      <c r="V156" s="78">
        <v>0.118079</v>
      </c>
      <c r="W156" s="78">
        <v>0.118079</v>
      </c>
      <c r="X156" s="78">
        <v>0.118079</v>
      </c>
      <c r="Y156" s="78">
        <v>0.118079</v>
      </c>
      <c r="Z156" s="78">
        <v>0.118079</v>
      </c>
      <c r="AA156" s="78">
        <v>0.118079</v>
      </c>
      <c r="AB156" s="78">
        <v>0.118079</v>
      </c>
      <c r="AC156" s="78">
        <v>0.118079</v>
      </c>
      <c r="AD156" s="78">
        <v>0.118079</v>
      </c>
      <c r="AE156" s="78">
        <v>0.118079</v>
      </c>
      <c r="AF156" s="78">
        <v>0.118079</v>
      </c>
      <c r="AG156" s="78">
        <v>0.118079</v>
      </c>
      <c r="AH156" s="79">
        <v>0</v>
      </c>
    </row>
    <row r="157" spans="1:34" ht="15" customHeight="1">
      <c r="A157" s="66" t="s">
        <v>109</v>
      </c>
      <c r="B157" s="77" t="s">
        <v>52</v>
      </c>
      <c r="C157" s="78">
        <v>0.15588199999999999</v>
      </c>
      <c r="D157" s="78">
        <v>0.16298099999999999</v>
      </c>
      <c r="E157" s="78">
        <v>0.15206</v>
      </c>
      <c r="F157" s="78">
        <v>0.14682799999999999</v>
      </c>
      <c r="G157" s="78">
        <v>0.153588</v>
      </c>
      <c r="H157" s="78">
        <v>0.144208</v>
      </c>
      <c r="I157" s="78">
        <v>0.14854999999999999</v>
      </c>
      <c r="J157" s="78">
        <v>0.162048</v>
      </c>
      <c r="K157" s="78">
        <v>0.16949600000000001</v>
      </c>
      <c r="L157" s="78">
        <v>0.16695599999999999</v>
      </c>
      <c r="M157" s="78">
        <v>0.17585999999999999</v>
      </c>
      <c r="N157" s="78">
        <v>0.16561200000000001</v>
      </c>
      <c r="O157" s="78">
        <v>0.17463500000000001</v>
      </c>
      <c r="P157" s="78">
        <v>0.17275299999999999</v>
      </c>
      <c r="Q157" s="78">
        <v>0.18065000000000001</v>
      </c>
      <c r="R157" s="78">
        <v>0.178783</v>
      </c>
      <c r="S157" s="78">
        <v>0.17402699999999999</v>
      </c>
      <c r="T157" s="78">
        <v>0.17155100000000001</v>
      </c>
      <c r="U157" s="78">
        <v>0.170124</v>
      </c>
      <c r="V157" s="78">
        <v>0.170905</v>
      </c>
      <c r="W157" s="78">
        <v>0.16877600000000001</v>
      </c>
      <c r="X157" s="78">
        <v>0.16549</v>
      </c>
      <c r="Y157" s="78">
        <v>0.162276</v>
      </c>
      <c r="Z157" s="78">
        <v>0.16092799999999999</v>
      </c>
      <c r="AA157" s="78">
        <v>0.15962399999999999</v>
      </c>
      <c r="AB157" s="78">
        <v>0.15753800000000001</v>
      </c>
      <c r="AC157" s="78">
        <v>0.15620100000000001</v>
      </c>
      <c r="AD157" s="78">
        <v>0.15485699999999999</v>
      </c>
      <c r="AE157" s="78">
        <v>0.154442</v>
      </c>
      <c r="AF157" s="78">
        <v>0.15013199999999999</v>
      </c>
      <c r="AG157" s="78">
        <v>0.14896100000000001</v>
      </c>
      <c r="AH157" s="79">
        <v>-1.513E-3</v>
      </c>
    </row>
    <row r="158" spans="1:34" ht="15" customHeight="1">
      <c r="A158" s="66" t="s">
        <v>108</v>
      </c>
      <c r="B158" s="76" t="s">
        <v>40</v>
      </c>
      <c r="C158" s="80">
        <v>92.924210000000002</v>
      </c>
      <c r="D158" s="80">
        <v>95.101814000000005</v>
      </c>
      <c r="E158" s="80">
        <v>97.008933999999996</v>
      </c>
      <c r="F158" s="80">
        <v>97.734245000000001</v>
      </c>
      <c r="G158" s="80">
        <v>98.203400000000002</v>
      </c>
      <c r="H158" s="80">
        <v>98.448975000000004</v>
      </c>
      <c r="I158" s="80">
        <v>98.200760000000002</v>
      </c>
      <c r="J158" s="80">
        <v>98.086464000000007</v>
      </c>
      <c r="K158" s="80">
        <v>98.181740000000005</v>
      </c>
      <c r="L158" s="80">
        <v>98.327309</v>
      </c>
      <c r="M158" s="80">
        <v>98.564751000000001</v>
      </c>
      <c r="N158" s="80">
        <v>98.846885999999998</v>
      </c>
      <c r="O158" s="80">
        <v>99.012459000000007</v>
      </c>
      <c r="P158" s="80">
        <v>99.244118</v>
      </c>
      <c r="Q158" s="80">
        <v>99.597244000000003</v>
      </c>
      <c r="R158" s="80">
        <v>99.993195</v>
      </c>
      <c r="S158" s="80">
        <v>100.350014</v>
      </c>
      <c r="T158" s="80">
        <v>100.763313</v>
      </c>
      <c r="U158" s="80">
        <v>101.166237</v>
      </c>
      <c r="V158" s="80">
        <v>101.588753</v>
      </c>
      <c r="W158" s="80">
        <v>101.941833</v>
      </c>
      <c r="X158" s="80">
        <v>102.433891</v>
      </c>
      <c r="Y158" s="80">
        <v>103.094162</v>
      </c>
      <c r="Z158" s="80">
        <v>103.811378</v>
      </c>
      <c r="AA158" s="80">
        <v>104.417542</v>
      </c>
      <c r="AB158" s="80">
        <v>105.01915700000001</v>
      </c>
      <c r="AC158" s="80">
        <v>105.672478</v>
      </c>
      <c r="AD158" s="80">
        <v>106.336647</v>
      </c>
      <c r="AE158" s="80">
        <v>107.07106</v>
      </c>
      <c r="AF158" s="80">
        <v>107.853683</v>
      </c>
      <c r="AG158" s="80">
        <v>108.664108</v>
      </c>
      <c r="AH158" s="81">
        <v>5.2300000000000003E-3</v>
      </c>
    </row>
    <row r="160" spans="1:34" ht="15" customHeight="1">
      <c r="B160" s="76" t="s">
        <v>54</v>
      </c>
    </row>
    <row r="161" spans="1:34" ht="15" customHeight="1">
      <c r="A161" s="66" t="s">
        <v>107</v>
      </c>
      <c r="B161" s="77" t="s">
        <v>55</v>
      </c>
      <c r="C161" s="78">
        <v>69.642639000000003</v>
      </c>
      <c r="D161" s="78">
        <v>71.719673</v>
      </c>
      <c r="E161" s="78">
        <v>73.092110000000005</v>
      </c>
      <c r="F161" s="78">
        <v>74.005936000000005</v>
      </c>
      <c r="G161" s="78">
        <v>74.672591999999995</v>
      </c>
      <c r="H161" s="78">
        <v>75.296599999999998</v>
      </c>
      <c r="I161" s="78">
        <v>75.540526999999997</v>
      </c>
      <c r="J161" s="78">
        <v>75.564460999999994</v>
      </c>
      <c r="K161" s="78">
        <v>75.669899000000001</v>
      </c>
      <c r="L161" s="78">
        <v>75.779151999999996</v>
      </c>
      <c r="M161" s="78">
        <v>75.935905000000005</v>
      </c>
      <c r="N161" s="78">
        <v>76.131409000000005</v>
      </c>
      <c r="O161" s="78">
        <v>76.286429999999996</v>
      </c>
      <c r="P161" s="78">
        <v>76.473365999999999</v>
      </c>
      <c r="Q161" s="78">
        <v>76.777184000000005</v>
      </c>
      <c r="R161" s="78">
        <v>77.075432000000006</v>
      </c>
      <c r="S161" s="78">
        <v>77.341431</v>
      </c>
      <c r="T161" s="78">
        <v>77.645325</v>
      </c>
      <c r="U161" s="78">
        <v>77.976973999999998</v>
      </c>
      <c r="V161" s="78">
        <v>78.320694000000003</v>
      </c>
      <c r="W161" s="78">
        <v>78.603950999999995</v>
      </c>
      <c r="X161" s="78">
        <v>78.970551</v>
      </c>
      <c r="Y161" s="78">
        <v>79.480568000000005</v>
      </c>
      <c r="Z161" s="78">
        <v>80.03904</v>
      </c>
      <c r="AA161" s="78">
        <v>80.511878999999993</v>
      </c>
      <c r="AB161" s="78">
        <v>80.981239000000002</v>
      </c>
      <c r="AC161" s="78">
        <v>81.477080999999998</v>
      </c>
      <c r="AD161" s="78">
        <v>81.972458000000003</v>
      </c>
      <c r="AE161" s="78">
        <v>82.492958000000002</v>
      </c>
      <c r="AF161" s="78">
        <v>83.066078000000005</v>
      </c>
      <c r="AG161" s="78">
        <v>83.685554999999994</v>
      </c>
      <c r="AH161" s="79">
        <v>6.1419999999999999E-3</v>
      </c>
    </row>
    <row r="162" spans="1:34" ht="15" customHeight="1">
      <c r="A162" s="66" t="s">
        <v>106</v>
      </c>
      <c r="B162" s="77" t="s">
        <v>56</v>
      </c>
      <c r="C162" s="78">
        <v>92.924210000000002</v>
      </c>
      <c r="D162" s="78">
        <v>95.101814000000005</v>
      </c>
      <c r="E162" s="78">
        <v>97.008933999999996</v>
      </c>
      <c r="F162" s="78">
        <v>97.734245000000001</v>
      </c>
      <c r="G162" s="78">
        <v>98.203400000000002</v>
      </c>
      <c r="H162" s="78">
        <v>98.448975000000004</v>
      </c>
      <c r="I162" s="78">
        <v>98.200760000000002</v>
      </c>
      <c r="J162" s="78">
        <v>98.086464000000007</v>
      </c>
      <c r="K162" s="78">
        <v>98.181740000000005</v>
      </c>
      <c r="L162" s="78">
        <v>98.327309</v>
      </c>
      <c r="M162" s="78">
        <v>98.564751000000001</v>
      </c>
      <c r="N162" s="78">
        <v>98.846885999999998</v>
      </c>
      <c r="O162" s="78">
        <v>99.012459000000007</v>
      </c>
      <c r="P162" s="78">
        <v>99.244118</v>
      </c>
      <c r="Q162" s="78">
        <v>99.597244000000003</v>
      </c>
      <c r="R162" s="78">
        <v>99.993195</v>
      </c>
      <c r="S162" s="78">
        <v>100.350014</v>
      </c>
      <c r="T162" s="78">
        <v>100.763313</v>
      </c>
      <c r="U162" s="78">
        <v>101.166237</v>
      </c>
      <c r="V162" s="78">
        <v>101.588753</v>
      </c>
      <c r="W162" s="78">
        <v>101.941833</v>
      </c>
      <c r="X162" s="78">
        <v>102.433891</v>
      </c>
      <c r="Y162" s="78">
        <v>103.094162</v>
      </c>
      <c r="Z162" s="78">
        <v>103.811378</v>
      </c>
      <c r="AA162" s="78">
        <v>104.417542</v>
      </c>
      <c r="AB162" s="78">
        <v>105.01915700000001</v>
      </c>
      <c r="AC162" s="78">
        <v>105.672478</v>
      </c>
      <c r="AD162" s="78">
        <v>106.336647</v>
      </c>
      <c r="AE162" s="78">
        <v>107.07106</v>
      </c>
      <c r="AF162" s="78">
        <v>107.853683</v>
      </c>
      <c r="AG162" s="78">
        <v>108.664108</v>
      </c>
      <c r="AH162" s="79">
        <v>5.2300000000000003E-3</v>
      </c>
    </row>
    <row r="163" spans="1:34" ht="15" customHeight="1">
      <c r="A163" s="66" t="s">
        <v>105</v>
      </c>
      <c r="B163" s="77" t="s">
        <v>57</v>
      </c>
      <c r="C163" s="78">
        <v>1.082012</v>
      </c>
      <c r="D163" s="78">
        <v>1.18085</v>
      </c>
      <c r="E163" s="78">
        <v>1.168698</v>
      </c>
      <c r="F163" s="78">
        <v>1.171079</v>
      </c>
      <c r="G163" s="78">
        <v>1.1687069999999999</v>
      </c>
      <c r="H163" s="78">
        <v>1.1708069999999999</v>
      </c>
      <c r="I163" s="78">
        <v>1.1708879999999999</v>
      </c>
      <c r="J163" s="78">
        <v>1.1704870000000001</v>
      </c>
      <c r="K163" s="78">
        <v>1.170139</v>
      </c>
      <c r="L163" s="78">
        <v>1.1690830000000001</v>
      </c>
      <c r="M163" s="78">
        <v>1.1689179999999999</v>
      </c>
      <c r="N163" s="78">
        <v>1.169257</v>
      </c>
      <c r="O163" s="78">
        <v>1.170024</v>
      </c>
      <c r="P163" s="78">
        <v>1.1725810000000001</v>
      </c>
      <c r="Q163" s="78">
        <v>1.1763079999999999</v>
      </c>
      <c r="R163" s="78">
        <v>1.1807160000000001</v>
      </c>
      <c r="S163" s="78">
        <v>1.1834150000000001</v>
      </c>
      <c r="T163" s="78">
        <v>1.1863669999999999</v>
      </c>
      <c r="U163" s="78">
        <v>1.1898690000000001</v>
      </c>
      <c r="V163" s="78">
        <v>1.1944680000000001</v>
      </c>
      <c r="W163" s="78">
        <v>1.1995899999999999</v>
      </c>
      <c r="X163" s="78">
        <v>1.2043140000000001</v>
      </c>
      <c r="Y163" s="78">
        <v>1.210356</v>
      </c>
      <c r="Z163" s="78">
        <v>1.21739</v>
      </c>
      <c r="AA163" s="78">
        <v>1.2247809999999999</v>
      </c>
      <c r="AB163" s="78">
        <v>1.232083</v>
      </c>
      <c r="AC163" s="78">
        <v>1.239587</v>
      </c>
      <c r="AD163" s="78">
        <v>1.247422</v>
      </c>
      <c r="AE163" s="78">
        <v>1.2558940000000001</v>
      </c>
      <c r="AF163" s="78">
        <v>1.265104</v>
      </c>
      <c r="AG163" s="78">
        <v>1.27444</v>
      </c>
      <c r="AH163" s="79">
        <v>5.4710000000000002E-3</v>
      </c>
    </row>
    <row r="164" spans="1:34" ht="15" customHeight="1">
      <c r="A164" s="66" t="s">
        <v>104</v>
      </c>
      <c r="B164" s="77" t="s">
        <v>58</v>
      </c>
      <c r="C164" s="78">
        <v>330.40802000000002</v>
      </c>
      <c r="D164" s="78">
        <v>332.66256700000002</v>
      </c>
      <c r="E164" s="78">
        <v>334.98495500000001</v>
      </c>
      <c r="F164" s="78">
        <v>337.28607199999999</v>
      </c>
      <c r="G164" s="78">
        <v>339.56256100000002</v>
      </c>
      <c r="H164" s="78">
        <v>341.81274400000001</v>
      </c>
      <c r="I164" s="78">
        <v>344.037781</v>
      </c>
      <c r="J164" s="78">
        <v>346.23037699999998</v>
      </c>
      <c r="K164" s="78">
        <v>348.38626099999999</v>
      </c>
      <c r="L164" s="78">
        <v>350.510986</v>
      </c>
      <c r="M164" s="78">
        <v>352.59774800000002</v>
      </c>
      <c r="N164" s="78">
        <v>354.63107300000001</v>
      </c>
      <c r="O164" s="78">
        <v>356.61285400000003</v>
      </c>
      <c r="P164" s="78">
        <v>358.54745500000001</v>
      </c>
      <c r="Q164" s="78">
        <v>360.43542500000001</v>
      </c>
      <c r="R164" s="78">
        <v>362.27773999999999</v>
      </c>
      <c r="S164" s="78">
        <v>364.07598899999999</v>
      </c>
      <c r="T164" s="78">
        <v>365.83209199999999</v>
      </c>
      <c r="U164" s="78">
        <v>367.54803500000003</v>
      </c>
      <c r="V164" s="78">
        <v>369.22619600000002</v>
      </c>
      <c r="W164" s="78">
        <v>370.86914100000001</v>
      </c>
      <c r="X164" s="78">
        <v>372.47976699999998</v>
      </c>
      <c r="Y164" s="78">
        <v>374.06146200000001</v>
      </c>
      <c r="Z164" s="78">
        <v>375.61776700000001</v>
      </c>
      <c r="AA164" s="78">
        <v>377.15304600000002</v>
      </c>
      <c r="AB164" s="78">
        <v>378.67199699999998</v>
      </c>
      <c r="AC164" s="78">
        <v>380.17904700000003</v>
      </c>
      <c r="AD164" s="78">
        <v>381.677277</v>
      </c>
      <c r="AE164" s="78">
        <v>383.17071499999997</v>
      </c>
      <c r="AF164" s="78">
        <v>384.66336100000001</v>
      </c>
      <c r="AG164" s="78">
        <v>386.15859999999998</v>
      </c>
      <c r="AH164" s="79">
        <v>5.2110000000000004E-3</v>
      </c>
    </row>
    <row r="165" spans="1:34" ht="15" customHeight="1">
      <c r="A165" s="66" t="s">
        <v>103</v>
      </c>
      <c r="B165" s="77" t="s">
        <v>557</v>
      </c>
      <c r="C165" s="82">
        <v>18171.386718999998</v>
      </c>
      <c r="D165" s="82">
        <v>18739.230468999998</v>
      </c>
      <c r="E165" s="82">
        <v>19535.0625</v>
      </c>
      <c r="F165" s="82">
        <v>20170.175781000002</v>
      </c>
      <c r="G165" s="82">
        <v>20682.980468999998</v>
      </c>
      <c r="H165" s="82">
        <v>21192.648438</v>
      </c>
      <c r="I165" s="82">
        <v>21653.730468999998</v>
      </c>
      <c r="J165" s="82">
        <v>22078.480468999998</v>
      </c>
      <c r="K165" s="82">
        <v>22477.355468999998</v>
      </c>
      <c r="L165" s="82">
        <v>22858.132812</v>
      </c>
      <c r="M165" s="82">
        <v>23288.818359000001</v>
      </c>
      <c r="N165" s="82">
        <v>23759.802734000001</v>
      </c>
      <c r="O165" s="82">
        <v>24256.835938</v>
      </c>
      <c r="P165" s="82">
        <v>24769.533202999999</v>
      </c>
      <c r="Q165" s="82">
        <v>25310.607422000001</v>
      </c>
      <c r="R165" s="82">
        <v>25841.998047000001</v>
      </c>
      <c r="S165" s="82">
        <v>26331.703125</v>
      </c>
      <c r="T165" s="82">
        <v>26809.158202999999</v>
      </c>
      <c r="U165" s="82">
        <v>27307.626952999999</v>
      </c>
      <c r="V165" s="82">
        <v>27826.453125</v>
      </c>
      <c r="W165" s="82">
        <v>28370.613281000002</v>
      </c>
      <c r="X165" s="82">
        <v>28925.115234000001</v>
      </c>
      <c r="Y165" s="82">
        <v>29509.078125</v>
      </c>
      <c r="Z165" s="82">
        <v>30115.902343999998</v>
      </c>
      <c r="AA165" s="82">
        <v>30722.546875</v>
      </c>
      <c r="AB165" s="82">
        <v>31317.330077999999</v>
      </c>
      <c r="AC165" s="82">
        <v>31908.9375</v>
      </c>
      <c r="AD165" s="82">
        <v>32501.925781000002</v>
      </c>
      <c r="AE165" s="82">
        <v>33120.199219000002</v>
      </c>
      <c r="AF165" s="82">
        <v>33745.574219000002</v>
      </c>
      <c r="AG165" s="82">
        <v>34364.589844000002</v>
      </c>
      <c r="AH165" s="79">
        <v>2.1465999999999999E-2</v>
      </c>
    </row>
    <row r="166" spans="1:34" ht="15" customHeight="1">
      <c r="B166" s="76" t="s">
        <v>59</v>
      </c>
    </row>
    <row r="167" spans="1:34" ht="15" customHeight="1" thickBot="1">
      <c r="A167" s="66" t="s">
        <v>102</v>
      </c>
      <c r="B167" s="77" t="s">
        <v>60</v>
      </c>
      <c r="C167" s="83">
        <v>4562.533203</v>
      </c>
      <c r="D167" s="83">
        <v>4725.0302730000003</v>
      </c>
      <c r="E167" s="83">
        <v>4844.7026370000003</v>
      </c>
      <c r="F167" s="83">
        <v>4768.6391599999997</v>
      </c>
      <c r="G167" s="83">
        <v>4687.7612300000001</v>
      </c>
      <c r="H167" s="83">
        <v>4622.8789059999999</v>
      </c>
      <c r="I167" s="83">
        <v>4649.9047849999997</v>
      </c>
      <c r="J167" s="83">
        <v>4615.0253910000001</v>
      </c>
      <c r="K167" s="83">
        <v>4606.2368159999996</v>
      </c>
      <c r="L167" s="83">
        <v>4601.1010740000002</v>
      </c>
      <c r="M167" s="83">
        <v>4583.5478519999997</v>
      </c>
      <c r="N167" s="83">
        <v>4570.6992190000001</v>
      </c>
      <c r="O167" s="83">
        <v>4558.2045900000003</v>
      </c>
      <c r="P167" s="83">
        <v>4558.0371089999999</v>
      </c>
      <c r="Q167" s="83">
        <v>4565.2216799999997</v>
      </c>
      <c r="R167" s="83">
        <v>4552.8789059999999</v>
      </c>
      <c r="S167" s="83">
        <v>4559.2036129999997</v>
      </c>
      <c r="T167" s="83">
        <v>4563.6484380000002</v>
      </c>
      <c r="U167" s="83">
        <v>4564.5971680000002</v>
      </c>
      <c r="V167" s="83">
        <v>4578.9243159999996</v>
      </c>
      <c r="W167" s="83">
        <v>4595.7509769999997</v>
      </c>
      <c r="X167" s="83">
        <v>4609.673828</v>
      </c>
      <c r="Y167" s="83">
        <v>4635.0380859999996</v>
      </c>
      <c r="Z167" s="83">
        <v>4660.1601559999999</v>
      </c>
      <c r="AA167" s="83">
        <v>4679.6904299999997</v>
      </c>
      <c r="AB167" s="83">
        <v>4691.0751950000003</v>
      </c>
      <c r="AC167" s="83">
        <v>4707.0844729999999</v>
      </c>
      <c r="AD167" s="83">
        <v>4725.8671880000002</v>
      </c>
      <c r="AE167" s="83">
        <v>4753.484375</v>
      </c>
      <c r="AF167" s="83">
        <v>4779.4003910000001</v>
      </c>
      <c r="AG167" s="83">
        <v>4806.9130859999996</v>
      </c>
      <c r="AH167" s="79">
        <v>1.7409999999999999E-3</v>
      </c>
    </row>
    <row r="168" spans="1:34" ht="15" customHeight="1">
      <c r="B168" s="112" t="s">
        <v>703</v>
      </c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  <c r="AA168" s="112"/>
      <c r="AB168" s="112"/>
      <c r="AC168" s="112"/>
      <c r="AD168" s="112"/>
      <c r="AE168" s="112"/>
      <c r="AF168" s="112"/>
      <c r="AG168" s="112"/>
      <c r="AH168" s="112"/>
    </row>
    <row r="169" spans="1:34" ht="15" customHeight="1">
      <c r="B169" s="53" t="s">
        <v>702</v>
      </c>
    </row>
    <row r="170" spans="1:34" ht="15" customHeight="1">
      <c r="B170" s="53" t="s">
        <v>61</v>
      </c>
    </row>
    <row r="171" spans="1:34" ht="15" customHeight="1">
      <c r="B171" s="53" t="s">
        <v>701</v>
      </c>
    </row>
    <row r="172" spans="1:34" ht="15" customHeight="1">
      <c r="B172" s="53" t="s">
        <v>700</v>
      </c>
    </row>
    <row r="173" spans="1:34" ht="15" customHeight="1">
      <c r="B173" s="53" t="s">
        <v>62</v>
      </c>
    </row>
    <row r="174" spans="1:34" ht="15" customHeight="1">
      <c r="B174" s="53" t="s">
        <v>63</v>
      </c>
    </row>
    <row r="175" spans="1:34" ht="15" customHeight="1">
      <c r="B175" s="53" t="s">
        <v>699</v>
      </c>
    </row>
    <row r="176" spans="1:34" ht="15" customHeight="1">
      <c r="B176" s="53" t="s">
        <v>698</v>
      </c>
    </row>
    <row r="177" spans="2:2" ht="15" customHeight="1">
      <c r="B177" s="53" t="s">
        <v>697</v>
      </c>
    </row>
    <row r="178" spans="2:2" ht="15" customHeight="1">
      <c r="B178" s="53" t="s">
        <v>696</v>
      </c>
    </row>
    <row r="179" spans="2:2" ht="15" customHeight="1">
      <c r="B179" s="53" t="s">
        <v>695</v>
      </c>
    </row>
    <row r="180" spans="2:2" ht="15" customHeight="1">
      <c r="B180" s="53" t="s">
        <v>694</v>
      </c>
    </row>
    <row r="181" spans="2:2" ht="15" customHeight="1">
      <c r="B181" s="53" t="s">
        <v>100</v>
      </c>
    </row>
    <row r="182" spans="2:2" ht="15" customHeight="1">
      <c r="B182" s="53" t="s">
        <v>693</v>
      </c>
    </row>
    <row r="183" spans="2:2" ht="15" customHeight="1">
      <c r="B183" s="53" t="s">
        <v>372</v>
      </c>
    </row>
    <row r="184" spans="2:2" ht="15" customHeight="1">
      <c r="B184" s="53" t="s">
        <v>692</v>
      </c>
    </row>
    <row r="185" spans="2:2" ht="15" customHeight="1">
      <c r="B185" s="53" t="s">
        <v>691</v>
      </c>
    </row>
    <row r="186" spans="2:2" ht="15" customHeight="1">
      <c r="B186" s="53" t="s">
        <v>690</v>
      </c>
    </row>
    <row r="187" spans="2:2" ht="15" customHeight="1">
      <c r="B187" s="53" t="s">
        <v>689</v>
      </c>
    </row>
    <row r="188" spans="2:2" ht="15" customHeight="1">
      <c r="B188" s="53" t="s">
        <v>688</v>
      </c>
    </row>
    <row r="189" spans="2:2" ht="15" customHeight="1">
      <c r="B189" s="53" t="s">
        <v>687</v>
      </c>
    </row>
    <row r="190" spans="2:2" ht="15" customHeight="1">
      <c r="B190" s="53" t="s">
        <v>686</v>
      </c>
    </row>
    <row r="191" spans="2:2" ht="15" customHeight="1">
      <c r="B191" s="53" t="s">
        <v>64</v>
      </c>
    </row>
    <row r="192" spans="2:2" ht="15" customHeight="1">
      <c r="B192" s="53" t="s">
        <v>65</v>
      </c>
    </row>
    <row r="193" spans="2:2" ht="15" customHeight="1">
      <c r="B193" s="53" t="s">
        <v>685</v>
      </c>
    </row>
    <row r="194" spans="2:2" ht="15" customHeight="1">
      <c r="B194" s="53" t="s">
        <v>684</v>
      </c>
    </row>
    <row r="195" spans="2:2" ht="15" customHeight="1">
      <c r="B195" s="53" t="s">
        <v>66</v>
      </c>
    </row>
    <row r="196" spans="2:2" ht="15" customHeight="1">
      <c r="B196" s="53" t="s">
        <v>683</v>
      </c>
    </row>
    <row r="197" spans="2:2" ht="15" customHeight="1">
      <c r="B197" s="53" t="s">
        <v>67</v>
      </c>
    </row>
    <row r="198" spans="2:2" ht="15" customHeight="1">
      <c r="B198" s="53" t="s">
        <v>682</v>
      </c>
    </row>
    <row r="199" spans="2:2" ht="15" customHeight="1">
      <c r="B199" s="53" t="s">
        <v>68</v>
      </c>
    </row>
    <row r="200" spans="2:2" ht="15" customHeight="1">
      <c r="B200" s="53" t="s">
        <v>69</v>
      </c>
    </row>
    <row r="201" spans="2:2" ht="15" customHeight="1">
      <c r="B201" s="53" t="s">
        <v>670</v>
      </c>
    </row>
    <row r="202" spans="2:2" ht="15" customHeight="1">
      <c r="B202" s="53" t="s">
        <v>669</v>
      </c>
    </row>
    <row r="203" spans="2:2" ht="15" customHeight="1">
      <c r="B203" s="53" t="s">
        <v>681</v>
      </c>
    </row>
    <row r="204" spans="2:2" ht="15" customHeight="1">
      <c r="B204" s="53" t="s">
        <v>668</v>
      </c>
    </row>
    <row r="205" spans="2:2" ht="15" customHeight="1">
      <c r="B205" s="53" t="s">
        <v>819</v>
      </c>
    </row>
  </sheetData>
  <mergeCells count="1">
    <mergeCell ref="B168:AH168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2A70-B9F6-4B8A-AF50-5E3F24598CC4}">
  <dimension ref="A1:L302"/>
  <sheetViews>
    <sheetView topLeftCell="A25" zoomScaleNormal="100" workbookViewId="0">
      <selection activeCell="G1" sqref="G1:J1048576"/>
    </sheetView>
  </sheetViews>
  <sheetFormatPr defaultRowHeight="14.5"/>
  <sheetData>
    <row r="1" spans="1:12">
      <c r="A1" s="123" t="s">
        <v>707</v>
      </c>
      <c r="B1" s="123" t="s">
        <v>708</v>
      </c>
      <c r="C1" s="123" t="s">
        <v>868</v>
      </c>
      <c r="D1" s="123" t="s">
        <v>709</v>
      </c>
      <c r="E1" s="123" t="s">
        <v>710</v>
      </c>
      <c r="F1" s="89" t="s">
        <v>869</v>
      </c>
      <c r="G1" s="89" t="s">
        <v>711</v>
      </c>
      <c r="H1" s="89" t="s">
        <v>712</v>
      </c>
      <c r="I1" s="89" t="s">
        <v>713</v>
      </c>
      <c r="J1" s="98" t="s">
        <v>714</v>
      </c>
      <c r="K1" s="124" t="s">
        <v>715</v>
      </c>
      <c r="L1" t="s">
        <v>728</v>
      </c>
    </row>
    <row r="2" spans="1:12" ht="15" thickBot="1">
      <c r="A2" s="123"/>
      <c r="B2" s="123"/>
      <c r="C2" s="123"/>
      <c r="D2" s="123"/>
      <c r="E2" s="123"/>
      <c r="F2" s="89" t="s">
        <v>870</v>
      </c>
      <c r="G2" s="89"/>
      <c r="H2" s="89"/>
      <c r="I2" s="89"/>
      <c r="J2" s="98"/>
      <c r="K2" s="125"/>
    </row>
    <row r="3" spans="1:12">
      <c r="A3" s="90">
        <v>44743</v>
      </c>
      <c r="B3" s="116" t="s">
        <v>872</v>
      </c>
      <c r="C3" s="117"/>
      <c r="D3" s="118">
        <v>8.7349999999999994</v>
      </c>
      <c r="E3" s="122" t="s">
        <v>1061</v>
      </c>
      <c r="F3" s="91">
        <v>8.8949999999999996</v>
      </c>
      <c r="G3" s="91">
        <v>8.8109999999999999</v>
      </c>
      <c r="H3" s="91">
        <v>8.8949999999999996</v>
      </c>
      <c r="I3" s="91">
        <v>8.2850000000000001</v>
      </c>
      <c r="J3" s="92">
        <v>102769</v>
      </c>
      <c r="K3" s="91" t="s">
        <v>1062</v>
      </c>
      <c r="L3" t="str">
        <f>CONCATENATE(MONTH(A3),".",YEAR(A3))</f>
        <v>7.2022</v>
      </c>
    </row>
    <row r="4" spans="1:12">
      <c r="A4" s="91" t="s">
        <v>871</v>
      </c>
      <c r="B4" s="116"/>
      <c r="C4" s="117"/>
      <c r="D4" s="118"/>
      <c r="E4" s="122"/>
      <c r="F4" s="91"/>
      <c r="G4" s="91"/>
      <c r="H4" s="91"/>
      <c r="I4" s="91"/>
      <c r="J4" s="92"/>
      <c r="K4" s="93">
        <v>44708</v>
      </c>
      <c r="L4" t="e">
        <f t="shared" ref="L4:L67" si="0">CONCATENATE(MONTH(A4),".",YEAR(A4))</f>
        <v>#VALUE!</v>
      </c>
    </row>
    <row r="5" spans="1:12">
      <c r="A5" s="94">
        <v>44774</v>
      </c>
      <c r="B5" s="113" t="s">
        <v>872</v>
      </c>
      <c r="C5" s="114"/>
      <c r="D5" s="115">
        <v>8.7149999999999999</v>
      </c>
      <c r="E5" s="120" t="s">
        <v>1063</v>
      </c>
      <c r="F5" s="95">
        <v>8.8800000000000008</v>
      </c>
      <c r="G5" s="95">
        <v>8.7970000000000006</v>
      </c>
      <c r="H5" s="95">
        <v>8.875</v>
      </c>
      <c r="I5" s="95">
        <v>8.2750000000000004</v>
      </c>
      <c r="J5" s="96">
        <v>22123</v>
      </c>
      <c r="K5" s="95" t="s">
        <v>1062</v>
      </c>
      <c r="L5" t="str">
        <f t="shared" si="0"/>
        <v>8.2022</v>
      </c>
    </row>
    <row r="6" spans="1:12">
      <c r="A6" s="95" t="s">
        <v>874</v>
      </c>
      <c r="B6" s="113"/>
      <c r="C6" s="114"/>
      <c r="D6" s="115"/>
      <c r="E6" s="120"/>
      <c r="F6" s="95"/>
      <c r="G6" s="95"/>
      <c r="H6" s="95"/>
      <c r="I6" s="95"/>
      <c r="J6" s="96"/>
      <c r="K6" s="97">
        <v>44708</v>
      </c>
      <c r="L6" t="e">
        <f t="shared" si="0"/>
        <v>#VALUE!</v>
      </c>
    </row>
    <row r="7" spans="1:12">
      <c r="A7" s="90">
        <v>44805</v>
      </c>
      <c r="B7" s="116" t="s">
        <v>872</v>
      </c>
      <c r="C7" s="117"/>
      <c r="D7" s="118">
        <v>8.673</v>
      </c>
      <c r="E7" s="122" t="s">
        <v>876</v>
      </c>
      <c r="F7" s="91">
        <v>8.8369999999999997</v>
      </c>
      <c r="G7" s="91">
        <v>8.7330000000000005</v>
      </c>
      <c r="H7" s="91">
        <v>8.8320000000000007</v>
      </c>
      <c r="I7" s="91">
        <v>8.2430000000000003</v>
      </c>
      <c r="J7" s="92">
        <v>18084</v>
      </c>
      <c r="K7" s="91" t="s">
        <v>1062</v>
      </c>
      <c r="L7" t="str">
        <f t="shared" si="0"/>
        <v>9.2022</v>
      </c>
    </row>
    <row r="8" spans="1:12">
      <c r="A8" s="91" t="s">
        <v>875</v>
      </c>
      <c r="B8" s="116"/>
      <c r="C8" s="117"/>
      <c r="D8" s="118"/>
      <c r="E8" s="122"/>
      <c r="F8" s="91"/>
      <c r="G8" s="91"/>
      <c r="H8" s="91"/>
      <c r="I8" s="91"/>
      <c r="J8" s="92"/>
      <c r="K8" s="93">
        <v>44708</v>
      </c>
      <c r="L8" t="e">
        <f t="shared" si="0"/>
        <v>#VALUE!</v>
      </c>
    </row>
    <row r="9" spans="1:12">
      <c r="A9" s="94">
        <v>44835</v>
      </c>
      <c r="B9" s="113" t="s">
        <v>872</v>
      </c>
      <c r="C9" s="114"/>
      <c r="D9" s="115">
        <v>8.6430000000000007</v>
      </c>
      <c r="E9" s="120" t="s">
        <v>878</v>
      </c>
      <c r="F9" s="95">
        <v>8.8019999999999996</v>
      </c>
      <c r="G9" s="95">
        <v>8.7309999999999999</v>
      </c>
      <c r="H9" s="95">
        <v>8.8010000000000002</v>
      </c>
      <c r="I9" s="95">
        <v>8.2110000000000003</v>
      </c>
      <c r="J9" s="96">
        <v>17486</v>
      </c>
      <c r="K9" s="95" t="s">
        <v>879</v>
      </c>
      <c r="L9" t="str">
        <f t="shared" si="0"/>
        <v>10.2022</v>
      </c>
    </row>
    <row r="10" spans="1:12">
      <c r="A10" s="95" t="s">
        <v>877</v>
      </c>
      <c r="B10" s="113"/>
      <c r="C10" s="114"/>
      <c r="D10" s="115"/>
      <c r="E10" s="120"/>
      <c r="F10" s="95"/>
      <c r="G10" s="95"/>
      <c r="H10" s="95"/>
      <c r="I10" s="95"/>
      <c r="J10" s="96"/>
      <c r="K10" s="97">
        <v>44708</v>
      </c>
      <c r="L10" t="e">
        <f t="shared" si="0"/>
        <v>#VALUE!</v>
      </c>
    </row>
    <row r="11" spans="1:12">
      <c r="A11" s="90">
        <v>44866</v>
      </c>
      <c r="B11" s="116" t="s">
        <v>872</v>
      </c>
      <c r="C11" s="117"/>
      <c r="D11" s="118">
        <v>8.6880000000000006</v>
      </c>
      <c r="E11" s="122" t="s">
        <v>881</v>
      </c>
      <c r="F11" s="91">
        <v>8.8339999999999996</v>
      </c>
      <c r="G11" s="91">
        <v>8.7910000000000004</v>
      </c>
      <c r="H11" s="91">
        <v>8.8260000000000005</v>
      </c>
      <c r="I11" s="91">
        <v>8.2629999999999999</v>
      </c>
      <c r="J11" s="92">
        <v>9758</v>
      </c>
      <c r="K11" s="91" t="s">
        <v>882</v>
      </c>
      <c r="L11" t="str">
        <f t="shared" si="0"/>
        <v>11.2022</v>
      </c>
    </row>
    <row r="12" spans="1:12">
      <c r="A12" s="91" t="s">
        <v>880</v>
      </c>
      <c r="B12" s="116"/>
      <c r="C12" s="117"/>
      <c r="D12" s="118"/>
      <c r="E12" s="122"/>
      <c r="F12" s="91"/>
      <c r="G12" s="91"/>
      <c r="H12" s="91"/>
      <c r="I12" s="91"/>
      <c r="J12" s="92"/>
      <c r="K12" s="93">
        <v>44708</v>
      </c>
      <c r="L12" t="e">
        <f t="shared" si="0"/>
        <v>#VALUE!</v>
      </c>
    </row>
    <row r="13" spans="1:12">
      <c r="A13" s="94">
        <v>44896</v>
      </c>
      <c r="B13" s="113" t="s">
        <v>872</v>
      </c>
      <c r="C13" s="114"/>
      <c r="D13" s="115">
        <v>8.7370000000000001</v>
      </c>
      <c r="E13" s="120" t="s">
        <v>873</v>
      </c>
      <c r="F13" s="95">
        <v>8.9049999999999994</v>
      </c>
      <c r="G13" s="95">
        <v>8.8629999999999995</v>
      </c>
      <c r="H13" s="95">
        <v>8.8879999999999999</v>
      </c>
      <c r="I13" s="95">
        <v>8.3219999999999992</v>
      </c>
      <c r="J13" s="96">
        <v>9744</v>
      </c>
      <c r="K13" s="95" t="s">
        <v>884</v>
      </c>
      <c r="L13" t="str">
        <f t="shared" si="0"/>
        <v>12.2022</v>
      </c>
    </row>
    <row r="14" spans="1:12">
      <c r="A14" s="95" t="s">
        <v>883</v>
      </c>
      <c r="B14" s="113"/>
      <c r="C14" s="114"/>
      <c r="D14" s="115"/>
      <c r="E14" s="120"/>
      <c r="F14" s="95"/>
      <c r="G14" s="95"/>
      <c r="H14" s="95"/>
      <c r="I14" s="95"/>
      <c r="J14" s="96"/>
      <c r="K14" s="97">
        <v>44708</v>
      </c>
      <c r="L14" t="e">
        <f t="shared" si="0"/>
        <v>#VALUE!</v>
      </c>
    </row>
    <row r="15" spans="1:12">
      <c r="A15" s="90">
        <v>44927</v>
      </c>
      <c r="B15" s="116" t="s">
        <v>872</v>
      </c>
      <c r="C15" s="117"/>
      <c r="D15" s="118">
        <v>8.8089999999999993</v>
      </c>
      <c r="E15" s="122" t="s">
        <v>886</v>
      </c>
      <c r="F15" s="91">
        <v>8.9830000000000005</v>
      </c>
      <c r="G15" s="91">
        <v>8.923</v>
      </c>
      <c r="H15" s="91">
        <v>8.968</v>
      </c>
      <c r="I15" s="91">
        <v>8.4090000000000007</v>
      </c>
      <c r="J15" s="92">
        <v>13637</v>
      </c>
      <c r="K15" s="91" t="s">
        <v>887</v>
      </c>
      <c r="L15" t="str">
        <f t="shared" si="0"/>
        <v>1.2023</v>
      </c>
    </row>
    <row r="16" spans="1:12">
      <c r="A16" s="91" t="s">
        <v>885</v>
      </c>
      <c r="B16" s="116"/>
      <c r="C16" s="117"/>
      <c r="D16" s="118"/>
      <c r="E16" s="122"/>
      <c r="F16" s="91"/>
      <c r="G16" s="91"/>
      <c r="H16" s="91"/>
      <c r="I16" s="91"/>
      <c r="J16" s="92"/>
      <c r="K16" s="93">
        <v>44708</v>
      </c>
      <c r="L16" t="e">
        <f t="shared" si="0"/>
        <v>#VALUE!</v>
      </c>
    </row>
    <row r="17" spans="1:12">
      <c r="A17" s="94">
        <v>44958</v>
      </c>
      <c r="B17" s="113" t="s">
        <v>872</v>
      </c>
      <c r="C17" s="114"/>
      <c r="D17" s="115">
        <v>8.4570000000000007</v>
      </c>
      <c r="E17" s="120" t="s">
        <v>889</v>
      </c>
      <c r="F17" s="95">
        <v>8.625</v>
      </c>
      <c r="G17" s="95">
        <v>8.5939999999999994</v>
      </c>
      <c r="H17" s="95">
        <v>8.5939999999999994</v>
      </c>
      <c r="I17" s="95">
        <v>8.0779999999999994</v>
      </c>
      <c r="J17" s="96">
        <v>6250</v>
      </c>
      <c r="K17" s="95" t="s">
        <v>887</v>
      </c>
      <c r="L17" t="str">
        <f t="shared" si="0"/>
        <v>2.2023</v>
      </c>
    </row>
    <row r="18" spans="1:12">
      <c r="A18" s="95" t="s">
        <v>888</v>
      </c>
      <c r="B18" s="113"/>
      <c r="C18" s="114"/>
      <c r="D18" s="115"/>
      <c r="E18" s="120"/>
      <c r="F18" s="95"/>
      <c r="G18" s="95"/>
      <c r="H18" s="95"/>
      <c r="I18" s="95"/>
      <c r="J18" s="96"/>
      <c r="K18" s="97">
        <v>44708</v>
      </c>
      <c r="L18" t="e">
        <f t="shared" si="0"/>
        <v>#VALUE!</v>
      </c>
    </row>
    <row r="19" spans="1:12">
      <c r="A19" s="90">
        <v>44986</v>
      </c>
      <c r="B19" s="116" t="s">
        <v>872</v>
      </c>
      <c r="C19" s="117"/>
      <c r="D19" s="118">
        <v>7.0810000000000004</v>
      </c>
      <c r="E19" s="122" t="s">
        <v>891</v>
      </c>
      <c r="F19" s="91">
        <v>7.1689999999999996</v>
      </c>
      <c r="G19" s="91">
        <v>7.11</v>
      </c>
      <c r="H19" s="91">
        <v>7.1589999999999998</v>
      </c>
      <c r="I19" s="91">
        <v>6.827</v>
      </c>
      <c r="J19" s="92">
        <v>7959</v>
      </c>
      <c r="K19" s="91" t="s">
        <v>892</v>
      </c>
      <c r="L19" t="str">
        <f t="shared" si="0"/>
        <v>3.2023</v>
      </c>
    </row>
    <row r="20" spans="1:12">
      <c r="A20" s="91" t="s">
        <v>890</v>
      </c>
      <c r="B20" s="116"/>
      <c r="C20" s="117"/>
      <c r="D20" s="118"/>
      <c r="E20" s="122"/>
      <c r="F20" s="91"/>
      <c r="G20" s="91"/>
      <c r="H20" s="91"/>
      <c r="I20" s="91"/>
      <c r="J20" s="92"/>
      <c r="K20" s="93">
        <v>44708</v>
      </c>
      <c r="L20" t="e">
        <f t="shared" si="0"/>
        <v>#VALUE!</v>
      </c>
    </row>
    <row r="21" spans="1:12">
      <c r="A21" s="94">
        <v>45017</v>
      </c>
      <c r="B21" s="113" t="s">
        <v>872</v>
      </c>
      <c r="C21" s="114"/>
      <c r="D21" s="115">
        <v>5.157</v>
      </c>
      <c r="E21" s="120" t="s">
        <v>894</v>
      </c>
      <c r="F21" s="95">
        <v>5.173</v>
      </c>
      <c r="G21" s="95">
        <v>5.15</v>
      </c>
      <c r="H21" s="95">
        <v>5.2160000000000002</v>
      </c>
      <c r="I21" s="95">
        <v>5.016</v>
      </c>
      <c r="J21" s="96">
        <v>7588</v>
      </c>
      <c r="K21" s="95" t="s">
        <v>895</v>
      </c>
      <c r="L21" t="str">
        <f t="shared" si="0"/>
        <v>4.2023</v>
      </c>
    </row>
    <row r="22" spans="1:12">
      <c r="A22" s="95" t="s">
        <v>893</v>
      </c>
      <c r="B22" s="113"/>
      <c r="C22" s="114"/>
      <c r="D22" s="115"/>
      <c r="E22" s="120"/>
      <c r="F22" s="95"/>
      <c r="G22" s="95"/>
      <c r="H22" s="95"/>
      <c r="I22" s="95"/>
      <c r="J22" s="96"/>
      <c r="K22" s="97">
        <v>44708</v>
      </c>
      <c r="L22" t="e">
        <f t="shared" si="0"/>
        <v>#VALUE!</v>
      </c>
    </row>
    <row r="23" spans="1:12">
      <c r="A23" s="90">
        <v>45047</v>
      </c>
      <c r="B23" s="116" t="s">
        <v>872</v>
      </c>
      <c r="C23" s="117"/>
      <c r="D23" s="118">
        <v>4.9550000000000001</v>
      </c>
      <c r="E23" s="122" t="s">
        <v>897</v>
      </c>
      <c r="F23" s="91">
        <v>4.9669999999999996</v>
      </c>
      <c r="G23" s="91">
        <v>4.93</v>
      </c>
      <c r="H23" s="91">
        <v>5.016</v>
      </c>
      <c r="I23" s="91">
        <v>4.8289999999999997</v>
      </c>
      <c r="J23" s="92">
        <v>2909</v>
      </c>
      <c r="K23" s="91" t="s">
        <v>898</v>
      </c>
      <c r="L23" t="str">
        <f t="shared" si="0"/>
        <v>5.2023</v>
      </c>
    </row>
    <row r="24" spans="1:12">
      <c r="A24" s="91" t="s">
        <v>896</v>
      </c>
      <c r="B24" s="116"/>
      <c r="C24" s="117"/>
      <c r="D24" s="118"/>
      <c r="E24" s="122"/>
      <c r="F24" s="91"/>
      <c r="G24" s="91"/>
      <c r="H24" s="91"/>
      <c r="I24" s="91"/>
      <c r="J24" s="92"/>
      <c r="K24" s="93">
        <v>44708</v>
      </c>
      <c r="L24" t="e">
        <f t="shared" si="0"/>
        <v>#VALUE!</v>
      </c>
    </row>
    <row r="25" spans="1:12">
      <c r="A25" s="94">
        <v>45078</v>
      </c>
      <c r="B25" s="113" t="s">
        <v>872</v>
      </c>
      <c r="C25" s="114"/>
      <c r="D25" s="115">
        <v>5.0359999999999996</v>
      </c>
      <c r="E25" s="121" t="s">
        <v>900</v>
      </c>
      <c r="F25" s="95">
        <v>5.0209999999999999</v>
      </c>
      <c r="G25" s="95">
        <v>5.0030000000000001</v>
      </c>
      <c r="H25" s="95">
        <v>5.0670000000000002</v>
      </c>
      <c r="I25" s="95">
        <v>4.8869999999999996</v>
      </c>
      <c r="J25" s="96">
        <v>1958</v>
      </c>
      <c r="K25" s="95" t="s">
        <v>901</v>
      </c>
      <c r="L25" t="str">
        <f t="shared" si="0"/>
        <v>6.2023</v>
      </c>
    </row>
    <row r="26" spans="1:12">
      <c r="A26" s="95" t="s">
        <v>899</v>
      </c>
      <c r="B26" s="113"/>
      <c r="C26" s="114"/>
      <c r="D26" s="115"/>
      <c r="E26" s="121"/>
      <c r="F26" s="95"/>
      <c r="G26" s="95"/>
      <c r="H26" s="95"/>
      <c r="I26" s="95"/>
      <c r="J26" s="96"/>
      <c r="K26" s="97">
        <v>44708</v>
      </c>
      <c r="L26" t="e">
        <f t="shared" si="0"/>
        <v>#VALUE!</v>
      </c>
    </row>
    <row r="27" spans="1:12">
      <c r="A27" s="90">
        <v>45108</v>
      </c>
      <c r="B27" s="116" t="s">
        <v>872</v>
      </c>
      <c r="C27" s="117"/>
      <c r="D27" s="118">
        <v>5.05</v>
      </c>
      <c r="E27" s="122" t="s">
        <v>903</v>
      </c>
      <c r="F27" s="91">
        <v>5.0599999999999996</v>
      </c>
      <c r="G27" s="91">
        <v>5.0629999999999997</v>
      </c>
      <c r="H27" s="91">
        <v>5.09</v>
      </c>
      <c r="I27" s="91">
        <v>4.931</v>
      </c>
      <c r="J27" s="92">
        <v>1206</v>
      </c>
      <c r="K27" s="91" t="s">
        <v>904</v>
      </c>
      <c r="L27" t="str">
        <f t="shared" si="0"/>
        <v>7.2023</v>
      </c>
    </row>
    <row r="28" spans="1:12">
      <c r="A28" s="91" t="s">
        <v>902</v>
      </c>
      <c r="B28" s="116"/>
      <c r="C28" s="117"/>
      <c r="D28" s="118"/>
      <c r="E28" s="122"/>
      <c r="F28" s="91"/>
      <c r="G28" s="91"/>
      <c r="H28" s="91"/>
      <c r="I28" s="91"/>
      <c r="J28" s="92"/>
      <c r="K28" s="93">
        <v>44708</v>
      </c>
      <c r="L28" t="e">
        <f t="shared" si="0"/>
        <v>#VALUE!</v>
      </c>
    </row>
    <row r="29" spans="1:12">
      <c r="A29" s="94">
        <v>45139</v>
      </c>
      <c r="B29" s="113" t="s">
        <v>872</v>
      </c>
      <c r="C29" s="114"/>
      <c r="D29" s="115">
        <v>5.0540000000000003</v>
      </c>
      <c r="E29" s="121" t="s">
        <v>906</v>
      </c>
      <c r="F29" s="95">
        <v>5.0419999999999998</v>
      </c>
      <c r="G29" s="95">
        <v>4.9429999999999996</v>
      </c>
      <c r="H29" s="95">
        <v>5.0579999999999998</v>
      </c>
      <c r="I29" s="95">
        <v>4.9119999999999999</v>
      </c>
      <c r="J29" s="96">
        <v>1526</v>
      </c>
      <c r="K29" s="95" t="s">
        <v>884</v>
      </c>
      <c r="L29" t="str">
        <f t="shared" si="0"/>
        <v>8.2023</v>
      </c>
    </row>
    <row r="30" spans="1:12">
      <c r="A30" s="95" t="s">
        <v>905</v>
      </c>
      <c r="B30" s="113"/>
      <c r="C30" s="114"/>
      <c r="D30" s="115"/>
      <c r="E30" s="121"/>
      <c r="F30" s="95"/>
      <c r="G30" s="95"/>
      <c r="H30" s="95"/>
      <c r="I30" s="95"/>
      <c r="J30" s="96"/>
      <c r="K30" s="97">
        <v>44708</v>
      </c>
      <c r="L30" t="e">
        <f t="shared" si="0"/>
        <v>#VALUE!</v>
      </c>
    </row>
    <row r="31" spans="1:12">
      <c r="A31" s="90">
        <v>45170</v>
      </c>
      <c r="B31" s="116" t="s">
        <v>872</v>
      </c>
      <c r="C31" s="117"/>
      <c r="D31" s="118">
        <v>4.9829999999999997</v>
      </c>
      <c r="E31" s="122" t="s">
        <v>908</v>
      </c>
      <c r="F31" s="91">
        <v>5.008</v>
      </c>
      <c r="G31" s="91">
        <v>5.0119999999999996</v>
      </c>
      <c r="H31" s="91">
        <v>5.0309999999999997</v>
      </c>
      <c r="I31" s="91">
        <v>4.8760000000000003</v>
      </c>
      <c r="J31" s="91">
        <v>899</v>
      </c>
      <c r="K31" s="91" t="s">
        <v>904</v>
      </c>
      <c r="L31" t="str">
        <f t="shared" si="0"/>
        <v>9.2023</v>
      </c>
    </row>
    <row r="32" spans="1:12">
      <c r="A32" s="91" t="s">
        <v>907</v>
      </c>
      <c r="B32" s="116"/>
      <c r="C32" s="117"/>
      <c r="D32" s="118"/>
      <c r="E32" s="122"/>
      <c r="F32" s="91"/>
      <c r="G32" s="91"/>
      <c r="H32" s="91"/>
      <c r="I32" s="91"/>
      <c r="J32" s="91"/>
      <c r="K32" s="93">
        <v>44708</v>
      </c>
      <c r="L32" t="e">
        <f t="shared" si="0"/>
        <v>#VALUE!</v>
      </c>
    </row>
    <row r="33" spans="1:12">
      <c r="A33" s="94">
        <v>45200</v>
      </c>
      <c r="B33" s="113" t="s">
        <v>872</v>
      </c>
      <c r="C33" s="114"/>
      <c r="D33" s="115">
        <v>5.0629999999999997</v>
      </c>
      <c r="E33" s="120" t="s">
        <v>910</v>
      </c>
      <c r="F33" s="95">
        <v>5.069</v>
      </c>
      <c r="G33" s="95">
        <v>5.0410000000000004</v>
      </c>
      <c r="H33" s="95">
        <v>5.0979999999999999</v>
      </c>
      <c r="I33" s="95">
        <v>4.9400000000000004</v>
      </c>
      <c r="J33" s="96">
        <v>1847</v>
      </c>
      <c r="K33" s="95" t="s">
        <v>911</v>
      </c>
      <c r="L33" t="str">
        <f t="shared" si="0"/>
        <v>10.2023</v>
      </c>
    </row>
    <row r="34" spans="1:12">
      <c r="A34" s="95" t="s">
        <v>909</v>
      </c>
      <c r="B34" s="113"/>
      <c r="C34" s="114"/>
      <c r="D34" s="115"/>
      <c r="E34" s="120"/>
      <c r="F34" s="95"/>
      <c r="G34" s="95"/>
      <c r="H34" s="95"/>
      <c r="I34" s="95"/>
      <c r="J34" s="96"/>
      <c r="K34" s="97">
        <v>44708</v>
      </c>
      <c r="L34" t="e">
        <f t="shared" si="0"/>
        <v>#VALUE!</v>
      </c>
    </row>
    <row r="35" spans="1:12">
      <c r="A35" s="90">
        <v>45231</v>
      </c>
      <c r="B35" s="116" t="s">
        <v>872</v>
      </c>
      <c r="C35" s="117"/>
      <c r="D35" s="118">
        <v>5.21</v>
      </c>
      <c r="E35" s="122" t="s">
        <v>913</v>
      </c>
      <c r="F35" s="91">
        <v>5.2190000000000003</v>
      </c>
      <c r="G35" s="91">
        <v>5.0910000000000002</v>
      </c>
      <c r="H35" s="91">
        <v>5.2380000000000004</v>
      </c>
      <c r="I35" s="91">
        <v>5.0910000000000002</v>
      </c>
      <c r="J35" s="91">
        <v>787</v>
      </c>
      <c r="K35" s="91" t="s">
        <v>911</v>
      </c>
      <c r="L35" t="str">
        <f t="shared" si="0"/>
        <v>11.2023</v>
      </c>
    </row>
    <row r="36" spans="1:12">
      <c r="A36" s="91" t="s">
        <v>912</v>
      </c>
      <c r="B36" s="116"/>
      <c r="C36" s="117"/>
      <c r="D36" s="118"/>
      <c r="E36" s="122"/>
      <c r="F36" s="91"/>
      <c r="G36" s="91"/>
      <c r="H36" s="91"/>
      <c r="I36" s="91"/>
      <c r="J36" s="91"/>
      <c r="K36" s="93">
        <v>44708</v>
      </c>
      <c r="L36" t="e">
        <f t="shared" si="0"/>
        <v>#VALUE!</v>
      </c>
    </row>
    <row r="37" spans="1:12">
      <c r="A37" s="94">
        <v>45261</v>
      </c>
      <c r="B37" s="113" t="s">
        <v>872</v>
      </c>
      <c r="C37" s="114"/>
      <c r="D37" s="115">
        <v>5.4930000000000003</v>
      </c>
      <c r="E37" s="121" t="s">
        <v>915</v>
      </c>
      <c r="F37" s="95">
        <v>5.492</v>
      </c>
      <c r="G37" s="95">
        <v>5.4649999999999999</v>
      </c>
      <c r="H37" s="95">
        <v>5.5220000000000002</v>
      </c>
      <c r="I37" s="95">
        <v>5.36</v>
      </c>
      <c r="J37" s="95">
        <v>783</v>
      </c>
      <c r="K37" s="95" t="s">
        <v>916</v>
      </c>
      <c r="L37" t="str">
        <f t="shared" si="0"/>
        <v>12.2023</v>
      </c>
    </row>
    <row r="38" spans="1:12">
      <c r="A38" s="95" t="s">
        <v>914</v>
      </c>
      <c r="B38" s="113"/>
      <c r="C38" s="114"/>
      <c r="D38" s="115"/>
      <c r="E38" s="121"/>
      <c r="F38" s="95"/>
      <c r="G38" s="95"/>
      <c r="H38" s="95"/>
      <c r="I38" s="95"/>
      <c r="J38" s="95"/>
      <c r="K38" s="97">
        <v>44708</v>
      </c>
      <c r="L38" t="e">
        <f t="shared" si="0"/>
        <v>#VALUE!</v>
      </c>
    </row>
    <row r="39" spans="1:12">
      <c r="A39" s="90">
        <v>45292</v>
      </c>
      <c r="B39" s="116" t="s">
        <v>872</v>
      </c>
      <c r="C39" s="117"/>
      <c r="D39" s="118">
        <v>5.62</v>
      </c>
      <c r="E39" s="122" t="s">
        <v>918</v>
      </c>
      <c r="F39" s="91">
        <v>5.6280000000000001</v>
      </c>
      <c r="G39" s="91">
        <v>5.62</v>
      </c>
      <c r="H39" s="91">
        <v>5.6349999999999998</v>
      </c>
      <c r="I39" s="91">
        <v>5.51</v>
      </c>
      <c r="J39" s="91">
        <v>550</v>
      </c>
      <c r="K39" s="91" t="s">
        <v>916</v>
      </c>
      <c r="L39" t="str">
        <f t="shared" si="0"/>
        <v>1.2024</v>
      </c>
    </row>
    <row r="40" spans="1:12">
      <c r="A40" s="91" t="s">
        <v>917</v>
      </c>
      <c r="B40" s="116"/>
      <c r="C40" s="117"/>
      <c r="D40" s="118"/>
      <c r="E40" s="122"/>
      <c r="F40" s="91"/>
      <c r="G40" s="91"/>
      <c r="H40" s="91"/>
      <c r="I40" s="91"/>
      <c r="J40" s="91"/>
      <c r="K40" s="93">
        <v>44708</v>
      </c>
      <c r="L40" t="e">
        <f t="shared" si="0"/>
        <v>#VALUE!</v>
      </c>
    </row>
    <row r="41" spans="1:12">
      <c r="A41" s="94">
        <v>45323</v>
      </c>
      <c r="B41" s="113" t="s">
        <v>872</v>
      </c>
      <c r="C41" s="114"/>
      <c r="D41" s="115">
        <v>5.4420000000000002</v>
      </c>
      <c r="E41" s="121" t="s">
        <v>920</v>
      </c>
      <c r="F41" s="95">
        <v>5.4320000000000004</v>
      </c>
      <c r="G41" s="95">
        <v>5.33</v>
      </c>
      <c r="H41" s="95">
        <v>5.4420000000000002</v>
      </c>
      <c r="I41" s="95">
        <v>5.33</v>
      </c>
      <c r="J41" s="95">
        <v>87</v>
      </c>
      <c r="K41" s="95" t="s">
        <v>921</v>
      </c>
      <c r="L41" t="str">
        <f t="shared" si="0"/>
        <v>2.2024</v>
      </c>
    </row>
    <row r="42" spans="1:12">
      <c r="A42" s="95" t="s">
        <v>919</v>
      </c>
      <c r="B42" s="113"/>
      <c r="C42" s="114"/>
      <c r="D42" s="115"/>
      <c r="E42" s="121"/>
      <c r="F42" s="95"/>
      <c r="G42" s="95"/>
      <c r="H42" s="95"/>
      <c r="I42" s="95"/>
      <c r="J42" s="95"/>
      <c r="K42" s="97">
        <v>44708</v>
      </c>
      <c r="L42" t="e">
        <f t="shared" si="0"/>
        <v>#VALUE!</v>
      </c>
    </row>
    <row r="43" spans="1:12">
      <c r="A43" s="90">
        <v>45352</v>
      </c>
      <c r="B43" s="116" t="s">
        <v>872</v>
      </c>
      <c r="C43" s="117"/>
      <c r="D43" s="118">
        <v>4.9960000000000004</v>
      </c>
      <c r="E43" s="118" t="s">
        <v>923</v>
      </c>
      <c r="F43" s="91">
        <v>4.9960000000000004</v>
      </c>
      <c r="G43" s="91">
        <v>4.9960000000000004</v>
      </c>
      <c r="H43" s="91">
        <v>4.9960000000000004</v>
      </c>
      <c r="I43" s="91">
        <v>4.9960000000000004</v>
      </c>
      <c r="J43" s="91">
        <v>111</v>
      </c>
      <c r="K43" s="91" t="s">
        <v>921</v>
      </c>
      <c r="L43" t="str">
        <f t="shared" si="0"/>
        <v>3.2024</v>
      </c>
    </row>
    <row r="44" spans="1:12">
      <c r="A44" s="91" t="s">
        <v>922</v>
      </c>
      <c r="B44" s="116"/>
      <c r="C44" s="117"/>
      <c r="D44" s="118"/>
      <c r="E44" s="118"/>
      <c r="F44" s="91"/>
      <c r="G44" s="91"/>
      <c r="H44" s="91"/>
      <c r="I44" s="91"/>
      <c r="J44" s="91"/>
      <c r="K44" s="93">
        <v>44708</v>
      </c>
      <c r="L44" t="e">
        <f t="shared" si="0"/>
        <v>#VALUE!</v>
      </c>
    </row>
    <row r="45" spans="1:12">
      <c r="A45" s="94">
        <v>45383</v>
      </c>
      <c r="B45" s="113" t="s">
        <v>872</v>
      </c>
      <c r="C45" s="114"/>
      <c r="D45" s="115">
        <v>4.2279999999999998</v>
      </c>
      <c r="E45" s="121" t="s">
        <v>925</v>
      </c>
      <c r="F45" s="95">
        <v>4.1909999999999998</v>
      </c>
      <c r="G45" s="95">
        <v>4.1740000000000004</v>
      </c>
      <c r="H45" s="95">
        <v>4.2279999999999998</v>
      </c>
      <c r="I45" s="95">
        <v>4.1500000000000004</v>
      </c>
      <c r="J45" s="95">
        <v>173</v>
      </c>
      <c r="K45" s="95" t="s">
        <v>916</v>
      </c>
      <c r="L45" t="str">
        <f t="shared" si="0"/>
        <v>4.2024</v>
      </c>
    </row>
    <row r="46" spans="1:12">
      <c r="A46" s="95" t="s">
        <v>924</v>
      </c>
      <c r="B46" s="113"/>
      <c r="C46" s="114"/>
      <c r="D46" s="115"/>
      <c r="E46" s="121"/>
      <c r="F46" s="95"/>
      <c r="G46" s="95"/>
      <c r="H46" s="95"/>
      <c r="I46" s="95"/>
      <c r="J46" s="95"/>
      <c r="K46" s="97">
        <v>44708</v>
      </c>
      <c r="L46" t="e">
        <f t="shared" si="0"/>
        <v>#VALUE!</v>
      </c>
    </row>
    <row r="47" spans="1:12">
      <c r="A47" s="90">
        <v>45413</v>
      </c>
      <c r="B47" s="116" t="s">
        <v>872</v>
      </c>
      <c r="C47" s="117"/>
      <c r="D47" s="118">
        <v>4.141</v>
      </c>
      <c r="E47" s="119" t="s">
        <v>927</v>
      </c>
      <c r="F47" s="91">
        <v>4.1139999999999999</v>
      </c>
      <c r="G47" s="91">
        <v>4.1109999999999998</v>
      </c>
      <c r="H47" s="91">
        <v>4.1589999999999998</v>
      </c>
      <c r="I47" s="91">
        <v>4.1100000000000003</v>
      </c>
      <c r="J47" s="91">
        <v>35</v>
      </c>
      <c r="K47" s="91" t="s">
        <v>928</v>
      </c>
      <c r="L47" t="str">
        <f t="shared" si="0"/>
        <v>5.2024</v>
      </c>
    </row>
    <row r="48" spans="1:12">
      <c r="A48" s="91" t="s">
        <v>926</v>
      </c>
      <c r="B48" s="116"/>
      <c r="C48" s="117"/>
      <c r="D48" s="118"/>
      <c r="E48" s="119"/>
      <c r="F48" s="91"/>
      <c r="G48" s="91"/>
      <c r="H48" s="91"/>
      <c r="I48" s="91"/>
      <c r="J48" s="91"/>
      <c r="K48" s="93">
        <v>44708</v>
      </c>
      <c r="L48" t="e">
        <f t="shared" si="0"/>
        <v>#VALUE!</v>
      </c>
    </row>
    <row r="49" spans="1:12">
      <c r="A49" s="94">
        <v>45444</v>
      </c>
      <c r="B49" s="113" t="s">
        <v>872</v>
      </c>
      <c r="C49" s="114"/>
      <c r="D49" s="115">
        <v>4.1719999999999997</v>
      </c>
      <c r="E49" s="115" t="s">
        <v>923</v>
      </c>
      <c r="F49" s="95">
        <v>4.1719999999999997</v>
      </c>
      <c r="G49" s="95">
        <v>4.1719999999999997</v>
      </c>
      <c r="H49" s="95">
        <v>4.1719999999999997</v>
      </c>
      <c r="I49" s="95">
        <v>4.1719999999999997</v>
      </c>
      <c r="J49" s="95">
        <v>38</v>
      </c>
      <c r="K49" s="95" t="s">
        <v>916</v>
      </c>
      <c r="L49" t="str">
        <f t="shared" si="0"/>
        <v>6.2024</v>
      </c>
    </row>
    <row r="50" spans="1:12">
      <c r="A50" s="95" t="s">
        <v>929</v>
      </c>
      <c r="B50" s="113"/>
      <c r="C50" s="114"/>
      <c r="D50" s="115"/>
      <c r="E50" s="115"/>
      <c r="F50" s="95"/>
      <c r="G50" s="95"/>
      <c r="H50" s="95"/>
      <c r="I50" s="95"/>
      <c r="J50" s="95"/>
      <c r="K50" s="97">
        <v>44708</v>
      </c>
      <c r="L50" t="e">
        <f t="shared" si="0"/>
        <v>#VALUE!</v>
      </c>
    </row>
    <row r="51" spans="1:12">
      <c r="A51" s="90">
        <v>45474</v>
      </c>
      <c r="B51" s="116" t="s">
        <v>872</v>
      </c>
      <c r="C51" s="117"/>
      <c r="D51" s="118" t="s">
        <v>716</v>
      </c>
      <c r="E51" s="118" t="s">
        <v>716</v>
      </c>
      <c r="F51" s="91">
        <v>4.2290000000000001</v>
      </c>
      <c r="G51" s="91" t="s">
        <v>716</v>
      </c>
      <c r="H51" s="91" t="s">
        <v>716</v>
      </c>
      <c r="I51" s="91" t="s">
        <v>716</v>
      </c>
      <c r="J51" s="91">
        <v>37</v>
      </c>
      <c r="K51" s="91" t="s">
        <v>916</v>
      </c>
      <c r="L51" t="str">
        <f t="shared" si="0"/>
        <v>7.2024</v>
      </c>
    </row>
    <row r="52" spans="1:12">
      <c r="A52" s="91" t="s">
        <v>930</v>
      </c>
      <c r="B52" s="116"/>
      <c r="C52" s="117"/>
      <c r="D52" s="118"/>
      <c r="E52" s="118"/>
      <c r="F52" s="91"/>
      <c r="G52" s="91"/>
      <c r="H52" s="91"/>
      <c r="I52" s="91"/>
      <c r="J52" s="91"/>
      <c r="K52" s="93">
        <v>44708</v>
      </c>
      <c r="L52" t="e">
        <f t="shared" si="0"/>
        <v>#VALUE!</v>
      </c>
    </row>
    <row r="53" spans="1:12">
      <c r="A53" s="94">
        <v>45505</v>
      </c>
      <c r="B53" s="113" t="s">
        <v>872</v>
      </c>
      <c r="C53" s="114"/>
      <c r="D53" s="115" t="s">
        <v>716</v>
      </c>
      <c r="E53" s="115" t="s">
        <v>716</v>
      </c>
      <c r="F53" s="95">
        <v>4.24</v>
      </c>
      <c r="G53" s="95" t="s">
        <v>716</v>
      </c>
      <c r="H53" s="95" t="s">
        <v>716</v>
      </c>
      <c r="I53" s="95" t="s">
        <v>716</v>
      </c>
      <c r="J53" s="95">
        <v>0</v>
      </c>
      <c r="K53" s="95" t="s">
        <v>916</v>
      </c>
      <c r="L53" t="str">
        <f t="shared" si="0"/>
        <v>8.2024</v>
      </c>
    </row>
    <row r="54" spans="1:12">
      <c r="A54" s="95" t="s">
        <v>931</v>
      </c>
      <c r="B54" s="113"/>
      <c r="C54" s="114"/>
      <c r="D54" s="115"/>
      <c r="E54" s="115"/>
      <c r="F54" s="95"/>
      <c r="G54" s="95"/>
      <c r="H54" s="95"/>
      <c r="I54" s="95"/>
      <c r="J54" s="95"/>
      <c r="K54" s="97">
        <v>44708</v>
      </c>
      <c r="L54" t="e">
        <f t="shared" si="0"/>
        <v>#VALUE!</v>
      </c>
    </row>
    <row r="55" spans="1:12">
      <c r="A55" s="90">
        <v>45536</v>
      </c>
      <c r="B55" s="116" t="s">
        <v>872</v>
      </c>
      <c r="C55" s="117"/>
      <c r="D55" s="118" t="s">
        <v>716</v>
      </c>
      <c r="E55" s="118" t="s">
        <v>716</v>
      </c>
      <c r="F55" s="91">
        <v>4.2220000000000004</v>
      </c>
      <c r="G55" s="91" t="s">
        <v>716</v>
      </c>
      <c r="H55" s="91" t="s">
        <v>716</v>
      </c>
      <c r="I55" s="91" t="s">
        <v>716</v>
      </c>
      <c r="J55" s="91">
        <v>1</v>
      </c>
      <c r="K55" s="91" t="s">
        <v>916</v>
      </c>
      <c r="L55" t="str">
        <f t="shared" si="0"/>
        <v>9.2024</v>
      </c>
    </row>
    <row r="56" spans="1:12">
      <c r="A56" s="91" t="s">
        <v>932</v>
      </c>
      <c r="B56" s="116"/>
      <c r="C56" s="117"/>
      <c r="D56" s="118"/>
      <c r="E56" s="118"/>
      <c r="F56" s="91"/>
      <c r="G56" s="91"/>
      <c r="H56" s="91"/>
      <c r="I56" s="91"/>
      <c r="J56" s="91"/>
      <c r="K56" s="93">
        <v>44708</v>
      </c>
      <c r="L56" t="e">
        <f t="shared" si="0"/>
        <v>#VALUE!</v>
      </c>
    </row>
    <row r="57" spans="1:12">
      <c r="A57" s="94">
        <v>45566</v>
      </c>
      <c r="B57" s="113" t="s">
        <v>872</v>
      </c>
      <c r="C57" s="114"/>
      <c r="D57" s="115">
        <v>4.26</v>
      </c>
      <c r="E57" s="120" t="s">
        <v>934</v>
      </c>
      <c r="F57" s="95">
        <v>4.2779999999999996</v>
      </c>
      <c r="G57" s="95">
        <v>4.26</v>
      </c>
      <c r="H57" s="95">
        <v>4.26</v>
      </c>
      <c r="I57" s="95">
        <v>4.26</v>
      </c>
      <c r="J57" s="95">
        <v>2</v>
      </c>
      <c r="K57" s="95" t="s">
        <v>916</v>
      </c>
      <c r="L57" t="str">
        <f t="shared" si="0"/>
        <v>10.2024</v>
      </c>
    </row>
    <row r="58" spans="1:12">
      <c r="A58" s="95" t="s">
        <v>933</v>
      </c>
      <c r="B58" s="113"/>
      <c r="C58" s="114"/>
      <c r="D58" s="115"/>
      <c r="E58" s="120"/>
      <c r="F58" s="95"/>
      <c r="G58" s="95"/>
      <c r="H58" s="95"/>
      <c r="I58" s="95"/>
      <c r="J58" s="95"/>
      <c r="K58" s="97">
        <v>44708</v>
      </c>
      <c r="L58" t="e">
        <f t="shared" si="0"/>
        <v>#VALUE!</v>
      </c>
    </row>
    <row r="59" spans="1:12">
      <c r="A59" s="90">
        <v>45597</v>
      </c>
      <c r="B59" s="116" t="s">
        <v>872</v>
      </c>
      <c r="C59" s="117"/>
      <c r="D59" s="118" t="s">
        <v>716</v>
      </c>
      <c r="E59" s="118" t="s">
        <v>716</v>
      </c>
      <c r="F59" s="91">
        <v>4.4550000000000001</v>
      </c>
      <c r="G59" s="91" t="s">
        <v>716</v>
      </c>
      <c r="H59" s="91" t="s">
        <v>716</v>
      </c>
      <c r="I59" s="91" t="s">
        <v>716</v>
      </c>
      <c r="J59" s="91">
        <v>130</v>
      </c>
      <c r="K59" s="91" t="s">
        <v>916</v>
      </c>
      <c r="L59" t="str">
        <f t="shared" si="0"/>
        <v>11.2024</v>
      </c>
    </row>
    <row r="60" spans="1:12">
      <c r="A60" s="91" t="s">
        <v>935</v>
      </c>
      <c r="B60" s="116"/>
      <c r="C60" s="117"/>
      <c r="D60" s="118"/>
      <c r="E60" s="118"/>
      <c r="F60" s="91"/>
      <c r="G60" s="91"/>
      <c r="H60" s="91"/>
      <c r="I60" s="91"/>
      <c r="J60" s="91"/>
      <c r="K60" s="93">
        <v>44708</v>
      </c>
      <c r="L60" t="e">
        <f t="shared" si="0"/>
        <v>#VALUE!</v>
      </c>
    </row>
    <row r="61" spans="1:12">
      <c r="A61" s="94">
        <v>45627</v>
      </c>
      <c r="B61" s="113" t="s">
        <v>872</v>
      </c>
      <c r="C61" s="114"/>
      <c r="D61" s="115">
        <v>4.8099999999999996</v>
      </c>
      <c r="E61" s="120" t="s">
        <v>937</v>
      </c>
      <c r="F61" s="95">
        <v>4.8109999999999999</v>
      </c>
      <c r="G61" s="95">
        <v>4.8099999999999996</v>
      </c>
      <c r="H61" s="95">
        <v>4.8099999999999996</v>
      </c>
      <c r="I61" s="95">
        <v>4.8099999999999996</v>
      </c>
      <c r="J61" s="95">
        <v>135</v>
      </c>
      <c r="K61" s="95" t="s">
        <v>916</v>
      </c>
      <c r="L61" t="str">
        <f t="shared" si="0"/>
        <v>12.2024</v>
      </c>
    </row>
    <row r="62" spans="1:12">
      <c r="A62" s="95" t="s">
        <v>936</v>
      </c>
      <c r="B62" s="113"/>
      <c r="C62" s="114"/>
      <c r="D62" s="115"/>
      <c r="E62" s="120"/>
      <c r="F62" s="95"/>
      <c r="G62" s="95"/>
      <c r="H62" s="95"/>
      <c r="I62" s="95"/>
      <c r="J62" s="95"/>
      <c r="K62" s="97">
        <v>44708</v>
      </c>
      <c r="L62" t="e">
        <f t="shared" si="0"/>
        <v>#VALUE!</v>
      </c>
    </row>
    <row r="63" spans="1:12">
      <c r="A63" s="90">
        <v>45658</v>
      </c>
      <c r="B63" s="116" t="s">
        <v>872</v>
      </c>
      <c r="C63" s="117"/>
      <c r="D63" s="118" t="s">
        <v>716</v>
      </c>
      <c r="E63" s="118" t="s">
        <v>716</v>
      </c>
      <c r="F63" s="91">
        <v>4.9770000000000003</v>
      </c>
      <c r="G63" s="91" t="s">
        <v>716</v>
      </c>
      <c r="H63" s="91" t="s">
        <v>716</v>
      </c>
      <c r="I63" s="91" t="s">
        <v>716</v>
      </c>
      <c r="J63" s="91">
        <v>9</v>
      </c>
      <c r="K63" s="91" t="s">
        <v>916</v>
      </c>
      <c r="L63" t="str">
        <f t="shared" si="0"/>
        <v>1.2025</v>
      </c>
    </row>
    <row r="64" spans="1:12">
      <c r="A64" s="91" t="s">
        <v>938</v>
      </c>
      <c r="B64" s="116"/>
      <c r="C64" s="117"/>
      <c r="D64" s="118"/>
      <c r="E64" s="118"/>
      <c r="F64" s="91"/>
      <c r="G64" s="91"/>
      <c r="H64" s="91"/>
      <c r="I64" s="91"/>
      <c r="J64" s="91"/>
      <c r="K64" s="93">
        <v>44708</v>
      </c>
      <c r="L64" t="e">
        <f t="shared" si="0"/>
        <v>#VALUE!</v>
      </c>
    </row>
    <row r="65" spans="1:12">
      <c r="A65" s="94">
        <v>45689</v>
      </c>
      <c r="B65" s="113" t="s">
        <v>872</v>
      </c>
      <c r="C65" s="114"/>
      <c r="D65" s="115" t="s">
        <v>716</v>
      </c>
      <c r="E65" s="115" t="s">
        <v>716</v>
      </c>
      <c r="F65" s="95">
        <v>4.8440000000000003</v>
      </c>
      <c r="G65" s="95" t="s">
        <v>716</v>
      </c>
      <c r="H65" s="95" t="s">
        <v>716</v>
      </c>
      <c r="I65" s="95" t="s">
        <v>716</v>
      </c>
      <c r="J65" s="95">
        <v>0</v>
      </c>
      <c r="K65" s="95" t="s">
        <v>916</v>
      </c>
      <c r="L65" t="str">
        <f t="shared" si="0"/>
        <v>2.2025</v>
      </c>
    </row>
    <row r="66" spans="1:12">
      <c r="A66" s="95" t="s">
        <v>939</v>
      </c>
      <c r="B66" s="113"/>
      <c r="C66" s="114"/>
      <c r="D66" s="115"/>
      <c r="E66" s="115"/>
      <c r="F66" s="95"/>
      <c r="G66" s="95"/>
      <c r="H66" s="95"/>
      <c r="I66" s="95"/>
      <c r="J66" s="95"/>
      <c r="K66" s="97">
        <v>44708</v>
      </c>
      <c r="L66" t="e">
        <f t="shared" si="0"/>
        <v>#VALUE!</v>
      </c>
    </row>
    <row r="67" spans="1:12">
      <c r="A67" s="90">
        <v>45717</v>
      </c>
      <c r="B67" s="116" t="s">
        <v>872</v>
      </c>
      <c r="C67" s="117"/>
      <c r="D67" s="118" t="s">
        <v>716</v>
      </c>
      <c r="E67" s="118" t="s">
        <v>716</v>
      </c>
      <c r="F67" s="91">
        <v>4.5220000000000002</v>
      </c>
      <c r="G67" s="91" t="s">
        <v>716</v>
      </c>
      <c r="H67" s="91" t="s">
        <v>716</v>
      </c>
      <c r="I67" s="91" t="s">
        <v>716</v>
      </c>
      <c r="J67" s="91">
        <v>6</v>
      </c>
      <c r="K67" s="91" t="s">
        <v>916</v>
      </c>
      <c r="L67" t="str">
        <f t="shared" si="0"/>
        <v>3.2025</v>
      </c>
    </row>
    <row r="68" spans="1:12">
      <c r="A68" s="91" t="s">
        <v>940</v>
      </c>
      <c r="B68" s="116"/>
      <c r="C68" s="117"/>
      <c r="D68" s="118"/>
      <c r="E68" s="118"/>
      <c r="F68" s="91"/>
      <c r="G68" s="91"/>
      <c r="H68" s="91"/>
      <c r="I68" s="91"/>
      <c r="J68" s="91"/>
      <c r="K68" s="93">
        <v>44708</v>
      </c>
      <c r="L68" t="e">
        <f t="shared" ref="L68:L131" si="1">CONCATENATE(MONTH(A68),".",YEAR(A68))</f>
        <v>#VALUE!</v>
      </c>
    </row>
    <row r="69" spans="1:12">
      <c r="A69" s="94">
        <v>45748</v>
      </c>
      <c r="B69" s="113" t="s">
        <v>872</v>
      </c>
      <c r="C69" s="114"/>
      <c r="D69" s="115">
        <v>3.97</v>
      </c>
      <c r="E69" s="121" t="s">
        <v>942</v>
      </c>
      <c r="F69" s="95">
        <v>3.9319999999999999</v>
      </c>
      <c r="G69" s="95">
        <v>3.97</v>
      </c>
      <c r="H69" s="95">
        <v>3.97</v>
      </c>
      <c r="I69" s="95">
        <v>3.97</v>
      </c>
      <c r="J69" s="95">
        <v>9</v>
      </c>
      <c r="K69" s="95" t="s">
        <v>916</v>
      </c>
      <c r="L69" t="str">
        <f t="shared" si="1"/>
        <v>4.2025</v>
      </c>
    </row>
    <row r="70" spans="1:12">
      <c r="A70" s="95" t="s">
        <v>941</v>
      </c>
      <c r="B70" s="113"/>
      <c r="C70" s="114"/>
      <c r="D70" s="115"/>
      <c r="E70" s="121"/>
      <c r="F70" s="95"/>
      <c r="G70" s="95"/>
      <c r="H70" s="95"/>
      <c r="I70" s="95"/>
      <c r="J70" s="95"/>
      <c r="K70" s="97">
        <v>44708</v>
      </c>
      <c r="L70" t="e">
        <f t="shared" si="1"/>
        <v>#VALUE!</v>
      </c>
    </row>
    <row r="71" spans="1:12">
      <c r="A71" s="90">
        <v>45778</v>
      </c>
      <c r="B71" s="116" t="s">
        <v>872</v>
      </c>
      <c r="C71" s="117"/>
      <c r="D71" s="118" t="s">
        <v>716</v>
      </c>
      <c r="E71" s="118" t="s">
        <v>716</v>
      </c>
      <c r="F71" s="91">
        <v>3.8919999999999999</v>
      </c>
      <c r="G71" s="91" t="s">
        <v>716</v>
      </c>
      <c r="H71" s="91" t="s">
        <v>716</v>
      </c>
      <c r="I71" s="91" t="s">
        <v>716</v>
      </c>
      <c r="J71" s="91">
        <v>2</v>
      </c>
      <c r="K71" s="91" t="s">
        <v>916</v>
      </c>
      <c r="L71" t="str">
        <f t="shared" si="1"/>
        <v>5.2025</v>
      </c>
    </row>
    <row r="72" spans="1:12">
      <c r="A72" s="91" t="s">
        <v>943</v>
      </c>
      <c r="B72" s="116"/>
      <c r="C72" s="117"/>
      <c r="D72" s="118"/>
      <c r="E72" s="118"/>
      <c r="F72" s="91"/>
      <c r="G72" s="91"/>
      <c r="H72" s="91"/>
      <c r="I72" s="91"/>
      <c r="J72" s="91"/>
      <c r="K72" s="93">
        <v>44708</v>
      </c>
      <c r="L72" t="e">
        <f t="shared" si="1"/>
        <v>#VALUE!</v>
      </c>
    </row>
    <row r="73" spans="1:12">
      <c r="A73" s="94">
        <v>45809</v>
      </c>
      <c r="B73" s="113" t="s">
        <v>872</v>
      </c>
      <c r="C73" s="114"/>
      <c r="D73" s="115" t="s">
        <v>716</v>
      </c>
      <c r="E73" s="115" t="s">
        <v>716</v>
      </c>
      <c r="F73" s="95">
        <v>3.952</v>
      </c>
      <c r="G73" s="95" t="s">
        <v>716</v>
      </c>
      <c r="H73" s="95" t="s">
        <v>716</v>
      </c>
      <c r="I73" s="95" t="s">
        <v>716</v>
      </c>
      <c r="J73" s="95">
        <v>1</v>
      </c>
      <c r="K73" s="95" t="s">
        <v>916</v>
      </c>
      <c r="L73" t="str">
        <f t="shared" si="1"/>
        <v>6.2025</v>
      </c>
    </row>
    <row r="74" spans="1:12">
      <c r="A74" s="95" t="s">
        <v>944</v>
      </c>
      <c r="B74" s="113"/>
      <c r="C74" s="114"/>
      <c r="D74" s="115"/>
      <c r="E74" s="115"/>
      <c r="F74" s="95"/>
      <c r="G74" s="95"/>
      <c r="H74" s="95"/>
      <c r="I74" s="95"/>
      <c r="J74" s="95"/>
      <c r="K74" s="97">
        <v>44708</v>
      </c>
      <c r="L74" t="e">
        <f t="shared" si="1"/>
        <v>#VALUE!</v>
      </c>
    </row>
    <row r="75" spans="1:12">
      <c r="A75" s="90">
        <v>45839</v>
      </c>
      <c r="B75" s="116" t="s">
        <v>872</v>
      </c>
      <c r="C75" s="117"/>
      <c r="D75" s="118" t="s">
        <v>716</v>
      </c>
      <c r="E75" s="118" t="s">
        <v>716</v>
      </c>
      <c r="F75" s="91">
        <v>4.0060000000000002</v>
      </c>
      <c r="G75" s="91" t="s">
        <v>716</v>
      </c>
      <c r="H75" s="91" t="s">
        <v>716</v>
      </c>
      <c r="I75" s="91" t="s">
        <v>716</v>
      </c>
      <c r="J75" s="91">
        <v>0</v>
      </c>
      <c r="K75" s="91" t="s">
        <v>916</v>
      </c>
      <c r="L75" t="str">
        <f t="shared" si="1"/>
        <v>7.2025</v>
      </c>
    </row>
    <row r="76" spans="1:12">
      <c r="A76" s="91" t="s">
        <v>945</v>
      </c>
      <c r="B76" s="116"/>
      <c r="C76" s="117"/>
      <c r="D76" s="118"/>
      <c r="E76" s="118"/>
      <c r="F76" s="91"/>
      <c r="G76" s="91"/>
      <c r="H76" s="91"/>
      <c r="I76" s="91"/>
      <c r="J76" s="91"/>
      <c r="K76" s="93">
        <v>44708</v>
      </c>
      <c r="L76" t="e">
        <f t="shared" si="1"/>
        <v>#VALUE!</v>
      </c>
    </row>
    <row r="77" spans="1:12">
      <c r="A77" s="94">
        <v>45870</v>
      </c>
      <c r="B77" s="113" t="s">
        <v>872</v>
      </c>
      <c r="C77" s="114"/>
      <c r="D77" s="115" t="s">
        <v>716</v>
      </c>
      <c r="E77" s="115" t="s">
        <v>716</v>
      </c>
      <c r="F77" s="95">
        <v>4.0309999999999997</v>
      </c>
      <c r="G77" s="95" t="s">
        <v>716</v>
      </c>
      <c r="H77" s="95" t="s">
        <v>716</v>
      </c>
      <c r="I77" s="95" t="s">
        <v>716</v>
      </c>
      <c r="J77" s="95">
        <v>0</v>
      </c>
      <c r="K77" s="95" t="s">
        <v>916</v>
      </c>
      <c r="L77" t="str">
        <f t="shared" si="1"/>
        <v>8.2025</v>
      </c>
    </row>
    <row r="78" spans="1:12">
      <c r="A78" s="95" t="s">
        <v>946</v>
      </c>
      <c r="B78" s="113"/>
      <c r="C78" s="114"/>
      <c r="D78" s="115"/>
      <c r="E78" s="115"/>
      <c r="F78" s="95"/>
      <c r="G78" s="95"/>
      <c r="H78" s="95"/>
      <c r="I78" s="95"/>
      <c r="J78" s="95"/>
      <c r="K78" s="97">
        <v>44708</v>
      </c>
      <c r="L78" t="e">
        <f t="shared" si="1"/>
        <v>#VALUE!</v>
      </c>
    </row>
    <row r="79" spans="1:12">
      <c r="A79" s="90">
        <v>45901</v>
      </c>
      <c r="B79" s="116" t="s">
        <v>872</v>
      </c>
      <c r="C79" s="117"/>
      <c r="D79" s="118" t="s">
        <v>716</v>
      </c>
      <c r="E79" s="118" t="s">
        <v>716</v>
      </c>
      <c r="F79" s="91">
        <v>4.0209999999999999</v>
      </c>
      <c r="G79" s="91" t="s">
        <v>716</v>
      </c>
      <c r="H79" s="91" t="s">
        <v>716</v>
      </c>
      <c r="I79" s="91" t="s">
        <v>716</v>
      </c>
      <c r="J79" s="91">
        <v>0</v>
      </c>
      <c r="K79" s="91" t="s">
        <v>916</v>
      </c>
      <c r="L79" t="str">
        <f t="shared" si="1"/>
        <v>9.2025</v>
      </c>
    </row>
    <row r="80" spans="1:12">
      <c r="A80" s="91" t="s">
        <v>947</v>
      </c>
      <c r="B80" s="116"/>
      <c r="C80" s="117"/>
      <c r="D80" s="118"/>
      <c r="E80" s="118"/>
      <c r="F80" s="91"/>
      <c r="G80" s="91"/>
      <c r="H80" s="91"/>
      <c r="I80" s="91"/>
      <c r="J80" s="91"/>
      <c r="K80" s="93">
        <v>44708</v>
      </c>
      <c r="L80" t="e">
        <f t="shared" si="1"/>
        <v>#VALUE!</v>
      </c>
    </row>
    <row r="81" spans="1:12">
      <c r="A81" s="94">
        <v>45931</v>
      </c>
      <c r="B81" s="113" t="s">
        <v>872</v>
      </c>
      <c r="C81" s="114"/>
      <c r="D81" s="115" t="s">
        <v>716</v>
      </c>
      <c r="E81" s="115" t="s">
        <v>716</v>
      </c>
      <c r="F81" s="95">
        <v>4.0880000000000001</v>
      </c>
      <c r="G81" s="95" t="s">
        <v>716</v>
      </c>
      <c r="H81" s="95" t="s">
        <v>716</v>
      </c>
      <c r="I81" s="95" t="s">
        <v>716</v>
      </c>
      <c r="J81" s="95">
        <v>0</v>
      </c>
      <c r="K81" s="95" t="s">
        <v>916</v>
      </c>
      <c r="L81" t="str">
        <f t="shared" si="1"/>
        <v>10.2025</v>
      </c>
    </row>
    <row r="82" spans="1:12">
      <c r="A82" s="95" t="s">
        <v>948</v>
      </c>
      <c r="B82" s="113"/>
      <c r="C82" s="114"/>
      <c r="D82" s="115"/>
      <c r="E82" s="115"/>
      <c r="F82" s="95"/>
      <c r="G82" s="95"/>
      <c r="H82" s="95"/>
      <c r="I82" s="95"/>
      <c r="J82" s="95"/>
      <c r="K82" s="97">
        <v>44708</v>
      </c>
      <c r="L82" t="e">
        <f t="shared" si="1"/>
        <v>#VALUE!</v>
      </c>
    </row>
    <row r="83" spans="1:12">
      <c r="A83" s="90">
        <v>45962</v>
      </c>
      <c r="B83" s="116" t="s">
        <v>872</v>
      </c>
      <c r="C83" s="117"/>
      <c r="D83" s="118" t="s">
        <v>716</v>
      </c>
      <c r="E83" s="118" t="s">
        <v>716</v>
      </c>
      <c r="F83" s="91">
        <v>4.274</v>
      </c>
      <c r="G83" s="91" t="s">
        <v>716</v>
      </c>
      <c r="H83" s="91" t="s">
        <v>716</v>
      </c>
      <c r="I83" s="91" t="s">
        <v>716</v>
      </c>
      <c r="J83" s="91">
        <v>0</v>
      </c>
      <c r="K83" s="91" t="s">
        <v>916</v>
      </c>
      <c r="L83" t="str">
        <f t="shared" si="1"/>
        <v>11.2025</v>
      </c>
    </row>
    <row r="84" spans="1:12">
      <c r="A84" s="91" t="s">
        <v>949</v>
      </c>
      <c r="B84" s="116"/>
      <c r="C84" s="117"/>
      <c r="D84" s="118"/>
      <c r="E84" s="118"/>
      <c r="F84" s="91"/>
      <c r="G84" s="91"/>
      <c r="H84" s="91"/>
      <c r="I84" s="91"/>
      <c r="J84" s="91"/>
      <c r="K84" s="93">
        <v>44708</v>
      </c>
      <c r="L84" t="e">
        <f t="shared" si="1"/>
        <v>#VALUE!</v>
      </c>
    </row>
    <row r="85" spans="1:12">
      <c r="A85" s="94">
        <v>45992</v>
      </c>
      <c r="B85" s="113" t="s">
        <v>872</v>
      </c>
      <c r="C85" s="114"/>
      <c r="D85" s="115" t="s">
        <v>716</v>
      </c>
      <c r="E85" s="115" t="s">
        <v>716</v>
      </c>
      <c r="F85" s="95">
        <v>4.641</v>
      </c>
      <c r="G85" s="95" t="s">
        <v>716</v>
      </c>
      <c r="H85" s="95" t="s">
        <v>716</v>
      </c>
      <c r="I85" s="95" t="s">
        <v>716</v>
      </c>
      <c r="J85" s="95">
        <v>0</v>
      </c>
      <c r="K85" s="95" t="s">
        <v>916</v>
      </c>
      <c r="L85" t="str">
        <f t="shared" si="1"/>
        <v>12.2025</v>
      </c>
    </row>
    <row r="86" spans="1:12">
      <c r="A86" s="95" t="s">
        <v>950</v>
      </c>
      <c r="B86" s="113"/>
      <c r="C86" s="114"/>
      <c r="D86" s="115"/>
      <c r="E86" s="115"/>
      <c r="F86" s="95"/>
      <c r="G86" s="95"/>
      <c r="H86" s="95"/>
      <c r="I86" s="95"/>
      <c r="J86" s="95"/>
      <c r="K86" s="97">
        <v>44708</v>
      </c>
      <c r="L86" t="e">
        <f t="shared" si="1"/>
        <v>#VALUE!</v>
      </c>
    </row>
    <row r="87" spans="1:12">
      <c r="A87" s="90">
        <v>46023</v>
      </c>
      <c r="B87" s="116" t="s">
        <v>872</v>
      </c>
      <c r="C87" s="117"/>
      <c r="D87" s="118" t="s">
        <v>716</v>
      </c>
      <c r="E87" s="118" t="s">
        <v>716</v>
      </c>
      <c r="F87" s="91">
        <v>4.8289999999999997</v>
      </c>
      <c r="G87" s="91" t="s">
        <v>716</v>
      </c>
      <c r="H87" s="91" t="s">
        <v>716</v>
      </c>
      <c r="I87" s="91" t="s">
        <v>716</v>
      </c>
      <c r="J87" s="91">
        <v>0</v>
      </c>
      <c r="K87" s="91" t="s">
        <v>916</v>
      </c>
      <c r="L87" t="str">
        <f t="shared" si="1"/>
        <v>1.2026</v>
      </c>
    </row>
    <row r="88" spans="1:12">
      <c r="A88" s="91" t="s">
        <v>951</v>
      </c>
      <c r="B88" s="116"/>
      <c r="C88" s="117"/>
      <c r="D88" s="118"/>
      <c r="E88" s="118"/>
      <c r="F88" s="91"/>
      <c r="G88" s="91"/>
      <c r="H88" s="91"/>
      <c r="I88" s="91"/>
      <c r="J88" s="91"/>
      <c r="K88" s="93">
        <v>44708</v>
      </c>
      <c r="L88" t="e">
        <f t="shared" si="1"/>
        <v>#VALUE!</v>
      </c>
    </row>
    <row r="89" spans="1:12">
      <c r="A89" s="94">
        <v>46054</v>
      </c>
      <c r="B89" s="113" t="s">
        <v>872</v>
      </c>
      <c r="C89" s="114"/>
      <c r="D89" s="115">
        <v>4.6900000000000004</v>
      </c>
      <c r="E89" s="120" t="s">
        <v>953</v>
      </c>
      <c r="F89" s="95">
        <v>4.7080000000000002</v>
      </c>
      <c r="G89" s="95">
        <v>4.6900000000000004</v>
      </c>
      <c r="H89" s="95">
        <v>4.6900000000000004</v>
      </c>
      <c r="I89" s="95">
        <v>4.6900000000000004</v>
      </c>
      <c r="J89" s="95">
        <v>5</v>
      </c>
      <c r="K89" s="95" t="s">
        <v>916</v>
      </c>
      <c r="L89" t="str">
        <f t="shared" si="1"/>
        <v>2.2026</v>
      </c>
    </row>
    <row r="90" spans="1:12">
      <c r="A90" s="95" t="s">
        <v>952</v>
      </c>
      <c r="B90" s="113"/>
      <c r="C90" s="114"/>
      <c r="D90" s="115"/>
      <c r="E90" s="120"/>
      <c r="F90" s="95"/>
      <c r="G90" s="95"/>
      <c r="H90" s="95"/>
      <c r="I90" s="95"/>
      <c r="J90" s="95"/>
      <c r="K90" s="97">
        <v>44708</v>
      </c>
      <c r="L90" t="e">
        <f t="shared" si="1"/>
        <v>#VALUE!</v>
      </c>
    </row>
    <row r="91" spans="1:12">
      <c r="A91" s="90">
        <v>46082</v>
      </c>
      <c r="B91" s="116" t="s">
        <v>872</v>
      </c>
      <c r="C91" s="117"/>
      <c r="D91" s="118" t="s">
        <v>716</v>
      </c>
      <c r="E91" s="118" t="s">
        <v>716</v>
      </c>
      <c r="F91" s="91">
        <v>4.4409999999999998</v>
      </c>
      <c r="G91" s="91" t="s">
        <v>716</v>
      </c>
      <c r="H91" s="91" t="s">
        <v>716</v>
      </c>
      <c r="I91" s="91" t="s">
        <v>716</v>
      </c>
      <c r="J91" s="91">
        <v>0</v>
      </c>
      <c r="K91" s="91" t="s">
        <v>916</v>
      </c>
      <c r="L91" t="str">
        <f t="shared" si="1"/>
        <v>3.2026</v>
      </c>
    </row>
    <row r="92" spans="1:12">
      <c r="A92" s="91" t="s">
        <v>954</v>
      </c>
      <c r="B92" s="116"/>
      <c r="C92" s="117"/>
      <c r="D92" s="118"/>
      <c r="E92" s="118"/>
      <c r="F92" s="91"/>
      <c r="G92" s="91"/>
      <c r="H92" s="91"/>
      <c r="I92" s="91"/>
      <c r="J92" s="91"/>
      <c r="K92" s="93">
        <v>44708</v>
      </c>
      <c r="L92" t="e">
        <f t="shared" si="1"/>
        <v>#VALUE!</v>
      </c>
    </row>
    <row r="93" spans="1:12">
      <c r="A93" s="94">
        <v>46113</v>
      </c>
      <c r="B93" s="113" t="s">
        <v>872</v>
      </c>
      <c r="C93" s="114"/>
      <c r="D93" s="115" t="s">
        <v>716</v>
      </c>
      <c r="E93" s="115" t="s">
        <v>716</v>
      </c>
      <c r="F93" s="95">
        <v>3.9710000000000001</v>
      </c>
      <c r="G93" s="95" t="s">
        <v>716</v>
      </c>
      <c r="H93" s="95" t="s">
        <v>716</v>
      </c>
      <c r="I93" s="95" t="s">
        <v>716</v>
      </c>
      <c r="J93" s="95">
        <v>0</v>
      </c>
      <c r="K93" s="95" t="s">
        <v>916</v>
      </c>
      <c r="L93" t="str">
        <f t="shared" si="1"/>
        <v>4.2026</v>
      </c>
    </row>
    <row r="94" spans="1:12">
      <c r="A94" s="95" t="s">
        <v>955</v>
      </c>
      <c r="B94" s="113"/>
      <c r="C94" s="114"/>
      <c r="D94" s="115"/>
      <c r="E94" s="115"/>
      <c r="F94" s="95"/>
      <c r="G94" s="95"/>
      <c r="H94" s="95"/>
      <c r="I94" s="95"/>
      <c r="J94" s="95"/>
      <c r="K94" s="97">
        <v>44708</v>
      </c>
      <c r="L94" t="e">
        <f t="shared" si="1"/>
        <v>#VALUE!</v>
      </c>
    </row>
    <row r="95" spans="1:12">
      <c r="A95" s="90">
        <v>46143</v>
      </c>
      <c r="B95" s="116" t="s">
        <v>872</v>
      </c>
      <c r="C95" s="117"/>
      <c r="D95" s="118" t="s">
        <v>716</v>
      </c>
      <c r="E95" s="118" t="s">
        <v>716</v>
      </c>
      <c r="F95" s="91">
        <v>3.9569999999999999</v>
      </c>
      <c r="G95" s="91" t="s">
        <v>716</v>
      </c>
      <c r="H95" s="91" t="s">
        <v>716</v>
      </c>
      <c r="I95" s="91" t="s">
        <v>716</v>
      </c>
      <c r="J95" s="91">
        <v>0</v>
      </c>
      <c r="K95" s="91" t="s">
        <v>916</v>
      </c>
      <c r="L95" t="str">
        <f t="shared" si="1"/>
        <v>5.2026</v>
      </c>
    </row>
    <row r="96" spans="1:12">
      <c r="A96" s="91" t="s">
        <v>956</v>
      </c>
      <c r="B96" s="116"/>
      <c r="C96" s="117"/>
      <c r="D96" s="118"/>
      <c r="E96" s="118"/>
      <c r="F96" s="91"/>
      <c r="G96" s="91"/>
      <c r="H96" s="91"/>
      <c r="I96" s="91"/>
      <c r="J96" s="91"/>
      <c r="K96" s="93">
        <v>44708</v>
      </c>
      <c r="L96" t="e">
        <f t="shared" si="1"/>
        <v>#VALUE!</v>
      </c>
    </row>
    <row r="97" spans="1:12">
      <c r="A97" s="94">
        <v>46174</v>
      </c>
      <c r="B97" s="113" t="s">
        <v>872</v>
      </c>
      <c r="C97" s="114"/>
      <c r="D97" s="115" t="s">
        <v>716</v>
      </c>
      <c r="E97" s="115" t="s">
        <v>716</v>
      </c>
      <c r="F97" s="95">
        <v>4.0270000000000001</v>
      </c>
      <c r="G97" s="95" t="s">
        <v>716</v>
      </c>
      <c r="H97" s="95" t="s">
        <v>716</v>
      </c>
      <c r="I97" s="95" t="s">
        <v>716</v>
      </c>
      <c r="J97" s="95">
        <v>0</v>
      </c>
      <c r="K97" s="95" t="s">
        <v>916</v>
      </c>
      <c r="L97" t="str">
        <f t="shared" si="1"/>
        <v>6.2026</v>
      </c>
    </row>
    <row r="98" spans="1:12">
      <c r="A98" s="95" t="s">
        <v>957</v>
      </c>
      <c r="B98" s="113"/>
      <c r="C98" s="114"/>
      <c r="D98" s="115"/>
      <c r="E98" s="115"/>
      <c r="F98" s="95"/>
      <c r="G98" s="95"/>
      <c r="H98" s="95"/>
      <c r="I98" s="95"/>
      <c r="J98" s="95"/>
      <c r="K98" s="97">
        <v>44708</v>
      </c>
      <c r="L98" t="e">
        <f t="shared" si="1"/>
        <v>#VALUE!</v>
      </c>
    </row>
    <row r="99" spans="1:12">
      <c r="A99" s="90">
        <v>46204</v>
      </c>
      <c r="B99" s="116" t="s">
        <v>872</v>
      </c>
      <c r="C99" s="117"/>
      <c r="D99" s="118" t="s">
        <v>716</v>
      </c>
      <c r="E99" s="118" t="s">
        <v>716</v>
      </c>
      <c r="F99" s="91">
        <v>4.0919999999999996</v>
      </c>
      <c r="G99" s="91" t="s">
        <v>716</v>
      </c>
      <c r="H99" s="91" t="s">
        <v>716</v>
      </c>
      <c r="I99" s="91" t="s">
        <v>716</v>
      </c>
      <c r="J99" s="91">
        <v>0</v>
      </c>
      <c r="K99" s="91" t="s">
        <v>916</v>
      </c>
      <c r="L99" t="str">
        <f t="shared" si="1"/>
        <v>7.2026</v>
      </c>
    </row>
    <row r="100" spans="1:12">
      <c r="A100" s="91" t="s">
        <v>958</v>
      </c>
      <c r="B100" s="116"/>
      <c r="C100" s="117"/>
      <c r="D100" s="118"/>
      <c r="E100" s="118"/>
      <c r="F100" s="91"/>
      <c r="G100" s="91"/>
      <c r="H100" s="91"/>
      <c r="I100" s="91"/>
      <c r="J100" s="91"/>
      <c r="K100" s="93">
        <v>44708</v>
      </c>
      <c r="L100" t="e">
        <f t="shared" si="1"/>
        <v>#VALUE!</v>
      </c>
    </row>
    <row r="101" spans="1:12">
      <c r="A101" s="94">
        <v>46235</v>
      </c>
      <c r="B101" s="113" t="s">
        <v>872</v>
      </c>
      <c r="C101" s="114"/>
      <c r="D101" s="115" t="s">
        <v>716</v>
      </c>
      <c r="E101" s="115" t="s">
        <v>716</v>
      </c>
      <c r="F101" s="95">
        <v>4.1120000000000001</v>
      </c>
      <c r="G101" s="95" t="s">
        <v>716</v>
      </c>
      <c r="H101" s="95" t="s">
        <v>716</v>
      </c>
      <c r="I101" s="95" t="s">
        <v>716</v>
      </c>
      <c r="J101" s="95">
        <v>0</v>
      </c>
      <c r="K101" s="95" t="s">
        <v>916</v>
      </c>
      <c r="L101" t="str">
        <f t="shared" si="1"/>
        <v>8.2026</v>
      </c>
    </row>
    <row r="102" spans="1:12">
      <c r="A102" s="95" t="s">
        <v>959</v>
      </c>
      <c r="B102" s="113"/>
      <c r="C102" s="114"/>
      <c r="D102" s="115"/>
      <c r="E102" s="115"/>
      <c r="F102" s="95"/>
      <c r="G102" s="95"/>
      <c r="H102" s="95"/>
      <c r="I102" s="95"/>
      <c r="J102" s="95"/>
      <c r="K102" s="97">
        <v>44708</v>
      </c>
      <c r="L102" t="e">
        <f t="shared" si="1"/>
        <v>#VALUE!</v>
      </c>
    </row>
    <row r="103" spans="1:12">
      <c r="A103" s="90">
        <v>46266</v>
      </c>
      <c r="B103" s="116" t="s">
        <v>872</v>
      </c>
      <c r="C103" s="117"/>
      <c r="D103" s="118" t="s">
        <v>716</v>
      </c>
      <c r="E103" s="118" t="s">
        <v>716</v>
      </c>
      <c r="F103" s="91">
        <v>4.109</v>
      </c>
      <c r="G103" s="91" t="s">
        <v>716</v>
      </c>
      <c r="H103" s="91" t="s">
        <v>716</v>
      </c>
      <c r="I103" s="91" t="s">
        <v>716</v>
      </c>
      <c r="J103" s="91">
        <v>0</v>
      </c>
      <c r="K103" s="91" t="s">
        <v>916</v>
      </c>
      <c r="L103" t="str">
        <f t="shared" si="1"/>
        <v>9.2026</v>
      </c>
    </row>
    <row r="104" spans="1:12">
      <c r="A104" s="91" t="s">
        <v>960</v>
      </c>
      <c r="B104" s="116"/>
      <c r="C104" s="117"/>
      <c r="D104" s="118"/>
      <c r="E104" s="118"/>
      <c r="F104" s="91"/>
      <c r="G104" s="91"/>
      <c r="H104" s="91"/>
      <c r="I104" s="91"/>
      <c r="J104" s="91"/>
      <c r="K104" s="93">
        <v>44708</v>
      </c>
      <c r="L104" t="e">
        <f t="shared" si="1"/>
        <v>#VALUE!</v>
      </c>
    </row>
    <row r="105" spans="1:12">
      <c r="A105" s="94">
        <v>46296</v>
      </c>
      <c r="B105" s="113" t="s">
        <v>872</v>
      </c>
      <c r="C105" s="114"/>
      <c r="D105" s="115" t="s">
        <v>716</v>
      </c>
      <c r="E105" s="115" t="s">
        <v>716</v>
      </c>
      <c r="F105" s="95">
        <v>4.17</v>
      </c>
      <c r="G105" s="95" t="s">
        <v>716</v>
      </c>
      <c r="H105" s="95" t="s">
        <v>716</v>
      </c>
      <c r="I105" s="95" t="s">
        <v>716</v>
      </c>
      <c r="J105" s="95">
        <v>0</v>
      </c>
      <c r="K105" s="95" t="s">
        <v>916</v>
      </c>
      <c r="L105" t="str">
        <f t="shared" si="1"/>
        <v>10.2026</v>
      </c>
    </row>
    <row r="106" spans="1:12">
      <c r="A106" s="95" t="s">
        <v>961</v>
      </c>
      <c r="B106" s="113"/>
      <c r="C106" s="114"/>
      <c r="D106" s="115"/>
      <c r="E106" s="115"/>
      <c r="F106" s="95"/>
      <c r="G106" s="95"/>
      <c r="H106" s="95"/>
      <c r="I106" s="95"/>
      <c r="J106" s="95"/>
      <c r="K106" s="97">
        <v>44708</v>
      </c>
      <c r="L106" t="e">
        <f t="shared" si="1"/>
        <v>#VALUE!</v>
      </c>
    </row>
    <row r="107" spans="1:12">
      <c r="A107" s="90">
        <v>46327</v>
      </c>
      <c r="B107" s="116" t="s">
        <v>872</v>
      </c>
      <c r="C107" s="117"/>
      <c r="D107" s="118" t="s">
        <v>716</v>
      </c>
      <c r="E107" s="118" t="s">
        <v>716</v>
      </c>
      <c r="F107" s="91">
        <v>4.3579999999999997</v>
      </c>
      <c r="G107" s="91" t="s">
        <v>716</v>
      </c>
      <c r="H107" s="91" t="s">
        <v>716</v>
      </c>
      <c r="I107" s="91" t="s">
        <v>716</v>
      </c>
      <c r="J107" s="91">
        <v>0</v>
      </c>
      <c r="K107" s="91" t="s">
        <v>916</v>
      </c>
      <c r="L107" t="str">
        <f t="shared" si="1"/>
        <v>11.2026</v>
      </c>
    </row>
    <row r="108" spans="1:12">
      <c r="A108" s="91" t="s">
        <v>962</v>
      </c>
      <c r="B108" s="116"/>
      <c r="C108" s="117"/>
      <c r="D108" s="118"/>
      <c r="E108" s="118"/>
      <c r="F108" s="91"/>
      <c r="G108" s="91"/>
      <c r="H108" s="91"/>
      <c r="I108" s="91"/>
      <c r="J108" s="91"/>
      <c r="K108" s="93">
        <v>44708</v>
      </c>
      <c r="L108" t="e">
        <f t="shared" si="1"/>
        <v>#VALUE!</v>
      </c>
    </row>
    <row r="109" spans="1:12">
      <c r="A109" s="94">
        <v>46357</v>
      </c>
      <c r="B109" s="113" t="s">
        <v>872</v>
      </c>
      <c r="C109" s="114"/>
      <c r="D109" s="115" t="s">
        <v>716</v>
      </c>
      <c r="E109" s="115" t="s">
        <v>716</v>
      </c>
      <c r="F109" s="95">
        <v>4.7130000000000001</v>
      </c>
      <c r="G109" s="95" t="s">
        <v>716</v>
      </c>
      <c r="H109" s="95" t="s">
        <v>716</v>
      </c>
      <c r="I109" s="95" t="s">
        <v>716</v>
      </c>
      <c r="J109" s="95">
        <v>0</v>
      </c>
      <c r="K109" s="95" t="s">
        <v>916</v>
      </c>
      <c r="L109" t="str">
        <f t="shared" si="1"/>
        <v>12.2026</v>
      </c>
    </row>
    <row r="110" spans="1:12">
      <c r="A110" s="95" t="s">
        <v>963</v>
      </c>
      <c r="B110" s="113"/>
      <c r="C110" s="114"/>
      <c r="D110" s="115"/>
      <c r="E110" s="115"/>
      <c r="F110" s="95"/>
      <c r="G110" s="95"/>
      <c r="H110" s="95"/>
      <c r="I110" s="95"/>
      <c r="J110" s="95"/>
      <c r="K110" s="97">
        <v>44708</v>
      </c>
      <c r="L110" t="e">
        <f t="shared" si="1"/>
        <v>#VALUE!</v>
      </c>
    </row>
    <row r="111" spans="1:12">
      <c r="A111" s="90">
        <v>46388</v>
      </c>
      <c r="B111" s="116" t="s">
        <v>872</v>
      </c>
      <c r="C111" s="117"/>
      <c r="D111" s="118">
        <v>4.93</v>
      </c>
      <c r="E111" s="119" t="s">
        <v>965</v>
      </c>
      <c r="F111" s="91">
        <v>4.899</v>
      </c>
      <c r="G111" s="91">
        <v>4.93</v>
      </c>
      <c r="H111" s="91">
        <v>4.93</v>
      </c>
      <c r="I111" s="91">
        <v>4.93</v>
      </c>
      <c r="J111" s="91">
        <v>10</v>
      </c>
      <c r="K111" s="91" t="s">
        <v>916</v>
      </c>
      <c r="L111" t="str">
        <f t="shared" si="1"/>
        <v>1.2027</v>
      </c>
    </row>
    <row r="112" spans="1:12">
      <c r="A112" s="91" t="s">
        <v>964</v>
      </c>
      <c r="B112" s="116"/>
      <c r="C112" s="117"/>
      <c r="D112" s="118"/>
      <c r="E112" s="119"/>
      <c r="F112" s="91"/>
      <c r="G112" s="91"/>
      <c r="H112" s="91"/>
      <c r="I112" s="91"/>
      <c r="J112" s="91"/>
      <c r="K112" s="93">
        <v>44708</v>
      </c>
      <c r="L112" t="e">
        <f t="shared" si="1"/>
        <v>#VALUE!</v>
      </c>
    </row>
    <row r="113" spans="1:12">
      <c r="A113" s="94">
        <v>46419</v>
      </c>
      <c r="B113" s="113" t="s">
        <v>872</v>
      </c>
      <c r="C113" s="114"/>
      <c r="D113" s="115" t="s">
        <v>716</v>
      </c>
      <c r="E113" s="115" t="s">
        <v>716</v>
      </c>
      <c r="F113" s="95">
        <v>4.7720000000000002</v>
      </c>
      <c r="G113" s="95" t="s">
        <v>716</v>
      </c>
      <c r="H113" s="95" t="s">
        <v>716</v>
      </c>
      <c r="I113" s="95" t="s">
        <v>716</v>
      </c>
      <c r="J113" s="95">
        <v>0</v>
      </c>
      <c r="K113" s="95" t="s">
        <v>916</v>
      </c>
      <c r="L113" t="str">
        <f t="shared" si="1"/>
        <v>2.2027</v>
      </c>
    </row>
    <row r="114" spans="1:12">
      <c r="A114" s="95" t="s">
        <v>966</v>
      </c>
      <c r="B114" s="113"/>
      <c r="C114" s="114"/>
      <c r="D114" s="115"/>
      <c r="E114" s="115"/>
      <c r="F114" s="95"/>
      <c r="G114" s="95"/>
      <c r="H114" s="95"/>
      <c r="I114" s="95"/>
      <c r="J114" s="95"/>
      <c r="K114" s="97">
        <v>44708</v>
      </c>
      <c r="L114" t="e">
        <f t="shared" si="1"/>
        <v>#VALUE!</v>
      </c>
    </row>
    <row r="115" spans="1:12">
      <c r="A115" s="90">
        <v>46447</v>
      </c>
      <c r="B115" s="116" t="s">
        <v>872</v>
      </c>
      <c r="C115" s="117"/>
      <c r="D115" s="118" t="s">
        <v>716</v>
      </c>
      <c r="E115" s="118" t="s">
        <v>716</v>
      </c>
      <c r="F115" s="91">
        <v>4.5090000000000003</v>
      </c>
      <c r="G115" s="91" t="s">
        <v>716</v>
      </c>
      <c r="H115" s="91" t="s">
        <v>716</v>
      </c>
      <c r="I115" s="91" t="s">
        <v>716</v>
      </c>
      <c r="J115" s="91">
        <v>0</v>
      </c>
      <c r="K115" s="91" t="s">
        <v>916</v>
      </c>
      <c r="L115" t="str">
        <f t="shared" si="1"/>
        <v>3.2027</v>
      </c>
    </row>
    <row r="116" spans="1:12">
      <c r="A116" s="91" t="s">
        <v>967</v>
      </c>
      <c r="B116" s="116"/>
      <c r="C116" s="117"/>
      <c r="D116" s="118"/>
      <c r="E116" s="118"/>
      <c r="F116" s="91"/>
      <c r="G116" s="91"/>
      <c r="H116" s="91"/>
      <c r="I116" s="91"/>
      <c r="J116" s="91"/>
      <c r="K116" s="93">
        <v>44708</v>
      </c>
      <c r="L116" t="e">
        <f t="shared" si="1"/>
        <v>#VALUE!</v>
      </c>
    </row>
    <row r="117" spans="1:12">
      <c r="A117" s="94">
        <v>46478</v>
      </c>
      <c r="B117" s="113" t="s">
        <v>872</v>
      </c>
      <c r="C117" s="114"/>
      <c r="D117" s="115" t="s">
        <v>716</v>
      </c>
      <c r="E117" s="115" t="s">
        <v>716</v>
      </c>
      <c r="F117" s="95">
        <v>4.0289999999999999</v>
      </c>
      <c r="G117" s="95" t="s">
        <v>716</v>
      </c>
      <c r="H117" s="95" t="s">
        <v>716</v>
      </c>
      <c r="I117" s="95" t="s">
        <v>716</v>
      </c>
      <c r="J117" s="95">
        <v>0</v>
      </c>
      <c r="K117" s="95" t="s">
        <v>916</v>
      </c>
      <c r="L117" t="str">
        <f t="shared" si="1"/>
        <v>4.2027</v>
      </c>
    </row>
    <row r="118" spans="1:12">
      <c r="A118" s="95" t="s">
        <v>968</v>
      </c>
      <c r="B118" s="113"/>
      <c r="C118" s="114"/>
      <c r="D118" s="115"/>
      <c r="E118" s="115"/>
      <c r="F118" s="95"/>
      <c r="G118" s="95"/>
      <c r="H118" s="95"/>
      <c r="I118" s="95"/>
      <c r="J118" s="95"/>
      <c r="K118" s="97">
        <v>44708</v>
      </c>
      <c r="L118" t="e">
        <f t="shared" si="1"/>
        <v>#VALUE!</v>
      </c>
    </row>
    <row r="119" spans="1:12">
      <c r="A119" s="90">
        <v>46508</v>
      </c>
      <c r="B119" s="116" t="s">
        <v>872</v>
      </c>
      <c r="C119" s="117"/>
      <c r="D119" s="118" t="s">
        <v>716</v>
      </c>
      <c r="E119" s="118" t="s">
        <v>716</v>
      </c>
      <c r="F119" s="91">
        <v>4.0170000000000003</v>
      </c>
      <c r="G119" s="91" t="s">
        <v>716</v>
      </c>
      <c r="H119" s="91" t="s">
        <v>716</v>
      </c>
      <c r="I119" s="91" t="s">
        <v>716</v>
      </c>
      <c r="J119" s="91">
        <v>0</v>
      </c>
      <c r="K119" s="91" t="s">
        <v>916</v>
      </c>
      <c r="L119" t="str">
        <f t="shared" si="1"/>
        <v>5.2027</v>
      </c>
    </row>
    <row r="120" spans="1:12">
      <c r="A120" s="91" t="s">
        <v>969</v>
      </c>
      <c r="B120" s="116"/>
      <c r="C120" s="117"/>
      <c r="D120" s="118"/>
      <c r="E120" s="118"/>
      <c r="F120" s="91"/>
      <c r="G120" s="91"/>
      <c r="H120" s="91"/>
      <c r="I120" s="91"/>
      <c r="J120" s="91"/>
      <c r="K120" s="93">
        <v>44708</v>
      </c>
      <c r="L120" t="e">
        <f t="shared" si="1"/>
        <v>#VALUE!</v>
      </c>
    </row>
    <row r="121" spans="1:12">
      <c r="A121" s="94">
        <v>46539</v>
      </c>
      <c r="B121" s="113" t="s">
        <v>872</v>
      </c>
      <c r="C121" s="114"/>
      <c r="D121" s="115" t="s">
        <v>716</v>
      </c>
      <c r="E121" s="115" t="s">
        <v>716</v>
      </c>
      <c r="F121" s="95">
        <v>4.0880000000000001</v>
      </c>
      <c r="G121" s="95" t="s">
        <v>716</v>
      </c>
      <c r="H121" s="95" t="s">
        <v>716</v>
      </c>
      <c r="I121" s="95" t="s">
        <v>716</v>
      </c>
      <c r="J121" s="95">
        <v>0</v>
      </c>
      <c r="K121" s="95" t="s">
        <v>916</v>
      </c>
      <c r="L121" t="str">
        <f t="shared" si="1"/>
        <v>6.2027</v>
      </c>
    </row>
    <row r="122" spans="1:12">
      <c r="A122" s="95" t="s">
        <v>970</v>
      </c>
      <c r="B122" s="113"/>
      <c r="C122" s="114"/>
      <c r="D122" s="115"/>
      <c r="E122" s="115"/>
      <c r="F122" s="95"/>
      <c r="G122" s="95"/>
      <c r="H122" s="95"/>
      <c r="I122" s="95"/>
      <c r="J122" s="95"/>
      <c r="K122" s="97">
        <v>44708</v>
      </c>
      <c r="L122" t="e">
        <f t="shared" si="1"/>
        <v>#VALUE!</v>
      </c>
    </row>
    <row r="123" spans="1:12">
      <c r="A123" s="90">
        <v>46569</v>
      </c>
      <c r="B123" s="116" t="s">
        <v>872</v>
      </c>
      <c r="C123" s="117"/>
      <c r="D123" s="118" t="s">
        <v>716</v>
      </c>
      <c r="E123" s="118" t="s">
        <v>716</v>
      </c>
      <c r="F123" s="91">
        <v>4.1369999999999996</v>
      </c>
      <c r="G123" s="91" t="s">
        <v>716</v>
      </c>
      <c r="H123" s="91" t="s">
        <v>716</v>
      </c>
      <c r="I123" s="91" t="s">
        <v>716</v>
      </c>
      <c r="J123" s="91">
        <v>0</v>
      </c>
      <c r="K123" s="91" t="s">
        <v>916</v>
      </c>
      <c r="L123" t="str">
        <f t="shared" si="1"/>
        <v>7.2027</v>
      </c>
    </row>
    <row r="124" spans="1:12">
      <c r="A124" s="91" t="s">
        <v>971</v>
      </c>
      <c r="B124" s="116"/>
      <c r="C124" s="117"/>
      <c r="D124" s="118"/>
      <c r="E124" s="118"/>
      <c r="F124" s="91"/>
      <c r="G124" s="91"/>
      <c r="H124" s="91"/>
      <c r="I124" s="91"/>
      <c r="J124" s="91"/>
      <c r="K124" s="93">
        <v>44708</v>
      </c>
      <c r="L124" t="e">
        <f t="shared" si="1"/>
        <v>#VALUE!</v>
      </c>
    </row>
    <row r="125" spans="1:12">
      <c r="A125" s="94">
        <v>46600</v>
      </c>
      <c r="B125" s="113" t="s">
        <v>872</v>
      </c>
      <c r="C125" s="114"/>
      <c r="D125" s="115" t="s">
        <v>716</v>
      </c>
      <c r="E125" s="115" t="s">
        <v>716</v>
      </c>
      <c r="F125" s="95">
        <v>4.141</v>
      </c>
      <c r="G125" s="95" t="s">
        <v>716</v>
      </c>
      <c r="H125" s="95" t="s">
        <v>716</v>
      </c>
      <c r="I125" s="95" t="s">
        <v>716</v>
      </c>
      <c r="J125" s="95">
        <v>0</v>
      </c>
      <c r="K125" s="95" t="s">
        <v>916</v>
      </c>
      <c r="L125" t="str">
        <f t="shared" si="1"/>
        <v>8.2027</v>
      </c>
    </row>
    <row r="126" spans="1:12">
      <c r="A126" s="95" t="s">
        <v>972</v>
      </c>
      <c r="B126" s="113"/>
      <c r="C126" s="114"/>
      <c r="D126" s="115"/>
      <c r="E126" s="115"/>
      <c r="F126" s="95"/>
      <c r="G126" s="95"/>
      <c r="H126" s="95"/>
      <c r="I126" s="95"/>
      <c r="J126" s="95"/>
      <c r="K126" s="97">
        <v>44708</v>
      </c>
      <c r="L126" t="e">
        <f t="shared" si="1"/>
        <v>#VALUE!</v>
      </c>
    </row>
    <row r="127" spans="1:12">
      <c r="A127" s="90">
        <v>46631</v>
      </c>
      <c r="B127" s="116" t="s">
        <v>872</v>
      </c>
      <c r="C127" s="117"/>
      <c r="D127" s="118" t="s">
        <v>716</v>
      </c>
      <c r="E127" s="118" t="s">
        <v>716</v>
      </c>
      <c r="F127" s="91">
        <v>4.1349999999999998</v>
      </c>
      <c r="G127" s="91" t="s">
        <v>716</v>
      </c>
      <c r="H127" s="91" t="s">
        <v>716</v>
      </c>
      <c r="I127" s="91" t="s">
        <v>716</v>
      </c>
      <c r="J127" s="91">
        <v>0</v>
      </c>
      <c r="K127" s="91" t="s">
        <v>916</v>
      </c>
      <c r="L127" t="str">
        <f t="shared" si="1"/>
        <v>9.2027</v>
      </c>
    </row>
    <row r="128" spans="1:12">
      <c r="A128" s="91" t="s">
        <v>973</v>
      </c>
      <c r="B128" s="116"/>
      <c r="C128" s="117"/>
      <c r="D128" s="118"/>
      <c r="E128" s="118"/>
      <c r="F128" s="91"/>
      <c r="G128" s="91"/>
      <c r="H128" s="91"/>
      <c r="I128" s="91"/>
      <c r="J128" s="91"/>
      <c r="K128" s="93">
        <v>44708</v>
      </c>
      <c r="L128" t="e">
        <f t="shared" si="1"/>
        <v>#VALUE!</v>
      </c>
    </row>
    <row r="129" spans="1:12">
      <c r="A129" s="94">
        <v>46661</v>
      </c>
      <c r="B129" s="113" t="s">
        <v>872</v>
      </c>
      <c r="C129" s="114"/>
      <c r="D129" s="115" t="s">
        <v>716</v>
      </c>
      <c r="E129" s="115" t="s">
        <v>716</v>
      </c>
      <c r="F129" s="95">
        <v>4.1820000000000004</v>
      </c>
      <c r="G129" s="95" t="s">
        <v>716</v>
      </c>
      <c r="H129" s="95" t="s">
        <v>716</v>
      </c>
      <c r="I129" s="95" t="s">
        <v>716</v>
      </c>
      <c r="J129" s="95">
        <v>0</v>
      </c>
      <c r="K129" s="95" t="s">
        <v>916</v>
      </c>
      <c r="L129" t="str">
        <f t="shared" si="1"/>
        <v>10.2027</v>
      </c>
    </row>
    <row r="130" spans="1:12">
      <c r="A130" s="95" t="s">
        <v>974</v>
      </c>
      <c r="B130" s="113"/>
      <c r="C130" s="114"/>
      <c r="D130" s="115"/>
      <c r="E130" s="115"/>
      <c r="F130" s="95"/>
      <c r="G130" s="95"/>
      <c r="H130" s="95"/>
      <c r="I130" s="95"/>
      <c r="J130" s="95"/>
      <c r="K130" s="97">
        <v>44708</v>
      </c>
      <c r="L130" t="e">
        <f t="shared" si="1"/>
        <v>#VALUE!</v>
      </c>
    </row>
    <row r="131" spans="1:12">
      <c r="A131" s="90">
        <v>46692</v>
      </c>
      <c r="B131" s="116" t="s">
        <v>872</v>
      </c>
      <c r="C131" s="117"/>
      <c r="D131" s="118" t="s">
        <v>716</v>
      </c>
      <c r="E131" s="118" t="s">
        <v>716</v>
      </c>
      <c r="F131" s="91">
        <v>4.3689999999999998</v>
      </c>
      <c r="G131" s="91" t="s">
        <v>716</v>
      </c>
      <c r="H131" s="91" t="s">
        <v>716</v>
      </c>
      <c r="I131" s="91" t="s">
        <v>716</v>
      </c>
      <c r="J131" s="91">
        <v>0</v>
      </c>
      <c r="K131" s="91" t="s">
        <v>916</v>
      </c>
      <c r="L131" t="str">
        <f t="shared" si="1"/>
        <v>11.2027</v>
      </c>
    </row>
    <row r="132" spans="1:12">
      <c r="A132" s="91" t="s">
        <v>975</v>
      </c>
      <c r="B132" s="116"/>
      <c r="C132" s="117"/>
      <c r="D132" s="118"/>
      <c r="E132" s="118"/>
      <c r="F132" s="91"/>
      <c r="G132" s="91"/>
      <c r="H132" s="91"/>
      <c r="I132" s="91"/>
      <c r="J132" s="91"/>
      <c r="K132" s="93">
        <v>44708</v>
      </c>
      <c r="L132" t="e">
        <f t="shared" ref="L132:L154" si="2">CONCATENATE(MONTH(A132),".",YEAR(A132))</f>
        <v>#VALUE!</v>
      </c>
    </row>
    <row r="133" spans="1:12">
      <c r="A133" s="94">
        <v>46722</v>
      </c>
      <c r="B133" s="113" t="s">
        <v>872</v>
      </c>
      <c r="C133" s="114"/>
      <c r="D133" s="115" t="s">
        <v>716</v>
      </c>
      <c r="E133" s="115" t="s">
        <v>716</v>
      </c>
      <c r="F133" s="95">
        <v>4.7089999999999996</v>
      </c>
      <c r="G133" s="95" t="s">
        <v>716</v>
      </c>
      <c r="H133" s="95" t="s">
        <v>716</v>
      </c>
      <c r="I133" s="95" t="s">
        <v>716</v>
      </c>
      <c r="J133" s="95">
        <v>0</v>
      </c>
      <c r="K133" s="95" t="s">
        <v>916</v>
      </c>
      <c r="L133" t="str">
        <f t="shared" si="2"/>
        <v>12.2027</v>
      </c>
    </row>
    <row r="134" spans="1:12">
      <c r="A134" s="95" t="s">
        <v>976</v>
      </c>
      <c r="B134" s="113"/>
      <c r="C134" s="114"/>
      <c r="D134" s="115"/>
      <c r="E134" s="115"/>
      <c r="F134" s="95"/>
      <c r="G134" s="95"/>
      <c r="H134" s="95"/>
      <c r="I134" s="95"/>
      <c r="J134" s="95"/>
      <c r="K134" s="97">
        <v>44708</v>
      </c>
      <c r="L134" t="e">
        <f t="shared" si="2"/>
        <v>#VALUE!</v>
      </c>
    </row>
    <row r="135" spans="1:12">
      <c r="A135" s="90">
        <v>46753</v>
      </c>
      <c r="B135" s="116" t="s">
        <v>872</v>
      </c>
      <c r="C135" s="117"/>
      <c r="D135" s="118" t="s">
        <v>716</v>
      </c>
      <c r="E135" s="118" t="s">
        <v>716</v>
      </c>
      <c r="F135" s="91">
        <v>4.907</v>
      </c>
      <c r="G135" s="91" t="s">
        <v>716</v>
      </c>
      <c r="H135" s="91" t="s">
        <v>716</v>
      </c>
      <c r="I135" s="91" t="s">
        <v>716</v>
      </c>
      <c r="J135" s="91">
        <v>0</v>
      </c>
      <c r="K135" s="91" t="s">
        <v>916</v>
      </c>
      <c r="L135" t="str">
        <f t="shared" si="2"/>
        <v>1.2028</v>
      </c>
    </row>
    <row r="136" spans="1:12">
      <c r="A136" s="91" t="s">
        <v>977</v>
      </c>
      <c r="B136" s="116"/>
      <c r="C136" s="117"/>
      <c r="D136" s="118"/>
      <c r="E136" s="118"/>
      <c r="F136" s="91"/>
      <c r="G136" s="91"/>
      <c r="H136" s="91"/>
      <c r="I136" s="91"/>
      <c r="J136" s="91"/>
      <c r="K136" s="93">
        <v>44708</v>
      </c>
      <c r="L136" t="e">
        <f t="shared" si="2"/>
        <v>#VALUE!</v>
      </c>
    </row>
    <row r="137" spans="1:12">
      <c r="A137" s="94">
        <v>46784</v>
      </c>
      <c r="B137" s="113" t="s">
        <v>872</v>
      </c>
      <c r="C137" s="114"/>
      <c r="D137" s="115" t="s">
        <v>716</v>
      </c>
      <c r="E137" s="115" t="s">
        <v>716</v>
      </c>
      <c r="F137" s="95">
        <v>4.8289999999999997</v>
      </c>
      <c r="G137" s="95" t="s">
        <v>716</v>
      </c>
      <c r="H137" s="95" t="s">
        <v>716</v>
      </c>
      <c r="I137" s="95" t="s">
        <v>716</v>
      </c>
      <c r="J137" s="95">
        <v>0</v>
      </c>
      <c r="K137" s="95" t="s">
        <v>916</v>
      </c>
      <c r="L137" t="str">
        <f t="shared" si="2"/>
        <v>2.2028</v>
      </c>
    </row>
    <row r="138" spans="1:12">
      <c r="A138" s="95" t="s">
        <v>978</v>
      </c>
      <c r="B138" s="113"/>
      <c r="C138" s="114"/>
      <c r="D138" s="115"/>
      <c r="E138" s="115"/>
      <c r="F138" s="95"/>
      <c r="G138" s="95"/>
      <c r="H138" s="95"/>
      <c r="I138" s="95"/>
      <c r="J138" s="95"/>
      <c r="K138" s="97">
        <v>44708</v>
      </c>
      <c r="L138" t="e">
        <f t="shared" si="2"/>
        <v>#VALUE!</v>
      </c>
    </row>
    <row r="139" spans="1:12">
      <c r="A139" s="90">
        <v>46813</v>
      </c>
      <c r="B139" s="116" t="s">
        <v>872</v>
      </c>
      <c r="C139" s="117"/>
      <c r="D139" s="118" t="s">
        <v>716</v>
      </c>
      <c r="E139" s="118" t="s">
        <v>716</v>
      </c>
      <c r="F139" s="91">
        <v>4.6790000000000003</v>
      </c>
      <c r="G139" s="91" t="s">
        <v>716</v>
      </c>
      <c r="H139" s="91" t="s">
        <v>716</v>
      </c>
      <c r="I139" s="91" t="s">
        <v>716</v>
      </c>
      <c r="J139" s="91">
        <v>0</v>
      </c>
      <c r="K139" s="91" t="s">
        <v>916</v>
      </c>
      <c r="L139" t="str">
        <f t="shared" si="2"/>
        <v>3.2028</v>
      </c>
    </row>
    <row r="140" spans="1:12">
      <c r="A140" s="91" t="s">
        <v>979</v>
      </c>
      <c r="B140" s="116"/>
      <c r="C140" s="117"/>
      <c r="D140" s="118"/>
      <c r="E140" s="118"/>
      <c r="F140" s="91"/>
      <c r="G140" s="91"/>
      <c r="H140" s="91"/>
      <c r="I140" s="91"/>
      <c r="J140" s="91"/>
      <c r="K140" s="93">
        <v>44708</v>
      </c>
      <c r="L140" t="e">
        <f t="shared" si="2"/>
        <v>#VALUE!</v>
      </c>
    </row>
    <row r="141" spans="1:12">
      <c r="A141" s="94">
        <v>46844</v>
      </c>
      <c r="B141" s="113" t="s">
        <v>872</v>
      </c>
      <c r="C141" s="114"/>
      <c r="D141" s="115" t="s">
        <v>716</v>
      </c>
      <c r="E141" s="115" t="s">
        <v>716</v>
      </c>
      <c r="F141" s="95">
        <v>4.2380000000000004</v>
      </c>
      <c r="G141" s="95" t="s">
        <v>716</v>
      </c>
      <c r="H141" s="95" t="s">
        <v>716</v>
      </c>
      <c r="I141" s="95" t="s">
        <v>716</v>
      </c>
      <c r="J141" s="95">
        <v>0</v>
      </c>
      <c r="K141" s="95" t="s">
        <v>916</v>
      </c>
      <c r="L141" t="str">
        <f t="shared" si="2"/>
        <v>4.2028</v>
      </c>
    </row>
    <row r="142" spans="1:12">
      <c r="A142" s="95" t="s">
        <v>980</v>
      </c>
      <c r="B142" s="113"/>
      <c r="C142" s="114"/>
      <c r="D142" s="115"/>
      <c r="E142" s="115"/>
      <c r="F142" s="95"/>
      <c r="G142" s="95"/>
      <c r="H142" s="95"/>
      <c r="I142" s="95"/>
      <c r="J142" s="95"/>
      <c r="K142" s="97">
        <v>44708</v>
      </c>
      <c r="L142" t="e">
        <f t="shared" si="2"/>
        <v>#VALUE!</v>
      </c>
    </row>
    <row r="143" spans="1:12">
      <c r="A143" s="90">
        <v>46874</v>
      </c>
      <c r="B143" s="116" t="s">
        <v>872</v>
      </c>
      <c r="C143" s="117"/>
      <c r="D143" s="118" t="s">
        <v>716</v>
      </c>
      <c r="E143" s="118" t="s">
        <v>716</v>
      </c>
      <c r="F143" s="91">
        <v>4.2190000000000003</v>
      </c>
      <c r="G143" s="91" t="s">
        <v>716</v>
      </c>
      <c r="H143" s="91" t="s">
        <v>716</v>
      </c>
      <c r="I143" s="91" t="s">
        <v>716</v>
      </c>
      <c r="J143" s="91">
        <v>0</v>
      </c>
      <c r="K143" s="91" t="s">
        <v>916</v>
      </c>
      <c r="L143" t="str">
        <f t="shared" si="2"/>
        <v>5.2028</v>
      </c>
    </row>
    <row r="144" spans="1:12">
      <c r="A144" s="91" t="s">
        <v>981</v>
      </c>
      <c r="B144" s="116"/>
      <c r="C144" s="117"/>
      <c r="D144" s="118"/>
      <c r="E144" s="118"/>
      <c r="F144" s="91"/>
      <c r="G144" s="91"/>
      <c r="H144" s="91"/>
      <c r="I144" s="91"/>
      <c r="J144" s="91"/>
      <c r="K144" s="93">
        <v>44708</v>
      </c>
      <c r="L144" t="e">
        <f t="shared" si="2"/>
        <v>#VALUE!</v>
      </c>
    </row>
    <row r="145" spans="1:12">
      <c r="A145" s="94">
        <v>46905</v>
      </c>
      <c r="B145" s="113" t="s">
        <v>872</v>
      </c>
      <c r="C145" s="114"/>
      <c r="D145" s="115" t="s">
        <v>716</v>
      </c>
      <c r="E145" s="115" t="s">
        <v>716</v>
      </c>
      <c r="F145" s="95">
        <v>4.2619999999999996</v>
      </c>
      <c r="G145" s="95" t="s">
        <v>716</v>
      </c>
      <c r="H145" s="95" t="s">
        <v>716</v>
      </c>
      <c r="I145" s="95" t="s">
        <v>716</v>
      </c>
      <c r="J145" s="95">
        <v>0</v>
      </c>
      <c r="K145" s="95" t="s">
        <v>916</v>
      </c>
      <c r="L145" t="str">
        <f t="shared" si="2"/>
        <v>6.2028</v>
      </c>
    </row>
    <row r="146" spans="1:12">
      <c r="A146" s="95" t="s">
        <v>982</v>
      </c>
      <c r="B146" s="113"/>
      <c r="C146" s="114"/>
      <c r="D146" s="115"/>
      <c r="E146" s="115"/>
      <c r="F146" s="95"/>
      <c r="G146" s="95"/>
      <c r="H146" s="95"/>
      <c r="I146" s="95"/>
      <c r="J146" s="95"/>
      <c r="K146" s="97">
        <v>44708</v>
      </c>
      <c r="L146" t="e">
        <f t="shared" si="2"/>
        <v>#VALUE!</v>
      </c>
    </row>
    <row r="147" spans="1:12">
      <c r="A147" s="90">
        <v>46935</v>
      </c>
      <c r="B147" s="116" t="s">
        <v>872</v>
      </c>
      <c r="C147" s="117"/>
      <c r="D147" s="118" t="s">
        <v>716</v>
      </c>
      <c r="E147" s="118" t="s">
        <v>716</v>
      </c>
      <c r="F147" s="91">
        <v>4.3019999999999996</v>
      </c>
      <c r="G147" s="91" t="s">
        <v>716</v>
      </c>
      <c r="H147" s="91" t="s">
        <v>716</v>
      </c>
      <c r="I147" s="91" t="s">
        <v>716</v>
      </c>
      <c r="J147" s="91">
        <v>0</v>
      </c>
      <c r="K147" s="91" t="s">
        <v>916</v>
      </c>
      <c r="L147" t="str">
        <f t="shared" si="2"/>
        <v>7.2028</v>
      </c>
    </row>
    <row r="148" spans="1:12">
      <c r="A148" s="91" t="s">
        <v>983</v>
      </c>
      <c r="B148" s="116"/>
      <c r="C148" s="117"/>
      <c r="D148" s="118"/>
      <c r="E148" s="118"/>
      <c r="F148" s="91"/>
      <c r="G148" s="91"/>
      <c r="H148" s="91"/>
      <c r="I148" s="91"/>
      <c r="J148" s="91"/>
      <c r="K148" s="93">
        <v>44708</v>
      </c>
      <c r="L148" t="e">
        <f t="shared" si="2"/>
        <v>#VALUE!</v>
      </c>
    </row>
    <row r="149" spans="1:12">
      <c r="A149" s="94">
        <v>46966</v>
      </c>
      <c r="B149" s="113" t="s">
        <v>872</v>
      </c>
      <c r="C149" s="114"/>
      <c r="D149" s="115" t="s">
        <v>716</v>
      </c>
      <c r="E149" s="115" t="s">
        <v>716</v>
      </c>
      <c r="F149" s="95">
        <v>4.3049999999999997</v>
      </c>
      <c r="G149" s="95" t="s">
        <v>716</v>
      </c>
      <c r="H149" s="95" t="s">
        <v>716</v>
      </c>
      <c r="I149" s="95" t="s">
        <v>716</v>
      </c>
      <c r="J149" s="95">
        <v>0</v>
      </c>
      <c r="K149" s="95" t="s">
        <v>916</v>
      </c>
      <c r="L149" t="str">
        <f t="shared" si="2"/>
        <v>8.2028</v>
      </c>
    </row>
    <row r="150" spans="1:12">
      <c r="A150" s="95" t="s">
        <v>984</v>
      </c>
      <c r="B150" s="113"/>
      <c r="C150" s="114"/>
      <c r="D150" s="115"/>
      <c r="E150" s="115"/>
      <c r="F150" s="95"/>
      <c r="G150" s="95"/>
      <c r="H150" s="95"/>
      <c r="I150" s="95"/>
      <c r="J150" s="95"/>
      <c r="K150" s="97">
        <v>44708</v>
      </c>
      <c r="L150" t="e">
        <f t="shared" si="2"/>
        <v>#VALUE!</v>
      </c>
    </row>
    <row r="151" spans="1:12">
      <c r="A151" s="90">
        <v>46997</v>
      </c>
      <c r="B151" s="116" t="s">
        <v>872</v>
      </c>
      <c r="C151" s="117"/>
      <c r="D151" s="118" t="s">
        <v>716</v>
      </c>
      <c r="E151" s="118" t="s">
        <v>716</v>
      </c>
      <c r="F151" s="91">
        <v>4.306</v>
      </c>
      <c r="G151" s="91" t="s">
        <v>716</v>
      </c>
      <c r="H151" s="91" t="s">
        <v>716</v>
      </c>
      <c r="I151" s="91" t="s">
        <v>716</v>
      </c>
      <c r="J151" s="91">
        <v>0</v>
      </c>
      <c r="K151" s="91" t="s">
        <v>916</v>
      </c>
      <c r="L151" t="str">
        <f t="shared" si="2"/>
        <v>9.2028</v>
      </c>
    </row>
    <row r="152" spans="1:12">
      <c r="A152" s="91" t="s">
        <v>985</v>
      </c>
      <c r="B152" s="116"/>
      <c r="C152" s="117"/>
      <c r="D152" s="118"/>
      <c r="E152" s="118"/>
      <c r="F152" s="91"/>
      <c r="G152" s="91"/>
      <c r="H152" s="91"/>
      <c r="I152" s="91"/>
      <c r="J152" s="91"/>
      <c r="K152" s="93">
        <v>44708</v>
      </c>
      <c r="L152" t="e">
        <f t="shared" si="2"/>
        <v>#VALUE!</v>
      </c>
    </row>
    <row r="153" spans="1:12">
      <c r="A153" s="94">
        <v>47027</v>
      </c>
      <c r="B153" s="113" t="s">
        <v>872</v>
      </c>
      <c r="C153" s="114"/>
      <c r="D153" s="115" t="s">
        <v>716</v>
      </c>
      <c r="E153" s="115" t="s">
        <v>716</v>
      </c>
      <c r="F153" s="95">
        <v>4.3449999999999998</v>
      </c>
      <c r="G153" s="95" t="s">
        <v>716</v>
      </c>
      <c r="H153" s="95" t="s">
        <v>716</v>
      </c>
      <c r="I153" s="95" t="s">
        <v>716</v>
      </c>
      <c r="J153" s="95">
        <v>0</v>
      </c>
      <c r="K153" s="95" t="s">
        <v>916</v>
      </c>
      <c r="L153" t="str">
        <f t="shared" si="2"/>
        <v>10.2028</v>
      </c>
    </row>
    <row r="154" spans="1:12">
      <c r="A154" s="95" t="s">
        <v>986</v>
      </c>
      <c r="B154" s="113"/>
      <c r="C154" s="114"/>
      <c r="D154" s="115"/>
      <c r="E154" s="115"/>
      <c r="F154" s="95"/>
      <c r="G154" s="95"/>
      <c r="H154" s="95"/>
      <c r="I154" s="95"/>
      <c r="J154" s="95"/>
      <c r="K154" s="97">
        <v>44708</v>
      </c>
      <c r="L154" t="e">
        <f t="shared" si="2"/>
        <v>#VALUE!</v>
      </c>
    </row>
    <row r="155" spans="1:12">
      <c r="A155" s="90">
        <v>47058</v>
      </c>
      <c r="B155" s="116" t="s">
        <v>872</v>
      </c>
      <c r="C155" s="117"/>
      <c r="D155" s="118" t="s">
        <v>716</v>
      </c>
      <c r="E155" s="118" t="s">
        <v>716</v>
      </c>
      <c r="F155" s="91">
        <v>4.5149999999999997</v>
      </c>
      <c r="G155" s="91" t="s">
        <v>716</v>
      </c>
      <c r="H155" s="91" t="s">
        <v>716</v>
      </c>
      <c r="I155" s="91" t="s">
        <v>716</v>
      </c>
      <c r="J155" s="91">
        <v>0</v>
      </c>
      <c r="K155" s="91" t="s">
        <v>916</v>
      </c>
    </row>
    <row r="156" spans="1:12">
      <c r="A156" s="91" t="s">
        <v>987</v>
      </c>
      <c r="B156" s="116"/>
      <c r="C156" s="117"/>
      <c r="D156" s="118"/>
      <c r="E156" s="118"/>
      <c r="F156" s="91"/>
      <c r="G156" s="91"/>
      <c r="H156" s="91"/>
      <c r="I156" s="91"/>
      <c r="J156" s="91"/>
      <c r="K156" s="93">
        <v>44708</v>
      </c>
    </row>
    <row r="157" spans="1:12">
      <c r="A157" s="94">
        <v>47088</v>
      </c>
      <c r="B157" s="113" t="s">
        <v>872</v>
      </c>
      <c r="C157" s="114"/>
      <c r="D157" s="115" t="s">
        <v>716</v>
      </c>
      <c r="E157" s="115" t="s">
        <v>716</v>
      </c>
      <c r="F157" s="95">
        <v>4.8339999999999996</v>
      </c>
      <c r="G157" s="95" t="s">
        <v>716</v>
      </c>
      <c r="H157" s="95" t="s">
        <v>716</v>
      </c>
      <c r="I157" s="95" t="s">
        <v>716</v>
      </c>
      <c r="J157" s="95">
        <v>0</v>
      </c>
      <c r="K157" s="95" t="s">
        <v>916</v>
      </c>
    </row>
    <row r="158" spans="1:12">
      <c r="A158" s="95" t="s">
        <v>988</v>
      </c>
      <c r="B158" s="113"/>
      <c r="C158" s="114"/>
      <c r="D158" s="115"/>
      <c r="E158" s="115"/>
      <c r="F158" s="95"/>
      <c r="G158" s="95"/>
      <c r="H158" s="95"/>
      <c r="I158" s="95"/>
      <c r="J158" s="95"/>
      <c r="K158" s="97">
        <v>44708</v>
      </c>
    </row>
    <row r="159" spans="1:12">
      <c r="A159" s="90">
        <v>47119</v>
      </c>
      <c r="B159" s="116" t="s">
        <v>872</v>
      </c>
      <c r="C159" s="117"/>
      <c r="D159" s="118" t="s">
        <v>716</v>
      </c>
      <c r="E159" s="118" t="s">
        <v>716</v>
      </c>
      <c r="F159" s="91">
        <v>5.0330000000000004</v>
      </c>
      <c r="G159" s="91" t="s">
        <v>716</v>
      </c>
      <c r="H159" s="91" t="s">
        <v>716</v>
      </c>
      <c r="I159" s="91" t="s">
        <v>716</v>
      </c>
      <c r="J159" s="91">
        <v>0</v>
      </c>
      <c r="K159" s="91" t="s">
        <v>916</v>
      </c>
    </row>
    <row r="160" spans="1:12">
      <c r="A160" s="91" t="s">
        <v>989</v>
      </c>
      <c r="B160" s="116"/>
      <c r="C160" s="117"/>
      <c r="D160" s="118"/>
      <c r="E160" s="118"/>
      <c r="F160" s="91"/>
      <c r="G160" s="91"/>
      <c r="H160" s="91"/>
      <c r="I160" s="91"/>
      <c r="J160" s="91"/>
      <c r="K160" s="93">
        <v>44708</v>
      </c>
    </row>
    <row r="161" spans="1:11">
      <c r="A161" s="94">
        <v>47150</v>
      </c>
      <c r="B161" s="113" t="s">
        <v>872</v>
      </c>
      <c r="C161" s="114"/>
      <c r="D161" s="115" t="s">
        <v>716</v>
      </c>
      <c r="E161" s="115" t="s">
        <v>716</v>
      </c>
      <c r="F161" s="95">
        <v>4.968</v>
      </c>
      <c r="G161" s="95" t="s">
        <v>716</v>
      </c>
      <c r="H161" s="95" t="s">
        <v>716</v>
      </c>
      <c r="I161" s="95" t="s">
        <v>716</v>
      </c>
      <c r="J161" s="95">
        <v>0</v>
      </c>
      <c r="K161" s="95" t="s">
        <v>916</v>
      </c>
    </row>
    <row r="162" spans="1:11">
      <c r="A162" s="95" t="s">
        <v>990</v>
      </c>
      <c r="B162" s="113"/>
      <c r="C162" s="114"/>
      <c r="D162" s="115"/>
      <c r="E162" s="115"/>
      <c r="F162" s="95"/>
      <c r="G162" s="95"/>
      <c r="H162" s="95"/>
      <c r="I162" s="95"/>
      <c r="J162" s="95"/>
      <c r="K162" s="97">
        <v>44708</v>
      </c>
    </row>
    <row r="163" spans="1:11">
      <c r="A163" s="90">
        <v>47178</v>
      </c>
      <c r="B163" s="116" t="s">
        <v>872</v>
      </c>
      <c r="C163" s="117"/>
      <c r="D163" s="118" t="s">
        <v>716</v>
      </c>
      <c r="E163" s="118" t="s">
        <v>716</v>
      </c>
      <c r="F163" s="91">
        <v>4.7629999999999999</v>
      </c>
      <c r="G163" s="91" t="s">
        <v>716</v>
      </c>
      <c r="H163" s="91" t="s">
        <v>716</v>
      </c>
      <c r="I163" s="91" t="s">
        <v>716</v>
      </c>
      <c r="J163" s="91">
        <v>0</v>
      </c>
      <c r="K163" s="91" t="s">
        <v>916</v>
      </c>
    </row>
    <row r="164" spans="1:11">
      <c r="A164" s="91" t="s">
        <v>991</v>
      </c>
      <c r="B164" s="116"/>
      <c r="C164" s="117"/>
      <c r="D164" s="118"/>
      <c r="E164" s="118"/>
      <c r="F164" s="91"/>
      <c r="G164" s="91"/>
      <c r="H164" s="91"/>
      <c r="I164" s="91"/>
      <c r="J164" s="91"/>
      <c r="K164" s="93">
        <v>44708</v>
      </c>
    </row>
    <row r="165" spans="1:11">
      <c r="A165" s="94">
        <v>47209</v>
      </c>
      <c r="B165" s="113" t="s">
        <v>872</v>
      </c>
      <c r="C165" s="114"/>
      <c r="D165" s="115" t="s">
        <v>716</v>
      </c>
      <c r="E165" s="115" t="s">
        <v>716</v>
      </c>
      <c r="F165" s="95">
        <v>4.3230000000000004</v>
      </c>
      <c r="G165" s="95" t="s">
        <v>716</v>
      </c>
      <c r="H165" s="95" t="s">
        <v>716</v>
      </c>
      <c r="I165" s="95" t="s">
        <v>716</v>
      </c>
      <c r="J165" s="95">
        <v>0</v>
      </c>
      <c r="K165" s="95" t="s">
        <v>916</v>
      </c>
    </row>
    <row r="166" spans="1:11">
      <c r="A166" s="95" t="s">
        <v>992</v>
      </c>
      <c r="B166" s="113"/>
      <c r="C166" s="114"/>
      <c r="D166" s="115"/>
      <c r="E166" s="115"/>
      <c r="F166" s="95"/>
      <c r="G166" s="95"/>
      <c r="H166" s="95"/>
      <c r="I166" s="95"/>
      <c r="J166" s="95"/>
      <c r="K166" s="97">
        <v>44708</v>
      </c>
    </row>
    <row r="167" spans="1:11">
      <c r="A167" s="90">
        <v>47239</v>
      </c>
      <c r="B167" s="116" t="s">
        <v>872</v>
      </c>
      <c r="C167" s="117"/>
      <c r="D167" s="118" t="s">
        <v>716</v>
      </c>
      <c r="E167" s="118" t="s">
        <v>716</v>
      </c>
      <c r="F167" s="91">
        <v>4.3040000000000003</v>
      </c>
      <c r="G167" s="91" t="s">
        <v>716</v>
      </c>
      <c r="H167" s="91" t="s">
        <v>716</v>
      </c>
      <c r="I167" s="91" t="s">
        <v>716</v>
      </c>
      <c r="J167" s="91">
        <v>0</v>
      </c>
      <c r="K167" s="91" t="s">
        <v>916</v>
      </c>
    </row>
    <row r="168" spans="1:11">
      <c r="A168" s="91" t="s">
        <v>993</v>
      </c>
      <c r="B168" s="116"/>
      <c r="C168" s="117"/>
      <c r="D168" s="118"/>
      <c r="E168" s="118"/>
      <c r="F168" s="91"/>
      <c r="G168" s="91"/>
      <c r="H168" s="91"/>
      <c r="I168" s="91"/>
      <c r="J168" s="91"/>
      <c r="K168" s="93">
        <v>44708</v>
      </c>
    </row>
    <row r="169" spans="1:11">
      <c r="A169" s="94">
        <v>47270</v>
      </c>
      <c r="B169" s="113" t="s">
        <v>872</v>
      </c>
      <c r="C169" s="114"/>
      <c r="D169" s="115" t="s">
        <v>716</v>
      </c>
      <c r="E169" s="115" t="s">
        <v>716</v>
      </c>
      <c r="F169" s="95">
        <v>4.3460000000000001</v>
      </c>
      <c r="G169" s="95" t="s">
        <v>716</v>
      </c>
      <c r="H169" s="95" t="s">
        <v>716</v>
      </c>
      <c r="I169" s="95" t="s">
        <v>716</v>
      </c>
      <c r="J169" s="95">
        <v>0</v>
      </c>
      <c r="K169" s="95" t="s">
        <v>916</v>
      </c>
    </row>
    <row r="170" spans="1:11">
      <c r="A170" s="95" t="s">
        <v>994</v>
      </c>
      <c r="B170" s="113"/>
      <c r="C170" s="114"/>
      <c r="D170" s="115"/>
      <c r="E170" s="115"/>
      <c r="F170" s="95"/>
      <c r="G170" s="95"/>
      <c r="H170" s="95"/>
      <c r="I170" s="95"/>
      <c r="J170" s="95"/>
      <c r="K170" s="97">
        <v>44708</v>
      </c>
    </row>
    <row r="171" spans="1:11">
      <c r="A171" s="90">
        <v>47300</v>
      </c>
      <c r="B171" s="116" t="s">
        <v>872</v>
      </c>
      <c r="C171" s="117"/>
      <c r="D171" s="118" t="s">
        <v>716</v>
      </c>
      <c r="E171" s="118" t="s">
        <v>716</v>
      </c>
      <c r="F171" s="91">
        <v>4.3929999999999998</v>
      </c>
      <c r="G171" s="91" t="s">
        <v>716</v>
      </c>
      <c r="H171" s="91" t="s">
        <v>716</v>
      </c>
      <c r="I171" s="91" t="s">
        <v>716</v>
      </c>
      <c r="J171" s="91">
        <v>0</v>
      </c>
      <c r="K171" s="91" t="s">
        <v>916</v>
      </c>
    </row>
    <row r="172" spans="1:11">
      <c r="A172" s="91" t="s">
        <v>995</v>
      </c>
      <c r="B172" s="116"/>
      <c r="C172" s="117"/>
      <c r="D172" s="118"/>
      <c r="E172" s="118"/>
      <c r="F172" s="91"/>
      <c r="G172" s="91"/>
      <c r="H172" s="91"/>
      <c r="I172" s="91"/>
      <c r="J172" s="91"/>
      <c r="K172" s="93">
        <v>44708</v>
      </c>
    </row>
    <row r="173" spans="1:11">
      <c r="A173" s="94">
        <v>47331</v>
      </c>
      <c r="B173" s="113" t="s">
        <v>872</v>
      </c>
      <c r="C173" s="114"/>
      <c r="D173" s="115" t="s">
        <v>716</v>
      </c>
      <c r="E173" s="115" t="s">
        <v>716</v>
      </c>
      <c r="F173" s="95">
        <v>4.4139999999999997</v>
      </c>
      <c r="G173" s="95" t="s">
        <v>716</v>
      </c>
      <c r="H173" s="95" t="s">
        <v>716</v>
      </c>
      <c r="I173" s="95" t="s">
        <v>716</v>
      </c>
      <c r="J173" s="95">
        <v>0</v>
      </c>
      <c r="K173" s="95" t="s">
        <v>916</v>
      </c>
    </row>
    <row r="174" spans="1:11">
      <c r="A174" s="95" t="s">
        <v>996</v>
      </c>
      <c r="B174" s="113"/>
      <c r="C174" s="114"/>
      <c r="D174" s="115"/>
      <c r="E174" s="115"/>
      <c r="F174" s="95"/>
      <c r="G174" s="95"/>
      <c r="H174" s="95"/>
      <c r="I174" s="95"/>
      <c r="J174" s="95"/>
      <c r="K174" s="97">
        <v>44708</v>
      </c>
    </row>
    <row r="175" spans="1:11">
      <c r="A175" s="90">
        <v>47362</v>
      </c>
      <c r="B175" s="116" t="s">
        <v>872</v>
      </c>
      <c r="C175" s="117"/>
      <c r="D175" s="118" t="s">
        <v>716</v>
      </c>
      <c r="E175" s="118" t="s">
        <v>716</v>
      </c>
      <c r="F175" s="91">
        <v>4.4160000000000004</v>
      </c>
      <c r="G175" s="91" t="s">
        <v>716</v>
      </c>
      <c r="H175" s="91" t="s">
        <v>716</v>
      </c>
      <c r="I175" s="91" t="s">
        <v>716</v>
      </c>
      <c r="J175" s="91">
        <v>0</v>
      </c>
      <c r="K175" s="91" t="s">
        <v>916</v>
      </c>
    </row>
    <row r="176" spans="1:11">
      <c r="A176" s="91" t="s">
        <v>997</v>
      </c>
      <c r="B176" s="116"/>
      <c r="C176" s="117"/>
      <c r="D176" s="118"/>
      <c r="E176" s="118"/>
      <c r="F176" s="91"/>
      <c r="G176" s="91"/>
      <c r="H176" s="91"/>
      <c r="I176" s="91"/>
      <c r="J176" s="91"/>
      <c r="K176" s="93">
        <v>44708</v>
      </c>
    </row>
    <row r="177" spans="1:11">
      <c r="A177" s="94">
        <v>47392</v>
      </c>
      <c r="B177" s="113" t="s">
        <v>872</v>
      </c>
      <c r="C177" s="114"/>
      <c r="D177" s="115" t="s">
        <v>716</v>
      </c>
      <c r="E177" s="115" t="s">
        <v>716</v>
      </c>
      <c r="F177" s="95">
        <v>4.4630000000000001</v>
      </c>
      <c r="G177" s="95" t="s">
        <v>716</v>
      </c>
      <c r="H177" s="95" t="s">
        <v>716</v>
      </c>
      <c r="I177" s="95" t="s">
        <v>716</v>
      </c>
      <c r="J177" s="95">
        <v>0</v>
      </c>
      <c r="K177" s="95" t="s">
        <v>916</v>
      </c>
    </row>
    <row r="178" spans="1:11">
      <c r="A178" s="95" t="s">
        <v>998</v>
      </c>
      <c r="B178" s="113"/>
      <c r="C178" s="114"/>
      <c r="D178" s="115"/>
      <c r="E178" s="115"/>
      <c r="F178" s="95"/>
      <c r="G178" s="95"/>
      <c r="H178" s="95"/>
      <c r="I178" s="95"/>
      <c r="J178" s="95"/>
      <c r="K178" s="97">
        <v>44708</v>
      </c>
    </row>
    <row r="179" spans="1:11">
      <c r="A179" s="90">
        <v>47423</v>
      </c>
      <c r="B179" s="116" t="s">
        <v>872</v>
      </c>
      <c r="C179" s="117"/>
      <c r="D179" s="118" t="s">
        <v>716</v>
      </c>
      <c r="E179" s="118" t="s">
        <v>716</v>
      </c>
      <c r="F179" s="91">
        <v>4.585</v>
      </c>
      <c r="G179" s="91" t="s">
        <v>716</v>
      </c>
      <c r="H179" s="91" t="s">
        <v>716</v>
      </c>
      <c r="I179" s="91" t="s">
        <v>716</v>
      </c>
      <c r="J179" s="91">
        <v>0</v>
      </c>
      <c r="K179" s="91" t="s">
        <v>916</v>
      </c>
    </row>
    <row r="180" spans="1:11">
      <c r="A180" s="91" t="s">
        <v>999</v>
      </c>
      <c r="B180" s="116"/>
      <c r="C180" s="117"/>
      <c r="D180" s="118"/>
      <c r="E180" s="118"/>
      <c r="F180" s="91"/>
      <c r="G180" s="91"/>
      <c r="H180" s="91"/>
      <c r="I180" s="91"/>
      <c r="J180" s="91"/>
      <c r="K180" s="93">
        <v>44708</v>
      </c>
    </row>
    <row r="181" spans="1:11">
      <c r="A181" s="94">
        <v>47453</v>
      </c>
      <c r="B181" s="113" t="s">
        <v>872</v>
      </c>
      <c r="C181" s="114"/>
      <c r="D181" s="115" t="s">
        <v>716</v>
      </c>
      <c r="E181" s="115" t="s">
        <v>716</v>
      </c>
      <c r="F181" s="95">
        <v>4.8150000000000004</v>
      </c>
      <c r="G181" s="95" t="s">
        <v>716</v>
      </c>
      <c r="H181" s="95" t="s">
        <v>716</v>
      </c>
      <c r="I181" s="95" t="s">
        <v>716</v>
      </c>
      <c r="J181" s="95">
        <v>0</v>
      </c>
      <c r="K181" s="95" t="s">
        <v>916</v>
      </c>
    </row>
    <row r="182" spans="1:11">
      <c r="A182" s="95" t="s">
        <v>1000</v>
      </c>
      <c r="B182" s="113"/>
      <c r="C182" s="114"/>
      <c r="D182" s="115"/>
      <c r="E182" s="115"/>
      <c r="F182" s="95"/>
      <c r="G182" s="95"/>
      <c r="H182" s="95"/>
      <c r="I182" s="95"/>
      <c r="J182" s="95"/>
      <c r="K182" s="97">
        <v>44708</v>
      </c>
    </row>
    <row r="183" spans="1:11">
      <c r="A183" s="90">
        <v>47484</v>
      </c>
      <c r="B183" s="116" t="s">
        <v>872</v>
      </c>
      <c r="C183" s="117"/>
      <c r="D183" s="118" t="s">
        <v>716</v>
      </c>
      <c r="E183" s="118" t="s">
        <v>716</v>
      </c>
      <c r="F183" s="91">
        <v>5.0279999999999996</v>
      </c>
      <c r="G183" s="91" t="s">
        <v>716</v>
      </c>
      <c r="H183" s="91" t="s">
        <v>716</v>
      </c>
      <c r="I183" s="91" t="s">
        <v>716</v>
      </c>
      <c r="J183" s="91">
        <v>0</v>
      </c>
      <c r="K183" s="91" t="s">
        <v>916</v>
      </c>
    </row>
    <row r="184" spans="1:11">
      <c r="A184" s="91" t="s">
        <v>1001</v>
      </c>
      <c r="B184" s="116"/>
      <c r="C184" s="117"/>
      <c r="D184" s="118"/>
      <c r="E184" s="118"/>
      <c r="F184" s="91"/>
      <c r="G184" s="91"/>
      <c r="H184" s="91"/>
      <c r="I184" s="91"/>
      <c r="J184" s="91"/>
      <c r="K184" s="93">
        <v>44708</v>
      </c>
    </row>
    <row r="185" spans="1:11">
      <c r="A185" s="94">
        <v>47515</v>
      </c>
      <c r="B185" s="113" t="s">
        <v>872</v>
      </c>
      <c r="C185" s="114"/>
      <c r="D185" s="115" t="s">
        <v>716</v>
      </c>
      <c r="E185" s="115" t="s">
        <v>716</v>
      </c>
      <c r="F185" s="95">
        <v>4.968</v>
      </c>
      <c r="G185" s="95" t="s">
        <v>716</v>
      </c>
      <c r="H185" s="95" t="s">
        <v>716</v>
      </c>
      <c r="I185" s="95" t="s">
        <v>716</v>
      </c>
      <c r="J185" s="95">
        <v>0</v>
      </c>
      <c r="K185" s="95" t="s">
        <v>916</v>
      </c>
    </row>
    <row r="186" spans="1:11">
      <c r="A186" s="95" t="s">
        <v>1002</v>
      </c>
      <c r="B186" s="113"/>
      <c r="C186" s="114"/>
      <c r="D186" s="115"/>
      <c r="E186" s="115"/>
      <c r="F186" s="95"/>
      <c r="G186" s="95"/>
      <c r="H186" s="95"/>
      <c r="I186" s="95"/>
      <c r="J186" s="95"/>
      <c r="K186" s="97">
        <v>44708</v>
      </c>
    </row>
    <row r="187" spans="1:11">
      <c r="A187" s="90">
        <v>47543</v>
      </c>
      <c r="B187" s="116" t="s">
        <v>872</v>
      </c>
      <c r="C187" s="117"/>
      <c r="D187" s="118" t="s">
        <v>716</v>
      </c>
      <c r="E187" s="118" t="s">
        <v>716</v>
      </c>
      <c r="F187" s="91">
        <v>4.843</v>
      </c>
      <c r="G187" s="91" t="s">
        <v>716</v>
      </c>
      <c r="H187" s="91" t="s">
        <v>716</v>
      </c>
      <c r="I187" s="91" t="s">
        <v>716</v>
      </c>
      <c r="J187" s="91">
        <v>0</v>
      </c>
      <c r="K187" s="91" t="s">
        <v>916</v>
      </c>
    </row>
    <row r="188" spans="1:11">
      <c r="A188" s="91" t="s">
        <v>1003</v>
      </c>
      <c r="B188" s="116"/>
      <c r="C188" s="117"/>
      <c r="D188" s="118"/>
      <c r="E188" s="118"/>
      <c r="F188" s="91"/>
      <c r="G188" s="91"/>
      <c r="H188" s="91"/>
      <c r="I188" s="91"/>
      <c r="J188" s="91"/>
      <c r="K188" s="93">
        <v>44708</v>
      </c>
    </row>
    <row r="189" spans="1:11">
      <c r="A189" s="94">
        <v>47574</v>
      </c>
      <c r="B189" s="113" t="s">
        <v>872</v>
      </c>
      <c r="C189" s="114"/>
      <c r="D189" s="115" t="s">
        <v>716</v>
      </c>
      <c r="E189" s="115" t="s">
        <v>716</v>
      </c>
      <c r="F189" s="95">
        <v>4.4729999999999999</v>
      </c>
      <c r="G189" s="95" t="s">
        <v>716</v>
      </c>
      <c r="H189" s="95" t="s">
        <v>716</v>
      </c>
      <c r="I189" s="95" t="s">
        <v>716</v>
      </c>
      <c r="J189" s="95">
        <v>0</v>
      </c>
      <c r="K189" s="95" t="s">
        <v>916</v>
      </c>
    </row>
    <row r="190" spans="1:11">
      <c r="A190" s="95" t="s">
        <v>1004</v>
      </c>
      <c r="B190" s="113"/>
      <c r="C190" s="114"/>
      <c r="D190" s="115"/>
      <c r="E190" s="115"/>
      <c r="F190" s="95"/>
      <c r="G190" s="95"/>
      <c r="H190" s="95"/>
      <c r="I190" s="95"/>
      <c r="J190" s="95"/>
      <c r="K190" s="97">
        <v>44708</v>
      </c>
    </row>
    <row r="191" spans="1:11">
      <c r="A191" s="90">
        <v>47604</v>
      </c>
      <c r="B191" s="116" t="s">
        <v>872</v>
      </c>
      <c r="C191" s="117"/>
      <c r="D191" s="118" t="s">
        <v>716</v>
      </c>
      <c r="E191" s="118" t="s">
        <v>716</v>
      </c>
      <c r="F191" s="91">
        <v>4.4509999999999996</v>
      </c>
      <c r="G191" s="91" t="s">
        <v>716</v>
      </c>
      <c r="H191" s="91" t="s">
        <v>716</v>
      </c>
      <c r="I191" s="91" t="s">
        <v>716</v>
      </c>
      <c r="J191" s="91">
        <v>0</v>
      </c>
      <c r="K191" s="91" t="s">
        <v>916</v>
      </c>
    </row>
    <row r="192" spans="1:11">
      <c r="A192" s="91" t="s">
        <v>1005</v>
      </c>
      <c r="B192" s="116"/>
      <c r="C192" s="117"/>
      <c r="D192" s="118"/>
      <c r="E192" s="118"/>
      <c r="F192" s="91"/>
      <c r="G192" s="91"/>
      <c r="H192" s="91"/>
      <c r="I192" s="91"/>
      <c r="J192" s="91"/>
      <c r="K192" s="93">
        <v>44708</v>
      </c>
    </row>
    <row r="193" spans="1:11">
      <c r="A193" s="94">
        <v>47635</v>
      </c>
      <c r="B193" s="113" t="s">
        <v>872</v>
      </c>
      <c r="C193" s="114"/>
      <c r="D193" s="115" t="s">
        <v>716</v>
      </c>
      <c r="E193" s="115" t="s">
        <v>716</v>
      </c>
      <c r="F193" s="95">
        <v>4.4859999999999998</v>
      </c>
      <c r="G193" s="95" t="s">
        <v>716</v>
      </c>
      <c r="H193" s="95" t="s">
        <v>716</v>
      </c>
      <c r="I193" s="95" t="s">
        <v>716</v>
      </c>
      <c r="J193" s="95">
        <v>0</v>
      </c>
      <c r="K193" s="95" t="s">
        <v>916</v>
      </c>
    </row>
    <row r="194" spans="1:11">
      <c r="A194" s="95" t="s">
        <v>1006</v>
      </c>
      <c r="B194" s="113"/>
      <c r="C194" s="114"/>
      <c r="D194" s="115"/>
      <c r="E194" s="115"/>
      <c r="F194" s="95"/>
      <c r="G194" s="95"/>
      <c r="H194" s="95"/>
      <c r="I194" s="95"/>
      <c r="J194" s="95"/>
      <c r="K194" s="97">
        <v>44708</v>
      </c>
    </row>
    <row r="195" spans="1:11">
      <c r="A195" s="90">
        <v>47665</v>
      </c>
      <c r="B195" s="116" t="s">
        <v>872</v>
      </c>
      <c r="C195" s="117"/>
      <c r="D195" s="118" t="s">
        <v>716</v>
      </c>
      <c r="E195" s="118" t="s">
        <v>716</v>
      </c>
      <c r="F195" s="91">
        <v>4.5259999999999998</v>
      </c>
      <c r="G195" s="91" t="s">
        <v>716</v>
      </c>
      <c r="H195" s="91" t="s">
        <v>716</v>
      </c>
      <c r="I195" s="91" t="s">
        <v>716</v>
      </c>
      <c r="J195" s="91">
        <v>0</v>
      </c>
      <c r="K195" s="91" t="s">
        <v>916</v>
      </c>
    </row>
    <row r="196" spans="1:11">
      <c r="A196" s="91" t="s">
        <v>1007</v>
      </c>
      <c r="B196" s="116"/>
      <c r="C196" s="117"/>
      <c r="D196" s="118"/>
      <c r="E196" s="118"/>
      <c r="F196" s="91"/>
      <c r="G196" s="91"/>
      <c r="H196" s="91"/>
      <c r="I196" s="91"/>
      <c r="J196" s="91"/>
      <c r="K196" s="93">
        <v>44708</v>
      </c>
    </row>
    <row r="197" spans="1:11">
      <c r="A197" s="94">
        <v>47696</v>
      </c>
      <c r="B197" s="113" t="s">
        <v>872</v>
      </c>
      <c r="C197" s="114"/>
      <c r="D197" s="115" t="s">
        <v>716</v>
      </c>
      <c r="E197" s="115" t="s">
        <v>716</v>
      </c>
      <c r="F197" s="95">
        <v>4.5659999999999998</v>
      </c>
      <c r="G197" s="95" t="s">
        <v>716</v>
      </c>
      <c r="H197" s="95" t="s">
        <v>716</v>
      </c>
      <c r="I197" s="95" t="s">
        <v>716</v>
      </c>
      <c r="J197" s="95">
        <v>0</v>
      </c>
      <c r="K197" s="95" t="s">
        <v>916</v>
      </c>
    </row>
    <row r="198" spans="1:11">
      <c r="A198" s="95" t="s">
        <v>1008</v>
      </c>
      <c r="B198" s="113"/>
      <c r="C198" s="114"/>
      <c r="D198" s="115"/>
      <c r="E198" s="115"/>
      <c r="F198" s="95"/>
      <c r="G198" s="95"/>
      <c r="H198" s="95"/>
      <c r="I198" s="95"/>
      <c r="J198" s="95"/>
      <c r="K198" s="97">
        <v>44708</v>
      </c>
    </row>
    <row r="199" spans="1:11">
      <c r="A199" s="90">
        <v>47727</v>
      </c>
      <c r="B199" s="116" t="s">
        <v>872</v>
      </c>
      <c r="C199" s="117"/>
      <c r="D199" s="118" t="s">
        <v>716</v>
      </c>
      <c r="E199" s="118" t="s">
        <v>716</v>
      </c>
      <c r="F199" s="91">
        <v>4.5810000000000004</v>
      </c>
      <c r="G199" s="91" t="s">
        <v>716</v>
      </c>
      <c r="H199" s="91" t="s">
        <v>716</v>
      </c>
      <c r="I199" s="91" t="s">
        <v>716</v>
      </c>
      <c r="J199" s="91">
        <v>0</v>
      </c>
      <c r="K199" s="91" t="s">
        <v>916</v>
      </c>
    </row>
    <row r="200" spans="1:11">
      <c r="A200" s="91" t="s">
        <v>1009</v>
      </c>
      <c r="B200" s="116"/>
      <c r="C200" s="117"/>
      <c r="D200" s="118"/>
      <c r="E200" s="118"/>
      <c r="F200" s="91"/>
      <c r="G200" s="91"/>
      <c r="H200" s="91"/>
      <c r="I200" s="91"/>
      <c r="J200" s="91"/>
      <c r="K200" s="93">
        <v>44708</v>
      </c>
    </row>
    <row r="201" spans="1:11">
      <c r="A201" s="94">
        <v>47757</v>
      </c>
      <c r="B201" s="113" t="s">
        <v>872</v>
      </c>
      <c r="C201" s="114"/>
      <c r="D201" s="115" t="s">
        <v>716</v>
      </c>
      <c r="E201" s="115" t="s">
        <v>716</v>
      </c>
      <c r="F201" s="95">
        <v>4.6269999999999998</v>
      </c>
      <c r="G201" s="95" t="s">
        <v>716</v>
      </c>
      <c r="H201" s="95" t="s">
        <v>716</v>
      </c>
      <c r="I201" s="95" t="s">
        <v>716</v>
      </c>
      <c r="J201" s="95">
        <v>0</v>
      </c>
      <c r="K201" s="95" t="s">
        <v>916</v>
      </c>
    </row>
    <row r="202" spans="1:11">
      <c r="A202" s="95" t="s">
        <v>1010</v>
      </c>
      <c r="B202" s="113"/>
      <c r="C202" s="114"/>
      <c r="D202" s="115"/>
      <c r="E202" s="115"/>
      <c r="F202" s="95"/>
      <c r="G202" s="95"/>
      <c r="H202" s="95"/>
      <c r="I202" s="95"/>
      <c r="J202" s="95"/>
      <c r="K202" s="97">
        <v>44708</v>
      </c>
    </row>
    <row r="203" spans="1:11">
      <c r="A203" s="90">
        <v>47788</v>
      </c>
      <c r="B203" s="116" t="s">
        <v>872</v>
      </c>
      <c r="C203" s="117"/>
      <c r="D203" s="118" t="s">
        <v>716</v>
      </c>
      <c r="E203" s="118" t="s">
        <v>716</v>
      </c>
      <c r="F203" s="91">
        <v>4.7370000000000001</v>
      </c>
      <c r="G203" s="91" t="s">
        <v>716</v>
      </c>
      <c r="H203" s="91" t="s">
        <v>716</v>
      </c>
      <c r="I203" s="91" t="s">
        <v>716</v>
      </c>
      <c r="J203" s="91">
        <v>0</v>
      </c>
      <c r="K203" s="91" t="s">
        <v>916</v>
      </c>
    </row>
    <row r="204" spans="1:11">
      <c r="A204" s="91" t="s">
        <v>1011</v>
      </c>
      <c r="B204" s="116"/>
      <c r="C204" s="117"/>
      <c r="D204" s="118"/>
      <c r="E204" s="118"/>
      <c r="F204" s="91"/>
      <c r="G204" s="91"/>
      <c r="H204" s="91"/>
      <c r="I204" s="91"/>
      <c r="J204" s="91"/>
      <c r="K204" s="93">
        <v>44708</v>
      </c>
    </row>
    <row r="205" spans="1:11">
      <c r="A205" s="94">
        <v>47818</v>
      </c>
      <c r="B205" s="113" t="s">
        <v>872</v>
      </c>
      <c r="C205" s="114"/>
      <c r="D205" s="115" t="s">
        <v>716</v>
      </c>
      <c r="E205" s="115" t="s">
        <v>716</v>
      </c>
      <c r="F205" s="95">
        <v>4.9370000000000003</v>
      </c>
      <c r="G205" s="95" t="s">
        <v>716</v>
      </c>
      <c r="H205" s="95" t="s">
        <v>716</v>
      </c>
      <c r="I205" s="95" t="s">
        <v>716</v>
      </c>
      <c r="J205" s="95">
        <v>0</v>
      </c>
      <c r="K205" s="95" t="s">
        <v>916</v>
      </c>
    </row>
    <row r="206" spans="1:11">
      <c r="A206" s="95" t="s">
        <v>1012</v>
      </c>
      <c r="B206" s="113"/>
      <c r="C206" s="114"/>
      <c r="D206" s="115"/>
      <c r="E206" s="115"/>
      <c r="F206" s="95"/>
      <c r="G206" s="95"/>
      <c r="H206" s="95"/>
      <c r="I206" s="95"/>
      <c r="J206" s="95"/>
      <c r="K206" s="97">
        <v>44708</v>
      </c>
    </row>
    <row r="207" spans="1:11">
      <c r="A207" s="90">
        <v>47849</v>
      </c>
      <c r="B207" s="116" t="s">
        <v>872</v>
      </c>
      <c r="C207" s="117"/>
      <c r="D207" s="118" t="s">
        <v>716</v>
      </c>
      <c r="E207" s="118" t="s">
        <v>716</v>
      </c>
      <c r="F207" s="91">
        <v>5.0720000000000001</v>
      </c>
      <c r="G207" s="91" t="s">
        <v>716</v>
      </c>
      <c r="H207" s="91" t="s">
        <v>716</v>
      </c>
      <c r="I207" s="91" t="s">
        <v>716</v>
      </c>
      <c r="J207" s="91">
        <v>0</v>
      </c>
      <c r="K207" s="91" t="s">
        <v>916</v>
      </c>
    </row>
    <row r="208" spans="1:11">
      <c r="A208" s="91" t="s">
        <v>1013</v>
      </c>
      <c r="B208" s="116"/>
      <c r="C208" s="117"/>
      <c r="D208" s="118"/>
      <c r="E208" s="118"/>
      <c r="F208" s="91"/>
      <c r="G208" s="91"/>
      <c r="H208" s="91"/>
      <c r="I208" s="91"/>
      <c r="J208" s="91"/>
      <c r="K208" s="93">
        <v>44708</v>
      </c>
    </row>
    <row r="209" spans="1:11">
      <c r="A209" s="94">
        <v>47880</v>
      </c>
      <c r="B209" s="113" t="s">
        <v>872</v>
      </c>
      <c r="C209" s="114"/>
      <c r="D209" s="115" t="s">
        <v>716</v>
      </c>
      <c r="E209" s="115" t="s">
        <v>716</v>
      </c>
      <c r="F209" s="95">
        <v>5.032</v>
      </c>
      <c r="G209" s="95" t="s">
        <v>716</v>
      </c>
      <c r="H209" s="95" t="s">
        <v>716</v>
      </c>
      <c r="I209" s="95" t="s">
        <v>716</v>
      </c>
      <c r="J209" s="95">
        <v>0</v>
      </c>
      <c r="K209" s="95" t="s">
        <v>916</v>
      </c>
    </row>
    <row r="210" spans="1:11">
      <c r="A210" s="95" t="s">
        <v>1014</v>
      </c>
      <c r="B210" s="113"/>
      <c r="C210" s="114"/>
      <c r="D210" s="115"/>
      <c r="E210" s="115"/>
      <c r="F210" s="95"/>
      <c r="G210" s="95"/>
      <c r="H210" s="95"/>
      <c r="I210" s="95"/>
      <c r="J210" s="95"/>
      <c r="K210" s="97">
        <v>44708</v>
      </c>
    </row>
    <row r="211" spans="1:11">
      <c r="A211" s="90">
        <v>47908</v>
      </c>
      <c r="B211" s="116" t="s">
        <v>872</v>
      </c>
      <c r="C211" s="117"/>
      <c r="D211" s="118" t="s">
        <v>716</v>
      </c>
      <c r="E211" s="118" t="s">
        <v>716</v>
      </c>
      <c r="F211" s="91">
        <v>4.9269999999999996</v>
      </c>
      <c r="G211" s="91" t="s">
        <v>716</v>
      </c>
      <c r="H211" s="91" t="s">
        <v>716</v>
      </c>
      <c r="I211" s="91" t="s">
        <v>716</v>
      </c>
      <c r="J211" s="91">
        <v>0</v>
      </c>
      <c r="K211" s="91" t="s">
        <v>916</v>
      </c>
    </row>
    <row r="212" spans="1:11">
      <c r="A212" s="91" t="s">
        <v>1015</v>
      </c>
      <c r="B212" s="116"/>
      <c r="C212" s="117"/>
      <c r="D212" s="118"/>
      <c r="E212" s="118"/>
      <c r="F212" s="91"/>
      <c r="G212" s="91"/>
      <c r="H212" s="91"/>
      <c r="I212" s="91"/>
      <c r="J212" s="91"/>
      <c r="K212" s="93">
        <v>44708</v>
      </c>
    </row>
    <row r="213" spans="1:11">
      <c r="A213" s="94">
        <v>47939</v>
      </c>
      <c r="B213" s="113" t="s">
        <v>872</v>
      </c>
      <c r="C213" s="114"/>
      <c r="D213" s="115" t="s">
        <v>716</v>
      </c>
      <c r="E213" s="115" t="s">
        <v>716</v>
      </c>
      <c r="F213" s="95">
        <v>4.5970000000000004</v>
      </c>
      <c r="G213" s="95" t="s">
        <v>716</v>
      </c>
      <c r="H213" s="95" t="s">
        <v>716</v>
      </c>
      <c r="I213" s="95" t="s">
        <v>716</v>
      </c>
      <c r="J213" s="95">
        <v>0</v>
      </c>
      <c r="K213" s="95" t="s">
        <v>916</v>
      </c>
    </row>
    <row r="214" spans="1:11">
      <c r="A214" s="95" t="s">
        <v>1016</v>
      </c>
      <c r="B214" s="113"/>
      <c r="C214" s="114"/>
      <c r="D214" s="115"/>
      <c r="E214" s="115"/>
      <c r="F214" s="95"/>
      <c r="G214" s="95"/>
      <c r="H214" s="95"/>
      <c r="I214" s="95"/>
      <c r="J214" s="95"/>
      <c r="K214" s="97">
        <v>44708</v>
      </c>
    </row>
    <row r="215" spans="1:11">
      <c r="A215" s="90">
        <v>47969</v>
      </c>
      <c r="B215" s="116" t="s">
        <v>872</v>
      </c>
      <c r="C215" s="117"/>
      <c r="D215" s="118" t="s">
        <v>716</v>
      </c>
      <c r="E215" s="118" t="s">
        <v>716</v>
      </c>
      <c r="F215" s="91">
        <v>4.5750000000000002</v>
      </c>
      <c r="G215" s="91" t="s">
        <v>716</v>
      </c>
      <c r="H215" s="91" t="s">
        <v>716</v>
      </c>
      <c r="I215" s="91" t="s">
        <v>716</v>
      </c>
      <c r="J215" s="91">
        <v>0</v>
      </c>
      <c r="K215" s="91" t="s">
        <v>916</v>
      </c>
    </row>
    <row r="216" spans="1:11">
      <c r="A216" s="91" t="s">
        <v>1017</v>
      </c>
      <c r="B216" s="116"/>
      <c r="C216" s="117"/>
      <c r="D216" s="118"/>
      <c r="E216" s="118"/>
      <c r="F216" s="91"/>
      <c r="G216" s="91"/>
      <c r="H216" s="91"/>
      <c r="I216" s="91"/>
      <c r="J216" s="91"/>
      <c r="K216" s="93">
        <v>44708</v>
      </c>
    </row>
    <row r="217" spans="1:11">
      <c r="A217" s="94">
        <v>48000</v>
      </c>
      <c r="B217" s="113" t="s">
        <v>872</v>
      </c>
      <c r="C217" s="114"/>
      <c r="D217" s="115" t="s">
        <v>716</v>
      </c>
      <c r="E217" s="115" t="s">
        <v>716</v>
      </c>
      <c r="F217" s="95">
        <v>4.6100000000000003</v>
      </c>
      <c r="G217" s="95" t="s">
        <v>716</v>
      </c>
      <c r="H217" s="95" t="s">
        <v>716</v>
      </c>
      <c r="I217" s="95" t="s">
        <v>716</v>
      </c>
      <c r="J217" s="95">
        <v>0</v>
      </c>
      <c r="K217" s="95" t="s">
        <v>916</v>
      </c>
    </row>
    <row r="218" spans="1:11">
      <c r="A218" s="95" t="s">
        <v>1018</v>
      </c>
      <c r="B218" s="113"/>
      <c r="C218" s="114"/>
      <c r="D218" s="115"/>
      <c r="E218" s="115"/>
      <c r="F218" s="95"/>
      <c r="G218" s="95"/>
      <c r="H218" s="95"/>
      <c r="I218" s="95"/>
      <c r="J218" s="95"/>
      <c r="K218" s="97">
        <v>44708</v>
      </c>
    </row>
    <row r="219" spans="1:11">
      <c r="A219" s="90">
        <v>48030</v>
      </c>
      <c r="B219" s="116" t="s">
        <v>872</v>
      </c>
      <c r="C219" s="117"/>
      <c r="D219" s="118" t="s">
        <v>716</v>
      </c>
      <c r="E219" s="118" t="s">
        <v>716</v>
      </c>
      <c r="F219" s="91">
        <v>4.6500000000000004</v>
      </c>
      <c r="G219" s="91" t="s">
        <v>716</v>
      </c>
      <c r="H219" s="91" t="s">
        <v>716</v>
      </c>
      <c r="I219" s="91" t="s">
        <v>716</v>
      </c>
      <c r="J219" s="91">
        <v>0</v>
      </c>
      <c r="K219" s="91" t="s">
        <v>916</v>
      </c>
    </row>
    <row r="220" spans="1:11">
      <c r="A220" s="91" t="s">
        <v>1019</v>
      </c>
      <c r="B220" s="116"/>
      <c r="C220" s="117"/>
      <c r="D220" s="118"/>
      <c r="E220" s="118"/>
      <c r="F220" s="91"/>
      <c r="G220" s="91"/>
      <c r="H220" s="91"/>
      <c r="I220" s="91"/>
      <c r="J220" s="91"/>
      <c r="K220" s="93">
        <v>44708</v>
      </c>
    </row>
    <row r="221" spans="1:11">
      <c r="A221" s="94">
        <v>48061</v>
      </c>
      <c r="B221" s="113" t="s">
        <v>872</v>
      </c>
      <c r="C221" s="114"/>
      <c r="D221" s="115" t="s">
        <v>716</v>
      </c>
      <c r="E221" s="115" t="s">
        <v>716</v>
      </c>
      <c r="F221" s="95">
        <v>4.6900000000000004</v>
      </c>
      <c r="G221" s="95" t="s">
        <v>716</v>
      </c>
      <c r="H221" s="95" t="s">
        <v>716</v>
      </c>
      <c r="I221" s="95" t="s">
        <v>716</v>
      </c>
      <c r="J221" s="95">
        <v>0</v>
      </c>
      <c r="K221" s="95" t="s">
        <v>916</v>
      </c>
    </row>
    <row r="222" spans="1:11">
      <c r="A222" s="95" t="s">
        <v>1020</v>
      </c>
      <c r="B222" s="113"/>
      <c r="C222" s="114"/>
      <c r="D222" s="115"/>
      <c r="E222" s="115"/>
      <c r="F222" s="95"/>
      <c r="G222" s="95"/>
      <c r="H222" s="95"/>
      <c r="I222" s="95"/>
      <c r="J222" s="95"/>
      <c r="K222" s="97">
        <v>44708</v>
      </c>
    </row>
    <row r="223" spans="1:11">
      <c r="A223" s="90">
        <v>48092</v>
      </c>
      <c r="B223" s="116" t="s">
        <v>872</v>
      </c>
      <c r="C223" s="117"/>
      <c r="D223" s="118" t="s">
        <v>716</v>
      </c>
      <c r="E223" s="118" t="s">
        <v>716</v>
      </c>
      <c r="F223" s="91">
        <v>4.7050000000000001</v>
      </c>
      <c r="G223" s="91" t="s">
        <v>716</v>
      </c>
      <c r="H223" s="91" t="s">
        <v>716</v>
      </c>
      <c r="I223" s="91" t="s">
        <v>716</v>
      </c>
      <c r="J223" s="91">
        <v>0</v>
      </c>
      <c r="K223" s="91" t="s">
        <v>916</v>
      </c>
    </row>
    <row r="224" spans="1:11">
      <c r="A224" s="91" t="s">
        <v>1021</v>
      </c>
      <c r="B224" s="116"/>
      <c r="C224" s="117"/>
      <c r="D224" s="118"/>
      <c r="E224" s="118"/>
      <c r="F224" s="91"/>
      <c r="G224" s="91"/>
      <c r="H224" s="91"/>
      <c r="I224" s="91"/>
      <c r="J224" s="91"/>
      <c r="K224" s="93">
        <v>44708</v>
      </c>
    </row>
    <row r="225" spans="1:11">
      <c r="A225" s="94">
        <v>48122</v>
      </c>
      <c r="B225" s="113" t="s">
        <v>872</v>
      </c>
      <c r="C225" s="114"/>
      <c r="D225" s="115" t="s">
        <v>716</v>
      </c>
      <c r="E225" s="115" t="s">
        <v>716</v>
      </c>
      <c r="F225" s="95">
        <v>4.7530000000000001</v>
      </c>
      <c r="G225" s="95" t="s">
        <v>716</v>
      </c>
      <c r="H225" s="95" t="s">
        <v>716</v>
      </c>
      <c r="I225" s="95" t="s">
        <v>716</v>
      </c>
      <c r="J225" s="95">
        <v>0</v>
      </c>
      <c r="K225" s="95" t="s">
        <v>916</v>
      </c>
    </row>
    <row r="226" spans="1:11">
      <c r="A226" s="95" t="s">
        <v>1022</v>
      </c>
      <c r="B226" s="113"/>
      <c r="C226" s="114"/>
      <c r="D226" s="115"/>
      <c r="E226" s="115"/>
      <c r="F226" s="95"/>
      <c r="G226" s="95"/>
      <c r="H226" s="95"/>
      <c r="I226" s="95"/>
      <c r="J226" s="95"/>
      <c r="K226" s="97">
        <v>44708</v>
      </c>
    </row>
    <row r="227" spans="1:11">
      <c r="A227" s="90">
        <v>48153</v>
      </c>
      <c r="B227" s="116" t="s">
        <v>872</v>
      </c>
      <c r="C227" s="117"/>
      <c r="D227" s="118" t="s">
        <v>716</v>
      </c>
      <c r="E227" s="118" t="s">
        <v>716</v>
      </c>
      <c r="F227" s="91">
        <v>4.851</v>
      </c>
      <c r="G227" s="91" t="s">
        <v>716</v>
      </c>
      <c r="H227" s="91" t="s">
        <v>716</v>
      </c>
      <c r="I227" s="91" t="s">
        <v>716</v>
      </c>
      <c r="J227" s="91">
        <v>0</v>
      </c>
      <c r="K227" s="91" t="s">
        <v>916</v>
      </c>
    </row>
    <row r="228" spans="1:11">
      <c r="A228" s="91" t="s">
        <v>1023</v>
      </c>
      <c r="B228" s="116"/>
      <c r="C228" s="117"/>
      <c r="D228" s="118"/>
      <c r="E228" s="118"/>
      <c r="F228" s="91"/>
      <c r="G228" s="91"/>
      <c r="H228" s="91"/>
      <c r="I228" s="91"/>
      <c r="J228" s="91"/>
      <c r="K228" s="93">
        <v>44708</v>
      </c>
    </row>
    <row r="229" spans="1:11">
      <c r="A229" s="94">
        <v>48183</v>
      </c>
      <c r="B229" s="113" t="s">
        <v>872</v>
      </c>
      <c r="C229" s="114"/>
      <c r="D229" s="115" t="s">
        <v>716</v>
      </c>
      <c r="E229" s="115" t="s">
        <v>716</v>
      </c>
      <c r="F229" s="95">
        <v>5.0510000000000002</v>
      </c>
      <c r="G229" s="95" t="s">
        <v>716</v>
      </c>
      <c r="H229" s="95" t="s">
        <v>716</v>
      </c>
      <c r="I229" s="95" t="s">
        <v>716</v>
      </c>
      <c r="J229" s="95">
        <v>0</v>
      </c>
      <c r="K229" s="95" t="s">
        <v>916</v>
      </c>
    </row>
    <row r="230" spans="1:11">
      <c r="A230" s="95" t="s">
        <v>1024</v>
      </c>
      <c r="B230" s="113"/>
      <c r="C230" s="114"/>
      <c r="D230" s="115"/>
      <c r="E230" s="115"/>
      <c r="F230" s="95"/>
      <c r="G230" s="95"/>
      <c r="H230" s="95"/>
      <c r="I230" s="95"/>
      <c r="J230" s="95"/>
      <c r="K230" s="97">
        <v>44708</v>
      </c>
    </row>
    <row r="231" spans="1:11">
      <c r="A231" s="90">
        <v>48214</v>
      </c>
      <c r="B231" s="116" t="s">
        <v>872</v>
      </c>
      <c r="C231" s="117"/>
      <c r="D231" s="118" t="s">
        <v>716</v>
      </c>
      <c r="E231" s="118" t="s">
        <v>716</v>
      </c>
      <c r="F231" s="91">
        <v>5.1959999999999997</v>
      </c>
      <c r="G231" s="91" t="s">
        <v>716</v>
      </c>
      <c r="H231" s="91" t="s">
        <v>716</v>
      </c>
      <c r="I231" s="91" t="s">
        <v>716</v>
      </c>
      <c r="J231" s="91">
        <v>0</v>
      </c>
      <c r="K231" s="91" t="s">
        <v>916</v>
      </c>
    </row>
    <row r="232" spans="1:11">
      <c r="A232" s="91" t="s">
        <v>1025</v>
      </c>
      <c r="B232" s="116"/>
      <c r="C232" s="117"/>
      <c r="D232" s="118"/>
      <c r="E232" s="118"/>
      <c r="F232" s="91"/>
      <c r="G232" s="91"/>
      <c r="H232" s="91"/>
      <c r="I232" s="91"/>
      <c r="J232" s="91"/>
      <c r="K232" s="93">
        <v>44708</v>
      </c>
    </row>
    <row r="233" spans="1:11">
      <c r="A233" s="94">
        <v>48245</v>
      </c>
      <c r="B233" s="113" t="s">
        <v>872</v>
      </c>
      <c r="C233" s="114"/>
      <c r="D233" s="115" t="s">
        <v>716</v>
      </c>
      <c r="E233" s="115" t="s">
        <v>716</v>
      </c>
      <c r="F233" s="95">
        <v>5.1559999999999997</v>
      </c>
      <c r="G233" s="95" t="s">
        <v>716</v>
      </c>
      <c r="H233" s="95" t="s">
        <v>716</v>
      </c>
      <c r="I233" s="95" t="s">
        <v>716</v>
      </c>
      <c r="J233" s="95">
        <v>0</v>
      </c>
      <c r="K233" s="95" t="s">
        <v>916</v>
      </c>
    </row>
    <row r="234" spans="1:11">
      <c r="A234" s="95" t="s">
        <v>1026</v>
      </c>
      <c r="B234" s="113"/>
      <c r="C234" s="114"/>
      <c r="D234" s="115"/>
      <c r="E234" s="115"/>
      <c r="F234" s="95"/>
      <c r="G234" s="95"/>
      <c r="H234" s="95"/>
      <c r="I234" s="95"/>
      <c r="J234" s="95"/>
      <c r="K234" s="97">
        <v>44708</v>
      </c>
    </row>
    <row r="235" spans="1:11">
      <c r="A235" s="90">
        <v>48274</v>
      </c>
      <c r="B235" s="116" t="s">
        <v>872</v>
      </c>
      <c r="C235" s="117"/>
      <c r="D235" s="118" t="s">
        <v>716</v>
      </c>
      <c r="E235" s="118" t="s">
        <v>716</v>
      </c>
      <c r="F235" s="91">
        <v>5.056</v>
      </c>
      <c r="G235" s="91" t="s">
        <v>716</v>
      </c>
      <c r="H235" s="91" t="s">
        <v>716</v>
      </c>
      <c r="I235" s="91" t="s">
        <v>716</v>
      </c>
      <c r="J235" s="91">
        <v>0</v>
      </c>
      <c r="K235" s="91" t="s">
        <v>916</v>
      </c>
    </row>
    <row r="236" spans="1:11">
      <c r="A236" s="91" t="s">
        <v>1027</v>
      </c>
      <c r="B236" s="116"/>
      <c r="C236" s="117"/>
      <c r="D236" s="118"/>
      <c r="E236" s="118"/>
      <c r="F236" s="91"/>
      <c r="G236" s="91"/>
      <c r="H236" s="91"/>
      <c r="I236" s="91"/>
      <c r="J236" s="91"/>
      <c r="K236" s="93">
        <v>44708</v>
      </c>
    </row>
    <row r="237" spans="1:11">
      <c r="A237" s="94">
        <v>48305</v>
      </c>
      <c r="B237" s="113" t="s">
        <v>872</v>
      </c>
      <c r="C237" s="114"/>
      <c r="D237" s="115" t="s">
        <v>716</v>
      </c>
      <c r="E237" s="115" t="s">
        <v>716</v>
      </c>
      <c r="F237" s="95">
        <v>4.726</v>
      </c>
      <c r="G237" s="95" t="s">
        <v>716</v>
      </c>
      <c r="H237" s="95" t="s">
        <v>716</v>
      </c>
      <c r="I237" s="95" t="s">
        <v>716</v>
      </c>
      <c r="J237" s="95">
        <v>0</v>
      </c>
      <c r="K237" s="95" t="s">
        <v>916</v>
      </c>
    </row>
    <row r="238" spans="1:11">
      <c r="A238" s="95" t="s">
        <v>1028</v>
      </c>
      <c r="B238" s="113"/>
      <c r="C238" s="114"/>
      <c r="D238" s="115"/>
      <c r="E238" s="115"/>
      <c r="F238" s="95"/>
      <c r="G238" s="95"/>
      <c r="H238" s="95"/>
      <c r="I238" s="95"/>
      <c r="J238" s="95"/>
      <c r="K238" s="97">
        <v>44708</v>
      </c>
    </row>
    <row r="239" spans="1:11">
      <c r="A239" s="90">
        <v>48335</v>
      </c>
      <c r="B239" s="116" t="s">
        <v>872</v>
      </c>
      <c r="C239" s="117"/>
      <c r="D239" s="118" t="s">
        <v>716</v>
      </c>
      <c r="E239" s="118" t="s">
        <v>716</v>
      </c>
      <c r="F239" s="91">
        <v>4.7039999999999997</v>
      </c>
      <c r="G239" s="91" t="s">
        <v>716</v>
      </c>
      <c r="H239" s="91" t="s">
        <v>716</v>
      </c>
      <c r="I239" s="91" t="s">
        <v>716</v>
      </c>
      <c r="J239" s="91">
        <v>0</v>
      </c>
      <c r="K239" s="91" t="s">
        <v>916</v>
      </c>
    </row>
    <row r="240" spans="1:11">
      <c r="A240" s="91" t="s">
        <v>1029</v>
      </c>
      <c r="B240" s="116"/>
      <c r="C240" s="117"/>
      <c r="D240" s="118"/>
      <c r="E240" s="118"/>
      <c r="F240" s="91"/>
      <c r="G240" s="91"/>
      <c r="H240" s="91"/>
      <c r="I240" s="91"/>
      <c r="J240" s="91"/>
      <c r="K240" s="93">
        <v>44708</v>
      </c>
    </row>
    <row r="241" spans="1:11">
      <c r="A241" s="94">
        <v>48366</v>
      </c>
      <c r="B241" s="113" t="s">
        <v>872</v>
      </c>
      <c r="C241" s="114"/>
      <c r="D241" s="115" t="s">
        <v>716</v>
      </c>
      <c r="E241" s="115" t="s">
        <v>716</v>
      </c>
      <c r="F241" s="95">
        <v>4.7389999999999999</v>
      </c>
      <c r="G241" s="95" t="s">
        <v>716</v>
      </c>
      <c r="H241" s="95" t="s">
        <v>716</v>
      </c>
      <c r="I241" s="95" t="s">
        <v>716</v>
      </c>
      <c r="J241" s="95">
        <v>0</v>
      </c>
      <c r="K241" s="95" t="s">
        <v>916</v>
      </c>
    </row>
    <row r="242" spans="1:11">
      <c r="A242" s="95" t="s">
        <v>1030</v>
      </c>
      <c r="B242" s="113"/>
      <c r="C242" s="114"/>
      <c r="D242" s="115"/>
      <c r="E242" s="115"/>
      <c r="F242" s="95"/>
      <c r="G242" s="95"/>
      <c r="H242" s="95"/>
      <c r="I242" s="95"/>
      <c r="J242" s="95"/>
      <c r="K242" s="97">
        <v>44708</v>
      </c>
    </row>
    <row r="243" spans="1:11">
      <c r="A243" s="90">
        <v>48396</v>
      </c>
      <c r="B243" s="116" t="s">
        <v>872</v>
      </c>
      <c r="C243" s="117"/>
      <c r="D243" s="118" t="s">
        <v>716</v>
      </c>
      <c r="E243" s="118" t="s">
        <v>716</v>
      </c>
      <c r="F243" s="91">
        <v>4.7789999999999999</v>
      </c>
      <c r="G243" s="91" t="s">
        <v>716</v>
      </c>
      <c r="H243" s="91" t="s">
        <v>716</v>
      </c>
      <c r="I243" s="91" t="s">
        <v>716</v>
      </c>
      <c r="J243" s="91">
        <v>0</v>
      </c>
      <c r="K243" s="91" t="s">
        <v>916</v>
      </c>
    </row>
    <row r="244" spans="1:11">
      <c r="A244" s="91" t="s">
        <v>1031</v>
      </c>
      <c r="B244" s="116"/>
      <c r="C244" s="117"/>
      <c r="D244" s="118"/>
      <c r="E244" s="118"/>
      <c r="F244" s="91"/>
      <c r="G244" s="91"/>
      <c r="H244" s="91"/>
      <c r="I244" s="91"/>
      <c r="J244" s="91"/>
      <c r="K244" s="93">
        <v>44708</v>
      </c>
    </row>
    <row r="245" spans="1:11">
      <c r="A245" s="94">
        <v>48427</v>
      </c>
      <c r="B245" s="113" t="s">
        <v>872</v>
      </c>
      <c r="C245" s="114"/>
      <c r="D245" s="115" t="s">
        <v>716</v>
      </c>
      <c r="E245" s="115" t="s">
        <v>716</v>
      </c>
      <c r="F245" s="95">
        <v>4.819</v>
      </c>
      <c r="G245" s="95" t="s">
        <v>716</v>
      </c>
      <c r="H245" s="95" t="s">
        <v>716</v>
      </c>
      <c r="I245" s="95" t="s">
        <v>716</v>
      </c>
      <c r="J245" s="95">
        <v>0</v>
      </c>
      <c r="K245" s="95" t="s">
        <v>916</v>
      </c>
    </row>
    <row r="246" spans="1:11">
      <c r="A246" s="95" t="s">
        <v>1032</v>
      </c>
      <c r="B246" s="113"/>
      <c r="C246" s="114"/>
      <c r="D246" s="115"/>
      <c r="E246" s="115"/>
      <c r="F246" s="95"/>
      <c r="G246" s="95"/>
      <c r="H246" s="95"/>
      <c r="I246" s="95"/>
      <c r="J246" s="95"/>
      <c r="K246" s="97">
        <v>44708</v>
      </c>
    </row>
    <row r="247" spans="1:11">
      <c r="A247" s="90">
        <v>48458</v>
      </c>
      <c r="B247" s="116" t="s">
        <v>872</v>
      </c>
      <c r="C247" s="117"/>
      <c r="D247" s="118" t="s">
        <v>716</v>
      </c>
      <c r="E247" s="118" t="s">
        <v>716</v>
      </c>
      <c r="F247" s="91">
        <v>4.8339999999999996</v>
      </c>
      <c r="G247" s="91" t="s">
        <v>716</v>
      </c>
      <c r="H247" s="91" t="s">
        <v>716</v>
      </c>
      <c r="I247" s="91" t="s">
        <v>716</v>
      </c>
      <c r="J247" s="91">
        <v>0</v>
      </c>
      <c r="K247" s="91" t="s">
        <v>916</v>
      </c>
    </row>
    <row r="248" spans="1:11">
      <c r="A248" s="91" t="s">
        <v>1033</v>
      </c>
      <c r="B248" s="116"/>
      <c r="C248" s="117"/>
      <c r="D248" s="118"/>
      <c r="E248" s="118"/>
      <c r="F248" s="91"/>
      <c r="G248" s="91"/>
      <c r="H248" s="91"/>
      <c r="I248" s="91"/>
      <c r="J248" s="91"/>
      <c r="K248" s="93">
        <v>44708</v>
      </c>
    </row>
    <row r="249" spans="1:11">
      <c r="A249" s="94">
        <v>48488</v>
      </c>
      <c r="B249" s="113" t="s">
        <v>872</v>
      </c>
      <c r="C249" s="114"/>
      <c r="D249" s="115" t="s">
        <v>716</v>
      </c>
      <c r="E249" s="115" t="s">
        <v>716</v>
      </c>
      <c r="F249" s="95">
        <v>4.88</v>
      </c>
      <c r="G249" s="95" t="s">
        <v>716</v>
      </c>
      <c r="H249" s="95" t="s">
        <v>716</v>
      </c>
      <c r="I249" s="95" t="s">
        <v>716</v>
      </c>
      <c r="J249" s="95">
        <v>0</v>
      </c>
      <c r="K249" s="95" t="s">
        <v>916</v>
      </c>
    </row>
    <row r="250" spans="1:11">
      <c r="A250" s="95" t="s">
        <v>1034</v>
      </c>
      <c r="B250" s="113"/>
      <c r="C250" s="114"/>
      <c r="D250" s="115"/>
      <c r="E250" s="115"/>
      <c r="F250" s="95"/>
      <c r="G250" s="95"/>
      <c r="H250" s="95"/>
      <c r="I250" s="95"/>
      <c r="J250" s="95"/>
      <c r="K250" s="97">
        <v>44708</v>
      </c>
    </row>
    <row r="251" spans="1:11">
      <c r="A251" s="90">
        <v>48519</v>
      </c>
      <c r="B251" s="116" t="s">
        <v>872</v>
      </c>
      <c r="C251" s="117"/>
      <c r="D251" s="118" t="s">
        <v>716</v>
      </c>
      <c r="E251" s="118" t="s">
        <v>716</v>
      </c>
      <c r="F251" s="91">
        <v>4.9800000000000004</v>
      </c>
      <c r="G251" s="91" t="s">
        <v>716</v>
      </c>
      <c r="H251" s="91" t="s">
        <v>716</v>
      </c>
      <c r="I251" s="91" t="s">
        <v>716</v>
      </c>
      <c r="J251" s="91">
        <v>0</v>
      </c>
      <c r="K251" s="91" t="s">
        <v>916</v>
      </c>
    </row>
    <row r="252" spans="1:11">
      <c r="A252" s="91" t="s">
        <v>1035</v>
      </c>
      <c r="B252" s="116"/>
      <c r="C252" s="117"/>
      <c r="D252" s="118"/>
      <c r="E252" s="118"/>
      <c r="F252" s="91"/>
      <c r="G252" s="91"/>
      <c r="H252" s="91"/>
      <c r="I252" s="91"/>
      <c r="J252" s="91"/>
      <c r="K252" s="93">
        <v>44708</v>
      </c>
    </row>
    <row r="253" spans="1:11">
      <c r="A253" s="94">
        <v>48549</v>
      </c>
      <c r="B253" s="113" t="s">
        <v>872</v>
      </c>
      <c r="C253" s="114"/>
      <c r="D253" s="115" t="s">
        <v>716</v>
      </c>
      <c r="E253" s="115" t="s">
        <v>716</v>
      </c>
      <c r="F253" s="95">
        <v>5.1760000000000002</v>
      </c>
      <c r="G253" s="95" t="s">
        <v>716</v>
      </c>
      <c r="H253" s="95" t="s">
        <v>716</v>
      </c>
      <c r="I253" s="95" t="s">
        <v>716</v>
      </c>
      <c r="J253" s="95">
        <v>0</v>
      </c>
      <c r="K253" s="95" t="s">
        <v>916</v>
      </c>
    </row>
    <row r="254" spans="1:11">
      <c r="A254" s="95" t="s">
        <v>1036</v>
      </c>
      <c r="B254" s="113"/>
      <c r="C254" s="114"/>
      <c r="D254" s="115"/>
      <c r="E254" s="115"/>
      <c r="F254" s="95"/>
      <c r="G254" s="95"/>
      <c r="H254" s="95"/>
      <c r="I254" s="95"/>
      <c r="J254" s="95"/>
      <c r="K254" s="97">
        <v>44708</v>
      </c>
    </row>
    <row r="255" spans="1:11">
      <c r="A255" s="90">
        <v>48580</v>
      </c>
      <c r="B255" s="116" t="s">
        <v>872</v>
      </c>
      <c r="C255" s="117"/>
      <c r="D255" s="118" t="s">
        <v>716</v>
      </c>
      <c r="E255" s="118" t="s">
        <v>716</v>
      </c>
      <c r="F255" s="91">
        <v>5.3259999999999996</v>
      </c>
      <c r="G255" s="91" t="s">
        <v>716</v>
      </c>
      <c r="H255" s="91" t="s">
        <v>716</v>
      </c>
      <c r="I255" s="91" t="s">
        <v>716</v>
      </c>
      <c r="J255" s="91">
        <v>0</v>
      </c>
      <c r="K255" s="91" t="s">
        <v>916</v>
      </c>
    </row>
    <row r="256" spans="1:11">
      <c r="A256" s="91" t="s">
        <v>1037</v>
      </c>
      <c r="B256" s="116"/>
      <c r="C256" s="117"/>
      <c r="D256" s="118"/>
      <c r="E256" s="118"/>
      <c r="F256" s="91"/>
      <c r="G256" s="91"/>
      <c r="H256" s="91"/>
      <c r="I256" s="91"/>
      <c r="J256" s="91"/>
      <c r="K256" s="93">
        <v>44708</v>
      </c>
    </row>
    <row r="257" spans="1:11">
      <c r="A257" s="94">
        <v>48611</v>
      </c>
      <c r="B257" s="113" t="s">
        <v>872</v>
      </c>
      <c r="C257" s="114"/>
      <c r="D257" s="115" t="s">
        <v>716</v>
      </c>
      <c r="E257" s="115" t="s">
        <v>716</v>
      </c>
      <c r="F257" s="95">
        <v>5.2859999999999996</v>
      </c>
      <c r="G257" s="95" t="s">
        <v>716</v>
      </c>
      <c r="H257" s="95" t="s">
        <v>716</v>
      </c>
      <c r="I257" s="95" t="s">
        <v>716</v>
      </c>
      <c r="J257" s="95">
        <v>0</v>
      </c>
      <c r="K257" s="95" t="s">
        <v>916</v>
      </c>
    </row>
    <row r="258" spans="1:11">
      <c r="A258" s="95" t="s">
        <v>1038</v>
      </c>
      <c r="B258" s="113"/>
      <c r="C258" s="114"/>
      <c r="D258" s="115"/>
      <c r="E258" s="115"/>
      <c r="F258" s="95"/>
      <c r="G258" s="95"/>
      <c r="H258" s="95"/>
      <c r="I258" s="95"/>
      <c r="J258" s="95"/>
      <c r="K258" s="97">
        <v>44708</v>
      </c>
    </row>
    <row r="259" spans="1:11">
      <c r="A259" s="90">
        <v>48639</v>
      </c>
      <c r="B259" s="116" t="s">
        <v>872</v>
      </c>
      <c r="C259" s="117"/>
      <c r="D259" s="118" t="s">
        <v>716</v>
      </c>
      <c r="E259" s="118" t="s">
        <v>716</v>
      </c>
      <c r="F259" s="91">
        <v>5.1909999999999998</v>
      </c>
      <c r="G259" s="91" t="s">
        <v>716</v>
      </c>
      <c r="H259" s="91" t="s">
        <v>716</v>
      </c>
      <c r="I259" s="91" t="s">
        <v>716</v>
      </c>
      <c r="J259" s="91">
        <v>0</v>
      </c>
      <c r="K259" s="91" t="s">
        <v>916</v>
      </c>
    </row>
    <row r="260" spans="1:11">
      <c r="A260" s="91" t="s">
        <v>1039</v>
      </c>
      <c r="B260" s="116"/>
      <c r="C260" s="117"/>
      <c r="D260" s="118"/>
      <c r="E260" s="118"/>
      <c r="F260" s="91"/>
      <c r="G260" s="91"/>
      <c r="H260" s="91"/>
      <c r="I260" s="91"/>
      <c r="J260" s="91"/>
      <c r="K260" s="93">
        <v>44708</v>
      </c>
    </row>
    <row r="261" spans="1:11">
      <c r="A261" s="94">
        <v>48670</v>
      </c>
      <c r="B261" s="113" t="s">
        <v>872</v>
      </c>
      <c r="C261" s="114"/>
      <c r="D261" s="115" t="s">
        <v>716</v>
      </c>
      <c r="E261" s="115" t="s">
        <v>716</v>
      </c>
      <c r="F261" s="95">
        <v>4.8609999999999998</v>
      </c>
      <c r="G261" s="95" t="s">
        <v>716</v>
      </c>
      <c r="H261" s="95" t="s">
        <v>716</v>
      </c>
      <c r="I261" s="95" t="s">
        <v>716</v>
      </c>
      <c r="J261" s="95">
        <v>0</v>
      </c>
      <c r="K261" s="95" t="s">
        <v>916</v>
      </c>
    </row>
    <row r="262" spans="1:11">
      <c r="A262" s="95" t="s">
        <v>1040</v>
      </c>
      <c r="B262" s="113"/>
      <c r="C262" s="114"/>
      <c r="D262" s="115"/>
      <c r="E262" s="115"/>
      <c r="F262" s="95"/>
      <c r="G262" s="95"/>
      <c r="H262" s="95"/>
      <c r="I262" s="95"/>
      <c r="J262" s="95"/>
      <c r="K262" s="97">
        <v>44708</v>
      </c>
    </row>
    <row r="263" spans="1:11">
      <c r="A263" s="90">
        <v>48700</v>
      </c>
      <c r="B263" s="116" t="s">
        <v>872</v>
      </c>
      <c r="C263" s="117"/>
      <c r="D263" s="118" t="s">
        <v>716</v>
      </c>
      <c r="E263" s="118" t="s">
        <v>716</v>
      </c>
      <c r="F263" s="91">
        <v>4.8390000000000004</v>
      </c>
      <c r="G263" s="91" t="s">
        <v>716</v>
      </c>
      <c r="H263" s="91" t="s">
        <v>716</v>
      </c>
      <c r="I263" s="91" t="s">
        <v>716</v>
      </c>
      <c r="J263" s="91">
        <v>0</v>
      </c>
      <c r="K263" s="91" t="s">
        <v>916</v>
      </c>
    </row>
    <row r="264" spans="1:11">
      <c r="A264" s="91" t="s">
        <v>1041</v>
      </c>
      <c r="B264" s="116"/>
      <c r="C264" s="117"/>
      <c r="D264" s="118"/>
      <c r="E264" s="118"/>
      <c r="F264" s="91"/>
      <c r="G264" s="91"/>
      <c r="H264" s="91"/>
      <c r="I264" s="91"/>
      <c r="J264" s="91"/>
      <c r="K264" s="93">
        <v>44708</v>
      </c>
    </row>
    <row r="265" spans="1:11">
      <c r="A265" s="94">
        <v>48731</v>
      </c>
      <c r="B265" s="113" t="s">
        <v>872</v>
      </c>
      <c r="C265" s="114"/>
      <c r="D265" s="115" t="s">
        <v>716</v>
      </c>
      <c r="E265" s="115" t="s">
        <v>716</v>
      </c>
      <c r="F265" s="95">
        <v>4.8739999999999997</v>
      </c>
      <c r="G265" s="95" t="s">
        <v>716</v>
      </c>
      <c r="H265" s="95" t="s">
        <v>716</v>
      </c>
      <c r="I265" s="95" t="s">
        <v>716</v>
      </c>
      <c r="J265" s="95">
        <v>0</v>
      </c>
      <c r="K265" s="95" t="s">
        <v>916</v>
      </c>
    </row>
    <row r="266" spans="1:11">
      <c r="A266" s="95" t="s">
        <v>1042</v>
      </c>
      <c r="B266" s="113"/>
      <c r="C266" s="114"/>
      <c r="D266" s="115"/>
      <c r="E266" s="115"/>
      <c r="F266" s="95"/>
      <c r="G266" s="95"/>
      <c r="H266" s="95"/>
      <c r="I266" s="95"/>
      <c r="J266" s="95"/>
      <c r="K266" s="97">
        <v>44708</v>
      </c>
    </row>
    <row r="267" spans="1:11">
      <c r="A267" s="90">
        <v>48761</v>
      </c>
      <c r="B267" s="116" t="s">
        <v>872</v>
      </c>
      <c r="C267" s="117"/>
      <c r="D267" s="118" t="s">
        <v>716</v>
      </c>
      <c r="E267" s="118" t="s">
        <v>716</v>
      </c>
      <c r="F267" s="91">
        <v>4.9139999999999997</v>
      </c>
      <c r="G267" s="91" t="s">
        <v>716</v>
      </c>
      <c r="H267" s="91" t="s">
        <v>716</v>
      </c>
      <c r="I267" s="91" t="s">
        <v>716</v>
      </c>
      <c r="J267" s="91">
        <v>0</v>
      </c>
      <c r="K267" s="91" t="s">
        <v>916</v>
      </c>
    </row>
    <row r="268" spans="1:11">
      <c r="A268" s="91" t="s">
        <v>1043</v>
      </c>
      <c r="B268" s="116"/>
      <c r="C268" s="117"/>
      <c r="D268" s="118"/>
      <c r="E268" s="118"/>
      <c r="F268" s="91"/>
      <c r="G268" s="91"/>
      <c r="H268" s="91"/>
      <c r="I268" s="91"/>
      <c r="J268" s="91"/>
      <c r="K268" s="93">
        <v>44708</v>
      </c>
    </row>
    <row r="269" spans="1:11">
      <c r="A269" s="94">
        <v>48792</v>
      </c>
      <c r="B269" s="113" t="s">
        <v>872</v>
      </c>
      <c r="C269" s="114"/>
      <c r="D269" s="115" t="s">
        <v>716</v>
      </c>
      <c r="E269" s="115" t="s">
        <v>716</v>
      </c>
      <c r="F269" s="95">
        <v>4.9539999999999997</v>
      </c>
      <c r="G269" s="95" t="s">
        <v>716</v>
      </c>
      <c r="H269" s="95" t="s">
        <v>716</v>
      </c>
      <c r="I269" s="95" t="s">
        <v>716</v>
      </c>
      <c r="J269" s="95">
        <v>0</v>
      </c>
      <c r="K269" s="95" t="s">
        <v>916</v>
      </c>
    </row>
    <row r="270" spans="1:11">
      <c r="A270" s="95" t="s">
        <v>1044</v>
      </c>
      <c r="B270" s="113"/>
      <c r="C270" s="114"/>
      <c r="D270" s="115"/>
      <c r="E270" s="115"/>
      <c r="F270" s="95"/>
      <c r="G270" s="95"/>
      <c r="H270" s="95"/>
      <c r="I270" s="95"/>
      <c r="J270" s="95"/>
      <c r="K270" s="97">
        <v>44708</v>
      </c>
    </row>
    <row r="271" spans="1:11">
      <c r="A271" s="90">
        <v>48823</v>
      </c>
      <c r="B271" s="116" t="s">
        <v>872</v>
      </c>
      <c r="C271" s="117"/>
      <c r="D271" s="118" t="s">
        <v>716</v>
      </c>
      <c r="E271" s="118" t="s">
        <v>716</v>
      </c>
      <c r="F271" s="91">
        <v>4.9690000000000003</v>
      </c>
      <c r="G271" s="91" t="s">
        <v>716</v>
      </c>
      <c r="H271" s="91" t="s">
        <v>716</v>
      </c>
      <c r="I271" s="91" t="s">
        <v>716</v>
      </c>
      <c r="J271" s="91">
        <v>0</v>
      </c>
      <c r="K271" s="91" t="s">
        <v>916</v>
      </c>
    </row>
    <row r="272" spans="1:11">
      <c r="A272" s="91" t="s">
        <v>1045</v>
      </c>
      <c r="B272" s="116"/>
      <c r="C272" s="117"/>
      <c r="D272" s="118"/>
      <c r="E272" s="118"/>
      <c r="F272" s="91"/>
      <c r="G272" s="91"/>
      <c r="H272" s="91"/>
      <c r="I272" s="91"/>
      <c r="J272" s="91"/>
      <c r="K272" s="93">
        <v>44708</v>
      </c>
    </row>
    <row r="273" spans="1:11">
      <c r="A273" s="94">
        <v>48853</v>
      </c>
      <c r="B273" s="113" t="s">
        <v>872</v>
      </c>
      <c r="C273" s="114"/>
      <c r="D273" s="115" t="s">
        <v>716</v>
      </c>
      <c r="E273" s="115" t="s">
        <v>716</v>
      </c>
      <c r="F273" s="95">
        <v>5.0149999999999997</v>
      </c>
      <c r="G273" s="95" t="s">
        <v>716</v>
      </c>
      <c r="H273" s="95" t="s">
        <v>716</v>
      </c>
      <c r="I273" s="95" t="s">
        <v>716</v>
      </c>
      <c r="J273" s="95">
        <v>0</v>
      </c>
      <c r="K273" s="95" t="s">
        <v>916</v>
      </c>
    </row>
    <row r="274" spans="1:11">
      <c r="A274" s="95" t="s">
        <v>1046</v>
      </c>
      <c r="B274" s="113"/>
      <c r="C274" s="114"/>
      <c r="D274" s="115"/>
      <c r="E274" s="115"/>
      <c r="F274" s="95"/>
      <c r="G274" s="95"/>
      <c r="H274" s="95"/>
      <c r="I274" s="95"/>
      <c r="J274" s="95"/>
      <c r="K274" s="97">
        <v>44708</v>
      </c>
    </row>
    <row r="275" spans="1:11">
      <c r="A275" s="90">
        <v>48884</v>
      </c>
      <c r="B275" s="116" t="s">
        <v>872</v>
      </c>
      <c r="C275" s="117"/>
      <c r="D275" s="118" t="s">
        <v>716</v>
      </c>
      <c r="E275" s="118" t="s">
        <v>716</v>
      </c>
      <c r="F275" s="91">
        <v>5.1150000000000002</v>
      </c>
      <c r="G275" s="91" t="s">
        <v>716</v>
      </c>
      <c r="H275" s="91" t="s">
        <v>716</v>
      </c>
      <c r="I275" s="91" t="s">
        <v>716</v>
      </c>
      <c r="J275" s="91">
        <v>0</v>
      </c>
      <c r="K275" s="91" t="s">
        <v>916</v>
      </c>
    </row>
    <row r="276" spans="1:11">
      <c r="A276" s="91" t="s">
        <v>1047</v>
      </c>
      <c r="B276" s="116"/>
      <c r="C276" s="117"/>
      <c r="D276" s="118"/>
      <c r="E276" s="118"/>
      <c r="F276" s="91"/>
      <c r="G276" s="91"/>
      <c r="H276" s="91"/>
      <c r="I276" s="91"/>
      <c r="J276" s="91"/>
      <c r="K276" s="93">
        <v>44708</v>
      </c>
    </row>
    <row r="277" spans="1:11">
      <c r="A277" s="94">
        <v>48914</v>
      </c>
      <c r="B277" s="113" t="s">
        <v>872</v>
      </c>
      <c r="C277" s="114"/>
      <c r="D277" s="115" t="s">
        <v>716</v>
      </c>
      <c r="E277" s="115" t="s">
        <v>716</v>
      </c>
      <c r="F277" s="95">
        <v>5.3150000000000004</v>
      </c>
      <c r="G277" s="95" t="s">
        <v>716</v>
      </c>
      <c r="H277" s="95" t="s">
        <v>716</v>
      </c>
      <c r="I277" s="95" t="s">
        <v>716</v>
      </c>
      <c r="J277" s="95">
        <v>0</v>
      </c>
      <c r="K277" s="95" t="s">
        <v>916</v>
      </c>
    </row>
    <row r="278" spans="1:11">
      <c r="A278" s="95" t="s">
        <v>1048</v>
      </c>
      <c r="B278" s="113"/>
      <c r="C278" s="114"/>
      <c r="D278" s="115"/>
      <c r="E278" s="115"/>
      <c r="F278" s="95"/>
      <c r="G278" s="95"/>
      <c r="H278" s="95"/>
      <c r="I278" s="95"/>
      <c r="J278" s="95"/>
      <c r="K278" s="97">
        <v>44708</v>
      </c>
    </row>
    <row r="279" spans="1:11">
      <c r="A279" s="90">
        <v>48945</v>
      </c>
      <c r="B279" s="116" t="s">
        <v>872</v>
      </c>
      <c r="C279" s="117"/>
      <c r="D279" s="118" t="s">
        <v>716</v>
      </c>
      <c r="E279" s="118" t="s">
        <v>716</v>
      </c>
      <c r="F279" s="91">
        <v>5.4649999999999999</v>
      </c>
      <c r="G279" s="91" t="s">
        <v>716</v>
      </c>
      <c r="H279" s="91" t="s">
        <v>716</v>
      </c>
      <c r="I279" s="91" t="s">
        <v>716</v>
      </c>
      <c r="J279" s="91">
        <v>0</v>
      </c>
      <c r="K279" s="91" t="s">
        <v>916</v>
      </c>
    </row>
    <row r="280" spans="1:11">
      <c r="A280" s="91" t="s">
        <v>1049</v>
      </c>
      <c r="B280" s="116"/>
      <c r="C280" s="117"/>
      <c r="D280" s="118"/>
      <c r="E280" s="118"/>
      <c r="F280" s="91"/>
      <c r="G280" s="91"/>
      <c r="H280" s="91"/>
      <c r="I280" s="91"/>
      <c r="J280" s="91"/>
      <c r="K280" s="93">
        <v>44708</v>
      </c>
    </row>
    <row r="281" spans="1:11">
      <c r="A281" s="94">
        <v>48976</v>
      </c>
      <c r="B281" s="113" t="s">
        <v>872</v>
      </c>
      <c r="C281" s="114"/>
      <c r="D281" s="115" t="s">
        <v>716</v>
      </c>
      <c r="E281" s="115" t="s">
        <v>716</v>
      </c>
      <c r="F281" s="95">
        <v>5.43</v>
      </c>
      <c r="G281" s="95" t="s">
        <v>716</v>
      </c>
      <c r="H281" s="95" t="s">
        <v>716</v>
      </c>
      <c r="I281" s="95" t="s">
        <v>716</v>
      </c>
      <c r="J281" s="95">
        <v>0</v>
      </c>
      <c r="K281" s="95" t="s">
        <v>916</v>
      </c>
    </row>
    <row r="282" spans="1:11">
      <c r="A282" s="95" t="s">
        <v>1050</v>
      </c>
      <c r="B282" s="113"/>
      <c r="C282" s="114"/>
      <c r="D282" s="115"/>
      <c r="E282" s="115"/>
      <c r="F282" s="95"/>
      <c r="G282" s="95"/>
      <c r="H282" s="95"/>
      <c r="I282" s="95"/>
      <c r="J282" s="95"/>
      <c r="K282" s="97">
        <v>44708</v>
      </c>
    </row>
    <row r="283" spans="1:11">
      <c r="A283" s="90">
        <v>49004</v>
      </c>
      <c r="B283" s="116" t="s">
        <v>872</v>
      </c>
      <c r="C283" s="117"/>
      <c r="D283" s="118" t="s">
        <v>716</v>
      </c>
      <c r="E283" s="118" t="s">
        <v>716</v>
      </c>
      <c r="F283" s="91">
        <v>5.3449999999999998</v>
      </c>
      <c r="G283" s="91" t="s">
        <v>716</v>
      </c>
      <c r="H283" s="91" t="s">
        <v>716</v>
      </c>
      <c r="I283" s="91" t="s">
        <v>716</v>
      </c>
      <c r="J283" s="91">
        <v>0</v>
      </c>
      <c r="K283" s="91" t="s">
        <v>916</v>
      </c>
    </row>
    <row r="284" spans="1:11">
      <c r="A284" s="91" t="s">
        <v>1051</v>
      </c>
      <c r="B284" s="116"/>
      <c r="C284" s="117"/>
      <c r="D284" s="118"/>
      <c r="E284" s="118"/>
      <c r="F284" s="91"/>
      <c r="G284" s="91"/>
      <c r="H284" s="91"/>
      <c r="I284" s="91"/>
      <c r="J284" s="91"/>
      <c r="K284" s="93">
        <v>44708</v>
      </c>
    </row>
    <row r="285" spans="1:11">
      <c r="A285" s="94">
        <v>49035</v>
      </c>
      <c r="B285" s="113" t="s">
        <v>872</v>
      </c>
      <c r="C285" s="114"/>
      <c r="D285" s="115" t="s">
        <v>716</v>
      </c>
      <c r="E285" s="115" t="s">
        <v>716</v>
      </c>
      <c r="F285" s="95">
        <v>5.0149999999999997</v>
      </c>
      <c r="G285" s="95" t="s">
        <v>716</v>
      </c>
      <c r="H285" s="95" t="s">
        <v>716</v>
      </c>
      <c r="I285" s="95" t="s">
        <v>716</v>
      </c>
      <c r="J285" s="95">
        <v>0</v>
      </c>
      <c r="K285" s="95" t="s">
        <v>916</v>
      </c>
    </row>
    <row r="286" spans="1:11">
      <c r="A286" s="95" t="s">
        <v>1052</v>
      </c>
      <c r="B286" s="113"/>
      <c r="C286" s="114"/>
      <c r="D286" s="115"/>
      <c r="E286" s="115"/>
      <c r="F286" s="95"/>
      <c r="G286" s="95"/>
      <c r="H286" s="95"/>
      <c r="I286" s="95"/>
      <c r="J286" s="95"/>
      <c r="K286" s="97">
        <v>44708</v>
      </c>
    </row>
    <row r="287" spans="1:11">
      <c r="A287" s="90">
        <v>49065</v>
      </c>
      <c r="B287" s="116" t="s">
        <v>872</v>
      </c>
      <c r="C287" s="117"/>
      <c r="D287" s="118" t="s">
        <v>716</v>
      </c>
      <c r="E287" s="118" t="s">
        <v>716</v>
      </c>
      <c r="F287" s="91">
        <v>4.9930000000000003</v>
      </c>
      <c r="G287" s="91" t="s">
        <v>716</v>
      </c>
      <c r="H287" s="91" t="s">
        <v>716</v>
      </c>
      <c r="I287" s="91" t="s">
        <v>716</v>
      </c>
      <c r="J287" s="91">
        <v>0</v>
      </c>
      <c r="K287" s="91" t="s">
        <v>916</v>
      </c>
    </row>
    <row r="288" spans="1:11">
      <c r="A288" s="91" t="s">
        <v>1053</v>
      </c>
      <c r="B288" s="116"/>
      <c r="C288" s="117"/>
      <c r="D288" s="118"/>
      <c r="E288" s="118"/>
      <c r="F288" s="91"/>
      <c r="G288" s="91"/>
      <c r="H288" s="91"/>
      <c r="I288" s="91"/>
      <c r="J288" s="91"/>
      <c r="K288" s="93">
        <v>44708</v>
      </c>
    </row>
    <row r="289" spans="1:11">
      <c r="A289" s="94">
        <v>49096</v>
      </c>
      <c r="B289" s="113" t="s">
        <v>872</v>
      </c>
      <c r="C289" s="114"/>
      <c r="D289" s="115" t="s">
        <v>716</v>
      </c>
      <c r="E289" s="115" t="s">
        <v>716</v>
      </c>
      <c r="F289" s="95">
        <v>5.0279999999999996</v>
      </c>
      <c r="G289" s="95" t="s">
        <v>716</v>
      </c>
      <c r="H289" s="95" t="s">
        <v>716</v>
      </c>
      <c r="I289" s="95" t="s">
        <v>716</v>
      </c>
      <c r="J289" s="95">
        <v>0</v>
      </c>
      <c r="K289" s="95" t="s">
        <v>916</v>
      </c>
    </row>
    <row r="290" spans="1:11">
      <c r="A290" s="95" t="s">
        <v>1054</v>
      </c>
      <c r="B290" s="113"/>
      <c r="C290" s="114"/>
      <c r="D290" s="115"/>
      <c r="E290" s="115"/>
      <c r="F290" s="95"/>
      <c r="G290" s="95"/>
      <c r="H290" s="95"/>
      <c r="I290" s="95"/>
      <c r="J290" s="95"/>
      <c r="K290" s="97">
        <v>44708</v>
      </c>
    </row>
    <row r="291" spans="1:11">
      <c r="A291" s="90">
        <v>49126</v>
      </c>
      <c r="B291" s="116" t="s">
        <v>872</v>
      </c>
      <c r="C291" s="117"/>
      <c r="D291" s="118" t="s">
        <v>716</v>
      </c>
      <c r="E291" s="118" t="s">
        <v>716</v>
      </c>
      <c r="F291" s="91">
        <v>5.0679999999999996</v>
      </c>
      <c r="G291" s="91" t="s">
        <v>716</v>
      </c>
      <c r="H291" s="91" t="s">
        <v>716</v>
      </c>
      <c r="I291" s="91" t="s">
        <v>716</v>
      </c>
      <c r="J291" s="91">
        <v>0</v>
      </c>
      <c r="K291" s="91" t="s">
        <v>916</v>
      </c>
    </row>
    <row r="292" spans="1:11">
      <c r="A292" s="91" t="s">
        <v>1055</v>
      </c>
      <c r="B292" s="116"/>
      <c r="C292" s="117"/>
      <c r="D292" s="118"/>
      <c r="E292" s="118"/>
      <c r="F292" s="91"/>
      <c r="G292" s="91"/>
      <c r="H292" s="91"/>
      <c r="I292" s="91"/>
      <c r="J292" s="91"/>
      <c r="K292" s="93">
        <v>44708</v>
      </c>
    </row>
    <row r="293" spans="1:11">
      <c r="A293" s="94">
        <v>49157</v>
      </c>
      <c r="B293" s="113" t="s">
        <v>872</v>
      </c>
      <c r="C293" s="114"/>
      <c r="D293" s="115" t="s">
        <v>716</v>
      </c>
      <c r="E293" s="115" t="s">
        <v>716</v>
      </c>
      <c r="F293" s="95">
        <v>5.1079999999999997</v>
      </c>
      <c r="G293" s="95" t="s">
        <v>716</v>
      </c>
      <c r="H293" s="95" t="s">
        <v>716</v>
      </c>
      <c r="I293" s="95" t="s">
        <v>716</v>
      </c>
      <c r="J293" s="95">
        <v>0</v>
      </c>
      <c r="K293" s="95" t="s">
        <v>916</v>
      </c>
    </row>
    <row r="294" spans="1:11">
      <c r="A294" s="95" t="s">
        <v>1056</v>
      </c>
      <c r="B294" s="113"/>
      <c r="C294" s="114"/>
      <c r="D294" s="115"/>
      <c r="E294" s="115"/>
      <c r="F294" s="95"/>
      <c r="G294" s="95"/>
      <c r="H294" s="95"/>
      <c r="I294" s="95"/>
      <c r="J294" s="95"/>
      <c r="K294" s="97">
        <v>44708</v>
      </c>
    </row>
    <row r="295" spans="1:11">
      <c r="A295" s="90">
        <v>49188</v>
      </c>
      <c r="B295" s="116" t="s">
        <v>872</v>
      </c>
      <c r="C295" s="117"/>
      <c r="D295" s="118" t="s">
        <v>716</v>
      </c>
      <c r="E295" s="118" t="s">
        <v>716</v>
      </c>
      <c r="F295" s="91">
        <v>5.1230000000000002</v>
      </c>
      <c r="G295" s="91" t="s">
        <v>716</v>
      </c>
      <c r="H295" s="91" t="s">
        <v>716</v>
      </c>
      <c r="I295" s="91" t="s">
        <v>716</v>
      </c>
      <c r="J295" s="91">
        <v>0</v>
      </c>
      <c r="K295" s="91" t="s">
        <v>916</v>
      </c>
    </row>
    <row r="296" spans="1:11">
      <c r="A296" s="91" t="s">
        <v>1057</v>
      </c>
      <c r="B296" s="116"/>
      <c r="C296" s="117"/>
      <c r="D296" s="118"/>
      <c r="E296" s="118"/>
      <c r="F296" s="91"/>
      <c r="G296" s="91"/>
      <c r="H296" s="91"/>
      <c r="I296" s="91"/>
      <c r="J296" s="91"/>
      <c r="K296" s="93">
        <v>44708</v>
      </c>
    </row>
    <row r="297" spans="1:11">
      <c r="A297" s="94">
        <v>49218</v>
      </c>
      <c r="B297" s="113" t="s">
        <v>872</v>
      </c>
      <c r="C297" s="114"/>
      <c r="D297" s="115" t="s">
        <v>716</v>
      </c>
      <c r="E297" s="115" t="s">
        <v>716</v>
      </c>
      <c r="F297" s="95">
        <v>5.1689999999999996</v>
      </c>
      <c r="G297" s="95" t="s">
        <v>716</v>
      </c>
      <c r="H297" s="95" t="s">
        <v>716</v>
      </c>
      <c r="I297" s="95" t="s">
        <v>716</v>
      </c>
      <c r="J297" s="95">
        <v>0</v>
      </c>
      <c r="K297" s="95" t="s">
        <v>916</v>
      </c>
    </row>
    <row r="298" spans="1:11">
      <c r="A298" s="95" t="s">
        <v>1058</v>
      </c>
      <c r="B298" s="113"/>
      <c r="C298" s="114"/>
      <c r="D298" s="115"/>
      <c r="E298" s="115"/>
      <c r="F298" s="95"/>
      <c r="G298" s="95"/>
      <c r="H298" s="95"/>
      <c r="I298" s="95"/>
      <c r="J298" s="95"/>
      <c r="K298" s="97">
        <v>44708</v>
      </c>
    </row>
    <row r="299" spans="1:11">
      <c r="A299" s="90">
        <v>49249</v>
      </c>
      <c r="B299" s="116" t="s">
        <v>872</v>
      </c>
      <c r="C299" s="117"/>
      <c r="D299" s="118" t="s">
        <v>716</v>
      </c>
      <c r="E299" s="118" t="s">
        <v>716</v>
      </c>
      <c r="F299" s="91">
        <v>5.2409999999999997</v>
      </c>
      <c r="G299" s="91" t="s">
        <v>716</v>
      </c>
      <c r="H299" s="91" t="s">
        <v>716</v>
      </c>
      <c r="I299" s="91" t="s">
        <v>716</v>
      </c>
      <c r="J299" s="91">
        <v>0</v>
      </c>
      <c r="K299" s="91" t="s">
        <v>916</v>
      </c>
    </row>
    <row r="300" spans="1:11">
      <c r="A300" s="91" t="s">
        <v>1059</v>
      </c>
      <c r="B300" s="116"/>
      <c r="C300" s="117"/>
      <c r="D300" s="118"/>
      <c r="E300" s="118"/>
      <c r="F300" s="91"/>
      <c r="G300" s="91"/>
      <c r="H300" s="91"/>
      <c r="I300" s="91"/>
      <c r="J300" s="91"/>
      <c r="K300" s="93">
        <v>44708</v>
      </c>
    </row>
    <row r="301" spans="1:11">
      <c r="A301" s="94">
        <v>49279</v>
      </c>
      <c r="B301" s="113" t="s">
        <v>872</v>
      </c>
      <c r="C301" s="114"/>
      <c r="D301" s="115" t="s">
        <v>716</v>
      </c>
      <c r="E301" s="115" t="s">
        <v>716</v>
      </c>
      <c r="F301" s="95">
        <v>5.3959999999999999</v>
      </c>
      <c r="G301" s="95" t="s">
        <v>716</v>
      </c>
      <c r="H301" s="95" t="s">
        <v>716</v>
      </c>
      <c r="I301" s="95" t="s">
        <v>716</v>
      </c>
      <c r="J301" s="95">
        <v>0</v>
      </c>
      <c r="K301" s="95" t="s">
        <v>916</v>
      </c>
    </row>
    <row r="302" spans="1:11">
      <c r="A302" s="95" t="s">
        <v>1060</v>
      </c>
      <c r="B302" s="113"/>
      <c r="C302" s="114"/>
      <c r="D302" s="115"/>
      <c r="E302" s="115"/>
      <c r="F302" s="95"/>
      <c r="G302" s="95"/>
      <c r="H302" s="95"/>
      <c r="I302" s="95"/>
      <c r="J302" s="95"/>
      <c r="K302" s="97">
        <v>44708</v>
      </c>
    </row>
  </sheetData>
  <mergeCells count="606">
    <mergeCell ref="K1:K2"/>
    <mergeCell ref="A1:A2"/>
    <mergeCell ref="B1:B2"/>
    <mergeCell ref="C1:C2"/>
    <mergeCell ref="D1:D2"/>
    <mergeCell ref="B3:B4"/>
    <mergeCell ref="C3:C4"/>
    <mergeCell ref="D3:D4"/>
    <mergeCell ref="B5:B6"/>
    <mergeCell ref="B7:B8"/>
    <mergeCell ref="C7:C8"/>
    <mergeCell ref="D7:D8"/>
    <mergeCell ref="E7:E8"/>
    <mergeCell ref="C5:C6"/>
    <mergeCell ref="D5:D6"/>
    <mergeCell ref="E5:E6"/>
    <mergeCell ref="E3:E4"/>
    <mergeCell ref="E1:E2"/>
    <mergeCell ref="B13:B14"/>
    <mergeCell ref="C13:C14"/>
    <mergeCell ref="D13:D14"/>
    <mergeCell ref="E13:E14"/>
    <mergeCell ref="B11:B12"/>
    <mergeCell ref="C11:C12"/>
    <mergeCell ref="D11:D12"/>
    <mergeCell ref="E11:E12"/>
    <mergeCell ref="B9:B10"/>
    <mergeCell ref="C9:C10"/>
    <mergeCell ref="D9:D10"/>
    <mergeCell ref="E9:E10"/>
    <mergeCell ref="B19:B20"/>
    <mergeCell ref="C19:C20"/>
    <mergeCell ref="D19:D20"/>
    <mergeCell ref="E19:E20"/>
    <mergeCell ref="B17:B18"/>
    <mergeCell ref="C17:C18"/>
    <mergeCell ref="D17:D18"/>
    <mergeCell ref="E17:E18"/>
    <mergeCell ref="B15:B16"/>
    <mergeCell ref="C15:C16"/>
    <mergeCell ref="D15:D16"/>
    <mergeCell ref="E15:E16"/>
    <mergeCell ref="B25:B26"/>
    <mergeCell ref="C25:C26"/>
    <mergeCell ref="D25:D26"/>
    <mergeCell ref="E25:E26"/>
    <mergeCell ref="B23:B24"/>
    <mergeCell ref="C23:C24"/>
    <mergeCell ref="D23:D24"/>
    <mergeCell ref="E23:E24"/>
    <mergeCell ref="B21:B22"/>
    <mergeCell ref="C21:C22"/>
    <mergeCell ref="D21:D22"/>
    <mergeCell ref="E21:E22"/>
    <mergeCell ref="B31:B32"/>
    <mergeCell ref="C31:C32"/>
    <mergeCell ref="D31:D32"/>
    <mergeCell ref="E31:E32"/>
    <mergeCell ref="B29:B30"/>
    <mergeCell ref="C29:C30"/>
    <mergeCell ref="D29:D30"/>
    <mergeCell ref="E29:E30"/>
    <mergeCell ref="B27:B28"/>
    <mergeCell ref="C27:C28"/>
    <mergeCell ref="D27:D28"/>
    <mergeCell ref="E27:E28"/>
    <mergeCell ref="B37:B38"/>
    <mergeCell ref="C37:C38"/>
    <mergeCell ref="D37:D38"/>
    <mergeCell ref="E37:E38"/>
    <mergeCell ref="B35:B36"/>
    <mergeCell ref="C35:C36"/>
    <mergeCell ref="D35:D36"/>
    <mergeCell ref="E35:E36"/>
    <mergeCell ref="B33:B34"/>
    <mergeCell ref="C33:C34"/>
    <mergeCell ref="D33:D34"/>
    <mergeCell ref="E33:E34"/>
    <mergeCell ref="B43:B44"/>
    <mergeCell ref="C43:C44"/>
    <mergeCell ref="D43:D44"/>
    <mergeCell ref="E43:E44"/>
    <mergeCell ref="B41:B42"/>
    <mergeCell ref="C41:C42"/>
    <mergeCell ref="D41:D42"/>
    <mergeCell ref="E41:E42"/>
    <mergeCell ref="B39:B40"/>
    <mergeCell ref="C39:C40"/>
    <mergeCell ref="D39:D40"/>
    <mergeCell ref="E39:E40"/>
    <mergeCell ref="B49:B50"/>
    <mergeCell ref="C49:C50"/>
    <mergeCell ref="D49:D50"/>
    <mergeCell ref="E49:E50"/>
    <mergeCell ref="B47:B48"/>
    <mergeCell ref="C47:C48"/>
    <mergeCell ref="D47:D48"/>
    <mergeCell ref="E47:E48"/>
    <mergeCell ref="B45:B46"/>
    <mergeCell ref="C45:C46"/>
    <mergeCell ref="D45:D46"/>
    <mergeCell ref="E45:E46"/>
    <mergeCell ref="B55:B56"/>
    <mergeCell ref="C55:C56"/>
    <mergeCell ref="D55:D56"/>
    <mergeCell ref="E55:E56"/>
    <mergeCell ref="B53:B54"/>
    <mergeCell ref="C53:C54"/>
    <mergeCell ref="D53:D54"/>
    <mergeCell ref="E53:E54"/>
    <mergeCell ref="B51:B52"/>
    <mergeCell ref="C51:C52"/>
    <mergeCell ref="D51:D52"/>
    <mergeCell ref="E51:E52"/>
    <mergeCell ref="B61:B62"/>
    <mergeCell ref="C61:C62"/>
    <mergeCell ref="D61:D62"/>
    <mergeCell ref="E61:E62"/>
    <mergeCell ref="B59:B60"/>
    <mergeCell ref="C59:C60"/>
    <mergeCell ref="D59:D60"/>
    <mergeCell ref="E59:E60"/>
    <mergeCell ref="B57:B58"/>
    <mergeCell ref="C57:C58"/>
    <mergeCell ref="D57:D58"/>
    <mergeCell ref="E57:E58"/>
    <mergeCell ref="B67:B68"/>
    <mergeCell ref="C67:C68"/>
    <mergeCell ref="D67:D68"/>
    <mergeCell ref="E67:E68"/>
    <mergeCell ref="B65:B66"/>
    <mergeCell ref="C65:C66"/>
    <mergeCell ref="D65:D66"/>
    <mergeCell ref="E65:E66"/>
    <mergeCell ref="B63:B64"/>
    <mergeCell ref="C63:C64"/>
    <mergeCell ref="D63:D64"/>
    <mergeCell ref="E63:E64"/>
    <mergeCell ref="B73:B74"/>
    <mergeCell ref="C73:C74"/>
    <mergeCell ref="D73:D74"/>
    <mergeCell ref="E73:E74"/>
    <mergeCell ref="B71:B72"/>
    <mergeCell ref="C71:C72"/>
    <mergeCell ref="D71:D72"/>
    <mergeCell ref="E71:E72"/>
    <mergeCell ref="B69:B70"/>
    <mergeCell ref="C69:C70"/>
    <mergeCell ref="D69:D70"/>
    <mergeCell ref="E69:E70"/>
    <mergeCell ref="B79:B80"/>
    <mergeCell ref="C79:C80"/>
    <mergeCell ref="D79:D80"/>
    <mergeCell ref="E79:E80"/>
    <mergeCell ref="B77:B78"/>
    <mergeCell ref="C77:C78"/>
    <mergeCell ref="D77:D78"/>
    <mergeCell ref="E77:E78"/>
    <mergeCell ref="B75:B76"/>
    <mergeCell ref="C75:C76"/>
    <mergeCell ref="D75:D76"/>
    <mergeCell ref="E75:E76"/>
    <mergeCell ref="B85:B86"/>
    <mergeCell ref="C85:C86"/>
    <mergeCell ref="D85:D86"/>
    <mergeCell ref="E85:E86"/>
    <mergeCell ref="B83:B84"/>
    <mergeCell ref="C83:C84"/>
    <mergeCell ref="D83:D84"/>
    <mergeCell ref="E83:E84"/>
    <mergeCell ref="B81:B82"/>
    <mergeCell ref="C81:C82"/>
    <mergeCell ref="D81:D82"/>
    <mergeCell ref="E81:E82"/>
    <mergeCell ref="B91:B92"/>
    <mergeCell ref="C91:C92"/>
    <mergeCell ref="D91:D92"/>
    <mergeCell ref="E91:E92"/>
    <mergeCell ref="B89:B90"/>
    <mergeCell ref="C89:C90"/>
    <mergeCell ref="D89:D90"/>
    <mergeCell ref="E89:E90"/>
    <mergeCell ref="B87:B88"/>
    <mergeCell ref="C87:C88"/>
    <mergeCell ref="D87:D88"/>
    <mergeCell ref="E87:E88"/>
    <mergeCell ref="B97:B98"/>
    <mergeCell ref="C97:C98"/>
    <mergeCell ref="D97:D98"/>
    <mergeCell ref="E97:E98"/>
    <mergeCell ref="B95:B96"/>
    <mergeCell ref="C95:C96"/>
    <mergeCell ref="D95:D96"/>
    <mergeCell ref="E95:E96"/>
    <mergeCell ref="B93:B94"/>
    <mergeCell ref="C93:C94"/>
    <mergeCell ref="D93:D94"/>
    <mergeCell ref="E93:E94"/>
    <mergeCell ref="B103:B104"/>
    <mergeCell ref="C103:C104"/>
    <mergeCell ref="D103:D104"/>
    <mergeCell ref="E103:E104"/>
    <mergeCell ref="B101:B102"/>
    <mergeCell ref="C101:C102"/>
    <mergeCell ref="D101:D102"/>
    <mergeCell ref="E101:E102"/>
    <mergeCell ref="B99:B100"/>
    <mergeCell ref="C99:C100"/>
    <mergeCell ref="D99:D100"/>
    <mergeCell ref="E99:E100"/>
    <mergeCell ref="B109:B110"/>
    <mergeCell ref="C109:C110"/>
    <mergeCell ref="D109:D110"/>
    <mergeCell ref="E109:E110"/>
    <mergeCell ref="B107:B108"/>
    <mergeCell ref="C107:C108"/>
    <mergeCell ref="D107:D108"/>
    <mergeCell ref="E107:E108"/>
    <mergeCell ref="B105:B106"/>
    <mergeCell ref="C105:C106"/>
    <mergeCell ref="D105:D106"/>
    <mergeCell ref="E105:E106"/>
    <mergeCell ref="B115:B116"/>
    <mergeCell ref="C115:C116"/>
    <mergeCell ref="D115:D116"/>
    <mergeCell ref="E115:E116"/>
    <mergeCell ref="B113:B114"/>
    <mergeCell ref="C113:C114"/>
    <mergeCell ref="D113:D114"/>
    <mergeCell ref="E113:E114"/>
    <mergeCell ref="B111:B112"/>
    <mergeCell ref="C111:C112"/>
    <mergeCell ref="D111:D112"/>
    <mergeCell ref="E111:E112"/>
    <mergeCell ref="B121:B122"/>
    <mergeCell ref="C121:C122"/>
    <mergeCell ref="D121:D122"/>
    <mergeCell ref="E121:E122"/>
    <mergeCell ref="B119:B120"/>
    <mergeCell ref="C119:C120"/>
    <mergeCell ref="D119:D120"/>
    <mergeCell ref="E119:E120"/>
    <mergeCell ref="B117:B118"/>
    <mergeCell ref="C117:C118"/>
    <mergeCell ref="D117:D118"/>
    <mergeCell ref="E117:E118"/>
    <mergeCell ref="B127:B128"/>
    <mergeCell ref="C127:C128"/>
    <mergeCell ref="D127:D128"/>
    <mergeCell ref="E127:E128"/>
    <mergeCell ref="B125:B126"/>
    <mergeCell ref="C125:C126"/>
    <mergeCell ref="D125:D126"/>
    <mergeCell ref="E125:E126"/>
    <mergeCell ref="B123:B124"/>
    <mergeCell ref="C123:C124"/>
    <mergeCell ref="D123:D124"/>
    <mergeCell ref="E123:E124"/>
    <mergeCell ref="B133:B134"/>
    <mergeCell ref="C133:C134"/>
    <mergeCell ref="D133:D134"/>
    <mergeCell ref="E133:E134"/>
    <mergeCell ref="B131:B132"/>
    <mergeCell ref="C131:C132"/>
    <mergeCell ref="D131:D132"/>
    <mergeCell ref="E131:E132"/>
    <mergeCell ref="B129:B130"/>
    <mergeCell ref="C129:C130"/>
    <mergeCell ref="D129:D130"/>
    <mergeCell ref="E129:E130"/>
    <mergeCell ref="B139:B140"/>
    <mergeCell ref="C139:C140"/>
    <mergeCell ref="D139:D140"/>
    <mergeCell ref="E139:E140"/>
    <mergeCell ref="B137:B138"/>
    <mergeCell ref="C137:C138"/>
    <mergeCell ref="D137:D138"/>
    <mergeCell ref="E137:E138"/>
    <mergeCell ref="B135:B136"/>
    <mergeCell ref="C135:C136"/>
    <mergeCell ref="D135:D136"/>
    <mergeCell ref="E135:E136"/>
    <mergeCell ref="B145:B146"/>
    <mergeCell ref="C145:C146"/>
    <mergeCell ref="D145:D146"/>
    <mergeCell ref="E145:E146"/>
    <mergeCell ref="B143:B144"/>
    <mergeCell ref="C143:C144"/>
    <mergeCell ref="D143:D144"/>
    <mergeCell ref="E143:E144"/>
    <mergeCell ref="B141:B142"/>
    <mergeCell ref="C141:C142"/>
    <mergeCell ref="D141:D142"/>
    <mergeCell ref="E141:E142"/>
    <mergeCell ref="B151:B152"/>
    <mergeCell ref="C151:C152"/>
    <mergeCell ref="D151:D152"/>
    <mergeCell ref="E151:E152"/>
    <mergeCell ref="B149:B150"/>
    <mergeCell ref="C149:C150"/>
    <mergeCell ref="D149:D150"/>
    <mergeCell ref="E149:E150"/>
    <mergeCell ref="B147:B148"/>
    <mergeCell ref="C147:C148"/>
    <mergeCell ref="D147:D148"/>
    <mergeCell ref="E147:E148"/>
    <mergeCell ref="B157:B158"/>
    <mergeCell ref="C157:C158"/>
    <mergeCell ref="D157:D158"/>
    <mergeCell ref="E157:E158"/>
    <mergeCell ref="B155:B156"/>
    <mergeCell ref="C155:C156"/>
    <mergeCell ref="D155:D156"/>
    <mergeCell ref="E155:E156"/>
    <mergeCell ref="B153:B154"/>
    <mergeCell ref="C153:C154"/>
    <mergeCell ref="D153:D154"/>
    <mergeCell ref="E153:E154"/>
    <mergeCell ref="B163:B164"/>
    <mergeCell ref="C163:C164"/>
    <mergeCell ref="D163:D164"/>
    <mergeCell ref="E163:E164"/>
    <mergeCell ref="B161:B162"/>
    <mergeCell ref="C161:C162"/>
    <mergeCell ref="D161:D162"/>
    <mergeCell ref="E161:E162"/>
    <mergeCell ref="B159:B160"/>
    <mergeCell ref="C159:C160"/>
    <mergeCell ref="D159:D160"/>
    <mergeCell ref="E159:E160"/>
    <mergeCell ref="B169:B170"/>
    <mergeCell ref="C169:C170"/>
    <mergeCell ref="D169:D170"/>
    <mergeCell ref="E169:E170"/>
    <mergeCell ref="B167:B168"/>
    <mergeCell ref="C167:C168"/>
    <mergeCell ref="D167:D168"/>
    <mergeCell ref="E167:E168"/>
    <mergeCell ref="B165:B166"/>
    <mergeCell ref="C165:C166"/>
    <mergeCell ref="D165:D166"/>
    <mergeCell ref="E165:E166"/>
    <mergeCell ref="B175:B176"/>
    <mergeCell ref="C175:C176"/>
    <mergeCell ref="D175:D176"/>
    <mergeCell ref="E175:E176"/>
    <mergeCell ref="B173:B174"/>
    <mergeCell ref="C173:C174"/>
    <mergeCell ref="D173:D174"/>
    <mergeCell ref="E173:E174"/>
    <mergeCell ref="B171:B172"/>
    <mergeCell ref="C171:C172"/>
    <mergeCell ref="D171:D172"/>
    <mergeCell ref="E171:E172"/>
    <mergeCell ref="B181:B182"/>
    <mergeCell ref="C181:C182"/>
    <mergeCell ref="D181:D182"/>
    <mergeCell ref="E181:E182"/>
    <mergeCell ref="B179:B180"/>
    <mergeCell ref="C179:C180"/>
    <mergeCell ref="D179:D180"/>
    <mergeCell ref="E179:E180"/>
    <mergeCell ref="B177:B178"/>
    <mergeCell ref="C177:C178"/>
    <mergeCell ref="D177:D178"/>
    <mergeCell ref="E177:E178"/>
    <mergeCell ref="B187:B188"/>
    <mergeCell ref="C187:C188"/>
    <mergeCell ref="D187:D188"/>
    <mergeCell ref="E187:E188"/>
    <mergeCell ref="B185:B186"/>
    <mergeCell ref="C185:C186"/>
    <mergeCell ref="D185:D186"/>
    <mergeCell ref="E185:E186"/>
    <mergeCell ref="B183:B184"/>
    <mergeCell ref="C183:C184"/>
    <mergeCell ref="D183:D184"/>
    <mergeCell ref="E183:E184"/>
    <mergeCell ref="B193:B194"/>
    <mergeCell ref="C193:C194"/>
    <mergeCell ref="D193:D194"/>
    <mergeCell ref="E193:E194"/>
    <mergeCell ref="B191:B192"/>
    <mergeCell ref="C191:C192"/>
    <mergeCell ref="D191:D192"/>
    <mergeCell ref="E191:E192"/>
    <mergeCell ref="B189:B190"/>
    <mergeCell ref="C189:C190"/>
    <mergeCell ref="D189:D190"/>
    <mergeCell ref="E189:E190"/>
    <mergeCell ref="B199:B200"/>
    <mergeCell ref="C199:C200"/>
    <mergeCell ref="D199:D200"/>
    <mergeCell ref="E199:E200"/>
    <mergeCell ref="B197:B198"/>
    <mergeCell ref="C197:C198"/>
    <mergeCell ref="D197:D198"/>
    <mergeCell ref="E197:E198"/>
    <mergeCell ref="B195:B196"/>
    <mergeCell ref="C195:C196"/>
    <mergeCell ref="D195:D196"/>
    <mergeCell ref="E195:E196"/>
    <mergeCell ref="B205:B206"/>
    <mergeCell ref="C205:C206"/>
    <mergeCell ref="D205:D206"/>
    <mergeCell ref="E205:E206"/>
    <mergeCell ref="B203:B204"/>
    <mergeCell ref="C203:C204"/>
    <mergeCell ref="D203:D204"/>
    <mergeCell ref="E203:E204"/>
    <mergeCell ref="B201:B202"/>
    <mergeCell ref="C201:C202"/>
    <mergeCell ref="D201:D202"/>
    <mergeCell ref="E201:E202"/>
    <mergeCell ref="B211:B212"/>
    <mergeCell ref="C211:C212"/>
    <mergeCell ref="D211:D212"/>
    <mergeCell ref="E211:E212"/>
    <mergeCell ref="B209:B210"/>
    <mergeCell ref="C209:C210"/>
    <mergeCell ref="D209:D210"/>
    <mergeCell ref="E209:E210"/>
    <mergeCell ref="B207:B208"/>
    <mergeCell ref="C207:C208"/>
    <mergeCell ref="D207:D208"/>
    <mergeCell ref="E207:E208"/>
    <mergeCell ref="B217:B218"/>
    <mergeCell ref="C217:C218"/>
    <mergeCell ref="D217:D218"/>
    <mergeCell ref="E217:E218"/>
    <mergeCell ref="B215:B216"/>
    <mergeCell ref="C215:C216"/>
    <mergeCell ref="D215:D216"/>
    <mergeCell ref="E215:E216"/>
    <mergeCell ref="B213:B214"/>
    <mergeCell ref="C213:C214"/>
    <mergeCell ref="D213:D214"/>
    <mergeCell ref="E213:E214"/>
    <mergeCell ref="B223:B224"/>
    <mergeCell ref="C223:C224"/>
    <mergeCell ref="D223:D224"/>
    <mergeCell ref="E223:E224"/>
    <mergeCell ref="B221:B222"/>
    <mergeCell ref="C221:C222"/>
    <mergeCell ref="D221:D222"/>
    <mergeCell ref="E221:E222"/>
    <mergeCell ref="B219:B220"/>
    <mergeCell ref="C219:C220"/>
    <mergeCell ref="D219:D220"/>
    <mergeCell ref="E219:E220"/>
    <mergeCell ref="B229:B230"/>
    <mergeCell ref="C229:C230"/>
    <mergeCell ref="D229:D230"/>
    <mergeCell ref="E229:E230"/>
    <mergeCell ref="B227:B228"/>
    <mergeCell ref="C227:C228"/>
    <mergeCell ref="D227:D228"/>
    <mergeCell ref="E227:E228"/>
    <mergeCell ref="B225:B226"/>
    <mergeCell ref="C225:C226"/>
    <mergeCell ref="D225:D226"/>
    <mergeCell ref="E225:E226"/>
    <mergeCell ref="B235:B236"/>
    <mergeCell ref="C235:C236"/>
    <mergeCell ref="D235:D236"/>
    <mergeCell ref="E235:E236"/>
    <mergeCell ref="B233:B234"/>
    <mergeCell ref="C233:C234"/>
    <mergeCell ref="D233:D234"/>
    <mergeCell ref="E233:E234"/>
    <mergeCell ref="B231:B232"/>
    <mergeCell ref="C231:C232"/>
    <mergeCell ref="D231:D232"/>
    <mergeCell ref="E231:E232"/>
    <mergeCell ref="B241:B242"/>
    <mergeCell ref="C241:C242"/>
    <mergeCell ref="D241:D242"/>
    <mergeCell ref="E241:E242"/>
    <mergeCell ref="B239:B240"/>
    <mergeCell ref="C239:C240"/>
    <mergeCell ref="D239:D240"/>
    <mergeCell ref="E239:E240"/>
    <mergeCell ref="B237:B238"/>
    <mergeCell ref="C237:C238"/>
    <mergeCell ref="D237:D238"/>
    <mergeCell ref="E237:E238"/>
    <mergeCell ref="B247:B248"/>
    <mergeCell ref="C247:C248"/>
    <mergeCell ref="D247:D248"/>
    <mergeCell ref="E247:E248"/>
    <mergeCell ref="B245:B246"/>
    <mergeCell ref="C245:C246"/>
    <mergeCell ref="D245:D246"/>
    <mergeCell ref="E245:E246"/>
    <mergeCell ref="B243:B244"/>
    <mergeCell ref="C243:C244"/>
    <mergeCell ref="D243:D244"/>
    <mergeCell ref="E243:E244"/>
    <mergeCell ref="B253:B254"/>
    <mergeCell ref="C253:C254"/>
    <mergeCell ref="D253:D254"/>
    <mergeCell ref="E253:E254"/>
    <mergeCell ref="B251:B252"/>
    <mergeCell ref="C251:C252"/>
    <mergeCell ref="D251:D252"/>
    <mergeCell ref="E251:E252"/>
    <mergeCell ref="B249:B250"/>
    <mergeCell ref="C249:C250"/>
    <mergeCell ref="D249:D250"/>
    <mergeCell ref="E249:E250"/>
    <mergeCell ref="B259:B260"/>
    <mergeCell ref="C259:C260"/>
    <mergeCell ref="D259:D260"/>
    <mergeCell ref="E259:E260"/>
    <mergeCell ref="B257:B258"/>
    <mergeCell ref="C257:C258"/>
    <mergeCell ref="D257:D258"/>
    <mergeCell ref="E257:E258"/>
    <mergeCell ref="B255:B256"/>
    <mergeCell ref="C255:C256"/>
    <mergeCell ref="D255:D256"/>
    <mergeCell ref="E255:E256"/>
    <mergeCell ref="B265:B266"/>
    <mergeCell ref="C265:C266"/>
    <mergeCell ref="D265:D266"/>
    <mergeCell ref="E265:E266"/>
    <mergeCell ref="B263:B264"/>
    <mergeCell ref="C263:C264"/>
    <mergeCell ref="D263:D264"/>
    <mergeCell ref="E263:E264"/>
    <mergeCell ref="B261:B262"/>
    <mergeCell ref="C261:C262"/>
    <mergeCell ref="D261:D262"/>
    <mergeCell ref="E261:E262"/>
    <mergeCell ref="B271:B272"/>
    <mergeCell ref="C271:C272"/>
    <mergeCell ref="D271:D272"/>
    <mergeCell ref="E271:E272"/>
    <mergeCell ref="B269:B270"/>
    <mergeCell ref="C269:C270"/>
    <mergeCell ref="D269:D270"/>
    <mergeCell ref="E269:E270"/>
    <mergeCell ref="B267:B268"/>
    <mergeCell ref="C267:C268"/>
    <mergeCell ref="D267:D268"/>
    <mergeCell ref="E267:E268"/>
    <mergeCell ref="B277:B278"/>
    <mergeCell ref="C277:C278"/>
    <mergeCell ref="D277:D278"/>
    <mergeCell ref="E277:E278"/>
    <mergeCell ref="B275:B276"/>
    <mergeCell ref="C275:C276"/>
    <mergeCell ref="D275:D276"/>
    <mergeCell ref="E275:E276"/>
    <mergeCell ref="B273:B274"/>
    <mergeCell ref="C273:C274"/>
    <mergeCell ref="D273:D274"/>
    <mergeCell ref="E273:E274"/>
    <mergeCell ref="B283:B284"/>
    <mergeCell ref="C283:C284"/>
    <mergeCell ref="D283:D284"/>
    <mergeCell ref="E283:E284"/>
    <mergeCell ref="B281:B282"/>
    <mergeCell ref="C281:C282"/>
    <mergeCell ref="D281:D282"/>
    <mergeCell ref="E281:E282"/>
    <mergeCell ref="B279:B280"/>
    <mergeCell ref="C279:C280"/>
    <mergeCell ref="D279:D280"/>
    <mergeCell ref="E279:E280"/>
    <mergeCell ref="B289:B290"/>
    <mergeCell ref="C289:C290"/>
    <mergeCell ref="D289:D290"/>
    <mergeCell ref="E289:E290"/>
    <mergeCell ref="B287:B288"/>
    <mergeCell ref="C287:C288"/>
    <mergeCell ref="D287:D288"/>
    <mergeCell ref="E287:E288"/>
    <mergeCell ref="B285:B286"/>
    <mergeCell ref="C285:C286"/>
    <mergeCell ref="D285:D286"/>
    <mergeCell ref="E285:E286"/>
    <mergeCell ref="B295:B296"/>
    <mergeCell ref="C295:C296"/>
    <mergeCell ref="D295:D296"/>
    <mergeCell ref="E295:E296"/>
    <mergeCell ref="B293:B294"/>
    <mergeCell ref="C293:C294"/>
    <mergeCell ref="D293:D294"/>
    <mergeCell ref="E293:E294"/>
    <mergeCell ref="B291:B292"/>
    <mergeCell ref="C291:C292"/>
    <mergeCell ref="D291:D292"/>
    <mergeCell ref="E291:E292"/>
    <mergeCell ref="B301:B302"/>
    <mergeCell ref="C301:C302"/>
    <mergeCell ref="D301:D302"/>
    <mergeCell ref="E301:E302"/>
    <mergeCell ref="B299:B300"/>
    <mergeCell ref="C299:C300"/>
    <mergeCell ref="D299:D300"/>
    <mergeCell ref="E299:E300"/>
    <mergeCell ref="B297:B298"/>
    <mergeCell ref="C297:C298"/>
    <mergeCell ref="D297:D298"/>
    <mergeCell ref="E297:E298"/>
  </mergeCells>
  <hyperlinks>
    <hyperlink ref="B3" r:id="rId1" location="optionProductId=191&amp;expiration=191-N2" display="https://www.cmegroup.com/markets/energy/natural-gas/natural-gas.quotes.options.html - optionProductId=191&amp;expiration=191-N2" xr:uid="{20F4E634-74F2-4ABA-8189-648FFDB8D705}"/>
    <hyperlink ref="B5" r:id="rId2" location="optionProductId=191&amp;expiration=191-Q2" display="https://www.cmegroup.com/markets/energy/natural-gas/natural-gas.quotes.options.html - optionProductId=191&amp;expiration=191-Q2" xr:uid="{E956C60E-B664-491B-97A2-852DFAFD6AD0}"/>
    <hyperlink ref="B7" r:id="rId3" location="optionProductId=191&amp;expiration=191-U2" display="https://www.cmegroup.com/markets/energy/natural-gas/natural-gas.quotes.options.html - optionProductId=191&amp;expiration=191-U2" xr:uid="{A4D8810E-A53F-49DE-B090-837C8B32009D}"/>
    <hyperlink ref="B9" r:id="rId4" location="optionProductId=191&amp;expiration=191-V2" display="https://www.cmegroup.com/markets/energy/natural-gas/natural-gas.quotes.options.html - optionProductId=191&amp;expiration=191-V2" xr:uid="{BAAED4CA-29D4-4A28-8A11-C729F05F5238}"/>
    <hyperlink ref="B11" r:id="rId5" location="optionProductId=191&amp;expiration=191-X2" display="https://www.cmegroup.com/markets/energy/natural-gas/natural-gas.quotes.options.html - optionProductId=191&amp;expiration=191-X2" xr:uid="{ACD0A61B-A4EF-4D9F-98F5-EE8F733505A8}"/>
    <hyperlink ref="B13" r:id="rId6" location="optionProductId=191&amp;expiration=191-Z2" display="https://www.cmegroup.com/markets/energy/natural-gas/natural-gas.quotes.options.html - optionProductId=191&amp;expiration=191-Z2" xr:uid="{6A8B0CD8-E201-4D5A-85BD-B9C4D8867704}"/>
    <hyperlink ref="B15" r:id="rId7" location="optionProductId=191&amp;expiration=191-F3" display="https://www.cmegroup.com/markets/energy/natural-gas/natural-gas.quotes.options.html - optionProductId=191&amp;expiration=191-F3" xr:uid="{B387FA72-2772-42AB-B6DD-E72515134E40}"/>
    <hyperlink ref="B17" r:id="rId8" location="optionProductId=191&amp;expiration=191-G3" display="https://www.cmegroup.com/markets/energy/natural-gas/natural-gas.quotes.options.html - optionProductId=191&amp;expiration=191-G3" xr:uid="{7FBC21D2-0620-412A-A87D-6A445ACC5162}"/>
    <hyperlink ref="B19" r:id="rId9" location="optionProductId=191&amp;expiration=191-H3" display="https://www.cmegroup.com/markets/energy/natural-gas/natural-gas.quotes.options.html - optionProductId=191&amp;expiration=191-H3" xr:uid="{6B5B98A0-049F-461C-BF39-43F70F8564FA}"/>
    <hyperlink ref="B21" r:id="rId10" location="optionProductId=191&amp;expiration=191-J3" display="https://www.cmegroup.com/markets/energy/natural-gas/natural-gas.quotes.options.html - optionProductId=191&amp;expiration=191-J3" xr:uid="{23D7F27B-6EB5-4CFE-84E0-869143360796}"/>
    <hyperlink ref="B23" r:id="rId11" location="optionProductId=191&amp;expiration=191-K3" display="https://www.cmegroup.com/markets/energy/natural-gas/natural-gas.quotes.options.html - optionProductId=191&amp;expiration=191-K3" xr:uid="{BB24F7E1-DD28-4FA6-BC61-0E1042816452}"/>
    <hyperlink ref="B25" r:id="rId12" location="optionProductId=191&amp;expiration=191-M3" display="https://www.cmegroup.com/markets/energy/natural-gas/natural-gas.quotes.options.html - optionProductId=191&amp;expiration=191-M3" xr:uid="{A9F5C7D4-1F23-4E7E-B15B-C49AC0B3E49E}"/>
    <hyperlink ref="B27" r:id="rId13" location="optionProductId=191&amp;expiration=191-N3" display="https://www.cmegroup.com/markets/energy/natural-gas/natural-gas.quotes.options.html - optionProductId=191&amp;expiration=191-N3" xr:uid="{DA4FC93A-C4C5-459A-B385-B7F48ED666B6}"/>
    <hyperlink ref="B29" r:id="rId14" location="optionProductId=191&amp;expiration=191-Q3" display="https://www.cmegroup.com/markets/energy/natural-gas/natural-gas.quotes.options.html - optionProductId=191&amp;expiration=191-Q3" xr:uid="{C8E8D6D2-96E3-4585-8826-496854FCC780}"/>
    <hyperlink ref="B31" r:id="rId15" location="optionProductId=191&amp;expiration=191-U3" display="https://www.cmegroup.com/markets/energy/natural-gas/natural-gas.quotes.options.html - optionProductId=191&amp;expiration=191-U3" xr:uid="{BA174C4A-4D9B-48E7-AE6D-A3DEA3A2886D}"/>
    <hyperlink ref="B33" r:id="rId16" location="optionProductId=191&amp;expiration=191-V3" display="https://www.cmegroup.com/markets/energy/natural-gas/natural-gas.quotes.options.html - optionProductId=191&amp;expiration=191-V3" xr:uid="{DAE92A7B-CE00-4142-9819-7E12E5AF49A2}"/>
    <hyperlink ref="B35" r:id="rId17" location="optionProductId=191&amp;expiration=191-X3" display="https://www.cmegroup.com/markets/energy/natural-gas/natural-gas.quotes.options.html - optionProductId=191&amp;expiration=191-X3" xr:uid="{0CD8F9A2-EEA8-465D-B01D-7057894EB5D2}"/>
    <hyperlink ref="B37" r:id="rId18" location="optionProductId=191&amp;expiration=191-Z3" display="https://www.cmegroup.com/markets/energy/natural-gas/natural-gas.quotes.options.html - optionProductId=191&amp;expiration=191-Z3" xr:uid="{8D7608D6-D3A7-4F80-987E-2EE48599335B}"/>
    <hyperlink ref="B39" r:id="rId19" location="optionProductId=191&amp;expiration=191-F4" display="https://www.cmegroup.com/markets/energy/natural-gas/natural-gas.quotes.options.html - optionProductId=191&amp;expiration=191-F4" xr:uid="{848F2370-2310-406A-A551-91219FF2FB36}"/>
    <hyperlink ref="B41" r:id="rId20" location="optionProductId=191&amp;expiration=191-G4" display="https://www.cmegroup.com/markets/energy/natural-gas/natural-gas.quotes.options.html - optionProductId=191&amp;expiration=191-G4" xr:uid="{DB4A423F-12EB-40A8-9FF5-B899ABD10306}"/>
    <hyperlink ref="B43" r:id="rId21" location="optionProductId=191&amp;expiration=191-H4" display="https://www.cmegroup.com/markets/energy/natural-gas/natural-gas.quotes.options.html - optionProductId=191&amp;expiration=191-H4" xr:uid="{75F49685-5488-4492-A1DC-7979A218B16B}"/>
    <hyperlink ref="B45" r:id="rId22" location="optionProductId=191&amp;expiration=191-J4" display="https://www.cmegroup.com/markets/energy/natural-gas/natural-gas.quotes.options.html - optionProductId=191&amp;expiration=191-J4" xr:uid="{E448328D-9CA7-41D1-80F8-DB2DBDC5EB1E}"/>
    <hyperlink ref="B47" r:id="rId23" location="optionProductId=191&amp;expiration=191-K4" display="https://www.cmegroup.com/markets/energy/natural-gas/natural-gas.quotes.options.html - optionProductId=191&amp;expiration=191-K4" xr:uid="{49D4FF20-4699-48F9-8DBB-1032F72994FB}"/>
    <hyperlink ref="B49" r:id="rId24" location="optionProductId=191&amp;expiration=191-M4" display="https://www.cmegroup.com/markets/energy/natural-gas/natural-gas.quotes.options.html - optionProductId=191&amp;expiration=191-M4" xr:uid="{2E50E3C6-83D5-4D08-AB0F-667673281CC0}"/>
    <hyperlink ref="B51" r:id="rId25" location="optionProductId=191&amp;expiration=191-N4" display="https://www.cmegroup.com/markets/energy/natural-gas/natural-gas.quotes.options.html - optionProductId=191&amp;expiration=191-N4" xr:uid="{5F65660E-4F8D-4D92-BD46-D9A13E4F59EA}"/>
    <hyperlink ref="B53" r:id="rId26" location="optionProductId=191&amp;expiration=191-Q4" display="https://www.cmegroup.com/markets/energy/natural-gas/natural-gas.quotes.options.html - optionProductId=191&amp;expiration=191-Q4" xr:uid="{7EB014B1-F4D4-4322-987F-8559A99E2306}"/>
    <hyperlink ref="B55" r:id="rId27" location="optionProductId=191&amp;expiration=191-U4" display="https://www.cmegroup.com/markets/energy/natural-gas/natural-gas.quotes.options.html - optionProductId=191&amp;expiration=191-U4" xr:uid="{0672198E-D41E-498A-953E-9F918B9C8765}"/>
    <hyperlink ref="B57" r:id="rId28" location="optionProductId=191&amp;expiration=191-V4" display="https://www.cmegroup.com/markets/energy/natural-gas/natural-gas.quotes.options.html - optionProductId=191&amp;expiration=191-V4" xr:uid="{7CF38CB5-267A-447C-B499-83F98715F876}"/>
    <hyperlink ref="B59" r:id="rId29" location="optionProductId=191&amp;expiration=191-X4" display="https://www.cmegroup.com/markets/energy/natural-gas/natural-gas.quotes.options.html - optionProductId=191&amp;expiration=191-X4" xr:uid="{B638FA4E-41FB-4D08-B8B8-C5B19815990E}"/>
    <hyperlink ref="B61" r:id="rId30" location="optionProductId=191&amp;expiration=191-Z4" display="https://www.cmegroup.com/markets/energy/natural-gas/natural-gas.quotes.options.html - optionProductId=191&amp;expiration=191-Z4" xr:uid="{00DFB2F5-41E4-460C-8A9E-D3BF98433234}"/>
    <hyperlink ref="B63" r:id="rId31" location="optionProductId=191&amp;expiration=191-F5" display="https://www.cmegroup.com/markets/energy/natural-gas/natural-gas.quotes.options.html - optionProductId=191&amp;expiration=191-F5" xr:uid="{3C1CC19D-D8E2-43EE-9F9B-C6DEB4703B8F}"/>
    <hyperlink ref="B65" r:id="rId32" location="optionProductId=191&amp;expiration=191-G5" display="https://www.cmegroup.com/markets/energy/natural-gas/natural-gas.quotes.options.html - optionProductId=191&amp;expiration=191-G5" xr:uid="{F0FD492E-1FD8-41B0-A7AD-86F36EC8892A}"/>
    <hyperlink ref="B67" r:id="rId33" location="optionProductId=191&amp;expiration=191-H5" display="https://www.cmegroup.com/markets/energy/natural-gas/natural-gas.quotes.options.html - optionProductId=191&amp;expiration=191-H5" xr:uid="{EAFF2620-BF14-4F30-9361-A726ACA0ECF5}"/>
    <hyperlink ref="B69" r:id="rId34" location="optionProductId=191&amp;expiration=191-J5" display="https://www.cmegroup.com/markets/energy/natural-gas/natural-gas.quotes.options.html - optionProductId=191&amp;expiration=191-J5" xr:uid="{102C609D-C4B9-4956-87E2-260A485A41DE}"/>
    <hyperlink ref="B71" r:id="rId35" location="optionProductId=191&amp;expiration=191-K5" display="https://www.cmegroup.com/markets/energy/natural-gas/natural-gas.quotes.options.html - optionProductId=191&amp;expiration=191-K5" xr:uid="{343D38D2-8381-48E6-A2C5-C806603A65A4}"/>
    <hyperlink ref="B73" r:id="rId36" location="optionProductId=191&amp;expiration=191-M5" display="https://www.cmegroup.com/markets/energy/natural-gas/natural-gas.quotes.options.html - optionProductId=191&amp;expiration=191-M5" xr:uid="{BDC29837-3F50-4A73-A30F-694888378C90}"/>
    <hyperlink ref="B75" r:id="rId37" location="optionProductId=191&amp;expiration=191-25" display="https://www.cmegroup.com/markets/energy/natural-gas/natural-gas.quotes.options.html - optionProductId=191&amp;expiration=191-25" xr:uid="{9581C8D3-F020-4F67-A0A4-AA9BA44A8CA8}"/>
    <hyperlink ref="B77" r:id="rId38" location="optionProductId=191&amp;expiration=191-25" display="https://www.cmegroup.com/markets/energy/natural-gas/natural-gas.quotes.options.html - optionProductId=191&amp;expiration=191-25" xr:uid="{66AAF79A-7BF4-4341-8551-1D24B1E8F4FD}"/>
    <hyperlink ref="B79" r:id="rId39" location="optionProductId=191&amp;expiration=191-25" display="https://www.cmegroup.com/markets/energy/natural-gas/natural-gas.quotes.options.html - optionProductId=191&amp;expiration=191-25" xr:uid="{9EFD4153-A04B-4812-9C2B-202D2E91C9ED}"/>
    <hyperlink ref="B81" r:id="rId40" location="optionProductId=191&amp;expiration=191-25" display="https://www.cmegroup.com/markets/energy/natural-gas/natural-gas.quotes.options.html - optionProductId=191&amp;expiration=191-25" xr:uid="{64C62ECF-8E08-4550-82BB-8D288FC7CBAC}"/>
    <hyperlink ref="B83" r:id="rId41" location="optionProductId=191&amp;expiration=191-25" display="https://www.cmegroup.com/markets/energy/natural-gas/natural-gas.quotes.options.html - optionProductId=191&amp;expiration=191-25" xr:uid="{7AA0B87D-EA67-40CD-A3F0-6E0839862D53}"/>
    <hyperlink ref="B85" r:id="rId42" location="optionProductId=191&amp;expiration=191-25" display="https://www.cmegroup.com/markets/energy/natural-gas/natural-gas.quotes.options.html - optionProductId=191&amp;expiration=191-25" xr:uid="{35EC6BA9-2D33-4A64-A6CB-8FCA14E229F0}"/>
    <hyperlink ref="B87" r:id="rId43" location="optionProductId=191&amp;expiration=191-26" display="https://www.cmegroup.com/markets/energy/natural-gas/natural-gas.quotes.options.html - optionProductId=191&amp;expiration=191-26" xr:uid="{72BD2B8B-CD57-4966-BEA3-8B03894729CF}"/>
    <hyperlink ref="B89" r:id="rId44" location="optionProductId=191&amp;expiration=191-26" display="https://www.cmegroup.com/markets/energy/natural-gas/natural-gas.quotes.options.html - optionProductId=191&amp;expiration=191-26" xr:uid="{71AAC960-518B-472B-8B10-EF48EA3A00A4}"/>
    <hyperlink ref="B91" r:id="rId45" location="optionProductId=191&amp;expiration=191-26" display="https://www.cmegroup.com/markets/energy/natural-gas/natural-gas.quotes.options.html - optionProductId=191&amp;expiration=191-26" xr:uid="{0B842C25-5453-4623-8D5E-B4B1E63A458F}"/>
    <hyperlink ref="B93" r:id="rId46" location="optionProductId=191&amp;expiration=191-26" display="https://www.cmegroup.com/markets/energy/natural-gas/natural-gas.quotes.options.html - optionProductId=191&amp;expiration=191-26" xr:uid="{B2AB7B81-2B33-446A-9593-AE8E62B231F5}"/>
    <hyperlink ref="B95" r:id="rId47" location="optionProductId=191&amp;expiration=191-26" display="https://www.cmegroup.com/markets/energy/natural-gas/natural-gas.quotes.options.html - optionProductId=191&amp;expiration=191-26" xr:uid="{8E7933AD-AC95-4E3B-BC97-32EA5D6B5A2E}"/>
    <hyperlink ref="B97" r:id="rId48" location="optionProductId=191&amp;expiration=191-26" display="https://www.cmegroup.com/markets/energy/natural-gas/natural-gas.quotes.options.html - optionProductId=191&amp;expiration=191-26" xr:uid="{47B821FA-B849-49E4-A7B4-BF8755BDDA3F}"/>
    <hyperlink ref="B99" r:id="rId49" location="optionProductId=191&amp;expiration=191-26" display="https://www.cmegroup.com/markets/energy/natural-gas/natural-gas.quotes.options.html - optionProductId=191&amp;expiration=191-26" xr:uid="{3C9B057F-E503-4924-A102-892F12792188}"/>
    <hyperlink ref="B101" r:id="rId50" location="optionProductId=191&amp;expiration=191-26" display="https://www.cmegroup.com/markets/energy/natural-gas/natural-gas.quotes.options.html - optionProductId=191&amp;expiration=191-26" xr:uid="{4F7C932A-EC1C-4ECB-9285-ACC1FB567355}"/>
    <hyperlink ref="B103" r:id="rId51" location="optionProductId=191&amp;expiration=191-26" display="https://www.cmegroup.com/markets/energy/natural-gas/natural-gas.quotes.options.html - optionProductId=191&amp;expiration=191-26" xr:uid="{6461A7F6-D49E-40D4-B33E-4DBDF37C3D9D}"/>
    <hyperlink ref="B105" r:id="rId52" location="optionProductId=191&amp;expiration=191-26" display="https://www.cmegroup.com/markets/energy/natural-gas/natural-gas.quotes.options.html - optionProductId=191&amp;expiration=191-26" xr:uid="{BB919769-7140-4CB0-ABFD-F6E572495487}"/>
    <hyperlink ref="B107" r:id="rId53" location="optionProductId=191&amp;expiration=191-26" display="https://www.cmegroup.com/markets/energy/natural-gas/natural-gas.quotes.options.html - optionProductId=191&amp;expiration=191-26" xr:uid="{7FAA010E-4238-4597-97BF-D26FDB4E435A}"/>
    <hyperlink ref="B109" r:id="rId54" location="optionProductId=191&amp;expiration=191-26" display="https://www.cmegroup.com/markets/energy/natural-gas/natural-gas.quotes.options.html - optionProductId=191&amp;expiration=191-26" xr:uid="{12BD64AE-BD6A-48FF-AC15-D47245A67728}"/>
    <hyperlink ref="B111" r:id="rId55" location="optionProductId=191&amp;expiration=191-27" display="https://www.cmegroup.com/markets/energy/natural-gas/natural-gas.quotes.options.html - optionProductId=191&amp;expiration=191-27" xr:uid="{6931591D-A8B9-43E8-9EB9-C1287CA148DF}"/>
    <hyperlink ref="B113" r:id="rId56" location="optionProductId=191&amp;expiration=191-27" display="https://www.cmegroup.com/markets/energy/natural-gas/natural-gas.quotes.options.html - optionProductId=191&amp;expiration=191-27" xr:uid="{AF9ACD94-CC6C-4C48-B7C8-A0577020145D}"/>
    <hyperlink ref="B115" r:id="rId57" location="optionProductId=191&amp;expiration=191-27" display="https://www.cmegroup.com/markets/energy/natural-gas/natural-gas.quotes.options.html - optionProductId=191&amp;expiration=191-27" xr:uid="{2BC52C9F-50B6-4DB1-89A3-A5F545BC90C0}"/>
    <hyperlink ref="B117" r:id="rId58" location="optionProductId=191&amp;expiration=191-27" display="https://www.cmegroup.com/markets/energy/natural-gas/natural-gas.quotes.options.html - optionProductId=191&amp;expiration=191-27" xr:uid="{91BB3070-7D38-4CDC-A7F1-3AEDFBA49DCB}"/>
    <hyperlink ref="B119" r:id="rId59" location="optionProductId=191&amp;expiration=191-27" display="https://www.cmegroup.com/markets/energy/natural-gas/natural-gas.quotes.options.html - optionProductId=191&amp;expiration=191-27" xr:uid="{78FBAC7B-B4A8-40F3-94B6-8183959629D2}"/>
    <hyperlink ref="B121" r:id="rId60" location="optionProductId=191&amp;expiration=191-27" display="https://www.cmegroup.com/markets/energy/natural-gas/natural-gas.quotes.options.html - optionProductId=191&amp;expiration=191-27" xr:uid="{07B12F23-65D2-4441-9EB4-6C2DF4C3C4A9}"/>
    <hyperlink ref="B123" r:id="rId61" location="optionProductId=191&amp;expiration=191-27" display="https://www.cmegroup.com/markets/energy/natural-gas/natural-gas.quotes.options.html - optionProductId=191&amp;expiration=191-27" xr:uid="{D50A4FA3-3B7C-444D-BB55-5AF285EE7EB7}"/>
    <hyperlink ref="B125" r:id="rId62" location="optionProductId=191&amp;expiration=191-27" display="https://www.cmegroup.com/markets/energy/natural-gas/natural-gas.quotes.options.html - optionProductId=191&amp;expiration=191-27" xr:uid="{9170FE4A-4AFA-4691-B35C-F20D5F0A69DF}"/>
    <hyperlink ref="B127" r:id="rId63" location="optionProductId=191&amp;expiration=191-27" display="https://www.cmegroup.com/markets/energy/natural-gas/natural-gas.quotes.options.html - optionProductId=191&amp;expiration=191-27" xr:uid="{982C9CB3-5625-4B4E-86F6-0FA3AEE514CC}"/>
    <hyperlink ref="B129" r:id="rId64" location="optionProductId=191&amp;expiration=191-27" display="https://www.cmegroup.com/markets/energy/natural-gas/natural-gas.quotes.options.html - optionProductId=191&amp;expiration=191-27" xr:uid="{7BE718DA-BE01-4917-ADB2-1B4606472546}"/>
    <hyperlink ref="B131" r:id="rId65" location="optionProductId=191&amp;expiration=191-27" display="https://www.cmegroup.com/markets/energy/natural-gas/natural-gas.quotes.options.html - optionProductId=191&amp;expiration=191-27" xr:uid="{0A9493CE-73FD-4202-BD3E-75A028E891B4}"/>
    <hyperlink ref="B133" r:id="rId66" location="optionProductId=191&amp;expiration=191-27" display="https://www.cmegroup.com/markets/energy/natural-gas/natural-gas.quotes.options.html - optionProductId=191&amp;expiration=191-27" xr:uid="{83C7E661-500F-499C-9819-3C382C468EBE}"/>
    <hyperlink ref="B135" r:id="rId67" location="optionProductId=191&amp;expiration=191-28" display="https://www.cmegroup.com/markets/energy/natural-gas/natural-gas.quotes.options.html - optionProductId=191&amp;expiration=191-28" xr:uid="{663C5EBF-BDBE-4E4F-B78C-C322F978B0F4}"/>
    <hyperlink ref="B137" r:id="rId68" location="optionProductId=191&amp;expiration=191-28" display="https://www.cmegroup.com/markets/energy/natural-gas/natural-gas.quotes.options.html - optionProductId=191&amp;expiration=191-28" xr:uid="{A31DC5D2-1C8F-4054-81E2-A6E0FE37CCBE}"/>
    <hyperlink ref="B139" r:id="rId69" location="optionProductId=191&amp;expiration=191-28" display="https://www.cmegroup.com/markets/energy/natural-gas/natural-gas.quotes.options.html - optionProductId=191&amp;expiration=191-28" xr:uid="{4897ED70-DA09-43B4-BAA3-12CC1F5722BF}"/>
    <hyperlink ref="B141" r:id="rId70" location="optionProductId=191&amp;expiration=191-28" display="https://www.cmegroup.com/markets/energy/natural-gas/natural-gas.quotes.options.html - optionProductId=191&amp;expiration=191-28" xr:uid="{924588C0-AD1C-4DAF-8EC8-B1D46AF1ED93}"/>
    <hyperlink ref="B143" r:id="rId71" location="optionProductId=191&amp;expiration=191-28" display="https://www.cmegroup.com/markets/energy/natural-gas/natural-gas.quotes.options.html - optionProductId=191&amp;expiration=191-28" xr:uid="{C819CAB5-907B-4398-BD79-909CF04BF926}"/>
    <hyperlink ref="B145" r:id="rId72" location="optionProductId=191&amp;expiration=191-28" display="https://www.cmegroup.com/markets/energy/natural-gas/natural-gas.quotes.options.html - optionProductId=191&amp;expiration=191-28" xr:uid="{4FEE380E-F8D4-4E8D-9BD2-5E556DB8B46A}"/>
    <hyperlink ref="B147" r:id="rId73" location="optionProductId=191&amp;expiration=191-28" display="https://www.cmegroup.com/markets/energy/natural-gas/natural-gas.quotes.options.html - optionProductId=191&amp;expiration=191-28" xr:uid="{CC372AA3-9AAA-441E-B71B-88F353362A63}"/>
    <hyperlink ref="B149" r:id="rId74" location="optionProductId=191&amp;expiration=191-28" display="https://www.cmegroup.com/markets/energy/natural-gas/natural-gas.quotes.options.html - optionProductId=191&amp;expiration=191-28" xr:uid="{877135DD-FCE5-4B46-86F7-EB057733CE0B}"/>
    <hyperlink ref="B151" r:id="rId75" location="optionProductId=191&amp;expiration=191-28" display="https://www.cmegroup.com/markets/energy/natural-gas/natural-gas.quotes.options.html - optionProductId=191&amp;expiration=191-28" xr:uid="{CA161419-D5A6-4B76-AC07-7CC4BFFE0FE2}"/>
    <hyperlink ref="B153" r:id="rId76" location="optionProductId=191&amp;expiration=191-28" display="https://www.cmegroup.com/markets/energy/natural-gas/natural-gas.quotes.options.html - optionProductId=191&amp;expiration=191-28" xr:uid="{43B66066-CA00-4492-87EC-9AB4E0174C57}"/>
    <hyperlink ref="B155" r:id="rId77" location="optionProductId=191&amp;expiration=191-28" display="https://www.cmegroup.com/markets/energy/natural-gas/natural-gas.quotes.options.html - optionProductId=191&amp;expiration=191-28" xr:uid="{D0C015BC-D4AC-4CD8-B598-423D873C2CCE}"/>
    <hyperlink ref="B157" r:id="rId78" location="optionProductId=191&amp;expiration=191-28" display="https://www.cmegroup.com/markets/energy/natural-gas/natural-gas.quotes.options.html - optionProductId=191&amp;expiration=191-28" xr:uid="{3D9BA1DE-43B4-4E98-AA17-EF792535D949}"/>
    <hyperlink ref="B159" r:id="rId79" location="optionProductId=191&amp;expiration=191-29" display="https://www.cmegroup.com/markets/energy/natural-gas/natural-gas.quotes.options.html - optionProductId=191&amp;expiration=191-29" xr:uid="{479EF84E-8069-4D57-95D7-A8C398916CB1}"/>
    <hyperlink ref="B161" r:id="rId80" location="optionProductId=191&amp;expiration=191-29" display="https://www.cmegroup.com/markets/energy/natural-gas/natural-gas.quotes.options.html - optionProductId=191&amp;expiration=191-29" xr:uid="{682C0012-2946-4101-AA2C-499857856E17}"/>
    <hyperlink ref="B163" r:id="rId81" location="optionProductId=191&amp;expiration=191-29" display="https://www.cmegroup.com/markets/energy/natural-gas/natural-gas.quotes.options.html - optionProductId=191&amp;expiration=191-29" xr:uid="{4EC1476C-4E8A-497A-8415-BC6742702C61}"/>
    <hyperlink ref="B165" r:id="rId82" location="optionProductId=191&amp;expiration=191-29" display="https://www.cmegroup.com/markets/energy/natural-gas/natural-gas.quotes.options.html - optionProductId=191&amp;expiration=191-29" xr:uid="{1A0C78B2-BA53-4307-BEB4-37F867CDB37D}"/>
    <hyperlink ref="B167" r:id="rId83" location="optionProductId=191&amp;expiration=191-29" display="https://www.cmegroup.com/markets/energy/natural-gas/natural-gas.quotes.options.html - optionProductId=191&amp;expiration=191-29" xr:uid="{5502156E-2C7A-4C57-ACFB-75A3ADBEBC13}"/>
    <hyperlink ref="B169" r:id="rId84" location="optionProductId=191&amp;expiration=191-29" display="https://www.cmegroup.com/markets/energy/natural-gas/natural-gas.quotes.options.html - optionProductId=191&amp;expiration=191-29" xr:uid="{6554146D-C9C3-4707-A573-7BFC12D1FA35}"/>
    <hyperlink ref="B171" r:id="rId85" location="optionProductId=191&amp;expiration=191-29" display="https://www.cmegroup.com/markets/energy/natural-gas/natural-gas.quotes.options.html - optionProductId=191&amp;expiration=191-29" xr:uid="{9B627AEA-A1F9-4B32-BD21-F908027DB662}"/>
    <hyperlink ref="B173" r:id="rId86" location="optionProductId=191&amp;expiration=191-29" display="https://www.cmegroup.com/markets/energy/natural-gas/natural-gas.quotes.options.html - optionProductId=191&amp;expiration=191-29" xr:uid="{01397CAF-625A-4AAD-9A99-9A93B5582130}"/>
    <hyperlink ref="B175" r:id="rId87" location="optionProductId=191&amp;expiration=191-29" display="https://www.cmegroup.com/markets/energy/natural-gas/natural-gas.quotes.options.html - optionProductId=191&amp;expiration=191-29" xr:uid="{B6C56BE1-6511-4902-924D-72D049600840}"/>
    <hyperlink ref="B177" r:id="rId88" location="optionProductId=191&amp;expiration=191-29" display="https://www.cmegroup.com/markets/energy/natural-gas/natural-gas.quotes.options.html - optionProductId=191&amp;expiration=191-29" xr:uid="{CF016496-60A0-4AD8-A64B-DE987C69178E}"/>
    <hyperlink ref="B179" r:id="rId89" location="optionProductId=191&amp;expiration=191-29" display="https://www.cmegroup.com/markets/energy/natural-gas/natural-gas.quotes.options.html - optionProductId=191&amp;expiration=191-29" xr:uid="{8F1394E5-BC0D-40F9-AE71-9EFC46FCFC4B}"/>
    <hyperlink ref="B181" r:id="rId90" location="optionProductId=191&amp;expiration=191-29" display="https://www.cmegroup.com/markets/energy/natural-gas/natural-gas.quotes.options.html - optionProductId=191&amp;expiration=191-29" xr:uid="{E37101A3-253F-4551-846D-48CA58C57079}"/>
    <hyperlink ref="B183" r:id="rId91" location="optionProductId=191&amp;expiration=191-30" display="https://www.cmegroup.com/markets/energy/natural-gas/natural-gas.quotes.options.html - optionProductId=191&amp;expiration=191-30" xr:uid="{698B6F22-748E-4FEB-910B-5CF9FE17CA0B}"/>
    <hyperlink ref="B185" r:id="rId92" location="optionProductId=191&amp;expiration=191-30" display="https://www.cmegroup.com/markets/energy/natural-gas/natural-gas.quotes.options.html - optionProductId=191&amp;expiration=191-30" xr:uid="{316B0D81-D6AD-44D7-B1FE-0664F5407D2B}"/>
    <hyperlink ref="B187" r:id="rId93" location="optionProductId=191&amp;expiration=191-30" display="https://www.cmegroup.com/markets/energy/natural-gas/natural-gas.quotes.options.html - optionProductId=191&amp;expiration=191-30" xr:uid="{CE060A01-5DD1-4920-8960-C6199A90DDD8}"/>
    <hyperlink ref="B189" r:id="rId94" location="optionProductId=191&amp;expiration=191-30" display="https://www.cmegroup.com/markets/energy/natural-gas/natural-gas.quotes.options.html - optionProductId=191&amp;expiration=191-30" xr:uid="{DA759265-96AF-4623-81AE-EB27BAA47617}"/>
    <hyperlink ref="B191" r:id="rId95" location="optionProductId=191&amp;expiration=191-30" display="https://www.cmegroup.com/markets/energy/natural-gas/natural-gas.quotes.options.html - optionProductId=191&amp;expiration=191-30" xr:uid="{50829978-405B-461D-9A1C-616F697C9BB7}"/>
    <hyperlink ref="B193" r:id="rId96" location="optionProductId=191&amp;expiration=191-30" display="https://www.cmegroup.com/markets/energy/natural-gas/natural-gas.quotes.options.html - optionProductId=191&amp;expiration=191-30" xr:uid="{6C9F0660-557B-4DC7-A460-8D44C8D6E936}"/>
    <hyperlink ref="B195" r:id="rId97" location="optionProductId=191&amp;expiration=191-30" display="https://www.cmegroup.com/markets/energy/natural-gas/natural-gas.quotes.options.html - optionProductId=191&amp;expiration=191-30" xr:uid="{2B53FC26-F71C-4FCB-A813-C22E87ED02AD}"/>
    <hyperlink ref="B197" r:id="rId98" location="optionProductId=191&amp;expiration=191-30" display="https://www.cmegroup.com/markets/energy/natural-gas/natural-gas.quotes.options.html - optionProductId=191&amp;expiration=191-30" xr:uid="{5C07D6DE-731D-4876-B396-ABDF763F44BA}"/>
    <hyperlink ref="B199" r:id="rId99" location="optionProductId=191&amp;expiration=191-30" display="https://www.cmegroup.com/markets/energy/natural-gas/natural-gas.quotes.options.html - optionProductId=191&amp;expiration=191-30" xr:uid="{1495E665-977C-4189-A0F2-DA9BF9131C58}"/>
    <hyperlink ref="B201" r:id="rId100" location="optionProductId=191&amp;expiration=191-30" display="https://www.cmegroup.com/markets/energy/natural-gas/natural-gas.quotes.options.html - optionProductId=191&amp;expiration=191-30" xr:uid="{81C52346-E58D-4F53-8722-4C4BA5FEB31B}"/>
    <hyperlink ref="B203" r:id="rId101" location="optionProductId=191&amp;expiration=191-30" display="https://www.cmegroup.com/markets/energy/natural-gas/natural-gas.quotes.options.html - optionProductId=191&amp;expiration=191-30" xr:uid="{C1BC708C-9AB5-4B38-8AB1-7D815033B499}"/>
    <hyperlink ref="B205" r:id="rId102" location="optionProductId=191&amp;expiration=191-30" display="https://www.cmegroup.com/markets/energy/natural-gas/natural-gas.quotes.options.html - optionProductId=191&amp;expiration=191-30" xr:uid="{5099C491-0F02-4423-8F04-C16652D3765C}"/>
    <hyperlink ref="B207" r:id="rId103" location="optionProductId=191&amp;expiration=191-31" display="https://www.cmegroup.com/markets/energy/natural-gas/natural-gas.quotes.options.html - optionProductId=191&amp;expiration=191-31" xr:uid="{6D3D6CCF-EE7A-4875-A42D-874DE39E849E}"/>
    <hyperlink ref="B209" r:id="rId104" location="optionProductId=191&amp;expiration=191-31" display="https://www.cmegroup.com/markets/energy/natural-gas/natural-gas.quotes.options.html - optionProductId=191&amp;expiration=191-31" xr:uid="{81DABC16-88C1-4FFE-A089-DA89C3508FDD}"/>
    <hyperlink ref="B211" r:id="rId105" location="optionProductId=191&amp;expiration=191-31" display="https://www.cmegroup.com/markets/energy/natural-gas/natural-gas.quotes.options.html - optionProductId=191&amp;expiration=191-31" xr:uid="{5FA4566C-D645-4E9D-AE6F-E2204EBA09B8}"/>
    <hyperlink ref="B213" r:id="rId106" location="optionProductId=191&amp;expiration=191-31" display="https://www.cmegroup.com/markets/energy/natural-gas/natural-gas.quotes.options.html - optionProductId=191&amp;expiration=191-31" xr:uid="{087CE380-C506-4918-8278-C2045C703097}"/>
    <hyperlink ref="B215" r:id="rId107" location="optionProductId=191&amp;expiration=191-31" display="https://www.cmegroup.com/markets/energy/natural-gas/natural-gas.quotes.options.html - optionProductId=191&amp;expiration=191-31" xr:uid="{00EC73CC-BCB5-4274-8F53-A7AD452C37B4}"/>
    <hyperlink ref="B217" r:id="rId108" location="optionProductId=191&amp;expiration=191-31" display="https://www.cmegroup.com/markets/energy/natural-gas/natural-gas.quotes.options.html - optionProductId=191&amp;expiration=191-31" xr:uid="{F9C51336-FF7D-4BF1-BCCD-DE897BA8F529}"/>
    <hyperlink ref="B219" r:id="rId109" location="optionProductId=191&amp;expiration=191-31" display="https://www.cmegroup.com/markets/energy/natural-gas/natural-gas.quotes.options.html - optionProductId=191&amp;expiration=191-31" xr:uid="{E6E1599F-5EB7-4F27-BB36-1159DAFC31E5}"/>
    <hyperlink ref="B221" r:id="rId110" location="optionProductId=191&amp;expiration=191-31" display="https://www.cmegroup.com/markets/energy/natural-gas/natural-gas.quotes.options.html - optionProductId=191&amp;expiration=191-31" xr:uid="{1592672F-E15E-4E73-A4C2-1D5C64FF78D1}"/>
    <hyperlink ref="B223" r:id="rId111" location="optionProductId=191&amp;expiration=191-31" display="https://www.cmegroup.com/markets/energy/natural-gas/natural-gas.quotes.options.html - optionProductId=191&amp;expiration=191-31" xr:uid="{D55DDF57-5219-47E9-8DD7-3A6935464933}"/>
    <hyperlink ref="B225" r:id="rId112" location="optionProductId=191&amp;expiration=191-31" display="https://www.cmegroup.com/markets/energy/natural-gas/natural-gas.quotes.options.html - optionProductId=191&amp;expiration=191-31" xr:uid="{09E94A5B-8F4E-424D-8981-E0CB177EAF4C}"/>
    <hyperlink ref="B227" r:id="rId113" location="optionProductId=191&amp;expiration=191-31" display="https://www.cmegroup.com/markets/energy/natural-gas/natural-gas.quotes.options.html - optionProductId=191&amp;expiration=191-31" xr:uid="{4507E208-E78F-41DE-B311-0FA4664F93D0}"/>
    <hyperlink ref="B229" r:id="rId114" location="optionProductId=191&amp;expiration=191-31" display="https://www.cmegroup.com/markets/energy/natural-gas/natural-gas.quotes.options.html - optionProductId=191&amp;expiration=191-31" xr:uid="{AC32D6F8-ADD9-4A60-9BD6-56970BC4B4EA}"/>
    <hyperlink ref="B231" r:id="rId115" location="optionProductId=191&amp;expiration=191-32" display="https://www.cmegroup.com/markets/energy/natural-gas/natural-gas.quotes.options.html - optionProductId=191&amp;expiration=191-32" xr:uid="{35C0CD47-9FED-4DDB-9DBA-C9491DBC5A62}"/>
    <hyperlink ref="B233" r:id="rId116" location="optionProductId=191&amp;expiration=191-32" display="https://www.cmegroup.com/markets/energy/natural-gas/natural-gas.quotes.options.html - optionProductId=191&amp;expiration=191-32" xr:uid="{0079DC88-6C8E-4A02-9333-EA218835FEE3}"/>
    <hyperlink ref="B235" r:id="rId117" location="optionProductId=191&amp;expiration=191-32" display="https://www.cmegroup.com/markets/energy/natural-gas/natural-gas.quotes.options.html - optionProductId=191&amp;expiration=191-32" xr:uid="{8D602B40-8912-41CE-9AF2-A8C6C5517EA3}"/>
    <hyperlink ref="B237" r:id="rId118" location="optionProductId=191&amp;expiration=191-32" display="https://www.cmegroup.com/markets/energy/natural-gas/natural-gas.quotes.options.html - optionProductId=191&amp;expiration=191-32" xr:uid="{72157E6D-89EE-4441-9BC1-6615E5C2DF34}"/>
    <hyperlink ref="B239" r:id="rId119" location="optionProductId=191&amp;expiration=191-32" display="https://www.cmegroup.com/markets/energy/natural-gas/natural-gas.quotes.options.html - optionProductId=191&amp;expiration=191-32" xr:uid="{2E01CB90-ED86-463F-BBF4-4274A04A8635}"/>
    <hyperlink ref="B241" r:id="rId120" location="optionProductId=191&amp;expiration=191-32" display="https://www.cmegroup.com/markets/energy/natural-gas/natural-gas.quotes.options.html - optionProductId=191&amp;expiration=191-32" xr:uid="{D24894FB-5AAA-414D-9131-699447CD6295}"/>
    <hyperlink ref="B243" r:id="rId121" location="optionProductId=191&amp;expiration=191-32" display="https://www.cmegroup.com/markets/energy/natural-gas/natural-gas.quotes.options.html - optionProductId=191&amp;expiration=191-32" xr:uid="{2C01F2A9-0332-4C7E-8A89-FFB64CCDDF57}"/>
    <hyperlink ref="B245" r:id="rId122" location="optionProductId=191&amp;expiration=191-32" display="https://www.cmegroup.com/markets/energy/natural-gas/natural-gas.quotes.options.html - optionProductId=191&amp;expiration=191-32" xr:uid="{7FB0DE5D-D4EE-45F6-863D-089C59E1E946}"/>
    <hyperlink ref="B247" r:id="rId123" location="optionProductId=191&amp;expiration=191-32" display="https://www.cmegroup.com/markets/energy/natural-gas/natural-gas.quotes.options.html - optionProductId=191&amp;expiration=191-32" xr:uid="{7572E258-DCEE-4F2A-97DA-605448195A52}"/>
    <hyperlink ref="B249" r:id="rId124" location="optionProductId=191&amp;expiration=191-32" display="https://www.cmegroup.com/markets/energy/natural-gas/natural-gas.quotes.options.html - optionProductId=191&amp;expiration=191-32" xr:uid="{53CA3022-1744-4075-BBFB-D8E1B2EF26F7}"/>
    <hyperlink ref="B251" r:id="rId125" location="optionProductId=191&amp;expiration=191-32" display="https://www.cmegroup.com/markets/energy/natural-gas/natural-gas.quotes.options.html - optionProductId=191&amp;expiration=191-32" xr:uid="{8EC5CC82-206F-44C7-AF8D-284A8A273827}"/>
    <hyperlink ref="B253" r:id="rId126" location="optionProductId=191&amp;expiration=191-32" display="https://www.cmegroup.com/markets/energy/natural-gas/natural-gas.quotes.options.html - optionProductId=191&amp;expiration=191-32" xr:uid="{290C7273-D262-4DAA-AB8C-53E38636F088}"/>
    <hyperlink ref="B255" r:id="rId127" location="optionProductId=191&amp;expiration=191-33" display="https://www.cmegroup.com/markets/energy/natural-gas/natural-gas.quotes.options.html - optionProductId=191&amp;expiration=191-33" xr:uid="{A1410FFE-3DB5-4C32-BFE9-887EA757F806}"/>
    <hyperlink ref="B257" r:id="rId128" location="optionProductId=191&amp;expiration=191-33" display="https://www.cmegroup.com/markets/energy/natural-gas/natural-gas.quotes.options.html - optionProductId=191&amp;expiration=191-33" xr:uid="{0431AC23-7652-4742-BF01-517427027B07}"/>
    <hyperlink ref="B259" r:id="rId129" location="optionProductId=191&amp;expiration=191-33" display="https://www.cmegroup.com/markets/energy/natural-gas/natural-gas.quotes.options.html - optionProductId=191&amp;expiration=191-33" xr:uid="{0E4AA80D-7C66-441F-B5D3-563F3E6B3EFA}"/>
    <hyperlink ref="B261" r:id="rId130" location="optionProductId=191&amp;expiration=191-33" display="https://www.cmegroup.com/markets/energy/natural-gas/natural-gas.quotes.options.html - optionProductId=191&amp;expiration=191-33" xr:uid="{61B3A549-3106-4597-B569-F22F0456CFFA}"/>
    <hyperlink ref="B263" r:id="rId131" location="optionProductId=191&amp;expiration=191-33" display="https://www.cmegroup.com/markets/energy/natural-gas/natural-gas.quotes.options.html - optionProductId=191&amp;expiration=191-33" xr:uid="{8F115E4B-325A-42F0-987F-C59F4B70BA19}"/>
    <hyperlink ref="B265" r:id="rId132" location="optionProductId=191&amp;expiration=191-33" display="https://www.cmegroup.com/markets/energy/natural-gas/natural-gas.quotes.options.html - optionProductId=191&amp;expiration=191-33" xr:uid="{DE7C8CB6-2D5E-4957-96C6-D0F7F93834D6}"/>
    <hyperlink ref="B267" r:id="rId133" location="optionProductId=191&amp;expiration=191-33" display="https://www.cmegroup.com/markets/energy/natural-gas/natural-gas.quotes.options.html - optionProductId=191&amp;expiration=191-33" xr:uid="{F294E149-4CF4-4869-B2CA-0D2D1999423D}"/>
    <hyperlink ref="B269" r:id="rId134" location="optionProductId=191&amp;expiration=191-33" display="https://www.cmegroup.com/markets/energy/natural-gas/natural-gas.quotes.options.html - optionProductId=191&amp;expiration=191-33" xr:uid="{73801104-C4E6-4D13-AA5D-2BFE2DE19886}"/>
    <hyperlink ref="B271" r:id="rId135" location="optionProductId=191&amp;expiration=191-33" display="https://www.cmegroup.com/markets/energy/natural-gas/natural-gas.quotes.options.html - optionProductId=191&amp;expiration=191-33" xr:uid="{085949CE-530C-46B1-A928-BA97A13A3CF0}"/>
    <hyperlink ref="B273" r:id="rId136" location="optionProductId=191&amp;expiration=191-33" display="https://www.cmegroup.com/markets/energy/natural-gas/natural-gas.quotes.options.html - optionProductId=191&amp;expiration=191-33" xr:uid="{E1C92BE8-23DE-4D1C-9979-FFC459BA14B7}"/>
    <hyperlink ref="B275" r:id="rId137" location="optionProductId=191&amp;expiration=191-33" display="https://www.cmegroup.com/markets/energy/natural-gas/natural-gas.quotes.options.html - optionProductId=191&amp;expiration=191-33" xr:uid="{037086B8-14FA-42D9-B6A7-25B1CDD3DB51}"/>
    <hyperlink ref="B277" r:id="rId138" location="optionProductId=191&amp;expiration=191-33" display="https://www.cmegroup.com/markets/energy/natural-gas/natural-gas.quotes.options.html - optionProductId=191&amp;expiration=191-33" xr:uid="{8A4D3E91-C270-4494-B65B-081CAF09D308}"/>
    <hyperlink ref="B279" r:id="rId139" location="optionProductId=191&amp;expiration=191-34" display="https://www.cmegroup.com/markets/energy/natural-gas/natural-gas.quotes.options.html - optionProductId=191&amp;expiration=191-34" xr:uid="{044F8441-6E84-415F-8EFA-2D62B26FC92F}"/>
    <hyperlink ref="B281" r:id="rId140" location="optionProductId=191&amp;expiration=191-34" display="https://www.cmegroup.com/markets/energy/natural-gas/natural-gas.quotes.options.html - optionProductId=191&amp;expiration=191-34" xr:uid="{F93D5B27-0016-45ED-82BC-5CE0B1A1BED4}"/>
    <hyperlink ref="B283" r:id="rId141" location="optionProductId=191&amp;expiration=191-34" display="https://www.cmegroup.com/markets/energy/natural-gas/natural-gas.quotes.options.html - optionProductId=191&amp;expiration=191-34" xr:uid="{EBE4FADD-8AFF-4A05-BD07-686D322F81AB}"/>
    <hyperlink ref="B285" r:id="rId142" location="optionProductId=191&amp;expiration=191-34" display="https://www.cmegroup.com/markets/energy/natural-gas/natural-gas.quotes.options.html - optionProductId=191&amp;expiration=191-34" xr:uid="{2080267B-7057-4025-944B-F734B9941A2A}"/>
    <hyperlink ref="B287" r:id="rId143" location="optionProductId=191&amp;expiration=191-34" display="https://www.cmegroup.com/markets/energy/natural-gas/natural-gas.quotes.options.html - optionProductId=191&amp;expiration=191-34" xr:uid="{E0C06964-B49F-4EE7-A06C-A10A2090AAEE}"/>
    <hyperlink ref="B289" r:id="rId144" location="optionProductId=191&amp;expiration=191-34" display="https://www.cmegroup.com/markets/energy/natural-gas/natural-gas.quotes.options.html - optionProductId=191&amp;expiration=191-34" xr:uid="{3F4E3004-89A0-41E8-921B-0FA7258EAE5A}"/>
    <hyperlink ref="B291" r:id="rId145" location="optionProductId=191&amp;expiration=191-34" display="https://www.cmegroup.com/markets/energy/natural-gas/natural-gas.quotes.options.html - optionProductId=191&amp;expiration=191-34" xr:uid="{D302C67A-1D39-4349-AF6F-BF255E3AE373}"/>
    <hyperlink ref="B293" r:id="rId146" location="optionProductId=191&amp;expiration=191-34" display="https://www.cmegroup.com/markets/energy/natural-gas/natural-gas.quotes.options.html - optionProductId=191&amp;expiration=191-34" xr:uid="{BF200EC6-17D7-4397-BB35-AC27B2F7745E}"/>
    <hyperlink ref="B295" r:id="rId147" location="optionProductId=191&amp;expiration=191-34" display="https://www.cmegroup.com/markets/energy/natural-gas/natural-gas.quotes.options.html - optionProductId=191&amp;expiration=191-34" xr:uid="{10421D9A-F646-424A-B415-3F7DE18B6846}"/>
    <hyperlink ref="B297" r:id="rId148" location="optionProductId=191&amp;expiration=191-34" display="https://www.cmegroup.com/markets/energy/natural-gas/natural-gas.quotes.options.html - optionProductId=191&amp;expiration=191-34" xr:uid="{95867177-D5A3-4102-A474-F6F4B430A2B1}"/>
    <hyperlink ref="B299" r:id="rId149" location="optionProductId=191&amp;expiration=191-34" display="https://www.cmegroup.com/markets/energy/natural-gas/natural-gas.quotes.options.html - optionProductId=191&amp;expiration=191-34" xr:uid="{D64BF379-E668-4CAF-8020-8197406D4E88}"/>
    <hyperlink ref="B301" r:id="rId150" location="optionProductId=191&amp;expiration=191-34" display="https://www.cmegroup.com/markets/energy/natural-gas/natural-gas.quotes.options.html - optionProductId=191&amp;expiration=191-34" xr:uid="{A9C662FB-70CA-4C79-9762-FC160E478FE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403F4-39E2-4D72-9C38-B67505ACD671}">
  <dimension ref="A1:C6388"/>
  <sheetViews>
    <sheetView topLeftCell="A365" workbookViewId="0">
      <selection activeCell="C372" sqref="C337:C372"/>
    </sheetView>
  </sheetViews>
  <sheetFormatPr defaultRowHeight="14.5"/>
  <cols>
    <col min="1" max="1" width="13.81640625" bestFit="1" customWidth="1"/>
  </cols>
  <sheetData>
    <row r="1" spans="1:3" ht="15.5">
      <c r="A1" s="104" t="s">
        <v>717</v>
      </c>
      <c r="B1" s="109" t="s">
        <v>1065</v>
      </c>
    </row>
    <row r="2" spans="1:3" ht="24">
      <c r="A2" s="108" t="s">
        <v>718</v>
      </c>
      <c r="B2" s="106" t="s">
        <v>719</v>
      </c>
    </row>
    <row r="3" spans="1:3" ht="130.5">
      <c r="A3" s="107" t="s">
        <v>720</v>
      </c>
      <c r="B3" s="105" t="s">
        <v>721</v>
      </c>
      <c r="C3" t="s">
        <v>728</v>
      </c>
    </row>
    <row r="4" spans="1:3">
      <c r="A4" s="103">
        <v>35445</v>
      </c>
      <c r="B4" s="101">
        <v>3.45</v>
      </c>
      <c r="C4" t="str">
        <f>CONCATENATE(MONTH(A4),".",YEAR(A4))</f>
        <v>1.1997</v>
      </c>
    </row>
    <row r="5" spans="1:3">
      <c r="A5" s="103">
        <v>35476</v>
      </c>
      <c r="B5" s="101">
        <v>2.15</v>
      </c>
      <c r="C5" t="str">
        <f t="shared" ref="C5:C68" si="0">CONCATENATE(MONTH(A5),".",YEAR(A5))</f>
        <v>2.1997</v>
      </c>
    </row>
    <row r="6" spans="1:3">
      <c r="A6" s="103">
        <v>35504</v>
      </c>
      <c r="B6" s="101">
        <v>1.89</v>
      </c>
      <c r="C6" t="str">
        <f t="shared" si="0"/>
        <v>3.1997</v>
      </c>
    </row>
    <row r="7" spans="1:3">
      <c r="A7" s="103">
        <v>35535</v>
      </c>
      <c r="B7" s="101">
        <v>2.0299999999999998</v>
      </c>
      <c r="C7" t="str">
        <f t="shared" si="0"/>
        <v>4.1997</v>
      </c>
    </row>
    <row r="8" spans="1:3">
      <c r="A8" s="103">
        <v>35565</v>
      </c>
      <c r="B8" s="101">
        <v>2.25</v>
      </c>
      <c r="C8" t="str">
        <f t="shared" si="0"/>
        <v>5.1997</v>
      </c>
    </row>
    <row r="9" spans="1:3">
      <c r="A9" s="103">
        <v>35596</v>
      </c>
      <c r="B9" s="101">
        <v>2.2000000000000002</v>
      </c>
      <c r="C9" t="str">
        <f t="shared" si="0"/>
        <v>6.1997</v>
      </c>
    </row>
    <row r="10" spans="1:3">
      <c r="A10" s="103">
        <v>35626</v>
      </c>
      <c r="B10" s="101">
        <v>2.19</v>
      </c>
      <c r="C10" t="str">
        <f t="shared" si="0"/>
        <v>7.1997</v>
      </c>
    </row>
    <row r="11" spans="1:3">
      <c r="A11" s="103">
        <v>35657</v>
      </c>
      <c r="B11" s="101">
        <v>2.4900000000000002</v>
      </c>
      <c r="C11" t="str">
        <f t="shared" si="0"/>
        <v>8.1997</v>
      </c>
    </row>
    <row r="12" spans="1:3">
      <c r="A12" s="103">
        <v>35688</v>
      </c>
      <c r="B12" s="101">
        <v>2.88</v>
      </c>
      <c r="C12" t="str">
        <f t="shared" si="0"/>
        <v>9.1997</v>
      </c>
    </row>
    <row r="13" spans="1:3">
      <c r="A13" s="103">
        <v>35718</v>
      </c>
      <c r="B13" s="101">
        <v>3.07</v>
      </c>
      <c r="C13" t="str">
        <f t="shared" si="0"/>
        <v>10.1997</v>
      </c>
    </row>
    <row r="14" spans="1:3">
      <c r="A14" s="103">
        <v>35749</v>
      </c>
      <c r="B14" s="101">
        <v>3.01</v>
      </c>
      <c r="C14" t="str">
        <f t="shared" si="0"/>
        <v>11.1997</v>
      </c>
    </row>
    <row r="15" spans="1:3">
      <c r="A15" s="103">
        <v>35779</v>
      </c>
      <c r="B15" s="101">
        <v>2.35</v>
      </c>
      <c r="C15" t="str">
        <f t="shared" si="0"/>
        <v>12.1997</v>
      </c>
    </row>
    <row r="16" spans="1:3">
      <c r="A16" s="103">
        <v>35810</v>
      </c>
      <c r="B16" s="101">
        <v>2.09</v>
      </c>
      <c r="C16" t="str">
        <f t="shared" si="0"/>
        <v>1.1998</v>
      </c>
    </row>
    <row r="17" spans="1:3">
      <c r="A17" s="103">
        <v>35841</v>
      </c>
      <c r="B17" s="101">
        <v>2.23</v>
      </c>
      <c r="C17" t="str">
        <f t="shared" si="0"/>
        <v>2.1998</v>
      </c>
    </row>
    <row r="18" spans="1:3">
      <c r="A18" s="103">
        <v>35869</v>
      </c>
      <c r="B18" s="101">
        <v>2.2400000000000002</v>
      </c>
      <c r="C18" t="str">
        <f t="shared" si="0"/>
        <v>3.1998</v>
      </c>
    </row>
    <row r="19" spans="1:3">
      <c r="A19" s="103">
        <v>35900</v>
      </c>
      <c r="B19" s="101">
        <v>2.4300000000000002</v>
      </c>
      <c r="C19" t="str">
        <f t="shared" si="0"/>
        <v>4.1998</v>
      </c>
    </row>
    <row r="20" spans="1:3">
      <c r="A20" s="103">
        <v>35930</v>
      </c>
      <c r="B20" s="101">
        <v>2.14</v>
      </c>
      <c r="C20" t="str">
        <f t="shared" si="0"/>
        <v>5.1998</v>
      </c>
    </row>
    <row r="21" spans="1:3">
      <c r="A21" s="103">
        <v>35961</v>
      </c>
      <c r="B21" s="101">
        <v>2.17</v>
      </c>
      <c r="C21" t="str">
        <f t="shared" si="0"/>
        <v>6.1998</v>
      </c>
    </row>
    <row r="22" spans="1:3">
      <c r="A22" s="103">
        <v>35991</v>
      </c>
      <c r="B22" s="101">
        <v>2.17</v>
      </c>
      <c r="C22" t="str">
        <f t="shared" si="0"/>
        <v>7.1998</v>
      </c>
    </row>
    <row r="23" spans="1:3">
      <c r="A23" s="103">
        <v>36022</v>
      </c>
      <c r="B23" s="101">
        <v>1.85</v>
      </c>
      <c r="C23" t="str">
        <f t="shared" si="0"/>
        <v>8.1998</v>
      </c>
    </row>
    <row r="24" spans="1:3">
      <c r="A24" s="103">
        <v>36053</v>
      </c>
      <c r="B24" s="101">
        <v>2.02</v>
      </c>
      <c r="C24" t="str">
        <f t="shared" si="0"/>
        <v>9.1998</v>
      </c>
    </row>
    <row r="25" spans="1:3">
      <c r="A25" s="103">
        <v>36083</v>
      </c>
      <c r="B25" s="101">
        <v>1.91</v>
      </c>
      <c r="C25" t="str">
        <f t="shared" si="0"/>
        <v>10.1998</v>
      </c>
    </row>
    <row r="26" spans="1:3">
      <c r="A26" s="103">
        <v>36114</v>
      </c>
      <c r="B26" s="101">
        <v>2.12</v>
      </c>
      <c r="C26" t="str">
        <f t="shared" si="0"/>
        <v>11.1998</v>
      </c>
    </row>
    <row r="27" spans="1:3">
      <c r="A27" s="103">
        <v>36144</v>
      </c>
      <c r="B27" s="101">
        <v>1.72</v>
      </c>
      <c r="C27" t="str">
        <f t="shared" si="0"/>
        <v>12.1998</v>
      </c>
    </row>
    <row r="28" spans="1:3">
      <c r="A28" s="103">
        <v>36175</v>
      </c>
      <c r="B28" s="101">
        <v>1.85</v>
      </c>
      <c r="C28" t="str">
        <f t="shared" si="0"/>
        <v>1.1999</v>
      </c>
    </row>
    <row r="29" spans="1:3">
      <c r="A29" s="103">
        <v>36206</v>
      </c>
      <c r="B29" s="101">
        <v>1.77</v>
      </c>
      <c r="C29" t="str">
        <f t="shared" si="0"/>
        <v>2.1999</v>
      </c>
    </row>
    <row r="30" spans="1:3">
      <c r="A30" s="103">
        <v>36234</v>
      </c>
      <c r="B30" s="101">
        <v>1.79</v>
      </c>
      <c r="C30" t="str">
        <f t="shared" si="0"/>
        <v>3.1999</v>
      </c>
    </row>
    <row r="31" spans="1:3">
      <c r="A31" s="103">
        <v>36265</v>
      </c>
      <c r="B31" s="101">
        <v>2.15</v>
      </c>
      <c r="C31" t="str">
        <f t="shared" si="0"/>
        <v>4.1999</v>
      </c>
    </row>
    <row r="32" spans="1:3">
      <c r="A32" s="103">
        <v>36295</v>
      </c>
      <c r="B32" s="101">
        <v>2.2599999999999998</v>
      </c>
      <c r="C32" t="str">
        <f t="shared" si="0"/>
        <v>5.1999</v>
      </c>
    </row>
    <row r="33" spans="1:3">
      <c r="A33" s="103">
        <v>36326</v>
      </c>
      <c r="B33" s="101">
        <v>2.2999999999999998</v>
      </c>
      <c r="C33" t="str">
        <f t="shared" si="0"/>
        <v>6.1999</v>
      </c>
    </row>
    <row r="34" spans="1:3">
      <c r="A34" s="103">
        <v>36356</v>
      </c>
      <c r="B34" s="101">
        <v>2.31</v>
      </c>
      <c r="C34" t="str">
        <f t="shared" si="0"/>
        <v>7.1999</v>
      </c>
    </row>
    <row r="35" spans="1:3">
      <c r="A35" s="103">
        <v>36387</v>
      </c>
      <c r="B35" s="101">
        <v>2.8</v>
      </c>
      <c r="C35" t="str">
        <f t="shared" si="0"/>
        <v>8.1999</v>
      </c>
    </row>
    <row r="36" spans="1:3">
      <c r="A36" s="103">
        <v>36418</v>
      </c>
      <c r="B36" s="101">
        <v>2.5499999999999998</v>
      </c>
      <c r="C36" t="str">
        <f t="shared" si="0"/>
        <v>9.1999</v>
      </c>
    </row>
    <row r="37" spans="1:3">
      <c r="A37" s="103">
        <v>36448</v>
      </c>
      <c r="B37" s="101">
        <v>2.73</v>
      </c>
      <c r="C37" t="str">
        <f t="shared" si="0"/>
        <v>10.1999</v>
      </c>
    </row>
    <row r="38" spans="1:3">
      <c r="A38" s="103">
        <v>36479</v>
      </c>
      <c r="B38" s="101">
        <v>2.37</v>
      </c>
      <c r="C38" t="str">
        <f t="shared" si="0"/>
        <v>11.1999</v>
      </c>
    </row>
    <row r="39" spans="1:3">
      <c r="A39" s="103">
        <v>36509</v>
      </c>
      <c r="B39" s="101">
        <v>2.36</v>
      </c>
      <c r="C39" t="str">
        <f t="shared" si="0"/>
        <v>12.1999</v>
      </c>
    </row>
    <row r="40" spans="1:3">
      <c r="A40" s="103">
        <v>36540</v>
      </c>
      <c r="B40" s="101">
        <v>2.42</v>
      </c>
      <c r="C40" t="str">
        <f t="shared" si="0"/>
        <v>1.2000</v>
      </c>
    </row>
    <row r="41" spans="1:3">
      <c r="A41" s="103">
        <v>36571</v>
      </c>
      <c r="B41" s="101">
        <v>2.66</v>
      </c>
      <c r="C41" t="str">
        <f t="shared" si="0"/>
        <v>2.2000</v>
      </c>
    </row>
    <row r="42" spans="1:3">
      <c r="A42" s="103">
        <v>36600</v>
      </c>
      <c r="B42" s="101">
        <v>2.79</v>
      </c>
      <c r="C42" t="str">
        <f t="shared" si="0"/>
        <v>3.2000</v>
      </c>
    </row>
    <row r="43" spans="1:3">
      <c r="A43" s="103">
        <v>36631</v>
      </c>
      <c r="B43" s="101">
        <v>3.04</v>
      </c>
      <c r="C43" t="str">
        <f t="shared" si="0"/>
        <v>4.2000</v>
      </c>
    </row>
    <row r="44" spans="1:3">
      <c r="A44" s="103">
        <v>36661</v>
      </c>
      <c r="B44" s="101">
        <v>3.59</v>
      </c>
      <c r="C44" t="str">
        <f t="shared" si="0"/>
        <v>5.2000</v>
      </c>
    </row>
    <row r="45" spans="1:3">
      <c r="A45" s="103">
        <v>36692</v>
      </c>
      <c r="B45" s="101">
        <v>4.29</v>
      </c>
      <c r="C45" t="str">
        <f t="shared" si="0"/>
        <v>6.2000</v>
      </c>
    </row>
    <row r="46" spans="1:3">
      <c r="A46" s="103">
        <v>36722</v>
      </c>
      <c r="B46" s="101">
        <v>3.99</v>
      </c>
      <c r="C46" t="str">
        <f t="shared" si="0"/>
        <v>7.2000</v>
      </c>
    </row>
    <row r="47" spans="1:3">
      <c r="A47" s="103">
        <v>36753</v>
      </c>
      <c r="B47" s="101">
        <v>4.43</v>
      </c>
      <c r="C47" t="str">
        <f t="shared" si="0"/>
        <v>8.2000</v>
      </c>
    </row>
    <row r="48" spans="1:3">
      <c r="A48" s="103">
        <v>36784</v>
      </c>
      <c r="B48" s="101">
        <v>5.0599999999999996</v>
      </c>
      <c r="C48" t="str">
        <f t="shared" si="0"/>
        <v>9.2000</v>
      </c>
    </row>
    <row r="49" spans="1:3">
      <c r="A49" s="103">
        <v>36814</v>
      </c>
      <c r="B49" s="101">
        <v>5.0199999999999996</v>
      </c>
      <c r="C49" t="str">
        <f t="shared" si="0"/>
        <v>10.2000</v>
      </c>
    </row>
    <row r="50" spans="1:3">
      <c r="A50" s="103">
        <v>36845</v>
      </c>
      <c r="B50" s="101">
        <v>5.52</v>
      </c>
      <c r="C50" t="str">
        <f t="shared" si="0"/>
        <v>11.2000</v>
      </c>
    </row>
    <row r="51" spans="1:3">
      <c r="A51" s="103">
        <v>36875</v>
      </c>
      <c r="B51" s="101">
        <v>8.9</v>
      </c>
      <c r="C51" t="str">
        <f t="shared" si="0"/>
        <v>12.2000</v>
      </c>
    </row>
    <row r="52" spans="1:3">
      <c r="A52" s="103">
        <v>36906</v>
      </c>
      <c r="B52" s="101">
        <v>8.17</v>
      </c>
      <c r="C52" t="str">
        <f t="shared" si="0"/>
        <v>1.2001</v>
      </c>
    </row>
    <row r="53" spans="1:3">
      <c r="A53" s="103">
        <v>36937</v>
      </c>
      <c r="B53" s="101">
        <v>5.61</v>
      </c>
      <c r="C53" t="str">
        <f t="shared" si="0"/>
        <v>2.2001</v>
      </c>
    </row>
    <row r="54" spans="1:3">
      <c r="A54" s="103">
        <v>36965</v>
      </c>
      <c r="B54" s="101">
        <v>5.23</v>
      </c>
      <c r="C54" t="str">
        <f t="shared" si="0"/>
        <v>3.2001</v>
      </c>
    </row>
    <row r="55" spans="1:3">
      <c r="A55" s="103">
        <v>36996</v>
      </c>
      <c r="B55" s="101">
        <v>5.19</v>
      </c>
      <c r="C55" t="str">
        <f t="shared" si="0"/>
        <v>4.2001</v>
      </c>
    </row>
    <row r="56" spans="1:3">
      <c r="A56" s="103">
        <v>37026</v>
      </c>
      <c r="B56" s="101">
        <v>4.1900000000000004</v>
      </c>
      <c r="C56" t="str">
        <f t="shared" si="0"/>
        <v>5.2001</v>
      </c>
    </row>
    <row r="57" spans="1:3">
      <c r="A57" s="103">
        <v>37057</v>
      </c>
      <c r="B57" s="101">
        <v>3.72</v>
      </c>
      <c r="C57" t="str">
        <f t="shared" si="0"/>
        <v>6.2001</v>
      </c>
    </row>
    <row r="58" spans="1:3">
      <c r="A58" s="103">
        <v>37087</v>
      </c>
      <c r="B58" s="101">
        <v>3.11</v>
      </c>
      <c r="C58" t="str">
        <f t="shared" si="0"/>
        <v>7.2001</v>
      </c>
    </row>
    <row r="59" spans="1:3">
      <c r="A59" s="103">
        <v>37118</v>
      </c>
      <c r="B59" s="101">
        <v>2.97</v>
      </c>
      <c r="C59" t="str">
        <f t="shared" si="0"/>
        <v>8.2001</v>
      </c>
    </row>
    <row r="60" spans="1:3">
      <c r="A60" s="103">
        <v>37149</v>
      </c>
      <c r="B60" s="101">
        <v>2.19</v>
      </c>
      <c r="C60" t="str">
        <f t="shared" si="0"/>
        <v>9.2001</v>
      </c>
    </row>
    <row r="61" spans="1:3">
      <c r="A61" s="103">
        <v>37179</v>
      </c>
      <c r="B61" s="101">
        <v>2.46</v>
      </c>
      <c r="C61" t="str">
        <f t="shared" si="0"/>
        <v>10.2001</v>
      </c>
    </row>
    <row r="62" spans="1:3">
      <c r="A62" s="103">
        <v>37210</v>
      </c>
      <c r="B62" s="101">
        <v>2.34</v>
      </c>
      <c r="C62" t="str">
        <f t="shared" si="0"/>
        <v>11.2001</v>
      </c>
    </row>
    <row r="63" spans="1:3">
      <c r="A63" s="103">
        <v>37240</v>
      </c>
      <c r="B63" s="101">
        <v>2.2999999999999998</v>
      </c>
      <c r="C63" t="str">
        <f t="shared" si="0"/>
        <v>12.2001</v>
      </c>
    </row>
    <row r="64" spans="1:3">
      <c r="A64" s="103">
        <v>37271</v>
      </c>
      <c r="B64" s="101">
        <v>2.3199999999999998</v>
      </c>
      <c r="C64" t="str">
        <f t="shared" si="0"/>
        <v>1.2002</v>
      </c>
    </row>
    <row r="65" spans="1:3">
      <c r="A65" s="103">
        <v>37302</v>
      </c>
      <c r="B65" s="101">
        <v>2.3199999999999998</v>
      </c>
      <c r="C65" t="str">
        <f t="shared" si="0"/>
        <v>2.2002</v>
      </c>
    </row>
    <row r="66" spans="1:3">
      <c r="A66" s="103">
        <v>37330</v>
      </c>
      <c r="B66" s="101">
        <v>3.03</v>
      </c>
      <c r="C66" t="str">
        <f t="shared" si="0"/>
        <v>3.2002</v>
      </c>
    </row>
    <row r="67" spans="1:3">
      <c r="A67" s="103">
        <v>37361</v>
      </c>
      <c r="B67" s="101">
        <v>3.43</v>
      </c>
      <c r="C67" t="str">
        <f t="shared" si="0"/>
        <v>4.2002</v>
      </c>
    </row>
    <row r="68" spans="1:3">
      <c r="A68" s="103">
        <v>37391</v>
      </c>
      <c r="B68" s="101">
        <v>3.5</v>
      </c>
      <c r="C68" t="str">
        <f t="shared" si="0"/>
        <v>5.2002</v>
      </c>
    </row>
    <row r="69" spans="1:3">
      <c r="A69" s="103">
        <v>37422</v>
      </c>
      <c r="B69" s="101">
        <v>3.26</v>
      </c>
      <c r="C69" t="str">
        <f t="shared" ref="C69:C132" si="1">CONCATENATE(MONTH(A69),".",YEAR(A69))</f>
        <v>6.2002</v>
      </c>
    </row>
    <row r="70" spans="1:3">
      <c r="A70" s="103">
        <v>37452</v>
      </c>
      <c r="B70" s="101">
        <v>2.99</v>
      </c>
      <c r="C70" t="str">
        <f t="shared" si="1"/>
        <v>7.2002</v>
      </c>
    </row>
    <row r="71" spans="1:3">
      <c r="A71" s="103">
        <v>37483</v>
      </c>
      <c r="B71" s="101">
        <v>3.09</v>
      </c>
      <c r="C71" t="str">
        <f t="shared" si="1"/>
        <v>8.2002</v>
      </c>
    </row>
    <row r="72" spans="1:3">
      <c r="A72" s="103">
        <v>37514</v>
      </c>
      <c r="B72" s="101">
        <v>3.55</v>
      </c>
      <c r="C72" t="str">
        <f t="shared" si="1"/>
        <v>9.2002</v>
      </c>
    </row>
    <row r="73" spans="1:3">
      <c r="A73" s="103">
        <v>37544</v>
      </c>
      <c r="B73" s="101">
        <v>4.13</v>
      </c>
      <c r="C73" t="str">
        <f t="shared" si="1"/>
        <v>10.2002</v>
      </c>
    </row>
    <row r="74" spans="1:3">
      <c r="A74" s="103">
        <v>37575</v>
      </c>
      <c r="B74" s="101">
        <v>4.04</v>
      </c>
      <c r="C74" t="str">
        <f t="shared" si="1"/>
        <v>11.2002</v>
      </c>
    </row>
    <row r="75" spans="1:3">
      <c r="A75" s="103">
        <v>37605</v>
      </c>
      <c r="B75" s="101">
        <v>4.74</v>
      </c>
      <c r="C75" t="str">
        <f t="shared" si="1"/>
        <v>12.2002</v>
      </c>
    </row>
    <row r="76" spans="1:3">
      <c r="A76" s="103">
        <v>37636</v>
      </c>
      <c r="B76" s="101">
        <v>5.43</v>
      </c>
      <c r="C76" t="str">
        <f t="shared" si="1"/>
        <v>1.2003</v>
      </c>
    </row>
    <row r="77" spans="1:3">
      <c r="A77" s="103">
        <v>37667</v>
      </c>
      <c r="B77" s="101">
        <v>7.71</v>
      </c>
      <c r="C77" t="str">
        <f t="shared" si="1"/>
        <v>2.2003</v>
      </c>
    </row>
    <row r="78" spans="1:3">
      <c r="A78" s="103">
        <v>37695</v>
      </c>
      <c r="B78" s="101">
        <v>5.93</v>
      </c>
      <c r="C78" t="str">
        <f t="shared" si="1"/>
        <v>3.2003</v>
      </c>
    </row>
    <row r="79" spans="1:3">
      <c r="A79" s="103">
        <v>37726</v>
      </c>
      <c r="B79" s="101">
        <v>5.26</v>
      </c>
      <c r="C79" t="str">
        <f t="shared" si="1"/>
        <v>4.2003</v>
      </c>
    </row>
    <row r="80" spans="1:3">
      <c r="A80" s="103">
        <v>37756</v>
      </c>
      <c r="B80" s="101">
        <v>5.81</v>
      </c>
      <c r="C80" t="str">
        <f t="shared" si="1"/>
        <v>5.2003</v>
      </c>
    </row>
    <row r="81" spans="1:3">
      <c r="A81" s="103">
        <v>37787</v>
      </c>
      <c r="B81" s="101">
        <v>5.82</v>
      </c>
      <c r="C81" t="str">
        <f t="shared" si="1"/>
        <v>6.2003</v>
      </c>
    </row>
    <row r="82" spans="1:3">
      <c r="A82" s="103">
        <v>37817</v>
      </c>
      <c r="B82" s="101">
        <v>5.03</v>
      </c>
      <c r="C82" t="str">
        <f t="shared" si="1"/>
        <v>7.2003</v>
      </c>
    </row>
    <row r="83" spans="1:3">
      <c r="A83" s="103">
        <v>37848</v>
      </c>
      <c r="B83" s="101">
        <v>4.99</v>
      </c>
      <c r="C83" t="str">
        <f t="shared" si="1"/>
        <v>8.2003</v>
      </c>
    </row>
    <row r="84" spans="1:3">
      <c r="A84" s="103">
        <v>37879</v>
      </c>
      <c r="B84" s="101">
        <v>4.62</v>
      </c>
      <c r="C84" t="str">
        <f t="shared" si="1"/>
        <v>9.2003</v>
      </c>
    </row>
    <row r="85" spans="1:3">
      <c r="A85" s="103">
        <v>37909</v>
      </c>
      <c r="B85" s="101">
        <v>4.63</v>
      </c>
      <c r="C85" t="str">
        <f t="shared" si="1"/>
        <v>10.2003</v>
      </c>
    </row>
    <row r="86" spans="1:3">
      <c r="A86" s="103">
        <v>37940</v>
      </c>
      <c r="B86" s="101">
        <v>4.47</v>
      </c>
      <c r="C86" t="str">
        <f t="shared" si="1"/>
        <v>11.2003</v>
      </c>
    </row>
    <row r="87" spans="1:3">
      <c r="A87" s="103">
        <v>37970</v>
      </c>
      <c r="B87" s="101">
        <v>6.13</v>
      </c>
      <c r="C87" t="str">
        <f t="shared" si="1"/>
        <v>12.2003</v>
      </c>
    </row>
    <row r="88" spans="1:3">
      <c r="A88" s="103">
        <v>38001</v>
      </c>
      <c r="B88" s="101">
        <v>6.14</v>
      </c>
      <c r="C88" t="str">
        <f t="shared" si="1"/>
        <v>1.2004</v>
      </c>
    </row>
    <row r="89" spans="1:3">
      <c r="A89" s="103">
        <v>38032</v>
      </c>
      <c r="B89" s="101">
        <v>5.37</v>
      </c>
      <c r="C89" t="str">
        <f t="shared" si="1"/>
        <v>2.2004</v>
      </c>
    </row>
    <row r="90" spans="1:3">
      <c r="A90" s="103">
        <v>38061</v>
      </c>
      <c r="B90" s="101">
        <v>5.39</v>
      </c>
      <c r="C90" t="str">
        <f t="shared" si="1"/>
        <v>3.2004</v>
      </c>
    </row>
    <row r="91" spans="1:3">
      <c r="A91" s="103">
        <v>38092</v>
      </c>
      <c r="B91" s="101">
        <v>5.71</v>
      </c>
      <c r="C91" t="str">
        <f t="shared" si="1"/>
        <v>4.2004</v>
      </c>
    </row>
    <row r="92" spans="1:3">
      <c r="A92" s="103">
        <v>38122</v>
      </c>
      <c r="B92" s="101">
        <v>6.33</v>
      </c>
      <c r="C92" t="str">
        <f t="shared" si="1"/>
        <v>5.2004</v>
      </c>
    </row>
    <row r="93" spans="1:3">
      <c r="A93" s="103">
        <v>38153</v>
      </c>
      <c r="B93" s="101">
        <v>6.27</v>
      </c>
      <c r="C93" t="str">
        <f t="shared" si="1"/>
        <v>6.2004</v>
      </c>
    </row>
    <row r="94" spans="1:3">
      <c r="A94" s="103">
        <v>38183</v>
      </c>
      <c r="B94" s="101">
        <v>5.93</v>
      </c>
      <c r="C94" t="str">
        <f t="shared" si="1"/>
        <v>7.2004</v>
      </c>
    </row>
    <row r="95" spans="1:3">
      <c r="A95" s="103">
        <v>38214</v>
      </c>
      <c r="B95" s="101">
        <v>5.41</v>
      </c>
      <c r="C95" t="str">
        <f t="shared" si="1"/>
        <v>8.2004</v>
      </c>
    </row>
    <row r="96" spans="1:3">
      <c r="A96" s="103">
        <v>38245</v>
      </c>
      <c r="B96" s="101">
        <v>5.15</v>
      </c>
      <c r="C96" t="str">
        <f t="shared" si="1"/>
        <v>9.2004</v>
      </c>
    </row>
    <row r="97" spans="1:3">
      <c r="A97" s="103">
        <v>38275</v>
      </c>
      <c r="B97" s="101">
        <v>6.35</v>
      </c>
      <c r="C97" t="str">
        <f t="shared" si="1"/>
        <v>10.2004</v>
      </c>
    </row>
    <row r="98" spans="1:3">
      <c r="A98" s="103">
        <v>38306</v>
      </c>
      <c r="B98" s="101">
        <v>6.17</v>
      </c>
      <c r="C98" t="str">
        <f t="shared" si="1"/>
        <v>11.2004</v>
      </c>
    </row>
    <row r="99" spans="1:3">
      <c r="A99" s="103">
        <v>38336</v>
      </c>
      <c r="B99" s="101">
        <v>6.58</v>
      </c>
      <c r="C99" t="str">
        <f t="shared" si="1"/>
        <v>12.2004</v>
      </c>
    </row>
    <row r="100" spans="1:3">
      <c r="A100" s="103">
        <v>38367</v>
      </c>
      <c r="B100" s="101">
        <v>6.15</v>
      </c>
      <c r="C100" t="str">
        <f t="shared" si="1"/>
        <v>1.2005</v>
      </c>
    </row>
    <row r="101" spans="1:3">
      <c r="A101" s="103">
        <v>38398</v>
      </c>
      <c r="B101" s="101">
        <v>6.14</v>
      </c>
      <c r="C101" t="str">
        <f t="shared" si="1"/>
        <v>2.2005</v>
      </c>
    </row>
    <row r="102" spans="1:3">
      <c r="A102" s="103">
        <v>38426</v>
      </c>
      <c r="B102" s="101">
        <v>6.96</v>
      </c>
      <c r="C102" t="str">
        <f t="shared" si="1"/>
        <v>3.2005</v>
      </c>
    </row>
    <row r="103" spans="1:3">
      <c r="A103" s="103">
        <v>38457</v>
      </c>
      <c r="B103" s="101">
        <v>7.16</v>
      </c>
      <c r="C103" t="str">
        <f t="shared" si="1"/>
        <v>4.2005</v>
      </c>
    </row>
    <row r="104" spans="1:3">
      <c r="A104" s="103">
        <v>38487</v>
      </c>
      <c r="B104" s="101">
        <v>6.47</v>
      </c>
      <c r="C104" t="str">
        <f t="shared" si="1"/>
        <v>5.2005</v>
      </c>
    </row>
    <row r="105" spans="1:3">
      <c r="A105" s="103">
        <v>38518</v>
      </c>
      <c r="B105" s="101">
        <v>7.18</v>
      </c>
      <c r="C105" t="str">
        <f t="shared" si="1"/>
        <v>6.2005</v>
      </c>
    </row>
    <row r="106" spans="1:3">
      <c r="A106" s="103">
        <v>38548</v>
      </c>
      <c r="B106" s="101">
        <v>7.63</v>
      </c>
      <c r="C106" t="str">
        <f t="shared" si="1"/>
        <v>7.2005</v>
      </c>
    </row>
    <row r="107" spans="1:3">
      <c r="A107" s="103">
        <v>38579</v>
      </c>
      <c r="B107" s="101">
        <v>9.5299999999999994</v>
      </c>
      <c r="C107" t="str">
        <f t="shared" si="1"/>
        <v>8.2005</v>
      </c>
    </row>
    <row r="108" spans="1:3">
      <c r="A108" s="103">
        <v>38610</v>
      </c>
      <c r="B108" s="101">
        <v>11.75</v>
      </c>
      <c r="C108" t="str">
        <f t="shared" si="1"/>
        <v>9.2005</v>
      </c>
    </row>
    <row r="109" spans="1:3">
      <c r="A109" s="103">
        <v>38640</v>
      </c>
      <c r="B109" s="101">
        <v>13.42</v>
      </c>
      <c r="C109" t="str">
        <f t="shared" si="1"/>
        <v>10.2005</v>
      </c>
    </row>
    <row r="110" spans="1:3">
      <c r="A110" s="103">
        <v>38671</v>
      </c>
      <c r="B110" s="101">
        <v>10.3</v>
      </c>
      <c r="C110" t="str">
        <f t="shared" si="1"/>
        <v>11.2005</v>
      </c>
    </row>
    <row r="111" spans="1:3">
      <c r="A111" s="103">
        <v>38701</v>
      </c>
      <c r="B111" s="101">
        <v>13.05</v>
      </c>
      <c r="C111" t="str">
        <f t="shared" si="1"/>
        <v>12.2005</v>
      </c>
    </row>
    <row r="112" spans="1:3">
      <c r="A112" s="103">
        <v>38732</v>
      </c>
      <c r="B112" s="101">
        <v>8.69</v>
      </c>
      <c r="C112" t="str">
        <f t="shared" si="1"/>
        <v>1.2006</v>
      </c>
    </row>
    <row r="113" spans="1:3">
      <c r="A113" s="103">
        <v>38763</v>
      </c>
      <c r="B113" s="101">
        <v>7.54</v>
      </c>
      <c r="C113" t="str">
        <f t="shared" si="1"/>
        <v>2.2006</v>
      </c>
    </row>
    <row r="114" spans="1:3">
      <c r="A114" s="103">
        <v>38791</v>
      </c>
      <c r="B114" s="101">
        <v>6.89</v>
      </c>
      <c r="C114" t="str">
        <f t="shared" si="1"/>
        <v>3.2006</v>
      </c>
    </row>
    <row r="115" spans="1:3">
      <c r="A115" s="103">
        <v>38822</v>
      </c>
      <c r="B115" s="101">
        <v>7.16</v>
      </c>
      <c r="C115" t="str">
        <f t="shared" si="1"/>
        <v>4.2006</v>
      </c>
    </row>
    <row r="116" spans="1:3">
      <c r="A116" s="103">
        <v>38852</v>
      </c>
      <c r="B116" s="101">
        <v>6.25</v>
      </c>
      <c r="C116" t="str">
        <f t="shared" si="1"/>
        <v>5.2006</v>
      </c>
    </row>
    <row r="117" spans="1:3">
      <c r="A117" s="103">
        <v>38883</v>
      </c>
      <c r="B117" s="101">
        <v>6.21</v>
      </c>
      <c r="C117" t="str">
        <f t="shared" si="1"/>
        <v>6.2006</v>
      </c>
    </row>
    <row r="118" spans="1:3">
      <c r="A118" s="103">
        <v>38913</v>
      </c>
      <c r="B118" s="101">
        <v>6.17</v>
      </c>
      <c r="C118" t="str">
        <f t="shared" si="1"/>
        <v>7.2006</v>
      </c>
    </row>
    <row r="119" spans="1:3">
      <c r="A119" s="103">
        <v>38944</v>
      </c>
      <c r="B119" s="101">
        <v>7.14</v>
      </c>
      <c r="C119" t="str">
        <f t="shared" si="1"/>
        <v>8.2006</v>
      </c>
    </row>
    <row r="120" spans="1:3">
      <c r="A120" s="103">
        <v>38975</v>
      </c>
      <c r="B120" s="101">
        <v>4.9000000000000004</v>
      </c>
      <c r="C120" t="str">
        <f t="shared" si="1"/>
        <v>9.2006</v>
      </c>
    </row>
    <row r="121" spans="1:3">
      <c r="A121" s="103">
        <v>39005</v>
      </c>
      <c r="B121" s="101">
        <v>5.85</v>
      </c>
      <c r="C121" t="str">
        <f t="shared" si="1"/>
        <v>10.2006</v>
      </c>
    </row>
    <row r="122" spans="1:3">
      <c r="A122" s="103">
        <v>39036</v>
      </c>
      <c r="B122" s="101">
        <v>7.41</v>
      </c>
      <c r="C122" t="str">
        <f t="shared" si="1"/>
        <v>11.2006</v>
      </c>
    </row>
    <row r="123" spans="1:3">
      <c r="A123" s="103">
        <v>39066</v>
      </c>
      <c r="B123" s="101">
        <v>6.73</v>
      </c>
      <c r="C123" t="str">
        <f t="shared" si="1"/>
        <v>12.2006</v>
      </c>
    </row>
    <row r="124" spans="1:3">
      <c r="A124" s="103">
        <v>39097</v>
      </c>
      <c r="B124" s="101">
        <v>6.55</v>
      </c>
      <c r="C124" t="str">
        <f t="shared" si="1"/>
        <v>1.2007</v>
      </c>
    </row>
    <row r="125" spans="1:3">
      <c r="A125" s="103">
        <v>39128</v>
      </c>
      <c r="B125" s="101">
        <v>8</v>
      </c>
      <c r="C125" t="str">
        <f t="shared" si="1"/>
        <v>2.2007</v>
      </c>
    </row>
    <row r="126" spans="1:3">
      <c r="A126" s="103">
        <v>39156</v>
      </c>
      <c r="B126" s="101">
        <v>7.11</v>
      </c>
      <c r="C126" t="str">
        <f t="shared" si="1"/>
        <v>3.2007</v>
      </c>
    </row>
    <row r="127" spans="1:3">
      <c r="A127" s="103">
        <v>39187</v>
      </c>
      <c r="B127" s="101">
        <v>7.6</v>
      </c>
      <c r="C127" t="str">
        <f t="shared" si="1"/>
        <v>4.2007</v>
      </c>
    </row>
    <row r="128" spans="1:3">
      <c r="A128" s="103">
        <v>39217</v>
      </c>
      <c r="B128" s="101">
        <v>7.64</v>
      </c>
      <c r="C128" t="str">
        <f t="shared" si="1"/>
        <v>5.2007</v>
      </c>
    </row>
    <row r="129" spans="1:3">
      <c r="A129" s="103">
        <v>39248</v>
      </c>
      <c r="B129" s="101">
        <v>7.35</v>
      </c>
      <c r="C129" t="str">
        <f t="shared" si="1"/>
        <v>6.2007</v>
      </c>
    </row>
    <row r="130" spans="1:3">
      <c r="A130" s="103">
        <v>39278</v>
      </c>
      <c r="B130" s="101">
        <v>6.22</v>
      </c>
      <c r="C130" t="str">
        <f t="shared" si="1"/>
        <v>7.2007</v>
      </c>
    </row>
    <row r="131" spans="1:3">
      <c r="A131" s="103">
        <v>39309</v>
      </c>
      <c r="B131" s="101">
        <v>6.22</v>
      </c>
      <c r="C131" t="str">
        <f t="shared" si="1"/>
        <v>8.2007</v>
      </c>
    </row>
    <row r="132" spans="1:3">
      <c r="A132" s="103">
        <v>39340</v>
      </c>
      <c r="B132" s="101">
        <v>6.08</v>
      </c>
      <c r="C132" t="str">
        <f t="shared" si="1"/>
        <v>9.2007</v>
      </c>
    </row>
    <row r="133" spans="1:3">
      <c r="A133" s="103">
        <v>39370</v>
      </c>
      <c r="B133" s="101">
        <v>6.74</v>
      </c>
      <c r="C133" t="str">
        <f t="shared" ref="C133:C196" si="2">CONCATENATE(MONTH(A133),".",YEAR(A133))</f>
        <v>10.2007</v>
      </c>
    </row>
    <row r="134" spans="1:3">
      <c r="A134" s="103">
        <v>39401</v>
      </c>
      <c r="B134" s="101">
        <v>7.1</v>
      </c>
      <c r="C134" t="str">
        <f t="shared" si="2"/>
        <v>11.2007</v>
      </c>
    </row>
    <row r="135" spans="1:3">
      <c r="A135" s="103">
        <v>39431</v>
      </c>
      <c r="B135" s="101">
        <v>7.11</v>
      </c>
      <c r="C135" t="str">
        <f t="shared" si="2"/>
        <v>12.2007</v>
      </c>
    </row>
    <row r="136" spans="1:3">
      <c r="A136" s="103">
        <v>39462</v>
      </c>
      <c r="B136" s="101">
        <v>7.99</v>
      </c>
      <c r="C136" t="str">
        <f t="shared" si="2"/>
        <v>1.2008</v>
      </c>
    </row>
    <row r="137" spans="1:3">
      <c r="A137" s="103">
        <v>39493</v>
      </c>
      <c r="B137" s="101">
        <v>8.5399999999999991</v>
      </c>
      <c r="C137" t="str">
        <f t="shared" si="2"/>
        <v>2.2008</v>
      </c>
    </row>
    <row r="138" spans="1:3">
      <c r="A138" s="103">
        <v>39522</v>
      </c>
      <c r="B138" s="101">
        <v>9.41</v>
      </c>
      <c r="C138" t="str">
        <f t="shared" si="2"/>
        <v>3.2008</v>
      </c>
    </row>
    <row r="139" spans="1:3">
      <c r="A139" s="103">
        <v>39553</v>
      </c>
      <c r="B139" s="101">
        <v>10.18</v>
      </c>
      <c r="C139" t="str">
        <f t="shared" si="2"/>
        <v>4.2008</v>
      </c>
    </row>
    <row r="140" spans="1:3">
      <c r="A140" s="103">
        <v>39583</v>
      </c>
      <c r="B140" s="101">
        <v>11.27</v>
      </c>
      <c r="C140" t="str">
        <f t="shared" si="2"/>
        <v>5.2008</v>
      </c>
    </row>
    <row r="141" spans="1:3">
      <c r="A141" s="103">
        <v>39614</v>
      </c>
      <c r="B141" s="101">
        <v>12.69</v>
      </c>
      <c r="C141" t="str">
        <f t="shared" si="2"/>
        <v>6.2008</v>
      </c>
    </row>
    <row r="142" spans="1:3">
      <c r="A142" s="103">
        <v>39644</v>
      </c>
      <c r="B142" s="101">
        <v>11.09</v>
      </c>
      <c r="C142" t="str">
        <f t="shared" si="2"/>
        <v>7.2008</v>
      </c>
    </row>
    <row r="143" spans="1:3">
      <c r="A143" s="103">
        <v>39675</v>
      </c>
      <c r="B143" s="101">
        <v>8.26</v>
      </c>
      <c r="C143" t="str">
        <f t="shared" si="2"/>
        <v>8.2008</v>
      </c>
    </row>
    <row r="144" spans="1:3">
      <c r="A144" s="103">
        <v>39706</v>
      </c>
      <c r="B144" s="101">
        <v>7.67</v>
      </c>
      <c r="C144" t="str">
        <f t="shared" si="2"/>
        <v>9.2008</v>
      </c>
    </row>
    <row r="145" spans="1:3">
      <c r="A145" s="103">
        <v>39736</v>
      </c>
      <c r="B145" s="101">
        <v>6.74</v>
      </c>
      <c r="C145" t="str">
        <f t="shared" si="2"/>
        <v>10.2008</v>
      </c>
    </row>
    <row r="146" spans="1:3">
      <c r="A146" s="103">
        <v>39767</v>
      </c>
      <c r="B146" s="101">
        <v>6.68</v>
      </c>
      <c r="C146" t="str">
        <f t="shared" si="2"/>
        <v>11.2008</v>
      </c>
    </row>
    <row r="147" spans="1:3">
      <c r="A147" s="103">
        <v>39797</v>
      </c>
      <c r="B147" s="101">
        <v>5.82</v>
      </c>
      <c r="C147" t="str">
        <f t="shared" si="2"/>
        <v>12.2008</v>
      </c>
    </row>
    <row r="148" spans="1:3">
      <c r="A148" s="103">
        <v>39828</v>
      </c>
      <c r="B148" s="101">
        <v>5.24</v>
      </c>
      <c r="C148" t="str">
        <f t="shared" si="2"/>
        <v>1.2009</v>
      </c>
    </row>
    <row r="149" spans="1:3">
      <c r="A149" s="103">
        <v>39859</v>
      </c>
      <c r="B149" s="101">
        <v>4.5199999999999996</v>
      </c>
      <c r="C149" t="str">
        <f t="shared" si="2"/>
        <v>2.2009</v>
      </c>
    </row>
    <row r="150" spans="1:3">
      <c r="A150" s="103">
        <v>39887</v>
      </c>
      <c r="B150" s="101">
        <v>3.96</v>
      </c>
      <c r="C150" t="str">
        <f t="shared" si="2"/>
        <v>3.2009</v>
      </c>
    </row>
    <row r="151" spans="1:3">
      <c r="A151" s="103">
        <v>39918</v>
      </c>
      <c r="B151" s="101">
        <v>3.5</v>
      </c>
      <c r="C151" t="str">
        <f t="shared" si="2"/>
        <v>4.2009</v>
      </c>
    </row>
    <row r="152" spans="1:3">
      <c r="A152" s="103">
        <v>39948</v>
      </c>
      <c r="B152" s="101">
        <v>3.83</v>
      </c>
      <c r="C152" t="str">
        <f t="shared" si="2"/>
        <v>5.2009</v>
      </c>
    </row>
    <row r="153" spans="1:3">
      <c r="A153" s="103">
        <v>39979</v>
      </c>
      <c r="B153" s="101">
        <v>3.8</v>
      </c>
      <c r="C153" t="str">
        <f t="shared" si="2"/>
        <v>6.2009</v>
      </c>
    </row>
    <row r="154" spans="1:3">
      <c r="A154" s="103">
        <v>40009</v>
      </c>
      <c r="B154" s="101">
        <v>3.38</v>
      </c>
      <c r="C154" t="str">
        <f t="shared" si="2"/>
        <v>7.2009</v>
      </c>
    </row>
    <row r="155" spans="1:3">
      <c r="A155" s="103">
        <v>40040</v>
      </c>
      <c r="B155" s="101">
        <v>3.14</v>
      </c>
      <c r="C155" t="str">
        <f t="shared" si="2"/>
        <v>8.2009</v>
      </c>
    </row>
    <row r="156" spans="1:3">
      <c r="A156" s="103">
        <v>40071</v>
      </c>
      <c r="B156" s="101">
        <v>2.99</v>
      </c>
      <c r="C156" t="str">
        <f t="shared" si="2"/>
        <v>9.2009</v>
      </c>
    </row>
    <row r="157" spans="1:3">
      <c r="A157" s="103">
        <v>40101</v>
      </c>
      <c r="B157" s="101">
        <v>4.01</v>
      </c>
      <c r="C157" t="str">
        <f t="shared" si="2"/>
        <v>10.2009</v>
      </c>
    </row>
    <row r="158" spans="1:3">
      <c r="A158" s="103">
        <v>40132</v>
      </c>
      <c r="B158" s="101">
        <v>3.66</v>
      </c>
      <c r="C158" t="str">
        <f t="shared" si="2"/>
        <v>11.2009</v>
      </c>
    </row>
    <row r="159" spans="1:3">
      <c r="A159" s="103">
        <v>40162</v>
      </c>
      <c r="B159" s="101">
        <v>5.35</v>
      </c>
      <c r="C159" t="str">
        <f t="shared" si="2"/>
        <v>12.2009</v>
      </c>
    </row>
    <row r="160" spans="1:3">
      <c r="A160" s="103">
        <v>40193</v>
      </c>
      <c r="B160" s="101">
        <v>5.83</v>
      </c>
      <c r="C160" t="str">
        <f t="shared" si="2"/>
        <v>1.2010</v>
      </c>
    </row>
    <row r="161" spans="1:3">
      <c r="A161" s="103">
        <v>40224</v>
      </c>
      <c r="B161" s="101">
        <v>5.32</v>
      </c>
      <c r="C161" t="str">
        <f t="shared" si="2"/>
        <v>2.2010</v>
      </c>
    </row>
    <row r="162" spans="1:3">
      <c r="A162" s="103">
        <v>40252</v>
      </c>
      <c r="B162" s="101">
        <v>4.29</v>
      </c>
      <c r="C162" t="str">
        <f t="shared" si="2"/>
        <v>3.2010</v>
      </c>
    </row>
    <row r="163" spans="1:3">
      <c r="A163" s="103">
        <v>40283</v>
      </c>
      <c r="B163" s="101">
        <v>4.03</v>
      </c>
      <c r="C163" t="str">
        <f t="shared" si="2"/>
        <v>4.2010</v>
      </c>
    </row>
    <row r="164" spans="1:3">
      <c r="A164" s="103">
        <v>40313</v>
      </c>
      <c r="B164" s="101">
        <v>4.1399999999999997</v>
      </c>
      <c r="C164" t="str">
        <f t="shared" si="2"/>
        <v>5.2010</v>
      </c>
    </row>
    <row r="165" spans="1:3">
      <c r="A165" s="103">
        <v>40344</v>
      </c>
      <c r="B165" s="101">
        <v>4.8</v>
      </c>
      <c r="C165" t="str">
        <f t="shared" si="2"/>
        <v>6.2010</v>
      </c>
    </row>
    <row r="166" spans="1:3">
      <c r="A166" s="103">
        <v>40374</v>
      </c>
      <c r="B166" s="101">
        <v>4.63</v>
      </c>
      <c r="C166" t="str">
        <f t="shared" si="2"/>
        <v>7.2010</v>
      </c>
    </row>
    <row r="167" spans="1:3">
      <c r="A167" s="103">
        <v>40405</v>
      </c>
      <c r="B167" s="101">
        <v>4.32</v>
      </c>
      <c r="C167" t="str">
        <f t="shared" si="2"/>
        <v>8.2010</v>
      </c>
    </row>
    <row r="168" spans="1:3">
      <c r="A168" s="103">
        <v>40436</v>
      </c>
      <c r="B168" s="101">
        <v>3.89</v>
      </c>
      <c r="C168" t="str">
        <f t="shared" si="2"/>
        <v>9.2010</v>
      </c>
    </row>
    <row r="169" spans="1:3">
      <c r="A169" s="103">
        <v>40466</v>
      </c>
      <c r="B169" s="101">
        <v>3.43</v>
      </c>
      <c r="C169" t="str">
        <f t="shared" si="2"/>
        <v>10.2010</v>
      </c>
    </row>
    <row r="170" spans="1:3">
      <c r="A170" s="103">
        <v>40497</v>
      </c>
      <c r="B170" s="101">
        <v>3.71</v>
      </c>
      <c r="C170" t="str">
        <f t="shared" si="2"/>
        <v>11.2010</v>
      </c>
    </row>
    <row r="171" spans="1:3">
      <c r="A171" s="103">
        <v>40527</v>
      </c>
      <c r="B171" s="101">
        <v>4.25</v>
      </c>
      <c r="C171" t="str">
        <f t="shared" si="2"/>
        <v>12.2010</v>
      </c>
    </row>
    <row r="172" spans="1:3">
      <c r="A172" s="103">
        <v>40558</v>
      </c>
      <c r="B172" s="101">
        <v>4.49</v>
      </c>
      <c r="C172" t="str">
        <f t="shared" si="2"/>
        <v>1.2011</v>
      </c>
    </row>
    <row r="173" spans="1:3">
      <c r="A173" s="103">
        <v>40589</v>
      </c>
      <c r="B173" s="101">
        <v>4.09</v>
      </c>
      <c r="C173" t="str">
        <f t="shared" si="2"/>
        <v>2.2011</v>
      </c>
    </row>
    <row r="174" spans="1:3">
      <c r="A174" s="103">
        <v>40617</v>
      </c>
      <c r="B174" s="101">
        <v>3.97</v>
      </c>
      <c r="C174" t="str">
        <f t="shared" si="2"/>
        <v>3.2011</v>
      </c>
    </row>
    <row r="175" spans="1:3">
      <c r="A175" s="103">
        <v>40648</v>
      </c>
      <c r="B175" s="101">
        <v>4.24</v>
      </c>
      <c r="C175" t="str">
        <f t="shared" si="2"/>
        <v>4.2011</v>
      </c>
    </row>
    <row r="176" spans="1:3">
      <c r="A176" s="103">
        <v>40678</v>
      </c>
      <c r="B176" s="101">
        <v>4.3099999999999996</v>
      </c>
      <c r="C176" t="str">
        <f t="shared" si="2"/>
        <v>5.2011</v>
      </c>
    </row>
    <row r="177" spans="1:3">
      <c r="A177" s="103">
        <v>40709</v>
      </c>
      <c r="B177" s="101">
        <v>4.54</v>
      </c>
      <c r="C177" t="str">
        <f t="shared" si="2"/>
        <v>6.2011</v>
      </c>
    </row>
    <row r="178" spans="1:3">
      <c r="A178" s="103">
        <v>40739</v>
      </c>
      <c r="B178" s="101">
        <v>4.42</v>
      </c>
      <c r="C178" t="str">
        <f t="shared" si="2"/>
        <v>7.2011</v>
      </c>
    </row>
    <row r="179" spans="1:3">
      <c r="A179" s="103">
        <v>40770</v>
      </c>
      <c r="B179" s="101">
        <v>4.0599999999999996</v>
      </c>
      <c r="C179" t="str">
        <f t="shared" si="2"/>
        <v>8.2011</v>
      </c>
    </row>
    <row r="180" spans="1:3">
      <c r="A180" s="103">
        <v>40801</v>
      </c>
      <c r="B180" s="101">
        <v>3.9</v>
      </c>
      <c r="C180" t="str">
        <f t="shared" si="2"/>
        <v>9.2011</v>
      </c>
    </row>
    <row r="181" spans="1:3">
      <c r="A181" s="103">
        <v>40831</v>
      </c>
      <c r="B181" s="101">
        <v>3.57</v>
      </c>
      <c r="C181" t="str">
        <f t="shared" si="2"/>
        <v>10.2011</v>
      </c>
    </row>
    <row r="182" spans="1:3">
      <c r="A182" s="103">
        <v>40862</v>
      </c>
      <c r="B182" s="101">
        <v>3.24</v>
      </c>
      <c r="C182" t="str">
        <f t="shared" si="2"/>
        <v>11.2011</v>
      </c>
    </row>
    <row r="183" spans="1:3">
      <c r="A183" s="103">
        <v>40892</v>
      </c>
      <c r="B183" s="101">
        <v>3.17</v>
      </c>
      <c r="C183" t="str">
        <f t="shared" si="2"/>
        <v>12.2011</v>
      </c>
    </row>
    <row r="184" spans="1:3">
      <c r="A184" s="103">
        <v>40923</v>
      </c>
      <c r="B184" s="101">
        <v>2.67</v>
      </c>
      <c r="C184" t="str">
        <f t="shared" si="2"/>
        <v>1.2012</v>
      </c>
    </row>
    <row r="185" spans="1:3">
      <c r="A185" s="103">
        <v>40954</v>
      </c>
      <c r="B185" s="101">
        <v>2.5099999999999998</v>
      </c>
      <c r="C185" t="str">
        <f t="shared" si="2"/>
        <v>2.2012</v>
      </c>
    </row>
    <row r="186" spans="1:3">
      <c r="A186" s="103">
        <v>40983</v>
      </c>
      <c r="B186" s="101">
        <v>2.17</v>
      </c>
      <c r="C186" t="str">
        <f t="shared" si="2"/>
        <v>3.2012</v>
      </c>
    </row>
    <row r="187" spans="1:3">
      <c r="A187" s="103">
        <v>41014</v>
      </c>
      <c r="B187" s="101">
        <v>1.95</v>
      </c>
      <c r="C187" t="str">
        <f t="shared" si="2"/>
        <v>4.2012</v>
      </c>
    </row>
    <row r="188" spans="1:3">
      <c r="A188" s="103">
        <v>41044</v>
      </c>
      <c r="B188" s="101">
        <v>2.4300000000000002</v>
      </c>
      <c r="C188" t="str">
        <f t="shared" si="2"/>
        <v>5.2012</v>
      </c>
    </row>
    <row r="189" spans="1:3">
      <c r="A189" s="103">
        <v>41075</v>
      </c>
      <c r="B189" s="101">
        <v>2.46</v>
      </c>
      <c r="C189" t="str">
        <f t="shared" si="2"/>
        <v>6.2012</v>
      </c>
    </row>
    <row r="190" spans="1:3">
      <c r="A190" s="103">
        <v>41105</v>
      </c>
      <c r="B190" s="101">
        <v>2.95</v>
      </c>
      <c r="C190" t="str">
        <f t="shared" si="2"/>
        <v>7.2012</v>
      </c>
    </row>
    <row r="191" spans="1:3">
      <c r="A191" s="103">
        <v>41136</v>
      </c>
      <c r="B191" s="101">
        <v>2.84</v>
      </c>
      <c r="C191" t="str">
        <f t="shared" si="2"/>
        <v>8.2012</v>
      </c>
    </row>
    <row r="192" spans="1:3">
      <c r="A192" s="103">
        <v>41167</v>
      </c>
      <c r="B192" s="101">
        <v>2.85</v>
      </c>
      <c r="C192" t="str">
        <f t="shared" si="2"/>
        <v>9.2012</v>
      </c>
    </row>
    <row r="193" spans="1:3">
      <c r="A193" s="103">
        <v>41197</v>
      </c>
      <c r="B193" s="101">
        <v>3.32</v>
      </c>
      <c r="C193" t="str">
        <f t="shared" si="2"/>
        <v>10.2012</v>
      </c>
    </row>
    <row r="194" spans="1:3">
      <c r="A194" s="103">
        <v>41228</v>
      </c>
      <c r="B194" s="101">
        <v>3.54</v>
      </c>
      <c r="C194" t="str">
        <f t="shared" si="2"/>
        <v>11.2012</v>
      </c>
    </row>
    <row r="195" spans="1:3">
      <c r="A195" s="103">
        <v>41258</v>
      </c>
      <c r="B195" s="101">
        <v>3.34</v>
      </c>
      <c r="C195" t="str">
        <f t="shared" si="2"/>
        <v>12.2012</v>
      </c>
    </row>
    <row r="196" spans="1:3">
      <c r="A196" s="103">
        <v>41289</v>
      </c>
      <c r="B196" s="101">
        <v>3.33</v>
      </c>
      <c r="C196" t="str">
        <f t="shared" si="2"/>
        <v>1.2013</v>
      </c>
    </row>
    <row r="197" spans="1:3">
      <c r="A197" s="103">
        <v>41320</v>
      </c>
      <c r="B197" s="101">
        <v>3.33</v>
      </c>
      <c r="C197" t="str">
        <f t="shared" ref="C197:C260" si="3">CONCATENATE(MONTH(A197),".",YEAR(A197))</f>
        <v>2.2013</v>
      </c>
    </row>
    <row r="198" spans="1:3">
      <c r="A198" s="103">
        <v>41348</v>
      </c>
      <c r="B198" s="101">
        <v>3.81</v>
      </c>
      <c r="C198" t="str">
        <f t="shared" si="3"/>
        <v>3.2013</v>
      </c>
    </row>
    <row r="199" spans="1:3">
      <c r="A199" s="103">
        <v>41379</v>
      </c>
      <c r="B199" s="101">
        <v>4.17</v>
      </c>
      <c r="C199" t="str">
        <f t="shared" si="3"/>
        <v>4.2013</v>
      </c>
    </row>
    <row r="200" spans="1:3">
      <c r="A200" s="103">
        <v>41409</v>
      </c>
      <c r="B200" s="101">
        <v>4.04</v>
      </c>
      <c r="C200" t="str">
        <f t="shared" si="3"/>
        <v>5.2013</v>
      </c>
    </row>
    <row r="201" spans="1:3">
      <c r="A201" s="103">
        <v>41440</v>
      </c>
      <c r="B201" s="101">
        <v>3.83</v>
      </c>
      <c r="C201" t="str">
        <f t="shared" si="3"/>
        <v>6.2013</v>
      </c>
    </row>
    <row r="202" spans="1:3">
      <c r="A202" s="103">
        <v>41470</v>
      </c>
      <c r="B202" s="101">
        <v>3.62</v>
      </c>
      <c r="C202" t="str">
        <f t="shared" si="3"/>
        <v>7.2013</v>
      </c>
    </row>
    <row r="203" spans="1:3">
      <c r="A203" s="103">
        <v>41501</v>
      </c>
      <c r="B203" s="101">
        <v>3.43</v>
      </c>
      <c r="C203" t="str">
        <f t="shared" si="3"/>
        <v>8.2013</v>
      </c>
    </row>
    <row r="204" spans="1:3">
      <c r="A204" s="103">
        <v>41532</v>
      </c>
      <c r="B204" s="101">
        <v>3.62</v>
      </c>
      <c r="C204" t="str">
        <f t="shared" si="3"/>
        <v>9.2013</v>
      </c>
    </row>
    <row r="205" spans="1:3">
      <c r="A205" s="103">
        <v>41562</v>
      </c>
      <c r="B205" s="101">
        <v>3.68</v>
      </c>
      <c r="C205" t="str">
        <f t="shared" si="3"/>
        <v>10.2013</v>
      </c>
    </row>
    <row r="206" spans="1:3">
      <c r="A206" s="103">
        <v>41593</v>
      </c>
      <c r="B206" s="101">
        <v>3.64</v>
      </c>
      <c r="C206" t="str">
        <f t="shared" si="3"/>
        <v>11.2013</v>
      </c>
    </row>
    <row r="207" spans="1:3">
      <c r="A207" s="103">
        <v>41623</v>
      </c>
      <c r="B207" s="101">
        <v>4.24</v>
      </c>
      <c r="C207" t="str">
        <f t="shared" si="3"/>
        <v>12.2013</v>
      </c>
    </row>
    <row r="208" spans="1:3">
      <c r="A208" s="103">
        <v>41654</v>
      </c>
      <c r="B208" s="101">
        <v>4.71</v>
      </c>
      <c r="C208" t="str">
        <f t="shared" si="3"/>
        <v>1.2014</v>
      </c>
    </row>
    <row r="209" spans="1:3">
      <c r="A209" s="103">
        <v>41685</v>
      </c>
      <c r="B209" s="101">
        <v>6</v>
      </c>
      <c r="C209" t="str">
        <f t="shared" si="3"/>
        <v>2.2014</v>
      </c>
    </row>
    <row r="210" spans="1:3">
      <c r="A210" s="103">
        <v>41713</v>
      </c>
      <c r="B210" s="101">
        <v>4.9000000000000004</v>
      </c>
      <c r="C210" t="str">
        <f t="shared" si="3"/>
        <v>3.2014</v>
      </c>
    </row>
    <row r="211" spans="1:3">
      <c r="A211" s="103">
        <v>41744</v>
      </c>
      <c r="B211" s="101">
        <v>4.66</v>
      </c>
      <c r="C211" t="str">
        <f t="shared" si="3"/>
        <v>4.2014</v>
      </c>
    </row>
    <row r="212" spans="1:3">
      <c r="A212" s="103">
        <v>41774</v>
      </c>
      <c r="B212" s="101">
        <v>4.58</v>
      </c>
      <c r="C212" t="str">
        <f t="shared" si="3"/>
        <v>5.2014</v>
      </c>
    </row>
    <row r="213" spans="1:3">
      <c r="A213" s="103">
        <v>41805</v>
      </c>
      <c r="B213" s="101">
        <v>4.59</v>
      </c>
      <c r="C213" t="str">
        <f t="shared" si="3"/>
        <v>6.2014</v>
      </c>
    </row>
    <row r="214" spans="1:3">
      <c r="A214" s="103">
        <v>41835</v>
      </c>
      <c r="B214" s="101">
        <v>4.05</v>
      </c>
      <c r="C214" t="str">
        <f t="shared" si="3"/>
        <v>7.2014</v>
      </c>
    </row>
    <row r="215" spans="1:3">
      <c r="A215" s="103">
        <v>41866</v>
      </c>
      <c r="B215" s="101">
        <v>3.91</v>
      </c>
      <c r="C215" t="str">
        <f t="shared" si="3"/>
        <v>8.2014</v>
      </c>
    </row>
    <row r="216" spans="1:3">
      <c r="A216" s="103">
        <v>41897</v>
      </c>
      <c r="B216" s="101">
        <v>3.92</v>
      </c>
      <c r="C216" t="str">
        <f t="shared" si="3"/>
        <v>9.2014</v>
      </c>
    </row>
    <row r="217" spans="1:3">
      <c r="A217" s="103">
        <v>41927</v>
      </c>
      <c r="B217" s="101">
        <v>3.78</v>
      </c>
      <c r="C217" t="str">
        <f t="shared" si="3"/>
        <v>10.2014</v>
      </c>
    </row>
    <row r="218" spans="1:3">
      <c r="A218" s="103">
        <v>41958</v>
      </c>
      <c r="B218" s="101">
        <v>4.12</v>
      </c>
      <c r="C218" t="str">
        <f t="shared" si="3"/>
        <v>11.2014</v>
      </c>
    </row>
    <row r="219" spans="1:3">
      <c r="A219" s="103">
        <v>41988</v>
      </c>
      <c r="B219" s="101">
        <v>3.48</v>
      </c>
      <c r="C219" t="str">
        <f t="shared" si="3"/>
        <v>12.2014</v>
      </c>
    </row>
    <row r="220" spans="1:3">
      <c r="A220" s="103">
        <v>42019</v>
      </c>
      <c r="B220" s="101">
        <v>2.99</v>
      </c>
      <c r="C220" t="str">
        <f t="shared" si="3"/>
        <v>1.2015</v>
      </c>
    </row>
    <row r="221" spans="1:3">
      <c r="A221" s="103">
        <v>42050</v>
      </c>
      <c r="B221" s="101">
        <v>2.87</v>
      </c>
      <c r="C221" t="str">
        <f t="shared" si="3"/>
        <v>2.2015</v>
      </c>
    </row>
    <row r="222" spans="1:3">
      <c r="A222" s="103">
        <v>42078</v>
      </c>
      <c r="B222" s="101">
        <v>2.83</v>
      </c>
      <c r="C222" t="str">
        <f t="shared" si="3"/>
        <v>3.2015</v>
      </c>
    </row>
    <row r="223" spans="1:3">
      <c r="A223" s="103">
        <v>42109</v>
      </c>
      <c r="B223" s="101">
        <v>2.61</v>
      </c>
      <c r="C223" t="str">
        <f t="shared" si="3"/>
        <v>4.2015</v>
      </c>
    </row>
    <row r="224" spans="1:3">
      <c r="A224" s="103">
        <v>42139</v>
      </c>
      <c r="B224" s="101">
        <v>2.85</v>
      </c>
      <c r="C224" t="str">
        <f t="shared" si="3"/>
        <v>5.2015</v>
      </c>
    </row>
    <row r="225" spans="1:3">
      <c r="A225" s="103">
        <v>42170</v>
      </c>
      <c r="B225" s="101">
        <v>2.78</v>
      </c>
      <c r="C225" t="str">
        <f t="shared" si="3"/>
        <v>6.2015</v>
      </c>
    </row>
    <row r="226" spans="1:3">
      <c r="A226" s="103">
        <v>42200</v>
      </c>
      <c r="B226" s="101">
        <v>2.84</v>
      </c>
      <c r="C226" t="str">
        <f t="shared" si="3"/>
        <v>7.2015</v>
      </c>
    </row>
    <row r="227" spans="1:3">
      <c r="A227" s="103">
        <v>42231</v>
      </c>
      <c r="B227" s="101">
        <v>2.77</v>
      </c>
      <c r="C227" t="str">
        <f t="shared" si="3"/>
        <v>8.2015</v>
      </c>
    </row>
    <row r="228" spans="1:3">
      <c r="A228" s="103">
        <v>42262</v>
      </c>
      <c r="B228" s="101">
        <v>2.66</v>
      </c>
      <c r="C228" t="str">
        <f t="shared" si="3"/>
        <v>9.2015</v>
      </c>
    </row>
    <row r="229" spans="1:3">
      <c r="A229" s="103">
        <v>42292</v>
      </c>
      <c r="B229" s="101">
        <v>2.34</v>
      </c>
      <c r="C229" t="str">
        <f t="shared" si="3"/>
        <v>10.2015</v>
      </c>
    </row>
    <row r="230" spans="1:3">
      <c r="A230" s="103">
        <v>42323</v>
      </c>
      <c r="B230" s="101">
        <v>2.09</v>
      </c>
      <c r="C230" t="str">
        <f t="shared" si="3"/>
        <v>11.2015</v>
      </c>
    </row>
    <row r="231" spans="1:3">
      <c r="A231" s="103">
        <v>42353</v>
      </c>
      <c r="B231" s="101">
        <v>1.93</v>
      </c>
      <c r="C231" t="str">
        <f t="shared" si="3"/>
        <v>12.2015</v>
      </c>
    </row>
    <row r="232" spans="1:3">
      <c r="A232" s="103">
        <v>42384</v>
      </c>
      <c r="B232" s="101">
        <v>2.2799999999999998</v>
      </c>
      <c r="C232" t="str">
        <f t="shared" si="3"/>
        <v>1.2016</v>
      </c>
    </row>
    <row r="233" spans="1:3">
      <c r="A233" s="103">
        <v>42415</v>
      </c>
      <c r="B233" s="101">
        <v>1.99</v>
      </c>
      <c r="C233" t="str">
        <f t="shared" si="3"/>
        <v>2.2016</v>
      </c>
    </row>
    <row r="234" spans="1:3">
      <c r="A234" s="103">
        <v>42444</v>
      </c>
      <c r="B234" s="101">
        <v>1.73</v>
      </c>
      <c r="C234" t="str">
        <f t="shared" si="3"/>
        <v>3.2016</v>
      </c>
    </row>
    <row r="235" spans="1:3">
      <c r="A235" s="103">
        <v>42475</v>
      </c>
      <c r="B235" s="101">
        <v>1.92</v>
      </c>
      <c r="C235" t="str">
        <f t="shared" si="3"/>
        <v>4.2016</v>
      </c>
    </row>
    <row r="236" spans="1:3">
      <c r="A236" s="103">
        <v>42505</v>
      </c>
      <c r="B236" s="101">
        <v>1.92</v>
      </c>
      <c r="C236" t="str">
        <f t="shared" si="3"/>
        <v>5.2016</v>
      </c>
    </row>
    <row r="237" spans="1:3">
      <c r="A237" s="103">
        <v>42536</v>
      </c>
      <c r="B237" s="101">
        <v>2.59</v>
      </c>
      <c r="C237" t="str">
        <f t="shared" si="3"/>
        <v>6.2016</v>
      </c>
    </row>
    <row r="238" spans="1:3">
      <c r="A238" s="103">
        <v>42566</v>
      </c>
      <c r="B238" s="101">
        <v>2.82</v>
      </c>
      <c r="C238" t="str">
        <f t="shared" si="3"/>
        <v>7.2016</v>
      </c>
    </row>
    <row r="239" spans="1:3">
      <c r="A239" s="103">
        <v>42597</v>
      </c>
      <c r="B239" s="101">
        <v>2.82</v>
      </c>
      <c r="C239" t="str">
        <f t="shared" si="3"/>
        <v>8.2016</v>
      </c>
    </row>
    <row r="240" spans="1:3">
      <c r="A240" s="103">
        <v>42628</v>
      </c>
      <c r="B240" s="101">
        <v>2.99</v>
      </c>
      <c r="C240" t="str">
        <f t="shared" si="3"/>
        <v>9.2016</v>
      </c>
    </row>
    <row r="241" spans="1:3">
      <c r="A241" s="103">
        <v>42658</v>
      </c>
      <c r="B241" s="101">
        <v>2.98</v>
      </c>
      <c r="C241" t="str">
        <f t="shared" si="3"/>
        <v>10.2016</v>
      </c>
    </row>
    <row r="242" spans="1:3">
      <c r="A242" s="103">
        <v>42689</v>
      </c>
      <c r="B242" s="101">
        <v>2.5499999999999998</v>
      </c>
      <c r="C242" t="str">
        <f t="shared" si="3"/>
        <v>11.2016</v>
      </c>
    </row>
    <row r="243" spans="1:3">
      <c r="A243" s="103">
        <v>42719</v>
      </c>
      <c r="B243" s="101">
        <v>3.59</v>
      </c>
      <c r="C243" t="str">
        <f t="shared" si="3"/>
        <v>12.2016</v>
      </c>
    </row>
    <row r="244" spans="1:3">
      <c r="A244" s="103">
        <v>42750</v>
      </c>
      <c r="B244" s="101">
        <v>3.3</v>
      </c>
      <c r="C244" t="str">
        <f t="shared" si="3"/>
        <v>1.2017</v>
      </c>
    </row>
    <row r="245" spans="1:3">
      <c r="A245" s="103">
        <v>42781</v>
      </c>
      <c r="B245" s="101">
        <v>2.85</v>
      </c>
      <c r="C245" t="str">
        <f t="shared" si="3"/>
        <v>2.2017</v>
      </c>
    </row>
    <row r="246" spans="1:3">
      <c r="A246" s="103">
        <v>42809</v>
      </c>
      <c r="B246" s="101">
        <v>2.88</v>
      </c>
      <c r="C246" t="str">
        <f t="shared" si="3"/>
        <v>3.2017</v>
      </c>
    </row>
    <row r="247" spans="1:3">
      <c r="A247" s="103">
        <v>42840</v>
      </c>
      <c r="B247" s="101">
        <v>3.1</v>
      </c>
      <c r="C247" t="str">
        <f t="shared" si="3"/>
        <v>4.2017</v>
      </c>
    </row>
    <row r="248" spans="1:3">
      <c r="A248" s="103">
        <v>42870</v>
      </c>
      <c r="B248" s="101">
        <v>3.15</v>
      </c>
      <c r="C248" t="str">
        <f t="shared" si="3"/>
        <v>5.2017</v>
      </c>
    </row>
    <row r="249" spans="1:3">
      <c r="A249" s="103">
        <v>42901</v>
      </c>
      <c r="B249" s="101">
        <v>2.98</v>
      </c>
      <c r="C249" t="str">
        <f t="shared" si="3"/>
        <v>6.2017</v>
      </c>
    </row>
    <row r="250" spans="1:3">
      <c r="A250" s="103">
        <v>42931</v>
      </c>
      <c r="B250" s="101">
        <v>2.98</v>
      </c>
      <c r="C250" t="str">
        <f t="shared" si="3"/>
        <v>7.2017</v>
      </c>
    </row>
    <row r="251" spans="1:3">
      <c r="A251" s="103">
        <v>42962</v>
      </c>
      <c r="B251" s="101">
        <v>2.9</v>
      </c>
      <c r="C251" t="str">
        <f t="shared" si="3"/>
        <v>8.2017</v>
      </c>
    </row>
    <row r="252" spans="1:3">
      <c r="A252" s="103">
        <v>42993</v>
      </c>
      <c r="B252" s="101">
        <v>2.98</v>
      </c>
      <c r="C252" t="str">
        <f t="shared" si="3"/>
        <v>9.2017</v>
      </c>
    </row>
    <row r="253" spans="1:3">
      <c r="A253" s="103">
        <v>43023</v>
      </c>
      <c r="B253" s="101">
        <v>2.88</v>
      </c>
      <c r="C253" t="str">
        <f t="shared" si="3"/>
        <v>10.2017</v>
      </c>
    </row>
    <row r="254" spans="1:3">
      <c r="A254" s="103">
        <v>43054</v>
      </c>
      <c r="B254" s="101">
        <v>3.01</v>
      </c>
      <c r="C254" t="str">
        <f t="shared" si="3"/>
        <v>11.2017</v>
      </c>
    </row>
    <row r="255" spans="1:3">
      <c r="A255" s="103">
        <v>43084</v>
      </c>
      <c r="B255" s="101">
        <v>2.82</v>
      </c>
      <c r="C255" t="str">
        <f t="shared" si="3"/>
        <v>12.2017</v>
      </c>
    </row>
    <row r="256" spans="1:3">
      <c r="A256" s="103">
        <v>43115</v>
      </c>
      <c r="B256" s="101">
        <v>3.87</v>
      </c>
      <c r="C256" t="str">
        <f t="shared" si="3"/>
        <v>1.2018</v>
      </c>
    </row>
    <row r="257" spans="1:3">
      <c r="A257" s="103">
        <v>43146</v>
      </c>
      <c r="B257" s="101">
        <v>2.67</v>
      </c>
      <c r="C257" t="str">
        <f t="shared" si="3"/>
        <v>2.2018</v>
      </c>
    </row>
    <row r="258" spans="1:3">
      <c r="A258" s="103">
        <v>43174</v>
      </c>
      <c r="B258" s="101">
        <v>2.69</v>
      </c>
      <c r="C258" t="str">
        <f t="shared" si="3"/>
        <v>3.2018</v>
      </c>
    </row>
    <row r="259" spans="1:3">
      <c r="A259" s="103">
        <v>43205</v>
      </c>
      <c r="B259" s="101">
        <v>2.8</v>
      </c>
      <c r="C259" t="str">
        <f t="shared" si="3"/>
        <v>4.2018</v>
      </c>
    </row>
    <row r="260" spans="1:3">
      <c r="A260" s="103">
        <v>43235</v>
      </c>
      <c r="B260" s="101">
        <v>2.8</v>
      </c>
      <c r="C260" t="str">
        <f t="shared" si="3"/>
        <v>5.2018</v>
      </c>
    </row>
    <row r="261" spans="1:3">
      <c r="A261" s="103">
        <v>43266</v>
      </c>
      <c r="B261" s="101">
        <v>2.97</v>
      </c>
      <c r="C261" t="str">
        <f t="shared" ref="C261:C307" si="4">CONCATENATE(MONTH(A261),".",YEAR(A261))</f>
        <v>6.2018</v>
      </c>
    </row>
    <row r="262" spans="1:3">
      <c r="A262" s="103">
        <v>43296</v>
      </c>
      <c r="B262" s="101">
        <v>2.83</v>
      </c>
      <c r="C262" t="str">
        <f t="shared" si="4"/>
        <v>7.2018</v>
      </c>
    </row>
    <row r="263" spans="1:3">
      <c r="A263" s="103">
        <v>43327</v>
      </c>
      <c r="B263" s="101">
        <v>2.96</v>
      </c>
      <c r="C263" t="str">
        <f t="shared" si="4"/>
        <v>8.2018</v>
      </c>
    </row>
    <row r="264" spans="1:3">
      <c r="A264" s="103">
        <v>43358</v>
      </c>
      <c r="B264" s="101">
        <v>3</v>
      </c>
      <c r="C264" t="str">
        <f t="shared" si="4"/>
        <v>9.2018</v>
      </c>
    </row>
    <row r="265" spans="1:3">
      <c r="A265" s="103">
        <v>43388</v>
      </c>
      <c r="B265" s="101">
        <v>3.28</v>
      </c>
      <c r="C265" t="str">
        <f t="shared" si="4"/>
        <v>10.2018</v>
      </c>
    </row>
    <row r="266" spans="1:3">
      <c r="A266" s="103">
        <v>43419</v>
      </c>
      <c r="B266" s="101">
        <v>4.09</v>
      </c>
      <c r="C266" t="str">
        <f t="shared" si="4"/>
        <v>11.2018</v>
      </c>
    </row>
    <row r="267" spans="1:3">
      <c r="A267" s="103">
        <v>43449</v>
      </c>
      <c r="B267" s="101">
        <v>4.04</v>
      </c>
      <c r="C267" t="str">
        <f t="shared" si="4"/>
        <v>12.2018</v>
      </c>
    </row>
    <row r="268" spans="1:3">
      <c r="A268" s="103">
        <v>43480</v>
      </c>
      <c r="B268" s="101">
        <v>3.11</v>
      </c>
      <c r="C268" t="str">
        <f t="shared" si="4"/>
        <v>1.2019</v>
      </c>
    </row>
    <row r="269" spans="1:3">
      <c r="A269" s="103">
        <v>43511</v>
      </c>
      <c r="B269" s="101">
        <v>2.69</v>
      </c>
      <c r="C269" t="str">
        <f t="shared" si="4"/>
        <v>2.2019</v>
      </c>
    </row>
    <row r="270" spans="1:3">
      <c r="A270" s="103">
        <v>43539</v>
      </c>
      <c r="B270" s="101">
        <v>2.95</v>
      </c>
      <c r="C270" t="str">
        <f t="shared" si="4"/>
        <v>3.2019</v>
      </c>
    </row>
    <row r="271" spans="1:3">
      <c r="A271" s="103">
        <v>43570</v>
      </c>
      <c r="B271" s="101">
        <v>2.65</v>
      </c>
      <c r="C271" t="str">
        <f t="shared" si="4"/>
        <v>4.2019</v>
      </c>
    </row>
    <row r="272" spans="1:3">
      <c r="A272" s="103">
        <v>43600</v>
      </c>
      <c r="B272" s="101">
        <v>2.64</v>
      </c>
      <c r="C272" t="str">
        <f t="shared" si="4"/>
        <v>5.2019</v>
      </c>
    </row>
    <row r="273" spans="1:3">
      <c r="A273" s="103">
        <v>43631</v>
      </c>
      <c r="B273" s="101">
        <v>2.4</v>
      </c>
      <c r="C273" t="str">
        <f t="shared" si="4"/>
        <v>6.2019</v>
      </c>
    </row>
    <row r="274" spans="1:3">
      <c r="A274" s="103">
        <v>43661</v>
      </c>
      <c r="B274" s="101">
        <v>2.37</v>
      </c>
      <c r="C274" t="str">
        <f t="shared" si="4"/>
        <v>7.2019</v>
      </c>
    </row>
    <row r="275" spans="1:3">
      <c r="A275" s="103">
        <v>43692</v>
      </c>
      <c r="B275" s="101">
        <v>2.2200000000000002</v>
      </c>
      <c r="C275" t="str">
        <f t="shared" si="4"/>
        <v>8.2019</v>
      </c>
    </row>
    <row r="276" spans="1:3">
      <c r="A276" s="103">
        <v>43723</v>
      </c>
      <c r="B276" s="101">
        <v>2.56</v>
      </c>
      <c r="C276" t="str">
        <f t="shared" si="4"/>
        <v>9.2019</v>
      </c>
    </row>
    <row r="277" spans="1:3">
      <c r="A277" s="103">
        <v>43753</v>
      </c>
      <c r="B277" s="101">
        <v>2.33</v>
      </c>
      <c r="C277" t="str">
        <f t="shared" si="4"/>
        <v>10.2019</v>
      </c>
    </row>
    <row r="278" spans="1:3">
      <c r="A278" s="103">
        <v>43784</v>
      </c>
      <c r="B278" s="101">
        <v>2.65</v>
      </c>
      <c r="C278" t="str">
        <f t="shared" si="4"/>
        <v>11.2019</v>
      </c>
    </row>
    <row r="279" spans="1:3">
      <c r="A279" s="103">
        <v>43814</v>
      </c>
      <c r="B279" s="101">
        <v>2.2200000000000002</v>
      </c>
      <c r="C279" t="str">
        <f t="shared" si="4"/>
        <v>12.2019</v>
      </c>
    </row>
    <row r="280" spans="1:3">
      <c r="A280" s="103">
        <v>43845</v>
      </c>
      <c r="B280" s="101">
        <v>2.02</v>
      </c>
      <c r="C280" t="str">
        <f t="shared" si="4"/>
        <v>1.2020</v>
      </c>
    </row>
    <row r="281" spans="1:3">
      <c r="A281" s="103">
        <v>43876</v>
      </c>
      <c r="B281" s="101">
        <v>1.91</v>
      </c>
      <c r="C281" t="str">
        <f t="shared" si="4"/>
        <v>2.2020</v>
      </c>
    </row>
    <row r="282" spans="1:3">
      <c r="A282" s="103">
        <v>43905</v>
      </c>
      <c r="B282" s="101">
        <v>1.79</v>
      </c>
      <c r="C282" t="str">
        <f t="shared" si="4"/>
        <v>3.2020</v>
      </c>
    </row>
    <row r="283" spans="1:3">
      <c r="A283" s="103">
        <v>43936</v>
      </c>
      <c r="B283" s="101">
        <v>1.74</v>
      </c>
      <c r="C283" t="str">
        <f t="shared" si="4"/>
        <v>4.2020</v>
      </c>
    </row>
    <row r="284" spans="1:3">
      <c r="A284" s="103">
        <v>43966</v>
      </c>
      <c r="B284" s="101">
        <v>1.75</v>
      </c>
      <c r="C284" t="str">
        <f t="shared" si="4"/>
        <v>5.2020</v>
      </c>
    </row>
    <row r="285" spans="1:3">
      <c r="A285" s="103">
        <v>43997</v>
      </c>
      <c r="B285" s="101">
        <v>1.63</v>
      </c>
      <c r="C285" t="str">
        <f t="shared" si="4"/>
        <v>6.2020</v>
      </c>
    </row>
    <row r="286" spans="1:3">
      <c r="A286" s="103">
        <v>44027</v>
      </c>
      <c r="B286" s="101">
        <v>1.77</v>
      </c>
      <c r="C286" t="str">
        <f t="shared" si="4"/>
        <v>7.2020</v>
      </c>
    </row>
    <row r="287" spans="1:3">
      <c r="A287" s="103">
        <v>44058</v>
      </c>
      <c r="B287" s="101">
        <v>2.2999999999999998</v>
      </c>
      <c r="C287" t="str">
        <f t="shared" si="4"/>
        <v>8.2020</v>
      </c>
    </row>
    <row r="288" spans="1:3">
      <c r="A288" s="103">
        <v>44089</v>
      </c>
      <c r="B288" s="101">
        <v>1.92</v>
      </c>
      <c r="C288" t="str">
        <f t="shared" si="4"/>
        <v>9.2020</v>
      </c>
    </row>
    <row r="289" spans="1:3">
      <c r="A289" s="103">
        <v>44119</v>
      </c>
      <c r="B289" s="101">
        <v>2.39</v>
      </c>
      <c r="C289" t="str">
        <f t="shared" si="4"/>
        <v>10.2020</v>
      </c>
    </row>
    <row r="290" spans="1:3">
      <c r="A290" s="103">
        <v>44150</v>
      </c>
      <c r="B290" s="101">
        <v>2.61</v>
      </c>
      <c r="C290" t="str">
        <f t="shared" si="4"/>
        <v>11.2020</v>
      </c>
    </row>
    <row r="291" spans="1:3">
      <c r="A291" s="103">
        <v>44180</v>
      </c>
      <c r="B291" s="101">
        <v>2.59</v>
      </c>
      <c r="C291" t="str">
        <f t="shared" si="4"/>
        <v>12.2020</v>
      </c>
    </row>
    <row r="292" spans="1:3">
      <c r="A292" s="103">
        <v>44211</v>
      </c>
      <c r="B292" s="101">
        <v>2.71</v>
      </c>
      <c r="C292" t="str">
        <f t="shared" si="4"/>
        <v>1.2021</v>
      </c>
    </row>
    <row r="293" spans="1:3">
      <c r="A293" s="103">
        <v>44242</v>
      </c>
      <c r="B293" s="101">
        <v>5.35</v>
      </c>
      <c r="C293" t="str">
        <f t="shared" si="4"/>
        <v>2.2021</v>
      </c>
    </row>
    <row r="294" spans="1:3">
      <c r="A294" s="103">
        <v>44270</v>
      </c>
      <c r="B294" s="101">
        <v>2.62</v>
      </c>
      <c r="C294" t="str">
        <f t="shared" si="4"/>
        <v>3.2021</v>
      </c>
    </row>
    <row r="295" spans="1:3">
      <c r="A295" s="103">
        <v>44301</v>
      </c>
      <c r="B295" s="101">
        <v>2.66</v>
      </c>
      <c r="C295" t="str">
        <f t="shared" si="4"/>
        <v>4.2021</v>
      </c>
    </row>
    <row r="296" spans="1:3">
      <c r="A296" s="103">
        <v>44331</v>
      </c>
      <c r="B296" s="101">
        <v>2.91</v>
      </c>
      <c r="C296" t="str">
        <f t="shared" si="4"/>
        <v>5.2021</v>
      </c>
    </row>
    <row r="297" spans="1:3">
      <c r="A297" s="103">
        <v>44362</v>
      </c>
      <c r="B297" s="101">
        <v>3.26</v>
      </c>
      <c r="C297" t="str">
        <f t="shared" si="4"/>
        <v>6.2021</v>
      </c>
    </row>
    <row r="298" spans="1:3">
      <c r="A298" s="103">
        <v>44392</v>
      </c>
      <c r="B298" s="101">
        <v>3.84</v>
      </c>
      <c r="C298" t="str">
        <f t="shared" si="4"/>
        <v>7.2021</v>
      </c>
    </row>
    <row r="299" spans="1:3">
      <c r="A299" s="103">
        <v>44423</v>
      </c>
      <c r="B299" s="101">
        <v>4.07</v>
      </c>
      <c r="C299" t="str">
        <f t="shared" si="4"/>
        <v>8.2021</v>
      </c>
    </row>
    <row r="300" spans="1:3">
      <c r="A300" s="103">
        <v>44454</v>
      </c>
      <c r="B300" s="101">
        <v>5.16</v>
      </c>
      <c r="C300" t="str">
        <f t="shared" si="4"/>
        <v>9.2021</v>
      </c>
    </row>
    <row r="301" spans="1:3">
      <c r="A301" s="103">
        <v>44484</v>
      </c>
      <c r="B301" s="101">
        <v>5.51</v>
      </c>
      <c r="C301" t="str">
        <f t="shared" si="4"/>
        <v>10.2021</v>
      </c>
    </row>
    <row r="302" spans="1:3">
      <c r="A302" s="103">
        <v>44515</v>
      </c>
      <c r="B302" s="101">
        <v>5.05</v>
      </c>
      <c r="C302" t="str">
        <f t="shared" si="4"/>
        <v>11.2021</v>
      </c>
    </row>
    <row r="303" spans="1:3">
      <c r="A303" s="103">
        <v>44545</v>
      </c>
      <c r="B303" s="101">
        <v>3.76</v>
      </c>
      <c r="C303" t="str">
        <f t="shared" si="4"/>
        <v>12.2021</v>
      </c>
    </row>
    <row r="304" spans="1:3">
      <c r="A304" s="103">
        <v>44576</v>
      </c>
      <c r="B304" s="101">
        <v>4.38</v>
      </c>
      <c r="C304" t="str">
        <f t="shared" si="4"/>
        <v>1.2022</v>
      </c>
    </row>
    <row r="305" spans="1:3">
      <c r="A305" s="103">
        <v>44607</v>
      </c>
      <c r="B305" s="101">
        <v>4.6900000000000004</v>
      </c>
      <c r="C305" t="str">
        <f t="shared" si="4"/>
        <v>2.2022</v>
      </c>
    </row>
    <row r="306" spans="1:3">
      <c r="A306" s="103">
        <v>44635</v>
      </c>
      <c r="B306" s="101">
        <v>4.9000000000000004</v>
      </c>
      <c r="C306" t="str">
        <f t="shared" si="4"/>
        <v>3.2022</v>
      </c>
    </row>
    <row r="307" spans="1:3">
      <c r="A307" s="103">
        <v>44666</v>
      </c>
      <c r="B307" s="101">
        <v>6.6</v>
      </c>
      <c r="C307" t="str">
        <f t="shared" si="4"/>
        <v>4.2022</v>
      </c>
    </row>
    <row r="308" spans="1:3">
      <c r="A308" s="103"/>
      <c r="B308" s="101"/>
    </row>
    <row r="309" spans="1:3" ht="15.5">
      <c r="A309" s="104" t="s">
        <v>717</v>
      </c>
      <c r="B309" s="55" t="s">
        <v>1065</v>
      </c>
    </row>
    <row r="310" spans="1:3" ht="24">
      <c r="A310" s="56" t="s">
        <v>718</v>
      </c>
      <c r="B310" s="58" t="s">
        <v>719</v>
      </c>
    </row>
    <row r="311" spans="1:3" ht="130.5">
      <c r="A311" s="57" t="s">
        <v>720</v>
      </c>
      <c r="B311" s="59" t="s">
        <v>721</v>
      </c>
    </row>
    <row r="312" spans="1:3">
      <c r="A312" s="60">
        <v>35611</v>
      </c>
      <c r="B312">
        <v>2.4900000000000002</v>
      </c>
      <c r="C312">
        <v>1997</v>
      </c>
    </row>
    <row r="313" spans="1:3">
      <c r="A313" s="60">
        <v>35976</v>
      </c>
      <c r="B313">
        <v>2.09</v>
      </c>
      <c r="C313">
        <v>1998</v>
      </c>
    </row>
    <row r="314" spans="1:3">
      <c r="A314" s="60">
        <v>36341</v>
      </c>
      <c r="B314">
        <v>2.27</v>
      </c>
      <c r="C314">
        <v>1999</v>
      </c>
    </row>
    <row r="315" spans="1:3">
      <c r="A315" s="60">
        <v>36707</v>
      </c>
      <c r="B315">
        <v>4.3099999999999996</v>
      </c>
      <c r="C315">
        <v>2000</v>
      </c>
    </row>
    <row r="316" spans="1:3">
      <c r="A316" s="60">
        <v>37072</v>
      </c>
      <c r="B316">
        <v>3.96</v>
      </c>
      <c r="C316">
        <v>2001</v>
      </c>
    </row>
    <row r="317" spans="1:3">
      <c r="A317" s="60">
        <v>37437</v>
      </c>
      <c r="B317">
        <v>3.38</v>
      </c>
      <c r="C317">
        <v>2002</v>
      </c>
    </row>
    <row r="318" spans="1:3">
      <c r="A318" s="60">
        <v>37802</v>
      </c>
      <c r="B318">
        <v>5.47</v>
      </c>
      <c r="C318">
        <v>2003</v>
      </c>
    </row>
    <row r="319" spans="1:3">
      <c r="A319" s="60">
        <v>38168</v>
      </c>
      <c r="B319">
        <v>5.89</v>
      </c>
      <c r="C319">
        <v>2004</v>
      </c>
    </row>
    <row r="320" spans="1:3">
      <c r="A320" s="60">
        <v>38533</v>
      </c>
      <c r="B320">
        <v>8.69</v>
      </c>
      <c r="C320">
        <v>2005</v>
      </c>
    </row>
    <row r="321" spans="1:3">
      <c r="A321" s="60">
        <v>38898</v>
      </c>
      <c r="B321">
        <v>6.73</v>
      </c>
      <c r="C321">
        <v>2006</v>
      </c>
    </row>
    <row r="322" spans="1:3">
      <c r="A322" s="60">
        <v>39263</v>
      </c>
      <c r="B322">
        <v>6.97</v>
      </c>
      <c r="C322">
        <v>2007</v>
      </c>
    </row>
    <row r="323" spans="1:3">
      <c r="A323" s="60">
        <v>39629</v>
      </c>
      <c r="B323">
        <v>8.86</v>
      </c>
      <c r="C323">
        <v>2008</v>
      </c>
    </row>
    <row r="324" spans="1:3">
      <c r="A324" s="60">
        <v>39994</v>
      </c>
      <c r="B324">
        <v>3.94</v>
      </c>
      <c r="C324">
        <v>2009</v>
      </c>
    </row>
    <row r="325" spans="1:3">
      <c r="A325" s="60">
        <v>40359</v>
      </c>
      <c r="B325">
        <v>4.37</v>
      </c>
      <c r="C325">
        <v>2010</v>
      </c>
    </row>
    <row r="326" spans="1:3">
      <c r="A326" s="60">
        <v>40724</v>
      </c>
      <c r="B326">
        <v>4</v>
      </c>
      <c r="C326">
        <v>2011</v>
      </c>
    </row>
    <row r="327" spans="1:3">
      <c r="A327" s="60">
        <v>41090</v>
      </c>
      <c r="B327">
        <v>2.75</v>
      </c>
      <c r="C327">
        <v>2012</v>
      </c>
    </row>
    <row r="328" spans="1:3">
      <c r="A328" s="60">
        <v>41455</v>
      </c>
      <c r="B328">
        <v>3.73</v>
      </c>
      <c r="C328">
        <v>2013</v>
      </c>
    </row>
    <row r="329" spans="1:3">
      <c r="A329" s="60">
        <v>41820</v>
      </c>
      <c r="B329">
        <v>4.37</v>
      </c>
      <c r="C329">
        <v>2014</v>
      </c>
    </row>
    <row r="330" spans="1:3">
      <c r="A330" s="60">
        <v>42185</v>
      </c>
      <c r="B330">
        <v>2.62</v>
      </c>
      <c r="C330">
        <v>2015</v>
      </c>
    </row>
    <row r="331" spans="1:3">
      <c r="A331" s="60">
        <v>42551</v>
      </c>
      <c r="B331">
        <v>2.52</v>
      </c>
      <c r="C331">
        <v>2016</v>
      </c>
    </row>
    <row r="332" spans="1:3">
      <c r="A332" s="60">
        <v>42916</v>
      </c>
      <c r="B332">
        <v>2.99</v>
      </c>
      <c r="C332">
        <v>2017</v>
      </c>
    </row>
    <row r="333" spans="1:3">
      <c r="A333" s="60">
        <v>43281</v>
      </c>
      <c r="B333">
        <v>3.15</v>
      </c>
      <c r="C333">
        <v>2018</v>
      </c>
    </row>
    <row r="334" spans="1:3">
      <c r="A334" s="60">
        <v>43646</v>
      </c>
      <c r="B334">
        <v>2.56</v>
      </c>
      <c r="C334">
        <v>2019</v>
      </c>
    </row>
    <row r="335" spans="1:3">
      <c r="A335" s="60">
        <v>44012</v>
      </c>
      <c r="B335">
        <v>2.0299999999999998</v>
      </c>
      <c r="C335">
        <v>2020</v>
      </c>
    </row>
    <row r="336" spans="1:3">
      <c r="A336" s="60">
        <v>44377</v>
      </c>
      <c r="B336">
        <v>3.89</v>
      </c>
      <c r="C336">
        <v>2021</v>
      </c>
    </row>
    <row r="337" spans="1:1">
      <c r="A337" s="99"/>
    </row>
    <row r="338" spans="1:1">
      <c r="A338" s="99"/>
    </row>
    <row r="339" spans="1:1">
      <c r="A339" s="99"/>
    </row>
    <row r="340" spans="1:1">
      <c r="A340" s="99"/>
    </row>
    <row r="341" spans="1:1">
      <c r="A341" s="99"/>
    </row>
    <row r="342" spans="1:1">
      <c r="A342" s="99"/>
    </row>
    <row r="343" spans="1:1">
      <c r="A343" s="99"/>
    </row>
    <row r="344" spans="1:1">
      <c r="A344" s="99"/>
    </row>
    <row r="345" spans="1:1">
      <c r="A345" s="99"/>
    </row>
    <row r="346" spans="1:1">
      <c r="A346" s="99"/>
    </row>
    <row r="347" spans="1:1">
      <c r="A347" s="99"/>
    </row>
    <row r="348" spans="1:1">
      <c r="A348" s="99"/>
    </row>
    <row r="349" spans="1:1">
      <c r="A349" s="99"/>
    </row>
    <row r="350" spans="1:1">
      <c r="A350" s="99"/>
    </row>
    <row r="351" spans="1:1">
      <c r="A351" s="99"/>
    </row>
    <row r="352" spans="1:1">
      <c r="A352" s="99"/>
    </row>
    <row r="353" spans="1:1">
      <c r="A353" s="99"/>
    </row>
    <row r="354" spans="1:1">
      <c r="A354" s="99"/>
    </row>
    <row r="355" spans="1:1">
      <c r="A355" s="99"/>
    </row>
    <row r="356" spans="1:1">
      <c r="A356" s="99"/>
    </row>
    <row r="357" spans="1:1">
      <c r="A357" s="99"/>
    </row>
    <row r="358" spans="1:1">
      <c r="A358" s="99"/>
    </row>
    <row r="359" spans="1:1">
      <c r="A359" s="99"/>
    </row>
    <row r="360" spans="1:1">
      <c r="A360" s="99"/>
    </row>
    <row r="361" spans="1:1">
      <c r="A361" s="99"/>
    </row>
    <row r="362" spans="1:1">
      <c r="A362" s="99"/>
    </row>
    <row r="363" spans="1:1">
      <c r="A363" s="99"/>
    </row>
    <row r="364" spans="1:1">
      <c r="A364" s="99"/>
    </row>
    <row r="365" spans="1:1">
      <c r="A365" s="99"/>
    </row>
    <row r="366" spans="1:1">
      <c r="A366" s="99"/>
    </row>
    <row r="367" spans="1:1">
      <c r="A367" s="99"/>
    </row>
    <row r="368" spans="1:1">
      <c r="A368" s="99"/>
    </row>
    <row r="369" spans="1:1">
      <c r="A369" s="99"/>
    </row>
    <row r="370" spans="1:1">
      <c r="A370" s="99"/>
    </row>
    <row r="371" spans="1:1">
      <c r="A371" s="99"/>
    </row>
    <row r="372" spans="1:1">
      <c r="A372" s="99"/>
    </row>
    <row r="373" spans="1:1">
      <c r="A373" s="99"/>
    </row>
    <row r="374" spans="1:1">
      <c r="A374" s="99"/>
    </row>
    <row r="375" spans="1:1">
      <c r="A375" s="99"/>
    </row>
    <row r="376" spans="1:1">
      <c r="A376" s="99"/>
    </row>
    <row r="377" spans="1:1">
      <c r="A377" s="99"/>
    </row>
    <row r="378" spans="1:1">
      <c r="A378" s="99"/>
    </row>
    <row r="379" spans="1:1">
      <c r="A379" s="99"/>
    </row>
    <row r="380" spans="1:1">
      <c r="A380" s="99"/>
    </row>
    <row r="381" spans="1:1">
      <c r="A381" s="99"/>
    </row>
    <row r="382" spans="1:1">
      <c r="A382" s="99"/>
    </row>
    <row r="383" spans="1:1">
      <c r="A383" s="99"/>
    </row>
    <row r="384" spans="1:1">
      <c r="A384" s="99"/>
    </row>
    <row r="385" spans="1:1">
      <c r="A385" s="99"/>
    </row>
    <row r="386" spans="1:1">
      <c r="A386" s="99"/>
    </row>
    <row r="387" spans="1:1">
      <c r="A387" s="99"/>
    </row>
    <row r="388" spans="1:1">
      <c r="A388" s="99"/>
    </row>
    <row r="389" spans="1:1">
      <c r="A389" s="99"/>
    </row>
    <row r="390" spans="1:1">
      <c r="A390" s="99"/>
    </row>
    <row r="391" spans="1:1">
      <c r="A391" s="99"/>
    </row>
    <row r="392" spans="1:1">
      <c r="A392" s="99"/>
    </row>
    <row r="393" spans="1:1">
      <c r="A393" s="99"/>
    </row>
    <row r="394" spans="1:1">
      <c r="A394" s="99"/>
    </row>
    <row r="395" spans="1:1">
      <c r="A395" s="99"/>
    </row>
    <row r="396" spans="1:1">
      <c r="A396" s="99"/>
    </row>
    <row r="397" spans="1:1">
      <c r="A397" s="99"/>
    </row>
    <row r="398" spans="1:1">
      <c r="A398" s="99"/>
    </row>
    <row r="399" spans="1:1">
      <c r="A399" s="99"/>
    </row>
    <row r="400" spans="1:1">
      <c r="A400" s="99"/>
    </row>
    <row r="401" spans="1:1">
      <c r="A401" s="99"/>
    </row>
    <row r="402" spans="1:1">
      <c r="A402" s="99"/>
    </row>
    <row r="403" spans="1:1">
      <c r="A403" s="99"/>
    </row>
    <row r="404" spans="1:1">
      <c r="A404" s="99"/>
    </row>
    <row r="405" spans="1:1">
      <c r="A405" s="99"/>
    </row>
    <row r="406" spans="1:1">
      <c r="A406" s="99"/>
    </row>
    <row r="407" spans="1:1">
      <c r="A407" s="99"/>
    </row>
    <row r="408" spans="1:1">
      <c r="A408" s="99"/>
    </row>
    <row r="409" spans="1:1">
      <c r="A409" s="99"/>
    </row>
    <row r="410" spans="1:1">
      <c r="A410" s="99"/>
    </row>
    <row r="411" spans="1:1">
      <c r="A411" s="99"/>
    </row>
    <row r="412" spans="1:1">
      <c r="A412" s="99"/>
    </row>
    <row r="413" spans="1:1">
      <c r="A413" s="99"/>
    </row>
    <row r="414" spans="1:1">
      <c r="A414" s="99"/>
    </row>
    <row r="415" spans="1:1">
      <c r="A415" s="99"/>
    </row>
    <row r="416" spans="1:1">
      <c r="A416" s="99"/>
    </row>
    <row r="417" spans="1:1">
      <c r="A417" s="99"/>
    </row>
    <row r="418" spans="1:1">
      <c r="A418" s="99"/>
    </row>
    <row r="419" spans="1:1">
      <c r="A419" s="99"/>
    </row>
    <row r="420" spans="1:1">
      <c r="A420" s="99"/>
    </row>
    <row r="421" spans="1:1">
      <c r="A421" s="99"/>
    </row>
    <row r="422" spans="1:1">
      <c r="A422" s="99"/>
    </row>
    <row r="423" spans="1:1">
      <c r="A423" s="99"/>
    </row>
    <row r="424" spans="1:1">
      <c r="A424" s="99"/>
    </row>
    <row r="425" spans="1:1">
      <c r="A425" s="99"/>
    </row>
    <row r="426" spans="1:1">
      <c r="A426" s="99"/>
    </row>
    <row r="427" spans="1:1">
      <c r="A427" s="99"/>
    </row>
    <row r="428" spans="1:1">
      <c r="A428" s="99"/>
    </row>
    <row r="429" spans="1:1">
      <c r="A429" s="99"/>
    </row>
    <row r="430" spans="1:1">
      <c r="A430" s="99"/>
    </row>
    <row r="431" spans="1:1">
      <c r="A431" s="99"/>
    </row>
    <row r="432" spans="1:1">
      <c r="A432" s="99"/>
    </row>
    <row r="433" spans="1:1">
      <c r="A433" s="99"/>
    </row>
    <row r="434" spans="1:1">
      <c r="A434" s="99"/>
    </row>
    <row r="435" spans="1:1">
      <c r="A435" s="99"/>
    </row>
    <row r="436" spans="1:1">
      <c r="A436" s="99"/>
    </row>
    <row r="437" spans="1:1">
      <c r="A437" s="99"/>
    </row>
    <row r="438" spans="1:1">
      <c r="A438" s="99"/>
    </row>
    <row r="439" spans="1:1">
      <c r="A439" s="99"/>
    </row>
    <row r="440" spans="1:1">
      <c r="A440" s="99"/>
    </row>
    <row r="441" spans="1:1">
      <c r="A441" s="99"/>
    </row>
    <row r="442" spans="1:1">
      <c r="A442" s="99"/>
    </row>
    <row r="443" spans="1:1">
      <c r="A443" s="99"/>
    </row>
    <row r="444" spans="1:1">
      <c r="A444" s="99"/>
    </row>
    <row r="445" spans="1:1">
      <c r="A445" s="99"/>
    </row>
    <row r="446" spans="1:1">
      <c r="A446" s="99"/>
    </row>
    <row r="447" spans="1:1">
      <c r="A447" s="99"/>
    </row>
    <row r="448" spans="1:1">
      <c r="A448" s="99"/>
    </row>
    <row r="449" spans="1:1">
      <c r="A449" s="99"/>
    </row>
    <row r="450" spans="1:1">
      <c r="A450" s="99"/>
    </row>
    <row r="451" spans="1:1">
      <c r="A451" s="99"/>
    </row>
    <row r="452" spans="1:1">
      <c r="A452" s="99"/>
    </row>
    <row r="453" spans="1:1">
      <c r="A453" s="99"/>
    </row>
    <row r="454" spans="1:1">
      <c r="A454" s="99"/>
    </row>
    <row r="455" spans="1:1">
      <c r="A455" s="99"/>
    </row>
    <row r="456" spans="1:1">
      <c r="A456" s="99"/>
    </row>
    <row r="457" spans="1:1">
      <c r="A457" s="99"/>
    </row>
    <row r="458" spans="1:1">
      <c r="A458" s="99"/>
    </row>
    <row r="459" spans="1:1">
      <c r="A459" s="99"/>
    </row>
    <row r="460" spans="1:1">
      <c r="A460" s="99"/>
    </row>
    <row r="461" spans="1:1">
      <c r="A461" s="99"/>
    </row>
    <row r="462" spans="1:1">
      <c r="A462" s="99"/>
    </row>
    <row r="463" spans="1:1">
      <c r="A463" s="99"/>
    </row>
    <row r="464" spans="1:1">
      <c r="A464" s="99"/>
    </row>
    <row r="465" spans="1:1">
      <c r="A465" s="99"/>
    </row>
    <row r="466" spans="1:1">
      <c r="A466" s="99"/>
    </row>
    <row r="467" spans="1:1">
      <c r="A467" s="99"/>
    </row>
    <row r="468" spans="1:1">
      <c r="A468" s="99"/>
    </row>
    <row r="469" spans="1:1">
      <c r="A469" s="99"/>
    </row>
    <row r="470" spans="1:1">
      <c r="A470" s="99"/>
    </row>
    <row r="471" spans="1:1">
      <c r="A471" s="99"/>
    </row>
    <row r="472" spans="1:1">
      <c r="A472" s="99"/>
    </row>
    <row r="473" spans="1:1">
      <c r="A473" s="99"/>
    </row>
    <row r="474" spans="1:1">
      <c r="A474" s="99"/>
    </row>
    <row r="475" spans="1:1">
      <c r="A475" s="99"/>
    </row>
    <row r="476" spans="1:1">
      <c r="A476" s="99"/>
    </row>
    <row r="477" spans="1:1">
      <c r="A477" s="99"/>
    </row>
    <row r="478" spans="1:1">
      <c r="A478" s="99"/>
    </row>
    <row r="479" spans="1:1">
      <c r="A479" s="99"/>
    </row>
    <row r="480" spans="1:1">
      <c r="A480" s="99"/>
    </row>
    <row r="481" spans="1:1">
      <c r="A481" s="99"/>
    </row>
    <row r="482" spans="1:1">
      <c r="A482" s="99"/>
    </row>
    <row r="483" spans="1:1">
      <c r="A483" s="99"/>
    </row>
    <row r="484" spans="1:1">
      <c r="A484" s="99"/>
    </row>
    <row r="485" spans="1:1">
      <c r="A485" s="99"/>
    </row>
    <row r="486" spans="1:1">
      <c r="A486" s="99"/>
    </row>
    <row r="487" spans="1:1">
      <c r="A487" s="99"/>
    </row>
    <row r="488" spans="1:1">
      <c r="A488" s="99"/>
    </row>
    <row r="489" spans="1:1">
      <c r="A489" s="99"/>
    </row>
    <row r="490" spans="1:1">
      <c r="A490" s="99"/>
    </row>
    <row r="491" spans="1:1">
      <c r="A491" s="99"/>
    </row>
    <row r="492" spans="1:1">
      <c r="A492" s="99"/>
    </row>
    <row r="493" spans="1:1">
      <c r="A493" s="99"/>
    </row>
    <row r="494" spans="1:1">
      <c r="A494" s="99"/>
    </row>
    <row r="495" spans="1:1">
      <c r="A495" s="99"/>
    </row>
    <row r="496" spans="1:1">
      <c r="A496" s="99"/>
    </row>
    <row r="497" spans="1:1">
      <c r="A497" s="99"/>
    </row>
    <row r="498" spans="1:1">
      <c r="A498" s="99"/>
    </row>
    <row r="499" spans="1:1">
      <c r="A499" s="99"/>
    </row>
    <row r="500" spans="1:1">
      <c r="A500" s="99"/>
    </row>
    <row r="501" spans="1:1">
      <c r="A501" s="99"/>
    </row>
    <row r="502" spans="1:1">
      <c r="A502" s="99"/>
    </row>
    <row r="503" spans="1:1">
      <c r="A503" s="99"/>
    </row>
    <row r="504" spans="1:1">
      <c r="A504" s="99"/>
    </row>
    <row r="505" spans="1:1">
      <c r="A505" s="99"/>
    </row>
    <row r="506" spans="1:1">
      <c r="A506" s="99"/>
    </row>
    <row r="507" spans="1:1">
      <c r="A507" s="99"/>
    </row>
    <row r="508" spans="1:1">
      <c r="A508" s="99"/>
    </row>
    <row r="509" spans="1:1">
      <c r="A509" s="99"/>
    </row>
    <row r="510" spans="1:1">
      <c r="A510" s="99"/>
    </row>
    <row r="511" spans="1:1">
      <c r="A511" s="99"/>
    </row>
    <row r="512" spans="1:1">
      <c r="A512" s="99"/>
    </row>
    <row r="513" spans="1:1">
      <c r="A513" s="99"/>
    </row>
    <row r="514" spans="1:1">
      <c r="A514" s="99"/>
    </row>
    <row r="515" spans="1:1">
      <c r="A515" s="99"/>
    </row>
    <row r="516" spans="1:1">
      <c r="A516" s="99"/>
    </row>
    <row r="517" spans="1:1">
      <c r="A517" s="99"/>
    </row>
    <row r="518" spans="1:1">
      <c r="A518" s="99"/>
    </row>
    <row r="519" spans="1:1">
      <c r="A519" s="99"/>
    </row>
    <row r="520" spans="1:1">
      <c r="A520" s="99"/>
    </row>
    <row r="521" spans="1:1">
      <c r="A521" s="99"/>
    </row>
    <row r="522" spans="1:1">
      <c r="A522" s="99"/>
    </row>
    <row r="523" spans="1:1">
      <c r="A523" s="99"/>
    </row>
    <row r="524" spans="1:1">
      <c r="A524" s="99"/>
    </row>
    <row r="525" spans="1:1">
      <c r="A525" s="99"/>
    </row>
    <row r="526" spans="1:1">
      <c r="A526" s="99"/>
    </row>
    <row r="527" spans="1:1">
      <c r="A527" s="99"/>
    </row>
    <row r="528" spans="1:1">
      <c r="A528" s="99"/>
    </row>
    <row r="529" spans="1:1">
      <c r="A529" s="99"/>
    </row>
    <row r="530" spans="1:1">
      <c r="A530" s="99"/>
    </row>
    <row r="531" spans="1:1">
      <c r="A531" s="99"/>
    </row>
    <row r="532" spans="1:1">
      <c r="A532" s="99"/>
    </row>
    <row r="533" spans="1:1">
      <c r="A533" s="99"/>
    </row>
    <row r="534" spans="1:1">
      <c r="A534" s="99"/>
    </row>
    <row r="535" spans="1:1">
      <c r="A535" s="99"/>
    </row>
    <row r="536" spans="1:1">
      <c r="A536" s="99"/>
    </row>
    <row r="537" spans="1:1">
      <c r="A537" s="99"/>
    </row>
    <row r="538" spans="1:1">
      <c r="A538" s="99"/>
    </row>
    <row r="539" spans="1:1">
      <c r="A539" s="99"/>
    </row>
    <row r="540" spans="1:1">
      <c r="A540" s="99"/>
    </row>
    <row r="541" spans="1:1">
      <c r="A541" s="99"/>
    </row>
    <row r="542" spans="1:1">
      <c r="A542" s="99"/>
    </row>
    <row r="543" spans="1:1">
      <c r="A543" s="99"/>
    </row>
    <row r="544" spans="1:1">
      <c r="A544" s="99"/>
    </row>
    <row r="545" spans="1:1">
      <c r="A545" s="99"/>
    </row>
    <row r="546" spans="1:1">
      <c r="A546" s="99"/>
    </row>
    <row r="547" spans="1:1">
      <c r="A547" s="99"/>
    </row>
    <row r="548" spans="1:1">
      <c r="A548" s="99"/>
    </row>
    <row r="549" spans="1:1">
      <c r="A549" s="99"/>
    </row>
    <row r="550" spans="1:1">
      <c r="A550" s="99"/>
    </row>
    <row r="551" spans="1:1">
      <c r="A551" s="99"/>
    </row>
    <row r="552" spans="1:1">
      <c r="A552" s="99"/>
    </row>
    <row r="553" spans="1:1">
      <c r="A553" s="99"/>
    </row>
    <row r="554" spans="1:1">
      <c r="A554" s="99"/>
    </row>
    <row r="555" spans="1:1">
      <c r="A555" s="99"/>
    </row>
    <row r="556" spans="1:1">
      <c r="A556" s="99"/>
    </row>
    <row r="557" spans="1:1">
      <c r="A557" s="99"/>
    </row>
    <row r="558" spans="1:1">
      <c r="A558" s="99"/>
    </row>
    <row r="559" spans="1:1">
      <c r="A559" s="99"/>
    </row>
    <row r="560" spans="1:1">
      <c r="A560" s="99"/>
    </row>
    <row r="561" spans="1:1">
      <c r="A561" s="99"/>
    </row>
    <row r="562" spans="1:1">
      <c r="A562" s="99"/>
    </row>
    <row r="563" spans="1:1">
      <c r="A563" s="99"/>
    </row>
    <row r="564" spans="1:1">
      <c r="A564" s="99"/>
    </row>
    <row r="565" spans="1:1">
      <c r="A565" s="99"/>
    </row>
    <row r="566" spans="1:1">
      <c r="A566" s="99"/>
    </row>
    <row r="567" spans="1:1">
      <c r="A567" s="99"/>
    </row>
    <row r="568" spans="1:1">
      <c r="A568" s="99"/>
    </row>
    <row r="569" spans="1:1">
      <c r="A569" s="99"/>
    </row>
    <row r="570" spans="1:1">
      <c r="A570" s="99"/>
    </row>
    <row r="571" spans="1:1">
      <c r="A571" s="99"/>
    </row>
    <row r="572" spans="1:1">
      <c r="A572" s="99"/>
    </row>
    <row r="573" spans="1:1">
      <c r="A573" s="99"/>
    </row>
    <row r="574" spans="1:1">
      <c r="A574" s="99"/>
    </row>
    <row r="575" spans="1:1">
      <c r="A575" s="99"/>
    </row>
    <row r="576" spans="1:1">
      <c r="A576" s="99"/>
    </row>
    <row r="577" spans="1:1">
      <c r="A577" s="99"/>
    </row>
    <row r="578" spans="1:1">
      <c r="A578" s="99"/>
    </row>
    <row r="579" spans="1:1">
      <c r="A579" s="99"/>
    </row>
    <row r="580" spans="1:1">
      <c r="A580" s="99"/>
    </row>
    <row r="581" spans="1:1">
      <c r="A581" s="99"/>
    </row>
    <row r="582" spans="1:1">
      <c r="A582" s="99"/>
    </row>
    <row r="583" spans="1:1">
      <c r="A583" s="99"/>
    </row>
    <row r="584" spans="1:1">
      <c r="A584" s="99"/>
    </row>
    <row r="585" spans="1:1">
      <c r="A585" s="99"/>
    </row>
    <row r="586" spans="1:1">
      <c r="A586" s="99"/>
    </row>
    <row r="587" spans="1:1">
      <c r="A587" s="99"/>
    </row>
    <row r="588" spans="1:1">
      <c r="A588" s="99"/>
    </row>
    <row r="589" spans="1:1">
      <c r="A589" s="99"/>
    </row>
    <row r="590" spans="1:1">
      <c r="A590" s="99"/>
    </row>
    <row r="591" spans="1:1">
      <c r="A591" s="99"/>
    </row>
    <row r="592" spans="1:1">
      <c r="A592" s="99"/>
    </row>
    <row r="593" spans="1:1">
      <c r="A593" s="99"/>
    </row>
    <row r="594" spans="1:1">
      <c r="A594" s="99"/>
    </row>
    <row r="595" spans="1:1">
      <c r="A595" s="99"/>
    </row>
    <row r="596" spans="1:1">
      <c r="A596" s="99"/>
    </row>
    <row r="597" spans="1:1">
      <c r="A597" s="99"/>
    </row>
    <row r="598" spans="1:1">
      <c r="A598" s="99"/>
    </row>
    <row r="599" spans="1:1">
      <c r="A599" s="99"/>
    </row>
    <row r="600" spans="1:1">
      <c r="A600" s="99"/>
    </row>
    <row r="601" spans="1:1">
      <c r="A601" s="99"/>
    </row>
    <row r="602" spans="1:1">
      <c r="A602" s="99"/>
    </row>
    <row r="603" spans="1:1">
      <c r="A603" s="99"/>
    </row>
    <row r="604" spans="1:1">
      <c r="A604" s="99"/>
    </row>
    <row r="605" spans="1:1">
      <c r="A605" s="99"/>
    </row>
    <row r="606" spans="1:1">
      <c r="A606" s="99"/>
    </row>
    <row r="607" spans="1:1">
      <c r="A607" s="99"/>
    </row>
    <row r="608" spans="1:1">
      <c r="A608" s="99"/>
    </row>
    <row r="609" spans="1:1">
      <c r="A609" s="99"/>
    </row>
    <row r="610" spans="1:1">
      <c r="A610" s="99"/>
    </row>
    <row r="611" spans="1:1">
      <c r="A611" s="99"/>
    </row>
    <row r="612" spans="1:1">
      <c r="A612" s="99"/>
    </row>
    <row r="613" spans="1:1">
      <c r="A613" s="99"/>
    </row>
    <row r="614" spans="1:1">
      <c r="A614" s="99"/>
    </row>
    <row r="615" spans="1:1">
      <c r="A615" s="99"/>
    </row>
    <row r="616" spans="1:1">
      <c r="A616" s="99"/>
    </row>
    <row r="617" spans="1:1">
      <c r="A617" s="99"/>
    </row>
    <row r="618" spans="1:1">
      <c r="A618" s="99"/>
    </row>
    <row r="619" spans="1:1">
      <c r="A619" s="99"/>
    </row>
    <row r="620" spans="1:1">
      <c r="A620" s="99"/>
    </row>
    <row r="621" spans="1:1">
      <c r="A621" s="99"/>
    </row>
    <row r="622" spans="1:1">
      <c r="A622" s="99"/>
    </row>
    <row r="623" spans="1:1">
      <c r="A623" s="99"/>
    </row>
    <row r="624" spans="1:1">
      <c r="A624" s="99"/>
    </row>
    <row r="625" spans="1:1">
      <c r="A625" s="99"/>
    </row>
    <row r="626" spans="1:1">
      <c r="A626" s="99"/>
    </row>
    <row r="627" spans="1:1">
      <c r="A627" s="99"/>
    </row>
    <row r="628" spans="1:1">
      <c r="A628" s="99"/>
    </row>
    <row r="629" spans="1:1">
      <c r="A629" s="99"/>
    </row>
    <row r="630" spans="1:1">
      <c r="A630" s="99"/>
    </row>
    <row r="631" spans="1:1">
      <c r="A631" s="99"/>
    </row>
    <row r="632" spans="1:1">
      <c r="A632" s="99"/>
    </row>
    <row r="633" spans="1:1">
      <c r="A633" s="99"/>
    </row>
    <row r="634" spans="1:1">
      <c r="A634" s="99"/>
    </row>
    <row r="635" spans="1:1">
      <c r="A635" s="99"/>
    </row>
    <row r="636" spans="1:1">
      <c r="A636" s="99"/>
    </row>
    <row r="637" spans="1:1">
      <c r="A637" s="99"/>
    </row>
    <row r="638" spans="1:1">
      <c r="A638" s="99"/>
    </row>
    <row r="639" spans="1:1">
      <c r="A639" s="99"/>
    </row>
    <row r="640" spans="1:1">
      <c r="A640" s="99"/>
    </row>
    <row r="641" spans="1:1">
      <c r="A641" s="99"/>
    </row>
    <row r="642" spans="1:1">
      <c r="A642" s="99"/>
    </row>
    <row r="643" spans="1:1">
      <c r="A643" s="99"/>
    </row>
    <row r="644" spans="1:1">
      <c r="A644" s="99"/>
    </row>
    <row r="645" spans="1:1">
      <c r="A645" s="99"/>
    </row>
    <row r="646" spans="1:1">
      <c r="A646" s="99"/>
    </row>
    <row r="647" spans="1:1">
      <c r="A647" s="99"/>
    </row>
    <row r="648" spans="1:1">
      <c r="A648" s="99"/>
    </row>
    <row r="649" spans="1:1">
      <c r="A649" s="99"/>
    </row>
    <row r="650" spans="1:1">
      <c r="A650" s="99"/>
    </row>
    <row r="651" spans="1:1">
      <c r="A651" s="99"/>
    </row>
    <row r="652" spans="1:1">
      <c r="A652" s="99"/>
    </row>
    <row r="653" spans="1:1">
      <c r="A653" s="99"/>
    </row>
    <row r="654" spans="1:1">
      <c r="A654" s="99"/>
    </row>
    <row r="655" spans="1:1">
      <c r="A655" s="99"/>
    </row>
    <row r="656" spans="1:1">
      <c r="A656" s="99"/>
    </row>
    <row r="657" spans="1:1">
      <c r="A657" s="99"/>
    </row>
    <row r="658" spans="1:1">
      <c r="A658" s="99"/>
    </row>
    <row r="659" spans="1:1">
      <c r="A659" s="99"/>
    </row>
    <row r="660" spans="1:1">
      <c r="A660" s="99"/>
    </row>
    <row r="661" spans="1:1">
      <c r="A661" s="99"/>
    </row>
    <row r="662" spans="1:1">
      <c r="A662" s="99"/>
    </row>
    <row r="663" spans="1:1">
      <c r="A663" s="99"/>
    </row>
    <row r="664" spans="1:1">
      <c r="A664" s="99"/>
    </row>
    <row r="665" spans="1:1">
      <c r="A665" s="99"/>
    </row>
    <row r="666" spans="1:1">
      <c r="A666" s="99"/>
    </row>
    <row r="667" spans="1:1">
      <c r="A667" s="99"/>
    </row>
    <row r="668" spans="1:1">
      <c r="A668" s="99"/>
    </row>
    <row r="669" spans="1:1">
      <c r="A669" s="99"/>
    </row>
    <row r="670" spans="1:1">
      <c r="A670" s="99"/>
    </row>
    <row r="671" spans="1:1">
      <c r="A671" s="99"/>
    </row>
    <row r="672" spans="1:1">
      <c r="A672" s="99"/>
    </row>
    <row r="673" spans="1:1">
      <c r="A673" s="99"/>
    </row>
    <row r="674" spans="1:1">
      <c r="A674" s="99"/>
    </row>
    <row r="675" spans="1:1">
      <c r="A675" s="99"/>
    </row>
    <row r="676" spans="1:1">
      <c r="A676" s="99"/>
    </row>
    <row r="677" spans="1:1">
      <c r="A677" s="99"/>
    </row>
    <row r="678" spans="1:1">
      <c r="A678" s="99"/>
    </row>
    <row r="679" spans="1:1">
      <c r="A679" s="99"/>
    </row>
    <row r="680" spans="1:1">
      <c r="A680" s="99"/>
    </row>
    <row r="681" spans="1:1">
      <c r="A681" s="99"/>
    </row>
    <row r="682" spans="1:1">
      <c r="A682" s="99"/>
    </row>
    <row r="683" spans="1:1">
      <c r="A683" s="99"/>
    </row>
    <row r="684" spans="1:1">
      <c r="A684" s="99"/>
    </row>
    <row r="685" spans="1:1">
      <c r="A685" s="99"/>
    </row>
    <row r="686" spans="1:1">
      <c r="A686" s="99"/>
    </row>
    <row r="687" spans="1:1">
      <c r="A687" s="99"/>
    </row>
    <row r="688" spans="1:1">
      <c r="A688" s="99"/>
    </row>
    <row r="689" spans="1:1">
      <c r="A689" s="99"/>
    </row>
    <row r="690" spans="1:1">
      <c r="A690" s="99"/>
    </row>
    <row r="691" spans="1:1">
      <c r="A691" s="99"/>
    </row>
    <row r="692" spans="1:1">
      <c r="A692" s="99"/>
    </row>
    <row r="693" spans="1:1">
      <c r="A693" s="99"/>
    </row>
    <row r="694" spans="1:1">
      <c r="A694" s="99"/>
    </row>
    <row r="695" spans="1:1">
      <c r="A695" s="99"/>
    </row>
    <row r="696" spans="1:1">
      <c r="A696" s="99"/>
    </row>
    <row r="697" spans="1:1">
      <c r="A697" s="99"/>
    </row>
    <row r="698" spans="1:1">
      <c r="A698" s="99"/>
    </row>
    <row r="699" spans="1:1">
      <c r="A699" s="99"/>
    </row>
    <row r="700" spans="1:1">
      <c r="A700" s="99"/>
    </row>
    <row r="701" spans="1:1">
      <c r="A701" s="99"/>
    </row>
    <row r="702" spans="1:1">
      <c r="A702" s="99"/>
    </row>
    <row r="703" spans="1:1">
      <c r="A703" s="99"/>
    </row>
    <row r="704" spans="1:1">
      <c r="A704" s="99"/>
    </row>
    <row r="705" spans="1:1">
      <c r="A705" s="99"/>
    </row>
    <row r="706" spans="1:1">
      <c r="A706" s="99"/>
    </row>
    <row r="707" spans="1:1">
      <c r="A707" s="99"/>
    </row>
    <row r="708" spans="1:1">
      <c r="A708" s="99"/>
    </row>
    <row r="709" spans="1:1">
      <c r="A709" s="99"/>
    </row>
    <row r="710" spans="1:1">
      <c r="A710" s="99"/>
    </row>
    <row r="711" spans="1:1">
      <c r="A711" s="99"/>
    </row>
    <row r="712" spans="1:1">
      <c r="A712" s="99"/>
    </row>
    <row r="713" spans="1:1">
      <c r="A713" s="99"/>
    </row>
    <row r="714" spans="1:1">
      <c r="A714" s="99"/>
    </row>
    <row r="715" spans="1:1">
      <c r="A715" s="99"/>
    </row>
    <row r="716" spans="1:1">
      <c r="A716" s="99"/>
    </row>
    <row r="717" spans="1:1">
      <c r="A717" s="99"/>
    </row>
    <row r="718" spans="1:1">
      <c r="A718" s="99"/>
    </row>
    <row r="719" spans="1:1">
      <c r="A719" s="99"/>
    </row>
    <row r="720" spans="1:1">
      <c r="A720" s="99"/>
    </row>
    <row r="721" spans="1:1">
      <c r="A721" s="99"/>
    </row>
    <row r="722" spans="1:1">
      <c r="A722" s="99"/>
    </row>
    <row r="723" spans="1:1">
      <c r="A723" s="99"/>
    </row>
    <row r="724" spans="1:1">
      <c r="A724" s="99"/>
    </row>
    <row r="725" spans="1:1">
      <c r="A725" s="99"/>
    </row>
    <row r="726" spans="1:1">
      <c r="A726" s="99"/>
    </row>
    <row r="727" spans="1:1">
      <c r="A727" s="99"/>
    </row>
    <row r="728" spans="1:1">
      <c r="A728" s="99"/>
    </row>
    <row r="729" spans="1:1">
      <c r="A729" s="99"/>
    </row>
    <row r="730" spans="1:1">
      <c r="A730" s="99"/>
    </row>
    <row r="731" spans="1:1">
      <c r="A731" s="99"/>
    </row>
    <row r="732" spans="1:1">
      <c r="A732" s="99"/>
    </row>
    <row r="733" spans="1:1">
      <c r="A733" s="99"/>
    </row>
    <row r="734" spans="1:1">
      <c r="A734" s="99"/>
    </row>
    <row r="735" spans="1:1">
      <c r="A735" s="99"/>
    </row>
    <row r="736" spans="1:1">
      <c r="A736" s="99"/>
    </row>
    <row r="737" spans="1:1">
      <c r="A737" s="99"/>
    </row>
    <row r="738" spans="1:1">
      <c r="A738" s="99"/>
    </row>
    <row r="739" spans="1:1">
      <c r="A739" s="99"/>
    </row>
    <row r="740" spans="1:1">
      <c r="A740" s="99"/>
    </row>
    <row r="741" spans="1:1">
      <c r="A741" s="99"/>
    </row>
    <row r="742" spans="1:1">
      <c r="A742" s="99"/>
    </row>
    <row r="743" spans="1:1">
      <c r="A743" s="99"/>
    </row>
    <row r="744" spans="1:1">
      <c r="A744" s="99"/>
    </row>
    <row r="745" spans="1:1">
      <c r="A745" s="99"/>
    </row>
    <row r="746" spans="1:1">
      <c r="A746" s="99"/>
    </row>
    <row r="747" spans="1:1">
      <c r="A747" s="99"/>
    </row>
    <row r="748" spans="1:1">
      <c r="A748" s="99"/>
    </row>
    <row r="749" spans="1:1">
      <c r="A749" s="99"/>
    </row>
    <row r="750" spans="1:1">
      <c r="A750" s="99"/>
    </row>
    <row r="751" spans="1:1">
      <c r="A751" s="99"/>
    </row>
    <row r="752" spans="1:1">
      <c r="A752" s="99"/>
    </row>
    <row r="753" spans="1:1">
      <c r="A753" s="99"/>
    </row>
    <row r="754" spans="1:1">
      <c r="A754" s="99"/>
    </row>
    <row r="755" spans="1:1">
      <c r="A755" s="99"/>
    </row>
    <row r="756" spans="1:1">
      <c r="A756" s="99"/>
    </row>
    <row r="757" spans="1:1">
      <c r="A757" s="99"/>
    </row>
    <row r="758" spans="1:1">
      <c r="A758" s="99"/>
    </row>
    <row r="759" spans="1:1">
      <c r="A759" s="99"/>
    </row>
    <row r="760" spans="1:1">
      <c r="A760" s="99"/>
    </row>
    <row r="761" spans="1:1">
      <c r="A761" s="99"/>
    </row>
    <row r="762" spans="1:1">
      <c r="A762" s="99"/>
    </row>
    <row r="763" spans="1:1">
      <c r="A763" s="99"/>
    </row>
    <row r="764" spans="1:1">
      <c r="A764" s="99"/>
    </row>
    <row r="765" spans="1:1">
      <c r="A765" s="99"/>
    </row>
    <row r="766" spans="1:1">
      <c r="A766" s="99"/>
    </row>
    <row r="767" spans="1:1">
      <c r="A767" s="99"/>
    </row>
    <row r="768" spans="1:1">
      <c r="A768" s="99"/>
    </row>
    <row r="769" spans="1:1">
      <c r="A769" s="99"/>
    </row>
    <row r="770" spans="1:1">
      <c r="A770" s="99"/>
    </row>
    <row r="771" spans="1:1">
      <c r="A771" s="99"/>
    </row>
    <row r="772" spans="1:1">
      <c r="A772" s="99"/>
    </row>
    <row r="773" spans="1:1">
      <c r="A773" s="99"/>
    </row>
    <row r="774" spans="1:1">
      <c r="A774" s="99"/>
    </row>
    <row r="775" spans="1:1">
      <c r="A775" s="99"/>
    </row>
    <row r="776" spans="1:1">
      <c r="A776" s="99"/>
    </row>
    <row r="777" spans="1:1">
      <c r="A777" s="99"/>
    </row>
    <row r="778" spans="1:1">
      <c r="A778" s="99"/>
    </row>
    <row r="779" spans="1:1">
      <c r="A779" s="99"/>
    </row>
    <row r="780" spans="1:1">
      <c r="A780" s="99"/>
    </row>
    <row r="781" spans="1:1">
      <c r="A781" s="99"/>
    </row>
    <row r="782" spans="1:1">
      <c r="A782" s="99"/>
    </row>
    <row r="783" spans="1:1">
      <c r="A783" s="99"/>
    </row>
    <row r="784" spans="1:1">
      <c r="A784" s="99"/>
    </row>
    <row r="785" spans="1:1">
      <c r="A785" s="99"/>
    </row>
    <row r="786" spans="1:1">
      <c r="A786" s="99"/>
    </row>
    <row r="787" spans="1:1">
      <c r="A787" s="99"/>
    </row>
    <row r="788" spans="1:1">
      <c r="A788" s="99"/>
    </row>
    <row r="789" spans="1:1">
      <c r="A789" s="99"/>
    </row>
    <row r="790" spans="1:1">
      <c r="A790" s="99"/>
    </row>
    <row r="791" spans="1:1">
      <c r="A791" s="99"/>
    </row>
    <row r="792" spans="1:1">
      <c r="A792" s="99"/>
    </row>
    <row r="793" spans="1:1">
      <c r="A793" s="99"/>
    </row>
    <row r="794" spans="1:1">
      <c r="A794" s="99"/>
    </row>
    <row r="795" spans="1:1">
      <c r="A795" s="99"/>
    </row>
    <row r="796" spans="1:1">
      <c r="A796" s="99"/>
    </row>
    <row r="797" spans="1:1">
      <c r="A797" s="99"/>
    </row>
    <row r="798" spans="1:1">
      <c r="A798" s="99"/>
    </row>
    <row r="799" spans="1:1">
      <c r="A799" s="99"/>
    </row>
    <row r="800" spans="1:1">
      <c r="A800" s="99"/>
    </row>
    <row r="801" spans="1:1">
      <c r="A801" s="99"/>
    </row>
    <row r="802" spans="1:1">
      <c r="A802" s="99"/>
    </row>
    <row r="803" spans="1:1">
      <c r="A803" s="99"/>
    </row>
    <row r="804" spans="1:1">
      <c r="A804" s="99"/>
    </row>
    <row r="805" spans="1:1">
      <c r="A805" s="99"/>
    </row>
    <row r="806" spans="1:1">
      <c r="A806" s="99"/>
    </row>
    <row r="807" spans="1:1">
      <c r="A807" s="99"/>
    </row>
    <row r="808" spans="1:1">
      <c r="A808" s="99"/>
    </row>
    <row r="809" spans="1:1">
      <c r="A809" s="99"/>
    </row>
    <row r="810" spans="1:1">
      <c r="A810" s="99"/>
    </row>
    <row r="811" spans="1:1">
      <c r="A811" s="99"/>
    </row>
    <row r="812" spans="1:1">
      <c r="A812" s="99"/>
    </row>
    <row r="813" spans="1:1">
      <c r="A813" s="99"/>
    </row>
    <row r="814" spans="1:1">
      <c r="A814" s="99"/>
    </row>
    <row r="815" spans="1:1">
      <c r="A815" s="99"/>
    </row>
    <row r="816" spans="1:1">
      <c r="A816" s="99"/>
    </row>
    <row r="817" spans="1:1">
      <c r="A817" s="99"/>
    </row>
    <row r="818" spans="1:1">
      <c r="A818" s="99"/>
    </row>
    <row r="819" spans="1:1">
      <c r="A819" s="99"/>
    </row>
    <row r="820" spans="1:1">
      <c r="A820" s="99"/>
    </row>
    <row r="821" spans="1:1">
      <c r="A821" s="99"/>
    </row>
    <row r="822" spans="1:1">
      <c r="A822" s="99"/>
    </row>
    <row r="823" spans="1:1">
      <c r="A823" s="99"/>
    </row>
    <row r="824" spans="1:1">
      <c r="A824" s="99"/>
    </row>
    <row r="825" spans="1:1">
      <c r="A825" s="99"/>
    </row>
    <row r="826" spans="1:1">
      <c r="A826" s="99"/>
    </row>
    <row r="827" spans="1:1">
      <c r="A827" s="99"/>
    </row>
    <row r="828" spans="1:1">
      <c r="A828" s="99"/>
    </row>
    <row r="829" spans="1:1">
      <c r="A829" s="99"/>
    </row>
    <row r="830" spans="1:1">
      <c r="A830" s="99"/>
    </row>
    <row r="831" spans="1:1">
      <c r="A831" s="99"/>
    </row>
    <row r="832" spans="1:1">
      <c r="A832" s="99"/>
    </row>
    <row r="833" spans="1:1">
      <c r="A833" s="99"/>
    </row>
    <row r="834" spans="1:1">
      <c r="A834" s="99"/>
    </row>
    <row r="835" spans="1:1">
      <c r="A835" s="99"/>
    </row>
    <row r="836" spans="1:1">
      <c r="A836" s="99"/>
    </row>
    <row r="837" spans="1:1">
      <c r="A837" s="99"/>
    </row>
    <row r="838" spans="1:1">
      <c r="A838" s="99"/>
    </row>
    <row r="839" spans="1:1">
      <c r="A839" s="99"/>
    </row>
    <row r="840" spans="1:1">
      <c r="A840" s="99"/>
    </row>
    <row r="841" spans="1:1">
      <c r="A841" s="99"/>
    </row>
    <row r="842" spans="1:1">
      <c r="A842" s="99"/>
    </row>
    <row r="843" spans="1:1">
      <c r="A843" s="99"/>
    </row>
    <row r="844" spans="1:1">
      <c r="A844" s="99"/>
    </row>
    <row r="845" spans="1:1">
      <c r="A845" s="99"/>
    </row>
    <row r="846" spans="1:1">
      <c r="A846" s="99"/>
    </row>
    <row r="847" spans="1:1">
      <c r="A847" s="99"/>
    </row>
    <row r="848" spans="1:1">
      <c r="A848" s="99"/>
    </row>
    <row r="849" spans="1:1">
      <c r="A849" s="99"/>
    </row>
    <row r="850" spans="1:1">
      <c r="A850" s="99"/>
    </row>
    <row r="851" spans="1:1">
      <c r="A851" s="99"/>
    </row>
    <row r="852" spans="1:1">
      <c r="A852" s="99"/>
    </row>
    <row r="853" spans="1:1">
      <c r="A853" s="99"/>
    </row>
    <row r="854" spans="1:1">
      <c r="A854" s="99"/>
    </row>
    <row r="855" spans="1:1">
      <c r="A855" s="99"/>
    </row>
    <row r="856" spans="1:1">
      <c r="A856" s="99"/>
    </row>
    <row r="857" spans="1:1">
      <c r="A857" s="99"/>
    </row>
    <row r="858" spans="1:1">
      <c r="A858" s="99"/>
    </row>
    <row r="859" spans="1:1">
      <c r="A859" s="99"/>
    </row>
    <row r="860" spans="1:1">
      <c r="A860" s="99"/>
    </row>
    <row r="861" spans="1:1">
      <c r="A861" s="99"/>
    </row>
    <row r="862" spans="1:1">
      <c r="A862" s="99"/>
    </row>
    <row r="863" spans="1:1">
      <c r="A863" s="99"/>
    </row>
    <row r="864" spans="1:1">
      <c r="A864" s="99"/>
    </row>
    <row r="865" spans="1:1">
      <c r="A865" s="99"/>
    </row>
    <row r="866" spans="1:1">
      <c r="A866" s="99"/>
    </row>
    <row r="867" spans="1:1">
      <c r="A867" s="99"/>
    </row>
    <row r="868" spans="1:1">
      <c r="A868" s="99"/>
    </row>
    <row r="869" spans="1:1">
      <c r="A869" s="99"/>
    </row>
    <row r="870" spans="1:1">
      <c r="A870" s="99"/>
    </row>
    <row r="871" spans="1:1">
      <c r="A871" s="99"/>
    </row>
    <row r="872" spans="1:1">
      <c r="A872" s="99"/>
    </row>
    <row r="873" spans="1:1">
      <c r="A873" s="99"/>
    </row>
    <row r="874" spans="1:1">
      <c r="A874" s="99"/>
    </row>
    <row r="875" spans="1:1">
      <c r="A875" s="99"/>
    </row>
    <row r="876" spans="1:1">
      <c r="A876" s="99"/>
    </row>
    <row r="877" spans="1:1">
      <c r="A877" s="99"/>
    </row>
    <row r="878" spans="1:1">
      <c r="A878" s="99"/>
    </row>
    <row r="879" spans="1:1">
      <c r="A879" s="99"/>
    </row>
    <row r="880" spans="1:1">
      <c r="A880" s="99"/>
    </row>
    <row r="881" spans="1:1">
      <c r="A881" s="99"/>
    </row>
    <row r="882" spans="1:1">
      <c r="A882" s="99"/>
    </row>
    <row r="883" spans="1:1">
      <c r="A883" s="99"/>
    </row>
    <row r="884" spans="1:1">
      <c r="A884" s="99"/>
    </row>
    <row r="885" spans="1:1">
      <c r="A885" s="99"/>
    </row>
    <row r="886" spans="1:1">
      <c r="A886" s="99"/>
    </row>
    <row r="887" spans="1:1">
      <c r="A887" s="99"/>
    </row>
    <row r="888" spans="1:1">
      <c r="A888" s="99"/>
    </row>
    <row r="889" spans="1:1">
      <c r="A889" s="99"/>
    </row>
    <row r="890" spans="1:1">
      <c r="A890" s="99"/>
    </row>
    <row r="891" spans="1:1">
      <c r="A891" s="99"/>
    </row>
    <row r="892" spans="1:1">
      <c r="A892" s="99"/>
    </row>
    <row r="893" spans="1:1">
      <c r="A893" s="99"/>
    </row>
    <row r="894" spans="1:1">
      <c r="A894" s="99"/>
    </row>
    <row r="895" spans="1:1">
      <c r="A895" s="99"/>
    </row>
    <row r="896" spans="1:1">
      <c r="A896" s="99"/>
    </row>
    <row r="897" spans="1:1">
      <c r="A897" s="99"/>
    </row>
    <row r="898" spans="1:1">
      <c r="A898" s="99"/>
    </row>
    <row r="899" spans="1:1">
      <c r="A899" s="99"/>
    </row>
    <row r="900" spans="1:1">
      <c r="A900" s="99"/>
    </row>
    <row r="901" spans="1:1">
      <c r="A901" s="99"/>
    </row>
    <row r="902" spans="1:1">
      <c r="A902" s="99"/>
    </row>
    <row r="903" spans="1:1">
      <c r="A903" s="99"/>
    </row>
    <row r="904" spans="1:1">
      <c r="A904" s="99"/>
    </row>
    <row r="905" spans="1:1">
      <c r="A905" s="99"/>
    </row>
    <row r="906" spans="1:1">
      <c r="A906" s="99"/>
    </row>
    <row r="907" spans="1:1">
      <c r="A907" s="99"/>
    </row>
    <row r="908" spans="1:1">
      <c r="A908" s="99"/>
    </row>
    <row r="909" spans="1:1">
      <c r="A909" s="99"/>
    </row>
    <row r="910" spans="1:1">
      <c r="A910" s="99"/>
    </row>
    <row r="911" spans="1:1">
      <c r="A911" s="99"/>
    </row>
    <row r="912" spans="1:1">
      <c r="A912" s="99"/>
    </row>
    <row r="913" spans="1:1">
      <c r="A913" s="99"/>
    </row>
    <row r="914" spans="1:1">
      <c r="A914" s="99"/>
    </row>
    <row r="915" spans="1:1">
      <c r="A915" s="99"/>
    </row>
    <row r="916" spans="1:1">
      <c r="A916" s="99"/>
    </row>
    <row r="917" spans="1:1">
      <c r="A917" s="99"/>
    </row>
    <row r="918" spans="1:1">
      <c r="A918" s="99"/>
    </row>
    <row r="919" spans="1:1">
      <c r="A919" s="99"/>
    </row>
    <row r="920" spans="1:1">
      <c r="A920" s="99"/>
    </row>
    <row r="921" spans="1:1">
      <c r="A921" s="99"/>
    </row>
    <row r="922" spans="1:1">
      <c r="A922" s="99"/>
    </row>
    <row r="923" spans="1:1">
      <c r="A923" s="99"/>
    </row>
    <row r="924" spans="1:1">
      <c r="A924" s="99"/>
    </row>
    <row r="925" spans="1:1">
      <c r="A925" s="99"/>
    </row>
    <row r="926" spans="1:1">
      <c r="A926" s="99"/>
    </row>
    <row r="927" spans="1:1">
      <c r="A927" s="99"/>
    </row>
    <row r="928" spans="1:1">
      <c r="A928" s="99"/>
    </row>
    <row r="929" spans="1:1">
      <c r="A929" s="99"/>
    </row>
    <row r="930" spans="1:1">
      <c r="A930" s="99"/>
    </row>
    <row r="931" spans="1:1">
      <c r="A931" s="99"/>
    </row>
    <row r="932" spans="1:1">
      <c r="A932" s="99"/>
    </row>
    <row r="933" spans="1:1">
      <c r="A933" s="99"/>
    </row>
    <row r="934" spans="1:1">
      <c r="A934" s="99"/>
    </row>
    <row r="935" spans="1:1">
      <c r="A935" s="99"/>
    </row>
    <row r="936" spans="1:1">
      <c r="A936" s="99"/>
    </row>
    <row r="937" spans="1:1">
      <c r="A937" s="99"/>
    </row>
    <row r="938" spans="1:1">
      <c r="A938" s="99"/>
    </row>
    <row r="939" spans="1:1">
      <c r="A939" s="99"/>
    </row>
    <row r="940" spans="1:1">
      <c r="A940" s="99"/>
    </row>
    <row r="941" spans="1:1">
      <c r="A941" s="99"/>
    </row>
    <row r="942" spans="1:1">
      <c r="A942" s="99"/>
    </row>
    <row r="943" spans="1:1">
      <c r="A943" s="99"/>
    </row>
    <row r="944" spans="1:1">
      <c r="A944" s="99"/>
    </row>
    <row r="945" spans="1:1">
      <c r="A945" s="99"/>
    </row>
    <row r="946" spans="1:1">
      <c r="A946" s="99"/>
    </row>
    <row r="947" spans="1:1">
      <c r="A947" s="99"/>
    </row>
    <row r="948" spans="1:1">
      <c r="A948" s="99"/>
    </row>
    <row r="949" spans="1:1">
      <c r="A949" s="99"/>
    </row>
    <row r="950" spans="1:1">
      <c r="A950" s="99"/>
    </row>
    <row r="951" spans="1:1">
      <c r="A951" s="99"/>
    </row>
    <row r="952" spans="1:1">
      <c r="A952" s="99"/>
    </row>
    <row r="953" spans="1:1">
      <c r="A953" s="99"/>
    </row>
    <row r="954" spans="1:1">
      <c r="A954" s="99"/>
    </row>
    <row r="955" spans="1:1">
      <c r="A955" s="99"/>
    </row>
    <row r="956" spans="1:1">
      <c r="A956" s="99"/>
    </row>
    <row r="957" spans="1:1">
      <c r="A957" s="99"/>
    </row>
    <row r="958" spans="1:1">
      <c r="A958" s="99"/>
    </row>
    <row r="959" spans="1:1">
      <c r="A959" s="99"/>
    </row>
    <row r="960" spans="1:1">
      <c r="A960" s="99"/>
    </row>
    <row r="961" spans="1:1">
      <c r="A961" s="99"/>
    </row>
    <row r="962" spans="1:1">
      <c r="A962" s="99"/>
    </row>
    <row r="963" spans="1:1">
      <c r="A963" s="99"/>
    </row>
    <row r="964" spans="1:1">
      <c r="A964" s="99"/>
    </row>
    <row r="965" spans="1:1">
      <c r="A965" s="99"/>
    </row>
    <row r="966" spans="1:1">
      <c r="A966" s="99"/>
    </row>
    <row r="967" spans="1:1">
      <c r="A967" s="99"/>
    </row>
    <row r="968" spans="1:1">
      <c r="A968" s="99"/>
    </row>
    <row r="969" spans="1:1">
      <c r="A969" s="99"/>
    </row>
    <row r="970" spans="1:1">
      <c r="A970" s="99"/>
    </row>
    <row r="971" spans="1:1">
      <c r="A971" s="99"/>
    </row>
    <row r="972" spans="1:1">
      <c r="A972" s="99"/>
    </row>
    <row r="973" spans="1:1">
      <c r="A973" s="99"/>
    </row>
    <row r="974" spans="1:1">
      <c r="A974" s="99"/>
    </row>
    <row r="975" spans="1:1">
      <c r="A975" s="99"/>
    </row>
    <row r="976" spans="1:1">
      <c r="A976" s="99"/>
    </row>
    <row r="977" spans="1:1">
      <c r="A977" s="99"/>
    </row>
    <row r="978" spans="1:1">
      <c r="A978" s="99"/>
    </row>
    <row r="979" spans="1:1">
      <c r="A979" s="99"/>
    </row>
    <row r="980" spans="1:1">
      <c r="A980" s="99"/>
    </row>
    <row r="981" spans="1:1">
      <c r="A981" s="99"/>
    </row>
    <row r="982" spans="1:1">
      <c r="A982" s="99"/>
    </row>
    <row r="983" spans="1:1">
      <c r="A983" s="99"/>
    </row>
    <row r="984" spans="1:1">
      <c r="A984" s="99"/>
    </row>
    <row r="985" spans="1:1">
      <c r="A985" s="99"/>
    </row>
    <row r="986" spans="1:1">
      <c r="A986" s="99"/>
    </row>
    <row r="987" spans="1:1">
      <c r="A987" s="99"/>
    </row>
    <row r="988" spans="1:1">
      <c r="A988" s="99"/>
    </row>
    <row r="989" spans="1:1">
      <c r="A989" s="99"/>
    </row>
    <row r="990" spans="1:1">
      <c r="A990" s="99"/>
    </row>
    <row r="991" spans="1:1">
      <c r="A991" s="99"/>
    </row>
    <row r="992" spans="1:1">
      <c r="A992" s="99"/>
    </row>
    <row r="993" spans="1:1">
      <c r="A993" s="99"/>
    </row>
    <row r="994" spans="1:1">
      <c r="A994" s="99"/>
    </row>
    <row r="995" spans="1:1">
      <c r="A995" s="99"/>
    </row>
    <row r="996" spans="1:1">
      <c r="A996" s="99"/>
    </row>
    <row r="997" spans="1:1">
      <c r="A997" s="99"/>
    </row>
    <row r="998" spans="1:1">
      <c r="A998" s="99"/>
    </row>
    <row r="999" spans="1:1">
      <c r="A999" s="99"/>
    </row>
    <row r="1000" spans="1:1">
      <c r="A1000" s="99"/>
    </row>
    <row r="1001" spans="1:1">
      <c r="A1001" s="99"/>
    </row>
    <row r="1002" spans="1:1">
      <c r="A1002" s="99"/>
    </row>
    <row r="1003" spans="1:1">
      <c r="A1003" s="99"/>
    </row>
    <row r="1004" spans="1:1">
      <c r="A1004" s="99"/>
    </row>
    <row r="1005" spans="1:1">
      <c r="A1005" s="99"/>
    </row>
    <row r="1006" spans="1:1">
      <c r="A1006" s="99"/>
    </row>
    <row r="1007" spans="1:1">
      <c r="A1007" s="99"/>
    </row>
    <row r="1008" spans="1:1">
      <c r="A1008" s="99"/>
    </row>
    <row r="1009" spans="1:1">
      <c r="A1009" s="99"/>
    </row>
    <row r="1010" spans="1:1">
      <c r="A1010" s="99"/>
    </row>
    <row r="1011" spans="1:1">
      <c r="A1011" s="99"/>
    </row>
    <row r="1012" spans="1:1">
      <c r="A1012" s="99"/>
    </row>
    <row r="1013" spans="1:1">
      <c r="A1013" s="99"/>
    </row>
    <row r="1014" spans="1:1">
      <c r="A1014" s="99"/>
    </row>
    <row r="1015" spans="1:1">
      <c r="A1015" s="99"/>
    </row>
    <row r="1016" spans="1:1">
      <c r="A1016" s="99"/>
    </row>
    <row r="1017" spans="1:1">
      <c r="A1017" s="99"/>
    </row>
    <row r="1018" spans="1:1">
      <c r="A1018" s="99"/>
    </row>
    <row r="1019" spans="1:1">
      <c r="A1019" s="99"/>
    </row>
    <row r="1020" spans="1:1">
      <c r="A1020" s="99"/>
    </row>
    <row r="1021" spans="1:1">
      <c r="A1021" s="99"/>
    </row>
    <row r="1022" spans="1:1">
      <c r="A1022" s="99"/>
    </row>
    <row r="1023" spans="1:1">
      <c r="A1023" s="99"/>
    </row>
    <row r="1024" spans="1:1">
      <c r="A1024" s="99"/>
    </row>
    <row r="1025" spans="1:1">
      <c r="A1025" s="99"/>
    </row>
    <row r="1026" spans="1:1">
      <c r="A1026" s="99"/>
    </row>
    <row r="1027" spans="1:1">
      <c r="A1027" s="99"/>
    </row>
    <row r="1028" spans="1:1">
      <c r="A1028" s="99"/>
    </row>
    <row r="1029" spans="1:1">
      <c r="A1029" s="99"/>
    </row>
    <row r="1030" spans="1:1">
      <c r="A1030" s="99"/>
    </row>
    <row r="1031" spans="1:1">
      <c r="A1031" s="99"/>
    </row>
    <row r="1032" spans="1:1">
      <c r="A1032" s="99"/>
    </row>
    <row r="1033" spans="1:1">
      <c r="A1033" s="99"/>
    </row>
    <row r="1034" spans="1:1">
      <c r="A1034" s="99"/>
    </row>
    <row r="1035" spans="1:1">
      <c r="A1035" s="99"/>
    </row>
    <row r="1036" spans="1:1">
      <c r="A1036" s="99"/>
    </row>
    <row r="1037" spans="1:1">
      <c r="A1037" s="99"/>
    </row>
    <row r="1038" spans="1:1">
      <c r="A1038" s="99"/>
    </row>
    <row r="1039" spans="1:1">
      <c r="A1039" s="99"/>
    </row>
    <row r="1040" spans="1:1">
      <c r="A1040" s="99"/>
    </row>
    <row r="1041" spans="1:1">
      <c r="A1041" s="99"/>
    </row>
    <row r="1042" spans="1:1">
      <c r="A1042" s="99"/>
    </row>
    <row r="1043" spans="1:1">
      <c r="A1043" s="99"/>
    </row>
    <row r="1044" spans="1:1">
      <c r="A1044" s="99"/>
    </row>
    <row r="1045" spans="1:1">
      <c r="A1045" s="99"/>
    </row>
    <row r="1046" spans="1:1">
      <c r="A1046" s="99"/>
    </row>
    <row r="1047" spans="1:1">
      <c r="A1047" s="99"/>
    </row>
    <row r="1048" spans="1:1">
      <c r="A1048" s="99"/>
    </row>
    <row r="1049" spans="1:1">
      <c r="A1049" s="99"/>
    </row>
    <row r="1050" spans="1:1">
      <c r="A1050" s="99"/>
    </row>
    <row r="1051" spans="1:1">
      <c r="A1051" s="99"/>
    </row>
    <row r="1052" spans="1:1">
      <c r="A1052" s="99"/>
    </row>
    <row r="1053" spans="1:1">
      <c r="A1053" s="99"/>
    </row>
    <row r="1054" spans="1:1">
      <c r="A1054" s="99"/>
    </row>
    <row r="1055" spans="1:1">
      <c r="A1055" s="99"/>
    </row>
    <row r="1056" spans="1:1">
      <c r="A1056" s="99"/>
    </row>
    <row r="1057" spans="1:1">
      <c r="A1057" s="99"/>
    </row>
    <row r="1058" spans="1:1">
      <c r="A1058" s="99"/>
    </row>
    <row r="1059" spans="1:1">
      <c r="A1059" s="99"/>
    </row>
    <row r="1060" spans="1:1">
      <c r="A1060" s="99"/>
    </row>
    <row r="1061" spans="1:1">
      <c r="A1061" s="99"/>
    </row>
    <row r="1062" spans="1:1">
      <c r="A1062" s="99"/>
    </row>
    <row r="1063" spans="1:1">
      <c r="A1063" s="99"/>
    </row>
    <row r="1064" spans="1:1">
      <c r="A1064" s="99"/>
    </row>
    <row r="1065" spans="1:1">
      <c r="A1065" s="99"/>
    </row>
    <row r="1066" spans="1:1">
      <c r="A1066" s="99"/>
    </row>
    <row r="1067" spans="1:1">
      <c r="A1067" s="99"/>
    </row>
    <row r="1068" spans="1:1">
      <c r="A1068" s="99"/>
    </row>
    <row r="1069" spans="1:1">
      <c r="A1069" s="99"/>
    </row>
    <row r="1070" spans="1:1">
      <c r="A1070" s="99"/>
    </row>
    <row r="1071" spans="1:1">
      <c r="A1071" s="99"/>
    </row>
    <row r="1072" spans="1:1">
      <c r="A1072" s="99"/>
    </row>
    <row r="1073" spans="1:1">
      <c r="A1073" s="99"/>
    </row>
    <row r="1074" spans="1:1">
      <c r="A1074" s="99"/>
    </row>
    <row r="1075" spans="1:1">
      <c r="A1075" s="99"/>
    </row>
    <row r="1076" spans="1:1">
      <c r="A1076" s="99"/>
    </row>
    <row r="1077" spans="1:1">
      <c r="A1077" s="99"/>
    </row>
    <row r="1078" spans="1:1">
      <c r="A1078" s="99"/>
    </row>
    <row r="1079" spans="1:1">
      <c r="A1079" s="99"/>
    </row>
    <row r="1080" spans="1:1">
      <c r="A1080" s="99"/>
    </row>
    <row r="1081" spans="1:1">
      <c r="A1081" s="99"/>
    </row>
    <row r="1082" spans="1:1">
      <c r="A1082" s="99"/>
    </row>
    <row r="1083" spans="1:1">
      <c r="A1083" s="99"/>
    </row>
    <row r="1084" spans="1:1">
      <c r="A1084" s="99"/>
    </row>
    <row r="1085" spans="1:1">
      <c r="A1085" s="99"/>
    </row>
    <row r="1086" spans="1:1">
      <c r="A1086" s="99"/>
    </row>
    <row r="1087" spans="1:1">
      <c r="A1087" s="99"/>
    </row>
    <row r="1088" spans="1:1">
      <c r="A1088" s="99"/>
    </row>
    <row r="1089" spans="1:1">
      <c r="A1089" s="99"/>
    </row>
    <row r="1090" spans="1:1">
      <c r="A1090" s="99"/>
    </row>
    <row r="1091" spans="1:1">
      <c r="A1091" s="99"/>
    </row>
    <row r="1092" spans="1:1">
      <c r="A1092" s="99"/>
    </row>
    <row r="1093" spans="1:1">
      <c r="A1093" s="99"/>
    </row>
    <row r="1094" spans="1:1">
      <c r="A1094" s="99"/>
    </row>
    <row r="1095" spans="1:1">
      <c r="A1095" s="99"/>
    </row>
    <row r="1096" spans="1:1">
      <c r="A1096" s="99"/>
    </row>
    <row r="1097" spans="1:1">
      <c r="A1097" s="99"/>
    </row>
    <row r="1098" spans="1:1">
      <c r="A1098" s="99"/>
    </row>
    <row r="1099" spans="1:1">
      <c r="A1099" s="99"/>
    </row>
    <row r="1100" spans="1:1">
      <c r="A1100" s="99"/>
    </row>
    <row r="1101" spans="1:1">
      <c r="A1101" s="99"/>
    </row>
    <row r="1102" spans="1:1">
      <c r="A1102" s="99"/>
    </row>
    <row r="1103" spans="1:1">
      <c r="A1103" s="99"/>
    </row>
    <row r="1104" spans="1:1">
      <c r="A1104" s="99"/>
    </row>
    <row r="1105" spans="1:1">
      <c r="A1105" s="99"/>
    </row>
    <row r="1106" spans="1:1">
      <c r="A1106" s="99"/>
    </row>
    <row r="1107" spans="1:1">
      <c r="A1107" s="99"/>
    </row>
    <row r="1108" spans="1:1">
      <c r="A1108" s="99"/>
    </row>
    <row r="1109" spans="1:1">
      <c r="A1109" s="99"/>
    </row>
    <row r="1110" spans="1:1">
      <c r="A1110" s="99"/>
    </row>
    <row r="1111" spans="1:1">
      <c r="A1111" s="99"/>
    </row>
    <row r="1112" spans="1:1">
      <c r="A1112" s="99"/>
    </row>
    <row r="1113" spans="1:1">
      <c r="A1113" s="99"/>
    </row>
    <row r="1114" spans="1:1">
      <c r="A1114" s="99"/>
    </row>
    <row r="1115" spans="1:1">
      <c r="A1115" s="99"/>
    </row>
    <row r="1116" spans="1:1">
      <c r="A1116" s="99"/>
    </row>
    <row r="1117" spans="1:1">
      <c r="A1117" s="99"/>
    </row>
    <row r="1118" spans="1:1">
      <c r="A1118" s="99"/>
    </row>
    <row r="1119" spans="1:1">
      <c r="A1119" s="99"/>
    </row>
    <row r="1120" spans="1:1">
      <c r="A1120" s="99"/>
    </row>
    <row r="1121" spans="1:1">
      <c r="A1121" s="99"/>
    </row>
    <row r="1122" spans="1:1">
      <c r="A1122" s="99"/>
    </row>
    <row r="1123" spans="1:1">
      <c r="A1123" s="99"/>
    </row>
    <row r="1124" spans="1:1">
      <c r="A1124" s="99"/>
    </row>
    <row r="1125" spans="1:1">
      <c r="A1125" s="99"/>
    </row>
    <row r="1126" spans="1:1">
      <c r="A1126" s="99"/>
    </row>
    <row r="1127" spans="1:1">
      <c r="A1127" s="99"/>
    </row>
    <row r="1128" spans="1:1">
      <c r="A1128" s="99"/>
    </row>
    <row r="1129" spans="1:1">
      <c r="A1129" s="99"/>
    </row>
    <row r="1130" spans="1:1">
      <c r="A1130" s="99"/>
    </row>
    <row r="1131" spans="1:1">
      <c r="A1131" s="99"/>
    </row>
    <row r="1132" spans="1:1">
      <c r="A1132" s="99"/>
    </row>
    <row r="1133" spans="1:1">
      <c r="A1133" s="99"/>
    </row>
    <row r="1134" spans="1:1">
      <c r="A1134" s="99"/>
    </row>
    <row r="1135" spans="1:1">
      <c r="A1135" s="99"/>
    </row>
    <row r="1136" spans="1:1">
      <c r="A1136" s="99"/>
    </row>
    <row r="1137" spans="1:1">
      <c r="A1137" s="99"/>
    </row>
    <row r="1138" spans="1:1">
      <c r="A1138" s="99"/>
    </row>
    <row r="1139" spans="1:1">
      <c r="A1139" s="99"/>
    </row>
    <row r="1140" spans="1:1">
      <c r="A1140" s="99"/>
    </row>
    <row r="1141" spans="1:1">
      <c r="A1141" s="99"/>
    </row>
    <row r="1142" spans="1:1">
      <c r="A1142" s="99"/>
    </row>
    <row r="1143" spans="1:1">
      <c r="A1143" s="99"/>
    </row>
    <row r="1144" spans="1:1">
      <c r="A1144" s="99"/>
    </row>
    <row r="1145" spans="1:1">
      <c r="A1145" s="99"/>
    </row>
    <row r="1146" spans="1:1">
      <c r="A1146" s="99"/>
    </row>
    <row r="1147" spans="1:1">
      <c r="A1147" s="99"/>
    </row>
    <row r="1148" spans="1:1">
      <c r="A1148" s="99"/>
    </row>
    <row r="1149" spans="1:1">
      <c r="A1149" s="99"/>
    </row>
    <row r="1150" spans="1:1">
      <c r="A1150" s="99"/>
    </row>
    <row r="1151" spans="1:1">
      <c r="A1151" s="99"/>
    </row>
    <row r="1152" spans="1:1">
      <c r="A1152" s="99"/>
    </row>
    <row r="1153" spans="1:1">
      <c r="A1153" s="99"/>
    </row>
    <row r="1154" spans="1:1">
      <c r="A1154" s="99"/>
    </row>
    <row r="1155" spans="1:1">
      <c r="A1155" s="99"/>
    </row>
    <row r="1156" spans="1:1">
      <c r="A1156" s="99"/>
    </row>
    <row r="1157" spans="1:1">
      <c r="A1157" s="99"/>
    </row>
    <row r="1158" spans="1:1">
      <c r="A1158" s="99"/>
    </row>
    <row r="1159" spans="1:1">
      <c r="A1159" s="99"/>
    </row>
    <row r="1160" spans="1:1">
      <c r="A1160" s="99"/>
    </row>
    <row r="1161" spans="1:1">
      <c r="A1161" s="99"/>
    </row>
    <row r="1162" spans="1:1">
      <c r="A1162" s="99"/>
    </row>
    <row r="1163" spans="1:1">
      <c r="A1163" s="99"/>
    </row>
    <row r="1164" spans="1:1">
      <c r="A1164" s="99"/>
    </row>
    <row r="1165" spans="1:1">
      <c r="A1165" s="99"/>
    </row>
    <row r="1166" spans="1:1">
      <c r="A1166" s="99"/>
    </row>
    <row r="1167" spans="1:1">
      <c r="A1167" s="99"/>
    </row>
    <row r="1168" spans="1:1">
      <c r="A1168" s="99"/>
    </row>
    <row r="1169" spans="1:1">
      <c r="A1169" s="99"/>
    </row>
    <row r="1170" spans="1:1">
      <c r="A1170" s="99"/>
    </row>
    <row r="1171" spans="1:1">
      <c r="A1171" s="99"/>
    </row>
    <row r="1172" spans="1:1">
      <c r="A1172" s="99"/>
    </row>
    <row r="1173" spans="1:1">
      <c r="A1173" s="99"/>
    </row>
    <row r="1174" spans="1:1">
      <c r="A1174" s="99"/>
    </row>
    <row r="1175" spans="1:1">
      <c r="A1175" s="99"/>
    </row>
    <row r="1176" spans="1:1">
      <c r="A1176" s="99"/>
    </row>
    <row r="1177" spans="1:1">
      <c r="A1177" s="99"/>
    </row>
    <row r="1178" spans="1:1">
      <c r="A1178" s="99"/>
    </row>
    <row r="1179" spans="1:1">
      <c r="A1179" s="99"/>
    </row>
    <row r="1180" spans="1:1">
      <c r="A1180" s="99"/>
    </row>
    <row r="1181" spans="1:1">
      <c r="A1181" s="99"/>
    </row>
    <row r="1182" spans="1:1">
      <c r="A1182" s="99"/>
    </row>
    <row r="1183" spans="1:1">
      <c r="A1183" s="99"/>
    </row>
    <row r="1184" spans="1:1">
      <c r="A1184" s="99"/>
    </row>
    <row r="1185" spans="1:1">
      <c r="A1185" s="99"/>
    </row>
    <row r="1186" spans="1:1">
      <c r="A1186" s="99"/>
    </row>
    <row r="1187" spans="1:1">
      <c r="A1187" s="99"/>
    </row>
    <row r="1188" spans="1:1">
      <c r="A1188" s="99"/>
    </row>
    <row r="1189" spans="1:1">
      <c r="A1189" s="99"/>
    </row>
    <row r="1190" spans="1:1">
      <c r="A1190" s="99"/>
    </row>
    <row r="1191" spans="1:1">
      <c r="A1191" s="99"/>
    </row>
    <row r="1192" spans="1:1">
      <c r="A1192" s="99"/>
    </row>
    <row r="1193" spans="1:1">
      <c r="A1193" s="99"/>
    </row>
    <row r="1194" spans="1:1">
      <c r="A1194" s="99"/>
    </row>
    <row r="1195" spans="1:1">
      <c r="A1195" s="99"/>
    </row>
    <row r="1196" spans="1:1">
      <c r="A1196" s="99"/>
    </row>
    <row r="1197" spans="1:1">
      <c r="A1197" s="99"/>
    </row>
    <row r="1198" spans="1:1">
      <c r="A1198" s="99"/>
    </row>
    <row r="1199" spans="1:1">
      <c r="A1199" s="99"/>
    </row>
    <row r="1200" spans="1:1">
      <c r="A1200" s="99"/>
    </row>
    <row r="1201" spans="1:1">
      <c r="A1201" s="99"/>
    </row>
    <row r="1202" spans="1:1">
      <c r="A1202" s="99"/>
    </row>
    <row r="1203" spans="1:1">
      <c r="A1203" s="99"/>
    </row>
    <row r="1204" spans="1:1">
      <c r="A1204" s="99"/>
    </row>
    <row r="1205" spans="1:1">
      <c r="A1205" s="99"/>
    </row>
    <row r="1206" spans="1:1">
      <c r="A1206" s="99"/>
    </row>
    <row r="1207" spans="1:1">
      <c r="A1207" s="99"/>
    </row>
    <row r="1208" spans="1:1">
      <c r="A1208" s="99"/>
    </row>
    <row r="1209" spans="1:1">
      <c r="A1209" s="99"/>
    </row>
    <row r="1210" spans="1:1">
      <c r="A1210" s="99"/>
    </row>
    <row r="1211" spans="1:1">
      <c r="A1211" s="99"/>
    </row>
    <row r="1212" spans="1:1">
      <c r="A1212" s="99"/>
    </row>
    <row r="1213" spans="1:1">
      <c r="A1213" s="99"/>
    </row>
    <row r="1214" spans="1:1">
      <c r="A1214" s="99"/>
    </row>
    <row r="1215" spans="1:1">
      <c r="A1215" s="99"/>
    </row>
    <row r="1216" spans="1:1">
      <c r="A1216" s="99"/>
    </row>
    <row r="1217" spans="1:1">
      <c r="A1217" s="99"/>
    </row>
    <row r="1218" spans="1:1">
      <c r="A1218" s="99"/>
    </row>
    <row r="1219" spans="1:1">
      <c r="A1219" s="99"/>
    </row>
    <row r="1220" spans="1:1">
      <c r="A1220" s="99"/>
    </row>
    <row r="1221" spans="1:1">
      <c r="A1221" s="99"/>
    </row>
    <row r="1222" spans="1:1">
      <c r="A1222" s="99"/>
    </row>
    <row r="1223" spans="1:1">
      <c r="A1223" s="99"/>
    </row>
    <row r="1224" spans="1:1">
      <c r="A1224" s="99"/>
    </row>
    <row r="1225" spans="1:1">
      <c r="A1225" s="99"/>
    </row>
    <row r="1226" spans="1:1">
      <c r="A1226" s="99"/>
    </row>
    <row r="1227" spans="1:1">
      <c r="A1227" s="99"/>
    </row>
    <row r="1228" spans="1:1">
      <c r="A1228" s="99"/>
    </row>
    <row r="1229" spans="1:1">
      <c r="A1229" s="99"/>
    </row>
    <row r="1230" spans="1:1">
      <c r="A1230" s="99"/>
    </row>
    <row r="1231" spans="1:1">
      <c r="A1231" s="99"/>
    </row>
    <row r="1232" spans="1:1">
      <c r="A1232" s="99"/>
    </row>
    <row r="1233" spans="1:1">
      <c r="A1233" s="99"/>
    </row>
    <row r="1234" spans="1:1">
      <c r="A1234" s="99"/>
    </row>
    <row r="1235" spans="1:1">
      <c r="A1235" s="99"/>
    </row>
    <row r="1236" spans="1:1">
      <c r="A1236" s="99"/>
    </row>
    <row r="1237" spans="1:1">
      <c r="A1237" s="99"/>
    </row>
    <row r="1238" spans="1:1">
      <c r="A1238" s="99"/>
    </row>
    <row r="1239" spans="1:1">
      <c r="A1239" s="99"/>
    </row>
    <row r="1240" spans="1:1">
      <c r="A1240" s="99"/>
    </row>
    <row r="1241" spans="1:1">
      <c r="A1241" s="99"/>
    </row>
    <row r="1242" spans="1:1">
      <c r="A1242" s="99"/>
    </row>
    <row r="1243" spans="1:1">
      <c r="A1243" s="99"/>
    </row>
    <row r="1244" spans="1:1">
      <c r="A1244" s="99"/>
    </row>
    <row r="1245" spans="1:1">
      <c r="A1245" s="99"/>
    </row>
    <row r="1246" spans="1:1">
      <c r="A1246" s="99"/>
    </row>
    <row r="1247" spans="1:1">
      <c r="A1247" s="99"/>
    </row>
    <row r="1248" spans="1:1">
      <c r="A1248" s="99"/>
    </row>
    <row r="1249" spans="1:1">
      <c r="A1249" s="99"/>
    </row>
    <row r="1250" spans="1:1">
      <c r="A1250" s="99"/>
    </row>
    <row r="1251" spans="1:1">
      <c r="A1251" s="99"/>
    </row>
    <row r="1252" spans="1:1">
      <c r="A1252" s="99"/>
    </row>
    <row r="1253" spans="1:1">
      <c r="A1253" s="99"/>
    </row>
    <row r="1254" spans="1:1">
      <c r="A1254" s="99"/>
    </row>
    <row r="1255" spans="1:1">
      <c r="A1255" s="99"/>
    </row>
    <row r="1256" spans="1:1">
      <c r="A1256" s="99"/>
    </row>
    <row r="1257" spans="1:1">
      <c r="A1257" s="99"/>
    </row>
    <row r="1258" spans="1:1">
      <c r="A1258" s="99"/>
    </row>
    <row r="1259" spans="1:1">
      <c r="A1259" s="99"/>
    </row>
    <row r="1260" spans="1:1">
      <c r="A1260" s="99"/>
    </row>
    <row r="1261" spans="1:1">
      <c r="A1261" s="99"/>
    </row>
    <row r="1262" spans="1:1">
      <c r="A1262" s="99"/>
    </row>
    <row r="1263" spans="1:1">
      <c r="A1263" s="99"/>
    </row>
    <row r="1264" spans="1:1">
      <c r="A1264" s="99"/>
    </row>
    <row r="1265" spans="1:1">
      <c r="A1265" s="99"/>
    </row>
    <row r="1266" spans="1:1">
      <c r="A1266" s="99"/>
    </row>
    <row r="1267" spans="1:1">
      <c r="A1267" s="99"/>
    </row>
    <row r="1268" spans="1:1">
      <c r="A1268" s="99"/>
    </row>
    <row r="1269" spans="1:1">
      <c r="A1269" s="99"/>
    </row>
    <row r="1270" spans="1:1">
      <c r="A1270" s="99"/>
    </row>
    <row r="1271" spans="1:1">
      <c r="A1271" s="99"/>
    </row>
    <row r="1272" spans="1:1">
      <c r="A1272" s="99"/>
    </row>
    <row r="1273" spans="1:1">
      <c r="A1273" s="99"/>
    </row>
    <row r="1274" spans="1:1">
      <c r="A1274" s="99"/>
    </row>
    <row r="1275" spans="1:1">
      <c r="A1275" s="99"/>
    </row>
    <row r="1276" spans="1:1">
      <c r="A1276" s="99"/>
    </row>
    <row r="1277" spans="1:1">
      <c r="A1277" s="99"/>
    </row>
    <row r="1278" spans="1:1">
      <c r="A1278" s="99"/>
    </row>
    <row r="1279" spans="1:1">
      <c r="A1279" s="99"/>
    </row>
    <row r="1280" spans="1:1">
      <c r="A1280" s="99"/>
    </row>
    <row r="1281" spans="1:1">
      <c r="A1281" s="99"/>
    </row>
    <row r="1282" spans="1:1">
      <c r="A1282" s="99"/>
    </row>
    <row r="1283" spans="1:1">
      <c r="A1283" s="99"/>
    </row>
    <row r="1284" spans="1:1">
      <c r="A1284" s="99"/>
    </row>
    <row r="1285" spans="1:1">
      <c r="A1285" s="99"/>
    </row>
    <row r="1286" spans="1:1">
      <c r="A1286" s="99"/>
    </row>
    <row r="1287" spans="1:1">
      <c r="A1287" s="99"/>
    </row>
    <row r="1288" spans="1:1">
      <c r="A1288" s="99"/>
    </row>
    <row r="1289" spans="1:1">
      <c r="A1289" s="99"/>
    </row>
    <row r="1290" spans="1:1">
      <c r="A1290" s="99"/>
    </row>
    <row r="1291" spans="1:1">
      <c r="A1291" s="99"/>
    </row>
    <row r="1292" spans="1:1">
      <c r="A1292" s="99"/>
    </row>
    <row r="1293" spans="1:1">
      <c r="A1293" s="99"/>
    </row>
    <row r="1294" spans="1:1">
      <c r="A1294" s="99"/>
    </row>
    <row r="1295" spans="1:1">
      <c r="A1295" s="99"/>
    </row>
    <row r="1296" spans="1:1">
      <c r="A1296" s="99"/>
    </row>
    <row r="1297" spans="1:1">
      <c r="A1297" s="99"/>
    </row>
    <row r="1298" spans="1:1">
      <c r="A1298" s="99"/>
    </row>
    <row r="1299" spans="1:1">
      <c r="A1299" s="99"/>
    </row>
    <row r="1300" spans="1:1">
      <c r="A1300" s="99"/>
    </row>
    <row r="1301" spans="1:1">
      <c r="A1301" s="99"/>
    </row>
    <row r="1302" spans="1:1">
      <c r="A1302" s="99"/>
    </row>
    <row r="1303" spans="1:1">
      <c r="A1303" s="99"/>
    </row>
    <row r="1304" spans="1:1">
      <c r="A1304" s="99"/>
    </row>
    <row r="1305" spans="1:1">
      <c r="A1305" s="99"/>
    </row>
    <row r="1306" spans="1:1">
      <c r="A1306" s="99"/>
    </row>
    <row r="1307" spans="1:1">
      <c r="A1307" s="99"/>
    </row>
    <row r="1308" spans="1:1">
      <c r="A1308" s="99"/>
    </row>
    <row r="1309" spans="1:1">
      <c r="A1309" s="99"/>
    </row>
    <row r="1310" spans="1:1">
      <c r="A1310" s="99"/>
    </row>
    <row r="1311" spans="1:1">
      <c r="A1311" s="99"/>
    </row>
    <row r="1312" spans="1:1">
      <c r="A1312" s="99"/>
    </row>
    <row r="1313" spans="1:1">
      <c r="A1313" s="99"/>
    </row>
    <row r="1314" spans="1:1">
      <c r="A1314" s="99"/>
    </row>
    <row r="1315" spans="1:1">
      <c r="A1315" s="99"/>
    </row>
    <row r="1316" spans="1:1">
      <c r="A1316" s="99"/>
    </row>
    <row r="1317" spans="1:1">
      <c r="A1317" s="99"/>
    </row>
    <row r="1318" spans="1:1">
      <c r="A1318" s="99"/>
    </row>
    <row r="1319" spans="1:1">
      <c r="A1319" s="99"/>
    </row>
    <row r="1320" spans="1:1">
      <c r="A1320" s="99"/>
    </row>
    <row r="1321" spans="1:1">
      <c r="A1321" s="99"/>
    </row>
    <row r="1322" spans="1:1">
      <c r="A1322" s="99"/>
    </row>
    <row r="1323" spans="1:1">
      <c r="A1323" s="99"/>
    </row>
    <row r="1324" spans="1:1">
      <c r="A1324" s="99"/>
    </row>
    <row r="1325" spans="1:1">
      <c r="A1325" s="99"/>
    </row>
    <row r="1326" spans="1:1">
      <c r="A1326" s="99"/>
    </row>
    <row r="1327" spans="1:1">
      <c r="A1327" s="99"/>
    </row>
    <row r="1328" spans="1:1">
      <c r="A1328" s="99"/>
    </row>
    <row r="1329" spans="1:1">
      <c r="A1329" s="99"/>
    </row>
    <row r="1330" spans="1:1">
      <c r="A1330" s="99"/>
    </row>
    <row r="1331" spans="1:1">
      <c r="A1331" s="99"/>
    </row>
    <row r="1332" spans="1:1">
      <c r="A1332" s="99"/>
    </row>
    <row r="1333" spans="1:1">
      <c r="A1333" s="99"/>
    </row>
    <row r="1334" spans="1:1">
      <c r="A1334" s="99"/>
    </row>
    <row r="1335" spans="1:1">
      <c r="A1335" s="99"/>
    </row>
    <row r="1336" spans="1:1">
      <c r="A1336" s="99"/>
    </row>
    <row r="1337" spans="1:1">
      <c r="A1337" s="99"/>
    </row>
    <row r="1338" spans="1:1">
      <c r="A1338" s="99"/>
    </row>
    <row r="1339" spans="1:1">
      <c r="A1339" s="99"/>
    </row>
    <row r="1340" spans="1:1">
      <c r="A1340" s="99"/>
    </row>
    <row r="1341" spans="1:1">
      <c r="A1341" s="99"/>
    </row>
    <row r="1342" spans="1:1">
      <c r="A1342" s="99"/>
    </row>
    <row r="1343" spans="1:1">
      <c r="A1343" s="99"/>
    </row>
    <row r="1344" spans="1:1">
      <c r="A1344" s="99"/>
    </row>
    <row r="1345" spans="1:1">
      <c r="A1345" s="99"/>
    </row>
    <row r="1346" spans="1:1">
      <c r="A1346" s="99"/>
    </row>
    <row r="1347" spans="1:1">
      <c r="A1347" s="99"/>
    </row>
    <row r="1348" spans="1:1">
      <c r="A1348" s="99"/>
    </row>
    <row r="1349" spans="1:1">
      <c r="A1349" s="99"/>
    </row>
    <row r="1350" spans="1:1">
      <c r="A1350" s="99"/>
    </row>
    <row r="1351" spans="1:1">
      <c r="A1351" s="99"/>
    </row>
    <row r="1352" spans="1:1">
      <c r="A1352" s="99"/>
    </row>
    <row r="1353" spans="1:1">
      <c r="A1353" s="99"/>
    </row>
    <row r="1354" spans="1:1">
      <c r="A1354" s="99"/>
    </row>
    <row r="1355" spans="1:1">
      <c r="A1355" s="99"/>
    </row>
    <row r="1356" spans="1:1">
      <c r="A1356" s="99"/>
    </row>
    <row r="1357" spans="1:1">
      <c r="A1357" s="99"/>
    </row>
    <row r="1358" spans="1:1">
      <c r="A1358" s="99"/>
    </row>
    <row r="1359" spans="1:1">
      <c r="A1359" s="99"/>
    </row>
    <row r="1360" spans="1:1">
      <c r="A1360" s="99"/>
    </row>
    <row r="1361" spans="1:1">
      <c r="A1361" s="99"/>
    </row>
    <row r="1362" spans="1:1">
      <c r="A1362" s="99"/>
    </row>
    <row r="1363" spans="1:1">
      <c r="A1363" s="99"/>
    </row>
    <row r="1364" spans="1:1">
      <c r="A1364" s="99"/>
    </row>
    <row r="1365" spans="1:1">
      <c r="A1365" s="99"/>
    </row>
    <row r="1366" spans="1:1">
      <c r="A1366" s="99"/>
    </row>
    <row r="1367" spans="1:1">
      <c r="A1367" s="99"/>
    </row>
    <row r="1368" spans="1:1">
      <c r="A1368" s="99"/>
    </row>
    <row r="1369" spans="1:1">
      <c r="A1369" s="99"/>
    </row>
    <row r="1370" spans="1:1">
      <c r="A1370" s="99"/>
    </row>
    <row r="1371" spans="1:1">
      <c r="A1371" s="99"/>
    </row>
    <row r="1372" spans="1:1">
      <c r="A1372" s="99"/>
    </row>
    <row r="1373" spans="1:1">
      <c r="A1373" s="99"/>
    </row>
    <row r="1374" spans="1:1">
      <c r="A1374" s="99"/>
    </row>
    <row r="1375" spans="1:1">
      <c r="A1375" s="99"/>
    </row>
    <row r="1376" spans="1:1">
      <c r="A1376" s="99"/>
    </row>
    <row r="1377" spans="1:1">
      <c r="A1377" s="99"/>
    </row>
    <row r="1378" spans="1:1">
      <c r="A1378" s="99"/>
    </row>
    <row r="1379" spans="1:1">
      <c r="A1379" s="99"/>
    </row>
    <row r="1380" spans="1:1">
      <c r="A1380" s="99"/>
    </row>
    <row r="1381" spans="1:1">
      <c r="A1381" s="99"/>
    </row>
    <row r="1382" spans="1:1">
      <c r="A1382" s="99"/>
    </row>
    <row r="1383" spans="1:1">
      <c r="A1383" s="99"/>
    </row>
    <row r="1384" spans="1:1">
      <c r="A1384" s="99"/>
    </row>
    <row r="1385" spans="1:1">
      <c r="A1385" s="99"/>
    </row>
    <row r="1386" spans="1:1">
      <c r="A1386" s="99"/>
    </row>
    <row r="1387" spans="1:1">
      <c r="A1387" s="99"/>
    </row>
    <row r="1388" spans="1:1">
      <c r="A1388" s="99"/>
    </row>
    <row r="1389" spans="1:1">
      <c r="A1389" s="99"/>
    </row>
    <row r="1390" spans="1:1">
      <c r="A1390" s="99"/>
    </row>
    <row r="1391" spans="1:1">
      <c r="A1391" s="99"/>
    </row>
    <row r="1392" spans="1:1">
      <c r="A1392" s="99"/>
    </row>
    <row r="1393" spans="1:1">
      <c r="A1393" s="99"/>
    </row>
    <row r="1394" spans="1:1">
      <c r="A1394" s="99"/>
    </row>
    <row r="1395" spans="1:1">
      <c r="A1395" s="99"/>
    </row>
    <row r="1396" spans="1:1">
      <c r="A1396" s="99"/>
    </row>
    <row r="1397" spans="1:1">
      <c r="A1397" s="99"/>
    </row>
    <row r="1398" spans="1:1">
      <c r="A1398" s="99"/>
    </row>
    <row r="1399" spans="1:1">
      <c r="A1399" s="99"/>
    </row>
    <row r="1400" spans="1:1">
      <c r="A1400" s="99"/>
    </row>
    <row r="1401" spans="1:1">
      <c r="A1401" s="99"/>
    </row>
    <row r="1402" spans="1:1">
      <c r="A1402" s="99"/>
    </row>
    <row r="1403" spans="1:1">
      <c r="A1403" s="99"/>
    </row>
    <row r="1404" spans="1:1">
      <c r="A1404" s="99"/>
    </row>
    <row r="1405" spans="1:1">
      <c r="A1405" s="99"/>
    </row>
    <row r="1406" spans="1:1">
      <c r="A1406" s="99"/>
    </row>
    <row r="1407" spans="1:1">
      <c r="A1407" s="99"/>
    </row>
    <row r="1408" spans="1:1">
      <c r="A1408" s="99"/>
    </row>
    <row r="1409" spans="1:1">
      <c r="A1409" s="99"/>
    </row>
    <row r="1410" spans="1:1">
      <c r="A1410" s="99"/>
    </row>
    <row r="1411" spans="1:1">
      <c r="A1411" s="99"/>
    </row>
    <row r="1412" spans="1:1">
      <c r="A1412" s="99"/>
    </row>
    <row r="1413" spans="1:1">
      <c r="A1413" s="99"/>
    </row>
    <row r="1414" spans="1:1">
      <c r="A1414" s="99"/>
    </row>
    <row r="1415" spans="1:1">
      <c r="A1415" s="99"/>
    </row>
    <row r="1416" spans="1:1">
      <c r="A1416" s="99"/>
    </row>
    <row r="1417" spans="1:1">
      <c r="A1417" s="99"/>
    </row>
    <row r="1418" spans="1:1">
      <c r="A1418" s="99"/>
    </row>
    <row r="1419" spans="1:1">
      <c r="A1419" s="99"/>
    </row>
    <row r="1420" spans="1:1">
      <c r="A1420" s="99"/>
    </row>
    <row r="1421" spans="1:1">
      <c r="A1421" s="99"/>
    </row>
    <row r="1422" spans="1:1">
      <c r="A1422" s="99"/>
    </row>
    <row r="1423" spans="1:1">
      <c r="A1423" s="99"/>
    </row>
    <row r="1424" spans="1:1">
      <c r="A1424" s="99"/>
    </row>
    <row r="1425" spans="1:1">
      <c r="A1425" s="99"/>
    </row>
    <row r="1426" spans="1:1">
      <c r="A1426" s="99"/>
    </row>
    <row r="1427" spans="1:1">
      <c r="A1427" s="99"/>
    </row>
    <row r="1428" spans="1:1">
      <c r="A1428" s="99"/>
    </row>
    <row r="1429" spans="1:1">
      <c r="A1429" s="99"/>
    </row>
    <row r="1430" spans="1:1">
      <c r="A1430" s="99"/>
    </row>
    <row r="1431" spans="1:1">
      <c r="A1431" s="99"/>
    </row>
    <row r="1432" spans="1:1">
      <c r="A1432" s="99"/>
    </row>
    <row r="1433" spans="1:1">
      <c r="A1433" s="99"/>
    </row>
    <row r="1434" spans="1:1">
      <c r="A1434" s="99"/>
    </row>
    <row r="1435" spans="1:1">
      <c r="A1435" s="99"/>
    </row>
    <row r="1436" spans="1:1">
      <c r="A1436" s="99"/>
    </row>
    <row r="1437" spans="1:1">
      <c r="A1437" s="99"/>
    </row>
    <row r="1438" spans="1:1">
      <c r="A1438" s="99"/>
    </row>
    <row r="1439" spans="1:1">
      <c r="A1439" s="99"/>
    </row>
    <row r="1440" spans="1:1">
      <c r="A1440" s="99"/>
    </row>
    <row r="1441" spans="1:1">
      <c r="A1441" s="99"/>
    </row>
    <row r="1442" spans="1:1">
      <c r="A1442" s="99"/>
    </row>
    <row r="1443" spans="1:1">
      <c r="A1443" s="99"/>
    </row>
    <row r="1444" spans="1:1">
      <c r="A1444" s="99"/>
    </row>
    <row r="1445" spans="1:1">
      <c r="A1445" s="99"/>
    </row>
    <row r="1446" spans="1:1">
      <c r="A1446" s="99"/>
    </row>
    <row r="1447" spans="1:1">
      <c r="A1447" s="99"/>
    </row>
    <row r="1448" spans="1:1">
      <c r="A1448" s="99"/>
    </row>
    <row r="1449" spans="1:1">
      <c r="A1449" s="99"/>
    </row>
    <row r="1450" spans="1:1">
      <c r="A1450" s="99"/>
    </row>
    <row r="1451" spans="1:1">
      <c r="A1451" s="99"/>
    </row>
    <row r="1452" spans="1:1">
      <c r="A1452" s="99"/>
    </row>
    <row r="1453" spans="1:1">
      <c r="A1453" s="99"/>
    </row>
    <row r="1454" spans="1:1">
      <c r="A1454" s="99"/>
    </row>
    <row r="1455" spans="1:1">
      <c r="A1455" s="99"/>
    </row>
    <row r="1456" spans="1:1">
      <c r="A1456" s="99"/>
    </row>
    <row r="1457" spans="1:1">
      <c r="A1457" s="99"/>
    </row>
    <row r="1458" spans="1:1">
      <c r="A1458" s="99"/>
    </row>
    <row r="1459" spans="1:1">
      <c r="A1459" s="99"/>
    </row>
    <row r="1460" spans="1:1">
      <c r="A1460" s="99"/>
    </row>
    <row r="1461" spans="1:1">
      <c r="A1461" s="99"/>
    </row>
    <row r="1462" spans="1:1">
      <c r="A1462" s="99"/>
    </row>
    <row r="1463" spans="1:1">
      <c r="A1463" s="99"/>
    </row>
    <row r="1464" spans="1:1">
      <c r="A1464" s="99"/>
    </row>
    <row r="1465" spans="1:1">
      <c r="A1465" s="99"/>
    </row>
    <row r="1466" spans="1:1">
      <c r="A1466" s="99"/>
    </row>
    <row r="1467" spans="1:1">
      <c r="A1467" s="99"/>
    </row>
    <row r="1468" spans="1:1">
      <c r="A1468" s="99"/>
    </row>
    <row r="1469" spans="1:1">
      <c r="A1469" s="99"/>
    </row>
    <row r="1470" spans="1:1">
      <c r="A1470" s="99"/>
    </row>
    <row r="1471" spans="1:1">
      <c r="A1471" s="99"/>
    </row>
    <row r="1472" spans="1:1">
      <c r="A1472" s="99"/>
    </row>
    <row r="1473" spans="1:1">
      <c r="A1473" s="99"/>
    </row>
    <row r="1474" spans="1:1">
      <c r="A1474" s="99"/>
    </row>
    <row r="1475" spans="1:1">
      <c r="A1475" s="99"/>
    </row>
    <row r="1476" spans="1:1">
      <c r="A1476" s="99"/>
    </row>
    <row r="1477" spans="1:1">
      <c r="A1477" s="99"/>
    </row>
    <row r="1478" spans="1:1">
      <c r="A1478" s="99"/>
    </row>
    <row r="1479" spans="1:1">
      <c r="A1479" s="99"/>
    </row>
    <row r="1480" spans="1:1">
      <c r="A1480" s="99"/>
    </row>
    <row r="1481" spans="1:1">
      <c r="A1481" s="99"/>
    </row>
    <row r="1482" spans="1:1">
      <c r="A1482" s="99"/>
    </row>
    <row r="1483" spans="1:1">
      <c r="A1483" s="99"/>
    </row>
    <row r="1484" spans="1:1">
      <c r="A1484" s="99"/>
    </row>
    <row r="1485" spans="1:1">
      <c r="A1485" s="99"/>
    </row>
    <row r="1486" spans="1:1">
      <c r="A1486" s="99"/>
    </row>
    <row r="1487" spans="1:1">
      <c r="A1487" s="99"/>
    </row>
    <row r="1488" spans="1:1">
      <c r="A1488" s="99"/>
    </row>
    <row r="1489" spans="1:1">
      <c r="A1489" s="99"/>
    </row>
    <row r="1490" spans="1:1">
      <c r="A1490" s="99"/>
    </row>
    <row r="1491" spans="1:1">
      <c r="A1491" s="99"/>
    </row>
    <row r="1492" spans="1:1">
      <c r="A1492" s="99"/>
    </row>
    <row r="1493" spans="1:1">
      <c r="A1493" s="99"/>
    </row>
    <row r="1494" spans="1:1">
      <c r="A1494" s="99"/>
    </row>
    <row r="1495" spans="1:1">
      <c r="A1495" s="99"/>
    </row>
    <row r="1496" spans="1:1">
      <c r="A1496" s="99"/>
    </row>
    <row r="1497" spans="1:1">
      <c r="A1497" s="99"/>
    </row>
    <row r="1498" spans="1:1">
      <c r="A1498" s="99"/>
    </row>
    <row r="1499" spans="1:1">
      <c r="A1499" s="99"/>
    </row>
    <row r="1500" spans="1:1">
      <c r="A1500" s="99"/>
    </row>
    <row r="1501" spans="1:1">
      <c r="A1501" s="99"/>
    </row>
    <row r="1502" spans="1:1">
      <c r="A1502" s="99"/>
    </row>
    <row r="1503" spans="1:1">
      <c r="A1503" s="99"/>
    </row>
    <row r="1504" spans="1:1">
      <c r="A1504" s="99"/>
    </row>
    <row r="1505" spans="1:1">
      <c r="A1505" s="99"/>
    </row>
    <row r="1506" spans="1:1">
      <c r="A1506" s="99"/>
    </row>
    <row r="1507" spans="1:1">
      <c r="A1507" s="99"/>
    </row>
    <row r="1508" spans="1:1">
      <c r="A1508" s="99"/>
    </row>
    <row r="1509" spans="1:1">
      <c r="A1509" s="99"/>
    </row>
    <row r="1510" spans="1:1">
      <c r="A1510" s="99"/>
    </row>
    <row r="1511" spans="1:1">
      <c r="A1511" s="99"/>
    </row>
    <row r="1512" spans="1:1">
      <c r="A1512" s="99"/>
    </row>
    <row r="1513" spans="1:1">
      <c r="A1513" s="99"/>
    </row>
    <row r="1514" spans="1:1">
      <c r="A1514" s="99"/>
    </row>
    <row r="1515" spans="1:1">
      <c r="A1515" s="99"/>
    </row>
    <row r="1516" spans="1:1">
      <c r="A1516" s="99"/>
    </row>
    <row r="1517" spans="1:1">
      <c r="A1517" s="99"/>
    </row>
    <row r="1518" spans="1:1">
      <c r="A1518" s="99"/>
    </row>
    <row r="1519" spans="1:1">
      <c r="A1519" s="99"/>
    </row>
    <row r="1520" spans="1:1">
      <c r="A1520" s="99"/>
    </row>
    <row r="1521" spans="1:1">
      <c r="A1521" s="99"/>
    </row>
    <row r="1522" spans="1:1">
      <c r="A1522" s="99"/>
    </row>
    <row r="1523" spans="1:1">
      <c r="A1523" s="99"/>
    </row>
    <row r="1524" spans="1:1">
      <c r="A1524" s="99"/>
    </row>
    <row r="1525" spans="1:1">
      <c r="A1525" s="99"/>
    </row>
    <row r="1526" spans="1:1">
      <c r="A1526" s="99"/>
    </row>
    <row r="1527" spans="1:1">
      <c r="A1527" s="99"/>
    </row>
    <row r="1528" spans="1:1">
      <c r="A1528" s="99"/>
    </row>
    <row r="1529" spans="1:1">
      <c r="A1529" s="99"/>
    </row>
    <row r="1530" spans="1:1">
      <c r="A1530" s="99"/>
    </row>
    <row r="1531" spans="1:1">
      <c r="A1531" s="99"/>
    </row>
    <row r="1532" spans="1:1">
      <c r="A1532" s="99"/>
    </row>
    <row r="1533" spans="1:1">
      <c r="A1533" s="99"/>
    </row>
    <row r="1534" spans="1:1">
      <c r="A1534" s="99"/>
    </row>
    <row r="1535" spans="1:1">
      <c r="A1535" s="99"/>
    </row>
    <row r="1536" spans="1:1">
      <c r="A1536" s="99"/>
    </row>
    <row r="1537" spans="1:1">
      <c r="A1537" s="99"/>
    </row>
    <row r="1538" spans="1:1">
      <c r="A1538" s="99"/>
    </row>
    <row r="1539" spans="1:1">
      <c r="A1539" s="99"/>
    </row>
    <row r="1540" spans="1:1">
      <c r="A1540" s="99"/>
    </row>
    <row r="1541" spans="1:1">
      <c r="A1541" s="99"/>
    </row>
    <row r="1542" spans="1:1">
      <c r="A1542" s="99"/>
    </row>
    <row r="1543" spans="1:1">
      <c r="A1543" s="99"/>
    </row>
    <row r="1544" spans="1:1">
      <c r="A1544" s="99"/>
    </row>
    <row r="1545" spans="1:1">
      <c r="A1545" s="99"/>
    </row>
    <row r="1546" spans="1:1">
      <c r="A1546" s="99"/>
    </row>
    <row r="1547" spans="1:1">
      <c r="A1547" s="99"/>
    </row>
    <row r="1548" spans="1:1">
      <c r="A1548" s="99"/>
    </row>
    <row r="1549" spans="1:1">
      <c r="A1549" s="99"/>
    </row>
    <row r="1550" spans="1:1">
      <c r="A1550" s="99"/>
    </row>
    <row r="1551" spans="1:1">
      <c r="A1551" s="99"/>
    </row>
    <row r="1552" spans="1:1">
      <c r="A1552" s="99"/>
    </row>
    <row r="1553" spans="1:1">
      <c r="A1553" s="99"/>
    </row>
    <row r="1554" spans="1:1">
      <c r="A1554" s="99"/>
    </row>
    <row r="1555" spans="1:1">
      <c r="A1555" s="99"/>
    </row>
    <row r="1556" spans="1:1">
      <c r="A1556" s="99"/>
    </row>
    <row r="1557" spans="1:1">
      <c r="A1557" s="99"/>
    </row>
    <row r="1558" spans="1:1">
      <c r="A1558" s="99"/>
    </row>
    <row r="1559" spans="1:1">
      <c r="A1559" s="99"/>
    </row>
    <row r="1560" spans="1:1">
      <c r="A1560" s="99"/>
    </row>
    <row r="1561" spans="1:1">
      <c r="A1561" s="99"/>
    </row>
    <row r="1562" spans="1:1">
      <c r="A1562" s="99"/>
    </row>
    <row r="1563" spans="1:1">
      <c r="A1563" s="99"/>
    </row>
    <row r="1564" spans="1:1">
      <c r="A1564" s="99"/>
    </row>
    <row r="1565" spans="1:1">
      <c r="A1565" s="99"/>
    </row>
    <row r="1566" spans="1:1">
      <c r="A1566" s="99"/>
    </row>
    <row r="1567" spans="1:1">
      <c r="A1567" s="99"/>
    </row>
    <row r="1568" spans="1:1">
      <c r="A1568" s="99"/>
    </row>
    <row r="1569" spans="1:1">
      <c r="A1569" s="99"/>
    </row>
    <row r="1570" spans="1:1">
      <c r="A1570" s="99"/>
    </row>
    <row r="1571" spans="1:1">
      <c r="A1571" s="99"/>
    </row>
    <row r="1572" spans="1:1">
      <c r="A1572" s="99"/>
    </row>
    <row r="1573" spans="1:1">
      <c r="A1573" s="99"/>
    </row>
    <row r="1574" spans="1:1">
      <c r="A1574" s="99"/>
    </row>
    <row r="1575" spans="1:1">
      <c r="A1575" s="99"/>
    </row>
    <row r="1576" spans="1:1">
      <c r="A1576" s="99"/>
    </row>
    <row r="1577" spans="1:1">
      <c r="A1577" s="99"/>
    </row>
    <row r="1578" spans="1:1">
      <c r="A1578" s="99"/>
    </row>
    <row r="1579" spans="1:1">
      <c r="A1579" s="99"/>
    </row>
    <row r="1580" spans="1:1">
      <c r="A1580" s="99"/>
    </row>
    <row r="1581" spans="1:1">
      <c r="A1581" s="99"/>
    </row>
    <row r="1582" spans="1:1">
      <c r="A1582" s="99"/>
    </row>
    <row r="1583" spans="1:1">
      <c r="A1583" s="99"/>
    </row>
    <row r="1584" spans="1:1">
      <c r="A1584" s="99"/>
    </row>
    <row r="1585" spans="1:1">
      <c r="A1585" s="99"/>
    </row>
    <row r="1586" spans="1:1">
      <c r="A1586" s="99"/>
    </row>
    <row r="1587" spans="1:1">
      <c r="A1587" s="99"/>
    </row>
    <row r="1588" spans="1:1">
      <c r="A1588" s="99"/>
    </row>
    <row r="1589" spans="1:1">
      <c r="A1589" s="99"/>
    </row>
    <row r="1590" spans="1:1">
      <c r="A1590" s="99"/>
    </row>
    <row r="1591" spans="1:1">
      <c r="A1591" s="99"/>
    </row>
    <row r="1592" spans="1:1">
      <c r="A1592" s="99"/>
    </row>
    <row r="1593" spans="1:1">
      <c r="A1593" s="99"/>
    </row>
    <row r="1594" spans="1:1">
      <c r="A1594" s="99"/>
    </row>
    <row r="1595" spans="1:1">
      <c r="A1595" s="99"/>
    </row>
    <row r="1596" spans="1:1">
      <c r="A1596" s="99"/>
    </row>
    <row r="1597" spans="1:1">
      <c r="A1597" s="99"/>
    </row>
    <row r="1598" spans="1:1">
      <c r="A1598" s="99"/>
    </row>
    <row r="1599" spans="1:1">
      <c r="A1599" s="99"/>
    </row>
    <row r="1600" spans="1:1">
      <c r="A1600" s="99"/>
    </row>
    <row r="1601" spans="1:1">
      <c r="A1601" s="99"/>
    </row>
    <row r="1602" spans="1:1">
      <c r="A1602" s="99"/>
    </row>
    <row r="1603" spans="1:1">
      <c r="A1603" s="99"/>
    </row>
    <row r="1604" spans="1:1">
      <c r="A1604" s="99"/>
    </row>
    <row r="1605" spans="1:1">
      <c r="A1605" s="99"/>
    </row>
    <row r="1606" spans="1:1">
      <c r="A1606" s="99"/>
    </row>
    <row r="1607" spans="1:1">
      <c r="A1607" s="99"/>
    </row>
    <row r="1608" spans="1:1">
      <c r="A1608" s="99"/>
    </row>
    <row r="1609" spans="1:1">
      <c r="A1609" s="99"/>
    </row>
    <row r="1610" spans="1:1">
      <c r="A1610" s="99"/>
    </row>
    <row r="1611" spans="1:1">
      <c r="A1611" s="99"/>
    </row>
    <row r="1612" spans="1:1">
      <c r="A1612" s="99"/>
    </row>
    <row r="1613" spans="1:1">
      <c r="A1613" s="99"/>
    </row>
    <row r="1614" spans="1:1">
      <c r="A1614" s="99"/>
    </row>
    <row r="1615" spans="1:1">
      <c r="A1615" s="99"/>
    </row>
    <row r="1616" spans="1:1">
      <c r="A1616" s="99"/>
    </row>
    <row r="1617" spans="1:1">
      <c r="A1617" s="99"/>
    </row>
    <row r="1618" spans="1:1">
      <c r="A1618" s="99"/>
    </row>
    <row r="1619" spans="1:1">
      <c r="A1619" s="99"/>
    </row>
    <row r="1620" spans="1:1">
      <c r="A1620" s="99"/>
    </row>
    <row r="1621" spans="1:1">
      <c r="A1621" s="99"/>
    </row>
    <row r="1622" spans="1:1">
      <c r="A1622" s="99"/>
    </row>
    <row r="1623" spans="1:1">
      <c r="A1623" s="99"/>
    </row>
    <row r="1624" spans="1:1">
      <c r="A1624" s="99"/>
    </row>
    <row r="1625" spans="1:1">
      <c r="A1625" s="99"/>
    </row>
    <row r="1626" spans="1:1">
      <c r="A1626" s="99"/>
    </row>
    <row r="1627" spans="1:1">
      <c r="A1627" s="99"/>
    </row>
    <row r="1628" spans="1:1">
      <c r="A1628" s="99"/>
    </row>
    <row r="1629" spans="1:1">
      <c r="A1629" s="99"/>
    </row>
    <row r="1630" spans="1:1">
      <c r="A1630" s="99"/>
    </row>
    <row r="1631" spans="1:1">
      <c r="A1631" s="99"/>
    </row>
    <row r="1632" spans="1:1">
      <c r="A1632" s="99"/>
    </row>
    <row r="1633" spans="1:1">
      <c r="A1633" s="99"/>
    </row>
    <row r="1634" spans="1:1">
      <c r="A1634" s="99"/>
    </row>
    <row r="1635" spans="1:1">
      <c r="A1635" s="99"/>
    </row>
    <row r="1636" spans="1:1">
      <c r="A1636" s="99"/>
    </row>
    <row r="1637" spans="1:1">
      <c r="A1637" s="99"/>
    </row>
    <row r="1638" spans="1:1">
      <c r="A1638" s="99"/>
    </row>
    <row r="1639" spans="1:1">
      <c r="A1639" s="99"/>
    </row>
    <row r="1640" spans="1:1">
      <c r="A1640" s="99"/>
    </row>
    <row r="1641" spans="1:1">
      <c r="A1641" s="99"/>
    </row>
    <row r="1642" spans="1:1">
      <c r="A1642" s="99"/>
    </row>
    <row r="1643" spans="1:1">
      <c r="A1643" s="99"/>
    </row>
    <row r="1644" spans="1:1">
      <c r="A1644" s="99"/>
    </row>
    <row r="1645" spans="1:1">
      <c r="A1645" s="99"/>
    </row>
    <row r="1646" spans="1:1">
      <c r="A1646" s="99"/>
    </row>
    <row r="1647" spans="1:1">
      <c r="A1647" s="99"/>
    </row>
    <row r="1648" spans="1:1">
      <c r="A1648" s="99"/>
    </row>
    <row r="1649" spans="1:1">
      <c r="A1649" s="99"/>
    </row>
    <row r="1650" spans="1:1">
      <c r="A1650" s="99"/>
    </row>
    <row r="1651" spans="1:1">
      <c r="A1651" s="99"/>
    </row>
    <row r="1652" spans="1:1">
      <c r="A1652" s="99"/>
    </row>
    <row r="1653" spans="1:1">
      <c r="A1653" s="99"/>
    </row>
    <row r="1654" spans="1:1">
      <c r="A1654" s="99"/>
    </row>
    <row r="1655" spans="1:1">
      <c r="A1655" s="99"/>
    </row>
    <row r="1656" spans="1:1">
      <c r="A1656" s="99"/>
    </row>
    <row r="1657" spans="1:1">
      <c r="A1657" s="99"/>
    </row>
    <row r="1658" spans="1:1">
      <c r="A1658" s="99"/>
    </row>
    <row r="1659" spans="1:1">
      <c r="A1659" s="99"/>
    </row>
    <row r="1660" spans="1:1">
      <c r="A1660" s="99"/>
    </row>
    <row r="1661" spans="1:1">
      <c r="A1661" s="99"/>
    </row>
    <row r="1662" spans="1:1">
      <c r="A1662" s="99"/>
    </row>
    <row r="1663" spans="1:1">
      <c r="A1663" s="99"/>
    </row>
    <row r="1664" spans="1:1">
      <c r="A1664" s="99"/>
    </row>
    <row r="1665" spans="1:1">
      <c r="A1665" s="99"/>
    </row>
    <row r="1666" spans="1:1">
      <c r="A1666" s="99"/>
    </row>
    <row r="1667" spans="1:1">
      <c r="A1667" s="99"/>
    </row>
    <row r="1668" spans="1:1">
      <c r="A1668" s="99"/>
    </row>
    <row r="1669" spans="1:1">
      <c r="A1669" s="99"/>
    </row>
    <row r="1670" spans="1:1">
      <c r="A1670" s="99"/>
    </row>
    <row r="1671" spans="1:1">
      <c r="A1671" s="99"/>
    </row>
    <row r="1672" spans="1:1">
      <c r="A1672" s="99"/>
    </row>
    <row r="1673" spans="1:1">
      <c r="A1673" s="99"/>
    </row>
    <row r="1674" spans="1:1">
      <c r="A1674" s="99"/>
    </row>
    <row r="1675" spans="1:1">
      <c r="A1675" s="99"/>
    </row>
    <row r="1676" spans="1:1">
      <c r="A1676" s="99"/>
    </row>
    <row r="1677" spans="1:1">
      <c r="A1677" s="99"/>
    </row>
    <row r="1678" spans="1:1">
      <c r="A1678" s="99"/>
    </row>
    <row r="1679" spans="1:1">
      <c r="A1679" s="99"/>
    </row>
    <row r="1680" spans="1:1">
      <c r="A1680" s="99"/>
    </row>
    <row r="1681" spans="1:1">
      <c r="A1681" s="99"/>
    </row>
    <row r="1682" spans="1:1">
      <c r="A1682" s="99"/>
    </row>
    <row r="1683" spans="1:1">
      <c r="A1683" s="99"/>
    </row>
    <row r="1684" spans="1:1">
      <c r="A1684" s="99"/>
    </row>
    <row r="1685" spans="1:1">
      <c r="A1685" s="99"/>
    </row>
    <row r="1686" spans="1:1">
      <c r="A1686" s="99"/>
    </row>
    <row r="1687" spans="1:1">
      <c r="A1687" s="99"/>
    </row>
    <row r="1688" spans="1:1">
      <c r="A1688" s="99"/>
    </row>
    <row r="1689" spans="1:1">
      <c r="A1689" s="99"/>
    </row>
    <row r="1690" spans="1:1">
      <c r="A1690" s="99"/>
    </row>
    <row r="1691" spans="1:1">
      <c r="A1691" s="99"/>
    </row>
    <row r="1692" spans="1:1">
      <c r="A1692" s="99"/>
    </row>
    <row r="1693" spans="1:1">
      <c r="A1693" s="99"/>
    </row>
    <row r="1694" spans="1:1">
      <c r="A1694" s="99"/>
    </row>
    <row r="1695" spans="1:1">
      <c r="A1695" s="99"/>
    </row>
    <row r="1696" spans="1:1">
      <c r="A1696" s="99"/>
    </row>
    <row r="1697" spans="1:1">
      <c r="A1697" s="99"/>
    </row>
    <row r="1698" spans="1:1">
      <c r="A1698" s="99"/>
    </row>
    <row r="1699" spans="1:1">
      <c r="A1699" s="99"/>
    </row>
    <row r="1700" spans="1:1">
      <c r="A1700" s="99"/>
    </row>
    <row r="1701" spans="1:1">
      <c r="A1701" s="99"/>
    </row>
    <row r="1702" spans="1:1">
      <c r="A1702" s="99"/>
    </row>
    <row r="1703" spans="1:1">
      <c r="A1703" s="99"/>
    </row>
    <row r="1704" spans="1:1">
      <c r="A1704" s="99"/>
    </row>
    <row r="1705" spans="1:1">
      <c r="A1705" s="99"/>
    </row>
    <row r="1706" spans="1:1">
      <c r="A1706" s="99"/>
    </row>
    <row r="1707" spans="1:1">
      <c r="A1707" s="99"/>
    </row>
    <row r="1708" spans="1:1">
      <c r="A1708" s="99"/>
    </row>
    <row r="1709" spans="1:1">
      <c r="A1709" s="99"/>
    </row>
    <row r="1710" spans="1:1">
      <c r="A1710" s="99"/>
    </row>
    <row r="1711" spans="1:1">
      <c r="A1711" s="99"/>
    </row>
    <row r="1712" spans="1:1">
      <c r="A1712" s="99"/>
    </row>
    <row r="1713" spans="1:1">
      <c r="A1713" s="99"/>
    </row>
    <row r="1714" spans="1:1">
      <c r="A1714" s="99"/>
    </row>
    <row r="1715" spans="1:1">
      <c r="A1715" s="99"/>
    </row>
    <row r="1716" spans="1:1">
      <c r="A1716" s="99"/>
    </row>
    <row r="1717" spans="1:1">
      <c r="A1717" s="99"/>
    </row>
    <row r="1718" spans="1:1">
      <c r="A1718" s="99"/>
    </row>
    <row r="1719" spans="1:1">
      <c r="A1719" s="99"/>
    </row>
    <row r="1720" spans="1:1">
      <c r="A1720" s="99"/>
    </row>
    <row r="1721" spans="1:1">
      <c r="A1721" s="99"/>
    </row>
    <row r="1722" spans="1:1">
      <c r="A1722" s="99"/>
    </row>
    <row r="1723" spans="1:1">
      <c r="A1723" s="99"/>
    </row>
    <row r="1724" spans="1:1">
      <c r="A1724" s="99"/>
    </row>
    <row r="1725" spans="1:1">
      <c r="A1725" s="99"/>
    </row>
    <row r="1726" spans="1:1">
      <c r="A1726" s="99"/>
    </row>
    <row r="1727" spans="1:1">
      <c r="A1727" s="99"/>
    </row>
    <row r="1728" spans="1:1">
      <c r="A1728" s="99"/>
    </row>
    <row r="1729" spans="1:1">
      <c r="A1729" s="99"/>
    </row>
    <row r="1730" spans="1:1">
      <c r="A1730" s="99"/>
    </row>
    <row r="1731" spans="1:1">
      <c r="A1731" s="99"/>
    </row>
    <row r="1732" spans="1:1">
      <c r="A1732" s="99"/>
    </row>
    <row r="1733" spans="1:1">
      <c r="A1733" s="99"/>
    </row>
    <row r="1734" spans="1:1">
      <c r="A1734" s="99"/>
    </row>
    <row r="1735" spans="1:1">
      <c r="A1735" s="99"/>
    </row>
    <row r="1736" spans="1:1">
      <c r="A1736" s="99"/>
    </row>
    <row r="1737" spans="1:1">
      <c r="A1737" s="99"/>
    </row>
    <row r="1738" spans="1:1">
      <c r="A1738" s="99"/>
    </row>
    <row r="1739" spans="1:1">
      <c r="A1739" s="99"/>
    </row>
    <row r="1740" spans="1:1">
      <c r="A1740" s="99"/>
    </row>
    <row r="1741" spans="1:1">
      <c r="A1741" s="99"/>
    </row>
    <row r="1742" spans="1:1">
      <c r="A1742" s="99"/>
    </row>
    <row r="1743" spans="1:1">
      <c r="A1743" s="99"/>
    </row>
    <row r="1744" spans="1:1">
      <c r="A1744" s="99"/>
    </row>
    <row r="1745" spans="1:1">
      <c r="A1745" s="99"/>
    </row>
    <row r="1746" spans="1:1">
      <c r="A1746" s="99"/>
    </row>
    <row r="1747" spans="1:1">
      <c r="A1747" s="99"/>
    </row>
    <row r="1748" spans="1:1">
      <c r="A1748" s="99"/>
    </row>
    <row r="1749" spans="1:1">
      <c r="A1749" s="99"/>
    </row>
    <row r="1750" spans="1:1">
      <c r="A1750" s="99"/>
    </row>
    <row r="1751" spans="1:1">
      <c r="A1751" s="99"/>
    </row>
    <row r="1752" spans="1:1">
      <c r="A1752" s="99"/>
    </row>
    <row r="1753" spans="1:1">
      <c r="A1753" s="99"/>
    </row>
    <row r="1754" spans="1:1">
      <c r="A1754" s="99"/>
    </row>
    <row r="1755" spans="1:1">
      <c r="A1755" s="99"/>
    </row>
    <row r="1756" spans="1:1">
      <c r="A1756" s="99"/>
    </row>
    <row r="1757" spans="1:1">
      <c r="A1757" s="99"/>
    </row>
    <row r="1758" spans="1:1">
      <c r="A1758" s="99"/>
    </row>
    <row r="1759" spans="1:1">
      <c r="A1759" s="99"/>
    </row>
    <row r="1760" spans="1:1">
      <c r="A1760" s="99"/>
    </row>
    <row r="1761" spans="1:1">
      <c r="A1761" s="99"/>
    </row>
    <row r="1762" spans="1:1">
      <c r="A1762" s="99"/>
    </row>
    <row r="1763" spans="1:1">
      <c r="A1763" s="99"/>
    </row>
    <row r="1764" spans="1:1">
      <c r="A1764" s="99"/>
    </row>
    <row r="1765" spans="1:1">
      <c r="A1765" s="99"/>
    </row>
    <row r="1766" spans="1:1">
      <c r="A1766" s="99"/>
    </row>
    <row r="1767" spans="1:1">
      <c r="A1767" s="99"/>
    </row>
    <row r="1768" spans="1:1">
      <c r="A1768" s="99"/>
    </row>
    <row r="1769" spans="1:1">
      <c r="A1769" s="99"/>
    </row>
    <row r="1770" spans="1:1">
      <c r="A1770" s="99"/>
    </row>
    <row r="1771" spans="1:1">
      <c r="A1771" s="99"/>
    </row>
    <row r="1772" spans="1:1">
      <c r="A1772" s="99"/>
    </row>
    <row r="1773" spans="1:1">
      <c r="A1773" s="99"/>
    </row>
    <row r="1774" spans="1:1">
      <c r="A1774" s="99"/>
    </row>
    <row r="1775" spans="1:1">
      <c r="A1775" s="99"/>
    </row>
    <row r="1776" spans="1:1">
      <c r="A1776" s="99"/>
    </row>
    <row r="1777" spans="1:1">
      <c r="A1777" s="99"/>
    </row>
    <row r="1778" spans="1:1">
      <c r="A1778" s="99"/>
    </row>
    <row r="1779" spans="1:1">
      <c r="A1779" s="99"/>
    </row>
    <row r="1780" spans="1:1">
      <c r="A1780" s="99"/>
    </row>
    <row r="1781" spans="1:1">
      <c r="A1781" s="99"/>
    </row>
    <row r="1782" spans="1:1">
      <c r="A1782" s="99"/>
    </row>
    <row r="1783" spans="1:1">
      <c r="A1783" s="99"/>
    </row>
    <row r="1784" spans="1:1">
      <c r="A1784" s="99"/>
    </row>
    <row r="1785" spans="1:1">
      <c r="A1785" s="99"/>
    </row>
    <row r="1786" spans="1:1">
      <c r="A1786" s="99"/>
    </row>
    <row r="1787" spans="1:1">
      <c r="A1787" s="99"/>
    </row>
    <row r="1788" spans="1:1">
      <c r="A1788" s="99"/>
    </row>
    <row r="1789" spans="1:1">
      <c r="A1789" s="99"/>
    </row>
    <row r="1790" spans="1:1">
      <c r="A1790" s="99"/>
    </row>
    <row r="1791" spans="1:1">
      <c r="A1791" s="99"/>
    </row>
    <row r="1792" spans="1:1">
      <c r="A1792" s="99"/>
    </row>
    <row r="1793" spans="1:1">
      <c r="A1793" s="99"/>
    </row>
    <row r="1794" spans="1:1">
      <c r="A1794" s="99"/>
    </row>
    <row r="1795" spans="1:1">
      <c r="A1795" s="99"/>
    </row>
    <row r="1796" spans="1:1">
      <c r="A1796" s="99"/>
    </row>
    <row r="1797" spans="1:1">
      <c r="A1797" s="99"/>
    </row>
    <row r="1798" spans="1:1">
      <c r="A1798" s="99"/>
    </row>
    <row r="1799" spans="1:1">
      <c r="A1799" s="99"/>
    </row>
    <row r="1800" spans="1:1">
      <c r="A1800" s="99"/>
    </row>
    <row r="1801" spans="1:1">
      <c r="A1801" s="99"/>
    </row>
    <row r="1802" spans="1:1">
      <c r="A1802" s="99"/>
    </row>
    <row r="1803" spans="1:1">
      <c r="A1803" s="99"/>
    </row>
    <row r="1804" spans="1:1">
      <c r="A1804" s="99"/>
    </row>
    <row r="1805" spans="1:1">
      <c r="A1805" s="99"/>
    </row>
    <row r="1806" spans="1:1">
      <c r="A1806" s="99"/>
    </row>
    <row r="1807" spans="1:1">
      <c r="A1807" s="99"/>
    </row>
    <row r="1808" spans="1:1">
      <c r="A1808" s="99"/>
    </row>
    <row r="1809" spans="1:1">
      <c r="A1809" s="99"/>
    </row>
    <row r="1810" spans="1:1">
      <c r="A1810" s="99"/>
    </row>
    <row r="1811" spans="1:1">
      <c r="A1811" s="99"/>
    </row>
    <row r="1812" spans="1:1">
      <c r="A1812" s="99"/>
    </row>
    <row r="1813" spans="1:1">
      <c r="A1813" s="99"/>
    </row>
    <row r="1814" spans="1:1">
      <c r="A1814" s="99"/>
    </row>
    <row r="1815" spans="1:1">
      <c r="A1815" s="99"/>
    </row>
    <row r="1816" spans="1:1">
      <c r="A1816" s="99"/>
    </row>
    <row r="1817" spans="1:1">
      <c r="A1817" s="99"/>
    </row>
    <row r="1818" spans="1:1">
      <c r="A1818" s="99"/>
    </row>
    <row r="1819" spans="1:1">
      <c r="A1819" s="99"/>
    </row>
    <row r="1820" spans="1:1">
      <c r="A1820" s="99"/>
    </row>
    <row r="1821" spans="1:1">
      <c r="A1821" s="99"/>
    </row>
    <row r="1822" spans="1:1">
      <c r="A1822" s="99"/>
    </row>
    <row r="1823" spans="1:1">
      <c r="A1823" s="99"/>
    </row>
    <row r="1824" spans="1:1">
      <c r="A1824" s="99"/>
    </row>
    <row r="1825" spans="1:1">
      <c r="A1825" s="99"/>
    </row>
    <row r="1826" spans="1:1">
      <c r="A1826" s="99"/>
    </row>
    <row r="1827" spans="1:1">
      <c r="A1827" s="99"/>
    </row>
    <row r="1828" spans="1:1">
      <c r="A1828" s="99"/>
    </row>
    <row r="1829" spans="1:1">
      <c r="A1829" s="99"/>
    </row>
    <row r="1830" spans="1:1">
      <c r="A1830" s="99"/>
    </row>
    <row r="1831" spans="1:1">
      <c r="A1831" s="99"/>
    </row>
    <row r="1832" spans="1:1">
      <c r="A1832" s="99"/>
    </row>
    <row r="1833" spans="1:1">
      <c r="A1833" s="99"/>
    </row>
    <row r="1834" spans="1:1">
      <c r="A1834" s="99"/>
    </row>
    <row r="1835" spans="1:1">
      <c r="A1835" s="99"/>
    </row>
    <row r="1836" spans="1:1">
      <c r="A1836" s="99"/>
    </row>
    <row r="1837" spans="1:1">
      <c r="A1837" s="99"/>
    </row>
    <row r="1838" spans="1:1">
      <c r="A1838" s="99"/>
    </row>
    <row r="1839" spans="1:1">
      <c r="A1839" s="99"/>
    </row>
    <row r="1840" spans="1:1">
      <c r="A1840" s="99"/>
    </row>
    <row r="1841" spans="1:1">
      <c r="A1841" s="99"/>
    </row>
    <row r="1842" spans="1:1">
      <c r="A1842" s="99"/>
    </row>
    <row r="1843" spans="1:1">
      <c r="A1843" s="99"/>
    </row>
    <row r="1844" spans="1:1">
      <c r="A1844" s="99"/>
    </row>
    <row r="1845" spans="1:1">
      <c r="A1845" s="99"/>
    </row>
    <row r="1846" spans="1:1">
      <c r="A1846" s="99"/>
    </row>
    <row r="1847" spans="1:1">
      <c r="A1847" s="99"/>
    </row>
    <row r="1848" spans="1:1">
      <c r="A1848" s="99"/>
    </row>
    <row r="1849" spans="1:1">
      <c r="A1849" s="99"/>
    </row>
    <row r="1850" spans="1:1">
      <c r="A1850" s="99"/>
    </row>
    <row r="1851" spans="1:1">
      <c r="A1851" s="99"/>
    </row>
    <row r="1852" spans="1:1">
      <c r="A1852" s="99"/>
    </row>
    <row r="1853" spans="1:1">
      <c r="A1853" s="99"/>
    </row>
    <row r="1854" spans="1:1">
      <c r="A1854" s="99"/>
    </row>
    <row r="1855" spans="1:1">
      <c r="A1855" s="99"/>
    </row>
    <row r="1856" spans="1:1">
      <c r="A1856" s="99"/>
    </row>
    <row r="1857" spans="1:1">
      <c r="A1857" s="99"/>
    </row>
    <row r="1858" spans="1:1">
      <c r="A1858" s="99"/>
    </row>
    <row r="1859" spans="1:1">
      <c r="A1859" s="99"/>
    </row>
    <row r="1860" spans="1:1">
      <c r="A1860" s="99"/>
    </row>
    <row r="1861" spans="1:1">
      <c r="A1861" s="99"/>
    </row>
    <row r="1862" spans="1:1">
      <c r="A1862" s="99"/>
    </row>
    <row r="1863" spans="1:1">
      <c r="A1863" s="99"/>
    </row>
    <row r="1864" spans="1:1">
      <c r="A1864" s="99"/>
    </row>
    <row r="1865" spans="1:1">
      <c r="A1865" s="99"/>
    </row>
    <row r="1866" spans="1:1">
      <c r="A1866" s="99"/>
    </row>
    <row r="1867" spans="1:1">
      <c r="A1867" s="99"/>
    </row>
    <row r="1868" spans="1:1">
      <c r="A1868" s="99"/>
    </row>
    <row r="1869" spans="1:1">
      <c r="A1869" s="99"/>
    </row>
    <row r="1870" spans="1:1">
      <c r="A1870" s="99"/>
    </row>
    <row r="1871" spans="1:1">
      <c r="A1871" s="99"/>
    </row>
    <row r="1872" spans="1:1">
      <c r="A1872" s="99"/>
    </row>
    <row r="1873" spans="1:1">
      <c r="A1873" s="99"/>
    </row>
    <row r="1874" spans="1:1">
      <c r="A1874" s="99"/>
    </row>
    <row r="1875" spans="1:1">
      <c r="A1875" s="99"/>
    </row>
    <row r="1876" spans="1:1">
      <c r="A1876" s="99"/>
    </row>
    <row r="1877" spans="1:1">
      <c r="A1877" s="99"/>
    </row>
    <row r="1878" spans="1:1">
      <c r="A1878" s="99"/>
    </row>
    <row r="1879" spans="1:1">
      <c r="A1879" s="99"/>
    </row>
    <row r="1880" spans="1:1">
      <c r="A1880" s="99"/>
    </row>
    <row r="1881" spans="1:1">
      <c r="A1881" s="99"/>
    </row>
    <row r="1882" spans="1:1">
      <c r="A1882" s="99"/>
    </row>
    <row r="1883" spans="1:1">
      <c r="A1883" s="99"/>
    </row>
    <row r="1884" spans="1:1">
      <c r="A1884" s="99"/>
    </row>
    <row r="1885" spans="1:1">
      <c r="A1885" s="99"/>
    </row>
    <row r="1886" spans="1:1">
      <c r="A1886" s="99"/>
    </row>
    <row r="1887" spans="1:1">
      <c r="A1887" s="99"/>
    </row>
    <row r="1888" spans="1:1">
      <c r="A1888" s="99"/>
    </row>
    <row r="1889" spans="1:1">
      <c r="A1889" s="99"/>
    </row>
    <row r="1890" spans="1:1">
      <c r="A1890" s="99"/>
    </row>
    <row r="1891" spans="1:1">
      <c r="A1891" s="99"/>
    </row>
    <row r="1892" spans="1:1">
      <c r="A1892" s="99"/>
    </row>
    <row r="1893" spans="1:1">
      <c r="A1893" s="99"/>
    </row>
    <row r="1894" spans="1:1">
      <c r="A1894" s="99"/>
    </row>
    <row r="1895" spans="1:1">
      <c r="A1895" s="99"/>
    </row>
    <row r="1896" spans="1:1">
      <c r="A1896" s="99"/>
    </row>
    <row r="1897" spans="1:1">
      <c r="A1897" s="99"/>
    </row>
    <row r="1898" spans="1:1">
      <c r="A1898" s="99"/>
    </row>
    <row r="1899" spans="1:1">
      <c r="A1899" s="99"/>
    </row>
    <row r="1900" spans="1:1">
      <c r="A1900" s="99"/>
    </row>
    <row r="1901" spans="1:1">
      <c r="A1901" s="99"/>
    </row>
    <row r="1902" spans="1:1">
      <c r="A1902" s="99"/>
    </row>
    <row r="1903" spans="1:1">
      <c r="A1903" s="99"/>
    </row>
    <row r="1904" spans="1:1">
      <c r="A1904" s="99"/>
    </row>
    <row r="1905" spans="1:1">
      <c r="A1905" s="99"/>
    </row>
    <row r="1906" spans="1:1">
      <c r="A1906" s="99"/>
    </row>
    <row r="1907" spans="1:1">
      <c r="A1907" s="99"/>
    </row>
    <row r="1908" spans="1:1">
      <c r="A1908" s="99"/>
    </row>
    <row r="1909" spans="1:1">
      <c r="A1909" s="99"/>
    </row>
    <row r="1910" spans="1:1">
      <c r="A1910" s="99"/>
    </row>
    <row r="1911" spans="1:1">
      <c r="A1911" s="99"/>
    </row>
    <row r="1912" spans="1:1">
      <c r="A1912" s="99"/>
    </row>
    <row r="1913" spans="1:1">
      <c r="A1913" s="99"/>
    </row>
    <row r="1914" spans="1:1">
      <c r="A1914" s="99"/>
    </row>
    <row r="1915" spans="1:1">
      <c r="A1915" s="99"/>
    </row>
    <row r="1916" spans="1:1">
      <c r="A1916" s="99"/>
    </row>
    <row r="1917" spans="1:1">
      <c r="A1917" s="99"/>
    </row>
    <row r="1918" spans="1:1">
      <c r="A1918" s="99"/>
    </row>
    <row r="1919" spans="1:1">
      <c r="A1919" s="99"/>
    </row>
    <row r="1920" spans="1:1">
      <c r="A1920" s="99"/>
    </row>
    <row r="1921" spans="1:1">
      <c r="A1921" s="99"/>
    </row>
    <row r="1922" spans="1:1">
      <c r="A1922" s="99"/>
    </row>
    <row r="1923" spans="1:1">
      <c r="A1923" s="99"/>
    </row>
    <row r="1924" spans="1:1">
      <c r="A1924" s="99"/>
    </row>
    <row r="1925" spans="1:1">
      <c r="A1925" s="99"/>
    </row>
    <row r="1926" spans="1:1">
      <c r="A1926" s="99"/>
    </row>
    <row r="1927" spans="1:1">
      <c r="A1927" s="99"/>
    </row>
    <row r="1928" spans="1:1">
      <c r="A1928" s="99"/>
    </row>
    <row r="1929" spans="1:1">
      <c r="A1929" s="99"/>
    </row>
    <row r="1930" spans="1:1">
      <c r="A1930" s="99"/>
    </row>
    <row r="1931" spans="1:1">
      <c r="A1931" s="99"/>
    </row>
    <row r="1932" spans="1:1">
      <c r="A1932" s="99"/>
    </row>
    <row r="1933" spans="1:1">
      <c r="A1933" s="99"/>
    </row>
    <row r="1934" spans="1:1">
      <c r="A1934" s="99"/>
    </row>
    <row r="1935" spans="1:1">
      <c r="A1935" s="99"/>
    </row>
    <row r="1936" spans="1:1">
      <c r="A1936" s="99"/>
    </row>
    <row r="1937" spans="1:1">
      <c r="A1937" s="99"/>
    </row>
    <row r="1938" spans="1:1">
      <c r="A1938" s="99"/>
    </row>
    <row r="1939" spans="1:1">
      <c r="A1939" s="99"/>
    </row>
    <row r="1940" spans="1:1">
      <c r="A1940" s="99"/>
    </row>
    <row r="1941" spans="1:1">
      <c r="A1941" s="99"/>
    </row>
    <row r="1942" spans="1:1">
      <c r="A1942" s="99"/>
    </row>
    <row r="1943" spans="1:1">
      <c r="A1943" s="99"/>
    </row>
    <row r="1944" spans="1:1">
      <c r="A1944" s="99"/>
    </row>
    <row r="1945" spans="1:1">
      <c r="A1945" s="99"/>
    </row>
    <row r="1946" spans="1:1">
      <c r="A1946" s="99"/>
    </row>
    <row r="1947" spans="1:1">
      <c r="A1947" s="99"/>
    </row>
    <row r="1948" spans="1:1">
      <c r="A1948" s="99"/>
    </row>
    <row r="1949" spans="1:1">
      <c r="A1949" s="99"/>
    </row>
    <row r="1950" spans="1:1">
      <c r="A1950" s="99"/>
    </row>
    <row r="1951" spans="1:1">
      <c r="A1951" s="99"/>
    </row>
    <row r="1952" spans="1:1">
      <c r="A1952" s="99"/>
    </row>
    <row r="1953" spans="1:1">
      <c r="A1953" s="99"/>
    </row>
    <row r="1954" spans="1:1">
      <c r="A1954" s="99"/>
    </row>
    <row r="1955" spans="1:1">
      <c r="A1955" s="99"/>
    </row>
    <row r="1956" spans="1:1">
      <c r="A1956" s="99"/>
    </row>
    <row r="1957" spans="1:1">
      <c r="A1957" s="99"/>
    </row>
    <row r="1958" spans="1:1">
      <c r="A1958" s="99"/>
    </row>
    <row r="1959" spans="1:1">
      <c r="A1959" s="99"/>
    </row>
    <row r="1960" spans="1:1">
      <c r="A1960" s="99"/>
    </row>
    <row r="1961" spans="1:1">
      <c r="A1961" s="99"/>
    </row>
    <row r="1962" spans="1:1">
      <c r="A1962" s="99"/>
    </row>
    <row r="1963" spans="1:1">
      <c r="A1963" s="99"/>
    </row>
    <row r="1964" spans="1:1">
      <c r="A1964" s="99"/>
    </row>
    <row r="1965" spans="1:1">
      <c r="A1965" s="99"/>
    </row>
    <row r="1966" spans="1:1">
      <c r="A1966" s="99"/>
    </row>
    <row r="1967" spans="1:1">
      <c r="A1967" s="99"/>
    </row>
    <row r="1968" spans="1:1">
      <c r="A1968" s="99"/>
    </row>
    <row r="1969" spans="1:1">
      <c r="A1969" s="99"/>
    </row>
    <row r="1970" spans="1:1">
      <c r="A1970" s="99"/>
    </row>
    <row r="1971" spans="1:1">
      <c r="A1971" s="99"/>
    </row>
    <row r="1972" spans="1:1">
      <c r="A1972" s="99"/>
    </row>
    <row r="1973" spans="1:1">
      <c r="A1973" s="99"/>
    </row>
    <row r="1974" spans="1:1">
      <c r="A1974" s="99"/>
    </row>
    <row r="1975" spans="1:1">
      <c r="A1975" s="99"/>
    </row>
    <row r="1976" spans="1:1">
      <c r="A1976" s="99"/>
    </row>
    <row r="1977" spans="1:1">
      <c r="A1977" s="99"/>
    </row>
    <row r="1978" spans="1:1">
      <c r="A1978" s="99"/>
    </row>
    <row r="1979" spans="1:1">
      <c r="A1979" s="99"/>
    </row>
    <row r="1980" spans="1:1">
      <c r="A1980" s="99"/>
    </row>
    <row r="1981" spans="1:1">
      <c r="A1981" s="99"/>
    </row>
    <row r="1982" spans="1:1">
      <c r="A1982" s="99"/>
    </row>
    <row r="1983" spans="1:1">
      <c r="A1983" s="99"/>
    </row>
    <row r="1984" spans="1:1">
      <c r="A1984" s="99"/>
    </row>
    <row r="1985" spans="1:1">
      <c r="A1985" s="99"/>
    </row>
    <row r="1986" spans="1:1">
      <c r="A1986" s="99"/>
    </row>
    <row r="1987" spans="1:1">
      <c r="A1987" s="99"/>
    </row>
    <row r="1988" spans="1:1">
      <c r="A1988" s="99"/>
    </row>
    <row r="1989" spans="1:1">
      <c r="A1989" s="99"/>
    </row>
    <row r="1990" spans="1:1">
      <c r="A1990" s="99"/>
    </row>
    <row r="1991" spans="1:1">
      <c r="A1991" s="99"/>
    </row>
    <row r="1992" spans="1:1">
      <c r="A1992" s="99"/>
    </row>
    <row r="1993" spans="1:1">
      <c r="A1993" s="99"/>
    </row>
    <row r="1994" spans="1:1">
      <c r="A1994" s="99"/>
    </row>
    <row r="1995" spans="1:1">
      <c r="A1995" s="99"/>
    </row>
    <row r="1996" spans="1:1">
      <c r="A1996" s="99"/>
    </row>
    <row r="1997" spans="1:1">
      <c r="A1997" s="99"/>
    </row>
    <row r="1998" spans="1:1">
      <c r="A1998" s="99"/>
    </row>
    <row r="1999" spans="1:1">
      <c r="A1999" s="99"/>
    </row>
    <row r="2000" spans="1:1">
      <c r="A2000" s="99"/>
    </row>
    <row r="2001" spans="1:1">
      <c r="A2001" s="99"/>
    </row>
    <row r="2002" spans="1:1">
      <c r="A2002" s="99"/>
    </row>
    <row r="2003" spans="1:1">
      <c r="A2003" s="99"/>
    </row>
    <row r="2004" spans="1:1">
      <c r="A2004" s="99"/>
    </row>
    <row r="2005" spans="1:1">
      <c r="A2005" s="99"/>
    </row>
    <row r="2006" spans="1:1">
      <c r="A2006" s="99"/>
    </row>
    <row r="2007" spans="1:1">
      <c r="A2007" s="99"/>
    </row>
    <row r="2008" spans="1:1">
      <c r="A2008" s="99"/>
    </row>
    <row r="2009" spans="1:1">
      <c r="A2009" s="99"/>
    </row>
    <row r="2010" spans="1:1">
      <c r="A2010" s="99"/>
    </row>
    <row r="2011" spans="1:1">
      <c r="A2011" s="99"/>
    </row>
    <row r="2012" spans="1:1">
      <c r="A2012" s="99"/>
    </row>
    <row r="2013" spans="1:1">
      <c r="A2013" s="99"/>
    </row>
    <row r="2014" spans="1:1">
      <c r="A2014" s="99"/>
    </row>
    <row r="2015" spans="1:1">
      <c r="A2015" s="99"/>
    </row>
    <row r="2016" spans="1:1">
      <c r="A2016" s="99"/>
    </row>
    <row r="2017" spans="1:1">
      <c r="A2017" s="99"/>
    </row>
    <row r="2018" spans="1:1">
      <c r="A2018" s="99"/>
    </row>
    <row r="2019" spans="1:1">
      <c r="A2019" s="99"/>
    </row>
    <row r="2020" spans="1:1">
      <c r="A2020" s="99"/>
    </row>
    <row r="2021" spans="1:1">
      <c r="A2021" s="99"/>
    </row>
    <row r="2022" spans="1:1">
      <c r="A2022" s="99"/>
    </row>
    <row r="2023" spans="1:1">
      <c r="A2023" s="99"/>
    </row>
    <row r="2024" spans="1:1">
      <c r="A2024" s="99"/>
    </row>
    <row r="2025" spans="1:1">
      <c r="A2025" s="99"/>
    </row>
    <row r="2026" spans="1:1">
      <c r="A2026" s="99"/>
    </row>
    <row r="2027" spans="1:1">
      <c r="A2027" s="99"/>
    </row>
    <row r="2028" spans="1:1">
      <c r="A2028" s="99"/>
    </row>
    <row r="2029" spans="1:1">
      <c r="A2029" s="99"/>
    </row>
    <row r="2030" spans="1:1">
      <c r="A2030" s="99"/>
    </row>
    <row r="2031" spans="1:1">
      <c r="A2031" s="99"/>
    </row>
    <row r="2032" spans="1:1">
      <c r="A2032" s="99"/>
    </row>
    <row r="2033" spans="1:1">
      <c r="A2033" s="99"/>
    </row>
    <row r="2034" spans="1:1">
      <c r="A2034" s="99"/>
    </row>
    <row r="2035" spans="1:1">
      <c r="A2035" s="99"/>
    </row>
    <row r="2036" spans="1:1">
      <c r="A2036" s="99"/>
    </row>
    <row r="2037" spans="1:1">
      <c r="A2037" s="99"/>
    </row>
    <row r="2038" spans="1:1">
      <c r="A2038" s="99"/>
    </row>
    <row r="2039" spans="1:1">
      <c r="A2039" s="99"/>
    </row>
    <row r="2040" spans="1:1">
      <c r="A2040" s="99"/>
    </row>
    <row r="2041" spans="1:1">
      <c r="A2041" s="99"/>
    </row>
    <row r="2042" spans="1:1">
      <c r="A2042" s="99"/>
    </row>
    <row r="2043" spans="1:1">
      <c r="A2043" s="99"/>
    </row>
    <row r="2044" spans="1:1">
      <c r="A2044" s="99"/>
    </row>
    <row r="2045" spans="1:1">
      <c r="A2045" s="99"/>
    </row>
    <row r="2046" spans="1:1">
      <c r="A2046" s="99"/>
    </row>
    <row r="2047" spans="1:1">
      <c r="A2047" s="99"/>
    </row>
    <row r="2048" spans="1:1">
      <c r="A2048" s="99"/>
    </row>
    <row r="2049" spans="1:1">
      <c r="A2049" s="99"/>
    </row>
    <row r="2050" spans="1:1">
      <c r="A2050" s="99"/>
    </row>
    <row r="2051" spans="1:1">
      <c r="A2051" s="99"/>
    </row>
    <row r="2052" spans="1:1">
      <c r="A2052" s="99"/>
    </row>
    <row r="2053" spans="1:1">
      <c r="A2053" s="99"/>
    </row>
    <row r="2054" spans="1:1">
      <c r="A2054" s="99"/>
    </row>
    <row r="2055" spans="1:1">
      <c r="A2055" s="99"/>
    </row>
    <row r="2056" spans="1:1">
      <c r="A2056" s="99"/>
    </row>
    <row r="2057" spans="1:1">
      <c r="A2057" s="99"/>
    </row>
    <row r="2058" spans="1:1">
      <c r="A2058" s="99"/>
    </row>
    <row r="2059" spans="1:1">
      <c r="A2059" s="99"/>
    </row>
    <row r="2060" spans="1:1">
      <c r="A2060" s="99"/>
    </row>
    <row r="2061" spans="1:1">
      <c r="A2061" s="99"/>
    </row>
    <row r="2062" spans="1:1">
      <c r="A2062" s="99"/>
    </row>
    <row r="2063" spans="1:1">
      <c r="A2063" s="99"/>
    </row>
    <row r="2064" spans="1:1">
      <c r="A2064" s="99"/>
    </row>
    <row r="2065" spans="1:1">
      <c r="A2065" s="99"/>
    </row>
    <row r="2066" spans="1:1">
      <c r="A2066" s="99"/>
    </row>
    <row r="2067" spans="1:1">
      <c r="A2067" s="99"/>
    </row>
    <row r="2068" spans="1:1">
      <c r="A2068" s="99"/>
    </row>
    <row r="2069" spans="1:1">
      <c r="A2069" s="99"/>
    </row>
    <row r="2070" spans="1:1">
      <c r="A2070" s="99"/>
    </row>
    <row r="2071" spans="1:1">
      <c r="A2071" s="99"/>
    </row>
    <row r="2072" spans="1:1">
      <c r="A2072" s="99"/>
    </row>
    <row r="2073" spans="1:1">
      <c r="A2073" s="99"/>
    </row>
    <row r="2074" spans="1:1">
      <c r="A2074" s="99"/>
    </row>
    <row r="2075" spans="1:1">
      <c r="A2075" s="99"/>
    </row>
    <row r="2076" spans="1:1">
      <c r="A2076" s="99"/>
    </row>
    <row r="2077" spans="1:1">
      <c r="A2077" s="99"/>
    </row>
    <row r="2078" spans="1:1">
      <c r="A2078" s="99"/>
    </row>
    <row r="2079" spans="1:1">
      <c r="A2079" s="99"/>
    </row>
    <row r="2080" spans="1:1">
      <c r="A2080" s="99"/>
    </row>
    <row r="2081" spans="1:1">
      <c r="A2081" s="99"/>
    </row>
    <row r="2082" spans="1:1">
      <c r="A2082" s="99"/>
    </row>
    <row r="2083" spans="1:1">
      <c r="A2083" s="99"/>
    </row>
    <row r="2084" spans="1:1">
      <c r="A2084" s="99"/>
    </row>
    <row r="2085" spans="1:1">
      <c r="A2085" s="99"/>
    </row>
    <row r="2086" spans="1:1">
      <c r="A2086" s="99"/>
    </row>
    <row r="2087" spans="1:1">
      <c r="A2087" s="99"/>
    </row>
    <row r="2088" spans="1:1">
      <c r="A2088" s="99"/>
    </row>
    <row r="2089" spans="1:1">
      <c r="A2089" s="99"/>
    </row>
    <row r="2090" spans="1:1">
      <c r="A2090" s="99"/>
    </row>
    <row r="2091" spans="1:1">
      <c r="A2091" s="99"/>
    </row>
    <row r="2092" spans="1:1">
      <c r="A2092" s="99"/>
    </row>
    <row r="2093" spans="1:1">
      <c r="A2093" s="99"/>
    </row>
    <row r="2094" spans="1:1">
      <c r="A2094" s="99"/>
    </row>
    <row r="2095" spans="1:1">
      <c r="A2095" s="99"/>
    </row>
    <row r="2096" spans="1:1">
      <c r="A2096" s="99"/>
    </row>
    <row r="2097" spans="1:1">
      <c r="A2097" s="99"/>
    </row>
    <row r="2098" spans="1:1">
      <c r="A2098" s="99"/>
    </row>
    <row r="2099" spans="1:1">
      <c r="A2099" s="99"/>
    </row>
    <row r="2100" spans="1:1">
      <c r="A2100" s="99"/>
    </row>
    <row r="2101" spans="1:1">
      <c r="A2101" s="99"/>
    </row>
    <row r="2102" spans="1:1">
      <c r="A2102" s="99"/>
    </row>
    <row r="2103" spans="1:1">
      <c r="A2103" s="99"/>
    </row>
    <row r="2104" spans="1:1">
      <c r="A2104" s="99"/>
    </row>
    <row r="2105" spans="1:1">
      <c r="A2105" s="99"/>
    </row>
    <row r="2106" spans="1:1">
      <c r="A2106" s="99"/>
    </row>
    <row r="2107" spans="1:1">
      <c r="A2107" s="99"/>
    </row>
    <row r="2108" spans="1:1">
      <c r="A2108" s="99"/>
    </row>
    <row r="2109" spans="1:1">
      <c r="A2109" s="99"/>
    </row>
    <row r="2110" spans="1:1">
      <c r="A2110" s="99"/>
    </row>
    <row r="2111" spans="1:1">
      <c r="A2111" s="99"/>
    </row>
    <row r="2112" spans="1:1">
      <c r="A2112" s="99"/>
    </row>
    <row r="2113" spans="1:1">
      <c r="A2113" s="99"/>
    </row>
    <row r="2114" spans="1:1">
      <c r="A2114" s="99"/>
    </row>
    <row r="2115" spans="1:1">
      <c r="A2115" s="99"/>
    </row>
    <row r="2116" spans="1:1">
      <c r="A2116" s="99"/>
    </row>
    <row r="2117" spans="1:1">
      <c r="A2117" s="99"/>
    </row>
    <row r="2118" spans="1:1">
      <c r="A2118" s="99"/>
    </row>
    <row r="2119" spans="1:1">
      <c r="A2119" s="99"/>
    </row>
    <row r="2120" spans="1:1">
      <c r="A2120" s="99"/>
    </row>
    <row r="2121" spans="1:1">
      <c r="A2121" s="99"/>
    </row>
    <row r="2122" spans="1:1">
      <c r="A2122" s="99"/>
    </row>
    <row r="2123" spans="1:1">
      <c r="A2123" s="99"/>
    </row>
    <row r="2124" spans="1:1">
      <c r="A2124" s="99"/>
    </row>
    <row r="2125" spans="1:1">
      <c r="A2125" s="99"/>
    </row>
    <row r="2126" spans="1:1">
      <c r="A2126" s="99"/>
    </row>
    <row r="2127" spans="1:1">
      <c r="A2127" s="99"/>
    </row>
    <row r="2128" spans="1:1">
      <c r="A2128" s="99"/>
    </row>
    <row r="2129" spans="1:1">
      <c r="A2129" s="99"/>
    </row>
    <row r="2130" spans="1:1">
      <c r="A2130" s="99"/>
    </row>
    <row r="2131" spans="1:1">
      <c r="A2131" s="99"/>
    </row>
    <row r="2132" spans="1:1">
      <c r="A2132" s="99"/>
    </row>
    <row r="2133" spans="1:1">
      <c r="A2133" s="99"/>
    </row>
    <row r="2134" spans="1:1">
      <c r="A2134" s="99"/>
    </row>
    <row r="2135" spans="1:1">
      <c r="A2135" s="99"/>
    </row>
    <row r="2136" spans="1:1">
      <c r="A2136" s="99"/>
    </row>
    <row r="2137" spans="1:1">
      <c r="A2137" s="99"/>
    </row>
    <row r="2138" spans="1:1">
      <c r="A2138" s="99"/>
    </row>
    <row r="2139" spans="1:1">
      <c r="A2139" s="99"/>
    </row>
    <row r="2140" spans="1:1">
      <c r="A2140" s="99"/>
    </row>
    <row r="2141" spans="1:1">
      <c r="A2141" s="99"/>
    </row>
    <row r="2142" spans="1:1">
      <c r="A2142" s="99"/>
    </row>
    <row r="2143" spans="1:1">
      <c r="A2143" s="99"/>
    </row>
    <row r="2144" spans="1:1">
      <c r="A2144" s="99"/>
    </row>
    <row r="2145" spans="1:1">
      <c r="A2145" s="99"/>
    </row>
    <row r="2146" spans="1:1">
      <c r="A2146" s="99"/>
    </row>
    <row r="2147" spans="1:1">
      <c r="A2147" s="99"/>
    </row>
    <row r="2148" spans="1:1">
      <c r="A2148" s="99"/>
    </row>
    <row r="2149" spans="1:1">
      <c r="A2149" s="99"/>
    </row>
    <row r="2150" spans="1:1">
      <c r="A2150" s="99"/>
    </row>
    <row r="2151" spans="1:1">
      <c r="A2151" s="99"/>
    </row>
    <row r="2152" spans="1:1">
      <c r="A2152" s="99"/>
    </row>
    <row r="2153" spans="1:1">
      <c r="A2153" s="99"/>
    </row>
    <row r="2154" spans="1:1">
      <c r="A2154" s="99"/>
    </row>
    <row r="2155" spans="1:1">
      <c r="A2155" s="99"/>
    </row>
    <row r="2156" spans="1:1">
      <c r="A2156" s="99"/>
    </row>
    <row r="2157" spans="1:1">
      <c r="A2157" s="99"/>
    </row>
    <row r="2158" spans="1:1">
      <c r="A2158" s="99"/>
    </row>
    <row r="2159" spans="1:1">
      <c r="A2159" s="99"/>
    </row>
    <row r="2160" spans="1:1">
      <c r="A2160" s="99"/>
    </row>
    <row r="2161" spans="1:1">
      <c r="A2161" s="99"/>
    </row>
    <row r="2162" spans="1:1">
      <c r="A2162" s="99"/>
    </row>
    <row r="2163" spans="1:1">
      <c r="A2163" s="99"/>
    </row>
    <row r="2164" spans="1:1">
      <c r="A2164" s="99"/>
    </row>
    <row r="2165" spans="1:1">
      <c r="A2165" s="99"/>
    </row>
    <row r="2166" spans="1:1">
      <c r="A2166" s="99"/>
    </row>
    <row r="2167" spans="1:1">
      <c r="A2167" s="99"/>
    </row>
    <row r="2168" spans="1:1">
      <c r="A2168" s="99"/>
    </row>
    <row r="2169" spans="1:1">
      <c r="A2169" s="99"/>
    </row>
    <row r="2170" spans="1:1">
      <c r="A2170" s="99"/>
    </row>
    <row r="2171" spans="1:1">
      <c r="A2171" s="99"/>
    </row>
    <row r="2172" spans="1:1">
      <c r="A2172" s="99"/>
    </row>
    <row r="2173" spans="1:1">
      <c r="A2173" s="99"/>
    </row>
    <row r="2174" spans="1:1">
      <c r="A2174" s="99"/>
    </row>
    <row r="2175" spans="1:1">
      <c r="A2175" s="99"/>
    </row>
    <row r="2176" spans="1:1">
      <c r="A2176" s="99"/>
    </row>
    <row r="2177" spans="1:1">
      <c r="A2177" s="99"/>
    </row>
    <row r="2178" spans="1:1">
      <c r="A2178" s="99"/>
    </row>
    <row r="2179" spans="1:1">
      <c r="A2179" s="99"/>
    </row>
    <row r="2180" spans="1:1">
      <c r="A2180" s="99"/>
    </row>
    <row r="2181" spans="1:1">
      <c r="A2181" s="99"/>
    </row>
    <row r="2182" spans="1:1">
      <c r="A2182" s="99"/>
    </row>
    <row r="2183" spans="1:1">
      <c r="A2183" s="99"/>
    </row>
    <row r="2184" spans="1:1">
      <c r="A2184" s="99"/>
    </row>
    <row r="2185" spans="1:1">
      <c r="A2185" s="99"/>
    </row>
    <row r="2186" spans="1:1">
      <c r="A2186" s="99"/>
    </row>
    <row r="2187" spans="1:1">
      <c r="A2187" s="99"/>
    </row>
    <row r="2188" spans="1:1">
      <c r="A2188" s="99"/>
    </row>
    <row r="2189" spans="1:1">
      <c r="A2189" s="99"/>
    </row>
    <row r="2190" spans="1:1">
      <c r="A2190" s="99"/>
    </row>
    <row r="2191" spans="1:1">
      <c r="A2191" s="99"/>
    </row>
    <row r="2192" spans="1:1">
      <c r="A2192" s="99"/>
    </row>
    <row r="2193" spans="1:1">
      <c r="A2193" s="99"/>
    </row>
    <row r="2194" spans="1:1">
      <c r="A2194" s="99"/>
    </row>
    <row r="2195" spans="1:1">
      <c r="A2195" s="99"/>
    </row>
    <row r="2196" spans="1:1">
      <c r="A2196" s="99"/>
    </row>
    <row r="2197" spans="1:1">
      <c r="A2197" s="99"/>
    </row>
    <row r="2198" spans="1:1">
      <c r="A2198" s="99"/>
    </row>
    <row r="2199" spans="1:1">
      <c r="A2199" s="99"/>
    </row>
    <row r="2200" spans="1:1">
      <c r="A2200" s="99"/>
    </row>
    <row r="2201" spans="1:1">
      <c r="A2201" s="99"/>
    </row>
    <row r="2202" spans="1:1">
      <c r="A2202" s="99"/>
    </row>
    <row r="2203" spans="1:1">
      <c r="A2203" s="99"/>
    </row>
    <row r="2204" spans="1:1">
      <c r="A2204" s="99"/>
    </row>
    <row r="2205" spans="1:1">
      <c r="A2205" s="99"/>
    </row>
    <row r="2206" spans="1:1">
      <c r="A2206" s="99"/>
    </row>
    <row r="2207" spans="1:1">
      <c r="A2207" s="99"/>
    </row>
    <row r="2208" spans="1:1">
      <c r="A2208" s="99"/>
    </row>
    <row r="2209" spans="1:1">
      <c r="A2209" s="99"/>
    </row>
    <row r="2210" spans="1:1">
      <c r="A2210" s="99"/>
    </row>
    <row r="2211" spans="1:1">
      <c r="A2211" s="99"/>
    </row>
    <row r="2212" spans="1:1">
      <c r="A2212" s="99"/>
    </row>
    <row r="2213" spans="1:1">
      <c r="A2213" s="99"/>
    </row>
    <row r="2214" spans="1:1">
      <c r="A2214" s="99"/>
    </row>
    <row r="2215" spans="1:1">
      <c r="A2215" s="99"/>
    </row>
    <row r="2216" spans="1:1">
      <c r="A2216" s="99"/>
    </row>
    <row r="2217" spans="1:1">
      <c r="A2217" s="99"/>
    </row>
    <row r="2218" spans="1:1">
      <c r="A2218" s="99"/>
    </row>
    <row r="2219" spans="1:1">
      <c r="A2219" s="99"/>
    </row>
    <row r="2220" spans="1:1">
      <c r="A2220" s="99"/>
    </row>
    <row r="2221" spans="1:1">
      <c r="A2221" s="99"/>
    </row>
    <row r="2222" spans="1:1">
      <c r="A2222" s="99"/>
    </row>
    <row r="2223" spans="1:1">
      <c r="A2223" s="99"/>
    </row>
    <row r="2224" spans="1:1">
      <c r="A2224" s="99"/>
    </row>
    <row r="2225" spans="1:1">
      <c r="A2225" s="99"/>
    </row>
    <row r="2226" spans="1:1">
      <c r="A2226" s="99"/>
    </row>
    <row r="2227" spans="1:1">
      <c r="A2227" s="99"/>
    </row>
    <row r="2228" spans="1:1">
      <c r="A2228" s="99"/>
    </row>
    <row r="2229" spans="1:1">
      <c r="A2229" s="99"/>
    </row>
    <row r="2230" spans="1:1">
      <c r="A2230" s="99"/>
    </row>
    <row r="2231" spans="1:1">
      <c r="A2231" s="99"/>
    </row>
    <row r="2232" spans="1:1">
      <c r="A2232" s="99"/>
    </row>
    <row r="2233" spans="1:1">
      <c r="A2233" s="99"/>
    </row>
    <row r="2234" spans="1:1">
      <c r="A2234" s="99"/>
    </row>
    <row r="2235" spans="1:1">
      <c r="A2235" s="99"/>
    </row>
    <row r="2236" spans="1:1">
      <c r="A2236" s="99"/>
    </row>
    <row r="2237" spans="1:1">
      <c r="A2237" s="99"/>
    </row>
    <row r="2238" spans="1:1">
      <c r="A2238" s="99"/>
    </row>
    <row r="2239" spans="1:1">
      <c r="A2239" s="99"/>
    </row>
    <row r="2240" spans="1:1">
      <c r="A2240" s="99"/>
    </row>
    <row r="2241" spans="1:1">
      <c r="A2241" s="99"/>
    </row>
    <row r="2242" spans="1:1">
      <c r="A2242" s="99"/>
    </row>
    <row r="2243" spans="1:1">
      <c r="A2243" s="99"/>
    </row>
    <row r="2244" spans="1:1">
      <c r="A2244" s="99"/>
    </row>
    <row r="2245" spans="1:1">
      <c r="A2245" s="99"/>
    </row>
    <row r="2246" spans="1:1">
      <c r="A2246" s="99"/>
    </row>
    <row r="2247" spans="1:1">
      <c r="A2247" s="99"/>
    </row>
    <row r="2248" spans="1:1">
      <c r="A2248" s="99"/>
    </row>
    <row r="2249" spans="1:1">
      <c r="A2249" s="99"/>
    </row>
    <row r="2250" spans="1:1">
      <c r="A2250" s="99"/>
    </row>
    <row r="2251" spans="1:1">
      <c r="A2251" s="99"/>
    </row>
    <row r="2252" spans="1:1">
      <c r="A2252" s="99"/>
    </row>
    <row r="2253" spans="1:1">
      <c r="A2253" s="99"/>
    </row>
    <row r="2254" spans="1:1">
      <c r="A2254" s="99"/>
    </row>
    <row r="2255" spans="1:1">
      <c r="A2255" s="99"/>
    </row>
    <row r="2256" spans="1:1">
      <c r="A2256" s="99"/>
    </row>
    <row r="2257" spans="1:1">
      <c r="A2257" s="99"/>
    </row>
    <row r="2258" spans="1:1">
      <c r="A2258" s="99"/>
    </row>
    <row r="2259" spans="1:1">
      <c r="A2259" s="99"/>
    </row>
    <row r="2260" spans="1:1">
      <c r="A2260" s="99"/>
    </row>
    <row r="2261" spans="1:1">
      <c r="A2261" s="99"/>
    </row>
    <row r="2262" spans="1:1">
      <c r="A2262" s="99"/>
    </row>
    <row r="2263" spans="1:1">
      <c r="A2263" s="99"/>
    </row>
    <row r="2264" spans="1:1">
      <c r="A2264" s="99"/>
    </row>
    <row r="2265" spans="1:1">
      <c r="A2265" s="99"/>
    </row>
    <row r="2266" spans="1:1">
      <c r="A2266" s="99"/>
    </row>
    <row r="2267" spans="1:1">
      <c r="A2267" s="99"/>
    </row>
    <row r="2268" spans="1:1">
      <c r="A2268" s="99"/>
    </row>
    <row r="2269" spans="1:1">
      <c r="A2269" s="99"/>
    </row>
    <row r="2270" spans="1:1">
      <c r="A2270" s="99"/>
    </row>
    <row r="2271" spans="1:1">
      <c r="A2271" s="99"/>
    </row>
    <row r="2272" spans="1:1">
      <c r="A2272" s="99"/>
    </row>
    <row r="2273" spans="1:1">
      <c r="A2273" s="99"/>
    </row>
    <row r="2274" spans="1:1">
      <c r="A2274" s="99"/>
    </row>
    <row r="2275" spans="1:1">
      <c r="A2275" s="99"/>
    </row>
    <row r="2276" spans="1:1">
      <c r="A2276" s="99"/>
    </row>
    <row r="2277" spans="1:1">
      <c r="A2277" s="99"/>
    </row>
    <row r="2278" spans="1:1">
      <c r="A2278" s="99"/>
    </row>
    <row r="2279" spans="1:1">
      <c r="A2279" s="99"/>
    </row>
    <row r="2280" spans="1:1">
      <c r="A2280" s="99"/>
    </row>
    <row r="2281" spans="1:1">
      <c r="A2281" s="99"/>
    </row>
    <row r="2282" spans="1:1">
      <c r="A2282" s="99"/>
    </row>
    <row r="2283" spans="1:1">
      <c r="A2283" s="99"/>
    </row>
    <row r="2284" spans="1:1">
      <c r="A2284" s="99"/>
    </row>
    <row r="2285" spans="1:1">
      <c r="A2285" s="99"/>
    </row>
    <row r="2286" spans="1:1">
      <c r="A2286" s="99"/>
    </row>
    <row r="2287" spans="1:1">
      <c r="A2287" s="99"/>
    </row>
    <row r="2288" spans="1:1">
      <c r="A2288" s="99"/>
    </row>
    <row r="2289" spans="1:1">
      <c r="A2289" s="99"/>
    </row>
    <row r="2290" spans="1:1">
      <c r="A2290" s="99"/>
    </row>
    <row r="2291" spans="1:1">
      <c r="A2291" s="99"/>
    </row>
    <row r="2292" spans="1:1">
      <c r="A2292" s="99"/>
    </row>
    <row r="2293" spans="1:1">
      <c r="A2293" s="99"/>
    </row>
    <row r="2294" spans="1:1">
      <c r="A2294" s="99"/>
    </row>
    <row r="2295" spans="1:1">
      <c r="A2295" s="99"/>
    </row>
    <row r="2296" spans="1:1">
      <c r="A2296" s="99"/>
    </row>
    <row r="2297" spans="1:1">
      <c r="A2297" s="99"/>
    </row>
    <row r="2298" spans="1:1">
      <c r="A2298" s="99"/>
    </row>
    <row r="2299" spans="1:1">
      <c r="A2299" s="99"/>
    </row>
    <row r="2300" spans="1:1">
      <c r="A2300" s="99"/>
    </row>
    <row r="2301" spans="1:1">
      <c r="A2301" s="99"/>
    </row>
    <row r="2302" spans="1:1">
      <c r="A2302" s="99"/>
    </row>
    <row r="2303" spans="1:1">
      <c r="A2303" s="99"/>
    </row>
    <row r="2304" spans="1:1">
      <c r="A2304" s="99"/>
    </row>
    <row r="2305" spans="1:1">
      <c r="A2305" s="99"/>
    </row>
    <row r="2306" spans="1:1">
      <c r="A2306" s="99"/>
    </row>
    <row r="2307" spans="1:1">
      <c r="A2307" s="99"/>
    </row>
    <row r="2308" spans="1:1">
      <c r="A2308" s="99"/>
    </row>
    <row r="2309" spans="1:1">
      <c r="A2309" s="99"/>
    </row>
    <row r="2310" spans="1:1">
      <c r="A2310" s="99"/>
    </row>
    <row r="2311" spans="1:1">
      <c r="A2311" s="99"/>
    </row>
    <row r="2312" spans="1:1">
      <c r="A2312" s="99"/>
    </row>
    <row r="2313" spans="1:1">
      <c r="A2313" s="99"/>
    </row>
    <row r="2314" spans="1:1">
      <c r="A2314" s="99"/>
    </row>
    <row r="2315" spans="1:1">
      <c r="A2315" s="99"/>
    </row>
    <row r="2316" spans="1:1">
      <c r="A2316" s="99"/>
    </row>
    <row r="2317" spans="1:1">
      <c r="A2317" s="99"/>
    </row>
    <row r="2318" spans="1:1">
      <c r="A2318" s="99"/>
    </row>
    <row r="2319" spans="1:1">
      <c r="A2319" s="99"/>
    </row>
    <row r="2320" spans="1:1">
      <c r="A2320" s="99"/>
    </row>
    <row r="2321" spans="1:1">
      <c r="A2321" s="99"/>
    </row>
    <row r="2322" spans="1:1">
      <c r="A2322" s="99"/>
    </row>
    <row r="2323" spans="1:1">
      <c r="A2323" s="99"/>
    </row>
    <row r="2324" spans="1:1">
      <c r="A2324" s="99"/>
    </row>
    <row r="2325" spans="1:1">
      <c r="A2325" s="99"/>
    </row>
    <row r="2326" spans="1:1">
      <c r="A2326" s="99"/>
    </row>
    <row r="2327" spans="1:1">
      <c r="A2327" s="99"/>
    </row>
    <row r="2328" spans="1:1">
      <c r="A2328" s="99"/>
    </row>
    <row r="2329" spans="1:1">
      <c r="A2329" s="99"/>
    </row>
    <row r="2330" spans="1:1">
      <c r="A2330" s="99"/>
    </row>
    <row r="2331" spans="1:1">
      <c r="A2331" s="99"/>
    </row>
    <row r="2332" spans="1:1">
      <c r="A2332" s="99"/>
    </row>
    <row r="2333" spans="1:1">
      <c r="A2333" s="99"/>
    </row>
    <row r="2334" spans="1:1">
      <c r="A2334" s="99"/>
    </row>
    <row r="2335" spans="1:1">
      <c r="A2335" s="99"/>
    </row>
    <row r="2336" spans="1:1">
      <c r="A2336" s="99"/>
    </row>
    <row r="2337" spans="1:1">
      <c r="A2337" s="99"/>
    </row>
    <row r="2338" spans="1:1">
      <c r="A2338" s="99"/>
    </row>
    <row r="2339" spans="1:1">
      <c r="A2339" s="99"/>
    </row>
    <row r="2340" spans="1:1">
      <c r="A2340" s="99"/>
    </row>
    <row r="2341" spans="1:1">
      <c r="A2341" s="99"/>
    </row>
    <row r="2342" spans="1:1">
      <c r="A2342" s="99"/>
    </row>
    <row r="2343" spans="1:1">
      <c r="A2343" s="99"/>
    </row>
    <row r="2344" spans="1:1">
      <c r="A2344" s="99"/>
    </row>
    <row r="2345" spans="1:1">
      <c r="A2345" s="99"/>
    </row>
    <row r="2346" spans="1:1">
      <c r="A2346" s="99"/>
    </row>
    <row r="2347" spans="1:1">
      <c r="A2347" s="99"/>
    </row>
    <row r="2348" spans="1:1">
      <c r="A2348" s="99"/>
    </row>
    <row r="2349" spans="1:1">
      <c r="A2349" s="99"/>
    </row>
    <row r="2350" spans="1:1">
      <c r="A2350" s="99"/>
    </row>
    <row r="2351" spans="1:1">
      <c r="A2351" s="99"/>
    </row>
    <row r="2352" spans="1:1">
      <c r="A2352" s="99"/>
    </row>
    <row r="2353" spans="1:1">
      <c r="A2353" s="99"/>
    </row>
    <row r="2354" spans="1:1">
      <c r="A2354" s="99"/>
    </row>
    <row r="2355" spans="1:1">
      <c r="A2355" s="99"/>
    </row>
    <row r="2356" spans="1:1">
      <c r="A2356" s="99"/>
    </row>
    <row r="2357" spans="1:1">
      <c r="A2357" s="99"/>
    </row>
    <row r="2358" spans="1:1">
      <c r="A2358" s="99"/>
    </row>
    <row r="2359" spans="1:1">
      <c r="A2359" s="99"/>
    </row>
    <row r="2360" spans="1:1">
      <c r="A2360" s="99"/>
    </row>
    <row r="2361" spans="1:1">
      <c r="A2361" s="99"/>
    </row>
    <row r="2362" spans="1:1">
      <c r="A2362" s="99"/>
    </row>
    <row r="2363" spans="1:1">
      <c r="A2363" s="99"/>
    </row>
    <row r="2364" spans="1:1">
      <c r="A2364" s="99"/>
    </row>
    <row r="2365" spans="1:1">
      <c r="A2365" s="99"/>
    </row>
    <row r="2366" spans="1:1">
      <c r="A2366" s="99"/>
    </row>
    <row r="2367" spans="1:1">
      <c r="A2367" s="99"/>
    </row>
    <row r="2368" spans="1:1">
      <c r="A2368" s="99"/>
    </row>
    <row r="2369" spans="1:1">
      <c r="A2369" s="99"/>
    </row>
    <row r="2370" spans="1:1">
      <c r="A2370" s="99"/>
    </row>
    <row r="2371" spans="1:1">
      <c r="A2371" s="99"/>
    </row>
    <row r="2372" spans="1:1">
      <c r="A2372" s="99"/>
    </row>
    <row r="2373" spans="1:1">
      <c r="A2373" s="99"/>
    </row>
    <row r="2374" spans="1:1">
      <c r="A2374" s="99"/>
    </row>
    <row r="2375" spans="1:1">
      <c r="A2375" s="99"/>
    </row>
    <row r="2376" spans="1:1">
      <c r="A2376" s="99"/>
    </row>
    <row r="2377" spans="1:1">
      <c r="A2377" s="99"/>
    </row>
    <row r="2378" spans="1:1">
      <c r="A2378" s="99"/>
    </row>
    <row r="2379" spans="1:1">
      <c r="A2379" s="99"/>
    </row>
    <row r="2380" spans="1:1">
      <c r="A2380" s="99"/>
    </row>
    <row r="2381" spans="1:1">
      <c r="A2381" s="99"/>
    </row>
    <row r="2382" spans="1:1">
      <c r="A2382" s="99"/>
    </row>
    <row r="2383" spans="1:1">
      <c r="A2383" s="99"/>
    </row>
    <row r="2384" spans="1:1">
      <c r="A2384" s="99"/>
    </row>
    <row r="2385" spans="1:1">
      <c r="A2385" s="99"/>
    </row>
    <row r="2386" spans="1:1">
      <c r="A2386" s="99"/>
    </row>
    <row r="2387" spans="1:1">
      <c r="A2387" s="99"/>
    </row>
    <row r="2388" spans="1:1">
      <c r="A2388" s="99"/>
    </row>
    <row r="2389" spans="1:1">
      <c r="A2389" s="99"/>
    </row>
    <row r="2390" spans="1:1">
      <c r="A2390" s="99"/>
    </row>
    <row r="2391" spans="1:1">
      <c r="A2391" s="99"/>
    </row>
    <row r="2392" spans="1:1">
      <c r="A2392" s="99"/>
    </row>
    <row r="2393" spans="1:1">
      <c r="A2393" s="99"/>
    </row>
    <row r="2394" spans="1:1">
      <c r="A2394" s="99"/>
    </row>
    <row r="2395" spans="1:1">
      <c r="A2395" s="99"/>
    </row>
    <row r="2396" spans="1:1">
      <c r="A2396" s="99"/>
    </row>
    <row r="2397" spans="1:1">
      <c r="A2397" s="99"/>
    </row>
    <row r="2398" spans="1:1">
      <c r="A2398" s="99"/>
    </row>
    <row r="2399" spans="1:1">
      <c r="A2399" s="99"/>
    </row>
    <row r="2400" spans="1:1">
      <c r="A2400" s="99"/>
    </row>
    <row r="2401" spans="1:1">
      <c r="A2401" s="99"/>
    </row>
    <row r="2402" spans="1:1">
      <c r="A2402" s="99"/>
    </row>
    <row r="2403" spans="1:1">
      <c r="A2403" s="99"/>
    </row>
    <row r="2404" spans="1:1">
      <c r="A2404" s="99"/>
    </row>
    <row r="2405" spans="1:1">
      <c r="A2405" s="99"/>
    </row>
    <row r="2406" spans="1:1">
      <c r="A2406" s="99"/>
    </row>
    <row r="2407" spans="1:1">
      <c r="A2407" s="99"/>
    </row>
    <row r="2408" spans="1:1">
      <c r="A2408" s="99"/>
    </row>
    <row r="2409" spans="1:1">
      <c r="A2409" s="99"/>
    </row>
    <row r="2410" spans="1:1">
      <c r="A2410" s="99"/>
    </row>
    <row r="2411" spans="1:1">
      <c r="A2411" s="99"/>
    </row>
    <row r="2412" spans="1:1">
      <c r="A2412" s="99"/>
    </row>
    <row r="2413" spans="1:1">
      <c r="A2413" s="99"/>
    </row>
    <row r="2414" spans="1:1">
      <c r="A2414" s="99"/>
    </row>
    <row r="2415" spans="1:1">
      <c r="A2415" s="99"/>
    </row>
    <row r="2416" spans="1:1">
      <c r="A2416" s="99"/>
    </row>
    <row r="2417" spans="1:1">
      <c r="A2417" s="99"/>
    </row>
    <row r="2418" spans="1:1">
      <c r="A2418" s="99"/>
    </row>
    <row r="2419" spans="1:1">
      <c r="A2419" s="99"/>
    </row>
    <row r="2420" spans="1:1">
      <c r="A2420" s="99"/>
    </row>
    <row r="2421" spans="1:1">
      <c r="A2421" s="99"/>
    </row>
    <row r="2422" spans="1:1">
      <c r="A2422" s="99"/>
    </row>
    <row r="2423" spans="1:1">
      <c r="A2423" s="99"/>
    </row>
    <row r="2424" spans="1:1">
      <c r="A2424" s="99"/>
    </row>
    <row r="2425" spans="1:1">
      <c r="A2425" s="99"/>
    </row>
    <row r="2426" spans="1:1">
      <c r="A2426" s="99"/>
    </row>
    <row r="2427" spans="1:1">
      <c r="A2427" s="99"/>
    </row>
    <row r="2428" spans="1:1">
      <c r="A2428" s="99"/>
    </row>
    <row r="2429" spans="1:1">
      <c r="A2429" s="99"/>
    </row>
    <row r="2430" spans="1:1">
      <c r="A2430" s="99"/>
    </row>
    <row r="2431" spans="1:1">
      <c r="A2431" s="99"/>
    </row>
    <row r="2432" spans="1:1">
      <c r="A2432" s="99"/>
    </row>
    <row r="2433" spans="1:1">
      <c r="A2433" s="99"/>
    </row>
    <row r="2434" spans="1:1">
      <c r="A2434" s="99"/>
    </row>
    <row r="2435" spans="1:1">
      <c r="A2435" s="99"/>
    </row>
    <row r="2436" spans="1:1">
      <c r="A2436" s="99"/>
    </row>
    <row r="2437" spans="1:1">
      <c r="A2437" s="99"/>
    </row>
    <row r="2438" spans="1:1">
      <c r="A2438" s="99"/>
    </row>
    <row r="2439" spans="1:1">
      <c r="A2439" s="99"/>
    </row>
    <row r="2440" spans="1:1">
      <c r="A2440" s="99"/>
    </row>
    <row r="2441" spans="1:1">
      <c r="A2441" s="99"/>
    </row>
    <row r="2442" spans="1:1">
      <c r="A2442" s="99"/>
    </row>
    <row r="2443" spans="1:1">
      <c r="A2443" s="99"/>
    </row>
    <row r="2444" spans="1:1">
      <c r="A2444" s="99"/>
    </row>
    <row r="2445" spans="1:1">
      <c r="A2445" s="99"/>
    </row>
    <row r="2446" spans="1:1">
      <c r="A2446" s="99"/>
    </row>
    <row r="2447" spans="1:1">
      <c r="A2447" s="99"/>
    </row>
    <row r="2448" spans="1:1">
      <c r="A2448" s="99"/>
    </row>
    <row r="2449" spans="1:1">
      <c r="A2449" s="99"/>
    </row>
    <row r="2450" spans="1:1">
      <c r="A2450" s="99"/>
    </row>
    <row r="2451" spans="1:1">
      <c r="A2451" s="99"/>
    </row>
    <row r="2452" spans="1:1">
      <c r="A2452" s="99"/>
    </row>
    <row r="2453" spans="1:1">
      <c r="A2453" s="99"/>
    </row>
    <row r="2454" spans="1:1">
      <c r="A2454" s="99"/>
    </row>
    <row r="2455" spans="1:1">
      <c r="A2455" s="99"/>
    </row>
    <row r="2456" spans="1:1">
      <c r="A2456" s="99"/>
    </row>
    <row r="2457" spans="1:1">
      <c r="A2457" s="99"/>
    </row>
    <row r="2458" spans="1:1">
      <c r="A2458" s="99"/>
    </row>
    <row r="2459" spans="1:1">
      <c r="A2459" s="99"/>
    </row>
    <row r="2460" spans="1:1">
      <c r="A2460" s="99"/>
    </row>
    <row r="2461" spans="1:1">
      <c r="A2461" s="99"/>
    </row>
    <row r="2462" spans="1:1">
      <c r="A2462" s="99"/>
    </row>
    <row r="2463" spans="1:1">
      <c r="A2463" s="99"/>
    </row>
    <row r="2464" spans="1:1">
      <c r="A2464" s="99"/>
    </row>
    <row r="2465" spans="1:1">
      <c r="A2465" s="99"/>
    </row>
    <row r="2466" spans="1:1">
      <c r="A2466" s="99"/>
    </row>
    <row r="2467" spans="1:1">
      <c r="A2467" s="99"/>
    </row>
    <row r="2468" spans="1:1">
      <c r="A2468" s="99"/>
    </row>
    <row r="2469" spans="1:1">
      <c r="A2469" s="99"/>
    </row>
    <row r="2470" spans="1:1">
      <c r="A2470" s="99"/>
    </row>
    <row r="2471" spans="1:1">
      <c r="A2471" s="99"/>
    </row>
    <row r="2472" spans="1:1">
      <c r="A2472" s="99"/>
    </row>
    <row r="2473" spans="1:1">
      <c r="A2473" s="99"/>
    </row>
    <row r="2474" spans="1:1">
      <c r="A2474" s="99"/>
    </row>
    <row r="2475" spans="1:1">
      <c r="A2475" s="99"/>
    </row>
    <row r="2476" spans="1:1">
      <c r="A2476" s="99"/>
    </row>
    <row r="2477" spans="1:1">
      <c r="A2477" s="99"/>
    </row>
    <row r="2478" spans="1:1">
      <c r="A2478" s="99"/>
    </row>
    <row r="2479" spans="1:1">
      <c r="A2479" s="99"/>
    </row>
    <row r="2480" spans="1:1">
      <c r="A2480" s="99"/>
    </row>
    <row r="2481" spans="1:1">
      <c r="A2481" s="99"/>
    </row>
    <row r="2482" spans="1:1">
      <c r="A2482" s="99"/>
    </row>
    <row r="2483" spans="1:1">
      <c r="A2483" s="99"/>
    </row>
    <row r="2484" spans="1:1">
      <c r="A2484" s="99"/>
    </row>
    <row r="2485" spans="1:1">
      <c r="A2485" s="99"/>
    </row>
    <row r="2486" spans="1:1">
      <c r="A2486" s="99"/>
    </row>
    <row r="2487" spans="1:1">
      <c r="A2487" s="99"/>
    </row>
    <row r="2488" spans="1:1">
      <c r="A2488" s="99"/>
    </row>
    <row r="2489" spans="1:1">
      <c r="A2489" s="99"/>
    </row>
    <row r="2490" spans="1:1">
      <c r="A2490" s="99"/>
    </row>
    <row r="2491" spans="1:1">
      <c r="A2491" s="99"/>
    </row>
    <row r="2492" spans="1:1">
      <c r="A2492" s="99"/>
    </row>
    <row r="2493" spans="1:1">
      <c r="A2493" s="99"/>
    </row>
    <row r="2494" spans="1:1">
      <c r="A2494" s="99"/>
    </row>
    <row r="2495" spans="1:1">
      <c r="A2495" s="99"/>
    </row>
    <row r="2496" spans="1:1">
      <c r="A2496" s="99"/>
    </row>
    <row r="2497" spans="1:1">
      <c r="A2497" s="99"/>
    </row>
    <row r="2498" spans="1:1">
      <c r="A2498" s="99"/>
    </row>
    <row r="2499" spans="1:1">
      <c r="A2499" s="99"/>
    </row>
    <row r="2500" spans="1:1">
      <c r="A2500" s="99"/>
    </row>
    <row r="2501" spans="1:1">
      <c r="A2501" s="99"/>
    </row>
    <row r="2502" spans="1:1">
      <c r="A2502" s="99"/>
    </row>
    <row r="2503" spans="1:1">
      <c r="A2503" s="99"/>
    </row>
    <row r="2504" spans="1:1">
      <c r="A2504" s="99"/>
    </row>
    <row r="2505" spans="1:1">
      <c r="A2505" s="99"/>
    </row>
    <row r="2506" spans="1:1">
      <c r="A2506" s="99"/>
    </row>
    <row r="2507" spans="1:1">
      <c r="A2507" s="99"/>
    </row>
    <row r="2508" spans="1:1">
      <c r="A2508" s="99"/>
    </row>
    <row r="2509" spans="1:1">
      <c r="A2509" s="99"/>
    </row>
    <row r="2510" spans="1:1">
      <c r="A2510" s="99"/>
    </row>
    <row r="2511" spans="1:1">
      <c r="A2511" s="99"/>
    </row>
    <row r="2512" spans="1:1">
      <c r="A2512" s="99"/>
    </row>
    <row r="2513" spans="1:1">
      <c r="A2513" s="99"/>
    </row>
    <row r="2514" spans="1:1">
      <c r="A2514" s="99"/>
    </row>
    <row r="2515" spans="1:1">
      <c r="A2515" s="99"/>
    </row>
    <row r="2516" spans="1:1">
      <c r="A2516" s="99"/>
    </row>
    <row r="2517" spans="1:1">
      <c r="A2517" s="99"/>
    </row>
    <row r="2518" spans="1:1">
      <c r="A2518" s="99"/>
    </row>
    <row r="2519" spans="1:1">
      <c r="A2519" s="99"/>
    </row>
    <row r="2520" spans="1:1">
      <c r="A2520" s="99"/>
    </row>
    <row r="2521" spans="1:1">
      <c r="A2521" s="99"/>
    </row>
    <row r="2522" spans="1:1">
      <c r="A2522" s="99"/>
    </row>
    <row r="2523" spans="1:1">
      <c r="A2523" s="99"/>
    </row>
    <row r="2524" spans="1:1">
      <c r="A2524" s="99"/>
    </row>
    <row r="2525" spans="1:1">
      <c r="A2525" s="99"/>
    </row>
    <row r="2526" spans="1:1">
      <c r="A2526" s="99"/>
    </row>
    <row r="2527" spans="1:1">
      <c r="A2527" s="99"/>
    </row>
    <row r="2528" spans="1:1">
      <c r="A2528" s="99"/>
    </row>
    <row r="2529" spans="1:1">
      <c r="A2529" s="99"/>
    </row>
    <row r="2530" spans="1:1">
      <c r="A2530" s="99"/>
    </row>
    <row r="2531" spans="1:1">
      <c r="A2531" s="99"/>
    </row>
    <row r="2532" spans="1:1">
      <c r="A2532" s="99"/>
    </row>
    <row r="2533" spans="1:1">
      <c r="A2533" s="99"/>
    </row>
    <row r="2534" spans="1:1">
      <c r="A2534" s="99"/>
    </row>
    <row r="2535" spans="1:1">
      <c r="A2535" s="99"/>
    </row>
    <row r="2536" spans="1:1">
      <c r="A2536" s="99"/>
    </row>
    <row r="2537" spans="1:1">
      <c r="A2537" s="99"/>
    </row>
    <row r="2538" spans="1:1">
      <c r="A2538" s="99"/>
    </row>
    <row r="2539" spans="1:1">
      <c r="A2539" s="99"/>
    </row>
    <row r="2540" spans="1:1">
      <c r="A2540" s="99"/>
    </row>
    <row r="2541" spans="1:1">
      <c r="A2541" s="99"/>
    </row>
    <row r="2542" spans="1:1">
      <c r="A2542" s="99"/>
    </row>
    <row r="2543" spans="1:1">
      <c r="A2543" s="99"/>
    </row>
    <row r="2544" spans="1:1">
      <c r="A2544" s="99"/>
    </row>
    <row r="2545" spans="1:1">
      <c r="A2545" s="99"/>
    </row>
    <row r="2546" spans="1:1">
      <c r="A2546" s="99"/>
    </row>
    <row r="2547" spans="1:1">
      <c r="A2547" s="99"/>
    </row>
    <row r="2548" spans="1:1">
      <c r="A2548" s="99"/>
    </row>
    <row r="2549" spans="1:1">
      <c r="A2549" s="99"/>
    </row>
    <row r="2550" spans="1:1">
      <c r="A2550" s="99"/>
    </row>
    <row r="2551" spans="1:1">
      <c r="A2551" s="99"/>
    </row>
    <row r="2552" spans="1:1">
      <c r="A2552" s="99"/>
    </row>
    <row r="2553" spans="1:1">
      <c r="A2553" s="99"/>
    </row>
    <row r="2554" spans="1:1">
      <c r="A2554" s="99"/>
    </row>
    <row r="2555" spans="1:1">
      <c r="A2555" s="99"/>
    </row>
    <row r="2556" spans="1:1">
      <c r="A2556" s="99"/>
    </row>
    <row r="2557" spans="1:1">
      <c r="A2557" s="99"/>
    </row>
    <row r="2558" spans="1:1">
      <c r="A2558" s="99"/>
    </row>
    <row r="2559" spans="1:1">
      <c r="A2559" s="99"/>
    </row>
    <row r="2560" spans="1:1">
      <c r="A2560" s="99"/>
    </row>
    <row r="2561" spans="1:1">
      <c r="A2561" s="99"/>
    </row>
    <row r="2562" spans="1:1">
      <c r="A2562" s="99"/>
    </row>
    <row r="2563" spans="1:1">
      <c r="A2563" s="99"/>
    </row>
    <row r="2564" spans="1:1">
      <c r="A2564" s="99"/>
    </row>
    <row r="2565" spans="1:1">
      <c r="A2565" s="99"/>
    </row>
    <row r="2566" spans="1:1">
      <c r="A2566" s="99"/>
    </row>
    <row r="2567" spans="1:1">
      <c r="A2567" s="99"/>
    </row>
    <row r="2568" spans="1:1">
      <c r="A2568" s="99"/>
    </row>
    <row r="2569" spans="1:1">
      <c r="A2569" s="99"/>
    </row>
    <row r="2570" spans="1:1">
      <c r="A2570" s="99"/>
    </row>
    <row r="2571" spans="1:1">
      <c r="A2571" s="99"/>
    </row>
    <row r="2572" spans="1:1">
      <c r="A2572" s="99"/>
    </row>
    <row r="2573" spans="1:1">
      <c r="A2573" s="99"/>
    </row>
    <row r="2574" spans="1:1">
      <c r="A2574" s="99"/>
    </row>
    <row r="2575" spans="1:1">
      <c r="A2575" s="99"/>
    </row>
    <row r="2576" spans="1:1">
      <c r="A2576" s="99"/>
    </row>
    <row r="2577" spans="1:1">
      <c r="A2577" s="99"/>
    </row>
    <row r="2578" spans="1:1">
      <c r="A2578" s="99"/>
    </row>
    <row r="2579" spans="1:1">
      <c r="A2579" s="99"/>
    </row>
    <row r="2580" spans="1:1">
      <c r="A2580" s="99"/>
    </row>
    <row r="2581" spans="1:1">
      <c r="A2581" s="99"/>
    </row>
    <row r="2582" spans="1:1">
      <c r="A2582" s="99"/>
    </row>
    <row r="2583" spans="1:1">
      <c r="A2583" s="99"/>
    </row>
    <row r="2584" spans="1:1">
      <c r="A2584" s="99"/>
    </row>
    <row r="2585" spans="1:1">
      <c r="A2585" s="99"/>
    </row>
    <row r="2586" spans="1:1">
      <c r="A2586" s="99"/>
    </row>
    <row r="2587" spans="1:1">
      <c r="A2587" s="99"/>
    </row>
    <row r="2588" spans="1:1">
      <c r="A2588" s="99"/>
    </row>
    <row r="2589" spans="1:1">
      <c r="A2589" s="99"/>
    </row>
    <row r="2590" spans="1:1">
      <c r="A2590" s="99"/>
    </row>
    <row r="2591" spans="1:1">
      <c r="A2591" s="99"/>
    </row>
    <row r="2592" spans="1:1">
      <c r="A2592" s="99"/>
    </row>
    <row r="2593" spans="1:1">
      <c r="A2593" s="99"/>
    </row>
    <row r="2594" spans="1:1">
      <c r="A2594" s="99"/>
    </row>
    <row r="2595" spans="1:1">
      <c r="A2595" s="99"/>
    </row>
    <row r="2596" spans="1:1">
      <c r="A2596" s="99"/>
    </row>
    <row r="2597" spans="1:1">
      <c r="A2597" s="99"/>
    </row>
    <row r="2598" spans="1:1">
      <c r="A2598" s="99"/>
    </row>
    <row r="2599" spans="1:1">
      <c r="A2599" s="99"/>
    </row>
    <row r="2600" spans="1:1">
      <c r="A2600" s="99"/>
    </row>
    <row r="2601" spans="1:1">
      <c r="A2601" s="99"/>
    </row>
    <row r="2602" spans="1:1">
      <c r="A2602" s="99"/>
    </row>
    <row r="2603" spans="1:1">
      <c r="A2603" s="99"/>
    </row>
    <row r="2604" spans="1:1">
      <c r="A2604" s="99"/>
    </row>
    <row r="2605" spans="1:1">
      <c r="A2605" s="99"/>
    </row>
    <row r="2606" spans="1:1">
      <c r="A2606" s="99"/>
    </row>
    <row r="2607" spans="1:1">
      <c r="A2607" s="99"/>
    </row>
    <row r="2608" spans="1:1">
      <c r="A2608" s="99"/>
    </row>
    <row r="2609" spans="1:1">
      <c r="A2609" s="99"/>
    </row>
    <row r="2610" spans="1:1">
      <c r="A2610" s="99"/>
    </row>
    <row r="2611" spans="1:1">
      <c r="A2611" s="99"/>
    </row>
    <row r="2612" spans="1:1">
      <c r="A2612" s="99"/>
    </row>
    <row r="2613" spans="1:1">
      <c r="A2613" s="99"/>
    </row>
    <row r="2614" spans="1:1">
      <c r="A2614" s="99"/>
    </row>
    <row r="2615" spans="1:1">
      <c r="A2615" s="99"/>
    </row>
    <row r="2616" spans="1:1">
      <c r="A2616" s="99"/>
    </row>
    <row r="2617" spans="1:1">
      <c r="A2617" s="99"/>
    </row>
    <row r="2618" spans="1:1">
      <c r="A2618" s="99"/>
    </row>
    <row r="2619" spans="1:1">
      <c r="A2619" s="99"/>
    </row>
    <row r="2620" spans="1:1">
      <c r="A2620" s="99"/>
    </row>
    <row r="2621" spans="1:1">
      <c r="A2621" s="99"/>
    </row>
    <row r="2622" spans="1:1">
      <c r="A2622" s="99"/>
    </row>
    <row r="2623" spans="1:1">
      <c r="A2623" s="99"/>
    </row>
    <row r="2624" spans="1:1">
      <c r="A2624" s="99"/>
    </row>
    <row r="2625" spans="1:1">
      <c r="A2625" s="99"/>
    </row>
    <row r="2626" spans="1:1">
      <c r="A2626" s="99"/>
    </row>
    <row r="2627" spans="1:1">
      <c r="A2627" s="99"/>
    </row>
    <row r="2628" spans="1:1">
      <c r="A2628" s="99"/>
    </row>
    <row r="2629" spans="1:1">
      <c r="A2629" s="99"/>
    </row>
    <row r="2630" spans="1:1">
      <c r="A2630" s="99"/>
    </row>
    <row r="2631" spans="1:1">
      <c r="A2631" s="99"/>
    </row>
    <row r="2632" spans="1:1">
      <c r="A2632" s="99"/>
    </row>
    <row r="2633" spans="1:1">
      <c r="A2633" s="99"/>
    </row>
    <row r="2634" spans="1:1">
      <c r="A2634" s="99"/>
    </row>
    <row r="2635" spans="1:1">
      <c r="A2635" s="99"/>
    </row>
    <row r="2636" spans="1:1">
      <c r="A2636" s="99"/>
    </row>
    <row r="2637" spans="1:1">
      <c r="A2637" s="99"/>
    </row>
    <row r="2638" spans="1:1">
      <c r="A2638" s="99"/>
    </row>
    <row r="2639" spans="1:1">
      <c r="A2639" s="99"/>
    </row>
    <row r="2640" spans="1:1">
      <c r="A2640" s="99"/>
    </row>
    <row r="2641" spans="1:1">
      <c r="A2641" s="99"/>
    </row>
    <row r="2642" spans="1:1">
      <c r="A2642" s="99"/>
    </row>
    <row r="2643" spans="1:1">
      <c r="A2643" s="99"/>
    </row>
    <row r="2644" spans="1:1">
      <c r="A2644" s="99"/>
    </row>
    <row r="2645" spans="1:1">
      <c r="A2645" s="99"/>
    </row>
    <row r="2646" spans="1:1">
      <c r="A2646" s="99"/>
    </row>
    <row r="2647" spans="1:1">
      <c r="A2647" s="99"/>
    </row>
    <row r="2648" spans="1:1">
      <c r="A2648" s="99"/>
    </row>
    <row r="2649" spans="1:1">
      <c r="A2649" s="99"/>
    </row>
    <row r="2650" spans="1:1">
      <c r="A2650" s="99"/>
    </row>
    <row r="2651" spans="1:1">
      <c r="A2651" s="99"/>
    </row>
    <row r="2652" spans="1:1">
      <c r="A2652" s="99"/>
    </row>
    <row r="2653" spans="1:1">
      <c r="A2653" s="99"/>
    </row>
    <row r="2654" spans="1:1">
      <c r="A2654" s="99"/>
    </row>
    <row r="2655" spans="1:1">
      <c r="A2655" s="99"/>
    </row>
    <row r="2656" spans="1:1">
      <c r="A2656" s="99"/>
    </row>
    <row r="2657" spans="1:1">
      <c r="A2657" s="99"/>
    </row>
    <row r="2658" spans="1:1">
      <c r="A2658" s="99"/>
    </row>
    <row r="2659" spans="1:1">
      <c r="A2659" s="99"/>
    </row>
    <row r="2660" spans="1:1">
      <c r="A2660" s="99"/>
    </row>
    <row r="2661" spans="1:1">
      <c r="A2661" s="99"/>
    </row>
    <row r="2662" spans="1:1">
      <c r="A2662" s="99"/>
    </row>
    <row r="2663" spans="1:1">
      <c r="A2663" s="99"/>
    </row>
    <row r="2664" spans="1:1">
      <c r="A2664" s="99"/>
    </row>
    <row r="2665" spans="1:1">
      <c r="A2665" s="99"/>
    </row>
    <row r="2666" spans="1:1">
      <c r="A2666" s="99"/>
    </row>
    <row r="2667" spans="1:1">
      <c r="A2667" s="99"/>
    </row>
    <row r="2668" spans="1:1">
      <c r="A2668" s="99"/>
    </row>
    <row r="2669" spans="1:1">
      <c r="A2669" s="99"/>
    </row>
    <row r="2670" spans="1:1">
      <c r="A2670" s="99"/>
    </row>
    <row r="2671" spans="1:1">
      <c r="A2671" s="99"/>
    </row>
    <row r="2672" spans="1:1">
      <c r="A2672" s="99"/>
    </row>
    <row r="2673" spans="1:1">
      <c r="A2673" s="99"/>
    </row>
    <row r="2674" spans="1:1">
      <c r="A2674" s="99"/>
    </row>
    <row r="2675" spans="1:1">
      <c r="A2675" s="99"/>
    </row>
    <row r="2676" spans="1:1">
      <c r="A2676" s="99"/>
    </row>
    <row r="2677" spans="1:1">
      <c r="A2677" s="99"/>
    </row>
    <row r="2678" spans="1:1">
      <c r="A2678" s="99"/>
    </row>
    <row r="2679" spans="1:1">
      <c r="A2679" s="99"/>
    </row>
    <row r="2680" spans="1:1">
      <c r="A2680" s="99"/>
    </row>
    <row r="2681" spans="1:1">
      <c r="A2681" s="99"/>
    </row>
    <row r="2682" spans="1:1">
      <c r="A2682" s="99"/>
    </row>
    <row r="2683" spans="1:1">
      <c r="A2683" s="99"/>
    </row>
    <row r="2684" spans="1:1">
      <c r="A2684" s="99"/>
    </row>
    <row r="2685" spans="1:1">
      <c r="A2685" s="99"/>
    </row>
    <row r="2686" spans="1:1">
      <c r="A2686" s="99"/>
    </row>
    <row r="2687" spans="1:1">
      <c r="A2687" s="99"/>
    </row>
    <row r="2688" spans="1:1">
      <c r="A2688" s="99"/>
    </row>
    <row r="2689" spans="1:1">
      <c r="A2689" s="99"/>
    </row>
    <row r="2690" spans="1:1">
      <c r="A2690" s="99"/>
    </row>
    <row r="2691" spans="1:1">
      <c r="A2691" s="99"/>
    </row>
    <row r="2692" spans="1:1">
      <c r="A2692" s="99"/>
    </row>
    <row r="2693" spans="1:1">
      <c r="A2693" s="99"/>
    </row>
    <row r="2694" spans="1:1">
      <c r="A2694" s="99"/>
    </row>
    <row r="2695" spans="1:1">
      <c r="A2695" s="99"/>
    </row>
    <row r="2696" spans="1:1">
      <c r="A2696" s="99"/>
    </row>
    <row r="2697" spans="1:1">
      <c r="A2697" s="99"/>
    </row>
    <row r="2698" spans="1:1">
      <c r="A2698" s="99"/>
    </row>
    <row r="2699" spans="1:1">
      <c r="A2699" s="99"/>
    </row>
    <row r="2700" spans="1:1">
      <c r="A2700" s="99"/>
    </row>
    <row r="2701" spans="1:1">
      <c r="A2701" s="99"/>
    </row>
    <row r="2702" spans="1:1">
      <c r="A2702" s="99"/>
    </row>
    <row r="2703" spans="1:1">
      <c r="A2703" s="99"/>
    </row>
    <row r="2704" spans="1:1">
      <c r="A2704" s="99"/>
    </row>
    <row r="2705" spans="1:1">
      <c r="A2705" s="99"/>
    </row>
    <row r="2706" spans="1:1">
      <c r="A2706" s="99"/>
    </row>
    <row r="2707" spans="1:1">
      <c r="A2707" s="99"/>
    </row>
    <row r="2708" spans="1:1">
      <c r="A2708" s="99"/>
    </row>
    <row r="2709" spans="1:1">
      <c r="A2709" s="99"/>
    </row>
    <row r="2710" spans="1:1">
      <c r="A2710" s="99"/>
    </row>
    <row r="2711" spans="1:1">
      <c r="A2711" s="99"/>
    </row>
    <row r="2712" spans="1:1">
      <c r="A2712" s="99"/>
    </row>
    <row r="2713" spans="1:1">
      <c r="A2713" s="99"/>
    </row>
    <row r="2714" spans="1:1">
      <c r="A2714" s="99"/>
    </row>
    <row r="2715" spans="1:1">
      <c r="A2715" s="99"/>
    </row>
    <row r="2716" spans="1:1">
      <c r="A2716" s="99"/>
    </row>
    <row r="2717" spans="1:1">
      <c r="A2717" s="99"/>
    </row>
    <row r="2718" spans="1:1">
      <c r="A2718" s="99"/>
    </row>
    <row r="2719" spans="1:1">
      <c r="A2719" s="99"/>
    </row>
    <row r="2720" spans="1:1">
      <c r="A2720" s="99"/>
    </row>
    <row r="2721" spans="1:1">
      <c r="A2721" s="99"/>
    </row>
    <row r="2722" spans="1:1">
      <c r="A2722" s="99"/>
    </row>
    <row r="2723" spans="1:1">
      <c r="A2723" s="99"/>
    </row>
    <row r="2724" spans="1:1">
      <c r="A2724" s="99"/>
    </row>
    <row r="2725" spans="1:1">
      <c r="A2725" s="99"/>
    </row>
    <row r="2726" spans="1:1">
      <c r="A2726" s="99"/>
    </row>
    <row r="2727" spans="1:1">
      <c r="A2727" s="99"/>
    </row>
    <row r="2728" spans="1:1">
      <c r="A2728" s="99"/>
    </row>
    <row r="2729" spans="1:1">
      <c r="A2729" s="99"/>
    </row>
    <row r="2730" spans="1:1">
      <c r="A2730" s="99"/>
    </row>
    <row r="2731" spans="1:1">
      <c r="A2731" s="99"/>
    </row>
    <row r="2732" spans="1:1">
      <c r="A2732" s="99"/>
    </row>
    <row r="2733" spans="1:1">
      <c r="A2733" s="99"/>
    </row>
    <row r="2734" spans="1:1">
      <c r="A2734" s="99"/>
    </row>
    <row r="2735" spans="1:1">
      <c r="A2735" s="99"/>
    </row>
    <row r="2736" spans="1:1">
      <c r="A2736" s="99"/>
    </row>
    <row r="2737" spans="1:1">
      <c r="A2737" s="99"/>
    </row>
    <row r="2738" spans="1:1">
      <c r="A2738" s="99"/>
    </row>
    <row r="2739" spans="1:1">
      <c r="A2739" s="99"/>
    </row>
    <row r="2740" spans="1:1">
      <c r="A2740" s="99"/>
    </row>
    <row r="2741" spans="1:1">
      <c r="A2741" s="99"/>
    </row>
    <row r="2742" spans="1:1">
      <c r="A2742" s="99"/>
    </row>
    <row r="2743" spans="1:1">
      <c r="A2743" s="99"/>
    </row>
    <row r="2744" spans="1:1">
      <c r="A2744" s="99"/>
    </row>
    <row r="2745" spans="1:1">
      <c r="A2745" s="99"/>
    </row>
    <row r="2746" spans="1:1">
      <c r="A2746" s="99"/>
    </row>
    <row r="2747" spans="1:1">
      <c r="A2747" s="99"/>
    </row>
    <row r="2748" spans="1:1">
      <c r="A2748" s="99"/>
    </row>
    <row r="2749" spans="1:1">
      <c r="A2749" s="99"/>
    </row>
    <row r="2750" spans="1:1">
      <c r="A2750" s="99"/>
    </row>
    <row r="2751" spans="1:1">
      <c r="A2751" s="99"/>
    </row>
    <row r="2752" spans="1:1">
      <c r="A2752" s="99"/>
    </row>
    <row r="2753" spans="1:1">
      <c r="A2753" s="99"/>
    </row>
    <row r="2754" spans="1:1">
      <c r="A2754" s="99"/>
    </row>
    <row r="2755" spans="1:1">
      <c r="A2755" s="99"/>
    </row>
    <row r="2756" spans="1:1">
      <c r="A2756" s="99"/>
    </row>
    <row r="2757" spans="1:1">
      <c r="A2757" s="99"/>
    </row>
    <row r="2758" spans="1:1">
      <c r="A2758" s="99"/>
    </row>
    <row r="2759" spans="1:1">
      <c r="A2759" s="99"/>
    </row>
    <row r="2760" spans="1:1">
      <c r="A2760" s="99"/>
    </row>
    <row r="2761" spans="1:1">
      <c r="A2761" s="99"/>
    </row>
    <row r="2762" spans="1:1">
      <c r="A2762" s="99"/>
    </row>
    <row r="2763" spans="1:1">
      <c r="A2763" s="99"/>
    </row>
    <row r="2764" spans="1:1">
      <c r="A2764" s="99"/>
    </row>
    <row r="2765" spans="1:1">
      <c r="A2765" s="99"/>
    </row>
    <row r="2766" spans="1:1">
      <c r="A2766" s="99"/>
    </row>
    <row r="2767" spans="1:1">
      <c r="A2767" s="99"/>
    </row>
    <row r="2768" spans="1:1">
      <c r="A2768" s="99"/>
    </row>
    <row r="2769" spans="1:1">
      <c r="A2769" s="99"/>
    </row>
    <row r="2770" spans="1:1">
      <c r="A2770" s="99"/>
    </row>
    <row r="2771" spans="1:1">
      <c r="A2771" s="99"/>
    </row>
    <row r="2772" spans="1:1">
      <c r="A2772" s="99"/>
    </row>
    <row r="2773" spans="1:1">
      <c r="A2773" s="99"/>
    </row>
    <row r="2774" spans="1:1">
      <c r="A2774" s="99"/>
    </row>
    <row r="2775" spans="1:1">
      <c r="A2775" s="99"/>
    </row>
    <row r="2776" spans="1:1">
      <c r="A2776" s="99"/>
    </row>
    <row r="2777" spans="1:1">
      <c r="A2777" s="99"/>
    </row>
    <row r="2778" spans="1:1">
      <c r="A2778" s="99"/>
    </row>
    <row r="2779" spans="1:1">
      <c r="A2779" s="99"/>
    </row>
    <row r="2780" spans="1:1">
      <c r="A2780" s="99"/>
    </row>
    <row r="2781" spans="1:1">
      <c r="A2781" s="99"/>
    </row>
    <row r="2782" spans="1:1">
      <c r="A2782" s="99"/>
    </row>
    <row r="2783" spans="1:1">
      <c r="A2783" s="99"/>
    </row>
    <row r="2784" spans="1:1">
      <c r="A2784" s="99"/>
    </row>
    <row r="2785" spans="1:1">
      <c r="A2785" s="99"/>
    </row>
    <row r="2786" spans="1:1">
      <c r="A2786" s="99"/>
    </row>
    <row r="2787" spans="1:1">
      <c r="A2787" s="99"/>
    </row>
    <row r="2788" spans="1:1">
      <c r="A2788" s="99"/>
    </row>
    <row r="2789" spans="1:1">
      <c r="A2789" s="99"/>
    </row>
    <row r="2790" spans="1:1">
      <c r="A2790" s="99"/>
    </row>
    <row r="2791" spans="1:1">
      <c r="A2791" s="99"/>
    </row>
    <row r="2792" spans="1:1">
      <c r="A2792" s="99"/>
    </row>
    <row r="2793" spans="1:1">
      <c r="A2793" s="99"/>
    </row>
    <row r="2794" spans="1:1">
      <c r="A2794" s="99"/>
    </row>
    <row r="2795" spans="1:1">
      <c r="A2795" s="99"/>
    </row>
    <row r="2796" spans="1:1">
      <c r="A2796" s="99"/>
    </row>
    <row r="2797" spans="1:1">
      <c r="A2797" s="99"/>
    </row>
    <row r="2798" spans="1:1">
      <c r="A2798" s="99"/>
    </row>
    <row r="2799" spans="1:1">
      <c r="A2799" s="99"/>
    </row>
    <row r="2800" spans="1:1">
      <c r="A2800" s="99"/>
    </row>
    <row r="2801" spans="1:1">
      <c r="A2801" s="99"/>
    </row>
    <row r="2802" spans="1:1">
      <c r="A2802" s="99"/>
    </row>
    <row r="2803" spans="1:1">
      <c r="A2803" s="99"/>
    </row>
    <row r="2804" spans="1:1">
      <c r="A2804" s="99"/>
    </row>
    <row r="2805" spans="1:1">
      <c r="A2805" s="99"/>
    </row>
    <row r="2806" spans="1:1">
      <c r="A2806" s="99"/>
    </row>
    <row r="2807" spans="1:1">
      <c r="A2807" s="99"/>
    </row>
    <row r="2808" spans="1:1">
      <c r="A2808" s="99"/>
    </row>
    <row r="2809" spans="1:1">
      <c r="A2809" s="99"/>
    </row>
    <row r="2810" spans="1:1">
      <c r="A2810" s="99"/>
    </row>
    <row r="2811" spans="1:1">
      <c r="A2811" s="99"/>
    </row>
    <row r="2812" spans="1:1">
      <c r="A2812" s="99"/>
    </row>
    <row r="2813" spans="1:1">
      <c r="A2813" s="99"/>
    </row>
    <row r="2814" spans="1:1">
      <c r="A2814" s="99"/>
    </row>
    <row r="2815" spans="1:1">
      <c r="A2815" s="99"/>
    </row>
    <row r="2816" spans="1:1">
      <c r="A2816" s="99"/>
    </row>
    <row r="2817" spans="1:1">
      <c r="A2817" s="99"/>
    </row>
    <row r="2818" spans="1:1">
      <c r="A2818" s="99"/>
    </row>
    <row r="2819" spans="1:1">
      <c r="A2819" s="99"/>
    </row>
    <row r="2820" spans="1:1">
      <c r="A2820" s="99"/>
    </row>
    <row r="2821" spans="1:1">
      <c r="A2821" s="99"/>
    </row>
    <row r="2822" spans="1:1">
      <c r="A2822" s="99"/>
    </row>
    <row r="2823" spans="1:1">
      <c r="A2823" s="99"/>
    </row>
    <row r="2824" spans="1:1">
      <c r="A2824" s="99"/>
    </row>
    <row r="2825" spans="1:1">
      <c r="A2825" s="99"/>
    </row>
    <row r="2826" spans="1:1">
      <c r="A2826" s="99"/>
    </row>
    <row r="2827" spans="1:1">
      <c r="A2827" s="99"/>
    </row>
    <row r="2828" spans="1:1">
      <c r="A2828" s="99"/>
    </row>
    <row r="2829" spans="1:1">
      <c r="A2829" s="99"/>
    </row>
    <row r="2830" spans="1:1">
      <c r="A2830" s="99"/>
    </row>
    <row r="2831" spans="1:1">
      <c r="A2831" s="99"/>
    </row>
    <row r="2832" spans="1:1">
      <c r="A2832" s="99"/>
    </row>
    <row r="2833" spans="1:1">
      <c r="A2833" s="99"/>
    </row>
    <row r="2834" spans="1:1">
      <c r="A2834" s="99"/>
    </row>
    <row r="2835" spans="1:1">
      <c r="A2835" s="99"/>
    </row>
    <row r="2836" spans="1:1">
      <c r="A2836" s="99"/>
    </row>
    <row r="2837" spans="1:1">
      <c r="A2837" s="99"/>
    </row>
    <row r="2838" spans="1:1">
      <c r="A2838" s="99"/>
    </row>
    <row r="2839" spans="1:1">
      <c r="A2839" s="99"/>
    </row>
    <row r="2840" spans="1:1">
      <c r="A2840" s="99"/>
    </row>
    <row r="2841" spans="1:1">
      <c r="A2841" s="99"/>
    </row>
    <row r="2842" spans="1:1">
      <c r="A2842" s="99"/>
    </row>
    <row r="2843" spans="1:1">
      <c r="A2843" s="99"/>
    </row>
    <row r="2844" spans="1:1">
      <c r="A2844" s="99"/>
    </row>
    <row r="2845" spans="1:1">
      <c r="A2845" s="99"/>
    </row>
    <row r="2846" spans="1:1">
      <c r="A2846" s="99"/>
    </row>
    <row r="2847" spans="1:1">
      <c r="A2847" s="99"/>
    </row>
    <row r="2848" spans="1:1">
      <c r="A2848" s="99"/>
    </row>
    <row r="2849" spans="1:1">
      <c r="A2849" s="99"/>
    </row>
    <row r="2850" spans="1:1">
      <c r="A2850" s="99"/>
    </row>
    <row r="2851" spans="1:1">
      <c r="A2851" s="99"/>
    </row>
    <row r="2852" spans="1:1">
      <c r="A2852" s="99"/>
    </row>
    <row r="2853" spans="1:1">
      <c r="A2853" s="99"/>
    </row>
    <row r="2854" spans="1:1">
      <c r="A2854" s="99"/>
    </row>
    <row r="2855" spans="1:1">
      <c r="A2855" s="99"/>
    </row>
    <row r="2856" spans="1:1">
      <c r="A2856" s="99"/>
    </row>
    <row r="2857" spans="1:1">
      <c r="A2857" s="99"/>
    </row>
    <row r="2858" spans="1:1">
      <c r="A2858" s="99"/>
    </row>
    <row r="2859" spans="1:1">
      <c r="A2859" s="99"/>
    </row>
    <row r="2860" spans="1:1">
      <c r="A2860" s="99"/>
    </row>
    <row r="2861" spans="1:1">
      <c r="A2861" s="99"/>
    </row>
    <row r="2862" spans="1:1">
      <c r="A2862" s="99"/>
    </row>
    <row r="2863" spans="1:1">
      <c r="A2863" s="99"/>
    </row>
    <row r="2864" spans="1:1">
      <c r="A2864" s="99"/>
    </row>
    <row r="2865" spans="1:1">
      <c r="A2865" s="99"/>
    </row>
    <row r="2866" spans="1:1">
      <c r="A2866" s="99"/>
    </row>
    <row r="2867" spans="1:1">
      <c r="A2867" s="99"/>
    </row>
    <row r="2868" spans="1:1">
      <c r="A2868" s="99"/>
    </row>
    <row r="2869" spans="1:1">
      <c r="A2869" s="99"/>
    </row>
    <row r="2870" spans="1:1">
      <c r="A2870" s="99"/>
    </row>
    <row r="2871" spans="1:1">
      <c r="A2871" s="99"/>
    </row>
    <row r="2872" spans="1:1">
      <c r="A2872" s="99"/>
    </row>
    <row r="2873" spans="1:1">
      <c r="A2873" s="99"/>
    </row>
    <row r="2874" spans="1:1">
      <c r="A2874" s="99"/>
    </row>
    <row r="2875" spans="1:1">
      <c r="A2875" s="99"/>
    </row>
    <row r="2876" spans="1:1">
      <c r="A2876" s="99"/>
    </row>
    <row r="2877" spans="1:1">
      <c r="A2877" s="99"/>
    </row>
    <row r="2878" spans="1:1">
      <c r="A2878" s="99"/>
    </row>
    <row r="2879" spans="1:1">
      <c r="A2879" s="99"/>
    </row>
    <row r="2880" spans="1:1">
      <c r="A2880" s="99"/>
    </row>
    <row r="2881" spans="1:1">
      <c r="A2881" s="99"/>
    </row>
    <row r="2882" spans="1:1">
      <c r="A2882" s="99"/>
    </row>
    <row r="2883" spans="1:1">
      <c r="A2883" s="99"/>
    </row>
    <row r="2884" spans="1:1">
      <c r="A2884" s="99"/>
    </row>
    <row r="2885" spans="1:1">
      <c r="A2885" s="99"/>
    </row>
    <row r="2886" spans="1:1">
      <c r="A2886" s="99"/>
    </row>
    <row r="2887" spans="1:1">
      <c r="A2887" s="99"/>
    </row>
    <row r="2888" spans="1:1">
      <c r="A2888" s="99"/>
    </row>
    <row r="2889" spans="1:1">
      <c r="A2889" s="99"/>
    </row>
    <row r="2890" spans="1:1">
      <c r="A2890" s="99"/>
    </row>
    <row r="2891" spans="1:1">
      <c r="A2891" s="99"/>
    </row>
    <row r="2892" spans="1:1">
      <c r="A2892" s="99"/>
    </row>
    <row r="2893" spans="1:1">
      <c r="A2893" s="99"/>
    </row>
    <row r="2894" spans="1:1">
      <c r="A2894" s="99"/>
    </row>
    <row r="2895" spans="1:1">
      <c r="A2895" s="99"/>
    </row>
    <row r="2896" spans="1:1">
      <c r="A2896" s="99"/>
    </row>
    <row r="2897" spans="1:1">
      <c r="A2897" s="99"/>
    </row>
    <row r="2898" spans="1:1">
      <c r="A2898" s="99"/>
    </row>
    <row r="2899" spans="1:1">
      <c r="A2899" s="99"/>
    </row>
    <row r="2900" spans="1:1">
      <c r="A2900" s="99"/>
    </row>
    <row r="2901" spans="1:1">
      <c r="A2901" s="99"/>
    </row>
    <row r="2902" spans="1:1">
      <c r="A2902" s="99"/>
    </row>
    <row r="2903" spans="1:1">
      <c r="A2903" s="99"/>
    </row>
    <row r="2904" spans="1:1">
      <c r="A2904" s="99"/>
    </row>
    <row r="2905" spans="1:1">
      <c r="A2905" s="99"/>
    </row>
    <row r="2906" spans="1:1">
      <c r="A2906" s="99"/>
    </row>
    <row r="2907" spans="1:1">
      <c r="A2907" s="99"/>
    </row>
    <row r="2908" spans="1:1">
      <c r="A2908" s="99"/>
    </row>
    <row r="2909" spans="1:1">
      <c r="A2909" s="99"/>
    </row>
    <row r="2910" spans="1:1">
      <c r="A2910" s="99"/>
    </row>
    <row r="2911" spans="1:1">
      <c r="A2911" s="99"/>
    </row>
    <row r="2912" spans="1:1">
      <c r="A2912" s="99"/>
    </row>
    <row r="2913" spans="1:1">
      <c r="A2913" s="99"/>
    </row>
    <row r="2914" spans="1:1">
      <c r="A2914" s="99"/>
    </row>
    <row r="2915" spans="1:1">
      <c r="A2915" s="99"/>
    </row>
    <row r="2916" spans="1:1">
      <c r="A2916" s="99"/>
    </row>
    <row r="2917" spans="1:1">
      <c r="A2917" s="99"/>
    </row>
    <row r="2918" spans="1:1">
      <c r="A2918" s="99"/>
    </row>
    <row r="2919" spans="1:1">
      <c r="A2919" s="99"/>
    </row>
    <row r="2920" spans="1:1">
      <c r="A2920" s="99"/>
    </row>
    <row r="2921" spans="1:1">
      <c r="A2921" s="99"/>
    </row>
    <row r="2922" spans="1:1">
      <c r="A2922" s="99"/>
    </row>
    <row r="2923" spans="1:1">
      <c r="A2923" s="99"/>
    </row>
    <row r="2924" spans="1:1">
      <c r="A2924" s="99"/>
    </row>
    <row r="2925" spans="1:1">
      <c r="A2925" s="99"/>
    </row>
    <row r="2926" spans="1:1">
      <c r="A2926" s="99"/>
    </row>
    <row r="2927" spans="1:1">
      <c r="A2927" s="99"/>
    </row>
    <row r="2928" spans="1:1">
      <c r="A2928" s="99"/>
    </row>
    <row r="2929" spans="1:1">
      <c r="A2929" s="99"/>
    </row>
    <row r="2930" spans="1:1">
      <c r="A2930" s="99"/>
    </row>
    <row r="2931" spans="1:1">
      <c r="A2931" s="99"/>
    </row>
    <row r="2932" spans="1:1">
      <c r="A2932" s="99"/>
    </row>
    <row r="2933" spans="1:1">
      <c r="A2933" s="99"/>
    </row>
    <row r="2934" spans="1:1">
      <c r="A2934" s="99"/>
    </row>
    <row r="2935" spans="1:1">
      <c r="A2935" s="99"/>
    </row>
    <row r="2936" spans="1:1">
      <c r="A2936" s="99"/>
    </row>
    <row r="2937" spans="1:1">
      <c r="A2937" s="99"/>
    </row>
    <row r="2938" spans="1:1">
      <c r="A2938" s="99"/>
    </row>
    <row r="2939" spans="1:1">
      <c r="A2939" s="99"/>
    </row>
    <row r="2940" spans="1:1">
      <c r="A2940" s="99"/>
    </row>
    <row r="2941" spans="1:1">
      <c r="A2941" s="99"/>
    </row>
    <row r="2942" spans="1:1">
      <c r="A2942" s="99"/>
    </row>
    <row r="2943" spans="1:1">
      <c r="A2943" s="99"/>
    </row>
    <row r="2944" spans="1:1">
      <c r="A2944" s="99"/>
    </row>
    <row r="2945" spans="1:1">
      <c r="A2945" s="99"/>
    </row>
    <row r="2946" spans="1:1">
      <c r="A2946" s="99"/>
    </row>
    <row r="2947" spans="1:1">
      <c r="A2947" s="99"/>
    </row>
    <row r="2948" spans="1:1">
      <c r="A2948" s="99"/>
    </row>
    <row r="2949" spans="1:1">
      <c r="A2949" s="99"/>
    </row>
    <row r="2950" spans="1:1">
      <c r="A2950" s="99"/>
    </row>
    <row r="2951" spans="1:1">
      <c r="A2951" s="99"/>
    </row>
    <row r="2952" spans="1:1">
      <c r="A2952" s="99"/>
    </row>
    <row r="2953" spans="1:1">
      <c r="A2953" s="99"/>
    </row>
    <row r="2954" spans="1:1">
      <c r="A2954" s="99"/>
    </row>
    <row r="2955" spans="1:1">
      <c r="A2955" s="99"/>
    </row>
    <row r="2956" spans="1:1">
      <c r="A2956" s="99"/>
    </row>
    <row r="2957" spans="1:1">
      <c r="A2957" s="99"/>
    </row>
    <row r="2958" spans="1:1">
      <c r="A2958" s="99"/>
    </row>
    <row r="2959" spans="1:1">
      <c r="A2959" s="99"/>
    </row>
    <row r="2960" spans="1:1">
      <c r="A2960" s="99"/>
    </row>
    <row r="2961" spans="1:1">
      <c r="A2961" s="99"/>
    </row>
    <row r="2962" spans="1:1">
      <c r="A2962" s="99"/>
    </row>
    <row r="2963" spans="1:1">
      <c r="A2963" s="99"/>
    </row>
    <row r="2964" spans="1:1">
      <c r="A2964" s="99"/>
    </row>
    <row r="2965" spans="1:1">
      <c r="A2965" s="99"/>
    </row>
    <row r="2966" spans="1:1">
      <c r="A2966" s="99"/>
    </row>
    <row r="2967" spans="1:1">
      <c r="A2967" s="99"/>
    </row>
    <row r="2968" spans="1:1">
      <c r="A2968" s="99"/>
    </row>
    <row r="2969" spans="1:1">
      <c r="A2969" s="99"/>
    </row>
    <row r="2970" spans="1:1">
      <c r="A2970" s="99"/>
    </row>
    <row r="2971" spans="1:1">
      <c r="A2971" s="99"/>
    </row>
    <row r="2972" spans="1:1">
      <c r="A2972" s="99"/>
    </row>
    <row r="2973" spans="1:1">
      <c r="A2973" s="99"/>
    </row>
    <row r="2974" spans="1:1">
      <c r="A2974" s="99"/>
    </row>
    <row r="2975" spans="1:1">
      <c r="A2975" s="99"/>
    </row>
    <row r="2976" spans="1:1">
      <c r="A2976" s="99"/>
    </row>
    <row r="2977" spans="1:1">
      <c r="A2977" s="99"/>
    </row>
    <row r="2978" spans="1:1">
      <c r="A2978" s="99"/>
    </row>
    <row r="2979" spans="1:1">
      <c r="A2979" s="99"/>
    </row>
    <row r="2980" spans="1:1">
      <c r="A2980" s="99"/>
    </row>
    <row r="2981" spans="1:1">
      <c r="A2981" s="99"/>
    </row>
    <row r="2982" spans="1:1">
      <c r="A2982" s="99"/>
    </row>
    <row r="2983" spans="1:1">
      <c r="A2983" s="99"/>
    </row>
    <row r="2984" spans="1:1">
      <c r="A2984" s="99"/>
    </row>
    <row r="2985" spans="1:1">
      <c r="A2985" s="99"/>
    </row>
    <row r="2986" spans="1:1">
      <c r="A2986" s="99"/>
    </row>
    <row r="2987" spans="1:1">
      <c r="A2987" s="99"/>
    </row>
    <row r="2988" spans="1:1">
      <c r="A2988" s="99"/>
    </row>
    <row r="2989" spans="1:1">
      <c r="A2989" s="99"/>
    </row>
    <row r="2990" spans="1:1">
      <c r="A2990" s="99"/>
    </row>
    <row r="2991" spans="1:1">
      <c r="A2991" s="99"/>
    </row>
    <row r="2992" spans="1:1">
      <c r="A2992" s="99"/>
    </row>
    <row r="2993" spans="1:1">
      <c r="A2993" s="99"/>
    </row>
    <row r="2994" spans="1:1">
      <c r="A2994" s="99"/>
    </row>
    <row r="2995" spans="1:1">
      <c r="A2995" s="99"/>
    </row>
    <row r="2996" spans="1:1">
      <c r="A2996" s="99"/>
    </row>
    <row r="2997" spans="1:1">
      <c r="A2997" s="99"/>
    </row>
    <row r="2998" spans="1:1">
      <c r="A2998" s="99"/>
    </row>
    <row r="2999" spans="1:1">
      <c r="A2999" s="99"/>
    </row>
    <row r="3000" spans="1:1">
      <c r="A3000" s="99"/>
    </row>
    <row r="3001" spans="1:1">
      <c r="A3001" s="99"/>
    </row>
    <row r="3002" spans="1:1">
      <c r="A3002" s="99"/>
    </row>
    <row r="3003" spans="1:1">
      <c r="A3003" s="99"/>
    </row>
    <row r="3004" spans="1:1">
      <c r="A3004" s="99"/>
    </row>
    <row r="3005" spans="1:1">
      <c r="A3005" s="99"/>
    </row>
    <row r="3006" spans="1:1">
      <c r="A3006" s="99"/>
    </row>
    <row r="3007" spans="1:1">
      <c r="A3007" s="99"/>
    </row>
    <row r="3008" spans="1:1">
      <c r="A3008" s="99"/>
    </row>
    <row r="3009" spans="1:1">
      <c r="A3009" s="99"/>
    </row>
    <row r="3010" spans="1:1">
      <c r="A3010" s="99"/>
    </row>
    <row r="3011" spans="1:1">
      <c r="A3011" s="99"/>
    </row>
    <row r="3012" spans="1:1">
      <c r="A3012" s="99"/>
    </row>
    <row r="3013" spans="1:1">
      <c r="A3013" s="99"/>
    </row>
    <row r="3014" spans="1:1">
      <c r="A3014" s="99"/>
    </row>
    <row r="3015" spans="1:1">
      <c r="A3015" s="99"/>
    </row>
    <row r="3016" spans="1:1">
      <c r="A3016" s="99"/>
    </row>
    <row r="3017" spans="1:1">
      <c r="A3017" s="99"/>
    </row>
    <row r="3018" spans="1:1">
      <c r="A3018" s="99"/>
    </row>
    <row r="3019" spans="1:1">
      <c r="A3019" s="99"/>
    </row>
    <row r="3020" spans="1:1">
      <c r="A3020" s="99"/>
    </row>
    <row r="3021" spans="1:1">
      <c r="A3021" s="99"/>
    </row>
    <row r="3022" spans="1:1">
      <c r="A3022" s="99"/>
    </row>
    <row r="3023" spans="1:1">
      <c r="A3023" s="99"/>
    </row>
    <row r="3024" spans="1:1">
      <c r="A3024" s="99"/>
    </row>
    <row r="3025" spans="1:1">
      <c r="A3025" s="99"/>
    </row>
    <row r="3026" spans="1:1">
      <c r="A3026" s="99"/>
    </row>
    <row r="3027" spans="1:1">
      <c r="A3027" s="99"/>
    </row>
    <row r="3028" spans="1:1">
      <c r="A3028" s="99"/>
    </row>
    <row r="3029" spans="1:1">
      <c r="A3029" s="99"/>
    </row>
    <row r="3030" spans="1:1">
      <c r="A3030" s="99"/>
    </row>
    <row r="3031" spans="1:1">
      <c r="A3031" s="99"/>
    </row>
    <row r="3032" spans="1:1">
      <c r="A3032" s="99"/>
    </row>
    <row r="3033" spans="1:1">
      <c r="A3033" s="99"/>
    </row>
    <row r="3034" spans="1:1">
      <c r="A3034" s="99"/>
    </row>
    <row r="3035" spans="1:1">
      <c r="A3035" s="99"/>
    </row>
    <row r="3036" spans="1:1">
      <c r="A3036" s="99"/>
    </row>
    <row r="3037" spans="1:1">
      <c r="A3037" s="99"/>
    </row>
    <row r="3038" spans="1:1">
      <c r="A3038" s="99"/>
    </row>
    <row r="3039" spans="1:1">
      <c r="A3039" s="99"/>
    </row>
    <row r="3040" spans="1:1">
      <c r="A3040" s="99"/>
    </row>
    <row r="3041" spans="1:1">
      <c r="A3041" s="99"/>
    </row>
    <row r="3042" spans="1:1">
      <c r="A3042" s="99"/>
    </row>
    <row r="3043" spans="1:1">
      <c r="A3043" s="99"/>
    </row>
    <row r="3044" spans="1:1">
      <c r="A3044" s="99"/>
    </row>
    <row r="3045" spans="1:1">
      <c r="A3045" s="99"/>
    </row>
    <row r="3046" spans="1:1">
      <c r="A3046" s="99"/>
    </row>
    <row r="3047" spans="1:1">
      <c r="A3047" s="99"/>
    </row>
    <row r="3048" spans="1:1">
      <c r="A3048" s="99"/>
    </row>
    <row r="3049" spans="1:1">
      <c r="A3049" s="99"/>
    </row>
    <row r="3050" spans="1:1">
      <c r="A3050" s="99"/>
    </row>
    <row r="3051" spans="1:1">
      <c r="A3051" s="99"/>
    </row>
    <row r="3052" spans="1:1">
      <c r="A3052" s="99"/>
    </row>
    <row r="3053" spans="1:1">
      <c r="A3053" s="99"/>
    </row>
    <row r="3054" spans="1:1">
      <c r="A3054" s="99"/>
    </row>
    <row r="3055" spans="1:1">
      <c r="A3055" s="99"/>
    </row>
    <row r="3056" spans="1:1">
      <c r="A3056" s="99"/>
    </row>
    <row r="3057" spans="1:1">
      <c r="A3057" s="99"/>
    </row>
    <row r="3058" spans="1:1">
      <c r="A3058" s="99"/>
    </row>
    <row r="3059" spans="1:1">
      <c r="A3059" s="99"/>
    </row>
    <row r="3060" spans="1:1">
      <c r="A3060" s="99"/>
    </row>
    <row r="3061" spans="1:1">
      <c r="A3061" s="99"/>
    </row>
    <row r="3062" spans="1:1">
      <c r="A3062" s="99"/>
    </row>
    <row r="3063" spans="1:1">
      <c r="A3063" s="99"/>
    </row>
    <row r="3064" spans="1:1">
      <c r="A3064" s="99"/>
    </row>
    <row r="3065" spans="1:1">
      <c r="A3065" s="99"/>
    </row>
    <row r="3066" spans="1:1">
      <c r="A3066" s="99"/>
    </row>
    <row r="3067" spans="1:1">
      <c r="A3067" s="99"/>
    </row>
    <row r="3068" spans="1:1">
      <c r="A3068" s="99"/>
    </row>
    <row r="3069" spans="1:1">
      <c r="A3069" s="99"/>
    </row>
    <row r="3070" spans="1:1">
      <c r="A3070" s="99"/>
    </row>
    <row r="3071" spans="1:1">
      <c r="A3071" s="99"/>
    </row>
    <row r="3072" spans="1:1">
      <c r="A3072" s="99"/>
    </row>
    <row r="3073" spans="1:1">
      <c r="A3073" s="99"/>
    </row>
    <row r="3074" spans="1:1">
      <c r="A3074" s="99"/>
    </row>
    <row r="3075" spans="1:1">
      <c r="A3075" s="99"/>
    </row>
    <row r="3076" spans="1:1">
      <c r="A3076" s="99"/>
    </row>
    <row r="3077" spans="1:1">
      <c r="A3077" s="99"/>
    </row>
    <row r="3078" spans="1:1">
      <c r="A3078" s="99"/>
    </row>
    <row r="3079" spans="1:1">
      <c r="A3079" s="99"/>
    </row>
    <row r="3080" spans="1:1">
      <c r="A3080" s="99"/>
    </row>
    <row r="3081" spans="1:1">
      <c r="A3081" s="99"/>
    </row>
    <row r="3082" spans="1:1">
      <c r="A3082" s="99"/>
    </row>
    <row r="3083" spans="1:1">
      <c r="A3083" s="99"/>
    </row>
    <row r="3084" spans="1:1">
      <c r="A3084" s="99"/>
    </row>
    <row r="3085" spans="1:1">
      <c r="A3085" s="99"/>
    </row>
    <row r="3086" spans="1:1">
      <c r="A3086" s="99"/>
    </row>
    <row r="3087" spans="1:1">
      <c r="A3087" s="99"/>
    </row>
    <row r="3088" spans="1:1">
      <c r="A3088" s="99"/>
    </row>
    <row r="3089" spans="1:1">
      <c r="A3089" s="99"/>
    </row>
    <row r="3090" spans="1:1">
      <c r="A3090" s="99"/>
    </row>
    <row r="3091" spans="1:1">
      <c r="A3091" s="99"/>
    </row>
    <row r="3092" spans="1:1">
      <c r="A3092" s="99"/>
    </row>
    <row r="3093" spans="1:1">
      <c r="A3093" s="99"/>
    </row>
    <row r="3094" spans="1:1">
      <c r="A3094" s="99"/>
    </row>
    <row r="3095" spans="1:1">
      <c r="A3095" s="99"/>
    </row>
    <row r="3096" spans="1:1">
      <c r="A3096" s="99"/>
    </row>
    <row r="3097" spans="1:1">
      <c r="A3097" s="99"/>
    </row>
    <row r="3098" spans="1:1">
      <c r="A3098" s="99"/>
    </row>
    <row r="3099" spans="1:1">
      <c r="A3099" s="99"/>
    </row>
    <row r="3100" spans="1:1">
      <c r="A3100" s="99"/>
    </row>
    <row r="3101" spans="1:1">
      <c r="A3101" s="99"/>
    </row>
    <row r="3102" spans="1:1">
      <c r="A3102" s="99"/>
    </row>
    <row r="3103" spans="1:1">
      <c r="A3103" s="99"/>
    </row>
    <row r="3104" spans="1:1">
      <c r="A3104" s="99"/>
    </row>
    <row r="3105" spans="1:1">
      <c r="A3105" s="99"/>
    </row>
    <row r="3106" spans="1:1">
      <c r="A3106" s="99"/>
    </row>
    <row r="3107" spans="1:1">
      <c r="A3107" s="99"/>
    </row>
    <row r="3108" spans="1:1">
      <c r="A3108" s="99"/>
    </row>
    <row r="3109" spans="1:1">
      <c r="A3109" s="99"/>
    </row>
    <row r="3110" spans="1:1">
      <c r="A3110" s="99"/>
    </row>
    <row r="3111" spans="1:1">
      <c r="A3111" s="99"/>
    </row>
    <row r="3112" spans="1:1">
      <c r="A3112" s="99"/>
    </row>
    <row r="3113" spans="1:1">
      <c r="A3113" s="99"/>
    </row>
    <row r="3114" spans="1:1">
      <c r="A3114" s="99"/>
    </row>
    <row r="3115" spans="1:1">
      <c r="A3115" s="99"/>
    </row>
    <row r="3116" spans="1:1">
      <c r="A3116" s="99"/>
    </row>
    <row r="3117" spans="1:1">
      <c r="A3117" s="99"/>
    </row>
    <row r="3118" spans="1:1">
      <c r="A3118" s="99"/>
    </row>
    <row r="3119" spans="1:1">
      <c r="A3119" s="99"/>
    </row>
    <row r="3120" spans="1:1">
      <c r="A3120" s="99"/>
    </row>
    <row r="3121" spans="1:1">
      <c r="A3121" s="99"/>
    </row>
    <row r="3122" spans="1:1">
      <c r="A3122" s="99"/>
    </row>
    <row r="3123" spans="1:1">
      <c r="A3123" s="99"/>
    </row>
    <row r="3124" spans="1:1">
      <c r="A3124" s="99"/>
    </row>
    <row r="3125" spans="1:1">
      <c r="A3125" s="99"/>
    </row>
    <row r="3126" spans="1:1">
      <c r="A3126" s="99"/>
    </row>
    <row r="3127" spans="1:1">
      <c r="A3127" s="99"/>
    </row>
    <row r="3128" spans="1:1">
      <c r="A3128" s="99"/>
    </row>
    <row r="3129" spans="1:1">
      <c r="A3129" s="99"/>
    </row>
    <row r="3130" spans="1:1">
      <c r="A3130" s="99"/>
    </row>
    <row r="3131" spans="1:1">
      <c r="A3131" s="99"/>
    </row>
    <row r="3132" spans="1:1">
      <c r="A3132" s="99"/>
    </row>
    <row r="3133" spans="1:1">
      <c r="A3133" s="99"/>
    </row>
    <row r="3134" spans="1:1">
      <c r="A3134" s="99"/>
    </row>
    <row r="3135" spans="1:1">
      <c r="A3135" s="99"/>
    </row>
    <row r="3136" spans="1:1">
      <c r="A3136" s="99"/>
    </row>
    <row r="3137" spans="1:1">
      <c r="A3137" s="99"/>
    </row>
    <row r="3138" spans="1:1">
      <c r="A3138" s="99"/>
    </row>
    <row r="3139" spans="1:1">
      <c r="A3139" s="99"/>
    </row>
    <row r="3140" spans="1:1">
      <c r="A3140" s="99"/>
    </row>
    <row r="3141" spans="1:1">
      <c r="A3141" s="99"/>
    </row>
    <row r="3142" spans="1:1">
      <c r="A3142" s="99"/>
    </row>
    <row r="3143" spans="1:1">
      <c r="A3143" s="99"/>
    </row>
    <row r="3144" spans="1:1">
      <c r="A3144" s="99"/>
    </row>
    <row r="3145" spans="1:1">
      <c r="A3145" s="99"/>
    </row>
    <row r="3146" spans="1:1">
      <c r="A3146" s="99"/>
    </row>
    <row r="3147" spans="1:1">
      <c r="A3147" s="99"/>
    </row>
    <row r="3148" spans="1:1">
      <c r="A3148" s="99"/>
    </row>
    <row r="3149" spans="1:1">
      <c r="A3149" s="99"/>
    </row>
    <row r="3150" spans="1:1">
      <c r="A3150" s="99"/>
    </row>
    <row r="3151" spans="1:1">
      <c r="A3151" s="99"/>
    </row>
    <row r="3152" spans="1:1">
      <c r="A3152" s="99"/>
    </row>
    <row r="3153" spans="1:1">
      <c r="A3153" s="99"/>
    </row>
    <row r="3154" spans="1:1">
      <c r="A3154" s="99"/>
    </row>
    <row r="3155" spans="1:1">
      <c r="A3155" s="99"/>
    </row>
    <row r="3156" spans="1:1">
      <c r="A3156" s="99"/>
    </row>
    <row r="3157" spans="1:1">
      <c r="A3157" s="99"/>
    </row>
    <row r="3158" spans="1:1">
      <c r="A3158" s="99"/>
    </row>
    <row r="3159" spans="1:1">
      <c r="A3159" s="99"/>
    </row>
    <row r="3160" spans="1:1">
      <c r="A3160" s="99"/>
    </row>
    <row r="3161" spans="1:1">
      <c r="A3161" s="99"/>
    </row>
    <row r="3162" spans="1:1">
      <c r="A3162" s="99"/>
    </row>
    <row r="3163" spans="1:1">
      <c r="A3163" s="99"/>
    </row>
    <row r="3164" spans="1:1">
      <c r="A3164" s="99"/>
    </row>
    <row r="3165" spans="1:1">
      <c r="A3165" s="99"/>
    </row>
    <row r="3166" spans="1:1">
      <c r="A3166" s="99"/>
    </row>
    <row r="3167" spans="1:1">
      <c r="A3167" s="99"/>
    </row>
    <row r="3168" spans="1:1">
      <c r="A3168" s="99"/>
    </row>
    <row r="3169" spans="1:1">
      <c r="A3169" s="99"/>
    </row>
    <row r="3170" spans="1:1">
      <c r="A3170" s="99"/>
    </row>
    <row r="3171" spans="1:1">
      <c r="A3171" s="99"/>
    </row>
    <row r="3172" spans="1:1">
      <c r="A3172" s="99"/>
    </row>
    <row r="3173" spans="1:1">
      <c r="A3173" s="99"/>
    </row>
    <row r="3174" spans="1:1">
      <c r="A3174" s="99"/>
    </row>
    <row r="3175" spans="1:1">
      <c r="A3175" s="99"/>
    </row>
    <row r="3176" spans="1:1">
      <c r="A3176" s="99"/>
    </row>
    <row r="3177" spans="1:1">
      <c r="A3177" s="99"/>
    </row>
    <row r="3178" spans="1:1">
      <c r="A3178" s="99"/>
    </row>
    <row r="3179" spans="1:1">
      <c r="A3179" s="99"/>
    </row>
    <row r="3180" spans="1:1">
      <c r="A3180" s="99"/>
    </row>
    <row r="3181" spans="1:1">
      <c r="A3181" s="99"/>
    </row>
    <row r="3182" spans="1:1">
      <c r="A3182" s="99"/>
    </row>
    <row r="3183" spans="1:1">
      <c r="A3183" s="99"/>
    </row>
    <row r="3184" spans="1:1">
      <c r="A3184" s="99"/>
    </row>
    <row r="3185" spans="1:1">
      <c r="A3185" s="99"/>
    </row>
    <row r="3186" spans="1:1">
      <c r="A3186" s="99"/>
    </row>
    <row r="3187" spans="1:1">
      <c r="A3187" s="99"/>
    </row>
    <row r="3188" spans="1:1">
      <c r="A3188" s="99"/>
    </row>
    <row r="3189" spans="1:1">
      <c r="A3189" s="99"/>
    </row>
    <row r="3190" spans="1:1">
      <c r="A3190" s="99"/>
    </row>
    <row r="3191" spans="1:1">
      <c r="A3191" s="99"/>
    </row>
    <row r="3192" spans="1:1">
      <c r="A3192" s="99"/>
    </row>
    <row r="3193" spans="1:1">
      <c r="A3193" s="99"/>
    </row>
    <row r="3194" spans="1:1">
      <c r="A3194" s="99"/>
    </row>
    <row r="3195" spans="1:1">
      <c r="A3195" s="99"/>
    </row>
    <row r="3196" spans="1:1">
      <c r="A3196" s="99"/>
    </row>
    <row r="3197" spans="1:1">
      <c r="A3197" s="99"/>
    </row>
    <row r="3198" spans="1:1">
      <c r="A3198" s="99"/>
    </row>
    <row r="3199" spans="1:1">
      <c r="A3199" s="99"/>
    </row>
    <row r="3200" spans="1:1">
      <c r="A3200" s="99"/>
    </row>
    <row r="3201" spans="1:1">
      <c r="A3201" s="99"/>
    </row>
    <row r="3202" spans="1:1">
      <c r="A3202" s="99"/>
    </row>
    <row r="3203" spans="1:1">
      <c r="A3203" s="99"/>
    </row>
    <row r="3204" spans="1:1">
      <c r="A3204" s="99"/>
    </row>
    <row r="3205" spans="1:1">
      <c r="A3205" s="99"/>
    </row>
    <row r="3206" spans="1:1">
      <c r="A3206" s="99"/>
    </row>
    <row r="3207" spans="1:1">
      <c r="A3207" s="99"/>
    </row>
    <row r="3208" spans="1:1">
      <c r="A3208" s="99"/>
    </row>
    <row r="3209" spans="1:1">
      <c r="A3209" s="99"/>
    </row>
    <row r="3210" spans="1:1">
      <c r="A3210" s="99"/>
    </row>
    <row r="3211" spans="1:1">
      <c r="A3211" s="99"/>
    </row>
    <row r="3212" spans="1:1">
      <c r="A3212" s="99"/>
    </row>
    <row r="3213" spans="1:1">
      <c r="A3213" s="99"/>
    </row>
    <row r="3214" spans="1:1">
      <c r="A3214" s="99"/>
    </row>
    <row r="3215" spans="1:1">
      <c r="A3215" s="99"/>
    </row>
    <row r="3216" spans="1:1">
      <c r="A3216" s="99"/>
    </row>
    <row r="3217" spans="1:1">
      <c r="A3217" s="99"/>
    </row>
    <row r="3218" spans="1:1">
      <c r="A3218" s="99"/>
    </row>
    <row r="3219" spans="1:1">
      <c r="A3219" s="99"/>
    </row>
    <row r="3220" spans="1:1">
      <c r="A3220" s="99"/>
    </row>
    <row r="3221" spans="1:1">
      <c r="A3221" s="99"/>
    </row>
    <row r="3222" spans="1:1">
      <c r="A3222" s="99"/>
    </row>
    <row r="3223" spans="1:1">
      <c r="A3223" s="99"/>
    </row>
    <row r="3224" spans="1:1">
      <c r="A3224" s="99"/>
    </row>
    <row r="3225" spans="1:1">
      <c r="A3225" s="99"/>
    </row>
    <row r="3226" spans="1:1">
      <c r="A3226" s="99"/>
    </row>
    <row r="3227" spans="1:1">
      <c r="A3227" s="99"/>
    </row>
    <row r="3228" spans="1:1">
      <c r="A3228" s="99"/>
    </row>
    <row r="3229" spans="1:1">
      <c r="A3229" s="99"/>
    </row>
    <row r="3230" spans="1:1">
      <c r="A3230" s="99"/>
    </row>
    <row r="3231" spans="1:1">
      <c r="A3231" s="99"/>
    </row>
    <row r="3232" spans="1:1">
      <c r="A3232" s="99"/>
    </row>
    <row r="3233" spans="1:1">
      <c r="A3233" s="99"/>
    </row>
    <row r="3234" spans="1:1">
      <c r="A3234" s="99"/>
    </row>
    <row r="3235" spans="1:1">
      <c r="A3235" s="99"/>
    </row>
    <row r="3236" spans="1:1">
      <c r="A3236" s="99"/>
    </row>
    <row r="3237" spans="1:1">
      <c r="A3237" s="99"/>
    </row>
    <row r="3238" spans="1:1">
      <c r="A3238" s="99"/>
    </row>
    <row r="3239" spans="1:1">
      <c r="A3239" s="99"/>
    </row>
    <row r="3240" spans="1:1">
      <c r="A3240" s="99"/>
    </row>
    <row r="3241" spans="1:1">
      <c r="A3241" s="99"/>
    </row>
    <row r="3242" spans="1:1">
      <c r="A3242" s="99"/>
    </row>
    <row r="3243" spans="1:1">
      <c r="A3243" s="99"/>
    </row>
    <row r="3244" spans="1:1">
      <c r="A3244" s="99"/>
    </row>
    <row r="3245" spans="1:1">
      <c r="A3245" s="99"/>
    </row>
    <row r="3246" spans="1:1">
      <c r="A3246" s="99"/>
    </row>
    <row r="3247" spans="1:1">
      <c r="A3247" s="99"/>
    </row>
    <row r="3248" spans="1:1">
      <c r="A3248" s="99"/>
    </row>
    <row r="3249" spans="1:1">
      <c r="A3249" s="99"/>
    </row>
    <row r="3250" spans="1:1">
      <c r="A3250" s="99"/>
    </row>
    <row r="3251" spans="1:1">
      <c r="A3251" s="99"/>
    </row>
    <row r="3252" spans="1:1">
      <c r="A3252" s="99"/>
    </row>
    <row r="3253" spans="1:1">
      <c r="A3253" s="99"/>
    </row>
    <row r="3254" spans="1:1">
      <c r="A3254" s="99"/>
    </row>
    <row r="3255" spans="1:1">
      <c r="A3255" s="99"/>
    </row>
    <row r="3256" spans="1:1">
      <c r="A3256" s="99"/>
    </row>
    <row r="3257" spans="1:1">
      <c r="A3257" s="99"/>
    </row>
    <row r="3258" spans="1:1">
      <c r="A3258" s="99"/>
    </row>
    <row r="3259" spans="1:1">
      <c r="A3259" s="99"/>
    </row>
    <row r="3260" spans="1:1">
      <c r="A3260" s="99"/>
    </row>
    <row r="3261" spans="1:1">
      <c r="A3261" s="99"/>
    </row>
    <row r="3262" spans="1:1">
      <c r="A3262" s="99"/>
    </row>
    <row r="3263" spans="1:1">
      <c r="A3263" s="99"/>
    </row>
    <row r="3264" spans="1:1">
      <c r="A3264" s="99"/>
    </row>
    <row r="3265" spans="1:1">
      <c r="A3265" s="99"/>
    </row>
    <row r="3266" spans="1:1">
      <c r="A3266" s="99"/>
    </row>
    <row r="3267" spans="1:1">
      <c r="A3267" s="99"/>
    </row>
    <row r="3268" spans="1:1">
      <c r="A3268" s="99"/>
    </row>
    <row r="3269" spans="1:1">
      <c r="A3269" s="99"/>
    </row>
    <row r="3270" spans="1:1">
      <c r="A3270" s="99"/>
    </row>
    <row r="3271" spans="1:1">
      <c r="A3271" s="99"/>
    </row>
    <row r="3272" spans="1:1">
      <c r="A3272" s="99"/>
    </row>
    <row r="3273" spans="1:1">
      <c r="A3273" s="99"/>
    </row>
    <row r="3274" spans="1:1">
      <c r="A3274" s="99"/>
    </row>
    <row r="3275" spans="1:1">
      <c r="A3275" s="99"/>
    </row>
    <row r="3276" spans="1:1">
      <c r="A3276" s="99"/>
    </row>
    <row r="3277" spans="1:1">
      <c r="A3277" s="99"/>
    </row>
    <row r="3278" spans="1:1">
      <c r="A3278" s="99"/>
    </row>
    <row r="3279" spans="1:1">
      <c r="A3279" s="99"/>
    </row>
    <row r="3280" spans="1:1">
      <c r="A3280" s="99"/>
    </row>
    <row r="3281" spans="1:1">
      <c r="A3281" s="99"/>
    </row>
    <row r="3282" spans="1:1">
      <c r="A3282" s="99"/>
    </row>
    <row r="3283" spans="1:1">
      <c r="A3283" s="99"/>
    </row>
    <row r="3284" spans="1:1">
      <c r="A3284" s="99"/>
    </row>
    <row r="3285" spans="1:1">
      <c r="A3285" s="99"/>
    </row>
    <row r="3286" spans="1:1">
      <c r="A3286" s="99"/>
    </row>
    <row r="3287" spans="1:1">
      <c r="A3287" s="99"/>
    </row>
    <row r="3288" spans="1:1">
      <c r="A3288" s="99"/>
    </row>
    <row r="3289" spans="1:1">
      <c r="A3289" s="99"/>
    </row>
    <row r="3290" spans="1:1">
      <c r="A3290" s="99"/>
    </row>
    <row r="3291" spans="1:1">
      <c r="A3291" s="99"/>
    </row>
    <row r="3292" spans="1:1">
      <c r="A3292" s="99"/>
    </row>
    <row r="3293" spans="1:1">
      <c r="A3293" s="99"/>
    </row>
    <row r="3294" spans="1:1">
      <c r="A3294" s="99"/>
    </row>
    <row r="3295" spans="1:1">
      <c r="A3295" s="99"/>
    </row>
    <row r="3296" spans="1:1">
      <c r="A3296" s="99"/>
    </row>
    <row r="3297" spans="1:1">
      <c r="A3297" s="99"/>
    </row>
    <row r="3298" spans="1:1">
      <c r="A3298" s="99"/>
    </row>
    <row r="3299" spans="1:1">
      <c r="A3299" s="99"/>
    </row>
    <row r="3300" spans="1:1">
      <c r="A3300" s="99"/>
    </row>
    <row r="3301" spans="1:1">
      <c r="A3301" s="99"/>
    </row>
    <row r="3302" spans="1:1">
      <c r="A3302" s="99"/>
    </row>
    <row r="3303" spans="1:1">
      <c r="A3303" s="99"/>
    </row>
    <row r="3304" spans="1:1">
      <c r="A3304" s="99"/>
    </row>
    <row r="3305" spans="1:1">
      <c r="A3305" s="99"/>
    </row>
    <row r="3306" spans="1:1">
      <c r="A3306" s="99"/>
    </row>
    <row r="3307" spans="1:1">
      <c r="A3307" s="99"/>
    </row>
    <row r="3308" spans="1:1">
      <c r="A3308" s="99"/>
    </row>
    <row r="3309" spans="1:1">
      <c r="A3309" s="99"/>
    </row>
    <row r="3310" spans="1:1">
      <c r="A3310" s="99"/>
    </row>
    <row r="3311" spans="1:1">
      <c r="A3311" s="99"/>
    </row>
    <row r="3312" spans="1:1">
      <c r="A3312" s="99"/>
    </row>
    <row r="3313" spans="1:1">
      <c r="A3313" s="99"/>
    </row>
    <row r="3314" spans="1:1">
      <c r="A3314" s="99"/>
    </row>
    <row r="3315" spans="1:1">
      <c r="A3315" s="99"/>
    </row>
    <row r="3316" spans="1:1">
      <c r="A3316" s="99"/>
    </row>
    <row r="3317" spans="1:1">
      <c r="A3317" s="99"/>
    </row>
    <row r="3318" spans="1:1">
      <c r="A3318" s="99"/>
    </row>
    <row r="3319" spans="1:1">
      <c r="A3319" s="99"/>
    </row>
    <row r="3320" spans="1:1">
      <c r="A3320" s="99"/>
    </row>
    <row r="3321" spans="1:1">
      <c r="A3321" s="99"/>
    </row>
    <row r="3322" spans="1:1">
      <c r="A3322" s="99"/>
    </row>
    <row r="3323" spans="1:1">
      <c r="A3323" s="99"/>
    </row>
    <row r="3324" spans="1:1">
      <c r="A3324" s="99"/>
    </row>
    <row r="3325" spans="1:1">
      <c r="A3325" s="99"/>
    </row>
    <row r="3326" spans="1:1">
      <c r="A3326" s="99"/>
    </row>
    <row r="3327" spans="1:1">
      <c r="A3327" s="99"/>
    </row>
    <row r="3328" spans="1:1">
      <c r="A3328" s="99"/>
    </row>
    <row r="3329" spans="1:1">
      <c r="A3329" s="99"/>
    </row>
    <row r="3330" spans="1:1">
      <c r="A3330" s="99"/>
    </row>
    <row r="3331" spans="1:1">
      <c r="A3331" s="99"/>
    </row>
    <row r="3332" spans="1:1">
      <c r="A3332" s="99"/>
    </row>
    <row r="3333" spans="1:1">
      <c r="A3333" s="99"/>
    </row>
    <row r="3334" spans="1:1">
      <c r="A3334" s="99"/>
    </row>
    <row r="3335" spans="1:1">
      <c r="A3335" s="99"/>
    </row>
    <row r="3336" spans="1:1">
      <c r="A3336" s="99"/>
    </row>
    <row r="3337" spans="1:1">
      <c r="A3337" s="99"/>
    </row>
    <row r="3338" spans="1:1">
      <c r="A3338" s="99"/>
    </row>
    <row r="3339" spans="1:1">
      <c r="A3339" s="99"/>
    </row>
    <row r="3340" spans="1:1">
      <c r="A3340" s="99"/>
    </row>
    <row r="3341" spans="1:1">
      <c r="A3341" s="99"/>
    </row>
    <row r="3342" spans="1:1">
      <c r="A3342" s="99"/>
    </row>
    <row r="3343" spans="1:1">
      <c r="A3343" s="99"/>
    </row>
    <row r="3344" spans="1:1">
      <c r="A3344" s="99"/>
    </row>
    <row r="3345" spans="1:1">
      <c r="A3345" s="99"/>
    </row>
    <row r="3346" spans="1:1">
      <c r="A3346" s="99"/>
    </row>
    <row r="3347" spans="1:1">
      <c r="A3347" s="99"/>
    </row>
    <row r="3348" spans="1:1">
      <c r="A3348" s="99"/>
    </row>
    <row r="3349" spans="1:1">
      <c r="A3349" s="99"/>
    </row>
    <row r="3350" spans="1:1">
      <c r="A3350" s="99"/>
    </row>
    <row r="3351" spans="1:1">
      <c r="A3351" s="99"/>
    </row>
    <row r="3352" spans="1:1">
      <c r="A3352" s="99"/>
    </row>
    <row r="3353" spans="1:1">
      <c r="A3353" s="99"/>
    </row>
    <row r="3354" spans="1:1">
      <c r="A3354" s="99"/>
    </row>
    <row r="3355" spans="1:1">
      <c r="A3355" s="99"/>
    </row>
    <row r="3356" spans="1:1">
      <c r="A3356" s="99"/>
    </row>
    <row r="3357" spans="1:1">
      <c r="A3357" s="99"/>
    </row>
    <row r="3358" spans="1:1">
      <c r="A3358" s="99"/>
    </row>
    <row r="3359" spans="1:1">
      <c r="A3359" s="99"/>
    </row>
    <row r="3360" spans="1:1">
      <c r="A3360" s="99"/>
    </row>
    <row r="3361" spans="1:1">
      <c r="A3361" s="99"/>
    </row>
    <row r="3362" spans="1:1">
      <c r="A3362" s="99"/>
    </row>
    <row r="3363" spans="1:1">
      <c r="A3363" s="99"/>
    </row>
    <row r="3364" spans="1:1">
      <c r="A3364" s="99"/>
    </row>
    <row r="3365" spans="1:1">
      <c r="A3365" s="99"/>
    </row>
    <row r="3366" spans="1:1">
      <c r="A3366" s="99"/>
    </row>
    <row r="3367" spans="1:1">
      <c r="A3367" s="99"/>
    </row>
    <row r="3368" spans="1:1">
      <c r="A3368" s="99"/>
    </row>
    <row r="3369" spans="1:1">
      <c r="A3369" s="99"/>
    </row>
    <row r="3370" spans="1:1">
      <c r="A3370" s="99"/>
    </row>
    <row r="3371" spans="1:1">
      <c r="A3371" s="99"/>
    </row>
    <row r="3372" spans="1:1">
      <c r="A3372" s="99"/>
    </row>
    <row r="3373" spans="1:1">
      <c r="A3373" s="99"/>
    </row>
    <row r="3374" spans="1:1">
      <c r="A3374" s="99"/>
    </row>
    <row r="3375" spans="1:1">
      <c r="A3375" s="99"/>
    </row>
    <row r="3376" spans="1:1">
      <c r="A3376" s="99"/>
    </row>
    <row r="3377" spans="1:1">
      <c r="A3377" s="99"/>
    </row>
    <row r="3378" spans="1:1">
      <c r="A3378" s="99"/>
    </row>
    <row r="3379" spans="1:1">
      <c r="A3379" s="99"/>
    </row>
    <row r="3380" spans="1:1">
      <c r="A3380" s="99"/>
    </row>
    <row r="3381" spans="1:1">
      <c r="A3381" s="99"/>
    </row>
    <row r="3382" spans="1:1">
      <c r="A3382" s="99"/>
    </row>
    <row r="3383" spans="1:1">
      <c r="A3383" s="99"/>
    </row>
    <row r="3384" spans="1:1">
      <c r="A3384" s="99"/>
    </row>
    <row r="3385" spans="1:1">
      <c r="A3385" s="99"/>
    </row>
    <row r="3386" spans="1:1">
      <c r="A3386" s="99"/>
    </row>
    <row r="3387" spans="1:1">
      <c r="A3387" s="99"/>
    </row>
    <row r="3388" spans="1:1">
      <c r="A3388" s="99"/>
    </row>
    <row r="3389" spans="1:1">
      <c r="A3389" s="99"/>
    </row>
    <row r="3390" spans="1:1">
      <c r="A3390" s="99"/>
    </row>
    <row r="3391" spans="1:1">
      <c r="A3391" s="99"/>
    </row>
    <row r="3392" spans="1:1">
      <c r="A3392" s="99"/>
    </row>
    <row r="3393" spans="1:1">
      <c r="A3393" s="99"/>
    </row>
    <row r="3394" spans="1:1">
      <c r="A3394" s="99"/>
    </row>
    <row r="3395" spans="1:1">
      <c r="A3395" s="99"/>
    </row>
    <row r="3396" spans="1:1">
      <c r="A3396" s="99"/>
    </row>
    <row r="3397" spans="1:1">
      <c r="A3397" s="99"/>
    </row>
    <row r="3398" spans="1:1">
      <c r="A3398" s="99"/>
    </row>
    <row r="3399" spans="1:1">
      <c r="A3399" s="99"/>
    </row>
    <row r="3400" spans="1:1">
      <c r="A3400" s="99"/>
    </row>
    <row r="3401" spans="1:1">
      <c r="A3401" s="99"/>
    </row>
    <row r="3402" spans="1:1">
      <c r="A3402" s="99"/>
    </row>
    <row r="3403" spans="1:1">
      <c r="A3403" s="99"/>
    </row>
    <row r="3404" spans="1:1">
      <c r="A3404" s="99"/>
    </row>
    <row r="3405" spans="1:1">
      <c r="A3405" s="99"/>
    </row>
    <row r="3406" spans="1:1">
      <c r="A3406" s="99"/>
    </row>
    <row r="3407" spans="1:1">
      <c r="A3407" s="99"/>
    </row>
    <row r="3408" spans="1:1">
      <c r="A3408" s="99"/>
    </row>
    <row r="3409" spans="1:1">
      <c r="A3409" s="99"/>
    </row>
    <row r="3410" spans="1:1">
      <c r="A3410" s="99"/>
    </row>
    <row r="3411" spans="1:1">
      <c r="A3411" s="99"/>
    </row>
    <row r="3412" spans="1:1">
      <c r="A3412" s="99"/>
    </row>
    <row r="3413" spans="1:1">
      <c r="A3413" s="99"/>
    </row>
    <row r="3414" spans="1:1">
      <c r="A3414" s="99"/>
    </row>
    <row r="3415" spans="1:1">
      <c r="A3415" s="99"/>
    </row>
    <row r="3416" spans="1:1">
      <c r="A3416" s="99"/>
    </row>
    <row r="3417" spans="1:1">
      <c r="A3417" s="99"/>
    </row>
    <row r="3418" spans="1:1">
      <c r="A3418" s="99"/>
    </row>
    <row r="3419" spans="1:1">
      <c r="A3419" s="99"/>
    </row>
    <row r="3420" spans="1:1">
      <c r="A3420" s="99"/>
    </row>
    <row r="3421" spans="1:1">
      <c r="A3421" s="99"/>
    </row>
    <row r="3422" spans="1:1">
      <c r="A3422" s="99"/>
    </row>
    <row r="3423" spans="1:1">
      <c r="A3423" s="99"/>
    </row>
    <row r="3424" spans="1:1">
      <c r="A3424" s="99"/>
    </row>
    <row r="3425" spans="1:1">
      <c r="A3425" s="99"/>
    </row>
    <row r="3426" spans="1:1">
      <c r="A3426" s="99"/>
    </row>
    <row r="3427" spans="1:1">
      <c r="A3427" s="99"/>
    </row>
    <row r="3428" spans="1:1">
      <c r="A3428" s="99"/>
    </row>
    <row r="3429" spans="1:1">
      <c r="A3429" s="99"/>
    </row>
    <row r="3430" spans="1:1">
      <c r="A3430" s="99"/>
    </row>
    <row r="3431" spans="1:1">
      <c r="A3431" s="99"/>
    </row>
    <row r="3432" spans="1:1">
      <c r="A3432" s="99"/>
    </row>
    <row r="3433" spans="1:1">
      <c r="A3433" s="99"/>
    </row>
    <row r="3434" spans="1:1">
      <c r="A3434" s="99"/>
    </row>
    <row r="3435" spans="1:1">
      <c r="A3435" s="99"/>
    </row>
    <row r="3436" spans="1:1">
      <c r="A3436" s="99"/>
    </row>
    <row r="3437" spans="1:1">
      <c r="A3437" s="99"/>
    </row>
    <row r="3438" spans="1:1">
      <c r="A3438" s="99"/>
    </row>
    <row r="3439" spans="1:1">
      <c r="A3439" s="99"/>
    </row>
    <row r="3440" spans="1:1">
      <c r="A3440" s="99"/>
    </row>
    <row r="3441" spans="1:1">
      <c r="A3441" s="99"/>
    </row>
    <row r="3442" spans="1:1">
      <c r="A3442" s="99"/>
    </row>
    <row r="3443" spans="1:1">
      <c r="A3443" s="99"/>
    </row>
    <row r="3444" spans="1:1">
      <c r="A3444" s="99"/>
    </row>
    <row r="3445" spans="1:1">
      <c r="A3445" s="99"/>
    </row>
    <row r="3446" spans="1:1">
      <c r="A3446" s="99"/>
    </row>
    <row r="3447" spans="1:1">
      <c r="A3447" s="99"/>
    </row>
    <row r="3448" spans="1:1">
      <c r="A3448" s="99"/>
    </row>
    <row r="3449" spans="1:1">
      <c r="A3449" s="99"/>
    </row>
    <row r="3450" spans="1:1">
      <c r="A3450" s="99"/>
    </row>
    <row r="3451" spans="1:1">
      <c r="A3451" s="99"/>
    </row>
    <row r="3452" spans="1:1">
      <c r="A3452" s="99"/>
    </row>
    <row r="3453" spans="1:1">
      <c r="A3453" s="99"/>
    </row>
    <row r="3454" spans="1:1">
      <c r="A3454" s="99"/>
    </row>
    <row r="3455" spans="1:1">
      <c r="A3455" s="99"/>
    </row>
    <row r="3456" spans="1:1">
      <c r="A3456" s="99"/>
    </row>
    <row r="3457" spans="1:1">
      <c r="A3457" s="99"/>
    </row>
    <row r="3458" spans="1:1">
      <c r="A3458" s="99"/>
    </row>
    <row r="3459" spans="1:1">
      <c r="A3459" s="99"/>
    </row>
    <row r="3460" spans="1:1">
      <c r="A3460" s="99"/>
    </row>
    <row r="3461" spans="1:1">
      <c r="A3461" s="99"/>
    </row>
    <row r="3462" spans="1:1">
      <c r="A3462" s="99"/>
    </row>
    <row r="3463" spans="1:1">
      <c r="A3463" s="99"/>
    </row>
    <row r="3464" spans="1:1">
      <c r="A3464" s="99"/>
    </row>
    <row r="3465" spans="1:1">
      <c r="A3465" s="99"/>
    </row>
    <row r="3466" spans="1:1">
      <c r="A3466" s="99"/>
    </row>
    <row r="3467" spans="1:1">
      <c r="A3467" s="99"/>
    </row>
    <row r="3468" spans="1:1">
      <c r="A3468" s="99"/>
    </row>
    <row r="3469" spans="1:1">
      <c r="A3469" s="99"/>
    </row>
    <row r="3470" spans="1:1">
      <c r="A3470" s="99"/>
    </row>
    <row r="3471" spans="1:1">
      <c r="A3471" s="99"/>
    </row>
    <row r="3472" spans="1:1">
      <c r="A3472" s="99"/>
    </row>
    <row r="3473" spans="1:1">
      <c r="A3473" s="99"/>
    </row>
    <row r="3474" spans="1:1">
      <c r="A3474" s="99"/>
    </row>
    <row r="3475" spans="1:1">
      <c r="A3475" s="99"/>
    </row>
    <row r="3476" spans="1:1">
      <c r="A3476" s="99"/>
    </row>
    <row r="3477" spans="1:1">
      <c r="A3477" s="99"/>
    </row>
    <row r="3478" spans="1:1">
      <c r="A3478" s="99"/>
    </row>
    <row r="3479" spans="1:1">
      <c r="A3479" s="99"/>
    </row>
    <row r="3480" spans="1:1">
      <c r="A3480" s="99"/>
    </row>
    <row r="3481" spans="1:1">
      <c r="A3481" s="99"/>
    </row>
    <row r="3482" spans="1:1">
      <c r="A3482" s="99"/>
    </row>
    <row r="3483" spans="1:1">
      <c r="A3483" s="99"/>
    </row>
    <row r="3484" spans="1:1">
      <c r="A3484" s="99"/>
    </row>
    <row r="3485" spans="1:1">
      <c r="A3485" s="99"/>
    </row>
    <row r="3486" spans="1:1">
      <c r="A3486" s="99"/>
    </row>
    <row r="3487" spans="1:1">
      <c r="A3487" s="99"/>
    </row>
    <row r="3488" spans="1:1">
      <c r="A3488" s="99"/>
    </row>
    <row r="3489" spans="1:1">
      <c r="A3489" s="99"/>
    </row>
    <row r="3490" spans="1:1">
      <c r="A3490" s="99"/>
    </row>
    <row r="3491" spans="1:1">
      <c r="A3491" s="99"/>
    </row>
    <row r="3492" spans="1:1">
      <c r="A3492" s="99"/>
    </row>
    <row r="3493" spans="1:1">
      <c r="A3493" s="99"/>
    </row>
    <row r="3494" spans="1:1">
      <c r="A3494" s="99"/>
    </row>
    <row r="3495" spans="1:1">
      <c r="A3495" s="99"/>
    </row>
    <row r="3496" spans="1:1">
      <c r="A3496" s="99"/>
    </row>
    <row r="3497" spans="1:1">
      <c r="A3497" s="99"/>
    </row>
    <row r="3498" spans="1:1">
      <c r="A3498" s="99"/>
    </row>
    <row r="3499" spans="1:1">
      <c r="A3499" s="99"/>
    </row>
    <row r="3500" spans="1:1">
      <c r="A3500" s="99"/>
    </row>
    <row r="3501" spans="1:1">
      <c r="A3501" s="99"/>
    </row>
    <row r="3502" spans="1:1">
      <c r="A3502" s="99"/>
    </row>
    <row r="3503" spans="1:1">
      <c r="A3503" s="99"/>
    </row>
    <row r="3504" spans="1:1">
      <c r="A3504" s="99"/>
    </row>
    <row r="3505" spans="1:1">
      <c r="A3505" s="99"/>
    </row>
    <row r="3506" spans="1:1">
      <c r="A3506" s="99"/>
    </row>
    <row r="3507" spans="1:1">
      <c r="A3507" s="99"/>
    </row>
    <row r="3508" spans="1:1">
      <c r="A3508" s="99"/>
    </row>
    <row r="3509" spans="1:1">
      <c r="A3509" s="99"/>
    </row>
    <row r="3510" spans="1:1">
      <c r="A3510" s="99"/>
    </row>
    <row r="3511" spans="1:1">
      <c r="A3511" s="99"/>
    </row>
    <row r="3512" spans="1:1">
      <c r="A3512" s="99"/>
    </row>
    <row r="3513" spans="1:1">
      <c r="A3513" s="99"/>
    </row>
    <row r="3514" spans="1:1">
      <c r="A3514" s="99"/>
    </row>
    <row r="3515" spans="1:1">
      <c r="A3515" s="99"/>
    </row>
    <row r="3516" spans="1:1">
      <c r="A3516" s="99"/>
    </row>
    <row r="3517" spans="1:1">
      <c r="A3517" s="99"/>
    </row>
    <row r="3518" spans="1:1">
      <c r="A3518" s="99"/>
    </row>
    <row r="3519" spans="1:1">
      <c r="A3519" s="99"/>
    </row>
    <row r="3520" spans="1:1">
      <c r="A3520" s="99"/>
    </row>
    <row r="3521" spans="1:1">
      <c r="A3521" s="99"/>
    </row>
    <row r="3522" spans="1:1">
      <c r="A3522" s="99"/>
    </row>
    <row r="3523" spans="1:1">
      <c r="A3523" s="99"/>
    </row>
    <row r="3524" spans="1:1">
      <c r="A3524" s="99"/>
    </row>
    <row r="3525" spans="1:1">
      <c r="A3525" s="99"/>
    </row>
    <row r="3526" spans="1:1">
      <c r="A3526" s="99"/>
    </row>
    <row r="3527" spans="1:1">
      <c r="A3527" s="99"/>
    </row>
    <row r="3528" spans="1:1">
      <c r="A3528" s="99"/>
    </row>
    <row r="3529" spans="1:1">
      <c r="A3529" s="99"/>
    </row>
    <row r="3530" spans="1:1">
      <c r="A3530" s="99"/>
    </row>
    <row r="3531" spans="1:1">
      <c r="A3531" s="99"/>
    </row>
    <row r="3532" spans="1:1">
      <c r="A3532" s="99"/>
    </row>
    <row r="3533" spans="1:1">
      <c r="A3533" s="99"/>
    </row>
    <row r="3534" spans="1:1">
      <c r="A3534" s="99"/>
    </row>
    <row r="3535" spans="1:1">
      <c r="A3535" s="99"/>
    </row>
    <row r="3536" spans="1:1">
      <c r="A3536" s="99"/>
    </row>
    <row r="3537" spans="1:1">
      <c r="A3537" s="99"/>
    </row>
    <row r="3538" spans="1:1">
      <c r="A3538" s="99"/>
    </row>
    <row r="3539" spans="1:1">
      <c r="A3539" s="99"/>
    </row>
    <row r="3540" spans="1:1">
      <c r="A3540" s="99"/>
    </row>
    <row r="3541" spans="1:1">
      <c r="A3541" s="99"/>
    </row>
    <row r="3542" spans="1:1">
      <c r="A3542" s="99"/>
    </row>
    <row r="3543" spans="1:1">
      <c r="A3543" s="99"/>
    </row>
    <row r="3544" spans="1:1">
      <c r="A3544" s="99"/>
    </row>
    <row r="3545" spans="1:1">
      <c r="A3545" s="99"/>
    </row>
    <row r="3546" spans="1:1">
      <c r="A3546" s="99"/>
    </row>
    <row r="3547" spans="1:1">
      <c r="A3547" s="99"/>
    </row>
    <row r="3548" spans="1:1">
      <c r="A3548" s="99"/>
    </row>
    <row r="3549" spans="1:1">
      <c r="A3549" s="99"/>
    </row>
    <row r="3550" spans="1:1">
      <c r="A3550" s="99"/>
    </row>
    <row r="3551" spans="1:1">
      <c r="A3551" s="99"/>
    </row>
    <row r="3552" spans="1:1">
      <c r="A3552" s="99"/>
    </row>
    <row r="3553" spans="1:1">
      <c r="A3553" s="99"/>
    </row>
    <row r="3554" spans="1:1">
      <c r="A3554" s="99"/>
    </row>
    <row r="3555" spans="1:1">
      <c r="A3555" s="99"/>
    </row>
    <row r="3556" spans="1:1">
      <c r="A3556" s="99"/>
    </row>
    <row r="3557" spans="1:1">
      <c r="A3557" s="99"/>
    </row>
    <row r="3558" spans="1:1">
      <c r="A3558" s="99"/>
    </row>
    <row r="3559" spans="1:1">
      <c r="A3559" s="99"/>
    </row>
    <row r="3560" spans="1:1">
      <c r="A3560" s="99"/>
    </row>
    <row r="3561" spans="1:1">
      <c r="A3561" s="99"/>
    </row>
    <row r="3562" spans="1:1">
      <c r="A3562" s="99"/>
    </row>
    <row r="3563" spans="1:1">
      <c r="A3563" s="99"/>
    </row>
    <row r="3564" spans="1:1">
      <c r="A3564" s="99"/>
    </row>
    <row r="3565" spans="1:1">
      <c r="A3565" s="99"/>
    </row>
    <row r="3566" spans="1:1">
      <c r="A3566" s="99"/>
    </row>
    <row r="3567" spans="1:1">
      <c r="A3567" s="99"/>
    </row>
    <row r="3568" spans="1:1">
      <c r="A3568" s="99"/>
    </row>
    <row r="3569" spans="1:1">
      <c r="A3569" s="99"/>
    </row>
    <row r="3570" spans="1:1">
      <c r="A3570" s="99"/>
    </row>
    <row r="3571" spans="1:1">
      <c r="A3571" s="99"/>
    </row>
    <row r="3572" spans="1:1">
      <c r="A3572" s="99"/>
    </row>
    <row r="3573" spans="1:1">
      <c r="A3573" s="99"/>
    </row>
    <row r="3574" spans="1:1">
      <c r="A3574" s="99"/>
    </row>
    <row r="3575" spans="1:1">
      <c r="A3575" s="99"/>
    </row>
    <row r="3576" spans="1:1">
      <c r="A3576" s="99"/>
    </row>
    <row r="3577" spans="1:1">
      <c r="A3577" s="99"/>
    </row>
    <row r="3578" spans="1:1">
      <c r="A3578" s="99"/>
    </row>
    <row r="3579" spans="1:1">
      <c r="A3579" s="99"/>
    </row>
    <row r="3580" spans="1:1">
      <c r="A3580" s="99"/>
    </row>
    <row r="3581" spans="1:1">
      <c r="A3581" s="99"/>
    </row>
    <row r="3582" spans="1:1">
      <c r="A3582" s="99"/>
    </row>
    <row r="3583" spans="1:1">
      <c r="A3583" s="99"/>
    </row>
    <row r="3584" spans="1:1">
      <c r="A3584" s="99"/>
    </row>
    <row r="3585" spans="1:1">
      <c r="A3585" s="99"/>
    </row>
    <row r="3586" spans="1:1">
      <c r="A3586" s="99"/>
    </row>
    <row r="3587" spans="1:1">
      <c r="A3587" s="99"/>
    </row>
    <row r="3588" spans="1:1">
      <c r="A3588" s="99"/>
    </row>
    <row r="3589" spans="1:1">
      <c r="A3589" s="99"/>
    </row>
    <row r="3590" spans="1:1">
      <c r="A3590" s="99"/>
    </row>
    <row r="3591" spans="1:1">
      <c r="A3591" s="99"/>
    </row>
    <row r="3592" spans="1:1">
      <c r="A3592" s="99"/>
    </row>
    <row r="3593" spans="1:1">
      <c r="A3593" s="99"/>
    </row>
    <row r="3594" spans="1:1">
      <c r="A3594" s="99"/>
    </row>
    <row r="3595" spans="1:1">
      <c r="A3595" s="99"/>
    </row>
    <row r="3596" spans="1:1">
      <c r="A3596" s="99"/>
    </row>
    <row r="3597" spans="1:1">
      <c r="A3597" s="99"/>
    </row>
    <row r="3598" spans="1:1">
      <c r="A3598" s="99"/>
    </row>
    <row r="3599" spans="1:1">
      <c r="A3599" s="99"/>
    </row>
    <row r="3600" spans="1:1">
      <c r="A3600" s="99"/>
    </row>
    <row r="3601" spans="1:1">
      <c r="A3601" s="99"/>
    </row>
    <row r="3602" spans="1:1">
      <c r="A3602" s="99"/>
    </row>
    <row r="3603" spans="1:1">
      <c r="A3603" s="99"/>
    </row>
    <row r="3604" spans="1:1">
      <c r="A3604" s="99"/>
    </row>
    <row r="3605" spans="1:1">
      <c r="A3605" s="99"/>
    </row>
    <row r="3606" spans="1:1">
      <c r="A3606" s="99"/>
    </row>
    <row r="3607" spans="1:1">
      <c r="A3607" s="99"/>
    </row>
    <row r="3608" spans="1:1">
      <c r="A3608" s="99"/>
    </row>
    <row r="3609" spans="1:1">
      <c r="A3609" s="99"/>
    </row>
    <row r="3610" spans="1:1">
      <c r="A3610" s="99"/>
    </row>
    <row r="3611" spans="1:1">
      <c r="A3611" s="99"/>
    </row>
    <row r="3612" spans="1:1">
      <c r="A3612" s="99"/>
    </row>
    <row r="3613" spans="1:1">
      <c r="A3613" s="99"/>
    </row>
    <row r="3614" spans="1:1">
      <c r="A3614" s="99"/>
    </row>
    <row r="3615" spans="1:1">
      <c r="A3615" s="99"/>
    </row>
    <row r="3616" spans="1:1">
      <c r="A3616" s="99"/>
    </row>
    <row r="3617" spans="1:1">
      <c r="A3617" s="99"/>
    </row>
    <row r="3618" spans="1:1">
      <c r="A3618" s="99"/>
    </row>
    <row r="3619" spans="1:1">
      <c r="A3619" s="99"/>
    </row>
    <row r="3620" spans="1:1">
      <c r="A3620" s="99"/>
    </row>
    <row r="3621" spans="1:1">
      <c r="A3621" s="99"/>
    </row>
    <row r="3622" spans="1:1">
      <c r="A3622" s="99"/>
    </row>
    <row r="3623" spans="1:1">
      <c r="A3623" s="99"/>
    </row>
    <row r="3624" spans="1:1">
      <c r="A3624" s="99"/>
    </row>
    <row r="3625" spans="1:1">
      <c r="A3625" s="99"/>
    </row>
    <row r="3626" spans="1:1">
      <c r="A3626" s="99"/>
    </row>
    <row r="3627" spans="1:1">
      <c r="A3627" s="99"/>
    </row>
    <row r="3628" spans="1:1">
      <c r="A3628" s="99"/>
    </row>
    <row r="3629" spans="1:1">
      <c r="A3629" s="99"/>
    </row>
    <row r="3630" spans="1:1">
      <c r="A3630" s="99"/>
    </row>
    <row r="3631" spans="1:1">
      <c r="A3631" s="99"/>
    </row>
    <row r="3632" spans="1:1">
      <c r="A3632" s="99"/>
    </row>
    <row r="3633" spans="1:1">
      <c r="A3633" s="99"/>
    </row>
    <row r="3634" spans="1:1">
      <c r="A3634" s="99"/>
    </row>
    <row r="3635" spans="1:1">
      <c r="A3635" s="99"/>
    </row>
    <row r="3636" spans="1:1">
      <c r="A3636" s="99"/>
    </row>
    <row r="3637" spans="1:1">
      <c r="A3637" s="99"/>
    </row>
    <row r="3638" spans="1:1">
      <c r="A3638" s="99"/>
    </row>
    <row r="3639" spans="1:1">
      <c r="A3639" s="99"/>
    </row>
    <row r="3640" spans="1:1">
      <c r="A3640" s="99"/>
    </row>
    <row r="3641" spans="1:1">
      <c r="A3641" s="99"/>
    </row>
    <row r="3642" spans="1:1">
      <c r="A3642" s="99"/>
    </row>
    <row r="3643" spans="1:1">
      <c r="A3643" s="99"/>
    </row>
    <row r="3644" spans="1:1">
      <c r="A3644" s="99"/>
    </row>
    <row r="3645" spans="1:1">
      <c r="A3645" s="99"/>
    </row>
    <row r="3646" spans="1:1">
      <c r="A3646" s="99"/>
    </row>
    <row r="3647" spans="1:1">
      <c r="A3647" s="99"/>
    </row>
    <row r="3648" spans="1:1">
      <c r="A3648" s="99"/>
    </row>
    <row r="3649" spans="1:1">
      <c r="A3649" s="99"/>
    </row>
    <row r="3650" spans="1:1">
      <c r="A3650" s="99"/>
    </row>
    <row r="3651" spans="1:1">
      <c r="A3651" s="99"/>
    </row>
    <row r="3652" spans="1:1">
      <c r="A3652" s="99"/>
    </row>
    <row r="3653" spans="1:1">
      <c r="A3653" s="99"/>
    </row>
    <row r="3654" spans="1:1">
      <c r="A3654" s="99"/>
    </row>
    <row r="3655" spans="1:1">
      <c r="A3655" s="99"/>
    </row>
    <row r="3656" spans="1:1">
      <c r="A3656" s="99"/>
    </row>
    <row r="3657" spans="1:1">
      <c r="A3657" s="99"/>
    </row>
    <row r="3658" spans="1:1">
      <c r="A3658" s="99"/>
    </row>
    <row r="3659" spans="1:1">
      <c r="A3659" s="99"/>
    </row>
    <row r="3660" spans="1:1">
      <c r="A3660" s="99"/>
    </row>
    <row r="3661" spans="1:1">
      <c r="A3661" s="99"/>
    </row>
    <row r="3662" spans="1:1">
      <c r="A3662" s="99"/>
    </row>
    <row r="3663" spans="1:1">
      <c r="A3663" s="99"/>
    </row>
    <row r="3664" spans="1:1">
      <c r="A3664" s="99"/>
    </row>
    <row r="3665" spans="1:1">
      <c r="A3665" s="99"/>
    </row>
    <row r="3666" spans="1:1">
      <c r="A3666" s="99"/>
    </row>
    <row r="3667" spans="1:1">
      <c r="A3667" s="99"/>
    </row>
    <row r="3668" spans="1:1">
      <c r="A3668" s="99"/>
    </row>
    <row r="3669" spans="1:1">
      <c r="A3669" s="99"/>
    </row>
    <row r="3670" spans="1:1">
      <c r="A3670" s="99"/>
    </row>
    <row r="3671" spans="1:1">
      <c r="A3671" s="99"/>
    </row>
    <row r="3672" spans="1:1">
      <c r="A3672" s="99"/>
    </row>
    <row r="3673" spans="1:1">
      <c r="A3673" s="99"/>
    </row>
    <row r="3674" spans="1:1">
      <c r="A3674" s="99"/>
    </row>
    <row r="3675" spans="1:1">
      <c r="A3675" s="99"/>
    </row>
    <row r="3676" spans="1:1">
      <c r="A3676" s="99"/>
    </row>
    <row r="3677" spans="1:1">
      <c r="A3677" s="99"/>
    </row>
    <row r="3678" spans="1:1">
      <c r="A3678" s="99"/>
    </row>
    <row r="3679" spans="1:1">
      <c r="A3679" s="99"/>
    </row>
    <row r="3680" spans="1:1">
      <c r="A3680" s="99"/>
    </row>
    <row r="3681" spans="1:1">
      <c r="A3681" s="99"/>
    </row>
    <row r="3682" spans="1:1">
      <c r="A3682" s="99"/>
    </row>
    <row r="3683" spans="1:1">
      <c r="A3683" s="99"/>
    </row>
    <row r="3684" spans="1:1">
      <c r="A3684" s="99"/>
    </row>
    <row r="3685" spans="1:1">
      <c r="A3685" s="99"/>
    </row>
    <row r="3686" spans="1:1">
      <c r="A3686" s="99"/>
    </row>
    <row r="3687" spans="1:1">
      <c r="A3687" s="99"/>
    </row>
    <row r="3688" spans="1:1">
      <c r="A3688" s="99"/>
    </row>
    <row r="3689" spans="1:1">
      <c r="A3689" s="99"/>
    </row>
    <row r="3690" spans="1:1">
      <c r="A3690" s="99"/>
    </row>
    <row r="3691" spans="1:1">
      <c r="A3691" s="99"/>
    </row>
    <row r="3692" spans="1:1">
      <c r="A3692" s="99"/>
    </row>
    <row r="3693" spans="1:1">
      <c r="A3693" s="99"/>
    </row>
    <row r="3694" spans="1:1">
      <c r="A3694" s="99"/>
    </row>
    <row r="3695" spans="1:1">
      <c r="A3695" s="99"/>
    </row>
    <row r="3696" spans="1:1">
      <c r="A3696" s="99"/>
    </row>
    <row r="3697" spans="1:1">
      <c r="A3697" s="99"/>
    </row>
    <row r="3698" spans="1:1">
      <c r="A3698" s="99"/>
    </row>
    <row r="3699" spans="1:1">
      <c r="A3699" s="99"/>
    </row>
    <row r="3700" spans="1:1">
      <c r="A3700" s="99"/>
    </row>
    <row r="3701" spans="1:1">
      <c r="A3701" s="99"/>
    </row>
    <row r="3702" spans="1:1">
      <c r="A3702" s="99"/>
    </row>
    <row r="3703" spans="1:1">
      <c r="A3703" s="99"/>
    </row>
    <row r="3704" spans="1:1">
      <c r="A3704" s="99"/>
    </row>
    <row r="3705" spans="1:1">
      <c r="A3705" s="99"/>
    </row>
    <row r="3706" spans="1:1">
      <c r="A3706" s="99"/>
    </row>
    <row r="3707" spans="1:1">
      <c r="A3707" s="99"/>
    </row>
    <row r="3708" spans="1:1">
      <c r="A3708" s="99"/>
    </row>
    <row r="3709" spans="1:1">
      <c r="A3709" s="99"/>
    </row>
    <row r="3710" spans="1:1">
      <c r="A3710" s="99"/>
    </row>
    <row r="3711" spans="1:1">
      <c r="A3711" s="99"/>
    </row>
    <row r="3712" spans="1:1">
      <c r="A3712" s="99"/>
    </row>
    <row r="3713" spans="1:1">
      <c r="A3713" s="99"/>
    </row>
    <row r="3714" spans="1:1">
      <c r="A3714" s="99"/>
    </row>
    <row r="3715" spans="1:1">
      <c r="A3715" s="99"/>
    </row>
    <row r="3716" spans="1:1">
      <c r="A3716" s="99"/>
    </row>
    <row r="3717" spans="1:1">
      <c r="A3717" s="99"/>
    </row>
    <row r="3718" spans="1:1">
      <c r="A3718" s="99"/>
    </row>
    <row r="3719" spans="1:1">
      <c r="A3719" s="99"/>
    </row>
    <row r="3720" spans="1:1">
      <c r="A3720" s="99"/>
    </row>
    <row r="3721" spans="1:1">
      <c r="A3721" s="99"/>
    </row>
    <row r="3722" spans="1:1">
      <c r="A3722" s="99"/>
    </row>
    <row r="3723" spans="1:1">
      <c r="A3723" s="99"/>
    </row>
    <row r="3724" spans="1:1">
      <c r="A3724" s="99"/>
    </row>
    <row r="3725" spans="1:1">
      <c r="A3725" s="99"/>
    </row>
    <row r="3726" spans="1:1">
      <c r="A3726" s="99"/>
    </row>
    <row r="3727" spans="1:1">
      <c r="A3727" s="99"/>
    </row>
    <row r="3728" spans="1:1">
      <c r="A3728" s="99"/>
    </row>
    <row r="3729" spans="1:1">
      <c r="A3729" s="99"/>
    </row>
    <row r="3730" spans="1:1">
      <c r="A3730" s="99"/>
    </row>
    <row r="3731" spans="1:1">
      <c r="A3731" s="99"/>
    </row>
    <row r="3732" spans="1:1">
      <c r="A3732" s="99"/>
    </row>
    <row r="3733" spans="1:1">
      <c r="A3733" s="99"/>
    </row>
    <row r="3734" spans="1:1">
      <c r="A3734" s="99"/>
    </row>
    <row r="3735" spans="1:1">
      <c r="A3735" s="99"/>
    </row>
    <row r="3736" spans="1:1">
      <c r="A3736" s="99"/>
    </row>
    <row r="3737" spans="1:1">
      <c r="A3737" s="99"/>
    </row>
    <row r="3738" spans="1:1">
      <c r="A3738" s="99"/>
    </row>
    <row r="3739" spans="1:1">
      <c r="A3739" s="99"/>
    </row>
    <row r="3740" spans="1:1">
      <c r="A3740" s="99"/>
    </row>
    <row r="3741" spans="1:1">
      <c r="A3741" s="99"/>
    </row>
    <row r="3742" spans="1:1">
      <c r="A3742" s="99"/>
    </row>
    <row r="3743" spans="1:1">
      <c r="A3743" s="99"/>
    </row>
    <row r="3744" spans="1:1">
      <c r="A3744" s="99"/>
    </row>
    <row r="3745" spans="1:1">
      <c r="A3745" s="99"/>
    </row>
    <row r="3746" spans="1:1">
      <c r="A3746" s="99"/>
    </row>
    <row r="3747" spans="1:1">
      <c r="A3747" s="99"/>
    </row>
    <row r="3748" spans="1:1">
      <c r="A3748" s="99"/>
    </row>
    <row r="3749" spans="1:1">
      <c r="A3749" s="99"/>
    </row>
    <row r="3750" spans="1:1">
      <c r="A3750" s="99"/>
    </row>
    <row r="3751" spans="1:1">
      <c r="A3751" s="99"/>
    </row>
    <row r="3752" spans="1:1">
      <c r="A3752" s="99"/>
    </row>
    <row r="3753" spans="1:1">
      <c r="A3753" s="99"/>
    </row>
    <row r="3754" spans="1:1">
      <c r="A3754" s="99"/>
    </row>
    <row r="3755" spans="1:1">
      <c r="A3755" s="99"/>
    </row>
    <row r="3756" spans="1:1">
      <c r="A3756" s="99"/>
    </row>
    <row r="3757" spans="1:1">
      <c r="A3757" s="99"/>
    </row>
    <row r="3758" spans="1:1">
      <c r="A3758" s="99"/>
    </row>
    <row r="3759" spans="1:1">
      <c r="A3759" s="99"/>
    </row>
    <row r="3760" spans="1:1">
      <c r="A3760" s="99"/>
    </row>
    <row r="3761" spans="1:1">
      <c r="A3761" s="99"/>
    </row>
    <row r="3762" spans="1:1">
      <c r="A3762" s="99"/>
    </row>
    <row r="3763" spans="1:1">
      <c r="A3763" s="99"/>
    </row>
    <row r="3764" spans="1:1">
      <c r="A3764" s="99"/>
    </row>
    <row r="3765" spans="1:1">
      <c r="A3765" s="99"/>
    </row>
    <row r="3766" spans="1:1">
      <c r="A3766" s="99"/>
    </row>
    <row r="3767" spans="1:1">
      <c r="A3767" s="99"/>
    </row>
    <row r="3768" spans="1:1">
      <c r="A3768" s="99"/>
    </row>
    <row r="3769" spans="1:1">
      <c r="A3769" s="99"/>
    </row>
    <row r="3770" spans="1:1">
      <c r="A3770" s="99"/>
    </row>
    <row r="3771" spans="1:1">
      <c r="A3771" s="99"/>
    </row>
    <row r="3772" spans="1:1">
      <c r="A3772" s="99"/>
    </row>
    <row r="3773" spans="1:1">
      <c r="A3773" s="99"/>
    </row>
    <row r="3774" spans="1:1">
      <c r="A3774" s="99"/>
    </row>
    <row r="3775" spans="1:1">
      <c r="A3775" s="99"/>
    </row>
    <row r="3776" spans="1:1">
      <c r="A3776" s="99"/>
    </row>
    <row r="3777" spans="1:1">
      <c r="A3777" s="99"/>
    </row>
    <row r="3778" spans="1:1">
      <c r="A3778" s="99"/>
    </row>
    <row r="3779" spans="1:1">
      <c r="A3779" s="99"/>
    </row>
    <row r="3780" spans="1:1">
      <c r="A3780" s="99"/>
    </row>
    <row r="3781" spans="1:1">
      <c r="A3781" s="99"/>
    </row>
    <row r="3782" spans="1:1">
      <c r="A3782" s="99"/>
    </row>
    <row r="3783" spans="1:1">
      <c r="A3783" s="99"/>
    </row>
    <row r="3784" spans="1:1">
      <c r="A3784" s="99"/>
    </row>
    <row r="3785" spans="1:1">
      <c r="A3785" s="99"/>
    </row>
    <row r="3786" spans="1:1">
      <c r="A3786" s="99"/>
    </row>
    <row r="3787" spans="1:1">
      <c r="A3787" s="99"/>
    </row>
    <row r="3788" spans="1:1">
      <c r="A3788" s="99"/>
    </row>
    <row r="3789" spans="1:1">
      <c r="A3789" s="99"/>
    </row>
    <row r="3790" spans="1:1">
      <c r="A3790" s="99"/>
    </row>
    <row r="3791" spans="1:1">
      <c r="A3791" s="99"/>
    </row>
    <row r="3792" spans="1:1">
      <c r="A3792" s="99"/>
    </row>
    <row r="3793" spans="1:1">
      <c r="A3793" s="99"/>
    </row>
    <row r="3794" spans="1:1">
      <c r="A3794" s="99"/>
    </row>
    <row r="3795" spans="1:1">
      <c r="A3795" s="99"/>
    </row>
    <row r="3796" spans="1:1">
      <c r="A3796" s="99"/>
    </row>
    <row r="3797" spans="1:1">
      <c r="A3797" s="99"/>
    </row>
    <row r="3798" spans="1:1">
      <c r="A3798" s="99"/>
    </row>
    <row r="3799" spans="1:1">
      <c r="A3799" s="99"/>
    </row>
    <row r="3800" spans="1:1">
      <c r="A3800" s="99"/>
    </row>
    <row r="3801" spans="1:1">
      <c r="A3801" s="99"/>
    </row>
    <row r="3802" spans="1:1">
      <c r="A3802" s="99"/>
    </row>
    <row r="3803" spans="1:1">
      <c r="A3803" s="99"/>
    </row>
    <row r="3804" spans="1:1">
      <c r="A3804" s="99"/>
    </row>
    <row r="3805" spans="1:1">
      <c r="A3805" s="99"/>
    </row>
    <row r="3806" spans="1:1">
      <c r="A3806" s="99"/>
    </row>
    <row r="3807" spans="1:1">
      <c r="A3807" s="99"/>
    </row>
    <row r="3808" spans="1:1">
      <c r="A3808" s="99"/>
    </row>
    <row r="3809" spans="1:1">
      <c r="A3809" s="99"/>
    </row>
    <row r="3810" spans="1:1">
      <c r="A3810" s="99"/>
    </row>
    <row r="3811" spans="1:1">
      <c r="A3811" s="99"/>
    </row>
    <row r="3812" spans="1:1">
      <c r="A3812" s="99"/>
    </row>
    <row r="3813" spans="1:1">
      <c r="A3813" s="99"/>
    </row>
    <row r="3814" spans="1:1">
      <c r="A3814" s="99"/>
    </row>
    <row r="3815" spans="1:1">
      <c r="A3815" s="99"/>
    </row>
    <row r="3816" spans="1:1">
      <c r="A3816" s="99"/>
    </row>
    <row r="3817" spans="1:1">
      <c r="A3817" s="99"/>
    </row>
    <row r="3818" spans="1:1">
      <c r="A3818" s="99"/>
    </row>
    <row r="3819" spans="1:1">
      <c r="A3819" s="99"/>
    </row>
    <row r="3820" spans="1:1">
      <c r="A3820" s="99"/>
    </row>
    <row r="3821" spans="1:1">
      <c r="A3821" s="99"/>
    </row>
    <row r="3822" spans="1:1">
      <c r="A3822" s="99"/>
    </row>
    <row r="3823" spans="1:1">
      <c r="A3823" s="99"/>
    </row>
    <row r="3824" spans="1:1">
      <c r="A3824" s="99"/>
    </row>
    <row r="3825" spans="1:1">
      <c r="A3825" s="99"/>
    </row>
    <row r="3826" spans="1:1">
      <c r="A3826" s="99"/>
    </row>
    <row r="3827" spans="1:1">
      <c r="A3827" s="99"/>
    </row>
    <row r="3828" spans="1:1">
      <c r="A3828" s="99"/>
    </row>
    <row r="3829" spans="1:1">
      <c r="A3829" s="99"/>
    </row>
    <row r="3830" spans="1:1">
      <c r="A3830" s="99"/>
    </row>
    <row r="3831" spans="1:1">
      <c r="A3831" s="99"/>
    </row>
    <row r="3832" spans="1:1">
      <c r="A3832" s="99"/>
    </row>
    <row r="3833" spans="1:1">
      <c r="A3833" s="99"/>
    </row>
    <row r="3834" spans="1:1">
      <c r="A3834" s="99"/>
    </row>
    <row r="3835" spans="1:1">
      <c r="A3835" s="99"/>
    </row>
    <row r="3836" spans="1:1">
      <c r="A3836" s="99"/>
    </row>
    <row r="3837" spans="1:1">
      <c r="A3837" s="99"/>
    </row>
    <row r="3838" spans="1:1">
      <c r="A3838" s="99"/>
    </row>
    <row r="3839" spans="1:1">
      <c r="A3839" s="99"/>
    </row>
    <row r="3840" spans="1:1">
      <c r="A3840" s="99"/>
    </row>
    <row r="3841" spans="1:1">
      <c r="A3841" s="99"/>
    </row>
    <row r="3842" spans="1:1">
      <c r="A3842" s="99"/>
    </row>
    <row r="3843" spans="1:1">
      <c r="A3843" s="99"/>
    </row>
    <row r="3844" spans="1:1">
      <c r="A3844" s="99"/>
    </row>
    <row r="3845" spans="1:1">
      <c r="A3845" s="99"/>
    </row>
    <row r="3846" spans="1:1">
      <c r="A3846" s="99"/>
    </row>
    <row r="3847" spans="1:1">
      <c r="A3847" s="99"/>
    </row>
    <row r="3848" spans="1:1">
      <c r="A3848" s="99"/>
    </row>
    <row r="3849" spans="1:1">
      <c r="A3849" s="99"/>
    </row>
    <row r="3850" spans="1:1">
      <c r="A3850" s="99"/>
    </row>
    <row r="3851" spans="1:1">
      <c r="A3851" s="99"/>
    </row>
    <row r="3852" spans="1:1">
      <c r="A3852" s="99"/>
    </row>
    <row r="3853" spans="1:1">
      <c r="A3853" s="99"/>
    </row>
    <row r="3854" spans="1:1">
      <c r="A3854" s="99"/>
    </row>
    <row r="3855" spans="1:1">
      <c r="A3855" s="99"/>
    </row>
    <row r="3856" spans="1:1">
      <c r="A3856" s="99"/>
    </row>
    <row r="3857" spans="1:1">
      <c r="A3857" s="99"/>
    </row>
    <row r="3858" spans="1:1">
      <c r="A3858" s="99"/>
    </row>
    <row r="3859" spans="1:1">
      <c r="A3859" s="99"/>
    </row>
    <row r="3860" spans="1:1">
      <c r="A3860" s="99"/>
    </row>
    <row r="3861" spans="1:1">
      <c r="A3861" s="99"/>
    </row>
    <row r="3862" spans="1:1">
      <c r="A3862" s="99"/>
    </row>
    <row r="3863" spans="1:1">
      <c r="A3863" s="99"/>
    </row>
    <row r="3864" spans="1:1">
      <c r="A3864" s="99"/>
    </row>
    <row r="3865" spans="1:1">
      <c r="A3865" s="99"/>
    </row>
    <row r="3866" spans="1:1">
      <c r="A3866" s="99"/>
    </row>
    <row r="3867" spans="1:1">
      <c r="A3867" s="99"/>
    </row>
    <row r="3868" spans="1:1">
      <c r="A3868" s="99"/>
    </row>
    <row r="3869" spans="1:1">
      <c r="A3869" s="99"/>
    </row>
    <row r="3870" spans="1:1">
      <c r="A3870" s="99"/>
    </row>
    <row r="3871" spans="1:1">
      <c r="A3871" s="99"/>
    </row>
    <row r="3872" spans="1:1">
      <c r="A3872" s="99"/>
    </row>
    <row r="3873" spans="1:1">
      <c r="A3873" s="99"/>
    </row>
    <row r="3874" spans="1:1">
      <c r="A3874" s="99"/>
    </row>
    <row r="3875" spans="1:1">
      <c r="A3875" s="99"/>
    </row>
    <row r="3876" spans="1:1">
      <c r="A3876" s="99"/>
    </row>
    <row r="3877" spans="1:1">
      <c r="A3877" s="99"/>
    </row>
    <row r="3878" spans="1:1">
      <c r="A3878" s="99"/>
    </row>
    <row r="3879" spans="1:1">
      <c r="A3879" s="99"/>
    </row>
    <row r="3880" spans="1:1">
      <c r="A3880" s="99"/>
    </row>
    <row r="3881" spans="1:1">
      <c r="A3881" s="99"/>
    </row>
    <row r="3882" spans="1:1">
      <c r="A3882" s="99"/>
    </row>
    <row r="3883" spans="1:1">
      <c r="A3883" s="99"/>
    </row>
    <row r="3884" spans="1:1">
      <c r="A3884" s="99"/>
    </row>
    <row r="3885" spans="1:1">
      <c r="A3885" s="99"/>
    </row>
    <row r="3886" spans="1:1">
      <c r="A3886" s="99"/>
    </row>
    <row r="3887" spans="1:1">
      <c r="A3887" s="99"/>
    </row>
    <row r="3888" spans="1:1">
      <c r="A3888" s="99"/>
    </row>
    <row r="3889" spans="1:1">
      <c r="A3889" s="99"/>
    </row>
    <row r="3890" spans="1:1">
      <c r="A3890" s="99"/>
    </row>
    <row r="3891" spans="1:1">
      <c r="A3891" s="99"/>
    </row>
    <row r="3892" spans="1:1">
      <c r="A3892" s="99"/>
    </row>
    <row r="3893" spans="1:1">
      <c r="A3893" s="99"/>
    </row>
    <row r="3894" spans="1:1">
      <c r="A3894" s="99"/>
    </row>
    <row r="3895" spans="1:1">
      <c r="A3895" s="99"/>
    </row>
    <row r="3896" spans="1:1">
      <c r="A3896" s="99"/>
    </row>
    <row r="3897" spans="1:1">
      <c r="A3897" s="99"/>
    </row>
    <row r="3898" spans="1:1">
      <c r="A3898" s="99"/>
    </row>
    <row r="3899" spans="1:1">
      <c r="A3899" s="99"/>
    </row>
    <row r="3900" spans="1:1">
      <c r="A3900" s="99"/>
    </row>
    <row r="3901" spans="1:1">
      <c r="A3901" s="99"/>
    </row>
    <row r="3902" spans="1:1">
      <c r="A3902" s="99"/>
    </row>
    <row r="3903" spans="1:1">
      <c r="A3903" s="99"/>
    </row>
    <row r="3904" spans="1:1">
      <c r="A3904" s="99"/>
    </row>
    <row r="3905" spans="1:1">
      <c r="A3905" s="99"/>
    </row>
    <row r="3906" spans="1:1">
      <c r="A3906" s="99"/>
    </row>
    <row r="3907" spans="1:1">
      <c r="A3907" s="99"/>
    </row>
    <row r="3908" spans="1:1">
      <c r="A3908" s="99"/>
    </row>
    <row r="3909" spans="1:1">
      <c r="A3909" s="99"/>
    </row>
    <row r="3910" spans="1:1">
      <c r="A3910" s="99"/>
    </row>
    <row r="3911" spans="1:1">
      <c r="A3911" s="99"/>
    </row>
    <row r="3912" spans="1:1">
      <c r="A3912" s="99"/>
    </row>
    <row r="3913" spans="1:1">
      <c r="A3913" s="99"/>
    </row>
    <row r="3914" spans="1:1">
      <c r="A3914" s="99"/>
    </row>
    <row r="3915" spans="1:1">
      <c r="A3915" s="99"/>
    </row>
    <row r="3916" spans="1:1">
      <c r="A3916" s="99"/>
    </row>
    <row r="3917" spans="1:1">
      <c r="A3917" s="99"/>
    </row>
    <row r="3918" spans="1:1">
      <c r="A3918" s="99"/>
    </row>
    <row r="3919" spans="1:1">
      <c r="A3919" s="99"/>
    </row>
    <row r="3920" spans="1:1">
      <c r="A3920" s="99"/>
    </row>
    <row r="3921" spans="1:1">
      <c r="A3921" s="99"/>
    </row>
    <row r="3922" spans="1:1">
      <c r="A3922" s="99"/>
    </row>
    <row r="3923" spans="1:1">
      <c r="A3923" s="99"/>
    </row>
    <row r="3924" spans="1:1">
      <c r="A3924" s="99"/>
    </row>
    <row r="3925" spans="1:1">
      <c r="A3925" s="99"/>
    </row>
    <row r="3926" spans="1:1">
      <c r="A3926" s="99"/>
    </row>
    <row r="3927" spans="1:1">
      <c r="A3927" s="99"/>
    </row>
    <row r="3928" spans="1:1">
      <c r="A3928" s="99"/>
    </row>
    <row r="3929" spans="1:1">
      <c r="A3929" s="99"/>
    </row>
    <row r="3930" spans="1:1">
      <c r="A3930" s="99"/>
    </row>
    <row r="3931" spans="1:1">
      <c r="A3931" s="99"/>
    </row>
    <row r="3932" spans="1:1">
      <c r="A3932" s="99"/>
    </row>
    <row r="3933" spans="1:1">
      <c r="A3933" s="99"/>
    </row>
    <row r="3934" spans="1:1">
      <c r="A3934" s="99"/>
    </row>
    <row r="3935" spans="1:1">
      <c r="A3935" s="99"/>
    </row>
    <row r="3936" spans="1:1">
      <c r="A3936" s="99"/>
    </row>
    <row r="3937" spans="1:1">
      <c r="A3937" s="99"/>
    </row>
    <row r="3938" spans="1:1">
      <c r="A3938" s="99"/>
    </row>
    <row r="3939" spans="1:1">
      <c r="A3939" s="99"/>
    </row>
    <row r="3940" spans="1:1">
      <c r="A3940" s="99"/>
    </row>
    <row r="3941" spans="1:1">
      <c r="A3941" s="99"/>
    </row>
    <row r="3942" spans="1:1">
      <c r="A3942" s="99"/>
    </row>
    <row r="3943" spans="1:1">
      <c r="A3943" s="99"/>
    </row>
    <row r="3944" spans="1:1">
      <c r="A3944" s="99"/>
    </row>
    <row r="3945" spans="1:1">
      <c r="A3945" s="99"/>
    </row>
    <row r="3946" spans="1:1">
      <c r="A3946" s="99"/>
    </row>
    <row r="3947" spans="1:1">
      <c r="A3947" s="99"/>
    </row>
    <row r="3948" spans="1:1">
      <c r="A3948" s="99"/>
    </row>
    <row r="3949" spans="1:1">
      <c r="A3949" s="99"/>
    </row>
    <row r="3950" spans="1:1">
      <c r="A3950" s="99"/>
    </row>
    <row r="3951" spans="1:1">
      <c r="A3951" s="99"/>
    </row>
    <row r="3952" spans="1:1">
      <c r="A3952" s="99"/>
    </row>
    <row r="3953" spans="1:1">
      <c r="A3953" s="99"/>
    </row>
    <row r="3954" spans="1:1">
      <c r="A3954" s="99"/>
    </row>
    <row r="3955" spans="1:1">
      <c r="A3955" s="99"/>
    </row>
    <row r="3956" spans="1:1">
      <c r="A3956" s="99"/>
    </row>
    <row r="3957" spans="1:1">
      <c r="A3957" s="99"/>
    </row>
    <row r="3958" spans="1:1">
      <c r="A3958" s="99"/>
    </row>
    <row r="3959" spans="1:1">
      <c r="A3959" s="99"/>
    </row>
    <row r="3960" spans="1:1">
      <c r="A3960" s="99"/>
    </row>
    <row r="3961" spans="1:1">
      <c r="A3961" s="99"/>
    </row>
    <row r="3962" spans="1:1">
      <c r="A3962" s="99"/>
    </row>
    <row r="3963" spans="1:1">
      <c r="A3963" s="99"/>
    </row>
    <row r="3964" spans="1:1">
      <c r="A3964" s="99"/>
    </row>
    <row r="3965" spans="1:1">
      <c r="A3965" s="99"/>
    </row>
    <row r="3966" spans="1:1">
      <c r="A3966" s="99"/>
    </row>
    <row r="3967" spans="1:1">
      <c r="A3967" s="99"/>
    </row>
    <row r="3968" spans="1:1">
      <c r="A3968" s="99"/>
    </row>
    <row r="3969" spans="1:1">
      <c r="A3969" s="99"/>
    </row>
    <row r="3970" spans="1:1">
      <c r="A3970" s="99"/>
    </row>
    <row r="3971" spans="1:1">
      <c r="A3971" s="99"/>
    </row>
    <row r="3972" spans="1:1">
      <c r="A3972" s="99"/>
    </row>
    <row r="3973" spans="1:1">
      <c r="A3973" s="99"/>
    </row>
    <row r="3974" spans="1:1">
      <c r="A3974" s="99"/>
    </row>
    <row r="3975" spans="1:1">
      <c r="A3975" s="99"/>
    </row>
    <row r="3976" spans="1:1">
      <c r="A3976" s="99"/>
    </row>
    <row r="3977" spans="1:1">
      <c r="A3977" s="99"/>
    </row>
    <row r="3978" spans="1:1">
      <c r="A3978" s="99"/>
    </row>
    <row r="3979" spans="1:1">
      <c r="A3979" s="99"/>
    </row>
    <row r="3980" spans="1:1">
      <c r="A3980" s="99"/>
    </row>
    <row r="3981" spans="1:1">
      <c r="A3981" s="99"/>
    </row>
    <row r="3982" spans="1:1">
      <c r="A3982" s="99"/>
    </row>
    <row r="3983" spans="1:1">
      <c r="A3983" s="99"/>
    </row>
    <row r="3984" spans="1:1">
      <c r="A3984" s="99"/>
    </row>
    <row r="3985" spans="1:1">
      <c r="A3985" s="99"/>
    </row>
    <row r="3986" spans="1:1">
      <c r="A3986" s="99"/>
    </row>
    <row r="3987" spans="1:1">
      <c r="A3987" s="99"/>
    </row>
    <row r="3988" spans="1:1">
      <c r="A3988" s="99"/>
    </row>
    <row r="3989" spans="1:1">
      <c r="A3989" s="99"/>
    </row>
    <row r="3990" spans="1:1">
      <c r="A3990" s="99"/>
    </row>
    <row r="3991" spans="1:1">
      <c r="A3991" s="99"/>
    </row>
    <row r="3992" spans="1:1">
      <c r="A3992" s="99"/>
    </row>
    <row r="3993" spans="1:1">
      <c r="A3993" s="99"/>
    </row>
    <row r="3994" spans="1:1">
      <c r="A3994" s="99"/>
    </row>
    <row r="3995" spans="1:1">
      <c r="A3995" s="99"/>
    </row>
    <row r="3996" spans="1:1">
      <c r="A3996" s="99"/>
    </row>
    <row r="3997" spans="1:1">
      <c r="A3997" s="99"/>
    </row>
    <row r="3998" spans="1:1">
      <c r="A3998" s="99"/>
    </row>
    <row r="3999" spans="1:1">
      <c r="A3999" s="99"/>
    </row>
    <row r="4000" spans="1:1">
      <c r="A4000" s="99"/>
    </row>
    <row r="4001" spans="1:1">
      <c r="A4001" s="99"/>
    </row>
    <row r="4002" spans="1:1">
      <c r="A4002" s="99"/>
    </row>
    <row r="4003" spans="1:1">
      <c r="A4003" s="99"/>
    </row>
    <row r="4004" spans="1:1">
      <c r="A4004" s="99"/>
    </row>
    <row r="4005" spans="1:1">
      <c r="A4005" s="99"/>
    </row>
    <row r="4006" spans="1:1">
      <c r="A4006" s="99"/>
    </row>
    <row r="4007" spans="1:1">
      <c r="A4007" s="99"/>
    </row>
    <row r="4008" spans="1:1">
      <c r="A4008" s="99"/>
    </row>
    <row r="4009" spans="1:1">
      <c r="A4009" s="99"/>
    </row>
    <row r="4010" spans="1:1">
      <c r="A4010" s="99"/>
    </row>
    <row r="4011" spans="1:1">
      <c r="A4011" s="99"/>
    </row>
    <row r="4012" spans="1:1">
      <c r="A4012" s="99"/>
    </row>
    <row r="4013" spans="1:1">
      <c r="A4013" s="99"/>
    </row>
    <row r="4014" spans="1:1">
      <c r="A4014" s="99"/>
    </row>
    <row r="4015" spans="1:1">
      <c r="A4015" s="99"/>
    </row>
    <row r="4016" spans="1:1">
      <c r="A4016" s="99"/>
    </row>
    <row r="4017" spans="1:1">
      <c r="A4017" s="99"/>
    </row>
    <row r="4018" spans="1:1">
      <c r="A4018" s="99"/>
    </row>
    <row r="4019" spans="1:1">
      <c r="A4019" s="99"/>
    </row>
    <row r="4020" spans="1:1">
      <c r="A4020" s="99"/>
    </row>
    <row r="4021" spans="1:1">
      <c r="A4021" s="99"/>
    </row>
    <row r="4022" spans="1:1">
      <c r="A4022" s="99"/>
    </row>
    <row r="4023" spans="1:1">
      <c r="A4023" s="99"/>
    </row>
    <row r="4024" spans="1:1">
      <c r="A4024" s="99"/>
    </row>
    <row r="4025" spans="1:1">
      <c r="A4025" s="99"/>
    </row>
    <row r="4026" spans="1:1">
      <c r="A4026" s="99"/>
    </row>
    <row r="4027" spans="1:1">
      <c r="A4027" s="99"/>
    </row>
    <row r="4028" spans="1:1">
      <c r="A4028" s="99"/>
    </row>
    <row r="4029" spans="1:1">
      <c r="A4029" s="99"/>
    </row>
    <row r="4030" spans="1:1">
      <c r="A4030" s="99"/>
    </row>
    <row r="4031" spans="1:1">
      <c r="A4031" s="99"/>
    </row>
    <row r="4032" spans="1:1">
      <c r="A4032" s="99"/>
    </row>
    <row r="4033" spans="1:1">
      <c r="A4033" s="99"/>
    </row>
    <row r="4034" spans="1:1">
      <c r="A4034" s="99"/>
    </row>
    <row r="4035" spans="1:1">
      <c r="A4035" s="99"/>
    </row>
    <row r="4036" spans="1:1">
      <c r="A4036" s="99"/>
    </row>
    <row r="4037" spans="1:1">
      <c r="A4037" s="99"/>
    </row>
    <row r="4038" spans="1:1">
      <c r="A4038" s="99"/>
    </row>
    <row r="4039" spans="1:1">
      <c r="A4039" s="99"/>
    </row>
    <row r="4040" spans="1:1">
      <c r="A4040" s="99"/>
    </row>
    <row r="4041" spans="1:1">
      <c r="A4041" s="99"/>
    </row>
    <row r="4042" spans="1:1">
      <c r="A4042" s="99"/>
    </row>
    <row r="4043" spans="1:1">
      <c r="A4043" s="99"/>
    </row>
    <row r="4044" spans="1:1">
      <c r="A4044" s="99"/>
    </row>
    <row r="4045" spans="1:1">
      <c r="A4045" s="99"/>
    </row>
    <row r="4046" spans="1:1">
      <c r="A4046" s="99"/>
    </row>
    <row r="4047" spans="1:1">
      <c r="A4047" s="99"/>
    </row>
    <row r="4048" spans="1:1">
      <c r="A4048" s="99"/>
    </row>
    <row r="4049" spans="1:1">
      <c r="A4049" s="99"/>
    </row>
    <row r="4050" spans="1:1">
      <c r="A4050" s="99"/>
    </row>
    <row r="4051" spans="1:1">
      <c r="A4051" s="99"/>
    </row>
    <row r="4052" spans="1:1">
      <c r="A4052" s="99"/>
    </row>
    <row r="4053" spans="1:1">
      <c r="A4053" s="99"/>
    </row>
    <row r="4054" spans="1:1">
      <c r="A4054" s="99"/>
    </row>
    <row r="4055" spans="1:1">
      <c r="A4055" s="99"/>
    </row>
    <row r="4056" spans="1:1">
      <c r="A4056" s="99"/>
    </row>
    <row r="4057" spans="1:1">
      <c r="A4057" s="99"/>
    </row>
    <row r="4058" spans="1:1">
      <c r="A4058" s="99"/>
    </row>
    <row r="4059" spans="1:1">
      <c r="A4059" s="99"/>
    </row>
    <row r="4060" spans="1:1">
      <c r="A4060" s="99"/>
    </row>
    <row r="4061" spans="1:1">
      <c r="A4061" s="99"/>
    </row>
    <row r="4062" spans="1:1">
      <c r="A4062" s="99"/>
    </row>
    <row r="4063" spans="1:1">
      <c r="A4063" s="99"/>
    </row>
    <row r="4064" spans="1:1">
      <c r="A4064" s="99"/>
    </row>
    <row r="4065" spans="1:1">
      <c r="A4065" s="99"/>
    </row>
    <row r="4066" spans="1:1">
      <c r="A4066" s="99"/>
    </row>
    <row r="4067" spans="1:1">
      <c r="A4067" s="99"/>
    </row>
    <row r="4068" spans="1:1">
      <c r="A4068" s="99"/>
    </row>
    <row r="4069" spans="1:1">
      <c r="A4069" s="99"/>
    </row>
    <row r="4070" spans="1:1">
      <c r="A4070" s="99"/>
    </row>
    <row r="4071" spans="1:1">
      <c r="A4071" s="99"/>
    </row>
    <row r="4072" spans="1:1">
      <c r="A4072" s="99"/>
    </row>
    <row r="4073" spans="1:1">
      <c r="A4073" s="99"/>
    </row>
    <row r="4074" spans="1:1">
      <c r="A4074" s="99"/>
    </row>
    <row r="4075" spans="1:1">
      <c r="A4075" s="99"/>
    </row>
    <row r="4076" spans="1:1">
      <c r="A4076" s="99"/>
    </row>
    <row r="4077" spans="1:1">
      <c r="A4077" s="99"/>
    </row>
    <row r="4078" spans="1:1">
      <c r="A4078" s="99"/>
    </row>
    <row r="4079" spans="1:1">
      <c r="A4079" s="99"/>
    </row>
    <row r="4080" spans="1:1">
      <c r="A4080" s="99"/>
    </row>
    <row r="4081" spans="1:1">
      <c r="A4081" s="99"/>
    </row>
    <row r="4082" spans="1:1">
      <c r="A4082" s="99"/>
    </row>
    <row r="4083" spans="1:1">
      <c r="A4083" s="99"/>
    </row>
    <row r="4084" spans="1:1">
      <c r="A4084" s="99"/>
    </row>
    <row r="4085" spans="1:1">
      <c r="A4085" s="99"/>
    </row>
    <row r="4086" spans="1:1">
      <c r="A4086" s="99"/>
    </row>
    <row r="4087" spans="1:1">
      <c r="A4087" s="99"/>
    </row>
    <row r="4088" spans="1:1">
      <c r="A4088" s="99"/>
    </row>
    <row r="4089" spans="1:1">
      <c r="A4089" s="99"/>
    </row>
    <row r="4090" spans="1:1">
      <c r="A4090" s="99"/>
    </row>
    <row r="4091" spans="1:1">
      <c r="A4091" s="99"/>
    </row>
    <row r="4092" spans="1:1">
      <c r="A4092" s="99"/>
    </row>
    <row r="4093" spans="1:1">
      <c r="A4093" s="99"/>
    </row>
    <row r="4094" spans="1:1">
      <c r="A4094" s="99"/>
    </row>
    <row r="4095" spans="1:1">
      <c r="A4095" s="99"/>
    </row>
    <row r="4096" spans="1:1">
      <c r="A4096" s="99"/>
    </row>
    <row r="4097" spans="1:1">
      <c r="A4097" s="99"/>
    </row>
    <row r="4098" spans="1:1">
      <c r="A4098" s="99"/>
    </row>
    <row r="4099" spans="1:1">
      <c r="A4099" s="99"/>
    </row>
    <row r="4100" spans="1:1">
      <c r="A4100" s="99"/>
    </row>
    <row r="4101" spans="1:1">
      <c r="A4101" s="99"/>
    </row>
    <row r="4102" spans="1:1">
      <c r="A4102" s="99"/>
    </row>
    <row r="4103" spans="1:1">
      <c r="A4103" s="99"/>
    </row>
    <row r="4104" spans="1:1">
      <c r="A4104" s="99"/>
    </row>
    <row r="4105" spans="1:1">
      <c r="A4105" s="99"/>
    </row>
    <row r="4106" spans="1:1">
      <c r="A4106" s="99"/>
    </row>
    <row r="4107" spans="1:1">
      <c r="A4107" s="99"/>
    </row>
    <row r="4108" spans="1:1">
      <c r="A4108" s="99"/>
    </row>
    <row r="4109" spans="1:1">
      <c r="A4109" s="99"/>
    </row>
    <row r="4110" spans="1:1">
      <c r="A4110" s="99"/>
    </row>
    <row r="4111" spans="1:1">
      <c r="A4111" s="99"/>
    </row>
    <row r="4112" spans="1:1">
      <c r="A4112" s="99"/>
    </row>
    <row r="4113" spans="1:1">
      <c r="A4113" s="99"/>
    </row>
    <row r="4114" spans="1:1">
      <c r="A4114" s="99"/>
    </row>
    <row r="4115" spans="1:1">
      <c r="A4115" s="99"/>
    </row>
    <row r="4116" spans="1:1">
      <c r="A4116" s="99"/>
    </row>
    <row r="4117" spans="1:1">
      <c r="A4117" s="99"/>
    </row>
    <row r="4118" spans="1:1">
      <c r="A4118" s="99"/>
    </row>
    <row r="4119" spans="1:1">
      <c r="A4119" s="99"/>
    </row>
    <row r="4120" spans="1:1">
      <c r="A4120" s="99"/>
    </row>
    <row r="4121" spans="1:1">
      <c r="A4121" s="99"/>
    </row>
    <row r="4122" spans="1:1">
      <c r="A4122" s="99"/>
    </row>
    <row r="4123" spans="1:1">
      <c r="A4123" s="99"/>
    </row>
    <row r="4124" spans="1:1">
      <c r="A4124" s="99"/>
    </row>
    <row r="4125" spans="1:1">
      <c r="A4125" s="99"/>
    </row>
    <row r="4126" spans="1:1">
      <c r="A4126" s="99"/>
    </row>
    <row r="4127" spans="1:1">
      <c r="A4127" s="99"/>
    </row>
    <row r="4128" spans="1:1">
      <c r="A4128" s="99"/>
    </row>
    <row r="4129" spans="1:1">
      <c r="A4129" s="99"/>
    </row>
    <row r="4130" spans="1:1">
      <c r="A4130" s="99"/>
    </row>
    <row r="4131" spans="1:1">
      <c r="A4131" s="99"/>
    </row>
    <row r="4132" spans="1:1">
      <c r="A4132" s="99"/>
    </row>
    <row r="4133" spans="1:1">
      <c r="A4133" s="99"/>
    </row>
    <row r="4134" spans="1:1">
      <c r="A4134" s="99"/>
    </row>
    <row r="4135" spans="1:1">
      <c r="A4135" s="99"/>
    </row>
    <row r="4136" spans="1:1">
      <c r="A4136" s="99"/>
    </row>
    <row r="4137" spans="1:1">
      <c r="A4137" s="99"/>
    </row>
    <row r="4138" spans="1:1">
      <c r="A4138" s="99"/>
    </row>
    <row r="4139" spans="1:1">
      <c r="A4139" s="99"/>
    </row>
    <row r="4140" spans="1:1">
      <c r="A4140" s="99"/>
    </row>
    <row r="4141" spans="1:1">
      <c r="A4141" s="99"/>
    </row>
    <row r="4142" spans="1:1">
      <c r="A4142" s="99"/>
    </row>
    <row r="4143" spans="1:1">
      <c r="A4143" s="99"/>
    </row>
    <row r="4144" spans="1:1">
      <c r="A4144" s="99"/>
    </row>
    <row r="4145" spans="1:1">
      <c r="A4145" s="99"/>
    </row>
    <row r="4146" spans="1:1">
      <c r="A4146" s="99"/>
    </row>
    <row r="4147" spans="1:1">
      <c r="A4147" s="99"/>
    </row>
    <row r="4148" spans="1:1">
      <c r="A4148" s="99"/>
    </row>
    <row r="4149" spans="1:1">
      <c r="A4149" s="99"/>
    </row>
    <row r="4150" spans="1:1">
      <c r="A4150" s="99"/>
    </row>
    <row r="4151" spans="1:1">
      <c r="A4151" s="99"/>
    </row>
    <row r="4152" spans="1:1">
      <c r="A4152" s="99"/>
    </row>
    <row r="4153" spans="1:1">
      <c r="A4153" s="99"/>
    </row>
    <row r="4154" spans="1:1">
      <c r="A4154" s="99"/>
    </row>
    <row r="4155" spans="1:1">
      <c r="A4155" s="99"/>
    </row>
    <row r="4156" spans="1:1">
      <c r="A4156" s="99"/>
    </row>
    <row r="4157" spans="1:1">
      <c r="A4157" s="99"/>
    </row>
    <row r="4158" spans="1:1">
      <c r="A4158" s="99"/>
    </row>
    <row r="4159" spans="1:1">
      <c r="A4159" s="99"/>
    </row>
    <row r="4160" spans="1:1">
      <c r="A4160" s="99"/>
    </row>
    <row r="4161" spans="1:1">
      <c r="A4161" s="99"/>
    </row>
    <row r="4162" spans="1:1">
      <c r="A4162" s="99"/>
    </row>
    <row r="4163" spans="1:1">
      <c r="A4163" s="99"/>
    </row>
    <row r="4164" spans="1:1">
      <c r="A4164" s="99"/>
    </row>
    <row r="4165" spans="1:1">
      <c r="A4165" s="99"/>
    </row>
    <row r="4166" spans="1:1">
      <c r="A4166" s="99"/>
    </row>
    <row r="4167" spans="1:1">
      <c r="A4167" s="99"/>
    </row>
    <row r="4168" spans="1:1">
      <c r="A4168" s="99"/>
    </row>
    <row r="4169" spans="1:1">
      <c r="A4169" s="99"/>
    </row>
    <row r="4170" spans="1:1">
      <c r="A4170" s="99"/>
    </row>
    <row r="4171" spans="1:1">
      <c r="A4171" s="99"/>
    </row>
    <row r="4172" spans="1:1">
      <c r="A4172" s="99"/>
    </row>
    <row r="4173" spans="1:1">
      <c r="A4173" s="99"/>
    </row>
    <row r="4174" spans="1:1">
      <c r="A4174" s="99"/>
    </row>
    <row r="4175" spans="1:1">
      <c r="A4175" s="99"/>
    </row>
    <row r="4176" spans="1:1">
      <c r="A4176" s="99"/>
    </row>
    <row r="4177" spans="1:1">
      <c r="A4177" s="99"/>
    </row>
    <row r="4178" spans="1:1">
      <c r="A4178" s="99"/>
    </row>
    <row r="4179" spans="1:1">
      <c r="A4179" s="99"/>
    </row>
    <row r="4180" spans="1:1">
      <c r="A4180" s="99"/>
    </row>
    <row r="4181" spans="1:1">
      <c r="A4181" s="99"/>
    </row>
    <row r="4182" spans="1:1">
      <c r="A4182" s="99"/>
    </row>
    <row r="4183" spans="1:1">
      <c r="A4183" s="99"/>
    </row>
    <row r="4184" spans="1:1">
      <c r="A4184" s="99"/>
    </row>
    <row r="4185" spans="1:1">
      <c r="A4185" s="99"/>
    </row>
    <row r="4186" spans="1:1">
      <c r="A4186" s="99"/>
    </row>
    <row r="4187" spans="1:1">
      <c r="A4187" s="99"/>
    </row>
    <row r="4188" spans="1:1">
      <c r="A4188" s="99"/>
    </row>
    <row r="4189" spans="1:1">
      <c r="A4189" s="99"/>
    </row>
    <row r="4190" spans="1:1">
      <c r="A4190" s="99"/>
    </row>
    <row r="4191" spans="1:1">
      <c r="A4191" s="99"/>
    </row>
    <row r="4192" spans="1:1">
      <c r="A4192" s="99"/>
    </row>
    <row r="4193" spans="1:1">
      <c r="A4193" s="99"/>
    </row>
    <row r="4194" spans="1:1">
      <c r="A4194" s="99"/>
    </row>
    <row r="4195" spans="1:1">
      <c r="A4195" s="99"/>
    </row>
    <row r="4196" spans="1:1">
      <c r="A4196" s="99"/>
    </row>
    <row r="4197" spans="1:1">
      <c r="A4197" s="99"/>
    </row>
    <row r="4198" spans="1:1">
      <c r="A4198" s="99"/>
    </row>
    <row r="4199" spans="1:1">
      <c r="A4199" s="99"/>
    </row>
    <row r="4200" spans="1:1">
      <c r="A4200" s="99"/>
    </row>
    <row r="4201" spans="1:1">
      <c r="A4201" s="99"/>
    </row>
    <row r="4202" spans="1:1">
      <c r="A4202" s="99"/>
    </row>
    <row r="4203" spans="1:1">
      <c r="A4203" s="99"/>
    </row>
    <row r="4204" spans="1:1">
      <c r="A4204" s="99"/>
    </row>
    <row r="4205" spans="1:1">
      <c r="A4205" s="99"/>
    </row>
    <row r="4206" spans="1:1">
      <c r="A4206" s="99"/>
    </row>
    <row r="4207" spans="1:1">
      <c r="A4207" s="99"/>
    </row>
    <row r="4208" spans="1:1">
      <c r="A4208" s="99"/>
    </row>
    <row r="4209" spans="1:1">
      <c r="A4209" s="99"/>
    </row>
    <row r="4210" spans="1:1">
      <c r="A4210" s="99"/>
    </row>
    <row r="4211" spans="1:1">
      <c r="A4211" s="99"/>
    </row>
    <row r="4212" spans="1:1">
      <c r="A4212" s="99"/>
    </row>
    <row r="4213" spans="1:1">
      <c r="A4213" s="99"/>
    </row>
    <row r="4214" spans="1:1">
      <c r="A4214" s="99"/>
    </row>
    <row r="4215" spans="1:1">
      <c r="A4215" s="99"/>
    </row>
    <row r="4216" spans="1:1">
      <c r="A4216" s="99"/>
    </row>
    <row r="4217" spans="1:1">
      <c r="A4217" s="99"/>
    </row>
    <row r="4218" spans="1:1">
      <c r="A4218" s="99"/>
    </row>
    <row r="4219" spans="1:1">
      <c r="A4219" s="99"/>
    </row>
    <row r="4220" spans="1:1">
      <c r="A4220" s="99"/>
    </row>
    <row r="4221" spans="1:1">
      <c r="A4221" s="99"/>
    </row>
    <row r="4222" spans="1:1">
      <c r="A4222" s="99"/>
    </row>
    <row r="4223" spans="1:1">
      <c r="A4223" s="99"/>
    </row>
    <row r="4224" spans="1:1">
      <c r="A4224" s="99"/>
    </row>
    <row r="4225" spans="1:1">
      <c r="A4225" s="99"/>
    </row>
    <row r="4226" spans="1:1">
      <c r="A4226" s="99"/>
    </row>
    <row r="4227" spans="1:1">
      <c r="A4227" s="99"/>
    </row>
    <row r="4228" spans="1:1">
      <c r="A4228" s="99"/>
    </row>
    <row r="4229" spans="1:1">
      <c r="A4229" s="99"/>
    </row>
    <row r="4230" spans="1:1">
      <c r="A4230" s="99"/>
    </row>
    <row r="4231" spans="1:1">
      <c r="A4231" s="99"/>
    </row>
    <row r="4232" spans="1:1">
      <c r="A4232" s="99"/>
    </row>
    <row r="4233" spans="1:1">
      <c r="A4233" s="99"/>
    </row>
    <row r="4234" spans="1:1">
      <c r="A4234" s="99"/>
    </row>
    <row r="4235" spans="1:1">
      <c r="A4235" s="99"/>
    </row>
    <row r="4236" spans="1:1">
      <c r="A4236" s="99"/>
    </row>
    <row r="4237" spans="1:1">
      <c r="A4237" s="99"/>
    </row>
    <row r="4238" spans="1:1">
      <c r="A4238" s="99"/>
    </row>
    <row r="4239" spans="1:1">
      <c r="A4239" s="99"/>
    </row>
    <row r="4240" spans="1:1">
      <c r="A4240" s="99"/>
    </row>
    <row r="4241" spans="1:1">
      <c r="A4241" s="99"/>
    </row>
    <row r="4242" spans="1:1">
      <c r="A4242" s="99"/>
    </row>
    <row r="4243" spans="1:1">
      <c r="A4243" s="99"/>
    </row>
    <row r="4244" spans="1:1">
      <c r="A4244" s="99"/>
    </row>
    <row r="4245" spans="1:1">
      <c r="A4245" s="99"/>
    </row>
    <row r="4246" spans="1:1">
      <c r="A4246" s="99"/>
    </row>
    <row r="4247" spans="1:1">
      <c r="A4247" s="99"/>
    </row>
    <row r="4248" spans="1:1">
      <c r="A4248" s="99"/>
    </row>
    <row r="4249" spans="1:1">
      <c r="A4249" s="99"/>
    </row>
    <row r="4250" spans="1:1">
      <c r="A4250" s="99"/>
    </row>
    <row r="4251" spans="1:1">
      <c r="A4251" s="99"/>
    </row>
    <row r="4252" spans="1:1">
      <c r="A4252" s="99"/>
    </row>
    <row r="4253" spans="1:1">
      <c r="A4253" s="99"/>
    </row>
    <row r="4254" spans="1:1">
      <c r="A4254" s="99"/>
    </row>
    <row r="4255" spans="1:1">
      <c r="A4255" s="99"/>
    </row>
    <row r="4256" spans="1:1">
      <c r="A4256" s="99"/>
    </row>
    <row r="4257" spans="1:1">
      <c r="A4257" s="99"/>
    </row>
    <row r="4258" spans="1:1">
      <c r="A4258" s="99"/>
    </row>
    <row r="4259" spans="1:1">
      <c r="A4259" s="99"/>
    </row>
    <row r="4260" spans="1:1">
      <c r="A4260" s="99"/>
    </row>
    <row r="4261" spans="1:1">
      <c r="A4261" s="99"/>
    </row>
    <row r="4262" spans="1:1">
      <c r="A4262" s="99"/>
    </row>
    <row r="4263" spans="1:1">
      <c r="A4263" s="99"/>
    </row>
    <row r="4264" spans="1:1">
      <c r="A4264" s="99"/>
    </row>
    <row r="4265" spans="1:1">
      <c r="A4265" s="99"/>
    </row>
    <row r="4266" spans="1:1">
      <c r="A4266" s="99"/>
    </row>
    <row r="4267" spans="1:1">
      <c r="A4267" s="99"/>
    </row>
    <row r="4268" spans="1:1">
      <c r="A4268" s="99"/>
    </row>
    <row r="4269" spans="1:1">
      <c r="A4269" s="99"/>
    </row>
    <row r="4270" spans="1:1">
      <c r="A4270" s="99"/>
    </row>
    <row r="4271" spans="1:1">
      <c r="A4271" s="99"/>
    </row>
    <row r="4272" spans="1:1">
      <c r="A4272" s="99"/>
    </row>
    <row r="4273" spans="1:1">
      <c r="A4273" s="99"/>
    </row>
    <row r="4274" spans="1:1">
      <c r="A4274" s="99"/>
    </row>
    <row r="4275" spans="1:1">
      <c r="A4275" s="99"/>
    </row>
    <row r="4276" spans="1:1">
      <c r="A4276" s="99"/>
    </row>
    <row r="4277" spans="1:1">
      <c r="A4277" s="99"/>
    </row>
    <row r="4278" spans="1:1">
      <c r="A4278" s="99"/>
    </row>
    <row r="4279" spans="1:1">
      <c r="A4279" s="99"/>
    </row>
    <row r="4280" spans="1:1">
      <c r="A4280" s="99"/>
    </row>
    <row r="4281" spans="1:1">
      <c r="A4281" s="99"/>
    </row>
    <row r="4282" spans="1:1">
      <c r="A4282" s="99"/>
    </row>
    <row r="4283" spans="1:1">
      <c r="A4283" s="99"/>
    </row>
    <row r="4284" spans="1:1">
      <c r="A4284" s="99"/>
    </row>
    <row r="4285" spans="1:1">
      <c r="A4285" s="99"/>
    </row>
    <row r="4286" spans="1:1">
      <c r="A4286" s="99"/>
    </row>
    <row r="4287" spans="1:1">
      <c r="A4287" s="99"/>
    </row>
    <row r="4288" spans="1:1">
      <c r="A4288" s="99"/>
    </row>
    <row r="4289" spans="1:1">
      <c r="A4289" s="99"/>
    </row>
    <row r="4290" spans="1:1">
      <c r="A4290" s="99"/>
    </row>
    <row r="4291" spans="1:1">
      <c r="A4291" s="99"/>
    </row>
    <row r="4292" spans="1:1">
      <c r="A4292" s="99"/>
    </row>
    <row r="4293" spans="1:1">
      <c r="A4293" s="99"/>
    </row>
    <row r="4294" spans="1:1">
      <c r="A4294" s="99"/>
    </row>
    <row r="4295" spans="1:1">
      <c r="A4295" s="99"/>
    </row>
    <row r="4296" spans="1:1">
      <c r="A4296" s="99"/>
    </row>
    <row r="4297" spans="1:1">
      <c r="A4297" s="99"/>
    </row>
    <row r="4298" spans="1:1">
      <c r="A4298" s="99"/>
    </row>
    <row r="4299" spans="1:1">
      <c r="A4299" s="99"/>
    </row>
    <row r="4300" spans="1:1">
      <c r="A4300" s="99"/>
    </row>
    <row r="4301" spans="1:1">
      <c r="A4301" s="99"/>
    </row>
    <row r="4302" spans="1:1">
      <c r="A4302" s="99"/>
    </row>
    <row r="4303" spans="1:1">
      <c r="A4303" s="99"/>
    </row>
    <row r="4304" spans="1:1">
      <c r="A4304" s="99"/>
    </row>
    <row r="4305" spans="1:1">
      <c r="A4305" s="99"/>
    </row>
    <row r="4306" spans="1:1">
      <c r="A4306" s="99"/>
    </row>
    <row r="4307" spans="1:1">
      <c r="A4307" s="99"/>
    </row>
    <row r="4308" spans="1:1">
      <c r="A4308" s="99"/>
    </row>
    <row r="4309" spans="1:1">
      <c r="A4309" s="99"/>
    </row>
    <row r="4310" spans="1:1">
      <c r="A4310" s="99"/>
    </row>
    <row r="4311" spans="1:1">
      <c r="A4311" s="99"/>
    </row>
    <row r="4312" spans="1:1">
      <c r="A4312" s="99"/>
    </row>
    <row r="4313" spans="1:1">
      <c r="A4313" s="99"/>
    </row>
    <row r="4314" spans="1:1">
      <c r="A4314" s="99"/>
    </row>
    <row r="4315" spans="1:1">
      <c r="A4315" s="99"/>
    </row>
    <row r="4316" spans="1:1">
      <c r="A4316" s="99"/>
    </row>
    <row r="4317" spans="1:1">
      <c r="A4317" s="99"/>
    </row>
    <row r="4318" spans="1:1">
      <c r="A4318" s="99"/>
    </row>
    <row r="4319" spans="1:1">
      <c r="A4319" s="99"/>
    </row>
    <row r="4320" spans="1:1">
      <c r="A4320" s="99"/>
    </row>
    <row r="4321" spans="1:1">
      <c r="A4321" s="99"/>
    </row>
    <row r="4322" spans="1:1">
      <c r="A4322" s="99"/>
    </row>
    <row r="4323" spans="1:1">
      <c r="A4323" s="99"/>
    </row>
    <row r="4324" spans="1:1">
      <c r="A4324" s="99"/>
    </row>
    <row r="4325" spans="1:1">
      <c r="A4325" s="99"/>
    </row>
    <row r="4326" spans="1:1">
      <c r="A4326" s="99"/>
    </row>
    <row r="4327" spans="1:1">
      <c r="A4327" s="99"/>
    </row>
    <row r="4328" spans="1:1">
      <c r="A4328" s="99"/>
    </row>
    <row r="4329" spans="1:1">
      <c r="A4329" s="99"/>
    </row>
    <row r="4330" spans="1:1">
      <c r="A4330" s="99"/>
    </row>
    <row r="4331" spans="1:1">
      <c r="A4331" s="99"/>
    </row>
    <row r="4332" spans="1:1">
      <c r="A4332" s="99"/>
    </row>
    <row r="4333" spans="1:1">
      <c r="A4333" s="99"/>
    </row>
    <row r="4334" spans="1:1">
      <c r="A4334" s="99"/>
    </row>
    <row r="4335" spans="1:1">
      <c r="A4335" s="99"/>
    </row>
    <row r="4336" spans="1:1">
      <c r="A4336" s="99"/>
    </row>
    <row r="4337" spans="1:1">
      <c r="A4337" s="99"/>
    </row>
    <row r="4338" spans="1:1">
      <c r="A4338" s="99"/>
    </row>
    <row r="4339" spans="1:1">
      <c r="A4339" s="99"/>
    </row>
    <row r="4340" spans="1:1">
      <c r="A4340" s="99"/>
    </row>
    <row r="4341" spans="1:1">
      <c r="A4341" s="99"/>
    </row>
    <row r="4342" spans="1:1">
      <c r="A4342" s="99"/>
    </row>
    <row r="4343" spans="1:1">
      <c r="A4343" s="99"/>
    </row>
    <row r="4344" spans="1:1">
      <c r="A4344" s="99"/>
    </row>
    <row r="4345" spans="1:1">
      <c r="A4345" s="99"/>
    </row>
    <row r="4346" spans="1:1">
      <c r="A4346" s="99"/>
    </row>
    <row r="4347" spans="1:1">
      <c r="A4347" s="99"/>
    </row>
    <row r="4348" spans="1:1">
      <c r="A4348" s="99"/>
    </row>
    <row r="4349" spans="1:1">
      <c r="A4349" s="99"/>
    </row>
    <row r="4350" spans="1:1">
      <c r="A4350" s="99"/>
    </row>
    <row r="4351" spans="1:1">
      <c r="A4351" s="99"/>
    </row>
    <row r="4352" spans="1:1">
      <c r="A4352" s="99"/>
    </row>
    <row r="4353" spans="1:1">
      <c r="A4353" s="99"/>
    </row>
    <row r="4354" spans="1:1">
      <c r="A4354" s="99"/>
    </row>
    <row r="4355" spans="1:1">
      <c r="A4355" s="99"/>
    </row>
    <row r="4356" spans="1:1">
      <c r="A4356" s="99"/>
    </row>
    <row r="4357" spans="1:1">
      <c r="A4357" s="99"/>
    </row>
    <row r="4358" spans="1:1">
      <c r="A4358" s="99"/>
    </row>
    <row r="4359" spans="1:1">
      <c r="A4359" s="99"/>
    </row>
    <row r="4360" spans="1:1">
      <c r="A4360" s="99"/>
    </row>
    <row r="4361" spans="1:1">
      <c r="A4361" s="99"/>
    </row>
    <row r="4362" spans="1:1">
      <c r="A4362" s="99"/>
    </row>
    <row r="4363" spans="1:1">
      <c r="A4363" s="99"/>
    </row>
    <row r="4364" spans="1:1">
      <c r="A4364" s="99"/>
    </row>
    <row r="4365" spans="1:1">
      <c r="A4365" s="99"/>
    </row>
    <row r="4366" spans="1:1">
      <c r="A4366" s="99"/>
    </row>
    <row r="4367" spans="1:1">
      <c r="A4367" s="99"/>
    </row>
    <row r="4368" spans="1:1">
      <c r="A4368" s="99"/>
    </row>
    <row r="4369" spans="1:1">
      <c r="A4369" s="99"/>
    </row>
    <row r="4370" spans="1:1">
      <c r="A4370" s="99"/>
    </row>
    <row r="4371" spans="1:1">
      <c r="A4371" s="99"/>
    </row>
    <row r="4372" spans="1:1">
      <c r="A4372" s="99"/>
    </row>
    <row r="4373" spans="1:1">
      <c r="A4373" s="99"/>
    </row>
    <row r="4374" spans="1:1">
      <c r="A4374" s="99"/>
    </row>
    <row r="4375" spans="1:1">
      <c r="A4375" s="99"/>
    </row>
    <row r="4376" spans="1:1">
      <c r="A4376" s="99"/>
    </row>
    <row r="4377" spans="1:1">
      <c r="A4377" s="99"/>
    </row>
    <row r="4378" spans="1:1">
      <c r="A4378" s="99"/>
    </row>
    <row r="4379" spans="1:1">
      <c r="A4379" s="99"/>
    </row>
    <row r="4380" spans="1:1">
      <c r="A4380" s="99"/>
    </row>
    <row r="4381" spans="1:1">
      <c r="A4381" s="99"/>
    </row>
    <row r="4382" spans="1:1">
      <c r="A4382" s="99"/>
    </row>
    <row r="4383" spans="1:1">
      <c r="A4383" s="99"/>
    </row>
    <row r="4384" spans="1:1">
      <c r="A4384" s="99"/>
    </row>
    <row r="4385" spans="1:1">
      <c r="A4385" s="99"/>
    </row>
    <row r="4386" spans="1:1">
      <c r="A4386" s="99"/>
    </row>
    <row r="4387" spans="1:1">
      <c r="A4387" s="99"/>
    </row>
    <row r="4388" spans="1:1">
      <c r="A4388" s="99"/>
    </row>
    <row r="4389" spans="1:1">
      <c r="A4389" s="99"/>
    </row>
    <row r="4390" spans="1:1">
      <c r="A4390" s="99"/>
    </row>
    <row r="4391" spans="1:1">
      <c r="A4391" s="99"/>
    </row>
    <row r="4392" spans="1:1">
      <c r="A4392" s="99"/>
    </row>
    <row r="4393" spans="1:1">
      <c r="A4393" s="99"/>
    </row>
    <row r="4394" spans="1:1">
      <c r="A4394" s="99"/>
    </row>
    <row r="4395" spans="1:1">
      <c r="A4395" s="99"/>
    </row>
    <row r="4396" spans="1:1">
      <c r="A4396" s="99"/>
    </row>
    <row r="4397" spans="1:1">
      <c r="A4397" s="99"/>
    </row>
    <row r="4398" spans="1:1">
      <c r="A4398" s="99"/>
    </row>
    <row r="4399" spans="1:1">
      <c r="A4399" s="99"/>
    </row>
    <row r="4400" spans="1:1">
      <c r="A4400" s="99"/>
    </row>
    <row r="4401" spans="1:1">
      <c r="A4401" s="99"/>
    </row>
    <row r="4402" spans="1:1">
      <c r="A4402" s="99"/>
    </row>
    <row r="4403" spans="1:1">
      <c r="A4403" s="99"/>
    </row>
    <row r="4404" spans="1:1">
      <c r="A4404" s="99"/>
    </row>
    <row r="4405" spans="1:1">
      <c r="A4405" s="99"/>
    </row>
    <row r="4406" spans="1:1">
      <c r="A4406" s="99"/>
    </row>
    <row r="4407" spans="1:1">
      <c r="A4407" s="99"/>
    </row>
    <row r="4408" spans="1:1">
      <c r="A4408" s="99"/>
    </row>
    <row r="4409" spans="1:1">
      <c r="A4409" s="99"/>
    </row>
    <row r="4410" spans="1:1">
      <c r="A4410" s="99"/>
    </row>
    <row r="4411" spans="1:1">
      <c r="A4411" s="99"/>
    </row>
    <row r="4412" spans="1:1">
      <c r="A4412" s="99"/>
    </row>
    <row r="4413" spans="1:1">
      <c r="A4413" s="99"/>
    </row>
    <row r="4414" spans="1:1">
      <c r="A4414" s="99"/>
    </row>
    <row r="4415" spans="1:1">
      <c r="A4415" s="99"/>
    </row>
    <row r="4416" spans="1:1">
      <c r="A4416" s="99"/>
    </row>
    <row r="4417" spans="1:1">
      <c r="A4417" s="99"/>
    </row>
    <row r="4418" spans="1:1">
      <c r="A4418" s="99"/>
    </row>
    <row r="4419" spans="1:1">
      <c r="A4419" s="99"/>
    </row>
    <row r="4420" spans="1:1">
      <c r="A4420" s="99"/>
    </row>
    <row r="4421" spans="1:1">
      <c r="A4421" s="99"/>
    </row>
    <row r="4422" spans="1:1">
      <c r="A4422" s="99"/>
    </row>
    <row r="4423" spans="1:1">
      <c r="A4423" s="99"/>
    </row>
    <row r="4424" spans="1:1">
      <c r="A4424" s="99"/>
    </row>
    <row r="4425" spans="1:1">
      <c r="A4425" s="99"/>
    </row>
    <row r="4426" spans="1:1">
      <c r="A4426" s="99"/>
    </row>
    <row r="4427" spans="1:1">
      <c r="A4427" s="99"/>
    </row>
    <row r="4428" spans="1:1">
      <c r="A4428" s="99"/>
    </row>
    <row r="4429" spans="1:1">
      <c r="A4429" s="99"/>
    </row>
    <row r="4430" spans="1:1">
      <c r="A4430" s="99"/>
    </row>
    <row r="4431" spans="1:1">
      <c r="A4431" s="99"/>
    </row>
    <row r="4432" spans="1:1">
      <c r="A4432" s="99"/>
    </row>
    <row r="4433" spans="1:1">
      <c r="A4433" s="99"/>
    </row>
    <row r="4434" spans="1:1">
      <c r="A4434" s="99"/>
    </row>
    <row r="4435" spans="1:1">
      <c r="A4435" s="99"/>
    </row>
    <row r="4436" spans="1:1">
      <c r="A4436" s="99"/>
    </row>
    <row r="4437" spans="1:1">
      <c r="A4437" s="99"/>
    </row>
    <row r="4438" spans="1:1">
      <c r="A4438" s="99"/>
    </row>
    <row r="4439" spans="1:1">
      <c r="A4439" s="99"/>
    </row>
    <row r="4440" spans="1:1">
      <c r="A4440" s="99"/>
    </row>
    <row r="4441" spans="1:1">
      <c r="A4441" s="99"/>
    </row>
    <row r="4442" spans="1:1">
      <c r="A4442" s="99"/>
    </row>
    <row r="4443" spans="1:1">
      <c r="A4443" s="99"/>
    </row>
    <row r="4444" spans="1:1">
      <c r="A4444" s="99"/>
    </row>
    <row r="4445" spans="1:1">
      <c r="A4445" s="99"/>
    </row>
    <row r="4446" spans="1:1">
      <c r="A4446" s="99"/>
    </row>
    <row r="4447" spans="1:1">
      <c r="A4447" s="99"/>
    </row>
    <row r="4448" spans="1:1">
      <c r="A4448" s="99"/>
    </row>
    <row r="4449" spans="1:1">
      <c r="A4449" s="99"/>
    </row>
    <row r="4450" spans="1:1">
      <c r="A4450" s="99"/>
    </row>
    <row r="4451" spans="1:1">
      <c r="A4451" s="99"/>
    </row>
    <row r="4452" spans="1:1">
      <c r="A4452" s="99"/>
    </row>
    <row r="4453" spans="1:1">
      <c r="A4453" s="99"/>
    </row>
    <row r="4454" spans="1:1">
      <c r="A4454" s="99"/>
    </row>
    <row r="4455" spans="1:1">
      <c r="A4455" s="99"/>
    </row>
    <row r="4456" spans="1:1">
      <c r="A4456" s="99"/>
    </row>
    <row r="4457" spans="1:1">
      <c r="A4457" s="99"/>
    </row>
    <row r="4458" spans="1:1">
      <c r="A4458" s="99"/>
    </row>
    <row r="4459" spans="1:1">
      <c r="A4459" s="99"/>
    </row>
    <row r="4460" spans="1:1">
      <c r="A4460" s="99"/>
    </row>
    <row r="4461" spans="1:1">
      <c r="A4461" s="99"/>
    </row>
    <row r="4462" spans="1:1">
      <c r="A4462" s="99"/>
    </row>
    <row r="4463" spans="1:1">
      <c r="A4463" s="99"/>
    </row>
    <row r="4464" spans="1:1">
      <c r="A4464" s="99"/>
    </row>
    <row r="4465" spans="1:1">
      <c r="A4465" s="99"/>
    </row>
    <row r="4466" spans="1:1">
      <c r="A4466" s="99"/>
    </row>
    <row r="4467" spans="1:1">
      <c r="A4467" s="99"/>
    </row>
    <row r="4468" spans="1:1">
      <c r="A4468" s="99"/>
    </row>
    <row r="4469" spans="1:1">
      <c r="A4469" s="99"/>
    </row>
    <row r="4470" spans="1:1">
      <c r="A4470" s="99"/>
    </row>
    <row r="4471" spans="1:1">
      <c r="A4471" s="99"/>
    </row>
    <row r="4472" spans="1:1">
      <c r="A4472" s="99"/>
    </row>
    <row r="4473" spans="1:1">
      <c r="A4473" s="99"/>
    </row>
    <row r="4474" spans="1:1">
      <c r="A4474" s="99"/>
    </row>
    <row r="4475" spans="1:1">
      <c r="A4475" s="99"/>
    </row>
    <row r="4476" spans="1:1">
      <c r="A4476" s="99"/>
    </row>
    <row r="4477" spans="1:1">
      <c r="A4477" s="99"/>
    </row>
    <row r="4478" spans="1:1">
      <c r="A4478" s="99"/>
    </row>
    <row r="4479" spans="1:1">
      <c r="A4479" s="99"/>
    </row>
    <row r="4480" spans="1:1">
      <c r="A4480" s="99"/>
    </row>
    <row r="4481" spans="1:1">
      <c r="A4481" s="99"/>
    </row>
    <row r="4482" spans="1:1">
      <c r="A4482" s="99"/>
    </row>
    <row r="4483" spans="1:1">
      <c r="A4483" s="99"/>
    </row>
    <row r="4484" spans="1:1">
      <c r="A4484" s="99"/>
    </row>
    <row r="4485" spans="1:1">
      <c r="A4485" s="99"/>
    </row>
    <row r="4486" spans="1:1">
      <c r="A4486" s="99"/>
    </row>
    <row r="4487" spans="1:1">
      <c r="A4487" s="99"/>
    </row>
    <row r="4488" spans="1:1">
      <c r="A4488" s="99"/>
    </row>
    <row r="4489" spans="1:1">
      <c r="A4489" s="99"/>
    </row>
    <row r="4490" spans="1:1">
      <c r="A4490" s="99"/>
    </row>
    <row r="4491" spans="1:1">
      <c r="A4491" s="99"/>
    </row>
    <row r="4492" spans="1:1">
      <c r="A4492" s="99"/>
    </row>
    <row r="4493" spans="1:1">
      <c r="A4493" s="99"/>
    </row>
    <row r="4494" spans="1:1">
      <c r="A4494" s="99"/>
    </row>
    <row r="4495" spans="1:1">
      <c r="A4495" s="99"/>
    </row>
    <row r="4496" spans="1:1">
      <c r="A4496" s="99"/>
    </row>
    <row r="4497" spans="1:1">
      <c r="A4497" s="99"/>
    </row>
    <row r="4498" spans="1:1">
      <c r="A4498" s="99"/>
    </row>
    <row r="4499" spans="1:1">
      <c r="A4499" s="99"/>
    </row>
    <row r="4500" spans="1:1">
      <c r="A4500" s="99"/>
    </row>
    <row r="4501" spans="1:1">
      <c r="A4501" s="99"/>
    </row>
    <row r="4502" spans="1:1">
      <c r="A4502" s="99"/>
    </row>
    <row r="4503" spans="1:1">
      <c r="A4503" s="99"/>
    </row>
    <row r="4504" spans="1:1">
      <c r="A4504" s="99"/>
    </row>
    <row r="4505" spans="1:1">
      <c r="A4505" s="99"/>
    </row>
    <row r="4506" spans="1:1">
      <c r="A4506" s="99"/>
    </row>
    <row r="4507" spans="1:1">
      <c r="A4507" s="99"/>
    </row>
    <row r="4508" spans="1:1">
      <c r="A4508" s="99"/>
    </row>
    <row r="4509" spans="1:1">
      <c r="A4509" s="99"/>
    </row>
    <row r="4510" spans="1:1">
      <c r="A4510" s="99"/>
    </row>
    <row r="4511" spans="1:1">
      <c r="A4511" s="99"/>
    </row>
    <row r="4512" spans="1:1">
      <c r="A4512" s="99"/>
    </row>
    <row r="4513" spans="1:1">
      <c r="A4513" s="99"/>
    </row>
    <row r="4514" spans="1:1">
      <c r="A4514" s="99"/>
    </row>
    <row r="4515" spans="1:1">
      <c r="A4515" s="99"/>
    </row>
    <row r="4516" spans="1:1">
      <c r="A4516" s="99"/>
    </row>
    <row r="4517" spans="1:1">
      <c r="A4517" s="99"/>
    </row>
    <row r="4518" spans="1:1">
      <c r="A4518" s="99"/>
    </row>
    <row r="4519" spans="1:1">
      <c r="A4519" s="99"/>
    </row>
    <row r="4520" spans="1:1">
      <c r="A4520" s="99"/>
    </row>
    <row r="4521" spans="1:1">
      <c r="A4521" s="99"/>
    </row>
    <row r="4522" spans="1:1">
      <c r="A4522" s="99"/>
    </row>
    <row r="4523" spans="1:1">
      <c r="A4523" s="99"/>
    </row>
    <row r="4524" spans="1:1">
      <c r="A4524" s="99"/>
    </row>
    <row r="4525" spans="1:1">
      <c r="A4525" s="99"/>
    </row>
    <row r="4526" spans="1:1">
      <c r="A4526" s="99"/>
    </row>
    <row r="4527" spans="1:1">
      <c r="A4527" s="99"/>
    </row>
    <row r="4528" spans="1:1">
      <c r="A4528" s="99"/>
    </row>
    <row r="4529" spans="1:1">
      <c r="A4529" s="99"/>
    </row>
    <row r="4530" spans="1:1">
      <c r="A4530" s="99"/>
    </row>
    <row r="4531" spans="1:1">
      <c r="A4531" s="99"/>
    </row>
    <row r="4532" spans="1:1">
      <c r="A4532" s="99"/>
    </row>
    <row r="4533" spans="1:1">
      <c r="A4533" s="99"/>
    </row>
    <row r="4534" spans="1:1">
      <c r="A4534" s="99"/>
    </row>
    <row r="4535" spans="1:1">
      <c r="A4535" s="99"/>
    </row>
    <row r="4536" spans="1:1">
      <c r="A4536" s="99"/>
    </row>
    <row r="4537" spans="1:1">
      <c r="A4537" s="99"/>
    </row>
    <row r="4538" spans="1:1">
      <c r="A4538" s="99"/>
    </row>
    <row r="4539" spans="1:1">
      <c r="A4539" s="99"/>
    </row>
    <row r="4540" spans="1:1">
      <c r="A4540" s="99"/>
    </row>
    <row r="4541" spans="1:1">
      <c r="A4541" s="99"/>
    </row>
    <row r="4542" spans="1:1">
      <c r="A4542" s="99"/>
    </row>
    <row r="4543" spans="1:1">
      <c r="A4543" s="99"/>
    </row>
    <row r="4544" spans="1:1">
      <c r="A4544" s="99"/>
    </row>
    <row r="4545" spans="1:1">
      <c r="A4545" s="99"/>
    </row>
    <row r="4546" spans="1:1">
      <c r="A4546" s="99"/>
    </row>
    <row r="4547" spans="1:1">
      <c r="A4547" s="99"/>
    </row>
    <row r="4548" spans="1:1">
      <c r="A4548" s="99"/>
    </row>
    <row r="4549" spans="1:1">
      <c r="A4549" s="99"/>
    </row>
    <row r="4550" spans="1:1">
      <c r="A4550" s="99"/>
    </row>
    <row r="4551" spans="1:1">
      <c r="A4551" s="99"/>
    </row>
    <row r="4552" spans="1:1">
      <c r="A4552" s="99"/>
    </row>
    <row r="4553" spans="1:1">
      <c r="A4553" s="99"/>
    </row>
    <row r="4554" spans="1:1">
      <c r="A4554" s="99"/>
    </row>
    <row r="4555" spans="1:1">
      <c r="A4555" s="99"/>
    </row>
    <row r="4556" spans="1:1">
      <c r="A4556" s="99"/>
    </row>
    <row r="4557" spans="1:1">
      <c r="A4557" s="99"/>
    </row>
    <row r="4558" spans="1:1">
      <c r="A4558" s="99"/>
    </row>
    <row r="4559" spans="1:1">
      <c r="A4559" s="99"/>
    </row>
    <row r="4560" spans="1:1">
      <c r="A4560" s="99"/>
    </row>
    <row r="4561" spans="1:1">
      <c r="A4561" s="99"/>
    </row>
    <row r="4562" spans="1:1">
      <c r="A4562" s="99"/>
    </row>
    <row r="4563" spans="1:1">
      <c r="A4563" s="99"/>
    </row>
    <row r="4564" spans="1:1">
      <c r="A4564" s="99"/>
    </row>
    <row r="4565" spans="1:1">
      <c r="A4565" s="99"/>
    </row>
    <row r="4566" spans="1:1">
      <c r="A4566" s="99"/>
    </row>
    <row r="4567" spans="1:1">
      <c r="A4567" s="99"/>
    </row>
    <row r="4568" spans="1:1">
      <c r="A4568" s="99"/>
    </row>
    <row r="4569" spans="1:1">
      <c r="A4569" s="99"/>
    </row>
    <row r="4570" spans="1:1">
      <c r="A4570" s="99"/>
    </row>
    <row r="4571" spans="1:1">
      <c r="A4571" s="99"/>
    </row>
    <row r="4572" spans="1:1">
      <c r="A4572" s="99"/>
    </row>
    <row r="4573" spans="1:1">
      <c r="A4573" s="99"/>
    </row>
    <row r="4574" spans="1:1">
      <c r="A4574" s="99"/>
    </row>
    <row r="4575" spans="1:1">
      <c r="A4575" s="99"/>
    </row>
    <row r="4576" spans="1:1">
      <c r="A4576" s="99"/>
    </row>
    <row r="4577" spans="1:1">
      <c r="A4577" s="99"/>
    </row>
    <row r="4578" spans="1:1">
      <c r="A4578" s="99"/>
    </row>
    <row r="4579" spans="1:1">
      <c r="A4579" s="99"/>
    </row>
    <row r="4580" spans="1:1">
      <c r="A4580" s="99"/>
    </row>
    <row r="4581" spans="1:1">
      <c r="A4581" s="99"/>
    </row>
    <row r="4582" spans="1:1">
      <c r="A4582" s="99"/>
    </row>
    <row r="4583" spans="1:1">
      <c r="A4583" s="99"/>
    </row>
    <row r="4584" spans="1:1">
      <c r="A4584" s="99"/>
    </row>
    <row r="4585" spans="1:1">
      <c r="A4585" s="99"/>
    </row>
    <row r="4586" spans="1:1">
      <c r="A4586" s="99"/>
    </row>
    <row r="4587" spans="1:1">
      <c r="A4587" s="99"/>
    </row>
    <row r="4588" spans="1:1">
      <c r="A4588" s="99"/>
    </row>
    <row r="4589" spans="1:1">
      <c r="A4589" s="99"/>
    </row>
    <row r="4590" spans="1:1">
      <c r="A4590" s="99"/>
    </row>
    <row r="4591" spans="1:1">
      <c r="A4591" s="99"/>
    </row>
    <row r="4592" spans="1:1">
      <c r="A4592" s="99"/>
    </row>
    <row r="4593" spans="1:1">
      <c r="A4593" s="99"/>
    </row>
    <row r="4594" spans="1:1">
      <c r="A4594" s="99"/>
    </row>
    <row r="4595" spans="1:1">
      <c r="A4595" s="99"/>
    </row>
    <row r="4596" spans="1:1">
      <c r="A4596" s="99"/>
    </row>
    <row r="4597" spans="1:1">
      <c r="A4597" s="99"/>
    </row>
    <row r="4598" spans="1:1">
      <c r="A4598" s="99"/>
    </row>
    <row r="4599" spans="1:1">
      <c r="A4599" s="99"/>
    </row>
    <row r="4600" spans="1:1">
      <c r="A4600" s="99"/>
    </row>
    <row r="4601" spans="1:1">
      <c r="A4601" s="99"/>
    </row>
    <row r="4602" spans="1:1">
      <c r="A4602" s="99"/>
    </row>
    <row r="4603" spans="1:1">
      <c r="A4603" s="99"/>
    </row>
    <row r="4604" spans="1:1">
      <c r="A4604" s="99"/>
    </row>
    <row r="4605" spans="1:1">
      <c r="A4605" s="99"/>
    </row>
    <row r="4606" spans="1:1">
      <c r="A4606" s="99"/>
    </row>
    <row r="4607" spans="1:1">
      <c r="A4607" s="99"/>
    </row>
    <row r="4608" spans="1:1">
      <c r="A4608" s="99"/>
    </row>
    <row r="4609" spans="1:1">
      <c r="A4609" s="99"/>
    </row>
    <row r="4610" spans="1:1">
      <c r="A4610" s="99"/>
    </row>
    <row r="4611" spans="1:1">
      <c r="A4611" s="99"/>
    </row>
    <row r="4612" spans="1:1">
      <c r="A4612" s="99"/>
    </row>
    <row r="4613" spans="1:1">
      <c r="A4613" s="99"/>
    </row>
    <row r="4614" spans="1:1">
      <c r="A4614" s="99"/>
    </row>
    <row r="4615" spans="1:1">
      <c r="A4615" s="99"/>
    </row>
    <row r="4616" spans="1:1">
      <c r="A4616" s="99"/>
    </row>
    <row r="4617" spans="1:1">
      <c r="A4617" s="99"/>
    </row>
    <row r="4618" spans="1:1">
      <c r="A4618" s="99"/>
    </row>
    <row r="4619" spans="1:1">
      <c r="A4619" s="99"/>
    </row>
    <row r="4620" spans="1:1">
      <c r="A4620" s="99"/>
    </row>
    <row r="4621" spans="1:1">
      <c r="A4621" s="99"/>
    </row>
    <row r="4622" spans="1:1">
      <c r="A4622" s="99"/>
    </row>
    <row r="4623" spans="1:1">
      <c r="A4623" s="99"/>
    </row>
    <row r="4624" spans="1:1">
      <c r="A4624" s="99"/>
    </row>
    <row r="4625" spans="1:1">
      <c r="A4625" s="99"/>
    </row>
    <row r="4626" spans="1:1">
      <c r="A4626" s="99"/>
    </row>
    <row r="4627" spans="1:1">
      <c r="A4627" s="99"/>
    </row>
    <row r="4628" spans="1:1">
      <c r="A4628" s="99"/>
    </row>
    <row r="4629" spans="1:1">
      <c r="A4629" s="99"/>
    </row>
    <row r="4630" spans="1:1">
      <c r="A4630" s="99"/>
    </row>
    <row r="4631" spans="1:1">
      <c r="A4631" s="99"/>
    </row>
    <row r="4632" spans="1:1">
      <c r="A4632" s="99"/>
    </row>
    <row r="4633" spans="1:1">
      <c r="A4633" s="99"/>
    </row>
    <row r="4634" spans="1:1">
      <c r="A4634" s="99"/>
    </row>
    <row r="4635" spans="1:1">
      <c r="A4635" s="99"/>
    </row>
    <row r="4636" spans="1:1">
      <c r="A4636" s="99"/>
    </row>
    <row r="4637" spans="1:1">
      <c r="A4637" s="99"/>
    </row>
    <row r="4638" spans="1:1">
      <c r="A4638" s="99"/>
    </row>
    <row r="4639" spans="1:1">
      <c r="A4639" s="99"/>
    </row>
    <row r="4640" spans="1:1">
      <c r="A4640" s="99"/>
    </row>
    <row r="4641" spans="1:1">
      <c r="A4641" s="99"/>
    </row>
    <row r="4642" spans="1:1">
      <c r="A4642" s="99"/>
    </row>
    <row r="4643" spans="1:1">
      <c r="A4643" s="99"/>
    </row>
    <row r="4644" spans="1:1">
      <c r="A4644" s="99"/>
    </row>
    <row r="4645" spans="1:1">
      <c r="A4645" s="99"/>
    </row>
    <row r="4646" spans="1:1">
      <c r="A4646" s="99"/>
    </row>
    <row r="4647" spans="1:1">
      <c r="A4647" s="99"/>
    </row>
    <row r="4648" spans="1:1">
      <c r="A4648" s="99"/>
    </row>
    <row r="4649" spans="1:1">
      <c r="A4649" s="99"/>
    </row>
    <row r="4650" spans="1:1">
      <c r="A4650" s="99"/>
    </row>
    <row r="4651" spans="1:1">
      <c r="A4651" s="99"/>
    </row>
    <row r="4652" spans="1:1">
      <c r="A4652" s="99"/>
    </row>
    <row r="4653" spans="1:1">
      <c r="A4653" s="99"/>
    </row>
    <row r="4654" spans="1:1">
      <c r="A4654" s="99"/>
    </row>
    <row r="4655" spans="1:1">
      <c r="A4655" s="99"/>
    </row>
    <row r="4656" spans="1:1">
      <c r="A4656" s="99"/>
    </row>
    <row r="4657" spans="1:1">
      <c r="A4657" s="99"/>
    </row>
    <row r="4658" spans="1:1">
      <c r="A4658" s="99"/>
    </row>
    <row r="4659" spans="1:1">
      <c r="A4659" s="99"/>
    </row>
    <row r="4660" spans="1:1">
      <c r="A4660" s="99"/>
    </row>
    <row r="4661" spans="1:1">
      <c r="A4661" s="99"/>
    </row>
    <row r="4662" spans="1:1">
      <c r="A4662" s="99"/>
    </row>
    <row r="4663" spans="1:1">
      <c r="A4663" s="99"/>
    </row>
    <row r="4664" spans="1:1">
      <c r="A4664" s="99"/>
    </row>
    <row r="4665" spans="1:1">
      <c r="A4665" s="99"/>
    </row>
    <row r="4666" spans="1:1">
      <c r="A4666" s="99"/>
    </row>
    <row r="4667" spans="1:1">
      <c r="A4667" s="99"/>
    </row>
    <row r="4668" spans="1:1">
      <c r="A4668" s="99"/>
    </row>
    <row r="4669" spans="1:1">
      <c r="A4669" s="99"/>
    </row>
    <row r="4670" spans="1:1">
      <c r="A4670" s="99"/>
    </row>
    <row r="4671" spans="1:1">
      <c r="A4671" s="99"/>
    </row>
    <row r="4672" spans="1:1">
      <c r="A4672" s="99"/>
    </row>
    <row r="4673" spans="1:1">
      <c r="A4673" s="99"/>
    </row>
    <row r="4674" spans="1:1">
      <c r="A4674" s="99"/>
    </row>
    <row r="4675" spans="1:1">
      <c r="A4675" s="99"/>
    </row>
    <row r="4676" spans="1:1">
      <c r="A4676" s="99"/>
    </row>
    <row r="4677" spans="1:1">
      <c r="A4677" s="99"/>
    </row>
    <row r="4678" spans="1:1">
      <c r="A4678" s="99"/>
    </row>
    <row r="4679" spans="1:1">
      <c r="A4679" s="99"/>
    </row>
    <row r="4680" spans="1:1">
      <c r="A4680" s="99"/>
    </row>
    <row r="4681" spans="1:1">
      <c r="A4681" s="99"/>
    </row>
    <row r="4682" spans="1:1">
      <c r="A4682" s="99"/>
    </row>
    <row r="4683" spans="1:1">
      <c r="A4683" s="99"/>
    </row>
    <row r="4684" spans="1:1">
      <c r="A4684" s="99"/>
    </row>
    <row r="4685" spans="1:1">
      <c r="A4685" s="99"/>
    </row>
    <row r="4686" spans="1:1">
      <c r="A4686" s="99"/>
    </row>
    <row r="4687" spans="1:1">
      <c r="A4687" s="99"/>
    </row>
    <row r="4688" spans="1:1">
      <c r="A4688" s="99"/>
    </row>
    <row r="4689" spans="1:1">
      <c r="A4689" s="99"/>
    </row>
    <row r="4690" spans="1:1">
      <c r="A4690" s="99"/>
    </row>
    <row r="4691" spans="1:1">
      <c r="A4691" s="99"/>
    </row>
    <row r="4692" spans="1:1">
      <c r="A4692" s="99"/>
    </row>
    <row r="4693" spans="1:1">
      <c r="A4693" s="99"/>
    </row>
    <row r="4694" spans="1:1">
      <c r="A4694" s="99"/>
    </row>
    <row r="4695" spans="1:1">
      <c r="A4695" s="99"/>
    </row>
    <row r="4696" spans="1:1">
      <c r="A4696" s="99"/>
    </row>
    <row r="4697" spans="1:1">
      <c r="A4697" s="99"/>
    </row>
    <row r="4698" spans="1:1">
      <c r="A4698" s="99"/>
    </row>
    <row r="4699" spans="1:1">
      <c r="A4699" s="99"/>
    </row>
    <row r="4700" spans="1:1">
      <c r="A4700" s="99"/>
    </row>
    <row r="4701" spans="1:1">
      <c r="A4701" s="99"/>
    </row>
    <row r="4702" spans="1:1">
      <c r="A4702" s="99"/>
    </row>
    <row r="4703" spans="1:1">
      <c r="A4703" s="99"/>
    </row>
    <row r="4704" spans="1:1">
      <c r="A4704" s="99"/>
    </row>
    <row r="4705" spans="1:1">
      <c r="A4705" s="99"/>
    </row>
    <row r="4706" spans="1:1">
      <c r="A4706" s="99"/>
    </row>
    <row r="4707" spans="1:1">
      <c r="A4707" s="99"/>
    </row>
    <row r="4708" spans="1:1">
      <c r="A4708" s="99"/>
    </row>
    <row r="4709" spans="1:1">
      <c r="A4709" s="99"/>
    </row>
    <row r="4710" spans="1:1">
      <c r="A4710" s="99"/>
    </row>
    <row r="4711" spans="1:1">
      <c r="A4711" s="99"/>
    </row>
    <row r="4712" spans="1:1">
      <c r="A4712" s="99"/>
    </row>
    <row r="4713" spans="1:1">
      <c r="A4713" s="99"/>
    </row>
    <row r="4714" spans="1:1">
      <c r="A4714" s="99"/>
    </row>
    <row r="4715" spans="1:1">
      <c r="A4715" s="99"/>
    </row>
    <row r="4716" spans="1:1">
      <c r="A4716" s="99"/>
    </row>
    <row r="4717" spans="1:1">
      <c r="A4717" s="99"/>
    </row>
    <row r="4718" spans="1:1">
      <c r="A4718" s="99"/>
    </row>
    <row r="4719" spans="1:1">
      <c r="A4719" s="99"/>
    </row>
    <row r="4720" spans="1:1">
      <c r="A4720" s="99"/>
    </row>
    <row r="4721" spans="1:1">
      <c r="A4721" s="99"/>
    </row>
    <row r="4722" spans="1:1">
      <c r="A4722" s="99"/>
    </row>
    <row r="4723" spans="1:1">
      <c r="A4723" s="99"/>
    </row>
    <row r="4724" spans="1:1">
      <c r="A4724" s="99"/>
    </row>
    <row r="4725" spans="1:1">
      <c r="A4725" s="99"/>
    </row>
    <row r="4726" spans="1:1">
      <c r="A4726" s="99"/>
    </row>
    <row r="4727" spans="1:1">
      <c r="A4727" s="99"/>
    </row>
    <row r="4728" spans="1:1">
      <c r="A4728" s="99"/>
    </row>
    <row r="4729" spans="1:1">
      <c r="A4729" s="99"/>
    </row>
    <row r="4730" spans="1:1">
      <c r="A4730" s="99"/>
    </row>
    <row r="4731" spans="1:1">
      <c r="A4731" s="99"/>
    </row>
    <row r="4732" spans="1:1">
      <c r="A4732" s="99"/>
    </row>
    <row r="4733" spans="1:1">
      <c r="A4733" s="99"/>
    </row>
    <row r="4734" spans="1:1">
      <c r="A4734" s="99"/>
    </row>
    <row r="4735" spans="1:1">
      <c r="A4735" s="99"/>
    </row>
    <row r="4736" spans="1:1">
      <c r="A4736" s="99"/>
    </row>
    <row r="4737" spans="1:1">
      <c r="A4737" s="99"/>
    </row>
    <row r="4738" spans="1:1">
      <c r="A4738" s="99"/>
    </row>
    <row r="4739" spans="1:1">
      <c r="A4739" s="99"/>
    </row>
    <row r="4740" spans="1:1">
      <c r="A4740" s="99"/>
    </row>
    <row r="4741" spans="1:1">
      <c r="A4741" s="99"/>
    </row>
    <row r="4742" spans="1:1">
      <c r="A4742" s="99"/>
    </row>
    <row r="4743" spans="1:1">
      <c r="A4743" s="99"/>
    </row>
    <row r="4744" spans="1:1">
      <c r="A4744" s="99"/>
    </row>
    <row r="4745" spans="1:1">
      <c r="A4745" s="99"/>
    </row>
    <row r="4746" spans="1:1">
      <c r="A4746" s="99"/>
    </row>
    <row r="4747" spans="1:1">
      <c r="A4747" s="99"/>
    </row>
    <row r="4748" spans="1:1">
      <c r="A4748" s="99"/>
    </row>
    <row r="4749" spans="1:1">
      <c r="A4749" s="99"/>
    </row>
    <row r="4750" spans="1:1">
      <c r="A4750" s="99"/>
    </row>
    <row r="4751" spans="1:1">
      <c r="A4751" s="99"/>
    </row>
    <row r="4752" spans="1:1">
      <c r="A4752" s="99"/>
    </row>
    <row r="4753" spans="1:1">
      <c r="A4753" s="99"/>
    </row>
    <row r="4754" spans="1:1">
      <c r="A4754" s="99"/>
    </row>
    <row r="4755" spans="1:1">
      <c r="A4755" s="99"/>
    </row>
    <row r="4756" spans="1:1">
      <c r="A4756" s="99"/>
    </row>
    <row r="4757" spans="1:1">
      <c r="A4757" s="99"/>
    </row>
    <row r="4758" spans="1:1">
      <c r="A4758" s="99"/>
    </row>
    <row r="4759" spans="1:1">
      <c r="A4759" s="99"/>
    </row>
    <row r="4760" spans="1:1">
      <c r="A4760" s="99"/>
    </row>
    <row r="4761" spans="1:1">
      <c r="A4761" s="99"/>
    </row>
    <row r="4762" spans="1:1">
      <c r="A4762" s="99"/>
    </row>
    <row r="4763" spans="1:1">
      <c r="A4763" s="99"/>
    </row>
    <row r="4764" spans="1:1">
      <c r="A4764" s="99"/>
    </row>
    <row r="4765" spans="1:1">
      <c r="A4765" s="99"/>
    </row>
    <row r="4766" spans="1:1">
      <c r="A4766" s="99"/>
    </row>
    <row r="4767" spans="1:1">
      <c r="A4767" s="99"/>
    </row>
    <row r="4768" spans="1:1">
      <c r="A4768" s="99"/>
    </row>
    <row r="4769" spans="1:1">
      <c r="A4769" s="99"/>
    </row>
    <row r="4770" spans="1:1">
      <c r="A4770" s="99"/>
    </row>
    <row r="4771" spans="1:1">
      <c r="A4771" s="99"/>
    </row>
    <row r="4772" spans="1:1">
      <c r="A4772" s="99"/>
    </row>
    <row r="4773" spans="1:1">
      <c r="A4773" s="99"/>
    </row>
    <row r="4774" spans="1:1">
      <c r="A4774" s="99"/>
    </row>
    <row r="4775" spans="1:1">
      <c r="A4775" s="99"/>
    </row>
    <row r="4776" spans="1:1">
      <c r="A4776" s="99"/>
    </row>
    <row r="4777" spans="1:1">
      <c r="A4777" s="99"/>
    </row>
    <row r="4778" spans="1:1">
      <c r="A4778" s="99"/>
    </row>
    <row r="4779" spans="1:1">
      <c r="A4779" s="99"/>
    </row>
    <row r="4780" spans="1:1">
      <c r="A4780" s="99"/>
    </row>
    <row r="4781" spans="1:1">
      <c r="A4781" s="99"/>
    </row>
    <row r="4782" spans="1:1">
      <c r="A4782" s="99"/>
    </row>
    <row r="4783" spans="1:1">
      <c r="A4783" s="99"/>
    </row>
    <row r="4784" spans="1:1">
      <c r="A4784" s="99"/>
    </row>
    <row r="4785" spans="1:1">
      <c r="A4785" s="99"/>
    </row>
    <row r="4786" spans="1:1">
      <c r="A4786" s="99"/>
    </row>
    <row r="4787" spans="1:1">
      <c r="A4787" s="99"/>
    </row>
    <row r="4788" spans="1:1">
      <c r="A4788" s="99"/>
    </row>
    <row r="4789" spans="1:1">
      <c r="A4789" s="99"/>
    </row>
    <row r="4790" spans="1:1">
      <c r="A4790" s="99"/>
    </row>
    <row r="4791" spans="1:1">
      <c r="A4791" s="99"/>
    </row>
    <row r="4792" spans="1:1">
      <c r="A4792" s="99"/>
    </row>
    <row r="4793" spans="1:1">
      <c r="A4793" s="99"/>
    </row>
    <row r="4794" spans="1:1">
      <c r="A4794" s="99"/>
    </row>
    <row r="4795" spans="1:1">
      <c r="A4795" s="99"/>
    </row>
    <row r="4796" spans="1:1">
      <c r="A4796" s="99"/>
    </row>
    <row r="4797" spans="1:1">
      <c r="A4797" s="99"/>
    </row>
    <row r="4798" spans="1:1">
      <c r="A4798" s="99"/>
    </row>
    <row r="4799" spans="1:1">
      <c r="A4799" s="99"/>
    </row>
    <row r="4800" spans="1:1">
      <c r="A4800" s="99"/>
    </row>
    <row r="4801" spans="1:1">
      <c r="A4801" s="99"/>
    </row>
    <row r="4802" spans="1:1">
      <c r="A4802" s="99"/>
    </row>
    <row r="4803" spans="1:1">
      <c r="A4803" s="99"/>
    </row>
    <row r="4804" spans="1:1">
      <c r="A4804" s="99"/>
    </row>
    <row r="4805" spans="1:1">
      <c r="A4805" s="99"/>
    </row>
    <row r="4806" spans="1:1">
      <c r="A4806" s="99"/>
    </row>
    <row r="4807" spans="1:1">
      <c r="A4807" s="99"/>
    </row>
    <row r="4808" spans="1:1">
      <c r="A4808" s="99"/>
    </row>
    <row r="4809" spans="1:1">
      <c r="A4809" s="99"/>
    </row>
    <row r="4810" spans="1:1">
      <c r="A4810" s="99"/>
    </row>
    <row r="4811" spans="1:1">
      <c r="A4811" s="99"/>
    </row>
    <row r="4812" spans="1:1">
      <c r="A4812" s="99"/>
    </row>
    <row r="4813" spans="1:1">
      <c r="A4813" s="99"/>
    </row>
    <row r="4814" spans="1:1">
      <c r="A4814" s="99"/>
    </row>
    <row r="4815" spans="1:1">
      <c r="A4815" s="99"/>
    </row>
    <row r="4816" spans="1:1">
      <c r="A4816" s="99"/>
    </row>
    <row r="4817" spans="1:1">
      <c r="A4817" s="99"/>
    </row>
    <row r="4818" spans="1:1">
      <c r="A4818" s="99"/>
    </row>
    <row r="4819" spans="1:1">
      <c r="A4819" s="99"/>
    </row>
    <row r="4820" spans="1:1">
      <c r="A4820" s="99"/>
    </row>
    <row r="4821" spans="1:1">
      <c r="A4821" s="99"/>
    </row>
    <row r="4822" spans="1:1">
      <c r="A4822" s="99"/>
    </row>
    <row r="4823" spans="1:1">
      <c r="A4823" s="99"/>
    </row>
    <row r="4824" spans="1:1">
      <c r="A4824" s="99"/>
    </row>
    <row r="4825" spans="1:1">
      <c r="A4825" s="99"/>
    </row>
    <row r="4826" spans="1:1">
      <c r="A4826" s="99"/>
    </row>
    <row r="4827" spans="1:1">
      <c r="A4827" s="99"/>
    </row>
    <row r="4828" spans="1:1">
      <c r="A4828" s="99"/>
    </row>
    <row r="4829" spans="1:1">
      <c r="A4829" s="99"/>
    </row>
    <row r="4830" spans="1:1">
      <c r="A4830" s="99"/>
    </row>
    <row r="4831" spans="1:1">
      <c r="A4831" s="99"/>
    </row>
    <row r="4832" spans="1:1">
      <c r="A4832" s="99"/>
    </row>
    <row r="4833" spans="1:1">
      <c r="A4833" s="99"/>
    </row>
    <row r="4834" spans="1:1">
      <c r="A4834" s="99"/>
    </row>
    <row r="4835" spans="1:1">
      <c r="A4835" s="99"/>
    </row>
    <row r="4836" spans="1:1">
      <c r="A4836" s="99"/>
    </row>
    <row r="4837" spans="1:1">
      <c r="A4837" s="99"/>
    </row>
    <row r="4838" spans="1:1">
      <c r="A4838" s="99"/>
    </row>
    <row r="4839" spans="1:1">
      <c r="A4839" s="99"/>
    </row>
    <row r="4840" spans="1:1">
      <c r="A4840" s="99"/>
    </row>
    <row r="4841" spans="1:1">
      <c r="A4841" s="99"/>
    </row>
    <row r="4842" spans="1:1">
      <c r="A4842" s="99"/>
    </row>
    <row r="4843" spans="1:1">
      <c r="A4843" s="99"/>
    </row>
    <row r="4844" spans="1:1">
      <c r="A4844" s="99"/>
    </row>
    <row r="4845" spans="1:1">
      <c r="A4845" s="99"/>
    </row>
    <row r="4846" spans="1:1">
      <c r="A4846" s="99"/>
    </row>
    <row r="4847" spans="1:1">
      <c r="A4847" s="99"/>
    </row>
    <row r="4848" spans="1:1">
      <c r="A4848" s="99"/>
    </row>
    <row r="4849" spans="1:1">
      <c r="A4849" s="99"/>
    </row>
    <row r="4850" spans="1:1">
      <c r="A4850" s="99"/>
    </row>
    <row r="4851" spans="1:1">
      <c r="A4851" s="99"/>
    </row>
    <row r="4852" spans="1:1">
      <c r="A4852" s="99"/>
    </row>
    <row r="4853" spans="1:1">
      <c r="A4853" s="99"/>
    </row>
    <row r="4854" spans="1:1">
      <c r="A4854" s="99"/>
    </row>
    <row r="4855" spans="1:1">
      <c r="A4855" s="99"/>
    </row>
    <row r="4856" spans="1:1">
      <c r="A4856" s="99"/>
    </row>
    <row r="4857" spans="1:1">
      <c r="A4857" s="99"/>
    </row>
    <row r="4858" spans="1:1">
      <c r="A4858" s="99"/>
    </row>
    <row r="4859" spans="1:1">
      <c r="A4859" s="99"/>
    </row>
    <row r="4860" spans="1:1">
      <c r="A4860" s="99"/>
    </row>
    <row r="4861" spans="1:1">
      <c r="A4861" s="99"/>
    </row>
    <row r="4862" spans="1:1">
      <c r="A4862" s="99"/>
    </row>
    <row r="4863" spans="1:1">
      <c r="A4863" s="99"/>
    </row>
    <row r="4864" spans="1:1">
      <c r="A4864" s="99"/>
    </row>
    <row r="4865" spans="1:1">
      <c r="A4865" s="99"/>
    </row>
    <row r="4866" spans="1:1">
      <c r="A4866" s="99"/>
    </row>
    <row r="4867" spans="1:1">
      <c r="A4867" s="99"/>
    </row>
    <row r="4868" spans="1:1">
      <c r="A4868" s="99"/>
    </row>
    <row r="4869" spans="1:1">
      <c r="A4869" s="99"/>
    </row>
    <row r="4870" spans="1:1">
      <c r="A4870" s="99"/>
    </row>
    <row r="4871" spans="1:1">
      <c r="A4871" s="99"/>
    </row>
    <row r="4872" spans="1:1">
      <c r="A4872" s="99"/>
    </row>
    <row r="4873" spans="1:1">
      <c r="A4873" s="99"/>
    </row>
    <row r="4874" spans="1:1">
      <c r="A4874" s="99"/>
    </row>
    <row r="4875" spans="1:1">
      <c r="A4875" s="99"/>
    </row>
    <row r="4876" spans="1:1">
      <c r="A4876" s="99"/>
    </row>
    <row r="4877" spans="1:1">
      <c r="A4877" s="99"/>
    </row>
    <row r="4878" spans="1:1">
      <c r="A4878" s="99"/>
    </row>
    <row r="4879" spans="1:1">
      <c r="A4879" s="99"/>
    </row>
    <row r="4880" spans="1:1">
      <c r="A4880" s="99"/>
    </row>
    <row r="4881" spans="1:1">
      <c r="A4881" s="99"/>
    </row>
    <row r="4882" spans="1:1">
      <c r="A4882" s="99"/>
    </row>
    <row r="4883" spans="1:1">
      <c r="A4883" s="99"/>
    </row>
    <row r="4884" spans="1:1">
      <c r="A4884" s="99"/>
    </row>
    <row r="4885" spans="1:1">
      <c r="A4885" s="99"/>
    </row>
    <row r="4886" spans="1:1">
      <c r="A4886" s="99"/>
    </row>
    <row r="4887" spans="1:1">
      <c r="A4887" s="99"/>
    </row>
    <row r="4888" spans="1:1">
      <c r="A4888" s="99"/>
    </row>
    <row r="4889" spans="1:1">
      <c r="A4889" s="99"/>
    </row>
    <row r="4890" spans="1:1">
      <c r="A4890" s="99"/>
    </row>
    <row r="4891" spans="1:1">
      <c r="A4891" s="99"/>
    </row>
    <row r="4892" spans="1:1">
      <c r="A4892" s="99"/>
    </row>
    <row r="4893" spans="1:1">
      <c r="A4893" s="99"/>
    </row>
    <row r="4894" spans="1:1">
      <c r="A4894" s="99"/>
    </row>
    <row r="4895" spans="1:1">
      <c r="A4895" s="99"/>
    </row>
    <row r="4896" spans="1:1">
      <c r="A4896" s="99"/>
    </row>
    <row r="4897" spans="1:1">
      <c r="A4897" s="99"/>
    </row>
    <row r="4898" spans="1:1">
      <c r="A4898" s="99"/>
    </row>
    <row r="4899" spans="1:1">
      <c r="A4899" s="99"/>
    </row>
    <row r="4900" spans="1:1">
      <c r="A4900" s="99"/>
    </row>
    <row r="4901" spans="1:1">
      <c r="A4901" s="99"/>
    </row>
    <row r="4902" spans="1:1">
      <c r="A4902" s="99"/>
    </row>
    <row r="4903" spans="1:1">
      <c r="A4903" s="99"/>
    </row>
    <row r="4904" spans="1:1">
      <c r="A4904" s="99"/>
    </row>
    <row r="4905" spans="1:1">
      <c r="A4905" s="99"/>
    </row>
    <row r="4906" spans="1:1">
      <c r="A4906" s="99"/>
    </row>
    <row r="4907" spans="1:1">
      <c r="A4907" s="99"/>
    </row>
    <row r="4908" spans="1:1">
      <c r="A4908" s="99"/>
    </row>
    <row r="4909" spans="1:1">
      <c r="A4909" s="99"/>
    </row>
    <row r="4910" spans="1:1">
      <c r="A4910" s="99"/>
    </row>
    <row r="4911" spans="1:1">
      <c r="A4911" s="99"/>
    </row>
    <row r="4912" spans="1:1">
      <c r="A4912" s="99"/>
    </row>
    <row r="4913" spans="1:1">
      <c r="A4913" s="99"/>
    </row>
    <row r="4914" spans="1:1">
      <c r="A4914" s="99"/>
    </row>
    <row r="4915" spans="1:1">
      <c r="A4915" s="99"/>
    </row>
    <row r="4916" spans="1:1">
      <c r="A4916" s="99"/>
    </row>
    <row r="4917" spans="1:1">
      <c r="A4917" s="99"/>
    </row>
    <row r="4918" spans="1:1">
      <c r="A4918" s="99"/>
    </row>
    <row r="4919" spans="1:1">
      <c r="A4919" s="99"/>
    </row>
    <row r="4920" spans="1:1">
      <c r="A4920" s="99"/>
    </row>
    <row r="4921" spans="1:1">
      <c r="A4921" s="99"/>
    </row>
    <row r="4922" spans="1:1">
      <c r="A4922" s="99"/>
    </row>
    <row r="4923" spans="1:1">
      <c r="A4923" s="99"/>
    </row>
    <row r="4924" spans="1:1">
      <c r="A4924" s="99"/>
    </row>
    <row r="4925" spans="1:1">
      <c r="A4925" s="99"/>
    </row>
    <row r="4926" spans="1:1">
      <c r="A4926" s="99"/>
    </row>
    <row r="4927" spans="1:1">
      <c r="A4927" s="99"/>
    </row>
    <row r="4928" spans="1:1">
      <c r="A4928" s="99"/>
    </row>
    <row r="4929" spans="1:1">
      <c r="A4929" s="99"/>
    </row>
    <row r="4930" spans="1:1">
      <c r="A4930" s="99"/>
    </row>
    <row r="4931" spans="1:1">
      <c r="A4931" s="99"/>
    </row>
    <row r="4932" spans="1:1">
      <c r="A4932" s="99"/>
    </row>
    <row r="4933" spans="1:1">
      <c r="A4933" s="99"/>
    </row>
    <row r="4934" spans="1:1">
      <c r="A4934" s="99"/>
    </row>
    <row r="4935" spans="1:1">
      <c r="A4935" s="99"/>
    </row>
    <row r="4936" spans="1:1">
      <c r="A4936" s="99"/>
    </row>
    <row r="4937" spans="1:1">
      <c r="A4937" s="99"/>
    </row>
    <row r="4938" spans="1:1">
      <c r="A4938" s="99"/>
    </row>
    <row r="4939" spans="1:1">
      <c r="A4939" s="99"/>
    </row>
    <row r="4940" spans="1:1">
      <c r="A4940" s="99"/>
    </row>
    <row r="4941" spans="1:1">
      <c r="A4941" s="99"/>
    </row>
    <row r="4942" spans="1:1">
      <c r="A4942" s="99"/>
    </row>
    <row r="4943" spans="1:1">
      <c r="A4943" s="99"/>
    </row>
    <row r="4944" spans="1:1">
      <c r="A4944" s="99"/>
    </row>
    <row r="4945" spans="1:1">
      <c r="A4945" s="99"/>
    </row>
    <row r="4946" spans="1:1">
      <c r="A4946" s="99"/>
    </row>
    <row r="4947" spans="1:1">
      <c r="A4947" s="99"/>
    </row>
    <row r="4948" spans="1:1">
      <c r="A4948" s="99"/>
    </row>
    <row r="4949" spans="1:1">
      <c r="A4949" s="99"/>
    </row>
    <row r="4950" spans="1:1">
      <c r="A4950" s="99"/>
    </row>
    <row r="4951" spans="1:1">
      <c r="A4951" s="99"/>
    </row>
    <row r="4952" spans="1:1">
      <c r="A4952" s="99"/>
    </row>
    <row r="4953" spans="1:1">
      <c r="A4953" s="99"/>
    </row>
    <row r="4954" spans="1:1">
      <c r="A4954" s="99"/>
    </row>
    <row r="4955" spans="1:1">
      <c r="A4955" s="99"/>
    </row>
    <row r="4956" spans="1:1">
      <c r="A4956" s="99"/>
    </row>
    <row r="4957" spans="1:1">
      <c r="A4957" s="99"/>
    </row>
    <row r="4958" spans="1:1">
      <c r="A4958" s="99"/>
    </row>
    <row r="4959" spans="1:1">
      <c r="A4959" s="99"/>
    </row>
    <row r="4960" spans="1:1">
      <c r="A4960" s="99"/>
    </row>
    <row r="4961" spans="1:1">
      <c r="A4961" s="99"/>
    </row>
    <row r="4962" spans="1:1">
      <c r="A4962" s="99"/>
    </row>
    <row r="4963" spans="1:1">
      <c r="A4963" s="99"/>
    </row>
    <row r="4964" spans="1:1">
      <c r="A4964" s="99"/>
    </row>
    <row r="4965" spans="1:1">
      <c r="A4965" s="99"/>
    </row>
    <row r="4966" spans="1:1">
      <c r="A4966" s="99"/>
    </row>
    <row r="4967" spans="1:1">
      <c r="A4967" s="99"/>
    </row>
    <row r="4968" spans="1:1">
      <c r="A4968" s="99"/>
    </row>
    <row r="4969" spans="1:1">
      <c r="A4969" s="99"/>
    </row>
    <row r="4970" spans="1:1">
      <c r="A4970" s="99"/>
    </row>
    <row r="4971" spans="1:1">
      <c r="A4971" s="99"/>
    </row>
    <row r="4972" spans="1:1">
      <c r="A4972" s="99"/>
    </row>
    <row r="4973" spans="1:1">
      <c r="A4973" s="99"/>
    </row>
    <row r="4974" spans="1:1">
      <c r="A4974" s="99"/>
    </row>
    <row r="4975" spans="1:1">
      <c r="A4975" s="99"/>
    </row>
    <row r="4976" spans="1:1">
      <c r="A4976" s="99"/>
    </row>
    <row r="4977" spans="1:1">
      <c r="A4977" s="99"/>
    </row>
    <row r="4978" spans="1:1">
      <c r="A4978" s="99"/>
    </row>
    <row r="4979" spans="1:1">
      <c r="A4979" s="99"/>
    </row>
    <row r="4980" spans="1:1">
      <c r="A4980" s="99"/>
    </row>
    <row r="4981" spans="1:1">
      <c r="A4981" s="99"/>
    </row>
    <row r="4982" spans="1:1">
      <c r="A4982" s="99"/>
    </row>
    <row r="4983" spans="1:1">
      <c r="A4983" s="99"/>
    </row>
    <row r="4984" spans="1:1">
      <c r="A4984" s="99"/>
    </row>
    <row r="4985" spans="1:1">
      <c r="A4985" s="99"/>
    </row>
    <row r="4986" spans="1:1">
      <c r="A4986" s="99"/>
    </row>
    <row r="4987" spans="1:1">
      <c r="A4987" s="99"/>
    </row>
    <row r="4988" spans="1:1">
      <c r="A4988" s="99"/>
    </row>
    <row r="4989" spans="1:1">
      <c r="A4989" s="99"/>
    </row>
    <row r="4990" spans="1:1">
      <c r="A4990" s="99"/>
    </row>
    <row r="4991" spans="1:1">
      <c r="A4991" s="99"/>
    </row>
    <row r="4992" spans="1:1">
      <c r="A4992" s="99"/>
    </row>
    <row r="4993" spans="1:1">
      <c r="A4993" s="99"/>
    </row>
    <row r="4994" spans="1:1">
      <c r="A4994" s="99"/>
    </row>
    <row r="4995" spans="1:1">
      <c r="A4995" s="99"/>
    </row>
    <row r="4996" spans="1:1">
      <c r="A4996" s="99"/>
    </row>
    <row r="4997" spans="1:1">
      <c r="A4997" s="99"/>
    </row>
    <row r="4998" spans="1:1">
      <c r="A4998" s="99"/>
    </row>
    <row r="4999" spans="1:1">
      <c r="A4999" s="99"/>
    </row>
    <row r="5000" spans="1:1">
      <c r="A5000" s="99"/>
    </row>
    <row r="5001" spans="1:1">
      <c r="A5001" s="99"/>
    </row>
    <row r="5002" spans="1:1">
      <c r="A5002" s="99"/>
    </row>
    <row r="5003" spans="1:1">
      <c r="A5003" s="99"/>
    </row>
    <row r="5004" spans="1:1">
      <c r="A5004" s="99"/>
    </row>
    <row r="5005" spans="1:1">
      <c r="A5005" s="99"/>
    </row>
    <row r="5006" spans="1:1">
      <c r="A5006" s="99"/>
    </row>
    <row r="5007" spans="1:1">
      <c r="A5007" s="99"/>
    </row>
    <row r="5008" spans="1:1">
      <c r="A5008" s="99"/>
    </row>
    <row r="5009" spans="1:1">
      <c r="A5009" s="99"/>
    </row>
    <row r="5010" spans="1:1">
      <c r="A5010" s="99"/>
    </row>
    <row r="5011" spans="1:1">
      <c r="A5011" s="99"/>
    </row>
    <row r="5012" spans="1:1">
      <c r="A5012" s="99"/>
    </row>
    <row r="5013" spans="1:1">
      <c r="A5013" s="99"/>
    </row>
    <row r="5014" spans="1:1">
      <c r="A5014" s="99"/>
    </row>
    <row r="5015" spans="1:1">
      <c r="A5015" s="99"/>
    </row>
    <row r="5016" spans="1:1">
      <c r="A5016" s="99"/>
    </row>
    <row r="5017" spans="1:1">
      <c r="A5017" s="99"/>
    </row>
    <row r="5018" spans="1:1">
      <c r="A5018" s="99"/>
    </row>
    <row r="5019" spans="1:1">
      <c r="A5019" s="99"/>
    </row>
    <row r="5020" spans="1:1">
      <c r="A5020" s="99"/>
    </row>
    <row r="5021" spans="1:1">
      <c r="A5021" s="99"/>
    </row>
    <row r="5022" spans="1:1">
      <c r="A5022" s="99"/>
    </row>
    <row r="5023" spans="1:1">
      <c r="A5023" s="99"/>
    </row>
    <row r="5024" spans="1:1">
      <c r="A5024" s="99"/>
    </row>
    <row r="5025" spans="1:1">
      <c r="A5025" s="99"/>
    </row>
    <row r="5026" spans="1:1">
      <c r="A5026" s="99"/>
    </row>
    <row r="5027" spans="1:1">
      <c r="A5027" s="99"/>
    </row>
    <row r="5028" spans="1:1">
      <c r="A5028" s="99"/>
    </row>
    <row r="5029" spans="1:1">
      <c r="A5029" s="99"/>
    </row>
    <row r="5030" spans="1:1">
      <c r="A5030" s="99"/>
    </row>
    <row r="5031" spans="1:1">
      <c r="A5031" s="99"/>
    </row>
    <row r="5032" spans="1:1">
      <c r="A5032" s="99"/>
    </row>
    <row r="5033" spans="1:1">
      <c r="A5033" s="99"/>
    </row>
    <row r="5034" spans="1:1">
      <c r="A5034" s="99"/>
    </row>
    <row r="5035" spans="1:1">
      <c r="A5035" s="99"/>
    </row>
    <row r="5036" spans="1:1">
      <c r="A5036" s="99"/>
    </row>
    <row r="5037" spans="1:1">
      <c r="A5037" s="99"/>
    </row>
    <row r="5038" spans="1:1">
      <c r="A5038" s="99"/>
    </row>
    <row r="5039" spans="1:1">
      <c r="A5039" s="99"/>
    </row>
    <row r="5040" spans="1:1">
      <c r="A5040" s="99"/>
    </row>
    <row r="5041" spans="1:1">
      <c r="A5041" s="99"/>
    </row>
    <row r="5042" spans="1:1">
      <c r="A5042" s="99"/>
    </row>
    <row r="5043" spans="1:1">
      <c r="A5043" s="99"/>
    </row>
    <row r="5044" spans="1:1">
      <c r="A5044" s="99"/>
    </row>
    <row r="5045" spans="1:1">
      <c r="A5045" s="99"/>
    </row>
    <row r="5046" spans="1:1">
      <c r="A5046" s="99"/>
    </row>
    <row r="5047" spans="1:1">
      <c r="A5047" s="99"/>
    </row>
    <row r="5048" spans="1:1">
      <c r="A5048" s="99"/>
    </row>
    <row r="5049" spans="1:1">
      <c r="A5049" s="99"/>
    </row>
    <row r="5050" spans="1:1">
      <c r="A5050" s="99"/>
    </row>
    <row r="5051" spans="1:1">
      <c r="A5051" s="99"/>
    </row>
    <row r="5052" spans="1:1">
      <c r="A5052" s="99"/>
    </row>
    <row r="5053" spans="1:1">
      <c r="A5053" s="99"/>
    </row>
    <row r="5054" spans="1:1">
      <c r="A5054" s="99"/>
    </row>
    <row r="5055" spans="1:1">
      <c r="A5055" s="99"/>
    </row>
    <row r="5056" spans="1:1">
      <c r="A5056" s="99"/>
    </row>
    <row r="5057" spans="1:1">
      <c r="A5057" s="99"/>
    </row>
    <row r="5058" spans="1:1">
      <c r="A5058" s="99"/>
    </row>
    <row r="5059" spans="1:1">
      <c r="A5059" s="99"/>
    </row>
    <row r="5060" spans="1:1">
      <c r="A5060" s="99"/>
    </row>
    <row r="5061" spans="1:1">
      <c r="A5061" s="99"/>
    </row>
    <row r="5062" spans="1:1">
      <c r="A5062" s="99"/>
    </row>
    <row r="5063" spans="1:1">
      <c r="A5063" s="99"/>
    </row>
    <row r="5064" spans="1:1">
      <c r="A5064" s="99"/>
    </row>
    <row r="5065" spans="1:1">
      <c r="A5065" s="99"/>
    </row>
    <row r="5066" spans="1:1">
      <c r="A5066" s="99"/>
    </row>
    <row r="5067" spans="1:1">
      <c r="A5067" s="99"/>
    </row>
    <row r="5068" spans="1:1">
      <c r="A5068" s="99"/>
    </row>
    <row r="5069" spans="1:1">
      <c r="A5069" s="99"/>
    </row>
    <row r="5070" spans="1:1">
      <c r="A5070" s="99"/>
    </row>
    <row r="5071" spans="1:1">
      <c r="A5071" s="99"/>
    </row>
    <row r="5072" spans="1:1">
      <c r="A5072" s="99"/>
    </row>
    <row r="5073" spans="1:1">
      <c r="A5073" s="99"/>
    </row>
    <row r="5074" spans="1:1">
      <c r="A5074" s="99"/>
    </row>
    <row r="5075" spans="1:1">
      <c r="A5075" s="99"/>
    </row>
    <row r="5076" spans="1:1">
      <c r="A5076" s="99"/>
    </row>
    <row r="5077" spans="1:1">
      <c r="A5077" s="99"/>
    </row>
    <row r="5078" spans="1:1">
      <c r="A5078" s="99"/>
    </row>
    <row r="5079" spans="1:1">
      <c r="A5079" s="99"/>
    </row>
    <row r="5080" spans="1:1">
      <c r="A5080" s="99"/>
    </row>
    <row r="5081" spans="1:1">
      <c r="A5081" s="99"/>
    </row>
    <row r="5082" spans="1:1">
      <c r="A5082" s="99"/>
    </row>
    <row r="5083" spans="1:1">
      <c r="A5083" s="99"/>
    </row>
    <row r="5084" spans="1:1">
      <c r="A5084" s="99"/>
    </row>
    <row r="5085" spans="1:1">
      <c r="A5085" s="99"/>
    </row>
    <row r="5086" spans="1:1">
      <c r="A5086" s="99"/>
    </row>
    <row r="5087" spans="1:1">
      <c r="A5087" s="99"/>
    </row>
    <row r="5088" spans="1:1">
      <c r="A5088" s="99"/>
    </row>
    <row r="5089" spans="1:1">
      <c r="A5089" s="99"/>
    </row>
    <row r="5090" spans="1:1">
      <c r="A5090" s="99"/>
    </row>
    <row r="5091" spans="1:1">
      <c r="A5091" s="99"/>
    </row>
    <row r="5092" spans="1:1">
      <c r="A5092" s="99"/>
    </row>
    <row r="5093" spans="1:1">
      <c r="A5093" s="99"/>
    </row>
    <row r="5094" spans="1:1">
      <c r="A5094" s="99"/>
    </row>
    <row r="5095" spans="1:1">
      <c r="A5095" s="99"/>
    </row>
    <row r="5096" spans="1:1">
      <c r="A5096" s="99"/>
    </row>
    <row r="5097" spans="1:1">
      <c r="A5097" s="99"/>
    </row>
    <row r="5098" spans="1:1">
      <c r="A5098" s="99"/>
    </row>
    <row r="5099" spans="1:1">
      <c r="A5099" s="99"/>
    </row>
    <row r="5100" spans="1:1">
      <c r="A5100" s="99"/>
    </row>
    <row r="5101" spans="1:1">
      <c r="A5101" s="99"/>
    </row>
    <row r="5102" spans="1:1">
      <c r="A5102" s="99"/>
    </row>
    <row r="5103" spans="1:1">
      <c r="A5103" s="99"/>
    </row>
    <row r="5104" spans="1:1">
      <c r="A5104" s="99"/>
    </row>
    <row r="5105" spans="1:1">
      <c r="A5105" s="99"/>
    </row>
    <row r="5106" spans="1:1">
      <c r="A5106" s="99"/>
    </row>
    <row r="5107" spans="1:1">
      <c r="A5107" s="99"/>
    </row>
    <row r="5108" spans="1:1">
      <c r="A5108" s="99"/>
    </row>
    <row r="5109" spans="1:1">
      <c r="A5109" s="99"/>
    </row>
    <row r="5110" spans="1:1">
      <c r="A5110" s="99"/>
    </row>
    <row r="5111" spans="1:1">
      <c r="A5111" s="99"/>
    </row>
    <row r="5112" spans="1:1">
      <c r="A5112" s="99"/>
    </row>
    <row r="5113" spans="1:1">
      <c r="A5113" s="99"/>
    </row>
    <row r="5114" spans="1:1">
      <c r="A5114" s="99"/>
    </row>
    <row r="5115" spans="1:1">
      <c r="A5115" s="99"/>
    </row>
    <row r="5116" spans="1:1">
      <c r="A5116" s="99"/>
    </row>
    <row r="5117" spans="1:1">
      <c r="A5117" s="99"/>
    </row>
    <row r="5118" spans="1:1">
      <c r="A5118" s="99"/>
    </row>
    <row r="5119" spans="1:1">
      <c r="A5119" s="99"/>
    </row>
    <row r="5120" spans="1:1">
      <c r="A5120" s="99"/>
    </row>
    <row r="5121" spans="1:1">
      <c r="A5121" s="99"/>
    </row>
    <row r="5122" spans="1:1">
      <c r="A5122" s="99"/>
    </row>
    <row r="5123" spans="1:1">
      <c r="A5123" s="99"/>
    </row>
    <row r="5124" spans="1:1">
      <c r="A5124" s="99"/>
    </row>
    <row r="5125" spans="1:1">
      <c r="A5125" s="99"/>
    </row>
    <row r="5126" spans="1:1">
      <c r="A5126" s="99"/>
    </row>
    <row r="5127" spans="1:1">
      <c r="A5127" s="99"/>
    </row>
    <row r="5128" spans="1:1">
      <c r="A5128" s="99"/>
    </row>
    <row r="5129" spans="1:1">
      <c r="A5129" s="99"/>
    </row>
    <row r="5130" spans="1:1">
      <c r="A5130" s="99"/>
    </row>
    <row r="5131" spans="1:1">
      <c r="A5131" s="99"/>
    </row>
    <row r="5132" spans="1:1">
      <c r="A5132" s="99"/>
    </row>
    <row r="5133" spans="1:1">
      <c r="A5133" s="99"/>
    </row>
    <row r="5134" spans="1:1">
      <c r="A5134" s="99"/>
    </row>
    <row r="5135" spans="1:1">
      <c r="A5135" s="99"/>
    </row>
    <row r="5136" spans="1:1">
      <c r="A5136" s="99"/>
    </row>
    <row r="5137" spans="1:1">
      <c r="A5137" s="99"/>
    </row>
    <row r="5138" spans="1:1">
      <c r="A5138" s="99"/>
    </row>
    <row r="5139" spans="1:1">
      <c r="A5139" s="99"/>
    </row>
    <row r="5140" spans="1:1">
      <c r="A5140" s="99"/>
    </row>
    <row r="5141" spans="1:1">
      <c r="A5141" s="99"/>
    </row>
    <row r="5142" spans="1:1">
      <c r="A5142" s="99"/>
    </row>
    <row r="5143" spans="1:1">
      <c r="A5143" s="99"/>
    </row>
    <row r="5144" spans="1:1">
      <c r="A5144" s="99"/>
    </row>
    <row r="5145" spans="1:1">
      <c r="A5145" s="99"/>
    </row>
    <row r="5146" spans="1:1">
      <c r="A5146" s="99"/>
    </row>
    <row r="5147" spans="1:1">
      <c r="A5147" s="99"/>
    </row>
    <row r="5148" spans="1:1">
      <c r="A5148" s="99"/>
    </row>
    <row r="5149" spans="1:1">
      <c r="A5149" s="99"/>
    </row>
    <row r="5150" spans="1:1">
      <c r="A5150" s="99"/>
    </row>
    <row r="5151" spans="1:1">
      <c r="A5151" s="99"/>
    </row>
    <row r="5152" spans="1:1">
      <c r="A5152" s="99"/>
    </row>
    <row r="5153" spans="1:1">
      <c r="A5153" s="99"/>
    </row>
    <row r="5154" spans="1:1">
      <c r="A5154" s="99"/>
    </row>
    <row r="5155" spans="1:1">
      <c r="A5155" s="99"/>
    </row>
    <row r="5156" spans="1:1">
      <c r="A5156" s="99"/>
    </row>
    <row r="5157" spans="1:1">
      <c r="A5157" s="99"/>
    </row>
    <row r="5158" spans="1:1">
      <c r="A5158" s="99"/>
    </row>
    <row r="5159" spans="1:1">
      <c r="A5159" s="99"/>
    </row>
    <row r="5160" spans="1:1">
      <c r="A5160" s="99"/>
    </row>
    <row r="5161" spans="1:1">
      <c r="A5161" s="99"/>
    </row>
    <row r="5162" spans="1:1">
      <c r="A5162" s="99"/>
    </row>
    <row r="5163" spans="1:1">
      <c r="A5163" s="99"/>
    </row>
    <row r="5164" spans="1:1">
      <c r="A5164" s="99"/>
    </row>
    <row r="5165" spans="1:1">
      <c r="A5165" s="99"/>
    </row>
    <row r="5166" spans="1:1">
      <c r="A5166" s="99"/>
    </row>
    <row r="5167" spans="1:1">
      <c r="A5167" s="99"/>
    </row>
    <row r="5168" spans="1:1">
      <c r="A5168" s="99"/>
    </row>
    <row r="5169" spans="1:1">
      <c r="A5169" s="99"/>
    </row>
    <row r="5170" spans="1:1">
      <c r="A5170" s="99"/>
    </row>
    <row r="5171" spans="1:1">
      <c r="A5171" s="99"/>
    </row>
    <row r="5172" spans="1:1">
      <c r="A5172" s="99"/>
    </row>
    <row r="5173" spans="1:1">
      <c r="A5173" s="99"/>
    </row>
    <row r="5174" spans="1:1">
      <c r="A5174" s="99"/>
    </row>
    <row r="5175" spans="1:1">
      <c r="A5175" s="99"/>
    </row>
    <row r="5176" spans="1:1">
      <c r="A5176" s="99"/>
    </row>
    <row r="5177" spans="1:1">
      <c r="A5177" s="99"/>
    </row>
    <row r="5178" spans="1:1">
      <c r="A5178" s="99"/>
    </row>
    <row r="5179" spans="1:1">
      <c r="A5179" s="99"/>
    </row>
    <row r="5180" spans="1:1">
      <c r="A5180" s="99"/>
    </row>
    <row r="5181" spans="1:1">
      <c r="A5181" s="99"/>
    </row>
    <row r="5182" spans="1:1">
      <c r="A5182" s="99"/>
    </row>
    <row r="5183" spans="1:1">
      <c r="A5183" s="99"/>
    </row>
    <row r="5184" spans="1:1">
      <c r="A5184" s="99"/>
    </row>
    <row r="5185" spans="1:1">
      <c r="A5185" s="99"/>
    </row>
    <row r="5186" spans="1:1">
      <c r="A5186" s="99"/>
    </row>
    <row r="5187" spans="1:1">
      <c r="A5187" s="99"/>
    </row>
    <row r="5188" spans="1:1">
      <c r="A5188" s="99"/>
    </row>
    <row r="5189" spans="1:1">
      <c r="A5189" s="99"/>
    </row>
    <row r="5190" spans="1:1">
      <c r="A5190" s="99"/>
    </row>
    <row r="5191" spans="1:1">
      <c r="A5191" s="99"/>
    </row>
    <row r="5192" spans="1:1">
      <c r="A5192" s="99"/>
    </row>
    <row r="5193" spans="1:1">
      <c r="A5193" s="99"/>
    </row>
    <row r="5194" spans="1:1">
      <c r="A5194" s="99"/>
    </row>
    <row r="5195" spans="1:1">
      <c r="A5195" s="99"/>
    </row>
    <row r="5196" spans="1:1">
      <c r="A5196" s="99"/>
    </row>
    <row r="5197" spans="1:1">
      <c r="A5197" s="99"/>
    </row>
    <row r="5198" spans="1:1">
      <c r="A5198" s="99"/>
    </row>
    <row r="5199" spans="1:1">
      <c r="A5199" s="99"/>
    </row>
    <row r="5200" spans="1:1">
      <c r="A5200" s="99"/>
    </row>
    <row r="5201" spans="1:1">
      <c r="A5201" s="99"/>
    </row>
    <row r="5202" spans="1:1">
      <c r="A5202" s="99"/>
    </row>
    <row r="5203" spans="1:1">
      <c r="A5203" s="99"/>
    </row>
    <row r="5204" spans="1:1">
      <c r="A5204" s="99"/>
    </row>
    <row r="5205" spans="1:1">
      <c r="A5205" s="99"/>
    </row>
    <row r="5206" spans="1:1">
      <c r="A5206" s="99"/>
    </row>
    <row r="5207" spans="1:1">
      <c r="A5207" s="99"/>
    </row>
    <row r="5208" spans="1:1">
      <c r="A5208" s="99"/>
    </row>
    <row r="5209" spans="1:1">
      <c r="A5209" s="99"/>
    </row>
    <row r="5210" spans="1:1">
      <c r="A5210" s="99"/>
    </row>
    <row r="5211" spans="1:1">
      <c r="A5211" s="99"/>
    </row>
    <row r="5212" spans="1:1">
      <c r="A5212" s="99"/>
    </row>
    <row r="5213" spans="1:1">
      <c r="A5213" s="99"/>
    </row>
    <row r="5214" spans="1:1">
      <c r="A5214" s="99"/>
    </row>
    <row r="5215" spans="1:1">
      <c r="A5215" s="99"/>
    </row>
    <row r="5216" spans="1:1">
      <c r="A5216" s="99"/>
    </row>
    <row r="5217" spans="1:1">
      <c r="A5217" s="99"/>
    </row>
    <row r="5218" spans="1:1">
      <c r="A5218" s="99"/>
    </row>
    <row r="5219" spans="1:1">
      <c r="A5219" s="99"/>
    </row>
    <row r="5220" spans="1:1">
      <c r="A5220" s="99"/>
    </row>
    <row r="5221" spans="1:1">
      <c r="A5221" s="99"/>
    </row>
    <row r="5222" spans="1:1">
      <c r="A5222" s="99"/>
    </row>
    <row r="5223" spans="1:1">
      <c r="A5223" s="99"/>
    </row>
    <row r="5224" spans="1:1">
      <c r="A5224" s="99"/>
    </row>
    <row r="5225" spans="1:1">
      <c r="A5225" s="99"/>
    </row>
    <row r="5226" spans="1:1">
      <c r="A5226" s="99"/>
    </row>
    <row r="5227" spans="1:1">
      <c r="A5227" s="99"/>
    </row>
    <row r="5228" spans="1:1">
      <c r="A5228" s="99"/>
    </row>
    <row r="5229" spans="1:1">
      <c r="A5229" s="99"/>
    </row>
    <row r="5230" spans="1:1">
      <c r="A5230" s="99"/>
    </row>
    <row r="5231" spans="1:1">
      <c r="A5231" s="99"/>
    </row>
    <row r="5232" spans="1:1">
      <c r="A5232" s="99"/>
    </row>
    <row r="5233" spans="1:1">
      <c r="A5233" s="99"/>
    </row>
    <row r="5234" spans="1:1">
      <c r="A5234" s="99"/>
    </row>
    <row r="5235" spans="1:1">
      <c r="A5235" s="99"/>
    </row>
    <row r="5236" spans="1:1">
      <c r="A5236" s="99"/>
    </row>
    <row r="5237" spans="1:1">
      <c r="A5237" s="99"/>
    </row>
    <row r="5238" spans="1:1">
      <c r="A5238" s="99"/>
    </row>
    <row r="5239" spans="1:1">
      <c r="A5239" s="99"/>
    </row>
    <row r="5240" spans="1:1">
      <c r="A5240" s="99"/>
    </row>
    <row r="5241" spans="1:1">
      <c r="A5241" s="99"/>
    </row>
    <row r="5242" spans="1:1">
      <c r="A5242" s="99"/>
    </row>
    <row r="5243" spans="1:1">
      <c r="A5243" s="99"/>
    </row>
    <row r="5244" spans="1:1">
      <c r="A5244" s="99"/>
    </row>
    <row r="5245" spans="1:1">
      <c r="A5245" s="99"/>
    </row>
    <row r="5246" spans="1:1">
      <c r="A5246" s="99"/>
    </row>
    <row r="5247" spans="1:1">
      <c r="A5247" s="99"/>
    </row>
    <row r="5248" spans="1:1">
      <c r="A5248" s="99"/>
    </row>
    <row r="5249" spans="1:1">
      <c r="A5249" s="99"/>
    </row>
    <row r="5250" spans="1:1">
      <c r="A5250" s="99"/>
    </row>
    <row r="5251" spans="1:1">
      <c r="A5251" s="99"/>
    </row>
    <row r="5252" spans="1:1">
      <c r="A5252" s="99"/>
    </row>
    <row r="5253" spans="1:1">
      <c r="A5253" s="99"/>
    </row>
    <row r="5254" spans="1:1">
      <c r="A5254" s="99"/>
    </row>
    <row r="5255" spans="1:1">
      <c r="A5255" s="99"/>
    </row>
    <row r="5256" spans="1:1">
      <c r="A5256" s="99"/>
    </row>
    <row r="5257" spans="1:1">
      <c r="A5257" s="99"/>
    </row>
    <row r="5258" spans="1:1">
      <c r="A5258" s="99"/>
    </row>
    <row r="5259" spans="1:1">
      <c r="A5259" s="99"/>
    </row>
    <row r="5260" spans="1:1">
      <c r="A5260" s="99"/>
    </row>
    <row r="5261" spans="1:1">
      <c r="A5261" s="99"/>
    </row>
    <row r="5262" spans="1:1">
      <c r="A5262" s="99"/>
    </row>
    <row r="5263" spans="1:1">
      <c r="A5263" s="99"/>
    </row>
    <row r="5264" spans="1:1">
      <c r="A5264" s="99"/>
    </row>
    <row r="5265" spans="1:1">
      <c r="A5265" s="99"/>
    </row>
    <row r="5266" spans="1:1">
      <c r="A5266" s="99"/>
    </row>
    <row r="5267" spans="1:1">
      <c r="A5267" s="99"/>
    </row>
    <row r="5268" spans="1:1">
      <c r="A5268" s="99"/>
    </row>
    <row r="5269" spans="1:1">
      <c r="A5269" s="99"/>
    </row>
    <row r="5270" spans="1:1">
      <c r="A5270" s="99"/>
    </row>
    <row r="5271" spans="1:1">
      <c r="A5271" s="99"/>
    </row>
    <row r="5272" spans="1:1">
      <c r="A5272" s="99"/>
    </row>
    <row r="5273" spans="1:1">
      <c r="A5273" s="99"/>
    </row>
    <row r="5274" spans="1:1">
      <c r="A5274" s="99"/>
    </row>
    <row r="5275" spans="1:1">
      <c r="A5275" s="99"/>
    </row>
    <row r="5276" spans="1:1">
      <c r="A5276" s="99"/>
    </row>
    <row r="5277" spans="1:1">
      <c r="A5277" s="99"/>
    </row>
    <row r="5278" spans="1:1">
      <c r="A5278" s="99"/>
    </row>
    <row r="5279" spans="1:1">
      <c r="A5279" s="99"/>
    </row>
    <row r="5280" spans="1:1">
      <c r="A5280" s="99"/>
    </row>
    <row r="5281" spans="1:1">
      <c r="A5281" s="99"/>
    </row>
    <row r="5282" spans="1:1">
      <c r="A5282" s="99"/>
    </row>
    <row r="5283" spans="1:1">
      <c r="A5283" s="99"/>
    </row>
    <row r="5284" spans="1:1">
      <c r="A5284" s="99"/>
    </row>
    <row r="5285" spans="1:1">
      <c r="A5285" s="99"/>
    </row>
    <row r="5286" spans="1:1">
      <c r="A5286" s="99"/>
    </row>
    <row r="5287" spans="1:1">
      <c r="A5287" s="99"/>
    </row>
    <row r="5288" spans="1:1">
      <c r="A5288" s="99"/>
    </row>
    <row r="5289" spans="1:1">
      <c r="A5289" s="99"/>
    </row>
    <row r="5290" spans="1:1">
      <c r="A5290" s="99"/>
    </row>
    <row r="5291" spans="1:1">
      <c r="A5291" s="99"/>
    </row>
    <row r="5292" spans="1:1">
      <c r="A5292" s="99"/>
    </row>
    <row r="5293" spans="1:1">
      <c r="A5293" s="99"/>
    </row>
    <row r="5294" spans="1:1">
      <c r="A5294" s="99"/>
    </row>
    <row r="5295" spans="1:1">
      <c r="A5295" s="99"/>
    </row>
    <row r="5296" spans="1:1">
      <c r="A5296" s="99"/>
    </row>
    <row r="5297" spans="1:1">
      <c r="A5297" s="99"/>
    </row>
    <row r="5298" spans="1:1">
      <c r="A5298" s="99"/>
    </row>
    <row r="5299" spans="1:1">
      <c r="A5299" s="99"/>
    </row>
    <row r="5300" spans="1:1">
      <c r="A5300" s="99"/>
    </row>
    <row r="5301" spans="1:1">
      <c r="A5301" s="99"/>
    </row>
    <row r="5302" spans="1:1">
      <c r="A5302" s="99"/>
    </row>
    <row r="5303" spans="1:1">
      <c r="A5303" s="99"/>
    </row>
    <row r="5304" spans="1:1">
      <c r="A5304" s="99"/>
    </row>
    <row r="5305" spans="1:1">
      <c r="A5305" s="99"/>
    </row>
    <row r="5306" spans="1:1">
      <c r="A5306" s="99"/>
    </row>
    <row r="5307" spans="1:1">
      <c r="A5307" s="99"/>
    </row>
    <row r="5308" spans="1:1">
      <c r="A5308" s="99"/>
    </row>
    <row r="5309" spans="1:1">
      <c r="A5309" s="99"/>
    </row>
    <row r="5310" spans="1:1">
      <c r="A5310" s="99"/>
    </row>
    <row r="5311" spans="1:1">
      <c r="A5311" s="99"/>
    </row>
    <row r="5312" spans="1:1">
      <c r="A5312" s="99"/>
    </row>
    <row r="5313" spans="1:1">
      <c r="A5313" s="99"/>
    </row>
    <row r="5314" spans="1:1">
      <c r="A5314" s="99"/>
    </row>
    <row r="5315" spans="1:1">
      <c r="A5315" s="99"/>
    </row>
    <row r="5316" spans="1:1">
      <c r="A5316" s="99"/>
    </row>
    <row r="5317" spans="1:1">
      <c r="A5317" s="99"/>
    </row>
    <row r="5318" spans="1:1">
      <c r="A5318" s="99"/>
    </row>
    <row r="5319" spans="1:1">
      <c r="A5319" s="99"/>
    </row>
    <row r="5320" spans="1:1">
      <c r="A5320" s="99"/>
    </row>
    <row r="5321" spans="1:1">
      <c r="A5321" s="99"/>
    </row>
    <row r="5322" spans="1:1">
      <c r="A5322" s="99"/>
    </row>
    <row r="5323" spans="1:1">
      <c r="A5323" s="99"/>
    </row>
    <row r="5324" spans="1:1">
      <c r="A5324" s="99"/>
    </row>
    <row r="5325" spans="1:1">
      <c r="A5325" s="99"/>
    </row>
    <row r="5326" spans="1:1">
      <c r="A5326" s="99"/>
    </row>
    <row r="5327" spans="1:1">
      <c r="A5327" s="99"/>
    </row>
    <row r="5328" spans="1:1">
      <c r="A5328" s="99"/>
    </row>
    <row r="5329" spans="1:1">
      <c r="A5329" s="99"/>
    </row>
    <row r="5330" spans="1:1">
      <c r="A5330" s="99"/>
    </row>
    <row r="5331" spans="1:1">
      <c r="A5331" s="99"/>
    </row>
    <row r="5332" spans="1:1">
      <c r="A5332" s="99"/>
    </row>
    <row r="5333" spans="1:1">
      <c r="A5333" s="99"/>
    </row>
    <row r="5334" spans="1:1">
      <c r="A5334" s="99"/>
    </row>
    <row r="5335" spans="1:1">
      <c r="A5335" s="99"/>
    </row>
    <row r="5336" spans="1:1">
      <c r="A5336" s="99"/>
    </row>
    <row r="5337" spans="1:1">
      <c r="A5337" s="99"/>
    </row>
    <row r="5338" spans="1:1">
      <c r="A5338" s="99"/>
    </row>
    <row r="5339" spans="1:1">
      <c r="A5339" s="99"/>
    </row>
    <row r="5340" spans="1:1">
      <c r="A5340" s="99"/>
    </row>
    <row r="5341" spans="1:1">
      <c r="A5341" s="99"/>
    </row>
    <row r="5342" spans="1:1">
      <c r="A5342" s="99"/>
    </row>
    <row r="5343" spans="1:1">
      <c r="A5343" s="99"/>
    </row>
    <row r="5344" spans="1:1">
      <c r="A5344" s="99"/>
    </row>
    <row r="5345" spans="1:1">
      <c r="A5345" s="99"/>
    </row>
    <row r="5346" spans="1:1">
      <c r="A5346" s="99"/>
    </row>
    <row r="5347" spans="1:1">
      <c r="A5347" s="99"/>
    </row>
    <row r="5348" spans="1:1">
      <c r="A5348" s="99"/>
    </row>
    <row r="5349" spans="1:1">
      <c r="A5349" s="99"/>
    </row>
    <row r="5350" spans="1:1">
      <c r="A5350" s="99"/>
    </row>
    <row r="5351" spans="1:1">
      <c r="A5351" s="99"/>
    </row>
    <row r="5352" spans="1:1">
      <c r="A5352" s="99"/>
    </row>
    <row r="5353" spans="1:1">
      <c r="A5353" s="99"/>
    </row>
    <row r="5354" spans="1:1">
      <c r="A5354" s="99"/>
    </row>
    <row r="5355" spans="1:1">
      <c r="A5355" s="99"/>
    </row>
    <row r="5356" spans="1:1">
      <c r="A5356" s="99"/>
    </row>
    <row r="5357" spans="1:1">
      <c r="A5357" s="99"/>
    </row>
    <row r="5358" spans="1:1">
      <c r="A5358" s="99"/>
    </row>
    <row r="5359" spans="1:1">
      <c r="A5359" s="99"/>
    </row>
    <row r="5360" spans="1:1">
      <c r="A5360" s="99"/>
    </row>
    <row r="5361" spans="1:1">
      <c r="A5361" s="99"/>
    </row>
    <row r="5362" spans="1:1">
      <c r="A5362" s="99"/>
    </row>
    <row r="5363" spans="1:1">
      <c r="A5363" s="99"/>
    </row>
    <row r="5364" spans="1:1">
      <c r="A5364" s="99"/>
    </row>
    <row r="5365" spans="1:1">
      <c r="A5365" s="99"/>
    </row>
    <row r="5366" spans="1:1">
      <c r="A5366" s="99"/>
    </row>
    <row r="5367" spans="1:1">
      <c r="A5367" s="99"/>
    </row>
    <row r="5368" spans="1:1">
      <c r="A5368" s="99"/>
    </row>
    <row r="5369" spans="1:1">
      <c r="A5369" s="99"/>
    </row>
    <row r="5370" spans="1:1">
      <c r="A5370" s="99"/>
    </row>
    <row r="5371" spans="1:1">
      <c r="A5371" s="99"/>
    </row>
    <row r="5372" spans="1:1">
      <c r="A5372" s="99"/>
    </row>
    <row r="5373" spans="1:1">
      <c r="A5373" s="99"/>
    </row>
    <row r="5374" spans="1:1">
      <c r="A5374" s="99"/>
    </row>
    <row r="5375" spans="1:1">
      <c r="A5375" s="99"/>
    </row>
    <row r="5376" spans="1:1">
      <c r="A5376" s="99"/>
    </row>
    <row r="5377" spans="1:1">
      <c r="A5377" s="99"/>
    </row>
    <row r="5378" spans="1:1">
      <c r="A5378" s="99"/>
    </row>
    <row r="5379" spans="1:1">
      <c r="A5379" s="99"/>
    </row>
    <row r="5380" spans="1:1">
      <c r="A5380" s="99"/>
    </row>
    <row r="5381" spans="1:1">
      <c r="A5381" s="99"/>
    </row>
    <row r="5382" spans="1:1">
      <c r="A5382" s="99"/>
    </row>
    <row r="5383" spans="1:1">
      <c r="A5383" s="99"/>
    </row>
    <row r="5384" spans="1:1">
      <c r="A5384" s="99"/>
    </row>
    <row r="5385" spans="1:1">
      <c r="A5385" s="99"/>
    </row>
    <row r="5386" spans="1:1">
      <c r="A5386" s="99"/>
    </row>
    <row r="5387" spans="1:1">
      <c r="A5387" s="99"/>
    </row>
    <row r="5388" spans="1:1">
      <c r="A5388" s="99"/>
    </row>
    <row r="5389" spans="1:1">
      <c r="A5389" s="99"/>
    </row>
    <row r="5390" spans="1:1">
      <c r="A5390" s="99"/>
    </row>
    <row r="5391" spans="1:1">
      <c r="A5391" s="99"/>
    </row>
    <row r="5392" spans="1:1">
      <c r="A5392" s="99"/>
    </row>
    <row r="5393" spans="1:1">
      <c r="A5393" s="99"/>
    </row>
    <row r="5394" spans="1:1">
      <c r="A5394" s="99"/>
    </row>
    <row r="5395" spans="1:1">
      <c r="A5395" s="99"/>
    </row>
    <row r="5396" spans="1:1">
      <c r="A5396" s="99"/>
    </row>
    <row r="5397" spans="1:1">
      <c r="A5397" s="99"/>
    </row>
    <row r="5398" spans="1:1">
      <c r="A5398" s="99"/>
    </row>
    <row r="5399" spans="1:1">
      <c r="A5399" s="99"/>
    </row>
    <row r="5400" spans="1:1">
      <c r="A5400" s="99"/>
    </row>
    <row r="5401" spans="1:1">
      <c r="A5401" s="99"/>
    </row>
    <row r="5402" spans="1:1">
      <c r="A5402" s="99"/>
    </row>
    <row r="5403" spans="1:1">
      <c r="A5403" s="99"/>
    </row>
    <row r="5404" spans="1:1">
      <c r="A5404" s="99"/>
    </row>
    <row r="5405" spans="1:1">
      <c r="A5405" s="99"/>
    </row>
    <row r="5406" spans="1:1">
      <c r="A5406" s="99"/>
    </row>
    <row r="5407" spans="1:1">
      <c r="A5407" s="99"/>
    </row>
    <row r="5408" spans="1:1">
      <c r="A5408" s="99"/>
    </row>
    <row r="5409" spans="1:1">
      <c r="A5409" s="99"/>
    </row>
    <row r="5410" spans="1:1">
      <c r="A5410" s="99"/>
    </row>
    <row r="5411" spans="1:1">
      <c r="A5411" s="99"/>
    </row>
    <row r="5412" spans="1:1">
      <c r="A5412" s="99"/>
    </row>
    <row r="5413" spans="1:1">
      <c r="A5413" s="99"/>
    </row>
    <row r="5414" spans="1:1">
      <c r="A5414" s="99"/>
    </row>
    <row r="5415" spans="1:1">
      <c r="A5415" s="99"/>
    </row>
    <row r="5416" spans="1:1">
      <c r="A5416" s="99"/>
    </row>
    <row r="5417" spans="1:1">
      <c r="A5417" s="99"/>
    </row>
    <row r="5418" spans="1:1">
      <c r="A5418" s="99"/>
    </row>
    <row r="5419" spans="1:1">
      <c r="A5419" s="99"/>
    </row>
    <row r="5420" spans="1:1">
      <c r="A5420" s="99"/>
    </row>
    <row r="5421" spans="1:1">
      <c r="A5421" s="99"/>
    </row>
    <row r="5422" spans="1:1">
      <c r="A5422" s="99"/>
    </row>
    <row r="5423" spans="1:1">
      <c r="A5423" s="99"/>
    </row>
    <row r="5424" spans="1:1">
      <c r="A5424" s="99"/>
    </row>
    <row r="5425" spans="1:1">
      <c r="A5425" s="99"/>
    </row>
    <row r="5426" spans="1:1">
      <c r="A5426" s="99"/>
    </row>
    <row r="5427" spans="1:1">
      <c r="A5427" s="99"/>
    </row>
    <row r="5428" spans="1:1">
      <c r="A5428" s="99"/>
    </row>
    <row r="5429" spans="1:1">
      <c r="A5429" s="99"/>
    </row>
    <row r="5430" spans="1:1">
      <c r="A5430" s="99"/>
    </row>
    <row r="5431" spans="1:1">
      <c r="A5431" s="99"/>
    </row>
    <row r="5432" spans="1:1">
      <c r="A5432" s="99"/>
    </row>
    <row r="5433" spans="1:1">
      <c r="A5433" s="99"/>
    </row>
    <row r="5434" spans="1:1">
      <c r="A5434" s="99"/>
    </row>
    <row r="5435" spans="1:1">
      <c r="A5435" s="99"/>
    </row>
    <row r="5436" spans="1:1">
      <c r="A5436" s="99"/>
    </row>
    <row r="5437" spans="1:1">
      <c r="A5437" s="99"/>
    </row>
    <row r="5438" spans="1:1">
      <c r="A5438" s="99"/>
    </row>
    <row r="5439" spans="1:1">
      <c r="A5439" s="99"/>
    </row>
    <row r="5440" spans="1:1">
      <c r="A5440" s="99"/>
    </row>
    <row r="5441" spans="1:1">
      <c r="A5441" s="99"/>
    </row>
    <row r="5442" spans="1:1">
      <c r="A5442" s="99"/>
    </row>
    <row r="5443" spans="1:1">
      <c r="A5443" s="99"/>
    </row>
    <row r="5444" spans="1:1">
      <c r="A5444" s="99"/>
    </row>
    <row r="5445" spans="1:1">
      <c r="A5445" s="99"/>
    </row>
    <row r="5446" spans="1:1">
      <c r="A5446" s="99"/>
    </row>
    <row r="5447" spans="1:1">
      <c r="A5447" s="99"/>
    </row>
    <row r="5448" spans="1:1">
      <c r="A5448" s="99"/>
    </row>
    <row r="5449" spans="1:1">
      <c r="A5449" s="99"/>
    </row>
    <row r="5450" spans="1:1">
      <c r="A5450" s="99"/>
    </row>
    <row r="5451" spans="1:1">
      <c r="A5451" s="99"/>
    </row>
    <row r="5452" spans="1:1">
      <c r="A5452" s="99"/>
    </row>
    <row r="5453" spans="1:1">
      <c r="A5453" s="99"/>
    </row>
    <row r="5454" spans="1:1">
      <c r="A5454" s="99"/>
    </row>
    <row r="5455" spans="1:1">
      <c r="A5455" s="99"/>
    </row>
    <row r="5456" spans="1:1">
      <c r="A5456" s="99"/>
    </row>
    <row r="5457" spans="1:1">
      <c r="A5457" s="99"/>
    </row>
    <row r="5458" spans="1:1">
      <c r="A5458" s="99"/>
    </row>
    <row r="5459" spans="1:1">
      <c r="A5459" s="99"/>
    </row>
    <row r="5460" spans="1:1">
      <c r="A5460" s="99"/>
    </row>
    <row r="5461" spans="1:1">
      <c r="A5461" s="99"/>
    </row>
    <row r="5462" spans="1:1">
      <c r="A5462" s="99"/>
    </row>
    <row r="5463" spans="1:1">
      <c r="A5463" s="99"/>
    </row>
    <row r="5464" spans="1:1">
      <c r="A5464" s="99"/>
    </row>
    <row r="5465" spans="1:1">
      <c r="A5465" s="99"/>
    </row>
    <row r="5466" spans="1:1">
      <c r="A5466" s="99"/>
    </row>
    <row r="5467" spans="1:1">
      <c r="A5467" s="99"/>
    </row>
    <row r="5468" spans="1:1">
      <c r="A5468" s="99"/>
    </row>
    <row r="5469" spans="1:1">
      <c r="A5469" s="99"/>
    </row>
    <row r="5470" spans="1:1">
      <c r="A5470" s="99"/>
    </row>
    <row r="5471" spans="1:1">
      <c r="A5471" s="99"/>
    </row>
    <row r="5472" spans="1:1">
      <c r="A5472" s="99"/>
    </row>
    <row r="5473" spans="1:1">
      <c r="A5473" s="99"/>
    </row>
    <row r="5474" spans="1:1">
      <c r="A5474" s="99"/>
    </row>
    <row r="5475" spans="1:1">
      <c r="A5475" s="99"/>
    </row>
    <row r="5476" spans="1:1">
      <c r="A5476" s="99"/>
    </row>
    <row r="5477" spans="1:1">
      <c r="A5477" s="99"/>
    </row>
    <row r="5478" spans="1:1">
      <c r="A5478" s="99"/>
    </row>
    <row r="5479" spans="1:1">
      <c r="A5479" s="99"/>
    </row>
    <row r="5480" spans="1:1">
      <c r="A5480" s="99"/>
    </row>
    <row r="5481" spans="1:1">
      <c r="A5481" s="99"/>
    </row>
    <row r="5482" spans="1:1">
      <c r="A5482" s="99"/>
    </row>
    <row r="5483" spans="1:1">
      <c r="A5483" s="99"/>
    </row>
    <row r="5484" spans="1:1">
      <c r="A5484" s="99"/>
    </row>
    <row r="5485" spans="1:1">
      <c r="A5485" s="99"/>
    </row>
    <row r="5486" spans="1:1">
      <c r="A5486" s="99"/>
    </row>
    <row r="5487" spans="1:1">
      <c r="A5487" s="99"/>
    </row>
    <row r="5488" spans="1:1">
      <c r="A5488" s="99"/>
    </row>
    <row r="5489" spans="1:1">
      <c r="A5489" s="99"/>
    </row>
    <row r="5490" spans="1:1">
      <c r="A5490" s="99"/>
    </row>
    <row r="5491" spans="1:1">
      <c r="A5491" s="99"/>
    </row>
    <row r="5492" spans="1:1">
      <c r="A5492" s="99"/>
    </row>
    <row r="5493" spans="1:1">
      <c r="A5493" s="99"/>
    </row>
    <row r="5494" spans="1:1">
      <c r="A5494" s="99"/>
    </row>
    <row r="5495" spans="1:1">
      <c r="A5495" s="99"/>
    </row>
    <row r="5496" spans="1:1">
      <c r="A5496" s="99"/>
    </row>
    <row r="5497" spans="1:1">
      <c r="A5497" s="99"/>
    </row>
    <row r="5498" spans="1:1">
      <c r="A5498" s="99"/>
    </row>
    <row r="5499" spans="1:1">
      <c r="A5499" s="99"/>
    </row>
    <row r="5500" spans="1:1">
      <c r="A5500" s="99"/>
    </row>
    <row r="5501" spans="1:1">
      <c r="A5501" s="99"/>
    </row>
    <row r="5502" spans="1:1">
      <c r="A5502" s="99"/>
    </row>
    <row r="5503" spans="1:1">
      <c r="A5503" s="99"/>
    </row>
    <row r="5504" spans="1:1">
      <c r="A5504" s="99"/>
    </row>
    <row r="5505" spans="1:1">
      <c r="A5505" s="99"/>
    </row>
    <row r="5506" spans="1:1">
      <c r="A5506" s="99"/>
    </row>
    <row r="5507" spans="1:1">
      <c r="A5507" s="99"/>
    </row>
    <row r="5508" spans="1:1">
      <c r="A5508" s="99"/>
    </row>
    <row r="5509" spans="1:1">
      <c r="A5509" s="99"/>
    </row>
    <row r="5510" spans="1:1">
      <c r="A5510" s="99"/>
    </row>
    <row r="5511" spans="1:1">
      <c r="A5511" s="99"/>
    </row>
    <row r="5512" spans="1:1">
      <c r="A5512" s="99"/>
    </row>
    <row r="5513" spans="1:1">
      <c r="A5513" s="99"/>
    </row>
    <row r="5514" spans="1:1">
      <c r="A5514" s="99"/>
    </row>
    <row r="5515" spans="1:1">
      <c r="A5515" s="99"/>
    </row>
    <row r="5516" spans="1:1">
      <c r="A5516" s="99"/>
    </row>
    <row r="5517" spans="1:1">
      <c r="A5517" s="99"/>
    </row>
    <row r="5518" spans="1:1">
      <c r="A5518" s="99"/>
    </row>
    <row r="5519" spans="1:1">
      <c r="A5519" s="99"/>
    </row>
    <row r="5520" spans="1:1">
      <c r="A5520" s="99"/>
    </row>
    <row r="5521" spans="1:1">
      <c r="A5521" s="99"/>
    </row>
    <row r="5522" spans="1:1">
      <c r="A5522" s="99"/>
    </row>
    <row r="5523" spans="1:1">
      <c r="A5523" s="99"/>
    </row>
    <row r="5524" spans="1:1">
      <c r="A5524" s="99"/>
    </row>
    <row r="5525" spans="1:1">
      <c r="A5525" s="99"/>
    </row>
    <row r="5526" spans="1:1">
      <c r="A5526" s="99"/>
    </row>
    <row r="5527" spans="1:1">
      <c r="A5527" s="99"/>
    </row>
    <row r="5528" spans="1:1">
      <c r="A5528" s="99"/>
    </row>
    <row r="5529" spans="1:1">
      <c r="A5529" s="99"/>
    </row>
    <row r="5530" spans="1:1">
      <c r="A5530" s="99"/>
    </row>
    <row r="5531" spans="1:1">
      <c r="A5531" s="99"/>
    </row>
    <row r="5532" spans="1:1">
      <c r="A5532" s="99"/>
    </row>
    <row r="5533" spans="1:1">
      <c r="A5533" s="99"/>
    </row>
    <row r="5534" spans="1:1">
      <c r="A5534" s="99"/>
    </row>
    <row r="5535" spans="1:1">
      <c r="A5535" s="99"/>
    </row>
    <row r="5536" spans="1:1">
      <c r="A5536" s="99"/>
    </row>
    <row r="5537" spans="1:1">
      <c r="A5537" s="99"/>
    </row>
    <row r="5538" spans="1:1">
      <c r="A5538" s="99"/>
    </row>
    <row r="5539" spans="1:1">
      <c r="A5539" s="99"/>
    </row>
    <row r="5540" spans="1:1">
      <c r="A5540" s="99"/>
    </row>
    <row r="5541" spans="1:1">
      <c r="A5541" s="99"/>
    </row>
    <row r="5542" spans="1:1">
      <c r="A5542" s="99"/>
    </row>
    <row r="5543" spans="1:1">
      <c r="A5543" s="99"/>
    </row>
    <row r="5544" spans="1:1">
      <c r="A5544" s="99"/>
    </row>
    <row r="5545" spans="1:1">
      <c r="A5545" s="99"/>
    </row>
    <row r="5546" spans="1:1">
      <c r="A5546" s="99"/>
    </row>
    <row r="5547" spans="1:1">
      <c r="A5547" s="99"/>
    </row>
    <row r="5548" spans="1:1">
      <c r="A5548" s="99"/>
    </row>
    <row r="5549" spans="1:1">
      <c r="A5549" s="99"/>
    </row>
    <row r="5550" spans="1:1">
      <c r="A5550" s="99"/>
    </row>
    <row r="5551" spans="1:1">
      <c r="A5551" s="99"/>
    </row>
    <row r="5552" spans="1:1">
      <c r="A5552" s="99"/>
    </row>
    <row r="5553" spans="1:1">
      <c r="A5553" s="99"/>
    </row>
    <row r="5554" spans="1:1">
      <c r="A5554" s="99"/>
    </row>
    <row r="5555" spans="1:1">
      <c r="A5555" s="99"/>
    </row>
    <row r="5556" spans="1:1">
      <c r="A5556" s="99"/>
    </row>
    <row r="5557" spans="1:1">
      <c r="A5557" s="99"/>
    </row>
    <row r="5558" spans="1:1">
      <c r="A5558" s="99"/>
    </row>
    <row r="5559" spans="1:1">
      <c r="A5559" s="99"/>
    </row>
    <row r="5560" spans="1:1">
      <c r="A5560" s="99"/>
    </row>
    <row r="5561" spans="1:1">
      <c r="A5561" s="99"/>
    </row>
    <row r="5562" spans="1:1">
      <c r="A5562" s="99"/>
    </row>
    <row r="5563" spans="1:1">
      <c r="A5563" s="99"/>
    </row>
    <row r="5564" spans="1:1">
      <c r="A5564" s="99"/>
    </row>
    <row r="5565" spans="1:1">
      <c r="A5565" s="99"/>
    </row>
    <row r="5566" spans="1:1">
      <c r="A5566" s="99"/>
    </row>
    <row r="5567" spans="1:1">
      <c r="A5567" s="99"/>
    </row>
    <row r="5568" spans="1:1">
      <c r="A5568" s="99"/>
    </row>
    <row r="5569" spans="1:1">
      <c r="A5569" s="99"/>
    </row>
    <row r="5570" spans="1:1">
      <c r="A5570" s="99"/>
    </row>
    <row r="5571" spans="1:1">
      <c r="A5571" s="99"/>
    </row>
    <row r="5572" spans="1:1">
      <c r="A5572" s="99"/>
    </row>
    <row r="5573" spans="1:1">
      <c r="A5573" s="99"/>
    </row>
    <row r="5574" spans="1:1">
      <c r="A5574" s="99"/>
    </row>
    <row r="5575" spans="1:1">
      <c r="A5575" s="99"/>
    </row>
    <row r="5576" spans="1:1">
      <c r="A5576" s="99"/>
    </row>
    <row r="5577" spans="1:1">
      <c r="A5577" s="99"/>
    </row>
    <row r="5578" spans="1:1">
      <c r="A5578" s="99"/>
    </row>
    <row r="5579" spans="1:1">
      <c r="A5579" s="99"/>
    </row>
    <row r="5580" spans="1:1">
      <c r="A5580" s="99"/>
    </row>
    <row r="5581" spans="1:1">
      <c r="A5581" s="99"/>
    </row>
    <row r="5582" spans="1:1">
      <c r="A5582" s="99"/>
    </row>
    <row r="5583" spans="1:1">
      <c r="A5583" s="99"/>
    </row>
    <row r="5584" spans="1:1">
      <c r="A5584" s="99"/>
    </row>
    <row r="5585" spans="1:1">
      <c r="A5585" s="99"/>
    </row>
    <row r="5586" spans="1:1">
      <c r="A5586" s="99"/>
    </row>
    <row r="5587" spans="1:1">
      <c r="A5587" s="99"/>
    </row>
    <row r="5588" spans="1:1">
      <c r="A5588" s="99"/>
    </row>
    <row r="5589" spans="1:1">
      <c r="A5589" s="99"/>
    </row>
    <row r="5590" spans="1:1">
      <c r="A5590" s="99"/>
    </row>
    <row r="5591" spans="1:1">
      <c r="A5591" s="99"/>
    </row>
    <row r="5592" spans="1:1">
      <c r="A5592" s="99"/>
    </row>
    <row r="5593" spans="1:1">
      <c r="A5593" s="99"/>
    </row>
    <row r="5594" spans="1:1">
      <c r="A5594" s="99"/>
    </row>
    <row r="5595" spans="1:1">
      <c r="A5595" s="99"/>
    </row>
    <row r="5596" spans="1:1">
      <c r="A5596" s="99"/>
    </row>
    <row r="5597" spans="1:1">
      <c r="A5597" s="99"/>
    </row>
    <row r="5598" spans="1:1">
      <c r="A5598" s="99"/>
    </row>
    <row r="5599" spans="1:1">
      <c r="A5599" s="99"/>
    </row>
    <row r="5600" spans="1:1">
      <c r="A5600" s="99"/>
    </row>
    <row r="5601" spans="1:1">
      <c r="A5601" s="99"/>
    </row>
    <row r="5602" spans="1:1">
      <c r="A5602" s="99"/>
    </row>
    <row r="5603" spans="1:1">
      <c r="A5603" s="99"/>
    </row>
    <row r="5604" spans="1:1">
      <c r="A5604" s="99"/>
    </row>
    <row r="5605" spans="1:1">
      <c r="A5605" s="99"/>
    </row>
    <row r="5606" spans="1:1">
      <c r="A5606" s="99"/>
    </row>
    <row r="5607" spans="1:1">
      <c r="A5607" s="99"/>
    </row>
    <row r="5608" spans="1:1">
      <c r="A5608" s="99"/>
    </row>
    <row r="5609" spans="1:1">
      <c r="A5609" s="99"/>
    </row>
    <row r="5610" spans="1:1">
      <c r="A5610" s="99"/>
    </row>
    <row r="5611" spans="1:1">
      <c r="A5611" s="99"/>
    </row>
    <row r="5612" spans="1:1">
      <c r="A5612" s="99"/>
    </row>
    <row r="5613" spans="1:1">
      <c r="A5613" s="99"/>
    </row>
    <row r="5614" spans="1:1">
      <c r="A5614" s="99"/>
    </row>
    <row r="5615" spans="1:1">
      <c r="A5615" s="99"/>
    </row>
    <row r="5616" spans="1:1">
      <c r="A5616" s="99"/>
    </row>
    <row r="5617" spans="1:1">
      <c r="A5617" s="99"/>
    </row>
    <row r="5618" spans="1:1">
      <c r="A5618" s="99"/>
    </row>
    <row r="5619" spans="1:1">
      <c r="A5619" s="99"/>
    </row>
    <row r="5620" spans="1:1">
      <c r="A5620" s="99"/>
    </row>
    <row r="5621" spans="1:1">
      <c r="A5621" s="99"/>
    </row>
    <row r="5622" spans="1:1">
      <c r="A5622" s="99"/>
    </row>
    <row r="5623" spans="1:1">
      <c r="A5623" s="99"/>
    </row>
    <row r="5624" spans="1:1">
      <c r="A5624" s="99"/>
    </row>
    <row r="5625" spans="1:1">
      <c r="A5625" s="99"/>
    </row>
    <row r="5626" spans="1:1">
      <c r="A5626" s="99"/>
    </row>
    <row r="5627" spans="1:1">
      <c r="A5627" s="99"/>
    </row>
    <row r="5628" spans="1:1">
      <c r="A5628" s="99"/>
    </row>
    <row r="5629" spans="1:1">
      <c r="A5629" s="99"/>
    </row>
    <row r="5630" spans="1:1">
      <c r="A5630" s="99"/>
    </row>
    <row r="5631" spans="1:1">
      <c r="A5631" s="99"/>
    </row>
    <row r="5632" spans="1:1">
      <c r="A5632" s="99"/>
    </row>
    <row r="5633" spans="1:1">
      <c r="A5633" s="99"/>
    </row>
    <row r="5634" spans="1:1">
      <c r="A5634" s="99"/>
    </row>
    <row r="5635" spans="1:1">
      <c r="A5635" s="99"/>
    </row>
    <row r="5636" spans="1:1">
      <c r="A5636" s="99"/>
    </row>
    <row r="5637" spans="1:1">
      <c r="A5637" s="99"/>
    </row>
    <row r="5638" spans="1:1">
      <c r="A5638" s="99"/>
    </row>
    <row r="5639" spans="1:1">
      <c r="A5639" s="99"/>
    </row>
    <row r="5640" spans="1:1">
      <c r="A5640" s="99"/>
    </row>
    <row r="5641" spans="1:1">
      <c r="A5641" s="99"/>
    </row>
    <row r="5642" spans="1:1">
      <c r="A5642" s="99"/>
    </row>
    <row r="5643" spans="1:1">
      <c r="A5643" s="99"/>
    </row>
    <row r="5644" spans="1:1">
      <c r="A5644" s="99"/>
    </row>
    <row r="5645" spans="1:1">
      <c r="A5645" s="99"/>
    </row>
    <row r="5646" spans="1:1">
      <c r="A5646" s="99"/>
    </row>
    <row r="5647" spans="1:1">
      <c r="A5647" s="99"/>
    </row>
    <row r="5648" spans="1:1">
      <c r="A5648" s="99"/>
    </row>
    <row r="5649" spans="1:1">
      <c r="A5649" s="99"/>
    </row>
    <row r="5650" spans="1:1">
      <c r="A5650" s="99"/>
    </row>
    <row r="5651" spans="1:1">
      <c r="A5651" s="99"/>
    </row>
    <row r="5652" spans="1:1">
      <c r="A5652" s="99"/>
    </row>
    <row r="5653" spans="1:1">
      <c r="A5653" s="99"/>
    </row>
    <row r="5654" spans="1:1">
      <c r="A5654" s="99"/>
    </row>
    <row r="5655" spans="1:1">
      <c r="A5655" s="99"/>
    </row>
    <row r="5656" spans="1:1">
      <c r="A5656" s="99"/>
    </row>
    <row r="5657" spans="1:1">
      <c r="A5657" s="99"/>
    </row>
    <row r="5658" spans="1:1">
      <c r="A5658" s="99"/>
    </row>
    <row r="5659" spans="1:1">
      <c r="A5659" s="99"/>
    </row>
    <row r="5660" spans="1:1">
      <c r="A5660" s="99"/>
    </row>
    <row r="5661" spans="1:1">
      <c r="A5661" s="99"/>
    </row>
    <row r="5662" spans="1:1">
      <c r="A5662" s="99"/>
    </row>
    <row r="5663" spans="1:1">
      <c r="A5663" s="99"/>
    </row>
    <row r="5664" spans="1:1">
      <c r="A5664" s="99"/>
    </row>
    <row r="5665" spans="1:1">
      <c r="A5665" s="99"/>
    </row>
    <row r="5666" spans="1:1">
      <c r="A5666" s="99"/>
    </row>
    <row r="5667" spans="1:1">
      <c r="A5667" s="99"/>
    </row>
    <row r="5668" spans="1:1">
      <c r="A5668" s="99"/>
    </row>
    <row r="5669" spans="1:1">
      <c r="A5669" s="99"/>
    </row>
    <row r="5670" spans="1:1">
      <c r="A5670" s="99"/>
    </row>
    <row r="5671" spans="1:1">
      <c r="A5671" s="99"/>
    </row>
    <row r="5672" spans="1:1">
      <c r="A5672" s="99"/>
    </row>
    <row r="5673" spans="1:1">
      <c r="A5673" s="99"/>
    </row>
    <row r="5674" spans="1:1">
      <c r="A5674" s="99"/>
    </row>
    <row r="5675" spans="1:1">
      <c r="A5675" s="99"/>
    </row>
    <row r="5676" spans="1:1">
      <c r="A5676" s="99"/>
    </row>
    <row r="5677" spans="1:1">
      <c r="A5677" s="99"/>
    </row>
    <row r="5678" spans="1:1">
      <c r="A5678" s="99"/>
    </row>
    <row r="5679" spans="1:1">
      <c r="A5679" s="99"/>
    </row>
    <row r="5680" spans="1:1">
      <c r="A5680" s="99"/>
    </row>
    <row r="5681" spans="1:1">
      <c r="A5681" s="99"/>
    </row>
    <row r="5682" spans="1:1">
      <c r="A5682" s="99"/>
    </row>
    <row r="5683" spans="1:1">
      <c r="A5683" s="99"/>
    </row>
    <row r="5684" spans="1:1">
      <c r="A5684" s="99"/>
    </row>
    <row r="5685" spans="1:1">
      <c r="A5685" s="99"/>
    </row>
    <row r="5686" spans="1:1">
      <c r="A5686" s="99"/>
    </row>
    <row r="5687" spans="1:1">
      <c r="A5687" s="99"/>
    </row>
    <row r="5688" spans="1:1">
      <c r="A5688" s="99"/>
    </row>
    <row r="5689" spans="1:1">
      <c r="A5689" s="99"/>
    </row>
    <row r="5690" spans="1:1">
      <c r="A5690" s="99"/>
    </row>
    <row r="5691" spans="1:1">
      <c r="A5691" s="99"/>
    </row>
    <row r="5692" spans="1:1">
      <c r="A5692" s="99"/>
    </row>
    <row r="5693" spans="1:1">
      <c r="A5693" s="99"/>
    </row>
    <row r="5694" spans="1:1">
      <c r="A5694" s="99"/>
    </row>
    <row r="5695" spans="1:1">
      <c r="A5695" s="99"/>
    </row>
    <row r="5696" spans="1:1">
      <c r="A5696" s="99"/>
    </row>
    <row r="5697" spans="1:1">
      <c r="A5697" s="99"/>
    </row>
    <row r="5698" spans="1:1">
      <c r="A5698" s="99"/>
    </row>
    <row r="5699" spans="1:1">
      <c r="A5699" s="99"/>
    </row>
    <row r="5700" spans="1:1">
      <c r="A5700" s="99"/>
    </row>
    <row r="5701" spans="1:1">
      <c r="A5701" s="99"/>
    </row>
    <row r="5702" spans="1:1">
      <c r="A5702" s="99"/>
    </row>
    <row r="5703" spans="1:1">
      <c r="A5703" s="99"/>
    </row>
    <row r="5704" spans="1:1">
      <c r="A5704" s="99"/>
    </row>
    <row r="5705" spans="1:1">
      <c r="A5705" s="99"/>
    </row>
    <row r="5706" spans="1:1">
      <c r="A5706" s="99"/>
    </row>
    <row r="5707" spans="1:1">
      <c r="A5707" s="99"/>
    </row>
    <row r="5708" spans="1:1">
      <c r="A5708" s="99"/>
    </row>
    <row r="5709" spans="1:1">
      <c r="A5709" s="99"/>
    </row>
    <row r="5710" spans="1:1">
      <c r="A5710" s="99"/>
    </row>
    <row r="5711" spans="1:1">
      <c r="A5711" s="99"/>
    </row>
    <row r="5712" spans="1:1">
      <c r="A5712" s="99"/>
    </row>
    <row r="5713" spans="1:1">
      <c r="A5713" s="99"/>
    </row>
    <row r="5714" spans="1:1">
      <c r="A5714" s="99"/>
    </row>
    <row r="5715" spans="1:1">
      <c r="A5715" s="99"/>
    </row>
    <row r="5716" spans="1:1">
      <c r="A5716" s="99"/>
    </row>
    <row r="5717" spans="1:1">
      <c r="A5717" s="99"/>
    </row>
    <row r="5718" spans="1:1">
      <c r="A5718" s="99"/>
    </row>
    <row r="5719" spans="1:1">
      <c r="A5719" s="99"/>
    </row>
    <row r="5720" spans="1:1">
      <c r="A5720" s="99"/>
    </row>
    <row r="5721" spans="1:1">
      <c r="A5721" s="99"/>
    </row>
    <row r="5722" spans="1:1">
      <c r="A5722" s="99"/>
    </row>
    <row r="5723" spans="1:1">
      <c r="A5723" s="99"/>
    </row>
    <row r="5724" spans="1:1">
      <c r="A5724" s="99"/>
    </row>
    <row r="5725" spans="1:1">
      <c r="A5725" s="99"/>
    </row>
    <row r="5726" spans="1:1">
      <c r="A5726" s="99"/>
    </row>
    <row r="5727" spans="1:1">
      <c r="A5727" s="99"/>
    </row>
    <row r="5728" spans="1:1">
      <c r="A5728" s="99"/>
    </row>
    <row r="5729" spans="1:1">
      <c r="A5729" s="99"/>
    </row>
    <row r="5730" spans="1:1">
      <c r="A5730" s="99"/>
    </row>
    <row r="5731" spans="1:1">
      <c r="A5731" s="99"/>
    </row>
    <row r="5732" spans="1:1">
      <c r="A5732" s="99"/>
    </row>
    <row r="5733" spans="1:1">
      <c r="A5733" s="99"/>
    </row>
    <row r="5734" spans="1:1">
      <c r="A5734" s="99"/>
    </row>
    <row r="5735" spans="1:1">
      <c r="A5735" s="99"/>
    </row>
    <row r="5736" spans="1:1">
      <c r="A5736" s="99"/>
    </row>
    <row r="5737" spans="1:1">
      <c r="A5737" s="99"/>
    </row>
    <row r="5738" spans="1:1">
      <c r="A5738" s="99"/>
    </row>
    <row r="5739" spans="1:1">
      <c r="A5739" s="99"/>
    </row>
    <row r="5740" spans="1:1">
      <c r="A5740" s="99"/>
    </row>
    <row r="5741" spans="1:1">
      <c r="A5741" s="99"/>
    </row>
    <row r="5742" spans="1:1">
      <c r="A5742" s="99"/>
    </row>
    <row r="5743" spans="1:1">
      <c r="A5743" s="99"/>
    </row>
    <row r="5744" spans="1:1">
      <c r="A5744" s="99"/>
    </row>
    <row r="5745" spans="1:1">
      <c r="A5745" s="99"/>
    </row>
    <row r="5746" spans="1:1">
      <c r="A5746" s="99"/>
    </row>
    <row r="5747" spans="1:1">
      <c r="A5747" s="99"/>
    </row>
    <row r="5748" spans="1:1">
      <c r="A5748" s="99"/>
    </row>
    <row r="5749" spans="1:1">
      <c r="A5749" s="99"/>
    </row>
    <row r="5750" spans="1:1">
      <c r="A5750" s="99"/>
    </row>
    <row r="5751" spans="1:1">
      <c r="A5751" s="99"/>
    </row>
    <row r="5752" spans="1:1">
      <c r="A5752" s="99"/>
    </row>
    <row r="5753" spans="1:1">
      <c r="A5753" s="99"/>
    </row>
    <row r="5754" spans="1:1">
      <c r="A5754" s="99"/>
    </row>
    <row r="5755" spans="1:1">
      <c r="A5755" s="99"/>
    </row>
    <row r="5756" spans="1:1">
      <c r="A5756" s="99"/>
    </row>
    <row r="5757" spans="1:1">
      <c r="A5757" s="99"/>
    </row>
    <row r="5758" spans="1:1">
      <c r="A5758" s="99"/>
    </row>
    <row r="5759" spans="1:1">
      <c r="A5759" s="99"/>
    </row>
    <row r="5760" spans="1:1">
      <c r="A5760" s="99"/>
    </row>
    <row r="5761" spans="1:1">
      <c r="A5761" s="99"/>
    </row>
    <row r="5762" spans="1:1">
      <c r="A5762" s="99"/>
    </row>
    <row r="5763" spans="1:1">
      <c r="A5763" s="99"/>
    </row>
    <row r="5764" spans="1:1">
      <c r="A5764" s="99"/>
    </row>
    <row r="5765" spans="1:1">
      <c r="A5765" s="99"/>
    </row>
    <row r="5766" spans="1:1">
      <c r="A5766" s="99"/>
    </row>
    <row r="5767" spans="1:1">
      <c r="A5767" s="99"/>
    </row>
    <row r="5768" spans="1:1">
      <c r="A5768" s="99"/>
    </row>
    <row r="5769" spans="1:1">
      <c r="A5769" s="99"/>
    </row>
    <row r="5770" spans="1:1">
      <c r="A5770" s="99"/>
    </row>
    <row r="5771" spans="1:1">
      <c r="A5771" s="99"/>
    </row>
    <row r="5772" spans="1:1">
      <c r="A5772" s="99"/>
    </row>
    <row r="5773" spans="1:1">
      <c r="A5773" s="99"/>
    </row>
    <row r="5774" spans="1:1">
      <c r="A5774" s="99"/>
    </row>
    <row r="5775" spans="1:1">
      <c r="A5775" s="99"/>
    </row>
    <row r="5776" spans="1:1">
      <c r="A5776" s="99"/>
    </row>
    <row r="5777" spans="1:1">
      <c r="A5777" s="99"/>
    </row>
    <row r="5778" spans="1:1">
      <c r="A5778" s="99"/>
    </row>
    <row r="5779" spans="1:1">
      <c r="A5779" s="99"/>
    </row>
    <row r="5780" spans="1:1">
      <c r="A5780" s="99"/>
    </row>
    <row r="5781" spans="1:1">
      <c r="A5781" s="99"/>
    </row>
    <row r="5782" spans="1:1">
      <c r="A5782" s="99"/>
    </row>
    <row r="5783" spans="1:1">
      <c r="A5783" s="99"/>
    </row>
    <row r="5784" spans="1:1">
      <c r="A5784" s="99"/>
    </row>
    <row r="5785" spans="1:1">
      <c r="A5785" s="99"/>
    </row>
    <row r="5786" spans="1:1">
      <c r="A5786" s="99"/>
    </row>
    <row r="5787" spans="1:1">
      <c r="A5787" s="99"/>
    </row>
    <row r="5788" spans="1:1">
      <c r="A5788" s="99"/>
    </row>
    <row r="5789" spans="1:1">
      <c r="A5789" s="99"/>
    </row>
    <row r="5790" spans="1:1">
      <c r="A5790" s="99"/>
    </row>
    <row r="5791" spans="1:1">
      <c r="A5791" s="99"/>
    </row>
    <row r="5792" spans="1:1">
      <c r="A5792" s="99"/>
    </row>
    <row r="5793" spans="1:1">
      <c r="A5793" s="99"/>
    </row>
    <row r="5794" spans="1:1">
      <c r="A5794" s="99"/>
    </row>
    <row r="5795" spans="1:1">
      <c r="A5795" s="99"/>
    </row>
    <row r="5796" spans="1:1">
      <c r="A5796" s="99"/>
    </row>
    <row r="5797" spans="1:1">
      <c r="A5797" s="99"/>
    </row>
    <row r="5798" spans="1:1">
      <c r="A5798" s="99"/>
    </row>
    <row r="5799" spans="1:1">
      <c r="A5799" s="99"/>
    </row>
    <row r="5800" spans="1:1">
      <c r="A5800" s="99"/>
    </row>
    <row r="5801" spans="1:1">
      <c r="A5801" s="99"/>
    </row>
    <row r="5802" spans="1:1">
      <c r="A5802" s="99"/>
    </row>
    <row r="5803" spans="1:1">
      <c r="A5803" s="99"/>
    </row>
    <row r="5804" spans="1:1">
      <c r="A5804" s="99"/>
    </row>
    <row r="5805" spans="1:1">
      <c r="A5805" s="99"/>
    </row>
    <row r="5806" spans="1:1">
      <c r="A5806" s="99"/>
    </row>
    <row r="5807" spans="1:1">
      <c r="A5807" s="99"/>
    </row>
    <row r="5808" spans="1:1">
      <c r="A5808" s="99"/>
    </row>
    <row r="5809" spans="1:1">
      <c r="A5809" s="99"/>
    </row>
    <row r="5810" spans="1:1">
      <c r="A5810" s="99"/>
    </row>
    <row r="5811" spans="1:1">
      <c r="A5811" s="99"/>
    </row>
    <row r="5812" spans="1:1">
      <c r="A5812" s="99"/>
    </row>
    <row r="5813" spans="1:1">
      <c r="A5813" s="99"/>
    </row>
    <row r="5814" spans="1:1">
      <c r="A5814" s="99"/>
    </row>
    <row r="5815" spans="1:1">
      <c r="A5815" s="99"/>
    </row>
    <row r="5816" spans="1:1">
      <c r="A5816" s="99"/>
    </row>
    <row r="5817" spans="1:1">
      <c r="A5817" s="99"/>
    </row>
    <row r="5818" spans="1:1">
      <c r="A5818" s="99"/>
    </row>
    <row r="5819" spans="1:1">
      <c r="A5819" s="99"/>
    </row>
    <row r="5820" spans="1:1">
      <c r="A5820" s="99"/>
    </row>
    <row r="5821" spans="1:1">
      <c r="A5821" s="99"/>
    </row>
    <row r="5822" spans="1:1">
      <c r="A5822" s="99"/>
    </row>
    <row r="5823" spans="1:1">
      <c r="A5823" s="99"/>
    </row>
    <row r="5824" spans="1:1">
      <c r="A5824" s="99"/>
    </row>
    <row r="5825" spans="1:1">
      <c r="A5825" s="99"/>
    </row>
    <row r="5826" spans="1:1">
      <c r="A5826" s="99"/>
    </row>
    <row r="5827" spans="1:1">
      <c r="A5827" s="99"/>
    </row>
    <row r="5828" spans="1:1">
      <c r="A5828" s="99"/>
    </row>
    <row r="5829" spans="1:1">
      <c r="A5829" s="99"/>
    </row>
    <row r="5830" spans="1:1">
      <c r="A5830" s="99"/>
    </row>
    <row r="5831" spans="1:1">
      <c r="A5831" s="99"/>
    </row>
    <row r="5832" spans="1:1">
      <c r="A5832" s="99"/>
    </row>
    <row r="5833" spans="1:1">
      <c r="A5833" s="99"/>
    </row>
    <row r="5834" spans="1:1">
      <c r="A5834" s="99"/>
    </row>
    <row r="5835" spans="1:1">
      <c r="A5835" s="99"/>
    </row>
    <row r="5836" spans="1:1">
      <c r="A5836" s="99"/>
    </row>
    <row r="5837" spans="1:1">
      <c r="A5837" s="99"/>
    </row>
    <row r="5838" spans="1:1">
      <c r="A5838" s="99"/>
    </row>
    <row r="5839" spans="1:1">
      <c r="A5839" s="99"/>
    </row>
    <row r="5840" spans="1:1">
      <c r="A5840" s="99"/>
    </row>
    <row r="5841" spans="1:1">
      <c r="A5841" s="99"/>
    </row>
    <row r="5842" spans="1:1">
      <c r="A5842" s="99"/>
    </row>
    <row r="5843" spans="1:1">
      <c r="A5843" s="99"/>
    </row>
    <row r="5844" spans="1:1">
      <c r="A5844" s="99"/>
    </row>
    <row r="5845" spans="1:1">
      <c r="A5845" s="99"/>
    </row>
    <row r="5846" spans="1:1">
      <c r="A5846" s="99"/>
    </row>
    <row r="5847" spans="1:1">
      <c r="A5847" s="99"/>
    </row>
    <row r="5848" spans="1:1">
      <c r="A5848" s="99"/>
    </row>
    <row r="5849" spans="1:1">
      <c r="A5849" s="99"/>
    </row>
    <row r="5850" spans="1:1">
      <c r="A5850" s="99"/>
    </row>
    <row r="5851" spans="1:1">
      <c r="A5851" s="99"/>
    </row>
    <row r="5852" spans="1:1">
      <c r="A5852" s="99"/>
    </row>
    <row r="5853" spans="1:1">
      <c r="A5853" s="99"/>
    </row>
    <row r="5854" spans="1:1">
      <c r="A5854" s="99"/>
    </row>
    <row r="5855" spans="1:1">
      <c r="A5855" s="99"/>
    </row>
    <row r="5856" spans="1:1">
      <c r="A5856" s="99"/>
    </row>
    <row r="5857" spans="1:1">
      <c r="A5857" s="99"/>
    </row>
    <row r="5858" spans="1:1">
      <c r="A5858" s="99"/>
    </row>
    <row r="5859" spans="1:1">
      <c r="A5859" s="99"/>
    </row>
    <row r="5860" spans="1:1">
      <c r="A5860" s="99"/>
    </row>
    <row r="5861" spans="1:1">
      <c r="A5861" s="99"/>
    </row>
    <row r="5862" spans="1:1">
      <c r="A5862" s="99"/>
    </row>
    <row r="5863" spans="1:1">
      <c r="A5863" s="99"/>
    </row>
    <row r="5864" spans="1:1">
      <c r="A5864" s="99"/>
    </row>
    <row r="5865" spans="1:1">
      <c r="A5865" s="99"/>
    </row>
    <row r="5866" spans="1:1">
      <c r="A5866" s="99"/>
    </row>
    <row r="5867" spans="1:1">
      <c r="A5867" s="99"/>
    </row>
    <row r="5868" spans="1:1">
      <c r="A5868" s="99"/>
    </row>
    <row r="5869" spans="1:1">
      <c r="A5869" s="99"/>
    </row>
    <row r="5870" spans="1:1">
      <c r="A5870" s="99"/>
    </row>
    <row r="5871" spans="1:1">
      <c r="A5871" s="99"/>
    </row>
    <row r="5872" spans="1:1">
      <c r="A5872" s="99"/>
    </row>
    <row r="5873" spans="1:1">
      <c r="A5873" s="99"/>
    </row>
    <row r="5874" spans="1:1">
      <c r="A5874" s="99"/>
    </row>
    <row r="5875" spans="1:1">
      <c r="A5875" s="99"/>
    </row>
    <row r="5876" spans="1:1">
      <c r="A5876" s="99"/>
    </row>
    <row r="5877" spans="1:1">
      <c r="A5877" s="99"/>
    </row>
    <row r="5878" spans="1:1">
      <c r="A5878" s="99"/>
    </row>
    <row r="5879" spans="1:1">
      <c r="A5879" s="99"/>
    </row>
    <row r="5880" spans="1:1">
      <c r="A5880" s="99"/>
    </row>
    <row r="5881" spans="1:1">
      <c r="A5881" s="99"/>
    </row>
    <row r="5882" spans="1:1">
      <c r="A5882" s="99"/>
    </row>
    <row r="5883" spans="1:1">
      <c r="A5883" s="99"/>
    </row>
    <row r="5884" spans="1:1">
      <c r="A5884" s="99"/>
    </row>
    <row r="5885" spans="1:1">
      <c r="A5885" s="99"/>
    </row>
    <row r="5886" spans="1:1">
      <c r="A5886" s="99"/>
    </row>
    <row r="5887" spans="1:1">
      <c r="A5887" s="99"/>
    </row>
    <row r="5888" spans="1:1">
      <c r="A5888" s="99"/>
    </row>
    <row r="5889" spans="1:1">
      <c r="A5889" s="99"/>
    </row>
    <row r="5890" spans="1:1">
      <c r="A5890" s="99"/>
    </row>
    <row r="5891" spans="1:1">
      <c r="A5891" s="99"/>
    </row>
    <row r="5892" spans="1:1">
      <c r="A5892" s="99"/>
    </row>
    <row r="5893" spans="1:1">
      <c r="A5893" s="99"/>
    </row>
    <row r="5894" spans="1:1">
      <c r="A5894" s="99"/>
    </row>
    <row r="5895" spans="1:1">
      <c r="A5895" s="99"/>
    </row>
    <row r="5896" spans="1:1">
      <c r="A5896" s="99"/>
    </row>
    <row r="5897" spans="1:1">
      <c r="A5897" s="99"/>
    </row>
    <row r="5898" spans="1:1">
      <c r="A5898" s="99"/>
    </row>
    <row r="5899" spans="1:1">
      <c r="A5899" s="99"/>
    </row>
    <row r="5900" spans="1:1">
      <c r="A5900" s="99"/>
    </row>
    <row r="5901" spans="1:1">
      <c r="A5901" s="99"/>
    </row>
    <row r="5902" spans="1:1">
      <c r="A5902" s="99"/>
    </row>
    <row r="5903" spans="1:1">
      <c r="A5903" s="99"/>
    </row>
    <row r="5904" spans="1:1">
      <c r="A5904" s="99"/>
    </row>
    <row r="5905" spans="1:1">
      <c r="A5905" s="99"/>
    </row>
    <row r="5906" spans="1:1">
      <c r="A5906" s="99"/>
    </row>
    <row r="5907" spans="1:1">
      <c r="A5907" s="99"/>
    </row>
    <row r="5908" spans="1:1">
      <c r="A5908" s="99"/>
    </row>
    <row r="5909" spans="1:1">
      <c r="A5909" s="99"/>
    </row>
    <row r="5910" spans="1:1">
      <c r="A5910" s="99"/>
    </row>
    <row r="5911" spans="1:1">
      <c r="A5911" s="99"/>
    </row>
    <row r="5912" spans="1:1">
      <c r="A5912" s="99"/>
    </row>
    <row r="5913" spans="1:1">
      <c r="A5913" s="99"/>
    </row>
    <row r="5914" spans="1:1">
      <c r="A5914" s="99"/>
    </row>
    <row r="5915" spans="1:1">
      <c r="A5915" s="99"/>
    </row>
    <row r="5916" spans="1:1">
      <c r="A5916" s="99"/>
    </row>
    <row r="5917" spans="1:1">
      <c r="A5917" s="99"/>
    </row>
    <row r="5918" spans="1:1">
      <c r="A5918" s="99"/>
    </row>
    <row r="5919" spans="1:1">
      <c r="A5919" s="99"/>
    </row>
    <row r="5920" spans="1:1">
      <c r="A5920" s="99"/>
    </row>
    <row r="5921" spans="1:1">
      <c r="A5921" s="99"/>
    </row>
    <row r="5922" spans="1:1">
      <c r="A5922" s="99"/>
    </row>
    <row r="5923" spans="1:1">
      <c r="A5923" s="99"/>
    </row>
    <row r="5924" spans="1:1">
      <c r="A5924" s="99"/>
    </row>
    <row r="5925" spans="1:1">
      <c r="A5925" s="99"/>
    </row>
    <row r="5926" spans="1:1">
      <c r="A5926" s="99"/>
    </row>
    <row r="5927" spans="1:1">
      <c r="A5927" s="99"/>
    </row>
    <row r="5928" spans="1:1">
      <c r="A5928" s="99"/>
    </row>
    <row r="5929" spans="1:1">
      <c r="A5929" s="99"/>
    </row>
    <row r="5930" spans="1:1">
      <c r="A5930" s="99"/>
    </row>
    <row r="5931" spans="1:1">
      <c r="A5931" s="99"/>
    </row>
    <row r="5932" spans="1:1">
      <c r="A5932" s="99"/>
    </row>
    <row r="5933" spans="1:1">
      <c r="A5933" s="99"/>
    </row>
    <row r="5934" spans="1:1">
      <c r="A5934" s="99"/>
    </row>
    <row r="5935" spans="1:1">
      <c r="A5935" s="99"/>
    </row>
    <row r="5936" spans="1:1">
      <c r="A5936" s="99"/>
    </row>
    <row r="5937" spans="1:1">
      <c r="A5937" s="99"/>
    </row>
    <row r="5938" spans="1:1">
      <c r="A5938" s="99"/>
    </row>
    <row r="5939" spans="1:1">
      <c r="A5939" s="99"/>
    </row>
    <row r="5940" spans="1:1">
      <c r="A5940" s="99"/>
    </row>
    <row r="5941" spans="1:1">
      <c r="A5941" s="99"/>
    </row>
    <row r="5942" spans="1:1">
      <c r="A5942" s="99"/>
    </row>
    <row r="5943" spans="1:1">
      <c r="A5943" s="99"/>
    </row>
    <row r="5944" spans="1:1">
      <c r="A5944" s="99"/>
    </row>
    <row r="5945" spans="1:1">
      <c r="A5945" s="99"/>
    </row>
    <row r="5946" spans="1:1">
      <c r="A5946" s="99"/>
    </row>
    <row r="5947" spans="1:1">
      <c r="A5947" s="99"/>
    </row>
    <row r="5948" spans="1:1">
      <c r="A5948" s="99"/>
    </row>
    <row r="5949" spans="1:1">
      <c r="A5949" s="99"/>
    </row>
    <row r="5950" spans="1:1">
      <c r="A5950" s="99"/>
    </row>
    <row r="5951" spans="1:1">
      <c r="A5951" s="99"/>
    </row>
    <row r="5952" spans="1:1">
      <c r="A5952" s="99"/>
    </row>
    <row r="5953" spans="1:1">
      <c r="A5953" s="99"/>
    </row>
    <row r="5954" spans="1:1">
      <c r="A5954" s="99"/>
    </row>
    <row r="5955" spans="1:1">
      <c r="A5955" s="99"/>
    </row>
    <row r="5956" spans="1:1">
      <c r="A5956" s="99"/>
    </row>
    <row r="5957" spans="1:1">
      <c r="A5957" s="99"/>
    </row>
    <row r="5958" spans="1:1">
      <c r="A5958" s="99"/>
    </row>
    <row r="5959" spans="1:1">
      <c r="A5959" s="99"/>
    </row>
    <row r="5960" spans="1:1">
      <c r="A5960" s="99"/>
    </row>
    <row r="5961" spans="1:1">
      <c r="A5961" s="99"/>
    </row>
    <row r="5962" spans="1:1">
      <c r="A5962" s="99"/>
    </row>
    <row r="5963" spans="1:1">
      <c r="A5963" s="99"/>
    </row>
    <row r="5964" spans="1:1">
      <c r="A5964" s="99"/>
    </row>
    <row r="5965" spans="1:1">
      <c r="A5965" s="99"/>
    </row>
    <row r="5966" spans="1:1">
      <c r="A5966" s="99"/>
    </row>
    <row r="5967" spans="1:1">
      <c r="A5967" s="99"/>
    </row>
    <row r="5968" spans="1:1">
      <c r="A5968" s="99"/>
    </row>
    <row r="5969" spans="1:1">
      <c r="A5969" s="99"/>
    </row>
    <row r="5970" spans="1:1">
      <c r="A5970" s="99"/>
    </row>
    <row r="5971" spans="1:1">
      <c r="A5971" s="99"/>
    </row>
    <row r="5972" spans="1:1">
      <c r="A5972" s="99"/>
    </row>
    <row r="5973" spans="1:1">
      <c r="A5973" s="99"/>
    </row>
    <row r="5974" spans="1:1">
      <c r="A5974" s="99"/>
    </row>
    <row r="5975" spans="1:1">
      <c r="A5975" s="99"/>
    </row>
    <row r="5976" spans="1:1">
      <c r="A5976" s="99"/>
    </row>
    <row r="5977" spans="1:1">
      <c r="A5977" s="99"/>
    </row>
    <row r="5978" spans="1:1">
      <c r="A5978" s="99"/>
    </row>
    <row r="5979" spans="1:1">
      <c r="A5979" s="99"/>
    </row>
    <row r="5980" spans="1:1">
      <c r="A5980" s="99"/>
    </row>
    <row r="5981" spans="1:1">
      <c r="A5981" s="99"/>
    </row>
    <row r="5982" spans="1:1">
      <c r="A5982" s="99"/>
    </row>
    <row r="5983" spans="1:1">
      <c r="A5983" s="99"/>
    </row>
    <row r="5984" spans="1:1">
      <c r="A5984" s="99"/>
    </row>
    <row r="5985" spans="1:1">
      <c r="A5985" s="99"/>
    </row>
    <row r="5986" spans="1:1">
      <c r="A5986" s="99"/>
    </row>
    <row r="5987" spans="1:1">
      <c r="A5987" s="99"/>
    </row>
    <row r="5988" spans="1:1">
      <c r="A5988" s="99"/>
    </row>
    <row r="5989" spans="1:1">
      <c r="A5989" s="99"/>
    </row>
    <row r="5990" spans="1:1">
      <c r="A5990" s="99"/>
    </row>
    <row r="5991" spans="1:1">
      <c r="A5991" s="99"/>
    </row>
    <row r="5992" spans="1:1">
      <c r="A5992" s="99"/>
    </row>
    <row r="5993" spans="1:1">
      <c r="A5993" s="99"/>
    </row>
    <row r="5994" spans="1:1">
      <c r="A5994" s="99"/>
    </row>
    <row r="5995" spans="1:1">
      <c r="A5995" s="99"/>
    </row>
    <row r="5996" spans="1:1">
      <c r="A5996" s="99"/>
    </row>
    <row r="5997" spans="1:1">
      <c r="A5997" s="99"/>
    </row>
    <row r="5998" spans="1:1">
      <c r="A5998" s="99"/>
    </row>
    <row r="5999" spans="1:1">
      <c r="A5999" s="99"/>
    </row>
    <row r="6000" spans="1:1">
      <c r="A6000" s="99"/>
    </row>
    <row r="6001" spans="1:1">
      <c r="A6001" s="99"/>
    </row>
    <row r="6002" spans="1:1">
      <c r="A6002" s="99"/>
    </row>
    <row r="6003" spans="1:1">
      <c r="A6003" s="99"/>
    </row>
    <row r="6004" spans="1:1">
      <c r="A6004" s="99"/>
    </row>
    <row r="6005" spans="1:1">
      <c r="A6005" s="99"/>
    </row>
    <row r="6006" spans="1:1">
      <c r="A6006" s="99"/>
    </row>
    <row r="6007" spans="1:1">
      <c r="A6007" s="99"/>
    </row>
    <row r="6008" spans="1:1">
      <c r="A6008" s="99"/>
    </row>
    <row r="6009" spans="1:1">
      <c r="A6009" s="99"/>
    </row>
    <row r="6010" spans="1:1">
      <c r="A6010" s="99"/>
    </row>
    <row r="6011" spans="1:1">
      <c r="A6011" s="99"/>
    </row>
    <row r="6012" spans="1:1">
      <c r="A6012" s="99"/>
    </row>
    <row r="6013" spans="1:1">
      <c r="A6013" s="99"/>
    </row>
    <row r="6014" spans="1:1">
      <c r="A6014" s="99"/>
    </row>
    <row r="6015" spans="1:1">
      <c r="A6015" s="99"/>
    </row>
    <row r="6016" spans="1:1">
      <c r="A6016" s="99"/>
    </row>
    <row r="6017" spans="1:1">
      <c r="A6017" s="99"/>
    </row>
    <row r="6018" spans="1:1">
      <c r="A6018" s="99"/>
    </row>
    <row r="6019" spans="1:1">
      <c r="A6019" s="99"/>
    </row>
    <row r="6020" spans="1:1">
      <c r="A6020" s="99"/>
    </row>
    <row r="6021" spans="1:1">
      <c r="A6021" s="99"/>
    </row>
    <row r="6022" spans="1:1">
      <c r="A6022" s="99"/>
    </row>
    <row r="6023" spans="1:1">
      <c r="A6023" s="99"/>
    </row>
    <row r="6024" spans="1:1">
      <c r="A6024" s="99"/>
    </row>
    <row r="6025" spans="1:1">
      <c r="A6025" s="99"/>
    </row>
    <row r="6026" spans="1:1">
      <c r="A6026" s="99"/>
    </row>
    <row r="6027" spans="1:1">
      <c r="A6027" s="99"/>
    </row>
    <row r="6028" spans="1:1">
      <c r="A6028" s="99"/>
    </row>
    <row r="6029" spans="1:1">
      <c r="A6029" s="99"/>
    </row>
    <row r="6030" spans="1:1">
      <c r="A6030" s="99"/>
    </row>
    <row r="6031" spans="1:1">
      <c r="A6031" s="99"/>
    </row>
    <row r="6032" spans="1:1">
      <c r="A6032" s="99"/>
    </row>
    <row r="6033" spans="1:1">
      <c r="A6033" s="99"/>
    </row>
    <row r="6034" spans="1:1">
      <c r="A6034" s="99"/>
    </row>
    <row r="6035" spans="1:1">
      <c r="A6035" s="99"/>
    </row>
    <row r="6036" spans="1:1">
      <c r="A6036" s="99"/>
    </row>
    <row r="6037" spans="1:1">
      <c r="A6037" s="99"/>
    </row>
    <row r="6038" spans="1:1">
      <c r="A6038" s="99"/>
    </row>
    <row r="6039" spans="1:1">
      <c r="A6039" s="99"/>
    </row>
    <row r="6040" spans="1:1">
      <c r="A6040" s="99"/>
    </row>
    <row r="6041" spans="1:1">
      <c r="A6041" s="99"/>
    </row>
    <row r="6042" spans="1:1">
      <c r="A6042" s="99"/>
    </row>
    <row r="6043" spans="1:1">
      <c r="A6043" s="99"/>
    </row>
    <row r="6044" spans="1:1">
      <c r="A6044" s="99"/>
    </row>
    <row r="6045" spans="1:1">
      <c r="A6045" s="99"/>
    </row>
    <row r="6046" spans="1:1">
      <c r="A6046" s="99"/>
    </row>
    <row r="6047" spans="1:1">
      <c r="A6047" s="99"/>
    </row>
    <row r="6048" spans="1:1">
      <c r="A6048" s="99"/>
    </row>
    <row r="6049" spans="1:1">
      <c r="A6049" s="99"/>
    </row>
    <row r="6050" spans="1:1">
      <c r="A6050" s="99"/>
    </row>
    <row r="6051" spans="1:1">
      <c r="A6051" s="99"/>
    </row>
    <row r="6052" spans="1:1">
      <c r="A6052" s="99"/>
    </row>
    <row r="6053" spans="1:1">
      <c r="A6053" s="99"/>
    </row>
    <row r="6054" spans="1:1">
      <c r="A6054" s="99"/>
    </row>
    <row r="6055" spans="1:1">
      <c r="A6055" s="99"/>
    </row>
    <row r="6056" spans="1:1">
      <c r="A6056" s="99"/>
    </row>
    <row r="6057" spans="1:1">
      <c r="A6057" s="99"/>
    </row>
    <row r="6058" spans="1:1">
      <c r="A6058" s="99"/>
    </row>
    <row r="6059" spans="1:1">
      <c r="A6059" s="99"/>
    </row>
    <row r="6060" spans="1:1">
      <c r="A6060" s="99"/>
    </row>
    <row r="6061" spans="1:1">
      <c r="A6061" s="99"/>
    </row>
    <row r="6062" spans="1:1">
      <c r="A6062" s="99"/>
    </row>
    <row r="6063" spans="1:1">
      <c r="A6063" s="99"/>
    </row>
    <row r="6064" spans="1:1">
      <c r="A6064" s="99"/>
    </row>
    <row r="6065" spans="1:1">
      <c r="A6065" s="99"/>
    </row>
    <row r="6066" spans="1:1">
      <c r="A6066" s="99"/>
    </row>
    <row r="6067" spans="1:1">
      <c r="A6067" s="99"/>
    </row>
    <row r="6068" spans="1:1">
      <c r="A6068" s="99"/>
    </row>
    <row r="6069" spans="1:1">
      <c r="A6069" s="99"/>
    </row>
    <row r="6070" spans="1:1">
      <c r="A6070" s="99"/>
    </row>
    <row r="6071" spans="1:1">
      <c r="A6071" s="99"/>
    </row>
    <row r="6072" spans="1:1">
      <c r="A6072" s="99"/>
    </row>
    <row r="6073" spans="1:1">
      <c r="A6073" s="99"/>
    </row>
    <row r="6074" spans="1:1">
      <c r="A6074" s="99"/>
    </row>
    <row r="6075" spans="1:1">
      <c r="A6075" s="99"/>
    </row>
    <row r="6076" spans="1:1">
      <c r="A6076" s="99"/>
    </row>
    <row r="6077" spans="1:1">
      <c r="A6077" s="99"/>
    </row>
    <row r="6078" spans="1:1">
      <c r="A6078" s="99"/>
    </row>
    <row r="6079" spans="1:1">
      <c r="A6079" s="99"/>
    </row>
    <row r="6080" spans="1:1">
      <c r="A6080" s="99"/>
    </row>
    <row r="6081" spans="1:1">
      <c r="A6081" s="99"/>
    </row>
    <row r="6082" spans="1:1">
      <c r="A6082" s="99"/>
    </row>
    <row r="6083" spans="1:1">
      <c r="A6083" s="99"/>
    </row>
    <row r="6084" spans="1:1">
      <c r="A6084" s="99"/>
    </row>
    <row r="6085" spans="1:1">
      <c r="A6085" s="99"/>
    </row>
    <row r="6086" spans="1:1">
      <c r="A6086" s="99"/>
    </row>
    <row r="6087" spans="1:1">
      <c r="A6087" s="99"/>
    </row>
    <row r="6088" spans="1:1">
      <c r="A6088" s="99"/>
    </row>
    <row r="6089" spans="1:1">
      <c r="A6089" s="99"/>
    </row>
    <row r="6090" spans="1:1">
      <c r="A6090" s="99"/>
    </row>
    <row r="6091" spans="1:1">
      <c r="A6091" s="99"/>
    </row>
    <row r="6092" spans="1:1">
      <c r="A6092" s="99"/>
    </row>
    <row r="6093" spans="1:1">
      <c r="A6093" s="99"/>
    </row>
    <row r="6094" spans="1:1">
      <c r="A6094" s="99"/>
    </row>
    <row r="6095" spans="1:1">
      <c r="A6095" s="99"/>
    </row>
    <row r="6096" spans="1:1">
      <c r="A6096" s="99"/>
    </row>
    <row r="6097" spans="1:1">
      <c r="A6097" s="99"/>
    </row>
    <row r="6098" spans="1:1">
      <c r="A6098" s="99"/>
    </row>
    <row r="6099" spans="1:1">
      <c r="A6099" s="99"/>
    </row>
    <row r="6100" spans="1:1">
      <c r="A6100" s="99"/>
    </row>
    <row r="6101" spans="1:1">
      <c r="A6101" s="99"/>
    </row>
    <row r="6102" spans="1:1">
      <c r="A6102" s="99"/>
    </row>
    <row r="6103" spans="1:1">
      <c r="A6103" s="99"/>
    </row>
    <row r="6104" spans="1:1">
      <c r="A6104" s="99"/>
    </row>
    <row r="6105" spans="1:1">
      <c r="A6105" s="99"/>
    </row>
    <row r="6106" spans="1:1">
      <c r="A6106" s="99"/>
    </row>
    <row r="6107" spans="1:1">
      <c r="A6107" s="99"/>
    </row>
    <row r="6108" spans="1:1">
      <c r="A6108" s="99"/>
    </row>
    <row r="6109" spans="1:1">
      <c r="A6109" s="99"/>
    </row>
    <row r="6110" spans="1:1">
      <c r="A6110" s="99"/>
    </row>
    <row r="6111" spans="1:1">
      <c r="A6111" s="99"/>
    </row>
    <row r="6112" spans="1:1">
      <c r="A6112" s="99"/>
    </row>
    <row r="6113" spans="1:1">
      <c r="A6113" s="99"/>
    </row>
    <row r="6114" spans="1:1">
      <c r="A6114" s="99"/>
    </row>
    <row r="6115" spans="1:1">
      <c r="A6115" s="99"/>
    </row>
    <row r="6116" spans="1:1">
      <c r="A6116" s="99"/>
    </row>
    <row r="6117" spans="1:1">
      <c r="A6117" s="99"/>
    </row>
    <row r="6118" spans="1:1">
      <c r="A6118" s="99"/>
    </row>
    <row r="6119" spans="1:1">
      <c r="A6119" s="99"/>
    </row>
    <row r="6120" spans="1:1">
      <c r="A6120" s="99"/>
    </row>
    <row r="6121" spans="1:1">
      <c r="A6121" s="99"/>
    </row>
    <row r="6122" spans="1:1">
      <c r="A6122" s="99"/>
    </row>
    <row r="6123" spans="1:1">
      <c r="A6123" s="99"/>
    </row>
    <row r="6124" spans="1:1">
      <c r="A6124" s="99"/>
    </row>
    <row r="6125" spans="1:1">
      <c r="A6125" s="99"/>
    </row>
    <row r="6126" spans="1:1">
      <c r="A6126" s="99"/>
    </row>
    <row r="6127" spans="1:1">
      <c r="A6127" s="99"/>
    </row>
    <row r="6128" spans="1:1">
      <c r="A6128" s="99"/>
    </row>
    <row r="6129" spans="1:1">
      <c r="A6129" s="99"/>
    </row>
    <row r="6130" spans="1:1">
      <c r="A6130" s="99"/>
    </row>
    <row r="6131" spans="1:1">
      <c r="A6131" s="99"/>
    </row>
    <row r="6132" spans="1:1">
      <c r="A6132" s="99"/>
    </row>
    <row r="6133" spans="1:1">
      <c r="A6133" s="99"/>
    </row>
    <row r="6134" spans="1:1">
      <c r="A6134" s="99"/>
    </row>
    <row r="6135" spans="1:1">
      <c r="A6135" s="99"/>
    </row>
    <row r="6136" spans="1:1">
      <c r="A6136" s="99"/>
    </row>
    <row r="6137" spans="1:1">
      <c r="A6137" s="99"/>
    </row>
    <row r="6138" spans="1:1">
      <c r="A6138" s="99"/>
    </row>
    <row r="6139" spans="1:1">
      <c r="A6139" s="99"/>
    </row>
    <row r="6140" spans="1:1">
      <c r="A6140" s="99"/>
    </row>
    <row r="6141" spans="1:1">
      <c r="A6141" s="99"/>
    </row>
    <row r="6142" spans="1:1">
      <c r="A6142" s="99"/>
    </row>
    <row r="6143" spans="1:1">
      <c r="A6143" s="99"/>
    </row>
    <row r="6144" spans="1:1">
      <c r="A6144" s="99"/>
    </row>
    <row r="6145" spans="1:1">
      <c r="A6145" s="99"/>
    </row>
    <row r="6146" spans="1:1">
      <c r="A6146" s="99"/>
    </row>
    <row r="6147" spans="1:1">
      <c r="A6147" s="99"/>
    </row>
    <row r="6148" spans="1:1">
      <c r="A6148" s="99"/>
    </row>
    <row r="6149" spans="1:1">
      <c r="A6149" s="99"/>
    </row>
    <row r="6150" spans="1:1">
      <c r="A6150" s="99"/>
    </row>
    <row r="6151" spans="1:1">
      <c r="A6151" s="99"/>
    </row>
    <row r="6152" spans="1:1">
      <c r="A6152" s="99"/>
    </row>
    <row r="6153" spans="1:1">
      <c r="A6153" s="99"/>
    </row>
    <row r="6154" spans="1:1">
      <c r="A6154" s="99"/>
    </row>
    <row r="6155" spans="1:1">
      <c r="A6155" s="99"/>
    </row>
    <row r="6156" spans="1:1">
      <c r="A6156" s="99"/>
    </row>
    <row r="6157" spans="1:1">
      <c r="A6157" s="99"/>
    </row>
    <row r="6158" spans="1:1">
      <c r="A6158" s="99"/>
    </row>
    <row r="6159" spans="1:1">
      <c r="A6159" s="99"/>
    </row>
    <row r="6160" spans="1:1">
      <c r="A6160" s="99"/>
    </row>
    <row r="6161" spans="1:1">
      <c r="A6161" s="99"/>
    </row>
    <row r="6162" spans="1:1">
      <c r="A6162" s="99"/>
    </row>
    <row r="6163" spans="1:1">
      <c r="A6163" s="99"/>
    </row>
    <row r="6164" spans="1:1">
      <c r="A6164" s="99"/>
    </row>
    <row r="6165" spans="1:1">
      <c r="A6165" s="99"/>
    </row>
    <row r="6166" spans="1:1">
      <c r="A6166" s="99"/>
    </row>
    <row r="6167" spans="1:1">
      <c r="A6167" s="99"/>
    </row>
    <row r="6168" spans="1:1">
      <c r="A6168" s="99"/>
    </row>
    <row r="6169" spans="1:1">
      <c r="A6169" s="99"/>
    </row>
    <row r="6170" spans="1:1">
      <c r="A6170" s="99"/>
    </row>
    <row r="6171" spans="1:1">
      <c r="A6171" s="99"/>
    </row>
    <row r="6172" spans="1:1">
      <c r="A6172" s="99"/>
    </row>
    <row r="6173" spans="1:1">
      <c r="A6173" s="99"/>
    </row>
    <row r="6174" spans="1:1">
      <c r="A6174" s="99"/>
    </row>
    <row r="6175" spans="1:1">
      <c r="A6175" s="99"/>
    </row>
    <row r="6176" spans="1:1">
      <c r="A6176" s="99"/>
    </row>
    <row r="6177" spans="1:1">
      <c r="A6177" s="99"/>
    </row>
    <row r="6178" spans="1:1">
      <c r="A6178" s="99"/>
    </row>
    <row r="6179" spans="1:1">
      <c r="A6179" s="99"/>
    </row>
    <row r="6180" spans="1:1">
      <c r="A6180" s="99"/>
    </row>
    <row r="6181" spans="1:1">
      <c r="A6181" s="99"/>
    </row>
    <row r="6182" spans="1:1">
      <c r="A6182" s="99"/>
    </row>
    <row r="6183" spans="1:1">
      <c r="A6183" s="99"/>
    </row>
    <row r="6184" spans="1:1">
      <c r="A6184" s="99"/>
    </row>
    <row r="6185" spans="1:1">
      <c r="A6185" s="99"/>
    </row>
    <row r="6186" spans="1:1">
      <c r="A6186" s="99"/>
    </row>
    <row r="6187" spans="1:1">
      <c r="A6187" s="99"/>
    </row>
    <row r="6188" spans="1:1">
      <c r="A6188" s="99"/>
    </row>
    <row r="6189" spans="1:1">
      <c r="A6189" s="99"/>
    </row>
    <row r="6190" spans="1:1">
      <c r="A6190" s="99"/>
    </row>
    <row r="6191" spans="1:1">
      <c r="A6191" s="99"/>
    </row>
    <row r="6192" spans="1:1">
      <c r="A6192" s="99"/>
    </row>
    <row r="6193" spans="1:1">
      <c r="A6193" s="99"/>
    </row>
    <row r="6194" spans="1:1">
      <c r="A6194" s="99"/>
    </row>
    <row r="6195" spans="1:1">
      <c r="A6195" s="99"/>
    </row>
    <row r="6196" spans="1:1">
      <c r="A6196" s="99"/>
    </row>
    <row r="6197" spans="1:1">
      <c r="A6197" s="99"/>
    </row>
    <row r="6198" spans="1:1">
      <c r="A6198" s="99"/>
    </row>
    <row r="6199" spans="1:1">
      <c r="A6199" s="99"/>
    </row>
    <row r="6200" spans="1:1">
      <c r="A6200" s="99"/>
    </row>
    <row r="6201" spans="1:1">
      <c r="A6201" s="99"/>
    </row>
    <row r="6202" spans="1:1">
      <c r="A6202" s="99"/>
    </row>
    <row r="6203" spans="1:1">
      <c r="A6203" s="99"/>
    </row>
    <row r="6204" spans="1:1">
      <c r="A6204" s="99"/>
    </row>
    <row r="6205" spans="1:1">
      <c r="A6205" s="99"/>
    </row>
    <row r="6206" spans="1:1">
      <c r="A6206" s="99"/>
    </row>
    <row r="6207" spans="1:1">
      <c r="A6207" s="99"/>
    </row>
    <row r="6208" spans="1:1">
      <c r="A6208" s="99"/>
    </row>
    <row r="6209" spans="1:1">
      <c r="A6209" s="99"/>
    </row>
    <row r="6210" spans="1:1">
      <c r="A6210" s="99"/>
    </row>
    <row r="6211" spans="1:1">
      <c r="A6211" s="99"/>
    </row>
    <row r="6212" spans="1:1">
      <c r="A6212" s="99"/>
    </row>
    <row r="6213" spans="1:1">
      <c r="A6213" s="99"/>
    </row>
    <row r="6214" spans="1:1">
      <c r="A6214" s="99"/>
    </row>
    <row r="6215" spans="1:1">
      <c r="A6215" s="99"/>
    </row>
    <row r="6216" spans="1:1">
      <c r="A6216" s="99"/>
    </row>
    <row r="6217" spans="1:1">
      <c r="A6217" s="99"/>
    </row>
    <row r="6218" spans="1:1">
      <c r="A6218" s="99"/>
    </row>
    <row r="6219" spans="1:1">
      <c r="A6219" s="99"/>
    </row>
    <row r="6220" spans="1:1">
      <c r="A6220" s="99"/>
    </row>
    <row r="6221" spans="1:1">
      <c r="A6221" s="99"/>
    </row>
    <row r="6222" spans="1:1">
      <c r="A6222" s="99"/>
    </row>
    <row r="6223" spans="1:1">
      <c r="A6223" s="99"/>
    </row>
    <row r="6224" spans="1:1">
      <c r="A6224" s="99"/>
    </row>
    <row r="6225" spans="1:1">
      <c r="A6225" s="99"/>
    </row>
    <row r="6226" spans="1:1">
      <c r="A6226" s="99"/>
    </row>
    <row r="6227" spans="1:1">
      <c r="A6227" s="99"/>
    </row>
    <row r="6228" spans="1:1">
      <c r="A6228" s="99"/>
    </row>
    <row r="6229" spans="1:1">
      <c r="A6229" s="99"/>
    </row>
    <row r="6230" spans="1:1">
      <c r="A6230" s="99"/>
    </row>
    <row r="6231" spans="1:1">
      <c r="A6231" s="99"/>
    </row>
    <row r="6232" spans="1:1">
      <c r="A6232" s="99"/>
    </row>
    <row r="6233" spans="1:1">
      <c r="A6233" s="99"/>
    </row>
    <row r="6234" spans="1:1">
      <c r="A6234" s="99"/>
    </row>
    <row r="6235" spans="1:1">
      <c r="A6235" s="99"/>
    </row>
    <row r="6236" spans="1:1">
      <c r="A6236" s="99"/>
    </row>
    <row r="6237" spans="1:1">
      <c r="A6237" s="99"/>
    </row>
    <row r="6238" spans="1:1">
      <c r="A6238" s="99"/>
    </row>
    <row r="6239" spans="1:1">
      <c r="A6239" s="99"/>
    </row>
    <row r="6240" spans="1:1">
      <c r="A6240" s="99"/>
    </row>
    <row r="6241" spans="1:1">
      <c r="A6241" s="99"/>
    </row>
    <row r="6242" spans="1:1">
      <c r="A6242" s="99"/>
    </row>
    <row r="6243" spans="1:1">
      <c r="A6243" s="99"/>
    </row>
    <row r="6244" spans="1:1">
      <c r="A6244" s="99"/>
    </row>
    <row r="6245" spans="1:1">
      <c r="A6245" s="99"/>
    </row>
    <row r="6246" spans="1:1">
      <c r="A6246" s="99"/>
    </row>
    <row r="6247" spans="1:1">
      <c r="A6247" s="99"/>
    </row>
    <row r="6248" spans="1:1">
      <c r="A6248" s="99"/>
    </row>
    <row r="6249" spans="1:1">
      <c r="A6249" s="99"/>
    </row>
    <row r="6250" spans="1:1">
      <c r="A6250" s="99"/>
    </row>
    <row r="6251" spans="1:1">
      <c r="A6251" s="99"/>
    </row>
    <row r="6252" spans="1:1">
      <c r="A6252" s="99"/>
    </row>
    <row r="6253" spans="1:1">
      <c r="A6253" s="99"/>
    </row>
    <row r="6254" spans="1:1">
      <c r="A6254" s="99"/>
    </row>
    <row r="6255" spans="1:1">
      <c r="A6255" s="99"/>
    </row>
    <row r="6256" spans="1:1">
      <c r="A6256" s="99"/>
    </row>
    <row r="6257" spans="1:1">
      <c r="A6257" s="99"/>
    </row>
    <row r="6258" spans="1:1">
      <c r="A6258" s="99"/>
    </row>
    <row r="6259" spans="1:1">
      <c r="A6259" s="99"/>
    </row>
    <row r="6260" spans="1:1">
      <c r="A6260" s="99"/>
    </row>
    <row r="6261" spans="1:1">
      <c r="A6261" s="99"/>
    </row>
    <row r="6262" spans="1:1">
      <c r="A6262" s="99"/>
    </row>
    <row r="6263" spans="1:1">
      <c r="A6263" s="99"/>
    </row>
    <row r="6264" spans="1:1">
      <c r="A6264" s="99"/>
    </row>
    <row r="6265" spans="1:1">
      <c r="A6265" s="99"/>
    </row>
    <row r="6266" spans="1:1">
      <c r="A6266" s="99"/>
    </row>
    <row r="6267" spans="1:1">
      <c r="A6267" s="99"/>
    </row>
    <row r="6268" spans="1:1">
      <c r="A6268" s="99"/>
    </row>
    <row r="6269" spans="1:1">
      <c r="A6269" s="99"/>
    </row>
    <row r="6270" spans="1:1">
      <c r="A6270" s="99"/>
    </row>
    <row r="6271" spans="1:1">
      <c r="A6271" s="99"/>
    </row>
    <row r="6272" spans="1:1">
      <c r="A6272" s="99"/>
    </row>
    <row r="6273" spans="1:1">
      <c r="A6273" s="99"/>
    </row>
    <row r="6274" spans="1:1">
      <c r="A6274" s="99"/>
    </row>
    <row r="6275" spans="1:1">
      <c r="A6275" s="99"/>
    </row>
    <row r="6276" spans="1:1">
      <c r="A6276" s="99"/>
    </row>
    <row r="6277" spans="1:1">
      <c r="A6277" s="99"/>
    </row>
    <row r="6278" spans="1:1">
      <c r="A6278" s="99"/>
    </row>
    <row r="6279" spans="1:1">
      <c r="A6279" s="99"/>
    </row>
    <row r="6280" spans="1:1">
      <c r="A6280" s="99"/>
    </row>
    <row r="6281" spans="1:1">
      <c r="A6281" s="99"/>
    </row>
    <row r="6282" spans="1:1">
      <c r="A6282" s="99"/>
    </row>
    <row r="6283" spans="1:1">
      <c r="A6283" s="99"/>
    </row>
    <row r="6284" spans="1:1">
      <c r="A6284" s="99"/>
    </row>
    <row r="6285" spans="1:1">
      <c r="A6285" s="99"/>
    </row>
    <row r="6286" spans="1:1">
      <c r="A6286" s="99"/>
    </row>
    <row r="6287" spans="1:1">
      <c r="A6287" s="99"/>
    </row>
    <row r="6288" spans="1:1">
      <c r="A6288" s="99"/>
    </row>
    <row r="6289" spans="1:1">
      <c r="A6289" s="99"/>
    </row>
    <row r="6290" spans="1:1">
      <c r="A6290" s="99"/>
    </row>
    <row r="6291" spans="1:1">
      <c r="A6291" s="99"/>
    </row>
    <row r="6292" spans="1:1">
      <c r="A6292" s="99"/>
    </row>
    <row r="6293" spans="1:1">
      <c r="A6293" s="99"/>
    </row>
    <row r="6294" spans="1:1">
      <c r="A6294" s="99"/>
    </row>
    <row r="6295" spans="1:1">
      <c r="A6295" s="99"/>
    </row>
    <row r="6296" spans="1:1">
      <c r="A6296" s="99"/>
    </row>
    <row r="6297" spans="1:1">
      <c r="A6297" s="99"/>
    </row>
    <row r="6298" spans="1:1">
      <c r="A6298" s="99"/>
    </row>
    <row r="6299" spans="1:1">
      <c r="A6299" s="99"/>
    </row>
    <row r="6300" spans="1:1">
      <c r="A6300" s="99"/>
    </row>
    <row r="6301" spans="1:1">
      <c r="A6301" s="99"/>
    </row>
    <row r="6302" spans="1:1">
      <c r="A6302" s="99"/>
    </row>
    <row r="6303" spans="1:1">
      <c r="A6303" s="99"/>
    </row>
    <row r="6304" spans="1:1">
      <c r="A6304" s="99"/>
    </row>
    <row r="6305" spans="1:1">
      <c r="A6305" s="99"/>
    </row>
    <row r="6306" spans="1:1">
      <c r="A6306" s="99"/>
    </row>
    <row r="6307" spans="1:1">
      <c r="A6307" s="99"/>
    </row>
    <row r="6308" spans="1:1">
      <c r="A6308" s="99"/>
    </row>
    <row r="6309" spans="1:1">
      <c r="A6309" s="99"/>
    </row>
    <row r="6310" spans="1:1">
      <c r="A6310" s="99"/>
    </row>
    <row r="6311" spans="1:1">
      <c r="A6311" s="99"/>
    </row>
    <row r="6312" spans="1:1">
      <c r="A6312" s="99"/>
    </row>
    <row r="6313" spans="1:1">
      <c r="A6313" s="99"/>
    </row>
    <row r="6314" spans="1:1">
      <c r="A6314" s="99"/>
    </row>
    <row r="6315" spans="1:1">
      <c r="A6315" s="99"/>
    </row>
    <row r="6316" spans="1:1">
      <c r="A6316" s="99"/>
    </row>
    <row r="6317" spans="1:1">
      <c r="A6317" s="99"/>
    </row>
    <row r="6318" spans="1:1">
      <c r="A6318" s="99"/>
    </row>
    <row r="6319" spans="1:1">
      <c r="A6319" s="99"/>
    </row>
    <row r="6320" spans="1:1">
      <c r="A6320" s="99"/>
    </row>
    <row r="6321" spans="1:1">
      <c r="A6321" s="99"/>
    </row>
    <row r="6322" spans="1:1">
      <c r="A6322" s="99"/>
    </row>
    <row r="6323" spans="1:1">
      <c r="A6323" s="99"/>
    </row>
    <row r="6324" spans="1:1">
      <c r="A6324" s="99"/>
    </row>
    <row r="6325" spans="1:1">
      <c r="A6325" s="99"/>
    </row>
    <row r="6326" spans="1:1">
      <c r="A6326" s="99"/>
    </row>
    <row r="6327" spans="1:1">
      <c r="A6327" s="99"/>
    </row>
    <row r="6328" spans="1:1">
      <c r="A6328" s="99"/>
    </row>
    <row r="6329" spans="1:1">
      <c r="A6329" s="99"/>
    </row>
    <row r="6330" spans="1:1">
      <c r="A6330" s="99"/>
    </row>
    <row r="6331" spans="1:1">
      <c r="A6331" s="99"/>
    </row>
    <row r="6332" spans="1:1">
      <c r="A6332" s="99"/>
    </row>
    <row r="6333" spans="1:1">
      <c r="A6333" s="99"/>
    </row>
    <row r="6334" spans="1:1">
      <c r="A6334" s="99"/>
    </row>
    <row r="6335" spans="1:1">
      <c r="A6335" s="99"/>
    </row>
    <row r="6336" spans="1:1">
      <c r="A6336" s="99"/>
    </row>
    <row r="6337" spans="1:1">
      <c r="A6337" s="99"/>
    </row>
    <row r="6338" spans="1:1">
      <c r="A6338" s="99"/>
    </row>
    <row r="6339" spans="1:1">
      <c r="A6339" s="99"/>
    </row>
    <row r="6340" spans="1:1">
      <c r="A6340" s="99"/>
    </row>
    <row r="6341" spans="1:1">
      <c r="A6341" s="99"/>
    </row>
    <row r="6342" spans="1:1">
      <c r="A6342" s="99"/>
    </row>
    <row r="6343" spans="1:1">
      <c r="A6343" s="99"/>
    </row>
    <row r="6344" spans="1:1">
      <c r="A6344" s="99"/>
    </row>
    <row r="6345" spans="1:1">
      <c r="A6345" s="99"/>
    </row>
    <row r="6346" spans="1:1">
      <c r="A6346" s="99"/>
    </row>
    <row r="6347" spans="1:1">
      <c r="A6347" s="99"/>
    </row>
    <row r="6348" spans="1:1">
      <c r="A6348" s="99"/>
    </row>
    <row r="6349" spans="1:1">
      <c r="A6349" s="99"/>
    </row>
    <row r="6350" spans="1:1">
      <c r="A6350" s="99"/>
    </row>
    <row r="6351" spans="1:1">
      <c r="A6351" s="99"/>
    </row>
    <row r="6352" spans="1:1">
      <c r="A6352" s="99"/>
    </row>
    <row r="6353" spans="1:1">
      <c r="A6353" s="99"/>
    </row>
    <row r="6354" spans="1:1">
      <c r="A6354" s="99"/>
    </row>
    <row r="6355" spans="1:1">
      <c r="A6355" s="99"/>
    </row>
    <row r="6356" spans="1:1">
      <c r="A6356" s="99"/>
    </row>
    <row r="6357" spans="1:1">
      <c r="A6357" s="99"/>
    </row>
    <row r="6358" spans="1:1">
      <c r="A6358" s="99"/>
    </row>
    <row r="6359" spans="1:1">
      <c r="A6359" s="99"/>
    </row>
    <row r="6360" spans="1:1">
      <c r="A6360" s="99"/>
    </row>
    <row r="6361" spans="1:1">
      <c r="A6361" s="99"/>
    </row>
    <row r="6362" spans="1:1">
      <c r="A6362" s="99"/>
    </row>
    <row r="6363" spans="1:1">
      <c r="A6363" s="99"/>
    </row>
    <row r="6364" spans="1:1">
      <c r="A6364" s="99"/>
    </row>
    <row r="6365" spans="1:1">
      <c r="A6365" s="99"/>
    </row>
    <row r="6366" spans="1:1">
      <c r="A6366" s="99"/>
    </row>
    <row r="6367" spans="1:1">
      <c r="A6367" s="99"/>
    </row>
    <row r="6368" spans="1:1">
      <c r="A6368" s="99"/>
    </row>
    <row r="6369" spans="1:1">
      <c r="A6369" s="99"/>
    </row>
    <row r="6370" spans="1:1">
      <c r="A6370" s="99"/>
    </row>
    <row r="6371" spans="1:1">
      <c r="A6371" s="99"/>
    </row>
    <row r="6372" spans="1:1">
      <c r="A6372" s="99"/>
    </row>
    <row r="6373" spans="1:1">
      <c r="A6373" s="99"/>
    </row>
    <row r="6374" spans="1:1">
      <c r="A6374" s="99"/>
    </row>
    <row r="6375" spans="1:1">
      <c r="A6375" s="99"/>
    </row>
    <row r="6376" spans="1:1">
      <c r="A6376" s="99"/>
    </row>
    <row r="6377" spans="1:1">
      <c r="A6377" s="99"/>
    </row>
    <row r="6378" spans="1:1">
      <c r="A6378" s="99"/>
    </row>
    <row r="6379" spans="1:1">
      <c r="A6379" s="99"/>
    </row>
    <row r="6380" spans="1:1">
      <c r="A6380" s="99"/>
    </row>
    <row r="6381" spans="1:1">
      <c r="A6381" s="99"/>
    </row>
    <row r="6382" spans="1:1">
      <c r="A6382" s="99"/>
    </row>
    <row r="6383" spans="1:1">
      <c r="A6383" s="99"/>
    </row>
    <row r="6384" spans="1:1">
      <c r="A6384" s="99"/>
    </row>
    <row r="6385" spans="1:1">
      <c r="A6385" s="99"/>
    </row>
    <row r="6386" spans="1:1">
      <c r="A6386" s="99"/>
    </row>
    <row r="6387" spans="1:1">
      <c r="A6387" s="99"/>
    </row>
    <row r="6388" spans="1:1">
      <c r="A6388" s="99"/>
    </row>
  </sheetData>
  <hyperlinks>
    <hyperlink ref="A1" location="Contents!A1" display="Back to Contents" xr:uid="{00000000-0004-0000-0400-000000000000}"/>
    <hyperlink ref="A309" location="Contents!A1" display="Back to Contents" xr:uid="{838C11A2-FB4C-4F4B-AF00-C448D06EBD9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988E-A398-4244-A927-3FF1DDB19D41}">
  <dimension ref="A1:S103"/>
  <sheetViews>
    <sheetView topLeftCell="M1" workbookViewId="0">
      <pane ySplit="3" topLeftCell="A100" activePane="bottomLeft" state="frozen"/>
      <selection pane="bottomLeft" activeCell="S102" sqref="S102:S103"/>
    </sheetView>
  </sheetViews>
  <sheetFormatPr defaultColWidth="9.1796875" defaultRowHeight="14.5"/>
  <cols>
    <col min="1" max="1" width="15.1796875" customWidth="1"/>
    <col min="2" max="2" width="19" customWidth="1"/>
    <col min="3" max="10" width="19" hidden="1" customWidth="1"/>
    <col min="11" max="19" width="19" customWidth="1"/>
    <col min="257" max="257" width="15.1796875" customWidth="1"/>
    <col min="258" max="275" width="19" customWidth="1"/>
    <col min="513" max="513" width="15.1796875" customWidth="1"/>
    <col min="514" max="531" width="19" customWidth="1"/>
    <col min="769" max="769" width="15.1796875" customWidth="1"/>
    <col min="770" max="787" width="19" customWidth="1"/>
    <col min="1025" max="1025" width="15.1796875" customWidth="1"/>
    <col min="1026" max="1043" width="19" customWidth="1"/>
    <col min="1281" max="1281" width="15.1796875" customWidth="1"/>
    <col min="1282" max="1299" width="19" customWidth="1"/>
    <col min="1537" max="1537" width="15.1796875" customWidth="1"/>
    <col min="1538" max="1555" width="19" customWidth="1"/>
    <col min="1793" max="1793" width="15.1796875" customWidth="1"/>
    <col min="1794" max="1811" width="19" customWidth="1"/>
    <col min="2049" max="2049" width="15.1796875" customWidth="1"/>
    <col min="2050" max="2067" width="19" customWidth="1"/>
    <col min="2305" max="2305" width="15.1796875" customWidth="1"/>
    <col min="2306" max="2323" width="19" customWidth="1"/>
    <col min="2561" max="2561" width="15.1796875" customWidth="1"/>
    <col min="2562" max="2579" width="19" customWidth="1"/>
    <col min="2817" max="2817" width="15.1796875" customWidth="1"/>
    <col min="2818" max="2835" width="19" customWidth="1"/>
    <col min="3073" max="3073" width="15.1796875" customWidth="1"/>
    <col min="3074" max="3091" width="19" customWidth="1"/>
    <col min="3329" max="3329" width="15.1796875" customWidth="1"/>
    <col min="3330" max="3347" width="19" customWidth="1"/>
    <col min="3585" max="3585" width="15.1796875" customWidth="1"/>
    <col min="3586" max="3603" width="19" customWidth="1"/>
    <col min="3841" max="3841" width="15.1796875" customWidth="1"/>
    <col min="3842" max="3859" width="19" customWidth="1"/>
    <col min="4097" max="4097" width="15.1796875" customWidth="1"/>
    <col min="4098" max="4115" width="19" customWidth="1"/>
    <col min="4353" max="4353" width="15.1796875" customWidth="1"/>
    <col min="4354" max="4371" width="19" customWidth="1"/>
    <col min="4609" max="4609" width="15.1796875" customWidth="1"/>
    <col min="4610" max="4627" width="19" customWidth="1"/>
    <col min="4865" max="4865" width="15.1796875" customWidth="1"/>
    <col min="4866" max="4883" width="19" customWidth="1"/>
    <col min="5121" max="5121" width="15.1796875" customWidth="1"/>
    <col min="5122" max="5139" width="19" customWidth="1"/>
    <col min="5377" max="5377" width="15.1796875" customWidth="1"/>
    <col min="5378" max="5395" width="19" customWidth="1"/>
    <col min="5633" max="5633" width="15.1796875" customWidth="1"/>
    <col min="5634" max="5651" width="19" customWidth="1"/>
    <col min="5889" max="5889" width="15.1796875" customWidth="1"/>
    <col min="5890" max="5907" width="19" customWidth="1"/>
    <col min="6145" max="6145" width="15.1796875" customWidth="1"/>
    <col min="6146" max="6163" width="19" customWidth="1"/>
    <col min="6401" max="6401" width="15.1796875" customWidth="1"/>
    <col min="6402" max="6419" width="19" customWidth="1"/>
    <col min="6657" max="6657" width="15.1796875" customWidth="1"/>
    <col min="6658" max="6675" width="19" customWidth="1"/>
    <col min="6913" max="6913" width="15.1796875" customWidth="1"/>
    <col min="6914" max="6931" width="19" customWidth="1"/>
    <col min="7169" max="7169" width="15.1796875" customWidth="1"/>
    <col min="7170" max="7187" width="19" customWidth="1"/>
    <col min="7425" max="7425" width="15.1796875" customWidth="1"/>
    <col min="7426" max="7443" width="19" customWidth="1"/>
    <col min="7681" max="7681" width="15.1796875" customWidth="1"/>
    <col min="7682" max="7699" width="19" customWidth="1"/>
    <col min="7937" max="7937" width="15.1796875" customWidth="1"/>
    <col min="7938" max="7955" width="19" customWidth="1"/>
    <col min="8193" max="8193" width="15.1796875" customWidth="1"/>
    <col min="8194" max="8211" width="19" customWidth="1"/>
    <col min="8449" max="8449" width="15.1796875" customWidth="1"/>
    <col min="8450" max="8467" width="19" customWidth="1"/>
    <col min="8705" max="8705" width="15.1796875" customWidth="1"/>
    <col min="8706" max="8723" width="19" customWidth="1"/>
    <col min="8961" max="8961" width="15.1796875" customWidth="1"/>
    <col min="8962" max="8979" width="19" customWidth="1"/>
    <col min="9217" max="9217" width="15.1796875" customWidth="1"/>
    <col min="9218" max="9235" width="19" customWidth="1"/>
    <col min="9473" max="9473" width="15.1796875" customWidth="1"/>
    <col min="9474" max="9491" width="19" customWidth="1"/>
    <col min="9729" max="9729" width="15.1796875" customWidth="1"/>
    <col min="9730" max="9747" width="19" customWidth="1"/>
    <col min="9985" max="9985" width="15.1796875" customWidth="1"/>
    <col min="9986" max="10003" width="19" customWidth="1"/>
    <col min="10241" max="10241" width="15.1796875" customWidth="1"/>
    <col min="10242" max="10259" width="19" customWidth="1"/>
    <col min="10497" max="10497" width="15.1796875" customWidth="1"/>
    <col min="10498" max="10515" width="19" customWidth="1"/>
    <col min="10753" max="10753" width="15.1796875" customWidth="1"/>
    <col min="10754" max="10771" width="19" customWidth="1"/>
    <col min="11009" max="11009" width="15.1796875" customWidth="1"/>
    <col min="11010" max="11027" width="19" customWidth="1"/>
    <col min="11265" max="11265" width="15.1796875" customWidth="1"/>
    <col min="11266" max="11283" width="19" customWidth="1"/>
    <col min="11521" max="11521" width="15.1796875" customWidth="1"/>
    <col min="11522" max="11539" width="19" customWidth="1"/>
    <col min="11777" max="11777" width="15.1796875" customWidth="1"/>
    <col min="11778" max="11795" width="19" customWidth="1"/>
    <col min="12033" max="12033" width="15.1796875" customWidth="1"/>
    <col min="12034" max="12051" width="19" customWidth="1"/>
    <col min="12289" max="12289" width="15.1796875" customWidth="1"/>
    <col min="12290" max="12307" width="19" customWidth="1"/>
    <col min="12545" max="12545" width="15.1796875" customWidth="1"/>
    <col min="12546" max="12563" width="19" customWidth="1"/>
    <col min="12801" max="12801" width="15.1796875" customWidth="1"/>
    <col min="12802" max="12819" width="19" customWidth="1"/>
    <col min="13057" max="13057" width="15.1796875" customWidth="1"/>
    <col min="13058" max="13075" width="19" customWidth="1"/>
    <col min="13313" max="13313" width="15.1796875" customWidth="1"/>
    <col min="13314" max="13331" width="19" customWidth="1"/>
    <col min="13569" max="13569" width="15.1796875" customWidth="1"/>
    <col min="13570" max="13587" width="19" customWidth="1"/>
    <col min="13825" max="13825" width="15.1796875" customWidth="1"/>
    <col min="13826" max="13843" width="19" customWidth="1"/>
    <col min="14081" max="14081" width="15.1796875" customWidth="1"/>
    <col min="14082" max="14099" width="19" customWidth="1"/>
    <col min="14337" max="14337" width="15.1796875" customWidth="1"/>
    <col min="14338" max="14355" width="19" customWidth="1"/>
    <col min="14593" max="14593" width="15.1796875" customWidth="1"/>
    <col min="14594" max="14611" width="19" customWidth="1"/>
    <col min="14849" max="14849" width="15.1796875" customWidth="1"/>
    <col min="14850" max="14867" width="19" customWidth="1"/>
    <col min="15105" max="15105" width="15.1796875" customWidth="1"/>
    <col min="15106" max="15123" width="19" customWidth="1"/>
    <col min="15361" max="15361" width="15.1796875" customWidth="1"/>
    <col min="15362" max="15379" width="19" customWidth="1"/>
    <col min="15617" max="15617" width="15.1796875" customWidth="1"/>
    <col min="15618" max="15635" width="19" customWidth="1"/>
    <col min="15873" max="15873" width="15.1796875" customWidth="1"/>
    <col min="15874" max="15891" width="19" customWidth="1"/>
    <col min="16129" max="16129" width="15.1796875" customWidth="1"/>
    <col min="16130" max="16147" width="19" customWidth="1"/>
  </cols>
  <sheetData>
    <row r="1" spans="1:19" ht="15.5">
      <c r="A1" s="54" t="s">
        <v>717</v>
      </c>
      <c r="B1" s="55" t="s">
        <v>731</v>
      </c>
    </row>
    <row r="2" spans="1:19">
      <c r="A2" s="56" t="s">
        <v>718</v>
      </c>
      <c r="B2" s="58" t="s">
        <v>732</v>
      </c>
      <c r="C2" s="58" t="s">
        <v>733</v>
      </c>
      <c r="D2" s="58" t="s">
        <v>734</v>
      </c>
      <c r="E2" s="58" t="s">
        <v>735</v>
      </c>
      <c r="F2" s="58" t="s">
        <v>736</v>
      </c>
      <c r="G2" s="58" t="s">
        <v>737</v>
      </c>
      <c r="H2" s="58" t="s">
        <v>738</v>
      </c>
      <c r="I2" s="58" t="s">
        <v>739</v>
      </c>
      <c r="J2" s="58" t="s">
        <v>740</v>
      </c>
      <c r="K2" s="58" t="s">
        <v>741</v>
      </c>
      <c r="L2" s="58" t="s">
        <v>742</v>
      </c>
      <c r="M2" s="58" t="s">
        <v>743</v>
      </c>
      <c r="N2" s="58" t="s">
        <v>744</v>
      </c>
      <c r="O2" s="58" t="s">
        <v>745</v>
      </c>
      <c r="P2" s="58" t="s">
        <v>746</v>
      </c>
      <c r="Q2" s="58" t="s">
        <v>747</v>
      </c>
      <c r="R2" s="58" t="s">
        <v>748</v>
      </c>
      <c r="S2" s="58"/>
    </row>
    <row r="3" spans="1:19" ht="78.5">
      <c r="A3" s="57" t="s">
        <v>720</v>
      </c>
      <c r="B3" s="59" t="s">
        <v>749</v>
      </c>
      <c r="C3" s="59" t="s">
        <v>750</v>
      </c>
      <c r="D3" s="59" t="s">
        <v>751</v>
      </c>
      <c r="E3" s="59" t="s">
        <v>752</v>
      </c>
      <c r="F3" s="59" t="s">
        <v>753</v>
      </c>
      <c r="G3" s="59" t="s">
        <v>754</v>
      </c>
      <c r="H3" s="59" t="s">
        <v>755</v>
      </c>
      <c r="I3" s="59" t="s">
        <v>756</v>
      </c>
      <c r="J3" s="59" t="s">
        <v>757</v>
      </c>
      <c r="K3" s="59" t="s">
        <v>758</v>
      </c>
      <c r="L3" s="59" t="s">
        <v>759</v>
      </c>
      <c r="M3" s="59" t="s">
        <v>760</v>
      </c>
      <c r="N3" s="59" t="s">
        <v>761</v>
      </c>
      <c r="O3" s="59" t="s">
        <v>762</v>
      </c>
      <c r="P3" s="59" t="s">
        <v>763</v>
      </c>
      <c r="Q3" s="59" t="s">
        <v>764</v>
      </c>
      <c r="R3" s="59" t="s">
        <v>765</v>
      </c>
      <c r="S3" s="59" t="s">
        <v>727</v>
      </c>
    </row>
    <row r="4" spans="1:19">
      <c r="A4" s="102">
        <v>8217</v>
      </c>
      <c r="B4" s="101">
        <v>0.11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>
        <f>YEAR(A4)</f>
        <v>1922</v>
      </c>
    </row>
    <row r="5" spans="1:19">
      <c r="A5" s="102">
        <v>8582</v>
      </c>
      <c r="B5" s="101">
        <v>0.1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>
        <f t="shared" ref="S5:S68" si="0">YEAR(A5)</f>
        <v>1923</v>
      </c>
    </row>
    <row r="6" spans="1:19">
      <c r="A6" s="102">
        <v>8948</v>
      </c>
      <c r="B6" s="101">
        <v>0.09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>
        <f t="shared" si="0"/>
        <v>1924</v>
      </c>
    </row>
    <row r="7" spans="1:19">
      <c r="A7" s="102">
        <v>9313</v>
      </c>
      <c r="B7" s="101">
        <v>0.09</v>
      </c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>
        <f t="shared" si="0"/>
        <v>1925</v>
      </c>
    </row>
    <row r="8" spans="1:19">
      <c r="A8" s="102">
        <v>9678</v>
      </c>
      <c r="B8" s="101">
        <v>0.1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>
        <f t="shared" si="0"/>
        <v>1926</v>
      </c>
    </row>
    <row r="9" spans="1:19">
      <c r="A9" s="102">
        <v>10043</v>
      </c>
      <c r="B9" s="101">
        <v>0.09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>
        <f t="shared" si="0"/>
        <v>1927</v>
      </c>
    </row>
    <row r="10" spans="1:19">
      <c r="A10" s="102">
        <v>10409</v>
      </c>
      <c r="B10" s="101">
        <v>0.09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>
        <f t="shared" si="0"/>
        <v>1928</v>
      </c>
    </row>
    <row r="11" spans="1:19">
      <c r="A11" s="102">
        <v>10774</v>
      </c>
      <c r="B11" s="101">
        <v>0.08</v>
      </c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>
        <f t="shared" si="0"/>
        <v>1929</v>
      </c>
    </row>
    <row r="12" spans="1:19">
      <c r="A12" s="102">
        <v>11139</v>
      </c>
      <c r="B12" s="101">
        <v>0.08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>
        <f t="shared" si="0"/>
        <v>1930</v>
      </c>
    </row>
    <row r="13" spans="1:19">
      <c r="A13" s="102">
        <v>11504</v>
      </c>
      <c r="B13" s="101">
        <v>7.0000000000000007E-2</v>
      </c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>
        <f t="shared" si="0"/>
        <v>1931</v>
      </c>
    </row>
    <row r="14" spans="1:19">
      <c r="A14" s="102">
        <v>11870</v>
      </c>
      <c r="B14" s="101">
        <v>0.06</v>
      </c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>
        <f t="shared" si="0"/>
        <v>1932</v>
      </c>
    </row>
    <row r="15" spans="1:19">
      <c r="A15" s="102">
        <v>12235</v>
      </c>
      <c r="B15" s="101">
        <v>0.06</v>
      </c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>
        <f t="shared" si="0"/>
        <v>1933</v>
      </c>
    </row>
    <row r="16" spans="1:19">
      <c r="A16" s="102">
        <v>12600</v>
      </c>
      <c r="B16" s="101">
        <v>0.06</v>
      </c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>
        <f t="shared" si="0"/>
        <v>1934</v>
      </c>
    </row>
    <row r="17" spans="1:19">
      <c r="A17" s="102">
        <v>12965</v>
      </c>
      <c r="B17" s="101">
        <v>0.06</v>
      </c>
      <c r="S17">
        <f t="shared" si="0"/>
        <v>1935</v>
      </c>
    </row>
    <row r="18" spans="1:19">
      <c r="A18" s="102">
        <v>13331</v>
      </c>
      <c r="B18" s="101">
        <v>0.06</v>
      </c>
      <c r="S18">
        <f t="shared" si="0"/>
        <v>1936</v>
      </c>
    </row>
    <row r="19" spans="1:19">
      <c r="A19" s="102">
        <v>13696</v>
      </c>
      <c r="B19" s="101">
        <v>0.05</v>
      </c>
      <c r="S19">
        <f t="shared" si="0"/>
        <v>1937</v>
      </c>
    </row>
    <row r="20" spans="1:19">
      <c r="A20" s="102">
        <v>14061</v>
      </c>
      <c r="B20" s="101">
        <v>0.05</v>
      </c>
      <c r="S20">
        <f t="shared" si="0"/>
        <v>1938</v>
      </c>
    </row>
    <row r="21" spans="1:19">
      <c r="A21" s="102">
        <v>14426</v>
      </c>
      <c r="B21" s="101">
        <v>0.05</v>
      </c>
      <c r="S21">
        <f t="shared" si="0"/>
        <v>1939</v>
      </c>
    </row>
    <row r="22" spans="1:19">
      <c r="A22" s="102">
        <v>14792</v>
      </c>
      <c r="B22" s="101">
        <v>0.05</v>
      </c>
      <c r="S22">
        <f t="shared" si="0"/>
        <v>1940</v>
      </c>
    </row>
    <row r="23" spans="1:19">
      <c r="A23" s="102">
        <v>15157</v>
      </c>
      <c r="B23" s="101">
        <v>0.05</v>
      </c>
      <c r="S23">
        <f t="shared" si="0"/>
        <v>1941</v>
      </c>
    </row>
    <row r="24" spans="1:19">
      <c r="A24" s="102">
        <v>15522</v>
      </c>
      <c r="B24" s="101">
        <v>0.05</v>
      </c>
      <c r="S24">
        <f t="shared" si="0"/>
        <v>1942</v>
      </c>
    </row>
    <row r="25" spans="1:19">
      <c r="A25" s="102">
        <v>15887</v>
      </c>
      <c r="B25" s="101">
        <v>0.05</v>
      </c>
      <c r="S25">
        <f t="shared" si="0"/>
        <v>1943</v>
      </c>
    </row>
    <row r="26" spans="1:19">
      <c r="A26" s="102">
        <v>16253</v>
      </c>
      <c r="B26" s="101">
        <v>0.05</v>
      </c>
      <c r="S26">
        <f t="shared" si="0"/>
        <v>1944</v>
      </c>
    </row>
    <row r="27" spans="1:19">
      <c r="A27" s="102">
        <v>16618</v>
      </c>
      <c r="B27" s="101">
        <v>0.05</v>
      </c>
      <c r="S27">
        <f t="shared" si="0"/>
        <v>1945</v>
      </c>
    </row>
    <row r="28" spans="1:19">
      <c r="A28" s="102">
        <v>16983</v>
      </c>
      <c r="B28" s="101">
        <v>0.05</v>
      </c>
      <c r="S28">
        <f t="shared" si="0"/>
        <v>1946</v>
      </c>
    </row>
    <row r="29" spans="1:19">
      <c r="A29" s="102">
        <v>17348</v>
      </c>
      <c r="B29" s="101">
        <v>0.06</v>
      </c>
      <c r="S29">
        <f t="shared" si="0"/>
        <v>1947</v>
      </c>
    </row>
    <row r="30" spans="1:19">
      <c r="A30" s="102">
        <v>17714</v>
      </c>
      <c r="B30" s="101">
        <v>7.0000000000000007E-2</v>
      </c>
      <c r="S30">
        <f t="shared" si="0"/>
        <v>1948</v>
      </c>
    </row>
    <row r="31" spans="1:19">
      <c r="A31" s="102">
        <v>18079</v>
      </c>
      <c r="B31" s="101">
        <v>0.06</v>
      </c>
      <c r="S31">
        <f t="shared" si="0"/>
        <v>1949</v>
      </c>
    </row>
    <row r="32" spans="1:19">
      <c r="A32" s="102">
        <v>18444</v>
      </c>
      <c r="B32" s="101">
        <v>7.0000000000000007E-2</v>
      </c>
      <c r="S32">
        <f t="shared" si="0"/>
        <v>1950</v>
      </c>
    </row>
    <row r="33" spans="1:19">
      <c r="A33" s="102">
        <v>18809</v>
      </c>
      <c r="B33" s="101">
        <v>7.0000000000000007E-2</v>
      </c>
      <c r="S33">
        <f t="shared" si="0"/>
        <v>1951</v>
      </c>
    </row>
    <row r="34" spans="1:19">
      <c r="A34" s="102">
        <v>19175</v>
      </c>
      <c r="B34" s="101">
        <v>0.08</v>
      </c>
      <c r="S34">
        <f t="shared" si="0"/>
        <v>1952</v>
      </c>
    </row>
    <row r="35" spans="1:19">
      <c r="A35" s="102">
        <v>19540</v>
      </c>
      <c r="B35" s="101">
        <v>0.09</v>
      </c>
      <c r="S35">
        <f t="shared" si="0"/>
        <v>1953</v>
      </c>
    </row>
    <row r="36" spans="1:19">
      <c r="A36" s="102">
        <v>19905</v>
      </c>
      <c r="B36" s="101">
        <v>0.1</v>
      </c>
      <c r="S36">
        <f t="shared" si="0"/>
        <v>1954</v>
      </c>
    </row>
    <row r="37" spans="1:19">
      <c r="A37" s="102">
        <v>20270</v>
      </c>
      <c r="B37" s="101">
        <v>0.1</v>
      </c>
      <c r="S37">
        <f t="shared" si="0"/>
        <v>1955</v>
      </c>
    </row>
    <row r="38" spans="1:19">
      <c r="A38" s="102">
        <v>20636</v>
      </c>
      <c r="B38" s="101">
        <v>0.11</v>
      </c>
      <c r="S38">
        <f t="shared" si="0"/>
        <v>1956</v>
      </c>
    </row>
    <row r="39" spans="1:19">
      <c r="A39" s="102">
        <v>21001</v>
      </c>
      <c r="B39" s="101">
        <v>0.11</v>
      </c>
      <c r="S39">
        <f t="shared" si="0"/>
        <v>1957</v>
      </c>
    </row>
    <row r="40" spans="1:19">
      <c r="A40" s="102">
        <v>21366</v>
      </c>
      <c r="B40" s="101">
        <v>0.12</v>
      </c>
      <c r="S40">
        <f t="shared" si="0"/>
        <v>1958</v>
      </c>
    </row>
    <row r="41" spans="1:19">
      <c r="A41" s="102">
        <v>21731</v>
      </c>
      <c r="B41" s="101">
        <v>0.13</v>
      </c>
      <c r="S41">
        <f t="shared" si="0"/>
        <v>1959</v>
      </c>
    </row>
    <row r="42" spans="1:19">
      <c r="A42" s="102">
        <v>22097</v>
      </c>
      <c r="B42" s="101">
        <v>0.14000000000000001</v>
      </c>
      <c r="S42">
        <f t="shared" si="0"/>
        <v>1960</v>
      </c>
    </row>
    <row r="43" spans="1:19">
      <c r="A43" s="102">
        <v>22462</v>
      </c>
      <c r="B43" s="101">
        <v>0.15</v>
      </c>
      <c r="S43">
        <f t="shared" si="0"/>
        <v>1961</v>
      </c>
    </row>
    <row r="44" spans="1:19">
      <c r="A44" s="102">
        <v>22827</v>
      </c>
      <c r="B44" s="101">
        <v>0.16</v>
      </c>
      <c r="S44">
        <f t="shared" si="0"/>
        <v>1962</v>
      </c>
    </row>
    <row r="45" spans="1:19">
      <c r="A45" s="102">
        <v>23192</v>
      </c>
      <c r="B45" s="101">
        <v>0.16</v>
      </c>
      <c r="S45">
        <f t="shared" si="0"/>
        <v>1963</v>
      </c>
    </row>
    <row r="46" spans="1:19">
      <c r="A46" s="102">
        <v>23558</v>
      </c>
      <c r="B46" s="101">
        <v>0.15</v>
      </c>
      <c r="S46">
        <f t="shared" si="0"/>
        <v>1964</v>
      </c>
    </row>
    <row r="47" spans="1:19">
      <c r="A47" s="102">
        <v>23923</v>
      </c>
      <c r="B47" s="101">
        <v>0.16</v>
      </c>
      <c r="S47">
        <f t="shared" si="0"/>
        <v>1965</v>
      </c>
    </row>
    <row r="48" spans="1:19">
      <c r="A48" s="102">
        <v>24288</v>
      </c>
      <c r="B48" s="101">
        <v>0.16</v>
      </c>
      <c r="S48">
        <f t="shared" si="0"/>
        <v>1966</v>
      </c>
    </row>
    <row r="49" spans="1:19">
      <c r="A49" s="102">
        <v>24653</v>
      </c>
      <c r="B49" s="101">
        <v>0.16</v>
      </c>
      <c r="C49" s="101"/>
      <c r="D49" s="101"/>
      <c r="E49" s="101"/>
      <c r="F49" s="101"/>
      <c r="G49" s="101"/>
      <c r="H49" s="101"/>
      <c r="I49" s="101">
        <v>0.2</v>
      </c>
      <c r="J49" s="101"/>
      <c r="K49" s="101">
        <v>1.04</v>
      </c>
      <c r="L49" s="101"/>
      <c r="M49" s="101">
        <v>0.74</v>
      </c>
      <c r="S49">
        <f t="shared" si="0"/>
        <v>1967</v>
      </c>
    </row>
    <row r="50" spans="1:19">
      <c r="A50" s="102">
        <v>25019</v>
      </c>
      <c r="B50" s="101">
        <v>0.16</v>
      </c>
      <c r="C50" s="101"/>
      <c r="D50" s="101"/>
      <c r="E50" s="101"/>
      <c r="F50" s="101"/>
      <c r="G50" s="101"/>
      <c r="H50" s="101"/>
      <c r="I50" s="101">
        <v>0.2</v>
      </c>
      <c r="J50" s="101"/>
      <c r="K50" s="101">
        <v>1.04</v>
      </c>
      <c r="L50" s="101"/>
      <c r="M50" s="101">
        <v>0.73</v>
      </c>
      <c r="S50">
        <f t="shared" si="0"/>
        <v>1968</v>
      </c>
    </row>
    <row r="51" spans="1:19">
      <c r="A51" s="102">
        <v>25384</v>
      </c>
      <c r="B51" s="101">
        <v>0.17</v>
      </c>
      <c r="C51" s="101"/>
      <c r="D51" s="101"/>
      <c r="E51" s="101"/>
      <c r="F51" s="101"/>
      <c r="G51" s="101"/>
      <c r="H51" s="101"/>
      <c r="I51" s="101">
        <v>0.21</v>
      </c>
      <c r="J51" s="101"/>
      <c r="K51" s="101">
        <v>1.05</v>
      </c>
      <c r="L51" s="101"/>
      <c r="M51" s="101">
        <v>0.74</v>
      </c>
      <c r="S51">
        <f t="shared" si="0"/>
        <v>1969</v>
      </c>
    </row>
    <row r="52" spans="1:19">
      <c r="A52" s="102">
        <v>25749</v>
      </c>
      <c r="B52" s="101">
        <v>0.17</v>
      </c>
      <c r="C52" s="101"/>
      <c r="D52" s="101"/>
      <c r="E52" s="101"/>
      <c r="F52" s="101"/>
      <c r="G52" s="101"/>
      <c r="H52" s="101"/>
      <c r="I52" s="101">
        <v>0.21</v>
      </c>
      <c r="J52" s="101"/>
      <c r="K52" s="101">
        <v>1.0900000000000001</v>
      </c>
      <c r="L52" s="101"/>
      <c r="M52" s="101">
        <v>0.77</v>
      </c>
      <c r="S52">
        <f t="shared" si="0"/>
        <v>1970</v>
      </c>
    </row>
    <row r="53" spans="1:19">
      <c r="A53" s="102">
        <v>26114</v>
      </c>
      <c r="B53" s="101">
        <v>0.18</v>
      </c>
      <c r="C53" s="101"/>
      <c r="D53" s="101"/>
      <c r="E53" s="101"/>
      <c r="F53" s="101"/>
      <c r="G53" s="101"/>
      <c r="H53" s="101"/>
      <c r="I53" s="101">
        <v>0.22</v>
      </c>
      <c r="J53" s="101"/>
      <c r="K53" s="101">
        <v>1.1499999999999999</v>
      </c>
      <c r="L53" s="101"/>
      <c r="M53" s="101">
        <v>0.82</v>
      </c>
      <c r="S53">
        <f t="shared" si="0"/>
        <v>1971</v>
      </c>
    </row>
    <row r="54" spans="1:19">
      <c r="A54" s="102">
        <v>26480</v>
      </c>
      <c r="B54" s="101">
        <v>0.19</v>
      </c>
      <c r="C54" s="101"/>
      <c r="D54" s="101"/>
      <c r="E54" s="101"/>
      <c r="F54" s="101"/>
      <c r="G54" s="101"/>
      <c r="H54" s="101"/>
      <c r="I54" s="101">
        <v>0.23</v>
      </c>
      <c r="J54" s="101"/>
      <c r="K54" s="101">
        <v>1.21</v>
      </c>
      <c r="L54" s="101"/>
      <c r="M54" s="101">
        <v>0.88</v>
      </c>
      <c r="S54">
        <f t="shared" si="0"/>
        <v>1972</v>
      </c>
    </row>
    <row r="55" spans="1:19">
      <c r="A55" s="102">
        <v>26845</v>
      </c>
      <c r="B55" s="101">
        <v>0.22</v>
      </c>
      <c r="C55" s="101"/>
      <c r="D55" s="101"/>
      <c r="E55" s="101"/>
      <c r="F55" s="101"/>
      <c r="G55" s="101"/>
      <c r="H55" s="101"/>
      <c r="I55" s="101">
        <v>0.25</v>
      </c>
      <c r="J55" s="101"/>
      <c r="K55" s="101">
        <v>1.29</v>
      </c>
      <c r="L55" s="101"/>
      <c r="M55" s="101">
        <v>0.94</v>
      </c>
      <c r="S55">
        <f t="shared" si="0"/>
        <v>1973</v>
      </c>
    </row>
    <row r="56" spans="1:19">
      <c r="A56" s="102">
        <v>27210</v>
      </c>
      <c r="B56" s="101">
        <v>0.3</v>
      </c>
      <c r="C56" s="101"/>
      <c r="D56" s="101"/>
      <c r="E56" s="101"/>
      <c r="F56" s="101"/>
      <c r="G56" s="101"/>
      <c r="H56" s="101"/>
      <c r="I56" s="101">
        <v>0.3</v>
      </c>
      <c r="J56" s="101"/>
      <c r="K56" s="101">
        <v>1.43</v>
      </c>
      <c r="L56" s="101"/>
      <c r="M56" s="101">
        <v>1.07</v>
      </c>
      <c r="S56">
        <f t="shared" si="0"/>
        <v>1974</v>
      </c>
    </row>
    <row r="57" spans="1:19">
      <c r="A57" s="102">
        <v>27575</v>
      </c>
      <c r="B57" s="101">
        <v>0.44</v>
      </c>
      <c r="C57" s="101"/>
      <c r="D57" s="101"/>
      <c r="E57" s="101"/>
      <c r="F57" s="101"/>
      <c r="G57" s="101"/>
      <c r="H57" s="101"/>
      <c r="I57" s="101">
        <v>0.4</v>
      </c>
      <c r="J57" s="101"/>
      <c r="K57" s="101">
        <v>1.71</v>
      </c>
      <c r="L57" s="101"/>
      <c r="M57" s="101">
        <v>1.35</v>
      </c>
      <c r="S57">
        <f t="shared" si="0"/>
        <v>1975</v>
      </c>
    </row>
    <row r="58" spans="1:19">
      <c r="A58" s="102">
        <v>27941</v>
      </c>
      <c r="B58" s="101">
        <v>0.57999999999999996</v>
      </c>
      <c r="C58" s="101"/>
      <c r="D58" s="101"/>
      <c r="E58" s="101"/>
      <c r="F58" s="101"/>
      <c r="G58" s="101"/>
      <c r="H58" s="101"/>
      <c r="I58" s="101">
        <v>0.51</v>
      </c>
      <c r="J58" s="101"/>
      <c r="K58" s="101">
        <v>1.98</v>
      </c>
      <c r="L58" s="101"/>
      <c r="M58" s="101">
        <v>1.64</v>
      </c>
      <c r="S58">
        <f t="shared" si="0"/>
        <v>1976</v>
      </c>
    </row>
    <row r="59" spans="1:19">
      <c r="A59" s="102">
        <v>28306</v>
      </c>
      <c r="B59" s="101">
        <v>0.79</v>
      </c>
      <c r="C59" s="101"/>
      <c r="D59" s="101"/>
      <c r="E59" s="101"/>
      <c r="F59" s="101"/>
      <c r="G59" s="101"/>
      <c r="H59" s="101"/>
      <c r="I59" s="101">
        <v>0.77</v>
      </c>
      <c r="J59" s="101"/>
      <c r="K59" s="101">
        <v>2.35</v>
      </c>
      <c r="L59" s="101"/>
      <c r="M59" s="101">
        <v>2.04</v>
      </c>
      <c r="S59">
        <f t="shared" si="0"/>
        <v>1977</v>
      </c>
    </row>
    <row r="60" spans="1:19">
      <c r="A60" s="102">
        <v>28671</v>
      </c>
      <c r="B60" s="101">
        <v>0.91</v>
      </c>
      <c r="C60" s="101"/>
      <c r="D60" s="101"/>
      <c r="E60" s="101"/>
      <c r="F60" s="101"/>
      <c r="G60" s="101"/>
      <c r="H60" s="101"/>
      <c r="I60" s="101">
        <v>0.9</v>
      </c>
      <c r="J60" s="101"/>
      <c r="K60" s="101">
        <v>2.56</v>
      </c>
      <c r="L60" s="101"/>
      <c r="M60" s="101">
        <v>2.23</v>
      </c>
      <c r="S60">
        <f t="shared" si="0"/>
        <v>1978</v>
      </c>
    </row>
    <row r="61" spans="1:19">
      <c r="A61" s="102">
        <v>29036</v>
      </c>
      <c r="B61" s="101">
        <v>1.18</v>
      </c>
      <c r="C61" s="101"/>
      <c r="D61" s="101"/>
      <c r="E61" s="101"/>
      <c r="F61" s="101"/>
      <c r="G61" s="101"/>
      <c r="H61" s="101"/>
      <c r="I61" s="101">
        <v>1.32</v>
      </c>
      <c r="J61" s="101"/>
      <c r="K61" s="101">
        <v>2.98</v>
      </c>
      <c r="L61" s="101"/>
      <c r="M61" s="101">
        <v>2.73</v>
      </c>
      <c r="S61">
        <f t="shared" si="0"/>
        <v>1979</v>
      </c>
    </row>
    <row r="62" spans="1:19">
      <c r="A62" s="102">
        <v>29402</v>
      </c>
      <c r="B62" s="101">
        <v>1.59</v>
      </c>
      <c r="C62" s="101"/>
      <c r="D62" s="101"/>
      <c r="E62" s="101"/>
      <c r="F62" s="101"/>
      <c r="G62" s="101"/>
      <c r="H62" s="101"/>
      <c r="I62" s="101">
        <v>1.85</v>
      </c>
      <c r="J62" s="101"/>
      <c r="K62" s="101">
        <v>3.68</v>
      </c>
      <c r="L62" s="101"/>
      <c r="M62" s="101">
        <v>3.39</v>
      </c>
      <c r="S62">
        <f t="shared" si="0"/>
        <v>1980</v>
      </c>
    </row>
    <row r="63" spans="1:19">
      <c r="A63" s="102">
        <v>29767</v>
      </c>
      <c r="B63" s="101">
        <v>1.98</v>
      </c>
      <c r="C63" s="101"/>
      <c r="D63" s="101"/>
      <c r="E63" s="101"/>
      <c r="F63" s="101"/>
      <c r="G63" s="101"/>
      <c r="H63" s="101"/>
      <c r="I63" s="101">
        <v>2.39</v>
      </c>
      <c r="J63" s="101"/>
      <c r="K63" s="101">
        <v>4.29</v>
      </c>
      <c r="L63" s="101"/>
      <c r="M63" s="101">
        <v>4</v>
      </c>
      <c r="S63">
        <f t="shared" si="0"/>
        <v>1981</v>
      </c>
    </row>
    <row r="64" spans="1:19">
      <c r="A64" s="102">
        <v>30132</v>
      </c>
      <c r="B64" s="101">
        <v>2.46</v>
      </c>
      <c r="C64" s="101"/>
      <c r="D64" s="101"/>
      <c r="E64" s="101"/>
      <c r="F64" s="101"/>
      <c r="G64" s="101"/>
      <c r="H64" s="101"/>
      <c r="I64" s="101">
        <v>2.97</v>
      </c>
      <c r="J64" s="101"/>
      <c r="K64" s="101">
        <v>5.17</v>
      </c>
      <c r="L64" s="101"/>
      <c r="M64" s="101">
        <v>4.82</v>
      </c>
      <c r="S64">
        <f t="shared" si="0"/>
        <v>1982</v>
      </c>
    </row>
    <row r="65" spans="1:19">
      <c r="A65" s="102">
        <v>30497</v>
      </c>
      <c r="B65" s="101">
        <v>2.59</v>
      </c>
      <c r="C65" s="101"/>
      <c r="D65" s="101"/>
      <c r="E65" s="101"/>
      <c r="F65" s="101"/>
      <c r="G65" s="101"/>
      <c r="H65" s="101"/>
      <c r="I65" s="101">
        <v>3.15</v>
      </c>
      <c r="J65" s="101"/>
      <c r="K65" s="101">
        <v>6.06</v>
      </c>
      <c r="L65" s="101"/>
      <c r="M65" s="101">
        <v>5.59</v>
      </c>
      <c r="N65" s="101"/>
      <c r="O65" s="101"/>
      <c r="P65" s="101"/>
      <c r="Q65" s="101"/>
      <c r="R65" s="101"/>
      <c r="S65">
        <f t="shared" si="0"/>
        <v>1983</v>
      </c>
    </row>
    <row r="66" spans="1:19">
      <c r="A66" s="102">
        <v>30863</v>
      </c>
      <c r="B66" s="101">
        <v>2.66</v>
      </c>
      <c r="C66" s="101"/>
      <c r="D66" s="101"/>
      <c r="E66" s="101"/>
      <c r="F66" s="101"/>
      <c r="G66" s="101"/>
      <c r="H66" s="101"/>
      <c r="I66" s="101">
        <v>3.04</v>
      </c>
      <c r="J66" s="101">
        <v>3.95</v>
      </c>
      <c r="K66" s="101">
        <v>6.12</v>
      </c>
      <c r="L66" s="101"/>
      <c r="M66" s="101">
        <v>5.55</v>
      </c>
      <c r="N66" s="101"/>
      <c r="O66" s="101"/>
      <c r="P66" s="101"/>
      <c r="Q66" s="101"/>
      <c r="R66" s="101"/>
      <c r="S66">
        <f t="shared" si="0"/>
        <v>1984</v>
      </c>
    </row>
    <row r="67" spans="1:19">
      <c r="A67" s="102">
        <v>31228</v>
      </c>
      <c r="B67" s="101">
        <v>2.5099999999999998</v>
      </c>
      <c r="C67" s="101">
        <v>3.21</v>
      </c>
      <c r="D67" s="101">
        <v>3.17</v>
      </c>
      <c r="E67" s="101">
        <v>4.5999999999999996</v>
      </c>
      <c r="F67" s="101">
        <v>4.7699999999999996</v>
      </c>
      <c r="G67" s="101">
        <v>3.92</v>
      </c>
      <c r="H67" s="101">
        <v>4.8099999999999996</v>
      </c>
      <c r="I67" s="101">
        <v>2.92</v>
      </c>
      <c r="J67" s="101">
        <v>3.75</v>
      </c>
      <c r="K67" s="101">
        <v>6.12</v>
      </c>
      <c r="L67" s="101"/>
      <c r="M67" s="101">
        <v>5.5</v>
      </c>
      <c r="N67" s="101"/>
      <c r="O67" s="101"/>
      <c r="P67" s="101"/>
      <c r="Q67" s="101"/>
      <c r="R67" s="101"/>
      <c r="S67">
        <f t="shared" si="0"/>
        <v>1985</v>
      </c>
    </row>
    <row r="68" spans="1:19">
      <c r="A68" s="102">
        <v>31593</v>
      </c>
      <c r="B68" s="101">
        <v>1.94</v>
      </c>
      <c r="C68" s="101">
        <v>2.4300000000000002</v>
      </c>
      <c r="D68" s="101">
        <v>2.42</v>
      </c>
      <c r="E68" s="101">
        <v>4.62</v>
      </c>
      <c r="F68" s="101">
        <v>2.81</v>
      </c>
      <c r="G68" s="101">
        <v>2.35</v>
      </c>
      <c r="H68" s="101">
        <v>2.91</v>
      </c>
      <c r="I68" s="101">
        <v>2.52</v>
      </c>
      <c r="J68" s="101">
        <v>3.22</v>
      </c>
      <c r="K68" s="101">
        <v>5.83</v>
      </c>
      <c r="L68" s="101"/>
      <c r="M68" s="101">
        <v>5.08</v>
      </c>
      <c r="N68" s="101"/>
      <c r="O68" s="101"/>
      <c r="P68" s="101"/>
      <c r="Q68" s="101"/>
      <c r="R68" s="101"/>
      <c r="S68">
        <f t="shared" si="0"/>
        <v>1986</v>
      </c>
    </row>
    <row r="69" spans="1:19">
      <c r="A69" s="102">
        <v>31958</v>
      </c>
      <c r="B69" s="101">
        <v>1.67</v>
      </c>
      <c r="C69" s="101">
        <v>1.95</v>
      </c>
      <c r="D69" s="101">
        <v>1.95</v>
      </c>
      <c r="E69" s="101"/>
      <c r="F69" s="101">
        <v>3.07</v>
      </c>
      <c r="G69" s="101">
        <v>2.35</v>
      </c>
      <c r="H69" s="101">
        <v>3.15</v>
      </c>
      <c r="I69" s="101">
        <v>2.17</v>
      </c>
      <c r="J69" s="101">
        <v>2.87</v>
      </c>
      <c r="K69" s="101">
        <v>5.54</v>
      </c>
      <c r="L69" s="101"/>
      <c r="M69" s="101">
        <v>4.7699999999999996</v>
      </c>
      <c r="N69" s="101">
        <v>93.1</v>
      </c>
      <c r="O69" s="101"/>
      <c r="P69" s="101"/>
      <c r="Q69" s="101"/>
      <c r="R69" s="101"/>
      <c r="S69">
        <f t="shared" ref="S69:S103" si="1">YEAR(A69)</f>
        <v>1987</v>
      </c>
    </row>
    <row r="70" spans="1:19">
      <c r="A70" s="102">
        <v>32324</v>
      </c>
      <c r="B70" s="101">
        <v>1.69</v>
      </c>
      <c r="C70" s="101">
        <v>1.84</v>
      </c>
      <c r="D70" s="101">
        <v>1.83</v>
      </c>
      <c r="E70" s="101">
        <v>2.71</v>
      </c>
      <c r="F70" s="101">
        <v>2.74</v>
      </c>
      <c r="G70" s="101">
        <v>2.14</v>
      </c>
      <c r="H70" s="101">
        <v>2.98</v>
      </c>
      <c r="I70" s="101">
        <v>2.1</v>
      </c>
      <c r="J70" s="101">
        <v>2.92</v>
      </c>
      <c r="K70" s="101">
        <v>5.47</v>
      </c>
      <c r="L70" s="101"/>
      <c r="M70" s="101">
        <v>4.63</v>
      </c>
      <c r="N70" s="101">
        <v>90.8</v>
      </c>
      <c r="O70" s="101"/>
      <c r="P70" s="101"/>
      <c r="Q70" s="101"/>
      <c r="R70" s="101"/>
      <c r="S70">
        <f t="shared" si="1"/>
        <v>1988</v>
      </c>
    </row>
    <row r="71" spans="1:19">
      <c r="A71" s="102">
        <v>32689</v>
      </c>
      <c r="B71" s="101">
        <v>1.69</v>
      </c>
      <c r="C71" s="101">
        <v>1.82</v>
      </c>
      <c r="D71" s="101">
        <v>1.81</v>
      </c>
      <c r="E71" s="101">
        <v>2.2200000000000002</v>
      </c>
      <c r="F71" s="101">
        <v>2.5099999999999998</v>
      </c>
      <c r="G71" s="101">
        <v>2.0499999999999998</v>
      </c>
      <c r="H71" s="101">
        <v>3.01</v>
      </c>
      <c r="I71" s="101">
        <v>2.0099999999999998</v>
      </c>
      <c r="J71" s="101">
        <v>3.01</v>
      </c>
      <c r="K71" s="101">
        <v>5.64</v>
      </c>
      <c r="L71" s="101">
        <v>99.9</v>
      </c>
      <c r="M71" s="101">
        <v>4.74</v>
      </c>
      <c r="N71" s="101">
        <v>89.1</v>
      </c>
      <c r="O71" s="101"/>
      <c r="P71" s="101"/>
      <c r="Q71" s="101">
        <v>4.17</v>
      </c>
      <c r="R71" s="101"/>
      <c r="S71">
        <f t="shared" si="1"/>
        <v>1989</v>
      </c>
    </row>
    <row r="72" spans="1:19">
      <c r="A72" s="102">
        <v>33054</v>
      </c>
      <c r="B72" s="101">
        <v>1.71</v>
      </c>
      <c r="C72" s="101">
        <v>1.94</v>
      </c>
      <c r="D72" s="101">
        <v>1.91</v>
      </c>
      <c r="E72" s="101">
        <v>2.4700000000000002</v>
      </c>
      <c r="F72" s="101">
        <v>3.1</v>
      </c>
      <c r="G72" s="101">
        <v>2.31</v>
      </c>
      <c r="H72" s="101">
        <v>3.59</v>
      </c>
      <c r="I72" s="101">
        <v>1.95</v>
      </c>
      <c r="J72" s="101">
        <v>3.03</v>
      </c>
      <c r="K72" s="101">
        <v>5.8</v>
      </c>
      <c r="L72" s="101">
        <v>99.2</v>
      </c>
      <c r="M72" s="101">
        <v>4.83</v>
      </c>
      <c r="N72" s="101">
        <v>86.6</v>
      </c>
      <c r="O72" s="101"/>
      <c r="P72" s="101"/>
      <c r="Q72" s="101">
        <v>3.39</v>
      </c>
      <c r="R72" s="101"/>
      <c r="S72">
        <f t="shared" si="1"/>
        <v>1990</v>
      </c>
    </row>
    <row r="73" spans="1:19">
      <c r="A73" s="102">
        <v>33419</v>
      </c>
      <c r="B73" s="101">
        <v>1.64</v>
      </c>
      <c r="C73" s="101">
        <v>1.83</v>
      </c>
      <c r="D73" s="101">
        <v>1.81</v>
      </c>
      <c r="E73" s="101">
        <v>2.36</v>
      </c>
      <c r="F73" s="101">
        <v>2.59</v>
      </c>
      <c r="G73" s="101">
        <v>1.79</v>
      </c>
      <c r="H73" s="101">
        <v>3.71</v>
      </c>
      <c r="I73" s="101">
        <v>1.87</v>
      </c>
      <c r="J73" s="101">
        <v>2.9</v>
      </c>
      <c r="K73" s="101">
        <v>5.82</v>
      </c>
      <c r="L73" s="101">
        <v>99.2</v>
      </c>
      <c r="M73" s="101">
        <v>4.8099999999999996</v>
      </c>
      <c r="N73" s="101">
        <v>85.1</v>
      </c>
      <c r="O73" s="101"/>
      <c r="P73" s="101"/>
      <c r="Q73" s="101">
        <v>3.96</v>
      </c>
      <c r="R73" s="101"/>
      <c r="S73">
        <f t="shared" si="1"/>
        <v>1991</v>
      </c>
    </row>
    <row r="74" spans="1:19">
      <c r="A74" s="102">
        <v>33785</v>
      </c>
      <c r="B74" s="101">
        <v>1.74</v>
      </c>
      <c r="C74" s="101">
        <v>1.85</v>
      </c>
      <c r="D74" s="101">
        <v>1.84</v>
      </c>
      <c r="E74" s="101">
        <v>2.54</v>
      </c>
      <c r="F74" s="101">
        <v>2.25</v>
      </c>
      <c r="G74" s="101">
        <v>1.88</v>
      </c>
      <c r="H74" s="101">
        <v>3.43</v>
      </c>
      <c r="I74" s="101">
        <v>2.0699999999999998</v>
      </c>
      <c r="J74" s="101">
        <v>3.01</v>
      </c>
      <c r="K74" s="101">
        <v>5.89</v>
      </c>
      <c r="L74" s="101">
        <v>99.1</v>
      </c>
      <c r="M74" s="101">
        <v>4.88</v>
      </c>
      <c r="N74" s="101">
        <v>83.2</v>
      </c>
      <c r="O74" s="101"/>
      <c r="P74" s="101"/>
      <c r="Q74" s="101">
        <v>4.05</v>
      </c>
      <c r="R74" s="101"/>
      <c r="S74">
        <f t="shared" si="1"/>
        <v>1992</v>
      </c>
    </row>
    <row r="75" spans="1:19">
      <c r="A75" s="102">
        <v>34150</v>
      </c>
      <c r="B75" s="101">
        <v>2.04</v>
      </c>
      <c r="C75" s="101">
        <v>2.0299999999999998</v>
      </c>
      <c r="D75" s="101">
        <v>2.02</v>
      </c>
      <c r="E75" s="101">
        <v>2.2000000000000002</v>
      </c>
      <c r="F75" s="101">
        <v>2.59</v>
      </c>
      <c r="G75" s="101">
        <v>2.08</v>
      </c>
      <c r="H75" s="101">
        <v>3.34</v>
      </c>
      <c r="I75" s="101">
        <v>1.97</v>
      </c>
      <c r="J75" s="101">
        <v>3.21</v>
      </c>
      <c r="K75" s="101">
        <v>6.16</v>
      </c>
      <c r="L75" s="101">
        <v>99.1</v>
      </c>
      <c r="M75" s="101">
        <v>5.22</v>
      </c>
      <c r="N75" s="101">
        <v>83.9</v>
      </c>
      <c r="O75" s="101"/>
      <c r="P75" s="101"/>
      <c r="Q75" s="101">
        <v>4.2699999999999996</v>
      </c>
      <c r="R75" s="101"/>
      <c r="S75">
        <f t="shared" si="1"/>
        <v>1993</v>
      </c>
    </row>
    <row r="76" spans="1:19">
      <c r="A76" s="102">
        <v>34515</v>
      </c>
      <c r="B76" s="101">
        <v>1.85</v>
      </c>
      <c r="C76" s="101">
        <v>1.87</v>
      </c>
      <c r="D76" s="101">
        <v>1.86</v>
      </c>
      <c r="E76" s="101">
        <v>2.2799999999999998</v>
      </c>
      <c r="F76" s="101">
        <v>2.5</v>
      </c>
      <c r="G76" s="101">
        <v>2.08</v>
      </c>
      <c r="H76" s="101">
        <v>3.18</v>
      </c>
      <c r="I76" s="101">
        <v>1.7</v>
      </c>
      <c r="J76" s="101">
        <v>3.07</v>
      </c>
      <c r="K76" s="101">
        <v>6.41</v>
      </c>
      <c r="L76" s="101">
        <v>99.1</v>
      </c>
      <c r="M76" s="101">
        <v>5.44</v>
      </c>
      <c r="N76" s="101">
        <v>79.3</v>
      </c>
      <c r="O76" s="101"/>
      <c r="P76" s="101"/>
      <c r="Q76" s="101">
        <v>4.1100000000000003</v>
      </c>
      <c r="R76" s="101"/>
      <c r="S76">
        <f t="shared" si="1"/>
        <v>1994</v>
      </c>
    </row>
    <row r="77" spans="1:19">
      <c r="A77" s="102">
        <v>34880</v>
      </c>
      <c r="B77" s="101">
        <v>1.55</v>
      </c>
      <c r="C77" s="101">
        <v>1.49</v>
      </c>
      <c r="D77" s="101">
        <v>1.48</v>
      </c>
      <c r="E77" s="101">
        <v>2.2999999999999998</v>
      </c>
      <c r="F77" s="101">
        <v>2.39</v>
      </c>
      <c r="G77" s="101">
        <v>1.64</v>
      </c>
      <c r="H77" s="101">
        <v>3.41</v>
      </c>
      <c r="I77" s="101">
        <v>1.49</v>
      </c>
      <c r="J77" s="101">
        <v>2.78</v>
      </c>
      <c r="K77" s="101">
        <v>6.06</v>
      </c>
      <c r="L77" s="101">
        <v>99</v>
      </c>
      <c r="M77" s="101">
        <v>5.05</v>
      </c>
      <c r="N77" s="101">
        <v>76.7</v>
      </c>
      <c r="O77" s="101"/>
      <c r="P77" s="101"/>
      <c r="Q77" s="101">
        <v>3.98</v>
      </c>
      <c r="R77" s="101"/>
      <c r="S77">
        <f t="shared" si="1"/>
        <v>1995</v>
      </c>
    </row>
    <row r="78" spans="1:19">
      <c r="A78" s="102">
        <v>35246</v>
      </c>
      <c r="B78" s="101">
        <v>2.17</v>
      </c>
      <c r="C78" s="101">
        <v>1.97</v>
      </c>
      <c r="D78" s="101">
        <v>1.96</v>
      </c>
      <c r="E78" s="101">
        <v>2.8</v>
      </c>
      <c r="F78" s="101">
        <v>2.97</v>
      </c>
      <c r="G78" s="101">
        <v>2.4500000000000002</v>
      </c>
      <c r="H78" s="101">
        <v>3.65</v>
      </c>
      <c r="I78" s="101">
        <v>2.27</v>
      </c>
      <c r="J78" s="101">
        <v>3.27</v>
      </c>
      <c r="K78" s="101">
        <v>6.34</v>
      </c>
      <c r="L78" s="101">
        <v>99</v>
      </c>
      <c r="M78" s="101">
        <v>5.4</v>
      </c>
      <c r="N78" s="101">
        <v>77.599999999999994</v>
      </c>
      <c r="O78" s="101"/>
      <c r="P78" s="101"/>
      <c r="Q78" s="101">
        <v>4.34</v>
      </c>
      <c r="R78" s="101"/>
      <c r="S78">
        <f t="shared" si="1"/>
        <v>1996</v>
      </c>
    </row>
    <row r="79" spans="1:19">
      <c r="A79" s="102">
        <v>35611</v>
      </c>
      <c r="B79" s="101">
        <v>2.3199999999999998</v>
      </c>
      <c r="C79" s="101">
        <v>2.17</v>
      </c>
      <c r="D79" s="101">
        <v>2.15</v>
      </c>
      <c r="E79" s="101">
        <v>2.74</v>
      </c>
      <c r="F79" s="101">
        <v>3.02</v>
      </c>
      <c r="G79" s="101">
        <v>2.4900000000000002</v>
      </c>
      <c r="H79" s="101">
        <v>3.83</v>
      </c>
      <c r="I79" s="101">
        <v>2.29</v>
      </c>
      <c r="J79" s="101">
        <v>3.66</v>
      </c>
      <c r="K79" s="101">
        <v>6.94</v>
      </c>
      <c r="L79" s="101">
        <v>98.8</v>
      </c>
      <c r="M79" s="101">
        <v>5.8</v>
      </c>
      <c r="N79" s="101">
        <v>70.8</v>
      </c>
      <c r="O79" s="101">
        <v>3.59</v>
      </c>
      <c r="P79" s="101">
        <v>18.100000000000001</v>
      </c>
      <c r="Q79" s="101">
        <v>4.4400000000000004</v>
      </c>
      <c r="R79" s="101">
        <v>2.78</v>
      </c>
      <c r="S79">
        <f t="shared" si="1"/>
        <v>1997</v>
      </c>
    </row>
    <row r="80" spans="1:19">
      <c r="A80" s="102">
        <v>35976</v>
      </c>
      <c r="B80" s="101">
        <v>1.96</v>
      </c>
      <c r="C80" s="101">
        <v>1.97</v>
      </c>
      <c r="D80" s="101">
        <v>1.95</v>
      </c>
      <c r="E80" s="101">
        <v>2.63</v>
      </c>
      <c r="F80" s="101">
        <v>2.4500000000000002</v>
      </c>
      <c r="G80" s="101">
        <v>2.13</v>
      </c>
      <c r="H80" s="101">
        <v>2.91</v>
      </c>
      <c r="I80" s="101">
        <v>2.0099999999999998</v>
      </c>
      <c r="J80" s="101">
        <v>3.07</v>
      </c>
      <c r="K80" s="101">
        <v>6.82</v>
      </c>
      <c r="L80" s="101">
        <v>97.7</v>
      </c>
      <c r="M80" s="101">
        <v>5.48</v>
      </c>
      <c r="N80" s="101">
        <v>67</v>
      </c>
      <c r="O80" s="101">
        <v>3.14</v>
      </c>
      <c r="P80" s="101">
        <v>16.100000000000001</v>
      </c>
      <c r="Q80" s="101">
        <v>4.59</v>
      </c>
      <c r="R80" s="101">
        <v>2.4</v>
      </c>
      <c r="S80">
        <f t="shared" si="1"/>
        <v>1998</v>
      </c>
    </row>
    <row r="81" spans="1:19">
      <c r="A81" s="102">
        <v>36341</v>
      </c>
      <c r="B81" s="101">
        <v>2.19</v>
      </c>
      <c r="C81" s="101">
        <v>2.2400000000000002</v>
      </c>
      <c r="D81" s="101">
        <v>2.23</v>
      </c>
      <c r="E81" s="101">
        <v>2.4700000000000002</v>
      </c>
      <c r="F81" s="101">
        <v>2.61</v>
      </c>
      <c r="G81" s="101">
        <v>2.2999999999999998</v>
      </c>
      <c r="H81" s="101">
        <v>3.1</v>
      </c>
      <c r="I81" s="101">
        <v>1.88</v>
      </c>
      <c r="J81" s="101">
        <v>3.1</v>
      </c>
      <c r="K81" s="101">
        <v>6.69</v>
      </c>
      <c r="L81" s="101">
        <v>95.2</v>
      </c>
      <c r="M81" s="101">
        <v>5.33</v>
      </c>
      <c r="N81" s="101">
        <v>66.099999999999994</v>
      </c>
      <c r="O81" s="101">
        <v>3.12</v>
      </c>
      <c r="P81" s="101">
        <v>18.8</v>
      </c>
      <c r="Q81" s="101">
        <v>4.34</v>
      </c>
      <c r="R81" s="101">
        <v>2.62</v>
      </c>
      <c r="S81">
        <f t="shared" si="1"/>
        <v>1999</v>
      </c>
    </row>
    <row r="82" spans="1:19">
      <c r="A82" s="102">
        <v>36707</v>
      </c>
      <c r="B82" s="101">
        <v>3.68</v>
      </c>
      <c r="C82" s="101">
        <v>3.95</v>
      </c>
      <c r="D82" s="101">
        <v>3.98</v>
      </c>
      <c r="E82" s="101">
        <v>3.5</v>
      </c>
      <c r="F82" s="101">
        <v>4.0999999999999996</v>
      </c>
      <c r="G82" s="101">
        <v>4.0199999999999996</v>
      </c>
      <c r="H82" s="101">
        <v>4.32</v>
      </c>
      <c r="I82" s="101">
        <v>2.97</v>
      </c>
      <c r="J82" s="101">
        <v>4.62</v>
      </c>
      <c r="K82" s="101">
        <v>7.76</v>
      </c>
      <c r="L82" s="101">
        <v>92.6</v>
      </c>
      <c r="M82" s="101">
        <v>6.59</v>
      </c>
      <c r="N82" s="101">
        <v>63.9</v>
      </c>
      <c r="O82" s="101">
        <v>4.45</v>
      </c>
      <c r="P82" s="101">
        <v>19.8</v>
      </c>
      <c r="Q82" s="101">
        <v>5.54</v>
      </c>
      <c r="R82" s="101">
        <v>4.38</v>
      </c>
      <c r="S82">
        <f t="shared" si="1"/>
        <v>2000</v>
      </c>
    </row>
    <row r="83" spans="1:19">
      <c r="A83" s="102">
        <v>37072</v>
      </c>
      <c r="B83" s="101">
        <v>4</v>
      </c>
      <c r="C83" s="101">
        <v>4.43</v>
      </c>
      <c r="D83" s="101">
        <v>4.4400000000000004</v>
      </c>
      <c r="E83" s="101">
        <v>4.3499999999999996</v>
      </c>
      <c r="F83" s="101">
        <v>4.1900000000000004</v>
      </c>
      <c r="G83" s="101">
        <v>4.1399999999999997</v>
      </c>
      <c r="H83" s="101">
        <v>4.4000000000000004</v>
      </c>
      <c r="I83" s="101">
        <v>3.55</v>
      </c>
      <c r="J83" s="101">
        <v>5.72</v>
      </c>
      <c r="K83" s="101">
        <v>9.6300000000000008</v>
      </c>
      <c r="L83" s="101">
        <v>92.4</v>
      </c>
      <c r="M83" s="101">
        <v>8.43</v>
      </c>
      <c r="N83" s="101">
        <v>66</v>
      </c>
      <c r="O83" s="101">
        <v>5.24</v>
      </c>
      <c r="P83" s="101">
        <v>20.8</v>
      </c>
      <c r="Q83" s="101">
        <v>6.6</v>
      </c>
      <c r="R83" s="101">
        <v>4.6100000000000003</v>
      </c>
      <c r="S83">
        <f t="shared" si="1"/>
        <v>2001</v>
      </c>
    </row>
    <row r="84" spans="1:19">
      <c r="A84" s="102">
        <v>37437</v>
      </c>
      <c r="B84" s="101">
        <v>2.95</v>
      </c>
      <c r="C84" s="101">
        <v>3.15</v>
      </c>
      <c r="D84" s="101">
        <v>3.13</v>
      </c>
      <c r="E84" s="101">
        <v>3.41</v>
      </c>
      <c r="F84" s="101">
        <v>3.41</v>
      </c>
      <c r="G84" s="101">
        <v>3.32</v>
      </c>
      <c r="H84" s="101">
        <v>4.08</v>
      </c>
      <c r="I84" s="101"/>
      <c r="J84" s="101">
        <v>4.12</v>
      </c>
      <c r="K84" s="101">
        <v>7.89</v>
      </c>
      <c r="L84" s="101">
        <v>97.9</v>
      </c>
      <c r="M84" s="101">
        <v>6.63</v>
      </c>
      <c r="N84" s="101">
        <v>77.400000000000006</v>
      </c>
      <c r="O84" s="101">
        <v>4.0199999999999996</v>
      </c>
      <c r="P84" s="101">
        <v>22.7</v>
      </c>
      <c r="Q84" s="101">
        <v>5.0999999999999996</v>
      </c>
      <c r="R84" s="101">
        <v>3.68</v>
      </c>
      <c r="S84">
        <f t="shared" si="1"/>
        <v>2002</v>
      </c>
    </row>
    <row r="85" spans="1:19">
      <c r="A85" s="102">
        <v>37802</v>
      </c>
      <c r="B85" s="101">
        <v>4.88</v>
      </c>
      <c r="C85" s="101">
        <v>5.17</v>
      </c>
      <c r="D85" s="101">
        <v>5.23</v>
      </c>
      <c r="E85" s="101">
        <v>4.79</v>
      </c>
      <c r="F85" s="101">
        <v>5.54</v>
      </c>
      <c r="G85" s="101">
        <v>5.66</v>
      </c>
      <c r="H85" s="101">
        <v>4.47</v>
      </c>
      <c r="I85" s="101"/>
      <c r="J85" s="101">
        <v>5.85</v>
      </c>
      <c r="K85" s="101">
        <v>9.6300000000000008</v>
      </c>
      <c r="L85" s="101">
        <v>97.5</v>
      </c>
      <c r="M85" s="101">
        <v>8.4</v>
      </c>
      <c r="N85" s="101">
        <v>78.2</v>
      </c>
      <c r="O85" s="101">
        <v>5.89</v>
      </c>
      <c r="P85" s="101">
        <v>22.1</v>
      </c>
      <c r="Q85" s="101">
        <v>6.19</v>
      </c>
      <c r="R85" s="101">
        <v>5.57</v>
      </c>
      <c r="S85">
        <f t="shared" si="1"/>
        <v>2003</v>
      </c>
    </row>
    <row r="86" spans="1:19">
      <c r="A86" s="102">
        <v>38168</v>
      </c>
      <c r="B86" s="101">
        <v>5.46</v>
      </c>
      <c r="C86" s="101">
        <v>5.81</v>
      </c>
      <c r="D86" s="101">
        <v>5.8</v>
      </c>
      <c r="E86" s="101">
        <v>5.82</v>
      </c>
      <c r="F86" s="101">
        <v>6.09</v>
      </c>
      <c r="G86" s="101">
        <v>6.18</v>
      </c>
      <c r="H86" s="101">
        <v>4.96</v>
      </c>
      <c r="I86" s="101"/>
      <c r="J86" s="101">
        <v>6.65</v>
      </c>
      <c r="K86" s="101">
        <v>10.75</v>
      </c>
      <c r="L86" s="101">
        <v>97.7</v>
      </c>
      <c r="M86" s="101">
        <v>9.43</v>
      </c>
      <c r="N86" s="101">
        <v>78</v>
      </c>
      <c r="O86" s="101">
        <v>6.53</v>
      </c>
      <c r="P86" s="101">
        <v>23.6</v>
      </c>
      <c r="Q86" s="101">
        <v>7.16</v>
      </c>
      <c r="R86" s="101">
        <v>6.11</v>
      </c>
      <c r="S86">
        <f t="shared" si="1"/>
        <v>2004</v>
      </c>
    </row>
    <row r="87" spans="1:19">
      <c r="A87" s="102">
        <v>38533</v>
      </c>
      <c r="B87" s="101">
        <v>7.33</v>
      </c>
      <c r="C87" s="101">
        <v>8.1199999999999992</v>
      </c>
      <c r="D87" s="101">
        <v>8.09</v>
      </c>
      <c r="E87" s="101">
        <v>8.26</v>
      </c>
      <c r="F87" s="101">
        <v>7.59</v>
      </c>
      <c r="G87" s="101">
        <v>7.77</v>
      </c>
      <c r="H87" s="101">
        <v>5.79</v>
      </c>
      <c r="I87" s="101"/>
      <c r="J87" s="101">
        <v>8.67</v>
      </c>
      <c r="K87" s="101">
        <v>12.7</v>
      </c>
      <c r="L87" s="101">
        <v>98.1</v>
      </c>
      <c r="M87" s="101">
        <v>11.34</v>
      </c>
      <c r="N87" s="101">
        <v>82.1</v>
      </c>
      <c r="O87" s="101">
        <v>8.56</v>
      </c>
      <c r="P87" s="101">
        <v>24</v>
      </c>
      <c r="Q87" s="101">
        <v>9.14</v>
      </c>
      <c r="R87" s="101">
        <v>8.4700000000000006</v>
      </c>
      <c r="S87">
        <f t="shared" si="1"/>
        <v>2005</v>
      </c>
    </row>
    <row r="88" spans="1:19">
      <c r="A88" s="102">
        <v>38898</v>
      </c>
      <c r="B88" s="101">
        <v>6.39</v>
      </c>
      <c r="C88" s="101">
        <v>6.88</v>
      </c>
      <c r="D88" s="101">
        <v>6.83</v>
      </c>
      <c r="E88" s="101">
        <v>7.19</v>
      </c>
      <c r="F88" s="101">
        <v>6.83</v>
      </c>
      <c r="G88" s="101">
        <v>6.9</v>
      </c>
      <c r="H88" s="101">
        <v>6.02</v>
      </c>
      <c r="I88" s="101"/>
      <c r="J88" s="101">
        <v>8.61</v>
      </c>
      <c r="K88" s="101">
        <v>13.73</v>
      </c>
      <c r="L88" s="101">
        <v>98.1</v>
      </c>
      <c r="M88" s="101">
        <v>12</v>
      </c>
      <c r="N88" s="101">
        <v>80.8</v>
      </c>
      <c r="O88" s="101">
        <v>7.87</v>
      </c>
      <c r="P88" s="101">
        <v>23.4</v>
      </c>
      <c r="Q88" s="101">
        <v>8.7200000000000006</v>
      </c>
      <c r="R88" s="101">
        <v>7.11</v>
      </c>
      <c r="S88">
        <f t="shared" si="1"/>
        <v>2006</v>
      </c>
    </row>
    <row r="89" spans="1:19">
      <c r="A89" s="102">
        <v>39263</v>
      </c>
      <c r="B89" s="101">
        <v>6.25</v>
      </c>
      <c r="C89" s="101">
        <v>6.87</v>
      </c>
      <c r="D89" s="101">
        <v>6.83</v>
      </c>
      <c r="E89" s="101">
        <v>7.07</v>
      </c>
      <c r="F89" s="101">
        <v>6.92</v>
      </c>
      <c r="G89" s="101">
        <v>6.96</v>
      </c>
      <c r="H89" s="101">
        <v>6.23</v>
      </c>
      <c r="I89" s="101"/>
      <c r="J89" s="101">
        <v>8.16</v>
      </c>
      <c r="K89" s="101">
        <v>13.08</v>
      </c>
      <c r="L89" s="101">
        <v>98</v>
      </c>
      <c r="M89" s="101">
        <v>11.34</v>
      </c>
      <c r="N89" s="101">
        <v>80.400000000000006</v>
      </c>
      <c r="O89" s="101">
        <v>7.68</v>
      </c>
      <c r="P89" s="101">
        <v>22.2</v>
      </c>
      <c r="Q89" s="101">
        <v>8.5</v>
      </c>
      <c r="R89" s="101">
        <v>7.31</v>
      </c>
      <c r="S89">
        <f t="shared" si="1"/>
        <v>2007</v>
      </c>
    </row>
    <row r="90" spans="1:19">
      <c r="A90" s="102">
        <v>39629</v>
      </c>
      <c r="B90" s="101">
        <v>7.97</v>
      </c>
      <c r="C90" s="101">
        <v>8.6999999999999993</v>
      </c>
      <c r="D90" s="101">
        <v>8.57</v>
      </c>
      <c r="E90" s="101">
        <v>10.029999999999999</v>
      </c>
      <c r="F90" s="101">
        <v>8.58</v>
      </c>
      <c r="G90" s="101">
        <v>8.6199999999999992</v>
      </c>
      <c r="H90" s="101">
        <v>7.69</v>
      </c>
      <c r="I90" s="101"/>
      <c r="J90" s="101">
        <v>9.18</v>
      </c>
      <c r="K90" s="101">
        <v>13.89</v>
      </c>
      <c r="L90" s="101">
        <v>97.5</v>
      </c>
      <c r="M90" s="101">
        <v>12.23</v>
      </c>
      <c r="N90" s="101">
        <v>79.7</v>
      </c>
      <c r="O90" s="101">
        <v>9.65</v>
      </c>
      <c r="P90" s="101">
        <v>20.399999999999999</v>
      </c>
      <c r="Q90" s="101">
        <v>11.75</v>
      </c>
      <c r="R90" s="101">
        <v>9.26</v>
      </c>
      <c r="S90">
        <f t="shared" si="1"/>
        <v>2008</v>
      </c>
    </row>
    <row r="91" spans="1:19">
      <c r="A91" s="102">
        <v>39994</v>
      </c>
      <c r="B91" s="101">
        <v>3.67</v>
      </c>
      <c r="C91" s="101">
        <v>4.1900000000000004</v>
      </c>
      <c r="D91" s="101">
        <v>4.13</v>
      </c>
      <c r="E91" s="101">
        <v>4.59</v>
      </c>
      <c r="F91" s="101">
        <v>4.47</v>
      </c>
      <c r="G91" s="101">
        <v>4.34</v>
      </c>
      <c r="H91" s="101">
        <v>8.4</v>
      </c>
      <c r="I91" s="101"/>
      <c r="J91" s="101">
        <v>6.48</v>
      </c>
      <c r="K91" s="101">
        <v>12.14</v>
      </c>
      <c r="L91" s="101">
        <v>97.4</v>
      </c>
      <c r="M91" s="101">
        <v>10.06</v>
      </c>
      <c r="N91" s="101">
        <v>77.8</v>
      </c>
      <c r="O91" s="101">
        <v>5.33</v>
      </c>
      <c r="P91" s="101">
        <v>18.8</v>
      </c>
      <c r="Q91" s="101">
        <v>8.1300000000000008</v>
      </c>
      <c r="R91" s="101">
        <v>4.93</v>
      </c>
      <c r="S91">
        <f t="shared" si="1"/>
        <v>2009</v>
      </c>
    </row>
    <row r="92" spans="1:19">
      <c r="A92" s="102">
        <v>40359</v>
      </c>
      <c r="B92" s="101">
        <v>4.4800000000000004</v>
      </c>
      <c r="C92" s="101">
        <v>4.5199999999999996</v>
      </c>
      <c r="D92" s="101">
        <v>4.46</v>
      </c>
      <c r="E92" s="101">
        <v>4.9400000000000004</v>
      </c>
      <c r="F92" s="101">
        <v>5.0199999999999996</v>
      </c>
      <c r="G92" s="101">
        <v>4.75</v>
      </c>
      <c r="H92" s="101">
        <v>9.5299999999999994</v>
      </c>
      <c r="I92" s="101"/>
      <c r="J92" s="101">
        <v>6.18</v>
      </c>
      <c r="K92" s="101">
        <v>11.39</v>
      </c>
      <c r="L92" s="101">
        <v>97.4</v>
      </c>
      <c r="M92" s="101">
        <v>9.4700000000000006</v>
      </c>
      <c r="N92" s="101">
        <v>77.5</v>
      </c>
      <c r="O92" s="101">
        <v>5.49</v>
      </c>
      <c r="P92" s="101">
        <v>18</v>
      </c>
      <c r="Q92" s="101">
        <v>6.25</v>
      </c>
      <c r="R92" s="101">
        <v>5.27</v>
      </c>
      <c r="S92">
        <f t="shared" si="1"/>
        <v>2010</v>
      </c>
    </row>
    <row r="93" spans="1:19">
      <c r="A93" s="102">
        <v>40724</v>
      </c>
      <c r="B93" s="101">
        <v>3.95</v>
      </c>
      <c r="C93" s="101">
        <v>4.24</v>
      </c>
      <c r="D93" s="101">
        <v>4.09</v>
      </c>
      <c r="E93" s="101">
        <v>5.63</v>
      </c>
      <c r="F93" s="101">
        <v>4.6399999999999997</v>
      </c>
      <c r="G93" s="101">
        <v>4.3499999999999996</v>
      </c>
      <c r="H93" s="101">
        <v>10.54</v>
      </c>
      <c r="I93" s="101"/>
      <c r="J93" s="101">
        <v>5.63</v>
      </c>
      <c r="K93" s="101">
        <v>11.03</v>
      </c>
      <c r="L93" s="101">
        <v>96.3</v>
      </c>
      <c r="M93" s="101">
        <v>8.91</v>
      </c>
      <c r="N93" s="101">
        <v>67.3</v>
      </c>
      <c r="O93" s="101">
        <v>5.13</v>
      </c>
      <c r="P93" s="101">
        <v>16.3</v>
      </c>
      <c r="Q93" s="101">
        <v>7.48</v>
      </c>
      <c r="R93" s="101">
        <v>4.8899999999999997</v>
      </c>
      <c r="S93">
        <f t="shared" si="1"/>
        <v>2011</v>
      </c>
    </row>
    <row r="94" spans="1:19">
      <c r="A94" s="102">
        <v>41090</v>
      </c>
      <c r="B94" s="101">
        <v>2.66</v>
      </c>
      <c r="C94" s="101">
        <v>2.88</v>
      </c>
      <c r="D94" s="101">
        <v>2.79</v>
      </c>
      <c r="E94" s="101">
        <v>4.2699999999999996</v>
      </c>
      <c r="F94" s="101">
        <v>3.25</v>
      </c>
      <c r="G94" s="101">
        <v>3.08</v>
      </c>
      <c r="H94" s="101">
        <v>12.82</v>
      </c>
      <c r="I94" s="101"/>
      <c r="J94" s="101">
        <v>4.7300000000000004</v>
      </c>
      <c r="K94" s="101">
        <v>10.65</v>
      </c>
      <c r="L94" s="101">
        <v>95.8</v>
      </c>
      <c r="M94" s="101">
        <v>8.1</v>
      </c>
      <c r="N94" s="101">
        <v>65.2</v>
      </c>
      <c r="O94" s="101">
        <v>3.88</v>
      </c>
      <c r="P94" s="101">
        <v>16.2</v>
      </c>
      <c r="Q94" s="101">
        <v>8.0399999999999991</v>
      </c>
      <c r="R94" s="101">
        <v>3.54</v>
      </c>
      <c r="S94">
        <f t="shared" si="1"/>
        <v>2012</v>
      </c>
    </row>
    <row r="95" spans="1:19">
      <c r="A95" s="102">
        <v>41455</v>
      </c>
      <c r="B95" s="101"/>
      <c r="C95" s="101">
        <v>3.83</v>
      </c>
      <c r="D95" s="101">
        <v>3.73</v>
      </c>
      <c r="E95" s="101">
        <v>6.8</v>
      </c>
      <c r="F95" s="101">
        <v>4.08</v>
      </c>
      <c r="G95" s="101">
        <v>4.0599999999999996</v>
      </c>
      <c r="H95" s="101">
        <v>13.36</v>
      </c>
      <c r="I95" s="101"/>
      <c r="J95" s="101">
        <v>4.88</v>
      </c>
      <c r="K95" s="101">
        <v>10.32</v>
      </c>
      <c r="L95" s="101">
        <v>95.7</v>
      </c>
      <c r="M95" s="101">
        <v>8.08</v>
      </c>
      <c r="N95" s="101">
        <v>65.8</v>
      </c>
      <c r="O95" s="101">
        <v>4.6399999999999997</v>
      </c>
      <c r="P95" s="101">
        <v>16.600000000000001</v>
      </c>
      <c r="Q95" s="101"/>
      <c r="R95" s="101">
        <v>4.49</v>
      </c>
      <c r="S95">
        <f t="shared" si="1"/>
        <v>2013</v>
      </c>
    </row>
    <row r="96" spans="1:19">
      <c r="A96" s="102">
        <v>41820</v>
      </c>
      <c r="B96" s="101"/>
      <c r="C96" s="101">
        <v>5.3</v>
      </c>
      <c r="D96" s="101">
        <v>5.21</v>
      </c>
      <c r="E96" s="101">
        <v>8.85</v>
      </c>
      <c r="F96" s="101">
        <v>5.51</v>
      </c>
      <c r="G96" s="101">
        <v>5.4</v>
      </c>
      <c r="H96" s="101">
        <v>15.66</v>
      </c>
      <c r="I96" s="101"/>
      <c r="J96" s="101">
        <v>5.71</v>
      </c>
      <c r="K96" s="101">
        <v>10.97</v>
      </c>
      <c r="L96" s="101">
        <v>95.5</v>
      </c>
      <c r="M96" s="101">
        <v>8.9</v>
      </c>
      <c r="N96" s="101">
        <v>65.8</v>
      </c>
      <c r="O96" s="101">
        <v>5.62</v>
      </c>
      <c r="P96" s="101">
        <v>15.9</v>
      </c>
      <c r="Q96" s="101"/>
      <c r="R96" s="101">
        <v>5.19</v>
      </c>
      <c r="S96">
        <f t="shared" si="1"/>
        <v>2014</v>
      </c>
    </row>
    <row r="97" spans="1:19">
      <c r="A97" s="102">
        <v>42185</v>
      </c>
      <c r="B97" s="101"/>
      <c r="C97" s="101">
        <v>2.99</v>
      </c>
      <c r="D97" s="101">
        <v>2.84</v>
      </c>
      <c r="E97" s="101">
        <v>7.37</v>
      </c>
      <c r="F97" s="101">
        <v>3.07</v>
      </c>
      <c r="G97" s="101">
        <v>2.95</v>
      </c>
      <c r="H97" s="101">
        <v>10.92</v>
      </c>
      <c r="I97" s="101"/>
      <c r="J97" s="101">
        <v>4.26</v>
      </c>
      <c r="K97" s="101">
        <v>10.38</v>
      </c>
      <c r="L97" s="101">
        <v>95.6</v>
      </c>
      <c r="M97" s="101">
        <v>7.91</v>
      </c>
      <c r="N97" s="101">
        <v>65.7</v>
      </c>
      <c r="O97" s="101">
        <v>3.93</v>
      </c>
      <c r="P97" s="101">
        <v>14.8</v>
      </c>
      <c r="Q97" s="101"/>
      <c r="R97" s="101">
        <v>3.38</v>
      </c>
      <c r="S97">
        <f t="shared" si="1"/>
        <v>2015</v>
      </c>
    </row>
    <row r="98" spans="1:19">
      <c r="A98" s="102">
        <v>42551</v>
      </c>
      <c r="B98" s="101"/>
      <c r="C98" s="101">
        <v>2.2400000000000002</v>
      </c>
      <c r="D98" s="101">
        <v>2.1800000000000002</v>
      </c>
      <c r="E98" s="101">
        <v>4.07</v>
      </c>
      <c r="F98" s="101">
        <v>2.79</v>
      </c>
      <c r="G98" s="101">
        <v>2.63</v>
      </c>
      <c r="H98" s="101">
        <v>4.71</v>
      </c>
      <c r="I98" s="101"/>
      <c r="J98" s="101">
        <v>3.71</v>
      </c>
      <c r="K98" s="101">
        <v>10.050000000000001</v>
      </c>
      <c r="L98" s="101">
        <v>95.8</v>
      </c>
      <c r="M98" s="101">
        <v>7.28</v>
      </c>
      <c r="N98" s="101">
        <v>64.8</v>
      </c>
      <c r="O98" s="101">
        <v>3.51</v>
      </c>
      <c r="P98" s="101">
        <v>14.9</v>
      </c>
      <c r="Q98" s="101"/>
      <c r="R98" s="101">
        <v>2.99</v>
      </c>
      <c r="S98">
        <f t="shared" si="1"/>
        <v>2016</v>
      </c>
    </row>
    <row r="99" spans="1:19">
      <c r="A99" s="102">
        <v>42916</v>
      </c>
      <c r="B99" s="101"/>
      <c r="C99" s="101">
        <v>2.6</v>
      </c>
      <c r="D99" s="101">
        <v>2.5499999999999998</v>
      </c>
      <c r="E99" s="101">
        <v>4.58</v>
      </c>
      <c r="F99" s="101">
        <v>3.54</v>
      </c>
      <c r="G99" s="101">
        <v>3.2</v>
      </c>
      <c r="H99" s="101">
        <v>4.6900000000000004</v>
      </c>
      <c r="I99" s="101"/>
      <c r="J99" s="101">
        <v>4.16</v>
      </c>
      <c r="K99" s="101">
        <v>10.91</v>
      </c>
      <c r="L99" s="101">
        <v>95.9</v>
      </c>
      <c r="M99" s="101">
        <v>7.88</v>
      </c>
      <c r="N99" s="101">
        <v>65.400000000000006</v>
      </c>
      <c r="O99" s="101">
        <v>4.08</v>
      </c>
      <c r="P99" s="101">
        <v>14.8</v>
      </c>
      <c r="Q99" s="101"/>
      <c r="R99" s="101">
        <v>3.51</v>
      </c>
      <c r="S99">
        <f t="shared" si="1"/>
        <v>2017</v>
      </c>
    </row>
    <row r="100" spans="1:19">
      <c r="A100" s="102">
        <v>43281</v>
      </c>
      <c r="B100" s="101"/>
      <c r="C100" s="101">
        <v>2.69</v>
      </c>
      <c r="D100" s="101">
        <v>2.58</v>
      </c>
      <c r="E100" s="101">
        <v>6.56</v>
      </c>
      <c r="F100" s="101">
        <v>3.89</v>
      </c>
      <c r="G100" s="101">
        <v>3.34</v>
      </c>
      <c r="H100" s="101">
        <v>5.2</v>
      </c>
      <c r="I100" s="101"/>
      <c r="J100" s="101">
        <v>4.2300000000000004</v>
      </c>
      <c r="K100" s="101">
        <v>10.5</v>
      </c>
      <c r="L100" s="101">
        <v>96</v>
      </c>
      <c r="M100" s="101">
        <v>7.79</v>
      </c>
      <c r="N100" s="101">
        <v>65.8</v>
      </c>
      <c r="O100" s="101">
        <v>4.1900000000000004</v>
      </c>
      <c r="P100" s="101">
        <v>14.5</v>
      </c>
      <c r="Q100" s="101"/>
      <c r="R100" s="101">
        <v>3.68</v>
      </c>
      <c r="S100">
        <f t="shared" si="1"/>
        <v>2018</v>
      </c>
    </row>
    <row r="101" spans="1:19">
      <c r="A101" s="102">
        <v>43646</v>
      </c>
      <c r="B101" s="101"/>
      <c r="C101" s="101">
        <v>2.5499999999999998</v>
      </c>
      <c r="D101" s="101">
        <v>2.46</v>
      </c>
      <c r="E101" s="101">
        <v>7.44</v>
      </c>
      <c r="F101" s="101">
        <v>3.64</v>
      </c>
      <c r="G101" s="101">
        <v>2.64</v>
      </c>
      <c r="H101" s="101">
        <v>5.21</v>
      </c>
      <c r="I101" s="101"/>
      <c r="J101" s="101">
        <v>3.81</v>
      </c>
      <c r="K101" s="101">
        <v>10.51</v>
      </c>
      <c r="L101" s="101">
        <v>96.2</v>
      </c>
      <c r="M101" s="101">
        <v>7.61</v>
      </c>
      <c r="N101" s="101">
        <v>65.5</v>
      </c>
      <c r="O101" s="101">
        <v>3.9</v>
      </c>
      <c r="P101" s="101">
        <v>13</v>
      </c>
      <c r="Q101" s="101"/>
      <c r="R101" s="101">
        <v>2.99</v>
      </c>
      <c r="S101">
        <f t="shared" si="1"/>
        <v>2019</v>
      </c>
    </row>
    <row r="102" spans="1:19">
      <c r="A102" s="102">
        <v>44012</v>
      </c>
      <c r="B102" s="101"/>
      <c r="C102" s="101">
        <v>2.0699999999999998</v>
      </c>
      <c r="D102" s="101">
        <v>2.02</v>
      </c>
      <c r="E102" s="101">
        <v>4.5999999999999996</v>
      </c>
      <c r="F102" s="101">
        <v>3.7</v>
      </c>
      <c r="G102" s="101">
        <v>2.1</v>
      </c>
      <c r="H102" s="101">
        <v>5.64</v>
      </c>
      <c r="I102" s="101"/>
      <c r="J102" s="101">
        <v>3.43</v>
      </c>
      <c r="K102" s="101">
        <v>10.78</v>
      </c>
      <c r="L102" s="101">
        <v>96.3</v>
      </c>
      <c r="M102" s="101">
        <v>7.49</v>
      </c>
      <c r="N102" s="101">
        <v>64.599999999999994</v>
      </c>
      <c r="O102" s="101">
        <v>3.32</v>
      </c>
      <c r="P102" s="101">
        <v>13.2</v>
      </c>
      <c r="Q102" s="101"/>
      <c r="R102" s="101">
        <v>2.48</v>
      </c>
      <c r="S102">
        <f t="shared" si="1"/>
        <v>2020</v>
      </c>
    </row>
    <row r="103" spans="1:19">
      <c r="A103" s="102">
        <v>44377</v>
      </c>
      <c r="B103" s="101"/>
      <c r="C103" s="101">
        <v>3.78</v>
      </c>
      <c r="D103" s="101">
        <v>3.72</v>
      </c>
      <c r="E103" s="101">
        <v>12.21</v>
      </c>
      <c r="F103" s="101">
        <v>6.38</v>
      </c>
      <c r="G103" s="101">
        <v>4.9400000000000004</v>
      </c>
      <c r="H103" s="101">
        <v>7.62</v>
      </c>
      <c r="I103" s="101"/>
      <c r="J103" s="101">
        <v>6.11</v>
      </c>
      <c r="K103" s="101">
        <v>12.24</v>
      </c>
      <c r="L103" s="101">
        <v>96.6</v>
      </c>
      <c r="M103" s="101">
        <v>8.7799999999999994</v>
      </c>
      <c r="N103" s="101">
        <v>65.099999999999994</v>
      </c>
      <c r="O103" s="101">
        <v>5.5</v>
      </c>
      <c r="P103" s="101">
        <v>13.4</v>
      </c>
      <c r="Q103" s="101"/>
      <c r="R103" s="101">
        <v>5.16</v>
      </c>
      <c r="S103">
        <f t="shared" si="1"/>
        <v>2021</v>
      </c>
    </row>
  </sheetData>
  <hyperlinks>
    <hyperlink ref="A1" location="Contents!A1" display="Back to Contents" xr:uid="{00000000-0004-0000-05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6451-94DA-40C6-B08D-281DC787EAD6}">
  <dimension ref="A1:D257"/>
  <sheetViews>
    <sheetView topLeftCell="A231" workbookViewId="0">
      <selection activeCell="H258" sqref="H258"/>
    </sheetView>
  </sheetViews>
  <sheetFormatPr defaultRowHeight="14.5"/>
  <sheetData>
    <row r="1" spans="1:4" ht="15.5">
      <c r="A1" s="54" t="s">
        <v>717</v>
      </c>
      <c r="B1" s="55" t="s">
        <v>722</v>
      </c>
    </row>
    <row r="2" spans="1:4" ht="24">
      <c r="A2" s="56" t="s">
        <v>718</v>
      </c>
      <c r="B2" s="56" t="s">
        <v>723</v>
      </c>
    </row>
    <row r="3" spans="1:4" ht="104.5">
      <c r="A3" s="57" t="s">
        <v>720</v>
      </c>
      <c r="B3" s="57" t="s">
        <v>724</v>
      </c>
    </row>
    <row r="4" spans="1:4">
      <c r="A4" s="103">
        <v>36906</v>
      </c>
      <c r="B4" s="101">
        <v>2505011</v>
      </c>
      <c r="C4">
        <f>MONTH(A4)</f>
        <v>1</v>
      </c>
      <c r="D4">
        <f>YEAR(A4)</f>
        <v>2001</v>
      </c>
    </row>
    <row r="5" spans="1:4">
      <c r="A5" s="103">
        <v>36937</v>
      </c>
      <c r="B5" s="101">
        <v>2156873</v>
      </c>
      <c r="C5">
        <f t="shared" ref="C5:C68" si="0">MONTH(A5)</f>
        <v>2</v>
      </c>
      <c r="D5">
        <f t="shared" ref="D5:D68" si="1">YEAR(A5)</f>
        <v>2001</v>
      </c>
    </row>
    <row r="6" spans="1:4">
      <c r="A6" s="103">
        <v>36965</v>
      </c>
      <c r="B6" s="101">
        <v>2086568</v>
      </c>
      <c r="C6">
        <f t="shared" si="0"/>
        <v>3</v>
      </c>
      <c r="D6">
        <f t="shared" si="1"/>
        <v>2001</v>
      </c>
    </row>
    <row r="7" spans="1:4">
      <c r="A7" s="103">
        <v>36996</v>
      </c>
      <c r="B7" s="101">
        <v>1663832</v>
      </c>
      <c r="C7">
        <f t="shared" si="0"/>
        <v>4</v>
      </c>
      <c r="D7">
        <f t="shared" si="1"/>
        <v>2001</v>
      </c>
    </row>
    <row r="8" spans="1:4">
      <c r="A8" s="103">
        <v>37026</v>
      </c>
      <c r="B8" s="101">
        <v>1385163</v>
      </c>
      <c r="C8">
        <f t="shared" si="0"/>
        <v>5</v>
      </c>
      <c r="D8">
        <f t="shared" si="1"/>
        <v>2001</v>
      </c>
    </row>
    <row r="9" spans="1:4">
      <c r="A9" s="103">
        <v>37057</v>
      </c>
      <c r="B9" s="101">
        <v>1313119</v>
      </c>
      <c r="C9">
        <f t="shared" si="0"/>
        <v>6</v>
      </c>
      <c r="D9">
        <f t="shared" si="1"/>
        <v>2001</v>
      </c>
    </row>
    <row r="10" spans="1:4">
      <c r="A10" s="103">
        <v>37087</v>
      </c>
      <c r="B10" s="101">
        <v>1459919</v>
      </c>
      <c r="C10">
        <f t="shared" si="0"/>
        <v>7</v>
      </c>
      <c r="D10">
        <f t="shared" si="1"/>
        <v>2001</v>
      </c>
    </row>
    <row r="11" spans="1:4">
      <c r="A11" s="103">
        <v>37118</v>
      </c>
      <c r="B11" s="101">
        <v>1528483</v>
      </c>
      <c r="C11">
        <f t="shared" si="0"/>
        <v>8</v>
      </c>
      <c r="D11">
        <f t="shared" si="1"/>
        <v>2001</v>
      </c>
    </row>
    <row r="12" spans="1:4">
      <c r="A12" s="103">
        <v>37149</v>
      </c>
      <c r="B12" s="101">
        <v>1360871</v>
      </c>
      <c r="C12">
        <f t="shared" si="0"/>
        <v>9</v>
      </c>
      <c r="D12">
        <f t="shared" si="1"/>
        <v>2001</v>
      </c>
    </row>
    <row r="13" spans="1:4">
      <c r="A13" s="103">
        <v>37179</v>
      </c>
      <c r="B13" s="101">
        <v>1507428</v>
      </c>
      <c r="C13">
        <f t="shared" si="0"/>
        <v>10</v>
      </c>
      <c r="D13">
        <f t="shared" si="1"/>
        <v>2001</v>
      </c>
    </row>
    <row r="14" spans="1:4">
      <c r="A14" s="103">
        <v>37210</v>
      </c>
      <c r="B14" s="101">
        <v>1561970</v>
      </c>
      <c r="C14">
        <f t="shared" si="0"/>
        <v>11</v>
      </c>
      <c r="D14">
        <f t="shared" si="1"/>
        <v>2001</v>
      </c>
    </row>
    <row r="15" spans="1:4">
      <c r="A15" s="103">
        <v>37240</v>
      </c>
      <c r="B15" s="101">
        <v>1965873</v>
      </c>
      <c r="C15">
        <f t="shared" si="0"/>
        <v>12</v>
      </c>
      <c r="D15">
        <f t="shared" si="1"/>
        <v>2001</v>
      </c>
    </row>
    <row r="16" spans="1:4">
      <c r="A16" s="103">
        <v>37271</v>
      </c>
      <c r="B16" s="101">
        <v>2319273</v>
      </c>
      <c r="C16">
        <f t="shared" si="0"/>
        <v>1</v>
      </c>
      <c r="D16">
        <f t="shared" si="1"/>
        <v>2002</v>
      </c>
    </row>
    <row r="17" spans="1:4">
      <c r="A17" s="103">
        <v>37302</v>
      </c>
      <c r="B17" s="101">
        <v>2090786</v>
      </c>
      <c r="C17">
        <f t="shared" si="0"/>
        <v>2</v>
      </c>
      <c r="D17">
        <f t="shared" si="1"/>
        <v>2002</v>
      </c>
    </row>
    <row r="18" spans="1:4">
      <c r="A18" s="103">
        <v>37330</v>
      </c>
      <c r="B18" s="101">
        <v>2096915</v>
      </c>
      <c r="C18">
        <f t="shared" si="0"/>
        <v>3</v>
      </c>
      <c r="D18">
        <f t="shared" si="1"/>
        <v>2002</v>
      </c>
    </row>
    <row r="19" spans="1:4">
      <c r="A19" s="103">
        <v>37361</v>
      </c>
      <c r="B19" s="101">
        <v>1734549</v>
      </c>
      <c r="C19">
        <f t="shared" si="0"/>
        <v>4</v>
      </c>
      <c r="D19">
        <f t="shared" si="1"/>
        <v>2002</v>
      </c>
    </row>
    <row r="20" spans="1:4">
      <c r="A20" s="103">
        <v>37391</v>
      </c>
      <c r="B20" s="101">
        <v>1470504</v>
      </c>
      <c r="C20">
        <f t="shared" si="0"/>
        <v>5</v>
      </c>
      <c r="D20">
        <f t="shared" si="1"/>
        <v>2002</v>
      </c>
    </row>
    <row r="21" spans="1:4">
      <c r="A21" s="103">
        <v>37422</v>
      </c>
      <c r="B21" s="101">
        <v>1453967</v>
      </c>
      <c r="C21">
        <f t="shared" si="0"/>
        <v>6</v>
      </c>
      <c r="D21">
        <f t="shared" si="1"/>
        <v>2002</v>
      </c>
    </row>
    <row r="22" spans="1:4">
      <c r="A22" s="103">
        <v>37452</v>
      </c>
      <c r="B22" s="101">
        <v>1602849</v>
      </c>
      <c r="C22">
        <f t="shared" si="0"/>
        <v>7</v>
      </c>
      <c r="D22">
        <f t="shared" si="1"/>
        <v>2002</v>
      </c>
    </row>
    <row r="23" spans="1:4">
      <c r="A23" s="103">
        <v>37483</v>
      </c>
      <c r="B23" s="101">
        <v>1582079</v>
      </c>
      <c r="C23">
        <f t="shared" si="0"/>
        <v>8</v>
      </c>
      <c r="D23">
        <f t="shared" si="1"/>
        <v>2002</v>
      </c>
    </row>
    <row r="24" spans="1:4">
      <c r="A24" s="103">
        <v>37514</v>
      </c>
      <c r="B24" s="101">
        <v>1408599</v>
      </c>
      <c r="C24">
        <f t="shared" si="0"/>
        <v>9</v>
      </c>
      <c r="D24">
        <f t="shared" si="1"/>
        <v>2002</v>
      </c>
    </row>
    <row r="25" spans="1:4">
      <c r="A25" s="103">
        <v>37544</v>
      </c>
      <c r="B25" s="101">
        <v>1506936</v>
      </c>
      <c r="C25">
        <f t="shared" si="0"/>
        <v>10</v>
      </c>
      <c r="D25">
        <f t="shared" si="1"/>
        <v>2002</v>
      </c>
    </row>
    <row r="26" spans="1:4">
      <c r="A26" s="103">
        <v>37575</v>
      </c>
      <c r="B26" s="101">
        <v>1766395</v>
      </c>
      <c r="C26">
        <f t="shared" si="0"/>
        <v>11</v>
      </c>
      <c r="D26">
        <f t="shared" si="1"/>
        <v>2002</v>
      </c>
    </row>
    <row r="27" spans="1:4">
      <c r="A27" s="103">
        <v>37605</v>
      </c>
      <c r="B27" s="101">
        <v>2214167</v>
      </c>
      <c r="C27">
        <f t="shared" si="0"/>
        <v>12</v>
      </c>
      <c r="D27">
        <f t="shared" si="1"/>
        <v>2002</v>
      </c>
    </row>
    <row r="28" spans="1:4">
      <c r="A28" s="103">
        <v>37636</v>
      </c>
      <c r="B28" s="101">
        <v>2532736</v>
      </c>
      <c r="C28">
        <f t="shared" si="0"/>
        <v>1</v>
      </c>
      <c r="D28">
        <f t="shared" si="1"/>
        <v>2003</v>
      </c>
    </row>
    <row r="29" spans="1:4">
      <c r="A29" s="103">
        <v>37667</v>
      </c>
      <c r="B29" s="101">
        <v>2346489</v>
      </c>
      <c r="C29">
        <f t="shared" si="0"/>
        <v>2</v>
      </c>
      <c r="D29">
        <f t="shared" si="1"/>
        <v>2003</v>
      </c>
    </row>
    <row r="30" spans="1:4">
      <c r="A30" s="103">
        <v>37695</v>
      </c>
      <c r="B30" s="101">
        <v>2041522</v>
      </c>
      <c r="C30">
        <f t="shared" si="0"/>
        <v>3</v>
      </c>
      <c r="D30">
        <f t="shared" si="1"/>
        <v>2003</v>
      </c>
    </row>
    <row r="31" spans="1:4">
      <c r="A31" s="103">
        <v>37726</v>
      </c>
      <c r="B31" s="101">
        <v>1603853</v>
      </c>
      <c r="C31">
        <f t="shared" si="0"/>
        <v>4</v>
      </c>
      <c r="D31">
        <f t="shared" si="1"/>
        <v>2003</v>
      </c>
    </row>
    <row r="32" spans="1:4">
      <c r="A32" s="103">
        <v>37756</v>
      </c>
      <c r="B32" s="101">
        <v>1379497</v>
      </c>
      <c r="C32">
        <f t="shared" si="0"/>
        <v>5</v>
      </c>
      <c r="D32">
        <f t="shared" si="1"/>
        <v>2003</v>
      </c>
    </row>
    <row r="33" spans="1:4">
      <c r="A33" s="103">
        <v>37787</v>
      </c>
      <c r="B33" s="101">
        <v>1240196</v>
      </c>
      <c r="C33">
        <f t="shared" si="0"/>
        <v>6</v>
      </c>
      <c r="D33">
        <f t="shared" si="1"/>
        <v>2003</v>
      </c>
    </row>
    <row r="34" spans="1:4">
      <c r="A34" s="103">
        <v>37817</v>
      </c>
      <c r="B34" s="101">
        <v>1464704</v>
      </c>
      <c r="C34">
        <f t="shared" si="0"/>
        <v>7</v>
      </c>
      <c r="D34">
        <f t="shared" si="1"/>
        <v>2003</v>
      </c>
    </row>
    <row r="35" spans="1:4">
      <c r="A35" s="103">
        <v>37848</v>
      </c>
      <c r="B35" s="101">
        <v>1512522</v>
      </c>
      <c r="C35">
        <f t="shared" si="0"/>
        <v>8</v>
      </c>
      <c r="D35">
        <f t="shared" si="1"/>
        <v>2003</v>
      </c>
    </row>
    <row r="36" spans="1:4">
      <c r="A36" s="103">
        <v>37879</v>
      </c>
      <c r="B36" s="101">
        <v>1299128</v>
      </c>
      <c r="C36">
        <f t="shared" si="0"/>
        <v>9</v>
      </c>
      <c r="D36">
        <f t="shared" si="1"/>
        <v>2003</v>
      </c>
    </row>
    <row r="37" spans="1:4">
      <c r="A37" s="103">
        <v>37909</v>
      </c>
      <c r="B37" s="101">
        <v>1417234</v>
      </c>
      <c r="C37">
        <f t="shared" si="0"/>
        <v>10</v>
      </c>
      <c r="D37">
        <f t="shared" si="1"/>
        <v>2003</v>
      </c>
    </row>
    <row r="38" spans="1:4">
      <c r="A38" s="103">
        <v>37940</v>
      </c>
      <c r="B38" s="101">
        <v>1616154</v>
      </c>
      <c r="C38">
        <f t="shared" si="0"/>
        <v>11</v>
      </c>
      <c r="D38">
        <f t="shared" si="1"/>
        <v>2003</v>
      </c>
    </row>
    <row r="39" spans="1:4">
      <c r="A39" s="103">
        <v>37970</v>
      </c>
      <c r="B39" s="101">
        <v>2108690</v>
      </c>
      <c r="C39">
        <f t="shared" si="0"/>
        <v>12</v>
      </c>
      <c r="D39">
        <f t="shared" si="1"/>
        <v>2003</v>
      </c>
    </row>
    <row r="40" spans="1:4">
      <c r="A40" s="103">
        <v>38001</v>
      </c>
      <c r="B40" s="101">
        <v>2512844</v>
      </c>
      <c r="C40">
        <f t="shared" si="0"/>
        <v>1</v>
      </c>
      <c r="D40">
        <f t="shared" si="1"/>
        <v>2004</v>
      </c>
    </row>
    <row r="41" spans="1:4">
      <c r="A41" s="103">
        <v>38032</v>
      </c>
      <c r="B41" s="101">
        <v>2358946</v>
      </c>
      <c r="C41">
        <f t="shared" si="0"/>
        <v>2</v>
      </c>
      <c r="D41">
        <f t="shared" si="1"/>
        <v>2004</v>
      </c>
    </row>
    <row r="42" spans="1:4">
      <c r="A42" s="103">
        <v>38061</v>
      </c>
      <c r="B42" s="101">
        <v>1952607</v>
      </c>
      <c r="C42">
        <f t="shared" si="0"/>
        <v>3</v>
      </c>
      <c r="D42">
        <f t="shared" si="1"/>
        <v>2004</v>
      </c>
    </row>
    <row r="43" spans="1:4">
      <c r="A43" s="103">
        <v>38092</v>
      </c>
      <c r="B43" s="101">
        <v>1609746</v>
      </c>
      <c r="C43">
        <f t="shared" si="0"/>
        <v>4</v>
      </c>
      <c r="D43">
        <f t="shared" si="1"/>
        <v>2004</v>
      </c>
    </row>
    <row r="44" spans="1:4">
      <c r="A44" s="103">
        <v>38122</v>
      </c>
      <c r="B44" s="101">
        <v>1441557</v>
      </c>
      <c r="C44">
        <f t="shared" si="0"/>
        <v>5</v>
      </c>
      <c r="D44">
        <f t="shared" si="1"/>
        <v>2004</v>
      </c>
    </row>
    <row r="45" spans="1:4">
      <c r="A45" s="103">
        <v>38153</v>
      </c>
      <c r="B45" s="101">
        <v>1356266</v>
      </c>
      <c r="C45">
        <f t="shared" si="0"/>
        <v>6</v>
      </c>
      <c r="D45">
        <f t="shared" si="1"/>
        <v>2004</v>
      </c>
    </row>
    <row r="46" spans="1:4">
      <c r="A46" s="103">
        <v>38183</v>
      </c>
      <c r="B46" s="101">
        <v>1452339</v>
      </c>
      <c r="C46">
        <f t="shared" si="0"/>
        <v>7</v>
      </c>
      <c r="D46">
        <f t="shared" si="1"/>
        <v>2004</v>
      </c>
    </row>
    <row r="47" spans="1:4">
      <c r="A47" s="103">
        <v>38214</v>
      </c>
      <c r="B47" s="101">
        <v>1445892</v>
      </c>
      <c r="C47">
        <f t="shared" si="0"/>
        <v>8</v>
      </c>
      <c r="D47">
        <f t="shared" si="1"/>
        <v>2004</v>
      </c>
    </row>
    <row r="48" spans="1:4">
      <c r="A48" s="103">
        <v>38245</v>
      </c>
      <c r="B48" s="101">
        <v>1357712</v>
      </c>
      <c r="C48">
        <f t="shared" si="0"/>
        <v>9</v>
      </c>
      <c r="D48">
        <f t="shared" si="1"/>
        <v>2004</v>
      </c>
    </row>
    <row r="49" spans="1:4">
      <c r="A49" s="103">
        <v>38275</v>
      </c>
      <c r="B49" s="101">
        <v>1426546</v>
      </c>
      <c r="C49">
        <f t="shared" si="0"/>
        <v>10</v>
      </c>
      <c r="D49">
        <f t="shared" si="1"/>
        <v>2004</v>
      </c>
    </row>
    <row r="50" spans="1:4">
      <c r="A50" s="103">
        <v>38306</v>
      </c>
      <c r="B50" s="101">
        <v>1647979</v>
      </c>
      <c r="C50">
        <f t="shared" si="0"/>
        <v>11</v>
      </c>
      <c r="D50">
        <f t="shared" si="1"/>
        <v>2004</v>
      </c>
    </row>
    <row r="51" spans="1:4">
      <c r="A51" s="103">
        <v>38336</v>
      </c>
      <c r="B51" s="101">
        <v>2176020</v>
      </c>
      <c r="C51">
        <f t="shared" si="0"/>
        <v>12</v>
      </c>
      <c r="D51">
        <f t="shared" si="1"/>
        <v>2004</v>
      </c>
    </row>
    <row r="52" spans="1:4">
      <c r="A52" s="103">
        <v>38367</v>
      </c>
      <c r="B52" s="101">
        <v>2396713</v>
      </c>
      <c r="C52">
        <f t="shared" si="0"/>
        <v>1</v>
      </c>
      <c r="D52">
        <f t="shared" si="1"/>
        <v>2005</v>
      </c>
    </row>
    <row r="53" spans="1:4">
      <c r="A53" s="103">
        <v>38398</v>
      </c>
      <c r="B53" s="101">
        <v>2094357</v>
      </c>
      <c r="C53">
        <f t="shared" si="0"/>
        <v>2</v>
      </c>
      <c r="D53">
        <f t="shared" si="1"/>
        <v>2005</v>
      </c>
    </row>
    <row r="54" spans="1:4">
      <c r="A54" s="103">
        <v>38426</v>
      </c>
      <c r="B54" s="101">
        <v>2048169</v>
      </c>
      <c r="C54">
        <f t="shared" si="0"/>
        <v>3</v>
      </c>
      <c r="D54">
        <f t="shared" si="1"/>
        <v>2005</v>
      </c>
    </row>
    <row r="55" spans="1:4">
      <c r="A55" s="103">
        <v>38457</v>
      </c>
      <c r="B55" s="101">
        <v>1585188</v>
      </c>
      <c r="C55">
        <f t="shared" si="0"/>
        <v>4</v>
      </c>
      <c r="D55">
        <f t="shared" si="1"/>
        <v>2005</v>
      </c>
    </row>
    <row r="56" spans="1:4">
      <c r="A56" s="103">
        <v>38487</v>
      </c>
      <c r="B56" s="101">
        <v>1386917</v>
      </c>
      <c r="C56">
        <f t="shared" si="0"/>
        <v>5</v>
      </c>
      <c r="D56">
        <f t="shared" si="1"/>
        <v>2005</v>
      </c>
    </row>
    <row r="57" spans="1:4">
      <c r="A57" s="103">
        <v>38518</v>
      </c>
      <c r="B57" s="101">
        <v>1400018</v>
      </c>
      <c r="C57">
        <f t="shared" si="0"/>
        <v>6</v>
      </c>
      <c r="D57">
        <f t="shared" si="1"/>
        <v>2005</v>
      </c>
    </row>
    <row r="58" spans="1:4">
      <c r="A58" s="103">
        <v>38548</v>
      </c>
      <c r="B58" s="101">
        <v>1547608</v>
      </c>
      <c r="C58">
        <f t="shared" si="0"/>
        <v>7</v>
      </c>
      <c r="D58">
        <f t="shared" si="1"/>
        <v>2005</v>
      </c>
    </row>
    <row r="59" spans="1:4">
      <c r="A59" s="103">
        <v>38579</v>
      </c>
      <c r="B59" s="101">
        <v>1555887</v>
      </c>
      <c r="C59">
        <f t="shared" si="0"/>
        <v>8</v>
      </c>
      <c r="D59">
        <f t="shared" si="1"/>
        <v>2005</v>
      </c>
    </row>
    <row r="60" spans="1:4">
      <c r="A60" s="103">
        <v>38610</v>
      </c>
      <c r="B60" s="101">
        <v>1301829</v>
      </c>
      <c r="C60">
        <f t="shared" si="0"/>
        <v>9</v>
      </c>
      <c r="D60">
        <f t="shared" si="1"/>
        <v>2005</v>
      </c>
    </row>
    <row r="61" spans="1:4">
      <c r="A61" s="103">
        <v>38640</v>
      </c>
      <c r="B61" s="101">
        <v>1302758</v>
      </c>
      <c r="C61">
        <f t="shared" si="0"/>
        <v>10</v>
      </c>
      <c r="D61">
        <f t="shared" si="1"/>
        <v>2005</v>
      </c>
    </row>
    <row r="62" spans="1:4">
      <c r="A62" s="103">
        <v>38671</v>
      </c>
      <c r="B62" s="101">
        <v>1529693</v>
      </c>
      <c r="C62">
        <f t="shared" si="0"/>
        <v>11</v>
      </c>
      <c r="D62">
        <f t="shared" si="1"/>
        <v>2005</v>
      </c>
    </row>
    <row r="63" spans="1:4">
      <c r="A63" s="103">
        <v>38701</v>
      </c>
      <c r="B63" s="101">
        <v>2169754</v>
      </c>
      <c r="C63">
        <f t="shared" si="0"/>
        <v>12</v>
      </c>
      <c r="D63">
        <f t="shared" si="1"/>
        <v>2005</v>
      </c>
    </row>
    <row r="64" spans="1:4">
      <c r="A64" s="103">
        <v>38732</v>
      </c>
      <c r="B64" s="101">
        <v>2010926</v>
      </c>
      <c r="C64">
        <f t="shared" si="0"/>
        <v>1</v>
      </c>
      <c r="D64">
        <f t="shared" si="1"/>
        <v>2006</v>
      </c>
    </row>
    <row r="65" spans="1:4">
      <c r="A65" s="103">
        <v>38763</v>
      </c>
      <c r="B65" s="101">
        <v>1999359</v>
      </c>
      <c r="C65">
        <f t="shared" si="0"/>
        <v>2</v>
      </c>
      <c r="D65">
        <f t="shared" si="1"/>
        <v>2006</v>
      </c>
    </row>
    <row r="66" spans="1:4">
      <c r="A66" s="103">
        <v>38791</v>
      </c>
      <c r="B66" s="101">
        <v>1972165</v>
      </c>
      <c r="C66">
        <f t="shared" si="0"/>
        <v>3</v>
      </c>
      <c r="D66">
        <f t="shared" si="1"/>
        <v>2006</v>
      </c>
    </row>
    <row r="67" spans="1:4">
      <c r="A67" s="103">
        <v>38822</v>
      </c>
      <c r="B67" s="101">
        <v>1543302</v>
      </c>
      <c r="C67">
        <f t="shared" si="0"/>
        <v>4</v>
      </c>
      <c r="D67">
        <f t="shared" si="1"/>
        <v>2006</v>
      </c>
    </row>
    <row r="68" spans="1:4">
      <c r="A68" s="103">
        <v>38852</v>
      </c>
      <c r="B68" s="101">
        <v>1390353</v>
      </c>
      <c r="C68">
        <f t="shared" si="0"/>
        <v>5</v>
      </c>
      <c r="D68">
        <f t="shared" si="1"/>
        <v>2006</v>
      </c>
    </row>
    <row r="69" spans="1:4">
      <c r="A69" s="103">
        <v>38883</v>
      </c>
      <c r="B69" s="101">
        <v>1415134</v>
      </c>
      <c r="C69">
        <f t="shared" ref="C69:C132" si="2">MONTH(A69)</f>
        <v>6</v>
      </c>
      <c r="D69">
        <f t="shared" ref="D69:D132" si="3">YEAR(A69)</f>
        <v>2006</v>
      </c>
    </row>
    <row r="70" spans="1:4">
      <c r="A70" s="103">
        <v>38913</v>
      </c>
      <c r="B70" s="101">
        <v>1615241</v>
      </c>
      <c r="C70">
        <f t="shared" si="2"/>
        <v>7</v>
      </c>
      <c r="D70">
        <f t="shared" si="3"/>
        <v>2006</v>
      </c>
    </row>
    <row r="71" spans="1:4">
      <c r="A71" s="103">
        <v>38944</v>
      </c>
      <c r="B71" s="101">
        <v>1607830</v>
      </c>
      <c r="C71">
        <f t="shared" si="2"/>
        <v>8</v>
      </c>
      <c r="D71">
        <f t="shared" si="3"/>
        <v>2006</v>
      </c>
    </row>
    <row r="72" spans="1:4">
      <c r="A72" s="103">
        <v>38975</v>
      </c>
      <c r="B72" s="101">
        <v>1328565</v>
      </c>
      <c r="C72">
        <f t="shared" si="2"/>
        <v>9</v>
      </c>
      <c r="D72">
        <f t="shared" si="3"/>
        <v>2006</v>
      </c>
    </row>
    <row r="73" spans="1:4">
      <c r="A73" s="103">
        <v>39005</v>
      </c>
      <c r="B73" s="101">
        <v>1501925</v>
      </c>
      <c r="C73">
        <f t="shared" si="2"/>
        <v>10</v>
      </c>
      <c r="D73">
        <f t="shared" si="3"/>
        <v>2006</v>
      </c>
    </row>
    <row r="74" spans="1:4">
      <c r="A74" s="103">
        <v>39036</v>
      </c>
      <c r="B74" s="101">
        <v>1622364</v>
      </c>
      <c r="C74">
        <f t="shared" si="2"/>
        <v>11</v>
      </c>
      <c r="D74">
        <f t="shared" si="3"/>
        <v>2006</v>
      </c>
    </row>
    <row r="75" spans="1:4">
      <c r="A75" s="103">
        <v>39066</v>
      </c>
      <c r="B75" s="101">
        <v>1965718</v>
      </c>
      <c r="C75">
        <f t="shared" si="2"/>
        <v>12</v>
      </c>
      <c r="D75">
        <f t="shared" si="3"/>
        <v>2006</v>
      </c>
    </row>
    <row r="76" spans="1:4">
      <c r="A76" s="103">
        <v>39097</v>
      </c>
      <c r="B76" s="101">
        <v>2306943</v>
      </c>
      <c r="C76">
        <f t="shared" si="2"/>
        <v>1</v>
      </c>
      <c r="D76">
        <f t="shared" si="3"/>
        <v>2007</v>
      </c>
    </row>
    <row r="77" spans="1:4">
      <c r="A77" s="103">
        <v>39128</v>
      </c>
      <c r="B77" s="101">
        <v>2403778</v>
      </c>
      <c r="C77">
        <f t="shared" si="2"/>
        <v>2</v>
      </c>
      <c r="D77">
        <f t="shared" si="3"/>
        <v>2007</v>
      </c>
    </row>
    <row r="78" spans="1:4">
      <c r="A78" s="103">
        <v>39156</v>
      </c>
      <c r="B78" s="101">
        <v>1967388</v>
      </c>
      <c r="C78">
        <f t="shared" si="2"/>
        <v>3</v>
      </c>
      <c r="D78">
        <f t="shared" si="3"/>
        <v>2007</v>
      </c>
    </row>
    <row r="79" spans="1:4">
      <c r="A79" s="103">
        <v>39187</v>
      </c>
      <c r="B79" s="101">
        <v>1662412</v>
      </c>
      <c r="C79">
        <f t="shared" si="2"/>
        <v>4</v>
      </c>
      <c r="D79">
        <f t="shared" si="3"/>
        <v>2007</v>
      </c>
    </row>
    <row r="80" spans="1:4">
      <c r="A80" s="103">
        <v>39217</v>
      </c>
      <c r="B80" s="101">
        <v>1414428</v>
      </c>
      <c r="C80">
        <f t="shared" si="2"/>
        <v>5</v>
      </c>
      <c r="D80">
        <f t="shared" si="3"/>
        <v>2007</v>
      </c>
    </row>
    <row r="81" spans="1:4">
      <c r="A81" s="103">
        <v>39248</v>
      </c>
      <c r="B81" s="101">
        <v>1413254</v>
      </c>
      <c r="C81">
        <f t="shared" si="2"/>
        <v>6</v>
      </c>
      <c r="D81">
        <f t="shared" si="3"/>
        <v>2007</v>
      </c>
    </row>
    <row r="82" spans="1:4">
      <c r="A82" s="103">
        <v>39278</v>
      </c>
      <c r="B82" s="101">
        <v>1513157</v>
      </c>
      <c r="C82">
        <f t="shared" si="2"/>
        <v>7</v>
      </c>
      <c r="D82">
        <f t="shared" si="3"/>
        <v>2007</v>
      </c>
    </row>
    <row r="83" spans="1:4">
      <c r="A83" s="103">
        <v>39309</v>
      </c>
      <c r="B83" s="101">
        <v>1741755</v>
      </c>
      <c r="C83">
        <f t="shared" si="2"/>
        <v>8</v>
      </c>
      <c r="D83">
        <f t="shared" si="3"/>
        <v>2007</v>
      </c>
    </row>
    <row r="84" spans="1:4">
      <c r="A84" s="103">
        <v>39340</v>
      </c>
      <c r="B84" s="101">
        <v>1446674</v>
      </c>
      <c r="C84">
        <f t="shared" si="2"/>
        <v>9</v>
      </c>
      <c r="D84">
        <f t="shared" si="3"/>
        <v>2007</v>
      </c>
    </row>
    <row r="85" spans="1:4">
      <c r="A85" s="103">
        <v>39370</v>
      </c>
      <c r="B85" s="101">
        <v>1479110</v>
      </c>
      <c r="C85">
        <f t="shared" si="2"/>
        <v>10</v>
      </c>
      <c r="D85">
        <f t="shared" si="3"/>
        <v>2007</v>
      </c>
    </row>
    <row r="86" spans="1:4">
      <c r="A86" s="103">
        <v>39401</v>
      </c>
      <c r="B86" s="101">
        <v>1681149</v>
      </c>
      <c r="C86">
        <f t="shared" si="2"/>
        <v>11</v>
      </c>
      <c r="D86">
        <f t="shared" si="3"/>
        <v>2007</v>
      </c>
    </row>
    <row r="87" spans="1:4">
      <c r="A87" s="103">
        <v>39431</v>
      </c>
      <c r="B87" s="101">
        <v>2225994</v>
      </c>
      <c r="C87">
        <f t="shared" si="2"/>
        <v>12</v>
      </c>
      <c r="D87">
        <f t="shared" si="3"/>
        <v>2007</v>
      </c>
    </row>
    <row r="88" spans="1:4">
      <c r="A88" s="103">
        <v>39462</v>
      </c>
      <c r="B88" s="101">
        <v>2554281</v>
      </c>
      <c r="C88">
        <f t="shared" si="2"/>
        <v>1</v>
      </c>
      <c r="D88">
        <f t="shared" si="3"/>
        <v>2008</v>
      </c>
    </row>
    <row r="89" spans="1:4">
      <c r="A89" s="103">
        <v>39493</v>
      </c>
      <c r="B89" s="101">
        <v>2335770</v>
      </c>
      <c r="C89">
        <f t="shared" si="2"/>
        <v>2</v>
      </c>
      <c r="D89">
        <f t="shared" si="3"/>
        <v>2008</v>
      </c>
    </row>
    <row r="90" spans="1:4">
      <c r="A90" s="103">
        <v>39522</v>
      </c>
      <c r="B90" s="101">
        <v>2109623</v>
      </c>
      <c r="C90">
        <f t="shared" si="2"/>
        <v>3</v>
      </c>
      <c r="D90">
        <f t="shared" si="3"/>
        <v>2008</v>
      </c>
    </row>
    <row r="91" spans="1:4">
      <c r="A91" s="103">
        <v>39553</v>
      </c>
      <c r="B91" s="101">
        <v>1672724</v>
      </c>
      <c r="C91">
        <f t="shared" si="2"/>
        <v>4</v>
      </c>
      <c r="D91">
        <f t="shared" si="3"/>
        <v>2008</v>
      </c>
    </row>
    <row r="92" spans="1:4">
      <c r="A92" s="103">
        <v>39583</v>
      </c>
      <c r="B92" s="101">
        <v>1430242</v>
      </c>
      <c r="C92">
        <f t="shared" si="2"/>
        <v>5</v>
      </c>
      <c r="D92">
        <f t="shared" si="3"/>
        <v>2008</v>
      </c>
    </row>
    <row r="93" spans="1:4">
      <c r="A93" s="103">
        <v>39614</v>
      </c>
      <c r="B93" s="101">
        <v>1459015</v>
      </c>
      <c r="C93">
        <f t="shared" si="2"/>
        <v>6</v>
      </c>
      <c r="D93">
        <f t="shared" si="3"/>
        <v>2008</v>
      </c>
    </row>
    <row r="94" spans="1:4">
      <c r="A94" s="103">
        <v>39644</v>
      </c>
      <c r="B94" s="101">
        <v>1556011</v>
      </c>
      <c r="C94">
        <f t="shared" si="2"/>
        <v>7</v>
      </c>
      <c r="D94">
        <f t="shared" si="3"/>
        <v>2008</v>
      </c>
    </row>
    <row r="95" spans="1:4">
      <c r="A95" s="103">
        <v>39675</v>
      </c>
      <c r="B95" s="101">
        <v>1531863</v>
      </c>
      <c r="C95">
        <f t="shared" si="2"/>
        <v>8</v>
      </c>
      <c r="D95">
        <f t="shared" si="3"/>
        <v>2008</v>
      </c>
    </row>
    <row r="96" spans="1:4">
      <c r="A96" s="103">
        <v>39706</v>
      </c>
      <c r="B96" s="101">
        <v>1329726</v>
      </c>
      <c r="C96">
        <f t="shared" si="2"/>
        <v>9</v>
      </c>
      <c r="D96">
        <f t="shared" si="3"/>
        <v>2008</v>
      </c>
    </row>
    <row r="97" spans="1:4">
      <c r="A97" s="103">
        <v>39736</v>
      </c>
      <c r="B97" s="101">
        <v>1488645</v>
      </c>
      <c r="C97">
        <f t="shared" si="2"/>
        <v>10</v>
      </c>
      <c r="D97">
        <f t="shared" si="3"/>
        <v>2008</v>
      </c>
    </row>
    <row r="98" spans="1:4">
      <c r="A98" s="103">
        <v>39767</v>
      </c>
      <c r="B98" s="101">
        <v>1714971</v>
      </c>
      <c r="C98">
        <f t="shared" si="2"/>
        <v>11</v>
      </c>
      <c r="D98">
        <f t="shared" si="3"/>
        <v>2008</v>
      </c>
    </row>
    <row r="99" spans="1:4">
      <c r="A99" s="103">
        <v>39797</v>
      </c>
      <c r="B99" s="101">
        <v>2226478</v>
      </c>
      <c r="C99">
        <f t="shared" si="2"/>
        <v>12</v>
      </c>
      <c r="D99">
        <f t="shared" si="3"/>
        <v>2008</v>
      </c>
    </row>
    <row r="100" spans="1:4">
      <c r="A100" s="103">
        <v>39828</v>
      </c>
      <c r="B100" s="101">
        <v>2538368</v>
      </c>
      <c r="C100">
        <f t="shared" si="2"/>
        <v>1</v>
      </c>
      <c r="D100">
        <f t="shared" si="3"/>
        <v>2009</v>
      </c>
    </row>
    <row r="101" spans="1:4">
      <c r="A101" s="103">
        <v>39859</v>
      </c>
      <c r="B101" s="101">
        <v>2162215</v>
      </c>
      <c r="C101">
        <f t="shared" si="2"/>
        <v>2</v>
      </c>
      <c r="D101">
        <f t="shared" si="3"/>
        <v>2009</v>
      </c>
    </row>
    <row r="102" spans="1:4">
      <c r="A102" s="103">
        <v>39887</v>
      </c>
      <c r="B102" s="101">
        <v>1996245</v>
      </c>
      <c r="C102">
        <f t="shared" si="2"/>
        <v>3</v>
      </c>
      <c r="D102">
        <f t="shared" si="3"/>
        <v>2009</v>
      </c>
    </row>
    <row r="103" spans="1:4">
      <c r="A103" s="103">
        <v>39918</v>
      </c>
      <c r="B103" s="101">
        <v>1585512</v>
      </c>
      <c r="C103">
        <f t="shared" si="2"/>
        <v>4</v>
      </c>
      <c r="D103">
        <f t="shared" si="3"/>
        <v>2009</v>
      </c>
    </row>
    <row r="104" spans="1:4">
      <c r="A104" s="103">
        <v>39948</v>
      </c>
      <c r="B104" s="101">
        <v>1353150</v>
      </c>
      <c r="C104">
        <f t="shared" si="2"/>
        <v>5</v>
      </c>
      <c r="D104">
        <f t="shared" si="3"/>
        <v>2009</v>
      </c>
    </row>
    <row r="105" spans="1:4">
      <c r="A105" s="103">
        <v>39979</v>
      </c>
      <c r="B105" s="101">
        <v>1378772</v>
      </c>
      <c r="C105">
        <f t="shared" si="2"/>
        <v>6</v>
      </c>
      <c r="D105">
        <f t="shared" si="3"/>
        <v>2009</v>
      </c>
    </row>
    <row r="106" spans="1:4">
      <c r="A106" s="103">
        <v>40009</v>
      </c>
      <c r="B106" s="101">
        <v>1503321</v>
      </c>
      <c r="C106">
        <f t="shared" si="2"/>
        <v>7</v>
      </c>
      <c r="D106">
        <f t="shared" si="3"/>
        <v>2009</v>
      </c>
    </row>
    <row r="107" spans="1:4">
      <c r="A107" s="103">
        <v>40040</v>
      </c>
      <c r="B107" s="101">
        <v>1578354</v>
      </c>
      <c r="C107">
        <f t="shared" si="2"/>
        <v>8</v>
      </c>
      <c r="D107">
        <f t="shared" si="3"/>
        <v>2009</v>
      </c>
    </row>
    <row r="108" spans="1:4">
      <c r="A108" s="103">
        <v>40071</v>
      </c>
      <c r="B108" s="101">
        <v>1427135</v>
      </c>
      <c r="C108">
        <f t="shared" si="2"/>
        <v>9</v>
      </c>
      <c r="D108">
        <f t="shared" si="3"/>
        <v>2009</v>
      </c>
    </row>
    <row r="109" spans="1:4">
      <c r="A109" s="103">
        <v>40101</v>
      </c>
      <c r="B109" s="101">
        <v>1510867</v>
      </c>
      <c r="C109">
        <f t="shared" si="2"/>
        <v>10</v>
      </c>
      <c r="D109">
        <f t="shared" si="3"/>
        <v>2009</v>
      </c>
    </row>
    <row r="110" spans="1:4">
      <c r="A110" s="103">
        <v>40132</v>
      </c>
      <c r="B110" s="101">
        <v>1619852</v>
      </c>
      <c r="C110">
        <f t="shared" si="2"/>
        <v>11</v>
      </c>
      <c r="D110">
        <f t="shared" si="3"/>
        <v>2009</v>
      </c>
    </row>
    <row r="111" spans="1:4">
      <c r="A111" s="103">
        <v>40162</v>
      </c>
      <c r="B111" s="101">
        <v>2310875</v>
      </c>
      <c r="C111">
        <f t="shared" si="2"/>
        <v>12</v>
      </c>
      <c r="D111">
        <f t="shared" si="3"/>
        <v>2009</v>
      </c>
    </row>
    <row r="112" spans="1:4">
      <c r="A112" s="103">
        <v>40193</v>
      </c>
      <c r="B112" s="101">
        <v>2624217</v>
      </c>
      <c r="C112">
        <f t="shared" si="2"/>
        <v>1</v>
      </c>
      <c r="D112">
        <f t="shared" si="3"/>
        <v>2010</v>
      </c>
    </row>
    <row r="113" spans="1:4">
      <c r="A113" s="103">
        <v>40224</v>
      </c>
      <c r="B113" s="101">
        <v>2312746</v>
      </c>
      <c r="C113">
        <f t="shared" si="2"/>
        <v>2</v>
      </c>
      <c r="D113">
        <f t="shared" si="3"/>
        <v>2010</v>
      </c>
    </row>
    <row r="114" spans="1:4">
      <c r="A114" s="103">
        <v>40252</v>
      </c>
      <c r="B114" s="101">
        <v>1974222</v>
      </c>
      <c r="C114">
        <f t="shared" si="2"/>
        <v>3</v>
      </c>
      <c r="D114">
        <f t="shared" si="3"/>
        <v>2010</v>
      </c>
    </row>
    <row r="115" spans="1:4">
      <c r="A115" s="103">
        <v>40283</v>
      </c>
      <c r="B115" s="101">
        <v>1540128</v>
      </c>
      <c r="C115">
        <f t="shared" si="2"/>
        <v>4</v>
      </c>
      <c r="D115">
        <f t="shared" si="3"/>
        <v>2010</v>
      </c>
    </row>
    <row r="116" spans="1:4">
      <c r="A116" s="103">
        <v>40313</v>
      </c>
      <c r="B116" s="101">
        <v>1465089</v>
      </c>
      <c r="C116">
        <f t="shared" si="2"/>
        <v>5</v>
      </c>
      <c r="D116">
        <f t="shared" si="3"/>
        <v>2010</v>
      </c>
    </row>
    <row r="117" spans="1:4">
      <c r="A117" s="103">
        <v>40344</v>
      </c>
      <c r="B117" s="101">
        <v>1500962</v>
      </c>
      <c r="C117">
        <f t="shared" si="2"/>
        <v>6</v>
      </c>
      <c r="D117">
        <f t="shared" si="3"/>
        <v>2010</v>
      </c>
    </row>
    <row r="118" spans="1:4">
      <c r="A118" s="103">
        <v>40374</v>
      </c>
      <c r="B118" s="101">
        <v>1668244</v>
      </c>
      <c r="C118">
        <f t="shared" si="2"/>
        <v>7</v>
      </c>
      <c r="D118">
        <f t="shared" si="3"/>
        <v>2010</v>
      </c>
    </row>
    <row r="119" spans="1:4">
      <c r="A119" s="103">
        <v>40405</v>
      </c>
      <c r="B119" s="101">
        <v>1718550</v>
      </c>
      <c r="C119">
        <f t="shared" si="2"/>
        <v>8</v>
      </c>
      <c r="D119">
        <f t="shared" si="3"/>
        <v>2010</v>
      </c>
    </row>
    <row r="120" spans="1:4">
      <c r="A120" s="103">
        <v>40436</v>
      </c>
      <c r="B120" s="101">
        <v>1485061</v>
      </c>
      <c r="C120">
        <f t="shared" si="2"/>
        <v>9</v>
      </c>
      <c r="D120">
        <f t="shared" si="3"/>
        <v>2010</v>
      </c>
    </row>
    <row r="121" spans="1:4">
      <c r="A121" s="103">
        <v>40466</v>
      </c>
      <c r="B121" s="101">
        <v>1506234</v>
      </c>
      <c r="C121">
        <f t="shared" si="2"/>
        <v>10</v>
      </c>
      <c r="D121">
        <f t="shared" si="3"/>
        <v>2010</v>
      </c>
    </row>
    <row r="122" spans="1:4">
      <c r="A122" s="103">
        <v>40497</v>
      </c>
      <c r="B122" s="101">
        <v>1809151</v>
      </c>
      <c r="C122">
        <f t="shared" si="2"/>
        <v>11</v>
      </c>
      <c r="D122">
        <f t="shared" si="3"/>
        <v>2010</v>
      </c>
    </row>
    <row r="123" spans="1:4">
      <c r="A123" s="103">
        <v>40527</v>
      </c>
      <c r="B123" s="101">
        <v>2522442</v>
      </c>
      <c r="C123">
        <f t="shared" si="2"/>
        <v>12</v>
      </c>
      <c r="D123">
        <f t="shared" si="3"/>
        <v>2010</v>
      </c>
    </row>
    <row r="124" spans="1:4">
      <c r="A124" s="103">
        <v>40558</v>
      </c>
      <c r="B124" s="101">
        <v>2699039</v>
      </c>
      <c r="C124">
        <f t="shared" si="2"/>
        <v>1</v>
      </c>
      <c r="D124">
        <f t="shared" si="3"/>
        <v>2011</v>
      </c>
    </row>
    <row r="125" spans="1:4">
      <c r="A125" s="103">
        <v>40589</v>
      </c>
      <c r="B125" s="101">
        <v>2285465</v>
      </c>
      <c r="C125">
        <f t="shared" si="2"/>
        <v>2</v>
      </c>
      <c r="D125">
        <f t="shared" si="3"/>
        <v>2011</v>
      </c>
    </row>
    <row r="126" spans="1:4">
      <c r="A126" s="103">
        <v>40617</v>
      </c>
      <c r="B126" s="101">
        <v>2056105</v>
      </c>
      <c r="C126">
        <f t="shared" si="2"/>
        <v>3</v>
      </c>
      <c r="D126">
        <f t="shared" si="3"/>
        <v>2011</v>
      </c>
    </row>
    <row r="127" spans="1:4">
      <c r="A127" s="103">
        <v>40648</v>
      </c>
      <c r="B127" s="101">
        <v>1665278</v>
      </c>
      <c r="C127">
        <f t="shared" si="2"/>
        <v>4</v>
      </c>
      <c r="D127">
        <f t="shared" si="3"/>
        <v>2011</v>
      </c>
    </row>
    <row r="128" spans="1:4">
      <c r="A128" s="103">
        <v>40678</v>
      </c>
      <c r="B128" s="101">
        <v>1509295</v>
      </c>
      <c r="C128">
        <f t="shared" si="2"/>
        <v>5</v>
      </c>
      <c r="D128">
        <f t="shared" si="3"/>
        <v>2011</v>
      </c>
    </row>
    <row r="129" spans="1:4">
      <c r="A129" s="103">
        <v>40709</v>
      </c>
      <c r="B129" s="101">
        <v>1503845</v>
      </c>
      <c r="C129">
        <f t="shared" si="2"/>
        <v>6</v>
      </c>
      <c r="D129">
        <f t="shared" si="3"/>
        <v>2011</v>
      </c>
    </row>
    <row r="130" spans="1:4">
      <c r="A130" s="103">
        <v>40739</v>
      </c>
      <c r="B130" s="101">
        <v>1728010</v>
      </c>
      <c r="C130">
        <f t="shared" si="2"/>
        <v>7</v>
      </c>
      <c r="D130">
        <f t="shared" si="3"/>
        <v>2011</v>
      </c>
    </row>
    <row r="131" spans="1:4">
      <c r="A131" s="103">
        <v>40770</v>
      </c>
      <c r="B131" s="101">
        <v>1727907</v>
      </c>
      <c r="C131">
        <f t="shared" si="2"/>
        <v>8</v>
      </c>
      <c r="D131">
        <f t="shared" si="3"/>
        <v>2011</v>
      </c>
    </row>
    <row r="132" spans="1:4">
      <c r="A132" s="103">
        <v>40801</v>
      </c>
      <c r="B132" s="101">
        <v>1500242</v>
      </c>
      <c r="C132">
        <f t="shared" si="2"/>
        <v>9</v>
      </c>
      <c r="D132">
        <f t="shared" si="3"/>
        <v>2011</v>
      </c>
    </row>
    <row r="133" spans="1:4">
      <c r="A133" s="103">
        <v>40831</v>
      </c>
      <c r="B133" s="101">
        <v>1579772</v>
      </c>
      <c r="C133">
        <f t="shared" ref="C133:C196" si="4">MONTH(A133)</f>
        <v>10</v>
      </c>
      <c r="D133">
        <f t="shared" ref="D133:D196" si="5">YEAR(A133)</f>
        <v>2011</v>
      </c>
    </row>
    <row r="134" spans="1:4">
      <c r="A134" s="103">
        <v>40862</v>
      </c>
      <c r="B134" s="101">
        <v>1860159</v>
      </c>
      <c r="C134">
        <f t="shared" si="4"/>
        <v>11</v>
      </c>
      <c r="D134">
        <f t="shared" si="5"/>
        <v>2011</v>
      </c>
    </row>
    <row r="135" spans="1:4">
      <c r="A135" s="103">
        <v>40892</v>
      </c>
      <c r="B135" s="101">
        <v>2351937</v>
      </c>
      <c r="C135">
        <f t="shared" si="4"/>
        <v>12</v>
      </c>
      <c r="D135">
        <f t="shared" si="5"/>
        <v>2011</v>
      </c>
    </row>
    <row r="136" spans="1:4">
      <c r="A136" s="103">
        <v>40923</v>
      </c>
      <c r="B136" s="101">
        <v>2557465</v>
      </c>
      <c r="C136">
        <f t="shared" si="4"/>
        <v>1</v>
      </c>
      <c r="D136">
        <f t="shared" si="5"/>
        <v>2012</v>
      </c>
    </row>
    <row r="137" spans="1:4">
      <c r="A137" s="103">
        <v>40954</v>
      </c>
      <c r="B137" s="101">
        <v>2319221</v>
      </c>
      <c r="C137">
        <f t="shared" si="4"/>
        <v>2</v>
      </c>
      <c r="D137">
        <f t="shared" si="5"/>
        <v>2012</v>
      </c>
    </row>
    <row r="138" spans="1:4">
      <c r="A138" s="103">
        <v>40983</v>
      </c>
      <c r="B138" s="101">
        <v>1949890</v>
      </c>
      <c r="C138">
        <f t="shared" si="4"/>
        <v>3</v>
      </c>
      <c r="D138">
        <f t="shared" si="5"/>
        <v>2012</v>
      </c>
    </row>
    <row r="139" spans="1:4">
      <c r="A139" s="103">
        <v>41014</v>
      </c>
      <c r="B139" s="101">
        <v>1784460</v>
      </c>
      <c r="C139">
        <f t="shared" si="4"/>
        <v>4</v>
      </c>
      <c r="D139">
        <f t="shared" si="5"/>
        <v>2012</v>
      </c>
    </row>
    <row r="140" spans="1:4">
      <c r="A140" s="103">
        <v>41044</v>
      </c>
      <c r="B140" s="101">
        <v>1703507</v>
      </c>
      <c r="C140">
        <f t="shared" si="4"/>
        <v>5</v>
      </c>
      <c r="D140">
        <f t="shared" si="5"/>
        <v>2012</v>
      </c>
    </row>
    <row r="141" spans="1:4">
      <c r="A141" s="103">
        <v>41075</v>
      </c>
      <c r="B141" s="101">
        <v>1702557</v>
      </c>
      <c r="C141">
        <f t="shared" si="4"/>
        <v>6</v>
      </c>
      <c r="D141">
        <f t="shared" si="5"/>
        <v>2012</v>
      </c>
    </row>
    <row r="142" spans="1:4">
      <c r="A142" s="103">
        <v>41105</v>
      </c>
      <c r="B142" s="101">
        <v>1891318</v>
      </c>
      <c r="C142">
        <f t="shared" si="4"/>
        <v>7</v>
      </c>
      <c r="D142">
        <f t="shared" si="5"/>
        <v>2012</v>
      </c>
    </row>
    <row r="143" spans="1:4">
      <c r="A143" s="103">
        <v>41136</v>
      </c>
      <c r="B143" s="101">
        <v>1832775</v>
      </c>
      <c r="C143">
        <f t="shared" si="4"/>
        <v>8</v>
      </c>
      <c r="D143">
        <f t="shared" si="5"/>
        <v>2012</v>
      </c>
    </row>
    <row r="144" spans="1:4">
      <c r="A144" s="103">
        <v>41167</v>
      </c>
      <c r="B144" s="101">
        <v>1640347</v>
      </c>
      <c r="C144">
        <f t="shared" si="4"/>
        <v>9</v>
      </c>
      <c r="D144">
        <f t="shared" si="5"/>
        <v>2012</v>
      </c>
    </row>
    <row r="145" spans="1:4">
      <c r="A145" s="103">
        <v>41197</v>
      </c>
      <c r="B145" s="101">
        <v>1727393</v>
      </c>
      <c r="C145">
        <f t="shared" si="4"/>
        <v>10</v>
      </c>
      <c r="D145">
        <f t="shared" si="5"/>
        <v>2012</v>
      </c>
    </row>
    <row r="146" spans="1:4">
      <c r="A146" s="103">
        <v>41228</v>
      </c>
      <c r="B146" s="101">
        <v>1989660</v>
      </c>
      <c r="C146">
        <f t="shared" si="4"/>
        <v>11</v>
      </c>
      <c r="D146">
        <f t="shared" si="5"/>
        <v>2012</v>
      </c>
    </row>
    <row r="147" spans="1:4">
      <c r="A147" s="103">
        <v>41258</v>
      </c>
      <c r="B147" s="101">
        <v>2312832</v>
      </c>
      <c r="C147">
        <f t="shared" si="4"/>
        <v>12</v>
      </c>
      <c r="D147">
        <f t="shared" si="5"/>
        <v>2012</v>
      </c>
    </row>
    <row r="148" spans="1:4">
      <c r="A148" s="103">
        <v>41289</v>
      </c>
      <c r="B148" s="101">
        <v>2661816</v>
      </c>
      <c r="C148">
        <f t="shared" si="4"/>
        <v>1</v>
      </c>
      <c r="D148">
        <f t="shared" si="5"/>
        <v>2013</v>
      </c>
    </row>
    <row r="149" spans="1:4">
      <c r="A149" s="103">
        <v>41320</v>
      </c>
      <c r="B149" s="101">
        <v>2371983</v>
      </c>
      <c r="C149">
        <f t="shared" si="4"/>
        <v>2</v>
      </c>
      <c r="D149">
        <f t="shared" si="5"/>
        <v>2013</v>
      </c>
    </row>
    <row r="150" spans="1:4">
      <c r="A150" s="103">
        <v>41348</v>
      </c>
      <c r="B150" s="101">
        <v>2316191</v>
      </c>
      <c r="C150">
        <f t="shared" si="4"/>
        <v>3</v>
      </c>
      <c r="D150">
        <f t="shared" si="5"/>
        <v>2013</v>
      </c>
    </row>
    <row r="151" spans="1:4">
      <c r="A151" s="103">
        <v>41379</v>
      </c>
      <c r="B151" s="101">
        <v>1783603</v>
      </c>
      <c r="C151">
        <f t="shared" si="4"/>
        <v>4</v>
      </c>
      <c r="D151">
        <f t="shared" si="5"/>
        <v>2013</v>
      </c>
    </row>
    <row r="152" spans="1:4">
      <c r="A152" s="103">
        <v>41409</v>
      </c>
      <c r="B152" s="101">
        <v>1572373</v>
      </c>
      <c r="C152">
        <f t="shared" si="4"/>
        <v>5</v>
      </c>
      <c r="D152">
        <f t="shared" si="5"/>
        <v>2013</v>
      </c>
    </row>
    <row r="153" spans="1:4">
      <c r="A153" s="103">
        <v>41440</v>
      </c>
      <c r="B153" s="101">
        <v>1567216</v>
      </c>
      <c r="C153">
        <f t="shared" si="4"/>
        <v>6</v>
      </c>
      <c r="D153">
        <f t="shared" si="5"/>
        <v>2013</v>
      </c>
    </row>
    <row r="154" spans="1:4">
      <c r="A154" s="103">
        <v>41470</v>
      </c>
      <c r="B154" s="101">
        <v>1738157</v>
      </c>
      <c r="C154">
        <f t="shared" si="4"/>
        <v>7</v>
      </c>
      <c r="D154">
        <f t="shared" si="5"/>
        <v>2013</v>
      </c>
    </row>
    <row r="155" spans="1:4">
      <c r="A155" s="103">
        <v>41501</v>
      </c>
      <c r="B155" s="101">
        <v>1739436</v>
      </c>
      <c r="C155">
        <f t="shared" si="4"/>
        <v>8</v>
      </c>
      <c r="D155">
        <f t="shared" si="5"/>
        <v>2013</v>
      </c>
    </row>
    <row r="156" spans="1:4">
      <c r="A156" s="103">
        <v>41532</v>
      </c>
      <c r="B156" s="101">
        <v>1588718</v>
      </c>
      <c r="C156">
        <f t="shared" si="4"/>
        <v>9</v>
      </c>
      <c r="D156">
        <f t="shared" si="5"/>
        <v>2013</v>
      </c>
    </row>
    <row r="157" spans="1:4">
      <c r="A157" s="103">
        <v>41562</v>
      </c>
      <c r="B157" s="101">
        <v>1680814</v>
      </c>
      <c r="C157">
        <f t="shared" si="4"/>
        <v>10</v>
      </c>
      <c r="D157">
        <f t="shared" si="5"/>
        <v>2013</v>
      </c>
    </row>
    <row r="158" spans="1:4">
      <c r="A158" s="103">
        <v>41593</v>
      </c>
      <c r="B158" s="101">
        <v>2118508</v>
      </c>
      <c r="C158">
        <f t="shared" si="4"/>
        <v>11</v>
      </c>
      <c r="D158">
        <f t="shared" si="5"/>
        <v>2013</v>
      </c>
    </row>
    <row r="159" spans="1:4">
      <c r="A159" s="103">
        <v>41623</v>
      </c>
      <c r="B159" s="101">
        <v>2700111</v>
      </c>
      <c r="C159">
        <f t="shared" si="4"/>
        <v>12</v>
      </c>
      <c r="D159">
        <f t="shared" si="5"/>
        <v>2013</v>
      </c>
    </row>
    <row r="160" spans="1:4">
      <c r="A160" s="103">
        <v>41654</v>
      </c>
      <c r="B160" s="101">
        <v>2997145</v>
      </c>
      <c r="C160">
        <f t="shared" si="4"/>
        <v>1</v>
      </c>
      <c r="D160">
        <f t="shared" si="5"/>
        <v>2014</v>
      </c>
    </row>
    <row r="161" spans="1:4">
      <c r="A161" s="103">
        <v>41685</v>
      </c>
      <c r="B161" s="101">
        <v>2556038</v>
      </c>
      <c r="C161">
        <f t="shared" si="4"/>
        <v>2</v>
      </c>
      <c r="D161">
        <f t="shared" si="5"/>
        <v>2014</v>
      </c>
    </row>
    <row r="162" spans="1:4">
      <c r="A162" s="103">
        <v>41713</v>
      </c>
      <c r="B162" s="101">
        <v>2365293</v>
      </c>
      <c r="C162">
        <f t="shared" si="4"/>
        <v>3</v>
      </c>
      <c r="D162">
        <f t="shared" si="5"/>
        <v>2014</v>
      </c>
    </row>
    <row r="163" spans="1:4">
      <c r="A163" s="103">
        <v>41744</v>
      </c>
      <c r="B163" s="101">
        <v>1786764</v>
      </c>
      <c r="C163">
        <f t="shared" si="4"/>
        <v>4</v>
      </c>
      <c r="D163">
        <f t="shared" si="5"/>
        <v>2014</v>
      </c>
    </row>
    <row r="164" spans="1:4">
      <c r="A164" s="103">
        <v>41774</v>
      </c>
      <c r="B164" s="101">
        <v>1636202</v>
      </c>
      <c r="C164">
        <f t="shared" si="4"/>
        <v>5</v>
      </c>
      <c r="D164">
        <f t="shared" si="5"/>
        <v>2014</v>
      </c>
    </row>
    <row r="165" spans="1:4">
      <c r="A165" s="103">
        <v>41805</v>
      </c>
      <c r="B165" s="101">
        <v>1576508</v>
      </c>
      <c r="C165">
        <f t="shared" si="4"/>
        <v>6</v>
      </c>
      <c r="D165">
        <f t="shared" si="5"/>
        <v>2014</v>
      </c>
    </row>
    <row r="166" spans="1:4">
      <c r="A166" s="103">
        <v>41835</v>
      </c>
      <c r="B166" s="101">
        <v>1701744</v>
      </c>
      <c r="C166">
        <f t="shared" si="4"/>
        <v>7</v>
      </c>
      <c r="D166">
        <f t="shared" si="5"/>
        <v>2014</v>
      </c>
    </row>
    <row r="167" spans="1:4">
      <c r="A167" s="103">
        <v>41866</v>
      </c>
      <c r="B167" s="101">
        <v>1751644</v>
      </c>
      <c r="C167">
        <f t="shared" si="4"/>
        <v>8</v>
      </c>
      <c r="D167">
        <f t="shared" si="5"/>
        <v>2014</v>
      </c>
    </row>
    <row r="168" spans="1:4">
      <c r="A168" s="103">
        <v>41897</v>
      </c>
      <c r="B168" s="101">
        <v>1635485</v>
      </c>
      <c r="C168">
        <f t="shared" si="4"/>
        <v>9</v>
      </c>
      <c r="D168">
        <f t="shared" si="5"/>
        <v>2014</v>
      </c>
    </row>
    <row r="169" spans="1:4">
      <c r="A169" s="103">
        <v>41927</v>
      </c>
      <c r="B169" s="101">
        <v>1730740</v>
      </c>
      <c r="C169">
        <f t="shared" si="4"/>
        <v>10</v>
      </c>
      <c r="D169">
        <f t="shared" si="5"/>
        <v>2014</v>
      </c>
    </row>
    <row r="170" spans="1:4">
      <c r="A170" s="103">
        <v>41958</v>
      </c>
      <c r="B170" s="101">
        <v>2167984</v>
      </c>
      <c r="C170">
        <f t="shared" si="4"/>
        <v>11</v>
      </c>
      <c r="D170">
        <f t="shared" si="5"/>
        <v>2014</v>
      </c>
    </row>
    <row r="171" spans="1:4">
      <c r="A171" s="103">
        <v>41988</v>
      </c>
      <c r="B171" s="101">
        <v>2475535</v>
      </c>
      <c r="C171">
        <f t="shared" si="4"/>
        <v>12</v>
      </c>
      <c r="D171">
        <f t="shared" si="5"/>
        <v>2014</v>
      </c>
    </row>
    <row r="172" spans="1:4">
      <c r="A172" s="103">
        <v>42019</v>
      </c>
      <c r="B172" s="101">
        <v>2903574</v>
      </c>
      <c r="C172">
        <f t="shared" si="4"/>
        <v>1</v>
      </c>
      <c r="D172">
        <f t="shared" si="5"/>
        <v>2015</v>
      </c>
    </row>
    <row r="173" spans="1:4">
      <c r="A173" s="103">
        <v>42050</v>
      </c>
      <c r="B173" s="101">
        <v>2730693</v>
      </c>
      <c r="C173">
        <f t="shared" si="4"/>
        <v>2</v>
      </c>
      <c r="D173">
        <f t="shared" si="5"/>
        <v>2015</v>
      </c>
    </row>
    <row r="174" spans="1:4">
      <c r="A174" s="103">
        <v>42078</v>
      </c>
      <c r="B174" s="101">
        <v>2392542</v>
      </c>
      <c r="C174">
        <f t="shared" si="4"/>
        <v>3</v>
      </c>
      <c r="D174">
        <f t="shared" si="5"/>
        <v>2015</v>
      </c>
    </row>
    <row r="175" spans="1:4">
      <c r="A175" s="103">
        <v>42109</v>
      </c>
      <c r="B175" s="101">
        <v>1826933</v>
      </c>
      <c r="C175">
        <f t="shared" si="4"/>
        <v>4</v>
      </c>
      <c r="D175">
        <f t="shared" si="5"/>
        <v>2015</v>
      </c>
    </row>
    <row r="176" spans="1:4">
      <c r="A176" s="103">
        <v>42139</v>
      </c>
      <c r="B176" s="101">
        <v>1678755</v>
      </c>
      <c r="C176">
        <f t="shared" si="4"/>
        <v>5</v>
      </c>
      <c r="D176">
        <f t="shared" si="5"/>
        <v>2015</v>
      </c>
    </row>
    <row r="177" spans="1:4">
      <c r="A177" s="103">
        <v>42170</v>
      </c>
      <c r="B177" s="101">
        <v>1723906</v>
      </c>
      <c r="C177">
        <f t="shared" si="4"/>
        <v>6</v>
      </c>
      <c r="D177">
        <f t="shared" si="5"/>
        <v>2015</v>
      </c>
    </row>
    <row r="178" spans="1:4">
      <c r="A178" s="103">
        <v>42200</v>
      </c>
      <c r="B178" s="101">
        <v>1882675</v>
      </c>
      <c r="C178">
        <f t="shared" si="4"/>
        <v>7</v>
      </c>
      <c r="D178">
        <f t="shared" si="5"/>
        <v>2015</v>
      </c>
    </row>
    <row r="179" spans="1:4">
      <c r="A179" s="103">
        <v>42231</v>
      </c>
      <c r="B179" s="101">
        <v>1867936</v>
      </c>
      <c r="C179">
        <f t="shared" si="4"/>
        <v>8</v>
      </c>
      <c r="D179">
        <f t="shared" si="5"/>
        <v>2015</v>
      </c>
    </row>
    <row r="180" spans="1:4">
      <c r="A180" s="103">
        <v>42262</v>
      </c>
      <c r="B180" s="101">
        <v>1723960</v>
      </c>
      <c r="C180">
        <f t="shared" si="4"/>
        <v>9</v>
      </c>
      <c r="D180">
        <f t="shared" si="5"/>
        <v>2015</v>
      </c>
    </row>
    <row r="181" spans="1:4">
      <c r="A181" s="103">
        <v>42292</v>
      </c>
      <c r="B181" s="101">
        <v>1804380</v>
      </c>
      <c r="C181">
        <f t="shared" si="4"/>
        <v>10</v>
      </c>
      <c r="D181">
        <f t="shared" si="5"/>
        <v>2015</v>
      </c>
    </row>
    <row r="182" spans="1:4">
      <c r="A182" s="103">
        <v>42323</v>
      </c>
      <c r="B182" s="101">
        <v>2064029</v>
      </c>
      <c r="C182">
        <f t="shared" si="4"/>
        <v>11</v>
      </c>
      <c r="D182">
        <f t="shared" si="5"/>
        <v>2015</v>
      </c>
    </row>
    <row r="183" spans="1:4">
      <c r="A183" s="103">
        <v>42353</v>
      </c>
      <c r="B183" s="101">
        <v>2389902</v>
      </c>
      <c r="C183">
        <f t="shared" si="4"/>
        <v>12</v>
      </c>
      <c r="D183">
        <f t="shared" si="5"/>
        <v>2015</v>
      </c>
    </row>
    <row r="184" spans="1:4">
      <c r="A184" s="103">
        <v>42384</v>
      </c>
      <c r="B184" s="101">
        <v>2880714</v>
      </c>
      <c r="C184">
        <f t="shared" si="4"/>
        <v>1</v>
      </c>
      <c r="D184">
        <f t="shared" si="5"/>
        <v>2016</v>
      </c>
    </row>
    <row r="185" spans="1:4">
      <c r="A185" s="103">
        <v>42415</v>
      </c>
      <c r="B185" s="101">
        <v>2459545</v>
      </c>
      <c r="C185">
        <f t="shared" si="4"/>
        <v>2</v>
      </c>
      <c r="D185">
        <f t="shared" si="5"/>
        <v>2016</v>
      </c>
    </row>
    <row r="186" spans="1:4">
      <c r="A186" s="103">
        <v>42444</v>
      </c>
      <c r="B186" s="101">
        <v>2164467</v>
      </c>
      <c r="C186">
        <f t="shared" si="4"/>
        <v>3</v>
      </c>
      <c r="D186">
        <f t="shared" si="5"/>
        <v>2016</v>
      </c>
    </row>
    <row r="187" spans="1:4">
      <c r="A187" s="103">
        <v>42475</v>
      </c>
      <c r="B187" s="101">
        <v>1903501</v>
      </c>
      <c r="C187">
        <f t="shared" si="4"/>
        <v>4</v>
      </c>
      <c r="D187">
        <f t="shared" si="5"/>
        <v>2016</v>
      </c>
    </row>
    <row r="188" spans="1:4">
      <c r="A188" s="103">
        <v>42505</v>
      </c>
      <c r="B188" s="101">
        <v>1785885</v>
      </c>
      <c r="C188">
        <f t="shared" si="4"/>
        <v>5</v>
      </c>
      <c r="D188">
        <f t="shared" si="5"/>
        <v>2016</v>
      </c>
    </row>
    <row r="189" spans="1:4">
      <c r="A189" s="103">
        <v>42536</v>
      </c>
      <c r="B189" s="101">
        <v>1825125</v>
      </c>
      <c r="C189">
        <f t="shared" si="4"/>
        <v>6</v>
      </c>
      <c r="D189">
        <f t="shared" si="5"/>
        <v>2016</v>
      </c>
    </row>
    <row r="190" spans="1:4">
      <c r="A190" s="103">
        <v>42566</v>
      </c>
      <c r="B190" s="101">
        <v>2001036</v>
      </c>
      <c r="C190">
        <f t="shared" si="4"/>
        <v>7</v>
      </c>
      <c r="D190">
        <f t="shared" si="5"/>
        <v>2016</v>
      </c>
    </row>
    <row r="191" spans="1:4">
      <c r="A191" s="103">
        <v>42597</v>
      </c>
      <c r="B191" s="101">
        <v>2023229</v>
      </c>
      <c r="C191">
        <f t="shared" si="4"/>
        <v>8</v>
      </c>
      <c r="D191">
        <f t="shared" si="5"/>
        <v>2016</v>
      </c>
    </row>
    <row r="192" spans="1:4">
      <c r="A192" s="103">
        <v>42628</v>
      </c>
      <c r="B192" s="101">
        <v>1774412</v>
      </c>
      <c r="C192">
        <f t="shared" si="4"/>
        <v>9</v>
      </c>
      <c r="D192">
        <f t="shared" si="5"/>
        <v>2016</v>
      </c>
    </row>
    <row r="193" spans="1:4">
      <c r="A193" s="103">
        <v>42658</v>
      </c>
      <c r="B193" s="101">
        <v>1748897</v>
      </c>
      <c r="C193">
        <f t="shared" si="4"/>
        <v>10</v>
      </c>
      <c r="D193">
        <f t="shared" si="5"/>
        <v>2016</v>
      </c>
    </row>
    <row r="194" spans="1:4">
      <c r="A194" s="103">
        <v>42689</v>
      </c>
      <c r="B194" s="101">
        <v>1979957</v>
      </c>
      <c r="C194">
        <f t="shared" si="4"/>
        <v>11</v>
      </c>
      <c r="D194">
        <f t="shared" si="5"/>
        <v>2016</v>
      </c>
    </row>
    <row r="195" spans="1:4">
      <c r="A195" s="103">
        <v>42719</v>
      </c>
      <c r="B195" s="101">
        <v>2665391</v>
      </c>
      <c r="C195">
        <f t="shared" si="4"/>
        <v>12</v>
      </c>
      <c r="D195">
        <f t="shared" si="5"/>
        <v>2016</v>
      </c>
    </row>
    <row r="196" spans="1:4">
      <c r="A196" s="103">
        <v>42750</v>
      </c>
      <c r="B196" s="101">
        <v>2708217</v>
      </c>
      <c r="C196">
        <f t="shared" si="4"/>
        <v>1</v>
      </c>
      <c r="D196">
        <f t="shared" si="5"/>
        <v>2017</v>
      </c>
    </row>
    <row r="197" spans="1:4">
      <c r="A197" s="103">
        <v>42781</v>
      </c>
      <c r="B197" s="101">
        <v>2161185</v>
      </c>
      <c r="C197">
        <f t="shared" ref="C197:C243" si="6">MONTH(A197)</f>
        <v>2</v>
      </c>
      <c r="D197">
        <f t="shared" ref="D197:D243" si="7">YEAR(A197)</f>
        <v>2017</v>
      </c>
    </row>
    <row r="198" spans="1:4">
      <c r="A198" s="103">
        <v>42809</v>
      </c>
      <c r="B198" s="101">
        <v>2324198</v>
      </c>
      <c r="C198">
        <f t="shared" si="6"/>
        <v>3</v>
      </c>
      <c r="D198">
        <f t="shared" si="7"/>
        <v>2017</v>
      </c>
    </row>
    <row r="199" spans="1:4">
      <c r="A199" s="103">
        <v>42840</v>
      </c>
      <c r="B199" s="101">
        <v>1753578</v>
      </c>
      <c r="C199">
        <f t="shared" si="6"/>
        <v>4</v>
      </c>
      <c r="D199">
        <f t="shared" si="7"/>
        <v>2017</v>
      </c>
    </row>
    <row r="200" spans="1:4">
      <c r="A200" s="103">
        <v>42870</v>
      </c>
      <c r="B200" s="101">
        <v>1710548</v>
      </c>
      <c r="C200">
        <f t="shared" si="6"/>
        <v>5</v>
      </c>
      <c r="D200">
        <f t="shared" si="7"/>
        <v>2017</v>
      </c>
    </row>
    <row r="201" spans="1:4">
      <c r="A201" s="103">
        <v>42901</v>
      </c>
      <c r="B201" s="101">
        <v>1731387</v>
      </c>
      <c r="C201">
        <f t="shared" si="6"/>
        <v>6</v>
      </c>
      <c r="D201">
        <f t="shared" si="7"/>
        <v>2017</v>
      </c>
    </row>
    <row r="202" spans="1:4">
      <c r="A202" s="103">
        <v>42931</v>
      </c>
      <c r="B202" s="101">
        <v>1950510</v>
      </c>
      <c r="C202">
        <f t="shared" si="6"/>
        <v>7</v>
      </c>
      <c r="D202">
        <f t="shared" si="7"/>
        <v>2017</v>
      </c>
    </row>
    <row r="203" spans="1:4">
      <c r="A203" s="103">
        <v>42962</v>
      </c>
      <c r="B203" s="101">
        <v>1904112</v>
      </c>
      <c r="C203">
        <f t="shared" si="6"/>
        <v>8</v>
      </c>
      <c r="D203">
        <f t="shared" si="7"/>
        <v>2017</v>
      </c>
    </row>
    <row r="204" spans="1:4">
      <c r="A204" s="103">
        <v>42993</v>
      </c>
      <c r="B204" s="101">
        <v>1737701</v>
      </c>
      <c r="C204">
        <f t="shared" si="6"/>
        <v>9</v>
      </c>
      <c r="D204">
        <f t="shared" si="7"/>
        <v>2017</v>
      </c>
    </row>
    <row r="205" spans="1:4">
      <c r="A205" s="103">
        <v>43023</v>
      </c>
      <c r="B205" s="101">
        <v>1838965</v>
      </c>
      <c r="C205">
        <f t="shared" si="6"/>
        <v>10</v>
      </c>
      <c r="D205">
        <f t="shared" si="7"/>
        <v>2017</v>
      </c>
    </row>
    <row r="206" spans="1:4">
      <c r="A206" s="103">
        <v>43054</v>
      </c>
      <c r="B206" s="101">
        <v>2155805</v>
      </c>
      <c r="C206">
        <f t="shared" si="6"/>
        <v>11</v>
      </c>
      <c r="D206">
        <f t="shared" si="7"/>
        <v>2017</v>
      </c>
    </row>
    <row r="207" spans="1:4">
      <c r="A207" s="103">
        <v>43084</v>
      </c>
      <c r="B207" s="101">
        <v>2858509</v>
      </c>
      <c r="C207">
        <f t="shared" si="6"/>
        <v>12</v>
      </c>
      <c r="D207">
        <f t="shared" si="7"/>
        <v>2017</v>
      </c>
    </row>
    <row r="208" spans="1:4">
      <c r="A208" s="103">
        <v>43115</v>
      </c>
      <c r="B208" s="101">
        <v>3107734</v>
      </c>
      <c r="C208">
        <f t="shared" si="6"/>
        <v>1</v>
      </c>
      <c r="D208">
        <f t="shared" si="7"/>
        <v>2018</v>
      </c>
    </row>
    <row r="209" spans="1:4">
      <c r="A209" s="103">
        <v>43146</v>
      </c>
      <c r="B209" s="101">
        <v>2507085</v>
      </c>
      <c r="C209">
        <f t="shared" si="6"/>
        <v>2</v>
      </c>
      <c r="D209">
        <f t="shared" si="7"/>
        <v>2018</v>
      </c>
    </row>
    <row r="210" spans="1:4">
      <c r="A210" s="103">
        <v>43174</v>
      </c>
      <c r="B210" s="101">
        <v>2576005</v>
      </c>
      <c r="C210">
        <f t="shared" si="6"/>
        <v>3</v>
      </c>
      <c r="D210">
        <f t="shared" si="7"/>
        <v>2018</v>
      </c>
    </row>
    <row r="211" spans="1:4">
      <c r="A211" s="103">
        <v>43205</v>
      </c>
      <c r="B211" s="101">
        <v>2148089</v>
      </c>
      <c r="C211">
        <f t="shared" si="6"/>
        <v>4</v>
      </c>
      <c r="D211">
        <f t="shared" si="7"/>
        <v>2018</v>
      </c>
    </row>
    <row r="212" spans="1:4">
      <c r="A212" s="103">
        <v>43235</v>
      </c>
      <c r="B212" s="101">
        <v>1855856</v>
      </c>
      <c r="C212">
        <f t="shared" si="6"/>
        <v>5</v>
      </c>
      <c r="D212">
        <f t="shared" si="7"/>
        <v>2018</v>
      </c>
    </row>
    <row r="213" spans="1:4">
      <c r="A213" s="103">
        <v>43266</v>
      </c>
      <c r="B213" s="101">
        <v>1867447</v>
      </c>
      <c r="C213">
        <f t="shared" si="6"/>
        <v>6</v>
      </c>
      <c r="D213">
        <f t="shared" si="7"/>
        <v>2018</v>
      </c>
    </row>
    <row r="214" spans="1:4">
      <c r="A214" s="103">
        <v>43296</v>
      </c>
      <c r="B214" s="101">
        <v>2139037</v>
      </c>
      <c r="C214">
        <f t="shared" si="6"/>
        <v>7</v>
      </c>
      <c r="D214">
        <f t="shared" si="7"/>
        <v>2018</v>
      </c>
    </row>
    <row r="215" spans="1:4">
      <c r="A215" s="103">
        <v>43327</v>
      </c>
      <c r="B215" s="101">
        <v>2100482</v>
      </c>
      <c r="C215">
        <f t="shared" si="6"/>
        <v>8</v>
      </c>
      <c r="D215">
        <f t="shared" si="7"/>
        <v>2018</v>
      </c>
    </row>
    <row r="216" spans="1:4">
      <c r="A216" s="103">
        <v>43358</v>
      </c>
      <c r="B216" s="101">
        <v>1949898</v>
      </c>
      <c r="C216">
        <f t="shared" si="6"/>
        <v>9</v>
      </c>
      <c r="D216">
        <f t="shared" si="7"/>
        <v>2018</v>
      </c>
    </row>
    <row r="217" spans="1:4">
      <c r="A217" s="103">
        <v>43388</v>
      </c>
      <c r="B217" s="101">
        <v>2069201</v>
      </c>
      <c r="C217">
        <f t="shared" si="6"/>
        <v>10</v>
      </c>
      <c r="D217">
        <f t="shared" si="7"/>
        <v>2018</v>
      </c>
    </row>
    <row r="218" spans="1:4">
      <c r="A218" s="103">
        <v>43419</v>
      </c>
      <c r="B218" s="101">
        <v>2488282</v>
      </c>
      <c r="C218">
        <f t="shared" si="6"/>
        <v>11</v>
      </c>
      <c r="D218">
        <f t="shared" si="7"/>
        <v>2018</v>
      </c>
    </row>
    <row r="219" spans="1:4">
      <c r="A219" s="103">
        <v>43449</v>
      </c>
      <c r="B219" s="101">
        <v>2759042</v>
      </c>
      <c r="C219">
        <f t="shared" si="6"/>
        <v>12</v>
      </c>
      <c r="D219">
        <f t="shared" si="7"/>
        <v>2018</v>
      </c>
    </row>
    <row r="220" spans="1:4">
      <c r="A220" s="103">
        <v>43480</v>
      </c>
      <c r="B220" s="101">
        <v>3161732</v>
      </c>
      <c r="C220">
        <f t="shared" si="6"/>
        <v>1</v>
      </c>
      <c r="D220">
        <f t="shared" si="7"/>
        <v>2019</v>
      </c>
    </row>
    <row r="221" spans="1:4">
      <c r="A221" s="103">
        <v>43511</v>
      </c>
      <c r="B221" s="101">
        <v>2783640</v>
      </c>
      <c r="C221">
        <f t="shared" si="6"/>
        <v>2</v>
      </c>
      <c r="D221">
        <f t="shared" si="7"/>
        <v>2019</v>
      </c>
    </row>
    <row r="222" spans="1:4">
      <c r="A222" s="103">
        <v>43539</v>
      </c>
      <c r="B222" s="101">
        <v>2680848</v>
      </c>
      <c r="C222">
        <f t="shared" si="6"/>
        <v>3</v>
      </c>
      <c r="D222">
        <f t="shared" si="7"/>
        <v>2019</v>
      </c>
    </row>
    <row r="223" spans="1:4">
      <c r="A223" s="103">
        <v>43570</v>
      </c>
      <c r="B223" s="101">
        <v>1994279</v>
      </c>
      <c r="C223">
        <f t="shared" si="6"/>
        <v>4</v>
      </c>
      <c r="D223">
        <f t="shared" si="7"/>
        <v>2019</v>
      </c>
    </row>
    <row r="224" spans="1:4">
      <c r="A224" s="103">
        <v>43600</v>
      </c>
      <c r="B224" s="101">
        <v>1912779</v>
      </c>
      <c r="C224">
        <f t="shared" si="6"/>
        <v>5</v>
      </c>
      <c r="D224">
        <f t="shared" si="7"/>
        <v>2019</v>
      </c>
    </row>
    <row r="225" spans="1:4">
      <c r="A225" s="103">
        <v>43631</v>
      </c>
      <c r="B225" s="101">
        <v>1902995</v>
      </c>
      <c r="C225">
        <f t="shared" si="6"/>
        <v>6</v>
      </c>
      <c r="D225">
        <f t="shared" si="7"/>
        <v>2019</v>
      </c>
    </row>
    <row r="226" spans="1:4">
      <c r="A226" s="103">
        <v>43661</v>
      </c>
      <c r="B226" s="101">
        <v>2162450</v>
      </c>
      <c r="C226">
        <f t="shared" si="6"/>
        <v>7</v>
      </c>
      <c r="D226">
        <f t="shared" si="7"/>
        <v>2019</v>
      </c>
    </row>
    <row r="227" spans="1:4">
      <c r="A227" s="103">
        <v>43692</v>
      </c>
      <c r="B227" s="101">
        <v>2197474</v>
      </c>
      <c r="C227">
        <f t="shared" si="6"/>
        <v>8</v>
      </c>
      <c r="D227">
        <f t="shared" si="7"/>
        <v>2019</v>
      </c>
    </row>
    <row r="228" spans="1:4">
      <c r="A228" s="103">
        <v>43723</v>
      </c>
      <c r="B228" s="101">
        <v>1982049</v>
      </c>
      <c r="C228">
        <f t="shared" si="6"/>
        <v>9</v>
      </c>
      <c r="D228">
        <f t="shared" si="7"/>
        <v>2019</v>
      </c>
    </row>
    <row r="229" spans="1:4">
      <c r="A229" s="103">
        <v>43753</v>
      </c>
      <c r="B229" s="101">
        <v>2072599</v>
      </c>
      <c r="C229">
        <f t="shared" si="6"/>
        <v>10</v>
      </c>
      <c r="D229">
        <f t="shared" si="7"/>
        <v>2019</v>
      </c>
    </row>
    <row r="230" spans="1:4">
      <c r="A230" s="103">
        <v>43784</v>
      </c>
      <c r="B230" s="101">
        <v>2535754</v>
      </c>
      <c r="C230">
        <f t="shared" si="6"/>
        <v>11</v>
      </c>
      <c r="D230">
        <f t="shared" si="7"/>
        <v>2019</v>
      </c>
    </row>
    <row r="231" spans="1:4">
      <c r="A231" s="103">
        <v>43814</v>
      </c>
      <c r="B231" s="101">
        <v>2904407</v>
      </c>
      <c r="C231">
        <f t="shared" si="6"/>
        <v>12</v>
      </c>
      <c r="D231">
        <f t="shared" si="7"/>
        <v>2019</v>
      </c>
    </row>
    <row r="232" spans="1:4">
      <c r="A232" s="103">
        <v>43845</v>
      </c>
      <c r="B232" s="101">
        <v>3030214</v>
      </c>
      <c r="C232">
        <f t="shared" si="6"/>
        <v>1</v>
      </c>
      <c r="D232">
        <f t="shared" si="7"/>
        <v>2020</v>
      </c>
    </row>
    <row r="233" spans="1:4">
      <c r="A233" s="103">
        <v>43876</v>
      </c>
      <c r="B233" s="101">
        <v>2791073</v>
      </c>
      <c r="C233">
        <f t="shared" si="6"/>
        <v>2</v>
      </c>
      <c r="D233">
        <f t="shared" si="7"/>
        <v>2020</v>
      </c>
    </row>
    <row r="234" spans="1:4">
      <c r="A234" s="103">
        <v>43905</v>
      </c>
      <c r="B234" s="101">
        <v>2458627</v>
      </c>
      <c r="C234">
        <f t="shared" si="6"/>
        <v>3</v>
      </c>
      <c r="D234">
        <f t="shared" si="7"/>
        <v>2020</v>
      </c>
    </row>
    <row r="235" spans="1:4">
      <c r="A235" s="103">
        <v>43936</v>
      </c>
      <c r="B235" s="101">
        <v>2016963</v>
      </c>
      <c r="C235">
        <f t="shared" si="6"/>
        <v>4</v>
      </c>
      <c r="D235">
        <f t="shared" si="7"/>
        <v>2020</v>
      </c>
    </row>
    <row r="236" spans="1:4">
      <c r="A236" s="103">
        <v>43966</v>
      </c>
      <c r="B236" s="101">
        <v>1853641</v>
      </c>
      <c r="C236">
        <f t="shared" si="6"/>
        <v>5</v>
      </c>
      <c r="D236">
        <f t="shared" si="7"/>
        <v>2020</v>
      </c>
    </row>
    <row r="237" spans="1:4">
      <c r="A237" s="103">
        <v>43997</v>
      </c>
      <c r="B237" s="101">
        <v>1917632</v>
      </c>
      <c r="C237">
        <f t="shared" si="6"/>
        <v>6</v>
      </c>
      <c r="D237">
        <f t="shared" si="7"/>
        <v>2020</v>
      </c>
    </row>
    <row r="238" spans="1:4">
      <c r="A238" s="103">
        <v>44027</v>
      </c>
      <c r="B238" s="101">
        <v>2256531</v>
      </c>
      <c r="C238">
        <f t="shared" si="6"/>
        <v>7</v>
      </c>
      <c r="D238">
        <f t="shared" si="7"/>
        <v>2020</v>
      </c>
    </row>
    <row r="239" spans="1:4">
      <c r="A239" s="103">
        <v>44058</v>
      </c>
      <c r="B239" s="101">
        <v>2172105</v>
      </c>
      <c r="C239">
        <f t="shared" si="6"/>
        <v>8</v>
      </c>
      <c r="D239">
        <f t="shared" si="7"/>
        <v>2020</v>
      </c>
    </row>
    <row r="240" spans="1:4">
      <c r="A240" s="103">
        <v>44089</v>
      </c>
      <c r="B240" s="101">
        <v>1955210</v>
      </c>
      <c r="C240">
        <f t="shared" si="6"/>
        <v>9</v>
      </c>
      <c r="D240">
        <f t="shared" si="7"/>
        <v>2020</v>
      </c>
    </row>
    <row r="241" spans="1:4">
      <c r="A241" s="103">
        <v>44119</v>
      </c>
      <c r="B241" s="101">
        <v>2094617</v>
      </c>
      <c r="C241">
        <f t="shared" si="6"/>
        <v>10</v>
      </c>
      <c r="D241">
        <f t="shared" si="7"/>
        <v>2020</v>
      </c>
    </row>
    <row r="242" spans="1:4">
      <c r="A242" s="103">
        <v>44150</v>
      </c>
      <c r="B242" s="101">
        <v>2205783</v>
      </c>
      <c r="C242">
        <f t="shared" si="6"/>
        <v>11</v>
      </c>
      <c r="D242">
        <f t="shared" si="7"/>
        <v>2020</v>
      </c>
    </row>
    <row r="243" spans="1:4">
      <c r="A243" s="103">
        <v>44180</v>
      </c>
      <c r="B243" s="101">
        <v>2907979</v>
      </c>
      <c r="C243">
        <f t="shared" si="6"/>
        <v>12</v>
      </c>
      <c r="D243">
        <f t="shared" si="7"/>
        <v>2020</v>
      </c>
    </row>
    <row r="244" spans="1:4">
      <c r="A244" s="103">
        <v>44211</v>
      </c>
      <c r="B244" s="101">
        <v>3028497</v>
      </c>
      <c r="C244">
        <f t="shared" ref="C244:C257" si="8">MONTH(A244)</f>
        <v>1</v>
      </c>
      <c r="D244">
        <f t="shared" ref="D244:D257" si="9">YEAR(A244)</f>
        <v>2021</v>
      </c>
    </row>
    <row r="245" spans="1:4">
      <c r="A245" s="103">
        <v>44242</v>
      </c>
      <c r="B245" s="101">
        <v>2812349</v>
      </c>
      <c r="C245">
        <f t="shared" si="8"/>
        <v>2</v>
      </c>
      <c r="D245">
        <f t="shared" si="9"/>
        <v>2021</v>
      </c>
    </row>
    <row r="246" spans="1:4">
      <c r="A246" s="103">
        <v>44270</v>
      </c>
      <c r="B246" s="101">
        <v>2375060</v>
      </c>
      <c r="C246">
        <f t="shared" si="8"/>
        <v>3</v>
      </c>
      <c r="D246">
        <f t="shared" si="9"/>
        <v>2021</v>
      </c>
    </row>
    <row r="247" spans="1:4">
      <c r="A247" s="103">
        <v>44301</v>
      </c>
      <c r="B247" s="101">
        <v>2013135</v>
      </c>
      <c r="C247">
        <f t="shared" si="8"/>
        <v>4</v>
      </c>
      <c r="D247">
        <f t="shared" si="9"/>
        <v>2021</v>
      </c>
    </row>
    <row r="248" spans="1:4">
      <c r="A248" s="103">
        <v>44331</v>
      </c>
      <c r="B248" s="101">
        <v>1868534</v>
      </c>
      <c r="C248">
        <f t="shared" si="8"/>
        <v>5</v>
      </c>
      <c r="D248">
        <f t="shared" si="9"/>
        <v>2021</v>
      </c>
    </row>
    <row r="249" spans="1:4">
      <c r="A249" s="103">
        <v>44362</v>
      </c>
      <c r="B249" s="101">
        <v>1990375</v>
      </c>
      <c r="C249">
        <f t="shared" si="8"/>
        <v>6</v>
      </c>
      <c r="D249">
        <f t="shared" si="9"/>
        <v>2021</v>
      </c>
    </row>
    <row r="250" spans="1:4">
      <c r="A250" s="103">
        <v>44392</v>
      </c>
      <c r="B250" s="101">
        <v>2151996</v>
      </c>
      <c r="C250">
        <f t="shared" si="8"/>
        <v>7</v>
      </c>
      <c r="D250">
        <f t="shared" si="9"/>
        <v>2021</v>
      </c>
    </row>
    <row r="251" spans="1:4">
      <c r="A251" s="103">
        <v>44423</v>
      </c>
      <c r="B251" s="101">
        <v>2173083</v>
      </c>
      <c r="C251">
        <f t="shared" si="8"/>
        <v>8</v>
      </c>
      <c r="D251">
        <f t="shared" si="9"/>
        <v>2021</v>
      </c>
    </row>
    <row r="252" spans="1:4">
      <c r="A252" s="103">
        <v>44454</v>
      </c>
      <c r="B252" s="101">
        <v>1888403</v>
      </c>
      <c r="C252">
        <f t="shared" si="8"/>
        <v>9</v>
      </c>
      <c r="D252">
        <f t="shared" si="9"/>
        <v>2021</v>
      </c>
    </row>
    <row r="253" spans="1:4">
      <c r="A253" s="103">
        <v>44484</v>
      </c>
      <c r="B253" s="101">
        <v>2003258</v>
      </c>
      <c r="C253">
        <f t="shared" si="8"/>
        <v>10</v>
      </c>
      <c r="D253">
        <f t="shared" si="9"/>
        <v>2021</v>
      </c>
    </row>
    <row r="254" spans="1:4">
      <c r="A254" s="103">
        <v>44515</v>
      </c>
      <c r="B254" s="101">
        <v>2414464</v>
      </c>
      <c r="C254">
        <f t="shared" si="8"/>
        <v>11</v>
      </c>
      <c r="D254">
        <f t="shared" si="9"/>
        <v>2021</v>
      </c>
    </row>
    <row r="255" spans="1:4">
      <c r="A255" s="103">
        <v>44545</v>
      </c>
      <c r="B255" s="101">
        <v>2718349</v>
      </c>
      <c r="C255">
        <f t="shared" si="8"/>
        <v>12</v>
      </c>
      <c r="D255">
        <f t="shared" si="9"/>
        <v>2021</v>
      </c>
    </row>
    <row r="256" spans="1:4">
      <c r="A256" s="103">
        <v>44576</v>
      </c>
      <c r="B256" s="101">
        <v>3314289</v>
      </c>
      <c r="C256">
        <f t="shared" si="8"/>
        <v>1</v>
      </c>
      <c r="D256">
        <f t="shared" si="9"/>
        <v>2022</v>
      </c>
    </row>
    <row r="257" spans="1:4">
      <c r="A257" s="103">
        <v>44607</v>
      </c>
      <c r="B257" s="101">
        <v>2797164</v>
      </c>
      <c r="C257">
        <f t="shared" si="8"/>
        <v>2</v>
      </c>
      <c r="D257">
        <f t="shared" si="9"/>
        <v>2022</v>
      </c>
    </row>
  </sheetData>
  <hyperlinks>
    <hyperlink ref="A1" location="Contents!A1" display="Back to Contents" xr:uid="{511152D4-53CE-4071-B02A-61ECC99E563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C496-BD57-4797-9F40-44C25FA9CEA9}">
  <dimension ref="A1:M45"/>
  <sheetViews>
    <sheetView zoomScale="80" zoomScaleNormal="80" workbookViewId="0">
      <selection activeCell="E4" sqref="E4"/>
    </sheetView>
  </sheetViews>
  <sheetFormatPr defaultRowHeight="14.5"/>
  <cols>
    <col min="1" max="1" width="28.7265625" customWidth="1"/>
    <col min="2" max="2" width="29.81640625" customWidth="1"/>
  </cols>
  <sheetData>
    <row r="1" spans="1:6">
      <c r="A1" t="s">
        <v>725</v>
      </c>
    </row>
    <row r="2" spans="1:6">
      <c r="A2">
        <v>1</v>
      </c>
      <c r="B2" cm="1">
        <f t="array" ref="B2">SUMPRODUCT(IF('Historical Monthly Gas Cons'!$C$4:$C$257='NG Calcs'!A2,IF('Historical Monthly Gas Cons'!$D$4:$D$257&gt;2015,'Historical Monthly Gas Cons'!$B$4:$B$257))/SUMPRODUCT(IF('Historical Monthly Gas Cons'!$D$4:$D$257&gt;2015,'Historical Monthly Gas Cons'!$B$4:$B$257)))</f>
        <v>0.1270463460485193</v>
      </c>
    </row>
    <row r="3" spans="1:6">
      <c r="A3">
        <v>2</v>
      </c>
      <c r="B3" cm="1">
        <f t="array" ref="B3">SUMPRODUCT(IF('Historical Monthly Gas Cons'!$C$4:$C$257='NG Calcs'!A3,IF('Historical Monthly Gas Cons'!$D$4:$D$257&gt;2015,'Historical Monthly Gas Cons'!$B$4:$B$257))/SUMPRODUCT(IF('Historical Monthly Gas Cons'!$D$4:$D$257&gt;2015,'Historical Monthly Gas Cons'!$B$4:$B$257)))</f>
        <v>0.1095772406187249</v>
      </c>
    </row>
    <row r="4" spans="1:6">
      <c r="A4">
        <v>3</v>
      </c>
      <c r="B4" cm="1">
        <f t="array" ref="B4">SUMPRODUCT(IF('Historical Monthly Gas Cons'!$C$4:$C$257='NG Calcs'!A4,IF('Historical Monthly Gas Cons'!$D$4:$D$257&gt;2015,'Historical Monthly Gas Cons'!$B$4:$B$257))/SUMPRODUCT(IF('Historical Monthly Gas Cons'!$D$4:$D$257&gt;2015,'Historical Monthly Gas Cons'!$B$4:$B$257)))</f>
        <v>8.7240360280687282E-2</v>
      </c>
    </row>
    <row r="5" spans="1:6">
      <c r="A5">
        <v>4</v>
      </c>
      <c r="B5" cm="1">
        <f t="array" ref="B5">SUMPRODUCT(IF('Historical Monthly Gas Cons'!$C$4:$C$257='NG Calcs'!A5,IF('Historical Monthly Gas Cons'!$D$4:$D$257&gt;2015,'Historical Monthly Gas Cons'!$B$4:$B$257))/SUMPRODUCT(IF('Historical Monthly Gas Cons'!$D$4:$D$257&gt;2015,'Historical Monthly Gas Cons'!$B$4:$B$257)))</f>
        <v>7.0786697063152826E-2</v>
      </c>
    </row>
    <row r="6" spans="1:6">
      <c r="A6">
        <v>5</v>
      </c>
      <c r="B6" cm="1">
        <f t="array" ref="B6">SUMPRODUCT(IF('Historical Monthly Gas Cons'!$C$4:$C$257='NG Calcs'!A6,IF('Historical Monthly Gas Cons'!$D$4:$D$257&gt;2015,'Historical Monthly Gas Cons'!$B$4:$B$257))/SUMPRODUCT(IF('Historical Monthly Gas Cons'!$D$4:$D$257&gt;2015,'Historical Monthly Gas Cons'!$B$4:$B$257)))</f>
        <v>6.5746454474812546E-2</v>
      </c>
    </row>
    <row r="7" spans="1:6">
      <c r="A7">
        <v>6</v>
      </c>
      <c r="B7" cm="1">
        <f t="array" ref="B7">SUMPRODUCT(IF('Historical Monthly Gas Cons'!$C$4:$C$257='NG Calcs'!A7,IF('Historical Monthly Gas Cons'!$D$4:$D$257&gt;2015,'Historical Monthly Gas Cons'!$B$4:$B$257))/SUMPRODUCT(IF('Historical Monthly Gas Cons'!$D$4:$D$257&gt;2015,'Historical Monthly Gas Cons'!$B$4:$B$257)))</f>
        <v>6.7228771759466358E-2</v>
      </c>
    </row>
    <row r="8" spans="1:6">
      <c r="A8">
        <v>7</v>
      </c>
      <c r="B8" cm="1">
        <f t="array" ref="B8">SUMPRODUCT(IF('Historical Monthly Gas Cons'!$C$4:$C$257='NG Calcs'!A8,IF('Historical Monthly Gas Cons'!$D$4:$D$257&gt;2015,'Historical Monthly Gas Cons'!$B$4:$B$257))/SUMPRODUCT(IF('Historical Monthly Gas Cons'!$D$4:$D$257&gt;2015,'Historical Monthly Gas Cons'!$B$4:$B$257)))</f>
        <v>7.5765383374164705E-2</v>
      </c>
    </row>
    <row r="9" spans="1:6">
      <c r="A9">
        <v>8</v>
      </c>
      <c r="B9" cm="1">
        <f t="array" ref="B9">SUMPRODUCT(IF('Historical Monthly Gas Cons'!$C$4:$C$257='NG Calcs'!A9,IF('Historical Monthly Gas Cons'!$D$4:$D$257&gt;2015,'Historical Monthly Gas Cons'!$B$4:$B$257))/SUMPRODUCT(IF('Historical Monthly Gas Cons'!$D$4:$D$257&gt;2015,'Historical Monthly Gas Cons'!$B$4:$B$257)))</f>
        <v>7.5220400584460917E-2</v>
      </c>
    </row>
    <row r="10" spans="1:6">
      <c r="A10">
        <v>9</v>
      </c>
      <c r="B10" cm="1">
        <f t="array" ref="B10">SUMPRODUCT(IF('Historical Monthly Gas Cons'!$C$4:$C$257='NG Calcs'!A10,IF('Historical Monthly Gas Cons'!$D$4:$D$257&gt;2015,'Historical Monthly Gas Cons'!$B$4:$B$257))/SUMPRODUCT(IF('Historical Monthly Gas Cons'!$D$4:$D$257&gt;2015,'Historical Monthly Gas Cons'!$B$4:$B$257)))</f>
        <v>6.7544194573749827E-2</v>
      </c>
    </row>
    <row r="11" spans="1:6">
      <c r="A11">
        <v>10</v>
      </c>
      <c r="B11" cm="1">
        <f t="array" ref="B11">SUMPRODUCT(IF('Historical Monthly Gas Cons'!$C$4:$C$257='NG Calcs'!A11,IF('Historical Monthly Gas Cons'!$D$4:$D$257&gt;2015,'Historical Monthly Gas Cons'!$B$4:$B$257))/SUMPRODUCT(IF('Historical Monthly Gas Cons'!$D$4:$D$257&gt;2015,'Historical Monthly Gas Cons'!$B$4:$B$257)))</f>
        <v>7.0774681411857457E-2</v>
      </c>
    </row>
    <row r="12" spans="1:6">
      <c r="A12">
        <v>11</v>
      </c>
      <c r="B12" cm="1">
        <f t="array" ref="B12">SUMPRODUCT(IF('Historical Monthly Gas Cons'!$C$4:$C$257='NG Calcs'!A12,IF('Historical Monthly Gas Cons'!$D$4:$D$257&gt;2015,'Historical Monthly Gas Cons'!$B$4:$B$257))/SUMPRODUCT(IF('Historical Monthly Gas Cons'!$D$4:$D$257&gt;2015,'Historical Monthly Gas Cons'!$B$4:$B$257)))</f>
        <v>8.2458274678494717E-2</v>
      </c>
    </row>
    <row r="13" spans="1:6">
      <c r="A13">
        <v>12</v>
      </c>
      <c r="B13" cm="1">
        <f t="array" ref="B13">SUMPRODUCT(IF('Historical Monthly Gas Cons'!$C$4:$C$257='NG Calcs'!A13,IF('Historical Monthly Gas Cons'!$D$4:$D$257&gt;2015,'Historical Monthly Gas Cons'!$B$4:$B$257))/SUMPRODUCT(IF('Historical Monthly Gas Cons'!$D$4:$D$257&gt;2015,'Historical Monthly Gas Cons'!$B$4:$B$257)))</f>
        <v>0.10061119513190914</v>
      </c>
    </row>
    <row r="15" spans="1:6">
      <c r="A15" t="s">
        <v>726</v>
      </c>
      <c r="B15">
        <v>2021</v>
      </c>
      <c r="C15">
        <v>2022</v>
      </c>
      <c r="D15">
        <v>2023</v>
      </c>
      <c r="E15">
        <v>2024</v>
      </c>
      <c r="F15">
        <v>2025</v>
      </c>
    </row>
    <row r="16" spans="1:6">
      <c r="A16">
        <v>1</v>
      </c>
      <c r="B16">
        <f>INDEX('Henry Hub Historicals'!$B$4:$B$307,MATCH(CONCATENATE('NG Calcs'!$A16,".",'NG Calcs'!B$15),'Henry Hub Historicals'!$C$4:$C$307,0),1)</f>
        <v>2.71</v>
      </c>
      <c r="C16">
        <f>IFERROR(IF(AND($A16&lt;7,C$15&lt;2023),INDEX('Henry Hub Historicals'!$B$4:$B$307,MATCH(CONCATENATE('NG Calcs'!$A16,".",'NG Calcs'!C$15),'Henry Hub Historicals'!$C$4:$C$307,0),1),INDEX('Gas Futures'!$F:$F,MATCH(CONCATENATE('NG Calcs'!$A16,".",'NG Calcs'!C$15),'Gas Futures'!$L:$L,0),1)),"")</f>
        <v>4.38</v>
      </c>
      <c r="D16">
        <f>IFERROR(IF(AND($A16&lt;4,D$15&lt;2022),INDEX('Henry Hub Historicals'!$B$4:$B$307,MATCH(CONCATENATE('NG Calcs'!$A16,".",'NG Calcs'!D$15),'Henry Hub Historicals'!$C$4:$C$307,0),1),INDEX('Gas Futures'!$F:$F,MATCH(CONCATENATE('NG Calcs'!$A16,".",'NG Calcs'!D$15),'Gas Futures'!$L:$L,0),1)),"")</f>
        <v>8.9830000000000005</v>
      </c>
      <c r="E16">
        <f>IFERROR(IF(AND($A16&lt;4,E$15&lt;2022),INDEX('Henry Hub Historicals'!$B$4:$B$307,MATCH(CONCATENATE('NG Calcs'!$A16,".",'NG Calcs'!E$15),'Henry Hub Historicals'!$C$4:$C$307,0),1),INDEX('Gas Futures'!$F:$F,MATCH(CONCATENATE('NG Calcs'!$A16,".",'NG Calcs'!E$15),'Gas Futures'!$L:$L,0),1)),"")</f>
        <v>5.6280000000000001</v>
      </c>
      <c r="F16">
        <f>IFERROR(IF(AND($A16&lt;4,F$15&lt;2022),INDEX('Henry Hub Historicals'!$B$4:$B$307,MATCH(CONCATENATE('NG Calcs'!$A16,".",'NG Calcs'!F$15),'Henry Hub Historicals'!$C$4:$C$307,0),1),INDEX('Gas Futures'!$F:$F,MATCH(CONCATENATE('NG Calcs'!$A16,".",'NG Calcs'!F$15),'Gas Futures'!$L:$L,0),1)),"")</f>
        <v>4.9770000000000003</v>
      </c>
    </row>
    <row r="17" spans="1:6">
      <c r="A17">
        <v>2</v>
      </c>
      <c r="B17">
        <f>INDEX('Henry Hub Historicals'!$B$4:$B$307,MATCH(CONCATENATE('NG Calcs'!$A17,".",'NG Calcs'!B$15),'Henry Hub Historicals'!$C$4:$C$307,0),1)</f>
        <v>5.35</v>
      </c>
      <c r="C17">
        <f>IFERROR(IF(AND($A17&lt;7,C$15&lt;2023),INDEX('Henry Hub Historicals'!$B$4:$B$307,MATCH(CONCATENATE('NG Calcs'!$A17,".",'NG Calcs'!C$15),'Henry Hub Historicals'!$C$4:$C$307,0),1),INDEX('Gas Futures'!$F:$F,MATCH(CONCATENATE('NG Calcs'!$A17,".",'NG Calcs'!C$15),'Gas Futures'!$L:$L,0),1)),"")</f>
        <v>4.6900000000000004</v>
      </c>
      <c r="D17">
        <f>IFERROR(IF(AND($A17&lt;4,D$15&lt;2022),INDEX('Henry Hub Historicals'!$B$4:$B$307,MATCH(CONCATENATE('NG Calcs'!$A17,".",'NG Calcs'!D$15),'Henry Hub Historicals'!$C$4:$C$307,0),1),INDEX('Gas Futures'!$F:$F,MATCH(CONCATENATE('NG Calcs'!$A17,".",'NG Calcs'!D$15),'Gas Futures'!$L:$L,0),1)),"")</f>
        <v>8.625</v>
      </c>
      <c r="E17">
        <f>IFERROR(IF(AND($A17&lt;4,E$15&lt;2022),INDEX('Henry Hub Historicals'!$B$4:$B$307,MATCH(CONCATENATE('NG Calcs'!$A17,".",'NG Calcs'!E$15),'Henry Hub Historicals'!$C$4:$C$307,0),1),INDEX('Gas Futures'!$F:$F,MATCH(CONCATENATE('NG Calcs'!$A17,".",'NG Calcs'!E$15),'Gas Futures'!$L:$L,0),1)),"")</f>
        <v>5.4320000000000004</v>
      </c>
      <c r="F17">
        <f>IFERROR(IF(AND($A17&lt;4,F$15&lt;2022),INDEX('Henry Hub Historicals'!$B$4:$B$307,MATCH(CONCATENATE('NG Calcs'!$A17,".",'NG Calcs'!F$15),'Henry Hub Historicals'!$C$4:$C$307,0),1),INDEX('Gas Futures'!$F:$F,MATCH(CONCATENATE('NG Calcs'!$A17,".",'NG Calcs'!F$15),'Gas Futures'!$L:$L,0),1)),"")</f>
        <v>4.8440000000000003</v>
      </c>
    </row>
    <row r="18" spans="1:6">
      <c r="A18">
        <v>3</v>
      </c>
      <c r="B18">
        <f>INDEX('Henry Hub Historicals'!$B$4:$B$307,MATCH(CONCATENATE('NG Calcs'!$A18,".",'NG Calcs'!B$15),'Henry Hub Historicals'!$C$4:$C$307,0),1)</f>
        <v>2.62</v>
      </c>
      <c r="C18">
        <f>IFERROR(IF(AND($A18&lt;7,C$15&lt;2023),INDEX('Henry Hub Historicals'!$B$4:$B$307,MATCH(CONCATENATE('NG Calcs'!$A18,".",'NG Calcs'!C$15),'Henry Hub Historicals'!$C$4:$C$307,0),1),INDEX('Gas Futures'!$F:$F,MATCH(CONCATENATE('NG Calcs'!$A18,".",'NG Calcs'!C$15),'Gas Futures'!$L:$L,0),1)),"")</f>
        <v>4.9000000000000004</v>
      </c>
      <c r="D18">
        <f>IFERROR(IF(AND($A18&lt;4,D$15&lt;2022),INDEX('Henry Hub Historicals'!$B$4:$B$307,MATCH(CONCATENATE('NG Calcs'!$A18,".",'NG Calcs'!D$15),'Henry Hub Historicals'!$C$4:$C$307,0),1),INDEX('Gas Futures'!$F:$F,MATCH(CONCATENATE('NG Calcs'!$A18,".",'NG Calcs'!D$15),'Gas Futures'!$L:$L,0),1)),"")</f>
        <v>7.1689999999999996</v>
      </c>
      <c r="E18">
        <f>IFERROR(IF(AND($A18&lt;4,E$15&lt;2022),INDEX('Henry Hub Historicals'!$B$4:$B$307,MATCH(CONCATENATE('NG Calcs'!$A18,".",'NG Calcs'!E$15),'Henry Hub Historicals'!$C$4:$C$307,0),1),INDEX('Gas Futures'!$F:$F,MATCH(CONCATENATE('NG Calcs'!$A18,".",'NG Calcs'!E$15),'Gas Futures'!$L:$L,0),1)),"")</f>
        <v>4.9960000000000004</v>
      </c>
      <c r="F18">
        <f>IFERROR(IF(AND($A18&lt;4,F$15&lt;2022),INDEX('Henry Hub Historicals'!$B$4:$B$307,MATCH(CONCATENATE('NG Calcs'!$A18,".",'NG Calcs'!F$15),'Henry Hub Historicals'!$C$4:$C$307,0),1),INDEX('Gas Futures'!$F:$F,MATCH(CONCATENATE('NG Calcs'!$A18,".",'NG Calcs'!F$15),'Gas Futures'!$L:$L,0),1)),"")</f>
        <v>4.5220000000000002</v>
      </c>
    </row>
    <row r="19" spans="1:6">
      <c r="A19">
        <v>4</v>
      </c>
      <c r="B19">
        <f>INDEX('Henry Hub Historicals'!$B$4:$B$307,MATCH(CONCATENATE('NG Calcs'!$A19,".",'NG Calcs'!B$15),'Henry Hub Historicals'!$C$4:$C$307,0),1)</f>
        <v>2.66</v>
      </c>
      <c r="C19">
        <f>IFERROR(IF(AND($A19&lt;7,C$15&lt;2023),INDEX('Henry Hub Historicals'!$B$4:$B$307,MATCH(CONCATENATE('NG Calcs'!$A19,".",'NG Calcs'!C$15),'Henry Hub Historicals'!$C$4:$C$307,0),1),INDEX('Gas Futures'!$F:$F,MATCH(CONCATENATE('NG Calcs'!$A19,".",'NG Calcs'!C$15),'Gas Futures'!$L:$L,0),1)),"")</f>
        <v>6.6</v>
      </c>
      <c r="D19">
        <f>IFERROR(IF(AND($A19&lt;4,D$15&lt;2022),INDEX('Henry Hub Historicals'!$B$4:$B$307,MATCH(CONCATENATE('NG Calcs'!$A19,".",'NG Calcs'!D$15),'Henry Hub Historicals'!$C$4:$C$307,0),1),INDEX('Gas Futures'!$F:$F,MATCH(CONCATENATE('NG Calcs'!$A19,".",'NG Calcs'!D$15),'Gas Futures'!$L:$L,0),1)),"")</f>
        <v>5.173</v>
      </c>
      <c r="E19">
        <f>IFERROR(IF(AND($A19&lt;4,E$15&lt;2022),INDEX('Henry Hub Historicals'!$B$4:$B$307,MATCH(CONCATENATE('NG Calcs'!$A19,".",'NG Calcs'!E$15),'Henry Hub Historicals'!$C$4:$C$307,0),1),INDEX('Gas Futures'!$F:$F,MATCH(CONCATENATE('NG Calcs'!$A19,".",'NG Calcs'!E$15),'Gas Futures'!$L:$L,0),1)),"")</f>
        <v>4.1909999999999998</v>
      </c>
      <c r="F19">
        <f>IFERROR(IF(AND($A19&lt;4,F$15&lt;2022),INDEX('Henry Hub Historicals'!$B$4:$B$307,MATCH(CONCATENATE('NG Calcs'!$A19,".",'NG Calcs'!F$15),'Henry Hub Historicals'!$C$4:$C$307,0),1),INDEX('Gas Futures'!$F:$F,MATCH(CONCATENATE('NG Calcs'!$A19,".",'NG Calcs'!F$15),'Gas Futures'!$L:$L,0),1)),"")</f>
        <v>3.9319999999999999</v>
      </c>
    </row>
    <row r="20" spans="1:6">
      <c r="A20">
        <v>5</v>
      </c>
      <c r="B20">
        <f>INDEX('Henry Hub Historicals'!$B$4:$B$307,MATCH(CONCATENATE('NG Calcs'!$A20,".",'NG Calcs'!B$15),'Henry Hub Historicals'!$C$4:$C$307,0),1)</f>
        <v>2.91</v>
      </c>
      <c r="C20" s="100">
        <f>($C$22-$C$19)/3+C19</f>
        <v>7.3649999999999993</v>
      </c>
      <c r="D20">
        <f>IFERROR(IF(AND($A20&lt;4,D$15&lt;2022),INDEX('Henry Hub Historicals'!$B$4:$B$307,MATCH(CONCATENATE('NG Calcs'!$A20,".",'NG Calcs'!D$15),'Henry Hub Historicals'!$C$4:$C$307,0),1),INDEX('Gas Futures'!$F:$F,MATCH(CONCATENATE('NG Calcs'!$A20,".",'NG Calcs'!D$15),'Gas Futures'!$L:$L,0),1)),"")</f>
        <v>4.9669999999999996</v>
      </c>
      <c r="E20">
        <f>IFERROR(IF(AND($A20&lt;4,E$15&lt;2022),INDEX('Henry Hub Historicals'!$B$4:$B$307,MATCH(CONCATENATE('NG Calcs'!$A20,".",'NG Calcs'!E$15),'Henry Hub Historicals'!$C$4:$C$307,0),1),INDEX('Gas Futures'!$F:$F,MATCH(CONCATENATE('NG Calcs'!$A20,".",'NG Calcs'!E$15),'Gas Futures'!$L:$L,0),1)),"")</f>
        <v>4.1139999999999999</v>
      </c>
      <c r="F20">
        <f>IFERROR(IF(AND($A20&lt;4,F$15&lt;2022),INDEX('Henry Hub Historicals'!$B$4:$B$307,MATCH(CONCATENATE('NG Calcs'!$A20,".",'NG Calcs'!F$15),'Henry Hub Historicals'!$C$4:$C$307,0),1),INDEX('Gas Futures'!$F:$F,MATCH(CONCATENATE('NG Calcs'!$A20,".",'NG Calcs'!F$15),'Gas Futures'!$L:$L,0),1)),"")</f>
        <v>3.8919999999999999</v>
      </c>
    </row>
    <row r="21" spans="1:6">
      <c r="A21">
        <v>6</v>
      </c>
      <c r="B21">
        <f>INDEX('Henry Hub Historicals'!$B$4:$B$307,MATCH(CONCATENATE('NG Calcs'!$A21,".",'NG Calcs'!B$15),'Henry Hub Historicals'!$C$4:$C$307,0),1)</f>
        <v>3.26</v>
      </c>
      <c r="C21" s="100">
        <f>($C$22-$C$19)/3+C20</f>
        <v>8.129999999999999</v>
      </c>
      <c r="D21">
        <f>IFERROR(IF(AND($A21&lt;4,D$15&lt;2022),INDEX('Henry Hub Historicals'!$B$4:$B$307,MATCH(CONCATENATE('NG Calcs'!$A21,".",'NG Calcs'!D$15),'Henry Hub Historicals'!$C$4:$C$307,0),1),INDEX('Gas Futures'!$F:$F,MATCH(CONCATENATE('NG Calcs'!$A21,".",'NG Calcs'!D$15),'Gas Futures'!$L:$L,0),1)),"")</f>
        <v>5.0209999999999999</v>
      </c>
      <c r="E21">
        <f>IFERROR(IF(AND($A21&lt;4,E$15&lt;2022),INDEX('Henry Hub Historicals'!$B$4:$B$307,MATCH(CONCATENATE('NG Calcs'!$A21,".",'NG Calcs'!E$15),'Henry Hub Historicals'!$C$4:$C$307,0),1),INDEX('Gas Futures'!$F:$F,MATCH(CONCATENATE('NG Calcs'!$A21,".",'NG Calcs'!E$15),'Gas Futures'!$L:$L,0),1)),"")</f>
        <v>4.1719999999999997</v>
      </c>
      <c r="F21">
        <f>IFERROR(IF(AND($A21&lt;4,F$15&lt;2022),INDEX('Henry Hub Historicals'!$B$4:$B$307,MATCH(CONCATENATE('NG Calcs'!$A21,".",'NG Calcs'!F$15),'Henry Hub Historicals'!$C$4:$C$307,0),1),INDEX('Gas Futures'!$F:$F,MATCH(CONCATENATE('NG Calcs'!$A21,".",'NG Calcs'!F$15),'Gas Futures'!$L:$L,0),1)),"")</f>
        <v>3.952</v>
      </c>
    </row>
    <row r="22" spans="1:6">
      <c r="A22">
        <v>7</v>
      </c>
      <c r="B22">
        <f>INDEX('Henry Hub Historicals'!$B$4:$B$307,MATCH(CONCATENATE('NG Calcs'!$A22,".",'NG Calcs'!B$15),'Henry Hub Historicals'!$C$4:$C$307,0),1)</f>
        <v>3.84</v>
      </c>
      <c r="C22">
        <f>IFERROR(IF(AND($A22&lt;7,C$15&lt;2023),INDEX('Henry Hub Historicals'!$B$4:$B$307,MATCH(CONCATENATE('NG Calcs'!$A22,".",'NG Calcs'!C$15),'Henry Hub Historicals'!$C$4:$C$307,0),1),INDEX('Gas Futures'!$F:$F,MATCH(CONCATENATE('NG Calcs'!$A22,".",'NG Calcs'!C$15),'Gas Futures'!$L:$L,0),1)),"")</f>
        <v>8.8949999999999996</v>
      </c>
      <c r="D22">
        <f>IFERROR(IF(AND($A22&lt;4,D$15&lt;2022),INDEX('Henry Hub Historicals'!$B$4:$B$307,MATCH(CONCATENATE('NG Calcs'!$A22,".",'NG Calcs'!D$15),'Henry Hub Historicals'!$C$4:$C$307,0),1),INDEX('Gas Futures'!$F:$F,MATCH(CONCATENATE('NG Calcs'!$A22,".",'NG Calcs'!D$15),'Gas Futures'!$L:$L,0),1)),"")</f>
        <v>5.0599999999999996</v>
      </c>
      <c r="E22">
        <f>IFERROR(IF(AND($A22&lt;4,E$15&lt;2022),INDEX('Henry Hub Historicals'!$B$4:$B$307,MATCH(CONCATENATE('NG Calcs'!$A22,".",'NG Calcs'!E$15),'Henry Hub Historicals'!$C$4:$C$307,0),1),INDEX('Gas Futures'!$F:$F,MATCH(CONCATENATE('NG Calcs'!$A22,".",'NG Calcs'!E$15),'Gas Futures'!$L:$L,0),1)),"")</f>
        <v>4.2290000000000001</v>
      </c>
      <c r="F22">
        <f>IFERROR(IF(AND($A22&lt;4,F$15&lt;2022),INDEX('Henry Hub Historicals'!$B$4:$B$307,MATCH(CONCATENATE('NG Calcs'!$A22,".",'NG Calcs'!F$15),'Henry Hub Historicals'!$C$4:$C$307,0),1),INDEX('Gas Futures'!$F:$F,MATCH(CONCATENATE('NG Calcs'!$A22,".",'NG Calcs'!F$15),'Gas Futures'!$L:$L,0),1)),"")</f>
        <v>4.0060000000000002</v>
      </c>
    </row>
    <row r="23" spans="1:6">
      <c r="A23">
        <v>8</v>
      </c>
      <c r="B23">
        <f>INDEX('Henry Hub Historicals'!$B$4:$B$307,MATCH(CONCATENATE('NG Calcs'!$A23,".",'NG Calcs'!B$15),'Henry Hub Historicals'!$C$4:$C$307,0),1)</f>
        <v>4.07</v>
      </c>
      <c r="C23">
        <f>IFERROR(IF(AND($A23&lt;4,C$15&lt;2022),INDEX('Henry Hub Historicals'!$B$4:$B$307,MATCH(CONCATENATE('NG Calcs'!$A23,".",'NG Calcs'!C$15),'Henry Hub Historicals'!$C$4:$C$307,0),1),INDEX('Gas Futures'!$F:$F,MATCH(CONCATENATE('NG Calcs'!$A23,".",'NG Calcs'!C$15),'Gas Futures'!$L:$L,0),1)),"")</f>
        <v>8.8800000000000008</v>
      </c>
      <c r="D23">
        <f>IFERROR(IF(AND($A23&lt;4,D$15&lt;2022),INDEX('Henry Hub Historicals'!$B$4:$B$307,MATCH(CONCATENATE('NG Calcs'!$A23,".",'NG Calcs'!D$15),'Henry Hub Historicals'!$C$4:$C$307,0),1),INDEX('Gas Futures'!$F:$F,MATCH(CONCATENATE('NG Calcs'!$A23,".",'NG Calcs'!D$15),'Gas Futures'!$L:$L,0),1)),"")</f>
        <v>5.0419999999999998</v>
      </c>
      <c r="E23">
        <f>IFERROR(IF(AND($A23&lt;4,E$15&lt;2022),INDEX('Henry Hub Historicals'!$B$4:$B$307,MATCH(CONCATENATE('NG Calcs'!$A23,".",'NG Calcs'!E$15),'Henry Hub Historicals'!$C$4:$C$307,0),1),INDEX('Gas Futures'!$F:$F,MATCH(CONCATENATE('NG Calcs'!$A23,".",'NG Calcs'!E$15),'Gas Futures'!$L:$L,0),1)),"")</f>
        <v>4.24</v>
      </c>
      <c r="F23">
        <f>IFERROR(IF(AND($A23&lt;4,F$15&lt;2022),INDEX('Henry Hub Historicals'!$B$4:$B$307,MATCH(CONCATENATE('NG Calcs'!$A23,".",'NG Calcs'!F$15),'Henry Hub Historicals'!$C$4:$C$307,0),1),INDEX('Gas Futures'!$F:$F,MATCH(CONCATENATE('NG Calcs'!$A23,".",'NG Calcs'!F$15),'Gas Futures'!$L:$L,0),1)),"")</f>
        <v>4.0309999999999997</v>
      </c>
    </row>
    <row r="24" spans="1:6">
      <c r="A24">
        <v>9</v>
      </c>
      <c r="B24">
        <f>INDEX('Henry Hub Historicals'!$B$4:$B$307,MATCH(CONCATENATE('NG Calcs'!$A24,".",'NG Calcs'!B$15),'Henry Hub Historicals'!$C$4:$C$307,0),1)</f>
        <v>5.16</v>
      </c>
      <c r="C24">
        <f>IFERROR(IF(AND($A24&lt;4,C$15&lt;2022),INDEX('Henry Hub Historicals'!$B$4:$B$307,MATCH(CONCATENATE('NG Calcs'!$A24,".",'NG Calcs'!C$15),'Henry Hub Historicals'!$C$4:$C$307,0),1),INDEX('Gas Futures'!$F:$F,MATCH(CONCATENATE('NG Calcs'!$A24,".",'NG Calcs'!C$15),'Gas Futures'!$L:$L,0),1)),"")</f>
        <v>8.8369999999999997</v>
      </c>
      <c r="D24">
        <f>IFERROR(IF(AND($A24&lt;4,D$15&lt;2022),INDEX('Henry Hub Historicals'!$B$4:$B$307,MATCH(CONCATENATE('NG Calcs'!$A24,".",'NG Calcs'!D$15),'Henry Hub Historicals'!$C$4:$C$307,0),1),INDEX('Gas Futures'!$F:$F,MATCH(CONCATENATE('NG Calcs'!$A24,".",'NG Calcs'!D$15),'Gas Futures'!$L:$L,0),1)),"")</f>
        <v>5.008</v>
      </c>
      <c r="E24">
        <f>IFERROR(IF(AND($A24&lt;4,E$15&lt;2022),INDEX('Henry Hub Historicals'!$B$4:$B$307,MATCH(CONCATENATE('NG Calcs'!$A24,".",'NG Calcs'!E$15),'Henry Hub Historicals'!$C$4:$C$307,0),1),INDEX('Gas Futures'!$F:$F,MATCH(CONCATENATE('NG Calcs'!$A24,".",'NG Calcs'!E$15),'Gas Futures'!$L:$L,0),1)),"")</f>
        <v>4.2220000000000004</v>
      </c>
      <c r="F24">
        <f>IFERROR(IF(AND($A24&lt;4,F$15&lt;2022),INDEX('Henry Hub Historicals'!$B$4:$B$307,MATCH(CONCATENATE('NG Calcs'!$A24,".",'NG Calcs'!F$15),'Henry Hub Historicals'!$C$4:$C$307,0),1),INDEX('Gas Futures'!$F:$F,MATCH(CONCATENATE('NG Calcs'!$A24,".",'NG Calcs'!F$15),'Gas Futures'!$L:$L,0),1)),"")</f>
        <v>4.0209999999999999</v>
      </c>
    </row>
    <row r="25" spans="1:6">
      <c r="A25">
        <v>10</v>
      </c>
      <c r="B25">
        <f>INDEX('Henry Hub Historicals'!$B$4:$B$307,MATCH(CONCATENATE('NG Calcs'!$A25,".",'NG Calcs'!B$15),'Henry Hub Historicals'!$C$4:$C$307,0),1)</f>
        <v>5.51</v>
      </c>
      <c r="C25">
        <f>IFERROR(IF(AND($A25&lt;4,C$15&lt;2022),INDEX('Henry Hub Historicals'!$B$4:$B$307,MATCH(CONCATENATE('NG Calcs'!$A25,".",'NG Calcs'!C$15),'Henry Hub Historicals'!$C$4:$C$307,0),1),INDEX('Gas Futures'!$F:$F,MATCH(CONCATENATE('NG Calcs'!$A25,".",'NG Calcs'!C$15),'Gas Futures'!$L:$L,0),1)),"")</f>
        <v>8.8019999999999996</v>
      </c>
      <c r="D25">
        <f>IFERROR(IF(AND($A25&lt;4,D$15&lt;2022),INDEX('Henry Hub Historicals'!$B$4:$B$307,MATCH(CONCATENATE('NG Calcs'!$A25,".",'NG Calcs'!D$15),'Henry Hub Historicals'!$C$4:$C$307,0),1),INDEX('Gas Futures'!$F:$F,MATCH(CONCATENATE('NG Calcs'!$A25,".",'NG Calcs'!D$15),'Gas Futures'!$L:$L,0),1)),"")</f>
        <v>5.069</v>
      </c>
      <c r="E25">
        <f>IFERROR(IF(AND($A25&lt;4,E$15&lt;2022),INDEX('Henry Hub Historicals'!$B$4:$B$307,MATCH(CONCATENATE('NG Calcs'!$A25,".",'NG Calcs'!E$15),'Henry Hub Historicals'!$C$4:$C$307,0),1),INDEX('Gas Futures'!$F:$F,MATCH(CONCATENATE('NG Calcs'!$A25,".",'NG Calcs'!E$15),'Gas Futures'!$L:$L,0),1)),"")</f>
        <v>4.2779999999999996</v>
      </c>
      <c r="F25">
        <f>IFERROR(IF(AND($A25&lt;4,F$15&lt;2022),INDEX('Henry Hub Historicals'!$B$4:$B$307,MATCH(CONCATENATE('NG Calcs'!$A25,".",'NG Calcs'!F$15),'Henry Hub Historicals'!$C$4:$C$307,0),1),INDEX('Gas Futures'!$F:$F,MATCH(CONCATENATE('NG Calcs'!$A25,".",'NG Calcs'!F$15),'Gas Futures'!$L:$L,0),1)),"")</f>
        <v>4.0880000000000001</v>
      </c>
    </row>
    <row r="26" spans="1:6">
      <c r="A26">
        <v>11</v>
      </c>
      <c r="B26">
        <f>INDEX('Henry Hub Historicals'!$B$4:$B$307,MATCH(CONCATENATE('NG Calcs'!$A26,".",'NG Calcs'!B$15),'Henry Hub Historicals'!$C$4:$C$307,0),1)</f>
        <v>5.05</v>
      </c>
      <c r="C26">
        <f>IFERROR(IF(AND($A26&lt;4,C$15&lt;2022),INDEX('Henry Hub Historicals'!$B$4:$B$307,MATCH(CONCATENATE('NG Calcs'!$A26,".",'NG Calcs'!C$15),'Henry Hub Historicals'!$C$4:$C$307,0),1),INDEX('Gas Futures'!$F:$F,MATCH(CONCATENATE('NG Calcs'!$A26,".",'NG Calcs'!C$15),'Gas Futures'!$L:$L,0),1)),"")</f>
        <v>8.8339999999999996</v>
      </c>
      <c r="D26">
        <f>IFERROR(IF(AND($A26&lt;4,D$15&lt;2022),INDEX('Henry Hub Historicals'!$B$4:$B$307,MATCH(CONCATENATE('NG Calcs'!$A26,".",'NG Calcs'!D$15),'Henry Hub Historicals'!$C$4:$C$307,0),1),INDEX('Gas Futures'!$F:$F,MATCH(CONCATENATE('NG Calcs'!$A26,".",'NG Calcs'!D$15),'Gas Futures'!$L:$L,0),1)),"")</f>
        <v>5.2190000000000003</v>
      </c>
      <c r="E26">
        <f>IFERROR(IF(AND($A26&lt;4,E$15&lt;2022),INDEX('Henry Hub Historicals'!$B$4:$B$307,MATCH(CONCATENATE('NG Calcs'!$A26,".",'NG Calcs'!E$15),'Henry Hub Historicals'!$C$4:$C$307,0),1),INDEX('Gas Futures'!$F:$F,MATCH(CONCATENATE('NG Calcs'!$A26,".",'NG Calcs'!E$15),'Gas Futures'!$L:$L,0),1)),"")</f>
        <v>4.4550000000000001</v>
      </c>
      <c r="F26">
        <f>IFERROR(IF(AND($A26&lt;4,F$15&lt;2022),INDEX('Henry Hub Historicals'!$B$4:$B$307,MATCH(CONCATENATE('NG Calcs'!$A26,".",'NG Calcs'!F$15),'Henry Hub Historicals'!$C$4:$C$307,0),1),INDEX('Gas Futures'!$F:$F,MATCH(CONCATENATE('NG Calcs'!$A26,".",'NG Calcs'!F$15),'Gas Futures'!$L:$L,0),1)),"")</f>
        <v>4.274</v>
      </c>
    </row>
    <row r="27" spans="1:6">
      <c r="A27">
        <v>12</v>
      </c>
      <c r="B27">
        <f>INDEX('Henry Hub Historicals'!$B$4:$B$307,MATCH(CONCATENATE('NG Calcs'!$A27,".",'NG Calcs'!B$15),'Henry Hub Historicals'!$C$4:$C$307,0),1)</f>
        <v>3.76</v>
      </c>
      <c r="C27">
        <f>IFERROR(IF(AND($A27&lt;4,C$15&lt;2022),INDEX('Henry Hub Historicals'!$B$4:$B$307,MATCH(CONCATENATE('NG Calcs'!$A27,".",'NG Calcs'!C$15),'Henry Hub Historicals'!$C$4:$C$307,0),1),INDEX('Gas Futures'!$F:$F,MATCH(CONCATENATE('NG Calcs'!$A27,".",'NG Calcs'!C$15),'Gas Futures'!$L:$L,0),1)),"")</f>
        <v>8.9049999999999994</v>
      </c>
      <c r="D27">
        <f>IFERROR(IF(AND($A27&lt;4,D$15&lt;2022),INDEX('Henry Hub Historicals'!$B$4:$B$307,MATCH(CONCATENATE('NG Calcs'!$A27,".",'NG Calcs'!D$15),'Henry Hub Historicals'!$C$4:$C$307,0),1),INDEX('Gas Futures'!$F:$F,MATCH(CONCATENATE('NG Calcs'!$A27,".",'NG Calcs'!D$15),'Gas Futures'!$L:$L,0),1)),"")</f>
        <v>5.492</v>
      </c>
      <c r="E27">
        <f>IFERROR(IF(AND($A27&lt;4,E$15&lt;2022),INDEX('Henry Hub Historicals'!$B$4:$B$307,MATCH(CONCATENATE('NG Calcs'!$A27,".",'NG Calcs'!E$15),'Henry Hub Historicals'!$C$4:$C$307,0),1),INDEX('Gas Futures'!$F:$F,MATCH(CONCATENATE('NG Calcs'!$A27,".",'NG Calcs'!E$15),'Gas Futures'!$L:$L,0),1)),"")</f>
        <v>4.8109999999999999</v>
      </c>
      <c r="F27">
        <f>IFERROR(IF(AND($A27&lt;4,F$15&lt;2022),INDEX('Henry Hub Historicals'!$B$4:$B$307,MATCH(CONCATENATE('NG Calcs'!$A27,".",'NG Calcs'!F$15),'Henry Hub Historicals'!$C$4:$C$307,0),1),INDEX('Gas Futures'!$F:$F,MATCH(CONCATENATE('NG Calcs'!$A27,".",'NG Calcs'!F$15),'Gas Futures'!$L:$L,0),1)),"")</f>
        <v>4.641</v>
      </c>
    </row>
    <row r="30" spans="1:6">
      <c r="A30" t="s">
        <v>729</v>
      </c>
      <c r="B30">
        <v>2021</v>
      </c>
      <c r="C30">
        <v>2022</v>
      </c>
      <c r="D30">
        <v>2023</v>
      </c>
      <c r="E30">
        <v>2024</v>
      </c>
      <c r="F30">
        <v>2025</v>
      </c>
    </row>
    <row r="31" spans="1:6">
      <c r="B31">
        <f t="shared" ref="B31:F31" si="0">SUMPRODUCT(B16:B27,$B$2:$B$13)</f>
        <v>3.8881791936204264</v>
      </c>
      <c r="C31">
        <f t="shared" si="0"/>
        <v>7.1819588984960454</v>
      </c>
      <c r="D31">
        <f>SUMPRODUCT(D16:D27,$B$2:$B$13)</f>
        <v>6.1846437613646419</v>
      </c>
      <c r="E31">
        <f t="shared" si="0"/>
        <v>4.672403698255903</v>
      </c>
      <c r="F31">
        <f t="shared" si="0"/>
        <v>4.3445242138202138</v>
      </c>
    </row>
    <row r="33" spans="1:13">
      <c r="A33" t="s">
        <v>730</v>
      </c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</row>
    <row r="34" spans="1:13">
      <c r="A34" t="s">
        <v>766</v>
      </c>
      <c r="B34">
        <f>INDEX('NG Sector Price Historicals'!$K$4:$K$103,MATCH('NG Calcs'!B$33,'NG Sector Price Historicals'!$S$4:$S$103,0),1)/INDEX('Henry Hub Historicals'!$B$312:$B$336,MATCH('NG Calcs'!B$33,'Henry Hub Historicals'!$C$312:$C$336,0),1)/1.037</f>
        <v>2.5134111115279292</v>
      </c>
      <c r="C34">
        <f>INDEX('NG Sector Price Historicals'!$K$4:$K$103,MATCH('NG Calcs'!C$33,'NG Sector Price Historicals'!$S$4:$S$103,0),1)/INDEX('Henry Hub Historicals'!$B$312:$B$336,MATCH('NG Calcs'!C$33,'Henry Hub Historicals'!$C$312:$C$336,0),1)/1.037</f>
        <v>2.6591128254580521</v>
      </c>
      <c r="D34">
        <f>INDEX('NG Sector Price Historicals'!$K$4:$K$103,MATCH('NG Calcs'!D$33,'NG Sector Price Historicals'!$S$4:$S$103,0),1)/INDEX('Henry Hub Historicals'!$B$312:$B$336,MATCH('NG Calcs'!D$33,'Henry Hub Historicals'!$C$312:$C$336,0),1)/1.037</f>
        <v>3.7345489611641978</v>
      </c>
      <c r="E34">
        <f>INDEX('NG Sector Price Historicals'!$K$4:$K$103,MATCH('NG Calcs'!E$33,'NG Sector Price Historicals'!$S$4:$S$103,0),1)/INDEX('Henry Hub Historicals'!$B$312:$B$336,MATCH('NG Calcs'!E$33,'Henry Hub Historicals'!$C$312:$C$336,0),1)/1.037</f>
        <v>2.6680386038298765</v>
      </c>
      <c r="F34">
        <f>INDEX('NG Sector Price Historicals'!$K$4:$K$103,MATCH('NG Calcs'!F$33,'NG Sector Price Historicals'!$S$4:$S$103,0),1)/INDEX('Henry Hub Historicals'!$B$312:$B$336,MATCH('NG Calcs'!F$33,'Henry Hub Historicals'!$C$312:$C$336,0),1)/1.037</f>
        <v>2.4207304559667588</v>
      </c>
      <c r="G34">
        <f>INDEX('NG Sector Price Historicals'!$K$4:$K$103,MATCH('NG Calcs'!G$33,'NG Sector Price Historicals'!$S$4:$S$103,0),1)/INDEX('Henry Hub Historicals'!$B$312:$B$336,MATCH('NG Calcs'!G$33,'Henry Hub Historicals'!$C$312:$C$336,0),1)/1.037</f>
        <v>3.8204745044056923</v>
      </c>
      <c r="H34">
        <f>INDEX('NG Sector Price Historicals'!$K$4:$K$103,MATCH('NG Calcs'!H$33,'NG Sector Price Historicals'!$S$4:$S$103,0),1)/INDEX('Henry Hub Historicals'!$B$312:$B$336,MATCH('NG Calcs'!H$33,'Henry Hub Historicals'!$C$312:$C$336,0),1)/1.037</f>
        <v>3.8458006153280988</v>
      </c>
      <c r="I34">
        <f>INDEX('NG Sector Price Historicals'!$K$4:$K$103,MATCH('NG Calcs'!I$33,'NG Sector Price Historicals'!$S$4:$S$103,0),1)/INDEX('Henry Hub Historicals'!$B$312:$B$336,MATCH('NG Calcs'!I$33,'Henry Hub Historicals'!$C$312:$C$336,0),1)/1.037</f>
        <v>3.5186397603067761</v>
      </c>
      <c r="J34">
        <f>INDEX('NG Sector Price Historicals'!$K$4:$K$103,MATCH('NG Calcs'!J$33,'NG Sector Price Historicals'!$S$4:$S$103,0),1)/INDEX('Henry Hub Historicals'!$B$312:$B$336,MATCH('NG Calcs'!J$33,'Henry Hub Historicals'!$C$312:$C$336,0),1)/1.037</f>
        <v>3.2144005143040828</v>
      </c>
      <c r="K34">
        <f>INDEX('NG Sector Price Historicals'!$K$4:$K$103,MATCH('NG Calcs'!K$33,'NG Sector Price Historicals'!$S$4:$S$103,0),1)/INDEX('Henry Hub Historicals'!$B$312:$B$336,MATCH('NG Calcs'!K$33,'Henry Hub Historicals'!$C$312:$C$336,0),1)/1.037</f>
        <v>3.9589862584378017</v>
      </c>
      <c r="L34">
        <f>INDEX('NG Sector Price Historicals'!$K$4:$K$103,MATCH('NG Calcs'!L$33,'NG Sector Price Historicals'!$S$4:$S$103,0),1)/INDEX('Henry Hub Historicals'!$B$312:$B$336,MATCH('NG Calcs'!L$33,'Henry Hub Historicals'!$C$312:$C$336,0),1)/1.037</f>
        <v>5.1208725434775388</v>
      </c>
    </row>
    <row r="35" spans="1:13">
      <c r="A35" t="s">
        <v>767</v>
      </c>
      <c r="B35">
        <f>INDEX('NG Sector Price Historicals'!$M$4:$M$102,MATCH('NG Calcs'!B$33,'NG Sector Price Historicals'!$S$4:$S$102,0),1)/INDEX('Henry Hub Historicals'!$B$312:$B$336,MATCH('NG Calcs'!B$33,'Henry Hub Historicals'!$C$312:$C$336,0),1)/1.037</f>
        <v>2.0897281146768645</v>
      </c>
      <c r="C35">
        <f>INDEX('NG Sector Price Historicals'!$M$4:$M$102,MATCH('NG Calcs'!C$33,'NG Sector Price Historicals'!$S$4:$S$102,0),1)/INDEX('Henry Hub Historicals'!$B$312:$B$336,MATCH('NG Calcs'!C$33,'Henry Hub Historicals'!$C$312:$C$336,0),1)/1.037</f>
        <v>2.1480231436837034</v>
      </c>
      <c r="D35">
        <f>INDEX('NG Sector Price Historicals'!$M$4:$M$102,MATCH('NG Calcs'!D$33,'NG Sector Price Historicals'!$S$4:$S$102,0),1)/INDEX('Henry Hub Historicals'!$B$312:$B$336,MATCH('NG Calcs'!D$33,'Henry Hub Historicals'!$C$312:$C$336,0),1)/1.037</f>
        <v>2.8403611817305165</v>
      </c>
      <c r="E35">
        <f>INDEX('NG Sector Price Historicals'!$M$4:$M$102,MATCH('NG Calcs'!E$33,'NG Sector Price Historicals'!$S$4:$S$102,0),1)/INDEX('Henry Hub Historicals'!$B$312:$B$336,MATCH('NG Calcs'!E$33,'Henry Hub Historicals'!$C$312:$C$336,0),1)/1.037</f>
        <v>2.0889294495102133</v>
      </c>
      <c r="F35">
        <f>INDEX('NG Sector Price Historicals'!$M$4:$M$102,MATCH('NG Calcs'!F$33,'NG Sector Price Historicals'!$S$4:$S$102,0),1)/INDEX('Henry Hub Historicals'!$B$312:$B$336,MATCH('NG Calcs'!F$33,'Henry Hub Historicals'!$C$312:$C$336,0),1)/1.037</f>
        <v>1.9639472249867047</v>
      </c>
      <c r="G35">
        <f>INDEX('NG Sector Price Historicals'!$M$4:$M$102,MATCH('NG Calcs'!G$33,'NG Sector Price Historicals'!$S$4:$S$102,0),1)/INDEX('Henry Hub Historicals'!$B$312:$B$336,MATCH('NG Calcs'!G$33,'Henry Hub Historicals'!$C$312:$C$336,0),1)/1.037</f>
        <v>2.9113635192532779</v>
      </c>
      <c r="H35">
        <f>INDEX('NG Sector Price Historicals'!$M$4:$M$102,MATCH('NG Calcs'!H$33,'NG Sector Price Historicals'!$S$4:$S$102,0),1)/INDEX('Henry Hub Historicals'!$B$312:$B$336,MATCH('NG Calcs'!H$33,'Henry Hub Historicals'!$C$312:$C$336,0),1)/1.037</f>
        <v>2.7858137790635382</v>
      </c>
      <c r="I35">
        <f>INDEX('NG Sector Price Historicals'!$M$4:$M$102,MATCH('NG Calcs'!I$33,'NG Sector Price Historicals'!$S$4:$S$102,0),1)/INDEX('Henry Hub Historicals'!$B$312:$B$336,MATCH('NG Calcs'!I$33,'Henry Hub Historicals'!$C$312:$C$336,0),1)/1.037</f>
        <v>2.541419001944766</v>
      </c>
      <c r="J35">
        <f>INDEX('NG Sector Price Historicals'!$M$4:$M$102,MATCH('NG Calcs'!J$33,'NG Sector Price Historicals'!$S$4:$S$102,0),1)/INDEX('Henry Hub Historicals'!$B$312:$B$336,MATCH('NG Calcs'!J$33,'Henry Hub Historicals'!$C$312:$C$336,0),1)/1.037</f>
        <v>2.3847790482313145</v>
      </c>
      <c r="K35">
        <f>INDEX('NG Sector Price Historicals'!$M$4:$M$102,MATCH('NG Calcs'!K$33,'NG Sector Price Historicals'!$S$4:$S$102,0),1)/INDEX('Henry Hub Historicals'!$B$312:$B$336,MATCH('NG Calcs'!K$33,'Henry Hub Historicals'!$C$312:$C$336,0),1)/1.037</f>
        <v>2.8665923336547734</v>
      </c>
      <c r="L35">
        <f>INDEX('NG Sector Price Historicals'!$M$4:$M$102,MATCH('NG Calcs'!L$33,'NG Sector Price Historicals'!$S$4:$S$102,0),1)/INDEX('Henry Hub Historicals'!$B$312:$B$336,MATCH('NG Calcs'!L$33,'Henry Hub Historicals'!$C$312:$C$336,0),1)/1.037</f>
        <v>3.558008845143485</v>
      </c>
    </row>
    <row r="36" spans="1:13">
      <c r="A36" t="s">
        <v>381</v>
      </c>
      <c r="B36">
        <f>INDEX('NG Sector Price Historicals'!$O$4:$O$102,MATCH('NG Calcs'!B$33,'NG Sector Price Historicals'!$S$4:$S$102,0),1)/INDEX('Henry Hub Historicals'!$B$312:$B$336,MATCH('NG Calcs'!B$33,'Henry Hub Historicals'!$C$312:$C$336,0),1)/1.037</f>
        <v>1.2114685691210123</v>
      </c>
      <c r="C36">
        <f>INDEX('NG Sector Price Historicals'!$O$4:$O$102,MATCH('NG Calcs'!C$33,'NG Sector Price Historicals'!$S$4:$S$102,0),1)/INDEX('Henry Hub Historicals'!$B$312:$B$336,MATCH('NG Calcs'!C$33,'Henry Hub Historicals'!$C$312:$C$336,0),1)/1.037</f>
        <v>1.2367405978784958</v>
      </c>
      <c r="D36">
        <f>INDEX('NG Sector Price Historicals'!$O$4:$O$102,MATCH('NG Calcs'!D$33,'NG Sector Price Historicals'!$S$4:$S$102,0),1)/INDEX('Henry Hub Historicals'!$B$312:$B$336,MATCH('NG Calcs'!D$33,'Henry Hub Historicals'!$C$312:$C$336,0),1)/1.037</f>
        <v>1.3605680722363462</v>
      </c>
      <c r="E36">
        <f>INDEX('NG Sector Price Historicals'!$O$4:$O$102,MATCH('NG Calcs'!E$33,'NG Sector Price Historicals'!$S$4:$S$102,0),1)/INDEX('Henry Hub Historicals'!$B$312:$B$336,MATCH('NG Calcs'!E$33,'Henry Hub Historicals'!$C$312:$C$336,0),1)/1.037</f>
        <v>1.1995832482335878</v>
      </c>
      <c r="F36">
        <f>INDEX('NG Sector Price Historicals'!$O$4:$O$102,MATCH('NG Calcs'!F$33,'NG Sector Price Historicals'!$S$4:$S$102,0),1)/INDEX('Henry Hub Historicals'!$B$312:$B$336,MATCH('NG Calcs'!F$33,'Henry Hub Historicals'!$C$312:$C$336,0),1)/1.037</f>
        <v>1.24015543869947</v>
      </c>
      <c r="G36">
        <f>INDEX('NG Sector Price Historicals'!$O$4:$O$102,MATCH('NG Calcs'!G$33,'NG Sector Price Historicals'!$S$4:$S$102,0),1)/INDEX('Henry Hub Historicals'!$B$312:$B$336,MATCH('NG Calcs'!G$33,'Henry Hub Historicals'!$C$312:$C$336,0),1)/1.037</f>
        <v>1.4464802314368372</v>
      </c>
      <c r="H36">
        <f>INDEX('NG Sector Price Historicals'!$O$4:$O$102,MATCH('NG Calcs'!H$33,'NG Sector Price Historicals'!$S$4:$S$102,0),1)/INDEX('Henry Hub Historicals'!$B$312:$B$336,MATCH('NG Calcs'!H$33,'Henry Hub Historicals'!$C$312:$C$336,0),1)/1.037</f>
        <v>1.3431602149056345</v>
      </c>
      <c r="I36">
        <f>INDEX('NG Sector Price Historicals'!$O$4:$O$102,MATCH('NG Calcs'!I$33,'NG Sector Price Historicals'!$S$4:$S$102,0),1)/INDEX('Henry Hub Historicals'!$B$312:$B$336,MATCH('NG Calcs'!I$33,'Henry Hub Historicals'!$C$312:$C$336,0),1)/1.037</f>
        <v>1.3158616152201328</v>
      </c>
      <c r="J36">
        <f>INDEX('NG Sector Price Historicals'!$O$4:$O$102,MATCH('NG Calcs'!J$33,'NG Sector Price Historicals'!$S$4:$S$102,0),1)/INDEX('Henry Hub Historicals'!$B$312:$B$336,MATCH('NG Calcs'!J$33,'Henry Hub Historicals'!$C$312:$C$336,0),1)/1.037</f>
        <v>1.2826988718984864</v>
      </c>
      <c r="K36">
        <f>INDEX('NG Sector Price Historicals'!$O$4:$O$102,MATCH('NG Calcs'!K$33,'NG Sector Price Historicals'!$S$4:$S$102,0),1)/INDEX('Henry Hub Historicals'!$B$312:$B$336,MATCH('NG Calcs'!K$33,'Henry Hub Historicals'!$C$312:$C$336,0),1)/1.037</f>
        <v>1.4690814850530378</v>
      </c>
      <c r="L36">
        <f>INDEX('NG Sector Price Historicals'!$O$4:$O$102,MATCH('NG Calcs'!L$33,'NG Sector Price Historicals'!$S$4:$S$102,0),1)/INDEX('Henry Hub Historicals'!$B$312:$B$336,MATCH('NG Calcs'!L$33,'Henry Hub Historicals'!$C$312:$C$336,0),1)/1.037</f>
        <v>1.5771147350969785</v>
      </c>
    </row>
    <row r="37" spans="1:13">
      <c r="A37" t="s">
        <v>378</v>
      </c>
      <c r="B37">
        <f>INDEX('NG Sector Price Historicals'!$R$4:$R$102,MATCH('NG Calcs'!B$33,'NG Sector Price Historicals'!$S$4:$S$102,0),1)/INDEX('Henry Hub Historicals'!$B$312:$B$336,MATCH('NG Calcs'!B$33,'Henry Hub Historicals'!$C$312:$C$336,0),1)/1.037</f>
        <v>1.1629215590651609</v>
      </c>
      <c r="C37">
        <f>INDEX('NG Sector Price Historicals'!$R$4:$R$102,MATCH('NG Calcs'!C$33,'NG Sector Price Historicals'!$S$4:$S$102,0),1)/INDEX('Henry Hub Historicals'!$B$312:$B$336,MATCH('NG Calcs'!C$33,'Henry Hub Historicals'!$C$312:$C$336,0),1)/1.037</f>
        <v>1.1788813886210221</v>
      </c>
      <c r="D37">
        <f>INDEX('NG Sector Price Historicals'!$R$4:$R$102,MATCH('NG Calcs'!D$33,'NG Sector Price Historicals'!$S$4:$S$102,0),1)/INDEX('Henry Hub Historicals'!$B$312:$B$336,MATCH('NG Calcs'!D$33,'Henry Hub Historicals'!$C$312:$C$336,0),1)/1.037</f>
        <v>1.2413430349785222</v>
      </c>
      <c r="E37">
        <f>INDEX('NG Sector Price Historicals'!$R$4:$R$102,MATCH('NG Calcs'!E$33,'NG Sector Price Historicals'!$S$4:$S$102,0),1)/INDEX('Henry Hub Historicals'!$B$312:$B$336,MATCH('NG Calcs'!E$33,'Henry Hub Historicals'!$C$312:$C$336,0),1)/1.037</f>
        <v>1.1608036173639678</v>
      </c>
      <c r="F37">
        <f>INDEX('NG Sector Price Historicals'!$R$4:$R$102,MATCH('NG Calcs'!F$33,'NG Sector Price Historicals'!$S$4:$S$102,0),1)/INDEX('Henry Hub Historicals'!$B$312:$B$336,MATCH('NG Calcs'!F$33,'Henry Hub Historicals'!$C$312:$C$336,0),1)/1.037</f>
        <v>1.1452681008630337</v>
      </c>
      <c r="G37">
        <f>INDEX('NG Sector Price Historicals'!$R$4:$R$102,MATCH('NG Calcs'!G$33,'NG Sector Price Historicals'!$S$4:$S$102,0),1)/INDEX('Henry Hub Historicals'!$B$312:$B$336,MATCH('NG Calcs'!G$33,'Henry Hub Historicals'!$C$312:$C$336,0),1)/1.037</f>
        <v>1.2440466112611981</v>
      </c>
      <c r="H37">
        <f>INDEX('NG Sector Price Historicals'!$R$4:$R$102,MATCH('NG Calcs'!H$33,'NG Sector Price Historicals'!$S$4:$S$102,0),1)/INDEX('Henry Hub Historicals'!$B$312:$B$336,MATCH('NG Calcs'!H$33,'Henry Hub Historicals'!$C$312:$C$336,0),1)/1.037</f>
        <v>1.144173516401096</v>
      </c>
      <c r="I37">
        <f>INDEX('NG Sector Price Historicals'!$R$4:$R$102,MATCH('NG Calcs'!I$33,'NG Sector Price Historicals'!$S$4:$S$102,0),1)/INDEX('Henry Hub Historicals'!$B$312:$B$336,MATCH('NG Calcs'!I$33,'Henry Hub Historicals'!$C$312:$C$336,0),1)/1.037</f>
        <v>1.1320280072114377</v>
      </c>
      <c r="J37">
        <f>INDEX('NG Sector Price Historicals'!$R$4:$R$102,MATCH('NG Calcs'!J$33,'NG Sector Price Historicals'!$S$4:$S$102,0),1)/INDEX('Henry Hub Historicals'!$B$312:$B$336,MATCH('NG Calcs'!J$33,'Henry Hub Historicals'!$C$312:$C$336,0),1)/1.037</f>
        <v>1.1265708469180022</v>
      </c>
      <c r="K37">
        <f>INDEX('NG Sector Price Historicals'!$R$4:$R$102,MATCH('NG Calcs'!K$33,'NG Sector Price Historicals'!$S$4:$S$102,0),1)/INDEX('Henry Hub Historicals'!$B$312:$B$336,MATCH('NG Calcs'!K$33,'Henry Hub Historicals'!$C$312:$C$336,0),1)/1.037</f>
        <v>1.1262958052073289</v>
      </c>
      <c r="L37">
        <f>INDEX('NG Sector Price Historicals'!$R$4:$R$102,MATCH('NG Calcs'!L$33,'NG Sector Price Historicals'!$S$4:$S$102,0),1)/INDEX('Henry Hub Historicals'!$B$312:$B$336,MATCH('NG Calcs'!L$33,'Henry Hub Historicals'!$C$312:$C$336,0),1)/1.037</f>
        <v>1.1780857057350924</v>
      </c>
    </row>
    <row r="38" spans="1:13">
      <c r="A38" t="s">
        <v>390</v>
      </c>
      <c r="B38" s="61">
        <f>INDEX('NG Sector Price Historicals'!$K$4:$K$102,MATCH('NG Calcs'!B$33,'NG Sector Price Historicals'!$S$4:$S$102,0),1)/INDEX('Henry Hub Historicals'!$B$312:$B$336,MATCH('NG Calcs'!B$33,'Henry Hub Historicals'!$C$312:$C$336,0),1)/1.037</f>
        <v>2.5134111115279292</v>
      </c>
      <c r="C38" s="61">
        <f>INDEX('NG Sector Price Historicals'!$K$4:$K$102,MATCH('NG Calcs'!C$33,'NG Sector Price Historicals'!$S$4:$S$102,0),1)/INDEX('Henry Hub Historicals'!$B$312:$B$336,MATCH('NG Calcs'!C$33,'Henry Hub Historicals'!$C$312:$C$336,0),1)/1.037</f>
        <v>2.6591128254580521</v>
      </c>
      <c r="D38" s="61">
        <f>INDEX('NG Sector Price Historicals'!$K$4:$K$102,MATCH('NG Calcs'!D$33,'NG Sector Price Historicals'!$S$4:$S$102,0),1)/INDEX('Henry Hub Historicals'!$B$312:$B$336,MATCH('NG Calcs'!D$33,'Henry Hub Historicals'!$C$312:$C$336,0),1)/1.037</f>
        <v>3.7345489611641978</v>
      </c>
      <c r="E38" s="61">
        <f>INDEX('NG Sector Price Historicals'!$K$4:$K$102,MATCH('NG Calcs'!E$33,'NG Sector Price Historicals'!$S$4:$S$102,0),1)/INDEX('Henry Hub Historicals'!$B$312:$B$336,MATCH('NG Calcs'!E$33,'Henry Hub Historicals'!$C$312:$C$336,0),1)/1.037</f>
        <v>2.6680386038298765</v>
      </c>
      <c r="F38" s="61">
        <f>INDEX('NG Sector Price Historicals'!$K$4:$K$102,MATCH('NG Calcs'!F$33,'NG Sector Price Historicals'!$S$4:$S$102,0),1)/INDEX('Henry Hub Historicals'!$B$312:$B$336,MATCH('NG Calcs'!F$33,'Henry Hub Historicals'!$C$312:$C$336,0),1)/1.037</f>
        <v>2.4207304559667588</v>
      </c>
      <c r="G38" s="61">
        <f>INDEX('NG Sector Price Historicals'!$K$4:$K$102,MATCH('NG Calcs'!G$33,'NG Sector Price Historicals'!$S$4:$S$102,0),1)/INDEX('Henry Hub Historicals'!$B$312:$B$336,MATCH('NG Calcs'!G$33,'Henry Hub Historicals'!$C$312:$C$336,0),1)/1.037</f>
        <v>3.8204745044056923</v>
      </c>
      <c r="H38" s="61">
        <f>INDEX('NG Sector Price Historicals'!$K$4:$K$102,MATCH('NG Calcs'!H$33,'NG Sector Price Historicals'!$S$4:$S$102,0),1)/INDEX('Henry Hub Historicals'!$B$312:$B$336,MATCH('NG Calcs'!H$33,'Henry Hub Historicals'!$C$312:$C$336,0),1)/1.037</f>
        <v>3.8458006153280988</v>
      </c>
      <c r="I38" s="61">
        <f>INDEX('NG Sector Price Historicals'!$K$4:$K$102,MATCH('NG Calcs'!I$33,'NG Sector Price Historicals'!$S$4:$S$102,0),1)/INDEX('Henry Hub Historicals'!$B$312:$B$336,MATCH('NG Calcs'!I$33,'Henry Hub Historicals'!$C$312:$C$336,0),1)/1.037</f>
        <v>3.5186397603067761</v>
      </c>
      <c r="J38" s="61">
        <f>INDEX('NG Sector Price Historicals'!$K$4:$K$102,MATCH('NG Calcs'!J$33,'NG Sector Price Historicals'!$S$4:$S$102,0),1)/INDEX('Henry Hub Historicals'!$B$312:$B$336,MATCH('NG Calcs'!J$33,'Henry Hub Historicals'!$C$312:$C$336,0),1)/1.037</f>
        <v>3.2144005143040828</v>
      </c>
      <c r="K38" s="61">
        <f>INDEX('NG Sector Price Historicals'!$K$4:$K$102,MATCH('NG Calcs'!K$33,'NG Sector Price Historicals'!$S$4:$S$102,0),1)/INDEX('Henry Hub Historicals'!$B$312:$B$336,MATCH('NG Calcs'!K$33,'Henry Hub Historicals'!$C$312:$C$336,0),1)/1.037</f>
        <v>3.9589862584378017</v>
      </c>
      <c r="L38" s="61">
        <f>INDEX('NG Sector Price Historicals'!$K$4:$K$102,MATCH('NG Calcs'!L$33,'NG Sector Price Historicals'!$S$4:$S$102,0),1)/INDEX('Henry Hub Historicals'!$B$312:$B$336,MATCH('NG Calcs'!L$33,'Henry Hub Historicals'!$C$312:$C$336,0),1)/1.037</f>
        <v>5.1208725434775388</v>
      </c>
      <c r="M38" t="s">
        <v>768</v>
      </c>
    </row>
    <row r="40" spans="1:13">
      <c r="A40" t="s">
        <v>769</v>
      </c>
      <c r="B40">
        <v>2021</v>
      </c>
      <c r="C40">
        <v>2022</v>
      </c>
      <c r="D40">
        <v>2023</v>
      </c>
      <c r="E40">
        <v>2024</v>
      </c>
      <c r="F40">
        <v>2025</v>
      </c>
    </row>
    <row r="41" spans="1:13">
      <c r="A41" t="s">
        <v>766</v>
      </c>
      <c r="B41">
        <f>AVERAGE($G34:$K34)*B$31</f>
        <v>14.276073303311243</v>
      </c>
      <c r="C41">
        <f t="shared" ref="C41:F41" si="1">AVERAGE($G34:$K34)*C$31</f>
        <v>26.369713583295116</v>
      </c>
      <c r="D41">
        <f t="shared" si="1"/>
        <v>22.707911157226238</v>
      </c>
      <c r="E41">
        <f t="shared" si="1"/>
        <v>17.155479307231637</v>
      </c>
      <c r="F41">
        <f t="shared" si="1"/>
        <v>15.951617211025802</v>
      </c>
    </row>
    <row r="42" spans="1:13">
      <c r="A42" t="s">
        <v>767</v>
      </c>
      <c r="B42">
        <f t="shared" ref="B42:F45" si="2">AVERAGE($G35:$K35)*B$31</f>
        <v>10.490282332867707</v>
      </c>
      <c r="C42">
        <f t="shared" si="2"/>
        <v>19.376878687044908</v>
      </c>
      <c r="D42">
        <f t="shared" si="2"/>
        <v>16.686128893281044</v>
      </c>
      <c r="E42">
        <f t="shared" si="2"/>
        <v>12.606114977483877</v>
      </c>
      <c r="F42">
        <f t="shared" si="2"/>
        <v>11.72149824774854</v>
      </c>
    </row>
    <row r="43" spans="1:13">
      <c r="A43" t="s">
        <v>381</v>
      </c>
      <c r="B43">
        <f t="shared" si="2"/>
        <v>5.332468564889159</v>
      </c>
      <c r="C43">
        <f t="shared" si="2"/>
        <v>9.8497440970296068</v>
      </c>
      <c r="D43">
        <f t="shared" si="2"/>
        <v>8.481969785915771</v>
      </c>
      <c r="E43">
        <f t="shared" si="2"/>
        <v>6.4079983464501193</v>
      </c>
      <c r="F43">
        <f t="shared" si="2"/>
        <v>5.9583259016476537</v>
      </c>
    </row>
    <row r="44" spans="1:13">
      <c r="A44" t="s">
        <v>378</v>
      </c>
      <c r="B44">
        <f t="shared" si="2"/>
        <v>4.4893809594384351</v>
      </c>
      <c r="C44">
        <f t="shared" si="2"/>
        <v>8.2924546233054048</v>
      </c>
      <c r="D44">
        <f t="shared" si="2"/>
        <v>7.1409316702111436</v>
      </c>
      <c r="E44">
        <f t="shared" si="2"/>
        <v>5.3948645762460519</v>
      </c>
      <c r="F44">
        <f t="shared" si="2"/>
        <v>5.0162873962561907</v>
      </c>
    </row>
    <row r="45" spans="1:13">
      <c r="A45" t="s">
        <v>390</v>
      </c>
      <c r="B45">
        <f t="shared" si="2"/>
        <v>14.276073303311243</v>
      </c>
      <c r="C45">
        <f t="shared" si="2"/>
        <v>26.369713583295116</v>
      </c>
      <c r="D45">
        <f t="shared" si="2"/>
        <v>22.707911157226238</v>
      </c>
      <c r="E45">
        <f t="shared" si="2"/>
        <v>17.155479307231637</v>
      </c>
      <c r="F45">
        <f t="shared" si="2"/>
        <v>15.951617211025802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4232-DDDF-4E15-B1C0-085E26FF55A1}">
  <dimension ref="A1:AG2841"/>
  <sheetViews>
    <sheetView topLeftCell="S10" workbookViewId="0">
      <selection activeCell="D30" sqref="D30"/>
    </sheetView>
  </sheetViews>
  <sheetFormatPr defaultColWidth="8.7265625" defaultRowHeight="14.5"/>
  <cols>
    <col min="1" max="1" width="21.453125" hidden="1" customWidth="1"/>
    <col min="2" max="2" width="46.7265625" customWidth="1"/>
  </cols>
  <sheetData>
    <row r="1" spans="1:33" ht="15" customHeight="1" thickBot="1">
      <c r="B1" s="43" t="s">
        <v>802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</row>
    <row r="2" spans="1:33" ht="15" customHeight="1" thickTop="1"/>
    <row r="3" spans="1:33" ht="15" customHeight="1">
      <c r="C3" s="65" t="s">
        <v>240</v>
      </c>
      <c r="D3" s="65" t="s">
        <v>803</v>
      </c>
      <c r="E3" s="65"/>
      <c r="F3" s="65"/>
      <c r="G3" s="65"/>
    </row>
    <row r="4" spans="1:33" ht="15" customHeight="1">
      <c r="C4" s="65" t="s">
        <v>239</v>
      </c>
      <c r="D4" s="65" t="s">
        <v>804</v>
      </c>
      <c r="E4" s="65"/>
      <c r="F4" s="65"/>
      <c r="G4" s="65" t="s">
        <v>805</v>
      </c>
    </row>
    <row r="5" spans="1:33" ht="15" customHeight="1">
      <c r="C5" s="65" t="s">
        <v>237</v>
      </c>
      <c r="D5" s="65" t="s">
        <v>806</v>
      </c>
      <c r="E5" s="65"/>
      <c r="F5" s="65"/>
      <c r="G5" s="65"/>
    </row>
    <row r="6" spans="1:33" ht="15" customHeight="1">
      <c r="C6" s="65" t="s">
        <v>236</v>
      </c>
      <c r="D6" s="65"/>
      <c r="E6" s="65" t="s">
        <v>807</v>
      </c>
      <c r="F6" s="65"/>
      <c r="G6" s="65"/>
    </row>
    <row r="10" spans="1:33" ht="15" customHeight="1">
      <c r="A10" s="66" t="s">
        <v>335</v>
      </c>
      <c r="B10" s="44" t="s">
        <v>0</v>
      </c>
      <c r="AG10" s="67" t="s">
        <v>808</v>
      </c>
    </row>
    <row r="11" spans="1:33" ht="15" customHeight="1">
      <c r="B11" s="43" t="s">
        <v>820</v>
      </c>
      <c r="AG11" s="67" t="s">
        <v>809</v>
      </c>
    </row>
    <row r="12" spans="1:33" ht="15" customHeight="1">
      <c r="B12" s="4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7" t="s">
        <v>810</v>
      </c>
    </row>
    <row r="13" spans="1:33" ht="15" customHeight="1" thickBot="1">
      <c r="B13" s="42" t="s">
        <v>1</v>
      </c>
      <c r="C13" s="42">
        <v>2021</v>
      </c>
      <c r="D13" s="42">
        <v>2022</v>
      </c>
      <c r="E13" s="42">
        <v>2023</v>
      </c>
      <c r="F13" s="42">
        <v>2024</v>
      </c>
      <c r="G13" s="42">
        <v>2025</v>
      </c>
      <c r="H13" s="42">
        <v>2026</v>
      </c>
      <c r="I13" s="42">
        <v>2027</v>
      </c>
      <c r="J13" s="42">
        <v>2028</v>
      </c>
      <c r="K13" s="42">
        <v>2029</v>
      </c>
      <c r="L13" s="42">
        <v>2030</v>
      </c>
      <c r="M13" s="42">
        <v>2031</v>
      </c>
      <c r="N13" s="42">
        <v>2032</v>
      </c>
      <c r="O13" s="42">
        <v>2033</v>
      </c>
      <c r="P13" s="42">
        <v>2034</v>
      </c>
      <c r="Q13" s="42">
        <v>2035</v>
      </c>
      <c r="R13" s="42">
        <v>2036</v>
      </c>
      <c r="S13" s="42">
        <v>2037</v>
      </c>
      <c r="T13" s="42">
        <v>2038</v>
      </c>
      <c r="U13" s="42">
        <v>2039</v>
      </c>
      <c r="V13" s="42">
        <v>2040</v>
      </c>
      <c r="W13" s="42">
        <v>2041</v>
      </c>
      <c r="X13" s="42">
        <v>2042</v>
      </c>
      <c r="Y13" s="42">
        <v>2043</v>
      </c>
      <c r="Z13" s="42">
        <v>2044</v>
      </c>
      <c r="AA13" s="42">
        <v>2045</v>
      </c>
      <c r="AB13" s="42">
        <v>2046</v>
      </c>
      <c r="AC13" s="42">
        <v>2047</v>
      </c>
      <c r="AD13" s="42">
        <v>2048</v>
      </c>
      <c r="AE13" s="42">
        <v>2049</v>
      </c>
      <c r="AF13" s="42">
        <v>2050</v>
      </c>
      <c r="AG13" s="68" t="s">
        <v>811</v>
      </c>
    </row>
    <row r="14" spans="1:33" ht="15" customHeight="1" thickTop="1"/>
    <row r="15" spans="1:33" ht="15" customHeight="1">
      <c r="B15" s="40" t="s">
        <v>2</v>
      </c>
    </row>
    <row r="16" spans="1:33" ht="15" customHeight="1">
      <c r="A16" s="66" t="s">
        <v>334</v>
      </c>
      <c r="B16" s="62" t="s">
        <v>3</v>
      </c>
      <c r="C16" s="63">
        <v>21.519539000000002</v>
      </c>
      <c r="D16" s="63">
        <v>23.171989</v>
      </c>
      <c r="E16" s="63">
        <v>22.882878999999999</v>
      </c>
      <c r="F16" s="63">
        <v>22.879546999999999</v>
      </c>
      <c r="G16" s="63">
        <v>22.814679999999999</v>
      </c>
      <c r="H16" s="63">
        <v>22.860277</v>
      </c>
      <c r="I16" s="63">
        <v>23.090302000000001</v>
      </c>
      <c r="J16" s="63">
        <v>23.526861</v>
      </c>
      <c r="K16" s="63">
        <v>24.041060999999999</v>
      </c>
      <c r="L16" s="63">
        <v>24.518084999999999</v>
      </c>
      <c r="M16" s="63">
        <v>24.986616000000001</v>
      </c>
      <c r="N16" s="63">
        <v>25.594235999999999</v>
      </c>
      <c r="O16" s="63">
        <v>26.029458999999999</v>
      </c>
      <c r="P16" s="63">
        <v>26.333237</v>
      </c>
      <c r="Q16" s="63">
        <v>26.526838000000001</v>
      </c>
      <c r="R16" s="63">
        <v>26.637015999999999</v>
      </c>
      <c r="S16" s="63">
        <v>26.823605000000001</v>
      </c>
      <c r="T16" s="63">
        <v>27.044892999999998</v>
      </c>
      <c r="U16" s="63">
        <v>27.215188999999999</v>
      </c>
      <c r="V16" s="63">
        <v>27.495535</v>
      </c>
      <c r="W16" s="63">
        <v>27.787013999999999</v>
      </c>
      <c r="X16" s="63">
        <v>28.060248999999999</v>
      </c>
      <c r="Y16" s="63">
        <v>28.415534999999998</v>
      </c>
      <c r="Z16" s="63">
        <v>28.739542</v>
      </c>
      <c r="AA16" s="63">
        <v>28.873835</v>
      </c>
      <c r="AB16" s="63">
        <v>28.852163000000001</v>
      </c>
      <c r="AC16" s="63">
        <v>28.765711</v>
      </c>
      <c r="AD16" s="63">
        <v>28.699755</v>
      </c>
      <c r="AE16" s="63">
        <v>28.682410999999998</v>
      </c>
      <c r="AF16" s="63">
        <v>28.628247999999999</v>
      </c>
      <c r="AG16" s="64">
        <v>9.8910000000000005E-3</v>
      </c>
    </row>
    <row r="17" spans="1:33" ht="15" customHeight="1">
      <c r="A17" s="66" t="s">
        <v>333</v>
      </c>
      <c r="B17" s="62" t="s">
        <v>4</v>
      </c>
      <c r="C17" s="63">
        <v>21.744820000000001</v>
      </c>
      <c r="D17" s="63">
        <v>22.068128999999999</v>
      </c>
      <c r="E17" s="63">
        <v>21.495360999999999</v>
      </c>
      <c r="F17" s="63">
        <v>22.810974000000002</v>
      </c>
      <c r="G17" s="63">
        <v>23.416267000000001</v>
      </c>
      <c r="H17" s="63">
        <v>23.953699</v>
      </c>
      <c r="I17" s="63">
        <v>24.605654000000001</v>
      </c>
      <c r="J17" s="63">
        <v>24.700975</v>
      </c>
      <c r="K17" s="63">
        <v>24.801642999999999</v>
      </c>
      <c r="L17" s="63">
        <v>24.726500999999999</v>
      </c>
      <c r="M17" s="63">
        <v>24.89443</v>
      </c>
      <c r="N17" s="63">
        <v>25.006917999999999</v>
      </c>
      <c r="O17" s="63">
        <v>25.067779999999999</v>
      </c>
      <c r="P17" s="63">
        <v>25.021007999999998</v>
      </c>
      <c r="Q17" s="63">
        <v>25.012953</v>
      </c>
      <c r="R17" s="63">
        <v>25.030716000000002</v>
      </c>
      <c r="S17" s="63">
        <v>25.173168</v>
      </c>
      <c r="T17" s="63">
        <v>25.266403</v>
      </c>
      <c r="U17" s="63">
        <v>25.269179999999999</v>
      </c>
      <c r="V17" s="63">
        <v>25.488142</v>
      </c>
      <c r="W17" s="63">
        <v>25.65202</v>
      </c>
      <c r="X17" s="63">
        <v>25.722313</v>
      </c>
      <c r="Y17" s="63">
        <v>25.994267000000001</v>
      </c>
      <c r="Z17" s="63">
        <v>26.257401000000002</v>
      </c>
      <c r="AA17" s="63">
        <v>26.239376</v>
      </c>
      <c r="AB17" s="63">
        <v>26.421462999999999</v>
      </c>
      <c r="AC17" s="63">
        <v>26.391459999999999</v>
      </c>
      <c r="AD17" s="63">
        <v>26.301579</v>
      </c>
      <c r="AE17" s="63">
        <v>26.372859999999999</v>
      </c>
      <c r="AF17" s="63">
        <v>26.23348</v>
      </c>
      <c r="AG17" s="64">
        <v>6.4920000000000004E-3</v>
      </c>
    </row>
    <row r="18" spans="1:33" ht="15" customHeight="1">
      <c r="A18" s="66" t="s">
        <v>332</v>
      </c>
      <c r="B18" s="62" t="s">
        <v>5</v>
      </c>
      <c r="C18" s="63">
        <v>11.714767</v>
      </c>
      <c r="D18" s="63">
        <v>12.151939</v>
      </c>
      <c r="E18" s="63">
        <v>11.530189</v>
      </c>
      <c r="F18" s="63">
        <v>11.049291</v>
      </c>
      <c r="G18" s="63">
        <v>10.738747999999999</v>
      </c>
      <c r="H18" s="63">
        <v>10.557093999999999</v>
      </c>
      <c r="I18" s="63">
        <v>10.430873999999999</v>
      </c>
      <c r="J18" s="63">
        <v>10.569336</v>
      </c>
      <c r="K18" s="63">
        <v>10.733542</v>
      </c>
      <c r="L18" s="63">
        <v>10.824615</v>
      </c>
      <c r="M18" s="63">
        <v>10.916719000000001</v>
      </c>
      <c r="N18" s="63">
        <v>11.249624000000001</v>
      </c>
      <c r="O18" s="63">
        <v>11.388998000000001</v>
      </c>
      <c r="P18" s="63">
        <v>11.442094000000001</v>
      </c>
      <c r="Q18" s="63">
        <v>11.442280999999999</v>
      </c>
      <c r="R18" s="63">
        <v>11.411037</v>
      </c>
      <c r="S18" s="63">
        <v>11.449185999999999</v>
      </c>
      <c r="T18" s="63">
        <v>11.482208</v>
      </c>
      <c r="U18" s="63">
        <v>11.520953</v>
      </c>
      <c r="V18" s="63">
        <v>11.549916</v>
      </c>
      <c r="W18" s="63">
        <v>11.630534000000001</v>
      </c>
      <c r="X18" s="63">
        <v>11.626328000000001</v>
      </c>
      <c r="Y18" s="63">
        <v>11.591697</v>
      </c>
      <c r="Z18" s="63">
        <v>11.577318</v>
      </c>
      <c r="AA18" s="63">
        <v>11.548356</v>
      </c>
      <c r="AB18" s="63">
        <v>11.546086000000001</v>
      </c>
      <c r="AC18" s="63">
        <v>11.550601</v>
      </c>
      <c r="AD18" s="63">
        <v>11.556094999999999</v>
      </c>
      <c r="AE18" s="63">
        <v>11.593724999999999</v>
      </c>
      <c r="AF18" s="63">
        <v>11.616578000000001</v>
      </c>
      <c r="AG18" s="64">
        <v>-2.9E-4</v>
      </c>
    </row>
    <row r="19" spans="1:33" ht="15" customHeight="1">
      <c r="A19" s="66" t="s">
        <v>331</v>
      </c>
      <c r="B19" s="62" t="s">
        <v>6</v>
      </c>
      <c r="C19" s="63">
        <v>38.762390000000003</v>
      </c>
      <c r="D19" s="63">
        <v>38.520023000000002</v>
      </c>
      <c r="E19" s="63">
        <v>38.213290999999998</v>
      </c>
      <c r="F19" s="63">
        <v>37.571396</v>
      </c>
      <c r="G19" s="63">
        <v>37.389544999999998</v>
      </c>
      <c r="H19" s="63">
        <v>37.544311999999998</v>
      </c>
      <c r="I19" s="63">
        <v>37.608688000000001</v>
      </c>
      <c r="J19" s="63">
        <v>37.677120000000002</v>
      </c>
      <c r="K19" s="63">
        <v>37.800606000000002</v>
      </c>
      <c r="L19" s="63">
        <v>37.826484999999998</v>
      </c>
      <c r="M19" s="63">
        <v>37.956969999999998</v>
      </c>
      <c r="N19" s="63">
        <v>38.120724000000003</v>
      </c>
      <c r="O19" s="63">
        <v>38.280704</v>
      </c>
      <c r="P19" s="63">
        <v>38.361744000000002</v>
      </c>
      <c r="Q19" s="63">
        <v>38.052211999999997</v>
      </c>
      <c r="R19" s="63">
        <v>37.810265000000001</v>
      </c>
      <c r="S19" s="63">
        <v>37.659115</v>
      </c>
      <c r="T19" s="63">
        <v>37.508750999999997</v>
      </c>
      <c r="U19" s="63">
        <v>37.363532999999997</v>
      </c>
      <c r="V19" s="63">
        <v>37.418816</v>
      </c>
      <c r="W19" s="63">
        <v>37.326819999999998</v>
      </c>
      <c r="X19" s="63">
        <v>37.339638000000001</v>
      </c>
      <c r="Y19" s="63">
        <v>37.170746000000001</v>
      </c>
      <c r="Z19" s="63">
        <v>37.042541999999997</v>
      </c>
      <c r="AA19" s="63">
        <v>37.059157999999996</v>
      </c>
      <c r="AB19" s="63">
        <v>36.817813999999998</v>
      </c>
      <c r="AC19" s="63">
        <v>36.777476999999998</v>
      </c>
      <c r="AD19" s="63">
        <v>36.656680999999999</v>
      </c>
      <c r="AE19" s="63">
        <v>36.538505999999998</v>
      </c>
      <c r="AF19" s="63">
        <v>36.290455000000001</v>
      </c>
      <c r="AG19" s="64">
        <v>-2.2699999999999999E-3</v>
      </c>
    </row>
    <row r="20" spans="1:33" ht="15" customHeight="1"/>
    <row r="21" spans="1:33" ht="15" customHeight="1">
      <c r="B21" s="40" t="s">
        <v>7</v>
      </c>
    </row>
    <row r="22" spans="1:33" ht="15" customHeight="1">
      <c r="A22" s="66" t="s">
        <v>330</v>
      </c>
      <c r="B22" s="62" t="s">
        <v>3</v>
      </c>
      <c r="C22" s="63">
        <v>18.822289999999999</v>
      </c>
      <c r="D22" s="63">
        <v>19.715876000000002</v>
      </c>
      <c r="E22" s="63">
        <v>18.120463999999998</v>
      </c>
      <c r="F22" s="63">
        <v>18.024939</v>
      </c>
      <c r="G22" s="63">
        <v>17.919872000000002</v>
      </c>
      <c r="H22" s="63">
        <v>18.009079</v>
      </c>
      <c r="I22" s="63">
        <v>18.3034</v>
      </c>
      <c r="J22" s="63">
        <v>18.778172000000001</v>
      </c>
      <c r="K22" s="63">
        <v>19.233488000000001</v>
      </c>
      <c r="L22" s="63">
        <v>19.571338999999998</v>
      </c>
      <c r="M22" s="63">
        <v>19.902462</v>
      </c>
      <c r="N22" s="63">
        <v>20.432221999999999</v>
      </c>
      <c r="O22" s="63">
        <v>20.743967000000001</v>
      </c>
      <c r="P22" s="63">
        <v>20.877276999999999</v>
      </c>
      <c r="Q22" s="63">
        <v>20.929076999999999</v>
      </c>
      <c r="R22" s="63">
        <v>20.949825000000001</v>
      </c>
      <c r="S22" s="63">
        <v>21.118493999999998</v>
      </c>
      <c r="T22" s="63">
        <v>21.305202000000001</v>
      </c>
      <c r="U22" s="63">
        <v>21.400407999999999</v>
      </c>
      <c r="V22" s="63">
        <v>21.663758999999999</v>
      </c>
      <c r="W22" s="63">
        <v>21.891473999999999</v>
      </c>
      <c r="X22" s="63">
        <v>22.078979</v>
      </c>
      <c r="Y22" s="63">
        <v>22.382663999999998</v>
      </c>
      <c r="Z22" s="63">
        <v>22.604012000000001</v>
      </c>
      <c r="AA22" s="63">
        <v>22.578735000000002</v>
      </c>
      <c r="AB22" s="63">
        <v>22.440573000000001</v>
      </c>
      <c r="AC22" s="63">
        <v>22.312597</v>
      </c>
      <c r="AD22" s="63">
        <v>22.263029</v>
      </c>
      <c r="AE22" s="63">
        <v>22.278421000000002</v>
      </c>
      <c r="AF22" s="63">
        <v>22.221496999999999</v>
      </c>
      <c r="AG22" s="64">
        <v>5.7409999999999996E-3</v>
      </c>
    </row>
    <row r="23" spans="1:33" ht="15" customHeight="1">
      <c r="A23" s="66" t="s">
        <v>329</v>
      </c>
      <c r="B23" s="62" t="s">
        <v>4</v>
      </c>
      <c r="C23" s="63">
        <v>21.823187000000001</v>
      </c>
      <c r="D23" s="63">
        <v>22.151240999999999</v>
      </c>
      <c r="E23" s="63">
        <v>20.410336999999998</v>
      </c>
      <c r="F23" s="63">
        <v>20.680358999999999</v>
      </c>
      <c r="G23" s="63">
        <v>20.203226000000001</v>
      </c>
      <c r="H23" s="63">
        <v>19.669412999999999</v>
      </c>
      <c r="I23" s="63">
        <v>19.257957000000001</v>
      </c>
      <c r="J23" s="63">
        <v>19.355927999999999</v>
      </c>
      <c r="K23" s="63">
        <v>19.454554000000002</v>
      </c>
      <c r="L23" s="63">
        <v>19.407744999999998</v>
      </c>
      <c r="M23" s="63">
        <v>19.577158000000001</v>
      </c>
      <c r="N23" s="63">
        <v>20.015388000000002</v>
      </c>
      <c r="O23" s="63">
        <v>20.072495</v>
      </c>
      <c r="P23" s="63">
        <v>20.035830000000001</v>
      </c>
      <c r="Q23" s="63">
        <v>20.077394000000002</v>
      </c>
      <c r="R23" s="63">
        <v>20.092907</v>
      </c>
      <c r="S23" s="63">
        <v>20.242428</v>
      </c>
      <c r="T23" s="63">
        <v>20.340592999999998</v>
      </c>
      <c r="U23" s="63">
        <v>20.341208999999999</v>
      </c>
      <c r="V23" s="63">
        <v>20.574266000000001</v>
      </c>
      <c r="W23" s="63">
        <v>20.738567</v>
      </c>
      <c r="X23" s="63">
        <v>20.811585999999998</v>
      </c>
      <c r="Y23" s="63">
        <v>21.077397999999999</v>
      </c>
      <c r="Z23" s="63">
        <v>21.340584</v>
      </c>
      <c r="AA23" s="63">
        <v>21.334831000000001</v>
      </c>
      <c r="AB23" s="63">
        <v>21.519756000000001</v>
      </c>
      <c r="AC23" s="63">
        <v>21.496528999999999</v>
      </c>
      <c r="AD23" s="63">
        <v>21.407710999999999</v>
      </c>
      <c r="AE23" s="63">
        <v>21.483561999999999</v>
      </c>
      <c r="AF23" s="63">
        <v>21.350731</v>
      </c>
      <c r="AG23" s="64">
        <v>-7.54E-4</v>
      </c>
    </row>
    <row r="24" spans="1:33" ht="15" customHeight="1">
      <c r="A24" s="66" t="s">
        <v>328</v>
      </c>
      <c r="B24" s="62" t="s">
        <v>9</v>
      </c>
      <c r="C24" s="63">
        <v>6.5100579999999999</v>
      </c>
      <c r="D24" s="63">
        <v>7.5571320000000002</v>
      </c>
      <c r="E24" s="63">
        <v>7.5076260000000001</v>
      </c>
      <c r="F24" s="63">
        <v>8.7682140000000004</v>
      </c>
      <c r="G24" s="63">
        <v>9.385942</v>
      </c>
      <c r="H24" s="63">
        <v>9.9388869999999994</v>
      </c>
      <c r="I24" s="63">
        <v>10.723703</v>
      </c>
      <c r="J24" s="63">
        <v>10.872849</v>
      </c>
      <c r="K24" s="63">
        <v>10.957001999999999</v>
      </c>
      <c r="L24" s="63">
        <v>11.106604000000001</v>
      </c>
      <c r="M24" s="63">
        <v>11.208329000000001</v>
      </c>
      <c r="N24" s="63">
        <v>11.39804</v>
      </c>
      <c r="O24" s="63">
        <v>11.494227</v>
      </c>
      <c r="P24" s="63">
        <v>11.57103</v>
      </c>
      <c r="Q24" s="63">
        <v>11.595969999999999</v>
      </c>
      <c r="R24" s="63">
        <v>11.640589</v>
      </c>
      <c r="S24" s="63">
        <v>11.608359999999999</v>
      </c>
      <c r="T24" s="63">
        <v>11.717171</v>
      </c>
      <c r="U24" s="63">
        <v>11.650703999999999</v>
      </c>
      <c r="V24" s="63">
        <v>12.228127000000001</v>
      </c>
      <c r="W24" s="63">
        <v>12.351459</v>
      </c>
      <c r="X24" s="63">
        <v>12.376053000000001</v>
      </c>
      <c r="Y24" s="63">
        <v>12.620767000000001</v>
      </c>
      <c r="Z24" s="63">
        <v>12.870324999999999</v>
      </c>
      <c r="AA24" s="63">
        <v>12.911318</v>
      </c>
      <c r="AB24" s="63">
        <v>13.078761999999999</v>
      </c>
      <c r="AC24" s="63">
        <v>13.098419</v>
      </c>
      <c r="AD24" s="63">
        <v>13.071736</v>
      </c>
      <c r="AE24" s="63">
        <v>13.146095000000001</v>
      </c>
      <c r="AF24" s="63">
        <v>13.070271999999999</v>
      </c>
      <c r="AG24" s="64">
        <v>2.4324999999999999E-2</v>
      </c>
    </row>
    <row r="25" spans="1:33" ht="15" customHeight="1">
      <c r="A25" s="66" t="s">
        <v>327</v>
      </c>
      <c r="B25" s="62" t="s">
        <v>5</v>
      </c>
      <c r="C25" s="63">
        <v>8.4425779999999992</v>
      </c>
      <c r="D25" s="63">
        <v>8.8186400000000003</v>
      </c>
      <c r="E25" s="63">
        <v>8.4970009999999991</v>
      </c>
      <c r="F25" s="63">
        <v>8.1806230000000006</v>
      </c>
      <c r="G25" s="63">
        <v>8.0178919999999998</v>
      </c>
      <c r="H25" s="63">
        <v>7.970574</v>
      </c>
      <c r="I25" s="63">
        <v>7.9628040000000002</v>
      </c>
      <c r="J25" s="63">
        <v>8.0838149999999995</v>
      </c>
      <c r="K25" s="63">
        <v>8.2239009999999997</v>
      </c>
      <c r="L25" s="63">
        <v>8.2933249999999994</v>
      </c>
      <c r="M25" s="63">
        <v>8.3639290000000006</v>
      </c>
      <c r="N25" s="63">
        <v>8.5710899999999999</v>
      </c>
      <c r="O25" s="63">
        <v>8.6705909999999999</v>
      </c>
      <c r="P25" s="63">
        <v>8.6985139999999994</v>
      </c>
      <c r="Q25" s="63">
        <v>8.6712369999999996</v>
      </c>
      <c r="R25" s="63">
        <v>8.6270919999999993</v>
      </c>
      <c r="S25" s="63">
        <v>8.6517119999999998</v>
      </c>
      <c r="T25" s="63">
        <v>8.6734170000000006</v>
      </c>
      <c r="U25" s="63">
        <v>8.7012110000000007</v>
      </c>
      <c r="V25" s="63">
        <v>8.7203239999999997</v>
      </c>
      <c r="W25" s="63">
        <v>8.7892930000000007</v>
      </c>
      <c r="X25" s="63">
        <v>8.7741849999999992</v>
      </c>
      <c r="Y25" s="63">
        <v>8.7288960000000007</v>
      </c>
      <c r="Z25" s="63">
        <v>8.7058060000000008</v>
      </c>
      <c r="AA25" s="63">
        <v>8.6689620000000005</v>
      </c>
      <c r="AB25" s="63">
        <v>8.6579730000000001</v>
      </c>
      <c r="AC25" s="63">
        <v>8.6548890000000007</v>
      </c>
      <c r="AD25" s="63">
        <v>8.6534859999999991</v>
      </c>
      <c r="AE25" s="63">
        <v>8.6836369999999992</v>
      </c>
      <c r="AF25" s="63">
        <v>8.7002330000000008</v>
      </c>
      <c r="AG25" s="64">
        <v>1.0369999999999999E-3</v>
      </c>
    </row>
    <row r="26" spans="1:33" ht="15" customHeight="1">
      <c r="A26" s="66" t="s">
        <v>326</v>
      </c>
      <c r="B26" s="62" t="s">
        <v>6</v>
      </c>
      <c r="C26" s="63">
        <v>33.230530000000002</v>
      </c>
      <c r="D26" s="63">
        <v>32.918514000000002</v>
      </c>
      <c r="E26" s="63">
        <v>32.008311999999997</v>
      </c>
      <c r="F26" s="63">
        <v>31.329121000000001</v>
      </c>
      <c r="G26" s="63">
        <v>31.108647999999999</v>
      </c>
      <c r="H26" s="63">
        <v>31.226942000000001</v>
      </c>
      <c r="I26" s="63">
        <v>31.192585000000001</v>
      </c>
      <c r="J26" s="63">
        <v>31.205448000000001</v>
      </c>
      <c r="K26" s="63">
        <v>31.239993999999999</v>
      </c>
      <c r="L26" s="63">
        <v>31.164197999999999</v>
      </c>
      <c r="M26" s="63">
        <v>31.207338</v>
      </c>
      <c r="N26" s="63">
        <v>31.252337000000001</v>
      </c>
      <c r="O26" s="63">
        <v>31.384094000000001</v>
      </c>
      <c r="P26" s="63">
        <v>31.392914000000001</v>
      </c>
      <c r="Q26" s="63">
        <v>31.002915999999999</v>
      </c>
      <c r="R26" s="63">
        <v>30.702438000000001</v>
      </c>
      <c r="S26" s="63">
        <v>30.551656999999999</v>
      </c>
      <c r="T26" s="63">
        <v>30.342772</v>
      </c>
      <c r="U26" s="63">
        <v>30.176033</v>
      </c>
      <c r="V26" s="63">
        <v>30.204934999999999</v>
      </c>
      <c r="W26" s="63">
        <v>30.056618</v>
      </c>
      <c r="X26" s="63">
        <v>30.057528000000001</v>
      </c>
      <c r="Y26" s="63">
        <v>29.873531</v>
      </c>
      <c r="Z26" s="63">
        <v>29.691974999999999</v>
      </c>
      <c r="AA26" s="63">
        <v>29.655783</v>
      </c>
      <c r="AB26" s="63">
        <v>29.391348000000001</v>
      </c>
      <c r="AC26" s="63">
        <v>29.304863000000001</v>
      </c>
      <c r="AD26" s="63">
        <v>29.157902</v>
      </c>
      <c r="AE26" s="63">
        <v>29.036933999999999</v>
      </c>
      <c r="AF26" s="63">
        <v>28.768715</v>
      </c>
      <c r="AG26" s="64">
        <v>-4.9589999999999999E-3</v>
      </c>
    </row>
    <row r="27" spans="1:33" ht="15" customHeight="1"/>
    <row r="28" spans="1:33" ht="15" customHeight="1">
      <c r="B28" s="40" t="s">
        <v>8</v>
      </c>
    </row>
    <row r="29" spans="1:33" ht="15" customHeight="1">
      <c r="A29" s="66" t="s">
        <v>325</v>
      </c>
      <c r="B29" s="62" t="s">
        <v>3</v>
      </c>
      <c r="C29" s="63">
        <v>13.663833</v>
      </c>
      <c r="D29" s="63">
        <v>14.357594000000001</v>
      </c>
      <c r="E29" s="63">
        <v>12.540751999999999</v>
      </c>
      <c r="F29" s="63">
        <v>12.504602</v>
      </c>
      <c r="G29" s="63">
        <v>12.409207</v>
      </c>
      <c r="H29" s="63">
        <v>12.512104000000001</v>
      </c>
      <c r="I29" s="63">
        <v>12.822186</v>
      </c>
      <c r="J29" s="63">
        <v>13.316794</v>
      </c>
      <c r="K29" s="63">
        <v>13.784143</v>
      </c>
      <c r="L29" s="63">
        <v>14.126072000000001</v>
      </c>
      <c r="M29" s="63">
        <v>14.469291</v>
      </c>
      <c r="N29" s="63">
        <v>14.762370000000001</v>
      </c>
      <c r="O29" s="63">
        <v>15.093699000000001</v>
      </c>
      <c r="P29" s="63">
        <v>15.225082</v>
      </c>
      <c r="Q29" s="63">
        <v>15.235613000000001</v>
      </c>
      <c r="R29" s="63">
        <v>15.257844</v>
      </c>
      <c r="S29" s="63">
        <v>15.447799</v>
      </c>
      <c r="T29" s="63">
        <v>15.651039000000001</v>
      </c>
      <c r="U29" s="63">
        <v>15.74879</v>
      </c>
      <c r="V29" s="63">
        <v>16.043150000000001</v>
      </c>
      <c r="W29" s="63">
        <v>16.289669</v>
      </c>
      <c r="X29" s="63">
        <v>16.491389999999999</v>
      </c>
      <c r="Y29" s="63">
        <v>16.830480999999999</v>
      </c>
      <c r="Z29" s="63">
        <v>17.069897000000001</v>
      </c>
      <c r="AA29" s="63">
        <v>17.026378999999999</v>
      </c>
      <c r="AB29" s="63">
        <v>16.866844</v>
      </c>
      <c r="AC29" s="63">
        <v>16.727716000000001</v>
      </c>
      <c r="AD29" s="63">
        <v>16.679976</v>
      </c>
      <c r="AE29" s="63">
        <v>16.703078999999999</v>
      </c>
      <c r="AF29" s="63">
        <v>16.638475</v>
      </c>
      <c r="AG29" s="64">
        <v>6.8149999999999999E-3</v>
      </c>
    </row>
    <row r="30" spans="1:33" ht="15" customHeight="1">
      <c r="A30" s="66" t="s">
        <v>324</v>
      </c>
      <c r="B30" s="62" t="s">
        <v>4</v>
      </c>
      <c r="C30" s="63">
        <v>21.752379999999999</v>
      </c>
      <c r="D30" s="63">
        <v>22.072089999999999</v>
      </c>
      <c r="E30" s="63">
        <v>20.410429000000001</v>
      </c>
      <c r="F30" s="63">
        <v>20.646559</v>
      </c>
      <c r="G30" s="63">
        <v>20.162946999999999</v>
      </c>
      <c r="H30" s="63">
        <v>19.615082000000001</v>
      </c>
      <c r="I30" s="63">
        <v>19.183277</v>
      </c>
      <c r="J30" s="63">
        <v>19.286733999999999</v>
      </c>
      <c r="K30" s="63">
        <v>19.397879</v>
      </c>
      <c r="L30" s="63">
        <v>19.367228000000001</v>
      </c>
      <c r="M30" s="63">
        <v>19.537780999999999</v>
      </c>
      <c r="N30" s="63">
        <v>19.664978000000001</v>
      </c>
      <c r="O30" s="63">
        <v>19.740728000000001</v>
      </c>
      <c r="P30" s="63">
        <v>19.708300000000001</v>
      </c>
      <c r="Q30" s="63">
        <v>19.713743000000001</v>
      </c>
      <c r="R30" s="63">
        <v>19.732658000000001</v>
      </c>
      <c r="S30" s="63">
        <v>19.883741000000001</v>
      </c>
      <c r="T30" s="63">
        <v>19.985137999999999</v>
      </c>
      <c r="U30" s="63">
        <v>19.992160999999999</v>
      </c>
      <c r="V30" s="63">
        <v>20.237798999999999</v>
      </c>
      <c r="W30" s="63">
        <v>20.408805999999998</v>
      </c>
      <c r="X30" s="63">
        <v>20.488091000000001</v>
      </c>
      <c r="Y30" s="63">
        <v>20.759394</v>
      </c>
      <c r="Z30" s="63">
        <v>21.023619</v>
      </c>
      <c r="AA30" s="63">
        <v>21.028748</v>
      </c>
      <c r="AB30" s="63">
        <v>21.221026999999999</v>
      </c>
      <c r="AC30" s="63">
        <v>21.206429</v>
      </c>
      <c r="AD30" s="63">
        <v>21.123951000000002</v>
      </c>
      <c r="AE30" s="63">
        <v>21.206486000000002</v>
      </c>
      <c r="AF30" s="63">
        <v>21.081644000000001</v>
      </c>
      <c r="AG30" s="64">
        <v>-1.0790000000000001E-3</v>
      </c>
    </row>
    <row r="31" spans="1:33">
      <c r="A31" s="66" t="s">
        <v>323</v>
      </c>
      <c r="B31" s="62" t="s">
        <v>9</v>
      </c>
      <c r="C31" s="63">
        <v>7.0922299999999998</v>
      </c>
      <c r="D31" s="63">
        <v>8.2939620000000005</v>
      </c>
      <c r="E31" s="63">
        <v>8.4533079999999998</v>
      </c>
      <c r="F31" s="63">
        <v>9.9419559999999993</v>
      </c>
      <c r="G31" s="63">
        <v>10.752402999999999</v>
      </c>
      <c r="H31" s="63">
        <v>11.551449</v>
      </c>
      <c r="I31" s="63">
        <v>12.545612</v>
      </c>
      <c r="J31" s="63">
        <v>12.711119999999999</v>
      </c>
      <c r="K31" s="63">
        <v>12.829575999999999</v>
      </c>
      <c r="L31" s="63">
        <v>12.988939</v>
      </c>
      <c r="M31" s="63">
        <v>13.118169</v>
      </c>
      <c r="N31" s="63">
        <v>13.329255</v>
      </c>
      <c r="O31" s="63">
        <v>13.446094</v>
      </c>
      <c r="P31" s="63">
        <v>13.510265</v>
      </c>
      <c r="Q31" s="63">
        <v>13.572782999999999</v>
      </c>
      <c r="R31" s="63">
        <v>13.618667</v>
      </c>
      <c r="S31" s="63">
        <v>13.563599</v>
      </c>
      <c r="T31" s="63">
        <v>13.682615999999999</v>
      </c>
      <c r="U31" s="63">
        <v>13.633998999999999</v>
      </c>
      <c r="V31" s="63">
        <v>14.207245</v>
      </c>
      <c r="W31" s="63">
        <v>14.34065</v>
      </c>
      <c r="X31" s="63">
        <v>14.376683999999999</v>
      </c>
      <c r="Y31" s="63">
        <v>14.61781</v>
      </c>
      <c r="Z31" s="63">
        <v>14.86674</v>
      </c>
      <c r="AA31" s="63">
        <v>14.907736</v>
      </c>
      <c r="AB31" s="63">
        <v>15.082319</v>
      </c>
      <c r="AC31" s="63">
        <v>15.10018</v>
      </c>
      <c r="AD31" s="63">
        <v>15.080287999999999</v>
      </c>
      <c r="AE31" s="63">
        <v>15.156901</v>
      </c>
      <c r="AF31" s="63">
        <v>15.086491000000001</v>
      </c>
      <c r="AG31" s="64">
        <v>2.6369E-2</v>
      </c>
    </row>
    <row r="32" spans="1:33">
      <c r="A32" s="66" t="s">
        <v>322</v>
      </c>
      <c r="B32" s="62" t="s">
        <v>10</v>
      </c>
      <c r="C32" s="63">
        <v>5.0712760000000001</v>
      </c>
      <c r="D32" s="63">
        <v>4.843464</v>
      </c>
      <c r="E32" s="63">
        <v>4.5120310000000003</v>
      </c>
      <c r="F32" s="63">
        <v>4.1554070000000003</v>
      </c>
      <c r="G32" s="63">
        <v>3.9805540000000001</v>
      </c>
      <c r="H32" s="63">
        <v>3.9263050000000002</v>
      </c>
      <c r="I32" s="63">
        <v>3.957039</v>
      </c>
      <c r="J32" s="63">
        <v>4.1145550000000002</v>
      </c>
      <c r="K32" s="63">
        <v>4.2619189999999998</v>
      </c>
      <c r="L32" s="63">
        <v>4.3481649999999998</v>
      </c>
      <c r="M32" s="63">
        <v>4.405538</v>
      </c>
      <c r="N32" s="63">
        <v>4.4050820000000002</v>
      </c>
      <c r="O32" s="63">
        <v>4.5017959999999997</v>
      </c>
      <c r="P32" s="63">
        <v>4.5067820000000003</v>
      </c>
      <c r="Q32" s="63">
        <v>4.436007</v>
      </c>
      <c r="R32" s="63">
        <v>4.3852440000000001</v>
      </c>
      <c r="S32" s="63">
        <v>4.3839329999999999</v>
      </c>
      <c r="T32" s="63">
        <v>4.4058349999999997</v>
      </c>
      <c r="U32" s="63">
        <v>4.4264789999999996</v>
      </c>
      <c r="V32" s="63">
        <v>4.4488719999999997</v>
      </c>
      <c r="W32" s="63">
        <v>4.5032389999999998</v>
      </c>
      <c r="X32" s="63">
        <v>4.5105209999999998</v>
      </c>
      <c r="Y32" s="63">
        <v>4.4475110000000004</v>
      </c>
      <c r="Z32" s="63">
        <v>4.4126279999999998</v>
      </c>
      <c r="AA32" s="63">
        <v>4.3397050000000004</v>
      </c>
      <c r="AB32" s="63">
        <v>4.3096290000000002</v>
      </c>
      <c r="AC32" s="63">
        <v>4.2911510000000002</v>
      </c>
      <c r="AD32" s="63">
        <v>4.2856820000000004</v>
      </c>
      <c r="AE32" s="63">
        <v>4.2957679999999998</v>
      </c>
      <c r="AF32" s="63">
        <v>4.3037200000000002</v>
      </c>
      <c r="AG32" s="64">
        <v>-5.6429999999999996E-3</v>
      </c>
    </row>
    <row r="33" spans="1:33">
      <c r="A33" s="66" t="s">
        <v>321</v>
      </c>
      <c r="B33" s="62" t="s">
        <v>11</v>
      </c>
      <c r="C33" s="63">
        <v>3.9278590000000002</v>
      </c>
      <c r="D33" s="63">
        <v>3.5188109999999999</v>
      </c>
      <c r="E33" s="63">
        <v>3.3476979999999998</v>
      </c>
      <c r="F33" s="63">
        <v>3.1883330000000001</v>
      </c>
      <c r="G33" s="63">
        <v>3.0981640000000001</v>
      </c>
      <c r="H33" s="63">
        <v>3.0374970000000001</v>
      </c>
      <c r="I33" s="63">
        <v>3.0094270000000001</v>
      </c>
      <c r="J33" s="63">
        <v>3.0049709999999998</v>
      </c>
      <c r="K33" s="63">
        <v>3.0161980000000002</v>
      </c>
      <c r="L33" s="63">
        <v>3.0408119999999998</v>
      </c>
      <c r="M33" s="63">
        <v>3.0632079999999999</v>
      </c>
      <c r="N33" s="63">
        <v>3.0941109999999998</v>
      </c>
      <c r="O33" s="63">
        <v>3.112654</v>
      </c>
      <c r="P33" s="63">
        <v>3.12921</v>
      </c>
      <c r="Q33" s="63">
        <v>3.151268</v>
      </c>
      <c r="R33" s="63">
        <v>3.1732849999999999</v>
      </c>
      <c r="S33" s="63">
        <v>3.1994729999999998</v>
      </c>
      <c r="T33" s="63">
        <v>3.2216550000000002</v>
      </c>
      <c r="U33" s="63">
        <v>3.243439</v>
      </c>
      <c r="V33" s="63">
        <v>3.2680319999999998</v>
      </c>
      <c r="W33" s="63">
        <v>3.2877169999999998</v>
      </c>
      <c r="X33" s="63">
        <v>3.3065359999999999</v>
      </c>
      <c r="Y33" s="63">
        <v>3.3300299999999998</v>
      </c>
      <c r="Z33" s="63">
        <v>3.3564620000000001</v>
      </c>
      <c r="AA33" s="63">
        <v>3.3831509999999998</v>
      </c>
      <c r="AB33" s="63">
        <v>3.4100950000000001</v>
      </c>
      <c r="AC33" s="63">
        <v>3.4367239999999999</v>
      </c>
      <c r="AD33" s="63">
        <v>3.4589189999999999</v>
      </c>
      <c r="AE33" s="63">
        <v>3.4835039999999999</v>
      </c>
      <c r="AF33" s="63">
        <v>3.5086189999999999</v>
      </c>
      <c r="AG33" s="64">
        <v>-3.885E-3</v>
      </c>
    </row>
    <row r="34" spans="1:33">
      <c r="A34" s="66" t="s">
        <v>320</v>
      </c>
      <c r="B34" s="62" t="s">
        <v>12</v>
      </c>
      <c r="C34" s="63">
        <v>2.7294890000000001</v>
      </c>
      <c r="D34" s="63">
        <v>2.6812749999999999</v>
      </c>
      <c r="E34" s="63">
        <v>2.6905429999999999</v>
      </c>
      <c r="F34" s="63">
        <v>2.6940870000000001</v>
      </c>
      <c r="G34" s="63">
        <v>2.6956470000000001</v>
      </c>
      <c r="H34" s="63">
        <v>2.6893959999999999</v>
      </c>
      <c r="I34" s="63">
        <v>2.6776430000000002</v>
      </c>
      <c r="J34" s="63">
        <v>2.675602</v>
      </c>
      <c r="K34" s="63">
        <v>2.6753939999999998</v>
      </c>
      <c r="L34" s="63">
        <v>2.6768879999999999</v>
      </c>
      <c r="M34" s="63">
        <v>2.6771919999999998</v>
      </c>
      <c r="N34" s="63">
        <v>2.6817190000000002</v>
      </c>
      <c r="O34" s="63">
        <v>2.687179</v>
      </c>
      <c r="P34" s="63">
        <v>2.68689</v>
      </c>
      <c r="Q34" s="63">
        <v>2.6759909999999998</v>
      </c>
      <c r="R34" s="63">
        <v>2.6713420000000001</v>
      </c>
      <c r="S34" s="63">
        <v>2.6660509999999999</v>
      </c>
      <c r="T34" s="63">
        <v>2.6639900000000001</v>
      </c>
      <c r="U34" s="63">
        <v>2.670385</v>
      </c>
      <c r="V34" s="63">
        <v>2.6727479999999999</v>
      </c>
      <c r="W34" s="63">
        <v>2.6784309999999998</v>
      </c>
      <c r="X34" s="63">
        <v>2.6771639999999999</v>
      </c>
      <c r="Y34" s="63">
        <v>2.6752799999999999</v>
      </c>
      <c r="Z34" s="63">
        <v>2.6798109999999999</v>
      </c>
      <c r="AA34" s="63">
        <v>2.6825350000000001</v>
      </c>
      <c r="AB34" s="63">
        <v>2.6850320000000001</v>
      </c>
      <c r="AC34" s="63">
        <v>2.6847880000000002</v>
      </c>
      <c r="AD34" s="63">
        <v>2.6833800000000001</v>
      </c>
      <c r="AE34" s="63">
        <v>2.684288</v>
      </c>
      <c r="AF34" s="63">
        <v>2.68431</v>
      </c>
      <c r="AG34" s="64">
        <v>-5.7499999999999999E-4</v>
      </c>
    </row>
    <row r="35" spans="1:33">
      <c r="A35" s="66" t="s">
        <v>319</v>
      </c>
      <c r="B35" s="62" t="s">
        <v>13</v>
      </c>
      <c r="C35" s="63" t="s">
        <v>678</v>
      </c>
      <c r="D35" s="63" t="s">
        <v>678</v>
      </c>
      <c r="E35" s="63" t="s">
        <v>678</v>
      </c>
      <c r="F35" s="63" t="s">
        <v>678</v>
      </c>
      <c r="G35" s="63" t="s">
        <v>678</v>
      </c>
      <c r="H35" s="63" t="s">
        <v>678</v>
      </c>
      <c r="I35" s="63" t="s">
        <v>678</v>
      </c>
      <c r="J35" s="63" t="s">
        <v>678</v>
      </c>
      <c r="K35" s="63" t="s">
        <v>678</v>
      </c>
      <c r="L35" s="63" t="s">
        <v>678</v>
      </c>
      <c r="M35" s="63" t="s">
        <v>678</v>
      </c>
      <c r="N35" s="63" t="s">
        <v>678</v>
      </c>
      <c r="O35" s="63" t="s">
        <v>678</v>
      </c>
      <c r="P35" s="63" t="s">
        <v>678</v>
      </c>
      <c r="Q35" s="63" t="s">
        <v>678</v>
      </c>
      <c r="R35" s="63" t="s">
        <v>678</v>
      </c>
      <c r="S35" s="63" t="s">
        <v>678</v>
      </c>
      <c r="T35" s="63" t="s">
        <v>678</v>
      </c>
      <c r="U35" s="63" t="s">
        <v>678</v>
      </c>
      <c r="V35" s="63" t="s">
        <v>678</v>
      </c>
      <c r="W35" s="63" t="s">
        <v>678</v>
      </c>
      <c r="X35" s="63" t="s">
        <v>678</v>
      </c>
      <c r="Y35" s="63" t="s">
        <v>678</v>
      </c>
      <c r="Z35" s="63" t="s">
        <v>678</v>
      </c>
      <c r="AA35" s="63" t="s">
        <v>678</v>
      </c>
      <c r="AB35" s="63" t="s">
        <v>678</v>
      </c>
      <c r="AC35" s="63" t="s">
        <v>678</v>
      </c>
      <c r="AD35" s="63" t="s">
        <v>678</v>
      </c>
      <c r="AE35" s="63" t="s">
        <v>678</v>
      </c>
      <c r="AF35" s="63" t="s">
        <v>678</v>
      </c>
      <c r="AG35" s="64" t="s">
        <v>678</v>
      </c>
    </row>
    <row r="36" spans="1:33">
      <c r="A36" s="66" t="s">
        <v>318</v>
      </c>
      <c r="B36" s="62" t="s">
        <v>6</v>
      </c>
      <c r="C36" s="63">
        <v>21.954326999999999</v>
      </c>
      <c r="D36" s="63">
        <v>21.585381999999999</v>
      </c>
      <c r="E36" s="63">
        <v>20.592312</v>
      </c>
      <c r="F36" s="63">
        <v>19.991261999999999</v>
      </c>
      <c r="G36" s="63">
        <v>19.767326000000001</v>
      </c>
      <c r="H36" s="63">
        <v>19.610733</v>
      </c>
      <c r="I36" s="63">
        <v>19.560320000000001</v>
      </c>
      <c r="J36" s="63">
        <v>19.572056</v>
      </c>
      <c r="K36" s="63">
        <v>19.607358999999999</v>
      </c>
      <c r="L36" s="63">
        <v>19.590821999999999</v>
      </c>
      <c r="M36" s="63">
        <v>19.607412</v>
      </c>
      <c r="N36" s="63">
        <v>19.627659000000001</v>
      </c>
      <c r="O36" s="63">
        <v>19.631359</v>
      </c>
      <c r="P36" s="63">
        <v>19.629396</v>
      </c>
      <c r="Q36" s="63">
        <v>19.429189999999998</v>
      </c>
      <c r="R36" s="63">
        <v>19.290569000000001</v>
      </c>
      <c r="S36" s="63">
        <v>19.131826</v>
      </c>
      <c r="T36" s="63">
        <v>19.040081000000001</v>
      </c>
      <c r="U36" s="63">
        <v>18.936440000000001</v>
      </c>
      <c r="V36" s="63">
        <v>18.923027000000001</v>
      </c>
      <c r="W36" s="63">
        <v>18.863256</v>
      </c>
      <c r="X36" s="63">
        <v>18.807621000000001</v>
      </c>
      <c r="Y36" s="63">
        <v>18.641673999999998</v>
      </c>
      <c r="Z36" s="63">
        <v>18.541803000000002</v>
      </c>
      <c r="AA36" s="63">
        <v>18.475939</v>
      </c>
      <c r="AB36" s="63">
        <v>18.302622</v>
      </c>
      <c r="AC36" s="63">
        <v>18.235422</v>
      </c>
      <c r="AD36" s="63">
        <v>18.142365000000002</v>
      </c>
      <c r="AE36" s="63">
        <v>18.062515000000001</v>
      </c>
      <c r="AF36" s="63">
        <v>17.956862999999998</v>
      </c>
      <c r="AG36" s="64">
        <v>-6.9069999999999999E-3</v>
      </c>
    </row>
    <row r="38" spans="1:33">
      <c r="B38" s="40" t="s">
        <v>14</v>
      </c>
    </row>
    <row r="39" spans="1:33">
      <c r="A39" s="66" t="s">
        <v>317</v>
      </c>
      <c r="B39" s="62" t="s">
        <v>3</v>
      </c>
      <c r="C39" s="63">
        <v>17.771591000000001</v>
      </c>
      <c r="D39" s="63">
        <v>18.268834999999999</v>
      </c>
      <c r="E39" s="63">
        <v>16.727415000000001</v>
      </c>
      <c r="F39" s="63">
        <v>16.714047999999998</v>
      </c>
      <c r="G39" s="63">
        <v>16.63475</v>
      </c>
      <c r="H39" s="63">
        <v>16.724779000000002</v>
      </c>
      <c r="I39" s="63">
        <v>16.989108999999999</v>
      </c>
      <c r="J39" s="63">
        <v>17.403635000000001</v>
      </c>
      <c r="K39" s="63">
        <v>17.787141999999999</v>
      </c>
      <c r="L39" s="63">
        <v>18.062943000000001</v>
      </c>
      <c r="M39" s="63">
        <v>18.338911</v>
      </c>
      <c r="N39" s="63">
        <v>18.912962</v>
      </c>
      <c r="O39" s="63">
        <v>19.174692</v>
      </c>
      <c r="P39" s="63">
        <v>19.274258</v>
      </c>
      <c r="Q39" s="63">
        <v>19.327058999999998</v>
      </c>
      <c r="R39" s="63">
        <v>19.342784999999999</v>
      </c>
      <c r="S39" s="63">
        <v>19.492384000000001</v>
      </c>
      <c r="T39" s="63">
        <v>19.649984</v>
      </c>
      <c r="U39" s="63">
        <v>19.722977</v>
      </c>
      <c r="V39" s="63">
        <v>19.951733000000001</v>
      </c>
      <c r="W39" s="63">
        <v>20.139430999999998</v>
      </c>
      <c r="X39" s="63">
        <v>20.291405000000001</v>
      </c>
      <c r="Y39" s="63">
        <v>20.549433000000001</v>
      </c>
      <c r="Z39" s="63">
        <v>20.727775999999999</v>
      </c>
      <c r="AA39" s="63">
        <v>20.689185999999999</v>
      </c>
      <c r="AB39" s="63">
        <v>20.564271999999999</v>
      </c>
      <c r="AC39" s="63">
        <v>20.456610000000001</v>
      </c>
      <c r="AD39" s="63">
        <v>20.419739</v>
      </c>
      <c r="AE39" s="63">
        <v>20.436654999999998</v>
      </c>
      <c r="AF39" s="63">
        <v>20.384316999999999</v>
      </c>
      <c r="AG39" s="64">
        <v>4.7410000000000004E-3</v>
      </c>
    </row>
    <row r="40" spans="1:33">
      <c r="A40" s="66" t="s">
        <v>316</v>
      </c>
      <c r="B40" s="62" t="s">
        <v>15</v>
      </c>
      <c r="C40" s="63">
        <v>25.787903</v>
      </c>
      <c r="D40" s="63">
        <v>25.761244000000001</v>
      </c>
      <c r="E40" s="63">
        <v>25.495864999999998</v>
      </c>
      <c r="F40" s="63">
        <v>25.212344999999999</v>
      </c>
      <c r="G40" s="63">
        <v>24.975625999999998</v>
      </c>
      <c r="H40" s="63">
        <v>25.043126999999998</v>
      </c>
      <c r="I40" s="63">
        <v>25.355228</v>
      </c>
      <c r="J40" s="63">
        <v>25.594719000000001</v>
      </c>
      <c r="K40" s="63">
        <v>25.777564999999999</v>
      </c>
      <c r="L40" s="63">
        <v>26.200195000000001</v>
      </c>
      <c r="M40" s="63">
        <v>26.276876000000001</v>
      </c>
      <c r="N40" s="63">
        <v>27.198093</v>
      </c>
      <c r="O40" s="63">
        <v>27.413271000000002</v>
      </c>
      <c r="P40" s="63">
        <v>27.550775999999999</v>
      </c>
      <c r="Q40" s="63">
        <v>27.680271000000001</v>
      </c>
      <c r="R40" s="63">
        <v>27.711462000000001</v>
      </c>
      <c r="S40" s="63">
        <v>27.855463</v>
      </c>
      <c r="T40" s="63">
        <v>28.059764999999999</v>
      </c>
      <c r="U40" s="63">
        <v>28.008661</v>
      </c>
      <c r="V40" s="63">
        <v>28.442335</v>
      </c>
      <c r="W40" s="63">
        <v>28.682402</v>
      </c>
      <c r="X40" s="63">
        <v>28.964655</v>
      </c>
      <c r="Y40" s="63">
        <v>29.315156999999999</v>
      </c>
      <c r="Z40" s="63">
        <v>29.494403999999999</v>
      </c>
      <c r="AA40" s="63">
        <v>29.595737</v>
      </c>
      <c r="AB40" s="63">
        <v>29.879946</v>
      </c>
      <c r="AC40" s="63">
        <v>29.952456999999999</v>
      </c>
      <c r="AD40" s="63">
        <v>30.036066000000002</v>
      </c>
      <c r="AE40" s="63">
        <v>30.150231999999999</v>
      </c>
      <c r="AF40" s="63">
        <v>29.900158000000001</v>
      </c>
      <c r="AG40" s="64">
        <v>5.1149999999999998E-3</v>
      </c>
    </row>
    <row r="41" spans="1:33">
      <c r="A41" s="66" t="s">
        <v>315</v>
      </c>
      <c r="B41" s="62" t="s">
        <v>16</v>
      </c>
      <c r="C41" s="63">
        <v>25.885534</v>
      </c>
      <c r="D41" s="63">
        <v>24.823554999999999</v>
      </c>
      <c r="E41" s="63">
        <v>21.931265</v>
      </c>
      <c r="F41" s="63">
        <v>21.752617000000001</v>
      </c>
      <c r="G41" s="63">
        <v>21.573097000000001</v>
      </c>
      <c r="H41" s="63">
        <v>21.630323000000001</v>
      </c>
      <c r="I41" s="63">
        <v>21.882795000000002</v>
      </c>
      <c r="J41" s="63">
        <v>22.068708000000001</v>
      </c>
      <c r="K41" s="63">
        <v>22.206301</v>
      </c>
      <c r="L41" s="63">
        <v>22.537537</v>
      </c>
      <c r="M41" s="63">
        <v>22.592310000000001</v>
      </c>
      <c r="N41" s="63">
        <v>23.553766</v>
      </c>
      <c r="O41" s="63">
        <v>23.718865999999998</v>
      </c>
      <c r="P41" s="63">
        <v>23.814568999999999</v>
      </c>
      <c r="Q41" s="63">
        <v>23.936171000000002</v>
      </c>
      <c r="R41" s="63">
        <v>23.943441</v>
      </c>
      <c r="S41" s="63">
        <v>24.047487</v>
      </c>
      <c r="T41" s="63">
        <v>24.204654999999999</v>
      </c>
      <c r="U41" s="63">
        <v>24.154181000000001</v>
      </c>
      <c r="V41" s="63">
        <v>24.491938000000001</v>
      </c>
      <c r="W41" s="63">
        <v>24.685376999999999</v>
      </c>
      <c r="X41" s="63">
        <v>24.854437000000001</v>
      </c>
      <c r="Y41" s="63">
        <v>25.146194000000001</v>
      </c>
      <c r="Z41" s="63">
        <v>25.343546</v>
      </c>
      <c r="AA41" s="63">
        <v>25.424524000000002</v>
      </c>
      <c r="AB41" s="63">
        <v>25.671301</v>
      </c>
      <c r="AC41" s="63">
        <v>25.718651000000001</v>
      </c>
      <c r="AD41" s="63">
        <v>25.792083999999999</v>
      </c>
      <c r="AE41" s="63">
        <v>25.879534</v>
      </c>
      <c r="AF41" s="63">
        <v>25.666084000000001</v>
      </c>
      <c r="AG41" s="64">
        <v>-2.9399999999999999E-4</v>
      </c>
    </row>
    <row r="42" spans="1:33">
      <c r="A42" s="66" t="s">
        <v>314</v>
      </c>
      <c r="B42" s="62" t="s">
        <v>17</v>
      </c>
      <c r="C42" s="63">
        <v>14.720805</v>
      </c>
      <c r="D42" s="63">
        <v>15.38822</v>
      </c>
      <c r="E42" s="63">
        <v>14.073745000000001</v>
      </c>
      <c r="F42" s="63">
        <v>15.179766000000001</v>
      </c>
      <c r="G42" s="63">
        <v>15.292541999999999</v>
      </c>
      <c r="H42" s="63">
        <v>15.463751</v>
      </c>
      <c r="I42" s="63">
        <v>15.704660000000001</v>
      </c>
      <c r="J42" s="63">
        <v>15.898726</v>
      </c>
      <c r="K42" s="63">
        <v>16.052320000000002</v>
      </c>
      <c r="L42" s="63">
        <v>16.046509</v>
      </c>
      <c r="M42" s="63">
        <v>16.330721</v>
      </c>
      <c r="N42" s="63">
        <v>16.697517000000001</v>
      </c>
      <c r="O42" s="63">
        <v>16.757905999999998</v>
      </c>
      <c r="P42" s="63">
        <v>16.780107000000001</v>
      </c>
      <c r="Q42" s="63">
        <v>16.810594999999999</v>
      </c>
      <c r="R42" s="63">
        <v>16.876971999999999</v>
      </c>
      <c r="S42" s="63">
        <v>17.097425000000001</v>
      </c>
      <c r="T42" s="63">
        <v>17.235626</v>
      </c>
      <c r="U42" s="63">
        <v>17.279207</v>
      </c>
      <c r="V42" s="63">
        <v>17.533007000000001</v>
      </c>
      <c r="W42" s="63">
        <v>17.728833999999999</v>
      </c>
      <c r="X42" s="63">
        <v>17.813095000000001</v>
      </c>
      <c r="Y42" s="63">
        <v>18.115818000000001</v>
      </c>
      <c r="Z42" s="63">
        <v>18.40634</v>
      </c>
      <c r="AA42" s="63">
        <v>18.427332</v>
      </c>
      <c r="AB42" s="63">
        <v>18.612141000000001</v>
      </c>
      <c r="AC42" s="63">
        <v>18.622166</v>
      </c>
      <c r="AD42" s="63">
        <v>18.579236999999999</v>
      </c>
      <c r="AE42" s="63">
        <v>18.690104999999999</v>
      </c>
      <c r="AF42" s="63">
        <v>18.608125999999999</v>
      </c>
      <c r="AG42" s="64">
        <v>8.1130000000000004E-3</v>
      </c>
    </row>
    <row r="43" spans="1:33">
      <c r="A43" s="66" t="s">
        <v>313</v>
      </c>
      <c r="B43" s="62" t="s">
        <v>18</v>
      </c>
      <c r="C43" s="63">
        <v>23.750263</v>
      </c>
      <c r="D43" s="63">
        <v>22.843326999999999</v>
      </c>
      <c r="E43" s="63">
        <v>21.936340000000001</v>
      </c>
      <c r="F43" s="63">
        <v>22.651623000000001</v>
      </c>
      <c r="G43" s="63">
        <v>22.721119000000002</v>
      </c>
      <c r="H43" s="63">
        <v>22.675623000000002</v>
      </c>
      <c r="I43" s="63">
        <v>22.731688999999999</v>
      </c>
      <c r="J43" s="63">
        <v>22.822958</v>
      </c>
      <c r="K43" s="63">
        <v>22.936223999999999</v>
      </c>
      <c r="L43" s="63">
        <v>22.910613999999999</v>
      </c>
      <c r="M43" s="63">
        <v>23.069980999999999</v>
      </c>
      <c r="N43" s="63">
        <v>23.535149000000001</v>
      </c>
      <c r="O43" s="63">
        <v>23.617864999999998</v>
      </c>
      <c r="P43" s="63">
        <v>23.558996</v>
      </c>
      <c r="Q43" s="63">
        <v>23.605259</v>
      </c>
      <c r="R43" s="63">
        <v>23.598023999999999</v>
      </c>
      <c r="S43" s="63">
        <v>23.764229</v>
      </c>
      <c r="T43" s="63">
        <v>23.864792000000001</v>
      </c>
      <c r="U43" s="63">
        <v>23.869284</v>
      </c>
      <c r="V43" s="63">
        <v>24.107859000000001</v>
      </c>
      <c r="W43" s="63">
        <v>24.278905999999999</v>
      </c>
      <c r="X43" s="63">
        <v>24.369807999999999</v>
      </c>
      <c r="Y43" s="63">
        <v>24.638463999999999</v>
      </c>
      <c r="Z43" s="63">
        <v>24.907893999999999</v>
      </c>
      <c r="AA43" s="63">
        <v>24.912158999999999</v>
      </c>
      <c r="AB43" s="63">
        <v>25.116586999999999</v>
      </c>
      <c r="AC43" s="63">
        <v>25.106068</v>
      </c>
      <c r="AD43" s="63">
        <v>25.002656999999999</v>
      </c>
      <c r="AE43" s="63">
        <v>25.088144</v>
      </c>
      <c r="AF43" s="63">
        <v>24.951025000000001</v>
      </c>
      <c r="AG43" s="64">
        <v>1.702E-3</v>
      </c>
    </row>
    <row r="44" spans="1:33">
      <c r="A44" s="66" t="s">
        <v>312</v>
      </c>
      <c r="B44" s="62" t="s">
        <v>9</v>
      </c>
      <c r="C44" s="63">
        <v>12.357965999999999</v>
      </c>
      <c r="D44" s="63">
        <v>10.441763</v>
      </c>
      <c r="E44" s="63">
        <v>12.662357</v>
      </c>
      <c r="F44" s="63">
        <v>13.544411999999999</v>
      </c>
      <c r="G44" s="63">
        <v>13.756762999999999</v>
      </c>
      <c r="H44" s="63">
        <v>13.919001</v>
      </c>
      <c r="I44" s="63">
        <v>14.270379</v>
      </c>
      <c r="J44" s="63">
        <v>14.384391000000001</v>
      </c>
      <c r="K44" s="63">
        <v>14.458046</v>
      </c>
      <c r="L44" s="63">
        <v>14.603832000000001</v>
      </c>
      <c r="M44" s="63">
        <v>14.679204</v>
      </c>
      <c r="N44" s="63">
        <v>14.933182</v>
      </c>
      <c r="O44" s="63">
        <v>15.015419</v>
      </c>
      <c r="P44" s="63">
        <v>15.044872</v>
      </c>
      <c r="Q44" s="63">
        <v>15.107331</v>
      </c>
      <c r="R44" s="63">
        <v>15.142351</v>
      </c>
      <c r="S44" s="63">
        <v>15.144779</v>
      </c>
      <c r="T44" s="63">
        <v>15.235153</v>
      </c>
      <c r="U44" s="63">
        <v>15.196106</v>
      </c>
      <c r="V44" s="63">
        <v>15.646362</v>
      </c>
      <c r="W44" s="63">
        <v>15.738944999999999</v>
      </c>
      <c r="X44" s="63">
        <v>15.785648999999999</v>
      </c>
      <c r="Y44" s="63">
        <v>15.987933999999999</v>
      </c>
      <c r="Z44" s="63">
        <v>16.203949000000001</v>
      </c>
      <c r="AA44" s="63">
        <v>16.243936999999999</v>
      </c>
      <c r="AB44" s="63">
        <v>16.391148000000001</v>
      </c>
      <c r="AC44" s="63">
        <v>16.410231</v>
      </c>
      <c r="AD44" s="63">
        <v>16.386232</v>
      </c>
      <c r="AE44" s="63">
        <v>16.43816</v>
      </c>
      <c r="AF44" s="63">
        <v>16.369478000000001</v>
      </c>
      <c r="AG44" s="64">
        <v>9.7409999999999997E-3</v>
      </c>
    </row>
    <row r="45" spans="1:33">
      <c r="A45" s="66" t="s">
        <v>311</v>
      </c>
      <c r="B45" s="62" t="s">
        <v>19</v>
      </c>
      <c r="C45" s="63">
        <v>14.654002999999999</v>
      </c>
      <c r="D45" s="63">
        <v>14.619699000000001</v>
      </c>
      <c r="E45" s="63">
        <v>13.872672</v>
      </c>
      <c r="F45" s="63">
        <v>13.306766</v>
      </c>
      <c r="G45" s="63">
        <v>12.89931</v>
      </c>
      <c r="H45" s="63">
        <v>12.541728000000001</v>
      </c>
      <c r="I45" s="63">
        <v>12.263358999999999</v>
      </c>
      <c r="J45" s="63">
        <v>12.130099</v>
      </c>
      <c r="K45" s="63">
        <v>12.005839</v>
      </c>
      <c r="L45" s="63">
        <v>11.846902</v>
      </c>
      <c r="M45" s="63">
        <v>11.685585</v>
      </c>
      <c r="N45" s="63">
        <v>12.332364</v>
      </c>
      <c r="O45" s="63">
        <v>12.244666</v>
      </c>
      <c r="P45" s="63">
        <v>12.103299</v>
      </c>
      <c r="Q45" s="63">
        <v>11.998526999999999</v>
      </c>
      <c r="R45" s="63">
        <v>11.817565999999999</v>
      </c>
      <c r="S45" s="63">
        <v>11.702035</v>
      </c>
      <c r="T45" s="63">
        <v>11.617929999999999</v>
      </c>
      <c r="U45" s="63">
        <v>11.537096999999999</v>
      </c>
      <c r="V45" s="63">
        <v>11.515666</v>
      </c>
      <c r="W45" s="63">
        <v>11.50357</v>
      </c>
      <c r="X45" s="63">
        <v>11.440135</v>
      </c>
      <c r="Y45" s="63">
        <v>11.341637</v>
      </c>
      <c r="Z45" s="63">
        <v>11.270405999999999</v>
      </c>
      <c r="AA45" s="63">
        <v>11.168049999999999</v>
      </c>
      <c r="AB45" s="63">
        <v>11.113301</v>
      </c>
      <c r="AC45" s="63">
        <v>11.064749000000001</v>
      </c>
      <c r="AD45" s="63">
        <v>11.018502</v>
      </c>
      <c r="AE45" s="63">
        <v>10.993929</v>
      </c>
      <c r="AF45" s="63">
        <v>10.952426000000001</v>
      </c>
      <c r="AG45" s="64">
        <v>-9.9900000000000006E-3</v>
      </c>
    </row>
    <row r="46" spans="1:33">
      <c r="A46" s="66" t="s">
        <v>310</v>
      </c>
      <c r="B46" s="62" t="s">
        <v>6</v>
      </c>
      <c r="C46" s="63">
        <v>39.115726000000002</v>
      </c>
      <c r="D46" s="63">
        <v>39.616028</v>
      </c>
      <c r="E46" s="63">
        <v>38.115592999999997</v>
      </c>
      <c r="F46" s="63">
        <v>37.093181999999999</v>
      </c>
      <c r="G46" s="63">
        <v>37.086497999999999</v>
      </c>
      <c r="H46" s="63">
        <v>37.542118000000002</v>
      </c>
      <c r="I46" s="63">
        <v>37.558928999999999</v>
      </c>
      <c r="J46" s="63">
        <v>37.560974000000002</v>
      </c>
      <c r="K46" s="63">
        <v>37.509597999999997</v>
      </c>
      <c r="L46" s="63">
        <v>37.302562999999999</v>
      </c>
      <c r="M46" s="63">
        <v>37.303939999999997</v>
      </c>
      <c r="N46" s="63">
        <v>37.330086000000001</v>
      </c>
      <c r="O46" s="63">
        <v>37.461796</v>
      </c>
      <c r="P46" s="63">
        <v>37.336975000000002</v>
      </c>
      <c r="Q46" s="63">
        <v>36.881053999999999</v>
      </c>
      <c r="R46" s="63">
        <v>36.467250999999997</v>
      </c>
      <c r="S46" s="63">
        <v>36.202427</v>
      </c>
      <c r="T46" s="63">
        <v>35.905403</v>
      </c>
      <c r="U46" s="63">
        <v>35.639502999999998</v>
      </c>
      <c r="V46" s="63">
        <v>35.461379999999998</v>
      </c>
      <c r="W46" s="63">
        <v>35.281731000000001</v>
      </c>
      <c r="X46" s="63">
        <v>35.079762000000002</v>
      </c>
      <c r="Y46" s="63">
        <v>34.771469000000003</v>
      </c>
      <c r="Z46" s="63">
        <v>34.571162999999999</v>
      </c>
      <c r="AA46" s="63">
        <v>34.483638999999997</v>
      </c>
      <c r="AB46" s="63">
        <v>34.241878999999997</v>
      </c>
      <c r="AC46" s="63">
        <v>34.021766999999997</v>
      </c>
      <c r="AD46" s="63">
        <v>33.821972000000002</v>
      </c>
      <c r="AE46" s="63">
        <v>33.614403000000003</v>
      </c>
      <c r="AF46" s="63">
        <v>33.397739000000001</v>
      </c>
      <c r="AG46" s="64">
        <v>-5.4349999999999997E-3</v>
      </c>
    </row>
    <row r="48" spans="1:33">
      <c r="B48" s="40" t="s">
        <v>20</v>
      </c>
    </row>
    <row r="49" spans="1:33">
      <c r="A49" s="66" t="s">
        <v>309</v>
      </c>
      <c r="B49" s="62" t="s">
        <v>4</v>
      </c>
      <c r="C49" s="63">
        <v>21.749472000000001</v>
      </c>
      <c r="D49" s="63">
        <v>22.063303000000001</v>
      </c>
      <c r="E49" s="63">
        <v>20.153974999999999</v>
      </c>
      <c r="F49" s="63">
        <v>20.553830999999999</v>
      </c>
      <c r="G49" s="63">
        <v>19.961507999999998</v>
      </c>
      <c r="H49" s="63">
        <v>19.321975999999999</v>
      </c>
      <c r="I49" s="63">
        <v>18.867052000000001</v>
      </c>
      <c r="J49" s="63">
        <v>18.963041</v>
      </c>
      <c r="K49" s="63">
        <v>19.071278</v>
      </c>
      <c r="L49" s="63">
        <v>19.038746</v>
      </c>
      <c r="M49" s="63">
        <v>19.098368000000001</v>
      </c>
      <c r="N49" s="63">
        <v>19.294423999999999</v>
      </c>
      <c r="O49" s="63">
        <v>19.321995000000001</v>
      </c>
      <c r="P49" s="63">
        <v>19.367440999999999</v>
      </c>
      <c r="Q49" s="63">
        <v>19.355671000000001</v>
      </c>
      <c r="R49" s="63">
        <v>19.394863000000001</v>
      </c>
      <c r="S49" s="63">
        <v>19.574009</v>
      </c>
      <c r="T49" s="63">
        <v>19.640402000000002</v>
      </c>
      <c r="U49" s="63">
        <v>19.645766999999999</v>
      </c>
      <c r="V49" s="63">
        <v>19.901247000000001</v>
      </c>
      <c r="W49" s="63">
        <v>20.06513</v>
      </c>
      <c r="X49" s="63">
        <v>20.117165</v>
      </c>
      <c r="Y49" s="63">
        <v>20.384938999999999</v>
      </c>
      <c r="Z49" s="63">
        <v>20.628145</v>
      </c>
      <c r="AA49" s="63">
        <v>20.629405999999999</v>
      </c>
      <c r="AB49" s="63">
        <v>20.826429000000001</v>
      </c>
      <c r="AC49" s="63">
        <v>20.826172</v>
      </c>
      <c r="AD49" s="63">
        <v>20.740261</v>
      </c>
      <c r="AE49" s="63">
        <v>20.844083999999999</v>
      </c>
      <c r="AF49" s="63">
        <v>20.736098999999999</v>
      </c>
      <c r="AG49" s="64">
        <v>-1.6440000000000001E-3</v>
      </c>
    </row>
    <row r="50" spans="1:33" ht="15" customHeight="1">
      <c r="A50" s="66" t="s">
        <v>308</v>
      </c>
      <c r="B50" s="62" t="s">
        <v>9</v>
      </c>
      <c r="C50" s="63">
        <v>13.006465</v>
      </c>
      <c r="D50" s="63">
        <v>13.345431</v>
      </c>
      <c r="E50" s="63">
        <v>12.638396999999999</v>
      </c>
      <c r="F50" s="63">
        <v>13.540524</v>
      </c>
      <c r="G50" s="63">
        <v>13.744135</v>
      </c>
      <c r="H50" s="63">
        <v>13.901823</v>
      </c>
      <c r="I50" s="63">
        <v>14.324615</v>
      </c>
      <c r="J50" s="63">
        <v>14.413228</v>
      </c>
      <c r="K50" s="63">
        <v>14.473246</v>
      </c>
      <c r="L50" s="63">
        <v>14.597925999999999</v>
      </c>
      <c r="M50" s="63">
        <v>14.661630000000001</v>
      </c>
      <c r="N50" s="63">
        <v>14.952104</v>
      </c>
      <c r="O50" s="63">
        <v>15.023061999999999</v>
      </c>
      <c r="P50" s="63">
        <v>15.028744</v>
      </c>
      <c r="Q50" s="63">
        <v>15.100775000000001</v>
      </c>
      <c r="R50" s="63">
        <v>15.121873000000001</v>
      </c>
      <c r="S50" s="63">
        <v>15.147895999999999</v>
      </c>
      <c r="T50" s="63">
        <v>15.209865000000001</v>
      </c>
      <c r="U50" s="63">
        <v>15.144525</v>
      </c>
      <c r="V50" s="63">
        <v>15.53472</v>
      </c>
      <c r="W50" s="63">
        <v>15.481628000000001</v>
      </c>
      <c r="X50" s="63">
        <v>15.415255999999999</v>
      </c>
      <c r="Y50" s="63">
        <v>15.467604</v>
      </c>
      <c r="Z50" s="63">
        <v>15.479861</v>
      </c>
      <c r="AA50" s="63">
        <v>15.233349</v>
      </c>
      <c r="AB50" s="63">
        <v>15.422539</v>
      </c>
      <c r="AC50" s="63">
        <v>15.494014999999999</v>
      </c>
      <c r="AD50" s="63">
        <v>15.477423999999999</v>
      </c>
      <c r="AE50" s="63">
        <v>15.574907</v>
      </c>
      <c r="AF50" s="63">
        <v>15.574647000000001</v>
      </c>
      <c r="AG50" s="64">
        <v>6.2329999999999998E-3</v>
      </c>
    </row>
    <row r="51" spans="1:33" ht="15" customHeight="1">
      <c r="A51" s="66" t="s">
        <v>307</v>
      </c>
      <c r="B51" s="62" t="s">
        <v>5</v>
      </c>
      <c r="C51" s="63">
        <v>5.1575009999999999</v>
      </c>
      <c r="D51" s="63">
        <v>4.041245</v>
      </c>
      <c r="E51" s="63">
        <v>3.7581289999999998</v>
      </c>
      <c r="F51" s="63">
        <v>3.4303880000000002</v>
      </c>
      <c r="G51" s="63">
        <v>3.2667250000000001</v>
      </c>
      <c r="H51" s="63">
        <v>3.2325149999999998</v>
      </c>
      <c r="I51" s="63">
        <v>3.2705250000000001</v>
      </c>
      <c r="J51" s="63">
        <v>3.439616</v>
      </c>
      <c r="K51" s="63">
        <v>3.5675620000000001</v>
      </c>
      <c r="L51" s="63">
        <v>3.6400709999999998</v>
      </c>
      <c r="M51" s="63">
        <v>3.6826629999999998</v>
      </c>
      <c r="N51" s="63">
        <v>3.6999219999999999</v>
      </c>
      <c r="O51" s="63">
        <v>3.7920769999999999</v>
      </c>
      <c r="P51" s="63">
        <v>3.7757999999999998</v>
      </c>
      <c r="Q51" s="63">
        <v>3.6735660000000001</v>
      </c>
      <c r="R51" s="63">
        <v>3.6269550000000002</v>
      </c>
      <c r="S51" s="63">
        <v>3.6216330000000001</v>
      </c>
      <c r="T51" s="63">
        <v>3.6440419999999998</v>
      </c>
      <c r="U51" s="63">
        <v>3.668771</v>
      </c>
      <c r="V51" s="63">
        <v>3.7037520000000002</v>
      </c>
      <c r="W51" s="63">
        <v>3.7545600000000001</v>
      </c>
      <c r="X51" s="63">
        <v>3.7536160000000001</v>
      </c>
      <c r="Y51" s="63">
        <v>3.6780010000000001</v>
      </c>
      <c r="Z51" s="63">
        <v>3.6412019999999998</v>
      </c>
      <c r="AA51" s="63">
        <v>3.570948</v>
      </c>
      <c r="AB51" s="63">
        <v>3.545763</v>
      </c>
      <c r="AC51" s="63">
        <v>3.5304039999999999</v>
      </c>
      <c r="AD51" s="63">
        <v>3.534259</v>
      </c>
      <c r="AE51" s="63">
        <v>3.53999</v>
      </c>
      <c r="AF51" s="63">
        <v>3.5657800000000002</v>
      </c>
      <c r="AG51" s="64">
        <v>-1.2645999999999999E-2</v>
      </c>
    </row>
    <row r="52" spans="1:33" ht="15" customHeight="1">
      <c r="A52" s="66" t="s">
        <v>306</v>
      </c>
      <c r="B52" s="62" t="s">
        <v>21</v>
      </c>
      <c r="C52" s="63">
        <v>2.11768</v>
      </c>
      <c r="D52" s="63">
        <v>2.0026860000000002</v>
      </c>
      <c r="E52" s="63">
        <v>2.0037690000000001</v>
      </c>
      <c r="F52" s="63">
        <v>2.0080779999999998</v>
      </c>
      <c r="G52" s="63">
        <v>1.9562059999999999</v>
      </c>
      <c r="H52" s="63">
        <v>1.9316139999999999</v>
      </c>
      <c r="I52" s="63">
        <v>1.9167369999999999</v>
      </c>
      <c r="J52" s="63">
        <v>1.9082570000000001</v>
      </c>
      <c r="K52" s="63">
        <v>1.9206289999999999</v>
      </c>
      <c r="L52" s="63">
        <v>1.9174880000000001</v>
      </c>
      <c r="M52" s="63">
        <v>1.9117390000000001</v>
      </c>
      <c r="N52" s="63">
        <v>1.90225</v>
      </c>
      <c r="O52" s="63">
        <v>1.8955740000000001</v>
      </c>
      <c r="P52" s="63">
        <v>1.892647</v>
      </c>
      <c r="Q52" s="63">
        <v>1.86805</v>
      </c>
      <c r="R52" s="63">
        <v>1.8561080000000001</v>
      </c>
      <c r="S52" s="63">
        <v>1.853899</v>
      </c>
      <c r="T52" s="63">
        <v>1.847783</v>
      </c>
      <c r="U52" s="63">
        <v>1.8449279999999999</v>
      </c>
      <c r="V52" s="63">
        <v>1.8448420000000001</v>
      </c>
      <c r="W52" s="63">
        <v>1.8468519999999999</v>
      </c>
      <c r="X52" s="63">
        <v>1.828859</v>
      </c>
      <c r="Y52" s="63">
        <v>1.8244009999999999</v>
      </c>
      <c r="Z52" s="63">
        <v>1.8172699999999999</v>
      </c>
      <c r="AA52" s="63">
        <v>1.811768</v>
      </c>
      <c r="AB52" s="63">
        <v>1.808238</v>
      </c>
      <c r="AC52" s="63">
        <v>1.7977369999999999</v>
      </c>
      <c r="AD52" s="63">
        <v>1.7817799999999999</v>
      </c>
      <c r="AE52" s="63">
        <v>1.7779860000000001</v>
      </c>
      <c r="AF52" s="63">
        <v>1.775739</v>
      </c>
      <c r="AG52" s="64">
        <v>-6.0540000000000004E-3</v>
      </c>
    </row>
    <row r="53" spans="1:33" ht="15" customHeight="1">
      <c r="A53" s="66" t="s">
        <v>373</v>
      </c>
      <c r="B53" s="62" t="s">
        <v>374</v>
      </c>
      <c r="C53" s="63">
        <v>0.71781099999999998</v>
      </c>
      <c r="D53" s="63">
        <v>0.71886300000000003</v>
      </c>
      <c r="E53" s="63">
        <v>0.72096400000000005</v>
      </c>
      <c r="F53" s="63">
        <v>0.72201499999999996</v>
      </c>
      <c r="G53" s="63">
        <v>0.72411700000000001</v>
      </c>
      <c r="H53" s="63">
        <v>0.72516800000000003</v>
      </c>
      <c r="I53" s="63">
        <v>0.72726999999999997</v>
      </c>
      <c r="J53" s="63">
        <v>0.728321</v>
      </c>
      <c r="K53" s="63">
        <v>0.73042300000000004</v>
      </c>
      <c r="L53" s="63">
        <v>0.73252499999999998</v>
      </c>
      <c r="M53" s="63">
        <v>0.73357600000000001</v>
      </c>
      <c r="N53" s="63">
        <v>0.73567800000000005</v>
      </c>
      <c r="O53" s="63">
        <v>0.73777999999999999</v>
      </c>
      <c r="P53" s="63">
        <v>0.73883100000000002</v>
      </c>
      <c r="Q53" s="63">
        <v>0.74093299999999995</v>
      </c>
      <c r="R53" s="63">
        <v>0.743035</v>
      </c>
      <c r="S53" s="63">
        <v>0.74408600000000003</v>
      </c>
      <c r="T53" s="63">
        <v>0.74618799999999996</v>
      </c>
      <c r="U53" s="63">
        <v>0.74829000000000001</v>
      </c>
      <c r="V53" s="63">
        <v>0.75039100000000003</v>
      </c>
      <c r="W53" s="63">
        <v>0.752494</v>
      </c>
      <c r="X53" s="63">
        <v>0.75459500000000002</v>
      </c>
      <c r="Y53" s="63">
        <v>0.75669699999999995</v>
      </c>
      <c r="Z53" s="63">
        <v>0.758799</v>
      </c>
      <c r="AA53" s="63">
        <v>0.76090100000000005</v>
      </c>
      <c r="AB53" s="63">
        <v>0.76300299999999999</v>
      </c>
      <c r="AC53" s="63">
        <v>0.76510500000000004</v>
      </c>
      <c r="AD53" s="63">
        <v>0.76720699999999997</v>
      </c>
      <c r="AE53" s="63">
        <v>0.76930900000000002</v>
      </c>
      <c r="AF53" s="63">
        <v>0.77141099999999996</v>
      </c>
      <c r="AG53" s="64">
        <v>2.4859999999999999E-3</v>
      </c>
    </row>
    <row r="54" spans="1:33" ht="15" customHeight="1"/>
    <row r="55" spans="1:33" ht="15" customHeight="1"/>
    <row r="56" spans="1:33" ht="15" customHeight="1">
      <c r="B56" s="40" t="s">
        <v>22</v>
      </c>
    </row>
    <row r="57" spans="1:33" ht="15" customHeight="1">
      <c r="A57" s="66" t="s">
        <v>305</v>
      </c>
      <c r="B57" s="62" t="s">
        <v>3</v>
      </c>
      <c r="C57" s="63">
        <v>19.520824000000001</v>
      </c>
      <c r="D57" s="63">
        <v>20.929960000000001</v>
      </c>
      <c r="E57" s="63">
        <v>20.082417</v>
      </c>
      <c r="F57" s="63">
        <v>20.050674000000001</v>
      </c>
      <c r="G57" s="63">
        <v>19.965826</v>
      </c>
      <c r="H57" s="63">
        <v>20.02533</v>
      </c>
      <c r="I57" s="63">
        <v>20.268194000000001</v>
      </c>
      <c r="J57" s="63">
        <v>20.706121</v>
      </c>
      <c r="K57" s="63">
        <v>21.177541999999999</v>
      </c>
      <c r="L57" s="63">
        <v>21.577401999999999</v>
      </c>
      <c r="M57" s="63">
        <v>21.969906000000002</v>
      </c>
      <c r="N57" s="63">
        <v>22.476595</v>
      </c>
      <c r="O57" s="63">
        <v>22.838239999999999</v>
      </c>
      <c r="P57" s="63">
        <v>23.050046999999999</v>
      </c>
      <c r="Q57" s="63">
        <v>23.159852999999998</v>
      </c>
      <c r="R57" s="63">
        <v>23.215166</v>
      </c>
      <c r="S57" s="63">
        <v>23.376358</v>
      </c>
      <c r="T57" s="63">
        <v>23.562716000000002</v>
      </c>
      <c r="U57" s="63">
        <v>23.677050000000001</v>
      </c>
      <c r="V57" s="63">
        <v>23.936489000000002</v>
      </c>
      <c r="W57" s="63">
        <v>24.185407999999999</v>
      </c>
      <c r="X57" s="63">
        <v>24.404105999999999</v>
      </c>
      <c r="Y57" s="63">
        <v>24.725622000000001</v>
      </c>
      <c r="Z57" s="63">
        <v>24.990144999999998</v>
      </c>
      <c r="AA57" s="63">
        <v>25.032494</v>
      </c>
      <c r="AB57" s="63">
        <v>24.937096</v>
      </c>
      <c r="AC57" s="63">
        <v>24.814219000000001</v>
      </c>
      <c r="AD57" s="63">
        <v>24.741323000000001</v>
      </c>
      <c r="AE57" s="63">
        <v>24.724777</v>
      </c>
      <c r="AF57" s="63">
        <v>24.650307000000002</v>
      </c>
      <c r="AG57" s="64">
        <v>8.0780000000000001E-3</v>
      </c>
    </row>
    <row r="58" spans="1:33" ht="15" customHeight="1">
      <c r="A58" s="66" t="s">
        <v>304</v>
      </c>
      <c r="B58" s="62" t="s">
        <v>15</v>
      </c>
      <c r="C58" s="63">
        <v>25.787903</v>
      </c>
      <c r="D58" s="63">
        <v>25.761244000000001</v>
      </c>
      <c r="E58" s="63">
        <v>25.495864999999998</v>
      </c>
      <c r="F58" s="63">
        <v>25.212344999999999</v>
      </c>
      <c r="G58" s="63">
        <v>24.975625999999998</v>
      </c>
      <c r="H58" s="63">
        <v>25.043126999999998</v>
      </c>
      <c r="I58" s="63">
        <v>25.355228</v>
      </c>
      <c r="J58" s="63">
        <v>25.594719000000001</v>
      </c>
      <c r="K58" s="63">
        <v>25.777564999999999</v>
      </c>
      <c r="L58" s="63">
        <v>26.200195000000001</v>
      </c>
      <c r="M58" s="63">
        <v>26.276876000000001</v>
      </c>
      <c r="N58" s="63">
        <v>27.198093</v>
      </c>
      <c r="O58" s="63">
        <v>27.413271000000002</v>
      </c>
      <c r="P58" s="63">
        <v>27.550775999999999</v>
      </c>
      <c r="Q58" s="63">
        <v>27.680271000000001</v>
      </c>
      <c r="R58" s="63">
        <v>27.711462000000001</v>
      </c>
      <c r="S58" s="63">
        <v>27.855463</v>
      </c>
      <c r="T58" s="63">
        <v>28.059764999999999</v>
      </c>
      <c r="U58" s="63">
        <v>28.008661</v>
      </c>
      <c r="V58" s="63">
        <v>28.442335</v>
      </c>
      <c r="W58" s="63">
        <v>28.682402</v>
      </c>
      <c r="X58" s="63">
        <v>28.964655</v>
      </c>
      <c r="Y58" s="63">
        <v>29.315156999999999</v>
      </c>
      <c r="Z58" s="63">
        <v>29.494403999999999</v>
      </c>
      <c r="AA58" s="63">
        <v>29.595737</v>
      </c>
      <c r="AB58" s="63">
        <v>29.879946</v>
      </c>
      <c r="AC58" s="63">
        <v>29.952456999999999</v>
      </c>
      <c r="AD58" s="63">
        <v>30.036066000000002</v>
      </c>
      <c r="AE58" s="63">
        <v>30.150231999999999</v>
      </c>
      <c r="AF58" s="63">
        <v>29.900158000000001</v>
      </c>
      <c r="AG58" s="64">
        <v>5.1149999999999998E-3</v>
      </c>
    </row>
    <row r="59" spans="1:33" ht="15" customHeight="1">
      <c r="A59" s="66" t="s">
        <v>303</v>
      </c>
      <c r="B59" s="62" t="s">
        <v>16</v>
      </c>
      <c r="C59" s="63">
        <v>25.875972999999998</v>
      </c>
      <c r="D59" s="63">
        <v>24.818628</v>
      </c>
      <c r="E59" s="63">
        <v>21.957455</v>
      </c>
      <c r="F59" s="63">
        <v>21.790281</v>
      </c>
      <c r="G59" s="63">
        <v>21.608536000000001</v>
      </c>
      <c r="H59" s="63">
        <v>21.654921000000002</v>
      </c>
      <c r="I59" s="63">
        <v>21.892026999999999</v>
      </c>
      <c r="J59" s="63">
        <v>22.07807</v>
      </c>
      <c r="K59" s="63">
        <v>22.215803000000001</v>
      </c>
      <c r="L59" s="63">
        <v>22.54702</v>
      </c>
      <c r="M59" s="63">
        <v>22.602012999999999</v>
      </c>
      <c r="N59" s="63">
        <v>23.561116999999999</v>
      </c>
      <c r="O59" s="63">
        <v>23.726306999999998</v>
      </c>
      <c r="P59" s="63">
        <v>23.822149</v>
      </c>
      <c r="Q59" s="63">
        <v>23.943625999999998</v>
      </c>
      <c r="R59" s="63">
        <v>23.951032999999999</v>
      </c>
      <c r="S59" s="63">
        <v>24.055145</v>
      </c>
      <c r="T59" s="63">
        <v>24.212412</v>
      </c>
      <c r="U59" s="63">
        <v>24.161999000000002</v>
      </c>
      <c r="V59" s="63">
        <v>24.499897000000001</v>
      </c>
      <c r="W59" s="63">
        <v>24.693489</v>
      </c>
      <c r="X59" s="63">
        <v>24.862711000000001</v>
      </c>
      <c r="Y59" s="63">
        <v>25.154668999999998</v>
      </c>
      <c r="Z59" s="63">
        <v>25.352126999999999</v>
      </c>
      <c r="AA59" s="63">
        <v>25.433323000000001</v>
      </c>
      <c r="AB59" s="63">
        <v>25.680344000000002</v>
      </c>
      <c r="AC59" s="63">
        <v>25.727892000000001</v>
      </c>
      <c r="AD59" s="63">
        <v>25.801403000000001</v>
      </c>
      <c r="AE59" s="63">
        <v>25.888936999999999</v>
      </c>
      <c r="AF59" s="63">
        <v>25.675623000000002</v>
      </c>
      <c r="AG59" s="64">
        <v>-2.6800000000000001E-4</v>
      </c>
    </row>
    <row r="60" spans="1:33" ht="15" customHeight="1">
      <c r="A60" s="66" t="s">
        <v>302</v>
      </c>
      <c r="B60" s="62" t="s">
        <v>17</v>
      </c>
      <c r="C60" s="63">
        <v>14.720805</v>
      </c>
      <c r="D60" s="63">
        <v>15.38822</v>
      </c>
      <c r="E60" s="63">
        <v>14.073745000000001</v>
      </c>
      <c r="F60" s="63">
        <v>15.179766000000001</v>
      </c>
      <c r="G60" s="63">
        <v>15.292541999999999</v>
      </c>
      <c r="H60" s="63">
        <v>15.463751</v>
      </c>
      <c r="I60" s="63">
        <v>15.704660000000001</v>
      </c>
      <c r="J60" s="63">
        <v>15.898726</v>
      </c>
      <c r="K60" s="63">
        <v>16.052320000000002</v>
      </c>
      <c r="L60" s="63">
        <v>16.046509</v>
      </c>
      <c r="M60" s="63">
        <v>16.330721</v>
      </c>
      <c r="N60" s="63">
        <v>16.697517000000001</v>
      </c>
      <c r="O60" s="63">
        <v>16.757905999999998</v>
      </c>
      <c r="P60" s="63">
        <v>16.780107000000001</v>
      </c>
      <c r="Q60" s="63">
        <v>16.810594999999999</v>
      </c>
      <c r="R60" s="63">
        <v>16.876971999999999</v>
      </c>
      <c r="S60" s="63">
        <v>17.097425000000001</v>
      </c>
      <c r="T60" s="63">
        <v>17.235626</v>
      </c>
      <c r="U60" s="63">
        <v>17.279207</v>
      </c>
      <c r="V60" s="63">
        <v>17.533007000000001</v>
      </c>
      <c r="W60" s="63">
        <v>17.728833999999999</v>
      </c>
      <c r="X60" s="63">
        <v>17.813095000000001</v>
      </c>
      <c r="Y60" s="63">
        <v>18.115818000000001</v>
      </c>
      <c r="Z60" s="63">
        <v>18.40634</v>
      </c>
      <c r="AA60" s="63">
        <v>18.427332</v>
      </c>
      <c r="AB60" s="63">
        <v>18.612141000000001</v>
      </c>
      <c r="AC60" s="63">
        <v>18.622166</v>
      </c>
      <c r="AD60" s="63">
        <v>18.579236999999999</v>
      </c>
      <c r="AE60" s="63">
        <v>18.690104999999999</v>
      </c>
      <c r="AF60" s="63">
        <v>18.608125999999999</v>
      </c>
      <c r="AG60" s="64">
        <v>8.1130000000000004E-3</v>
      </c>
    </row>
    <row r="61" spans="1:33" ht="15" customHeight="1">
      <c r="A61" s="66" t="s">
        <v>301</v>
      </c>
      <c r="B61" s="62" t="s">
        <v>4</v>
      </c>
      <c r="C61" s="63">
        <v>23.276806000000001</v>
      </c>
      <c r="D61" s="63">
        <v>22.657783999999999</v>
      </c>
      <c r="E61" s="63">
        <v>21.509951000000001</v>
      </c>
      <c r="F61" s="63">
        <v>22.159213999999999</v>
      </c>
      <c r="G61" s="63">
        <v>22.127479999999998</v>
      </c>
      <c r="H61" s="63">
        <v>22.01108</v>
      </c>
      <c r="I61" s="63">
        <v>22.010615999999999</v>
      </c>
      <c r="J61" s="63">
        <v>22.090154999999999</v>
      </c>
      <c r="K61" s="63">
        <v>22.191229</v>
      </c>
      <c r="L61" s="63">
        <v>22.147449000000002</v>
      </c>
      <c r="M61" s="63">
        <v>22.299382999999999</v>
      </c>
      <c r="N61" s="63">
        <v>22.668865</v>
      </c>
      <c r="O61" s="63">
        <v>22.730412000000001</v>
      </c>
      <c r="P61" s="63">
        <v>22.678328</v>
      </c>
      <c r="Q61" s="63">
        <v>22.711632000000002</v>
      </c>
      <c r="R61" s="63">
        <v>22.719546999999999</v>
      </c>
      <c r="S61" s="63">
        <v>22.852823000000001</v>
      </c>
      <c r="T61" s="63">
        <v>22.942526000000001</v>
      </c>
      <c r="U61" s="63">
        <v>22.941147000000001</v>
      </c>
      <c r="V61" s="63">
        <v>23.172097999999998</v>
      </c>
      <c r="W61" s="63">
        <v>23.334955000000001</v>
      </c>
      <c r="X61" s="63">
        <v>23.412827</v>
      </c>
      <c r="Y61" s="63">
        <v>23.677961</v>
      </c>
      <c r="Z61" s="63">
        <v>23.933039000000001</v>
      </c>
      <c r="AA61" s="63">
        <v>23.931978000000001</v>
      </c>
      <c r="AB61" s="63">
        <v>24.119178999999999</v>
      </c>
      <c r="AC61" s="63">
        <v>24.097598999999999</v>
      </c>
      <c r="AD61" s="63">
        <v>24.005205</v>
      </c>
      <c r="AE61" s="63">
        <v>24.077518000000001</v>
      </c>
      <c r="AF61" s="63">
        <v>23.943971999999999</v>
      </c>
      <c r="AG61" s="64">
        <v>9.7499999999999996E-4</v>
      </c>
    </row>
    <row r="62" spans="1:33" ht="15" customHeight="1">
      <c r="A62" s="66" t="s">
        <v>300</v>
      </c>
      <c r="B62" s="62" t="s">
        <v>9</v>
      </c>
      <c r="C62" s="63">
        <v>12.032716000000001</v>
      </c>
      <c r="D62" s="63">
        <v>10.461781999999999</v>
      </c>
      <c r="E62" s="63">
        <v>12.369011</v>
      </c>
      <c r="F62" s="63">
        <v>13.310703</v>
      </c>
      <c r="G62" s="63">
        <v>13.567265000000001</v>
      </c>
      <c r="H62" s="63">
        <v>13.763799000000001</v>
      </c>
      <c r="I62" s="63">
        <v>14.156385999999999</v>
      </c>
      <c r="J62" s="63">
        <v>14.267785999999999</v>
      </c>
      <c r="K62" s="63">
        <v>14.339729</v>
      </c>
      <c r="L62" s="63">
        <v>14.481854</v>
      </c>
      <c r="M62" s="63">
        <v>14.557441000000001</v>
      </c>
      <c r="N62" s="63">
        <v>14.810274</v>
      </c>
      <c r="O62" s="63">
        <v>14.891078</v>
      </c>
      <c r="P62" s="63">
        <v>14.920389999999999</v>
      </c>
      <c r="Q62" s="63">
        <v>14.983093</v>
      </c>
      <c r="R62" s="63">
        <v>15.017566</v>
      </c>
      <c r="S62" s="63">
        <v>15.015262999999999</v>
      </c>
      <c r="T62" s="63">
        <v>15.104892</v>
      </c>
      <c r="U62" s="63">
        <v>15.061521000000001</v>
      </c>
      <c r="V62" s="63">
        <v>15.516302</v>
      </c>
      <c r="W62" s="63">
        <v>15.603861</v>
      </c>
      <c r="X62" s="63">
        <v>15.644531000000001</v>
      </c>
      <c r="Y62" s="63">
        <v>15.845129</v>
      </c>
      <c r="Z62" s="63">
        <v>16.058098000000001</v>
      </c>
      <c r="AA62" s="63">
        <v>16.091763</v>
      </c>
      <c r="AB62" s="63">
        <v>16.241569999999999</v>
      </c>
      <c r="AC62" s="63">
        <v>16.261565999999998</v>
      </c>
      <c r="AD62" s="63">
        <v>16.237041000000001</v>
      </c>
      <c r="AE62" s="63">
        <v>16.292362000000001</v>
      </c>
      <c r="AF62" s="63">
        <v>16.224509999999999</v>
      </c>
      <c r="AG62" s="64">
        <v>1.0359999999999999E-2</v>
      </c>
    </row>
    <row r="63" spans="1:33" ht="15" customHeight="1">
      <c r="A63" s="66" t="s">
        <v>299</v>
      </c>
      <c r="B63" s="62" t="s">
        <v>5</v>
      </c>
      <c r="C63" s="63">
        <v>6.7270459999999996</v>
      </c>
      <c r="D63" s="63">
        <v>6.3985450000000004</v>
      </c>
      <c r="E63" s="63">
        <v>6.0075589999999996</v>
      </c>
      <c r="F63" s="63">
        <v>5.6535339999999996</v>
      </c>
      <c r="G63" s="63">
        <v>5.4877250000000002</v>
      </c>
      <c r="H63" s="63">
        <v>5.4298890000000002</v>
      </c>
      <c r="I63" s="63">
        <v>5.4549649999999996</v>
      </c>
      <c r="J63" s="63">
        <v>5.5921599999999998</v>
      </c>
      <c r="K63" s="63">
        <v>5.7411250000000003</v>
      </c>
      <c r="L63" s="63">
        <v>5.8371339999999998</v>
      </c>
      <c r="M63" s="63">
        <v>5.9071439999999997</v>
      </c>
      <c r="N63" s="63">
        <v>6.0055019999999999</v>
      </c>
      <c r="O63" s="63">
        <v>6.0906529999999997</v>
      </c>
      <c r="P63" s="63">
        <v>6.1176259999999996</v>
      </c>
      <c r="Q63" s="63">
        <v>6.0768230000000001</v>
      </c>
      <c r="R63" s="63">
        <v>6.0405899999999999</v>
      </c>
      <c r="S63" s="63">
        <v>6.0360610000000001</v>
      </c>
      <c r="T63" s="63">
        <v>6.0444909999999998</v>
      </c>
      <c r="U63" s="63">
        <v>6.0540130000000003</v>
      </c>
      <c r="V63" s="63">
        <v>6.0681839999999996</v>
      </c>
      <c r="W63" s="63">
        <v>6.1186100000000003</v>
      </c>
      <c r="X63" s="63">
        <v>6.1060759999999998</v>
      </c>
      <c r="Y63" s="63">
        <v>6.0300459999999996</v>
      </c>
      <c r="Z63" s="63">
        <v>5.9919650000000004</v>
      </c>
      <c r="AA63" s="63">
        <v>5.9233000000000002</v>
      </c>
      <c r="AB63" s="63">
        <v>5.8871869999999999</v>
      </c>
      <c r="AC63" s="63">
        <v>5.8607959999999997</v>
      </c>
      <c r="AD63" s="63">
        <v>5.8476860000000004</v>
      </c>
      <c r="AE63" s="63">
        <v>5.8510099999999996</v>
      </c>
      <c r="AF63" s="63">
        <v>5.8478110000000001</v>
      </c>
      <c r="AG63" s="64">
        <v>-4.8180000000000002E-3</v>
      </c>
    </row>
    <row r="64" spans="1:33" ht="15" customHeight="1">
      <c r="A64" s="66" t="s">
        <v>298</v>
      </c>
      <c r="B64" s="62" t="s">
        <v>11</v>
      </c>
      <c r="C64" s="63">
        <v>3.9278590000000002</v>
      </c>
      <c r="D64" s="63">
        <v>3.5188109999999999</v>
      </c>
      <c r="E64" s="63">
        <v>3.3476979999999998</v>
      </c>
      <c r="F64" s="63">
        <v>3.1883330000000001</v>
      </c>
      <c r="G64" s="63">
        <v>3.0981640000000001</v>
      </c>
      <c r="H64" s="63">
        <v>3.0374970000000001</v>
      </c>
      <c r="I64" s="63">
        <v>3.0094270000000001</v>
      </c>
      <c r="J64" s="63">
        <v>3.0049709999999998</v>
      </c>
      <c r="K64" s="63">
        <v>3.0161980000000002</v>
      </c>
      <c r="L64" s="63">
        <v>3.0408119999999998</v>
      </c>
      <c r="M64" s="63">
        <v>3.0632079999999999</v>
      </c>
      <c r="N64" s="63">
        <v>3.0941109999999998</v>
      </c>
      <c r="O64" s="63">
        <v>3.112654</v>
      </c>
      <c r="P64" s="63">
        <v>3.12921</v>
      </c>
      <c r="Q64" s="63">
        <v>3.151268</v>
      </c>
      <c r="R64" s="63">
        <v>3.1732849999999999</v>
      </c>
      <c r="S64" s="63">
        <v>3.1994729999999998</v>
      </c>
      <c r="T64" s="63">
        <v>3.2216550000000002</v>
      </c>
      <c r="U64" s="63">
        <v>3.243439</v>
      </c>
      <c r="V64" s="63">
        <v>3.2680319999999998</v>
      </c>
      <c r="W64" s="63">
        <v>3.2877169999999998</v>
      </c>
      <c r="X64" s="63">
        <v>3.3065359999999999</v>
      </c>
      <c r="Y64" s="63">
        <v>3.3300299999999998</v>
      </c>
      <c r="Z64" s="63">
        <v>3.3564620000000001</v>
      </c>
      <c r="AA64" s="63">
        <v>3.3831509999999998</v>
      </c>
      <c r="AB64" s="63">
        <v>3.4100950000000001</v>
      </c>
      <c r="AC64" s="63">
        <v>3.4367239999999999</v>
      </c>
      <c r="AD64" s="63">
        <v>3.4589189999999999</v>
      </c>
      <c r="AE64" s="63">
        <v>3.4835039999999999</v>
      </c>
      <c r="AF64" s="63">
        <v>3.5086189999999999</v>
      </c>
      <c r="AG64" s="64">
        <v>-3.885E-3</v>
      </c>
    </row>
    <row r="65" spans="1:33" ht="15" customHeight="1">
      <c r="A65" s="66" t="s">
        <v>297</v>
      </c>
      <c r="B65" s="62" t="s">
        <v>23</v>
      </c>
      <c r="C65" s="63">
        <v>2.151859</v>
      </c>
      <c r="D65" s="63">
        <v>2.041804</v>
      </c>
      <c r="E65" s="63">
        <v>2.0444589999999998</v>
      </c>
      <c r="F65" s="63">
        <v>2.0553900000000001</v>
      </c>
      <c r="G65" s="63">
        <v>2.0093179999999999</v>
      </c>
      <c r="H65" s="63">
        <v>1.9875940000000001</v>
      </c>
      <c r="I65" s="63">
        <v>1.974667</v>
      </c>
      <c r="J65" s="63">
        <v>1.9668779999999999</v>
      </c>
      <c r="K65" s="63">
        <v>1.9785330000000001</v>
      </c>
      <c r="L65" s="63">
        <v>1.976764</v>
      </c>
      <c r="M65" s="63">
        <v>1.9718329999999999</v>
      </c>
      <c r="N65" s="63">
        <v>1.964469</v>
      </c>
      <c r="O65" s="63">
        <v>1.958048</v>
      </c>
      <c r="P65" s="63">
        <v>1.9578089999999999</v>
      </c>
      <c r="Q65" s="63">
        <v>1.9376119999999999</v>
      </c>
      <c r="R65" s="63">
        <v>1.9276720000000001</v>
      </c>
      <c r="S65" s="63">
        <v>1.9267939999999999</v>
      </c>
      <c r="T65" s="63">
        <v>1.9214519999999999</v>
      </c>
      <c r="U65" s="63">
        <v>1.9206179999999999</v>
      </c>
      <c r="V65" s="63">
        <v>1.921497</v>
      </c>
      <c r="W65" s="63">
        <v>1.9245810000000001</v>
      </c>
      <c r="X65" s="63">
        <v>1.9087369999999999</v>
      </c>
      <c r="Y65" s="63">
        <v>1.905591</v>
      </c>
      <c r="Z65" s="63">
        <v>1.9001619999999999</v>
      </c>
      <c r="AA65" s="63">
        <v>1.896935</v>
      </c>
      <c r="AB65" s="63">
        <v>1.8945289999999999</v>
      </c>
      <c r="AC65" s="63">
        <v>1.8862190000000001</v>
      </c>
      <c r="AD65" s="63">
        <v>1.872889</v>
      </c>
      <c r="AE65" s="63">
        <v>1.869953</v>
      </c>
      <c r="AF65" s="63">
        <v>1.8669150000000001</v>
      </c>
      <c r="AG65" s="64">
        <v>-4.8859999999999997E-3</v>
      </c>
    </row>
    <row r="66" spans="1:33">
      <c r="A66" s="66" t="s">
        <v>296</v>
      </c>
      <c r="B66" s="62" t="s">
        <v>13</v>
      </c>
      <c r="C66" s="63" t="s">
        <v>678</v>
      </c>
      <c r="D66" s="63" t="s">
        <v>678</v>
      </c>
      <c r="E66" s="63" t="s">
        <v>678</v>
      </c>
      <c r="F66" s="63" t="s">
        <v>678</v>
      </c>
      <c r="G66" s="63" t="s">
        <v>678</v>
      </c>
      <c r="H66" s="63" t="s">
        <v>678</v>
      </c>
      <c r="I66" s="63" t="s">
        <v>678</v>
      </c>
      <c r="J66" s="63" t="s">
        <v>678</v>
      </c>
      <c r="K66" s="63" t="s">
        <v>678</v>
      </c>
      <c r="L66" s="63" t="s">
        <v>678</v>
      </c>
      <c r="M66" s="63" t="s">
        <v>678</v>
      </c>
      <c r="N66" s="63" t="s">
        <v>678</v>
      </c>
      <c r="O66" s="63" t="s">
        <v>678</v>
      </c>
      <c r="P66" s="63" t="s">
        <v>678</v>
      </c>
      <c r="Q66" s="63" t="s">
        <v>678</v>
      </c>
      <c r="R66" s="63" t="s">
        <v>678</v>
      </c>
      <c r="S66" s="63" t="s">
        <v>678</v>
      </c>
      <c r="T66" s="63" t="s">
        <v>678</v>
      </c>
      <c r="U66" s="63" t="s">
        <v>678</v>
      </c>
      <c r="V66" s="63" t="s">
        <v>678</v>
      </c>
      <c r="W66" s="63" t="s">
        <v>678</v>
      </c>
      <c r="X66" s="63" t="s">
        <v>678</v>
      </c>
      <c r="Y66" s="63" t="s">
        <v>678</v>
      </c>
      <c r="Z66" s="63" t="s">
        <v>678</v>
      </c>
      <c r="AA66" s="63" t="s">
        <v>678</v>
      </c>
      <c r="AB66" s="63" t="s">
        <v>678</v>
      </c>
      <c r="AC66" s="63" t="s">
        <v>678</v>
      </c>
      <c r="AD66" s="63" t="s">
        <v>678</v>
      </c>
      <c r="AE66" s="63" t="s">
        <v>678</v>
      </c>
      <c r="AF66" s="63" t="s">
        <v>678</v>
      </c>
      <c r="AG66" s="64" t="s">
        <v>678</v>
      </c>
    </row>
    <row r="67" spans="1:33" ht="15" customHeight="1">
      <c r="A67" s="66" t="s">
        <v>295</v>
      </c>
      <c r="B67" s="62" t="s">
        <v>6</v>
      </c>
      <c r="C67" s="63">
        <v>32.508968000000003</v>
      </c>
      <c r="D67" s="63">
        <v>32.166167999999999</v>
      </c>
      <c r="E67" s="63">
        <v>31.513943000000001</v>
      </c>
      <c r="F67" s="63">
        <v>30.893537999999999</v>
      </c>
      <c r="G67" s="63">
        <v>30.700683999999999</v>
      </c>
      <c r="H67" s="63">
        <v>30.778041999999999</v>
      </c>
      <c r="I67" s="63">
        <v>30.796724000000001</v>
      </c>
      <c r="J67" s="63">
        <v>30.842818999999999</v>
      </c>
      <c r="K67" s="63">
        <v>30.930161999999999</v>
      </c>
      <c r="L67" s="63">
        <v>30.923807</v>
      </c>
      <c r="M67" s="63">
        <v>31.010801000000001</v>
      </c>
      <c r="N67" s="63">
        <v>31.099874</v>
      </c>
      <c r="O67" s="63">
        <v>31.225034999999998</v>
      </c>
      <c r="P67" s="63">
        <v>31.281096999999999</v>
      </c>
      <c r="Q67" s="63">
        <v>30.992538</v>
      </c>
      <c r="R67" s="63">
        <v>30.775299</v>
      </c>
      <c r="S67" s="63">
        <v>30.640684</v>
      </c>
      <c r="T67" s="63">
        <v>30.502255999999999</v>
      </c>
      <c r="U67" s="63">
        <v>30.375847</v>
      </c>
      <c r="V67" s="63">
        <v>30.421075999999999</v>
      </c>
      <c r="W67" s="63">
        <v>30.332274999999999</v>
      </c>
      <c r="X67" s="63">
        <v>30.332272</v>
      </c>
      <c r="Y67" s="63">
        <v>30.166447000000002</v>
      </c>
      <c r="Z67" s="63">
        <v>30.047378999999999</v>
      </c>
      <c r="AA67" s="63">
        <v>30.044782999999999</v>
      </c>
      <c r="AB67" s="63">
        <v>29.821831</v>
      </c>
      <c r="AC67" s="63">
        <v>29.770481</v>
      </c>
      <c r="AD67" s="63">
        <v>29.670555</v>
      </c>
      <c r="AE67" s="63">
        <v>29.580069000000002</v>
      </c>
      <c r="AF67" s="63">
        <v>29.370739</v>
      </c>
      <c r="AG67" s="64">
        <v>-3.4940000000000001E-3</v>
      </c>
    </row>
    <row r="68" spans="1:33" ht="15" customHeight="1"/>
    <row r="69" spans="1:33" ht="15" customHeight="1">
      <c r="B69" s="40" t="s">
        <v>24</v>
      </c>
    </row>
    <row r="70" spans="1:33" ht="15" customHeight="1">
      <c r="B70" s="40" t="s">
        <v>821</v>
      </c>
    </row>
    <row r="71" spans="1:33" ht="15" customHeight="1">
      <c r="A71" s="66" t="s">
        <v>294</v>
      </c>
      <c r="B71" s="62" t="s">
        <v>2</v>
      </c>
      <c r="C71" s="41">
        <v>275.19543499999997</v>
      </c>
      <c r="D71" s="41">
        <v>274.69827299999997</v>
      </c>
      <c r="E71" s="41">
        <v>272.04226699999998</v>
      </c>
      <c r="F71" s="41">
        <v>268.02911399999999</v>
      </c>
      <c r="G71" s="41">
        <v>266.80419899999998</v>
      </c>
      <c r="H71" s="41">
        <v>267.53424100000001</v>
      </c>
      <c r="I71" s="41">
        <v>267.90832499999999</v>
      </c>
      <c r="J71" s="41">
        <v>269.61636399999998</v>
      </c>
      <c r="K71" s="41">
        <v>271.74517800000001</v>
      </c>
      <c r="L71" s="41">
        <v>272.91384900000003</v>
      </c>
      <c r="M71" s="41">
        <v>274.753265</v>
      </c>
      <c r="N71" s="41">
        <v>278.11163299999998</v>
      </c>
      <c r="O71" s="41">
        <v>280.47540300000003</v>
      </c>
      <c r="P71" s="41">
        <v>281.95062300000001</v>
      </c>
      <c r="Q71" s="41">
        <v>281.42996199999999</v>
      </c>
      <c r="R71" s="41">
        <v>281.35778800000003</v>
      </c>
      <c r="S71" s="41">
        <v>282.30389400000001</v>
      </c>
      <c r="T71" s="41">
        <v>283.22006199999998</v>
      </c>
      <c r="U71" s="41">
        <v>284.15469400000001</v>
      </c>
      <c r="V71" s="41">
        <v>286.064392</v>
      </c>
      <c r="W71" s="41">
        <v>287.368469</v>
      </c>
      <c r="X71" s="41">
        <v>288.87005599999998</v>
      </c>
      <c r="Y71" s="41">
        <v>289.41064499999999</v>
      </c>
      <c r="Z71" s="41">
        <v>290.36166400000002</v>
      </c>
      <c r="AA71" s="41">
        <v>291.914917</v>
      </c>
      <c r="AB71" s="41">
        <v>292.26711999999998</v>
      </c>
      <c r="AC71" s="41">
        <v>293.71710200000001</v>
      </c>
      <c r="AD71" s="41">
        <v>294.71783399999998</v>
      </c>
      <c r="AE71" s="41">
        <v>295.96994000000001</v>
      </c>
      <c r="AF71" s="41">
        <v>296.49972500000001</v>
      </c>
      <c r="AG71" s="64">
        <v>2.575E-3</v>
      </c>
    </row>
    <row r="72" spans="1:33" ht="15" customHeight="1">
      <c r="A72" s="66" t="s">
        <v>293</v>
      </c>
      <c r="B72" s="62" t="s">
        <v>7</v>
      </c>
      <c r="C72" s="41">
        <v>198.23921200000001</v>
      </c>
      <c r="D72" s="41">
        <v>201.05306999999999</v>
      </c>
      <c r="E72" s="41">
        <v>194.741806</v>
      </c>
      <c r="F72" s="41">
        <v>190.23672500000001</v>
      </c>
      <c r="G72" s="41">
        <v>188.21302800000001</v>
      </c>
      <c r="H72" s="41">
        <v>187.65823399999999</v>
      </c>
      <c r="I72" s="41">
        <v>187.63826</v>
      </c>
      <c r="J72" s="41">
        <v>188.45782500000001</v>
      </c>
      <c r="K72" s="41">
        <v>189.38261399999999</v>
      </c>
      <c r="L72" s="41">
        <v>189.44868500000001</v>
      </c>
      <c r="M72" s="41">
        <v>190.23713699999999</v>
      </c>
      <c r="N72" s="41">
        <v>192.083618</v>
      </c>
      <c r="O72" s="41">
        <v>193.46835300000001</v>
      </c>
      <c r="P72" s="41">
        <v>194.118515</v>
      </c>
      <c r="Q72" s="41">
        <v>193.13897700000001</v>
      </c>
      <c r="R72" s="41">
        <v>192.45632900000001</v>
      </c>
      <c r="S72" s="41">
        <v>192.71270799999999</v>
      </c>
      <c r="T72" s="41">
        <v>192.80084199999999</v>
      </c>
      <c r="U72" s="41">
        <v>192.959991</v>
      </c>
      <c r="V72" s="41">
        <v>194.02557400000001</v>
      </c>
      <c r="W72" s="41">
        <v>194.53627</v>
      </c>
      <c r="X72" s="41">
        <v>195.41012599999999</v>
      </c>
      <c r="Y72" s="41">
        <v>195.601562</v>
      </c>
      <c r="Z72" s="41">
        <v>195.910797</v>
      </c>
      <c r="AA72" s="41">
        <v>196.69555700000001</v>
      </c>
      <c r="AB72" s="41">
        <v>196.62048300000001</v>
      </c>
      <c r="AC72" s="41">
        <v>197.38299599999999</v>
      </c>
      <c r="AD72" s="41">
        <v>197.89434800000001</v>
      </c>
      <c r="AE72" s="41">
        <v>198.69300799999999</v>
      </c>
      <c r="AF72" s="41">
        <v>198.65846300000001</v>
      </c>
      <c r="AG72" s="64">
        <v>7.2999999999999999E-5</v>
      </c>
    </row>
    <row r="73" spans="1:33">
      <c r="A73" s="66" t="s">
        <v>292</v>
      </c>
      <c r="B73" s="62" t="s">
        <v>8</v>
      </c>
      <c r="C73" s="41">
        <v>208.204117</v>
      </c>
      <c r="D73" s="41">
        <v>210.053955</v>
      </c>
      <c r="E73" s="41">
        <v>199.01409899999999</v>
      </c>
      <c r="F73" s="41">
        <v>195.01040599999999</v>
      </c>
      <c r="G73" s="41">
        <v>193.97601299999999</v>
      </c>
      <c r="H73" s="41">
        <v>194.49800099999999</v>
      </c>
      <c r="I73" s="41">
        <v>196.375092</v>
      </c>
      <c r="J73" s="41">
        <v>201.220505</v>
      </c>
      <c r="K73" s="41">
        <v>205.68647799999999</v>
      </c>
      <c r="L73" s="41">
        <v>208.69906599999999</v>
      </c>
      <c r="M73" s="41">
        <v>212.24527</v>
      </c>
      <c r="N73" s="41">
        <v>216.80934099999999</v>
      </c>
      <c r="O73" s="41">
        <v>221.010559</v>
      </c>
      <c r="P73" s="41">
        <v>221.60986299999999</v>
      </c>
      <c r="Q73" s="41">
        <v>220.988586</v>
      </c>
      <c r="R73" s="41">
        <v>220.650803</v>
      </c>
      <c r="S73" s="41">
        <v>222.124863</v>
      </c>
      <c r="T73" s="41">
        <v>224.479874</v>
      </c>
      <c r="U73" s="41">
        <v>225.49440000000001</v>
      </c>
      <c r="V73" s="41">
        <v>228.347443</v>
      </c>
      <c r="W73" s="41">
        <v>231.27825899999999</v>
      </c>
      <c r="X73" s="41">
        <v>233.87385599999999</v>
      </c>
      <c r="Y73" s="41">
        <v>235.76959199999999</v>
      </c>
      <c r="Z73" s="41">
        <v>236.96980300000001</v>
      </c>
      <c r="AA73" s="41">
        <v>236.51177999999999</v>
      </c>
      <c r="AB73" s="41">
        <v>237.47439600000001</v>
      </c>
      <c r="AC73" s="41">
        <v>237.511841</v>
      </c>
      <c r="AD73" s="41">
        <v>236.39202900000001</v>
      </c>
      <c r="AE73" s="41">
        <v>236.965576</v>
      </c>
      <c r="AF73" s="41">
        <v>238.35934399999999</v>
      </c>
      <c r="AG73" s="64">
        <v>4.6750000000000003E-3</v>
      </c>
    </row>
    <row r="74" spans="1:33" ht="15" customHeight="1">
      <c r="A74" s="66" t="s">
        <v>291</v>
      </c>
      <c r="B74" s="62" t="s">
        <v>14</v>
      </c>
      <c r="C74" s="41">
        <v>609.53594999999996</v>
      </c>
      <c r="D74" s="41">
        <v>598.28845200000001</v>
      </c>
      <c r="E74" s="41">
        <v>547.89263900000003</v>
      </c>
      <c r="F74" s="41">
        <v>551.61621100000002</v>
      </c>
      <c r="G74" s="41">
        <v>547.54290800000001</v>
      </c>
      <c r="H74" s="41">
        <v>545.69781499999999</v>
      </c>
      <c r="I74" s="41">
        <v>546.79840100000001</v>
      </c>
      <c r="J74" s="41">
        <v>547.26238999999998</v>
      </c>
      <c r="K74" s="41">
        <v>546.77886999999998</v>
      </c>
      <c r="L74" s="41">
        <v>548.69134499999996</v>
      </c>
      <c r="M74" s="41">
        <v>548.89294400000006</v>
      </c>
      <c r="N74" s="41">
        <v>565.02355999999997</v>
      </c>
      <c r="O74" s="41">
        <v>565.95117200000004</v>
      </c>
      <c r="P74" s="41">
        <v>564.18975799999998</v>
      </c>
      <c r="Q74" s="41">
        <v>563.70739700000001</v>
      </c>
      <c r="R74" s="41">
        <v>561.88098100000002</v>
      </c>
      <c r="S74" s="41">
        <v>563.49658199999999</v>
      </c>
      <c r="T74" s="41">
        <v>565.82550000000003</v>
      </c>
      <c r="U74" s="41">
        <v>565.11724900000002</v>
      </c>
      <c r="V74" s="41">
        <v>572.72222899999997</v>
      </c>
      <c r="W74" s="41">
        <v>577.58526600000005</v>
      </c>
      <c r="X74" s="41">
        <v>581.76525900000001</v>
      </c>
      <c r="Y74" s="41">
        <v>589.78558299999997</v>
      </c>
      <c r="Z74" s="41">
        <v>596.39648399999999</v>
      </c>
      <c r="AA74" s="41">
        <v>599.49060099999997</v>
      </c>
      <c r="AB74" s="41">
        <v>607.73553500000003</v>
      </c>
      <c r="AC74" s="41">
        <v>611.27429199999995</v>
      </c>
      <c r="AD74" s="41">
        <v>614.31207300000005</v>
      </c>
      <c r="AE74" s="41">
        <v>619.45440699999995</v>
      </c>
      <c r="AF74" s="41">
        <v>619.66424600000005</v>
      </c>
      <c r="AG74" s="64">
        <v>5.6800000000000004E-4</v>
      </c>
    </row>
    <row r="75" spans="1:33" ht="15" customHeight="1">
      <c r="A75" s="66" t="s">
        <v>290</v>
      </c>
      <c r="B75" s="62" t="s">
        <v>25</v>
      </c>
      <c r="C75" s="41">
        <v>1291.174683</v>
      </c>
      <c r="D75" s="41">
        <v>1284.09375</v>
      </c>
      <c r="E75" s="41">
        <v>1213.6907960000001</v>
      </c>
      <c r="F75" s="41">
        <v>1204.892456</v>
      </c>
      <c r="G75" s="41">
        <v>1196.5361330000001</v>
      </c>
      <c r="H75" s="41">
        <v>1195.3883060000001</v>
      </c>
      <c r="I75" s="41">
        <v>1198.719971</v>
      </c>
      <c r="J75" s="41">
        <v>1206.557129</v>
      </c>
      <c r="K75" s="41">
        <v>1213.5931399999999</v>
      </c>
      <c r="L75" s="41">
        <v>1219.7529300000001</v>
      </c>
      <c r="M75" s="41">
        <v>1226.1286620000001</v>
      </c>
      <c r="N75" s="41">
        <v>1252.0280760000001</v>
      </c>
      <c r="O75" s="41">
        <v>1260.905518</v>
      </c>
      <c r="P75" s="41">
        <v>1261.868774</v>
      </c>
      <c r="Q75" s="41">
        <v>1259.264893</v>
      </c>
      <c r="R75" s="41">
        <v>1256.345947</v>
      </c>
      <c r="S75" s="41">
        <v>1260.638062</v>
      </c>
      <c r="T75" s="41">
        <v>1266.326294</v>
      </c>
      <c r="U75" s="41">
        <v>1267.726318</v>
      </c>
      <c r="V75" s="41">
        <v>1281.159668</v>
      </c>
      <c r="W75" s="41">
        <v>1290.768311</v>
      </c>
      <c r="X75" s="41">
        <v>1299.919312</v>
      </c>
      <c r="Y75" s="41">
        <v>1310.5673830000001</v>
      </c>
      <c r="Z75" s="41">
        <v>1319.638672</v>
      </c>
      <c r="AA75" s="41">
        <v>1324.612793</v>
      </c>
      <c r="AB75" s="41">
        <v>1334.097534</v>
      </c>
      <c r="AC75" s="41">
        <v>1339.8862300000001</v>
      </c>
      <c r="AD75" s="41">
        <v>1343.316284</v>
      </c>
      <c r="AE75" s="41">
        <v>1351.0830080000001</v>
      </c>
      <c r="AF75" s="41">
        <v>1353.181885</v>
      </c>
      <c r="AG75" s="64">
        <v>1.619E-3</v>
      </c>
    </row>
    <row r="76" spans="1:33" ht="15" customHeight="1">
      <c r="A76" s="66" t="s">
        <v>289</v>
      </c>
      <c r="B76" s="62" t="s">
        <v>26</v>
      </c>
      <c r="C76" s="41">
        <v>0.79351799999999995</v>
      </c>
      <c r="D76" s="41">
        <v>0.85520600000000002</v>
      </c>
      <c r="E76" s="41">
        <v>0.88273299999999999</v>
      </c>
      <c r="F76" s="41">
        <v>0.86548000000000003</v>
      </c>
      <c r="G76" s="41">
        <v>0.84421299999999999</v>
      </c>
      <c r="H76" s="41">
        <v>0.82575799999999999</v>
      </c>
      <c r="I76" s="41">
        <v>0.80896000000000001</v>
      </c>
      <c r="J76" s="41">
        <v>0.78920100000000004</v>
      </c>
      <c r="K76" s="41">
        <v>0.76737200000000005</v>
      </c>
      <c r="L76" s="41">
        <v>0.75133700000000003</v>
      </c>
      <c r="M76" s="41">
        <v>0.72710200000000003</v>
      </c>
      <c r="N76" s="41">
        <v>0.72403499999999998</v>
      </c>
      <c r="O76" s="41">
        <v>0.70578099999999999</v>
      </c>
      <c r="P76" s="41">
        <v>0.686639</v>
      </c>
      <c r="Q76" s="41">
        <v>0.67041700000000004</v>
      </c>
      <c r="R76" s="41">
        <v>0.65540500000000002</v>
      </c>
      <c r="S76" s="41">
        <v>0.646374</v>
      </c>
      <c r="T76" s="41">
        <v>0.64178199999999996</v>
      </c>
      <c r="U76" s="41">
        <v>0.63880700000000001</v>
      </c>
      <c r="V76" s="41">
        <v>0.64500599999999997</v>
      </c>
      <c r="W76" s="41">
        <v>0.65085599999999999</v>
      </c>
      <c r="X76" s="41">
        <v>0.65063700000000002</v>
      </c>
      <c r="Y76" s="41">
        <v>0.66227899999999995</v>
      </c>
      <c r="Z76" s="41">
        <v>0.68001599999999995</v>
      </c>
      <c r="AA76" s="41">
        <v>0.68970100000000001</v>
      </c>
      <c r="AB76" s="41">
        <v>0.70481199999999999</v>
      </c>
      <c r="AC76" s="41">
        <v>0.71571300000000004</v>
      </c>
      <c r="AD76" s="41">
        <v>0.729132</v>
      </c>
      <c r="AE76" s="41">
        <v>0.74276299999999995</v>
      </c>
      <c r="AF76" s="41">
        <v>0.75120200000000004</v>
      </c>
      <c r="AG76" s="64">
        <v>-1.8879999999999999E-3</v>
      </c>
    </row>
    <row r="77" spans="1:33" ht="15" customHeight="1">
      <c r="A77" s="66" t="s">
        <v>288</v>
      </c>
      <c r="B77" s="40" t="s">
        <v>27</v>
      </c>
      <c r="C77" s="45">
        <v>1291.9681399999999</v>
      </c>
      <c r="D77" s="45">
        <v>1284.948975</v>
      </c>
      <c r="E77" s="45">
        <v>1214.573486</v>
      </c>
      <c r="F77" s="45">
        <v>1205.7579350000001</v>
      </c>
      <c r="G77" s="45">
        <v>1197.380371</v>
      </c>
      <c r="H77" s="45">
        <v>1196.214111</v>
      </c>
      <c r="I77" s="45">
        <v>1199.5289310000001</v>
      </c>
      <c r="J77" s="45">
        <v>1207.346313</v>
      </c>
      <c r="K77" s="45">
        <v>1214.3604740000001</v>
      </c>
      <c r="L77" s="45">
        <v>1220.5042719999999</v>
      </c>
      <c r="M77" s="45">
        <v>1226.8557129999999</v>
      </c>
      <c r="N77" s="45">
        <v>1252.7520750000001</v>
      </c>
      <c r="O77" s="45">
        <v>1261.611328</v>
      </c>
      <c r="P77" s="45">
        <v>1262.5554199999999</v>
      </c>
      <c r="Q77" s="45">
        <v>1259.935303</v>
      </c>
      <c r="R77" s="45">
        <v>1257.0013429999999</v>
      </c>
      <c r="S77" s="45">
        <v>1261.2844239999999</v>
      </c>
      <c r="T77" s="45">
        <v>1266.968018</v>
      </c>
      <c r="U77" s="45">
        <v>1268.365112</v>
      </c>
      <c r="V77" s="45">
        <v>1281.8046879999999</v>
      </c>
      <c r="W77" s="45">
        <v>1291.419189</v>
      </c>
      <c r="X77" s="45">
        <v>1300.5699460000001</v>
      </c>
      <c r="Y77" s="45">
        <v>1311.2296140000001</v>
      </c>
      <c r="Z77" s="45">
        <v>1320.318726</v>
      </c>
      <c r="AA77" s="45">
        <v>1325.30249</v>
      </c>
      <c r="AB77" s="45">
        <v>1334.8023679999999</v>
      </c>
      <c r="AC77" s="45">
        <v>1340.6019289999999</v>
      </c>
      <c r="AD77" s="45">
        <v>1344.0454099999999</v>
      </c>
      <c r="AE77" s="45">
        <v>1351.8258060000001</v>
      </c>
      <c r="AF77" s="45">
        <v>1353.9331050000001</v>
      </c>
      <c r="AG77" s="38">
        <v>1.6169999999999999E-3</v>
      </c>
    </row>
    <row r="78" spans="1:33" ht="15" customHeight="1"/>
    <row r="80" spans="1:33" ht="15" customHeight="1">
      <c r="B80" s="40" t="s">
        <v>28</v>
      </c>
    </row>
    <row r="81" spans="1:33">
      <c r="B81" s="40" t="s">
        <v>2</v>
      </c>
    </row>
    <row r="82" spans="1:33" ht="15" customHeight="1">
      <c r="A82" s="66" t="s">
        <v>287</v>
      </c>
      <c r="B82" s="62" t="s">
        <v>3</v>
      </c>
      <c r="C82" s="63">
        <v>21.519539000000002</v>
      </c>
      <c r="D82" s="63">
        <v>23.918144000000002</v>
      </c>
      <c r="E82" s="63">
        <v>24.217051000000001</v>
      </c>
      <c r="F82" s="63">
        <v>24.935790999999998</v>
      </c>
      <c r="G82" s="63">
        <v>25.653113999999999</v>
      </c>
      <c r="H82" s="63">
        <v>26.580560999999999</v>
      </c>
      <c r="I82" s="63">
        <v>27.797075</v>
      </c>
      <c r="J82" s="63">
        <v>29.328686000000001</v>
      </c>
      <c r="K82" s="63">
        <v>31.014244000000001</v>
      </c>
      <c r="L82" s="63">
        <v>32.694023000000001</v>
      </c>
      <c r="M82" s="63">
        <v>34.429127000000001</v>
      </c>
      <c r="N82" s="63">
        <v>36.408802000000001</v>
      </c>
      <c r="O82" s="63">
        <v>38.23621</v>
      </c>
      <c r="P82" s="63">
        <v>39.975242999999999</v>
      </c>
      <c r="Q82" s="63">
        <v>41.643776000000003</v>
      </c>
      <c r="R82" s="63">
        <v>43.255378999999998</v>
      </c>
      <c r="S82" s="63">
        <v>45.068809999999999</v>
      </c>
      <c r="T82" s="63">
        <v>47.014851</v>
      </c>
      <c r="U82" s="63">
        <v>48.922707000000003</v>
      </c>
      <c r="V82" s="63">
        <v>51.130653000000002</v>
      </c>
      <c r="W82" s="63">
        <v>53.447806999999997</v>
      </c>
      <c r="X82" s="63">
        <v>55.830475</v>
      </c>
      <c r="Y82" s="63">
        <v>58.463219000000002</v>
      </c>
      <c r="Z82" s="63">
        <v>61.121395</v>
      </c>
      <c r="AA82" s="63">
        <v>63.463867</v>
      </c>
      <c r="AB82" s="63">
        <v>65.540503999999999</v>
      </c>
      <c r="AC82" s="63">
        <v>67.531943999999996</v>
      </c>
      <c r="AD82" s="63">
        <v>69.613517999999999</v>
      </c>
      <c r="AE82" s="63">
        <v>71.843872000000005</v>
      </c>
      <c r="AF82" s="63">
        <v>74.008056999999994</v>
      </c>
      <c r="AG82" s="64">
        <v>4.3513999999999997E-2</v>
      </c>
    </row>
    <row r="83" spans="1:33" ht="15" customHeight="1">
      <c r="A83" s="66" t="s">
        <v>286</v>
      </c>
      <c r="B83" s="62" t="s">
        <v>4</v>
      </c>
      <c r="C83" s="63">
        <v>21.744820000000001</v>
      </c>
      <c r="D83" s="63">
        <v>22.778738000000001</v>
      </c>
      <c r="E83" s="63">
        <v>22.748636000000001</v>
      </c>
      <c r="F83" s="63">
        <v>24.861052999999998</v>
      </c>
      <c r="G83" s="63">
        <v>26.329546000000001</v>
      </c>
      <c r="H83" s="63">
        <v>27.851925000000001</v>
      </c>
      <c r="I83" s="63">
        <v>29.621317000000001</v>
      </c>
      <c r="J83" s="63">
        <v>30.792341</v>
      </c>
      <c r="K83" s="63">
        <v>31.995436000000002</v>
      </c>
      <c r="L83" s="63">
        <v>32.971935000000002</v>
      </c>
      <c r="M83" s="63">
        <v>34.302104999999997</v>
      </c>
      <c r="N83" s="63">
        <v>35.573318</v>
      </c>
      <c r="O83" s="63">
        <v>36.823543999999998</v>
      </c>
      <c r="P83" s="63">
        <v>37.983207999999998</v>
      </c>
      <c r="Q83" s="63">
        <v>39.267166000000003</v>
      </c>
      <c r="R83" s="63">
        <v>40.646937999999999</v>
      </c>
      <c r="S83" s="63">
        <v>42.295757000000002</v>
      </c>
      <c r="T83" s="63">
        <v>43.923121999999999</v>
      </c>
      <c r="U83" s="63">
        <v>45.424511000000003</v>
      </c>
      <c r="V83" s="63">
        <v>47.397708999999999</v>
      </c>
      <c r="W83" s="63">
        <v>49.341186999999998</v>
      </c>
      <c r="X83" s="63">
        <v>51.178767999999998</v>
      </c>
      <c r="Y83" s="63">
        <v>53.481608999999999</v>
      </c>
      <c r="Z83" s="63">
        <v>55.842537</v>
      </c>
      <c r="AA83" s="63">
        <v>57.673405000000002</v>
      </c>
      <c r="AB83" s="63">
        <v>60.018929</v>
      </c>
      <c r="AC83" s="63">
        <v>61.958022999999997</v>
      </c>
      <c r="AD83" s="63">
        <v>63.796551000000001</v>
      </c>
      <c r="AE83" s="63">
        <v>66.058898999999997</v>
      </c>
      <c r="AF83" s="63">
        <v>67.817245</v>
      </c>
      <c r="AG83" s="64">
        <v>4.0001000000000002E-2</v>
      </c>
    </row>
    <row r="84" spans="1:33" ht="15" customHeight="1">
      <c r="A84" s="66" t="s">
        <v>285</v>
      </c>
      <c r="B84" s="62" t="s">
        <v>5</v>
      </c>
      <c r="C84" s="63">
        <v>11.714767</v>
      </c>
      <c r="D84" s="63">
        <v>12.543241</v>
      </c>
      <c r="E84" s="63">
        <v>12.202449</v>
      </c>
      <c r="F84" s="63">
        <v>12.042318</v>
      </c>
      <c r="G84" s="63">
        <v>12.074783999999999</v>
      </c>
      <c r="H84" s="63">
        <v>12.275156000000001</v>
      </c>
      <c r="I84" s="63">
        <v>12.557124</v>
      </c>
      <c r="J84" s="63">
        <v>13.175777999999999</v>
      </c>
      <c r="K84" s="63">
        <v>13.846838999999999</v>
      </c>
      <c r="L84" s="63">
        <v>14.43425</v>
      </c>
      <c r="M84" s="63">
        <v>15.042178</v>
      </c>
      <c r="N84" s="63">
        <v>16.003031</v>
      </c>
      <c r="O84" s="63">
        <v>16.729973000000001</v>
      </c>
      <c r="P84" s="63">
        <v>17.369700999999999</v>
      </c>
      <c r="Q84" s="63">
        <v>17.962931000000001</v>
      </c>
      <c r="R84" s="63">
        <v>18.530180000000001</v>
      </c>
      <c r="S84" s="63">
        <v>19.236832</v>
      </c>
      <c r="T84" s="63">
        <v>19.960674000000001</v>
      </c>
      <c r="U84" s="63">
        <v>20.710352</v>
      </c>
      <c r="V84" s="63">
        <v>21.478207000000001</v>
      </c>
      <c r="W84" s="63">
        <v>22.371119</v>
      </c>
      <c r="X84" s="63">
        <v>23.132490000000001</v>
      </c>
      <c r="Y84" s="63">
        <v>23.849205000000001</v>
      </c>
      <c r="Z84" s="63">
        <v>24.621888999999999</v>
      </c>
      <c r="AA84" s="63">
        <v>25.382959</v>
      </c>
      <c r="AB84" s="63">
        <v>26.228062000000001</v>
      </c>
      <c r="AC84" s="63">
        <v>27.116817000000001</v>
      </c>
      <c r="AD84" s="63">
        <v>28.030218000000001</v>
      </c>
      <c r="AE84" s="63">
        <v>29.040030000000002</v>
      </c>
      <c r="AF84" s="63">
        <v>30.030491000000001</v>
      </c>
      <c r="AG84" s="64">
        <v>3.2993000000000001E-2</v>
      </c>
    </row>
    <row r="85" spans="1:33" ht="15" customHeight="1">
      <c r="A85" s="66" t="s">
        <v>284</v>
      </c>
      <c r="B85" s="62" t="s">
        <v>6</v>
      </c>
      <c r="C85" s="63">
        <v>38.762390000000003</v>
      </c>
      <c r="D85" s="63">
        <v>39.760395000000003</v>
      </c>
      <c r="E85" s="63">
        <v>40.441296000000001</v>
      </c>
      <c r="F85" s="63">
        <v>40.948036000000002</v>
      </c>
      <c r="G85" s="63">
        <v>42.041279000000003</v>
      </c>
      <c r="H85" s="63">
        <v>43.654277999999998</v>
      </c>
      <c r="I85" s="63">
        <v>45.274918</v>
      </c>
      <c r="J85" s="63">
        <v>46.968456000000003</v>
      </c>
      <c r="K85" s="63">
        <v>48.764786000000001</v>
      </c>
      <c r="L85" s="63">
        <v>50.440311000000001</v>
      </c>
      <c r="M85" s="63">
        <v>52.301014000000002</v>
      </c>
      <c r="N85" s="63">
        <v>54.228222000000002</v>
      </c>
      <c r="O85" s="63">
        <v>56.232787999999999</v>
      </c>
      <c r="P85" s="63">
        <v>58.235149</v>
      </c>
      <c r="Q85" s="63">
        <v>59.737147999999998</v>
      </c>
      <c r="R85" s="63">
        <v>61.399422000000001</v>
      </c>
      <c r="S85" s="63">
        <v>63.274548000000003</v>
      </c>
      <c r="T85" s="63">
        <v>65.205223000000004</v>
      </c>
      <c r="U85" s="63">
        <v>67.165619000000007</v>
      </c>
      <c r="V85" s="63">
        <v>69.583977000000004</v>
      </c>
      <c r="W85" s="63">
        <v>71.797447000000005</v>
      </c>
      <c r="X85" s="63">
        <v>74.293342999999993</v>
      </c>
      <c r="Y85" s="63">
        <v>76.476523999999998</v>
      </c>
      <c r="Z85" s="63">
        <v>78.779670999999993</v>
      </c>
      <c r="AA85" s="63">
        <v>81.454978999999994</v>
      </c>
      <c r="AB85" s="63">
        <v>83.635261999999997</v>
      </c>
      <c r="AC85" s="63">
        <v>86.340796999999995</v>
      </c>
      <c r="AD85" s="63">
        <v>88.913673000000003</v>
      </c>
      <c r="AE85" s="63">
        <v>91.521866000000003</v>
      </c>
      <c r="AF85" s="63">
        <v>93.815933000000001</v>
      </c>
      <c r="AG85" s="64">
        <v>3.0948E-2</v>
      </c>
    </row>
    <row r="86" spans="1:33" ht="15" customHeight="1"/>
    <row r="87" spans="1:33" ht="15" customHeight="1">
      <c r="B87" s="40" t="s">
        <v>7</v>
      </c>
    </row>
    <row r="88" spans="1:33" ht="15" customHeight="1">
      <c r="A88" s="66" t="s">
        <v>283</v>
      </c>
      <c r="B88" s="62" t="s">
        <v>3</v>
      </c>
      <c r="C88" s="63">
        <v>18.822289999999999</v>
      </c>
      <c r="D88" s="63">
        <v>20.350739999999998</v>
      </c>
      <c r="E88" s="63">
        <v>19.176967999999999</v>
      </c>
      <c r="F88" s="63">
        <v>19.644886</v>
      </c>
      <c r="G88" s="63">
        <v>20.149332000000001</v>
      </c>
      <c r="H88" s="63">
        <v>20.939876999999999</v>
      </c>
      <c r="I88" s="63">
        <v>22.034400999999999</v>
      </c>
      <c r="J88" s="63">
        <v>23.408949</v>
      </c>
      <c r="K88" s="63">
        <v>24.81222</v>
      </c>
      <c r="L88" s="63">
        <v>26.097705999999999</v>
      </c>
      <c r="M88" s="63">
        <v>27.423658</v>
      </c>
      <c r="N88" s="63">
        <v>29.065638</v>
      </c>
      <c r="O88" s="63">
        <v>30.472038000000001</v>
      </c>
      <c r="P88" s="63">
        <v>31.692806000000001</v>
      </c>
      <c r="Q88" s="63">
        <v>32.855998999999997</v>
      </c>
      <c r="R88" s="63">
        <v>34.020049999999998</v>
      </c>
      <c r="S88" s="63">
        <v>35.483128000000001</v>
      </c>
      <c r="T88" s="63">
        <v>37.036971999999999</v>
      </c>
      <c r="U88" s="63">
        <v>38.469906000000002</v>
      </c>
      <c r="V88" s="63">
        <v>40.285891999999997</v>
      </c>
      <c r="W88" s="63">
        <v>42.107844999999998</v>
      </c>
      <c r="X88" s="63">
        <v>43.929760000000002</v>
      </c>
      <c r="Y88" s="63">
        <v>46.050961000000001</v>
      </c>
      <c r="Z88" s="63">
        <v>48.072746000000002</v>
      </c>
      <c r="AA88" s="63">
        <v>49.627422000000003</v>
      </c>
      <c r="AB88" s="63">
        <v>50.975948000000002</v>
      </c>
      <c r="AC88" s="63">
        <v>52.382263000000002</v>
      </c>
      <c r="AD88" s="63">
        <v>54.000731999999999</v>
      </c>
      <c r="AE88" s="63">
        <v>55.80312</v>
      </c>
      <c r="AF88" s="63">
        <v>57.445701999999997</v>
      </c>
      <c r="AG88" s="64">
        <v>3.9225999999999997E-2</v>
      </c>
    </row>
    <row r="89" spans="1:33" ht="15" customHeight="1">
      <c r="A89" s="66" t="s">
        <v>282</v>
      </c>
      <c r="B89" s="62" t="s">
        <v>4</v>
      </c>
      <c r="C89" s="63">
        <v>21.823187000000001</v>
      </c>
      <c r="D89" s="63">
        <v>22.864526999999999</v>
      </c>
      <c r="E89" s="63">
        <v>21.600349000000001</v>
      </c>
      <c r="F89" s="63">
        <v>22.538955999999999</v>
      </c>
      <c r="G89" s="63">
        <v>22.716763</v>
      </c>
      <c r="H89" s="63">
        <v>22.870412999999999</v>
      </c>
      <c r="I89" s="63">
        <v>23.183537000000001</v>
      </c>
      <c r="J89" s="63">
        <v>24.129183000000001</v>
      </c>
      <c r="K89" s="63">
        <v>25.097404000000001</v>
      </c>
      <c r="L89" s="63">
        <v>25.879559</v>
      </c>
      <c r="M89" s="63">
        <v>26.97542</v>
      </c>
      <c r="N89" s="63">
        <v>28.472673</v>
      </c>
      <c r="O89" s="63">
        <v>29.485673999999999</v>
      </c>
      <c r="P89" s="63">
        <v>30.415444999999998</v>
      </c>
      <c r="Q89" s="63">
        <v>31.518965000000001</v>
      </c>
      <c r="R89" s="63">
        <v>32.628517000000002</v>
      </c>
      <c r="S89" s="63">
        <v>34.011166000000003</v>
      </c>
      <c r="T89" s="63">
        <v>35.360092000000002</v>
      </c>
      <c r="U89" s="63">
        <v>36.565868000000002</v>
      </c>
      <c r="V89" s="63">
        <v>38.259872000000001</v>
      </c>
      <c r="W89" s="63">
        <v>39.890250999999999</v>
      </c>
      <c r="X89" s="63">
        <v>41.408070000000002</v>
      </c>
      <c r="Y89" s="63">
        <v>43.365456000000002</v>
      </c>
      <c r="Z89" s="63">
        <v>45.385769000000003</v>
      </c>
      <c r="AA89" s="63">
        <v>46.893352999999998</v>
      </c>
      <c r="AB89" s="63">
        <v>48.884224000000003</v>
      </c>
      <c r="AC89" s="63">
        <v>50.466414999999998</v>
      </c>
      <c r="AD89" s="63">
        <v>51.926085999999998</v>
      </c>
      <c r="AE89" s="63">
        <v>53.812156999999999</v>
      </c>
      <c r="AF89" s="63">
        <v>55.194648999999998</v>
      </c>
      <c r="AG89" s="64">
        <v>3.2514000000000001E-2</v>
      </c>
    </row>
    <row r="90" spans="1:33" ht="15" customHeight="1">
      <c r="A90" s="66" t="s">
        <v>281</v>
      </c>
      <c r="B90" s="62" t="s">
        <v>9</v>
      </c>
      <c r="C90" s="63">
        <v>6.5100579999999999</v>
      </c>
      <c r="D90" s="63">
        <v>7.8004769999999999</v>
      </c>
      <c r="E90" s="63">
        <v>7.9453529999999999</v>
      </c>
      <c r="F90" s="63">
        <v>9.5562349999999991</v>
      </c>
      <c r="G90" s="63">
        <v>10.553672000000001</v>
      </c>
      <c r="H90" s="63">
        <v>11.556342000000001</v>
      </c>
      <c r="I90" s="63">
        <v>12.909644</v>
      </c>
      <c r="J90" s="63">
        <v>13.55414</v>
      </c>
      <c r="K90" s="63">
        <v>14.135114</v>
      </c>
      <c r="L90" s="63">
        <v>14.810273</v>
      </c>
      <c r="M90" s="63">
        <v>15.443987999999999</v>
      </c>
      <c r="N90" s="63">
        <v>16.214158999999999</v>
      </c>
      <c r="O90" s="63">
        <v>16.884550000000001</v>
      </c>
      <c r="P90" s="63">
        <v>17.565434</v>
      </c>
      <c r="Q90" s="63">
        <v>18.204203</v>
      </c>
      <c r="R90" s="63">
        <v>18.902946</v>
      </c>
      <c r="S90" s="63">
        <v>19.504273999999999</v>
      </c>
      <c r="T90" s="63">
        <v>20.369133000000001</v>
      </c>
      <c r="U90" s="63">
        <v>20.943598000000001</v>
      </c>
      <c r="V90" s="63">
        <v>22.739405000000001</v>
      </c>
      <c r="W90" s="63">
        <v>23.757801000000001</v>
      </c>
      <c r="X90" s="63">
        <v>24.624191</v>
      </c>
      <c r="Y90" s="63">
        <v>25.966453999999999</v>
      </c>
      <c r="Z90" s="63">
        <v>27.371773000000001</v>
      </c>
      <c r="AA90" s="63">
        <v>28.378710000000002</v>
      </c>
      <c r="AB90" s="63">
        <v>29.709683999999999</v>
      </c>
      <c r="AC90" s="63">
        <v>30.750561000000001</v>
      </c>
      <c r="AD90" s="63">
        <v>31.706526</v>
      </c>
      <c r="AE90" s="63">
        <v>32.928417000000003</v>
      </c>
      <c r="AF90" s="63">
        <v>33.788494</v>
      </c>
      <c r="AG90" s="64">
        <v>5.8429000000000002E-2</v>
      </c>
    </row>
    <row r="91" spans="1:33" ht="15" customHeight="1">
      <c r="A91" s="66" t="s">
        <v>280</v>
      </c>
      <c r="B91" s="62" t="s">
        <v>5</v>
      </c>
      <c r="C91" s="63">
        <v>8.4425779999999992</v>
      </c>
      <c r="D91" s="63">
        <v>9.1026070000000008</v>
      </c>
      <c r="E91" s="63">
        <v>8.9924140000000001</v>
      </c>
      <c r="F91" s="63">
        <v>8.9158360000000005</v>
      </c>
      <c r="G91" s="63">
        <v>9.0154189999999996</v>
      </c>
      <c r="H91" s="63">
        <v>9.2677060000000004</v>
      </c>
      <c r="I91" s="63">
        <v>9.5859579999999998</v>
      </c>
      <c r="J91" s="63">
        <v>10.077318</v>
      </c>
      <c r="K91" s="63">
        <v>10.609268</v>
      </c>
      <c r="L91" s="63">
        <v>11.058864</v>
      </c>
      <c r="M91" s="63">
        <v>11.524680999999999</v>
      </c>
      <c r="N91" s="63">
        <v>12.192710999999999</v>
      </c>
      <c r="O91" s="63">
        <v>12.736744</v>
      </c>
      <c r="P91" s="63">
        <v>13.204803</v>
      </c>
      <c r="Q91" s="63">
        <v>13.612743999999999</v>
      </c>
      <c r="R91" s="63">
        <v>14.009382</v>
      </c>
      <c r="S91" s="63">
        <v>14.536538999999999</v>
      </c>
      <c r="T91" s="63">
        <v>15.077870000000001</v>
      </c>
      <c r="U91" s="63">
        <v>15.641514000000001</v>
      </c>
      <c r="V91" s="63">
        <v>16.216298999999999</v>
      </c>
      <c r="W91" s="63">
        <v>16.906044000000001</v>
      </c>
      <c r="X91" s="63">
        <v>17.457684</v>
      </c>
      <c r="Y91" s="63">
        <v>17.959168999999999</v>
      </c>
      <c r="Z91" s="63">
        <v>18.514944</v>
      </c>
      <c r="AA91" s="63">
        <v>19.054134000000001</v>
      </c>
      <c r="AB91" s="63">
        <v>19.667431000000001</v>
      </c>
      <c r="AC91" s="63">
        <v>20.318686</v>
      </c>
      <c r="AD91" s="63">
        <v>20.989712000000001</v>
      </c>
      <c r="AE91" s="63">
        <v>21.750826</v>
      </c>
      <c r="AF91" s="63">
        <v>22.491329</v>
      </c>
      <c r="AG91" s="64">
        <v>3.4365E-2</v>
      </c>
    </row>
    <row r="92" spans="1:33">
      <c r="A92" s="66" t="s">
        <v>279</v>
      </c>
      <c r="B92" s="62" t="s">
        <v>6</v>
      </c>
      <c r="C92" s="63">
        <v>33.230530000000002</v>
      </c>
      <c r="D92" s="63">
        <v>33.978515999999999</v>
      </c>
      <c r="E92" s="63">
        <v>33.874538000000001</v>
      </c>
      <c r="F92" s="63">
        <v>34.144748999999997</v>
      </c>
      <c r="G92" s="63">
        <v>34.978957999999999</v>
      </c>
      <c r="H92" s="63">
        <v>36.308815000000003</v>
      </c>
      <c r="I92" s="63">
        <v>37.550941000000002</v>
      </c>
      <c r="J92" s="63">
        <v>38.900844999999997</v>
      </c>
      <c r="K92" s="63">
        <v>40.301246999999996</v>
      </c>
      <c r="L92" s="63">
        <v>41.556381000000002</v>
      </c>
      <c r="M92" s="63">
        <v>43.000675000000001</v>
      </c>
      <c r="N92" s="63">
        <v>44.457672000000002</v>
      </c>
      <c r="O92" s="63">
        <v>46.101951999999997</v>
      </c>
      <c r="P92" s="63">
        <v>47.656097000000003</v>
      </c>
      <c r="Q92" s="63">
        <v>48.670650000000002</v>
      </c>
      <c r="R92" s="63">
        <v>49.857143000000001</v>
      </c>
      <c r="S92" s="63">
        <v>51.332649000000004</v>
      </c>
      <c r="T92" s="63">
        <v>52.747883000000002</v>
      </c>
      <c r="U92" s="63">
        <v>54.245193</v>
      </c>
      <c r="V92" s="63">
        <v>56.169052000000001</v>
      </c>
      <c r="W92" s="63">
        <v>57.813347</v>
      </c>
      <c r="X92" s="63">
        <v>59.804386000000001</v>
      </c>
      <c r="Y92" s="63">
        <v>61.462963000000002</v>
      </c>
      <c r="Z92" s="63">
        <v>63.146968999999999</v>
      </c>
      <c r="AA92" s="63">
        <v>65.182570999999996</v>
      </c>
      <c r="AB92" s="63">
        <v>66.765311999999994</v>
      </c>
      <c r="AC92" s="63">
        <v>68.797684000000004</v>
      </c>
      <c r="AD92" s="63">
        <v>70.724791999999994</v>
      </c>
      <c r="AE92" s="63">
        <v>72.731880000000004</v>
      </c>
      <c r="AF92" s="63">
        <v>74.371184999999997</v>
      </c>
      <c r="AG92" s="64">
        <v>2.8169E-2</v>
      </c>
    </row>
    <row r="93" spans="1:33" ht="15" customHeight="1"/>
    <row r="94" spans="1:33" ht="15" customHeight="1">
      <c r="B94" s="40" t="s">
        <v>8</v>
      </c>
    </row>
    <row r="95" spans="1:33" ht="15" customHeight="1">
      <c r="A95" s="66" t="s">
        <v>278</v>
      </c>
      <c r="B95" s="62" t="s">
        <v>3</v>
      </c>
      <c r="C95" s="63">
        <v>13.663833</v>
      </c>
      <c r="D95" s="63">
        <v>14.819919000000001</v>
      </c>
      <c r="E95" s="63">
        <v>13.271934</v>
      </c>
      <c r="F95" s="63">
        <v>13.628423</v>
      </c>
      <c r="G95" s="63">
        <v>13.95307</v>
      </c>
      <c r="H95" s="63">
        <v>14.548325</v>
      </c>
      <c r="I95" s="63">
        <v>15.435884</v>
      </c>
      <c r="J95" s="63">
        <v>16.600773</v>
      </c>
      <c r="K95" s="63">
        <v>17.782276</v>
      </c>
      <c r="L95" s="63">
        <v>18.83663</v>
      </c>
      <c r="M95" s="63">
        <v>19.937275</v>
      </c>
      <c r="N95" s="63">
        <v>21.000050000000002</v>
      </c>
      <c r="O95" s="63">
        <v>22.172025999999999</v>
      </c>
      <c r="P95" s="63">
        <v>23.112477999999999</v>
      </c>
      <c r="Q95" s="63">
        <v>23.917981999999999</v>
      </c>
      <c r="R95" s="63">
        <v>24.776942999999999</v>
      </c>
      <c r="S95" s="63">
        <v>25.955269000000001</v>
      </c>
      <c r="T95" s="63">
        <v>27.207771000000001</v>
      </c>
      <c r="U95" s="63">
        <v>28.310419</v>
      </c>
      <c r="V95" s="63">
        <v>29.833817</v>
      </c>
      <c r="W95" s="63">
        <v>31.332878000000001</v>
      </c>
      <c r="X95" s="63">
        <v>32.812331999999998</v>
      </c>
      <c r="Y95" s="63">
        <v>34.627685999999997</v>
      </c>
      <c r="Z95" s="63">
        <v>36.303150000000002</v>
      </c>
      <c r="AA95" s="63">
        <v>37.423499999999997</v>
      </c>
      <c r="AB95" s="63">
        <v>38.314681999999998</v>
      </c>
      <c r="AC95" s="63">
        <v>39.270896999999998</v>
      </c>
      <c r="AD95" s="63">
        <v>40.458590999999998</v>
      </c>
      <c r="AE95" s="63">
        <v>41.837971000000003</v>
      </c>
      <c r="AF95" s="63">
        <v>43.012805999999998</v>
      </c>
      <c r="AG95" s="64">
        <v>4.0335000000000003E-2</v>
      </c>
    </row>
    <row r="96" spans="1:33" ht="15" customHeight="1">
      <c r="A96" s="66" t="s">
        <v>277</v>
      </c>
      <c r="B96" s="62" t="s">
        <v>4</v>
      </c>
      <c r="C96" s="63">
        <v>21.752379999999999</v>
      </c>
      <c r="D96" s="63">
        <v>22.782827000000001</v>
      </c>
      <c r="E96" s="63">
        <v>21.600446999999999</v>
      </c>
      <c r="F96" s="63">
        <v>22.502116999999998</v>
      </c>
      <c r="G96" s="63">
        <v>22.671472999999999</v>
      </c>
      <c r="H96" s="63">
        <v>22.807241000000001</v>
      </c>
      <c r="I96" s="63">
        <v>23.093634000000002</v>
      </c>
      <c r="J96" s="63">
        <v>24.042925</v>
      </c>
      <c r="K96" s="63">
        <v>25.024291999999999</v>
      </c>
      <c r="L96" s="63">
        <v>25.825529</v>
      </c>
      <c r="M96" s="63">
        <v>26.921161999999999</v>
      </c>
      <c r="N96" s="63">
        <v>27.974201000000001</v>
      </c>
      <c r="O96" s="63">
        <v>28.998322999999999</v>
      </c>
      <c r="P96" s="63">
        <v>29.918237999999999</v>
      </c>
      <c r="Q96" s="63">
        <v>30.948077999999999</v>
      </c>
      <c r="R96" s="63">
        <v>32.043514000000002</v>
      </c>
      <c r="S96" s="63">
        <v>33.408504000000001</v>
      </c>
      <c r="T96" s="63">
        <v>34.742167999999999</v>
      </c>
      <c r="U96" s="63">
        <v>35.938408000000003</v>
      </c>
      <c r="V96" s="63">
        <v>37.634182000000003</v>
      </c>
      <c r="W96" s="63">
        <v>39.255958999999997</v>
      </c>
      <c r="X96" s="63">
        <v>40.764423000000001</v>
      </c>
      <c r="Y96" s="63">
        <v>42.711177999999997</v>
      </c>
      <c r="Z96" s="63">
        <v>44.711669999999998</v>
      </c>
      <c r="AA96" s="63">
        <v>46.220592000000003</v>
      </c>
      <c r="AB96" s="63">
        <v>48.205630999999997</v>
      </c>
      <c r="AC96" s="63">
        <v>49.785361999999999</v>
      </c>
      <c r="AD96" s="63">
        <v>51.237803999999997</v>
      </c>
      <c r="AE96" s="63">
        <v>53.118130000000001</v>
      </c>
      <c r="AF96" s="63">
        <v>54.499023000000001</v>
      </c>
      <c r="AG96" s="64">
        <v>3.2177999999999998E-2</v>
      </c>
    </row>
    <row r="97" spans="1:33" ht="15" customHeight="1">
      <c r="A97" s="66" t="s">
        <v>276</v>
      </c>
      <c r="B97" s="62" t="s">
        <v>9</v>
      </c>
      <c r="C97" s="63">
        <v>7.0922299999999998</v>
      </c>
      <c r="D97" s="63">
        <v>8.5610320000000009</v>
      </c>
      <c r="E97" s="63">
        <v>8.9461729999999999</v>
      </c>
      <c r="F97" s="63">
        <v>10.835464</v>
      </c>
      <c r="G97" s="63">
        <v>12.090138</v>
      </c>
      <c r="H97" s="63">
        <v>13.431333</v>
      </c>
      <c r="I97" s="63">
        <v>15.102933999999999</v>
      </c>
      <c r="J97" s="63">
        <v>15.845736</v>
      </c>
      <c r="K97" s="63">
        <v>16.550834999999999</v>
      </c>
      <c r="L97" s="63">
        <v>17.320302999999999</v>
      </c>
      <c r="M97" s="63">
        <v>18.075562000000001</v>
      </c>
      <c r="N97" s="63">
        <v>18.961387999999999</v>
      </c>
      <c r="O97" s="63">
        <v>19.751760000000001</v>
      </c>
      <c r="P97" s="63">
        <v>20.509295000000002</v>
      </c>
      <c r="Q97" s="63">
        <v>21.307549999999999</v>
      </c>
      <c r="R97" s="63">
        <v>22.115112</v>
      </c>
      <c r="S97" s="63">
        <v>22.789452000000001</v>
      </c>
      <c r="T97" s="63">
        <v>23.785865999999999</v>
      </c>
      <c r="U97" s="63">
        <v>24.508815999999999</v>
      </c>
      <c r="V97" s="63">
        <v>26.419771000000001</v>
      </c>
      <c r="W97" s="63">
        <v>27.583974999999999</v>
      </c>
      <c r="X97" s="63">
        <v>28.604773999999999</v>
      </c>
      <c r="Y97" s="63">
        <v>30.075248999999999</v>
      </c>
      <c r="Z97" s="63">
        <v>31.617619000000001</v>
      </c>
      <c r="AA97" s="63">
        <v>32.766781000000002</v>
      </c>
      <c r="AB97" s="63">
        <v>34.260959999999997</v>
      </c>
      <c r="AC97" s="63">
        <v>35.450001</v>
      </c>
      <c r="AD97" s="63">
        <v>36.578426</v>
      </c>
      <c r="AE97" s="63">
        <v>37.965096000000003</v>
      </c>
      <c r="AF97" s="63">
        <v>39.000706000000001</v>
      </c>
      <c r="AG97" s="64">
        <v>6.0539999999999997E-2</v>
      </c>
    </row>
    <row r="98" spans="1:33" ht="15" customHeight="1">
      <c r="A98" s="66" t="s">
        <v>275</v>
      </c>
      <c r="B98" s="62" t="s">
        <v>10</v>
      </c>
      <c r="C98" s="63">
        <v>5.0712760000000001</v>
      </c>
      <c r="D98" s="63">
        <v>4.9994269999999998</v>
      </c>
      <c r="E98" s="63">
        <v>4.7751020000000004</v>
      </c>
      <c r="F98" s="63">
        <v>4.5288639999999996</v>
      </c>
      <c r="G98" s="63">
        <v>4.4757850000000001</v>
      </c>
      <c r="H98" s="63">
        <v>4.5652720000000002</v>
      </c>
      <c r="I98" s="63">
        <v>4.763649</v>
      </c>
      <c r="J98" s="63">
        <v>5.1292220000000004</v>
      </c>
      <c r="K98" s="63">
        <v>5.4981010000000001</v>
      </c>
      <c r="L98" s="63">
        <v>5.7981280000000002</v>
      </c>
      <c r="M98" s="63">
        <v>6.0704029999999998</v>
      </c>
      <c r="N98" s="63">
        <v>6.2664020000000002</v>
      </c>
      <c r="O98" s="63">
        <v>6.6129550000000004</v>
      </c>
      <c r="P98" s="63">
        <v>6.8415330000000001</v>
      </c>
      <c r="Q98" s="63">
        <v>6.9639680000000004</v>
      </c>
      <c r="R98" s="63">
        <v>7.1211200000000003</v>
      </c>
      <c r="S98" s="63">
        <v>7.3658489999999999</v>
      </c>
      <c r="T98" s="63">
        <v>7.6591050000000003</v>
      </c>
      <c r="U98" s="63">
        <v>7.9571490000000002</v>
      </c>
      <c r="V98" s="63">
        <v>8.2731150000000007</v>
      </c>
      <c r="W98" s="63">
        <v>8.6618969999999997</v>
      </c>
      <c r="X98" s="63">
        <v>8.9744220000000006</v>
      </c>
      <c r="Y98" s="63">
        <v>9.1504809999999992</v>
      </c>
      <c r="Z98" s="63">
        <v>9.3844910000000006</v>
      </c>
      <c r="AA98" s="63">
        <v>9.5385480000000005</v>
      </c>
      <c r="AB98" s="63">
        <v>9.7897420000000004</v>
      </c>
      <c r="AC98" s="63">
        <v>10.074139000000001</v>
      </c>
      <c r="AD98" s="63">
        <v>10.39526</v>
      </c>
      <c r="AE98" s="63">
        <v>10.760066</v>
      </c>
      <c r="AF98" s="63">
        <v>11.125721</v>
      </c>
      <c r="AG98" s="64">
        <v>2.7462E-2</v>
      </c>
    </row>
    <row r="99" spans="1:33" ht="15" customHeight="1">
      <c r="A99" s="66" t="s">
        <v>274</v>
      </c>
      <c r="B99" s="62" t="s">
        <v>11</v>
      </c>
      <c r="C99" s="63">
        <v>3.9278590000000002</v>
      </c>
      <c r="D99" s="63">
        <v>3.6321189999999999</v>
      </c>
      <c r="E99" s="63">
        <v>3.5428829999999998</v>
      </c>
      <c r="F99" s="63">
        <v>3.4748770000000002</v>
      </c>
      <c r="G99" s="63">
        <v>3.4836140000000002</v>
      </c>
      <c r="H99" s="63">
        <v>3.5318200000000002</v>
      </c>
      <c r="I99" s="63">
        <v>3.6228739999999999</v>
      </c>
      <c r="J99" s="63">
        <v>3.7460089999999999</v>
      </c>
      <c r="K99" s="63">
        <v>3.8910559999999998</v>
      </c>
      <c r="L99" s="63">
        <v>4.054818</v>
      </c>
      <c r="M99" s="63">
        <v>4.2208030000000001</v>
      </c>
      <c r="N99" s="63">
        <v>4.4014939999999996</v>
      </c>
      <c r="O99" s="63">
        <v>4.5723609999999999</v>
      </c>
      <c r="P99" s="63">
        <v>4.7503060000000001</v>
      </c>
      <c r="Q99" s="63">
        <v>4.9470919999999996</v>
      </c>
      <c r="R99" s="63">
        <v>5.1530399999999998</v>
      </c>
      <c r="S99" s="63">
        <v>5.3757289999999998</v>
      </c>
      <c r="T99" s="63">
        <v>5.6005260000000003</v>
      </c>
      <c r="U99" s="63">
        <v>5.8304869999999998</v>
      </c>
      <c r="V99" s="63">
        <v>6.0772279999999999</v>
      </c>
      <c r="W99" s="63">
        <v>6.3238630000000002</v>
      </c>
      <c r="X99" s="63">
        <v>6.5788970000000004</v>
      </c>
      <c r="Y99" s="63">
        <v>6.8513330000000003</v>
      </c>
      <c r="Z99" s="63">
        <v>7.1383049999999999</v>
      </c>
      <c r="AA99" s="63">
        <v>7.4360689999999998</v>
      </c>
      <c r="AB99" s="63">
        <v>7.7463649999999999</v>
      </c>
      <c r="AC99" s="63">
        <v>8.0682399999999994</v>
      </c>
      <c r="AD99" s="63">
        <v>8.3898799999999998</v>
      </c>
      <c r="AE99" s="63">
        <v>8.7255020000000005</v>
      </c>
      <c r="AF99" s="63">
        <v>9.0702739999999995</v>
      </c>
      <c r="AG99" s="64">
        <v>2.9278999999999999E-2</v>
      </c>
    </row>
    <row r="100" spans="1:33" ht="15" customHeight="1">
      <c r="A100" s="66" t="s">
        <v>273</v>
      </c>
      <c r="B100" s="62" t="s">
        <v>12</v>
      </c>
      <c r="C100" s="63">
        <v>2.7294890000000001</v>
      </c>
      <c r="D100" s="63">
        <v>2.767614</v>
      </c>
      <c r="E100" s="63">
        <v>2.847413</v>
      </c>
      <c r="F100" s="63">
        <v>2.9362119999999998</v>
      </c>
      <c r="G100" s="63">
        <v>3.0310190000000001</v>
      </c>
      <c r="H100" s="63">
        <v>3.127068</v>
      </c>
      <c r="I100" s="63">
        <v>3.2234590000000001</v>
      </c>
      <c r="J100" s="63">
        <v>3.3354170000000001</v>
      </c>
      <c r="K100" s="63">
        <v>3.4514010000000002</v>
      </c>
      <c r="L100" s="63">
        <v>3.569537</v>
      </c>
      <c r="M100" s="63">
        <v>3.6889110000000001</v>
      </c>
      <c r="N100" s="63">
        <v>3.814851</v>
      </c>
      <c r="O100" s="63">
        <v>3.9473560000000001</v>
      </c>
      <c r="P100" s="63">
        <v>4.0788399999999996</v>
      </c>
      <c r="Q100" s="63">
        <v>4.2009660000000002</v>
      </c>
      <c r="R100" s="63">
        <v>4.3379440000000002</v>
      </c>
      <c r="S100" s="63">
        <v>4.4794780000000003</v>
      </c>
      <c r="T100" s="63">
        <v>4.6310820000000001</v>
      </c>
      <c r="U100" s="63">
        <v>4.800351</v>
      </c>
      <c r="V100" s="63">
        <v>4.9702380000000002</v>
      </c>
      <c r="W100" s="63">
        <v>5.1519120000000003</v>
      </c>
      <c r="X100" s="63">
        <v>5.326657</v>
      </c>
      <c r="Y100" s="63">
        <v>5.5042249999999999</v>
      </c>
      <c r="Z100" s="63">
        <v>5.699249</v>
      </c>
      <c r="AA100" s="63">
        <v>5.8961360000000003</v>
      </c>
      <c r="AB100" s="63">
        <v>6.0993130000000004</v>
      </c>
      <c r="AC100" s="63">
        <v>6.3029549999999999</v>
      </c>
      <c r="AD100" s="63">
        <v>6.50875</v>
      </c>
      <c r="AE100" s="63">
        <v>6.7236200000000004</v>
      </c>
      <c r="AF100" s="63">
        <v>6.9393200000000004</v>
      </c>
      <c r="AG100" s="64">
        <v>3.2698999999999999E-2</v>
      </c>
    </row>
    <row r="101" spans="1:33">
      <c r="A101" s="66" t="s">
        <v>272</v>
      </c>
      <c r="B101" s="62" t="s">
        <v>13</v>
      </c>
      <c r="C101" s="63" t="s">
        <v>678</v>
      </c>
      <c r="D101" s="63" t="s">
        <v>678</v>
      </c>
      <c r="E101" s="63" t="s">
        <v>678</v>
      </c>
      <c r="F101" s="63" t="s">
        <v>678</v>
      </c>
      <c r="G101" s="63" t="s">
        <v>678</v>
      </c>
      <c r="H101" s="63" t="s">
        <v>678</v>
      </c>
      <c r="I101" s="63" t="s">
        <v>678</v>
      </c>
      <c r="J101" s="63" t="s">
        <v>678</v>
      </c>
      <c r="K101" s="63" t="s">
        <v>678</v>
      </c>
      <c r="L101" s="63" t="s">
        <v>678</v>
      </c>
      <c r="M101" s="63" t="s">
        <v>678</v>
      </c>
      <c r="N101" s="63" t="s">
        <v>678</v>
      </c>
      <c r="O101" s="63" t="s">
        <v>678</v>
      </c>
      <c r="P101" s="63" t="s">
        <v>678</v>
      </c>
      <c r="Q101" s="63" t="s">
        <v>678</v>
      </c>
      <c r="R101" s="63" t="s">
        <v>678</v>
      </c>
      <c r="S101" s="63" t="s">
        <v>678</v>
      </c>
      <c r="T101" s="63" t="s">
        <v>678</v>
      </c>
      <c r="U101" s="63" t="s">
        <v>678</v>
      </c>
      <c r="V101" s="63" t="s">
        <v>678</v>
      </c>
      <c r="W101" s="63" t="s">
        <v>678</v>
      </c>
      <c r="X101" s="63" t="s">
        <v>678</v>
      </c>
      <c r="Y101" s="63" t="s">
        <v>678</v>
      </c>
      <c r="Z101" s="63" t="s">
        <v>678</v>
      </c>
      <c r="AA101" s="63" t="s">
        <v>678</v>
      </c>
      <c r="AB101" s="63" t="s">
        <v>678</v>
      </c>
      <c r="AC101" s="63" t="s">
        <v>678</v>
      </c>
      <c r="AD101" s="63" t="s">
        <v>678</v>
      </c>
      <c r="AE101" s="63" t="s">
        <v>678</v>
      </c>
      <c r="AF101" s="63" t="s">
        <v>678</v>
      </c>
      <c r="AG101" s="64" t="s">
        <v>678</v>
      </c>
    </row>
    <row r="102" spans="1:33">
      <c r="A102" s="66" t="s">
        <v>271</v>
      </c>
      <c r="B102" s="62" t="s">
        <v>6</v>
      </c>
      <c r="C102" s="63">
        <v>21.954326999999999</v>
      </c>
      <c r="D102" s="63">
        <v>22.280446999999999</v>
      </c>
      <c r="E102" s="63">
        <v>21.792933999999999</v>
      </c>
      <c r="F102" s="63">
        <v>21.787928000000001</v>
      </c>
      <c r="G102" s="63">
        <v>22.226633</v>
      </c>
      <c r="H102" s="63">
        <v>22.802185000000001</v>
      </c>
      <c r="I102" s="63">
        <v>23.547533000000001</v>
      </c>
      <c r="J102" s="63">
        <v>24.398606999999998</v>
      </c>
      <c r="K102" s="63">
        <v>25.294533000000001</v>
      </c>
      <c r="L102" s="63">
        <v>26.123685999999999</v>
      </c>
      <c r="M102" s="63">
        <v>27.017106999999999</v>
      </c>
      <c r="N102" s="63">
        <v>27.921112000000001</v>
      </c>
      <c r="O102" s="63">
        <v>28.837664</v>
      </c>
      <c r="P102" s="63">
        <v>29.798458</v>
      </c>
      <c r="Q102" s="63">
        <v>30.501366000000001</v>
      </c>
      <c r="R102" s="63">
        <v>31.325613000000001</v>
      </c>
      <c r="S102" s="63">
        <v>32.145142</v>
      </c>
      <c r="T102" s="63">
        <v>33.099280999999998</v>
      </c>
      <c r="U102" s="63">
        <v>34.040619</v>
      </c>
      <c r="V102" s="63">
        <v>35.189231999999997</v>
      </c>
      <c r="W102" s="63">
        <v>36.283123000000003</v>
      </c>
      <c r="X102" s="63">
        <v>37.420853000000001</v>
      </c>
      <c r="Y102" s="63">
        <v>38.354103000000002</v>
      </c>
      <c r="Z102" s="63">
        <v>39.433506000000001</v>
      </c>
      <c r="AA102" s="63">
        <v>40.609591999999999</v>
      </c>
      <c r="AB102" s="63">
        <v>41.576191000000001</v>
      </c>
      <c r="AC102" s="63">
        <v>42.810467000000003</v>
      </c>
      <c r="AD102" s="63">
        <v>44.005732999999999</v>
      </c>
      <c r="AE102" s="63">
        <v>45.243094999999997</v>
      </c>
      <c r="AF102" s="63">
        <v>46.421021000000003</v>
      </c>
      <c r="AG102" s="64">
        <v>2.6157E-2</v>
      </c>
    </row>
    <row r="103" spans="1:33" ht="15" customHeight="1"/>
    <row r="104" spans="1:33" ht="15" customHeight="1"/>
    <row r="105" spans="1:33" ht="15" customHeight="1">
      <c r="B105" s="40" t="s">
        <v>14</v>
      </c>
    </row>
    <row r="106" spans="1:33" ht="15" customHeight="1">
      <c r="A106" s="66" t="s">
        <v>270</v>
      </c>
      <c r="B106" s="62" t="s">
        <v>3</v>
      </c>
      <c r="C106" s="63">
        <v>17.771591000000001</v>
      </c>
      <c r="D106" s="63">
        <v>18.857105000000001</v>
      </c>
      <c r="E106" s="63">
        <v>17.702696</v>
      </c>
      <c r="F106" s="63">
        <v>18.216183000000001</v>
      </c>
      <c r="G106" s="63">
        <v>18.704325000000001</v>
      </c>
      <c r="H106" s="63">
        <v>19.446570999999999</v>
      </c>
      <c r="I106" s="63">
        <v>20.452202</v>
      </c>
      <c r="J106" s="63">
        <v>21.695446</v>
      </c>
      <c r="K106" s="63">
        <v>22.946356000000002</v>
      </c>
      <c r="L106" s="63">
        <v>24.086309</v>
      </c>
      <c r="M106" s="63">
        <v>25.269235999999999</v>
      </c>
      <c r="N106" s="63">
        <v>26.904427999999999</v>
      </c>
      <c r="O106" s="63">
        <v>28.166837999999998</v>
      </c>
      <c r="P106" s="63">
        <v>29.259338</v>
      </c>
      <c r="Q106" s="63">
        <v>30.341031999999998</v>
      </c>
      <c r="R106" s="63">
        <v>31.410405999999998</v>
      </c>
      <c r="S106" s="63">
        <v>32.750950000000003</v>
      </c>
      <c r="T106" s="63">
        <v>34.159537999999998</v>
      </c>
      <c r="U106" s="63">
        <v>35.454517000000003</v>
      </c>
      <c r="V106" s="63">
        <v>37.102210999999997</v>
      </c>
      <c r="W106" s="63">
        <v>38.737819999999999</v>
      </c>
      <c r="X106" s="63">
        <v>40.373085000000003</v>
      </c>
      <c r="Y106" s="63">
        <v>42.279198000000001</v>
      </c>
      <c r="Z106" s="63">
        <v>44.082489000000002</v>
      </c>
      <c r="AA106" s="63">
        <v>45.474243000000001</v>
      </c>
      <c r="AB106" s="63">
        <v>46.713749</v>
      </c>
      <c r="AC106" s="63">
        <v>48.025042999999997</v>
      </c>
      <c r="AD106" s="63">
        <v>49.529682000000001</v>
      </c>
      <c r="AE106" s="63">
        <v>51.189853999999997</v>
      </c>
      <c r="AF106" s="63">
        <v>52.696334999999998</v>
      </c>
      <c r="AG106" s="64">
        <v>3.8191999999999997E-2</v>
      </c>
    </row>
    <row r="107" spans="1:33" ht="15" customHeight="1">
      <c r="A107" s="66" t="s">
        <v>269</v>
      </c>
      <c r="B107" s="62" t="s">
        <v>15</v>
      </c>
      <c r="C107" s="63">
        <v>25.787903</v>
      </c>
      <c r="D107" s="63">
        <v>26.590775000000001</v>
      </c>
      <c r="E107" s="63">
        <v>26.982386000000002</v>
      </c>
      <c r="F107" s="63">
        <v>27.478241000000001</v>
      </c>
      <c r="G107" s="63">
        <v>28.082909000000001</v>
      </c>
      <c r="H107" s="63">
        <v>29.118649000000001</v>
      </c>
      <c r="I107" s="63">
        <v>30.523686999999999</v>
      </c>
      <c r="J107" s="63">
        <v>31.906485</v>
      </c>
      <c r="K107" s="63">
        <v>33.254424999999998</v>
      </c>
      <c r="L107" s="63">
        <v>34.937057000000003</v>
      </c>
      <c r="M107" s="63">
        <v>36.206982000000004</v>
      </c>
      <c r="N107" s="63">
        <v>38.690353000000002</v>
      </c>
      <c r="O107" s="63">
        <v>40.268974</v>
      </c>
      <c r="P107" s="63">
        <v>41.823528000000003</v>
      </c>
      <c r="Q107" s="63">
        <v>43.454517000000003</v>
      </c>
      <c r="R107" s="63">
        <v>45.000152999999997</v>
      </c>
      <c r="S107" s="63">
        <v>46.802525000000003</v>
      </c>
      <c r="T107" s="63">
        <v>48.779102000000002</v>
      </c>
      <c r="U107" s="63">
        <v>50.349072</v>
      </c>
      <c r="V107" s="63">
        <v>52.891319000000003</v>
      </c>
      <c r="W107" s="63">
        <v>55.170071</v>
      </c>
      <c r="X107" s="63">
        <v>57.629939999999998</v>
      </c>
      <c r="Y107" s="63">
        <v>60.314137000000002</v>
      </c>
      <c r="Z107" s="63">
        <v>62.726787999999999</v>
      </c>
      <c r="AA107" s="63">
        <v>65.050590999999997</v>
      </c>
      <c r="AB107" s="63">
        <v>67.875214</v>
      </c>
      <c r="AC107" s="63">
        <v>70.318016</v>
      </c>
      <c r="AD107" s="63">
        <v>72.854843000000002</v>
      </c>
      <c r="AE107" s="63">
        <v>75.520477</v>
      </c>
      <c r="AF107" s="63">
        <v>77.296126999999998</v>
      </c>
      <c r="AG107" s="64">
        <v>3.8579000000000002E-2</v>
      </c>
    </row>
    <row r="108" spans="1:33" ht="15" customHeight="1">
      <c r="A108" s="66" t="s">
        <v>268</v>
      </c>
      <c r="B108" s="62" t="s">
        <v>16</v>
      </c>
      <c r="C108" s="63">
        <v>25.885534</v>
      </c>
      <c r="D108" s="63">
        <v>25.622890000000002</v>
      </c>
      <c r="E108" s="63">
        <v>23.209952999999999</v>
      </c>
      <c r="F108" s="63">
        <v>23.707578999999999</v>
      </c>
      <c r="G108" s="63">
        <v>24.257062999999999</v>
      </c>
      <c r="H108" s="63">
        <v>25.150444</v>
      </c>
      <c r="I108" s="63">
        <v>26.343427999999999</v>
      </c>
      <c r="J108" s="63">
        <v>27.510943999999999</v>
      </c>
      <c r="K108" s="63">
        <v>28.647304999999999</v>
      </c>
      <c r="L108" s="63">
        <v>30.053028000000001</v>
      </c>
      <c r="M108" s="63">
        <v>31.130006999999999</v>
      </c>
      <c r="N108" s="63">
        <v>33.506157000000002</v>
      </c>
      <c r="O108" s="63">
        <v>34.842044999999999</v>
      </c>
      <c r="P108" s="63">
        <v>36.151772000000001</v>
      </c>
      <c r="Q108" s="63">
        <v>37.576756000000003</v>
      </c>
      <c r="R108" s="63">
        <v>38.881332</v>
      </c>
      <c r="S108" s="63">
        <v>40.404395999999998</v>
      </c>
      <c r="T108" s="63">
        <v>42.077376999999998</v>
      </c>
      <c r="U108" s="63">
        <v>43.420158000000001</v>
      </c>
      <c r="V108" s="63">
        <v>45.545169999999999</v>
      </c>
      <c r="W108" s="63">
        <v>47.481864999999999</v>
      </c>
      <c r="X108" s="63">
        <v>49.451988</v>
      </c>
      <c r="Y108" s="63">
        <v>51.736752000000003</v>
      </c>
      <c r="Z108" s="63">
        <v>53.899009999999997</v>
      </c>
      <c r="AA108" s="63">
        <v>55.882384999999999</v>
      </c>
      <c r="AB108" s="63">
        <v>58.314864999999998</v>
      </c>
      <c r="AC108" s="63">
        <v>60.378498</v>
      </c>
      <c r="AD108" s="63">
        <v>62.56073</v>
      </c>
      <c r="AE108" s="63">
        <v>64.823204000000004</v>
      </c>
      <c r="AF108" s="63">
        <v>66.350448999999998</v>
      </c>
      <c r="AG108" s="64">
        <v>3.2989999999999998E-2</v>
      </c>
    </row>
    <row r="109" spans="1:33" ht="15" customHeight="1">
      <c r="A109" s="66" t="s">
        <v>267</v>
      </c>
      <c r="B109" s="62" t="s">
        <v>17</v>
      </c>
      <c r="C109" s="63">
        <v>14.720805</v>
      </c>
      <c r="D109" s="63">
        <v>15.883732</v>
      </c>
      <c r="E109" s="63">
        <v>14.894306</v>
      </c>
      <c r="F109" s="63">
        <v>16.54401</v>
      </c>
      <c r="G109" s="63">
        <v>17.195129000000001</v>
      </c>
      <c r="H109" s="63">
        <v>17.980322000000001</v>
      </c>
      <c r="I109" s="63">
        <v>18.905930000000001</v>
      </c>
      <c r="J109" s="63">
        <v>19.819420000000001</v>
      </c>
      <c r="K109" s="63">
        <v>20.708345000000001</v>
      </c>
      <c r="L109" s="63">
        <v>21.397466999999999</v>
      </c>
      <c r="M109" s="63">
        <v>22.502146</v>
      </c>
      <c r="N109" s="63">
        <v>23.752870999999999</v>
      </c>
      <c r="O109" s="63">
        <v>24.616678</v>
      </c>
      <c r="P109" s="63">
        <v>25.473087</v>
      </c>
      <c r="Q109" s="63">
        <v>26.390502999999999</v>
      </c>
      <c r="R109" s="63">
        <v>27.406216000000001</v>
      </c>
      <c r="S109" s="63">
        <v>28.726956999999999</v>
      </c>
      <c r="T109" s="63">
        <v>29.962418</v>
      </c>
      <c r="U109" s="63">
        <v>31.061534999999999</v>
      </c>
      <c r="V109" s="63">
        <v>32.604354999999998</v>
      </c>
      <c r="W109" s="63">
        <v>34.101086000000002</v>
      </c>
      <c r="X109" s="63">
        <v>35.442081000000002</v>
      </c>
      <c r="Y109" s="63">
        <v>37.272185999999998</v>
      </c>
      <c r="Z109" s="63">
        <v>39.145409000000001</v>
      </c>
      <c r="AA109" s="63">
        <v>40.502749999999999</v>
      </c>
      <c r="AB109" s="63">
        <v>42.279293000000003</v>
      </c>
      <c r="AC109" s="63">
        <v>43.718406999999999</v>
      </c>
      <c r="AD109" s="63">
        <v>45.065403000000003</v>
      </c>
      <c r="AE109" s="63">
        <v>46.815086000000001</v>
      </c>
      <c r="AF109" s="63">
        <v>48.104626000000003</v>
      </c>
      <c r="AG109" s="64">
        <v>4.1676999999999999E-2</v>
      </c>
    </row>
    <row r="110" spans="1:33" ht="15" customHeight="1">
      <c r="A110" s="66" t="s">
        <v>266</v>
      </c>
      <c r="B110" s="62" t="s">
        <v>18</v>
      </c>
      <c r="C110" s="63">
        <v>23.750263</v>
      </c>
      <c r="D110" s="63">
        <v>23.578897000000001</v>
      </c>
      <c r="E110" s="63">
        <v>23.215323999999999</v>
      </c>
      <c r="F110" s="63">
        <v>24.687381999999999</v>
      </c>
      <c r="G110" s="63">
        <v>25.547915</v>
      </c>
      <c r="H110" s="63">
        <v>26.365853999999999</v>
      </c>
      <c r="I110" s="63">
        <v>27.365362000000001</v>
      </c>
      <c r="J110" s="63">
        <v>28.451197000000001</v>
      </c>
      <c r="K110" s="63">
        <v>29.588944999999999</v>
      </c>
      <c r="L110" s="63">
        <v>30.550512000000001</v>
      </c>
      <c r="M110" s="63">
        <v>31.788191000000001</v>
      </c>
      <c r="N110" s="63">
        <v>33.479671000000003</v>
      </c>
      <c r="O110" s="63">
        <v>34.693676000000004</v>
      </c>
      <c r="P110" s="63">
        <v>35.763798000000001</v>
      </c>
      <c r="Q110" s="63">
        <v>37.057265999999998</v>
      </c>
      <c r="R110" s="63">
        <v>38.320411999999997</v>
      </c>
      <c r="S110" s="63">
        <v>39.928471000000002</v>
      </c>
      <c r="T110" s="63">
        <v>41.486561000000002</v>
      </c>
      <c r="U110" s="63">
        <v>42.90802</v>
      </c>
      <c r="V110" s="63">
        <v>44.830936000000001</v>
      </c>
      <c r="W110" s="63">
        <v>46.700026999999999</v>
      </c>
      <c r="X110" s="63">
        <v>48.487735999999998</v>
      </c>
      <c r="Y110" s="63">
        <v>50.692126999999999</v>
      </c>
      <c r="Z110" s="63">
        <v>52.972492000000003</v>
      </c>
      <c r="AA110" s="63">
        <v>54.756222000000001</v>
      </c>
      <c r="AB110" s="63">
        <v>57.054774999999999</v>
      </c>
      <c r="AC110" s="63">
        <v>58.940365</v>
      </c>
      <c r="AD110" s="63">
        <v>60.645912000000003</v>
      </c>
      <c r="AE110" s="63">
        <v>62.840930999999998</v>
      </c>
      <c r="AF110" s="63">
        <v>64.501914999999997</v>
      </c>
      <c r="AG110" s="64">
        <v>3.5052E-2</v>
      </c>
    </row>
    <row r="111" spans="1:33" ht="15" customHeight="1">
      <c r="A111" s="66" t="s">
        <v>265</v>
      </c>
      <c r="B111" s="62" t="s">
        <v>9</v>
      </c>
      <c r="C111" s="63">
        <v>12.357965999999999</v>
      </c>
      <c r="D111" s="63">
        <v>10.777995000000001</v>
      </c>
      <c r="E111" s="63">
        <v>13.400627999999999</v>
      </c>
      <c r="F111" s="63">
        <v>14.761683</v>
      </c>
      <c r="G111" s="63">
        <v>15.468278</v>
      </c>
      <c r="H111" s="63">
        <v>16.184179</v>
      </c>
      <c r="I111" s="63">
        <v>17.179281</v>
      </c>
      <c r="J111" s="63">
        <v>17.931643000000001</v>
      </c>
      <c r="K111" s="63">
        <v>18.651646</v>
      </c>
      <c r="L111" s="63">
        <v>19.473707000000001</v>
      </c>
      <c r="M111" s="63">
        <v>20.226514999999999</v>
      </c>
      <c r="N111" s="63">
        <v>21.243036</v>
      </c>
      <c r="O111" s="63">
        <v>22.057034999999999</v>
      </c>
      <c r="P111" s="63">
        <v>22.838909000000001</v>
      </c>
      <c r="Q111" s="63">
        <v>23.716595000000002</v>
      </c>
      <c r="R111" s="63">
        <v>24.589396000000001</v>
      </c>
      <c r="S111" s="63">
        <v>25.446138000000001</v>
      </c>
      <c r="T111" s="63">
        <v>26.484794999999998</v>
      </c>
      <c r="U111" s="63">
        <v>27.3169</v>
      </c>
      <c r="V111" s="63">
        <v>29.095949000000001</v>
      </c>
      <c r="W111" s="63">
        <v>30.273571</v>
      </c>
      <c r="X111" s="63">
        <v>31.408142000000002</v>
      </c>
      <c r="Y111" s="63">
        <v>32.894196000000001</v>
      </c>
      <c r="Z111" s="63">
        <v>34.461506</v>
      </c>
      <c r="AA111" s="63">
        <v>35.703712000000003</v>
      </c>
      <c r="AB111" s="63">
        <v>37.234088999999997</v>
      </c>
      <c r="AC111" s="63">
        <v>38.525547000000003</v>
      </c>
      <c r="AD111" s="63">
        <v>39.746098000000003</v>
      </c>
      <c r="AE111" s="63">
        <v>41.174399999999999</v>
      </c>
      <c r="AF111" s="63">
        <v>42.317410000000002</v>
      </c>
      <c r="AG111" s="64">
        <v>4.3358000000000001E-2</v>
      </c>
    </row>
    <row r="112" spans="1:33" ht="15" customHeight="1">
      <c r="A112" s="66" t="s">
        <v>264</v>
      </c>
      <c r="B112" s="62" t="s">
        <v>19</v>
      </c>
      <c r="C112" s="63">
        <v>14.654002999999999</v>
      </c>
      <c r="D112" s="63">
        <v>15.090463</v>
      </c>
      <c r="E112" s="63">
        <v>14.681509999999999</v>
      </c>
      <c r="F112" s="63">
        <v>14.502679000000001</v>
      </c>
      <c r="G112" s="63">
        <v>14.504148000000001</v>
      </c>
      <c r="H112" s="63">
        <v>14.582769000000001</v>
      </c>
      <c r="I112" s="63">
        <v>14.763145</v>
      </c>
      <c r="J112" s="63">
        <v>15.121434000000001</v>
      </c>
      <c r="K112" s="63">
        <v>15.48817</v>
      </c>
      <c r="L112" s="63">
        <v>15.797434000000001</v>
      </c>
      <c r="M112" s="63">
        <v>16.101600999999999</v>
      </c>
      <c r="N112" s="63">
        <v>17.54327</v>
      </c>
      <c r="O112" s="63">
        <v>17.986913999999999</v>
      </c>
      <c r="P112" s="63">
        <v>18.373446999999999</v>
      </c>
      <c r="Q112" s="63">
        <v>18.836165999999999</v>
      </c>
      <c r="R112" s="63">
        <v>19.190335999999999</v>
      </c>
      <c r="S112" s="63">
        <v>19.661667000000001</v>
      </c>
      <c r="T112" s="63">
        <v>20.196612999999999</v>
      </c>
      <c r="U112" s="63">
        <v>20.739374000000002</v>
      </c>
      <c r="V112" s="63">
        <v>21.414515000000002</v>
      </c>
      <c r="W112" s="63">
        <v>22.126902000000001</v>
      </c>
      <c r="X112" s="63">
        <v>22.762029999999999</v>
      </c>
      <c r="Y112" s="63">
        <v>23.334723</v>
      </c>
      <c r="Z112" s="63">
        <v>23.969168</v>
      </c>
      <c r="AA112" s="63">
        <v>24.547056000000001</v>
      </c>
      <c r="AB112" s="63">
        <v>25.244947</v>
      </c>
      <c r="AC112" s="63">
        <v>25.976206000000001</v>
      </c>
      <c r="AD112" s="63">
        <v>26.726246</v>
      </c>
      <c r="AE112" s="63">
        <v>27.537659000000001</v>
      </c>
      <c r="AF112" s="63">
        <v>28.313566000000002</v>
      </c>
      <c r="AG112" s="64">
        <v>2.2970999999999998E-2</v>
      </c>
    </row>
    <row r="113" spans="1:33" ht="15" customHeight="1">
      <c r="A113" s="66" t="s">
        <v>263</v>
      </c>
      <c r="B113" s="62" t="s">
        <v>6</v>
      </c>
      <c r="C113" s="63">
        <v>39.115726000000002</v>
      </c>
      <c r="D113" s="63">
        <v>40.891689</v>
      </c>
      <c r="E113" s="63">
        <v>40.337898000000003</v>
      </c>
      <c r="F113" s="63">
        <v>40.426842000000001</v>
      </c>
      <c r="G113" s="63">
        <v>41.700527000000001</v>
      </c>
      <c r="H113" s="63">
        <v>43.651725999999996</v>
      </c>
      <c r="I113" s="63">
        <v>45.215015000000001</v>
      </c>
      <c r="J113" s="63">
        <v>46.823669000000002</v>
      </c>
      <c r="K113" s="63">
        <v>48.38937</v>
      </c>
      <c r="L113" s="63">
        <v>49.741680000000002</v>
      </c>
      <c r="M113" s="63">
        <v>51.401198999999998</v>
      </c>
      <c r="N113" s="63">
        <v>53.103507999999998</v>
      </c>
      <c r="O113" s="63">
        <v>55.029850000000003</v>
      </c>
      <c r="P113" s="63">
        <v>56.679493000000001</v>
      </c>
      <c r="Q113" s="63">
        <v>57.898581999999998</v>
      </c>
      <c r="R113" s="63">
        <v>59.218525</v>
      </c>
      <c r="S113" s="63">
        <v>60.827025999999996</v>
      </c>
      <c r="T113" s="63">
        <v>62.417960999999998</v>
      </c>
      <c r="U113" s="63">
        <v>64.066467000000003</v>
      </c>
      <c r="V113" s="63">
        <v>65.943932000000004</v>
      </c>
      <c r="W113" s="63">
        <v>67.863761999999994</v>
      </c>
      <c r="X113" s="63">
        <v>69.796951000000007</v>
      </c>
      <c r="Y113" s="63">
        <v>71.540169000000006</v>
      </c>
      <c r="Z113" s="63">
        <v>73.523705000000007</v>
      </c>
      <c r="AA113" s="63">
        <v>75.794060000000002</v>
      </c>
      <c r="AB113" s="63">
        <v>77.783767999999995</v>
      </c>
      <c r="AC113" s="63">
        <v>79.871346000000003</v>
      </c>
      <c r="AD113" s="63">
        <v>82.037857000000002</v>
      </c>
      <c r="AE113" s="63">
        <v>84.197556000000006</v>
      </c>
      <c r="AF113" s="63">
        <v>86.337860000000006</v>
      </c>
      <c r="AG113" s="64">
        <v>2.7678000000000001E-2</v>
      </c>
    </row>
    <row r="114" spans="1:33" ht="15" customHeight="1"/>
    <row r="115" spans="1:33" ht="15" customHeight="1">
      <c r="B115" s="40" t="s">
        <v>20</v>
      </c>
    </row>
    <row r="116" spans="1:33" ht="15" customHeight="1">
      <c r="A116" s="66" t="s">
        <v>262</v>
      </c>
      <c r="B116" s="62" t="s">
        <v>4</v>
      </c>
      <c r="C116" s="63">
        <v>21.749472000000001</v>
      </c>
      <c r="D116" s="63">
        <v>22.773755999999999</v>
      </c>
      <c r="E116" s="63">
        <v>21.329041</v>
      </c>
      <c r="F116" s="63">
        <v>22.401056000000001</v>
      </c>
      <c r="G116" s="63">
        <v>22.444970999999999</v>
      </c>
      <c r="H116" s="63">
        <v>22.466434</v>
      </c>
      <c r="I116" s="63">
        <v>22.712948000000001</v>
      </c>
      <c r="J116" s="63">
        <v>23.639408</v>
      </c>
      <c r="K116" s="63">
        <v>24.602958999999998</v>
      </c>
      <c r="L116" s="63">
        <v>25.387509999999999</v>
      </c>
      <c r="M116" s="63">
        <v>26.315695000000002</v>
      </c>
      <c r="N116" s="63">
        <v>27.447075000000002</v>
      </c>
      <c r="O116" s="63">
        <v>28.383220999999999</v>
      </c>
      <c r="P116" s="63">
        <v>29.400794999999999</v>
      </c>
      <c r="Q116" s="63">
        <v>30.385952</v>
      </c>
      <c r="R116" s="63">
        <v>31.494976000000001</v>
      </c>
      <c r="S116" s="63">
        <v>32.888092</v>
      </c>
      <c r="T116" s="63">
        <v>34.142879000000001</v>
      </c>
      <c r="U116" s="63">
        <v>35.315722999999998</v>
      </c>
      <c r="V116" s="63">
        <v>37.008327000000001</v>
      </c>
      <c r="W116" s="63">
        <v>38.594909999999999</v>
      </c>
      <c r="X116" s="63">
        <v>40.026404999999997</v>
      </c>
      <c r="Y116" s="63">
        <v>41.940761999999999</v>
      </c>
      <c r="Z116" s="63">
        <v>43.870601999999998</v>
      </c>
      <c r="AA116" s="63">
        <v>45.342849999999999</v>
      </c>
      <c r="AB116" s="63">
        <v>47.309265000000003</v>
      </c>
      <c r="AC116" s="63">
        <v>48.892651000000001</v>
      </c>
      <c r="AD116" s="63">
        <v>50.307139999999997</v>
      </c>
      <c r="AE116" s="63">
        <v>52.210383999999998</v>
      </c>
      <c r="AF116" s="63">
        <v>53.605736</v>
      </c>
      <c r="AG116" s="64">
        <v>3.1594999999999998E-2</v>
      </c>
    </row>
    <row r="117" spans="1:33" ht="15" customHeight="1">
      <c r="A117" s="66" t="s">
        <v>261</v>
      </c>
      <c r="B117" s="62" t="s">
        <v>9</v>
      </c>
      <c r="C117" s="63">
        <v>13.006465</v>
      </c>
      <c r="D117" s="63">
        <v>13.775164</v>
      </c>
      <c r="E117" s="63">
        <v>13.375271</v>
      </c>
      <c r="F117" s="63">
        <v>14.757445000000001</v>
      </c>
      <c r="G117" s="63">
        <v>15.454079</v>
      </c>
      <c r="H117" s="63">
        <v>16.164206</v>
      </c>
      <c r="I117" s="63">
        <v>17.244572000000002</v>
      </c>
      <c r="J117" s="63">
        <v>17.967590000000001</v>
      </c>
      <c r="K117" s="63">
        <v>18.671254999999999</v>
      </c>
      <c r="L117" s="63">
        <v>19.465831999999999</v>
      </c>
      <c r="M117" s="63">
        <v>20.202300999999999</v>
      </c>
      <c r="N117" s="63">
        <v>21.269953000000001</v>
      </c>
      <c r="O117" s="63">
        <v>22.068263999999999</v>
      </c>
      <c r="P117" s="63">
        <v>22.814425</v>
      </c>
      <c r="Q117" s="63">
        <v>23.706302999999998</v>
      </c>
      <c r="R117" s="63">
        <v>24.556141</v>
      </c>
      <c r="S117" s="63">
        <v>25.451374000000001</v>
      </c>
      <c r="T117" s="63">
        <v>26.440833999999999</v>
      </c>
      <c r="U117" s="63">
        <v>27.224174000000001</v>
      </c>
      <c r="V117" s="63">
        <v>28.888342000000002</v>
      </c>
      <c r="W117" s="63">
        <v>29.778625000000002</v>
      </c>
      <c r="X117" s="63">
        <v>30.671182999999999</v>
      </c>
      <c r="Y117" s="63">
        <v>31.823647000000001</v>
      </c>
      <c r="Z117" s="63">
        <v>32.921565999999999</v>
      </c>
      <c r="AA117" s="63">
        <v>33.482467999999997</v>
      </c>
      <c r="AB117" s="63">
        <v>35.033802000000001</v>
      </c>
      <c r="AC117" s="63">
        <v>36.374592</v>
      </c>
      <c r="AD117" s="63">
        <v>37.541710000000002</v>
      </c>
      <c r="AE117" s="63">
        <v>39.012118999999998</v>
      </c>
      <c r="AF117" s="63">
        <v>40.262656999999997</v>
      </c>
      <c r="AG117" s="64">
        <v>3.9733999999999998E-2</v>
      </c>
    </row>
    <row r="118" spans="1:33" ht="15" customHeight="1">
      <c r="A118" s="66" t="s">
        <v>260</v>
      </c>
      <c r="B118" s="62" t="s">
        <v>5</v>
      </c>
      <c r="C118" s="63">
        <v>5.1575009999999999</v>
      </c>
      <c r="D118" s="63">
        <v>4.1713760000000004</v>
      </c>
      <c r="E118" s="63">
        <v>3.9772439999999998</v>
      </c>
      <c r="F118" s="63">
        <v>3.7386849999999998</v>
      </c>
      <c r="G118" s="63">
        <v>3.673146</v>
      </c>
      <c r="H118" s="63">
        <v>3.758575</v>
      </c>
      <c r="I118" s="63">
        <v>3.937195</v>
      </c>
      <c r="J118" s="63">
        <v>4.287839</v>
      </c>
      <c r="K118" s="63">
        <v>4.6023440000000004</v>
      </c>
      <c r="L118" s="63">
        <v>4.8539089999999998</v>
      </c>
      <c r="M118" s="63">
        <v>5.0743510000000001</v>
      </c>
      <c r="N118" s="63">
        <v>5.2632839999999996</v>
      </c>
      <c r="O118" s="63">
        <v>5.5704060000000002</v>
      </c>
      <c r="P118" s="63">
        <v>5.7318629999999997</v>
      </c>
      <c r="Q118" s="63">
        <v>5.7670329999999996</v>
      </c>
      <c r="R118" s="63">
        <v>5.889748</v>
      </c>
      <c r="S118" s="63">
        <v>6.0850390000000001</v>
      </c>
      <c r="T118" s="63">
        <v>6.334803</v>
      </c>
      <c r="U118" s="63">
        <v>6.5950749999999996</v>
      </c>
      <c r="V118" s="63">
        <v>6.8874909999999998</v>
      </c>
      <c r="W118" s="63">
        <v>7.2218270000000002</v>
      </c>
      <c r="X118" s="63">
        <v>7.4684350000000004</v>
      </c>
      <c r="Y118" s="63">
        <v>7.5672620000000004</v>
      </c>
      <c r="Z118" s="63">
        <v>7.7438729999999998</v>
      </c>
      <c r="AA118" s="63">
        <v>7.8488429999999996</v>
      </c>
      <c r="AB118" s="63">
        <v>8.0545469999999995</v>
      </c>
      <c r="AC118" s="63">
        <v>8.2881680000000006</v>
      </c>
      <c r="AD118" s="63">
        <v>8.5726230000000001</v>
      </c>
      <c r="AE118" s="63">
        <v>8.8669860000000007</v>
      </c>
      <c r="AF118" s="63">
        <v>9.2180440000000008</v>
      </c>
      <c r="AG118" s="64">
        <v>2.0226000000000001E-2</v>
      </c>
    </row>
    <row r="119" spans="1:33" ht="15" customHeight="1">
      <c r="A119" s="66" t="s">
        <v>259</v>
      </c>
      <c r="B119" s="62" t="s">
        <v>21</v>
      </c>
      <c r="C119" s="63">
        <v>2.11768</v>
      </c>
      <c r="D119" s="63">
        <v>2.0671740000000001</v>
      </c>
      <c r="E119" s="63">
        <v>2.1205970000000001</v>
      </c>
      <c r="F119" s="63">
        <v>2.1885490000000001</v>
      </c>
      <c r="G119" s="63">
        <v>2.1995830000000001</v>
      </c>
      <c r="H119" s="63">
        <v>2.245965</v>
      </c>
      <c r="I119" s="63">
        <v>2.3074479999999999</v>
      </c>
      <c r="J119" s="63">
        <v>2.378841</v>
      </c>
      <c r="K119" s="63">
        <v>2.4777130000000001</v>
      </c>
      <c r="L119" s="63">
        <v>2.5569039999999998</v>
      </c>
      <c r="M119" s="63">
        <v>2.6341899999999998</v>
      </c>
      <c r="N119" s="63">
        <v>2.7060249999999999</v>
      </c>
      <c r="O119" s="63">
        <v>2.7845209999999998</v>
      </c>
      <c r="P119" s="63">
        <v>2.873138</v>
      </c>
      <c r="Q119" s="63">
        <v>2.9326020000000002</v>
      </c>
      <c r="R119" s="63">
        <v>3.0141010000000001</v>
      </c>
      <c r="S119" s="63">
        <v>3.114906</v>
      </c>
      <c r="T119" s="63">
        <v>3.212186</v>
      </c>
      <c r="U119" s="63">
        <v>3.3164889999999998</v>
      </c>
      <c r="V119" s="63">
        <v>3.4306649999999999</v>
      </c>
      <c r="W119" s="63">
        <v>3.5523850000000001</v>
      </c>
      <c r="X119" s="63">
        <v>3.6388159999999998</v>
      </c>
      <c r="Y119" s="63">
        <v>3.753593</v>
      </c>
      <c r="Z119" s="63">
        <v>3.864852</v>
      </c>
      <c r="AA119" s="63">
        <v>3.9822150000000001</v>
      </c>
      <c r="AB119" s="63">
        <v>4.1075900000000001</v>
      </c>
      <c r="AC119" s="63">
        <v>4.2204649999999999</v>
      </c>
      <c r="AD119" s="63">
        <v>4.3218490000000003</v>
      </c>
      <c r="AE119" s="63">
        <v>4.4535090000000004</v>
      </c>
      <c r="AF119" s="63">
        <v>4.590535</v>
      </c>
      <c r="AG119" s="64">
        <v>2.7038E-2</v>
      </c>
    </row>
    <row r="120" spans="1:33" ht="15" customHeight="1">
      <c r="A120" s="66" t="s">
        <v>375</v>
      </c>
      <c r="B120" s="62" t="s">
        <v>374</v>
      </c>
      <c r="C120" s="63">
        <v>0.71781099999999998</v>
      </c>
      <c r="D120" s="63">
        <v>0.74200999999999995</v>
      </c>
      <c r="E120" s="63">
        <v>0.76300000000000001</v>
      </c>
      <c r="F120" s="63">
        <v>0.78690499999999997</v>
      </c>
      <c r="G120" s="63">
        <v>0.81420700000000001</v>
      </c>
      <c r="H120" s="63">
        <v>0.84318199999999999</v>
      </c>
      <c r="I120" s="63">
        <v>0.87551900000000005</v>
      </c>
      <c r="J120" s="63">
        <v>0.90792799999999996</v>
      </c>
      <c r="K120" s="63">
        <v>0.94228400000000001</v>
      </c>
      <c r="L120" s="63">
        <v>0.97679700000000003</v>
      </c>
      <c r="M120" s="63">
        <v>1.0107969999999999</v>
      </c>
      <c r="N120" s="63">
        <v>1.0465310000000001</v>
      </c>
      <c r="O120" s="63">
        <v>1.0837680000000001</v>
      </c>
      <c r="P120" s="63">
        <v>1.1215839999999999</v>
      </c>
      <c r="Q120" s="63">
        <v>1.163171</v>
      </c>
      <c r="R120" s="63">
        <v>1.206601</v>
      </c>
      <c r="S120" s="63">
        <v>1.2502070000000001</v>
      </c>
      <c r="T120" s="63">
        <v>1.2971729999999999</v>
      </c>
      <c r="U120" s="63">
        <v>1.3451439999999999</v>
      </c>
      <c r="V120" s="63">
        <v>1.395427</v>
      </c>
      <c r="W120" s="63">
        <v>1.4474070000000001</v>
      </c>
      <c r="X120" s="63">
        <v>1.5013909999999999</v>
      </c>
      <c r="Y120" s="63">
        <v>1.5568580000000001</v>
      </c>
      <c r="Z120" s="63">
        <v>1.6137649999999999</v>
      </c>
      <c r="AA120" s="63">
        <v>1.672439</v>
      </c>
      <c r="AB120" s="63">
        <v>1.733236</v>
      </c>
      <c r="AC120" s="63">
        <v>1.7962020000000001</v>
      </c>
      <c r="AD120" s="63">
        <v>1.860921</v>
      </c>
      <c r="AE120" s="63">
        <v>1.9269700000000001</v>
      </c>
      <c r="AF120" s="63">
        <v>1.9942059999999999</v>
      </c>
      <c r="AG120" s="64">
        <v>3.5861999999999998E-2</v>
      </c>
    </row>
    <row r="121" spans="1:33" ht="15" customHeight="1"/>
    <row r="122" spans="1:33" ht="15" customHeight="1">
      <c r="B122" s="40" t="s">
        <v>22</v>
      </c>
    </row>
    <row r="123" spans="1:33" ht="15" customHeight="1">
      <c r="A123" s="66" t="s">
        <v>258</v>
      </c>
      <c r="B123" s="62" t="s">
        <v>3</v>
      </c>
      <c r="C123" s="63">
        <v>19.520824000000001</v>
      </c>
      <c r="D123" s="63">
        <v>21.603919999999999</v>
      </c>
      <c r="E123" s="63">
        <v>21.253309000000002</v>
      </c>
      <c r="F123" s="63">
        <v>21.852679999999999</v>
      </c>
      <c r="G123" s="63">
        <v>22.449829000000001</v>
      </c>
      <c r="H123" s="63">
        <v>23.284254000000001</v>
      </c>
      <c r="I123" s="63">
        <v>24.399702000000001</v>
      </c>
      <c r="J123" s="63">
        <v>25.812338</v>
      </c>
      <c r="K123" s="63">
        <v>27.320150000000002</v>
      </c>
      <c r="L123" s="63">
        <v>28.77272</v>
      </c>
      <c r="M123" s="63">
        <v>30.272393999999998</v>
      </c>
      <c r="N123" s="63">
        <v>31.973837</v>
      </c>
      <c r="O123" s="63">
        <v>33.548439000000002</v>
      </c>
      <c r="P123" s="63">
        <v>34.991183999999997</v>
      </c>
      <c r="Q123" s="63">
        <v>36.358035999999998</v>
      </c>
      <c r="R123" s="63">
        <v>37.698695999999998</v>
      </c>
      <c r="S123" s="63">
        <v>39.276772000000001</v>
      </c>
      <c r="T123" s="63">
        <v>40.961433</v>
      </c>
      <c r="U123" s="63">
        <v>42.562457999999999</v>
      </c>
      <c r="V123" s="63">
        <v>44.512256999999998</v>
      </c>
      <c r="W123" s="63">
        <v>46.520184</v>
      </c>
      <c r="X123" s="63">
        <v>48.555981000000003</v>
      </c>
      <c r="Y123" s="63">
        <v>50.871451999999998</v>
      </c>
      <c r="Z123" s="63">
        <v>53.147418999999999</v>
      </c>
      <c r="AA123" s="63">
        <v>55.020710000000001</v>
      </c>
      <c r="AB123" s="63">
        <v>56.647044999999999</v>
      </c>
      <c r="AC123" s="63">
        <v>58.255203000000002</v>
      </c>
      <c r="AD123" s="63">
        <v>60.012031999999998</v>
      </c>
      <c r="AE123" s="63">
        <v>61.930767000000003</v>
      </c>
      <c r="AF123" s="63">
        <v>63.724518000000003</v>
      </c>
      <c r="AG123" s="64">
        <v>4.1640000000000003E-2</v>
      </c>
    </row>
    <row r="124" spans="1:33" ht="15" customHeight="1">
      <c r="A124" s="66" t="s">
        <v>257</v>
      </c>
      <c r="B124" s="62" t="s">
        <v>15</v>
      </c>
      <c r="C124" s="63">
        <v>25.787903</v>
      </c>
      <c r="D124" s="63">
        <v>26.590775000000001</v>
      </c>
      <c r="E124" s="63">
        <v>26.982386000000002</v>
      </c>
      <c r="F124" s="63">
        <v>27.478241000000001</v>
      </c>
      <c r="G124" s="63">
        <v>28.082909000000001</v>
      </c>
      <c r="H124" s="63">
        <v>29.118649000000001</v>
      </c>
      <c r="I124" s="63">
        <v>30.523686999999999</v>
      </c>
      <c r="J124" s="63">
        <v>31.906485</v>
      </c>
      <c r="K124" s="63">
        <v>33.254424999999998</v>
      </c>
      <c r="L124" s="63">
        <v>34.937057000000003</v>
      </c>
      <c r="M124" s="63">
        <v>36.206982000000004</v>
      </c>
      <c r="N124" s="63">
        <v>38.690353000000002</v>
      </c>
      <c r="O124" s="63">
        <v>40.268974</v>
      </c>
      <c r="P124" s="63">
        <v>41.823528000000003</v>
      </c>
      <c r="Q124" s="63">
        <v>43.454517000000003</v>
      </c>
      <c r="R124" s="63">
        <v>45.000152999999997</v>
      </c>
      <c r="S124" s="63">
        <v>46.802525000000003</v>
      </c>
      <c r="T124" s="63">
        <v>48.779102000000002</v>
      </c>
      <c r="U124" s="63">
        <v>50.349072</v>
      </c>
      <c r="V124" s="63">
        <v>52.891319000000003</v>
      </c>
      <c r="W124" s="63">
        <v>55.170071</v>
      </c>
      <c r="X124" s="63">
        <v>57.629939999999998</v>
      </c>
      <c r="Y124" s="63">
        <v>60.314137000000002</v>
      </c>
      <c r="Z124" s="63">
        <v>62.726787999999999</v>
      </c>
      <c r="AA124" s="63">
        <v>65.050590999999997</v>
      </c>
      <c r="AB124" s="63">
        <v>67.875214</v>
      </c>
      <c r="AC124" s="63">
        <v>70.318016</v>
      </c>
      <c r="AD124" s="63">
        <v>72.854843000000002</v>
      </c>
      <c r="AE124" s="63">
        <v>75.520477</v>
      </c>
      <c r="AF124" s="63">
        <v>77.296126999999998</v>
      </c>
      <c r="AG124" s="64">
        <v>3.8579000000000002E-2</v>
      </c>
    </row>
    <row r="125" spans="1:33" ht="15" customHeight="1">
      <c r="A125" s="66" t="s">
        <v>256</v>
      </c>
      <c r="B125" s="62" t="s">
        <v>16</v>
      </c>
      <c r="C125" s="63">
        <v>25.875972999999998</v>
      </c>
      <c r="D125" s="63">
        <v>25.617805000000001</v>
      </c>
      <c r="E125" s="63">
        <v>23.237670999999999</v>
      </c>
      <c r="F125" s="63">
        <v>23.748631</v>
      </c>
      <c r="G125" s="63">
        <v>24.296911000000001</v>
      </c>
      <c r="H125" s="63">
        <v>25.179044999999999</v>
      </c>
      <c r="I125" s="63">
        <v>26.354541999999999</v>
      </c>
      <c r="J125" s="63">
        <v>27.522617</v>
      </c>
      <c r="K125" s="63">
        <v>28.659565000000001</v>
      </c>
      <c r="L125" s="63">
        <v>30.065671999999999</v>
      </c>
      <c r="M125" s="63">
        <v>31.143377000000001</v>
      </c>
      <c r="N125" s="63">
        <v>33.516613</v>
      </c>
      <c r="O125" s="63">
        <v>34.852974000000003</v>
      </c>
      <c r="P125" s="63">
        <v>36.163277000000001</v>
      </c>
      <c r="Q125" s="63">
        <v>37.588459</v>
      </c>
      <c r="R125" s="63">
        <v>38.893658000000002</v>
      </c>
      <c r="S125" s="63">
        <v>40.417262999999998</v>
      </c>
      <c r="T125" s="63">
        <v>42.090862000000001</v>
      </c>
      <c r="U125" s="63">
        <v>43.434212000000002</v>
      </c>
      <c r="V125" s="63">
        <v>45.559970999999997</v>
      </c>
      <c r="W125" s="63">
        <v>47.497467</v>
      </c>
      <c r="X125" s="63">
        <v>49.468449</v>
      </c>
      <c r="Y125" s="63">
        <v>51.754192000000003</v>
      </c>
      <c r="Z125" s="63">
        <v>53.917262999999998</v>
      </c>
      <c r="AA125" s="63">
        <v>55.901721999999999</v>
      </c>
      <c r="AB125" s="63">
        <v>58.335402999999999</v>
      </c>
      <c r="AC125" s="63">
        <v>60.400196000000001</v>
      </c>
      <c r="AD125" s="63">
        <v>62.583336000000003</v>
      </c>
      <c r="AE125" s="63">
        <v>64.846755999999999</v>
      </c>
      <c r="AF125" s="63">
        <v>66.375107</v>
      </c>
      <c r="AG125" s="64">
        <v>3.3015999999999997E-2</v>
      </c>
    </row>
    <row r="126" spans="1:33" ht="15" customHeight="1">
      <c r="A126" s="66" t="s">
        <v>255</v>
      </c>
      <c r="B126" s="62" t="s">
        <v>17</v>
      </c>
      <c r="C126" s="63">
        <v>14.720805</v>
      </c>
      <c r="D126" s="63">
        <v>15.883732</v>
      </c>
      <c r="E126" s="63">
        <v>14.894306</v>
      </c>
      <c r="F126" s="63">
        <v>16.54401</v>
      </c>
      <c r="G126" s="63">
        <v>17.195129000000001</v>
      </c>
      <c r="H126" s="63">
        <v>17.980322000000001</v>
      </c>
      <c r="I126" s="63">
        <v>18.905930000000001</v>
      </c>
      <c r="J126" s="63">
        <v>19.819420000000001</v>
      </c>
      <c r="K126" s="63">
        <v>20.708345000000001</v>
      </c>
      <c r="L126" s="63">
        <v>21.397466999999999</v>
      </c>
      <c r="M126" s="63">
        <v>22.502146</v>
      </c>
      <c r="N126" s="63">
        <v>23.752870999999999</v>
      </c>
      <c r="O126" s="63">
        <v>24.616678</v>
      </c>
      <c r="P126" s="63">
        <v>25.473087</v>
      </c>
      <c r="Q126" s="63">
        <v>26.390502999999999</v>
      </c>
      <c r="R126" s="63">
        <v>27.406216000000001</v>
      </c>
      <c r="S126" s="63">
        <v>28.726956999999999</v>
      </c>
      <c r="T126" s="63">
        <v>29.962418</v>
      </c>
      <c r="U126" s="63">
        <v>31.061534999999999</v>
      </c>
      <c r="V126" s="63">
        <v>32.604354999999998</v>
      </c>
      <c r="W126" s="63">
        <v>34.101086000000002</v>
      </c>
      <c r="X126" s="63">
        <v>35.442081000000002</v>
      </c>
      <c r="Y126" s="63">
        <v>37.272185999999998</v>
      </c>
      <c r="Z126" s="63">
        <v>39.145409000000001</v>
      </c>
      <c r="AA126" s="63">
        <v>40.502749999999999</v>
      </c>
      <c r="AB126" s="63">
        <v>42.279293000000003</v>
      </c>
      <c r="AC126" s="63">
        <v>43.718406999999999</v>
      </c>
      <c r="AD126" s="63">
        <v>45.065403000000003</v>
      </c>
      <c r="AE126" s="63">
        <v>46.815086000000001</v>
      </c>
      <c r="AF126" s="63">
        <v>48.104626000000003</v>
      </c>
      <c r="AG126" s="64">
        <v>4.1676999999999999E-2</v>
      </c>
    </row>
    <row r="127" spans="1:33" ht="15" customHeight="1">
      <c r="A127" s="66" t="s">
        <v>254</v>
      </c>
      <c r="B127" s="62" t="s">
        <v>4</v>
      </c>
      <c r="C127" s="63">
        <v>23.276806000000001</v>
      </c>
      <c r="D127" s="63">
        <v>23.387381000000001</v>
      </c>
      <c r="E127" s="63">
        <v>22.764074000000001</v>
      </c>
      <c r="F127" s="63">
        <v>24.150718999999999</v>
      </c>
      <c r="G127" s="63">
        <v>24.880419</v>
      </c>
      <c r="H127" s="63">
        <v>25.593164000000002</v>
      </c>
      <c r="I127" s="63">
        <v>26.497302999999999</v>
      </c>
      <c r="J127" s="63">
        <v>27.537680000000002</v>
      </c>
      <c r="K127" s="63">
        <v>28.627863000000001</v>
      </c>
      <c r="L127" s="63">
        <v>29.532859999999999</v>
      </c>
      <c r="M127" s="63">
        <v>30.726381</v>
      </c>
      <c r="N127" s="63">
        <v>32.247349</v>
      </c>
      <c r="O127" s="63">
        <v>33.390045000000001</v>
      </c>
      <c r="P127" s="63">
        <v>34.426895000000002</v>
      </c>
      <c r="Q127" s="63">
        <v>35.654384999999998</v>
      </c>
      <c r="R127" s="63">
        <v>36.893870999999997</v>
      </c>
      <c r="S127" s="63">
        <v>38.397132999999997</v>
      </c>
      <c r="T127" s="63">
        <v>39.883293000000002</v>
      </c>
      <c r="U127" s="63">
        <v>41.239578000000002</v>
      </c>
      <c r="V127" s="63">
        <v>43.090797000000002</v>
      </c>
      <c r="W127" s="63">
        <v>44.884354000000002</v>
      </c>
      <c r="X127" s="63">
        <v>46.583663999999999</v>
      </c>
      <c r="Y127" s="63">
        <v>48.715954000000004</v>
      </c>
      <c r="Z127" s="63">
        <v>50.899234999999997</v>
      </c>
      <c r="AA127" s="63">
        <v>52.60181</v>
      </c>
      <c r="AB127" s="63">
        <v>54.789065999999998</v>
      </c>
      <c r="AC127" s="63">
        <v>56.572834</v>
      </c>
      <c r="AD127" s="63">
        <v>58.226517000000001</v>
      </c>
      <c r="AE127" s="63">
        <v>60.309513000000003</v>
      </c>
      <c r="AF127" s="63">
        <v>61.898539999999997</v>
      </c>
      <c r="AG127" s="64">
        <v>3.4300999999999998E-2</v>
      </c>
    </row>
    <row r="128" spans="1:33" ht="15" customHeight="1">
      <c r="A128" s="66" t="s">
        <v>253</v>
      </c>
      <c r="B128" s="62" t="s">
        <v>9</v>
      </c>
      <c r="C128" s="63">
        <v>12.032716000000001</v>
      </c>
      <c r="D128" s="63">
        <v>10.798659000000001</v>
      </c>
      <c r="E128" s="63">
        <v>13.090178</v>
      </c>
      <c r="F128" s="63">
        <v>14.506969</v>
      </c>
      <c r="G128" s="63">
        <v>15.255203</v>
      </c>
      <c r="H128" s="63">
        <v>16.003720999999999</v>
      </c>
      <c r="I128" s="63">
        <v>17.042051000000001</v>
      </c>
      <c r="J128" s="63">
        <v>17.786282</v>
      </c>
      <c r="K128" s="63">
        <v>18.499012</v>
      </c>
      <c r="L128" s="63">
        <v>19.311052</v>
      </c>
      <c r="M128" s="63">
        <v>20.058738999999999</v>
      </c>
      <c r="N128" s="63">
        <v>21.068194999999999</v>
      </c>
      <c r="O128" s="63">
        <v>21.874383999999999</v>
      </c>
      <c r="P128" s="63">
        <v>22.649939</v>
      </c>
      <c r="Q128" s="63">
        <v>23.521557000000001</v>
      </c>
      <c r="R128" s="63">
        <v>24.386759000000001</v>
      </c>
      <c r="S128" s="63">
        <v>25.228525000000001</v>
      </c>
      <c r="T128" s="63">
        <v>26.258348000000002</v>
      </c>
      <c r="U128" s="63">
        <v>27.074964999999999</v>
      </c>
      <c r="V128" s="63">
        <v>28.854092000000001</v>
      </c>
      <c r="W128" s="63">
        <v>30.013736999999999</v>
      </c>
      <c r="X128" s="63">
        <v>31.127365000000001</v>
      </c>
      <c r="Y128" s="63">
        <v>32.600380000000001</v>
      </c>
      <c r="Z128" s="63">
        <v>34.151321000000003</v>
      </c>
      <c r="AA128" s="63">
        <v>35.369236000000001</v>
      </c>
      <c r="AB128" s="63">
        <v>36.894309999999997</v>
      </c>
      <c r="AC128" s="63">
        <v>38.176537000000003</v>
      </c>
      <c r="AD128" s="63">
        <v>39.384224000000003</v>
      </c>
      <c r="AE128" s="63">
        <v>40.809204000000001</v>
      </c>
      <c r="AF128" s="63">
        <v>41.942646000000003</v>
      </c>
      <c r="AG128" s="64">
        <v>4.3998000000000002E-2</v>
      </c>
    </row>
    <row r="129" spans="1:33" ht="15" customHeight="1">
      <c r="A129" s="66" t="s">
        <v>252</v>
      </c>
      <c r="B129" s="62" t="s">
        <v>5</v>
      </c>
      <c r="C129" s="63">
        <v>6.7270459999999996</v>
      </c>
      <c r="D129" s="63">
        <v>6.6045829999999999</v>
      </c>
      <c r="E129" s="63">
        <v>6.3578260000000002</v>
      </c>
      <c r="F129" s="63">
        <v>6.161632</v>
      </c>
      <c r="G129" s="63">
        <v>6.1704679999999996</v>
      </c>
      <c r="H129" s="63">
        <v>6.3135500000000002</v>
      </c>
      <c r="I129" s="63">
        <v>6.566916</v>
      </c>
      <c r="J129" s="63">
        <v>6.9712100000000001</v>
      </c>
      <c r="K129" s="63">
        <v>7.4063559999999997</v>
      </c>
      <c r="L129" s="63">
        <v>7.7836169999999996</v>
      </c>
      <c r="M129" s="63">
        <v>8.1394699999999993</v>
      </c>
      <c r="N129" s="63">
        <v>8.5430620000000008</v>
      </c>
      <c r="O129" s="63">
        <v>8.9469200000000004</v>
      </c>
      <c r="P129" s="63">
        <v>9.2868790000000008</v>
      </c>
      <c r="Q129" s="63">
        <v>9.5398429999999994</v>
      </c>
      <c r="R129" s="63">
        <v>9.8092070000000007</v>
      </c>
      <c r="S129" s="63">
        <v>10.141741</v>
      </c>
      <c r="T129" s="63">
        <v>10.507744000000001</v>
      </c>
      <c r="U129" s="63">
        <v>10.882846000000001</v>
      </c>
      <c r="V129" s="63">
        <v>11.284386</v>
      </c>
      <c r="W129" s="63">
        <v>11.769034</v>
      </c>
      <c r="X129" s="63">
        <v>12.149042</v>
      </c>
      <c r="Y129" s="63">
        <v>12.406451000000001</v>
      </c>
      <c r="Z129" s="63">
        <v>12.743321999999999</v>
      </c>
      <c r="AA129" s="63">
        <v>13.019246000000001</v>
      </c>
      <c r="AB129" s="63">
        <v>13.373319</v>
      </c>
      <c r="AC129" s="63">
        <v>13.759123000000001</v>
      </c>
      <c r="AD129" s="63">
        <v>14.184024000000001</v>
      </c>
      <c r="AE129" s="63">
        <v>14.655643</v>
      </c>
      <c r="AF129" s="63">
        <v>15.117414999999999</v>
      </c>
      <c r="AG129" s="64">
        <v>2.8313999999999999E-2</v>
      </c>
    </row>
    <row r="130" spans="1:33" ht="15" customHeight="1">
      <c r="A130" s="66" t="s">
        <v>251</v>
      </c>
      <c r="B130" s="62" t="s">
        <v>11</v>
      </c>
      <c r="C130" s="63">
        <v>3.9278590000000002</v>
      </c>
      <c r="D130" s="63">
        <v>3.6321189999999999</v>
      </c>
      <c r="E130" s="63">
        <v>3.5428829999999998</v>
      </c>
      <c r="F130" s="63">
        <v>3.4748770000000002</v>
      </c>
      <c r="G130" s="63">
        <v>3.4836140000000002</v>
      </c>
      <c r="H130" s="63">
        <v>3.5318200000000002</v>
      </c>
      <c r="I130" s="63">
        <v>3.6228739999999999</v>
      </c>
      <c r="J130" s="63">
        <v>3.7460089999999999</v>
      </c>
      <c r="K130" s="63">
        <v>3.8910559999999998</v>
      </c>
      <c r="L130" s="63">
        <v>4.054818</v>
      </c>
      <c r="M130" s="63">
        <v>4.2208030000000001</v>
      </c>
      <c r="N130" s="63">
        <v>4.4014939999999996</v>
      </c>
      <c r="O130" s="63">
        <v>4.5723609999999999</v>
      </c>
      <c r="P130" s="63">
        <v>4.7503060000000001</v>
      </c>
      <c r="Q130" s="63">
        <v>4.9470919999999996</v>
      </c>
      <c r="R130" s="63">
        <v>5.1530399999999998</v>
      </c>
      <c r="S130" s="63">
        <v>5.3757289999999998</v>
      </c>
      <c r="T130" s="63">
        <v>5.6005260000000003</v>
      </c>
      <c r="U130" s="63">
        <v>5.8304869999999998</v>
      </c>
      <c r="V130" s="63">
        <v>6.0772279999999999</v>
      </c>
      <c r="W130" s="63">
        <v>6.3238630000000002</v>
      </c>
      <c r="X130" s="63">
        <v>6.5788970000000004</v>
      </c>
      <c r="Y130" s="63">
        <v>6.8513330000000003</v>
      </c>
      <c r="Z130" s="63">
        <v>7.1383049999999999</v>
      </c>
      <c r="AA130" s="63">
        <v>7.4360689999999998</v>
      </c>
      <c r="AB130" s="63">
        <v>7.7463649999999999</v>
      </c>
      <c r="AC130" s="63">
        <v>8.0682399999999994</v>
      </c>
      <c r="AD130" s="63">
        <v>8.3898799999999998</v>
      </c>
      <c r="AE130" s="63">
        <v>8.7255020000000005</v>
      </c>
      <c r="AF130" s="63">
        <v>9.0702739999999995</v>
      </c>
      <c r="AG130" s="64">
        <v>2.9278999999999999E-2</v>
      </c>
    </row>
    <row r="131" spans="1:33" ht="15" customHeight="1">
      <c r="A131" s="66" t="s">
        <v>250</v>
      </c>
      <c r="B131" s="62" t="s">
        <v>23</v>
      </c>
      <c r="C131" s="63">
        <v>2.151859</v>
      </c>
      <c r="D131" s="63">
        <v>2.1075520000000001</v>
      </c>
      <c r="E131" s="63">
        <v>2.1636600000000001</v>
      </c>
      <c r="F131" s="63">
        <v>2.240113</v>
      </c>
      <c r="G131" s="63">
        <v>2.2593019999999999</v>
      </c>
      <c r="H131" s="63">
        <v>2.3110550000000001</v>
      </c>
      <c r="I131" s="63">
        <v>2.3771870000000002</v>
      </c>
      <c r="J131" s="63">
        <v>2.451918</v>
      </c>
      <c r="K131" s="63">
        <v>2.5524119999999999</v>
      </c>
      <c r="L131" s="63">
        <v>2.6359469999999998</v>
      </c>
      <c r="M131" s="63">
        <v>2.7169949999999998</v>
      </c>
      <c r="N131" s="63">
        <v>2.7945340000000001</v>
      </c>
      <c r="O131" s="63">
        <v>2.8762919999999998</v>
      </c>
      <c r="P131" s="63">
        <v>2.9720580000000001</v>
      </c>
      <c r="Q131" s="63">
        <v>3.0418050000000001</v>
      </c>
      <c r="R131" s="63">
        <v>3.1303130000000001</v>
      </c>
      <c r="S131" s="63">
        <v>3.237384</v>
      </c>
      <c r="T131" s="63">
        <v>3.340252</v>
      </c>
      <c r="U131" s="63">
        <v>3.4525510000000001</v>
      </c>
      <c r="V131" s="63">
        <v>3.573213</v>
      </c>
      <c r="W131" s="63">
        <v>3.7018949999999999</v>
      </c>
      <c r="X131" s="63">
        <v>3.7977460000000001</v>
      </c>
      <c r="Y131" s="63">
        <v>3.920636</v>
      </c>
      <c r="Z131" s="63">
        <v>4.0411419999999998</v>
      </c>
      <c r="AA131" s="63">
        <v>4.1694100000000001</v>
      </c>
      <c r="AB131" s="63">
        <v>4.3036070000000004</v>
      </c>
      <c r="AC131" s="63">
        <v>4.4281899999999998</v>
      </c>
      <c r="AD131" s="63">
        <v>4.54284</v>
      </c>
      <c r="AE131" s="63">
        <v>4.6838689999999996</v>
      </c>
      <c r="AF131" s="63">
        <v>4.8262369999999999</v>
      </c>
      <c r="AG131" s="64">
        <v>2.8243999999999998E-2</v>
      </c>
    </row>
    <row r="132" spans="1:33" ht="15" customHeight="1">
      <c r="A132" s="66" t="s">
        <v>249</v>
      </c>
      <c r="B132" s="62" t="s">
        <v>13</v>
      </c>
      <c r="C132" s="63" t="s">
        <v>678</v>
      </c>
      <c r="D132" s="63" t="s">
        <v>678</v>
      </c>
      <c r="E132" s="63" t="s">
        <v>678</v>
      </c>
      <c r="F132" s="63" t="s">
        <v>678</v>
      </c>
      <c r="G132" s="63" t="s">
        <v>678</v>
      </c>
      <c r="H132" s="63" t="s">
        <v>678</v>
      </c>
      <c r="I132" s="63" t="s">
        <v>678</v>
      </c>
      <c r="J132" s="63" t="s">
        <v>678</v>
      </c>
      <c r="K132" s="63" t="s">
        <v>678</v>
      </c>
      <c r="L132" s="63" t="s">
        <v>678</v>
      </c>
      <c r="M132" s="63" t="s">
        <v>678</v>
      </c>
      <c r="N132" s="63" t="s">
        <v>678</v>
      </c>
      <c r="O132" s="63" t="s">
        <v>678</v>
      </c>
      <c r="P132" s="63" t="s">
        <v>678</v>
      </c>
      <c r="Q132" s="63" t="s">
        <v>678</v>
      </c>
      <c r="R132" s="63" t="s">
        <v>678</v>
      </c>
      <c r="S132" s="63" t="s">
        <v>678</v>
      </c>
      <c r="T132" s="63" t="s">
        <v>678</v>
      </c>
      <c r="U132" s="63" t="s">
        <v>678</v>
      </c>
      <c r="V132" s="63" t="s">
        <v>678</v>
      </c>
      <c r="W132" s="63" t="s">
        <v>678</v>
      </c>
      <c r="X132" s="63" t="s">
        <v>678</v>
      </c>
      <c r="Y132" s="63" t="s">
        <v>678</v>
      </c>
      <c r="Z132" s="63" t="s">
        <v>678</v>
      </c>
      <c r="AA132" s="63" t="s">
        <v>678</v>
      </c>
      <c r="AB132" s="63" t="s">
        <v>678</v>
      </c>
      <c r="AC132" s="63" t="s">
        <v>678</v>
      </c>
      <c r="AD132" s="63" t="s">
        <v>678</v>
      </c>
      <c r="AE132" s="63" t="s">
        <v>678</v>
      </c>
      <c r="AF132" s="63" t="s">
        <v>678</v>
      </c>
      <c r="AG132" s="64" t="s">
        <v>678</v>
      </c>
    </row>
    <row r="133" spans="1:33" ht="15" customHeight="1">
      <c r="A133" s="66" t="s">
        <v>248</v>
      </c>
      <c r="B133" s="62" t="s">
        <v>6</v>
      </c>
      <c r="C133" s="63">
        <v>32.508968000000003</v>
      </c>
      <c r="D133" s="63">
        <v>33.201942000000003</v>
      </c>
      <c r="E133" s="63">
        <v>33.351345000000002</v>
      </c>
      <c r="F133" s="63">
        <v>33.670017000000001</v>
      </c>
      <c r="G133" s="63">
        <v>34.520237000000002</v>
      </c>
      <c r="H133" s="63">
        <v>35.786861000000002</v>
      </c>
      <c r="I133" s="63">
        <v>37.074390000000001</v>
      </c>
      <c r="J133" s="63">
        <v>38.448791999999997</v>
      </c>
      <c r="K133" s="63">
        <v>39.90155</v>
      </c>
      <c r="L133" s="63">
        <v>41.235827999999998</v>
      </c>
      <c r="M133" s="63">
        <v>42.729869999999998</v>
      </c>
      <c r="N133" s="63">
        <v>44.240788000000002</v>
      </c>
      <c r="O133" s="63">
        <v>45.868301000000002</v>
      </c>
      <c r="P133" s="63">
        <v>47.486355000000003</v>
      </c>
      <c r="Q133" s="63">
        <v>48.654358000000002</v>
      </c>
      <c r="R133" s="63">
        <v>49.975464000000002</v>
      </c>
      <c r="S133" s="63">
        <v>51.482235000000003</v>
      </c>
      <c r="T133" s="63">
        <v>53.025131000000002</v>
      </c>
      <c r="U133" s="63">
        <v>54.604382000000001</v>
      </c>
      <c r="V133" s="63">
        <v>56.570984000000003</v>
      </c>
      <c r="W133" s="63">
        <v>58.343570999999997</v>
      </c>
      <c r="X133" s="63">
        <v>60.351036000000001</v>
      </c>
      <c r="Y133" s="63">
        <v>62.065617000000003</v>
      </c>
      <c r="Z133" s="63">
        <v>63.902816999999999</v>
      </c>
      <c r="AA133" s="63">
        <v>66.037582</v>
      </c>
      <c r="AB133" s="63">
        <v>67.743195</v>
      </c>
      <c r="AC133" s="63">
        <v>69.890799999999999</v>
      </c>
      <c r="AD133" s="63">
        <v>71.968269000000006</v>
      </c>
      <c r="AE133" s="63">
        <v>74.092331000000001</v>
      </c>
      <c r="AF133" s="63">
        <v>75.927504999999996</v>
      </c>
      <c r="AG133" s="64">
        <v>2.9682E-2</v>
      </c>
    </row>
    <row r="134" spans="1:33" ht="15" customHeight="1"/>
    <row r="135" spans="1:33" ht="15" customHeight="1">
      <c r="B135" s="40" t="s">
        <v>24</v>
      </c>
    </row>
    <row r="136" spans="1:33" ht="15" customHeight="1">
      <c r="B136" s="40" t="s">
        <v>29</v>
      </c>
    </row>
    <row r="137" spans="1:33" ht="15" customHeight="1">
      <c r="A137" s="66" t="s">
        <v>247</v>
      </c>
      <c r="B137" s="62" t="s">
        <v>2</v>
      </c>
      <c r="C137" s="41">
        <v>275.19543499999997</v>
      </c>
      <c r="D137" s="41">
        <v>283.54376200000002</v>
      </c>
      <c r="E137" s="41">
        <v>287.90353399999998</v>
      </c>
      <c r="F137" s="41">
        <v>292.11755399999998</v>
      </c>
      <c r="G137" s="41">
        <v>299.99801600000001</v>
      </c>
      <c r="H137" s="41">
        <v>311.07278400000001</v>
      </c>
      <c r="I137" s="41">
        <v>322.51928700000002</v>
      </c>
      <c r="J137" s="41">
        <v>336.10488900000001</v>
      </c>
      <c r="K137" s="41">
        <v>350.56570399999998</v>
      </c>
      <c r="L137" s="41">
        <v>363.92120399999999</v>
      </c>
      <c r="M137" s="41">
        <v>378.58331299999998</v>
      </c>
      <c r="N137" s="41">
        <v>395.62469499999997</v>
      </c>
      <c r="O137" s="41">
        <v>412.006866</v>
      </c>
      <c r="P137" s="41">
        <v>428.01593000000003</v>
      </c>
      <c r="Q137" s="41">
        <v>441.80938700000002</v>
      </c>
      <c r="R137" s="41">
        <v>456.89193699999998</v>
      </c>
      <c r="S137" s="41">
        <v>474.32476800000001</v>
      </c>
      <c r="T137" s="41">
        <v>492.34982300000001</v>
      </c>
      <c r="U137" s="41">
        <v>510.80355800000001</v>
      </c>
      <c r="V137" s="41">
        <v>531.96490500000004</v>
      </c>
      <c r="W137" s="41">
        <v>552.74792500000001</v>
      </c>
      <c r="X137" s="41">
        <v>574.75439500000005</v>
      </c>
      <c r="Y137" s="41">
        <v>595.44464100000005</v>
      </c>
      <c r="Z137" s="41">
        <v>617.52239999999995</v>
      </c>
      <c r="AA137" s="41">
        <v>641.62072799999999</v>
      </c>
      <c r="AB137" s="41">
        <v>663.91326900000001</v>
      </c>
      <c r="AC137" s="41">
        <v>689.54620399999999</v>
      </c>
      <c r="AD137" s="41">
        <v>714.86132799999996</v>
      </c>
      <c r="AE137" s="41">
        <v>741.34722899999997</v>
      </c>
      <c r="AF137" s="41">
        <v>766.49359100000004</v>
      </c>
      <c r="AG137" s="64">
        <v>3.5954E-2</v>
      </c>
    </row>
    <row r="138" spans="1:33" ht="15" customHeight="1">
      <c r="A138" s="66" t="s">
        <v>246</v>
      </c>
      <c r="B138" s="62" t="s">
        <v>7</v>
      </c>
      <c r="C138" s="41">
        <v>198.23921200000001</v>
      </c>
      <c r="D138" s="41">
        <v>207.52711500000001</v>
      </c>
      <c r="E138" s="41">
        <v>206.09610000000001</v>
      </c>
      <c r="F138" s="41">
        <v>207.333786</v>
      </c>
      <c r="G138" s="41">
        <v>211.62910500000001</v>
      </c>
      <c r="H138" s="41">
        <v>218.197754</v>
      </c>
      <c r="I138" s="41">
        <v>225.88681</v>
      </c>
      <c r="J138" s="41">
        <v>234.93232699999999</v>
      </c>
      <c r="K138" s="41">
        <v>244.313614</v>
      </c>
      <c r="L138" s="41">
        <v>252.623276</v>
      </c>
      <c r="M138" s="41">
        <v>262.128265</v>
      </c>
      <c r="N138" s="41">
        <v>273.24646000000001</v>
      </c>
      <c r="O138" s="41">
        <v>284.19708300000002</v>
      </c>
      <c r="P138" s="41">
        <v>294.68212899999997</v>
      </c>
      <c r="Q138" s="41">
        <v>303.20373499999999</v>
      </c>
      <c r="R138" s="41">
        <v>312.52642800000001</v>
      </c>
      <c r="S138" s="41">
        <v>323.79437300000001</v>
      </c>
      <c r="T138" s="41">
        <v>335.16503899999998</v>
      </c>
      <c r="U138" s="41">
        <v>346.86968999999999</v>
      </c>
      <c r="V138" s="41">
        <v>360.809662</v>
      </c>
      <c r="W138" s="41">
        <v>374.18691999999999</v>
      </c>
      <c r="X138" s="41">
        <v>388.800568</v>
      </c>
      <c r="Y138" s="41">
        <v>402.43823200000003</v>
      </c>
      <c r="Z138" s="41">
        <v>416.65039100000001</v>
      </c>
      <c r="AA138" s="41">
        <v>432.33123799999998</v>
      </c>
      <c r="AB138" s="41">
        <v>446.64257800000001</v>
      </c>
      <c r="AC138" s="41">
        <v>463.387024</v>
      </c>
      <c r="AD138" s="41">
        <v>480.00830100000002</v>
      </c>
      <c r="AE138" s="41">
        <v>497.68743899999998</v>
      </c>
      <c r="AF138" s="41">
        <v>513.56011999999998</v>
      </c>
      <c r="AG138" s="64">
        <v>3.3369000000000003E-2</v>
      </c>
    </row>
    <row r="139" spans="1:33" ht="15" customHeight="1">
      <c r="A139" s="66" t="s">
        <v>245</v>
      </c>
      <c r="B139" s="62" t="s">
        <v>8</v>
      </c>
      <c r="C139" s="41">
        <v>208.204117</v>
      </c>
      <c r="D139" s="41">
        <v>216.81784099999999</v>
      </c>
      <c r="E139" s="41">
        <v>210.617493</v>
      </c>
      <c r="F139" s="41">
        <v>212.536484</v>
      </c>
      <c r="G139" s="41">
        <v>218.10908499999999</v>
      </c>
      <c r="H139" s="41">
        <v>226.15060399999999</v>
      </c>
      <c r="I139" s="41">
        <v>236.404572</v>
      </c>
      <c r="J139" s="41">
        <v>250.842331</v>
      </c>
      <c r="K139" s="41">
        <v>265.34646600000002</v>
      </c>
      <c r="L139" s="41">
        <v>278.29299900000001</v>
      </c>
      <c r="M139" s="41">
        <v>292.45333900000003</v>
      </c>
      <c r="N139" s="41">
        <v>308.41980000000001</v>
      </c>
      <c r="O139" s="41">
        <v>324.65545700000001</v>
      </c>
      <c r="P139" s="41">
        <v>336.41546599999998</v>
      </c>
      <c r="Q139" s="41">
        <v>346.92407200000002</v>
      </c>
      <c r="R139" s="41">
        <v>358.31094400000001</v>
      </c>
      <c r="S139" s="41">
        <v>373.21243299999998</v>
      </c>
      <c r="T139" s="41">
        <v>390.23586999999998</v>
      </c>
      <c r="U139" s="41">
        <v>405.35437000000002</v>
      </c>
      <c r="V139" s="41">
        <v>424.63455199999999</v>
      </c>
      <c r="W139" s="41">
        <v>444.85943600000002</v>
      </c>
      <c r="X139" s="41">
        <v>465.33047499999998</v>
      </c>
      <c r="Y139" s="41">
        <v>485.08148199999999</v>
      </c>
      <c r="Z139" s="41">
        <v>503.97198500000002</v>
      </c>
      <c r="AA139" s="41">
        <v>519.84619099999998</v>
      </c>
      <c r="AB139" s="41">
        <v>539.44628899999998</v>
      </c>
      <c r="AC139" s="41">
        <v>557.59570299999996</v>
      </c>
      <c r="AD139" s="41">
        <v>573.38745100000006</v>
      </c>
      <c r="AE139" s="41">
        <v>593.55273399999999</v>
      </c>
      <c r="AF139" s="41">
        <v>616.19250499999998</v>
      </c>
      <c r="AG139" s="64">
        <v>3.8123999999999998E-2</v>
      </c>
    </row>
    <row r="140" spans="1:33" ht="15" customHeight="1">
      <c r="A140" s="66" t="s">
        <v>244</v>
      </c>
      <c r="B140" s="62" t="s">
        <v>14</v>
      </c>
      <c r="C140" s="41">
        <v>609.53594999999996</v>
      </c>
      <c r="D140" s="41">
        <v>617.55377199999998</v>
      </c>
      <c r="E140" s="41">
        <v>579.83715800000004</v>
      </c>
      <c r="F140" s="41">
        <v>601.19134499999996</v>
      </c>
      <c r="G140" s="41">
        <v>615.66418499999997</v>
      </c>
      <c r="H140" s="41">
        <v>634.50469999999996</v>
      </c>
      <c r="I140" s="41">
        <v>658.25891100000001</v>
      </c>
      <c r="J140" s="41">
        <v>682.219604</v>
      </c>
      <c r="K140" s="41">
        <v>705.37371800000005</v>
      </c>
      <c r="L140" s="41">
        <v>731.66094999999996</v>
      </c>
      <c r="M140" s="41">
        <v>756.32110599999999</v>
      </c>
      <c r="N140" s="41">
        <v>803.76812700000005</v>
      </c>
      <c r="O140" s="41">
        <v>831.35906999999997</v>
      </c>
      <c r="P140" s="41">
        <v>856.46978799999999</v>
      </c>
      <c r="Q140" s="41">
        <v>884.94915800000001</v>
      </c>
      <c r="R140" s="41">
        <v>912.42858899999999</v>
      </c>
      <c r="S140" s="41">
        <v>946.78247099999999</v>
      </c>
      <c r="T140" s="41">
        <v>983.63122599999997</v>
      </c>
      <c r="U140" s="41">
        <v>1015.8688959999999</v>
      </c>
      <c r="V140" s="41">
        <v>1065.0333250000001</v>
      </c>
      <c r="W140" s="41">
        <v>1110.9746090000001</v>
      </c>
      <c r="X140" s="41">
        <v>1157.517578</v>
      </c>
      <c r="Y140" s="41">
        <v>1213.4476320000001</v>
      </c>
      <c r="Z140" s="41">
        <v>1268.3774410000001</v>
      </c>
      <c r="AA140" s="41">
        <v>1317.6633300000001</v>
      </c>
      <c r="AB140" s="41">
        <v>1380.530518</v>
      </c>
      <c r="AC140" s="41">
        <v>1435.060669</v>
      </c>
      <c r="AD140" s="41">
        <v>1490.0623780000001</v>
      </c>
      <c r="AE140" s="41">
        <v>1551.6130370000001</v>
      </c>
      <c r="AF140" s="41">
        <v>1601.9195560000001</v>
      </c>
      <c r="AG140" s="64">
        <v>3.3881000000000001E-2</v>
      </c>
    </row>
    <row r="141" spans="1:33">
      <c r="A141" s="66" t="s">
        <v>243</v>
      </c>
      <c r="B141" s="62" t="s">
        <v>25</v>
      </c>
      <c r="C141" s="41">
        <v>1291.174683</v>
      </c>
      <c r="D141" s="41">
        <v>1325.442505</v>
      </c>
      <c r="E141" s="41">
        <v>1284.454346</v>
      </c>
      <c r="F141" s="41">
        <v>1313.1791989999999</v>
      </c>
      <c r="G141" s="41">
        <v>1345.400269</v>
      </c>
      <c r="H141" s="41">
        <v>1389.9259030000001</v>
      </c>
      <c r="I141" s="41">
        <v>1443.069336</v>
      </c>
      <c r="J141" s="41">
        <v>1504.0992429999999</v>
      </c>
      <c r="K141" s="41">
        <v>1565.599487</v>
      </c>
      <c r="L141" s="41">
        <v>1626.4985349999999</v>
      </c>
      <c r="M141" s="41">
        <v>1689.4860839999999</v>
      </c>
      <c r="N141" s="41">
        <v>1781.059082</v>
      </c>
      <c r="O141" s="41">
        <v>1852.2186280000001</v>
      </c>
      <c r="P141" s="41">
        <v>1915.583374</v>
      </c>
      <c r="Q141" s="41">
        <v>1976.8862300000001</v>
      </c>
      <c r="R141" s="41">
        <v>2040.1579589999999</v>
      </c>
      <c r="S141" s="41">
        <v>2118.1140140000002</v>
      </c>
      <c r="T141" s="41">
        <v>2201.3820799999999</v>
      </c>
      <c r="U141" s="41">
        <v>2278.8964839999999</v>
      </c>
      <c r="V141" s="41">
        <v>2382.4426269999999</v>
      </c>
      <c r="W141" s="41">
        <v>2482.7690429999998</v>
      </c>
      <c r="X141" s="41">
        <v>2586.4030760000001</v>
      </c>
      <c r="Y141" s="41">
        <v>2696.411865</v>
      </c>
      <c r="Z141" s="41">
        <v>2806.5219729999999</v>
      </c>
      <c r="AA141" s="41">
        <v>2911.461182</v>
      </c>
      <c r="AB141" s="41">
        <v>3030.5327149999998</v>
      </c>
      <c r="AC141" s="41">
        <v>3145.5895999999998</v>
      </c>
      <c r="AD141" s="41">
        <v>3258.3195799999999</v>
      </c>
      <c r="AE141" s="41">
        <v>3384.2004390000002</v>
      </c>
      <c r="AF141" s="41">
        <v>3498.1660160000001</v>
      </c>
      <c r="AG141" s="64">
        <v>3.4965999999999997E-2</v>
      </c>
    </row>
    <row r="142" spans="1:33">
      <c r="A142" s="66" t="s">
        <v>242</v>
      </c>
      <c r="B142" s="62" t="s">
        <v>26</v>
      </c>
      <c r="C142" s="41">
        <v>0.79351799999999995</v>
      </c>
      <c r="D142" s="41">
        <v>0.88274399999999997</v>
      </c>
      <c r="E142" s="41">
        <v>0.93420000000000003</v>
      </c>
      <c r="F142" s="41">
        <v>0.94326299999999996</v>
      </c>
      <c r="G142" s="41">
        <v>0.94924399999999998</v>
      </c>
      <c r="H142" s="41">
        <v>0.96014100000000002</v>
      </c>
      <c r="I142" s="41">
        <v>0.97385999999999995</v>
      </c>
      <c r="J142" s="41">
        <v>0.98382199999999997</v>
      </c>
      <c r="K142" s="41">
        <v>0.98995</v>
      </c>
      <c r="L142" s="41">
        <v>1.001881</v>
      </c>
      <c r="M142" s="41">
        <v>1.001876</v>
      </c>
      <c r="N142" s="41">
        <v>1.0299689999999999</v>
      </c>
      <c r="O142" s="41">
        <v>1.036764</v>
      </c>
      <c r="P142" s="41">
        <v>1.0423549999999999</v>
      </c>
      <c r="Q142" s="41">
        <v>1.0524690000000001</v>
      </c>
      <c r="R142" s="41">
        <v>1.0643</v>
      </c>
      <c r="S142" s="41">
        <v>1.0860320000000001</v>
      </c>
      <c r="T142" s="41">
        <v>1.1156740000000001</v>
      </c>
      <c r="U142" s="41">
        <v>1.1483350000000001</v>
      </c>
      <c r="V142" s="41">
        <v>1.199452</v>
      </c>
      <c r="W142" s="41">
        <v>1.2519089999999999</v>
      </c>
      <c r="X142" s="41">
        <v>1.2945489999999999</v>
      </c>
      <c r="Y142" s="41">
        <v>1.3625989999999999</v>
      </c>
      <c r="Z142" s="41">
        <v>1.4462140000000001</v>
      </c>
      <c r="AA142" s="41">
        <v>1.515943</v>
      </c>
      <c r="AB142" s="41">
        <v>1.6010489999999999</v>
      </c>
      <c r="AC142" s="41">
        <v>1.680247</v>
      </c>
      <c r="AD142" s="41">
        <v>1.768567</v>
      </c>
      <c r="AE142" s="41">
        <v>1.860476</v>
      </c>
      <c r="AF142" s="41">
        <v>1.941964</v>
      </c>
      <c r="AG142" s="64">
        <v>3.1343000000000003E-2</v>
      </c>
    </row>
    <row r="143" spans="1:33">
      <c r="A143" s="66" t="s">
        <v>241</v>
      </c>
      <c r="B143" s="40" t="s">
        <v>27</v>
      </c>
      <c r="C143" s="45">
        <v>1291.9681399999999</v>
      </c>
      <c r="D143" s="45">
        <v>1326.3251949999999</v>
      </c>
      <c r="E143" s="45">
        <v>1285.388428</v>
      </c>
      <c r="F143" s="45">
        <v>1314.122437</v>
      </c>
      <c r="G143" s="45">
        <v>1346.3496090000001</v>
      </c>
      <c r="H143" s="45">
        <v>1390.885986</v>
      </c>
      <c r="I143" s="45">
        <v>1444.0433350000001</v>
      </c>
      <c r="J143" s="45">
        <v>1505.0830080000001</v>
      </c>
      <c r="K143" s="45">
        <v>1566.5894780000001</v>
      </c>
      <c r="L143" s="45">
        <v>1627.500366</v>
      </c>
      <c r="M143" s="45">
        <v>1690.4879149999999</v>
      </c>
      <c r="N143" s="45">
        <v>1782.0889890000001</v>
      </c>
      <c r="O143" s="45">
        <v>1853.255371</v>
      </c>
      <c r="P143" s="45">
        <v>1916.625732</v>
      </c>
      <c r="Q143" s="45">
        <v>1977.9388429999999</v>
      </c>
      <c r="R143" s="45">
        <v>2041.222168</v>
      </c>
      <c r="S143" s="45">
        <v>2119.1999510000001</v>
      </c>
      <c r="T143" s="45">
        <v>2202.4975589999999</v>
      </c>
      <c r="U143" s="45">
        <v>2280.044922</v>
      </c>
      <c r="V143" s="45">
        <v>2383.6420899999998</v>
      </c>
      <c r="W143" s="45">
        <v>2484.0207519999999</v>
      </c>
      <c r="X143" s="45">
        <v>2587.69751</v>
      </c>
      <c r="Y143" s="45">
        <v>2697.774414</v>
      </c>
      <c r="Z143" s="45">
        <v>2807.9682619999999</v>
      </c>
      <c r="AA143" s="45">
        <v>2912.9772950000001</v>
      </c>
      <c r="AB143" s="45">
        <v>3032.133789</v>
      </c>
      <c r="AC143" s="45">
        <v>3147.2697750000002</v>
      </c>
      <c r="AD143" s="45">
        <v>3260.0878910000001</v>
      </c>
      <c r="AE143" s="45">
        <v>3386.061279</v>
      </c>
      <c r="AF143" s="45">
        <v>3500.1079100000002</v>
      </c>
      <c r="AG143" s="38">
        <v>3.4964000000000002E-2</v>
      </c>
    </row>
    <row r="145" spans="2:2" ht="15" thickBot="1"/>
    <row r="146" spans="2:2" ht="24.5">
      <c r="B146" s="69" t="s">
        <v>677</v>
      </c>
    </row>
    <row r="147" spans="2:2">
      <c r="B147" s="53" t="s">
        <v>676</v>
      </c>
    </row>
    <row r="148" spans="2:2">
      <c r="B148" s="53" t="s">
        <v>822</v>
      </c>
    </row>
    <row r="149" spans="2:2">
      <c r="B149" s="53" t="s">
        <v>372</v>
      </c>
    </row>
    <row r="150" spans="2:2" ht="15" customHeight="1">
      <c r="B150" s="53" t="s">
        <v>653</v>
      </c>
    </row>
    <row r="151" spans="2:2" ht="15" customHeight="1">
      <c r="B151" s="53" t="s">
        <v>674</v>
      </c>
    </row>
    <row r="152" spans="2:2" ht="15" customHeight="1">
      <c r="B152" s="53" t="s">
        <v>651</v>
      </c>
    </row>
    <row r="153" spans="2:2" ht="15" customHeight="1">
      <c r="B153" s="53" t="s">
        <v>673</v>
      </c>
    </row>
    <row r="154" spans="2:2" ht="15" customHeight="1">
      <c r="B154" s="53" t="s">
        <v>376</v>
      </c>
    </row>
    <row r="155" spans="2:2" ht="15" customHeight="1">
      <c r="B155" s="53" t="s">
        <v>672</v>
      </c>
    </row>
    <row r="156" spans="2:2" ht="15" customHeight="1">
      <c r="B156" s="53" t="s">
        <v>671</v>
      </c>
    </row>
    <row r="157" spans="2:2" ht="15" customHeight="1">
      <c r="B157" s="53" t="s">
        <v>670</v>
      </c>
    </row>
    <row r="158" spans="2:2" ht="15" customHeight="1">
      <c r="B158" s="53" t="s">
        <v>669</v>
      </c>
    </row>
    <row r="159" spans="2:2" ht="15" customHeight="1">
      <c r="B159" s="53" t="s">
        <v>815</v>
      </c>
    </row>
    <row r="160" spans="2:2" ht="15" customHeight="1">
      <c r="B160" s="53" t="s">
        <v>816</v>
      </c>
    </row>
    <row r="161" ht="15" customHeight="1"/>
    <row r="162" ht="15" customHeight="1"/>
    <row r="163" ht="15" customHeight="1"/>
    <row r="164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111"/>
      <c r="C1100" s="111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  <c r="AA1100" s="111"/>
      <c r="AB1100" s="111"/>
      <c r="AC1100" s="111"/>
      <c r="AD1100" s="111"/>
      <c r="AE1100" s="111"/>
      <c r="AF1100" s="111"/>
      <c r="AG1100" s="111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111"/>
      <c r="C1227" s="111"/>
      <c r="D1227" s="111"/>
      <c r="E1227" s="111"/>
      <c r="F1227" s="111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  <c r="AA1227" s="111"/>
      <c r="AB1227" s="111"/>
      <c r="AC1227" s="111"/>
      <c r="AD1227" s="111"/>
      <c r="AE1227" s="111"/>
      <c r="AF1227" s="111"/>
      <c r="AG1227" s="111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111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  <c r="AG1390" s="111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111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  <c r="AG1502" s="111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111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  <c r="AG1604" s="111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111"/>
      <c r="C1698" s="111"/>
      <c r="D1698" s="111"/>
      <c r="E1698" s="111"/>
      <c r="F1698" s="111"/>
      <c r="G1698" s="111"/>
      <c r="H1698" s="111"/>
      <c r="I1698" s="111"/>
      <c r="J1698" s="111"/>
      <c r="K1698" s="111"/>
      <c r="L1698" s="111"/>
      <c r="M1698" s="111"/>
      <c r="N1698" s="111"/>
      <c r="O1698" s="111"/>
      <c r="P1698" s="111"/>
      <c r="Q1698" s="111"/>
      <c r="R1698" s="111"/>
      <c r="S1698" s="111"/>
      <c r="T1698" s="111"/>
      <c r="U1698" s="111"/>
      <c r="V1698" s="111"/>
      <c r="W1698" s="111"/>
      <c r="X1698" s="111"/>
      <c r="Y1698" s="111"/>
      <c r="Z1698" s="111"/>
      <c r="AA1698" s="111"/>
      <c r="AB1698" s="111"/>
      <c r="AC1698" s="111"/>
      <c r="AD1698" s="111"/>
      <c r="AE1698" s="111"/>
      <c r="AF1698" s="111"/>
      <c r="AG1698" s="111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111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  <c r="AG1945" s="111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111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  <c r="AG2031" s="111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111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  <c r="AG2153" s="111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111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  <c r="AG2317" s="111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111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  <c r="AG2419" s="111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111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  <c r="AG2509" s="111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111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  <c r="AG2598" s="111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111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  <c r="AG2719" s="111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111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  <c r="AG2837" s="111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19">
    <mergeCell ref="B1945:AG1945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60"/>
  <sheetViews>
    <sheetView topLeftCell="B28" workbookViewId="0">
      <selection sqref="A1:XFD1048576"/>
    </sheetView>
  </sheetViews>
  <sheetFormatPr defaultColWidth="8.7265625" defaultRowHeight="15" customHeight="1"/>
  <cols>
    <col min="1" max="1" width="21.453125" hidden="1" customWidth="1"/>
    <col min="2" max="2" width="46.7265625" customWidth="1"/>
  </cols>
  <sheetData>
    <row r="1" spans="1:34" ht="15" customHeight="1" thickBot="1">
      <c r="B1" s="70" t="s">
        <v>817</v>
      </c>
      <c r="C1" s="71">
        <v>2020</v>
      </c>
      <c r="D1" s="71">
        <v>2021</v>
      </c>
      <c r="E1" s="71">
        <v>2022</v>
      </c>
      <c r="F1" s="71">
        <v>2023</v>
      </c>
      <c r="G1" s="71">
        <v>2024</v>
      </c>
      <c r="H1" s="71">
        <v>2025</v>
      </c>
      <c r="I1" s="71">
        <v>2026</v>
      </c>
      <c r="J1" s="71">
        <v>2027</v>
      </c>
      <c r="K1" s="71">
        <v>2028</v>
      </c>
      <c r="L1" s="71">
        <v>2029</v>
      </c>
      <c r="M1" s="71">
        <v>2030</v>
      </c>
      <c r="N1" s="71">
        <v>2031</v>
      </c>
      <c r="O1" s="71">
        <v>2032</v>
      </c>
      <c r="P1" s="71">
        <v>2033</v>
      </c>
      <c r="Q1" s="71">
        <v>2034</v>
      </c>
      <c r="R1" s="71">
        <v>2035</v>
      </c>
      <c r="S1" s="71">
        <v>2036</v>
      </c>
      <c r="T1" s="71">
        <v>2037</v>
      </c>
      <c r="U1" s="71">
        <v>2038</v>
      </c>
      <c r="V1" s="71">
        <v>2039</v>
      </c>
      <c r="W1" s="71">
        <v>2040</v>
      </c>
      <c r="X1" s="71">
        <v>2041</v>
      </c>
      <c r="Y1" s="71">
        <v>2042</v>
      </c>
      <c r="Z1" s="71">
        <v>2043</v>
      </c>
      <c r="AA1" s="71">
        <v>2044</v>
      </c>
      <c r="AB1" s="71">
        <v>2045</v>
      </c>
      <c r="AC1" s="71">
        <v>2046</v>
      </c>
      <c r="AD1" s="71">
        <v>2047</v>
      </c>
      <c r="AE1" s="71">
        <v>2048</v>
      </c>
      <c r="AF1" s="71">
        <v>2049</v>
      </c>
      <c r="AG1" s="71">
        <v>2050</v>
      </c>
    </row>
    <row r="2" spans="1:34" ht="15" customHeight="1" thickTop="1"/>
    <row r="3" spans="1:34" ht="15" customHeight="1">
      <c r="C3" s="72" t="s">
        <v>240</v>
      </c>
      <c r="D3" s="72" t="s">
        <v>667</v>
      </c>
      <c r="E3" s="72"/>
      <c r="F3" s="72"/>
      <c r="G3" s="72"/>
      <c r="H3" s="72"/>
      <c r="I3" s="72"/>
    </row>
    <row r="4" spans="1:34" ht="15" customHeight="1">
      <c r="C4" s="72" t="s">
        <v>239</v>
      </c>
      <c r="D4" s="72" t="s">
        <v>666</v>
      </c>
      <c r="E4" s="72"/>
      <c r="F4" s="72"/>
      <c r="G4" s="72" t="s">
        <v>238</v>
      </c>
      <c r="H4" s="72"/>
      <c r="I4" s="72"/>
    </row>
    <row r="5" spans="1:34" ht="15" customHeight="1">
      <c r="C5" s="72" t="s">
        <v>237</v>
      </c>
      <c r="D5" s="72" t="s">
        <v>665</v>
      </c>
      <c r="E5" s="72"/>
      <c r="F5" s="72"/>
      <c r="G5" s="72"/>
      <c r="H5" s="72"/>
      <c r="I5" s="72"/>
    </row>
    <row r="6" spans="1:34" ht="15" customHeight="1">
      <c r="C6" s="72" t="s">
        <v>236</v>
      </c>
      <c r="D6" s="72"/>
      <c r="E6" s="72" t="s">
        <v>664</v>
      </c>
      <c r="F6" s="72"/>
      <c r="G6" s="72"/>
      <c r="H6" s="72"/>
      <c r="I6" s="72"/>
    </row>
    <row r="7" spans="1:34" ht="15" customHeight="1">
      <c r="C7" s="72"/>
      <c r="D7" s="72"/>
      <c r="E7" s="72"/>
      <c r="F7" s="72"/>
      <c r="G7" s="72"/>
      <c r="H7" s="72"/>
      <c r="I7" s="72"/>
    </row>
    <row r="10" spans="1:34" ht="15" customHeight="1">
      <c r="A10" s="66" t="s">
        <v>335</v>
      </c>
      <c r="B10" s="73" t="s">
        <v>0</v>
      </c>
      <c r="AH10" s="74" t="s">
        <v>663</v>
      </c>
    </row>
    <row r="11" spans="1:34" ht="15" customHeight="1">
      <c r="B11" s="70" t="s">
        <v>680</v>
      </c>
      <c r="AH11" s="74" t="s">
        <v>661</v>
      </c>
    </row>
    <row r="12" spans="1:34" ht="15" customHeight="1">
      <c r="B12" s="70" t="s">
        <v>818</v>
      </c>
      <c r="C12" s="2" t="s">
        <v>818</v>
      </c>
      <c r="D12" s="2" t="s">
        <v>818</v>
      </c>
      <c r="E12" s="2" t="s">
        <v>818</v>
      </c>
      <c r="F12" s="2" t="s">
        <v>818</v>
      </c>
      <c r="G12" s="2" t="s">
        <v>818</v>
      </c>
      <c r="H12" s="2" t="s">
        <v>818</v>
      </c>
      <c r="I12" s="2" t="s">
        <v>818</v>
      </c>
      <c r="J12" s="2" t="s">
        <v>818</v>
      </c>
      <c r="K12" s="2" t="s">
        <v>818</v>
      </c>
      <c r="L12" s="2" t="s">
        <v>818</v>
      </c>
      <c r="M12" s="2" t="s">
        <v>818</v>
      </c>
      <c r="N12" s="2" t="s">
        <v>818</v>
      </c>
      <c r="O12" s="2" t="s">
        <v>818</v>
      </c>
      <c r="P12" s="2" t="s">
        <v>818</v>
      </c>
      <c r="Q12" s="2" t="s">
        <v>818</v>
      </c>
      <c r="R12" s="2" t="s">
        <v>818</v>
      </c>
      <c r="S12" s="2" t="s">
        <v>818</v>
      </c>
      <c r="T12" s="2" t="s">
        <v>818</v>
      </c>
      <c r="U12" s="2" t="s">
        <v>818</v>
      </c>
      <c r="V12" s="2" t="s">
        <v>818</v>
      </c>
      <c r="W12" s="2" t="s">
        <v>818</v>
      </c>
      <c r="X12" s="2" t="s">
        <v>818</v>
      </c>
      <c r="Y12" s="2" t="s">
        <v>818</v>
      </c>
      <c r="Z12" s="2" t="s">
        <v>818</v>
      </c>
      <c r="AA12" s="2" t="s">
        <v>818</v>
      </c>
      <c r="AB12" s="2" t="s">
        <v>818</v>
      </c>
      <c r="AC12" s="2" t="s">
        <v>818</v>
      </c>
      <c r="AD12" s="2" t="s">
        <v>818</v>
      </c>
      <c r="AE12" s="2" t="s">
        <v>818</v>
      </c>
      <c r="AF12" s="2" t="s">
        <v>818</v>
      </c>
      <c r="AG12" s="2" t="s">
        <v>818</v>
      </c>
      <c r="AH12" s="74" t="s">
        <v>660</v>
      </c>
    </row>
    <row r="13" spans="1:34" ht="15" customHeight="1" thickBot="1">
      <c r="B13" s="71" t="s">
        <v>1</v>
      </c>
      <c r="C13" s="71">
        <v>2020</v>
      </c>
      <c r="D13" s="71">
        <v>2021</v>
      </c>
      <c r="E13" s="71">
        <v>2022</v>
      </c>
      <c r="F13" s="71">
        <v>2023</v>
      </c>
      <c r="G13" s="71">
        <v>2024</v>
      </c>
      <c r="H13" s="71">
        <v>2025</v>
      </c>
      <c r="I13" s="71">
        <v>2026</v>
      </c>
      <c r="J13" s="71">
        <v>2027</v>
      </c>
      <c r="K13" s="71">
        <v>2028</v>
      </c>
      <c r="L13" s="71">
        <v>2029</v>
      </c>
      <c r="M13" s="71">
        <v>2030</v>
      </c>
      <c r="N13" s="71">
        <v>2031</v>
      </c>
      <c r="O13" s="71">
        <v>2032</v>
      </c>
      <c r="P13" s="71">
        <v>2033</v>
      </c>
      <c r="Q13" s="71">
        <v>2034</v>
      </c>
      <c r="R13" s="71">
        <v>2035</v>
      </c>
      <c r="S13" s="71">
        <v>2036</v>
      </c>
      <c r="T13" s="71">
        <v>2037</v>
      </c>
      <c r="U13" s="71">
        <v>2038</v>
      </c>
      <c r="V13" s="71">
        <v>2039</v>
      </c>
      <c r="W13" s="71">
        <v>2040</v>
      </c>
      <c r="X13" s="71">
        <v>2041</v>
      </c>
      <c r="Y13" s="71">
        <v>2042</v>
      </c>
      <c r="Z13" s="71">
        <v>2043</v>
      </c>
      <c r="AA13" s="71">
        <v>2044</v>
      </c>
      <c r="AB13" s="71">
        <v>2045</v>
      </c>
      <c r="AC13" s="71">
        <v>2046</v>
      </c>
      <c r="AD13" s="71">
        <v>2047</v>
      </c>
      <c r="AE13" s="71">
        <v>2048</v>
      </c>
      <c r="AF13" s="71">
        <v>2049</v>
      </c>
      <c r="AG13" s="71">
        <v>2050</v>
      </c>
      <c r="AH13" s="75" t="s">
        <v>659</v>
      </c>
    </row>
    <row r="14" spans="1:34" ht="15" customHeight="1" thickTop="1"/>
    <row r="15" spans="1:34" ht="15" customHeight="1">
      <c r="B15" s="76" t="s">
        <v>2</v>
      </c>
    </row>
    <row r="16" spans="1:34" ht="15" customHeight="1">
      <c r="A16" s="66" t="s">
        <v>334</v>
      </c>
      <c r="B16" s="77" t="s">
        <v>3</v>
      </c>
      <c r="C16" s="78">
        <v>17.296467</v>
      </c>
      <c r="D16" s="78">
        <v>17.244969999999999</v>
      </c>
      <c r="E16" s="78">
        <v>17.625685000000001</v>
      </c>
      <c r="F16" s="78">
        <v>17.954712000000001</v>
      </c>
      <c r="G16" s="78">
        <v>18.416067000000002</v>
      </c>
      <c r="H16" s="78">
        <v>18.941322</v>
      </c>
      <c r="I16" s="78">
        <v>19.434629000000001</v>
      </c>
      <c r="J16" s="78">
        <v>19.830193000000001</v>
      </c>
      <c r="K16" s="78">
        <v>20.335965999999999</v>
      </c>
      <c r="L16" s="78">
        <v>20.730618</v>
      </c>
      <c r="M16" s="78">
        <v>21.304586</v>
      </c>
      <c r="N16" s="78">
        <v>21.653576000000001</v>
      </c>
      <c r="O16" s="78">
        <v>22.060241999999999</v>
      </c>
      <c r="P16" s="78">
        <v>22.386769999999999</v>
      </c>
      <c r="Q16" s="78">
        <v>22.654890000000002</v>
      </c>
      <c r="R16" s="78">
        <v>22.894186000000001</v>
      </c>
      <c r="S16" s="78">
        <v>23.147251000000001</v>
      </c>
      <c r="T16" s="78">
        <v>23.386858</v>
      </c>
      <c r="U16" s="78">
        <v>23.652559</v>
      </c>
      <c r="V16" s="78">
        <v>23.875177000000001</v>
      </c>
      <c r="W16" s="78">
        <v>24.15991</v>
      </c>
      <c r="X16" s="78">
        <v>24.450009999999999</v>
      </c>
      <c r="Y16" s="78">
        <v>24.673584000000002</v>
      </c>
      <c r="Z16" s="78">
        <v>24.926960000000001</v>
      </c>
      <c r="AA16" s="78">
        <v>25.129292</v>
      </c>
      <c r="AB16" s="78">
        <v>25.209168999999999</v>
      </c>
      <c r="AC16" s="78">
        <v>25.428142999999999</v>
      </c>
      <c r="AD16" s="78">
        <v>25.672754000000001</v>
      </c>
      <c r="AE16" s="78">
        <v>25.853521000000001</v>
      </c>
      <c r="AF16" s="78">
        <v>26.013168</v>
      </c>
      <c r="AG16" s="78">
        <v>26.161359999999998</v>
      </c>
      <c r="AH16" s="79">
        <v>1.3887999999999999E-2</v>
      </c>
    </row>
    <row r="17" spans="1:34" ht="15" customHeight="1">
      <c r="A17" s="66" t="s">
        <v>333</v>
      </c>
      <c r="B17" s="77" t="s">
        <v>4</v>
      </c>
      <c r="C17" s="78">
        <v>17.748362</v>
      </c>
      <c r="D17" s="78">
        <v>17.778863999999999</v>
      </c>
      <c r="E17" s="78">
        <v>18.963369</v>
      </c>
      <c r="F17" s="78">
        <v>20.773458000000002</v>
      </c>
      <c r="G17" s="78">
        <v>21.839068999999999</v>
      </c>
      <c r="H17" s="78">
        <v>22.699041000000001</v>
      </c>
      <c r="I17" s="78">
        <v>23.481902999999999</v>
      </c>
      <c r="J17" s="78">
        <v>23.776160999999998</v>
      </c>
      <c r="K17" s="78">
        <v>24.231667000000002</v>
      </c>
      <c r="L17" s="78">
        <v>24.44117</v>
      </c>
      <c r="M17" s="78">
        <v>24.847829999999998</v>
      </c>
      <c r="N17" s="78">
        <v>25.066272999999999</v>
      </c>
      <c r="O17" s="78">
        <v>25.340609000000001</v>
      </c>
      <c r="P17" s="78">
        <v>25.481379</v>
      </c>
      <c r="Q17" s="78">
        <v>25.600838</v>
      </c>
      <c r="R17" s="78">
        <v>25.710733000000001</v>
      </c>
      <c r="S17" s="78">
        <v>25.802935000000002</v>
      </c>
      <c r="T17" s="78">
        <v>26.059711</v>
      </c>
      <c r="U17" s="78">
        <v>26.283843999999998</v>
      </c>
      <c r="V17" s="78">
        <v>26.279558000000002</v>
      </c>
      <c r="W17" s="78">
        <v>26.681564000000002</v>
      </c>
      <c r="X17" s="78">
        <v>26.906618000000002</v>
      </c>
      <c r="Y17" s="78">
        <v>27.046600000000002</v>
      </c>
      <c r="Z17" s="78">
        <v>27.319841</v>
      </c>
      <c r="AA17" s="78">
        <v>27.321362000000001</v>
      </c>
      <c r="AB17" s="78">
        <v>27.333366000000002</v>
      </c>
      <c r="AC17" s="78">
        <v>27.629111999999999</v>
      </c>
      <c r="AD17" s="78">
        <v>27.750019000000002</v>
      </c>
      <c r="AE17" s="78">
        <v>27.724965999999998</v>
      </c>
      <c r="AF17" s="78">
        <v>27.836818999999998</v>
      </c>
      <c r="AG17" s="78">
        <v>27.803888000000001</v>
      </c>
      <c r="AH17" s="79">
        <v>1.5075E-2</v>
      </c>
    </row>
    <row r="18" spans="1:34" ht="15" customHeight="1">
      <c r="A18" s="66" t="s">
        <v>332</v>
      </c>
      <c r="B18" s="77" t="s">
        <v>5</v>
      </c>
      <c r="C18" s="78">
        <v>10.141716000000001</v>
      </c>
      <c r="D18" s="78">
        <v>10.408849</v>
      </c>
      <c r="E18" s="78">
        <v>10.337325999999999</v>
      </c>
      <c r="F18" s="78">
        <v>10.214817999999999</v>
      </c>
      <c r="G18" s="78">
        <v>10.059002</v>
      </c>
      <c r="H18" s="78">
        <v>10.151187</v>
      </c>
      <c r="I18" s="78">
        <v>10.292802</v>
      </c>
      <c r="J18" s="78">
        <v>10.392097</v>
      </c>
      <c r="K18" s="78">
        <v>10.504792</v>
      </c>
      <c r="L18" s="78">
        <v>10.640135000000001</v>
      </c>
      <c r="M18" s="78">
        <v>10.991203000000001</v>
      </c>
      <c r="N18" s="78">
        <v>11.037716</v>
      </c>
      <c r="O18" s="78">
        <v>11.129956999999999</v>
      </c>
      <c r="P18" s="78">
        <v>11.238853000000001</v>
      </c>
      <c r="Q18" s="78">
        <v>11.304461</v>
      </c>
      <c r="R18" s="78">
        <v>11.339491000000001</v>
      </c>
      <c r="S18" s="78">
        <v>11.355261</v>
      </c>
      <c r="T18" s="78">
        <v>11.382251999999999</v>
      </c>
      <c r="U18" s="78">
        <v>11.413114</v>
      </c>
      <c r="V18" s="78">
        <v>11.433721999999999</v>
      </c>
      <c r="W18" s="78">
        <v>11.440595</v>
      </c>
      <c r="X18" s="78">
        <v>11.46537</v>
      </c>
      <c r="Y18" s="78">
        <v>11.473703</v>
      </c>
      <c r="Z18" s="78">
        <v>11.487436000000001</v>
      </c>
      <c r="AA18" s="78">
        <v>11.492419999999999</v>
      </c>
      <c r="AB18" s="78">
        <v>11.526282999999999</v>
      </c>
      <c r="AC18" s="78">
        <v>11.544835000000001</v>
      </c>
      <c r="AD18" s="78">
        <v>11.587941000000001</v>
      </c>
      <c r="AE18" s="78">
        <v>11.633906</v>
      </c>
      <c r="AF18" s="78">
        <v>11.69857</v>
      </c>
      <c r="AG18" s="78">
        <v>11.758008</v>
      </c>
      <c r="AH18" s="79">
        <v>4.9410000000000001E-3</v>
      </c>
    </row>
    <row r="19" spans="1:34" ht="15" customHeight="1">
      <c r="A19" s="66" t="s">
        <v>331</v>
      </c>
      <c r="B19" s="77" t="s">
        <v>6</v>
      </c>
      <c r="C19" s="78">
        <v>35.773701000000003</v>
      </c>
      <c r="D19" s="78">
        <v>36.521652000000003</v>
      </c>
      <c r="E19" s="78">
        <v>36.452052999999999</v>
      </c>
      <c r="F19" s="78">
        <v>36.330298999999997</v>
      </c>
      <c r="G19" s="78">
        <v>36.192146000000001</v>
      </c>
      <c r="H19" s="78">
        <v>36.242401000000001</v>
      </c>
      <c r="I19" s="78">
        <v>36.374554000000003</v>
      </c>
      <c r="J19" s="78">
        <v>36.465439000000003</v>
      </c>
      <c r="K19" s="78">
        <v>36.492538000000003</v>
      </c>
      <c r="L19" s="78">
        <v>36.578372999999999</v>
      </c>
      <c r="M19" s="78">
        <v>36.536777000000001</v>
      </c>
      <c r="N19" s="78">
        <v>36.553043000000002</v>
      </c>
      <c r="O19" s="78">
        <v>36.472050000000003</v>
      </c>
      <c r="P19" s="78">
        <v>36.629868000000002</v>
      </c>
      <c r="Q19" s="78">
        <v>36.640644000000002</v>
      </c>
      <c r="R19" s="78">
        <v>36.633685999999997</v>
      </c>
      <c r="S19" s="78">
        <v>36.505116000000001</v>
      </c>
      <c r="T19" s="78">
        <v>36.402721</v>
      </c>
      <c r="U19" s="78">
        <v>36.290756000000002</v>
      </c>
      <c r="V19" s="78">
        <v>36.189422999999998</v>
      </c>
      <c r="W19" s="78">
        <v>36.138255999999998</v>
      </c>
      <c r="X19" s="78">
        <v>36.084187</v>
      </c>
      <c r="Y19" s="78">
        <v>36.080382999999998</v>
      </c>
      <c r="Z19" s="78">
        <v>35.827250999999997</v>
      </c>
      <c r="AA19" s="78">
        <v>35.799590999999999</v>
      </c>
      <c r="AB19" s="78">
        <v>35.726509</v>
      </c>
      <c r="AC19" s="78">
        <v>35.558886999999999</v>
      </c>
      <c r="AD19" s="78">
        <v>35.538307000000003</v>
      </c>
      <c r="AE19" s="78">
        <v>35.437187000000002</v>
      </c>
      <c r="AF19" s="78">
        <v>35.205562999999998</v>
      </c>
      <c r="AG19" s="78">
        <v>34.958140999999998</v>
      </c>
      <c r="AH19" s="79">
        <v>-7.6800000000000002E-4</v>
      </c>
    </row>
    <row r="21" spans="1:34" ht="15" customHeight="1">
      <c r="B21" s="76" t="s">
        <v>7</v>
      </c>
    </row>
    <row r="22" spans="1:34" ht="15" customHeight="1">
      <c r="A22" s="66" t="s">
        <v>330</v>
      </c>
      <c r="B22" s="77" t="s">
        <v>3</v>
      </c>
      <c r="C22" s="78">
        <v>12.770180999999999</v>
      </c>
      <c r="D22" s="78">
        <v>13.676785000000001</v>
      </c>
      <c r="E22" s="78">
        <v>14.423190999999999</v>
      </c>
      <c r="F22" s="78">
        <v>14.733396000000001</v>
      </c>
      <c r="G22" s="78">
        <v>15.167415999999999</v>
      </c>
      <c r="H22" s="78">
        <v>15.611053999999999</v>
      </c>
      <c r="I22" s="78">
        <v>15.963915</v>
      </c>
      <c r="J22" s="78">
        <v>16.189354000000002</v>
      </c>
      <c r="K22" s="78">
        <v>16.611692000000001</v>
      </c>
      <c r="L22" s="78">
        <v>16.841206</v>
      </c>
      <c r="M22" s="78">
        <v>17.341975999999999</v>
      </c>
      <c r="N22" s="78">
        <v>17.562738</v>
      </c>
      <c r="O22" s="78">
        <v>17.882100999999999</v>
      </c>
      <c r="P22" s="78">
        <v>18.085668999999999</v>
      </c>
      <c r="Q22" s="78">
        <v>18.236032000000002</v>
      </c>
      <c r="R22" s="78">
        <v>18.381124</v>
      </c>
      <c r="S22" s="78">
        <v>18.564876999999999</v>
      </c>
      <c r="T22" s="78">
        <v>18.728542000000001</v>
      </c>
      <c r="U22" s="78">
        <v>18.932264</v>
      </c>
      <c r="V22" s="78">
        <v>19.068708000000001</v>
      </c>
      <c r="W22" s="78">
        <v>19.303858000000002</v>
      </c>
      <c r="X22" s="78">
        <v>19.520657</v>
      </c>
      <c r="Y22" s="78">
        <v>19.642268999999999</v>
      </c>
      <c r="Z22" s="78">
        <v>19.832070999999999</v>
      </c>
      <c r="AA22" s="78">
        <v>19.947846999999999</v>
      </c>
      <c r="AB22" s="78">
        <v>19.925961000000001</v>
      </c>
      <c r="AC22" s="78">
        <v>20.145717999999999</v>
      </c>
      <c r="AD22" s="78">
        <v>20.347836000000001</v>
      </c>
      <c r="AE22" s="78">
        <v>20.444044000000002</v>
      </c>
      <c r="AF22" s="78">
        <v>20.537389999999998</v>
      </c>
      <c r="AG22" s="78">
        <v>20.630967999999999</v>
      </c>
      <c r="AH22" s="79">
        <v>1.6118E-2</v>
      </c>
    </row>
    <row r="23" spans="1:34" ht="15" customHeight="1">
      <c r="A23" s="66" t="s">
        <v>329</v>
      </c>
      <c r="B23" s="77" t="s">
        <v>4</v>
      </c>
      <c r="C23" s="78">
        <v>17.825056</v>
      </c>
      <c r="D23" s="78">
        <v>17.904530000000001</v>
      </c>
      <c r="E23" s="78">
        <v>18.036928</v>
      </c>
      <c r="F23" s="78">
        <v>18.838764000000001</v>
      </c>
      <c r="G23" s="78">
        <v>18.912728999999999</v>
      </c>
      <c r="H23" s="78">
        <v>18.771132999999999</v>
      </c>
      <c r="I23" s="78">
        <v>18.557403999999998</v>
      </c>
      <c r="J23" s="78">
        <v>18.853065000000001</v>
      </c>
      <c r="K23" s="78">
        <v>19.317806000000001</v>
      </c>
      <c r="L23" s="78">
        <v>19.533591999999999</v>
      </c>
      <c r="M23" s="78">
        <v>20.209999</v>
      </c>
      <c r="N23" s="78">
        <v>20.429369000000001</v>
      </c>
      <c r="O23" s="78">
        <v>20.743228999999999</v>
      </c>
      <c r="P23" s="78">
        <v>20.885148999999998</v>
      </c>
      <c r="Q23" s="78">
        <v>21.007522999999999</v>
      </c>
      <c r="R23" s="78">
        <v>21.119064000000002</v>
      </c>
      <c r="S23" s="78">
        <v>21.208853000000001</v>
      </c>
      <c r="T23" s="78">
        <v>21.470179000000002</v>
      </c>
      <c r="U23" s="78">
        <v>21.697239</v>
      </c>
      <c r="V23" s="78">
        <v>21.694443</v>
      </c>
      <c r="W23" s="78">
        <v>22.099841999999999</v>
      </c>
      <c r="X23" s="78">
        <v>22.329301999999998</v>
      </c>
      <c r="Y23" s="78">
        <v>22.472546000000001</v>
      </c>
      <c r="Z23" s="78">
        <v>22.747976000000001</v>
      </c>
      <c r="AA23" s="78">
        <v>22.754546999999999</v>
      </c>
      <c r="AB23" s="78">
        <v>22.770657</v>
      </c>
      <c r="AC23" s="78">
        <v>23.073558999999999</v>
      </c>
      <c r="AD23" s="78">
        <v>23.199966</v>
      </c>
      <c r="AE23" s="78">
        <v>23.185492</v>
      </c>
      <c r="AF23" s="78">
        <v>23.299648000000001</v>
      </c>
      <c r="AG23" s="78">
        <v>23.269392</v>
      </c>
      <c r="AH23" s="79">
        <v>8.9239999999999996E-3</v>
      </c>
    </row>
    <row r="24" spans="1:34" ht="15" customHeight="1">
      <c r="A24" s="66" t="s">
        <v>328</v>
      </c>
      <c r="B24" s="77" t="s">
        <v>9</v>
      </c>
      <c r="C24" s="78">
        <v>5.2465200000000003</v>
      </c>
      <c r="D24" s="78">
        <v>4.0942629999999998</v>
      </c>
      <c r="E24" s="78">
        <v>5.1900339999999998</v>
      </c>
      <c r="F24" s="78">
        <v>6.7779639999999999</v>
      </c>
      <c r="G24" s="78">
        <v>7.931368</v>
      </c>
      <c r="H24" s="78">
        <v>8.9791360000000005</v>
      </c>
      <c r="I24" s="78">
        <v>9.8990690000000008</v>
      </c>
      <c r="J24" s="78">
        <v>10.196802</v>
      </c>
      <c r="K24" s="78">
        <v>10.592093</v>
      </c>
      <c r="L24" s="78">
        <v>10.869861</v>
      </c>
      <c r="M24" s="78">
        <v>11.263557</v>
      </c>
      <c r="N24" s="78">
        <v>11.497426000000001</v>
      </c>
      <c r="O24" s="78">
        <v>11.77319</v>
      </c>
      <c r="P24" s="78">
        <v>11.949337</v>
      </c>
      <c r="Q24" s="78">
        <v>12.063053</v>
      </c>
      <c r="R24" s="78">
        <v>12.193261</v>
      </c>
      <c r="S24" s="78">
        <v>12.232118</v>
      </c>
      <c r="T24" s="78">
        <v>12.209752</v>
      </c>
      <c r="U24" s="78">
        <v>12.466872</v>
      </c>
      <c r="V24" s="78">
        <v>12.476933000000001</v>
      </c>
      <c r="W24" s="78">
        <v>13.353137</v>
      </c>
      <c r="X24" s="78">
        <v>13.627573999999999</v>
      </c>
      <c r="Y24" s="78">
        <v>13.747514000000001</v>
      </c>
      <c r="Z24" s="78">
        <v>13.783707</v>
      </c>
      <c r="AA24" s="78">
        <v>13.89822</v>
      </c>
      <c r="AB24" s="78">
        <v>13.906148999999999</v>
      </c>
      <c r="AC24" s="78">
        <v>14.080503</v>
      </c>
      <c r="AD24" s="78">
        <v>14.206488</v>
      </c>
      <c r="AE24" s="78">
        <v>14.287227</v>
      </c>
      <c r="AF24" s="78">
        <v>14.389654</v>
      </c>
      <c r="AG24" s="78">
        <v>14.487740000000001</v>
      </c>
      <c r="AH24" s="79">
        <v>3.4438000000000003E-2</v>
      </c>
    </row>
    <row r="25" spans="1:34" ht="15" customHeight="1">
      <c r="A25" s="66" t="s">
        <v>327</v>
      </c>
      <c r="B25" s="77" t="s">
        <v>5</v>
      </c>
      <c r="C25" s="78">
        <v>7.2274659999999997</v>
      </c>
      <c r="D25" s="78">
        <v>7.6516929999999999</v>
      </c>
      <c r="E25" s="78">
        <v>7.8881639999999997</v>
      </c>
      <c r="F25" s="78">
        <v>7.720345</v>
      </c>
      <c r="G25" s="78">
        <v>7.5386949999999997</v>
      </c>
      <c r="H25" s="78">
        <v>7.5983919999999996</v>
      </c>
      <c r="I25" s="78">
        <v>7.7040459999999999</v>
      </c>
      <c r="J25" s="78">
        <v>7.7659649999999996</v>
      </c>
      <c r="K25" s="78">
        <v>7.8454110000000004</v>
      </c>
      <c r="L25" s="78">
        <v>7.9493349999999996</v>
      </c>
      <c r="M25" s="78">
        <v>8.1961999999999993</v>
      </c>
      <c r="N25" s="78">
        <v>8.2066599999999994</v>
      </c>
      <c r="O25" s="78">
        <v>8.2608739999999994</v>
      </c>
      <c r="P25" s="78">
        <v>8.3454949999999997</v>
      </c>
      <c r="Q25" s="78">
        <v>8.3917640000000002</v>
      </c>
      <c r="R25" s="78">
        <v>8.4106970000000008</v>
      </c>
      <c r="S25" s="78">
        <v>8.4123409999999996</v>
      </c>
      <c r="T25" s="78">
        <v>8.4253590000000003</v>
      </c>
      <c r="U25" s="78">
        <v>8.4426860000000001</v>
      </c>
      <c r="V25" s="78">
        <v>8.4523840000000003</v>
      </c>
      <c r="W25" s="78">
        <v>8.4503760000000003</v>
      </c>
      <c r="X25" s="78">
        <v>8.4663350000000008</v>
      </c>
      <c r="Y25" s="78">
        <v>8.4654799999999994</v>
      </c>
      <c r="Z25" s="78">
        <v>8.4723860000000002</v>
      </c>
      <c r="AA25" s="78">
        <v>8.4692749999999997</v>
      </c>
      <c r="AB25" s="78">
        <v>8.4950449999999993</v>
      </c>
      <c r="AC25" s="78">
        <v>8.5066939999999995</v>
      </c>
      <c r="AD25" s="78">
        <v>8.5417070000000006</v>
      </c>
      <c r="AE25" s="78">
        <v>8.5799920000000007</v>
      </c>
      <c r="AF25" s="78">
        <v>8.6351279999999999</v>
      </c>
      <c r="AG25" s="78">
        <v>8.6853630000000006</v>
      </c>
      <c r="AH25" s="79">
        <v>6.1440000000000002E-3</v>
      </c>
    </row>
    <row r="26" spans="1:34" ht="15" customHeight="1">
      <c r="A26" s="66" t="s">
        <v>326</v>
      </c>
      <c r="B26" s="77" t="s">
        <v>6</v>
      </c>
      <c r="C26" s="78">
        <v>31.325308</v>
      </c>
      <c r="D26" s="78">
        <v>31.729654</v>
      </c>
      <c r="E26" s="78">
        <v>31.600876</v>
      </c>
      <c r="F26" s="78">
        <v>31.229500000000002</v>
      </c>
      <c r="G26" s="78">
        <v>30.964794000000001</v>
      </c>
      <c r="H26" s="78">
        <v>30.935793</v>
      </c>
      <c r="I26" s="78">
        <v>30.947141999999999</v>
      </c>
      <c r="J26" s="78">
        <v>30.978432000000002</v>
      </c>
      <c r="K26" s="78">
        <v>30.913927000000001</v>
      </c>
      <c r="L26" s="78">
        <v>30.892523000000001</v>
      </c>
      <c r="M26" s="78">
        <v>30.75046</v>
      </c>
      <c r="N26" s="78">
        <v>30.748163000000002</v>
      </c>
      <c r="O26" s="78">
        <v>30.515893999999999</v>
      </c>
      <c r="P26" s="78">
        <v>30.675961000000001</v>
      </c>
      <c r="Q26" s="78">
        <v>30.558975</v>
      </c>
      <c r="R26" s="78">
        <v>30.525621000000001</v>
      </c>
      <c r="S26" s="78">
        <v>30.311733</v>
      </c>
      <c r="T26" s="78">
        <v>30.123640000000002</v>
      </c>
      <c r="U26" s="78">
        <v>29.915848</v>
      </c>
      <c r="V26" s="78">
        <v>29.743776</v>
      </c>
      <c r="W26" s="78">
        <v>29.633825000000002</v>
      </c>
      <c r="X26" s="78">
        <v>29.530055999999998</v>
      </c>
      <c r="Y26" s="78">
        <v>29.479113000000002</v>
      </c>
      <c r="Z26" s="78">
        <v>29.127269999999999</v>
      </c>
      <c r="AA26" s="78">
        <v>29.027113</v>
      </c>
      <c r="AB26" s="78">
        <v>28.877562000000001</v>
      </c>
      <c r="AC26" s="78">
        <v>28.642489999999999</v>
      </c>
      <c r="AD26" s="78">
        <v>28.577128999999999</v>
      </c>
      <c r="AE26" s="78">
        <v>28.398197</v>
      </c>
      <c r="AF26" s="78">
        <v>28.082920000000001</v>
      </c>
      <c r="AG26" s="78">
        <v>27.798862</v>
      </c>
      <c r="AH26" s="79">
        <v>-3.973E-3</v>
      </c>
    </row>
    <row r="28" spans="1:34" ht="15" customHeight="1">
      <c r="B28" s="76" t="s">
        <v>8</v>
      </c>
    </row>
    <row r="29" spans="1:34" ht="15" customHeight="1">
      <c r="A29" s="66" t="s">
        <v>325</v>
      </c>
      <c r="B29" s="77" t="s">
        <v>3</v>
      </c>
      <c r="C29" s="78">
        <v>7.6224270000000001</v>
      </c>
      <c r="D29" s="78">
        <v>8.5728740000000005</v>
      </c>
      <c r="E29" s="78">
        <v>9.2753320000000006</v>
      </c>
      <c r="F29" s="78">
        <v>9.54481</v>
      </c>
      <c r="G29" s="78">
        <v>9.9572979999999998</v>
      </c>
      <c r="H29" s="78">
        <v>10.382115000000001</v>
      </c>
      <c r="I29" s="78">
        <v>10.717040000000001</v>
      </c>
      <c r="J29" s="78">
        <v>10.928203</v>
      </c>
      <c r="K29" s="78">
        <v>11.351072</v>
      </c>
      <c r="L29" s="78">
        <v>11.568662</v>
      </c>
      <c r="M29" s="78">
        <v>11.846738999999999</v>
      </c>
      <c r="N29" s="78">
        <v>12.065503</v>
      </c>
      <c r="O29" s="78">
        <v>12.359942</v>
      </c>
      <c r="P29" s="78">
        <v>12.563041</v>
      </c>
      <c r="Q29" s="78">
        <v>12.713467</v>
      </c>
      <c r="R29" s="78">
        <v>12.861796</v>
      </c>
      <c r="S29" s="78">
        <v>13.053260999999999</v>
      </c>
      <c r="T29" s="78">
        <v>13.222058000000001</v>
      </c>
      <c r="U29" s="78">
        <v>13.435862999999999</v>
      </c>
      <c r="V29" s="78">
        <v>13.574801000000001</v>
      </c>
      <c r="W29" s="78">
        <v>13.826199000000001</v>
      </c>
      <c r="X29" s="78">
        <v>14.054221</v>
      </c>
      <c r="Y29" s="78">
        <v>14.177619999999999</v>
      </c>
      <c r="Z29" s="78">
        <v>14.382066999999999</v>
      </c>
      <c r="AA29" s="78">
        <v>14.501739000000001</v>
      </c>
      <c r="AB29" s="78">
        <v>14.471138</v>
      </c>
      <c r="AC29" s="78">
        <v>14.718584999999999</v>
      </c>
      <c r="AD29" s="78">
        <v>14.936582</v>
      </c>
      <c r="AE29" s="78">
        <v>15.034656999999999</v>
      </c>
      <c r="AF29" s="78">
        <v>15.134816000000001</v>
      </c>
      <c r="AG29" s="78">
        <v>15.236333999999999</v>
      </c>
      <c r="AH29" s="79">
        <v>2.3355000000000001E-2</v>
      </c>
    </row>
    <row r="30" spans="1:34" ht="15" customHeight="1">
      <c r="A30" s="66" t="s">
        <v>324</v>
      </c>
      <c r="B30" s="77" t="s">
        <v>4</v>
      </c>
      <c r="C30" s="78">
        <v>17.750848999999999</v>
      </c>
      <c r="D30" s="78">
        <v>17.783930000000002</v>
      </c>
      <c r="E30" s="78">
        <v>17.956678</v>
      </c>
      <c r="F30" s="78">
        <v>18.814810000000001</v>
      </c>
      <c r="G30" s="78">
        <v>18.897867000000002</v>
      </c>
      <c r="H30" s="78">
        <v>18.761683000000001</v>
      </c>
      <c r="I30" s="78">
        <v>18.553094999999999</v>
      </c>
      <c r="J30" s="78">
        <v>18.850301999999999</v>
      </c>
      <c r="K30" s="78">
        <v>19.324498999999999</v>
      </c>
      <c r="L30" s="78">
        <v>19.549272999999999</v>
      </c>
      <c r="M30" s="78">
        <v>19.956367</v>
      </c>
      <c r="N30" s="78">
        <v>20.183392999999999</v>
      </c>
      <c r="O30" s="78">
        <v>20.460177999999999</v>
      </c>
      <c r="P30" s="78">
        <v>20.598799</v>
      </c>
      <c r="Q30" s="78">
        <v>20.723047000000001</v>
      </c>
      <c r="R30" s="78">
        <v>20.838035999999999</v>
      </c>
      <c r="S30" s="78">
        <v>20.919165</v>
      </c>
      <c r="T30" s="78">
        <v>21.182859000000001</v>
      </c>
      <c r="U30" s="78">
        <v>21.403994000000001</v>
      </c>
      <c r="V30" s="78">
        <v>21.402145000000001</v>
      </c>
      <c r="W30" s="78">
        <v>21.807596</v>
      </c>
      <c r="X30" s="78">
        <v>22.042513</v>
      </c>
      <c r="Y30" s="78">
        <v>22.186398000000001</v>
      </c>
      <c r="Z30" s="78">
        <v>22.451678999999999</v>
      </c>
      <c r="AA30" s="78">
        <v>22.459719</v>
      </c>
      <c r="AB30" s="78">
        <v>22.483221</v>
      </c>
      <c r="AC30" s="78">
        <v>22.790527000000001</v>
      </c>
      <c r="AD30" s="78">
        <v>22.923496</v>
      </c>
      <c r="AE30" s="78">
        <v>22.915863000000002</v>
      </c>
      <c r="AF30" s="78">
        <v>23.036384999999999</v>
      </c>
      <c r="AG30" s="78">
        <v>23.011987999999999</v>
      </c>
      <c r="AH30" s="79">
        <v>8.6899999999999998E-3</v>
      </c>
    </row>
    <row r="31" spans="1:34" ht="15" customHeight="1">
      <c r="A31" s="66" t="s">
        <v>323</v>
      </c>
      <c r="B31" s="77" t="s">
        <v>9</v>
      </c>
      <c r="C31" s="78">
        <v>5.4227220000000003</v>
      </c>
      <c r="D31" s="78">
        <v>4.4307449999999999</v>
      </c>
      <c r="E31" s="78">
        <v>5.8522499999999997</v>
      </c>
      <c r="F31" s="78">
        <v>7.7520530000000001</v>
      </c>
      <c r="G31" s="78">
        <v>9.2132869999999993</v>
      </c>
      <c r="H31" s="78">
        <v>10.559336999999999</v>
      </c>
      <c r="I31" s="78">
        <v>11.804924</v>
      </c>
      <c r="J31" s="78">
        <v>12.129104</v>
      </c>
      <c r="K31" s="78">
        <v>12.551246000000001</v>
      </c>
      <c r="L31" s="78">
        <v>12.806289</v>
      </c>
      <c r="M31" s="78">
        <v>13.190077</v>
      </c>
      <c r="N31" s="78">
        <v>13.426761000000001</v>
      </c>
      <c r="O31" s="78">
        <v>13.69956</v>
      </c>
      <c r="P31" s="78">
        <v>13.87435</v>
      </c>
      <c r="Q31" s="78">
        <v>13.987534</v>
      </c>
      <c r="R31" s="78">
        <v>14.116496</v>
      </c>
      <c r="S31" s="78">
        <v>14.157347</v>
      </c>
      <c r="T31" s="78">
        <v>14.139758</v>
      </c>
      <c r="U31" s="78">
        <v>14.396801999999999</v>
      </c>
      <c r="V31" s="78">
        <v>14.405290000000001</v>
      </c>
      <c r="W31" s="78">
        <v>15.138901000000001</v>
      </c>
      <c r="X31" s="78">
        <v>15.37872</v>
      </c>
      <c r="Y31" s="78">
        <v>15.529366</v>
      </c>
      <c r="Z31" s="78">
        <v>15.713333</v>
      </c>
      <c r="AA31" s="78">
        <v>15.829058</v>
      </c>
      <c r="AB31" s="78">
        <v>15.835978000000001</v>
      </c>
      <c r="AC31" s="78">
        <v>16.011714999999999</v>
      </c>
      <c r="AD31" s="78">
        <v>16.137794</v>
      </c>
      <c r="AE31" s="78">
        <v>16.218719</v>
      </c>
      <c r="AF31" s="78">
        <v>16.321145999999999</v>
      </c>
      <c r="AG31" s="78">
        <v>16.417200000000001</v>
      </c>
      <c r="AH31" s="79">
        <v>3.7615000000000003E-2</v>
      </c>
    </row>
    <row r="32" spans="1:34" ht="15" customHeight="1">
      <c r="A32" s="66" t="s">
        <v>322</v>
      </c>
      <c r="B32" s="77" t="s">
        <v>10</v>
      </c>
      <c r="C32" s="78">
        <v>3.0610119999999998</v>
      </c>
      <c r="D32" s="78">
        <v>4.0065809999999997</v>
      </c>
      <c r="E32" s="78">
        <v>4.1526290000000001</v>
      </c>
      <c r="F32" s="78">
        <v>3.9303469999999998</v>
      </c>
      <c r="G32" s="78">
        <v>3.7192699999999999</v>
      </c>
      <c r="H32" s="78">
        <v>3.7802030000000002</v>
      </c>
      <c r="I32" s="78">
        <v>3.875111</v>
      </c>
      <c r="J32" s="78">
        <v>3.9360719999999998</v>
      </c>
      <c r="K32" s="78">
        <v>4.056311</v>
      </c>
      <c r="L32" s="78">
        <v>4.1671589999999998</v>
      </c>
      <c r="M32" s="78">
        <v>4.1978270000000002</v>
      </c>
      <c r="N32" s="78">
        <v>4.2063259999999998</v>
      </c>
      <c r="O32" s="78">
        <v>4.2582589999999998</v>
      </c>
      <c r="P32" s="78">
        <v>4.3301230000000004</v>
      </c>
      <c r="Q32" s="78">
        <v>4.3629059999999997</v>
      </c>
      <c r="R32" s="78">
        <v>4.373704</v>
      </c>
      <c r="S32" s="78">
        <v>4.3741969999999997</v>
      </c>
      <c r="T32" s="78">
        <v>4.363181</v>
      </c>
      <c r="U32" s="78">
        <v>4.3811689999999999</v>
      </c>
      <c r="V32" s="78">
        <v>4.3741260000000004</v>
      </c>
      <c r="W32" s="78">
        <v>4.3648819999999997</v>
      </c>
      <c r="X32" s="78">
        <v>4.3615079999999997</v>
      </c>
      <c r="Y32" s="78">
        <v>4.3428490000000002</v>
      </c>
      <c r="Z32" s="78">
        <v>4.3259429999999996</v>
      </c>
      <c r="AA32" s="78">
        <v>4.3170270000000004</v>
      </c>
      <c r="AB32" s="78">
        <v>4.3242310000000002</v>
      </c>
      <c r="AC32" s="78">
        <v>4.3272000000000004</v>
      </c>
      <c r="AD32" s="78">
        <v>4.349329</v>
      </c>
      <c r="AE32" s="78">
        <v>4.3891309999999999</v>
      </c>
      <c r="AF32" s="78">
        <v>4.442545</v>
      </c>
      <c r="AG32" s="78">
        <v>4.4806970000000002</v>
      </c>
      <c r="AH32" s="79">
        <v>1.2782E-2</v>
      </c>
    </row>
    <row r="33" spans="1:34" ht="15" customHeight="1">
      <c r="A33" s="66" t="s">
        <v>321</v>
      </c>
      <c r="B33" s="77" t="s">
        <v>11</v>
      </c>
      <c r="C33" s="78">
        <v>4.01729</v>
      </c>
      <c r="D33" s="78">
        <v>3.6009570000000002</v>
      </c>
      <c r="E33" s="78">
        <v>3.3575499999999998</v>
      </c>
      <c r="F33" s="78">
        <v>3.2188159999999999</v>
      </c>
      <c r="G33" s="78">
        <v>3.136171</v>
      </c>
      <c r="H33" s="78">
        <v>3.0998329999999998</v>
      </c>
      <c r="I33" s="78">
        <v>3.0590670000000002</v>
      </c>
      <c r="J33" s="78">
        <v>3.0477449999999999</v>
      </c>
      <c r="K33" s="78">
        <v>3.0552410000000001</v>
      </c>
      <c r="L33" s="78">
        <v>3.0795460000000001</v>
      </c>
      <c r="M33" s="78">
        <v>3.1109</v>
      </c>
      <c r="N33" s="78">
        <v>3.1460279999999998</v>
      </c>
      <c r="O33" s="78">
        <v>3.17902</v>
      </c>
      <c r="P33" s="78">
        <v>3.2106629999999998</v>
      </c>
      <c r="Q33" s="78">
        <v>3.2437269999999998</v>
      </c>
      <c r="R33" s="78">
        <v>3.2775050000000001</v>
      </c>
      <c r="S33" s="78">
        <v>3.310343</v>
      </c>
      <c r="T33" s="78">
        <v>3.3446500000000001</v>
      </c>
      <c r="U33" s="78">
        <v>3.380706</v>
      </c>
      <c r="V33" s="78">
        <v>3.4141780000000002</v>
      </c>
      <c r="W33" s="78">
        <v>3.447819</v>
      </c>
      <c r="X33" s="78">
        <v>3.4831310000000002</v>
      </c>
      <c r="Y33" s="78">
        <v>3.5200279999999999</v>
      </c>
      <c r="Z33" s="78">
        <v>3.5590980000000001</v>
      </c>
      <c r="AA33" s="78">
        <v>3.5940370000000001</v>
      </c>
      <c r="AB33" s="78">
        <v>3.6316609999999998</v>
      </c>
      <c r="AC33" s="78">
        <v>3.6709079999999998</v>
      </c>
      <c r="AD33" s="78">
        <v>3.7096420000000001</v>
      </c>
      <c r="AE33" s="78">
        <v>3.7486899999999999</v>
      </c>
      <c r="AF33" s="78">
        <v>3.7900459999999998</v>
      </c>
      <c r="AG33" s="78">
        <v>3.83358</v>
      </c>
      <c r="AH33" s="79">
        <v>-1.5590000000000001E-3</v>
      </c>
    </row>
    <row r="34" spans="1:34" ht="15" customHeight="1">
      <c r="A34" s="66" t="s">
        <v>320</v>
      </c>
      <c r="B34" s="77" t="s">
        <v>12</v>
      </c>
      <c r="C34" s="78">
        <v>2.821307</v>
      </c>
      <c r="D34" s="78">
        <v>2.825831</v>
      </c>
      <c r="E34" s="78">
        <v>2.8912049999999998</v>
      </c>
      <c r="F34" s="78">
        <v>2.8795899999999999</v>
      </c>
      <c r="G34" s="78">
        <v>2.883505</v>
      </c>
      <c r="H34" s="78">
        <v>2.8916930000000001</v>
      </c>
      <c r="I34" s="78">
        <v>2.8850739999999999</v>
      </c>
      <c r="J34" s="78">
        <v>2.875848</v>
      </c>
      <c r="K34" s="78">
        <v>2.8701940000000001</v>
      </c>
      <c r="L34" s="78">
        <v>2.8692630000000001</v>
      </c>
      <c r="M34" s="78">
        <v>2.8689499999999999</v>
      </c>
      <c r="N34" s="78">
        <v>2.871991</v>
      </c>
      <c r="O34" s="78">
        <v>2.8604509999999999</v>
      </c>
      <c r="P34" s="78">
        <v>2.8634870000000001</v>
      </c>
      <c r="Q34" s="78">
        <v>2.8656290000000002</v>
      </c>
      <c r="R34" s="78">
        <v>2.872293</v>
      </c>
      <c r="S34" s="78">
        <v>2.8702109999999998</v>
      </c>
      <c r="T34" s="78">
        <v>2.8762400000000001</v>
      </c>
      <c r="U34" s="78">
        <v>2.8852869999999999</v>
      </c>
      <c r="V34" s="78">
        <v>2.8913120000000001</v>
      </c>
      <c r="W34" s="78">
        <v>2.900102</v>
      </c>
      <c r="X34" s="78">
        <v>2.9084370000000002</v>
      </c>
      <c r="Y34" s="78">
        <v>2.90917</v>
      </c>
      <c r="Z34" s="78">
        <v>2.907594</v>
      </c>
      <c r="AA34" s="78">
        <v>2.90707</v>
      </c>
      <c r="AB34" s="78">
        <v>2.911734</v>
      </c>
      <c r="AC34" s="78">
        <v>2.921424</v>
      </c>
      <c r="AD34" s="78">
        <v>2.9305620000000001</v>
      </c>
      <c r="AE34" s="78">
        <v>2.9392070000000001</v>
      </c>
      <c r="AF34" s="78">
        <v>2.9507340000000002</v>
      </c>
      <c r="AG34" s="78">
        <v>2.9633780000000001</v>
      </c>
      <c r="AH34" s="79">
        <v>1.639E-3</v>
      </c>
    </row>
    <row r="35" spans="1:34" ht="15" customHeight="1">
      <c r="A35" s="66" t="s">
        <v>319</v>
      </c>
      <c r="B35" s="77" t="s">
        <v>13</v>
      </c>
      <c r="C35" s="79" t="s">
        <v>678</v>
      </c>
      <c r="D35" s="79" t="s">
        <v>678</v>
      </c>
      <c r="E35" s="79" t="s">
        <v>678</v>
      </c>
      <c r="F35" s="79" t="s">
        <v>678</v>
      </c>
      <c r="G35" s="79" t="s">
        <v>678</v>
      </c>
      <c r="H35" s="79" t="s">
        <v>678</v>
      </c>
      <c r="I35" s="79" t="s">
        <v>678</v>
      </c>
      <c r="J35" s="79" t="s">
        <v>678</v>
      </c>
      <c r="K35" s="79" t="s">
        <v>678</v>
      </c>
      <c r="L35" s="79" t="s">
        <v>678</v>
      </c>
      <c r="M35" s="79" t="s">
        <v>678</v>
      </c>
      <c r="N35" s="79" t="s">
        <v>678</v>
      </c>
      <c r="O35" s="79" t="s">
        <v>678</v>
      </c>
      <c r="P35" s="79" t="s">
        <v>678</v>
      </c>
      <c r="Q35" s="79" t="s">
        <v>678</v>
      </c>
      <c r="R35" s="79" t="s">
        <v>678</v>
      </c>
      <c r="S35" s="79" t="s">
        <v>678</v>
      </c>
      <c r="T35" s="79" t="s">
        <v>678</v>
      </c>
      <c r="U35" s="79" t="s">
        <v>678</v>
      </c>
      <c r="V35" s="79" t="s">
        <v>678</v>
      </c>
      <c r="W35" s="79" t="s">
        <v>678</v>
      </c>
      <c r="X35" s="79" t="s">
        <v>678</v>
      </c>
      <c r="Y35" s="79" t="s">
        <v>678</v>
      </c>
      <c r="Z35" s="79" t="s">
        <v>678</v>
      </c>
      <c r="AA35" s="79" t="s">
        <v>678</v>
      </c>
      <c r="AB35" s="79" t="s">
        <v>678</v>
      </c>
      <c r="AC35" s="79" t="s">
        <v>678</v>
      </c>
      <c r="AD35" s="79" t="s">
        <v>678</v>
      </c>
      <c r="AE35" s="79" t="s">
        <v>678</v>
      </c>
      <c r="AF35" s="79" t="s">
        <v>678</v>
      </c>
      <c r="AG35" s="79" t="s">
        <v>678</v>
      </c>
      <c r="AH35" s="79" t="s">
        <v>678</v>
      </c>
    </row>
    <row r="36" spans="1:34" ht="15" customHeight="1">
      <c r="A36" s="66" t="s">
        <v>318</v>
      </c>
      <c r="B36" s="77" t="s">
        <v>6</v>
      </c>
      <c r="C36" s="78">
        <v>20.713954999999999</v>
      </c>
      <c r="D36" s="78">
        <v>20.936140000000002</v>
      </c>
      <c r="E36" s="78">
        <v>20.638390000000001</v>
      </c>
      <c r="F36" s="78">
        <v>20.160730000000001</v>
      </c>
      <c r="G36" s="78">
        <v>19.855924999999999</v>
      </c>
      <c r="H36" s="78">
        <v>19.743105</v>
      </c>
      <c r="I36" s="78">
        <v>19.769461</v>
      </c>
      <c r="J36" s="78">
        <v>19.713902000000001</v>
      </c>
      <c r="K36" s="78">
        <v>19.670210000000001</v>
      </c>
      <c r="L36" s="78">
        <v>19.661643999999999</v>
      </c>
      <c r="M36" s="78">
        <v>19.562768999999999</v>
      </c>
      <c r="N36" s="78">
        <v>19.579107</v>
      </c>
      <c r="O36" s="78">
        <v>19.503533999999998</v>
      </c>
      <c r="P36" s="78">
        <v>19.505814000000001</v>
      </c>
      <c r="Q36" s="78">
        <v>19.479683000000001</v>
      </c>
      <c r="R36" s="78">
        <v>19.465959999999999</v>
      </c>
      <c r="S36" s="78">
        <v>19.351633</v>
      </c>
      <c r="T36" s="78">
        <v>19.246034999999999</v>
      </c>
      <c r="U36" s="78">
        <v>19.164674999999999</v>
      </c>
      <c r="V36" s="78">
        <v>19.058592000000001</v>
      </c>
      <c r="W36" s="78">
        <v>18.976123999999999</v>
      </c>
      <c r="X36" s="78">
        <v>18.888048000000001</v>
      </c>
      <c r="Y36" s="78">
        <v>18.822946999999999</v>
      </c>
      <c r="Z36" s="78">
        <v>18.662371</v>
      </c>
      <c r="AA36" s="78">
        <v>18.576585999999999</v>
      </c>
      <c r="AB36" s="78">
        <v>18.496055999999999</v>
      </c>
      <c r="AC36" s="78">
        <v>18.390442</v>
      </c>
      <c r="AD36" s="78">
        <v>18.340174000000001</v>
      </c>
      <c r="AE36" s="78">
        <v>18.280028999999999</v>
      </c>
      <c r="AF36" s="78">
        <v>18.168600000000001</v>
      </c>
      <c r="AG36" s="78">
        <v>18.055204</v>
      </c>
      <c r="AH36" s="79">
        <v>-4.5690000000000001E-3</v>
      </c>
    </row>
    <row r="38" spans="1:34" ht="15" customHeight="1">
      <c r="B38" s="76" t="s">
        <v>14</v>
      </c>
    </row>
    <row r="39" spans="1:34" ht="15" customHeight="1">
      <c r="A39" s="66" t="s">
        <v>317</v>
      </c>
      <c r="B39" s="77" t="s">
        <v>3</v>
      </c>
      <c r="C39" s="78">
        <v>11.987021</v>
      </c>
      <c r="D39" s="78">
        <v>12.993525999999999</v>
      </c>
      <c r="E39" s="78">
        <v>13.655568000000001</v>
      </c>
      <c r="F39" s="78">
        <v>13.893079999999999</v>
      </c>
      <c r="G39" s="78">
        <v>14.271658</v>
      </c>
      <c r="H39" s="78">
        <v>14.653779999999999</v>
      </c>
      <c r="I39" s="78">
        <v>14.948100999999999</v>
      </c>
      <c r="J39" s="78">
        <v>15.129092</v>
      </c>
      <c r="K39" s="78">
        <v>15.500791</v>
      </c>
      <c r="L39" s="78">
        <v>15.682501</v>
      </c>
      <c r="M39" s="78">
        <v>16.348835000000001</v>
      </c>
      <c r="N39" s="78">
        <v>16.528155999999999</v>
      </c>
      <c r="O39" s="78">
        <v>16.83276</v>
      </c>
      <c r="P39" s="78">
        <v>16.994880999999999</v>
      </c>
      <c r="Q39" s="78">
        <v>17.113755999999999</v>
      </c>
      <c r="R39" s="78">
        <v>17.232593999999999</v>
      </c>
      <c r="S39" s="78">
        <v>17.388017999999999</v>
      </c>
      <c r="T39" s="78">
        <v>17.52281</v>
      </c>
      <c r="U39" s="78">
        <v>17.695232000000001</v>
      </c>
      <c r="V39" s="78">
        <v>17.803747000000001</v>
      </c>
      <c r="W39" s="78">
        <v>18.006798</v>
      </c>
      <c r="X39" s="78">
        <v>18.187048000000001</v>
      </c>
      <c r="Y39" s="78">
        <v>18.280268</v>
      </c>
      <c r="Z39" s="78">
        <v>18.442333000000001</v>
      </c>
      <c r="AA39" s="78">
        <v>18.533463000000001</v>
      </c>
      <c r="AB39" s="78">
        <v>18.504009</v>
      </c>
      <c r="AC39" s="78">
        <v>18.703420999999999</v>
      </c>
      <c r="AD39" s="78">
        <v>18.873041000000001</v>
      </c>
      <c r="AE39" s="78">
        <v>18.945166</v>
      </c>
      <c r="AF39" s="78">
        <v>19.02149</v>
      </c>
      <c r="AG39" s="78">
        <v>19.098797000000001</v>
      </c>
      <c r="AH39" s="79">
        <v>1.5647999999999999E-2</v>
      </c>
    </row>
    <row r="40" spans="1:34" ht="15" customHeight="1">
      <c r="A40" s="66" t="s">
        <v>316</v>
      </c>
      <c r="B40" s="77" t="s">
        <v>15</v>
      </c>
      <c r="C40" s="78">
        <v>21.060583000000001</v>
      </c>
      <c r="D40" s="78">
        <v>22.146184999999999</v>
      </c>
      <c r="E40" s="78">
        <v>23.762771999999998</v>
      </c>
      <c r="F40" s="78">
        <v>24.028258999999998</v>
      </c>
      <c r="G40" s="78">
        <v>24.037443</v>
      </c>
      <c r="H40" s="78">
        <v>24.419589999999999</v>
      </c>
      <c r="I40" s="78">
        <v>24.594436999999999</v>
      </c>
      <c r="J40" s="78">
        <v>24.887339000000001</v>
      </c>
      <c r="K40" s="78">
        <v>25.569994000000001</v>
      </c>
      <c r="L40" s="78">
        <v>26.027909999999999</v>
      </c>
      <c r="M40" s="78">
        <v>27.143618</v>
      </c>
      <c r="N40" s="78">
        <v>27.288709999999998</v>
      </c>
      <c r="O40" s="78">
        <v>27.865879</v>
      </c>
      <c r="P40" s="78">
        <v>28.109138000000002</v>
      </c>
      <c r="Q40" s="78">
        <v>28.525244000000001</v>
      </c>
      <c r="R40" s="78">
        <v>28.765039000000002</v>
      </c>
      <c r="S40" s="78">
        <v>29.16386</v>
      </c>
      <c r="T40" s="78">
        <v>29.495522999999999</v>
      </c>
      <c r="U40" s="78">
        <v>29.907316000000002</v>
      </c>
      <c r="V40" s="78">
        <v>29.970499</v>
      </c>
      <c r="W40" s="78">
        <v>30.506793999999999</v>
      </c>
      <c r="X40" s="78">
        <v>30.810787000000001</v>
      </c>
      <c r="Y40" s="78">
        <v>31.019123</v>
      </c>
      <c r="Z40" s="78">
        <v>31.216325999999999</v>
      </c>
      <c r="AA40" s="78">
        <v>31.337109000000002</v>
      </c>
      <c r="AB40" s="78">
        <v>31.151344000000002</v>
      </c>
      <c r="AC40" s="78">
        <v>31.591562</v>
      </c>
      <c r="AD40" s="78">
        <v>31.735039</v>
      </c>
      <c r="AE40" s="78">
        <v>31.869351999999999</v>
      </c>
      <c r="AF40" s="78">
        <v>31.818169000000001</v>
      </c>
      <c r="AG40" s="78">
        <v>31.851942000000001</v>
      </c>
      <c r="AH40" s="79">
        <v>1.3885E-2</v>
      </c>
    </row>
    <row r="41" spans="1:34" ht="15" customHeight="1">
      <c r="A41" s="66" t="s">
        <v>315</v>
      </c>
      <c r="B41" s="77" t="s">
        <v>16</v>
      </c>
      <c r="C41" s="78">
        <v>18.753333999999999</v>
      </c>
      <c r="D41" s="78">
        <v>19.581600000000002</v>
      </c>
      <c r="E41" s="78">
        <v>19.949960999999998</v>
      </c>
      <c r="F41" s="78">
        <v>20.466608000000001</v>
      </c>
      <c r="G41" s="78">
        <v>20.520903000000001</v>
      </c>
      <c r="H41" s="78">
        <v>20.876915</v>
      </c>
      <c r="I41" s="78">
        <v>21.058793999999999</v>
      </c>
      <c r="J41" s="78">
        <v>21.300373</v>
      </c>
      <c r="K41" s="78">
        <v>21.837596999999999</v>
      </c>
      <c r="L41" s="78">
        <v>22.20318</v>
      </c>
      <c r="M41" s="78">
        <v>23.275110000000002</v>
      </c>
      <c r="N41" s="78">
        <v>23.377623</v>
      </c>
      <c r="O41" s="78">
        <v>23.857278999999998</v>
      </c>
      <c r="P41" s="78">
        <v>24.03895</v>
      </c>
      <c r="Q41" s="78">
        <v>24.360823</v>
      </c>
      <c r="R41" s="78">
        <v>24.547155</v>
      </c>
      <c r="S41" s="78">
        <v>24.861537999999999</v>
      </c>
      <c r="T41" s="78">
        <v>25.124531000000001</v>
      </c>
      <c r="U41" s="78">
        <v>25.45579</v>
      </c>
      <c r="V41" s="78">
        <v>25.496863999999999</v>
      </c>
      <c r="W41" s="78">
        <v>25.936050000000002</v>
      </c>
      <c r="X41" s="78">
        <v>26.179081</v>
      </c>
      <c r="Y41" s="78">
        <v>26.342677999999999</v>
      </c>
      <c r="Z41" s="78">
        <v>26.504950000000001</v>
      </c>
      <c r="AA41" s="78">
        <v>26.600300000000001</v>
      </c>
      <c r="AB41" s="78">
        <v>26.436019999999999</v>
      </c>
      <c r="AC41" s="78">
        <v>26.794720000000002</v>
      </c>
      <c r="AD41" s="78">
        <v>26.90859</v>
      </c>
      <c r="AE41" s="78">
        <v>27.010861999999999</v>
      </c>
      <c r="AF41" s="78">
        <v>26.962119999999999</v>
      </c>
      <c r="AG41" s="78">
        <v>26.986158</v>
      </c>
      <c r="AH41" s="79">
        <v>1.2206E-2</v>
      </c>
    </row>
    <row r="42" spans="1:34" ht="15" customHeight="1">
      <c r="A42" s="66" t="s">
        <v>314</v>
      </c>
      <c r="B42" s="77" t="s">
        <v>17</v>
      </c>
      <c r="C42" s="78">
        <v>9.5686540000000004</v>
      </c>
      <c r="D42" s="78">
        <v>10.38209</v>
      </c>
      <c r="E42" s="78">
        <v>11.409501000000001</v>
      </c>
      <c r="F42" s="78">
        <v>12.686662999999999</v>
      </c>
      <c r="G42" s="78">
        <v>13.670933</v>
      </c>
      <c r="H42" s="78">
        <v>14.324781</v>
      </c>
      <c r="I42" s="78">
        <v>14.882508</v>
      </c>
      <c r="J42" s="78">
        <v>15.202828</v>
      </c>
      <c r="K42" s="78">
        <v>15.737565999999999</v>
      </c>
      <c r="L42" s="78">
        <v>16.006945000000002</v>
      </c>
      <c r="M42" s="78">
        <v>16.443601999999998</v>
      </c>
      <c r="N42" s="78">
        <v>16.788630000000001</v>
      </c>
      <c r="O42" s="78">
        <v>17.151931999999999</v>
      </c>
      <c r="P42" s="78">
        <v>17.379487999999998</v>
      </c>
      <c r="Q42" s="78">
        <v>17.540754</v>
      </c>
      <c r="R42" s="78">
        <v>17.702083999999999</v>
      </c>
      <c r="S42" s="78">
        <v>17.853045000000002</v>
      </c>
      <c r="T42" s="78">
        <v>18.161622999999999</v>
      </c>
      <c r="U42" s="78">
        <v>18.464945</v>
      </c>
      <c r="V42" s="78">
        <v>18.511952999999998</v>
      </c>
      <c r="W42" s="78">
        <v>18.933668000000001</v>
      </c>
      <c r="X42" s="78">
        <v>19.201376</v>
      </c>
      <c r="Y42" s="78">
        <v>19.386066</v>
      </c>
      <c r="Z42" s="78">
        <v>19.782837000000001</v>
      </c>
      <c r="AA42" s="78">
        <v>19.862282</v>
      </c>
      <c r="AB42" s="78">
        <v>19.891548</v>
      </c>
      <c r="AC42" s="78">
        <v>20.226320000000001</v>
      </c>
      <c r="AD42" s="78">
        <v>20.384836</v>
      </c>
      <c r="AE42" s="78">
        <v>20.381083</v>
      </c>
      <c r="AF42" s="78">
        <v>20.504282</v>
      </c>
      <c r="AG42" s="78">
        <v>20.515535</v>
      </c>
      <c r="AH42" s="79">
        <v>2.5749000000000001E-2</v>
      </c>
    </row>
    <row r="43" spans="1:34" ht="15" customHeight="1">
      <c r="A43" s="66" t="s">
        <v>313</v>
      </c>
      <c r="B43" s="77" t="s">
        <v>18</v>
      </c>
      <c r="C43" s="78">
        <v>18.329231</v>
      </c>
      <c r="D43" s="78">
        <v>18.273346</v>
      </c>
      <c r="E43" s="78">
        <v>19.046023999999999</v>
      </c>
      <c r="F43" s="78">
        <v>20.623405000000002</v>
      </c>
      <c r="G43" s="78">
        <v>21.297197000000001</v>
      </c>
      <c r="H43" s="78">
        <v>21.785954</v>
      </c>
      <c r="I43" s="78">
        <v>22.210991</v>
      </c>
      <c r="J43" s="78">
        <v>22.593557000000001</v>
      </c>
      <c r="K43" s="78">
        <v>22.971128</v>
      </c>
      <c r="L43" s="78">
        <v>23.195786999999999</v>
      </c>
      <c r="M43" s="78">
        <v>23.947137999999999</v>
      </c>
      <c r="N43" s="78">
        <v>24.199486</v>
      </c>
      <c r="O43" s="78">
        <v>24.494249</v>
      </c>
      <c r="P43" s="78">
        <v>24.627996</v>
      </c>
      <c r="Q43" s="78">
        <v>24.729305</v>
      </c>
      <c r="R43" s="78">
        <v>24.859311999999999</v>
      </c>
      <c r="S43" s="78">
        <v>24.912538999999999</v>
      </c>
      <c r="T43" s="78">
        <v>25.176369000000001</v>
      </c>
      <c r="U43" s="78">
        <v>25.368034000000002</v>
      </c>
      <c r="V43" s="78">
        <v>25.366301</v>
      </c>
      <c r="W43" s="78">
        <v>25.751277999999999</v>
      </c>
      <c r="X43" s="78">
        <v>25.980412000000001</v>
      </c>
      <c r="Y43" s="78">
        <v>26.118195</v>
      </c>
      <c r="Z43" s="78">
        <v>26.363329</v>
      </c>
      <c r="AA43" s="78">
        <v>26.420486</v>
      </c>
      <c r="AB43" s="78">
        <v>26.377047000000001</v>
      </c>
      <c r="AC43" s="78">
        <v>26.680728999999999</v>
      </c>
      <c r="AD43" s="78">
        <v>26.790631999999999</v>
      </c>
      <c r="AE43" s="78">
        <v>26.803560000000001</v>
      </c>
      <c r="AF43" s="78">
        <v>26.926409</v>
      </c>
      <c r="AG43" s="78">
        <v>26.899525000000001</v>
      </c>
      <c r="AH43" s="79">
        <v>1.2869E-2</v>
      </c>
    </row>
    <row r="44" spans="1:34" ht="15" customHeight="1">
      <c r="A44" s="66" t="s">
        <v>312</v>
      </c>
      <c r="B44" s="77" t="s">
        <v>9</v>
      </c>
      <c r="C44" s="78">
        <v>9.2080660000000005</v>
      </c>
      <c r="D44" s="78">
        <v>6.9896099999999999</v>
      </c>
      <c r="E44" s="78">
        <v>7.2794930000000004</v>
      </c>
      <c r="F44" s="78">
        <v>8.2561239999999998</v>
      </c>
      <c r="G44" s="78">
        <v>9.5382689999999997</v>
      </c>
      <c r="H44" s="78">
        <v>10.436764999999999</v>
      </c>
      <c r="I44" s="78">
        <v>10.628365000000001</v>
      </c>
      <c r="J44" s="78">
        <v>11.623129</v>
      </c>
      <c r="K44" s="78">
        <v>12.019511</v>
      </c>
      <c r="L44" s="78">
        <v>12.298515</v>
      </c>
      <c r="M44" s="78">
        <v>11.720955999999999</v>
      </c>
      <c r="N44" s="78">
        <v>12.869246</v>
      </c>
      <c r="O44" s="78">
        <v>13.091429</v>
      </c>
      <c r="P44" s="78">
        <v>13.261008</v>
      </c>
      <c r="Q44" s="78">
        <v>13.353704</v>
      </c>
      <c r="R44" s="78">
        <v>13.466514</v>
      </c>
      <c r="S44" s="78">
        <v>13.581047999999999</v>
      </c>
      <c r="T44" s="78">
        <v>13.655549000000001</v>
      </c>
      <c r="U44" s="78">
        <v>13.880350999999999</v>
      </c>
      <c r="V44" s="78">
        <v>13.871862</v>
      </c>
      <c r="W44" s="78">
        <v>14.331268</v>
      </c>
      <c r="X44" s="78">
        <v>14.39934</v>
      </c>
      <c r="Y44" s="78">
        <v>14.355679</v>
      </c>
      <c r="Z44" s="78">
        <v>15.003704000000001</v>
      </c>
      <c r="AA44" s="78">
        <v>15.172947000000001</v>
      </c>
      <c r="AB44" s="78">
        <v>15.124024</v>
      </c>
      <c r="AC44" s="78">
        <v>15.672876</v>
      </c>
      <c r="AD44" s="78">
        <v>15.934730999999999</v>
      </c>
      <c r="AE44" s="78">
        <v>16.016013999999998</v>
      </c>
      <c r="AF44" s="78">
        <v>16.104278999999998</v>
      </c>
      <c r="AG44" s="78">
        <v>16.228577000000001</v>
      </c>
      <c r="AH44" s="79">
        <v>1.9068999999999999E-2</v>
      </c>
    </row>
    <row r="45" spans="1:34" ht="15" customHeight="1">
      <c r="A45" s="66" t="s">
        <v>311</v>
      </c>
      <c r="B45" s="77" t="s">
        <v>19</v>
      </c>
      <c r="C45" s="78">
        <v>13.013437</v>
      </c>
      <c r="D45" s="78">
        <v>13.549860000000001</v>
      </c>
      <c r="E45" s="78">
        <v>14.103418</v>
      </c>
      <c r="F45" s="78">
        <v>13.663523</v>
      </c>
      <c r="G45" s="78">
        <v>13.213331</v>
      </c>
      <c r="H45" s="78">
        <v>12.980700000000001</v>
      </c>
      <c r="I45" s="78">
        <v>12.840733999999999</v>
      </c>
      <c r="J45" s="78">
        <v>12.638794000000001</v>
      </c>
      <c r="K45" s="78">
        <v>12.448757000000001</v>
      </c>
      <c r="L45" s="78">
        <v>12.265294000000001</v>
      </c>
      <c r="M45" s="78">
        <v>12.755559</v>
      </c>
      <c r="N45" s="78">
        <v>12.486568999999999</v>
      </c>
      <c r="O45" s="78">
        <v>12.408625000000001</v>
      </c>
      <c r="P45" s="78">
        <v>12.283224000000001</v>
      </c>
      <c r="Q45" s="78">
        <v>12.144088999999999</v>
      </c>
      <c r="R45" s="78">
        <v>12.011392000000001</v>
      </c>
      <c r="S45" s="78">
        <v>11.887935000000001</v>
      </c>
      <c r="T45" s="78">
        <v>11.770106999999999</v>
      </c>
      <c r="U45" s="78">
        <v>11.717392</v>
      </c>
      <c r="V45" s="78">
        <v>11.624411</v>
      </c>
      <c r="W45" s="78">
        <v>11.580387</v>
      </c>
      <c r="X45" s="78">
        <v>11.506880000000001</v>
      </c>
      <c r="Y45" s="78">
        <v>11.445311999999999</v>
      </c>
      <c r="Z45" s="78">
        <v>11.382652999999999</v>
      </c>
      <c r="AA45" s="78">
        <v>11.334954</v>
      </c>
      <c r="AB45" s="78">
        <v>11.304909</v>
      </c>
      <c r="AC45" s="78">
        <v>11.286099</v>
      </c>
      <c r="AD45" s="78">
        <v>11.28459</v>
      </c>
      <c r="AE45" s="78">
        <v>11.294017999999999</v>
      </c>
      <c r="AF45" s="78">
        <v>11.327301</v>
      </c>
      <c r="AG45" s="78">
        <v>11.347664999999999</v>
      </c>
      <c r="AH45" s="79">
        <v>-4.555E-3</v>
      </c>
    </row>
    <row r="46" spans="1:34" ht="15" customHeight="1">
      <c r="A46" s="66" t="s">
        <v>310</v>
      </c>
      <c r="B46" s="77" t="s">
        <v>6</v>
      </c>
      <c r="C46" s="78">
        <v>34.841343000000002</v>
      </c>
      <c r="D46" s="78">
        <v>36.389786000000001</v>
      </c>
      <c r="E46" s="78">
        <v>35.617527000000003</v>
      </c>
      <c r="F46" s="78">
        <v>34.944107000000002</v>
      </c>
      <c r="G46" s="78">
        <v>34.428542999999998</v>
      </c>
      <c r="H46" s="78">
        <v>34.413761000000001</v>
      </c>
      <c r="I46" s="78">
        <v>34.636916999999997</v>
      </c>
      <c r="J46" s="78">
        <v>34.727820999999999</v>
      </c>
      <c r="K46" s="78">
        <v>34.804482</v>
      </c>
      <c r="L46" s="78">
        <v>34.925434000000003</v>
      </c>
      <c r="M46" s="78">
        <v>34.843421999999997</v>
      </c>
      <c r="N46" s="78">
        <v>34.976954999999997</v>
      </c>
      <c r="O46" s="78">
        <v>34.950581</v>
      </c>
      <c r="P46" s="78">
        <v>35.159678999999997</v>
      </c>
      <c r="Q46" s="78">
        <v>35.215763000000003</v>
      </c>
      <c r="R46" s="78">
        <v>35.118279000000001</v>
      </c>
      <c r="S46" s="78">
        <v>35.017761</v>
      </c>
      <c r="T46" s="78">
        <v>34.933582000000001</v>
      </c>
      <c r="U46" s="78">
        <v>34.798606999999997</v>
      </c>
      <c r="V46" s="78">
        <v>34.639476999999999</v>
      </c>
      <c r="W46" s="78">
        <v>34.525359999999999</v>
      </c>
      <c r="X46" s="78">
        <v>34.392944</v>
      </c>
      <c r="Y46" s="78">
        <v>34.255809999999997</v>
      </c>
      <c r="Z46" s="78">
        <v>33.950023999999999</v>
      </c>
      <c r="AA46" s="78">
        <v>33.772938000000003</v>
      </c>
      <c r="AB46" s="78">
        <v>33.615543000000002</v>
      </c>
      <c r="AC46" s="78">
        <v>33.415622999999997</v>
      </c>
      <c r="AD46" s="78">
        <v>33.253639</v>
      </c>
      <c r="AE46" s="78">
        <v>33.127701000000002</v>
      </c>
      <c r="AF46" s="78">
        <v>32.973610000000001</v>
      </c>
      <c r="AG46" s="78">
        <v>32.717269999999999</v>
      </c>
      <c r="AH46" s="79">
        <v>-2.0950000000000001E-3</v>
      </c>
    </row>
    <row r="48" spans="1:34" ht="15" customHeight="1">
      <c r="B48" s="76" t="s">
        <v>20</v>
      </c>
    </row>
    <row r="49" spans="1:34" ht="15" customHeight="1">
      <c r="A49" s="66" t="s">
        <v>309</v>
      </c>
      <c r="B49" s="77" t="s">
        <v>4</v>
      </c>
      <c r="C49" s="78">
        <v>17.709454000000001</v>
      </c>
      <c r="D49" s="78">
        <v>17.736681000000001</v>
      </c>
      <c r="E49" s="78">
        <v>17.849488999999998</v>
      </c>
      <c r="F49" s="78">
        <v>18.286124999999998</v>
      </c>
      <c r="G49" s="78">
        <v>18.340199999999999</v>
      </c>
      <c r="H49" s="78">
        <v>18.197597999999999</v>
      </c>
      <c r="I49" s="78">
        <v>17.801485</v>
      </c>
      <c r="J49" s="78">
        <v>18.115117999999999</v>
      </c>
      <c r="K49" s="78">
        <v>18.547117</v>
      </c>
      <c r="L49" s="78">
        <v>18.745708</v>
      </c>
      <c r="M49" s="78">
        <v>19.122778</v>
      </c>
      <c r="N49" s="78">
        <v>19.226334000000001</v>
      </c>
      <c r="O49" s="78">
        <v>19.518585000000002</v>
      </c>
      <c r="P49" s="78">
        <v>19.684090000000001</v>
      </c>
      <c r="Q49" s="78">
        <v>19.856324999999998</v>
      </c>
      <c r="R49" s="78">
        <v>19.987324000000001</v>
      </c>
      <c r="S49" s="78">
        <v>20.136797000000001</v>
      </c>
      <c r="T49" s="78">
        <v>20.414366000000001</v>
      </c>
      <c r="U49" s="78">
        <v>20.602679999999999</v>
      </c>
      <c r="V49" s="78">
        <v>20.629332000000002</v>
      </c>
      <c r="W49" s="78">
        <v>21.084249</v>
      </c>
      <c r="X49" s="78">
        <v>21.313354</v>
      </c>
      <c r="Y49" s="78">
        <v>21.467369000000001</v>
      </c>
      <c r="Z49" s="78">
        <v>21.806847000000001</v>
      </c>
      <c r="AA49" s="78">
        <v>21.819689</v>
      </c>
      <c r="AB49" s="78">
        <v>21.831968</v>
      </c>
      <c r="AC49" s="78">
        <v>22.152266000000001</v>
      </c>
      <c r="AD49" s="78">
        <v>22.286465</v>
      </c>
      <c r="AE49" s="78">
        <v>22.284217999999999</v>
      </c>
      <c r="AF49" s="78">
        <v>22.403027000000002</v>
      </c>
      <c r="AG49" s="78">
        <v>22.384056000000001</v>
      </c>
      <c r="AH49" s="79">
        <v>7.8390000000000005E-3</v>
      </c>
    </row>
    <row r="50" spans="1:34" ht="15" customHeight="1">
      <c r="A50" s="66" t="s">
        <v>308</v>
      </c>
      <c r="B50" s="77" t="s">
        <v>9</v>
      </c>
      <c r="C50" s="78">
        <v>8.2907849999999996</v>
      </c>
      <c r="D50" s="78">
        <v>8.8505050000000001</v>
      </c>
      <c r="E50" s="78">
        <v>9.7519310000000008</v>
      </c>
      <c r="F50" s="78">
        <v>10.984901000000001</v>
      </c>
      <c r="G50" s="78">
        <v>11.933863000000001</v>
      </c>
      <c r="H50" s="78">
        <v>12.652984999999999</v>
      </c>
      <c r="I50" s="78">
        <v>13.308279000000001</v>
      </c>
      <c r="J50" s="78">
        <v>13.621131</v>
      </c>
      <c r="K50" s="78">
        <v>14.037400999999999</v>
      </c>
      <c r="L50" s="78">
        <v>14.243209999999999</v>
      </c>
      <c r="M50" s="78">
        <v>14.673905</v>
      </c>
      <c r="N50" s="78">
        <v>14.860886000000001</v>
      </c>
      <c r="O50" s="78">
        <v>15.106888</v>
      </c>
      <c r="P50" s="78">
        <v>15.261984</v>
      </c>
      <c r="Q50" s="78">
        <v>15.383951</v>
      </c>
      <c r="R50" s="78">
        <v>15.521896999999999</v>
      </c>
      <c r="S50" s="78">
        <v>15.602078000000001</v>
      </c>
      <c r="T50" s="78">
        <v>15.679478</v>
      </c>
      <c r="U50" s="78">
        <v>15.899034</v>
      </c>
      <c r="V50" s="78">
        <v>15.880424</v>
      </c>
      <c r="W50" s="78">
        <v>16.378768999999998</v>
      </c>
      <c r="X50" s="78">
        <v>16.489996000000001</v>
      </c>
      <c r="Y50" s="78">
        <v>16.481967999999998</v>
      </c>
      <c r="Z50" s="78">
        <v>16.547727999999999</v>
      </c>
      <c r="AA50" s="78">
        <v>16.464558</v>
      </c>
      <c r="AB50" s="78">
        <v>16.218039999999998</v>
      </c>
      <c r="AC50" s="78">
        <v>16.41395</v>
      </c>
      <c r="AD50" s="78">
        <v>16.56711</v>
      </c>
      <c r="AE50" s="78">
        <v>16.69183</v>
      </c>
      <c r="AF50" s="78">
        <v>16.822192999999999</v>
      </c>
      <c r="AG50" s="78">
        <v>16.941462999999999</v>
      </c>
      <c r="AH50" s="79">
        <v>2.4107E-2</v>
      </c>
    </row>
    <row r="51" spans="1:34" ht="15" customHeight="1">
      <c r="A51" s="66" t="s">
        <v>307</v>
      </c>
      <c r="B51" s="77" t="s">
        <v>5</v>
      </c>
      <c r="C51" s="78">
        <v>2.4475289999999998</v>
      </c>
      <c r="D51" s="78">
        <v>3.500251</v>
      </c>
      <c r="E51" s="78">
        <v>3.6043889999999998</v>
      </c>
      <c r="F51" s="78">
        <v>3.3732150000000001</v>
      </c>
      <c r="G51" s="78">
        <v>3.1497820000000001</v>
      </c>
      <c r="H51" s="78">
        <v>3.2386529999999998</v>
      </c>
      <c r="I51" s="78">
        <v>3.3265920000000002</v>
      </c>
      <c r="J51" s="78">
        <v>3.3708650000000002</v>
      </c>
      <c r="K51" s="78">
        <v>3.4824510000000002</v>
      </c>
      <c r="L51" s="78">
        <v>3.5863800000000001</v>
      </c>
      <c r="M51" s="78">
        <v>3.6098659999999998</v>
      </c>
      <c r="N51" s="78">
        <v>3.6081080000000001</v>
      </c>
      <c r="O51" s="78">
        <v>3.6624859999999999</v>
      </c>
      <c r="P51" s="78">
        <v>3.72994</v>
      </c>
      <c r="Q51" s="78">
        <v>3.7634189999999998</v>
      </c>
      <c r="R51" s="78">
        <v>3.7636569999999998</v>
      </c>
      <c r="S51" s="78">
        <v>3.7659090000000002</v>
      </c>
      <c r="T51" s="78">
        <v>3.745787</v>
      </c>
      <c r="U51" s="78">
        <v>3.7747510000000002</v>
      </c>
      <c r="V51" s="78">
        <v>3.7731129999999999</v>
      </c>
      <c r="W51" s="78">
        <v>3.7718400000000001</v>
      </c>
      <c r="X51" s="78">
        <v>3.7619180000000001</v>
      </c>
      <c r="Y51" s="78">
        <v>3.7476910000000001</v>
      </c>
      <c r="Z51" s="78">
        <v>3.7319469999999999</v>
      </c>
      <c r="AA51" s="78">
        <v>3.731636</v>
      </c>
      <c r="AB51" s="78">
        <v>3.7389190000000001</v>
      </c>
      <c r="AC51" s="78">
        <v>3.7431589999999999</v>
      </c>
      <c r="AD51" s="78">
        <v>3.7627120000000001</v>
      </c>
      <c r="AE51" s="78">
        <v>3.8107440000000001</v>
      </c>
      <c r="AF51" s="78">
        <v>3.8606910000000001</v>
      </c>
      <c r="AG51" s="78">
        <v>3.9015369999999998</v>
      </c>
      <c r="AH51" s="79">
        <v>1.5664000000000001E-2</v>
      </c>
    </row>
    <row r="52" spans="1:34" ht="15" customHeight="1">
      <c r="A52" s="66" t="s">
        <v>306</v>
      </c>
      <c r="B52" s="77" t="s">
        <v>21</v>
      </c>
      <c r="C52" s="78">
        <v>1.9632609999999999</v>
      </c>
      <c r="D52" s="78">
        <v>1.9911140000000001</v>
      </c>
      <c r="E52" s="78">
        <v>2.0229509999999999</v>
      </c>
      <c r="F52" s="78">
        <v>1.9492659999999999</v>
      </c>
      <c r="G52" s="78">
        <v>1.9309639999999999</v>
      </c>
      <c r="H52" s="78">
        <v>1.893561</v>
      </c>
      <c r="I52" s="78">
        <v>1.8771329999999999</v>
      </c>
      <c r="J52" s="78">
        <v>1.8653660000000001</v>
      </c>
      <c r="K52" s="78">
        <v>1.8418840000000001</v>
      </c>
      <c r="L52" s="78">
        <v>1.843364</v>
      </c>
      <c r="M52" s="78">
        <v>1.831437</v>
      </c>
      <c r="N52" s="78">
        <v>1.8349789999999999</v>
      </c>
      <c r="O52" s="78">
        <v>1.8227390000000001</v>
      </c>
      <c r="P52" s="78">
        <v>1.816109</v>
      </c>
      <c r="Q52" s="78">
        <v>1.8157920000000001</v>
      </c>
      <c r="R52" s="78">
        <v>1.8079130000000001</v>
      </c>
      <c r="S52" s="78">
        <v>1.805229</v>
      </c>
      <c r="T52" s="78">
        <v>1.803245</v>
      </c>
      <c r="U52" s="78">
        <v>1.814559</v>
      </c>
      <c r="V52" s="78">
        <v>1.8075209999999999</v>
      </c>
      <c r="W52" s="78">
        <v>1.8072919999999999</v>
      </c>
      <c r="X52" s="78">
        <v>1.8055570000000001</v>
      </c>
      <c r="Y52" s="78">
        <v>1.805439</v>
      </c>
      <c r="Z52" s="78">
        <v>1.8055060000000001</v>
      </c>
      <c r="AA52" s="78">
        <v>1.7930459999999999</v>
      </c>
      <c r="AB52" s="78">
        <v>1.7905660000000001</v>
      </c>
      <c r="AC52" s="78">
        <v>1.7912999999999999</v>
      </c>
      <c r="AD52" s="78">
        <v>1.788813</v>
      </c>
      <c r="AE52" s="78">
        <v>1.785466</v>
      </c>
      <c r="AF52" s="78">
        <v>1.7867500000000001</v>
      </c>
      <c r="AG52" s="78">
        <v>1.7877940000000001</v>
      </c>
      <c r="AH52" s="79">
        <v>-3.1159999999999998E-3</v>
      </c>
    </row>
    <row r="53" spans="1:34" ht="15" customHeight="1">
      <c r="A53" s="66" t="s">
        <v>373</v>
      </c>
      <c r="B53" s="77" t="s">
        <v>374</v>
      </c>
      <c r="C53" s="78">
        <v>0.68612300000000004</v>
      </c>
      <c r="D53" s="78">
        <v>0.68712899999999999</v>
      </c>
      <c r="E53" s="78">
        <v>0.68813500000000005</v>
      </c>
      <c r="F53" s="78">
        <v>0.69014699999999995</v>
      </c>
      <c r="G53" s="78">
        <v>0.69115300000000002</v>
      </c>
      <c r="H53" s="78">
        <v>0.69316500000000003</v>
      </c>
      <c r="I53" s="78">
        <v>0.69417099999999998</v>
      </c>
      <c r="J53" s="78">
        <v>0.696183</v>
      </c>
      <c r="K53" s="78">
        <v>0.69718899999999995</v>
      </c>
      <c r="L53" s="78">
        <v>0.69920099999999996</v>
      </c>
      <c r="M53" s="78">
        <v>0.70121299999999998</v>
      </c>
      <c r="N53" s="78">
        <v>0.70221900000000004</v>
      </c>
      <c r="O53" s="78">
        <v>0.70423100000000005</v>
      </c>
      <c r="P53" s="78">
        <v>0.70624299999999995</v>
      </c>
      <c r="Q53" s="78">
        <v>0.70724900000000002</v>
      </c>
      <c r="R53" s="78">
        <v>0.70926199999999995</v>
      </c>
      <c r="S53" s="78">
        <v>0.71127399999999996</v>
      </c>
      <c r="T53" s="78">
        <v>0.71228000000000002</v>
      </c>
      <c r="U53" s="78">
        <v>0.71429200000000004</v>
      </c>
      <c r="V53" s="78">
        <v>0.71630400000000005</v>
      </c>
      <c r="W53" s="78">
        <v>0.71831599999999995</v>
      </c>
      <c r="X53" s="78">
        <v>0.72032799999999997</v>
      </c>
      <c r="Y53" s="78">
        <v>0.72233999999999998</v>
      </c>
      <c r="Z53" s="78">
        <v>0.724352</v>
      </c>
      <c r="AA53" s="78">
        <v>0.72636400000000001</v>
      </c>
      <c r="AB53" s="78">
        <v>0.72837600000000002</v>
      </c>
      <c r="AC53" s="78">
        <v>0.73038800000000004</v>
      </c>
      <c r="AD53" s="78">
        <v>0.73240099999999997</v>
      </c>
      <c r="AE53" s="78">
        <v>0.73441299999999998</v>
      </c>
      <c r="AF53" s="78">
        <v>0.736425</v>
      </c>
      <c r="AG53" s="78">
        <v>0.73843700000000001</v>
      </c>
      <c r="AH53" s="79">
        <v>2.4520000000000002E-3</v>
      </c>
    </row>
    <row r="56" spans="1:34" ht="15" customHeight="1">
      <c r="B56" s="76" t="s">
        <v>22</v>
      </c>
    </row>
    <row r="57" spans="1:34" ht="15" customHeight="1">
      <c r="A57" s="66" t="s">
        <v>305</v>
      </c>
      <c r="B57" s="77" t="s">
        <v>3</v>
      </c>
      <c r="C57" s="78">
        <v>14.346581</v>
      </c>
      <c r="D57" s="78">
        <v>14.921747999999999</v>
      </c>
      <c r="E57" s="78">
        <v>15.432912</v>
      </c>
      <c r="F57" s="78">
        <v>15.185498000000001</v>
      </c>
      <c r="G57" s="78">
        <v>15.624696999999999</v>
      </c>
      <c r="H57" s="78">
        <v>16.084785</v>
      </c>
      <c r="I57" s="78">
        <v>16.484385</v>
      </c>
      <c r="J57" s="78">
        <v>16.770074999999999</v>
      </c>
      <c r="K57" s="78">
        <v>17.216595000000002</v>
      </c>
      <c r="L57" s="78">
        <v>17.506768999999998</v>
      </c>
      <c r="M57" s="78">
        <v>17.965813000000001</v>
      </c>
      <c r="N57" s="78">
        <v>18.225525000000001</v>
      </c>
      <c r="O57" s="78">
        <v>18.551182000000001</v>
      </c>
      <c r="P57" s="78">
        <v>18.789888000000001</v>
      </c>
      <c r="Q57" s="78">
        <v>18.970455000000001</v>
      </c>
      <c r="R57" s="78">
        <v>19.134841999999999</v>
      </c>
      <c r="S57" s="78">
        <v>19.329262</v>
      </c>
      <c r="T57" s="78">
        <v>19.505749000000002</v>
      </c>
      <c r="U57" s="78">
        <v>19.715443</v>
      </c>
      <c r="V57" s="78">
        <v>19.866772000000001</v>
      </c>
      <c r="W57" s="78">
        <v>20.107980999999999</v>
      </c>
      <c r="X57" s="78">
        <v>20.336114999999999</v>
      </c>
      <c r="Y57" s="78">
        <v>20.477595999999998</v>
      </c>
      <c r="Z57" s="78">
        <v>20.67098</v>
      </c>
      <c r="AA57" s="78">
        <v>20.796772000000001</v>
      </c>
      <c r="AB57" s="78">
        <v>20.788253999999998</v>
      </c>
      <c r="AC57" s="78">
        <v>20.987528000000001</v>
      </c>
      <c r="AD57" s="78">
        <v>21.185461</v>
      </c>
      <c r="AE57" s="78">
        <v>21.290223999999998</v>
      </c>
      <c r="AF57" s="78">
        <v>21.383932000000001</v>
      </c>
      <c r="AG57" s="78">
        <v>21.472774999999999</v>
      </c>
      <c r="AH57" s="79">
        <v>1.3533E-2</v>
      </c>
    </row>
    <row r="58" spans="1:34" ht="15" customHeight="1">
      <c r="A58" s="66" t="s">
        <v>304</v>
      </c>
      <c r="B58" s="77" t="s">
        <v>15</v>
      </c>
      <c r="C58" s="78">
        <v>21.060583000000001</v>
      </c>
      <c r="D58" s="78">
        <v>22.146184999999999</v>
      </c>
      <c r="E58" s="78">
        <v>23.762771999999998</v>
      </c>
      <c r="F58" s="78">
        <v>24.028258999999998</v>
      </c>
      <c r="G58" s="78">
        <v>24.037443</v>
      </c>
      <c r="H58" s="78">
        <v>24.419589999999999</v>
      </c>
      <c r="I58" s="78">
        <v>24.594436999999999</v>
      </c>
      <c r="J58" s="78">
        <v>24.887339000000001</v>
      </c>
      <c r="K58" s="78">
        <v>25.569994000000001</v>
      </c>
      <c r="L58" s="78">
        <v>26.027909999999999</v>
      </c>
      <c r="M58" s="78">
        <v>27.143618</v>
      </c>
      <c r="N58" s="78">
        <v>27.288709999999998</v>
      </c>
      <c r="O58" s="78">
        <v>27.865879</v>
      </c>
      <c r="P58" s="78">
        <v>28.109138000000002</v>
      </c>
      <c r="Q58" s="78">
        <v>28.525244000000001</v>
      </c>
      <c r="R58" s="78">
        <v>28.765039000000002</v>
      </c>
      <c r="S58" s="78">
        <v>29.16386</v>
      </c>
      <c r="T58" s="78">
        <v>29.495522999999999</v>
      </c>
      <c r="U58" s="78">
        <v>29.907316000000002</v>
      </c>
      <c r="V58" s="78">
        <v>29.970499</v>
      </c>
      <c r="W58" s="78">
        <v>30.506793999999999</v>
      </c>
      <c r="X58" s="78">
        <v>30.810787000000001</v>
      </c>
      <c r="Y58" s="78">
        <v>31.019123</v>
      </c>
      <c r="Z58" s="78">
        <v>31.216325999999999</v>
      </c>
      <c r="AA58" s="78">
        <v>31.337109000000002</v>
      </c>
      <c r="AB58" s="78">
        <v>31.151344000000002</v>
      </c>
      <c r="AC58" s="78">
        <v>31.591562</v>
      </c>
      <c r="AD58" s="78">
        <v>31.735039</v>
      </c>
      <c r="AE58" s="78">
        <v>31.869351999999999</v>
      </c>
      <c r="AF58" s="78">
        <v>31.818169000000001</v>
      </c>
      <c r="AG58" s="78">
        <v>31.851942000000001</v>
      </c>
      <c r="AH58" s="79">
        <v>1.3885E-2</v>
      </c>
    </row>
    <row r="59" spans="1:34" ht="15" customHeight="1">
      <c r="A59" s="66" t="s">
        <v>303</v>
      </c>
      <c r="B59" s="77" t="s">
        <v>16</v>
      </c>
      <c r="C59" s="78">
        <v>18.741731999999999</v>
      </c>
      <c r="D59" s="78">
        <v>19.573311</v>
      </c>
      <c r="E59" s="78">
        <v>19.945088999999999</v>
      </c>
      <c r="F59" s="78">
        <v>20.465281999999998</v>
      </c>
      <c r="G59" s="78">
        <v>20.523399000000001</v>
      </c>
      <c r="H59" s="78">
        <v>20.883133000000001</v>
      </c>
      <c r="I59" s="78">
        <v>21.068757999999999</v>
      </c>
      <c r="J59" s="78">
        <v>21.310596</v>
      </c>
      <c r="K59" s="78">
        <v>21.847967000000001</v>
      </c>
      <c r="L59" s="78">
        <v>22.213674999999999</v>
      </c>
      <c r="M59" s="78">
        <v>23.282709000000001</v>
      </c>
      <c r="N59" s="78">
        <v>23.385339999999999</v>
      </c>
      <c r="O59" s="78">
        <v>23.864628</v>
      </c>
      <c r="P59" s="78">
        <v>24.046417000000002</v>
      </c>
      <c r="Q59" s="78">
        <v>24.368258000000001</v>
      </c>
      <c r="R59" s="78">
        <v>24.554805999999999</v>
      </c>
      <c r="S59" s="78">
        <v>24.869215000000001</v>
      </c>
      <c r="T59" s="78">
        <v>25.132297999999999</v>
      </c>
      <c r="U59" s="78">
        <v>25.463638</v>
      </c>
      <c r="V59" s="78">
        <v>25.504778000000002</v>
      </c>
      <c r="W59" s="78">
        <v>25.94417</v>
      </c>
      <c r="X59" s="78">
        <v>26.187311000000001</v>
      </c>
      <c r="Y59" s="78">
        <v>26.350994</v>
      </c>
      <c r="Z59" s="78">
        <v>26.513508000000002</v>
      </c>
      <c r="AA59" s="78">
        <v>26.60894</v>
      </c>
      <c r="AB59" s="78">
        <v>26.444877999999999</v>
      </c>
      <c r="AC59" s="78">
        <v>26.803733999999999</v>
      </c>
      <c r="AD59" s="78">
        <v>26.917736000000001</v>
      </c>
      <c r="AE59" s="78">
        <v>27.020115000000001</v>
      </c>
      <c r="AF59" s="78">
        <v>26.971647000000001</v>
      </c>
      <c r="AG59" s="78">
        <v>26.995811</v>
      </c>
      <c r="AH59" s="79">
        <v>1.2239E-2</v>
      </c>
    </row>
    <row r="60" spans="1:34" ht="15" customHeight="1">
      <c r="A60" s="66" t="s">
        <v>302</v>
      </c>
      <c r="B60" s="77" t="s">
        <v>17</v>
      </c>
      <c r="C60" s="78">
        <v>9.5686540000000004</v>
      </c>
      <c r="D60" s="78">
        <v>10.38209</v>
      </c>
      <c r="E60" s="78">
        <v>11.409501000000001</v>
      </c>
      <c r="F60" s="78">
        <v>12.686662999999999</v>
      </c>
      <c r="G60" s="78">
        <v>13.670933</v>
      </c>
      <c r="H60" s="78">
        <v>14.324781</v>
      </c>
      <c r="I60" s="78">
        <v>14.882508</v>
      </c>
      <c r="J60" s="78">
        <v>15.202828</v>
      </c>
      <c r="K60" s="78">
        <v>15.737565999999999</v>
      </c>
      <c r="L60" s="78">
        <v>16.006945000000002</v>
      </c>
      <c r="M60" s="78">
        <v>16.443601999999998</v>
      </c>
      <c r="N60" s="78">
        <v>16.788630000000001</v>
      </c>
      <c r="O60" s="78">
        <v>17.151931999999999</v>
      </c>
      <c r="P60" s="78">
        <v>17.379487999999998</v>
      </c>
      <c r="Q60" s="78">
        <v>17.540754</v>
      </c>
      <c r="R60" s="78">
        <v>17.702083999999999</v>
      </c>
      <c r="S60" s="78">
        <v>17.853045000000002</v>
      </c>
      <c r="T60" s="78">
        <v>18.161622999999999</v>
      </c>
      <c r="U60" s="78">
        <v>18.464945</v>
      </c>
      <c r="V60" s="78">
        <v>18.511952999999998</v>
      </c>
      <c r="W60" s="78">
        <v>18.933668000000001</v>
      </c>
      <c r="X60" s="78">
        <v>19.201376</v>
      </c>
      <c r="Y60" s="78">
        <v>19.386066</v>
      </c>
      <c r="Z60" s="78">
        <v>19.782837000000001</v>
      </c>
      <c r="AA60" s="78">
        <v>19.862282</v>
      </c>
      <c r="AB60" s="78">
        <v>19.891548</v>
      </c>
      <c r="AC60" s="78">
        <v>20.226320000000001</v>
      </c>
      <c r="AD60" s="78">
        <v>20.384836</v>
      </c>
      <c r="AE60" s="78">
        <v>20.381083</v>
      </c>
      <c r="AF60" s="78">
        <v>20.504282</v>
      </c>
      <c r="AG60" s="78">
        <v>20.515535</v>
      </c>
      <c r="AH60" s="79">
        <v>2.5749000000000001E-2</v>
      </c>
    </row>
    <row r="61" spans="1:34" ht="15" customHeight="1">
      <c r="A61" s="66" t="s">
        <v>301</v>
      </c>
      <c r="B61" s="77" t="s">
        <v>4</v>
      </c>
      <c r="C61" s="78">
        <v>18.184811</v>
      </c>
      <c r="D61" s="78">
        <v>18.148792</v>
      </c>
      <c r="E61" s="78">
        <v>18.822013999999999</v>
      </c>
      <c r="F61" s="78">
        <v>20.264175000000002</v>
      </c>
      <c r="G61" s="78">
        <v>20.845184</v>
      </c>
      <c r="H61" s="78">
        <v>21.206381</v>
      </c>
      <c r="I61" s="78">
        <v>21.495951000000002</v>
      </c>
      <c r="J61" s="78">
        <v>21.784077</v>
      </c>
      <c r="K61" s="78">
        <v>22.244188000000001</v>
      </c>
      <c r="L61" s="78">
        <v>22.459275999999999</v>
      </c>
      <c r="M61" s="78">
        <v>23.105626999999998</v>
      </c>
      <c r="N61" s="78">
        <v>23.322846999999999</v>
      </c>
      <c r="O61" s="78">
        <v>23.617177999999999</v>
      </c>
      <c r="P61" s="78">
        <v>23.736338</v>
      </c>
      <c r="Q61" s="78">
        <v>23.837885</v>
      </c>
      <c r="R61" s="78">
        <v>23.945634999999999</v>
      </c>
      <c r="S61" s="78">
        <v>24.003824000000002</v>
      </c>
      <c r="T61" s="78">
        <v>24.256943</v>
      </c>
      <c r="U61" s="78">
        <v>24.460791</v>
      </c>
      <c r="V61" s="78">
        <v>24.445608</v>
      </c>
      <c r="W61" s="78">
        <v>24.82995</v>
      </c>
      <c r="X61" s="78">
        <v>25.051601000000002</v>
      </c>
      <c r="Y61" s="78">
        <v>25.185835000000001</v>
      </c>
      <c r="Z61" s="78">
        <v>25.426183999999999</v>
      </c>
      <c r="AA61" s="78">
        <v>25.421391</v>
      </c>
      <c r="AB61" s="78">
        <v>25.435822000000002</v>
      </c>
      <c r="AC61" s="78">
        <v>25.734095</v>
      </c>
      <c r="AD61" s="78">
        <v>25.85932</v>
      </c>
      <c r="AE61" s="78">
        <v>25.839624000000001</v>
      </c>
      <c r="AF61" s="78">
        <v>25.950748000000001</v>
      </c>
      <c r="AG61" s="78">
        <v>25.91798</v>
      </c>
      <c r="AH61" s="79">
        <v>1.1882E-2</v>
      </c>
    </row>
    <row r="62" spans="1:34" ht="15" customHeight="1">
      <c r="A62" s="66" t="s">
        <v>300</v>
      </c>
      <c r="B62" s="77" t="s">
        <v>9</v>
      </c>
      <c r="C62" s="78">
        <v>8.8440239999999992</v>
      </c>
      <c r="D62" s="78">
        <v>6.9484919999999999</v>
      </c>
      <c r="E62" s="78">
        <v>7.3304039999999997</v>
      </c>
      <c r="F62" s="78">
        <v>8.3550690000000003</v>
      </c>
      <c r="G62" s="78">
        <v>9.6273780000000002</v>
      </c>
      <c r="H62" s="78">
        <v>10.548054</v>
      </c>
      <c r="I62" s="78">
        <v>10.81873</v>
      </c>
      <c r="J62" s="78">
        <v>11.746345</v>
      </c>
      <c r="K62" s="78">
        <v>12.14523</v>
      </c>
      <c r="L62" s="78">
        <v>12.419244000000001</v>
      </c>
      <c r="M62" s="78">
        <v>11.936453</v>
      </c>
      <c r="N62" s="78">
        <v>12.992946</v>
      </c>
      <c r="O62" s="78">
        <v>13.219483</v>
      </c>
      <c r="P62" s="78">
        <v>13.389030999999999</v>
      </c>
      <c r="Q62" s="78">
        <v>13.484859</v>
      </c>
      <c r="R62" s="78">
        <v>13.600291</v>
      </c>
      <c r="S62" s="78">
        <v>13.707050000000001</v>
      </c>
      <c r="T62" s="78">
        <v>13.773096000000001</v>
      </c>
      <c r="U62" s="78">
        <v>13.999563999999999</v>
      </c>
      <c r="V62" s="78">
        <v>13.990041</v>
      </c>
      <c r="W62" s="78">
        <v>14.474513</v>
      </c>
      <c r="X62" s="78">
        <v>14.546669</v>
      </c>
      <c r="Y62" s="78">
        <v>14.519397</v>
      </c>
      <c r="Z62" s="78">
        <v>15.104215999999999</v>
      </c>
      <c r="AA62" s="78">
        <v>15.258431</v>
      </c>
      <c r="AB62" s="78">
        <v>15.201715</v>
      </c>
      <c r="AC62" s="78">
        <v>15.712348</v>
      </c>
      <c r="AD62" s="78">
        <v>15.960597</v>
      </c>
      <c r="AE62" s="78">
        <v>16.043537000000001</v>
      </c>
      <c r="AF62" s="78">
        <v>16.134604</v>
      </c>
      <c r="AG62" s="78">
        <v>16.256782999999999</v>
      </c>
      <c r="AH62" s="79">
        <v>2.0500000000000001E-2</v>
      </c>
    </row>
    <row r="63" spans="1:34" ht="15" customHeight="1">
      <c r="A63" s="66" t="s">
        <v>299</v>
      </c>
      <c r="B63" s="77" t="s">
        <v>5</v>
      </c>
      <c r="C63" s="78">
        <v>4.5260930000000004</v>
      </c>
      <c r="D63" s="78">
        <v>5.4667700000000004</v>
      </c>
      <c r="E63" s="78">
        <v>5.5877999999999997</v>
      </c>
      <c r="F63" s="78">
        <v>5.3569000000000004</v>
      </c>
      <c r="G63" s="78">
        <v>5.157864</v>
      </c>
      <c r="H63" s="78">
        <v>5.2057700000000002</v>
      </c>
      <c r="I63" s="78">
        <v>5.2906519999999997</v>
      </c>
      <c r="J63" s="78">
        <v>5.350447</v>
      </c>
      <c r="K63" s="78">
        <v>5.4704040000000003</v>
      </c>
      <c r="L63" s="78">
        <v>5.5807399999999996</v>
      </c>
      <c r="M63" s="78">
        <v>5.7013809999999996</v>
      </c>
      <c r="N63" s="78">
        <v>5.7061950000000001</v>
      </c>
      <c r="O63" s="78">
        <v>5.7653309999999998</v>
      </c>
      <c r="P63" s="78">
        <v>5.8418159999999997</v>
      </c>
      <c r="Q63" s="78">
        <v>5.8763540000000001</v>
      </c>
      <c r="R63" s="78">
        <v>5.8924969999999997</v>
      </c>
      <c r="S63" s="78">
        <v>5.8904940000000003</v>
      </c>
      <c r="T63" s="78">
        <v>5.8731749999999998</v>
      </c>
      <c r="U63" s="78">
        <v>5.8801360000000003</v>
      </c>
      <c r="V63" s="78">
        <v>5.8654000000000002</v>
      </c>
      <c r="W63" s="78">
        <v>5.8502700000000001</v>
      </c>
      <c r="X63" s="78">
        <v>5.8433200000000003</v>
      </c>
      <c r="Y63" s="78">
        <v>5.8191329999999999</v>
      </c>
      <c r="Z63" s="78">
        <v>5.7926469999999997</v>
      </c>
      <c r="AA63" s="78">
        <v>5.7784329999999997</v>
      </c>
      <c r="AB63" s="78">
        <v>5.7802480000000003</v>
      </c>
      <c r="AC63" s="78">
        <v>5.7813119999999998</v>
      </c>
      <c r="AD63" s="78">
        <v>5.7996850000000002</v>
      </c>
      <c r="AE63" s="78">
        <v>5.8323020000000003</v>
      </c>
      <c r="AF63" s="78">
        <v>5.874587</v>
      </c>
      <c r="AG63" s="78">
        <v>5.9039760000000001</v>
      </c>
      <c r="AH63" s="79">
        <v>8.8979999999999997E-3</v>
      </c>
    </row>
    <row r="64" spans="1:34" ht="15" customHeight="1">
      <c r="A64" s="66" t="s">
        <v>298</v>
      </c>
      <c r="B64" s="77" t="s">
        <v>11</v>
      </c>
      <c r="C64" s="78">
        <v>4.01729</v>
      </c>
      <c r="D64" s="78">
        <v>3.6009570000000002</v>
      </c>
      <c r="E64" s="78">
        <v>3.3575499999999998</v>
      </c>
      <c r="F64" s="78">
        <v>3.2188159999999999</v>
      </c>
      <c r="G64" s="78">
        <v>3.136171</v>
      </c>
      <c r="H64" s="78">
        <v>3.0998329999999998</v>
      </c>
      <c r="I64" s="78">
        <v>3.0590670000000002</v>
      </c>
      <c r="J64" s="78">
        <v>3.0477449999999999</v>
      </c>
      <c r="K64" s="78">
        <v>3.0552410000000001</v>
      </c>
      <c r="L64" s="78">
        <v>3.0795460000000001</v>
      </c>
      <c r="M64" s="78">
        <v>3.1109</v>
      </c>
      <c r="N64" s="78">
        <v>3.1460279999999998</v>
      </c>
      <c r="O64" s="78">
        <v>3.17902</v>
      </c>
      <c r="P64" s="78">
        <v>3.2106629999999998</v>
      </c>
      <c r="Q64" s="78">
        <v>3.2437269999999998</v>
      </c>
      <c r="R64" s="78">
        <v>3.2775050000000001</v>
      </c>
      <c r="S64" s="78">
        <v>3.310343</v>
      </c>
      <c r="T64" s="78">
        <v>3.3446500000000001</v>
      </c>
      <c r="U64" s="78">
        <v>3.380706</v>
      </c>
      <c r="V64" s="78">
        <v>3.4141780000000002</v>
      </c>
      <c r="W64" s="78">
        <v>3.447819</v>
      </c>
      <c r="X64" s="78">
        <v>3.4831310000000002</v>
      </c>
      <c r="Y64" s="78">
        <v>3.5200279999999999</v>
      </c>
      <c r="Z64" s="78">
        <v>3.5590980000000001</v>
      </c>
      <c r="AA64" s="78">
        <v>3.5940370000000001</v>
      </c>
      <c r="AB64" s="78">
        <v>3.6316609999999998</v>
      </c>
      <c r="AC64" s="78">
        <v>3.6709079999999998</v>
      </c>
      <c r="AD64" s="78">
        <v>3.7096420000000001</v>
      </c>
      <c r="AE64" s="78">
        <v>3.7486899999999999</v>
      </c>
      <c r="AF64" s="78">
        <v>3.7900459999999998</v>
      </c>
      <c r="AG64" s="78">
        <v>3.83358</v>
      </c>
      <c r="AH64" s="79">
        <v>-1.5590000000000001E-3</v>
      </c>
    </row>
    <row r="65" spans="1:34" ht="15" customHeight="1">
      <c r="A65" s="66" t="s">
        <v>297</v>
      </c>
      <c r="B65" s="77" t="s">
        <v>23</v>
      </c>
      <c r="C65" s="78">
        <v>2.0209510000000002</v>
      </c>
      <c r="D65" s="78">
        <v>2.0367899999999999</v>
      </c>
      <c r="E65" s="78">
        <v>2.0669149999999998</v>
      </c>
      <c r="F65" s="78">
        <v>2.0035820000000002</v>
      </c>
      <c r="G65" s="78">
        <v>1.992804</v>
      </c>
      <c r="H65" s="78">
        <v>1.9666600000000001</v>
      </c>
      <c r="I65" s="78">
        <v>1.948895</v>
      </c>
      <c r="J65" s="78">
        <v>1.939144</v>
      </c>
      <c r="K65" s="78">
        <v>1.915645</v>
      </c>
      <c r="L65" s="78">
        <v>1.9161619999999999</v>
      </c>
      <c r="M65" s="78">
        <v>1.9055519999999999</v>
      </c>
      <c r="N65" s="78">
        <v>1.9098599999999999</v>
      </c>
      <c r="O65" s="78">
        <v>1.89819</v>
      </c>
      <c r="P65" s="78">
        <v>1.891683</v>
      </c>
      <c r="Q65" s="78">
        <v>1.8909689999999999</v>
      </c>
      <c r="R65" s="78">
        <v>1.8857060000000001</v>
      </c>
      <c r="S65" s="78">
        <v>1.8830849999999999</v>
      </c>
      <c r="T65" s="78">
        <v>1.882638</v>
      </c>
      <c r="U65" s="78">
        <v>1.8959330000000001</v>
      </c>
      <c r="V65" s="78">
        <v>1.890498</v>
      </c>
      <c r="W65" s="78">
        <v>1.8910739999999999</v>
      </c>
      <c r="X65" s="78">
        <v>1.89062</v>
      </c>
      <c r="Y65" s="78">
        <v>1.8915599999999999</v>
      </c>
      <c r="Z65" s="78">
        <v>1.893635</v>
      </c>
      <c r="AA65" s="78">
        <v>1.8839589999999999</v>
      </c>
      <c r="AB65" s="78">
        <v>1.885804</v>
      </c>
      <c r="AC65" s="78">
        <v>1.888145</v>
      </c>
      <c r="AD65" s="78">
        <v>1.8869579999999999</v>
      </c>
      <c r="AE65" s="78">
        <v>1.884377</v>
      </c>
      <c r="AF65" s="78">
        <v>1.886533</v>
      </c>
      <c r="AG65" s="78">
        <v>1.889184</v>
      </c>
      <c r="AH65" s="79">
        <v>-2.245E-3</v>
      </c>
    </row>
    <row r="66" spans="1:34" ht="15" customHeight="1">
      <c r="A66" s="66" t="s">
        <v>296</v>
      </c>
      <c r="B66" s="77" t="s">
        <v>13</v>
      </c>
      <c r="C66" s="79" t="s">
        <v>678</v>
      </c>
      <c r="D66" s="79" t="s">
        <v>678</v>
      </c>
      <c r="E66" s="79" t="s">
        <v>678</v>
      </c>
      <c r="F66" s="79" t="s">
        <v>678</v>
      </c>
      <c r="G66" s="79" t="s">
        <v>678</v>
      </c>
      <c r="H66" s="79" t="s">
        <v>678</v>
      </c>
      <c r="I66" s="79" t="s">
        <v>678</v>
      </c>
      <c r="J66" s="79" t="s">
        <v>678</v>
      </c>
      <c r="K66" s="79" t="s">
        <v>678</v>
      </c>
      <c r="L66" s="79" t="s">
        <v>678</v>
      </c>
      <c r="M66" s="79" t="s">
        <v>678</v>
      </c>
      <c r="N66" s="79" t="s">
        <v>678</v>
      </c>
      <c r="O66" s="79" t="s">
        <v>678</v>
      </c>
      <c r="P66" s="79" t="s">
        <v>678</v>
      </c>
      <c r="Q66" s="79" t="s">
        <v>678</v>
      </c>
      <c r="R66" s="79" t="s">
        <v>678</v>
      </c>
      <c r="S66" s="79" t="s">
        <v>678</v>
      </c>
      <c r="T66" s="79" t="s">
        <v>678</v>
      </c>
      <c r="U66" s="79" t="s">
        <v>678</v>
      </c>
      <c r="V66" s="79" t="s">
        <v>678</v>
      </c>
      <c r="W66" s="79" t="s">
        <v>678</v>
      </c>
      <c r="X66" s="79" t="s">
        <v>678</v>
      </c>
      <c r="Y66" s="79" t="s">
        <v>678</v>
      </c>
      <c r="Z66" s="79" t="s">
        <v>678</v>
      </c>
      <c r="AA66" s="79" t="s">
        <v>678</v>
      </c>
      <c r="AB66" s="79" t="s">
        <v>678</v>
      </c>
      <c r="AC66" s="79" t="s">
        <v>678</v>
      </c>
      <c r="AD66" s="79" t="s">
        <v>678</v>
      </c>
      <c r="AE66" s="79" t="s">
        <v>678</v>
      </c>
      <c r="AF66" s="79" t="s">
        <v>678</v>
      </c>
      <c r="AG66" s="79" t="s">
        <v>678</v>
      </c>
      <c r="AH66" s="79" t="s">
        <v>678</v>
      </c>
    </row>
    <row r="67" spans="1:34" ht="15" customHeight="1">
      <c r="A67" s="66" t="s">
        <v>295</v>
      </c>
      <c r="B67" s="77" t="s">
        <v>6</v>
      </c>
      <c r="C67" s="78">
        <v>30.52927</v>
      </c>
      <c r="D67" s="78">
        <v>31.078572999999999</v>
      </c>
      <c r="E67" s="78">
        <v>30.842476000000001</v>
      </c>
      <c r="F67" s="78">
        <v>30.494845999999999</v>
      </c>
      <c r="G67" s="78">
        <v>30.234068000000001</v>
      </c>
      <c r="H67" s="78">
        <v>30.173155000000001</v>
      </c>
      <c r="I67" s="78">
        <v>30.214378</v>
      </c>
      <c r="J67" s="78">
        <v>30.233242000000001</v>
      </c>
      <c r="K67" s="78">
        <v>30.206510999999999</v>
      </c>
      <c r="L67" s="78">
        <v>30.227758000000001</v>
      </c>
      <c r="M67" s="78">
        <v>30.127459000000002</v>
      </c>
      <c r="N67" s="78">
        <v>30.132662</v>
      </c>
      <c r="O67" s="78">
        <v>30.008766000000001</v>
      </c>
      <c r="P67" s="78">
        <v>30.135576</v>
      </c>
      <c r="Q67" s="78">
        <v>30.097469</v>
      </c>
      <c r="R67" s="78">
        <v>30.087129999999998</v>
      </c>
      <c r="S67" s="78">
        <v>29.944870000000002</v>
      </c>
      <c r="T67" s="78">
        <v>29.825738999999999</v>
      </c>
      <c r="U67" s="78">
        <v>29.698384999999998</v>
      </c>
      <c r="V67" s="78">
        <v>29.581619</v>
      </c>
      <c r="W67" s="78">
        <v>29.517130000000002</v>
      </c>
      <c r="X67" s="78">
        <v>29.444268999999998</v>
      </c>
      <c r="Y67" s="78">
        <v>29.406445999999999</v>
      </c>
      <c r="Z67" s="78">
        <v>29.142996</v>
      </c>
      <c r="AA67" s="78">
        <v>29.081484</v>
      </c>
      <c r="AB67" s="78">
        <v>28.987698000000002</v>
      </c>
      <c r="AC67" s="78">
        <v>28.821566000000001</v>
      </c>
      <c r="AD67" s="78">
        <v>28.785509000000001</v>
      </c>
      <c r="AE67" s="78">
        <v>28.676859</v>
      </c>
      <c r="AF67" s="78">
        <v>28.455863999999998</v>
      </c>
      <c r="AG67" s="78">
        <v>28.236422999999998</v>
      </c>
      <c r="AH67" s="79">
        <v>-2.5990000000000002E-3</v>
      </c>
    </row>
    <row r="69" spans="1:34" ht="15" customHeight="1">
      <c r="B69" s="76" t="s">
        <v>24</v>
      </c>
    </row>
    <row r="70" spans="1:34" ht="15" customHeight="1">
      <c r="B70" s="76" t="s">
        <v>679</v>
      </c>
    </row>
    <row r="71" spans="1:34" ht="15" customHeight="1">
      <c r="A71" s="66" t="s">
        <v>294</v>
      </c>
      <c r="B71" s="77" t="s">
        <v>2</v>
      </c>
      <c r="C71" s="82">
        <v>246.644623</v>
      </c>
      <c r="D71" s="82">
        <v>252.38949600000001</v>
      </c>
      <c r="E71" s="82">
        <v>253.92919900000001</v>
      </c>
      <c r="F71" s="82">
        <v>253.618729</v>
      </c>
      <c r="G71" s="82">
        <v>252.99195900000001</v>
      </c>
      <c r="H71" s="82">
        <v>254.51208500000001</v>
      </c>
      <c r="I71" s="82">
        <v>256.82385299999999</v>
      </c>
      <c r="J71" s="82">
        <v>258.47827100000001</v>
      </c>
      <c r="K71" s="82">
        <v>260.14340199999998</v>
      </c>
      <c r="L71" s="82">
        <v>262.172302</v>
      </c>
      <c r="M71" s="82">
        <v>264.74359099999998</v>
      </c>
      <c r="N71" s="82">
        <v>266.12603799999999</v>
      </c>
      <c r="O71" s="82">
        <v>267.43823200000003</v>
      </c>
      <c r="P71" s="82">
        <v>269.97430400000002</v>
      </c>
      <c r="Q71" s="82">
        <v>271.67965700000002</v>
      </c>
      <c r="R71" s="82">
        <v>273.238068</v>
      </c>
      <c r="S71" s="82">
        <v>274.17263800000001</v>
      </c>
      <c r="T71" s="82">
        <v>275.43374599999999</v>
      </c>
      <c r="U71" s="82">
        <v>276.68289199999998</v>
      </c>
      <c r="V71" s="82">
        <v>277.84515399999998</v>
      </c>
      <c r="W71" s="82">
        <v>279.25646999999998</v>
      </c>
      <c r="X71" s="82">
        <v>280.66412400000002</v>
      </c>
      <c r="Y71" s="82">
        <v>282.265625</v>
      </c>
      <c r="Z71" s="82">
        <v>282.66189600000001</v>
      </c>
      <c r="AA71" s="82">
        <v>284.24471999999997</v>
      </c>
      <c r="AB71" s="82">
        <v>285.63592499999999</v>
      </c>
      <c r="AC71" s="82">
        <v>286.59011800000002</v>
      </c>
      <c r="AD71" s="82">
        <v>288.43215900000001</v>
      </c>
      <c r="AE71" s="82">
        <v>289.79193099999998</v>
      </c>
      <c r="AF71" s="82">
        <v>290.541473</v>
      </c>
      <c r="AG71" s="82">
        <v>291.22595200000001</v>
      </c>
      <c r="AH71" s="79">
        <v>5.5539999999999999E-3</v>
      </c>
    </row>
    <row r="72" spans="1:34" ht="15" customHeight="1">
      <c r="A72" s="66" t="s">
        <v>293</v>
      </c>
      <c r="B72" s="77" t="s">
        <v>7</v>
      </c>
      <c r="C72" s="82">
        <v>173.49534600000001</v>
      </c>
      <c r="D72" s="82">
        <v>180.670593</v>
      </c>
      <c r="E72" s="82">
        <v>184.310776</v>
      </c>
      <c r="F72" s="82">
        <v>185.65533400000001</v>
      </c>
      <c r="G72" s="82">
        <v>186.88351399999999</v>
      </c>
      <c r="H72" s="82">
        <v>189.988708</v>
      </c>
      <c r="I72" s="82">
        <v>190.892899</v>
      </c>
      <c r="J72" s="82">
        <v>191.811035</v>
      </c>
      <c r="K72" s="82">
        <v>192.60356100000001</v>
      </c>
      <c r="L72" s="82">
        <v>193.51005599999999</v>
      </c>
      <c r="M72" s="82">
        <v>194.64939899999999</v>
      </c>
      <c r="N72" s="82">
        <v>195.22024500000001</v>
      </c>
      <c r="O72" s="82">
        <v>195.39856</v>
      </c>
      <c r="P72" s="82">
        <v>197.24310299999999</v>
      </c>
      <c r="Q72" s="82">
        <v>197.870193</v>
      </c>
      <c r="R72" s="82">
        <v>198.721497</v>
      </c>
      <c r="S72" s="82">
        <v>198.78921500000001</v>
      </c>
      <c r="T72" s="82">
        <v>199.18872099999999</v>
      </c>
      <c r="U72" s="82">
        <v>199.582764</v>
      </c>
      <c r="V72" s="82">
        <v>199.98632799999999</v>
      </c>
      <c r="W72" s="82">
        <v>200.86352500000001</v>
      </c>
      <c r="X72" s="82">
        <v>201.851089</v>
      </c>
      <c r="Y72" s="82">
        <v>203.00225800000001</v>
      </c>
      <c r="Z72" s="82">
        <v>203.03653</v>
      </c>
      <c r="AA72" s="82">
        <v>204.15687600000001</v>
      </c>
      <c r="AB72" s="82">
        <v>205.10343900000001</v>
      </c>
      <c r="AC72" s="82">
        <v>205.918915</v>
      </c>
      <c r="AD72" s="82">
        <v>207.63172900000001</v>
      </c>
      <c r="AE72" s="82">
        <v>208.804688</v>
      </c>
      <c r="AF72" s="82">
        <v>209.460815</v>
      </c>
      <c r="AG72" s="82">
        <v>210.346588</v>
      </c>
      <c r="AH72" s="79">
        <v>6.4409999999999997E-3</v>
      </c>
    </row>
    <row r="73" spans="1:34" ht="15" customHeight="1">
      <c r="A73" s="66" t="s">
        <v>292</v>
      </c>
      <c r="B73" s="77" t="s">
        <v>8</v>
      </c>
      <c r="C73" s="82">
        <v>151.91566499999999</v>
      </c>
      <c r="D73" s="82">
        <v>162.800781</v>
      </c>
      <c r="E73" s="82">
        <v>174.47210699999999</v>
      </c>
      <c r="F73" s="82">
        <v>179.223434</v>
      </c>
      <c r="G73" s="82">
        <v>182.97735599999999</v>
      </c>
      <c r="H73" s="82">
        <v>189.152725</v>
      </c>
      <c r="I73" s="82">
        <v>194.67924500000001</v>
      </c>
      <c r="J73" s="82">
        <v>198.80526699999999</v>
      </c>
      <c r="K73" s="82">
        <v>204.87973</v>
      </c>
      <c r="L73" s="82">
        <v>209.86445599999999</v>
      </c>
      <c r="M73" s="82">
        <v>214.680542</v>
      </c>
      <c r="N73" s="82">
        <v>219.27430699999999</v>
      </c>
      <c r="O73" s="82">
        <v>223.388947</v>
      </c>
      <c r="P73" s="82">
        <v>227.44894400000001</v>
      </c>
      <c r="Q73" s="82">
        <v>231.31474299999999</v>
      </c>
      <c r="R73" s="82">
        <v>235.24560500000001</v>
      </c>
      <c r="S73" s="82">
        <v>237.76445000000001</v>
      </c>
      <c r="T73" s="82">
        <v>240.85237100000001</v>
      </c>
      <c r="U73" s="82">
        <v>244.85781900000001</v>
      </c>
      <c r="V73" s="82">
        <v>246.75235000000001</v>
      </c>
      <c r="W73" s="82">
        <v>250.49644499999999</v>
      </c>
      <c r="X73" s="82">
        <v>253.97789</v>
      </c>
      <c r="Y73" s="82">
        <v>257.656342</v>
      </c>
      <c r="Z73" s="82">
        <v>261.642853</v>
      </c>
      <c r="AA73" s="82">
        <v>264.15332000000001</v>
      </c>
      <c r="AB73" s="82">
        <v>265.98818999999997</v>
      </c>
      <c r="AC73" s="82">
        <v>270.43722500000001</v>
      </c>
      <c r="AD73" s="82">
        <v>274.35574300000002</v>
      </c>
      <c r="AE73" s="82">
        <v>277.55514499999998</v>
      </c>
      <c r="AF73" s="82">
        <v>281.69671599999998</v>
      </c>
      <c r="AG73" s="82">
        <v>285.327179</v>
      </c>
      <c r="AH73" s="79">
        <v>2.1232999999999998E-2</v>
      </c>
    </row>
    <row r="74" spans="1:34" ht="15" customHeight="1">
      <c r="A74" s="66" t="s">
        <v>291</v>
      </c>
      <c r="B74" s="77" t="s">
        <v>14</v>
      </c>
      <c r="C74" s="82">
        <v>411.85290500000002</v>
      </c>
      <c r="D74" s="82">
        <v>447.77114899999998</v>
      </c>
      <c r="E74" s="82">
        <v>467.56277499999999</v>
      </c>
      <c r="F74" s="82">
        <v>492.20871</v>
      </c>
      <c r="G74" s="82">
        <v>501.82074</v>
      </c>
      <c r="H74" s="82">
        <v>513.03790300000003</v>
      </c>
      <c r="I74" s="82">
        <v>518.46130400000004</v>
      </c>
      <c r="J74" s="82">
        <v>523.09198000000004</v>
      </c>
      <c r="K74" s="82">
        <v>533.81982400000004</v>
      </c>
      <c r="L74" s="82">
        <v>538.92242399999998</v>
      </c>
      <c r="M74" s="82">
        <v>558.13958700000001</v>
      </c>
      <c r="N74" s="82">
        <v>560.83966099999998</v>
      </c>
      <c r="O74" s="82">
        <v>569.390625</v>
      </c>
      <c r="P74" s="82">
        <v>572.66516100000001</v>
      </c>
      <c r="Q74" s="82">
        <v>578.20989999999995</v>
      </c>
      <c r="R74" s="82">
        <v>582.17669699999999</v>
      </c>
      <c r="S74" s="82">
        <v>587.36163299999998</v>
      </c>
      <c r="T74" s="82">
        <v>593.67236300000002</v>
      </c>
      <c r="U74" s="82">
        <v>601.205872</v>
      </c>
      <c r="V74" s="82">
        <v>602.63000499999998</v>
      </c>
      <c r="W74" s="82">
        <v>614.01214600000003</v>
      </c>
      <c r="X74" s="82">
        <v>621.432861</v>
      </c>
      <c r="Y74" s="82">
        <v>627.68994099999998</v>
      </c>
      <c r="Z74" s="82">
        <v>636.24981700000001</v>
      </c>
      <c r="AA74" s="82">
        <v>640.952271</v>
      </c>
      <c r="AB74" s="82">
        <v>641.65142800000001</v>
      </c>
      <c r="AC74" s="82">
        <v>653.11474599999997</v>
      </c>
      <c r="AD74" s="82">
        <v>659.145264</v>
      </c>
      <c r="AE74" s="82">
        <v>663.680969</v>
      </c>
      <c r="AF74" s="82">
        <v>667.55731200000002</v>
      </c>
      <c r="AG74" s="82">
        <v>671.22692900000004</v>
      </c>
      <c r="AH74" s="79">
        <v>1.6414999999999999E-2</v>
      </c>
    </row>
    <row r="75" spans="1:34" ht="15" customHeight="1">
      <c r="A75" s="66" t="s">
        <v>290</v>
      </c>
      <c r="B75" s="77" t="s">
        <v>25</v>
      </c>
      <c r="C75" s="82">
        <v>983.90850799999998</v>
      </c>
      <c r="D75" s="82">
        <v>1043.6319579999999</v>
      </c>
      <c r="E75" s="82">
        <v>1080.2749020000001</v>
      </c>
      <c r="F75" s="82">
        <v>1110.706177</v>
      </c>
      <c r="G75" s="82">
        <v>1124.6735839999999</v>
      </c>
      <c r="H75" s="82">
        <v>1146.6914059999999</v>
      </c>
      <c r="I75" s="82">
        <v>1160.8572999999999</v>
      </c>
      <c r="J75" s="82">
        <v>1172.1865230000001</v>
      </c>
      <c r="K75" s="82">
        <v>1191.446533</v>
      </c>
      <c r="L75" s="82">
        <v>1204.4692379999999</v>
      </c>
      <c r="M75" s="82">
        <v>1232.213135</v>
      </c>
      <c r="N75" s="82">
        <v>1241.4602050000001</v>
      </c>
      <c r="O75" s="82">
        <v>1255.6163329999999</v>
      </c>
      <c r="P75" s="82">
        <v>1267.331543</v>
      </c>
      <c r="Q75" s="82">
        <v>1279.0744629999999</v>
      </c>
      <c r="R75" s="82">
        <v>1289.381836</v>
      </c>
      <c r="S75" s="82">
        <v>1298.0878909999999</v>
      </c>
      <c r="T75" s="82">
        <v>1309.147217</v>
      </c>
      <c r="U75" s="82">
        <v>1322.329346</v>
      </c>
      <c r="V75" s="82">
        <v>1327.2138669999999</v>
      </c>
      <c r="W75" s="82">
        <v>1344.6286620000001</v>
      </c>
      <c r="X75" s="82">
        <v>1357.926025</v>
      </c>
      <c r="Y75" s="82">
        <v>1370.6141359999999</v>
      </c>
      <c r="Z75" s="82">
        <v>1383.591064</v>
      </c>
      <c r="AA75" s="82">
        <v>1393.507202</v>
      </c>
      <c r="AB75" s="82">
        <v>1398.3789059999999</v>
      </c>
      <c r="AC75" s="82">
        <v>1416.0610349999999</v>
      </c>
      <c r="AD75" s="82">
        <v>1429.5649410000001</v>
      </c>
      <c r="AE75" s="82">
        <v>1439.832764</v>
      </c>
      <c r="AF75" s="82">
        <v>1449.2563479999999</v>
      </c>
      <c r="AG75" s="82">
        <v>1458.1267089999999</v>
      </c>
      <c r="AH75" s="79">
        <v>1.3199000000000001E-2</v>
      </c>
    </row>
    <row r="76" spans="1:34" ht="15" customHeight="1">
      <c r="A76" s="66" t="s">
        <v>289</v>
      </c>
      <c r="B76" s="77" t="s">
        <v>26</v>
      </c>
      <c r="C76" s="82">
        <v>0.66034599999999999</v>
      </c>
      <c r="D76" s="82">
        <v>0.71748199999999995</v>
      </c>
      <c r="E76" s="82">
        <v>0.72878600000000004</v>
      </c>
      <c r="F76" s="82">
        <v>0.76042699999999996</v>
      </c>
      <c r="G76" s="82">
        <v>0.75426700000000002</v>
      </c>
      <c r="H76" s="82">
        <v>0.75314499999999995</v>
      </c>
      <c r="I76" s="82">
        <v>0.74475800000000003</v>
      </c>
      <c r="J76" s="82">
        <v>0.73777800000000004</v>
      </c>
      <c r="K76" s="82">
        <v>0.73736199999999996</v>
      </c>
      <c r="L76" s="82">
        <v>0.73342399999999996</v>
      </c>
      <c r="M76" s="82">
        <v>0.74521300000000001</v>
      </c>
      <c r="N76" s="82">
        <v>0.73652600000000001</v>
      </c>
      <c r="O76" s="82">
        <v>0.73715399999999998</v>
      </c>
      <c r="P76" s="82">
        <v>0.73388600000000004</v>
      </c>
      <c r="Q76" s="82">
        <v>0.73657799999999995</v>
      </c>
      <c r="R76" s="82">
        <v>0.73782099999999995</v>
      </c>
      <c r="S76" s="82">
        <v>0.74431599999999998</v>
      </c>
      <c r="T76" s="82">
        <v>0.75095500000000004</v>
      </c>
      <c r="U76" s="82">
        <v>0.76033700000000004</v>
      </c>
      <c r="V76" s="82">
        <v>0.76620999999999995</v>
      </c>
      <c r="W76" s="82">
        <v>0.78223100000000001</v>
      </c>
      <c r="X76" s="82">
        <v>0.79506500000000002</v>
      </c>
      <c r="Y76" s="82">
        <v>0.80788899999999997</v>
      </c>
      <c r="Z76" s="82">
        <v>0.82189400000000001</v>
      </c>
      <c r="AA76" s="82">
        <v>0.83569800000000005</v>
      </c>
      <c r="AB76" s="82">
        <v>0.84337399999999996</v>
      </c>
      <c r="AC76" s="82">
        <v>0.86386399999999997</v>
      </c>
      <c r="AD76" s="82">
        <v>0.88012500000000005</v>
      </c>
      <c r="AE76" s="82">
        <v>0.89648000000000005</v>
      </c>
      <c r="AF76" s="82">
        <v>0.91038799999999998</v>
      </c>
      <c r="AG76" s="82">
        <v>0.92731799999999998</v>
      </c>
      <c r="AH76" s="79">
        <v>1.1382E-2</v>
      </c>
    </row>
    <row r="77" spans="1:34" ht="15" customHeight="1">
      <c r="A77" s="66" t="s">
        <v>288</v>
      </c>
      <c r="B77" s="76" t="s">
        <v>27</v>
      </c>
      <c r="C77" s="84">
        <v>984.568848</v>
      </c>
      <c r="D77" s="84">
        <v>1044.349487</v>
      </c>
      <c r="E77" s="84">
        <v>1081.0036620000001</v>
      </c>
      <c r="F77" s="84">
        <v>1111.466553</v>
      </c>
      <c r="G77" s="84">
        <v>1125.427856</v>
      </c>
      <c r="H77" s="84">
        <v>1147.4445800000001</v>
      </c>
      <c r="I77" s="84">
        <v>1161.6020510000001</v>
      </c>
      <c r="J77" s="84">
        <v>1172.9243160000001</v>
      </c>
      <c r="K77" s="84">
        <v>1192.1838379999999</v>
      </c>
      <c r="L77" s="84">
        <v>1205.2026370000001</v>
      </c>
      <c r="M77" s="84">
        <v>1232.958374</v>
      </c>
      <c r="N77" s="84">
        <v>1242.1967770000001</v>
      </c>
      <c r="O77" s="84">
        <v>1256.3535159999999</v>
      </c>
      <c r="P77" s="84">
        <v>1268.0654300000001</v>
      </c>
      <c r="Q77" s="84">
        <v>1279.8110349999999</v>
      </c>
      <c r="R77" s="84">
        <v>1290.119629</v>
      </c>
      <c r="S77" s="84">
        <v>1298.8321530000001</v>
      </c>
      <c r="T77" s="84">
        <v>1309.898193</v>
      </c>
      <c r="U77" s="84">
        <v>1323.0897219999999</v>
      </c>
      <c r="V77" s="84">
        <v>1327.9801030000001</v>
      </c>
      <c r="W77" s="84">
        <v>1345.410889</v>
      </c>
      <c r="X77" s="84">
        <v>1358.7210689999999</v>
      </c>
      <c r="Y77" s="84">
        <v>1371.4219969999999</v>
      </c>
      <c r="Z77" s="84">
        <v>1384.4129640000001</v>
      </c>
      <c r="AA77" s="84">
        <v>1394.3428960000001</v>
      </c>
      <c r="AB77" s="84">
        <v>1399.2222899999999</v>
      </c>
      <c r="AC77" s="84">
        <v>1416.924927</v>
      </c>
      <c r="AD77" s="84">
        <v>1430.445068</v>
      </c>
      <c r="AE77" s="84">
        <v>1440.7292480000001</v>
      </c>
      <c r="AF77" s="84">
        <v>1450.1667480000001</v>
      </c>
      <c r="AG77" s="84">
        <v>1459.054077</v>
      </c>
      <c r="AH77" s="81">
        <v>1.3198E-2</v>
      </c>
    </row>
    <row r="80" spans="1:34" ht="15" customHeight="1">
      <c r="B80" s="76" t="s">
        <v>28</v>
      </c>
    </row>
    <row r="81" spans="1:34" ht="15" customHeight="1">
      <c r="B81" s="76" t="s">
        <v>2</v>
      </c>
    </row>
    <row r="82" spans="1:34" ht="15" customHeight="1">
      <c r="A82" s="66" t="s">
        <v>287</v>
      </c>
      <c r="B82" s="77" t="s">
        <v>3</v>
      </c>
      <c r="C82" s="78">
        <v>17.296467</v>
      </c>
      <c r="D82" s="78">
        <v>17.426860999999999</v>
      </c>
      <c r="E82" s="78">
        <v>18.020187</v>
      </c>
      <c r="F82" s="78">
        <v>18.605923000000001</v>
      </c>
      <c r="G82" s="78">
        <v>19.404615</v>
      </c>
      <c r="H82" s="78">
        <v>20.373873</v>
      </c>
      <c r="I82" s="78">
        <v>21.402180000000001</v>
      </c>
      <c r="J82" s="78">
        <v>22.392430999999998</v>
      </c>
      <c r="K82" s="78">
        <v>23.568413</v>
      </c>
      <c r="L82" s="78">
        <v>24.658950999999998</v>
      </c>
      <c r="M82" s="78">
        <v>25.997776000000002</v>
      </c>
      <c r="N82" s="78">
        <v>27.085837999999999</v>
      </c>
      <c r="O82" s="78">
        <v>28.263743999999999</v>
      </c>
      <c r="P82" s="78">
        <v>29.351633</v>
      </c>
      <c r="Q82" s="78">
        <v>30.371055999999999</v>
      </c>
      <c r="R82" s="78">
        <v>31.368922999999999</v>
      </c>
      <c r="S82" s="78">
        <v>32.399723000000002</v>
      </c>
      <c r="T82" s="78">
        <v>33.423060999999997</v>
      </c>
      <c r="U82" s="78">
        <v>34.511997000000001</v>
      </c>
      <c r="V82" s="78">
        <v>35.557555999999998</v>
      </c>
      <c r="W82" s="78">
        <v>36.742854999999999</v>
      </c>
      <c r="X82" s="78">
        <v>37.982365000000001</v>
      </c>
      <c r="Y82" s="78">
        <v>39.172263999999998</v>
      </c>
      <c r="Z82" s="78">
        <v>40.482120999999999</v>
      </c>
      <c r="AA82" s="78">
        <v>41.784697999999999</v>
      </c>
      <c r="AB82" s="78">
        <v>42.950164999999998</v>
      </c>
      <c r="AC82" s="78">
        <v>44.448421000000003</v>
      </c>
      <c r="AD82" s="78">
        <v>46.08202</v>
      </c>
      <c r="AE82" s="78">
        <v>47.688046</v>
      </c>
      <c r="AF82" s="78">
        <v>49.347847000000002</v>
      </c>
      <c r="AG82" s="78">
        <v>51.084923000000003</v>
      </c>
      <c r="AH82" s="79">
        <v>3.6759E-2</v>
      </c>
    </row>
    <row r="83" spans="1:34" ht="15" customHeight="1">
      <c r="A83" s="66" t="s">
        <v>286</v>
      </c>
      <c r="B83" s="77" t="s">
        <v>4</v>
      </c>
      <c r="C83" s="78">
        <v>17.748362</v>
      </c>
      <c r="D83" s="78">
        <v>17.966388999999999</v>
      </c>
      <c r="E83" s="78">
        <v>19.387812</v>
      </c>
      <c r="F83" s="78">
        <v>21.526904999999999</v>
      </c>
      <c r="G83" s="78">
        <v>23.011361999999998</v>
      </c>
      <c r="H83" s="78">
        <v>24.415792</v>
      </c>
      <c r="I83" s="78">
        <v>25.859197999999999</v>
      </c>
      <c r="J83" s="78">
        <v>26.848255000000002</v>
      </c>
      <c r="K83" s="78">
        <v>28.083344</v>
      </c>
      <c r="L83" s="78">
        <v>29.072631999999999</v>
      </c>
      <c r="M83" s="78">
        <v>30.321560000000002</v>
      </c>
      <c r="N83" s="78">
        <v>31.354680999999999</v>
      </c>
      <c r="O83" s="78">
        <v>32.466576000000003</v>
      </c>
      <c r="P83" s="78">
        <v>33.409022999999998</v>
      </c>
      <c r="Q83" s="78">
        <v>34.320380999999998</v>
      </c>
      <c r="R83" s="78">
        <v>35.228068999999998</v>
      </c>
      <c r="S83" s="78">
        <v>36.11694</v>
      </c>
      <c r="T83" s="78">
        <v>37.242939</v>
      </c>
      <c r="U83" s="78">
        <v>38.351368000000001</v>
      </c>
      <c r="V83" s="78">
        <v>39.138424000000001</v>
      </c>
      <c r="W83" s="78">
        <v>40.577835</v>
      </c>
      <c r="X83" s="78">
        <v>41.798634</v>
      </c>
      <c r="Y83" s="78">
        <v>42.939712999999998</v>
      </c>
      <c r="Z83" s="78">
        <v>44.368232999999996</v>
      </c>
      <c r="AA83" s="78">
        <v>45.429645999999998</v>
      </c>
      <c r="AB83" s="78">
        <v>46.569271000000001</v>
      </c>
      <c r="AC83" s="78">
        <v>48.295723000000002</v>
      </c>
      <c r="AD83" s="78">
        <v>49.810661000000003</v>
      </c>
      <c r="AE83" s="78">
        <v>51.140017999999998</v>
      </c>
      <c r="AF83" s="78">
        <v>52.807372999999998</v>
      </c>
      <c r="AG83" s="78">
        <v>54.292267000000002</v>
      </c>
      <c r="AH83" s="79">
        <v>3.7973E-2</v>
      </c>
    </row>
    <row r="84" spans="1:34" ht="15" customHeight="1">
      <c r="A84" s="66" t="s">
        <v>285</v>
      </c>
      <c r="B84" s="77" t="s">
        <v>5</v>
      </c>
      <c r="C84" s="78">
        <v>10.141716000000001</v>
      </c>
      <c r="D84" s="78">
        <v>10.518637</v>
      </c>
      <c r="E84" s="78">
        <v>10.568699000000001</v>
      </c>
      <c r="F84" s="78">
        <v>10.585305999999999</v>
      </c>
      <c r="G84" s="78">
        <v>10.598955999999999</v>
      </c>
      <c r="H84" s="78">
        <v>10.918931000000001</v>
      </c>
      <c r="I84" s="78">
        <v>11.334839000000001</v>
      </c>
      <c r="J84" s="78">
        <v>11.73485</v>
      </c>
      <c r="K84" s="78">
        <v>12.174552</v>
      </c>
      <c r="L84" s="78">
        <v>12.65638</v>
      </c>
      <c r="M84" s="78">
        <v>13.412457</v>
      </c>
      <c r="N84" s="78">
        <v>13.806762000000001</v>
      </c>
      <c r="O84" s="78">
        <v>14.259785000000001</v>
      </c>
      <c r="P84" s="78">
        <v>14.735431999999999</v>
      </c>
      <c r="Q84" s="78">
        <v>15.154714999999999</v>
      </c>
      <c r="R84" s="78">
        <v>15.537027999999999</v>
      </c>
      <c r="S84" s="78">
        <v>15.894209999999999</v>
      </c>
      <c r="T84" s="78">
        <v>16.266815000000001</v>
      </c>
      <c r="U84" s="78">
        <v>16.653138999999999</v>
      </c>
      <c r="V84" s="78">
        <v>17.028362000000001</v>
      </c>
      <c r="W84" s="78">
        <v>17.399076000000001</v>
      </c>
      <c r="X84" s="78">
        <v>17.811111</v>
      </c>
      <c r="Y84" s="78">
        <v>18.215876000000002</v>
      </c>
      <c r="Z84" s="78">
        <v>18.655937000000002</v>
      </c>
      <c r="AA84" s="78">
        <v>19.109465</v>
      </c>
      <c r="AB84" s="78">
        <v>19.637924000000002</v>
      </c>
      <c r="AC84" s="78">
        <v>20.180385999999999</v>
      </c>
      <c r="AD84" s="78">
        <v>20.800094999999999</v>
      </c>
      <c r="AE84" s="78">
        <v>21.459291</v>
      </c>
      <c r="AF84" s="78">
        <v>22.192577</v>
      </c>
      <c r="AG84" s="78">
        <v>22.959700000000002</v>
      </c>
      <c r="AH84" s="79">
        <v>2.7609999999999999E-2</v>
      </c>
    </row>
    <row r="85" spans="1:34" ht="15" customHeight="1">
      <c r="A85" s="66" t="s">
        <v>284</v>
      </c>
      <c r="B85" s="77" t="s">
        <v>6</v>
      </c>
      <c r="C85" s="78">
        <v>35.773701000000003</v>
      </c>
      <c r="D85" s="78">
        <v>36.906863999999999</v>
      </c>
      <c r="E85" s="78">
        <v>37.267932999999999</v>
      </c>
      <c r="F85" s="78">
        <v>37.647987000000001</v>
      </c>
      <c r="G85" s="78">
        <v>38.134892000000001</v>
      </c>
      <c r="H85" s="78">
        <v>38.983448000000003</v>
      </c>
      <c r="I85" s="78">
        <v>40.057094999999997</v>
      </c>
      <c r="J85" s="78">
        <v>41.177101</v>
      </c>
      <c r="K85" s="78">
        <v>42.293106000000002</v>
      </c>
      <c r="L85" s="78">
        <v>43.509768999999999</v>
      </c>
      <c r="M85" s="78">
        <v>44.585467999999999</v>
      </c>
      <c r="N85" s="78">
        <v>45.723151999999999</v>
      </c>
      <c r="O85" s="78">
        <v>46.728259999999999</v>
      </c>
      <c r="P85" s="78">
        <v>48.025973999999998</v>
      </c>
      <c r="Q85" s="78">
        <v>49.120303999999997</v>
      </c>
      <c r="R85" s="78">
        <v>50.194374000000003</v>
      </c>
      <c r="S85" s="78">
        <v>51.097019000000003</v>
      </c>
      <c r="T85" s="78">
        <v>52.024535999999998</v>
      </c>
      <c r="U85" s="78">
        <v>52.952686</v>
      </c>
      <c r="V85" s="78">
        <v>53.897289000000001</v>
      </c>
      <c r="W85" s="78">
        <v>54.959755000000001</v>
      </c>
      <c r="X85" s="78">
        <v>56.055709999999998</v>
      </c>
      <c r="Y85" s="78">
        <v>57.281925000000001</v>
      </c>
      <c r="Z85" s="78">
        <v>58.184513000000003</v>
      </c>
      <c r="AA85" s="78">
        <v>59.527149000000001</v>
      </c>
      <c r="AB85" s="78">
        <v>60.869098999999999</v>
      </c>
      <c r="AC85" s="78">
        <v>62.156979</v>
      </c>
      <c r="AD85" s="78">
        <v>63.790461999999998</v>
      </c>
      <c r="AE85" s="78">
        <v>65.365577999999999</v>
      </c>
      <c r="AF85" s="78">
        <v>66.786124999999998</v>
      </c>
      <c r="AG85" s="78">
        <v>68.262276</v>
      </c>
      <c r="AH85" s="79">
        <v>2.1772E-2</v>
      </c>
    </row>
    <row r="87" spans="1:34" ht="15" customHeight="1">
      <c r="B87" s="76" t="s">
        <v>7</v>
      </c>
    </row>
    <row r="88" spans="1:34" ht="15" customHeight="1">
      <c r="A88" s="66" t="s">
        <v>283</v>
      </c>
      <c r="B88" s="77" t="s">
        <v>3</v>
      </c>
      <c r="C88" s="78">
        <v>12.770180999999999</v>
      </c>
      <c r="D88" s="78">
        <v>13.821040999999999</v>
      </c>
      <c r="E88" s="78">
        <v>14.746015</v>
      </c>
      <c r="F88" s="78">
        <v>15.267771</v>
      </c>
      <c r="G88" s="78">
        <v>15.981583000000001</v>
      </c>
      <c r="H88" s="78">
        <v>16.791733000000001</v>
      </c>
      <c r="I88" s="78">
        <v>17.580093000000002</v>
      </c>
      <c r="J88" s="78">
        <v>18.281164</v>
      </c>
      <c r="K88" s="78">
        <v>19.252157</v>
      </c>
      <c r="L88" s="78">
        <v>20.032518</v>
      </c>
      <c r="M88" s="78">
        <v>21.162241000000002</v>
      </c>
      <c r="N88" s="78">
        <v>21.968724999999999</v>
      </c>
      <c r="O88" s="78">
        <v>22.910681</v>
      </c>
      <c r="P88" s="78">
        <v>23.712395000000001</v>
      </c>
      <c r="Q88" s="78">
        <v>24.447151000000002</v>
      </c>
      <c r="R88" s="78">
        <v>25.185261000000001</v>
      </c>
      <c r="S88" s="78">
        <v>25.985668</v>
      </c>
      <c r="T88" s="78">
        <v>26.765682000000002</v>
      </c>
      <c r="U88" s="78">
        <v>27.624507999999999</v>
      </c>
      <c r="V88" s="78">
        <v>28.399228999999998</v>
      </c>
      <c r="W88" s="78">
        <v>29.357676999999999</v>
      </c>
      <c r="X88" s="78">
        <v>30.324760000000001</v>
      </c>
      <c r="Y88" s="78">
        <v>31.184449999999998</v>
      </c>
      <c r="Z88" s="78">
        <v>32.20787</v>
      </c>
      <c r="AA88" s="78">
        <v>33.169052000000001</v>
      </c>
      <c r="AB88" s="78">
        <v>33.948886999999999</v>
      </c>
      <c r="AC88" s="78">
        <v>35.214737</v>
      </c>
      <c r="AD88" s="78">
        <v>36.523910999999998</v>
      </c>
      <c r="AE88" s="78">
        <v>37.710011000000002</v>
      </c>
      <c r="AF88" s="78">
        <v>38.960113999999997</v>
      </c>
      <c r="AG88" s="78">
        <v>40.285805000000003</v>
      </c>
      <c r="AH88" s="79">
        <v>3.9038999999999997E-2</v>
      </c>
    </row>
    <row r="89" spans="1:34" ht="15" customHeight="1">
      <c r="A89" s="66" t="s">
        <v>282</v>
      </c>
      <c r="B89" s="77" t="s">
        <v>4</v>
      </c>
      <c r="C89" s="78">
        <v>17.825056</v>
      </c>
      <c r="D89" s="78">
        <v>18.093378000000001</v>
      </c>
      <c r="E89" s="78">
        <v>18.440636000000001</v>
      </c>
      <c r="F89" s="78">
        <v>19.522041000000002</v>
      </c>
      <c r="G89" s="78">
        <v>19.92794</v>
      </c>
      <c r="H89" s="78">
        <v>20.190811</v>
      </c>
      <c r="I89" s="78">
        <v>20.436146000000001</v>
      </c>
      <c r="J89" s="78">
        <v>21.289051000000001</v>
      </c>
      <c r="K89" s="78">
        <v>22.388411999999999</v>
      </c>
      <c r="L89" s="78">
        <v>23.235095999999999</v>
      </c>
      <c r="M89" s="78">
        <v>24.662064000000001</v>
      </c>
      <c r="N89" s="78">
        <v>25.554511999999999</v>
      </c>
      <c r="O89" s="78">
        <v>26.576377999999998</v>
      </c>
      <c r="P89" s="78">
        <v>27.382836999999999</v>
      </c>
      <c r="Q89" s="78">
        <v>28.162600999999999</v>
      </c>
      <c r="R89" s="78">
        <v>28.936705</v>
      </c>
      <c r="S89" s="78">
        <v>29.686501</v>
      </c>
      <c r="T89" s="78">
        <v>30.683861</v>
      </c>
      <c r="U89" s="78">
        <v>31.658947000000001</v>
      </c>
      <c r="V89" s="78">
        <v>32.309761000000002</v>
      </c>
      <c r="W89" s="78">
        <v>33.609862999999997</v>
      </c>
      <c r="X89" s="78">
        <v>34.687908</v>
      </c>
      <c r="Y89" s="78">
        <v>35.677852999999999</v>
      </c>
      <c r="Z89" s="78">
        <v>36.943385999999997</v>
      </c>
      <c r="AA89" s="78">
        <v>37.835999000000001</v>
      </c>
      <c r="AB89" s="78">
        <v>38.795546999999999</v>
      </c>
      <c r="AC89" s="78">
        <v>40.332607000000003</v>
      </c>
      <c r="AD89" s="78">
        <v>41.643420999999996</v>
      </c>
      <c r="AE89" s="78">
        <v>42.766742999999998</v>
      </c>
      <c r="AF89" s="78">
        <v>44.200211000000003</v>
      </c>
      <c r="AG89" s="78">
        <v>45.437820000000002</v>
      </c>
      <c r="AH89" s="79">
        <v>3.1683000000000003E-2</v>
      </c>
    </row>
    <row r="90" spans="1:34" ht="15" customHeight="1">
      <c r="A90" s="66" t="s">
        <v>281</v>
      </c>
      <c r="B90" s="77" t="s">
        <v>9</v>
      </c>
      <c r="C90" s="78">
        <v>5.2465200000000003</v>
      </c>
      <c r="D90" s="78">
        <v>4.1374469999999999</v>
      </c>
      <c r="E90" s="78">
        <v>5.3061999999999996</v>
      </c>
      <c r="F90" s="78">
        <v>7.0237980000000002</v>
      </c>
      <c r="G90" s="78">
        <v>8.357113</v>
      </c>
      <c r="H90" s="78">
        <v>9.6582369999999997</v>
      </c>
      <c r="I90" s="78">
        <v>10.901244999999999</v>
      </c>
      <c r="J90" s="78">
        <v>11.51432</v>
      </c>
      <c r="K90" s="78">
        <v>12.275729</v>
      </c>
      <c r="L90" s="78">
        <v>12.929638000000001</v>
      </c>
      <c r="M90" s="78">
        <v>13.744807</v>
      </c>
      <c r="N90" s="78">
        <v>14.381800999999999</v>
      </c>
      <c r="O90" s="78">
        <v>15.083899000000001</v>
      </c>
      <c r="P90" s="78">
        <v>15.666957</v>
      </c>
      <c r="Q90" s="78">
        <v>16.171679999999999</v>
      </c>
      <c r="R90" s="78">
        <v>16.706838999999999</v>
      </c>
      <c r="S90" s="78">
        <v>17.121565</v>
      </c>
      <c r="T90" s="78">
        <v>17.449428999999999</v>
      </c>
      <c r="U90" s="78">
        <v>18.190702000000002</v>
      </c>
      <c r="V90" s="78">
        <v>18.582027</v>
      </c>
      <c r="W90" s="78">
        <v>20.307707000000001</v>
      </c>
      <c r="X90" s="78">
        <v>21.170033</v>
      </c>
      <c r="Y90" s="78">
        <v>21.825821000000001</v>
      </c>
      <c r="Z90" s="78">
        <v>22.385147</v>
      </c>
      <c r="AA90" s="78">
        <v>23.1098</v>
      </c>
      <c r="AB90" s="78">
        <v>23.692627000000002</v>
      </c>
      <c r="AC90" s="78">
        <v>24.612736000000002</v>
      </c>
      <c r="AD90" s="78">
        <v>25.500326000000001</v>
      </c>
      <c r="AE90" s="78">
        <v>26.353467999999999</v>
      </c>
      <c r="AF90" s="78">
        <v>27.297654999999999</v>
      </c>
      <c r="AG90" s="78">
        <v>28.290009000000001</v>
      </c>
      <c r="AH90" s="79">
        <v>5.7771999999999997E-2</v>
      </c>
    </row>
    <row r="91" spans="1:34" ht="15" customHeight="1">
      <c r="A91" s="66" t="s">
        <v>280</v>
      </c>
      <c r="B91" s="77" t="s">
        <v>5</v>
      </c>
      <c r="C91" s="78">
        <v>7.2274659999999997</v>
      </c>
      <c r="D91" s="78">
        <v>7.7324000000000002</v>
      </c>
      <c r="E91" s="78">
        <v>8.0647190000000002</v>
      </c>
      <c r="F91" s="78">
        <v>8.0003600000000006</v>
      </c>
      <c r="G91" s="78">
        <v>7.9433619999999996</v>
      </c>
      <c r="H91" s="78">
        <v>8.1730660000000004</v>
      </c>
      <c r="I91" s="78">
        <v>8.4839990000000007</v>
      </c>
      <c r="J91" s="78">
        <v>8.7693980000000007</v>
      </c>
      <c r="K91" s="78">
        <v>9.0924560000000003</v>
      </c>
      <c r="L91" s="78">
        <v>9.4556889999999996</v>
      </c>
      <c r="M91" s="78">
        <v>10.001742</v>
      </c>
      <c r="N91" s="78">
        <v>10.265476</v>
      </c>
      <c r="O91" s="78">
        <v>10.583893</v>
      </c>
      <c r="P91" s="78">
        <v>10.941905</v>
      </c>
      <c r="Q91" s="78">
        <v>11.249965</v>
      </c>
      <c r="R91" s="78">
        <v>11.524082999999999</v>
      </c>
      <c r="S91" s="78">
        <v>11.774940000000001</v>
      </c>
      <c r="T91" s="78">
        <v>12.041005999999999</v>
      </c>
      <c r="U91" s="78">
        <v>12.31892</v>
      </c>
      <c r="V91" s="78">
        <v>12.588224</v>
      </c>
      <c r="W91" s="78">
        <v>12.851495</v>
      </c>
      <c r="X91" s="78">
        <v>13.152201</v>
      </c>
      <c r="Y91" s="78">
        <v>13.439961</v>
      </c>
      <c r="Z91" s="78">
        <v>13.759406</v>
      </c>
      <c r="AA91" s="78">
        <v>14.082611999999999</v>
      </c>
      <c r="AB91" s="78">
        <v>14.473447</v>
      </c>
      <c r="AC91" s="78">
        <v>14.86971</v>
      </c>
      <c r="AD91" s="78">
        <v>15.332172999999999</v>
      </c>
      <c r="AE91" s="78">
        <v>15.826204000000001</v>
      </c>
      <c r="AF91" s="78">
        <v>16.381125999999998</v>
      </c>
      <c r="AG91" s="78">
        <v>16.959786999999999</v>
      </c>
      <c r="AH91" s="79">
        <v>2.8840000000000001E-2</v>
      </c>
    </row>
    <row r="92" spans="1:34" ht="15" customHeight="1">
      <c r="A92" s="66" t="s">
        <v>279</v>
      </c>
      <c r="B92" s="77" t="s">
        <v>6</v>
      </c>
      <c r="C92" s="78">
        <v>31.325308</v>
      </c>
      <c r="D92" s="78">
        <v>32.064323000000002</v>
      </c>
      <c r="E92" s="78">
        <v>32.308174000000001</v>
      </c>
      <c r="F92" s="78">
        <v>32.362183000000002</v>
      </c>
      <c r="G92" s="78">
        <v>32.626942</v>
      </c>
      <c r="H92" s="78">
        <v>33.275497000000001</v>
      </c>
      <c r="I92" s="78">
        <v>34.080212000000003</v>
      </c>
      <c r="J92" s="78">
        <v>34.981121000000002</v>
      </c>
      <c r="K92" s="78">
        <v>35.827762999999997</v>
      </c>
      <c r="L92" s="78">
        <v>36.746479000000001</v>
      </c>
      <c r="M92" s="78">
        <v>37.524482999999996</v>
      </c>
      <c r="N92" s="78">
        <v>38.461998000000001</v>
      </c>
      <c r="O92" s="78">
        <v>39.097191000000002</v>
      </c>
      <c r="P92" s="78">
        <v>40.219718999999998</v>
      </c>
      <c r="Q92" s="78">
        <v>40.967238999999999</v>
      </c>
      <c r="R92" s="78">
        <v>41.825287000000003</v>
      </c>
      <c r="S92" s="78">
        <v>42.428004999999999</v>
      </c>
      <c r="T92" s="78">
        <v>43.050857999999998</v>
      </c>
      <c r="U92" s="78">
        <v>43.650908999999999</v>
      </c>
      <c r="V92" s="78">
        <v>44.297722</v>
      </c>
      <c r="W92" s="78">
        <v>45.067692000000001</v>
      </c>
      <c r="X92" s="78">
        <v>45.874065000000002</v>
      </c>
      <c r="Y92" s="78">
        <v>46.801617</v>
      </c>
      <c r="Z92" s="78">
        <v>47.303550999999999</v>
      </c>
      <c r="AA92" s="78">
        <v>48.265948999999999</v>
      </c>
      <c r="AB92" s="78">
        <v>49.200195000000001</v>
      </c>
      <c r="AC92" s="78">
        <v>50.067107999999998</v>
      </c>
      <c r="AD92" s="78">
        <v>51.295307000000001</v>
      </c>
      <c r="AE92" s="78">
        <v>52.381821000000002</v>
      </c>
      <c r="AF92" s="78">
        <v>53.274239000000001</v>
      </c>
      <c r="AG92" s="78">
        <v>54.282454999999999</v>
      </c>
      <c r="AH92" s="79">
        <v>1.8495000000000001E-2</v>
      </c>
    </row>
    <row r="94" spans="1:34" ht="15" customHeight="1">
      <c r="B94" s="76" t="s">
        <v>8</v>
      </c>
    </row>
    <row r="95" spans="1:34" ht="15" customHeight="1">
      <c r="A95" s="66" t="s">
        <v>278</v>
      </c>
      <c r="B95" s="77" t="s">
        <v>3</v>
      </c>
      <c r="C95" s="78">
        <v>7.6224270000000001</v>
      </c>
      <c r="D95" s="78">
        <v>8.663297</v>
      </c>
      <c r="E95" s="78">
        <v>9.4829349999999994</v>
      </c>
      <c r="F95" s="78">
        <v>9.8909979999999997</v>
      </c>
      <c r="G95" s="78">
        <v>10.491792</v>
      </c>
      <c r="H95" s="78">
        <v>11.167325</v>
      </c>
      <c r="I95" s="78">
        <v>11.802027000000001</v>
      </c>
      <c r="J95" s="78">
        <v>12.340223999999999</v>
      </c>
      <c r="K95" s="78">
        <v>13.15535</v>
      </c>
      <c r="L95" s="78">
        <v>13.760857</v>
      </c>
      <c r="M95" s="78">
        <v>14.456458</v>
      </c>
      <c r="N95" s="78">
        <v>15.092392</v>
      </c>
      <c r="O95" s="78">
        <v>15.835649999999999</v>
      </c>
      <c r="P95" s="78">
        <v>16.471594</v>
      </c>
      <c r="Q95" s="78">
        <v>17.043623</v>
      </c>
      <c r="R95" s="78">
        <v>17.622845000000002</v>
      </c>
      <c r="S95" s="78">
        <v>18.270938999999998</v>
      </c>
      <c r="T95" s="78">
        <v>18.896153999999999</v>
      </c>
      <c r="U95" s="78">
        <v>19.604579999999999</v>
      </c>
      <c r="V95" s="78">
        <v>20.217093999999999</v>
      </c>
      <c r="W95" s="78">
        <v>21.027149000000001</v>
      </c>
      <c r="X95" s="78">
        <v>21.832815</v>
      </c>
      <c r="Y95" s="78">
        <v>22.508666999999999</v>
      </c>
      <c r="Z95" s="78">
        <v>23.356902999999999</v>
      </c>
      <c r="AA95" s="78">
        <v>24.113323000000001</v>
      </c>
      <c r="AB95" s="78">
        <v>24.655225999999999</v>
      </c>
      <c r="AC95" s="78">
        <v>25.728103999999998</v>
      </c>
      <c r="AD95" s="78">
        <v>26.810828999999998</v>
      </c>
      <c r="AE95" s="78">
        <v>27.732137999999999</v>
      </c>
      <c r="AF95" s="78">
        <v>28.711252000000002</v>
      </c>
      <c r="AG95" s="78">
        <v>29.751778000000002</v>
      </c>
      <c r="AH95" s="79">
        <v>4.6439000000000001E-2</v>
      </c>
    </row>
    <row r="96" spans="1:34" ht="15" customHeight="1">
      <c r="A96" s="66" t="s">
        <v>277</v>
      </c>
      <c r="B96" s="77" t="s">
        <v>4</v>
      </c>
      <c r="C96" s="78">
        <v>17.750848999999999</v>
      </c>
      <c r="D96" s="78">
        <v>17.971506000000002</v>
      </c>
      <c r="E96" s="78">
        <v>18.358588999999998</v>
      </c>
      <c r="F96" s="78">
        <v>19.497215000000001</v>
      </c>
      <c r="G96" s="78">
        <v>19.912281</v>
      </c>
      <c r="H96" s="78">
        <v>20.180647</v>
      </c>
      <c r="I96" s="78">
        <v>20.4314</v>
      </c>
      <c r="J96" s="78">
        <v>21.285928999999999</v>
      </c>
      <c r="K96" s="78">
        <v>22.396170000000001</v>
      </c>
      <c r="L96" s="78">
        <v>23.253748000000002</v>
      </c>
      <c r="M96" s="78">
        <v>24.352557999999998</v>
      </c>
      <c r="N96" s="78">
        <v>25.246828000000001</v>
      </c>
      <c r="O96" s="78">
        <v>26.213733999999999</v>
      </c>
      <c r="P96" s="78">
        <v>27.007398999999999</v>
      </c>
      <c r="Q96" s="78">
        <v>27.781234999999999</v>
      </c>
      <c r="R96" s="78">
        <v>28.551646999999999</v>
      </c>
      <c r="S96" s="78">
        <v>29.281019000000001</v>
      </c>
      <c r="T96" s="78">
        <v>30.273243000000001</v>
      </c>
      <c r="U96" s="78">
        <v>31.231065999999998</v>
      </c>
      <c r="V96" s="78">
        <v>31.874442999999999</v>
      </c>
      <c r="W96" s="78">
        <v>33.165413000000001</v>
      </c>
      <c r="X96" s="78">
        <v>34.24239</v>
      </c>
      <c r="Y96" s="78">
        <v>35.223557</v>
      </c>
      <c r="Z96" s="78">
        <v>36.462189000000002</v>
      </c>
      <c r="AA96" s="78">
        <v>37.345759999999999</v>
      </c>
      <c r="AB96" s="78">
        <v>38.305827999999998</v>
      </c>
      <c r="AC96" s="78">
        <v>39.837868</v>
      </c>
      <c r="AD96" s="78">
        <v>41.14716</v>
      </c>
      <c r="AE96" s="78">
        <v>42.269398000000002</v>
      </c>
      <c r="AF96" s="78">
        <v>43.700789999999998</v>
      </c>
      <c r="AG96" s="78">
        <v>44.935187999999997</v>
      </c>
      <c r="AH96" s="79">
        <v>3.1444E-2</v>
      </c>
    </row>
    <row r="97" spans="1:34" ht="15" customHeight="1">
      <c r="A97" s="66" t="s">
        <v>276</v>
      </c>
      <c r="B97" s="77" t="s">
        <v>9</v>
      </c>
      <c r="C97" s="78">
        <v>5.4227220000000003</v>
      </c>
      <c r="D97" s="78">
        <v>4.4774779999999996</v>
      </c>
      <c r="E97" s="78">
        <v>5.9832359999999998</v>
      </c>
      <c r="F97" s="78">
        <v>8.0332170000000005</v>
      </c>
      <c r="G97" s="78">
        <v>9.7078439999999997</v>
      </c>
      <c r="H97" s="78">
        <v>11.357949</v>
      </c>
      <c r="I97" s="78">
        <v>13.000048</v>
      </c>
      <c r="J97" s="78">
        <v>13.696293000000001</v>
      </c>
      <c r="K97" s="78">
        <v>14.546294</v>
      </c>
      <c r="L97" s="78">
        <v>15.233007000000001</v>
      </c>
      <c r="M97" s="78">
        <v>16.09572</v>
      </c>
      <c r="N97" s="78">
        <v>16.795151000000001</v>
      </c>
      <c r="O97" s="78">
        <v>17.551978999999999</v>
      </c>
      <c r="P97" s="78">
        <v>18.19087</v>
      </c>
      <c r="Q97" s="78">
        <v>18.751631</v>
      </c>
      <c r="R97" s="78">
        <v>19.341996999999999</v>
      </c>
      <c r="S97" s="78">
        <v>19.816352999999999</v>
      </c>
      <c r="T97" s="78">
        <v>20.207674000000001</v>
      </c>
      <c r="U97" s="78">
        <v>21.006710000000002</v>
      </c>
      <c r="V97" s="78">
        <v>21.453951</v>
      </c>
      <c r="W97" s="78">
        <v>23.023533</v>
      </c>
      <c r="X97" s="78">
        <v>23.890387</v>
      </c>
      <c r="Y97" s="78">
        <v>24.654726</v>
      </c>
      <c r="Z97" s="78">
        <v>25.518916999999998</v>
      </c>
      <c r="AA97" s="78">
        <v>26.320374999999999</v>
      </c>
      <c r="AB97" s="78">
        <v>26.980575999999999</v>
      </c>
      <c r="AC97" s="78">
        <v>27.988496999999999</v>
      </c>
      <c r="AD97" s="78">
        <v>28.96698</v>
      </c>
      <c r="AE97" s="78">
        <v>29.916198999999999</v>
      </c>
      <c r="AF97" s="78">
        <v>30.961760000000002</v>
      </c>
      <c r="AG97" s="78">
        <v>32.057636000000002</v>
      </c>
      <c r="AH97" s="79">
        <v>6.1020999999999999E-2</v>
      </c>
    </row>
    <row r="98" spans="1:34" ht="15" customHeight="1">
      <c r="A98" s="66" t="s">
        <v>275</v>
      </c>
      <c r="B98" s="77" t="s">
        <v>10</v>
      </c>
      <c r="C98" s="78">
        <v>3.0610119999999998</v>
      </c>
      <c r="D98" s="78">
        <v>4.0488400000000002</v>
      </c>
      <c r="E98" s="78">
        <v>4.2455740000000004</v>
      </c>
      <c r="F98" s="78">
        <v>4.0728999999999997</v>
      </c>
      <c r="G98" s="78">
        <v>3.9189159999999998</v>
      </c>
      <c r="H98" s="78">
        <v>4.066103</v>
      </c>
      <c r="I98" s="78">
        <v>4.2674250000000002</v>
      </c>
      <c r="J98" s="78">
        <v>4.4446479999999999</v>
      </c>
      <c r="K98" s="78">
        <v>4.7010699999999996</v>
      </c>
      <c r="L98" s="78">
        <v>4.9568120000000002</v>
      </c>
      <c r="M98" s="78">
        <v>5.1225670000000001</v>
      </c>
      <c r="N98" s="78">
        <v>5.2615730000000003</v>
      </c>
      <c r="O98" s="78">
        <v>5.4557130000000003</v>
      </c>
      <c r="P98" s="78">
        <v>5.6772910000000003</v>
      </c>
      <c r="Q98" s="78">
        <v>5.8488939999999996</v>
      </c>
      <c r="R98" s="78">
        <v>5.992718</v>
      </c>
      <c r="S98" s="78">
        <v>6.1226609999999999</v>
      </c>
      <c r="T98" s="78">
        <v>6.2355910000000003</v>
      </c>
      <c r="U98" s="78">
        <v>6.3926660000000002</v>
      </c>
      <c r="V98" s="78">
        <v>6.5144320000000002</v>
      </c>
      <c r="W98" s="78">
        <v>6.6381959999999998</v>
      </c>
      <c r="X98" s="78">
        <v>6.775474</v>
      </c>
      <c r="Y98" s="78">
        <v>6.8947929999999999</v>
      </c>
      <c r="Z98" s="78">
        <v>7.0254589999999997</v>
      </c>
      <c r="AA98" s="78">
        <v>7.1783020000000004</v>
      </c>
      <c r="AB98" s="78">
        <v>7.3674160000000004</v>
      </c>
      <c r="AC98" s="78">
        <v>7.5639510000000003</v>
      </c>
      <c r="AD98" s="78">
        <v>7.8069470000000001</v>
      </c>
      <c r="AE98" s="78">
        <v>8.0959599999999998</v>
      </c>
      <c r="AF98" s="78">
        <v>8.4276560000000007</v>
      </c>
      <c r="AG98" s="78">
        <v>8.7493940000000006</v>
      </c>
      <c r="AH98" s="79">
        <v>3.5628E-2</v>
      </c>
    </row>
    <row r="99" spans="1:34" ht="15" customHeight="1">
      <c r="A99" s="66" t="s">
        <v>274</v>
      </c>
      <c r="B99" s="77" t="s">
        <v>11</v>
      </c>
      <c r="C99" s="78">
        <v>4.01729</v>
      </c>
      <c r="D99" s="78">
        <v>3.638938</v>
      </c>
      <c r="E99" s="78">
        <v>3.4326989999999999</v>
      </c>
      <c r="F99" s="78">
        <v>3.3355610000000002</v>
      </c>
      <c r="G99" s="78">
        <v>3.304516</v>
      </c>
      <c r="H99" s="78">
        <v>3.334276</v>
      </c>
      <c r="I99" s="78">
        <v>3.3687659999999999</v>
      </c>
      <c r="J99" s="78">
        <v>3.4415420000000001</v>
      </c>
      <c r="K99" s="78">
        <v>3.5408789999999999</v>
      </c>
      <c r="L99" s="78">
        <v>3.6631019999999999</v>
      </c>
      <c r="M99" s="78">
        <v>3.7962009999999999</v>
      </c>
      <c r="N99" s="78">
        <v>3.935276</v>
      </c>
      <c r="O99" s="78">
        <v>4.0729839999999999</v>
      </c>
      <c r="P99" s="78">
        <v>4.2095479999999998</v>
      </c>
      <c r="Q99" s="78">
        <v>4.3485279999999999</v>
      </c>
      <c r="R99" s="78">
        <v>4.4907389999999996</v>
      </c>
      <c r="S99" s="78">
        <v>4.6335600000000001</v>
      </c>
      <c r="T99" s="78">
        <v>4.7799680000000002</v>
      </c>
      <c r="U99" s="78">
        <v>4.9328669999999999</v>
      </c>
      <c r="V99" s="78">
        <v>5.0847720000000001</v>
      </c>
      <c r="W99" s="78">
        <v>5.2435090000000004</v>
      </c>
      <c r="X99" s="78">
        <v>5.4109410000000002</v>
      </c>
      <c r="Y99" s="78">
        <v>5.5884660000000004</v>
      </c>
      <c r="Z99" s="78">
        <v>5.7800789999999997</v>
      </c>
      <c r="AA99" s="78">
        <v>5.9761230000000003</v>
      </c>
      <c r="AB99" s="78">
        <v>6.1874479999999998</v>
      </c>
      <c r="AC99" s="78">
        <v>6.4167519999999998</v>
      </c>
      <c r="AD99" s="78">
        <v>6.6587230000000002</v>
      </c>
      <c r="AE99" s="78">
        <v>6.9146369999999999</v>
      </c>
      <c r="AF99" s="78">
        <v>7.189845</v>
      </c>
      <c r="AG99" s="78">
        <v>7.485779</v>
      </c>
      <c r="AH99" s="79">
        <v>2.0962999999999999E-2</v>
      </c>
    </row>
    <row r="100" spans="1:34" ht="15" customHeight="1">
      <c r="A100" s="66" t="s">
        <v>273</v>
      </c>
      <c r="B100" s="77" t="s">
        <v>12</v>
      </c>
      <c r="C100" s="78">
        <v>2.821307</v>
      </c>
      <c r="D100" s="78">
        <v>2.8556360000000001</v>
      </c>
      <c r="E100" s="78">
        <v>2.9559160000000002</v>
      </c>
      <c r="F100" s="78">
        <v>2.984032</v>
      </c>
      <c r="G100" s="78">
        <v>3.0382880000000001</v>
      </c>
      <c r="H100" s="78">
        <v>3.1103939999999999</v>
      </c>
      <c r="I100" s="78">
        <v>3.1771579999999999</v>
      </c>
      <c r="J100" s="78">
        <v>3.247433</v>
      </c>
      <c r="K100" s="78">
        <v>3.3264179999999999</v>
      </c>
      <c r="L100" s="78">
        <v>3.4129710000000002</v>
      </c>
      <c r="M100" s="78">
        <v>3.5009519999999998</v>
      </c>
      <c r="N100" s="78">
        <v>3.5924909999999999</v>
      </c>
      <c r="O100" s="78">
        <v>3.6648299999999998</v>
      </c>
      <c r="P100" s="78">
        <v>3.7543609999999998</v>
      </c>
      <c r="Q100" s="78">
        <v>3.8416510000000001</v>
      </c>
      <c r="R100" s="78">
        <v>3.93553</v>
      </c>
      <c r="S100" s="78">
        <v>4.0174979999999998</v>
      </c>
      <c r="T100" s="78">
        <v>4.1105460000000003</v>
      </c>
      <c r="U100" s="78">
        <v>4.2099890000000002</v>
      </c>
      <c r="V100" s="78">
        <v>4.3060609999999997</v>
      </c>
      <c r="W100" s="78">
        <v>4.4105309999999998</v>
      </c>
      <c r="X100" s="78">
        <v>4.5181709999999997</v>
      </c>
      <c r="Y100" s="78">
        <v>4.6186550000000004</v>
      </c>
      <c r="Z100" s="78">
        <v>4.7220180000000003</v>
      </c>
      <c r="AA100" s="78">
        <v>4.8338419999999998</v>
      </c>
      <c r="AB100" s="78">
        <v>4.9608720000000002</v>
      </c>
      <c r="AC100" s="78">
        <v>5.1066520000000004</v>
      </c>
      <c r="AD100" s="78">
        <v>5.2602919999999997</v>
      </c>
      <c r="AE100" s="78">
        <v>5.4215070000000001</v>
      </c>
      <c r="AF100" s="78">
        <v>5.5976410000000003</v>
      </c>
      <c r="AG100" s="78">
        <v>5.7865460000000004</v>
      </c>
      <c r="AH100" s="79">
        <v>2.4233000000000001E-2</v>
      </c>
    </row>
    <row r="101" spans="1:34" ht="15" customHeight="1">
      <c r="A101" s="66" t="s">
        <v>272</v>
      </c>
      <c r="B101" s="77" t="s">
        <v>13</v>
      </c>
      <c r="C101" s="79" t="s">
        <v>678</v>
      </c>
      <c r="D101" s="79" t="s">
        <v>678</v>
      </c>
      <c r="E101" s="79" t="s">
        <v>678</v>
      </c>
      <c r="F101" s="79" t="s">
        <v>678</v>
      </c>
      <c r="G101" s="79" t="s">
        <v>678</v>
      </c>
      <c r="H101" s="79" t="s">
        <v>678</v>
      </c>
      <c r="I101" s="79" t="s">
        <v>678</v>
      </c>
      <c r="J101" s="79" t="s">
        <v>678</v>
      </c>
      <c r="K101" s="79" t="s">
        <v>678</v>
      </c>
      <c r="L101" s="79" t="s">
        <v>678</v>
      </c>
      <c r="M101" s="79" t="s">
        <v>678</v>
      </c>
      <c r="N101" s="79" t="s">
        <v>678</v>
      </c>
      <c r="O101" s="79" t="s">
        <v>678</v>
      </c>
      <c r="P101" s="79" t="s">
        <v>678</v>
      </c>
      <c r="Q101" s="79" t="s">
        <v>678</v>
      </c>
      <c r="R101" s="79" t="s">
        <v>678</v>
      </c>
      <c r="S101" s="79" t="s">
        <v>678</v>
      </c>
      <c r="T101" s="79" t="s">
        <v>678</v>
      </c>
      <c r="U101" s="79" t="s">
        <v>678</v>
      </c>
      <c r="V101" s="79" t="s">
        <v>678</v>
      </c>
      <c r="W101" s="79" t="s">
        <v>678</v>
      </c>
      <c r="X101" s="79" t="s">
        <v>678</v>
      </c>
      <c r="Y101" s="79" t="s">
        <v>678</v>
      </c>
      <c r="Z101" s="79" t="s">
        <v>678</v>
      </c>
      <c r="AA101" s="79" t="s">
        <v>678</v>
      </c>
      <c r="AB101" s="79" t="s">
        <v>678</v>
      </c>
      <c r="AC101" s="79" t="s">
        <v>678</v>
      </c>
      <c r="AD101" s="79" t="s">
        <v>678</v>
      </c>
      <c r="AE101" s="79" t="s">
        <v>678</v>
      </c>
      <c r="AF101" s="79" t="s">
        <v>678</v>
      </c>
      <c r="AG101" s="79" t="s">
        <v>678</v>
      </c>
      <c r="AH101" s="79" t="s">
        <v>678</v>
      </c>
    </row>
    <row r="102" spans="1:34" ht="15" customHeight="1">
      <c r="A102" s="66" t="s">
        <v>271</v>
      </c>
      <c r="B102" s="77" t="s">
        <v>6</v>
      </c>
      <c r="C102" s="78">
        <v>20.713954999999999</v>
      </c>
      <c r="D102" s="78">
        <v>21.156965</v>
      </c>
      <c r="E102" s="78">
        <v>21.100325000000002</v>
      </c>
      <c r="F102" s="78">
        <v>20.891953000000001</v>
      </c>
      <c r="G102" s="78">
        <v>20.921764</v>
      </c>
      <c r="H102" s="78">
        <v>21.236295999999999</v>
      </c>
      <c r="I102" s="78">
        <v>21.770910000000001</v>
      </c>
      <c r="J102" s="78">
        <v>22.261113999999999</v>
      </c>
      <c r="K102" s="78">
        <v>22.796832999999999</v>
      </c>
      <c r="L102" s="78">
        <v>23.387415000000001</v>
      </c>
      <c r="M102" s="78">
        <v>23.872252</v>
      </c>
      <c r="N102" s="78">
        <v>24.490946000000001</v>
      </c>
      <c r="O102" s="78">
        <v>24.988073</v>
      </c>
      <c r="P102" s="78">
        <v>25.574369000000001</v>
      </c>
      <c r="Q102" s="78">
        <v>26.114386</v>
      </c>
      <c r="R102" s="78">
        <v>26.671671</v>
      </c>
      <c r="S102" s="78">
        <v>27.08691</v>
      </c>
      <c r="T102" s="78">
        <v>27.505251000000001</v>
      </c>
      <c r="U102" s="78">
        <v>27.963625</v>
      </c>
      <c r="V102" s="78">
        <v>28.384160999999999</v>
      </c>
      <c r="W102" s="78">
        <v>28.859252999999999</v>
      </c>
      <c r="X102" s="78">
        <v>29.342022</v>
      </c>
      <c r="Y102" s="78">
        <v>29.883678</v>
      </c>
      <c r="Z102" s="78">
        <v>30.308243000000001</v>
      </c>
      <c r="AA102" s="78">
        <v>30.888930999999999</v>
      </c>
      <c r="AB102" s="78">
        <v>31.512688000000001</v>
      </c>
      <c r="AC102" s="78">
        <v>32.146510999999997</v>
      </c>
      <c r="AD102" s="78">
        <v>32.920200000000001</v>
      </c>
      <c r="AE102" s="78">
        <v>33.718380000000003</v>
      </c>
      <c r="AF102" s="78">
        <v>34.466442000000001</v>
      </c>
      <c r="AG102" s="78">
        <v>35.256144999999997</v>
      </c>
      <c r="AH102" s="79">
        <v>1.7885999999999999E-2</v>
      </c>
    </row>
    <row r="105" spans="1:34" ht="15" customHeight="1">
      <c r="B105" s="76" t="s">
        <v>14</v>
      </c>
    </row>
    <row r="106" spans="1:34" ht="15" customHeight="1">
      <c r="A106" s="66" t="s">
        <v>270</v>
      </c>
      <c r="B106" s="77" t="s">
        <v>3</v>
      </c>
      <c r="C106" s="78">
        <v>11.987021</v>
      </c>
      <c r="D106" s="78">
        <v>13.130575</v>
      </c>
      <c r="E106" s="78">
        <v>13.961211</v>
      </c>
      <c r="F106" s="78">
        <v>14.396977</v>
      </c>
      <c r="G106" s="78">
        <v>15.037742</v>
      </c>
      <c r="H106" s="78">
        <v>15.762059000000001</v>
      </c>
      <c r="I106" s="78">
        <v>16.461438999999999</v>
      </c>
      <c r="J106" s="78">
        <v>17.083905999999999</v>
      </c>
      <c r="K106" s="78">
        <v>17.964676000000001</v>
      </c>
      <c r="L106" s="78">
        <v>18.654245</v>
      </c>
      <c r="M106" s="78">
        <v>19.950323000000001</v>
      </c>
      <c r="N106" s="78">
        <v>20.674596999999999</v>
      </c>
      <c r="O106" s="78">
        <v>21.566257</v>
      </c>
      <c r="P106" s="78">
        <v>22.282247999999999</v>
      </c>
      <c r="Q106" s="78">
        <v>22.942633000000001</v>
      </c>
      <c r="R106" s="78">
        <v>23.61158</v>
      </c>
      <c r="S106" s="78">
        <v>24.338394000000001</v>
      </c>
      <c r="T106" s="78">
        <v>25.042524</v>
      </c>
      <c r="U106" s="78">
        <v>25.819524999999999</v>
      </c>
      <c r="V106" s="78">
        <v>26.515309999999999</v>
      </c>
      <c r="W106" s="78">
        <v>27.385083999999999</v>
      </c>
      <c r="X106" s="78">
        <v>28.253038</v>
      </c>
      <c r="Y106" s="78">
        <v>29.022110000000001</v>
      </c>
      <c r="Z106" s="78">
        <v>29.950893000000001</v>
      </c>
      <c r="AA106" s="78">
        <v>30.817226000000002</v>
      </c>
      <c r="AB106" s="78">
        <v>31.526236999999998</v>
      </c>
      <c r="AC106" s="78">
        <v>32.693600000000004</v>
      </c>
      <c r="AD106" s="78">
        <v>33.876685999999999</v>
      </c>
      <c r="AE106" s="78">
        <v>34.945259</v>
      </c>
      <c r="AF106" s="78">
        <v>36.084400000000002</v>
      </c>
      <c r="AG106" s="78">
        <v>37.293953000000002</v>
      </c>
      <c r="AH106" s="79">
        <v>3.8558000000000002E-2</v>
      </c>
    </row>
    <row r="107" spans="1:34" ht="15" customHeight="1">
      <c r="A107" s="66" t="s">
        <v>269</v>
      </c>
      <c r="B107" s="77" t="s">
        <v>15</v>
      </c>
      <c r="C107" s="78">
        <v>21.060583000000001</v>
      </c>
      <c r="D107" s="78">
        <v>22.379771999999999</v>
      </c>
      <c r="E107" s="78">
        <v>24.294636000000001</v>
      </c>
      <c r="F107" s="78">
        <v>24.899754999999999</v>
      </c>
      <c r="G107" s="78">
        <v>25.327742000000001</v>
      </c>
      <c r="H107" s="78">
        <v>26.266466000000001</v>
      </c>
      <c r="I107" s="78">
        <v>27.084361999999999</v>
      </c>
      <c r="J107" s="78">
        <v>28.103006000000001</v>
      </c>
      <c r="K107" s="78">
        <v>29.634401</v>
      </c>
      <c r="L107" s="78">
        <v>30.960051</v>
      </c>
      <c r="M107" s="78">
        <v>33.123089</v>
      </c>
      <c r="N107" s="78">
        <v>34.134666000000003</v>
      </c>
      <c r="O107" s="78">
        <v>35.701973000000002</v>
      </c>
      <c r="P107" s="78">
        <v>36.854320999999999</v>
      </c>
      <c r="Q107" s="78">
        <v>38.240825999999998</v>
      </c>
      <c r="R107" s="78">
        <v>39.412990999999998</v>
      </c>
      <c r="S107" s="78">
        <v>40.821300999999998</v>
      </c>
      <c r="T107" s="78">
        <v>42.153193999999999</v>
      </c>
      <c r="U107" s="78">
        <v>43.638461999999997</v>
      </c>
      <c r="V107" s="78">
        <v>44.635384000000002</v>
      </c>
      <c r="W107" s="78">
        <v>46.395321000000003</v>
      </c>
      <c r="X107" s="78">
        <v>47.863644000000001</v>
      </c>
      <c r="Y107" s="78">
        <v>49.246566999999999</v>
      </c>
      <c r="Z107" s="78">
        <v>50.696235999999999</v>
      </c>
      <c r="AA107" s="78">
        <v>52.106983</v>
      </c>
      <c r="AB107" s="78">
        <v>53.074157999999997</v>
      </c>
      <c r="AC107" s="78">
        <v>55.222087999999999</v>
      </c>
      <c r="AD107" s="78">
        <v>56.963684000000001</v>
      </c>
      <c r="AE107" s="78">
        <v>58.784534000000001</v>
      </c>
      <c r="AF107" s="78">
        <v>60.360129999999998</v>
      </c>
      <c r="AG107" s="78">
        <v>62.196846000000001</v>
      </c>
      <c r="AH107" s="79">
        <v>3.6755999999999997E-2</v>
      </c>
    </row>
    <row r="108" spans="1:34" ht="15" customHeight="1">
      <c r="A108" s="66" t="s">
        <v>268</v>
      </c>
      <c r="B108" s="77" t="s">
        <v>16</v>
      </c>
      <c r="C108" s="78">
        <v>18.753333999999999</v>
      </c>
      <c r="D108" s="78">
        <v>19.788136999999999</v>
      </c>
      <c r="E108" s="78">
        <v>20.396485999999999</v>
      </c>
      <c r="F108" s="78">
        <v>21.208925000000001</v>
      </c>
      <c r="G108" s="78">
        <v>21.622437000000001</v>
      </c>
      <c r="H108" s="78">
        <v>22.455853999999999</v>
      </c>
      <c r="I108" s="78">
        <v>23.190774999999999</v>
      </c>
      <c r="J108" s="78">
        <v>24.052572000000001</v>
      </c>
      <c r="K108" s="78">
        <v>25.308731000000002</v>
      </c>
      <c r="L108" s="78">
        <v>26.410557000000001</v>
      </c>
      <c r="M108" s="78">
        <v>28.402387999999998</v>
      </c>
      <c r="N108" s="78">
        <v>29.242397</v>
      </c>
      <c r="O108" s="78">
        <v>30.566122</v>
      </c>
      <c r="P108" s="78">
        <v>31.517831999999999</v>
      </c>
      <c r="Q108" s="78">
        <v>32.65802</v>
      </c>
      <c r="R108" s="78">
        <v>33.633769999999998</v>
      </c>
      <c r="S108" s="78">
        <v>34.799244000000002</v>
      </c>
      <c r="T108" s="78">
        <v>35.906436999999997</v>
      </c>
      <c r="U108" s="78">
        <v>37.143135000000001</v>
      </c>
      <c r="V108" s="78">
        <v>37.972752</v>
      </c>
      <c r="W108" s="78">
        <v>39.444046</v>
      </c>
      <c r="X108" s="78">
        <v>40.668427000000001</v>
      </c>
      <c r="Y108" s="78">
        <v>41.822150999999998</v>
      </c>
      <c r="Z108" s="78">
        <v>43.044823000000001</v>
      </c>
      <c r="AA108" s="78">
        <v>44.230671000000001</v>
      </c>
      <c r="AB108" s="78">
        <v>45.040413000000001</v>
      </c>
      <c r="AC108" s="78">
        <v>46.837200000000003</v>
      </c>
      <c r="AD108" s="78">
        <v>48.300316000000002</v>
      </c>
      <c r="AE108" s="78">
        <v>49.822819000000003</v>
      </c>
      <c r="AF108" s="78">
        <v>51.148045000000003</v>
      </c>
      <c r="AG108" s="78">
        <v>52.695495999999999</v>
      </c>
      <c r="AH108" s="79">
        <v>3.5038E-2</v>
      </c>
    </row>
    <row r="109" spans="1:34" ht="15" customHeight="1">
      <c r="A109" s="66" t="s">
        <v>267</v>
      </c>
      <c r="B109" s="77" t="s">
        <v>17</v>
      </c>
      <c r="C109" s="78">
        <v>9.5686540000000004</v>
      </c>
      <c r="D109" s="78">
        <v>10.491593999999999</v>
      </c>
      <c r="E109" s="78">
        <v>11.664871</v>
      </c>
      <c r="F109" s="78">
        <v>13.146803999999999</v>
      </c>
      <c r="G109" s="78">
        <v>14.404769999999999</v>
      </c>
      <c r="H109" s="78">
        <v>15.408177</v>
      </c>
      <c r="I109" s="78">
        <v>16.389203999999999</v>
      </c>
      <c r="J109" s="78">
        <v>17.167169999999999</v>
      </c>
      <c r="K109" s="78">
        <v>18.239086</v>
      </c>
      <c r="L109" s="78">
        <v>19.040171000000001</v>
      </c>
      <c r="M109" s="78">
        <v>20.065964000000001</v>
      </c>
      <c r="N109" s="78">
        <v>21.000416000000001</v>
      </c>
      <c r="O109" s="78">
        <v>21.975183000000001</v>
      </c>
      <c r="P109" s="78">
        <v>22.78651</v>
      </c>
      <c r="Q109" s="78">
        <v>23.515066000000001</v>
      </c>
      <c r="R109" s="78">
        <v>24.254860000000001</v>
      </c>
      <c r="S109" s="78">
        <v>24.989301999999999</v>
      </c>
      <c r="T109" s="78">
        <v>25.955479</v>
      </c>
      <c r="U109" s="78">
        <v>26.942630999999999</v>
      </c>
      <c r="V109" s="78">
        <v>27.570049000000001</v>
      </c>
      <c r="W109" s="78">
        <v>28.794685000000001</v>
      </c>
      <c r="X109" s="78">
        <v>29.828768</v>
      </c>
      <c r="Y109" s="78">
        <v>30.777698999999998</v>
      </c>
      <c r="Z109" s="78">
        <v>32.127910999999997</v>
      </c>
      <c r="AA109" s="78">
        <v>33.026775000000001</v>
      </c>
      <c r="AB109" s="78">
        <v>33.890259</v>
      </c>
      <c r="AC109" s="78">
        <v>35.355632999999997</v>
      </c>
      <c r="AD109" s="78">
        <v>36.590324000000003</v>
      </c>
      <c r="AE109" s="78">
        <v>37.593876000000002</v>
      </c>
      <c r="AF109" s="78">
        <v>38.897308000000002</v>
      </c>
      <c r="AG109" s="78">
        <v>40.060402000000003</v>
      </c>
      <c r="AH109" s="79">
        <v>4.8887E-2</v>
      </c>
    </row>
    <row r="110" spans="1:34" ht="15" customHeight="1">
      <c r="A110" s="66" t="s">
        <v>266</v>
      </c>
      <c r="B110" s="77" t="s">
        <v>18</v>
      </c>
      <c r="C110" s="78">
        <v>18.329231</v>
      </c>
      <c r="D110" s="78">
        <v>18.466083999999999</v>
      </c>
      <c r="E110" s="78">
        <v>19.472317</v>
      </c>
      <c r="F110" s="78">
        <v>21.371407999999999</v>
      </c>
      <c r="G110" s="78">
        <v>22.440401000000001</v>
      </c>
      <c r="H110" s="78">
        <v>23.433647000000001</v>
      </c>
      <c r="I110" s="78">
        <v>24.459620000000001</v>
      </c>
      <c r="J110" s="78">
        <v>25.512846</v>
      </c>
      <c r="K110" s="78">
        <v>26.622440000000001</v>
      </c>
      <c r="L110" s="78">
        <v>27.591256999999999</v>
      </c>
      <c r="M110" s="78">
        <v>29.222456000000001</v>
      </c>
      <c r="N110" s="78">
        <v>30.270443</v>
      </c>
      <c r="O110" s="78">
        <v>31.382214000000001</v>
      </c>
      <c r="P110" s="78">
        <v>32.290142000000003</v>
      </c>
      <c r="Q110" s="78">
        <v>33.152008000000002</v>
      </c>
      <c r="R110" s="78">
        <v>34.061478000000001</v>
      </c>
      <c r="S110" s="78">
        <v>34.870632000000001</v>
      </c>
      <c r="T110" s="78">
        <v>35.980522000000001</v>
      </c>
      <c r="U110" s="78">
        <v>37.015087000000001</v>
      </c>
      <c r="V110" s="78">
        <v>37.778297000000002</v>
      </c>
      <c r="W110" s="78">
        <v>39.163040000000002</v>
      </c>
      <c r="X110" s="78">
        <v>40.359797999999998</v>
      </c>
      <c r="Y110" s="78">
        <v>41.465755000000001</v>
      </c>
      <c r="Z110" s="78">
        <v>42.814827000000001</v>
      </c>
      <c r="AA110" s="78">
        <v>43.931683</v>
      </c>
      <c r="AB110" s="78">
        <v>44.939940999999997</v>
      </c>
      <c r="AC110" s="78">
        <v>46.637943</v>
      </c>
      <c r="AD110" s="78">
        <v>48.088585000000002</v>
      </c>
      <c r="AE110" s="78">
        <v>49.440437000000003</v>
      </c>
      <c r="AF110" s="78">
        <v>51.080295999999997</v>
      </c>
      <c r="AG110" s="78">
        <v>52.526328999999997</v>
      </c>
      <c r="AH110" s="79">
        <v>3.5716999999999999E-2</v>
      </c>
    </row>
    <row r="111" spans="1:34" ht="15" customHeight="1">
      <c r="A111" s="66" t="s">
        <v>265</v>
      </c>
      <c r="B111" s="77" t="s">
        <v>9</v>
      </c>
      <c r="C111" s="78">
        <v>9.2080660000000005</v>
      </c>
      <c r="D111" s="78">
        <v>7.0633330000000001</v>
      </c>
      <c r="E111" s="78">
        <v>7.4424250000000001</v>
      </c>
      <c r="F111" s="78">
        <v>8.5555710000000005</v>
      </c>
      <c r="G111" s="78">
        <v>10.050269999999999</v>
      </c>
      <c r="H111" s="78">
        <v>11.226108</v>
      </c>
      <c r="I111" s="78">
        <v>11.704374</v>
      </c>
      <c r="J111" s="78">
        <v>13.124941</v>
      </c>
      <c r="K111" s="78">
        <v>13.930038</v>
      </c>
      <c r="L111" s="78">
        <v>14.629014</v>
      </c>
      <c r="M111" s="78">
        <v>14.302966</v>
      </c>
      <c r="N111" s="78">
        <v>16.097771000000002</v>
      </c>
      <c r="O111" s="78">
        <v>16.772836999999999</v>
      </c>
      <c r="P111" s="78">
        <v>17.386709</v>
      </c>
      <c r="Q111" s="78">
        <v>17.901921999999999</v>
      </c>
      <c r="R111" s="78">
        <v>18.451409999999999</v>
      </c>
      <c r="S111" s="78">
        <v>19.009692999999999</v>
      </c>
      <c r="T111" s="78">
        <v>19.515673</v>
      </c>
      <c r="U111" s="78">
        <v>20.253143000000001</v>
      </c>
      <c r="V111" s="78">
        <v>20.659511999999999</v>
      </c>
      <c r="W111" s="78">
        <v>21.795269000000001</v>
      </c>
      <c r="X111" s="78">
        <v>22.368946000000001</v>
      </c>
      <c r="Y111" s="78">
        <v>22.791354999999999</v>
      </c>
      <c r="Z111" s="78">
        <v>24.366458999999999</v>
      </c>
      <c r="AA111" s="78">
        <v>25.229403000000001</v>
      </c>
      <c r="AB111" s="78">
        <v>25.767583999999999</v>
      </c>
      <c r="AC111" s="78">
        <v>27.396208000000001</v>
      </c>
      <c r="AD111" s="78">
        <v>28.602485999999999</v>
      </c>
      <c r="AE111" s="78">
        <v>29.542299</v>
      </c>
      <c r="AF111" s="78">
        <v>30.550353999999999</v>
      </c>
      <c r="AG111" s="78">
        <v>31.689318</v>
      </c>
      <c r="AH111" s="79">
        <v>4.2056999999999997E-2</v>
      </c>
    </row>
    <row r="112" spans="1:34" ht="15" customHeight="1">
      <c r="A112" s="66" t="s">
        <v>264</v>
      </c>
      <c r="B112" s="77" t="s">
        <v>19</v>
      </c>
      <c r="C112" s="78">
        <v>13.013437</v>
      </c>
      <c r="D112" s="78">
        <v>13.692778000000001</v>
      </c>
      <c r="E112" s="78">
        <v>14.419085000000001</v>
      </c>
      <c r="F112" s="78">
        <v>14.159095000000001</v>
      </c>
      <c r="G112" s="78">
        <v>13.922605000000001</v>
      </c>
      <c r="H112" s="78">
        <v>13.962441999999999</v>
      </c>
      <c r="I112" s="78">
        <v>14.140722999999999</v>
      </c>
      <c r="J112" s="78">
        <v>14.271839999999999</v>
      </c>
      <c r="K112" s="78">
        <v>14.427515</v>
      </c>
      <c r="L112" s="78">
        <v>14.589498000000001</v>
      </c>
      <c r="M112" s="78">
        <v>15.565483</v>
      </c>
      <c r="N112" s="78">
        <v>15.619092</v>
      </c>
      <c r="O112" s="78">
        <v>15.898021999999999</v>
      </c>
      <c r="P112" s="78">
        <v>16.104721000000001</v>
      </c>
      <c r="Q112" s="78">
        <v>16.280317</v>
      </c>
      <c r="R112" s="78">
        <v>16.457647000000001</v>
      </c>
      <c r="S112" s="78">
        <v>16.639804999999999</v>
      </c>
      <c r="T112" s="78">
        <v>16.821114999999999</v>
      </c>
      <c r="U112" s="78">
        <v>17.09712</v>
      </c>
      <c r="V112" s="78">
        <v>17.312356999999999</v>
      </c>
      <c r="W112" s="78">
        <v>17.611675000000002</v>
      </c>
      <c r="X112" s="78">
        <v>17.875595000000001</v>
      </c>
      <c r="Y112" s="78">
        <v>18.170801000000001</v>
      </c>
      <c r="Z112" s="78">
        <v>18.485765000000001</v>
      </c>
      <c r="AA112" s="78">
        <v>18.847631</v>
      </c>
      <c r="AB112" s="78">
        <v>19.260757000000002</v>
      </c>
      <c r="AC112" s="78">
        <v>19.728114999999999</v>
      </c>
      <c r="AD112" s="78">
        <v>20.255586999999998</v>
      </c>
      <c r="AE112" s="78">
        <v>20.832352</v>
      </c>
      <c r="AF112" s="78">
        <v>21.488268000000001</v>
      </c>
      <c r="AG112" s="78">
        <v>22.158428000000001</v>
      </c>
      <c r="AH112" s="79">
        <v>1.7899999999999999E-2</v>
      </c>
    </row>
    <row r="113" spans="1:34" ht="15" customHeight="1">
      <c r="A113" s="66" t="s">
        <v>263</v>
      </c>
      <c r="B113" s="77" t="s">
        <v>6</v>
      </c>
      <c r="C113" s="78">
        <v>34.841343000000002</v>
      </c>
      <c r="D113" s="78">
        <v>36.773609</v>
      </c>
      <c r="E113" s="78">
        <v>36.414726000000002</v>
      </c>
      <c r="F113" s="78">
        <v>36.211517000000001</v>
      </c>
      <c r="G113" s="78">
        <v>36.276618999999997</v>
      </c>
      <c r="H113" s="78">
        <v>37.016506</v>
      </c>
      <c r="I113" s="78">
        <v>38.143538999999997</v>
      </c>
      <c r="J113" s="78">
        <v>39.214970000000001</v>
      </c>
      <c r="K113" s="78">
        <v>40.336727000000003</v>
      </c>
      <c r="L113" s="78">
        <v>41.543605999999997</v>
      </c>
      <c r="M113" s="78">
        <v>42.519081</v>
      </c>
      <c r="N113" s="78">
        <v>43.751674999999999</v>
      </c>
      <c r="O113" s="78">
        <v>44.778942000000001</v>
      </c>
      <c r="P113" s="78">
        <v>46.098388999999997</v>
      </c>
      <c r="Q113" s="78">
        <v>47.21011</v>
      </c>
      <c r="R113" s="78">
        <v>48.118003999999999</v>
      </c>
      <c r="S113" s="78">
        <v>49.015137000000003</v>
      </c>
      <c r="T113" s="78">
        <v>49.924931000000001</v>
      </c>
      <c r="U113" s="78">
        <v>50.775455000000001</v>
      </c>
      <c r="V113" s="78">
        <v>51.588940000000001</v>
      </c>
      <c r="W113" s="78">
        <v>52.506832000000003</v>
      </c>
      <c r="X113" s="78">
        <v>53.428417000000003</v>
      </c>
      <c r="Y113" s="78">
        <v>54.385193000000001</v>
      </c>
      <c r="Z113" s="78">
        <v>55.135845000000003</v>
      </c>
      <c r="AA113" s="78">
        <v>56.157252999999997</v>
      </c>
      <c r="AB113" s="78">
        <v>57.272537</v>
      </c>
      <c r="AC113" s="78">
        <v>58.410544999999999</v>
      </c>
      <c r="AD113" s="78">
        <v>59.689537000000001</v>
      </c>
      <c r="AE113" s="78">
        <v>61.105618</v>
      </c>
      <c r="AF113" s="78">
        <v>62.552036000000001</v>
      </c>
      <c r="AG113" s="78">
        <v>63.886558999999998</v>
      </c>
      <c r="AH113" s="79">
        <v>2.0416E-2</v>
      </c>
    </row>
    <row r="115" spans="1:34" ht="15" customHeight="1">
      <c r="B115" s="76" t="s">
        <v>20</v>
      </c>
    </row>
    <row r="116" spans="1:34" ht="15" customHeight="1">
      <c r="A116" s="66" t="s">
        <v>262</v>
      </c>
      <c r="B116" s="77" t="s">
        <v>4</v>
      </c>
      <c r="C116" s="78">
        <v>17.709454000000001</v>
      </c>
      <c r="D116" s="78">
        <v>17.923759</v>
      </c>
      <c r="E116" s="78">
        <v>18.249001</v>
      </c>
      <c r="F116" s="78">
        <v>18.949356000000002</v>
      </c>
      <c r="G116" s="78">
        <v>19.324677999999999</v>
      </c>
      <c r="H116" s="78">
        <v>19.573898</v>
      </c>
      <c r="I116" s="78">
        <v>19.603697</v>
      </c>
      <c r="J116" s="78">
        <v>20.455753000000001</v>
      </c>
      <c r="K116" s="78">
        <v>21.495221999999998</v>
      </c>
      <c r="L116" s="78">
        <v>22.297915</v>
      </c>
      <c r="M116" s="78">
        <v>23.335336999999999</v>
      </c>
      <c r="N116" s="78">
        <v>24.049669000000002</v>
      </c>
      <c r="O116" s="78">
        <v>25.007356999999999</v>
      </c>
      <c r="P116" s="78">
        <v>25.808109000000002</v>
      </c>
      <c r="Q116" s="78">
        <v>26.619308</v>
      </c>
      <c r="R116" s="78">
        <v>27.386026000000001</v>
      </c>
      <c r="S116" s="78">
        <v>28.185918999999998</v>
      </c>
      <c r="T116" s="78">
        <v>29.174956999999999</v>
      </c>
      <c r="U116" s="78">
        <v>30.061851999999998</v>
      </c>
      <c r="V116" s="78">
        <v>30.723479999999999</v>
      </c>
      <c r="W116" s="78">
        <v>32.065331</v>
      </c>
      <c r="X116" s="78">
        <v>33.109665</v>
      </c>
      <c r="Y116" s="78">
        <v>34.082016000000003</v>
      </c>
      <c r="Z116" s="78">
        <v>35.414963</v>
      </c>
      <c r="AA116" s="78">
        <v>36.281525000000002</v>
      </c>
      <c r="AB116" s="78">
        <v>37.196255000000001</v>
      </c>
      <c r="AC116" s="78">
        <v>38.722183000000001</v>
      </c>
      <c r="AD116" s="78">
        <v>40.003703999999999</v>
      </c>
      <c r="AE116" s="78">
        <v>41.104298</v>
      </c>
      <c r="AF116" s="78">
        <v>42.499287000000002</v>
      </c>
      <c r="AG116" s="78">
        <v>43.709038</v>
      </c>
      <c r="AH116" s="79">
        <v>3.0572999999999999E-2</v>
      </c>
    </row>
    <row r="117" spans="1:34" ht="15" customHeight="1">
      <c r="A117" s="66" t="s">
        <v>261</v>
      </c>
      <c r="B117" s="77" t="s">
        <v>9</v>
      </c>
      <c r="C117" s="78">
        <v>8.2907849999999996</v>
      </c>
      <c r="D117" s="78">
        <v>8.9438549999999992</v>
      </c>
      <c r="E117" s="78">
        <v>9.9702009999999994</v>
      </c>
      <c r="F117" s="78">
        <v>11.383319999999999</v>
      </c>
      <c r="G117" s="78">
        <v>12.574456</v>
      </c>
      <c r="H117" s="78">
        <v>13.609940999999999</v>
      </c>
      <c r="I117" s="78">
        <v>14.655602</v>
      </c>
      <c r="J117" s="78">
        <v>15.381103</v>
      </c>
      <c r="K117" s="78">
        <v>16.268677</v>
      </c>
      <c r="L117" s="78">
        <v>16.942216999999999</v>
      </c>
      <c r="M117" s="78">
        <v>17.906421999999999</v>
      </c>
      <c r="N117" s="78">
        <v>18.589055999999999</v>
      </c>
      <c r="O117" s="78">
        <v>19.355056999999999</v>
      </c>
      <c r="P117" s="78">
        <v>20.01022</v>
      </c>
      <c r="Q117" s="78">
        <v>20.623664999999999</v>
      </c>
      <c r="R117" s="78">
        <v>21.267634999999999</v>
      </c>
      <c r="S117" s="78">
        <v>21.838573</v>
      </c>
      <c r="T117" s="78">
        <v>22.408148000000001</v>
      </c>
      <c r="U117" s="78">
        <v>23.198650000000001</v>
      </c>
      <c r="V117" s="78">
        <v>23.650883</v>
      </c>
      <c r="W117" s="78">
        <v>24.909144999999999</v>
      </c>
      <c r="X117" s="78">
        <v>25.616717999999999</v>
      </c>
      <c r="Y117" s="78">
        <v>26.167095</v>
      </c>
      <c r="Z117" s="78">
        <v>26.874001</v>
      </c>
      <c r="AA117" s="78">
        <v>27.377077</v>
      </c>
      <c r="AB117" s="78">
        <v>27.631516000000001</v>
      </c>
      <c r="AC117" s="78">
        <v>28.691603000000001</v>
      </c>
      <c r="AD117" s="78">
        <v>29.737590999999998</v>
      </c>
      <c r="AE117" s="78">
        <v>30.788872000000001</v>
      </c>
      <c r="AF117" s="78">
        <v>31.912261999999998</v>
      </c>
      <c r="AG117" s="78">
        <v>33.081359999999997</v>
      </c>
      <c r="AH117" s="79">
        <v>4.7208E-2</v>
      </c>
    </row>
    <row r="118" spans="1:34" ht="15" customHeight="1">
      <c r="A118" s="66" t="s">
        <v>260</v>
      </c>
      <c r="B118" s="77" t="s">
        <v>5</v>
      </c>
      <c r="C118" s="78">
        <v>2.4475289999999998</v>
      </c>
      <c r="D118" s="78">
        <v>3.5371700000000001</v>
      </c>
      <c r="E118" s="78">
        <v>3.6850640000000001</v>
      </c>
      <c r="F118" s="78">
        <v>3.4955599999999998</v>
      </c>
      <c r="G118" s="78">
        <v>3.3188589999999998</v>
      </c>
      <c r="H118" s="78">
        <v>3.4835950000000002</v>
      </c>
      <c r="I118" s="78">
        <v>3.6633740000000001</v>
      </c>
      <c r="J118" s="78">
        <v>3.8064110000000002</v>
      </c>
      <c r="K118" s="78">
        <v>4.0359939999999996</v>
      </c>
      <c r="L118" s="78">
        <v>4.2659789999999997</v>
      </c>
      <c r="M118" s="78">
        <v>4.4050840000000004</v>
      </c>
      <c r="N118" s="78">
        <v>4.5132789999999998</v>
      </c>
      <c r="O118" s="78">
        <v>4.6924039999999998</v>
      </c>
      <c r="P118" s="78">
        <v>4.8903809999999996</v>
      </c>
      <c r="Q118" s="78">
        <v>5.0452250000000003</v>
      </c>
      <c r="R118" s="78">
        <v>5.1568490000000002</v>
      </c>
      <c r="S118" s="78">
        <v>5.2712260000000004</v>
      </c>
      <c r="T118" s="78">
        <v>5.3532500000000001</v>
      </c>
      <c r="U118" s="78">
        <v>5.5078279999999999</v>
      </c>
      <c r="V118" s="78">
        <v>5.6193379999999999</v>
      </c>
      <c r="W118" s="78">
        <v>5.7362869999999999</v>
      </c>
      <c r="X118" s="78">
        <v>5.8440279999999998</v>
      </c>
      <c r="Y118" s="78">
        <v>5.9499069999999996</v>
      </c>
      <c r="Z118" s="78">
        <v>6.0607920000000002</v>
      </c>
      <c r="AA118" s="78">
        <v>6.2049209999999997</v>
      </c>
      <c r="AB118" s="78">
        <v>6.37019</v>
      </c>
      <c r="AC118" s="78">
        <v>6.5430460000000004</v>
      </c>
      <c r="AD118" s="78">
        <v>6.7539829999999998</v>
      </c>
      <c r="AE118" s="78">
        <v>7.0290970000000002</v>
      </c>
      <c r="AF118" s="78">
        <v>7.3238599999999998</v>
      </c>
      <c r="AG118" s="78">
        <v>7.6184770000000004</v>
      </c>
      <c r="AH118" s="79">
        <v>3.8574999999999998E-2</v>
      </c>
    </row>
    <row r="119" spans="1:34" ht="15" customHeight="1">
      <c r="A119" s="66" t="s">
        <v>259</v>
      </c>
      <c r="B119" s="77" t="s">
        <v>21</v>
      </c>
      <c r="C119" s="78">
        <v>1.9632609999999999</v>
      </c>
      <c r="D119" s="78">
        <v>2.0121150000000001</v>
      </c>
      <c r="E119" s="78">
        <v>2.0682290000000001</v>
      </c>
      <c r="F119" s="78">
        <v>2.019965</v>
      </c>
      <c r="G119" s="78">
        <v>2.0346150000000001</v>
      </c>
      <c r="H119" s="78">
        <v>2.036772</v>
      </c>
      <c r="I119" s="78">
        <v>2.0671729999999999</v>
      </c>
      <c r="J119" s="78">
        <v>2.1063879999999999</v>
      </c>
      <c r="K119" s="78">
        <v>2.134655</v>
      </c>
      <c r="L119" s="78">
        <v>2.192672</v>
      </c>
      <c r="M119" s="78">
        <v>2.2348849999999998</v>
      </c>
      <c r="N119" s="78">
        <v>2.2953229999999998</v>
      </c>
      <c r="O119" s="78">
        <v>2.3353069999999998</v>
      </c>
      <c r="P119" s="78">
        <v>2.3811279999999999</v>
      </c>
      <c r="Q119" s="78">
        <v>2.4342429999999999</v>
      </c>
      <c r="R119" s="78">
        <v>2.4771480000000001</v>
      </c>
      <c r="S119" s="78">
        <v>2.5268190000000001</v>
      </c>
      <c r="T119" s="78">
        <v>2.5770870000000001</v>
      </c>
      <c r="U119" s="78">
        <v>2.6476660000000001</v>
      </c>
      <c r="V119" s="78">
        <v>2.691961</v>
      </c>
      <c r="W119" s="78">
        <v>2.748564</v>
      </c>
      <c r="X119" s="78">
        <v>2.8048790000000001</v>
      </c>
      <c r="Y119" s="78">
        <v>2.8663500000000002</v>
      </c>
      <c r="Z119" s="78">
        <v>2.932194</v>
      </c>
      <c r="AA119" s="78">
        <v>2.9814560000000001</v>
      </c>
      <c r="AB119" s="78">
        <v>3.0506790000000001</v>
      </c>
      <c r="AC119" s="78">
        <v>3.1311939999999998</v>
      </c>
      <c r="AD119" s="78">
        <v>3.2108789999999998</v>
      </c>
      <c r="AE119" s="78">
        <v>3.293377</v>
      </c>
      <c r="AF119" s="78">
        <v>3.3895249999999999</v>
      </c>
      <c r="AG119" s="78">
        <v>3.4910009999999998</v>
      </c>
      <c r="AH119" s="79">
        <v>1.9370999999999999E-2</v>
      </c>
    </row>
    <row r="120" spans="1:34" ht="15" customHeight="1">
      <c r="A120" s="66" t="s">
        <v>375</v>
      </c>
      <c r="B120" s="77" t="s">
        <v>374</v>
      </c>
      <c r="C120" s="78">
        <v>0.68612300000000004</v>
      </c>
      <c r="D120" s="78">
        <v>0.69437599999999999</v>
      </c>
      <c r="E120" s="78">
        <v>0.70353699999999997</v>
      </c>
      <c r="F120" s="78">
        <v>0.71517799999999998</v>
      </c>
      <c r="G120" s="78">
        <v>0.72825300000000004</v>
      </c>
      <c r="H120" s="78">
        <v>0.74558899999999995</v>
      </c>
      <c r="I120" s="78">
        <v>0.76444800000000002</v>
      </c>
      <c r="J120" s="78">
        <v>0.78613599999999995</v>
      </c>
      <c r="K120" s="78">
        <v>0.80800899999999998</v>
      </c>
      <c r="L120" s="78">
        <v>0.83169599999999999</v>
      </c>
      <c r="M120" s="78">
        <v>0.85568299999999997</v>
      </c>
      <c r="N120" s="78">
        <v>0.878386</v>
      </c>
      <c r="O120" s="78">
        <v>0.90226600000000001</v>
      </c>
      <c r="P120" s="78">
        <v>0.92596599999999996</v>
      </c>
      <c r="Q120" s="78">
        <v>0.94813599999999998</v>
      </c>
      <c r="R120" s="78">
        <v>0.97180900000000003</v>
      </c>
      <c r="S120" s="78">
        <v>0.99558500000000005</v>
      </c>
      <c r="T120" s="78">
        <v>1.017946</v>
      </c>
      <c r="U120" s="78">
        <v>1.0422400000000001</v>
      </c>
      <c r="V120" s="78">
        <v>1.0667990000000001</v>
      </c>
      <c r="W120" s="78">
        <v>1.0924290000000001</v>
      </c>
      <c r="X120" s="78">
        <v>1.119008</v>
      </c>
      <c r="Y120" s="78">
        <v>1.146801</v>
      </c>
      <c r="Z120" s="78">
        <v>1.176369</v>
      </c>
      <c r="AA120" s="78">
        <v>1.2077899999999999</v>
      </c>
      <c r="AB120" s="78">
        <v>1.2409730000000001</v>
      </c>
      <c r="AC120" s="78">
        <v>1.2767200000000001</v>
      </c>
      <c r="AD120" s="78">
        <v>1.314643</v>
      </c>
      <c r="AE120" s="78">
        <v>1.3546590000000001</v>
      </c>
      <c r="AF120" s="78">
        <v>1.397022</v>
      </c>
      <c r="AG120" s="78">
        <v>1.441935</v>
      </c>
      <c r="AH120" s="79">
        <v>2.5065E-2</v>
      </c>
    </row>
    <row r="122" spans="1:34" ht="15" customHeight="1">
      <c r="B122" s="76" t="s">
        <v>22</v>
      </c>
    </row>
    <row r="123" spans="1:34" ht="15" customHeight="1">
      <c r="A123" s="66" t="s">
        <v>258</v>
      </c>
      <c r="B123" s="77" t="s">
        <v>3</v>
      </c>
      <c r="C123" s="78">
        <v>14.346581</v>
      </c>
      <c r="D123" s="78">
        <v>15.079136</v>
      </c>
      <c r="E123" s="78">
        <v>15.778335999999999</v>
      </c>
      <c r="F123" s="78">
        <v>15.736272</v>
      </c>
      <c r="G123" s="78">
        <v>16.463408999999999</v>
      </c>
      <c r="H123" s="78">
        <v>17.301292</v>
      </c>
      <c r="I123" s="78">
        <v>18.153254</v>
      </c>
      <c r="J123" s="78">
        <v>18.936917999999999</v>
      </c>
      <c r="K123" s="78">
        <v>19.953211</v>
      </c>
      <c r="L123" s="78">
        <v>20.824202</v>
      </c>
      <c r="M123" s="78">
        <v>21.923501999999999</v>
      </c>
      <c r="N123" s="78">
        <v>22.797787</v>
      </c>
      <c r="O123" s="78">
        <v>23.767911999999999</v>
      </c>
      <c r="P123" s="78">
        <v>24.635708000000001</v>
      </c>
      <c r="Q123" s="78">
        <v>25.431716999999999</v>
      </c>
      <c r="R123" s="78">
        <v>26.217981000000002</v>
      </c>
      <c r="S123" s="78">
        <v>27.055596999999999</v>
      </c>
      <c r="T123" s="78">
        <v>27.876421000000001</v>
      </c>
      <c r="U123" s="78">
        <v>28.767263</v>
      </c>
      <c r="V123" s="78">
        <v>29.587793000000001</v>
      </c>
      <c r="W123" s="78">
        <v>30.580603</v>
      </c>
      <c r="X123" s="78">
        <v>31.591553000000001</v>
      </c>
      <c r="Y123" s="78">
        <v>32.510632000000001</v>
      </c>
      <c r="Z123" s="78">
        <v>33.570281999999999</v>
      </c>
      <c r="AA123" s="78">
        <v>34.580630999999997</v>
      </c>
      <c r="AB123" s="78">
        <v>35.418022000000001</v>
      </c>
      <c r="AC123" s="78">
        <v>36.686222000000001</v>
      </c>
      <c r="AD123" s="78">
        <v>38.027428</v>
      </c>
      <c r="AE123" s="78">
        <v>39.270831999999999</v>
      </c>
      <c r="AF123" s="78">
        <v>40.566032</v>
      </c>
      <c r="AG123" s="78">
        <v>41.929588000000003</v>
      </c>
      <c r="AH123" s="79">
        <v>3.6395999999999998E-2</v>
      </c>
    </row>
    <row r="124" spans="1:34" ht="15" customHeight="1">
      <c r="A124" s="66" t="s">
        <v>257</v>
      </c>
      <c r="B124" s="77" t="s">
        <v>15</v>
      </c>
      <c r="C124" s="78">
        <v>21.060583000000001</v>
      </c>
      <c r="D124" s="78">
        <v>22.379771999999999</v>
      </c>
      <c r="E124" s="78">
        <v>24.294636000000001</v>
      </c>
      <c r="F124" s="78">
        <v>24.899754999999999</v>
      </c>
      <c r="G124" s="78">
        <v>25.327742000000001</v>
      </c>
      <c r="H124" s="78">
        <v>26.266466000000001</v>
      </c>
      <c r="I124" s="78">
        <v>27.084361999999999</v>
      </c>
      <c r="J124" s="78">
        <v>28.103006000000001</v>
      </c>
      <c r="K124" s="78">
        <v>29.634401</v>
      </c>
      <c r="L124" s="78">
        <v>30.960051</v>
      </c>
      <c r="M124" s="78">
        <v>33.123089</v>
      </c>
      <c r="N124" s="78">
        <v>34.134666000000003</v>
      </c>
      <c r="O124" s="78">
        <v>35.701973000000002</v>
      </c>
      <c r="P124" s="78">
        <v>36.854320999999999</v>
      </c>
      <c r="Q124" s="78">
        <v>38.240825999999998</v>
      </c>
      <c r="R124" s="78">
        <v>39.412990999999998</v>
      </c>
      <c r="S124" s="78">
        <v>40.821300999999998</v>
      </c>
      <c r="T124" s="78">
        <v>42.153193999999999</v>
      </c>
      <c r="U124" s="78">
        <v>43.638461999999997</v>
      </c>
      <c r="V124" s="78">
        <v>44.635384000000002</v>
      </c>
      <c r="W124" s="78">
        <v>46.395321000000003</v>
      </c>
      <c r="X124" s="78">
        <v>47.863644000000001</v>
      </c>
      <c r="Y124" s="78">
        <v>49.246566999999999</v>
      </c>
      <c r="Z124" s="78">
        <v>50.696235999999999</v>
      </c>
      <c r="AA124" s="78">
        <v>52.106983</v>
      </c>
      <c r="AB124" s="78">
        <v>53.074157999999997</v>
      </c>
      <c r="AC124" s="78">
        <v>55.222087999999999</v>
      </c>
      <c r="AD124" s="78">
        <v>56.963684000000001</v>
      </c>
      <c r="AE124" s="78">
        <v>58.784534000000001</v>
      </c>
      <c r="AF124" s="78">
        <v>60.360129999999998</v>
      </c>
      <c r="AG124" s="78">
        <v>62.196846000000001</v>
      </c>
      <c r="AH124" s="79">
        <v>3.6755999999999997E-2</v>
      </c>
    </row>
    <row r="125" spans="1:34" ht="15" customHeight="1">
      <c r="A125" s="66" t="s">
        <v>256</v>
      </c>
      <c r="B125" s="77" t="s">
        <v>16</v>
      </c>
      <c r="C125" s="78">
        <v>18.741731999999999</v>
      </c>
      <c r="D125" s="78">
        <v>19.779762000000002</v>
      </c>
      <c r="E125" s="78">
        <v>20.391506</v>
      </c>
      <c r="F125" s="78">
        <v>21.207552</v>
      </c>
      <c r="G125" s="78">
        <v>21.625069</v>
      </c>
      <c r="H125" s="78">
        <v>22.462543</v>
      </c>
      <c r="I125" s="78">
        <v>23.201746</v>
      </c>
      <c r="J125" s="78">
        <v>24.064115999999999</v>
      </c>
      <c r="K125" s="78">
        <v>25.320751000000001</v>
      </c>
      <c r="L125" s="78">
        <v>26.42304</v>
      </c>
      <c r="M125" s="78">
        <v>28.411660999999999</v>
      </c>
      <c r="N125" s="78">
        <v>29.252051999999999</v>
      </c>
      <c r="O125" s="78">
        <v>30.575541000000001</v>
      </c>
      <c r="P125" s="78">
        <v>31.527623999999999</v>
      </c>
      <c r="Q125" s="78">
        <v>32.667988000000001</v>
      </c>
      <c r="R125" s="78">
        <v>33.644252999999999</v>
      </c>
      <c r="S125" s="78">
        <v>34.809989999999999</v>
      </c>
      <c r="T125" s="78">
        <v>35.917538</v>
      </c>
      <c r="U125" s="78">
        <v>37.154586999999999</v>
      </c>
      <c r="V125" s="78">
        <v>37.984535000000001</v>
      </c>
      <c r="W125" s="78">
        <v>39.456394000000003</v>
      </c>
      <c r="X125" s="78">
        <v>40.68121</v>
      </c>
      <c r="Y125" s="78">
        <v>41.835354000000002</v>
      </c>
      <c r="Z125" s="78">
        <v>43.058720000000001</v>
      </c>
      <c r="AA125" s="78">
        <v>44.245041000000001</v>
      </c>
      <c r="AB125" s="78">
        <v>45.055508000000003</v>
      </c>
      <c r="AC125" s="78">
        <v>46.852958999999998</v>
      </c>
      <c r="AD125" s="78">
        <v>48.31673</v>
      </c>
      <c r="AE125" s="78">
        <v>49.839886</v>
      </c>
      <c r="AF125" s="78">
        <v>51.166114999999998</v>
      </c>
      <c r="AG125" s="78">
        <v>52.714348000000001</v>
      </c>
      <c r="AH125" s="79">
        <v>3.5071999999999999E-2</v>
      </c>
    </row>
    <row r="126" spans="1:34" ht="15" customHeight="1">
      <c r="A126" s="66" t="s">
        <v>255</v>
      </c>
      <c r="B126" s="77" t="s">
        <v>17</v>
      </c>
      <c r="C126" s="78">
        <v>9.5686540000000004</v>
      </c>
      <c r="D126" s="78">
        <v>10.491593999999999</v>
      </c>
      <c r="E126" s="78">
        <v>11.664871</v>
      </c>
      <c r="F126" s="78">
        <v>13.146803999999999</v>
      </c>
      <c r="G126" s="78">
        <v>14.404769999999999</v>
      </c>
      <c r="H126" s="78">
        <v>15.408177</v>
      </c>
      <c r="I126" s="78">
        <v>16.389203999999999</v>
      </c>
      <c r="J126" s="78">
        <v>17.167169999999999</v>
      </c>
      <c r="K126" s="78">
        <v>18.239086</v>
      </c>
      <c r="L126" s="78">
        <v>19.040171000000001</v>
      </c>
      <c r="M126" s="78">
        <v>20.065964000000001</v>
      </c>
      <c r="N126" s="78">
        <v>21.000416000000001</v>
      </c>
      <c r="O126" s="78">
        <v>21.975183000000001</v>
      </c>
      <c r="P126" s="78">
        <v>22.78651</v>
      </c>
      <c r="Q126" s="78">
        <v>23.515066000000001</v>
      </c>
      <c r="R126" s="78">
        <v>24.254860000000001</v>
      </c>
      <c r="S126" s="78">
        <v>24.989301999999999</v>
      </c>
      <c r="T126" s="78">
        <v>25.955479</v>
      </c>
      <c r="U126" s="78">
        <v>26.942630999999999</v>
      </c>
      <c r="V126" s="78">
        <v>27.570049000000001</v>
      </c>
      <c r="W126" s="78">
        <v>28.794685000000001</v>
      </c>
      <c r="X126" s="78">
        <v>29.828768</v>
      </c>
      <c r="Y126" s="78">
        <v>30.777698999999998</v>
      </c>
      <c r="Z126" s="78">
        <v>32.127910999999997</v>
      </c>
      <c r="AA126" s="78">
        <v>33.026775000000001</v>
      </c>
      <c r="AB126" s="78">
        <v>33.890259</v>
      </c>
      <c r="AC126" s="78">
        <v>35.355632999999997</v>
      </c>
      <c r="AD126" s="78">
        <v>36.590324000000003</v>
      </c>
      <c r="AE126" s="78">
        <v>37.593876000000002</v>
      </c>
      <c r="AF126" s="78">
        <v>38.897308000000002</v>
      </c>
      <c r="AG126" s="78">
        <v>40.060402000000003</v>
      </c>
      <c r="AH126" s="79">
        <v>4.8887E-2</v>
      </c>
    </row>
    <row r="127" spans="1:34" ht="15" customHeight="1">
      <c r="A127" s="66" t="s">
        <v>254</v>
      </c>
      <c r="B127" s="77" t="s">
        <v>4</v>
      </c>
      <c r="C127" s="78">
        <v>18.184811</v>
      </c>
      <c r="D127" s="78">
        <v>18.340218</v>
      </c>
      <c r="E127" s="78">
        <v>19.243293999999999</v>
      </c>
      <c r="F127" s="78">
        <v>20.999151000000001</v>
      </c>
      <c r="G127" s="78">
        <v>21.964127000000001</v>
      </c>
      <c r="H127" s="78">
        <v>22.81024</v>
      </c>
      <c r="I127" s="78">
        <v>23.672187999999998</v>
      </c>
      <c r="J127" s="78">
        <v>24.598773999999999</v>
      </c>
      <c r="K127" s="78">
        <v>25.779951000000001</v>
      </c>
      <c r="L127" s="78">
        <v>26.715181000000001</v>
      </c>
      <c r="M127" s="78">
        <v>28.19557</v>
      </c>
      <c r="N127" s="78">
        <v>29.173881999999999</v>
      </c>
      <c r="O127" s="78">
        <v>30.258505</v>
      </c>
      <c r="P127" s="78">
        <v>31.121072999999999</v>
      </c>
      <c r="Q127" s="78">
        <v>31.956973999999999</v>
      </c>
      <c r="R127" s="78">
        <v>32.809586000000003</v>
      </c>
      <c r="S127" s="78">
        <v>33.598686000000001</v>
      </c>
      <c r="T127" s="78">
        <v>34.666533999999999</v>
      </c>
      <c r="U127" s="78">
        <v>35.691307000000002</v>
      </c>
      <c r="V127" s="78">
        <v>36.407100999999997</v>
      </c>
      <c r="W127" s="78">
        <v>37.761868</v>
      </c>
      <c r="X127" s="78">
        <v>38.916919999999998</v>
      </c>
      <c r="Y127" s="78">
        <v>39.985523000000001</v>
      </c>
      <c r="Z127" s="78">
        <v>41.292873</v>
      </c>
      <c r="AA127" s="78">
        <v>42.270397000000003</v>
      </c>
      <c r="AB127" s="78">
        <v>43.336326999999997</v>
      </c>
      <c r="AC127" s="78">
        <v>44.983226999999999</v>
      </c>
      <c r="AD127" s="78">
        <v>46.416896999999999</v>
      </c>
      <c r="AE127" s="78">
        <v>47.662415000000003</v>
      </c>
      <c r="AF127" s="78">
        <v>49.229435000000002</v>
      </c>
      <c r="AG127" s="78">
        <v>50.609684000000001</v>
      </c>
      <c r="AH127" s="79">
        <v>3.4707000000000002E-2</v>
      </c>
    </row>
    <row r="128" spans="1:34" ht="15" customHeight="1">
      <c r="A128" s="66" t="s">
        <v>253</v>
      </c>
      <c r="B128" s="77" t="s">
        <v>9</v>
      </c>
      <c r="C128" s="78">
        <v>8.8440239999999992</v>
      </c>
      <c r="D128" s="78">
        <v>7.0217809999999998</v>
      </c>
      <c r="E128" s="78">
        <v>7.4944750000000004</v>
      </c>
      <c r="F128" s="78">
        <v>8.6581050000000008</v>
      </c>
      <c r="G128" s="78">
        <v>10.144163000000001</v>
      </c>
      <c r="H128" s="78">
        <v>11.345813</v>
      </c>
      <c r="I128" s="78">
        <v>11.914013000000001</v>
      </c>
      <c r="J128" s="78">
        <v>13.264078</v>
      </c>
      <c r="K128" s="78">
        <v>14.075742</v>
      </c>
      <c r="L128" s="78">
        <v>14.77262</v>
      </c>
      <c r="M128" s="78">
        <v>14.565935</v>
      </c>
      <c r="N128" s="78">
        <v>16.252503999999998</v>
      </c>
      <c r="O128" s="78">
        <v>16.936900999999999</v>
      </c>
      <c r="P128" s="78">
        <v>17.554563999999999</v>
      </c>
      <c r="Q128" s="78">
        <v>18.077746999999999</v>
      </c>
      <c r="R128" s="78">
        <v>18.634708</v>
      </c>
      <c r="S128" s="78">
        <v>19.186062</v>
      </c>
      <c r="T128" s="78">
        <v>19.683664</v>
      </c>
      <c r="U128" s="78">
        <v>20.42709</v>
      </c>
      <c r="V128" s="78">
        <v>20.835515999999998</v>
      </c>
      <c r="W128" s="78">
        <v>22.013119</v>
      </c>
      <c r="X128" s="78">
        <v>22.597818</v>
      </c>
      <c r="Y128" s="78">
        <v>23.051279000000001</v>
      </c>
      <c r="Z128" s="78">
        <v>24.529693999999999</v>
      </c>
      <c r="AA128" s="78">
        <v>25.371545999999999</v>
      </c>
      <c r="AB128" s="78">
        <v>25.899947999999998</v>
      </c>
      <c r="AC128" s="78">
        <v>27.465202000000001</v>
      </c>
      <c r="AD128" s="78">
        <v>28.648914000000001</v>
      </c>
      <c r="AE128" s="78">
        <v>29.593064999999999</v>
      </c>
      <c r="AF128" s="78">
        <v>30.607882</v>
      </c>
      <c r="AG128" s="78">
        <v>31.744395999999998</v>
      </c>
      <c r="AH128" s="79">
        <v>4.3519000000000002E-2</v>
      </c>
    </row>
    <row r="129" spans="1:34" ht="15" customHeight="1">
      <c r="A129" s="66" t="s">
        <v>252</v>
      </c>
      <c r="B129" s="77" t="s">
        <v>5</v>
      </c>
      <c r="C129" s="78">
        <v>4.5260930000000004</v>
      </c>
      <c r="D129" s="78">
        <v>5.5244309999999999</v>
      </c>
      <c r="E129" s="78">
        <v>5.7128680000000003</v>
      </c>
      <c r="F129" s="78">
        <v>5.5511929999999996</v>
      </c>
      <c r="G129" s="78">
        <v>5.4347310000000002</v>
      </c>
      <c r="H129" s="78">
        <v>5.5994869999999999</v>
      </c>
      <c r="I129" s="78">
        <v>5.8262749999999999</v>
      </c>
      <c r="J129" s="78">
        <v>6.0417730000000001</v>
      </c>
      <c r="K129" s="78">
        <v>6.3399359999999998</v>
      </c>
      <c r="L129" s="78">
        <v>6.6382589999999997</v>
      </c>
      <c r="M129" s="78">
        <v>6.957338</v>
      </c>
      <c r="N129" s="78">
        <v>7.137715</v>
      </c>
      <c r="O129" s="78">
        <v>7.386584</v>
      </c>
      <c r="P129" s="78">
        <v>7.659294</v>
      </c>
      <c r="Q129" s="78">
        <v>7.8778170000000003</v>
      </c>
      <c r="R129" s="78">
        <v>8.0737220000000001</v>
      </c>
      <c r="S129" s="78">
        <v>8.2450550000000007</v>
      </c>
      <c r="T129" s="78">
        <v>8.3935809999999993</v>
      </c>
      <c r="U129" s="78">
        <v>8.5798430000000003</v>
      </c>
      <c r="V129" s="78">
        <v>8.7354029999999998</v>
      </c>
      <c r="W129" s="78">
        <v>8.8972020000000001</v>
      </c>
      <c r="X129" s="78">
        <v>9.0774240000000006</v>
      </c>
      <c r="Y129" s="78">
        <v>9.238569</v>
      </c>
      <c r="Z129" s="78">
        <v>9.4074299999999997</v>
      </c>
      <c r="AA129" s="78">
        <v>9.6083119999999997</v>
      </c>
      <c r="AB129" s="78">
        <v>9.8481070000000006</v>
      </c>
      <c r="AC129" s="78">
        <v>10.105740000000001</v>
      </c>
      <c r="AD129" s="78">
        <v>10.410303000000001</v>
      </c>
      <c r="AE129" s="78">
        <v>10.757956999999999</v>
      </c>
      <c r="AF129" s="78">
        <v>11.144287</v>
      </c>
      <c r="AG129" s="78">
        <v>11.528613</v>
      </c>
      <c r="AH129" s="79">
        <v>3.1656999999999998E-2</v>
      </c>
    </row>
    <row r="130" spans="1:34" ht="15" customHeight="1">
      <c r="A130" s="66" t="s">
        <v>251</v>
      </c>
      <c r="B130" s="77" t="s">
        <v>11</v>
      </c>
      <c r="C130" s="78">
        <v>4.01729</v>
      </c>
      <c r="D130" s="78">
        <v>3.638938</v>
      </c>
      <c r="E130" s="78">
        <v>3.4326989999999999</v>
      </c>
      <c r="F130" s="78">
        <v>3.3355610000000002</v>
      </c>
      <c r="G130" s="78">
        <v>3.304516</v>
      </c>
      <c r="H130" s="78">
        <v>3.334276</v>
      </c>
      <c r="I130" s="78">
        <v>3.3687659999999999</v>
      </c>
      <c r="J130" s="78">
        <v>3.4415420000000001</v>
      </c>
      <c r="K130" s="78">
        <v>3.5408789999999999</v>
      </c>
      <c r="L130" s="78">
        <v>3.6631019999999999</v>
      </c>
      <c r="M130" s="78">
        <v>3.7962009999999999</v>
      </c>
      <c r="N130" s="78">
        <v>3.935276</v>
      </c>
      <c r="O130" s="78">
        <v>4.0729839999999999</v>
      </c>
      <c r="P130" s="78">
        <v>4.2095479999999998</v>
      </c>
      <c r="Q130" s="78">
        <v>4.3485279999999999</v>
      </c>
      <c r="R130" s="78">
        <v>4.4907389999999996</v>
      </c>
      <c r="S130" s="78">
        <v>4.6335600000000001</v>
      </c>
      <c r="T130" s="78">
        <v>4.7799680000000002</v>
      </c>
      <c r="U130" s="78">
        <v>4.9328669999999999</v>
      </c>
      <c r="V130" s="78">
        <v>5.0847720000000001</v>
      </c>
      <c r="W130" s="78">
        <v>5.2435090000000004</v>
      </c>
      <c r="X130" s="78">
        <v>5.4109410000000002</v>
      </c>
      <c r="Y130" s="78">
        <v>5.5884660000000004</v>
      </c>
      <c r="Z130" s="78">
        <v>5.7800789999999997</v>
      </c>
      <c r="AA130" s="78">
        <v>5.9761230000000003</v>
      </c>
      <c r="AB130" s="78">
        <v>6.1874479999999998</v>
      </c>
      <c r="AC130" s="78">
        <v>6.4167519999999998</v>
      </c>
      <c r="AD130" s="78">
        <v>6.6587230000000002</v>
      </c>
      <c r="AE130" s="78">
        <v>6.9146369999999999</v>
      </c>
      <c r="AF130" s="78">
        <v>7.189845</v>
      </c>
      <c r="AG130" s="78">
        <v>7.485779</v>
      </c>
      <c r="AH130" s="79">
        <v>2.0962999999999999E-2</v>
      </c>
    </row>
    <row r="131" spans="1:34" ht="15" customHeight="1">
      <c r="A131" s="66" t="s">
        <v>250</v>
      </c>
      <c r="B131" s="77" t="s">
        <v>23</v>
      </c>
      <c r="C131" s="78">
        <v>2.0209510000000002</v>
      </c>
      <c r="D131" s="78">
        <v>2.0582729999999998</v>
      </c>
      <c r="E131" s="78">
        <v>2.1131769999999999</v>
      </c>
      <c r="F131" s="78">
        <v>2.0762510000000001</v>
      </c>
      <c r="G131" s="78">
        <v>2.0997759999999999</v>
      </c>
      <c r="H131" s="78">
        <v>2.1154000000000002</v>
      </c>
      <c r="I131" s="78">
        <v>2.1461999999999999</v>
      </c>
      <c r="J131" s="78">
        <v>2.1896990000000001</v>
      </c>
      <c r="K131" s="78">
        <v>2.2201409999999999</v>
      </c>
      <c r="L131" s="78">
        <v>2.279264</v>
      </c>
      <c r="M131" s="78">
        <v>2.325326</v>
      </c>
      <c r="N131" s="78">
        <v>2.3889900000000002</v>
      </c>
      <c r="O131" s="78">
        <v>2.431975</v>
      </c>
      <c r="P131" s="78">
        <v>2.4802149999999998</v>
      </c>
      <c r="Q131" s="78">
        <v>2.5350259999999998</v>
      </c>
      <c r="R131" s="78">
        <v>2.5837379999999999</v>
      </c>
      <c r="S131" s="78">
        <v>2.635796</v>
      </c>
      <c r="T131" s="78">
        <v>2.69055</v>
      </c>
      <c r="U131" s="78">
        <v>2.7664</v>
      </c>
      <c r="V131" s="78">
        <v>2.8155380000000001</v>
      </c>
      <c r="W131" s="78">
        <v>2.875982</v>
      </c>
      <c r="X131" s="78">
        <v>2.9370210000000001</v>
      </c>
      <c r="Y131" s="78">
        <v>3.0030779999999999</v>
      </c>
      <c r="Z131" s="78">
        <v>3.0753189999999999</v>
      </c>
      <c r="AA131" s="78">
        <v>3.132625</v>
      </c>
      <c r="AB131" s="78">
        <v>3.212942</v>
      </c>
      <c r="AC131" s="78">
        <v>3.3004799999999999</v>
      </c>
      <c r="AD131" s="78">
        <v>3.3870480000000001</v>
      </c>
      <c r="AE131" s="78">
        <v>3.4758230000000001</v>
      </c>
      <c r="AF131" s="78">
        <v>3.5788160000000002</v>
      </c>
      <c r="AG131" s="78">
        <v>3.688984</v>
      </c>
      <c r="AH131" s="79">
        <v>2.0261999999999999E-2</v>
      </c>
    </row>
    <row r="132" spans="1:34" ht="15" customHeight="1">
      <c r="A132" s="66" t="s">
        <v>249</v>
      </c>
      <c r="B132" s="77" t="s">
        <v>13</v>
      </c>
      <c r="C132" s="79" t="s">
        <v>678</v>
      </c>
      <c r="D132" s="79" t="s">
        <v>678</v>
      </c>
      <c r="E132" s="79" t="s">
        <v>678</v>
      </c>
      <c r="F132" s="79" t="s">
        <v>678</v>
      </c>
      <c r="G132" s="79" t="s">
        <v>678</v>
      </c>
      <c r="H132" s="79" t="s">
        <v>678</v>
      </c>
      <c r="I132" s="79" t="s">
        <v>678</v>
      </c>
      <c r="J132" s="79" t="s">
        <v>678</v>
      </c>
      <c r="K132" s="79" t="s">
        <v>678</v>
      </c>
      <c r="L132" s="79" t="s">
        <v>678</v>
      </c>
      <c r="M132" s="79" t="s">
        <v>678</v>
      </c>
      <c r="N132" s="79" t="s">
        <v>678</v>
      </c>
      <c r="O132" s="79" t="s">
        <v>678</v>
      </c>
      <c r="P132" s="79" t="s">
        <v>678</v>
      </c>
      <c r="Q132" s="79" t="s">
        <v>678</v>
      </c>
      <c r="R132" s="79" t="s">
        <v>678</v>
      </c>
      <c r="S132" s="79" t="s">
        <v>678</v>
      </c>
      <c r="T132" s="79" t="s">
        <v>678</v>
      </c>
      <c r="U132" s="79" t="s">
        <v>678</v>
      </c>
      <c r="V132" s="79" t="s">
        <v>678</v>
      </c>
      <c r="W132" s="79" t="s">
        <v>678</v>
      </c>
      <c r="X132" s="79" t="s">
        <v>678</v>
      </c>
      <c r="Y132" s="79" t="s">
        <v>678</v>
      </c>
      <c r="Z132" s="79" t="s">
        <v>678</v>
      </c>
      <c r="AA132" s="79" t="s">
        <v>678</v>
      </c>
      <c r="AB132" s="79" t="s">
        <v>678</v>
      </c>
      <c r="AC132" s="79" t="s">
        <v>678</v>
      </c>
      <c r="AD132" s="79" t="s">
        <v>678</v>
      </c>
      <c r="AE132" s="79" t="s">
        <v>678</v>
      </c>
      <c r="AF132" s="79" t="s">
        <v>678</v>
      </c>
      <c r="AG132" s="79" t="s">
        <v>678</v>
      </c>
      <c r="AH132" s="79" t="s">
        <v>678</v>
      </c>
    </row>
    <row r="133" spans="1:34" ht="15" customHeight="1">
      <c r="A133" s="66" t="s">
        <v>248</v>
      </c>
      <c r="B133" s="77" t="s">
        <v>6</v>
      </c>
      <c r="C133" s="78">
        <v>30.52927</v>
      </c>
      <c r="D133" s="78">
        <v>31.406376000000002</v>
      </c>
      <c r="E133" s="78">
        <v>31.532800999999999</v>
      </c>
      <c r="F133" s="78">
        <v>31.600883</v>
      </c>
      <c r="G133" s="78">
        <v>31.856992999999999</v>
      </c>
      <c r="H133" s="78">
        <v>32.455176999999999</v>
      </c>
      <c r="I133" s="78">
        <v>33.273266</v>
      </c>
      <c r="J133" s="78">
        <v>34.139648000000001</v>
      </c>
      <c r="K133" s="78">
        <v>35.007899999999999</v>
      </c>
      <c r="L133" s="78">
        <v>35.955745999999998</v>
      </c>
      <c r="M133" s="78">
        <v>36.764240000000001</v>
      </c>
      <c r="N133" s="78">
        <v>37.692081000000002</v>
      </c>
      <c r="O133" s="78">
        <v>38.447456000000003</v>
      </c>
      <c r="P133" s="78">
        <v>39.511211000000003</v>
      </c>
      <c r="Q133" s="78">
        <v>40.348548999999998</v>
      </c>
      <c r="R133" s="78">
        <v>41.224476000000003</v>
      </c>
      <c r="S133" s="78">
        <v>41.914496999999997</v>
      </c>
      <c r="T133" s="78">
        <v>42.625118000000001</v>
      </c>
      <c r="U133" s="78">
        <v>43.333602999999997</v>
      </c>
      <c r="V133" s="78">
        <v>44.056216999999997</v>
      </c>
      <c r="W133" s="78">
        <v>44.890220999999997</v>
      </c>
      <c r="X133" s="78">
        <v>45.740799000000003</v>
      </c>
      <c r="Y133" s="78">
        <v>46.686248999999997</v>
      </c>
      <c r="Z133" s="78">
        <v>47.329085999999997</v>
      </c>
      <c r="AA133" s="78">
        <v>48.356358</v>
      </c>
      <c r="AB133" s="78">
        <v>49.387839999999997</v>
      </c>
      <c r="AC133" s="78">
        <v>50.380130999999999</v>
      </c>
      <c r="AD133" s="78">
        <v>51.669342</v>
      </c>
      <c r="AE133" s="78">
        <v>52.895828000000002</v>
      </c>
      <c r="AF133" s="78">
        <v>53.981724</v>
      </c>
      <c r="AG133" s="78">
        <v>55.136875000000003</v>
      </c>
      <c r="AH133" s="79">
        <v>1.9900000000000001E-2</v>
      </c>
    </row>
    <row r="135" spans="1:34" ht="15" customHeight="1">
      <c r="B135" s="76" t="s">
        <v>24</v>
      </c>
    </row>
    <row r="136" spans="1:34" ht="15" customHeight="1">
      <c r="B136" s="76" t="s">
        <v>29</v>
      </c>
    </row>
    <row r="137" spans="1:34" ht="15" customHeight="1">
      <c r="A137" s="66" t="s">
        <v>247</v>
      </c>
      <c r="B137" s="77" t="s">
        <v>2</v>
      </c>
      <c r="C137" s="82">
        <v>246.644623</v>
      </c>
      <c r="D137" s="82">
        <v>255.05157500000001</v>
      </c>
      <c r="E137" s="82">
        <v>259.61270100000002</v>
      </c>
      <c r="F137" s="82">
        <v>262.81738300000001</v>
      </c>
      <c r="G137" s="82">
        <v>266.57223499999998</v>
      </c>
      <c r="H137" s="82">
        <v>273.761078</v>
      </c>
      <c r="I137" s="82">
        <v>282.82455399999998</v>
      </c>
      <c r="J137" s="82">
        <v>291.87600700000002</v>
      </c>
      <c r="K137" s="82">
        <v>301.49377399999997</v>
      </c>
      <c r="L137" s="82">
        <v>311.85244799999998</v>
      </c>
      <c r="M137" s="82">
        <v>323.063965</v>
      </c>
      <c r="N137" s="82">
        <v>332.88943499999999</v>
      </c>
      <c r="O137" s="82">
        <v>342.64382899999998</v>
      </c>
      <c r="P137" s="82">
        <v>353.96743800000002</v>
      </c>
      <c r="Q137" s="82">
        <v>364.21267699999999</v>
      </c>
      <c r="R137" s="82">
        <v>374.38253800000001</v>
      </c>
      <c r="S137" s="82">
        <v>383.765533</v>
      </c>
      <c r="T137" s="82">
        <v>393.63299599999999</v>
      </c>
      <c r="U137" s="82">
        <v>403.71444700000001</v>
      </c>
      <c r="V137" s="82">
        <v>413.79775999999998</v>
      </c>
      <c r="W137" s="82">
        <v>424.69863900000001</v>
      </c>
      <c r="X137" s="82">
        <v>436.00341800000001</v>
      </c>
      <c r="Y137" s="82">
        <v>448.13043199999998</v>
      </c>
      <c r="Z137" s="82">
        <v>459.05126999999999</v>
      </c>
      <c r="AA137" s="82">
        <v>472.63885499999998</v>
      </c>
      <c r="AB137" s="82">
        <v>486.65267899999998</v>
      </c>
      <c r="AC137" s="82">
        <v>500.95983899999999</v>
      </c>
      <c r="AD137" s="82">
        <v>517.72930899999994</v>
      </c>
      <c r="AE137" s="82">
        <v>534.53497300000004</v>
      </c>
      <c r="AF137" s="82">
        <v>551.16687000000002</v>
      </c>
      <c r="AG137" s="82">
        <v>568.67291299999999</v>
      </c>
      <c r="AH137" s="79">
        <v>2.8237000000000002E-2</v>
      </c>
    </row>
    <row r="138" spans="1:34" ht="15" customHeight="1">
      <c r="A138" s="66" t="s">
        <v>246</v>
      </c>
      <c r="B138" s="77" t="s">
        <v>7</v>
      </c>
      <c r="C138" s="82">
        <v>173.49534600000001</v>
      </c>
      <c r="D138" s="82">
        <v>182.57621800000001</v>
      </c>
      <c r="E138" s="82">
        <v>188.43606600000001</v>
      </c>
      <c r="F138" s="82">
        <v>192.388992</v>
      </c>
      <c r="G138" s="82">
        <v>196.91516100000001</v>
      </c>
      <c r="H138" s="82">
        <v>204.35772700000001</v>
      </c>
      <c r="I138" s="82">
        <v>210.21878100000001</v>
      </c>
      <c r="J138" s="82">
        <v>216.594742</v>
      </c>
      <c r="K138" s="82">
        <v>223.21830700000001</v>
      </c>
      <c r="L138" s="82">
        <v>230.17910800000001</v>
      </c>
      <c r="M138" s="82">
        <v>237.52873199999999</v>
      </c>
      <c r="N138" s="82">
        <v>244.195404</v>
      </c>
      <c r="O138" s="82">
        <v>250.34608499999999</v>
      </c>
      <c r="P138" s="82">
        <v>258.608429</v>
      </c>
      <c r="Q138" s="82">
        <v>265.26400799999999</v>
      </c>
      <c r="R138" s="82">
        <v>272.282196</v>
      </c>
      <c r="S138" s="82">
        <v>278.249664</v>
      </c>
      <c r="T138" s="82">
        <v>284.66830399999998</v>
      </c>
      <c r="U138" s="82">
        <v>291.21585099999999</v>
      </c>
      <c r="V138" s="82">
        <v>297.84176600000001</v>
      </c>
      <c r="W138" s="82">
        <v>305.47711199999998</v>
      </c>
      <c r="X138" s="82">
        <v>313.56967200000003</v>
      </c>
      <c r="Y138" s="82">
        <v>322.290344</v>
      </c>
      <c r="Z138" s="82">
        <v>329.73733499999997</v>
      </c>
      <c r="AA138" s="82">
        <v>339.469696</v>
      </c>
      <c r="AB138" s="82">
        <v>349.44534299999998</v>
      </c>
      <c r="AC138" s="82">
        <v>359.94650300000001</v>
      </c>
      <c r="AD138" s="82">
        <v>372.69430499999999</v>
      </c>
      <c r="AE138" s="82">
        <v>385.15017699999999</v>
      </c>
      <c r="AF138" s="82">
        <v>397.35415599999999</v>
      </c>
      <c r="AG138" s="82">
        <v>410.74087500000002</v>
      </c>
      <c r="AH138" s="79">
        <v>2.9144E-2</v>
      </c>
    </row>
    <row r="139" spans="1:34" ht="15" customHeight="1">
      <c r="A139" s="66" t="s">
        <v>245</v>
      </c>
      <c r="B139" s="77" t="s">
        <v>8</v>
      </c>
      <c r="C139" s="82">
        <v>151.91566499999999</v>
      </c>
      <c r="D139" s="82">
        <v>164.51792900000001</v>
      </c>
      <c r="E139" s="82">
        <v>178.377197</v>
      </c>
      <c r="F139" s="82">
        <v>185.723816</v>
      </c>
      <c r="G139" s="82">
        <v>192.79933199999999</v>
      </c>
      <c r="H139" s="82">
        <v>203.45851099999999</v>
      </c>
      <c r="I139" s="82">
        <v>214.38845800000001</v>
      </c>
      <c r="J139" s="82">
        <v>224.49269100000001</v>
      </c>
      <c r="K139" s="82">
        <v>237.44581600000001</v>
      </c>
      <c r="L139" s="82">
        <v>249.63256799999999</v>
      </c>
      <c r="M139" s="82">
        <v>261.972534</v>
      </c>
      <c r="N139" s="82">
        <v>274.28393599999998</v>
      </c>
      <c r="O139" s="82">
        <v>286.207581</v>
      </c>
      <c r="P139" s="82">
        <v>298.21176100000002</v>
      </c>
      <c r="Q139" s="82">
        <v>310.09960899999999</v>
      </c>
      <c r="R139" s="82">
        <v>322.32641599999999</v>
      </c>
      <c r="S139" s="82">
        <v>332.804169</v>
      </c>
      <c r="T139" s="82">
        <v>344.21142600000002</v>
      </c>
      <c r="U139" s="82">
        <v>357.27773999999999</v>
      </c>
      <c r="V139" s="82">
        <v>367.490906</v>
      </c>
      <c r="W139" s="82">
        <v>380.95980800000001</v>
      </c>
      <c r="X139" s="82">
        <v>394.54711900000001</v>
      </c>
      <c r="Y139" s="82">
        <v>409.06024200000002</v>
      </c>
      <c r="Z139" s="82">
        <v>424.91574100000003</v>
      </c>
      <c r="AA139" s="82">
        <v>439.23111</v>
      </c>
      <c r="AB139" s="82">
        <v>453.17782599999998</v>
      </c>
      <c r="AC139" s="82">
        <v>472.72457900000001</v>
      </c>
      <c r="AD139" s="82">
        <v>492.46243299999998</v>
      </c>
      <c r="AE139" s="82">
        <v>511.96362299999998</v>
      </c>
      <c r="AF139" s="82">
        <v>534.38806199999999</v>
      </c>
      <c r="AG139" s="82">
        <v>557.15441899999996</v>
      </c>
      <c r="AH139" s="79">
        <v>4.4269000000000003E-2</v>
      </c>
    </row>
    <row r="140" spans="1:34" ht="15" customHeight="1">
      <c r="A140" s="66" t="s">
        <v>244</v>
      </c>
      <c r="B140" s="77" t="s">
        <v>14</v>
      </c>
      <c r="C140" s="82">
        <v>411.85290500000002</v>
      </c>
      <c r="D140" s="82">
        <v>452.49401899999998</v>
      </c>
      <c r="E140" s="82">
        <v>478.02789300000001</v>
      </c>
      <c r="F140" s="82">
        <v>510.06097399999999</v>
      </c>
      <c r="G140" s="82">
        <v>528.75781199999994</v>
      </c>
      <c r="H140" s="82">
        <v>551.83941700000003</v>
      </c>
      <c r="I140" s="82">
        <v>570.95001200000002</v>
      </c>
      <c r="J140" s="82">
        <v>590.68017599999996</v>
      </c>
      <c r="K140" s="82">
        <v>618.67163100000005</v>
      </c>
      <c r="L140" s="82">
        <v>641.04522699999995</v>
      </c>
      <c r="M140" s="82">
        <v>681.09216300000003</v>
      </c>
      <c r="N140" s="82">
        <v>701.53826900000001</v>
      </c>
      <c r="O140" s="82">
        <v>729.50756799999999</v>
      </c>
      <c r="P140" s="82">
        <v>750.830017</v>
      </c>
      <c r="Q140" s="82">
        <v>775.14587400000005</v>
      </c>
      <c r="R140" s="82">
        <v>797.680969</v>
      </c>
      <c r="S140" s="82">
        <v>822.14312700000005</v>
      </c>
      <c r="T140" s="82">
        <v>848.44012499999997</v>
      </c>
      <c r="U140" s="82">
        <v>877.23345900000004</v>
      </c>
      <c r="V140" s="82">
        <v>897.50323500000002</v>
      </c>
      <c r="W140" s="82">
        <v>933.80145300000004</v>
      </c>
      <c r="X140" s="82">
        <v>965.37744099999998</v>
      </c>
      <c r="Y140" s="82">
        <v>996.53283699999997</v>
      </c>
      <c r="Z140" s="82">
        <v>1033.288452</v>
      </c>
      <c r="AA140" s="82">
        <v>1065.7680660000001</v>
      </c>
      <c r="AB140" s="82">
        <v>1093.2147219999999</v>
      </c>
      <c r="AC140" s="82">
        <v>1141.6453859999999</v>
      </c>
      <c r="AD140" s="82">
        <v>1183.151001</v>
      </c>
      <c r="AE140" s="82">
        <v>1224.1910399999999</v>
      </c>
      <c r="AF140" s="82">
        <v>1266.378418</v>
      </c>
      <c r="AG140" s="82">
        <v>1310.695557</v>
      </c>
      <c r="AH140" s="79">
        <v>3.9342000000000002E-2</v>
      </c>
    </row>
    <row r="141" spans="1:34" ht="15" customHeight="1">
      <c r="A141" s="66" t="s">
        <v>243</v>
      </c>
      <c r="B141" s="77" t="s">
        <v>25</v>
      </c>
      <c r="C141" s="82">
        <v>983.90850799999998</v>
      </c>
      <c r="D141" s="82">
        <v>1054.6396480000001</v>
      </c>
      <c r="E141" s="82">
        <v>1104.453857</v>
      </c>
      <c r="F141" s="82">
        <v>1150.9910890000001</v>
      </c>
      <c r="G141" s="82">
        <v>1185.0445560000001</v>
      </c>
      <c r="H141" s="82">
        <v>1233.4167480000001</v>
      </c>
      <c r="I141" s="82">
        <v>1278.381836</v>
      </c>
      <c r="J141" s="82">
        <v>1323.6435550000001</v>
      </c>
      <c r="K141" s="82">
        <v>1380.8295900000001</v>
      </c>
      <c r="L141" s="82">
        <v>1432.709351</v>
      </c>
      <c r="M141" s="82">
        <v>1503.657471</v>
      </c>
      <c r="N141" s="82">
        <v>1552.906982</v>
      </c>
      <c r="O141" s="82">
        <v>1608.705078</v>
      </c>
      <c r="P141" s="82">
        <v>1661.6176760000001</v>
      </c>
      <c r="Q141" s="82">
        <v>1714.722168</v>
      </c>
      <c r="R141" s="82">
        <v>1766.6721190000001</v>
      </c>
      <c r="S141" s="82">
        <v>1816.9624020000001</v>
      </c>
      <c r="T141" s="82">
        <v>1870.952759</v>
      </c>
      <c r="U141" s="82">
        <v>1929.44165</v>
      </c>
      <c r="V141" s="82">
        <v>1976.633789</v>
      </c>
      <c r="W141" s="82">
        <v>2044.937134</v>
      </c>
      <c r="X141" s="82">
        <v>2109.4978030000002</v>
      </c>
      <c r="Y141" s="82">
        <v>2176.0139159999999</v>
      </c>
      <c r="Z141" s="82">
        <v>2246.9929200000001</v>
      </c>
      <c r="AA141" s="82">
        <v>2317.1076659999999</v>
      </c>
      <c r="AB141" s="82">
        <v>2382.4904790000001</v>
      </c>
      <c r="AC141" s="82">
        <v>2475.2763669999999</v>
      </c>
      <c r="AD141" s="82">
        <v>2566.036865</v>
      </c>
      <c r="AE141" s="82">
        <v>2655.8398440000001</v>
      </c>
      <c r="AF141" s="82">
        <v>2749.2875979999999</v>
      </c>
      <c r="AG141" s="82">
        <v>2847.2639159999999</v>
      </c>
      <c r="AH141" s="79">
        <v>3.6054000000000003E-2</v>
      </c>
    </row>
    <row r="142" spans="1:34" ht="15" customHeight="1">
      <c r="A142" s="66" t="s">
        <v>242</v>
      </c>
      <c r="B142" s="77" t="s">
        <v>26</v>
      </c>
      <c r="C142" s="82">
        <v>0.66034599999999999</v>
      </c>
      <c r="D142" s="82">
        <v>0.72504999999999997</v>
      </c>
      <c r="E142" s="82">
        <v>0.74509800000000004</v>
      </c>
      <c r="F142" s="82">
        <v>0.78800800000000004</v>
      </c>
      <c r="G142" s="82">
        <v>0.79475499999999999</v>
      </c>
      <c r="H142" s="82">
        <v>0.81010599999999999</v>
      </c>
      <c r="I142" s="82">
        <v>0.82015700000000002</v>
      </c>
      <c r="J142" s="82">
        <v>0.83310600000000001</v>
      </c>
      <c r="K142" s="82">
        <v>0.85456699999999997</v>
      </c>
      <c r="L142" s="82">
        <v>0.87240399999999996</v>
      </c>
      <c r="M142" s="82">
        <v>0.90937599999999996</v>
      </c>
      <c r="N142" s="82">
        <v>0.92130000000000001</v>
      </c>
      <c r="O142" s="82">
        <v>0.94444700000000004</v>
      </c>
      <c r="P142" s="82">
        <v>0.96220899999999998</v>
      </c>
      <c r="Q142" s="82">
        <v>0.98745300000000003</v>
      </c>
      <c r="R142" s="82">
        <v>1.0109399999999999</v>
      </c>
      <c r="S142" s="82">
        <v>1.0418350000000001</v>
      </c>
      <c r="T142" s="82">
        <v>1.0732189999999999</v>
      </c>
      <c r="U142" s="82">
        <v>1.109426</v>
      </c>
      <c r="V142" s="82">
        <v>1.141124</v>
      </c>
      <c r="W142" s="82">
        <v>1.1896310000000001</v>
      </c>
      <c r="X142" s="82">
        <v>1.2351099999999999</v>
      </c>
      <c r="Y142" s="82">
        <v>1.2826200000000001</v>
      </c>
      <c r="Z142" s="82">
        <v>1.334781</v>
      </c>
      <c r="AA142" s="82">
        <v>1.389589</v>
      </c>
      <c r="AB142" s="82">
        <v>1.4369000000000001</v>
      </c>
      <c r="AC142" s="82">
        <v>1.5100359999999999</v>
      </c>
      <c r="AD142" s="82">
        <v>1.5798049999999999</v>
      </c>
      <c r="AE142" s="82">
        <v>1.6536010000000001</v>
      </c>
      <c r="AF142" s="82">
        <v>1.7270369999999999</v>
      </c>
      <c r="AG142" s="82">
        <v>1.810762</v>
      </c>
      <c r="AH142" s="79">
        <v>3.4195999999999997E-2</v>
      </c>
    </row>
    <row r="143" spans="1:34" ht="15" customHeight="1">
      <c r="A143" s="66" t="s">
        <v>241</v>
      </c>
      <c r="B143" s="76" t="s">
        <v>27</v>
      </c>
      <c r="C143" s="84">
        <v>984.568848</v>
      </c>
      <c r="D143" s="84">
        <v>1055.3648679999999</v>
      </c>
      <c r="E143" s="84">
        <v>1105.198975</v>
      </c>
      <c r="F143" s="84">
        <v>1151.779053</v>
      </c>
      <c r="G143" s="84">
        <v>1185.8392329999999</v>
      </c>
      <c r="H143" s="84">
        <v>1234.226807</v>
      </c>
      <c r="I143" s="84">
        <v>1279.2020259999999</v>
      </c>
      <c r="J143" s="84">
        <v>1324.4765620000001</v>
      </c>
      <c r="K143" s="84">
        <v>1381.6842039999999</v>
      </c>
      <c r="L143" s="84">
        <v>1433.5816649999999</v>
      </c>
      <c r="M143" s="84">
        <v>1504.5668949999999</v>
      </c>
      <c r="N143" s="84">
        <v>1553.8283690000001</v>
      </c>
      <c r="O143" s="84">
        <v>1609.6495359999999</v>
      </c>
      <c r="P143" s="84">
        <v>1662.5798339999999</v>
      </c>
      <c r="Q143" s="84">
        <v>1715.709595</v>
      </c>
      <c r="R143" s="84">
        <v>1767.6831050000001</v>
      </c>
      <c r="S143" s="84">
        <v>1818.00415</v>
      </c>
      <c r="T143" s="84">
        <v>1872.026245</v>
      </c>
      <c r="U143" s="84">
        <v>1930.551025</v>
      </c>
      <c r="V143" s="84">
        <v>1977.7749020000001</v>
      </c>
      <c r="W143" s="84">
        <v>2046.126831</v>
      </c>
      <c r="X143" s="84">
        <v>2110.7329100000002</v>
      </c>
      <c r="Y143" s="84">
        <v>2177.2963869999999</v>
      </c>
      <c r="Z143" s="84">
        <v>2248.3276369999999</v>
      </c>
      <c r="AA143" s="84">
        <v>2318.4973140000002</v>
      </c>
      <c r="AB143" s="84">
        <v>2383.92749</v>
      </c>
      <c r="AC143" s="84">
        <v>2476.7863769999999</v>
      </c>
      <c r="AD143" s="84">
        <v>2567.616943</v>
      </c>
      <c r="AE143" s="84">
        <v>2657.4934079999998</v>
      </c>
      <c r="AF143" s="84">
        <v>2751.014893</v>
      </c>
      <c r="AG143" s="84">
        <v>2849.0747070000002</v>
      </c>
      <c r="AH143" s="81">
        <v>3.6053000000000002E-2</v>
      </c>
    </row>
    <row r="145" spans="2:34" ht="15" customHeight="1" thickBot="1"/>
    <row r="146" spans="2:34" ht="15" customHeight="1">
      <c r="B146" s="112" t="s">
        <v>677</v>
      </c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2"/>
      <c r="AF146" s="112"/>
      <c r="AG146" s="112"/>
      <c r="AH146" s="112"/>
    </row>
    <row r="147" spans="2:34" ht="15" customHeight="1">
      <c r="B147" s="53" t="s">
        <v>676</v>
      </c>
    </row>
    <row r="148" spans="2:34" ht="15" customHeight="1">
      <c r="B148" s="53" t="s">
        <v>675</v>
      </c>
    </row>
    <row r="149" spans="2:34" ht="15" customHeight="1">
      <c r="B149" s="53" t="s">
        <v>372</v>
      </c>
    </row>
    <row r="150" spans="2:34" ht="15" customHeight="1">
      <c r="B150" s="53" t="s">
        <v>653</v>
      </c>
    </row>
    <row r="151" spans="2:34" ht="15" customHeight="1">
      <c r="B151" s="53" t="s">
        <v>674</v>
      </c>
    </row>
    <row r="152" spans="2:34" ht="15" customHeight="1">
      <c r="B152" s="53" t="s">
        <v>651</v>
      </c>
    </row>
    <row r="153" spans="2:34" ht="15" customHeight="1">
      <c r="B153" s="53" t="s">
        <v>673</v>
      </c>
    </row>
    <row r="154" spans="2:34" ht="15" customHeight="1">
      <c r="B154" s="53" t="s">
        <v>376</v>
      </c>
    </row>
    <row r="155" spans="2:34" ht="15" customHeight="1">
      <c r="B155" s="53" t="s">
        <v>672</v>
      </c>
    </row>
    <row r="156" spans="2:34" ht="15" customHeight="1">
      <c r="B156" s="53" t="s">
        <v>671</v>
      </c>
    </row>
    <row r="157" spans="2:34" ht="15" customHeight="1">
      <c r="B157" s="53" t="s">
        <v>670</v>
      </c>
    </row>
    <row r="158" spans="2:34" ht="15" customHeight="1">
      <c r="B158" s="53" t="s">
        <v>669</v>
      </c>
    </row>
    <row r="159" spans="2:34" ht="15" customHeight="1">
      <c r="B159" s="53" t="s">
        <v>668</v>
      </c>
    </row>
    <row r="160" spans="2:34" ht="15" customHeight="1">
      <c r="B160" s="53" t="s">
        <v>819</v>
      </c>
    </row>
  </sheetData>
  <mergeCells count="1">
    <mergeCell ref="B146:AH146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3B4EA-D3D6-48EE-97E5-4ABAEEE67BD9}">
  <dimension ref="A1:AG2841"/>
  <sheetViews>
    <sheetView topLeftCell="B82" workbookViewId="0">
      <selection activeCell="B15" sqref="B15:AG103"/>
    </sheetView>
  </sheetViews>
  <sheetFormatPr defaultColWidth="8.7265625" defaultRowHeight="14.5"/>
  <cols>
    <col min="1" max="1" width="21.453125" hidden="1" customWidth="1"/>
    <col min="2" max="2" width="46.7265625" customWidth="1"/>
  </cols>
  <sheetData>
    <row r="1" spans="1:33" ht="15" customHeight="1" thickBot="1">
      <c r="B1" s="43" t="s">
        <v>802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</row>
    <row r="2" spans="1:33" ht="15" customHeight="1" thickTop="1"/>
    <row r="3" spans="1:33" ht="15" customHeight="1">
      <c r="C3" s="65" t="s">
        <v>240</v>
      </c>
      <c r="D3" s="65" t="s">
        <v>803</v>
      </c>
      <c r="E3" s="65"/>
      <c r="F3" s="65"/>
      <c r="G3" s="65"/>
    </row>
    <row r="4" spans="1:33" ht="15" customHeight="1">
      <c r="C4" s="65" t="s">
        <v>239</v>
      </c>
      <c r="D4" s="65" t="s">
        <v>804</v>
      </c>
      <c r="E4" s="65"/>
      <c r="F4" s="65"/>
      <c r="G4" s="65" t="s">
        <v>805</v>
      </c>
    </row>
    <row r="5" spans="1:33" ht="15" customHeight="1">
      <c r="C5" s="65" t="s">
        <v>237</v>
      </c>
      <c r="D5" s="65" t="s">
        <v>806</v>
      </c>
      <c r="E5" s="65"/>
      <c r="F5" s="65"/>
      <c r="G5" s="65"/>
    </row>
    <row r="6" spans="1:33" ht="15" customHeight="1">
      <c r="C6" s="65" t="s">
        <v>236</v>
      </c>
      <c r="D6" s="65"/>
      <c r="E6" s="65" t="s">
        <v>807</v>
      </c>
      <c r="F6" s="65"/>
      <c r="G6" s="65"/>
    </row>
    <row r="10" spans="1:33" ht="15" customHeight="1">
      <c r="A10" s="66" t="s">
        <v>496</v>
      </c>
      <c r="B10" s="44" t="s">
        <v>495</v>
      </c>
      <c r="AG10" s="67" t="s">
        <v>808</v>
      </c>
    </row>
    <row r="11" spans="1:33" ht="15" customHeight="1">
      <c r="B11" s="43" t="s">
        <v>824</v>
      </c>
      <c r="AG11" s="67" t="s">
        <v>809</v>
      </c>
    </row>
    <row r="12" spans="1:33" ht="15" customHeight="1">
      <c r="B12" s="4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67" t="s">
        <v>810</v>
      </c>
    </row>
    <row r="13" spans="1:33" ht="15" customHeight="1" thickBot="1">
      <c r="B13" s="42" t="s">
        <v>494</v>
      </c>
      <c r="C13" s="42">
        <v>2021</v>
      </c>
      <c r="D13" s="42">
        <v>2022</v>
      </c>
      <c r="E13" s="42">
        <v>2023</v>
      </c>
      <c r="F13" s="42">
        <v>2024</v>
      </c>
      <c r="G13" s="42">
        <v>2025</v>
      </c>
      <c r="H13" s="42">
        <v>2026</v>
      </c>
      <c r="I13" s="42">
        <v>2027</v>
      </c>
      <c r="J13" s="42">
        <v>2028</v>
      </c>
      <c r="K13" s="42">
        <v>2029</v>
      </c>
      <c r="L13" s="42">
        <v>2030</v>
      </c>
      <c r="M13" s="42">
        <v>2031</v>
      </c>
      <c r="N13" s="42">
        <v>2032</v>
      </c>
      <c r="O13" s="42">
        <v>2033</v>
      </c>
      <c r="P13" s="42">
        <v>2034</v>
      </c>
      <c r="Q13" s="42">
        <v>2035</v>
      </c>
      <c r="R13" s="42">
        <v>2036</v>
      </c>
      <c r="S13" s="42">
        <v>2037</v>
      </c>
      <c r="T13" s="42">
        <v>2038</v>
      </c>
      <c r="U13" s="42">
        <v>2039</v>
      </c>
      <c r="V13" s="42">
        <v>2040</v>
      </c>
      <c r="W13" s="42">
        <v>2041</v>
      </c>
      <c r="X13" s="42">
        <v>2042</v>
      </c>
      <c r="Y13" s="42">
        <v>2043</v>
      </c>
      <c r="Z13" s="42">
        <v>2044</v>
      </c>
      <c r="AA13" s="42">
        <v>2045</v>
      </c>
      <c r="AB13" s="42">
        <v>2046</v>
      </c>
      <c r="AC13" s="42">
        <v>2047</v>
      </c>
      <c r="AD13" s="42">
        <v>2048</v>
      </c>
      <c r="AE13" s="42">
        <v>2049</v>
      </c>
      <c r="AF13" s="42">
        <v>2050</v>
      </c>
      <c r="AG13" s="68" t="s">
        <v>811</v>
      </c>
    </row>
    <row r="14" spans="1:33" ht="15" customHeight="1" thickTop="1"/>
    <row r="15" spans="1:33" ht="15" customHeight="1">
      <c r="B15" s="40" t="s">
        <v>825</v>
      </c>
    </row>
    <row r="16" spans="1:33" ht="15" customHeight="1">
      <c r="A16" s="66" t="s">
        <v>493</v>
      </c>
      <c r="B16" s="62" t="s">
        <v>457</v>
      </c>
      <c r="C16" s="41">
        <v>71.587997000000001</v>
      </c>
      <c r="D16" s="41">
        <v>69.665710000000004</v>
      </c>
      <c r="E16" s="41">
        <v>60.115009000000001</v>
      </c>
      <c r="F16" s="41">
        <v>65.487526000000003</v>
      </c>
      <c r="G16" s="41">
        <v>66.944946000000002</v>
      </c>
      <c r="H16" s="41">
        <v>68.336487000000005</v>
      </c>
      <c r="I16" s="41">
        <v>70.188248000000002</v>
      </c>
      <c r="J16" s="41">
        <v>71.247107999999997</v>
      </c>
      <c r="K16" s="41">
        <v>72.276756000000006</v>
      </c>
      <c r="L16" s="41">
        <v>73.089027000000002</v>
      </c>
      <c r="M16" s="41">
        <v>74.201713999999996</v>
      </c>
      <c r="N16" s="41">
        <v>75.693770999999998</v>
      </c>
      <c r="O16" s="41">
        <v>76.516807999999997</v>
      </c>
      <c r="P16" s="41">
        <v>77.011725999999996</v>
      </c>
      <c r="Q16" s="41">
        <v>77.511916999999997</v>
      </c>
      <c r="R16" s="41">
        <v>77.914551000000003</v>
      </c>
      <c r="S16" s="41">
        <v>79.120429999999999</v>
      </c>
      <c r="T16" s="41">
        <v>79.949264999999997</v>
      </c>
      <c r="U16" s="41">
        <v>80.107307000000006</v>
      </c>
      <c r="V16" s="41">
        <v>81.746223000000001</v>
      </c>
      <c r="W16" s="41">
        <v>82.892478999999994</v>
      </c>
      <c r="X16" s="41">
        <v>83.244727999999995</v>
      </c>
      <c r="Y16" s="41">
        <v>84.953598</v>
      </c>
      <c r="Z16" s="41">
        <v>86.823943999999997</v>
      </c>
      <c r="AA16" s="41">
        <v>87.048102999999998</v>
      </c>
      <c r="AB16" s="41">
        <v>88.261673000000002</v>
      </c>
      <c r="AC16" s="41">
        <v>88.154121000000004</v>
      </c>
      <c r="AD16" s="41">
        <v>88.153580000000005</v>
      </c>
      <c r="AE16" s="41">
        <v>88.626503</v>
      </c>
      <c r="AF16" s="41">
        <v>88.049567999999994</v>
      </c>
      <c r="AG16" s="64">
        <v>7.1630000000000001E-3</v>
      </c>
    </row>
    <row r="17" spans="1:33" ht="15" customHeight="1">
      <c r="A17" s="66" t="s">
        <v>492</v>
      </c>
      <c r="B17" s="62" t="s">
        <v>455</v>
      </c>
      <c r="C17" s="41">
        <v>69.023003000000003</v>
      </c>
      <c r="D17" s="41">
        <v>66.150893999999994</v>
      </c>
      <c r="E17" s="41">
        <v>58.565804</v>
      </c>
      <c r="F17" s="41">
        <v>63.481312000000003</v>
      </c>
      <c r="G17" s="41">
        <v>64.713440000000006</v>
      </c>
      <c r="H17" s="41">
        <v>65.889472999999995</v>
      </c>
      <c r="I17" s="41">
        <v>67.339889999999997</v>
      </c>
      <c r="J17" s="41">
        <v>68.794830000000005</v>
      </c>
      <c r="K17" s="41">
        <v>69.806861999999995</v>
      </c>
      <c r="L17" s="41">
        <v>70.716560000000001</v>
      </c>
      <c r="M17" s="41">
        <v>71.664321999999999</v>
      </c>
      <c r="N17" s="41">
        <v>73.149719000000005</v>
      </c>
      <c r="O17" s="41">
        <v>74.028023000000005</v>
      </c>
      <c r="P17" s="41">
        <v>74.299271000000005</v>
      </c>
      <c r="Q17" s="41">
        <v>74.585869000000002</v>
      </c>
      <c r="R17" s="41">
        <v>74.74485</v>
      </c>
      <c r="S17" s="41">
        <v>75.858504999999994</v>
      </c>
      <c r="T17" s="41">
        <v>76.686295000000001</v>
      </c>
      <c r="U17" s="41">
        <v>76.795463999999996</v>
      </c>
      <c r="V17" s="41">
        <v>78.571479999999994</v>
      </c>
      <c r="W17" s="41">
        <v>79.729445999999996</v>
      </c>
      <c r="X17" s="41">
        <v>80.188102999999998</v>
      </c>
      <c r="Y17" s="41">
        <v>81.850860999999995</v>
      </c>
      <c r="Z17" s="41">
        <v>83.591797</v>
      </c>
      <c r="AA17" s="41">
        <v>84.018883000000002</v>
      </c>
      <c r="AB17" s="41">
        <v>85.136870999999999</v>
      </c>
      <c r="AC17" s="41">
        <v>85.346710000000002</v>
      </c>
      <c r="AD17" s="41">
        <v>85.364227</v>
      </c>
      <c r="AE17" s="41">
        <v>85.855141000000003</v>
      </c>
      <c r="AF17" s="41">
        <v>85.234679999999997</v>
      </c>
      <c r="AG17" s="64">
        <v>7.3010000000000002E-3</v>
      </c>
    </row>
    <row r="18" spans="1:33" ht="15" customHeight="1">
      <c r="A18" s="66" t="s">
        <v>491</v>
      </c>
      <c r="B18" s="62" t="s">
        <v>453</v>
      </c>
      <c r="C18" s="41">
        <v>67.706001000000001</v>
      </c>
      <c r="D18" s="41">
        <v>63.817047000000002</v>
      </c>
      <c r="E18" s="41">
        <v>57.564484</v>
      </c>
      <c r="F18" s="41">
        <v>62.599513999999999</v>
      </c>
      <c r="G18" s="41">
        <v>63.803944000000001</v>
      </c>
      <c r="H18" s="41">
        <v>64.787970999999999</v>
      </c>
      <c r="I18" s="41">
        <v>66.600555</v>
      </c>
      <c r="J18" s="41">
        <v>67.349564000000001</v>
      </c>
      <c r="K18" s="41">
        <v>68.291908000000006</v>
      </c>
      <c r="L18" s="41">
        <v>68.960991000000007</v>
      </c>
      <c r="M18" s="41">
        <v>69.925560000000004</v>
      </c>
      <c r="N18" s="41">
        <v>70.873344000000003</v>
      </c>
      <c r="O18" s="41">
        <v>71.525184999999993</v>
      </c>
      <c r="P18" s="41">
        <v>71.945167999999995</v>
      </c>
      <c r="Q18" s="41">
        <v>72.083122000000003</v>
      </c>
      <c r="R18" s="41">
        <v>72.527809000000005</v>
      </c>
      <c r="S18" s="41">
        <v>72.700310000000002</v>
      </c>
      <c r="T18" s="41">
        <v>73.699425000000005</v>
      </c>
      <c r="U18" s="41">
        <v>73.581833000000003</v>
      </c>
      <c r="V18" s="41">
        <v>76.585662999999997</v>
      </c>
      <c r="W18" s="41">
        <v>77.618049999999997</v>
      </c>
      <c r="X18" s="41">
        <v>78.286277999999996</v>
      </c>
      <c r="Y18" s="41">
        <v>80.025847999999996</v>
      </c>
      <c r="Z18" s="41">
        <v>81.481650999999999</v>
      </c>
      <c r="AA18" s="41">
        <v>81.858063000000001</v>
      </c>
      <c r="AB18" s="41">
        <v>83.280181999999996</v>
      </c>
      <c r="AC18" s="41">
        <v>83.459975999999997</v>
      </c>
      <c r="AD18" s="41">
        <v>83.098938000000004</v>
      </c>
      <c r="AE18" s="41">
        <v>83.450798000000006</v>
      </c>
      <c r="AF18" s="41">
        <v>82.783417</v>
      </c>
      <c r="AG18" s="64">
        <v>6.9569999999999996E-3</v>
      </c>
    </row>
    <row r="19" spans="1:33" ht="15" customHeight="1">
      <c r="A19" s="66" t="s">
        <v>490</v>
      </c>
      <c r="B19" s="62" t="s">
        <v>489</v>
      </c>
      <c r="C19" s="41">
        <v>2.5649950000000001</v>
      </c>
      <c r="D19" s="41">
        <v>3.5148160000000002</v>
      </c>
      <c r="E19" s="41">
        <v>1.5492060000000001</v>
      </c>
      <c r="F19" s="41">
        <v>2.0062139999999999</v>
      </c>
      <c r="G19" s="41">
        <v>2.231506</v>
      </c>
      <c r="H19" s="41">
        <v>2.4470139999999998</v>
      </c>
      <c r="I19" s="41">
        <v>2.8483580000000002</v>
      </c>
      <c r="J19" s="41">
        <v>2.4522780000000002</v>
      </c>
      <c r="K19" s="41">
        <v>2.469894</v>
      </c>
      <c r="L19" s="41">
        <v>2.3724669999999999</v>
      </c>
      <c r="M19" s="41">
        <v>2.5373920000000001</v>
      </c>
      <c r="N19" s="41">
        <v>2.5440520000000002</v>
      </c>
      <c r="O19" s="41">
        <v>2.488785</v>
      </c>
      <c r="P19" s="41">
        <v>2.712456</v>
      </c>
      <c r="Q19" s="41">
        <v>2.9260480000000002</v>
      </c>
      <c r="R19" s="41">
        <v>3.1697009999999999</v>
      </c>
      <c r="S19" s="41">
        <v>3.2619250000000002</v>
      </c>
      <c r="T19" s="41">
        <v>3.2629700000000001</v>
      </c>
      <c r="U19" s="41">
        <v>3.3118439999999998</v>
      </c>
      <c r="V19" s="41">
        <v>3.174744</v>
      </c>
      <c r="W19" s="41">
        <v>3.163033</v>
      </c>
      <c r="X19" s="41">
        <v>3.0566249999999999</v>
      </c>
      <c r="Y19" s="41">
        <v>3.1027369999999999</v>
      </c>
      <c r="Z19" s="41">
        <v>3.2321469999999999</v>
      </c>
      <c r="AA19" s="41">
        <v>3.0292210000000002</v>
      </c>
      <c r="AB19" s="41">
        <v>3.1248019999999999</v>
      </c>
      <c r="AC19" s="41">
        <v>2.8074110000000001</v>
      </c>
      <c r="AD19" s="41">
        <v>2.7893520000000001</v>
      </c>
      <c r="AE19" s="41">
        <v>2.7713619999999999</v>
      </c>
      <c r="AF19" s="41">
        <v>2.8148879999999998</v>
      </c>
      <c r="AG19" s="64">
        <v>3.2109999999999999E-3</v>
      </c>
    </row>
    <row r="20" spans="1:33" ht="15" customHeight="1"/>
    <row r="21" spans="1:33" ht="15" customHeight="1">
      <c r="B21" s="40" t="s">
        <v>488</v>
      </c>
    </row>
    <row r="22" spans="1:33" ht="15" customHeight="1"/>
    <row r="23" spans="1:33" ht="15" customHeight="1">
      <c r="B23" s="40" t="s">
        <v>2</v>
      </c>
    </row>
    <row r="24" spans="1:33" ht="15" customHeight="1">
      <c r="A24" s="66" t="s">
        <v>487</v>
      </c>
      <c r="B24" s="62" t="s">
        <v>3</v>
      </c>
      <c r="C24" s="63">
        <v>1.968013</v>
      </c>
      <c r="D24" s="63">
        <v>2.1191339999999999</v>
      </c>
      <c r="E24" s="63">
        <v>2.0926939999999998</v>
      </c>
      <c r="F24" s="63">
        <v>2.0923889999999998</v>
      </c>
      <c r="G24" s="63">
        <v>2.0864569999999998</v>
      </c>
      <c r="H24" s="63">
        <v>2.090627</v>
      </c>
      <c r="I24" s="63">
        <v>2.1116630000000001</v>
      </c>
      <c r="J24" s="63">
        <v>2.1515870000000001</v>
      </c>
      <c r="K24" s="63">
        <v>2.1986119999999998</v>
      </c>
      <c r="L24" s="63">
        <v>2.2422369999999998</v>
      </c>
      <c r="M24" s="63">
        <v>2.2850860000000002</v>
      </c>
      <c r="N24" s="63">
        <v>2.3406539999999998</v>
      </c>
      <c r="O24" s="63">
        <v>2.3804560000000001</v>
      </c>
      <c r="P24" s="63">
        <v>2.4082370000000002</v>
      </c>
      <c r="Q24" s="63">
        <v>2.4259430000000002</v>
      </c>
      <c r="R24" s="63">
        <v>2.4360189999999999</v>
      </c>
      <c r="S24" s="63">
        <v>2.4530829999999999</v>
      </c>
      <c r="T24" s="63">
        <v>2.4733200000000002</v>
      </c>
      <c r="U24" s="63">
        <v>2.4888940000000002</v>
      </c>
      <c r="V24" s="63">
        <v>2.514532</v>
      </c>
      <c r="W24" s="63">
        <v>2.541188</v>
      </c>
      <c r="X24" s="63">
        <v>2.5661770000000002</v>
      </c>
      <c r="Y24" s="63">
        <v>2.598668</v>
      </c>
      <c r="Z24" s="63">
        <v>2.6282990000000002</v>
      </c>
      <c r="AA24" s="63">
        <v>2.6405810000000001</v>
      </c>
      <c r="AB24" s="63">
        <v>2.6385990000000001</v>
      </c>
      <c r="AC24" s="63">
        <v>2.6306929999999999</v>
      </c>
      <c r="AD24" s="63">
        <v>2.6246610000000001</v>
      </c>
      <c r="AE24" s="63">
        <v>2.623075</v>
      </c>
      <c r="AF24" s="63">
        <v>2.6181220000000001</v>
      </c>
      <c r="AG24" s="64">
        <v>9.8910000000000005E-3</v>
      </c>
    </row>
    <row r="25" spans="1:33" ht="15" customHeight="1">
      <c r="A25" s="66" t="s">
        <v>486</v>
      </c>
      <c r="B25" s="62" t="s">
        <v>4</v>
      </c>
      <c r="C25" s="63">
        <v>2.9864310000000001</v>
      </c>
      <c r="D25" s="63">
        <v>3.029077</v>
      </c>
      <c r="E25" s="63">
        <v>2.9504039999999998</v>
      </c>
      <c r="F25" s="63">
        <v>3.1313629999999999</v>
      </c>
      <c r="G25" s="63">
        <v>3.215185</v>
      </c>
      <c r="H25" s="63">
        <v>3.288716</v>
      </c>
      <c r="I25" s="63">
        <v>3.379308</v>
      </c>
      <c r="J25" s="63">
        <v>3.3921619999999999</v>
      </c>
      <c r="K25" s="63">
        <v>3.405891</v>
      </c>
      <c r="L25" s="63">
        <v>3.3956339999999998</v>
      </c>
      <c r="M25" s="63">
        <v>3.418555</v>
      </c>
      <c r="N25" s="63">
        <v>3.4341819999999998</v>
      </c>
      <c r="O25" s="63">
        <v>3.4424600000000001</v>
      </c>
      <c r="P25" s="63">
        <v>3.4358710000000001</v>
      </c>
      <c r="Q25" s="63">
        <v>3.43472</v>
      </c>
      <c r="R25" s="63">
        <v>3.4370270000000001</v>
      </c>
      <c r="S25" s="63">
        <v>3.4565630000000001</v>
      </c>
      <c r="T25" s="63">
        <v>3.4692799999999999</v>
      </c>
      <c r="U25" s="63">
        <v>3.4698329999999999</v>
      </c>
      <c r="V25" s="63">
        <v>3.4998399999999998</v>
      </c>
      <c r="W25" s="63">
        <v>3.5222579999999999</v>
      </c>
      <c r="X25" s="63">
        <v>3.5318209999999999</v>
      </c>
      <c r="Y25" s="63">
        <v>3.5690590000000002</v>
      </c>
      <c r="Z25" s="63">
        <v>3.605038</v>
      </c>
      <c r="AA25" s="63">
        <v>3.6025499999999999</v>
      </c>
      <c r="AB25" s="63">
        <v>3.6277740000000001</v>
      </c>
      <c r="AC25" s="63">
        <v>3.6234169999999999</v>
      </c>
      <c r="AD25" s="63">
        <v>3.6109969999999998</v>
      </c>
      <c r="AE25" s="63">
        <v>3.6205159999999998</v>
      </c>
      <c r="AF25" s="63">
        <v>3.6016490000000001</v>
      </c>
      <c r="AG25" s="64">
        <v>6.4799999999999996E-3</v>
      </c>
    </row>
    <row r="26" spans="1:33" ht="15" customHeight="1"/>
    <row r="27" spans="1:33" ht="15" customHeight="1">
      <c r="B27" s="40" t="s">
        <v>7</v>
      </c>
    </row>
    <row r="28" spans="1:33" ht="15" customHeight="1">
      <c r="A28" s="66" t="s">
        <v>485</v>
      </c>
      <c r="B28" s="62" t="s">
        <v>4</v>
      </c>
      <c r="C28" s="63">
        <v>2.9971939999999999</v>
      </c>
      <c r="D28" s="63">
        <v>3.0404849999999999</v>
      </c>
      <c r="E28" s="63">
        <v>2.8014760000000001</v>
      </c>
      <c r="F28" s="63">
        <v>2.8388840000000002</v>
      </c>
      <c r="G28" s="63">
        <v>2.7740170000000002</v>
      </c>
      <c r="H28" s="63">
        <v>2.7005059999999999</v>
      </c>
      <c r="I28" s="63">
        <v>2.644863</v>
      </c>
      <c r="J28" s="63">
        <v>2.6581320000000002</v>
      </c>
      <c r="K28" s="63">
        <v>2.6716009999999999</v>
      </c>
      <c r="L28" s="63">
        <v>2.6652209999999998</v>
      </c>
      <c r="M28" s="63">
        <v>2.688377</v>
      </c>
      <c r="N28" s="63">
        <v>2.7486989999999998</v>
      </c>
      <c r="O28" s="63">
        <v>2.7564769999999998</v>
      </c>
      <c r="P28" s="63">
        <v>2.751309</v>
      </c>
      <c r="Q28" s="63">
        <v>2.7569810000000001</v>
      </c>
      <c r="R28" s="63">
        <v>2.7590050000000002</v>
      </c>
      <c r="S28" s="63">
        <v>2.7795160000000001</v>
      </c>
      <c r="T28" s="63">
        <v>2.7929270000000002</v>
      </c>
      <c r="U28" s="63">
        <v>2.7931499999999998</v>
      </c>
      <c r="V28" s="63">
        <v>2.8251040000000001</v>
      </c>
      <c r="W28" s="63">
        <v>2.8475959999999998</v>
      </c>
      <c r="X28" s="63">
        <v>2.8575499999999998</v>
      </c>
      <c r="Y28" s="63">
        <v>2.893964</v>
      </c>
      <c r="Z28" s="63">
        <v>2.9299780000000002</v>
      </c>
      <c r="AA28" s="63">
        <v>2.9291779999999998</v>
      </c>
      <c r="AB28" s="63">
        <v>2.9547500000000002</v>
      </c>
      <c r="AC28" s="63">
        <v>2.951368</v>
      </c>
      <c r="AD28" s="63">
        <v>2.9391080000000001</v>
      </c>
      <c r="AE28" s="63">
        <v>2.9493040000000001</v>
      </c>
      <c r="AF28" s="63">
        <v>2.9312860000000001</v>
      </c>
      <c r="AG28" s="64">
        <v>-7.6599999999999997E-4</v>
      </c>
    </row>
    <row r="29" spans="1:33" ht="15" customHeight="1">
      <c r="A29" s="66" t="s">
        <v>484</v>
      </c>
      <c r="B29" s="62" t="s">
        <v>9</v>
      </c>
      <c r="C29" s="63">
        <v>0.97449399999999997</v>
      </c>
      <c r="D29" s="63">
        <v>1.1312310000000001</v>
      </c>
      <c r="E29" s="63">
        <v>1.12382</v>
      </c>
      <c r="F29" s="63">
        <v>1.3125180000000001</v>
      </c>
      <c r="G29" s="63">
        <v>1.4049860000000001</v>
      </c>
      <c r="H29" s="63">
        <v>1.487757</v>
      </c>
      <c r="I29" s="63">
        <v>1.6052360000000001</v>
      </c>
      <c r="J29" s="63">
        <v>1.627562</v>
      </c>
      <c r="K29" s="63">
        <v>1.6401589999999999</v>
      </c>
      <c r="L29" s="63">
        <v>1.6625529999999999</v>
      </c>
      <c r="M29" s="63">
        <v>1.67778</v>
      </c>
      <c r="N29" s="63">
        <v>1.706178</v>
      </c>
      <c r="O29" s="63">
        <v>1.720577</v>
      </c>
      <c r="P29" s="63">
        <v>1.732073</v>
      </c>
      <c r="Q29" s="63">
        <v>1.735806</v>
      </c>
      <c r="R29" s="63">
        <v>1.7424850000000001</v>
      </c>
      <c r="S29" s="63">
        <v>1.7376609999999999</v>
      </c>
      <c r="T29" s="63">
        <v>1.753949</v>
      </c>
      <c r="U29" s="63">
        <v>1.7439990000000001</v>
      </c>
      <c r="V29" s="63">
        <v>1.8304339999999999</v>
      </c>
      <c r="W29" s="63">
        <v>1.8488960000000001</v>
      </c>
      <c r="X29" s="63">
        <v>1.8525769999999999</v>
      </c>
      <c r="Y29" s="63">
        <v>1.8892089999999999</v>
      </c>
      <c r="Z29" s="63">
        <v>1.9265650000000001</v>
      </c>
      <c r="AA29" s="63">
        <v>1.932701</v>
      </c>
      <c r="AB29" s="63">
        <v>1.9577659999999999</v>
      </c>
      <c r="AC29" s="63">
        <v>1.960709</v>
      </c>
      <c r="AD29" s="63">
        <v>1.9567140000000001</v>
      </c>
      <c r="AE29" s="63">
        <v>1.9678450000000001</v>
      </c>
      <c r="AF29" s="63">
        <v>1.9564950000000001</v>
      </c>
      <c r="AG29" s="64">
        <v>2.4324999999999999E-2</v>
      </c>
    </row>
    <row r="30" spans="1:33" ht="15" customHeight="1">
      <c r="A30" s="66" t="s">
        <v>483</v>
      </c>
      <c r="B30" s="62" t="s">
        <v>826</v>
      </c>
      <c r="C30" s="41">
        <v>40.928738000000003</v>
      </c>
      <c r="D30" s="41">
        <v>47.511691999999996</v>
      </c>
      <c r="E30" s="41">
        <v>47.200443</v>
      </c>
      <c r="F30" s="41">
        <v>55.125762999999999</v>
      </c>
      <c r="G30" s="41">
        <v>59.009414999999997</v>
      </c>
      <c r="H30" s="41">
        <v>62.485782999999998</v>
      </c>
      <c r="I30" s="41">
        <v>67.419922</v>
      </c>
      <c r="J30" s="41">
        <v>68.357605000000007</v>
      </c>
      <c r="K30" s="41">
        <v>68.886673000000002</v>
      </c>
      <c r="L30" s="41">
        <v>69.827217000000005</v>
      </c>
      <c r="M30" s="41">
        <v>70.466766000000007</v>
      </c>
      <c r="N30" s="41">
        <v>71.659476999999995</v>
      </c>
      <c r="O30" s="41">
        <v>72.264213999999996</v>
      </c>
      <c r="P30" s="41">
        <v>72.747062999999997</v>
      </c>
      <c r="Q30" s="41">
        <v>72.903869999999998</v>
      </c>
      <c r="R30" s="41">
        <v>73.184387000000001</v>
      </c>
      <c r="S30" s="41">
        <v>72.981765999999993</v>
      </c>
      <c r="T30" s="41">
        <v>73.665854999999993</v>
      </c>
      <c r="U30" s="41">
        <v>73.247978000000003</v>
      </c>
      <c r="V30" s="41">
        <v>76.878235000000004</v>
      </c>
      <c r="W30" s="41">
        <v>77.653625000000005</v>
      </c>
      <c r="X30" s="41">
        <v>77.808243000000004</v>
      </c>
      <c r="Y30" s="41">
        <v>79.346763999999993</v>
      </c>
      <c r="Z30" s="41">
        <v>80.915733000000003</v>
      </c>
      <c r="AA30" s="41">
        <v>81.173454000000007</v>
      </c>
      <c r="AB30" s="41">
        <v>82.226180999999997</v>
      </c>
      <c r="AC30" s="41">
        <v>82.349761999999998</v>
      </c>
      <c r="AD30" s="41">
        <v>82.182006999999999</v>
      </c>
      <c r="AE30" s="41">
        <v>82.649506000000002</v>
      </c>
      <c r="AF30" s="41">
        <v>82.172805999999994</v>
      </c>
      <c r="AG30" s="64">
        <v>2.4324999999999999E-2</v>
      </c>
    </row>
    <row r="32" spans="1:33">
      <c r="B32" s="40" t="s">
        <v>446</v>
      </c>
    </row>
    <row r="33" spans="1:33">
      <c r="A33" s="66" t="s">
        <v>482</v>
      </c>
      <c r="B33" s="62" t="s">
        <v>3</v>
      </c>
      <c r="C33" s="63">
        <v>1.24959</v>
      </c>
      <c r="D33" s="63">
        <v>1.3130360000000001</v>
      </c>
      <c r="E33" s="63">
        <v>1.146882</v>
      </c>
      <c r="F33" s="63">
        <v>1.1435759999999999</v>
      </c>
      <c r="G33" s="63">
        <v>1.134852</v>
      </c>
      <c r="H33" s="63">
        <v>1.1442619999999999</v>
      </c>
      <c r="I33" s="63">
        <v>1.1726190000000001</v>
      </c>
      <c r="J33" s="63">
        <v>1.2178530000000001</v>
      </c>
      <c r="K33" s="63">
        <v>1.2605930000000001</v>
      </c>
      <c r="L33" s="63">
        <v>1.291863</v>
      </c>
      <c r="M33" s="63">
        <v>1.323251</v>
      </c>
      <c r="N33" s="63">
        <v>1.3500540000000001</v>
      </c>
      <c r="O33" s="63">
        <v>1.380355</v>
      </c>
      <c r="P33" s="63">
        <v>1.3923700000000001</v>
      </c>
      <c r="Q33" s="63">
        <v>1.3933329999999999</v>
      </c>
      <c r="R33" s="63">
        <v>1.3953660000000001</v>
      </c>
      <c r="S33" s="63">
        <v>1.412738</v>
      </c>
      <c r="T33" s="63">
        <v>1.431325</v>
      </c>
      <c r="U33" s="63">
        <v>1.440264</v>
      </c>
      <c r="V33" s="63">
        <v>1.467184</v>
      </c>
      <c r="W33" s="63">
        <v>1.4897290000000001</v>
      </c>
      <c r="X33" s="63">
        <v>1.5081770000000001</v>
      </c>
      <c r="Y33" s="63">
        <v>1.5391870000000001</v>
      </c>
      <c r="Z33" s="63">
        <v>1.561083</v>
      </c>
      <c r="AA33" s="63">
        <v>1.5571029999999999</v>
      </c>
      <c r="AB33" s="63">
        <v>1.542513</v>
      </c>
      <c r="AC33" s="63">
        <v>1.52979</v>
      </c>
      <c r="AD33" s="63">
        <v>1.5254239999999999</v>
      </c>
      <c r="AE33" s="63">
        <v>1.5275369999999999</v>
      </c>
      <c r="AF33" s="63">
        <v>1.521628</v>
      </c>
      <c r="AG33" s="64">
        <v>6.8149999999999999E-3</v>
      </c>
    </row>
    <row r="34" spans="1:33">
      <c r="A34" s="66" t="s">
        <v>481</v>
      </c>
      <c r="B34" s="62" t="s">
        <v>4</v>
      </c>
      <c r="C34" s="63">
        <v>2.9874689999999999</v>
      </c>
      <c r="D34" s="63">
        <v>3.02962</v>
      </c>
      <c r="E34" s="63">
        <v>2.801488</v>
      </c>
      <c r="F34" s="63">
        <v>2.834244</v>
      </c>
      <c r="G34" s="63">
        <v>2.7684859999999998</v>
      </c>
      <c r="H34" s="63">
        <v>2.6930459999999998</v>
      </c>
      <c r="I34" s="63">
        <v>2.6346059999999998</v>
      </c>
      <c r="J34" s="63">
        <v>2.6486290000000001</v>
      </c>
      <c r="K34" s="63">
        <v>2.663818</v>
      </c>
      <c r="L34" s="63">
        <v>2.6596570000000002</v>
      </c>
      <c r="M34" s="63">
        <v>2.6829689999999999</v>
      </c>
      <c r="N34" s="63">
        <v>2.700577</v>
      </c>
      <c r="O34" s="63">
        <v>2.7109169999999998</v>
      </c>
      <c r="P34" s="63">
        <v>2.7063329999999999</v>
      </c>
      <c r="Q34" s="63">
        <v>2.7070449999999999</v>
      </c>
      <c r="R34" s="63">
        <v>2.7095379999999998</v>
      </c>
      <c r="S34" s="63">
        <v>2.730264</v>
      </c>
      <c r="T34" s="63">
        <v>2.7441200000000001</v>
      </c>
      <c r="U34" s="63">
        <v>2.7452200000000002</v>
      </c>
      <c r="V34" s="63">
        <v>2.7789030000000001</v>
      </c>
      <c r="W34" s="63">
        <v>2.8023169999999999</v>
      </c>
      <c r="X34" s="63">
        <v>2.8131330000000001</v>
      </c>
      <c r="Y34" s="63">
        <v>2.8503020000000001</v>
      </c>
      <c r="Z34" s="63">
        <v>2.88646</v>
      </c>
      <c r="AA34" s="63">
        <v>2.8871540000000002</v>
      </c>
      <c r="AB34" s="63">
        <v>2.9137330000000001</v>
      </c>
      <c r="AC34" s="63">
        <v>2.9115380000000002</v>
      </c>
      <c r="AD34" s="63">
        <v>2.90015</v>
      </c>
      <c r="AE34" s="63">
        <v>2.9112659999999999</v>
      </c>
      <c r="AF34" s="63">
        <v>2.8943430000000001</v>
      </c>
      <c r="AG34" s="64">
        <v>-1.091E-3</v>
      </c>
    </row>
    <row r="35" spans="1:33">
      <c r="A35" s="66" t="s">
        <v>480</v>
      </c>
      <c r="B35" s="62" t="s">
        <v>9</v>
      </c>
      <c r="C35" s="63">
        <v>1.061639</v>
      </c>
      <c r="D35" s="63">
        <v>1.241527</v>
      </c>
      <c r="E35" s="63">
        <v>1.2653799999999999</v>
      </c>
      <c r="F35" s="63">
        <v>1.488216</v>
      </c>
      <c r="G35" s="63">
        <v>1.609532</v>
      </c>
      <c r="H35" s="63">
        <v>1.729142</v>
      </c>
      <c r="I35" s="63">
        <v>1.8779589999999999</v>
      </c>
      <c r="J35" s="63">
        <v>1.9027339999999999</v>
      </c>
      <c r="K35" s="63">
        <v>1.9204650000000001</v>
      </c>
      <c r="L35" s="63">
        <v>1.94432</v>
      </c>
      <c r="M35" s="63">
        <v>1.963665</v>
      </c>
      <c r="N35" s="63">
        <v>1.995263</v>
      </c>
      <c r="O35" s="63">
        <v>2.0127519999999999</v>
      </c>
      <c r="P35" s="63">
        <v>2.0223580000000001</v>
      </c>
      <c r="Q35" s="63">
        <v>2.031717</v>
      </c>
      <c r="R35" s="63">
        <v>2.0385849999999999</v>
      </c>
      <c r="S35" s="63">
        <v>2.0303420000000001</v>
      </c>
      <c r="T35" s="63">
        <v>2.0481569999999998</v>
      </c>
      <c r="U35" s="63">
        <v>2.04088</v>
      </c>
      <c r="V35" s="63">
        <v>2.1266889999999998</v>
      </c>
      <c r="W35" s="63">
        <v>2.1466590000000001</v>
      </c>
      <c r="X35" s="63">
        <v>2.152053</v>
      </c>
      <c r="Y35" s="63">
        <v>2.1881469999999998</v>
      </c>
      <c r="Z35" s="63">
        <v>2.2254100000000001</v>
      </c>
      <c r="AA35" s="63">
        <v>2.2315459999999998</v>
      </c>
      <c r="AB35" s="63">
        <v>2.257679</v>
      </c>
      <c r="AC35" s="63">
        <v>2.2603529999999998</v>
      </c>
      <c r="AD35" s="63">
        <v>2.2573759999999998</v>
      </c>
      <c r="AE35" s="63">
        <v>2.2688440000000001</v>
      </c>
      <c r="AF35" s="63">
        <v>2.2583039999999999</v>
      </c>
      <c r="AG35" s="64">
        <v>2.6369E-2</v>
      </c>
    </row>
    <row r="36" spans="1:33">
      <c r="A36" s="66" t="s">
        <v>479</v>
      </c>
      <c r="B36" s="62" t="s">
        <v>826</v>
      </c>
      <c r="C36" s="41">
        <v>44.588852000000003</v>
      </c>
      <c r="D36" s="41">
        <v>52.144137999999998</v>
      </c>
      <c r="E36" s="41">
        <v>53.145949999999999</v>
      </c>
      <c r="F36" s="41">
        <v>62.505077</v>
      </c>
      <c r="G36" s="41">
        <v>67.600364999999996</v>
      </c>
      <c r="H36" s="41">
        <v>72.623962000000006</v>
      </c>
      <c r="I36" s="41">
        <v>78.874268000000001</v>
      </c>
      <c r="J36" s="41">
        <v>79.914810000000003</v>
      </c>
      <c r="K36" s="41">
        <v>80.659546000000006</v>
      </c>
      <c r="L36" s="41">
        <v>81.661461000000003</v>
      </c>
      <c r="M36" s="41">
        <v>82.473929999999996</v>
      </c>
      <c r="N36" s="41">
        <v>83.801033000000004</v>
      </c>
      <c r="O36" s="41">
        <v>84.535590999999997</v>
      </c>
      <c r="P36" s="41">
        <v>84.939041000000003</v>
      </c>
      <c r="Q36" s="41">
        <v>85.332092000000003</v>
      </c>
      <c r="R36" s="41">
        <v>85.620559999999998</v>
      </c>
      <c r="S36" s="41">
        <v>85.274344999999997</v>
      </c>
      <c r="T36" s="41">
        <v>86.022614000000004</v>
      </c>
      <c r="U36" s="41">
        <v>85.716956999999994</v>
      </c>
      <c r="V36" s="41">
        <v>89.320953000000003</v>
      </c>
      <c r="W36" s="41">
        <v>90.159667999999996</v>
      </c>
      <c r="X36" s="41">
        <v>90.386215000000007</v>
      </c>
      <c r="Y36" s="41">
        <v>91.902175999999997</v>
      </c>
      <c r="Z36" s="41">
        <v>93.467201000000003</v>
      </c>
      <c r="AA36" s="41">
        <v>93.724936999999997</v>
      </c>
      <c r="AB36" s="41">
        <v>94.822540000000004</v>
      </c>
      <c r="AC36" s="41">
        <v>94.934830000000005</v>
      </c>
      <c r="AD36" s="41">
        <v>94.809775999999999</v>
      </c>
      <c r="AE36" s="41">
        <v>95.291443000000001</v>
      </c>
      <c r="AF36" s="41">
        <v>94.848770000000002</v>
      </c>
      <c r="AG36" s="64">
        <v>2.6369E-2</v>
      </c>
    </row>
    <row r="38" spans="1:33">
      <c r="B38" s="40" t="s">
        <v>14</v>
      </c>
    </row>
    <row r="39" spans="1:33">
      <c r="A39" s="66" t="s">
        <v>478</v>
      </c>
      <c r="B39" s="62" t="s">
        <v>3</v>
      </c>
      <c r="C39" s="63">
        <v>1.625254</v>
      </c>
      <c r="D39" s="63">
        <v>1.670728</v>
      </c>
      <c r="E39" s="63">
        <v>1.5297620000000001</v>
      </c>
      <c r="F39" s="63">
        <v>1.52854</v>
      </c>
      <c r="G39" s="63">
        <v>1.521288</v>
      </c>
      <c r="H39" s="63">
        <v>1.5295209999999999</v>
      </c>
      <c r="I39" s="63">
        <v>1.553695</v>
      </c>
      <c r="J39" s="63">
        <v>1.591604</v>
      </c>
      <c r="K39" s="63">
        <v>1.626676</v>
      </c>
      <c r="L39" s="63">
        <v>1.651899</v>
      </c>
      <c r="M39" s="63">
        <v>1.6771370000000001</v>
      </c>
      <c r="N39" s="63">
        <v>1.729635</v>
      </c>
      <c r="O39" s="63">
        <v>1.753571</v>
      </c>
      <c r="P39" s="63">
        <v>1.762677</v>
      </c>
      <c r="Q39" s="63">
        <v>1.767506</v>
      </c>
      <c r="R39" s="63">
        <v>1.7689440000000001</v>
      </c>
      <c r="S39" s="63">
        <v>1.7826249999999999</v>
      </c>
      <c r="T39" s="63">
        <v>1.7970379999999999</v>
      </c>
      <c r="U39" s="63">
        <v>1.8037129999999999</v>
      </c>
      <c r="V39" s="63">
        <v>1.8246329999999999</v>
      </c>
      <c r="W39" s="63">
        <v>1.841799</v>
      </c>
      <c r="X39" s="63">
        <v>1.8556969999999999</v>
      </c>
      <c r="Y39" s="63">
        <v>1.8792949999999999</v>
      </c>
      <c r="Z39" s="63">
        <v>1.8956040000000001</v>
      </c>
      <c r="AA39" s="63">
        <v>1.892075</v>
      </c>
      <c r="AB39" s="63">
        <v>1.880652</v>
      </c>
      <c r="AC39" s="63">
        <v>1.870806</v>
      </c>
      <c r="AD39" s="63">
        <v>1.867434</v>
      </c>
      <c r="AE39" s="63">
        <v>1.868981</v>
      </c>
      <c r="AF39" s="63">
        <v>1.8641939999999999</v>
      </c>
      <c r="AG39" s="64">
        <v>4.7410000000000004E-3</v>
      </c>
    </row>
    <row r="40" spans="1:33">
      <c r="A40" s="66" t="s">
        <v>477</v>
      </c>
      <c r="B40" s="62" t="s">
        <v>15</v>
      </c>
      <c r="C40" s="63">
        <v>2.4525600000000001</v>
      </c>
      <c r="D40" s="63">
        <v>2.4500250000000001</v>
      </c>
      <c r="E40" s="63">
        <v>2.4247860000000001</v>
      </c>
      <c r="F40" s="63">
        <v>2.3978220000000001</v>
      </c>
      <c r="G40" s="63">
        <v>2.3753090000000001</v>
      </c>
      <c r="H40" s="63">
        <v>2.3817279999999998</v>
      </c>
      <c r="I40" s="63">
        <v>2.4114110000000002</v>
      </c>
      <c r="J40" s="63">
        <v>2.4341879999999998</v>
      </c>
      <c r="K40" s="63">
        <v>2.4515769999999999</v>
      </c>
      <c r="L40" s="63">
        <v>2.491771</v>
      </c>
      <c r="M40" s="63">
        <v>2.4990640000000002</v>
      </c>
      <c r="N40" s="63">
        <v>2.5866760000000002</v>
      </c>
      <c r="O40" s="63">
        <v>2.6071409999999999</v>
      </c>
      <c r="P40" s="63">
        <v>2.6202179999999999</v>
      </c>
      <c r="Q40" s="63">
        <v>2.6325340000000002</v>
      </c>
      <c r="R40" s="63">
        <v>2.6355010000000001</v>
      </c>
      <c r="S40" s="63">
        <v>2.6491959999999999</v>
      </c>
      <c r="T40" s="63">
        <v>2.6686260000000002</v>
      </c>
      <c r="U40" s="63">
        <v>2.6637659999999999</v>
      </c>
      <c r="V40" s="63">
        <v>2.7050100000000001</v>
      </c>
      <c r="W40" s="63">
        <v>2.7278419999999999</v>
      </c>
      <c r="X40" s="63">
        <v>2.754686</v>
      </c>
      <c r="Y40" s="63">
        <v>2.7880199999999999</v>
      </c>
      <c r="Z40" s="63">
        <v>2.8050670000000002</v>
      </c>
      <c r="AA40" s="63">
        <v>2.814705</v>
      </c>
      <c r="AB40" s="63">
        <v>2.8417340000000002</v>
      </c>
      <c r="AC40" s="63">
        <v>2.84863</v>
      </c>
      <c r="AD40" s="63">
        <v>2.856582</v>
      </c>
      <c r="AE40" s="63">
        <v>2.8674400000000002</v>
      </c>
      <c r="AF40" s="63">
        <v>2.8436569999999999</v>
      </c>
      <c r="AG40" s="64">
        <v>5.1149999999999998E-3</v>
      </c>
    </row>
    <row r="41" spans="1:33">
      <c r="A41" s="66" t="s">
        <v>476</v>
      </c>
      <c r="B41" s="62" t="s">
        <v>439</v>
      </c>
      <c r="C41" s="63">
        <v>1.452747</v>
      </c>
      <c r="D41" s="63">
        <v>1.452747</v>
      </c>
      <c r="E41" s="63">
        <v>1.4853799999999999</v>
      </c>
      <c r="F41" s="63">
        <v>1.518402</v>
      </c>
      <c r="G41" s="63">
        <v>1.434895</v>
      </c>
      <c r="H41" s="63">
        <v>1.4110259999999999</v>
      </c>
      <c r="I41" s="63">
        <v>1.403484</v>
      </c>
      <c r="J41" s="63">
        <v>1.4163939999999999</v>
      </c>
      <c r="K41" s="63">
        <v>1.415308</v>
      </c>
      <c r="L41" s="63">
        <v>1.4118269999999999</v>
      </c>
      <c r="M41" s="63">
        <v>1.4273439999999999</v>
      </c>
      <c r="N41" s="63">
        <v>1.5025269999999999</v>
      </c>
      <c r="O41" s="63">
        <v>1.5197499999999999</v>
      </c>
      <c r="P41" s="63">
        <v>1.537253</v>
      </c>
      <c r="Q41" s="63">
        <v>1.5245740000000001</v>
      </c>
      <c r="R41" s="63">
        <v>1.4923470000000001</v>
      </c>
      <c r="S41" s="63">
        <v>1.4716229999999999</v>
      </c>
      <c r="T41" s="63">
        <v>1.478615</v>
      </c>
      <c r="U41" s="63">
        <v>1.422285</v>
      </c>
      <c r="V41" s="63">
        <v>1.480092</v>
      </c>
      <c r="W41" s="63">
        <v>1.4652989999999999</v>
      </c>
      <c r="X41" s="63">
        <v>1.5304420000000001</v>
      </c>
      <c r="Y41" s="63">
        <v>1.498448</v>
      </c>
      <c r="Z41" s="63">
        <v>1.3875710000000001</v>
      </c>
      <c r="AA41" s="63">
        <v>1.375421</v>
      </c>
      <c r="AB41" s="63">
        <v>1.5509630000000001</v>
      </c>
      <c r="AC41" s="63">
        <v>1.5684100000000001</v>
      </c>
      <c r="AD41" s="63">
        <v>1.586514</v>
      </c>
      <c r="AE41" s="63">
        <v>1.6047210000000001</v>
      </c>
      <c r="AF41" s="63">
        <v>1.4353670000000001</v>
      </c>
      <c r="AG41" s="64">
        <v>-4.15E-4</v>
      </c>
    </row>
    <row r="42" spans="1:33">
      <c r="A42" s="66" t="s">
        <v>475</v>
      </c>
      <c r="B42" s="62" t="s">
        <v>16</v>
      </c>
      <c r="C42" s="63">
        <v>3.1142280000000002</v>
      </c>
      <c r="D42" s="63">
        <v>2.986364</v>
      </c>
      <c r="E42" s="63">
        <v>2.6383220000000001</v>
      </c>
      <c r="F42" s="63">
        <v>2.6167400000000001</v>
      </c>
      <c r="G42" s="63">
        <v>2.5945849999999999</v>
      </c>
      <c r="H42" s="63">
        <v>2.6009000000000002</v>
      </c>
      <c r="I42" s="63">
        <v>2.630684</v>
      </c>
      <c r="J42" s="63">
        <v>2.6524549999999998</v>
      </c>
      <c r="K42" s="63">
        <v>2.6684109999999999</v>
      </c>
      <c r="L42" s="63">
        <v>2.7076250000000002</v>
      </c>
      <c r="M42" s="63">
        <v>2.7136149999999999</v>
      </c>
      <c r="N42" s="63">
        <v>2.828484</v>
      </c>
      <c r="O42" s="63">
        <v>2.8476919999999999</v>
      </c>
      <c r="P42" s="63">
        <v>2.8585630000000002</v>
      </c>
      <c r="Q42" s="63">
        <v>2.8725369999999999</v>
      </c>
      <c r="R42" s="63">
        <v>2.872922</v>
      </c>
      <c r="S42" s="63">
        <v>2.8849179999999999</v>
      </c>
      <c r="T42" s="63">
        <v>2.9032819999999999</v>
      </c>
      <c r="U42" s="63">
        <v>2.8967390000000002</v>
      </c>
      <c r="V42" s="63">
        <v>2.93675</v>
      </c>
      <c r="W42" s="63">
        <v>2.959517</v>
      </c>
      <c r="X42" s="63">
        <v>2.9793539999999998</v>
      </c>
      <c r="Y42" s="63">
        <v>3.0138919999999998</v>
      </c>
      <c r="Z42" s="63">
        <v>3.0371069999999998</v>
      </c>
      <c r="AA42" s="63">
        <v>3.0463710000000002</v>
      </c>
      <c r="AB42" s="63">
        <v>3.0754950000000001</v>
      </c>
      <c r="AC42" s="63">
        <v>3.0807220000000002</v>
      </c>
      <c r="AD42" s="63">
        <v>3.0890719999999998</v>
      </c>
      <c r="AE42" s="63">
        <v>3.0990989999999998</v>
      </c>
      <c r="AF42" s="63">
        <v>3.0730940000000002</v>
      </c>
      <c r="AG42" s="64">
        <v>-4.5800000000000002E-4</v>
      </c>
    </row>
    <row r="43" spans="1:33">
      <c r="A43" s="66" t="s">
        <v>474</v>
      </c>
      <c r="B43" s="62" t="s">
        <v>17</v>
      </c>
      <c r="C43" s="63">
        <v>1.987309</v>
      </c>
      <c r="D43" s="63">
        <v>2.07741</v>
      </c>
      <c r="E43" s="63">
        <v>1.899956</v>
      </c>
      <c r="F43" s="63">
        <v>2.0492680000000001</v>
      </c>
      <c r="G43" s="63">
        <v>2.0644930000000001</v>
      </c>
      <c r="H43" s="63">
        <v>2.0876060000000001</v>
      </c>
      <c r="I43" s="63">
        <v>2.1201289999999999</v>
      </c>
      <c r="J43" s="63">
        <v>2.146328</v>
      </c>
      <c r="K43" s="63">
        <v>2.1670630000000002</v>
      </c>
      <c r="L43" s="63">
        <v>2.1662789999999998</v>
      </c>
      <c r="M43" s="63">
        <v>2.2046480000000002</v>
      </c>
      <c r="N43" s="63">
        <v>2.254165</v>
      </c>
      <c r="O43" s="63">
        <v>2.2623169999999999</v>
      </c>
      <c r="P43" s="63">
        <v>2.2653150000000002</v>
      </c>
      <c r="Q43" s="63">
        <v>2.2694299999999998</v>
      </c>
      <c r="R43" s="63">
        <v>2.2783910000000001</v>
      </c>
      <c r="S43" s="63">
        <v>2.3081520000000002</v>
      </c>
      <c r="T43" s="63">
        <v>2.32681</v>
      </c>
      <c r="U43" s="63">
        <v>2.3326929999999999</v>
      </c>
      <c r="V43" s="63">
        <v>2.3669560000000001</v>
      </c>
      <c r="W43" s="63">
        <v>2.3933930000000001</v>
      </c>
      <c r="X43" s="63">
        <v>2.4047679999999998</v>
      </c>
      <c r="Y43" s="63">
        <v>2.4456359999999999</v>
      </c>
      <c r="Z43" s="63">
        <v>2.4848560000000002</v>
      </c>
      <c r="AA43" s="63">
        <v>2.4876900000000002</v>
      </c>
      <c r="AB43" s="63">
        <v>2.5126390000000001</v>
      </c>
      <c r="AC43" s="63">
        <v>2.5139930000000001</v>
      </c>
      <c r="AD43" s="63">
        <v>2.508197</v>
      </c>
      <c r="AE43" s="63">
        <v>2.523164</v>
      </c>
      <c r="AF43" s="63">
        <v>2.5120969999999998</v>
      </c>
      <c r="AG43" s="64">
        <v>8.1130000000000004E-3</v>
      </c>
    </row>
    <row r="44" spans="1:33">
      <c r="A44" s="66" t="s">
        <v>473</v>
      </c>
      <c r="B44" s="62" t="s">
        <v>18</v>
      </c>
      <c r="C44" s="63">
        <v>3.2618589999999998</v>
      </c>
      <c r="D44" s="63">
        <v>3.135481</v>
      </c>
      <c r="E44" s="63">
        <v>3.0109309999999998</v>
      </c>
      <c r="F44" s="63">
        <v>3.1094879999999998</v>
      </c>
      <c r="G44" s="63">
        <v>3.1197379999999999</v>
      </c>
      <c r="H44" s="63">
        <v>3.1132420000000001</v>
      </c>
      <c r="I44" s="63">
        <v>3.1219399999999999</v>
      </c>
      <c r="J44" s="63">
        <v>3.1342560000000002</v>
      </c>
      <c r="K44" s="63">
        <v>3.1497220000000001</v>
      </c>
      <c r="L44" s="63">
        <v>3.1462620000000001</v>
      </c>
      <c r="M44" s="63">
        <v>3.1680190000000001</v>
      </c>
      <c r="N44" s="63">
        <v>3.232065</v>
      </c>
      <c r="O44" s="63">
        <v>3.2433480000000001</v>
      </c>
      <c r="P44" s="63">
        <v>3.2351079999999999</v>
      </c>
      <c r="Q44" s="63">
        <v>3.2414190000000001</v>
      </c>
      <c r="R44" s="63">
        <v>3.2403010000000001</v>
      </c>
      <c r="S44" s="63">
        <v>3.263099</v>
      </c>
      <c r="T44" s="63">
        <v>3.2768269999999999</v>
      </c>
      <c r="U44" s="63">
        <v>3.2776070000000002</v>
      </c>
      <c r="V44" s="63">
        <v>3.3103099999999999</v>
      </c>
      <c r="W44" s="63">
        <v>3.333717</v>
      </c>
      <c r="X44" s="63">
        <v>3.3461150000000002</v>
      </c>
      <c r="Y44" s="63">
        <v>3.3829050000000001</v>
      </c>
      <c r="Z44" s="63">
        <v>3.419756</v>
      </c>
      <c r="AA44" s="63">
        <v>3.4203290000000002</v>
      </c>
      <c r="AB44" s="63">
        <v>3.4486089999999998</v>
      </c>
      <c r="AC44" s="63">
        <v>3.446939</v>
      </c>
      <c r="AD44" s="63">
        <v>3.4326660000000002</v>
      </c>
      <c r="AE44" s="63">
        <v>3.4441480000000002</v>
      </c>
      <c r="AF44" s="63">
        <v>3.4255779999999998</v>
      </c>
      <c r="AG44" s="64">
        <v>1.6900000000000001E-3</v>
      </c>
    </row>
    <row r="45" spans="1:33">
      <c r="A45" s="66" t="s">
        <v>472</v>
      </c>
      <c r="B45" s="62" t="s">
        <v>9</v>
      </c>
      <c r="C45" s="63">
        <v>1.8498699999999999</v>
      </c>
      <c r="D45" s="63">
        <v>1.563032</v>
      </c>
      <c r="E45" s="63">
        <v>1.8954340000000001</v>
      </c>
      <c r="F45" s="63">
        <v>2.027469</v>
      </c>
      <c r="G45" s="63">
        <v>2.059256</v>
      </c>
      <c r="H45" s="63">
        <v>2.083542</v>
      </c>
      <c r="I45" s="63">
        <v>2.1361400000000001</v>
      </c>
      <c r="J45" s="63">
        <v>2.153206</v>
      </c>
      <c r="K45" s="63">
        <v>2.1642320000000002</v>
      </c>
      <c r="L45" s="63">
        <v>2.1860550000000001</v>
      </c>
      <c r="M45" s="63">
        <v>2.1973370000000001</v>
      </c>
      <c r="N45" s="63">
        <v>2.2353550000000002</v>
      </c>
      <c r="O45" s="63">
        <v>2.247665</v>
      </c>
      <c r="P45" s="63">
        <v>2.2520739999999999</v>
      </c>
      <c r="Q45" s="63">
        <v>2.2614239999999999</v>
      </c>
      <c r="R45" s="63">
        <v>2.2666659999999998</v>
      </c>
      <c r="S45" s="63">
        <v>2.267029</v>
      </c>
      <c r="T45" s="63">
        <v>2.2805569999999999</v>
      </c>
      <c r="U45" s="63">
        <v>2.2747120000000001</v>
      </c>
      <c r="V45" s="63">
        <v>2.3421120000000002</v>
      </c>
      <c r="W45" s="63">
        <v>2.3559700000000001</v>
      </c>
      <c r="X45" s="63">
        <v>2.3629609999999999</v>
      </c>
      <c r="Y45" s="63">
        <v>2.3932410000000002</v>
      </c>
      <c r="Z45" s="63">
        <v>2.4255770000000001</v>
      </c>
      <c r="AA45" s="63">
        <v>2.4315630000000001</v>
      </c>
      <c r="AB45" s="63">
        <v>2.4535990000000001</v>
      </c>
      <c r="AC45" s="63">
        <v>2.4564550000000001</v>
      </c>
      <c r="AD45" s="63">
        <v>2.4528629999999998</v>
      </c>
      <c r="AE45" s="63">
        <v>2.460636</v>
      </c>
      <c r="AF45" s="63">
        <v>2.4503550000000001</v>
      </c>
      <c r="AG45" s="64">
        <v>9.7409999999999997E-3</v>
      </c>
    </row>
    <row r="46" spans="1:33">
      <c r="A46" s="66" t="s">
        <v>471</v>
      </c>
      <c r="B46" s="62" t="s">
        <v>826</v>
      </c>
      <c r="C46" s="41">
        <v>77.694534000000004</v>
      </c>
      <c r="D46" s="41">
        <v>65.647362000000001</v>
      </c>
      <c r="E46" s="41">
        <v>79.608245999999994</v>
      </c>
      <c r="F46" s="41">
        <v>85.153717</v>
      </c>
      <c r="G46" s="41">
        <v>86.488770000000002</v>
      </c>
      <c r="H46" s="41">
        <v>87.508758999999998</v>
      </c>
      <c r="I46" s="41">
        <v>89.717872999999997</v>
      </c>
      <c r="J46" s="41">
        <v>90.434669</v>
      </c>
      <c r="K46" s="41">
        <v>90.897735999999995</v>
      </c>
      <c r="L46" s="41">
        <v>91.814293000000006</v>
      </c>
      <c r="M46" s="41">
        <v>92.288155000000003</v>
      </c>
      <c r="N46" s="41">
        <v>93.884917999999999</v>
      </c>
      <c r="O46" s="41">
        <v>94.401938999999999</v>
      </c>
      <c r="P46" s="41">
        <v>94.587112000000005</v>
      </c>
      <c r="Q46" s="41">
        <v>94.979797000000005</v>
      </c>
      <c r="R46" s="41">
        <v>95.199966000000003</v>
      </c>
      <c r="S46" s="41">
        <v>95.215232999999998</v>
      </c>
      <c r="T46" s="41">
        <v>95.783409000000006</v>
      </c>
      <c r="U46" s="41">
        <v>95.537918000000005</v>
      </c>
      <c r="V46" s="41">
        <v>98.368683000000004</v>
      </c>
      <c r="W46" s="41">
        <v>98.950751999999994</v>
      </c>
      <c r="X46" s="41">
        <v>99.244377</v>
      </c>
      <c r="Y46" s="41">
        <v>100.516144</v>
      </c>
      <c r="Z46" s="41">
        <v>101.874229</v>
      </c>
      <c r="AA46" s="41">
        <v>102.12563299999999</v>
      </c>
      <c r="AB46" s="41">
        <v>103.051147</v>
      </c>
      <c r="AC46" s="41">
        <v>103.17112</v>
      </c>
      <c r="AD46" s="41">
        <v>103.020248</v>
      </c>
      <c r="AE46" s="41">
        <v>103.346718</v>
      </c>
      <c r="AF46" s="41">
        <v>102.91490899999999</v>
      </c>
      <c r="AG46" s="64">
        <v>9.7409999999999997E-3</v>
      </c>
    </row>
    <row r="48" spans="1:33">
      <c r="B48" s="40" t="s">
        <v>434</v>
      </c>
    </row>
    <row r="49" spans="1:33">
      <c r="A49" s="66" t="s">
        <v>470</v>
      </c>
      <c r="B49" s="62" t="s">
        <v>4</v>
      </c>
      <c r="C49" s="63">
        <v>2.9870700000000001</v>
      </c>
      <c r="D49" s="63">
        <v>3.0284140000000002</v>
      </c>
      <c r="E49" s="63">
        <v>2.7662879999999999</v>
      </c>
      <c r="F49" s="63">
        <v>2.8215150000000002</v>
      </c>
      <c r="G49" s="63">
        <v>2.7408269999999999</v>
      </c>
      <c r="H49" s="63">
        <v>2.6528040000000002</v>
      </c>
      <c r="I49" s="63">
        <v>2.5911759999999999</v>
      </c>
      <c r="J49" s="63">
        <v>2.604177</v>
      </c>
      <c r="K49" s="63">
        <v>2.618967</v>
      </c>
      <c r="L49" s="63">
        <v>2.614547</v>
      </c>
      <c r="M49" s="63">
        <v>2.6226280000000002</v>
      </c>
      <c r="N49" s="63">
        <v>2.649689</v>
      </c>
      <c r="O49" s="63">
        <v>2.653413</v>
      </c>
      <c r="P49" s="63">
        <v>2.6595260000000001</v>
      </c>
      <c r="Q49" s="63">
        <v>2.6578759999999999</v>
      </c>
      <c r="R49" s="63">
        <v>2.6631550000000002</v>
      </c>
      <c r="S49" s="63">
        <v>2.6877339999999998</v>
      </c>
      <c r="T49" s="63">
        <v>2.6967840000000001</v>
      </c>
      <c r="U49" s="63">
        <v>2.6976550000000001</v>
      </c>
      <c r="V49" s="63">
        <v>2.7326899999999998</v>
      </c>
      <c r="W49" s="63">
        <v>2.7551269999999999</v>
      </c>
      <c r="X49" s="63">
        <v>2.7622019999999998</v>
      </c>
      <c r="Y49" s="63">
        <v>2.7988879999999998</v>
      </c>
      <c r="Z49" s="63">
        <v>2.832163</v>
      </c>
      <c r="AA49" s="63">
        <v>2.8323260000000001</v>
      </c>
      <c r="AB49" s="63">
        <v>2.859553</v>
      </c>
      <c r="AC49" s="63">
        <v>2.8593310000000001</v>
      </c>
      <c r="AD49" s="63">
        <v>2.8474729999999999</v>
      </c>
      <c r="AE49" s="63">
        <v>2.8615149999999998</v>
      </c>
      <c r="AF49" s="63">
        <v>2.846902</v>
      </c>
      <c r="AG49" s="64">
        <v>-1.6559999999999999E-3</v>
      </c>
    </row>
    <row r="50" spans="1:33" ht="15" customHeight="1">
      <c r="A50" s="66" t="s">
        <v>469</v>
      </c>
      <c r="B50" s="62" t="s">
        <v>9</v>
      </c>
      <c r="C50" s="63">
        <v>1.946944</v>
      </c>
      <c r="D50" s="63">
        <v>1.997684</v>
      </c>
      <c r="E50" s="63">
        <v>1.891848</v>
      </c>
      <c r="F50" s="63">
        <v>2.026888</v>
      </c>
      <c r="G50" s="63">
        <v>2.057366</v>
      </c>
      <c r="H50" s="63">
        <v>2.0809709999999999</v>
      </c>
      <c r="I50" s="63">
        <v>2.1442580000000002</v>
      </c>
      <c r="J50" s="63">
        <v>2.1575229999999999</v>
      </c>
      <c r="K50" s="63">
        <v>2.1665070000000002</v>
      </c>
      <c r="L50" s="63">
        <v>2.1851699999999998</v>
      </c>
      <c r="M50" s="63">
        <v>2.194706</v>
      </c>
      <c r="N50" s="63">
        <v>2.2381880000000001</v>
      </c>
      <c r="O50" s="63">
        <v>2.2488090000000001</v>
      </c>
      <c r="P50" s="63">
        <v>2.24966</v>
      </c>
      <c r="Q50" s="63">
        <v>2.2604419999999998</v>
      </c>
      <c r="R50" s="63">
        <v>2.263601</v>
      </c>
      <c r="S50" s="63">
        <v>2.267496</v>
      </c>
      <c r="T50" s="63">
        <v>2.2767719999999998</v>
      </c>
      <c r="U50" s="63">
        <v>2.266991</v>
      </c>
      <c r="V50" s="63">
        <v>2.3254000000000001</v>
      </c>
      <c r="W50" s="63">
        <v>2.3174519999999998</v>
      </c>
      <c r="X50" s="63">
        <v>2.3075169999999998</v>
      </c>
      <c r="Y50" s="63">
        <v>2.315353</v>
      </c>
      <c r="Z50" s="63">
        <v>2.3171879999999998</v>
      </c>
      <c r="AA50" s="63">
        <v>2.280287</v>
      </c>
      <c r="AB50" s="63">
        <v>2.3086069999999999</v>
      </c>
      <c r="AC50" s="63">
        <v>2.3193069999999998</v>
      </c>
      <c r="AD50" s="63">
        <v>2.3168229999999999</v>
      </c>
      <c r="AE50" s="63">
        <v>2.3314149999999998</v>
      </c>
      <c r="AF50" s="63">
        <v>2.3313760000000001</v>
      </c>
      <c r="AG50" s="64">
        <v>6.2329999999999998E-3</v>
      </c>
    </row>
    <row r="51" spans="1:33" ht="15" customHeight="1">
      <c r="A51" s="66" t="s">
        <v>468</v>
      </c>
      <c r="B51" s="62" t="s">
        <v>826</v>
      </c>
      <c r="C51" s="41">
        <v>81.771645000000007</v>
      </c>
      <c r="D51" s="41">
        <v>83.902732999999998</v>
      </c>
      <c r="E51" s="41">
        <v>79.457603000000006</v>
      </c>
      <c r="F51" s="41">
        <v>85.129279999999994</v>
      </c>
      <c r="G51" s="41">
        <v>86.409378000000004</v>
      </c>
      <c r="H51" s="41">
        <v>87.400763999999995</v>
      </c>
      <c r="I51" s="41">
        <v>90.058852999999999</v>
      </c>
      <c r="J51" s="41">
        <v>90.615966999999998</v>
      </c>
      <c r="K51" s="41">
        <v>90.993301000000002</v>
      </c>
      <c r="L51" s="41">
        <v>91.777161000000007</v>
      </c>
      <c r="M51" s="41">
        <v>92.177666000000002</v>
      </c>
      <c r="N51" s="41">
        <v>94.003876000000005</v>
      </c>
      <c r="O51" s="41">
        <v>94.449989000000002</v>
      </c>
      <c r="P51" s="41">
        <v>94.485718000000006</v>
      </c>
      <c r="Q51" s="41">
        <v>94.938575999999998</v>
      </c>
      <c r="R51" s="41">
        <v>95.071219999999997</v>
      </c>
      <c r="S51" s="41">
        <v>95.234825000000001</v>
      </c>
      <c r="T51" s="41">
        <v>95.624420000000001</v>
      </c>
      <c r="U51" s="41">
        <v>95.213631000000007</v>
      </c>
      <c r="V51" s="41">
        <v>97.666793999999996</v>
      </c>
      <c r="W51" s="41">
        <v>97.332999999999998</v>
      </c>
      <c r="X51" s="41">
        <v>96.915717999999998</v>
      </c>
      <c r="Y51" s="41">
        <v>97.244827000000001</v>
      </c>
      <c r="Z51" s="41">
        <v>97.321892000000005</v>
      </c>
      <c r="AA51" s="41">
        <v>95.772064</v>
      </c>
      <c r="AB51" s="41">
        <v>96.961501999999996</v>
      </c>
      <c r="AC51" s="41">
        <v>97.410872999999995</v>
      </c>
      <c r="AD51" s="41">
        <v>97.306563999999995</v>
      </c>
      <c r="AE51" s="41">
        <v>97.919441000000006</v>
      </c>
      <c r="AF51" s="41">
        <v>97.917809000000005</v>
      </c>
      <c r="AG51" s="64">
        <v>6.2329999999999998E-3</v>
      </c>
    </row>
    <row r="52" spans="1:33" ht="15" customHeight="1"/>
    <row r="53" spans="1:33" ht="15" customHeight="1">
      <c r="B53" s="40" t="s">
        <v>467</v>
      </c>
    </row>
    <row r="54" spans="1:33" ht="15" customHeight="1">
      <c r="A54" s="66" t="s">
        <v>466</v>
      </c>
      <c r="B54" s="62" t="s">
        <v>3</v>
      </c>
      <c r="C54" s="63">
        <v>1.785226</v>
      </c>
      <c r="D54" s="63">
        <v>1.9140950000000001</v>
      </c>
      <c r="E54" s="63">
        <v>1.8365849999999999</v>
      </c>
      <c r="F54" s="63">
        <v>1.833682</v>
      </c>
      <c r="G54" s="63">
        <v>1.825922</v>
      </c>
      <c r="H54" s="63">
        <v>1.831364</v>
      </c>
      <c r="I54" s="63">
        <v>1.853575</v>
      </c>
      <c r="J54" s="63">
        <v>1.893624</v>
      </c>
      <c r="K54" s="63">
        <v>1.9367369999999999</v>
      </c>
      <c r="L54" s="63">
        <v>1.9733050000000001</v>
      </c>
      <c r="M54" s="63">
        <v>2.0091999999999999</v>
      </c>
      <c r="N54" s="63">
        <v>2.0555379999999999</v>
      </c>
      <c r="O54" s="63">
        <v>2.0886110000000002</v>
      </c>
      <c r="P54" s="63">
        <v>2.1079819999999998</v>
      </c>
      <c r="Q54" s="63">
        <v>2.1180240000000001</v>
      </c>
      <c r="R54" s="63">
        <v>2.1230820000000001</v>
      </c>
      <c r="S54" s="63">
        <v>2.1378240000000002</v>
      </c>
      <c r="T54" s="63">
        <v>2.1548660000000002</v>
      </c>
      <c r="U54" s="63">
        <v>2.1653229999999999</v>
      </c>
      <c r="V54" s="63">
        <v>2.1890489999999998</v>
      </c>
      <c r="W54" s="63">
        <v>2.2118129999999998</v>
      </c>
      <c r="X54" s="63">
        <v>2.231814</v>
      </c>
      <c r="Y54" s="63">
        <v>2.2612169999999998</v>
      </c>
      <c r="Z54" s="63">
        <v>2.2854079999999999</v>
      </c>
      <c r="AA54" s="63">
        <v>2.2892809999999999</v>
      </c>
      <c r="AB54" s="63">
        <v>2.2805569999999999</v>
      </c>
      <c r="AC54" s="63">
        <v>2.26932</v>
      </c>
      <c r="AD54" s="63">
        <v>2.2626529999999998</v>
      </c>
      <c r="AE54" s="63">
        <v>2.2611400000000001</v>
      </c>
      <c r="AF54" s="63">
        <v>2.2543289999999998</v>
      </c>
      <c r="AG54" s="64">
        <v>8.0780000000000001E-3</v>
      </c>
    </row>
    <row r="55" spans="1:33" ht="15" customHeight="1">
      <c r="A55" s="66" t="s">
        <v>465</v>
      </c>
      <c r="B55" s="62" t="s">
        <v>16</v>
      </c>
      <c r="C55" s="63">
        <v>3.1130779999999998</v>
      </c>
      <c r="D55" s="63">
        <v>2.9857710000000002</v>
      </c>
      <c r="E55" s="63">
        <v>2.641473</v>
      </c>
      <c r="F55" s="63">
        <v>2.6212710000000001</v>
      </c>
      <c r="G55" s="63">
        <v>2.5988470000000001</v>
      </c>
      <c r="H55" s="63">
        <v>2.6038570000000001</v>
      </c>
      <c r="I55" s="63">
        <v>2.631793</v>
      </c>
      <c r="J55" s="63">
        <v>2.6535799999999998</v>
      </c>
      <c r="K55" s="63">
        <v>2.6695530000000001</v>
      </c>
      <c r="L55" s="63">
        <v>2.7087639999999999</v>
      </c>
      <c r="M55" s="63">
        <v>2.7147809999999999</v>
      </c>
      <c r="N55" s="63">
        <v>2.829367</v>
      </c>
      <c r="O55" s="63">
        <v>2.8485860000000001</v>
      </c>
      <c r="P55" s="63">
        <v>2.8594729999999999</v>
      </c>
      <c r="Q55" s="63">
        <v>2.8734310000000001</v>
      </c>
      <c r="R55" s="63">
        <v>2.8738329999999999</v>
      </c>
      <c r="S55" s="63">
        <v>2.885837</v>
      </c>
      <c r="T55" s="63">
        <v>2.9042129999999999</v>
      </c>
      <c r="U55" s="63">
        <v>2.8976760000000001</v>
      </c>
      <c r="V55" s="63">
        <v>2.9377040000000001</v>
      </c>
      <c r="W55" s="63">
        <v>2.9604889999999999</v>
      </c>
      <c r="X55" s="63">
        <v>2.9803459999999999</v>
      </c>
      <c r="Y55" s="63">
        <v>3.0149080000000001</v>
      </c>
      <c r="Z55" s="63">
        <v>3.0381360000000002</v>
      </c>
      <c r="AA55" s="63">
        <v>3.0474250000000001</v>
      </c>
      <c r="AB55" s="63">
        <v>3.076578</v>
      </c>
      <c r="AC55" s="63">
        <v>3.0818289999999999</v>
      </c>
      <c r="AD55" s="63">
        <v>3.0901890000000001</v>
      </c>
      <c r="AE55" s="63">
        <v>3.100225</v>
      </c>
      <c r="AF55" s="63">
        <v>3.074236</v>
      </c>
      <c r="AG55" s="64">
        <v>-4.3300000000000001E-4</v>
      </c>
    </row>
    <row r="56" spans="1:33" ht="15" customHeight="1">
      <c r="A56" s="66" t="s">
        <v>464</v>
      </c>
      <c r="B56" s="62" t="s">
        <v>17</v>
      </c>
      <c r="C56" s="63">
        <v>1.987309</v>
      </c>
      <c r="D56" s="63">
        <v>2.07741</v>
      </c>
      <c r="E56" s="63">
        <v>1.899956</v>
      </c>
      <c r="F56" s="63">
        <v>2.0492680000000001</v>
      </c>
      <c r="G56" s="63">
        <v>2.0644930000000001</v>
      </c>
      <c r="H56" s="63">
        <v>2.0876060000000001</v>
      </c>
      <c r="I56" s="63">
        <v>2.1201289999999999</v>
      </c>
      <c r="J56" s="63">
        <v>2.146328</v>
      </c>
      <c r="K56" s="63">
        <v>2.1670630000000002</v>
      </c>
      <c r="L56" s="63">
        <v>2.1662789999999998</v>
      </c>
      <c r="M56" s="63">
        <v>2.2046480000000002</v>
      </c>
      <c r="N56" s="63">
        <v>2.254165</v>
      </c>
      <c r="O56" s="63">
        <v>2.2623169999999999</v>
      </c>
      <c r="P56" s="63">
        <v>2.2653150000000002</v>
      </c>
      <c r="Q56" s="63">
        <v>2.2694299999999998</v>
      </c>
      <c r="R56" s="63">
        <v>2.2783910000000001</v>
      </c>
      <c r="S56" s="63">
        <v>2.3081520000000002</v>
      </c>
      <c r="T56" s="63">
        <v>2.32681</v>
      </c>
      <c r="U56" s="63">
        <v>2.3326929999999999</v>
      </c>
      <c r="V56" s="63">
        <v>2.3669560000000001</v>
      </c>
      <c r="W56" s="63">
        <v>2.3933930000000001</v>
      </c>
      <c r="X56" s="63">
        <v>2.4047679999999998</v>
      </c>
      <c r="Y56" s="63">
        <v>2.4456359999999999</v>
      </c>
      <c r="Z56" s="63">
        <v>2.4848560000000002</v>
      </c>
      <c r="AA56" s="63">
        <v>2.4876900000000002</v>
      </c>
      <c r="AB56" s="63">
        <v>2.5126390000000001</v>
      </c>
      <c r="AC56" s="63">
        <v>2.5139930000000001</v>
      </c>
      <c r="AD56" s="63">
        <v>2.508197</v>
      </c>
      <c r="AE56" s="63">
        <v>2.523164</v>
      </c>
      <c r="AF56" s="63">
        <v>2.5120969999999998</v>
      </c>
      <c r="AG56" s="64">
        <v>8.1130000000000004E-3</v>
      </c>
    </row>
    <row r="57" spans="1:33" ht="15" customHeight="1">
      <c r="A57" s="66" t="s">
        <v>463</v>
      </c>
      <c r="B57" s="62" t="s">
        <v>4</v>
      </c>
      <c r="C57" s="63">
        <v>3.196834</v>
      </c>
      <c r="D57" s="63">
        <v>3.1100129999999999</v>
      </c>
      <c r="E57" s="63">
        <v>2.9524059999999999</v>
      </c>
      <c r="F57" s="63">
        <v>3.041893</v>
      </c>
      <c r="G57" s="63">
        <v>3.038227</v>
      </c>
      <c r="H57" s="63">
        <v>3.0220039999999999</v>
      </c>
      <c r="I57" s="63">
        <v>3.0229089999999998</v>
      </c>
      <c r="J57" s="63">
        <v>3.03362</v>
      </c>
      <c r="K57" s="63">
        <v>3.047415</v>
      </c>
      <c r="L57" s="63">
        <v>3.0414590000000001</v>
      </c>
      <c r="M57" s="63">
        <v>3.062198</v>
      </c>
      <c r="N57" s="63">
        <v>3.1130990000000001</v>
      </c>
      <c r="O57" s="63">
        <v>3.1214780000000002</v>
      </c>
      <c r="P57" s="63">
        <v>3.1141749999999999</v>
      </c>
      <c r="Q57" s="63">
        <v>3.1187079999999998</v>
      </c>
      <c r="R57" s="63">
        <v>3.119675</v>
      </c>
      <c r="S57" s="63">
        <v>3.137953</v>
      </c>
      <c r="T57" s="63">
        <v>3.1501929999999998</v>
      </c>
      <c r="U57" s="63">
        <v>3.1501600000000001</v>
      </c>
      <c r="V57" s="63">
        <v>3.181819</v>
      </c>
      <c r="W57" s="63">
        <v>3.2041029999999999</v>
      </c>
      <c r="X57" s="63">
        <v>3.2147160000000001</v>
      </c>
      <c r="Y57" s="63">
        <v>3.251026</v>
      </c>
      <c r="Z57" s="63">
        <v>3.2859129999999999</v>
      </c>
      <c r="AA57" s="63">
        <v>3.285755</v>
      </c>
      <c r="AB57" s="63">
        <v>3.311661</v>
      </c>
      <c r="AC57" s="63">
        <v>3.3084820000000001</v>
      </c>
      <c r="AD57" s="63">
        <v>3.2957239999999999</v>
      </c>
      <c r="AE57" s="63">
        <v>3.3054070000000002</v>
      </c>
      <c r="AF57" s="63">
        <v>3.287318</v>
      </c>
      <c r="AG57" s="64">
        <v>9.6299999999999999E-4</v>
      </c>
    </row>
    <row r="58" spans="1:33" ht="15" customHeight="1">
      <c r="A58" s="66" t="s">
        <v>462</v>
      </c>
      <c r="B58" s="62" t="s">
        <v>9</v>
      </c>
      <c r="C58" s="63">
        <v>1.801183</v>
      </c>
      <c r="D58" s="63">
        <v>1.5660289999999999</v>
      </c>
      <c r="E58" s="63">
        <v>1.851523</v>
      </c>
      <c r="F58" s="63">
        <v>1.992486</v>
      </c>
      <c r="G58" s="63">
        <v>2.0308899999999999</v>
      </c>
      <c r="H58" s="63">
        <v>2.0603099999999999</v>
      </c>
      <c r="I58" s="63">
        <v>2.1190760000000002</v>
      </c>
      <c r="J58" s="63">
        <v>2.1357520000000001</v>
      </c>
      <c r="K58" s="63">
        <v>2.1465209999999999</v>
      </c>
      <c r="L58" s="63">
        <v>2.1677960000000001</v>
      </c>
      <c r="M58" s="63">
        <v>2.1791100000000001</v>
      </c>
      <c r="N58" s="63">
        <v>2.2169569999999998</v>
      </c>
      <c r="O58" s="63">
        <v>2.229053</v>
      </c>
      <c r="P58" s="63">
        <v>2.2334399999999999</v>
      </c>
      <c r="Q58" s="63">
        <v>2.242826</v>
      </c>
      <c r="R58" s="63">
        <v>2.2479870000000002</v>
      </c>
      <c r="S58" s="63">
        <v>2.2476419999999999</v>
      </c>
      <c r="T58" s="63">
        <v>2.2610579999999998</v>
      </c>
      <c r="U58" s="63">
        <v>2.2545660000000001</v>
      </c>
      <c r="V58" s="63">
        <v>2.3226429999999998</v>
      </c>
      <c r="W58" s="63">
        <v>2.3357489999999999</v>
      </c>
      <c r="X58" s="63">
        <v>2.3418369999999999</v>
      </c>
      <c r="Y58" s="63">
        <v>2.3718650000000001</v>
      </c>
      <c r="Z58" s="63">
        <v>2.4037440000000001</v>
      </c>
      <c r="AA58" s="63">
        <v>2.4087839999999998</v>
      </c>
      <c r="AB58" s="63">
        <v>2.4312079999999998</v>
      </c>
      <c r="AC58" s="63">
        <v>2.434202</v>
      </c>
      <c r="AD58" s="63">
        <v>2.4305310000000002</v>
      </c>
      <c r="AE58" s="63">
        <v>2.438812</v>
      </c>
      <c r="AF58" s="63">
        <v>2.428655</v>
      </c>
      <c r="AG58" s="64">
        <v>1.0359999999999999E-2</v>
      </c>
    </row>
    <row r="59" spans="1:33" ht="15" customHeight="1">
      <c r="A59" s="66" t="s">
        <v>461</v>
      </c>
      <c r="B59" s="62" t="s">
        <v>826</v>
      </c>
      <c r="C59" s="41">
        <v>75.649688999999995</v>
      </c>
      <c r="D59" s="41">
        <v>65.773231999999993</v>
      </c>
      <c r="E59" s="41">
        <v>77.763976999999997</v>
      </c>
      <c r="F59" s="41">
        <v>83.684394999999995</v>
      </c>
      <c r="G59" s="41">
        <v>85.297393999999997</v>
      </c>
      <c r="H59" s="41">
        <v>86.533005000000003</v>
      </c>
      <c r="I59" s="41">
        <v>89.001204999999999</v>
      </c>
      <c r="J59" s="41">
        <v>89.701576000000003</v>
      </c>
      <c r="K59" s="41">
        <v>90.153876999999994</v>
      </c>
      <c r="L59" s="41">
        <v>91.047424000000007</v>
      </c>
      <c r="M59" s="41">
        <v>91.522636000000006</v>
      </c>
      <c r="N59" s="41">
        <v>93.112198000000006</v>
      </c>
      <c r="O59" s="41">
        <v>93.620209000000003</v>
      </c>
      <c r="P59" s="41">
        <v>93.804496999999998</v>
      </c>
      <c r="Q59" s="41">
        <v>94.198707999999996</v>
      </c>
      <c r="R59" s="41">
        <v>94.415436</v>
      </c>
      <c r="S59" s="41">
        <v>94.400954999999996</v>
      </c>
      <c r="T59" s="41">
        <v>94.964455000000001</v>
      </c>
      <c r="U59" s="41">
        <v>94.691779999999994</v>
      </c>
      <c r="V59" s="41">
        <v>97.550995</v>
      </c>
      <c r="W59" s="41">
        <v>98.101478999999998</v>
      </c>
      <c r="X59" s="41">
        <v>98.357169999999996</v>
      </c>
      <c r="Y59" s="41">
        <v>99.618331999999995</v>
      </c>
      <c r="Z59" s="41">
        <v>100.957268</v>
      </c>
      <c r="AA59" s="41">
        <v>101.168915</v>
      </c>
      <c r="AB59" s="41">
        <v>102.110748</v>
      </c>
      <c r="AC59" s="41">
        <v>102.236473</v>
      </c>
      <c r="AD59" s="41">
        <v>102.082283</v>
      </c>
      <c r="AE59" s="41">
        <v>102.43008399999999</v>
      </c>
      <c r="AF59" s="41">
        <v>102.003502</v>
      </c>
      <c r="AG59" s="64">
        <v>1.0359999999999999E-2</v>
      </c>
    </row>
    <row r="60" spans="1:33" ht="15" customHeight="1">
      <c r="A60" s="66" t="s">
        <v>460</v>
      </c>
      <c r="B60" s="40" t="s">
        <v>423</v>
      </c>
      <c r="C60" s="39">
        <v>2.5442909999999999</v>
      </c>
      <c r="D60" s="39">
        <v>2.4435730000000002</v>
      </c>
      <c r="E60" s="39">
        <v>2.210909</v>
      </c>
      <c r="F60" s="39">
        <v>2.238461</v>
      </c>
      <c r="G60" s="39">
        <v>2.2152569999999998</v>
      </c>
      <c r="H60" s="39">
        <v>2.2027350000000001</v>
      </c>
      <c r="I60" s="39">
        <v>2.2107770000000002</v>
      </c>
      <c r="J60" s="39">
        <v>2.222404</v>
      </c>
      <c r="K60" s="39">
        <v>2.237114</v>
      </c>
      <c r="L60" s="39">
        <v>2.2545850000000001</v>
      </c>
      <c r="M60" s="39">
        <v>2.2589060000000001</v>
      </c>
      <c r="N60" s="39">
        <v>2.3158210000000001</v>
      </c>
      <c r="O60" s="39">
        <v>2.3268819999999999</v>
      </c>
      <c r="P60" s="39">
        <v>2.327753</v>
      </c>
      <c r="Q60" s="39">
        <v>2.3316110000000001</v>
      </c>
      <c r="R60" s="39">
        <v>2.333866</v>
      </c>
      <c r="S60" s="39">
        <v>2.3471120000000001</v>
      </c>
      <c r="T60" s="39">
        <v>2.3607909999999999</v>
      </c>
      <c r="U60" s="39">
        <v>2.356077</v>
      </c>
      <c r="V60" s="39">
        <v>2.38503</v>
      </c>
      <c r="W60" s="39">
        <v>2.4022030000000001</v>
      </c>
      <c r="X60" s="39">
        <v>2.41384</v>
      </c>
      <c r="Y60" s="39">
        <v>2.4433210000000001</v>
      </c>
      <c r="Z60" s="39">
        <v>2.4650460000000001</v>
      </c>
      <c r="AA60" s="39">
        <v>2.4655170000000002</v>
      </c>
      <c r="AB60" s="39">
        <v>2.4807589999999999</v>
      </c>
      <c r="AC60" s="39">
        <v>2.4835780000000001</v>
      </c>
      <c r="AD60" s="39">
        <v>2.486799</v>
      </c>
      <c r="AE60" s="39">
        <v>2.497814</v>
      </c>
      <c r="AF60" s="39">
        <v>2.482564</v>
      </c>
      <c r="AG60" s="38">
        <v>-8.4699999999999999E-4</v>
      </c>
    </row>
    <row r="61" spans="1:33" ht="15" customHeight="1"/>
    <row r="62" spans="1:33" ht="15" customHeight="1"/>
    <row r="63" spans="1:33" ht="15" customHeight="1">
      <c r="B63" s="40" t="s">
        <v>28</v>
      </c>
    </row>
    <row r="64" spans="1:33" ht="15" customHeight="1">
      <c r="B64" s="40" t="s">
        <v>459</v>
      </c>
    </row>
    <row r="65" spans="1:33" ht="15" customHeight="1">
      <c r="A65" s="66" t="s">
        <v>458</v>
      </c>
      <c r="B65" s="62" t="s">
        <v>457</v>
      </c>
      <c r="C65" s="41">
        <v>71.587997000000001</v>
      </c>
      <c r="D65" s="41">
        <v>71.908996999999999</v>
      </c>
      <c r="E65" s="41">
        <v>63.619979999999998</v>
      </c>
      <c r="F65" s="41">
        <v>71.373054999999994</v>
      </c>
      <c r="G65" s="41">
        <v>75.273742999999996</v>
      </c>
      <c r="H65" s="41">
        <v>79.457572999999996</v>
      </c>
      <c r="I65" s="41">
        <v>84.495559999999998</v>
      </c>
      <c r="J65" s="41">
        <v>88.816947999999996</v>
      </c>
      <c r="K65" s="41">
        <v>93.240852000000004</v>
      </c>
      <c r="L65" s="41">
        <v>97.461692999999997</v>
      </c>
      <c r="M65" s="41">
        <v>102.242752</v>
      </c>
      <c r="N65" s="41">
        <v>107.677361</v>
      </c>
      <c r="O65" s="41">
        <v>112.40005499999999</v>
      </c>
      <c r="P65" s="41">
        <v>116.90786</v>
      </c>
      <c r="Q65" s="41">
        <v>121.683891</v>
      </c>
      <c r="R65" s="41">
        <v>126.524063</v>
      </c>
      <c r="S65" s="41">
        <v>132.93751499999999</v>
      </c>
      <c r="T65" s="41">
        <v>138.98382599999999</v>
      </c>
      <c r="U65" s="41">
        <v>144.00289900000001</v>
      </c>
      <c r="V65" s="41">
        <v>152.015152</v>
      </c>
      <c r="W65" s="41">
        <v>159.442139</v>
      </c>
      <c r="X65" s="41">
        <v>165.62905900000001</v>
      </c>
      <c r="Y65" s="41">
        <v>174.78681900000001</v>
      </c>
      <c r="Z65" s="41">
        <v>184.651535</v>
      </c>
      <c r="AA65" s="41">
        <v>191.32926900000001</v>
      </c>
      <c r="AB65" s="41">
        <v>200.49499499999999</v>
      </c>
      <c r="AC65" s="41">
        <v>206.955399</v>
      </c>
      <c r="AD65" s="41">
        <v>213.823441</v>
      </c>
      <c r="AE65" s="41">
        <v>221.992188</v>
      </c>
      <c r="AF65" s="41">
        <v>227.62056000000001</v>
      </c>
      <c r="AG65" s="64">
        <v>4.0694000000000001E-2</v>
      </c>
    </row>
    <row r="66" spans="1:33">
      <c r="A66" s="66" t="s">
        <v>456</v>
      </c>
      <c r="B66" s="62" t="s">
        <v>455</v>
      </c>
      <c r="C66" s="41">
        <v>69.023003000000003</v>
      </c>
      <c r="D66" s="41">
        <v>68.280997999999997</v>
      </c>
      <c r="E66" s="41">
        <v>61.980446000000001</v>
      </c>
      <c r="F66" s="41">
        <v>69.186538999999996</v>
      </c>
      <c r="G66" s="41">
        <v>72.764610000000005</v>
      </c>
      <c r="H66" s="41">
        <v>76.612328000000005</v>
      </c>
      <c r="I66" s="41">
        <v>81.066588999999993</v>
      </c>
      <c r="J66" s="41">
        <v>85.759925999999993</v>
      </c>
      <c r="K66" s="41">
        <v>90.054550000000006</v>
      </c>
      <c r="L66" s="41">
        <v>94.298096000000001</v>
      </c>
      <c r="M66" s="41">
        <v>98.746475000000004</v>
      </c>
      <c r="N66" s="41">
        <v>104.058342</v>
      </c>
      <c r="O66" s="41">
        <v>108.744141</v>
      </c>
      <c r="P66" s="41">
        <v>112.790207</v>
      </c>
      <c r="Q66" s="41">
        <v>117.090363</v>
      </c>
      <c r="R66" s="41">
        <v>121.376839</v>
      </c>
      <c r="S66" s="41">
        <v>127.456856</v>
      </c>
      <c r="T66" s="41">
        <v>133.31147799999999</v>
      </c>
      <c r="U66" s="41">
        <v>138.049454</v>
      </c>
      <c r="V66" s="41">
        <v>146.111389</v>
      </c>
      <c r="W66" s="41">
        <v>153.358124</v>
      </c>
      <c r="X66" s="41">
        <v>159.54740899999999</v>
      </c>
      <c r="Y66" s="41">
        <v>168.40313699999999</v>
      </c>
      <c r="Z66" s="41">
        <v>177.777603</v>
      </c>
      <c r="AA66" s="41">
        <v>184.67111199999999</v>
      </c>
      <c r="AB66" s="41">
        <v>193.39669799999999</v>
      </c>
      <c r="AC66" s="41">
        <v>200.364563</v>
      </c>
      <c r="AD66" s="41">
        <v>207.057648</v>
      </c>
      <c r="AE66" s="41">
        <v>215.05046100000001</v>
      </c>
      <c r="AF66" s="41">
        <v>220.34367399999999</v>
      </c>
      <c r="AG66" s="64">
        <v>4.0837999999999999E-2</v>
      </c>
    </row>
    <row r="67" spans="1:33" ht="15" customHeight="1">
      <c r="A67" s="66" t="s">
        <v>454</v>
      </c>
      <c r="B67" s="62" t="s">
        <v>453</v>
      </c>
      <c r="C67" s="41">
        <v>67.706001000000001</v>
      </c>
      <c r="D67" s="41">
        <v>65.872001999999995</v>
      </c>
      <c r="E67" s="41">
        <v>60.920746000000001</v>
      </c>
      <c r="F67" s="41">
        <v>68.225493999999998</v>
      </c>
      <c r="G67" s="41">
        <v>71.741958999999994</v>
      </c>
      <c r="H67" s="41">
        <v>75.331565999999995</v>
      </c>
      <c r="I67" s="41">
        <v>80.176536999999996</v>
      </c>
      <c r="J67" s="41">
        <v>83.958252000000002</v>
      </c>
      <c r="K67" s="41">
        <v>88.100182000000004</v>
      </c>
      <c r="L67" s="41">
        <v>91.957108000000005</v>
      </c>
      <c r="M67" s="41">
        <v>96.350623999999996</v>
      </c>
      <c r="N67" s="41">
        <v>100.820114</v>
      </c>
      <c r="O67" s="41">
        <v>105.06757399999999</v>
      </c>
      <c r="P67" s="41">
        <v>109.21656</v>
      </c>
      <c r="Q67" s="41">
        <v>113.16136899999999</v>
      </c>
      <c r="R67" s="41">
        <v>117.776627</v>
      </c>
      <c r="S67" s="41">
        <v>122.150482</v>
      </c>
      <c r="T67" s="41">
        <v>128.11909499999999</v>
      </c>
      <c r="U67" s="41">
        <v>132.272537</v>
      </c>
      <c r="V67" s="41">
        <v>142.41857899999999</v>
      </c>
      <c r="W67" s="41">
        <v>149.29688999999999</v>
      </c>
      <c r="X67" s="41">
        <v>155.76341199999999</v>
      </c>
      <c r="Y67" s="41">
        <v>164.64827</v>
      </c>
      <c r="Z67" s="41">
        <v>173.289886</v>
      </c>
      <c r="AA67" s="41">
        <v>179.92169200000001</v>
      </c>
      <c r="AB67" s="41">
        <v>189.179047</v>
      </c>
      <c r="AC67" s="41">
        <v>195.93516500000001</v>
      </c>
      <c r="AD67" s="41">
        <v>201.563019</v>
      </c>
      <c r="AE67" s="41">
        <v>209.02804599999999</v>
      </c>
      <c r="AF67" s="41">
        <v>214.00680500000001</v>
      </c>
      <c r="AG67" s="64">
        <v>4.0481999999999997E-2</v>
      </c>
    </row>
    <row r="68" spans="1:33" ht="15" customHeight="1"/>
    <row r="69" spans="1:33" ht="15" customHeight="1">
      <c r="B69" s="40" t="s">
        <v>452</v>
      </c>
    </row>
    <row r="70" spans="1:33" ht="15" customHeight="1">
      <c r="B70" s="40" t="s">
        <v>451</v>
      </c>
    </row>
    <row r="71" spans="1:33" ht="15" customHeight="1">
      <c r="B71" s="40" t="s">
        <v>2</v>
      </c>
    </row>
    <row r="72" spans="1:33" ht="15" customHeight="1">
      <c r="A72" s="66" t="s">
        <v>450</v>
      </c>
      <c r="B72" s="62" t="s">
        <v>3</v>
      </c>
      <c r="C72" s="63">
        <v>1.968013</v>
      </c>
      <c r="D72" s="63">
        <v>2.1873710000000002</v>
      </c>
      <c r="E72" s="63">
        <v>2.2147070000000002</v>
      </c>
      <c r="F72" s="63">
        <v>2.280437</v>
      </c>
      <c r="G72" s="63">
        <v>2.3460390000000002</v>
      </c>
      <c r="H72" s="63">
        <v>2.4308559999999999</v>
      </c>
      <c r="I72" s="63">
        <v>2.542109</v>
      </c>
      <c r="J72" s="63">
        <v>2.682178</v>
      </c>
      <c r="K72" s="63">
        <v>2.8363269999999998</v>
      </c>
      <c r="L72" s="63">
        <v>2.9899460000000002</v>
      </c>
      <c r="M72" s="63">
        <v>3.1486260000000001</v>
      </c>
      <c r="N72" s="63">
        <v>3.329672</v>
      </c>
      <c r="O72" s="63">
        <v>3.4967929999999998</v>
      </c>
      <c r="P72" s="63">
        <v>3.6558310000000001</v>
      </c>
      <c r="Q72" s="63">
        <v>3.8084229999999999</v>
      </c>
      <c r="R72" s="63">
        <v>3.9558080000000002</v>
      </c>
      <c r="S72" s="63">
        <v>4.1216499999999998</v>
      </c>
      <c r="T72" s="63">
        <v>4.2996210000000001</v>
      </c>
      <c r="U72" s="63">
        <v>4.4740979999999997</v>
      </c>
      <c r="V72" s="63">
        <v>4.6760200000000003</v>
      </c>
      <c r="W72" s="63">
        <v>4.8879289999999997</v>
      </c>
      <c r="X72" s="63">
        <v>5.1058300000000001</v>
      </c>
      <c r="Y72" s="63">
        <v>5.3466009999999997</v>
      </c>
      <c r="Z72" s="63">
        <v>5.5896970000000001</v>
      </c>
      <c r="AA72" s="63">
        <v>5.803922</v>
      </c>
      <c r="AB72" s="63">
        <v>5.9938339999999997</v>
      </c>
      <c r="AC72" s="63">
        <v>6.1759570000000004</v>
      </c>
      <c r="AD72" s="63">
        <v>6.3663220000000003</v>
      </c>
      <c r="AE72" s="63">
        <v>6.5702930000000004</v>
      </c>
      <c r="AF72" s="63">
        <v>6.7682140000000004</v>
      </c>
      <c r="AG72" s="64">
        <v>4.3513999999999997E-2</v>
      </c>
    </row>
    <row r="73" spans="1:33">
      <c r="A73" s="66" t="s">
        <v>449</v>
      </c>
      <c r="B73" s="62" t="s">
        <v>4</v>
      </c>
      <c r="C73" s="63">
        <v>2.9864310000000001</v>
      </c>
      <c r="D73" s="63">
        <v>3.1266150000000001</v>
      </c>
      <c r="E73" s="63">
        <v>3.1224249999999998</v>
      </c>
      <c r="F73" s="63">
        <v>3.4127860000000001</v>
      </c>
      <c r="G73" s="63">
        <v>3.6151949999999999</v>
      </c>
      <c r="H73" s="63">
        <v>3.8239209999999999</v>
      </c>
      <c r="I73" s="63">
        <v>4.0681529999999997</v>
      </c>
      <c r="J73" s="63">
        <v>4.2286830000000002</v>
      </c>
      <c r="K73" s="63">
        <v>4.3937799999999996</v>
      </c>
      <c r="L73" s="63">
        <v>4.5279600000000002</v>
      </c>
      <c r="M73" s="63">
        <v>4.7104369999999998</v>
      </c>
      <c r="N73" s="63">
        <v>4.8852580000000003</v>
      </c>
      <c r="O73" s="63">
        <v>5.056832</v>
      </c>
      <c r="P73" s="63">
        <v>5.2158329999999999</v>
      </c>
      <c r="Q73" s="63">
        <v>5.3920760000000003</v>
      </c>
      <c r="R73" s="63">
        <v>5.5813280000000001</v>
      </c>
      <c r="S73" s="63">
        <v>5.8076889999999999</v>
      </c>
      <c r="T73" s="63">
        <v>6.0309970000000002</v>
      </c>
      <c r="U73" s="63">
        <v>6.2374590000000003</v>
      </c>
      <c r="V73" s="63">
        <v>6.5082969999999998</v>
      </c>
      <c r="W73" s="63">
        <v>6.7749980000000001</v>
      </c>
      <c r="X73" s="63">
        <v>7.027139</v>
      </c>
      <c r="Y73" s="63">
        <v>7.3431189999999997</v>
      </c>
      <c r="Z73" s="63">
        <v>7.6669609999999997</v>
      </c>
      <c r="AA73" s="63">
        <v>7.9183029999999999</v>
      </c>
      <c r="AB73" s="63">
        <v>8.2408420000000007</v>
      </c>
      <c r="AC73" s="63">
        <v>8.506532</v>
      </c>
      <c r="AD73" s="63">
        <v>8.7587589999999995</v>
      </c>
      <c r="AE73" s="63">
        <v>9.0686889999999991</v>
      </c>
      <c r="AF73" s="63">
        <v>9.3107699999999998</v>
      </c>
      <c r="AG73" s="64">
        <v>3.9988999999999997E-2</v>
      </c>
    </row>
    <row r="74" spans="1:33" ht="15" customHeight="1"/>
    <row r="75" spans="1:33" ht="15" customHeight="1">
      <c r="B75" s="40" t="s">
        <v>7</v>
      </c>
    </row>
    <row r="76" spans="1:33" ht="15" customHeight="1">
      <c r="A76" s="66" t="s">
        <v>448</v>
      </c>
      <c r="B76" s="62" t="s">
        <v>4</v>
      </c>
      <c r="C76" s="63">
        <v>2.9971939999999999</v>
      </c>
      <c r="D76" s="63">
        <v>3.1383909999999999</v>
      </c>
      <c r="E76" s="63">
        <v>2.9648140000000001</v>
      </c>
      <c r="F76" s="63">
        <v>3.0940219999999998</v>
      </c>
      <c r="G76" s="63">
        <v>3.1191390000000001</v>
      </c>
      <c r="H76" s="63">
        <v>3.1399859999999999</v>
      </c>
      <c r="I76" s="63">
        <v>3.1839970000000002</v>
      </c>
      <c r="J76" s="63">
        <v>3.3136380000000001</v>
      </c>
      <c r="K76" s="63">
        <v>3.446507</v>
      </c>
      <c r="L76" s="63">
        <v>3.5539800000000001</v>
      </c>
      <c r="M76" s="63">
        <v>3.7043219999999999</v>
      </c>
      <c r="N76" s="63">
        <v>3.9101319999999999</v>
      </c>
      <c r="O76" s="63">
        <v>4.0491510000000002</v>
      </c>
      <c r="P76" s="63">
        <v>4.1766319999999997</v>
      </c>
      <c r="Q76" s="63">
        <v>4.3281109999999998</v>
      </c>
      <c r="R76" s="63">
        <v>4.4802989999999996</v>
      </c>
      <c r="S76" s="63">
        <v>4.670121</v>
      </c>
      <c r="T76" s="63">
        <v>4.8552249999999999</v>
      </c>
      <c r="U76" s="63">
        <v>5.0210359999999996</v>
      </c>
      <c r="V76" s="63">
        <v>5.2535590000000001</v>
      </c>
      <c r="W76" s="63">
        <v>5.4772970000000001</v>
      </c>
      <c r="X76" s="63">
        <v>5.6855659999999997</v>
      </c>
      <c r="Y76" s="63">
        <v>5.9541539999999999</v>
      </c>
      <c r="Z76" s="63">
        <v>6.2312880000000002</v>
      </c>
      <c r="AA76" s="63">
        <v>6.4382489999999999</v>
      </c>
      <c r="AB76" s="63">
        <v>6.712002</v>
      </c>
      <c r="AC76" s="63">
        <v>6.9287910000000004</v>
      </c>
      <c r="AD76" s="63">
        <v>7.1290380000000004</v>
      </c>
      <c r="AE76" s="63">
        <v>7.3874339999999998</v>
      </c>
      <c r="AF76" s="63">
        <v>7.577788</v>
      </c>
      <c r="AG76" s="64">
        <v>3.2501000000000002E-2</v>
      </c>
    </row>
    <row r="77" spans="1:33" ht="15" customHeight="1">
      <c r="A77" s="66" t="s">
        <v>447</v>
      </c>
      <c r="B77" s="62" t="s">
        <v>9</v>
      </c>
      <c r="C77" s="63">
        <v>0.97449399999999997</v>
      </c>
      <c r="D77" s="63">
        <v>1.1676569999999999</v>
      </c>
      <c r="E77" s="63">
        <v>1.189344</v>
      </c>
      <c r="F77" s="63">
        <v>1.430477</v>
      </c>
      <c r="G77" s="63">
        <v>1.5797840000000001</v>
      </c>
      <c r="H77" s="63">
        <v>1.7298739999999999</v>
      </c>
      <c r="I77" s="63">
        <v>1.9324509999999999</v>
      </c>
      <c r="J77" s="63">
        <v>2.0289259999999998</v>
      </c>
      <c r="K77" s="63">
        <v>2.1158920000000001</v>
      </c>
      <c r="L77" s="63">
        <v>2.2169569999999998</v>
      </c>
      <c r="M77" s="63">
        <v>2.3118180000000002</v>
      </c>
      <c r="N77" s="63">
        <v>2.4271050000000001</v>
      </c>
      <c r="O77" s="63">
        <v>2.5274570000000001</v>
      </c>
      <c r="P77" s="63">
        <v>2.629378</v>
      </c>
      <c r="Q77" s="63">
        <v>2.724996</v>
      </c>
      <c r="R77" s="63">
        <v>2.8295910000000002</v>
      </c>
      <c r="S77" s="63">
        <v>2.9196040000000001</v>
      </c>
      <c r="T77" s="63">
        <v>3.0490650000000001</v>
      </c>
      <c r="U77" s="63">
        <v>3.1350570000000002</v>
      </c>
      <c r="V77" s="63">
        <v>3.4038719999999998</v>
      </c>
      <c r="W77" s="63">
        <v>3.556317</v>
      </c>
      <c r="X77" s="63">
        <v>3.686007</v>
      </c>
      <c r="Y77" s="63">
        <v>3.8869310000000001</v>
      </c>
      <c r="Z77" s="63">
        <v>4.0972939999999998</v>
      </c>
      <c r="AA77" s="63">
        <v>4.2480229999999999</v>
      </c>
      <c r="AB77" s="63">
        <v>4.4472569999999996</v>
      </c>
      <c r="AC77" s="63">
        <v>4.6030660000000001</v>
      </c>
      <c r="AD77" s="63">
        <v>4.7461650000000004</v>
      </c>
      <c r="AE77" s="63">
        <v>4.9290700000000003</v>
      </c>
      <c r="AF77" s="63">
        <v>5.057817</v>
      </c>
      <c r="AG77" s="64">
        <v>5.8429000000000002E-2</v>
      </c>
    </row>
    <row r="78" spans="1:33" ht="15" customHeight="1"/>
    <row r="79" spans="1:33">
      <c r="B79" s="40" t="s">
        <v>446</v>
      </c>
    </row>
    <row r="80" spans="1:33" ht="15" customHeight="1">
      <c r="A80" s="66" t="s">
        <v>445</v>
      </c>
      <c r="B80" s="62" t="s">
        <v>3</v>
      </c>
      <c r="C80" s="63">
        <v>1.24959</v>
      </c>
      <c r="D80" s="63">
        <v>1.3553170000000001</v>
      </c>
      <c r="E80" s="63">
        <v>1.2137500000000001</v>
      </c>
      <c r="F80" s="63">
        <v>1.2463519999999999</v>
      </c>
      <c r="G80" s="63">
        <v>1.2760419999999999</v>
      </c>
      <c r="H80" s="63">
        <v>1.330479</v>
      </c>
      <c r="I80" s="63">
        <v>1.4116489999999999</v>
      </c>
      <c r="J80" s="63">
        <v>1.5181800000000001</v>
      </c>
      <c r="K80" s="63">
        <v>1.6262319999999999</v>
      </c>
      <c r="L80" s="63">
        <v>1.722655</v>
      </c>
      <c r="M80" s="63">
        <v>1.8233109999999999</v>
      </c>
      <c r="N80" s="63">
        <v>1.9205049999999999</v>
      </c>
      <c r="O80" s="63">
        <v>2.0276839999999998</v>
      </c>
      <c r="P80" s="63">
        <v>2.1136910000000002</v>
      </c>
      <c r="Q80" s="63">
        <v>2.1873559999999999</v>
      </c>
      <c r="R80" s="63">
        <v>2.2659099999999999</v>
      </c>
      <c r="S80" s="63">
        <v>2.3736709999999999</v>
      </c>
      <c r="T80" s="63">
        <v>2.4882149999999998</v>
      </c>
      <c r="U80" s="63">
        <v>2.5890550000000001</v>
      </c>
      <c r="V80" s="63">
        <v>2.7283740000000001</v>
      </c>
      <c r="W80" s="63">
        <v>2.8654660000000001</v>
      </c>
      <c r="X80" s="63">
        <v>3.000766</v>
      </c>
      <c r="Y80" s="63">
        <v>3.1667839999999998</v>
      </c>
      <c r="Z80" s="63">
        <v>3.3200090000000002</v>
      </c>
      <c r="AA80" s="63">
        <v>3.4224679999999998</v>
      </c>
      <c r="AB80" s="63">
        <v>3.5039690000000001</v>
      </c>
      <c r="AC80" s="63">
        <v>3.5914169999999999</v>
      </c>
      <c r="AD80" s="63">
        <v>3.7000350000000002</v>
      </c>
      <c r="AE80" s="63">
        <v>3.8261820000000002</v>
      </c>
      <c r="AF80" s="63">
        <v>3.933624</v>
      </c>
      <c r="AG80" s="64">
        <v>4.0335000000000003E-2</v>
      </c>
    </row>
    <row r="81" spans="1:33">
      <c r="A81" s="66" t="s">
        <v>444</v>
      </c>
      <c r="B81" s="62" t="s">
        <v>4</v>
      </c>
      <c r="C81" s="63">
        <v>2.9874689999999999</v>
      </c>
      <c r="D81" s="63">
        <v>3.127176</v>
      </c>
      <c r="E81" s="63">
        <v>2.9648270000000001</v>
      </c>
      <c r="F81" s="63">
        <v>3.088965</v>
      </c>
      <c r="G81" s="63">
        <v>3.112921</v>
      </c>
      <c r="H81" s="63">
        <v>3.131313</v>
      </c>
      <c r="I81" s="63">
        <v>3.1716489999999999</v>
      </c>
      <c r="J81" s="63">
        <v>3.3017919999999998</v>
      </c>
      <c r="K81" s="63">
        <v>3.4364659999999998</v>
      </c>
      <c r="L81" s="63">
        <v>3.5465610000000001</v>
      </c>
      <c r="M81" s="63">
        <v>3.6968709999999998</v>
      </c>
      <c r="N81" s="63">
        <v>3.8416769999999998</v>
      </c>
      <c r="O81" s="63">
        <v>3.9822250000000001</v>
      </c>
      <c r="P81" s="63">
        <v>4.1083559999999997</v>
      </c>
      <c r="Q81" s="63">
        <v>4.2497179999999997</v>
      </c>
      <c r="R81" s="63">
        <v>4.3999709999999999</v>
      </c>
      <c r="S81" s="63">
        <v>4.5873679999999997</v>
      </c>
      <c r="T81" s="63">
        <v>4.770378</v>
      </c>
      <c r="U81" s="63">
        <v>4.9348770000000002</v>
      </c>
      <c r="V81" s="63">
        <v>5.167643</v>
      </c>
      <c r="W81" s="63">
        <v>5.3902039999999998</v>
      </c>
      <c r="X81" s="63">
        <v>5.5971890000000002</v>
      </c>
      <c r="Y81" s="63">
        <v>5.8643210000000003</v>
      </c>
      <c r="Z81" s="63">
        <v>6.1387369999999999</v>
      </c>
      <c r="AA81" s="63">
        <v>6.3458819999999996</v>
      </c>
      <c r="AB81" s="63">
        <v>6.6188279999999997</v>
      </c>
      <c r="AC81" s="63">
        <v>6.835286</v>
      </c>
      <c r="AD81" s="63">
        <v>7.0345420000000001</v>
      </c>
      <c r="AE81" s="63">
        <v>7.2921570000000004</v>
      </c>
      <c r="AF81" s="63">
        <v>7.4822839999999999</v>
      </c>
      <c r="AG81" s="64">
        <v>3.2166E-2</v>
      </c>
    </row>
    <row r="82" spans="1:33" ht="15" customHeight="1">
      <c r="A82" s="66" t="s">
        <v>443</v>
      </c>
      <c r="B82" s="62" t="s">
        <v>9</v>
      </c>
      <c r="C82" s="63">
        <v>1.061639</v>
      </c>
      <c r="D82" s="63">
        <v>1.2815049999999999</v>
      </c>
      <c r="E82" s="63">
        <v>1.3391569999999999</v>
      </c>
      <c r="F82" s="63">
        <v>1.621966</v>
      </c>
      <c r="G82" s="63">
        <v>1.809779</v>
      </c>
      <c r="H82" s="63">
        <v>2.0105430000000002</v>
      </c>
      <c r="I82" s="63">
        <v>2.2607659999999998</v>
      </c>
      <c r="J82" s="63">
        <v>2.371956</v>
      </c>
      <c r="K82" s="63">
        <v>2.4775019999999999</v>
      </c>
      <c r="L82" s="63">
        <v>2.5926840000000002</v>
      </c>
      <c r="M82" s="63">
        <v>2.7057389999999999</v>
      </c>
      <c r="N82" s="63">
        <v>2.8383400000000001</v>
      </c>
      <c r="O82" s="63">
        <v>2.9566499999999998</v>
      </c>
      <c r="P82" s="63">
        <v>3.0700460000000001</v>
      </c>
      <c r="Q82" s="63">
        <v>3.1895380000000002</v>
      </c>
      <c r="R82" s="63">
        <v>3.310422</v>
      </c>
      <c r="S82" s="63">
        <v>3.4113639999999998</v>
      </c>
      <c r="T82" s="63">
        <v>3.5605180000000001</v>
      </c>
      <c r="U82" s="63">
        <v>3.6687370000000001</v>
      </c>
      <c r="V82" s="63">
        <v>3.9547880000000002</v>
      </c>
      <c r="W82" s="63">
        <v>4.1290579999999997</v>
      </c>
      <c r="X82" s="63">
        <v>4.2818620000000003</v>
      </c>
      <c r="Y82" s="63">
        <v>4.5019790000000004</v>
      </c>
      <c r="Z82" s="63">
        <v>4.7328570000000001</v>
      </c>
      <c r="AA82" s="63">
        <v>4.9048749999999997</v>
      </c>
      <c r="AB82" s="63">
        <v>5.128539</v>
      </c>
      <c r="AC82" s="63">
        <v>5.3065280000000001</v>
      </c>
      <c r="AD82" s="63">
        <v>5.4754420000000001</v>
      </c>
      <c r="AE82" s="63">
        <v>5.6830129999999999</v>
      </c>
      <c r="AF82" s="63">
        <v>5.8380349999999996</v>
      </c>
      <c r="AG82" s="64">
        <v>6.0539999999999997E-2</v>
      </c>
    </row>
    <row r="83" spans="1:33" ht="15" customHeight="1"/>
    <row r="84" spans="1:33" ht="15" customHeight="1">
      <c r="B84" s="40" t="s">
        <v>14</v>
      </c>
    </row>
    <row r="85" spans="1:33" ht="15" customHeight="1">
      <c r="A85" s="66" t="s">
        <v>442</v>
      </c>
      <c r="B85" s="62" t="s">
        <v>3</v>
      </c>
      <c r="C85" s="63">
        <v>1.625254</v>
      </c>
      <c r="D85" s="63">
        <v>1.7245269999999999</v>
      </c>
      <c r="E85" s="63">
        <v>1.618954</v>
      </c>
      <c r="F85" s="63">
        <v>1.665913</v>
      </c>
      <c r="G85" s="63">
        <v>1.710555</v>
      </c>
      <c r="H85" s="63">
        <v>1.778435</v>
      </c>
      <c r="I85" s="63">
        <v>1.870403</v>
      </c>
      <c r="J85" s="63">
        <v>1.9841</v>
      </c>
      <c r="K85" s="63">
        <v>2.0984989999999999</v>
      </c>
      <c r="L85" s="63">
        <v>2.20275</v>
      </c>
      <c r="M85" s="63">
        <v>2.3109320000000002</v>
      </c>
      <c r="N85" s="63">
        <v>2.460474</v>
      </c>
      <c r="O85" s="63">
        <v>2.5759249999999998</v>
      </c>
      <c r="P85" s="63">
        <v>2.6758359999999999</v>
      </c>
      <c r="Q85" s="63">
        <v>2.7747600000000001</v>
      </c>
      <c r="R85" s="63">
        <v>2.8725559999999999</v>
      </c>
      <c r="S85" s="63">
        <v>2.995152</v>
      </c>
      <c r="T85" s="63">
        <v>3.1239710000000001</v>
      </c>
      <c r="U85" s="63">
        <v>3.2423999999999999</v>
      </c>
      <c r="V85" s="63">
        <v>3.3930850000000001</v>
      </c>
      <c r="W85" s="63">
        <v>3.5426660000000001</v>
      </c>
      <c r="X85" s="63">
        <v>3.692215</v>
      </c>
      <c r="Y85" s="63">
        <v>3.8665340000000001</v>
      </c>
      <c r="Z85" s="63">
        <v>4.0314490000000003</v>
      </c>
      <c r="AA85" s="63">
        <v>4.158728</v>
      </c>
      <c r="AB85" s="63">
        <v>4.2720840000000004</v>
      </c>
      <c r="AC85" s="63">
        <v>4.392004</v>
      </c>
      <c r="AD85" s="63">
        <v>4.5296079999999996</v>
      </c>
      <c r="AE85" s="63">
        <v>4.6814340000000003</v>
      </c>
      <c r="AF85" s="63">
        <v>4.8192050000000002</v>
      </c>
      <c r="AG85" s="64">
        <v>3.8191999999999997E-2</v>
      </c>
    </row>
    <row r="86" spans="1:33" ht="15" customHeight="1">
      <c r="A86" s="66" t="s">
        <v>441</v>
      </c>
      <c r="B86" s="62" t="s">
        <v>15</v>
      </c>
      <c r="C86" s="63">
        <v>2.4525600000000001</v>
      </c>
      <c r="D86" s="63">
        <v>2.528918</v>
      </c>
      <c r="E86" s="63">
        <v>2.5661619999999998</v>
      </c>
      <c r="F86" s="63">
        <v>2.6133199999999999</v>
      </c>
      <c r="G86" s="63">
        <v>2.6708270000000001</v>
      </c>
      <c r="H86" s="63">
        <v>2.7693310000000002</v>
      </c>
      <c r="I86" s="63">
        <v>2.9029569999999998</v>
      </c>
      <c r="J86" s="63">
        <v>3.0344679999999999</v>
      </c>
      <c r="K86" s="63">
        <v>3.1626650000000001</v>
      </c>
      <c r="L86" s="63">
        <v>3.3226909999999998</v>
      </c>
      <c r="M86" s="63">
        <v>3.4434680000000002</v>
      </c>
      <c r="N86" s="63">
        <v>3.6796479999999998</v>
      </c>
      <c r="O86" s="63">
        <v>3.8297829999999999</v>
      </c>
      <c r="P86" s="63">
        <v>3.9776289999999999</v>
      </c>
      <c r="Q86" s="63">
        <v>4.1327449999999999</v>
      </c>
      <c r="R86" s="63">
        <v>4.2797429999999999</v>
      </c>
      <c r="S86" s="63">
        <v>4.4511580000000004</v>
      </c>
      <c r="T86" s="63">
        <v>4.6391400000000003</v>
      </c>
      <c r="U86" s="63">
        <v>4.7884520000000004</v>
      </c>
      <c r="V86" s="63">
        <v>5.030233</v>
      </c>
      <c r="W86" s="63">
        <v>5.2469530000000004</v>
      </c>
      <c r="X86" s="63">
        <v>5.4809000000000001</v>
      </c>
      <c r="Y86" s="63">
        <v>5.7361800000000001</v>
      </c>
      <c r="Z86" s="63">
        <v>5.9656349999999998</v>
      </c>
      <c r="AA86" s="63">
        <v>6.1866409999999998</v>
      </c>
      <c r="AB86" s="63">
        <v>6.4552759999999996</v>
      </c>
      <c r="AC86" s="63">
        <v>6.6875999999999998</v>
      </c>
      <c r="AD86" s="63">
        <v>6.9288650000000001</v>
      </c>
      <c r="AE86" s="63">
        <v>7.1823800000000002</v>
      </c>
      <c r="AF86" s="63">
        <v>7.3512529999999998</v>
      </c>
      <c r="AG86" s="64">
        <v>3.8579000000000002E-2</v>
      </c>
    </row>
    <row r="87" spans="1:33" ht="15" customHeight="1">
      <c r="A87" s="66" t="s">
        <v>440</v>
      </c>
      <c r="B87" s="62" t="s">
        <v>439</v>
      </c>
      <c r="C87" s="63">
        <v>1.452747</v>
      </c>
      <c r="D87" s="63">
        <v>1.4995270000000001</v>
      </c>
      <c r="E87" s="63">
        <v>1.571984</v>
      </c>
      <c r="F87" s="63">
        <v>1.6548639999999999</v>
      </c>
      <c r="G87" s="63">
        <v>1.6134139999999999</v>
      </c>
      <c r="H87" s="63">
        <v>1.6406559999999999</v>
      </c>
      <c r="I87" s="63">
        <v>1.689573</v>
      </c>
      <c r="J87" s="63">
        <v>1.7656829999999999</v>
      </c>
      <c r="K87" s="63">
        <v>1.8258220000000001</v>
      </c>
      <c r="L87" s="63">
        <v>1.8826229999999999</v>
      </c>
      <c r="M87" s="63">
        <v>1.9667410000000001</v>
      </c>
      <c r="N87" s="63">
        <v>2.1374040000000001</v>
      </c>
      <c r="O87" s="63">
        <v>2.2324510000000002</v>
      </c>
      <c r="P87" s="63">
        <v>2.333631</v>
      </c>
      <c r="Q87" s="63">
        <v>2.3933879999999998</v>
      </c>
      <c r="R87" s="63">
        <v>2.4233959999999999</v>
      </c>
      <c r="S87" s="63">
        <v>2.47261</v>
      </c>
      <c r="T87" s="63">
        <v>2.5704250000000002</v>
      </c>
      <c r="U87" s="63">
        <v>2.5567350000000002</v>
      </c>
      <c r="V87" s="63">
        <v>2.7523780000000002</v>
      </c>
      <c r="W87" s="63">
        <v>2.818476</v>
      </c>
      <c r="X87" s="63">
        <v>3.0450659999999998</v>
      </c>
      <c r="Y87" s="63">
        <v>3.082964</v>
      </c>
      <c r="Z87" s="63">
        <v>2.9509949999999998</v>
      </c>
      <c r="AA87" s="63">
        <v>3.0231349999999999</v>
      </c>
      <c r="AB87" s="63">
        <v>3.523164</v>
      </c>
      <c r="AC87" s="63">
        <v>3.682086</v>
      </c>
      <c r="AD87" s="63">
        <v>3.8482150000000002</v>
      </c>
      <c r="AE87" s="63">
        <v>4.0195160000000003</v>
      </c>
      <c r="AF87" s="63">
        <v>3.710626</v>
      </c>
      <c r="AG87" s="64">
        <v>3.2863999999999997E-2</v>
      </c>
    </row>
    <row r="88" spans="1:33" ht="15" customHeight="1">
      <c r="A88" s="66" t="s">
        <v>438</v>
      </c>
      <c r="B88" s="62" t="s">
        <v>16</v>
      </c>
      <c r="C88" s="63">
        <v>3.1142280000000002</v>
      </c>
      <c r="D88" s="63">
        <v>3.0825269999999998</v>
      </c>
      <c r="E88" s="63">
        <v>2.7921480000000001</v>
      </c>
      <c r="F88" s="63">
        <v>2.8519130000000001</v>
      </c>
      <c r="G88" s="63">
        <v>2.9173840000000002</v>
      </c>
      <c r="H88" s="63">
        <v>3.0241699999999998</v>
      </c>
      <c r="I88" s="63">
        <v>3.1669269999999998</v>
      </c>
      <c r="J88" s="63">
        <v>3.306562</v>
      </c>
      <c r="K88" s="63">
        <v>3.4423919999999999</v>
      </c>
      <c r="L88" s="63">
        <v>3.6105239999999998</v>
      </c>
      <c r="M88" s="63">
        <v>3.7390979999999998</v>
      </c>
      <c r="N88" s="63">
        <v>4.0236289999999997</v>
      </c>
      <c r="O88" s="63">
        <v>4.1831440000000004</v>
      </c>
      <c r="P88" s="63">
        <v>4.3394490000000001</v>
      </c>
      <c r="Q88" s="63">
        <v>4.5095190000000001</v>
      </c>
      <c r="R88" s="63">
        <v>4.6652870000000002</v>
      </c>
      <c r="S88" s="63">
        <v>4.8472169999999997</v>
      </c>
      <c r="T88" s="63">
        <v>5.0470670000000002</v>
      </c>
      <c r="U88" s="63">
        <v>5.2072500000000002</v>
      </c>
      <c r="V88" s="63">
        <v>5.4611749999999999</v>
      </c>
      <c r="W88" s="63">
        <v>5.6925749999999997</v>
      </c>
      <c r="X88" s="63">
        <v>5.9279149999999996</v>
      </c>
      <c r="Y88" s="63">
        <v>6.2008989999999997</v>
      </c>
      <c r="Z88" s="63">
        <v>6.4591240000000001</v>
      </c>
      <c r="AA88" s="63">
        <v>6.695837</v>
      </c>
      <c r="AB88" s="63">
        <v>6.9862869999999999</v>
      </c>
      <c r="AC88" s="63">
        <v>7.2324710000000003</v>
      </c>
      <c r="AD88" s="63">
        <v>7.4927890000000001</v>
      </c>
      <c r="AE88" s="63">
        <v>7.7626410000000003</v>
      </c>
      <c r="AF88" s="63">
        <v>7.9443809999999999</v>
      </c>
      <c r="AG88" s="64">
        <v>3.2820000000000002E-2</v>
      </c>
    </row>
    <row r="89" spans="1:33" ht="15" customHeight="1">
      <c r="A89" s="66" t="s">
        <v>437</v>
      </c>
      <c r="B89" s="62" t="s">
        <v>17</v>
      </c>
      <c r="C89" s="63">
        <v>1.987309</v>
      </c>
      <c r="D89" s="63">
        <v>2.144304</v>
      </c>
      <c r="E89" s="63">
        <v>2.0107309999999998</v>
      </c>
      <c r="F89" s="63">
        <v>2.2334420000000001</v>
      </c>
      <c r="G89" s="63">
        <v>2.321342</v>
      </c>
      <c r="H89" s="63">
        <v>2.4273440000000002</v>
      </c>
      <c r="I89" s="63">
        <v>2.5522999999999998</v>
      </c>
      <c r="J89" s="63">
        <v>2.6756220000000002</v>
      </c>
      <c r="K89" s="63">
        <v>2.7956270000000001</v>
      </c>
      <c r="L89" s="63">
        <v>2.8886579999999999</v>
      </c>
      <c r="M89" s="63">
        <v>3.0377900000000002</v>
      </c>
      <c r="N89" s="63">
        <v>3.2066379999999999</v>
      </c>
      <c r="O89" s="63">
        <v>3.323251</v>
      </c>
      <c r="P89" s="63">
        <v>3.4388670000000001</v>
      </c>
      <c r="Q89" s="63">
        <v>3.5627179999999998</v>
      </c>
      <c r="R89" s="63">
        <v>3.6998389999999999</v>
      </c>
      <c r="S89" s="63">
        <v>3.878139</v>
      </c>
      <c r="T89" s="63">
        <v>4.0449270000000004</v>
      </c>
      <c r="U89" s="63">
        <v>4.1933069999999999</v>
      </c>
      <c r="V89" s="63">
        <v>4.4015870000000001</v>
      </c>
      <c r="W89" s="63">
        <v>4.6036460000000003</v>
      </c>
      <c r="X89" s="63">
        <v>4.784681</v>
      </c>
      <c r="Y89" s="63">
        <v>5.0317449999999999</v>
      </c>
      <c r="Z89" s="63">
        <v>5.2846299999999999</v>
      </c>
      <c r="AA89" s="63">
        <v>5.4678709999999997</v>
      </c>
      <c r="AB89" s="63">
        <v>5.7077049999999998</v>
      </c>
      <c r="AC89" s="63">
        <v>5.9019849999999998</v>
      </c>
      <c r="AD89" s="63">
        <v>6.0838289999999997</v>
      </c>
      <c r="AE89" s="63">
        <v>6.3200370000000001</v>
      </c>
      <c r="AF89" s="63">
        <v>6.4941240000000002</v>
      </c>
      <c r="AG89" s="64">
        <v>4.1676999999999999E-2</v>
      </c>
    </row>
    <row r="90" spans="1:33" ht="15" customHeight="1">
      <c r="A90" s="66" t="s">
        <v>436</v>
      </c>
      <c r="B90" s="62" t="s">
        <v>18</v>
      </c>
      <c r="C90" s="63">
        <v>3.2618589999999998</v>
      </c>
      <c r="D90" s="63">
        <v>3.2364449999999998</v>
      </c>
      <c r="E90" s="63">
        <v>3.1864819999999998</v>
      </c>
      <c r="F90" s="63">
        <v>3.3889459999999998</v>
      </c>
      <c r="G90" s="63">
        <v>3.507873</v>
      </c>
      <c r="H90" s="63">
        <v>3.619891</v>
      </c>
      <c r="I90" s="63">
        <v>3.7583220000000002</v>
      </c>
      <c r="J90" s="63">
        <v>3.9071760000000002</v>
      </c>
      <c r="K90" s="63">
        <v>4.0633080000000001</v>
      </c>
      <c r="L90" s="63">
        <v>4.1954320000000003</v>
      </c>
      <c r="M90" s="63">
        <v>4.3652220000000002</v>
      </c>
      <c r="N90" s="63">
        <v>4.5977389999999998</v>
      </c>
      <c r="O90" s="63">
        <v>4.7643459999999997</v>
      </c>
      <c r="P90" s="63">
        <v>4.9110649999999998</v>
      </c>
      <c r="Q90" s="63">
        <v>5.0886170000000002</v>
      </c>
      <c r="R90" s="63">
        <v>5.2618679999999998</v>
      </c>
      <c r="S90" s="63">
        <v>5.482634</v>
      </c>
      <c r="T90" s="63">
        <v>5.6964370000000004</v>
      </c>
      <c r="U90" s="63">
        <v>5.8919079999999999</v>
      </c>
      <c r="V90" s="63">
        <v>6.1558469999999996</v>
      </c>
      <c r="W90" s="63">
        <v>6.4123429999999999</v>
      </c>
      <c r="X90" s="63">
        <v>6.6576449999999996</v>
      </c>
      <c r="Y90" s="63">
        <v>6.9601189999999997</v>
      </c>
      <c r="Z90" s="63">
        <v>7.2729160000000004</v>
      </c>
      <c r="AA90" s="63">
        <v>7.5177860000000001</v>
      </c>
      <c r="AB90" s="63">
        <v>7.8338520000000003</v>
      </c>
      <c r="AC90" s="63">
        <v>8.0922219999999996</v>
      </c>
      <c r="AD90" s="63">
        <v>8.3262</v>
      </c>
      <c r="AE90" s="63">
        <v>8.6269220000000004</v>
      </c>
      <c r="AF90" s="63">
        <v>8.8556019999999993</v>
      </c>
      <c r="AG90" s="64">
        <v>3.5040000000000002E-2</v>
      </c>
    </row>
    <row r="91" spans="1:33" ht="15" customHeight="1">
      <c r="A91" s="66" t="s">
        <v>435</v>
      </c>
      <c r="B91" s="62" t="s">
        <v>9</v>
      </c>
      <c r="C91" s="63">
        <v>1.8498699999999999</v>
      </c>
      <c r="D91" s="63">
        <v>1.6133630000000001</v>
      </c>
      <c r="E91" s="63">
        <v>2.0059459999999998</v>
      </c>
      <c r="F91" s="63">
        <v>2.2096830000000001</v>
      </c>
      <c r="G91" s="63">
        <v>2.3154539999999999</v>
      </c>
      <c r="H91" s="63">
        <v>2.4226169999999998</v>
      </c>
      <c r="I91" s="63">
        <v>2.5715750000000002</v>
      </c>
      <c r="J91" s="63">
        <v>2.684196</v>
      </c>
      <c r="K91" s="63">
        <v>2.7919740000000002</v>
      </c>
      <c r="L91" s="63">
        <v>2.9150290000000001</v>
      </c>
      <c r="M91" s="63">
        <v>3.027717</v>
      </c>
      <c r="N91" s="63">
        <v>3.1798799999999998</v>
      </c>
      <c r="O91" s="63">
        <v>3.3017280000000002</v>
      </c>
      <c r="P91" s="63">
        <v>3.4187669999999999</v>
      </c>
      <c r="Q91" s="63">
        <v>3.5501490000000002</v>
      </c>
      <c r="R91" s="63">
        <v>3.6807989999999999</v>
      </c>
      <c r="S91" s="63">
        <v>3.8090449999999998</v>
      </c>
      <c r="T91" s="63">
        <v>3.9645220000000001</v>
      </c>
      <c r="U91" s="63">
        <v>4.0890789999999999</v>
      </c>
      <c r="V91" s="63">
        <v>4.3553870000000003</v>
      </c>
      <c r="W91" s="63">
        <v>4.5316650000000003</v>
      </c>
      <c r="X91" s="63">
        <v>4.7014990000000001</v>
      </c>
      <c r="Y91" s="63">
        <v>4.9239470000000001</v>
      </c>
      <c r="Z91" s="63">
        <v>5.1585599999999996</v>
      </c>
      <c r="AA91" s="63">
        <v>5.3445049999999998</v>
      </c>
      <c r="AB91" s="63">
        <v>5.573588</v>
      </c>
      <c r="AC91" s="63">
        <v>5.7669069999999998</v>
      </c>
      <c r="AD91" s="63">
        <v>5.9496120000000001</v>
      </c>
      <c r="AE91" s="63">
        <v>6.1634159999999998</v>
      </c>
      <c r="AF91" s="63">
        <v>6.3345130000000003</v>
      </c>
      <c r="AG91" s="64">
        <v>4.3358000000000001E-2</v>
      </c>
    </row>
    <row r="93" spans="1:33" ht="15" customHeight="1">
      <c r="B93" s="40" t="s">
        <v>434</v>
      </c>
    </row>
    <row r="94" spans="1:33" ht="15" customHeight="1">
      <c r="A94" s="66" t="s">
        <v>433</v>
      </c>
      <c r="B94" s="62" t="s">
        <v>4</v>
      </c>
      <c r="C94" s="63">
        <v>2.9870700000000001</v>
      </c>
      <c r="D94" s="63">
        <v>3.1259320000000002</v>
      </c>
      <c r="E94" s="63">
        <v>2.927575</v>
      </c>
      <c r="F94" s="63">
        <v>3.0750920000000002</v>
      </c>
      <c r="G94" s="63">
        <v>3.0818210000000001</v>
      </c>
      <c r="H94" s="63">
        <v>3.0845220000000002</v>
      </c>
      <c r="I94" s="63">
        <v>3.119367</v>
      </c>
      <c r="J94" s="63">
        <v>3.246378</v>
      </c>
      <c r="K94" s="63">
        <v>3.3786070000000001</v>
      </c>
      <c r="L94" s="63">
        <v>3.486408</v>
      </c>
      <c r="M94" s="63">
        <v>3.6137269999999999</v>
      </c>
      <c r="N94" s="63">
        <v>3.7692869999999998</v>
      </c>
      <c r="O94" s="63">
        <v>3.8977560000000002</v>
      </c>
      <c r="P94" s="63">
        <v>4.0373010000000003</v>
      </c>
      <c r="Q94" s="63">
        <v>4.1725279999999998</v>
      </c>
      <c r="R94" s="63">
        <v>4.3246500000000001</v>
      </c>
      <c r="S94" s="63">
        <v>4.5159099999999999</v>
      </c>
      <c r="T94" s="63">
        <v>4.688091</v>
      </c>
      <c r="U94" s="63">
        <v>4.8493729999999999</v>
      </c>
      <c r="V94" s="63">
        <v>5.0817059999999996</v>
      </c>
      <c r="W94" s="63">
        <v>5.2994349999999999</v>
      </c>
      <c r="X94" s="63">
        <v>5.4958549999999997</v>
      </c>
      <c r="Y94" s="63">
        <v>5.7585410000000001</v>
      </c>
      <c r="Z94" s="63">
        <v>6.0232619999999999</v>
      </c>
      <c r="AA94" s="63">
        <v>6.2253720000000001</v>
      </c>
      <c r="AB94" s="63">
        <v>6.4957539999999998</v>
      </c>
      <c r="AC94" s="63">
        <v>6.71272</v>
      </c>
      <c r="AD94" s="63">
        <v>6.9067689999999997</v>
      </c>
      <c r="AE94" s="63">
        <v>7.1675399999999998</v>
      </c>
      <c r="AF94" s="63">
        <v>7.3596430000000002</v>
      </c>
      <c r="AG94" s="64">
        <v>3.1581999999999999E-2</v>
      </c>
    </row>
    <row r="95" spans="1:33" ht="15" customHeight="1">
      <c r="A95" s="66" t="s">
        <v>432</v>
      </c>
      <c r="B95" s="62" t="s">
        <v>9</v>
      </c>
      <c r="C95" s="63">
        <v>1.946944</v>
      </c>
      <c r="D95" s="63">
        <v>2.062011</v>
      </c>
      <c r="E95" s="63">
        <v>2.002151</v>
      </c>
      <c r="F95" s="63">
        <v>2.2090489999999998</v>
      </c>
      <c r="G95" s="63">
        <v>2.313329</v>
      </c>
      <c r="H95" s="63">
        <v>2.4196279999999999</v>
      </c>
      <c r="I95" s="63">
        <v>2.5813480000000002</v>
      </c>
      <c r="J95" s="63">
        <v>2.6895769999999999</v>
      </c>
      <c r="K95" s="63">
        <v>2.7949090000000001</v>
      </c>
      <c r="L95" s="63">
        <v>2.9138489999999999</v>
      </c>
      <c r="M95" s="63">
        <v>3.024092</v>
      </c>
      <c r="N95" s="63">
        <v>3.1839089999999999</v>
      </c>
      <c r="O95" s="63">
        <v>3.3034089999999998</v>
      </c>
      <c r="P95" s="63">
        <v>3.4151020000000001</v>
      </c>
      <c r="Q95" s="63">
        <v>3.5486080000000002</v>
      </c>
      <c r="R95" s="63">
        <v>3.675821</v>
      </c>
      <c r="S95" s="63">
        <v>3.8098290000000001</v>
      </c>
      <c r="T95" s="63">
        <v>3.9579409999999999</v>
      </c>
      <c r="U95" s="63">
        <v>4.0751999999999997</v>
      </c>
      <c r="V95" s="63">
        <v>4.3243099999999997</v>
      </c>
      <c r="W95" s="63">
        <v>4.4575769999999997</v>
      </c>
      <c r="X95" s="63">
        <v>4.5911840000000002</v>
      </c>
      <c r="Y95" s="63">
        <v>4.7636969999999996</v>
      </c>
      <c r="Z95" s="63">
        <v>4.928045</v>
      </c>
      <c r="AA95" s="63">
        <v>5.0120069999999997</v>
      </c>
      <c r="AB95" s="63">
        <v>5.2442260000000003</v>
      </c>
      <c r="AC95" s="63">
        <v>5.4449300000000003</v>
      </c>
      <c r="AD95" s="63">
        <v>5.619637</v>
      </c>
      <c r="AE95" s="63">
        <v>5.8397420000000002</v>
      </c>
      <c r="AF95" s="63">
        <v>6.0269370000000002</v>
      </c>
      <c r="AG95" s="64">
        <v>3.9733999999999998E-2</v>
      </c>
    </row>
    <row r="96" spans="1:33" ht="15" customHeight="1"/>
    <row r="97" spans="1:33" ht="15" customHeight="1">
      <c r="B97" s="40" t="s">
        <v>431</v>
      </c>
    </row>
    <row r="98" spans="1:33" ht="15" customHeight="1">
      <c r="A98" s="66" t="s">
        <v>430</v>
      </c>
      <c r="B98" s="62" t="s">
        <v>3</v>
      </c>
      <c r="C98" s="63">
        <v>1.785226</v>
      </c>
      <c r="D98" s="63">
        <v>1.97573</v>
      </c>
      <c r="E98" s="63">
        <v>1.9436659999999999</v>
      </c>
      <c r="F98" s="63">
        <v>1.99848</v>
      </c>
      <c r="G98" s="63">
        <v>2.0530900000000001</v>
      </c>
      <c r="H98" s="63">
        <v>2.1294</v>
      </c>
      <c r="I98" s="63">
        <v>2.231411</v>
      </c>
      <c r="J98" s="63">
        <v>2.3605999999999998</v>
      </c>
      <c r="K98" s="63">
        <v>2.4984929999999999</v>
      </c>
      <c r="L98" s="63">
        <v>2.6313339999999998</v>
      </c>
      <c r="M98" s="63">
        <v>2.7684829999999998</v>
      </c>
      <c r="N98" s="63">
        <v>2.924083</v>
      </c>
      <c r="O98" s="63">
        <v>3.0680839999999998</v>
      </c>
      <c r="P98" s="63">
        <v>3.200027</v>
      </c>
      <c r="Q98" s="63">
        <v>3.3250289999999998</v>
      </c>
      <c r="R98" s="63">
        <v>3.4476360000000001</v>
      </c>
      <c r="S98" s="63">
        <v>3.5919539999999999</v>
      </c>
      <c r="T98" s="63">
        <v>3.7460209999999998</v>
      </c>
      <c r="U98" s="63">
        <v>3.8924379999999998</v>
      </c>
      <c r="V98" s="63">
        <v>4.0707519999999997</v>
      </c>
      <c r="W98" s="63">
        <v>4.2543819999999997</v>
      </c>
      <c r="X98" s="63">
        <v>4.4405599999999996</v>
      </c>
      <c r="Y98" s="63">
        <v>4.6523159999999999</v>
      </c>
      <c r="Z98" s="63">
        <v>4.8604580000000004</v>
      </c>
      <c r="AA98" s="63">
        <v>5.0317749999999997</v>
      </c>
      <c r="AB98" s="63">
        <v>5.1805079999999997</v>
      </c>
      <c r="AC98" s="63">
        <v>5.3275779999999999</v>
      </c>
      <c r="AD98" s="63">
        <v>5.4882429999999998</v>
      </c>
      <c r="AE98" s="63">
        <v>5.663716</v>
      </c>
      <c r="AF98" s="63">
        <v>5.8277590000000004</v>
      </c>
      <c r="AG98" s="64">
        <v>4.1640000000000003E-2</v>
      </c>
    </row>
    <row r="99" spans="1:33" ht="15" customHeight="1">
      <c r="A99" s="66" t="s">
        <v>429</v>
      </c>
      <c r="B99" s="62" t="s">
        <v>16</v>
      </c>
      <c r="C99" s="63">
        <v>3.1130779999999998</v>
      </c>
      <c r="D99" s="63">
        <v>3.081915</v>
      </c>
      <c r="E99" s="63">
        <v>2.7954819999999998</v>
      </c>
      <c r="F99" s="63">
        <v>2.8568509999999998</v>
      </c>
      <c r="G99" s="63">
        <v>2.922177</v>
      </c>
      <c r="H99" s="63">
        <v>3.027609</v>
      </c>
      <c r="I99" s="63">
        <v>3.1682630000000001</v>
      </c>
      <c r="J99" s="63">
        <v>3.3079649999999998</v>
      </c>
      <c r="K99" s="63">
        <v>3.4438650000000002</v>
      </c>
      <c r="L99" s="63">
        <v>3.6120429999999999</v>
      </c>
      <c r="M99" s="63">
        <v>3.740704</v>
      </c>
      <c r="N99" s="63">
        <v>4.0248850000000003</v>
      </c>
      <c r="O99" s="63">
        <v>4.184456</v>
      </c>
      <c r="P99" s="63">
        <v>4.3408300000000004</v>
      </c>
      <c r="Q99" s="63">
        <v>4.510923</v>
      </c>
      <c r="R99" s="63">
        <v>4.6667670000000001</v>
      </c>
      <c r="S99" s="63">
        <v>4.8487600000000004</v>
      </c>
      <c r="T99" s="63">
        <v>5.0486839999999997</v>
      </c>
      <c r="U99" s="63">
        <v>5.2089359999999996</v>
      </c>
      <c r="V99" s="63">
        <v>5.4629500000000002</v>
      </c>
      <c r="W99" s="63">
        <v>5.6944460000000001</v>
      </c>
      <c r="X99" s="63">
        <v>5.929888</v>
      </c>
      <c r="Y99" s="63">
        <v>6.2029889999999996</v>
      </c>
      <c r="Z99" s="63">
        <v>6.4613110000000002</v>
      </c>
      <c r="AA99" s="63">
        <v>6.6981539999999997</v>
      </c>
      <c r="AB99" s="63">
        <v>6.9887480000000002</v>
      </c>
      <c r="AC99" s="63">
        <v>7.2350700000000003</v>
      </c>
      <c r="AD99" s="63">
        <v>7.4954970000000003</v>
      </c>
      <c r="AE99" s="63">
        <v>7.7654610000000002</v>
      </c>
      <c r="AF99" s="63">
        <v>7.9473339999999997</v>
      </c>
      <c r="AG99" s="64">
        <v>3.2846E-2</v>
      </c>
    </row>
    <row r="100" spans="1:33" ht="15" customHeight="1">
      <c r="A100" s="66" t="s">
        <v>428</v>
      </c>
      <c r="B100" s="62" t="s">
        <v>17</v>
      </c>
      <c r="C100" s="63">
        <v>1.987309</v>
      </c>
      <c r="D100" s="63">
        <v>2.144304</v>
      </c>
      <c r="E100" s="63">
        <v>2.0107309999999998</v>
      </c>
      <c r="F100" s="63">
        <v>2.2334420000000001</v>
      </c>
      <c r="G100" s="63">
        <v>2.321342</v>
      </c>
      <c r="H100" s="63">
        <v>2.4273440000000002</v>
      </c>
      <c r="I100" s="63">
        <v>2.5522999999999998</v>
      </c>
      <c r="J100" s="63">
        <v>2.6756220000000002</v>
      </c>
      <c r="K100" s="63">
        <v>2.7956270000000001</v>
      </c>
      <c r="L100" s="63">
        <v>2.8886579999999999</v>
      </c>
      <c r="M100" s="63">
        <v>3.0377900000000002</v>
      </c>
      <c r="N100" s="63">
        <v>3.2066379999999999</v>
      </c>
      <c r="O100" s="63">
        <v>3.323251</v>
      </c>
      <c r="P100" s="63">
        <v>3.4388670000000001</v>
      </c>
      <c r="Q100" s="63">
        <v>3.5627179999999998</v>
      </c>
      <c r="R100" s="63">
        <v>3.6998389999999999</v>
      </c>
      <c r="S100" s="63">
        <v>3.878139</v>
      </c>
      <c r="T100" s="63">
        <v>4.0449270000000004</v>
      </c>
      <c r="U100" s="63">
        <v>4.1933069999999999</v>
      </c>
      <c r="V100" s="63">
        <v>4.4015870000000001</v>
      </c>
      <c r="W100" s="63">
        <v>4.6036460000000003</v>
      </c>
      <c r="X100" s="63">
        <v>4.784681</v>
      </c>
      <c r="Y100" s="63">
        <v>5.0317449999999999</v>
      </c>
      <c r="Z100" s="63">
        <v>5.2846299999999999</v>
      </c>
      <c r="AA100" s="63">
        <v>5.4678709999999997</v>
      </c>
      <c r="AB100" s="63">
        <v>5.7077049999999998</v>
      </c>
      <c r="AC100" s="63">
        <v>5.9019849999999998</v>
      </c>
      <c r="AD100" s="63">
        <v>6.0838289999999997</v>
      </c>
      <c r="AE100" s="63">
        <v>6.3200370000000001</v>
      </c>
      <c r="AF100" s="63">
        <v>6.4941240000000002</v>
      </c>
      <c r="AG100" s="64">
        <v>4.1676999999999999E-2</v>
      </c>
    </row>
    <row r="101" spans="1:33">
      <c r="A101" s="66" t="s">
        <v>427</v>
      </c>
      <c r="B101" s="62" t="s">
        <v>4</v>
      </c>
      <c r="C101" s="63">
        <v>3.196834</v>
      </c>
      <c r="D101" s="63">
        <v>3.2101579999999998</v>
      </c>
      <c r="E101" s="63">
        <v>3.1245449999999999</v>
      </c>
      <c r="F101" s="63">
        <v>3.3152759999999999</v>
      </c>
      <c r="G101" s="63">
        <v>3.4162210000000002</v>
      </c>
      <c r="H101" s="63">
        <v>3.5138050000000001</v>
      </c>
      <c r="I101" s="63">
        <v>3.6391049999999998</v>
      </c>
      <c r="J101" s="63">
        <v>3.7817240000000001</v>
      </c>
      <c r="K101" s="63">
        <v>3.931327</v>
      </c>
      <c r="L101" s="63">
        <v>4.0556799999999997</v>
      </c>
      <c r="M101" s="63">
        <v>4.219411</v>
      </c>
      <c r="N101" s="63">
        <v>4.4285050000000004</v>
      </c>
      <c r="O101" s="63">
        <v>4.585324</v>
      </c>
      <c r="P101" s="63">
        <v>4.7274820000000002</v>
      </c>
      <c r="Q101" s="63">
        <v>4.8959760000000001</v>
      </c>
      <c r="R101" s="63">
        <v>5.0659859999999997</v>
      </c>
      <c r="S101" s="63">
        <v>5.2723630000000004</v>
      </c>
      <c r="T101" s="63">
        <v>5.4762959999999996</v>
      </c>
      <c r="U101" s="63">
        <v>5.6628059999999998</v>
      </c>
      <c r="V101" s="63">
        <v>5.9169049999999999</v>
      </c>
      <c r="W101" s="63">
        <v>6.1630330000000004</v>
      </c>
      <c r="X101" s="63">
        <v>6.3962050000000001</v>
      </c>
      <c r="Y101" s="63">
        <v>6.6887869999999996</v>
      </c>
      <c r="Z101" s="63">
        <v>6.9882660000000003</v>
      </c>
      <c r="AA101" s="63">
        <v>7.2219949999999997</v>
      </c>
      <c r="AB101" s="63">
        <v>7.5227620000000002</v>
      </c>
      <c r="AC101" s="63">
        <v>7.7671710000000003</v>
      </c>
      <c r="AD101" s="63">
        <v>7.9940369999999996</v>
      </c>
      <c r="AE101" s="63">
        <v>8.2794039999999995</v>
      </c>
      <c r="AF101" s="63">
        <v>8.4981790000000004</v>
      </c>
      <c r="AG101" s="64">
        <v>3.4287999999999999E-2</v>
      </c>
    </row>
    <row r="102" spans="1:33">
      <c r="A102" s="66" t="s">
        <v>426</v>
      </c>
      <c r="B102" s="62" t="s">
        <v>425</v>
      </c>
      <c r="C102" s="41">
        <v>75.649688999999995</v>
      </c>
      <c r="D102" s="41">
        <v>67.891174000000007</v>
      </c>
      <c r="E102" s="41">
        <v>82.297957999999994</v>
      </c>
      <c r="F102" s="41">
        <v>91.205330000000004</v>
      </c>
      <c r="G102" s="41">
        <v>95.909469999999999</v>
      </c>
      <c r="H102" s="41">
        <v>100.61539500000001</v>
      </c>
      <c r="I102" s="41">
        <v>107.143387</v>
      </c>
      <c r="J102" s="41">
        <v>111.822365</v>
      </c>
      <c r="K102" s="41">
        <v>116.303276</v>
      </c>
      <c r="L102" s="41">
        <v>121.40860000000001</v>
      </c>
      <c r="M102" s="41">
        <v>126.109291</v>
      </c>
      <c r="N102" s="41">
        <v>132.45574999999999</v>
      </c>
      <c r="O102" s="41">
        <v>137.524261</v>
      </c>
      <c r="P102" s="41">
        <v>142.40016199999999</v>
      </c>
      <c r="Q102" s="41">
        <v>147.88003499999999</v>
      </c>
      <c r="R102" s="41">
        <v>153.31956500000001</v>
      </c>
      <c r="S102" s="41">
        <v>158.61172500000001</v>
      </c>
      <c r="T102" s="41">
        <v>165.086243</v>
      </c>
      <c r="U102" s="41">
        <v>170.22032200000001</v>
      </c>
      <c r="V102" s="41">
        <v>181.40568500000001</v>
      </c>
      <c r="W102" s="41">
        <v>188.696381</v>
      </c>
      <c r="X102" s="41">
        <v>195.697754</v>
      </c>
      <c r="Y102" s="41">
        <v>204.95860300000001</v>
      </c>
      <c r="Z102" s="41">
        <v>214.70936599999999</v>
      </c>
      <c r="AA102" s="41">
        <v>222.366409</v>
      </c>
      <c r="AB102" s="41">
        <v>231.95451399999999</v>
      </c>
      <c r="AC102" s="41">
        <v>240.01589999999999</v>
      </c>
      <c r="AD102" s="41">
        <v>247.60862700000001</v>
      </c>
      <c r="AE102" s="41">
        <v>256.567474</v>
      </c>
      <c r="AF102" s="41">
        <v>263.69342</v>
      </c>
      <c r="AG102" s="64">
        <v>4.3998000000000002E-2</v>
      </c>
    </row>
    <row r="103" spans="1:33" ht="15" customHeight="1">
      <c r="A103" s="66" t="s">
        <v>424</v>
      </c>
      <c r="B103" s="40" t="s">
        <v>423</v>
      </c>
      <c r="C103" s="39">
        <v>2.5442909999999999</v>
      </c>
      <c r="D103" s="39">
        <v>2.5222579999999999</v>
      </c>
      <c r="E103" s="39">
        <v>2.3398150000000002</v>
      </c>
      <c r="F103" s="39">
        <v>2.4396369999999998</v>
      </c>
      <c r="G103" s="39">
        <v>2.490863</v>
      </c>
      <c r="H103" s="39">
        <v>2.5612080000000002</v>
      </c>
      <c r="I103" s="39">
        <v>2.6614260000000001</v>
      </c>
      <c r="J103" s="39">
        <v>2.7704580000000001</v>
      </c>
      <c r="K103" s="39">
        <v>2.885996</v>
      </c>
      <c r="L103" s="39">
        <v>3.0064109999999999</v>
      </c>
      <c r="M103" s="39">
        <v>3.1125530000000001</v>
      </c>
      <c r="N103" s="39">
        <v>3.294346</v>
      </c>
      <c r="O103" s="39">
        <v>3.418094</v>
      </c>
      <c r="P103" s="39">
        <v>3.533652</v>
      </c>
      <c r="Q103" s="39">
        <v>3.6603340000000002</v>
      </c>
      <c r="R103" s="39">
        <v>3.7899240000000001</v>
      </c>
      <c r="S103" s="39">
        <v>3.9435989999999999</v>
      </c>
      <c r="T103" s="39">
        <v>4.1040000000000001</v>
      </c>
      <c r="U103" s="39">
        <v>4.2353430000000003</v>
      </c>
      <c r="V103" s="39">
        <v>4.4351979999999998</v>
      </c>
      <c r="W103" s="39">
        <v>4.6205939999999996</v>
      </c>
      <c r="X103" s="39">
        <v>4.8027319999999998</v>
      </c>
      <c r="Y103" s="39">
        <v>5.0269830000000004</v>
      </c>
      <c r="Z103" s="39">
        <v>5.2424999999999997</v>
      </c>
      <c r="AA103" s="39">
        <v>5.419136</v>
      </c>
      <c r="AB103" s="39">
        <v>5.6352859999999998</v>
      </c>
      <c r="AC103" s="39">
        <v>5.8305829999999998</v>
      </c>
      <c r="AD103" s="39">
        <v>6.0319260000000003</v>
      </c>
      <c r="AE103" s="39">
        <v>6.2565390000000001</v>
      </c>
      <c r="AF103" s="39">
        <v>6.4177780000000002</v>
      </c>
      <c r="AG103" s="38">
        <v>3.2418000000000002E-2</v>
      </c>
    </row>
    <row r="104" spans="1:33" ht="15" customHeight="1" thickBot="1"/>
    <row r="105" spans="1:33" ht="15" customHeight="1">
      <c r="B105" s="69" t="s">
        <v>656</v>
      </c>
    </row>
    <row r="106" spans="1:33" ht="15" customHeight="1">
      <c r="B106" s="53" t="s">
        <v>655</v>
      </c>
    </row>
    <row r="107" spans="1:33" ht="15" customHeight="1">
      <c r="B107" s="53" t="s">
        <v>827</v>
      </c>
    </row>
    <row r="108" spans="1:33" ht="15" customHeight="1">
      <c r="B108" s="53" t="s">
        <v>422</v>
      </c>
    </row>
    <row r="109" spans="1:33" ht="15" customHeight="1">
      <c r="B109" s="53" t="s">
        <v>653</v>
      </c>
    </row>
    <row r="110" spans="1:33" ht="15" customHeight="1">
      <c r="B110" s="53" t="s">
        <v>652</v>
      </c>
    </row>
    <row r="111" spans="1:33" ht="15" customHeight="1">
      <c r="B111" s="53" t="s">
        <v>651</v>
      </c>
    </row>
    <row r="112" spans="1:33" ht="15" customHeight="1">
      <c r="B112" s="126" t="s">
        <v>650</v>
      </c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</row>
    <row r="113" spans="2:2" ht="15" customHeight="1">
      <c r="B113" s="53" t="s">
        <v>649</v>
      </c>
    </row>
    <row r="114" spans="2:2" ht="15" customHeight="1">
      <c r="B114" s="53" t="s">
        <v>828</v>
      </c>
    </row>
    <row r="115" spans="2:2" ht="15" customHeight="1">
      <c r="B115" s="53" t="s">
        <v>829</v>
      </c>
    </row>
    <row r="116" spans="2:2" ht="15" customHeight="1"/>
    <row r="117" spans="2:2" ht="15" customHeight="1"/>
    <row r="118" spans="2:2" ht="15" customHeight="1"/>
    <row r="119" spans="2:2" ht="15" customHeight="1"/>
    <row r="120" spans="2:2" ht="15" customHeight="1"/>
    <row r="121" spans="2:2" ht="15" customHeight="1"/>
    <row r="122" spans="2:2" ht="15" customHeight="1"/>
    <row r="123" spans="2:2" ht="15" customHeight="1"/>
    <row r="124" spans="2:2" ht="15" customHeight="1"/>
    <row r="125" spans="2:2" ht="15" customHeight="1"/>
    <row r="126" spans="2:2" ht="15" customHeight="1"/>
    <row r="127" spans="2:2" ht="15" customHeight="1"/>
    <row r="128" spans="2:2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4" ht="15" customHeight="1"/>
    <row r="225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300" ht="15" customHeight="1"/>
    <row r="301" ht="15" customHeight="1"/>
    <row r="302" ht="15" customHeight="1"/>
    <row r="303" ht="15" customHeight="1"/>
    <row r="304" ht="15" customHeight="1"/>
    <row r="305" spans="2:33" ht="15" customHeight="1"/>
    <row r="306" spans="2:33" ht="15" customHeight="1"/>
    <row r="307" spans="2:33" ht="15" customHeight="1"/>
    <row r="308" spans="2:33" ht="15" customHeight="1"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  <c r="AG308" s="111"/>
    </row>
    <row r="309" spans="2:33" ht="15" customHeight="1"/>
    <row r="310" spans="2:33" ht="15" customHeight="1"/>
    <row r="311" spans="2:33" ht="15" customHeight="1"/>
    <row r="312" spans="2:33" ht="15" customHeight="1"/>
    <row r="313" spans="2:33" ht="15" customHeight="1"/>
    <row r="314" spans="2:33" ht="15" customHeight="1"/>
    <row r="315" spans="2:33" ht="15" customHeight="1"/>
    <row r="316" spans="2:33" ht="15" customHeight="1"/>
    <row r="317" spans="2:33" ht="15" customHeight="1"/>
    <row r="318" spans="2:33" ht="15" customHeight="1"/>
    <row r="319" spans="2:33" ht="15" customHeight="1"/>
    <row r="320" spans="2:33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spans="2:33" ht="15" customHeight="1"/>
    <row r="498" spans="2:33" ht="15" customHeight="1"/>
    <row r="500" spans="2:33" ht="15" customHeight="1"/>
    <row r="501" spans="2:33" ht="15" customHeight="1"/>
    <row r="502" spans="2:33" ht="15" customHeight="1"/>
    <row r="503" spans="2:33" ht="15" customHeight="1"/>
    <row r="504" spans="2:33" ht="15" customHeight="1"/>
    <row r="505" spans="2:33" ht="15" customHeight="1"/>
    <row r="506" spans="2:33" ht="15" customHeight="1"/>
    <row r="507" spans="2:33" ht="15" customHeight="1"/>
    <row r="508" spans="2:33" ht="15" customHeight="1"/>
    <row r="510" spans="2:33" ht="15" customHeight="1"/>
    <row r="511" spans="2:33" ht="15" customHeight="1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2" spans="2:33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7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9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60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700" ht="15" customHeight="1"/>
    <row r="701" ht="15" customHeight="1"/>
    <row r="702" ht="15" customHeight="1"/>
    <row r="703" ht="15" customHeight="1"/>
    <row r="704" ht="15" customHeight="1"/>
    <row r="705" spans="2:33" ht="15" customHeight="1"/>
    <row r="706" spans="2:33" ht="15" customHeight="1"/>
    <row r="707" spans="2:33" ht="15" customHeight="1"/>
    <row r="708" spans="2:33" ht="15" customHeight="1"/>
    <row r="709" spans="2:33" ht="15" customHeight="1"/>
    <row r="710" spans="2:33" ht="15" customHeight="1"/>
    <row r="711" spans="2:33" ht="15" customHeight="1"/>
    <row r="712" spans="2:33" ht="15" customHeight="1"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  <c r="AG712" s="111"/>
    </row>
    <row r="713" spans="2:33" ht="15" customHeight="1"/>
    <row r="714" spans="2:33" ht="15" customHeight="1"/>
    <row r="715" spans="2:33" ht="15" customHeight="1"/>
    <row r="716" spans="2:33" ht="15" customHeight="1"/>
    <row r="717" spans="2:33" ht="15" customHeight="1"/>
    <row r="718" spans="2:33" ht="15" customHeight="1"/>
    <row r="719" spans="2:33" ht="15" customHeight="1"/>
    <row r="720" spans="2:33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2" ht="15" customHeight="1"/>
    <row r="783" ht="15" customHeight="1"/>
    <row r="784" ht="15" customHeight="1"/>
    <row r="785" ht="15" customHeight="1"/>
    <row r="787" ht="15" customHeight="1"/>
    <row r="788" ht="15" customHeight="1"/>
    <row r="789" ht="15" customHeight="1"/>
    <row r="790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6" ht="15" customHeight="1"/>
    <row r="817" ht="15" customHeight="1"/>
    <row r="818" ht="15" customHeight="1"/>
    <row r="819" ht="15" customHeight="1"/>
    <row r="820" ht="15" customHeight="1"/>
    <row r="822" ht="15" customHeight="1"/>
    <row r="823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40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7" ht="15" customHeight="1"/>
    <row r="858" ht="15" customHeight="1"/>
    <row r="859" ht="15" customHeight="1"/>
    <row r="860" ht="15" customHeight="1"/>
    <row r="861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spans="2:33" ht="15" customHeight="1"/>
    <row r="882" spans="2:33" ht="15" customHeight="1"/>
    <row r="883" spans="2:33" ht="15" customHeight="1"/>
    <row r="884" spans="2:33" ht="15" customHeight="1"/>
    <row r="885" spans="2:33" ht="15" customHeight="1"/>
    <row r="886" spans="2:33" ht="15" customHeight="1"/>
    <row r="887" spans="2:33" ht="15" customHeight="1"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  <c r="AG887" s="111"/>
    </row>
    <row r="888" spans="2:33" ht="15" customHeight="1"/>
    <row r="889" spans="2:33" ht="15" customHeight="1"/>
    <row r="890" spans="2:33" ht="15" customHeight="1"/>
    <row r="891" spans="2:33" ht="15" customHeight="1"/>
    <row r="892" spans="2:33" ht="15" customHeight="1"/>
    <row r="893" spans="2:33" ht="15" customHeight="1"/>
    <row r="894" spans="2:33" ht="15" customHeight="1"/>
    <row r="895" spans="2:33" ht="15" customHeight="1"/>
    <row r="896" spans="2:33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spans="2:33" ht="15" customHeight="1"/>
    <row r="1090" spans="2:33" ht="15" customHeight="1"/>
    <row r="1091" spans="2:33" ht="15" customHeight="1"/>
    <row r="1092" spans="2:33" ht="15" customHeight="1"/>
    <row r="1093" spans="2:33" ht="15" customHeight="1"/>
    <row r="1094" spans="2:33" ht="15" customHeight="1"/>
    <row r="1096" spans="2:33" ht="15" customHeight="1"/>
    <row r="1097" spans="2:33" ht="15" customHeight="1"/>
    <row r="1098" spans="2:33" ht="15" customHeight="1"/>
    <row r="1099" spans="2:33" ht="15" customHeight="1"/>
    <row r="1100" spans="2:33" ht="15" customHeight="1">
      <c r="B1100" s="111"/>
      <c r="C1100" s="111"/>
      <c r="D1100" s="111"/>
      <c r="E1100" s="111"/>
      <c r="F1100" s="111"/>
      <c r="G1100" s="111"/>
      <c r="H1100" s="111"/>
      <c r="I1100" s="111"/>
      <c r="J1100" s="111"/>
      <c r="K1100" s="111"/>
      <c r="L1100" s="111"/>
      <c r="M1100" s="111"/>
      <c r="N1100" s="111"/>
      <c r="O1100" s="111"/>
      <c r="P1100" s="111"/>
      <c r="Q1100" s="111"/>
      <c r="R1100" s="111"/>
      <c r="S1100" s="111"/>
      <c r="T1100" s="111"/>
      <c r="U1100" s="111"/>
      <c r="V1100" s="111"/>
      <c r="W1100" s="111"/>
      <c r="X1100" s="111"/>
      <c r="Y1100" s="111"/>
      <c r="Z1100" s="111"/>
      <c r="AA1100" s="111"/>
      <c r="AB1100" s="111"/>
      <c r="AC1100" s="111"/>
      <c r="AD1100" s="111"/>
      <c r="AE1100" s="111"/>
      <c r="AF1100" s="111"/>
      <c r="AG1100" s="111"/>
    </row>
    <row r="1101" spans="2:33" ht="15" customHeight="1"/>
    <row r="1102" spans="2:33" ht="15" customHeight="1"/>
    <row r="1103" spans="2:33" ht="15" customHeight="1"/>
    <row r="1104" spans="2:33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spans="2:33" ht="15" customHeight="1"/>
    <row r="1218" spans="2:33" ht="15" customHeight="1"/>
    <row r="1219" spans="2:33" ht="15" customHeight="1"/>
    <row r="1220" spans="2:33" ht="15" customHeight="1"/>
    <row r="1221" spans="2:33" ht="15" customHeight="1"/>
    <row r="1222" spans="2:33" ht="15" customHeight="1"/>
    <row r="1223" spans="2:33" ht="15" customHeight="1"/>
    <row r="1224" spans="2:33" ht="15" customHeight="1"/>
    <row r="1225" spans="2:33" ht="15" customHeight="1"/>
    <row r="1226" spans="2:33" ht="15" customHeight="1"/>
    <row r="1227" spans="2:33" ht="15" customHeight="1">
      <c r="B1227" s="111"/>
      <c r="C1227" s="111"/>
      <c r="D1227" s="111"/>
      <c r="E1227" s="111"/>
      <c r="F1227" s="111"/>
      <c r="G1227" s="111"/>
      <c r="H1227" s="111"/>
      <c r="I1227" s="111"/>
      <c r="J1227" s="111"/>
      <c r="K1227" s="111"/>
      <c r="L1227" s="111"/>
      <c r="M1227" s="111"/>
      <c r="N1227" s="111"/>
      <c r="O1227" s="111"/>
      <c r="P1227" s="111"/>
      <c r="Q1227" s="111"/>
      <c r="R1227" s="111"/>
      <c r="S1227" s="111"/>
      <c r="T1227" s="111"/>
      <c r="U1227" s="111"/>
      <c r="V1227" s="111"/>
      <c r="W1227" s="111"/>
      <c r="X1227" s="111"/>
      <c r="Y1227" s="111"/>
      <c r="Z1227" s="111"/>
      <c r="AA1227" s="111"/>
      <c r="AB1227" s="111"/>
      <c r="AC1227" s="111"/>
      <c r="AD1227" s="111"/>
      <c r="AE1227" s="111"/>
      <c r="AF1227" s="111"/>
      <c r="AG1227" s="111"/>
    </row>
    <row r="1228" spans="2:33" ht="15" customHeight="1"/>
    <row r="1229" spans="2:33" ht="15" customHeight="1"/>
    <row r="1230" spans="2:33" ht="15" customHeight="1"/>
    <row r="1231" spans="2:33" ht="15" customHeight="1"/>
    <row r="1232" spans="2:33" ht="15" customHeight="1"/>
    <row r="1233" ht="15" customHeight="1"/>
    <row r="1234" ht="15" customHeight="1"/>
    <row r="1235" ht="15" customHeight="1"/>
    <row r="1236" ht="15" customHeight="1"/>
    <row r="1237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7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50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5" ht="15" customHeight="1"/>
    <row r="1376" ht="15" customHeight="1"/>
    <row r="1377" spans="2:33" ht="15" customHeight="1"/>
    <row r="1378" spans="2:33" ht="15" customHeight="1"/>
    <row r="1379" spans="2:33" ht="15" customHeight="1"/>
    <row r="1380" spans="2:33" ht="15" customHeight="1"/>
    <row r="1381" spans="2:33" ht="15" customHeight="1"/>
    <row r="1382" spans="2:33" ht="15" customHeight="1"/>
    <row r="1383" spans="2:33" ht="15" customHeight="1"/>
    <row r="1385" spans="2:33" ht="15" customHeight="1"/>
    <row r="1386" spans="2:33" ht="15" customHeight="1"/>
    <row r="1387" spans="2:33" ht="15" customHeight="1"/>
    <row r="1388" spans="2:33" ht="15" customHeight="1"/>
    <row r="1389" spans="2:33" ht="15" customHeight="1"/>
    <row r="1390" spans="2:33" ht="15" customHeight="1">
      <c r="B1390" s="111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  <c r="AG1390" s="111"/>
    </row>
    <row r="1391" spans="2:33" ht="15" customHeight="1"/>
    <row r="1392" spans="2:33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5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9" spans="2:33" ht="15" customHeight="1"/>
    <row r="1491" spans="2:33" ht="15" customHeight="1"/>
    <row r="1492" spans="2:33" ht="15" customHeight="1"/>
    <row r="1493" spans="2:33" ht="15" customHeight="1"/>
    <row r="1494" spans="2:33" ht="15" customHeight="1"/>
    <row r="1495" spans="2:33" ht="15" customHeight="1"/>
    <row r="1496" spans="2:33" ht="15" customHeight="1"/>
    <row r="1497" spans="2:33" ht="15" customHeight="1"/>
    <row r="1498" spans="2:33" ht="15" customHeight="1"/>
    <row r="1500" spans="2:33" ht="15" customHeight="1"/>
    <row r="1501" spans="2:33" ht="15" customHeight="1"/>
    <row r="1502" spans="2:33" ht="15" customHeight="1">
      <c r="B1502" s="111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  <c r="AG1502" s="111"/>
    </row>
    <row r="1503" spans="2:33" ht="15" customHeight="1"/>
    <row r="1504" spans="2:33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3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ht="15" customHeight="1"/>
    <row r="1522" ht="15" customHeight="1"/>
    <row r="1523" ht="15" customHeight="1"/>
    <row r="1524" ht="15" customHeight="1"/>
    <row r="1525" ht="15" customHeight="1"/>
    <row r="1526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2" ht="15" customHeight="1"/>
    <row r="1583" ht="15" customHeight="1"/>
    <row r="1584" ht="15" customHeight="1"/>
    <row r="1585" ht="15" customHeight="1"/>
    <row r="1587" ht="15" customHeight="1"/>
    <row r="1588" ht="15" customHeight="1"/>
    <row r="1589" ht="15" customHeight="1"/>
    <row r="1590" ht="15" customHeight="1"/>
    <row r="1592" ht="15" customHeight="1"/>
    <row r="1594" ht="15" customHeight="1"/>
    <row r="1595" ht="15" customHeight="1"/>
    <row r="1596" ht="15" customHeight="1"/>
    <row r="1597" ht="15" customHeight="1"/>
    <row r="1599" ht="15" customHeight="1"/>
    <row r="1600" ht="15" customHeight="1"/>
    <row r="1601" spans="2:33" ht="15" customHeight="1"/>
    <row r="1602" spans="2:33" ht="15" customHeight="1"/>
    <row r="1603" spans="2:33" ht="15" customHeight="1"/>
    <row r="1604" spans="2:33" ht="15" customHeight="1">
      <c r="B1604" s="111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  <c r="AG1604" s="111"/>
    </row>
    <row r="1605" spans="2:33" ht="15" customHeight="1"/>
    <row r="1606" spans="2:33" ht="15" customHeight="1"/>
    <row r="1607" spans="2:33" ht="15" customHeight="1"/>
    <row r="1608" spans="2:33" ht="15" customHeight="1"/>
    <row r="1609" spans="2:33" ht="15" customHeight="1"/>
    <row r="1610" spans="2:33" ht="15" customHeight="1"/>
    <row r="1625" ht="15" customHeight="1"/>
    <row r="1626" ht="15" customHeight="1"/>
    <row r="1627" ht="15" customHeight="1"/>
    <row r="1628" ht="15" customHeight="1"/>
    <row r="1629" ht="15" customHeight="1"/>
    <row r="1630" ht="15" customHeight="1"/>
    <row r="1631" ht="15" customHeight="1"/>
    <row r="1632" ht="15" customHeight="1"/>
    <row r="1633" ht="15" customHeight="1"/>
    <row r="1634" ht="15" customHeight="1"/>
    <row r="1635" ht="15" customHeight="1"/>
    <row r="1636" ht="15" customHeight="1"/>
    <row r="1637" ht="15" customHeight="1"/>
    <row r="1638" ht="15" customHeight="1"/>
    <row r="1640" ht="15" customHeight="1"/>
    <row r="1641" ht="15" customHeight="1"/>
    <row r="1642" ht="15" customHeight="1"/>
    <row r="1643" ht="15" customHeight="1"/>
    <row r="1644" ht="15" customHeight="1"/>
    <row r="1645" ht="15" customHeight="1"/>
    <row r="1646" ht="15" customHeight="1"/>
    <row r="1647" ht="15" customHeight="1"/>
    <row r="1648" ht="15" customHeight="1"/>
    <row r="1649" ht="15" customHeight="1"/>
    <row r="1650" ht="15" customHeight="1"/>
    <row r="1651" ht="15" customHeight="1"/>
    <row r="1652" ht="15" customHeight="1"/>
    <row r="1653" ht="15" customHeight="1"/>
    <row r="1654" ht="15" customHeight="1"/>
    <row r="1655" ht="15" customHeight="1"/>
    <row r="1656" ht="15" customHeight="1"/>
    <row r="1657" ht="15" customHeight="1"/>
    <row r="1658" ht="15" customHeight="1"/>
    <row r="1659" ht="15" customHeight="1"/>
    <row r="1660" ht="15" customHeight="1"/>
    <row r="1661" ht="15" customHeight="1"/>
    <row r="1662" ht="15" customHeight="1"/>
    <row r="1663" ht="15" customHeight="1"/>
    <row r="1665" ht="15" customHeight="1"/>
    <row r="1668" ht="15" customHeight="1"/>
    <row r="1669" ht="15" customHeight="1"/>
    <row r="1670" ht="15" customHeight="1"/>
    <row r="1671" ht="15" customHeight="1"/>
    <row r="1672" ht="15" customHeight="1"/>
    <row r="1673" ht="15" customHeight="1"/>
    <row r="1674" ht="15" customHeight="1"/>
    <row r="1675" ht="15" customHeight="1"/>
    <row r="1676" ht="15" customHeight="1"/>
    <row r="1677" ht="15" customHeight="1"/>
    <row r="1678" ht="15" customHeight="1"/>
    <row r="1679" ht="15" customHeight="1"/>
    <row r="1680" ht="15" customHeight="1"/>
    <row r="1681" ht="15" customHeight="1"/>
    <row r="1682" ht="15" customHeight="1"/>
    <row r="1683" ht="15" customHeight="1"/>
    <row r="1684" ht="15" customHeight="1"/>
    <row r="1686" ht="15" customHeight="1"/>
    <row r="1688" ht="15" customHeight="1"/>
    <row r="1689" ht="15" customHeight="1"/>
    <row r="1690" ht="15" customHeight="1"/>
    <row r="1691" ht="15" customHeight="1"/>
    <row r="1692" ht="15" customHeight="1"/>
    <row r="1693" ht="15" customHeight="1"/>
    <row r="1694" ht="15" customHeight="1"/>
    <row r="1695" ht="15" customHeight="1"/>
    <row r="1697" spans="2:33" ht="15" customHeight="1"/>
    <row r="1698" spans="2:33" ht="15" customHeight="1">
      <c r="B1698" s="111"/>
      <c r="C1698" s="111"/>
      <c r="D1698" s="111"/>
      <c r="E1698" s="111"/>
      <c r="F1698" s="111"/>
      <c r="G1698" s="111"/>
      <c r="H1698" s="111"/>
      <c r="I1698" s="111"/>
      <c r="J1698" s="111"/>
      <c r="K1698" s="111"/>
      <c r="L1698" s="111"/>
      <c r="M1698" s="111"/>
      <c r="N1698" s="111"/>
      <c r="O1698" s="111"/>
      <c r="P1698" s="111"/>
      <c r="Q1698" s="111"/>
      <c r="R1698" s="111"/>
      <c r="S1698" s="111"/>
      <c r="T1698" s="111"/>
      <c r="U1698" s="111"/>
      <c r="V1698" s="111"/>
      <c r="W1698" s="111"/>
      <c r="X1698" s="111"/>
      <c r="Y1698" s="111"/>
      <c r="Z1698" s="111"/>
      <c r="AA1698" s="111"/>
      <c r="AB1698" s="111"/>
      <c r="AC1698" s="111"/>
      <c r="AD1698" s="111"/>
      <c r="AE1698" s="111"/>
      <c r="AF1698" s="111"/>
      <c r="AG1698" s="111"/>
    </row>
    <row r="1699" spans="2:33" ht="15" customHeight="1"/>
    <row r="1700" spans="2:33" ht="15" customHeight="1"/>
    <row r="1701" spans="2:33" ht="15" customHeight="1"/>
    <row r="1702" spans="2:33" ht="15" customHeight="1"/>
    <row r="1703" spans="2:33" ht="15" customHeight="1"/>
    <row r="1704" spans="2:33" ht="15" customHeight="1"/>
    <row r="1705" spans="2:33" ht="15" customHeight="1"/>
    <row r="1706" spans="2:33" ht="15" customHeight="1"/>
    <row r="1707" spans="2:33" ht="15" customHeight="1"/>
    <row r="1708" spans="2:33" ht="15" customHeight="1"/>
    <row r="1709" spans="2:33" ht="15" customHeight="1"/>
    <row r="1710" spans="2:33" ht="15" customHeight="1"/>
    <row r="1711" spans="2:33" ht="15" customHeight="1"/>
    <row r="1712" spans="2:33" ht="15" customHeight="1"/>
    <row r="1713" ht="15" customHeight="1"/>
    <row r="1714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2" ht="15" customHeight="1"/>
    <row r="1723" ht="15" customHeight="1"/>
    <row r="1724" ht="15" customHeight="1"/>
    <row r="1725" ht="15" customHeight="1"/>
    <row r="1726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1" ht="15" customHeight="1"/>
    <row r="1863" ht="15" customHeight="1"/>
    <row r="1864" ht="15" customHeight="1"/>
    <row r="1865" ht="15" customHeight="1"/>
    <row r="1867" ht="15" customHeight="1"/>
    <row r="1868" ht="15" customHeight="1"/>
    <row r="1869" ht="15" customHeight="1"/>
    <row r="1870" ht="15" customHeight="1"/>
    <row r="1872" ht="15" customHeight="1"/>
    <row r="1873" ht="15" customHeight="1"/>
    <row r="1874" ht="15" customHeight="1"/>
    <row r="1875" ht="15" customHeight="1"/>
    <row r="1876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8" ht="15" customHeight="1"/>
    <row r="1889" ht="15" customHeight="1"/>
    <row r="1890" ht="15" customHeight="1"/>
    <row r="1891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3" ht="15" customHeight="1"/>
    <row r="1904" ht="15" customHeight="1"/>
    <row r="1905" ht="15" customHeight="1"/>
    <row r="1906" ht="15" customHeight="1"/>
    <row r="1907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9" ht="15" customHeight="1"/>
    <row r="1920" ht="15" customHeight="1"/>
    <row r="1921" ht="15" customHeight="1"/>
    <row r="1922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3" ht="15" customHeight="1"/>
    <row r="1934" ht="15" customHeight="1"/>
    <row r="1935" ht="15" customHeight="1"/>
    <row r="1937" spans="2:33" ht="15" customHeight="1"/>
    <row r="1938" spans="2:33" ht="15" customHeight="1"/>
    <row r="1939" spans="2:33" ht="15" customHeight="1"/>
    <row r="1940" spans="2:33" ht="15" customHeight="1"/>
    <row r="1941" spans="2:33" ht="15" customHeight="1"/>
    <row r="1942" spans="2:33" ht="15" customHeight="1"/>
    <row r="1943" spans="2:33" ht="15" customHeight="1"/>
    <row r="1944" spans="2:33" ht="15" customHeight="1"/>
    <row r="1945" spans="2:33" ht="15" customHeight="1">
      <c r="B1945" s="111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  <c r="AG1945" s="111"/>
    </row>
    <row r="1946" spans="2:33" ht="15" customHeight="1"/>
    <row r="1947" spans="2:33" ht="15" customHeight="1"/>
    <row r="1948" spans="2:33" ht="15" customHeight="1"/>
    <row r="1949" spans="2:33" ht="15" customHeight="1"/>
    <row r="1950" spans="2:33" ht="15" customHeight="1"/>
    <row r="1951" spans="2:33" ht="15" customHeight="1"/>
    <row r="1952" spans="2:33" ht="15" customHeight="1"/>
    <row r="1953" ht="15" customHeight="1"/>
    <row r="1954" ht="15" customHeight="1"/>
    <row r="1955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4" ht="15" customHeight="1"/>
    <row r="1985" ht="15" customHeight="1"/>
    <row r="1986" ht="15" customHeight="1"/>
    <row r="1988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4" ht="15" customHeight="1"/>
    <row r="2006" ht="15" customHeight="1"/>
    <row r="2008" ht="15" customHeight="1"/>
    <row r="2009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spans="2:33" ht="15" customHeight="1"/>
    <row r="2018" spans="2:33" ht="15" customHeight="1"/>
    <row r="2019" spans="2:33" ht="15" customHeight="1"/>
    <row r="2020" spans="2:33" ht="15" customHeight="1"/>
    <row r="2022" spans="2:33" ht="15" customHeight="1"/>
    <row r="2023" spans="2:33" ht="15" customHeight="1"/>
    <row r="2024" spans="2:33" ht="15" customHeight="1"/>
    <row r="2025" spans="2:33" ht="15" customHeight="1"/>
    <row r="2026" spans="2:33" ht="15" customHeight="1"/>
    <row r="2027" spans="2:33" ht="15" customHeight="1"/>
    <row r="2028" spans="2:33" ht="15" customHeight="1"/>
    <row r="2029" spans="2:33" ht="15" customHeight="1"/>
    <row r="2030" spans="2:33" ht="15" customHeight="1"/>
    <row r="2031" spans="2:33" ht="15" customHeight="1">
      <c r="B2031" s="111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  <c r="AG2031" s="111"/>
    </row>
    <row r="2032" spans="2:33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7" ht="15" customHeight="1"/>
    <row r="2108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1" ht="15" customHeight="1"/>
    <row r="2133" ht="15" customHeight="1"/>
    <row r="2134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spans="2:33" ht="15" customHeight="1"/>
    <row r="2146" spans="2:33" ht="15" customHeight="1"/>
    <row r="2148" spans="2:33" ht="15" customHeight="1"/>
    <row r="2151" spans="2:33" ht="15" customHeight="1"/>
    <row r="2152" spans="2:33" ht="15" customHeight="1"/>
    <row r="2153" spans="2:33" ht="15" customHeight="1">
      <c r="B2153" s="111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  <c r="AG2153" s="111"/>
    </row>
    <row r="2154" spans="2:33" ht="15" customHeight="1"/>
    <row r="2155" spans="2:33" ht="15" customHeight="1"/>
    <row r="2156" spans="2:33" ht="15" customHeight="1"/>
    <row r="2157" spans="2:33" ht="15" customHeight="1"/>
    <row r="2158" spans="2:33" ht="15" customHeight="1"/>
    <row r="2159" spans="2:33" ht="15" customHeight="1"/>
    <row r="2160" spans="2:33" ht="15" customHeight="1"/>
    <row r="2161" ht="15" customHeight="1"/>
    <row r="2162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60" ht="15" customHeight="1"/>
    <row r="2261" ht="15" customHeight="1"/>
    <row r="2262" ht="15" customHeight="1"/>
    <row r="2264" ht="15" customHeight="1"/>
    <row r="2266" ht="15" customHeight="1"/>
    <row r="2267" ht="15" customHeight="1"/>
    <row r="2268" ht="15" customHeight="1"/>
    <row r="2269" ht="15" customHeight="1"/>
    <row r="2271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2" ht="15" customHeight="1"/>
    <row r="2284" ht="15" customHeight="1"/>
    <row r="2285" ht="15" customHeight="1"/>
    <row r="2286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301" ht="15" customHeight="1"/>
    <row r="2302" ht="15" customHeight="1"/>
    <row r="2303" ht="15" customHeight="1"/>
    <row r="2305" spans="2:33" ht="15" customHeight="1"/>
    <row r="2306" spans="2:33" ht="15" customHeight="1"/>
    <row r="2307" spans="2:33" ht="15" customHeight="1"/>
    <row r="2308" spans="2:33" ht="15" customHeight="1"/>
    <row r="2309" spans="2:33" ht="15" customHeight="1"/>
    <row r="2310" spans="2:33" ht="15" customHeight="1"/>
    <row r="2311" spans="2:33" ht="15" customHeight="1"/>
    <row r="2312" spans="2:33" ht="15" customHeight="1"/>
    <row r="2313" spans="2:33" ht="15" customHeight="1"/>
    <row r="2314" spans="2:33" ht="15" customHeight="1"/>
    <row r="2315" spans="2:33" ht="15" customHeight="1"/>
    <row r="2316" spans="2:33" ht="15" customHeight="1"/>
    <row r="2317" spans="2:33" ht="15" customHeight="1">
      <c r="B2317" s="111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  <c r="AG2317" s="111"/>
    </row>
    <row r="2318" spans="2:33" ht="15" customHeight="1"/>
    <row r="2319" spans="2:33" ht="15" customHeight="1"/>
    <row r="2320" spans="2:33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spans="2:33" ht="15" customHeight="1"/>
    <row r="2418" spans="2:33" ht="15" customHeight="1"/>
    <row r="2419" spans="2:33" ht="15" customHeight="1">
      <c r="B2419" s="111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  <c r="AG2419" s="111"/>
    </row>
    <row r="2420" spans="2:33" ht="15" customHeight="1"/>
    <row r="2421" spans="2:33" ht="15" customHeight="1"/>
    <row r="2422" spans="2:33" ht="15" customHeight="1"/>
    <row r="2423" spans="2:33" ht="15" customHeight="1"/>
    <row r="2424" spans="2:33" ht="15" customHeight="1"/>
    <row r="2425" spans="2:33" ht="15" customHeight="1"/>
    <row r="2426" spans="2:33" ht="15" customHeight="1"/>
    <row r="2427" spans="2:33" ht="15" customHeight="1"/>
    <row r="2428" spans="2:33" ht="15" customHeight="1"/>
    <row r="2429" spans="2:33" ht="15" customHeight="1"/>
    <row r="2430" spans="2:33" ht="15" customHeight="1"/>
    <row r="2431" spans="2:33" ht="15" customHeight="1"/>
    <row r="2432" spans="2:33" ht="15" customHeight="1"/>
    <row r="2433" ht="15" customHeight="1"/>
    <row r="2434" ht="15" customHeight="1"/>
    <row r="2435" ht="15" customHeight="1"/>
    <row r="2436" ht="15" customHeight="1"/>
    <row r="2437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7" ht="15" customHeight="1"/>
    <row r="2459" ht="15" customHeight="1"/>
    <row r="2461" ht="15" customHeight="1"/>
    <row r="2462" ht="15" customHeight="1"/>
    <row r="2463" ht="15" customHeight="1"/>
    <row r="2464" ht="15" customHeight="1"/>
    <row r="2465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6" ht="15" customHeight="1"/>
    <row r="2488" ht="15" customHeight="1"/>
    <row r="2489" ht="15" customHeight="1"/>
    <row r="2490" ht="15" customHeight="1"/>
    <row r="2491" ht="15" customHeight="1"/>
    <row r="2492" ht="15" customHeight="1"/>
    <row r="2495" ht="15" customHeight="1"/>
    <row r="2496" ht="15" customHeight="1"/>
    <row r="2498" spans="2:33" ht="15" customHeight="1"/>
    <row r="2499" spans="2:33" ht="15" customHeight="1"/>
    <row r="2500" spans="2:33" ht="15" customHeight="1"/>
    <row r="2501" spans="2:33" ht="15" customHeight="1"/>
    <row r="2502" spans="2:33" ht="15" customHeight="1"/>
    <row r="2504" spans="2:33" ht="15" customHeight="1"/>
    <row r="2505" spans="2:33" ht="15" customHeight="1"/>
    <row r="2506" spans="2:33" ht="15" customHeight="1"/>
    <row r="2507" spans="2:33" ht="15" customHeight="1"/>
    <row r="2508" spans="2:33" ht="15" customHeight="1"/>
    <row r="2509" spans="2:33" ht="15" customHeight="1">
      <c r="B2509" s="111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  <c r="AG2509" s="111"/>
    </row>
    <row r="2510" spans="2:33" ht="15" customHeight="1"/>
    <row r="2511" spans="2:33" ht="15" customHeight="1"/>
    <row r="2512" spans="2:33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5" ht="15" customHeight="1"/>
    <row r="2576" ht="15" customHeight="1"/>
    <row r="2577" ht="15" customHeight="1"/>
    <row r="2578" ht="15" customHeight="1"/>
    <row r="2579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8" ht="15" customHeight="1"/>
    <row r="2589" ht="15" customHeight="1"/>
    <row r="2590" ht="15" customHeight="1"/>
    <row r="2591" ht="15" customHeight="1"/>
    <row r="2592" ht="15" customHeight="1"/>
    <row r="2593" spans="2:33" ht="15" customHeight="1"/>
    <row r="2595" spans="2:33" ht="15" customHeight="1"/>
    <row r="2596" spans="2:33" ht="15" customHeight="1"/>
    <row r="2597" spans="2:33" ht="15" customHeight="1"/>
    <row r="2598" spans="2:33" ht="15" customHeight="1">
      <c r="B2598" s="111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  <c r="AG2598" s="111"/>
    </row>
    <row r="2599" spans="2:33" ht="15" customHeight="1"/>
    <row r="2600" spans="2:33" ht="15" customHeight="1"/>
    <row r="2601" spans="2:33" ht="15" customHeight="1"/>
    <row r="2602" spans="2:33" ht="15" customHeight="1"/>
    <row r="2603" spans="2:33" ht="15" customHeight="1"/>
    <row r="2604" spans="2:33" ht="15" customHeight="1"/>
    <row r="2605" spans="2:33" ht="15" customHeight="1"/>
    <row r="2606" spans="2:33" ht="15" customHeight="1"/>
    <row r="2607" spans="2:33" ht="15" customHeight="1"/>
    <row r="2608" spans="2:33" ht="15" customHeight="1"/>
    <row r="2609" ht="15" customHeight="1"/>
    <row r="2610" ht="15" customHeight="1"/>
    <row r="2611" ht="15" customHeight="1"/>
    <row r="2612" ht="15" customHeight="1"/>
    <row r="2613" ht="15" customHeight="1"/>
    <row r="2614" ht="15" customHeight="1"/>
    <row r="2615" ht="15" customHeight="1"/>
    <row r="2625" ht="15" customHeight="1"/>
    <row r="2626" ht="15" customHeight="1"/>
    <row r="2627" ht="15" customHeight="1"/>
    <row r="2628" ht="15" customHeight="1"/>
    <row r="2629" ht="15" customHeight="1"/>
    <row r="2630" ht="15" customHeight="1"/>
    <row r="2631" ht="15" customHeight="1"/>
    <row r="2632" ht="15" customHeight="1"/>
    <row r="2633" ht="15" customHeight="1"/>
    <row r="2634" ht="15" customHeight="1"/>
    <row r="2635" ht="15" customHeight="1"/>
    <row r="2636" ht="15" customHeight="1"/>
    <row r="2637" ht="15" customHeight="1"/>
    <row r="2638" ht="15" customHeight="1"/>
    <row r="2639" ht="15" customHeight="1"/>
    <row r="2640" ht="15" customHeight="1"/>
    <row r="2641" ht="15" customHeight="1"/>
    <row r="2642" ht="15" customHeight="1"/>
    <row r="2643" ht="15" customHeight="1"/>
    <row r="2644" ht="15" customHeight="1"/>
    <row r="2645" ht="15" customHeight="1"/>
    <row r="2646" ht="15" customHeight="1"/>
    <row r="2648" ht="15" customHeight="1"/>
    <row r="2649" ht="15" customHeight="1"/>
    <row r="2650" ht="15" customHeight="1"/>
    <row r="2651" ht="15" customHeight="1"/>
    <row r="2652" ht="15" customHeight="1"/>
    <row r="2653" ht="15" customHeight="1"/>
    <row r="2654" ht="15" customHeight="1"/>
    <row r="2655" ht="15" customHeight="1"/>
    <row r="2656" ht="15" customHeight="1"/>
    <row r="2657" ht="15" customHeight="1"/>
    <row r="2658" ht="15" customHeight="1"/>
    <row r="2659" ht="15" customHeight="1"/>
    <row r="2662" ht="15" customHeight="1"/>
    <row r="2663" ht="15" customHeight="1"/>
    <row r="2664" ht="15" customHeight="1"/>
    <row r="2665" ht="15" customHeight="1"/>
    <row r="2666" ht="15" customHeight="1"/>
    <row r="2667" ht="15" customHeight="1"/>
    <row r="2668" ht="15" customHeight="1"/>
    <row r="2669" ht="15" customHeight="1"/>
    <row r="2670" ht="15" customHeight="1"/>
    <row r="2671" ht="15" customHeight="1"/>
    <row r="2672" ht="15" customHeight="1"/>
    <row r="2673" ht="15" customHeight="1"/>
    <row r="2674" ht="15" customHeight="1"/>
    <row r="2675" ht="15" customHeight="1"/>
    <row r="2676" ht="15" customHeight="1"/>
    <row r="2677" ht="15" customHeight="1"/>
    <row r="2678" ht="15" customHeight="1"/>
    <row r="2679" ht="15" customHeight="1"/>
    <row r="2680" ht="15" customHeight="1"/>
    <row r="2681" ht="15" customHeight="1"/>
    <row r="2682" ht="15" customHeight="1"/>
    <row r="2683" ht="15" customHeight="1"/>
    <row r="2684" ht="15" customHeight="1"/>
    <row r="2685" ht="15" customHeight="1"/>
    <row r="2686" ht="15" customHeight="1"/>
    <row r="2687" ht="15" customHeight="1"/>
    <row r="2689" ht="15" customHeight="1"/>
    <row r="2690" ht="15" customHeight="1"/>
    <row r="2691" ht="15" customHeight="1"/>
    <row r="2692" ht="15" customHeight="1"/>
    <row r="2693" ht="15" customHeight="1"/>
    <row r="2694" ht="15" customHeight="1"/>
    <row r="2695" ht="15" customHeight="1"/>
    <row r="2696" ht="15" customHeight="1"/>
    <row r="2697" ht="15" customHeight="1"/>
    <row r="2698" ht="15" customHeight="1"/>
    <row r="2699" ht="15" customHeight="1"/>
    <row r="2700" ht="15" customHeight="1"/>
    <row r="2701" ht="15" customHeight="1"/>
    <row r="2702" ht="15" customHeight="1"/>
    <row r="2703" ht="15" customHeight="1"/>
    <row r="2704" ht="15" customHeight="1"/>
    <row r="2707" spans="2:33" ht="15" customHeight="1"/>
    <row r="2708" spans="2:33" ht="15" customHeight="1"/>
    <row r="2709" spans="2:33" ht="15" customHeight="1"/>
    <row r="2710" spans="2:33" ht="15" customHeight="1"/>
    <row r="2711" spans="2:33" ht="15" customHeight="1"/>
    <row r="2712" spans="2:33" ht="15" customHeight="1"/>
    <row r="2713" spans="2:33" ht="15" customHeight="1"/>
    <row r="2714" spans="2:33" ht="15" customHeight="1"/>
    <row r="2715" spans="2:33" ht="15" customHeight="1"/>
    <row r="2716" spans="2:33" ht="15" customHeight="1"/>
    <row r="2717" spans="2:33" ht="15" customHeight="1"/>
    <row r="2718" spans="2:33" ht="15" customHeight="1"/>
    <row r="2719" spans="2:33" ht="15" customHeight="1">
      <c r="B2719" s="111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  <c r="AG2719" s="111"/>
    </row>
    <row r="2720" spans="2:33" ht="15" customHeight="1"/>
    <row r="2721" ht="15" customHeight="1"/>
    <row r="2722" ht="15" customHeight="1"/>
    <row r="2723" ht="15" customHeight="1"/>
    <row r="2724" ht="15" customHeight="1"/>
    <row r="2725" ht="15" customHeight="1"/>
    <row r="2726" ht="15" customHeight="1"/>
    <row r="2727" ht="15" customHeight="1"/>
    <row r="2728" ht="15" customHeight="1"/>
    <row r="2729" ht="15" customHeight="1"/>
    <row r="2730" ht="15" customHeight="1"/>
    <row r="2731" ht="15" customHeight="1"/>
    <row r="2732" ht="15" customHeight="1"/>
    <row r="2733" ht="15" customHeight="1"/>
    <row r="2734" ht="15" customHeight="1"/>
    <row r="2735" ht="15" customHeight="1"/>
    <row r="2736" ht="15" customHeight="1"/>
    <row r="2737" ht="15" customHeight="1"/>
    <row r="2738" ht="15" customHeight="1"/>
    <row r="2739" ht="15" customHeight="1"/>
    <row r="2740" ht="15" customHeight="1"/>
    <row r="2741" ht="15" customHeight="1"/>
    <row r="2742" ht="15" customHeight="1"/>
    <row r="2743" ht="15" customHeight="1"/>
    <row r="2775" ht="15" customHeight="1"/>
    <row r="2776" ht="15" customHeight="1"/>
    <row r="2777" ht="15" customHeight="1"/>
    <row r="2778" ht="15" customHeight="1"/>
    <row r="2779" ht="15" customHeight="1"/>
    <row r="2780" ht="15" customHeight="1"/>
    <row r="2781" ht="15" customHeight="1"/>
    <row r="2782" ht="15" customHeight="1"/>
    <row r="2783" ht="15" customHeight="1"/>
    <row r="2784" ht="15" customHeight="1"/>
    <row r="2785" ht="15" customHeight="1"/>
    <row r="2786" ht="15" customHeight="1"/>
    <row r="2788" ht="15" customHeight="1"/>
    <row r="2789" ht="15" customHeight="1"/>
    <row r="2790" ht="15" customHeight="1"/>
    <row r="2791" ht="15" customHeight="1"/>
    <row r="2793" ht="15" customHeight="1"/>
    <row r="2794" ht="15" customHeight="1"/>
    <row r="2795" ht="15" customHeight="1"/>
    <row r="2796" ht="15" customHeight="1"/>
    <row r="2797" ht="15" customHeight="1"/>
    <row r="2798" ht="15" customHeight="1"/>
    <row r="2799" ht="15" customHeight="1"/>
    <row r="2800" ht="15" customHeight="1"/>
    <row r="2801" ht="15" customHeight="1"/>
    <row r="2802" ht="15" customHeight="1"/>
    <row r="2804" ht="15" customHeight="1"/>
    <row r="2805" ht="15" customHeight="1"/>
    <row r="2806" ht="15" customHeight="1"/>
    <row r="2807" ht="15" customHeight="1"/>
    <row r="2809" ht="15" customHeight="1"/>
    <row r="2810" ht="15" customHeight="1"/>
    <row r="2811" ht="15" customHeight="1"/>
    <row r="2812" ht="15" customHeight="1"/>
    <row r="2813" ht="15" customHeight="1"/>
    <row r="2814" ht="15" customHeight="1"/>
    <row r="2815" ht="15" customHeight="1"/>
    <row r="2816" ht="15" customHeight="1"/>
    <row r="2818" ht="15" customHeight="1"/>
    <row r="2819" ht="15" customHeight="1"/>
    <row r="2820" ht="15" customHeight="1"/>
    <row r="2821" ht="15" customHeight="1"/>
    <row r="2822" ht="15" customHeight="1"/>
    <row r="2823" ht="15" customHeight="1"/>
    <row r="2825" ht="15" customHeight="1"/>
    <row r="2826" ht="15" customHeight="1"/>
    <row r="2827" ht="15" customHeight="1"/>
    <row r="2828" ht="15" customHeight="1"/>
    <row r="2831" ht="15" customHeight="1"/>
    <row r="2832" ht="15" customHeight="1"/>
    <row r="2833" spans="2:33" ht="15" customHeight="1"/>
    <row r="2834" spans="2:33" ht="15" customHeight="1"/>
    <row r="2835" spans="2:33" ht="15" customHeight="1"/>
    <row r="2836" spans="2:33" ht="15" customHeight="1"/>
    <row r="2837" spans="2:33" ht="15" customHeight="1">
      <c r="B2837" s="111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  <c r="AG2837" s="111"/>
    </row>
    <row r="2838" spans="2:33" ht="15" customHeight="1"/>
    <row r="2839" spans="2:33" ht="15" customHeight="1"/>
    <row r="2840" spans="2:33" ht="15" customHeight="1"/>
    <row r="2841" spans="2:33" ht="15" customHeight="1"/>
  </sheetData>
  <mergeCells count="20">
    <mergeCell ref="B1945:AG1945"/>
    <mergeCell ref="B112:AG112"/>
    <mergeCell ref="B308:AG308"/>
    <mergeCell ref="B511:AG511"/>
    <mergeCell ref="B712:AG712"/>
    <mergeCell ref="B887:AG887"/>
    <mergeCell ref="B1100:AG1100"/>
    <mergeCell ref="B1227:AG1227"/>
    <mergeCell ref="B1390:AG1390"/>
    <mergeCell ref="B1502:AG1502"/>
    <mergeCell ref="B1604:AG1604"/>
    <mergeCell ref="B1698:AG1698"/>
    <mergeCell ref="B2719:AG2719"/>
    <mergeCell ref="B2837:AG2837"/>
    <mergeCell ref="B2031:AG2031"/>
    <mergeCell ref="B2153:AG2153"/>
    <mergeCell ref="B2317:AG2317"/>
    <mergeCell ref="B2419:AG2419"/>
    <mergeCell ref="B2509:AG2509"/>
    <mergeCell ref="B2598:AG259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15"/>
  <sheetViews>
    <sheetView topLeftCell="B13" workbookViewId="0">
      <selection activeCell="B13" sqref="B13"/>
    </sheetView>
  </sheetViews>
  <sheetFormatPr defaultColWidth="8.7265625" defaultRowHeight="15" customHeight="1"/>
  <cols>
    <col min="1" max="1" width="21.453125" hidden="1" customWidth="1"/>
    <col min="2" max="2" width="46.7265625" customWidth="1"/>
  </cols>
  <sheetData>
    <row r="1" spans="1:34" ht="15" customHeight="1" thickBot="1">
      <c r="B1" s="70" t="s">
        <v>817</v>
      </c>
      <c r="C1" s="71">
        <v>2020</v>
      </c>
      <c r="D1" s="71">
        <v>2021</v>
      </c>
      <c r="E1" s="71">
        <v>2022</v>
      </c>
      <c r="F1" s="71">
        <v>2023</v>
      </c>
      <c r="G1" s="71">
        <v>2024</v>
      </c>
      <c r="H1" s="71">
        <v>2025</v>
      </c>
      <c r="I1" s="71">
        <v>2026</v>
      </c>
      <c r="J1" s="71">
        <v>2027</v>
      </c>
      <c r="K1" s="71">
        <v>2028</v>
      </c>
      <c r="L1" s="71">
        <v>2029</v>
      </c>
      <c r="M1" s="71">
        <v>2030</v>
      </c>
      <c r="N1" s="71">
        <v>2031</v>
      </c>
      <c r="O1" s="71">
        <v>2032</v>
      </c>
      <c r="P1" s="71">
        <v>2033</v>
      </c>
      <c r="Q1" s="71">
        <v>2034</v>
      </c>
      <c r="R1" s="71">
        <v>2035</v>
      </c>
      <c r="S1" s="71">
        <v>2036</v>
      </c>
      <c r="T1" s="71">
        <v>2037</v>
      </c>
      <c r="U1" s="71">
        <v>2038</v>
      </c>
      <c r="V1" s="71">
        <v>2039</v>
      </c>
      <c r="W1" s="71">
        <v>2040</v>
      </c>
      <c r="X1" s="71">
        <v>2041</v>
      </c>
      <c r="Y1" s="71">
        <v>2042</v>
      </c>
      <c r="Z1" s="71">
        <v>2043</v>
      </c>
      <c r="AA1" s="71">
        <v>2044</v>
      </c>
      <c r="AB1" s="71">
        <v>2045</v>
      </c>
      <c r="AC1" s="71">
        <v>2046</v>
      </c>
      <c r="AD1" s="71">
        <v>2047</v>
      </c>
      <c r="AE1" s="71">
        <v>2048</v>
      </c>
      <c r="AF1" s="71">
        <v>2049</v>
      </c>
      <c r="AG1" s="71">
        <v>2050</v>
      </c>
    </row>
    <row r="2" spans="1:34" ht="15" customHeight="1" thickTop="1"/>
    <row r="3" spans="1:34" ht="15" customHeight="1">
      <c r="C3" s="72" t="s">
        <v>240</v>
      </c>
      <c r="D3" s="72" t="s">
        <v>667</v>
      </c>
      <c r="E3" s="72"/>
      <c r="F3" s="72"/>
      <c r="G3" s="72"/>
      <c r="H3" s="72"/>
    </row>
    <row r="4" spans="1:34" ht="15" customHeight="1">
      <c r="C4" s="72" t="s">
        <v>239</v>
      </c>
      <c r="D4" s="72" t="s">
        <v>666</v>
      </c>
      <c r="E4" s="72"/>
      <c r="F4" s="72"/>
      <c r="G4" s="72" t="s">
        <v>238</v>
      </c>
      <c r="H4" s="72"/>
    </row>
    <row r="5" spans="1:34" ht="15" customHeight="1">
      <c r="C5" s="72" t="s">
        <v>237</v>
      </c>
      <c r="D5" s="72" t="s">
        <v>665</v>
      </c>
      <c r="E5" s="72"/>
      <c r="F5" s="72"/>
      <c r="G5" s="72"/>
      <c r="H5" s="72"/>
    </row>
    <row r="6" spans="1:34" ht="15" customHeight="1">
      <c r="C6" s="72" t="s">
        <v>236</v>
      </c>
      <c r="D6" s="72"/>
      <c r="E6" s="72" t="s">
        <v>664</v>
      </c>
      <c r="F6" s="72"/>
      <c r="G6" s="72"/>
      <c r="H6" s="72"/>
    </row>
    <row r="10" spans="1:34" ht="15" customHeight="1">
      <c r="A10" s="66" t="s">
        <v>496</v>
      </c>
      <c r="B10" s="73" t="s">
        <v>495</v>
      </c>
      <c r="AH10" s="74" t="s">
        <v>663</v>
      </c>
    </row>
    <row r="11" spans="1:34" ht="15" customHeight="1">
      <c r="B11" s="70" t="s">
        <v>662</v>
      </c>
      <c r="AH11" s="74" t="s">
        <v>661</v>
      </c>
    </row>
    <row r="12" spans="1:34" ht="15" customHeight="1">
      <c r="B12" s="70" t="s">
        <v>818</v>
      </c>
      <c r="C12" s="2" t="s">
        <v>818</v>
      </c>
      <c r="D12" s="2" t="s">
        <v>818</v>
      </c>
      <c r="E12" s="2" t="s">
        <v>818</v>
      </c>
      <c r="F12" s="2" t="s">
        <v>818</v>
      </c>
      <c r="G12" s="2" t="s">
        <v>818</v>
      </c>
      <c r="H12" s="2" t="s">
        <v>818</v>
      </c>
      <c r="I12" s="2" t="s">
        <v>818</v>
      </c>
      <c r="J12" s="2" t="s">
        <v>818</v>
      </c>
      <c r="K12" s="2" t="s">
        <v>818</v>
      </c>
      <c r="L12" s="2" t="s">
        <v>818</v>
      </c>
      <c r="M12" s="2" t="s">
        <v>818</v>
      </c>
      <c r="N12" s="2" t="s">
        <v>818</v>
      </c>
      <c r="O12" s="2" t="s">
        <v>818</v>
      </c>
      <c r="P12" s="2" t="s">
        <v>818</v>
      </c>
      <c r="Q12" s="2" t="s">
        <v>818</v>
      </c>
      <c r="R12" s="2" t="s">
        <v>818</v>
      </c>
      <c r="S12" s="2" t="s">
        <v>818</v>
      </c>
      <c r="T12" s="2" t="s">
        <v>818</v>
      </c>
      <c r="U12" s="2" t="s">
        <v>818</v>
      </c>
      <c r="V12" s="2" t="s">
        <v>818</v>
      </c>
      <c r="W12" s="2" t="s">
        <v>818</v>
      </c>
      <c r="X12" s="2" t="s">
        <v>818</v>
      </c>
      <c r="Y12" s="2" t="s">
        <v>818</v>
      </c>
      <c r="Z12" s="2" t="s">
        <v>818</v>
      </c>
      <c r="AA12" s="2" t="s">
        <v>818</v>
      </c>
      <c r="AB12" s="2" t="s">
        <v>818</v>
      </c>
      <c r="AC12" s="2" t="s">
        <v>818</v>
      </c>
      <c r="AD12" s="2" t="s">
        <v>818</v>
      </c>
      <c r="AE12" s="2" t="s">
        <v>818</v>
      </c>
      <c r="AF12" s="2" t="s">
        <v>818</v>
      </c>
      <c r="AG12" s="2" t="s">
        <v>818</v>
      </c>
      <c r="AH12" s="74" t="s">
        <v>660</v>
      </c>
    </row>
    <row r="13" spans="1:34" ht="15" customHeight="1" thickBot="1">
      <c r="B13" s="71" t="s">
        <v>494</v>
      </c>
      <c r="C13" s="71">
        <v>2020</v>
      </c>
      <c r="D13" s="71">
        <v>2021</v>
      </c>
      <c r="E13" s="71">
        <v>2022</v>
      </c>
      <c r="F13" s="71">
        <v>2023</v>
      </c>
      <c r="G13" s="71">
        <v>2024</v>
      </c>
      <c r="H13" s="71">
        <v>2025</v>
      </c>
      <c r="I13" s="71">
        <v>2026</v>
      </c>
      <c r="J13" s="71">
        <v>2027</v>
      </c>
      <c r="K13" s="71">
        <v>2028</v>
      </c>
      <c r="L13" s="71">
        <v>2029</v>
      </c>
      <c r="M13" s="71">
        <v>2030</v>
      </c>
      <c r="N13" s="71">
        <v>2031</v>
      </c>
      <c r="O13" s="71">
        <v>2032</v>
      </c>
      <c r="P13" s="71">
        <v>2033</v>
      </c>
      <c r="Q13" s="71">
        <v>2034</v>
      </c>
      <c r="R13" s="71">
        <v>2035</v>
      </c>
      <c r="S13" s="71">
        <v>2036</v>
      </c>
      <c r="T13" s="71">
        <v>2037</v>
      </c>
      <c r="U13" s="71">
        <v>2038</v>
      </c>
      <c r="V13" s="71">
        <v>2039</v>
      </c>
      <c r="W13" s="71">
        <v>2040</v>
      </c>
      <c r="X13" s="71">
        <v>2041</v>
      </c>
      <c r="Y13" s="71">
        <v>2042</v>
      </c>
      <c r="Z13" s="71">
        <v>2043</v>
      </c>
      <c r="AA13" s="71">
        <v>2044</v>
      </c>
      <c r="AB13" s="71">
        <v>2045</v>
      </c>
      <c r="AC13" s="71">
        <v>2046</v>
      </c>
      <c r="AD13" s="71">
        <v>2047</v>
      </c>
      <c r="AE13" s="71">
        <v>2048</v>
      </c>
      <c r="AF13" s="71">
        <v>2049</v>
      </c>
      <c r="AG13" s="71">
        <v>2050</v>
      </c>
      <c r="AH13" s="75" t="s">
        <v>659</v>
      </c>
    </row>
    <row r="14" spans="1:34" ht="15" customHeight="1" thickTop="1"/>
    <row r="15" spans="1:34" ht="15" customHeight="1">
      <c r="B15" s="76" t="s">
        <v>658</v>
      </c>
    </row>
    <row r="16" spans="1:34" ht="15" customHeight="1">
      <c r="A16" s="66" t="s">
        <v>493</v>
      </c>
      <c r="B16" s="77" t="s">
        <v>457</v>
      </c>
      <c r="C16" s="82">
        <v>41.186000999999997</v>
      </c>
      <c r="D16" s="82">
        <v>46.575744999999998</v>
      </c>
      <c r="E16" s="82">
        <v>49.829048</v>
      </c>
      <c r="F16" s="82">
        <v>54.863232000000004</v>
      </c>
      <c r="G16" s="82">
        <v>58.333694000000001</v>
      </c>
      <c r="H16" s="82">
        <v>61.118706000000003</v>
      </c>
      <c r="I16" s="82">
        <v>64.106987000000004</v>
      </c>
      <c r="J16" s="82">
        <v>66.325333000000001</v>
      </c>
      <c r="K16" s="82">
        <v>68.645477</v>
      </c>
      <c r="L16" s="82">
        <v>70.636725999999996</v>
      </c>
      <c r="M16" s="82">
        <v>72.755272000000005</v>
      </c>
      <c r="N16" s="82">
        <v>74.340941999999998</v>
      </c>
      <c r="O16" s="82">
        <v>76.379615999999999</v>
      </c>
      <c r="P16" s="82">
        <v>77.591339000000005</v>
      </c>
      <c r="Q16" s="82">
        <v>78.843818999999996</v>
      </c>
      <c r="R16" s="82">
        <v>79.671036000000001</v>
      </c>
      <c r="S16" s="82">
        <v>81.085555999999997</v>
      </c>
      <c r="T16" s="82">
        <v>82.694901000000002</v>
      </c>
      <c r="U16" s="82">
        <v>84.245116999999993</v>
      </c>
      <c r="V16" s="82">
        <v>84.549728000000002</v>
      </c>
      <c r="W16" s="82">
        <v>87.0989</v>
      </c>
      <c r="X16" s="82">
        <v>88.644592000000003</v>
      </c>
      <c r="Y16" s="82">
        <v>89.546081999999998</v>
      </c>
      <c r="Z16" s="82">
        <v>91.114470999999995</v>
      </c>
      <c r="AA16" s="82">
        <v>92.075562000000005</v>
      </c>
      <c r="AB16" s="82">
        <v>91.421554999999998</v>
      </c>
      <c r="AC16" s="82">
        <v>93.303398000000001</v>
      </c>
      <c r="AD16" s="82">
        <v>94.161773999999994</v>
      </c>
      <c r="AE16" s="82">
        <v>94.436706999999998</v>
      </c>
      <c r="AF16" s="82">
        <v>94.737694000000005</v>
      </c>
      <c r="AG16" s="82">
        <v>94.969657999999995</v>
      </c>
      <c r="AH16" s="79">
        <v>2.8240000000000001E-2</v>
      </c>
    </row>
    <row r="17" spans="1:34" ht="15" customHeight="1">
      <c r="A17" s="66" t="s">
        <v>492</v>
      </c>
      <c r="B17" s="77" t="s">
        <v>455</v>
      </c>
      <c r="C17" s="82">
        <v>38.757998999999998</v>
      </c>
      <c r="D17" s="82">
        <v>44.253239000000001</v>
      </c>
      <c r="E17" s="82">
        <v>47.826709999999999</v>
      </c>
      <c r="F17" s="82">
        <v>53.140025999999999</v>
      </c>
      <c r="G17" s="82">
        <v>56.451301999999998</v>
      </c>
      <c r="H17" s="82">
        <v>59.299430999999998</v>
      </c>
      <c r="I17" s="82">
        <v>61.308624000000002</v>
      </c>
      <c r="J17" s="82">
        <v>63.758602000000003</v>
      </c>
      <c r="K17" s="82">
        <v>66.352974000000003</v>
      </c>
      <c r="L17" s="82">
        <v>68.132957000000005</v>
      </c>
      <c r="M17" s="82">
        <v>70.560135000000002</v>
      </c>
      <c r="N17" s="82">
        <v>72.098708999999999</v>
      </c>
      <c r="O17" s="82">
        <v>73.809844999999996</v>
      </c>
      <c r="P17" s="82">
        <v>74.862647999999993</v>
      </c>
      <c r="Q17" s="82">
        <v>75.879065999999995</v>
      </c>
      <c r="R17" s="82">
        <v>76.780379999999994</v>
      </c>
      <c r="S17" s="82">
        <v>78.140563999999998</v>
      </c>
      <c r="T17" s="82">
        <v>79.543839000000006</v>
      </c>
      <c r="U17" s="82">
        <v>81.167229000000006</v>
      </c>
      <c r="V17" s="82">
        <v>81.503058999999993</v>
      </c>
      <c r="W17" s="82">
        <v>84.234488999999996</v>
      </c>
      <c r="X17" s="82">
        <v>85.819237000000001</v>
      </c>
      <c r="Y17" s="82">
        <v>86.814887999999996</v>
      </c>
      <c r="Z17" s="82">
        <v>88.076590999999993</v>
      </c>
      <c r="AA17" s="82">
        <v>88.816047999999995</v>
      </c>
      <c r="AB17" s="82">
        <v>87.537407000000002</v>
      </c>
      <c r="AC17" s="82">
        <v>90.181586999999993</v>
      </c>
      <c r="AD17" s="82">
        <v>90.933395000000004</v>
      </c>
      <c r="AE17" s="82">
        <v>90.700355999999999</v>
      </c>
      <c r="AF17" s="82">
        <v>90.679489000000004</v>
      </c>
      <c r="AG17" s="82">
        <v>91.126609999999999</v>
      </c>
      <c r="AH17" s="79">
        <v>2.8906999999999999E-2</v>
      </c>
    </row>
    <row r="18" spans="1:34" ht="15" customHeight="1">
      <c r="A18" s="66" t="s">
        <v>491</v>
      </c>
      <c r="B18" s="77" t="s">
        <v>453</v>
      </c>
      <c r="C18" s="82">
        <v>36.858001999999999</v>
      </c>
      <c r="D18" s="82">
        <v>41.632874000000001</v>
      </c>
      <c r="E18" s="82">
        <v>48.593936999999997</v>
      </c>
      <c r="F18" s="82">
        <v>53.327778000000002</v>
      </c>
      <c r="G18" s="82">
        <v>57.071793</v>
      </c>
      <c r="H18" s="82">
        <v>59.791451000000002</v>
      </c>
      <c r="I18" s="82">
        <v>62.020896999999998</v>
      </c>
      <c r="J18" s="82">
        <v>64.289085</v>
      </c>
      <c r="K18" s="82">
        <v>66.543319999999994</v>
      </c>
      <c r="L18" s="82">
        <v>68.188064999999995</v>
      </c>
      <c r="M18" s="82">
        <v>69.833527000000004</v>
      </c>
      <c r="N18" s="82">
        <v>71.363135999999997</v>
      </c>
      <c r="O18" s="82">
        <v>72.854736000000003</v>
      </c>
      <c r="P18" s="82">
        <v>74.065796000000006</v>
      </c>
      <c r="Q18" s="82">
        <v>74.627067999999994</v>
      </c>
      <c r="R18" s="82">
        <v>75.440819000000005</v>
      </c>
      <c r="S18" s="82">
        <v>76.673621999999995</v>
      </c>
      <c r="T18" s="82">
        <v>77.262069999999994</v>
      </c>
      <c r="U18" s="82">
        <v>78.874306000000004</v>
      </c>
      <c r="V18" s="82">
        <v>79.168662999999995</v>
      </c>
      <c r="W18" s="82">
        <v>82.497962999999999</v>
      </c>
      <c r="X18" s="82">
        <v>83.977042999999995</v>
      </c>
      <c r="Y18" s="82">
        <v>85.244843000000003</v>
      </c>
      <c r="Z18" s="82">
        <v>86.935683999999995</v>
      </c>
      <c r="AA18" s="82">
        <v>87.616348000000002</v>
      </c>
      <c r="AB18" s="82">
        <v>87.030258000000003</v>
      </c>
      <c r="AC18" s="82">
        <v>89.268494000000004</v>
      </c>
      <c r="AD18" s="82">
        <v>89.996848999999997</v>
      </c>
      <c r="AE18" s="82">
        <v>89.771523000000002</v>
      </c>
      <c r="AF18" s="82">
        <v>90.075737000000004</v>
      </c>
      <c r="AG18" s="82">
        <v>89.891777000000005</v>
      </c>
      <c r="AH18" s="79">
        <v>3.0164E-2</v>
      </c>
    </row>
    <row r="19" spans="1:34" ht="15" customHeight="1">
      <c r="A19" s="66" t="s">
        <v>490</v>
      </c>
      <c r="B19" s="77" t="s">
        <v>489</v>
      </c>
      <c r="C19" s="82">
        <v>2.4280010000000001</v>
      </c>
      <c r="D19" s="82">
        <v>2.3225060000000002</v>
      </c>
      <c r="E19" s="82">
        <v>2.002338</v>
      </c>
      <c r="F19" s="82">
        <v>1.723206</v>
      </c>
      <c r="G19" s="82">
        <v>1.882393</v>
      </c>
      <c r="H19" s="82">
        <v>1.819275</v>
      </c>
      <c r="I19" s="82">
        <v>2.7983630000000002</v>
      </c>
      <c r="J19" s="82">
        <v>2.5667300000000002</v>
      </c>
      <c r="K19" s="82">
        <v>2.292503</v>
      </c>
      <c r="L19" s="82">
        <v>2.5037690000000001</v>
      </c>
      <c r="M19" s="82">
        <v>2.1951369999999999</v>
      </c>
      <c r="N19" s="82">
        <v>2.2422330000000001</v>
      </c>
      <c r="O19" s="82">
        <v>2.5697709999999998</v>
      </c>
      <c r="P19" s="82">
        <v>2.728691</v>
      </c>
      <c r="Q19" s="82">
        <v>2.9647519999999998</v>
      </c>
      <c r="R19" s="82">
        <v>2.8906559999999999</v>
      </c>
      <c r="S19" s="82">
        <v>2.9449920000000001</v>
      </c>
      <c r="T19" s="82">
        <v>3.151062</v>
      </c>
      <c r="U19" s="82">
        <v>3.0778880000000002</v>
      </c>
      <c r="V19" s="82">
        <v>3.0466690000000001</v>
      </c>
      <c r="W19" s="82">
        <v>2.8644099999999999</v>
      </c>
      <c r="X19" s="82">
        <v>2.8253560000000002</v>
      </c>
      <c r="Y19" s="82">
        <v>2.7311939999999999</v>
      </c>
      <c r="Z19" s="82">
        <v>3.0378799999999999</v>
      </c>
      <c r="AA19" s="82">
        <v>3.2595139999999998</v>
      </c>
      <c r="AB19" s="82">
        <v>3.8841480000000002</v>
      </c>
      <c r="AC19" s="82">
        <v>3.1218110000000001</v>
      </c>
      <c r="AD19" s="82">
        <v>3.2283780000000002</v>
      </c>
      <c r="AE19" s="82">
        <v>3.736351</v>
      </c>
      <c r="AF19" s="82">
        <v>4.0582050000000001</v>
      </c>
      <c r="AG19" s="82">
        <v>3.843048</v>
      </c>
      <c r="AH19" s="79">
        <v>1.5424E-2</v>
      </c>
    </row>
    <row r="21" spans="1:34" ht="15" customHeight="1">
      <c r="B21" s="76" t="s">
        <v>488</v>
      </c>
    </row>
    <row r="23" spans="1:34" ht="15" customHeight="1">
      <c r="B23" s="76" t="s">
        <v>2</v>
      </c>
    </row>
    <row r="24" spans="1:34" ht="15" customHeight="1">
      <c r="A24" s="66" t="s">
        <v>487</v>
      </c>
      <c r="B24" s="77" t="s">
        <v>3</v>
      </c>
      <c r="C24" s="78">
        <v>1.5818030000000001</v>
      </c>
      <c r="D24" s="78">
        <v>1.577094</v>
      </c>
      <c r="E24" s="78">
        <v>1.6119110000000001</v>
      </c>
      <c r="F24" s="78">
        <v>1.642001</v>
      </c>
      <c r="G24" s="78">
        <v>1.6841930000000001</v>
      </c>
      <c r="H24" s="78">
        <v>1.732229</v>
      </c>
      <c r="I24" s="78">
        <v>1.7773429999999999</v>
      </c>
      <c r="J24" s="78">
        <v>1.813518</v>
      </c>
      <c r="K24" s="78">
        <v>1.8597729999999999</v>
      </c>
      <c r="L24" s="78">
        <v>1.895864</v>
      </c>
      <c r="M24" s="78">
        <v>1.9483550000000001</v>
      </c>
      <c r="N24" s="78">
        <v>1.9802709999999999</v>
      </c>
      <c r="O24" s="78">
        <v>2.0174620000000001</v>
      </c>
      <c r="P24" s="78">
        <v>2.047323</v>
      </c>
      <c r="Q24" s="78">
        <v>2.071844</v>
      </c>
      <c r="R24" s="78">
        <v>2.093728</v>
      </c>
      <c r="S24" s="78">
        <v>2.1168710000000002</v>
      </c>
      <c r="T24" s="78">
        <v>2.1387839999999998</v>
      </c>
      <c r="U24" s="78">
        <v>2.1630829999999999</v>
      </c>
      <c r="V24" s="78">
        <v>2.1834419999999999</v>
      </c>
      <c r="W24" s="78">
        <v>2.2094809999999998</v>
      </c>
      <c r="X24" s="78">
        <v>2.2360120000000001</v>
      </c>
      <c r="Y24" s="78">
        <v>2.2564579999999999</v>
      </c>
      <c r="Z24" s="78">
        <v>2.27963</v>
      </c>
      <c r="AA24" s="78">
        <v>2.2981340000000001</v>
      </c>
      <c r="AB24" s="78">
        <v>2.3054389999999998</v>
      </c>
      <c r="AC24" s="78">
        <v>2.3254640000000002</v>
      </c>
      <c r="AD24" s="78">
        <v>2.3478349999999999</v>
      </c>
      <c r="AE24" s="78">
        <v>2.364366</v>
      </c>
      <c r="AF24" s="78">
        <v>2.3789660000000001</v>
      </c>
      <c r="AG24" s="78">
        <v>2.3925190000000001</v>
      </c>
      <c r="AH24" s="79">
        <v>1.3887999999999999E-2</v>
      </c>
    </row>
    <row r="25" spans="1:34" ht="15" customHeight="1">
      <c r="A25" s="66" t="s">
        <v>486</v>
      </c>
      <c r="B25" s="77" t="s">
        <v>4</v>
      </c>
      <c r="C25" s="78">
        <v>2.4392269999999998</v>
      </c>
      <c r="D25" s="78">
        <v>2.4426610000000002</v>
      </c>
      <c r="E25" s="78">
        <v>2.604965</v>
      </c>
      <c r="F25" s="78">
        <v>2.8536779999999999</v>
      </c>
      <c r="G25" s="78">
        <v>3.0003150000000001</v>
      </c>
      <c r="H25" s="78">
        <v>3.1182759999999998</v>
      </c>
      <c r="I25" s="78">
        <v>3.2259639999999998</v>
      </c>
      <c r="J25" s="78">
        <v>3.2667359999999999</v>
      </c>
      <c r="K25" s="78">
        <v>3.328881</v>
      </c>
      <c r="L25" s="78">
        <v>3.357866</v>
      </c>
      <c r="M25" s="78">
        <v>3.4134470000000001</v>
      </c>
      <c r="N25" s="78">
        <v>3.4435090000000002</v>
      </c>
      <c r="O25" s="78">
        <v>3.4810080000000001</v>
      </c>
      <c r="P25" s="78">
        <v>3.5004119999999999</v>
      </c>
      <c r="Q25" s="78">
        <v>3.516724</v>
      </c>
      <c r="R25" s="78">
        <v>3.5319289999999999</v>
      </c>
      <c r="S25" s="78">
        <v>3.5448949999999999</v>
      </c>
      <c r="T25" s="78">
        <v>3.5800900000000002</v>
      </c>
      <c r="U25" s="78">
        <v>3.6109879999999999</v>
      </c>
      <c r="V25" s="78">
        <v>3.6102289999999999</v>
      </c>
      <c r="W25" s="78">
        <v>3.665629</v>
      </c>
      <c r="X25" s="78">
        <v>3.6966480000000002</v>
      </c>
      <c r="Y25" s="78">
        <v>3.7160169999999999</v>
      </c>
      <c r="Z25" s="78">
        <v>3.7532589999999999</v>
      </c>
      <c r="AA25" s="78">
        <v>3.7531340000000002</v>
      </c>
      <c r="AB25" s="78">
        <v>3.7545989999999998</v>
      </c>
      <c r="AC25" s="78">
        <v>3.795741</v>
      </c>
      <c r="AD25" s="78">
        <v>3.8116789999999998</v>
      </c>
      <c r="AE25" s="78">
        <v>3.8080799999999999</v>
      </c>
      <c r="AF25" s="78">
        <v>3.8233280000000001</v>
      </c>
      <c r="AG25" s="78">
        <v>3.8184119999999999</v>
      </c>
      <c r="AH25" s="79">
        <v>1.5051E-2</v>
      </c>
    </row>
    <row r="27" spans="1:34" ht="15" customHeight="1">
      <c r="B27" s="76" t="s">
        <v>7</v>
      </c>
    </row>
    <row r="28" spans="1:34" ht="15" customHeight="1">
      <c r="A28" s="66" t="s">
        <v>485</v>
      </c>
      <c r="B28" s="77" t="s">
        <v>4</v>
      </c>
      <c r="C28" s="78">
        <v>2.4497680000000002</v>
      </c>
      <c r="D28" s="78">
        <v>2.4599259999999998</v>
      </c>
      <c r="E28" s="78">
        <v>2.4777019999999998</v>
      </c>
      <c r="F28" s="78">
        <v>2.587907</v>
      </c>
      <c r="G28" s="78">
        <v>2.5982859999999999</v>
      </c>
      <c r="H28" s="78">
        <v>2.578681</v>
      </c>
      <c r="I28" s="78">
        <v>2.5494319999999999</v>
      </c>
      <c r="J28" s="78">
        <v>2.590325</v>
      </c>
      <c r="K28" s="78">
        <v>2.6538279999999999</v>
      </c>
      <c r="L28" s="78">
        <v>2.6836350000000002</v>
      </c>
      <c r="M28" s="78">
        <v>2.776329</v>
      </c>
      <c r="N28" s="78">
        <v>2.8065090000000001</v>
      </c>
      <c r="O28" s="78">
        <v>2.8494709999999999</v>
      </c>
      <c r="P28" s="78">
        <v>2.8690220000000002</v>
      </c>
      <c r="Q28" s="78">
        <v>2.885751</v>
      </c>
      <c r="R28" s="78">
        <v>2.9011629999999999</v>
      </c>
      <c r="S28" s="78">
        <v>2.913745</v>
      </c>
      <c r="T28" s="78">
        <v>2.949579</v>
      </c>
      <c r="U28" s="78">
        <v>2.9808599999999998</v>
      </c>
      <c r="V28" s="78">
        <v>2.9803359999999999</v>
      </c>
      <c r="W28" s="78">
        <v>3.0361720000000001</v>
      </c>
      <c r="X28" s="78">
        <v>3.06778</v>
      </c>
      <c r="Y28" s="78">
        <v>3.0875729999999999</v>
      </c>
      <c r="Z28" s="78">
        <v>3.1251660000000001</v>
      </c>
      <c r="AA28" s="78">
        <v>3.125791</v>
      </c>
      <c r="AB28" s="78">
        <v>3.1278510000000002</v>
      </c>
      <c r="AC28" s="78">
        <v>3.1698900000000001</v>
      </c>
      <c r="AD28" s="78">
        <v>3.1866940000000001</v>
      </c>
      <c r="AE28" s="78">
        <v>3.184574</v>
      </c>
      <c r="AF28" s="78">
        <v>3.2001569999999999</v>
      </c>
      <c r="AG28" s="78">
        <v>3.1956730000000002</v>
      </c>
      <c r="AH28" s="79">
        <v>8.8999999999999999E-3</v>
      </c>
    </row>
    <row r="29" spans="1:34" ht="15" customHeight="1">
      <c r="A29" s="66" t="s">
        <v>484</v>
      </c>
      <c r="B29" s="77" t="s">
        <v>9</v>
      </c>
      <c r="C29" s="78">
        <v>0.785354</v>
      </c>
      <c r="D29" s="78">
        <v>0.61287199999999997</v>
      </c>
      <c r="E29" s="78">
        <v>0.77689900000000001</v>
      </c>
      <c r="F29" s="78">
        <v>1.014597</v>
      </c>
      <c r="G29" s="78">
        <v>1.1872499999999999</v>
      </c>
      <c r="H29" s="78">
        <v>1.3440909999999999</v>
      </c>
      <c r="I29" s="78">
        <v>1.4817959999999999</v>
      </c>
      <c r="J29" s="78">
        <v>1.5263640000000001</v>
      </c>
      <c r="K29" s="78">
        <v>1.5855360000000001</v>
      </c>
      <c r="L29" s="78">
        <v>1.6271150000000001</v>
      </c>
      <c r="M29" s="78">
        <v>1.6860470000000001</v>
      </c>
      <c r="N29" s="78">
        <v>1.721055</v>
      </c>
      <c r="O29" s="78">
        <v>1.7623340000000001</v>
      </c>
      <c r="P29" s="78">
        <v>1.788702</v>
      </c>
      <c r="Q29" s="78">
        <v>1.8057240000000001</v>
      </c>
      <c r="R29" s="78">
        <v>1.825215</v>
      </c>
      <c r="S29" s="78">
        <v>1.831032</v>
      </c>
      <c r="T29" s="78">
        <v>1.8276840000000001</v>
      </c>
      <c r="U29" s="78">
        <v>1.8661719999999999</v>
      </c>
      <c r="V29" s="78">
        <v>1.8676779999999999</v>
      </c>
      <c r="W29" s="78">
        <v>1.998837</v>
      </c>
      <c r="X29" s="78">
        <v>2.0399180000000001</v>
      </c>
      <c r="Y29" s="78">
        <v>2.0578720000000001</v>
      </c>
      <c r="Z29" s="78">
        <v>2.0632899999999998</v>
      </c>
      <c r="AA29" s="78">
        <v>2.0804309999999999</v>
      </c>
      <c r="AB29" s="78">
        <v>2.0816180000000002</v>
      </c>
      <c r="AC29" s="78">
        <v>2.1077170000000001</v>
      </c>
      <c r="AD29" s="78">
        <v>2.126576</v>
      </c>
      <c r="AE29" s="78">
        <v>2.1386620000000001</v>
      </c>
      <c r="AF29" s="78">
        <v>2.153994</v>
      </c>
      <c r="AG29" s="78">
        <v>2.1686770000000002</v>
      </c>
      <c r="AH29" s="79">
        <v>3.4438000000000003E-2</v>
      </c>
    </row>
    <row r="30" spans="1:34" ht="15" customHeight="1">
      <c r="A30" s="66" t="s">
        <v>483</v>
      </c>
      <c r="B30" s="77" t="s">
        <v>657</v>
      </c>
      <c r="C30" s="82">
        <v>32.984870999999998</v>
      </c>
      <c r="D30" s="82">
        <v>25.740628999999998</v>
      </c>
      <c r="E30" s="82">
        <v>32.629745</v>
      </c>
      <c r="F30" s="82">
        <v>42.613059999999997</v>
      </c>
      <c r="G30" s="82">
        <v>49.864510000000003</v>
      </c>
      <c r="H30" s="82">
        <v>56.451827999999999</v>
      </c>
      <c r="I30" s="82">
        <v>62.235447000000001</v>
      </c>
      <c r="J30" s="82">
        <v>64.107299999999995</v>
      </c>
      <c r="K30" s="82">
        <v>66.592490999999995</v>
      </c>
      <c r="L30" s="82">
        <v>68.338813999999999</v>
      </c>
      <c r="M30" s="82">
        <v>70.813987999999995</v>
      </c>
      <c r="N30" s="82">
        <v>72.284317000000001</v>
      </c>
      <c r="O30" s="82">
        <v>74.018044000000003</v>
      </c>
      <c r="P30" s="82">
        <v>75.125480999999994</v>
      </c>
      <c r="Q30" s="82">
        <v>75.840416000000005</v>
      </c>
      <c r="R30" s="82">
        <v>76.659035000000003</v>
      </c>
      <c r="S30" s="82">
        <v>76.903328000000002</v>
      </c>
      <c r="T30" s="82">
        <v>76.762710999999996</v>
      </c>
      <c r="U30" s="82">
        <v>78.379227</v>
      </c>
      <c r="V30" s="82">
        <v>78.442474000000004</v>
      </c>
      <c r="W30" s="82">
        <v>83.951172</v>
      </c>
      <c r="X30" s="82">
        <v>85.676558999999997</v>
      </c>
      <c r="Y30" s="82">
        <v>86.430617999999996</v>
      </c>
      <c r="Z30" s="82">
        <v>86.658164999999997</v>
      </c>
      <c r="AA30" s="82">
        <v>87.378112999999999</v>
      </c>
      <c r="AB30" s="82">
        <v>87.427963000000005</v>
      </c>
      <c r="AC30" s="82">
        <v>88.524124</v>
      </c>
      <c r="AD30" s="82">
        <v>89.316192999999998</v>
      </c>
      <c r="AE30" s="82">
        <v>89.823798999999994</v>
      </c>
      <c r="AF30" s="82">
        <v>90.467758000000003</v>
      </c>
      <c r="AG30" s="82">
        <v>91.084418999999997</v>
      </c>
      <c r="AH30" s="79">
        <v>3.4438000000000003E-2</v>
      </c>
    </row>
    <row r="32" spans="1:34" ht="15" customHeight="1">
      <c r="B32" s="76" t="s">
        <v>446</v>
      </c>
    </row>
    <row r="33" spans="1:34" ht="15" customHeight="1">
      <c r="A33" s="66" t="s">
        <v>482</v>
      </c>
      <c r="B33" s="77" t="s">
        <v>3</v>
      </c>
      <c r="C33" s="78">
        <v>0.69708899999999996</v>
      </c>
      <c r="D33" s="78">
        <v>0.78400999999999998</v>
      </c>
      <c r="E33" s="78">
        <v>0.84825099999999998</v>
      </c>
      <c r="F33" s="78">
        <v>0.87289600000000001</v>
      </c>
      <c r="G33" s="78">
        <v>0.91061899999999996</v>
      </c>
      <c r="H33" s="78">
        <v>0.94946900000000001</v>
      </c>
      <c r="I33" s="78">
        <v>0.98009900000000005</v>
      </c>
      <c r="J33" s="78">
        <v>0.99941000000000002</v>
      </c>
      <c r="K33" s="78">
        <v>1.0380830000000001</v>
      </c>
      <c r="L33" s="78">
        <v>1.057982</v>
      </c>
      <c r="M33" s="78">
        <v>1.083413</v>
      </c>
      <c r="N33" s="78">
        <v>1.1034189999999999</v>
      </c>
      <c r="O33" s="78">
        <v>1.1303460000000001</v>
      </c>
      <c r="P33" s="78">
        <v>1.1489199999999999</v>
      </c>
      <c r="Q33" s="78">
        <v>1.162677</v>
      </c>
      <c r="R33" s="78">
        <v>1.176242</v>
      </c>
      <c r="S33" s="78">
        <v>1.1937519999999999</v>
      </c>
      <c r="T33" s="78">
        <v>1.2091890000000001</v>
      </c>
      <c r="U33" s="78">
        <v>1.228742</v>
      </c>
      <c r="V33" s="78">
        <v>1.2414480000000001</v>
      </c>
      <c r="W33" s="78">
        <v>1.2644390000000001</v>
      </c>
      <c r="X33" s="78">
        <v>1.2852920000000001</v>
      </c>
      <c r="Y33" s="78">
        <v>1.2965770000000001</v>
      </c>
      <c r="Z33" s="78">
        <v>1.3152740000000001</v>
      </c>
      <c r="AA33" s="78">
        <v>1.326219</v>
      </c>
      <c r="AB33" s="78">
        <v>1.32342</v>
      </c>
      <c r="AC33" s="78">
        <v>1.34605</v>
      </c>
      <c r="AD33" s="78">
        <v>1.3659859999999999</v>
      </c>
      <c r="AE33" s="78">
        <v>1.3749549999999999</v>
      </c>
      <c r="AF33" s="78">
        <v>1.384115</v>
      </c>
      <c r="AG33" s="78">
        <v>1.3933990000000001</v>
      </c>
      <c r="AH33" s="79">
        <v>2.3355000000000001E-2</v>
      </c>
    </row>
    <row r="34" spans="1:34" ht="15" customHeight="1">
      <c r="A34" s="66" t="s">
        <v>481</v>
      </c>
      <c r="B34" s="77" t="s">
        <v>4</v>
      </c>
      <c r="C34" s="78">
        <v>2.4395690000000001</v>
      </c>
      <c r="D34" s="78">
        <v>2.4433569999999998</v>
      </c>
      <c r="E34" s="78">
        <v>2.4666779999999999</v>
      </c>
      <c r="F34" s="78">
        <v>2.584616</v>
      </c>
      <c r="G34" s="78">
        <v>2.596244</v>
      </c>
      <c r="H34" s="78">
        <v>2.5773830000000002</v>
      </c>
      <c r="I34" s="78">
        <v>2.5488400000000002</v>
      </c>
      <c r="J34" s="78">
        <v>2.5899450000000002</v>
      </c>
      <c r="K34" s="78">
        <v>2.654747</v>
      </c>
      <c r="L34" s="78">
        <v>2.6857890000000002</v>
      </c>
      <c r="M34" s="78">
        <v>2.7414869999999998</v>
      </c>
      <c r="N34" s="78">
        <v>2.7727179999999998</v>
      </c>
      <c r="O34" s="78">
        <v>2.8105889999999998</v>
      </c>
      <c r="P34" s="78">
        <v>2.8296860000000001</v>
      </c>
      <c r="Q34" s="78">
        <v>2.8466740000000001</v>
      </c>
      <c r="R34" s="78">
        <v>2.8625579999999999</v>
      </c>
      <c r="S34" s="78">
        <v>2.8739460000000001</v>
      </c>
      <c r="T34" s="78">
        <v>2.910107</v>
      </c>
      <c r="U34" s="78">
        <v>2.9405730000000001</v>
      </c>
      <c r="V34" s="78">
        <v>2.9401809999999999</v>
      </c>
      <c r="W34" s="78">
        <v>2.996022</v>
      </c>
      <c r="X34" s="78">
        <v>3.028378</v>
      </c>
      <c r="Y34" s="78">
        <v>3.0482589999999998</v>
      </c>
      <c r="Z34" s="78">
        <v>3.08446</v>
      </c>
      <c r="AA34" s="78">
        <v>3.0852900000000001</v>
      </c>
      <c r="AB34" s="78">
        <v>3.088368</v>
      </c>
      <c r="AC34" s="78">
        <v>3.1310069999999999</v>
      </c>
      <c r="AD34" s="78">
        <v>3.1487180000000001</v>
      </c>
      <c r="AE34" s="78">
        <v>3.1475399999999998</v>
      </c>
      <c r="AF34" s="78">
        <v>3.163999</v>
      </c>
      <c r="AG34" s="78">
        <v>3.160323</v>
      </c>
      <c r="AH34" s="79">
        <v>8.6660000000000001E-3</v>
      </c>
    </row>
    <row r="35" spans="1:34" ht="15" customHeight="1">
      <c r="A35" s="66" t="s">
        <v>480</v>
      </c>
      <c r="B35" s="77" t="s">
        <v>9</v>
      </c>
      <c r="C35" s="78">
        <v>0.81172999999999995</v>
      </c>
      <c r="D35" s="78">
        <v>0.66324000000000005</v>
      </c>
      <c r="E35" s="78">
        <v>0.87602599999999997</v>
      </c>
      <c r="F35" s="78">
        <v>1.1604080000000001</v>
      </c>
      <c r="G35" s="78">
        <v>1.379141</v>
      </c>
      <c r="H35" s="78">
        <v>1.580632</v>
      </c>
      <c r="I35" s="78">
        <v>1.767085</v>
      </c>
      <c r="J35" s="78">
        <v>1.8156110000000001</v>
      </c>
      <c r="K35" s="78">
        <v>1.8788020000000001</v>
      </c>
      <c r="L35" s="78">
        <v>1.916979</v>
      </c>
      <c r="M35" s="78">
        <v>1.974429</v>
      </c>
      <c r="N35" s="78">
        <v>2.0098579999999999</v>
      </c>
      <c r="O35" s="78">
        <v>2.050694</v>
      </c>
      <c r="P35" s="78">
        <v>2.0768580000000001</v>
      </c>
      <c r="Q35" s="78">
        <v>2.093801</v>
      </c>
      <c r="R35" s="78">
        <v>2.113105</v>
      </c>
      <c r="S35" s="78">
        <v>2.1192199999999999</v>
      </c>
      <c r="T35" s="78">
        <v>2.116587</v>
      </c>
      <c r="U35" s="78">
        <v>2.1550639999999999</v>
      </c>
      <c r="V35" s="78">
        <v>2.1563349999999999</v>
      </c>
      <c r="W35" s="78">
        <v>2.266149</v>
      </c>
      <c r="X35" s="78">
        <v>2.3020480000000001</v>
      </c>
      <c r="Y35" s="78">
        <v>2.3245979999999999</v>
      </c>
      <c r="Z35" s="78">
        <v>2.3521359999999998</v>
      </c>
      <c r="AA35" s="78">
        <v>2.369459</v>
      </c>
      <c r="AB35" s="78">
        <v>2.370495</v>
      </c>
      <c r="AC35" s="78">
        <v>2.396801</v>
      </c>
      <c r="AD35" s="78">
        <v>2.4156740000000001</v>
      </c>
      <c r="AE35" s="78">
        <v>2.4277880000000001</v>
      </c>
      <c r="AF35" s="78">
        <v>2.44312</v>
      </c>
      <c r="AG35" s="78">
        <v>2.4574989999999999</v>
      </c>
      <c r="AH35" s="79">
        <v>3.7615000000000003E-2</v>
      </c>
    </row>
    <row r="36" spans="1:34" ht="15" customHeight="1">
      <c r="A36" s="66" t="s">
        <v>479</v>
      </c>
      <c r="B36" s="77" t="s">
        <v>657</v>
      </c>
      <c r="C36" s="82">
        <v>34.092655000000001</v>
      </c>
      <c r="D36" s="82">
        <v>27.856092</v>
      </c>
      <c r="E36" s="82">
        <v>36.793095000000001</v>
      </c>
      <c r="F36" s="82">
        <v>48.737155999999999</v>
      </c>
      <c r="G36" s="82">
        <v>57.923938999999997</v>
      </c>
      <c r="H36" s="82">
        <v>66.386550999999997</v>
      </c>
      <c r="I36" s="82">
        <v>74.217560000000006</v>
      </c>
      <c r="J36" s="82">
        <v>76.255675999999994</v>
      </c>
      <c r="K36" s="82">
        <v>78.909683000000001</v>
      </c>
      <c r="L36" s="82">
        <v>80.513137999999998</v>
      </c>
      <c r="M36" s="82">
        <v>82.926017999999999</v>
      </c>
      <c r="N36" s="82">
        <v>84.414046999999997</v>
      </c>
      <c r="O36" s="82">
        <v>86.129135000000005</v>
      </c>
      <c r="P36" s="82">
        <v>87.228035000000006</v>
      </c>
      <c r="Q36" s="82">
        <v>87.939628999999996</v>
      </c>
      <c r="R36" s="82">
        <v>88.750411999999997</v>
      </c>
      <c r="S36" s="82">
        <v>89.007239999999996</v>
      </c>
      <c r="T36" s="82">
        <v>88.896659999999997</v>
      </c>
      <c r="U36" s="82">
        <v>90.512694999999994</v>
      </c>
      <c r="V36" s="82">
        <v>90.566055000000006</v>
      </c>
      <c r="W36" s="82">
        <v>95.178268000000003</v>
      </c>
      <c r="X36" s="82">
        <v>96.686019999999999</v>
      </c>
      <c r="Y36" s="82">
        <v>97.633133000000001</v>
      </c>
      <c r="Z36" s="82">
        <v>98.789726000000002</v>
      </c>
      <c r="AA36" s="82">
        <v>99.517287999999994</v>
      </c>
      <c r="AB36" s="82">
        <v>99.560790999999995</v>
      </c>
      <c r="AC36" s="82">
        <v>100.665657</v>
      </c>
      <c r="AD36" s="82">
        <v>101.458321</v>
      </c>
      <c r="AE36" s="82">
        <v>101.967094</v>
      </c>
      <c r="AF36" s="82">
        <v>102.611046</v>
      </c>
      <c r="AG36" s="82">
        <v>103.21494300000001</v>
      </c>
      <c r="AH36" s="79">
        <v>3.7615000000000003E-2</v>
      </c>
    </row>
    <row r="38" spans="1:34" ht="15" customHeight="1">
      <c r="B38" s="76" t="s">
        <v>14</v>
      </c>
    </row>
    <row r="39" spans="1:34" ht="15" customHeight="1">
      <c r="A39" s="66" t="s">
        <v>478</v>
      </c>
      <c r="B39" s="77" t="s">
        <v>3</v>
      </c>
      <c r="C39" s="78">
        <v>1.0962419999999999</v>
      </c>
      <c r="D39" s="78">
        <v>1.1882889999999999</v>
      </c>
      <c r="E39" s="78">
        <v>1.248834</v>
      </c>
      <c r="F39" s="78">
        <v>1.2705550000000001</v>
      </c>
      <c r="G39" s="78">
        <v>1.305177</v>
      </c>
      <c r="H39" s="78">
        <v>1.340123</v>
      </c>
      <c r="I39" s="78">
        <v>1.3670389999999999</v>
      </c>
      <c r="J39" s="78">
        <v>1.3835919999999999</v>
      </c>
      <c r="K39" s="78">
        <v>1.417584</v>
      </c>
      <c r="L39" s="78">
        <v>1.434202</v>
      </c>
      <c r="M39" s="78">
        <v>1.4951399999999999</v>
      </c>
      <c r="N39" s="78">
        <v>1.511539</v>
      </c>
      <c r="O39" s="78">
        <v>1.539396</v>
      </c>
      <c r="P39" s="78">
        <v>1.554222</v>
      </c>
      <c r="Q39" s="78">
        <v>1.565094</v>
      </c>
      <c r="R39" s="78">
        <v>1.5759620000000001</v>
      </c>
      <c r="S39" s="78">
        <v>1.590176</v>
      </c>
      <c r="T39" s="78">
        <v>1.602503</v>
      </c>
      <c r="U39" s="78">
        <v>1.618271</v>
      </c>
      <c r="V39" s="78">
        <v>1.6281950000000001</v>
      </c>
      <c r="W39" s="78">
        <v>1.646765</v>
      </c>
      <c r="X39" s="78">
        <v>1.663249</v>
      </c>
      <c r="Y39" s="78">
        <v>1.6717740000000001</v>
      </c>
      <c r="Z39" s="78">
        <v>1.6865950000000001</v>
      </c>
      <c r="AA39" s="78">
        <v>1.6949289999999999</v>
      </c>
      <c r="AB39" s="78">
        <v>1.6922360000000001</v>
      </c>
      <c r="AC39" s="78">
        <v>1.710472</v>
      </c>
      <c r="AD39" s="78">
        <v>1.7259850000000001</v>
      </c>
      <c r="AE39" s="78">
        <v>1.73258</v>
      </c>
      <c r="AF39" s="78">
        <v>1.7395609999999999</v>
      </c>
      <c r="AG39" s="78">
        <v>1.746631</v>
      </c>
      <c r="AH39" s="79">
        <v>1.5647999999999999E-2</v>
      </c>
    </row>
    <row r="40" spans="1:34" ht="15" customHeight="1">
      <c r="A40" s="66" t="s">
        <v>477</v>
      </c>
      <c r="B40" s="77" t="s">
        <v>15</v>
      </c>
      <c r="C40" s="78">
        <v>2.0029680000000001</v>
      </c>
      <c r="D40" s="78">
        <v>2.1062150000000002</v>
      </c>
      <c r="E40" s="78">
        <v>2.25996</v>
      </c>
      <c r="F40" s="78">
        <v>2.285209</v>
      </c>
      <c r="G40" s="78">
        <v>2.2860830000000001</v>
      </c>
      <c r="H40" s="78">
        <v>2.3224269999999998</v>
      </c>
      <c r="I40" s="78">
        <v>2.3390559999999998</v>
      </c>
      <c r="J40" s="78">
        <v>2.3669120000000001</v>
      </c>
      <c r="K40" s="78">
        <v>2.4318360000000001</v>
      </c>
      <c r="L40" s="78">
        <v>2.4753859999999999</v>
      </c>
      <c r="M40" s="78">
        <v>2.581496</v>
      </c>
      <c r="N40" s="78">
        <v>2.595294</v>
      </c>
      <c r="O40" s="78">
        <v>2.6501860000000002</v>
      </c>
      <c r="P40" s="78">
        <v>2.6733210000000001</v>
      </c>
      <c r="Q40" s="78">
        <v>2.7128950000000001</v>
      </c>
      <c r="R40" s="78">
        <v>2.7357010000000002</v>
      </c>
      <c r="S40" s="78">
        <v>2.773631</v>
      </c>
      <c r="T40" s="78">
        <v>2.8051740000000001</v>
      </c>
      <c r="U40" s="78">
        <v>2.8443369999999999</v>
      </c>
      <c r="V40" s="78">
        <v>2.850346</v>
      </c>
      <c r="W40" s="78">
        <v>2.901351</v>
      </c>
      <c r="X40" s="78">
        <v>2.9302619999999999</v>
      </c>
      <c r="Y40" s="78">
        <v>2.9500760000000001</v>
      </c>
      <c r="Z40" s="78">
        <v>2.9688310000000002</v>
      </c>
      <c r="AA40" s="78">
        <v>2.980318</v>
      </c>
      <c r="AB40" s="78">
        <v>2.9626510000000001</v>
      </c>
      <c r="AC40" s="78">
        <v>3.004518</v>
      </c>
      <c r="AD40" s="78">
        <v>3.0181629999999999</v>
      </c>
      <c r="AE40" s="78">
        <v>3.0309370000000002</v>
      </c>
      <c r="AF40" s="78">
        <v>3.0260690000000001</v>
      </c>
      <c r="AG40" s="78">
        <v>3.0292810000000001</v>
      </c>
      <c r="AH40" s="79">
        <v>1.3885E-2</v>
      </c>
    </row>
    <row r="41" spans="1:34" ht="15" customHeight="1">
      <c r="A41" s="66" t="s">
        <v>476</v>
      </c>
      <c r="B41" s="77" t="s">
        <v>439</v>
      </c>
      <c r="C41" s="78">
        <v>1.3924529999999999</v>
      </c>
      <c r="D41" s="78">
        <v>1.3924529999999999</v>
      </c>
      <c r="E41" s="78">
        <v>1.414809</v>
      </c>
      <c r="F41" s="78">
        <v>1.384962</v>
      </c>
      <c r="G41" s="78">
        <v>1.350041</v>
      </c>
      <c r="H41" s="78">
        <v>1.382236</v>
      </c>
      <c r="I41" s="78">
        <v>1.362846</v>
      </c>
      <c r="J41" s="78">
        <v>1.366549</v>
      </c>
      <c r="K41" s="78">
        <v>1.379127</v>
      </c>
      <c r="L41" s="78">
        <v>1.375588</v>
      </c>
      <c r="M41" s="78">
        <v>1.4035709999999999</v>
      </c>
      <c r="N41" s="78">
        <v>1.409629</v>
      </c>
      <c r="O41" s="78">
        <v>1.3911439999999999</v>
      </c>
      <c r="P41" s="78">
        <v>1.3828229999999999</v>
      </c>
      <c r="Q41" s="78">
        <v>1.3694809999999999</v>
      </c>
      <c r="R41" s="78">
        <v>1.416309</v>
      </c>
      <c r="S41" s="78">
        <v>1.4443269999999999</v>
      </c>
      <c r="T41" s="78">
        <v>1.467176</v>
      </c>
      <c r="U41" s="78">
        <v>1.5058149999999999</v>
      </c>
      <c r="V41" s="78">
        <v>1.52938</v>
      </c>
      <c r="W41" s="78">
        <v>1.512359</v>
      </c>
      <c r="X41" s="78">
        <v>1.494756</v>
      </c>
      <c r="Y41" s="78">
        <v>1.4980789999999999</v>
      </c>
      <c r="Z41" s="78">
        <v>1.4809209999999999</v>
      </c>
      <c r="AA41" s="78">
        <v>1.464966</v>
      </c>
      <c r="AB41" s="78">
        <v>1.4510540000000001</v>
      </c>
      <c r="AC41" s="78">
        <v>1.490129</v>
      </c>
      <c r="AD41" s="78">
        <v>1.4727490000000001</v>
      </c>
      <c r="AE41" s="78">
        <v>1.455646</v>
      </c>
      <c r="AF41" s="78">
        <v>1.4573739999999999</v>
      </c>
      <c r="AG41" s="78">
        <v>1.439346</v>
      </c>
      <c r="AH41" s="79">
        <v>1.1050000000000001E-3</v>
      </c>
    </row>
    <row r="42" spans="1:34" ht="15" customHeight="1">
      <c r="A42" s="66" t="s">
        <v>475</v>
      </c>
      <c r="B42" s="77" t="s">
        <v>16</v>
      </c>
      <c r="C42" s="78">
        <v>2.2562500000000001</v>
      </c>
      <c r="D42" s="78">
        <v>2.35582</v>
      </c>
      <c r="E42" s="78">
        <v>2.400055</v>
      </c>
      <c r="F42" s="78">
        <v>2.4621240000000002</v>
      </c>
      <c r="G42" s="78">
        <v>2.4685709999999998</v>
      </c>
      <c r="H42" s="78">
        <v>2.510856</v>
      </c>
      <c r="I42" s="78">
        <v>2.5321769999999999</v>
      </c>
      <c r="J42" s="78">
        <v>2.560667</v>
      </c>
      <c r="K42" s="78">
        <v>2.6246779999999998</v>
      </c>
      <c r="L42" s="78">
        <v>2.6680359999999999</v>
      </c>
      <c r="M42" s="78">
        <v>2.7962359999999999</v>
      </c>
      <c r="N42" s="78">
        <v>2.8079399999999999</v>
      </c>
      <c r="O42" s="78">
        <v>2.8649300000000002</v>
      </c>
      <c r="P42" s="78">
        <v>2.8861189999999999</v>
      </c>
      <c r="Q42" s="78">
        <v>2.9241280000000001</v>
      </c>
      <c r="R42" s="78">
        <v>2.9458540000000002</v>
      </c>
      <c r="S42" s="78">
        <v>2.9830760000000001</v>
      </c>
      <c r="T42" s="78">
        <v>3.0141200000000001</v>
      </c>
      <c r="U42" s="78">
        <v>3.0533429999999999</v>
      </c>
      <c r="V42" s="78">
        <v>3.0577519999999998</v>
      </c>
      <c r="W42" s="78">
        <v>3.109896</v>
      </c>
      <c r="X42" s="78">
        <v>3.138582</v>
      </c>
      <c r="Y42" s="78">
        <v>3.1577380000000002</v>
      </c>
      <c r="Z42" s="78">
        <v>3.1767289999999999</v>
      </c>
      <c r="AA42" s="78">
        <v>3.1876959999999999</v>
      </c>
      <c r="AB42" s="78">
        <v>3.167551</v>
      </c>
      <c r="AC42" s="78">
        <v>3.2100659999999999</v>
      </c>
      <c r="AD42" s="78">
        <v>3.2232419999999999</v>
      </c>
      <c r="AE42" s="78">
        <v>3.2350249999999998</v>
      </c>
      <c r="AF42" s="78">
        <v>3.2287210000000002</v>
      </c>
      <c r="AG42" s="78">
        <v>3.2311329999999998</v>
      </c>
      <c r="AH42" s="79">
        <v>1.2043E-2</v>
      </c>
    </row>
    <row r="43" spans="1:34" ht="15" customHeight="1">
      <c r="A43" s="66" t="s">
        <v>474</v>
      </c>
      <c r="B43" s="77" t="s">
        <v>17</v>
      </c>
      <c r="C43" s="78">
        <v>1.291768</v>
      </c>
      <c r="D43" s="78">
        <v>1.4015820000000001</v>
      </c>
      <c r="E43" s="78">
        <v>1.5402830000000001</v>
      </c>
      <c r="F43" s="78">
        <v>1.7126999999999999</v>
      </c>
      <c r="G43" s="78">
        <v>1.8455760000000001</v>
      </c>
      <c r="H43" s="78">
        <v>1.933846</v>
      </c>
      <c r="I43" s="78">
        <v>2.0091389999999998</v>
      </c>
      <c r="J43" s="78">
        <v>2.0523820000000002</v>
      </c>
      <c r="K43" s="78">
        <v>2.1245720000000001</v>
      </c>
      <c r="L43" s="78">
        <v>2.1609379999999998</v>
      </c>
      <c r="M43" s="78">
        <v>2.2198859999999998</v>
      </c>
      <c r="N43" s="78">
        <v>2.2664650000000002</v>
      </c>
      <c r="O43" s="78">
        <v>2.3155109999999999</v>
      </c>
      <c r="P43" s="78">
        <v>2.346231</v>
      </c>
      <c r="Q43" s="78">
        <v>2.3680020000000002</v>
      </c>
      <c r="R43" s="78">
        <v>2.3897810000000002</v>
      </c>
      <c r="S43" s="78">
        <v>2.410161</v>
      </c>
      <c r="T43" s="78">
        <v>2.451819</v>
      </c>
      <c r="U43" s="78">
        <v>2.4927679999999999</v>
      </c>
      <c r="V43" s="78">
        <v>2.4991140000000001</v>
      </c>
      <c r="W43" s="78">
        <v>2.5560450000000001</v>
      </c>
      <c r="X43" s="78">
        <v>2.5921859999999999</v>
      </c>
      <c r="Y43" s="78">
        <v>2.6171190000000002</v>
      </c>
      <c r="Z43" s="78">
        <v>2.6706829999999999</v>
      </c>
      <c r="AA43" s="78">
        <v>2.6814079999999998</v>
      </c>
      <c r="AB43" s="78">
        <v>2.6853590000000001</v>
      </c>
      <c r="AC43" s="78">
        <v>2.730553</v>
      </c>
      <c r="AD43" s="78">
        <v>2.7519529999999999</v>
      </c>
      <c r="AE43" s="78">
        <v>2.7514460000000001</v>
      </c>
      <c r="AF43" s="78">
        <v>2.768078</v>
      </c>
      <c r="AG43" s="78">
        <v>2.7695970000000001</v>
      </c>
      <c r="AH43" s="79">
        <v>2.5749000000000001E-2</v>
      </c>
    </row>
    <row r="44" spans="1:34" ht="15" customHeight="1">
      <c r="A44" s="66" t="s">
        <v>473</v>
      </c>
      <c r="B44" s="77" t="s">
        <v>18</v>
      </c>
      <c r="C44" s="78">
        <v>2.5190579999999998</v>
      </c>
      <c r="D44" s="78">
        <v>2.5105979999999999</v>
      </c>
      <c r="E44" s="78">
        <v>2.61632</v>
      </c>
      <c r="F44" s="78">
        <v>2.8330649999999999</v>
      </c>
      <c r="G44" s="78">
        <v>2.925872</v>
      </c>
      <c r="H44" s="78">
        <v>2.9928409999999999</v>
      </c>
      <c r="I44" s="78">
        <v>3.0513650000000001</v>
      </c>
      <c r="J44" s="78">
        <v>3.1042510000000001</v>
      </c>
      <c r="K44" s="78">
        <v>3.1557110000000002</v>
      </c>
      <c r="L44" s="78">
        <v>3.1867679999999998</v>
      </c>
      <c r="M44" s="78">
        <v>3.2897150000000002</v>
      </c>
      <c r="N44" s="78">
        <v>3.324433</v>
      </c>
      <c r="O44" s="78">
        <v>3.364744</v>
      </c>
      <c r="P44" s="78">
        <v>3.3831820000000001</v>
      </c>
      <c r="Q44" s="78">
        <v>3.3970039999999999</v>
      </c>
      <c r="R44" s="78">
        <v>3.414968</v>
      </c>
      <c r="S44" s="78">
        <v>3.4225699999999999</v>
      </c>
      <c r="T44" s="78">
        <v>3.458736</v>
      </c>
      <c r="U44" s="78">
        <v>3.4851700000000001</v>
      </c>
      <c r="V44" s="78">
        <v>3.4847679999999999</v>
      </c>
      <c r="W44" s="78">
        <v>3.5378219999999998</v>
      </c>
      <c r="X44" s="78">
        <v>3.5693980000000001</v>
      </c>
      <c r="Y44" s="78">
        <v>3.58846</v>
      </c>
      <c r="Z44" s="78">
        <v>3.6218509999999999</v>
      </c>
      <c r="AA44" s="78">
        <v>3.629381</v>
      </c>
      <c r="AB44" s="78">
        <v>3.6232359999999999</v>
      </c>
      <c r="AC44" s="78">
        <v>3.6654499999999999</v>
      </c>
      <c r="AD44" s="78">
        <v>3.6798989999999998</v>
      </c>
      <c r="AE44" s="78">
        <v>3.6815229999999999</v>
      </c>
      <c r="AF44" s="78">
        <v>3.6982849999999998</v>
      </c>
      <c r="AG44" s="78">
        <v>3.694213</v>
      </c>
      <c r="AH44" s="79">
        <v>1.2845000000000001E-2</v>
      </c>
    </row>
    <row r="45" spans="1:34" ht="15" customHeight="1">
      <c r="A45" s="66" t="s">
        <v>472</v>
      </c>
      <c r="B45" s="77" t="s">
        <v>9</v>
      </c>
      <c r="C45" s="78">
        <v>1.37836</v>
      </c>
      <c r="D45" s="78">
        <v>1.046278</v>
      </c>
      <c r="E45" s="78">
        <v>1.0896710000000001</v>
      </c>
      <c r="F45" s="78">
        <v>1.2358629999999999</v>
      </c>
      <c r="G45" s="78">
        <v>1.4277880000000001</v>
      </c>
      <c r="H45" s="78">
        <v>1.562284</v>
      </c>
      <c r="I45" s="78">
        <v>1.590965</v>
      </c>
      <c r="J45" s="78">
        <v>1.7398720000000001</v>
      </c>
      <c r="K45" s="78">
        <v>1.7992060000000001</v>
      </c>
      <c r="L45" s="78">
        <v>1.8409709999999999</v>
      </c>
      <c r="M45" s="78">
        <v>1.754516</v>
      </c>
      <c r="N45" s="78">
        <v>1.926404</v>
      </c>
      <c r="O45" s="78">
        <v>1.959662</v>
      </c>
      <c r="P45" s="78">
        <v>1.985047</v>
      </c>
      <c r="Q45" s="78">
        <v>1.9989220000000001</v>
      </c>
      <c r="R45" s="78">
        <v>2.015809</v>
      </c>
      <c r="S45" s="78">
        <v>2.0329540000000001</v>
      </c>
      <c r="T45" s="78">
        <v>2.0441060000000002</v>
      </c>
      <c r="U45" s="78">
        <v>2.0777559999999999</v>
      </c>
      <c r="V45" s="78">
        <v>2.0764860000000001</v>
      </c>
      <c r="W45" s="78">
        <v>2.145254</v>
      </c>
      <c r="X45" s="78">
        <v>2.1554440000000001</v>
      </c>
      <c r="Y45" s="78">
        <v>2.148908</v>
      </c>
      <c r="Z45" s="78">
        <v>2.2459120000000001</v>
      </c>
      <c r="AA45" s="78">
        <v>2.2712460000000001</v>
      </c>
      <c r="AB45" s="78">
        <v>2.263922</v>
      </c>
      <c r="AC45" s="78">
        <v>2.3460800000000002</v>
      </c>
      <c r="AD45" s="78">
        <v>2.385278</v>
      </c>
      <c r="AE45" s="78">
        <v>2.3974449999999998</v>
      </c>
      <c r="AF45" s="78">
        <v>2.410657</v>
      </c>
      <c r="AG45" s="78">
        <v>2.4292639999999999</v>
      </c>
      <c r="AH45" s="79">
        <v>1.9068999999999999E-2</v>
      </c>
    </row>
    <row r="46" spans="1:34" ht="15" customHeight="1">
      <c r="A46" s="66" t="s">
        <v>471</v>
      </c>
      <c r="B46" s="77" t="s">
        <v>657</v>
      </c>
      <c r="C46" s="82">
        <v>57.891112999999997</v>
      </c>
      <c r="D46" s="82">
        <v>43.943676000000004</v>
      </c>
      <c r="E46" s="82">
        <v>45.766173999999999</v>
      </c>
      <c r="F46" s="82">
        <v>51.90625</v>
      </c>
      <c r="G46" s="82">
        <v>59.967098</v>
      </c>
      <c r="H46" s="82">
        <v>65.615943999999999</v>
      </c>
      <c r="I46" s="82">
        <v>66.820526000000001</v>
      </c>
      <c r="J46" s="82">
        <v>73.074614999999994</v>
      </c>
      <c r="K46" s="82">
        <v>75.566665999999998</v>
      </c>
      <c r="L46" s="82">
        <v>77.320769999999996</v>
      </c>
      <c r="M46" s="82">
        <v>73.689650999999998</v>
      </c>
      <c r="N46" s="82">
        <v>80.908957999999998</v>
      </c>
      <c r="O46" s="82">
        <v>82.305817000000005</v>
      </c>
      <c r="P46" s="82">
        <v>83.371964000000006</v>
      </c>
      <c r="Q46" s="82">
        <v>83.954741999999996</v>
      </c>
      <c r="R46" s="82">
        <v>84.663971000000004</v>
      </c>
      <c r="S46" s="82">
        <v>85.384048000000007</v>
      </c>
      <c r="T46" s="82">
        <v>85.852440000000001</v>
      </c>
      <c r="U46" s="82">
        <v>87.265770000000003</v>
      </c>
      <c r="V46" s="82">
        <v>87.212401999999997</v>
      </c>
      <c r="W46" s="82">
        <v>90.100684999999999</v>
      </c>
      <c r="X46" s="82">
        <v>90.528648000000004</v>
      </c>
      <c r="Y46" s="82">
        <v>90.254149999999996</v>
      </c>
      <c r="Z46" s="82">
        <v>94.328293000000002</v>
      </c>
      <c r="AA46" s="82">
        <v>95.392319000000001</v>
      </c>
      <c r="AB46" s="82">
        <v>95.084746999999993</v>
      </c>
      <c r="AC46" s="82">
        <v>98.535377999999994</v>
      </c>
      <c r="AD46" s="82">
        <v>100.181656</v>
      </c>
      <c r="AE46" s="82">
        <v>100.69268</v>
      </c>
      <c r="AF46" s="82">
        <v>101.247604</v>
      </c>
      <c r="AG46" s="82">
        <v>102.029068</v>
      </c>
      <c r="AH46" s="79">
        <v>1.9068999999999999E-2</v>
      </c>
    </row>
    <row r="48" spans="1:34" ht="15" customHeight="1">
      <c r="B48" s="76" t="s">
        <v>434</v>
      </c>
    </row>
    <row r="49" spans="1:34" ht="15" customHeight="1">
      <c r="A49" s="66" t="s">
        <v>470</v>
      </c>
      <c r="B49" s="77" t="s">
        <v>4</v>
      </c>
      <c r="C49" s="78">
        <v>2.4338799999999998</v>
      </c>
      <c r="D49" s="78">
        <v>2.4368650000000001</v>
      </c>
      <c r="E49" s="78">
        <v>2.4519540000000002</v>
      </c>
      <c r="F49" s="78">
        <v>2.5119899999999999</v>
      </c>
      <c r="G49" s="78">
        <v>2.519631</v>
      </c>
      <c r="H49" s="78">
        <v>2.499892</v>
      </c>
      <c r="I49" s="78">
        <v>2.4455830000000001</v>
      </c>
      <c r="J49" s="78">
        <v>2.4889350000000001</v>
      </c>
      <c r="K49" s="78">
        <v>2.5479530000000001</v>
      </c>
      <c r="L49" s="78">
        <v>2.5753910000000002</v>
      </c>
      <c r="M49" s="78">
        <v>2.626973</v>
      </c>
      <c r="N49" s="78">
        <v>2.6412409999999999</v>
      </c>
      <c r="O49" s="78">
        <v>2.6812429999999998</v>
      </c>
      <c r="P49" s="78">
        <v>2.7040310000000001</v>
      </c>
      <c r="Q49" s="78">
        <v>2.727614</v>
      </c>
      <c r="R49" s="78">
        <v>2.7456939999999999</v>
      </c>
      <c r="S49" s="78">
        <v>2.7664620000000002</v>
      </c>
      <c r="T49" s="78">
        <v>2.8045309999999999</v>
      </c>
      <c r="U49" s="78">
        <v>2.8304849999999999</v>
      </c>
      <c r="V49" s="78">
        <v>2.8340130000000001</v>
      </c>
      <c r="W49" s="78">
        <v>2.8966460000000001</v>
      </c>
      <c r="X49" s="78">
        <v>2.9281999999999999</v>
      </c>
      <c r="Y49" s="78">
        <v>2.9494690000000001</v>
      </c>
      <c r="Z49" s="78">
        <v>2.9958719999999999</v>
      </c>
      <c r="AA49" s="78">
        <v>2.9973700000000001</v>
      </c>
      <c r="AB49" s="78">
        <v>2.99891</v>
      </c>
      <c r="AC49" s="78">
        <v>3.0433210000000002</v>
      </c>
      <c r="AD49" s="78">
        <v>3.0612170000000001</v>
      </c>
      <c r="AE49" s="78">
        <v>3.0607820000000001</v>
      </c>
      <c r="AF49" s="78">
        <v>3.0770080000000002</v>
      </c>
      <c r="AG49" s="78">
        <v>3.0740859999999999</v>
      </c>
      <c r="AH49" s="79">
        <v>7.8139999999999998E-3</v>
      </c>
    </row>
    <row r="50" spans="1:34" ht="15" customHeight="1">
      <c r="A50" s="66" t="s">
        <v>469</v>
      </c>
      <c r="B50" s="77" t="s">
        <v>9</v>
      </c>
      <c r="C50" s="78">
        <v>1.241052</v>
      </c>
      <c r="D50" s="78">
        <v>1.3248359999999999</v>
      </c>
      <c r="E50" s="78">
        <v>1.4597709999999999</v>
      </c>
      <c r="F50" s="78">
        <v>1.6443350000000001</v>
      </c>
      <c r="G50" s="78">
        <v>1.786386</v>
      </c>
      <c r="H50" s="78">
        <v>1.894031</v>
      </c>
      <c r="I50" s="78">
        <v>1.9921230000000001</v>
      </c>
      <c r="J50" s="78">
        <v>2.0389539999999999</v>
      </c>
      <c r="K50" s="78">
        <v>2.1012650000000002</v>
      </c>
      <c r="L50" s="78">
        <v>2.1320730000000001</v>
      </c>
      <c r="M50" s="78">
        <v>2.1965439999999998</v>
      </c>
      <c r="N50" s="78">
        <v>2.2245330000000001</v>
      </c>
      <c r="O50" s="78">
        <v>2.2613569999999998</v>
      </c>
      <c r="P50" s="78">
        <v>2.2845740000000001</v>
      </c>
      <c r="Q50" s="78">
        <v>2.3028309999999999</v>
      </c>
      <c r="R50" s="78">
        <v>2.32348</v>
      </c>
      <c r="S50" s="78">
        <v>2.335483</v>
      </c>
      <c r="T50" s="78">
        <v>2.3470689999999998</v>
      </c>
      <c r="U50" s="78">
        <v>2.379934</v>
      </c>
      <c r="V50" s="78">
        <v>2.377148</v>
      </c>
      <c r="W50" s="78">
        <v>2.451746</v>
      </c>
      <c r="X50" s="78">
        <v>2.4683950000000001</v>
      </c>
      <c r="Y50" s="78">
        <v>2.4671940000000001</v>
      </c>
      <c r="Z50" s="78">
        <v>2.4770370000000002</v>
      </c>
      <c r="AA50" s="78">
        <v>2.464588</v>
      </c>
      <c r="AB50" s="78">
        <v>2.427686</v>
      </c>
      <c r="AC50" s="78">
        <v>2.4570120000000002</v>
      </c>
      <c r="AD50" s="78">
        <v>2.4799389999999999</v>
      </c>
      <c r="AE50" s="78">
        <v>2.4986079999999999</v>
      </c>
      <c r="AF50" s="78">
        <v>2.518122</v>
      </c>
      <c r="AG50" s="78">
        <v>2.5359759999999998</v>
      </c>
      <c r="AH50" s="79">
        <v>2.4107E-2</v>
      </c>
    </row>
    <row r="51" spans="1:34" ht="15" customHeight="1">
      <c r="A51" s="66" t="s">
        <v>468</v>
      </c>
      <c r="B51" s="77" t="s">
        <v>657</v>
      </c>
      <c r="C51" s="82">
        <v>52.124164999999998</v>
      </c>
      <c r="D51" s="82">
        <v>55.643127</v>
      </c>
      <c r="E51" s="82">
        <v>61.310394000000002</v>
      </c>
      <c r="F51" s="82">
        <v>69.062079999999995</v>
      </c>
      <c r="G51" s="82">
        <v>75.028198000000003</v>
      </c>
      <c r="H51" s="82">
        <v>79.549316000000005</v>
      </c>
      <c r="I51" s="82">
        <v>83.669150999999999</v>
      </c>
      <c r="J51" s="82">
        <v>85.636054999999999</v>
      </c>
      <c r="K51" s="82">
        <v>88.253142999999994</v>
      </c>
      <c r="L51" s="82">
        <v>89.547066000000001</v>
      </c>
      <c r="M51" s="82">
        <v>92.254845000000003</v>
      </c>
      <c r="N51" s="82">
        <v>93.430389000000005</v>
      </c>
      <c r="O51" s="82">
        <v>94.977005000000005</v>
      </c>
      <c r="P51" s="82">
        <v>95.952095</v>
      </c>
      <c r="Q51" s="82">
        <v>96.718902999999997</v>
      </c>
      <c r="R51" s="82">
        <v>97.586174</v>
      </c>
      <c r="S51" s="82">
        <v>98.090271000000001</v>
      </c>
      <c r="T51" s="82">
        <v>98.576881</v>
      </c>
      <c r="U51" s="82">
        <v>99.957229999999996</v>
      </c>
      <c r="V51" s="82">
        <v>99.840225000000004</v>
      </c>
      <c r="W51" s="82">
        <v>102.97332</v>
      </c>
      <c r="X51" s="82">
        <v>103.672607</v>
      </c>
      <c r="Y51" s="82">
        <v>103.622139</v>
      </c>
      <c r="Z51" s="82">
        <v>104.035568</v>
      </c>
      <c r="AA51" s="82">
        <v>103.51268</v>
      </c>
      <c r="AB51" s="82">
        <v>101.962822</v>
      </c>
      <c r="AC51" s="82">
        <v>103.19450399999999</v>
      </c>
      <c r="AD51" s="82">
        <v>104.157425</v>
      </c>
      <c r="AE51" s="82">
        <v>104.941536</v>
      </c>
      <c r="AF51" s="82">
        <v>105.76113100000001</v>
      </c>
      <c r="AG51" s="82">
        <v>106.510986</v>
      </c>
      <c r="AH51" s="79">
        <v>2.4107E-2</v>
      </c>
    </row>
    <row r="53" spans="1:34" ht="15" customHeight="1">
      <c r="B53" s="76" t="s">
        <v>467</v>
      </c>
    </row>
    <row r="54" spans="1:34" ht="15" customHeight="1">
      <c r="A54" s="66" t="s">
        <v>466</v>
      </c>
      <c r="B54" s="77" t="s">
        <v>3</v>
      </c>
      <c r="C54" s="78">
        <v>1.3120289999999999</v>
      </c>
      <c r="D54" s="78">
        <v>1.3646290000000001</v>
      </c>
      <c r="E54" s="78">
        <v>1.4113770000000001</v>
      </c>
      <c r="F54" s="78">
        <v>1.3887499999999999</v>
      </c>
      <c r="G54" s="78">
        <v>1.4289160000000001</v>
      </c>
      <c r="H54" s="78">
        <v>1.4709920000000001</v>
      </c>
      <c r="I54" s="78">
        <v>1.507536</v>
      </c>
      <c r="J54" s="78">
        <v>1.533663</v>
      </c>
      <c r="K54" s="78">
        <v>1.5744990000000001</v>
      </c>
      <c r="L54" s="78">
        <v>1.6010359999999999</v>
      </c>
      <c r="M54" s="78">
        <v>1.643016</v>
      </c>
      <c r="N54" s="78">
        <v>1.666768</v>
      </c>
      <c r="O54" s="78">
        <v>1.69655</v>
      </c>
      <c r="P54" s="78">
        <v>1.71838</v>
      </c>
      <c r="Q54" s="78">
        <v>1.734893</v>
      </c>
      <c r="R54" s="78">
        <v>1.749927</v>
      </c>
      <c r="S54" s="78">
        <v>1.7677069999999999</v>
      </c>
      <c r="T54" s="78">
        <v>1.783847</v>
      </c>
      <c r="U54" s="78">
        <v>1.803024</v>
      </c>
      <c r="V54" s="78">
        <v>1.816864</v>
      </c>
      <c r="W54" s="78">
        <v>1.8389230000000001</v>
      </c>
      <c r="X54" s="78">
        <v>1.8597859999999999</v>
      </c>
      <c r="Y54" s="78">
        <v>1.872725</v>
      </c>
      <c r="Z54" s="78">
        <v>1.8904099999999999</v>
      </c>
      <c r="AA54" s="78">
        <v>1.9019140000000001</v>
      </c>
      <c r="AB54" s="78">
        <v>1.901135</v>
      </c>
      <c r="AC54" s="78">
        <v>1.919359</v>
      </c>
      <c r="AD54" s="78">
        <v>1.9374610000000001</v>
      </c>
      <c r="AE54" s="78">
        <v>1.9470419999999999</v>
      </c>
      <c r="AF54" s="78">
        <v>1.955611</v>
      </c>
      <c r="AG54" s="78">
        <v>1.9637359999999999</v>
      </c>
      <c r="AH54" s="79">
        <v>1.3533E-2</v>
      </c>
    </row>
    <row r="55" spans="1:34" ht="15" customHeight="1">
      <c r="A55" s="66" t="s">
        <v>465</v>
      </c>
      <c r="B55" s="77" t="s">
        <v>16</v>
      </c>
      <c r="C55" s="78">
        <v>2.2548539999999999</v>
      </c>
      <c r="D55" s="78">
        <v>2.3548230000000001</v>
      </c>
      <c r="E55" s="78">
        <v>2.3994689999999999</v>
      </c>
      <c r="F55" s="78">
        <v>2.4619650000000002</v>
      </c>
      <c r="G55" s="78">
        <v>2.468871</v>
      </c>
      <c r="H55" s="78">
        <v>2.5116040000000002</v>
      </c>
      <c r="I55" s="78">
        <v>2.5333749999999999</v>
      </c>
      <c r="J55" s="78">
        <v>2.561896</v>
      </c>
      <c r="K55" s="78">
        <v>2.6259239999999999</v>
      </c>
      <c r="L55" s="78">
        <v>2.6692969999999998</v>
      </c>
      <c r="M55" s="78">
        <v>2.797148</v>
      </c>
      <c r="N55" s="78">
        <v>2.8088669999999998</v>
      </c>
      <c r="O55" s="78">
        <v>2.8658130000000002</v>
      </c>
      <c r="P55" s="78">
        <v>2.887016</v>
      </c>
      <c r="Q55" s="78">
        <v>2.92502</v>
      </c>
      <c r="R55" s="78">
        <v>2.9467720000000002</v>
      </c>
      <c r="S55" s="78">
        <v>2.983997</v>
      </c>
      <c r="T55" s="78">
        <v>3.0150519999999998</v>
      </c>
      <c r="U55" s="78">
        <v>3.0542850000000001</v>
      </c>
      <c r="V55" s="78">
        <v>3.0587010000000001</v>
      </c>
      <c r="W55" s="78">
        <v>3.1108690000000001</v>
      </c>
      <c r="X55" s="78">
        <v>3.1395689999999998</v>
      </c>
      <c r="Y55" s="78">
        <v>3.1587350000000001</v>
      </c>
      <c r="Z55" s="78">
        <v>3.1777549999999999</v>
      </c>
      <c r="AA55" s="78">
        <v>3.1887310000000002</v>
      </c>
      <c r="AB55" s="78">
        <v>3.168612</v>
      </c>
      <c r="AC55" s="78">
        <v>3.2111459999999998</v>
      </c>
      <c r="AD55" s="78">
        <v>3.2243379999999999</v>
      </c>
      <c r="AE55" s="78">
        <v>3.2361330000000001</v>
      </c>
      <c r="AF55" s="78">
        <v>3.2298619999999998</v>
      </c>
      <c r="AG55" s="78">
        <v>3.2322890000000002</v>
      </c>
      <c r="AH55" s="79">
        <v>1.2076E-2</v>
      </c>
    </row>
    <row r="56" spans="1:34" ht="15" customHeight="1">
      <c r="A56" s="66" t="s">
        <v>464</v>
      </c>
      <c r="B56" s="77" t="s">
        <v>17</v>
      </c>
      <c r="C56" s="78">
        <v>1.291768</v>
      </c>
      <c r="D56" s="78">
        <v>1.4015820000000001</v>
      </c>
      <c r="E56" s="78">
        <v>1.5402830000000001</v>
      </c>
      <c r="F56" s="78">
        <v>1.7126999999999999</v>
      </c>
      <c r="G56" s="78">
        <v>1.8455760000000001</v>
      </c>
      <c r="H56" s="78">
        <v>1.933846</v>
      </c>
      <c r="I56" s="78">
        <v>2.0091389999999998</v>
      </c>
      <c r="J56" s="78">
        <v>2.0523820000000002</v>
      </c>
      <c r="K56" s="78">
        <v>2.1245720000000001</v>
      </c>
      <c r="L56" s="78">
        <v>2.1609379999999998</v>
      </c>
      <c r="M56" s="78">
        <v>2.2198859999999998</v>
      </c>
      <c r="N56" s="78">
        <v>2.2664650000000002</v>
      </c>
      <c r="O56" s="78">
        <v>2.3155109999999999</v>
      </c>
      <c r="P56" s="78">
        <v>2.346231</v>
      </c>
      <c r="Q56" s="78">
        <v>2.3680020000000002</v>
      </c>
      <c r="R56" s="78">
        <v>2.3897810000000002</v>
      </c>
      <c r="S56" s="78">
        <v>2.410161</v>
      </c>
      <c r="T56" s="78">
        <v>2.451819</v>
      </c>
      <c r="U56" s="78">
        <v>2.4927679999999999</v>
      </c>
      <c r="V56" s="78">
        <v>2.4991140000000001</v>
      </c>
      <c r="W56" s="78">
        <v>2.5560450000000001</v>
      </c>
      <c r="X56" s="78">
        <v>2.5921859999999999</v>
      </c>
      <c r="Y56" s="78">
        <v>2.6171190000000002</v>
      </c>
      <c r="Z56" s="78">
        <v>2.6706829999999999</v>
      </c>
      <c r="AA56" s="78">
        <v>2.6814079999999998</v>
      </c>
      <c r="AB56" s="78">
        <v>2.6853590000000001</v>
      </c>
      <c r="AC56" s="78">
        <v>2.730553</v>
      </c>
      <c r="AD56" s="78">
        <v>2.7519529999999999</v>
      </c>
      <c r="AE56" s="78">
        <v>2.7514460000000001</v>
      </c>
      <c r="AF56" s="78">
        <v>2.768078</v>
      </c>
      <c r="AG56" s="78">
        <v>2.7695970000000001</v>
      </c>
      <c r="AH56" s="79">
        <v>2.5749000000000001E-2</v>
      </c>
    </row>
    <row r="57" spans="1:34" ht="15" customHeight="1">
      <c r="A57" s="66" t="s">
        <v>463</v>
      </c>
      <c r="B57" s="77" t="s">
        <v>4</v>
      </c>
      <c r="C57" s="78">
        <v>2.4992100000000002</v>
      </c>
      <c r="D57" s="78">
        <v>2.4934859999999999</v>
      </c>
      <c r="E57" s="78">
        <v>2.5855480000000002</v>
      </c>
      <c r="F57" s="78">
        <v>2.7837170000000002</v>
      </c>
      <c r="G57" s="78">
        <v>2.8637730000000001</v>
      </c>
      <c r="H57" s="78">
        <v>2.9132220000000002</v>
      </c>
      <c r="I57" s="78">
        <v>2.9531320000000001</v>
      </c>
      <c r="J57" s="78">
        <v>2.9930319999999999</v>
      </c>
      <c r="K57" s="78">
        <v>3.0558459999999998</v>
      </c>
      <c r="L57" s="78">
        <v>3.085582</v>
      </c>
      <c r="M57" s="78">
        <v>3.1741130000000002</v>
      </c>
      <c r="N57" s="78">
        <v>3.2040039999999999</v>
      </c>
      <c r="O57" s="78">
        <v>3.244262</v>
      </c>
      <c r="P57" s="78">
        <v>3.260694</v>
      </c>
      <c r="Q57" s="78">
        <v>3.2745510000000002</v>
      </c>
      <c r="R57" s="78">
        <v>3.2894540000000001</v>
      </c>
      <c r="S57" s="78">
        <v>3.2977270000000001</v>
      </c>
      <c r="T57" s="78">
        <v>3.3324250000000002</v>
      </c>
      <c r="U57" s="78">
        <v>3.360528</v>
      </c>
      <c r="V57" s="78">
        <v>3.358285</v>
      </c>
      <c r="W57" s="78">
        <v>3.4112469999999999</v>
      </c>
      <c r="X57" s="78">
        <v>3.4417909999999998</v>
      </c>
      <c r="Y57" s="78">
        <v>3.4603600000000001</v>
      </c>
      <c r="Z57" s="78">
        <v>3.4931040000000002</v>
      </c>
      <c r="AA57" s="78">
        <v>3.4921350000000002</v>
      </c>
      <c r="AB57" s="78">
        <v>3.4939469999999999</v>
      </c>
      <c r="AC57" s="78">
        <v>3.5354000000000001</v>
      </c>
      <c r="AD57" s="78">
        <v>3.5519759999999998</v>
      </c>
      <c r="AE57" s="78">
        <v>3.5491239999999999</v>
      </c>
      <c r="AF57" s="78">
        <v>3.5642800000000001</v>
      </c>
      <c r="AG57" s="78">
        <v>3.5594139999999999</v>
      </c>
      <c r="AH57" s="79">
        <v>1.1856999999999999E-2</v>
      </c>
    </row>
    <row r="58" spans="1:34" ht="15" customHeight="1">
      <c r="A58" s="66" t="s">
        <v>462</v>
      </c>
      <c r="B58" s="77" t="s">
        <v>9</v>
      </c>
      <c r="C58" s="78">
        <v>1.323866</v>
      </c>
      <c r="D58" s="78">
        <v>1.0401229999999999</v>
      </c>
      <c r="E58" s="78">
        <v>1.0972919999999999</v>
      </c>
      <c r="F58" s="78">
        <v>1.2506740000000001</v>
      </c>
      <c r="G58" s="78">
        <v>1.441127</v>
      </c>
      <c r="H58" s="78">
        <v>1.578943</v>
      </c>
      <c r="I58" s="78">
        <v>1.619461</v>
      </c>
      <c r="J58" s="78">
        <v>1.758316</v>
      </c>
      <c r="K58" s="78">
        <v>1.818025</v>
      </c>
      <c r="L58" s="78">
        <v>1.859043</v>
      </c>
      <c r="M58" s="78">
        <v>1.7867729999999999</v>
      </c>
      <c r="N58" s="78">
        <v>1.94492</v>
      </c>
      <c r="O58" s="78">
        <v>1.978831</v>
      </c>
      <c r="P58" s="78">
        <v>2.00421</v>
      </c>
      <c r="Q58" s="78">
        <v>2.0185550000000001</v>
      </c>
      <c r="R58" s="78">
        <v>2.0358339999999999</v>
      </c>
      <c r="S58" s="78">
        <v>2.0518149999999999</v>
      </c>
      <c r="T58" s="78">
        <v>2.0617019999999999</v>
      </c>
      <c r="U58" s="78">
        <v>2.0956009999999998</v>
      </c>
      <c r="V58" s="78">
        <v>2.094176</v>
      </c>
      <c r="W58" s="78">
        <v>2.1666970000000001</v>
      </c>
      <c r="X58" s="78">
        <v>2.1774979999999999</v>
      </c>
      <c r="Y58" s="78">
        <v>2.1734149999999999</v>
      </c>
      <c r="Z58" s="78">
        <v>2.2609569999999999</v>
      </c>
      <c r="AA58" s="78">
        <v>2.2840419999999999</v>
      </c>
      <c r="AB58" s="78">
        <v>2.2755519999999998</v>
      </c>
      <c r="AC58" s="78">
        <v>2.3519890000000001</v>
      </c>
      <c r="AD58" s="78">
        <v>2.3891490000000002</v>
      </c>
      <c r="AE58" s="78">
        <v>2.4015650000000002</v>
      </c>
      <c r="AF58" s="78">
        <v>2.415197</v>
      </c>
      <c r="AG58" s="78">
        <v>2.4334859999999998</v>
      </c>
      <c r="AH58" s="79">
        <v>2.0500000000000001E-2</v>
      </c>
    </row>
    <row r="59" spans="1:34" ht="15" customHeight="1">
      <c r="A59" s="66" t="s">
        <v>461</v>
      </c>
      <c r="B59" s="77" t="s">
        <v>657</v>
      </c>
      <c r="C59" s="82">
        <v>55.602378999999999</v>
      </c>
      <c r="D59" s="82">
        <v>43.685169000000002</v>
      </c>
      <c r="E59" s="82">
        <v>46.086253999999997</v>
      </c>
      <c r="F59" s="82">
        <v>52.528320000000001</v>
      </c>
      <c r="G59" s="82">
        <v>60.527327999999997</v>
      </c>
      <c r="H59" s="82">
        <v>66.315612999999999</v>
      </c>
      <c r="I59" s="82">
        <v>68.017357000000004</v>
      </c>
      <c r="J59" s="82">
        <v>73.849273999999994</v>
      </c>
      <c r="K59" s="82">
        <v>76.357062999999997</v>
      </c>
      <c r="L59" s="82">
        <v>78.079787999999994</v>
      </c>
      <c r="M59" s="82">
        <v>75.044478999999995</v>
      </c>
      <c r="N59" s="82">
        <v>81.686653000000007</v>
      </c>
      <c r="O59" s="82">
        <v>83.110893000000004</v>
      </c>
      <c r="P59" s="82">
        <v>84.176841999999994</v>
      </c>
      <c r="Q59" s="82">
        <v>84.779304999999994</v>
      </c>
      <c r="R59" s="82">
        <v>85.505035000000007</v>
      </c>
      <c r="S59" s="82">
        <v>86.176231000000001</v>
      </c>
      <c r="T59" s="82">
        <v>86.591460999999995</v>
      </c>
      <c r="U59" s="82">
        <v>88.015259</v>
      </c>
      <c r="V59" s="82">
        <v>87.955391000000006</v>
      </c>
      <c r="W59" s="82">
        <v>91.001266000000001</v>
      </c>
      <c r="X59" s="82">
        <v>91.454909999999998</v>
      </c>
      <c r="Y59" s="82">
        <v>91.283446999999995</v>
      </c>
      <c r="Z59" s="82">
        <v>94.960205000000002</v>
      </c>
      <c r="AA59" s="82">
        <v>95.929764000000006</v>
      </c>
      <c r="AB59" s="82">
        <v>95.573188999999999</v>
      </c>
      <c r="AC59" s="82">
        <v>98.783530999999996</v>
      </c>
      <c r="AD59" s="82">
        <v>100.34427599999999</v>
      </c>
      <c r="AE59" s="82">
        <v>100.865723</v>
      </c>
      <c r="AF59" s="82">
        <v>101.438255</v>
      </c>
      <c r="AG59" s="82">
        <v>102.20639799999999</v>
      </c>
      <c r="AH59" s="79">
        <v>2.0500000000000001E-2</v>
      </c>
    </row>
    <row r="60" spans="1:34" ht="15" customHeight="1">
      <c r="A60" s="66" t="s">
        <v>460</v>
      </c>
      <c r="B60" s="76" t="s">
        <v>423</v>
      </c>
      <c r="C60" s="80">
        <v>1.900239</v>
      </c>
      <c r="D60" s="80">
        <v>1.936922</v>
      </c>
      <c r="E60" s="80">
        <v>1.967684</v>
      </c>
      <c r="F60" s="80">
        <v>2.0527319999999998</v>
      </c>
      <c r="G60" s="80">
        <v>2.0852149999999998</v>
      </c>
      <c r="H60" s="80">
        <v>2.125947</v>
      </c>
      <c r="I60" s="80">
        <v>2.1512669999999998</v>
      </c>
      <c r="J60" s="80">
        <v>2.1769379999999998</v>
      </c>
      <c r="K60" s="80">
        <v>2.227427</v>
      </c>
      <c r="L60" s="80">
        <v>2.2541220000000002</v>
      </c>
      <c r="M60" s="80">
        <v>2.3302529999999999</v>
      </c>
      <c r="N60" s="80">
        <v>2.3449979999999999</v>
      </c>
      <c r="O60" s="80">
        <v>2.382676</v>
      </c>
      <c r="P60" s="80">
        <v>2.3957660000000001</v>
      </c>
      <c r="Q60" s="80">
        <v>2.413983</v>
      </c>
      <c r="R60" s="80">
        <v>2.4263490000000001</v>
      </c>
      <c r="S60" s="80">
        <v>2.4469500000000002</v>
      </c>
      <c r="T60" s="80">
        <v>2.4706009999999998</v>
      </c>
      <c r="U60" s="80">
        <v>2.4983550000000001</v>
      </c>
      <c r="V60" s="80">
        <v>2.5002970000000002</v>
      </c>
      <c r="W60" s="80">
        <v>2.544489</v>
      </c>
      <c r="X60" s="80">
        <v>2.5696310000000002</v>
      </c>
      <c r="Y60" s="80">
        <v>2.5839120000000002</v>
      </c>
      <c r="Z60" s="80">
        <v>2.6069789999999999</v>
      </c>
      <c r="AA60" s="80">
        <v>2.614541</v>
      </c>
      <c r="AB60" s="80">
        <v>2.6044309999999999</v>
      </c>
      <c r="AC60" s="80">
        <v>2.6417419999999998</v>
      </c>
      <c r="AD60" s="80">
        <v>2.656987</v>
      </c>
      <c r="AE60" s="80">
        <v>2.6625800000000002</v>
      </c>
      <c r="AF60" s="80">
        <v>2.6639360000000001</v>
      </c>
      <c r="AG60" s="80">
        <v>2.6642610000000002</v>
      </c>
      <c r="AH60" s="81">
        <v>1.1329000000000001E-2</v>
      </c>
    </row>
    <row r="63" spans="1:34" ht="15" customHeight="1">
      <c r="B63" s="76" t="s">
        <v>28</v>
      </c>
    </row>
    <row r="64" spans="1:34" ht="15" customHeight="1">
      <c r="B64" s="76" t="s">
        <v>459</v>
      </c>
    </row>
    <row r="65" spans="1:34" ht="15" customHeight="1">
      <c r="A65" s="66" t="s">
        <v>458</v>
      </c>
      <c r="B65" s="77" t="s">
        <v>457</v>
      </c>
      <c r="C65" s="82">
        <v>41.186000999999997</v>
      </c>
      <c r="D65" s="82">
        <v>47.067000999999998</v>
      </c>
      <c r="E65" s="82">
        <v>50.944332000000003</v>
      </c>
      <c r="F65" s="82">
        <v>56.853104000000002</v>
      </c>
      <c r="G65" s="82">
        <v>61.464965999999997</v>
      </c>
      <c r="H65" s="82">
        <v>65.741164999999995</v>
      </c>
      <c r="I65" s="82">
        <v>70.597144999999998</v>
      </c>
      <c r="J65" s="82">
        <v>74.895163999999994</v>
      </c>
      <c r="K65" s="82">
        <v>79.556824000000006</v>
      </c>
      <c r="L65" s="82">
        <v>84.021987999999993</v>
      </c>
      <c r="M65" s="82">
        <v>88.782539</v>
      </c>
      <c r="N65" s="82">
        <v>92.990951999999993</v>
      </c>
      <c r="O65" s="82">
        <v>97.858131</v>
      </c>
      <c r="P65" s="82">
        <v>101.731178</v>
      </c>
      <c r="Q65" s="82">
        <v>105.69770800000001</v>
      </c>
      <c r="R65" s="82">
        <v>109.162842</v>
      </c>
      <c r="S65" s="82">
        <v>113.497246</v>
      </c>
      <c r="T65" s="82">
        <v>118.18248</v>
      </c>
      <c r="U65" s="82">
        <v>122.924004</v>
      </c>
      <c r="V65" s="82">
        <v>125.920807</v>
      </c>
      <c r="W65" s="82">
        <v>132.46168499999999</v>
      </c>
      <c r="X65" s="82">
        <v>137.70674099999999</v>
      </c>
      <c r="Y65" s="82">
        <v>142.16511499999999</v>
      </c>
      <c r="Z65" s="82">
        <v>147.97259500000001</v>
      </c>
      <c r="AA65" s="82">
        <v>153.10218800000001</v>
      </c>
      <c r="AB65" s="82">
        <v>155.75962799999999</v>
      </c>
      <c r="AC65" s="82">
        <v>163.09445199999999</v>
      </c>
      <c r="AD65" s="82">
        <v>169.01828</v>
      </c>
      <c r="AE65" s="82">
        <v>174.192993</v>
      </c>
      <c r="AF65" s="82">
        <v>179.72056599999999</v>
      </c>
      <c r="AG65" s="82">
        <v>185.44593800000001</v>
      </c>
      <c r="AH65" s="79">
        <v>5.1435000000000002E-2</v>
      </c>
    </row>
    <row r="66" spans="1:34" ht="15" customHeight="1">
      <c r="A66" s="66" t="s">
        <v>456</v>
      </c>
      <c r="B66" s="77" t="s">
        <v>455</v>
      </c>
      <c r="C66" s="82">
        <v>38.757998999999998</v>
      </c>
      <c r="D66" s="82">
        <v>44.720001000000003</v>
      </c>
      <c r="E66" s="82">
        <v>48.897179000000001</v>
      </c>
      <c r="F66" s="82">
        <v>55.067394</v>
      </c>
      <c r="G66" s="82">
        <v>59.481532999999999</v>
      </c>
      <c r="H66" s="82">
        <v>63.784301999999997</v>
      </c>
      <c r="I66" s="82">
        <v>67.515479999999997</v>
      </c>
      <c r="J66" s="82">
        <v>71.996780000000001</v>
      </c>
      <c r="K66" s="82">
        <v>76.899924999999996</v>
      </c>
      <c r="L66" s="82">
        <v>81.043762000000001</v>
      </c>
      <c r="M66" s="82">
        <v>86.103836000000001</v>
      </c>
      <c r="N66" s="82">
        <v>90.186211</v>
      </c>
      <c r="O66" s="82">
        <v>94.565719999999999</v>
      </c>
      <c r="P66" s="82">
        <v>98.153557000000006</v>
      </c>
      <c r="Q66" s="82">
        <v>101.723167</v>
      </c>
      <c r="R66" s="82">
        <v>105.202156</v>
      </c>
      <c r="S66" s="82">
        <v>109.375084</v>
      </c>
      <c r="T66" s="82">
        <v>113.679169</v>
      </c>
      <c r="U66" s="82">
        <v>118.432999</v>
      </c>
      <c r="V66" s="82">
        <v>121.383369</v>
      </c>
      <c r="W66" s="82">
        <v>128.105423</v>
      </c>
      <c r="X66" s="82">
        <v>133.31764200000001</v>
      </c>
      <c r="Y66" s="82">
        <v>137.82901000000001</v>
      </c>
      <c r="Z66" s="82">
        <v>143.03898599999999</v>
      </c>
      <c r="AA66" s="82">
        <v>147.68229700000001</v>
      </c>
      <c r="AB66" s="82">
        <v>149.141998</v>
      </c>
      <c r="AC66" s="82">
        <v>157.63751199999999</v>
      </c>
      <c r="AD66" s="82">
        <v>163.22340399999999</v>
      </c>
      <c r="AE66" s="82">
        <v>167.30110199999999</v>
      </c>
      <c r="AF66" s="82">
        <v>172.02200300000001</v>
      </c>
      <c r="AG66" s="82">
        <v>177.941666</v>
      </c>
      <c r="AH66" s="79">
        <v>5.2116999999999997E-2</v>
      </c>
    </row>
    <row r="67" spans="1:34" ht="15" customHeight="1">
      <c r="A67" s="66" t="s">
        <v>454</v>
      </c>
      <c r="B67" s="77" t="s">
        <v>453</v>
      </c>
      <c r="C67" s="82">
        <v>36.858001999999999</v>
      </c>
      <c r="D67" s="82">
        <v>42.071998999999998</v>
      </c>
      <c r="E67" s="82">
        <v>49.681579999999997</v>
      </c>
      <c r="F67" s="82">
        <v>55.261958999999997</v>
      </c>
      <c r="G67" s="82">
        <v>60.135330000000003</v>
      </c>
      <c r="H67" s="82">
        <v>64.313537999999994</v>
      </c>
      <c r="I67" s="82">
        <v>68.299858</v>
      </c>
      <c r="J67" s="82">
        <v>72.59581</v>
      </c>
      <c r="K67" s="82">
        <v>77.120529000000005</v>
      </c>
      <c r="L67" s="82">
        <v>81.109322000000006</v>
      </c>
      <c r="M67" s="82">
        <v>85.217162999999999</v>
      </c>
      <c r="N67" s="82">
        <v>89.266098</v>
      </c>
      <c r="O67" s="82">
        <v>93.342026000000004</v>
      </c>
      <c r="P67" s="82">
        <v>97.108788000000004</v>
      </c>
      <c r="Q67" s="82">
        <v>100.044754</v>
      </c>
      <c r="R67" s="82">
        <v>103.36673</v>
      </c>
      <c r="S67" s="82">
        <v>107.32176200000001</v>
      </c>
      <c r="T67" s="82">
        <v>110.41821299999999</v>
      </c>
      <c r="U67" s="82">
        <v>115.087334</v>
      </c>
      <c r="V67" s="82">
        <v>117.90673099999999</v>
      </c>
      <c r="W67" s="82">
        <v>125.464493</v>
      </c>
      <c r="X67" s="82">
        <v>130.45584099999999</v>
      </c>
      <c r="Y67" s="82">
        <v>135.33637999999999</v>
      </c>
      <c r="Z67" s="82">
        <v>141.186127</v>
      </c>
      <c r="AA67" s="82">
        <v>145.687454</v>
      </c>
      <c r="AB67" s="82">
        <v>148.27795399999999</v>
      </c>
      <c r="AC67" s="82">
        <v>156.041428</v>
      </c>
      <c r="AD67" s="82">
        <v>161.542328</v>
      </c>
      <c r="AE67" s="82">
        <v>165.58783</v>
      </c>
      <c r="AF67" s="82">
        <v>170.876678</v>
      </c>
      <c r="AG67" s="82">
        <v>175.53042600000001</v>
      </c>
      <c r="AH67" s="79">
        <v>5.3401999999999998E-2</v>
      </c>
    </row>
    <row r="69" spans="1:34" ht="15" customHeight="1">
      <c r="B69" s="76" t="s">
        <v>452</v>
      </c>
    </row>
    <row r="70" spans="1:34" ht="15" customHeight="1">
      <c r="B70" s="76" t="s">
        <v>451</v>
      </c>
    </row>
    <row r="71" spans="1:34" ht="15" customHeight="1">
      <c r="B71" s="76" t="s">
        <v>2</v>
      </c>
    </row>
    <row r="72" spans="1:34" ht="15" customHeight="1">
      <c r="A72" s="66" t="s">
        <v>450</v>
      </c>
      <c r="B72" s="77" t="s">
        <v>3</v>
      </c>
      <c r="C72" s="78">
        <v>1.5818030000000001</v>
      </c>
      <c r="D72" s="78">
        <v>1.593728</v>
      </c>
      <c r="E72" s="78">
        <v>1.6479889999999999</v>
      </c>
      <c r="F72" s="78">
        <v>1.7015560000000001</v>
      </c>
      <c r="G72" s="78">
        <v>1.7745979999999999</v>
      </c>
      <c r="H72" s="78">
        <v>1.8632390000000001</v>
      </c>
      <c r="I72" s="78">
        <v>1.9572799999999999</v>
      </c>
      <c r="J72" s="78">
        <v>2.047841</v>
      </c>
      <c r="K72" s="78">
        <v>2.1553879999999999</v>
      </c>
      <c r="L72" s="78">
        <v>2.2551199999999998</v>
      </c>
      <c r="M72" s="78">
        <v>2.3775590000000002</v>
      </c>
      <c r="N72" s="78">
        <v>2.4770639999999999</v>
      </c>
      <c r="O72" s="78">
        <v>2.5847869999999999</v>
      </c>
      <c r="P72" s="78">
        <v>2.6842769999999998</v>
      </c>
      <c r="Q72" s="78">
        <v>2.7775050000000001</v>
      </c>
      <c r="R72" s="78">
        <v>2.8687619999999998</v>
      </c>
      <c r="S72" s="78">
        <v>2.9630320000000001</v>
      </c>
      <c r="T72" s="78">
        <v>3.056619</v>
      </c>
      <c r="U72" s="78">
        <v>3.1562039999999998</v>
      </c>
      <c r="V72" s="78">
        <v>3.2518229999999999</v>
      </c>
      <c r="W72" s="78">
        <v>3.3602219999999998</v>
      </c>
      <c r="X72" s="78">
        <v>3.4735779999999998</v>
      </c>
      <c r="Y72" s="78">
        <v>3.5823969999999998</v>
      </c>
      <c r="Z72" s="78">
        <v>3.7021869999999999</v>
      </c>
      <c r="AA72" s="78">
        <v>3.82131</v>
      </c>
      <c r="AB72" s="78">
        <v>3.9278949999999999</v>
      </c>
      <c r="AC72" s="78">
        <v>4.0649139999999999</v>
      </c>
      <c r="AD72" s="78">
        <v>4.2143110000000004</v>
      </c>
      <c r="AE72" s="78">
        <v>4.361186</v>
      </c>
      <c r="AF72" s="78">
        <v>4.5129780000000004</v>
      </c>
      <c r="AG72" s="78">
        <v>4.6718380000000002</v>
      </c>
      <c r="AH72" s="79">
        <v>3.6759E-2</v>
      </c>
    </row>
    <row r="73" spans="1:34" ht="15" customHeight="1">
      <c r="A73" s="66" t="s">
        <v>449</v>
      </c>
      <c r="B73" s="77" t="s">
        <v>4</v>
      </c>
      <c r="C73" s="78">
        <v>2.4392269999999998</v>
      </c>
      <c r="D73" s="78">
        <v>2.4684249999999999</v>
      </c>
      <c r="E73" s="78">
        <v>2.6632699999999998</v>
      </c>
      <c r="F73" s="78">
        <v>2.9571800000000001</v>
      </c>
      <c r="G73" s="78">
        <v>3.161368</v>
      </c>
      <c r="H73" s="78">
        <v>3.3541150000000002</v>
      </c>
      <c r="I73" s="78">
        <v>3.552559</v>
      </c>
      <c r="J73" s="78">
        <v>3.688828</v>
      </c>
      <c r="K73" s="78">
        <v>3.8580139999999998</v>
      </c>
      <c r="L73" s="78">
        <v>3.9941620000000002</v>
      </c>
      <c r="M73" s="78">
        <v>4.1653950000000002</v>
      </c>
      <c r="N73" s="78">
        <v>4.3073870000000003</v>
      </c>
      <c r="O73" s="78">
        <v>4.4598930000000001</v>
      </c>
      <c r="P73" s="78">
        <v>4.5894440000000003</v>
      </c>
      <c r="Q73" s="78">
        <v>4.7145060000000001</v>
      </c>
      <c r="R73" s="78">
        <v>4.8393420000000003</v>
      </c>
      <c r="S73" s="78">
        <v>4.9618679999999999</v>
      </c>
      <c r="T73" s="78">
        <v>5.1164449999999997</v>
      </c>
      <c r="U73" s="78">
        <v>5.2688769999999998</v>
      </c>
      <c r="V73" s="78">
        <v>5.3767519999999998</v>
      </c>
      <c r="W73" s="78">
        <v>5.5747600000000004</v>
      </c>
      <c r="X73" s="78">
        <v>5.7426329999999997</v>
      </c>
      <c r="Y73" s="78">
        <v>5.8996209999999998</v>
      </c>
      <c r="Z73" s="78">
        <v>6.0954030000000001</v>
      </c>
      <c r="AA73" s="78">
        <v>6.2406680000000003</v>
      </c>
      <c r="AB73" s="78">
        <v>6.3969050000000003</v>
      </c>
      <c r="AC73" s="78">
        <v>6.6349600000000004</v>
      </c>
      <c r="AD73" s="78">
        <v>6.8418780000000003</v>
      </c>
      <c r="AE73" s="78">
        <v>7.024184</v>
      </c>
      <c r="AF73" s="78">
        <v>7.2529810000000001</v>
      </c>
      <c r="AG73" s="78">
        <v>7.4561609999999998</v>
      </c>
      <c r="AH73" s="79">
        <v>3.7948000000000003E-2</v>
      </c>
    </row>
    <row r="75" spans="1:34" ht="15" customHeight="1">
      <c r="B75" s="76" t="s">
        <v>7</v>
      </c>
    </row>
    <row r="76" spans="1:34" ht="15" customHeight="1">
      <c r="A76" s="66" t="s">
        <v>448</v>
      </c>
      <c r="B76" s="77" t="s">
        <v>4</v>
      </c>
      <c r="C76" s="78">
        <v>2.4497680000000002</v>
      </c>
      <c r="D76" s="78">
        <v>2.4858720000000001</v>
      </c>
      <c r="E76" s="78">
        <v>2.5331589999999999</v>
      </c>
      <c r="F76" s="78">
        <v>2.6817690000000001</v>
      </c>
      <c r="G76" s="78">
        <v>2.7377590000000001</v>
      </c>
      <c r="H76" s="78">
        <v>2.7737090000000002</v>
      </c>
      <c r="I76" s="78">
        <v>2.8075350000000001</v>
      </c>
      <c r="J76" s="78">
        <v>2.9250180000000001</v>
      </c>
      <c r="K76" s="78">
        <v>3.0756600000000001</v>
      </c>
      <c r="L76" s="78">
        <v>3.1921689999999998</v>
      </c>
      <c r="M76" s="78">
        <v>3.3879269999999999</v>
      </c>
      <c r="N76" s="78">
        <v>3.5105819999999999</v>
      </c>
      <c r="O76" s="78">
        <v>3.6507640000000001</v>
      </c>
      <c r="P76" s="78">
        <v>3.7616179999999999</v>
      </c>
      <c r="Q76" s="78">
        <v>3.868627</v>
      </c>
      <c r="R76" s="78">
        <v>3.9750860000000001</v>
      </c>
      <c r="S76" s="78">
        <v>4.0784330000000004</v>
      </c>
      <c r="T76" s="78">
        <v>4.215357</v>
      </c>
      <c r="U76" s="78">
        <v>4.3494419999999998</v>
      </c>
      <c r="V76" s="78">
        <v>4.4386450000000002</v>
      </c>
      <c r="W76" s="78">
        <v>4.6174689999999998</v>
      </c>
      <c r="X76" s="78">
        <v>4.7657049999999996</v>
      </c>
      <c r="Y76" s="78">
        <v>4.9018920000000001</v>
      </c>
      <c r="Z76" s="78">
        <v>5.0753630000000003</v>
      </c>
      <c r="AA76" s="78">
        <v>5.1975290000000003</v>
      </c>
      <c r="AB76" s="78">
        <v>5.3290810000000004</v>
      </c>
      <c r="AC76" s="78">
        <v>5.540972</v>
      </c>
      <c r="AD76" s="78">
        <v>5.7200439999999997</v>
      </c>
      <c r="AE76" s="78">
        <v>5.8740990000000002</v>
      </c>
      <c r="AF76" s="78">
        <v>6.070805</v>
      </c>
      <c r="AG76" s="78">
        <v>6.2401470000000003</v>
      </c>
      <c r="AH76" s="79">
        <v>3.1657999999999999E-2</v>
      </c>
    </row>
    <row r="77" spans="1:34" ht="15" customHeight="1">
      <c r="A77" s="66" t="s">
        <v>447</v>
      </c>
      <c r="B77" s="77" t="s">
        <v>9</v>
      </c>
      <c r="C77" s="78">
        <v>0.785354</v>
      </c>
      <c r="D77" s="78">
        <v>0.619336</v>
      </c>
      <c r="E77" s="78">
        <v>0.79428699999999997</v>
      </c>
      <c r="F77" s="78">
        <v>1.051396</v>
      </c>
      <c r="G77" s="78">
        <v>1.25098</v>
      </c>
      <c r="H77" s="78">
        <v>1.445746</v>
      </c>
      <c r="I77" s="78">
        <v>1.631813</v>
      </c>
      <c r="J77" s="78">
        <v>1.723584</v>
      </c>
      <c r="K77" s="78">
        <v>1.8375600000000001</v>
      </c>
      <c r="L77" s="78">
        <v>1.9354439999999999</v>
      </c>
      <c r="M77" s="78">
        <v>2.0574669999999999</v>
      </c>
      <c r="N77" s="78">
        <v>2.152819</v>
      </c>
      <c r="O77" s="78">
        <v>2.2579159999999998</v>
      </c>
      <c r="P77" s="78">
        <v>2.3451939999999998</v>
      </c>
      <c r="Q77" s="78">
        <v>2.420747</v>
      </c>
      <c r="R77" s="78">
        <v>2.5008550000000001</v>
      </c>
      <c r="S77" s="78">
        <v>2.5629360000000001</v>
      </c>
      <c r="T77" s="78">
        <v>2.6120130000000001</v>
      </c>
      <c r="U77" s="78">
        <v>2.7229749999999999</v>
      </c>
      <c r="V77" s="78">
        <v>2.7815530000000002</v>
      </c>
      <c r="W77" s="78">
        <v>3.0398710000000002</v>
      </c>
      <c r="X77" s="78">
        <v>3.168952</v>
      </c>
      <c r="Y77" s="78">
        <v>3.267118</v>
      </c>
      <c r="Z77" s="78">
        <v>3.3508429999999998</v>
      </c>
      <c r="AA77" s="78">
        <v>3.459317</v>
      </c>
      <c r="AB77" s="78">
        <v>3.5465610000000001</v>
      </c>
      <c r="AC77" s="78">
        <v>3.6842920000000001</v>
      </c>
      <c r="AD77" s="78">
        <v>3.8171560000000002</v>
      </c>
      <c r="AE77" s="78">
        <v>3.9448639999999999</v>
      </c>
      <c r="AF77" s="78">
        <v>4.0861989999999997</v>
      </c>
      <c r="AG77" s="78">
        <v>4.2347450000000002</v>
      </c>
      <c r="AH77" s="79">
        <v>5.7771999999999997E-2</v>
      </c>
    </row>
    <row r="79" spans="1:34" ht="15" customHeight="1">
      <c r="B79" s="76" t="s">
        <v>446</v>
      </c>
    </row>
    <row r="80" spans="1:34" ht="15" customHeight="1">
      <c r="A80" s="66" t="s">
        <v>445</v>
      </c>
      <c r="B80" s="77" t="s">
        <v>3</v>
      </c>
      <c r="C80" s="78">
        <v>0.69708899999999996</v>
      </c>
      <c r="D80" s="78">
        <v>0.79227899999999996</v>
      </c>
      <c r="E80" s="78">
        <v>0.86723700000000004</v>
      </c>
      <c r="F80" s="78">
        <v>0.904555</v>
      </c>
      <c r="G80" s="78">
        <v>0.95949899999999999</v>
      </c>
      <c r="H80" s="78">
        <v>1.0212779999999999</v>
      </c>
      <c r="I80" s="78">
        <v>1.079324</v>
      </c>
      <c r="J80" s="78">
        <v>1.1285430000000001</v>
      </c>
      <c r="K80" s="78">
        <v>1.2030879999999999</v>
      </c>
      <c r="L80" s="78">
        <v>1.2584630000000001</v>
      </c>
      <c r="M80" s="78">
        <v>1.3220780000000001</v>
      </c>
      <c r="N80" s="78">
        <v>1.3802350000000001</v>
      </c>
      <c r="O80" s="78">
        <v>1.4482079999999999</v>
      </c>
      <c r="P80" s="78">
        <v>1.5063660000000001</v>
      </c>
      <c r="Q80" s="78">
        <v>1.5586800000000001</v>
      </c>
      <c r="R80" s="78">
        <v>1.6116509999999999</v>
      </c>
      <c r="S80" s="78">
        <v>1.6709210000000001</v>
      </c>
      <c r="T80" s="78">
        <v>1.7280979999999999</v>
      </c>
      <c r="U80" s="78">
        <v>1.792886</v>
      </c>
      <c r="V80" s="78">
        <v>1.848902</v>
      </c>
      <c r="W80" s="78">
        <v>1.9229830000000001</v>
      </c>
      <c r="X80" s="78">
        <v>1.9966630000000001</v>
      </c>
      <c r="Y80" s="78">
        <v>2.0584709999999999</v>
      </c>
      <c r="Z80" s="78">
        <v>2.1360440000000001</v>
      </c>
      <c r="AA80" s="78">
        <v>2.2052209999999999</v>
      </c>
      <c r="AB80" s="78">
        <v>2.2547790000000001</v>
      </c>
      <c r="AC80" s="78">
        <v>2.3528959999999999</v>
      </c>
      <c r="AD80" s="78">
        <v>2.4519139999999999</v>
      </c>
      <c r="AE80" s="78">
        <v>2.5361699999999998</v>
      </c>
      <c r="AF80" s="78">
        <v>2.625712</v>
      </c>
      <c r="AG80" s="78">
        <v>2.7208709999999998</v>
      </c>
      <c r="AH80" s="79">
        <v>4.6439000000000001E-2</v>
      </c>
    </row>
    <row r="81" spans="1:34" ht="15" customHeight="1">
      <c r="A81" s="66" t="s">
        <v>444</v>
      </c>
      <c r="B81" s="77" t="s">
        <v>4</v>
      </c>
      <c r="C81" s="78">
        <v>2.4395690000000001</v>
      </c>
      <c r="D81" s="78">
        <v>2.469128</v>
      </c>
      <c r="E81" s="78">
        <v>2.5218880000000001</v>
      </c>
      <c r="F81" s="78">
        <v>2.6783589999999999</v>
      </c>
      <c r="G81" s="78">
        <v>2.7356069999999999</v>
      </c>
      <c r="H81" s="78">
        <v>2.7723119999999999</v>
      </c>
      <c r="I81" s="78">
        <v>2.806883</v>
      </c>
      <c r="J81" s="78">
        <v>2.9245890000000001</v>
      </c>
      <c r="K81" s="78">
        <v>3.0767250000000002</v>
      </c>
      <c r="L81" s="78">
        <v>3.194731</v>
      </c>
      <c r="M81" s="78">
        <v>3.3454090000000001</v>
      </c>
      <c r="N81" s="78">
        <v>3.4683130000000002</v>
      </c>
      <c r="O81" s="78">
        <v>3.6009479999999998</v>
      </c>
      <c r="P81" s="78">
        <v>3.7100439999999999</v>
      </c>
      <c r="Q81" s="78">
        <v>3.8162400000000001</v>
      </c>
      <c r="R81" s="78">
        <v>3.9221900000000001</v>
      </c>
      <c r="S81" s="78">
        <v>4.0227259999999996</v>
      </c>
      <c r="T81" s="78">
        <v>4.1589460000000003</v>
      </c>
      <c r="U81" s="78">
        <v>4.2906579999999996</v>
      </c>
      <c r="V81" s="78">
        <v>4.3788419999999997</v>
      </c>
      <c r="W81" s="78">
        <v>4.5564080000000002</v>
      </c>
      <c r="X81" s="78">
        <v>4.7044949999999996</v>
      </c>
      <c r="Y81" s="78">
        <v>4.8394750000000002</v>
      </c>
      <c r="Z81" s="78">
        <v>5.0092540000000003</v>
      </c>
      <c r="AA81" s="78">
        <v>5.1301860000000001</v>
      </c>
      <c r="AB81" s="78">
        <v>5.2618119999999999</v>
      </c>
      <c r="AC81" s="78">
        <v>5.4730040000000004</v>
      </c>
      <c r="AD81" s="78">
        <v>5.6518790000000001</v>
      </c>
      <c r="AE81" s="78">
        <v>5.8057869999999996</v>
      </c>
      <c r="AF81" s="78">
        <v>6.002211</v>
      </c>
      <c r="AG81" s="78">
        <v>6.1711179999999999</v>
      </c>
      <c r="AH81" s="79">
        <v>3.1419000000000002E-2</v>
      </c>
    </row>
    <row r="82" spans="1:34" ht="15" customHeight="1">
      <c r="A82" s="66" t="s">
        <v>443</v>
      </c>
      <c r="B82" s="77" t="s">
        <v>9</v>
      </c>
      <c r="C82" s="78">
        <v>0.81172999999999995</v>
      </c>
      <c r="D82" s="78">
        <v>0.67023600000000005</v>
      </c>
      <c r="E82" s="78">
        <v>0.89563400000000004</v>
      </c>
      <c r="F82" s="78">
        <v>1.202496</v>
      </c>
      <c r="G82" s="78">
        <v>1.4531719999999999</v>
      </c>
      <c r="H82" s="78">
        <v>1.700177</v>
      </c>
      <c r="I82" s="78">
        <v>1.945983</v>
      </c>
      <c r="J82" s="78">
        <v>2.0502050000000001</v>
      </c>
      <c r="K82" s="78">
        <v>2.1774420000000001</v>
      </c>
      <c r="L82" s="78">
        <v>2.2802359999999999</v>
      </c>
      <c r="M82" s="78">
        <v>2.409376</v>
      </c>
      <c r="N82" s="78">
        <v>2.5140739999999999</v>
      </c>
      <c r="O82" s="78">
        <v>2.627364</v>
      </c>
      <c r="P82" s="78">
        <v>2.7229999999999999</v>
      </c>
      <c r="Q82" s="78">
        <v>2.8069410000000001</v>
      </c>
      <c r="R82" s="78">
        <v>2.8953129999999998</v>
      </c>
      <c r="S82" s="78">
        <v>2.9663189999999999</v>
      </c>
      <c r="T82" s="78">
        <v>3.024896</v>
      </c>
      <c r="U82" s="78">
        <v>3.144504</v>
      </c>
      <c r="V82" s="78">
        <v>3.211452</v>
      </c>
      <c r="W82" s="78">
        <v>3.4464030000000001</v>
      </c>
      <c r="X82" s="78">
        <v>3.5761630000000002</v>
      </c>
      <c r="Y82" s="78">
        <v>3.6905779999999999</v>
      </c>
      <c r="Z82" s="78">
        <v>3.8199390000000002</v>
      </c>
      <c r="AA82" s="78">
        <v>3.9399090000000001</v>
      </c>
      <c r="AB82" s="78">
        <v>4.038735</v>
      </c>
      <c r="AC82" s="78">
        <v>4.1896120000000003</v>
      </c>
      <c r="AD82" s="78">
        <v>4.3360810000000001</v>
      </c>
      <c r="AE82" s="78">
        <v>4.4781700000000004</v>
      </c>
      <c r="AF82" s="78">
        <v>4.6346800000000004</v>
      </c>
      <c r="AG82" s="78">
        <v>4.7987229999999998</v>
      </c>
      <c r="AH82" s="79">
        <v>6.1020999999999999E-2</v>
      </c>
    </row>
    <row r="84" spans="1:34" ht="15" customHeight="1">
      <c r="B84" s="76" t="s">
        <v>14</v>
      </c>
    </row>
    <row r="85" spans="1:34" ht="15" customHeight="1">
      <c r="A85" s="66" t="s">
        <v>442</v>
      </c>
      <c r="B85" s="77" t="s">
        <v>3</v>
      </c>
      <c r="C85" s="78">
        <v>1.0962419999999999</v>
      </c>
      <c r="D85" s="78">
        <v>1.2008220000000001</v>
      </c>
      <c r="E85" s="78">
        <v>1.276786</v>
      </c>
      <c r="F85" s="78">
        <v>1.316638</v>
      </c>
      <c r="G85" s="78">
        <v>1.375237</v>
      </c>
      <c r="H85" s="78">
        <v>1.441478</v>
      </c>
      <c r="I85" s="78">
        <v>1.5054380000000001</v>
      </c>
      <c r="J85" s="78">
        <v>1.5623640000000001</v>
      </c>
      <c r="K85" s="78">
        <v>1.6429119999999999</v>
      </c>
      <c r="L85" s="78">
        <v>1.705975</v>
      </c>
      <c r="M85" s="78">
        <v>1.8245039999999999</v>
      </c>
      <c r="N85" s="78">
        <v>1.890741</v>
      </c>
      <c r="O85" s="78">
        <v>1.972286</v>
      </c>
      <c r="P85" s="78">
        <v>2.0377649999999998</v>
      </c>
      <c r="Q85" s="78">
        <v>2.0981580000000002</v>
      </c>
      <c r="R85" s="78">
        <v>2.159335</v>
      </c>
      <c r="S85" s="78">
        <v>2.2258040000000001</v>
      </c>
      <c r="T85" s="78">
        <v>2.2901989999999999</v>
      </c>
      <c r="U85" s="78">
        <v>2.3612570000000002</v>
      </c>
      <c r="V85" s="78">
        <v>2.4248880000000002</v>
      </c>
      <c r="W85" s="78">
        <v>2.5044309999999999</v>
      </c>
      <c r="X85" s="78">
        <v>2.5838079999999999</v>
      </c>
      <c r="Y85" s="78">
        <v>2.6541410000000001</v>
      </c>
      <c r="Z85" s="78">
        <v>2.7390810000000001</v>
      </c>
      <c r="AA85" s="78">
        <v>2.8183090000000002</v>
      </c>
      <c r="AB85" s="78">
        <v>2.8831500000000001</v>
      </c>
      <c r="AC85" s="78">
        <v>2.9899079999999998</v>
      </c>
      <c r="AD85" s="78">
        <v>3.0981040000000002</v>
      </c>
      <c r="AE85" s="78">
        <v>3.195827</v>
      </c>
      <c r="AF85" s="78">
        <v>3.3000050000000001</v>
      </c>
      <c r="AG85" s="78">
        <v>3.4106209999999999</v>
      </c>
      <c r="AH85" s="79">
        <v>3.8558000000000002E-2</v>
      </c>
    </row>
    <row r="86" spans="1:34" ht="15" customHeight="1">
      <c r="A86" s="66" t="s">
        <v>441</v>
      </c>
      <c r="B86" s="77" t="s">
        <v>15</v>
      </c>
      <c r="C86" s="78">
        <v>2.0029680000000001</v>
      </c>
      <c r="D86" s="78">
        <v>2.1284299999999998</v>
      </c>
      <c r="E86" s="78">
        <v>2.310543</v>
      </c>
      <c r="F86" s="78">
        <v>2.368093</v>
      </c>
      <c r="G86" s="78">
        <v>2.4087969999999999</v>
      </c>
      <c r="H86" s="78">
        <v>2.4980739999999999</v>
      </c>
      <c r="I86" s="78">
        <v>2.57586</v>
      </c>
      <c r="J86" s="78">
        <v>2.6727379999999998</v>
      </c>
      <c r="K86" s="78">
        <v>2.8183820000000002</v>
      </c>
      <c r="L86" s="78">
        <v>2.944458</v>
      </c>
      <c r="M86" s="78">
        <v>3.1501730000000001</v>
      </c>
      <c r="N86" s="78">
        <v>3.2463790000000001</v>
      </c>
      <c r="O86" s="78">
        <v>3.395438</v>
      </c>
      <c r="P86" s="78">
        <v>3.5050319999999999</v>
      </c>
      <c r="Q86" s="78">
        <v>3.6368969999999998</v>
      </c>
      <c r="R86" s="78">
        <v>3.7483749999999998</v>
      </c>
      <c r="S86" s="78">
        <v>3.8823129999999999</v>
      </c>
      <c r="T86" s="78">
        <v>4.0089819999999996</v>
      </c>
      <c r="U86" s="78">
        <v>4.150239</v>
      </c>
      <c r="V86" s="78">
        <v>4.2450510000000001</v>
      </c>
      <c r="W86" s="78">
        <v>4.4124299999999996</v>
      </c>
      <c r="X86" s="78">
        <v>4.5520750000000003</v>
      </c>
      <c r="Y86" s="78">
        <v>4.6835979999999999</v>
      </c>
      <c r="Z86" s="78">
        <v>4.8214689999999996</v>
      </c>
      <c r="AA86" s="78">
        <v>4.9556380000000004</v>
      </c>
      <c r="AB86" s="78">
        <v>5.0476210000000004</v>
      </c>
      <c r="AC86" s="78">
        <v>5.2519</v>
      </c>
      <c r="AD86" s="78">
        <v>5.417535</v>
      </c>
      <c r="AE86" s="78">
        <v>5.5907070000000001</v>
      </c>
      <c r="AF86" s="78">
        <v>5.7405540000000004</v>
      </c>
      <c r="AG86" s="78">
        <v>5.9152360000000002</v>
      </c>
      <c r="AH86" s="79">
        <v>3.6755999999999997E-2</v>
      </c>
    </row>
    <row r="87" spans="1:34" ht="15" customHeight="1">
      <c r="A87" s="66" t="s">
        <v>440</v>
      </c>
      <c r="B87" s="77" t="s">
        <v>439</v>
      </c>
      <c r="C87" s="78">
        <v>1.3924529999999999</v>
      </c>
      <c r="D87" s="78">
        <v>1.4071400000000001</v>
      </c>
      <c r="E87" s="78">
        <v>1.4464760000000001</v>
      </c>
      <c r="F87" s="78">
        <v>1.4351940000000001</v>
      </c>
      <c r="G87" s="78">
        <v>1.422509</v>
      </c>
      <c r="H87" s="78">
        <v>1.4867760000000001</v>
      </c>
      <c r="I87" s="78">
        <v>1.50082</v>
      </c>
      <c r="J87" s="78">
        <v>1.54312</v>
      </c>
      <c r="K87" s="78">
        <v>1.5983419999999999</v>
      </c>
      <c r="L87" s="78">
        <v>1.6362540000000001</v>
      </c>
      <c r="M87" s="78">
        <v>1.712764</v>
      </c>
      <c r="N87" s="78">
        <v>1.7632650000000001</v>
      </c>
      <c r="O87" s="78">
        <v>1.7823439999999999</v>
      </c>
      <c r="P87" s="78">
        <v>1.81304</v>
      </c>
      <c r="Q87" s="78">
        <v>1.8359209999999999</v>
      </c>
      <c r="R87" s="78">
        <v>1.9405829999999999</v>
      </c>
      <c r="S87" s="78">
        <v>2.0216569999999998</v>
      </c>
      <c r="T87" s="78">
        <v>2.0967980000000002</v>
      </c>
      <c r="U87" s="78">
        <v>2.1971699999999998</v>
      </c>
      <c r="V87" s="78">
        <v>2.2777219999999998</v>
      </c>
      <c r="W87" s="78">
        <v>2.3000250000000002</v>
      </c>
      <c r="X87" s="78">
        <v>2.3220589999999999</v>
      </c>
      <c r="Y87" s="78">
        <v>2.3783799999999999</v>
      </c>
      <c r="Z87" s="78">
        <v>2.4050600000000002</v>
      </c>
      <c r="AA87" s="78">
        <v>2.4359280000000001</v>
      </c>
      <c r="AB87" s="78">
        <v>2.4722360000000001</v>
      </c>
      <c r="AC87" s="78">
        <v>2.6047479999999998</v>
      </c>
      <c r="AD87" s="78">
        <v>2.6435520000000001</v>
      </c>
      <c r="AE87" s="78">
        <v>2.6850079999999998</v>
      </c>
      <c r="AF87" s="78">
        <v>2.7646869999999999</v>
      </c>
      <c r="AG87" s="78">
        <v>2.8105899999999999</v>
      </c>
      <c r="AH87" s="79">
        <v>2.3687E-2</v>
      </c>
    </row>
    <row r="88" spans="1:34" ht="15" customHeight="1">
      <c r="A88" s="66" t="s">
        <v>438</v>
      </c>
      <c r="B88" s="77" t="s">
        <v>16</v>
      </c>
      <c r="C88" s="78">
        <v>2.2562500000000001</v>
      </c>
      <c r="D88" s="78">
        <v>2.380668</v>
      </c>
      <c r="E88" s="78">
        <v>2.453773</v>
      </c>
      <c r="F88" s="78">
        <v>2.5514250000000001</v>
      </c>
      <c r="G88" s="78">
        <v>2.6010800000000001</v>
      </c>
      <c r="H88" s="78">
        <v>2.7007539999999999</v>
      </c>
      <c r="I88" s="78">
        <v>2.7885330000000002</v>
      </c>
      <c r="J88" s="78">
        <v>2.8915280000000001</v>
      </c>
      <c r="K88" s="78">
        <v>3.0418759999999998</v>
      </c>
      <c r="L88" s="78">
        <v>3.1736140000000002</v>
      </c>
      <c r="M88" s="78">
        <v>3.4122189999999999</v>
      </c>
      <c r="N88" s="78">
        <v>3.512372</v>
      </c>
      <c r="O88" s="78">
        <v>3.6705700000000001</v>
      </c>
      <c r="P88" s="78">
        <v>3.7840340000000001</v>
      </c>
      <c r="Q88" s="78">
        <v>3.9200740000000001</v>
      </c>
      <c r="R88" s="78">
        <v>4.0363199999999999</v>
      </c>
      <c r="S88" s="78">
        <v>4.175478</v>
      </c>
      <c r="T88" s="78">
        <v>4.3075950000000001</v>
      </c>
      <c r="U88" s="78">
        <v>4.4552040000000002</v>
      </c>
      <c r="V88" s="78">
        <v>4.5539420000000002</v>
      </c>
      <c r="W88" s="78">
        <v>4.7295889999999998</v>
      </c>
      <c r="X88" s="78">
        <v>4.8756940000000002</v>
      </c>
      <c r="Y88" s="78">
        <v>5.0132859999999999</v>
      </c>
      <c r="Z88" s="78">
        <v>5.1591019999999999</v>
      </c>
      <c r="AA88" s="78">
        <v>5.3004639999999998</v>
      </c>
      <c r="AB88" s="78">
        <v>5.3967210000000003</v>
      </c>
      <c r="AC88" s="78">
        <v>5.611199</v>
      </c>
      <c r="AD88" s="78">
        <v>5.785647</v>
      </c>
      <c r="AE88" s="78">
        <v>5.9671580000000004</v>
      </c>
      <c r="AF88" s="78">
        <v>6.1249909999999996</v>
      </c>
      <c r="AG88" s="78">
        <v>6.3093890000000004</v>
      </c>
      <c r="AH88" s="79">
        <v>3.4872E-2</v>
      </c>
    </row>
    <row r="89" spans="1:34" ht="15" customHeight="1">
      <c r="A89" s="66" t="s">
        <v>437</v>
      </c>
      <c r="B89" s="77" t="s">
        <v>17</v>
      </c>
      <c r="C89" s="78">
        <v>1.291768</v>
      </c>
      <c r="D89" s="78">
        <v>1.4163650000000001</v>
      </c>
      <c r="E89" s="78">
        <v>1.5747580000000001</v>
      </c>
      <c r="F89" s="78">
        <v>1.7748189999999999</v>
      </c>
      <c r="G89" s="78">
        <v>1.944644</v>
      </c>
      <c r="H89" s="78">
        <v>2.080104</v>
      </c>
      <c r="I89" s="78">
        <v>2.2125430000000001</v>
      </c>
      <c r="J89" s="78">
        <v>2.3175680000000001</v>
      </c>
      <c r="K89" s="78">
        <v>2.4622769999999998</v>
      </c>
      <c r="L89" s="78">
        <v>2.5704229999999999</v>
      </c>
      <c r="M89" s="78">
        <v>2.7089050000000001</v>
      </c>
      <c r="N89" s="78">
        <v>2.8350559999999998</v>
      </c>
      <c r="O89" s="78">
        <v>2.96665</v>
      </c>
      <c r="P89" s="78">
        <v>3.0761790000000002</v>
      </c>
      <c r="Q89" s="78">
        <v>3.174534</v>
      </c>
      <c r="R89" s="78">
        <v>3.2744059999999999</v>
      </c>
      <c r="S89" s="78">
        <v>3.3735560000000002</v>
      </c>
      <c r="T89" s="78">
        <v>3.5039889999999998</v>
      </c>
      <c r="U89" s="78">
        <v>3.6372550000000001</v>
      </c>
      <c r="V89" s="78">
        <v>3.721956</v>
      </c>
      <c r="W89" s="78">
        <v>3.887283</v>
      </c>
      <c r="X89" s="78">
        <v>4.0268839999999999</v>
      </c>
      <c r="Y89" s="78">
        <v>4.1549899999999997</v>
      </c>
      <c r="Z89" s="78">
        <v>4.3372679999999999</v>
      </c>
      <c r="AA89" s="78">
        <v>4.4586139999999999</v>
      </c>
      <c r="AB89" s="78">
        <v>4.5751850000000003</v>
      </c>
      <c r="AC89" s="78">
        <v>4.7730100000000002</v>
      </c>
      <c r="AD89" s="78">
        <v>4.9396940000000003</v>
      </c>
      <c r="AE89" s="78">
        <v>5.0751730000000004</v>
      </c>
      <c r="AF89" s="78">
        <v>5.2511359999999998</v>
      </c>
      <c r="AG89" s="78">
        <v>5.4081539999999997</v>
      </c>
      <c r="AH89" s="79">
        <v>4.8887E-2</v>
      </c>
    </row>
    <row r="90" spans="1:34" ht="15" customHeight="1">
      <c r="A90" s="66" t="s">
        <v>436</v>
      </c>
      <c r="B90" s="77" t="s">
        <v>18</v>
      </c>
      <c r="C90" s="78">
        <v>2.5190579999999998</v>
      </c>
      <c r="D90" s="78">
        <v>2.5370789999999999</v>
      </c>
      <c r="E90" s="78">
        <v>2.6748789999999998</v>
      </c>
      <c r="F90" s="78">
        <v>2.9358200000000001</v>
      </c>
      <c r="G90" s="78">
        <v>3.0829279999999999</v>
      </c>
      <c r="H90" s="78">
        <v>3.2191930000000002</v>
      </c>
      <c r="I90" s="78">
        <v>3.3602829999999999</v>
      </c>
      <c r="J90" s="78">
        <v>3.5053480000000001</v>
      </c>
      <c r="K90" s="78">
        <v>3.6573180000000001</v>
      </c>
      <c r="L90" s="78">
        <v>3.7906420000000001</v>
      </c>
      <c r="M90" s="78">
        <v>4.0144070000000003</v>
      </c>
      <c r="N90" s="78">
        <v>4.1584380000000003</v>
      </c>
      <c r="O90" s="78">
        <v>4.3109349999999997</v>
      </c>
      <c r="P90" s="78">
        <v>4.4357410000000002</v>
      </c>
      <c r="Q90" s="78">
        <v>4.5540089999999998</v>
      </c>
      <c r="R90" s="78">
        <v>4.6790849999999997</v>
      </c>
      <c r="S90" s="78">
        <v>4.7906469999999999</v>
      </c>
      <c r="T90" s="78">
        <v>4.9430139999999998</v>
      </c>
      <c r="U90" s="78">
        <v>5.0852919999999999</v>
      </c>
      <c r="V90" s="78">
        <v>5.1899009999999999</v>
      </c>
      <c r="W90" s="78">
        <v>5.3803890000000001</v>
      </c>
      <c r="X90" s="78">
        <v>5.5449539999999997</v>
      </c>
      <c r="Y90" s="78">
        <v>5.6971100000000003</v>
      </c>
      <c r="Z90" s="78">
        <v>5.8819929999999996</v>
      </c>
      <c r="AA90" s="78">
        <v>6.0348940000000004</v>
      </c>
      <c r="AB90" s="78">
        <v>6.173095</v>
      </c>
      <c r="AC90" s="78">
        <v>6.4072120000000004</v>
      </c>
      <c r="AD90" s="78">
        <v>6.6053369999999996</v>
      </c>
      <c r="AE90" s="78">
        <v>6.7907450000000003</v>
      </c>
      <c r="AF90" s="78">
        <v>7.0157699999999998</v>
      </c>
      <c r="AG90" s="78">
        <v>7.2136380000000004</v>
      </c>
      <c r="AH90" s="79">
        <v>3.5692000000000002E-2</v>
      </c>
    </row>
    <row r="91" spans="1:34" ht="15" customHeight="1">
      <c r="A91" s="66" t="s">
        <v>435</v>
      </c>
      <c r="B91" s="77" t="s">
        <v>9</v>
      </c>
      <c r="C91" s="78">
        <v>1.37836</v>
      </c>
      <c r="D91" s="78">
        <v>1.0573140000000001</v>
      </c>
      <c r="E91" s="78">
        <v>1.1140600000000001</v>
      </c>
      <c r="F91" s="78">
        <v>1.2806869999999999</v>
      </c>
      <c r="G91" s="78">
        <v>1.5044299999999999</v>
      </c>
      <c r="H91" s="78">
        <v>1.6804410000000001</v>
      </c>
      <c r="I91" s="78">
        <v>1.752033</v>
      </c>
      <c r="J91" s="78">
        <v>1.9646790000000001</v>
      </c>
      <c r="K91" s="78">
        <v>2.085194</v>
      </c>
      <c r="L91" s="78">
        <v>2.1898240000000002</v>
      </c>
      <c r="M91" s="78">
        <v>2.1410179999999999</v>
      </c>
      <c r="N91" s="78">
        <v>2.4096829999999998</v>
      </c>
      <c r="O91" s="78">
        <v>2.5107339999999998</v>
      </c>
      <c r="P91" s="78">
        <v>2.6026250000000002</v>
      </c>
      <c r="Q91" s="78">
        <v>2.679748</v>
      </c>
      <c r="R91" s="78">
        <v>2.762</v>
      </c>
      <c r="S91" s="78">
        <v>2.8455699999999999</v>
      </c>
      <c r="T91" s="78">
        <v>2.9213100000000001</v>
      </c>
      <c r="U91" s="78">
        <v>3.0317029999999998</v>
      </c>
      <c r="V91" s="78">
        <v>3.0925319999999998</v>
      </c>
      <c r="W91" s="78">
        <v>3.2625440000000001</v>
      </c>
      <c r="X91" s="78">
        <v>3.3484180000000001</v>
      </c>
      <c r="Y91" s="78">
        <v>3.4116490000000002</v>
      </c>
      <c r="Z91" s="78">
        <v>3.647427</v>
      </c>
      <c r="AA91" s="78">
        <v>3.7766009999999999</v>
      </c>
      <c r="AB91" s="78">
        <v>3.8571620000000002</v>
      </c>
      <c r="AC91" s="78">
        <v>4.1009510000000002</v>
      </c>
      <c r="AD91" s="78">
        <v>4.2815200000000004</v>
      </c>
      <c r="AE91" s="78">
        <v>4.4222010000000003</v>
      </c>
      <c r="AF91" s="78">
        <v>4.5730969999999997</v>
      </c>
      <c r="AG91" s="78">
        <v>4.7435890000000001</v>
      </c>
      <c r="AH91" s="79">
        <v>4.2056999999999997E-2</v>
      </c>
    </row>
    <row r="93" spans="1:34" ht="15" customHeight="1">
      <c r="B93" s="76" t="s">
        <v>434</v>
      </c>
    </row>
    <row r="94" spans="1:34" ht="15" customHeight="1">
      <c r="A94" s="66" t="s">
        <v>433</v>
      </c>
      <c r="B94" s="77" t="s">
        <v>4</v>
      </c>
      <c r="C94" s="78">
        <v>2.4338799999999998</v>
      </c>
      <c r="D94" s="78">
        <v>2.4625680000000001</v>
      </c>
      <c r="E94" s="78">
        <v>2.506834</v>
      </c>
      <c r="F94" s="78">
        <v>2.6030989999999998</v>
      </c>
      <c r="G94" s="78">
        <v>2.654881</v>
      </c>
      <c r="H94" s="78">
        <v>2.6889609999999999</v>
      </c>
      <c r="I94" s="78">
        <v>2.6931720000000001</v>
      </c>
      <c r="J94" s="78">
        <v>2.810527</v>
      </c>
      <c r="K94" s="78">
        <v>2.9529550000000002</v>
      </c>
      <c r="L94" s="78">
        <v>3.0634130000000002</v>
      </c>
      <c r="M94" s="78">
        <v>3.20567</v>
      </c>
      <c r="N94" s="78">
        <v>3.303852</v>
      </c>
      <c r="O94" s="78">
        <v>3.4352290000000001</v>
      </c>
      <c r="P94" s="78">
        <v>3.545296</v>
      </c>
      <c r="Q94" s="78">
        <v>3.6566290000000001</v>
      </c>
      <c r="R94" s="78">
        <v>3.762067</v>
      </c>
      <c r="S94" s="78">
        <v>3.8722780000000001</v>
      </c>
      <c r="T94" s="78">
        <v>4.0080629999999999</v>
      </c>
      <c r="U94" s="78">
        <v>4.130026</v>
      </c>
      <c r="V94" s="78">
        <v>4.220726</v>
      </c>
      <c r="W94" s="78">
        <v>4.4052740000000004</v>
      </c>
      <c r="X94" s="78">
        <v>4.5488720000000002</v>
      </c>
      <c r="Y94" s="78">
        <v>4.6826340000000002</v>
      </c>
      <c r="Z94" s="78">
        <v>4.8653849999999998</v>
      </c>
      <c r="AA94" s="78">
        <v>4.9839919999999998</v>
      </c>
      <c r="AB94" s="78">
        <v>5.1093970000000004</v>
      </c>
      <c r="AC94" s="78">
        <v>5.3197289999999997</v>
      </c>
      <c r="AD94" s="78">
        <v>5.4948160000000001</v>
      </c>
      <c r="AE94" s="78">
        <v>5.6457579999999998</v>
      </c>
      <c r="AF94" s="78">
        <v>5.8371870000000001</v>
      </c>
      <c r="AG94" s="78">
        <v>6.002726</v>
      </c>
      <c r="AH94" s="79">
        <v>3.0547999999999999E-2</v>
      </c>
    </row>
    <row r="95" spans="1:34" ht="15" customHeight="1">
      <c r="A95" s="66" t="s">
        <v>432</v>
      </c>
      <c r="B95" s="77" t="s">
        <v>9</v>
      </c>
      <c r="C95" s="78">
        <v>1.241052</v>
      </c>
      <c r="D95" s="78">
        <v>1.3388100000000001</v>
      </c>
      <c r="E95" s="78">
        <v>1.4924440000000001</v>
      </c>
      <c r="F95" s="78">
        <v>1.703975</v>
      </c>
      <c r="G95" s="78">
        <v>1.8822760000000001</v>
      </c>
      <c r="H95" s="78">
        <v>2.0372789999999998</v>
      </c>
      <c r="I95" s="78">
        <v>2.1938040000000001</v>
      </c>
      <c r="J95" s="78">
        <v>2.3024049999999998</v>
      </c>
      <c r="K95" s="78">
        <v>2.4352659999999999</v>
      </c>
      <c r="L95" s="78">
        <v>2.536089</v>
      </c>
      <c r="M95" s="78">
        <v>2.6804209999999999</v>
      </c>
      <c r="N95" s="78">
        <v>2.7826050000000002</v>
      </c>
      <c r="O95" s="78">
        <v>2.897268</v>
      </c>
      <c r="P95" s="78">
        <v>2.995339</v>
      </c>
      <c r="Q95" s="78">
        <v>3.0871659999999999</v>
      </c>
      <c r="R95" s="78">
        <v>3.1835629999999999</v>
      </c>
      <c r="S95" s="78">
        <v>3.2690269999999999</v>
      </c>
      <c r="T95" s="78">
        <v>3.3542860000000001</v>
      </c>
      <c r="U95" s="78">
        <v>3.4726170000000001</v>
      </c>
      <c r="V95" s="78">
        <v>3.5403120000000001</v>
      </c>
      <c r="W95" s="78">
        <v>3.7286619999999999</v>
      </c>
      <c r="X95" s="78">
        <v>3.8345790000000002</v>
      </c>
      <c r="Y95" s="78">
        <v>3.9169649999999998</v>
      </c>
      <c r="Z95" s="78">
        <v>4.0227820000000003</v>
      </c>
      <c r="AA95" s="78">
        <v>4.0980879999999997</v>
      </c>
      <c r="AB95" s="78">
        <v>4.1361749999999997</v>
      </c>
      <c r="AC95" s="78">
        <v>4.2948599999999999</v>
      </c>
      <c r="AD95" s="78">
        <v>4.451435</v>
      </c>
      <c r="AE95" s="78">
        <v>4.6088009999999997</v>
      </c>
      <c r="AF95" s="78">
        <v>4.7769620000000002</v>
      </c>
      <c r="AG95" s="78">
        <v>4.9519650000000004</v>
      </c>
      <c r="AH95" s="79">
        <v>4.7208E-2</v>
      </c>
    </row>
    <row r="97" spans="1:34" ht="15" customHeight="1">
      <c r="B97" s="76" t="s">
        <v>431</v>
      </c>
    </row>
    <row r="98" spans="1:34" ht="15" customHeight="1">
      <c r="A98" s="66" t="s">
        <v>430</v>
      </c>
      <c r="B98" s="77" t="s">
        <v>3</v>
      </c>
      <c r="C98" s="78">
        <v>1.3120289999999999</v>
      </c>
      <c r="D98" s="78">
        <v>1.3790230000000001</v>
      </c>
      <c r="E98" s="78">
        <v>1.442966</v>
      </c>
      <c r="F98" s="78">
        <v>1.439119</v>
      </c>
      <c r="G98" s="78">
        <v>1.5056179999999999</v>
      </c>
      <c r="H98" s="78">
        <v>1.5822449999999999</v>
      </c>
      <c r="I98" s="78">
        <v>1.660158</v>
      </c>
      <c r="J98" s="78">
        <v>1.7318260000000001</v>
      </c>
      <c r="K98" s="78">
        <v>1.8247690000000001</v>
      </c>
      <c r="L98" s="78">
        <v>1.904423</v>
      </c>
      <c r="M98" s="78">
        <v>2.0049570000000001</v>
      </c>
      <c r="N98" s="78">
        <v>2.0849120000000001</v>
      </c>
      <c r="O98" s="78">
        <v>2.173632</v>
      </c>
      <c r="P98" s="78">
        <v>2.2529940000000002</v>
      </c>
      <c r="Q98" s="78">
        <v>2.3257910000000002</v>
      </c>
      <c r="R98" s="78">
        <v>2.397697</v>
      </c>
      <c r="S98" s="78">
        <v>2.4742989999999998</v>
      </c>
      <c r="T98" s="78">
        <v>2.5493649999999999</v>
      </c>
      <c r="U98" s="78">
        <v>2.6308349999999998</v>
      </c>
      <c r="V98" s="78">
        <v>2.7058740000000001</v>
      </c>
      <c r="W98" s="78">
        <v>2.7966690000000001</v>
      </c>
      <c r="X98" s="78">
        <v>2.889122</v>
      </c>
      <c r="Y98" s="78">
        <v>2.9731749999999999</v>
      </c>
      <c r="Z98" s="78">
        <v>3.0700820000000002</v>
      </c>
      <c r="AA98" s="78">
        <v>3.1624810000000001</v>
      </c>
      <c r="AB98" s="78">
        <v>3.2390629999999998</v>
      </c>
      <c r="AC98" s="78">
        <v>3.3550420000000001</v>
      </c>
      <c r="AD98" s="78">
        <v>3.4776989999999999</v>
      </c>
      <c r="AE98" s="78">
        <v>3.5914109999999999</v>
      </c>
      <c r="AF98" s="78">
        <v>3.7098599999999999</v>
      </c>
      <c r="AG98" s="78">
        <v>3.8345609999999999</v>
      </c>
      <c r="AH98" s="79">
        <v>3.6395999999999998E-2</v>
      </c>
    </row>
    <row r="99" spans="1:34" ht="15" customHeight="1">
      <c r="A99" s="66" t="s">
        <v>429</v>
      </c>
      <c r="B99" s="77" t="s">
        <v>16</v>
      </c>
      <c r="C99" s="78">
        <v>2.2548539999999999</v>
      </c>
      <c r="D99" s="78">
        <v>2.3796599999999999</v>
      </c>
      <c r="E99" s="78">
        <v>2.4531740000000002</v>
      </c>
      <c r="F99" s="78">
        <v>2.5512600000000001</v>
      </c>
      <c r="G99" s="78">
        <v>2.601397</v>
      </c>
      <c r="H99" s="78">
        <v>2.7015579999999999</v>
      </c>
      <c r="I99" s="78">
        <v>2.7898529999999999</v>
      </c>
      <c r="J99" s="78">
        <v>2.8929149999999999</v>
      </c>
      <c r="K99" s="78">
        <v>3.0433210000000002</v>
      </c>
      <c r="L99" s="78">
        <v>3.1751140000000002</v>
      </c>
      <c r="M99" s="78">
        <v>3.4133330000000002</v>
      </c>
      <c r="N99" s="78">
        <v>3.513531</v>
      </c>
      <c r="O99" s="78">
        <v>3.6717</v>
      </c>
      <c r="P99" s="78">
        <v>3.7852100000000002</v>
      </c>
      <c r="Q99" s="78">
        <v>3.9212699999999998</v>
      </c>
      <c r="R99" s="78">
        <v>4.037579</v>
      </c>
      <c r="S99" s="78">
        <v>4.1767659999999998</v>
      </c>
      <c r="T99" s="78">
        <v>4.3089269999999997</v>
      </c>
      <c r="U99" s="78">
        <v>4.4565780000000004</v>
      </c>
      <c r="V99" s="78">
        <v>4.5553559999999997</v>
      </c>
      <c r="W99" s="78">
        <v>4.7310699999999999</v>
      </c>
      <c r="X99" s="78">
        <v>4.8772270000000004</v>
      </c>
      <c r="Y99" s="78">
        <v>5.014869</v>
      </c>
      <c r="Z99" s="78">
        <v>5.1607690000000002</v>
      </c>
      <c r="AA99" s="78">
        <v>5.3021859999999998</v>
      </c>
      <c r="AB99" s="78">
        <v>5.3985289999999999</v>
      </c>
      <c r="AC99" s="78">
        <v>5.613086</v>
      </c>
      <c r="AD99" s="78">
        <v>5.7876130000000003</v>
      </c>
      <c r="AE99" s="78">
        <v>5.9692020000000001</v>
      </c>
      <c r="AF99" s="78">
        <v>6.1271550000000001</v>
      </c>
      <c r="AG99" s="78">
        <v>6.3116459999999996</v>
      </c>
      <c r="AH99" s="79">
        <v>3.4906E-2</v>
      </c>
    </row>
    <row r="100" spans="1:34" ht="15" customHeight="1">
      <c r="A100" s="66" t="s">
        <v>428</v>
      </c>
      <c r="B100" s="77" t="s">
        <v>17</v>
      </c>
      <c r="C100" s="78">
        <v>1.291768</v>
      </c>
      <c r="D100" s="78">
        <v>1.4163650000000001</v>
      </c>
      <c r="E100" s="78">
        <v>1.5747580000000001</v>
      </c>
      <c r="F100" s="78">
        <v>1.7748189999999999</v>
      </c>
      <c r="G100" s="78">
        <v>1.944644</v>
      </c>
      <c r="H100" s="78">
        <v>2.080104</v>
      </c>
      <c r="I100" s="78">
        <v>2.2125430000000001</v>
      </c>
      <c r="J100" s="78">
        <v>2.3175680000000001</v>
      </c>
      <c r="K100" s="78">
        <v>2.4622769999999998</v>
      </c>
      <c r="L100" s="78">
        <v>2.5704229999999999</v>
      </c>
      <c r="M100" s="78">
        <v>2.7089050000000001</v>
      </c>
      <c r="N100" s="78">
        <v>2.8350559999999998</v>
      </c>
      <c r="O100" s="78">
        <v>2.96665</v>
      </c>
      <c r="P100" s="78">
        <v>3.0761790000000002</v>
      </c>
      <c r="Q100" s="78">
        <v>3.174534</v>
      </c>
      <c r="R100" s="78">
        <v>3.2744059999999999</v>
      </c>
      <c r="S100" s="78">
        <v>3.3735560000000002</v>
      </c>
      <c r="T100" s="78">
        <v>3.5039889999999998</v>
      </c>
      <c r="U100" s="78">
        <v>3.6372550000000001</v>
      </c>
      <c r="V100" s="78">
        <v>3.721956</v>
      </c>
      <c r="W100" s="78">
        <v>3.887283</v>
      </c>
      <c r="X100" s="78">
        <v>4.0268839999999999</v>
      </c>
      <c r="Y100" s="78">
        <v>4.1549899999999997</v>
      </c>
      <c r="Z100" s="78">
        <v>4.3372679999999999</v>
      </c>
      <c r="AA100" s="78">
        <v>4.4586139999999999</v>
      </c>
      <c r="AB100" s="78">
        <v>4.5751850000000003</v>
      </c>
      <c r="AC100" s="78">
        <v>4.7730100000000002</v>
      </c>
      <c r="AD100" s="78">
        <v>4.9396940000000003</v>
      </c>
      <c r="AE100" s="78">
        <v>5.0751730000000004</v>
      </c>
      <c r="AF100" s="78">
        <v>5.2511359999999998</v>
      </c>
      <c r="AG100" s="78">
        <v>5.4081539999999997</v>
      </c>
      <c r="AH100" s="79">
        <v>4.8887E-2</v>
      </c>
    </row>
    <row r="101" spans="1:34" ht="15" customHeight="1">
      <c r="A101" s="66" t="s">
        <v>427</v>
      </c>
      <c r="B101" s="77" t="s">
        <v>4</v>
      </c>
      <c r="C101" s="78">
        <v>2.4992100000000002</v>
      </c>
      <c r="D101" s="78">
        <v>2.5197859999999999</v>
      </c>
      <c r="E101" s="78">
        <v>2.643418</v>
      </c>
      <c r="F101" s="78">
        <v>2.8846810000000001</v>
      </c>
      <c r="G101" s="78">
        <v>3.017496</v>
      </c>
      <c r="H101" s="78">
        <v>3.1335519999999999</v>
      </c>
      <c r="I101" s="78">
        <v>3.2521059999999999</v>
      </c>
      <c r="J101" s="78">
        <v>3.379759</v>
      </c>
      <c r="K101" s="78">
        <v>3.541579</v>
      </c>
      <c r="L101" s="78">
        <v>3.6702819999999998</v>
      </c>
      <c r="M101" s="78">
        <v>3.8733390000000001</v>
      </c>
      <c r="N101" s="78">
        <v>4.0077970000000001</v>
      </c>
      <c r="O101" s="78">
        <v>4.1565729999999999</v>
      </c>
      <c r="P101" s="78">
        <v>4.2751450000000002</v>
      </c>
      <c r="Q101" s="78">
        <v>4.38985</v>
      </c>
      <c r="R101" s="78">
        <v>4.5071099999999999</v>
      </c>
      <c r="S101" s="78">
        <v>4.615901</v>
      </c>
      <c r="T101" s="78">
        <v>4.7624979999999999</v>
      </c>
      <c r="U101" s="78">
        <v>4.9034250000000004</v>
      </c>
      <c r="V101" s="78">
        <v>5.0015289999999997</v>
      </c>
      <c r="W101" s="78">
        <v>5.1878900000000003</v>
      </c>
      <c r="X101" s="78">
        <v>5.3467190000000002</v>
      </c>
      <c r="Y101" s="78">
        <v>5.4937360000000002</v>
      </c>
      <c r="Z101" s="78">
        <v>5.6729039999999999</v>
      </c>
      <c r="AA101" s="78">
        <v>5.8066820000000003</v>
      </c>
      <c r="AB101" s="78">
        <v>5.9528169999999996</v>
      </c>
      <c r="AC101" s="78">
        <v>6.1798830000000002</v>
      </c>
      <c r="AD101" s="78">
        <v>6.375718</v>
      </c>
      <c r="AE101" s="78">
        <v>6.5465280000000003</v>
      </c>
      <c r="AF101" s="78">
        <v>6.7615590000000001</v>
      </c>
      <c r="AG101" s="78">
        <v>6.950418</v>
      </c>
      <c r="AH101" s="79">
        <v>3.4681999999999998E-2</v>
      </c>
    </row>
    <row r="102" spans="1:34" ht="15" customHeight="1">
      <c r="A102" s="66" t="s">
        <v>426</v>
      </c>
      <c r="B102" s="77" t="s">
        <v>425</v>
      </c>
      <c r="C102" s="82">
        <v>55.602378999999999</v>
      </c>
      <c r="D102" s="82">
        <v>44.145938999999998</v>
      </c>
      <c r="E102" s="82">
        <v>47.117767000000001</v>
      </c>
      <c r="F102" s="82">
        <v>54.433501999999997</v>
      </c>
      <c r="G102" s="82">
        <v>63.776352000000003</v>
      </c>
      <c r="H102" s="82">
        <v>71.331130999999999</v>
      </c>
      <c r="I102" s="82">
        <v>74.903396999999998</v>
      </c>
      <c r="J102" s="82">
        <v>83.391257999999993</v>
      </c>
      <c r="K102" s="82">
        <v>88.494185999999999</v>
      </c>
      <c r="L102" s="82">
        <v>92.875457999999995</v>
      </c>
      <c r="M102" s="82">
        <v>91.576035000000005</v>
      </c>
      <c r="N102" s="82">
        <v>102.179489</v>
      </c>
      <c r="O102" s="82">
        <v>106.4823</v>
      </c>
      <c r="P102" s="82">
        <v>110.36554</v>
      </c>
      <c r="Q102" s="82">
        <v>113.65479999999999</v>
      </c>
      <c r="R102" s="82">
        <v>117.156418</v>
      </c>
      <c r="S102" s="82">
        <v>120.62278000000001</v>
      </c>
      <c r="T102" s="82">
        <v>123.751198</v>
      </c>
      <c r="U102" s="82">
        <v>128.42512500000001</v>
      </c>
      <c r="V102" s="82">
        <v>130.99288899999999</v>
      </c>
      <c r="W102" s="82">
        <v>138.39648399999999</v>
      </c>
      <c r="X102" s="82">
        <v>142.072495</v>
      </c>
      <c r="Y102" s="82">
        <v>144.92338599999999</v>
      </c>
      <c r="Z102" s="82">
        <v>154.21818500000001</v>
      </c>
      <c r="AA102" s="82">
        <v>159.51091</v>
      </c>
      <c r="AB102" s="82">
        <v>162.83299299999999</v>
      </c>
      <c r="AC102" s="82">
        <v>172.67373699999999</v>
      </c>
      <c r="AD102" s="82">
        <v>180.115723</v>
      </c>
      <c r="AE102" s="82">
        <v>186.05162000000001</v>
      </c>
      <c r="AF102" s="82">
        <v>192.431747</v>
      </c>
      <c r="AG102" s="82">
        <v>199.57702599999999</v>
      </c>
      <c r="AH102" s="79">
        <v>4.3519000000000002E-2</v>
      </c>
    </row>
    <row r="103" spans="1:34" ht="15" customHeight="1">
      <c r="A103" s="66" t="s">
        <v>424</v>
      </c>
      <c r="B103" s="76" t="s">
        <v>423</v>
      </c>
      <c r="C103" s="80">
        <v>1.900239</v>
      </c>
      <c r="D103" s="80">
        <v>1.957352</v>
      </c>
      <c r="E103" s="80">
        <v>2.0117250000000002</v>
      </c>
      <c r="F103" s="80">
        <v>2.1271840000000002</v>
      </c>
      <c r="G103" s="80">
        <v>2.1971470000000002</v>
      </c>
      <c r="H103" s="80">
        <v>2.2867350000000002</v>
      </c>
      <c r="I103" s="80">
        <v>2.3690609999999999</v>
      </c>
      <c r="J103" s="80">
        <v>2.458218</v>
      </c>
      <c r="K103" s="80">
        <v>2.5814819999999998</v>
      </c>
      <c r="L103" s="80">
        <v>2.6812649999999998</v>
      </c>
      <c r="M103" s="80">
        <v>2.843585</v>
      </c>
      <c r="N103" s="80">
        <v>2.9332910000000001</v>
      </c>
      <c r="O103" s="80">
        <v>3.052702</v>
      </c>
      <c r="P103" s="80">
        <v>3.1411259999999999</v>
      </c>
      <c r="Q103" s="80">
        <v>3.2361759999999999</v>
      </c>
      <c r="R103" s="80">
        <v>3.3245100000000001</v>
      </c>
      <c r="S103" s="80">
        <v>3.4250500000000001</v>
      </c>
      <c r="T103" s="80">
        <v>3.5308310000000001</v>
      </c>
      <c r="U103" s="80">
        <v>3.6454080000000002</v>
      </c>
      <c r="V103" s="80">
        <v>3.723719</v>
      </c>
      <c r="W103" s="80">
        <v>3.8697080000000001</v>
      </c>
      <c r="X103" s="80">
        <v>3.9918450000000001</v>
      </c>
      <c r="Y103" s="80">
        <v>4.1022699999999999</v>
      </c>
      <c r="Z103" s="80">
        <v>4.2338110000000002</v>
      </c>
      <c r="AA103" s="80">
        <v>4.347429</v>
      </c>
      <c r="AB103" s="80">
        <v>4.437303</v>
      </c>
      <c r="AC103" s="80">
        <v>4.6177679999999999</v>
      </c>
      <c r="AD103" s="80">
        <v>4.7692329999999998</v>
      </c>
      <c r="AE103" s="80">
        <v>4.9112549999999997</v>
      </c>
      <c r="AF103" s="80">
        <v>5.0535759999999996</v>
      </c>
      <c r="AG103" s="80">
        <v>5.2024660000000003</v>
      </c>
      <c r="AH103" s="81">
        <v>3.4141999999999999E-2</v>
      </c>
    </row>
    <row r="104" spans="1:34" ht="15" customHeight="1" thickBot="1"/>
    <row r="105" spans="1:34" ht="15" customHeight="1">
      <c r="B105" s="112" t="s">
        <v>656</v>
      </c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</row>
    <row r="106" spans="1:34" ht="15" customHeight="1">
      <c r="B106" s="53" t="s">
        <v>655</v>
      </c>
    </row>
    <row r="107" spans="1:34" ht="15" customHeight="1">
      <c r="B107" s="53" t="s">
        <v>654</v>
      </c>
    </row>
    <row r="108" spans="1:34" ht="15" customHeight="1">
      <c r="B108" s="53" t="s">
        <v>422</v>
      </c>
    </row>
    <row r="109" spans="1:34" ht="15" customHeight="1">
      <c r="B109" s="53" t="s">
        <v>653</v>
      </c>
    </row>
    <row r="110" spans="1:34" ht="15" customHeight="1">
      <c r="B110" s="53" t="s">
        <v>652</v>
      </c>
    </row>
    <row r="111" spans="1:34" ht="15" customHeight="1">
      <c r="B111" s="53" t="s">
        <v>651</v>
      </c>
    </row>
    <row r="112" spans="1:34" ht="15" customHeight="1">
      <c r="B112" s="53" t="s">
        <v>650</v>
      </c>
    </row>
    <row r="113" spans="2:2" ht="15" customHeight="1">
      <c r="B113" s="53" t="s">
        <v>649</v>
      </c>
    </row>
    <row r="114" spans="2:2" ht="15" customHeight="1">
      <c r="B114" s="53" t="s">
        <v>648</v>
      </c>
    </row>
    <row r="115" spans="2:2" ht="15" customHeight="1">
      <c r="B115" s="53" t="s">
        <v>823</v>
      </c>
    </row>
  </sheetData>
  <mergeCells count="1">
    <mergeCell ref="B105:AH105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3ECD-8C0F-40A1-B668-54E8DED61B8E}">
  <dimension ref="A1:AH2355"/>
  <sheetViews>
    <sheetView topLeftCell="B1" workbookViewId="0">
      <selection activeCell="AK40" sqref="AK40"/>
    </sheetView>
  </sheetViews>
  <sheetFormatPr defaultColWidth="8.7265625" defaultRowHeight="14.5"/>
  <cols>
    <col min="1" max="1" width="21.453125" hidden="1" customWidth="1"/>
    <col min="2" max="2" width="46.7265625" customWidth="1"/>
  </cols>
  <sheetData>
    <row r="1" spans="1:33" ht="15" customHeight="1" thickBot="1">
      <c r="B1" s="43" t="s">
        <v>802</v>
      </c>
      <c r="C1" s="42">
        <v>2021</v>
      </c>
      <c r="D1" s="42">
        <v>2022</v>
      </c>
      <c r="E1" s="42">
        <v>2023</v>
      </c>
      <c r="F1" s="42">
        <v>2024</v>
      </c>
      <c r="G1" s="42">
        <v>2025</v>
      </c>
      <c r="H1" s="42">
        <v>2026</v>
      </c>
      <c r="I1" s="42">
        <v>2027</v>
      </c>
      <c r="J1" s="42">
        <v>2028</v>
      </c>
      <c r="K1" s="42">
        <v>2029</v>
      </c>
      <c r="L1" s="42">
        <v>2030</v>
      </c>
      <c r="M1" s="42">
        <v>2031</v>
      </c>
      <c r="N1" s="42">
        <v>2032</v>
      </c>
      <c r="O1" s="42">
        <v>2033</v>
      </c>
      <c r="P1" s="42">
        <v>2034</v>
      </c>
      <c r="Q1" s="42">
        <v>2035</v>
      </c>
      <c r="R1" s="42">
        <v>2036</v>
      </c>
      <c r="S1" s="42">
        <v>2037</v>
      </c>
      <c r="T1" s="42">
        <v>2038</v>
      </c>
      <c r="U1" s="42">
        <v>2039</v>
      </c>
      <c r="V1" s="42">
        <v>2040</v>
      </c>
      <c r="W1" s="42">
        <v>2041</v>
      </c>
      <c r="X1" s="42">
        <v>2042</v>
      </c>
      <c r="Y1" s="42">
        <v>2043</v>
      </c>
      <c r="Z1" s="42">
        <v>2044</v>
      </c>
      <c r="AA1" s="42">
        <v>2045</v>
      </c>
      <c r="AB1" s="42">
        <v>2046</v>
      </c>
      <c r="AC1" s="42">
        <v>2047</v>
      </c>
      <c r="AD1" s="42">
        <v>2048</v>
      </c>
      <c r="AE1" s="42">
        <v>2049</v>
      </c>
      <c r="AF1" s="42">
        <v>2050</v>
      </c>
    </row>
    <row r="2" spans="1:33" ht="15" customHeight="1" thickTop="1"/>
    <row r="3" spans="1:33" ht="15" customHeight="1">
      <c r="C3" s="85" t="s">
        <v>240</v>
      </c>
      <c r="D3" s="85" t="s">
        <v>803</v>
      </c>
      <c r="E3" s="65"/>
      <c r="F3" s="65"/>
      <c r="G3" s="65"/>
    </row>
    <row r="4" spans="1:33" ht="15" customHeight="1">
      <c r="C4" s="85" t="s">
        <v>239</v>
      </c>
      <c r="D4" s="85" t="s">
        <v>804</v>
      </c>
      <c r="E4" s="65"/>
      <c r="F4" s="65"/>
      <c r="G4" s="85" t="s">
        <v>805</v>
      </c>
    </row>
    <row r="5" spans="1:33" ht="15" customHeight="1">
      <c r="C5" s="85" t="s">
        <v>237</v>
      </c>
      <c r="D5" s="85" t="s">
        <v>806</v>
      </c>
      <c r="E5" s="65"/>
      <c r="F5" s="65"/>
      <c r="G5" s="65"/>
    </row>
    <row r="6" spans="1:33" ht="15" customHeight="1">
      <c r="C6" s="85" t="s">
        <v>236</v>
      </c>
      <c r="D6" s="65"/>
      <c r="E6" s="85" t="s">
        <v>807</v>
      </c>
      <c r="F6" s="65"/>
      <c r="G6" s="65"/>
    </row>
    <row r="7" spans="1:33" ht="12" customHeight="1"/>
    <row r="8" spans="1:33" ht="15" customHeight="1">
      <c r="A8" s="66" t="s">
        <v>830</v>
      </c>
      <c r="B8" s="44" t="s">
        <v>831</v>
      </c>
      <c r="AG8" s="67" t="s">
        <v>808</v>
      </c>
    </row>
    <row r="9" spans="1:33" ht="15" customHeight="1">
      <c r="B9" s="43" t="s">
        <v>832</v>
      </c>
      <c r="AG9" s="67" t="s">
        <v>809</v>
      </c>
    </row>
    <row r="10" spans="1:33" ht="15" customHeight="1">
      <c r="B10" s="43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67" t="s">
        <v>810</v>
      </c>
    </row>
    <row r="11" spans="1:33" ht="15" customHeight="1" thickBot="1">
      <c r="B11" s="42" t="s">
        <v>833</v>
      </c>
      <c r="C11" s="42">
        <v>2021</v>
      </c>
      <c r="D11" s="42">
        <v>2022</v>
      </c>
      <c r="E11" s="42">
        <v>2023</v>
      </c>
      <c r="F11" s="42">
        <v>2024</v>
      </c>
      <c r="G11" s="42">
        <v>2025</v>
      </c>
      <c r="H11" s="42">
        <v>2026</v>
      </c>
      <c r="I11" s="42">
        <v>2027</v>
      </c>
      <c r="J11" s="42">
        <v>2028</v>
      </c>
      <c r="K11" s="42">
        <v>2029</v>
      </c>
      <c r="L11" s="42">
        <v>2030</v>
      </c>
      <c r="M11" s="42">
        <v>2031</v>
      </c>
      <c r="N11" s="42">
        <v>2032</v>
      </c>
      <c r="O11" s="42">
        <v>2033</v>
      </c>
      <c r="P11" s="42">
        <v>2034</v>
      </c>
      <c r="Q11" s="42">
        <v>2035</v>
      </c>
      <c r="R11" s="42">
        <v>2036</v>
      </c>
      <c r="S11" s="42">
        <v>2037</v>
      </c>
      <c r="T11" s="42">
        <v>2038</v>
      </c>
      <c r="U11" s="42">
        <v>2039</v>
      </c>
      <c r="V11" s="42">
        <v>2040</v>
      </c>
      <c r="W11" s="42">
        <v>2041</v>
      </c>
      <c r="X11" s="42">
        <v>2042</v>
      </c>
      <c r="Y11" s="42">
        <v>2043</v>
      </c>
      <c r="Z11" s="42">
        <v>2044</v>
      </c>
      <c r="AA11" s="42">
        <v>2045</v>
      </c>
      <c r="AB11" s="42">
        <v>2046</v>
      </c>
      <c r="AC11" s="42">
        <v>2047</v>
      </c>
      <c r="AD11" s="42">
        <v>2048</v>
      </c>
      <c r="AE11" s="42">
        <v>2049</v>
      </c>
      <c r="AF11" s="42">
        <v>2050</v>
      </c>
      <c r="AG11" s="86" t="s">
        <v>811</v>
      </c>
    </row>
    <row r="12" spans="1:33" ht="15" customHeight="1" thickTop="1">
      <c r="AG12" s="87"/>
    </row>
    <row r="13" spans="1:33" ht="15" customHeight="1">
      <c r="B13" s="40" t="s">
        <v>573</v>
      </c>
    </row>
    <row r="14" spans="1:33" ht="15" customHeight="1">
      <c r="A14" s="66" t="s">
        <v>834</v>
      </c>
      <c r="B14" s="62" t="s">
        <v>835</v>
      </c>
      <c r="C14" s="63">
        <f>'AEO Table 57'!F3</f>
        <v>3.2618589999999998</v>
      </c>
      <c r="D14" s="63">
        <f>'AEO Table 57'!G3</f>
        <v>3.135481</v>
      </c>
      <c r="E14" s="63">
        <f>'AEO Table 57'!H3</f>
        <v>3.0109309999999998</v>
      </c>
      <c r="F14" s="63">
        <f>'AEO Table 57'!I3</f>
        <v>3.1094879999999998</v>
      </c>
      <c r="G14" s="63">
        <f>'AEO Table 57'!J3</f>
        <v>3.1197379999999999</v>
      </c>
      <c r="H14" s="63">
        <f>'AEO Table 57'!K3</f>
        <v>3.1132420000000001</v>
      </c>
      <c r="I14" s="63">
        <f>'AEO Table 57'!L3</f>
        <v>3.1219399999999999</v>
      </c>
      <c r="J14" s="63">
        <f>'AEO Table 57'!M3</f>
        <v>3.1342560000000002</v>
      </c>
      <c r="K14" s="63">
        <f>'AEO Table 57'!N3</f>
        <v>3.1497220000000001</v>
      </c>
      <c r="L14" s="63">
        <f>'AEO Table 57'!O3</f>
        <v>3.1462620000000001</v>
      </c>
      <c r="M14" s="63">
        <f>'AEO Table 57'!P3</f>
        <v>3.1680190000000001</v>
      </c>
      <c r="N14" s="63">
        <f>'AEO Table 57'!Q3</f>
        <v>3.232065</v>
      </c>
      <c r="O14" s="63">
        <f>'AEO Table 57'!R3</f>
        <v>3.2433480000000001</v>
      </c>
      <c r="P14" s="63">
        <f>'AEO Table 57'!S3</f>
        <v>3.2351079999999999</v>
      </c>
      <c r="Q14" s="63">
        <f>'AEO Table 57'!T3</f>
        <v>3.2414190000000001</v>
      </c>
      <c r="R14" s="63">
        <f>'AEO Table 57'!U3</f>
        <v>3.2403010000000001</v>
      </c>
      <c r="S14" s="63">
        <f>'AEO Table 57'!V3</f>
        <v>3.263099</v>
      </c>
      <c r="T14" s="63">
        <f>'AEO Table 57'!W3</f>
        <v>3.2768269999999999</v>
      </c>
      <c r="U14" s="63">
        <f>'AEO Table 57'!X3</f>
        <v>3.2776070000000002</v>
      </c>
      <c r="V14" s="63">
        <f>'AEO Table 57'!Y3</f>
        <v>3.3103099999999999</v>
      </c>
      <c r="W14" s="63">
        <f>'AEO Table 57'!Z3</f>
        <v>3.333717</v>
      </c>
      <c r="X14" s="63">
        <f>'AEO Table 57'!AA3</f>
        <v>3.3461150000000002</v>
      </c>
      <c r="Y14" s="63">
        <f>'AEO Table 57'!AB3</f>
        <v>3.3829050000000001</v>
      </c>
      <c r="Z14" s="63">
        <f>'AEO Table 57'!AC3</f>
        <v>3.419756</v>
      </c>
      <c r="AA14" s="63">
        <f>'AEO Table 57'!AD3</f>
        <v>3.4203290000000002</v>
      </c>
      <c r="AB14" s="63">
        <f>'AEO Table 57'!AE3</f>
        <v>3.4486089999999998</v>
      </c>
      <c r="AC14" s="63">
        <f>'AEO Table 57'!AF3</f>
        <v>3.446939</v>
      </c>
      <c r="AD14" s="63">
        <f>'AEO Table 57'!AG3</f>
        <v>3.4326660000000002</v>
      </c>
      <c r="AE14" s="63">
        <f>'AEO Table 57'!AH3</f>
        <v>3.4441480000000002</v>
      </c>
      <c r="AF14" s="63">
        <f>'AEO Table 57'!AI3</f>
        <v>3.4255779999999998</v>
      </c>
      <c r="AG14" s="110">
        <f>'AEO Table 57'!AJ3</f>
        <v>2E-3</v>
      </c>
    </row>
    <row r="15" spans="1:33" ht="15" customHeight="1">
      <c r="A15" s="66" t="s">
        <v>836</v>
      </c>
      <c r="B15" s="62" t="s">
        <v>837</v>
      </c>
      <c r="C15" s="63">
        <f>'AEO Table 57'!F4</f>
        <v>0.24158099999999999</v>
      </c>
      <c r="D15" s="63">
        <f>'AEO Table 57'!G4</f>
        <v>0.23390900000000001</v>
      </c>
      <c r="E15" s="63">
        <f>'AEO Table 57'!H4</f>
        <v>0.228135</v>
      </c>
      <c r="F15" s="63">
        <f>'AEO Table 57'!I4</f>
        <v>0.221554</v>
      </c>
      <c r="G15" s="63">
        <f>'AEO Table 57'!J4</f>
        <v>0.21479699999999999</v>
      </c>
      <c r="H15" s="63">
        <f>'AEO Table 57'!K4</f>
        <v>0.2077</v>
      </c>
      <c r="I15" s="63">
        <f>'AEO Table 57'!L4</f>
        <v>0.20067299999999999</v>
      </c>
      <c r="J15" s="63">
        <f>'AEO Table 57'!M4</f>
        <v>0.193776</v>
      </c>
      <c r="K15" s="63">
        <f>'AEO Table 57'!N4</f>
        <v>0.18724399999999999</v>
      </c>
      <c r="L15" s="63">
        <f>'AEO Table 57'!O4</f>
        <v>0.18115200000000001</v>
      </c>
      <c r="M15" s="63">
        <f>'AEO Table 57'!P4</f>
        <v>0.17530200000000001</v>
      </c>
      <c r="N15" s="63">
        <f>'AEO Table 57'!Q4</f>
        <v>0.16981099999999999</v>
      </c>
      <c r="O15" s="63">
        <f>'AEO Table 57'!R4</f>
        <v>0.164441</v>
      </c>
      <c r="P15" s="63">
        <f>'AEO Table 57'!S4</f>
        <v>0.15911500000000001</v>
      </c>
      <c r="Q15" s="63">
        <f>'AEO Table 57'!T4</f>
        <v>0.153861</v>
      </c>
      <c r="R15" s="63">
        <f>'AEO Table 57'!U4</f>
        <v>0.14873800000000001</v>
      </c>
      <c r="S15" s="63">
        <f>'AEO Table 57'!V4</f>
        <v>0.14375199999999999</v>
      </c>
      <c r="T15" s="63">
        <f>'AEO Table 57'!W4</f>
        <v>0.138935</v>
      </c>
      <c r="U15" s="63">
        <f>'AEO Table 57'!X4</f>
        <v>0.13436400000000001</v>
      </c>
      <c r="V15" s="63">
        <f>'AEO Table 57'!Y4</f>
        <v>0.129884</v>
      </c>
      <c r="W15" s="63">
        <f>'AEO Table 57'!Z4</f>
        <v>0.12556800000000001</v>
      </c>
      <c r="X15" s="63">
        <f>'AEO Table 57'!AA4</f>
        <v>0.121388</v>
      </c>
      <c r="Y15" s="63">
        <f>'AEO Table 57'!AB4</f>
        <v>0.117386</v>
      </c>
      <c r="Z15" s="63">
        <f>'AEO Table 57'!AC4</f>
        <v>0.113556</v>
      </c>
      <c r="AA15" s="63">
        <f>'AEO Table 57'!AD4</f>
        <v>0.109875</v>
      </c>
      <c r="AB15" s="63">
        <f>'AEO Table 57'!AE4</f>
        <v>0.106321</v>
      </c>
      <c r="AC15" s="63">
        <f>'AEO Table 57'!AF4</f>
        <v>0.10287</v>
      </c>
      <c r="AD15" s="63">
        <f>'AEO Table 57'!AG4</f>
        <v>9.9561999999999998E-2</v>
      </c>
      <c r="AE15" s="63">
        <f>'AEO Table 57'!AH4</f>
        <v>9.6406000000000006E-2</v>
      </c>
      <c r="AF15" s="63">
        <f>'AEO Table 57'!AI4</f>
        <v>9.3417E-2</v>
      </c>
      <c r="AG15" s="110">
        <f>'AEO Table 57'!AJ4</f>
        <v>-3.2000000000000001E-2</v>
      </c>
    </row>
    <row r="16" spans="1:33" ht="15" customHeight="1">
      <c r="A16" s="66" t="s">
        <v>838</v>
      </c>
      <c r="B16" s="62" t="s">
        <v>839</v>
      </c>
      <c r="C16" s="63">
        <f>'AEO Table 57'!F5</f>
        <v>0.33276899999999998</v>
      </c>
      <c r="D16" s="63">
        <f>'AEO Table 57'!G5</f>
        <v>0.33196300000000001</v>
      </c>
      <c r="E16" s="63">
        <f>'AEO Table 57'!H5</f>
        <v>0.33243099999999998</v>
      </c>
      <c r="F16" s="63">
        <f>'AEO Table 57'!I5</f>
        <v>0.332623</v>
      </c>
      <c r="G16" s="63">
        <f>'AEO Table 57'!J5</f>
        <v>0.33260600000000001</v>
      </c>
      <c r="H16" s="63">
        <f>'AEO Table 57'!K5</f>
        <v>0.33252399999999999</v>
      </c>
      <c r="I16" s="63">
        <f>'AEO Table 57'!L5</f>
        <v>0.332652</v>
      </c>
      <c r="J16" s="63">
        <f>'AEO Table 57'!M5</f>
        <v>0.33263700000000002</v>
      </c>
      <c r="K16" s="63">
        <f>'AEO Table 57'!N5</f>
        <v>0.33267099999999999</v>
      </c>
      <c r="L16" s="63">
        <f>'AEO Table 57'!O5</f>
        <v>0.33273000000000003</v>
      </c>
      <c r="M16" s="63">
        <f>'AEO Table 57'!P5</f>
        <v>0.33274599999999999</v>
      </c>
      <c r="N16" s="63">
        <f>'AEO Table 57'!Q5</f>
        <v>0.33281100000000002</v>
      </c>
      <c r="O16" s="63">
        <f>'AEO Table 57'!R5</f>
        <v>0.33285100000000001</v>
      </c>
      <c r="P16" s="63">
        <f>'AEO Table 57'!S5</f>
        <v>0.332872</v>
      </c>
      <c r="Q16" s="63">
        <f>'AEO Table 57'!T5</f>
        <v>0.33288299999999998</v>
      </c>
      <c r="R16" s="63">
        <f>'AEO Table 57'!U5</f>
        <v>0.33286399999999999</v>
      </c>
      <c r="S16" s="63">
        <f>'AEO Table 57'!V5</f>
        <v>0.33285199999999998</v>
      </c>
      <c r="T16" s="63">
        <f>'AEO Table 57'!W5</f>
        <v>0.33282899999999999</v>
      </c>
      <c r="U16" s="63">
        <f>'AEO Table 57'!X5</f>
        <v>0.33284799999999998</v>
      </c>
      <c r="V16" s="63">
        <f>'AEO Table 57'!Y5</f>
        <v>0.33272000000000002</v>
      </c>
      <c r="W16" s="63">
        <f>'AEO Table 57'!Z5</f>
        <v>0.33264300000000002</v>
      </c>
      <c r="X16" s="63">
        <f>'AEO Table 57'!AA5</f>
        <v>0.33257900000000001</v>
      </c>
      <c r="Y16" s="63">
        <f>'AEO Table 57'!AB5</f>
        <v>0.33248299999999997</v>
      </c>
      <c r="Z16" s="63">
        <f>'AEO Table 57'!AC5</f>
        <v>0.33240399999999998</v>
      </c>
      <c r="AA16" s="63">
        <f>'AEO Table 57'!AD5</f>
        <v>0.33237299999999997</v>
      </c>
      <c r="AB16" s="63">
        <f>'AEO Table 57'!AE5</f>
        <v>0.33229799999999998</v>
      </c>
      <c r="AC16" s="63">
        <f>'AEO Table 57'!AF5</f>
        <v>0.33222699999999999</v>
      </c>
      <c r="AD16" s="63">
        <f>'AEO Table 57'!AG5</f>
        <v>0.33218799999999998</v>
      </c>
      <c r="AE16" s="63">
        <f>'AEO Table 57'!AH5</f>
        <v>0.33209300000000003</v>
      </c>
      <c r="AF16" s="63">
        <f>'AEO Table 57'!AI5</f>
        <v>0.33200099999999999</v>
      </c>
      <c r="AG16" s="110">
        <f>'AEO Table 57'!AJ5</f>
        <v>0</v>
      </c>
    </row>
    <row r="17" spans="1:33" ht="15" customHeight="1">
      <c r="A17" s="66" t="s">
        <v>840</v>
      </c>
      <c r="B17" s="62" t="s">
        <v>841</v>
      </c>
      <c r="C17" s="63">
        <f>'AEO Table 57'!F6</f>
        <v>1.1433E-2</v>
      </c>
      <c r="D17" s="63">
        <f>'AEO Table 57'!G6</f>
        <v>1.0914999999999999E-2</v>
      </c>
      <c r="E17" s="63">
        <f>'AEO Table 57'!H6</f>
        <v>1.1324000000000001E-2</v>
      </c>
      <c r="F17" s="63">
        <f>'AEO Table 57'!I6</f>
        <v>1.1383000000000001E-2</v>
      </c>
      <c r="G17" s="63">
        <f>'AEO Table 57'!J6</f>
        <v>1.1396999999999999E-2</v>
      </c>
      <c r="H17" s="63">
        <f>'AEO Table 57'!K6</f>
        <v>1.1402000000000001E-2</v>
      </c>
      <c r="I17" s="63">
        <f>'AEO Table 57'!L6</f>
        <v>1.1405999999999999E-2</v>
      </c>
      <c r="J17" s="63">
        <f>'AEO Table 57'!M6</f>
        <v>1.1403999999999999E-2</v>
      </c>
      <c r="K17" s="63">
        <f>'AEO Table 57'!N6</f>
        <v>1.1414000000000001E-2</v>
      </c>
      <c r="L17" s="63">
        <f>'AEO Table 57'!O6</f>
        <v>1.1429999999999999E-2</v>
      </c>
      <c r="M17" s="63">
        <f>'AEO Table 57'!P6</f>
        <v>1.1453E-2</v>
      </c>
      <c r="N17" s="63">
        <f>'AEO Table 57'!Q6</f>
        <v>5.2665999999999998E-2</v>
      </c>
      <c r="O17" s="63">
        <f>'AEO Table 57'!R6</f>
        <v>5.2822000000000001E-2</v>
      </c>
      <c r="P17" s="63">
        <f>'AEO Table 57'!S6</f>
        <v>5.2986999999999999E-2</v>
      </c>
      <c r="Q17" s="63">
        <f>'AEO Table 57'!T6</f>
        <v>5.9034999999999997E-2</v>
      </c>
      <c r="R17" s="63">
        <f>'AEO Table 57'!U6</f>
        <v>5.9165000000000002E-2</v>
      </c>
      <c r="S17" s="63">
        <f>'AEO Table 57'!V6</f>
        <v>5.9284999999999997E-2</v>
      </c>
      <c r="T17" s="63">
        <f>'AEO Table 57'!W6</f>
        <v>5.9302000000000001E-2</v>
      </c>
      <c r="U17" s="63">
        <f>'AEO Table 57'!X6</f>
        <v>5.9622000000000001E-2</v>
      </c>
      <c r="V17" s="63">
        <f>'AEO Table 57'!Y6</f>
        <v>5.8906E-2</v>
      </c>
      <c r="W17" s="63">
        <f>'AEO Table 57'!Z6</f>
        <v>5.8855999999999999E-2</v>
      </c>
      <c r="X17" s="63">
        <f>'AEO Table 57'!AA6</f>
        <v>5.8820999999999998E-2</v>
      </c>
      <c r="Y17" s="63">
        <f>'AEO Table 57'!AB6</f>
        <v>5.8679000000000002E-2</v>
      </c>
      <c r="Z17" s="63">
        <f>'AEO Table 57'!AC6</f>
        <v>5.8456000000000001E-2</v>
      </c>
      <c r="AA17" s="63">
        <f>'AEO Table 57'!AD6</f>
        <v>5.8415000000000002E-2</v>
      </c>
      <c r="AB17" s="63">
        <f>'AEO Table 57'!AE6</f>
        <v>5.8298000000000003E-2</v>
      </c>
      <c r="AC17" s="63">
        <f>'AEO Table 57'!AF6</f>
        <v>5.8262000000000001E-2</v>
      </c>
      <c r="AD17" s="63">
        <f>'AEO Table 57'!AG6</f>
        <v>5.8279999999999998E-2</v>
      </c>
      <c r="AE17" s="63">
        <f>'AEO Table 57'!AH6</f>
        <v>5.8137000000000001E-2</v>
      </c>
      <c r="AF17" s="63">
        <f>'AEO Table 57'!AI6</f>
        <v>5.8111999999999997E-2</v>
      </c>
      <c r="AG17" s="110">
        <f>'AEO Table 57'!AJ6</f>
        <v>5.8000000000000003E-2</v>
      </c>
    </row>
    <row r="18" spans="1:33" ht="15" customHeight="1">
      <c r="A18" s="66" t="s">
        <v>842</v>
      </c>
      <c r="B18" s="62" t="s">
        <v>843</v>
      </c>
      <c r="C18" s="63">
        <f>'AEO Table 57'!F7</f>
        <v>0.481292</v>
      </c>
      <c r="D18" s="63">
        <f>'AEO Table 57'!G7</f>
        <v>0.47971200000000003</v>
      </c>
      <c r="E18" s="63">
        <f>'AEO Table 57'!H7</f>
        <v>0.48080000000000001</v>
      </c>
      <c r="F18" s="63">
        <f>'AEO Table 57'!I7</f>
        <v>0.481132</v>
      </c>
      <c r="G18" s="63">
        <f>'AEO Table 57'!J7</f>
        <v>0.48126099999999999</v>
      </c>
      <c r="H18" s="63">
        <f>'AEO Table 57'!K7</f>
        <v>0.48126200000000002</v>
      </c>
      <c r="I18" s="63">
        <f>'AEO Table 57'!L7</f>
        <v>0.481485</v>
      </c>
      <c r="J18" s="63">
        <f>'AEO Table 57'!M7</f>
        <v>0.48150900000000002</v>
      </c>
      <c r="K18" s="63">
        <f>'AEO Table 57'!N7</f>
        <v>0.48160900000000001</v>
      </c>
      <c r="L18" s="63">
        <f>'AEO Table 57'!O7</f>
        <v>0.48173199999999999</v>
      </c>
      <c r="M18" s="63">
        <f>'AEO Table 57'!P7</f>
        <v>0.48182599999999998</v>
      </c>
      <c r="N18" s="63">
        <f>'AEO Table 57'!Q7</f>
        <v>0.48205399999999998</v>
      </c>
      <c r="O18" s="63">
        <f>'AEO Table 57'!R7</f>
        <v>0.48219200000000001</v>
      </c>
      <c r="P18" s="63">
        <f>'AEO Table 57'!S7</f>
        <v>0.48233100000000001</v>
      </c>
      <c r="Q18" s="63">
        <f>'AEO Table 57'!T7</f>
        <v>0.482456</v>
      </c>
      <c r="R18" s="63">
        <f>'AEO Table 57'!U7</f>
        <v>0.48253800000000002</v>
      </c>
      <c r="S18" s="63">
        <f>'AEO Table 57'!V7</f>
        <v>0.48262300000000002</v>
      </c>
      <c r="T18" s="63">
        <f>'AEO Table 57'!W7</f>
        <v>0.48269000000000001</v>
      </c>
      <c r="U18" s="63">
        <f>'AEO Table 57'!X7</f>
        <v>0.48282799999999998</v>
      </c>
      <c r="V18" s="63">
        <f>'AEO Table 57'!Y7</f>
        <v>0.48269600000000001</v>
      </c>
      <c r="W18" s="63">
        <f>'AEO Table 57'!Z7</f>
        <v>0.48271199999999997</v>
      </c>
      <c r="X18" s="63">
        <f>'AEO Table 57'!AA7</f>
        <v>0.48273500000000003</v>
      </c>
      <c r="Y18" s="63">
        <f>'AEO Table 57'!AB7</f>
        <v>0.48267100000000002</v>
      </c>
      <c r="Z18" s="63">
        <f>'AEO Table 57'!AC7</f>
        <v>0.48263</v>
      </c>
      <c r="AA18" s="63">
        <f>'AEO Table 57'!AD7</f>
        <v>0.48267100000000002</v>
      </c>
      <c r="AB18" s="63">
        <f>'AEO Table 57'!AE7</f>
        <v>0.48263899999999998</v>
      </c>
      <c r="AC18" s="63">
        <f>'AEO Table 57'!AF7</f>
        <v>0.48264000000000001</v>
      </c>
      <c r="AD18" s="63">
        <f>'AEO Table 57'!AG7</f>
        <v>0.48268699999999998</v>
      </c>
      <c r="AE18" s="63">
        <f>'AEO Table 57'!AH7</f>
        <v>0.48264200000000002</v>
      </c>
      <c r="AF18" s="63">
        <f>'AEO Table 57'!AI7</f>
        <v>0.48261300000000001</v>
      </c>
      <c r="AG18" s="110">
        <f>'AEO Table 57'!AJ7</f>
        <v>0</v>
      </c>
    </row>
    <row r="19" spans="1:33" ht="15" customHeight="1">
      <c r="A19" s="66" t="s">
        <v>844</v>
      </c>
      <c r="B19" s="62" t="s">
        <v>845</v>
      </c>
      <c r="C19" s="63">
        <f>'AEO Table 57'!F8</f>
        <v>2.1947839999999998</v>
      </c>
      <c r="D19" s="63">
        <f>'AEO Table 57'!G8</f>
        <v>2.0789819999999999</v>
      </c>
      <c r="E19" s="63">
        <f>'AEO Table 57'!H8</f>
        <v>1.9582409999999999</v>
      </c>
      <c r="F19" s="63">
        <f>'AEO Table 57'!I8</f>
        <v>2.0627960000000001</v>
      </c>
      <c r="G19" s="63">
        <f>'AEO Table 57'!J8</f>
        <v>2.0796770000000002</v>
      </c>
      <c r="H19" s="63">
        <f>'AEO Table 57'!K8</f>
        <v>2.080355</v>
      </c>
      <c r="I19" s="63">
        <f>'AEO Table 57'!L8</f>
        <v>2.0957240000000001</v>
      </c>
      <c r="J19" s="63">
        <f>'AEO Table 57'!M8</f>
        <v>2.1149300000000002</v>
      </c>
      <c r="K19" s="63">
        <f>'AEO Table 57'!N8</f>
        <v>2.1367829999999999</v>
      </c>
      <c r="L19" s="63">
        <f>'AEO Table 57'!O8</f>
        <v>2.1392180000000001</v>
      </c>
      <c r="M19" s="63">
        <f>'AEO Table 57'!P8</f>
        <v>2.1666919999999998</v>
      </c>
      <c r="N19" s="63">
        <f>'AEO Table 57'!Q8</f>
        <v>2.1947220000000001</v>
      </c>
      <c r="O19" s="63">
        <f>'AEO Table 57'!R8</f>
        <v>2.2110430000000001</v>
      </c>
      <c r="P19" s="63">
        <f>'AEO Table 57'!S8</f>
        <v>2.2078030000000002</v>
      </c>
      <c r="Q19" s="63">
        <f>'AEO Table 57'!T8</f>
        <v>2.213184</v>
      </c>
      <c r="R19" s="63">
        <f>'AEO Table 57'!U8</f>
        <v>2.2169970000000001</v>
      </c>
      <c r="S19" s="63">
        <f>'AEO Table 57'!V8</f>
        <v>2.2445870000000001</v>
      </c>
      <c r="T19" s="63">
        <f>'AEO Table 57'!W8</f>
        <v>2.2630710000000001</v>
      </c>
      <c r="U19" s="63">
        <f>'AEO Table 57'!X8</f>
        <v>2.267944</v>
      </c>
      <c r="V19" s="63">
        <f>'AEO Table 57'!Y8</f>
        <v>2.3061029999999998</v>
      </c>
      <c r="W19" s="63">
        <f>'AEO Table 57'!Z8</f>
        <v>2.3339370000000002</v>
      </c>
      <c r="X19" s="63">
        <f>'AEO Table 57'!AA8</f>
        <v>2.3505919999999998</v>
      </c>
      <c r="Y19" s="63">
        <f>'AEO Table 57'!AB8</f>
        <v>2.391686</v>
      </c>
      <c r="Z19" s="63">
        <f>'AEO Table 57'!AC8</f>
        <v>2.4327100000000002</v>
      </c>
      <c r="AA19" s="63">
        <f>'AEO Table 57'!AD8</f>
        <v>2.436995</v>
      </c>
      <c r="AB19" s="63">
        <f>'AEO Table 57'!AE8</f>
        <v>2.469055</v>
      </c>
      <c r="AC19" s="63">
        <f>'AEO Table 57'!AF8</f>
        <v>2.4709409999999998</v>
      </c>
      <c r="AD19" s="63">
        <f>'AEO Table 57'!AG8</f>
        <v>2.4599489999999999</v>
      </c>
      <c r="AE19" s="63">
        <f>'AEO Table 57'!AH8</f>
        <v>2.474869</v>
      </c>
      <c r="AF19" s="63">
        <f>'AEO Table 57'!AI8</f>
        <v>2.4594339999999999</v>
      </c>
      <c r="AG19" s="110">
        <f>'AEO Table 57'!AJ8</f>
        <v>4.0000000000000001E-3</v>
      </c>
    </row>
    <row r="20" spans="1:33"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110"/>
    </row>
    <row r="21" spans="1:33" ht="15" customHeight="1">
      <c r="B21" s="40" t="s">
        <v>574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110"/>
    </row>
    <row r="22" spans="1:33" ht="15" customHeight="1">
      <c r="A22" s="66" t="s">
        <v>846</v>
      </c>
      <c r="B22" s="62" t="s">
        <v>835</v>
      </c>
      <c r="C22" s="63">
        <f>'AEO Table 57'!F10</f>
        <v>3.1130779999999998</v>
      </c>
      <c r="D22" s="63">
        <f>'AEO Table 57'!G10</f>
        <v>2.9857710000000002</v>
      </c>
      <c r="E22" s="63">
        <f>'AEO Table 57'!H10</f>
        <v>2.641473</v>
      </c>
      <c r="F22" s="63">
        <f>'AEO Table 57'!I10</f>
        <v>2.6212710000000001</v>
      </c>
      <c r="G22" s="63">
        <f>'AEO Table 57'!J10</f>
        <v>2.5988470000000001</v>
      </c>
      <c r="H22" s="63">
        <f>'AEO Table 57'!K10</f>
        <v>2.6038570000000001</v>
      </c>
      <c r="I22" s="63">
        <f>'AEO Table 57'!L10</f>
        <v>2.631793</v>
      </c>
      <c r="J22" s="63">
        <f>'AEO Table 57'!M10</f>
        <v>2.6535799999999998</v>
      </c>
      <c r="K22" s="63">
        <f>'AEO Table 57'!N10</f>
        <v>2.6695530000000001</v>
      </c>
      <c r="L22" s="63">
        <f>'AEO Table 57'!O10</f>
        <v>2.7087639999999999</v>
      </c>
      <c r="M22" s="63">
        <f>'AEO Table 57'!P10</f>
        <v>2.7147809999999999</v>
      </c>
      <c r="N22" s="63">
        <f>'AEO Table 57'!Q10</f>
        <v>2.829367</v>
      </c>
      <c r="O22" s="63">
        <f>'AEO Table 57'!R10</f>
        <v>2.8485860000000001</v>
      </c>
      <c r="P22" s="63">
        <f>'AEO Table 57'!S10</f>
        <v>2.8594729999999999</v>
      </c>
      <c r="Q22" s="63">
        <f>'AEO Table 57'!T10</f>
        <v>2.8734310000000001</v>
      </c>
      <c r="R22" s="63">
        <f>'AEO Table 57'!U10</f>
        <v>2.8738329999999999</v>
      </c>
      <c r="S22" s="63">
        <f>'AEO Table 57'!V10</f>
        <v>2.885837</v>
      </c>
      <c r="T22" s="63">
        <f>'AEO Table 57'!W10</f>
        <v>2.9042129999999999</v>
      </c>
      <c r="U22" s="63">
        <f>'AEO Table 57'!X10</f>
        <v>2.8976760000000001</v>
      </c>
      <c r="V22" s="63">
        <f>'AEO Table 57'!Y10</f>
        <v>2.9377040000000001</v>
      </c>
      <c r="W22" s="63">
        <f>'AEO Table 57'!Z10</f>
        <v>2.9604889999999999</v>
      </c>
      <c r="X22" s="63">
        <f>'AEO Table 57'!AA10</f>
        <v>2.9803459999999999</v>
      </c>
      <c r="Y22" s="63">
        <f>'AEO Table 57'!AB10</f>
        <v>3.0149080000000001</v>
      </c>
      <c r="Z22" s="63">
        <f>'AEO Table 57'!AC10</f>
        <v>3.0381360000000002</v>
      </c>
      <c r="AA22" s="63">
        <f>'AEO Table 57'!AD10</f>
        <v>3.0474250000000001</v>
      </c>
      <c r="AB22" s="63">
        <f>'AEO Table 57'!AE10</f>
        <v>3.076578</v>
      </c>
      <c r="AC22" s="63">
        <f>'AEO Table 57'!AF10</f>
        <v>3.0818289999999999</v>
      </c>
      <c r="AD22" s="63">
        <f>'AEO Table 57'!AG10</f>
        <v>3.0901890000000001</v>
      </c>
      <c r="AE22" s="63">
        <f>'AEO Table 57'!AH10</f>
        <v>3.100225</v>
      </c>
      <c r="AF22" s="63">
        <f>'AEO Table 57'!AI10</f>
        <v>3.074236</v>
      </c>
      <c r="AG22" s="110">
        <f>'AEO Table 57'!AJ10</f>
        <v>0</v>
      </c>
    </row>
    <row r="23" spans="1:33" ht="15" customHeight="1">
      <c r="A23" s="66" t="s">
        <v>847</v>
      </c>
      <c r="B23" s="62" t="s">
        <v>837</v>
      </c>
      <c r="C23" s="63">
        <f>'AEO Table 57'!F11</f>
        <v>0.18385199999999999</v>
      </c>
      <c r="D23" s="63">
        <f>'AEO Table 57'!G11</f>
        <v>0.178145</v>
      </c>
      <c r="E23" s="63">
        <f>'AEO Table 57'!H11</f>
        <v>0.17377999999999999</v>
      </c>
      <c r="F23" s="63">
        <f>'AEO Table 57'!I11</f>
        <v>0.16884099999999999</v>
      </c>
      <c r="G23" s="63">
        <f>'AEO Table 57'!J11</f>
        <v>0.163716</v>
      </c>
      <c r="H23" s="63">
        <f>'AEO Table 57'!K11</f>
        <v>0.15828500000000001</v>
      </c>
      <c r="I23" s="63">
        <f>'AEO Table 57'!L11</f>
        <v>0.15284700000000001</v>
      </c>
      <c r="J23" s="63">
        <f>'AEO Table 57'!M11</f>
        <v>0.14760100000000001</v>
      </c>
      <c r="K23" s="63">
        <f>'AEO Table 57'!N11</f>
        <v>0.142599</v>
      </c>
      <c r="L23" s="63">
        <f>'AEO Table 57'!O11</f>
        <v>0.13792699999999999</v>
      </c>
      <c r="M23" s="63">
        <f>'AEO Table 57'!P11</f>
        <v>0.13347600000000001</v>
      </c>
      <c r="N23" s="63">
        <f>'AEO Table 57'!Q11</f>
        <v>0.12926000000000001</v>
      </c>
      <c r="O23" s="63">
        <f>'AEO Table 57'!R11</f>
        <v>0.12514800000000001</v>
      </c>
      <c r="P23" s="63">
        <f>'AEO Table 57'!S11</f>
        <v>0.121098</v>
      </c>
      <c r="Q23" s="63">
        <f>'AEO Table 57'!T11</f>
        <v>0.117076</v>
      </c>
      <c r="R23" s="63">
        <f>'AEO Table 57'!U11</f>
        <v>0.11318499999999999</v>
      </c>
      <c r="S23" s="63">
        <f>'AEO Table 57'!V11</f>
        <v>0.10939500000000001</v>
      </c>
      <c r="T23" s="63">
        <f>'AEO Table 57'!W11</f>
        <v>0.105735</v>
      </c>
      <c r="U23" s="63">
        <f>'AEO Table 57'!X11</f>
        <v>0.102254</v>
      </c>
      <c r="V23" s="63">
        <f>'AEO Table 57'!Y11</f>
        <v>9.8849999999999993E-2</v>
      </c>
      <c r="W23" s="63">
        <f>'AEO Table 57'!Z11</f>
        <v>9.5572000000000004E-2</v>
      </c>
      <c r="X23" s="63">
        <f>'AEO Table 57'!AA11</f>
        <v>9.2415999999999998E-2</v>
      </c>
      <c r="Y23" s="63">
        <f>'AEO Table 57'!AB11</f>
        <v>8.9376999999999998E-2</v>
      </c>
      <c r="Z23" s="63">
        <f>'AEO Table 57'!AC11</f>
        <v>8.6485999999999993E-2</v>
      </c>
      <c r="AA23" s="63">
        <f>'AEO Table 57'!AD11</f>
        <v>8.3704000000000001E-2</v>
      </c>
      <c r="AB23" s="63">
        <f>'AEO Table 57'!AE11</f>
        <v>8.1012000000000001E-2</v>
      </c>
      <c r="AC23" s="63">
        <f>'AEO Table 57'!AF11</f>
        <v>7.8407000000000004E-2</v>
      </c>
      <c r="AD23" s="63">
        <f>'AEO Table 57'!AG11</f>
        <v>7.5923000000000004E-2</v>
      </c>
      <c r="AE23" s="63">
        <f>'AEO Table 57'!AH11</f>
        <v>7.3553999999999994E-2</v>
      </c>
      <c r="AF23" s="63">
        <f>'AEO Table 57'!AI11</f>
        <v>7.1258000000000002E-2</v>
      </c>
      <c r="AG23" s="110">
        <f>'AEO Table 57'!AJ11</f>
        <v>-3.2000000000000001E-2</v>
      </c>
    </row>
    <row r="24" spans="1:33" ht="15" customHeight="1">
      <c r="A24" s="66" t="s">
        <v>848</v>
      </c>
      <c r="B24" s="62" t="s">
        <v>849</v>
      </c>
      <c r="C24" s="63">
        <f>'AEO Table 57'!F12</f>
        <v>0.36384499999999997</v>
      </c>
      <c r="D24" s="63">
        <f>'AEO Table 57'!G12</f>
        <v>0.36700700000000003</v>
      </c>
      <c r="E24" s="63">
        <f>'AEO Table 57'!H12</f>
        <v>0.367309</v>
      </c>
      <c r="F24" s="63">
        <f>'AEO Table 57'!I12</f>
        <v>0.36682500000000001</v>
      </c>
      <c r="G24" s="63">
        <f>'AEO Table 57'!J12</f>
        <v>0.366288</v>
      </c>
      <c r="H24" s="63">
        <f>'AEO Table 57'!K12</f>
        <v>0.36610700000000002</v>
      </c>
      <c r="I24" s="63">
        <f>'AEO Table 57'!L12</f>
        <v>0.36617699999999997</v>
      </c>
      <c r="J24" s="63">
        <f>'AEO Table 57'!M12</f>
        <v>0.36615300000000001</v>
      </c>
      <c r="K24" s="63">
        <f>'AEO Table 57'!N12</f>
        <v>0.36603000000000002</v>
      </c>
      <c r="L24" s="63">
        <f>'AEO Table 57'!O12</f>
        <v>0.36616900000000002</v>
      </c>
      <c r="M24" s="63">
        <f>'AEO Table 57'!P12</f>
        <v>0.365981</v>
      </c>
      <c r="N24" s="63">
        <f>'AEO Table 57'!Q12</f>
        <v>0.36630099999999999</v>
      </c>
      <c r="O24" s="63">
        <f>'AEO Table 57'!R12</f>
        <v>0.36619400000000002</v>
      </c>
      <c r="P24" s="63">
        <f>'AEO Table 57'!S12</f>
        <v>0.366035</v>
      </c>
      <c r="Q24" s="63">
        <f>'AEO Table 57'!T12</f>
        <v>0.36580600000000002</v>
      </c>
      <c r="R24" s="63">
        <f>'AEO Table 57'!U12</f>
        <v>0.36555399999999999</v>
      </c>
      <c r="S24" s="63">
        <f>'AEO Table 57'!V12</f>
        <v>0.36534100000000003</v>
      </c>
      <c r="T24" s="63">
        <f>'AEO Table 57'!W12</f>
        <v>0.36524099999999998</v>
      </c>
      <c r="U24" s="63">
        <f>'AEO Table 57'!X12</f>
        <v>0.36486099999999999</v>
      </c>
      <c r="V24" s="63">
        <f>'AEO Table 57'!Y12</f>
        <v>0.36500500000000002</v>
      </c>
      <c r="W24" s="63">
        <f>'AEO Table 57'!Z12</f>
        <v>0.364925</v>
      </c>
      <c r="X24" s="63">
        <f>'AEO Table 57'!AA12</f>
        <v>0.36489100000000002</v>
      </c>
      <c r="Y24" s="63">
        <f>'AEO Table 57'!AB12</f>
        <v>0.36494100000000002</v>
      </c>
      <c r="Z24" s="63">
        <f>'AEO Table 57'!AC12</f>
        <v>0.364817</v>
      </c>
      <c r="AA24" s="63">
        <f>'AEO Table 57'!AD12</f>
        <v>0.36460500000000001</v>
      </c>
      <c r="AB24" s="63">
        <f>'AEO Table 57'!AE12</f>
        <v>0.364477</v>
      </c>
      <c r="AC24" s="63">
        <f>'AEO Table 57'!AF12</f>
        <v>0.36424000000000001</v>
      </c>
      <c r="AD24" s="63">
        <f>'AEO Table 57'!AG12</f>
        <v>0.36396899999999999</v>
      </c>
      <c r="AE24" s="63">
        <f>'AEO Table 57'!AH12</f>
        <v>0.36376999999999998</v>
      </c>
      <c r="AF24" s="63">
        <f>'AEO Table 57'!AI12</f>
        <v>0.36318899999999998</v>
      </c>
      <c r="AG24" s="110">
        <f>'AEO Table 57'!AJ12</f>
        <v>0</v>
      </c>
    </row>
    <row r="25" spans="1:33" ht="15" customHeight="1">
      <c r="A25" s="66" t="s">
        <v>850</v>
      </c>
      <c r="B25" s="62" t="s">
        <v>841</v>
      </c>
      <c r="C25" s="63">
        <f>'AEO Table 57'!F13</f>
        <v>1.3527000000000001E-2</v>
      </c>
      <c r="D25" s="63">
        <f>'AEO Table 57'!G13</f>
        <v>1.3598000000000001E-2</v>
      </c>
      <c r="E25" s="63">
        <f>'AEO Table 57'!H13</f>
        <v>1.3651999999999999E-2</v>
      </c>
      <c r="F25" s="63">
        <f>'AEO Table 57'!I13</f>
        <v>1.3623E-2</v>
      </c>
      <c r="G25" s="63">
        <f>'AEO Table 57'!J13</f>
        <v>1.3594999999999999E-2</v>
      </c>
      <c r="H25" s="63">
        <f>'AEO Table 57'!K13</f>
        <v>1.3576E-2</v>
      </c>
      <c r="I25" s="63">
        <f>'AEO Table 57'!L13</f>
        <v>1.3561E-2</v>
      </c>
      <c r="J25" s="63">
        <f>'AEO Table 57'!M13</f>
        <v>1.3545E-2</v>
      </c>
      <c r="K25" s="63">
        <f>'AEO Table 57'!N13</f>
        <v>1.3528E-2</v>
      </c>
      <c r="L25" s="63">
        <f>'AEO Table 57'!O13</f>
        <v>1.3511E-2</v>
      </c>
      <c r="M25" s="63">
        <f>'AEO Table 57'!P13</f>
        <v>1.3495E-2</v>
      </c>
      <c r="N25" s="63">
        <f>'AEO Table 57'!Q13</f>
        <v>6.1716E-2</v>
      </c>
      <c r="O25" s="63">
        <f>'AEO Table 57'!R13</f>
        <v>6.1624999999999999E-2</v>
      </c>
      <c r="P25" s="63">
        <f>'AEO Table 57'!S13</f>
        <v>6.1538000000000002E-2</v>
      </c>
      <c r="Q25" s="63">
        <f>'AEO Table 57'!T13</f>
        <v>6.8263000000000004E-2</v>
      </c>
      <c r="R25" s="63">
        <f>'AEO Table 57'!U13</f>
        <v>6.8148E-2</v>
      </c>
      <c r="S25" s="63">
        <f>'AEO Table 57'!V13</f>
        <v>6.8017999999999995E-2</v>
      </c>
      <c r="T25" s="63">
        <f>'AEO Table 57'!W13</f>
        <v>6.7891999999999994E-2</v>
      </c>
      <c r="U25" s="63">
        <f>'AEO Table 57'!X13</f>
        <v>6.7764000000000005E-2</v>
      </c>
      <c r="V25" s="63">
        <f>'AEO Table 57'!Y13</f>
        <v>6.762E-2</v>
      </c>
      <c r="W25" s="63">
        <f>'AEO Table 57'!Z13</f>
        <v>6.7498000000000002E-2</v>
      </c>
      <c r="X25" s="63">
        <f>'AEO Table 57'!AA13</f>
        <v>6.7361000000000004E-2</v>
      </c>
      <c r="Y25" s="63">
        <f>'AEO Table 57'!AB13</f>
        <v>6.7224000000000006E-2</v>
      </c>
      <c r="Z25" s="63">
        <f>'AEO Table 57'!AC13</f>
        <v>6.7089999999999997E-2</v>
      </c>
      <c r="AA25" s="63">
        <f>'AEO Table 57'!AD13</f>
        <v>6.6929000000000002E-2</v>
      </c>
      <c r="AB25" s="63">
        <f>'AEO Table 57'!AE13</f>
        <v>6.6754999999999995E-2</v>
      </c>
      <c r="AC25" s="63">
        <f>'AEO Table 57'!AF13</f>
        <v>6.6573999999999994E-2</v>
      </c>
      <c r="AD25" s="63">
        <f>'AEO Table 57'!AG13</f>
        <v>6.6401000000000002E-2</v>
      </c>
      <c r="AE25" s="63">
        <f>'AEO Table 57'!AH13</f>
        <v>6.6228999999999996E-2</v>
      </c>
      <c r="AF25" s="63">
        <f>'AEO Table 57'!AI13</f>
        <v>6.6046999999999995E-2</v>
      </c>
      <c r="AG25" s="110">
        <f>'AEO Table 57'!AJ13</f>
        <v>5.6000000000000001E-2</v>
      </c>
    </row>
    <row r="26" spans="1:33" ht="15" customHeight="1">
      <c r="A26" s="66" t="s">
        <v>851</v>
      </c>
      <c r="B26" s="62" t="s">
        <v>843</v>
      </c>
      <c r="C26" s="63">
        <f>'AEO Table 57'!F14</f>
        <v>0.29153299999999999</v>
      </c>
      <c r="D26" s="63">
        <f>'AEO Table 57'!G14</f>
        <v>0.29200399999999999</v>
      </c>
      <c r="E26" s="63">
        <f>'AEO Table 57'!H14</f>
        <v>0.29237299999999999</v>
      </c>
      <c r="F26" s="63">
        <f>'AEO Table 57'!I14</f>
        <v>0.29225899999999999</v>
      </c>
      <c r="G26" s="63">
        <f>'AEO Table 57'!J14</f>
        <v>0.29211199999999998</v>
      </c>
      <c r="H26" s="63">
        <f>'AEO Table 57'!K14</f>
        <v>0.29198600000000002</v>
      </c>
      <c r="I26" s="63">
        <f>'AEO Table 57'!L14</f>
        <v>0.29187299999999999</v>
      </c>
      <c r="J26" s="63">
        <f>'AEO Table 57'!M14</f>
        <v>0.29175899999999999</v>
      </c>
      <c r="K26" s="63">
        <f>'AEO Table 57'!N14</f>
        <v>0.29164099999999998</v>
      </c>
      <c r="L26" s="63">
        <f>'AEO Table 57'!O14</f>
        <v>0.29151199999999999</v>
      </c>
      <c r="M26" s="63">
        <f>'AEO Table 57'!P14</f>
        <v>0.29138500000000001</v>
      </c>
      <c r="N26" s="63">
        <f>'AEO Table 57'!Q14</f>
        <v>0.29124800000000001</v>
      </c>
      <c r="O26" s="63">
        <f>'AEO Table 57'!R14</f>
        <v>0.29111100000000001</v>
      </c>
      <c r="P26" s="63">
        <f>'AEO Table 57'!S14</f>
        <v>0.29097400000000001</v>
      </c>
      <c r="Q26" s="63">
        <f>'AEO Table 57'!T14</f>
        <v>0.290829</v>
      </c>
      <c r="R26" s="63">
        <f>'AEO Table 57'!U14</f>
        <v>0.29069299999999998</v>
      </c>
      <c r="S26" s="63">
        <f>'AEO Table 57'!V14</f>
        <v>0.29054799999999997</v>
      </c>
      <c r="T26" s="63">
        <f>'AEO Table 57'!W14</f>
        <v>0.290406</v>
      </c>
      <c r="U26" s="63">
        <f>'AEO Table 57'!X14</f>
        <v>0.29026299999999999</v>
      </c>
      <c r="V26" s="63">
        <f>'AEO Table 57'!Y14</f>
        <v>0.29011300000000001</v>
      </c>
      <c r="W26" s="63">
        <f>'AEO Table 57'!Z14</f>
        <v>0.28997699999999998</v>
      </c>
      <c r="X26" s="63">
        <f>'AEO Table 57'!AA14</f>
        <v>0.28983500000000001</v>
      </c>
      <c r="Y26" s="63">
        <f>'AEO Table 57'!AB14</f>
        <v>0.28969099999999998</v>
      </c>
      <c r="Z26" s="63">
        <f>'AEO Table 57'!AC14</f>
        <v>0.28954600000000003</v>
      </c>
      <c r="AA26" s="63">
        <f>'AEO Table 57'!AD14</f>
        <v>0.28938799999999998</v>
      </c>
      <c r="AB26" s="63">
        <f>'AEO Table 57'!AE14</f>
        <v>0.28922100000000001</v>
      </c>
      <c r="AC26" s="63">
        <f>'AEO Table 57'!AF14</f>
        <v>0.289051</v>
      </c>
      <c r="AD26" s="63">
        <f>'AEO Table 57'!AG14</f>
        <v>0.28888799999999998</v>
      </c>
      <c r="AE26" s="63">
        <f>'AEO Table 57'!AH14</f>
        <v>0.28872900000000001</v>
      </c>
      <c r="AF26" s="63">
        <f>'AEO Table 57'!AI14</f>
        <v>0.28856700000000002</v>
      </c>
      <c r="AG26" s="110">
        <f>'AEO Table 57'!AJ14</f>
        <v>0</v>
      </c>
    </row>
    <row r="27" spans="1:33" ht="15" customHeight="1">
      <c r="A27" s="66" t="s">
        <v>852</v>
      </c>
      <c r="B27" s="62" t="s">
        <v>845</v>
      </c>
      <c r="C27" s="63">
        <f>'AEO Table 57'!F15</f>
        <v>2.2603219999999999</v>
      </c>
      <c r="D27" s="63">
        <f>'AEO Table 57'!G15</f>
        <v>2.1350169999999999</v>
      </c>
      <c r="E27" s="63">
        <f>'AEO Table 57'!H15</f>
        <v>1.7943579999999999</v>
      </c>
      <c r="F27" s="63">
        <f>'AEO Table 57'!I15</f>
        <v>1.7797229999999999</v>
      </c>
      <c r="G27" s="63">
        <f>'AEO Table 57'!J15</f>
        <v>1.763136</v>
      </c>
      <c r="H27" s="63">
        <f>'AEO Table 57'!K15</f>
        <v>1.773903</v>
      </c>
      <c r="I27" s="63">
        <f>'AEO Table 57'!L15</f>
        <v>1.8073349999999999</v>
      </c>
      <c r="J27" s="63">
        <f>'AEO Table 57'!M15</f>
        <v>1.834522</v>
      </c>
      <c r="K27" s="63">
        <f>'AEO Table 57'!N15</f>
        <v>1.855755</v>
      </c>
      <c r="L27" s="63">
        <f>'AEO Table 57'!O15</f>
        <v>1.899645</v>
      </c>
      <c r="M27" s="63">
        <f>'AEO Table 57'!P15</f>
        <v>1.910444</v>
      </c>
      <c r="N27" s="63">
        <f>'AEO Table 57'!Q15</f>
        <v>1.980842</v>
      </c>
      <c r="O27" s="63">
        <f>'AEO Table 57'!R15</f>
        <v>2.004508</v>
      </c>
      <c r="P27" s="63">
        <f>'AEO Table 57'!S15</f>
        <v>2.0198269999999998</v>
      </c>
      <c r="Q27" s="63">
        <f>'AEO Table 57'!T15</f>
        <v>2.0314580000000002</v>
      </c>
      <c r="R27" s="63">
        <f>'AEO Table 57'!U15</f>
        <v>2.036254</v>
      </c>
      <c r="S27" s="63">
        <f>'AEO Table 57'!V15</f>
        <v>2.0525350000000002</v>
      </c>
      <c r="T27" s="63">
        <f>'AEO Table 57'!W15</f>
        <v>2.0749390000000001</v>
      </c>
      <c r="U27" s="63">
        <f>'AEO Table 57'!X15</f>
        <v>2.0725349999999998</v>
      </c>
      <c r="V27" s="63">
        <f>'AEO Table 57'!Y15</f>
        <v>2.116117</v>
      </c>
      <c r="W27" s="63">
        <f>'AEO Table 57'!Z15</f>
        <v>2.1425169999999998</v>
      </c>
      <c r="X27" s="63">
        <f>'AEO Table 57'!AA15</f>
        <v>2.1658430000000002</v>
      </c>
      <c r="Y27" s="63">
        <f>'AEO Table 57'!AB15</f>
        <v>2.2036760000000002</v>
      </c>
      <c r="Z27" s="63">
        <f>'AEO Table 57'!AC15</f>
        <v>2.230197</v>
      </c>
      <c r="AA27" s="63">
        <f>'AEO Table 57'!AD15</f>
        <v>2.2427999999999999</v>
      </c>
      <c r="AB27" s="63">
        <f>'AEO Table 57'!AE15</f>
        <v>2.2751139999999999</v>
      </c>
      <c r="AC27" s="63">
        <f>'AEO Table 57'!AF15</f>
        <v>2.2835570000000001</v>
      </c>
      <c r="AD27" s="63">
        <f>'AEO Table 57'!AG15</f>
        <v>2.2950089999999999</v>
      </c>
      <c r="AE27" s="63">
        <f>'AEO Table 57'!AH15</f>
        <v>2.3079420000000002</v>
      </c>
      <c r="AF27" s="63">
        <f>'AEO Table 57'!AI15</f>
        <v>2.2851759999999999</v>
      </c>
      <c r="AG27" s="110">
        <f>'AEO Table 57'!AJ15</f>
        <v>0</v>
      </c>
    </row>
    <row r="28" spans="1:33"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110"/>
    </row>
    <row r="29" spans="1:33" ht="15" customHeight="1">
      <c r="B29" s="40" t="s">
        <v>575</v>
      </c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110"/>
    </row>
    <row r="30" spans="1:33" ht="15" customHeight="1">
      <c r="A30" s="66" t="s">
        <v>853</v>
      </c>
      <c r="B30" s="62" t="s">
        <v>835</v>
      </c>
      <c r="C30" s="63">
        <f>'AEO Table 57'!F17</f>
        <v>1.987309</v>
      </c>
      <c r="D30" s="63">
        <f>'AEO Table 57'!G17</f>
        <v>2.07741</v>
      </c>
      <c r="E30" s="63">
        <f>'AEO Table 57'!H17</f>
        <v>1.899956</v>
      </c>
      <c r="F30" s="63">
        <f>'AEO Table 57'!I17</f>
        <v>2.0492680000000001</v>
      </c>
      <c r="G30" s="63">
        <f>'AEO Table 57'!J17</f>
        <v>2.0644930000000001</v>
      </c>
      <c r="H30" s="63">
        <f>'AEO Table 57'!K17</f>
        <v>2.0876060000000001</v>
      </c>
      <c r="I30" s="63">
        <f>'AEO Table 57'!L17</f>
        <v>2.1201289999999999</v>
      </c>
      <c r="J30" s="63">
        <f>'AEO Table 57'!M17</f>
        <v>2.146328</v>
      </c>
      <c r="K30" s="63">
        <f>'AEO Table 57'!N17</f>
        <v>2.1670630000000002</v>
      </c>
      <c r="L30" s="63">
        <f>'AEO Table 57'!O17</f>
        <v>2.1662789999999998</v>
      </c>
      <c r="M30" s="63">
        <f>'AEO Table 57'!P17</f>
        <v>2.2046480000000002</v>
      </c>
      <c r="N30" s="63">
        <f>'AEO Table 57'!Q17</f>
        <v>2.254165</v>
      </c>
      <c r="O30" s="63">
        <f>'AEO Table 57'!R17</f>
        <v>2.2623169999999999</v>
      </c>
      <c r="P30" s="63">
        <f>'AEO Table 57'!S17</f>
        <v>2.2653150000000002</v>
      </c>
      <c r="Q30" s="63">
        <f>'AEO Table 57'!T17</f>
        <v>2.2694299999999998</v>
      </c>
      <c r="R30" s="63">
        <f>'AEO Table 57'!U17</f>
        <v>2.2783910000000001</v>
      </c>
      <c r="S30" s="63">
        <f>'AEO Table 57'!V17</f>
        <v>2.3081520000000002</v>
      </c>
      <c r="T30" s="63">
        <f>'AEO Table 57'!W17</f>
        <v>2.32681</v>
      </c>
      <c r="U30" s="63">
        <f>'AEO Table 57'!X17</f>
        <v>2.3326929999999999</v>
      </c>
      <c r="V30" s="63">
        <f>'AEO Table 57'!Y17</f>
        <v>2.3669560000000001</v>
      </c>
      <c r="W30" s="63">
        <f>'AEO Table 57'!Z17</f>
        <v>2.3933930000000001</v>
      </c>
      <c r="X30" s="63">
        <f>'AEO Table 57'!AA17</f>
        <v>2.4047679999999998</v>
      </c>
      <c r="Y30" s="63">
        <f>'AEO Table 57'!AB17</f>
        <v>2.4456359999999999</v>
      </c>
      <c r="Z30" s="63">
        <f>'AEO Table 57'!AC17</f>
        <v>2.4848560000000002</v>
      </c>
      <c r="AA30" s="63">
        <f>'AEO Table 57'!AD17</f>
        <v>2.4876900000000002</v>
      </c>
      <c r="AB30" s="63">
        <f>'AEO Table 57'!AE17</f>
        <v>2.5126390000000001</v>
      </c>
      <c r="AC30" s="63">
        <f>'AEO Table 57'!AF17</f>
        <v>2.5139930000000001</v>
      </c>
      <c r="AD30" s="63">
        <f>'AEO Table 57'!AG17</f>
        <v>2.508197</v>
      </c>
      <c r="AE30" s="63">
        <f>'AEO Table 57'!AH17</f>
        <v>2.523164</v>
      </c>
      <c r="AF30" s="63">
        <f>'AEO Table 57'!AI17</f>
        <v>2.5120969999999998</v>
      </c>
      <c r="AG30" s="110">
        <f>'AEO Table 57'!AJ17</f>
        <v>8.0000000000000002E-3</v>
      </c>
    </row>
    <row r="31" spans="1:33" ht="15" customHeight="1">
      <c r="A31" s="66" t="s">
        <v>854</v>
      </c>
      <c r="B31" s="62" t="s">
        <v>837</v>
      </c>
      <c r="C31" s="63">
        <f>'AEO Table 57'!F18</f>
        <v>4.3200000000000002E-2</v>
      </c>
      <c r="D31" s="63">
        <f>'AEO Table 57'!G18</f>
        <v>4.1852E-2</v>
      </c>
      <c r="E31" s="63">
        <f>'AEO Table 57'!H18</f>
        <v>4.0820000000000002E-2</v>
      </c>
      <c r="F31" s="63">
        <f>'AEO Table 57'!I18</f>
        <v>3.9638E-2</v>
      </c>
      <c r="G31" s="63">
        <f>'AEO Table 57'!J18</f>
        <v>3.8420000000000003E-2</v>
      </c>
      <c r="H31" s="63">
        <f>'AEO Table 57'!K18</f>
        <v>3.7154E-2</v>
      </c>
      <c r="I31" s="63">
        <f>'AEO Table 57'!L18</f>
        <v>3.5885E-2</v>
      </c>
      <c r="J31" s="63">
        <f>'AEO Table 57'!M18</f>
        <v>3.4653999999999997E-2</v>
      </c>
      <c r="K31" s="63">
        <f>'AEO Table 57'!N18</f>
        <v>3.3487000000000003E-2</v>
      </c>
      <c r="L31" s="63">
        <f>'AEO Table 57'!O18</f>
        <v>3.2397000000000002E-2</v>
      </c>
      <c r="M31" s="63">
        <f>'AEO Table 57'!P18</f>
        <v>3.1351999999999998E-2</v>
      </c>
      <c r="N31" s="63">
        <f>'AEO Table 57'!Q18</f>
        <v>3.0367999999999999E-2</v>
      </c>
      <c r="O31" s="63">
        <f>'AEO Table 57'!R18</f>
        <v>2.9409000000000001E-2</v>
      </c>
      <c r="P31" s="63">
        <f>'AEO Table 57'!S18</f>
        <v>2.8458000000000001E-2</v>
      </c>
      <c r="Q31" s="63">
        <f>'AEO Table 57'!T18</f>
        <v>2.7518000000000001E-2</v>
      </c>
      <c r="R31" s="63">
        <f>'AEO Table 57'!U18</f>
        <v>2.6603000000000002E-2</v>
      </c>
      <c r="S31" s="63">
        <f>'AEO Table 57'!V18</f>
        <v>2.5711000000000001E-2</v>
      </c>
      <c r="T31" s="63">
        <f>'AEO Table 57'!W18</f>
        <v>2.4850000000000001E-2</v>
      </c>
      <c r="U31" s="63">
        <f>'AEO Table 57'!X18</f>
        <v>2.4032000000000001E-2</v>
      </c>
      <c r="V31" s="63">
        <f>'AEO Table 57'!Y18</f>
        <v>2.3231000000000002E-2</v>
      </c>
      <c r="W31" s="63">
        <f>'AEO Table 57'!Z18</f>
        <v>2.2459E-2</v>
      </c>
      <c r="X31" s="63">
        <f>'AEO Table 57'!AA18</f>
        <v>2.1711999999999999E-2</v>
      </c>
      <c r="Y31" s="63">
        <f>'AEO Table 57'!AB18</f>
        <v>2.0996999999999998E-2</v>
      </c>
      <c r="Z31" s="63">
        <f>'AEO Table 57'!AC18</f>
        <v>2.0313000000000001E-2</v>
      </c>
      <c r="AA31" s="63">
        <f>'AEO Table 57'!AD18</f>
        <v>1.9654000000000001E-2</v>
      </c>
      <c r="AB31" s="63">
        <f>'AEO Table 57'!AE18</f>
        <v>1.9016999999999999E-2</v>
      </c>
      <c r="AC31" s="63">
        <f>'AEO Table 57'!AF18</f>
        <v>1.8401000000000001E-2</v>
      </c>
      <c r="AD31" s="63">
        <f>'AEO Table 57'!AG18</f>
        <v>1.7809999999999999E-2</v>
      </c>
      <c r="AE31" s="63">
        <f>'AEO Table 57'!AH18</f>
        <v>1.7246999999999998E-2</v>
      </c>
      <c r="AF31" s="63">
        <f>'AEO Table 57'!AI18</f>
        <v>1.6711E-2</v>
      </c>
      <c r="AG31" s="110">
        <f>'AEO Table 57'!AJ18</f>
        <v>-3.2000000000000001E-2</v>
      </c>
    </row>
    <row r="32" spans="1:33" ht="15" customHeight="1">
      <c r="A32" s="66" t="s">
        <v>855</v>
      </c>
      <c r="B32" s="62" t="s">
        <v>839</v>
      </c>
      <c r="C32" s="63">
        <f>'AEO Table 57'!F19</f>
        <v>5.6087999999999999E-2</v>
      </c>
      <c r="D32" s="63">
        <f>'AEO Table 57'!G19</f>
        <v>5.6402000000000001E-2</v>
      </c>
      <c r="E32" s="63">
        <f>'AEO Table 57'!H19</f>
        <v>5.6739999999999999E-2</v>
      </c>
      <c r="F32" s="63">
        <f>'AEO Table 57'!I19</f>
        <v>5.6765000000000003E-2</v>
      </c>
      <c r="G32" s="63">
        <f>'AEO Table 57'!J19</f>
        <v>5.6800999999999997E-2</v>
      </c>
      <c r="H32" s="63">
        <f>'AEO Table 57'!K19</f>
        <v>5.6833000000000002E-2</v>
      </c>
      <c r="I32" s="63">
        <f>'AEO Table 57'!L19</f>
        <v>5.6861000000000002E-2</v>
      </c>
      <c r="J32" s="63">
        <f>'AEO Table 57'!M19</f>
        <v>5.6896000000000002E-2</v>
      </c>
      <c r="K32" s="63">
        <f>'AEO Table 57'!N19</f>
        <v>5.6925000000000003E-2</v>
      </c>
      <c r="L32" s="63">
        <f>'AEO Table 57'!O19</f>
        <v>5.6952999999999997E-2</v>
      </c>
      <c r="M32" s="63">
        <f>'AEO Table 57'!P19</f>
        <v>5.6977E-2</v>
      </c>
      <c r="N32" s="63">
        <f>'AEO Table 57'!Q19</f>
        <v>5.7001000000000003E-2</v>
      </c>
      <c r="O32" s="63">
        <f>'AEO Table 57'!R19</f>
        <v>5.7029000000000003E-2</v>
      </c>
      <c r="P32" s="63">
        <f>'AEO Table 57'!S19</f>
        <v>5.7063999999999997E-2</v>
      </c>
      <c r="Q32" s="63">
        <f>'AEO Table 57'!T19</f>
        <v>5.7097000000000002E-2</v>
      </c>
      <c r="R32" s="63">
        <f>'AEO Table 57'!U19</f>
        <v>5.7127999999999998E-2</v>
      </c>
      <c r="S32" s="63">
        <f>'AEO Table 57'!V19</f>
        <v>5.7160999999999997E-2</v>
      </c>
      <c r="T32" s="63">
        <f>'AEO Table 57'!W19</f>
        <v>5.7187000000000002E-2</v>
      </c>
      <c r="U32" s="63">
        <f>'AEO Table 57'!X19</f>
        <v>5.7210999999999998E-2</v>
      </c>
      <c r="V32" s="63">
        <f>'AEO Table 57'!Y19</f>
        <v>5.7237999999999997E-2</v>
      </c>
      <c r="W32" s="63">
        <f>'AEO Table 57'!Z19</f>
        <v>5.7262E-2</v>
      </c>
      <c r="X32" s="63">
        <f>'AEO Table 57'!AA19</f>
        <v>5.7292999999999997E-2</v>
      </c>
      <c r="Y32" s="63">
        <f>'AEO Table 57'!AB19</f>
        <v>5.7325000000000001E-2</v>
      </c>
      <c r="Z32" s="63">
        <f>'AEO Table 57'!AC19</f>
        <v>5.7355000000000003E-2</v>
      </c>
      <c r="AA32" s="63">
        <f>'AEO Table 57'!AD19</f>
        <v>5.7383999999999998E-2</v>
      </c>
      <c r="AB32" s="63">
        <f>'AEO Table 57'!AE19</f>
        <v>5.7407E-2</v>
      </c>
      <c r="AC32" s="63">
        <f>'AEO Table 57'!AF19</f>
        <v>5.7418999999999998E-2</v>
      </c>
      <c r="AD32" s="63">
        <f>'AEO Table 57'!AG19</f>
        <v>5.7428E-2</v>
      </c>
      <c r="AE32" s="63">
        <f>'AEO Table 57'!AH19</f>
        <v>5.7433999999999999E-2</v>
      </c>
      <c r="AF32" s="63">
        <f>'AEO Table 57'!AI19</f>
        <v>5.7438000000000003E-2</v>
      </c>
      <c r="AG32" s="110">
        <f>'AEO Table 57'!AJ19</f>
        <v>1E-3</v>
      </c>
    </row>
    <row r="33" spans="1:34" ht="15" customHeight="1">
      <c r="A33" s="66" t="s">
        <v>856</v>
      </c>
      <c r="B33" s="62" t="s">
        <v>841</v>
      </c>
      <c r="C33" s="63">
        <f>'AEO Table 57'!F20</f>
        <v>2.3259999999999999E-3</v>
      </c>
      <c r="D33" s="63">
        <f>'AEO Table 57'!G20</f>
        <v>2.2799999999999999E-3</v>
      </c>
      <c r="E33" s="63">
        <f>'AEO Table 57'!H20</f>
        <v>2.2330000000000002E-3</v>
      </c>
      <c r="F33" s="63">
        <f>'AEO Table 57'!I20</f>
        <v>2.2339999999999999E-3</v>
      </c>
      <c r="G33" s="63">
        <f>'AEO Table 57'!J20</f>
        <v>2.235E-3</v>
      </c>
      <c r="H33" s="63">
        <f>'AEO Table 57'!K20</f>
        <v>2.235E-3</v>
      </c>
      <c r="I33" s="63">
        <f>'AEO Table 57'!L20</f>
        <v>2.2360000000000001E-3</v>
      </c>
      <c r="J33" s="63">
        <f>'AEO Table 57'!M20</f>
        <v>2.2360000000000001E-3</v>
      </c>
      <c r="K33" s="63">
        <f>'AEO Table 57'!N20</f>
        <v>2.2369999999999998E-3</v>
      </c>
      <c r="L33" s="63">
        <f>'AEO Table 57'!O20</f>
        <v>2.238E-3</v>
      </c>
      <c r="M33" s="63">
        <f>'AEO Table 57'!P20</f>
        <v>2.2390000000000001E-3</v>
      </c>
      <c r="N33" s="63">
        <f>'AEO Table 57'!Q20</f>
        <v>1.0255999999999999E-2</v>
      </c>
      <c r="O33" s="63">
        <f>'AEO Table 57'!R20</f>
        <v>1.026E-2</v>
      </c>
      <c r="P33" s="63">
        <f>'AEO Table 57'!S20</f>
        <v>1.0264000000000001E-2</v>
      </c>
      <c r="Q33" s="63">
        <f>'AEO Table 57'!T20</f>
        <v>1.1410999999999999E-2</v>
      </c>
      <c r="R33" s="63">
        <f>'AEO Table 57'!U20</f>
        <v>1.1417E-2</v>
      </c>
      <c r="S33" s="63">
        <f>'AEO Table 57'!V20</f>
        <v>1.1423000000000001E-2</v>
      </c>
      <c r="T33" s="63">
        <f>'AEO Table 57'!W20</f>
        <v>1.1428000000000001E-2</v>
      </c>
      <c r="U33" s="63">
        <f>'AEO Table 57'!X20</f>
        <v>1.1434E-2</v>
      </c>
      <c r="V33" s="63">
        <f>'AEO Table 57'!Y20</f>
        <v>1.1442000000000001E-2</v>
      </c>
      <c r="W33" s="63">
        <f>'AEO Table 57'!Z20</f>
        <v>1.145E-2</v>
      </c>
      <c r="X33" s="63">
        <f>'AEO Table 57'!AA20</f>
        <v>1.1457999999999999E-2</v>
      </c>
      <c r="Y33" s="63">
        <f>'AEO Table 57'!AB20</f>
        <v>1.1464E-2</v>
      </c>
      <c r="Z33" s="63">
        <f>'AEO Table 57'!AC20</f>
        <v>1.1468000000000001E-2</v>
      </c>
      <c r="AA33" s="63">
        <f>'AEO Table 57'!AD20</f>
        <v>1.1474E-2</v>
      </c>
      <c r="AB33" s="63">
        <f>'AEO Table 57'!AE20</f>
        <v>1.1481E-2</v>
      </c>
      <c r="AC33" s="63">
        <f>'AEO Table 57'!AF20</f>
        <v>1.1483999999999999E-2</v>
      </c>
      <c r="AD33" s="63">
        <f>'AEO Table 57'!AG20</f>
        <v>1.1483999999999999E-2</v>
      </c>
      <c r="AE33" s="63">
        <f>'AEO Table 57'!AH20</f>
        <v>1.1483999999999999E-2</v>
      </c>
      <c r="AF33" s="63">
        <f>'AEO Table 57'!AI20</f>
        <v>1.1483999999999999E-2</v>
      </c>
      <c r="AG33" s="110">
        <f>'AEO Table 57'!AJ20</f>
        <v>5.7000000000000002E-2</v>
      </c>
    </row>
    <row r="34" spans="1:34" ht="15" customHeight="1">
      <c r="A34" s="66" t="s">
        <v>857</v>
      </c>
      <c r="B34" s="62" t="s">
        <v>843</v>
      </c>
      <c r="C34" s="63">
        <f>'AEO Table 57'!F21</f>
        <v>2.1350999999999998E-2</v>
      </c>
      <c r="D34" s="63">
        <f>'AEO Table 57'!G21</f>
        <v>2.1513000000000001E-2</v>
      </c>
      <c r="E34" s="63">
        <f>'AEO Table 57'!H21</f>
        <v>2.1689E-2</v>
      </c>
      <c r="F34" s="63">
        <f>'AEO Table 57'!I21</f>
        <v>2.1679E-2</v>
      </c>
      <c r="G34" s="63">
        <f>'AEO Table 57'!J21</f>
        <v>2.1672E-2</v>
      </c>
      <c r="H34" s="63">
        <f>'AEO Table 57'!K21</f>
        <v>2.1663999999999999E-2</v>
      </c>
      <c r="I34" s="63">
        <f>'AEO Table 57'!L21</f>
        <v>2.1656999999999999E-2</v>
      </c>
      <c r="J34" s="63">
        <f>'AEO Table 57'!M21</f>
        <v>2.1649000000000002E-2</v>
      </c>
      <c r="K34" s="63">
        <f>'AEO Table 57'!N21</f>
        <v>2.164E-2</v>
      </c>
      <c r="L34" s="63">
        <f>'AEO Table 57'!O21</f>
        <v>2.163E-2</v>
      </c>
      <c r="M34" s="63">
        <f>'AEO Table 57'!P21</f>
        <v>2.1621000000000001E-2</v>
      </c>
      <c r="N34" s="63">
        <f>'AEO Table 57'!Q21</f>
        <v>2.1611999999999999E-2</v>
      </c>
      <c r="O34" s="63">
        <f>'AEO Table 57'!R21</f>
        <v>2.1603000000000001E-2</v>
      </c>
      <c r="P34" s="63">
        <f>'AEO Table 57'!S21</f>
        <v>2.1595E-2</v>
      </c>
      <c r="Q34" s="63">
        <f>'AEO Table 57'!T21</f>
        <v>2.1586000000000001E-2</v>
      </c>
      <c r="R34" s="63">
        <f>'AEO Table 57'!U21</f>
        <v>2.1576999999999999E-2</v>
      </c>
      <c r="S34" s="63">
        <f>'AEO Table 57'!V21</f>
        <v>2.1566999999999999E-2</v>
      </c>
      <c r="T34" s="63">
        <f>'AEO Table 57'!W21</f>
        <v>2.1558000000000001E-2</v>
      </c>
      <c r="U34" s="63">
        <f>'AEO Table 57'!X21</f>
        <v>2.1548000000000001E-2</v>
      </c>
      <c r="V34" s="63">
        <f>'AEO Table 57'!Y21</f>
        <v>2.1537000000000001E-2</v>
      </c>
      <c r="W34" s="63">
        <f>'AEO Table 57'!Z21</f>
        <v>2.1526E-2</v>
      </c>
      <c r="X34" s="63">
        <f>'AEO Table 57'!AA21</f>
        <v>2.1514999999999999E-2</v>
      </c>
      <c r="Y34" s="63">
        <f>'AEO Table 57'!AB21</f>
        <v>2.1506000000000001E-2</v>
      </c>
      <c r="Z34" s="63">
        <f>'AEO Table 57'!AC21</f>
        <v>2.1498E-2</v>
      </c>
      <c r="AA34" s="63">
        <f>'AEO Table 57'!AD21</f>
        <v>2.1489000000000001E-2</v>
      </c>
      <c r="AB34" s="63">
        <f>'AEO Table 57'!AE21</f>
        <v>2.1477E-2</v>
      </c>
      <c r="AC34" s="63">
        <f>'AEO Table 57'!AF21</f>
        <v>2.1467E-2</v>
      </c>
      <c r="AD34" s="63">
        <f>'AEO Table 57'!AG21</f>
        <v>2.1458999999999999E-2</v>
      </c>
      <c r="AE34" s="63">
        <f>'AEO Table 57'!AH21</f>
        <v>2.1451999999999999E-2</v>
      </c>
      <c r="AF34" s="63">
        <f>'AEO Table 57'!AI21</f>
        <v>2.1446E-2</v>
      </c>
      <c r="AG34" s="110">
        <f>'AEO Table 57'!AJ21</f>
        <v>0</v>
      </c>
    </row>
    <row r="35" spans="1:34" ht="15" customHeight="1">
      <c r="A35" s="66" t="s">
        <v>858</v>
      </c>
      <c r="B35" s="62" t="s">
        <v>845</v>
      </c>
      <c r="C35" s="63">
        <f>'AEO Table 57'!F22</f>
        <v>1.864344</v>
      </c>
      <c r="D35" s="63">
        <f>'AEO Table 57'!G22</f>
        <v>1.955362</v>
      </c>
      <c r="E35" s="63">
        <f>'AEO Table 57'!H22</f>
        <v>1.7784740000000001</v>
      </c>
      <c r="F35" s="63">
        <f>'AEO Table 57'!I22</f>
        <v>1.9289529999999999</v>
      </c>
      <c r="G35" s="63">
        <f>'AEO Table 57'!J22</f>
        <v>1.9453659999999999</v>
      </c>
      <c r="H35" s="63">
        <f>'AEO Table 57'!K22</f>
        <v>1.9697199999999999</v>
      </c>
      <c r="I35" s="63">
        <f>'AEO Table 57'!L22</f>
        <v>2.0034900000000002</v>
      </c>
      <c r="J35" s="63">
        <f>'AEO Table 57'!M22</f>
        <v>2.0308929999999998</v>
      </c>
      <c r="K35" s="63">
        <f>'AEO Table 57'!N22</f>
        <v>2.052775</v>
      </c>
      <c r="L35" s="63">
        <f>'AEO Table 57'!O22</f>
        <v>2.053061</v>
      </c>
      <c r="M35" s="63">
        <f>'AEO Table 57'!P22</f>
        <v>2.0924589999999998</v>
      </c>
      <c r="N35" s="63">
        <f>'AEO Table 57'!Q22</f>
        <v>2.1349279999999999</v>
      </c>
      <c r="O35" s="63">
        <f>'AEO Table 57'!R22</f>
        <v>2.1440160000000001</v>
      </c>
      <c r="P35" s="63">
        <f>'AEO Table 57'!S22</f>
        <v>2.1479339999999998</v>
      </c>
      <c r="Q35" s="63">
        <f>'AEO Table 57'!T22</f>
        <v>2.151818</v>
      </c>
      <c r="R35" s="63">
        <f>'AEO Table 57'!U22</f>
        <v>2.1616659999999999</v>
      </c>
      <c r="S35" s="63">
        <f>'AEO Table 57'!V22</f>
        <v>2.1922899999999998</v>
      </c>
      <c r="T35" s="63">
        <f>'AEO Table 57'!W22</f>
        <v>2.2117870000000002</v>
      </c>
      <c r="U35" s="63">
        <f>'AEO Table 57'!X22</f>
        <v>2.2184680000000001</v>
      </c>
      <c r="V35" s="63">
        <f>'AEO Table 57'!Y22</f>
        <v>2.2535080000000001</v>
      </c>
      <c r="W35" s="63">
        <f>'AEO Table 57'!Z22</f>
        <v>2.2806950000000001</v>
      </c>
      <c r="X35" s="63">
        <f>'AEO Table 57'!AA22</f>
        <v>2.292789</v>
      </c>
      <c r="Y35" s="63">
        <f>'AEO Table 57'!AB22</f>
        <v>2.3343440000000002</v>
      </c>
      <c r="Z35" s="63">
        <f>'AEO Table 57'!AC22</f>
        <v>2.3742220000000001</v>
      </c>
      <c r="AA35" s="63">
        <f>'AEO Table 57'!AD22</f>
        <v>2.377688</v>
      </c>
      <c r="AB35" s="63">
        <f>'AEO Table 57'!AE22</f>
        <v>2.4032559999999998</v>
      </c>
      <c r="AC35" s="63">
        <f>'AEO Table 57'!AF22</f>
        <v>2.4052210000000001</v>
      </c>
      <c r="AD35" s="63">
        <f>'AEO Table 57'!AG22</f>
        <v>2.4000159999999999</v>
      </c>
      <c r="AE35" s="63">
        <f>'AEO Table 57'!AH22</f>
        <v>2.4155470000000001</v>
      </c>
      <c r="AF35" s="63">
        <f>'AEO Table 57'!AI22</f>
        <v>2.4050180000000001</v>
      </c>
      <c r="AG35" s="110">
        <f>'AEO Table 57'!AJ22</f>
        <v>8.9999999999999993E-3</v>
      </c>
    </row>
    <row r="36" spans="1:34"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110"/>
    </row>
    <row r="37" spans="1:34" ht="15" customHeight="1">
      <c r="B37" s="40" t="s">
        <v>576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110"/>
    </row>
    <row r="38" spans="1:34" ht="15" customHeight="1">
      <c r="A38" s="66" t="s">
        <v>859</v>
      </c>
      <c r="B38" s="62" t="s">
        <v>835</v>
      </c>
      <c r="C38" s="63">
        <f>'AEO Table 57'!F24</f>
        <v>2.9864310000000001</v>
      </c>
      <c r="D38" s="63">
        <f>'AEO Table 57'!G24</f>
        <v>3.029077</v>
      </c>
      <c r="E38" s="63">
        <f>'AEO Table 57'!H24</f>
        <v>2.9504039999999998</v>
      </c>
      <c r="F38" s="63">
        <f>'AEO Table 57'!I24</f>
        <v>3.1313629999999999</v>
      </c>
      <c r="G38" s="63">
        <f>'AEO Table 57'!J24</f>
        <v>3.215185</v>
      </c>
      <c r="H38" s="63">
        <f>'AEO Table 57'!K24</f>
        <v>3.288716</v>
      </c>
      <c r="I38" s="63">
        <f>'AEO Table 57'!L24</f>
        <v>3.379308</v>
      </c>
      <c r="J38" s="63">
        <f>'AEO Table 57'!M24</f>
        <v>3.3921619999999999</v>
      </c>
      <c r="K38" s="63">
        <f>'AEO Table 57'!N24</f>
        <v>3.405891</v>
      </c>
      <c r="L38" s="63">
        <f>'AEO Table 57'!O24</f>
        <v>3.3956339999999998</v>
      </c>
      <c r="M38" s="63">
        <f>'AEO Table 57'!P24</f>
        <v>3.418555</v>
      </c>
      <c r="N38" s="63">
        <f>'AEO Table 57'!Q24</f>
        <v>3.4341819999999998</v>
      </c>
      <c r="O38" s="63">
        <f>'AEO Table 57'!R24</f>
        <v>3.4424600000000001</v>
      </c>
      <c r="P38" s="63">
        <f>'AEO Table 57'!S24</f>
        <v>3.4358710000000001</v>
      </c>
      <c r="Q38" s="63">
        <f>'AEO Table 57'!T24</f>
        <v>3.43472</v>
      </c>
      <c r="R38" s="63">
        <f>'AEO Table 57'!U24</f>
        <v>3.4370270000000001</v>
      </c>
      <c r="S38" s="63">
        <f>'AEO Table 57'!V24</f>
        <v>3.4565630000000001</v>
      </c>
      <c r="T38" s="63">
        <f>'AEO Table 57'!W24</f>
        <v>3.4692799999999999</v>
      </c>
      <c r="U38" s="63">
        <f>'AEO Table 57'!X24</f>
        <v>3.4698329999999999</v>
      </c>
      <c r="V38" s="63">
        <f>'AEO Table 57'!Y24</f>
        <v>3.4998399999999998</v>
      </c>
      <c r="W38" s="63">
        <f>'AEO Table 57'!Z24</f>
        <v>3.5222579999999999</v>
      </c>
      <c r="X38" s="63">
        <f>'AEO Table 57'!AA24</f>
        <v>3.5318209999999999</v>
      </c>
      <c r="Y38" s="63">
        <f>'AEO Table 57'!AB24</f>
        <v>3.5690590000000002</v>
      </c>
      <c r="Z38" s="63">
        <f>'AEO Table 57'!AC24</f>
        <v>3.605038</v>
      </c>
      <c r="AA38" s="63">
        <f>'AEO Table 57'!AD24</f>
        <v>3.6025499999999999</v>
      </c>
      <c r="AB38" s="63">
        <f>'AEO Table 57'!AE24</f>
        <v>3.6277740000000001</v>
      </c>
      <c r="AC38" s="63">
        <f>'AEO Table 57'!AF24</f>
        <v>3.6234169999999999</v>
      </c>
      <c r="AD38" s="63">
        <f>'AEO Table 57'!AG24</f>
        <v>3.6109969999999998</v>
      </c>
      <c r="AE38" s="63">
        <f>'AEO Table 57'!AH24</f>
        <v>3.6205159999999998</v>
      </c>
      <c r="AF38" s="63">
        <f>'AEO Table 57'!AI24</f>
        <v>3.6016490000000001</v>
      </c>
      <c r="AG38" s="110">
        <f>'AEO Table 57'!AJ24</f>
        <v>6.0000000000000001E-3</v>
      </c>
    </row>
    <row r="39" spans="1:34" ht="15" customHeight="1">
      <c r="A39" s="66" t="s">
        <v>860</v>
      </c>
      <c r="B39" s="62" t="s">
        <v>841</v>
      </c>
      <c r="C39" s="63">
        <f>'AEO Table 57'!F25</f>
        <v>2.0900000000000001E-4</v>
      </c>
      <c r="D39" s="63">
        <f>'AEO Table 57'!G25</f>
        <v>1.9799999999999999E-4</v>
      </c>
      <c r="E39" s="63">
        <f>'AEO Table 57'!H25</f>
        <v>1.8900000000000001E-4</v>
      </c>
      <c r="F39" s="63">
        <f>'AEO Table 57'!I25</f>
        <v>1.9000000000000001E-4</v>
      </c>
      <c r="G39" s="63">
        <f>'AEO Table 57'!J25</f>
        <v>1.9000000000000001E-4</v>
      </c>
      <c r="H39" s="63">
        <f>'AEO Table 57'!K25</f>
        <v>1.9000000000000001E-4</v>
      </c>
      <c r="I39" s="63">
        <f>'AEO Table 57'!L25</f>
        <v>1.9000000000000001E-4</v>
      </c>
      <c r="J39" s="63">
        <f>'AEO Table 57'!M25</f>
        <v>1.9000000000000001E-4</v>
      </c>
      <c r="K39" s="63">
        <f>'AEO Table 57'!N25</f>
        <v>1.9000000000000001E-4</v>
      </c>
      <c r="L39" s="63">
        <f>'AEO Table 57'!O25</f>
        <v>1.9000000000000001E-4</v>
      </c>
      <c r="M39" s="63">
        <f>'AEO Table 57'!P25</f>
        <v>1.8900000000000001E-4</v>
      </c>
      <c r="N39" s="63">
        <f>'AEO Table 57'!Q25</f>
        <v>8.6600000000000002E-4</v>
      </c>
      <c r="O39" s="63">
        <f>'AEO Table 57'!R25</f>
        <v>8.6399999999999997E-4</v>
      </c>
      <c r="P39" s="63">
        <f>'AEO Table 57'!S25</f>
        <v>8.6200000000000003E-4</v>
      </c>
      <c r="Q39" s="63">
        <f>'AEO Table 57'!T25</f>
        <v>9.5699999999999995E-4</v>
      </c>
      <c r="R39" s="63">
        <f>'AEO Table 57'!U25</f>
        <v>9.5500000000000001E-4</v>
      </c>
      <c r="S39" s="63">
        <f>'AEO Table 57'!V25</f>
        <v>9.5299999999999996E-4</v>
      </c>
      <c r="T39" s="63">
        <f>'AEO Table 57'!W25</f>
        <v>9.5100000000000002E-4</v>
      </c>
      <c r="U39" s="63">
        <f>'AEO Table 57'!X25</f>
        <v>9.4899999999999997E-4</v>
      </c>
      <c r="V39" s="63">
        <f>'AEO Table 57'!Y25</f>
        <v>9.4700000000000003E-4</v>
      </c>
      <c r="W39" s="63">
        <f>'AEO Table 57'!Z25</f>
        <v>9.4499999999999998E-4</v>
      </c>
      <c r="X39" s="63">
        <f>'AEO Table 57'!AA25</f>
        <v>9.4300000000000004E-4</v>
      </c>
      <c r="Y39" s="63">
        <f>'AEO Table 57'!AB25</f>
        <v>9.4200000000000002E-4</v>
      </c>
      <c r="Z39" s="63">
        <f>'AEO Table 57'!AC25</f>
        <v>9.41E-4</v>
      </c>
      <c r="AA39" s="63">
        <f>'AEO Table 57'!AD25</f>
        <v>9.3899999999999995E-4</v>
      </c>
      <c r="AB39" s="63">
        <f>'AEO Table 57'!AE25</f>
        <v>9.3899999999999995E-4</v>
      </c>
      <c r="AC39" s="63">
        <f>'AEO Table 57'!AF25</f>
        <v>9.3800000000000003E-4</v>
      </c>
      <c r="AD39" s="63">
        <f>'AEO Table 57'!AG25</f>
        <v>9.3700000000000001E-4</v>
      </c>
      <c r="AE39" s="63">
        <f>'AEO Table 57'!AH25</f>
        <v>9.3599999999999998E-4</v>
      </c>
      <c r="AF39" s="63">
        <f>'AEO Table 57'!AI25</f>
        <v>9.3599999999999998E-4</v>
      </c>
      <c r="AG39" s="110">
        <f>'AEO Table 57'!AJ25</f>
        <v>5.2999999999999999E-2</v>
      </c>
    </row>
    <row r="40" spans="1:34" ht="15" customHeight="1">
      <c r="A40" s="66" t="s">
        <v>861</v>
      </c>
      <c r="B40" s="62" t="s">
        <v>843</v>
      </c>
      <c r="C40" s="63">
        <f>'AEO Table 57'!F26</f>
        <v>1.0849880000000001</v>
      </c>
      <c r="D40" s="63">
        <f>'AEO Table 57'!G26</f>
        <v>1.0847929999999999</v>
      </c>
      <c r="E40" s="63">
        <f>'AEO Table 57'!H26</f>
        <v>1.082597</v>
      </c>
      <c r="F40" s="63">
        <f>'AEO Table 57'!I26</f>
        <v>1.0817810000000001</v>
      </c>
      <c r="G40" s="63">
        <f>'AEO Table 57'!J26</f>
        <v>1.081053</v>
      </c>
      <c r="H40" s="63">
        <f>'AEO Table 57'!K26</f>
        <v>1.0800080000000001</v>
      </c>
      <c r="I40" s="63">
        <f>'AEO Table 57'!L26</f>
        <v>1.079415</v>
      </c>
      <c r="J40" s="63">
        <f>'AEO Table 57'!M26</f>
        <v>1.0785629999999999</v>
      </c>
      <c r="K40" s="63">
        <f>'AEO Table 57'!N26</f>
        <v>1.0778890000000001</v>
      </c>
      <c r="L40" s="63">
        <f>'AEO Table 57'!O26</f>
        <v>1.077337</v>
      </c>
      <c r="M40" s="63">
        <f>'AEO Table 57'!P26</f>
        <v>1.0767009999999999</v>
      </c>
      <c r="N40" s="63">
        <f>'AEO Table 57'!Q26</f>
        <v>1.0761350000000001</v>
      </c>
      <c r="O40" s="63">
        <f>'AEO Table 57'!R26</f>
        <v>1.0754699999999999</v>
      </c>
      <c r="P40" s="63">
        <f>'AEO Table 57'!S26</f>
        <v>1.0747800000000001</v>
      </c>
      <c r="Q40" s="63">
        <f>'AEO Table 57'!T26</f>
        <v>1.0741050000000001</v>
      </c>
      <c r="R40" s="63">
        <f>'AEO Table 57'!U26</f>
        <v>1.0733870000000001</v>
      </c>
      <c r="S40" s="63">
        <f>'AEO Table 57'!V26</f>
        <v>1.072686</v>
      </c>
      <c r="T40" s="63">
        <f>'AEO Table 57'!W26</f>
        <v>1.071963</v>
      </c>
      <c r="U40" s="63">
        <f>'AEO Table 57'!X26</f>
        <v>1.0713079999999999</v>
      </c>
      <c r="V40" s="63">
        <f>'AEO Table 57'!Y26</f>
        <v>1.0705800000000001</v>
      </c>
      <c r="W40" s="63">
        <f>'AEO Table 57'!Z26</f>
        <v>1.069823</v>
      </c>
      <c r="X40" s="63">
        <f>'AEO Table 57'!AA26</f>
        <v>1.0690740000000001</v>
      </c>
      <c r="Y40" s="63">
        <f>'AEO Table 57'!AB26</f>
        <v>1.0682739999999999</v>
      </c>
      <c r="Z40" s="63">
        <f>'AEO Table 57'!AC26</f>
        <v>1.0674410000000001</v>
      </c>
      <c r="AA40" s="63">
        <f>'AEO Table 57'!AD26</f>
        <v>1.066665</v>
      </c>
      <c r="AB40" s="63">
        <f>'AEO Table 57'!AE26</f>
        <v>1.0659460000000001</v>
      </c>
      <c r="AC40" s="63">
        <f>'AEO Table 57'!AF26</f>
        <v>1.065089</v>
      </c>
      <c r="AD40" s="63">
        <f>'AEO Table 57'!AG26</f>
        <v>1.064268</v>
      </c>
      <c r="AE40" s="63">
        <f>'AEO Table 57'!AH26</f>
        <v>1.0633649999999999</v>
      </c>
      <c r="AF40" s="63">
        <f>'AEO Table 57'!AI26</f>
        <v>1.062613</v>
      </c>
      <c r="AG40" s="110">
        <f>'AEO Table 57'!AJ26</f>
        <v>-1E-3</v>
      </c>
    </row>
    <row r="41" spans="1:34" ht="15" customHeight="1">
      <c r="A41" s="66" t="s">
        <v>862</v>
      </c>
      <c r="B41" s="62" t="s">
        <v>845</v>
      </c>
      <c r="C41" s="63">
        <f>'AEO Table 57'!F27</f>
        <v>1.9012340000000001</v>
      </c>
      <c r="D41" s="63">
        <f>'AEO Table 57'!G27</f>
        <v>1.9440850000000001</v>
      </c>
      <c r="E41" s="63">
        <f>'AEO Table 57'!H27</f>
        <v>1.8676170000000001</v>
      </c>
      <c r="F41" s="63">
        <f>'AEO Table 57'!I27</f>
        <v>2.0493920000000001</v>
      </c>
      <c r="G41" s="63">
        <f>'AEO Table 57'!J27</f>
        <v>2.1339419999999998</v>
      </c>
      <c r="H41" s="63">
        <f>'AEO Table 57'!K27</f>
        <v>2.2085180000000002</v>
      </c>
      <c r="I41" s="63">
        <f>'AEO Table 57'!L27</f>
        <v>2.2997019999999999</v>
      </c>
      <c r="J41" s="63">
        <f>'AEO Table 57'!M27</f>
        <v>2.3134100000000002</v>
      </c>
      <c r="K41" s="63">
        <f>'AEO Table 57'!N27</f>
        <v>2.3278120000000002</v>
      </c>
      <c r="L41" s="63">
        <f>'AEO Table 57'!O27</f>
        <v>2.3181069999999999</v>
      </c>
      <c r="M41" s="63">
        <f>'AEO Table 57'!P27</f>
        <v>2.3416649999999999</v>
      </c>
      <c r="N41" s="63">
        <f>'AEO Table 57'!Q27</f>
        <v>2.3571810000000002</v>
      </c>
      <c r="O41" s="63">
        <f>'AEO Table 57'!R27</f>
        <v>2.366126</v>
      </c>
      <c r="P41" s="63">
        <f>'AEO Table 57'!S27</f>
        <v>2.3602289999999999</v>
      </c>
      <c r="Q41" s="63">
        <f>'AEO Table 57'!T27</f>
        <v>2.3596590000000002</v>
      </c>
      <c r="R41" s="63">
        <f>'AEO Table 57'!U27</f>
        <v>2.3626860000000001</v>
      </c>
      <c r="S41" s="63">
        <f>'AEO Table 57'!V27</f>
        <v>2.382924</v>
      </c>
      <c r="T41" s="63">
        <f>'AEO Table 57'!W27</f>
        <v>2.396366</v>
      </c>
      <c r="U41" s="63">
        <f>'AEO Table 57'!X27</f>
        <v>2.3975759999999999</v>
      </c>
      <c r="V41" s="63">
        <f>'AEO Table 57'!Y27</f>
        <v>2.4283130000000002</v>
      </c>
      <c r="W41" s="63">
        <f>'AEO Table 57'!Z27</f>
        <v>2.4514900000000002</v>
      </c>
      <c r="X41" s="63">
        <f>'AEO Table 57'!AA27</f>
        <v>2.4618039999999999</v>
      </c>
      <c r="Y41" s="63">
        <f>'AEO Table 57'!AB27</f>
        <v>2.4998420000000001</v>
      </c>
      <c r="Z41" s="63">
        <f>'AEO Table 57'!AC27</f>
        <v>2.5366569999999999</v>
      </c>
      <c r="AA41" s="63">
        <f>'AEO Table 57'!AD27</f>
        <v>2.5349460000000001</v>
      </c>
      <c r="AB41" s="63">
        <f>'AEO Table 57'!AE27</f>
        <v>2.560889</v>
      </c>
      <c r="AC41" s="63">
        <f>'AEO Table 57'!AF27</f>
        <v>2.557391</v>
      </c>
      <c r="AD41" s="63">
        <f>'AEO Table 57'!AG27</f>
        <v>2.5457930000000002</v>
      </c>
      <c r="AE41" s="63">
        <f>'AEO Table 57'!AH27</f>
        <v>2.5562149999999999</v>
      </c>
      <c r="AF41" s="63">
        <f>'AEO Table 57'!AI27</f>
        <v>2.5381</v>
      </c>
      <c r="AG41" s="110">
        <f>'AEO Table 57'!AJ27</f>
        <v>0.01</v>
      </c>
    </row>
    <row r="42" spans="1:34"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110"/>
    </row>
    <row r="43" spans="1:34" ht="12" customHeight="1">
      <c r="A43" s="66" t="s">
        <v>863</v>
      </c>
      <c r="B43" s="40" t="s">
        <v>577</v>
      </c>
      <c r="C43" s="63">
        <f>'AEO Table 57'!F29</f>
        <v>1.643405</v>
      </c>
      <c r="D43" s="63">
        <f>'AEO Table 57'!G29</f>
        <v>1.575021</v>
      </c>
      <c r="E43" s="63">
        <f>'AEO Table 57'!H29</f>
        <v>1.3944240000000001</v>
      </c>
      <c r="F43" s="63">
        <f>'AEO Table 57'!I29</f>
        <v>1.51146</v>
      </c>
      <c r="G43" s="63">
        <f>'AEO Table 57'!J29</f>
        <v>1.5407960000000001</v>
      </c>
      <c r="H43" s="63">
        <f>'AEO Table 57'!K29</f>
        <v>1.568797</v>
      </c>
      <c r="I43" s="63">
        <f>'AEO Table 57'!L29</f>
        <v>1.6033310000000001</v>
      </c>
      <c r="J43" s="63">
        <f>'AEO Table 57'!M29</f>
        <v>1.637972</v>
      </c>
      <c r="K43" s="63">
        <f>'AEO Table 57'!N29</f>
        <v>1.6620680000000001</v>
      </c>
      <c r="L43" s="63">
        <f>'AEO Table 57'!O29</f>
        <v>1.6837279999999999</v>
      </c>
      <c r="M43" s="63">
        <f>'AEO Table 57'!P29</f>
        <v>1.7062930000000001</v>
      </c>
      <c r="N43" s="63">
        <f>'AEO Table 57'!Q29</f>
        <v>1.74166</v>
      </c>
      <c r="O43" s="63">
        <f>'AEO Table 57'!R29</f>
        <v>1.762572</v>
      </c>
      <c r="P43" s="63">
        <f>'AEO Table 57'!S29</f>
        <v>1.7690300000000001</v>
      </c>
      <c r="Q43" s="63">
        <f>'AEO Table 57'!T29</f>
        <v>1.775854</v>
      </c>
      <c r="R43" s="63">
        <f>'AEO Table 57'!U29</f>
        <v>1.779639</v>
      </c>
      <c r="S43" s="63">
        <f>'AEO Table 57'!V29</f>
        <v>1.806155</v>
      </c>
      <c r="T43" s="63">
        <f>'AEO Table 57'!W29</f>
        <v>1.8258639999999999</v>
      </c>
      <c r="U43" s="63">
        <f>'AEO Table 57'!X29</f>
        <v>1.8284629999999999</v>
      </c>
      <c r="V43" s="63">
        <f>'AEO Table 57'!Y29</f>
        <v>1.870749</v>
      </c>
      <c r="W43" s="63">
        <f>'AEO Table 57'!Z29</f>
        <v>1.89832</v>
      </c>
      <c r="X43" s="63">
        <f>'AEO Table 57'!AA29</f>
        <v>1.90924</v>
      </c>
      <c r="Y43" s="63">
        <f>'AEO Table 57'!AB29</f>
        <v>1.9488300000000001</v>
      </c>
      <c r="Z43" s="63">
        <f>'AEO Table 57'!AC29</f>
        <v>1.990281</v>
      </c>
      <c r="AA43" s="63">
        <f>'AEO Table 57'!AD29</f>
        <v>2.0004499999999998</v>
      </c>
      <c r="AB43" s="63">
        <f>'AEO Table 57'!AE29</f>
        <v>2.0270679999999999</v>
      </c>
      <c r="AC43" s="63">
        <f>'AEO Table 57'!AF29</f>
        <v>2.0320640000000001</v>
      </c>
      <c r="AD43" s="63">
        <f>'AEO Table 57'!AG29</f>
        <v>2.0324819999999999</v>
      </c>
      <c r="AE43" s="63">
        <f>'AEO Table 57'!AH29</f>
        <v>2.0441699999999998</v>
      </c>
      <c r="AF43" s="63">
        <f>'AEO Table 57'!AI29</f>
        <v>2.0293969999999999</v>
      </c>
      <c r="AG43" s="110">
        <f>'AEO Table 57'!AJ29</f>
        <v>7.0000000000000001E-3</v>
      </c>
    </row>
    <row r="44" spans="1:34" ht="12" customHeight="1">
      <c r="A44" s="66" t="s">
        <v>864</v>
      </c>
      <c r="B44" s="40" t="s">
        <v>578</v>
      </c>
      <c r="C44" s="63">
        <f>'AEO Table 57'!F30</f>
        <v>0</v>
      </c>
      <c r="D44" s="63">
        <f>'AEO Table 57'!G30</f>
        <v>0</v>
      </c>
      <c r="E44" s="63">
        <f>'AEO Table 57'!H30</f>
        <v>0</v>
      </c>
      <c r="F44" s="63">
        <f>'AEO Table 57'!I30</f>
        <v>0</v>
      </c>
      <c r="G44" s="63">
        <f>'AEO Table 57'!J30</f>
        <v>0</v>
      </c>
      <c r="H44" s="63">
        <f>'AEO Table 57'!K30</f>
        <v>0</v>
      </c>
      <c r="I44" s="63">
        <f>'AEO Table 57'!L30</f>
        <v>0</v>
      </c>
      <c r="J44" s="63">
        <f>'AEO Table 57'!M30</f>
        <v>0</v>
      </c>
      <c r="K44" s="63">
        <f>'AEO Table 57'!N30</f>
        <v>0</v>
      </c>
      <c r="L44" s="63">
        <f>'AEO Table 57'!O30</f>
        <v>0</v>
      </c>
      <c r="M44" s="63">
        <f>'AEO Table 57'!P30</f>
        <v>0</v>
      </c>
      <c r="N44" s="63">
        <f>'AEO Table 57'!Q30</f>
        <v>0</v>
      </c>
      <c r="O44" s="63">
        <f>'AEO Table 57'!R30</f>
        <v>0</v>
      </c>
      <c r="P44" s="63">
        <f>'AEO Table 57'!S30</f>
        <v>0</v>
      </c>
      <c r="Q44" s="63">
        <f>'AEO Table 57'!T30</f>
        <v>0</v>
      </c>
      <c r="R44" s="63">
        <f>'AEO Table 57'!U30</f>
        <v>0</v>
      </c>
      <c r="S44" s="63">
        <f>'AEO Table 57'!V30</f>
        <v>0</v>
      </c>
      <c r="T44" s="63">
        <f>'AEO Table 57'!W30</f>
        <v>0</v>
      </c>
      <c r="U44" s="63">
        <f>'AEO Table 57'!X30</f>
        <v>0</v>
      </c>
      <c r="V44" s="63">
        <f>'AEO Table 57'!Y30</f>
        <v>0</v>
      </c>
      <c r="W44" s="63">
        <f>'AEO Table 57'!Z30</f>
        <v>0</v>
      </c>
      <c r="X44" s="63">
        <f>'AEO Table 57'!AA30</f>
        <v>0</v>
      </c>
      <c r="Y44" s="63">
        <f>'AEO Table 57'!AB30</f>
        <v>0</v>
      </c>
      <c r="Z44" s="63">
        <f>'AEO Table 57'!AC30</f>
        <v>0</v>
      </c>
      <c r="AA44" s="63">
        <f>'AEO Table 57'!AD30</f>
        <v>0</v>
      </c>
      <c r="AB44" s="63">
        <f>'AEO Table 57'!AE30</f>
        <v>0</v>
      </c>
      <c r="AC44" s="63">
        <f>'AEO Table 57'!AF30</f>
        <v>0</v>
      </c>
      <c r="AD44" s="63">
        <f>'AEO Table 57'!AG30</f>
        <v>0</v>
      </c>
      <c r="AE44" s="63">
        <f>'AEO Table 57'!AH30</f>
        <v>0</v>
      </c>
      <c r="AF44" s="63">
        <f>'AEO Table 57'!AI30</f>
        <v>0</v>
      </c>
      <c r="AG44" s="110">
        <f>'AEO Table 57'!AJ30</f>
        <v>0</v>
      </c>
    </row>
    <row r="45" spans="1:34" ht="12" customHeight="1" thickBot="1"/>
    <row r="46" spans="1:34" ht="12" customHeight="1">
      <c r="B46" s="127" t="s">
        <v>865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88"/>
    </row>
    <row r="47" spans="1:34" ht="12" customHeight="1">
      <c r="B47" s="53" t="s">
        <v>866</v>
      </c>
    </row>
    <row r="48" spans="1:34" ht="12" customHeight="1">
      <c r="B48" s="53" t="s">
        <v>669</v>
      </c>
    </row>
    <row r="49" spans="2:2" ht="12" customHeight="1">
      <c r="B49" s="53" t="s">
        <v>815</v>
      </c>
    </row>
    <row r="50" spans="2:2" ht="12" customHeight="1">
      <c r="B50" s="53" t="s">
        <v>816</v>
      </c>
    </row>
    <row r="51" spans="2:2" ht="12" customHeight="1"/>
    <row r="52" spans="2:2" ht="12" customHeight="1"/>
    <row r="53" spans="2:2" ht="12" customHeight="1"/>
    <row r="54" spans="2:2" ht="12" customHeight="1"/>
    <row r="55" spans="2:2" ht="12" customHeight="1"/>
    <row r="56" spans="2:2" ht="12" customHeight="1"/>
    <row r="57" spans="2:2" ht="12" customHeight="1"/>
    <row r="58" spans="2:2" ht="12" customHeight="1"/>
    <row r="59" spans="2:2" ht="12" customHeight="1"/>
    <row r="60" spans="2:2" ht="12" customHeight="1"/>
    <row r="64" spans="2:2" ht="15" customHeight="1"/>
    <row r="65" ht="15" customHeight="1"/>
    <row r="73" ht="12" customHeight="1"/>
    <row r="81" ht="12" customHeight="1"/>
    <row r="89" ht="12" customHeight="1"/>
    <row r="95" ht="12" customHeight="1"/>
    <row r="98" spans="2:33" ht="15" customHeight="1"/>
    <row r="99" spans="2:33" ht="15" customHeight="1"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</row>
    <row r="104" spans="2:33" ht="12" customHeight="1"/>
    <row r="105" spans="2:33" ht="12" customHeight="1"/>
    <row r="106" spans="2:33" ht="12" customHeight="1"/>
    <row r="107" spans="2:33" ht="12" customHeight="1"/>
    <row r="108" spans="2:33" ht="12" customHeight="1"/>
    <row r="109" spans="2:33" ht="12" customHeight="1"/>
    <row r="110" spans="2:33" ht="12" customHeight="1"/>
    <row r="111" spans="2:33" ht="12" customHeight="1"/>
    <row r="112" spans="2:33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4" ht="15" customHeight="1"/>
    <row r="165" ht="15" customHeight="1"/>
    <row r="169" ht="12" customHeight="1"/>
    <row r="178" ht="12" customHeight="1"/>
    <row r="190" ht="12" customHeight="1"/>
    <row r="191" ht="12" customHeight="1"/>
    <row r="193" ht="12" customHeight="1"/>
    <row r="195" ht="12" customHeight="1"/>
    <row r="204" ht="12" customHeight="1"/>
    <row r="224" ht="15" customHeight="1"/>
    <row r="225" spans="2:33" ht="15" customHeight="1"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  <c r="AA225" s="111"/>
      <c r="AB225" s="111"/>
      <c r="AC225" s="111"/>
      <c r="AD225" s="111"/>
      <c r="AE225" s="111"/>
      <c r="AF225" s="111"/>
      <c r="AG225" s="111"/>
    </row>
    <row r="232" spans="2:33" ht="12" customHeight="1"/>
    <row r="233" spans="2:33" ht="12" customHeight="1"/>
    <row r="234" spans="2:33" ht="12" customHeight="1"/>
    <row r="235" spans="2:33" ht="12" customHeight="1"/>
    <row r="236" spans="2:33" ht="12" customHeight="1"/>
    <row r="237" spans="2:33" ht="12" customHeight="1"/>
    <row r="238" spans="2:33" ht="12" customHeight="1"/>
    <row r="239" spans="2:33" ht="12" customHeight="1"/>
    <row r="240" spans="2:33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9" ht="15" customHeight="1"/>
    <row r="330" ht="15" customHeight="1"/>
    <row r="333" ht="12" customHeight="1"/>
    <row r="342" ht="12" customHeight="1"/>
    <row r="354" ht="12" customHeight="1"/>
    <row r="355" ht="12" customHeight="1"/>
    <row r="360" ht="12" customHeight="1"/>
    <row r="363" ht="12" customHeight="1"/>
    <row r="372" ht="12" customHeight="1"/>
    <row r="393" spans="2:33" ht="15" customHeight="1"/>
    <row r="394" spans="2:33" ht="15" customHeight="1"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  <c r="AA394" s="111"/>
      <c r="AB394" s="111"/>
      <c r="AC394" s="111"/>
      <c r="AD394" s="111"/>
      <c r="AE394" s="111"/>
      <c r="AF394" s="111"/>
      <c r="AG394" s="111"/>
    </row>
    <row r="400" spans="2:33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5" ht="15" customHeight="1"/>
    <row r="496" ht="15" customHeight="1"/>
    <row r="510" spans="2:33" ht="15" customHeight="1"/>
    <row r="511" spans="2:33" ht="15" customHeight="1"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  <c r="AG511" s="111"/>
    </row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5" ht="15" customHeight="1"/>
    <row r="596" ht="15" customHeight="1"/>
    <row r="607" ht="12" customHeight="1"/>
    <row r="618" ht="12" customHeight="1"/>
    <row r="629" ht="12" customHeight="1"/>
    <row r="640" ht="12" customHeight="1"/>
    <row r="651" ht="12" customHeight="1"/>
    <row r="662" spans="2:33" ht="15" customHeight="1"/>
    <row r="663" spans="2:33" ht="15" customHeight="1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  <c r="AG663" s="111"/>
    </row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5" ht="15" customHeight="1"/>
    <row r="696" ht="15" customHeight="1"/>
    <row r="707" ht="12" customHeight="1"/>
    <row r="718" ht="12" customHeight="1"/>
    <row r="729" ht="12" customHeight="1"/>
    <row r="740" ht="12" customHeight="1"/>
    <row r="751" ht="12" customHeight="1"/>
    <row r="762" spans="2:33" ht="15" customHeight="1"/>
    <row r="763" spans="2:33" ht="15" customHeight="1"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  <c r="AA763" s="111"/>
      <c r="AB763" s="111"/>
      <c r="AC763" s="111"/>
      <c r="AD763" s="111"/>
      <c r="AE763" s="111"/>
      <c r="AF763" s="111"/>
      <c r="AG763" s="111"/>
    </row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5" ht="15" customHeight="1"/>
    <row r="796" ht="15" customHeight="1"/>
    <row r="800" ht="12" customHeight="1"/>
    <row r="805" ht="12" customHeight="1"/>
    <row r="812" ht="12" customHeight="1"/>
    <row r="817" ht="12" customHeight="1"/>
    <row r="821" ht="12" customHeight="1"/>
    <row r="827" ht="12" customHeight="1"/>
    <row r="834" ht="12" customHeight="1"/>
    <row r="839" ht="12" customHeight="1"/>
    <row r="843" ht="12" customHeight="1"/>
    <row r="848" ht="12" customHeight="1"/>
    <row r="853" spans="2:33" ht="15" customHeight="1"/>
    <row r="854" spans="2:33" ht="15" customHeight="1"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  <c r="AA854" s="111"/>
      <c r="AB854" s="111"/>
      <c r="AC854" s="111"/>
      <c r="AD854" s="111"/>
      <c r="AE854" s="111"/>
      <c r="AF854" s="111"/>
      <c r="AG854" s="111"/>
    </row>
    <row r="863" spans="2:33" ht="12" customHeight="1"/>
    <row r="864" spans="2:33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5" ht="15" customHeight="1"/>
    <row r="896" ht="15" customHeight="1"/>
    <row r="898" ht="12" customHeight="1"/>
    <row r="904" ht="12" customHeight="1"/>
    <row r="907" ht="12" customHeight="1"/>
    <row r="909" ht="12" customHeight="1"/>
    <row r="910" ht="12" customHeight="1"/>
    <row r="913" spans="2:33" ht="12" customHeight="1"/>
    <row r="919" spans="2:33" ht="12" customHeight="1"/>
    <row r="922" spans="2:33" ht="12" customHeight="1"/>
    <row r="924" spans="2:33" ht="15" customHeight="1"/>
    <row r="925" spans="2:33" ht="15" customHeight="1"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  <c r="AA925" s="111"/>
      <c r="AB925" s="111"/>
      <c r="AC925" s="111"/>
      <c r="AD925" s="111"/>
      <c r="AE925" s="111"/>
      <c r="AF925" s="111"/>
      <c r="AG925" s="111"/>
    </row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5" ht="15" customHeight="1"/>
    <row r="946" ht="15" customHeight="1"/>
    <row r="951" ht="12" customHeight="1"/>
    <row r="956" ht="12" customHeight="1"/>
    <row r="961" ht="12" customHeight="1"/>
    <row r="966" ht="12" customHeight="1"/>
    <row r="968" ht="12" customHeight="1"/>
    <row r="972" ht="12" customHeight="1"/>
    <row r="974" ht="12" customHeight="1"/>
    <row r="979" ht="12" customHeight="1"/>
    <row r="983" ht="12" customHeight="1"/>
    <row r="987" ht="12" customHeight="1"/>
    <row r="988" ht="12" customHeight="1"/>
    <row r="993" ht="12" customHeight="1"/>
    <row r="998" ht="12" customHeight="1"/>
    <row r="1001" ht="12" customHeight="1"/>
    <row r="1003" ht="12" customHeight="1"/>
    <row r="1008" ht="12" customHeight="1"/>
    <row r="1012" spans="2:33" ht="12" customHeight="1"/>
    <row r="1015" spans="2:33" ht="12" customHeight="1"/>
    <row r="1017" spans="2:33" ht="12" customHeight="1"/>
    <row r="1019" spans="2:33" ht="15" customHeight="1"/>
    <row r="1020" spans="2:33" ht="15" customHeight="1">
      <c r="B1020" s="111"/>
      <c r="C1020" s="111"/>
      <c r="D1020" s="111"/>
      <c r="E1020" s="111"/>
      <c r="F1020" s="111"/>
      <c r="G1020" s="111"/>
      <c r="H1020" s="111"/>
      <c r="I1020" s="111"/>
      <c r="J1020" s="111"/>
      <c r="K1020" s="111"/>
      <c r="L1020" s="111"/>
      <c r="M1020" s="111"/>
      <c r="N1020" s="111"/>
      <c r="O1020" s="111"/>
      <c r="P1020" s="111"/>
      <c r="Q1020" s="111"/>
      <c r="R1020" s="111"/>
      <c r="S1020" s="111"/>
      <c r="T1020" s="111"/>
      <c r="U1020" s="111"/>
      <c r="V1020" s="111"/>
      <c r="W1020" s="111"/>
      <c r="X1020" s="111"/>
      <c r="Y1020" s="111"/>
      <c r="Z1020" s="111"/>
      <c r="AA1020" s="111"/>
      <c r="AB1020" s="111"/>
      <c r="AC1020" s="111"/>
      <c r="AD1020" s="111"/>
      <c r="AE1020" s="111"/>
      <c r="AF1020" s="111"/>
      <c r="AG1020" s="111"/>
    </row>
    <row r="1043" ht="12" customHeight="1"/>
    <row r="1044" ht="12" customHeight="1"/>
    <row r="1045" ht="12" customHeight="1"/>
    <row r="1046" ht="12" customHeight="1"/>
    <row r="1047" ht="12" customHeight="1"/>
    <row r="1048" ht="12" customHeight="1"/>
    <row r="1049" ht="12" customHeight="1"/>
    <row r="1050" ht="12" customHeight="1"/>
    <row r="1051" ht="12" customHeight="1"/>
    <row r="1052" ht="12" customHeight="1"/>
    <row r="1053" ht="12" customHeight="1"/>
    <row r="1054" ht="12" customHeight="1"/>
    <row r="1055" ht="12" customHeight="1"/>
    <row r="1056" ht="12" customHeight="1"/>
    <row r="1057" ht="12" customHeight="1"/>
    <row r="1058" ht="12" customHeight="1"/>
    <row r="1059" ht="12" customHeight="1"/>
    <row r="1060" ht="12" customHeight="1"/>
    <row r="1061" ht="12" customHeight="1"/>
    <row r="1062" ht="12" customHeight="1"/>
    <row r="1063" ht="12" customHeight="1"/>
    <row r="1064" ht="12" customHeight="1"/>
    <row r="1065" ht="12" customHeight="1"/>
    <row r="1066" ht="12" customHeight="1"/>
    <row r="1067" ht="12" customHeight="1"/>
    <row r="1068" ht="12" customHeight="1"/>
    <row r="1069" ht="12" customHeight="1"/>
    <row r="1070" ht="12" customHeight="1"/>
    <row r="1071" ht="12" customHeight="1"/>
    <row r="1072" ht="12" customHeight="1"/>
    <row r="1073" ht="12" customHeight="1"/>
    <row r="1074" ht="12" customHeight="1"/>
    <row r="1075" ht="12" customHeight="1"/>
    <row r="1076" ht="12" customHeight="1"/>
    <row r="1077" ht="12" customHeight="1"/>
    <row r="1078" ht="12" customHeight="1"/>
    <row r="1079" ht="12" customHeight="1"/>
    <row r="1080" ht="12" customHeight="1"/>
    <row r="1081" ht="12" customHeight="1"/>
    <row r="1082" ht="12" customHeight="1"/>
    <row r="1083" ht="12" customHeight="1"/>
    <row r="1084" ht="12" customHeight="1"/>
    <row r="1085" ht="12" customHeight="1"/>
    <row r="1086" ht="12" customHeight="1"/>
    <row r="1087" ht="12" customHeight="1"/>
    <row r="1088" ht="12" customHeight="1"/>
    <row r="1089" ht="12" customHeight="1"/>
    <row r="1090" ht="12" customHeight="1"/>
    <row r="1091" ht="12" customHeight="1"/>
    <row r="1095" ht="15" customHeight="1"/>
    <row r="1096" ht="15" customHeight="1"/>
    <row r="1101" ht="12" customHeight="1"/>
    <row r="1106" ht="12" customHeight="1"/>
    <row r="1111" ht="12" customHeight="1"/>
    <row r="1116" ht="12" customHeight="1"/>
    <row r="1118" ht="12" customHeight="1"/>
    <row r="1122" ht="12" customHeight="1"/>
    <row r="1124" ht="12" customHeight="1"/>
    <row r="1129" ht="12" customHeight="1"/>
    <row r="1133" ht="12" customHeight="1"/>
    <row r="1137" ht="12" customHeight="1"/>
    <row r="1138" ht="12" customHeight="1"/>
    <row r="1143" ht="12" customHeight="1"/>
    <row r="1148" ht="12" customHeight="1"/>
    <row r="1151" ht="12" customHeight="1"/>
    <row r="1153" ht="12" customHeight="1"/>
    <row r="1158" ht="12" customHeight="1"/>
    <row r="1162" ht="12" customHeight="1"/>
    <row r="1165" ht="12" customHeight="1"/>
    <row r="1167" ht="12" customHeight="1"/>
    <row r="1169" spans="2:33" ht="15" customHeight="1"/>
    <row r="1170" spans="2:33" ht="15" customHeight="1">
      <c r="B1170" s="111"/>
      <c r="C1170" s="111"/>
      <c r="D1170" s="111"/>
      <c r="E1170" s="111"/>
      <c r="F1170" s="111"/>
      <c r="G1170" s="111"/>
      <c r="H1170" s="111"/>
      <c r="I1170" s="111"/>
      <c r="J1170" s="111"/>
      <c r="K1170" s="111"/>
      <c r="L1170" s="111"/>
      <c r="M1170" s="111"/>
      <c r="N1170" s="111"/>
      <c r="O1170" s="111"/>
      <c r="P1170" s="111"/>
      <c r="Q1170" s="111"/>
      <c r="R1170" s="111"/>
      <c r="S1170" s="111"/>
      <c r="T1170" s="111"/>
      <c r="U1170" s="111"/>
      <c r="V1170" s="111"/>
      <c r="W1170" s="111"/>
      <c r="X1170" s="111"/>
      <c r="Y1170" s="111"/>
      <c r="Z1170" s="111"/>
      <c r="AA1170" s="111"/>
      <c r="AB1170" s="111"/>
      <c r="AC1170" s="111"/>
      <c r="AD1170" s="111"/>
      <c r="AE1170" s="111"/>
      <c r="AF1170" s="111"/>
      <c r="AG1170" s="111"/>
    </row>
    <row r="1191" ht="12" customHeight="1"/>
    <row r="1192" ht="12" customHeight="1"/>
    <row r="1193" ht="12" customHeight="1"/>
    <row r="1194" ht="12" customHeight="1"/>
    <row r="1195" ht="12" customHeight="1"/>
    <row r="1196" ht="12" customHeight="1"/>
    <row r="1197" ht="12" customHeight="1"/>
    <row r="1198" ht="12" customHeight="1"/>
    <row r="1199" ht="12" customHeight="1"/>
    <row r="1200" ht="12" customHeight="1"/>
    <row r="1201" ht="12" customHeight="1"/>
    <row r="1202" ht="12" customHeight="1"/>
    <row r="1203" ht="12" customHeight="1"/>
    <row r="1204" ht="12" customHeight="1"/>
    <row r="1205" ht="12" customHeight="1"/>
    <row r="1206" ht="12" customHeight="1"/>
    <row r="1207" ht="12" customHeight="1"/>
    <row r="1208" ht="12" customHeight="1"/>
    <row r="1209" ht="12" customHeight="1"/>
    <row r="1210" ht="12" customHeight="1"/>
    <row r="1211" ht="12" customHeight="1"/>
    <row r="1212" ht="12" customHeight="1"/>
    <row r="1213" ht="12" customHeight="1"/>
    <row r="1214" ht="12" customHeight="1"/>
    <row r="1215" ht="12" customHeight="1"/>
    <row r="1216" ht="12" customHeight="1"/>
    <row r="1220" ht="15" customHeight="1"/>
    <row r="1221" ht="15" customHeight="1"/>
    <row r="1280" ht="12" customHeight="1"/>
    <row r="1315" ht="12" customHeight="1"/>
    <row r="1328" ht="12" customHeight="1"/>
    <row r="1341" spans="2:33" ht="15" customHeight="1"/>
    <row r="1342" spans="2:33" ht="15" customHeight="1">
      <c r="B1342" s="111"/>
      <c r="C1342" s="111"/>
      <c r="D1342" s="111"/>
      <c r="E1342" s="111"/>
      <c r="F1342" s="111"/>
      <c r="G1342" s="111"/>
      <c r="H1342" s="111"/>
      <c r="I1342" s="111"/>
      <c r="J1342" s="111"/>
      <c r="K1342" s="111"/>
      <c r="L1342" s="111"/>
      <c r="M1342" s="111"/>
      <c r="N1342" s="111"/>
      <c r="O1342" s="111"/>
      <c r="P1342" s="111"/>
      <c r="Q1342" s="111"/>
      <c r="R1342" s="111"/>
      <c r="S1342" s="111"/>
      <c r="T1342" s="111"/>
      <c r="U1342" s="111"/>
      <c r="V1342" s="111"/>
      <c r="W1342" s="111"/>
      <c r="X1342" s="111"/>
      <c r="Y1342" s="111"/>
      <c r="Z1342" s="111"/>
      <c r="AA1342" s="111"/>
      <c r="AB1342" s="111"/>
      <c r="AC1342" s="111"/>
      <c r="AD1342" s="111"/>
      <c r="AE1342" s="111"/>
      <c r="AF1342" s="111"/>
      <c r="AG1342" s="111"/>
    </row>
    <row r="1346" ht="12" customHeight="1"/>
    <row r="1347" ht="12" customHeight="1"/>
    <row r="1348" ht="12" customHeight="1"/>
    <row r="1349" ht="12" customHeight="1"/>
    <row r="1350" ht="12" customHeight="1"/>
    <row r="1351" ht="12" customHeight="1"/>
    <row r="1352" ht="12" customHeight="1"/>
    <row r="1353" ht="12" customHeight="1"/>
    <row r="1354" ht="12" customHeight="1"/>
    <row r="1355" ht="12" customHeight="1"/>
    <row r="1356" ht="12" customHeight="1"/>
    <row r="1357" ht="12" customHeight="1"/>
    <row r="1358" ht="12" customHeight="1"/>
    <row r="1359" ht="12" customHeight="1"/>
    <row r="1360" ht="12" customHeight="1"/>
    <row r="1361" ht="12" customHeight="1"/>
    <row r="1362" ht="12" customHeight="1"/>
    <row r="1363" ht="12" customHeight="1"/>
    <row r="1364" ht="12" customHeight="1"/>
    <row r="1365" ht="12" customHeight="1"/>
    <row r="1366" ht="12" customHeight="1"/>
    <row r="1370" ht="15" customHeight="1"/>
    <row r="1371" ht="15" customHeight="1"/>
    <row r="1409" ht="12" customHeight="1"/>
    <row r="1418" ht="12" customHeight="1"/>
    <row r="1432" spans="2:33" ht="12" customHeight="1"/>
    <row r="1436" spans="2:33" ht="15" customHeight="1"/>
    <row r="1437" spans="2:33" ht="15" customHeight="1">
      <c r="B1437" s="111"/>
      <c r="C1437" s="111"/>
      <c r="D1437" s="111"/>
      <c r="E1437" s="111"/>
      <c r="F1437" s="111"/>
      <c r="G1437" s="111"/>
      <c r="H1437" s="111"/>
      <c r="I1437" s="111"/>
      <c r="J1437" s="111"/>
      <c r="K1437" s="111"/>
      <c r="L1437" s="111"/>
      <c r="M1437" s="111"/>
      <c r="N1437" s="111"/>
      <c r="O1437" s="111"/>
      <c r="P1437" s="111"/>
      <c r="Q1437" s="111"/>
      <c r="R1437" s="111"/>
      <c r="S1437" s="111"/>
      <c r="T1437" s="111"/>
      <c r="U1437" s="111"/>
      <c r="V1437" s="111"/>
      <c r="W1437" s="111"/>
      <c r="X1437" s="111"/>
      <c r="Y1437" s="111"/>
      <c r="Z1437" s="111"/>
      <c r="AA1437" s="111"/>
      <c r="AB1437" s="111"/>
      <c r="AC1437" s="111"/>
      <c r="AD1437" s="111"/>
      <c r="AE1437" s="111"/>
      <c r="AF1437" s="111"/>
      <c r="AG1437" s="111"/>
    </row>
    <row r="1443" ht="12" customHeight="1"/>
    <row r="1444" ht="12" customHeight="1"/>
    <row r="1445" ht="12" customHeight="1"/>
    <row r="1446" ht="12" customHeight="1"/>
    <row r="1447" ht="12" customHeight="1"/>
    <row r="1448" ht="12" customHeight="1"/>
    <row r="1449" ht="12" customHeight="1"/>
    <row r="1450" ht="12" customHeight="1"/>
    <row r="1451" ht="12" customHeight="1"/>
    <row r="1452" ht="12" customHeight="1"/>
    <row r="1453" ht="12" customHeight="1"/>
    <row r="1454" ht="12" customHeight="1"/>
    <row r="1455" ht="12" customHeight="1"/>
    <row r="1456" ht="12" customHeight="1"/>
    <row r="1457" ht="12" customHeight="1"/>
    <row r="1458" ht="12" customHeight="1"/>
    <row r="1459" ht="12" customHeight="1"/>
    <row r="1460" ht="12" customHeight="1"/>
    <row r="1461" ht="12" customHeight="1"/>
    <row r="1462" ht="12" customHeight="1"/>
    <row r="1463" ht="12" customHeight="1"/>
    <row r="1464" ht="12" customHeight="1"/>
    <row r="1465" ht="12" customHeight="1"/>
    <row r="1466" ht="12" customHeight="1"/>
    <row r="1467" ht="12" customHeight="1"/>
    <row r="1468" ht="12" customHeight="1"/>
    <row r="1469" ht="12" customHeight="1"/>
    <row r="1470" ht="12" customHeight="1"/>
    <row r="1471" ht="12" customHeight="1"/>
    <row r="1472" ht="12" customHeight="1"/>
    <row r="1473" ht="12" customHeight="1"/>
    <row r="1474" ht="12" customHeight="1"/>
    <row r="1475" ht="12" customHeight="1"/>
    <row r="1476" ht="12" customHeight="1"/>
    <row r="1477" ht="12" customHeight="1"/>
    <row r="1478" ht="12" customHeight="1"/>
    <row r="1479" ht="12" customHeight="1"/>
    <row r="1480" ht="12" customHeight="1"/>
    <row r="1481" ht="12" customHeight="1"/>
    <row r="1482" ht="12" customHeight="1"/>
    <row r="1483" ht="12" customHeight="1"/>
    <row r="1484" ht="12" customHeight="1"/>
    <row r="1485" ht="12" customHeight="1"/>
    <row r="1486" ht="12" customHeight="1"/>
    <row r="1487" ht="12" customHeight="1"/>
    <row r="1488" ht="12" customHeight="1"/>
    <row r="1489" ht="12" customHeight="1"/>
    <row r="1490" ht="12" customHeight="1"/>
    <row r="1491" ht="12" customHeight="1"/>
    <row r="1492" ht="12" customHeight="1"/>
    <row r="1493" ht="12" customHeight="1"/>
    <row r="1494" ht="12" customHeight="1"/>
    <row r="1495" ht="12" customHeight="1"/>
    <row r="1496" ht="12" customHeight="1"/>
    <row r="1497" ht="12" customHeight="1"/>
    <row r="1498" ht="12" customHeight="1"/>
    <row r="1499" ht="12" customHeight="1"/>
    <row r="1500" ht="12" customHeight="1"/>
    <row r="1501" ht="12" customHeight="1"/>
    <row r="1502" ht="12" customHeight="1"/>
    <row r="1503" ht="12" customHeight="1"/>
    <row r="1504" ht="12" customHeight="1"/>
    <row r="1505" ht="12" customHeight="1"/>
    <row r="1506" ht="12" customHeight="1"/>
    <row r="1507" ht="12" customHeight="1"/>
    <row r="1508" ht="12" customHeight="1"/>
    <row r="1509" ht="12" customHeight="1"/>
    <row r="1510" ht="12" customHeight="1"/>
    <row r="1511" ht="12" customHeight="1"/>
    <row r="1512" ht="12" customHeight="1"/>
    <row r="1513" ht="12" customHeight="1"/>
    <row r="1514" ht="12" customHeight="1"/>
    <row r="1515" ht="12" customHeight="1"/>
    <row r="1516" ht="12" customHeight="1"/>
    <row r="1520" ht="15" customHeight="1"/>
    <row r="1521" ht="15" customHeight="1"/>
    <row r="1529" ht="12" customHeight="1"/>
    <row r="1537" ht="12" customHeight="1"/>
    <row r="1545" ht="12" customHeight="1"/>
    <row r="1551" ht="12" customHeight="1"/>
    <row r="1554" spans="2:33" ht="15" customHeight="1"/>
    <row r="1555" spans="2:33" ht="15" customHeight="1">
      <c r="B1555" s="111"/>
      <c r="C1555" s="111"/>
      <c r="D1555" s="111"/>
      <c r="E1555" s="111"/>
      <c r="F1555" s="111"/>
      <c r="G1555" s="111"/>
      <c r="H1555" s="111"/>
      <c r="I1555" s="111"/>
      <c r="J1555" s="111"/>
      <c r="K1555" s="111"/>
      <c r="L1555" s="111"/>
      <c r="M1555" s="111"/>
      <c r="N1555" s="111"/>
      <c r="O1555" s="111"/>
      <c r="P1555" s="111"/>
      <c r="Q1555" s="111"/>
      <c r="R1555" s="111"/>
      <c r="S1555" s="111"/>
      <c r="T1555" s="111"/>
      <c r="U1555" s="111"/>
      <c r="V1555" s="111"/>
      <c r="W1555" s="111"/>
      <c r="X1555" s="111"/>
      <c r="Y1555" s="111"/>
      <c r="Z1555" s="111"/>
      <c r="AA1555" s="111"/>
      <c r="AB1555" s="111"/>
      <c r="AC1555" s="111"/>
      <c r="AD1555" s="111"/>
      <c r="AE1555" s="111"/>
      <c r="AF1555" s="111"/>
      <c r="AG1555" s="111"/>
    </row>
    <row r="1560" spans="2:33" ht="12" customHeight="1"/>
    <row r="1561" spans="2:33" ht="12" customHeight="1"/>
    <row r="1562" spans="2:33" ht="12" customHeight="1"/>
    <row r="1563" spans="2:33" ht="12" customHeight="1"/>
    <row r="1564" spans="2:33" ht="12" customHeight="1"/>
    <row r="1565" spans="2:33" ht="12" customHeight="1"/>
    <row r="1566" spans="2:33" ht="12" customHeight="1"/>
    <row r="1567" spans="2:33" ht="12" customHeight="1"/>
    <row r="1568" spans="2:33" ht="12" customHeight="1"/>
    <row r="1569" ht="12" customHeight="1"/>
    <row r="1570" ht="12" customHeight="1"/>
    <row r="1571" ht="12" customHeight="1"/>
    <row r="1572" ht="12" customHeight="1"/>
    <row r="1573" ht="12" customHeight="1"/>
    <row r="1574" ht="12" customHeight="1"/>
    <row r="1575" ht="12" customHeight="1"/>
    <row r="1576" ht="12" customHeight="1"/>
    <row r="1577" ht="12" customHeight="1"/>
    <row r="1578" ht="12" customHeight="1"/>
    <row r="1579" ht="12" customHeight="1"/>
    <row r="1580" ht="12" customHeight="1"/>
    <row r="1581" ht="12" customHeight="1"/>
    <row r="1582" ht="12" customHeight="1"/>
    <row r="1583" ht="12" customHeight="1"/>
    <row r="1584" ht="12" customHeight="1"/>
    <row r="1585" ht="12" customHeight="1"/>
    <row r="1586" ht="12" customHeight="1"/>
    <row r="1587" ht="12" customHeight="1"/>
    <row r="1588" ht="12" customHeight="1"/>
    <row r="1589" ht="12" customHeight="1"/>
    <row r="1590" ht="12" customHeight="1"/>
    <row r="1591" ht="12" customHeight="1"/>
    <row r="1592" ht="12" customHeight="1"/>
    <row r="1593" ht="12" customHeight="1"/>
    <row r="1594" ht="12" customHeight="1"/>
    <row r="1595" ht="12" customHeight="1"/>
    <row r="1596" ht="12" customHeight="1"/>
    <row r="1597" ht="12" customHeight="1"/>
    <row r="1598" ht="12" customHeight="1"/>
    <row r="1599" ht="12" customHeight="1"/>
    <row r="1600" ht="12" customHeight="1"/>
    <row r="1601" ht="12" customHeight="1"/>
    <row r="1602" ht="12" customHeight="1"/>
    <row r="1603" ht="12" customHeight="1"/>
    <row r="1604" ht="12" customHeight="1"/>
    <row r="1605" ht="12" customHeight="1"/>
    <row r="1606" ht="12" customHeight="1"/>
    <row r="1607" ht="12" customHeight="1"/>
    <row r="1608" ht="12" customHeight="1"/>
    <row r="1609" ht="12" customHeight="1"/>
    <row r="1610" ht="12" customHeight="1"/>
    <row r="1611" ht="12" customHeight="1"/>
    <row r="1612" ht="12" customHeight="1"/>
    <row r="1613" ht="12" customHeight="1"/>
    <row r="1614" ht="12" customHeight="1"/>
    <row r="1615" ht="12" customHeight="1"/>
    <row r="1616" ht="12" customHeight="1"/>
    <row r="1620" ht="15" customHeight="1"/>
    <row r="1621" ht="15" customHeight="1"/>
    <row r="1629" ht="12" customHeight="1"/>
    <row r="1637" ht="12" customHeight="1"/>
    <row r="1645" ht="12" customHeight="1"/>
    <row r="1651" spans="2:33" ht="12" customHeight="1"/>
    <row r="1654" spans="2:33" ht="15" customHeight="1"/>
    <row r="1655" spans="2:33" ht="15" customHeight="1">
      <c r="B1655" s="111"/>
      <c r="C1655" s="111"/>
      <c r="D1655" s="111"/>
      <c r="E1655" s="111"/>
      <c r="F1655" s="111"/>
      <c r="G1655" s="111"/>
      <c r="H1655" s="111"/>
      <c r="I1655" s="111"/>
      <c r="J1655" s="111"/>
      <c r="K1655" s="111"/>
      <c r="L1655" s="111"/>
      <c r="M1655" s="111"/>
      <c r="N1655" s="111"/>
      <c r="O1655" s="111"/>
      <c r="P1655" s="111"/>
      <c r="Q1655" s="111"/>
      <c r="R1655" s="111"/>
      <c r="S1655" s="111"/>
      <c r="T1655" s="111"/>
      <c r="U1655" s="111"/>
      <c r="V1655" s="111"/>
      <c r="W1655" s="111"/>
      <c r="X1655" s="111"/>
      <c r="Y1655" s="111"/>
      <c r="Z1655" s="111"/>
      <c r="AA1655" s="111"/>
      <c r="AB1655" s="111"/>
      <c r="AC1655" s="111"/>
      <c r="AD1655" s="111"/>
      <c r="AE1655" s="111"/>
      <c r="AF1655" s="111"/>
      <c r="AG1655" s="111"/>
    </row>
    <row r="1660" spans="2:33" ht="12" customHeight="1"/>
    <row r="1661" spans="2:33" ht="12" customHeight="1"/>
    <row r="1662" spans="2:33" ht="12" customHeight="1"/>
    <row r="1663" spans="2:33" ht="12" customHeight="1"/>
    <row r="1664" spans="2:33" ht="12" customHeight="1"/>
    <row r="1665" ht="12" customHeight="1"/>
    <row r="1666" ht="12" customHeight="1"/>
    <row r="1667" ht="12" customHeight="1"/>
    <row r="1668" ht="12" customHeight="1"/>
    <row r="1669" ht="12" customHeight="1"/>
    <row r="1670" ht="12" customHeight="1"/>
    <row r="1671" ht="12" customHeight="1"/>
    <row r="1672" ht="12" customHeight="1"/>
    <row r="1673" ht="12" customHeight="1"/>
    <row r="1674" ht="12" customHeight="1"/>
    <row r="1675" ht="12" customHeight="1"/>
    <row r="1676" ht="12" customHeight="1"/>
    <row r="1677" ht="12" customHeight="1"/>
    <row r="1678" ht="12" customHeight="1"/>
    <row r="1679" ht="12" customHeight="1"/>
    <row r="1680" ht="12" customHeight="1"/>
    <row r="1681" ht="12" customHeight="1"/>
    <row r="1682" ht="12" customHeight="1"/>
    <row r="1683" ht="12" customHeight="1"/>
    <row r="1684" ht="12" customHeight="1"/>
    <row r="1685" ht="12" customHeight="1"/>
    <row r="1686" ht="12" customHeight="1"/>
    <row r="1687" ht="12" customHeight="1"/>
    <row r="1688" ht="12" customHeight="1"/>
    <row r="1689" ht="12" customHeight="1"/>
    <row r="1690" ht="12" customHeight="1"/>
    <row r="1691" ht="12" customHeight="1"/>
    <row r="1692" ht="12" customHeight="1"/>
    <row r="1693" ht="12" customHeight="1"/>
    <row r="1694" ht="12" customHeight="1"/>
    <row r="1695" ht="12" customHeight="1"/>
    <row r="1696" ht="12" customHeight="1"/>
    <row r="1697" ht="12" customHeight="1"/>
    <row r="1698" ht="12" customHeight="1"/>
    <row r="1699" ht="12" customHeight="1"/>
    <row r="1700" ht="12" customHeight="1"/>
    <row r="1701" ht="12" customHeight="1"/>
    <row r="1702" ht="12" customHeight="1"/>
    <row r="1703" ht="12" customHeight="1"/>
    <row r="1704" ht="12" customHeight="1"/>
    <row r="1705" ht="12" customHeight="1"/>
    <row r="1706" ht="12" customHeight="1"/>
    <row r="1707" ht="12" customHeight="1"/>
    <row r="1708" ht="12" customHeight="1"/>
    <row r="1709" ht="12" customHeight="1"/>
    <row r="1710" ht="12" customHeight="1"/>
    <row r="1711" ht="12" customHeight="1"/>
    <row r="1712" ht="12" customHeight="1"/>
    <row r="1713" ht="12" customHeight="1"/>
    <row r="1714" ht="12" customHeight="1"/>
    <row r="1715" ht="12" customHeight="1"/>
    <row r="1716" ht="12" customHeight="1"/>
    <row r="1720" ht="15" customHeight="1"/>
    <row r="1721" ht="15" customHeight="1"/>
    <row r="1729" ht="12" customHeight="1"/>
    <row r="1737" ht="12" customHeight="1"/>
    <row r="1745" spans="2:33" ht="12" customHeight="1"/>
    <row r="1751" spans="2:33" ht="12" customHeight="1"/>
    <row r="1754" spans="2:33" ht="15" customHeight="1"/>
    <row r="1755" spans="2:33" ht="15" customHeight="1">
      <c r="B1755" s="111"/>
      <c r="C1755" s="111"/>
      <c r="D1755" s="111"/>
      <c r="E1755" s="111"/>
      <c r="F1755" s="111"/>
      <c r="G1755" s="111"/>
      <c r="H1755" s="111"/>
      <c r="I1755" s="111"/>
      <c r="J1755" s="111"/>
      <c r="K1755" s="111"/>
      <c r="L1755" s="111"/>
      <c r="M1755" s="111"/>
      <c r="N1755" s="111"/>
      <c r="O1755" s="111"/>
      <c r="P1755" s="111"/>
      <c r="Q1755" s="111"/>
      <c r="R1755" s="111"/>
      <c r="S1755" s="111"/>
      <c r="T1755" s="111"/>
      <c r="U1755" s="111"/>
      <c r="V1755" s="111"/>
      <c r="W1755" s="111"/>
      <c r="X1755" s="111"/>
      <c r="Y1755" s="111"/>
      <c r="Z1755" s="111"/>
      <c r="AA1755" s="111"/>
      <c r="AB1755" s="111"/>
      <c r="AC1755" s="111"/>
      <c r="AD1755" s="111"/>
      <c r="AE1755" s="111"/>
      <c r="AF1755" s="111"/>
      <c r="AG1755" s="111"/>
    </row>
    <row r="1760" spans="2:33" ht="12" customHeight="1"/>
    <row r="1761" ht="12" customHeight="1"/>
    <row r="1762" ht="12" customHeight="1"/>
    <row r="1763" ht="12" customHeight="1"/>
    <row r="1764" ht="12" customHeight="1"/>
    <row r="1765" ht="12" customHeight="1"/>
    <row r="1766" ht="12" customHeight="1"/>
    <row r="1767" ht="12" customHeight="1"/>
    <row r="1768" ht="12" customHeight="1"/>
    <row r="1769" ht="12" customHeight="1"/>
    <row r="1770" ht="12" customHeight="1"/>
    <row r="1771" ht="12" customHeight="1"/>
    <row r="1772" ht="12" customHeight="1"/>
    <row r="1773" ht="12" customHeight="1"/>
    <row r="1774" ht="12" customHeight="1"/>
    <row r="1775" ht="12" customHeight="1"/>
    <row r="1776" ht="12" customHeight="1"/>
    <row r="1777" ht="12" customHeight="1"/>
    <row r="1778" ht="12" customHeight="1"/>
    <row r="1779" ht="12" customHeight="1"/>
    <row r="1780" ht="12" customHeight="1"/>
    <row r="1781" ht="12" customHeight="1"/>
    <row r="1782" ht="12" customHeight="1"/>
    <row r="1783" ht="12" customHeight="1"/>
    <row r="1784" ht="12" customHeight="1"/>
    <row r="1785" ht="12" customHeight="1"/>
    <row r="1786" ht="12" customHeight="1"/>
    <row r="1787" ht="12" customHeight="1"/>
    <row r="1788" ht="12" customHeight="1"/>
    <row r="1789" ht="12" customHeight="1"/>
    <row r="1790" ht="12" customHeight="1"/>
    <row r="1791" ht="12" customHeight="1"/>
    <row r="1792" ht="12" customHeight="1"/>
    <row r="1793" ht="12" customHeight="1"/>
    <row r="1794" ht="12" customHeight="1"/>
    <row r="1795" ht="12" customHeight="1"/>
    <row r="1796" ht="12" customHeight="1"/>
    <row r="1797" ht="12" customHeight="1"/>
    <row r="1798" ht="12" customHeight="1"/>
    <row r="1799" ht="12" customHeight="1"/>
    <row r="1800" ht="12" customHeight="1"/>
    <row r="1801" ht="12" customHeight="1"/>
    <row r="1802" ht="12" customHeight="1"/>
    <row r="1803" ht="12" customHeight="1"/>
    <row r="1804" ht="12" customHeight="1"/>
    <row r="1805" ht="12" customHeight="1"/>
    <row r="1806" ht="12" customHeight="1"/>
    <row r="1807" ht="12" customHeight="1"/>
    <row r="1808" ht="12" customHeight="1"/>
    <row r="1809" ht="12" customHeight="1"/>
    <row r="1810" ht="12" customHeight="1"/>
    <row r="1811" ht="12" customHeight="1"/>
    <row r="1812" ht="12" customHeight="1"/>
    <row r="1813" ht="12" customHeight="1"/>
    <row r="1814" ht="12" customHeight="1"/>
    <row r="1815" ht="12" customHeight="1"/>
    <row r="1816" ht="12" customHeight="1"/>
    <row r="1820" ht="15" customHeight="1"/>
    <row r="1821" ht="15" customHeight="1"/>
    <row r="1829" ht="12" customHeight="1"/>
    <row r="1837" ht="12" customHeight="1"/>
    <row r="1845" spans="2:33" ht="12" customHeight="1"/>
    <row r="1851" spans="2:33" ht="12" customHeight="1"/>
    <row r="1854" spans="2:33" ht="15" customHeight="1"/>
    <row r="1855" spans="2:33" ht="15" customHeight="1">
      <c r="B1855" s="111"/>
      <c r="C1855" s="111"/>
      <c r="D1855" s="111"/>
      <c r="E1855" s="111"/>
      <c r="F1855" s="111"/>
      <c r="G1855" s="111"/>
      <c r="H1855" s="111"/>
      <c r="I1855" s="111"/>
      <c r="J1855" s="111"/>
      <c r="K1855" s="111"/>
      <c r="L1855" s="111"/>
      <c r="M1855" s="111"/>
      <c r="N1855" s="111"/>
      <c r="O1855" s="111"/>
      <c r="P1855" s="111"/>
      <c r="Q1855" s="111"/>
      <c r="R1855" s="111"/>
      <c r="S1855" s="111"/>
      <c r="T1855" s="111"/>
      <c r="U1855" s="111"/>
      <c r="V1855" s="111"/>
      <c r="W1855" s="111"/>
      <c r="X1855" s="111"/>
      <c r="Y1855" s="111"/>
      <c r="Z1855" s="111"/>
      <c r="AA1855" s="111"/>
      <c r="AB1855" s="111"/>
      <c r="AC1855" s="111"/>
      <c r="AD1855" s="111"/>
      <c r="AE1855" s="111"/>
      <c r="AF1855" s="111"/>
      <c r="AG1855" s="111"/>
    </row>
    <row r="1860" ht="12" customHeight="1"/>
    <row r="1861" ht="12" customHeight="1"/>
    <row r="1862" ht="12" customHeight="1"/>
    <row r="1863" ht="12" customHeight="1"/>
    <row r="1864" ht="12" customHeight="1"/>
    <row r="1865" ht="12" customHeight="1"/>
    <row r="1866" ht="12" customHeight="1"/>
    <row r="1867" ht="12" customHeight="1"/>
    <row r="1868" ht="12" customHeight="1"/>
    <row r="1869" ht="12" customHeight="1"/>
    <row r="1870" ht="12" customHeight="1"/>
    <row r="1871" ht="12" customHeight="1"/>
    <row r="1872" ht="12" customHeight="1"/>
    <row r="1873" ht="12" customHeight="1"/>
    <row r="1874" ht="12" customHeight="1"/>
    <row r="1875" ht="12" customHeight="1"/>
    <row r="1876" ht="12" customHeight="1"/>
    <row r="1877" ht="12" customHeight="1"/>
    <row r="1878" ht="12" customHeight="1"/>
    <row r="1879" ht="12" customHeight="1"/>
    <row r="1880" ht="12" customHeight="1"/>
    <row r="1881" ht="12" customHeight="1"/>
    <row r="1882" ht="12" customHeight="1"/>
    <row r="1883" ht="12" customHeight="1"/>
    <row r="1884" ht="12" customHeight="1"/>
    <row r="1885" ht="12" customHeight="1"/>
    <row r="1886" ht="12" customHeight="1"/>
    <row r="1887" ht="12" customHeight="1"/>
    <row r="1888" ht="12" customHeight="1"/>
    <row r="1889" ht="12" customHeight="1"/>
    <row r="1890" ht="12" customHeight="1"/>
    <row r="1891" ht="12" customHeight="1"/>
    <row r="1892" ht="12" customHeight="1"/>
    <row r="1893" ht="12" customHeight="1"/>
    <row r="1894" ht="12" customHeight="1"/>
    <row r="1895" ht="12" customHeight="1"/>
    <row r="1896" ht="12" customHeight="1"/>
    <row r="1897" ht="12" customHeight="1"/>
    <row r="1898" ht="12" customHeight="1"/>
    <row r="1899" ht="12" customHeight="1"/>
    <row r="1900" ht="12" customHeight="1"/>
    <row r="1901" ht="12" customHeight="1"/>
    <row r="1902" ht="12" customHeight="1"/>
    <row r="1903" ht="12" customHeight="1"/>
    <row r="1904" ht="12" customHeight="1"/>
    <row r="1905" ht="12" customHeight="1"/>
    <row r="1906" ht="12" customHeight="1"/>
    <row r="1907" ht="12" customHeight="1"/>
    <row r="1908" ht="12" customHeight="1"/>
    <row r="1909" ht="12" customHeight="1"/>
    <row r="1910" ht="12" customHeight="1"/>
    <row r="1911" ht="12" customHeight="1"/>
    <row r="1912" ht="12" customHeight="1"/>
    <row r="1913" ht="12" customHeight="1"/>
    <row r="1914" ht="12" customHeight="1"/>
    <row r="1915" ht="12" customHeight="1"/>
    <row r="1916" ht="12" customHeight="1"/>
    <row r="1920" ht="15" customHeight="1"/>
    <row r="1921" ht="15" customHeight="1"/>
    <row r="1929" ht="12" customHeight="1"/>
    <row r="1937" ht="12" customHeight="1"/>
    <row r="1945" ht="12" customHeight="1"/>
    <row r="1951" ht="12" customHeight="1"/>
    <row r="1954" spans="2:33" ht="15" customHeight="1"/>
    <row r="1955" spans="2:33" ht="15" customHeight="1">
      <c r="B1955" s="111"/>
      <c r="C1955" s="111"/>
      <c r="D1955" s="111"/>
      <c r="E1955" s="111"/>
      <c r="F1955" s="111"/>
      <c r="G1955" s="111"/>
      <c r="H1955" s="111"/>
      <c r="I1955" s="111"/>
      <c r="J1955" s="111"/>
      <c r="K1955" s="111"/>
      <c r="L1955" s="111"/>
      <c r="M1955" s="111"/>
      <c r="N1955" s="111"/>
      <c r="O1955" s="111"/>
      <c r="P1955" s="111"/>
      <c r="Q1955" s="111"/>
      <c r="R1955" s="111"/>
      <c r="S1955" s="111"/>
      <c r="T1955" s="111"/>
      <c r="U1955" s="111"/>
      <c r="V1955" s="111"/>
      <c r="W1955" s="111"/>
      <c r="X1955" s="111"/>
      <c r="Y1955" s="111"/>
      <c r="Z1955" s="111"/>
      <c r="AA1955" s="111"/>
      <c r="AB1955" s="111"/>
      <c r="AC1955" s="111"/>
      <c r="AD1955" s="111"/>
      <c r="AE1955" s="111"/>
      <c r="AF1955" s="111"/>
      <c r="AG1955" s="111"/>
    </row>
    <row r="1960" spans="2:33" ht="12" customHeight="1"/>
    <row r="1961" spans="2:33" ht="12" customHeight="1"/>
    <row r="1962" spans="2:33" ht="12" customHeight="1"/>
    <row r="1963" spans="2:33" ht="12" customHeight="1"/>
    <row r="1964" spans="2:33" ht="12" customHeight="1"/>
    <row r="1965" spans="2:33" ht="12" customHeight="1"/>
    <row r="1966" spans="2:33" ht="12" customHeight="1"/>
    <row r="1967" spans="2:33" ht="12" customHeight="1"/>
    <row r="1968" spans="2:33" ht="12" customHeight="1"/>
    <row r="1969" ht="12" customHeight="1"/>
    <row r="1970" ht="12" customHeight="1"/>
    <row r="1971" ht="12" customHeight="1"/>
    <row r="1972" ht="12" customHeight="1"/>
    <row r="1973" ht="12" customHeight="1"/>
    <row r="1974" ht="12" customHeight="1"/>
    <row r="1975" ht="12" customHeight="1"/>
    <row r="1976" ht="12" customHeight="1"/>
    <row r="1977" ht="12" customHeight="1"/>
    <row r="1978" ht="12" customHeight="1"/>
    <row r="1979" ht="12" customHeight="1"/>
    <row r="1980" ht="12" customHeight="1"/>
    <row r="1981" ht="12" customHeight="1"/>
    <row r="1982" ht="12" customHeight="1"/>
    <row r="1983" ht="12" customHeight="1"/>
    <row r="1984" ht="12" customHeight="1"/>
    <row r="1985" ht="12" customHeight="1"/>
    <row r="1986" ht="12" customHeight="1"/>
    <row r="1987" ht="12" customHeight="1"/>
    <row r="1988" ht="12" customHeight="1"/>
    <row r="1989" ht="12" customHeight="1"/>
    <row r="1990" ht="12" customHeight="1"/>
    <row r="1991" ht="12" customHeight="1"/>
    <row r="1992" ht="12" customHeight="1"/>
    <row r="1993" ht="12" customHeight="1"/>
    <row r="1994" ht="12" customHeight="1"/>
    <row r="1995" ht="12" customHeight="1"/>
    <row r="1996" ht="12" customHeight="1"/>
    <row r="1997" ht="12" customHeight="1"/>
    <row r="1998" ht="12" customHeight="1"/>
    <row r="1999" ht="12" customHeight="1"/>
    <row r="2000" ht="12" customHeight="1"/>
    <row r="2001" ht="12" customHeight="1"/>
    <row r="2002" ht="12" customHeight="1"/>
    <row r="2003" ht="12" customHeight="1"/>
    <row r="2004" ht="12" customHeight="1"/>
    <row r="2005" ht="12" customHeight="1"/>
    <row r="2006" ht="12" customHeight="1"/>
    <row r="2007" ht="12" customHeight="1"/>
    <row r="2008" ht="12" customHeight="1"/>
    <row r="2009" ht="12" customHeight="1"/>
    <row r="2010" ht="12" customHeight="1"/>
    <row r="2011" ht="12" customHeight="1"/>
    <row r="2012" ht="12" customHeight="1"/>
    <row r="2013" ht="12" customHeight="1"/>
    <row r="2014" ht="12" customHeight="1"/>
    <row r="2015" ht="12" customHeight="1"/>
    <row r="2016" ht="12" customHeight="1"/>
    <row r="2020" ht="15" customHeight="1"/>
    <row r="2021" ht="15" customHeight="1"/>
    <row r="2029" ht="12" customHeight="1"/>
    <row r="2037" ht="12" customHeight="1"/>
    <row r="2045" ht="12" customHeight="1"/>
    <row r="2051" spans="2:33" ht="12" customHeight="1"/>
    <row r="2054" spans="2:33" ht="15" customHeight="1"/>
    <row r="2055" spans="2:33" ht="15" customHeight="1">
      <c r="B2055" s="111"/>
      <c r="C2055" s="111"/>
      <c r="D2055" s="111"/>
      <c r="E2055" s="111"/>
      <c r="F2055" s="111"/>
      <c r="G2055" s="111"/>
      <c r="H2055" s="111"/>
      <c r="I2055" s="111"/>
      <c r="J2055" s="111"/>
      <c r="K2055" s="111"/>
      <c r="L2055" s="111"/>
      <c r="M2055" s="111"/>
      <c r="N2055" s="111"/>
      <c r="O2055" s="111"/>
      <c r="P2055" s="111"/>
      <c r="Q2055" s="111"/>
      <c r="R2055" s="111"/>
      <c r="S2055" s="111"/>
      <c r="T2055" s="111"/>
      <c r="U2055" s="111"/>
      <c r="V2055" s="111"/>
      <c r="W2055" s="111"/>
      <c r="X2055" s="111"/>
      <c r="Y2055" s="111"/>
      <c r="Z2055" s="111"/>
      <c r="AA2055" s="111"/>
      <c r="AB2055" s="111"/>
      <c r="AC2055" s="111"/>
      <c r="AD2055" s="111"/>
      <c r="AE2055" s="111"/>
      <c r="AF2055" s="111"/>
      <c r="AG2055" s="111"/>
    </row>
    <row r="2060" spans="2:33" ht="12" customHeight="1"/>
    <row r="2061" spans="2:33" ht="12" customHeight="1"/>
    <row r="2062" spans="2:33" ht="12" customHeight="1"/>
    <row r="2063" spans="2:33" ht="12" customHeight="1"/>
    <row r="2064" spans="2:33" ht="12" customHeight="1"/>
    <row r="2065" ht="12" customHeight="1"/>
    <row r="2066" ht="12" customHeight="1"/>
    <row r="2067" ht="12" customHeight="1"/>
    <row r="2068" ht="12" customHeight="1"/>
    <row r="2069" ht="12" customHeight="1"/>
    <row r="2070" ht="12" customHeight="1"/>
    <row r="2071" ht="12" customHeight="1"/>
    <row r="2072" ht="12" customHeight="1"/>
    <row r="2073" ht="12" customHeight="1"/>
    <row r="2074" ht="12" customHeight="1"/>
    <row r="2075" ht="12" customHeight="1"/>
    <row r="2076" ht="12" customHeight="1"/>
    <row r="2077" ht="12" customHeight="1"/>
    <row r="2078" ht="12" customHeight="1"/>
    <row r="2079" ht="12" customHeight="1"/>
    <row r="2080" ht="12" customHeight="1"/>
    <row r="2081" ht="12" customHeight="1"/>
    <row r="2082" ht="12" customHeight="1"/>
    <row r="2083" ht="12" customHeight="1"/>
    <row r="2084" ht="12" customHeight="1"/>
    <row r="2085" ht="12" customHeight="1"/>
    <row r="2086" ht="12" customHeight="1"/>
    <row r="2087" ht="12" customHeight="1"/>
    <row r="2088" ht="12" customHeight="1"/>
    <row r="2089" ht="12" customHeight="1"/>
    <row r="2090" ht="12" customHeight="1"/>
    <row r="2091" ht="12" customHeight="1"/>
    <row r="2092" ht="12" customHeight="1"/>
    <row r="2093" ht="12" customHeight="1"/>
    <row r="2094" ht="12" customHeight="1"/>
    <row r="2095" ht="12" customHeight="1"/>
    <row r="2096" ht="12" customHeight="1"/>
    <row r="2097" ht="12" customHeight="1"/>
    <row r="2098" ht="12" customHeight="1"/>
    <row r="2099" ht="12" customHeight="1"/>
    <row r="2100" ht="12" customHeight="1"/>
    <row r="2101" ht="12" customHeight="1"/>
    <row r="2102" ht="12" customHeight="1"/>
    <row r="2103" ht="12" customHeight="1"/>
    <row r="2104" ht="12" customHeight="1"/>
    <row r="2105" ht="12" customHeight="1"/>
    <row r="2106" ht="12" customHeight="1"/>
    <row r="2107" ht="12" customHeight="1"/>
    <row r="2108" ht="12" customHeight="1"/>
    <row r="2109" ht="12" customHeight="1"/>
    <row r="2110" ht="12" customHeight="1"/>
    <row r="2111" ht="12" customHeight="1"/>
    <row r="2112" ht="12" customHeight="1"/>
    <row r="2113" ht="12" customHeight="1"/>
    <row r="2114" ht="12" customHeight="1"/>
    <row r="2115" ht="12" customHeight="1"/>
    <row r="2116" ht="12" customHeight="1"/>
    <row r="2120" ht="15" customHeight="1"/>
    <row r="2121" ht="15" customHeight="1"/>
    <row r="2129" ht="12" customHeight="1"/>
    <row r="2137" ht="12" customHeight="1"/>
    <row r="2145" spans="2:33" ht="12" customHeight="1"/>
    <row r="2151" spans="2:33" ht="12" customHeight="1"/>
    <row r="2154" spans="2:33" ht="15" customHeight="1"/>
    <row r="2155" spans="2:33" ht="15" customHeight="1">
      <c r="B2155" s="111"/>
      <c r="C2155" s="111"/>
      <c r="D2155" s="111"/>
      <c r="E2155" s="111"/>
      <c r="F2155" s="111"/>
      <c r="G2155" s="111"/>
      <c r="H2155" s="111"/>
      <c r="I2155" s="111"/>
      <c r="J2155" s="111"/>
      <c r="K2155" s="111"/>
      <c r="L2155" s="111"/>
      <c r="M2155" s="111"/>
      <c r="N2155" s="111"/>
      <c r="O2155" s="111"/>
      <c r="P2155" s="111"/>
      <c r="Q2155" s="111"/>
      <c r="R2155" s="111"/>
      <c r="S2155" s="111"/>
      <c r="T2155" s="111"/>
      <c r="U2155" s="111"/>
      <c r="V2155" s="111"/>
      <c r="W2155" s="111"/>
      <c r="X2155" s="111"/>
      <c r="Y2155" s="111"/>
      <c r="Z2155" s="111"/>
      <c r="AA2155" s="111"/>
      <c r="AB2155" s="111"/>
      <c r="AC2155" s="111"/>
      <c r="AD2155" s="111"/>
      <c r="AE2155" s="111"/>
      <c r="AF2155" s="111"/>
      <c r="AG2155" s="111"/>
    </row>
    <row r="2160" spans="2:33" ht="12" customHeight="1"/>
    <row r="2161" ht="12" customHeight="1"/>
    <row r="2162" ht="12" customHeight="1"/>
    <row r="2163" ht="12" customHeight="1"/>
    <row r="2164" ht="12" customHeight="1"/>
    <row r="2165" ht="12" customHeight="1"/>
    <row r="2166" ht="12" customHeight="1"/>
    <row r="2167" ht="12" customHeight="1"/>
    <row r="2168" ht="12" customHeight="1"/>
    <row r="2169" ht="12" customHeight="1"/>
    <row r="2170" ht="12" customHeight="1"/>
    <row r="2171" ht="12" customHeight="1"/>
    <row r="2172" ht="12" customHeight="1"/>
    <row r="2173" ht="12" customHeight="1"/>
    <row r="2174" ht="12" customHeight="1"/>
    <row r="2175" ht="12" customHeight="1"/>
    <row r="2176" ht="12" customHeight="1"/>
    <row r="2177" ht="12" customHeight="1"/>
    <row r="2178" ht="12" customHeight="1"/>
    <row r="2179" ht="12" customHeight="1"/>
    <row r="2180" ht="12" customHeight="1"/>
    <row r="2181" ht="12" customHeight="1"/>
    <row r="2182" ht="12" customHeight="1"/>
    <row r="2183" ht="12" customHeight="1"/>
    <row r="2184" ht="12" customHeight="1"/>
    <row r="2185" ht="12" customHeight="1"/>
    <row r="2186" ht="12" customHeight="1"/>
    <row r="2187" ht="12" customHeight="1"/>
    <row r="2188" ht="12" customHeight="1"/>
    <row r="2189" ht="12" customHeight="1"/>
    <row r="2190" ht="12" customHeight="1"/>
    <row r="2191" ht="12" customHeight="1"/>
    <row r="2192" ht="12" customHeight="1"/>
    <row r="2193" ht="12" customHeight="1"/>
    <row r="2194" ht="12" customHeight="1"/>
    <row r="2195" ht="12" customHeight="1"/>
    <row r="2196" ht="12" customHeight="1"/>
    <row r="2197" ht="12" customHeight="1"/>
    <row r="2198" ht="12" customHeight="1"/>
    <row r="2199" ht="12" customHeight="1"/>
    <row r="2200" ht="12" customHeight="1"/>
    <row r="2201" ht="12" customHeight="1"/>
    <row r="2202" ht="12" customHeight="1"/>
    <row r="2203" ht="12" customHeight="1"/>
    <row r="2204" ht="12" customHeight="1"/>
    <row r="2205" ht="12" customHeight="1"/>
    <row r="2206" ht="12" customHeight="1"/>
    <row r="2207" ht="12" customHeight="1"/>
    <row r="2208" ht="12" customHeight="1"/>
    <row r="2209" ht="12" customHeight="1"/>
    <row r="2210" ht="12" customHeight="1"/>
    <row r="2211" ht="12" customHeight="1"/>
    <row r="2212" ht="12" customHeight="1"/>
    <row r="2213" ht="12" customHeight="1"/>
    <row r="2214" ht="12" customHeight="1"/>
    <row r="2215" ht="12" customHeight="1"/>
    <row r="2216" ht="12" customHeight="1"/>
    <row r="2220" ht="15" customHeight="1"/>
    <row r="2221" ht="15" customHeight="1"/>
    <row r="2229" ht="12" customHeight="1"/>
    <row r="2237" ht="12" customHeight="1"/>
    <row r="2245" spans="2:33" ht="12" customHeight="1"/>
    <row r="2251" spans="2:33" ht="12" customHeight="1"/>
    <row r="2254" spans="2:33" ht="15" customHeight="1"/>
    <row r="2255" spans="2:33" ht="15" customHeight="1">
      <c r="B2255" s="111"/>
      <c r="C2255" s="111"/>
      <c r="D2255" s="111"/>
      <c r="E2255" s="111"/>
      <c r="F2255" s="111"/>
      <c r="G2255" s="111"/>
      <c r="H2255" s="111"/>
      <c r="I2255" s="111"/>
      <c r="J2255" s="111"/>
      <c r="K2255" s="111"/>
      <c r="L2255" s="111"/>
      <c r="M2255" s="111"/>
      <c r="N2255" s="111"/>
      <c r="O2255" s="111"/>
      <c r="P2255" s="111"/>
      <c r="Q2255" s="111"/>
      <c r="R2255" s="111"/>
      <c r="S2255" s="111"/>
      <c r="T2255" s="111"/>
      <c r="U2255" s="111"/>
      <c r="V2255" s="111"/>
      <c r="W2255" s="111"/>
      <c r="X2255" s="111"/>
      <c r="Y2255" s="111"/>
      <c r="Z2255" s="111"/>
      <c r="AA2255" s="111"/>
      <c r="AB2255" s="111"/>
      <c r="AC2255" s="111"/>
      <c r="AD2255" s="111"/>
      <c r="AE2255" s="111"/>
      <c r="AF2255" s="111"/>
      <c r="AG2255" s="111"/>
    </row>
    <row r="2260" ht="12" customHeight="1"/>
    <row r="2261" ht="12" customHeight="1"/>
    <row r="2262" ht="12" customHeight="1"/>
    <row r="2263" ht="12" customHeight="1"/>
    <row r="2264" ht="12" customHeight="1"/>
    <row r="2265" ht="12" customHeight="1"/>
    <row r="2266" ht="12" customHeight="1"/>
    <row r="2267" ht="12" customHeight="1"/>
    <row r="2268" ht="12" customHeight="1"/>
    <row r="2269" ht="12" customHeight="1"/>
    <row r="2270" ht="12" customHeight="1"/>
    <row r="2271" ht="12" customHeight="1"/>
    <row r="2272" ht="12" customHeight="1"/>
    <row r="2273" ht="12" customHeight="1"/>
    <row r="2274" ht="12" customHeight="1"/>
    <row r="2275" ht="12" customHeight="1"/>
    <row r="2276" ht="12" customHeight="1"/>
    <row r="2277" ht="12" customHeight="1"/>
    <row r="2278" ht="12" customHeight="1"/>
    <row r="2279" ht="12" customHeight="1"/>
    <row r="2280" ht="12" customHeight="1"/>
    <row r="2281" ht="12" customHeight="1"/>
    <row r="2282" ht="12" customHeight="1"/>
    <row r="2283" ht="12" customHeight="1"/>
    <row r="2284" ht="12" customHeight="1"/>
    <row r="2285" ht="12" customHeight="1"/>
    <row r="2286" ht="12" customHeight="1"/>
    <row r="2287" ht="12" customHeight="1"/>
    <row r="2288" ht="12" customHeight="1"/>
    <row r="2289" ht="12" customHeight="1"/>
    <row r="2290" ht="12" customHeight="1"/>
    <row r="2291" ht="12" customHeight="1"/>
    <row r="2292" ht="12" customHeight="1"/>
    <row r="2293" ht="12" customHeight="1"/>
    <row r="2294" ht="12" customHeight="1"/>
    <row r="2295" ht="12" customHeight="1"/>
    <row r="2296" ht="12" customHeight="1"/>
    <row r="2297" ht="12" customHeight="1"/>
    <row r="2298" ht="12" customHeight="1"/>
    <row r="2299" ht="12" customHeight="1"/>
    <row r="2300" ht="12" customHeight="1"/>
    <row r="2301" ht="12" customHeight="1"/>
    <row r="2302" ht="12" customHeight="1"/>
    <row r="2303" ht="12" customHeight="1"/>
    <row r="2304" ht="12" customHeight="1"/>
    <row r="2305" ht="12" customHeight="1"/>
    <row r="2306" ht="12" customHeight="1"/>
    <row r="2307" ht="12" customHeight="1"/>
    <row r="2308" ht="12" customHeight="1"/>
    <row r="2309" ht="12" customHeight="1"/>
    <row r="2310" ht="12" customHeight="1"/>
    <row r="2311" ht="12" customHeight="1"/>
    <row r="2312" ht="12" customHeight="1"/>
    <row r="2313" ht="12" customHeight="1"/>
    <row r="2314" ht="12" customHeight="1"/>
    <row r="2315" ht="12" customHeight="1"/>
    <row r="2316" ht="12" customHeight="1"/>
    <row r="2320" ht="15" customHeight="1"/>
    <row r="2321" ht="15" customHeight="1"/>
    <row r="2329" ht="12" customHeight="1"/>
    <row r="2337" ht="12" customHeight="1"/>
    <row r="2345" ht="12" customHeight="1"/>
    <row r="2351" ht="12" customHeight="1"/>
    <row r="2354" spans="2:33" ht="15" customHeight="1"/>
    <row r="2355" spans="2:33" ht="15" customHeight="1">
      <c r="B2355" s="111"/>
      <c r="C2355" s="111"/>
      <c r="D2355" s="111"/>
      <c r="E2355" s="111"/>
      <c r="F2355" s="111"/>
      <c r="G2355" s="111"/>
      <c r="H2355" s="111"/>
      <c r="I2355" s="111"/>
      <c r="J2355" s="111"/>
      <c r="K2355" s="111"/>
      <c r="L2355" s="111"/>
      <c r="M2355" s="111"/>
      <c r="N2355" s="111"/>
      <c r="O2355" s="111"/>
      <c r="P2355" s="111"/>
      <c r="Q2355" s="111"/>
      <c r="R2355" s="111"/>
      <c r="S2355" s="111"/>
      <c r="T2355" s="111"/>
      <c r="U2355" s="111"/>
      <c r="V2355" s="111"/>
      <c r="W2355" s="111"/>
      <c r="X2355" s="111"/>
      <c r="Y2355" s="111"/>
      <c r="Z2355" s="111"/>
      <c r="AA2355" s="111"/>
      <c r="AB2355" s="111"/>
      <c r="AC2355" s="111"/>
      <c r="AD2355" s="111"/>
      <c r="AE2355" s="111"/>
      <c r="AF2355" s="111"/>
      <c r="AG2355" s="111"/>
    </row>
  </sheetData>
  <mergeCells count="22">
    <mergeCell ref="B1342:AG1342"/>
    <mergeCell ref="B46:AG46"/>
    <mergeCell ref="B99:AG99"/>
    <mergeCell ref="B225:AG225"/>
    <mergeCell ref="B394:AG394"/>
    <mergeCell ref="B511:AG511"/>
    <mergeCell ref="B663:AG663"/>
    <mergeCell ref="B763:AG763"/>
    <mergeCell ref="B854:AG854"/>
    <mergeCell ref="B925:AG925"/>
    <mergeCell ref="B1020:AG1020"/>
    <mergeCell ref="B1170:AG1170"/>
    <mergeCell ref="B2055:AG2055"/>
    <mergeCell ref="B2155:AG2155"/>
    <mergeCell ref="B2255:AG2255"/>
    <mergeCell ref="B2355:AG2355"/>
    <mergeCell ref="B1437:AG1437"/>
    <mergeCell ref="B1555:AG1555"/>
    <mergeCell ref="B1655:AG1655"/>
    <mergeCell ref="B1755:AG1755"/>
    <mergeCell ref="B1855:AG1855"/>
    <mergeCell ref="B1955:AG195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B7497-539C-4CC9-8E4C-3B7E526BF978}">
  <dimension ref="A1:AH2543"/>
  <sheetViews>
    <sheetView topLeftCell="B1" workbookViewId="0">
      <selection sqref="A1:XFD1048576"/>
    </sheetView>
  </sheetViews>
  <sheetFormatPr defaultColWidth="8.7265625" defaultRowHeight="14.5"/>
  <cols>
    <col min="1" max="1" width="21.453125" hidden="1" customWidth="1"/>
    <col min="2" max="2" width="46.7265625" customWidth="1"/>
  </cols>
  <sheetData>
    <row r="1" spans="1:34" ht="15" customHeight="1" thickBot="1">
      <c r="B1" s="43" t="s">
        <v>817</v>
      </c>
      <c r="C1" s="42">
        <v>2020</v>
      </c>
      <c r="D1" s="42">
        <v>2021</v>
      </c>
      <c r="E1" s="42">
        <v>2022</v>
      </c>
      <c r="F1" s="42">
        <v>2023</v>
      </c>
      <c r="G1" s="42">
        <v>2024</v>
      </c>
      <c r="H1" s="42">
        <v>2025</v>
      </c>
      <c r="I1" s="42">
        <v>2026</v>
      </c>
      <c r="J1" s="42">
        <v>2027</v>
      </c>
      <c r="K1" s="42">
        <v>2028</v>
      </c>
      <c r="L1" s="42">
        <v>2029</v>
      </c>
      <c r="M1" s="42">
        <v>2030</v>
      </c>
      <c r="N1" s="42">
        <v>2031</v>
      </c>
      <c r="O1" s="42">
        <v>2032</v>
      </c>
      <c r="P1" s="42">
        <v>2033</v>
      </c>
      <c r="Q1" s="42">
        <v>2034</v>
      </c>
      <c r="R1" s="42">
        <v>2035</v>
      </c>
      <c r="S1" s="42">
        <v>2036</v>
      </c>
      <c r="T1" s="42">
        <v>2037</v>
      </c>
      <c r="U1" s="42">
        <v>2038</v>
      </c>
      <c r="V1" s="42">
        <v>2039</v>
      </c>
      <c r="W1" s="42">
        <v>2040</v>
      </c>
      <c r="X1" s="42">
        <v>2041</v>
      </c>
      <c r="Y1" s="42">
        <v>2042</v>
      </c>
      <c r="Z1" s="42">
        <v>2043</v>
      </c>
      <c r="AA1" s="42">
        <v>2044</v>
      </c>
      <c r="AB1" s="42">
        <v>2045</v>
      </c>
      <c r="AC1" s="42">
        <v>2046</v>
      </c>
      <c r="AD1" s="42">
        <v>2047</v>
      </c>
      <c r="AE1" s="42">
        <v>2048</v>
      </c>
      <c r="AF1" s="42">
        <v>2049</v>
      </c>
      <c r="AG1" s="42">
        <v>2050</v>
      </c>
    </row>
    <row r="2" spans="1:34" ht="15" customHeight="1" thickTop="1"/>
    <row r="3" spans="1:34" ht="15" customHeight="1">
      <c r="C3" s="85" t="s">
        <v>240</v>
      </c>
      <c r="D3" s="85" t="s">
        <v>667</v>
      </c>
      <c r="E3" s="72"/>
      <c r="F3" s="72"/>
      <c r="G3" s="72"/>
      <c r="H3" s="72"/>
    </row>
    <row r="4" spans="1:34" ht="15" customHeight="1">
      <c r="C4" s="85" t="s">
        <v>239</v>
      </c>
      <c r="D4" s="85" t="s">
        <v>666</v>
      </c>
      <c r="E4" s="72"/>
      <c r="F4" s="72"/>
      <c r="G4" s="85" t="s">
        <v>238</v>
      </c>
      <c r="H4" s="72"/>
    </row>
    <row r="5" spans="1:34" ht="15" customHeight="1">
      <c r="C5" s="85" t="s">
        <v>237</v>
      </c>
      <c r="D5" s="85" t="s">
        <v>665</v>
      </c>
      <c r="E5" s="72"/>
      <c r="F5" s="72"/>
      <c r="G5" s="72"/>
      <c r="H5" s="72"/>
    </row>
    <row r="6" spans="1:34" ht="15" customHeight="1">
      <c r="C6" s="85" t="s">
        <v>236</v>
      </c>
      <c r="D6" s="72"/>
      <c r="E6" s="85" t="s">
        <v>664</v>
      </c>
      <c r="F6" s="72"/>
      <c r="G6" s="72"/>
      <c r="H6" s="72"/>
    </row>
    <row r="10" spans="1:34" ht="15" customHeight="1">
      <c r="B10" s="40" t="s">
        <v>574</v>
      </c>
    </row>
    <row r="11" spans="1:34" ht="15" customHeight="1">
      <c r="A11" s="66" t="s">
        <v>846</v>
      </c>
      <c r="B11" s="62" t="s">
        <v>835</v>
      </c>
      <c r="C11" s="63">
        <v>2.2548539999999999</v>
      </c>
      <c r="D11" s="63">
        <v>2.3548230000000001</v>
      </c>
      <c r="E11" s="63">
        <v>2.3994689999999999</v>
      </c>
      <c r="F11" s="63">
        <v>2.4619650000000002</v>
      </c>
      <c r="G11" s="63">
        <v>2.468871</v>
      </c>
      <c r="H11" s="63">
        <v>2.5116040000000002</v>
      </c>
      <c r="I11" s="63">
        <v>2.5333749999999999</v>
      </c>
      <c r="J11" s="63">
        <v>2.561896</v>
      </c>
      <c r="K11" s="63">
        <v>2.6259239999999999</v>
      </c>
      <c r="L11" s="63">
        <v>2.6692969999999998</v>
      </c>
      <c r="M11" s="63">
        <v>2.797148</v>
      </c>
      <c r="N11" s="63">
        <v>2.8088669999999998</v>
      </c>
      <c r="O11" s="63">
        <v>2.8658130000000002</v>
      </c>
      <c r="P11" s="63">
        <v>2.887016</v>
      </c>
      <c r="Q11" s="63">
        <v>2.92502</v>
      </c>
      <c r="R11" s="63">
        <v>2.9467720000000002</v>
      </c>
      <c r="S11" s="63">
        <v>2.983997</v>
      </c>
      <c r="T11" s="63">
        <v>3.0150519999999998</v>
      </c>
      <c r="U11" s="63">
        <v>3.0542850000000001</v>
      </c>
      <c r="V11" s="63">
        <v>3.0587010000000001</v>
      </c>
      <c r="W11" s="63">
        <v>3.1108690000000001</v>
      </c>
      <c r="X11" s="63">
        <v>3.1395689999999998</v>
      </c>
      <c r="Y11" s="63">
        <v>3.1587350000000001</v>
      </c>
      <c r="Z11" s="63">
        <v>3.1777549999999999</v>
      </c>
      <c r="AA11" s="63">
        <v>3.1887310000000002</v>
      </c>
      <c r="AB11" s="63">
        <v>3.168612</v>
      </c>
      <c r="AC11" s="63">
        <v>3.2111459999999998</v>
      </c>
      <c r="AD11" s="63">
        <v>3.2243379999999999</v>
      </c>
      <c r="AE11" s="63">
        <v>3.2361330000000001</v>
      </c>
      <c r="AF11" s="63">
        <v>3.2298619999999998</v>
      </c>
      <c r="AG11" s="63">
        <v>3.2322890000000002</v>
      </c>
      <c r="AH11" s="64">
        <v>1.2076E-2</v>
      </c>
    </row>
    <row r="12" spans="1:34" ht="15" customHeight="1">
      <c r="A12" s="66" t="s">
        <v>847</v>
      </c>
      <c r="B12" s="62" t="s">
        <v>837</v>
      </c>
      <c r="C12" s="63">
        <v>0.18385799999999999</v>
      </c>
      <c r="D12" s="63">
        <v>0.18193300000000001</v>
      </c>
      <c r="E12" s="63">
        <v>0.17985599999999999</v>
      </c>
      <c r="F12" s="63">
        <v>0.17747499999999999</v>
      </c>
      <c r="G12" s="63">
        <v>0.17463999999999999</v>
      </c>
      <c r="H12" s="63">
        <v>0.17114099999999999</v>
      </c>
      <c r="I12" s="63">
        <v>0.167125</v>
      </c>
      <c r="J12" s="63">
        <v>0.16295000000000001</v>
      </c>
      <c r="K12" s="63">
        <v>0.15876399999999999</v>
      </c>
      <c r="L12" s="63">
        <v>0.15465400000000001</v>
      </c>
      <c r="M12" s="63">
        <v>0.15071899999999999</v>
      </c>
      <c r="N12" s="63">
        <v>0.147031</v>
      </c>
      <c r="O12" s="63">
        <v>0.14351800000000001</v>
      </c>
      <c r="P12" s="63">
        <v>0.14021400000000001</v>
      </c>
      <c r="Q12" s="63">
        <v>0.137128</v>
      </c>
      <c r="R12" s="63">
        <v>0.13413900000000001</v>
      </c>
      <c r="S12" s="63">
        <v>0.13131100000000001</v>
      </c>
      <c r="T12" s="63">
        <v>0.128612</v>
      </c>
      <c r="U12" s="63">
        <v>0.125972</v>
      </c>
      <c r="V12" s="63">
        <v>0.123423</v>
      </c>
      <c r="W12" s="63">
        <v>0.120869</v>
      </c>
      <c r="X12" s="63">
        <v>0.118335</v>
      </c>
      <c r="Y12" s="63">
        <v>0.11581900000000001</v>
      </c>
      <c r="Z12" s="63">
        <v>0.113228</v>
      </c>
      <c r="AA12" s="63">
        <v>0.11061699999999999</v>
      </c>
      <c r="AB12" s="63">
        <v>0.107984</v>
      </c>
      <c r="AC12" s="63">
        <v>0.105278</v>
      </c>
      <c r="AD12" s="63">
        <v>0.102548</v>
      </c>
      <c r="AE12" s="63">
        <v>9.9837999999999996E-2</v>
      </c>
      <c r="AF12" s="63">
        <v>9.7118999999999997E-2</v>
      </c>
      <c r="AG12" s="63">
        <v>9.4338000000000005E-2</v>
      </c>
      <c r="AH12" s="64">
        <v>-2.1996999999999999E-2</v>
      </c>
    </row>
    <row r="13" spans="1:34" ht="15" customHeight="1">
      <c r="A13" s="66" t="s">
        <v>848</v>
      </c>
      <c r="B13" s="62" t="s">
        <v>849</v>
      </c>
      <c r="C13" s="63">
        <v>0.37395400000000001</v>
      </c>
      <c r="D13" s="63">
        <v>0.37700099999999998</v>
      </c>
      <c r="E13" s="63">
        <v>0.37826799999999999</v>
      </c>
      <c r="F13" s="63">
        <v>0.37854900000000002</v>
      </c>
      <c r="G13" s="63">
        <v>0.37839099999999998</v>
      </c>
      <c r="H13" s="63">
        <v>0.378492</v>
      </c>
      <c r="I13" s="63">
        <v>0.37835200000000002</v>
      </c>
      <c r="J13" s="63">
        <v>0.37829000000000002</v>
      </c>
      <c r="K13" s="63">
        <v>0.37881799999999999</v>
      </c>
      <c r="L13" s="63">
        <v>0.37895299999999998</v>
      </c>
      <c r="M13" s="63">
        <v>0.37952200000000003</v>
      </c>
      <c r="N13" s="63">
        <v>0.37929000000000002</v>
      </c>
      <c r="O13" s="63">
        <v>0.37953399999999998</v>
      </c>
      <c r="P13" s="63">
        <v>0.37942599999999999</v>
      </c>
      <c r="Q13" s="63">
        <v>0.37944899999999998</v>
      </c>
      <c r="R13" s="63">
        <v>0.37935999999999998</v>
      </c>
      <c r="S13" s="63">
        <v>0.37933699999999998</v>
      </c>
      <c r="T13" s="63">
        <v>0.37933299999999998</v>
      </c>
      <c r="U13" s="63">
        <v>0.379415</v>
      </c>
      <c r="V13" s="63">
        <v>0.37911299999999998</v>
      </c>
      <c r="W13" s="63">
        <v>0.37930599999999998</v>
      </c>
      <c r="X13" s="63">
        <v>0.379272</v>
      </c>
      <c r="Y13" s="63">
        <v>0.37911800000000001</v>
      </c>
      <c r="Z13" s="63">
        <v>0.37895600000000002</v>
      </c>
      <c r="AA13" s="63">
        <v>0.37868499999999999</v>
      </c>
      <c r="AB13" s="63">
        <v>0.378251</v>
      </c>
      <c r="AC13" s="63">
        <v>0.37832900000000003</v>
      </c>
      <c r="AD13" s="63">
        <v>0.37805800000000001</v>
      </c>
      <c r="AE13" s="63">
        <v>0.37787599999999999</v>
      </c>
      <c r="AF13" s="63">
        <v>0.37748799999999999</v>
      </c>
      <c r="AG13" s="63">
        <v>0.37719799999999998</v>
      </c>
      <c r="AH13" s="64">
        <v>2.8800000000000001E-4</v>
      </c>
    </row>
    <row r="14" spans="1:34" ht="15" customHeight="1">
      <c r="A14" s="66" t="s">
        <v>850</v>
      </c>
      <c r="B14" s="62" t="s">
        <v>841</v>
      </c>
      <c r="C14" s="63">
        <v>1.3278E-2</v>
      </c>
      <c r="D14" s="63">
        <v>1.3244000000000001E-2</v>
      </c>
      <c r="E14" s="63">
        <v>1.3266E-2</v>
      </c>
      <c r="F14" s="63">
        <v>1.3224E-2</v>
      </c>
      <c r="G14" s="63">
        <v>1.3204E-2</v>
      </c>
      <c r="H14" s="63">
        <v>1.3181999999999999E-2</v>
      </c>
      <c r="I14" s="63">
        <v>1.3164E-2</v>
      </c>
      <c r="J14" s="63">
        <v>1.3150999999999999E-2</v>
      </c>
      <c r="K14" s="63">
        <v>1.3138E-2</v>
      </c>
      <c r="L14" s="63">
        <v>1.3125E-2</v>
      </c>
      <c r="M14" s="63">
        <v>6.0019000000000003E-2</v>
      </c>
      <c r="N14" s="63">
        <v>5.9917999999999999E-2</v>
      </c>
      <c r="O14" s="63">
        <v>6.6443000000000002E-2</v>
      </c>
      <c r="P14" s="63">
        <v>6.6299999999999998E-2</v>
      </c>
      <c r="Q14" s="63">
        <v>6.6146999999999997E-2</v>
      </c>
      <c r="R14" s="63">
        <v>6.5983E-2</v>
      </c>
      <c r="S14" s="63">
        <v>6.5842999999999999E-2</v>
      </c>
      <c r="T14" s="63">
        <v>6.5708000000000003E-2</v>
      </c>
      <c r="U14" s="63">
        <v>6.5574999999999994E-2</v>
      </c>
      <c r="V14" s="63">
        <v>6.5436999999999995E-2</v>
      </c>
      <c r="W14" s="63">
        <v>6.5287999999999999E-2</v>
      </c>
      <c r="X14" s="63">
        <v>6.5154000000000004E-2</v>
      </c>
      <c r="Y14" s="63">
        <v>6.5005999999999994E-2</v>
      </c>
      <c r="Z14" s="63">
        <v>6.4853999999999995E-2</v>
      </c>
      <c r="AA14" s="63">
        <v>6.4703999999999998E-2</v>
      </c>
      <c r="AB14" s="63">
        <v>6.4560000000000006E-2</v>
      </c>
      <c r="AC14" s="63">
        <v>6.4410999999999996E-2</v>
      </c>
      <c r="AD14" s="63">
        <v>6.4255999999999994E-2</v>
      </c>
      <c r="AE14" s="63">
        <v>6.4088999999999993E-2</v>
      </c>
      <c r="AF14" s="63">
        <v>6.3922999999999994E-2</v>
      </c>
      <c r="AG14" s="63">
        <v>6.3761999999999999E-2</v>
      </c>
      <c r="AH14" s="64">
        <v>5.3691999999999997E-2</v>
      </c>
    </row>
    <row r="15" spans="1:34" ht="15" customHeight="1">
      <c r="A15" s="66" t="s">
        <v>851</v>
      </c>
      <c r="B15" s="62" t="s">
        <v>843</v>
      </c>
      <c r="C15" s="63">
        <v>0.27996399999999999</v>
      </c>
      <c r="D15" s="63">
        <v>0.28000999999999998</v>
      </c>
      <c r="E15" s="63">
        <v>0.28000199999999997</v>
      </c>
      <c r="F15" s="63">
        <v>0.27986800000000001</v>
      </c>
      <c r="G15" s="63">
        <v>0.27977299999999999</v>
      </c>
      <c r="H15" s="63">
        <v>0.279638</v>
      </c>
      <c r="I15" s="63">
        <v>0.27951500000000001</v>
      </c>
      <c r="J15" s="63">
        <v>0.27940300000000001</v>
      </c>
      <c r="K15" s="63">
        <v>0.27929399999999999</v>
      </c>
      <c r="L15" s="63">
        <v>0.27918500000000002</v>
      </c>
      <c r="M15" s="63">
        <v>0.27905400000000002</v>
      </c>
      <c r="N15" s="63">
        <v>0.278918</v>
      </c>
      <c r="O15" s="63">
        <v>0.27877099999999999</v>
      </c>
      <c r="P15" s="63">
        <v>0.27862300000000001</v>
      </c>
      <c r="Q15" s="63">
        <v>0.27846900000000002</v>
      </c>
      <c r="R15" s="63">
        <v>0.27830899999999997</v>
      </c>
      <c r="S15" s="63">
        <v>0.27816999999999997</v>
      </c>
      <c r="T15" s="63">
        <v>0.278034</v>
      </c>
      <c r="U15" s="63">
        <v>0.27789700000000001</v>
      </c>
      <c r="V15" s="63">
        <v>0.277758</v>
      </c>
      <c r="W15" s="63">
        <v>0.27761400000000003</v>
      </c>
      <c r="X15" s="63">
        <v>0.27748299999999998</v>
      </c>
      <c r="Y15" s="63">
        <v>0.27734199999999998</v>
      </c>
      <c r="Z15" s="63">
        <v>0.27719700000000003</v>
      </c>
      <c r="AA15" s="63">
        <v>0.27705400000000002</v>
      </c>
      <c r="AB15" s="63">
        <v>0.27691199999999999</v>
      </c>
      <c r="AC15" s="63">
        <v>0.27676899999999999</v>
      </c>
      <c r="AD15" s="63">
        <v>0.27662300000000001</v>
      </c>
      <c r="AE15" s="63">
        <v>0.27647300000000002</v>
      </c>
      <c r="AF15" s="63">
        <v>0.27632699999999999</v>
      </c>
      <c r="AG15" s="63">
        <v>0.27618500000000001</v>
      </c>
      <c r="AH15" s="64">
        <v>-4.5300000000000001E-4</v>
      </c>
    </row>
    <row r="16" spans="1:34" ht="15" customHeight="1">
      <c r="A16" s="66" t="s">
        <v>852</v>
      </c>
      <c r="B16" s="62" t="s">
        <v>845</v>
      </c>
      <c r="C16" s="63">
        <v>1.4037999999999999</v>
      </c>
      <c r="D16" s="63">
        <v>1.5026349999999999</v>
      </c>
      <c r="E16" s="63">
        <v>1.5480769999999999</v>
      </c>
      <c r="F16" s="63">
        <v>1.612849</v>
      </c>
      <c r="G16" s="63">
        <v>1.6228629999999999</v>
      </c>
      <c r="H16" s="63">
        <v>1.6691510000000001</v>
      </c>
      <c r="I16" s="63">
        <v>1.695219</v>
      </c>
      <c r="J16" s="63">
        <v>1.7281029999999999</v>
      </c>
      <c r="K16" s="63">
        <v>1.795911</v>
      </c>
      <c r="L16" s="63">
        <v>1.8433809999999999</v>
      </c>
      <c r="M16" s="63">
        <v>1.927835</v>
      </c>
      <c r="N16" s="63">
        <v>1.94371</v>
      </c>
      <c r="O16" s="63">
        <v>1.997546</v>
      </c>
      <c r="P16" s="63">
        <v>2.0224530000000001</v>
      </c>
      <c r="Q16" s="63">
        <v>2.0638269999999999</v>
      </c>
      <c r="R16" s="63">
        <v>2.0889820000000001</v>
      </c>
      <c r="S16" s="63">
        <v>2.1293359999999999</v>
      </c>
      <c r="T16" s="63">
        <v>2.1633650000000002</v>
      </c>
      <c r="U16" s="63">
        <v>2.205425</v>
      </c>
      <c r="V16" s="63">
        <v>2.212971</v>
      </c>
      <c r="W16" s="63">
        <v>2.267792</v>
      </c>
      <c r="X16" s="63">
        <v>2.2993260000000002</v>
      </c>
      <c r="Y16" s="63">
        <v>2.32145</v>
      </c>
      <c r="Z16" s="63">
        <v>2.343521</v>
      </c>
      <c r="AA16" s="63">
        <v>2.3576709999999999</v>
      </c>
      <c r="AB16" s="63">
        <v>2.3409049999999998</v>
      </c>
      <c r="AC16" s="63">
        <v>2.3863590000000001</v>
      </c>
      <c r="AD16" s="63">
        <v>2.4028529999999999</v>
      </c>
      <c r="AE16" s="63">
        <v>2.4178579999999998</v>
      </c>
      <c r="AF16" s="63">
        <v>2.4150049999999998</v>
      </c>
      <c r="AG16" s="63">
        <v>2.4208059999999998</v>
      </c>
      <c r="AH16" s="64">
        <v>1.8329999999999999E-2</v>
      </c>
    </row>
    <row r="17" spans="1:34" ht="15" customHeight="1"/>
    <row r="18" spans="1:34" ht="15" customHeight="1">
      <c r="B18" s="40" t="s">
        <v>575</v>
      </c>
    </row>
    <row r="19" spans="1:34" ht="15" customHeight="1">
      <c r="A19" s="66" t="s">
        <v>853</v>
      </c>
      <c r="B19" s="62" t="s">
        <v>835</v>
      </c>
      <c r="C19" s="63">
        <v>1.291768</v>
      </c>
      <c r="D19" s="63">
        <v>1.4015820000000001</v>
      </c>
      <c r="E19" s="63">
        <v>1.5402830000000001</v>
      </c>
      <c r="F19" s="63">
        <v>1.7126999999999999</v>
      </c>
      <c r="G19" s="63">
        <v>1.8455760000000001</v>
      </c>
      <c r="H19" s="63">
        <v>1.933846</v>
      </c>
      <c r="I19" s="63">
        <v>2.0091389999999998</v>
      </c>
      <c r="J19" s="63">
        <v>2.0523820000000002</v>
      </c>
      <c r="K19" s="63">
        <v>2.1245720000000001</v>
      </c>
      <c r="L19" s="63">
        <v>2.1609379999999998</v>
      </c>
      <c r="M19" s="63">
        <v>2.2198859999999998</v>
      </c>
      <c r="N19" s="63">
        <v>2.2664650000000002</v>
      </c>
      <c r="O19" s="63">
        <v>2.3155109999999999</v>
      </c>
      <c r="P19" s="63">
        <v>2.346231</v>
      </c>
      <c r="Q19" s="63">
        <v>2.3680020000000002</v>
      </c>
      <c r="R19" s="63">
        <v>2.3897810000000002</v>
      </c>
      <c r="S19" s="63">
        <v>2.410161</v>
      </c>
      <c r="T19" s="63">
        <v>2.451819</v>
      </c>
      <c r="U19" s="63">
        <v>2.4927679999999999</v>
      </c>
      <c r="V19" s="63">
        <v>2.4991140000000001</v>
      </c>
      <c r="W19" s="63">
        <v>2.5560450000000001</v>
      </c>
      <c r="X19" s="63">
        <v>2.5921859999999999</v>
      </c>
      <c r="Y19" s="63">
        <v>2.6171190000000002</v>
      </c>
      <c r="Z19" s="63">
        <v>2.6706829999999999</v>
      </c>
      <c r="AA19" s="63">
        <v>2.6814079999999998</v>
      </c>
      <c r="AB19" s="63">
        <v>2.6853590000000001</v>
      </c>
      <c r="AC19" s="63">
        <v>2.730553</v>
      </c>
      <c r="AD19" s="63">
        <v>2.7519529999999999</v>
      </c>
      <c r="AE19" s="63">
        <v>2.7514460000000001</v>
      </c>
      <c r="AF19" s="63">
        <v>2.768078</v>
      </c>
      <c r="AG19" s="63">
        <v>2.7695970000000001</v>
      </c>
      <c r="AH19" s="64">
        <v>2.5749000000000001E-2</v>
      </c>
    </row>
    <row r="20" spans="1:34" ht="15" customHeight="1">
      <c r="A20" s="66" t="s">
        <v>854</v>
      </c>
      <c r="B20" s="62" t="s">
        <v>837</v>
      </c>
      <c r="C20" s="63">
        <v>4.3200000000000002E-2</v>
      </c>
      <c r="D20" s="63">
        <v>4.2749000000000002E-2</v>
      </c>
      <c r="E20" s="63">
        <v>4.2254E-2</v>
      </c>
      <c r="F20" s="63">
        <v>4.1688000000000003E-2</v>
      </c>
      <c r="G20" s="63">
        <v>4.0999000000000001E-2</v>
      </c>
      <c r="H20" s="63">
        <v>4.0162000000000003E-2</v>
      </c>
      <c r="I20" s="63">
        <v>3.9229E-2</v>
      </c>
      <c r="J20" s="63">
        <v>3.8256999999999999E-2</v>
      </c>
      <c r="K20" s="63">
        <v>3.7275000000000003E-2</v>
      </c>
      <c r="L20" s="63">
        <v>3.6318000000000003E-2</v>
      </c>
      <c r="M20" s="63">
        <v>3.5401000000000002E-2</v>
      </c>
      <c r="N20" s="63">
        <v>3.4535999999999997E-2</v>
      </c>
      <c r="O20" s="63">
        <v>3.3717999999999998E-2</v>
      </c>
      <c r="P20" s="63">
        <v>3.2948999999999999E-2</v>
      </c>
      <c r="Q20" s="63">
        <v>3.2224000000000003E-2</v>
      </c>
      <c r="R20" s="63">
        <v>3.1529000000000001E-2</v>
      </c>
      <c r="S20" s="63">
        <v>3.0863000000000002E-2</v>
      </c>
      <c r="T20" s="63">
        <v>3.0228000000000001E-2</v>
      </c>
      <c r="U20" s="63">
        <v>2.9607000000000001E-2</v>
      </c>
      <c r="V20" s="63">
        <v>2.9007000000000002E-2</v>
      </c>
      <c r="W20" s="63">
        <v>2.8406000000000001E-2</v>
      </c>
      <c r="X20" s="63">
        <v>2.7809E-2</v>
      </c>
      <c r="Y20" s="63">
        <v>2.7210999999999999E-2</v>
      </c>
      <c r="Z20" s="63">
        <v>2.6601E-2</v>
      </c>
      <c r="AA20" s="63">
        <v>2.598E-2</v>
      </c>
      <c r="AB20" s="63">
        <v>2.5356E-2</v>
      </c>
      <c r="AC20" s="63">
        <v>2.4714E-2</v>
      </c>
      <c r="AD20" s="63">
        <v>2.4067000000000002E-2</v>
      </c>
      <c r="AE20" s="63">
        <v>2.342E-2</v>
      </c>
      <c r="AF20" s="63">
        <v>2.2772000000000001E-2</v>
      </c>
      <c r="AG20" s="63">
        <v>2.2123E-2</v>
      </c>
      <c r="AH20" s="64">
        <v>-2.206E-2</v>
      </c>
    </row>
    <row r="21" spans="1:34" ht="15" customHeight="1">
      <c r="A21" s="66" t="s">
        <v>855</v>
      </c>
      <c r="B21" s="62" t="s">
        <v>839</v>
      </c>
      <c r="C21" s="63">
        <v>7.0166999999999993E-2</v>
      </c>
      <c r="D21" s="63">
        <v>7.0462999999999998E-2</v>
      </c>
      <c r="E21" s="63">
        <v>7.0474999999999996E-2</v>
      </c>
      <c r="F21" s="63">
        <v>7.0697999999999997E-2</v>
      </c>
      <c r="G21" s="63">
        <v>7.0870000000000002E-2</v>
      </c>
      <c r="H21" s="63">
        <v>7.1026000000000006E-2</v>
      </c>
      <c r="I21" s="63">
        <v>7.1157999999999999E-2</v>
      </c>
      <c r="J21" s="63">
        <v>7.1275000000000005E-2</v>
      </c>
      <c r="K21" s="63">
        <v>7.1401999999999993E-2</v>
      </c>
      <c r="L21" s="63">
        <v>7.1528999999999995E-2</v>
      </c>
      <c r="M21" s="63">
        <v>7.1656999999999998E-2</v>
      </c>
      <c r="N21" s="63">
        <v>7.1779999999999997E-2</v>
      </c>
      <c r="O21" s="63">
        <v>7.1901999999999994E-2</v>
      </c>
      <c r="P21" s="63">
        <v>7.2027999999999995E-2</v>
      </c>
      <c r="Q21" s="63">
        <v>7.2165000000000007E-2</v>
      </c>
      <c r="R21" s="63">
        <v>7.2303999999999993E-2</v>
      </c>
      <c r="S21" s="63">
        <v>7.2434999999999999E-2</v>
      </c>
      <c r="T21" s="63">
        <v>7.2564000000000003E-2</v>
      </c>
      <c r="U21" s="63">
        <v>7.2682999999999998E-2</v>
      </c>
      <c r="V21" s="63">
        <v>7.2800000000000004E-2</v>
      </c>
      <c r="W21" s="63">
        <v>7.2918999999999998E-2</v>
      </c>
      <c r="X21" s="63">
        <v>7.3034000000000002E-2</v>
      </c>
      <c r="Y21" s="63">
        <v>7.3161000000000004E-2</v>
      </c>
      <c r="Z21" s="63">
        <v>7.3291999999999996E-2</v>
      </c>
      <c r="AA21" s="63">
        <v>7.3424000000000003E-2</v>
      </c>
      <c r="AB21" s="63">
        <v>7.3551000000000005E-2</v>
      </c>
      <c r="AC21" s="63">
        <v>7.3660000000000003E-2</v>
      </c>
      <c r="AD21" s="63">
        <v>7.3738999999999999E-2</v>
      </c>
      <c r="AE21" s="63">
        <v>7.3805999999999997E-2</v>
      </c>
      <c r="AF21" s="63">
        <v>7.3861999999999997E-2</v>
      </c>
      <c r="AG21" s="63">
        <v>7.3909000000000002E-2</v>
      </c>
      <c r="AH21" s="64">
        <v>1.7329999999999999E-3</v>
      </c>
    </row>
    <row r="22" spans="1:34" ht="15" customHeight="1">
      <c r="A22" s="66" t="s">
        <v>856</v>
      </c>
      <c r="B22" s="62" t="s">
        <v>841</v>
      </c>
      <c r="C22" s="63">
        <v>2.5400000000000002E-3</v>
      </c>
      <c r="D22" s="63">
        <v>2.5300000000000001E-3</v>
      </c>
      <c r="E22" s="63">
        <v>2.5179999999999998E-3</v>
      </c>
      <c r="F22" s="63">
        <v>2.519E-3</v>
      </c>
      <c r="G22" s="63">
        <v>2.5209999999999998E-3</v>
      </c>
      <c r="H22" s="63">
        <v>2.5209999999999998E-3</v>
      </c>
      <c r="I22" s="63">
        <v>2.5209999999999998E-3</v>
      </c>
      <c r="J22" s="63">
        <v>2.5209999999999998E-3</v>
      </c>
      <c r="K22" s="63">
        <v>2.5209999999999998E-3</v>
      </c>
      <c r="L22" s="63">
        <v>2.5209999999999998E-3</v>
      </c>
      <c r="M22" s="63">
        <v>1.1547E-2</v>
      </c>
      <c r="N22" s="63">
        <v>1.155E-2</v>
      </c>
      <c r="O22" s="63">
        <v>1.2836E-2</v>
      </c>
      <c r="P22" s="63">
        <v>1.2840000000000001E-2</v>
      </c>
      <c r="Q22" s="63">
        <v>1.2841E-2</v>
      </c>
      <c r="R22" s="63">
        <v>1.2845000000000001E-2</v>
      </c>
      <c r="S22" s="63">
        <v>1.2848999999999999E-2</v>
      </c>
      <c r="T22" s="63">
        <v>1.2852000000000001E-2</v>
      </c>
      <c r="U22" s="63">
        <v>1.2855999999999999E-2</v>
      </c>
      <c r="V22" s="63">
        <v>1.286E-2</v>
      </c>
      <c r="W22" s="63">
        <v>1.2867999999999999E-2</v>
      </c>
      <c r="X22" s="63">
        <v>1.2874999999999999E-2</v>
      </c>
      <c r="Y22" s="63">
        <v>1.2880000000000001E-2</v>
      </c>
      <c r="Z22" s="63">
        <v>1.2883E-2</v>
      </c>
      <c r="AA22" s="63">
        <v>1.2886E-2</v>
      </c>
      <c r="AB22" s="63">
        <v>1.2891E-2</v>
      </c>
      <c r="AC22" s="63">
        <v>1.2895999999999999E-2</v>
      </c>
      <c r="AD22" s="63">
        <v>1.2899000000000001E-2</v>
      </c>
      <c r="AE22" s="63">
        <v>1.2899000000000001E-2</v>
      </c>
      <c r="AF22" s="63">
        <v>1.29E-2</v>
      </c>
      <c r="AG22" s="63">
        <v>1.29E-2</v>
      </c>
      <c r="AH22" s="64">
        <v>5.5664999999999999E-2</v>
      </c>
    </row>
    <row r="23" spans="1:34" ht="15" customHeight="1">
      <c r="A23" s="66" t="s">
        <v>857</v>
      </c>
      <c r="B23" s="62" t="s">
        <v>843</v>
      </c>
      <c r="C23" s="63">
        <v>2.0296999999999999E-2</v>
      </c>
      <c r="D23" s="63">
        <v>2.034E-2</v>
      </c>
      <c r="E23" s="63">
        <v>2.0386999999999999E-2</v>
      </c>
      <c r="F23" s="63">
        <v>2.0388E-2</v>
      </c>
      <c r="G23" s="63">
        <v>2.0389999999999998E-2</v>
      </c>
      <c r="H23" s="63">
        <v>2.0395E-2</v>
      </c>
      <c r="I23" s="63">
        <v>2.0400000000000001E-2</v>
      </c>
      <c r="J23" s="63">
        <v>2.0403000000000001E-2</v>
      </c>
      <c r="K23" s="63">
        <v>2.0407000000000002E-2</v>
      </c>
      <c r="L23" s="63">
        <v>2.0410999999999999E-2</v>
      </c>
      <c r="M23" s="63">
        <v>2.0412E-2</v>
      </c>
      <c r="N23" s="63">
        <v>2.0414000000000002E-2</v>
      </c>
      <c r="O23" s="63">
        <v>2.0416E-2</v>
      </c>
      <c r="P23" s="63">
        <v>2.0417999999999999E-2</v>
      </c>
      <c r="Q23" s="63">
        <v>2.0421000000000002E-2</v>
      </c>
      <c r="R23" s="63">
        <v>2.0424999999999999E-2</v>
      </c>
      <c r="S23" s="63">
        <v>2.0428000000000002E-2</v>
      </c>
      <c r="T23" s="63">
        <v>2.0431000000000001E-2</v>
      </c>
      <c r="U23" s="63">
        <v>2.0434000000000001E-2</v>
      </c>
      <c r="V23" s="63">
        <v>2.0434999999999998E-2</v>
      </c>
      <c r="W23" s="63">
        <v>2.0434999999999998E-2</v>
      </c>
      <c r="X23" s="63">
        <v>2.0434999999999998E-2</v>
      </c>
      <c r="Y23" s="63">
        <v>2.0437E-2</v>
      </c>
      <c r="Z23" s="63">
        <v>2.044E-2</v>
      </c>
      <c r="AA23" s="63">
        <v>2.0444E-2</v>
      </c>
      <c r="AB23" s="63">
        <v>2.0447E-2</v>
      </c>
      <c r="AC23" s="63">
        <v>2.0445999999999999E-2</v>
      </c>
      <c r="AD23" s="63">
        <v>2.0444E-2</v>
      </c>
      <c r="AE23" s="63">
        <v>2.0444E-2</v>
      </c>
      <c r="AF23" s="63">
        <v>2.0442999999999999E-2</v>
      </c>
      <c r="AG23" s="63">
        <v>2.0441999999999998E-2</v>
      </c>
      <c r="AH23" s="64">
        <v>2.3699999999999999E-4</v>
      </c>
    </row>
    <row r="24" spans="1:34" ht="15" customHeight="1">
      <c r="A24" s="66" t="s">
        <v>858</v>
      </c>
      <c r="B24" s="62" t="s">
        <v>845</v>
      </c>
      <c r="C24" s="63">
        <v>1.155564</v>
      </c>
      <c r="D24" s="63">
        <v>1.2655000000000001</v>
      </c>
      <c r="E24" s="63">
        <v>1.404649</v>
      </c>
      <c r="F24" s="63">
        <v>1.5774060000000001</v>
      </c>
      <c r="G24" s="63">
        <v>1.7107969999999999</v>
      </c>
      <c r="H24" s="63">
        <v>1.799742</v>
      </c>
      <c r="I24" s="63">
        <v>1.8758319999999999</v>
      </c>
      <c r="J24" s="63">
        <v>1.919926</v>
      </c>
      <c r="K24" s="63">
        <v>1.992966</v>
      </c>
      <c r="L24" s="63">
        <v>2.0301589999999998</v>
      </c>
      <c r="M24" s="63">
        <v>2.0808680000000002</v>
      </c>
      <c r="N24" s="63">
        <v>2.1281850000000002</v>
      </c>
      <c r="O24" s="63">
        <v>2.1766390000000002</v>
      </c>
      <c r="P24" s="63">
        <v>2.2079970000000002</v>
      </c>
      <c r="Q24" s="63">
        <v>2.2303500000000001</v>
      </c>
      <c r="R24" s="63">
        <v>2.2526790000000001</v>
      </c>
      <c r="S24" s="63">
        <v>2.2735859999999999</v>
      </c>
      <c r="T24" s="63">
        <v>2.315744</v>
      </c>
      <c r="U24" s="63">
        <v>2.3571879999999998</v>
      </c>
      <c r="V24" s="63">
        <v>2.3640119999999998</v>
      </c>
      <c r="W24" s="63">
        <v>2.4214159999999998</v>
      </c>
      <c r="X24" s="63">
        <v>2.4580340000000001</v>
      </c>
      <c r="Y24" s="63">
        <v>2.4834309999999999</v>
      </c>
      <c r="Z24" s="63">
        <v>2.5374669999999999</v>
      </c>
      <c r="AA24" s="63">
        <v>2.5486740000000001</v>
      </c>
      <c r="AB24" s="63">
        <v>2.5531139999999999</v>
      </c>
      <c r="AC24" s="63">
        <v>2.5988370000000001</v>
      </c>
      <c r="AD24" s="63">
        <v>2.620803</v>
      </c>
      <c r="AE24" s="63">
        <v>2.6208770000000001</v>
      </c>
      <c r="AF24" s="63">
        <v>2.6381009999999998</v>
      </c>
      <c r="AG24" s="63">
        <v>2.6402220000000001</v>
      </c>
      <c r="AH24" s="64">
        <v>2.7924999999999998E-2</v>
      </c>
    </row>
    <row r="25" spans="1:34" ht="15" customHeight="1"/>
    <row r="26" spans="1:34" ht="15" customHeight="1">
      <c r="B26" s="40" t="s">
        <v>576</v>
      </c>
    </row>
    <row r="27" spans="1:34" ht="15" customHeight="1">
      <c r="A27" s="66" t="s">
        <v>859</v>
      </c>
      <c r="B27" s="62" t="s">
        <v>835</v>
      </c>
      <c r="C27" s="63">
        <v>2.4392269999999998</v>
      </c>
      <c r="D27" s="63">
        <v>2.4426610000000002</v>
      </c>
      <c r="E27" s="63">
        <v>2.604965</v>
      </c>
      <c r="F27" s="63">
        <v>2.8536779999999999</v>
      </c>
      <c r="G27" s="63">
        <v>3.0003150000000001</v>
      </c>
      <c r="H27" s="63">
        <v>3.1182759999999998</v>
      </c>
      <c r="I27" s="63">
        <v>3.2259639999999998</v>
      </c>
      <c r="J27" s="63">
        <v>3.2667359999999999</v>
      </c>
      <c r="K27" s="63">
        <v>3.328881</v>
      </c>
      <c r="L27" s="63">
        <v>3.357866</v>
      </c>
      <c r="M27" s="63">
        <v>3.4134470000000001</v>
      </c>
      <c r="N27" s="63">
        <v>3.4435090000000002</v>
      </c>
      <c r="O27" s="63">
        <v>3.4810080000000001</v>
      </c>
      <c r="P27" s="63">
        <v>3.5004119999999999</v>
      </c>
      <c r="Q27" s="63">
        <v>3.516724</v>
      </c>
      <c r="R27" s="63">
        <v>3.5319289999999999</v>
      </c>
      <c r="S27" s="63">
        <v>3.5448949999999999</v>
      </c>
      <c r="T27" s="63">
        <v>3.5800900000000002</v>
      </c>
      <c r="U27" s="63">
        <v>3.6109879999999999</v>
      </c>
      <c r="V27" s="63">
        <v>3.6102289999999999</v>
      </c>
      <c r="W27" s="63">
        <v>3.665629</v>
      </c>
      <c r="X27" s="63">
        <v>3.6966480000000002</v>
      </c>
      <c r="Y27" s="63">
        <v>3.7160169999999999</v>
      </c>
      <c r="Z27" s="63">
        <v>3.7532589999999999</v>
      </c>
      <c r="AA27" s="63">
        <v>3.7531340000000002</v>
      </c>
      <c r="AB27" s="63">
        <v>3.7545989999999998</v>
      </c>
      <c r="AC27" s="63">
        <v>3.795741</v>
      </c>
      <c r="AD27" s="63">
        <v>3.8116789999999998</v>
      </c>
      <c r="AE27" s="63">
        <v>3.8080799999999999</v>
      </c>
      <c r="AF27" s="63">
        <v>3.8233280000000001</v>
      </c>
      <c r="AG27" s="63">
        <v>3.8184119999999999</v>
      </c>
      <c r="AH27" s="64">
        <v>1.5051E-2</v>
      </c>
    </row>
    <row r="28" spans="1:34" ht="15" customHeight="1">
      <c r="A28" s="66" t="s">
        <v>860</v>
      </c>
      <c r="B28" s="62" t="s">
        <v>841</v>
      </c>
      <c r="C28" s="63">
        <v>2.14E-4</v>
      </c>
      <c r="D28" s="63">
        <v>2.0000000000000001E-4</v>
      </c>
      <c r="E28" s="63">
        <v>1.9599999999999999E-4</v>
      </c>
      <c r="F28" s="63">
        <v>1.9599999999999999E-4</v>
      </c>
      <c r="G28" s="63">
        <v>1.9699999999999999E-4</v>
      </c>
      <c r="H28" s="63">
        <v>1.9699999999999999E-4</v>
      </c>
      <c r="I28" s="63">
        <v>1.9799999999999999E-4</v>
      </c>
      <c r="J28" s="63">
        <v>1.9799999999999999E-4</v>
      </c>
      <c r="K28" s="63">
        <v>1.9799999999999999E-4</v>
      </c>
      <c r="L28" s="63">
        <v>1.9799999999999999E-4</v>
      </c>
      <c r="M28" s="63">
        <v>9.0899999999999998E-4</v>
      </c>
      <c r="N28" s="63">
        <v>9.0899999999999998E-4</v>
      </c>
      <c r="O28" s="63">
        <v>1.01E-3</v>
      </c>
      <c r="P28" s="63">
        <v>1.01E-3</v>
      </c>
      <c r="Q28" s="63">
        <v>1.01E-3</v>
      </c>
      <c r="R28" s="63">
        <v>1.01E-3</v>
      </c>
      <c r="S28" s="63">
        <v>1.0089999999999999E-3</v>
      </c>
      <c r="T28" s="63">
        <v>1.0089999999999999E-3</v>
      </c>
      <c r="U28" s="63">
        <v>1.0089999999999999E-3</v>
      </c>
      <c r="V28" s="63">
        <v>1.0089999999999999E-3</v>
      </c>
      <c r="W28" s="63">
        <v>1.008E-3</v>
      </c>
      <c r="X28" s="63">
        <v>1.008E-3</v>
      </c>
      <c r="Y28" s="63">
        <v>1.008E-3</v>
      </c>
      <c r="Z28" s="63">
        <v>1.008E-3</v>
      </c>
      <c r="AA28" s="63">
        <v>1.008E-3</v>
      </c>
      <c r="AB28" s="63">
        <v>1.008E-3</v>
      </c>
      <c r="AC28" s="63">
        <v>1.0089999999999999E-3</v>
      </c>
      <c r="AD28" s="63">
        <v>1.011E-3</v>
      </c>
      <c r="AE28" s="63">
        <v>1.0120000000000001E-3</v>
      </c>
      <c r="AF28" s="63">
        <v>1.0139999999999999E-3</v>
      </c>
      <c r="AG28" s="63">
        <v>1.016E-3</v>
      </c>
      <c r="AH28" s="64">
        <v>5.3207999999999998E-2</v>
      </c>
    </row>
    <row r="29" spans="1:34" ht="15" customHeight="1">
      <c r="A29" s="66" t="s">
        <v>861</v>
      </c>
      <c r="B29" s="62" t="s">
        <v>843</v>
      </c>
      <c r="C29" s="63">
        <v>1.03172</v>
      </c>
      <c r="D29" s="63">
        <v>1.033717</v>
      </c>
      <c r="E29" s="63">
        <v>1.033137</v>
      </c>
      <c r="F29" s="63">
        <v>1.031828</v>
      </c>
      <c r="G29" s="63">
        <v>1.0306470000000001</v>
      </c>
      <c r="H29" s="63">
        <v>1.029409</v>
      </c>
      <c r="I29" s="63">
        <v>1.0283409999999999</v>
      </c>
      <c r="J29" s="63">
        <v>1.027542</v>
      </c>
      <c r="K29" s="63">
        <v>1.0266500000000001</v>
      </c>
      <c r="L29" s="63">
        <v>1.026043</v>
      </c>
      <c r="M29" s="63">
        <v>1.0253030000000001</v>
      </c>
      <c r="N29" s="63">
        <v>1.0246630000000001</v>
      </c>
      <c r="O29" s="63">
        <v>1.0239370000000001</v>
      </c>
      <c r="P29" s="63">
        <v>1.0232840000000001</v>
      </c>
      <c r="Q29" s="63">
        <v>1.0225630000000001</v>
      </c>
      <c r="R29" s="63">
        <v>1.0219119999999999</v>
      </c>
      <c r="S29" s="63">
        <v>1.021307</v>
      </c>
      <c r="T29" s="63">
        <v>1.0205690000000001</v>
      </c>
      <c r="U29" s="63">
        <v>1.0198670000000001</v>
      </c>
      <c r="V29" s="63">
        <v>1.019112</v>
      </c>
      <c r="W29" s="63">
        <v>1.0184329999999999</v>
      </c>
      <c r="X29" s="63">
        <v>1.0177149999999999</v>
      </c>
      <c r="Y29" s="63">
        <v>1.0169950000000001</v>
      </c>
      <c r="Z29" s="63">
        <v>1.016132</v>
      </c>
      <c r="AA29" s="63">
        <v>1.015282</v>
      </c>
      <c r="AB29" s="63">
        <v>1.0144679999999999</v>
      </c>
      <c r="AC29" s="63">
        <v>1.013809</v>
      </c>
      <c r="AD29" s="63">
        <v>1.012796</v>
      </c>
      <c r="AE29" s="63">
        <v>1.0119260000000001</v>
      </c>
      <c r="AF29" s="63">
        <v>1.011064</v>
      </c>
      <c r="AG29" s="63">
        <v>1.010116</v>
      </c>
      <c r="AH29" s="64">
        <v>-7.0500000000000001E-4</v>
      </c>
    </row>
    <row r="30" spans="1:34" ht="15" customHeight="1">
      <c r="A30" s="66" t="s">
        <v>862</v>
      </c>
      <c r="B30" s="62" t="s">
        <v>845</v>
      </c>
      <c r="C30" s="63">
        <v>1.407292</v>
      </c>
      <c r="D30" s="63">
        <v>1.408744</v>
      </c>
      <c r="E30" s="63">
        <v>1.5716319999999999</v>
      </c>
      <c r="F30" s="63">
        <v>1.8216540000000001</v>
      </c>
      <c r="G30" s="63">
        <v>1.9694719999999999</v>
      </c>
      <c r="H30" s="63">
        <v>2.08867</v>
      </c>
      <c r="I30" s="63">
        <v>2.197425</v>
      </c>
      <c r="J30" s="63">
        <v>2.2389960000000002</v>
      </c>
      <c r="K30" s="63">
        <v>2.3020330000000002</v>
      </c>
      <c r="L30" s="63">
        <v>2.3316249999999998</v>
      </c>
      <c r="M30" s="63">
        <v>2.387235</v>
      </c>
      <c r="N30" s="63">
        <v>2.4179369999999998</v>
      </c>
      <c r="O30" s="63">
        <v>2.456061</v>
      </c>
      <c r="P30" s="63">
        <v>2.476118</v>
      </c>
      <c r="Q30" s="63">
        <v>2.4931519999999998</v>
      </c>
      <c r="R30" s="63">
        <v>2.509007</v>
      </c>
      <c r="S30" s="63">
        <v>2.5225789999999999</v>
      </c>
      <c r="T30" s="63">
        <v>2.5585110000000002</v>
      </c>
      <c r="U30" s="63">
        <v>2.5901109999999998</v>
      </c>
      <c r="V30" s="63">
        <v>2.590109</v>
      </c>
      <c r="W30" s="63">
        <v>2.646188</v>
      </c>
      <c r="X30" s="63">
        <v>2.6779259999999998</v>
      </c>
      <c r="Y30" s="63">
        <v>2.6980140000000001</v>
      </c>
      <c r="Z30" s="63">
        <v>2.736119</v>
      </c>
      <c r="AA30" s="63">
        <v>2.7368440000000001</v>
      </c>
      <c r="AB30" s="63">
        <v>2.7391230000000002</v>
      </c>
      <c r="AC30" s="63">
        <v>2.7809219999999999</v>
      </c>
      <c r="AD30" s="63">
        <v>2.7978719999999999</v>
      </c>
      <c r="AE30" s="63">
        <v>2.7951419999999998</v>
      </c>
      <c r="AF30" s="63">
        <v>2.8112499999999998</v>
      </c>
      <c r="AG30" s="63">
        <v>2.8072810000000001</v>
      </c>
      <c r="AH30" s="64">
        <v>2.3285E-2</v>
      </c>
    </row>
    <row r="31" spans="1:34" ht="15" customHeight="1"/>
    <row r="32" spans="1:34" ht="15" customHeight="1">
      <c r="A32" s="66" t="s">
        <v>863</v>
      </c>
      <c r="B32" s="40" t="s">
        <v>577</v>
      </c>
      <c r="C32" s="39">
        <v>0.98061900000000002</v>
      </c>
      <c r="D32" s="39">
        <v>1.108946</v>
      </c>
      <c r="E32" s="39">
        <v>1.1864060000000001</v>
      </c>
      <c r="F32" s="39">
        <v>1.3062670000000001</v>
      </c>
      <c r="G32" s="39">
        <v>1.388898</v>
      </c>
      <c r="H32" s="39">
        <v>1.4552069999999999</v>
      </c>
      <c r="I32" s="39">
        <v>1.526357</v>
      </c>
      <c r="J32" s="39">
        <v>1.579175</v>
      </c>
      <c r="K32" s="39">
        <v>1.6344160000000001</v>
      </c>
      <c r="L32" s="39">
        <v>1.681827</v>
      </c>
      <c r="M32" s="39">
        <v>1.7322679999999999</v>
      </c>
      <c r="N32" s="39">
        <v>1.770022</v>
      </c>
      <c r="O32" s="39">
        <v>1.818562</v>
      </c>
      <c r="P32" s="39">
        <v>1.847413</v>
      </c>
      <c r="Q32" s="39">
        <v>1.8772340000000001</v>
      </c>
      <c r="R32" s="39">
        <v>1.8969290000000001</v>
      </c>
      <c r="S32" s="39">
        <v>1.930609</v>
      </c>
      <c r="T32" s="39">
        <v>1.968926</v>
      </c>
      <c r="U32" s="39">
        <v>2.005836</v>
      </c>
      <c r="V32" s="39">
        <v>2.0130889999999999</v>
      </c>
      <c r="W32" s="39">
        <v>2.0737830000000002</v>
      </c>
      <c r="X32" s="39">
        <v>2.1105849999999999</v>
      </c>
      <c r="Y32" s="39">
        <v>2.13205</v>
      </c>
      <c r="Z32" s="39">
        <v>2.1693920000000002</v>
      </c>
      <c r="AA32" s="39">
        <v>2.192275</v>
      </c>
      <c r="AB32" s="39">
        <v>2.176704</v>
      </c>
      <c r="AC32" s="39">
        <v>2.2215090000000002</v>
      </c>
      <c r="AD32" s="39">
        <v>2.2419470000000001</v>
      </c>
      <c r="AE32" s="39">
        <v>2.2484929999999999</v>
      </c>
      <c r="AF32" s="39">
        <v>2.2556590000000001</v>
      </c>
      <c r="AG32" s="39">
        <v>2.2611819999999998</v>
      </c>
      <c r="AH32" s="38">
        <v>2.8240000000000001E-2</v>
      </c>
    </row>
    <row r="33" spans="1:34" ht="15" customHeight="1">
      <c r="A33" s="66" t="s">
        <v>864</v>
      </c>
      <c r="B33" s="40" t="s">
        <v>578</v>
      </c>
      <c r="C33" s="39">
        <v>0.92280899999999999</v>
      </c>
      <c r="D33" s="39">
        <v>1.0536490000000001</v>
      </c>
      <c r="E33" s="39">
        <v>1.1387309999999999</v>
      </c>
      <c r="F33" s="39">
        <v>1.265239</v>
      </c>
      <c r="G33" s="39">
        <v>1.344079</v>
      </c>
      <c r="H33" s="39">
        <v>1.411891</v>
      </c>
      <c r="I33" s="39">
        <v>1.4597290000000001</v>
      </c>
      <c r="J33" s="39">
        <v>1.518062</v>
      </c>
      <c r="K33" s="39">
        <v>1.579833</v>
      </c>
      <c r="L33" s="39">
        <v>1.6222129999999999</v>
      </c>
      <c r="M33" s="39">
        <v>1.6800029999999999</v>
      </c>
      <c r="N33" s="39">
        <v>1.7166360000000001</v>
      </c>
      <c r="O33" s="39">
        <v>1.757377</v>
      </c>
      <c r="P33" s="39">
        <v>1.7824439999999999</v>
      </c>
      <c r="Q33" s="39">
        <v>1.8066439999999999</v>
      </c>
      <c r="R33" s="39">
        <v>1.828104</v>
      </c>
      <c r="S33" s="39">
        <v>1.86049</v>
      </c>
      <c r="T33" s="39">
        <v>1.8939010000000001</v>
      </c>
      <c r="U33" s="39">
        <v>1.932553</v>
      </c>
      <c r="V33" s="39">
        <v>1.9405490000000001</v>
      </c>
      <c r="W33" s="39">
        <v>2.0055830000000001</v>
      </c>
      <c r="X33" s="39">
        <v>2.0433150000000002</v>
      </c>
      <c r="Y33" s="39">
        <v>2.067021</v>
      </c>
      <c r="Z33" s="39">
        <v>2.0970620000000002</v>
      </c>
      <c r="AA33" s="39">
        <v>2.114668</v>
      </c>
      <c r="AB33" s="39">
        <v>2.0842239999999999</v>
      </c>
      <c r="AC33" s="39">
        <v>2.1471809999999998</v>
      </c>
      <c r="AD33" s="39">
        <v>2.1650809999999998</v>
      </c>
      <c r="AE33" s="39">
        <v>2.159532</v>
      </c>
      <c r="AF33" s="39">
        <v>2.1590349999999998</v>
      </c>
      <c r="AG33" s="39">
        <v>2.1696810000000002</v>
      </c>
      <c r="AH33" s="38">
        <v>2.8906999999999999E-2</v>
      </c>
    </row>
    <row r="34" spans="1:34" ht="15" customHeight="1" thickBot="1"/>
    <row r="35" spans="1:34">
      <c r="B35" s="127" t="s">
        <v>865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88"/>
    </row>
    <row r="36" spans="1:34">
      <c r="B36" s="53" t="s">
        <v>669</v>
      </c>
    </row>
    <row r="37" spans="1:34">
      <c r="B37" s="53" t="s">
        <v>668</v>
      </c>
    </row>
    <row r="38" spans="1:34">
      <c r="B38" s="53" t="s">
        <v>819</v>
      </c>
    </row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9" ht="15" customHeight="1"/>
    <row r="80" ht="15" customHeight="1"/>
    <row r="81" spans="2:34" ht="15" customHeight="1"/>
    <row r="82" spans="2:34" ht="15" customHeight="1"/>
    <row r="83" spans="2:34" ht="15" customHeight="1"/>
    <row r="85" spans="2:34" ht="15" customHeight="1"/>
    <row r="86" spans="2:34" ht="15" customHeight="1"/>
    <row r="87" spans="2:34" ht="15" customHeight="1"/>
    <row r="88" spans="2:34" ht="15" customHeight="1"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</row>
    <row r="89" spans="2:34" ht="15" customHeight="1"/>
    <row r="90" spans="2:34" ht="15" customHeight="1"/>
    <row r="91" spans="2:34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81" ht="15" customHeight="1"/>
    <row r="183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spans="2:34" ht="15" customHeight="1"/>
    <row r="210" spans="2:34" ht="15" customHeight="1"/>
    <row r="211" spans="2:34" ht="15" customHeight="1"/>
    <row r="212" spans="2:34" ht="15" customHeight="1"/>
    <row r="213" spans="2:34" ht="15" customHeight="1"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  <c r="AA213" s="111"/>
      <c r="AB213" s="111"/>
      <c r="AC213" s="111"/>
      <c r="AD213" s="111"/>
      <c r="AE213" s="111"/>
      <c r="AF213" s="111"/>
      <c r="AG213" s="111"/>
      <c r="AH213" s="111"/>
    </row>
    <row r="214" spans="2:34" ht="15" customHeight="1"/>
    <row r="215" spans="2:34" ht="15" customHeight="1"/>
    <row r="216" spans="2:34" ht="15" customHeight="1"/>
    <row r="217" spans="2:34" ht="15" customHeight="1"/>
    <row r="218" spans="2:34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4" ht="15" customHeight="1"/>
    <row r="345" ht="15" customHeight="1"/>
    <row r="346" ht="15" customHeight="1"/>
    <row r="347" ht="15" customHeight="1"/>
    <row r="349" ht="15" customHeight="1"/>
    <row r="350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spans="2:34" ht="15" customHeight="1"/>
    <row r="370" spans="2:34" ht="15" customHeight="1"/>
    <row r="371" spans="2:34" ht="15" customHeight="1"/>
    <row r="372" spans="2:34" ht="15" customHeight="1"/>
    <row r="373" spans="2:34" ht="15" customHeight="1"/>
    <row r="374" spans="2:34" ht="15" customHeight="1"/>
    <row r="375" spans="2:34" ht="15" customHeight="1"/>
    <row r="376" spans="2:34" ht="15" customHeight="1"/>
    <row r="377" spans="2:34" ht="15" customHeight="1"/>
    <row r="378" spans="2:34" ht="15" customHeight="1"/>
    <row r="379" spans="2:34" ht="15" customHeight="1"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  <c r="AA379" s="111"/>
      <c r="AB379" s="111"/>
      <c r="AC379" s="111"/>
      <c r="AD379" s="111"/>
      <c r="AE379" s="111"/>
      <c r="AF379" s="111"/>
      <c r="AG379" s="111"/>
      <c r="AH379" s="111"/>
    </row>
    <row r="380" spans="2:34" ht="15" customHeight="1"/>
    <row r="381" spans="2:34" ht="15" customHeight="1"/>
    <row r="382" spans="2:34" ht="15" customHeight="1"/>
    <row r="383" spans="2:34" ht="15" customHeight="1"/>
    <row r="384" spans="2:34" ht="15" customHeight="1"/>
    <row r="477" ht="15" customHeight="1"/>
    <row r="478" ht="15" customHeight="1"/>
    <row r="479" ht="15" customHeight="1"/>
    <row r="480" ht="15" customHeight="1"/>
    <row r="481" spans="2:34" ht="15" customHeight="1"/>
    <row r="482" spans="2:34" ht="15" customHeight="1"/>
    <row r="483" spans="2:34" ht="15" customHeight="1"/>
    <row r="484" spans="2:34" ht="15" customHeight="1"/>
    <row r="485" spans="2:34" ht="15" customHeight="1"/>
    <row r="486" spans="2:34" ht="15" customHeight="1"/>
    <row r="487" spans="2:34" ht="15" customHeight="1"/>
    <row r="488" spans="2:34" ht="15" customHeight="1"/>
    <row r="489" spans="2:34" ht="15" customHeight="1"/>
    <row r="490" spans="2:34" ht="15" customHeight="1"/>
    <row r="491" spans="2:34" ht="15" customHeight="1"/>
    <row r="492" spans="2:34" ht="15" customHeight="1"/>
    <row r="493" spans="2:34" ht="15" customHeight="1"/>
    <row r="494" spans="2:34" ht="15" customHeight="1"/>
    <row r="495" spans="2:34" ht="15" customHeight="1"/>
    <row r="496" spans="2:34" ht="15" customHeight="1"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  <c r="AA496" s="111"/>
      <c r="AB496" s="111"/>
      <c r="AC496" s="111"/>
      <c r="AD496" s="111"/>
      <c r="AE496" s="111"/>
      <c r="AF496" s="111"/>
      <c r="AG496" s="111"/>
      <c r="AH496" s="111"/>
    </row>
    <row r="497" ht="15" customHeight="1"/>
    <row r="498" ht="15" customHeight="1"/>
    <row r="499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7" ht="15" customHeight="1"/>
    <row r="638" ht="15" customHeight="1"/>
    <row r="639" ht="15" customHeight="1"/>
    <row r="640" ht="15" customHeight="1"/>
    <row r="641" spans="2:34" ht="15" customHeight="1"/>
    <row r="642" spans="2:34" ht="15" customHeight="1"/>
    <row r="643" spans="2:34" ht="15" customHeight="1"/>
    <row r="644" spans="2:34" ht="15" customHeight="1"/>
    <row r="645" spans="2:34" ht="15" customHeight="1"/>
    <row r="646" spans="2:34" ht="15" customHeight="1"/>
    <row r="647" spans="2:34" ht="15" customHeight="1"/>
    <row r="648" spans="2:34" ht="15" customHeight="1"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  <c r="AA648" s="111"/>
      <c r="AB648" s="111"/>
      <c r="AC648" s="111"/>
      <c r="AD648" s="111"/>
      <c r="AE648" s="111"/>
      <c r="AF648" s="111"/>
      <c r="AG648" s="111"/>
      <c r="AH648" s="111"/>
    </row>
    <row r="649" spans="2:34" ht="15" customHeight="1"/>
    <row r="650" spans="2:34" ht="15" customHeight="1"/>
    <row r="651" spans="2:34" ht="15" customHeight="1"/>
    <row r="652" spans="2:34" ht="15" customHeight="1"/>
    <row r="653" spans="2:34" ht="15" customHeight="1"/>
    <row r="654" spans="2:34" ht="15" customHeight="1"/>
    <row r="655" spans="2:34" ht="15" customHeight="1"/>
    <row r="656" spans="2:34" ht="15" customHeight="1"/>
    <row r="657" ht="15" customHeight="1"/>
    <row r="658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7" spans="2:34" ht="15" customHeight="1"/>
    <row r="738" spans="2:34" ht="15" customHeight="1"/>
    <row r="739" spans="2:34" ht="15" customHeight="1"/>
    <row r="740" spans="2:34" ht="15" customHeight="1"/>
    <row r="741" spans="2:34" ht="15" customHeight="1"/>
    <row r="742" spans="2:34" ht="15" customHeight="1"/>
    <row r="743" spans="2:34" ht="15" customHeight="1"/>
    <row r="744" spans="2:34" ht="15" customHeight="1"/>
    <row r="745" spans="2:34" ht="15" customHeight="1"/>
    <row r="746" spans="2:34" ht="15" customHeight="1"/>
    <row r="747" spans="2:34" ht="15" customHeight="1"/>
    <row r="748" spans="2:34" ht="15" customHeight="1"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  <c r="AA748" s="111"/>
      <c r="AB748" s="111"/>
      <c r="AC748" s="111"/>
      <c r="AD748" s="111"/>
      <c r="AE748" s="111"/>
      <c r="AF748" s="111"/>
      <c r="AG748" s="111"/>
      <c r="AH748" s="111"/>
    </row>
    <row r="749" spans="2:34" ht="15" customHeight="1"/>
    <row r="750" spans="2:34" ht="15" customHeight="1"/>
    <row r="751" spans="2:34" ht="15" customHeight="1"/>
    <row r="752" spans="2:34" ht="15" customHeight="1"/>
    <row r="753" ht="15" customHeight="1"/>
    <row r="754" ht="15" customHeight="1"/>
    <row r="755" ht="15" customHeight="1"/>
    <row r="756" ht="15" customHeight="1"/>
    <row r="757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6" ht="15" customHeight="1"/>
    <row r="787" ht="15" customHeight="1"/>
    <row r="788" ht="15" customHeight="1"/>
    <row r="789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8" ht="15" customHeight="1"/>
    <row r="799" ht="15" customHeight="1"/>
    <row r="800" ht="15" customHeight="1"/>
    <row r="801" ht="15" customHeight="1"/>
    <row r="803" ht="15" customHeight="1"/>
    <row r="804" ht="15" customHeight="1"/>
    <row r="805" ht="15" customHeight="1"/>
    <row r="807" ht="15" customHeight="1"/>
    <row r="808" ht="15" customHeight="1"/>
    <row r="809" ht="15" customHeight="1"/>
    <row r="810" ht="15" customHeight="1"/>
    <row r="811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20" ht="15" customHeight="1"/>
    <row r="821" ht="15" customHeight="1"/>
    <row r="822" ht="15" customHeight="1"/>
    <row r="823" ht="15" customHeight="1"/>
    <row r="825" ht="15" customHeight="1"/>
    <row r="826" ht="15" customHeight="1"/>
    <row r="827" ht="15" customHeight="1"/>
    <row r="829" ht="15" customHeight="1"/>
    <row r="830" ht="15" customHeight="1"/>
    <row r="831" ht="15" customHeight="1"/>
    <row r="832" ht="15" customHeight="1"/>
    <row r="834" spans="2:34" ht="15" customHeight="1"/>
    <row r="835" spans="2:34" ht="15" customHeight="1"/>
    <row r="836" spans="2:34" ht="15" customHeight="1"/>
    <row r="837" spans="2:34" ht="15" customHeight="1"/>
    <row r="838" spans="2:34" ht="15" customHeight="1"/>
    <row r="839" spans="2:34" ht="15" customHeight="1"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  <c r="AA839" s="111"/>
      <c r="AB839" s="111"/>
      <c r="AC839" s="111"/>
      <c r="AD839" s="111"/>
      <c r="AE839" s="111"/>
      <c r="AF839" s="111"/>
      <c r="AG839" s="111"/>
      <c r="AH839" s="111"/>
    </row>
    <row r="840" spans="2:34" ht="15" customHeight="1"/>
    <row r="841" spans="2:34" ht="15" customHeight="1"/>
    <row r="842" spans="2:34" ht="15" customHeight="1"/>
    <row r="843" spans="2:34" ht="15" customHeight="1"/>
    <row r="844" spans="2:34" ht="15" customHeight="1"/>
    <row r="845" spans="2:34" ht="15" customHeight="1"/>
    <row r="846" spans="2:34" ht="15" customHeight="1"/>
    <row r="847" spans="2:34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4" ht="15" customHeight="1"/>
    <row r="885" ht="15" customHeight="1"/>
    <row r="886" ht="15" customHeight="1"/>
    <row r="887" ht="15" customHeight="1"/>
    <row r="888" ht="15" customHeight="1"/>
    <row r="890" ht="15" customHeight="1"/>
    <row r="891" ht="15" customHeight="1"/>
    <row r="893" ht="15" customHeight="1"/>
    <row r="896" ht="15" customHeight="1"/>
    <row r="897" spans="2:34" ht="15" customHeight="1"/>
    <row r="899" spans="2:34" ht="15" customHeight="1"/>
    <row r="900" spans="2:34" ht="15" customHeight="1"/>
    <row r="901" spans="2:34" ht="15" customHeight="1"/>
    <row r="902" spans="2:34" ht="15" customHeight="1"/>
    <row r="903" spans="2:34" ht="15" customHeight="1"/>
    <row r="905" spans="2:34" ht="15" customHeight="1"/>
    <row r="906" spans="2:34" ht="15" customHeight="1"/>
    <row r="908" spans="2:34" ht="15" customHeight="1"/>
    <row r="909" spans="2:34" ht="15" customHeight="1"/>
    <row r="910" spans="2:34" ht="15" customHeight="1"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  <c r="AA910" s="111"/>
      <c r="AB910" s="111"/>
      <c r="AC910" s="111"/>
      <c r="AD910" s="111"/>
      <c r="AE910" s="111"/>
      <c r="AF910" s="111"/>
      <c r="AG910" s="111"/>
      <c r="AH910" s="111"/>
    </row>
    <row r="911" spans="2:34" ht="15" customHeight="1"/>
    <row r="912" spans="2:34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7" ht="15" customHeight="1"/>
    <row r="938" ht="15" customHeight="1"/>
    <row r="939" ht="15" customHeight="1"/>
    <row r="940" ht="15" customHeight="1"/>
    <row r="942" ht="15" customHeight="1"/>
    <row r="943" ht="15" customHeight="1"/>
    <row r="944" ht="15" customHeight="1"/>
    <row r="945" ht="15" customHeight="1"/>
    <row r="947" ht="15" customHeight="1"/>
    <row r="948" ht="15" customHeight="1"/>
    <row r="949" ht="15" customHeight="1"/>
    <row r="950" ht="15" customHeight="1"/>
    <row r="952" ht="15" customHeight="1"/>
    <row r="954" ht="15" customHeight="1"/>
    <row r="955" ht="15" customHeight="1"/>
    <row r="956" ht="15" customHeight="1"/>
    <row r="958" ht="15" customHeight="1"/>
    <row r="960" ht="15" customHeight="1"/>
    <row r="961" ht="15" customHeight="1"/>
    <row r="962" ht="15" customHeight="1"/>
    <row r="963" ht="15" customHeight="1"/>
    <row r="965" ht="15" customHeight="1"/>
    <row r="966" ht="15" customHeight="1"/>
    <row r="967" ht="15" customHeight="1"/>
    <row r="969" ht="15" customHeight="1"/>
    <row r="970" ht="15" customHeight="1"/>
    <row r="971" ht="15" customHeight="1"/>
    <row r="974" ht="15" customHeight="1"/>
    <row r="975" ht="15" customHeight="1"/>
    <row r="976" ht="15" customHeight="1"/>
    <row r="977" ht="15" customHeight="1"/>
    <row r="979" ht="15" customHeight="1"/>
    <row r="980" ht="15" customHeight="1"/>
    <row r="981" ht="15" customHeight="1"/>
    <row r="982" ht="15" customHeight="1"/>
    <row r="984" ht="15" customHeight="1"/>
    <row r="985" ht="15" customHeight="1"/>
    <row r="987" ht="15" customHeight="1"/>
    <row r="989" ht="15" customHeight="1"/>
    <row r="990" ht="15" customHeight="1"/>
    <row r="991" ht="15" customHeight="1"/>
    <row r="992" ht="15" customHeight="1"/>
    <row r="994" spans="2:34" ht="15" customHeight="1"/>
    <row r="995" spans="2:34" ht="15" customHeight="1"/>
    <row r="996" spans="2:34" ht="15" customHeight="1"/>
    <row r="998" spans="2:34" ht="15" customHeight="1"/>
    <row r="999" spans="2:34" ht="15" customHeight="1"/>
    <row r="1001" spans="2:34" ht="15" customHeight="1"/>
    <row r="1003" spans="2:34" ht="15" customHeight="1"/>
    <row r="1004" spans="2:34" ht="15" customHeight="1"/>
    <row r="1005" spans="2:34" ht="15" customHeight="1">
      <c r="B1005" s="111"/>
      <c r="C1005" s="111"/>
      <c r="D1005" s="111"/>
      <c r="E1005" s="111"/>
      <c r="F1005" s="111"/>
      <c r="G1005" s="111"/>
      <c r="H1005" s="111"/>
      <c r="I1005" s="111"/>
      <c r="J1005" s="111"/>
      <c r="K1005" s="111"/>
      <c r="L1005" s="111"/>
      <c r="M1005" s="111"/>
      <c r="N1005" s="111"/>
      <c r="O1005" s="111"/>
      <c r="P1005" s="111"/>
      <c r="Q1005" s="111"/>
      <c r="R1005" s="111"/>
      <c r="S1005" s="111"/>
      <c r="T1005" s="111"/>
      <c r="U1005" s="111"/>
      <c r="V1005" s="111"/>
      <c r="W1005" s="111"/>
      <c r="X1005" s="111"/>
      <c r="Y1005" s="111"/>
      <c r="Z1005" s="111"/>
      <c r="AA1005" s="111"/>
      <c r="AB1005" s="111"/>
      <c r="AC1005" s="111"/>
      <c r="AD1005" s="111"/>
      <c r="AE1005" s="111"/>
      <c r="AF1005" s="111"/>
      <c r="AG1005" s="111"/>
      <c r="AH1005" s="111"/>
    </row>
    <row r="1006" spans="2:34" ht="15" customHeight="1"/>
    <row r="1007" spans="2:34" ht="15" customHeight="1"/>
    <row r="1008" spans="2:34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spans="2:34" ht="15" customHeight="1">
      <c r="B1105" s="111"/>
      <c r="C1105" s="111"/>
      <c r="D1105" s="111"/>
      <c r="E1105" s="111"/>
      <c r="F1105" s="111"/>
      <c r="G1105" s="111"/>
      <c r="H1105" s="111"/>
      <c r="I1105" s="111"/>
      <c r="J1105" s="111"/>
      <c r="K1105" s="111"/>
      <c r="L1105" s="111"/>
      <c r="M1105" s="111"/>
      <c r="N1105" s="111"/>
      <c r="O1105" s="111"/>
      <c r="P1105" s="111"/>
      <c r="Q1105" s="111"/>
      <c r="R1105" s="111"/>
      <c r="S1105" s="111"/>
      <c r="T1105" s="111"/>
      <c r="U1105" s="111"/>
      <c r="V1105" s="111"/>
      <c r="W1105" s="111"/>
      <c r="X1105" s="111"/>
      <c r="Y1105" s="111"/>
      <c r="Z1105" s="111"/>
      <c r="AA1105" s="111"/>
      <c r="AB1105" s="111"/>
      <c r="AC1105" s="111"/>
      <c r="AD1105" s="111"/>
      <c r="AE1105" s="111"/>
      <c r="AF1105" s="111"/>
      <c r="AG1105" s="111"/>
      <c r="AH1105" s="111"/>
    </row>
    <row r="1106" spans="2:34" ht="15" customHeight="1"/>
    <row r="1107" spans="2:34" ht="15" customHeight="1"/>
    <row r="1108" spans="2:34" ht="15" customHeight="1"/>
    <row r="1109" spans="2:34" ht="15" customHeight="1"/>
    <row r="1110" spans="2:34" ht="15" customHeight="1"/>
    <row r="1111" spans="2:34" ht="15" customHeight="1"/>
    <row r="1112" spans="2:34" ht="15" customHeight="1"/>
    <row r="1113" spans="2:34" ht="15" customHeight="1"/>
    <row r="1114" spans="2:34" ht="15" customHeight="1"/>
    <row r="1115" spans="2:34" ht="15" customHeight="1"/>
    <row r="1116" spans="2:34" ht="15" customHeight="1"/>
    <row r="1117" spans="2:34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8" ht="15" customHeight="1"/>
    <row r="1169" spans="2:34" ht="15" customHeight="1"/>
    <row r="1170" spans="2:34" ht="15" customHeight="1"/>
    <row r="1171" spans="2:34" ht="15" customHeight="1"/>
    <row r="1172" spans="2:34" ht="15" customHeight="1"/>
    <row r="1173" spans="2:34" ht="15" customHeight="1"/>
    <row r="1174" spans="2:34" ht="15" customHeight="1"/>
    <row r="1175" spans="2:34" ht="15" customHeight="1"/>
    <row r="1176" spans="2:34" ht="15" customHeight="1"/>
    <row r="1177" spans="2:34" ht="15" customHeight="1"/>
    <row r="1178" spans="2:34" ht="15" customHeight="1"/>
    <row r="1179" spans="2:34" ht="15" customHeight="1"/>
    <row r="1180" spans="2:34" ht="15" customHeight="1">
      <c r="B1180" s="111"/>
      <c r="C1180" s="111"/>
      <c r="D1180" s="111"/>
      <c r="E1180" s="111"/>
      <c r="F1180" s="111"/>
      <c r="G1180" s="111"/>
      <c r="H1180" s="111"/>
      <c r="I1180" s="111"/>
      <c r="J1180" s="111"/>
      <c r="K1180" s="111"/>
      <c r="L1180" s="111"/>
      <c r="M1180" s="111"/>
      <c r="N1180" s="111"/>
      <c r="O1180" s="111"/>
      <c r="P1180" s="111"/>
      <c r="Q1180" s="111"/>
      <c r="R1180" s="111"/>
      <c r="S1180" s="111"/>
      <c r="T1180" s="111"/>
      <c r="U1180" s="111"/>
      <c r="V1180" s="111"/>
      <c r="W1180" s="111"/>
      <c r="X1180" s="111"/>
      <c r="Y1180" s="111"/>
      <c r="Z1180" s="111"/>
      <c r="AA1180" s="111"/>
      <c r="AB1180" s="111"/>
      <c r="AC1180" s="111"/>
      <c r="AD1180" s="111"/>
      <c r="AE1180" s="111"/>
      <c r="AF1180" s="111"/>
      <c r="AG1180" s="111"/>
      <c r="AH1180" s="111"/>
    </row>
    <row r="1181" spans="2:34" ht="15" customHeight="1"/>
    <row r="1182" spans="2:34" ht="15" customHeight="1"/>
    <row r="1183" spans="2:34" ht="15" customHeight="1"/>
    <row r="1184" spans="2:3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spans="2:34" ht="15" customHeight="1"/>
    <row r="1250" spans="2:34" ht="15" customHeight="1"/>
    <row r="1251" spans="2:34" ht="15" customHeight="1"/>
    <row r="1252" spans="2:34" ht="15" customHeight="1"/>
    <row r="1253" spans="2:34" ht="15" customHeight="1"/>
    <row r="1254" spans="2:34" ht="15" customHeight="1"/>
    <row r="1255" spans="2:34" ht="15" customHeight="1">
      <c r="B1255" s="111"/>
      <c r="C1255" s="111"/>
      <c r="D1255" s="111"/>
      <c r="E1255" s="111"/>
      <c r="F1255" s="111"/>
      <c r="G1255" s="111"/>
      <c r="H1255" s="111"/>
      <c r="I1255" s="111"/>
      <c r="J1255" s="111"/>
      <c r="K1255" s="111"/>
      <c r="L1255" s="111"/>
      <c r="M1255" s="111"/>
      <c r="N1255" s="111"/>
      <c r="O1255" s="111"/>
      <c r="P1255" s="111"/>
      <c r="Q1255" s="111"/>
      <c r="R1255" s="111"/>
      <c r="S1255" s="111"/>
      <c r="T1255" s="111"/>
      <c r="U1255" s="111"/>
      <c r="V1255" s="111"/>
      <c r="W1255" s="111"/>
      <c r="X1255" s="111"/>
      <c r="Y1255" s="111"/>
      <c r="Z1255" s="111"/>
      <c r="AA1255" s="111"/>
      <c r="AB1255" s="111"/>
      <c r="AC1255" s="111"/>
      <c r="AD1255" s="111"/>
      <c r="AE1255" s="111"/>
      <c r="AF1255" s="111"/>
      <c r="AG1255" s="111"/>
      <c r="AH1255" s="111"/>
    </row>
    <row r="1256" spans="2:34" ht="15" customHeight="1"/>
    <row r="1257" spans="2:34" ht="15" customHeight="1"/>
    <row r="1258" spans="2:34" ht="15" customHeight="1"/>
    <row r="1259" spans="2:34" ht="15" customHeight="1"/>
    <row r="1260" spans="2:34" ht="15" customHeight="1"/>
    <row r="1261" spans="2:34" ht="15" customHeight="1"/>
    <row r="1262" spans="2:34" ht="15" customHeight="1"/>
    <row r="1263" spans="2:34" ht="15" customHeight="1"/>
    <row r="1264" spans="2:34" ht="15" customHeight="1"/>
    <row r="1265" ht="15" customHeight="1"/>
    <row r="1266" ht="15" customHeight="1"/>
    <row r="1267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7" ht="15" customHeight="1"/>
    <row r="1288" ht="15" customHeight="1"/>
    <row r="1289" ht="15" customHeight="1"/>
    <row r="1290" ht="15" customHeight="1"/>
    <row r="1292" ht="15" customHeight="1"/>
    <row r="1293" ht="15" customHeight="1"/>
    <row r="1294" ht="15" customHeight="1"/>
    <row r="1295" ht="15" customHeight="1"/>
    <row r="1297" ht="15" customHeight="1"/>
    <row r="1298" ht="15" customHeight="1"/>
    <row r="1299" ht="15" customHeight="1"/>
    <row r="1300" ht="15" customHeight="1"/>
    <row r="1302" ht="15" customHeight="1"/>
    <row r="1304" ht="15" customHeight="1"/>
    <row r="1305" ht="15" customHeight="1"/>
    <row r="1306" ht="15" customHeight="1"/>
    <row r="1308" ht="15" customHeight="1"/>
    <row r="1310" ht="15" customHeight="1"/>
    <row r="1311" ht="15" customHeight="1"/>
    <row r="1312" ht="15" customHeight="1"/>
    <row r="1313" ht="15" customHeight="1"/>
    <row r="1315" ht="15" customHeight="1"/>
    <row r="1316" ht="15" customHeight="1"/>
    <row r="1317" ht="15" customHeight="1"/>
    <row r="1319" ht="15" customHeight="1"/>
    <row r="1320" ht="15" customHeight="1"/>
    <row r="1321" ht="15" customHeight="1"/>
    <row r="1324" ht="15" customHeight="1"/>
    <row r="1325" ht="15" customHeight="1"/>
    <row r="1326" ht="15" customHeight="1"/>
    <row r="1327" ht="15" customHeight="1"/>
    <row r="1329" ht="15" customHeight="1"/>
    <row r="1330" ht="15" customHeight="1"/>
    <row r="1331" ht="15" customHeight="1"/>
    <row r="1332" ht="15" customHeight="1"/>
    <row r="1334" ht="15" customHeight="1"/>
    <row r="1335" ht="15" customHeight="1"/>
    <row r="1337" ht="15" customHeight="1"/>
    <row r="1339" ht="15" customHeight="1"/>
    <row r="1340" ht="15" customHeight="1"/>
    <row r="1341" ht="15" customHeight="1"/>
    <row r="1342" ht="15" customHeight="1"/>
    <row r="1344" ht="15" customHeight="1"/>
    <row r="1345" spans="2:34" ht="15" customHeight="1"/>
    <row r="1346" spans="2:34" ht="15" customHeight="1"/>
    <row r="1348" spans="2:34" ht="15" customHeight="1"/>
    <row r="1349" spans="2:34" ht="15" customHeight="1"/>
    <row r="1351" spans="2:34" ht="15" customHeight="1"/>
    <row r="1353" spans="2:34" ht="15" customHeight="1"/>
    <row r="1354" spans="2:34" ht="15" customHeight="1"/>
    <row r="1355" spans="2:34" ht="15" customHeight="1">
      <c r="B1355" s="111"/>
      <c r="C1355" s="111"/>
      <c r="D1355" s="111"/>
      <c r="E1355" s="111"/>
      <c r="F1355" s="111"/>
      <c r="G1355" s="111"/>
      <c r="H1355" s="111"/>
      <c r="I1355" s="111"/>
      <c r="J1355" s="111"/>
      <c r="K1355" s="111"/>
      <c r="L1355" s="111"/>
      <c r="M1355" s="111"/>
      <c r="N1355" s="111"/>
      <c r="O1355" s="111"/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/>
      <c r="AB1355" s="111"/>
      <c r="AC1355" s="111"/>
      <c r="AD1355" s="111"/>
      <c r="AE1355" s="111"/>
      <c r="AF1355" s="111"/>
      <c r="AG1355" s="111"/>
      <c r="AH1355" s="111"/>
    </row>
    <row r="1356" spans="2:34" ht="15" customHeight="1"/>
    <row r="1357" spans="2:34" ht="15" customHeight="1"/>
    <row r="1358" spans="2:34" ht="15" customHeight="1"/>
    <row r="1359" spans="2:34" ht="15" customHeight="1"/>
    <row r="1360" spans="2:34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  <row r="1412" ht="15" customHeight="1"/>
    <row r="1413" ht="15" customHeight="1"/>
    <row r="1414" ht="15" customHeight="1"/>
    <row r="1415" ht="15" customHeight="1"/>
    <row r="1416" ht="15" customHeight="1"/>
    <row r="1417" ht="15" customHeight="1"/>
    <row r="1418" ht="15" customHeight="1"/>
    <row r="1419" ht="15" customHeight="1"/>
    <row r="1420" ht="15" customHeight="1"/>
    <row r="1421" ht="15" customHeight="1"/>
    <row r="1422" ht="15" customHeight="1"/>
    <row r="1423" ht="15" customHeight="1"/>
    <row r="1424" ht="15" customHeight="1"/>
    <row r="1425" ht="15" customHeight="1"/>
    <row r="1426" ht="15" customHeight="1"/>
    <row r="1427" ht="15" customHeight="1"/>
    <row r="1428" ht="15" customHeight="1"/>
    <row r="1429" ht="15" customHeight="1"/>
    <row r="1430" ht="15" customHeight="1"/>
    <row r="1431" ht="15" customHeight="1"/>
    <row r="1432" ht="15" customHeight="1"/>
    <row r="1433" ht="15" customHeight="1"/>
    <row r="1434" ht="15" customHeight="1"/>
    <row r="1435" ht="15" customHeight="1"/>
    <row r="1436" ht="15" customHeight="1"/>
    <row r="1437" ht="15" customHeight="1"/>
    <row r="1438" ht="15" customHeight="1"/>
    <row r="1439" ht="15" customHeight="1"/>
    <row r="1440" ht="15" customHeight="1"/>
    <row r="1441" ht="15" customHeight="1"/>
    <row r="1442" ht="15" customHeight="1"/>
    <row r="1443" ht="15" customHeight="1"/>
    <row r="1444" ht="15" customHeight="1"/>
    <row r="1445" ht="15" customHeight="1"/>
    <row r="1446" ht="15" customHeight="1"/>
    <row r="1447" ht="15" customHeight="1"/>
    <row r="1448" ht="15" customHeight="1"/>
    <row r="1449" ht="15" customHeight="1"/>
    <row r="1450" ht="15" customHeight="1"/>
    <row r="1451" ht="15" customHeight="1"/>
    <row r="1452" ht="15" customHeight="1"/>
    <row r="1453" ht="15" customHeight="1"/>
    <row r="1454" ht="15" customHeight="1"/>
    <row r="1455" ht="15" customHeight="1"/>
    <row r="1456" ht="15" customHeight="1"/>
    <row r="1457" ht="15" customHeight="1"/>
    <row r="1458" ht="15" customHeight="1"/>
    <row r="1459" ht="15" customHeight="1"/>
    <row r="1460" ht="15" customHeight="1"/>
    <row r="1461" ht="15" customHeight="1"/>
    <row r="1462" ht="15" customHeight="1"/>
    <row r="1463" ht="15" customHeight="1"/>
    <row r="1464" ht="15" customHeight="1"/>
    <row r="1466" ht="15" customHeight="1"/>
    <row r="1467" ht="15" customHeight="1"/>
    <row r="1468" ht="15" customHeight="1"/>
    <row r="1469" ht="15" customHeight="1"/>
    <row r="1470" ht="15" customHeight="1"/>
    <row r="1471" ht="15" customHeight="1"/>
    <row r="1472" ht="15" customHeight="1"/>
    <row r="1473" ht="15" customHeight="1"/>
    <row r="1474" ht="15" customHeight="1"/>
    <row r="1475" ht="15" customHeight="1"/>
    <row r="1476" ht="15" customHeight="1"/>
    <row r="1477" ht="15" customHeight="1"/>
    <row r="1478" ht="15" customHeight="1"/>
    <row r="1479" ht="15" customHeight="1"/>
    <row r="1480" ht="15" customHeight="1"/>
    <row r="1481" ht="15" customHeight="1"/>
    <row r="1482" ht="15" customHeight="1"/>
    <row r="1483" ht="15" customHeight="1"/>
    <row r="1484" ht="15" customHeight="1"/>
    <row r="1485" ht="15" customHeight="1"/>
    <row r="1486" ht="15" customHeight="1"/>
    <row r="1487" ht="15" customHeight="1"/>
    <row r="1488" ht="15" customHeight="1"/>
    <row r="1489" ht="15" customHeight="1"/>
    <row r="1490" ht="15" customHeight="1"/>
    <row r="1491" ht="15" customHeight="1"/>
    <row r="1492" ht="15" customHeight="1"/>
    <row r="1493" ht="15" customHeight="1"/>
    <row r="1494" ht="15" customHeight="1"/>
    <row r="1495" ht="15" customHeight="1"/>
    <row r="1496" ht="15" customHeight="1"/>
    <row r="1497" ht="15" customHeight="1"/>
    <row r="1498" ht="15" customHeight="1"/>
    <row r="1499" ht="15" customHeight="1"/>
    <row r="1501" ht="15" customHeight="1"/>
    <row r="1502" ht="15" customHeight="1"/>
    <row r="1503" ht="15" customHeight="1"/>
    <row r="1504" ht="15" customHeight="1"/>
    <row r="1505" ht="15" customHeight="1"/>
    <row r="1506" ht="15" customHeight="1"/>
    <row r="1507" ht="15" customHeight="1"/>
    <row r="1508" ht="15" customHeight="1"/>
    <row r="1509" ht="15" customHeight="1"/>
    <row r="1510" ht="15" customHeight="1"/>
    <row r="1511" ht="15" customHeight="1"/>
    <row r="1512" ht="15" customHeight="1"/>
    <row r="1514" ht="15" customHeight="1"/>
    <row r="1515" ht="15" customHeight="1"/>
    <row r="1516" ht="15" customHeight="1"/>
    <row r="1517" ht="15" customHeight="1"/>
    <row r="1518" ht="15" customHeight="1"/>
    <row r="1519" ht="15" customHeight="1"/>
    <row r="1520" ht="15" customHeight="1"/>
    <row r="1521" spans="2:34" ht="15" customHeight="1"/>
    <row r="1522" spans="2:34" ht="15" customHeight="1"/>
    <row r="1523" spans="2:34" ht="15" customHeight="1"/>
    <row r="1524" spans="2:34" ht="15" customHeight="1"/>
    <row r="1525" spans="2:34" ht="15" customHeight="1"/>
    <row r="1526" spans="2:34" ht="15" customHeight="1"/>
    <row r="1527" spans="2:34" ht="15" customHeight="1">
      <c r="B1527" s="111"/>
      <c r="C1527" s="111"/>
      <c r="D1527" s="111"/>
      <c r="E1527" s="111"/>
      <c r="F1527" s="111"/>
      <c r="G1527" s="111"/>
      <c r="H1527" s="111"/>
      <c r="I1527" s="111"/>
      <c r="J1527" s="111"/>
      <c r="K1527" s="111"/>
      <c r="L1527" s="111"/>
      <c r="M1527" s="111"/>
      <c r="N1527" s="111"/>
      <c r="O1527" s="111"/>
      <c r="P1527" s="111"/>
      <c r="Q1527" s="111"/>
      <c r="R1527" s="111"/>
      <c r="S1527" s="111"/>
      <c r="T1527" s="111"/>
      <c r="U1527" s="111"/>
      <c r="V1527" s="111"/>
      <c r="W1527" s="111"/>
      <c r="X1527" s="111"/>
      <c r="Y1527" s="111"/>
      <c r="Z1527" s="111"/>
      <c r="AA1527" s="111"/>
      <c r="AB1527" s="111"/>
      <c r="AC1527" s="111"/>
      <c r="AD1527" s="111"/>
      <c r="AE1527" s="111"/>
      <c r="AF1527" s="111"/>
      <c r="AG1527" s="111"/>
      <c r="AH1527" s="111"/>
    </row>
    <row r="1528" spans="2:34" ht="15" customHeight="1"/>
    <row r="1529" spans="2:34" ht="15" customHeight="1"/>
    <row r="1530" spans="2:34" ht="15" customHeight="1"/>
    <row r="1552" ht="15" customHeight="1"/>
    <row r="1553" ht="15" customHeight="1"/>
    <row r="1554" ht="15" customHeight="1"/>
    <row r="1555" ht="15" customHeight="1"/>
    <row r="1556" ht="15" customHeight="1"/>
    <row r="1557" ht="15" customHeight="1"/>
    <row r="1558" ht="15" customHeight="1"/>
    <row r="1559" ht="15" customHeight="1"/>
    <row r="1560" ht="15" customHeight="1"/>
    <row r="1561" ht="15" customHeight="1"/>
    <row r="1562" ht="15" customHeight="1"/>
    <row r="1563" ht="15" customHeight="1"/>
    <row r="1564" ht="15" customHeight="1"/>
    <row r="1565" ht="15" customHeight="1"/>
    <row r="1566" ht="15" customHeight="1"/>
    <row r="1567" ht="15" customHeight="1"/>
    <row r="1568" ht="15" customHeight="1"/>
    <row r="1569" ht="15" customHeight="1"/>
    <row r="1570" ht="15" customHeight="1"/>
    <row r="1571" ht="15" customHeight="1"/>
    <row r="1572" ht="15" customHeight="1"/>
    <row r="1573" ht="15" customHeight="1"/>
    <row r="1574" ht="15" customHeight="1"/>
    <row r="1575" ht="15" customHeight="1"/>
    <row r="1576" ht="15" customHeight="1"/>
    <row r="1577" ht="15" customHeight="1"/>
    <row r="1578" ht="15" customHeight="1"/>
    <row r="1579" ht="15" customHeight="1"/>
    <row r="1580" ht="15" customHeight="1"/>
    <row r="1581" ht="15" customHeight="1"/>
    <row r="1582" ht="15" customHeight="1"/>
    <row r="1583" ht="15" customHeight="1"/>
    <row r="1584" ht="15" customHeight="1"/>
    <row r="1585" ht="15" customHeight="1"/>
    <row r="1586" ht="15" customHeight="1"/>
    <row r="1587" ht="15" customHeight="1"/>
    <row r="1588" ht="15" customHeight="1"/>
    <row r="1589" ht="15" customHeight="1"/>
    <row r="1590" ht="15" customHeight="1"/>
    <row r="1591" ht="15" customHeight="1"/>
    <row r="1592" ht="15" customHeight="1"/>
    <row r="1593" ht="15" customHeight="1"/>
    <row r="1595" ht="15" customHeight="1"/>
    <row r="1596" ht="15" customHeight="1"/>
    <row r="1597" ht="15" customHeight="1"/>
    <row r="1598" ht="15" customHeight="1"/>
    <row r="1599" ht="15" customHeight="1"/>
    <row r="1600" ht="15" customHeight="1"/>
    <row r="1601" ht="15" customHeight="1"/>
    <row r="1602" ht="15" customHeight="1"/>
    <row r="1604" ht="15" customHeight="1"/>
    <row r="1605" ht="15" customHeight="1"/>
    <row r="1606" ht="15" customHeight="1"/>
    <row r="1607" ht="15" customHeight="1"/>
    <row r="1608" ht="15" customHeight="1"/>
    <row r="1609" ht="15" customHeight="1"/>
    <row r="1610" ht="15" customHeight="1"/>
    <row r="1611" ht="15" customHeight="1"/>
    <row r="1612" ht="15" customHeight="1"/>
    <row r="1613" ht="15" customHeight="1"/>
    <row r="1614" ht="15" customHeight="1"/>
    <row r="1615" ht="15" customHeight="1"/>
    <row r="1616" ht="15" customHeight="1"/>
    <row r="1618" spans="2:34" ht="15" customHeight="1"/>
    <row r="1619" spans="2:34" ht="15" customHeight="1"/>
    <row r="1620" spans="2:34" ht="15" customHeight="1"/>
    <row r="1621" spans="2:34" ht="15" customHeight="1"/>
    <row r="1622" spans="2:34" ht="15" customHeight="1">
      <c r="B1622" s="111"/>
      <c r="C1622" s="111"/>
      <c r="D1622" s="111"/>
      <c r="E1622" s="111"/>
      <c r="F1622" s="111"/>
      <c r="G1622" s="111"/>
      <c r="H1622" s="111"/>
      <c r="I1622" s="111"/>
      <c r="J1622" s="111"/>
      <c r="K1622" s="111"/>
      <c r="L1622" s="111"/>
      <c r="M1622" s="111"/>
      <c r="N1622" s="111"/>
      <c r="O1622" s="111"/>
      <c r="P1622" s="111"/>
      <c r="Q1622" s="111"/>
      <c r="R1622" s="111"/>
      <c r="S1622" s="111"/>
      <c r="T1622" s="111"/>
      <c r="U1622" s="111"/>
      <c r="V1622" s="111"/>
      <c r="W1622" s="111"/>
      <c r="X1622" s="111"/>
      <c r="Y1622" s="111"/>
      <c r="Z1622" s="111"/>
      <c r="AA1622" s="111"/>
      <c r="AB1622" s="111"/>
      <c r="AC1622" s="111"/>
      <c r="AD1622" s="111"/>
      <c r="AE1622" s="111"/>
      <c r="AF1622" s="111"/>
      <c r="AG1622" s="111"/>
      <c r="AH1622" s="111"/>
    </row>
    <row r="1623" spans="2:34" ht="15" customHeight="1"/>
    <row r="1624" spans="2:34" ht="15" customHeight="1"/>
    <row r="1625" spans="2:34" ht="15" customHeight="1"/>
    <row r="1626" spans="2:34" ht="15" customHeight="1"/>
    <row r="1627" spans="2:34" ht="15" customHeight="1"/>
    <row r="1702" ht="15" customHeight="1"/>
    <row r="1703" ht="15" customHeight="1"/>
    <row r="1704" ht="15" customHeight="1"/>
    <row r="1705" ht="15" customHeight="1"/>
    <row r="1706" ht="15" customHeight="1"/>
    <row r="1707" ht="15" customHeight="1"/>
    <row r="1708" ht="15" customHeight="1"/>
    <row r="1709" ht="15" customHeight="1"/>
    <row r="1710" ht="15" customHeight="1"/>
    <row r="1711" ht="15" customHeight="1"/>
    <row r="1712" ht="15" customHeight="1"/>
    <row r="1713" ht="15" customHeight="1"/>
    <row r="1715" ht="15" customHeight="1"/>
    <row r="1716" ht="15" customHeight="1"/>
    <row r="1717" ht="15" customHeight="1"/>
    <row r="1718" ht="15" customHeight="1"/>
    <row r="1719" ht="15" customHeight="1"/>
    <row r="1720" ht="15" customHeight="1"/>
    <row r="1721" ht="15" customHeight="1"/>
    <row r="1723" ht="15" customHeight="1"/>
    <row r="1724" ht="15" customHeight="1"/>
    <row r="1725" ht="15" customHeight="1"/>
    <row r="1726" ht="15" customHeight="1"/>
    <row r="1727" ht="15" customHeight="1"/>
    <row r="1728" ht="15" customHeight="1"/>
    <row r="1729" spans="2:34" ht="15" customHeight="1"/>
    <row r="1731" spans="2:34" ht="15" customHeight="1"/>
    <row r="1732" spans="2:34" ht="15" customHeight="1"/>
    <row r="1733" spans="2:34" ht="15" customHeight="1"/>
    <row r="1734" spans="2:34" ht="15" customHeight="1"/>
    <row r="1735" spans="2:34" ht="15" customHeight="1"/>
    <row r="1737" spans="2:34" ht="15" customHeight="1"/>
    <row r="1738" spans="2:34" ht="15" customHeight="1"/>
    <row r="1739" spans="2:34" ht="15" customHeight="1"/>
    <row r="1740" spans="2:34" ht="15" customHeight="1">
      <c r="B1740" s="111"/>
      <c r="C1740" s="111"/>
      <c r="D1740" s="111"/>
      <c r="E1740" s="111"/>
      <c r="F1740" s="111"/>
      <c r="G1740" s="111"/>
      <c r="H1740" s="111"/>
      <c r="I1740" s="111"/>
      <c r="J1740" s="111"/>
      <c r="K1740" s="111"/>
      <c r="L1740" s="111"/>
      <c r="M1740" s="111"/>
      <c r="N1740" s="111"/>
      <c r="O1740" s="111"/>
      <c r="P1740" s="111"/>
      <c r="Q1740" s="111"/>
      <c r="R1740" s="111"/>
      <c r="S1740" s="111"/>
      <c r="T1740" s="111"/>
      <c r="U1740" s="111"/>
      <c r="V1740" s="111"/>
      <c r="W1740" s="111"/>
      <c r="X1740" s="111"/>
      <c r="Y1740" s="111"/>
      <c r="Z1740" s="111"/>
      <c r="AA1740" s="111"/>
      <c r="AB1740" s="111"/>
      <c r="AC1740" s="111"/>
      <c r="AD1740" s="111"/>
      <c r="AE1740" s="111"/>
      <c r="AF1740" s="111"/>
      <c r="AG1740" s="111"/>
      <c r="AH1740" s="111"/>
    </row>
    <row r="1741" spans="2:34" ht="15" customHeight="1"/>
    <row r="1742" spans="2:34" ht="15" customHeight="1"/>
    <row r="1743" spans="2:34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3" ht="15" customHeight="1"/>
    <row r="1824" ht="15" customHeight="1"/>
    <row r="1825" spans="2:34" ht="15" customHeight="1"/>
    <row r="1826" spans="2:34" ht="15" customHeight="1"/>
    <row r="1827" spans="2:34" ht="15" customHeight="1"/>
    <row r="1828" spans="2:34" ht="15" customHeight="1"/>
    <row r="1829" spans="2:34" ht="15" customHeight="1"/>
    <row r="1831" spans="2:34" ht="15" customHeight="1"/>
    <row r="1832" spans="2:34" ht="15" customHeight="1"/>
    <row r="1833" spans="2:34" ht="15" customHeight="1"/>
    <row r="1834" spans="2:34" ht="15" customHeight="1"/>
    <row r="1835" spans="2:34" ht="15" customHeight="1"/>
    <row r="1837" spans="2:34" ht="15" customHeight="1"/>
    <row r="1838" spans="2:34" ht="15" customHeight="1"/>
    <row r="1839" spans="2:34" ht="15" customHeight="1"/>
    <row r="1840" spans="2:34" ht="15" customHeight="1">
      <c r="B1840" s="111"/>
      <c r="C1840" s="111"/>
      <c r="D1840" s="111"/>
      <c r="E1840" s="111"/>
      <c r="F1840" s="111"/>
      <c r="G1840" s="111"/>
      <c r="H1840" s="111"/>
      <c r="I1840" s="111"/>
      <c r="J1840" s="111"/>
      <c r="K1840" s="111"/>
      <c r="L1840" s="111"/>
      <c r="M1840" s="111"/>
      <c r="N1840" s="111"/>
      <c r="O1840" s="111"/>
      <c r="P1840" s="111"/>
      <c r="Q1840" s="111"/>
      <c r="R1840" s="111"/>
      <c r="S1840" s="111"/>
      <c r="T1840" s="111"/>
      <c r="U1840" s="111"/>
      <c r="V1840" s="111"/>
      <c r="W1840" s="111"/>
      <c r="X1840" s="111"/>
      <c r="Y1840" s="111"/>
      <c r="Z1840" s="111"/>
      <c r="AA1840" s="111"/>
      <c r="AB1840" s="111"/>
      <c r="AC1840" s="111"/>
      <c r="AD1840" s="111"/>
      <c r="AE1840" s="111"/>
      <c r="AF1840" s="111"/>
      <c r="AG1840" s="111"/>
      <c r="AH1840" s="111"/>
    </row>
    <row r="1841" ht="15" customHeight="1"/>
    <row r="1842" ht="15" customHeight="1"/>
    <row r="1843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1" ht="15" customHeight="1"/>
    <row r="1932" ht="15" customHeight="1"/>
    <row r="1933" ht="15" customHeight="1"/>
    <row r="1934" ht="15" customHeight="1"/>
    <row r="1935" ht="15" customHeight="1"/>
    <row r="1937" spans="2:34" ht="15" customHeight="1"/>
    <row r="1938" spans="2:34" ht="15" customHeight="1"/>
    <row r="1939" spans="2:34" ht="15" customHeight="1"/>
    <row r="1940" spans="2:34" ht="15" customHeight="1">
      <c r="B1940" s="111"/>
      <c r="C1940" s="111"/>
      <c r="D1940" s="111"/>
      <c r="E1940" s="111"/>
      <c r="F1940" s="111"/>
      <c r="G1940" s="111"/>
      <c r="H1940" s="111"/>
      <c r="I1940" s="111"/>
      <c r="J1940" s="111"/>
      <c r="K1940" s="111"/>
      <c r="L1940" s="111"/>
      <c r="M1940" s="111"/>
      <c r="N1940" s="111"/>
      <c r="O1940" s="111"/>
      <c r="P1940" s="111"/>
      <c r="Q1940" s="111"/>
      <c r="R1940" s="111"/>
      <c r="S1940" s="111"/>
      <c r="T1940" s="111"/>
      <c r="U1940" s="111"/>
      <c r="V1940" s="111"/>
      <c r="W1940" s="111"/>
      <c r="X1940" s="111"/>
      <c r="Y1940" s="111"/>
      <c r="Z1940" s="111"/>
      <c r="AA1940" s="111"/>
      <c r="AB1940" s="111"/>
      <c r="AC1940" s="111"/>
      <c r="AD1940" s="111"/>
      <c r="AE1940" s="111"/>
      <c r="AF1940" s="111"/>
      <c r="AG1940" s="111"/>
      <c r="AH1940" s="111"/>
    </row>
    <row r="1941" spans="2:34" ht="15" customHeight="1"/>
    <row r="1942" spans="2:34" ht="15" customHeight="1"/>
    <row r="1943" spans="2:34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1" ht="15" customHeight="1"/>
    <row r="2032" ht="15" customHeight="1"/>
    <row r="2033" spans="2:34" ht="15" customHeight="1"/>
    <row r="2034" spans="2:34" ht="15" customHeight="1"/>
    <row r="2035" spans="2:34" ht="15" customHeight="1"/>
    <row r="2037" spans="2:34" ht="15" customHeight="1"/>
    <row r="2038" spans="2:34" ht="15" customHeight="1"/>
    <row r="2039" spans="2:34" ht="15" customHeight="1"/>
    <row r="2040" spans="2:34" ht="15" customHeight="1">
      <c r="B2040" s="111"/>
      <c r="C2040" s="111"/>
      <c r="D2040" s="111"/>
      <c r="E2040" s="111"/>
      <c r="F2040" s="111"/>
      <c r="G2040" s="111"/>
      <c r="H2040" s="111"/>
      <c r="I2040" s="111"/>
      <c r="J2040" s="111"/>
      <c r="K2040" s="111"/>
      <c r="L2040" s="111"/>
      <c r="M2040" s="111"/>
      <c r="N2040" s="111"/>
      <c r="O2040" s="111"/>
      <c r="P2040" s="111"/>
      <c r="Q2040" s="111"/>
      <c r="R2040" s="111"/>
      <c r="S2040" s="111"/>
      <c r="T2040" s="111"/>
      <c r="U2040" s="111"/>
      <c r="V2040" s="111"/>
      <c r="W2040" s="111"/>
      <c r="X2040" s="111"/>
      <c r="Y2040" s="111"/>
      <c r="Z2040" s="111"/>
      <c r="AA2040" s="111"/>
      <c r="AB2040" s="111"/>
      <c r="AC2040" s="111"/>
      <c r="AD2040" s="111"/>
      <c r="AE2040" s="111"/>
      <c r="AF2040" s="111"/>
      <c r="AG2040" s="111"/>
      <c r="AH2040" s="111"/>
    </row>
    <row r="2041" spans="2:34" ht="15" customHeight="1"/>
    <row r="2042" spans="2:34" ht="15" customHeight="1"/>
    <row r="2043" spans="2:34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spans="2:34" ht="15" customHeight="1"/>
    <row r="2131" spans="2:34" ht="15" customHeight="1"/>
    <row r="2132" spans="2:34" ht="15" customHeight="1"/>
    <row r="2133" spans="2:34" ht="15" customHeight="1"/>
    <row r="2134" spans="2:34" ht="15" customHeight="1"/>
    <row r="2135" spans="2:34" ht="15" customHeight="1"/>
    <row r="2137" spans="2:34" ht="15" customHeight="1"/>
    <row r="2138" spans="2:34" ht="15" customHeight="1"/>
    <row r="2139" spans="2:34" ht="15" customHeight="1"/>
    <row r="2140" spans="2:34" ht="15" customHeight="1">
      <c r="B2140" s="111"/>
      <c r="C2140" s="111"/>
      <c r="D2140" s="111"/>
      <c r="E2140" s="111"/>
      <c r="F2140" s="111"/>
      <c r="G2140" s="111"/>
      <c r="H2140" s="111"/>
      <c r="I2140" s="111"/>
      <c r="J2140" s="111"/>
      <c r="K2140" s="111"/>
      <c r="L2140" s="111"/>
      <c r="M2140" s="111"/>
      <c r="N2140" s="111"/>
      <c r="O2140" s="111"/>
      <c r="P2140" s="111"/>
      <c r="Q2140" s="111"/>
      <c r="R2140" s="111"/>
      <c r="S2140" s="111"/>
      <c r="T2140" s="111"/>
      <c r="U2140" s="111"/>
      <c r="V2140" s="111"/>
      <c r="W2140" s="111"/>
      <c r="X2140" s="111"/>
      <c r="Y2140" s="111"/>
      <c r="Z2140" s="111"/>
      <c r="AA2140" s="111"/>
      <c r="AB2140" s="111"/>
      <c r="AC2140" s="111"/>
      <c r="AD2140" s="111"/>
      <c r="AE2140" s="111"/>
      <c r="AF2140" s="111"/>
      <c r="AG2140" s="111"/>
      <c r="AH2140" s="111"/>
    </row>
    <row r="2141" spans="2:34" ht="15" customHeight="1"/>
    <row r="2142" spans="2:34" ht="15" customHeight="1"/>
    <row r="2143" spans="2:34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3" ht="15" customHeight="1"/>
    <row r="2224" ht="15" customHeight="1"/>
    <row r="2225" spans="2:34" ht="15" customHeight="1"/>
    <row r="2226" spans="2:34" ht="15" customHeight="1"/>
    <row r="2227" spans="2:34" ht="15" customHeight="1"/>
    <row r="2228" spans="2:34" ht="15" customHeight="1"/>
    <row r="2229" spans="2:34" ht="15" customHeight="1"/>
    <row r="2231" spans="2:34" ht="15" customHeight="1"/>
    <row r="2232" spans="2:34" ht="15" customHeight="1"/>
    <row r="2233" spans="2:34" ht="15" customHeight="1"/>
    <row r="2234" spans="2:34" ht="15" customHeight="1"/>
    <row r="2235" spans="2:34" ht="15" customHeight="1"/>
    <row r="2237" spans="2:34" ht="15" customHeight="1"/>
    <row r="2238" spans="2:34" ht="15" customHeight="1"/>
    <row r="2239" spans="2:34" ht="15" customHeight="1"/>
    <row r="2240" spans="2:34" ht="15" customHeight="1">
      <c r="B2240" s="111"/>
      <c r="C2240" s="111"/>
      <c r="D2240" s="111"/>
      <c r="E2240" s="111"/>
      <c r="F2240" s="111"/>
      <c r="G2240" s="111"/>
      <c r="H2240" s="111"/>
      <c r="I2240" s="111"/>
      <c r="J2240" s="111"/>
      <c r="K2240" s="111"/>
      <c r="L2240" s="111"/>
      <c r="M2240" s="111"/>
      <c r="N2240" s="111"/>
      <c r="O2240" s="111"/>
      <c r="P2240" s="111"/>
      <c r="Q2240" s="111"/>
      <c r="R2240" s="111"/>
      <c r="S2240" s="111"/>
      <c r="T2240" s="111"/>
      <c r="U2240" s="111"/>
      <c r="V2240" s="111"/>
      <c r="W2240" s="111"/>
      <c r="X2240" s="111"/>
      <c r="Y2240" s="111"/>
      <c r="Z2240" s="111"/>
      <c r="AA2240" s="111"/>
      <c r="AB2240" s="111"/>
      <c r="AC2240" s="111"/>
      <c r="AD2240" s="111"/>
      <c r="AE2240" s="111"/>
      <c r="AF2240" s="111"/>
      <c r="AG2240" s="111"/>
      <c r="AH2240" s="111"/>
    </row>
    <row r="2241" ht="15" customHeight="1"/>
    <row r="2242" ht="15" customHeight="1"/>
    <row r="2243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1" ht="15" customHeight="1"/>
    <row r="2332" ht="15" customHeight="1"/>
    <row r="2333" ht="15" customHeight="1"/>
    <row r="2334" ht="15" customHeight="1"/>
    <row r="2335" ht="15" customHeight="1"/>
    <row r="2337" spans="2:34" ht="15" customHeight="1"/>
    <row r="2338" spans="2:34" ht="15" customHeight="1"/>
    <row r="2339" spans="2:34" ht="15" customHeight="1"/>
    <row r="2340" spans="2:34" ht="15" customHeight="1">
      <c r="B2340" s="111"/>
      <c r="C2340" s="111"/>
      <c r="D2340" s="111"/>
      <c r="E2340" s="111"/>
      <c r="F2340" s="111"/>
      <c r="G2340" s="111"/>
      <c r="H2340" s="111"/>
      <c r="I2340" s="111"/>
      <c r="J2340" s="111"/>
      <c r="K2340" s="111"/>
      <c r="L2340" s="111"/>
      <c r="M2340" s="111"/>
      <c r="N2340" s="111"/>
      <c r="O2340" s="111"/>
      <c r="P2340" s="111"/>
      <c r="Q2340" s="111"/>
      <c r="R2340" s="111"/>
      <c r="S2340" s="111"/>
      <c r="T2340" s="111"/>
      <c r="U2340" s="111"/>
      <c r="V2340" s="111"/>
      <c r="W2340" s="111"/>
      <c r="X2340" s="111"/>
      <c r="Y2340" s="111"/>
      <c r="Z2340" s="111"/>
      <c r="AA2340" s="111"/>
      <c r="AB2340" s="111"/>
      <c r="AC2340" s="111"/>
      <c r="AD2340" s="111"/>
      <c r="AE2340" s="111"/>
      <c r="AF2340" s="111"/>
      <c r="AG2340" s="111"/>
      <c r="AH2340" s="111"/>
    </row>
    <row r="2341" spans="2:34" ht="15" customHeight="1"/>
    <row r="2342" spans="2:34" ht="15" customHeight="1"/>
    <row r="2343" spans="2:34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1" ht="15" customHeight="1"/>
    <row r="2432" ht="15" customHeight="1"/>
    <row r="2433" spans="2:34" ht="15" customHeight="1"/>
    <row r="2434" spans="2:34" ht="15" customHeight="1"/>
    <row r="2435" spans="2:34" ht="15" customHeight="1"/>
    <row r="2437" spans="2:34" ht="15" customHeight="1"/>
    <row r="2438" spans="2:34" ht="15" customHeight="1"/>
    <row r="2439" spans="2:34" ht="15" customHeight="1"/>
    <row r="2440" spans="2:34" ht="15" customHeight="1">
      <c r="B2440" s="111"/>
      <c r="C2440" s="111"/>
      <c r="D2440" s="111"/>
      <c r="E2440" s="111"/>
      <c r="F2440" s="111"/>
      <c r="G2440" s="111"/>
      <c r="H2440" s="111"/>
      <c r="I2440" s="111"/>
      <c r="J2440" s="111"/>
      <c r="K2440" s="111"/>
      <c r="L2440" s="111"/>
      <c r="M2440" s="111"/>
      <c r="N2440" s="111"/>
      <c r="O2440" s="111"/>
      <c r="P2440" s="111"/>
      <c r="Q2440" s="111"/>
      <c r="R2440" s="111"/>
      <c r="S2440" s="111"/>
      <c r="T2440" s="111"/>
      <c r="U2440" s="111"/>
      <c r="V2440" s="111"/>
      <c r="W2440" s="111"/>
      <c r="X2440" s="111"/>
      <c r="Y2440" s="111"/>
      <c r="Z2440" s="111"/>
      <c r="AA2440" s="111"/>
      <c r="AB2440" s="111"/>
      <c r="AC2440" s="111"/>
      <c r="AD2440" s="111"/>
      <c r="AE2440" s="111"/>
      <c r="AF2440" s="111"/>
      <c r="AG2440" s="111"/>
      <c r="AH2440" s="111"/>
    </row>
    <row r="2441" spans="2:34" ht="15" customHeight="1"/>
    <row r="2442" spans="2:34" ht="15" customHeight="1"/>
    <row r="2443" spans="2:34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spans="2:34" ht="15" customHeight="1"/>
    <row r="2531" spans="2:34" ht="15" customHeight="1"/>
    <row r="2532" spans="2:34" ht="15" customHeight="1"/>
    <row r="2533" spans="2:34" ht="15" customHeight="1"/>
    <row r="2534" spans="2:34" ht="15" customHeight="1"/>
    <row r="2535" spans="2:34" ht="15" customHeight="1"/>
    <row r="2537" spans="2:34" ht="15" customHeight="1"/>
    <row r="2538" spans="2:34" ht="15" customHeight="1"/>
    <row r="2539" spans="2:34" ht="15" customHeight="1"/>
    <row r="2540" spans="2:34" ht="15" customHeight="1">
      <c r="B2540" s="111"/>
      <c r="C2540" s="111"/>
      <c r="D2540" s="111"/>
      <c r="E2540" s="111"/>
      <c r="F2540" s="111"/>
      <c r="G2540" s="111"/>
      <c r="H2540" s="111"/>
      <c r="I2540" s="111"/>
      <c r="J2540" s="111"/>
      <c r="K2540" s="111"/>
      <c r="L2540" s="111"/>
      <c r="M2540" s="111"/>
      <c r="N2540" s="111"/>
      <c r="O2540" s="111"/>
      <c r="P2540" s="111"/>
      <c r="Q2540" s="111"/>
      <c r="R2540" s="111"/>
      <c r="S2540" s="111"/>
      <c r="T2540" s="111"/>
      <c r="U2540" s="111"/>
      <c r="V2540" s="111"/>
      <c r="W2540" s="111"/>
      <c r="X2540" s="111"/>
      <c r="Y2540" s="111"/>
      <c r="Z2540" s="111"/>
      <c r="AA2540" s="111"/>
      <c r="AB2540" s="111"/>
      <c r="AC2540" s="111"/>
      <c r="AD2540" s="111"/>
      <c r="AE2540" s="111"/>
      <c r="AF2540" s="111"/>
      <c r="AG2540" s="111"/>
      <c r="AH2540" s="111"/>
    </row>
    <row r="2541" spans="2:34" ht="15" customHeight="1"/>
    <row r="2542" spans="2:34" ht="15" customHeight="1"/>
    <row r="2543" spans="2:34" ht="15" customHeight="1"/>
  </sheetData>
  <mergeCells count="25">
    <mergeCell ref="B648:AH648"/>
    <mergeCell ref="B35:AG35"/>
    <mergeCell ref="B88:AH88"/>
    <mergeCell ref="B213:AH213"/>
    <mergeCell ref="B379:AH379"/>
    <mergeCell ref="B496:AH496"/>
    <mergeCell ref="B1840:AH1840"/>
    <mergeCell ref="B748:AH748"/>
    <mergeCell ref="B839:AH839"/>
    <mergeCell ref="B910:AH910"/>
    <mergeCell ref="B1005:AH1005"/>
    <mergeCell ref="B1105:AH1105"/>
    <mergeCell ref="B1180:AH1180"/>
    <mergeCell ref="B1255:AH1255"/>
    <mergeCell ref="B1355:AH1355"/>
    <mergeCell ref="B1527:AH1527"/>
    <mergeCell ref="B1622:AH1622"/>
    <mergeCell ref="B1740:AH1740"/>
    <mergeCell ref="B2540:AH2540"/>
    <mergeCell ref="B1940:AH1940"/>
    <mergeCell ref="B2040:AH2040"/>
    <mergeCell ref="B2140:AH2140"/>
    <mergeCell ref="B2240:AH2240"/>
    <mergeCell ref="B2340:AH2340"/>
    <mergeCell ref="B2440:AH244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38"/>
  <sheetViews>
    <sheetView topLeftCell="T1" workbookViewId="0">
      <selection activeCell="AJ1" sqref="AJ1"/>
    </sheetView>
  </sheetViews>
  <sheetFormatPr defaultColWidth="9.1796875" defaultRowHeight="15" customHeight="1"/>
  <cols>
    <col min="1" max="1" width="47.26953125" customWidth="1"/>
    <col min="2" max="2" width="77.1796875" customWidth="1"/>
    <col min="3" max="3" width="19.1796875" customWidth="1"/>
    <col min="4" max="4" width="42.7265625" customWidth="1"/>
  </cols>
  <sheetData>
    <row r="1" spans="1:37" ht="15" customHeight="1">
      <c r="C1" s="48"/>
      <c r="D1" s="49" t="s">
        <v>556</v>
      </c>
      <c r="E1" s="50"/>
      <c r="F1" s="50">
        <v>2021</v>
      </c>
      <c r="G1" s="50">
        <v>2022</v>
      </c>
      <c r="H1" s="50">
        <v>2023</v>
      </c>
      <c r="I1" s="50">
        <v>2024</v>
      </c>
      <c r="J1" s="50">
        <v>2025</v>
      </c>
      <c r="K1" s="50">
        <v>2026</v>
      </c>
      <c r="L1" s="50">
        <v>2027</v>
      </c>
      <c r="M1" s="50">
        <v>2028</v>
      </c>
      <c r="N1" s="50">
        <v>2029</v>
      </c>
      <c r="O1" s="50">
        <v>2030</v>
      </c>
      <c r="P1" s="50">
        <v>2031</v>
      </c>
      <c r="Q1" s="50">
        <v>2032</v>
      </c>
      <c r="R1" s="50">
        <v>2033</v>
      </c>
      <c r="S1" s="50">
        <v>2034</v>
      </c>
      <c r="T1" s="50">
        <v>2035</v>
      </c>
      <c r="U1" s="50">
        <v>2036</v>
      </c>
      <c r="V1" s="50">
        <v>2037</v>
      </c>
      <c r="W1" s="50">
        <v>2038</v>
      </c>
      <c r="X1" s="50">
        <v>2039</v>
      </c>
      <c r="Y1" s="50">
        <v>2040</v>
      </c>
      <c r="Z1" s="50">
        <v>2041</v>
      </c>
      <c r="AA1" s="50">
        <v>2042</v>
      </c>
      <c r="AB1" s="50">
        <v>2043</v>
      </c>
      <c r="AC1" s="50">
        <v>2044</v>
      </c>
      <c r="AD1" s="50">
        <v>2045</v>
      </c>
      <c r="AE1" s="50">
        <v>2046</v>
      </c>
      <c r="AF1" s="50">
        <v>2047</v>
      </c>
      <c r="AG1" s="50">
        <v>2048</v>
      </c>
      <c r="AH1" s="50">
        <v>2049</v>
      </c>
      <c r="AI1" s="50">
        <v>2050</v>
      </c>
      <c r="AJ1" s="50"/>
      <c r="AK1" s="48"/>
    </row>
    <row r="2" spans="1:37" ht="15" customHeight="1">
      <c r="A2" t="s">
        <v>573</v>
      </c>
      <c r="C2" t="s">
        <v>1170</v>
      </c>
    </row>
    <row r="3" spans="1:37" ht="15" customHeight="1">
      <c r="A3" t="s">
        <v>642</v>
      </c>
      <c r="B3" t="s">
        <v>1171</v>
      </c>
      <c r="C3" t="s">
        <v>1172</v>
      </c>
      <c r="D3" t="s">
        <v>1173</v>
      </c>
      <c r="F3">
        <v>3.2618589999999998</v>
      </c>
      <c r="G3">
        <v>3.135481</v>
      </c>
      <c r="H3">
        <v>3.0109309999999998</v>
      </c>
      <c r="I3">
        <v>3.1094879999999998</v>
      </c>
      <c r="J3">
        <v>3.1197379999999999</v>
      </c>
      <c r="K3">
        <v>3.1132420000000001</v>
      </c>
      <c r="L3">
        <v>3.1219399999999999</v>
      </c>
      <c r="M3">
        <v>3.1342560000000002</v>
      </c>
      <c r="N3">
        <v>3.1497220000000001</v>
      </c>
      <c r="O3">
        <v>3.1462620000000001</v>
      </c>
      <c r="P3">
        <v>3.1680190000000001</v>
      </c>
      <c r="Q3">
        <v>3.232065</v>
      </c>
      <c r="R3">
        <v>3.2433480000000001</v>
      </c>
      <c r="S3">
        <v>3.2351079999999999</v>
      </c>
      <c r="T3">
        <v>3.2414190000000001</v>
      </c>
      <c r="U3">
        <v>3.2403010000000001</v>
      </c>
      <c r="V3">
        <v>3.263099</v>
      </c>
      <c r="W3">
        <v>3.2768269999999999</v>
      </c>
      <c r="X3">
        <v>3.2776070000000002</v>
      </c>
      <c r="Y3">
        <v>3.3103099999999999</v>
      </c>
      <c r="Z3">
        <v>3.333717</v>
      </c>
      <c r="AA3">
        <v>3.3461150000000002</v>
      </c>
      <c r="AB3">
        <v>3.3829050000000001</v>
      </c>
      <c r="AC3">
        <v>3.419756</v>
      </c>
      <c r="AD3">
        <v>3.4203290000000002</v>
      </c>
      <c r="AE3">
        <v>3.4486089999999998</v>
      </c>
      <c r="AF3">
        <v>3.446939</v>
      </c>
      <c r="AG3">
        <v>3.4326660000000002</v>
      </c>
      <c r="AH3">
        <v>3.4441480000000002</v>
      </c>
      <c r="AI3">
        <v>3.4255779999999998</v>
      </c>
      <c r="AJ3" s="51">
        <v>2E-3</v>
      </c>
      <c r="AK3" s="51">
        <v>0.01</v>
      </c>
    </row>
    <row r="4" spans="1:37" ht="15" customHeight="1">
      <c r="A4" t="s">
        <v>643</v>
      </c>
      <c r="B4" t="s">
        <v>1174</v>
      </c>
      <c r="C4" t="s">
        <v>1175</v>
      </c>
      <c r="D4" t="s">
        <v>1173</v>
      </c>
      <c r="F4">
        <v>0.24158099999999999</v>
      </c>
      <c r="G4">
        <v>0.23390900000000001</v>
      </c>
      <c r="H4">
        <v>0.228135</v>
      </c>
      <c r="I4">
        <v>0.221554</v>
      </c>
      <c r="J4">
        <v>0.21479699999999999</v>
      </c>
      <c r="K4">
        <v>0.2077</v>
      </c>
      <c r="L4">
        <v>0.20067299999999999</v>
      </c>
      <c r="M4">
        <v>0.193776</v>
      </c>
      <c r="N4">
        <v>0.18724399999999999</v>
      </c>
      <c r="O4">
        <v>0.18115200000000001</v>
      </c>
      <c r="P4">
        <v>0.17530200000000001</v>
      </c>
      <c r="Q4">
        <v>0.16981099999999999</v>
      </c>
      <c r="R4">
        <v>0.164441</v>
      </c>
      <c r="S4">
        <v>0.15911500000000001</v>
      </c>
      <c r="T4">
        <v>0.153861</v>
      </c>
      <c r="U4">
        <v>0.14873800000000001</v>
      </c>
      <c r="V4">
        <v>0.14375199999999999</v>
      </c>
      <c r="W4">
        <v>0.138935</v>
      </c>
      <c r="X4">
        <v>0.13436400000000001</v>
      </c>
      <c r="Y4">
        <v>0.129884</v>
      </c>
      <c r="Z4">
        <v>0.12556800000000001</v>
      </c>
      <c r="AA4">
        <v>0.121388</v>
      </c>
      <c r="AB4">
        <v>0.117386</v>
      </c>
      <c r="AC4">
        <v>0.113556</v>
      </c>
      <c r="AD4">
        <v>0.109875</v>
      </c>
      <c r="AE4">
        <v>0.106321</v>
      </c>
      <c r="AF4">
        <v>0.10287</v>
      </c>
      <c r="AG4">
        <v>9.9561999999999998E-2</v>
      </c>
      <c r="AH4">
        <v>9.6406000000000006E-2</v>
      </c>
      <c r="AI4">
        <v>9.3417E-2</v>
      </c>
      <c r="AJ4" s="51">
        <v>-3.2000000000000001E-2</v>
      </c>
      <c r="AK4" s="51">
        <v>-2.4E-2</v>
      </c>
    </row>
    <row r="5" spans="1:37" ht="15" customHeight="1">
      <c r="A5" t="s">
        <v>644</v>
      </c>
      <c r="B5" t="s">
        <v>1176</v>
      </c>
      <c r="C5" t="s">
        <v>1177</v>
      </c>
      <c r="D5" t="s">
        <v>1173</v>
      </c>
      <c r="F5">
        <v>0.33276899999999998</v>
      </c>
      <c r="G5">
        <v>0.33196300000000001</v>
      </c>
      <c r="H5">
        <v>0.33243099999999998</v>
      </c>
      <c r="I5">
        <v>0.332623</v>
      </c>
      <c r="J5">
        <v>0.33260600000000001</v>
      </c>
      <c r="K5">
        <v>0.33252399999999999</v>
      </c>
      <c r="L5">
        <v>0.332652</v>
      </c>
      <c r="M5">
        <v>0.33263700000000002</v>
      </c>
      <c r="N5">
        <v>0.33267099999999999</v>
      </c>
      <c r="O5">
        <v>0.33273000000000003</v>
      </c>
      <c r="P5">
        <v>0.33274599999999999</v>
      </c>
      <c r="Q5">
        <v>0.33281100000000002</v>
      </c>
      <c r="R5">
        <v>0.33285100000000001</v>
      </c>
      <c r="S5">
        <v>0.332872</v>
      </c>
      <c r="T5">
        <v>0.33288299999999998</v>
      </c>
      <c r="U5">
        <v>0.33286399999999999</v>
      </c>
      <c r="V5">
        <v>0.33285199999999998</v>
      </c>
      <c r="W5">
        <v>0.33282899999999999</v>
      </c>
      <c r="X5">
        <v>0.33284799999999998</v>
      </c>
      <c r="Y5">
        <v>0.33272000000000002</v>
      </c>
      <c r="Z5">
        <v>0.33264300000000002</v>
      </c>
      <c r="AA5">
        <v>0.33257900000000001</v>
      </c>
      <c r="AB5">
        <v>0.33248299999999997</v>
      </c>
      <c r="AC5">
        <v>0.33240399999999998</v>
      </c>
      <c r="AD5">
        <v>0.33237299999999997</v>
      </c>
      <c r="AE5">
        <v>0.33229799999999998</v>
      </c>
      <c r="AF5">
        <v>0.33222699999999999</v>
      </c>
      <c r="AG5">
        <v>0.33218799999999998</v>
      </c>
      <c r="AH5">
        <v>0.33209300000000003</v>
      </c>
      <c r="AI5">
        <v>0.33200099999999999</v>
      </c>
      <c r="AJ5" s="51">
        <v>0</v>
      </c>
      <c r="AK5" s="51">
        <v>0</v>
      </c>
    </row>
    <row r="6" spans="1:37" ht="15" customHeight="1">
      <c r="A6" t="s">
        <v>645</v>
      </c>
      <c r="B6" t="s">
        <v>1178</v>
      </c>
      <c r="C6" t="s">
        <v>1179</v>
      </c>
      <c r="D6" t="s">
        <v>1173</v>
      </c>
      <c r="F6">
        <v>1.1433E-2</v>
      </c>
      <c r="G6">
        <v>1.0914999999999999E-2</v>
      </c>
      <c r="H6">
        <v>1.1324000000000001E-2</v>
      </c>
      <c r="I6">
        <v>1.1383000000000001E-2</v>
      </c>
      <c r="J6">
        <v>1.1396999999999999E-2</v>
      </c>
      <c r="K6">
        <v>1.1402000000000001E-2</v>
      </c>
      <c r="L6">
        <v>1.1405999999999999E-2</v>
      </c>
      <c r="M6">
        <v>1.1403999999999999E-2</v>
      </c>
      <c r="N6">
        <v>1.1414000000000001E-2</v>
      </c>
      <c r="O6">
        <v>1.1429999999999999E-2</v>
      </c>
      <c r="P6">
        <v>1.1453E-2</v>
      </c>
      <c r="Q6">
        <v>5.2665999999999998E-2</v>
      </c>
      <c r="R6">
        <v>5.2822000000000001E-2</v>
      </c>
      <c r="S6">
        <v>5.2986999999999999E-2</v>
      </c>
      <c r="T6">
        <v>5.9034999999999997E-2</v>
      </c>
      <c r="U6">
        <v>5.9165000000000002E-2</v>
      </c>
      <c r="V6">
        <v>5.9284999999999997E-2</v>
      </c>
      <c r="W6">
        <v>5.9302000000000001E-2</v>
      </c>
      <c r="X6">
        <v>5.9622000000000001E-2</v>
      </c>
      <c r="Y6">
        <v>5.8906E-2</v>
      </c>
      <c r="Z6">
        <v>5.8855999999999999E-2</v>
      </c>
      <c r="AA6">
        <v>5.8820999999999998E-2</v>
      </c>
      <c r="AB6">
        <v>5.8679000000000002E-2</v>
      </c>
      <c r="AC6">
        <v>5.8456000000000001E-2</v>
      </c>
      <c r="AD6">
        <v>5.8415000000000002E-2</v>
      </c>
      <c r="AE6">
        <v>5.8298000000000003E-2</v>
      </c>
      <c r="AF6">
        <v>5.8262000000000001E-2</v>
      </c>
      <c r="AG6">
        <v>5.8279999999999998E-2</v>
      </c>
      <c r="AH6">
        <v>5.8137000000000001E-2</v>
      </c>
      <c r="AI6">
        <v>5.8111999999999997E-2</v>
      </c>
      <c r="AJ6" s="51">
        <v>5.8000000000000003E-2</v>
      </c>
      <c r="AK6" s="51">
        <v>5.8999999999999997E-2</v>
      </c>
    </row>
    <row r="7" spans="1:37" ht="15" customHeight="1">
      <c r="A7" t="s">
        <v>646</v>
      </c>
      <c r="B7" t="s">
        <v>1180</v>
      </c>
      <c r="C7" t="s">
        <v>1181</v>
      </c>
      <c r="D7" t="s">
        <v>1173</v>
      </c>
      <c r="F7">
        <v>0.481292</v>
      </c>
      <c r="G7">
        <v>0.47971200000000003</v>
      </c>
      <c r="H7">
        <v>0.48080000000000001</v>
      </c>
      <c r="I7">
        <v>0.481132</v>
      </c>
      <c r="J7">
        <v>0.48126099999999999</v>
      </c>
      <c r="K7">
        <v>0.48126200000000002</v>
      </c>
      <c r="L7">
        <v>0.481485</v>
      </c>
      <c r="M7">
        <v>0.48150900000000002</v>
      </c>
      <c r="N7">
        <v>0.48160900000000001</v>
      </c>
      <c r="O7">
        <v>0.48173199999999999</v>
      </c>
      <c r="P7">
        <v>0.48182599999999998</v>
      </c>
      <c r="Q7">
        <v>0.48205399999999998</v>
      </c>
      <c r="R7">
        <v>0.48219200000000001</v>
      </c>
      <c r="S7">
        <v>0.48233100000000001</v>
      </c>
      <c r="T7">
        <v>0.482456</v>
      </c>
      <c r="U7">
        <v>0.48253800000000002</v>
      </c>
      <c r="V7">
        <v>0.48262300000000002</v>
      </c>
      <c r="W7">
        <v>0.48269000000000001</v>
      </c>
      <c r="X7">
        <v>0.48282799999999998</v>
      </c>
      <c r="Y7">
        <v>0.48269600000000001</v>
      </c>
      <c r="Z7">
        <v>0.48271199999999997</v>
      </c>
      <c r="AA7">
        <v>0.48273500000000003</v>
      </c>
      <c r="AB7">
        <v>0.48267100000000002</v>
      </c>
      <c r="AC7">
        <v>0.48263</v>
      </c>
      <c r="AD7">
        <v>0.48267100000000002</v>
      </c>
      <c r="AE7">
        <v>0.48263899999999998</v>
      </c>
      <c r="AF7">
        <v>0.48264000000000001</v>
      </c>
      <c r="AG7">
        <v>0.48268699999999998</v>
      </c>
      <c r="AH7">
        <v>0.48264200000000002</v>
      </c>
      <c r="AI7">
        <v>0.48261300000000001</v>
      </c>
      <c r="AJ7" s="51">
        <v>0</v>
      </c>
      <c r="AK7" s="51">
        <v>0</v>
      </c>
    </row>
    <row r="8" spans="1:37" ht="15" customHeight="1">
      <c r="A8" t="s">
        <v>647</v>
      </c>
      <c r="B8" t="s">
        <v>1182</v>
      </c>
      <c r="C8" t="s">
        <v>1183</v>
      </c>
      <c r="D8" t="s">
        <v>1173</v>
      </c>
      <c r="F8">
        <v>2.1947839999999998</v>
      </c>
      <c r="G8">
        <v>2.0789819999999999</v>
      </c>
      <c r="H8">
        <v>1.9582409999999999</v>
      </c>
      <c r="I8">
        <v>2.0627960000000001</v>
      </c>
      <c r="J8">
        <v>2.0796770000000002</v>
      </c>
      <c r="K8">
        <v>2.080355</v>
      </c>
      <c r="L8">
        <v>2.0957240000000001</v>
      </c>
      <c r="M8">
        <v>2.1149300000000002</v>
      </c>
      <c r="N8">
        <v>2.1367829999999999</v>
      </c>
      <c r="O8">
        <v>2.1392180000000001</v>
      </c>
      <c r="P8">
        <v>2.1666919999999998</v>
      </c>
      <c r="Q8">
        <v>2.1947220000000001</v>
      </c>
      <c r="R8">
        <v>2.2110430000000001</v>
      </c>
      <c r="S8">
        <v>2.2078030000000002</v>
      </c>
      <c r="T8">
        <v>2.213184</v>
      </c>
      <c r="U8">
        <v>2.2169970000000001</v>
      </c>
      <c r="V8">
        <v>2.2445870000000001</v>
      </c>
      <c r="W8">
        <v>2.2630710000000001</v>
      </c>
      <c r="X8">
        <v>2.267944</v>
      </c>
      <c r="Y8">
        <v>2.3061029999999998</v>
      </c>
      <c r="Z8">
        <v>2.3339370000000002</v>
      </c>
      <c r="AA8">
        <v>2.3505919999999998</v>
      </c>
      <c r="AB8">
        <v>2.391686</v>
      </c>
      <c r="AC8">
        <v>2.4327100000000002</v>
      </c>
      <c r="AD8">
        <v>2.436995</v>
      </c>
      <c r="AE8">
        <v>2.469055</v>
      </c>
      <c r="AF8">
        <v>2.4709409999999998</v>
      </c>
      <c r="AG8">
        <v>2.4599489999999999</v>
      </c>
      <c r="AH8">
        <v>2.474869</v>
      </c>
      <c r="AI8">
        <v>2.4594339999999999</v>
      </c>
      <c r="AJ8" s="51">
        <v>4.0000000000000001E-3</v>
      </c>
      <c r="AK8" s="51">
        <v>1.7000000000000001E-2</v>
      </c>
    </row>
    <row r="9" spans="1:37" ht="15" customHeight="1">
      <c r="A9" t="s">
        <v>574</v>
      </c>
      <c r="C9" t="s">
        <v>1184</v>
      </c>
    </row>
    <row r="10" spans="1:37" ht="15" customHeight="1">
      <c r="A10" t="s">
        <v>642</v>
      </c>
      <c r="B10" t="s">
        <v>1185</v>
      </c>
      <c r="C10" t="s">
        <v>1186</v>
      </c>
      <c r="D10" t="s">
        <v>1173</v>
      </c>
      <c r="F10">
        <v>3.1130779999999998</v>
      </c>
      <c r="G10">
        <v>2.9857710000000002</v>
      </c>
      <c r="H10">
        <v>2.641473</v>
      </c>
      <c r="I10">
        <v>2.6212710000000001</v>
      </c>
      <c r="J10">
        <v>2.5988470000000001</v>
      </c>
      <c r="K10">
        <v>2.6038570000000001</v>
      </c>
      <c r="L10">
        <v>2.631793</v>
      </c>
      <c r="M10">
        <v>2.6535799999999998</v>
      </c>
      <c r="N10">
        <v>2.6695530000000001</v>
      </c>
      <c r="O10">
        <v>2.7087639999999999</v>
      </c>
      <c r="P10">
        <v>2.7147809999999999</v>
      </c>
      <c r="Q10">
        <v>2.829367</v>
      </c>
      <c r="R10">
        <v>2.8485860000000001</v>
      </c>
      <c r="S10">
        <v>2.8594729999999999</v>
      </c>
      <c r="T10">
        <v>2.8734310000000001</v>
      </c>
      <c r="U10">
        <v>2.8738329999999999</v>
      </c>
      <c r="V10">
        <v>2.885837</v>
      </c>
      <c r="W10">
        <v>2.9042129999999999</v>
      </c>
      <c r="X10">
        <v>2.8976760000000001</v>
      </c>
      <c r="Y10">
        <v>2.9377040000000001</v>
      </c>
      <c r="Z10">
        <v>2.9604889999999999</v>
      </c>
      <c r="AA10">
        <v>2.9803459999999999</v>
      </c>
      <c r="AB10">
        <v>3.0149080000000001</v>
      </c>
      <c r="AC10">
        <v>3.0381360000000002</v>
      </c>
      <c r="AD10">
        <v>3.0474250000000001</v>
      </c>
      <c r="AE10">
        <v>3.076578</v>
      </c>
      <c r="AF10">
        <v>3.0818289999999999</v>
      </c>
      <c r="AG10">
        <v>3.0901890000000001</v>
      </c>
      <c r="AH10">
        <v>3.100225</v>
      </c>
      <c r="AI10">
        <v>3.074236</v>
      </c>
      <c r="AJ10" s="51">
        <v>0</v>
      </c>
      <c r="AK10" s="51">
        <v>8.0000000000000002E-3</v>
      </c>
    </row>
    <row r="11" spans="1:37" ht="15" customHeight="1">
      <c r="A11" t="s">
        <v>643</v>
      </c>
      <c r="B11" t="s">
        <v>1187</v>
      </c>
      <c r="C11" t="s">
        <v>1188</v>
      </c>
      <c r="D11" t="s">
        <v>1173</v>
      </c>
      <c r="F11">
        <v>0.18385199999999999</v>
      </c>
      <c r="G11">
        <v>0.178145</v>
      </c>
      <c r="H11">
        <v>0.17377999999999999</v>
      </c>
      <c r="I11">
        <v>0.16884099999999999</v>
      </c>
      <c r="J11">
        <v>0.163716</v>
      </c>
      <c r="K11">
        <v>0.15828500000000001</v>
      </c>
      <c r="L11">
        <v>0.15284700000000001</v>
      </c>
      <c r="M11">
        <v>0.14760100000000001</v>
      </c>
      <c r="N11">
        <v>0.142599</v>
      </c>
      <c r="O11">
        <v>0.13792699999999999</v>
      </c>
      <c r="P11">
        <v>0.13347600000000001</v>
      </c>
      <c r="Q11">
        <v>0.12926000000000001</v>
      </c>
      <c r="R11">
        <v>0.12514800000000001</v>
      </c>
      <c r="S11">
        <v>0.121098</v>
      </c>
      <c r="T11">
        <v>0.117076</v>
      </c>
      <c r="U11">
        <v>0.11318499999999999</v>
      </c>
      <c r="V11">
        <v>0.10939500000000001</v>
      </c>
      <c r="W11">
        <v>0.105735</v>
      </c>
      <c r="X11">
        <v>0.102254</v>
      </c>
      <c r="Y11">
        <v>9.8849999999999993E-2</v>
      </c>
      <c r="Z11">
        <v>9.5572000000000004E-2</v>
      </c>
      <c r="AA11">
        <v>9.2415999999999998E-2</v>
      </c>
      <c r="AB11">
        <v>8.9376999999999998E-2</v>
      </c>
      <c r="AC11">
        <v>8.6485999999999993E-2</v>
      </c>
      <c r="AD11">
        <v>8.3704000000000001E-2</v>
      </c>
      <c r="AE11">
        <v>8.1012000000000001E-2</v>
      </c>
      <c r="AF11">
        <v>7.8407000000000004E-2</v>
      </c>
      <c r="AG11">
        <v>7.5923000000000004E-2</v>
      </c>
      <c r="AH11">
        <v>7.3553999999999994E-2</v>
      </c>
      <c r="AI11">
        <v>7.1258000000000002E-2</v>
      </c>
      <c r="AJ11" s="51">
        <v>-3.2000000000000001E-2</v>
      </c>
      <c r="AK11" s="51">
        <v>-2.4E-2</v>
      </c>
    </row>
    <row r="12" spans="1:37" ht="15" customHeight="1">
      <c r="A12" t="s">
        <v>644</v>
      </c>
      <c r="B12" t="s">
        <v>1189</v>
      </c>
      <c r="C12" t="s">
        <v>1190</v>
      </c>
      <c r="D12" t="s">
        <v>1173</v>
      </c>
      <c r="F12">
        <v>0.36384499999999997</v>
      </c>
      <c r="G12">
        <v>0.36700700000000003</v>
      </c>
      <c r="H12">
        <v>0.367309</v>
      </c>
      <c r="I12">
        <v>0.36682500000000001</v>
      </c>
      <c r="J12">
        <v>0.366288</v>
      </c>
      <c r="K12">
        <v>0.36610700000000002</v>
      </c>
      <c r="L12">
        <v>0.36617699999999997</v>
      </c>
      <c r="M12">
        <v>0.36615300000000001</v>
      </c>
      <c r="N12">
        <v>0.36603000000000002</v>
      </c>
      <c r="O12">
        <v>0.36616900000000002</v>
      </c>
      <c r="P12">
        <v>0.365981</v>
      </c>
      <c r="Q12">
        <v>0.36630099999999999</v>
      </c>
      <c r="R12">
        <v>0.36619400000000002</v>
      </c>
      <c r="S12">
        <v>0.366035</v>
      </c>
      <c r="T12">
        <v>0.36580600000000002</v>
      </c>
      <c r="U12">
        <v>0.36555399999999999</v>
      </c>
      <c r="V12">
        <v>0.36534100000000003</v>
      </c>
      <c r="W12">
        <v>0.36524099999999998</v>
      </c>
      <c r="X12">
        <v>0.36486099999999999</v>
      </c>
      <c r="Y12">
        <v>0.36500500000000002</v>
      </c>
      <c r="Z12">
        <v>0.364925</v>
      </c>
      <c r="AA12">
        <v>0.36489100000000002</v>
      </c>
      <c r="AB12">
        <v>0.36494100000000002</v>
      </c>
      <c r="AC12">
        <v>0.364817</v>
      </c>
      <c r="AD12">
        <v>0.36460500000000001</v>
      </c>
      <c r="AE12">
        <v>0.364477</v>
      </c>
      <c r="AF12">
        <v>0.36424000000000001</v>
      </c>
      <c r="AG12">
        <v>0.36396899999999999</v>
      </c>
      <c r="AH12">
        <v>0.36376999999999998</v>
      </c>
      <c r="AI12">
        <v>0.36318899999999998</v>
      </c>
      <c r="AJ12" s="51">
        <v>0</v>
      </c>
      <c r="AK12" s="51">
        <v>0</v>
      </c>
    </row>
    <row r="13" spans="1:37" ht="15" customHeight="1">
      <c r="A13" t="s">
        <v>645</v>
      </c>
      <c r="B13" t="s">
        <v>1191</v>
      </c>
      <c r="C13" t="s">
        <v>1192</v>
      </c>
      <c r="D13" t="s">
        <v>1173</v>
      </c>
      <c r="F13">
        <v>1.3527000000000001E-2</v>
      </c>
      <c r="G13">
        <v>1.3598000000000001E-2</v>
      </c>
      <c r="H13">
        <v>1.3651999999999999E-2</v>
      </c>
      <c r="I13">
        <v>1.3623E-2</v>
      </c>
      <c r="J13">
        <v>1.3594999999999999E-2</v>
      </c>
      <c r="K13">
        <v>1.3576E-2</v>
      </c>
      <c r="L13">
        <v>1.3561E-2</v>
      </c>
      <c r="M13">
        <v>1.3545E-2</v>
      </c>
      <c r="N13">
        <v>1.3528E-2</v>
      </c>
      <c r="O13">
        <v>1.3511E-2</v>
      </c>
      <c r="P13">
        <v>1.3495E-2</v>
      </c>
      <c r="Q13">
        <v>6.1716E-2</v>
      </c>
      <c r="R13">
        <v>6.1624999999999999E-2</v>
      </c>
      <c r="S13">
        <v>6.1538000000000002E-2</v>
      </c>
      <c r="T13">
        <v>6.8263000000000004E-2</v>
      </c>
      <c r="U13">
        <v>6.8148E-2</v>
      </c>
      <c r="V13">
        <v>6.8017999999999995E-2</v>
      </c>
      <c r="W13">
        <v>6.7891999999999994E-2</v>
      </c>
      <c r="X13">
        <v>6.7764000000000005E-2</v>
      </c>
      <c r="Y13">
        <v>6.762E-2</v>
      </c>
      <c r="Z13">
        <v>6.7498000000000002E-2</v>
      </c>
      <c r="AA13">
        <v>6.7361000000000004E-2</v>
      </c>
      <c r="AB13">
        <v>6.7224000000000006E-2</v>
      </c>
      <c r="AC13">
        <v>6.7089999999999997E-2</v>
      </c>
      <c r="AD13">
        <v>6.6929000000000002E-2</v>
      </c>
      <c r="AE13">
        <v>6.6754999999999995E-2</v>
      </c>
      <c r="AF13">
        <v>6.6573999999999994E-2</v>
      </c>
      <c r="AG13">
        <v>6.6401000000000002E-2</v>
      </c>
      <c r="AH13">
        <v>6.6228999999999996E-2</v>
      </c>
      <c r="AI13">
        <v>6.6046999999999995E-2</v>
      </c>
      <c r="AJ13" s="51">
        <v>5.6000000000000001E-2</v>
      </c>
      <c r="AK13" s="51">
        <v>5.3999999999999999E-2</v>
      </c>
    </row>
    <row r="14" spans="1:37" ht="15" customHeight="1">
      <c r="A14" t="s">
        <v>646</v>
      </c>
      <c r="B14" t="s">
        <v>1193</v>
      </c>
      <c r="C14" t="s">
        <v>1194</v>
      </c>
      <c r="D14" t="s">
        <v>1173</v>
      </c>
      <c r="F14">
        <v>0.29153299999999999</v>
      </c>
      <c r="G14">
        <v>0.29200399999999999</v>
      </c>
      <c r="H14">
        <v>0.29237299999999999</v>
      </c>
      <c r="I14">
        <v>0.29225899999999999</v>
      </c>
      <c r="J14">
        <v>0.29211199999999998</v>
      </c>
      <c r="K14">
        <v>0.29198600000000002</v>
      </c>
      <c r="L14">
        <v>0.29187299999999999</v>
      </c>
      <c r="M14">
        <v>0.29175899999999999</v>
      </c>
      <c r="N14">
        <v>0.29164099999999998</v>
      </c>
      <c r="O14">
        <v>0.29151199999999999</v>
      </c>
      <c r="P14">
        <v>0.29138500000000001</v>
      </c>
      <c r="Q14">
        <v>0.29124800000000001</v>
      </c>
      <c r="R14">
        <v>0.29111100000000001</v>
      </c>
      <c r="S14">
        <v>0.29097400000000001</v>
      </c>
      <c r="T14">
        <v>0.290829</v>
      </c>
      <c r="U14">
        <v>0.29069299999999998</v>
      </c>
      <c r="V14">
        <v>0.29054799999999997</v>
      </c>
      <c r="W14">
        <v>0.290406</v>
      </c>
      <c r="X14">
        <v>0.29026299999999999</v>
      </c>
      <c r="Y14">
        <v>0.29011300000000001</v>
      </c>
      <c r="Z14">
        <v>0.28997699999999998</v>
      </c>
      <c r="AA14">
        <v>0.28983500000000001</v>
      </c>
      <c r="AB14">
        <v>0.28969099999999998</v>
      </c>
      <c r="AC14">
        <v>0.28954600000000003</v>
      </c>
      <c r="AD14">
        <v>0.28938799999999998</v>
      </c>
      <c r="AE14">
        <v>0.28922100000000001</v>
      </c>
      <c r="AF14">
        <v>0.289051</v>
      </c>
      <c r="AG14">
        <v>0.28888799999999998</v>
      </c>
      <c r="AH14">
        <v>0.28872900000000001</v>
      </c>
      <c r="AI14">
        <v>0.28856700000000002</v>
      </c>
      <c r="AJ14" s="51">
        <v>0</v>
      </c>
      <c r="AK14" s="51">
        <v>0</v>
      </c>
    </row>
    <row r="15" spans="1:37" ht="15" customHeight="1">
      <c r="A15" t="s">
        <v>647</v>
      </c>
      <c r="B15" t="s">
        <v>1195</v>
      </c>
      <c r="C15" t="s">
        <v>1196</v>
      </c>
      <c r="D15" t="s">
        <v>1173</v>
      </c>
      <c r="F15">
        <v>2.2603219999999999</v>
      </c>
      <c r="G15">
        <v>2.1350169999999999</v>
      </c>
      <c r="H15">
        <v>1.7943579999999999</v>
      </c>
      <c r="I15">
        <v>1.7797229999999999</v>
      </c>
      <c r="J15">
        <v>1.763136</v>
      </c>
      <c r="K15">
        <v>1.773903</v>
      </c>
      <c r="L15">
        <v>1.8073349999999999</v>
      </c>
      <c r="M15">
        <v>1.834522</v>
      </c>
      <c r="N15">
        <v>1.855755</v>
      </c>
      <c r="O15">
        <v>1.899645</v>
      </c>
      <c r="P15">
        <v>1.910444</v>
      </c>
      <c r="Q15">
        <v>1.980842</v>
      </c>
      <c r="R15">
        <v>2.004508</v>
      </c>
      <c r="S15">
        <v>2.0198269999999998</v>
      </c>
      <c r="T15">
        <v>2.0314580000000002</v>
      </c>
      <c r="U15">
        <v>2.036254</v>
      </c>
      <c r="V15">
        <v>2.0525350000000002</v>
      </c>
      <c r="W15">
        <v>2.0749390000000001</v>
      </c>
      <c r="X15">
        <v>2.0725349999999998</v>
      </c>
      <c r="Y15">
        <v>2.116117</v>
      </c>
      <c r="Z15">
        <v>2.1425169999999998</v>
      </c>
      <c r="AA15">
        <v>2.1658430000000002</v>
      </c>
      <c r="AB15">
        <v>2.2036760000000002</v>
      </c>
      <c r="AC15">
        <v>2.230197</v>
      </c>
      <c r="AD15">
        <v>2.2427999999999999</v>
      </c>
      <c r="AE15">
        <v>2.2751139999999999</v>
      </c>
      <c r="AF15">
        <v>2.2835570000000001</v>
      </c>
      <c r="AG15">
        <v>2.2950089999999999</v>
      </c>
      <c r="AH15">
        <v>2.3079420000000002</v>
      </c>
      <c r="AI15">
        <v>2.2851759999999999</v>
      </c>
      <c r="AJ15" s="51">
        <v>0</v>
      </c>
      <c r="AK15" s="51">
        <v>1.2E-2</v>
      </c>
    </row>
    <row r="16" spans="1:37" ht="15" customHeight="1">
      <c r="A16" t="s">
        <v>575</v>
      </c>
      <c r="C16" t="s">
        <v>1197</v>
      </c>
    </row>
    <row r="17" spans="1:37" ht="15" customHeight="1">
      <c r="A17" t="s">
        <v>642</v>
      </c>
      <c r="B17" t="s">
        <v>1198</v>
      </c>
      <c r="C17" t="s">
        <v>1199</v>
      </c>
      <c r="D17" t="s">
        <v>1173</v>
      </c>
      <c r="F17">
        <v>1.987309</v>
      </c>
      <c r="G17">
        <v>2.07741</v>
      </c>
      <c r="H17">
        <v>1.899956</v>
      </c>
      <c r="I17">
        <v>2.0492680000000001</v>
      </c>
      <c r="J17">
        <v>2.0644930000000001</v>
      </c>
      <c r="K17">
        <v>2.0876060000000001</v>
      </c>
      <c r="L17">
        <v>2.1201289999999999</v>
      </c>
      <c r="M17">
        <v>2.146328</v>
      </c>
      <c r="N17">
        <v>2.1670630000000002</v>
      </c>
      <c r="O17">
        <v>2.1662789999999998</v>
      </c>
      <c r="P17">
        <v>2.2046480000000002</v>
      </c>
      <c r="Q17">
        <v>2.254165</v>
      </c>
      <c r="R17">
        <v>2.2623169999999999</v>
      </c>
      <c r="S17">
        <v>2.2653150000000002</v>
      </c>
      <c r="T17">
        <v>2.2694299999999998</v>
      </c>
      <c r="U17">
        <v>2.2783910000000001</v>
      </c>
      <c r="V17">
        <v>2.3081520000000002</v>
      </c>
      <c r="W17">
        <v>2.32681</v>
      </c>
      <c r="X17">
        <v>2.3326929999999999</v>
      </c>
      <c r="Y17">
        <v>2.3669560000000001</v>
      </c>
      <c r="Z17">
        <v>2.3933930000000001</v>
      </c>
      <c r="AA17">
        <v>2.4047679999999998</v>
      </c>
      <c r="AB17">
        <v>2.4456359999999999</v>
      </c>
      <c r="AC17">
        <v>2.4848560000000002</v>
      </c>
      <c r="AD17">
        <v>2.4876900000000002</v>
      </c>
      <c r="AE17">
        <v>2.5126390000000001</v>
      </c>
      <c r="AF17">
        <v>2.5139930000000001</v>
      </c>
      <c r="AG17">
        <v>2.508197</v>
      </c>
      <c r="AH17">
        <v>2.523164</v>
      </c>
      <c r="AI17">
        <v>2.5120969999999998</v>
      </c>
      <c r="AJ17" s="51">
        <v>8.0000000000000002E-3</v>
      </c>
      <c r="AK17" s="51">
        <v>2.1000000000000001E-2</v>
      </c>
    </row>
    <row r="18" spans="1:37" ht="15" customHeight="1">
      <c r="A18" t="s">
        <v>643</v>
      </c>
      <c r="B18" t="s">
        <v>1200</v>
      </c>
      <c r="C18" t="s">
        <v>1201</v>
      </c>
      <c r="D18" t="s">
        <v>1173</v>
      </c>
      <c r="F18">
        <v>4.3200000000000002E-2</v>
      </c>
      <c r="G18">
        <v>4.1852E-2</v>
      </c>
      <c r="H18">
        <v>4.0820000000000002E-2</v>
      </c>
      <c r="I18">
        <v>3.9638E-2</v>
      </c>
      <c r="J18">
        <v>3.8420000000000003E-2</v>
      </c>
      <c r="K18">
        <v>3.7154E-2</v>
      </c>
      <c r="L18">
        <v>3.5885E-2</v>
      </c>
      <c r="M18">
        <v>3.4653999999999997E-2</v>
      </c>
      <c r="N18">
        <v>3.3487000000000003E-2</v>
      </c>
      <c r="O18">
        <v>3.2397000000000002E-2</v>
      </c>
      <c r="P18">
        <v>3.1351999999999998E-2</v>
      </c>
      <c r="Q18">
        <v>3.0367999999999999E-2</v>
      </c>
      <c r="R18">
        <v>2.9409000000000001E-2</v>
      </c>
      <c r="S18">
        <v>2.8458000000000001E-2</v>
      </c>
      <c r="T18">
        <v>2.7518000000000001E-2</v>
      </c>
      <c r="U18">
        <v>2.6603000000000002E-2</v>
      </c>
      <c r="V18">
        <v>2.5711000000000001E-2</v>
      </c>
      <c r="W18">
        <v>2.4850000000000001E-2</v>
      </c>
      <c r="X18">
        <v>2.4032000000000001E-2</v>
      </c>
      <c r="Y18">
        <v>2.3231000000000002E-2</v>
      </c>
      <c r="Z18">
        <v>2.2459E-2</v>
      </c>
      <c r="AA18">
        <v>2.1711999999999999E-2</v>
      </c>
      <c r="AB18">
        <v>2.0996999999999998E-2</v>
      </c>
      <c r="AC18">
        <v>2.0313000000000001E-2</v>
      </c>
      <c r="AD18">
        <v>1.9654000000000001E-2</v>
      </c>
      <c r="AE18">
        <v>1.9016999999999999E-2</v>
      </c>
      <c r="AF18">
        <v>1.8401000000000001E-2</v>
      </c>
      <c r="AG18">
        <v>1.7809999999999999E-2</v>
      </c>
      <c r="AH18">
        <v>1.7246999999999998E-2</v>
      </c>
      <c r="AI18">
        <v>1.6711E-2</v>
      </c>
      <c r="AJ18" s="51">
        <v>-3.2000000000000001E-2</v>
      </c>
      <c r="AK18" s="51">
        <v>-2.4E-2</v>
      </c>
    </row>
    <row r="19" spans="1:37" ht="15" customHeight="1">
      <c r="A19" t="s">
        <v>644</v>
      </c>
      <c r="B19" t="s">
        <v>1202</v>
      </c>
      <c r="C19" t="s">
        <v>1203</v>
      </c>
      <c r="D19" t="s">
        <v>1173</v>
      </c>
      <c r="F19">
        <v>5.6087999999999999E-2</v>
      </c>
      <c r="G19">
        <v>5.6402000000000001E-2</v>
      </c>
      <c r="H19">
        <v>5.6739999999999999E-2</v>
      </c>
      <c r="I19">
        <v>5.6765000000000003E-2</v>
      </c>
      <c r="J19">
        <v>5.6800999999999997E-2</v>
      </c>
      <c r="K19">
        <v>5.6833000000000002E-2</v>
      </c>
      <c r="L19">
        <v>5.6861000000000002E-2</v>
      </c>
      <c r="M19">
        <v>5.6896000000000002E-2</v>
      </c>
      <c r="N19">
        <v>5.6925000000000003E-2</v>
      </c>
      <c r="O19">
        <v>5.6952999999999997E-2</v>
      </c>
      <c r="P19">
        <v>5.6977E-2</v>
      </c>
      <c r="Q19">
        <v>5.7001000000000003E-2</v>
      </c>
      <c r="R19">
        <v>5.7029000000000003E-2</v>
      </c>
      <c r="S19">
        <v>5.7063999999999997E-2</v>
      </c>
      <c r="T19">
        <v>5.7097000000000002E-2</v>
      </c>
      <c r="U19">
        <v>5.7127999999999998E-2</v>
      </c>
      <c r="V19">
        <v>5.7160999999999997E-2</v>
      </c>
      <c r="W19">
        <v>5.7187000000000002E-2</v>
      </c>
      <c r="X19">
        <v>5.7210999999999998E-2</v>
      </c>
      <c r="Y19">
        <v>5.7237999999999997E-2</v>
      </c>
      <c r="Z19">
        <v>5.7262E-2</v>
      </c>
      <c r="AA19">
        <v>5.7292999999999997E-2</v>
      </c>
      <c r="AB19">
        <v>5.7325000000000001E-2</v>
      </c>
      <c r="AC19">
        <v>5.7355000000000003E-2</v>
      </c>
      <c r="AD19">
        <v>5.7383999999999998E-2</v>
      </c>
      <c r="AE19">
        <v>5.7407E-2</v>
      </c>
      <c r="AF19">
        <v>5.7418999999999998E-2</v>
      </c>
      <c r="AG19">
        <v>5.7428E-2</v>
      </c>
      <c r="AH19">
        <v>5.7433999999999999E-2</v>
      </c>
      <c r="AI19">
        <v>5.7438000000000003E-2</v>
      </c>
      <c r="AJ19" s="51">
        <v>1E-3</v>
      </c>
      <c r="AK19" s="51">
        <v>2E-3</v>
      </c>
    </row>
    <row r="20" spans="1:37" ht="15" customHeight="1">
      <c r="A20" t="s">
        <v>645</v>
      </c>
      <c r="B20" t="s">
        <v>1204</v>
      </c>
      <c r="C20" t="s">
        <v>1205</v>
      </c>
      <c r="D20" t="s">
        <v>1173</v>
      </c>
      <c r="F20">
        <v>2.3259999999999999E-3</v>
      </c>
      <c r="G20">
        <v>2.2799999999999999E-3</v>
      </c>
      <c r="H20">
        <v>2.2330000000000002E-3</v>
      </c>
      <c r="I20">
        <v>2.2339999999999999E-3</v>
      </c>
      <c r="J20">
        <v>2.235E-3</v>
      </c>
      <c r="K20">
        <v>2.235E-3</v>
      </c>
      <c r="L20">
        <v>2.2360000000000001E-3</v>
      </c>
      <c r="M20">
        <v>2.2360000000000001E-3</v>
      </c>
      <c r="N20">
        <v>2.2369999999999998E-3</v>
      </c>
      <c r="O20">
        <v>2.238E-3</v>
      </c>
      <c r="P20">
        <v>2.2390000000000001E-3</v>
      </c>
      <c r="Q20">
        <v>1.0255999999999999E-2</v>
      </c>
      <c r="R20">
        <v>1.026E-2</v>
      </c>
      <c r="S20">
        <v>1.0264000000000001E-2</v>
      </c>
      <c r="T20">
        <v>1.1410999999999999E-2</v>
      </c>
      <c r="U20">
        <v>1.1417E-2</v>
      </c>
      <c r="V20">
        <v>1.1423000000000001E-2</v>
      </c>
      <c r="W20">
        <v>1.1428000000000001E-2</v>
      </c>
      <c r="X20">
        <v>1.1434E-2</v>
      </c>
      <c r="Y20">
        <v>1.1442000000000001E-2</v>
      </c>
      <c r="Z20">
        <v>1.145E-2</v>
      </c>
      <c r="AA20">
        <v>1.1457999999999999E-2</v>
      </c>
      <c r="AB20">
        <v>1.1464E-2</v>
      </c>
      <c r="AC20">
        <v>1.1468000000000001E-2</v>
      </c>
      <c r="AD20">
        <v>1.1474E-2</v>
      </c>
      <c r="AE20">
        <v>1.1481E-2</v>
      </c>
      <c r="AF20">
        <v>1.1483999999999999E-2</v>
      </c>
      <c r="AG20">
        <v>1.1483999999999999E-2</v>
      </c>
      <c r="AH20">
        <v>1.1483999999999999E-2</v>
      </c>
      <c r="AI20">
        <v>1.1483999999999999E-2</v>
      </c>
      <c r="AJ20" s="51">
        <v>5.7000000000000002E-2</v>
      </c>
      <c r="AK20" s="51">
        <v>5.6000000000000001E-2</v>
      </c>
    </row>
    <row r="21" spans="1:37" ht="15" customHeight="1">
      <c r="A21" t="s">
        <v>646</v>
      </c>
      <c r="B21" t="s">
        <v>1206</v>
      </c>
      <c r="C21" t="s">
        <v>1207</v>
      </c>
      <c r="D21" t="s">
        <v>1173</v>
      </c>
      <c r="F21">
        <v>2.1350999999999998E-2</v>
      </c>
      <c r="G21">
        <v>2.1513000000000001E-2</v>
      </c>
      <c r="H21">
        <v>2.1689E-2</v>
      </c>
      <c r="I21">
        <v>2.1679E-2</v>
      </c>
      <c r="J21">
        <v>2.1672E-2</v>
      </c>
      <c r="K21">
        <v>2.1663999999999999E-2</v>
      </c>
      <c r="L21">
        <v>2.1656999999999999E-2</v>
      </c>
      <c r="M21">
        <v>2.1649000000000002E-2</v>
      </c>
      <c r="N21">
        <v>2.164E-2</v>
      </c>
      <c r="O21">
        <v>2.163E-2</v>
      </c>
      <c r="P21">
        <v>2.1621000000000001E-2</v>
      </c>
      <c r="Q21">
        <v>2.1611999999999999E-2</v>
      </c>
      <c r="R21">
        <v>2.1603000000000001E-2</v>
      </c>
      <c r="S21">
        <v>2.1595E-2</v>
      </c>
      <c r="T21">
        <v>2.1586000000000001E-2</v>
      </c>
      <c r="U21">
        <v>2.1576999999999999E-2</v>
      </c>
      <c r="V21">
        <v>2.1566999999999999E-2</v>
      </c>
      <c r="W21">
        <v>2.1558000000000001E-2</v>
      </c>
      <c r="X21">
        <v>2.1548000000000001E-2</v>
      </c>
      <c r="Y21">
        <v>2.1537000000000001E-2</v>
      </c>
      <c r="Z21">
        <v>2.1526E-2</v>
      </c>
      <c r="AA21">
        <v>2.1514999999999999E-2</v>
      </c>
      <c r="AB21">
        <v>2.1506000000000001E-2</v>
      </c>
      <c r="AC21">
        <v>2.1498E-2</v>
      </c>
      <c r="AD21">
        <v>2.1489000000000001E-2</v>
      </c>
      <c r="AE21">
        <v>2.1477E-2</v>
      </c>
      <c r="AF21">
        <v>2.1467E-2</v>
      </c>
      <c r="AG21">
        <v>2.1458999999999999E-2</v>
      </c>
      <c r="AH21">
        <v>2.1451999999999999E-2</v>
      </c>
      <c r="AI21">
        <v>2.1446E-2</v>
      </c>
      <c r="AJ21" s="51">
        <v>0</v>
      </c>
      <c r="AK21" s="51">
        <v>0</v>
      </c>
    </row>
    <row r="22" spans="1:37" ht="15" customHeight="1">
      <c r="A22" t="s">
        <v>647</v>
      </c>
      <c r="B22" t="s">
        <v>1208</v>
      </c>
      <c r="C22" t="s">
        <v>1209</v>
      </c>
      <c r="D22" t="s">
        <v>1173</v>
      </c>
      <c r="F22">
        <v>1.864344</v>
      </c>
      <c r="G22">
        <v>1.955362</v>
      </c>
      <c r="H22">
        <v>1.7784740000000001</v>
      </c>
      <c r="I22">
        <v>1.9289529999999999</v>
      </c>
      <c r="J22">
        <v>1.9453659999999999</v>
      </c>
      <c r="K22">
        <v>1.9697199999999999</v>
      </c>
      <c r="L22">
        <v>2.0034900000000002</v>
      </c>
      <c r="M22">
        <v>2.0308929999999998</v>
      </c>
      <c r="N22">
        <v>2.052775</v>
      </c>
      <c r="O22">
        <v>2.053061</v>
      </c>
      <c r="P22">
        <v>2.0924589999999998</v>
      </c>
      <c r="Q22">
        <v>2.1349279999999999</v>
      </c>
      <c r="R22">
        <v>2.1440160000000001</v>
      </c>
      <c r="S22">
        <v>2.1479339999999998</v>
      </c>
      <c r="T22">
        <v>2.151818</v>
      </c>
      <c r="U22">
        <v>2.1616659999999999</v>
      </c>
      <c r="V22">
        <v>2.1922899999999998</v>
      </c>
      <c r="W22">
        <v>2.2117870000000002</v>
      </c>
      <c r="X22">
        <v>2.2184680000000001</v>
      </c>
      <c r="Y22">
        <v>2.2535080000000001</v>
      </c>
      <c r="Z22">
        <v>2.2806950000000001</v>
      </c>
      <c r="AA22">
        <v>2.292789</v>
      </c>
      <c r="AB22">
        <v>2.3343440000000002</v>
      </c>
      <c r="AC22">
        <v>2.3742220000000001</v>
      </c>
      <c r="AD22">
        <v>2.377688</v>
      </c>
      <c r="AE22">
        <v>2.4032559999999998</v>
      </c>
      <c r="AF22">
        <v>2.4052210000000001</v>
      </c>
      <c r="AG22">
        <v>2.4000159999999999</v>
      </c>
      <c r="AH22">
        <v>2.4155470000000001</v>
      </c>
      <c r="AI22">
        <v>2.4050180000000001</v>
      </c>
      <c r="AJ22" s="51">
        <v>8.9999999999999993E-3</v>
      </c>
      <c r="AK22" s="51">
        <v>2.3E-2</v>
      </c>
    </row>
    <row r="23" spans="1:37" ht="15" customHeight="1">
      <c r="A23" t="s">
        <v>576</v>
      </c>
      <c r="C23" t="s">
        <v>1210</v>
      </c>
    </row>
    <row r="24" spans="1:37" ht="15" customHeight="1">
      <c r="A24" t="s">
        <v>642</v>
      </c>
      <c r="B24" t="s">
        <v>1211</v>
      </c>
      <c r="C24" t="s">
        <v>1212</v>
      </c>
      <c r="D24" t="s">
        <v>1173</v>
      </c>
      <c r="F24">
        <v>2.9864310000000001</v>
      </c>
      <c r="G24">
        <v>3.029077</v>
      </c>
      <c r="H24">
        <v>2.9504039999999998</v>
      </c>
      <c r="I24">
        <v>3.1313629999999999</v>
      </c>
      <c r="J24">
        <v>3.215185</v>
      </c>
      <c r="K24">
        <v>3.288716</v>
      </c>
      <c r="L24">
        <v>3.379308</v>
      </c>
      <c r="M24">
        <v>3.3921619999999999</v>
      </c>
      <c r="N24">
        <v>3.405891</v>
      </c>
      <c r="O24">
        <v>3.3956339999999998</v>
      </c>
      <c r="P24">
        <v>3.418555</v>
      </c>
      <c r="Q24">
        <v>3.4341819999999998</v>
      </c>
      <c r="R24">
        <v>3.4424600000000001</v>
      </c>
      <c r="S24">
        <v>3.4358710000000001</v>
      </c>
      <c r="T24">
        <v>3.43472</v>
      </c>
      <c r="U24">
        <v>3.4370270000000001</v>
      </c>
      <c r="V24">
        <v>3.4565630000000001</v>
      </c>
      <c r="W24">
        <v>3.4692799999999999</v>
      </c>
      <c r="X24">
        <v>3.4698329999999999</v>
      </c>
      <c r="Y24">
        <v>3.4998399999999998</v>
      </c>
      <c r="Z24">
        <v>3.5222579999999999</v>
      </c>
      <c r="AA24">
        <v>3.5318209999999999</v>
      </c>
      <c r="AB24">
        <v>3.5690590000000002</v>
      </c>
      <c r="AC24">
        <v>3.605038</v>
      </c>
      <c r="AD24">
        <v>3.6025499999999999</v>
      </c>
      <c r="AE24">
        <v>3.6277740000000001</v>
      </c>
      <c r="AF24">
        <v>3.6234169999999999</v>
      </c>
      <c r="AG24">
        <v>3.6109969999999998</v>
      </c>
      <c r="AH24">
        <v>3.6205159999999998</v>
      </c>
      <c r="AI24">
        <v>3.6016490000000001</v>
      </c>
      <c r="AJ24" s="51">
        <v>6.0000000000000001E-3</v>
      </c>
      <c r="AK24" s="51">
        <v>1.2E-2</v>
      </c>
    </row>
    <row r="25" spans="1:37" ht="15" customHeight="1">
      <c r="A25" t="s">
        <v>645</v>
      </c>
      <c r="B25" t="s">
        <v>1213</v>
      </c>
      <c r="C25" t="s">
        <v>1214</v>
      </c>
      <c r="D25" t="s">
        <v>1173</v>
      </c>
      <c r="F25">
        <v>2.0900000000000001E-4</v>
      </c>
      <c r="G25">
        <v>1.9799999999999999E-4</v>
      </c>
      <c r="H25">
        <v>1.8900000000000001E-4</v>
      </c>
      <c r="I25">
        <v>1.9000000000000001E-4</v>
      </c>
      <c r="J25">
        <v>1.9000000000000001E-4</v>
      </c>
      <c r="K25">
        <v>1.9000000000000001E-4</v>
      </c>
      <c r="L25">
        <v>1.9000000000000001E-4</v>
      </c>
      <c r="M25">
        <v>1.9000000000000001E-4</v>
      </c>
      <c r="N25">
        <v>1.9000000000000001E-4</v>
      </c>
      <c r="O25">
        <v>1.9000000000000001E-4</v>
      </c>
      <c r="P25">
        <v>1.8900000000000001E-4</v>
      </c>
      <c r="Q25">
        <v>8.6600000000000002E-4</v>
      </c>
      <c r="R25">
        <v>8.6399999999999997E-4</v>
      </c>
      <c r="S25">
        <v>8.6200000000000003E-4</v>
      </c>
      <c r="T25">
        <v>9.5699999999999995E-4</v>
      </c>
      <c r="U25">
        <v>9.5500000000000001E-4</v>
      </c>
      <c r="V25">
        <v>9.5299999999999996E-4</v>
      </c>
      <c r="W25">
        <v>9.5100000000000002E-4</v>
      </c>
      <c r="X25">
        <v>9.4899999999999997E-4</v>
      </c>
      <c r="Y25">
        <v>9.4700000000000003E-4</v>
      </c>
      <c r="Z25">
        <v>9.4499999999999998E-4</v>
      </c>
      <c r="AA25">
        <v>9.4300000000000004E-4</v>
      </c>
      <c r="AB25">
        <v>9.4200000000000002E-4</v>
      </c>
      <c r="AC25">
        <v>9.41E-4</v>
      </c>
      <c r="AD25">
        <v>9.3899999999999995E-4</v>
      </c>
      <c r="AE25">
        <v>9.3899999999999995E-4</v>
      </c>
      <c r="AF25">
        <v>9.3800000000000003E-4</v>
      </c>
      <c r="AG25">
        <v>9.3700000000000001E-4</v>
      </c>
      <c r="AH25">
        <v>9.3599999999999998E-4</v>
      </c>
      <c r="AI25">
        <v>9.3599999999999998E-4</v>
      </c>
      <c r="AJ25" s="51">
        <v>5.2999999999999999E-2</v>
      </c>
      <c r="AK25" s="51">
        <v>5.2999999999999999E-2</v>
      </c>
    </row>
    <row r="26" spans="1:37" ht="15" customHeight="1">
      <c r="A26" t="s">
        <v>646</v>
      </c>
      <c r="B26" t="s">
        <v>1215</v>
      </c>
      <c r="C26" t="s">
        <v>1216</v>
      </c>
      <c r="D26" t="s">
        <v>1173</v>
      </c>
      <c r="F26">
        <v>1.0849880000000001</v>
      </c>
      <c r="G26">
        <v>1.0847929999999999</v>
      </c>
      <c r="H26">
        <v>1.082597</v>
      </c>
      <c r="I26">
        <v>1.0817810000000001</v>
      </c>
      <c r="J26">
        <v>1.081053</v>
      </c>
      <c r="K26">
        <v>1.0800080000000001</v>
      </c>
      <c r="L26">
        <v>1.079415</v>
      </c>
      <c r="M26">
        <v>1.0785629999999999</v>
      </c>
      <c r="N26">
        <v>1.0778890000000001</v>
      </c>
      <c r="O26">
        <v>1.077337</v>
      </c>
      <c r="P26">
        <v>1.0767009999999999</v>
      </c>
      <c r="Q26">
        <v>1.0761350000000001</v>
      </c>
      <c r="R26">
        <v>1.0754699999999999</v>
      </c>
      <c r="S26">
        <v>1.0747800000000001</v>
      </c>
      <c r="T26">
        <v>1.0741050000000001</v>
      </c>
      <c r="U26">
        <v>1.0733870000000001</v>
      </c>
      <c r="V26">
        <v>1.072686</v>
      </c>
      <c r="W26">
        <v>1.071963</v>
      </c>
      <c r="X26">
        <v>1.0713079999999999</v>
      </c>
      <c r="Y26">
        <v>1.0705800000000001</v>
      </c>
      <c r="Z26">
        <v>1.069823</v>
      </c>
      <c r="AA26">
        <v>1.0690740000000001</v>
      </c>
      <c r="AB26">
        <v>1.0682739999999999</v>
      </c>
      <c r="AC26">
        <v>1.0674410000000001</v>
      </c>
      <c r="AD26">
        <v>1.066665</v>
      </c>
      <c r="AE26">
        <v>1.0659460000000001</v>
      </c>
      <c r="AF26">
        <v>1.065089</v>
      </c>
      <c r="AG26">
        <v>1.064268</v>
      </c>
      <c r="AH26">
        <v>1.0633649999999999</v>
      </c>
      <c r="AI26">
        <v>1.062613</v>
      </c>
      <c r="AJ26" s="51">
        <v>-1E-3</v>
      </c>
      <c r="AK26" s="51">
        <v>-1E-3</v>
      </c>
    </row>
    <row r="27" spans="1:37" ht="15" customHeight="1">
      <c r="A27" t="s">
        <v>647</v>
      </c>
      <c r="B27" t="s">
        <v>1217</v>
      </c>
      <c r="C27" t="s">
        <v>1218</v>
      </c>
      <c r="D27" t="s">
        <v>1173</v>
      </c>
      <c r="F27">
        <v>1.9012340000000001</v>
      </c>
      <c r="G27">
        <v>1.9440850000000001</v>
      </c>
      <c r="H27">
        <v>1.8676170000000001</v>
      </c>
      <c r="I27">
        <v>2.0493920000000001</v>
      </c>
      <c r="J27">
        <v>2.1339419999999998</v>
      </c>
      <c r="K27">
        <v>2.2085180000000002</v>
      </c>
      <c r="L27">
        <v>2.2997019999999999</v>
      </c>
      <c r="M27">
        <v>2.3134100000000002</v>
      </c>
      <c r="N27">
        <v>2.3278120000000002</v>
      </c>
      <c r="O27">
        <v>2.3181069999999999</v>
      </c>
      <c r="P27">
        <v>2.3416649999999999</v>
      </c>
      <c r="Q27">
        <v>2.3571810000000002</v>
      </c>
      <c r="R27">
        <v>2.366126</v>
      </c>
      <c r="S27">
        <v>2.3602289999999999</v>
      </c>
      <c r="T27">
        <v>2.3596590000000002</v>
      </c>
      <c r="U27">
        <v>2.3626860000000001</v>
      </c>
      <c r="V27">
        <v>2.382924</v>
      </c>
      <c r="W27">
        <v>2.396366</v>
      </c>
      <c r="X27">
        <v>2.3975759999999999</v>
      </c>
      <c r="Y27">
        <v>2.4283130000000002</v>
      </c>
      <c r="Z27">
        <v>2.4514900000000002</v>
      </c>
      <c r="AA27">
        <v>2.4618039999999999</v>
      </c>
      <c r="AB27">
        <v>2.4998420000000001</v>
      </c>
      <c r="AC27">
        <v>2.5366569999999999</v>
      </c>
      <c r="AD27">
        <v>2.5349460000000001</v>
      </c>
      <c r="AE27">
        <v>2.560889</v>
      </c>
      <c r="AF27">
        <v>2.557391</v>
      </c>
      <c r="AG27">
        <v>2.5457930000000002</v>
      </c>
      <c r="AH27">
        <v>2.5562149999999999</v>
      </c>
      <c r="AI27">
        <v>2.5381</v>
      </c>
      <c r="AJ27" s="51">
        <v>0.01</v>
      </c>
      <c r="AK27" s="51">
        <v>1.9E-2</v>
      </c>
    </row>
    <row r="28" spans="1:37" ht="15" customHeight="1">
      <c r="A28" t="s">
        <v>577</v>
      </c>
      <c r="B28" t="s">
        <v>1219</v>
      </c>
      <c r="C28" t="s">
        <v>1220</v>
      </c>
      <c r="D28" t="s">
        <v>1173</v>
      </c>
      <c r="F28">
        <v>1.7044760000000001</v>
      </c>
      <c r="G28">
        <v>1.6587069999999999</v>
      </c>
      <c r="H28">
        <v>1.4313100000000001</v>
      </c>
      <c r="I28">
        <v>1.5592269999999999</v>
      </c>
      <c r="J28">
        <v>1.5939270000000001</v>
      </c>
      <c r="K28">
        <v>1.627059</v>
      </c>
      <c r="L28">
        <v>1.671149</v>
      </c>
      <c r="M28">
        <v>1.6963600000000001</v>
      </c>
      <c r="N28">
        <v>1.7208749999999999</v>
      </c>
      <c r="O28">
        <v>1.7402150000000001</v>
      </c>
      <c r="P28">
        <v>1.766707</v>
      </c>
      <c r="Q28">
        <v>1.802233</v>
      </c>
      <c r="R28">
        <v>1.8218289999999999</v>
      </c>
      <c r="S28">
        <v>1.8336129999999999</v>
      </c>
      <c r="T28">
        <v>1.8455220000000001</v>
      </c>
      <c r="U28">
        <v>1.855108</v>
      </c>
      <c r="V28">
        <v>1.8838200000000001</v>
      </c>
      <c r="W28">
        <v>1.903554</v>
      </c>
      <c r="X28">
        <v>1.9073169999999999</v>
      </c>
      <c r="Y28">
        <v>1.946339</v>
      </c>
      <c r="Z28">
        <v>1.97363</v>
      </c>
      <c r="AA28">
        <v>1.9820169999999999</v>
      </c>
      <c r="AB28">
        <v>2.0227050000000002</v>
      </c>
      <c r="AC28">
        <v>2.067237</v>
      </c>
      <c r="AD28">
        <v>2.0725739999999999</v>
      </c>
      <c r="AE28">
        <v>2.1014680000000001</v>
      </c>
      <c r="AF28">
        <v>2.0989080000000002</v>
      </c>
      <c r="AG28">
        <v>2.0988950000000002</v>
      </c>
      <c r="AH28">
        <v>2.1101549999999998</v>
      </c>
      <c r="AI28">
        <v>2.0964179999999999</v>
      </c>
      <c r="AJ28" s="51">
        <v>7.0000000000000001E-3</v>
      </c>
      <c r="AK28" s="51">
        <v>2.4E-2</v>
      </c>
    </row>
    <row r="29" spans="1:37" ht="15" customHeight="1">
      <c r="A29" t="s">
        <v>578</v>
      </c>
      <c r="B29" t="s">
        <v>1221</v>
      </c>
      <c r="C29" t="s">
        <v>1222</v>
      </c>
      <c r="D29" t="s">
        <v>1173</v>
      </c>
      <c r="F29">
        <v>1.643405</v>
      </c>
      <c r="G29">
        <v>1.575021</v>
      </c>
      <c r="H29">
        <v>1.3944240000000001</v>
      </c>
      <c r="I29">
        <v>1.51146</v>
      </c>
      <c r="J29">
        <v>1.5407960000000001</v>
      </c>
      <c r="K29">
        <v>1.568797</v>
      </c>
      <c r="L29">
        <v>1.6033310000000001</v>
      </c>
      <c r="M29">
        <v>1.637972</v>
      </c>
      <c r="N29">
        <v>1.6620680000000001</v>
      </c>
      <c r="O29">
        <v>1.6837279999999999</v>
      </c>
      <c r="P29">
        <v>1.7062930000000001</v>
      </c>
      <c r="Q29">
        <v>1.74166</v>
      </c>
      <c r="R29">
        <v>1.762572</v>
      </c>
      <c r="S29">
        <v>1.7690300000000001</v>
      </c>
      <c r="T29">
        <v>1.775854</v>
      </c>
      <c r="U29">
        <v>1.779639</v>
      </c>
      <c r="V29">
        <v>1.806155</v>
      </c>
      <c r="W29">
        <v>1.8258639999999999</v>
      </c>
      <c r="X29">
        <v>1.8284629999999999</v>
      </c>
      <c r="Y29">
        <v>1.870749</v>
      </c>
      <c r="Z29">
        <v>1.89832</v>
      </c>
      <c r="AA29">
        <v>1.90924</v>
      </c>
      <c r="AB29">
        <v>1.9488300000000001</v>
      </c>
      <c r="AC29">
        <v>1.990281</v>
      </c>
      <c r="AD29">
        <v>2.0004499999999998</v>
      </c>
      <c r="AE29">
        <v>2.0270679999999999</v>
      </c>
      <c r="AF29">
        <v>2.0320640000000001</v>
      </c>
      <c r="AG29">
        <v>2.0324819999999999</v>
      </c>
      <c r="AH29">
        <v>2.0441699999999998</v>
      </c>
      <c r="AI29">
        <v>2.0293969999999999</v>
      </c>
      <c r="AJ29" s="51">
        <v>7.0000000000000001E-3</v>
      </c>
      <c r="AK29" s="51">
        <v>2.3E-2</v>
      </c>
    </row>
    <row r="30" spans="1:37" ht="15" customHeight="1"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</row>
    <row r="31" spans="1:37" ht="15" customHeight="1">
      <c r="C31" s="48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</row>
    <row r="32" spans="1:37" ht="15" customHeight="1">
      <c r="D32" s="52"/>
    </row>
    <row r="33" spans="4:4" ht="15" customHeight="1">
      <c r="D33" s="52"/>
    </row>
    <row r="34" spans="4:4" ht="15" customHeight="1">
      <c r="D34" s="52"/>
    </row>
    <row r="35" spans="4:4" ht="15" customHeight="1">
      <c r="D35" s="53"/>
    </row>
    <row r="36" spans="4:4" ht="15" customHeight="1">
      <c r="D36" s="53"/>
    </row>
    <row r="37" spans="4:4" ht="15" customHeight="1">
      <c r="D37" s="53"/>
    </row>
    <row r="38" spans="4:4" ht="15" customHeight="1">
      <c r="D38" s="53"/>
    </row>
  </sheetData>
  <mergeCells count="1">
    <mergeCell ref="D31:AK31"/>
  </mergeCells>
  <pageMargins left="0.75" right="0.75" top="1" bottom="1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1136-837B-480C-9CD2-F2B9C647D750}">
  <dimension ref="A1:M47"/>
  <sheetViews>
    <sheetView workbookViewId="0">
      <selection activeCell="B15" sqref="B15"/>
    </sheetView>
  </sheetViews>
  <sheetFormatPr defaultColWidth="39.81640625" defaultRowHeight="14.5"/>
  <cols>
    <col min="3" max="6" width="0" hidden="1" customWidth="1"/>
  </cols>
  <sheetData>
    <row r="1" spans="1:13">
      <c r="A1" t="s">
        <v>1068</v>
      </c>
    </row>
    <row r="2" spans="1:13">
      <c r="A2" t="s">
        <v>1166</v>
      </c>
    </row>
    <row r="3" spans="1:13">
      <c r="A3" t="s">
        <v>1167</v>
      </c>
    </row>
    <row r="4" spans="1:13">
      <c r="A4" t="s">
        <v>1069</v>
      </c>
    </row>
    <row r="5" spans="1:13">
      <c r="A5" t="s">
        <v>1070</v>
      </c>
      <c r="C5" t="s">
        <v>1071</v>
      </c>
      <c r="D5" t="s">
        <v>1072</v>
      </c>
      <c r="E5" t="s">
        <v>1073</v>
      </c>
      <c r="F5" t="s">
        <v>1074</v>
      </c>
      <c r="G5">
        <v>2017</v>
      </c>
      <c r="H5">
        <v>2018</v>
      </c>
      <c r="I5">
        <v>2019</v>
      </c>
      <c r="J5">
        <v>2020</v>
      </c>
      <c r="K5">
        <v>2021</v>
      </c>
      <c r="L5">
        <v>2022</v>
      </c>
      <c r="M5">
        <v>2023</v>
      </c>
    </row>
    <row r="6" spans="1:13">
      <c r="A6" t="s">
        <v>1068</v>
      </c>
      <c r="B6" t="s">
        <v>1068</v>
      </c>
      <c r="C6">
        <v>0</v>
      </c>
      <c r="D6">
        <v>0</v>
      </c>
    </row>
    <row r="7" spans="1:13">
      <c r="A7" t="s">
        <v>1075</v>
      </c>
      <c r="B7" t="s">
        <v>1075</v>
      </c>
      <c r="C7">
        <v>0</v>
      </c>
      <c r="D7">
        <v>0</v>
      </c>
      <c r="E7" t="s">
        <v>1076</v>
      </c>
    </row>
    <row r="8" spans="1:13">
      <c r="A8" t="s">
        <v>1077</v>
      </c>
      <c r="B8" t="s">
        <v>1078</v>
      </c>
      <c r="C8">
        <v>1</v>
      </c>
      <c r="D8">
        <v>1</v>
      </c>
      <c r="E8" t="s">
        <v>1076</v>
      </c>
      <c r="F8" t="s">
        <v>1079</v>
      </c>
      <c r="G8">
        <v>50.79</v>
      </c>
      <c r="H8">
        <v>65.069999999999993</v>
      </c>
      <c r="I8">
        <v>56.99</v>
      </c>
      <c r="J8">
        <v>39.17</v>
      </c>
      <c r="K8">
        <v>68.209999999999994</v>
      </c>
      <c r="L8">
        <v>102.47</v>
      </c>
      <c r="M8">
        <v>93.24</v>
      </c>
    </row>
    <row r="9" spans="1:13">
      <c r="A9" t="s">
        <v>1080</v>
      </c>
      <c r="B9" t="s">
        <v>1081</v>
      </c>
      <c r="C9">
        <v>1</v>
      </c>
      <c r="D9">
        <v>1</v>
      </c>
      <c r="E9" t="s">
        <v>1076</v>
      </c>
      <c r="F9" t="s">
        <v>1082</v>
      </c>
      <c r="G9">
        <v>48.98</v>
      </c>
      <c r="H9">
        <v>61.34</v>
      </c>
      <c r="I9">
        <v>57.95</v>
      </c>
      <c r="J9">
        <v>37.22</v>
      </c>
      <c r="K9">
        <v>65.88</v>
      </c>
      <c r="L9">
        <v>98.69</v>
      </c>
      <c r="M9">
        <v>90.48</v>
      </c>
    </row>
    <row r="10" spans="1:13">
      <c r="A10" t="s">
        <v>1083</v>
      </c>
      <c r="B10" t="s">
        <v>1084</v>
      </c>
      <c r="C10">
        <v>1</v>
      </c>
      <c r="D10">
        <v>1</v>
      </c>
      <c r="E10" t="s">
        <v>1076</v>
      </c>
      <c r="F10" t="s">
        <v>1085</v>
      </c>
      <c r="G10">
        <v>50.68</v>
      </c>
      <c r="H10">
        <v>64.48</v>
      </c>
      <c r="I10">
        <v>59.36</v>
      </c>
      <c r="J10">
        <v>39.729999999999997</v>
      </c>
      <c r="K10">
        <v>67.819999999999993</v>
      </c>
      <c r="L10">
        <v>100.51</v>
      </c>
      <c r="M10">
        <v>91.46</v>
      </c>
    </row>
    <row r="11" spans="1:13">
      <c r="A11" t="s">
        <v>1086</v>
      </c>
      <c r="B11" t="s">
        <v>1087</v>
      </c>
      <c r="C11">
        <v>1</v>
      </c>
      <c r="D11">
        <v>1</v>
      </c>
      <c r="E11" t="s">
        <v>1076</v>
      </c>
      <c r="F11" t="s">
        <v>1088</v>
      </c>
      <c r="G11">
        <v>54.16</v>
      </c>
      <c r="H11">
        <v>71.209999999999994</v>
      </c>
      <c r="I11">
        <v>64.34</v>
      </c>
      <c r="J11">
        <v>41.69</v>
      </c>
      <c r="K11">
        <v>70.89</v>
      </c>
      <c r="L11">
        <v>107.37</v>
      </c>
      <c r="M11">
        <v>97.24</v>
      </c>
    </row>
    <row r="12" spans="1:13">
      <c r="A12" t="s">
        <v>1089</v>
      </c>
      <c r="B12" t="s">
        <v>1089</v>
      </c>
      <c r="C12">
        <v>0</v>
      </c>
      <c r="D12">
        <v>0</v>
      </c>
      <c r="E12" t="s">
        <v>1090</v>
      </c>
    </row>
    <row r="13" spans="1:13">
      <c r="A13" t="s">
        <v>1091</v>
      </c>
      <c r="B13" t="s">
        <v>1091</v>
      </c>
      <c r="C13">
        <v>0</v>
      </c>
      <c r="D13">
        <v>0</v>
      </c>
    </row>
    <row r="14" spans="1:13">
      <c r="A14" t="s">
        <v>1092</v>
      </c>
      <c r="B14" t="s">
        <v>1093</v>
      </c>
      <c r="C14">
        <v>1</v>
      </c>
      <c r="D14">
        <v>1</v>
      </c>
      <c r="E14" t="s">
        <v>1090</v>
      </c>
      <c r="F14" t="s">
        <v>1094</v>
      </c>
      <c r="G14">
        <v>169</v>
      </c>
      <c r="H14">
        <v>198</v>
      </c>
      <c r="I14">
        <v>186</v>
      </c>
      <c r="J14">
        <v>133</v>
      </c>
      <c r="K14">
        <v>219</v>
      </c>
      <c r="L14">
        <v>324</v>
      </c>
      <c r="M14">
        <v>284</v>
      </c>
    </row>
    <row r="15" spans="1:13">
      <c r="A15" t="s">
        <v>1095</v>
      </c>
      <c r="B15" t="s">
        <v>1096</v>
      </c>
      <c r="C15">
        <v>1</v>
      </c>
      <c r="D15">
        <v>1</v>
      </c>
      <c r="E15" t="s">
        <v>1090</v>
      </c>
      <c r="F15" t="s">
        <v>1097</v>
      </c>
      <c r="G15">
        <v>169</v>
      </c>
      <c r="H15">
        <v>213</v>
      </c>
      <c r="I15">
        <v>196</v>
      </c>
      <c r="J15">
        <v>129</v>
      </c>
      <c r="K15">
        <v>211</v>
      </c>
      <c r="L15">
        <v>352</v>
      </c>
      <c r="M15">
        <v>294</v>
      </c>
    </row>
    <row r="16" spans="1:13">
      <c r="A16" t="s">
        <v>1098</v>
      </c>
      <c r="B16" t="s">
        <v>1099</v>
      </c>
      <c r="C16">
        <v>1</v>
      </c>
      <c r="D16">
        <v>1</v>
      </c>
      <c r="E16" t="s">
        <v>1090</v>
      </c>
      <c r="F16" t="s">
        <v>1100</v>
      </c>
      <c r="G16">
        <v>160</v>
      </c>
      <c r="H16">
        <v>200</v>
      </c>
      <c r="I16">
        <v>190</v>
      </c>
      <c r="J16">
        <v>125</v>
      </c>
      <c r="K16">
        <v>188</v>
      </c>
      <c r="L16">
        <v>339</v>
      </c>
      <c r="M16">
        <v>284</v>
      </c>
    </row>
    <row r="17" spans="1:13">
      <c r="A17" t="s">
        <v>1101</v>
      </c>
      <c r="B17" t="s">
        <v>1101</v>
      </c>
      <c r="C17">
        <v>0</v>
      </c>
      <c r="D17">
        <v>0</v>
      </c>
    </row>
    <row r="18" spans="1:13">
      <c r="A18" t="s">
        <v>575</v>
      </c>
      <c r="B18" t="s">
        <v>1102</v>
      </c>
      <c r="C18">
        <v>1</v>
      </c>
      <c r="D18">
        <v>1</v>
      </c>
      <c r="E18" t="s">
        <v>1090</v>
      </c>
      <c r="F18" t="s">
        <v>1103</v>
      </c>
      <c r="G18">
        <v>163</v>
      </c>
      <c r="H18">
        <v>212</v>
      </c>
      <c r="I18">
        <v>197</v>
      </c>
      <c r="J18">
        <v>131</v>
      </c>
      <c r="K18">
        <v>195</v>
      </c>
      <c r="L18">
        <v>337</v>
      </c>
      <c r="M18">
        <v>289</v>
      </c>
    </row>
    <row r="19" spans="1:13">
      <c r="A19" t="s">
        <v>1104</v>
      </c>
      <c r="B19" t="s">
        <v>1105</v>
      </c>
      <c r="C19">
        <v>1</v>
      </c>
      <c r="D19">
        <v>1</v>
      </c>
      <c r="E19" t="s">
        <v>1090</v>
      </c>
      <c r="F19" t="s">
        <v>1106</v>
      </c>
      <c r="G19">
        <v>128</v>
      </c>
      <c r="H19">
        <v>166</v>
      </c>
      <c r="I19">
        <v>158</v>
      </c>
      <c r="J19">
        <v>126</v>
      </c>
      <c r="K19">
        <v>190</v>
      </c>
      <c r="L19">
        <v>250</v>
      </c>
      <c r="M19">
        <v>233</v>
      </c>
    </row>
    <row r="20" spans="1:13">
      <c r="A20" t="s">
        <v>1107</v>
      </c>
      <c r="B20" t="s">
        <v>1107</v>
      </c>
      <c r="C20">
        <v>0</v>
      </c>
      <c r="D20">
        <v>0</v>
      </c>
    </row>
    <row r="21" spans="1:13">
      <c r="A21" t="s">
        <v>1108</v>
      </c>
      <c r="B21" t="s">
        <v>1109</v>
      </c>
      <c r="C21">
        <v>1</v>
      </c>
      <c r="D21">
        <v>1</v>
      </c>
      <c r="E21" t="s">
        <v>1090</v>
      </c>
      <c r="F21" t="s">
        <v>1110</v>
      </c>
      <c r="G21">
        <v>242</v>
      </c>
      <c r="H21">
        <v>273</v>
      </c>
      <c r="I21">
        <v>260</v>
      </c>
      <c r="J21">
        <v>218</v>
      </c>
      <c r="K21">
        <v>302</v>
      </c>
      <c r="L21">
        <v>407</v>
      </c>
      <c r="M21">
        <v>366</v>
      </c>
    </row>
    <row r="22" spans="1:13">
      <c r="A22" t="s">
        <v>1111</v>
      </c>
      <c r="B22" t="s">
        <v>1112</v>
      </c>
      <c r="C22">
        <v>1</v>
      </c>
      <c r="D22">
        <v>1</v>
      </c>
      <c r="E22" t="s">
        <v>1090</v>
      </c>
      <c r="F22" t="s">
        <v>1113</v>
      </c>
      <c r="G22">
        <v>253</v>
      </c>
      <c r="H22">
        <v>282</v>
      </c>
      <c r="I22">
        <v>269</v>
      </c>
      <c r="J22">
        <v>227</v>
      </c>
      <c r="K22">
        <v>311</v>
      </c>
      <c r="L22">
        <v>418</v>
      </c>
      <c r="M22">
        <v>379</v>
      </c>
    </row>
    <row r="23" spans="1:13">
      <c r="A23" t="s">
        <v>1114</v>
      </c>
      <c r="B23" t="s">
        <v>1115</v>
      </c>
      <c r="C23">
        <v>1</v>
      </c>
      <c r="D23">
        <v>1</v>
      </c>
      <c r="E23" t="s">
        <v>1090</v>
      </c>
      <c r="F23" t="s">
        <v>1116</v>
      </c>
      <c r="G23">
        <v>265</v>
      </c>
      <c r="H23">
        <v>318</v>
      </c>
      <c r="I23">
        <v>306</v>
      </c>
      <c r="J23">
        <v>256</v>
      </c>
      <c r="K23">
        <v>329</v>
      </c>
      <c r="L23">
        <v>469</v>
      </c>
      <c r="M23">
        <v>414</v>
      </c>
    </row>
    <row r="24" spans="1:13">
      <c r="A24" t="s">
        <v>1117</v>
      </c>
      <c r="B24" t="s">
        <v>1118</v>
      </c>
      <c r="C24">
        <v>1</v>
      </c>
      <c r="D24">
        <v>1</v>
      </c>
      <c r="E24" t="s">
        <v>1090</v>
      </c>
      <c r="F24" t="s">
        <v>1119</v>
      </c>
      <c r="G24">
        <v>251</v>
      </c>
      <c r="H24">
        <v>301</v>
      </c>
      <c r="I24">
        <v>300</v>
      </c>
      <c r="J24">
        <v>244</v>
      </c>
      <c r="K24">
        <v>300</v>
      </c>
      <c r="L24">
        <v>440</v>
      </c>
      <c r="M24">
        <v>389</v>
      </c>
    </row>
    <row r="25" spans="1:13">
      <c r="A25" t="s">
        <v>564</v>
      </c>
      <c r="B25" t="s">
        <v>564</v>
      </c>
      <c r="C25">
        <v>0</v>
      </c>
      <c r="D25">
        <v>0</v>
      </c>
      <c r="E25" t="s">
        <v>1120</v>
      </c>
    </row>
    <row r="26" spans="1:13">
      <c r="A26" t="s">
        <v>1121</v>
      </c>
      <c r="B26" t="s">
        <v>1122</v>
      </c>
      <c r="C26">
        <v>1</v>
      </c>
      <c r="D26">
        <v>1</v>
      </c>
      <c r="E26" t="s">
        <v>1120</v>
      </c>
      <c r="F26" t="s">
        <v>1123</v>
      </c>
      <c r="G26">
        <v>3.1</v>
      </c>
      <c r="H26">
        <v>3.27</v>
      </c>
      <c r="I26">
        <v>2.67</v>
      </c>
      <c r="J26">
        <v>2.11</v>
      </c>
      <c r="K26">
        <v>4.0599999999999996</v>
      </c>
      <c r="L26">
        <v>7.69</v>
      </c>
      <c r="M26">
        <v>4.92</v>
      </c>
    </row>
    <row r="27" spans="1:13">
      <c r="A27" t="s">
        <v>1121</v>
      </c>
      <c r="B27" t="s">
        <v>1122</v>
      </c>
      <c r="C27">
        <v>1</v>
      </c>
      <c r="D27">
        <v>1</v>
      </c>
      <c r="E27" t="s">
        <v>1124</v>
      </c>
      <c r="F27" t="s">
        <v>1125</v>
      </c>
      <c r="G27">
        <v>2.99</v>
      </c>
      <c r="H27">
        <v>3.15</v>
      </c>
      <c r="I27">
        <v>2.57</v>
      </c>
      <c r="J27">
        <v>2.0299999999999998</v>
      </c>
      <c r="K27">
        <v>3.91</v>
      </c>
      <c r="L27">
        <v>7.4</v>
      </c>
      <c r="M27">
        <v>4.74</v>
      </c>
    </row>
    <row r="28" spans="1:13">
      <c r="A28" t="s">
        <v>1126</v>
      </c>
      <c r="B28" t="s">
        <v>1126</v>
      </c>
      <c r="C28">
        <v>0</v>
      </c>
      <c r="D28">
        <v>0</v>
      </c>
      <c r="E28" t="s">
        <v>1120</v>
      </c>
    </row>
    <row r="29" spans="1:13">
      <c r="A29" t="s">
        <v>1127</v>
      </c>
      <c r="B29" t="s">
        <v>1128</v>
      </c>
      <c r="C29">
        <v>1</v>
      </c>
      <c r="D29">
        <v>1</v>
      </c>
      <c r="E29" t="s">
        <v>1120</v>
      </c>
      <c r="F29" t="s">
        <v>1129</v>
      </c>
      <c r="G29">
        <v>4.08</v>
      </c>
      <c r="H29">
        <v>4.1900000000000004</v>
      </c>
      <c r="I29">
        <v>3.9</v>
      </c>
      <c r="J29">
        <v>3.32</v>
      </c>
      <c r="K29">
        <v>5.5</v>
      </c>
      <c r="L29">
        <v>8.52</v>
      </c>
      <c r="M29">
        <v>6.53</v>
      </c>
    </row>
    <row r="30" spans="1:13">
      <c r="A30" t="s">
        <v>1130</v>
      </c>
      <c r="B30" t="s">
        <v>1131</v>
      </c>
      <c r="C30">
        <v>1</v>
      </c>
      <c r="D30">
        <v>1</v>
      </c>
      <c r="E30" t="s">
        <v>1120</v>
      </c>
      <c r="F30" t="s">
        <v>1132</v>
      </c>
      <c r="G30">
        <v>7.86</v>
      </c>
      <c r="H30">
        <v>7.77</v>
      </c>
      <c r="I30">
        <v>7.59</v>
      </c>
      <c r="J30">
        <v>7.49</v>
      </c>
      <c r="K30">
        <v>8.82</v>
      </c>
      <c r="L30">
        <v>11.24</v>
      </c>
      <c r="M30">
        <v>11.39</v>
      </c>
    </row>
    <row r="31" spans="1:13">
      <c r="A31" t="s">
        <v>1133</v>
      </c>
      <c r="B31" t="s">
        <v>1134</v>
      </c>
      <c r="C31">
        <v>1</v>
      </c>
      <c r="D31">
        <v>1</v>
      </c>
      <c r="E31" t="s">
        <v>1120</v>
      </c>
      <c r="F31" t="s">
        <v>1135</v>
      </c>
      <c r="G31">
        <v>10.86</v>
      </c>
      <c r="H31">
        <v>10.46</v>
      </c>
      <c r="I31">
        <v>10.46</v>
      </c>
      <c r="J31">
        <v>10.76</v>
      </c>
      <c r="K31">
        <v>12.27</v>
      </c>
      <c r="L31">
        <v>14.49</v>
      </c>
      <c r="M31">
        <v>14.78</v>
      </c>
    </row>
    <row r="32" spans="1:13">
      <c r="A32" t="s">
        <v>1136</v>
      </c>
      <c r="B32" t="s">
        <v>1136</v>
      </c>
      <c r="C32">
        <v>0</v>
      </c>
      <c r="D32">
        <v>0</v>
      </c>
      <c r="E32" t="s">
        <v>1124</v>
      </c>
    </row>
    <row r="33" spans="1:13">
      <c r="A33" t="s">
        <v>1137</v>
      </c>
      <c r="B33" t="s">
        <v>1137</v>
      </c>
      <c r="C33">
        <v>0</v>
      </c>
      <c r="D33">
        <v>0</v>
      </c>
      <c r="E33" t="s">
        <v>1124</v>
      </c>
    </row>
    <row r="34" spans="1:13">
      <c r="A34" t="s">
        <v>354</v>
      </c>
      <c r="B34" t="s">
        <v>1138</v>
      </c>
      <c r="C34">
        <v>1</v>
      </c>
      <c r="D34">
        <v>1</v>
      </c>
      <c r="E34" t="s">
        <v>1124</v>
      </c>
      <c r="F34" t="s">
        <v>1139</v>
      </c>
      <c r="G34">
        <v>2.06</v>
      </c>
      <c r="H34">
        <v>2.06</v>
      </c>
      <c r="I34">
        <v>2.02</v>
      </c>
      <c r="J34">
        <v>1.92</v>
      </c>
      <c r="K34">
        <v>1.98</v>
      </c>
      <c r="L34">
        <v>2.0699999999999998</v>
      </c>
      <c r="M34">
        <v>2.0499999999999998</v>
      </c>
    </row>
    <row r="35" spans="1:13">
      <c r="A35" t="s">
        <v>564</v>
      </c>
      <c r="B35" t="s">
        <v>1140</v>
      </c>
      <c r="C35">
        <v>1</v>
      </c>
      <c r="D35">
        <v>1</v>
      </c>
      <c r="E35" t="s">
        <v>1124</v>
      </c>
      <c r="F35" t="s">
        <v>1141</v>
      </c>
      <c r="G35">
        <v>3.37</v>
      </c>
      <c r="H35">
        <v>3.55</v>
      </c>
      <c r="I35">
        <v>2.88</v>
      </c>
      <c r="J35">
        <v>2.4</v>
      </c>
      <c r="K35">
        <v>4.97</v>
      </c>
      <c r="L35">
        <v>7.92</v>
      </c>
      <c r="M35">
        <v>4.91</v>
      </c>
    </row>
    <row r="36" spans="1:13">
      <c r="A36" t="s">
        <v>1142</v>
      </c>
      <c r="B36" t="s">
        <v>1143</v>
      </c>
      <c r="C36">
        <v>1</v>
      </c>
      <c r="D36">
        <v>1</v>
      </c>
      <c r="E36" t="s">
        <v>1124</v>
      </c>
      <c r="F36" t="s">
        <v>1144</v>
      </c>
      <c r="G36">
        <v>11.01</v>
      </c>
      <c r="H36">
        <v>12.92</v>
      </c>
      <c r="I36">
        <v>12.73</v>
      </c>
      <c r="J36">
        <v>9.15</v>
      </c>
      <c r="K36">
        <v>13.66</v>
      </c>
      <c r="L36">
        <v>19.57</v>
      </c>
      <c r="M36">
        <v>18.079999999999998</v>
      </c>
    </row>
    <row r="37" spans="1:13">
      <c r="A37" t="s">
        <v>1145</v>
      </c>
      <c r="B37" t="s">
        <v>1146</v>
      </c>
      <c r="C37">
        <v>1</v>
      </c>
      <c r="D37">
        <v>1</v>
      </c>
      <c r="E37" t="s">
        <v>1124</v>
      </c>
      <c r="F37" t="s">
        <v>1147</v>
      </c>
      <c r="G37">
        <v>13.28</v>
      </c>
      <c r="H37">
        <v>16.2</v>
      </c>
      <c r="I37">
        <v>15.16</v>
      </c>
      <c r="J37">
        <v>10.89</v>
      </c>
      <c r="K37">
        <v>15.5</v>
      </c>
      <c r="L37">
        <v>24.96</v>
      </c>
      <c r="M37">
        <v>22.62</v>
      </c>
    </row>
    <row r="38" spans="1:13">
      <c r="A38" t="s">
        <v>1148</v>
      </c>
      <c r="B38" t="s">
        <v>1148</v>
      </c>
      <c r="C38">
        <v>0</v>
      </c>
      <c r="D38">
        <v>0</v>
      </c>
      <c r="E38" t="s">
        <v>1149</v>
      </c>
    </row>
    <row r="39" spans="1:13">
      <c r="A39" t="s">
        <v>1127</v>
      </c>
      <c r="B39" t="s">
        <v>1150</v>
      </c>
      <c r="C39">
        <v>1</v>
      </c>
      <c r="D39">
        <v>1</v>
      </c>
      <c r="E39" t="s">
        <v>1149</v>
      </c>
      <c r="F39" t="s">
        <v>1151</v>
      </c>
      <c r="G39">
        <v>6.88</v>
      </c>
      <c r="H39">
        <v>6.92</v>
      </c>
      <c r="I39">
        <v>6.81</v>
      </c>
      <c r="J39">
        <v>6.67</v>
      </c>
      <c r="K39">
        <v>7.26</v>
      </c>
      <c r="L39">
        <v>7.5</v>
      </c>
      <c r="M39">
        <v>7.28</v>
      </c>
    </row>
    <row r="40" spans="1:13">
      <c r="A40" t="s">
        <v>1130</v>
      </c>
      <c r="B40" t="s">
        <v>1152</v>
      </c>
      <c r="C40">
        <v>1</v>
      </c>
      <c r="D40">
        <v>1</v>
      </c>
      <c r="E40" t="s">
        <v>1149</v>
      </c>
      <c r="F40" t="s">
        <v>1153</v>
      </c>
      <c r="G40">
        <v>10.66</v>
      </c>
      <c r="H40">
        <v>10.67</v>
      </c>
      <c r="I40">
        <v>10.67</v>
      </c>
      <c r="J40">
        <v>10.59</v>
      </c>
      <c r="K40">
        <v>11.27</v>
      </c>
      <c r="L40">
        <v>11.85</v>
      </c>
      <c r="M40">
        <v>11.87</v>
      </c>
    </row>
    <row r="41" spans="1:13">
      <c r="A41" t="s">
        <v>1133</v>
      </c>
      <c r="B41" t="s">
        <v>1154</v>
      </c>
      <c r="C41">
        <v>1</v>
      </c>
      <c r="D41">
        <v>1</v>
      </c>
      <c r="E41" t="s">
        <v>1149</v>
      </c>
      <c r="F41" t="s">
        <v>1155</v>
      </c>
      <c r="G41">
        <v>12.89</v>
      </c>
      <c r="H41">
        <v>12.87</v>
      </c>
      <c r="I41">
        <v>13.01</v>
      </c>
      <c r="J41">
        <v>13.16</v>
      </c>
      <c r="K41">
        <v>13.72</v>
      </c>
      <c r="L41">
        <v>14.45</v>
      </c>
      <c r="M41">
        <v>14.75</v>
      </c>
    </row>
    <row r="43" spans="1:13">
      <c r="G43">
        <v>2020</v>
      </c>
      <c r="H43">
        <v>2021</v>
      </c>
      <c r="I43">
        <v>2022</v>
      </c>
      <c r="J43">
        <v>2023</v>
      </c>
    </row>
    <row r="44" spans="1:13">
      <c r="B44" t="s">
        <v>1092</v>
      </c>
      <c r="G44">
        <f>J22/100/About!$B$143*dollars_2021_2012</f>
        <v>1.5964842576207435E-5</v>
      </c>
      <c r="H44">
        <f>K22/100/About!$B$143*dollars_2021_2012</f>
        <v>2.1872537626433972E-5</v>
      </c>
      <c r="I44">
        <f>L22/100/About!$B$143*dollars_2021_2012</f>
        <v>2.9397815845174919E-5</v>
      </c>
      <c r="J44">
        <f>M22/100/About!$B$143*dollars_2021_2012</f>
        <v>2.6654957428998315E-5</v>
      </c>
    </row>
    <row r="45" spans="1:13">
      <c r="B45" t="s">
        <v>1163</v>
      </c>
      <c r="G45">
        <f>J23/100/About!$B$144*dollars_2021_2012</f>
        <v>1.5780771264133049E-5</v>
      </c>
      <c r="H45">
        <f>K23/100/About!$B$144*dollars_2021_2012</f>
        <v>2.0280756819920988E-5</v>
      </c>
      <c r="I45">
        <f>L23/100/About!$B$144*dollars_2021_2012</f>
        <v>2.891086610499375E-5</v>
      </c>
      <c r="J45">
        <f>M23/100/About!$B$144*dollars_2021_2012</f>
        <v>2.552046602871516E-5</v>
      </c>
    </row>
    <row r="46" spans="1:13">
      <c r="B46" t="s">
        <v>1117</v>
      </c>
      <c r="G46">
        <f>J24/100/About!$B$145*dollars_2021_2012</f>
        <v>1.4927235207542256E-5</v>
      </c>
      <c r="H46">
        <f>K24/100/About!$B$145*dollars_2021_2012</f>
        <v>1.835315804206015E-5</v>
      </c>
      <c r="I46">
        <f>L24/100/About!$B$145*dollars_2021_2012</f>
        <v>2.691796512835489E-5</v>
      </c>
      <c r="J46">
        <f>M24/100/About!$B$145*dollars_2021_2012</f>
        <v>2.3797928261204664E-5</v>
      </c>
    </row>
    <row r="47" spans="1:13">
      <c r="B47" t="s">
        <v>1165</v>
      </c>
      <c r="G47">
        <f>J18/100/About!$B$146*dollars_2021_2012</f>
        <v>8.2219882206448973E-6</v>
      </c>
      <c r="H47">
        <f>K18/100/About!$B$146*dollars_2021_2012</f>
        <v>1.2238837427677518E-5</v>
      </c>
      <c r="I47">
        <f>L18/100/About!$B$146*dollars_2021_2012</f>
        <v>2.1151221605781148E-5</v>
      </c>
      <c r="J47">
        <f>M18/100/About!$B$146*dollars_2021_2012</f>
        <v>1.8138584700506682E-5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570"/>
  <sheetViews>
    <sheetView workbookViewId="0">
      <selection activeCell="A4" sqref="A4"/>
    </sheetView>
  </sheetViews>
  <sheetFormatPr defaultColWidth="9.1796875" defaultRowHeight="14.5"/>
  <cols>
    <col min="1" max="2" width="9.1796875" style="11" bestFit="1" customWidth="1"/>
    <col min="3" max="3" width="15.26953125" style="11" bestFit="1" customWidth="1"/>
    <col min="4" max="4" width="22.81640625" style="11" bestFit="1" customWidth="1"/>
    <col min="5" max="7" width="19.81640625" style="11" bestFit="1" customWidth="1"/>
    <col min="8" max="8" width="14.26953125" bestFit="1" customWidth="1"/>
    <col min="9" max="9" width="17.26953125" bestFit="1" customWidth="1"/>
    <col min="10" max="10" width="21.453125" customWidth="1"/>
    <col min="13" max="13" width="13.1796875" bestFit="1" customWidth="1"/>
    <col min="14" max="14" width="23.453125" customWidth="1"/>
    <col min="15" max="15" width="28.26953125" customWidth="1"/>
    <col min="16" max="16" width="24.1796875" customWidth="1"/>
  </cols>
  <sheetData>
    <row r="1" spans="1:16" s="10" customFormat="1" ht="16" customHeight="1">
      <c r="A1" s="10" t="s">
        <v>339</v>
      </c>
      <c r="B1" s="11"/>
      <c r="C1" s="11"/>
      <c r="D1" s="11"/>
      <c r="E1" s="11"/>
      <c r="F1" s="11"/>
      <c r="G1" s="11"/>
    </row>
    <row r="2" spans="1:16" s="10" customFormat="1" ht="16" customHeight="1">
      <c r="A2" s="10" t="s">
        <v>559</v>
      </c>
      <c r="B2" s="11"/>
      <c r="C2" s="11"/>
      <c r="D2" s="11"/>
      <c r="E2" s="11"/>
      <c r="F2" s="11"/>
      <c r="G2" s="11"/>
    </row>
    <row r="3" spans="1:16" s="10" customFormat="1" ht="16" customHeight="1">
      <c r="A3" s="10" t="s">
        <v>340</v>
      </c>
      <c r="B3" s="11"/>
      <c r="C3" s="11"/>
      <c r="D3" s="11"/>
      <c r="E3" s="11"/>
      <c r="F3" s="11"/>
      <c r="G3" s="11"/>
    </row>
    <row r="4" spans="1:16" s="11" customFormat="1" ht="26.5">
      <c r="A4" s="30" t="s">
        <v>341</v>
      </c>
      <c r="B4" s="30" t="s">
        <v>342</v>
      </c>
      <c r="C4" s="30" t="s">
        <v>343</v>
      </c>
      <c r="D4" s="30" t="s">
        <v>344</v>
      </c>
      <c r="E4" s="31" t="s">
        <v>560</v>
      </c>
      <c r="F4" s="12" t="s">
        <v>561</v>
      </c>
      <c r="G4" s="31" t="s">
        <v>562</v>
      </c>
      <c r="H4" s="13" t="s">
        <v>345</v>
      </c>
      <c r="I4" s="13" t="s">
        <v>346</v>
      </c>
      <c r="J4" s="13" t="s">
        <v>347</v>
      </c>
      <c r="K4" s="13" t="s">
        <v>348</v>
      </c>
      <c r="M4" t="s">
        <v>349</v>
      </c>
      <c r="N4" t="s">
        <v>350</v>
      </c>
      <c r="O4" t="s">
        <v>351</v>
      </c>
      <c r="P4" t="s">
        <v>352</v>
      </c>
    </row>
    <row r="5" spans="1:16" s="11" customFormat="1">
      <c r="A5" s="32">
        <v>2018</v>
      </c>
      <c r="B5" s="32">
        <v>3</v>
      </c>
      <c r="C5" s="33" t="s">
        <v>353</v>
      </c>
      <c r="D5" s="33" t="s">
        <v>354</v>
      </c>
      <c r="E5" s="34">
        <v>161319</v>
      </c>
      <c r="F5" s="35">
        <v>21.196000000000002</v>
      </c>
      <c r="G5" s="34">
        <v>266.7</v>
      </c>
      <c r="H5" s="14">
        <f>IF(I5="","",G5/100*F5*E5)</f>
        <v>9119319.8365080003</v>
      </c>
      <c r="I5" s="11">
        <f>IF(OR(G5=".",F5=".",E5="."),"",E5)</f>
        <v>161319</v>
      </c>
      <c r="J5" s="11">
        <f>IF(I5="","",F5*I5)</f>
        <v>3419317.5240000002</v>
      </c>
      <c r="K5" s="11">
        <f>IF(C5="LIG",1,0)</f>
        <v>0</v>
      </c>
      <c r="M5" s="2">
        <v>1</v>
      </c>
      <c r="N5">
        <v>801932680.55906963</v>
      </c>
      <c r="O5">
        <v>402755761.03300005</v>
      </c>
      <c r="P5">
        <v>31147989</v>
      </c>
    </row>
    <row r="6" spans="1:16" s="11" customFormat="1">
      <c r="A6" s="32">
        <v>2018</v>
      </c>
      <c r="B6" s="32">
        <v>3</v>
      </c>
      <c r="C6" s="33" t="s">
        <v>563</v>
      </c>
      <c r="D6" s="33" t="s">
        <v>564</v>
      </c>
      <c r="E6" s="34">
        <v>340780</v>
      </c>
      <c r="F6" s="35">
        <v>1.0209999999999999</v>
      </c>
      <c r="G6" s="34">
        <v>604.79999999999995</v>
      </c>
      <c r="H6" s="14">
        <f t="shared" ref="H6:H69" si="0">IF(I6="","",G6/100*F6*E6)</f>
        <v>2104319.2262399993</v>
      </c>
      <c r="I6" s="11">
        <f t="shared" ref="I6:I69" si="1">IF(OR(G6=".",F6=".",E6="."),"",E6)</f>
        <v>340780</v>
      </c>
      <c r="J6" s="11">
        <f t="shared" ref="J6:J69" si="2">IF(I6="","",F6*I6)</f>
        <v>347936.37999999995</v>
      </c>
      <c r="K6" s="11">
        <f t="shared" ref="K6:K69" si="3">IF(C6="LIG",1,0)</f>
        <v>0</v>
      </c>
      <c r="M6" s="2">
        <v>0</v>
      </c>
      <c r="N6">
        <v>19065812522.521652</v>
      </c>
      <c r="O6">
        <v>8783467226.4599533</v>
      </c>
      <c r="P6">
        <v>440893271</v>
      </c>
    </row>
    <row r="7" spans="1:16" s="11" customFormat="1">
      <c r="A7" s="32">
        <v>2018</v>
      </c>
      <c r="B7" s="32">
        <v>3</v>
      </c>
      <c r="C7" s="33" t="s">
        <v>563</v>
      </c>
      <c r="D7" s="33" t="s">
        <v>564</v>
      </c>
      <c r="E7" s="34">
        <v>4558723</v>
      </c>
      <c r="F7" s="35">
        <v>1.0189999999999999</v>
      </c>
      <c r="G7" s="34">
        <v>399.5</v>
      </c>
      <c r="H7" s="14">
        <f t="shared" si="0"/>
        <v>18558128.254315</v>
      </c>
      <c r="I7" s="11">
        <f t="shared" si="1"/>
        <v>4558723</v>
      </c>
      <c r="J7" s="11">
        <f t="shared" si="2"/>
        <v>4645338.7369999997</v>
      </c>
      <c r="K7" s="11">
        <f t="shared" si="3"/>
        <v>0</v>
      </c>
      <c r="M7" s="2" t="s">
        <v>355</v>
      </c>
      <c r="N7">
        <v>19867745203.080723</v>
      </c>
      <c r="O7">
        <v>9186222987.4929543</v>
      </c>
      <c r="P7">
        <v>472041260</v>
      </c>
    </row>
    <row r="8" spans="1:16" s="11" customFormat="1">
      <c r="A8" s="32">
        <v>2018</v>
      </c>
      <c r="B8" s="32">
        <v>7</v>
      </c>
      <c r="C8" s="33" t="s">
        <v>563</v>
      </c>
      <c r="D8" s="33" t="s">
        <v>564</v>
      </c>
      <c r="E8" s="34">
        <v>246300</v>
      </c>
      <c r="F8" s="35">
        <v>1.016</v>
      </c>
      <c r="G8" s="34">
        <v>397.3</v>
      </c>
      <c r="H8" s="14">
        <f t="shared" si="0"/>
        <v>994206.69839999999</v>
      </c>
      <c r="I8" s="11">
        <f t="shared" si="1"/>
        <v>246300</v>
      </c>
      <c r="J8" s="11">
        <f t="shared" si="2"/>
        <v>250240.80000000002</v>
      </c>
      <c r="K8" s="11">
        <f t="shared" si="3"/>
        <v>0</v>
      </c>
      <c r="M8"/>
      <c r="N8"/>
      <c r="O8"/>
    </row>
    <row r="9" spans="1:16" s="11" customFormat="1">
      <c r="A9" s="32">
        <v>2018</v>
      </c>
      <c r="B9" s="32">
        <v>8</v>
      </c>
      <c r="C9" s="33" t="s">
        <v>565</v>
      </c>
      <c r="D9" s="33" t="s">
        <v>566</v>
      </c>
      <c r="E9" s="34">
        <v>1254</v>
      </c>
      <c r="F9" s="35">
        <v>5.8</v>
      </c>
      <c r="G9" s="34">
        <v>1496.4</v>
      </c>
      <c r="H9" s="14">
        <f t="shared" si="0"/>
        <v>108836.1648</v>
      </c>
      <c r="I9" s="11">
        <f t="shared" si="1"/>
        <v>1254</v>
      </c>
      <c r="J9" s="11">
        <f t="shared" si="2"/>
        <v>7273.2</v>
      </c>
      <c r="K9" s="11">
        <f t="shared" si="3"/>
        <v>0</v>
      </c>
      <c r="N9" t="s">
        <v>356</v>
      </c>
      <c r="O9" t="s">
        <v>357</v>
      </c>
    </row>
    <row r="10" spans="1:16" s="11" customFormat="1">
      <c r="A10" s="32">
        <v>2018</v>
      </c>
      <c r="B10" s="32">
        <v>8</v>
      </c>
      <c r="C10" s="33" t="s">
        <v>353</v>
      </c>
      <c r="D10" s="33" t="s">
        <v>354</v>
      </c>
      <c r="E10" s="34">
        <v>163209</v>
      </c>
      <c r="F10" s="35">
        <v>24.122</v>
      </c>
      <c r="G10" s="34">
        <v>350.3</v>
      </c>
      <c r="H10" s="14">
        <f t="shared" si="0"/>
        <v>13791057.025494002</v>
      </c>
      <c r="I10" s="11">
        <f t="shared" si="1"/>
        <v>163209</v>
      </c>
      <c r="J10" s="11">
        <f t="shared" si="2"/>
        <v>3936927.4980000001</v>
      </c>
      <c r="K10" s="11">
        <f t="shared" si="3"/>
        <v>0</v>
      </c>
      <c r="M10" t="s">
        <v>358</v>
      </c>
      <c r="N10" s="15">
        <f>N5/O5</f>
        <v>1.9911141146739866</v>
      </c>
      <c r="O10">
        <f>P5/P7</f>
        <v>6.598573395893402E-2</v>
      </c>
    </row>
    <row r="11" spans="1:16" s="11" customFormat="1">
      <c r="A11" s="32">
        <v>2018</v>
      </c>
      <c r="B11" s="32">
        <v>8</v>
      </c>
      <c r="C11" s="33" t="s">
        <v>353</v>
      </c>
      <c r="D11" s="33" t="s">
        <v>354</v>
      </c>
      <c r="E11" s="34">
        <v>18174</v>
      </c>
      <c r="F11" s="35">
        <v>24.251999999999999</v>
      </c>
      <c r="G11" s="34">
        <v>340.2</v>
      </c>
      <c r="H11" s="14">
        <f t="shared" si="0"/>
        <v>1499451.3948959999</v>
      </c>
      <c r="I11" s="11">
        <f t="shared" si="1"/>
        <v>18174</v>
      </c>
      <c r="J11" s="11">
        <f t="shared" si="2"/>
        <v>440755.848</v>
      </c>
      <c r="K11" s="11">
        <f t="shared" si="3"/>
        <v>0</v>
      </c>
      <c r="M11" t="s">
        <v>359</v>
      </c>
      <c r="N11" s="15">
        <f>N6/O6</f>
        <v>2.1706476532509185</v>
      </c>
      <c r="O11">
        <f>P6/P7</f>
        <v>0.93401426604106597</v>
      </c>
    </row>
    <row r="12" spans="1:16" s="11" customFormat="1">
      <c r="A12" s="32">
        <v>2018</v>
      </c>
      <c r="B12" s="32">
        <v>10</v>
      </c>
      <c r="C12" s="33" t="s">
        <v>565</v>
      </c>
      <c r="D12" s="33" t="s">
        <v>566</v>
      </c>
      <c r="E12" s="34">
        <v>8955</v>
      </c>
      <c r="F12" s="35">
        <v>5.8</v>
      </c>
      <c r="G12" s="34">
        <v>1525.2</v>
      </c>
      <c r="H12" s="14">
        <f t="shared" si="0"/>
        <v>792173.62800000003</v>
      </c>
      <c r="I12" s="11">
        <f t="shared" si="1"/>
        <v>8955</v>
      </c>
      <c r="J12" s="11">
        <f t="shared" si="2"/>
        <v>51939</v>
      </c>
      <c r="K12" s="11">
        <f t="shared" si="3"/>
        <v>0</v>
      </c>
      <c r="M12" t="s">
        <v>360</v>
      </c>
      <c r="N12" s="15">
        <f>N7/O7</f>
        <v>2.1627762824972425</v>
      </c>
      <c r="O12">
        <f>1</f>
        <v>1</v>
      </c>
    </row>
    <row r="13" spans="1:16" s="11" customFormat="1">
      <c r="A13" s="32">
        <v>2018</v>
      </c>
      <c r="B13" s="32">
        <v>10</v>
      </c>
      <c r="C13" s="33" t="s">
        <v>565</v>
      </c>
      <c r="D13" s="33" t="s">
        <v>566</v>
      </c>
      <c r="E13" s="34">
        <v>11125</v>
      </c>
      <c r="F13" s="35">
        <v>5.8</v>
      </c>
      <c r="G13" s="34">
        <v>1582.7</v>
      </c>
      <c r="H13" s="14">
        <f t="shared" si="0"/>
        <v>1021237.1749999999</v>
      </c>
      <c r="I13" s="11">
        <f t="shared" si="1"/>
        <v>11125</v>
      </c>
      <c r="J13" s="11">
        <f t="shared" si="2"/>
        <v>64525</v>
      </c>
      <c r="K13" s="11">
        <f t="shared" si="3"/>
        <v>0</v>
      </c>
      <c r="M13"/>
      <c r="N13"/>
      <c r="O13"/>
    </row>
    <row r="14" spans="1:16" s="11" customFormat="1">
      <c r="A14" s="32">
        <v>2018</v>
      </c>
      <c r="B14" s="32">
        <v>10</v>
      </c>
      <c r="C14" s="33" t="s">
        <v>563</v>
      </c>
      <c r="D14" s="33" t="s">
        <v>564</v>
      </c>
      <c r="E14" s="34">
        <v>626531</v>
      </c>
      <c r="F14" s="35">
        <v>1.0309999999999999</v>
      </c>
      <c r="G14" s="34">
        <v>461</v>
      </c>
      <c r="H14" s="14">
        <f t="shared" si="0"/>
        <v>2977845.4552099998</v>
      </c>
      <c r="I14" s="11">
        <f t="shared" si="1"/>
        <v>626531</v>
      </c>
      <c r="J14" s="11">
        <f t="shared" si="2"/>
        <v>645953.46099999989</v>
      </c>
      <c r="K14" s="11">
        <f t="shared" si="3"/>
        <v>0</v>
      </c>
      <c r="M14" t="s">
        <v>361</v>
      </c>
      <c r="N14"/>
      <c r="O14"/>
    </row>
    <row r="15" spans="1:16" s="11" customFormat="1">
      <c r="A15" s="32">
        <v>2018</v>
      </c>
      <c r="B15" s="32">
        <v>26</v>
      </c>
      <c r="C15" s="33" t="s">
        <v>565</v>
      </c>
      <c r="D15" s="33" t="s">
        <v>566</v>
      </c>
      <c r="E15" s="34">
        <v>358</v>
      </c>
      <c r="F15" s="35">
        <v>5.8</v>
      </c>
      <c r="G15" s="34">
        <v>1489.2</v>
      </c>
      <c r="H15" s="14">
        <f t="shared" si="0"/>
        <v>30921.748800000005</v>
      </c>
      <c r="I15" s="11">
        <f t="shared" si="1"/>
        <v>358</v>
      </c>
      <c r="J15" s="11">
        <f t="shared" si="2"/>
        <v>2076.4</v>
      </c>
      <c r="K15" s="11">
        <f t="shared" si="3"/>
        <v>0</v>
      </c>
      <c r="M15" t="s">
        <v>358</v>
      </c>
      <c r="N15">
        <f>N10/N12</f>
        <v>0.92062879123815489</v>
      </c>
      <c r="O15"/>
    </row>
    <row r="16" spans="1:16" s="11" customFormat="1">
      <c r="A16" s="32">
        <v>2018</v>
      </c>
      <c r="B16" s="32">
        <v>26</v>
      </c>
      <c r="C16" s="33" t="s">
        <v>353</v>
      </c>
      <c r="D16" s="33" t="s">
        <v>354</v>
      </c>
      <c r="E16" s="34">
        <v>57232</v>
      </c>
      <c r="F16" s="35">
        <v>23.89</v>
      </c>
      <c r="G16" s="34">
        <v>231.5</v>
      </c>
      <c r="H16" s="14">
        <f t="shared" si="0"/>
        <v>3165235.7911999999</v>
      </c>
      <c r="I16" s="11">
        <f t="shared" si="1"/>
        <v>57232</v>
      </c>
      <c r="J16" s="11">
        <f t="shared" si="2"/>
        <v>1367272.48</v>
      </c>
      <c r="K16" s="11">
        <f t="shared" si="3"/>
        <v>0</v>
      </c>
      <c r="M16" t="s">
        <v>359</v>
      </c>
      <c r="N16">
        <f>N11/N12</f>
        <v>1.0036394752510358</v>
      </c>
      <c r="O16"/>
    </row>
    <row r="17" spans="1:15" s="11" customFormat="1">
      <c r="A17" s="32">
        <v>2018</v>
      </c>
      <c r="B17" s="32">
        <v>26</v>
      </c>
      <c r="C17" s="33" t="s">
        <v>353</v>
      </c>
      <c r="D17" s="33" t="s">
        <v>354</v>
      </c>
      <c r="E17" s="34">
        <v>28562</v>
      </c>
      <c r="F17" s="35">
        <v>21.603999999999999</v>
      </c>
      <c r="G17" s="34">
        <v>447.9</v>
      </c>
      <c r="H17" s="14">
        <f t="shared" si="0"/>
        <v>2763782.393592</v>
      </c>
      <c r="I17" s="11">
        <f t="shared" si="1"/>
        <v>28562</v>
      </c>
      <c r="J17" s="11">
        <f t="shared" si="2"/>
        <v>617053.44799999997</v>
      </c>
      <c r="K17" s="11">
        <f t="shared" si="3"/>
        <v>0</v>
      </c>
      <c r="M17"/>
      <c r="N17"/>
      <c r="O17"/>
    </row>
    <row r="18" spans="1:15" s="11" customFormat="1">
      <c r="A18" s="32">
        <v>2018</v>
      </c>
      <c r="B18" s="32">
        <v>26</v>
      </c>
      <c r="C18" s="33" t="s">
        <v>563</v>
      </c>
      <c r="D18" s="33" t="s">
        <v>564</v>
      </c>
      <c r="E18" s="34">
        <v>107031</v>
      </c>
      <c r="F18" s="35">
        <v>1.028</v>
      </c>
      <c r="G18" s="34">
        <v>604.79999999999995</v>
      </c>
      <c r="H18" s="14">
        <f t="shared" si="0"/>
        <v>665448.54566399986</v>
      </c>
      <c r="I18" s="11">
        <f t="shared" si="1"/>
        <v>107031</v>
      </c>
      <c r="J18" s="11">
        <f t="shared" si="2"/>
        <v>110027.868</v>
      </c>
      <c r="K18" s="11">
        <f t="shared" si="3"/>
        <v>0</v>
      </c>
      <c r="M18"/>
      <c r="N18"/>
      <c r="O18"/>
    </row>
    <row r="19" spans="1:15" s="11" customFormat="1">
      <c r="A19" s="32">
        <v>2018</v>
      </c>
      <c r="B19" s="32">
        <v>47</v>
      </c>
      <c r="C19" s="33" t="s">
        <v>563</v>
      </c>
      <c r="D19" s="33" t="s">
        <v>564</v>
      </c>
      <c r="E19" s="34">
        <v>74847</v>
      </c>
      <c r="F19" s="35">
        <v>1</v>
      </c>
      <c r="G19" s="34">
        <v>379</v>
      </c>
      <c r="H19" s="14">
        <f t="shared" si="0"/>
        <v>283670.13</v>
      </c>
      <c r="I19" s="11">
        <f t="shared" si="1"/>
        <v>74847</v>
      </c>
      <c r="J19" s="11">
        <f t="shared" si="2"/>
        <v>74847</v>
      </c>
      <c r="K19" s="11">
        <f t="shared" si="3"/>
        <v>0</v>
      </c>
      <c r="M19"/>
      <c r="N19"/>
      <c r="O19"/>
    </row>
    <row r="20" spans="1:15" s="11" customFormat="1">
      <c r="A20" s="32">
        <v>2018</v>
      </c>
      <c r="B20" s="32">
        <v>51</v>
      </c>
      <c r="C20" s="33" t="s">
        <v>362</v>
      </c>
      <c r="D20" s="33" t="s">
        <v>354</v>
      </c>
      <c r="E20" s="34">
        <v>27964</v>
      </c>
      <c r="F20" s="35">
        <v>13.5</v>
      </c>
      <c r="G20" s="34">
        <v>161.69999999999999</v>
      </c>
      <c r="H20" s="14">
        <f t="shared" si="0"/>
        <v>610440.13800000004</v>
      </c>
      <c r="I20" s="11">
        <f t="shared" si="1"/>
        <v>27964</v>
      </c>
      <c r="J20" s="11">
        <f t="shared" si="2"/>
        <v>377514</v>
      </c>
      <c r="K20" s="11">
        <f t="shared" si="3"/>
        <v>1</v>
      </c>
      <c r="M20"/>
      <c r="N20"/>
      <c r="O20"/>
    </row>
    <row r="21" spans="1:15" s="11" customFormat="1">
      <c r="A21" s="32">
        <v>2018</v>
      </c>
      <c r="B21" s="32">
        <v>51</v>
      </c>
      <c r="C21" s="33" t="s">
        <v>362</v>
      </c>
      <c r="D21" s="33" t="s">
        <v>354</v>
      </c>
      <c r="E21" s="34">
        <v>79322</v>
      </c>
      <c r="F21" s="35">
        <v>11.69</v>
      </c>
      <c r="G21" s="34">
        <v>186.7</v>
      </c>
      <c r="H21" s="14">
        <f t="shared" si="0"/>
        <v>1731220.8940599998</v>
      </c>
      <c r="I21" s="11">
        <f t="shared" si="1"/>
        <v>79322</v>
      </c>
      <c r="J21" s="11">
        <f t="shared" si="2"/>
        <v>927274.17999999993</v>
      </c>
      <c r="K21" s="11">
        <f t="shared" si="3"/>
        <v>1</v>
      </c>
      <c r="M21"/>
      <c r="N21"/>
      <c r="O21"/>
    </row>
    <row r="22" spans="1:15" s="11" customFormat="1">
      <c r="A22" s="32">
        <v>2018</v>
      </c>
      <c r="B22" s="32">
        <v>51</v>
      </c>
      <c r="C22" s="33" t="s">
        <v>563</v>
      </c>
      <c r="D22" s="33" t="s">
        <v>564</v>
      </c>
      <c r="E22" s="34">
        <v>167629</v>
      </c>
      <c r="F22" s="35">
        <v>1.022</v>
      </c>
      <c r="G22" s="34">
        <v>432.3</v>
      </c>
      <c r="H22" s="14">
        <f t="shared" si="0"/>
        <v>740602.69067400007</v>
      </c>
      <c r="I22" s="11">
        <f t="shared" si="1"/>
        <v>167629</v>
      </c>
      <c r="J22" s="11">
        <f t="shared" si="2"/>
        <v>171316.83799999999</v>
      </c>
      <c r="K22" s="11">
        <f t="shared" si="3"/>
        <v>0</v>
      </c>
    </row>
    <row r="23" spans="1:15" s="11" customFormat="1">
      <c r="A23" s="32">
        <v>2018</v>
      </c>
      <c r="B23" s="32">
        <v>54</v>
      </c>
      <c r="C23" s="33" t="s">
        <v>563</v>
      </c>
      <c r="D23" s="33" t="s">
        <v>564</v>
      </c>
      <c r="E23" s="34">
        <v>1725124</v>
      </c>
      <c r="F23" s="35">
        <v>1.03</v>
      </c>
      <c r="G23" s="34">
        <v>594</v>
      </c>
      <c r="H23" s="14">
        <f t="shared" si="0"/>
        <v>10554653.656800002</v>
      </c>
      <c r="I23" s="11">
        <f t="shared" si="1"/>
        <v>1725124</v>
      </c>
      <c r="J23" s="11">
        <f t="shared" si="2"/>
        <v>1776877.72</v>
      </c>
      <c r="K23" s="11">
        <f t="shared" si="3"/>
        <v>0</v>
      </c>
    </row>
    <row r="24" spans="1:15" s="11" customFormat="1">
      <c r="A24" s="32">
        <v>2018</v>
      </c>
      <c r="B24" s="32">
        <v>56</v>
      </c>
      <c r="C24" s="33" t="s">
        <v>353</v>
      </c>
      <c r="D24" s="33" t="s">
        <v>354</v>
      </c>
      <c r="E24" s="34">
        <v>24812</v>
      </c>
      <c r="F24" s="35">
        <v>22.931999999999999</v>
      </c>
      <c r="G24" s="34">
        <v>250.7</v>
      </c>
      <c r="H24" s="14">
        <f t="shared" si="0"/>
        <v>1426454.8814879996</v>
      </c>
      <c r="I24" s="11">
        <f t="shared" si="1"/>
        <v>24812</v>
      </c>
      <c r="J24" s="11">
        <f t="shared" si="2"/>
        <v>568988.78399999999</v>
      </c>
      <c r="K24" s="11">
        <f t="shared" si="3"/>
        <v>0</v>
      </c>
    </row>
    <row r="25" spans="1:15" s="11" customFormat="1">
      <c r="A25" s="32">
        <v>2018</v>
      </c>
      <c r="B25" s="32">
        <v>56</v>
      </c>
      <c r="C25" s="33" t="s">
        <v>565</v>
      </c>
      <c r="D25" s="33" t="s">
        <v>566</v>
      </c>
      <c r="E25" s="34">
        <v>2193</v>
      </c>
      <c r="F25" s="35">
        <v>5.5</v>
      </c>
      <c r="G25" s="34">
        <v>1726</v>
      </c>
      <c r="H25" s="14">
        <f t="shared" si="0"/>
        <v>208181.49000000002</v>
      </c>
      <c r="I25" s="11">
        <f t="shared" si="1"/>
        <v>2193</v>
      </c>
      <c r="J25" s="11">
        <f t="shared" si="2"/>
        <v>12061.5</v>
      </c>
      <c r="K25" s="11">
        <f t="shared" si="3"/>
        <v>0</v>
      </c>
    </row>
    <row r="26" spans="1:15" s="11" customFormat="1">
      <c r="A26" s="32">
        <v>2018</v>
      </c>
      <c r="B26" s="32">
        <v>59</v>
      </c>
      <c r="C26" s="33" t="s">
        <v>363</v>
      </c>
      <c r="D26" s="33" t="s">
        <v>354</v>
      </c>
      <c r="E26" s="34">
        <v>28120</v>
      </c>
      <c r="F26" s="35">
        <v>16.39</v>
      </c>
      <c r="G26" s="34">
        <v>149.5</v>
      </c>
      <c r="H26" s="14">
        <f t="shared" si="0"/>
        <v>689025.76600000006</v>
      </c>
      <c r="I26" s="11">
        <f t="shared" si="1"/>
        <v>28120</v>
      </c>
      <c r="J26" s="11">
        <f t="shared" si="2"/>
        <v>460886.8</v>
      </c>
      <c r="K26" s="11">
        <f t="shared" si="3"/>
        <v>0</v>
      </c>
    </row>
    <row r="27" spans="1:15" s="11" customFormat="1">
      <c r="A27" s="32">
        <v>2018</v>
      </c>
      <c r="B27" s="32">
        <v>60</v>
      </c>
      <c r="C27" s="33" t="s">
        <v>363</v>
      </c>
      <c r="D27" s="33" t="s">
        <v>354</v>
      </c>
      <c r="E27" s="34">
        <v>47223</v>
      </c>
      <c r="F27" s="35">
        <v>16.285</v>
      </c>
      <c r="G27" s="34">
        <v>153.1</v>
      </c>
      <c r="H27" s="14">
        <f t="shared" si="0"/>
        <v>1177379.6557049998</v>
      </c>
      <c r="I27" s="11">
        <f t="shared" si="1"/>
        <v>47223</v>
      </c>
      <c r="J27" s="11">
        <f t="shared" si="2"/>
        <v>769026.55500000005</v>
      </c>
      <c r="K27" s="11">
        <f t="shared" si="3"/>
        <v>0</v>
      </c>
    </row>
    <row r="28" spans="1:15" s="11" customFormat="1">
      <c r="A28" s="32">
        <v>2018</v>
      </c>
      <c r="B28" s="32">
        <v>87</v>
      </c>
      <c r="C28" s="33" t="s">
        <v>363</v>
      </c>
      <c r="D28" s="33" t="s">
        <v>354</v>
      </c>
      <c r="E28" s="34">
        <v>61996</v>
      </c>
      <c r="F28" s="35">
        <v>18.579999999999998</v>
      </c>
      <c r="G28" s="34">
        <v>232.2</v>
      </c>
      <c r="H28" s="14">
        <f t="shared" si="0"/>
        <v>2674678.5489599998</v>
      </c>
      <c r="I28" s="11">
        <f t="shared" si="1"/>
        <v>61996</v>
      </c>
      <c r="J28" s="11">
        <f t="shared" si="2"/>
        <v>1151885.68</v>
      </c>
      <c r="K28" s="11">
        <f t="shared" si="3"/>
        <v>0</v>
      </c>
    </row>
    <row r="29" spans="1:15" s="11" customFormat="1">
      <c r="A29" s="32">
        <v>2018</v>
      </c>
      <c r="B29" s="32">
        <v>87</v>
      </c>
      <c r="C29" s="33" t="s">
        <v>563</v>
      </c>
      <c r="D29" s="33" t="s">
        <v>564</v>
      </c>
      <c r="E29" s="34">
        <v>3851</v>
      </c>
      <c r="F29" s="35">
        <v>1.028</v>
      </c>
      <c r="G29" s="34">
        <v>382</v>
      </c>
      <c r="H29" s="14">
        <f t="shared" si="0"/>
        <v>15122.722959999999</v>
      </c>
      <c r="I29" s="11">
        <f t="shared" si="1"/>
        <v>3851</v>
      </c>
      <c r="J29" s="11">
        <f t="shared" si="2"/>
        <v>3958.828</v>
      </c>
      <c r="K29" s="11">
        <f t="shared" si="3"/>
        <v>0</v>
      </c>
    </row>
    <row r="30" spans="1:15" s="11" customFormat="1">
      <c r="A30" s="32">
        <v>2018</v>
      </c>
      <c r="B30" s="32">
        <v>96</v>
      </c>
      <c r="C30" s="33" t="s">
        <v>563</v>
      </c>
      <c r="D30" s="33" t="s">
        <v>564</v>
      </c>
      <c r="E30" s="34">
        <v>172485</v>
      </c>
      <c r="F30" s="35">
        <v>1</v>
      </c>
      <c r="G30" s="34">
        <v>844.4</v>
      </c>
      <c r="H30" s="14">
        <f t="shared" si="0"/>
        <v>1456463.3399999999</v>
      </c>
      <c r="I30" s="11">
        <f t="shared" si="1"/>
        <v>172485</v>
      </c>
      <c r="J30" s="11">
        <f t="shared" si="2"/>
        <v>172485</v>
      </c>
      <c r="K30" s="11">
        <f t="shared" si="3"/>
        <v>0</v>
      </c>
    </row>
    <row r="31" spans="1:15" s="11" customFormat="1">
      <c r="A31" s="32">
        <v>2018</v>
      </c>
      <c r="B31" s="32">
        <v>108</v>
      </c>
      <c r="C31" s="33" t="s">
        <v>563</v>
      </c>
      <c r="D31" s="33" t="s">
        <v>564</v>
      </c>
      <c r="E31" s="34">
        <v>14305</v>
      </c>
      <c r="F31" s="35">
        <v>1.1200000000000001</v>
      </c>
      <c r="G31" s="34">
        <v>341.2</v>
      </c>
      <c r="H31" s="14">
        <f t="shared" si="0"/>
        <v>54665.699200000003</v>
      </c>
      <c r="I31" s="11">
        <f t="shared" si="1"/>
        <v>14305</v>
      </c>
      <c r="J31" s="11">
        <f t="shared" si="2"/>
        <v>16021.600000000002</v>
      </c>
      <c r="K31" s="11">
        <f t="shared" si="3"/>
        <v>0</v>
      </c>
    </row>
    <row r="32" spans="1:15" s="11" customFormat="1">
      <c r="A32" s="32">
        <v>2018</v>
      </c>
      <c r="B32" s="32">
        <v>108</v>
      </c>
      <c r="C32" s="33" t="s">
        <v>363</v>
      </c>
      <c r="D32" s="33" t="s">
        <v>354</v>
      </c>
      <c r="E32" s="34">
        <v>72012</v>
      </c>
      <c r="F32" s="35">
        <v>17.559999999999999</v>
      </c>
      <c r="G32" s="34">
        <v>155.30000000000001</v>
      </c>
      <c r="H32" s="14">
        <f t="shared" si="0"/>
        <v>1963816.2081600002</v>
      </c>
      <c r="I32" s="11">
        <f t="shared" si="1"/>
        <v>72012</v>
      </c>
      <c r="J32" s="11">
        <f t="shared" si="2"/>
        <v>1264530.72</v>
      </c>
      <c r="K32" s="11">
        <f t="shared" si="3"/>
        <v>0</v>
      </c>
    </row>
    <row r="33" spans="1:11" s="11" customFormat="1">
      <c r="A33" s="32">
        <v>2018</v>
      </c>
      <c r="B33" s="32">
        <v>108</v>
      </c>
      <c r="C33" s="33" t="s">
        <v>363</v>
      </c>
      <c r="D33" s="33" t="s">
        <v>354</v>
      </c>
      <c r="E33" s="34">
        <v>13689</v>
      </c>
      <c r="F33" s="35">
        <v>17.079999999999998</v>
      </c>
      <c r="G33" s="34">
        <v>126.2</v>
      </c>
      <c r="H33" s="14">
        <f t="shared" si="0"/>
        <v>295065.84743999998</v>
      </c>
      <c r="I33" s="11">
        <f t="shared" si="1"/>
        <v>13689</v>
      </c>
      <c r="J33" s="11">
        <f t="shared" si="2"/>
        <v>233808.11999999997</v>
      </c>
      <c r="K33" s="11">
        <f t="shared" si="3"/>
        <v>0</v>
      </c>
    </row>
    <row r="34" spans="1:11" s="11" customFormat="1">
      <c r="A34" s="32">
        <v>2018</v>
      </c>
      <c r="B34" s="32">
        <v>108</v>
      </c>
      <c r="C34" s="33" t="s">
        <v>563</v>
      </c>
      <c r="D34" s="33" t="s">
        <v>564</v>
      </c>
      <c r="E34" s="34">
        <v>335</v>
      </c>
      <c r="F34" s="35">
        <v>1.1200000000000001</v>
      </c>
      <c r="G34" s="34">
        <v>1088.0999999999999</v>
      </c>
      <c r="H34" s="14">
        <f t="shared" si="0"/>
        <v>4082.5511999999999</v>
      </c>
      <c r="I34" s="11">
        <f t="shared" si="1"/>
        <v>335</v>
      </c>
      <c r="J34" s="11">
        <f t="shared" si="2"/>
        <v>375.20000000000005</v>
      </c>
      <c r="K34" s="11">
        <f t="shared" si="3"/>
        <v>0</v>
      </c>
    </row>
    <row r="35" spans="1:11" s="11" customFormat="1">
      <c r="A35" s="32">
        <v>2018</v>
      </c>
      <c r="B35" s="32">
        <v>113</v>
      </c>
      <c r="C35" s="33" t="s">
        <v>363</v>
      </c>
      <c r="D35" s="33" t="s">
        <v>354</v>
      </c>
      <c r="E35" s="34">
        <v>171537</v>
      </c>
      <c r="F35" s="35">
        <v>18.510000000000002</v>
      </c>
      <c r="G35" s="34">
        <v>213.6</v>
      </c>
      <c r="H35" s="14">
        <f t="shared" si="0"/>
        <v>6782120.122320001</v>
      </c>
      <c r="I35" s="11">
        <f t="shared" si="1"/>
        <v>171537</v>
      </c>
      <c r="J35" s="11">
        <f t="shared" si="2"/>
        <v>3175149.87</v>
      </c>
      <c r="K35" s="11">
        <f t="shared" si="3"/>
        <v>0</v>
      </c>
    </row>
    <row r="36" spans="1:11" s="11" customFormat="1">
      <c r="A36" s="32">
        <v>2018</v>
      </c>
      <c r="B36" s="32">
        <v>113</v>
      </c>
      <c r="C36" s="33" t="s">
        <v>565</v>
      </c>
      <c r="D36" s="33" t="s">
        <v>566</v>
      </c>
      <c r="E36" s="34">
        <v>687</v>
      </c>
      <c r="F36" s="35">
        <v>5.43</v>
      </c>
      <c r="G36" s="34">
        <v>2193.9</v>
      </c>
      <c r="H36" s="14">
        <f t="shared" si="0"/>
        <v>81841.464989999993</v>
      </c>
      <c r="I36" s="11">
        <f t="shared" si="1"/>
        <v>687</v>
      </c>
      <c r="J36" s="11">
        <f t="shared" si="2"/>
        <v>3730.41</v>
      </c>
      <c r="K36" s="11">
        <f t="shared" si="3"/>
        <v>0</v>
      </c>
    </row>
    <row r="37" spans="1:11" s="11" customFormat="1">
      <c r="A37" s="32">
        <v>2018</v>
      </c>
      <c r="B37" s="32">
        <v>113</v>
      </c>
      <c r="C37" s="33" t="s">
        <v>563</v>
      </c>
      <c r="D37" s="33" t="s">
        <v>564</v>
      </c>
      <c r="E37" s="34">
        <v>218</v>
      </c>
      <c r="F37" s="35">
        <v>0.85699999999999998</v>
      </c>
      <c r="G37" s="34">
        <v>580.6</v>
      </c>
      <c r="H37" s="14">
        <f t="shared" si="0"/>
        <v>1084.7117560000002</v>
      </c>
      <c r="I37" s="11">
        <f t="shared" si="1"/>
        <v>218</v>
      </c>
      <c r="J37" s="11">
        <f t="shared" si="2"/>
        <v>186.82599999999999</v>
      </c>
      <c r="K37" s="11">
        <f t="shared" si="3"/>
        <v>0</v>
      </c>
    </row>
    <row r="38" spans="1:11" s="11" customFormat="1">
      <c r="A38" s="32">
        <v>2018</v>
      </c>
      <c r="B38" s="32">
        <v>116</v>
      </c>
      <c r="C38" s="33" t="s">
        <v>563</v>
      </c>
      <c r="D38" s="33" t="s">
        <v>564</v>
      </c>
      <c r="E38" s="34">
        <v>166797</v>
      </c>
      <c r="F38" s="35">
        <v>1.0489999999999999</v>
      </c>
      <c r="G38" s="34">
        <v>405.8</v>
      </c>
      <c r="H38" s="14">
        <f t="shared" si="0"/>
        <v>710028.47507399996</v>
      </c>
      <c r="I38" s="11">
        <f t="shared" si="1"/>
        <v>166797</v>
      </c>
      <c r="J38" s="11">
        <f t="shared" si="2"/>
        <v>174970.05299999999</v>
      </c>
      <c r="K38" s="11">
        <f t="shared" si="3"/>
        <v>0</v>
      </c>
    </row>
    <row r="39" spans="1:11" s="11" customFormat="1">
      <c r="A39" s="32">
        <v>2018</v>
      </c>
      <c r="B39" s="32">
        <v>117</v>
      </c>
      <c r="C39" s="33" t="s">
        <v>563</v>
      </c>
      <c r="D39" s="33" t="s">
        <v>564</v>
      </c>
      <c r="E39" s="34">
        <v>1850898</v>
      </c>
      <c r="F39" s="35">
        <v>1.0629999999999999</v>
      </c>
      <c r="G39" s="34">
        <v>368.1</v>
      </c>
      <c r="H39" s="14">
        <f t="shared" si="0"/>
        <v>7242384.3368939999</v>
      </c>
      <c r="I39" s="11">
        <f t="shared" si="1"/>
        <v>1850898</v>
      </c>
      <c r="J39" s="11">
        <f t="shared" si="2"/>
        <v>1967504.5739999998</v>
      </c>
      <c r="K39" s="11">
        <f t="shared" si="3"/>
        <v>0</v>
      </c>
    </row>
    <row r="40" spans="1:11" s="11" customFormat="1">
      <c r="A40" s="32">
        <v>2018</v>
      </c>
      <c r="B40" s="32">
        <v>120</v>
      </c>
      <c r="C40" s="33" t="s">
        <v>563</v>
      </c>
      <c r="D40" s="33" t="s">
        <v>564</v>
      </c>
      <c r="E40" s="34">
        <v>154061</v>
      </c>
      <c r="F40" s="35">
        <v>1.044</v>
      </c>
      <c r="G40" s="34">
        <v>326.7</v>
      </c>
      <c r="H40" s="14">
        <f t="shared" si="0"/>
        <v>525463.24762799998</v>
      </c>
      <c r="I40" s="11">
        <f t="shared" si="1"/>
        <v>154061</v>
      </c>
      <c r="J40" s="11">
        <f t="shared" si="2"/>
        <v>160839.68400000001</v>
      </c>
      <c r="K40" s="11">
        <f t="shared" si="3"/>
        <v>0</v>
      </c>
    </row>
    <row r="41" spans="1:11" s="11" customFormat="1">
      <c r="A41" s="32">
        <v>2018</v>
      </c>
      <c r="B41" s="32">
        <v>126</v>
      </c>
      <c r="C41" s="33" t="s">
        <v>563</v>
      </c>
      <c r="D41" s="33" t="s">
        <v>564</v>
      </c>
      <c r="E41" s="34">
        <v>27</v>
      </c>
      <c r="F41" s="35">
        <v>1.03</v>
      </c>
      <c r="G41" s="34">
        <v>4560.5</v>
      </c>
      <c r="H41" s="14">
        <f t="shared" si="0"/>
        <v>1268.27505</v>
      </c>
      <c r="I41" s="11">
        <f t="shared" si="1"/>
        <v>27</v>
      </c>
      <c r="J41" s="11">
        <f t="shared" si="2"/>
        <v>27.810000000000002</v>
      </c>
      <c r="K41" s="11">
        <f t="shared" si="3"/>
        <v>0</v>
      </c>
    </row>
    <row r="42" spans="1:11" s="11" customFormat="1">
      <c r="A42" s="32">
        <v>2018</v>
      </c>
      <c r="B42" s="32">
        <v>126</v>
      </c>
      <c r="C42" s="33" t="s">
        <v>563</v>
      </c>
      <c r="D42" s="33" t="s">
        <v>564</v>
      </c>
      <c r="E42" s="34">
        <v>426506</v>
      </c>
      <c r="F42" s="35">
        <v>1.03</v>
      </c>
      <c r="G42" s="34">
        <v>356.4</v>
      </c>
      <c r="H42" s="14">
        <f t="shared" si="0"/>
        <v>1565669.4055199998</v>
      </c>
      <c r="I42" s="11">
        <f t="shared" si="1"/>
        <v>426506</v>
      </c>
      <c r="J42" s="11">
        <f t="shared" si="2"/>
        <v>439301.18</v>
      </c>
      <c r="K42" s="11">
        <f t="shared" si="3"/>
        <v>0</v>
      </c>
    </row>
    <row r="43" spans="1:11" s="11" customFormat="1">
      <c r="A43" s="32">
        <v>2018</v>
      </c>
      <c r="B43" s="32">
        <v>127</v>
      </c>
      <c r="C43" s="33" t="s">
        <v>363</v>
      </c>
      <c r="D43" s="33" t="s">
        <v>354</v>
      </c>
      <c r="E43" s="34">
        <v>89029</v>
      </c>
      <c r="F43" s="35">
        <v>17.422000000000001</v>
      </c>
      <c r="G43" s="34">
        <v>208</v>
      </c>
      <c r="H43" s="14">
        <f t="shared" si="0"/>
        <v>3226211.53504</v>
      </c>
      <c r="I43" s="11">
        <f t="shared" si="1"/>
        <v>89029</v>
      </c>
      <c r="J43" s="11">
        <f t="shared" si="2"/>
        <v>1551063.2380000001</v>
      </c>
      <c r="K43" s="11">
        <f t="shared" si="3"/>
        <v>0</v>
      </c>
    </row>
    <row r="44" spans="1:11" s="11" customFormat="1">
      <c r="A44" s="32">
        <v>2018</v>
      </c>
      <c r="B44" s="32">
        <v>127</v>
      </c>
      <c r="C44" s="33" t="s">
        <v>363</v>
      </c>
      <c r="D44" s="33" t="s">
        <v>354</v>
      </c>
      <c r="E44" s="34">
        <v>89868</v>
      </c>
      <c r="F44" s="35">
        <v>17.244</v>
      </c>
      <c r="G44" s="34">
        <v>214.5</v>
      </c>
      <c r="H44" s="14">
        <f t="shared" si="0"/>
        <v>3324071.7338399999</v>
      </c>
      <c r="I44" s="11">
        <f t="shared" si="1"/>
        <v>89868</v>
      </c>
      <c r="J44" s="11">
        <f t="shared" si="2"/>
        <v>1549683.7919999999</v>
      </c>
      <c r="K44" s="11">
        <f t="shared" si="3"/>
        <v>0</v>
      </c>
    </row>
    <row r="45" spans="1:11" s="11" customFormat="1">
      <c r="A45" s="32">
        <v>2018</v>
      </c>
      <c r="B45" s="32">
        <v>130</v>
      </c>
      <c r="C45" s="33" t="s">
        <v>565</v>
      </c>
      <c r="D45" s="33" t="s">
        <v>566</v>
      </c>
      <c r="E45" s="34">
        <v>2580</v>
      </c>
      <c r="F45" s="35">
        <v>5.79</v>
      </c>
      <c r="G45" s="34">
        <v>1629.4</v>
      </c>
      <c r="H45" s="14">
        <f t="shared" si="0"/>
        <v>243403.03080000004</v>
      </c>
      <c r="I45" s="11">
        <f t="shared" si="1"/>
        <v>2580</v>
      </c>
      <c r="J45" s="11">
        <f t="shared" si="2"/>
        <v>14938.2</v>
      </c>
      <c r="K45" s="11">
        <f t="shared" si="3"/>
        <v>0</v>
      </c>
    </row>
    <row r="46" spans="1:11" s="11" customFormat="1">
      <c r="A46" s="32">
        <v>2018</v>
      </c>
      <c r="B46" s="32">
        <v>130</v>
      </c>
      <c r="C46" s="33" t="s">
        <v>353</v>
      </c>
      <c r="D46" s="33" t="s">
        <v>354</v>
      </c>
      <c r="E46" s="34">
        <v>51525</v>
      </c>
      <c r="F46" s="35">
        <v>24.05</v>
      </c>
      <c r="G46" s="34">
        <v>382.4</v>
      </c>
      <c r="H46" s="14">
        <f t="shared" si="0"/>
        <v>4738609.9800000004</v>
      </c>
      <c r="I46" s="11">
        <f t="shared" si="1"/>
        <v>51525</v>
      </c>
      <c r="J46" s="11">
        <f t="shared" si="2"/>
        <v>1239176.25</v>
      </c>
      <c r="K46" s="11">
        <f t="shared" si="3"/>
        <v>0</v>
      </c>
    </row>
    <row r="47" spans="1:11" s="11" customFormat="1">
      <c r="A47" s="32">
        <v>2018</v>
      </c>
      <c r="B47" s="32">
        <v>130</v>
      </c>
      <c r="C47" s="33" t="s">
        <v>353</v>
      </c>
      <c r="D47" s="33" t="s">
        <v>354</v>
      </c>
      <c r="E47" s="34">
        <v>128166</v>
      </c>
      <c r="F47" s="35">
        <v>23.91</v>
      </c>
      <c r="G47" s="34">
        <v>326.39999999999998</v>
      </c>
      <c r="H47" s="14">
        <f t="shared" si="0"/>
        <v>10002361.73184</v>
      </c>
      <c r="I47" s="11">
        <f t="shared" si="1"/>
        <v>128166</v>
      </c>
      <c r="J47" s="11">
        <f t="shared" si="2"/>
        <v>3064449.06</v>
      </c>
      <c r="K47" s="11">
        <f t="shared" si="3"/>
        <v>0</v>
      </c>
    </row>
    <row r="48" spans="1:11" s="11" customFormat="1">
      <c r="A48" s="32">
        <v>2018</v>
      </c>
      <c r="B48" s="32">
        <v>136</v>
      </c>
      <c r="C48" s="33" t="s">
        <v>353</v>
      </c>
      <c r="D48" s="33" t="s">
        <v>354</v>
      </c>
      <c r="E48" s="34">
        <v>157960</v>
      </c>
      <c r="F48" s="35">
        <v>24.69</v>
      </c>
      <c r="G48" s="34">
        <v>339.5</v>
      </c>
      <c r="H48" s="14">
        <f t="shared" si="0"/>
        <v>13240609.998000002</v>
      </c>
      <c r="I48" s="11">
        <f t="shared" si="1"/>
        <v>157960</v>
      </c>
      <c r="J48" s="11">
        <f t="shared" si="2"/>
        <v>3900032.4000000004</v>
      </c>
      <c r="K48" s="11">
        <f t="shared" si="3"/>
        <v>0</v>
      </c>
    </row>
    <row r="49" spans="1:11" s="11" customFormat="1">
      <c r="A49" s="32">
        <v>2018</v>
      </c>
      <c r="B49" s="32">
        <v>136</v>
      </c>
      <c r="C49" s="33" t="s">
        <v>353</v>
      </c>
      <c r="D49" s="33" t="s">
        <v>354</v>
      </c>
      <c r="E49" s="34">
        <v>104254</v>
      </c>
      <c r="F49" s="35">
        <v>24.92</v>
      </c>
      <c r="G49" s="34">
        <v>323.7</v>
      </c>
      <c r="H49" s="14">
        <f t="shared" si="0"/>
        <v>8409757.3341600001</v>
      </c>
      <c r="I49" s="11">
        <f t="shared" si="1"/>
        <v>104254</v>
      </c>
      <c r="J49" s="11">
        <f t="shared" si="2"/>
        <v>2598009.6800000002</v>
      </c>
      <c r="K49" s="11">
        <f t="shared" si="3"/>
        <v>0</v>
      </c>
    </row>
    <row r="50" spans="1:11" s="11" customFormat="1">
      <c r="A50" s="32">
        <v>2018</v>
      </c>
      <c r="B50" s="32">
        <v>136</v>
      </c>
      <c r="C50" s="33" t="s">
        <v>565</v>
      </c>
      <c r="D50" s="33" t="s">
        <v>566</v>
      </c>
      <c r="E50" s="34">
        <v>290</v>
      </c>
      <c r="F50" s="35">
        <v>5.7679999999999998</v>
      </c>
      <c r="G50" s="34">
        <v>1685.6</v>
      </c>
      <c r="H50" s="14">
        <f t="shared" si="0"/>
        <v>28195.368319999998</v>
      </c>
      <c r="I50" s="11">
        <f t="shared" si="1"/>
        <v>290</v>
      </c>
      <c r="J50" s="11">
        <f t="shared" si="2"/>
        <v>1672.72</v>
      </c>
      <c r="K50" s="11">
        <f t="shared" si="3"/>
        <v>0</v>
      </c>
    </row>
    <row r="51" spans="1:11" s="11" customFormat="1">
      <c r="A51" s="32">
        <v>2018</v>
      </c>
      <c r="B51" s="32">
        <v>136</v>
      </c>
      <c r="C51" s="33" t="s">
        <v>565</v>
      </c>
      <c r="D51" s="33" t="s">
        <v>566</v>
      </c>
      <c r="E51" s="34">
        <v>2320</v>
      </c>
      <c r="F51" s="35">
        <v>5.7679999999999998</v>
      </c>
      <c r="G51" s="34">
        <v>1612.5</v>
      </c>
      <c r="H51" s="14">
        <f t="shared" si="0"/>
        <v>215780.88</v>
      </c>
      <c r="I51" s="11">
        <f t="shared" si="1"/>
        <v>2320</v>
      </c>
      <c r="J51" s="11">
        <f t="shared" si="2"/>
        <v>13381.76</v>
      </c>
      <c r="K51" s="11">
        <f t="shared" si="3"/>
        <v>0</v>
      </c>
    </row>
    <row r="52" spans="1:11" s="11" customFormat="1">
      <c r="A52" s="32">
        <v>2018</v>
      </c>
      <c r="B52" s="32">
        <v>141</v>
      </c>
      <c r="C52" s="33" t="s">
        <v>563</v>
      </c>
      <c r="D52" s="33" t="s">
        <v>564</v>
      </c>
      <c r="E52" s="34">
        <v>3266</v>
      </c>
      <c r="F52" s="35">
        <v>1.0469999999999999</v>
      </c>
      <c r="G52" s="34">
        <v>18335.8</v>
      </c>
      <c r="H52" s="14">
        <f t="shared" si="0"/>
        <v>626993.047716</v>
      </c>
      <c r="I52" s="11">
        <f t="shared" si="1"/>
        <v>3266</v>
      </c>
      <c r="J52" s="11">
        <f t="shared" si="2"/>
        <v>3419.502</v>
      </c>
      <c r="K52" s="11">
        <f t="shared" si="3"/>
        <v>0</v>
      </c>
    </row>
    <row r="53" spans="1:11" s="11" customFormat="1">
      <c r="A53" s="32">
        <v>2018</v>
      </c>
      <c r="B53" s="32">
        <v>160</v>
      </c>
      <c r="C53" s="33" t="s">
        <v>563</v>
      </c>
      <c r="D53" s="33" t="s">
        <v>564</v>
      </c>
      <c r="E53" s="34">
        <v>52083</v>
      </c>
      <c r="F53" s="35">
        <v>1.056</v>
      </c>
      <c r="G53" s="34">
        <v>359.7</v>
      </c>
      <c r="H53" s="14">
        <f t="shared" si="0"/>
        <v>197833.73385600001</v>
      </c>
      <c r="I53" s="11">
        <f t="shared" si="1"/>
        <v>52083</v>
      </c>
      <c r="J53" s="11">
        <f t="shared" si="2"/>
        <v>54999.648000000001</v>
      </c>
      <c r="K53" s="11">
        <f t="shared" si="3"/>
        <v>0</v>
      </c>
    </row>
    <row r="54" spans="1:11" s="11" customFormat="1">
      <c r="A54" s="32">
        <v>2018</v>
      </c>
      <c r="B54" s="32">
        <v>160</v>
      </c>
      <c r="C54" s="33" t="s">
        <v>563</v>
      </c>
      <c r="D54" s="33" t="s">
        <v>564</v>
      </c>
      <c r="E54" s="34">
        <v>195098</v>
      </c>
      <c r="F54" s="35">
        <v>1.056</v>
      </c>
      <c r="G54" s="34">
        <v>336.6</v>
      </c>
      <c r="H54" s="14">
        <f t="shared" si="0"/>
        <v>693475.06060800003</v>
      </c>
      <c r="I54" s="11">
        <f t="shared" si="1"/>
        <v>195098</v>
      </c>
      <c r="J54" s="11">
        <f t="shared" si="2"/>
        <v>206023.48800000001</v>
      </c>
      <c r="K54" s="11">
        <f t="shared" si="3"/>
        <v>0</v>
      </c>
    </row>
    <row r="55" spans="1:11" s="11" customFormat="1">
      <c r="A55" s="32">
        <v>2018</v>
      </c>
      <c r="B55" s="32">
        <v>160</v>
      </c>
      <c r="C55" s="33" t="s">
        <v>363</v>
      </c>
      <c r="D55" s="33" t="s">
        <v>354</v>
      </c>
      <c r="E55" s="34">
        <v>13729</v>
      </c>
      <c r="F55" s="35">
        <v>18.864000000000001</v>
      </c>
      <c r="G55" s="34">
        <v>255.3</v>
      </c>
      <c r="H55" s="14">
        <f t="shared" si="0"/>
        <v>661185.78436799999</v>
      </c>
      <c r="I55" s="11">
        <f t="shared" si="1"/>
        <v>13729</v>
      </c>
      <c r="J55" s="11">
        <f t="shared" si="2"/>
        <v>258983.856</v>
      </c>
      <c r="K55" s="11">
        <f t="shared" si="3"/>
        <v>0</v>
      </c>
    </row>
    <row r="56" spans="1:11" s="11" customFormat="1">
      <c r="A56" s="32">
        <v>2018</v>
      </c>
      <c r="B56" s="32">
        <v>160</v>
      </c>
      <c r="C56" s="33" t="s">
        <v>363</v>
      </c>
      <c r="D56" s="33" t="s">
        <v>354</v>
      </c>
      <c r="E56" s="34">
        <v>14869</v>
      </c>
      <c r="F56" s="35">
        <v>17.399999999999999</v>
      </c>
      <c r="G56" s="34">
        <v>297.8</v>
      </c>
      <c r="H56" s="14">
        <f t="shared" si="0"/>
        <v>770469.94680000003</v>
      </c>
      <c r="I56" s="11">
        <f t="shared" si="1"/>
        <v>14869</v>
      </c>
      <c r="J56" s="11">
        <f t="shared" si="2"/>
        <v>258720.59999999998</v>
      </c>
      <c r="K56" s="11">
        <f t="shared" si="3"/>
        <v>0</v>
      </c>
    </row>
    <row r="57" spans="1:11" s="11" customFormat="1">
      <c r="A57" s="32">
        <v>2018</v>
      </c>
      <c r="B57" s="32">
        <v>165</v>
      </c>
      <c r="C57" s="33" t="s">
        <v>563</v>
      </c>
      <c r="D57" s="33" t="s">
        <v>564</v>
      </c>
      <c r="E57" s="34">
        <v>1310245</v>
      </c>
      <c r="F57" s="35">
        <v>1.044</v>
      </c>
      <c r="G57" s="34">
        <v>371.5</v>
      </c>
      <c r="H57" s="14">
        <f t="shared" si="0"/>
        <v>5081732.8227000004</v>
      </c>
      <c r="I57" s="11">
        <f t="shared" si="1"/>
        <v>1310245</v>
      </c>
      <c r="J57" s="11">
        <f t="shared" si="2"/>
        <v>1367895.78</v>
      </c>
      <c r="K57" s="11">
        <f t="shared" si="3"/>
        <v>0</v>
      </c>
    </row>
    <row r="58" spans="1:11" s="11" customFormat="1">
      <c r="A58" s="32">
        <v>2018</v>
      </c>
      <c r="B58" s="32">
        <v>170</v>
      </c>
      <c r="C58" s="33" t="s">
        <v>563</v>
      </c>
      <c r="D58" s="33" t="s">
        <v>564</v>
      </c>
      <c r="E58" s="34">
        <v>39733</v>
      </c>
      <c r="F58" s="35">
        <v>1.02</v>
      </c>
      <c r="G58" s="34">
        <v>790.1</v>
      </c>
      <c r="H58" s="14">
        <f t="shared" si="0"/>
        <v>320209.04165999999</v>
      </c>
      <c r="I58" s="11">
        <f t="shared" si="1"/>
        <v>39733</v>
      </c>
      <c r="J58" s="11">
        <f t="shared" si="2"/>
        <v>40527.660000000003</v>
      </c>
      <c r="K58" s="11">
        <f t="shared" si="3"/>
        <v>0</v>
      </c>
    </row>
    <row r="59" spans="1:11" s="11" customFormat="1">
      <c r="A59" s="32">
        <v>2018</v>
      </c>
      <c r="B59" s="32">
        <v>260</v>
      </c>
      <c r="C59" s="33" t="s">
        <v>563</v>
      </c>
      <c r="D59" s="33" t="s">
        <v>564</v>
      </c>
      <c r="E59" s="34">
        <v>1194559</v>
      </c>
      <c r="F59" s="35">
        <v>1.036</v>
      </c>
      <c r="G59" s="34" t="s">
        <v>364</v>
      </c>
      <c r="H59" s="14" t="str">
        <f t="shared" si="0"/>
        <v/>
      </c>
      <c r="I59" s="11" t="str">
        <f t="shared" si="1"/>
        <v/>
      </c>
      <c r="J59" s="11" t="str">
        <f t="shared" si="2"/>
        <v/>
      </c>
      <c r="K59" s="11">
        <f t="shared" si="3"/>
        <v>0</v>
      </c>
    </row>
    <row r="60" spans="1:11" s="11" customFormat="1">
      <c r="A60" s="32">
        <v>2018</v>
      </c>
      <c r="B60" s="32">
        <v>298</v>
      </c>
      <c r="C60" s="33" t="s">
        <v>363</v>
      </c>
      <c r="D60" s="33" t="s">
        <v>354</v>
      </c>
      <c r="E60" s="34">
        <v>16983</v>
      </c>
      <c r="F60" s="35">
        <v>16.95</v>
      </c>
      <c r="G60" s="34" t="s">
        <v>364</v>
      </c>
      <c r="H60" s="14" t="str">
        <f t="shared" si="0"/>
        <v/>
      </c>
      <c r="I60" s="11" t="str">
        <f t="shared" si="1"/>
        <v/>
      </c>
      <c r="J60" s="11" t="str">
        <f t="shared" si="2"/>
        <v/>
      </c>
      <c r="K60" s="11">
        <f t="shared" si="3"/>
        <v>0</v>
      </c>
    </row>
    <row r="61" spans="1:11" s="11" customFormat="1">
      <c r="A61" s="32">
        <v>2018</v>
      </c>
      <c r="B61" s="32">
        <v>298</v>
      </c>
      <c r="C61" s="33" t="s">
        <v>363</v>
      </c>
      <c r="D61" s="33" t="s">
        <v>354</v>
      </c>
      <c r="E61" s="34">
        <v>49458</v>
      </c>
      <c r="F61" s="35">
        <v>17.93</v>
      </c>
      <c r="G61" s="34" t="s">
        <v>364</v>
      </c>
      <c r="H61" s="14" t="str">
        <f t="shared" si="0"/>
        <v/>
      </c>
      <c r="I61" s="11" t="str">
        <f t="shared" si="1"/>
        <v/>
      </c>
      <c r="J61" s="11" t="str">
        <f t="shared" si="2"/>
        <v/>
      </c>
      <c r="K61" s="11">
        <f t="shared" si="3"/>
        <v>0</v>
      </c>
    </row>
    <row r="62" spans="1:11" s="11" customFormat="1">
      <c r="A62" s="32">
        <v>2018</v>
      </c>
      <c r="B62" s="32">
        <v>298</v>
      </c>
      <c r="C62" s="33" t="s">
        <v>363</v>
      </c>
      <c r="D62" s="33" t="s">
        <v>354</v>
      </c>
      <c r="E62" s="34">
        <v>16277</v>
      </c>
      <c r="F62" s="35">
        <v>16.489999999999998</v>
      </c>
      <c r="G62" s="34" t="s">
        <v>364</v>
      </c>
      <c r="H62" s="14" t="str">
        <f t="shared" si="0"/>
        <v/>
      </c>
      <c r="I62" s="11" t="str">
        <f t="shared" si="1"/>
        <v/>
      </c>
      <c r="J62" s="11" t="str">
        <f t="shared" si="2"/>
        <v/>
      </c>
      <c r="K62" s="11">
        <f t="shared" si="3"/>
        <v>0</v>
      </c>
    </row>
    <row r="63" spans="1:11" s="11" customFormat="1">
      <c r="A63" s="32">
        <v>2018</v>
      </c>
      <c r="B63" s="32">
        <v>298</v>
      </c>
      <c r="C63" s="33" t="s">
        <v>363</v>
      </c>
      <c r="D63" s="33" t="s">
        <v>354</v>
      </c>
      <c r="E63" s="34">
        <v>16542</v>
      </c>
      <c r="F63" s="35">
        <v>16.559999999999999</v>
      </c>
      <c r="G63" s="34" t="s">
        <v>364</v>
      </c>
      <c r="H63" s="14" t="str">
        <f t="shared" si="0"/>
        <v/>
      </c>
      <c r="I63" s="11" t="str">
        <f t="shared" si="1"/>
        <v/>
      </c>
      <c r="J63" s="11" t="str">
        <f t="shared" si="2"/>
        <v/>
      </c>
      <c r="K63" s="11">
        <f t="shared" si="3"/>
        <v>0</v>
      </c>
    </row>
    <row r="64" spans="1:11" s="11" customFormat="1">
      <c r="A64" s="32">
        <v>2018</v>
      </c>
      <c r="B64" s="32">
        <v>298</v>
      </c>
      <c r="C64" s="33" t="s">
        <v>363</v>
      </c>
      <c r="D64" s="33" t="s">
        <v>354</v>
      </c>
      <c r="E64" s="34">
        <v>48481</v>
      </c>
      <c r="F64" s="35">
        <v>17.16</v>
      </c>
      <c r="G64" s="34" t="s">
        <v>364</v>
      </c>
      <c r="H64" s="14" t="str">
        <f t="shared" si="0"/>
        <v/>
      </c>
      <c r="I64" s="11" t="str">
        <f t="shared" si="1"/>
        <v/>
      </c>
      <c r="J64" s="11" t="str">
        <f t="shared" si="2"/>
        <v/>
      </c>
      <c r="K64" s="11">
        <f t="shared" si="3"/>
        <v>0</v>
      </c>
    </row>
    <row r="65" spans="1:11" s="11" customFormat="1">
      <c r="A65" s="32">
        <v>2018</v>
      </c>
      <c r="B65" s="32">
        <v>298</v>
      </c>
      <c r="C65" s="33" t="s">
        <v>363</v>
      </c>
      <c r="D65" s="33" t="s">
        <v>354</v>
      </c>
      <c r="E65" s="34">
        <v>16162</v>
      </c>
      <c r="F65" s="35">
        <v>16.5</v>
      </c>
      <c r="G65" s="34" t="s">
        <v>364</v>
      </c>
      <c r="H65" s="14" t="str">
        <f t="shared" si="0"/>
        <v/>
      </c>
      <c r="I65" s="11" t="str">
        <f t="shared" si="1"/>
        <v/>
      </c>
      <c r="J65" s="11" t="str">
        <f t="shared" si="2"/>
        <v/>
      </c>
      <c r="K65" s="11">
        <f t="shared" si="3"/>
        <v>0</v>
      </c>
    </row>
    <row r="66" spans="1:11" s="11" customFormat="1">
      <c r="A66" s="32">
        <v>2018</v>
      </c>
      <c r="B66" s="32">
        <v>298</v>
      </c>
      <c r="C66" s="33" t="s">
        <v>363</v>
      </c>
      <c r="D66" s="33" t="s">
        <v>354</v>
      </c>
      <c r="E66" s="34">
        <v>32972</v>
      </c>
      <c r="F66" s="35">
        <v>18.12</v>
      </c>
      <c r="G66" s="34" t="s">
        <v>364</v>
      </c>
      <c r="H66" s="14" t="str">
        <f t="shared" si="0"/>
        <v/>
      </c>
      <c r="I66" s="11" t="str">
        <f t="shared" si="1"/>
        <v/>
      </c>
      <c r="J66" s="11" t="str">
        <f t="shared" si="2"/>
        <v/>
      </c>
      <c r="K66" s="11">
        <f t="shared" si="3"/>
        <v>0</v>
      </c>
    </row>
    <row r="67" spans="1:11" s="11" customFormat="1">
      <c r="A67" s="32">
        <v>2018</v>
      </c>
      <c r="B67" s="32">
        <v>298</v>
      </c>
      <c r="C67" s="33" t="s">
        <v>363</v>
      </c>
      <c r="D67" s="33" t="s">
        <v>354</v>
      </c>
      <c r="E67" s="34">
        <v>95339</v>
      </c>
      <c r="F67" s="35">
        <v>16.73</v>
      </c>
      <c r="G67" s="34" t="s">
        <v>364</v>
      </c>
      <c r="H67" s="14" t="str">
        <f t="shared" si="0"/>
        <v/>
      </c>
      <c r="I67" s="11" t="str">
        <f t="shared" si="1"/>
        <v/>
      </c>
      <c r="J67" s="11" t="str">
        <f t="shared" si="2"/>
        <v/>
      </c>
      <c r="K67" s="11">
        <f t="shared" si="3"/>
        <v>0</v>
      </c>
    </row>
    <row r="68" spans="1:11" s="11" customFormat="1">
      <c r="A68" s="32">
        <v>2018</v>
      </c>
      <c r="B68" s="32">
        <v>298</v>
      </c>
      <c r="C68" s="33" t="s">
        <v>363</v>
      </c>
      <c r="D68" s="33" t="s">
        <v>354</v>
      </c>
      <c r="E68" s="34">
        <v>64118</v>
      </c>
      <c r="F68" s="35">
        <v>16.88</v>
      </c>
      <c r="G68" s="34" t="s">
        <v>364</v>
      </c>
      <c r="H68" s="14" t="str">
        <f t="shared" si="0"/>
        <v/>
      </c>
      <c r="I68" s="11" t="str">
        <f t="shared" si="1"/>
        <v/>
      </c>
      <c r="J68" s="11" t="str">
        <f t="shared" si="2"/>
        <v/>
      </c>
      <c r="K68" s="11">
        <f t="shared" si="3"/>
        <v>0</v>
      </c>
    </row>
    <row r="69" spans="1:11" s="11" customFormat="1">
      <c r="A69" s="32">
        <v>2018</v>
      </c>
      <c r="B69" s="32">
        <v>298</v>
      </c>
      <c r="C69" s="33" t="s">
        <v>363</v>
      </c>
      <c r="D69" s="33" t="s">
        <v>354</v>
      </c>
      <c r="E69" s="34">
        <v>114867</v>
      </c>
      <c r="F69" s="35">
        <v>17.23</v>
      </c>
      <c r="G69" s="34" t="s">
        <v>364</v>
      </c>
      <c r="H69" s="14" t="str">
        <f t="shared" si="0"/>
        <v/>
      </c>
      <c r="I69" s="11" t="str">
        <f t="shared" si="1"/>
        <v/>
      </c>
      <c r="J69" s="11" t="str">
        <f t="shared" si="2"/>
        <v/>
      </c>
      <c r="K69" s="11">
        <f t="shared" si="3"/>
        <v>0</v>
      </c>
    </row>
    <row r="70" spans="1:11" s="11" customFormat="1">
      <c r="A70" s="32">
        <v>2018</v>
      </c>
      <c r="B70" s="32">
        <v>298</v>
      </c>
      <c r="C70" s="33" t="s">
        <v>563</v>
      </c>
      <c r="D70" s="33" t="s">
        <v>564</v>
      </c>
      <c r="E70" s="34">
        <v>24858</v>
      </c>
      <c r="F70" s="35">
        <v>1.03</v>
      </c>
      <c r="G70" s="34" t="s">
        <v>364</v>
      </c>
      <c r="H70" s="14" t="str">
        <f t="shared" ref="H70:H133" si="4">IF(I70="","",G70/100*F70*E70)</f>
        <v/>
      </c>
      <c r="I70" s="11" t="str">
        <f t="shared" ref="I70:I133" si="5">IF(OR(G70=".",F70=".",E70="."),"",E70)</f>
        <v/>
      </c>
      <c r="J70" s="11" t="str">
        <f t="shared" ref="J70:J133" si="6">IF(I70="","",F70*I70)</f>
        <v/>
      </c>
      <c r="K70" s="11">
        <f t="shared" ref="K70:K133" si="7">IF(C70="LIG",1,0)</f>
        <v>0</v>
      </c>
    </row>
    <row r="71" spans="1:11" s="11" customFormat="1">
      <c r="A71" s="32">
        <v>2018</v>
      </c>
      <c r="B71" s="32">
        <v>302</v>
      </c>
      <c r="C71" s="33" t="s">
        <v>563</v>
      </c>
      <c r="D71" s="33" t="s">
        <v>564</v>
      </c>
      <c r="E71" s="34">
        <v>109312</v>
      </c>
      <c r="F71" s="35">
        <v>1.03</v>
      </c>
      <c r="G71" s="34" t="s">
        <v>364</v>
      </c>
      <c r="H71" s="14" t="str">
        <f t="shared" si="4"/>
        <v/>
      </c>
      <c r="I71" s="11" t="str">
        <f t="shared" si="5"/>
        <v/>
      </c>
      <c r="J71" s="11" t="str">
        <f t="shared" si="6"/>
        <v/>
      </c>
      <c r="K71" s="11">
        <f t="shared" si="7"/>
        <v>0</v>
      </c>
    </row>
    <row r="72" spans="1:11" s="11" customFormat="1">
      <c r="A72" s="32">
        <v>2018</v>
      </c>
      <c r="B72" s="32">
        <v>315</v>
      </c>
      <c r="C72" s="33" t="s">
        <v>563</v>
      </c>
      <c r="D72" s="33" t="s">
        <v>564</v>
      </c>
      <c r="E72" s="34">
        <v>243155</v>
      </c>
      <c r="F72" s="35">
        <v>1.024</v>
      </c>
      <c r="G72" s="34" t="s">
        <v>364</v>
      </c>
      <c r="H72" s="14" t="str">
        <f t="shared" si="4"/>
        <v/>
      </c>
      <c r="I72" s="11" t="str">
        <f t="shared" si="5"/>
        <v/>
      </c>
      <c r="J72" s="11" t="str">
        <f t="shared" si="6"/>
        <v/>
      </c>
      <c r="K72" s="11">
        <f t="shared" si="7"/>
        <v>0</v>
      </c>
    </row>
    <row r="73" spans="1:11" s="11" customFormat="1">
      <c r="A73" s="32">
        <v>2018</v>
      </c>
      <c r="B73" s="32">
        <v>335</v>
      </c>
      <c r="C73" s="33" t="s">
        <v>563</v>
      </c>
      <c r="D73" s="33" t="s">
        <v>564</v>
      </c>
      <c r="E73" s="34">
        <v>121129</v>
      </c>
      <c r="F73" s="35">
        <v>1.03</v>
      </c>
      <c r="G73" s="34" t="s">
        <v>364</v>
      </c>
      <c r="H73" s="14" t="str">
        <f t="shared" si="4"/>
        <v/>
      </c>
      <c r="I73" s="11" t="str">
        <f t="shared" si="5"/>
        <v/>
      </c>
      <c r="J73" s="11" t="str">
        <f t="shared" si="6"/>
        <v/>
      </c>
      <c r="K73" s="11">
        <f t="shared" si="7"/>
        <v>0</v>
      </c>
    </row>
    <row r="74" spans="1:11" s="11" customFormat="1">
      <c r="A74" s="32">
        <v>2018</v>
      </c>
      <c r="B74" s="32">
        <v>341</v>
      </c>
      <c r="C74" s="33" t="s">
        <v>563</v>
      </c>
      <c r="D74" s="33" t="s">
        <v>564</v>
      </c>
      <c r="E74" s="34">
        <v>30056</v>
      </c>
      <c r="F74" s="35">
        <v>1.03</v>
      </c>
      <c r="G74" s="34" t="s">
        <v>364</v>
      </c>
      <c r="H74" s="14" t="str">
        <f t="shared" si="4"/>
        <v/>
      </c>
      <c r="I74" s="11" t="str">
        <f t="shared" si="5"/>
        <v/>
      </c>
      <c r="J74" s="11" t="str">
        <f t="shared" si="6"/>
        <v/>
      </c>
      <c r="K74" s="11">
        <f t="shared" si="7"/>
        <v>0</v>
      </c>
    </row>
    <row r="75" spans="1:11" s="11" customFormat="1">
      <c r="A75" s="32">
        <v>2018</v>
      </c>
      <c r="B75" s="32">
        <v>345</v>
      </c>
      <c r="C75" s="33" t="s">
        <v>563</v>
      </c>
      <c r="D75" s="33" t="s">
        <v>564</v>
      </c>
      <c r="E75" s="34">
        <v>1490</v>
      </c>
      <c r="F75" s="35">
        <v>1.03</v>
      </c>
      <c r="G75" s="34" t="s">
        <v>364</v>
      </c>
      <c r="H75" s="14" t="str">
        <f t="shared" si="4"/>
        <v/>
      </c>
      <c r="I75" s="11" t="str">
        <f t="shared" si="5"/>
        <v/>
      </c>
      <c r="J75" s="11" t="str">
        <f t="shared" si="6"/>
        <v/>
      </c>
      <c r="K75" s="11">
        <f t="shared" si="7"/>
        <v>0</v>
      </c>
    </row>
    <row r="76" spans="1:11" s="11" customFormat="1">
      <c r="A76" s="32">
        <v>2018</v>
      </c>
      <c r="B76" s="32">
        <v>350</v>
      </c>
      <c r="C76" s="33" t="s">
        <v>563</v>
      </c>
      <c r="D76" s="33" t="s">
        <v>564</v>
      </c>
      <c r="E76" s="34">
        <v>8597</v>
      </c>
      <c r="F76" s="35">
        <v>1.03</v>
      </c>
      <c r="G76" s="34" t="s">
        <v>364</v>
      </c>
      <c r="H76" s="14" t="str">
        <f t="shared" si="4"/>
        <v/>
      </c>
      <c r="I76" s="11" t="str">
        <f t="shared" si="5"/>
        <v/>
      </c>
      <c r="J76" s="11" t="str">
        <f t="shared" si="6"/>
        <v/>
      </c>
      <c r="K76" s="11">
        <f t="shared" si="7"/>
        <v>0</v>
      </c>
    </row>
    <row r="77" spans="1:11" s="11" customFormat="1">
      <c r="A77" s="32">
        <v>2018</v>
      </c>
      <c r="B77" s="32">
        <v>358</v>
      </c>
      <c r="C77" s="33" t="s">
        <v>563</v>
      </c>
      <c r="D77" s="33" t="s">
        <v>564</v>
      </c>
      <c r="E77" s="34">
        <v>853639</v>
      </c>
      <c r="F77" s="35">
        <v>1.05</v>
      </c>
      <c r="G77" s="34" t="s">
        <v>364</v>
      </c>
      <c r="H77" s="14" t="str">
        <f t="shared" si="4"/>
        <v/>
      </c>
      <c r="I77" s="11" t="str">
        <f t="shared" si="5"/>
        <v/>
      </c>
      <c r="J77" s="11" t="str">
        <f t="shared" si="6"/>
        <v/>
      </c>
      <c r="K77" s="11">
        <f t="shared" si="7"/>
        <v>0</v>
      </c>
    </row>
    <row r="78" spans="1:11" s="11" customFormat="1">
      <c r="A78" s="32">
        <v>2018</v>
      </c>
      <c r="B78" s="32">
        <v>377</v>
      </c>
      <c r="C78" s="33" t="s">
        <v>563</v>
      </c>
      <c r="D78" s="33" t="s">
        <v>564</v>
      </c>
      <c r="E78" s="34">
        <v>73678</v>
      </c>
      <c r="F78" s="35">
        <v>1.0369999999999999</v>
      </c>
      <c r="G78" s="34">
        <v>470</v>
      </c>
      <c r="H78" s="14">
        <f t="shared" si="4"/>
        <v>359099.20419999998</v>
      </c>
      <c r="I78" s="11">
        <f t="shared" si="5"/>
        <v>73678</v>
      </c>
      <c r="J78" s="11">
        <f t="shared" si="6"/>
        <v>76404.085999999996</v>
      </c>
      <c r="K78" s="11">
        <f t="shared" si="7"/>
        <v>0</v>
      </c>
    </row>
    <row r="79" spans="1:11" s="11" customFormat="1">
      <c r="A79" s="32">
        <v>2018</v>
      </c>
      <c r="B79" s="32">
        <v>384</v>
      </c>
      <c r="C79" s="33" t="s">
        <v>563</v>
      </c>
      <c r="D79" s="33" t="s">
        <v>564</v>
      </c>
      <c r="E79" s="34">
        <v>434959</v>
      </c>
      <c r="F79" s="35">
        <v>1.03</v>
      </c>
      <c r="G79" s="34" t="s">
        <v>364</v>
      </c>
      <c r="H79" s="14" t="str">
        <f t="shared" si="4"/>
        <v/>
      </c>
      <c r="I79" s="11" t="str">
        <f t="shared" si="5"/>
        <v/>
      </c>
      <c r="J79" s="11" t="str">
        <f t="shared" si="6"/>
        <v/>
      </c>
      <c r="K79" s="11">
        <f t="shared" si="7"/>
        <v>0</v>
      </c>
    </row>
    <row r="80" spans="1:11" s="11" customFormat="1">
      <c r="A80" s="32">
        <v>2018</v>
      </c>
      <c r="B80" s="32">
        <v>389</v>
      </c>
      <c r="C80" s="33" t="s">
        <v>563</v>
      </c>
      <c r="D80" s="33" t="s">
        <v>564</v>
      </c>
      <c r="E80" s="34">
        <v>306132</v>
      </c>
      <c r="F80" s="35">
        <v>1.0469999999999999</v>
      </c>
      <c r="G80" s="34">
        <v>407.3</v>
      </c>
      <c r="H80" s="14">
        <f t="shared" si="4"/>
        <v>1305478.7908920001</v>
      </c>
      <c r="I80" s="11">
        <f t="shared" si="5"/>
        <v>306132</v>
      </c>
      <c r="J80" s="11">
        <f t="shared" si="6"/>
        <v>320520.20399999997</v>
      </c>
      <c r="K80" s="11">
        <f t="shared" si="7"/>
        <v>0</v>
      </c>
    </row>
    <row r="81" spans="1:11" s="11" customFormat="1">
      <c r="A81" s="32">
        <v>2018</v>
      </c>
      <c r="B81" s="32">
        <v>399</v>
      </c>
      <c r="C81" s="33" t="s">
        <v>563</v>
      </c>
      <c r="D81" s="33" t="s">
        <v>564</v>
      </c>
      <c r="E81" s="34">
        <v>27161</v>
      </c>
      <c r="F81" s="35">
        <v>1.036</v>
      </c>
      <c r="G81" s="34">
        <v>514.1</v>
      </c>
      <c r="H81" s="14">
        <f t="shared" si="4"/>
        <v>144661.55023600001</v>
      </c>
      <c r="I81" s="11">
        <f t="shared" si="5"/>
        <v>27161</v>
      </c>
      <c r="J81" s="11">
        <f t="shared" si="6"/>
        <v>28138.796000000002</v>
      </c>
      <c r="K81" s="11">
        <f t="shared" si="7"/>
        <v>0</v>
      </c>
    </row>
    <row r="82" spans="1:11" s="11" customFormat="1">
      <c r="A82" s="32">
        <v>2018</v>
      </c>
      <c r="B82" s="32">
        <v>400</v>
      </c>
      <c r="C82" s="33" t="s">
        <v>563</v>
      </c>
      <c r="D82" s="33" t="s">
        <v>564</v>
      </c>
      <c r="E82" s="34">
        <v>1846449</v>
      </c>
      <c r="F82" s="35">
        <v>1.0309999999999999</v>
      </c>
      <c r="G82" s="34">
        <v>514.1</v>
      </c>
      <c r="H82" s="14">
        <f t="shared" si="4"/>
        <v>9786864.7325789984</v>
      </c>
      <c r="I82" s="11">
        <f t="shared" si="5"/>
        <v>1846449</v>
      </c>
      <c r="J82" s="11">
        <f t="shared" si="6"/>
        <v>1903688.9189999998</v>
      </c>
      <c r="K82" s="11">
        <f t="shared" si="7"/>
        <v>0</v>
      </c>
    </row>
    <row r="83" spans="1:11" s="11" customFormat="1">
      <c r="A83" s="32">
        <v>2018</v>
      </c>
      <c r="B83" s="32">
        <v>404</v>
      </c>
      <c r="C83" s="33" t="s">
        <v>563</v>
      </c>
      <c r="D83" s="33" t="s">
        <v>564</v>
      </c>
      <c r="E83" s="34">
        <v>1425998</v>
      </c>
      <c r="F83" s="35">
        <v>1.0369999999999999</v>
      </c>
      <c r="G83" s="34">
        <v>514.1</v>
      </c>
      <c r="H83" s="14">
        <f t="shared" si="4"/>
        <v>7602304.7795659993</v>
      </c>
      <c r="I83" s="11">
        <f t="shared" si="5"/>
        <v>1425998</v>
      </c>
      <c r="J83" s="11">
        <f t="shared" si="6"/>
        <v>1478759.926</v>
      </c>
      <c r="K83" s="11">
        <f t="shared" si="7"/>
        <v>0</v>
      </c>
    </row>
    <row r="84" spans="1:11" s="11" customFormat="1">
      <c r="A84" s="32">
        <v>2018</v>
      </c>
      <c r="B84" s="32">
        <v>408</v>
      </c>
      <c r="C84" s="33" t="s">
        <v>563</v>
      </c>
      <c r="D84" s="33" t="s">
        <v>564</v>
      </c>
      <c r="E84" s="34">
        <v>593</v>
      </c>
      <c r="F84" s="35">
        <v>1.04</v>
      </c>
      <c r="G84" s="34">
        <v>514.1</v>
      </c>
      <c r="H84" s="14">
        <f t="shared" si="4"/>
        <v>3170.5575199999998</v>
      </c>
      <c r="I84" s="11">
        <f t="shared" si="5"/>
        <v>593</v>
      </c>
      <c r="J84" s="11">
        <f t="shared" si="6"/>
        <v>616.72</v>
      </c>
      <c r="K84" s="11">
        <f t="shared" si="7"/>
        <v>0</v>
      </c>
    </row>
    <row r="85" spans="1:11" s="11" customFormat="1">
      <c r="A85" s="32">
        <v>2018</v>
      </c>
      <c r="B85" s="32">
        <v>422</v>
      </c>
      <c r="C85" s="33" t="s">
        <v>563</v>
      </c>
      <c r="D85" s="33" t="s">
        <v>564</v>
      </c>
      <c r="E85" s="34">
        <v>78689</v>
      </c>
      <c r="F85" s="35">
        <v>1.036</v>
      </c>
      <c r="G85" s="34" t="s">
        <v>364</v>
      </c>
      <c r="H85" s="14" t="str">
        <f t="shared" si="4"/>
        <v/>
      </c>
      <c r="I85" s="11" t="str">
        <f t="shared" si="5"/>
        <v/>
      </c>
      <c r="J85" s="11" t="str">
        <f t="shared" si="6"/>
        <v/>
      </c>
      <c r="K85" s="11">
        <f t="shared" si="7"/>
        <v>0</v>
      </c>
    </row>
    <row r="86" spans="1:11" s="11" customFormat="1">
      <c r="A86" s="32">
        <v>2018</v>
      </c>
      <c r="B86" s="32">
        <v>469</v>
      </c>
      <c r="C86" s="33" t="s">
        <v>563</v>
      </c>
      <c r="D86" s="33" t="s">
        <v>564</v>
      </c>
      <c r="E86" s="34">
        <v>1203555</v>
      </c>
      <c r="F86" s="35">
        <v>1.1240000000000001</v>
      </c>
      <c r="G86" s="34">
        <v>435.9</v>
      </c>
      <c r="H86" s="14">
        <f t="shared" si="4"/>
        <v>5896836.9793800004</v>
      </c>
      <c r="I86" s="11">
        <f t="shared" si="5"/>
        <v>1203555</v>
      </c>
      <c r="J86" s="11">
        <f t="shared" si="6"/>
        <v>1352795.82</v>
      </c>
      <c r="K86" s="11">
        <f t="shared" si="7"/>
        <v>0</v>
      </c>
    </row>
    <row r="87" spans="1:11" s="11" customFormat="1">
      <c r="A87" s="32">
        <v>2018</v>
      </c>
      <c r="B87" s="32">
        <v>470</v>
      </c>
      <c r="C87" s="33" t="s">
        <v>363</v>
      </c>
      <c r="D87" s="33" t="s">
        <v>354</v>
      </c>
      <c r="E87" s="34">
        <v>98646</v>
      </c>
      <c r="F87" s="35">
        <v>17.728999999999999</v>
      </c>
      <c r="G87" s="34">
        <v>142.6</v>
      </c>
      <c r="H87" s="14">
        <f t="shared" si="4"/>
        <v>2493924.1758839996</v>
      </c>
      <c r="I87" s="11">
        <f t="shared" si="5"/>
        <v>98646</v>
      </c>
      <c r="J87" s="11">
        <f t="shared" si="6"/>
        <v>1748894.9339999999</v>
      </c>
      <c r="K87" s="11">
        <f t="shared" si="7"/>
        <v>0</v>
      </c>
    </row>
    <row r="88" spans="1:11" s="11" customFormat="1">
      <c r="A88" s="32">
        <v>2018</v>
      </c>
      <c r="B88" s="32">
        <v>470</v>
      </c>
      <c r="C88" s="33" t="s">
        <v>363</v>
      </c>
      <c r="D88" s="33" t="s">
        <v>354</v>
      </c>
      <c r="E88" s="34">
        <v>97554</v>
      </c>
      <c r="F88" s="35">
        <v>17.791</v>
      </c>
      <c r="G88" s="34">
        <v>140.6</v>
      </c>
      <c r="H88" s="14">
        <f t="shared" si="4"/>
        <v>2440229.9988839999</v>
      </c>
      <c r="I88" s="11">
        <f t="shared" si="5"/>
        <v>97554</v>
      </c>
      <c r="J88" s="11">
        <f t="shared" si="6"/>
        <v>1735583.2139999999</v>
      </c>
      <c r="K88" s="11">
        <f t="shared" si="7"/>
        <v>0</v>
      </c>
    </row>
    <row r="89" spans="1:11" s="11" customFormat="1">
      <c r="A89" s="32">
        <v>2018</v>
      </c>
      <c r="B89" s="32">
        <v>470</v>
      </c>
      <c r="C89" s="33" t="s">
        <v>363</v>
      </c>
      <c r="D89" s="33" t="s">
        <v>354</v>
      </c>
      <c r="E89" s="34">
        <v>55926</v>
      </c>
      <c r="F89" s="35">
        <v>17.245000000000001</v>
      </c>
      <c r="G89" s="34">
        <v>141.69999999999999</v>
      </c>
      <c r="H89" s="14">
        <f t="shared" si="4"/>
        <v>1366616.96379</v>
      </c>
      <c r="I89" s="11">
        <f t="shared" si="5"/>
        <v>55926</v>
      </c>
      <c r="J89" s="11">
        <f t="shared" si="6"/>
        <v>964443.87000000011</v>
      </c>
      <c r="K89" s="11">
        <f t="shared" si="7"/>
        <v>0</v>
      </c>
    </row>
    <row r="90" spans="1:11" s="11" customFormat="1">
      <c r="A90" s="32">
        <v>2018</v>
      </c>
      <c r="B90" s="32">
        <v>470</v>
      </c>
      <c r="C90" s="33" t="s">
        <v>363</v>
      </c>
      <c r="D90" s="33" t="s">
        <v>354</v>
      </c>
      <c r="E90" s="34">
        <v>68246</v>
      </c>
      <c r="F90" s="35">
        <v>17.236000000000001</v>
      </c>
      <c r="G90" s="34">
        <v>145.5</v>
      </c>
      <c r="H90" s="14">
        <f t="shared" si="4"/>
        <v>1711499.1214800002</v>
      </c>
      <c r="I90" s="11">
        <f t="shared" si="5"/>
        <v>68246</v>
      </c>
      <c r="J90" s="11">
        <f t="shared" si="6"/>
        <v>1176288.0560000001</v>
      </c>
      <c r="K90" s="11">
        <f t="shared" si="7"/>
        <v>0</v>
      </c>
    </row>
    <row r="91" spans="1:11" s="11" customFormat="1">
      <c r="A91" s="32">
        <v>2018</v>
      </c>
      <c r="B91" s="32">
        <v>470</v>
      </c>
      <c r="C91" s="33" t="s">
        <v>363</v>
      </c>
      <c r="D91" s="33" t="s">
        <v>354</v>
      </c>
      <c r="E91" s="34">
        <v>42422</v>
      </c>
      <c r="F91" s="35">
        <v>18.039000000000001</v>
      </c>
      <c r="G91" s="34">
        <v>136.80000000000001</v>
      </c>
      <c r="H91" s="14">
        <f t="shared" si="4"/>
        <v>1046862.6265440001</v>
      </c>
      <c r="I91" s="11">
        <f t="shared" si="5"/>
        <v>42422</v>
      </c>
      <c r="J91" s="11">
        <f t="shared" si="6"/>
        <v>765250.4580000001</v>
      </c>
      <c r="K91" s="11">
        <f t="shared" si="7"/>
        <v>0</v>
      </c>
    </row>
    <row r="92" spans="1:11" s="11" customFormat="1">
      <c r="A92" s="32">
        <v>2018</v>
      </c>
      <c r="B92" s="32">
        <v>470</v>
      </c>
      <c r="C92" s="33" t="s">
        <v>363</v>
      </c>
      <c r="D92" s="33" t="s">
        <v>354</v>
      </c>
      <c r="E92" s="34">
        <v>27363</v>
      </c>
      <c r="F92" s="35">
        <v>17.402000000000001</v>
      </c>
      <c r="G92" s="34">
        <v>134.30000000000001</v>
      </c>
      <c r="H92" s="14">
        <f t="shared" si="4"/>
        <v>639497.55361800012</v>
      </c>
      <c r="I92" s="11">
        <f t="shared" si="5"/>
        <v>27363</v>
      </c>
      <c r="J92" s="11">
        <f t="shared" si="6"/>
        <v>476170.92600000004</v>
      </c>
      <c r="K92" s="11">
        <f t="shared" si="7"/>
        <v>0</v>
      </c>
    </row>
    <row r="93" spans="1:11" s="11" customFormat="1">
      <c r="A93" s="32">
        <v>2018</v>
      </c>
      <c r="B93" s="32">
        <v>470</v>
      </c>
      <c r="C93" s="33" t="s">
        <v>363</v>
      </c>
      <c r="D93" s="33" t="s">
        <v>354</v>
      </c>
      <c r="E93" s="34">
        <v>41791</v>
      </c>
      <c r="F93" s="35">
        <v>17.202000000000002</v>
      </c>
      <c r="G93" s="34">
        <v>136.9</v>
      </c>
      <c r="H93" s="14">
        <f t="shared" si="4"/>
        <v>984158.74255800003</v>
      </c>
      <c r="I93" s="11">
        <f t="shared" si="5"/>
        <v>41791</v>
      </c>
      <c r="J93" s="11">
        <f t="shared" si="6"/>
        <v>718888.78200000012</v>
      </c>
      <c r="K93" s="11">
        <f t="shared" si="7"/>
        <v>0</v>
      </c>
    </row>
    <row r="94" spans="1:11" s="11" customFormat="1">
      <c r="A94" s="32">
        <v>2018</v>
      </c>
      <c r="B94" s="32">
        <v>470</v>
      </c>
      <c r="C94" s="33" t="s">
        <v>363</v>
      </c>
      <c r="D94" s="33" t="s">
        <v>354</v>
      </c>
      <c r="E94" s="34">
        <v>56053</v>
      </c>
      <c r="F94" s="35">
        <v>17.04</v>
      </c>
      <c r="G94" s="34">
        <v>139</v>
      </c>
      <c r="H94" s="14">
        <f t="shared" si="4"/>
        <v>1327648.9367999998</v>
      </c>
      <c r="I94" s="11">
        <f t="shared" si="5"/>
        <v>56053</v>
      </c>
      <c r="J94" s="11">
        <f t="shared" si="6"/>
        <v>955143.12</v>
      </c>
      <c r="K94" s="11">
        <f t="shared" si="7"/>
        <v>0</v>
      </c>
    </row>
    <row r="95" spans="1:11" s="11" customFormat="1">
      <c r="A95" s="32">
        <v>2018</v>
      </c>
      <c r="B95" s="32">
        <v>470</v>
      </c>
      <c r="C95" s="33" t="s">
        <v>563</v>
      </c>
      <c r="D95" s="33" t="s">
        <v>564</v>
      </c>
      <c r="E95" s="34">
        <v>233730</v>
      </c>
      <c r="F95" s="35">
        <v>1.036</v>
      </c>
      <c r="G95" s="34">
        <v>390.8</v>
      </c>
      <c r="H95" s="14">
        <f t="shared" si="4"/>
        <v>946299.8462400001</v>
      </c>
      <c r="I95" s="11">
        <f t="shared" si="5"/>
        <v>233730</v>
      </c>
      <c r="J95" s="11">
        <f t="shared" si="6"/>
        <v>242144.28</v>
      </c>
      <c r="K95" s="11">
        <f t="shared" si="7"/>
        <v>0</v>
      </c>
    </row>
    <row r="96" spans="1:11" s="11" customFormat="1">
      <c r="A96" s="32">
        <v>2018</v>
      </c>
      <c r="B96" s="32">
        <v>470</v>
      </c>
      <c r="C96" s="33" t="s">
        <v>563</v>
      </c>
      <c r="D96" s="33" t="s">
        <v>564</v>
      </c>
      <c r="E96" s="34">
        <v>23223</v>
      </c>
      <c r="F96" s="35">
        <v>1.036</v>
      </c>
      <c r="G96" s="34">
        <v>469.6</v>
      </c>
      <c r="H96" s="14">
        <f t="shared" si="4"/>
        <v>112981.19548800003</v>
      </c>
      <c r="I96" s="11">
        <f t="shared" si="5"/>
        <v>23223</v>
      </c>
      <c r="J96" s="11">
        <f t="shared" si="6"/>
        <v>24059.028000000002</v>
      </c>
      <c r="K96" s="11">
        <f t="shared" si="7"/>
        <v>0</v>
      </c>
    </row>
    <row r="97" spans="1:11" s="11" customFormat="1">
      <c r="A97" s="32">
        <v>2018</v>
      </c>
      <c r="B97" s="32">
        <v>477</v>
      </c>
      <c r="C97" s="33" t="s">
        <v>563</v>
      </c>
      <c r="D97" s="33" t="s">
        <v>564</v>
      </c>
      <c r="E97" s="34">
        <v>1190</v>
      </c>
      <c r="F97" s="35">
        <v>1.044</v>
      </c>
      <c r="G97" s="34">
        <v>402.7</v>
      </c>
      <c r="H97" s="14">
        <f t="shared" si="4"/>
        <v>5002.9837200000002</v>
      </c>
      <c r="I97" s="11">
        <f t="shared" si="5"/>
        <v>1190</v>
      </c>
      <c r="J97" s="11">
        <f t="shared" si="6"/>
        <v>1242.3600000000001</v>
      </c>
      <c r="K97" s="11">
        <f t="shared" si="7"/>
        <v>0</v>
      </c>
    </row>
    <row r="98" spans="1:11" s="11" customFormat="1">
      <c r="A98" s="32">
        <v>2018</v>
      </c>
      <c r="B98" s="32">
        <v>492</v>
      </c>
      <c r="C98" s="33" t="s">
        <v>563</v>
      </c>
      <c r="D98" s="33" t="s">
        <v>564</v>
      </c>
      <c r="E98" s="34">
        <v>11852</v>
      </c>
      <c r="F98" s="35">
        <v>1.0449999999999999</v>
      </c>
      <c r="G98" s="34">
        <v>386.3</v>
      </c>
      <c r="H98" s="14">
        <f t="shared" si="4"/>
        <v>47844.568419999996</v>
      </c>
      <c r="I98" s="11">
        <f t="shared" si="5"/>
        <v>11852</v>
      </c>
      <c r="J98" s="11">
        <f t="shared" si="6"/>
        <v>12385.339999999998</v>
      </c>
      <c r="K98" s="11">
        <f t="shared" si="7"/>
        <v>0</v>
      </c>
    </row>
    <row r="99" spans="1:11" s="11" customFormat="1">
      <c r="A99" s="32">
        <v>2018</v>
      </c>
      <c r="B99" s="32">
        <v>525</v>
      </c>
      <c r="C99" s="33" t="s">
        <v>353</v>
      </c>
      <c r="D99" s="33" t="s">
        <v>354</v>
      </c>
      <c r="E99" s="34">
        <v>39875</v>
      </c>
      <c r="F99" s="35">
        <v>22.631</v>
      </c>
      <c r="G99" s="34">
        <v>199.3</v>
      </c>
      <c r="H99" s="14">
        <f t="shared" si="4"/>
        <v>1798505.372125</v>
      </c>
      <c r="I99" s="11">
        <f t="shared" si="5"/>
        <v>39875</v>
      </c>
      <c r="J99" s="11">
        <f t="shared" si="6"/>
        <v>902411.125</v>
      </c>
      <c r="K99" s="11">
        <f t="shared" si="7"/>
        <v>0</v>
      </c>
    </row>
    <row r="100" spans="1:11" s="11" customFormat="1">
      <c r="A100" s="32">
        <v>2018</v>
      </c>
      <c r="B100" s="32">
        <v>525</v>
      </c>
      <c r="C100" s="33" t="s">
        <v>353</v>
      </c>
      <c r="D100" s="33" t="s">
        <v>354</v>
      </c>
      <c r="E100" s="34">
        <v>13585</v>
      </c>
      <c r="F100" s="35">
        <v>22.638000000000002</v>
      </c>
      <c r="G100" s="34">
        <v>237</v>
      </c>
      <c r="H100" s="14">
        <f t="shared" si="4"/>
        <v>728863.23510000005</v>
      </c>
      <c r="I100" s="11">
        <f t="shared" si="5"/>
        <v>13585</v>
      </c>
      <c r="J100" s="11">
        <f t="shared" si="6"/>
        <v>307537.23000000004</v>
      </c>
      <c r="K100" s="11">
        <f t="shared" si="7"/>
        <v>0</v>
      </c>
    </row>
    <row r="101" spans="1:11" s="11" customFormat="1">
      <c r="A101" s="32">
        <v>2018</v>
      </c>
      <c r="B101" s="32">
        <v>525</v>
      </c>
      <c r="C101" s="33" t="s">
        <v>353</v>
      </c>
      <c r="D101" s="33" t="s">
        <v>354</v>
      </c>
      <c r="E101" s="34">
        <v>39169</v>
      </c>
      <c r="F101" s="35">
        <v>22.46</v>
      </c>
      <c r="G101" s="34">
        <v>241.4</v>
      </c>
      <c r="H101" s="14">
        <f t="shared" si="4"/>
        <v>2123682.0763600003</v>
      </c>
      <c r="I101" s="11">
        <f t="shared" si="5"/>
        <v>39169</v>
      </c>
      <c r="J101" s="11">
        <f t="shared" si="6"/>
        <v>879735.74</v>
      </c>
      <c r="K101" s="11">
        <f t="shared" si="7"/>
        <v>0</v>
      </c>
    </row>
    <row r="102" spans="1:11" s="11" customFormat="1">
      <c r="A102" s="32">
        <v>2018</v>
      </c>
      <c r="B102" s="32">
        <v>525</v>
      </c>
      <c r="C102" s="33" t="s">
        <v>563</v>
      </c>
      <c r="D102" s="33" t="s">
        <v>564</v>
      </c>
      <c r="E102" s="34">
        <v>1927</v>
      </c>
      <c r="F102" s="35">
        <v>1.05</v>
      </c>
      <c r="G102" s="34">
        <v>407.2</v>
      </c>
      <c r="H102" s="14">
        <f t="shared" si="4"/>
        <v>8239.0812000000005</v>
      </c>
      <c r="I102" s="11">
        <f t="shared" si="5"/>
        <v>1927</v>
      </c>
      <c r="J102" s="11">
        <f t="shared" si="6"/>
        <v>2023.3500000000001</v>
      </c>
      <c r="K102" s="11">
        <f t="shared" si="7"/>
        <v>0</v>
      </c>
    </row>
    <row r="103" spans="1:11" s="11" customFormat="1">
      <c r="A103" s="32">
        <v>2018</v>
      </c>
      <c r="B103" s="32">
        <v>533</v>
      </c>
      <c r="C103" s="33" t="s">
        <v>563</v>
      </c>
      <c r="D103" s="33" t="s">
        <v>564</v>
      </c>
      <c r="E103" s="34">
        <v>256459</v>
      </c>
      <c r="F103" s="35">
        <v>1.0229999999999999</v>
      </c>
      <c r="G103" s="34">
        <v>397.3</v>
      </c>
      <c r="H103" s="14">
        <f t="shared" si="4"/>
        <v>1042346.573961</v>
      </c>
      <c r="I103" s="11">
        <f t="shared" si="5"/>
        <v>256459</v>
      </c>
      <c r="J103" s="11">
        <f t="shared" si="6"/>
        <v>262357.55699999997</v>
      </c>
      <c r="K103" s="11">
        <f t="shared" si="7"/>
        <v>0</v>
      </c>
    </row>
    <row r="104" spans="1:11" s="11" customFormat="1">
      <c r="A104" s="32">
        <v>2018</v>
      </c>
      <c r="B104" s="32">
        <v>533</v>
      </c>
      <c r="C104" s="33" t="s">
        <v>563</v>
      </c>
      <c r="D104" s="33" t="s">
        <v>564</v>
      </c>
      <c r="E104" s="34">
        <v>257101</v>
      </c>
      <c r="F104" s="35">
        <v>1.0229999999999999</v>
      </c>
      <c r="G104" s="34">
        <v>276.89999999999998</v>
      </c>
      <c r="H104" s="14">
        <f t="shared" si="4"/>
        <v>728286.66038699984</v>
      </c>
      <c r="I104" s="11">
        <f t="shared" si="5"/>
        <v>257101</v>
      </c>
      <c r="J104" s="11">
        <f t="shared" si="6"/>
        <v>263014.32299999997</v>
      </c>
      <c r="K104" s="11">
        <f t="shared" si="7"/>
        <v>0</v>
      </c>
    </row>
    <row r="105" spans="1:11" s="11" customFormat="1">
      <c r="A105" s="32">
        <v>2018</v>
      </c>
      <c r="B105" s="32">
        <v>533</v>
      </c>
      <c r="C105" s="33" t="s">
        <v>563</v>
      </c>
      <c r="D105" s="33" t="s">
        <v>564</v>
      </c>
      <c r="E105" s="34">
        <v>257101</v>
      </c>
      <c r="F105" s="35">
        <v>1.0229999999999999</v>
      </c>
      <c r="G105" s="34">
        <v>274.89999999999998</v>
      </c>
      <c r="H105" s="14">
        <f t="shared" si="4"/>
        <v>723026.37392699986</v>
      </c>
      <c r="I105" s="11">
        <f t="shared" si="5"/>
        <v>257101</v>
      </c>
      <c r="J105" s="11">
        <f t="shared" si="6"/>
        <v>263014.32299999997</v>
      </c>
      <c r="K105" s="11">
        <f t="shared" si="7"/>
        <v>0</v>
      </c>
    </row>
    <row r="106" spans="1:11" s="11" customFormat="1">
      <c r="A106" s="32">
        <v>2018</v>
      </c>
      <c r="B106" s="32">
        <v>533</v>
      </c>
      <c r="C106" s="33" t="s">
        <v>563</v>
      </c>
      <c r="D106" s="33" t="s">
        <v>564</v>
      </c>
      <c r="E106" s="34">
        <v>257102</v>
      </c>
      <c r="F106" s="35">
        <v>1.0229999999999999</v>
      </c>
      <c r="G106" s="34">
        <v>274.2</v>
      </c>
      <c r="H106" s="14">
        <f t="shared" si="4"/>
        <v>721188.07873199985</v>
      </c>
      <c r="I106" s="11">
        <f t="shared" si="5"/>
        <v>257102</v>
      </c>
      <c r="J106" s="11">
        <f t="shared" si="6"/>
        <v>263015.34599999996</v>
      </c>
      <c r="K106" s="11">
        <f t="shared" si="7"/>
        <v>0</v>
      </c>
    </row>
    <row r="107" spans="1:11" s="11" customFormat="1">
      <c r="A107" s="32">
        <v>2018</v>
      </c>
      <c r="B107" s="32">
        <v>533</v>
      </c>
      <c r="C107" s="33" t="s">
        <v>563</v>
      </c>
      <c r="D107" s="33" t="s">
        <v>564</v>
      </c>
      <c r="E107" s="34">
        <v>257102</v>
      </c>
      <c r="F107" s="35">
        <v>1.0229999999999999</v>
      </c>
      <c r="G107" s="34">
        <v>276.60000000000002</v>
      </c>
      <c r="H107" s="14">
        <f t="shared" si="4"/>
        <v>727500.44703599997</v>
      </c>
      <c r="I107" s="11">
        <f t="shared" si="5"/>
        <v>257102</v>
      </c>
      <c r="J107" s="11">
        <f t="shared" si="6"/>
        <v>263015.34599999996</v>
      </c>
      <c r="K107" s="11">
        <f t="shared" si="7"/>
        <v>0</v>
      </c>
    </row>
    <row r="108" spans="1:11" s="11" customFormat="1">
      <c r="A108" s="32">
        <v>2018</v>
      </c>
      <c r="B108" s="32">
        <v>533</v>
      </c>
      <c r="C108" s="33" t="s">
        <v>563</v>
      </c>
      <c r="D108" s="33" t="s">
        <v>564</v>
      </c>
      <c r="E108" s="34">
        <v>128551</v>
      </c>
      <c r="F108" s="35">
        <v>1.0229999999999999</v>
      </c>
      <c r="G108" s="34">
        <v>361.9</v>
      </c>
      <c r="H108" s="14">
        <f t="shared" si="4"/>
        <v>475926.26858699991</v>
      </c>
      <c r="I108" s="11">
        <f t="shared" si="5"/>
        <v>128551</v>
      </c>
      <c r="J108" s="11">
        <f t="shared" si="6"/>
        <v>131507.67299999998</v>
      </c>
      <c r="K108" s="11">
        <f t="shared" si="7"/>
        <v>0</v>
      </c>
    </row>
    <row r="109" spans="1:11" s="11" customFormat="1">
      <c r="A109" s="32">
        <v>2018</v>
      </c>
      <c r="B109" s="32">
        <v>533</v>
      </c>
      <c r="C109" s="33" t="s">
        <v>563</v>
      </c>
      <c r="D109" s="33" t="s">
        <v>564</v>
      </c>
      <c r="E109" s="34">
        <v>128551</v>
      </c>
      <c r="F109" s="35">
        <v>1.0229999999999999</v>
      </c>
      <c r="G109" s="34">
        <v>276.60000000000002</v>
      </c>
      <c r="H109" s="14">
        <f t="shared" si="4"/>
        <v>363750.22351799998</v>
      </c>
      <c r="I109" s="11">
        <f t="shared" si="5"/>
        <v>128551</v>
      </c>
      <c r="J109" s="11">
        <f t="shared" si="6"/>
        <v>131507.67299999998</v>
      </c>
      <c r="K109" s="11">
        <f t="shared" si="7"/>
        <v>0</v>
      </c>
    </row>
    <row r="110" spans="1:11" s="11" customFormat="1">
      <c r="A110" s="32">
        <v>2018</v>
      </c>
      <c r="B110" s="32">
        <v>533</v>
      </c>
      <c r="C110" s="33" t="s">
        <v>563</v>
      </c>
      <c r="D110" s="33" t="s">
        <v>564</v>
      </c>
      <c r="E110" s="34">
        <v>128551</v>
      </c>
      <c r="F110" s="35">
        <v>1.0229999999999999</v>
      </c>
      <c r="G110" s="34">
        <v>311.10000000000002</v>
      </c>
      <c r="H110" s="14">
        <f t="shared" si="4"/>
        <v>409120.37070299999</v>
      </c>
      <c r="I110" s="11">
        <f t="shared" si="5"/>
        <v>128551</v>
      </c>
      <c r="J110" s="11">
        <f t="shared" si="6"/>
        <v>131507.67299999998</v>
      </c>
      <c r="K110" s="11">
        <f t="shared" si="7"/>
        <v>0</v>
      </c>
    </row>
    <row r="111" spans="1:11" s="11" customFormat="1">
      <c r="A111" s="32">
        <v>2018</v>
      </c>
      <c r="B111" s="32">
        <v>533</v>
      </c>
      <c r="C111" s="33" t="s">
        <v>563</v>
      </c>
      <c r="D111" s="33" t="s">
        <v>564</v>
      </c>
      <c r="E111" s="34">
        <v>128551</v>
      </c>
      <c r="F111" s="35">
        <v>1.0229999999999999</v>
      </c>
      <c r="G111" s="34">
        <v>332.4</v>
      </c>
      <c r="H111" s="14">
        <f t="shared" si="4"/>
        <v>437131.50505199993</v>
      </c>
      <c r="I111" s="11">
        <f t="shared" si="5"/>
        <v>128551</v>
      </c>
      <c r="J111" s="11">
        <f t="shared" si="6"/>
        <v>131507.67299999998</v>
      </c>
      <c r="K111" s="11">
        <f t="shared" si="7"/>
        <v>0</v>
      </c>
    </row>
    <row r="112" spans="1:11" s="11" customFormat="1">
      <c r="A112" s="32">
        <v>2018</v>
      </c>
      <c r="B112" s="32">
        <v>533</v>
      </c>
      <c r="C112" s="33" t="s">
        <v>563</v>
      </c>
      <c r="D112" s="33" t="s">
        <v>564</v>
      </c>
      <c r="E112" s="34">
        <v>128242</v>
      </c>
      <c r="F112" s="35">
        <v>1.0229999999999999</v>
      </c>
      <c r="G112" s="34">
        <v>366.8</v>
      </c>
      <c r="H112" s="14">
        <f t="shared" si="4"/>
        <v>481210.66408800002</v>
      </c>
      <c r="I112" s="11">
        <f t="shared" si="5"/>
        <v>128242</v>
      </c>
      <c r="J112" s="11">
        <f t="shared" si="6"/>
        <v>131191.56599999999</v>
      </c>
      <c r="K112" s="11">
        <f t="shared" si="7"/>
        <v>0</v>
      </c>
    </row>
    <row r="113" spans="1:11" s="11" customFormat="1">
      <c r="A113" s="32">
        <v>2018</v>
      </c>
      <c r="B113" s="32">
        <v>533</v>
      </c>
      <c r="C113" s="33" t="s">
        <v>563</v>
      </c>
      <c r="D113" s="33" t="s">
        <v>564</v>
      </c>
      <c r="E113" s="34">
        <v>128551</v>
      </c>
      <c r="F113" s="35">
        <v>1.0229999999999999</v>
      </c>
      <c r="G113" s="34">
        <v>304.39999999999998</v>
      </c>
      <c r="H113" s="14">
        <f t="shared" si="4"/>
        <v>400309.35661199992</v>
      </c>
      <c r="I113" s="11">
        <f t="shared" si="5"/>
        <v>128551</v>
      </c>
      <c r="J113" s="11">
        <f t="shared" si="6"/>
        <v>131507.67299999998</v>
      </c>
      <c r="K113" s="11">
        <f t="shared" si="7"/>
        <v>0</v>
      </c>
    </row>
    <row r="114" spans="1:11" s="11" customFormat="1">
      <c r="A114" s="32">
        <v>2018</v>
      </c>
      <c r="B114" s="32">
        <v>533</v>
      </c>
      <c r="C114" s="33" t="s">
        <v>563</v>
      </c>
      <c r="D114" s="33" t="s">
        <v>564</v>
      </c>
      <c r="E114" s="34">
        <v>965953</v>
      </c>
      <c r="F114" s="35">
        <v>1.0229999999999999</v>
      </c>
      <c r="G114" s="34">
        <v>383.2</v>
      </c>
      <c r="H114" s="14">
        <f t="shared" si="4"/>
        <v>3786667.1296079992</v>
      </c>
      <c r="I114" s="11">
        <f t="shared" si="5"/>
        <v>965953</v>
      </c>
      <c r="J114" s="11">
        <f t="shared" si="6"/>
        <v>988169.91899999988</v>
      </c>
      <c r="K114" s="11">
        <f t="shared" si="7"/>
        <v>0</v>
      </c>
    </row>
    <row r="115" spans="1:11" s="11" customFormat="1">
      <c r="A115" s="32">
        <v>2018</v>
      </c>
      <c r="B115" s="32">
        <v>546</v>
      </c>
      <c r="C115" s="33" t="s">
        <v>565</v>
      </c>
      <c r="D115" s="33" t="s">
        <v>566</v>
      </c>
      <c r="E115" s="34">
        <v>940</v>
      </c>
      <c r="F115" s="35">
        <v>5.8250000000000002</v>
      </c>
      <c r="G115" s="34" t="s">
        <v>364</v>
      </c>
      <c r="H115" s="14" t="str">
        <f t="shared" si="4"/>
        <v/>
      </c>
      <c r="I115" s="11" t="str">
        <f t="shared" si="5"/>
        <v/>
      </c>
      <c r="J115" s="11" t="str">
        <f t="shared" si="6"/>
        <v/>
      </c>
      <c r="K115" s="11">
        <f t="shared" si="7"/>
        <v>0</v>
      </c>
    </row>
    <row r="116" spans="1:11" s="11" customFormat="1">
      <c r="A116" s="32">
        <v>2018</v>
      </c>
      <c r="B116" s="32">
        <v>546</v>
      </c>
      <c r="C116" s="33" t="s">
        <v>563</v>
      </c>
      <c r="D116" s="33" t="s">
        <v>564</v>
      </c>
      <c r="E116" s="34">
        <v>4028</v>
      </c>
      <c r="F116" s="35">
        <v>1.03</v>
      </c>
      <c r="G116" s="34" t="s">
        <v>364</v>
      </c>
      <c r="H116" s="14" t="str">
        <f t="shared" si="4"/>
        <v/>
      </c>
      <c r="I116" s="11" t="str">
        <f t="shared" si="5"/>
        <v/>
      </c>
      <c r="J116" s="11" t="str">
        <f t="shared" si="6"/>
        <v/>
      </c>
      <c r="K116" s="11">
        <f t="shared" si="7"/>
        <v>0</v>
      </c>
    </row>
    <row r="117" spans="1:11" s="11" customFormat="1">
      <c r="A117" s="32">
        <v>2018</v>
      </c>
      <c r="B117" s="32">
        <v>546</v>
      </c>
      <c r="C117" s="33" t="s">
        <v>567</v>
      </c>
      <c r="D117" s="33" t="s">
        <v>566</v>
      </c>
      <c r="E117" s="34">
        <v>52744</v>
      </c>
      <c r="F117" s="35">
        <v>5.8250000000000002</v>
      </c>
      <c r="G117" s="34" t="s">
        <v>364</v>
      </c>
      <c r="H117" s="14" t="str">
        <f t="shared" si="4"/>
        <v/>
      </c>
      <c r="I117" s="11" t="str">
        <f t="shared" si="5"/>
        <v/>
      </c>
      <c r="J117" s="11" t="str">
        <f t="shared" si="6"/>
        <v/>
      </c>
      <c r="K117" s="11">
        <f t="shared" si="7"/>
        <v>0</v>
      </c>
    </row>
    <row r="118" spans="1:11" s="11" customFormat="1">
      <c r="A118" s="32">
        <v>2018</v>
      </c>
      <c r="B118" s="32">
        <v>546</v>
      </c>
      <c r="C118" s="33" t="s">
        <v>567</v>
      </c>
      <c r="D118" s="33" t="s">
        <v>566</v>
      </c>
      <c r="E118" s="34">
        <v>51983</v>
      </c>
      <c r="F118" s="35">
        <v>6.2</v>
      </c>
      <c r="G118" s="34" t="s">
        <v>364</v>
      </c>
      <c r="H118" s="14" t="str">
        <f t="shared" si="4"/>
        <v/>
      </c>
      <c r="I118" s="11" t="str">
        <f t="shared" si="5"/>
        <v/>
      </c>
      <c r="J118" s="11" t="str">
        <f t="shared" si="6"/>
        <v/>
      </c>
      <c r="K118" s="11">
        <f t="shared" si="7"/>
        <v>0</v>
      </c>
    </row>
    <row r="119" spans="1:11" s="11" customFormat="1">
      <c r="A119" s="32">
        <v>2018</v>
      </c>
      <c r="B119" s="32">
        <v>562</v>
      </c>
      <c r="C119" s="33" t="s">
        <v>565</v>
      </c>
      <c r="D119" s="33" t="s">
        <v>566</v>
      </c>
      <c r="E119" s="34">
        <v>849</v>
      </c>
      <c r="F119" s="35">
        <v>5.67</v>
      </c>
      <c r="G119" s="34" t="s">
        <v>364</v>
      </c>
      <c r="H119" s="14" t="str">
        <f t="shared" si="4"/>
        <v/>
      </c>
      <c r="I119" s="11" t="str">
        <f t="shared" si="5"/>
        <v/>
      </c>
      <c r="J119" s="11" t="str">
        <f t="shared" si="6"/>
        <v/>
      </c>
      <c r="K119" s="11">
        <f t="shared" si="7"/>
        <v>0</v>
      </c>
    </row>
    <row r="120" spans="1:11" s="11" customFormat="1">
      <c r="A120" s="32">
        <v>2018</v>
      </c>
      <c r="B120" s="32">
        <v>562</v>
      </c>
      <c r="C120" s="33" t="s">
        <v>563</v>
      </c>
      <c r="D120" s="33" t="s">
        <v>564</v>
      </c>
      <c r="E120" s="34">
        <v>239</v>
      </c>
      <c r="F120" s="35">
        <v>1.03</v>
      </c>
      <c r="G120" s="34" t="s">
        <v>364</v>
      </c>
      <c r="H120" s="14" t="str">
        <f t="shared" si="4"/>
        <v/>
      </c>
      <c r="I120" s="11" t="str">
        <f t="shared" si="5"/>
        <v/>
      </c>
      <c r="J120" s="11" t="str">
        <f t="shared" si="6"/>
        <v/>
      </c>
      <c r="K120" s="11">
        <f t="shared" si="7"/>
        <v>0</v>
      </c>
    </row>
    <row r="121" spans="1:11" s="11" customFormat="1">
      <c r="A121" s="32">
        <v>2018</v>
      </c>
      <c r="B121" s="32">
        <v>564</v>
      </c>
      <c r="C121" s="33" t="s">
        <v>353</v>
      </c>
      <c r="D121" s="33" t="s">
        <v>354</v>
      </c>
      <c r="E121" s="34">
        <v>108966</v>
      </c>
      <c r="F121" s="35">
        <v>23.73</v>
      </c>
      <c r="G121" s="34">
        <v>253</v>
      </c>
      <c r="H121" s="14">
        <f t="shared" si="4"/>
        <v>6541980.8454</v>
      </c>
      <c r="I121" s="11">
        <f t="shared" si="5"/>
        <v>108966</v>
      </c>
      <c r="J121" s="11">
        <f t="shared" si="6"/>
        <v>2585763.1800000002</v>
      </c>
      <c r="K121" s="11">
        <f t="shared" si="7"/>
        <v>0</v>
      </c>
    </row>
    <row r="122" spans="1:11" s="11" customFormat="1">
      <c r="A122" s="32">
        <v>2018</v>
      </c>
      <c r="B122" s="32">
        <v>564</v>
      </c>
      <c r="C122" s="33" t="s">
        <v>353</v>
      </c>
      <c r="D122" s="33" t="s">
        <v>354</v>
      </c>
      <c r="E122" s="34">
        <v>95114</v>
      </c>
      <c r="F122" s="35">
        <v>23.65</v>
      </c>
      <c r="G122" s="34">
        <v>265</v>
      </c>
      <c r="H122" s="14">
        <f t="shared" si="4"/>
        <v>5961032.1649999991</v>
      </c>
      <c r="I122" s="11">
        <f t="shared" si="5"/>
        <v>95114</v>
      </c>
      <c r="J122" s="11">
        <f t="shared" si="6"/>
        <v>2249446.1</v>
      </c>
      <c r="K122" s="11">
        <f t="shared" si="7"/>
        <v>0</v>
      </c>
    </row>
    <row r="123" spans="1:11" s="11" customFormat="1">
      <c r="A123" s="32">
        <v>2018</v>
      </c>
      <c r="B123" s="32">
        <v>564</v>
      </c>
      <c r="C123" s="33" t="s">
        <v>563</v>
      </c>
      <c r="D123" s="33" t="s">
        <v>564</v>
      </c>
      <c r="E123" s="34">
        <v>663442</v>
      </c>
      <c r="F123" s="35">
        <v>1.0229999999999999</v>
      </c>
      <c r="G123" s="34">
        <v>487</v>
      </c>
      <c r="H123" s="14">
        <f t="shared" si="4"/>
        <v>3305274.6784199998</v>
      </c>
      <c r="I123" s="11">
        <f t="shared" si="5"/>
        <v>663442</v>
      </c>
      <c r="J123" s="11">
        <f t="shared" si="6"/>
        <v>678701.16599999997</v>
      </c>
      <c r="K123" s="11">
        <f t="shared" si="7"/>
        <v>0</v>
      </c>
    </row>
    <row r="124" spans="1:11" s="11" customFormat="1">
      <c r="A124" s="32">
        <v>2018</v>
      </c>
      <c r="B124" s="32">
        <v>564</v>
      </c>
      <c r="C124" s="33" t="s">
        <v>563</v>
      </c>
      <c r="D124" s="33" t="s">
        <v>564</v>
      </c>
      <c r="E124" s="34">
        <v>44401</v>
      </c>
      <c r="F124" s="35">
        <v>1.024</v>
      </c>
      <c r="G124" s="34">
        <v>851</v>
      </c>
      <c r="H124" s="14">
        <f t="shared" si="4"/>
        <v>386920.97024</v>
      </c>
      <c r="I124" s="11">
        <f t="shared" si="5"/>
        <v>44401</v>
      </c>
      <c r="J124" s="11">
        <f t="shared" si="6"/>
        <v>45466.624000000003</v>
      </c>
      <c r="K124" s="11">
        <f t="shared" si="7"/>
        <v>0</v>
      </c>
    </row>
    <row r="125" spans="1:11" s="11" customFormat="1">
      <c r="A125" s="32">
        <v>2018</v>
      </c>
      <c r="B125" s="32">
        <v>568</v>
      </c>
      <c r="C125" s="33" t="s">
        <v>565</v>
      </c>
      <c r="D125" s="33" t="s">
        <v>566</v>
      </c>
      <c r="E125" s="34">
        <v>1439</v>
      </c>
      <c r="F125" s="35">
        <v>5.8</v>
      </c>
      <c r="G125" s="34" t="s">
        <v>364</v>
      </c>
      <c r="H125" s="14" t="str">
        <f t="shared" si="4"/>
        <v/>
      </c>
      <c r="I125" s="11" t="str">
        <f t="shared" si="5"/>
        <v/>
      </c>
      <c r="J125" s="11" t="str">
        <f t="shared" si="6"/>
        <v/>
      </c>
      <c r="K125" s="11">
        <f t="shared" si="7"/>
        <v>0</v>
      </c>
    </row>
    <row r="126" spans="1:11" s="11" customFormat="1">
      <c r="A126" s="32">
        <v>2018</v>
      </c>
      <c r="B126" s="32">
        <v>593</v>
      </c>
      <c r="C126" s="33" t="s">
        <v>565</v>
      </c>
      <c r="D126" s="33" t="s">
        <v>566</v>
      </c>
      <c r="E126" s="34">
        <v>133</v>
      </c>
      <c r="F126" s="35">
        <v>5.8579999999999997</v>
      </c>
      <c r="G126" s="34" t="s">
        <v>364</v>
      </c>
      <c r="H126" s="14" t="str">
        <f t="shared" si="4"/>
        <v/>
      </c>
      <c r="I126" s="11" t="str">
        <f t="shared" si="5"/>
        <v/>
      </c>
      <c r="J126" s="11" t="str">
        <f t="shared" si="6"/>
        <v/>
      </c>
      <c r="K126" s="11">
        <f t="shared" si="7"/>
        <v>0</v>
      </c>
    </row>
    <row r="127" spans="1:11" s="11" customFormat="1">
      <c r="A127" s="32">
        <v>2018</v>
      </c>
      <c r="B127" s="32">
        <v>593</v>
      </c>
      <c r="C127" s="33" t="s">
        <v>563</v>
      </c>
      <c r="D127" s="33" t="s">
        <v>564</v>
      </c>
      <c r="E127" s="34">
        <v>46105</v>
      </c>
      <c r="F127" s="35">
        <v>1.0329999999999999</v>
      </c>
      <c r="G127" s="34" t="s">
        <v>364</v>
      </c>
      <c r="H127" s="14" t="str">
        <f t="shared" si="4"/>
        <v/>
      </c>
      <c r="I127" s="11" t="str">
        <f t="shared" si="5"/>
        <v/>
      </c>
      <c r="J127" s="11" t="str">
        <f t="shared" si="6"/>
        <v/>
      </c>
      <c r="K127" s="11">
        <f t="shared" si="7"/>
        <v>0</v>
      </c>
    </row>
    <row r="128" spans="1:11" s="11" customFormat="1">
      <c r="A128" s="32">
        <v>2018</v>
      </c>
      <c r="B128" s="32">
        <v>593</v>
      </c>
      <c r="C128" s="33" t="s">
        <v>567</v>
      </c>
      <c r="D128" s="33" t="s">
        <v>566</v>
      </c>
      <c r="E128" s="34">
        <v>90876</v>
      </c>
      <c r="F128" s="35">
        <v>6.3490000000000002</v>
      </c>
      <c r="G128" s="34" t="s">
        <v>364</v>
      </c>
      <c r="H128" s="14" t="str">
        <f t="shared" si="4"/>
        <v/>
      </c>
      <c r="I128" s="11" t="str">
        <f t="shared" si="5"/>
        <v/>
      </c>
      <c r="J128" s="11" t="str">
        <f t="shared" si="6"/>
        <v/>
      </c>
      <c r="K128" s="11">
        <f t="shared" si="7"/>
        <v>0</v>
      </c>
    </row>
    <row r="129" spans="1:11" s="11" customFormat="1">
      <c r="A129" s="32">
        <v>2018</v>
      </c>
      <c r="B129" s="32">
        <v>594</v>
      </c>
      <c r="C129" s="33" t="s">
        <v>565</v>
      </c>
      <c r="D129" s="33" t="s">
        <v>566</v>
      </c>
      <c r="E129" s="34">
        <v>3587</v>
      </c>
      <c r="F129" s="35">
        <v>5.67</v>
      </c>
      <c r="G129" s="34" t="s">
        <v>364</v>
      </c>
      <c r="H129" s="14" t="str">
        <f t="shared" si="4"/>
        <v/>
      </c>
      <c r="I129" s="11" t="str">
        <f t="shared" si="5"/>
        <v/>
      </c>
      <c r="J129" s="11" t="str">
        <f t="shared" si="6"/>
        <v/>
      </c>
      <c r="K129" s="11">
        <f t="shared" si="7"/>
        <v>0</v>
      </c>
    </row>
    <row r="130" spans="1:11" s="11" customFormat="1">
      <c r="A130" s="32">
        <v>2018</v>
      </c>
      <c r="B130" s="32">
        <v>602</v>
      </c>
      <c r="C130" s="33" t="s">
        <v>565</v>
      </c>
      <c r="D130" s="33" t="s">
        <v>566</v>
      </c>
      <c r="E130" s="34">
        <v>3788</v>
      </c>
      <c r="F130" s="35">
        <v>5.8</v>
      </c>
      <c r="G130" s="34" t="s">
        <v>364</v>
      </c>
      <c r="H130" s="14" t="str">
        <f t="shared" si="4"/>
        <v/>
      </c>
      <c r="I130" s="11" t="str">
        <f t="shared" si="5"/>
        <v/>
      </c>
      <c r="J130" s="11" t="str">
        <f t="shared" si="6"/>
        <v/>
      </c>
      <c r="K130" s="11">
        <f t="shared" si="7"/>
        <v>0</v>
      </c>
    </row>
    <row r="131" spans="1:11" s="11" customFormat="1">
      <c r="A131" s="32">
        <v>2018</v>
      </c>
      <c r="B131" s="32">
        <v>602</v>
      </c>
      <c r="C131" s="33" t="s">
        <v>353</v>
      </c>
      <c r="D131" s="33" t="s">
        <v>354</v>
      </c>
      <c r="E131" s="34">
        <v>172300</v>
      </c>
      <c r="F131" s="35">
        <v>25.85</v>
      </c>
      <c r="G131" s="34" t="s">
        <v>364</v>
      </c>
      <c r="H131" s="14" t="str">
        <f t="shared" si="4"/>
        <v/>
      </c>
      <c r="I131" s="11" t="str">
        <f t="shared" si="5"/>
        <v/>
      </c>
      <c r="J131" s="11" t="str">
        <f t="shared" si="6"/>
        <v/>
      </c>
      <c r="K131" s="11">
        <f t="shared" si="7"/>
        <v>0</v>
      </c>
    </row>
    <row r="132" spans="1:11" s="11" customFormat="1">
      <c r="A132" s="32">
        <v>2018</v>
      </c>
      <c r="B132" s="32">
        <v>607</v>
      </c>
      <c r="C132" s="33" t="s">
        <v>563</v>
      </c>
      <c r="D132" s="33" t="s">
        <v>564</v>
      </c>
      <c r="E132" s="34">
        <v>107</v>
      </c>
      <c r="F132" s="35">
        <v>1.1000000000000001</v>
      </c>
      <c r="G132" s="34">
        <v>158.69999999999999</v>
      </c>
      <c r="H132" s="14">
        <f t="shared" si="4"/>
        <v>186.78990000000002</v>
      </c>
      <c r="I132" s="11">
        <f t="shared" si="5"/>
        <v>107</v>
      </c>
      <c r="J132" s="11">
        <f t="shared" si="6"/>
        <v>117.7</v>
      </c>
      <c r="K132" s="11">
        <f t="shared" si="7"/>
        <v>0</v>
      </c>
    </row>
    <row r="133" spans="1:11" s="11" customFormat="1">
      <c r="A133" s="32">
        <v>2018</v>
      </c>
      <c r="B133" s="32">
        <v>607</v>
      </c>
      <c r="C133" s="33" t="s">
        <v>563</v>
      </c>
      <c r="D133" s="33" t="s">
        <v>564</v>
      </c>
      <c r="E133" s="34">
        <v>54</v>
      </c>
      <c r="F133" s="35">
        <v>1.1000000000000001</v>
      </c>
      <c r="G133" s="34">
        <v>161.4</v>
      </c>
      <c r="H133" s="14">
        <f t="shared" si="4"/>
        <v>95.871600000000015</v>
      </c>
      <c r="I133" s="11">
        <f t="shared" si="5"/>
        <v>54</v>
      </c>
      <c r="J133" s="11">
        <f t="shared" si="6"/>
        <v>59.400000000000006</v>
      </c>
      <c r="K133" s="11">
        <f t="shared" si="7"/>
        <v>0</v>
      </c>
    </row>
    <row r="134" spans="1:11" s="11" customFormat="1">
      <c r="A134" s="32">
        <v>2018</v>
      </c>
      <c r="B134" s="32">
        <v>607</v>
      </c>
      <c r="C134" s="33" t="s">
        <v>563</v>
      </c>
      <c r="D134" s="33" t="s">
        <v>564</v>
      </c>
      <c r="E134" s="34">
        <v>107</v>
      </c>
      <c r="F134" s="35">
        <v>1.1000000000000001</v>
      </c>
      <c r="G134" s="34">
        <v>124.9</v>
      </c>
      <c r="H134" s="14">
        <f t="shared" ref="H134:H197" si="8">IF(I134="","",G134/100*F134*E134)</f>
        <v>147.00730000000001</v>
      </c>
      <c r="I134" s="11">
        <f t="shared" ref="I134:I197" si="9">IF(OR(G134=".",F134=".",E134="."),"",E134)</f>
        <v>107</v>
      </c>
      <c r="J134" s="11">
        <f t="shared" ref="J134:J197" si="10">IF(I134="","",F134*I134)</f>
        <v>117.7</v>
      </c>
      <c r="K134" s="11">
        <f t="shared" ref="K134:K197" si="11">IF(C134="LIG",1,0)</f>
        <v>0</v>
      </c>
    </row>
    <row r="135" spans="1:11" s="11" customFormat="1">
      <c r="A135" s="32">
        <v>2018</v>
      </c>
      <c r="B135" s="32">
        <v>607</v>
      </c>
      <c r="C135" s="33" t="s">
        <v>563</v>
      </c>
      <c r="D135" s="33" t="s">
        <v>564</v>
      </c>
      <c r="E135" s="34">
        <v>198</v>
      </c>
      <c r="F135" s="35">
        <v>1.1000000000000001</v>
      </c>
      <c r="G135" s="34">
        <v>298.39999999999998</v>
      </c>
      <c r="H135" s="14">
        <f t="shared" si="8"/>
        <v>649.91520000000014</v>
      </c>
      <c r="I135" s="11">
        <f t="shared" si="9"/>
        <v>198</v>
      </c>
      <c r="J135" s="11">
        <f t="shared" si="10"/>
        <v>217.8</v>
      </c>
      <c r="K135" s="11">
        <f t="shared" si="11"/>
        <v>0</v>
      </c>
    </row>
    <row r="136" spans="1:11" s="11" customFormat="1">
      <c r="A136" s="32">
        <v>2018</v>
      </c>
      <c r="B136" s="32">
        <v>607</v>
      </c>
      <c r="C136" s="33" t="s">
        <v>563</v>
      </c>
      <c r="D136" s="33" t="s">
        <v>564</v>
      </c>
      <c r="E136" s="34">
        <v>26990</v>
      </c>
      <c r="F136" s="35">
        <v>1.1000000000000001</v>
      </c>
      <c r="G136" s="34">
        <v>237.3</v>
      </c>
      <c r="H136" s="14">
        <f t="shared" si="8"/>
        <v>70451.997000000018</v>
      </c>
      <c r="I136" s="11">
        <f t="shared" si="9"/>
        <v>26990</v>
      </c>
      <c r="J136" s="11">
        <f t="shared" si="10"/>
        <v>29689.000000000004</v>
      </c>
      <c r="K136" s="11">
        <f t="shared" si="11"/>
        <v>0</v>
      </c>
    </row>
    <row r="137" spans="1:11" s="11" customFormat="1">
      <c r="A137" s="32">
        <v>2018</v>
      </c>
      <c r="B137" s="32">
        <v>609</v>
      </c>
      <c r="C137" s="33" t="s">
        <v>563</v>
      </c>
      <c r="D137" s="33" t="s">
        <v>564</v>
      </c>
      <c r="E137" s="34">
        <v>4685572</v>
      </c>
      <c r="F137" s="35">
        <v>1.024</v>
      </c>
      <c r="G137" s="34">
        <v>530.5</v>
      </c>
      <c r="H137" s="14">
        <f t="shared" si="8"/>
        <v>25453526.487039998</v>
      </c>
      <c r="I137" s="11">
        <f t="shared" si="9"/>
        <v>4685572</v>
      </c>
      <c r="J137" s="11">
        <f t="shared" si="10"/>
        <v>4798025.7280000001</v>
      </c>
      <c r="K137" s="11">
        <f t="shared" si="11"/>
        <v>0</v>
      </c>
    </row>
    <row r="138" spans="1:11" s="11" customFormat="1">
      <c r="A138" s="32">
        <v>2018</v>
      </c>
      <c r="B138" s="32">
        <v>612</v>
      </c>
      <c r="C138" s="33" t="s">
        <v>563</v>
      </c>
      <c r="D138" s="33" t="s">
        <v>564</v>
      </c>
      <c r="E138" s="34">
        <v>5025141</v>
      </c>
      <c r="F138" s="35">
        <v>1.018</v>
      </c>
      <c r="G138" s="34">
        <v>530</v>
      </c>
      <c r="H138" s="14">
        <f t="shared" si="8"/>
        <v>27112645.751399998</v>
      </c>
      <c r="I138" s="11">
        <f t="shared" si="9"/>
        <v>5025141</v>
      </c>
      <c r="J138" s="11">
        <f t="shared" si="10"/>
        <v>5115593.5379999997</v>
      </c>
      <c r="K138" s="11">
        <f t="shared" si="11"/>
        <v>0</v>
      </c>
    </row>
    <row r="139" spans="1:11" s="11" customFormat="1">
      <c r="A139" s="32">
        <v>2018</v>
      </c>
      <c r="B139" s="32">
        <v>613</v>
      </c>
      <c r="C139" s="33" t="s">
        <v>563</v>
      </c>
      <c r="D139" s="33" t="s">
        <v>564</v>
      </c>
      <c r="E139" s="34">
        <v>580014</v>
      </c>
      <c r="F139" s="35">
        <v>1.022</v>
      </c>
      <c r="G139" s="34">
        <v>530.5</v>
      </c>
      <c r="H139" s="14">
        <f t="shared" si="8"/>
        <v>3144667.7039399999</v>
      </c>
      <c r="I139" s="11">
        <f t="shared" si="9"/>
        <v>580014</v>
      </c>
      <c r="J139" s="11">
        <f t="shared" si="10"/>
        <v>592774.30799999996</v>
      </c>
      <c r="K139" s="11">
        <f t="shared" si="11"/>
        <v>0</v>
      </c>
    </row>
    <row r="140" spans="1:11" s="11" customFormat="1">
      <c r="A140" s="32">
        <v>2018</v>
      </c>
      <c r="B140" s="32">
        <v>617</v>
      </c>
      <c r="C140" s="33" t="s">
        <v>563</v>
      </c>
      <c r="D140" s="33" t="s">
        <v>564</v>
      </c>
      <c r="E140" s="34">
        <v>4047698</v>
      </c>
      <c r="F140" s="35">
        <v>1.022</v>
      </c>
      <c r="G140" s="34">
        <v>530.5</v>
      </c>
      <c r="H140" s="14">
        <f t="shared" si="8"/>
        <v>21945444.723579999</v>
      </c>
      <c r="I140" s="11">
        <f t="shared" si="9"/>
        <v>4047698</v>
      </c>
      <c r="J140" s="11">
        <f t="shared" si="10"/>
        <v>4136747.3560000001</v>
      </c>
      <c r="K140" s="11">
        <f t="shared" si="11"/>
        <v>0</v>
      </c>
    </row>
    <row r="141" spans="1:11" s="11" customFormat="1">
      <c r="A141" s="32">
        <v>2018</v>
      </c>
      <c r="B141" s="32">
        <v>619</v>
      </c>
      <c r="C141" s="33" t="s">
        <v>563</v>
      </c>
      <c r="D141" s="33" t="s">
        <v>564</v>
      </c>
      <c r="E141" s="34">
        <v>2902615</v>
      </c>
      <c r="F141" s="35">
        <v>1.022</v>
      </c>
      <c r="G141" s="34">
        <v>530.5</v>
      </c>
      <c r="H141" s="14">
        <f t="shared" si="8"/>
        <v>15737136.77165</v>
      </c>
      <c r="I141" s="11">
        <f t="shared" si="9"/>
        <v>2902615</v>
      </c>
      <c r="J141" s="11">
        <f t="shared" si="10"/>
        <v>2966472.5300000003</v>
      </c>
      <c r="K141" s="11">
        <f t="shared" si="11"/>
        <v>0</v>
      </c>
    </row>
    <row r="142" spans="1:11" s="11" customFormat="1">
      <c r="A142" s="32">
        <v>2018</v>
      </c>
      <c r="B142" s="32">
        <v>620</v>
      </c>
      <c r="C142" s="33" t="s">
        <v>563</v>
      </c>
      <c r="D142" s="33" t="s">
        <v>564</v>
      </c>
      <c r="E142" s="34">
        <v>4128323</v>
      </c>
      <c r="F142" s="35">
        <v>1.022</v>
      </c>
      <c r="G142" s="34">
        <v>530.5</v>
      </c>
      <c r="H142" s="14">
        <f t="shared" si="8"/>
        <v>22382570.092330001</v>
      </c>
      <c r="I142" s="11">
        <f t="shared" si="9"/>
        <v>4128323</v>
      </c>
      <c r="J142" s="11">
        <f t="shared" si="10"/>
        <v>4219146.1059999997</v>
      </c>
      <c r="K142" s="11">
        <f t="shared" si="11"/>
        <v>0</v>
      </c>
    </row>
    <row r="143" spans="1:11" s="11" customFormat="1">
      <c r="A143" s="32">
        <v>2018</v>
      </c>
      <c r="B143" s="32">
        <v>621</v>
      </c>
      <c r="C143" s="33" t="s">
        <v>563</v>
      </c>
      <c r="D143" s="33" t="s">
        <v>564</v>
      </c>
      <c r="E143" s="34">
        <v>2361127</v>
      </c>
      <c r="F143" s="35">
        <v>1.022</v>
      </c>
      <c r="G143" s="34">
        <v>530.5</v>
      </c>
      <c r="H143" s="14">
        <f t="shared" si="8"/>
        <v>12801345.86717</v>
      </c>
      <c r="I143" s="11">
        <f t="shared" si="9"/>
        <v>2361127</v>
      </c>
      <c r="J143" s="11">
        <f t="shared" si="10"/>
        <v>2413071.7940000002</v>
      </c>
      <c r="K143" s="11">
        <f t="shared" si="11"/>
        <v>0</v>
      </c>
    </row>
    <row r="144" spans="1:11" s="11" customFormat="1">
      <c r="A144" s="32">
        <v>2018</v>
      </c>
      <c r="B144" s="32">
        <v>628</v>
      </c>
      <c r="C144" s="33" t="s">
        <v>353</v>
      </c>
      <c r="D144" s="33" t="s">
        <v>354</v>
      </c>
      <c r="E144" s="34">
        <v>10563</v>
      </c>
      <c r="F144" s="35">
        <v>22.908000000000001</v>
      </c>
      <c r="G144" s="34">
        <v>442.8</v>
      </c>
      <c r="H144" s="14">
        <f t="shared" si="8"/>
        <v>1071475.0593120002</v>
      </c>
      <c r="I144" s="11">
        <f t="shared" si="9"/>
        <v>10563</v>
      </c>
      <c r="J144" s="11">
        <f t="shared" si="10"/>
        <v>241977.20400000003</v>
      </c>
      <c r="K144" s="11">
        <f t="shared" si="11"/>
        <v>0</v>
      </c>
    </row>
    <row r="145" spans="1:11" s="11" customFormat="1">
      <c r="A145" s="32">
        <v>2018</v>
      </c>
      <c r="B145" s="32">
        <v>628</v>
      </c>
      <c r="C145" s="33" t="s">
        <v>353</v>
      </c>
      <c r="D145" s="33" t="s">
        <v>354</v>
      </c>
      <c r="E145" s="34">
        <v>58961</v>
      </c>
      <c r="F145" s="35">
        <v>22.821999999999999</v>
      </c>
      <c r="G145" s="34">
        <v>420.5</v>
      </c>
      <c r="H145" s="14">
        <f t="shared" si="8"/>
        <v>5658281.3961100001</v>
      </c>
      <c r="I145" s="11">
        <f t="shared" si="9"/>
        <v>58961</v>
      </c>
      <c r="J145" s="11">
        <f t="shared" si="10"/>
        <v>1345607.942</v>
      </c>
      <c r="K145" s="11">
        <f t="shared" si="11"/>
        <v>0</v>
      </c>
    </row>
    <row r="146" spans="1:11" s="11" customFormat="1">
      <c r="A146" s="32">
        <v>2018</v>
      </c>
      <c r="B146" s="32">
        <v>628</v>
      </c>
      <c r="C146" s="33" t="s">
        <v>353</v>
      </c>
      <c r="D146" s="33" t="s">
        <v>354</v>
      </c>
      <c r="E146" s="34">
        <v>11822</v>
      </c>
      <c r="F146" s="35">
        <v>22.782</v>
      </c>
      <c r="G146" s="34">
        <v>290</v>
      </c>
      <c r="H146" s="14">
        <f t="shared" si="8"/>
        <v>781053.53159999987</v>
      </c>
      <c r="I146" s="11">
        <f t="shared" si="9"/>
        <v>11822</v>
      </c>
      <c r="J146" s="11">
        <f t="shared" si="10"/>
        <v>269328.804</v>
      </c>
      <c r="K146" s="11">
        <f t="shared" si="11"/>
        <v>0</v>
      </c>
    </row>
    <row r="147" spans="1:11" s="11" customFormat="1">
      <c r="A147" s="32">
        <v>2018</v>
      </c>
      <c r="B147" s="32">
        <v>634</v>
      </c>
      <c r="C147" s="33" t="s">
        <v>563</v>
      </c>
      <c r="D147" s="33" t="s">
        <v>564</v>
      </c>
      <c r="E147" s="34">
        <v>7984</v>
      </c>
      <c r="F147" s="35">
        <v>1.0229999999999999</v>
      </c>
      <c r="G147" s="34">
        <v>593</v>
      </c>
      <c r="H147" s="14">
        <f t="shared" si="8"/>
        <v>48434.057759999996</v>
      </c>
      <c r="I147" s="11">
        <f t="shared" si="9"/>
        <v>7984</v>
      </c>
      <c r="J147" s="11">
        <f t="shared" si="10"/>
        <v>8167.6319999999996</v>
      </c>
      <c r="K147" s="11">
        <f t="shared" si="11"/>
        <v>0</v>
      </c>
    </row>
    <row r="148" spans="1:11" s="11" customFormat="1">
      <c r="A148" s="32">
        <v>2018</v>
      </c>
      <c r="B148" s="32">
        <v>634</v>
      </c>
      <c r="C148" s="33" t="s">
        <v>563</v>
      </c>
      <c r="D148" s="33" t="s">
        <v>564</v>
      </c>
      <c r="E148" s="34">
        <v>4709725</v>
      </c>
      <c r="F148" s="35">
        <v>1.0209999999999999</v>
      </c>
      <c r="G148" s="34">
        <v>371</v>
      </c>
      <c r="H148" s="14">
        <f t="shared" si="8"/>
        <v>17840014.42475</v>
      </c>
      <c r="I148" s="11">
        <f t="shared" si="9"/>
        <v>4709725</v>
      </c>
      <c r="J148" s="11">
        <f t="shared" si="10"/>
        <v>4808629.2249999996</v>
      </c>
      <c r="K148" s="11">
        <f t="shared" si="11"/>
        <v>0</v>
      </c>
    </row>
    <row r="149" spans="1:11" s="11" customFormat="1">
      <c r="A149" s="32">
        <v>2018</v>
      </c>
      <c r="B149" s="32">
        <v>641</v>
      </c>
      <c r="C149" s="33" t="s">
        <v>565</v>
      </c>
      <c r="D149" s="33" t="s">
        <v>566</v>
      </c>
      <c r="E149" s="34">
        <v>1397</v>
      </c>
      <c r="F149" s="35">
        <v>5.8070000000000004</v>
      </c>
      <c r="G149" s="34">
        <v>1554</v>
      </c>
      <c r="H149" s="14">
        <f t="shared" si="8"/>
        <v>126066.36966</v>
      </c>
      <c r="I149" s="11">
        <f t="shared" si="9"/>
        <v>1397</v>
      </c>
      <c r="J149" s="11">
        <f t="shared" si="10"/>
        <v>8112.3790000000008</v>
      </c>
      <c r="K149" s="11">
        <f t="shared" si="11"/>
        <v>0</v>
      </c>
    </row>
    <row r="150" spans="1:11" s="11" customFormat="1">
      <c r="A150" s="32">
        <v>2018</v>
      </c>
      <c r="B150" s="32">
        <v>641</v>
      </c>
      <c r="C150" s="33" t="s">
        <v>353</v>
      </c>
      <c r="D150" s="33" t="s">
        <v>354</v>
      </c>
      <c r="E150" s="34">
        <v>124258</v>
      </c>
      <c r="F150" s="35">
        <v>23.911000000000001</v>
      </c>
      <c r="G150" s="34">
        <v>265.8</v>
      </c>
      <c r="H150" s="14">
        <f t="shared" si="8"/>
        <v>7897271.6150040003</v>
      </c>
      <c r="I150" s="11">
        <f t="shared" si="9"/>
        <v>124258</v>
      </c>
      <c r="J150" s="11">
        <f t="shared" si="10"/>
        <v>2971133.0380000002</v>
      </c>
      <c r="K150" s="11">
        <f t="shared" si="11"/>
        <v>0</v>
      </c>
    </row>
    <row r="151" spans="1:11" s="11" customFormat="1">
      <c r="A151" s="32">
        <v>2018</v>
      </c>
      <c r="B151" s="32">
        <v>641</v>
      </c>
      <c r="C151" s="33" t="s">
        <v>563</v>
      </c>
      <c r="D151" s="33" t="s">
        <v>564</v>
      </c>
      <c r="E151" s="34">
        <v>15855</v>
      </c>
      <c r="F151" s="35">
        <v>1.02</v>
      </c>
      <c r="G151" s="34">
        <v>1928.2</v>
      </c>
      <c r="H151" s="14">
        <f t="shared" si="8"/>
        <v>311830.43219999998</v>
      </c>
      <c r="I151" s="11">
        <f t="shared" si="9"/>
        <v>15855</v>
      </c>
      <c r="J151" s="11">
        <f t="shared" si="10"/>
        <v>16172.1</v>
      </c>
      <c r="K151" s="11">
        <f t="shared" si="11"/>
        <v>0</v>
      </c>
    </row>
    <row r="152" spans="1:11" s="11" customFormat="1">
      <c r="A152" s="32">
        <v>2018</v>
      </c>
      <c r="B152" s="32">
        <v>643</v>
      </c>
      <c r="C152" s="33" t="s">
        <v>565</v>
      </c>
      <c r="D152" s="33" t="s">
        <v>566</v>
      </c>
      <c r="E152" s="34">
        <v>1071</v>
      </c>
      <c r="F152" s="35">
        <v>5.8070000000000004</v>
      </c>
      <c r="G152" s="34">
        <v>1510.8</v>
      </c>
      <c r="H152" s="14">
        <f t="shared" si="8"/>
        <v>93961.139076000007</v>
      </c>
      <c r="I152" s="11">
        <f t="shared" si="9"/>
        <v>1071</v>
      </c>
      <c r="J152" s="11">
        <f t="shared" si="10"/>
        <v>6219.2970000000005</v>
      </c>
      <c r="K152" s="11">
        <f t="shared" si="11"/>
        <v>0</v>
      </c>
    </row>
    <row r="153" spans="1:11" s="11" customFormat="1">
      <c r="A153" s="32">
        <v>2018</v>
      </c>
      <c r="B153" s="32">
        <v>643</v>
      </c>
      <c r="C153" s="33" t="s">
        <v>563</v>
      </c>
      <c r="D153" s="33" t="s">
        <v>564</v>
      </c>
      <c r="E153" s="34">
        <v>2680864</v>
      </c>
      <c r="F153" s="35">
        <v>1.0229999999999999</v>
      </c>
      <c r="G153" s="34">
        <v>417.2</v>
      </c>
      <c r="H153" s="14">
        <f t="shared" si="8"/>
        <v>11441809.593983997</v>
      </c>
      <c r="I153" s="11">
        <f t="shared" si="9"/>
        <v>2680864</v>
      </c>
      <c r="J153" s="11">
        <f t="shared" si="10"/>
        <v>2742523.872</v>
      </c>
      <c r="K153" s="11">
        <f t="shared" si="11"/>
        <v>0</v>
      </c>
    </row>
    <row r="154" spans="1:11" s="11" customFormat="1">
      <c r="A154" s="32">
        <v>2018</v>
      </c>
      <c r="B154" s="32">
        <v>645</v>
      </c>
      <c r="C154" s="33" t="s">
        <v>353</v>
      </c>
      <c r="D154" s="33" t="s">
        <v>354</v>
      </c>
      <c r="E154" s="34">
        <v>51366</v>
      </c>
      <c r="F154" s="35">
        <v>24.896000000000001</v>
      </c>
      <c r="G154" s="34">
        <v>338</v>
      </c>
      <c r="H154" s="14">
        <f t="shared" si="8"/>
        <v>4322370.8236800004</v>
      </c>
      <c r="I154" s="11">
        <f t="shared" si="9"/>
        <v>51366</v>
      </c>
      <c r="J154" s="11">
        <f t="shared" si="10"/>
        <v>1278807.936</v>
      </c>
      <c r="K154" s="11">
        <f t="shared" si="11"/>
        <v>0</v>
      </c>
    </row>
    <row r="155" spans="1:11" s="11" customFormat="1">
      <c r="A155" s="32">
        <v>2018</v>
      </c>
      <c r="B155" s="32">
        <v>645</v>
      </c>
      <c r="C155" s="33" t="s">
        <v>563</v>
      </c>
      <c r="D155" s="33" t="s">
        <v>564</v>
      </c>
      <c r="E155" s="34">
        <v>1056571</v>
      </c>
      <c r="F155" s="35">
        <v>1.022</v>
      </c>
      <c r="G155" s="34">
        <v>378</v>
      </c>
      <c r="H155" s="14">
        <f t="shared" si="8"/>
        <v>4081702.8243599995</v>
      </c>
      <c r="I155" s="11">
        <f t="shared" si="9"/>
        <v>1056571</v>
      </c>
      <c r="J155" s="11">
        <f t="shared" si="10"/>
        <v>1079815.5619999999</v>
      </c>
      <c r="K155" s="11">
        <f t="shared" si="11"/>
        <v>0</v>
      </c>
    </row>
    <row r="156" spans="1:11" s="11" customFormat="1">
      <c r="A156" s="32">
        <v>2018</v>
      </c>
      <c r="B156" s="32">
        <v>645</v>
      </c>
      <c r="C156" s="33" t="s">
        <v>353</v>
      </c>
      <c r="D156" s="33" t="s">
        <v>354</v>
      </c>
      <c r="E156" s="34">
        <v>11844</v>
      </c>
      <c r="F156" s="35">
        <v>22.398</v>
      </c>
      <c r="G156" s="34">
        <v>343.7</v>
      </c>
      <c r="H156" s="14">
        <f t="shared" si="8"/>
        <v>911773.93154400005</v>
      </c>
      <c r="I156" s="11">
        <f t="shared" si="9"/>
        <v>11844</v>
      </c>
      <c r="J156" s="11">
        <f t="shared" si="10"/>
        <v>265281.91200000001</v>
      </c>
      <c r="K156" s="11">
        <f t="shared" si="11"/>
        <v>0</v>
      </c>
    </row>
    <row r="157" spans="1:11" s="11" customFormat="1">
      <c r="A157" s="32">
        <v>2018</v>
      </c>
      <c r="B157" s="32">
        <v>663</v>
      </c>
      <c r="C157" s="33" t="s">
        <v>563</v>
      </c>
      <c r="D157" s="33" t="s">
        <v>564</v>
      </c>
      <c r="E157" s="34">
        <v>407144</v>
      </c>
      <c r="F157" s="35">
        <v>1.044</v>
      </c>
      <c r="G157" s="34">
        <v>539.29999999999995</v>
      </c>
      <c r="H157" s="14">
        <f t="shared" si="8"/>
        <v>2292339.606048</v>
      </c>
      <c r="I157" s="11">
        <f t="shared" si="9"/>
        <v>407144</v>
      </c>
      <c r="J157" s="11">
        <f t="shared" si="10"/>
        <v>425058.33600000001</v>
      </c>
      <c r="K157" s="11">
        <f t="shared" si="11"/>
        <v>0</v>
      </c>
    </row>
    <row r="158" spans="1:11" s="11" customFormat="1">
      <c r="A158" s="32">
        <v>2018</v>
      </c>
      <c r="B158" s="32">
        <v>663</v>
      </c>
      <c r="C158" s="33" t="s">
        <v>353</v>
      </c>
      <c r="D158" s="33" t="s">
        <v>354</v>
      </c>
      <c r="E158" s="34">
        <v>11838</v>
      </c>
      <c r="F158" s="35">
        <v>25.06</v>
      </c>
      <c r="G158" s="34">
        <v>314.5</v>
      </c>
      <c r="H158" s="14">
        <f t="shared" si="8"/>
        <v>932996.58059999999</v>
      </c>
      <c r="I158" s="11">
        <f t="shared" si="9"/>
        <v>11838</v>
      </c>
      <c r="J158" s="11">
        <f t="shared" si="10"/>
        <v>296660.27999999997</v>
      </c>
      <c r="K158" s="11">
        <f t="shared" si="11"/>
        <v>0</v>
      </c>
    </row>
    <row r="159" spans="1:11" s="11" customFormat="1">
      <c r="A159" s="32">
        <v>2018</v>
      </c>
      <c r="B159" s="32">
        <v>663</v>
      </c>
      <c r="C159" s="33" t="s">
        <v>353</v>
      </c>
      <c r="D159" s="33" t="s">
        <v>354</v>
      </c>
      <c r="E159" s="34">
        <v>12184</v>
      </c>
      <c r="F159" s="35">
        <v>25.83</v>
      </c>
      <c r="G159" s="34">
        <v>305.3</v>
      </c>
      <c r="H159" s="14">
        <f t="shared" si="8"/>
        <v>960817.93415999995</v>
      </c>
      <c r="I159" s="11">
        <f t="shared" si="9"/>
        <v>12184</v>
      </c>
      <c r="J159" s="11">
        <f t="shared" si="10"/>
        <v>314712.71999999997</v>
      </c>
      <c r="K159" s="11">
        <f t="shared" si="11"/>
        <v>0</v>
      </c>
    </row>
    <row r="160" spans="1:11" s="11" customFormat="1">
      <c r="A160" s="32">
        <v>2018</v>
      </c>
      <c r="B160" s="32">
        <v>666</v>
      </c>
      <c r="C160" s="33" t="s">
        <v>563</v>
      </c>
      <c r="D160" s="33" t="s">
        <v>564</v>
      </c>
      <c r="E160" s="34">
        <v>90121</v>
      </c>
      <c r="F160" s="35">
        <v>1.042</v>
      </c>
      <c r="G160" s="34">
        <v>436.9</v>
      </c>
      <c r="H160" s="14">
        <f t="shared" si="8"/>
        <v>410275.67225800001</v>
      </c>
      <c r="I160" s="11">
        <f t="shared" si="9"/>
        <v>90121</v>
      </c>
      <c r="J160" s="11">
        <f t="shared" si="10"/>
        <v>93906.082000000009</v>
      </c>
      <c r="K160" s="11">
        <f t="shared" si="11"/>
        <v>0</v>
      </c>
    </row>
    <row r="161" spans="1:11" s="11" customFormat="1">
      <c r="A161" s="32">
        <v>2018</v>
      </c>
      <c r="B161" s="32">
        <v>667</v>
      </c>
      <c r="C161" s="33" t="s">
        <v>565</v>
      </c>
      <c r="D161" s="33" t="s">
        <v>566</v>
      </c>
      <c r="E161" s="34">
        <v>9916</v>
      </c>
      <c r="F161" s="35">
        <v>5.8719999999999999</v>
      </c>
      <c r="G161" s="34">
        <v>1594.9</v>
      </c>
      <c r="H161" s="14">
        <f t="shared" si="8"/>
        <v>928658.46764799999</v>
      </c>
      <c r="I161" s="11">
        <f t="shared" si="9"/>
        <v>9916</v>
      </c>
      <c r="J161" s="11">
        <f t="shared" si="10"/>
        <v>58226.752</v>
      </c>
      <c r="K161" s="11">
        <f t="shared" si="11"/>
        <v>0</v>
      </c>
    </row>
    <row r="162" spans="1:11" s="11" customFormat="1">
      <c r="A162" s="32">
        <v>2018</v>
      </c>
      <c r="B162" s="32">
        <v>667</v>
      </c>
      <c r="C162" s="33" t="s">
        <v>563</v>
      </c>
      <c r="D162" s="33" t="s">
        <v>564</v>
      </c>
      <c r="E162" s="34">
        <v>981272</v>
      </c>
      <c r="F162" s="35">
        <v>1.0409999999999999</v>
      </c>
      <c r="G162" s="34">
        <v>414.4</v>
      </c>
      <c r="H162" s="14">
        <f t="shared" si="8"/>
        <v>4233113.2058880003</v>
      </c>
      <c r="I162" s="11">
        <f t="shared" si="9"/>
        <v>981272</v>
      </c>
      <c r="J162" s="11">
        <f t="shared" si="10"/>
        <v>1021504.1519999999</v>
      </c>
      <c r="K162" s="11">
        <f t="shared" si="11"/>
        <v>0</v>
      </c>
    </row>
    <row r="163" spans="1:11" s="11" customFormat="1">
      <c r="A163" s="32">
        <v>2018</v>
      </c>
      <c r="B163" s="32">
        <v>667</v>
      </c>
      <c r="C163" s="33" t="s">
        <v>568</v>
      </c>
      <c r="D163" s="33" t="s">
        <v>569</v>
      </c>
      <c r="E163" s="34">
        <v>33395</v>
      </c>
      <c r="F163" s="35">
        <v>28.684000000000001</v>
      </c>
      <c r="G163" s="34">
        <v>360.1</v>
      </c>
      <c r="H163" s="14">
        <f t="shared" si="8"/>
        <v>3449405.7501800004</v>
      </c>
      <c r="I163" s="11">
        <f t="shared" si="9"/>
        <v>33395</v>
      </c>
      <c r="J163" s="11">
        <f t="shared" si="10"/>
        <v>957902.18</v>
      </c>
      <c r="K163" s="11">
        <f t="shared" si="11"/>
        <v>0</v>
      </c>
    </row>
    <row r="164" spans="1:11" s="11" customFormat="1">
      <c r="A164" s="32">
        <v>2018</v>
      </c>
      <c r="B164" s="32">
        <v>676</v>
      </c>
      <c r="C164" s="33" t="s">
        <v>353</v>
      </c>
      <c r="D164" s="33" t="s">
        <v>354</v>
      </c>
      <c r="E164" s="34">
        <v>12532</v>
      </c>
      <c r="F164" s="35">
        <v>24.38</v>
      </c>
      <c r="G164" s="34">
        <v>341.6</v>
      </c>
      <c r="H164" s="14">
        <f t="shared" si="8"/>
        <v>1043691.0265600001</v>
      </c>
      <c r="I164" s="11">
        <f t="shared" si="9"/>
        <v>12532</v>
      </c>
      <c r="J164" s="11">
        <f t="shared" si="10"/>
        <v>305530.15999999997</v>
      </c>
      <c r="K164" s="11">
        <f t="shared" si="11"/>
        <v>0</v>
      </c>
    </row>
    <row r="165" spans="1:11" s="11" customFormat="1">
      <c r="A165" s="32">
        <v>2018</v>
      </c>
      <c r="B165" s="32">
        <v>676</v>
      </c>
      <c r="C165" s="33" t="s">
        <v>353</v>
      </c>
      <c r="D165" s="33" t="s">
        <v>354</v>
      </c>
      <c r="E165" s="34">
        <v>11699</v>
      </c>
      <c r="F165" s="35">
        <v>23.72</v>
      </c>
      <c r="G165" s="34">
        <v>276.89999999999998</v>
      </c>
      <c r="H165" s="14">
        <f t="shared" si="8"/>
        <v>768398.2753199999</v>
      </c>
      <c r="I165" s="11">
        <f t="shared" si="9"/>
        <v>11699</v>
      </c>
      <c r="J165" s="11">
        <f t="shared" si="10"/>
        <v>277500.27999999997</v>
      </c>
      <c r="K165" s="11">
        <f t="shared" si="11"/>
        <v>0</v>
      </c>
    </row>
    <row r="166" spans="1:11" s="11" customFormat="1">
      <c r="A166" s="32">
        <v>2018</v>
      </c>
      <c r="B166" s="32">
        <v>676</v>
      </c>
      <c r="C166" s="33" t="s">
        <v>563</v>
      </c>
      <c r="D166" s="33" t="s">
        <v>564</v>
      </c>
      <c r="E166" s="34">
        <v>397805</v>
      </c>
      <c r="F166" s="35">
        <v>1.024</v>
      </c>
      <c r="G166" s="34">
        <v>471.1</v>
      </c>
      <c r="H166" s="14">
        <f t="shared" si="8"/>
        <v>1919036.7795200003</v>
      </c>
      <c r="I166" s="11">
        <f t="shared" si="9"/>
        <v>397805</v>
      </c>
      <c r="J166" s="11">
        <f t="shared" si="10"/>
        <v>407352.32000000001</v>
      </c>
      <c r="K166" s="11">
        <f t="shared" si="11"/>
        <v>0</v>
      </c>
    </row>
    <row r="167" spans="1:11" s="11" customFormat="1">
      <c r="A167" s="32">
        <v>2018</v>
      </c>
      <c r="B167" s="32">
        <v>676</v>
      </c>
      <c r="C167" s="33" t="s">
        <v>563</v>
      </c>
      <c r="D167" s="33" t="s">
        <v>564</v>
      </c>
      <c r="E167" s="34">
        <v>830005</v>
      </c>
      <c r="F167" s="35">
        <v>1.024</v>
      </c>
      <c r="G167" s="34">
        <v>471.1</v>
      </c>
      <c r="H167" s="14">
        <f t="shared" si="8"/>
        <v>4003997.2403200008</v>
      </c>
      <c r="I167" s="11">
        <f t="shared" si="9"/>
        <v>830005</v>
      </c>
      <c r="J167" s="11">
        <f t="shared" si="10"/>
        <v>849925.12</v>
      </c>
      <c r="K167" s="11">
        <f t="shared" si="11"/>
        <v>0</v>
      </c>
    </row>
    <row r="168" spans="1:11" s="11" customFormat="1">
      <c r="A168" s="32">
        <v>2018</v>
      </c>
      <c r="B168" s="32">
        <v>683</v>
      </c>
      <c r="C168" s="33" t="s">
        <v>563</v>
      </c>
      <c r="D168" s="33" t="s">
        <v>564</v>
      </c>
      <c r="E168" s="34">
        <v>24209</v>
      </c>
      <c r="F168" s="35">
        <v>1.024</v>
      </c>
      <c r="G168" s="34">
        <v>362.6</v>
      </c>
      <c r="H168" s="14">
        <f t="shared" si="8"/>
        <v>89888.598016000004</v>
      </c>
      <c r="I168" s="11">
        <f t="shared" si="9"/>
        <v>24209</v>
      </c>
      <c r="J168" s="11">
        <f t="shared" si="10"/>
        <v>24790.016</v>
      </c>
      <c r="K168" s="11">
        <f t="shared" si="11"/>
        <v>0</v>
      </c>
    </row>
    <row r="169" spans="1:11" s="11" customFormat="1">
      <c r="A169" s="32">
        <v>2018</v>
      </c>
      <c r="B169" s="32">
        <v>688</v>
      </c>
      <c r="C169" s="33" t="s">
        <v>563</v>
      </c>
      <c r="D169" s="33" t="s">
        <v>564</v>
      </c>
      <c r="E169" s="34">
        <v>1130032</v>
      </c>
      <c r="F169" s="35">
        <v>1.024</v>
      </c>
      <c r="G169" s="34">
        <v>456</v>
      </c>
      <c r="H169" s="14">
        <f t="shared" si="8"/>
        <v>5276616.6220800001</v>
      </c>
      <c r="I169" s="11">
        <f t="shared" si="9"/>
        <v>1130032</v>
      </c>
      <c r="J169" s="11">
        <f t="shared" si="10"/>
        <v>1157152.7679999999</v>
      </c>
      <c r="K169" s="11">
        <f t="shared" si="11"/>
        <v>0</v>
      </c>
    </row>
    <row r="170" spans="1:11" s="11" customFormat="1">
      <c r="A170" s="32">
        <v>2018</v>
      </c>
      <c r="B170" s="32">
        <v>689</v>
      </c>
      <c r="C170" s="33" t="s">
        <v>563</v>
      </c>
      <c r="D170" s="33" t="s">
        <v>564</v>
      </c>
      <c r="E170" s="34">
        <v>924375</v>
      </c>
      <c r="F170" s="35">
        <v>1.024</v>
      </c>
      <c r="G170" s="34">
        <v>412.1</v>
      </c>
      <c r="H170" s="14">
        <f t="shared" si="8"/>
        <v>3900773.7600000007</v>
      </c>
      <c r="I170" s="11">
        <f t="shared" si="9"/>
        <v>924375</v>
      </c>
      <c r="J170" s="11">
        <f t="shared" si="10"/>
        <v>946560</v>
      </c>
      <c r="K170" s="11">
        <f t="shared" si="11"/>
        <v>0</v>
      </c>
    </row>
    <row r="171" spans="1:11" s="11" customFormat="1">
      <c r="A171" s="32">
        <v>2018</v>
      </c>
      <c r="B171" s="32">
        <v>703</v>
      </c>
      <c r="C171" s="33" t="s">
        <v>353</v>
      </c>
      <c r="D171" s="33" t="s">
        <v>354</v>
      </c>
      <c r="E171" s="34">
        <v>59172</v>
      </c>
      <c r="F171" s="35">
        <v>23.591999999999999</v>
      </c>
      <c r="G171" s="34">
        <v>326.10000000000002</v>
      </c>
      <c r="H171" s="14">
        <f t="shared" si="8"/>
        <v>4552309.7720639994</v>
      </c>
      <c r="I171" s="11">
        <f t="shared" si="9"/>
        <v>59172</v>
      </c>
      <c r="J171" s="11">
        <f t="shared" si="10"/>
        <v>1395985.824</v>
      </c>
      <c r="K171" s="11">
        <f t="shared" si="11"/>
        <v>0</v>
      </c>
    </row>
    <row r="172" spans="1:11" s="11" customFormat="1">
      <c r="A172" s="32">
        <v>2018</v>
      </c>
      <c r="B172" s="32">
        <v>703</v>
      </c>
      <c r="C172" s="33" t="s">
        <v>565</v>
      </c>
      <c r="D172" s="33" t="s">
        <v>566</v>
      </c>
      <c r="E172" s="34">
        <v>7332</v>
      </c>
      <c r="F172" s="35">
        <v>5.8170000000000002</v>
      </c>
      <c r="G172" s="34">
        <v>1489.2</v>
      </c>
      <c r="H172" s="14">
        <f t="shared" si="8"/>
        <v>635147.43364800001</v>
      </c>
      <c r="I172" s="11">
        <f t="shared" si="9"/>
        <v>7332</v>
      </c>
      <c r="J172" s="11">
        <f t="shared" si="10"/>
        <v>42650.243999999999</v>
      </c>
      <c r="K172" s="11">
        <f t="shared" si="11"/>
        <v>0</v>
      </c>
    </row>
    <row r="173" spans="1:11" s="11" customFormat="1">
      <c r="A173" s="32">
        <v>2018</v>
      </c>
      <c r="B173" s="32">
        <v>703</v>
      </c>
      <c r="C173" s="33" t="s">
        <v>353</v>
      </c>
      <c r="D173" s="33" t="s">
        <v>354</v>
      </c>
      <c r="E173" s="34">
        <v>70092</v>
      </c>
      <c r="F173" s="35">
        <v>25.814</v>
      </c>
      <c r="G173" s="34">
        <v>336.9</v>
      </c>
      <c r="H173" s="14">
        <f t="shared" si="8"/>
        <v>6095716.6176720001</v>
      </c>
      <c r="I173" s="11">
        <f t="shared" si="9"/>
        <v>70092</v>
      </c>
      <c r="J173" s="11">
        <f t="shared" si="10"/>
        <v>1809354.888</v>
      </c>
      <c r="K173" s="11">
        <f t="shared" si="11"/>
        <v>0</v>
      </c>
    </row>
    <row r="174" spans="1:11" s="11" customFormat="1">
      <c r="A174" s="32">
        <v>2018</v>
      </c>
      <c r="B174" s="32">
        <v>703</v>
      </c>
      <c r="C174" s="33" t="s">
        <v>353</v>
      </c>
      <c r="D174" s="33" t="s">
        <v>354</v>
      </c>
      <c r="E174" s="34">
        <v>264378</v>
      </c>
      <c r="F174" s="35">
        <v>23.654</v>
      </c>
      <c r="G174" s="34">
        <v>347.9</v>
      </c>
      <c r="H174" s="14">
        <f t="shared" si="8"/>
        <v>21756264.700548001</v>
      </c>
      <c r="I174" s="11">
        <f t="shared" si="9"/>
        <v>264378</v>
      </c>
      <c r="J174" s="11">
        <f t="shared" si="10"/>
        <v>6253597.2120000003</v>
      </c>
      <c r="K174" s="11">
        <f t="shared" si="11"/>
        <v>0</v>
      </c>
    </row>
    <row r="175" spans="1:11" s="11" customFormat="1">
      <c r="A175" s="32">
        <v>2018</v>
      </c>
      <c r="B175" s="32">
        <v>703</v>
      </c>
      <c r="C175" s="33" t="s">
        <v>353</v>
      </c>
      <c r="D175" s="33" t="s">
        <v>354</v>
      </c>
      <c r="E175" s="34">
        <v>73414</v>
      </c>
      <c r="F175" s="35">
        <v>23.672000000000001</v>
      </c>
      <c r="G175" s="34">
        <v>317.60000000000002</v>
      </c>
      <c r="H175" s="14">
        <f t="shared" si="8"/>
        <v>5519431.3166080005</v>
      </c>
      <c r="I175" s="11">
        <f t="shared" si="9"/>
        <v>73414</v>
      </c>
      <c r="J175" s="11">
        <f t="shared" si="10"/>
        <v>1737856.2080000001</v>
      </c>
      <c r="K175" s="11">
        <f t="shared" si="11"/>
        <v>0</v>
      </c>
    </row>
    <row r="176" spans="1:11" s="11" customFormat="1">
      <c r="A176" s="32">
        <v>2018</v>
      </c>
      <c r="B176" s="32">
        <v>708</v>
      </c>
      <c r="C176" s="33" t="s">
        <v>353</v>
      </c>
      <c r="D176" s="33" t="s">
        <v>354</v>
      </c>
      <c r="E176" s="34">
        <v>12721</v>
      </c>
      <c r="F176" s="35">
        <v>23.472000000000001</v>
      </c>
      <c r="G176" s="34">
        <v>328.6</v>
      </c>
      <c r="H176" s="14">
        <f t="shared" si="8"/>
        <v>981157.90723200014</v>
      </c>
      <c r="I176" s="11">
        <f t="shared" si="9"/>
        <v>12721</v>
      </c>
      <c r="J176" s="11">
        <f t="shared" si="10"/>
        <v>298587.31200000003</v>
      </c>
      <c r="K176" s="11">
        <f t="shared" si="11"/>
        <v>0</v>
      </c>
    </row>
    <row r="177" spans="1:11" s="11" customFormat="1">
      <c r="A177" s="32">
        <v>2018</v>
      </c>
      <c r="B177" s="32">
        <v>708</v>
      </c>
      <c r="C177" s="33" t="s">
        <v>565</v>
      </c>
      <c r="D177" s="33" t="s">
        <v>566</v>
      </c>
      <c r="E177" s="34">
        <v>6596</v>
      </c>
      <c r="F177" s="35">
        <v>5.8170000000000002</v>
      </c>
      <c r="G177" s="34">
        <v>1503.6</v>
      </c>
      <c r="H177" s="14">
        <f t="shared" si="8"/>
        <v>576915.26155199995</v>
      </c>
      <c r="I177" s="11">
        <f t="shared" si="9"/>
        <v>6596</v>
      </c>
      <c r="J177" s="11">
        <f t="shared" si="10"/>
        <v>38368.932000000001</v>
      </c>
      <c r="K177" s="11">
        <f t="shared" si="11"/>
        <v>0</v>
      </c>
    </row>
    <row r="178" spans="1:11" s="11" customFormat="1">
      <c r="A178" s="32">
        <v>2018</v>
      </c>
      <c r="B178" s="32">
        <v>708</v>
      </c>
      <c r="C178" s="33" t="s">
        <v>353</v>
      </c>
      <c r="D178" s="33" t="s">
        <v>354</v>
      </c>
      <c r="E178" s="34">
        <v>12840</v>
      </c>
      <c r="F178" s="35">
        <v>23.692</v>
      </c>
      <c r="G178" s="34">
        <v>345.1</v>
      </c>
      <c r="H178" s="14">
        <f t="shared" si="8"/>
        <v>1049812.4212800001</v>
      </c>
      <c r="I178" s="11">
        <f t="shared" si="9"/>
        <v>12840</v>
      </c>
      <c r="J178" s="11">
        <f t="shared" si="10"/>
        <v>304205.28000000003</v>
      </c>
      <c r="K178" s="11">
        <f t="shared" si="11"/>
        <v>0</v>
      </c>
    </row>
    <row r="179" spans="1:11" s="11" customFormat="1">
      <c r="A179" s="32">
        <v>2018</v>
      </c>
      <c r="B179" s="32">
        <v>710</v>
      </c>
      <c r="C179" s="33" t="s">
        <v>563</v>
      </c>
      <c r="D179" s="33" t="s">
        <v>564</v>
      </c>
      <c r="E179" s="34">
        <v>10599697</v>
      </c>
      <c r="F179" s="35">
        <v>1.0309999999999999</v>
      </c>
      <c r="G179" s="34">
        <v>426.7</v>
      </c>
      <c r="H179" s="14">
        <f t="shared" si="8"/>
        <v>46631003.219068989</v>
      </c>
      <c r="I179" s="11">
        <f t="shared" si="9"/>
        <v>10599697</v>
      </c>
      <c r="J179" s="11">
        <f t="shared" si="10"/>
        <v>10928287.606999999</v>
      </c>
      <c r="K179" s="11">
        <f t="shared" si="11"/>
        <v>0</v>
      </c>
    </row>
    <row r="180" spans="1:11" s="11" customFormat="1">
      <c r="A180" s="32">
        <v>2018</v>
      </c>
      <c r="B180" s="32">
        <v>715</v>
      </c>
      <c r="C180" s="33" t="s">
        <v>565</v>
      </c>
      <c r="D180" s="33" t="s">
        <v>566</v>
      </c>
      <c r="E180" s="34">
        <v>9768</v>
      </c>
      <c r="F180" s="35">
        <v>5.8170000000000002</v>
      </c>
      <c r="G180" s="34">
        <v>1648.6</v>
      </c>
      <c r="H180" s="14">
        <f t="shared" si="8"/>
        <v>936742.03761600005</v>
      </c>
      <c r="I180" s="11">
        <f t="shared" si="9"/>
        <v>9768</v>
      </c>
      <c r="J180" s="11">
        <f t="shared" si="10"/>
        <v>56820.455999999998</v>
      </c>
      <c r="K180" s="11">
        <f t="shared" si="11"/>
        <v>0</v>
      </c>
    </row>
    <row r="181" spans="1:11" s="11" customFormat="1">
      <c r="A181" s="32">
        <v>2018</v>
      </c>
      <c r="B181" s="32">
        <v>728</v>
      </c>
      <c r="C181" s="33" t="s">
        <v>563</v>
      </c>
      <c r="D181" s="33" t="s">
        <v>564</v>
      </c>
      <c r="E181" s="34">
        <v>754445</v>
      </c>
      <c r="F181" s="35">
        <v>1.024</v>
      </c>
      <c r="G181" s="34">
        <v>852.5</v>
      </c>
      <c r="H181" s="14">
        <f t="shared" si="8"/>
        <v>6586003.0720000006</v>
      </c>
      <c r="I181" s="11">
        <f t="shared" si="9"/>
        <v>754445</v>
      </c>
      <c r="J181" s="11">
        <f t="shared" si="10"/>
        <v>772551.68000000005</v>
      </c>
      <c r="K181" s="11">
        <f t="shared" si="11"/>
        <v>0</v>
      </c>
    </row>
    <row r="182" spans="1:11" s="11" customFormat="1">
      <c r="A182" s="32">
        <v>2018</v>
      </c>
      <c r="B182" s="32">
        <v>856</v>
      </c>
      <c r="C182" s="33" t="s">
        <v>363</v>
      </c>
      <c r="D182" s="33" t="s">
        <v>354</v>
      </c>
      <c r="E182" s="34">
        <v>91911</v>
      </c>
      <c r="F182" s="35">
        <v>17.600000000000001</v>
      </c>
      <c r="G182" s="34" t="s">
        <v>364</v>
      </c>
      <c r="H182" s="14" t="str">
        <f t="shared" si="8"/>
        <v/>
      </c>
      <c r="I182" s="11" t="str">
        <f t="shared" si="9"/>
        <v/>
      </c>
      <c r="J182" s="11" t="str">
        <f t="shared" si="10"/>
        <v/>
      </c>
      <c r="K182" s="11">
        <f t="shared" si="11"/>
        <v>0</v>
      </c>
    </row>
    <row r="183" spans="1:11" s="11" customFormat="1">
      <c r="A183" s="32">
        <v>2018</v>
      </c>
      <c r="B183" s="32">
        <v>856</v>
      </c>
      <c r="C183" s="33" t="s">
        <v>565</v>
      </c>
      <c r="D183" s="33" t="s">
        <v>566</v>
      </c>
      <c r="E183" s="34">
        <v>898</v>
      </c>
      <c r="F183" s="35">
        <v>5.8</v>
      </c>
      <c r="G183" s="34" t="s">
        <v>364</v>
      </c>
      <c r="H183" s="14" t="str">
        <f t="shared" si="8"/>
        <v/>
      </c>
      <c r="I183" s="11" t="str">
        <f t="shared" si="9"/>
        <v/>
      </c>
      <c r="J183" s="11" t="str">
        <f t="shared" si="10"/>
        <v/>
      </c>
      <c r="K183" s="11">
        <f t="shared" si="11"/>
        <v>0</v>
      </c>
    </row>
    <row r="184" spans="1:11" s="11" customFormat="1">
      <c r="A184" s="32">
        <v>2018</v>
      </c>
      <c r="B184" s="32">
        <v>861</v>
      </c>
      <c r="C184" s="33" t="s">
        <v>363</v>
      </c>
      <c r="D184" s="33" t="s">
        <v>354</v>
      </c>
      <c r="E184" s="34">
        <v>271619</v>
      </c>
      <c r="F184" s="35">
        <v>17.484000000000002</v>
      </c>
      <c r="G184" s="34" t="s">
        <v>364</v>
      </c>
      <c r="H184" s="14" t="str">
        <f t="shared" si="8"/>
        <v/>
      </c>
      <c r="I184" s="11" t="str">
        <f t="shared" si="9"/>
        <v/>
      </c>
      <c r="J184" s="11" t="str">
        <f t="shared" si="10"/>
        <v/>
      </c>
      <c r="K184" s="11">
        <f t="shared" si="11"/>
        <v>0</v>
      </c>
    </row>
    <row r="185" spans="1:11" s="11" customFormat="1">
      <c r="A185" s="32">
        <v>2018</v>
      </c>
      <c r="B185" s="32">
        <v>861</v>
      </c>
      <c r="C185" s="33" t="s">
        <v>565</v>
      </c>
      <c r="D185" s="33" t="s">
        <v>566</v>
      </c>
      <c r="E185" s="34">
        <v>1470</v>
      </c>
      <c r="F185" s="35">
        <v>5.7539999999999996</v>
      </c>
      <c r="G185" s="34" t="s">
        <v>364</v>
      </c>
      <c r="H185" s="14" t="str">
        <f t="shared" si="8"/>
        <v/>
      </c>
      <c r="I185" s="11" t="str">
        <f t="shared" si="9"/>
        <v/>
      </c>
      <c r="J185" s="11" t="str">
        <f t="shared" si="10"/>
        <v/>
      </c>
      <c r="K185" s="11">
        <f t="shared" si="11"/>
        <v>0</v>
      </c>
    </row>
    <row r="186" spans="1:11" s="11" customFormat="1">
      <c r="A186" s="32">
        <v>2018</v>
      </c>
      <c r="B186" s="32">
        <v>874</v>
      </c>
      <c r="C186" s="33" t="s">
        <v>563</v>
      </c>
      <c r="D186" s="33" t="s">
        <v>564</v>
      </c>
      <c r="E186" s="34">
        <v>14389</v>
      </c>
      <c r="F186" s="35">
        <v>1.03</v>
      </c>
      <c r="G186" s="34" t="s">
        <v>364</v>
      </c>
      <c r="H186" s="14" t="str">
        <f t="shared" si="8"/>
        <v/>
      </c>
      <c r="I186" s="11" t="str">
        <f t="shared" si="9"/>
        <v/>
      </c>
      <c r="J186" s="11" t="str">
        <f t="shared" si="10"/>
        <v/>
      </c>
      <c r="K186" s="11">
        <f t="shared" si="11"/>
        <v>0</v>
      </c>
    </row>
    <row r="187" spans="1:11" s="11" customFormat="1">
      <c r="A187" s="32">
        <v>2018</v>
      </c>
      <c r="B187" s="32">
        <v>876</v>
      </c>
      <c r="C187" s="33" t="s">
        <v>363</v>
      </c>
      <c r="D187" s="33" t="s">
        <v>354</v>
      </c>
      <c r="E187" s="34">
        <v>283930</v>
      </c>
      <c r="F187" s="35">
        <v>17.484000000000002</v>
      </c>
      <c r="G187" s="34" t="s">
        <v>364</v>
      </c>
      <c r="H187" s="14" t="str">
        <f t="shared" si="8"/>
        <v/>
      </c>
      <c r="I187" s="11" t="str">
        <f t="shared" si="9"/>
        <v/>
      </c>
      <c r="J187" s="11" t="str">
        <f t="shared" si="10"/>
        <v/>
      </c>
      <c r="K187" s="11">
        <f t="shared" si="11"/>
        <v>0</v>
      </c>
    </row>
    <row r="188" spans="1:11" s="11" customFormat="1">
      <c r="A188" s="32">
        <v>2018</v>
      </c>
      <c r="B188" s="32">
        <v>876</v>
      </c>
      <c r="C188" s="33" t="s">
        <v>563</v>
      </c>
      <c r="D188" s="33" t="s">
        <v>564</v>
      </c>
      <c r="E188" s="34">
        <v>26720</v>
      </c>
      <c r="F188" s="35">
        <v>1.0249999999999999</v>
      </c>
      <c r="G188" s="34" t="s">
        <v>364</v>
      </c>
      <c r="H188" s="14" t="str">
        <f t="shared" si="8"/>
        <v/>
      </c>
      <c r="I188" s="11" t="str">
        <f t="shared" si="9"/>
        <v/>
      </c>
      <c r="J188" s="11" t="str">
        <f t="shared" si="10"/>
        <v/>
      </c>
      <c r="K188" s="11">
        <f t="shared" si="11"/>
        <v>0</v>
      </c>
    </row>
    <row r="189" spans="1:11" s="11" customFormat="1">
      <c r="A189" s="32">
        <v>2018</v>
      </c>
      <c r="B189" s="32">
        <v>879</v>
      </c>
      <c r="C189" s="33" t="s">
        <v>363</v>
      </c>
      <c r="D189" s="33" t="s">
        <v>354</v>
      </c>
      <c r="E189" s="34">
        <v>49432</v>
      </c>
      <c r="F189" s="35">
        <v>17.190000000000001</v>
      </c>
      <c r="G189" s="34" t="s">
        <v>364</v>
      </c>
      <c r="H189" s="14" t="str">
        <f t="shared" si="8"/>
        <v/>
      </c>
      <c r="I189" s="11" t="str">
        <f t="shared" si="9"/>
        <v/>
      </c>
      <c r="J189" s="11" t="str">
        <f t="shared" si="10"/>
        <v/>
      </c>
      <c r="K189" s="11">
        <f t="shared" si="11"/>
        <v>0</v>
      </c>
    </row>
    <row r="190" spans="1:11" s="11" customFormat="1">
      <c r="A190" s="32">
        <v>2018</v>
      </c>
      <c r="B190" s="32">
        <v>879</v>
      </c>
      <c r="C190" s="33" t="s">
        <v>363</v>
      </c>
      <c r="D190" s="33" t="s">
        <v>354</v>
      </c>
      <c r="E190" s="34">
        <v>112275</v>
      </c>
      <c r="F190" s="35">
        <v>17.149999999999999</v>
      </c>
      <c r="G190" s="34" t="s">
        <v>364</v>
      </c>
      <c r="H190" s="14" t="str">
        <f t="shared" si="8"/>
        <v/>
      </c>
      <c r="I190" s="11" t="str">
        <f t="shared" si="9"/>
        <v/>
      </c>
      <c r="J190" s="11" t="str">
        <f t="shared" si="10"/>
        <v/>
      </c>
      <c r="K190" s="11">
        <f t="shared" si="11"/>
        <v>0</v>
      </c>
    </row>
    <row r="191" spans="1:11" s="11" customFormat="1">
      <c r="A191" s="32">
        <v>2018</v>
      </c>
      <c r="B191" s="32">
        <v>879</v>
      </c>
      <c r="C191" s="33" t="s">
        <v>363</v>
      </c>
      <c r="D191" s="33" t="s">
        <v>354</v>
      </c>
      <c r="E191" s="34">
        <v>126723</v>
      </c>
      <c r="F191" s="35">
        <v>17.22</v>
      </c>
      <c r="G191" s="34" t="s">
        <v>364</v>
      </c>
      <c r="H191" s="14" t="str">
        <f t="shared" si="8"/>
        <v/>
      </c>
      <c r="I191" s="11" t="str">
        <f t="shared" si="9"/>
        <v/>
      </c>
      <c r="J191" s="11" t="str">
        <f t="shared" si="10"/>
        <v/>
      </c>
      <c r="K191" s="11">
        <f t="shared" si="11"/>
        <v>0</v>
      </c>
    </row>
    <row r="192" spans="1:11" s="11" customFormat="1">
      <c r="A192" s="32">
        <v>2018</v>
      </c>
      <c r="B192" s="32">
        <v>879</v>
      </c>
      <c r="C192" s="33" t="s">
        <v>563</v>
      </c>
      <c r="D192" s="33" t="s">
        <v>564</v>
      </c>
      <c r="E192" s="34">
        <v>6483</v>
      </c>
      <c r="F192" s="35">
        <v>1.03</v>
      </c>
      <c r="G192" s="34" t="s">
        <v>364</v>
      </c>
      <c r="H192" s="14" t="str">
        <f t="shared" si="8"/>
        <v/>
      </c>
      <c r="I192" s="11" t="str">
        <f t="shared" si="9"/>
        <v/>
      </c>
      <c r="J192" s="11" t="str">
        <f t="shared" si="10"/>
        <v/>
      </c>
      <c r="K192" s="11">
        <f t="shared" si="11"/>
        <v>0</v>
      </c>
    </row>
    <row r="193" spans="1:11" s="11" customFormat="1">
      <c r="A193" s="32">
        <v>2018</v>
      </c>
      <c r="B193" s="32">
        <v>883</v>
      </c>
      <c r="C193" s="33" t="s">
        <v>363</v>
      </c>
      <c r="D193" s="33" t="s">
        <v>354</v>
      </c>
      <c r="E193" s="34">
        <v>44137</v>
      </c>
      <c r="F193" s="35">
        <v>17.29</v>
      </c>
      <c r="G193" s="34" t="s">
        <v>364</v>
      </c>
      <c r="H193" s="14" t="str">
        <f t="shared" si="8"/>
        <v/>
      </c>
      <c r="I193" s="11" t="str">
        <f t="shared" si="9"/>
        <v/>
      </c>
      <c r="J193" s="11" t="str">
        <f t="shared" si="10"/>
        <v/>
      </c>
      <c r="K193" s="11">
        <f t="shared" si="11"/>
        <v>0</v>
      </c>
    </row>
    <row r="194" spans="1:11" s="11" customFormat="1">
      <c r="A194" s="32">
        <v>2018</v>
      </c>
      <c r="B194" s="32">
        <v>883</v>
      </c>
      <c r="C194" s="33" t="s">
        <v>363</v>
      </c>
      <c r="D194" s="33" t="s">
        <v>354</v>
      </c>
      <c r="E194" s="34">
        <v>31518</v>
      </c>
      <c r="F194" s="35">
        <v>17.13</v>
      </c>
      <c r="G194" s="34" t="s">
        <v>364</v>
      </c>
      <c r="H194" s="14" t="str">
        <f t="shared" si="8"/>
        <v/>
      </c>
      <c r="I194" s="11" t="str">
        <f t="shared" si="9"/>
        <v/>
      </c>
      <c r="J194" s="11" t="str">
        <f t="shared" si="10"/>
        <v/>
      </c>
      <c r="K194" s="11">
        <f t="shared" si="11"/>
        <v>0</v>
      </c>
    </row>
    <row r="195" spans="1:11" s="11" customFormat="1">
      <c r="A195" s="32">
        <v>2018</v>
      </c>
      <c r="B195" s="32">
        <v>883</v>
      </c>
      <c r="C195" s="33" t="s">
        <v>563</v>
      </c>
      <c r="D195" s="33" t="s">
        <v>564</v>
      </c>
      <c r="E195" s="34">
        <v>16457</v>
      </c>
      <c r="F195" s="35">
        <v>1.03</v>
      </c>
      <c r="G195" s="34" t="s">
        <v>364</v>
      </c>
      <c r="H195" s="14" t="str">
        <f t="shared" si="8"/>
        <v/>
      </c>
      <c r="I195" s="11" t="str">
        <f t="shared" si="9"/>
        <v/>
      </c>
      <c r="J195" s="11" t="str">
        <f t="shared" si="10"/>
        <v/>
      </c>
      <c r="K195" s="11">
        <f t="shared" si="11"/>
        <v>0</v>
      </c>
    </row>
    <row r="196" spans="1:11" s="11" customFormat="1">
      <c r="A196" s="32">
        <v>2018</v>
      </c>
      <c r="B196" s="32">
        <v>884</v>
      </c>
      <c r="C196" s="33" t="s">
        <v>565</v>
      </c>
      <c r="D196" s="33" t="s">
        <v>566</v>
      </c>
      <c r="E196" s="34">
        <v>705</v>
      </c>
      <c r="F196" s="35">
        <v>5.8250000000000002</v>
      </c>
      <c r="G196" s="34" t="s">
        <v>364</v>
      </c>
      <c r="H196" s="14" t="str">
        <f t="shared" si="8"/>
        <v/>
      </c>
      <c r="I196" s="11" t="str">
        <f t="shared" si="9"/>
        <v/>
      </c>
      <c r="J196" s="11" t="str">
        <f t="shared" si="10"/>
        <v/>
      </c>
      <c r="K196" s="11">
        <f t="shared" si="11"/>
        <v>0</v>
      </c>
    </row>
    <row r="197" spans="1:11" s="11" customFormat="1">
      <c r="A197" s="32">
        <v>2018</v>
      </c>
      <c r="B197" s="32">
        <v>886</v>
      </c>
      <c r="C197" s="33" t="s">
        <v>565</v>
      </c>
      <c r="D197" s="33" t="s">
        <v>566</v>
      </c>
      <c r="E197" s="34">
        <v>442</v>
      </c>
      <c r="F197" s="35">
        <v>6.2</v>
      </c>
      <c r="G197" s="34" t="s">
        <v>364</v>
      </c>
      <c r="H197" s="14" t="str">
        <f t="shared" si="8"/>
        <v/>
      </c>
      <c r="I197" s="11" t="str">
        <f t="shared" si="9"/>
        <v/>
      </c>
      <c r="J197" s="11" t="str">
        <f t="shared" si="10"/>
        <v/>
      </c>
      <c r="K197" s="11">
        <f t="shared" si="11"/>
        <v>0</v>
      </c>
    </row>
    <row r="198" spans="1:11" s="11" customFormat="1">
      <c r="A198" s="32">
        <v>2018</v>
      </c>
      <c r="B198" s="32">
        <v>887</v>
      </c>
      <c r="C198" s="33" t="s">
        <v>363</v>
      </c>
      <c r="D198" s="33" t="s">
        <v>354</v>
      </c>
      <c r="E198" s="34">
        <v>31117</v>
      </c>
      <c r="F198" s="35">
        <v>17.489999999999998</v>
      </c>
      <c r="G198" s="34" t="s">
        <v>364</v>
      </c>
      <c r="H198" s="14" t="str">
        <f t="shared" ref="H198:H261" si="12">IF(I198="","",G198/100*F198*E198)</f>
        <v/>
      </c>
      <c r="I198" s="11" t="str">
        <f t="shared" ref="I198:I261" si="13">IF(OR(G198=".",F198=".",E198="."),"",E198)</f>
        <v/>
      </c>
      <c r="J198" s="11" t="str">
        <f t="shared" ref="J198:J261" si="14">IF(I198="","",F198*I198)</f>
        <v/>
      </c>
      <c r="K198" s="11">
        <f t="shared" ref="K198:K261" si="15">IF(C198="LIG",1,0)</f>
        <v>0</v>
      </c>
    </row>
    <row r="199" spans="1:11" s="11" customFormat="1">
      <c r="A199" s="32">
        <v>2018</v>
      </c>
      <c r="B199" s="32">
        <v>887</v>
      </c>
      <c r="C199" s="33" t="s">
        <v>363</v>
      </c>
      <c r="D199" s="33" t="s">
        <v>354</v>
      </c>
      <c r="E199" s="34">
        <v>47501</v>
      </c>
      <c r="F199" s="35">
        <v>17.489999999999998</v>
      </c>
      <c r="G199" s="34" t="s">
        <v>364</v>
      </c>
      <c r="H199" s="14" t="str">
        <f t="shared" si="12"/>
        <v/>
      </c>
      <c r="I199" s="11" t="str">
        <f t="shared" si="13"/>
        <v/>
      </c>
      <c r="J199" s="11" t="str">
        <f t="shared" si="14"/>
        <v/>
      </c>
      <c r="K199" s="11">
        <f t="shared" si="15"/>
        <v>0</v>
      </c>
    </row>
    <row r="200" spans="1:11" s="11" customFormat="1">
      <c r="A200" s="32">
        <v>2018</v>
      </c>
      <c r="B200" s="32">
        <v>887</v>
      </c>
      <c r="C200" s="33" t="s">
        <v>363</v>
      </c>
      <c r="D200" s="33" t="s">
        <v>354</v>
      </c>
      <c r="E200" s="34">
        <v>186031</v>
      </c>
      <c r="F200" s="35">
        <v>17.489999999999998</v>
      </c>
      <c r="G200" s="34" t="s">
        <v>364</v>
      </c>
      <c r="H200" s="14" t="str">
        <f t="shared" si="12"/>
        <v/>
      </c>
      <c r="I200" s="11" t="str">
        <f t="shared" si="13"/>
        <v/>
      </c>
      <c r="J200" s="11" t="str">
        <f t="shared" si="14"/>
        <v/>
      </c>
      <c r="K200" s="11">
        <f t="shared" si="15"/>
        <v>0</v>
      </c>
    </row>
    <row r="201" spans="1:11" s="11" customFormat="1">
      <c r="A201" s="32">
        <v>2018</v>
      </c>
      <c r="B201" s="32">
        <v>887</v>
      </c>
      <c r="C201" s="33" t="s">
        <v>563</v>
      </c>
      <c r="D201" s="33" t="s">
        <v>564</v>
      </c>
      <c r="E201" s="34">
        <v>59036</v>
      </c>
      <c r="F201" s="35">
        <v>1</v>
      </c>
      <c r="G201" s="34" t="s">
        <v>364</v>
      </c>
      <c r="H201" s="14" t="str">
        <f t="shared" si="12"/>
        <v/>
      </c>
      <c r="I201" s="11" t="str">
        <f t="shared" si="13"/>
        <v/>
      </c>
      <c r="J201" s="11" t="str">
        <f t="shared" si="14"/>
        <v/>
      </c>
      <c r="K201" s="11">
        <f t="shared" si="15"/>
        <v>0</v>
      </c>
    </row>
    <row r="202" spans="1:11" s="11" customFormat="1">
      <c r="A202" s="32">
        <v>2018</v>
      </c>
      <c r="B202" s="32">
        <v>889</v>
      </c>
      <c r="C202" s="33" t="s">
        <v>363</v>
      </c>
      <c r="D202" s="33" t="s">
        <v>354</v>
      </c>
      <c r="E202" s="34">
        <v>397460</v>
      </c>
      <c r="F202" s="35">
        <v>17.489999999999998</v>
      </c>
      <c r="G202" s="34" t="s">
        <v>364</v>
      </c>
      <c r="H202" s="14" t="str">
        <f t="shared" si="12"/>
        <v/>
      </c>
      <c r="I202" s="11" t="str">
        <f t="shared" si="13"/>
        <v/>
      </c>
      <c r="J202" s="11" t="str">
        <f t="shared" si="14"/>
        <v/>
      </c>
      <c r="K202" s="11">
        <f t="shared" si="15"/>
        <v>0</v>
      </c>
    </row>
    <row r="203" spans="1:11" s="11" customFormat="1">
      <c r="A203" s="32">
        <v>2018</v>
      </c>
      <c r="B203" s="32">
        <v>889</v>
      </c>
      <c r="C203" s="33" t="s">
        <v>363</v>
      </c>
      <c r="D203" s="33" t="s">
        <v>354</v>
      </c>
      <c r="E203" s="34">
        <v>78714</v>
      </c>
      <c r="F203" s="35">
        <v>17.27</v>
      </c>
      <c r="G203" s="34" t="s">
        <v>364</v>
      </c>
      <c r="H203" s="14" t="str">
        <f t="shared" si="12"/>
        <v/>
      </c>
      <c r="I203" s="11" t="str">
        <f t="shared" si="13"/>
        <v/>
      </c>
      <c r="J203" s="11" t="str">
        <f t="shared" si="14"/>
        <v/>
      </c>
      <c r="K203" s="11">
        <f t="shared" si="15"/>
        <v>0</v>
      </c>
    </row>
    <row r="204" spans="1:11" s="11" customFormat="1">
      <c r="A204" s="32">
        <v>2018</v>
      </c>
      <c r="B204" s="32">
        <v>889</v>
      </c>
      <c r="C204" s="33" t="s">
        <v>565</v>
      </c>
      <c r="D204" s="33" t="s">
        <v>566</v>
      </c>
      <c r="E204" s="34">
        <v>707</v>
      </c>
      <c r="F204" s="35">
        <v>5.8</v>
      </c>
      <c r="G204" s="34" t="s">
        <v>364</v>
      </c>
      <c r="H204" s="14" t="str">
        <f t="shared" si="12"/>
        <v/>
      </c>
      <c r="I204" s="11" t="str">
        <f t="shared" si="13"/>
        <v/>
      </c>
      <c r="J204" s="11" t="str">
        <f t="shared" si="14"/>
        <v/>
      </c>
      <c r="K204" s="11">
        <f t="shared" si="15"/>
        <v>0</v>
      </c>
    </row>
    <row r="205" spans="1:11" s="11" customFormat="1">
      <c r="A205" s="32">
        <v>2018</v>
      </c>
      <c r="B205" s="32">
        <v>891</v>
      </c>
      <c r="C205" s="33" t="s">
        <v>363</v>
      </c>
      <c r="D205" s="33" t="s">
        <v>354</v>
      </c>
      <c r="E205" s="34">
        <v>31872</v>
      </c>
      <c r="F205" s="35">
        <v>17.149999999999999</v>
      </c>
      <c r="G205" s="34" t="s">
        <v>364</v>
      </c>
      <c r="H205" s="14" t="str">
        <f t="shared" si="12"/>
        <v/>
      </c>
      <c r="I205" s="11" t="str">
        <f t="shared" si="13"/>
        <v/>
      </c>
      <c r="J205" s="11" t="str">
        <f t="shared" si="14"/>
        <v/>
      </c>
      <c r="K205" s="11">
        <f t="shared" si="15"/>
        <v>0</v>
      </c>
    </row>
    <row r="206" spans="1:11" s="11" customFormat="1">
      <c r="A206" s="32">
        <v>2018</v>
      </c>
      <c r="B206" s="32">
        <v>891</v>
      </c>
      <c r="C206" s="33" t="s">
        <v>363</v>
      </c>
      <c r="D206" s="33" t="s">
        <v>354</v>
      </c>
      <c r="E206" s="34">
        <v>109427</v>
      </c>
      <c r="F206" s="35">
        <v>17.989999999999998</v>
      </c>
      <c r="G206" s="34" t="s">
        <v>364</v>
      </c>
      <c r="H206" s="14" t="str">
        <f t="shared" si="12"/>
        <v/>
      </c>
      <c r="I206" s="11" t="str">
        <f t="shared" si="13"/>
        <v/>
      </c>
      <c r="J206" s="11" t="str">
        <f t="shared" si="14"/>
        <v/>
      </c>
      <c r="K206" s="11">
        <f t="shared" si="15"/>
        <v>0</v>
      </c>
    </row>
    <row r="207" spans="1:11" s="11" customFormat="1">
      <c r="A207" s="32">
        <v>2018</v>
      </c>
      <c r="B207" s="32">
        <v>891</v>
      </c>
      <c r="C207" s="33" t="s">
        <v>565</v>
      </c>
      <c r="D207" s="33" t="s">
        <v>566</v>
      </c>
      <c r="E207" s="34">
        <v>1202</v>
      </c>
      <c r="F207" s="35">
        <v>5.8</v>
      </c>
      <c r="G207" s="34" t="s">
        <v>364</v>
      </c>
      <c r="H207" s="14" t="str">
        <f t="shared" si="12"/>
        <v/>
      </c>
      <c r="I207" s="11" t="str">
        <f t="shared" si="13"/>
        <v/>
      </c>
      <c r="J207" s="11" t="str">
        <f t="shared" si="14"/>
        <v/>
      </c>
      <c r="K207" s="11">
        <f t="shared" si="15"/>
        <v>0</v>
      </c>
    </row>
    <row r="208" spans="1:11" s="11" customFormat="1">
      <c r="A208" s="32">
        <v>2018</v>
      </c>
      <c r="B208" s="32">
        <v>892</v>
      </c>
      <c r="C208" s="33" t="s">
        <v>563</v>
      </c>
      <c r="D208" s="33" t="s">
        <v>564</v>
      </c>
      <c r="E208" s="34">
        <v>749</v>
      </c>
      <c r="F208" s="35">
        <v>1.03</v>
      </c>
      <c r="G208" s="34" t="s">
        <v>364</v>
      </c>
      <c r="H208" s="14" t="str">
        <f t="shared" si="12"/>
        <v/>
      </c>
      <c r="I208" s="11" t="str">
        <f t="shared" si="13"/>
        <v/>
      </c>
      <c r="J208" s="11" t="str">
        <f t="shared" si="14"/>
        <v/>
      </c>
      <c r="K208" s="11">
        <f t="shared" si="15"/>
        <v>0</v>
      </c>
    </row>
    <row r="209" spans="1:11" s="11" customFormat="1">
      <c r="A209" s="32">
        <v>2018</v>
      </c>
      <c r="B209" s="32">
        <v>892</v>
      </c>
      <c r="C209" s="33" t="s">
        <v>363</v>
      </c>
      <c r="D209" s="33" t="s">
        <v>354</v>
      </c>
      <c r="E209" s="34">
        <v>10008</v>
      </c>
      <c r="F209" s="35">
        <v>18</v>
      </c>
      <c r="G209" s="34" t="s">
        <v>364</v>
      </c>
      <c r="H209" s="14" t="str">
        <f t="shared" si="12"/>
        <v/>
      </c>
      <c r="I209" s="11" t="str">
        <f t="shared" si="13"/>
        <v/>
      </c>
      <c r="J209" s="11" t="str">
        <f t="shared" si="14"/>
        <v/>
      </c>
      <c r="K209" s="11">
        <f t="shared" si="15"/>
        <v>0</v>
      </c>
    </row>
    <row r="210" spans="1:11" s="11" customFormat="1">
      <c r="A210" s="32">
        <v>2018</v>
      </c>
      <c r="B210" s="32">
        <v>913</v>
      </c>
      <c r="C210" s="33" t="s">
        <v>563</v>
      </c>
      <c r="D210" s="33" t="s">
        <v>564</v>
      </c>
      <c r="E210" s="34">
        <v>76890</v>
      </c>
      <c r="F210" s="35">
        <v>1.02</v>
      </c>
      <c r="G210" s="34">
        <v>588.5</v>
      </c>
      <c r="H210" s="14">
        <f t="shared" si="12"/>
        <v>461547.603</v>
      </c>
      <c r="I210" s="11">
        <f t="shared" si="13"/>
        <v>76890</v>
      </c>
      <c r="J210" s="11">
        <f t="shared" si="14"/>
        <v>78427.8</v>
      </c>
      <c r="K210" s="11">
        <f t="shared" si="15"/>
        <v>0</v>
      </c>
    </row>
    <row r="211" spans="1:11" s="11" customFormat="1">
      <c r="A211" s="32">
        <v>2018</v>
      </c>
      <c r="B211" s="32">
        <v>963</v>
      </c>
      <c r="C211" s="33" t="s">
        <v>353</v>
      </c>
      <c r="D211" s="33" t="s">
        <v>354</v>
      </c>
      <c r="E211" s="34">
        <v>110220</v>
      </c>
      <c r="F211" s="35">
        <v>21.251999999999999</v>
      </c>
      <c r="G211" s="34">
        <v>183.2</v>
      </c>
      <c r="H211" s="14">
        <f t="shared" si="12"/>
        <v>4291268.4460799992</v>
      </c>
      <c r="I211" s="11">
        <f t="shared" si="13"/>
        <v>110220</v>
      </c>
      <c r="J211" s="11">
        <f t="shared" si="14"/>
        <v>2342395.44</v>
      </c>
      <c r="K211" s="11">
        <f t="shared" si="15"/>
        <v>0</v>
      </c>
    </row>
    <row r="212" spans="1:11" s="11" customFormat="1">
      <c r="A212" s="32">
        <v>2018</v>
      </c>
      <c r="B212" s="32">
        <v>963</v>
      </c>
      <c r="C212" s="33" t="s">
        <v>563</v>
      </c>
      <c r="D212" s="33" t="s">
        <v>564</v>
      </c>
      <c r="E212" s="34">
        <v>19915</v>
      </c>
      <c r="F212" s="35">
        <v>1</v>
      </c>
      <c r="G212" s="34">
        <v>747</v>
      </c>
      <c r="H212" s="14">
        <f t="shared" si="12"/>
        <v>148765.04999999999</v>
      </c>
      <c r="I212" s="11">
        <f t="shared" si="13"/>
        <v>19915</v>
      </c>
      <c r="J212" s="11">
        <f t="shared" si="14"/>
        <v>19915</v>
      </c>
      <c r="K212" s="11">
        <f t="shared" si="15"/>
        <v>0</v>
      </c>
    </row>
    <row r="213" spans="1:11" s="11" customFormat="1">
      <c r="A213" s="32">
        <v>2018</v>
      </c>
      <c r="B213" s="32">
        <v>976</v>
      </c>
      <c r="C213" s="33" t="s">
        <v>353</v>
      </c>
      <c r="D213" s="33" t="s">
        <v>354</v>
      </c>
      <c r="E213" s="34">
        <v>19</v>
      </c>
      <c r="F213" s="35">
        <v>22.44</v>
      </c>
      <c r="G213" s="34">
        <v>117.6</v>
      </c>
      <c r="H213" s="14">
        <f t="shared" si="12"/>
        <v>501.39936</v>
      </c>
      <c r="I213" s="11">
        <f t="shared" si="13"/>
        <v>19</v>
      </c>
      <c r="J213" s="11">
        <f t="shared" si="14"/>
        <v>426.36</v>
      </c>
      <c r="K213" s="11">
        <f t="shared" si="15"/>
        <v>0</v>
      </c>
    </row>
    <row r="214" spans="1:11" s="11" customFormat="1">
      <c r="A214" s="32">
        <v>2018</v>
      </c>
      <c r="B214" s="32">
        <v>976</v>
      </c>
      <c r="C214" s="33" t="s">
        <v>353</v>
      </c>
      <c r="D214" s="33" t="s">
        <v>354</v>
      </c>
      <c r="E214" s="34">
        <v>15014</v>
      </c>
      <c r="F214" s="35">
        <v>25.27</v>
      </c>
      <c r="G214" s="34">
        <v>217.8</v>
      </c>
      <c r="H214" s="14">
        <f t="shared" si="12"/>
        <v>826341.43283999991</v>
      </c>
      <c r="I214" s="11">
        <f t="shared" si="13"/>
        <v>15014</v>
      </c>
      <c r="J214" s="11">
        <f t="shared" si="14"/>
        <v>379403.77999999997</v>
      </c>
      <c r="K214" s="11">
        <f t="shared" si="15"/>
        <v>0</v>
      </c>
    </row>
    <row r="215" spans="1:11" s="11" customFormat="1">
      <c r="A215" s="32">
        <v>2018</v>
      </c>
      <c r="B215" s="32">
        <v>976</v>
      </c>
      <c r="C215" s="33" t="s">
        <v>353</v>
      </c>
      <c r="D215" s="33" t="s">
        <v>354</v>
      </c>
      <c r="E215" s="34">
        <v>8169</v>
      </c>
      <c r="F215" s="35">
        <v>21.78</v>
      </c>
      <c r="G215" s="34">
        <v>213.8</v>
      </c>
      <c r="H215" s="14">
        <f t="shared" si="12"/>
        <v>380394.71316000004</v>
      </c>
      <c r="I215" s="11">
        <f t="shared" si="13"/>
        <v>8169</v>
      </c>
      <c r="J215" s="11">
        <f t="shared" si="14"/>
        <v>177920.82</v>
      </c>
      <c r="K215" s="11">
        <f t="shared" si="15"/>
        <v>0</v>
      </c>
    </row>
    <row r="216" spans="1:11" s="11" customFormat="1">
      <c r="A216" s="32">
        <v>2018</v>
      </c>
      <c r="B216" s="32">
        <v>976</v>
      </c>
      <c r="C216" s="33" t="s">
        <v>353</v>
      </c>
      <c r="D216" s="33" t="s">
        <v>354</v>
      </c>
      <c r="E216" s="34">
        <v>8936</v>
      </c>
      <c r="F216" s="35">
        <v>22.01</v>
      </c>
      <c r="G216" s="34">
        <v>210.2</v>
      </c>
      <c r="H216" s="14">
        <f t="shared" si="12"/>
        <v>413424.21872</v>
      </c>
      <c r="I216" s="11">
        <f t="shared" si="13"/>
        <v>8936</v>
      </c>
      <c r="J216" s="11">
        <f t="shared" si="14"/>
        <v>196681.36000000002</v>
      </c>
      <c r="K216" s="11">
        <f t="shared" si="15"/>
        <v>0</v>
      </c>
    </row>
    <row r="217" spans="1:11" s="11" customFormat="1">
      <c r="A217" s="32">
        <v>2018</v>
      </c>
      <c r="B217" s="32">
        <v>976</v>
      </c>
      <c r="C217" s="33" t="s">
        <v>353</v>
      </c>
      <c r="D217" s="33" t="s">
        <v>354</v>
      </c>
      <c r="E217" s="34">
        <v>1239</v>
      </c>
      <c r="F217" s="35">
        <v>15.56</v>
      </c>
      <c r="G217" s="34">
        <v>137</v>
      </c>
      <c r="H217" s="14">
        <f t="shared" si="12"/>
        <v>26412.010800000004</v>
      </c>
      <c r="I217" s="11">
        <f t="shared" si="13"/>
        <v>1239</v>
      </c>
      <c r="J217" s="11">
        <f t="shared" si="14"/>
        <v>19278.84</v>
      </c>
      <c r="K217" s="11">
        <f t="shared" si="15"/>
        <v>0</v>
      </c>
    </row>
    <row r="218" spans="1:11" s="11" customFormat="1">
      <c r="A218" s="32">
        <v>2018</v>
      </c>
      <c r="B218" s="32">
        <v>976</v>
      </c>
      <c r="C218" s="33" t="s">
        <v>353</v>
      </c>
      <c r="D218" s="33" t="s">
        <v>354</v>
      </c>
      <c r="E218" s="34">
        <v>13671</v>
      </c>
      <c r="F218" s="35">
        <v>23.69</v>
      </c>
      <c r="G218" s="34">
        <v>156.69999999999999</v>
      </c>
      <c r="H218" s="14">
        <f t="shared" si="12"/>
        <v>507498.00633</v>
      </c>
      <c r="I218" s="11">
        <f t="shared" si="13"/>
        <v>13671</v>
      </c>
      <c r="J218" s="11">
        <f t="shared" si="14"/>
        <v>323865.99</v>
      </c>
      <c r="K218" s="11">
        <f t="shared" si="15"/>
        <v>0</v>
      </c>
    </row>
    <row r="219" spans="1:11" s="11" customFormat="1">
      <c r="A219" s="32">
        <v>2018</v>
      </c>
      <c r="B219" s="32">
        <v>976</v>
      </c>
      <c r="C219" s="33" t="s">
        <v>353</v>
      </c>
      <c r="D219" s="33" t="s">
        <v>354</v>
      </c>
      <c r="E219" s="34">
        <v>2127</v>
      </c>
      <c r="F219" s="35">
        <v>16.420000000000002</v>
      </c>
      <c r="G219" s="34">
        <v>120.7</v>
      </c>
      <c r="H219" s="14">
        <f t="shared" si="12"/>
        <v>42154.885380000007</v>
      </c>
      <c r="I219" s="11">
        <f t="shared" si="13"/>
        <v>2127</v>
      </c>
      <c r="J219" s="11">
        <f t="shared" si="14"/>
        <v>34925.340000000004</v>
      </c>
      <c r="K219" s="11">
        <f t="shared" si="15"/>
        <v>0</v>
      </c>
    </row>
    <row r="220" spans="1:11" s="11" customFormat="1">
      <c r="A220" s="32">
        <v>2018</v>
      </c>
      <c r="B220" s="32">
        <v>976</v>
      </c>
      <c r="C220" s="33" t="s">
        <v>563</v>
      </c>
      <c r="D220" s="33" t="s">
        <v>564</v>
      </c>
      <c r="E220" s="34">
        <v>29084</v>
      </c>
      <c r="F220" s="35">
        <v>1</v>
      </c>
      <c r="G220" s="34">
        <v>317</v>
      </c>
      <c r="H220" s="14">
        <f t="shared" si="12"/>
        <v>92196.28</v>
      </c>
      <c r="I220" s="11">
        <f t="shared" si="13"/>
        <v>29084</v>
      </c>
      <c r="J220" s="11">
        <f t="shared" si="14"/>
        <v>29084</v>
      </c>
      <c r="K220" s="11">
        <f t="shared" si="15"/>
        <v>0</v>
      </c>
    </row>
    <row r="221" spans="1:11" s="11" customFormat="1">
      <c r="A221" s="32">
        <v>2018</v>
      </c>
      <c r="B221" s="32">
        <v>983</v>
      </c>
      <c r="C221" s="33" t="s">
        <v>353</v>
      </c>
      <c r="D221" s="33" t="s">
        <v>354</v>
      </c>
      <c r="E221" s="34">
        <v>104604</v>
      </c>
      <c r="F221" s="35">
        <v>22.981999999999999</v>
      </c>
      <c r="G221" s="34">
        <v>178.7</v>
      </c>
      <c r="H221" s="14">
        <f t="shared" si="12"/>
        <v>4295964.3117359998</v>
      </c>
      <c r="I221" s="11">
        <f t="shared" si="13"/>
        <v>104604</v>
      </c>
      <c r="J221" s="11">
        <f t="shared" si="14"/>
        <v>2404009.128</v>
      </c>
      <c r="K221" s="11">
        <f t="shared" si="15"/>
        <v>0</v>
      </c>
    </row>
    <row r="222" spans="1:11" s="11" customFormat="1">
      <c r="A222" s="32">
        <v>2018</v>
      </c>
      <c r="B222" s="32">
        <v>983</v>
      </c>
      <c r="C222" s="33" t="s">
        <v>353</v>
      </c>
      <c r="D222" s="33" t="s">
        <v>354</v>
      </c>
      <c r="E222" s="34">
        <v>6998</v>
      </c>
      <c r="F222" s="35">
        <v>22.526</v>
      </c>
      <c r="G222" s="34">
        <v>176.6</v>
      </c>
      <c r="H222" s="14">
        <f t="shared" si="12"/>
        <v>278386.85016799998</v>
      </c>
      <c r="I222" s="11">
        <f t="shared" si="13"/>
        <v>6998</v>
      </c>
      <c r="J222" s="11">
        <f t="shared" si="14"/>
        <v>157636.948</v>
      </c>
      <c r="K222" s="11">
        <f t="shared" si="15"/>
        <v>0</v>
      </c>
    </row>
    <row r="223" spans="1:11" s="11" customFormat="1">
      <c r="A223" s="32">
        <v>2018</v>
      </c>
      <c r="B223" s="32">
        <v>983</v>
      </c>
      <c r="C223" s="33" t="s">
        <v>353</v>
      </c>
      <c r="D223" s="33" t="s">
        <v>354</v>
      </c>
      <c r="E223" s="34">
        <v>112183</v>
      </c>
      <c r="F223" s="35">
        <v>22.974</v>
      </c>
      <c r="G223" s="34">
        <v>241.5</v>
      </c>
      <c r="H223" s="14">
        <f t="shared" si="12"/>
        <v>6224160.7644300004</v>
      </c>
      <c r="I223" s="11">
        <f t="shared" si="13"/>
        <v>112183</v>
      </c>
      <c r="J223" s="11">
        <f t="shared" si="14"/>
        <v>2577292.2420000001</v>
      </c>
      <c r="K223" s="11">
        <f t="shared" si="15"/>
        <v>0</v>
      </c>
    </row>
    <row r="224" spans="1:11" s="11" customFormat="1">
      <c r="A224" s="32">
        <v>2018</v>
      </c>
      <c r="B224" s="32">
        <v>983</v>
      </c>
      <c r="C224" s="33" t="s">
        <v>565</v>
      </c>
      <c r="D224" s="33" t="s">
        <v>566</v>
      </c>
      <c r="E224" s="34">
        <v>2136</v>
      </c>
      <c r="F224" s="35">
        <v>5.7119999999999997</v>
      </c>
      <c r="G224" s="34">
        <v>1702.7</v>
      </c>
      <c r="H224" s="14">
        <f t="shared" si="12"/>
        <v>207743.566464</v>
      </c>
      <c r="I224" s="11">
        <f t="shared" si="13"/>
        <v>2136</v>
      </c>
      <c r="J224" s="11">
        <f t="shared" si="14"/>
        <v>12200.832</v>
      </c>
      <c r="K224" s="11">
        <f t="shared" si="15"/>
        <v>0</v>
      </c>
    </row>
    <row r="225" spans="1:11" s="11" customFormat="1">
      <c r="A225" s="32">
        <v>2018</v>
      </c>
      <c r="B225" s="32">
        <v>990</v>
      </c>
      <c r="C225" s="33" t="s">
        <v>563</v>
      </c>
      <c r="D225" s="33" t="s">
        <v>564</v>
      </c>
      <c r="E225" s="34">
        <v>1090817</v>
      </c>
      <c r="F225" s="35">
        <v>1.038</v>
      </c>
      <c r="G225" s="34">
        <v>582.79999999999995</v>
      </c>
      <c r="H225" s="14">
        <f t="shared" si="12"/>
        <v>6598858.1720879991</v>
      </c>
      <c r="I225" s="11">
        <f t="shared" si="13"/>
        <v>1090817</v>
      </c>
      <c r="J225" s="11">
        <f t="shared" si="14"/>
        <v>1132268.0460000001</v>
      </c>
      <c r="K225" s="11">
        <f t="shared" si="15"/>
        <v>0</v>
      </c>
    </row>
    <row r="226" spans="1:11" s="11" customFormat="1">
      <c r="A226" s="32">
        <v>2018</v>
      </c>
      <c r="B226" s="32">
        <v>990</v>
      </c>
      <c r="C226" s="33" t="s">
        <v>563</v>
      </c>
      <c r="D226" s="33" t="s">
        <v>564</v>
      </c>
      <c r="E226" s="34">
        <v>624753</v>
      </c>
      <c r="F226" s="35">
        <v>1.038</v>
      </c>
      <c r="G226" s="34">
        <v>582.79999999999995</v>
      </c>
      <c r="H226" s="14">
        <f t="shared" si="12"/>
        <v>3779420.7823919998</v>
      </c>
      <c r="I226" s="11">
        <f t="shared" si="13"/>
        <v>624753</v>
      </c>
      <c r="J226" s="11">
        <f t="shared" si="14"/>
        <v>648493.61400000006</v>
      </c>
      <c r="K226" s="11">
        <f t="shared" si="15"/>
        <v>0</v>
      </c>
    </row>
    <row r="227" spans="1:11" s="11" customFormat="1">
      <c r="A227" s="32">
        <v>2018</v>
      </c>
      <c r="B227" s="32">
        <v>990</v>
      </c>
      <c r="C227" s="33" t="s">
        <v>563</v>
      </c>
      <c r="D227" s="33" t="s">
        <v>564</v>
      </c>
      <c r="E227" s="34">
        <v>269413</v>
      </c>
      <c r="F227" s="35">
        <v>1.038</v>
      </c>
      <c r="G227" s="34">
        <v>582.79999999999995</v>
      </c>
      <c r="H227" s="14">
        <f t="shared" si="12"/>
        <v>1629804.2446319999</v>
      </c>
      <c r="I227" s="11">
        <f t="shared" si="13"/>
        <v>269413</v>
      </c>
      <c r="J227" s="11">
        <f t="shared" si="14"/>
        <v>279650.69400000002</v>
      </c>
      <c r="K227" s="11">
        <f t="shared" si="15"/>
        <v>0</v>
      </c>
    </row>
    <row r="228" spans="1:11" s="11" customFormat="1">
      <c r="A228" s="32">
        <v>2018</v>
      </c>
      <c r="B228" s="32">
        <v>990</v>
      </c>
      <c r="C228" s="33" t="s">
        <v>563</v>
      </c>
      <c r="D228" s="33" t="s">
        <v>564</v>
      </c>
      <c r="E228" s="34">
        <v>17656</v>
      </c>
      <c r="F228" s="35">
        <v>1.038</v>
      </c>
      <c r="G228" s="34">
        <v>582.79999999999995</v>
      </c>
      <c r="H228" s="14">
        <f t="shared" si="12"/>
        <v>106809.33638399999</v>
      </c>
      <c r="I228" s="11">
        <f t="shared" si="13"/>
        <v>17656</v>
      </c>
      <c r="J228" s="11">
        <f t="shared" si="14"/>
        <v>18326.928</v>
      </c>
      <c r="K228" s="11">
        <f t="shared" si="15"/>
        <v>0</v>
      </c>
    </row>
    <row r="229" spans="1:11" s="11" customFormat="1">
      <c r="A229" s="32">
        <v>2018</v>
      </c>
      <c r="B229" s="32">
        <v>990</v>
      </c>
      <c r="C229" s="33" t="s">
        <v>563</v>
      </c>
      <c r="D229" s="33" t="s">
        <v>564</v>
      </c>
      <c r="E229" s="34">
        <v>223110</v>
      </c>
      <c r="F229" s="35">
        <v>1.038</v>
      </c>
      <c r="G229" s="34">
        <v>582.79999999999995</v>
      </c>
      <c r="H229" s="14">
        <f t="shared" si="12"/>
        <v>1349695.9130399998</v>
      </c>
      <c r="I229" s="11">
        <f t="shared" si="13"/>
        <v>223110</v>
      </c>
      <c r="J229" s="11">
        <f t="shared" si="14"/>
        <v>231588.18</v>
      </c>
      <c r="K229" s="11">
        <f t="shared" si="15"/>
        <v>0</v>
      </c>
    </row>
    <row r="230" spans="1:11" s="11" customFormat="1">
      <c r="A230" s="32">
        <v>2018</v>
      </c>
      <c r="B230" s="32">
        <v>990</v>
      </c>
      <c r="C230" s="33" t="s">
        <v>563</v>
      </c>
      <c r="D230" s="33" t="s">
        <v>564</v>
      </c>
      <c r="E230" s="34">
        <v>16360</v>
      </c>
      <c r="F230" s="35">
        <v>1.038</v>
      </c>
      <c r="G230" s="34">
        <v>582.79999999999995</v>
      </c>
      <c r="H230" s="14">
        <f t="shared" si="12"/>
        <v>98969.231039999999</v>
      </c>
      <c r="I230" s="11">
        <f t="shared" si="13"/>
        <v>16360</v>
      </c>
      <c r="J230" s="11">
        <f t="shared" si="14"/>
        <v>16981.68</v>
      </c>
      <c r="K230" s="11">
        <f t="shared" si="15"/>
        <v>0</v>
      </c>
    </row>
    <row r="231" spans="1:11" s="11" customFormat="1">
      <c r="A231" s="32">
        <v>2018</v>
      </c>
      <c r="B231" s="32">
        <v>990</v>
      </c>
      <c r="C231" s="33" t="s">
        <v>563</v>
      </c>
      <c r="D231" s="33" t="s">
        <v>564</v>
      </c>
      <c r="E231" s="34">
        <v>12796</v>
      </c>
      <c r="F231" s="35">
        <v>1.038</v>
      </c>
      <c r="G231" s="34">
        <v>582.79999999999995</v>
      </c>
      <c r="H231" s="14">
        <f t="shared" si="12"/>
        <v>77408.941343999992</v>
      </c>
      <c r="I231" s="11">
        <f t="shared" si="13"/>
        <v>12796</v>
      </c>
      <c r="J231" s="11">
        <f t="shared" si="14"/>
        <v>13282.248</v>
      </c>
      <c r="K231" s="11">
        <f t="shared" si="15"/>
        <v>0</v>
      </c>
    </row>
    <row r="232" spans="1:11" s="11" customFormat="1">
      <c r="A232" s="32">
        <v>2018</v>
      </c>
      <c r="B232" s="32">
        <v>990</v>
      </c>
      <c r="C232" s="33" t="s">
        <v>563</v>
      </c>
      <c r="D232" s="33" t="s">
        <v>564</v>
      </c>
      <c r="E232" s="34">
        <v>2973</v>
      </c>
      <c r="F232" s="35">
        <v>1.038</v>
      </c>
      <c r="G232" s="34">
        <v>582.79999999999995</v>
      </c>
      <c r="H232" s="14">
        <f t="shared" si="12"/>
        <v>17985.056472</v>
      </c>
      <c r="I232" s="11">
        <f t="shared" si="13"/>
        <v>2973</v>
      </c>
      <c r="J232" s="11">
        <f t="shared" si="14"/>
        <v>3085.9740000000002</v>
      </c>
      <c r="K232" s="11">
        <f t="shared" si="15"/>
        <v>0</v>
      </c>
    </row>
    <row r="233" spans="1:11" s="11" customFormat="1">
      <c r="A233" s="32">
        <v>2018</v>
      </c>
      <c r="B233" s="32">
        <v>994</v>
      </c>
      <c r="C233" s="33" t="s">
        <v>353</v>
      </c>
      <c r="D233" s="33" t="s">
        <v>354</v>
      </c>
      <c r="E233" s="34">
        <v>9901</v>
      </c>
      <c r="F233" s="35">
        <v>22.55</v>
      </c>
      <c r="G233" s="34">
        <v>216.9</v>
      </c>
      <c r="H233" s="14">
        <f t="shared" si="12"/>
        <v>484267.31595000002</v>
      </c>
      <c r="I233" s="11">
        <f t="shared" si="13"/>
        <v>9901</v>
      </c>
      <c r="J233" s="11">
        <f t="shared" si="14"/>
        <v>223267.55000000002</v>
      </c>
      <c r="K233" s="11">
        <f t="shared" si="15"/>
        <v>0</v>
      </c>
    </row>
    <row r="234" spans="1:11" s="11" customFormat="1">
      <c r="A234" s="32">
        <v>2018</v>
      </c>
      <c r="B234" s="32">
        <v>994</v>
      </c>
      <c r="C234" s="33" t="s">
        <v>353</v>
      </c>
      <c r="D234" s="33" t="s">
        <v>354</v>
      </c>
      <c r="E234" s="34">
        <v>156054</v>
      </c>
      <c r="F234" s="35">
        <v>22.26</v>
      </c>
      <c r="G234" s="34">
        <v>216.4</v>
      </c>
      <c r="H234" s="14">
        <f t="shared" si="12"/>
        <v>7517221.054560001</v>
      </c>
      <c r="I234" s="11">
        <f t="shared" si="13"/>
        <v>156054</v>
      </c>
      <c r="J234" s="11">
        <f t="shared" si="14"/>
        <v>3473762.04</v>
      </c>
      <c r="K234" s="11">
        <f t="shared" si="15"/>
        <v>0</v>
      </c>
    </row>
    <row r="235" spans="1:11" s="11" customFormat="1">
      <c r="A235" s="32">
        <v>2018</v>
      </c>
      <c r="B235" s="32">
        <v>994</v>
      </c>
      <c r="C235" s="33" t="s">
        <v>353</v>
      </c>
      <c r="D235" s="33" t="s">
        <v>354</v>
      </c>
      <c r="E235" s="34">
        <v>29493</v>
      </c>
      <c r="F235" s="35">
        <v>22.24</v>
      </c>
      <c r="G235" s="34">
        <v>218</v>
      </c>
      <c r="H235" s="14">
        <f t="shared" si="12"/>
        <v>1429915.0176000001</v>
      </c>
      <c r="I235" s="11">
        <f t="shared" si="13"/>
        <v>29493</v>
      </c>
      <c r="J235" s="11">
        <f t="shared" si="14"/>
        <v>655924.31999999995</v>
      </c>
      <c r="K235" s="11">
        <f t="shared" si="15"/>
        <v>0</v>
      </c>
    </row>
    <row r="236" spans="1:11" s="11" customFormat="1">
      <c r="A236" s="32">
        <v>2018</v>
      </c>
      <c r="B236" s="32">
        <v>994</v>
      </c>
      <c r="C236" s="33" t="s">
        <v>353</v>
      </c>
      <c r="D236" s="33" t="s">
        <v>354</v>
      </c>
      <c r="E236" s="34">
        <v>36200</v>
      </c>
      <c r="F236" s="35">
        <v>23.3</v>
      </c>
      <c r="G236" s="34">
        <v>204.6</v>
      </c>
      <c r="H236" s="14">
        <f t="shared" si="12"/>
        <v>1725719.16</v>
      </c>
      <c r="I236" s="11">
        <f t="shared" si="13"/>
        <v>36200</v>
      </c>
      <c r="J236" s="11">
        <f t="shared" si="14"/>
        <v>843460</v>
      </c>
      <c r="K236" s="11">
        <f t="shared" si="15"/>
        <v>0</v>
      </c>
    </row>
    <row r="237" spans="1:11" s="11" customFormat="1">
      <c r="A237" s="32">
        <v>2018</v>
      </c>
      <c r="B237" s="32">
        <v>994</v>
      </c>
      <c r="C237" s="33" t="s">
        <v>353</v>
      </c>
      <c r="D237" s="33" t="s">
        <v>354</v>
      </c>
      <c r="E237" s="34">
        <v>70678</v>
      </c>
      <c r="F237" s="35">
        <v>23.39</v>
      </c>
      <c r="G237" s="34">
        <v>167.3</v>
      </c>
      <c r="H237" s="14">
        <f t="shared" si="12"/>
        <v>2765734.0366600002</v>
      </c>
      <c r="I237" s="11">
        <f t="shared" si="13"/>
        <v>70678</v>
      </c>
      <c r="J237" s="11">
        <f t="shared" si="14"/>
        <v>1653158.42</v>
      </c>
      <c r="K237" s="11">
        <f t="shared" si="15"/>
        <v>0</v>
      </c>
    </row>
    <row r="238" spans="1:11" s="11" customFormat="1">
      <c r="A238" s="32">
        <v>2018</v>
      </c>
      <c r="B238" s="32">
        <v>994</v>
      </c>
      <c r="C238" s="33" t="s">
        <v>353</v>
      </c>
      <c r="D238" s="33" t="s">
        <v>354</v>
      </c>
      <c r="E238" s="34">
        <v>35408</v>
      </c>
      <c r="F238" s="35">
        <v>23.08</v>
      </c>
      <c r="G238" s="34">
        <v>191</v>
      </c>
      <c r="H238" s="14">
        <f t="shared" si="12"/>
        <v>1560883.7823999997</v>
      </c>
      <c r="I238" s="11">
        <f t="shared" si="13"/>
        <v>35408</v>
      </c>
      <c r="J238" s="11">
        <f t="shared" si="14"/>
        <v>817216.6399999999</v>
      </c>
      <c r="K238" s="11">
        <f t="shared" si="15"/>
        <v>0</v>
      </c>
    </row>
    <row r="239" spans="1:11" s="11" customFormat="1">
      <c r="A239" s="32">
        <v>2018</v>
      </c>
      <c r="B239" s="32">
        <v>994</v>
      </c>
      <c r="C239" s="33" t="s">
        <v>353</v>
      </c>
      <c r="D239" s="33" t="s">
        <v>354</v>
      </c>
      <c r="E239" s="34">
        <v>21691</v>
      </c>
      <c r="F239" s="35">
        <v>22.99</v>
      </c>
      <c r="G239" s="34">
        <v>174</v>
      </c>
      <c r="H239" s="14">
        <f t="shared" si="12"/>
        <v>867696.39659999986</v>
      </c>
      <c r="I239" s="11">
        <f t="shared" si="13"/>
        <v>21691</v>
      </c>
      <c r="J239" s="11">
        <f t="shared" si="14"/>
        <v>498676.08999999997</v>
      </c>
      <c r="K239" s="11">
        <f t="shared" si="15"/>
        <v>0</v>
      </c>
    </row>
    <row r="240" spans="1:11" s="11" customFormat="1">
      <c r="A240" s="32">
        <v>2018</v>
      </c>
      <c r="B240" s="32">
        <v>994</v>
      </c>
      <c r="C240" s="33" t="s">
        <v>353</v>
      </c>
      <c r="D240" s="33" t="s">
        <v>354</v>
      </c>
      <c r="E240" s="34">
        <v>22632</v>
      </c>
      <c r="F240" s="35">
        <v>22.97</v>
      </c>
      <c r="G240" s="34">
        <v>174.2</v>
      </c>
      <c r="H240" s="14">
        <f t="shared" si="12"/>
        <v>905590.96367999993</v>
      </c>
      <c r="I240" s="11">
        <f t="shared" si="13"/>
        <v>22632</v>
      </c>
      <c r="J240" s="11">
        <f t="shared" si="14"/>
        <v>519857.04</v>
      </c>
      <c r="K240" s="11">
        <f t="shared" si="15"/>
        <v>0</v>
      </c>
    </row>
    <row r="241" spans="1:11" s="11" customFormat="1">
      <c r="A241" s="32">
        <v>2018</v>
      </c>
      <c r="B241" s="32">
        <v>994</v>
      </c>
      <c r="C241" s="33" t="s">
        <v>353</v>
      </c>
      <c r="D241" s="33" t="s">
        <v>354</v>
      </c>
      <c r="E241" s="34">
        <v>8732</v>
      </c>
      <c r="F241" s="35">
        <v>22.75</v>
      </c>
      <c r="G241" s="34">
        <v>202.8</v>
      </c>
      <c r="H241" s="14">
        <f t="shared" si="12"/>
        <v>402868.28399999999</v>
      </c>
      <c r="I241" s="11">
        <f t="shared" si="13"/>
        <v>8732</v>
      </c>
      <c r="J241" s="11">
        <f t="shared" si="14"/>
        <v>198653</v>
      </c>
      <c r="K241" s="11">
        <f t="shared" si="15"/>
        <v>0</v>
      </c>
    </row>
    <row r="242" spans="1:11" s="11" customFormat="1">
      <c r="A242" s="32">
        <v>2018</v>
      </c>
      <c r="B242" s="32">
        <v>994</v>
      </c>
      <c r="C242" s="33" t="s">
        <v>353</v>
      </c>
      <c r="D242" s="33" t="s">
        <v>354</v>
      </c>
      <c r="E242" s="34">
        <v>6435</v>
      </c>
      <c r="F242" s="35">
        <v>22.68</v>
      </c>
      <c r="G242" s="34">
        <v>203.4</v>
      </c>
      <c r="H242" s="14">
        <f t="shared" si="12"/>
        <v>296853.75719999999</v>
      </c>
      <c r="I242" s="11">
        <f t="shared" si="13"/>
        <v>6435</v>
      </c>
      <c r="J242" s="11">
        <f t="shared" si="14"/>
        <v>145945.79999999999</v>
      </c>
      <c r="K242" s="11">
        <f t="shared" si="15"/>
        <v>0</v>
      </c>
    </row>
    <row r="243" spans="1:11" s="11" customFormat="1">
      <c r="A243" s="32">
        <v>2018</v>
      </c>
      <c r="B243" s="32">
        <v>994</v>
      </c>
      <c r="C243" s="33" t="s">
        <v>565</v>
      </c>
      <c r="D243" s="33" t="s">
        <v>566</v>
      </c>
      <c r="E243" s="34">
        <v>1983</v>
      </c>
      <c r="F243" s="35">
        <v>5.8</v>
      </c>
      <c r="G243" s="34">
        <v>1560</v>
      </c>
      <c r="H243" s="14">
        <f t="shared" si="12"/>
        <v>179421.83999999997</v>
      </c>
      <c r="I243" s="11">
        <f t="shared" si="13"/>
        <v>1983</v>
      </c>
      <c r="J243" s="11">
        <f t="shared" si="14"/>
        <v>11501.4</v>
      </c>
      <c r="K243" s="11">
        <f t="shared" si="15"/>
        <v>0</v>
      </c>
    </row>
    <row r="244" spans="1:11" s="11" customFormat="1">
      <c r="A244" s="32">
        <v>2018</v>
      </c>
      <c r="B244" s="32">
        <v>995</v>
      </c>
      <c r="C244" s="33" t="s">
        <v>563</v>
      </c>
      <c r="D244" s="33" t="s">
        <v>564</v>
      </c>
      <c r="E244" s="34">
        <v>83355</v>
      </c>
      <c r="F244" s="35">
        <v>1.0429999999999999</v>
      </c>
      <c r="G244" s="34">
        <v>530.5</v>
      </c>
      <c r="H244" s="14">
        <f t="shared" si="12"/>
        <v>461212.80082499998</v>
      </c>
      <c r="I244" s="11">
        <f t="shared" si="13"/>
        <v>83355</v>
      </c>
      <c r="J244" s="11">
        <f t="shared" si="14"/>
        <v>86939.264999999999</v>
      </c>
      <c r="K244" s="11">
        <f t="shared" si="15"/>
        <v>0</v>
      </c>
    </row>
    <row r="245" spans="1:11" s="11" customFormat="1">
      <c r="A245" s="32">
        <v>2018</v>
      </c>
      <c r="B245" s="32">
        <v>997</v>
      </c>
      <c r="C245" s="33" t="s">
        <v>363</v>
      </c>
      <c r="D245" s="33" t="s">
        <v>354</v>
      </c>
      <c r="E245" s="34">
        <v>119244</v>
      </c>
      <c r="F245" s="35">
        <v>18.018000000000001</v>
      </c>
      <c r="G245" s="34">
        <v>212.7</v>
      </c>
      <c r="H245" s="14">
        <f t="shared" si="12"/>
        <v>4569941.1597840004</v>
      </c>
      <c r="I245" s="11">
        <f t="shared" si="13"/>
        <v>119244</v>
      </c>
      <c r="J245" s="11">
        <f t="shared" si="14"/>
        <v>2148538.392</v>
      </c>
      <c r="K245" s="11">
        <f t="shared" si="15"/>
        <v>0</v>
      </c>
    </row>
    <row r="246" spans="1:11" s="11" customFormat="1">
      <c r="A246" s="32">
        <v>2018</v>
      </c>
      <c r="B246" s="32">
        <v>997</v>
      </c>
      <c r="C246" s="33" t="s">
        <v>563</v>
      </c>
      <c r="D246" s="33" t="s">
        <v>564</v>
      </c>
      <c r="E246" s="34">
        <v>14533</v>
      </c>
      <c r="F246" s="35">
        <v>1.0429999999999999</v>
      </c>
      <c r="G246" s="34">
        <v>427.8</v>
      </c>
      <c r="H246" s="14">
        <f t="shared" si="12"/>
        <v>64845.577482000008</v>
      </c>
      <c r="I246" s="11">
        <f t="shared" si="13"/>
        <v>14533</v>
      </c>
      <c r="J246" s="11">
        <f t="shared" si="14"/>
        <v>15157.918999999998</v>
      </c>
      <c r="K246" s="11">
        <f t="shared" si="15"/>
        <v>0</v>
      </c>
    </row>
    <row r="247" spans="1:11" s="11" customFormat="1">
      <c r="A247" s="32">
        <v>2018</v>
      </c>
      <c r="B247" s="32">
        <v>1001</v>
      </c>
      <c r="C247" s="33" t="s">
        <v>353</v>
      </c>
      <c r="D247" s="33" t="s">
        <v>354</v>
      </c>
      <c r="E247" s="34">
        <v>46392</v>
      </c>
      <c r="F247" s="35">
        <v>22.356000000000002</v>
      </c>
      <c r="G247" s="34">
        <v>220</v>
      </c>
      <c r="H247" s="14">
        <f t="shared" si="12"/>
        <v>2281707.0144000002</v>
      </c>
      <c r="I247" s="11">
        <f t="shared" si="13"/>
        <v>46392</v>
      </c>
      <c r="J247" s="11">
        <f t="shared" si="14"/>
        <v>1037139.552</v>
      </c>
      <c r="K247" s="11">
        <f t="shared" si="15"/>
        <v>0</v>
      </c>
    </row>
    <row r="248" spans="1:11" s="11" customFormat="1">
      <c r="A248" s="32">
        <v>2018</v>
      </c>
      <c r="B248" s="32">
        <v>1001</v>
      </c>
      <c r="C248" s="33" t="s">
        <v>353</v>
      </c>
      <c r="D248" s="33" t="s">
        <v>354</v>
      </c>
      <c r="E248" s="34">
        <v>105257</v>
      </c>
      <c r="F248" s="35">
        <v>23.05</v>
      </c>
      <c r="G248" s="34">
        <v>212.1</v>
      </c>
      <c r="H248" s="14">
        <f t="shared" si="12"/>
        <v>5145914.7358500008</v>
      </c>
      <c r="I248" s="11">
        <f t="shared" si="13"/>
        <v>105257</v>
      </c>
      <c r="J248" s="11">
        <f t="shared" si="14"/>
        <v>2426173.85</v>
      </c>
      <c r="K248" s="11">
        <f t="shared" si="15"/>
        <v>0</v>
      </c>
    </row>
    <row r="249" spans="1:11" s="11" customFormat="1">
      <c r="A249" s="32">
        <v>2018</v>
      </c>
      <c r="B249" s="32">
        <v>1001</v>
      </c>
      <c r="C249" s="33" t="s">
        <v>353</v>
      </c>
      <c r="D249" s="33" t="s">
        <v>354</v>
      </c>
      <c r="E249" s="34">
        <v>69239</v>
      </c>
      <c r="F249" s="35">
        <v>22.518000000000001</v>
      </c>
      <c r="G249" s="34">
        <v>210.4</v>
      </c>
      <c r="H249" s="14">
        <f t="shared" si="12"/>
        <v>3280396.4794080001</v>
      </c>
      <c r="I249" s="11">
        <f t="shared" si="13"/>
        <v>69239</v>
      </c>
      <c r="J249" s="11">
        <f t="shared" si="14"/>
        <v>1559123.8020000001</v>
      </c>
      <c r="K249" s="11">
        <f t="shared" si="15"/>
        <v>0</v>
      </c>
    </row>
    <row r="250" spans="1:11" s="11" customFormat="1">
      <c r="A250" s="32">
        <v>2018</v>
      </c>
      <c r="B250" s="32">
        <v>1004</v>
      </c>
      <c r="C250" s="33" t="s">
        <v>353</v>
      </c>
      <c r="D250" s="33" t="s">
        <v>354</v>
      </c>
      <c r="E250" s="34">
        <v>111687</v>
      </c>
      <c r="F250" s="35">
        <v>22.38</v>
      </c>
      <c r="G250" s="34">
        <v>194.4</v>
      </c>
      <c r="H250" s="14">
        <f t="shared" si="12"/>
        <v>4859135.0366399996</v>
      </c>
      <c r="I250" s="11">
        <f t="shared" si="13"/>
        <v>111687</v>
      </c>
      <c r="J250" s="11">
        <f t="shared" si="14"/>
        <v>2499555.06</v>
      </c>
      <c r="K250" s="11">
        <f t="shared" si="15"/>
        <v>0</v>
      </c>
    </row>
    <row r="251" spans="1:11" s="11" customFormat="1">
      <c r="A251" s="32">
        <v>2018</v>
      </c>
      <c r="B251" s="32">
        <v>1004</v>
      </c>
      <c r="C251" s="33" t="s">
        <v>563</v>
      </c>
      <c r="D251" s="33" t="s">
        <v>564</v>
      </c>
      <c r="E251" s="34">
        <v>4864</v>
      </c>
      <c r="F251" s="35">
        <v>1.028</v>
      </c>
      <c r="G251" s="34">
        <v>657.1</v>
      </c>
      <c r="H251" s="14">
        <f t="shared" si="12"/>
        <v>32856.261632000002</v>
      </c>
      <c r="I251" s="11">
        <f t="shared" si="13"/>
        <v>4864</v>
      </c>
      <c r="J251" s="11">
        <f t="shared" si="14"/>
        <v>5000.192</v>
      </c>
      <c r="K251" s="11">
        <f t="shared" si="15"/>
        <v>0</v>
      </c>
    </row>
    <row r="252" spans="1:11" s="11" customFormat="1">
      <c r="A252" s="32">
        <v>2018</v>
      </c>
      <c r="B252" s="32">
        <v>1004</v>
      </c>
      <c r="C252" s="33" t="s">
        <v>563</v>
      </c>
      <c r="D252" s="33" t="s">
        <v>564</v>
      </c>
      <c r="E252" s="34">
        <v>1639883</v>
      </c>
      <c r="F252" s="35">
        <v>1.028</v>
      </c>
      <c r="G252" s="34">
        <v>432.4</v>
      </c>
      <c r="H252" s="14">
        <f t="shared" si="12"/>
        <v>7289398.0065759998</v>
      </c>
      <c r="I252" s="11">
        <f t="shared" si="13"/>
        <v>1639883</v>
      </c>
      <c r="J252" s="11">
        <f t="shared" si="14"/>
        <v>1685799.7239999999</v>
      </c>
      <c r="K252" s="11">
        <f t="shared" si="15"/>
        <v>0</v>
      </c>
    </row>
    <row r="253" spans="1:11" s="11" customFormat="1">
      <c r="A253" s="32">
        <v>2018</v>
      </c>
      <c r="B253" s="32">
        <v>1007</v>
      </c>
      <c r="C253" s="33" t="s">
        <v>563</v>
      </c>
      <c r="D253" s="33" t="s">
        <v>564</v>
      </c>
      <c r="E253" s="34">
        <v>10458</v>
      </c>
      <c r="F253" s="35">
        <v>1.028</v>
      </c>
      <c r="G253" s="34">
        <v>353.3</v>
      </c>
      <c r="H253" s="14">
        <f t="shared" si="12"/>
        <v>37982.661192</v>
      </c>
      <c r="I253" s="11">
        <f t="shared" si="13"/>
        <v>10458</v>
      </c>
      <c r="J253" s="11">
        <f t="shared" si="14"/>
        <v>10750.824000000001</v>
      </c>
      <c r="K253" s="11">
        <f t="shared" si="15"/>
        <v>0</v>
      </c>
    </row>
    <row r="254" spans="1:11" s="11" customFormat="1">
      <c r="A254" s="32">
        <v>2018</v>
      </c>
      <c r="B254" s="32">
        <v>1007</v>
      </c>
      <c r="C254" s="33" t="s">
        <v>563</v>
      </c>
      <c r="D254" s="33" t="s">
        <v>564</v>
      </c>
      <c r="E254" s="34">
        <v>688221</v>
      </c>
      <c r="F254" s="35">
        <v>1.028</v>
      </c>
      <c r="G254" s="34">
        <v>422.3</v>
      </c>
      <c r="H254" s="14">
        <f t="shared" si="12"/>
        <v>2987735.2869239999</v>
      </c>
      <c r="I254" s="11">
        <f t="shared" si="13"/>
        <v>688221</v>
      </c>
      <c r="J254" s="11">
        <f t="shared" si="14"/>
        <v>707491.18799999997</v>
      </c>
      <c r="K254" s="11">
        <f t="shared" si="15"/>
        <v>0</v>
      </c>
    </row>
    <row r="255" spans="1:11" s="11" customFormat="1">
      <c r="A255" s="32">
        <v>2018</v>
      </c>
      <c r="B255" s="32">
        <v>1008</v>
      </c>
      <c r="C255" s="33" t="s">
        <v>565</v>
      </c>
      <c r="D255" s="33" t="s">
        <v>566</v>
      </c>
      <c r="E255" s="34">
        <v>10277</v>
      </c>
      <c r="F255" s="35">
        <v>5.75</v>
      </c>
      <c r="G255" s="34">
        <v>1635.7</v>
      </c>
      <c r="H255" s="14">
        <f t="shared" si="12"/>
        <v>966580.11175000004</v>
      </c>
      <c r="I255" s="11">
        <f t="shared" si="13"/>
        <v>10277</v>
      </c>
      <c r="J255" s="11">
        <f t="shared" si="14"/>
        <v>59092.75</v>
      </c>
      <c r="K255" s="11">
        <f t="shared" si="15"/>
        <v>0</v>
      </c>
    </row>
    <row r="256" spans="1:11" s="11" customFormat="1">
      <c r="A256" s="32">
        <v>2018</v>
      </c>
      <c r="B256" s="32">
        <v>1012</v>
      </c>
      <c r="C256" s="33" t="s">
        <v>353</v>
      </c>
      <c r="D256" s="33" t="s">
        <v>354</v>
      </c>
      <c r="E256" s="34">
        <v>77762</v>
      </c>
      <c r="F256" s="35">
        <v>22.946000000000002</v>
      </c>
      <c r="G256" s="34">
        <v>226.6</v>
      </c>
      <c r="H256" s="14">
        <f t="shared" si="12"/>
        <v>4043284.6466320003</v>
      </c>
      <c r="I256" s="11">
        <f t="shared" si="13"/>
        <v>77762</v>
      </c>
      <c r="J256" s="11">
        <f t="shared" si="14"/>
        <v>1784326.8520000002</v>
      </c>
      <c r="K256" s="11">
        <f t="shared" si="15"/>
        <v>0</v>
      </c>
    </row>
    <row r="257" spans="1:11" s="11" customFormat="1">
      <c r="A257" s="32">
        <v>2018</v>
      </c>
      <c r="B257" s="32">
        <v>1012</v>
      </c>
      <c r="C257" s="33" t="s">
        <v>563</v>
      </c>
      <c r="D257" s="33" t="s">
        <v>564</v>
      </c>
      <c r="E257" s="34">
        <v>36666</v>
      </c>
      <c r="F257" s="35">
        <v>1.0509999999999999</v>
      </c>
      <c r="G257" s="34">
        <v>587.5</v>
      </c>
      <c r="H257" s="14">
        <f t="shared" si="12"/>
        <v>226398.80025</v>
      </c>
      <c r="I257" s="11">
        <f t="shared" si="13"/>
        <v>36666</v>
      </c>
      <c r="J257" s="11">
        <f t="shared" si="14"/>
        <v>38535.966</v>
      </c>
      <c r="K257" s="11">
        <f t="shared" si="15"/>
        <v>0</v>
      </c>
    </row>
    <row r="258" spans="1:11" s="11" customFormat="1">
      <c r="A258" s="32">
        <v>2018</v>
      </c>
      <c r="B258" s="32">
        <v>1016</v>
      </c>
      <c r="C258" s="33" t="s">
        <v>565</v>
      </c>
      <c r="D258" s="33" t="s">
        <v>566</v>
      </c>
      <c r="E258" s="34">
        <v>65441</v>
      </c>
      <c r="F258" s="35">
        <v>5.8289999999999997</v>
      </c>
      <c r="G258" s="34" t="s">
        <v>364</v>
      </c>
      <c r="H258" s="14" t="str">
        <f t="shared" si="12"/>
        <v/>
      </c>
      <c r="I258" s="11" t="str">
        <f t="shared" si="13"/>
        <v/>
      </c>
      <c r="J258" s="11" t="str">
        <f t="shared" si="14"/>
        <v/>
      </c>
      <c r="K258" s="11">
        <f t="shared" si="15"/>
        <v>0</v>
      </c>
    </row>
    <row r="259" spans="1:11" s="11" customFormat="1">
      <c r="A259" s="32">
        <v>2018</v>
      </c>
      <c r="B259" s="32">
        <v>1016</v>
      </c>
      <c r="C259" s="33" t="s">
        <v>563</v>
      </c>
      <c r="D259" s="33" t="s">
        <v>564</v>
      </c>
      <c r="E259" s="34">
        <v>29</v>
      </c>
      <c r="F259" s="35">
        <v>1.0349999999999999</v>
      </c>
      <c r="G259" s="34" t="s">
        <v>364</v>
      </c>
      <c r="H259" s="14" t="str">
        <f t="shared" si="12"/>
        <v/>
      </c>
      <c r="I259" s="11" t="str">
        <f t="shared" si="13"/>
        <v/>
      </c>
      <c r="J259" s="11" t="str">
        <f t="shared" si="14"/>
        <v/>
      </c>
      <c r="K259" s="11">
        <f t="shared" si="15"/>
        <v>0</v>
      </c>
    </row>
    <row r="260" spans="1:11" s="11" customFormat="1">
      <c r="A260" s="32">
        <v>2018</v>
      </c>
      <c r="B260" s="32">
        <v>1040</v>
      </c>
      <c r="C260" s="33" t="s">
        <v>353</v>
      </c>
      <c r="D260" s="33" t="s">
        <v>354</v>
      </c>
      <c r="E260" s="34">
        <v>857</v>
      </c>
      <c r="F260" s="35">
        <v>23.52</v>
      </c>
      <c r="G260" s="34">
        <v>289.10000000000002</v>
      </c>
      <c r="H260" s="14">
        <f t="shared" si="12"/>
        <v>58272.846239999999</v>
      </c>
      <c r="I260" s="11">
        <f t="shared" si="13"/>
        <v>857</v>
      </c>
      <c r="J260" s="11">
        <f t="shared" si="14"/>
        <v>20156.64</v>
      </c>
      <c r="K260" s="11">
        <f t="shared" si="15"/>
        <v>0</v>
      </c>
    </row>
    <row r="261" spans="1:11" s="11" customFormat="1">
      <c r="A261" s="32">
        <v>2018</v>
      </c>
      <c r="B261" s="32">
        <v>1040</v>
      </c>
      <c r="C261" s="33" t="s">
        <v>353</v>
      </c>
      <c r="D261" s="33" t="s">
        <v>354</v>
      </c>
      <c r="E261" s="34">
        <v>344</v>
      </c>
      <c r="F261" s="35">
        <v>22.98</v>
      </c>
      <c r="G261" s="34">
        <v>302.2</v>
      </c>
      <c r="H261" s="14">
        <f t="shared" si="12"/>
        <v>23889.272639999999</v>
      </c>
      <c r="I261" s="11">
        <f t="shared" si="13"/>
        <v>344</v>
      </c>
      <c r="J261" s="11">
        <f t="shared" si="14"/>
        <v>7905.12</v>
      </c>
      <c r="K261" s="11">
        <f t="shared" si="15"/>
        <v>0</v>
      </c>
    </row>
    <row r="262" spans="1:11" s="11" customFormat="1">
      <c r="A262" s="32">
        <v>2018</v>
      </c>
      <c r="B262" s="32">
        <v>1040</v>
      </c>
      <c r="C262" s="33" t="s">
        <v>353</v>
      </c>
      <c r="D262" s="33" t="s">
        <v>354</v>
      </c>
      <c r="E262" s="34">
        <v>133</v>
      </c>
      <c r="F262" s="35">
        <v>23.52</v>
      </c>
      <c r="G262" s="34">
        <v>334.7</v>
      </c>
      <c r="H262" s="14">
        <f t="shared" ref="H262:H325" si="16">IF(I262="","",G262/100*F262*E262)</f>
        <v>10469.951520000001</v>
      </c>
      <c r="I262" s="11">
        <f t="shared" ref="I262:I325" si="17">IF(OR(G262=".",F262=".",E262="."),"",E262)</f>
        <v>133</v>
      </c>
      <c r="J262" s="11">
        <f t="shared" ref="J262:J325" si="18">IF(I262="","",F262*I262)</f>
        <v>3128.16</v>
      </c>
      <c r="K262" s="11">
        <f t="shared" ref="K262:K325" si="19">IF(C262="LIG",1,0)</f>
        <v>0</v>
      </c>
    </row>
    <row r="263" spans="1:11" s="11" customFormat="1">
      <c r="A263" s="32">
        <v>2018</v>
      </c>
      <c r="B263" s="32">
        <v>1040</v>
      </c>
      <c r="C263" s="33" t="s">
        <v>353</v>
      </c>
      <c r="D263" s="33" t="s">
        <v>354</v>
      </c>
      <c r="E263" s="34">
        <v>1788</v>
      </c>
      <c r="F263" s="35">
        <v>22.77</v>
      </c>
      <c r="G263" s="34">
        <v>331.7</v>
      </c>
      <c r="H263" s="14">
        <f t="shared" si="16"/>
        <v>135044.22491999998</v>
      </c>
      <c r="I263" s="11">
        <f t="shared" si="17"/>
        <v>1788</v>
      </c>
      <c r="J263" s="11">
        <f t="shared" si="18"/>
        <v>40712.76</v>
      </c>
      <c r="K263" s="11">
        <f t="shared" si="19"/>
        <v>0</v>
      </c>
    </row>
    <row r="264" spans="1:11" s="11" customFormat="1">
      <c r="A264" s="32">
        <v>2018</v>
      </c>
      <c r="B264" s="32">
        <v>1040</v>
      </c>
      <c r="C264" s="33" t="s">
        <v>565</v>
      </c>
      <c r="D264" s="33" t="s">
        <v>566</v>
      </c>
      <c r="E264" s="34">
        <v>130</v>
      </c>
      <c r="F264" s="35">
        <v>5.7960000000000003</v>
      </c>
      <c r="G264" s="34">
        <v>1653.1</v>
      </c>
      <c r="H264" s="14">
        <f t="shared" si="16"/>
        <v>12455.77788</v>
      </c>
      <c r="I264" s="11">
        <f t="shared" si="17"/>
        <v>130</v>
      </c>
      <c r="J264" s="11">
        <f t="shared" si="18"/>
        <v>753.48</v>
      </c>
      <c r="K264" s="11">
        <f t="shared" si="19"/>
        <v>0</v>
      </c>
    </row>
    <row r="265" spans="1:11" s="11" customFormat="1">
      <c r="A265" s="32">
        <v>2018</v>
      </c>
      <c r="B265" s="32">
        <v>1047</v>
      </c>
      <c r="C265" s="33" t="s">
        <v>565</v>
      </c>
      <c r="D265" s="33" t="s">
        <v>566</v>
      </c>
      <c r="E265" s="34">
        <v>878</v>
      </c>
      <c r="F265" s="35">
        <v>5.88</v>
      </c>
      <c r="G265" s="34">
        <v>1570.2</v>
      </c>
      <c r="H265" s="14">
        <f t="shared" si="16"/>
        <v>81063.773279999994</v>
      </c>
      <c r="I265" s="11">
        <f t="shared" si="17"/>
        <v>878</v>
      </c>
      <c r="J265" s="11">
        <f t="shared" si="18"/>
        <v>5162.6400000000003</v>
      </c>
      <c r="K265" s="11">
        <f t="shared" si="19"/>
        <v>0</v>
      </c>
    </row>
    <row r="266" spans="1:11" s="11" customFormat="1">
      <c r="A266" s="32">
        <v>2018</v>
      </c>
      <c r="B266" s="32">
        <v>1073</v>
      </c>
      <c r="C266" s="33" t="s">
        <v>563</v>
      </c>
      <c r="D266" s="33" t="s">
        <v>564</v>
      </c>
      <c r="E266" s="34">
        <v>240368</v>
      </c>
      <c r="F266" s="35">
        <v>1.0529999999999999</v>
      </c>
      <c r="G266" s="34">
        <v>580.5</v>
      </c>
      <c r="H266" s="14">
        <f t="shared" si="16"/>
        <v>1469289.0607199997</v>
      </c>
      <c r="I266" s="11">
        <f t="shared" si="17"/>
        <v>240368</v>
      </c>
      <c r="J266" s="11">
        <f t="shared" si="18"/>
        <v>253107.50399999999</v>
      </c>
      <c r="K266" s="11">
        <f t="shared" si="19"/>
        <v>0</v>
      </c>
    </row>
    <row r="267" spans="1:11" s="11" customFormat="1">
      <c r="A267" s="32">
        <v>2018</v>
      </c>
      <c r="B267" s="32">
        <v>1073</v>
      </c>
      <c r="C267" s="33" t="s">
        <v>363</v>
      </c>
      <c r="D267" s="33" t="s">
        <v>354</v>
      </c>
      <c r="E267" s="34">
        <v>43892</v>
      </c>
      <c r="F267" s="35">
        <v>17.533999999999999</v>
      </c>
      <c r="G267" s="34">
        <v>192.2</v>
      </c>
      <c r="H267" s="14">
        <f t="shared" si="16"/>
        <v>1479175.674416</v>
      </c>
      <c r="I267" s="11">
        <f t="shared" si="17"/>
        <v>43892</v>
      </c>
      <c r="J267" s="11">
        <f t="shared" si="18"/>
        <v>769602.32799999998</v>
      </c>
      <c r="K267" s="11">
        <f t="shared" si="19"/>
        <v>0</v>
      </c>
    </row>
    <row r="268" spans="1:11" s="11" customFormat="1">
      <c r="A268" s="32">
        <v>2018</v>
      </c>
      <c r="B268" s="32">
        <v>1082</v>
      </c>
      <c r="C268" s="33" t="s">
        <v>363</v>
      </c>
      <c r="D268" s="33" t="s">
        <v>354</v>
      </c>
      <c r="E268" s="34">
        <v>16244</v>
      </c>
      <c r="F268" s="35">
        <v>17.463999999999999</v>
      </c>
      <c r="G268" s="34">
        <v>129.5</v>
      </c>
      <c r="H268" s="14">
        <f t="shared" si="16"/>
        <v>367372.35471999994</v>
      </c>
      <c r="I268" s="11">
        <f t="shared" si="17"/>
        <v>16244</v>
      </c>
      <c r="J268" s="11">
        <f t="shared" si="18"/>
        <v>283685.21599999996</v>
      </c>
      <c r="K268" s="11">
        <f t="shared" si="19"/>
        <v>0</v>
      </c>
    </row>
    <row r="269" spans="1:11" s="11" customFormat="1">
      <c r="A269" s="32">
        <v>2018</v>
      </c>
      <c r="B269" s="32">
        <v>1082</v>
      </c>
      <c r="C269" s="33" t="s">
        <v>363</v>
      </c>
      <c r="D269" s="33" t="s">
        <v>354</v>
      </c>
      <c r="E269" s="34">
        <v>47083</v>
      </c>
      <c r="F269" s="35">
        <v>17.486000000000001</v>
      </c>
      <c r="G269" s="34">
        <v>151.69999999999999</v>
      </c>
      <c r="H269" s="14">
        <f t="shared" si="16"/>
        <v>1248935.9937459999</v>
      </c>
      <c r="I269" s="11">
        <f t="shared" si="17"/>
        <v>47083</v>
      </c>
      <c r="J269" s="11">
        <f t="shared" si="18"/>
        <v>823293.33799999999</v>
      </c>
      <c r="K269" s="11">
        <f t="shared" si="19"/>
        <v>0</v>
      </c>
    </row>
    <row r="270" spans="1:11" s="11" customFormat="1">
      <c r="A270" s="32">
        <v>2018</v>
      </c>
      <c r="B270" s="32">
        <v>1082</v>
      </c>
      <c r="C270" s="33" t="s">
        <v>363</v>
      </c>
      <c r="D270" s="33" t="s">
        <v>354</v>
      </c>
      <c r="E270" s="34">
        <v>79409</v>
      </c>
      <c r="F270" s="35">
        <v>17.178999999999998</v>
      </c>
      <c r="G270" s="34">
        <v>143.1</v>
      </c>
      <c r="H270" s="14">
        <f t="shared" si="16"/>
        <v>1952123.2789409999</v>
      </c>
      <c r="I270" s="11">
        <f t="shared" si="17"/>
        <v>79409</v>
      </c>
      <c r="J270" s="11">
        <f t="shared" si="18"/>
        <v>1364167.2109999999</v>
      </c>
      <c r="K270" s="11">
        <f t="shared" si="19"/>
        <v>0</v>
      </c>
    </row>
    <row r="271" spans="1:11" s="11" customFormat="1">
      <c r="A271" s="32">
        <v>2018</v>
      </c>
      <c r="B271" s="32">
        <v>1082</v>
      </c>
      <c r="C271" s="33" t="s">
        <v>363</v>
      </c>
      <c r="D271" s="33" t="s">
        <v>354</v>
      </c>
      <c r="E271" s="34">
        <v>78539</v>
      </c>
      <c r="F271" s="35">
        <v>17.93</v>
      </c>
      <c r="G271" s="34">
        <v>153.30000000000001</v>
      </c>
      <c r="H271" s="14">
        <f t="shared" si="16"/>
        <v>2158777.1459100004</v>
      </c>
      <c r="I271" s="11">
        <f t="shared" si="17"/>
        <v>78539</v>
      </c>
      <c r="J271" s="11">
        <f t="shared" si="18"/>
        <v>1408204.27</v>
      </c>
      <c r="K271" s="11">
        <f t="shared" si="19"/>
        <v>0</v>
      </c>
    </row>
    <row r="272" spans="1:11" s="11" customFormat="1">
      <c r="A272" s="32">
        <v>2018</v>
      </c>
      <c r="B272" s="32">
        <v>1082</v>
      </c>
      <c r="C272" s="33" t="s">
        <v>363</v>
      </c>
      <c r="D272" s="33" t="s">
        <v>354</v>
      </c>
      <c r="E272" s="34">
        <v>47548</v>
      </c>
      <c r="F272" s="35">
        <v>17.483000000000001</v>
      </c>
      <c r="G272" s="34">
        <v>134.6</v>
      </c>
      <c r="H272" s="14">
        <f t="shared" si="16"/>
        <v>1118905.1466639999</v>
      </c>
      <c r="I272" s="11">
        <f t="shared" si="17"/>
        <v>47548</v>
      </c>
      <c r="J272" s="11">
        <f t="shared" si="18"/>
        <v>831281.68400000001</v>
      </c>
      <c r="K272" s="11">
        <f t="shared" si="19"/>
        <v>0</v>
      </c>
    </row>
    <row r="273" spans="1:11" s="11" customFormat="1">
      <c r="A273" s="32">
        <v>2018</v>
      </c>
      <c r="B273" s="32">
        <v>1082</v>
      </c>
      <c r="C273" s="33" t="s">
        <v>363</v>
      </c>
      <c r="D273" s="33" t="s">
        <v>354</v>
      </c>
      <c r="E273" s="34">
        <v>64733</v>
      </c>
      <c r="F273" s="35">
        <v>17.834</v>
      </c>
      <c r="G273" s="34">
        <v>131.4</v>
      </c>
      <c r="H273" s="14">
        <f t="shared" si="16"/>
        <v>1516945.0951080001</v>
      </c>
      <c r="I273" s="11">
        <f t="shared" si="17"/>
        <v>64733</v>
      </c>
      <c r="J273" s="11">
        <f t="shared" si="18"/>
        <v>1154448.3219999999</v>
      </c>
      <c r="K273" s="11">
        <f t="shared" si="19"/>
        <v>0</v>
      </c>
    </row>
    <row r="274" spans="1:11" s="11" customFormat="1">
      <c r="A274" s="32">
        <v>2018</v>
      </c>
      <c r="B274" s="32">
        <v>1082</v>
      </c>
      <c r="C274" s="33" t="s">
        <v>363</v>
      </c>
      <c r="D274" s="33" t="s">
        <v>354</v>
      </c>
      <c r="E274" s="34">
        <v>79911</v>
      </c>
      <c r="F274" s="35">
        <v>17.844999999999999</v>
      </c>
      <c r="G274" s="34">
        <v>136.6</v>
      </c>
      <c r="H274" s="14">
        <f t="shared" si="16"/>
        <v>1947932.1119699995</v>
      </c>
      <c r="I274" s="11">
        <f t="shared" si="17"/>
        <v>79911</v>
      </c>
      <c r="J274" s="11">
        <f t="shared" si="18"/>
        <v>1426011.7949999999</v>
      </c>
      <c r="K274" s="11">
        <f t="shared" si="19"/>
        <v>0</v>
      </c>
    </row>
    <row r="275" spans="1:11" s="11" customFormat="1">
      <c r="A275" s="32">
        <v>2018</v>
      </c>
      <c r="B275" s="32">
        <v>1082</v>
      </c>
      <c r="C275" s="33" t="s">
        <v>565</v>
      </c>
      <c r="D275" s="33" t="s">
        <v>566</v>
      </c>
      <c r="E275" s="34">
        <v>4100</v>
      </c>
      <c r="F275" s="35">
        <v>5.7119999999999997</v>
      </c>
      <c r="G275" s="34">
        <v>1597.4</v>
      </c>
      <c r="H275" s="14">
        <f t="shared" si="16"/>
        <v>374098.30079999997</v>
      </c>
      <c r="I275" s="11">
        <f t="shared" si="17"/>
        <v>4100</v>
      </c>
      <c r="J275" s="11">
        <f t="shared" si="18"/>
        <v>23419.200000000001</v>
      </c>
      <c r="K275" s="11">
        <f t="shared" si="19"/>
        <v>0</v>
      </c>
    </row>
    <row r="276" spans="1:11" s="11" customFormat="1">
      <c r="A276" s="32">
        <v>2018</v>
      </c>
      <c r="B276" s="32">
        <v>1082</v>
      </c>
      <c r="C276" s="33" t="s">
        <v>565</v>
      </c>
      <c r="D276" s="33" t="s">
        <v>566</v>
      </c>
      <c r="E276" s="34">
        <v>4108</v>
      </c>
      <c r="F276" s="35">
        <v>5.7119999999999997</v>
      </c>
      <c r="G276" s="34">
        <v>1572.8</v>
      </c>
      <c r="H276" s="14">
        <f t="shared" si="16"/>
        <v>369055.884288</v>
      </c>
      <c r="I276" s="11">
        <f t="shared" si="17"/>
        <v>4108</v>
      </c>
      <c r="J276" s="11">
        <f t="shared" si="18"/>
        <v>23464.896000000001</v>
      </c>
      <c r="K276" s="11">
        <f t="shared" si="19"/>
        <v>0</v>
      </c>
    </row>
    <row r="277" spans="1:11" s="11" customFormat="1">
      <c r="A277" s="32">
        <v>2018</v>
      </c>
      <c r="B277" s="32">
        <v>1091</v>
      </c>
      <c r="C277" s="33" t="s">
        <v>363</v>
      </c>
      <c r="D277" s="33" t="s">
        <v>354</v>
      </c>
      <c r="E277" s="34">
        <v>17692</v>
      </c>
      <c r="F277" s="35">
        <v>17.111999999999998</v>
      </c>
      <c r="G277" s="34">
        <v>179.7</v>
      </c>
      <c r="H277" s="14">
        <f t="shared" si="16"/>
        <v>544033.67068799993</v>
      </c>
      <c r="I277" s="11">
        <f t="shared" si="17"/>
        <v>17692</v>
      </c>
      <c r="J277" s="11">
        <f t="shared" si="18"/>
        <v>302745.50399999996</v>
      </c>
      <c r="K277" s="11">
        <f t="shared" si="19"/>
        <v>0</v>
      </c>
    </row>
    <row r="278" spans="1:11" s="11" customFormat="1">
      <c r="A278" s="32">
        <v>2018</v>
      </c>
      <c r="B278" s="32">
        <v>1091</v>
      </c>
      <c r="C278" s="33" t="s">
        <v>363</v>
      </c>
      <c r="D278" s="33" t="s">
        <v>354</v>
      </c>
      <c r="E278" s="34">
        <v>17447</v>
      </c>
      <c r="F278" s="35">
        <v>17.736000000000001</v>
      </c>
      <c r="G278" s="34">
        <v>172.5</v>
      </c>
      <c r="H278" s="14">
        <f t="shared" si="16"/>
        <v>533783.98620000004</v>
      </c>
      <c r="I278" s="11">
        <f t="shared" si="17"/>
        <v>17447</v>
      </c>
      <c r="J278" s="11">
        <f t="shared" si="18"/>
        <v>309439.99200000003</v>
      </c>
      <c r="K278" s="11">
        <f t="shared" si="19"/>
        <v>0</v>
      </c>
    </row>
    <row r="279" spans="1:11" s="11" customFormat="1">
      <c r="A279" s="32">
        <v>2018</v>
      </c>
      <c r="B279" s="32">
        <v>1091</v>
      </c>
      <c r="C279" s="33" t="s">
        <v>563</v>
      </c>
      <c r="D279" s="33" t="s">
        <v>564</v>
      </c>
      <c r="E279" s="34">
        <v>25513</v>
      </c>
      <c r="F279" s="35">
        <v>1.0529999999999999</v>
      </c>
      <c r="G279" s="34">
        <v>613.4</v>
      </c>
      <c r="H279" s="14">
        <f t="shared" si="16"/>
        <v>164791.06932599997</v>
      </c>
      <c r="I279" s="11">
        <f t="shared" si="17"/>
        <v>25513</v>
      </c>
      <c r="J279" s="11">
        <f t="shared" si="18"/>
        <v>26865.188999999998</v>
      </c>
      <c r="K279" s="11">
        <f t="shared" si="19"/>
        <v>0</v>
      </c>
    </row>
    <row r="280" spans="1:11" s="11" customFormat="1">
      <c r="A280" s="32">
        <v>2018</v>
      </c>
      <c r="B280" s="32">
        <v>1104</v>
      </c>
      <c r="C280" s="33" t="s">
        <v>363</v>
      </c>
      <c r="D280" s="33" t="s">
        <v>354</v>
      </c>
      <c r="E280" s="34">
        <v>40669</v>
      </c>
      <c r="F280" s="35">
        <v>17.244</v>
      </c>
      <c r="G280" s="34">
        <v>162.69999999999999</v>
      </c>
      <c r="H280" s="14">
        <f t="shared" si="16"/>
        <v>1141008.9759719998</v>
      </c>
      <c r="I280" s="11">
        <f t="shared" si="17"/>
        <v>40669</v>
      </c>
      <c r="J280" s="11">
        <f t="shared" si="18"/>
        <v>701296.23600000003</v>
      </c>
      <c r="K280" s="11">
        <f t="shared" si="19"/>
        <v>0</v>
      </c>
    </row>
    <row r="281" spans="1:11" s="11" customFormat="1">
      <c r="A281" s="32">
        <v>2018</v>
      </c>
      <c r="B281" s="32">
        <v>1104</v>
      </c>
      <c r="C281" s="33" t="s">
        <v>563</v>
      </c>
      <c r="D281" s="33" t="s">
        <v>564</v>
      </c>
      <c r="E281" s="34">
        <v>5528</v>
      </c>
      <c r="F281" s="35">
        <v>1.04</v>
      </c>
      <c r="G281" s="34">
        <v>403.6</v>
      </c>
      <c r="H281" s="14">
        <f t="shared" si="16"/>
        <v>23203.448320000003</v>
      </c>
      <c r="I281" s="11">
        <f t="shared" si="17"/>
        <v>5528</v>
      </c>
      <c r="J281" s="11">
        <f t="shared" si="18"/>
        <v>5749.12</v>
      </c>
      <c r="K281" s="11">
        <f t="shared" si="19"/>
        <v>0</v>
      </c>
    </row>
    <row r="282" spans="1:11" s="11" customFormat="1">
      <c r="A282" s="32">
        <v>2018</v>
      </c>
      <c r="B282" s="32">
        <v>1104</v>
      </c>
      <c r="C282" s="33" t="s">
        <v>563</v>
      </c>
      <c r="D282" s="33" t="s">
        <v>564</v>
      </c>
      <c r="E282" s="34">
        <v>8966</v>
      </c>
      <c r="F282" s="35">
        <v>1.046</v>
      </c>
      <c r="G282" s="34">
        <v>402.2</v>
      </c>
      <c r="H282" s="14">
        <f t="shared" si="16"/>
        <v>37720.069592000007</v>
      </c>
      <c r="I282" s="11">
        <f t="shared" si="17"/>
        <v>8966</v>
      </c>
      <c r="J282" s="11">
        <f t="shared" si="18"/>
        <v>9378.4359999999997</v>
      </c>
      <c r="K282" s="11">
        <f t="shared" si="19"/>
        <v>0</v>
      </c>
    </row>
    <row r="283" spans="1:11" s="11" customFormat="1">
      <c r="A283" s="32">
        <v>2018</v>
      </c>
      <c r="B283" s="32">
        <v>1104</v>
      </c>
      <c r="C283" s="33" t="s">
        <v>565</v>
      </c>
      <c r="D283" s="33" t="s">
        <v>566</v>
      </c>
      <c r="E283" s="34">
        <v>24</v>
      </c>
      <c r="F283" s="35">
        <v>5.88</v>
      </c>
      <c r="G283" s="34">
        <v>1931.2</v>
      </c>
      <c r="H283" s="14">
        <f t="shared" si="16"/>
        <v>2725.30944</v>
      </c>
      <c r="I283" s="11">
        <f t="shared" si="17"/>
        <v>24</v>
      </c>
      <c r="J283" s="11">
        <f t="shared" si="18"/>
        <v>141.12</v>
      </c>
      <c r="K283" s="11">
        <f t="shared" si="19"/>
        <v>0</v>
      </c>
    </row>
    <row r="284" spans="1:11" s="11" customFormat="1">
      <c r="A284" s="32">
        <v>2018</v>
      </c>
      <c r="B284" s="32">
        <v>1131</v>
      </c>
      <c r="C284" s="33" t="s">
        <v>563</v>
      </c>
      <c r="D284" s="33" t="s">
        <v>564</v>
      </c>
      <c r="E284" s="34">
        <v>1</v>
      </c>
      <c r="F284" s="35">
        <v>1.05</v>
      </c>
      <c r="G284" s="34">
        <v>430.3</v>
      </c>
      <c r="H284" s="14">
        <f t="shared" si="16"/>
        <v>4.5181500000000003</v>
      </c>
      <c r="I284" s="11">
        <f t="shared" si="17"/>
        <v>1</v>
      </c>
      <c r="J284" s="11">
        <f t="shared" si="18"/>
        <v>1.05</v>
      </c>
      <c r="K284" s="11">
        <f t="shared" si="19"/>
        <v>0</v>
      </c>
    </row>
    <row r="285" spans="1:11" s="11" customFormat="1">
      <c r="A285" s="32">
        <v>2018</v>
      </c>
      <c r="B285" s="32">
        <v>1167</v>
      </c>
      <c r="C285" s="33" t="s">
        <v>563</v>
      </c>
      <c r="D285" s="33" t="s">
        <v>564</v>
      </c>
      <c r="E285" s="34">
        <v>3959</v>
      </c>
      <c r="F285" s="35">
        <v>1.052</v>
      </c>
      <c r="G285" s="34">
        <v>428.3</v>
      </c>
      <c r="H285" s="14">
        <f t="shared" si="16"/>
        <v>17838.129644000001</v>
      </c>
      <c r="I285" s="11">
        <f t="shared" si="17"/>
        <v>3959</v>
      </c>
      <c r="J285" s="11">
        <f t="shared" si="18"/>
        <v>4164.8680000000004</v>
      </c>
      <c r="K285" s="11">
        <f t="shared" si="19"/>
        <v>0</v>
      </c>
    </row>
    <row r="286" spans="1:11" s="11" customFormat="1">
      <c r="A286" s="32">
        <v>2018</v>
      </c>
      <c r="B286" s="32">
        <v>1167</v>
      </c>
      <c r="C286" s="33" t="s">
        <v>565</v>
      </c>
      <c r="D286" s="33" t="s">
        <v>566</v>
      </c>
      <c r="E286" s="34">
        <v>864</v>
      </c>
      <c r="F286" s="35">
        <v>5.8170000000000002</v>
      </c>
      <c r="G286" s="34">
        <v>1420.5</v>
      </c>
      <c r="H286" s="14">
        <f t="shared" si="16"/>
        <v>71392.73904</v>
      </c>
      <c r="I286" s="11">
        <f t="shared" si="17"/>
        <v>864</v>
      </c>
      <c r="J286" s="11">
        <f t="shared" si="18"/>
        <v>5025.8879999999999</v>
      </c>
      <c r="K286" s="11">
        <f t="shared" si="19"/>
        <v>0</v>
      </c>
    </row>
    <row r="287" spans="1:11" s="11" customFormat="1">
      <c r="A287" s="32">
        <v>2018</v>
      </c>
      <c r="B287" s="32">
        <v>1167</v>
      </c>
      <c r="C287" s="33" t="s">
        <v>363</v>
      </c>
      <c r="D287" s="33" t="s">
        <v>354</v>
      </c>
      <c r="E287" s="34">
        <v>57537</v>
      </c>
      <c r="F287" s="35">
        <v>16.966999999999999</v>
      </c>
      <c r="G287" s="34">
        <v>173.2</v>
      </c>
      <c r="H287" s="14">
        <f t="shared" si="16"/>
        <v>1690830.8432279998</v>
      </c>
      <c r="I287" s="11">
        <f t="shared" si="17"/>
        <v>57537</v>
      </c>
      <c r="J287" s="11">
        <f t="shared" si="18"/>
        <v>976230.27899999998</v>
      </c>
      <c r="K287" s="11">
        <f t="shared" si="19"/>
        <v>0</v>
      </c>
    </row>
    <row r="288" spans="1:11" s="11" customFormat="1">
      <c r="A288" s="32">
        <v>2018</v>
      </c>
      <c r="B288" s="32">
        <v>1239</v>
      </c>
      <c r="C288" s="33" t="s">
        <v>563</v>
      </c>
      <c r="D288" s="33" t="s">
        <v>564</v>
      </c>
      <c r="E288" s="34">
        <v>766931</v>
      </c>
      <c r="F288" s="35">
        <v>1.044</v>
      </c>
      <c r="G288" s="34">
        <v>321.10000000000002</v>
      </c>
      <c r="H288" s="14">
        <f t="shared" si="16"/>
        <v>2570970.5204040003</v>
      </c>
      <c r="I288" s="11">
        <f t="shared" si="17"/>
        <v>766931</v>
      </c>
      <c r="J288" s="11">
        <f t="shared" si="18"/>
        <v>800675.96400000004</v>
      </c>
      <c r="K288" s="11">
        <f t="shared" si="19"/>
        <v>0</v>
      </c>
    </row>
    <row r="289" spans="1:11" s="11" customFormat="1">
      <c r="A289" s="32">
        <v>2018</v>
      </c>
      <c r="B289" s="32">
        <v>1240</v>
      </c>
      <c r="C289" s="33" t="s">
        <v>563</v>
      </c>
      <c r="D289" s="33" t="s">
        <v>564</v>
      </c>
      <c r="E289" s="34">
        <v>51594</v>
      </c>
      <c r="F289" s="35">
        <v>1.032</v>
      </c>
      <c r="G289" s="34">
        <v>974.9</v>
      </c>
      <c r="H289" s="14">
        <f t="shared" si="16"/>
        <v>519085.58299200004</v>
      </c>
      <c r="I289" s="11">
        <f t="shared" si="17"/>
        <v>51594</v>
      </c>
      <c r="J289" s="11">
        <f t="shared" si="18"/>
        <v>53245.008000000002</v>
      </c>
      <c r="K289" s="11">
        <f t="shared" si="19"/>
        <v>0</v>
      </c>
    </row>
    <row r="290" spans="1:11" s="11" customFormat="1">
      <c r="A290" s="32">
        <v>2018</v>
      </c>
      <c r="B290" s="32">
        <v>1241</v>
      </c>
      <c r="C290" s="33" t="s">
        <v>353</v>
      </c>
      <c r="D290" s="33" t="s">
        <v>354</v>
      </c>
      <c r="E290" s="34">
        <v>17007</v>
      </c>
      <c r="F290" s="35">
        <v>21.75</v>
      </c>
      <c r="G290" s="34">
        <v>268.89999999999998</v>
      </c>
      <c r="H290" s="14">
        <f t="shared" si="16"/>
        <v>994667.15024999983</v>
      </c>
      <c r="I290" s="11">
        <f t="shared" si="17"/>
        <v>17007</v>
      </c>
      <c r="J290" s="11">
        <f t="shared" si="18"/>
        <v>369902.25</v>
      </c>
      <c r="K290" s="11">
        <f t="shared" si="19"/>
        <v>0</v>
      </c>
    </row>
    <row r="291" spans="1:11" s="11" customFormat="1">
      <c r="A291" s="32">
        <v>2018</v>
      </c>
      <c r="B291" s="32">
        <v>1241</v>
      </c>
      <c r="C291" s="33" t="s">
        <v>363</v>
      </c>
      <c r="D291" s="33" t="s">
        <v>354</v>
      </c>
      <c r="E291" s="34">
        <v>49405</v>
      </c>
      <c r="F291" s="35">
        <v>17.88</v>
      </c>
      <c r="G291" s="34">
        <v>173.7</v>
      </c>
      <c r="H291" s="14">
        <f t="shared" si="16"/>
        <v>1534398.7517999997</v>
      </c>
      <c r="I291" s="11">
        <f t="shared" si="17"/>
        <v>49405</v>
      </c>
      <c r="J291" s="11">
        <f t="shared" si="18"/>
        <v>883361.39999999991</v>
      </c>
      <c r="K291" s="11">
        <f t="shared" si="19"/>
        <v>0</v>
      </c>
    </row>
    <row r="292" spans="1:11" s="11" customFormat="1">
      <c r="A292" s="32">
        <v>2018</v>
      </c>
      <c r="B292" s="32">
        <v>1241</v>
      </c>
      <c r="C292" s="33" t="s">
        <v>565</v>
      </c>
      <c r="D292" s="33" t="s">
        <v>566</v>
      </c>
      <c r="E292" s="34">
        <v>3918</v>
      </c>
      <c r="F292" s="35">
        <v>5.73</v>
      </c>
      <c r="G292" s="34">
        <v>1575.4</v>
      </c>
      <c r="H292" s="14">
        <f t="shared" si="16"/>
        <v>353679.50556000008</v>
      </c>
      <c r="I292" s="11">
        <f t="shared" si="17"/>
        <v>3918</v>
      </c>
      <c r="J292" s="11">
        <f t="shared" si="18"/>
        <v>22450.140000000003</v>
      </c>
      <c r="K292" s="11">
        <f t="shared" si="19"/>
        <v>0</v>
      </c>
    </row>
    <row r="293" spans="1:11" s="11" customFormat="1">
      <c r="A293" s="32">
        <v>2018</v>
      </c>
      <c r="B293" s="32">
        <v>1241</v>
      </c>
      <c r="C293" s="33" t="s">
        <v>363</v>
      </c>
      <c r="D293" s="33" t="s">
        <v>354</v>
      </c>
      <c r="E293" s="34">
        <v>15601</v>
      </c>
      <c r="F293" s="35">
        <v>17.59</v>
      </c>
      <c r="G293" s="34">
        <v>171.8</v>
      </c>
      <c r="H293" s="14">
        <f t="shared" si="16"/>
        <v>471456.29162000003</v>
      </c>
      <c r="I293" s="11">
        <f t="shared" si="17"/>
        <v>15601</v>
      </c>
      <c r="J293" s="11">
        <f t="shared" si="18"/>
        <v>274421.59000000003</v>
      </c>
      <c r="K293" s="11">
        <f t="shared" si="19"/>
        <v>0</v>
      </c>
    </row>
    <row r="294" spans="1:11" s="11" customFormat="1">
      <c r="A294" s="32">
        <v>2018</v>
      </c>
      <c r="B294" s="32">
        <v>1241</v>
      </c>
      <c r="C294" s="33" t="s">
        <v>363</v>
      </c>
      <c r="D294" s="33" t="s">
        <v>354</v>
      </c>
      <c r="E294" s="34">
        <v>15779</v>
      </c>
      <c r="F294" s="35">
        <v>16.86</v>
      </c>
      <c r="G294" s="34">
        <v>166.1</v>
      </c>
      <c r="H294" s="14">
        <f t="shared" si="16"/>
        <v>441882.37433999998</v>
      </c>
      <c r="I294" s="11">
        <f t="shared" si="17"/>
        <v>15779</v>
      </c>
      <c r="J294" s="11">
        <f t="shared" si="18"/>
        <v>266033.94</v>
      </c>
      <c r="K294" s="11">
        <f t="shared" si="19"/>
        <v>0</v>
      </c>
    </row>
    <row r="295" spans="1:11" s="11" customFormat="1">
      <c r="A295" s="32">
        <v>2018</v>
      </c>
      <c r="B295" s="32">
        <v>1241</v>
      </c>
      <c r="C295" s="33" t="s">
        <v>363</v>
      </c>
      <c r="D295" s="33" t="s">
        <v>354</v>
      </c>
      <c r="E295" s="34">
        <v>32380</v>
      </c>
      <c r="F295" s="35">
        <v>18.22</v>
      </c>
      <c r="G295" s="34">
        <v>167</v>
      </c>
      <c r="H295" s="14">
        <f t="shared" si="16"/>
        <v>985239.21199999982</v>
      </c>
      <c r="I295" s="11">
        <f t="shared" si="17"/>
        <v>32380</v>
      </c>
      <c r="J295" s="11">
        <f t="shared" si="18"/>
        <v>589963.6</v>
      </c>
      <c r="K295" s="11">
        <f t="shared" si="19"/>
        <v>0</v>
      </c>
    </row>
    <row r="296" spans="1:11" s="11" customFormat="1">
      <c r="A296" s="32">
        <v>2018</v>
      </c>
      <c r="B296" s="32">
        <v>1241</v>
      </c>
      <c r="C296" s="33" t="s">
        <v>363</v>
      </c>
      <c r="D296" s="33" t="s">
        <v>354</v>
      </c>
      <c r="E296" s="34">
        <v>48250</v>
      </c>
      <c r="F296" s="35">
        <v>17.14</v>
      </c>
      <c r="G296" s="34">
        <v>169.8</v>
      </c>
      <c r="H296" s="14">
        <f t="shared" si="16"/>
        <v>1404254.4900000002</v>
      </c>
      <c r="I296" s="11">
        <f t="shared" si="17"/>
        <v>48250</v>
      </c>
      <c r="J296" s="11">
        <f t="shared" si="18"/>
        <v>827005</v>
      </c>
      <c r="K296" s="11">
        <f t="shared" si="19"/>
        <v>0</v>
      </c>
    </row>
    <row r="297" spans="1:11" s="11" customFormat="1">
      <c r="A297" s="32">
        <v>2018</v>
      </c>
      <c r="B297" s="32">
        <v>1241</v>
      </c>
      <c r="C297" s="33" t="s">
        <v>363</v>
      </c>
      <c r="D297" s="33" t="s">
        <v>354</v>
      </c>
      <c r="E297" s="34">
        <v>122</v>
      </c>
      <c r="F297" s="35">
        <v>17.850000000000001</v>
      </c>
      <c r="G297" s="34">
        <v>165</v>
      </c>
      <c r="H297" s="14">
        <f t="shared" si="16"/>
        <v>3593.2049999999999</v>
      </c>
      <c r="I297" s="11">
        <f t="shared" si="17"/>
        <v>122</v>
      </c>
      <c r="J297" s="11">
        <f t="shared" si="18"/>
        <v>2177.7000000000003</v>
      </c>
      <c r="K297" s="11">
        <f t="shared" si="19"/>
        <v>0</v>
      </c>
    </row>
    <row r="298" spans="1:11" s="11" customFormat="1">
      <c r="A298" s="32">
        <v>2018</v>
      </c>
      <c r="B298" s="32">
        <v>1241</v>
      </c>
      <c r="C298" s="33" t="s">
        <v>363</v>
      </c>
      <c r="D298" s="33" t="s">
        <v>354</v>
      </c>
      <c r="E298" s="34">
        <v>14965</v>
      </c>
      <c r="F298" s="35">
        <v>17.79</v>
      </c>
      <c r="G298" s="34">
        <v>165.6</v>
      </c>
      <c r="H298" s="14">
        <f t="shared" si="16"/>
        <v>440872.49160000001</v>
      </c>
      <c r="I298" s="11">
        <f t="shared" si="17"/>
        <v>14965</v>
      </c>
      <c r="J298" s="11">
        <f t="shared" si="18"/>
        <v>266227.34999999998</v>
      </c>
      <c r="K298" s="11">
        <f t="shared" si="19"/>
        <v>0</v>
      </c>
    </row>
    <row r="299" spans="1:11" s="11" customFormat="1">
      <c r="A299" s="32">
        <v>2018</v>
      </c>
      <c r="B299" s="32">
        <v>1241</v>
      </c>
      <c r="C299" s="33" t="s">
        <v>363</v>
      </c>
      <c r="D299" s="33" t="s">
        <v>354</v>
      </c>
      <c r="E299" s="34">
        <v>95954</v>
      </c>
      <c r="F299" s="35">
        <v>17.47</v>
      </c>
      <c r="G299" s="34">
        <v>174.6</v>
      </c>
      <c r="H299" s="14">
        <f t="shared" si="16"/>
        <v>2926848.3994799997</v>
      </c>
      <c r="I299" s="11">
        <f t="shared" si="17"/>
        <v>95954</v>
      </c>
      <c r="J299" s="11">
        <f t="shared" si="18"/>
        <v>1676316.38</v>
      </c>
      <c r="K299" s="11">
        <f t="shared" si="19"/>
        <v>0</v>
      </c>
    </row>
    <row r="300" spans="1:11" s="11" customFormat="1">
      <c r="A300" s="32">
        <v>2018</v>
      </c>
      <c r="B300" s="32">
        <v>1241</v>
      </c>
      <c r="C300" s="33" t="s">
        <v>363</v>
      </c>
      <c r="D300" s="33" t="s">
        <v>354</v>
      </c>
      <c r="E300" s="34">
        <v>63476</v>
      </c>
      <c r="F300" s="35">
        <v>17.84</v>
      </c>
      <c r="G300" s="34">
        <v>169.4</v>
      </c>
      <c r="H300" s="14">
        <f t="shared" si="16"/>
        <v>1918305.6569599998</v>
      </c>
      <c r="I300" s="11">
        <f t="shared" si="17"/>
        <v>63476</v>
      </c>
      <c r="J300" s="11">
        <f t="shared" si="18"/>
        <v>1132411.8400000001</v>
      </c>
      <c r="K300" s="11">
        <f t="shared" si="19"/>
        <v>0</v>
      </c>
    </row>
    <row r="301" spans="1:11" s="11" customFormat="1">
      <c r="A301" s="32">
        <v>2018</v>
      </c>
      <c r="B301" s="32">
        <v>1242</v>
      </c>
      <c r="C301" s="33" t="s">
        <v>563</v>
      </c>
      <c r="D301" s="33" t="s">
        <v>564</v>
      </c>
      <c r="E301" s="34">
        <v>4082</v>
      </c>
      <c r="F301" s="35">
        <v>1</v>
      </c>
      <c r="G301" s="34">
        <v>341.5</v>
      </c>
      <c r="H301" s="14">
        <f t="shared" si="16"/>
        <v>13940.03</v>
      </c>
      <c r="I301" s="11">
        <f t="shared" si="17"/>
        <v>4082</v>
      </c>
      <c r="J301" s="11">
        <f t="shared" si="18"/>
        <v>4082</v>
      </c>
      <c r="K301" s="11">
        <f t="shared" si="19"/>
        <v>0</v>
      </c>
    </row>
    <row r="302" spans="1:11" s="11" customFormat="1">
      <c r="A302" s="32">
        <v>2018</v>
      </c>
      <c r="B302" s="32">
        <v>1248</v>
      </c>
      <c r="C302" s="33" t="s">
        <v>563</v>
      </c>
      <c r="D302" s="33" t="s">
        <v>564</v>
      </c>
      <c r="E302" s="34">
        <v>10540</v>
      </c>
      <c r="F302" s="35">
        <v>1</v>
      </c>
      <c r="G302" s="34">
        <v>417.9</v>
      </c>
      <c r="H302" s="14">
        <f t="shared" si="16"/>
        <v>44046.659999999996</v>
      </c>
      <c r="I302" s="11">
        <f t="shared" si="17"/>
        <v>10540</v>
      </c>
      <c r="J302" s="11">
        <f t="shared" si="18"/>
        <v>10540</v>
      </c>
      <c r="K302" s="11">
        <f t="shared" si="19"/>
        <v>0</v>
      </c>
    </row>
    <row r="303" spans="1:11" s="11" customFormat="1">
      <c r="A303" s="32">
        <v>2018</v>
      </c>
      <c r="B303" s="32">
        <v>1250</v>
      </c>
      <c r="C303" s="33" t="s">
        <v>363</v>
      </c>
      <c r="D303" s="33" t="s">
        <v>354</v>
      </c>
      <c r="E303" s="34">
        <v>181735</v>
      </c>
      <c r="F303" s="35">
        <v>17.87</v>
      </c>
      <c r="G303" s="34">
        <v>129.69999999999999</v>
      </c>
      <c r="H303" s="14">
        <f t="shared" si="16"/>
        <v>4212142.9716499997</v>
      </c>
      <c r="I303" s="11">
        <f t="shared" si="17"/>
        <v>181735</v>
      </c>
      <c r="J303" s="11">
        <f t="shared" si="18"/>
        <v>3247604.45</v>
      </c>
      <c r="K303" s="11">
        <f t="shared" si="19"/>
        <v>0</v>
      </c>
    </row>
    <row r="304" spans="1:11" s="11" customFormat="1">
      <c r="A304" s="32">
        <v>2018</v>
      </c>
      <c r="B304" s="32">
        <v>1250</v>
      </c>
      <c r="C304" s="33" t="s">
        <v>563</v>
      </c>
      <c r="D304" s="33" t="s">
        <v>564</v>
      </c>
      <c r="E304" s="34">
        <v>2901</v>
      </c>
      <c r="F304" s="35">
        <v>1.034</v>
      </c>
      <c r="G304" s="34">
        <v>777.8</v>
      </c>
      <c r="H304" s="14">
        <f t="shared" si="16"/>
        <v>23331.153251999996</v>
      </c>
      <c r="I304" s="11">
        <f t="shared" si="17"/>
        <v>2901</v>
      </c>
      <c r="J304" s="11">
        <f t="shared" si="18"/>
        <v>2999.634</v>
      </c>
      <c r="K304" s="11">
        <f t="shared" si="19"/>
        <v>0</v>
      </c>
    </row>
    <row r="305" spans="1:11" s="11" customFormat="1">
      <c r="A305" s="32">
        <v>2018</v>
      </c>
      <c r="B305" s="32">
        <v>1252</v>
      </c>
      <c r="C305" s="33" t="s">
        <v>563</v>
      </c>
      <c r="D305" s="33" t="s">
        <v>564</v>
      </c>
      <c r="E305" s="34">
        <v>4490</v>
      </c>
      <c r="F305" s="35">
        <v>1</v>
      </c>
      <c r="G305" s="34">
        <v>1015.3</v>
      </c>
      <c r="H305" s="14">
        <f t="shared" si="16"/>
        <v>45586.969999999994</v>
      </c>
      <c r="I305" s="11">
        <f t="shared" si="17"/>
        <v>4490</v>
      </c>
      <c r="J305" s="11">
        <f t="shared" si="18"/>
        <v>4490</v>
      </c>
      <c r="K305" s="11">
        <f t="shared" si="19"/>
        <v>0</v>
      </c>
    </row>
    <row r="306" spans="1:11" s="11" customFormat="1">
      <c r="A306" s="32">
        <v>2018</v>
      </c>
      <c r="B306" s="32">
        <v>1252</v>
      </c>
      <c r="C306" s="33" t="s">
        <v>363</v>
      </c>
      <c r="D306" s="33" t="s">
        <v>354</v>
      </c>
      <c r="E306" s="34">
        <v>15178</v>
      </c>
      <c r="F306" s="35">
        <v>17.93</v>
      </c>
      <c r="G306" s="34">
        <v>142.69999999999999</v>
      </c>
      <c r="H306" s="14">
        <f t="shared" si="16"/>
        <v>388345.97757999995</v>
      </c>
      <c r="I306" s="11">
        <f t="shared" si="17"/>
        <v>15178</v>
      </c>
      <c r="J306" s="11">
        <f t="shared" si="18"/>
        <v>272141.53999999998</v>
      </c>
      <c r="K306" s="11">
        <f t="shared" si="19"/>
        <v>0</v>
      </c>
    </row>
    <row r="307" spans="1:11" s="11" customFormat="1">
      <c r="A307" s="32">
        <v>2018</v>
      </c>
      <c r="B307" s="32">
        <v>1295</v>
      </c>
      <c r="C307" s="33" t="s">
        <v>565</v>
      </c>
      <c r="D307" s="33" t="s">
        <v>566</v>
      </c>
      <c r="E307" s="34">
        <v>320</v>
      </c>
      <c r="F307" s="35">
        <v>5.8</v>
      </c>
      <c r="G307" s="34">
        <v>1720.8</v>
      </c>
      <c r="H307" s="14">
        <f t="shared" si="16"/>
        <v>31938.047999999995</v>
      </c>
      <c r="I307" s="11">
        <f t="shared" si="17"/>
        <v>320</v>
      </c>
      <c r="J307" s="11">
        <f t="shared" si="18"/>
        <v>1856</v>
      </c>
      <c r="K307" s="11">
        <f t="shared" si="19"/>
        <v>0</v>
      </c>
    </row>
    <row r="308" spans="1:11" s="11" customFormat="1">
      <c r="A308" s="32">
        <v>2018</v>
      </c>
      <c r="B308" s="32">
        <v>1295</v>
      </c>
      <c r="C308" s="33" t="s">
        <v>565</v>
      </c>
      <c r="D308" s="33" t="s">
        <v>566</v>
      </c>
      <c r="E308" s="34">
        <v>318</v>
      </c>
      <c r="F308" s="35">
        <v>5.8</v>
      </c>
      <c r="G308" s="34">
        <v>1695.9</v>
      </c>
      <c r="H308" s="14">
        <f t="shared" si="16"/>
        <v>31279.179599999999</v>
      </c>
      <c r="I308" s="11">
        <f t="shared" si="17"/>
        <v>318</v>
      </c>
      <c r="J308" s="11">
        <f t="shared" si="18"/>
        <v>1844.3999999999999</v>
      </c>
      <c r="K308" s="11">
        <f t="shared" si="19"/>
        <v>0</v>
      </c>
    </row>
    <row r="309" spans="1:11" s="11" customFormat="1">
      <c r="A309" s="32">
        <v>2018</v>
      </c>
      <c r="B309" s="32">
        <v>1295</v>
      </c>
      <c r="C309" s="33" t="s">
        <v>563</v>
      </c>
      <c r="D309" s="33" t="s">
        <v>564</v>
      </c>
      <c r="E309" s="34">
        <v>43726</v>
      </c>
      <c r="F309" s="35">
        <v>1.02</v>
      </c>
      <c r="G309" s="34">
        <v>948.5</v>
      </c>
      <c r="H309" s="14">
        <f t="shared" si="16"/>
        <v>423035.93219999998</v>
      </c>
      <c r="I309" s="11">
        <f t="shared" si="17"/>
        <v>43726</v>
      </c>
      <c r="J309" s="11">
        <f t="shared" si="18"/>
        <v>44600.520000000004</v>
      </c>
      <c r="K309" s="11">
        <f t="shared" si="19"/>
        <v>0</v>
      </c>
    </row>
    <row r="310" spans="1:11" s="11" customFormat="1">
      <c r="A310" s="32">
        <v>2018</v>
      </c>
      <c r="B310" s="32">
        <v>1305</v>
      </c>
      <c r="C310" s="33" t="s">
        <v>563</v>
      </c>
      <c r="D310" s="33" t="s">
        <v>564</v>
      </c>
      <c r="E310" s="34">
        <v>13325</v>
      </c>
      <c r="F310" s="35">
        <v>1.02</v>
      </c>
      <c r="G310" s="34">
        <v>530.20000000000005</v>
      </c>
      <c r="H310" s="14">
        <f t="shared" si="16"/>
        <v>72062.133000000002</v>
      </c>
      <c r="I310" s="11">
        <f t="shared" si="17"/>
        <v>13325</v>
      </c>
      <c r="J310" s="11">
        <f t="shared" si="18"/>
        <v>13591.5</v>
      </c>
      <c r="K310" s="11">
        <f t="shared" si="19"/>
        <v>0</v>
      </c>
    </row>
    <row r="311" spans="1:11" s="11" customFormat="1">
      <c r="A311" s="32">
        <v>2018</v>
      </c>
      <c r="B311" s="32">
        <v>1336</v>
      </c>
      <c r="C311" s="33" t="s">
        <v>563</v>
      </c>
      <c r="D311" s="33" t="s">
        <v>564</v>
      </c>
      <c r="E311" s="34">
        <v>3938</v>
      </c>
      <c r="F311" s="35">
        <v>1.111</v>
      </c>
      <c r="G311" s="34">
        <v>560.4</v>
      </c>
      <c r="H311" s="14">
        <f t="shared" si="16"/>
        <v>24518.161272000001</v>
      </c>
      <c r="I311" s="11">
        <f t="shared" si="17"/>
        <v>3938</v>
      </c>
      <c r="J311" s="11">
        <f t="shared" si="18"/>
        <v>4375.1180000000004</v>
      </c>
      <c r="K311" s="11">
        <f t="shared" si="19"/>
        <v>0</v>
      </c>
    </row>
    <row r="312" spans="1:11" s="11" customFormat="1">
      <c r="A312" s="32">
        <v>2018</v>
      </c>
      <c r="B312" s="32">
        <v>1336</v>
      </c>
      <c r="C312" s="33" t="s">
        <v>563</v>
      </c>
      <c r="D312" s="33" t="s">
        <v>564</v>
      </c>
      <c r="E312" s="34">
        <v>1305</v>
      </c>
      <c r="F312" s="35">
        <v>1.111</v>
      </c>
      <c r="G312" s="34">
        <v>556.70000000000005</v>
      </c>
      <c r="H312" s="14">
        <f t="shared" si="16"/>
        <v>8071.3427849999998</v>
      </c>
      <c r="I312" s="11">
        <f t="shared" si="17"/>
        <v>1305</v>
      </c>
      <c r="J312" s="11">
        <f t="shared" si="18"/>
        <v>1449.855</v>
      </c>
      <c r="K312" s="11">
        <f t="shared" si="19"/>
        <v>0</v>
      </c>
    </row>
    <row r="313" spans="1:11" s="11" customFormat="1">
      <c r="A313" s="32">
        <v>2018</v>
      </c>
      <c r="B313" s="32">
        <v>1336</v>
      </c>
      <c r="C313" s="33" t="s">
        <v>563</v>
      </c>
      <c r="D313" s="33" t="s">
        <v>564</v>
      </c>
      <c r="E313" s="34">
        <v>30057</v>
      </c>
      <c r="F313" s="35">
        <v>1.111</v>
      </c>
      <c r="G313" s="34">
        <v>389.7</v>
      </c>
      <c r="H313" s="14">
        <f t="shared" si="16"/>
        <v>130133.795319</v>
      </c>
      <c r="I313" s="11">
        <f t="shared" si="17"/>
        <v>30057</v>
      </c>
      <c r="J313" s="11">
        <f t="shared" si="18"/>
        <v>33393.326999999997</v>
      </c>
      <c r="K313" s="11">
        <f t="shared" si="19"/>
        <v>0</v>
      </c>
    </row>
    <row r="314" spans="1:11" s="11" customFormat="1">
      <c r="A314" s="32">
        <v>2018</v>
      </c>
      <c r="B314" s="32">
        <v>1353</v>
      </c>
      <c r="C314" s="33" t="s">
        <v>563</v>
      </c>
      <c r="D314" s="33" t="s">
        <v>564</v>
      </c>
      <c r="E314" s="34">
        <v>40447</v>
      </c>
      <c r="F314" s="35">
        <v>1.23</v>
      </c>
      <c r="G314" s="34">
        <v>519.6</v>
      </c>
      <c r="H314" s="14">
        <f t="shared" si="16"/>
        <v>258500.01276000001</v>
      </c>
      <c r="I314" s="11">
        <f t="shared" si="17"/>
        <v>40447</v>
      </c>
      <c r="J314" s="11">
        <f t="shared" si="18"/>
        <v>49749.81</v>
      </c>
      <c r="K314" s="11">
        <f t="shared" si="19"/>
        <v>0</v>
      </c>
    </row>
    <row r="315" spans="1:11" s="11" customFormat="1">
      <c r="A315" s="32">
        <v>2018</v>
      </c>
      <c r="B315" s="32">
        <v>1353</v>
      </c>
      <c r="C315" s="33" t="s">
        <v>563</v>
      </c>
      <c r="D315" s="33" t="s">
        <v>564</v>
      </c>
      <c r="E315" s="34">
        <v>41932</v>
      </c>
      <c r="F315" s="35">
        <v>1.23</v>
      </c>
      <c r="G315" s="34">
        <v>495.9</v>
      </c>
      <c r="H315" s="14">
        <f t="shared" si="16"/>
        <v>255767.16923999996</v>
      </c>
      <c r="I315" s="11">
        <f t="shared" si="17"/>
        <v>41932</v>
      </c>
      <c r="J315" s="11">
        <f t="shared" si="18"/>
        <v>51576.36</v>
      </c>
      <c r="K315" s="11">
        <f t="shared" si="19"/>
        <v>0</v>
      </c>
    </row>
    <row r="316" spans="1:11" s="11" customFormat="1">
      <c r="A316" s="32">
        <v>2018</v>
      </c>
      <c r="B316" s="32">
        <v>1353</v>
      </c>
      <c r="C316" s="33" t="s">
        <v>563</v>
      </c>
      <c r="D316" s="33" t="s">
        <v>564</v>
      </c>
      <c r="E316" s="34">
        <v>43187</v>
      </c>
      <c r="F316" s="35">
        <v>1.24</v>
      </c>
      <c r="G316" s="34">
        <v>477.9</v>
      </c>
      <c r="H316" s="14">
        <f t="shared" si="16"/>
        <v>255924.43452000001</v>
      </c>
      <c r="I316" s="11">
        <f t="shared" si="17"/>
        <v>43187</v>
      </c>
      <c r="J316" s="11">
        <f t="shared" si="18"/>
        <v>53551.88</v>
      </c>
      <c r="K316" s="11">
        <f t="shared" si="19"/>
        <v>0</v>
      </c>
    </row>
    <row r="317" spans="1:11" s="11" customFormat="1">
      <c r="A317" s="32">
        <v>2018</v>
      </c>
      <c r="B317" s="32">
        <v>1353</v>
      </c>
      <c r="C317" s="33" t="s">
        <v>563</v>
      </c>
      <c r="D317" s="33" t="s">
        <v>564</v>
      </c>
      <c r="E317" s="34">
        <v>43221</v>
      </c>
      <c r="F317" s="35">
        <v>1.23</v>
      </c>
      <c r="G317" s="34">
        <v>527</v>
      </c>
      <c r="H317" s="14">
        <f t="shared" si="16"/>
        <v>280162.84409999999</v>
      </c>
      <c r="I317" s="11">
        <f t="shared" si="17"/>
        <v>43221</v>
      </c>
      <c r="J317" s="11">
        <f t="shared" si="18"/>
        <v>53161.83</v>
      </c>
      <c r="K317" s="11">
        <f t="shared" si="19"/>
        <v>0</v>
      </c>
    </row>
    <row r="318" spans="1:11" s="11" customFormat="1">
      <c r="A318" s="32">
        <v>2018</v>
      </c>
      <c r="B318" s="32">
        <v>1353</v>
      </c>
      <c r="C318" s="33" t="s">
        <v>563</v>
      </c>
      <c r="D318" s="33" t="s">
        <v>564</v>
      </c>
      <c r="E318" s="34">
        <v>596</v>
      </c>
      <c r="F318" s="35">
        <v>1.22</v>
      </c>
      <c r="G318" s="34">
        <v>510.5</v>
      </c>
      <c r="H318" s="14">
        <f t="shared" si="16"/>
        <v>3711.9476000000004</v>
      </c>
      <c r="I318" s="11">
        <f t="shared" si="17"/>
        <v>596</v>
      </c>
      <c r="J318" s="11">
        <f t="shared" si="18"/>
        <v>727.12</v>
      </c>
      <c r="K318" s="11">
        <f t="shared" si="19"/>
        <v>0</v>
      </c>
    </row>
    <row r="319" spans="1:11" s="11" customFormat="1">
      <c r="A319" s="32">
        <v>2018</v>
      </c>
      <c r="B319" s="32">
        <v>1353</v>
      </c>
      <c r="C319" s="33" t="s">
        <v>563</v>
      </c>
      <c r="D319" s="33" t="s">
        <v>564</v>
      </c>
      <c r="E319" s="34">
        <v>1110</v>
      </c>
      <c r="F319" s="35">
        <v>1.24</v>
      </c>
      <c r="G319" s="34">
        <v>440.7</v>
      </c>
      <c r="H319" s="14">
        <f t="shared" si="16"/>
        <v>6065.7948000000006</v>
      </c>
      <c r="I319" s="11">
        <f t="shared" si="17"/>
        <v>1110</v>
      </c>
      <c r="J319" s="11">
        <f t="shared" si="18"/>
        <v>1376.4</v>
      </c>
      <c r="K319" s="11">
        <f t="shared" si="19"/>
        <v>0</v>
      </c>
    </row>
    <row r="320" spans="1:11" s="11" customFormat="1">
      <c r="A320" s="32">
        <v>2018</v>
      </c>
      <c r="B320" s="32">
        <v>1353</v>
      </c>
      <c r="C320" s="33" t="s">
        <v>563</v>
      </c>
      <c r="D320" s="33" t="s">
        <v>564</v>
      </c>
      <c r="E320" s="34">
        <v>2943</v>
      </c>
      <c r="F320" s="35">
        <v>1.24</v>
      </c>
      <c r="G320" s="34">
        <v>426.9</v>
      </c>
      <c r="H320" s="14">
        <f t="shared" si="16"/>
        <v>15578.94708</v>
      </c>
      <c r="I320" s="11">
        <f t="shared" si="17"/>
        <v>2943</v>
      </c>
      <c r="J320" s="11">
        <f t="shared" si="18"/>
        <v>3649.32</v>
      </c>
      <c r="K320" s="11">
        <f t="shared" si="19"/>
        <v>0</v>
      </c>
    </row>
    <row r="321" spans="1:11" s="11" customFormat="1">
      <c r="A321" s="32">
        <v>2018</v>
      </c>
      <c r="B321" s="32">
        <v>1353</v>
      </c>
      <c r="C321" s="33" t="s">
        <v>563</v>
      </c>
      <c r="D321" s="33" t="s">
        <v>564</v>
      </c>
      <c r="E321" s="34">
        <v>3884</v>
      </c>
      <c r="F321" s="35">
        <v>1.24</v>
      </c>
      <c r="G321" s="34">
        <v>469.2</v>
      </c>
      <c r="H321" s="14">
        <f t="shared" si="16"/>
        <v>22597.422720000002</v>
      </c>
      <c r="I321" s="11">
        <f t="shared" si="17"/>
        <v>3884</v>
      </c>
      <c r="J321" s="11">
        <f t="shared" si="18"/>
        <v>4816.16</v>
      </c>
      <c r="K321" s="11">
        <f t="shared" si="19"/>
        <v>0</v>
      </c>
    </row>
    <row r="322" spans="1:11" s="11" customFormat="1">
      <c r="A322" s="32">
        <v>2018</v>
      </c>
      <c r="B322" s="32">
        <v>1353</v>
      </c>
      <c r="C322" s="33" t="s">
        <v>563</v>
      </c>
      <c r="D322" s="33" t="s">
        <v>564</v>
      </c>
      <c r="E322" s="34">
        <v>5814</v>
      </c>
      <c r="F322" s="35">
        <v>1.24</v>
      </c>
      <c r="G322" s="34">
        <v>620.1</v>
      </c>
      <c r="H322" s="14">
        <f t="shared" si="16"/>
        <v>44705.241360000007</v>
      </c>
      <c r="I322" s="11">
        <f t="shared" si="17"/>
        <v>5814</v>
      </c>
      <c r="J322" s="11">
        <f t="shared" si="18"/>
        <v>7209.36</v>
      </c>
      <c r="K322" s="11">
        <f t="shared" si="19"/>
        <v>0</v>
      </c>
    </row>
    <row r="323" spans="1:11" s="11" customFormat="1">
      <c r="A323" s="32">
        <v>2018</v>
      </c>
      <c r="B323" s="32">
        <v>1353</v>
      </c>
      <c r="C323" s="33" t="s">
        <v>563</v>
      </c>
      <c r="D323" s="33" t="s">
        <v>564</v>
      </c>
      <c r="E323" s="34">
        <v>10303</v>
      </c>
      <c r="F323" s="35">
        <v>1.23</v>
      </c>
      <c r="G323" s="34">
        <v>682.4</v>
      </c>
      <c r="H323" s="14">
        <f t="shared" si="16"/>
        <v>86478.436560000002</v>
      </c>
      <c r="I323" s="11">
        <f t="shared" si="17"/>
        <v>10303</v>
      </c>
      <c r="J323" s="11">
        <f t="shared" si="18"/>
        <v>12672.69</v>
      </c>
      <c r="K323" s="11">
        <f t="shared" si="19"/>
        <v>0</v>
      </c>
    </row>
    <row r="324" spans="1:11" s="11" customFormat="1">
      <c r="A324" s="32">
        <v>2018</v>
      </c>
      <c r="B324" s="32">
        <v>1353</v>
      </c>
      <c r="C324" s="33" t="s">
        <v>563</v>
      </c>
      <c r="D324" s="33" t="s">
        <v>564</v>
      </c>
      <c r="E324" s="34">
        <v>16421</v>
      </c>
      <c r="F324" s="35">
        <v>1.24</v>
      </c>
      <c r="G324" s="34">
        <v>507.9</v>
      </c>
      <c r="H324" s="14">
        <f t="shared" si="16"/>
        <v>103418.80116</v>
      </c>
      <c r="I324" s="11">
        <f t="shared" si="17"/>
        <v>16421</v>
      </c>
      <c r="J324" s="11">
        <f t="shared" si="18"/>
        <v>20362.04</v>
      </c>
      <c r="K324" s="11">
        <f t="shared" si="19"/>
        <v>0</v>
      </c>
    </row>
    <row r="325" spans="1:11" s="11" customFormat="1">
      <c r="A325" s="32">
        <v>2018</v>
      </c>
      <c r="B325" s="32">
        <v>1353</v>
      </c>
      <c r="C325" s="33" t="s">
        <v>563</v>
      </c>
      <c r="D325" s="33" t="s">
        <v>564</v>
      </c>
      <c r="E325" s="34">
        <v>35833</v>
      </c>
      <c r="F325" s="35">
        <v>1.22</v>
      </c>
      <c r="G325" s="34">
        <v>619</v>
      </c>
      <c r="H325" s="14">
        <f t="shared" si="16"/>
        <v>270603.64939999999</v>
      </c>
      <c r="I325" s="11">
        <f t="shared" si="17"/>
        <v>35833</v>
      </c>
      <c r="J325" s="11">
        <f t="shared" si="18"/>
        <v>43716.26</v>
      </c>
      <c r="K325" s="11">
        <f t="shared" si="19"/>
        <v>0</v>
      </c>
    </row>
    <row r="326" spans="1:11" s="11" customFormat="1">
      <c r="A326" s="32">
        <v>2018</v>
      </c>
      <c r="B326" s="32">
        <v>1353</v>
      </c>
      <c r="C326" s="33" t="s">
        <v>563</v>
      </c>
      <c r="D326" s="33" t="s">
        <v>564</v>
      </c>
      <c r="E326" s="34">
        <v>28730</v>
      </c>
      <c r="F326" s="35">
        <v>1.23</v>
      </c>
      <c r="G326" s="34">
        <v>498</v>
      </c>
      <c r="H326" s="14">
        <f t="shared" ref="H326:H389" si="20">IF(I326="","",G326/100*F326*E326)</f>
        <v>175982.74200000003</v>
      </c>
      <c r="I326" s="11">
        <f t="shared" ref="I326:I389" si="21">IF(OR(G326=".",F326=".",E326="."),"",E326)</f>
        <v>28730</v>
      </c>
      <c r="J326" s="11">
        <f t="shared" ref="J326:J389" si="22">IF(I326="","",F326*I326)</f>
        <v>35337.9</v>
      </c>
      <c r="K326" s="11">
        <f t="shared" ref="K326:K389" si="23">IF(C326="LIG",1,0)</f>
        <v>0</v>
      </c>
    </row>
    <row r="327" spans="1:11" s="11" customFormat="1">
      <c r="A327" s="32">
        <v>2018</v>
      </c>
      <c r="B327" s="32">
        <v>1353</v>
      </c>
      <c r="C327" s="33" t="s">
        <v>563</v>
      </c>
      <c r="D327" s="33" t="s">
        <v>564</v>
      </c>
      <c r="E327" s="34">
        <v>66265</v>
      </c>
      <c r="F327" s="35">
        <v>1.24</v>
      </c>
      <c r="G327" s="34">
        <v>493.4</v>
      </c>
      <c r="H327" s="14">
        <f t="shared" si="20"/>
        <v>405419.87240000005</v>
      </c>
      <c r="I327" s="11">
        <f t="shared" si="21"/>
        <v>66265</v>
      </c>
      <c r="J327" s="11">
        <f t="shared" si="22"/>
        <v>82168.600000000006</v>
      </c>
      <c r="K327" s="11">
        <f t="shared" si="23"/>
        <v>0</v>
      </c>
    </row>
    <row r="328" spans="1:11" s="11" customFormat="1">
      <c r="A328" s="32">
        <v>2018</v>
      </c>
      <c r="B328" s="32">
        <v>1353</v>
      </c>
      <c r="C328" s="33" t="s">
        <v>563</v>
      </c>
      <c r="D328" s="33" t="s">
        <v>564</v>
      </c>
      <c r="E328" s="34">
        <v>43929</v>
      </c>
      <c r="F328" s="35">
        <v>1.24</v>
      </c>
      <c r="G328" s="34">
        <v>500.8</v>
      </c>
      <c r="H328" s="14">
        <f t="shared" si="20"/>
        <v>272795.57568000001</v>
      </c>
      <c r="I328" s="11">
        <f t="shared" si="21"/>
        <v>43929</v>
      </c>
      <c r="J328" s="11">
        <f t="shared" si="22"/>
        <v>54471.96</v>
      </c>
      <c r="K328" s="11">
        <f t="shared" si="23"/>
        <v>0</v>
      </c>
    </row>
    <row r="329" spans="1:11" s="11" customFormat="1">
      <c r="A329" s="32">
        <v>2018</v>
      </c>
      <c r="B329" s="32">
        <v>1353</v>
      </c>
      <c r="C329" s="33" t="s">
        <v>563</v>
      </c>
      <c r="D329" s="33" t="s">
        <v>564</v>
      </c>
      <c r="E329" s="34">
        <v>61174</v>
      </c>
      <c r="F329" s="35">
        <v>1.23</v>
      </c>
      <c r="G329" s="34">
        <v>480.4</v>
      </c>
      <c r="H329" s="14">
        <f t="shared" si="20"/>
        <v>361472.27207999997</v>
      </c>
      <c r="I329" s="11">
        <f t="shared" si="21"/>
        <v>61174</v>
      </c>
      <c r="J329" s="11">
        <f t="shared" si="22"/>
        <v>75244.02</v>
      </c>
      <c r="K329" s="11">
        <f t="shared" si="23"/>
        <v>0</v>
      </c>
    </row>
    <row r="330" spans="1:11" s="11" customFormat="1">
      <c r="A330" s="32">
        <v>2018</v>
      </c>
      <c r="B330" s="32">
        <v>1353</v>
      </c>
      <c r="C330" s="33" t="s">
        <v>563</v>
      </c>
      <c r="D330" s="33" t="s">
        <v>564</v>
      </c>
      <c r="E330" s="34">
        <v>117641</v>
      </c>
      <c r="F330" s="35">
        <v>1.23</v>
      </c>
      <c r="G330" s="34">
        <v>508</v>
      </c>
      <c r="H330" s="14">
        <f t="shared" si="20"/>
        <v>735068.02439999999</v>
      </c>
      <c r="I330" s="11">
        <f t="shared" si="21"/>
        <v>117641</v>
      </c>
      <c r="J330" s="11">
        <f t="shared" si="22"/>
        <v>144698.43</v>
      </c>
      <c r="K330" s="11">
        <f t="shared" si="23"/>
        <v>0</v>
      </c>
    </row>
    <row r="331" spans="1:11" s="11" customFormat="1">
      <c r="A331" s="32">
        <v>2018</v>
      </c>
      <c r="B331" s="32">
        <v>1353</v>
      </c>
      <c r="C331" s="33" t="s">
        <v>563</v>
      </c>
      <c r="D331" s="33" t="s">
        <v>564</v>
      </c>
      <c r="E331" s="34">
        <v>124794</v>
      </c>
      <c r="F331" s="35">
        <v>1.23</v>
      </c>
      <c r="G331" s="34">
        <v>503.6</v>
      </c>
      <c r="H331" s="14">
        <f t="shared" si="20"/>
        <v>773008.97832000011</v>
      </c>
      <c r="I331" s="11">
        <f t="shared" si="21"/>
        <v>124794</v>
      </c>
      <c r="J331" s="11">
        <f t="shared" si="22"/>
        <v>153496.62</v>
      </c>
      <c r="K331" s="11">
        <f t="shared" si="23"/>
        <v>0</v>
      </c>
    </row>
    <row r="332" spans="1:11" s="11" customFormat="1">
      <c r="A332" s="32">
        <v>2018</v>
      </c>
      <c r="B332" s="32">
        <v>1353</v>
      </c>
      <c r="C332" s="33" t="s">
        <v>563</v>
      </c>
      <c r="D332" s="33" t="s">
        <v>564</v>
      </c>
      <c r="E332" s="34">
        <v>28367</v>
      </c>
      <c r="F332" s="35">
        <v>1.24</v>
      </c>
      <c r="G332" s="34">
        <v>439.7</v>
      </c>
      <c r="H332" s="14">
        <f t="shared" si="20"/>
        <v>154664.82676</v>
      </c>
      <c r="I332" s="11">
        <f t="shared" si="21"/>
        <v>28367</v>
      </c>
      <c r="J332" s="11">
        <f t="shared" si="22"/>
        <v>35175.08</v>
      </c>
      <c r="K332" s="11">
        <f t="shared" si="23"/>
        <v>0</v>
      </c>
    </row>
    <row r="333" spans="1:11" s="11" customFormat="1">
      <c r="A333" s="32">
        <v>2018</v>
      </c>
      <c r="B333" s="32">
        <v>1353</v>
      </c>
      <c r="C333" s="33" t="s">
        <v>563</v>
      </c>
      <c r="D333" s="33" t="s">
        <v>564</v>
      </c>
      <c r="E333" s="34">
        <v>21822</v>
      </c>
      <c r="F333" s="35">
        <v>1.24</v>
      </c>
      <c r="G333" s="34">
        <v>461.6</v>
      </c>
      <c r="H333" s="14">
        <f t="shared" si="20"/>
        <v>124905.63648000002</v>
      </c>
      <c r="I333" s="11">
        <f t="shared" si="21"/>
        <v>21822</v>
      </c>
      <c r="J333" s="11">
        <f t="shared" si="22"/>
        <v>27059.279999999999</v>
      </c>
      <c r="K333" s="11">
        <f t="shared" si="23"/>
        <v>0</v>
      </c>
    </row>
    <row r="334" spans="1:11" s="11" customFormat="1">
      <c r="A334" s="32">
        <v>2018</v>
      </c>
      <c r="B334" s="32">
        <v>1355</v>
      </c>
      <c r="C334" s="33" t="s">
        <v>353</v>
      </c>
      <c r="D334" s="33" t="s">
        <v>354</v>
      </c>
      <c r="E334" s="34">
        <v>94557</v>
      </c>
      <c r="F334" s="35">
        <v>23.292999999999999</v>
      </c>
      <c r="G334" s="34">
        <v>245.8</v>
      </c>
      <c r="H334" s="14">
        <f t="shared" si="20"/>
        <v>5413784.8220580006</v>
      </c>
      <c r="I334" s="11">
        <f t="shared" si="21"/>
        <v>94557</v>
      </c>
      <c r="J334" s="11">
        <f t="shared" si="22"/>
        <v>2202516.2009999999</v>
      </c>
      <c r="K334" s="11">
        <f t="shared" si="23"/>
        <v>0</v>
      </c>
    </row>
    <row r="335" spans="1:11" s="11" customFormat="1">
      <c r="A335" s="32">
        <v>2018</v>
      </c>
      <c r="B335" s="32">
        <v>1355</v>
      </c>
      <c r="C335" s="33" t="s">
        <v>565</v>
      </c>
      <c r="D335" s="33" t="s">
        <v>566</v>
      </c>
      <c r="E335" s="34">
        <v>4745</v>
      </c>
      <c r="F335" s="35">
        <v>5.88</v>
      </c>
      <c r="G335" s="34">
        <v>1577.5</v>
      </c>
      <c r="H335" s="14">
        <f t="shared" si="20"/>
        <v>440131.96500000003</v>
      </c>
      <c r="I335" s="11">
        <f t="shared" si="21"/>
        <v>4745</v>
      </c>
      <c r="J335" s="11">
        <f t="shared" si="22"/>
        <v>27900.6</v>
      </c>
      <c r="K335" s="11">
        <f t="shared" si="23"/>
        <v>0</v>
      </c>
    </row>
    <row r="336" spans="1:11" s="11" customFormat="1">
      <c r="A336" s="32">
        <v>2018</v>
      </c>
      <c r="B336" s="32">
        <v>1355</v>
      </c>
      <c r="C336" s="33" t="s">
        <v>563</v>
      </c>
      <c r="D336" s="33" t="s">
        <v>564</v>
      </c>
      <c r="E336" s="34">
        <v>1450008</v>
      </c>
      <c r="F336" s="35">
        <v>1.0249999999999999</v>
      </c>
      <c r="G336" s="34">
        <v>495.3</v>
      </c>
      <c r="H336" s="14">
        <f t="shared" si="20"/>
        <v>7361436.864599999</v>
      </c>
      <c r="I336" s="11">
        <f t="shared" si="21"/>
        <v>1450008</v>
      </c>
      <c r="J336" s="11">
        <f t="shared" si="22"/>
        <v>1486258.2</v>
      </c>
      <c r="K336" s="11">
        <f t="shared" si="23"/>
        <v>0</v>
      </c>
    </row>
    <row r="337" spans="1:11" s="11" customFormat="1">
      <c r="A337" s="32">
        <v>2018</v>
      </c>
      <c r="B337" s="32">
        <v>1356</v>
      </c>
      <c r="C337" s="33" t="s">
        <v>353</v>
      </c>
      <c r="D337" s="33" t="s">
        <v>354</v>
      </c>
      <c r="E337" s="34">
        <v>1612</v>
      </c>
      <c r="F337" s="35">
        <v>22.666</v>
      </c>
      <c r="G337" s="34">
        <v>232.8</v>
      </c>
      <c r="H337" s="14">
        <f t="shared" si="20"/>
        <v>85059.514176000012</v>
      </c>
      <c r="I337" s="11">
        <f t="shared" si="21"/>
        <v>1612</v>
      </c>
      <c r="J337" s="11">
        <f t="shared" si="22"/>
        <v>36537.592000000004</v>
      </c>
      <c r="K337" s="11">
        <f t="shared" si="23"/>
        <v>0</v>
      </c>
    </row>
    <row r="338" spans="1:11" s="11" customFormat="1">
      <c r="A338" s="32">
        <v>2018</v>
      </c>
      <c r="B338" s="32">
        <v>1356</v>
      </c>
      <c r="C338" s="33" t="s">
        <v>353</v>
      </c>
      <c r="D338" s="33" t="s">
        <v>354</v>
      </c>
      <c r="E338" s="34">
        <v>27020</v>
      </c>
      <c r="F338" s="35">
        <v>23.105</v>
      </c>
      <c r="G338" s="34">
        <v>201.3</v>
      </c>
      <c r="H338" s="14">
        <f t="shared" si="20"/>
        <v>1256710.0623000001</v>
      </c>
      <c r="I338" s="11">
        <f t="shared" si="21"/>
        <v>27020</v>
      </c>
      <c r="J338" s="11">
        <f t="shared" si="22"/>
        <v>624297.1</v>
      </c>
      <c r="K338" s="11">
        <f t="shared" si="23"/>
        <v>0</v>
      </c>
    </row>
    <row r="339" spans="1:11" s="11" customFormat="1">
      <c r="A339" s="32">
        <v>2018</v>
      </c>
      <c r="B339" s="32">
        <v>1356</v>
      </c>
      <c r="C339" s="33" t="s">
        <v>353</v>
      </c>
      <c r="D339" s="33" t="s">
        <v>354</v>
      </c>
      <c r="E339" s="34">
        <v>1719</v>
      </c>
      <c r="F339" s="35">
        <v>23.05</v>
      </c>
      <c r="G339" s="34">
        <v>225.8</v>
      </c>
      <c r="H339" s="14">
        <f t="shared" si="20"/>
        <v>89468.621100000004</v>
      </c>
      <c r="I339" s="11">
        <f t="shared" si="21"/>
        <v>1719</v>
      </c>
      <c r="J339" s="11">
        <f t="shared" si="22"/>
        <v>39622.950000000004</v>
      </c>
      <c r="K339" s="11">
        <f t="shared" si="23"/>
        <v>0</v>
      </c>
    </row>
    <row r="340" spans="1:11" s="11" customFormat="1">
      <c r="A340" s="32">
        <v>2018</v>
      </c>
      <c r="B340" s="32">
        <v>1356</v>
      </c>
      <c r="C340" s="33" t="s">
        <v>353</v>
      </c>
      <c r="D340" s="33" t="s">
        <v>354</v>
      </c>
      <c r="E340" s="34">
        <v>26475</v>
      </c>
      <c r="F340" s="35">
        <v>25.292000000000002</v>
      </c>
      <c r="G340" s="34">
        <v>211.8</v>
      </c>
      <c r="H340" s="14">
        <f t="shared" si="20"/>
        <v>1418224.8726000004</v>
      </c>
      <c r="I340" s="11">
        <f t="shared" si="21"/>
        <v>26475</v>
      </c>
      <c r="J340" s="11">
        <f t="shared" si="22"/>
        <v>669605.70000000007</v>
      </c>
      <c r="K340" s="11">
        <f t="shared" si="23"/>
        <v>0</v>
      </c>
    </row>
    <row r="341" spans="1:11" s="11" customFormat="1">
      <c r="A341" s="32">
        <v>2018</v>
      </c>
      <c r="B341" s="32">
        <v>1356</v>
      </c>
      <c r="C341" s="33" t="s">
        <v>353</v>
      </c>
      <c r="D341" s="33" t="s">
        <v>354</v>
      </c>
      <c r="E341" s="34">
        <v>3184</v>
      </c>
      <c r="F341" s="35">
        <v>23.045000000000002</v>
      </c>
      <c r="G341" s="34">
        <v>210.7</v>
      </c>
      <c r="H341" s="14">
        <f t="shared" si="20"/>
        <v>154601.71495999998</v>
      </c>
      <c r="I341" s="11">
        <f t="shared" si="21"/>
        <v>3184</v>
      </c>
      <c r="J341" s="11">
        <f t="shared" si="22"/>
        <v>73375.28</v>
      </c>
      <c r="K341" s="11">
        <f t="shared" si="23"/>
        <v>0</v>
      </c>
    </row>
    <row r="342" spans="1:11" s="11" customFormat="1">
      <c r="A342" s="32">
        <v>2018</v>
      </c>
      <c r="B342" s="32">
        <v>1356</v>
      </c>
      <c r="C342" s="33" t="s">
        <v>353</v>
      </c>
      <c r="D342" s="33" t="s">
        <v>354</v>
      </c>
      <c r="E342" s="34">
        <v>39968</v>
      </c>
      <c r="F342" s="35">
        <v>23.404</v>
      </c>
      <c r="G342" s="34">
        <v>196.9</v>
      </c>
      <c r="H342" s="14">
        <f t="shared" si="20"/>
        <v>1841824.4007679999</v>
      </c>
      <c r="I342" s="11">
        <f t="shared" si="21"/>
        <v>39968</v>
      </c>
      <c r="J342" s="11">
        <f t="shared" si="22"/>
        <v>935411.07200000004</v>
      </c>
      <c r="K342" s="11">
        <f t="shared" si="23"/>
        <v>0</v>
      </c>
    </row>
    <row r="343" spans="1:11" s="11" customFormat="1">
      <c r="A343" s="32">
        <v>2018</v>
      </c>
      <c r="B343" s="32">
        <v>1356</v>
      </c>
      <c r="C343" s="33" t="s">
        <v>353</v>
      </c>
      <c r="D343" s="33" t="s">
        <v>354</v>
      </c>
      <c r="E343" s="34">
        <v>38499</v>
      </c>
      <c r="F343" s="35">
        <v>23.013999999999999</v>
      </c>
      <c r="G343" s="34">
        <v>201.7</v>
      </c>
      <c r="H343" s="14">
        <f t="shared" si="20"/>
        <v>1787094.243762</v>
      </c>
      <c r="I343" s="11">
        <f t="shared" si="21"/>
        <v>38499</v>
      </c>
      <c r="J343" s="11">
        <f t="shared" si="22"/>
        <v>886015.98599999992</v>
      </c>
      <c r="K343" s="11">
        <f t="shared" si="23"/>
        <v>0</v>
      </c>
    </row>
    <row r="344" spans="1:11" s="11" customFormat="1">
      <c r="A344" s="32">
        <v>2018</v>
      </c>
      <c r="B344" s="32">
        <v>1356</v>
      </c>
      <c r="C344" s="33" t="s">
        <v>353</v>
      </c>
      <c r="D344" s="33" t="s">
        <v>354</v>
      </c>
      <c r="E344" s="34">
        <v>4760</v>
      </c>
      <c r="F344" s="35">
        <v>23.177</v>
      </c>
      <c r="G344" s="34">
        <v>216.5</v>
      </c>
      <c r="H344" s="14">
        <f t="shared" si="20"/>
        <v>238848.25579999998</v>
      </c>
      <c r="I344" s="11">
        <f t="shared" si="21"/>
        <v>4760</v>
      </c>
      <c r="J344" s="11">
        <f t="shared" si="22"/>
        <v>110322.52</v>
      </c>
      <c r="K344" s="11">
        <f t="shared" si="23"/>
        <v>0</v>
      </c>
    </row>
    <row r="345" spans="1:11" s="11" customFormat="1">
      <c r="A345" s="32">
        <v>2018</v>
      </c>
      <c r="B345" s="32">
        <v>1356</v>
      </c>
      <c r="C345" s="33" t="s">
        <v>353</v>
      </c>
      <c r="D345" s="33" t="s">
        <v>354</v>
      </c>
      <c r="E345" s="34">
        <v>3216</v>
      </c>
      <c r="F345" s="35">
        <v>23.122</v>
      </c>
      <c r="G345" s="34">
        <v>220.2</v>
      </c>
      <c r="H345" s="14">
        <f t="shared" si="20"/>
        <v>163741.49510399997</v>
      </c>
      <c r="I345" s="11">
        <f t="shared" si="21"/>
        <v>3216</v>
      </c>
      <c r="J345" s="11">
        <f t="shared" si="22"/>
        <v>74360.351999999999</v>
      </c>
      <c r="K345" s="11">
        <f t="shared" si="23"/>
        <v>0</v>
      </c>
    </row>
    <row r="346" spans="1:11" s="11" customFormat="1">
      <c r="A346" s="32">
        <v>2018</v>
      </c>
      <c r="B346" s="32">
        <v>1356</v>
      </c>
      <c r="C346" s="33" t="s">
        <v>353</v>
      </c>
      <c r="D346" s="33" t="s">
        <v>354</v>
      </c>
      <c r="E346" s="34">
        <v>35408</v>
      </c>
      <c r="F346" s="35">
        <v>23.73</v>
      </c>
      <c r="G346" s="34">
        <v>210.8</v>
      </c>
      <c r="H346" s="14">
        <f t="shared" si="20"/>
        <v>1771208.71872</v>
      </c>
      <c r="I346" s="11">
        <f t="shared" si="21"/>
        <v>35408</v>
      </c>
      <c r="J346" s="11">
        <f t="shared" si="22"/>
        <v>840231.84</v>
      </c>
      <c r="K346" s="11">
        <f t="shared" si="23"/>
        <v>0</v>
      </c>
    </row>
    <row r="347" spans="1:11" s="11" customFormat="1">
      <c r="A347" s="32">
        <v>2018</v>
      </c>
      <c r="B347" s="32">
        <v>1356</v>
      </c>
      <c r="C347" s="33" t="s">
        <v>353</v>
      </c>
      <c r="D347" s="33" t="s">
        <v>354</v>
      </c>
      <c r="E347" s="34">
        <v>12807</v>
      </c>
      <c r="F347" s="35">
        <v>22.361999999999998</v>
      </c>
      <c r="G347" s="34">
        <v>192</v>
      </c>
      <c r="H347" s="14">
        <f t="shared" si="20"/>
        <v>549869.05727999995</v>
      </c>
      <c r="I347" s="11">
        <f t="shared" si="21"/>
        <v>12807</v>
      </c>
      <c r="J347" s="11">
        <f t="shared" si="22"/>
        <v>286390.13399999996</v>
      </c>
      <c r="K347" s="11">
        <f t="shared" si="23"/>
        <v>0</v>
      </c>
    </row>
    <row r="348" spans="1:11" s="11" customFormat="1">
      <c r="A348" s="32">
        <v>2018</v>
      </c>
      <c r="B348" s="32">
        <v>1356</v>
      </c>
      <c r="C348" s="33" t="s">
        <v>353</v>
      </c>
      <c r="D348" s="33" t="s">
        <v>354</v>
      </c>
      <c r="E348" s="34">
        <v>36260</v>
      </c>
      <c r="F348" s="35">
        <v>22.97</v>
      </c>
      <c r="G348" s="34">
        <v>183.6</v>
      </c>
      <c r="H348" s="14">
        <f t="shared" si="20"/>
        <v>1529190.0791999998</v>
      </c>
      <c r="I348" s="11">
        <f t="shared" si="21"/>
        <v>36260</v>
      </c>
      <c r="J348" s="11">
        <f t="shared" si="22"/>
        <v>832892.2</v>
      </c>
      <c r="K348" s="11">
        <f t="shared" si="23"/>
        <v>0</v>
      </c>
    </row>
    <row r="349" spans="1:11" s="11" customFormat="1">
      <c r="A349" s="32">
        <v>2018</v>
      </c>
      <c r="B349" s="32">
        <v>1356</v>
      </c>
      <c r="C349" s="33" t="s">
        <v>353</v>
      </c>
      <c r="D349" s="33" t="s">
        <v>354</v>
      </c>
      <c r="E349" s="34">
        <v>44189</v>
      </c>
      <c r="F349" s="35">
        <v>22.66</v>
      </c>
      <c r="G349" s="34">
        <v>217.2</v>
      </c>
      <c r="H349" s="14">
        <f t="shared" si="20"/>
        <v>2174872.9912799997</v>
      </c>
      <c r="I349" s="11">
        <f t="shared" si="21"/>
        <v>44189</v>
      </c>
      <c r="J349" s="11">
        <f t="shared" si="22"/>
        <v>1001322.74</v>
      </c>
      <c r="K349" s="11">
        <f t="shared" si="23"/>
        <v>0</v>
      </c>
    </row>
    <row r="350" spans="1:11" s="11" customFormat="1">
      <c r="A350" s="32">
        <v>2018</v>
      </c>
      <c r="B350" s="32">
        <v>1356</v>
      </c>
      <c r="C350" s="33" t="s">
        <v>353</v>
      </c>
      <c r="D350" s="33" t="s">
        <v>354</v>
      </c>
      <c r="E350" s="34">
        <v>54471</v>
      </c>
      <c r="F350" s="35">
        <v>23.274999999999999</v>
      </c>
      <c r="G350" s="34">
        <v>208</v>
      </c>
      <c r="H350" s="14">
        <f t="shared" si="20"/>
        <v>2637050.0520000001</v>
      </c>
      <c r="I350" s="11">
        <f t="shared" si="21"/>
        <v>54471</v>
      </c>
      <c r="J350" s="11">
        <f t="shared" si="22"/>
        <v>1267812.5249999999</v>
      </c>
      <c r="K350" s="11">
        <f t="shared" si="23"/>
        <v>0</v>
      </c>
    </row>
    <row r="351" spans="1:11" s="11" customFormat="1">
      <c r="A351" s="32">
        <v>2018</v>
      </c>
      <c r="B351" s="32">
        <v>1356</v>
      </c>
      <c r="C351" s="33" t="s">
        <v>353</v>
      </c>
      <c r="D351" s="33" t="s">
        <v>354</v>
      </c>
      <c r="E351" s="34">
        <v>52574</v>
      </c>
      <c r="F351" s="35">
        <v>22.933</v>
      </c>
      <c r="G351" s="34">
        <v>168.1</v>
      </c>
      <c r="H351" s="14">
        <f t="shared" si="20"/>
        <v>2026747.3101020001</v>
      </c>
      <c r="I351" s="11">
        <f t="shared" si="21"/>
        <v>52574</v>
      </c>
      <c r="J351" s="11">
        <f t="shared" si="22"/>
        <v>1205679.5419999999</v>
      </c>
      <c r="K351" s="11">
        <f t="shared" si="23"/>
        <v>0</v>
      </c>
    </row>
    <row r="352" spans="1:11" s="11" customFormat="1">
      <c r="A352" s="32">
        <v>2018</v>
      </c>
      <c r="B352" s="32">
        <v>1356</v>
      </c>
      <c r="C352" s="33" t="s">
        <v>353</v>
      </c>
      <c r="D352" s="33" t="s">
        <v>354</v>
      </c>
      <c r="E352" s="34">
        <v>17435</v>
      </c>
      <c r="F352" s="35">
        <v>23.358000000000001</v>
      </c>
      <c r="G352" s="34">
        <v>162.9</v>
      </c>
      <c r="H352" s="14">
        <f t="shared" si="20"/>
        <v>663404.92316999997</v>
      </c>
      <c r="I352" s="11">
        <f t="shared" si="21"/>
        <v>17435</v>
      </c>
      <c r="J352" s="11">
        <f t="shared" si="22"/>
        <v>407246.73</v>
      </c>
      <c r="K352" s="11">
        <f t="shared" si="23"/>
        <v>0</v>
      </c>
    </row>
    <row r="353" spans="1:11" s="11" customFormat="1">
      <c r="A353" s="32">
        <v>2018</v>
      </c>
      <c r="B353" s="32">
        <v>1356</v>
      </c>
      <c r="C353" s="33" t="s">
        <v>353</v>
      </c>
      <c r="D353" s="33" t="s">
        <v>354</v>
      </c>
      <c r="E353" s="34">
        <v>6385</v>
      </c>
      <c r="F353" s="35">
        <v>23.056000000000001</v>
      </c>
      <c r="G353" s="34">
        <v>165.1</v>
      </c>
      <c r="H353" s="14">
        <f t="shared" si="20"/>
        <v>243047.93656000003</v>
      </c>
      <c r="I353" s="11">
        <f t="shared" si="21"/>
        <v>6385</v>
      </c>
      <c r="J353" s="11">
        <f t="shared" si="22"/>
        <v>147212.56</v>
      </c>
      <c r="K353" s="11">
        <f t="shared" si="23"/>
        <v>0</v>
      </c>
    </row>
    <row r="354" spans="1:11" s="11" customFormat="1">
      <c r="A354" s="32">
        <v>2018</v>
      </c>
      <c r="B354" s="32">
        <v>1356</v>
      </c>
      <c r="C354" s="33" t="s">
        <v>353</v>
      </c>
      <c r="D354" s="33" t="s">
        <v>354</v>
      </c>
      <c r="E354" s="34">
        <v>1615</v>
      </c>
      <c r="F354" s="35">
        <v>22.56</v>
      </c>
      <c r="G354" s="34">
        <v>183.4</v>
      </c>
      <c r="H354" s="14">
        <f t="shared" si="20"/>
        <v>66820.689599999998</v>
      </c>
      <c r="I354" s="11">
        <f t="shared" si="21"/>
        <v>1615</v>
      </c>
      <c r="J354" s="11">
        <f t="shared" si="22"/>
        <v>36434.400000000001</v>
      </c>
      <c r="K354" s="11">
        <f t="shared" si="23"/>
        <v>0</v>
      </c>
    </row>
    <row r="355" spans="1:11" s="11" customFormat="1">
      <c r="A355" s="32">
        <v>2018</v>
      </c>
      <c r="B355" s="32">
        <v>1356</v>
      </c>
      <c r="C355" s="33" t="s">
        <v>353</v>
      </c>
      <c r="D355" s="33" t="s">
        <v>354</v>
      </c>
      <c r="E355" s="34">
        <v>4855</v>
      </c>
      <c r="F355" s="35">
        <v>25.997</v>
      </c>
      <c r="G355" s="34">
        <v>182.7</v>
      </c>
      <c r="H355" s="14">
        <f t="shared" si="20"/>
        <v>230595.59974499998</v>
      </c>
      <c r="I355" s="11">
        <f t="shared" si="21"/>
        <v>4855</v>
      </c>
      <c r="J355" s="11">
        <f t="shared" si="22"/>
        <v>126215.435</v>
      </c>
      <c r="K355" s="11">
        <f t="shared" si="23"/>
        <v>0</v>
      </c>
    </row>
    <row r="356" spans="1:11" s="11" customFormat="1">
      <c r="A356" s="32">
        <v>2018</v>
      </c>
      <c r="B356" s="32">
        <v>1356</v>
      </c>
      <c r="C356" s="33" t="s">
        <v>353</v>
      </c>
      <c r="D356" s="33" t="s">
        <v>354</v>
      </c>
      <c r="E356" s="34">
        <v>6264</v>
      </c>
      <c r="F356" s="35">
        <v>21.834</v>
      </c>
      <c r="G356" s="34">
        <v>166.9</v>
      </c>
      <c r="H356" s="14">
        <f t="shared" si="20"/>
        <v>228266.08574399998</v>
      </c>
      <c r="I356" s="11">
        <f t="shared" si="21"/>
        <v>6264</v>
      </c>
      <c r="J356" s="11">
        <f t="shared" si="22"/>
        <v>136768.17600000001</v>
      </c>
      <c r="K356" s="11">
        <f t="shared" si="23"/>
        <v>0</v>
      </c>
    </row>
    <row r="357" spans="1:11" s="11" customFormat="1">
      <c r="A357" s="32">
        <v>2018</v>
      </c>
      <c r="B357" s="32">
        <v>1363</v>
      </c>
      <c r="C357" s="33" t="s">
        <v>563</v>
      </c>
      <c r="D357" s="33" t="s">
        <v>564</v>
      </c>
      <c r="E357" s="34">
        <v>2406701</v>
      </c>
      <c r="F357" s="35">
        <v>1.0649999999999999</v>
      </c>
      <c r="G357" s="34">
        <v>387</v>
      </c>
      <c r="H357" s="14">
        <f t="shared" si="20"/>
        <v>9919338.506550001</v>
      </c>
      <c r="I357" s="11">
        <f t="shared" si="21"/>
        <v>2406701</v>
      </c>
      <c r="J357" s="11">
        <f t="shared" si="22"/>
        <v>2563136.5649999999</v>
      </c>
      <c r="K357" s="11">
        <f t="shared" si="23"/>
        <v>0</v>
      </c>
    </row>
    <row r="358" spans="1:11" s="11" customFormat="1">
      <c r="A358" s="32">
        <v>2018</v>
      </c>
      <c r="B358" s="32">
        <v>1364</v>
      </c>
      <c r="C358" s="33" t="s">
        <v>353</v>
      </c>
      <c r="D358" s="33" t="s">
        <v>354</v>
      </c>
      <c r="E358" s="34">
        <v>3256</v>
      </c>
      <c r="F358" s="35">
        <v>23.155999999999999</v>
      </c>
      <c r="G358" s="34">
        <v>197.8</v>
      </c>
      <c r="H358" s="14">
        <f t="shared" si="20"/>
        <v>149133.16140800001</v>
      </c>
      <c r="I358" s="11">
        <f t="shared" si="21"/>
        <v>3256</v>
      </c>
      <c r="J358" s="11">
        <f t="shared" si="22"/>
        <v>75395.936000000002</v>
      </c>
      <c r="K358" s="11">
        <f t="shared" si="23"/>
        <v>0</v>
      </c>
    </row>
    <row r="359" spans="1:11" s="11" customFormat="1">
      <c r="A359" s="32">
        <v>2018</v>
      </c>
      <c r="B359" s="32">
        <v>1364</v>
      </c>
      <c r="C359" s="33" t="s">
        <v>353</v>
      </c>
      <c r="D359" s="33" t="s">
        <v>354</v>
      </c>
      <c r="E359" s="34">
        <v>84866</v>
      </c>
      <c r="F359" s="35">
        <v>22.821000000000002</v>
      </c>
      <c r="G359" s="34">
        <v>213.4</v>
      </c>
      <c r="H359" s="14">
        <f t="shared" si="20"/>
        <v>4132975.3881240003</v>
      </c>
      <c r="I359" s="11">
        <f t="shared" si="21"/>
        <v>84866</v>
      </c>
      <c r="J359" s="11">
        <f t="shared" si="22"/>
        <v>1936726.986</v>
      </c>
      <c r="K359" s="11">
        <f t="shared" si="23"/>
        <v>0</v>
      </c>
    </row>
    <row r="360" spans="1:11" s="11" customFormat="1">
      <c r="A360" s="32">
        <v>2018</v>
      </c>
      <c r="B360" s="32">
        <v>1364</v>
      </c>
      <c r="C360" s="33" t="s">
        <v>353</v>
      </c>
      <c r="D360" s="33" t="s">
        <v>354</v>
      </c>
      <c r="E360" s="34">
        <v>60083</v>
      </c>
      <c r="F360" s="35">
        <v>24.376999999999999</v>
      </c>
      <c r="G360" s="34">
        <v>195.5</v>
      </c>
      <c r="H360" s="14">
        <f t="shared" si="20"/>
        <v>2863377.6339050001</v>
      </c>
      <c r="I360" s="11">
        <f t="shared" si="21"/>
        <v>60083</v>
      </c>
      <c r="J360" s="11">
        <f t="shared" si="22"/>
        <v>1464643.291</v>
      </c>
      <c r="K360" s="11">
        <f t="shared" si="23"/>
        <v>0</v>
      </c>
    </row>
    <row r="361" spans="1:11" s="11" customFormat="1">
      <c r="A361" s="32">
        <v>2018</v>
      </c>
      <c r="B361" s="32">
        <v>1364</v>
      </c>
      <c r="C361" s="33" t="s">
        <v>563</v>
      </c>
      <c r="D361" s="33" t="s">
        <v>564</v>
      </c>
      <c r="E361" s="34">
        <v>27776</v>
      </c>
      <c r="F361" s="35">
        <v>1.0649999999999999</v>
      </c>
      <c r="G361" s="34">
        <v>1048.9000000000001</v>
      </c>
      <c r="H361" s="14">
        <f t="shared" si="20"/>
        <v>310279.72415999998</v>
      </c>
      <c r="I361" s="11">
        <f t="shared" si="21"/>
        <v>27776</v>
      </c>
      <c r="J361" s="11">
        <f t="shared" si="22"/>
        <v>29581.439999999999</v>
      </c>
      <c r="K361" s="11">
        <f t="shared" si="23"/>
        <v>0</v>
      </c>
    </row>
    <row r="362" spans="1:11" s="11" customFormat="1">
      <c r="A362" s="32">
        <v>2018</v>
      </c>
      <c r="B362" s="32">
        <v>1364</v>
      </c>
      <c r="C362" s="33" t="s">
        <v>353</v>
      </c>
      <c r="D362" s="33" t="s">
        <v>354</v>
      </c>
      <c r="E362" s="34">
        <v>10416</v>
      </c>
      <c r="F362" s="35">
        <v>23.661999999999999</v>
      </c>
      <c r="G362" s="34">
        <v>192.8</v>
      </c>
      <c r="H362" s="14">
        <f t="shared" si="20"/>
        <v>475181.41977600002</v>
      </c>
      <c r="I362" s="11">
        <f t="shared" si="21"/>
        <v>10416</v>
      </c>
      <c r="J362" s="11">
        <f t="shared" si="22"/>
        <v>246463.39199999999</v>
      </c>
      <c r="K362" s="11">
        <f t="shared" si="23"/>
        <v>0</v>
      </c>
    </row>
    <row r="363" spans="1:11" s="11" customFormat="1">
      <c r="A363" s="32">
        <v>2018</v>
      </c>
      <c r="B363" s="32">
        <v>1364</v>
      </c>
      <c r="C363" s="33" t="s">
        <v>353</v>
      </c>
      <c r="D363" s="33" t="s">
        <v>354</v>
      </c>
      <c r="E363" s="34">
        <v>27855</v>
      </c>
      <c r="F363" s="35">
        <v>22.893999999999998</v>
      </c>
      <c r="G363" s="34">
        <v>198.7</v>
      </c>
      <c r="H363" s="14">
        <f t="shared" si="20"/>
        <v>1267134.4791899999</v>
      </c>
      <c r="I363" s="11">
        <f t="shared" si="21"/>
        <v>27855</v>
      </c>
      <c r="J363" s="11">
        <f t="shared" si="22"/>
        <v>637712.37</v>
      </c>
      <c r="K363" s="11">
        <f t="shared" si="23"/>
        <v>0</v>
      </c>
    </row>
    <row r="364" spans="1:11" s="11" customFormat="1">
      <c r="A364" s="32">
        <v>2018</v>
      </c>
      <c r="B364" s="32">
        <v>1364</v>
      </c>
      <c r="C364" s="33" t="s">
        <v>353</v>
      </c>
      <c r="D364" s="33" t="s">
        <v>354</v>
      </c>
      <c r="E364" s="34">
        <v>9605</v>
      </c>
      <c r="F364" s="35">
        <v>22.93</v>
      </c>
      <c r="G364" s="34">
        <v>208.9</v>
      </c>
      <c r="H364" s="14">
        <f t="shared" si="20"/>
        <v>460086.89585000003</v>
      </c>
      <c r="I364" s="11">
        <f t="shared" si="21"/>
        <v>9605</v>
      </c>
      <c r="J364" s="11">
        <f t="shared" si="22"/>
        <v>220242.65</v>
      </c>
      <c r="K364" s="11">
        <f t="shared" si="23"/>
        <v>0</v>
      </c>
    </row>
    <row r="365" spans="1:11" s="11" customFormat="1">
      <c r="A365" s="32">
        <v>2018</v>
      </c>
      <c r="B365" s="32">
        <v>1364</v>
      </c>
      <c r="C365" s="33" t="s">
        <v>353</v>
      </c>
      <c r="D365" s="33" t="s">
        <v>354</v>
      </c>
      <c r="E365" s="34">
        <v>9465</v>
      </c>
      <c r="F365" s="35">
        <v>22.658000000000001</v>
      </c>
      <c r="G365" s="34">
        <v>193</v>
      </c>
      <c r="H365" s="14">
        <f t="shared" si="20"/>
        <v>413903.88209999999</v>
      </c>
      <c r="I365" s="11">
        <f t="shared" si="21"/>
        <v>9465</v>
      </c>
      <c r="J365" s="11">
        <f t="shared" si="22"/>
        <v>214457.97</v>
      </c>
      <c r="K365" s="11">
        <f t="shared" si="23"/>
        <v>0</v>
      </c>
    </row>
    <row r="366" spans="1:11" s="11" customFormat="1">
      <c r="A366" s="32">
        <v>2018</v>
      </c>
      <c r="B366" s="32">
        <v>1364</v>
      </c>
      <c r="C366" s="33" t="s">
        <v>353</v>
      </c>
      <c r="D366" s="33" t="s">
        <v>354</v>
      </c>
      <c r="E366" s="34">
        <v>6827</v>
      </c>
      <c r="F366" s="35">
        <v>23.521000000000001</v>
      </c>
      <c r="G366" s="34">
        <v>202</v>
      </c>
      <c r="H366" s="14">
        <f t="shared" si="20"/>
        <v>324367.29134</v>
      </c>
      <c r="I366" s="11">
        <f t="shared" si="21"/>
        <v>6827</v>
      </c>
      <c r="J366" s="11">
        <f t="shared" si="22"/>
        <v>160577.867</v>
      </c>
      <c r="K366" s="11">
        <f t="shared" si="23"/>
        <v>0</v>
      </c>
    </row>
    <row r="367" spans="1:11" s="11" customFormat="1">
      <c r="A367" s="32">
        <v>2018</v>
      </c>
      <c r="B367" s="32">
        <v>1364</v>
      </c>
      <c r="C367" s="33" t="s">
        <v>353</v>
      </c>
      <c r="D367" s="33" t="s">
        <v>354</v>
      </c>
      <c r="E367" s="34">
        <v>4930</v>
      </c>
      <c r="F367" s="35">
        <v>22.876000000000001</v>
      </c>
      <c r="G367" s="34">
        <v>181</v>
      </c>
      <c r="H367" s="14">
        <f t="shared" si="20"/>
        <v>204129.41080000001</v>
      </c>
      <c r="I367" s="11">
        <f t="shared" si="21"/>
        <v>4930</v>
      </c>
      <c r="J367" s="11">
        <f t="shared" si="22"/>
        <v>112778.68000000001</v>
      </c>
      <c r="K367" s="11">
        <f t="shared" si="23"/>
        <v>0</v>
      </c>
    </row>
    <row r="368" spans="1:11" s="11" customFormat="1">
      <c r="A368" s="32">
        <v>2018</v>
      </c>
      <c r="B368" s="32">
        <v>1364</v>
      </c>
      <c r="C368" s="33" t="s">
        <v>353</v>
      </c>
      <c r="D368" s="33" t="s">
        <v>354</v>
      </c>
      <c r="E368" s="34">
        <v>16771</v>
      </c>
      <c r="F368" s="35">
        <v>22.981000000000002</v>
      </c>
      <c r="G368" s="34">
        <v>165</v>
      </c>
      <c r="H368" s="14">
        <f t="shared" si="20"/>
        <v>635933.67914999998</v>
      </c>
      <c r="I368" s="11">
        <f t="shared" si="21"/>
        <v>16771</v>
      </c>
      <c r="J368" s="11">
        <f t="shared" si="22"/>
        <v>385414.35100000002</v>
      </c>
      <c r="K368" s="11">
        <f t="shared" si="23"/>
        <v>0</v>
      </c>
    </row>
    <row r="369" spans="1:11" s="11" customFormat="1">
      <c r="A369" s="32">
        <v>2018</v>
      </c>
      <c r="B369" s="32">
        <v>1366</v>
      </c>
      <c r="C369" s="33" t="s">
        <v>563</v>
      </c>
      <c r="D369" s="33" t="s">
        <v>564</v>
      </c>
      <c r="E369" s="34">
        <v>236818</v>
      </c>
      <c r="F369" s="35">
        <v>1.0649999999999999</v>
      </c>
      <c r="G369" s="34">
        <v>569.9</v>
      </c>
      <c r="H369" s="14">
        <f t="shared" si="20"/>
        <v>1437351.45783</v>
      </c>
      <c r="I369" s="11">
        <f t="shared" si="21"/>
        <v>236818</v>
      </c>
      <c r="J369" s="11">
        <f t="shared" si="22"/>
        <v>252211.16999999998</v>
      </c>
      <c r="K369" s="11">
        <f t="shared" si="23"/>
        <v>0</v>
      </c>
    </row>
    <row r="370" spans="1:11" s="11" customFormat="1">
      <c r="A370" s="32">
        <v>2018</v>
      </c>
      <c r="B370" s="32">
        <v>1374</v>
      </c>
      <c r="C370" s="33" t="s">
        <v>353</v>
      </c>
      <c r="D370" s="33" t="s">
        <v>354</v>
      </c>
      <c r="E370" s="34">
        <v>12534</v>
      </c>
      <c r="F370" s="35">
        <v>22.443999999999999</v>
      </c>
      <c r="G370" s="34">
        <v>205</v>
      </c>
      <c r="H370" s="14">
        <f t="shared" si="20"/>
        <v>576691.84679999994</v>
      </c>
      <c r="I370" s="11">
        <f t="shared" si="21"/>
        <v>12534</v>
      </c>
      <c r="J370" s="11">
        <f t="shared" si="22"/>
        <v>281313.09599999996</v>
      </c>
      <c r="K370" s="11">
        <f t="shared" si="23"/>
        <v>0</v>
      </c>
    </row>
    <row r="371" spans="1:11" s="11" customFormat="1">
      <c r="A371" s="32">
        <v>2018</v>
      </c>
      <c r="B371" s="32">
        <v>1374</v>
      </c>
      <c r="C371" s="33" t="s">
        <v>353</v>
      </c>
      <c r="D371" s="33" t="s">
        <v>354</v>
      </c>
      <c r="E371" s="34">
        <v>12849</v>
      </c>
      <c r="F371" s="35">
        <v>22.661999999999999</v>
      </c>
      <c r="G371" s="34">
        <v>205</v>
      </c>
      <c r="H371" s="14">
        <f t="shared" si="20"/>
        <v>596927.27789999999</v>
      </c>
      <c r="I371" s="11">
        <f t="shared" si="21"/>
        <v>12849</v>
      </c>
      <c r="J371" s="11">
        <f t="shared" si="22"/>
        <v>291184.038</v>
      </c>
      <c r="K371" s="11">
        <f t="shared" si="23"/>
        <v>0</v>
      </c>
    </row>
    <row r="372" spans="1:11" s="11" customFormat="1">
      <c r="A372" s="32">
        <v>2018</v>
      </c>
      <c r="B372" s="32">
        <v>1374</v>
      </c>
      <c r="C372" s="33" t="s">
        <v>353</v>
      </c>
      <c r="D372" s="33" t="s">
        <v>354</v>
      </c>
      <c r="E372" s="34">
        <v>28505</v>
      </c>
      <c r="F372" s="35">
        <v>23.597999999999999</v>
      </c>
      <c r="G372" s="34">
        <v>199</v>
      </c>
      <c r="H372" s="14">
        <f t="shared" si="20"/>
        <v>1338595.3700999999</v>
      </c>
      <c r="I372" s="11">
        <f t="shared" si="21"/>
        <v>28505</v>
      </c>
      <c r="J372" s="11">
        <f t="shared" si="22"/>
        <v>672660.99</v>
      </c>
      <c r="K372" s="11">
        <f t="shared" si="23"/>
        <v>0</v>
      </c>
    </row>
    <row r="373" spans="1:11" s="11" customFormat="1">
      <c r="A373" s="32">
        <v>2018</v>
      </c>
      <c r="B373" s="32">
        <v>1374</v>
      </c>
      <c r="C373" s="33" t="s">
        <v>353</v>
      </c>
      <c r="D373" s="33" t="s">
        <v>354</v>
      </c>
      <c r="E373" s="34">
        <v>5235</v>
      </c>
      <c r="F373" s="35">
        <v>23.463999999999999</v>
      </c>
      <c r="G373" s="34">
        <v>210.5</v>
      </c>
      <c r="H373" s="14">
        <f t="shared" si="20"/>
        <v>258565.65419999999</v>
      </c>
      <c r="I373" s="11">
        <f t="shared" si="21"/>
        <v>5235</v>
      </c>
      <c r="J373" s="11">
        <f t="shared" si="22"/>
        <v>122834.04</v>
      </c>
      <c r="K373" s="11">
        <f t="shared" si="23"/>
        <v>0</v>
      </c>
    </row>
    <row r="374" spans="1:11" s="11" customFormat="1">
      <c r="A374" s="32">
        <v>2018</v>
      </c>
      <c r="B374" s="32">
        <v>1374</v>
      </c>
      <c r="C374" s="33" t="s">
        <v>565</v>
      </c>
      <c r="D374" s="33" t="s">
        <v>566</v>
      </c>
      <c r="E374" s="34">
        <v>542</v>
      </c>
      <c r="F374" s="35">
        <v>5.71</v>
      </c>
      <c r="G374" s="34">
        <v>1571.6</v>
      </c>
      <c r="H374" s="14">
        <f t="shared" si="20"/>
        <v>48638.191120000003</v>
      </c>
      <c r="I374" s="11">
        <f t="shared" si="21"/>
        <v>542</v>
      </c>
      <c r="J374" s="11">
        <f t="shared" si="22"/>
        <v>3094.82</v>
      </c>
      <c r="K374" s="11">
        <f t="shared" si="23"/>
        <v>0</v>
      </c>
    </row>
    <row r="375" spans="1:11" s="11" customFormat="1">
      <c r="A375" s="32">
        <v>2018</v>
      </c>
      <c r="B375" s="32">
        <v>1374</v>
      </c>
      <c r="C375" s="33" t="s">
        <v>563</v>
      </c>
      <c r="D375" s="33" t="s">
        <v>564</v>
      </c>
      <c r="E375" s="34">
        <v>1920</v>
      </c>
      <c r="F375" s="35">
        <v>1.03</v>
      </c>
      <c r="G375" s="34">
        <v>484.9</v>
      </c>
      <c r="H375" s="14">
        <f t="shared" si="20"/>
        <v>9589.3824000000004</v>
      </c>
      <c r="I375" s="11">
        <f t="shared" si="21"/>
        <v>1920</v>
      </c>
      <c r="J375" s="11">
        <f t="shared" si="22"/>
        <v>1977.6000000000001</v>
      </c>
      <c r="K375" s="11">
        <f t="shared" si="23"/>
        <v>0</v>
      </c>
    </row>
    <row r="376" spans="1:11" s="11" customFormat="1">
      <c r="A376" s="32">
        <v>2018</v>
      </c>
      <c r="B376" s="32">
        <v>1374</v>
      </c>
      <c r="C376" s="33" t="s">
        <v>353</v>
      </c>
      <c r="D376" s="33" t="s">
        <v>354</v>
      </c>
      <c r="E376" s="34">
        <v>42</v>
      </c>
      <c r="F376" s="35">
        <v>19.100000000000001</v>
      </c>
      <c r="G376" s="34">
        <v>169</v>
      </c>
      <c r="H376" s="14">
        <f t="shared" si="20"/>
        <v>1355.7180000000001</v>
      </c>
      <c r="I376" s="11">
        <f t="shared" si="21"/>
        <v>42</v>
      </c>
      <c r="J376" s="11">
        <f t="shared" si="22"/>
        <v>802.2</v>
      </c>
      <c r="K376" s="11">
        <f t="shared" si="23"/>
        <v>0</v>
      </c>
    </row>
    <row r="377" spans="1:11" s="11" customFormat="1">
      <c r="A377" s="32">
        <v>2018</v>
      </c>
      <c r="B377" s="32">
        <v>1378</v>
      </c>
      <c r="C377" s="33" t="s">
        <v>565</v>
      </c>
      <c r="D377" s="33" t="s">
        <v>566</v>
      </c>
      <c r="E377" s="34">
        <v>688</v>
      </c>
      <c r="F377" s="35">
        <v>5.7619999999999996</v>
      </c>
      <c r="G377" s="34">
        <v>1544.6</v>
      </c>
      <c r="H377" s="14">
        <f t="shared" si="20"/>
        <v>61231.898175999995</v>
      </c>
      <c r="I377" s="11">
        <f t="shared" si="21"/>
        <v>688</v>
      </c>
      <c r="J377" s="11">
        <f t="shared" si="22"/>
        <v>3964.2559999999999</v>
      </c>
      <c r="K377" s="11">
        <f t="shared" si="23"/>
        <v>0</v>
      </c>
    </row>
    <row r="378" spans="1:11" s="11" customFormat="1">
      <c r="A378" s="32">
        <v>2018</v>
      </c>
      <c r="B378" s="32">
        <v>1378</v>
      </c>
      <c r="C378" s="33" t="s">
        <v>353</v>
      </c>
      <c r="D378" s="33" t="s">
        <v>354</v>
      </c>
      <c r="E378" s="34">
        <v>26247</v>
      </c>
      <c r="F378" s="35">
        <v>23.181999999999999</v>
      </c>
      <c r="G378" s="34">
        <v>189.8</v>
      </c>
      <c r="H378" s="14">
        <f t="shared" si="20"/>
        <v>1154853.1966920001</v>
      </c>
      <c r="I378" s="11">
        <f t="shared" si="21"/>
        <v>26247</v>
      </c>
      <c r="J378" s="11">
        <f t="shared" si="22"/>
        <v>608457.95399999991</v>
      </c>
      <c r="K378" s="11">
        <f t="shared" si="23"/>
        <v>0</v>
      </c>
    </row>
    <row r="379" spans="1:11" s="11" customFormat="1">
      <c r="A379" s="32">
        <v>2018</v>
      </c>
      <c r="B379" s="32">
        <v>1378</v>
      </c>
      <c r="C379" s="33" t="s">
        <v>563</v>
      </c>
      <c r="D379" s="33" t="s">
        <v>564</v>
      </c>
      <c r="E379" s="34">
        <v>3261289</v>
      </c>
      <c r="F379" s="35">
        <v>1</v>
      </c>
      <c r="G379" s="34">
        <v>342.8</v>
      </c>
      <c r="H379" s="14">
        <f t="shared" si="20"/>
        <v>11179698.692</v>
      </c>
      <c r="I379" s="11">
        <f t="shared" si="21"/>
        <v>3261289</v>
      </c>
      <c r="J379" s="11">
        <f t="shared" si="22"/>
        <v>3261289</v>
      </c>
      <c r="K379" s="11">
        <f t="shared" si="23"/>
        <v>0</v>
      </c>
    </row>
    <row r="380" spans="1:11" s="11" customFormat="1">
      <c r="A380" s="32">
        <v>2018</v>
      </c>
      <c r="B380" s="32">
        <v>1379</v>
      </c>
      <c r="C380" s="33" t="s">
        <v>363</v>
      </c>
      <c r="D380" s="33" t="s">
        <v>354</v>
      </c>
      <c r="E380" s="34">
        <v>63075</v>
      </c>
      <c r="F380" s="35">
        <v>18.172000000000001</v>
      </c>
      <c r="G380" s="34">
        <v>162.1</v>
      </c>
      <c r="H380" s="14">
        <f t="shared" si="20"/>
        <v>1857988.4169000001</v>
      </c>
      <c r="I380" s="11">
        <f t="shared" si="21"/>
        <v>63075</v>
      </c>
      <c r="J380" s="11">
        <f t="shared" si="22"/>
        <v>1146198.9000000001</v>
      </c>
      <c r="K380" s="11">
        <f t="shared" si="23"/>
        <v>0</v>
      </c>
    </row>
    <row r="381" spans="1:11" s="11" customFormat="1">
      <c r="A381" s="32">
        <v>2018</v>
      </c>
      <c r="B381" s="32">
        <v>1379</v>
      </c>
      <c r="C381" s="33" t="s">
        <v>363</v>
      </c>
      <c r="D381" s="33" t="s">
        <v>354</v>
      </c>
      <c r="E381" s="34">
        <v>107333</v>
      </c>
      <c r="F381" s="35">
        <v>17.571999999999999</v>
      </c>
      <c r="G381" s="34">
        <v>196.1</v>
      </c>
      <c r="H381" s="14">
        <f t="shared" si="20"/>
        <v>3698554.7884359998</v>
      </c>
      <c r="I381" s="11">
        <f t="shared" si="21"/>
        <v>107333</v>
      </c>
      <c r="J381" s="11">
        <f t="shared" si="22"/>
        <v>1886055.476</v>
      </c>
      <c r="K381" s="11">
        <f t="shared" si="23"/>
        <v>0</v>
      </c>
    </row>
    <row r="382" spans="1:11" s="11" customFormat="1">
      <c r="A382" s="32">
        <v>2018</v>
      </c>
      <c r="B382" s="32">
        <v>1379</v>
      </c>
      <c r="C382" s="33" t="s">
        <v>363</v>
      </c>
      <c r="D382" s="33" t="s">
        <v>354</v>
      </c>
      <c r="E382" s="34">
        <v>15253</v>
      </c>
      <c r="F382" s="35">
        <v>17.73</v>
      </c>
      <c r="G382" s="34">
        <v>186.7</v>
      </c>
      <c r="H382" s="14">
        <f t="shared" si="20"/>
        <v>504903.43323000008</v>
      </c>
      <c r="I382" s="11">
        <f t="shared" si="21"/>
        <v>15253</v>
      </c>
      <c r="J382" s="11">
        <f t="shared" si="22"/>
        <v>270435.69</v>
      </c>
      <c r="K382" s="11">
        <f t="shared" si="23"/>
        <v>0</v>
      </c>
    </row>
    <row r="383" spans="1:11" s="11" customFormat="1">
      <c r="A383" s="32">
        <v>2018</v>
      </c>
      <c r="B383" s="32">
        <v>1379</v>
      </c>
      <c r="C383" s="33" t="s">
        <v>565</v>
      </c>
      <c r="D383" s="33" t="s">
        <v>566</v>
      </c>
      <c r="E383" s="34">
        <v>1389</v>
      </c>
      <c r="F383" s="35">
        <v>5.7619999999999996</v>
      </c>
      <c r="G383" s="34">
        <v>1528.5</v>
      </c>
      <c r="H383" s="14">
        <f t="shared" si="20"/>
        <v>122332.24413000001</v>
      </c>
      <c r="I383" s="11">
        <f t="shared" si="21"/>
        <v>1389</v>
      </c>
      <c r="J383" s="11">
        <f t="shared" si="22"/>
        <v>8003.4179999999997</v>
      </c>
      <c r="K383" s="11">
        <f t="shared" si="23"/>
        <v>0</v>
      </c>
    </row>
    <row r="384" spans="1:11" s="11" customFormat="1">
      <c r="A384" s="32">
        <v>2018</v>
      </c>
      <c r="B384" s="32">
        <v>1379</v>
      </c>
      <c r="C384" s="33" t="s">
        <v>565</v>
      </c>
      <c r="D384" s="33" t="s">
        <v>566</v>
      </c>
      <c r="E384" s="34">
        <v>173</v>
      </c>
      <c r="F384" s="35">
        <v>5.7619999999999996</v>
      </c>
      <c r="G384" s="34">
        <v>1582.4</v>
      </c>
      <c r="H384" s="14">
        <f t="shared" si="20"/>
        <v>15773.774624</v>
      </c>
      <c r="I384" s="11">
        <f t="shared" si="21"/>
        <v>173</v>
      </c>
      <c r="J384" s="11">
        <f t="shared" si="22"/>
        <v>996.82599999999991</v>
      </c>
      <c r="K384" s="11">
        <f t="shared" si="23"/>
        <v>0</v>
      </c>
    </row>
    <row r="385" spans="1:11" s="11" customFormat="1">
      <c r="A385" s="32">
        <v>2018</v>
      </c>
      <c r="B385" s="32">
        <v>1379</v>
      </c>
      <c r="C385" s="33" t="s">
        <v>363</v>
      </c>
      <c r="D385" s="33" t="s">
        <v>354</v>
      </c>
      <c r="E385" s="34">
        <v>47403</v>
      </c>
      <c r="F385" s="35">
        <v>17.544</v>
      </c>
      <c r="G385" s="34">
        <v>161.30000000000001</v>
      </c>
      <c r="H385" s="14">
        <f t="shared" si="20"/>
        <v>1341432.4682160001</v>
      </c>
      <c r="I385" s="11">
        <f t="shared" si="21"/>
        <v>47403</v>
      </c>
      <c r="J385" s="11">
        <f t="shared" si="22"/>
        <v>831638.23200000008</v>
      </c>
      <c r="K385" s="11">
        <f t="shared" si="23"/>
        <v>0</v>
      </c>
    </row>
    <row r="386" spans="1:11" s="11" customFormat="1">
      <c r="A386" s="32">
        <v>2018</v>
      </c>
      <c r="B386" s="32">
        <v>1382</v>
      </c>
      <c r="C386" s="33" t="s">
        <v>353</v>
      </c>
      <c r="D386" s="33" t="s">
        <v>354</v>
      </c>
      <c r="E386" s="34">
        <v>3248</v>
      </c>
      <c r="F386" s="35">
        <v>22.9</v>
      </c>
      <c r="G386" s="34">
        <v>246.3</v>
      </c>
      <c r="H386" s="14">
        <f t="shared" si="20"/>
        <v>183195.96959999998</v>
      </c>
      <c r="I386" s="11">
        <f t="shared" si="21"/>
        <v>3248</v>
      </c>
      <c r="J386" s="11">
        <f t="shared" si="22"/>
        <v>74379.199999999997</v>
      </c>
      <c r="K386" s="11">
        <f t="shared" si="23"/>
        <v>0</v>
      </c>
    </row>
    <row r="387" spans="1:11" s="11" customFormat="1">
      <c r="A387" s="32">
        <v>2018</v>
      </c>
      <c r="B387" s="32">
        <v>1382</v>
      </c>
      <c r="C387" s="33" t="s">
        <v>353</v>
      </c>
      <c r="D387" s="33" t="s">
        <v>354</v>
      </c>
      <c r="E387" s="34">
        <v>1619</v>
      </c>
      <c r="F387" s="35">
        <v>21.96</v>
      </c>
      <c r="G387" s="34">
        <v>200</v>
      </c>
      <c r="H387" s="14">
        <f t="shared" si="20"/>
        <v>71106.48</v>
      </c>
      <c r="I387" s="11">
        <f t="shared" si="21"/>
        <v>1619</v>
      </c>
      <c r="J387" s="11">
        <f t="shared" si="22"/>
        <v>35553.24</v>
      </c>
      <c r="K387" s="11">
        <f t="shared" si="23"/>
        <v>0</v>
      </c>
    </row>
    <row r="388" spans="1:11" s="11" customFormat="1">
      <c r="A388" s="32">
        <v>2018</v>
      </c>
      <c r="B388" s="32">
        <v>1382</v>
      </c>
      <c r="C388" s="33" t="s">
        <v>353</v>
      </c>
      <c r="D388" s="33" t="s">
        <v>354</v>
      </c>
      <c r="E388" s="34">
        <v>11809</v>
      </c>
      <c r="F388" s="35">
        <v>22.6</v>
      </c>
      <c r="G388" s="34">
        <v>223.7</v>
      </c>
      <c r="H388" s="14">
        <f t="shared" si="20"/>
        <v>597018.16580000008</v>
      </c>
      <c r="I388" s="11">
        <f t="shared" si="21"/>
        <v>11809</v>
      </c>
      <c r="J388" s="11">
        <f t="shared" si="22"/>
        <v>266883.40000000002</v>
      </c>
      <c r="K388" s="11">
        <f t="shared" si="23"/>
        <v>0</v>
      </c>
    </row>
    <row r="389" spans="1:11" s="11" customFormat="1">
      <c r="A389" s="32">
        <v>2018</v>
      </c>
      <c r="B389" s="32">
        <v>1384</v>
      </c>
      <c r="C389" s="33" t="s">
        <v>353</v>
      </c>
      <c r="D389" s="33" t="s">
        <v>354</v>
      </c>
      <c r="E389" s="34">
        <v>9070</v>
      </c>
      <c r="F389" s="35">
        <v>23.83</v>
      </c>
      <c r="G389" s="34">
        <v>247.6</v>
      </c>
      <c r="H389" s="14">
        <f t="shared" si="20"/>
        <v>535157.93559999997</v>
      </c>
      <c r="I389" s="11">
        <f t="shared" si="21"/>
        <v>9070</v>
      </c>
      <c r="J389" s="11">
        <f t="shared" si="22"/>
        <v>216138.09999999998</v>
      </c>
      <c r="K389" s="11">
        <f t="shared" si="23"/>
        <v>0</v>
      </c>
    </row>
    <row r="390" spans="1:11" s="11" customFormat="1">
      <c r="A390" s="32">
        <v>2018</v>
      </c>
      <c r="B390" s="32">
        <v>1384</v>
      </c>
      <c r="C390" s="33" t="s">
        <v>353</v>
      </c>
      <c r="D390" s="33" t="s">
        <v>354</v>
      </c>
      <c r="E390" s="34">
        <v>4494</v>
      </c>
      <c r="F390" s="35">
        <v>27.67</v>
      </c>
      <c r="G390" s="34">
        <v>310.2</v>
      </c>
      <c r="H390" s="14">
        <f t="shared" ref="H390:H453" si="24">IF(I390="","",G390/100*F390*E390)</f>
        <v>385730.53596000001</v>
      </c>
      <c r="I390" s="11">
        <f t="shared" ref="I390:I453" si="25">IF(OR(G390=".",F390=".",E390="."),"",E390)</f>
        <v>4494</v>
      </c>
      <c r="J390" s="11">
        <f t="shared" ref="J390:J453" si="26">IF(I390="","",F390*I390)</f>
        <v>124348.98000000001</v>
      </c>
      <c r="K390" s="11">
        <f t="shared" ref="K390:K453" si="27">IF(C390="LIG",1,0)</f>
        <v>0</v>
      </c>
    </row>
    <row r="391" spans="1:11" s="11" customFormat="1">
      <c r="A391" s="32">
        <v>2018</v>
      </c>
      <c r="B391" s="32">
        <v>1384</v>
      </c>
      <c r="C391" s="33" t="s">
        <v>353</v>
      </c>
      <c r="D391" s="33" t="s">
        <v>354</v>
      </c>
      <c r="E391" s="34">
        <v>851</v>
      </c>
      <c r="F391" s="35">
        <v>24.6</v>
      </c>
      <c r="G391" s="34">
        <v>323.8</v>
      </c>
      <c r="H391" s="14">
        <f t="shared" si="24"/>
        <v>67786.234800000006</v>
      </c>
      <c r="I391" s="11">
        <f t="shared" si="25"/>
        <v>851</v>
      </c>
      <c r="J391" s="11">
        <f t="shared" si="26"/>
        <v>20934.600000000002</v>
      </c>
      <c r="K391" s="11">
        <f t="shared" si="27"/>
        <v>0</v>
      </c>
    </row>
    <row r="392" spans="1:11" s="11" customFormat="1">
      <c r="A392" s="32">
        <v>2018</v>
      </c>
      <c r="B392" s="32">
        <v>1384</v>
      </c>
      <c r="C392" s="33" t="s">
        <v>565</v>
      </c>
      <c r="D392" s="33" t="s">
        <v>566</v>
      </c>
      <c r="E392" s="34">
        <v>359</v>
      </c>
      <c r="F392" s="35">
        <v>5.82</v>
      </c>
      <c r="G392" s="34">
        <v>1629</v>
      </c>
      <c r="H392" s="14">
        <f t="shared" si="24"/>
        <v>34036.000200000002</v>
      </c>
      <c r="I392" s="11">
        <f t="shared" si="25"/>
        <v>359</v>
      </c>
      <c r="J392" s="11">
        <f t="shared" si="26"/>
        <v>2089.38</v>
      </c>
      <c r="K392" s="11">
        <f t="shared" si="27"/>
        <v>0</v>
      </c>
    </row>
    <row r="393" spans="1:11" s="11" customFormat="1">
      <c r="A393" s="32">
        <v>2018</v>
      </c>
      <c r="B393" s="32">
        <v>1391</v>
      </c>
      <c r="C393" s="33" t="s">
        <v>563</v>
      </c>
      <c r="D393" s="33" t="s">
        <v>564</v>
      </c>
      <c r="E393" s="34">
        <v>1245763</v>
      </c>
      <c r="F393" s="35">
        <v>1.038</v>
      </c>
      <c r="G393" s="34" t="s">
        <v>364</v>
      </c>
      <c r="H393" s="14" t="str">
        <f t="shared" si="24"/>
        <v/>
      </c>
      <c r="I393" s="11" t="str">
        <f t="shared" si="25"/>
        <v/>
      </c>
      <c r="J393" s="11" t="str">
        <f t="shared" si="26"/>
        <v/>
      </c>
      <c r="K393" s="11">
        <f t="shared" si="27"/>
        <v>0</v>
      </c>
    </row>
    <row r="394" spans="1:11" s="11" customFormat="1">
      <c r="A394" s="32">
        <v>2018</v>
      </c>
      <c r="B394" s="32">
        <v>1391</v>
      </c>
      <c r="C394" s="33" t="s">
        <v>563</v>
      </c>
      <c r="D394" s="33" t="s">
        <v>564</v>
      </c>
      <c r="E394" s="34">
        <v>772333</v>
      </c>
      <c r="F394" s="35">
        <v>1.038</v>
      </c>
      <c r="G394" s="34" t="s">
        <v>364</v>
      </c>
      <c r="H394" s="14" t="str">
        <f t="shared" si="24"/>
        <v/>
      </c>
      <c r="I394" s="11" t="str">
        <f t="shared" si="25"/>
        <v/>
      </c>
      <c r="J394" s="11" t="str">
        <f t="shared" si="26"/>
        <v/>
      </c>
      <c r="K394" s="11">
        <f t="shared" si="27"/>
        <v>0</v>
      </c>
    </row>
    <row r="395" spans="1:11" s="11" customFormat="1">
      <c r="A395" s="32">
        <v>2018</v>
      </c>
      <c r="B395" s="32">
        <v>1393</v>
      </c>
      <c r="C395" s="33" t="s">
        <v>363</v>
      </c>
      <c r="D395" s="33" t="s">
        <v>354</v>
      </c>
      <c r="E395" s="34">
        <v>30027</v>
      </c>
      <c r="F395" s="35">
        <v>17.02</v>
      </c>
      <c r="G395" s="34">
        <v>170.8</v>
      </c>
      <c r="H395" s="14">
        <f t="shared" si="24"/>
        <v>872889.69432000001</v>
      </c>
      <c r="I395" s="11">
        <f t="shared" si="25"/>
        <v>30027</v>
      </c>
      <c r="J395" s="11">
        <f t="shared" si="26"/>
        <v>511059.54</v>
      </c>
      <c r="K395" s="11">
        <f t="shared" si="27"/>
        <v>0</v>
      </c>
    </row>
    <row r="396" spans="1:11" s="11" customFormat="1">
      <c r="A396" s="32">
        <v>2018</v>
      </c>
      <c r="B396" s="32">
        <v>1393</v>
      </c>
      <c r="C396" s="33" t="s">
        <v>363</v>
      </c>
      <c r="D396" s="33" t="s">
        <v>354</v>
      </c>
      <c r="E396" s="34">
        <v>15089</v>
      </c>
      <c r="F396" s="35">
        <v>17.22</v>
      </c>
      <c r="G396" s="34">
        <v>182.6</v>
      </c>
      <c r="H396" s="14">
        <f t="shared" si="24"/>
        <v>474454.29107999994</v>
      </c>
      <c r="I396" s="11">
        <f t="shared" si="25"/>
        <v>15089</v>
      </c>
      <c r="J396" s="11">
        <f t="shared" si="26"/>
        <v>259832.58</v>
      </c>
      <c r="K396" s="11">
        <f t="shared" si="27"/>
        <v>0</v>
      </c>
    </row>
    <row r="397" spans="1:11" s="11" customFormat="1">
      <c r="A397" s="32">
        <v>2018</v>
      </c>
      <c r="B397" s="32">
        <v>1393</v>
      </c>
      <c r="C397" s="33" t="s">
        <v>563</v>
      </c>
      <c r="D397" s="33" t="s">
        <v>564</v>
      </c>
      <c r="E397" s="34">
        <v>6304</v>
      </c>
      <c r="F397" s="35">
        <v>1.04</v>
      </c>
      <c r="G397" s="34">
        <v>398.5</v>
      </c>
      <c r="H397" s="14">
        <f t="shared" si="24"/>
        <v>26126.297600000002</v>
      </c>
      <c r="I397" s="11">
        <f t="shared" si="25"/>
        <v>6304</v>
      </c>
      <c r="J397" s="11">
        <f t="shared" si="26"/>
        <v>6556.16</v>
      </c>
      <c r="K397" s="11">
        <f t="shared" si="27"/>
        <v>0</v>
      </c>
    </row>
    <row r="398" spans="1:11" s="11" customFormat="1">
      <c r="A398" s="32">
        <v>2018</v>
      </c>
      <c r="B398" s="32">
        <v>1393</v>
      </c>
      <c r="C398" s="33" t="s">
        <v>568</v>
      </c>
      <c r="D398" s="33" t="s">
        <v>569</v>
      </c>
      <c r="E398" s="34">
        <v>58283</v>
      </c>
      <c r="F398" s="35">
        <v>29.33</v>
      </c>
      <c r="G398" s="34">
        <v>211.9</v>
      </c>
      <c r="H398" s="14">
        <f t="shared" si="24"/>
        <v>3622304.1864100005</v>
      </c>
      <c r="I398" s="11">
        <f t="shared" si="25"/>
        <v>58283</v>
      </c>
      <c r="J398" s="11">
        <f t="shared" si="26"/>
        <v>1709440.39</v>
      </c>
      <c r="K398" s="11">
        <f t="shared" si="27"/>
        <v>0</v>
      </c>
    </row>
    <row r="399" spans="1:11" s="11" customFormat="1">
      <c r="A399" s="32">
        <v>2018</v>
      </c>
      <c r="B399" s="32">
        <v>1393</v>
      </c>
      <c r="C399" s="33" t="s">
        <v>363</v>
      </c>
      <c r="D399" s="33" t="s">
        <v>354</v>
      </c>
      <c r="E399" s="34">
        <v>14687</v>
      </c>
      <c r="F399" s="35">
        <v>16.739999999999998</v>
      </c>
      <c r="G399" s="34">
        <v>180.9</v>
      </c>
      <c r="H399" s="14">
        <f t="shared" si="24"/>
        <v>444761.42742000002</v>
      </c>
      <c r="I399" s="11">
        <f t="shared" si="25"/>
        <v>14687</v>
      </c>
      <c r="J399" s="11">
        <f t="shared" si="26"/>
        <v>245860.37999999998</v>
      </c>
      <c r="K399" s="11">
        <f t="shared" si="27"/>
        <v>0</v>
      </c>
    </row>
    <row r="400" spans="1:11" s="11" customFormat="1">
      <c r="A400" s="32">
        <v>2018</v>
      </c>
      <c r="B400" s="32">
        <v>1393</v>
      </c>
      <c r="C400" s="33" t="s">
        <v>363</v>
      </c>
      <c r="D400" s="33" t="s">
        <v>354</v>
      </c>
      <c r="E400" s="34">
        <v>30248</v>
      </c>
      <c r="F400" s="35">
        <v>16.77</v>
      </c>
      <c r="G400" s="34">
        <v>177.3</v>
      </c>
      <c r="H400" s="14">
        <f t="shared" si="24"/>
        <v>899370.13607999997</v>
      </c>
      <c r="I400" s="11">
        <f t="shared" si="25"/>
        <v>30248</v>
      </c>
      <c r="J400" s="11">
        <f t="shared" si="26"/>
        <v>507258.95999999996</v>
      </c>
      <c r="K400" s="11">
        <f t="shared" si="27"/>
        <v>0</v>
      </c>
    </row>
    <row r="401" spans="1:11" s="11" customFormat="1">
      <c r="A401" s="32">
        <v>2018</v>
      </c>
      <c r="B401" s="32">
        <v>1393</v>
      </c>
      <c r="C401" s="33" t="s">
        <v>363</v>
      </c>
      <c r="D401" s="33" t="s">
        <v>354</v>
      </c>
      <c r="E401" s="34">
        <v>14978</v>
      </c>
      <c r="F401" s="35">
        <v>17.649999999999999</v>
      </c>
      <c r="G401" s="34">
        <v>186.8</v>
      </c>
      <c r="H401" s="14">
        <f t="shared" si="24"/>
        <v>493827.6556</v>
      </c>
      <c r="I401" s="11">
        <f t="shared" si="25"/>
        <v>14978</v>
      </c>
      <c r="J401" s="11">
        <f t="shared" si="26"/>
        <v>264361.69999999995</v>
      </c>
      <c r="K401" s="11">
        <f t="shared" si="27"/>
        <v>0</v>
      </c>
    </row>
    <row r="402" spans="1:11" s="11" customFormat="1">
      <c r="A402" s="32">
        <v>2018</v>
      </c>
      <c r="B402" s="32">
        <v>1393</v>
      </c>
      <c r="C402" s="33" t="s">
        <v>363</v>
      </c>
      <c r="D402" s="33" t="s">
        <v>354</v>
      </c>
      <c r="E402" s="34">
        <v>44946</v>
      </c>
      <c r="F402" s="35">
        <v>17.77</v>
      </c>
      <c r="G402" s="34">
        <v>185.2</v>
      </c>
      <c r="H402" s="14">
        <f t="shared" si="24"/>
        <v>1479174.6578399998</v>
      </c>
      <c r="I402" s="11">
        <f t="shared" si="25"/>
        <v>44946</v>
      </c>
      <c r="J402" s="11">
        <f t="shared" si="26"/>
        <v>798690.41999999993</v>
      </c>
      <c r="K402" s="11">
        <f t="shared" si="27"/>
        <v>0</v>
      </c>
    </row>
    <row r="403" spans="1:11" s="11" customFormat="1">
      <c r="A403" s="32">
        <v>2018</v>
      </c>
      <c r="B403" s="32">
        <v>1393</v>
      </c>
      <c r="C403" s="33" t="s">
        <v>363</v>
      </c>
      <c r="D403" s="33" t="s">
        <v>354</v>
      </c>
      <c r="E403" s="34">
        <v>43833</v>
      </c>
      <c r="F403" s="35">
        <v>16.72</v>
      </c>
      <c r="G403" s="34">
        <v>198.7</v>
      </c>
      <c r="H403" s="14">
        <f t="shared" si="24"/>
        <v>1456247.97912</v>
      </c>
      <c r="I403" s="11">
        <f t="shared" si="25"/>
        <v>43833</v>
      </c>
      <c r="J403" s="11">
        <f t="shared" si="26"/>
        <v>732887.75999999989</v>
      </c>
      <c r="K403" s="11">
        <f t="shared" si="27"/>
        <v>0</v>
      </c>
    </row>
    <row r="404" spans="1:11" s="11" customFormat="1">
      <c r="A404" s="32">
        <v>2018</v>
      </c>
      <c r="B404" s="32">
        <v>1396</v>
      </c>
      <c r="C404" s="33" t="s">
        <v>563</v>
      </c>
      <c r="D404" s="33" t="s">
        <v>564</v>
      </c>
      <c r="E404" s="34">
        <v>9709</v>
      </c>
      <c r="F404" s="35">
        <v>1.03</v>
      </c>
      <c r="G404" s="34">
        <v>483.9</v>
      </c>
      <c r="H404" s="14">
        <f t="shared" si="24"/>
        <v>48391.306529999994</v>
      </c>
      <c r="I404" s="11">
        <f t="shared" si="25"/>
        <v>9709</v>
      </c>
      <c r="J404" s="11">
        <f t="shared" si="26"/>
        <v>10000.27</v>
      </c>
      <c r="K404" s="11">
        <f t="shared" si="27"/>
        <v>0</v>
      </c>
    </row>
    <row r="405" spans="1:11" s="11" customFormat="1">
      <c r="A405" s="32">
        <v>2018</v>
      </c>
      <c r="B405" s="32">
        <v>1396</v>
      </c>
      <c r="C405" s="33" t="s">
        <v>563</v>
      </c>
      <c r="D405" s="33" t="s">
        <v>564</v>
      </c>
      <c r="E405" s="34">
        <v>9709</v>
      </c>
      <c r="F405" s="35">
        <v>1.03</v>
      </c>
      <c r="G405" s="34">
        <v>780.3</v>
      </c>
      <c r="H405" s="14">
        <f t="shared" si="24"/>
        <v>78032.106810000012</v>
      </c>
      <c r="I405" s="11">
        <f t="shared" si="25"/>
        <v>9709</v>
      </c>
      <c r="J405" s="11">
        <f t="shared" si="26"/>
        <v>10000.27</v>
      </c>
      <c r="K405" s="11">
        <f t="shared" si="27"/>
        <v>0</v>
      </c>
    </row>
    <row r="406" spans="1:11" s="11" customFormat="1">
      <c r="A406" s="32">
        <v>2018</v>
      </c>
      <c r="B406" s="32">
        <v>1396</v>
      </c>
      <c r="C406" s="33" t="s">
        <v>563</v>
      </c>
      <c r="D406" s="33" t="s">
        <v>564</v>
      </c>
      <c r="E406" s="34">
        <v>339806</v>
      </c>
      <c r="F406" s="35">
        <v>1.03</v>
      </c>
      <c r="G406" s="34">
        <v>364</v>
      </c>
      <c r="H406" s="14">
        <f t="shared" si="24"/>
        <v>1274000.6551999999</v>
      </c>
      <c r="I406" s="11">
        <f t="shared" si="25"/>
        <v>339806</v>
      </c>
      <c r="J406" s="11">
        <f t="shared" si="26"/>
        <v>350000.18</v>
      </c>
      <c r="K406" s="11">
        <f t="shared" si="27"/>
        <v>0</v>
      </c>
    </row>
    <row r="407" spans="1:11" s="11" customFormat="1">
      <c r="A407" s="32">
        <v>2018</v>
      </c>
      <c r="B407" s="32">
        <v>1396</v>
      </c>
      <c r="C407" s="33" t="s">
        <v>563</v>
      </c>
      <c r="D407" s="33" t="s">
        <v>564</v>
      </c>
      <c r="E407" s="34">
        <v>194175</v>
      </c>
      <c r="F407" s="35">
        <v>1.03</v>
      </c>
      <c r="G407" s="34">
        <v>401</v>
      </c>
      <c r="H407" s="14">
        <f t="shared" si="24"/>
        <v>802001.00250000006</v>
      </c>
      <c r="I407" s="11">
        <f t="shared" si="25"/>
        <v>194175</v>
      </c>
      <c r="J407" s="11">
        <f t="shared" si="26"/>
        <v>200000.25</v>
      </c>
      <c r="K407" s="11">
        <f t="shared" si="27"/>
        <v>0</v>
      </c>
    </row>
    <row r="408" spans="1:11" s="11" customFormat="1">
      <c r="A408" s="32">
        <v>2018</v>
      </c>
      <c r="B408" s="32">
        <v>1396</v>
      </c>
      <c r="C408" s="33" t="s">
        <v>563</v>
      </c>
      <c r="D408" s="33" t="s">
        <v>564</v>
      </c>
      <c r="E408" s="34">
        <v>174757</v>
      </c>
      <c r="F408" s="35">
        <v>1.03</v>
      </c>
      <c r="G408" s="34">
        <v>320</v>
      </c>
      <c r="H408" s="14">
        <f t="shared" si="24"/>
        <v>575999.07200000004</v>
      </c>
      <c r="I408" s="11">
        <f t="shared" si="25"/>
        <v>174757</v>
      </c>
      <c r="J408" s="11">
        <f t="shared" si="26"/>
        <v>179999.71</v>
      </c>
      <c r="K408" s="11">
        <f t="shared" si="27"/>
        <v>0</v>
      </c>
    </row>
    <row r="409" spans="1:11" s="11" customFormat="1">
      <c r="A409" s="32">
        <v>2018</v>
      </c>
      <c r="B409" s="32">
        <v>1396</v>
      </c>
      <c r="C409" s="33" t="s">
        <v>563</v>
      </c>
      <c r="D409" s="33" t="s">
        <v>564</v>
      </c>
      <c r="E409" s="34">
        <v>116505</v>
      </c>
      <c r="F409" s="35">
        <v>1.03</v>
      </c>
      <c r="G409" s="34">
        <v>476.4</v>
      </c>
      <c r="H409" s="14">
        <f t="shared" si="24"/>
        <v>571680.71459999995</v>
      </c>
      <c r="I409" s="11">
        <f t="shared" si="25"/>
        <v>116505</v>
      </c>
      <c r="J409" s="11">
        <f t="shared" si="26"/>
        <v>120000.15000000001</v>
      </c>
      <c r="K409" s="11">
        <f t="shared" si="27"/>
        <v>0</v>
      </c>
    </row>
    <row r="410" spans="1:11" s="11" customFormat="1">
      <c r="A410" s="32">
        <v>2018</v>
      </c>
      <c r="B410" s="32">
        <v>1396</v>
      </c>
      <c r="C410" s="33" t="s">
        <v>563</v>
      </c>
      <c r="D410" s="33" t="s">
        <v>564</v>
      </c>
      <c r="E410" s="34">
        <v>58252</v>
      </c>
      <c r="F410" s="35">
        <v>1.03</v>
      </c>
      <c r="G410" s="34">
        <v>442.5</v>
      </c>
      <c r="H410" s="14">
        <f t="shared" si="24"/>
        <v>265498.05299999996</v>
      </c>
      <c r="I410" s="11">
        <f t="shared" si="25"/>
        <v>58252</v>
      </c>
      <c r="J410" s="11">
        <f t="shared" si="26"/>
        <v>59999.560000000005</v>
      </c>
      <c r="K410" s="11">
        <f t="shared" si="27"/>
        <v>0</v>
      </c>
    </row>
    <row r="411" spans="1:11" s="11" customFormat="1">
      <c r="A411" s="32">
        <v>2018</v>
      </c>
      <c r="B411" s="32">
        <v>1396</v>
      </c>
      <c r="C411" s="33" t="s">
        <v>563</v>
      </c>
      <c r="D411" s="33" t="s">
        <v>564</v>
      </c>
      <c r="E411" s="34">
        <v>38835</v>
      </c>
      <c r="F411" s="35">
        <v>1.03</v>
      </c>
      <c r="G411" s="34">
        <v>566.6</v>
      </c>
      <c r="H411" s="14">
        <f t="shared" si="24"/>
        <v>226640.28330000001</v>
      </c>
      <c r="I411" s="11">
        <f t="shared" si="25"/>
        <v>38835</v>
      </c>
      <c r="J411" s="11">
        <f t="shared" si="26"/>
        <v>40000.050000000003</v>
      </c>
      <c r="K411" s="11">
        <f t="shared" si="27"/>
        <v>0</v>
      </c>
    </row>
    <row r="412" spans="1:11" s="11" customFormat="1">
      <c r="A412" s="32">
        <v>2018</v>
      </c>
      <c r="B412" s="32">
        <v>1396</v>
      </c>
      <c r="C412" s="33" t="s">
        <v>563</v>
      </c>
      <c r="D412" s="33" t="s">
        <v>564</v>
      </c>
      <c r="E412" s="34">
        <v>33981</v>
      </c>
      <c r="F412" s="35">
        <v>1.03</v>
      </c>
      <c r="G412" s="34">
        <v>625.9</v>
      </c>
      <c r="H412" s="14">
        <f t="shared" si="24"/>
        <v>219067.69136999999</v>
      </c>
      <c r="I412" s="11">
        <f t="shared" si="25"/>
        <v>33981</v>
      </c>
      <c r="J412" s="11">
        <f t="shared" si="26"/>
        <v>35000.43</v>
      </c>
      <c r="K412" s="11">
        <f t="shared" si="27"/>
        <v>0</v>
      </c>
    </row>
    <row r="413" spans="1:11" s="11" customFormat="1">
      <c r="A413" s="32">
        <v>2018</v>
      </c>
      <c r="B413" s="32">
        <v>1400</v>
      </c>
      <c r="C413" s="33" t="s">
        <v>563</v>
      </c>
      <c r="D413" s="33" t="s">
        <v>564</v>
      </c>
      <c r="E413" s="34">
        <v>485</v>
      </c>
      <c r="F413" s="35">
        <v>1.0469999999999999</v>
      </c>
      <c r="G413" s="34">
        <v>383.1</v>
      </c>
      <c r="H413" s="14">
        <f t="shared" si="24"/>
        <v>1945.3626450000002</v>
      </c>
      <c r="I413" s="11">
        <f t="shared" si="25"/>
        <v>485</v>
      </c>
      <c r="J413" s="11">
        <f t="shared" si="26"/>
        <v>507.79499999999996</v>
      </c>
      <c r="K413" s="11">
        <f t="shared" si="27"/>
        <v>0</v>
      </c>
    </row>
    <row r="414" spans="1:11" s="11" customFormat="1">
      <c r="A414" s="32">
        <v>2018</v>
      </c>
      <c r="B414" s="32">
        <v>1400</v>
      </c>
      <c r="C414" s="33" t="s">
        <v>563</v>
      </c>
      <c r="D414" s="33" t="s">
        <v>564</v>
      </c>
      <c r="E414" s="34">
        <v>499</v>
      </c>
      <c r="F414" s="35">
        <v>1.0469999999999999</v>
      </c>
      <c r="G414" s="34">
        <v>810.8</v>
      </c>
      <c r="H414" s="14">
        <f t="shared" si="24"/>
        <v>4236.0489239999997</v>
      </c>
      <c r="I414" s="11">
        <f t="shared" si="25"/>
        <v>499</v>
      </c>
      <c r="J414" s="11">
        <f t="shared" si="26"/>
        <v>522.45299999999997</v>
      </c>
      <c r="K414" s="11">
        <f t="shared" si="27"/>
        <v>0</v>
      </c>
    </row>
    <row r="415" spans="1:11" s="11" customFormat="1">
      <c r="A415" s="32">
        <v>2018</v>
      </c>
      <c r="B415" s="32">
        <v>1400</v>
      </c>
      <c r="C415" s="33" t="s">
        <v>563</v>
      </c>
      <c r="D415" s="33" t="s">
        <v>564</v>
      </c>
      <c r="E415" s="34">
        <v>519</v>
      </c>
      <c r="F415" s="35">
        <v>1.0469999999999999</v>
      </c>
      <c r="G415" s="34">
        <v>356.7</v>
      </c>
      <c r="H415" s="14">
        <f t="shared" si="24"/>
        <v>1938.2828309999998</v>
      </c>
      <c r="I415" s="11">
        <f t="shared" si="25"/>
        <v>519</v>
      </c>
      <c r="J415" s="11">
        <f t="shared" si="26"/>
        <v>543.39299999999992</v>
      </c>
      <c r="K415" s="11">
        <f t="shared" si="27"/>
        <v>0</v>
      </c>
    </row>
    <row r="416" spans="1:11" s="11" customFormat="1">
      <c r="A416" s="32">
        <v>2018</v>
      </c>
      <c r="B416" s="32">
        <v>1400</v>
      </c>
      <c r="C416" s="33" t="s">
        <v>563</v>
      </c>
      <c r="D416" s="33" t="s">
        <v>564</v>
      </c>
      <c r="E416" s="34">
        <v>559</v>
      </c>
      <c r="F416" s="35">
        <v>1.0469999999999999</v>
      </c>
      <c r="G416" s="34">
        <v>361</v>
      </c>
      <c r="H416" s="14">
        <f t="shared" si="24"/>
        <v>2112.8355299999998</v>
      </c>
      <c r="I416" s="11">
        <f t="shared" si="25"/>
        <v>559</v>
      </c>
      <c r="J416" s="11">
        <f t="shared" si="26"/>
        <v>585.27299999999991</v>
      </c>
      <c r="K416" s="11">
        <f t="shared" si="27"/>
        <v>0</v>
      </c>
    </row>
    <row r="417" spans="1:11" s="11" customFormat="1">
      <c r="A417" s="32">
        <v>2018</v>
      </c>
      <c r="B417" s="32">
        <v>1400</v>
      </c>
      <c r="C417" s="33" t="s">
        <v>563</v>
      </c>
      <c r="D417" s="33" t="s">
        <v>564</v>
      </c>
      <c r="E417" s="34">
        <v>636</v>
      </c>
      <c r="F417" s="35">
        <v>1.0469999999999999</v>
      </c>
      <c r="G417" s="34">
        <v>408.5</v>
      </c>
      <c r="H417" s="14">
        <f t="shared" si="24"/>
        <v>2720.1688199999999</v>
      </c>
      <c r="I417" s="11">
        <f t="shared" si="25"/>
        <v>636</v>
      </c>
      <c r="J417" s="11">
        <f t="shared" si="26"/>
        <v>665.89199999999994</v>
      </c>
      <c r="K417" s="11">
        <f t="shared" si="27"/>
        <v>0</v>
      </c>
    </row>
    <row r="418" spans="1:11" s="11" customFormat="1">
      <c r="A418" s="32">
        <v>2018</v>
      </c>
      <c r="B418" s="32">
        <v>1400</v>
      </c>
      <c r="C418" s="33" t="s">
        <v>563</v>
      </c>
      <c r="D418" s="33" t="s">
        <v>564</v>
      </c>
      <c r="E418" s="34">
        <v>716</v>
      </c>
      <c r="F418" s="35">
        <v>1.0469999999999999</v>
      </c>
      <c r="G418" s="34">
        <v>345.3</v>
      </c>
      <c r="H418" s="14">
        <f t="shared" si="24"/>
        <v>2588.5483560000002</v>
      </c>
      <c r="I418" s="11">
        <f t="shared" si="25"/>
        <v>716</v>
      </c>
      <c r="J418" s="11">
        <f t="shared" si="26"/>
        <v>749.65199999999993</v>
      </c>
      <c r="K418" s="11">
        <f t="shared" si="27"/>
        <v>0</v>
      </c>
    </row>
    <row r="419" spans="1:11" s="11" customFormat="1">
      <c r="A419" s="32">
        <v>2018</v>
      </c>
      <c r="B419" s="32">
        <v>1400</v>
      </c>
      <c r="C419" s="33" t="s">
        <v>563</v>
      </c>
      <c r="D419" s="33" t="s">
        <v>564</v>
      </c>
      <c r="E419" s="34">
        <v>732</v>
      </c>
      <c r="F419" s="35">
        <v>1.0469999999999999</v>
      </c>
      <c r="G419" s="34">
        <v>339.5</v>
      </c>
      <c r="H419" s="14">
        <f t="shared" si="24"/>
        <v>2601.9415799999997</v>
      </c>
      <c r="I419" s="11">
        <f t="shared" si="25"/>
        <v>732</v>
      </c>
      <c r="J419" s="11">
        <f t="shared" si="26"/>
        <v>766.404</v>
      </c>
      <c r="K419" s="11">
        <f t="shared" si="27"/>
        <v>0</v>
      </c>
    </row>
    <row r="420" spans="1:11" s="11" customFormat="1">
      <c r="A420" s="32">
        <v>2018</v>
      </c>
      <c r="B420" s="32">
        <v>1400</v>
      </c>
      <c r="C420" s="33" t="s">
        <v>563</v>
      </c>
      <c r="D420" s="33" t="s">
        <v>564</v>
      </c>
      <c r="E420" s="34">
        <v>738</v>
      </c>
      <c r="F420" s="35">
        <v>1.0469999999999999</v>
      </c>
      <c r="G420" s="34">
        <v>356</v>
      </c>
      <c r="H420" s="14">
        <f t="shared" si="24"/>
        <v>2750.7621599999998</v>
      </c>
      <c r="I420" s="11">
        <f t="shared" si="25"/>
        <v>738</v>
      </c>
      <c r="J420" s="11">
        <f t="shared" si="26"/>
        <v>772.68599999999992</v>
      </c>
      <c r="K420" s="11">
        <f t="shared" si="27"/>
        <v>0</v>
      </c>
    </row>
    <row r="421" spans="1:11" s="11" customFormat="1">
      <c r="A421" s="32">
        <v>2018</v>
      </c>
      <c r="B421" s="32">
        <v>1400</v>
      </c>
      <c r="C421" s="33" t="s">
        <v>563</v>
      </c>
      <c r="D421" s="33" t="s">
        <v>564</v>
      </c>
      <c r="E421" s="34">
        <v>883</v>
      </c>
      <c r="F421" s="35">
        <v>1.0469999999999999</v>
      </c>
      <c r="G421" s="34">
        <v>407.2</v>
      </c>
      <c r="H421" s="14">
        <f t="shared" si="24"/>
        <v>3764.5680719999996</v>
      </c>
      <c r="I421" s="11">
        <f t="shared" si="25"/>
        <v>883</v>
      </c>
      <c r="J421" s="11">
        <f t="shared" si="26"/>
        <v>924.50099999999998</v>
      </c>
      <c r="K421" s="11">
        <f t="shared" si="27"/>
        <v>0</v>
      </c>
    </row>
    <row r="422" spans="1:11" s="11" customFormat="1">
      <c r="A422" s="32">
        <v>2018</v>
      </c>
      <c r="B422" s="32">
        <v>1400</v>
      </c>
      <c r="C422" s="33" t="s">
        <v>563</v>
      </c>
      <c r="D422" s="33" t="s">
        <v>564</v>
      </c>
      <c r="E422" s="34">
        <v>946</v>
      </c>
      <c r="F422" s="35">
        <v>1.0469999999999999</v>
      </c>
      <c r="G422" s="34">
        <v>326.5</v>
      </c>
      <c r="H422" s="14">
        <f t="shared" si="24"/>
        <v>3233.8584299999998</v>
      </c>
      <c r="I422" s="11">
        <f t="shared" si="25"/>
        <v>946</v>
      </c>
      <c r="J422" s="11">
        <f t="shared" si="26"/>
        <v>990.46199999999999</v>
      </c>
      <c r="K422" s="11">
        <f t="shared" si="27"/>
        <v>0</v>
      </c>
    </row>
    <row r="423" spans="1:11" s="11" customFormat="1">
      <c r="A423" s="32">
        <v>2018</v>
      </c>
      <c r="B423" s="32">
        <v>1400</v>
      </c>
      <c r="C423" s="33" t="s">
        <v>563</v>
      </c>
      <c r="D423" s="33" t="s">
        <v>564</v>
      </c>
      <c r="E423" s="34">
        <v>968</v>
      </c>
      <c r="F423" s="35">
        <v>1.0469999999999999</v>
      </c>
      <c r="G423" s="34">
        <v>376.9</v>
      </c>
      <c r="H423" s="14">
        <f t="shared" si="24"/>
        <v>3819.8664239999994</v>
      </c>
      <c r="I423" s="11">
        <f t="shared" si="25"/>
        <v>968</v>
      </c>
      <c r="J423" s="11">
        <f t="shared" si="26"/>
        <v>1013.496</v>
      </c>
      <c r="K423" s="11">
        <f t="shared" si="27"/>
        <v>0</v>
      </c>
    </row>
    <row r="424" spans="1:11" s="11" customFormat="1">
      <c r="A424" s="32">
        <v>2018</v>
      </c>
      <c r="B424" s="32">
        <v>1400</v>
      </c>
      <c r="C424" s="33" t="s">
        <v>563</v>
      </c>
      <c r="D424" s="33" t="s">
        <v>564</v>
      </c>
      <c r="E424" s="34">
        <v>979</v>
      </c>
      <c r="F424" s="35">
        <v>1.0469999999999999</v>
      </c>
      <c r="G424" s="34">
        <v>458.7</v>
      </c>
      <c r="H424" s="14">
        <f t="shared" si="24"/>
        <v>4701.7346309999994</v>
      </c>
      <c r="I424" s="11">
        <f t="shared" si="25"/>
        <v>979</v>
      </c>
      <c r="J424" s="11">
        <f t="shared" si="26"/>
        <v>1025.0129999999999</v>
      </c>
      <c r="K424" s="11">
        <f t="shared" si="27"/>
        <v>0</v>
      </c>
    </row>
    <row r="425" spans="1:11" s="11" customFormat="1">
      <c r="A425" s="32">
        <v>2018</v>
      </c>
      <c r="B425" s="32">
        <v>1400</v>
      </c>
      <c r="C425" s="33" t="s">
        <v>563</v>
      </c>
      <c r="D425" s="33" t="s">
        <v>564</v>
      </c>
      <c r="E425" s="34">
        <v>983</v>
      </c>
      <c r="F425" s="35">
        <v>1.0469999999999999</v>
      </c>
      <c r="G425" s="34">
        <v>471.8</v>
      </c>
      <c r="H425" s="14">
        <f t="shared" si="24"/>
        <v>4855.7703179999999</v>
      </c>
      <c r="I425" s="11">
        <f t="shared" si="25"/>
        <v>983</v>
      </c>
      <c r="J425" s="11">
        <f t="shared" si="26"/>
        <v>1029.201</v>
      </c>
      <c r="K425" s="11">
        <f t="shared" si="27"/>
        <v>0</v>
      </c>
    </row>
    <row r="426" spans="1:11" s="11" customFormat="1">
      <c r="A426" s="32">
        <v>2018</v>
      </c>
      <c r="B426" s="32">
        <v>1400</v>
      </c>
      <c r="C426" s="33" t="s">
        <v>563</v>
      </c>
      <c r="D426" s="33" t="s">
        <v>564</v>
      </c>
      <c r="E426" s="34">
        <v>1194</v>
      </c>
      <c r="F426" s="35">
        <v>1.0469999999999999</v>
      </c>
      <c r="G426" s="34">
        <v>402.6</v>
      </c>
      <c r="H426" s="14">
        <f t="shared" si="24"/>
        <v>5032.9750679999997</v>
      </c>
      <c r="I426" s="11">
        <f t="shared" si="25"/>
        <v>1194</v>
      </c>
      <c r="J426" s="11">
        <f t="shared" si="26"/>
        <v>1250.1179999999999</v>
      </c>
      <c r="K426" s="11">
        <f t="shared" si="27"/>
        <v>0</v>
      </c>
    </row>
    <row r="427" spans="1:11" s="11" customFormat="1">
      <c r="A427" s="32">
        <v>2018</v>
      </c>
      <c r="B427" s="32">
        <v>1400</v>
      </c>
      <c r="C427" s="33" t="s">
        <v>563</v>
      </c>
      <c r="D427" s="33" t="s">
        <v>564</v>
      </c>
      <c r="E427" s="34">
        <v>1477</v>
      </c>
      <c r="F427" s="35">
        <v>1.0469999999999999</v>
      </c>
      <c r="G427" s="34">
        <v>526.5</v>
      </c>
      <c r="H427" s="14">
        <f t="shared" si="24"/>
        <v>8141.8960349999988</v>
      </c>
      <c r="I427" s="11">
        <f t="shared" si="25"/>
        <v>1477</v>
      </c>
      <c r="J427" s="11">
        <f t="shared" si="26"/>
        <v>1546.4189999999999</v>
      </c>
      <c r="K427" s="11">
        <f t="shared" si="27"/>
        <v>0</v>
      </c>
    </row>
    <row r="428" spans="1:11" s="11" customFormat="1">
      <c r="A428" s="32">
        <v>2018</v>
      </c>
      <c r="B428" s="32">
        <v>1400</v>
      </c>
      <c r="C428" s="33" t="s">
        <v>563</v>
      </c>
      <c r="D428" s="33" t="s">
        <v>564</v>
      </c>
      <c r="E428" s="34">
        <v>19438</v>
      </c>
      <c r="F428" s="35">
        <v>1.0469999999999999</v>
      </c>
      <c r="G428" s="34">
        <v>334.5</v>
      </c>
      <c r="H428" s="14">
        <f t="shared" si="24"/>
        <v>68076.055170000007</v>
      </c>
      <c r="I428" s="11">
        <f t="shared" si="25"/>
        <v>19438</v>
      </c>
      <c r="J428" s="11">
        <f t="shared" si="26"/>
        <v>20351.585999999999</v>
      </c>
      <c r="K428" s="11">
        <f t="shared" si="27"/>
        <v>0</v>
      </c>
    </row>
    <row r="429" spans="1:11" s="11" customFormat="1">
      <c r="A429" s="32">
        <v>2018</v>
      </c>
      <c r="B429" s="32">
        <v>1400</v>
      </c>
      <c r="C429" s="33" t="s">
        <v>563</v>
      </c>
      <c r="D429" s="33" t="s">
        <v>564</v>
      </c>
      <c r="E429" s="34">
        <v>20540</v>
      </c>
      <c r="F429" s="35">
        <v>1.0469999999999999</v>
      </c>
      <c r="G429" s="34">
        <v>341.5</v>
      </c>
      <c r="H429" s="14">
        <f t="shared" si="24"/>
        <v>73440.872699999993</v>
      </c>
      <c r="I429" s="11">
        <f t="shared" si="25"/>
        <v>20540</v>
      </c>
      <c r="J429" s="11">
        <f t="shared" si="26"/>
        <v>21505.379999999997</v>
      </c>
      <c r="K429" s="11">
        <f t="shared" si="27"/>
        <v>0</v>
      </c>
    </row>
    <row r="430" spans="1:11" s="11" customFormat="1">
      <c r="A430" s="32">
        <v>2018</v>
      </c>
      <c r="B430" s="32">
        <v>1400</v>
      </c>
      <c r="C430" s="33" t="s">
        <v>563</v>
      </c>
      <c r="D430" s="33" t="s">
        <v>564</v>
      </c>
      <c r="E430" s="34">
        <v>26800</v>
      </c>
      <c r="F430" s="35">
        <v>1.0469999999999999</v>
      </c>
      <c r="G430" s="34">
        <v>337</v>
      </c>
      <c r="H430" s="14">
        <f t="shared" si="24"/>
        <v>94560.851999999999</v>
      </c>
      <c r="I430" s="11">
        <f t="shared" si="25"/>
        <v>26800</v>
      </c>
      <c r="J430" s="11">
        <f t="shared" si="26"/>
        <v>28059.599999999999</v>
      </c>
      <c r="K430" s="11">
        <f t="shared" si="27"/>
        <v>0</v>
      </c>
    </row>
    <row r="431" spans="1:11" s="11" customFormat="1">
      <c r="A431" s="32">
        <v>2018</v>
      </c>
      <c r="B431" s="32">
        <v>1400</v>
      </c>
      <c r="C431" s="33" t="s">
        <v>563</v>
      </c>
      <c r="D431" s="33" t="s">
        <v>564</v>
      </c>
      <c r="E431" s="34">
        <v>27100</v>
      </c>
      <c r="F431" s="35">
        <v>1.0469999999999999</v>
      </c>
      <c r="G431" s="34">
        <v>386.6</v>
      </c>
      <c r="H431" s="14">
        <f t="shared" si="24"/>
        <v>109692.7242</v>
      </c>
      <c r="I431" s="11">
        <f t="shared" si="25"/>
        <v>27100</v>
      </c>
      <c r="J431" s="11">
        <f t="shared" si="26"/>
        <v>28373.699999999997</v>
      </c>
      <c r="K431" s="11">
        <f t="shared" si="27"/>
        <v>0</v>
      </c>
    </row>
    <row r="432" spans="1:11" s="11" customFormat="1">
      <c r="A432" s="32">
        <v>2018</v>
      </c>
      <c r="B432" s="32">
        <v>1400</v>
      </c>
      <c r="C432" s="33" t="s">
        <v>563</v>
      </c>
      <c r="D432" s="33" t="s">
        <v>564</v>
      </c>
      <c r="E432" s="34">
        <v>45785</v>
      </c>
      <c r="F432" s="35">
        <v>1.0469999999999999</v>
      </c>
      <c r="G432" s="34">
        <v>342.3</v>
      </c>
      <c r="H432" s="14">
        <f t="shared" si="24"/>
        <v>164087.99158499998</v>
      </c>
      <c r="I432" s="11">
        <f t="shared" si="25"/>
        <v>45785</v>
      </c>
      <c r="J432" s="11">
        <f t="shared" si="26"/>
        <v>47936.894999999997</v>
      </c>
      <c r="K432" s="11">
        <f t="shared" si="27"/>
        <v>0</v>
      </c>
    </row>
    <row r="433" spans="1:11" s="11" customFormat="1">
      <c r="A433" s="32">
        <v>2018</v>
      </c>
      <c r="B433" s="32">
        <v>1400</v>
      </c>
      <c r="C433" s="33" t="s">
        <v>563</v>
      </c>
      <c r="D433" s="33" t="s">
        <v>564</v>
      </c>
      <c r="E433" s="34">
        <v>57166</v>
      </c>
      <c r="F433" s="35">
        <v>1.0469999999999999</v>
      </c>
      <c r="G433" s="34">
        <v>366.9</v>
      </c>
      <c r="H433" s="14">
        <f t="shared" si="24"/>
        <v>219599.93053799996</v>
      </c>
      <c r="I433" s="11">
        <f t="shared" si="25"/>
        <v>57166</v>
      </c>
      <c r="J433" s="11">
        <f t="shared" si="26"/>
        <v>59852.801999999996</v>
      </c>
      <c r="K433" s="11">
        <f t="shared" si="27"/>
        <v>0</v>
      </c>
    </row>
    <row r="434" spans="1:11" s="11" customFormat="1">
      <c r="A434" s="32">
        <v>2018</v>
      </c>
      <c r="B434" s="32">
        <v>1400</v>
      </c>
      <c r="C434" s="33" t="s">
        <v>563</v>
      </c>
      <c r="D434" s="33" t="s">
        <v>564</v>
      </c>
      <c r="E434" s="34">
        <v>73253</v>
      </c>
      <c r="F434" s="35">
        <v>1.0469999999999999</v>
      </c>
      <c r="G434" s="34">
        <v>353.4</v>
      </c>
      <c r="H434" s="14">
        <f t="shared" si="24"/>
        <v>271043.27879399998</v>
      </c>
      <c r="I434" s="11">
        <f t="shared" si="25"/>
        <v>73253</v>
      </c>
      <c r="J434" s="11">
        <f t="shared" si="26"/>
        <v>76695.890999999989</v>
      </c>
      <c r="K434" s="11">
        <f t="shared" si="27"/>
        <v>0</v>
      </c>
    </row>
    <row r="435" spans="1:11" s="11" customFormat="1">
      <c r="A435" s="32">
        <v>2018</v>
      </c>
      <c r="B435" s="32">
        <v>1400</v>
      </c>
      <c r="C435" s="33" t="s">
        <v>563</v>
      </c>
      <c r="D435" s="33" t="s">
        <v>564</v>
      </c>
      <c r="E435" s="34">
        <v>102527</v>
      </c>
      <c r="F435" s="35">
        <v>1.0469999999999999</v>
      </c>
      <c r="G435" s="34">
        <v>368.9</v>
      </c>
      <c r="H435" s="14">
        <f t="shared" si="24"/>
        <v>395998.54184099997</v>
      </c>
      <c r="I435" s="11">
        <f t="shared" si="25"/>
        <v>102527</v>
      </c>
      <c r="J435" s="11">
        <f t="shared" si="26"/>
        <v>107345.76899999999</v>
      </c>
      <c r="K435" s="11">
        <f t="shared" si="27"/>
        <v>0</v>
      </c>
    </row>
    <row r="436" spans="1:11" s="11" customFormat="1">
      <c r="A436" s="32">
        <v>2018</v>
      </c>
      <c r="B436" s="32">
        <v>1400</v>
      </c>
      <c r="C436" s="33" t="s">
        <v>563</v>
      </c>
      <c r="D436" s="33" t="s">
        <v>564</v>
      </c>
      <c r="E436" s="34">
        <v>1714</v>
      </c>
      <c r="F436" s="35">
        <v>1.0469999999999999</v>
      </c>
      <c r="G436" s="34">
        <v>446.3</v>
      </c>
      <c r="H436" s="14">
        <f t="shared" si="24"/>
        <v>8009.112353999999</v>
      </c>
      <c r="I436" s="11">
        <f t="shared" si="25"/>
        <v>1714</v>
      </c>
      <c r="J436" s="11">
        <f t="shared" si="26"/>
        <v>1794.558</v>
      </c>
      <c r="K436" s="11">
        <f t="shared" si="27"/>
        <v>0</v>
      </c>
    </row>
    <row r="437" spans="1:11" s="11" customFormat="1">
      <c r="A437" s="32">
        <v>2018</v>
      </c>
      <c r="B437" s="32">
        <v>1400</v>
      </c>
      <c r="C437" s="33" t="s">
        <v>563</v>
      </c>
      <c r="D437" s="33" t="s">
        <v>564</v>
      </c>
      <c r="E437" s="34">
        <v>1893</v>
      </c>
      <c r="F437" s="35">
        <v>1.0469999999999999</v>
      </c>
      <c r="G437" s="34">
        <v>352</v>
      </c>
      <c r="H437" s="14">
        <f t="shared" si="24"/>
        <v>6976.5379199999998</v>
      </c>
      <c r="I437" s="11">
        <f t="shared" si="25"/>
        <v>1893</v>
      </c>
      <c r="J437" s="11">
        <f t="shared" si="26"/>
        <v>1981.9709999999998</v>
      </c>
      <c r="K437" s="11">
        <f t="shared" si="27"/>
        <v>0</v>
      </c>
    </row>
    <row r="438" spans="1:11" s="11" customFormat="1">
      <c r="A438" s="32">
        <v>2018</v>
      </c>
      <c r="B438" s="32">
        <v>1400</v>
      </c>
      <c r="C438" s="33" t="s">
        <v>563</v>
      </c>
      <c r="D438" s="33" t="s">
        <v>564</v>
      </c>
      <c r="E438" s="34">
        <v>1996</v>
      </c>
      <c r="F438" s="35">
        <v>1.0469999999999999</v>
      </c>
      <c r="G438" s="34">
        <v>453.9</v>
      </c>
      <c r="H438" s="14">
        <f t="shared" si="24"/>
        <v>9485.6566679999978</v>
      </c>
      <c r="I438" s="11">
        <f t="shared" si="25"/>
        <v>1996</v>
      </c>
      <c r="J438" s="11">
        <f t="shared" si="26"/>
        <v>2089.8119999999999</v>
      </c>
      <c r="K438" s="11">
        <f t="shared" si="27"/>
        <v>0</v>
      </c>
    </row>
    <row r="439" spans="1:11" s="11" customFormat="1">
      <c r="A439" s="32">
        <v>2018</v>
      </c>
      <c r="B439" s="32">
        <v>1400</v>
      </c>
      <c r="C439" s="33" t="s">
        <v>563</v>
      </c>
      <c r="D439" s="33" t="s">
        <v>564</v>
      </c>
      <c r="E439" s="34">
        <v>2215</v>
      </c>
      <c r="F439" s="35">
        <v>1.0469999999999999</v>
      </c>
      <c r="G439" s="34">
        <v>335.3</v>
      </c>
      <c r="H439" s="14">
        <f t="shared" si="24"/>
        <v>7775.9590649999991</v>
      </c>
      <c r="I439" s="11">
        <f t="shared" si="25"/>
        <v>2215</v>
      </c>
      <c r="J439" s="11">
        <f t="shared" si="26"/>
        <v>2319.105</v>
      </c>
      <c r="K439" s="11">
        <f t="shared" si="27"/>
        <v>0</v>
      </c>
    </row>
    <row r="440" spans="1:11" s="11" customFormat="1">
      <c r="A440" s="32">
        <v>2018</v>
      </c>
      <c r="B440" s="32">
        <v>1400</v>
      </c>
      <c r="C440" s="33" t="s">
        <v>563</v>
      </c>
      <c r="D440" s="33" t="s">
        <v>564</v>
      </c>
      <c r="E440" s="34">
        <v>2452</v>
      </c>
      <c r="F440" s="35">
        <v>1.0469999999999999</v>
      </c>
      <c r="G440" s="34">
        <v>454.6</v>
      </c>
      <c r="H440" s="14">
        <f t="shared" si="24"/>
        <v>11670.691223999998</v>
      </c>
      <c r="I440" s="11">
        <f t="shared" si="25"/>
        <v>2452</v>
      </c>
      <c r="J440" s="11">
        <f t="shared" si="26"/>
        <v>2567.2439999999997</v>
      </c>
      <c r="K440" s="11">
        <f t="shared" si="27"/>
        <v>0</v>
      </c>
    </row>
    <row r="441" spans="1:11" s="11" customFormat="1">
      <c r="A441" s="32">
        <v>2018</v>
      </c>
      <c r="B441" s="32">
        <v>1400</v>
      </c>
      <c r="C441" s="33" t="s">
        <v>563</v>
      </c>
      <c r="D441" s="33" t="s">
        <v>564</v>
      </c>
      <c r="E441" s="34">
        <v>2666</v>
      </c>
      <c r="F441" s="35">
        <v>1.0469999999999999</v>
      </c>
      <c r="G441" s="34">
        <v>362.2</v>
      </c>
      <c r="H441" s="14">
        <f t="shared" si="24"/>
        <v>10110.095843999999</v>
      </c>
      <c r="I441" s="11">
        <f t="shared" si="25"/>
        <v>2666</v>
      </c>
      <c r="J441" s="11">
        <f t="shared" si="26"/>
        <v>2791.3019999999997</v>
      </c>
      <c r="K441" s="11">
        <f t="shared" si="27"/>
        <v>0</v>
      </c>
    </row>
    <row r="442" spans="1:11" s="11" customFormat="1">
      <c r="A442" s="32">
        <v>2018</v>
      </c>
      <c r="B442" s="32">
        <v>1400</v>
      </c>
      <c r="C442" s="33" t="s">
        <v>563</v>
      </c>
      <c r="D442" s="33" t="s">
        <v>564</v>
      </c>
      <c r="E442" s="34">
        <v>2792</v>
      </c>
      <c r="F442" s="35">
        <v>1.0469999999999999</v>
      </c>
      <c r="G442" s="34">
        <v>438.2</v>
      </c>
      <c r="H442" s="14">
        <f t="shared" si="24"/>
        <v>12809.567567999997</v>
      </c>
      <c r="I442" s="11">
        <f t="shared" si="25"/>
        <v>2792</v>
      </c>
      <c r="J442" s="11">
        <f t="shared" si="26"/>
        <v>2923.2239999999997</v>
      </c>
      <c r="K442" s="11">
        <f t="shared" si="27"/>
        <v>0</v>
      </c>
    </row>
    <row r="443" spans="1:11" s="11" customFormat="1">
      <c r="A443" s="32">
        <v>2018</v>
      </c>
      <c r="B443" s="32">
        <v>1400</v>
      </c>
      <c r="C443" s="33" t="s">
        <v>563</v>
      </c>
      <c r="D443" s="33" t="s">
        <v>564</v>
      </c>
      <c r="E443" s="34">
        <v>2948</v>
      </c>
      <c r="F443" s="35">
        <v>1.0469999999999999</v>
      </c>
      <c r="G443" s="34">
        <v>357.9</v>
      </c>
      <c r="H443" s="14">
        <f t="shared" si="24"/>
        <v>11046.783923999998</v>
      </c>
      <c r="I443" s="11">
        <f t="shared" si="25"/>
        <v>2948</v>
      </c>
      <c r="J443" s="11">
        <f t="shared" si="26"/>
        <v>3086.5559999999996</v>
      </c>
      <c r="K443" s="11">
        <f t="shared" si="27"/>
        <v>0</v>
      </c>
    </row>
    <row r="444" spans="1:11" s="11" customFormat="1">
      <c r="A444" s="32">
        <v>2018</v>
      </c>
      <c r="B444" s="32">
        <v>1400</v>
      </c>
      <c r="C444" s="33" t="s">
        <v>563</v>
      </c>
      <c r="D444" s="33" t="s">
        <v>564</v>
      </c>
      <c r="E444" s="34">
        <v>3175</v>
      </c>
      <c r="F444" s="35">
        <v>1.0469999999999999</v>
      </c>
      <c r="G444" s="34">
        <v>331</v>
      </c>
      <c r="H444" s="14">
        <f t="shared" si="24"/>
        <v>11003.18475</v>
      </c>
      <c r="I444" s="11">
        <f t="shared" si="25"/>
        <v>3175</v>
      </c>
      <c r="J444" s="11">
        <f t="shared" si="26"/>
        <v>3324.2249999999999</v>
      </c>
      <c r="K444" s="11">
        <f t="shared" si="27"/>
        <v>0</v>
      </c>
    </row>
    <row r="445" spans="1:11" s="11" customFormat="1">
      <c r="A445" s="32">
        <v>2018</v>
      </c>
      <c r="B445" s="32">
        <v>1400</v>
      </c>
      <c r="C445" s="33" t="s">
        <v>563</v>
      </c>
      <c r="D445" s="33" t="s">
        <v>564</v>
      </c>
      <c r="E445" s="34">
        <v>4062</v>
      </c>
      <c r="F445" s="35">
        <v>1.0469999999999999</v>
      </c>
      <c r="G445" s="34">
        <v>459.3</v>
      </c>
      <c r="H445" s="14">
        <f t="shared" si="24"/>
        <v>19533.634001999999</v>
      </c>
      <c r="I445" s="11">
        <f t="shared" si="25"/>
        <v>4062</v>
      </c>
      <c r="J445" s="11">
        <f t="shared" si="26"/>
        <v>4252.9139999999998</v>
      </c>
      <c r="K445" s="11">
        <f t="shared" si="27"/>
        <v>0</v>
      </c>
    </row>
    <row r="446" spans="1:11" s="11" customFormat="1">
      <c r="A446" s="32">
        <v>2018</v>
      </c>
      <c r="B446" s="32">
        <v>1400</v>
      </c>
      <c r="C446" s="33" t="s">
        <v>563</v>
      </c>
      <c r="D446" s="33" t="s">
        <v>564</v>
      </c>
      <c r="E446" s="34">
        <v>6086</v>
      </c>
      <c r="F446" s="35">
        <v>1.0469999999999999</v>
      </c>
      <c r="G446" s="34">
        <v>327.60000000000002</v>
      </c>
      <c r="H446" s="14">
        <f t="shared" si="24"/>
        <v>20874.809592000001</v>
      </c>
      <c r="I446" s="11">
        <f t="shared" si="25"/>
        <v>6086</v>
      </c>
      <c r="J446" s="11">
        <f t="shared" si="26"/>
        <v>6372.0419999999995</v>
      </c>
      <c r="K446" s="11">
        <f t="shared" si="27"/>
        <v>0</v>
      </c>
    </row>
    <row r="447" spans="1:11" s="11" customFormat="1">
      <c r="A447" s="32">
        <v>2018</v>
      </c>
      <c r="B447" s="32">
        <v>1400</v>
      </c>
      <c r="C447" s="33" t="s">
        <v>563</v>
      </c>
      <c r="D447" s="33" t="s">
        <v>564</v>
      </c>
      <c r="E447" s="34">
        <v>8811</v>
      </c>
      <c r="F447" s="35">
        <v>1.0469999999999999</v>
      </c>
      <c r="G447" s="34">
        <v>416.3</v>
      </c>
      <c r="H447" s="14">
        <f t="shared" si="24"/>
        <v>38404.162070999999</v>
      </c>
      <c r="I447" s="11">
        <f t="shared" si="25"/>
        <v>8811</v>
      </c>
      <c r="J447" s="11">
        <f t="shared" si="26"/>
        <v>9225.1170000000002</v>
      </c>
      <c r="K447" s="11">
        <f t="shared" si="27"/>
        <v>0</v>
      </c>
    </row>
    <row r="448" spans="1:11" s="11" customFormat="1">
      <c r="A448" s="32">
        <v>2018</v>
      </c>
      <c r="B448" s="32">
        <v>1400</v>
      </c>
      <c r="C448" s="33" t="s">
        <v>563</v>
      </c>
      <c r="D448" s="33" t="s">
        <v>564</v>
      </c>
      <c r="E448" s="34">
        <v>9031</v>
      </c>
      <c r="F448" s="35">
        <v>1.0469999999999999</v>
      </c>
      <c r="G448" s="34">
        <v>333.1</v>
      </c>
      <c r="H448" s="14">
        <f t="shared" si="24"/>
        <v>31496.127267000003</v>
      </c>
      <c r="I448" s="11">
        <f t="shared" si="25"/>
        <v>9031</v>
      </c>
      <c r="J448" s="11">
        <f t="shared" si="26"/>
        <v>9455.4569999999985</v>
      </c>
      <c r="K448" s="11">
        <f t="shared" si="27"/>
        <v>0</v>
      </c>
    </row>
    <row r="449" spans="1:11" s="11" customFormat="1">
      <c r="A449" s="32">
        <v>2018</v>
      </c>
      <c r="B449" s="32">
        <v>1400</v>
      </c>
      <c r="C449" s="33" t="s">
        <v>563</v>
      </c>
      <c r="D449" s="33" t="s">
        <v>564</v>
      </c>
      <c r="E449" s="34">
        <v>10876</v>
      </c>
      <c r="F449" s="35">
        <v>1.0469999999999999</v>
      </c>
      <c r="G449" s="34">
        <v>352.9</v>
      </c>
      <c r="H449" s="14">
        <f t="shared" si="24"/>
        <v>40185.329987999998</v>
      </c>
      <c r="I449" s="11">
        <f t="shared" si="25"/>
        <v>10876</v>
      </c>
      <c r="J449" s="11">
        <f t="shared" si="26"/>
        <v>11387.171999999999</v>
      </c>
      <c r="K449" s="11">
        <f t="shared" si="27"/>
        <v>0</v>
      </c>
    </row>
    <row r="450" spans="1:11" s="11" customFormat="1">
      <c r="A450" s="32">
        <v>2018</v>
      </c>
      <c r="B450" s="32">
        <v>1400</v>
      </c>
      <c r="C450" s="33" t="s">
        <v>563</v>
      </c>
      <c r="D450" s="33" t="s">
        <v>564</v>
      </c>
      <c r="E450" s="34">
        <v>11629</v>
      </c>
      <c r="F450" s="35">
        <v>1.0469999999999999</v>
      </c>
      <c r="G450" s="34">
        <v>505.6</v>
      </c>
      <c r="H450" s="14">
        <f t="shared" si="24"/>
        <v>61559.646527999997</v>
      </c>
      <c r="I450" s="11">
        <f t="shared" si="25"/>
        <v>11629</v>
      </c>
      <c r="J450" s="11">
        <f t="shared" si="26"/>
        <v>12175.563</v>
      </c>
      <c r="K450" s="11">
        <f t="shared" si="27"/>
        <v>0</v>
      </c>
    </row>
    <row r="451" spans="1:11" s="11" customFormat="1">
      <c r="A451" s="32">
        <v>2018</v>
      </c>
      <c r="B451" s="32">
        <v>1400</v>
      </c>
      <c r="C451" s="33" t="s">
        <v>563</v>
      </c>
      <c r="D451" s="33" t="s">
        <v>564</v>
      </c>
      <c r="E451" s="34">
        <v>12012</v>
      </c>
      <c r="F451" s="35">
        <v>1.0469999999999999</v>
      </c>
      <c r="G451" s="34">
        <v>350.9</v>
      </c>
      <c r="H451" s="14">
        <f t="shared" si="24"/>
        <v>44131.163075999997</v>
      </c>
      <c r="I451" s="11">
        <f t="shared" si="25"/>
        <v>12012</v>
      </c>
      <c r="J451" s="11">
        <f t="shared" si="26"/>
        <v>12576.563999999998</v>
      </c>
      <c r="K451" s="11">
        <f t="shared" si="27"/>
        <v>0</v>
      </c>
    </row>
    <row r="452" spans="1:11" s="11" customFormat="1">
      <c r="A452" s="32">
        <v>2018</v>
      </c>
      <c r="B452" s="32">
        <v>1400</v>
      </c>
      <c r="C452" s="33" t="s">
        <v>563</v>
      </c>
      <c r="D452" s="33" t="s">
        <v>564</v>
      </c>
      <c r="E452" s="34">
        <v>16000</v>
      </c>
      <c r="F452" s="35">
        <v>1.0469999999999999</v>
      </c>
      <c r="G452" s="34">
        <v>359.9</v>
      </c>
      <c r="H452" s="14">
        <f t="shared" si="24"/>
        <v>60290.447999999989</v>
      </c>
      <c r="I452" s="11">
        <f t="shared" si="25"/>
        <v>16000</v>
      </c>
      <c r="J452" s="11">
        <f t="shared" si="26"/>
        <v>16752</v>
      </c>
      <c r="K452" s="11">
        <f t="shared" si="27"/>
        <v>0</v>
      </c>
    </row>
    <row r="453" spans="1:11" s="11" customFormat="1">
      <c r="A453" s="32">
        <v>2018</v>
      </c>
      <c r="B453" s="32">
        <v>1400</v>
      </c>
      <c r="C453" s="33" t="s">
        <v>563</v>
      </c>
      <c r="D453" s="33" t="s">
        <v>564</v>
      </c>
      <c r="E453" s="34">
        <v>39</v>
      </c>
      <c r="F453" s="35">
        <v>1.0469999999999999</v>
      </c>
      <c r="G453" s="34">
        <v>386.9</v>
      </c>
      <c r="H453" s="14">
        <f t="shared" si="24"/>
        <v>157.98287699999997</v>
      </c>
      <c r="I453" s="11">
        <f t="shared" si="25"/>
        <v>39</v>
      </c>
      <c r="J453" s="11">
        <f t="shared" si="26"/>
        <v>40.832999999999998</v>
      </c>
      <c r="K453" s="11">
        <f t="shared" si="27"/>
        <v>0</v>
      </c>
    </row>
    <row r="454" spans="1:11" s="11" customFormat="1">
      <c r="A454" s="32">
        <v>2018</v>
      </c>
      <c r="B454" s="32">
        <v>1400</v>
      </c>
      <c r="C454" s="33" t="s">
        <v>563</v>
      </c>
      <c r="D454" s="33" t="s">
        <v>564</v>
      </c>
      <c r="E454" s="34">
        <v>161</v>
      </c>
      <c r="F454" s="35">
        <v>1.0469999999999999</v>
      </c>
      <c r="G454" s="34">
        <v>392.9</v>
      </c>
      <c r="H454" s="14">
        <f t="shared" ref="H454:H517" si="28">IF(I454="","",G454/100*F454*E454)</f>
        <v>662.29974299999992</v>
      </c>
      <c r="I454" s="11">
        <f t="shared" ref="I454:I517" si="29">IF(OR(G454=".",F454=".",E454="."),"",E454)</f>
        <v>161</v>
      </c>
      <c r="J454" s="11">
        <f t="shared" ref="J454:J517" si="30">IF(I454="","",F454*I454)</f>
        <v>168.56699999999998</v>
      </c>
      <c r="K454" s="11">
        <f t="shared" ref="K454:K517" si="31">IF(C454="LIG",1,0)</f>
        <v>0</v>
      </c>
    </row>
    <row r="455" spans="1:11" s="11" customFormat="1">
      <c r="A455" s="32">
        <v>2018</v>
      </c>
      <c r="B455" s="32">
        <v>1400</v>
      </c>
      <c r="C455" s="33" t="s">
        <v>563</v>
      </c>
      <c r="D455" s="33" t="s">
        <v>564</v>
      </c>
      <c r="E455" s="34">
        <v>258</v>
      </c>
      <c r="F455" s="35">
        <v>1.0469999999999999</v>
      </c>
      <c r="G455" s="34">
        <v>428.9</v>
      </c>
      <c r="H455" s="14">
        <f t="shared" si="28"/>
        <v>1158.5704139999998</v>
      </c>
      <c r="I455" s="11">
        <f t="shared" si="29"/>
        <v>258</v>
      </c>
      <c r="J455" s="11">
        <f t="shared" si="30"/>
        <v>270.12599999999998</v>
      </c>
      <c r="K455" s="11">
        <f t="shared" si="31"/>
        <v>0</v>
      </c>
    </row>
    <row r="456" spans="1:11" s="11" customFormat="1">
      <c r="A456" s="32">
        <v>2018</v>
      </c>
      <c r="B456" s="32">
        <v>1400</v>
      </c>
      <c r="C456" s="33" t="s">
        <v>563</v>
      </c>
      <c r="D456" s="33" t="s">
        <v>564</v>
      </c>
      <c r="E456" s="34">
        <v>487</v>
      </c>
      <c r="F456" s="35">
        <v>1.0469999999999999</v>
      </c>
      <c r="G456" s="34">
        <v>368.3</v>
      </c>
      <c r="H456" s="14">
        <f t="shared" si="28"/>
        <v>1877.9211870000001</v>
      </c>
      <c r="I456" s="11">
        <f t="shared" si="29"/>
        <v>487</v>
      </c>
      <c r="J456" s="11">
        <f t="shared" si="30"/>
        <v>509.88899999999995</v>
      </c>
      <c r="K456" s="11">
        <f t="shared" si="31"/>
        <v>0</v>
      </c>
    </row>
    <row r="457" spans="1:11" s="11" customFormat="1">
      <c r="A457" s="32">
        <v>2018</v>
      </c>
      <c r="B457" s="32">
        <v>1400</v>
      </c>
      <c r="C457" s="33" t="s">
        <v>563</v>
      </c>
      <c r="D457" s="33" t="s">
        <v>564</v>
      </c>
      <c r="E457" s="34">
        <v>487</v>
      </c>
      <c r="F457" s="35">
        <v>1.0469999999999999</v>
      </c>
      <c r="G457" s="34">
        <v>348.7</v>
      </c>
      <c r="H457" s="14">
        <f t="shared" si="28"/>
        <v>1777.982943</v>
      </c>
      <c r="I457" s="11">
        <f t="shared" si="29"/>
        <v>487</v>
      </c>
      <c r="J457" s="11">
        <f t="shared" si="30"/>
        <v>509.88899999999995</v>
      </c>
      <c r="K457" s="11">
        <f t="shared" si="31"/>
        <v>0</v>
      </c>
    </row>
    <row r="458" spans="1:11" s="11" customFormat="1">
      <c r="A458" s="32">
        <v>2018</v>
      </c>
      <c r="B458" s="32">
        <v>1402</v>
      </c>
      <c r="C458" s="33" t="s">
        <v>563</v>
      </c>
      <c r="D458" s="33" t="s">
        <v>564</v>
      </c>
      <c r="E458" s="34">
        <v>1019825</v>
      </c>
      <c r="F458" s="35">
        <v>1.0169999999999999</v>
      </c>
      <c r="G458" s="34">
        <v>345.6</v>
      </c>
      <c r="H458" s="14">
        <f t="shared" si="28"/>
        <v>3584431.9583999999</v>
      </c>
      <c r="I458" s="11">
        <f t="shared" si="29"/>
        <v>1019825</v>
      </c>
      <c r="J458" s="11">
        <f t="shared" si="30"/>
        <v>1037162.0249999999</v>
      </c>
      <c r="K458" s="11">
        <f t="shared" si="31"/>
        <v>0</v>
      </c>
    </row>
    <row r="459" spans="1:11" s="11" customFormat="1">
      <c r="A459" s="32">
        <v>2018</v>
      </c>
      <c r="B459" s="32">
        <v>1402</v>
      </c>
      <c r="C459" s="33" t="s">
        <v>563</v>
      </c>
      <c r="D459" s="33" t="s">
        <v>564</v>
      </c>
      <c r="E459" s="34">
        <v>295136</v>
      </c>
      <c r="F459" s="35">
        <v>1.016</v>
      </c>
      <c r="G459" s="34">
        <v>405.8</v>
      </c>
      <c r="H459" s="14">
        <f t="shared" si="28"/>
        <v>1216824.4782080001</v>
      </c>
      <c r="I459" s="11">
        <f t="shared" si="29"/>
        <v>295136</v>
      </c>
      <c r="J459" s="11">
        <f t="shared" si="30"/>
        <v>299858.17599999998</v>
      </c>
      <c r="K459" s="11">
        <f t="shared" si="31"/>
        <v>0</v>
      </c>
    </row>
    <row r="460" spans="1:11" s="11" customFormat="1">
      <c r="A460" s="32">
        <v>2018</v>
      </c>
      <c r="B460" s="32">
        <v>1402</v>
      </c>
      <c r="C460" s="33" t="s">
        <v>563</v>
      </c>
      <c r="D460" s="33" t="s">
        <v>564</v>
      </c>
      <c r="E460" s="34">
        <v>490191</v>
      </c>
      <c r="F460" s="35">
        <v>1.02</v>
      </c>
      <c r="G460" s="34">
        <v>448.7</v>
      </c>
      <c r="H460" s="14">
        <f t="shared" si="28"/>
        <v>2243476.75734</v>
      </c>
      <c r="I460" s="11">
        <f t="shared" si="29"/>
        <v>490191</v>
      </c>
      <c r="J460" s="11">
        <f t="shared" si="30"/>
        <v>499994.82</v>
      </c>
      <c r="K460" s="11">
        <f t="shared" si="31"/>
        <v>0</v>
      </c>
    </row>
    <row r="461" spans="1:11" s="11" customFormat="1">
      <c r="A461" s="32">
        <v>2018</v>
      </c>
      <c r="B461" s="32">
        <v>1402</v>
      </c>
      <c r="C461" s="33" t="s">
        <v>563</v>
      </c>
      <c r="D461" s="33" t="s">
        <v>564</v>
      </c>
      <c r="E461" s="34">
        <v>579655</v>
      </c>
      <c r="F461" s="35">
        <v>1.024</v>
      </c>
      <c r="G461" s="34">
        <v>407.8</v>
      </c>
      <c r="H461" s="14">
        <f t="shared" si="28"/>
        <v>2420565.0841600001</v>
      </c>
      <c r="I461" s="11">
        <f t="shared" si="29"/>
        <v>579655</v>
      </c>
      <c r="J461" s="11">
        <f t="shared" si="30"/>
        <v>593566.71999999997</v>
      </c>
      <c r="K461" s="11">
        <f t="shared" si="31"/>
        <v>0</v>
      </c>
    </row>
    <row r="462" spans="1:11" s="11" customFormat="1">
      <c r="A462" s="32">
        <v>2018</v>
      </c>
      <c r="B462" s="32">
        <v>1403</v>
      </c>
      <c r="C462" s="33" t="s">
        <v>563</v>
      </c>
      <c r="D462" s="33" t="s">
        <v>564</v>
      </c>
      <c r="E462" s="34">
        <v>1267818</v>
      </c>
      <c r="F462" s="35">
        <v>1.0169999999999999</v>
      </c>
      <c r="G462" s="34">
        <v>345.6</v>
      </c>
      <c r="H462" s="14">
        <f t="shared" si="28"/>
        <v>4456065.8511359999</v>
      </c>
      <c r="I462" s="11">
        <f t="shared" si="29"/>
        <v>1267818</v>
      </c>
      <c r="J462" s="11">
        <f t="shared" si="30"/>
        <v>1289370.906</v>
      </c>
      <c r="K462" s="11">
        <f t="shared" si="31"/>
        <v>0</v>
      </c>
    </row>
    <row r="463" spans="1:11" s="11" customFormat="1">
      <c r="A463" s="32">
        <v>2018</v>
      </c>
      <c r="B463" s="32">
        <v>1403</v>
      </c>
      <c r="C463" s="33" t="s">
        <v>563</v>
      </c>
      <c r="D463" s="33" t="s">
        <v>564</v>
      </c>
      <c r="E463" s="34">
        <v>2243434</v>
      </c>
      <c r="F463" s="35">
        <v>1.02</v>
      </c>
      <c r="G463" s="34">
        <v>423</v>
      </c>
      <c r="H463" s="14">
        <f t="shared" si="28"/>
        <v>9679520.3364000004</v>
      </c>
      <c r="I463" s="11">
        <f t="shared" si="29"/>
        <v>2243434</v>
      </c>
      <c r="J463" s="11">
        <f t="shared" si="30"/>
        <v>2288302.6800000002</v>
      </c>
      <c r="K463" s="11">
        <f t="shared" si="31"/>
        <v>0</v>
      </c>
    </row>
    <row r="464" spans="1:11" s="11" customFormat="1">
      <c r="A464" s="32">
        <v>2018</v>
      </c>
      <c r="B464" s="32">
        <v>1403</v>
      </c>
      <c r="C464" s="33" t="s">
        <v>563</v>
      </c>
      <c r="D464" s="33" t="s">
        <v>564</v>
      </c>
      <c r="E464" s="34">
        <v>255742</v>
      </c>
      <c r="F464" s="35">
        <v>1.02</v>
      </c>
      <c r="G464" s="34">
        <v>448.7</v>
      </c>
      <c r="H464" s="14">
        <f t="shared" si="28"/>
        <v>1170464.64108</v>
      </c>
      <c r="I464" s="11">
        <f t="shared" si="29"/>
        <v>255742</v>
      </c>
      <c r="J464" s="11">
        <f t="shared" si="30"/>
        <v>260856.84</v>
      </c>
      <c r="K464" s="11">
        <f t="shared" si="31"/>
        <v>0</v>
      </c>
    </row>
    <row r="465" spans="1:11" s="11" customFormat="1">
      <c r="A465" s="32">
        <v>2018</v>
      </c>
      <c r="B465" s="32">
        <v>1403</v>
      </c>
      <c r="C465" s="33" t="s">
        <v>563</v>
      </c>
      <c r="D465" s="33" t="s">
        <v>564</v>
      </c>
      <c r="E465" s="34">
        <v>720604</v>
      </c>
      <c r="F465" s="35">
        <v>1.024</v>
      </c>
      <c r="G465" s="34">
        <v>407.8</v>
      </c>
      <c r="H465" s="14">
        <f t="shared" si="28"/>
        <v>3009150.0666880002</v>
      </c>
      <c r="I465" s="11">
        <f t="shared" si="29"/>
        <v>720604</v>
      </c>
      <c r="J465" s="11">
        <f t="shared" si="30"/>
        <v>737898.49600000004</v>
      </c>
      <c r="K465" s="11">
        <f t="shared" si="31"/>
        <v>0</v>
      </c>
    </row>
    <row r="466" spans="1:11" s="11" customFormat="1">
      <c r="A466" s="32">
        <v>2018</v>
      </c>
      <c r="B466" s="32">
        <v>1403</v>
      </c>
      <c r="C466" s="33" t="s">
        <v>563</v>
      </c>
      <c r="D466" s="33" t="s">
        <v>564</v>
      </c>
      <c r="E466" s="34">
        <v>883519</v>
      </c>
      <c r="F466" s="35">
        <v>1.02</v>
      </c>
      <c r="G466" s="34">
        <v>395.5</v>
      </c>
      <c r="H466" s="14">
        <f t="shared" si="28"/>
        <v>3564203.9979000003</v>
      </c>
      <c r="I466" s="11">
        <f t="shared" si="29"/>
        <v>883519</v>
      </c>
      <c r="J466" s="11">
        <f t="shared" si="30"/>
        <v>901189.38</v>
      </c>
      <c r="K466" s="11">
        <f t="shared" si="31"/>
        <v>0</v>
      </c>
    </row>
    <row r="467" spans="1:11" s="11" customFormat="1">
      <c r="A467" s="32">
        <v>2018</v>
      </c>
      <c r="B467" s="32">
        <v>1403</v>
      </c>
      <c r="C467" s="33" t="s">
        <v>563</v>
      </c>
      <c r="D467" s="33" t="s">
        <v>564</v>
      </c>
      <c r="E467" s="34">
        <v>26381</v>
      </c>
      <c r="F467" s="35">
        <v>1.0209999999999999</v>
      </c>
      <c r="G467" s="34">
        <v>997.2</v>
      </c>
      <c r="H467" s="14">
        <f t="shared" si="28"/>
        <v>268595.82997199998</v>
      </c>
      <c r="I467" s="11">
        <f t="shared" si="29"/>
        <v>26381</v>
      </c>
      <c r="J467" s="11">
        <f t="shared" si="30"/>
        <v>26935.000999999997</v>
      </c>
      <c r="K467" s="11">
        <f t="shared" si="31"/>
        <v>0</v>
      </c>
    </row>
    <row r="468" spans="1:11" s="11" customFormat="1">
      <c r="A468" s="32">
        <v>2018</v>
      </c>
      <c r="B468" s="32">
        <v>1417</v>
      </c>
      <c r="C468" s="33" t="s">
        <v>563</v>
      </c>
      <c r="D468" s="33" t="s">
        <v>564</v>
      </c>
      <c r="E468" s="34">
        <v>6639</v>
      </c>
      <c r="F468" s="35">
        <v>1.02</v>
      </c>
      <c r="G468" s="34">
        <v>441.5</v>
      </c>
      <c r="H468" s="14">
        <f t="shared" si="28"/>
        <v>29897.408700000004</v>
      </c>
      <c r="I468" s="11">
        <f t="shared" si="29"/>
        <v>6639</v>
      </c>
      <c r="J468" s="11">
        <f t="shared" si="30"/>
        <v>6771.78</v>
      </c>
      <c r="K468" s="11">
        <f t="shared" si="31"/>
        <v>0</v>
      </c>
    </row>
    <row r="469" spans="1:11" s="11" customFormat="1">
      <c r="A469" s="32">
        <v>2018</v>
      </c>
      <c r="B469" s="32">
        <v>1417</v>
      </c>
      <c r="C469" s="33" t="s">
        <v>563</v>
      </c>
      <c r="D469" s="33" t="s">
        <v>564</v>
      </c>
      <c r="E469" s="34">
        <v>6804</v>
      </c>
      <c r="F469" s="35">
        <v>1.01</v>
      </c>
      <c r="G469" s="34">
        <v>439.2</v>
      </c>
      <c r="H469" s="14">
        <f t="shared" si="28"/>
        <v>30181.999679999997</v>
      </c>
      <c r="I469" s="11">
        <f t="shared" si="29"/>
        <v>6804</v>
      </c>
      <c r="J469" s="11">
        <f t="shared" si="30"/>
        <v>6872.04</v>
      </c>
      <c r="K469" s="11">
        <f t="shared" si="31"/>
        <v>0</v>
      </c>
    </row>
    <row r="470" spans="1:11" s="11" customFormat="1">
      <c r="A470" s="32">
        <v>2018</v>
      </c>
      <c r="B470" s="32">
        <v>1417</v>
      </c>
      <c r="C470" s="33" t="s">
        <v>563</v>
      </c>
      <c r="D470" s="33" t="s">
        <v>564</v>
      </c>
      <c r="E470" s="34">
        <v>6833</v>
      </c>
      <c r="F470" s="35">
        <v>1.02</v>
      </c>
      <c r="G470" s="34">
        <v>430.1</v>
      </c>
      <c r="H470" s="14">
        <f t="shared" si="28"/>
        <v>29976.507660000003</v>
      </c>
      <c r="I470" s="11">
        <f t="shared" si="29"/>
        <v>6833</v>
      </c>
      <c r="J470" s="11">
        <f t="shared" si="30"/>
        <v>6969.66</v>
      </c>
      <c r="K470" s="11">
        <f t="shared" si="31"/>
        <v>0</v>
      </c>
    </row>
    <row r="471" spans="1:11" s="11" customFormat="1">
      <c r="A471" s="32">
        <v>2018</v>
      </c>
      <c r="B471" s="32">
        <v>1417</v>
      </c>
      <c r="C471" s="33" t="s">
        <v>563</v>
      </c>
      <c r="D471" s="33" t="s">
        <v>564</v>
      </c>
      <c r="E471" s="34">
        <v>7565</v>
      </c>
      <c r="F471" s="35">
        <v>1.02</v>
      </c>
      <c r="G471" s="34">
        <v>510</v>
      </c>
      <c r="H471" s="14">
        <f t="shared" si="28"/>
        <v>39353.129999999997</v>
      </c>
      <c r="I471" s="11">
        <f t="shared" si="29"/>
        <v>7565</v>
      </c>
      <c r="J471" s="11">
        <f t="shared" si="30"/>
        <v>7716.3</v>
      </c>
      <c r="K471" s="11">
        <f t="shared" si="31"/>
        <v>0</v>
      </c>
    </row>
    <row r="472" spans="1:11" s="11" customFormat="1">
      <c r="A472" s="32">
        <v>2018</v>
      </c>
      <c r="B472" s="32">
        <v>1417</v>
      </c>
      <c r="C472" s="33" t="s">
        <v>563</v>
      </c>
      <c r="D472" s="33" t="s">
        <v>564</v>
      </c>
      <c r="E472" s="34">
        <v>14745</v>
      </c>
      <c r="F472" s="35">
        <v>1.02</v>
      </c>
      <c r="G472" s="34">
        <v>495.1</v>
      </c>
      <c r="H472" s="14">
        <f t="shared" si="28"/>
        <v>74462.544900000008</v>
      </c>
      <c r="I472" s="11">
        <f t="shared" si="29"/>
        <v>14745</v>
      </c>
      <c r="J472" s="11">
        <f t="shared" si="30"/>
        <v>15039.9</v>
      </c>
      <c r="K472" s="11">
        <f t="shared" si="31"/>
        <v>0</v>
      </c>
    </row>
    <row r="473" spans="1:11" s="11" customFormat="1">
      <c r="A473" s="32">
        <v>2018</v>
      </c>
      <c r="B473" s="32">
        <v>1417</v>
      </c>
      <c r="C473" s="33" t="s">
        <v>563</v>
      </c>
      <c r="D473" s="33" t="s">
        <v>564</v>
      </c>
      <c r="E473" s="34">
        <v>20196</v>
      </c>
      <c r="F473" s="35">
        <v>1.02</v>
      </c>
      <c r="G473" s="34">
        <v>463</v>
      </c>
      <c r="H473" s="14">
        <f t="shared" si="28"/>
        <v>95377.6296</v>
      </c>
      <c r="I473" s="11">
        <f t="shared" si="29"/>
        <v>20196</v>
      </c>
      <c r="J473" s="11">
        <f t="shared" si="30"/>
        <v>20599.920000000002</v>
      </c>
      <c r="K473" s="11">
        <f t="shared" si="31"/>
        <v>0</v>
      </c>
    </row>
    <row r="474" spans="1:11" s="11" customFormat="1">
      <c r="A474" s="32">
        <v>2018</v>
      </c>
      <c r="B474" s="32">
        <v>1417</v>
      </c>
      <c r="C474" s="33" t="s">
        <v>563</v>
      </c>
      <c r="D474" s="33" t="s">
        <v>564</v>
      </c>
      <c r="E474" s="34">
        <v>6491</v>
      </c>
      <c r="F474" s="35">
        <v>1.02</v>
      </c>
      <c r="G474" s="34">
        <v>483.7</v>
      </c>
      <c r="H474" s="14">
        <f t="shared" si="28"/>
        <v>32024.906340000001</v>
      </c>
      <c r="I474" s="11">
        <f t="shared" si="29"/>
        <v>6491</v>
      </c>
      <c r="J474" s="11">
        <f t="shared" si="30"/>
        <v>6620.82</v>
      </c>
      <c r="K474" s="11">
        <f t="shared" si="31"/>
        <v>0</v>
      </c>
    </row>
    <row r="475" spans="1:11" s="11" customFormat="1">
      <c r="A475" s="32">
        <v>2018</v>
      </c>
      <c r="B475" s="32">
        <v>1417</v>
      </c>
      <c r="C475" s="33" t="s">
        <v>563</v>
      </c>
      <c r="D475" s="33" t="s">
        <v>564</v>
      </c>
      <c r="E475" s="34">
        <v>4532</v>
      </c>
      <c r="F475" s="35">
        <v>1.02</v>
      </c>
      <c r="G475" s="34">
        <v>452.3</v>
      </c>
      <c r="H475" s="14">
        <f t="shared" si="28"/>
        <v>20908.200720000001</v>
      </c>
      <c r="I475" s="11">
        <f t="shared" si="29"/>
        <v>4532</v>
      </c>
      <c r="J475" s="11">
        <f t="shared" si="30"/>
        <v>4622.6400000000003</v>
      </c>
      <c r="K475" s="11">
        <f t="shared" si="31"/>
        <v>0</v>
      </c>
    </row>
    <row r="476" spans="1:11" s="11" customFormat="1">
      <c r="A476" s="32">
        <v>2018</v>
      </c>
      <c r="B476" s="32">
        <v>1417</v>
      </c>
      <c r="C476" s="33" t="s">
        <v>563</v>
      </c>
      <c r="D476" s="33" t="s">
        <v>564</v>
      </c>
      <c r="E476" s="34">
        <v>4101</v>
      </c>
      <c r="F476" s="35">
        <v>1.02</v>
      </c>
      <c r="G476" s="34">
        <v>452.6</v>
      </c>
      <c r="H476" s="14">
        <f t="shared" si="28"/>
        <v>18932.34852</v>
      </c>
      <c r="I476" s="11">
        <f t="shared" si="29"/>
        <v>4101</v>
      </c>
      <c r="J476" s="11">
        <f t="shared" si="30"/>
        <v>4183.0200000000004</v>
      </c>
      <c r="K476" s="11">
        <f t="shared" si="31"/>
        <v>0</v>
      </c>
    </row>
    <row r="477" spans="1:11" s="11" customFormat="1">
      <c r="A477" s="32">
        <v>2018</v>
      </c>
      <c r="B477" s="32">
        <v>1417</v>
      </c>
      <c r="C477" s="33" t="s">
        <v>563</v>
      </c>
      <c r="D477" s="33" t="s">
        <v>564</v>
      </c>
      <c r="E477" s="34">
        <v>2962</v>
      </c>
      <c r="F477" s="35">
        <v>1.02</v>
      </c>
      <c r="G477" s="34">
        <v>417.3</v>
      </c>
      <c r="H477" s="14">
        <f t="shared" si="28"/>
        <v>12607.63452</v>
      </c>
      <c r="I477" s="11">
        <f t="shared" si="29"/>
        <v>2962</v>
      </c>
      <c r="J477" s="11">
        <f t="shared" si="30"/>
        <v>3021.2400000000002</v>
      </c>
      <c r="K477" s="11">
        <f t="shared" si="31"/>
        <v>0</v>
      </c>
    </row>
    <row r="478" spans="1:11" s="11" customFormat="1">
      <c r="A478" s="32">
        <v>2018</v>
      </c>
      <c r="B478" s="32">
        <v>1417</v>
      </c>
      <c r="C478" s="33" t="s">
        <v>563</v>
      </c>
      <c r="D478" s="33" t="s">
        <v>564</v>
      </c>
      <c r="E478" s="34">
        <v>2940</v>
      </c>
      <c r="F478" s="35">
        <v>1.02</v>
      </c>
      <c r="G478" s="34">
        <v>433.3</v>
      </c>
      <c r="H478" s="14">
        <f t="shared" si="28"/>
        <v>12993.800400000002</v>
      </c>
      <c r="I478" s="11">
        <f t="shared" si="29"/>
        <v>2940</v>
      </c>
      <c r="J478" s="11">
        <f t="shared" si="30"/>
        <v>2998.8</v>
      </c>
      <c r="K478" s="11">
        <f t="shared" si="31"/>
        <v>0</v>
      </c>
    </row>
    <row r="479" spans="1:11" s="11" customFormat="1">
      <c r="A479" s="32">
        <v>2018</v>
      </c>
      <c r="B479" s="32">
        <v>1417</v>
      </c>
      <c r="C479" s="33" t="s">
        <v>563</v>
      </c>
      <c r="D479" s="33" t="s">
        <v>564</v>
      </c>
      <c r="E479" s="34">
        <v>2818</v>
      </c>
      <c r="F479" s="35">
        <v>1.02</v>
      </c>
      <c r="G479" s="34">
        <v>480.3</v>
      </c>
      <c r="H479" s="14">
        <f t="shared" si="28"/>
        <v>13805.551080000001</v>
      </c>
      <c r="I479" s="11">
        <f t="shared" si="29"/>
        <v>2818</v>
      </c>
      <c r="J479" s="11">
        <f t="shared" si="30"/>
        <v>2874.36</v>
      </c>
      <c r="K479" s="11">
        <f t="shared" si="31"/>
        <v>0</v>
      </c>
    </row>
    <row r="480" spans="1:11" s="11" customFormat="1">
      <c r="A480" s="32">
        <v>2018</v>
      </c>
      <c r="B480" s="32">
        <v>1417</v>
      </c>
      <c r="C480" s="33" t="s">
        <v>563</v>
      </c>
      <c r="D480" s="33" t="s">
        <v>564</v>
      </c>
      <c r="E480" s="34">
        <v>1365</v>
      </c>
      <c r="F480" s="35">
        <v>1.02</v>
      </c>
      <c r="G480" s="34">
        <v>453.7</v>
      </c>
      <c r="H480" s="14">
        <f t="shared" si="28"/>
        <v>6316.8651</v>
      </c>
      <c r="I480" s="11">
        <f t="shared" si="29"/>
        <v>1365</v>
      </c>
      <c r="J480" s="11">
        <f t="shared" si="30"/>
        <v>1392.3</v>
      </c>
      <c r="K480" s="11">
        <f t="shared" si="31"/>
        <v>0</v>
      </c>
    </row>
    <row r="481" spans="1:11" s="11" customFormat="1">
      <c r="A481" s="32">
        <v>2018</v>
      </c>
      <c r="B481" s="32">
        <v>1417</v>
      </c>
      <c r="C481" s="33" t="s">
        <v>563</v>
      </c>
      <c r="D481" s="33" t="s">
        <v>564</v>
      </c>
      <c r="E481" s="34">
        <v>1192</v>
      </c>
      <c r="F481" s="35">
        <v>1.02</v>
      </c>
      <c r="G481" s="34">
        <v>388.8</v>
      </c>
      <c r="H481" s="14">
        <f t="shared" si="28"/>
        <v>4727.1859199999999</v>
      </c>
      <c r="I481" s="11">
        <f t="shared" si="29"/>
        <v>1192</v>
      </c>
      <c r="J481" s="11">
        <f t="shared" si="30"/>
        <v>1215.8399999999999</v>
      </c>
      <c r="K481" s="11">
        <f t="shared" si="31"/>
        <v>0</v>
      </c>
    </row>
    <row r="482" spans="1:11" s="11" customFormat="1">
      <c r="A482" s="32">
        <v>2018</v>
      </c>
      <c r="B482" s="32">
        <v>1417</v>
      </c>
      <c r="C482" s="33" t="s">
        <v>563</v>
      </c>
      <c r="D482" s="33" t="s">
        <v>564</v>
      </c>
      <c r="E482" s="34">
        <v>327</v>
      </c>
      <c r="F482" s="35">
        <v>1.02</v>
      </c>
      <c r="G482" s="34">
        <v>401.4</v>
      </c>
      <c r="H482" s="14">
        <f t="shared" si="28"/>
        <v>1338.8295599999999</v>
      </c>
      <c r="I482" s="11">
        <f t="shared" si="29"/>
        <v>327</v>
      </c>
      <c r="J482" s="11">
        <f t="shared" si="30"/>
        <v>333.54</v>
      </c>
      <c r="K482" s="11">
        <f t="shared" si="31"/>
        <v>0</v>
      </c>
    </row>
    <row r="483" spans="1:11" s="11" customFormat="1">
      <c r="A483" s="32">
        <v>2018</v>
      </c>
      <c r="B483" s="32">
        <v>1417</v>
      </c>
      <c r="C483" s="33" t="s">
        <v>563</v>
      </c>
      <c r="D483" s="33" t="s">
        <v>564</v>
      </c>
      <c r="E483" s="34">
        <v>891</v>
      </c>
      <c r="F483" s="35">
        <v>1.01</v>
      </c>
      <c r="G483" s="34">
        <v>445.6</v>
      </c>
      <c r="H483" s="14">
        <f t="shared" si="28"/>
        <v>4009.9989599999999</v>
      </c>
      <c r="I483" s="11">
        <f t="shared" si="29"/>
        <v>891</v>
      </c>
      <c r="J483" s="11">
        <f t="shared" si="30"/>
        <v>899.91</v>
      </c>
      <c r="K483" s="11">
        <f t="shared" si="31"/>
        <v>0</v>
      </c>
    </row>
    <row r="484" spans="1:11" s="11" customFormat="1">
      <c r="A484" s="32">
        <v>2018</v>
      </c>
      <c r="B484" s="32">
        <v>1417</v>
      </c>
      <c r="C484" s="33" t="s">
        <v>563</v>
      </c>
      <c r="D484" s="33" t="s">
        <v>564</v>
      </c>
      <c r="E484" s="34">
        <v>972</v>
      </c>
      <c r="F484" s="35">
        <v>1.02</v>
      </c>
      <c r="G484" s="34">
        <v>346.7</v>
      </c>
      <c r="H484" s="14">
        <f t="shared" si="28"/>
        <v>3437.3224799999998</v>
      </c>
      <c r="I484" s="11">
        <f t="shared" si="29"/>
        <v>972</v>
      </c>
      <c r="J484" s="11">
        <f t="shared" si="30"/>
        <v>991.44</v>
      </c>
      <c r="K484" s="11">
        <f t="shared" si="31"/>
        <v>0</v>
      </c>
    </row>
    <row r="485" spans="1:11" s="11" customFormat="1">
      <c r="A485" s="32">
        <v>2018</v>
      </c>
      <c r="B485" s="32">
        <v>1417</v>
      </c>
      <c r="C485" s="33" t="s">
        <v>563</v>
      </c>
      <c r="D485" s="33" t="s">
        <v>564</v>
      </c>
      <c r="E485" s="34">
        <v>21</v>
      </c>
      <c r="F485" s="35">
        <v>1.02</v>
      </c>
      <c r="G485" s="34">
        <v>311.7</v>
      </c>
      <c r="H485" s="14">
        <f t="shared" si="28"/>
        <v>66.766139999999993</v>
      </c>
      <c r="I485" s="11">
        <f t="shared" si="29"/>
        <v>21</v>
      </c>
      <c r="J485" s="11">
        <f t="shared" si="30"/>
        <v>21.42</v>
      </c>
      <c r="K485" s="11">
        <f t="shared" si="31"/>
        <v>0</v>
      </c>
    </row>
    <row r="486" spans="1:11" s="11" customFormat="1">
      <c r="A486" s="32">
        <v>2018</v>
      </c>
      <c r="B486" s="32">
        <v>1417</v>
      </c>
      <c r="C486" s="33" t="s">
        <v>563</v>
      </c>
      <c r="D486" s="33" t="s">
        <v>564</v>
      </c>
      <c r="E486" s="34">
        <v>32</v>
      </c>
      <c r="F486" s="35">
        <v>1.02</v>
      </c>
      <c r="G486" s="34">
        <v>369.5</v>
      </c>
      <c r="H486" s="14">
        <f t="shared" si="28"/>
        <v>120.6048</v>
      </c>
      <c r="I486" s="11">
        <f t="shared" si="29"/>
        <v>32</v>
      </c>
      <c r="J486" s="11">
        <f t="shared" si="30"/>
        <v>32.64</v>
      </c>
      <c r="K486" s="11">
        <f t="shared" si="31"/>
        <v>0</v>
      </c>
    </row>
    <row r="487" spans="1:11" s="11" customFormat="1">
      <c r="A487" s="32">
        <v>2018</v>
      </c>
      <c r="B487" s="32">
        <v>1417</v>
      </c>
      <c r="C487" s="33" t="s">
        <v>563</v>
      </c>
      <c r="D487" s="33" t="s">
        <v>564</v>
      </c>
      <c r="E487" s="34">
        <v>47</v>
      </c>
      <c r="F487" s="35">
        <v>1.02</v>
      </c>
      <c r="G487" s="34">
        <v>373.5</v>
      </c>
      <c r="H487" s="14">
        <f t="shared" si="28"/>
        <v>179.05589999999998</v>
      </c>
      <c r="I487" s="11">
        <f t="shared" si="29"/>
        <v>47</v>
      </c>
      <c r="J487" s="11">
        <f t="shared" si="30"/>
        <v>47.94</v>
      </c>
      <c r="K487" s="11">
        <f t="shared" si="31"/>
        <v>0</v>
      </c>
    </row>
    <row r="488" spans="1:11" s="11" customFormat="1">
      <c r="A488" s="32">
        <v>2018</v>
      </c>
      <c r="B488" s="32">
        <v>1417</v>
      </c>
      <c r="C488" s="33" t="s">
        <v>563</v>
      </c>
      <c r="D488" s="33" t="s">
        <v>564</v>
      </c>
      <c r="E488" s="34">
        <v>81</v>
      </c>
      <c r="F488" s="35">
        <v>1.02</v>
      </c>
      <c r="G488" s="34">
        <v>355.5</v>
      </c>
      <c r="H488" s="14">
        <f t="shared" si="28"/>
        <v>293.71410000000003</v>
      </c>
      <c r="I488" s="11">
        <f t="shared" si="29"/>
        <v>81</v>
      </c>
      <c r="J488" s="11">
        <f t="shared" si="30"/>
        <v>82.62</v>
      </c>
      <c r="K488" s="11">
        <f t="shared" si="31"/>
        <v>0</v>
      </c>
    </row>
    <row r="489" spans="1:11" s="11" customFormat="1">
      <c r="A489" s="32">
        <v>2018</v>
      </c>
      <c r="B489" s="32">
        <v>1417</v>
      </c>
      <c r="C489" s="33" t="s">
        <v>563</v>
      </c>
      <c r="D489" s="33" t="s">
        <v>564</v>
      </c>
      <c r="E489" s="34">
        <v>164</v>
      </c>
      <c r="F489" s="35">
        <v>1.02</v>
      </c>
      <c r="G489" s="34">
        <v>328.8</v>
      </c>
      <c r="H489" s="14">
        <f t="shared" si="28"/>
        <v>550.01664000000005</v>
      </c>
      <c r="I489" s="11">
        <f t="shared" si="29"/>
        <v>164</v>
      </c>
      <c r="J489" s="11">
        <f t="shared" si="30"/>
        <v>167.28</v>
      </c>
      <c r="K489" s="11">
        <f t="shared" si="31"/>
        <v>0</v>
      </c>
    </row>
    <row r="490" spans="1:11" s="11" customFormat="1">
      <c r="A490" s="32">
        <v>2018</v>
      </c>
      <c r="B490" s="32">
        <v>1417</v>
      </c>
      <c r="C490" s="33" t="s">
        <v>563</v>
      </c>
      <c r="D490" s="33" t="s">
        <v>564</v>
      </c>
      <c r="E490" s="34">
        <v>264</v>
      </c>
      <c r="F490" s="35">
        <v>1.01</v>
      </c>
      <c r="G490" s="34">
        <v>705.9</v>
      </c>
      <c r="H490" s="14">
        <f t="shared" si="28"/>
        <v>1882.2117600000001</v>
      </c>
      <c r="I490" s="11">
        <f t="shared" si="29"/>
        <v>264</v>
      </c>
      <c r="J490" s="11">
        <f t="shared" si="30"/>
        <v>266.64</v>
      </c>
      <c r="K490" s="11">
        <f t="shared" si="31"/>
        <v>0</v>
      </c>
    </row>
    <row r="491" spans="1:11" s="11" customFormat="1">
      <c r="A491" s="32">
        <v>2018</v>
      </c>
      <c r="B491" s="32">
        <v>1464</v>
      </c>
      <c r="C491" s="33" t="s">
        <v>563</v>
      </c>
      <c r="D491" s="33" t="s">
        <v>564</v>
      </c>
      <c r="E491" s="34">
        <v>146382</v>
      </c>
      <c r="F491" s="35">
        <v>1.04</v>
      </c>
      <c r="G491" s="34" t="s">
        <v>364</v>
      </c>
      <c r="H491" s="14" t="str">
        <f t="shared" si="28"/>
        <v/>
      </c>
      <c r="I491" s="11" t="str">
        <f t="shared" si="29"/>
        <v/>
      </c>
      <c r="J491" s="11" t="str">
        <f t="shared" si="30"/>
        <v/>
      </c>
      <c r="K491" s="11">
        <f t="shared" si="31"/>
        <v>0</v>
      </c>
    </row>
    <row r="492" spans="1:11" s="11" customFormat="1">
      <c r="A492" s="32">
        <v>2018</v>
      </c>
      <c r="B492" s="32">
        <v>1507</v>
      </c>
      <c r="C492" s="33" t="s">
        <v>565</v>
      </c>
      <c r="D492" s="33" t="s">
        <v>566</v>
      </c>
      <c r="E492" s="34">
        <v>1058</v>
      </c>
      <c r="F492" s="35">
        <v>5.76</v>
      </c>
      <c r="G492" s="34" t="s">
        <v>364</v>
      </c>
      <c r="H492" s="14" t="str">
        <f t="shared" si="28"/>
        <v/>
      </c>
      <c r="I492" s="11" t="str">
        <f t="shared" si="29"/>
        <v/>
      </c>
      <c r="J492" s="11" t="str">
        <f t="shared" si="30"/>
        <v/>
      </c>
      <c r="K492" s="11">
        <f t="shared" si="31"/>
        <v>0</v>
      </c>
    </row>
    <row r="493" spans="1:11" s="11" customFormat="1">
      <c r="A493" s="32">
        <v>2018</v>
      </c>
      <c r="B493" s="32">
        <v>1507</v>
      </c>
      <c r="C493" s="33" t="s">
        <v>567</v>
      </c>
      <c r="D493" s="33" t="s">
        <v>566</v>
      </c>
      <c r="E493" s="34">
        <v>243426</v>
      </c>
      <c r="F493" s="35">
        <v>6.2489999999999997</v>
      </c>
      <c r="G493" s="34" t="s">
        <v>364</v>
      </c>
      <c r="H493" s="14" t="str">
        <f t="shared" si="28"/>
        <v/>
      </c>
      <c r="I493" s="11" t="str">
        <f t="shared" si="29"/>
        <v/>
      </c>
      <c r="J493" s="11" t="str">
        <f t="shared" si="30"/>
        <v/>
      </c>
      <c r="K493" s="11">
        <f t="shared" si="31"/>
        <v>0</v>
      </c>
    </row>
    <row r="494" spans="1:11" s="11" customFormat="1">
      <c r="A494" s="32">
        <v>2018</v>
      </c>
      <c r="B494" s="32">
        <v>1552</v>
      </c>
      <c r="C494" s="33" t="s">
        <v>565</v>
      </c>
      <c r="D494" s="33" t="s">
        <v>566</v>
      </c>
      <c r="E494" s="34">
        <v>905</v>
      </c>
      <c r="F494" s="35">
        <v>5.83</v>
      </c>
      <c r="G494" s="34" t="s">
        <v>364</v>
      </c>
      <c r="H494" s="14" t="str">
        <f t="shared" si="28"/>
        <v/>
      </c>
      <c r="I494" s="11" t="str">
        <f t="shared" si="29"/>
        <v/>
      </c>
      <c r="J494" s="11" t="str">
        <f t="shared" si="30"/>
        <v/>
      </c>
      <c r="K494" s="11">
        <f t="shared" si="31"/>
        <v>0</v>
      </c>
    </row>
    <row r="495" spans="1:11" s="11" customFormat="1">
      <c r="A495" s="32">
        <v>2018</v>
      </c>
      <c r="B495" s="32">
        <v>1552</v>
      </c>
      <c r="C495" s="33" t="s">
        <v>363</v>
      </c>
      <c r="D495" s="33" t="s">
        <v>354</v>
      </c>
      <c r="E495" s="34">
        <v>28320</v>
      </c>
      <c r="F495" s="35">
        <v>18</v>
      </c>
      <c r="G495" s="34" t="s">
        <v>364</v>
      </c>
      <c r="H495" s="14" t="str">
        <f t="shared" si="28"/>
        <v/>
      </c>
      <c r="I495" s="11" t="str">
        <f t="shared" si="29"/>
        <v/>
      </c>
      <c r="J495" s="11" t="str">
        <f t="shared" si="30"/>
        <v/>
      </c>
      <c r="K495" s="11">
        <f t="shared" si="31"/>
        <v>0</v>
      </c>
    </row>
    <row r="496" spans="1:11" s="11" customFormat="1">
      <c r="A496" s="32">
        <v>2018</v>
      </c>
      <c r="B496" s="32">
        <v>1552</v>
      </c>
      <c r="C496" s="33" t="s">
        <v>565</v>
      </c>
      <c r="D496" s="33" t="s">
        <v>566</v>
      </c>
      <c r="E496" s="34">
        <v>1085</v>
      </c>
      <c r="F496" s="35">
        <v>5.83</v>
      </c>
      <c r="G496" s="34" t="s">
        <v>364</v>
      </c>
      <c r="H496" s="14" t="str">
        <f t="shared" si="28"/>
        <v/>
      </c>
      <c r="I496" s="11" t="str">
        <f t="shared" si="29"/>
        <v/>
      </c>
      <c r="J496" s="11" t="str">
        <f t="shared" si="30"/>
        <v/>
      </c>
      <c r="K496" s="11">
        <f t="shared" si="31"/>
        <v>0</v>
      </c>
    </row>
    <row r="497" spans="1:11" s="11" customFormat="1">
      <c r="A497" s="32">
        <v>2018</v>
      </c>
      <c r="B497" s="32">
        <v>1552</v>
      </c>
      <c r="C497" s="33" t="s">
        <v>563</v>
      </c>
      <c r="D497" s="33" t="s">
        <v>564</v>
      </c>
      <c r="E497" s="34">
        <v>7878</v>
      </c>
      <c r="F497" s="35">
        <v>1.1100000000000001</v>
      </c>
      <c r="G497" s="34" t="s">
        <v>364</v>
      </c>
      <c r="H497" s="14" t="str">
        <f t="shared" si="28"/>
        <v/>
      </c>
      <c r="I497" s="11" t="str">
        <f t="shared" si="29"/>
        <v/>
      </c>
      <c r="J497" s="11" t="str">
        <f t="shared" si="30"/>
        <v/>
      </c>
      <c r="K497" s="11">
        <f t="shared" si="31"/>
        <v>0</v>
      </c>
    </row>
    <row r="498" spans="1:11" s="11" customFormat="1">
      <c r="A498" s="32">
        <v>2018</v>
      </c>
      <c r="B498" s="32">
        <v>1554</v>
      </c>
      <c r="C498" s="33" t="s">
        <v>565</v>
      </c>
      <c r="D498" s="33" t="s">
        <v>566</v>
      </c>
      <c r="E498" s="34">
        <v>3530</v>
      </c>
      <c r="F498" s="35">
        <v>5.8</v>
      </c>
      <c r="G498" s="34" t="s">
        <v>364</v>
      </c>
      <c r="H498" s="14" t="str">
        <f t="shared" si="28"/>
        <v/>
      </c>
      <c r="I498" s="11" t="str">
        <f t="shared" si="29"/>
        <v/>
      </c>
      <c r="J498" s="11" t="str">
        <f t="shared" si="30"/>
        <v/>
      </c>
      <c r="K498" s="11">
        <f t="shared" si="31"/>
        <v>0</v>
      </c>
    </row>
    <row r="499" spans="1:11" s="11" customFormat="1">
      <c r="A499" s="32">
        <v>2018</v>
      </c>
      <c r="B499" s="32">
        <v>1554</v>
      </c>
      <c r="C499" s="33" t="s">
        <v>563</v>
      </c>
      <c r="D499" s="33" t="s">
        <v>564</v>
      </c>
      <c r="E499" s="34">
        <v>98948</v>
      </c>
      <c r="F499" s="35">
        <v>1.1100000000000001</v>
      </c>
      <c r="G499" s="34" t="s">
        <v>364</v>
      </c>
      <c r="H499" s="14" t="str">
        <f t="shared" si="28"/>
        <v/>
      </c>
      <c r="I499" s="11" t="str">
        <f t="shared" si="29"/>
        <v/>
      </c>
      <c r="J499" s="11" t="str">
        <f t="shared" si="30"/>
        <v/>
      </c>
      <c r="K499" s="11">
        <f t="shared" si="31"/>
        <v>0</v>
      </c>
    </row>
    <row r="500" spans="1:11" s="11" customFormat="1">
      <c r="A500" s="32">
        <v>2018</v>
      </c>
      <c r="B500" s="32">
        <v>1554</v>
      </c>
      <c r="C500" s="33" t="s">
        <v>567</v>
      </c>
      <c r="D500" s="33" t="s">
        <v>566</v>
      </c>
      <c r="E500" s="34">
        <v>71788</v>
      </c>
      <c r="F500" s="35">
        <v>6.28</v>
      </c>
      <c r="G500" s="34" t="s">
        <v>364</v>
      </c>
      <c r="H500" s="14" t="str">
        <f t="shared" si="28"/>
        <v/>
      </c>
      <c r="I500" s="11" t="str">
        <f t="shared" si="29"/>
        <v/>
      </c>
      <c r="J500" s="11" t="str">
        <f t="shared" si="30"/>
        <v/>
      </c>
      <c r="K500" s="11">
        <f t="shared" si="31"/>
        <v>0</v>
      </c>
    </row>
    <row r="501" spans="1:11" s="11" customFormat="1">
      <c r="A501" s="32">
        <v>2018</v>
      </c>
      <c r="B501" s="32">
        <v>1556</v>
      </c>
      <c r="C501" s="33" t="s">
        <v>565</v>
      </c>
      <c r="D501" s="33" t="s">
        <v>566</v>
      </c>
      <c r="E501" s="34">
        <v>53699</v>
      </c>
      <c r="F501" s="35">
        <v>5.81</v>
      </c>
      <c r="G501" s="34" t="s">
        <v>364</v>
      </c>
      <c r="H501" s="14" t="str">
        <f t="shared" si="28"/>
        <v/>
      </c>
      <c r="I501" s="11" t="str">
        <f t="shared" si="29"/>
        <v/>
      </c>
      <c r="J501" s="11" t="str">
        <f t="shared" si="30"/>
        <v/>
      </c>
      <c r="K501" s="11">
        <f t="shared" si="31"/>
        <v>0</v>
      </c>
    </row>
    <row r="502" spans="1:11" s="11" customFormat="1">
      <c r="A502" s="32">
        <v>2018</v>
      </c>
      <c r="B502" s="32">
        <v>1556</v>
      </c>
      <c r="C502" s="33" t="s">
        <v>563</v>
      </c>
      <c r="D502" s="33" t="s">
        <v>564</v>
      </c>
      <c r="E502" s="34">
        <v>9630</v>
      </c>
      <c r="F502" s="35">
        <v>1.1100000000000001</v>
      </c>
      <c r="G502" s="34" t="s">
        <v>364</v>
      </c>
      <c r="H502" s="14" t="str">
        <f t="shared" si="28"/>
        <v/>
      </c>
      <c r="I502" s="11" t="str">
        <f t="shared" si="29"/>
        <v/>
      </c>
      <c r="J502" s="11" t="str">
        <f t="shared" si="30"/>
        <v/>
      </c>
      <c r="K502" s="11">
        <f t="shared" si="31"/>
        <v>0</v>
      </c>
    </row>
    <row r="503" spans="1:11" s="11" customFormat="1">
      <c r="A503" s="32">
        <v>2018</v>
      </c>
      <c r="B503" s="32">
        <v>1571</v>
      </c>
      <c r="C503" s="33" t="s">
        <v>565</v>
      </c>
      <c r="D503" s="33" t="s">
        <v>566</v>
      </c>
      <c r="E503" s="34">
        <v>6051</v>
      </c>
      <c r="F503" s="35">
        <v>5.8250000000000002</v>
      </c>
      <c r="G503" s="34" t="s">
        <v>364</v>
      </c>
      <c r="H503" s="14" t="str">
        <f t="shared" si="28"/>
        <v/>
      </c>
      <c r="I503" s="11" t="str">
        <f t="shared" si="29"/>
        <v/>
      </c>
      <c r="J503" s="11" t="str">
        <f t="shared" si="30"/>
        <v/>
      </c>
      <c r="K503" s="11">
        <f t="shared" si="31"/>
        <v>0</v>
      </c>
    </row>
    <row r="504" spans="1:11" s="11" customFormat="1">
      <c r="A504" s="32">
        <v>2018</v>
      </c>
      <c r="B504" s="32">
        <v>1571</v>
      </c>
      <c r="C504" s="33" t="s">
        <v>565</v>
      </c>
      <c r="D504" s="33" t="s">
        <v>566</v>
      </c>
      <c r="E504" s="34">
        <v>8841</v>
      </c>
      <c r="F504" s="35">
        <v>5.8250000000000002</v>
      </c>
      <c r="G504" s="34" t="s">
        <v>364</v>
      </c>
      <c r="H504" s="14" t="str">
        <f t="shared" si="28"/>
        <v/>
      </c>
      <c r="I504" s="11" t="str">
        <f t="shared" si="29"/>
        <v/>
      </c>
      <c r="J504" s="11" t="str">
        <f t="shared" si="30"/>
        <v/>
      </c>
      <c r="K504" s="11">
        <f t="shared" si="31"/>
        <v>0</v>
      </c>
    </row>
    <row r="505" spans="1:11" s="11" customFormat="1">
      <c r="A505" s="32">
        <v>2018</v>
      </c>
      <c r="B505" s="32">
        <v>1571</v>
      </c>
      <c r="C505" s="33" t="s">
        <v>563</v>
      </c>
      <c r="D505" s="33" t="s">
        <v>564</v>
      </c>
      <c r="E505" s="34">
        <v>6390</v>
      </c>
      <c r="F505" s="35">
        <v>1.03</v>
      </c>
      <c r="G505" s="34" t="s">
        <v>364</v>
      </c>
      <c r="H505" s="14" t="str">
        <f t="shared" si="28"/>
        <v/>
      </c>
      <c r="I505" s="11" t="str">
        <f t="shared" si="29"/>
        <v/>
      </c>
      <c r="J505" s="11" t="str">
        <f t="shared" si="30"/>
        <v/>
      </c>
      <c r="K505" s="11">
        <f t="shared" si="31"/>
        <v>0</v>
      </c>
    </row>
    <row r="506" spans="1:11" s="11" customFormat="1">
      <c r="A506" s="32">
        <v>2018</v>
      </c>
      <c r="B506" s="32">
        <v>1572</v>
      </c>
      <c r="C506" s="33" t="s">
        <v>353</v>
      </c>
      <c r="D506" s="33" t="s">
        <v>354</v>
      </c>
      <c r="E506" s="34">
        <v>9301</v>
      </c>
      <c r="F506" s="35">
        <v>26.04</v>
      </c>
      <c r="G506" s="34" t="s">
        <v>364</v>
      </c>
      <c r="H506" s="14" t="str">
        <f t="shared" si="28"/>
        <v/>
      </c>
      <c r="I506" s="11" t="str">
        <f t="shared" si="29"/>
        <v/>
      </c>
      <c r="J506" s="11" t="str">
        <f t="shared" si="30"/>
        <v/>
      </c>
      <c r="K506" s="11">
        <f t="shared" si="31"/>
        <v>0</v>
      </c>
    </row>
    <row r="507" spans="1:11" s="11" customFormat="1">
      <c r="A507" s="32">
        <v>2018</v>
      </c>
      <c r="B507" s="32">
        <v>1572</v>
      </c>
      <c r="C507" s="33" t="s">
        <v>565</v>
      </c>
      <c r="D507" s="33" t="s">
        <v>566</v>
      </c>
      <c r="E507" s="34">
        <v>10194</v>
      </c>
      <c r="F507" s="35">
        <v>5.8250000000000002</v>
      </c>
      <c r="G507" s="34" t="s">
        <v>364</v>
      </c>
      <c r="H507" s="14" t="str">
        <f t="shared" si="28"/>
        <v/>
      </c>
      <c r="I507" s="11" t="str">
        <f t="shared" si="29"/>
        <v/>
      </c>
      <c r="J507" s="11" t="str">
        <f t="shared" si="30"/>
        <v/>
      </c>
      <c r="K507" s="11">
        <f t="shared" si="31"/>
        <v>0</v>
      </c>
    </row>
    <row r="508" spans="1:11" s="11" customFormat="1">
      <c r="A508" s="32">
        <v>2018</v>
      </c>
      <c r="B508" s="32">
        <v>1573</v>
      </c>
      <c r="C508" s="33" t="s">
        <v>353</v>
      </c>
      <c r="D508" s="33" t="s">
        <v>354</v>
      </c>
      <c r="E508" s="34">
        <v>87890</v>
      </c>
      <c r="F508" s="35">
        <v>25.99</v>
      </c>
      <c r="G508" s="34" t="s">
        <v>364</v>
      </c>
      <c r="H508" s="14" t="str">
        <f t="shared" si="28"/>
        <v/>
      </c>
      <c r="I508" s="11" t="str">
        <f t="shared" si="29"/>
        <v/>
      </c>
      <c r="J508" s="11" t="str">
        <f t="shared" si="30"/>
        <v/>
      </c>
      <c r="K508" s="11">
        <f t="shared" si="31"/>
        <v>0</v>
      </c>
    </row>
    <row r="509" spans="1:11" s="11" customFormat="1">
      <c r="A509" s="32">
        <v>2018</v>
      </c>
      <c r="B509" s="32">
        <v>1573</v>
      </c>
      <c r="C509" s="33" t="s">
        <v>353</v>
      </c>
      <c r="D509" s="33" t="s">
        <v>354</v>
      </c>
      <c r="E509" s="34">
        <v>18020</v>
      </c>
      <c r="F509" s="35">
        <v>25.85</v>
      </c>
      <c r="G509" s="34" t="s">
        <v>364</v>
      </c>
      <c r="H509" s="14" t="str">
        <f t="shared" si="28"/>
        <v/>
      </c>
      <c r="I509" s="11" t="str">
        <f t="shared" si="29"/>
        <v/>
      </c>
      <c r="J509" s="11" t="str">
        <f t="shared" si="30"/>
        <v/>
      </c>
      <c r="K509" s="11">
        <f t="shared" si="31"/>
        <v>0</v>
      </c>
    </row>
    <row r="510" spans="1:11" s="11" customFormat="1">
      <c r="A510" s="32">
        <v>2018</v>
      </c>
      <c r="B510" s="32">
        <v>1573</v>
      </c>
      <c r="C510" s="33" t="s">
        <v>565</v>
      </c>
      <c r="D510" s="33" t="s">
        <v>566</v>
      </c>
      <c r="E510" s="34">
        <v>40444</v>
      </c>
      <c r="F510" s="35">
        <v>5.8250000000000002</v>
      </c>
      <c r="G510" s="34" t="s">
        <v>364</v>
      </c>
      <c r="H510" s="14" t="str">
        <f t="shared" si="28"/>
        <v/>
      </c>
      <c r="I510" s="11" t="str">
        <f t="shared" si="29"/>
        <v/>
      </c>
      <c r="J510" s="11" t="str">
        <f t="shared" si="30"/>
        <v/>
      </c>
      <c r="K510" s="11">
        <f t="shared" si="31"/>
        <v>0</v>
      </c>
    </row>
    <row r="511" spans="1:11" s="11" customFormat="1">
      <c r="A511" s="32">
        <v>2018</v>
      </c>
      <c r="B511" s="32">
        <v>1588</v>
      </c>
      <c r="C511" s="33" t="s">
        <v>563</v>
      </c>
      <c r="D511" s="33" t="s">
        <v>564</v>
      </c>
      <c r="E511" s="34">
        <v>5040150</v>
      </c>
      <c r="F511" s="35">
        <v>1.0409999999999999</v>
      </c>
      <c r="G511" s="34" t="s">
        <v>364</v>
      </c>
      <c r="H511" s="14" t="str">
        <f t="shared" si="28"/>
        <v/>
      </c>
      <c r="I511" s="11" t="str">
        <f t="shared" si="29"/>
        <v/>
      </c>
      <c r="J511" s="11" t="str">
        <f t="shared" si="30"/>
        <v/>
      </c>
      <c r="K511" s="11">
        <f t="shared" si="31"/>
        <v>0</v>
      </c>
    </row>
    <row r="512" spans="1:11" s="11" customFormat="1">
      <c r="A512" s="32">
        <v>2018</v>
      </c>
      <c r="B512" s="32">
        <v>1588</v>
      </c>
      <c r="C512" s="33" t="s">
        <v>565</v>
      </c>
      <c r="D512" s="33" t="s">
        <v>566</v>
      </c>
      <c r="E512" s="34">
        <v>204</v>
      </c>
      <c r="F512" s="35">
        <v>5.8129999999999997</v>
      </c>
      <c r="G512" s="34" t="s">
        <v>364</v>
      </c>
      <c r="H512" s="14" t="str">
        <f t="shared" si="28"/>
        <v/>
      </c>
      <c r="I512" s="11" t="str">
        <f t="shared" si="29"/>
        <v/>
      </c>
      <c r="J512" s="11" t="str">
        <f t="shared" si="30"/>
        <v/>
      </c>
      <c r="K512" s="11">
        <f t="shared" si="31"/>
        <v>0</v>
      </c>
    </row>
    <row r="513" spans="1:11" s="11" customFormat="1">
      <c r="A513" s="32">
        <v>2018</v>
      </c>
      <c r="B513" s="32">
        <v>1588</v>
      </c>
      <c r="C513" s="33" t="s">
        <v>563</v>
      </c>
      <c r="D513" s="33" t="s">
        <v>564</v>
      </c>
      <c r="E513" s="34">
        <v>29161</v>
      </c>
      <c r="F513" s="35">
        <v>1.0369999999999999</v>
      </c>
      <c r="G513" s="34" t="s">
        <v>364</v>
      </c>
      <c r="H513" s="14" t="str">
        <f t="shared" si="28"/>
        <v/>
      </c>
      <c r="I513" s="11" t="str">
        <f t="shared" si="29"/>
        <v/>
      </c>
      <c r="J513" s="11" t="str">
        <f t="shared" si="30"/>
        <v/>
      </c>
      <c r="K513" s="11">
        <f t="shared" si="31"/>
        <v>0</v>
      </c>
    </row>
    <row r="514" spans="1:11" s="11" customFormat="1">
      <c r="A514" s="32">
        <v>2018</v>
      </c>
      <c r="B514" s="32">
        <v>1588</v>
      </c>
      <c r="C514" s="33" t="s">
        <v>567</v>
      </c>
      <c r="D514" s="33" t="s">
        <v>566</v>
      </c>
      <c r="E514" s="34">
        <v>144723</v>
      </c>
      <c r="F514" s="35">
        <v>6.3</v>
      </c>
      <c r="G514" s="34" t="s">
        <v>364</v>
      </c>
      <c r="H514" s="14" t="str">
        <f t="shared" si="28"/>
        <v/>
      </c>
      <c r="I514" s="11" t="str">
        <f t="shared" si="29"/>
        <v/>
      </c>
      <c r="J514" s="11" t="str">
        <f t="shared" si="30"/>
        <v/>
      </c>
      <c r="K514" s="11">
        <f t="shared" si="31"/>
        <v>0</v>
      </c>
    </row>
    <row r="515" spans="1:11" s="11" customFormat="1">
      <c r="A515" s="32">
        <v>2018</v>
      </c>
      <c r="B515" s="32">
        <v>1588</v>
      </c>
      <c r="C515" s="33" t="s">
        <v>567</v>
      </c>
      <c r="D515" s="33" t="s">
        <v>566</v>
      </c>
      <c r="E515" s="34">
        <v>57042</v>
      </c>
      <c r="F515" s="35">
        <v>6.3</v>
      </c>
      <c r="G515" s="34" t="s">
        <v>364</v>
      </c>
      <c r="H515" s="14" t="str">
        <f t="shared" si="28"/>
        <v/>
      </c>
      <c r="I515" s="11" t="str">
        <f t="shared" si="29"/>
        <v/>
      </c>
      <c r="J515" s="11" t="str">
        <f t="shared" si="30"/>
        <v/>
      </c>
      <c r="K515" s="11">
        <f t="shared" si="31"/>
        <v>0</v>
      </c>
    </row>
    <row r="516" spans="1:11" s="11" customFormat="1">
      <c r="A516" s="32">
        <v>2018</v>
      </c>
      <c r="B516" s="32">
        <v>1595</v>
      </c>
      <c r="C516" s="33" t="s">
        <v>565</v>
      </c>
      <c r="D516" s="33" t="s">
        <v>566</v>
      </c>
      <c r="E516" s="34">
        <v>28875</v>
      </c>
      <c r="F516" s="35">
        <v>5.8</v>
      </c>
      <c r="G516" s="34" t="s">
        <v>364</v>
      </c>
      <c r="H516" s="14" t="str">
        <f t="shared" si="28"/>
        <v/>
      </c>
      <c r="I516" s="11" t="str">
        <f t="shared" si="29"/>
        <v/>
      </c>
      <c r="J516" s="11" t="str">
        <f t="shared" si="30"/>
        <v/>
      </c>
      <c r="K516" s="11">
        <f t="shared" si="31"/>
        <v>0</v>
      </c>
    </row>
    <row r="517" spans="1:11" s="11" customFormat="1">
      <c r="A517" s="32">
        <v>2018</v>
      </c>
      <c r="B517" s="32">
        <v>1595</v>
      </c>
      <c r="C517" s="33" t="s">
        <v>563</v>
      </c>
      <c r="D517" s="33" t="s">
        <v>564</v>
      </c>
      <c r="E517" s="34">
        <v>1088609</v>
      </c>
      <c r="F517" s="35">
        <v>1.03</v>
      </c>
      <c r="G517" s="34" t="s">
        <v>364</v>
      </c>
      <c r="H517" s="14" t="str">
        <f t="shared" si="28"/>
        <v/>
      </c>
      <c r="I517" s="11" t="str">
        <f t="shared" si="29"/>
        <v/>
      </c>
      <c r="J517" s="11" t="str">
        <f t="shared" si="30"/>
        <v/>
      </c>
      <c r="K517" s="11">
        <f t="shared" si="31"/>
        <v>0</v>
      </c>
    </row>
    <row r="518" spans="1:11" s="11" customFormat="1">
      <c r="A518" s="32">
        <v>2018</v>
      </c>
      <c r="B518" s="32">
        <v>1599</v>
      </c>
      <c r="C518" s="33" t="s">
        <v>565</v>
      </c>
      <c r="D518" s="33" t="s">
        <v>566</v>
      </c>
      <c r="E518" s="34">
        <v>179</v>
      </c>
      <c r="F518" s="35">
        <v>5.8250000000000002</v>
      </c>
      <c r="G518" s="34" t="s">
        <v>364</v>
      </c>
      <c r="H518" s="14" t="str">
        <f t="shared" ref="H518:H581" si="32">IF(I518="","",G518/100*F518*E518)</f>
        <v/>
      </c>
      <c r="I518" s="11" t="str">
        <f t="shared" ref="I518:I581" si="33">IF(OR(G518=".",F518=".",E518="."),"",E518)</f>
        <v/>
      </c>
      <c r="J518" s="11" t="str">
        <f t="shared" ref="J518:J581" si="34">IF(I518="","",F518*I518)</f>
        <v/>
      </c>
      <c r="K518" s="11">
        <f t="shared" ref="K518:K581" si="35">IF(C518="LIG",1,0)</f>
        <v>0</v>
      </c>
    </row>
    <row r="519" spans="1:11" s="11" customFormat="1">
      <c r="A519" s="32">
        <v>2018</v>
      </c>
      <c r="B519" s="32">
        <v>1599</v>
      </c>
      <c r="C519" s="33" t="s">
        <v>563</v>
      </c>
      <c r="D519" s="33" t="s">
        <v>564</v>
      </c>
      <c r="E519" s="34">
        <v>3806</v>
      </c>
      <c r="F519" s="35">
        <v>1.03</v>
      </c>
      <c r="G519" s="34" t="s">
        <v>364</v>
      </c>
      <c r="H519" s="14" t="str">
        <f t="shared" si="32"/>
        <v/>
      </c>
      <c r="I519" s="11" t="str">
        <f t="shared" si="33"/>
        <v/>
      </c>
      <c r="J519" s="11" t="str">
        <f t="shared" si="34"/>
        <v/>
      </c>
      <c r="K519" s="11">
        <f t="shared" si="35"/>
        <v>0</v>
      </c>
    </row>
    <row r="520" spans="1:11" s="11" customFormat="1">
      <c r="A520" s="32">
        <v>2018</v>
      </c>
      <c r="B520" s="32">
        <v>1642</v>
      </c>
      <c r="C520" s="33" t="s">
        <v>565</v>
      </c>
      <c r="D520" s="33" t="s">
        <v>566</v>
      </c>
      <c r="E520" s="34">
        <v>3137</v>
      </c>
      <c r="F520" s="35">
        <v>5.6</v>
      </c>
      <c r="G520" s="34" t="s">
        <v>364</v>
      </c>
      <c r="H520" s="14" t="str">
        <f t="shared" si="32"/>
        <v/>
      </c>
      <c r="I520" s="11" t="str">
        <f t="shared" si="33"/>
        <v/>
      </c>
      <c r="J520" s="11" t="str">
        <f t="shared" si="34"/>
        <v/>
      </c>
      <c r="K520" s="11">
        <f t="shared" si="35"/>
        <v>0</v>
      </c>
    </row>
    <row r="521" spans="1:11" s="11" customFormat="1">
      <c r="A521" s="32">
        <v>2018</v>
      </c>
      <c r="B521" s="32">
        <v>1642</v>
      </c>
      <c r="C521" s="33" t="s">
        <v>563</v>
      </c>
      <c r="D521" s="33" t="s">
        <v>564</v>
      </c>
      <c r="E521" s="34">
        <v>11216</v>
      </c>
      <c r="F521" s="35">
        <v>1.032</v>
      </c>
      <c r="G521" s="34" t="s">
        <v>364</v>
      </c>
      <c r="H521" s="14" t="str">
        <f t="shared" si="32"/>
        <v/>
      </c>
      <c r="I521" s="11" t="str">
        <f t="shared" si="33"/>
        <v/>
      </c>
      <c r="J521" s="11" t="str">
        <f t="shared" si="34"/>
        <v/>
      </c>
      <c r="K521" s="11">
        <f t="shared" si="35"/>
        <v>0</v>
      </c>
    </row>
    <row r="522" spans="1:11" s="11" customFormat="1">
      <c r="A522" s="32">
        <v>2018</v>
      </c>
      <c r="B522" s="32">
        <v>1660</v>
      </c>
      <c r="C522" s="33" t="s">
        <v>565</v>
      </c>
      <c r="D522" s="33" t="s">
        <v>566</v>
      </c>
      <c r="E522" s="34">
        <v>10126</v>
      </c>
      <c r="F522" s="35">
        <v>5.8</v>
      </c>
      <c r="G522" s="34">
        <v>1581.2</v>
      </c>
      <c r="H522" s="14">
        <f t="shared" si="32"/>
        <v>928651.40960000013</v>
      </c>
      <c r="I522" s="11">
        <f t="shared" si="33"/>
        <v>10126</v>
      </c>
      <c r="J522" s="11">
        <f t="shared" si="34"/>
        <v>58730.799999999996</v>
      </c>
      <c r="K522" s="11">
        <f t="shared" si="35"/>
        <v>0</v>
      </c>
    </row>
    <row r="523" spans="1:11" s="11" customFormat="1">
      <c r="A523" s="32">
        <v>2018</v>
      </c>
      <c r="B523" s="32">
        <v>1660</v>
      </c>
      <c r="C523" s="33" t="s">
        <v>563</v>
      </c>
      <c r="D523" s="33" t="s">
        <v>564</v>
      </c>
      <c r="E523" s="34">
        <v>28219</v>
      </c>
      <c r="F523" s="35">
        <v>1.0349999999999999</v>
      </c>
      <c r="G523" s="34">
        <v>1551.3</v>
      </c>
      <c r="H523" s="14">
        <f t="shared" si="32"/>
        <v>453082.99414499995</v>
      </c>
      <c r="I523" s="11">
        <f t="shared" si="33"/>
        <v>28219</v>
      </c>
      <c r="J523" s="11">
        <f t="shared" si="34"/>
        <v>29206.664999999997</v>
      </c>
      <c r="K523" s="11">
        <f t="shared" si="35"/>
        <v>0</v>
      </c>
    </row>
    <row r="524" spans="1:11" s="11" customFormat="1">
      <c r="A524" s="32">
        <v>2018</v>
      </c>
      <c r="B524" s="32">
        <v>1702</v>
      </c>
      <c r="C524" s="33" t="s">
        <v>363</v>
      </c>
      <c r="D524" s="33" t="s">
        <v>354</v>
      </c>
      <c r="E524" s="34">
        <v>31668</v>
      </c>
      <c r="F524" s="35">
        <v>18.151</v>
      </c>
      <c r="G524" s="34">
        <v>229.1</v>
      </c>
      <c r="H524" s="14">
        <f t="shared" si="32"/>
        <v>1316880.2435879998</v>
      </c>
      <c r="I524" s="11">
        <f t="shared" si="33"/>
        <v>31668</v>
      </c>
      <c r="J524" s="11">
        <f t="shared" si="34"/>
        <v>574805.86800000002</v>
      </c>
      <c r="K524" s="11">
        <f t="shared" si="35"/>
        <v>0</v>
      </c>
    </row>
    <row r="525" spans="1:11" s="11" customFormat="1">
      <c r="A525" s="32">
        <v>2018</v>
      </c>
      <c r="B525" s="32">
        <v>1702</v>
      </c>
      <c r="C525" s="33" t="s">
        <v>563</v>
      </c>
      <c r="D525" s="33" t="s">
        <v>564</v>
      </c>
      <c r="E525" s="34">
        <v>46409</v>
      </c>
      <c r="F525" s="35">
        <v>1.0309999999999999</v>
      </c>
      <c r="G525" s="34">
        <v>1088.4000000000001</v>
      </c>
      <c r="H525" s="14">
        <f t="shared" si="32"/>
        <v>520774.13823599997</v>
      </c>
      <c r="I525" s="11">
        <f t="shared" si="33"/>
        <v>46409</v>
      </c>
      <c r="J525" s="11">
        <f t="shared" si="34"/>
        <v>47847.678999999996</v>
      </c>
      <c r="K525" s="11">
        <f t="shared" si="35"/>
        <v>0</v>
      </c>
    </row>
    <row r="526" spans="1:11" s="11" customFormat="1">
      <c r="A526" s="32">
        <v>2018</v>
      </c>
      <c r="B526" s="32">
        <v>1702</v>
      </c>
      <c r="C526" s="33" t="s">
        <v>353</v>
      </c>
      <c r="D526" s="33" t="s">
        <v>354</v>
      </c>
      <c r="E526" s="34">
        <v>221</v>
      </c>
      <c r="F526" s="35">
        <v>22.603999999999999</v>
      </c>
      <c r="G526" s="34">
        <v>309.7</v>
      </c>
      <c r="H526" s="14">
        <f t="shared" si="32"/>
        <v>15471.013948</v>
      </c>
      <c r="I526" s="11">
        <f t="shared" si="33"/>
        <v>221</v>
      </c>
      <c r="J526" s="11">
        <f t="shared" si="34"/>
        <v>4995.4839999999995</v>
      </c>
      <c r="K526" s="11">
        <f t="shared" si="35"/>
        <v>0</v>
      </c>
    </row>
    <row r="527" spans="1:11" s="11" customFormat="1">
      <c r="A527" s="32">
        <v>2018</v>
      </c>
      <c r="B527" s="32">
        <v>1702</v>
      </c>
      <c r="C527" s="33" t="s">
        <v>565</v>
      </c>
      <c r="D527" s="33" t="s">
        <v>566</v>
      </c>
      <c r="E527" s="34">
        <v>879</v>
      </c>
      <c r="F527" s="35">
        <v>5.7960000000000003</v>
      </c>
      <c r="G527" s="34">
        <v>1697.7</v>
      </c>
      <c r="H527" s="14">
        <f t="shared" si="32"/>
        <v>86492.450268000015</v>
      </c>
      <c r="I527" s="11">
        <f t="shared" si="33"/>
        <v>879</v>
      </c>
      <c r="J527" s="11">
        <f t="shared" si="34"/>
        <v>5094.6840000000002</v>
      </c>
      <c r="K527" s="11">
        <f t="shared" si="35"/>
        <v>0</v>
      </c>
    </row>
    <row r="528" spans="1:11" s="11" customFormat="1">
      <c r="A528" s="32">
        <v>2018</v>
      </c>
      <c r="B528" s="32">
        <v>1710</v>
      </c>
      <c r="C528" s="33" t="s">
        <v>363</v>
      </c>
      <c r="D528" s="33" t="s">
        <v>354</v>
      </c>
      <c r="E528" s="34">
        <v>15935</v>
      </c>
      <c r="F528" s="35">
        <v>18.18</v>
      </c>
      <c r="G528" s="34">
        <v>256.10000000000002</v>
      </c>
      <c r="H528" s="14">
        <f t="shared" si="32"/>
        <v>741917.34630000009</v>
      </c>
      <c r="I528" s="11">
        <f t="shared" si="33"/>
        <v>15935</v>
      </c>
      <c r="J528" s="11">
        <f t="shared" si="34"/>
        <v>289698.3</v>
      </c>
      <c r="K528" s="11">
        <f t="shared" si="35"/>
        <v>0</v>
      </c>
    </row>
    <row r="529" spans="1:11" s="11" customFormat="1">
      <c r="A529" s="32">
        <v>2018</v>
      </c>
      <c r="B529" s="32">
        <v>1710</v>
      </c>
      <c r="C529" s="33" t="s">
        <v>363</v>
      </c>
      <c r="D529" s="33" t="s">
        <v>354</v>
      </c>
      <c r="E529" s="34">
        <v>63063</v>
      </c>
      <c r="F529" s="35">
        <v>18.04</v>
      </c>
      <c r="G529" s="34">
        <v>251.4</v>
      </c>
      <c r="H529" s="14">
        <f t="shared" si="32"/>
        <v>2860068.4912800002</v>
      </c>
      <c r="I529" s="11">
        <f t="shared" si="33"/>
        <v>63063</v>
      </c>
      <c r="J529" s="11">
        <f t="shared" si="34"/>
        <v>1137656.52</v>
      </c>
      <c r="K529" s="11">
        <f t="shared" si="35"/>
        <v>0</v>
      </c>
    </row>
    <row r="530" spans="1:11" s="11" customFormat="1">
      <c r="A530" s="32">
        <v>2018</v>
      </c>
      <c r="B530" s="32">
        <v>1710</v>
      </c>
      <c r="C530" s="33" t="s">
        <v>363</v>
      </c>
      <c r="D530" s="33" t="s">
        <v>354</v>
      </c>
      <c r="E530" s="34">
        <v>122</v>
      </c>
      <c r="F530" s="35">
        <v>17.596</v>
      </c>
      <c r="G530" s="34">
        <v>247.4</v>
      </c>
      <c r="H530" s="14">
        <f t="shared" si="32"/>
        <v>5310.9654880000007</v>
      </c>
      <c r="I530" s="11">
        <f t="shared" si="33"/>
        <v>122</v>
      </c>
      <c r="J530" s="11">
        <f t="shared" si="34"/>
        <v>2146.712</v>
      </c>
      <c r="K530" s="11">
        <f t="shared" si="35"/>
        <v>0</v>
      </c>
    </row>
    <row r="531" spans="1:11" s="11" customFormat="1">
      <c r="A531" s="32">
        <v>2018</v>
      </c>
      <c r="B531" s="32">
        <v>1710</v>
      </c>
      <c r="C531" s="33" t="s">
        <v>363</v>
      </c>
      <c r="D531" s="33" t="s">
        <v>354</v>
      </c>
      <c r="E531" s="34">
        <v>15836</v>
      </c>
      <c r="F531" s="35">
        <v>18.091999999999999</v>
      </c>
      <c r="G531" s="34">
        <v>245.5</v>
      </c>
      <c r="H531" s="14">
        <f t="shared" si="32"/>
        <v>703369.55895999994</v>
      </c>
      <c r="I531" s="11">
        <f t="shared" si="33"/>
        <v>15836</v>
      </c>
      <c r="J531" s="11">
        <f t="shared" si="34"/>
        <v>286504.91199999995</v>
      </c>
      <c r="K531" s="11">
        <f t="shared" si="35"/>
        <v>0</v>
      </c>
    </row>
    <row r="532" spans="1:11" s="11" customFormat="1">
      <c r="A532" s="32">
        <v>2018</v>
      </c>
      <c r="B532" s="32">
        <v>1710</v>
      </c>
      <c r="C532" s="33" t="s">
        <v>363</v>
      </c>
      <c r="D532" s="33" t="s">
        <v>354</v>
      </c>
      <c r="E532" s="34">
        <v>31654</v>
      </c>
      <c r="F532" s="35">
        <v>17.568999999999999</v>
      </c>
      <c r="G532" s="34">
        <v>253.2</v>
      </c>
      <c r="H532" s="14">
        <f t="shared" si="32"/>
        <v>1408118.9470319999</v>
      </c>
      <c r="I532" s="11">
        <f t="shared" si="33"/>
        <v>31654</v>
      </c>
      <c r="J532" s="11">
        <f t="shared" si="34"/>
        <v>556129.12599999993</v>
      </c>
      <c r="K532" s="11">
        <f t="shared" si="35"/>
        <v>0</v>
      </c>
    </row>
    <row r="533" spans="1:11" s="11" customFormat="1">
      <c r="A533" s="32">
        <v>2018</v>
      </c>
      <c r="B533" s="32">
        <v>1710</v>
      </c>
      <c r="C533" s="33" t="s">
        <v>363</v>
      </c>
      <c r="D533" s="33" t="s">
        <v>354</v>
      </c>
      <c r="E533" s="34">
        <v>31596</v>
      </c>
      <c r="F533" s="35">
        <v>18.056000000000001</v>
      </c>
      <c r="G533" s="34">
        <v>252.3</v>
      </c>
      <c r="H533" s="14">
        <f t="shared" si="32"/>
        <v>1439364.8796480002</v>
      </c>
      <c r="I533" s="11">
        <f t="shared" si="33"/>
        <v>31596</v>
      </c>
      <c r="J533" s="11">
        <f t="shared" si="34"/>
        <v>570497.37600000005</v>
      </c>
      <c r="K533" s="11">
        <f t="shared" si="35"/>
        <v>0</v>
      </c>
    </row>
    <row r="534" spans="1:11" s="11" customFormat="1">
      <c r="A534" s="32">
        <v>2018</v>
      </c>
      <c r="B534" s="32">
        <v>1710</v>
      </c>
      <c r="C534" s="33" t="s">
        <v>363</v>
      </c>
      <c r="D534" s="33" t="s">
        <v>354</v>
      </c>
      <c r="E534" s="34">
        <v>110589</v>
      </c>
      <c r="F534" s="35">
        <v>17.544</v>
      </c>
      <c r="G534" s="34">
        <v>263.8</v>
      </c>
      <c r="H534" s="14">
        <f t="shared" si="32"/>
        <v>5118177.4714080002</v>
      </c>
      <c r="I534" s="11">
        <f t="shared" si="33"/>
        <v>110589</v>
      </c>
      <c r="J534" s="11">
        <f t="shared" si="34"/>
        <v>1940173.416</v>
      </c>
      <c r="K534" s="11">
        <f t="shared" si="35"/>
        <v>0</v>
      </c>
    </row>
    <row r="535" spans="1:11" s="11" customFormat="1">
      <c r="A535" s="32">
        <v>2018</v>
      </c>
      <c r="B535" s="32">
        <v>1710</v>
      </c>
      <c r="C535" s="33" t="s">
        <v>565</v>
      </c>
      <c r="D535" s="33" t="s">
        <v>566</v>
      </c>
      <c r="E535" s="34">
        <v>2402</v>
      </c>
      <c r="F535" s="35">
        <v>5.7960000000000003</v>
      </c>
      <c r="G535" s="34">
        <v>1573.8</v>
      </c>
      <c r="H535" s="14">
        <f t="shared" si="32"/>
        <v>219104.310096</v>
      </c>
      <c r="I535" s="11">
        <f t="shared" si="33"/>
        <v>2402</v>
      </c>
      <c r="J535" s="11">
        <f t="shared" si="34"/>
        <v>13921.992</v>
      </c>
      <c r="K535" s="11">
        <f t="shared" si="35"/>
        <v>0</v>
      </c>
    </row>
    <row r="536" spans="1:11" s="11" customFormat="1">
      <c r="A536" s="32">
        <v>2018</v>
      </c>
      <c r="B536" s="32">
        <v>1710</v>
      </c>
      <c r="C536" s="33" t="s">
        <v>363</v>
      </c>
      <c r="D536" s="33" t="s">
        <v>354</v>
      </c>
      <c r="E536" s="34">
        <v>31589</v>
      </c>
      <c r="F536" s="35">
        <v>17.686</v>
      </c>
      <c r="G536" s="34">
        <v>248</v>
      </c>
      <c r="H536" s="14">
        <f t="shared" si="32"/>
        <v>1385533.97392</v>
      </c>
      <c r="I536" s="11">
        <f t="shared" si="33"/>
        <v>31589</v>
      </c>
      <c r="J536" s="11">
        <f t="shared" si="34"/>
        <v>558683.054</v>
      </c>
      <c r="K536" s="11">
        <f t="shared" si="35"/>
        <v>0</v>
      </c>
    </row>
    <row r="537" spans="1:11" s="11" customFormat="1">
      <c r="A537" s="32">
        <v>2018</v>
      </c>
      <c r="B537" s="32">
        <v>1733</v>
      </c>
      <c r="C537" s="33" t="s">
        <v>568</v>
      </c>
      <c r="D537" s="33" t="s">
        <v>569</v>
      </c>
      <c r="E537" s="34">
        <v>49206</v>
      </c>
      <c r="F537" s="35">
        <v>27.079000000000001</v>
      </c>
      <c r="G537" s="34">
        <v>156.9</v>
      </c>
      <c r="H537" s="14">
        <f t="shared" si="32"/>
        <v>2090612.9109059998</v>
      </c>
      <c r="I537" s="11">
        <f t="shared" si="33"/>
        <v>49206</v>
      </c>
      <c r="J537" s="11">
        <f t="shared" si="34"/>
        <v>1332449.274</v>
      </c>
      <c r="K537" s="11">
        <f t="shared" si="35"/>
        <v>0</v>
      </c>
    </row>
    <row r="538" spans="1:11" s="11" customFormat="1">
      <c r="A538" s="32">
        <v>2018</v>
      </c>
      <c r="B538" s="32">
        <v>1733</v>
      </c>
      <c r="C538" s="33" t="s">
        <v>363</v>
      </c>
      <c r="D538" s="33" t="s">
        <v>354</v>
      </c>
      <c r="E538" s="34">
        <v>14894</v>
      </c>
      <c r="F538" s="35">
        <v>17.616</v>
      </c>
      <c r="G538" s="34">
        <v>212.1</v>
      </c>
      <c r="H538" s="14">
        <f t="shared" si="32"/>
        <v>556492.50518399989</v>
      </c>
      <c r="I538" s="11">
        <f t="shared" si="33"/>
        <v>14894</v>
      </c>
      <c r="J538" s="11">
        <f t="shared" si="34"/>
        <v>262372.70399999997</v>
      </c>
      <c r="K538" s="11">
        <f t="shared" si="35"/>
        <v>0</v>
      </c>
    </row>
    <row r="539" spans="1:11" s="11" customFormat="1">
      <c r="A539" s="32">
        <v>2018</v>
      </c>
      <c r="B539" s="32">
        <v>1733</v>
      </c>
      <c r="C539" s="33" t="s">
        <v>353</v>
      </c>
      <c r="D539" s="33" t="s">
        <v>354</v>
      </c>
      <c r="E539" s="34">
        <v>77364</v>
      </c>
      <c r="F539" s="35">
        <v>26.036000000000001</v>
      </c>
      <c r="G539" s="34">
        <v>247</v>
      </c>
      <c r="H539" s="14">
        <f t="shared" si="32"/>
        <v>4975195.2868800014</v>
      </c>
      <c r="I539" s="11">
        <f t="shared" si="33"/>
        <v>77364</v>
      </c>
      <c r="J539" s="11">
        <f t="shared" si="34"/>
        <v>2014249.1040000001</v>
      </c>
      <c r="K539" s="11">
        <f t="shared" si="35"/>
        <v>0</v>
      </c>
    </row>
    <row r="540" spans="1:11" s="11" customFormat="1">
      <c r="A540" s="32">
        <v>2018</v>
      </c>
      <c r="B540" s="32">
        <v>1733</v>
      </c>
      <c r="C540" s="33" t="s">
        <v>363</v>
      </c>
      <c r="D540" s="33" t="s">
        <v>354</v>
      </c>
      <c r="E540" s="34">
        <v>152148</v>
      </c>
      <c r="F540" s="35">
        <v>17.529</v>
      </c>
      <c r="G540" s="34">
        <v>203.5</v>
      </c>
      <c r="H540" s="14">
        <f t="shared" si="32"/>
        <v>5427349.6642199997</v>
      </c>
      <c r="I540" s="11">
        <f t="shared" si="33"/>
        <v>152148</v>
      </c>
      <c r="J540" s="11">
        <f t="shared" si="34"/>
        <v>2667002.2919999999</v>
      </c>
      <c r="K540" s="11">
        <f t="shared" si="35"/>
        <v>0</v>
      </c>
    </row>
    <row r="541" spans="1:11" s="11" customFormat="1">
      <c r="A541" s="32">
        <v>2018</v>
      </c>
      <c r="B541" s="32">
        <v>1733</v>
      </c>
      <c r="C541" s="33" t="s">
        <v>363</v>
      </c>
      <c r="D541" s="33" t="s">
        <v>354</v>
      </c>
      <c r="E541" s="34">
        <v>152370</v>
      </c>
      <c r="F541" s="35">
        <v>17.943000000000001</v>
      </c>
      <c r="G541" s="34">
        <v>199.8</v>
      </c>
      <c r="H541" s="14">
        <f t="shared" si="32"/>
        <v>5462481.8701800006</v>
      </c>
      <c r="I541" s="11">
        <f t="shared" si="33"/>
        <v>152370</v>
      </c>
      <c r="J541" s="11">
        <f t="shared" si="34"/>
        <v>2733974.91</v>
      </c>
      <c r="K541" s="11">
        <f t="shared" si="35"/>
        <v>0</v>
      </c>
    </row>
    <row r="542" spans="1:11" s="11" customFormat="1">
      <c r="A542" s="32">
        <v>2018</v>
      </c>
      <c r="B542" s="32">
        <v>1733</v>
      </c>
      <c r="C542" s="33" t="s">
        <v>363</v>
      </c>
      <c r="D542" s="33" t="s">
        <v>354</v>
      </c>
      <c r="E542" s="34">
        <v>60697</v>
      </c>
      <c r="F542" s="35">
        <v>17.672000000000001</v>
      </c>
      <c r="G542" s="34">
        <v>204.5</v>
      </c>
      <c r="H542" s="14">
        <f t="shared" si="32"/>
        <v>2193543.45028</v>
      </c>
      <c r="I542" s="11">
        <f t="shared" si="33"/>
        <v>60697</v>
      </c>
      <c r="J542" s="11">
        <f t="shared" si="34"/>
        <v>1072637.3840000001</v>
      </c>
      <c r="K542" s="11">
        <f t="shared" si="35"/>
        <v>0</v>
      </c>
    </row>
    <row r="543" spans="1:11" s="11" customFormat="1">
      <c r="A543" s="32">
        <v>2018</v>
      </c>
      <c r="B543" s="32">
        <v>1733</v>
      </c>
      <c r="C543" s="33" t="s">
        <v>363</v>
      </c>
      <c r="D543" s="33" t="s">
        <v>354</v>
      </c>
      <c r="E543" s="34">
        <v>30694</v>
      </c>
      <c r="F543" s="35">
        <v>18.04</v>
      </c>
      <c r="G543" s="34">
        <v>199.8</v>
      </c>
      <c r="H543" s="14">
        <f t="shared" si="32"/>
        <v>1106332.08048</v>
      </c>
      <c r="I543" s="11">
        <f t="shared" si="33"/>
        <v>30694</v>
      </c>
      <c r="J543" s="11">
        <f t="shared" si="34"/>
        <v>553719.76</v>
      </c>
      <c r="K543" s="11">
        <f t="shared" si="35"/>
        <v>0</v>
      </c>
    </row>
    <row r="544" spans="1:11" s="11" customFormat="1">
      <c r="A544" s="32">
        <v>2018</v>
      </c>
      <c r="B544" s="32">
        <v>1733</v>
      </c>
      <c r="C544" s="33" t="s">
        <v>363</v>
      </c>
      <c r="D544" s="33" t="s">
        <v>354</v>
      </c>
      <c r="E544" s="34">
        <v>30646</v>
      </c>
      <c r="F544" s="35">
        <v>17.920999999999999</v>
      </c>
      <c r="G544" s="34">
        <v>200.1</v>
      </c>
      <c r="H544" s="14">
        <f t="shared" si="32"/>
        <v>1098963.1389659999</v>
      </c>
      <c r="I544" s="11">
        <f t="shared" si="33"/>
        <v>30646</v>
      </c>
      <c r="J544" s="11">
        <f t="shared" si="34"/>
        <v>549206.96600000001</v>
      </c>
      <c r="K544" s="11">
        <f t="shared" si="35"/>
        <v>0</v>
      </c>
    </row>
    <row r="545" spans="1:11" s="11" customFormat="1">
      <c r="A545" s="32">
        <v>2018</v>
      </c>
      <c r="B545" s="32">
        <v>1733</v>
      </c>
      <c r="C545" s="33" t="s">
        <v>565</v>
      </c>
      <c r="D545" s="33" t="s">
        <v>566</v>
      </c>
      <c r="E545" s="34">
        <v>2570</v>
      </c>
      <c r="F545" s="35">
        <v>5.8</v>
      </c>
      <c r="G545" s="34">
        <v>1522.2</v>
      </c>
      <c r="H545" s="14">
        <f t="shared" si="32"/>
        <v>226899.13200000004</v>
      </c>
      <c r="I545" s="11">
        <f t="shared" si="33"/>
        <v>2570</v>
      </c>
      <c r="J545" s="11">
        <f t="shared" si="34"/>
        <v>14906</v>
      </c>
      <c r="K545" s="11">
        <f t="shared" si="35"/>
        <v>0</v>
      </c>
    </row>
    <row r="546" spans="1:11" s="11" customFormat="1">
      <c r="A546" s="32">
        <v>2018</v>
      </c>
      <c r="B546" s="32">
        <v>1740</v>
      </c>
      <c r="C546" s="33" t="s">
        <v>363</v>
      </c>
      <c r="D546" s="33" t="s">
        <v>354</v>
      </c>
      <c r="E546" s="34">
        <v>14856</v>
      </c>
      <c r="F546" s="35">
        <v>17.628</v>
      </c>
      <c r="G546" s="34">
        <v>199.1</v>
      </c>
      <c r="H546" s="14">
        <f t="shared" si="32"/>
        <v>521406.20188799995</v>
      </c>
      <c r="I546" s="11">
        <f t="shared" si="33"/>
        <v>14856</v>
      </c>
      <c r="J546" s="11">
        <f t="shared" si="34"/>
        <v>261881.568</v>
      </c>
      <c r="K546" s="11">
        <f t="shared" si="35"/>
        <v>0</v>
      </c>
    </row>
    <row r="547" spans="1:11" s="11" customFormat="1">
      <c r="A547" s="32">
        <v>2018</v>
      </c>
      <c r="B547" s="32">
        <v>1740</v>
      </c>
      <c r="C547" s="33" t="s">
        <v>363</v>
      </c>
      <c r="D547" s="33" t="s">
        <v>354</v>
      </c>
      <c r="E547" s="34">
        <v>15018</v>
      </c>
      <c r="F547" s="35">
        <v>17.884</v>
      </c>
      <c r="G547" s="34">
        <v>203.4</v>
      </c>
      <c r="H547" s="14">
        <f t="shared" si="32"/>
        <v>546295.60900800012</v>
      </c>
      <c r="I547" s="11">
        <f t="shared" si="33"/>
        <v>15018</v>
      </c>
      <c r="J547" s="11">
        <f t="shared" si="34"/>
        <v>268581.91200000001</v>
      </c>
      <c r="K547" s="11">
        <f t="shared" si="35"/>
        <v>0</v>
      </c>
    </row>
    <row r="548" spans="1:11" s="11" customFormat="1">
      <c r="A548" s="32">
        <v>2018</v>
      </c>
      <c r="B548" s="32">
        <v>1740</v>
      </c>
      <c r="C548" s="33" t="s">
        <v>563</v>
      </c>
      <c r="D548" s="33" t="s">
        <v>564</v>
      </c>
      <c r="E548" s="34">
        <v>100756</v>
      </c>
      <c r="F548" s="35">
        <v>1.0089999999999999</v>
      </c>
      <c r="G548" s="34">
        <v>445.7</v>
      </c>
      <c r="H548" s="14">
        <f t="shared" si="32"/>
        <v>453111.11742799997</v>
      </c>
      <c r="I548" s="11">
        <f t="shared" si="33"/>
        <v>100756</v>
      </c>
      <c r="J548" s="11">
        <f t="shared" si="34"/>
        <v>101662.80399999999</v>
      </c>
      <c r="K548" s="11">
        <f t="shared" si="35"/>
        <v>0</v>
      </c>
    </row>
    <row r="549" spans="1:11" s="11" customFormat="1">
      <c r="A549" s="32">
        <v>2018</v>
      </c>
      <c r="B549" s="32">
        <v>1743</v>
      </c>
      <c r="C549" s="33" t="s">
        <v>565</v>
      </c>
      <c r="D549" s="33" t="s">
        <v>566</v>
      </c>
      <c r="E549" s="34">
        <v>1432</v>
      </c>
      <c r="F549" s="35">
        <v>5.8</v>
      </c>
      <c r="G549" s="34">
        <v>1560.7</v>
      </c>
      <c r="H549" s="14">
        <f t="shared" si="32"/>
        <v>129625.49920000001</v>
      </c>
      <c r="I549" s="11">
        <f t="shared" si="33"/>
        <v>1432</v>
      </c>
      <c r="J549" s="11">
        <f t="shared" si="34"/>
        <v>8305.6</v>
      </c>
      <c r="K549" s="11">
        <f t="shared" si="35"/>
        <v>0</v>
      </c>
    </row>
    <row r="550" spans="1:11" s="11" customFormat="1">
      <c r="A550" s="32">
        <v>2018</v>
      </c>
      <c r="B550" s="32">
        <v>1743</v>
      </c>
      <c r="C550" s="33" t="s">
        <v>563</v>
      </c>
      <c r="D550" s="33" t="s">
        <v>564</v>
      </c>
      <c r="E550" s="34">
        <v>76005</v>
      </c>
      <c r="F550" s="35">
        <v>1.01</v>
      </c>
      <c r="G550" s="34">
        <v>526.6</v>
      </c>
      <c r="H550" s="14">
        <f t="shared" si="32"/>
        <v>404244.75330000004</v>
      </c>
      <c r="I550" s="11">
        <f t="shared" si="33"/>
        <v>76005</v>
      </c>
      <c r="J550" s="11">
        <f t="shared" si="34"/>
        <v>76765.05</v>
      </c>
      <c r="K550" s="11">
        <f t="shared" si="35"/>
        <v>0</v>
      </c>
    </row>
    <row r="551" spans="1:11" s="11" customFormat="1">
      <c r="A551" s="32">
        <v>2018</v>
      </c>
      <c r="B551" s="32">
        <v>1745</v>
      </c>
      <c r="C551" s="33" t="s">
        <v>363</v>
      </c>
      <c r="D551" s="33" t="s">
        <v>354</v>
      </c>
      <c r="E551" s="34">
        <v>15791</v>
      </c>
      <c r="F551" s="35">
        <v>17.667999999999999</v>
      </c>
      <c r="G551" s="34">
        <v>196.7</v>
      </c>
      <c r="H551" s="14">
        <f t="shared" si="32"/>
        <v>548783.92819599994</v>
      </c>
      <c r="I551" s="11">
        <f t="shared" si="33"/>
        <v>15791</v>
      </c>
      <c r="J551" s="11">
        <f t="shared" si="34"/>
        <v>278995.38799999998</v>
      </c>
      <c r="K551" s="11">
        <f t="shared" si="35"/>
        <v>0</v>
      </c>
    </row>
    <row r="552" spans="1:11" s="11" customFormat="1">
      <c r="A552" s="32">
        <v>2018</v>
      </c>
      <c r="B552" s="32">
        <v>1745</v>
      </c>
      <c r="C552" s="33" t="s">
        <v>363</v>
      </c>
      <c r="D552" s="33" t="s">
        <v>354</v>
      </c>
      <c r="E552" s="34">
        <v>60515</v>
      </c>
      <c r="F552" s="35">
        <v>17.523</v>
      </c>
      <c r="G552" s="34">
        <v>207</v>
      </c>
      <c r="H552" s="14">
        <f t="shared" si="32"/>
        <v>2195036.9941499997</v>
      </c>
      <c r="I552" s="11">
        <f t="shared" si="33"/>
        <v>60515</v>
      </c>
      <c r="J552" s="11">
        <f t="shared" si="34"/>
        <v>1060404.345</v>
      </c>
      <c r="K552" s="11">
        <f t="shared" si="35"/>
        <v>0</v>
      </c>
    </row>
    <row r="553" spans="1:11" s="11" customFormat="1">
      <c r="A553" s="32">
        <v>2018</v>
      </c>
      <c r="B553" s="32">
        <v>1745</v>
      </c>
      <c r="C553" s="33" t="s">
        <v>363</v>
      </c>
      <c r="D553" s="33" t="s">
        <v>354</v>
      </c>
      <c r="E553" s="34">
        <v>30028</v>
      </c>
      <c r="F553" s="35">
        <v>17.611000000000001</v>
      </c>
      <c r="G553" s="34">
        <v>208.3</v>
      </c>
      <c r="H553" s="14">
        <f t="shared" si="32"/>
        <v>1101538.5339640002</v>
      </c>
      <c r="I553" s="11">
        <f t="shared" si="33"/>
        <v>30028</v>
      </c>
      <c r="J553" s="11">
        <f t="shared" si="34"/>
        <v>528823.10800000001</v>
      </c>
      <c r="K553" s="11">
        <f t="shared" si="35"/>
        <v>0</v>
      </c>
    </row>
    <row r="554" spans="1:11" s="11" customFormat="1">
      <c r="A554" s="32">
        <v>2018</v>
      </c>
      <c r="B554" s="32">
        <v>1745</v>
      </c>
      <c r="C554" s="33" t="s">
        <v>563</v>
      </c>
      <c r="D554" s="33" t="s">
        <v>564</v>
      </c>
      <c r="E554" s="34">
        <v>26243</v>
      </c>
      <c r="F554" s="35">
        <v>1.0089999999999999</v>
      </c>
      <c r="G554" s="34">
        <v>766.4</v>
      </c>
      <c r="H554" s="14">
        <f t="shared" si="32"/>
        <v>202936.48916799997</v>
      </c>
      <c r="I554" s="11">
        <f t="shared" si="33"/>
        <v>26243</v>
      </c>
      <c r="J554" s="11">
        <f t="shared" si="34"/>
        <v>26479.186999999998</v>
      </c>
      <c r="K554" s="11">
        <f t="shared" si="35"/>
        <v>0</v>
      </c>
    </row>
    <row r="555" spans="1:11" s="11" customFormat="1">
      <c r="A555" s="32">
        <v>2018</v>
      </c>
      <c r="B555" s="32">
        <v>1769</v>
      </c>
      <c r="C555" s="33" t="s">
        <v>565</v>
      </c>
      <c r="D555" s="33" t="s">
        <v>566</v>
      </c>
      <c r="E555" s="34">
        <v>1566</v>
      </c>
      <c r="F555" s="35">
        <v>5.88</v>
      </c>
      <c r="G555" s="34">
        <v>1650</v>
      </c>
      <c r="H555" s="14">
        <f t="shared" si="32"/>
        <v>151933.32</v>
      </c>
      <c r="I555" s="11">
        <f t="shared" si="33"/>
        <v>1566</v>
      </c>
      <c r="J555" s="11">
        <f t="shared" si="34"/>
        <v>9208.08</v>
      </c>
      <c r="K555" s="11">
        <f t="shared" si="35"/>
        <v>0</v>
      </c>
    </row>
    <row r="556" spans="1:11" s="11" customFormat="1">
      <c r="A556" s="32">
        <v>2018</v>
      </c>
      <c r="B556" s="32">
        <v>1825</v>
      </c>
      <c r="C556" s="33" t="s">
        <v>563</v>
      </c>
      <c r="D556" s="33" t="s">
        <v>564</v>
      </c>
      <c r="E556" s="34">
        <v>216</v>
      </c>
      <c r="F556" s="35">
        <v>1</v>
      </c>
      <c r="G556" s="34">
        <v>541.79999999999995</v>
      </c>
      <c r="H556" s="14">
        <f t="shared" si="32"/>
        <v>1170.2879999999998</v>
      </c>
      <c r="I556" s="11">
        <f t="shared" si="33"/>
        <v>216</v>
      </c>
      <c r="J556" s="11">
        <f t="shared" si="34"/>
        <v>216</v>
      </c>
      <c r="K556" s="11">
        <f t="shared" si="35"/>
        <v>0</v>
      </c>
    </row>
    <row r="557" spans="1:11" s="11" customFormat="1">
      <c r="A557" s="32">
        <v>2018</v>
      </c>
      <c r="B557" s="32">
        <v>1825</v>
      </c>
      <c r="C557" s="33" t="s">
        <v>353</v>
      </c>
      <c r="D557" s="33" t="s">
        <v>354</v>
      </c>
      <c r="E557" s="34">
        <v>1450</v>
      </c>
      <c r="F557" s="35">
        <v>24.93</v>
      </c>
      <c r="G557" s="34">
        <v>277.5</v>
      </c>
      <c r="H557" s="14">
        <f t="shared" si="32"/>
        <v>100312.08750000001</v>
      </c>
      <c r="I557" s="11">
        <f t="shared" si="33"/>
        <v>1450</v>
      </c>
      <c r="J557" s="11">
        <f t="shared" si="34"/>
        <v>36148.5</v>
      </c>
      <c r="K557" s="11">
        <f t="shared" si="35"/>
        <v>0</v>
      </c>
    </row>
    <row r="558" spans="1:11" s="11" customFormat="1">
      <c r="A558" s="32">
        <v>2018</v>
      </c>
      <c r="B558" s="32">
        <v>1825</v>
      </c>
      <c r="C558" s="33" t="s">
        <v>353</v>
      </c>
      <c r="D558" s="33" t="s">
        <v>354</v>
      </c>
      <c r="E558" s="34">
        <v>1457</v>
      </c>
      <c r="F558" s="35">
        <v>24.93</v>
      </c>
      <c r="G558" s="34">
        <v>277.60000000000002</v>
      </c>
      <c r="H558" s="14">
        <f t="shared" si="32"/>
        <v>100832.67576</v>
      </c>
      <c r="I558" s="11">
        <f t="shared" si="33"/>
        <v>1457</v>
      </c>
      <c r="J558" s="11">
        <f t="shared" si="34"/>
        <v>36323.01</v>
      </c>
      <c r="K558" s="11">
        <f t="shared" si="35"/>
        <v>0</v>
      </c>
    </row>
    <row r="559" spans="1:11" s="11" customFormat="1">
      <c r="A559" s="32">
        <v>2018</v>
      </c>
      <c r="B559" s="32">
        <v>1831</v>
      </c>
      <c r="C559" s="33" t="s">
        <v>363</v>
      </c>
      <c r="D559" s="33" t="s">
        <v>354</v>
      </c>
      <c r="E559" s="34">
        <v>21946</v>
      </c>
      <c r="F559" s="35">
        <v>18.047999999999998</v>
      </c>
      <c r="G559" s="34">
        <v>220</v>
      </c>
      <c r="H559" s="14">
        <f t="shared" si="32"/>
        <v>871379.09759999998</v>
      </c>
      <c r="I559" s="11">
        <f t="shared" si="33"/>
        <v>21946</v>
      </c>
      <c r="J559" s="11">
        <f t="shared" si="34"/>
        <v>396081.40799999994</v>
      </c>
      <c r="K559" s="11">
        <f t="shared" si="35"/>
        <v>0</v>
      </c>
    </row>
    <row r="560" spans="1:11" s="11" customFormat="1">
      <c r="A560" s="32">
        <v>2018</v>
      </c>
      <c r="B560" s="32">
        <v>1831</v>
      </c>
      <c r="C560" s="33" t="s">
        <v>565</v>
      </c>
      <c r="D560" s="33" t="s">
        <v>566</v>
      </c>
      <c r="E560" s="34">
        <v>298</v>
      </c>
      <c r="F560" s="35">
        <v>5.7960000000000003</v>
      </c>
      <c r="G560" s="34">
        <v>1481.2</v>
      </c>
      <c r="H560" s="14">
        <f t="shared" si="32"/>
        <v>25583.404896000004</v>
      </c>
      <c r="I560" s="11">
        <f t="shared" si="33"/>
        <v>298</v>
      </c>
      <c r="J560" s="11">
        <f t="shared" si="34"/>
        <v>1727.2080000000001</v>
      </c>
      <c r="K560" s="11">
        <f t="shared" si="35"/>
        <v>0</v>
      </c>
    </row>
    <row r="561" spans="1:11" s="11" customFormat="1">
      <c r="A561" s="32">
        <v>2018</v>
      </c>
      <c r="B561" s="32">
        <v>1832</v>
      </c>
      <c r="C561" s="33" t="s">
        <v>363</v>
      </c>
      <c r="D561" s="33" t="s">
        <v>354</v>
      </c>
      <c r="E561" s="34">
        <v>21199</v>
      </c>
      <c r="F561" s="35">
        <v>18</v>
      </c>
      <c r="G561" s="34">
        <v>230.9</v>
      </c>
      <c r="H561" s="14">
        <f t="shared" si="32"/>
        <v>881072.83800000011</v>
      </c>
      <c r="I561" s="11">
        <f t="shared" si="33"/>
        <v>21199</v>
      </c>
      <c r="J561" s="11">
        <f t="shared" si="34"/>
        <v>381582</v>
      </c>
      <c r="K561" s="11">
        <f t="shared" si="35"/>
        <v>0</v>
      </c>
    </row>
    <row r="562" spans="1:11" s="11" customFormat="1">
      <c r="A562" s="32">
        <v>2018</v>
      </c>
      <c r="B562" s="32">
        <v>1832</v>
      </c>
      <c r="C562" s="33" t="s">
        <v>565</v>
      </c>
      <c r="D562" s="33" t="s">
        <v>566</v>
      </c>
      <c r="E562" s="34">
        <v>103</v>
      </c>
      <c r="F562" s="35">
        <v>5.8</v>
      </c>
      <c r="G562" s="34">
        <v>1815</v>
      </c>
      <c r="H562" s="14">
        <f t="shared" si="32"/>
        <v>10842.809999999998</v>
      </c>
      <c r="I562" s="11">
        <f t="shared" si="33"/>
        <v>103</v>
      </c>
      <c r="J562" s="11">
        <f t="shared" si="34"/>
        <v>597.4</v>
      </c>
      <c r="K562" s="11">
        <f t="shared" si="35"/>
        <v>0</v>
      </c>
    </row>
    <row r="563" spans="1:11" s="11" customFormat="1">
      <c r="A563" s="32">
        <v>2018</v>
      </c>
      <c r="B563" s="32">
        <v>1866</v>
      </c>
      <c r="C563" s="33" t="s">
        <v>563</v>
      </c>
      <c r="D563" s="33" t="s">
        <v>564</v>
      </c>
      <c r="E563" s="34">
        <v>29221</v>
      </c>
      <c r="F563" s="35">
        <v>1</v>
      </c>
      <c r="G563" s="34">
        <v>418</v>
      </c>
      <c r="H563" s="14">
        <f t="shared" si="32"/>
        <v>122143.78</v>
      </c>
      <c r="I563" s="11">
        <f t="shared" si="33"/>
        <v>29221</v>
      </c>
      <c r="J563" s="11">
        <f t="shared" si="34"/>
        <v>29221</v>
      </c>
      <c r="K563" s="11">
        <f t="shared" si="35"/>
        <v>0</v>
      </c>
    </row>
    <row r="564" spans="1:11" s="11" customFormat="1">
      <c r="A564" s="32">
        <v>2018</v>
      </c>
      <c r="B564" s="32">
        <v>1893</v>
      </c>
      <c r="C564" s="33" t="s">
        <v>363</v>
      </c>
      <c r="D564" s="33" t="s">
        <v>354</v>
      </c>
      <c r="E564" s="34">
        <v>14498</v>
      </c>
      <c r="F564" s="35">
        <v>17.79</v>
      </c>
      <c r="G564" s="34">
        <v>181.3</v>
      </c>
      <c r="H564" s="14">
        <f t="shared" si="32"/>
        <v>467607.90846000001</v>
      </c>
      <c r="I564" s="11">
        <f t="shared" si="33"/>
        <v>14498</v>
      </c>
      <c r="J564" s="11">
        <f t="shared" si="34"/>
        <v>257919.41999999998</v>
      </c>
      <c r="K564" s="11">
        <f t="shared" si="35"/>
        <v>0</v>
      </c>
    </row>
    <row r="565" spans="1:11" s="11" customFormat="1">
      <c r="A565" s="32">
        <v>2018</v>
      </c>
      <c r="B565" s="32">
        <v>1893</v>
      </c>
      <c r="C565" s="33" t="s">
        <v>363</v>
      </c>
      <c r="D565" s="33" t="s">
        <v>354</v>
      </c>
      <c r="E565" s="34">
        <v>43532</v>
      </c>
      <c r="F565" s="35">
        <v>17.55</v>
      </c>
      <c r="G565" s="34">
        <v>203.8</v>
      </c>
      <c r="H565" s="14">
        <f t="shared" si="32"/>
        <v>1557004.6908000002</v>
      </c>
      <c r="I565" s="11">
        <f t="shared" si="33"/>
        <v>43532</v>
      </c>
      <c r="J565" s="11">
        <f t="shared" si="34"/>
        <v>763986.6</v>
      </c>
      <c r="K565" s="11">
        <f t="shared" si="35"/>
        <v>0</v>
      </c>
    </row>
    <row r="566" spans="1:11" s="11" customFormat="1">
      <c r="A566" s="32">
        <v>2018</v>
      </c>
      <c r="B566" s="32">
        <v>1893</v>
      </c>
      <c r="C566" s="33" t="s">
        <v>363</v>
      </c>
      <c r="D566" s="33" t="s">
        <v>354</v>
      </c>
      <c r="E566" s="34">
        <v>87398</v>
      </c>
      <c r="F566" s="35">
        <v>18.5</v>
      </c>
      <c r="G566" s="34">
        <v>192.5</v>
      </c>
      <c r="H566" s="14">
        <f t="shared" si="32"/>
        <v>3112461.2750000004</v>
      </c>
      <c r="I566" s="11">
        <f t="shared" si="33"/>
        <v>87398</v>
      </c>
      <c r="J566" s="11">
        <f t="shared" si="34"/>
        <v>1616863</v>
      </c>
      <c r="K566" s="11">
        <f t="shared" si="35"/>
        <v>0</v>
      </c>
    </row>
    <row r="567" spans="1:11" s="11" customFormat="1">
      <c r="A567" s="32">
        <v>2018</v>
      </c>
      <c r="B567" s="32">
        <v>1893</v>
      </c>
      <c r="C567" s="33" t="s">
        <v>363</v>
      </c>
      <c r="D567" s="33" t="s">
        <v>354</v>
      </c>
      <c r="E567" s="34">
        <v>58640</v>
      </c>
      <c r="F567" s="35">
        <v>19</v>
      </c>
      <c r="G567" s="34">
        <v>183.2</v>
      </c>
      <c r="H567" s="14">
        <f t="shared" si="32"/>
        <v>2041141.1199999999</v>
      </c>
      <c r="I567" s="11">
        <f t="shared" si="33"/>
        <v>58640</v>
      </c>
      <c r="J567" s="11">
        <f t="shared" si="34"/>
        <v>1114160</v>
      </c>
      <c r="K567" s="11">
        <f t="shared" si="35"/>
        <v>0</v>
      </c>
    </row>
    <row r="568" spans="1:11" s="11" customFormat="1">
      <c r="A568" s="32">
        <v>2018</v>
      </c>
      <c r="B568" s="32">
        <v>1893</v>
      </c>
      <c r="C568" s="33" t="s">
        <v>565</v>
      </c>
      <c r="D568" s="33" t="s">
        <v>566</v>
      </c>
      <c r="E568" s="34">
        <v>338</v>
      </c>
      <c r="F568" s="35">
        <v>5.7539999999999996</v>
      </c>
      <c r="G568" s="34">
        <v>1605.6</v>
      </c>
      <c r="H568" s="14">
        <f t="shared" si="32"/>
        <v>31226.543711999995</v>
      </c>
      <c r="I568" s="11">
        <f t="shared" si="33"/>
        <v>338</v>
      </c>
      <c r="J568" s="11">
        <f t="shared" si="34"/>
        <v>1944.8519999999999</v>
      </c>
      <c r="K568" s="11">
        <f t="shared" si="35"/>
        <v>0</v>
      </c>
    </row>
    <row r="569" spans="1:11" s="11" customFormat="1">
      <c r="A569" s="32">
        <v>2018</v>
      </c>
      <c r="B569" s="32">
        <v>1893</v>
      </c>
      <c r="C569" s="33" t="s">
        <v>363</v>
      </c>
      <c r="D569" s="33" t="s">
        <v>354</v>
      </c>
      <c r="E569" s="34">
        <v>162665</v>
      </c>
      <c r="F569" s="35">
        <v>18.05</v>
      </c>
      <c r="G569" s="34">
        <v>184.7</v>
      </c>
      <c r="H569" s="14">
        <f t="shared" si="32"/>
        <v>5422982.7027500002</v>
      </c>
      <c r="I569" s="11">
        <f t="shared" si="33"/>
        <v>162665</v>
      </c>
      <c r="J569" s="11">
        <f t="shared" si="34"/>
        <v>2936103.25</v>
      </c>
      <c r="K569" s="11">
        <f t="shared" si="35"/>
        <v>0</v>
      </c>
    </row>
    <row r="570" spans="1:11" s="11" customFormat="1">
      <c r="A570" s="32">
        <v>2018</v>
      </c>
      <c r="B570" s="32">
        <v>1893</v>
      </c>
      <c r="C570" s="33" t="s">
        <v>563</v>
      </c>
      <c r="D570" s="33" t="s">
        <v>564</v>
      </c>
      <c r="E570" s="34">
        <v>9861</v>
      </c>
      <c r="F570" s="35">
        <v>1.026</v>
      </c>
      <c r="G570" s="34">
        <v>314.89999999999998</v>
      </c>
      <c r="H570" s="14">
        <f t="shared" si="32"/>
        <v>31859.648513999997</v>
      </c>
      <c r="I570" s="11">
        <f t="shared" si="33"/>
        <v>9861</v>
      </c>
      <c r="J570" s="11">
        <f t="shared" si="34"/>
        <v>10117.386</v>
      </c>
      <c r="K570" s="11">
        <f t="shared" si="35"/>
        <v>0</v>
      </c>
    </row>
    <row r="571" spans="1:11" s="11" customFormat="1">
      <c r="A571" s="32">
        <v>2018</v>
      </c>
      <c r="B571" s="32">
        <v>1897</v>
      </c>
      <c r="C571" s="33" t="s">
        <v>563</v>
      </c>
      <c r="D571" s="33" t="s">
        <v>564</v>
      </c>
      <c r="E571" s="34">
        <v>512</v>
      </c>
      <c r="F571" s="35">
        <v>1</v>
      </c>
      <c r="G571" s="34">
        <v>614.9</v>
      </c>
      <c r="H571" s="14">
        <f t="shared" si="32"/>
        <v>3148.288</v>
      </c>
      <c r="I571" s="11">
        <f t="shared" si="33"/>
        <v>512</v>
      </c>
      <c r="J571" s="11">
        <f t="shared" si="34"/>
        <v>512</v>
      </c>
      <c r="K571" s="11">
        <f t="shared" si="35"/>
        <v>0</v>
      </c>
    </row>
    <row r="572" spans="1:11" s="11" customFormat="1">
      <c r="A572" s="32">
        <v>2018</v>
      </c>
      <c r="B572" s="32">
        <v>1912</v>
      </c>
      <c r="C572" s="33" t="s">
        <v>563</v>
      </c>
      <c r="D572" s="33" t="s">
        <v>564</v>
      </c>
      <c r="E572" s="34">
        <v>1457278</v>
      </c>
      <c r="F572" s="35">
        <v>1.06</v>
      </c>
      <c r="G572" s="34">
        <v>403</v>
      </c>
      <c r="H572" s="14">
        <f t="shared" si="32"/>
        <v>6225200.1604000013</v>
      </c>
      <c r="I572" s="11">
        <f t="shared" si="33"/>
        <v>1457278</v>
      </c>
      <c r="J572" s="11">
        <f t="shared" si="34"/>
        <v>1544714.6800000002</v>
      </c>
      <c r="K572" s="11">
        <f t="shared" si="35"/>
        <v>0</v>
      </c>
    </row>
    <row r="573" spans="1:11" s="11" customFormat="1">
      <c r="A573" s="32">
        <v>2018</v>
      </c>
      <c r="B573" s="32">
        <v>1913</v>
      </c>
      <c r="C573" s="33" t="s">
        <v>563</v>
      </c>
      <c r="D573" s="33" t="s">
        <v>564</v>
      </c>
      <c r="E573" s="34">
        <v>9</v>
      </c>
      <c r="F573" s="35">
        <v>1.0669999999999999</v>
      </c>
      <c r="G573" s="34">
        <v>994.6</v>
      </c>
      <c r="H573" s="14">
        <f t="shared" si="32"/>
        <v>95.511437999999984</v>
      </c>
      <c r="I573" s="11">
        <f t="shared" si="33"/>
        <v>9</v>
      </c>
      <c r="J573" s="11">
        <f t="shared" si="34"/>
        <v>9.6029999999999998</v>
      </c>
      <c r="K573" s="11">
        <f t="shared" si="35"/>
        <v>0</v>
      </c>
    </row>
    <row r="574" spans="1:11" s="11" customFormat="1">
      <c r="A574" s="32">
        <v>2018</v>
      </c>
      <c r="B574" s="32">
        <v>1913</v>
      </c>
      <c r="C574" s="33" t="s">
        <v>563</v>
      </c>
      <c r="D574" s="33" t="s">
        <v>564</v>
      </c>
      <c r="E574" s="34">
        <v>3335</v>
      </c>
      <c r="F574" s="35">
        <v>1.0620000000000001</v>
      </c>
      <c r="G574" s="34">
        <v>379.8</v>
      </c>
      <c r="H574" s="14">
        <f t="shared" si="32"/>
        <v>13451.642460000001</v>
      </c>
      <c r="I574" s="11">
        <f t="shared" si="33"/>
        <v>3335</v>
      </c>
      <c r="J574" s="11">
        <f t="shared" si="34"/>
        <v>3541.77</v>
      </c>
      <c r="K574" s="11">
        <f t="shared" si="35"/>
        <v>0</v>
      </c>
    </row>
    <row r="575" spans="1:11" s="11" customFormat="1">
      <c r="A575" s="32">
        <v>2018</v>
      </c>
      <c r="B575" s="32">
        <v>1913</v>
      </c>
      <c r="C575" s="33" t="s">
        <v>563</v>
      </c>
      <c r="D575" s="33" t="s">
        <v>564</v>
      </c>
      <c r="E575" s="34">
        <v>2639</v>
      </c>
      <c r="F575" s="35">
        <v>1.097</v>
      </c>
      <c r="G575" s="34">
        <v>428.9</v>
      </c>
      <c r="H575" s="14">
        <f t="shared" si="32"/>
        <v>12416.582086999999</v>
      </c>
      <c r="I575" s="11">
        <f t="shared" si="33"/>
        <v>2639</v>
      </c>
      <c r="J575" s="11">
        <f t="shared" si="34"/>
        <v>2894.9829999999997</v>
      </c>
      <c r="K575" s="11">
        <f t="shared" si="35"/>
        <v>0</v>
      </c>
    </row>
    <row r="576" spans="1:11" s="11" customFormat="1">
      <c r="A576" s="32">
        <v>2018</v>
      </c>
      <c r="B576" s="32">
        <v>1913</v>
      </c>
      <c r="C576" s="33" t="s">
        <v>563</v>
      </c>
      <c r="D576" s="33" t="s">
        <v>564</v>
      </c>
      <c r="E576" s="34">
        <v>1956</v>
      </c>
      <c r="F576" s="35">
        <v>1.0920000000000001</v>
      </c>
      <c r="G576" s="34">
        <v>391.8</v>
      </c>
      <c r="H576" s="14">
        <f t="shared" si="32"/>
        <v>8368.659936</v>
      </c>
      <c r="I576" s="11">
        <f t="shared" si="33"/>
        <v>1956</v>
      </c>
      <c r="J576" s="11">
        <f t="shared" si="34"/>
        <v>2135.9520000000002</v>
      </c>
      <c r="K576" s="11">
        <f t="shared" si="35"/>
        <v>0</v>
      </c>
    </row>
    <row r="577" spans="1:11" s="11" customFormat="1">
      <c r="A577" s="32">
        <v>2018</v>
      </c>
      <c r="B577" s="32">
        <v>1913</v>
      </c>
      <c r="C577" s="33" t="s">
        <v>563</v>
      </c>
      <c r="D577" s="33" t="s">
        <v>564</v>
      </c>
      <c r="E577" s="34">
        <v>1339</v>
      </c>
      <c r="F577" s="35">
        <v>1.091</v>
      </c>
      <c r="G577" s="34">
        <v>526.79999999999995</v>
      </c>
      <c r="H577" s="14">
        <f t="shared" si="32"/>
        <v>7695.7525319999995</v>
      </c>
      <c r="I577" s="11">
        <f t="shared" si="33"/>
        <v>1339</v>
      </c>
      <c r="J577" s="11">
        <f t="shared" si="34"/>
        <v>1460.8489999999999</v>
      </c>
      <c r="K577" s="11">
        <f t="shared" si="35"/>
        <v>0</v>
      </c>
    </row>
    <row r="578" spans="1:11" s="11" customFormat="1">
      <c r="A578" s="32">
        <v>2018</v>
      </c>
      <c r="B578" s="32">
        <v>1913</v>
      </c>
      <c r="C578" s="33" t="s">
        <v>563</v>
      </c>
      <c r="D578" s="33" t="s">
        <v>564</v>
      </c>
      <c r="E578" s="34">
        <v>1307</v>
      </c>
      <c r="F578" s="35">
        <v>1.0880000000000001</v>
      </c>
      <c r="G578" s="34">
        <v>422.3</v>
      </c>
      <c r="H578" s="14">
        <f t="shared" si="32"/>
        <v>6005.1735680000011</v>
      </c>
      <c r="I578" s="11">
        <f t="shared" si="33"/>
        <v>1307</v>
      </c>
      <c r="J578" s="11">
        <f t="shared" si="34"/>
        <v>1422.0160000000001</v>
      </c>
      <c r="K578" s="11">
        <f t="shared" si="35"/>
        <v>0</v>
      </c>
    </row>
    <row r="579" spans="1:11" s="11" customFormat="1">
      <c r="A579" s="32">
        <v>2018</v>
      </c>
      <c r="B579" s="32">
        <v>1913</v>
      </c>
      <c r="C579" s="33" t="s">
        <v>563</v>
      </c>
      <c r="D579" s="33" t="s">
        <v>564</v>
      </c>
      <c r="E579" s="34">
        <v>595</v>
      </c>
      <c r="F579" s="35">
        <v>1.0609999999999999</v>
      </c>
      <c r="G579" s="34">
        <v>464.1</v>
      </c>
      <c r="H579" s="14">
        <f t="shared" si="32"/>
        <v>2929.8400949999996</v>
      </c>
      <c r="I579" s="11">
        <f t="shared" si="33"/>
        <v>595</v>
      </c>
      <c r="J579" s="11">
        <f t="shared" si="34"/>
        <v>631.29499999999996</v>
      </c>
      <c r="K579" s="11">
        <f t="shared" si="35"/>
        <v>0</v>
      </c>
    </row>
    <row r="580" spans="1:11" s="11" customFormat="1">
      <c r="A580" s="32">
        <v>2018</v>
      </c>
      <c r="B580" s="32">
        <v>1913</v>
      </c>
      <c r="C580" s="33" t="s">
        <v>563</v>
      </c>
      <c r="D580" s="33" t="s">
        <v>564</v>
      </c>
      <c r="E580" s="34">
        <v>79</v>
      </c>
      <c r="F580" s="35">
        <v>1.0580000000000001</v>
      </c>
      <c r="G580" s="34">
        <v>370.5</v>
      </c>
      <c r="H580" s="14">
        <f t="shared" si="32"/>
        <v>309.67131000000001</v>
      </c>
      <c r="I580" s="11">
        <f t="shared" si="33"/>
        <v>79</v>
      </c>
      <c r="J580" s="11">
        <f t="shared" si="34"/>
        <v>83.582000000000008</v>
      </c>
      <c r="K580" s="11">
        <f t="shared" si="35"/>
        <v>0</v>
      </c>
    </row>
    <row r="581" spans="1:11" s="11" customFormat="1">
      <c r="A581" s="32">
        <v>2018</v>
      </c>
      <c r="B581" s="32">
        <v>1913</v>
      </c>
      <c r="C581" s="33" t="s">
        <v>563</v>
      </c>
      <c r="D581" s="33" t="s">
        <v>564</v>
      </c>
      <c r="E581" s="34">
        <v>156</v>
      </c>
      <c r="F581" s="35">
        <v>1.081</v>
      </c>
      <c r="G581" s="34">
        <v>372.7</v>
      </c>
      <c r="H581" s="14">
        <f t="shared" si="32"/>
        <v>628.50637200000006</v>
      </c>
      <c r="I581" s="11">
        <f t="shared" si="33"/>
        <v>156</v>
      </c>
      <c r="J581" s="11">
        <f t="shared" si="34"/>
        <v>168.636</v>
      </c>
      <c r="K581" s="11">
        <f t="shared" si="35"/>
        <v>0</v>
      </c>
    </row>
    <row r="582" spans="1:11" s="11" customFormat="1">
      <c r="A582" s="32">
        <v>2018</v>
      </c>
      <c r="B582" s="32">
        <v>1913</v>
      </c>
      <c r="C582" s="33" t="s">
        <v>563</v>
      </c>
      <c r="D582" s="33" t="s">
        <v>564</v>
      </c>
      <c r="E582" s="34">
        <v>341</v>
      </c>
      <c r="F582" s="35">
        <v>1.0900000000000001</v>
      </c>
      <c r="G582" s="34">
        <v>586.20000000000005</v>
      </c>
      <c r="H582" s="14">
        <f t="shared" ref="H582:H645" si="36">IF(I582="","",G582/100*F582*E582)</f>
        <v>2178.8467800000003</v>
      </c>
      <c r="I582" s="11">
        <f t="shared" ref="I582:I645" si="37">IF(OR(G582=".",F582=".",E582="."),"",E582)</f>
        <v>341</v>
      </c>
      <c r="J582" s="11">
        <f t="shared" ref="J582:J645" si="38">IF(I582="","",F582*I582)</f>
        <v>371.69000000000005</v>
      </c>
      <c r="K582" s="11">
        <f t="shared" ref="K582:K645" si="39">IF(C582="LIG",1,0)</f>
        <v>0</v>
      </c>
    </row>
    <row r="583" spans="1:11" s="11" customFormat="1">
      <c r="A583" s="32">
        <v>2018</v>
      </c>
      <c r="B583" s="32">
        <v>1913</v>
      </c>
      <c r="C583" s="33" t="s">
        <v>563</v>
      </c>
      <c r="D583" s="33" t="s">
        <v>564</v>
      </c>
      <c r="E583" s="34">
        <v>442</v>
      </c>
      <c r="F583" s="35">
        <v>1.0580000000000001</v>
      </c>
      <c r="G583" s="34">
        <v>408.4</v>
      </c>
      <c r="H583" s="14">
        <f t="shared" si="36"/>
        <v>1909.8254239999999</v>
      </c>
      <c r="I583" s="11">
        <f t="shared" si="37"/>
        <v>442</v>
      </c>
      <c r="J583" s="11">
        <f t="shared" si="38"/>
        <v>467.63600000000002</v>
      </c>
      <c r="K583" s="11">
        <f t="shared" si="39"/>
        <v>0</v>
      </c>
    </row>
    <row r="584" spans="1:11" s="11" customFormat="1">
      <c r="A584" s="32">
        <v>2018</v>
      </c>
      <c r="B584" s="32">
        <v>1915</v>
      </c>
      <c r="C584" s="33" t="s">
        <v>363</v>
      </c>
      <c r="D584" s="33" t="s">
        <v>354</v>
      </c>
      <c r="E584" s="34">
        <v>24298</v>
      </c>
      <c r="F584" s="35">
        <v>18.170000000000002</v>
      </c>
      <c r="G584" s="34">
        <v>211.8</v>
      </c>
      <c r="H584" s="14">
        <f t="shared" si="36"/>
        <v>935085.68988000019</v>
      </c>
      <c r="I584" s="11">
        <f t="shared" si="37"/>
        <v>24298</v>
      </c>
      <c r="J584" s="11">
        <f t="shared" si="38"/>
        <v>441494.66000000003</v>
      </c>
      <c r="K584" s="11">
        <f t="shared" si="39"/>
        <v>0</v>
      </c>
    </row>
    <row r="585" spans="1:11" s="11" customFormat="1">
      <c r="A585" s="32">
        <v>2018</v>
      </c>
      <c r="B585" s="32">
        <v>1915</v>
      </c>
      <c r="C585" s="33" t="s">
        <v>363</v>
      </c>
      <c r="D585" s="33" t="s">
        <v>354</v>
      </c>
      <c r="E585" s="34">
        <v>48972</v>
      </c>
      <c r="F585" s="35">
        <v>17.84</v>
      </c>
      <c r="G585" s="34">
        <v>241.3</v>
      </c>
      <c r="H585" s="14">
        <f t="shared" si="36"/>
        <v>2108142.7382400003</v>
      </c>
      <c r="I585" s="11">
        <f t="shared" si="37"/>
        <v>48972</v>
      </c>
      <c r="J585" s="11">
        <f t="shared" si="38"/>
        <v>873660.48</v>
      </c>
      <c r="K585" s="11">
        <f t="shared" si="39"/>
        <v>0</v>
      </c>
    </row>
    <row r="586" spans="1:11" s="11" customFormat="1">
      <c r="A586" s="32">
        <v>2018</v>
      </c>
      <c r="B586" s="32">
        <v>1915</v>
      </c>
      <c r="C586" s="33" t="s">
        <v>363</v>
      </c>
      <c r="D586" s="33" t="s">
        <v>354</v>
      </c>
      <c r="E586" s="34">
        <v>47892</v>
      </c>
      <c r="F586" s="35">
        <v>17.48</v>
      </c>
      <c r="G586" s="34">
        <v>212.5</v>
      </c>
      <c r="H586" s="14">
        <f t="shared" si="36"/>
        <v>1778948.34</v>
      </c>
      <c r="I586" s="11">
        <f t="shared" si="37"/>
        <v>47892</v>
      </c>
      <c r="J586" s="11">
        <f t="shared" si="38"/>
        <v>837152.16</v>
      </c>
      <c r="K586" s="11">
        <f t="shared" si="39"/>
        <v>0</v>
      </c>
    </row>
    <row r="587" spans="1:11" s="11" customFormat="1">
      <c r="A587" s="32">
        <v>2018</v>
      </c>
      <c r="B587" s="32">
        <v>1915</v>
      </c>
      <c r="C587" s="33" t="s">
        <v>363</v>
      </c>
      <c r="D587" s="33" t="s">
        <v>354</v>
      </c>
      <c r="E587" s="34">
        <v>23998</v>
      </c>
      <c r="F587" s="35">
        <v>17.82</v>
      </c>
      <c r="G587" s="34">
        <v>213.7</v>
      </c>
      <c r="H587" s="14">
        <f t="shared" si="36"/>
        <v>913875.99731999997</v>
      </c>
      <c r="I587" s="11">
        <f t="shared" si="37"/>
        <v>23998</v>
      </c>
      <c r="J587" s="11">
        <f t="shared" si="38"/>
        <v>427644.36</v>
      </c>
      <c r="K587" s="11">
        <f t="shared" si="39"/>
        <v>0</v>
      </c>
    </row>
    <row r="588" spans="1:11" s="11" customFormat="1">
      <c r="A588" s="32">
        <v>2018</v>
      </c>
      <c r="B588" s="32">
        <v>1915</v>
      </c>
      <c r="C588" s="33" t="s">
        <v>363</v>
      </c>
      <c r="D588" s="33" t="s">
        <v>354</v>
      </c>
      <c r="E588" s="34">
        <v>12147</v>
      </c>
      <c r="F588" s="35">
        <v>17.43</v>
      </c>
      <c r="G588" s="34">
        <v>214.9</v>
      </c>
      <c r="H588" s="14">
        <f t="shared" si="36"/>
        <v>454991.02929000003</v>
      </c>
      <c r="I588" s="11">
        <f t="shared" si="37"/>
        <v>12147</v>
      </c>
      <c r="J588" s="11">
        <f t="shared" si="38"/>
        <v>211722.21</v>
      </c>
      <c r="K588" s="11">
        <f t="shared" si="39"/>
        <v>0</v>
      </c>
    </row>
    <row r="589" spans="1:11" s="11" customFormat="1">
      <c r="A589" s="32">
        <v>2018</v>
      </c>
      <c r="B589" s="32">
        <v>1915</v>
      </c>
      <c r="C589" s="33" t="s">
        <v>565</v>
      </c>
      <c r="D589" s="33" t="s">
        <v>566</v>
      </c>
      <c r="E589" s="34">
        <v>179</v>
      </c>
      <c r="F589" s="35">
        <v>5.8040000000000003</v>
      </c>
      <c r="G589" s="34">
        <v>1535.3</v>
      </c>
      <c r="H589" s="14">
        <f t="shared" si="36"/>
        <v>15950.477348</v>
      </c>
      <c r="I589" s="11">
        <f t="shared" si="37"/>
        <v>179</v>
      </c>
      <c r="J589" s="11">
        <f t="shared" si="38"/>
        <v>1038.9159999999999</v>
      </c>
      <c r="K589" s="11">
        <f t="shared" si="39"/>
        <v>0</v>
      </c>
    </row>
    <row r="590" spans="1:11" s="11" customFormat="1">
      <c r="A590" s="32">
        <v>2018</v>
      </c>
      <c r="B590" s="32">
        <v>1915</v>
      </c>
      <c r="C590" s="33" t="s">
        <v>563</v>
      </c>
      <c r="D590" s="33" t="s">
        <v>564</v>
      </c>
      <c r="E590" s="34">
        <v>9105</v>
      </c>
      <c r="F590" s="35">
        <v>1.06</v>
      </c>
      <c r="G590" s="34">
        <v>364.3</v>
      </c>
      <c r="H590" s="14">
        <f t="shared" si="36"/>
        <v>35159.685900000004</v>
      </c>
      <c r="I590" s="11">
        <f t="shared" si="37"/>
        <v>9105</v>
      </c>
      <c r="J590" s="11">
        <f t="shared" si="38"/>
        <v>9651.3000000000011</v>
      </c>
      <c r="K590" s="11">
        <f t="shared" si="39"/>
        <v>0</v>
      </c>
    </row>
    <row r="591" spans="1:11" s="11" customFormat="1">
      <c r="A591" s="32">
        <v>2018</v>
      </c>
      <c r="B591" s="32">
        <v>1943</v>
      </c>
      <c r="C591" s="33" t="s">
        <v>363</v>
      </c>
      <c r="D591" s="33" t="s">
        <v>354</v>
      </c>
      <c r="E591" s="34">
        <v>22458</v>
      </c>
      <c r="F591" s="35">
        <v>18.251000000000001</v>
      </c>
      <c r="G591" s="34">
        <v>215.1</v>
      </c>
      <c r="H591" s="14">
        <f t="shared" si="36"/>
        <v>881653.94065799995</v>
      </c>
      <c r="I591" s="11">
        <f t="shared" si="37"/>
        <v>22458</v>
      </c>
      <c r="J591" s="11">
        <f t="shared" si="38"/>
        <v>409880.95800000004</v>
      </c>
      <c r="K591" s="11">
        <f t="shared" si="39"/>
        <v>0</v>
      </c>
    </row>
    <row r="592" spans="1:11" s="11" customFormat="1">
      <c r="A592" s="32">
        <v>2018</v>
      </c>
      <c r="B592" s="32">
        <v>1943</v>
      </c>
      <c r="C592" s="33" t="s">
        <v>565</v>
      </c>
      <c r="D592" s="33" t="s">
        <v>566</v>
      </c>
      <c r="E592" s="34">
        <v>127</v>
      </c>
      <c r="F592" s="35">
        <v>6</v>
      </c>
      <c r="G592" s="34">
        <v>1540.9</v>
      </c>
      <c r="H592" s="14">
        <f t="shared" si="36"/>
        <v>11741.658000000001</v>
      </c>
      <c r="I592" s="11">
        <f t="shared" si="37"/>
        <v>127</v>
      </c>
      <c r="J592" s="11">
        <f t="shared" si="38"/>
        <v>762</v>
      </c>
      <c r="K592" s="11">
        <f t="shared" si="39"/>
        <v>0</v>
      </c>
    </row>
    <row r="593" spans="1:11" s="11" customFormat="1">
      <c r="A593" s="32">
        <v>2018</v>
      </c>
      <c r="B593" s="32">
        <v>2039</v>
      </c>
      <c r="C593" s="33" t="s">
        <v>563</v>
      </c>
      <c r="D593" s="33" t="s">
        <v>564</v>
      </c>
      <c r="E593" s="34">
        <v>257</v>
      </c>
      <c r="F593" s="35">
        <v>1</v>
      </c>
      <c r="G593" s="34">
        <v>624.6</v>
      </c>
      <c r="H593" s="14">
        <f t="shared" si="36"/>
        <v>1605.2220000000002</v>
      </c>
      <c r="I593" s="11">
        <f t="shared" si="37"/>
        <v>257</v>
      </c>
      <c r="J593" s="11">
        <f t="shared" si="38"/>
        <v>257</v>
      </c>
      <c r="K593" s="11">
        <f t="shared" si="39"/>
        <v>0</v>
      </c>
    </row>
    <row r="594" spans="1:11" s="11" customFormat="1">
      <c r="A594" s="32">
        <v>2018</v>
      </c>
      <c r="B594" s="32">
        <v>2039</v>
      </c>
      <c r="C594" s="33" t="s">
        <v>563</v>
      </c>
      <c r="D594" s="33" t="s">
        <v>564</v>
      </c>
      <c r="E594" s="34">
        <v>1919</v>
      </c>
      <c r="F594" s="35">
        <v>1</v>
      </c>
      <c r="G594" s="34">
        <v>449</v>
      </c>
      <c r="H594" s="14">
        <f t="shared" si="36"/>
        <v>8616.3100000000013</v>
      </c>
      <c r="I594" s="11">
        <f t="shared" si="37"/>
        <v>1919</v>
      </c>
      <c r="J594" s="11">
        <f t="shared" si="38"/>
        <v>1919</v>
      </c>
      <c r="K594" s="11">
        <f t="shared" si="39"/>
        <v>0</v>
      </c>
    </row>
    <row r="595" spans="1:11" s="11" customFormat="1">
      <c r="A595" s="32">
        <v>2018</v>
      </c>
      <c r="B595" s="32">
        <v>2049</v>
      </c>
      <c r="C595" s="33" t="s">
        <v>563</v>
      </c>
      <c r="D595" s="33" t="s">
        <v>564</v>
      </c>
      <c r="E595" s="34">
        <v>921500</v>
      </c>
      <c r="F595" s="35">
        <v>1.024</v>
      </c>
      <c r="G595" s="34">
        <v>559.5</v>
      </c>
      <c r="H595" s="14">
        <f t="shared" si="36"/>
        <v>5279531.5200000005</v>
      </c>
      <c r="I595" s="11">
        <f t="shared" si="37"/>
        <v>921500</v>
      </c>
      <c r="J595" s="11">
        <f t="shared" si="38"/>
        <v>943616</v>
      </c>
      <c r="K595" s="11">
        <f t="shared" si="39"/>
        <v>0</v>
      </c>
    </row>
    <row r="596" spans="1:11" s="11" customFormat="1">
      <c r="A596" s="32">
        <v>2018</v>
      </c>
      <c r="B596" s="32">
        <v>2050</v>
      </c>
      <c r="C596" s="33" t="s">
        <v>563</v>
      </c>
      <c r="D596" s="33" t="s">
        <v>564</v>
      </c>
      <c r="E596" s="34">
        <v>508240</v>
      </c>
      <c r="F596" s="35">
        <v>1.0509999999999999</v>
      </c>
      <c r="G596" s="34">
        <v>688.8</v>
      </c>
      <c r="H596" s="14">
        <f t="shared" si="36"/>
        <v>3679295.7331199995</v>
      </c>
      <c r="I596" s="11">
        <f t="shared" si="37"/>
        <v>508240</v>
      </c>
      <c r="J596" s="11">
        <f t="shared" si="38"/>
        <v>534160.24</v>
      </c>
      <c r="K596" s="11">
        <f t="shared" si="39"/>
        <v>0</v>
      </c>
    </row>
    <row r="597" spans="1:11" s="11" customFormat="1">
      <c r="A597" s="32">
        <v>2018</v>
      </c>
      <c r="B597" s="32">
        <v>2053</v>
      </c>
      <c r="C597" s="33" t="s">
        <v>565</v>
      </c>
      <c r="D597" s="33" t="s">
        <v>566</v>
      </c>
      <c r="E597" s="34">
        <v>195</v>
      </c>
      <c r="F597" s="35">
        <v>5.9</v>
      </c>
      <c r="G597" s="34">
        <v>1667.5</v>
      </c>
      <c r="H597" s="14">
        <f t="shared" si="36"/>
        <v>19184.587500000001</v>
      </c>
      <c r="I597" s="11">
        <f t="shared" si="37"/>
        <v>195</v>
      </c>
      <c r="J597" s="11">
        <f t="shared" si="38"/>
        <v>1150.5</v>
      </c>
      <c r="K597" s="11">
        <f t="shared" si="39"/>
        <v>0</v>
      </c>
    </row>
    <row r="598" spans="1:11" s="11" customFormat="1">
      <c r="A598" s="32">
        <v>2018</v>
      </c>
      <c r="B598" s="32">
        <v>2070</v>
      </c>
      <c r="C598" s="33" t="s">
        <v>563</v>
      </c>
      <c r="D598" s="33" t="s">
        <v>564</v>
      </c>
      <c r="E598" s="34">
        <v>1235685</v>
      </c>
      <c r="F598" s="35">
        <v>1.042</v>
      </c>
      <c r="G598" s="34">
        <v>649.70000000000005</v>
      </c>
      <c r="H598" s="14">
        <f t="shared" si="36"/>
        <v>8365431.7536900006</v>
      </c>
      <c r="I598" s="11">
        <f t="shared" si="37"/>
        <v>1235685</v>
      </c>
      <c r="J598" s="11">
        <f t="shared" si="38"/>
        <v>1287583.77</v>
      </c>
      <c r="K598" s="11">
        <f t="shared" si="39"/>
        <v>0</v>
      </c>
    </row>
    <row r="599" spans="1:11" s="11" customFormat="1">
      <c r="A599" s="32">
        <v>2018</v>
      </c>
      <c r="B599" s="32">
        <v>2076</v>
      </c>
      <c r="C599" s="33" t="s">
        <v>565</v>
      </c>
      <c r="D599" s="33" t="s">
        <v>566</v>
      </c>
      <c r="E599" s="34">
        <v>539</v>
      </c>
      <c r="F599" s="35">
        <v>5.8550000000000004</v>
      </c>
      <c r="G599" s="34">
        <v>1500.8</v>
      </c>
      <c r="H599" s="14">
        <f t="shared" si="36"/>
        <v>47362.921760000005</v>
      </c>
      <c r="I599" s="11">
        <f t="shared" si="37"/>
        <v>539</v>
      </c>
      <c r="J599" s="11">
        <f t="shared" si="38"/>
        <v>3155.8450000000003</v>
      </c>
      <c r="K599" s="11">
        <f t="shared" si="39"/>
        <v>0</v>
      </c>
    </row>
    <row r="600" spans="1:11" s="11" customFormat="1">
      <c r="A600" s="32">
        <v>2018</v>
      </c>
      <c r="B600" s="32">
        <v>2079</v>
      </c>
      <c r="C600" s="33" t="s">
        <v>563</v>
      </c>
      <c r="D600" s="33" t="s">
        <v>564</v>
      </c>
      <c r="E600" s="34">
        <v>7011</v>
      </c>
      <c r="F600" s="35">
        <v>1</v>
      </c>
      <c r="G600" s="34">
        <v>326.5</v>
      </c>
      <c r="H600" s="14">
        <f t="shared" si="36"/>
        <v>22890.915000000001</v>
      </c>
      <c r="I600" s="11">
        <f t="shared" si="37"/>
        <v>7011</v>
      </c>
      <c r="J600" s="11">
        <f t="shared" si="38"/>
        <v>7011</v>
      </c>
      <c r="K600" s="11">
        <f t="shared" si="39"/>
        <v>0</v>
      </c>
    </row>
    <row r="601" spans="1:11" s="11" customFormat="1">
      <c r="A601" s="32">
        <v>2018</v>
      </c>
      <c r="B601" s="32">
        <v>2079</v>
      </c>
      <c r="C601" s="33" t="s">
        <v>563</v>
      </c>
      <c r="D601" s="33" t="s">
        <v>564</v>
      </c>
      <c r="E601" s="34">
        <v>12436</v>
      </c>
      <c r="F601" s="35">
        <v>1</v>
      </c>
      <c r="G601" s="34">
        <v>348.9</v>
      </c>
      <c r="H601" s="14">
        <f t="shared" si="36"/>
        <v>43389.203999999998</v>
      </c>
      <c r="I601" s="11">
        <f t="shared" si="37"/>
        <v>12436</v>
      </c>
      <c r="J601" s="11">
        <f t="shared" si="38"/>
        <v>12436</v>
      </c>
      <c r="K601" s="11">
        <f t="shared" si="39"/>
        <v>0</v>
      </c>
    </row>
    <row r="602" spans="1:11" s="11" customFormat="1">
      <c r="A602" s="32">
        <v>2018</v>
      </c>
      <c r="B602" s="32">
        <v>2079</v>
      </c>
      <c r="C602" s="33" t="s">
        <v>363</v>
      </c>
      <c r="D602" s="33" t="s">
        <v>354</v>
      </c>
      <c r="E602" s="34">
        <v>15353</v>
      </c>
      <c r="F602" s="35">
        <v>18.04</v>
      </c>
      <c r="G602" s="34">
        <v>153.6</v>
      </c>
      <c r="H602" s="14">
        <f t="shared" si="36"/>
        <v>425423.03232</v>
      </c>
      <c r="I602" s="11">
        <f t="shared" si="37"/>
        <v>15353</v>
      </c>
      <c r="J602" s="11">
        <f t="shared" si="38"/>
        <v>276968.12</v>
      </c>
      <c r="K602" s="11">
        <f t="shared" si="39"/>
        <v>0</v>
      </c>
    </row>
    <row r="603" spans="1:11" s="11" customFormat="1">
      <c r="A603" s="32">
        <v>2018</v>
      </c>
      <c r="B603" s="32">
        <v>2079</v>
      </c>
      <c r="C603" s="33" t="s">
        <v>363</v>
      </c>
      <c r="D603" s="33" t="s">
        <v>354</v>
      </c>
      <c r="E603" s="34">
        <v>15669</v>
      </c>
      <c r="F603" s="35">
        <v>17.989999999999998</v>
      </c>
      <c r="G603" s="34">
        <v>161.19999999999999</v>
      </c>
      <c r="H603" s="14">
        <f t="shared" si="36"/>
        <v>454399.1197199999</v>
      </c>
      <c r="I603" s="11">
        <f t="shared" si="37"/>
        <v>15669</v>
      </c>
      <c r="J603" s="11">
        <f t="shared" si="38"/>
        <v>281885.31</v>
      </c>
      <c r="K603" s="11">
        <f t="shared" si="39"/>
        <v>0</v>
      </c>
    </row>
    <row r="604" spans="1:11" s="11" customFormat="1">
      <c r="A604" s="32">
        <v>2018</v>
      </c>
      <c r="B604" s="32">
        <v>2079</v>
      </c>
      <c r="C604" s="33" t="s">
        <v>363</v>
      </c>
      <c r="D604" s="33" t="s">
        <v>354</v>
      </c>
      <c r="E604" s="34">
        <v>63409</v>
      </c>
      <c r="F604" s="35">
        <v>17.86</v>
      </c>
      <c r="G604" s="34">
        <v>162</v>
      </c>
      <c r="H604" s="14">
        <f t="shared" si="36"/>
        <v>1834625.2788</v>
      </c>
      <c r="I604" s="11">
        <f t="shared" si="37"/>
        <v>63409</v>
      </c>
      <c r="J604" s="11">
        <f t="shared" si="38"/>
        <v>1132484.74</v>
      </c>
      <c r="K604" s="11">
        <f t="shared" si="39"/>
        <v>0</v>
      </c>
    </row>
    <row r="605" spans="1:11" s="11" customFormat="1">
      <c r="A605" s="32">
        <v>2018</v>
      </c>
      <c r="B605" s="32">
        <v>2079</v>
      </c>
      <c r="C605" s="33" t="s">
        <v>363</v>
      </c>
      <c r="D605" s="33" t="s">
        <v>354</v>
      </c>
      <c r="E605" s="34">
        <v>48305</v>
      </c>
      <c r="F605" s="35">
        <v>17.78</v>
      </c>
      <c r="G605" s="34">
        <v>158.6</v>
      </c>
      <c r="H605" s="14">
        <f t="shared" si="36"/>
        <v>1362156.5593999999</v>
      </c>
      <c r="I605" s="11">
        <f t="shared" si="37"/>
        <v>48305</v>
      </c>
      <c r="J605" s="11">
        <f t="shared" si="38"/>
        <v>858862.9</v>
      </c>
      <c r="K605" s="11">
        <f t="shared" si="39"/>
        <v>0</v>
      </c>
    </row>
    <row r="606" spans="1:11" s="11" customFormat="1">
      <c r="A606" s="32">
        <v>2018</v>
      </c>
      <c r="B606" s="32">
        <v>2079</v>
      </c>
      <c r="C606" s="33" t="s">
        <v>363</v>
      </c>
      <c r="D606" s="33" t="s">
        <v>354</v>
      </c>
      <c r="E606" s="34">
        <v>15864</v>
      </c>
      <c r="F606" s="35">
        <v>17.96</v>
      </c>
      <c r="G606" s="34">
        <v>150.19999999999999</v>
      </c>
      <c r="H606" s="14">
        <f t="shared" si="36"/>
        <v>427945.99487999995</v>
      </c>
      <c r="I606" s="11">
        <f t="shared" si="37"/>
        <v>15864</v>
      </c>
      <c r="J606" s="11">
        <f t="shared" si="38"/>
        <v>284917.44</v>
      </c>
      <c r="K606" s="11">
        <f t="shared" si="39"/>
        <v>0</v>
      </c>
    </row>
    <row r="607" spans="1:11" s="11" customFormat="1">
      <c r="A607" s="32">
        <v>2018</v>
      </c>
      <c r="B607" s="32">
        <v>2080</v>
      </c>
      <c r="C607" s="33" t="s">
        <v>565</v>
      </c>
      <c r="D607" s="33" t="s">
        <v>566</v>
      </c>
      <c r="E607" s="34">
        <v>2775</v>
      </c>
      <c r="F607" s="35">
        <v>5.81</v>
      </c>
      <c r="G607" s="34">
        <v>1519.6</v>
      </c>
      <c r="H607" s="14">
        <f t="shared" si="36"/>
        <v>245001.30899999998</v>
      </c>
      <c r="I607" s="11">
        <f t="shared" si="37"/>
        <v>2775</v>
      </c>
      <c r="J607" s="11">
        <f t="shared" si="38"/>
        <v>16122.749999999998</v>
      </c>
      <c r="K607" s="11">
        <f t="shared" si="39"/>
        <v>0</v>
      </c>
    </row>
    <row r="608" spans="1:11" s="11" customFormat="1">
      <c r="A608" s="32">
        <v>2018</v>
      </c>
      <c r="B608" s="32">
        <v>2081</v>
      </c>
      <c r="C608" s="33" t="s">
        <v>565</v>
      </c>
      <c r="D608" s="33" t="s">
        <v>566</v>
      </c>
      <c r="E608" s="34">
        <v>6813</v>
      </c>
      <c r="F608" s="35">
        <v>5.75</v>
      </c>
      <c r="G608" s="34">
        <v>1572.4</v>
      </c>
      <c r="H608" s="14">
        <f t="shared" si="36"/>
        <v>615983.76899999997</v>
      </c>
      <c r="I608" s="11">
        <f t="shared" si="37"/>
        <v>6813</v>
      </c>
      <c r="J608" s="11">
        <f t="shared" si="38"/>
        <v>39174.75</v>
      </c>
      <c r="K608" s="11">
        <f t="shared" si="39"/>
        <v>0</v>
      </c>
    </row>
    <row r="609" spans="1:11" s="11" customFormat="1">
      <c r="A609" s="32">
        <v>2018</v>
      </c>
      <c r="B609" s="32">
        <v>2094</v>
      </c>
      <c r="C609" s="33" t="s">
        <v>363</v>
      </c>
      <c r="D609" s="33" t="s">
        <v>354</v>
      </c>
      <c r="E609" s="34">
        <v>25695</v>
      </c>
      <c r="F609" s="35">
        <v>17.690000000000001</v>
      </c>
      <c r="G609" s="34">
        <v>167</v>
      </c>
      <c r="H609" s="14">
        <f t="shared" si="36"/>
        <v>759089.39850000001</v>
      </c>
      <c r="I609" s="11">
        <f t="shared" si="37"/>
        <v>25695</v>
      </c>
      <c r="J609" s="11">
        <f t="shared" si="38"/>
        <v>454544.55000000005</v>
      </c>
      <c r="K609" s="11">
        <f t="shared" si="39"/>
        <v>0</v>
      </c>
    </row>
    <row r="610" spans="1:11" s="11" customFormat="1">
      <c r="A610" s="32">
        <v>2018</v>
      </c>
      <c r="B610" s="32">
        <v>2094</v>
      </c>
      <c r="C610" s="33" t="s">
        <v>363</v>
      </c>
      <c r="D610" s="33" t="s">
        <v>354</v>
      </c>
      <c r="E610" s="34">
        <v>38774</v>
      </c>
      <c r="F610" s="35">
        <v>17.72</v>
      </c>
      <c r="G610" s="34">
        <v>155.5</v>
      </c>
      <c r="H610" s="14">
        <f t="shared" si="36"/>
        <v>1068402.0603999998</v>
      </c>
      <c r="I610" s="11">
        <f t="shared" si="37"/>
        <v>38774</v>
      </c>
      <c r="J610" s="11">
        <f t="shared" si="38"/>
        <v>687075.27999999991</v>
      </c>
      <c r="K610" s="11">
        <f t="shared" si="39"/>
        <v>0</v>
      </c>
    </row>
    <row r="611" spans="1:11" s="11" customFormat="1">
      <c r="A611" s="32">
        <v>2018</v>
      </c>
      <c r="B611" s="32">
        <v>2094</v>
      </c>
      <c r="C611" s="33" t="s">
        <v>363</v>
      </c>
      <c r="D611" s="33" t="s">
        <v>354</v>
      </c>
      <c r="E611" s="34">
        <v>38992</v>
      </c>
      <c r="F611" s="35">
        <v>17.940000000000001</v>
      </c>
      <c r="G611" s="34">
        <v>158.80000000000001</v>
      </c>
      <c r="H611" s="14">
        <f t="shared" si="36"/>
        <v>1110832.1702400001</v>
      </c>
      <c r="I611" s="11">
        <f t="shared" si="37"/>
        <v>38992</v>
      </c>
      <c r="J611" s="11">
        <f t="shared" si="38"/>
        <v>699516.4800000001</v>
      </c>
      <c r="K611" s="11">
        <f t="shared" si="39"/>
        <v>0</v>
      </c>
    </row>
    <row r="612" spans="1:11" s="11" customFormat="1">
      <c r="A612" s="32">
        <v>2018</v>
      </c>
      <c r="B612" s="32">
        <v>2098</v>
      </c>
      <c r="C612" s="33" t="s">
        <v>563</v>
      </c>
      <c r="D612" s="33" t="s">
        <v>564</v>
      </c>
      <c r="E612" s="34">
        <v>153102</v>
      </c>
      <c r="F612" s="35">
        <v>1</v>
      </c>
      <c r="G612" s="34">
        <v>297.60000000000002</v>
      </c>
      <c r="H612" s="14">
        <f t="shared" si="36"/>
        <v>455631.55200000008</v>
      </c>
      <c r="I612" s="11">
        <f t="shared" si="37"/>
        <v>153102</v>
      </c>
      <c r="J612" s="11">
        <f t="shared" si="38"/>
        <v>153102</v>
      </c>
      <c r="K612" s="11">
        <f t="shared" si="39"/>
        <v>0</v>
      </c>
    </row>
    <row r="613" spans="1:11" s="11" customFormat="1">
      <c r="A613" s="32">
        <v>2018</v>
      </c>
      <c r="B613" s="32">
        <v>2098</v>
      </c>
      <c r="C613" s="33" t="s">
        <v>565</v>
      </c>
      <c r="D613" s="33" t="s">
        <v>566</v>
      </c>
      <c r="E613" s="34">
        <v>2610</v>
      </c>
      <c r="F613" s="35">
        <v>5.8</v>
      </c>
      <c r="G613" s="34">
        <v>1526.1</v>
      </c>
      <c r="H613" s="14">
        <f t="shared" si="36"/>
        <v>231021.01799999998</v>
      </c>
      <c r="I613" s="11">
        <f t="shared" si="37"/>
        <v>2610</v>
      </c>
      <c r="J613" s="11">
        <f t="shared" si="38"/>
        <v>15138</v>
      </c>
      <c r="K613" s="11">
        <f t="shared" si="39"/>
        <v>0</v>
      </c>
    </row>
    <row r="614" spans="1:11" s="11" customFormat="1">
      <c r="A614" s="32">
        <v>2018</v>
      </c>
      <c r="B614" s="32">
        <v>2103</v>
      </c>
      <c r="C614" s="33" t="s">
        <v>565</v>
      </c>
      <c r="D614" s="33" t="s">
        <v>566</v>
      </c>
      <c r="E614" s="34">
        <v>1679</v>
      </c>
      <c r="F614" s="35">
        <v>5.7539999999999996</v>
      </c>
      <c r="G614" s="34">
        <v>1549.8</v>
      </c>
      <c r="H614" s="14">
        <f t="shared" si="36"/>
        <v>149725.65106799998</v>
      </c>
      <c r="I614" s="11">
        <f t="shared" si="37"/>
        <v>1679</v>
      </c>
      <c r="J614" s="11">
        <f t="shared" si="38"/>
        <v>9660.9659999999985</v>
      </c>
      <c r="K614" s="11">
        <f t="shared" si="39"/>
        <v>0</v>
      </c>
    </row>
    <row r="615" spans="1:11" s="11" customFormat="1">
      <c r="A615" s="32">
        <v>2018</v>
      </c>
      <c r="B615" s="32">
        <v>2103</v>
      </c>
      <c r="C615" s="33" t="s">
        <v>363</v>
      </c>
      <c r="D615" s="33" t="s">
        <v>354</v>
      </c>
      <c r="E615" s="34">
        <v>563879</v>
      </c>
      <c r="F615" s="35">
        <v>17.643999999999998</v>
      </c>
      <c r="G615" s="34">
        <v>203.1</v>
      </c>
      <c r="H615" s="14">
        <f t="shared" si="36"/>
        <v>20206583.665355999</v>
      </c>
      <c r="I615" s="11">
        <f t="shared" si="37"/>
        <v>563879</v>
      </c>
      <c r="J615" s="11">
        <f t="shared" si="38"/>
        <v>9949081.0759999994</v>
      </c>
      <c r="K615" s="11">
        <f t="shared" si="39"/>
        <v>0</v>
      </c>
    </row>
    <row r="616" spans="1:11" s="11" customFormat="1">
      <c r="A616" s="32">
        <v>2018</v>
      </c>
      <c r="B616" s="32">
        <v>2103</v>
      </c>
      <c r="C616" s="33" t="s">
        <v>363</v>
      </c>
      <c r="D616" s="33" t="s">
        <v>354</v>
      </c>
      <c r="E616" s="34">
        <v>148552</v>
      </c>
      <c r="F616" s="35">
        <v>17.667000000000002</v>
      </c>
      <c r="G616" s="34">
        <v>204.6</v>
      </c>
      <c r="H616" s="14">
        <f t="shared" si="36"/>
        <v>5369661.9044639999</v>
      </c>
      <c r="I616" s="11">
        <f t="shared" si="37"/>
        <v>148552</v>
      </c>
      <c r="J616" s="11">
        <f t="shared" si="38"/>
        <v>2624468.1840000004</v>
      </c>
      <c r="K616" s="11">
        <f t="shared" si="39"/>
        <v>0</v>
      </c>
    </row>
    <row r="617" spans="1:11" s="11" customFormat="1">
      <c r="A617" s="32">
        <v>2018</v>
      </c>
      <c r="B617" s="32">
        <v>2103</v>
      </c>
      <c r="C617" s="33" t="s">
        <v>363</v>
      </c>
      <c r="D617" s="33" t="s">
        <v>354</v>
      </c>
      <c r="E617" s="34">
        <v>48597</v>
      </c>
      <c r="F617" s="35">
        <v>17.687000000000001</v>
      </c>
      <c r="G617" s="34">
        <v>180.7</v>
      </c>
      <c r="H617" s="14">
        <f t="shared" si="36"/>
        <v>1553179.9961730002</v>
      </c>
      <c r="I617" s="11">
        <f t="shared" si="37"/>
        <v>48597</v>
      </c>
      <c r="J617" s="11">
        <f t="shared" si="38"/>
        <v>859535.13900000008</v>
      </c>
      <c r="K617" s="11">
        <f t="shared" si="39"/>
        <v>0</v>
      </c>
    </row>
    <row r="618" spans="1:11" s="11" customFormat="1">
      <c r="A618" s="32">
        <v>2018</v>
      </c>
      <c r="B618" s="32">
        <v>2103</v>
      </c>
      <c r="C618" s="33" t="s">
        <v>363</v>
      </c>
      <c r="D618" s="33" t="s">
        <v>354</v>
      </c>
      <c r="E618" s="34">
        <v>34951</v>
      </c>
      <c r="F618" s="35">
        <v>18.172000000000001</v>
      </c>
      <c r="G618" s="34">
        <v>172.9</v>
      </c>
      <c r="H618" s="14">
        <f t="shared" si="36"/>
        <v>1098139.0299879999</v>
      </c>
      <c r="I618" s="11">
        <f t="shared" si="37"/>
        <v>34951</v>
      </c>
      <c r="J618" s="11">
        <f t="shared" si="38"/>
        <v>635129.57200000004</v>
      </c>
      <c r="K618" s="11">
        <f t="shared" si="39"/>
        <v>0</v>
      </c>
    </row>
    <row r="619" spans="1:11" s="11" customFormat="1">
      <c r="A619" s="32">
        <v>2018</v>
      </c>
      <c r="B619" s="32">
        <v>2104</v>
      </c>
      <c r="C619" s="33" t="s">
        <v>363</v>
      </c>
      <c r="D619" s="33" t="s">
        <v>354</v>
      </c>
      <c r="E619" s="34">
        <v>15729</v>
      </c>
      <c r="F619" s="35">
        <v>17.48</v>
      </c>
      <c r="G619" s="34">
        <v>224.6</v>
      </c>
      <c r="H619" s="14">
        <f t="shared" si="36"/>
        <v>617521.79832000006</v>
      </c>
      <c r="I619" s="11">
        <f t="shared" si="37"/>
        <v>15729</v>
      </c>
      <c r="J619" s="11">
        <f t="shared" si="38"/>
        <v>274942.92</v>
      </c>
      <c r="K619" s="11">
        <f t="shared" si="39"/>
        <v>0</v>
      </c>
    </row>
    <row r="620" spans="1:11" s="11" customFormat="1">
      <c r="A620" s="32">
        <v>2018</v>
      </c>
      <c r="B620" s="32">
        <v>2104</v>
      </c>
      <c r="C620" s="33" t="s">
        <v>363</v>
      </c>
      <c r="D620" s="33" t="s">
        <v>354</v>
      </c>
      <c r="E620" s="34">
        <v>94610</v>
      </c>
      <c r="F620" s="35">
        <v>18.038</v>
      </c>
      <c r="G620" s="34">
        <v>184.1</v>
      </c>
      <c r="H620" s="14">
        <f t="shared" si="36"/>
        <v>3141804.9063799996</v>
      </c>
      <c r="I620" s="11">
        <f t="shared" si="37"/>
        <v>94610</v>
      </c>
      <c r="J620" s="11">
        <f t="shared" si="38"/>
        <v>1706575.18</v>
      </c>
      <c r="K620" s="11">
        <f t="shared" si="39"/>
        <v>0</v>
      </c>
    </row>
    <row r="621" spans="1:11" s="11" customFormat="1">
      <c r="A621" s="32">
        <v>2018</v>
      </c>
      <c r="B621" s="32">
        <v>2104</v>
      </c>
      <c r="C621" s="33" t="s">
        <v>563</v>
      </c>
      <c r="D621" s="33" t="s">
        <v>564</v>
      </c>
      <c r="E621" s="34">
        <v>13185</v>
      </c>
      <c r="F621" s="35">
        <v>1.03</v>
      </c>
      <c r="G621" s="34">
        <v>732.8</v>
      </c>
      <c r="H621" s="14">
        <f t="shared" si="36"/>
        <v>99518.270399999994</v>
      </c>
      <c r="I621" s="11">
        <f t="shared" si="37"/>
        <v>13185</v>
      </c>
      <c r="J621" s="11">
        <f t="shared" si="38"/>
        <v>13580.550000000001</v>
      </c>
      <c r="K621" s="11">
        <f t="shared" si="39"/>
        <v>0</v>
      </c>
    </row>
    <row r="622" spans="1:11" s="11" customFormat="1">
      <c r="A622" s="32">
        <v>2018</v>
      </c>
      <c r="B622" s="32">
        <v>2104</v>
      </c>
      <c r="C622" s="33" t="s">
        <v>563</v>
      </c>
      <c r="D622" s="33" t="s">
        <v>564</v>
      </c>
      <c r="E622" s="34">
        <v>50942</v>
      </c>
      <c r="F622" s="35">
        <v>1.0409999999999999</v>
      </c>
      <c r="G622" s="34">
        <v>731.6</v>
      </c>
      <c r="H622" s="14">
        <f t="shared" si="36"/>
        <v>387972.03055199998</v>
      </c>
      <c r="I622" s="11">
        <f t="shared" si="37"/>
        <v>50942</v>
      </c>
      <c r="J622" s="11">
        <f t="shared" si="38"/>
        <v>53030.621999999996</v>
      </c>
      <c r="K622" s="11">
        <f t="shared" si="39"/>
        <v>0</v>
      </c>
    </row>
    <row r="623" spans="1:11" s="11" customFormat="1">
      <c r="A623" s="32">
        <v>2018</v>
      </c>
      <c r="B623" s="32">
        <v>2107</v>
      </c>
      <c r="C623" s="33" t="s">
        <v>353</v>
      </c>
      <c r="D623" s="33" t="s">
        <v>354</v>
      </c>
      <c r="E623" s="34">
        <v>16217</v>
      </c>
      <c r="F623" s="35">
        <v>22.058</v>
      </c>
      <c r="G623" s="34">
        <v>158.30000000000001</v>
      </c>
      <c r="H623" s="14">
        <f t="shared" si="36"/>
        <v>566262.1896380001</v>
      </c>
      <c r="I623" s="11">
        <f t="shared" si="37"/>
        <v>16217</v>
      </c>
      <c r="J623" s="11">
        <f t="shared" si="38"/>
        <v>357714.58600000001</v>
      </c>
      <c r="K623" s="11">
        <f t="shared" si="39"/>
        <v>0</v>
      </c>
    </row>
    <row r="624" spans="1:11" s="11" customFormat="1">
      <c r="A624" s="32">
        <v>2018</v>
      </c>
      <c r="B624" s="32">
        <v>2107</v>
      </c>
      <c r="C624" s="33" t="s">
        <v>565</v>
      </c>
      <c r="D624" s="33" t="s">
        <v>566</v>
      </c>
      <c r="E624" s="34">
        <v>1013</v>
      </c>
      <c r="F624" s="35">
        <v>5.7539999999999996</v>
      </c>
      <c r="G624" s="34">
        <v>1533.6</v>
      </c>
      <c r="H624" s="14">
        <f t="shared" si="36"/>
        <v>89390.507471999983</v>
      </c>
      <c r="I624" s="11">
        <f t="shared" si="37"/>
        <v>1013</v>
      </c>
      <c r="J624" s="11">
        <f t="shared" si="38"/>
        <v>5828.8019999999997</v>
      </c>
      <c r="K624" s="11">
        <f t="shared" si="39"/>
        <v>0</v>
      </c>
    </row>
    <row r="625" spans="1:11" s="11" customFormat="1">
      <c r="A625" s="32">
        <v>2018</v>
      </c>
      <c r="B625" s="32">
        <v>2107</v>
      </c>
      <c r="C625" s="33" t="s">
        <v>363</v>
      </c>
      <c r="D625" s="33" t="s">
        <v>354</v>
      </c>
      <c r="E625" s="34">
        <v>80959</v>
      </c>
      <c r="F625" s="35">
        <v>17.658000000000001</v>
      </c>
      <c r="G625" s="34">
        <v>205.9</v>
      </c>
      <c r="H625" s="14">
        <f t="shared" si="36"/>
        <v>2943492.9112980003</v>
      </c>
      <c r="I625" s="11">
        <f t="shared" si="37"/>
        <v>80959</v>
      </c>
      <c r="J625" s="11">
        <f t="shared" si="38"/>
        <v>1429574.0220000001</v>
      </c>
      <c r="K625" s="11">
        <f t="shared" si="39"/>
        <v>0</v>
      </c>
    </row>
    <row r="626" spans="1:11" s="11" customFormat="1">
      <c r="A626" s="32">
        <v>2018</v>
      </c>
      <c r="B626" s="32">
        <v>2107</v>
      </c>
      <c r="C626" s="33" t="s">
        <v>363</v>
      </c>
      <c r="D626" s="33" t="s">
        <v>354</v>
      </c>
      <c r="E626" s="34">
        <v>80353</v>
      </c>
      <c r="F626" s="35">
        <v>17.649000000000001</v>
      </c>
      <c r="G626" s="34">
        <v>199.3</v>
      </c>
      <c r="H626" s="14">
        <f t="shared" si="36"/>
        <v>2826373.1433210005</v>
      </c>
      <c r="I626" s="11">
        <f t="shared" si="37"/>
        <v>80353</v>
      </c>
      <c r="J626" s="11">
        <f t="shared" si="38"/>
        <v>1418150.0970000001</v>
      </c>
      <c r="K626" s="11">
        <f t="shared" si="39"/>
        <v>0</v>
      </c>
    </row>
    <row r="627" spans="1:11" s="11" customFormat="1">
      <c r="A627" s="32">
        <v>2018</v>
      </c>
      <c r="B627" s="32">
        <v>2107</v>
      </c>
      <c r="C627" s="33" t="s">
        <v>353</v>
      </c>
      <c r="D627" s="33" t="s">
        <v>354</v>
      </c>
      <c r="E627" s="34">
        <v>32361</v>
      </c>
      <c r="F627" s="35">
        <v>21.937000000000001</v>
      </c>
      <c r="G627" s="34">
        <v>156.19999999999999</v>
      </c>
      <c r="H627" s="14">
        <f t="shared" si="36"/>
        <v>1108868.8874339999</v>
      </c>
      <c r="I627" s="11">
        <f t="shared" si="37"/>
        <v>32361</v>
      </c>
      <c r="J627" s="11">
        <f t="shared" si="38"/>
        <v>709903.25699999998</v>
      </c>
      <c r="K627" s="11">
        <f t="shared" si="39"/>
        <v>0</v>
      </c>
    </row>
    <row r="628" spans="1:11" s="11" customFormat="1">
      <c r="A628" s="32">
        <v>2018</v>
      </c>
      <c r="B628" s="32">
        <v>2107</v>
      </c>
      <c r="C628" s="33" t="s">
        <v>363</v>
      </c>
      <c r="D628" s="33" t="s">
        <v>354</v>
      </c>
      <c r="E628" s="34">
        <v>48498</v>
      </c>
      <c r="F628" s="35">
        <v>18.114000000000001</v>
      </c>
      <c r="G628" s="34">
        <v>173</v>
      </c>
      <c r="H628" s="14">
        <f t="shared" si="36"/>
        <v>1519792.4955600002</v>
      </c>
      <c r="I628" s="11">
        <f t="shared" si="37"/>
        <v>48498</v>
      </c>
      <c r="J628" s="11">
        <f t="shared" si="38"/>
        <v>878492.772</v>
      </c>
      <c r="K628" s="11">
        <f t="shared" si="39"/>
        <v>0</v>
      </c>
    </row>
    <row r="629" spans="1:11" s="11" customFormat="1">
      <c r="A629" s="32">
        <v>2018</v>
      </c>
      <c r="B629" s="32">
        <v>2161</v>
      </c>
      <c r="C629" s="33" t="s">
        <v>565</v>
      </c>
      <c r="D629" s="33" t="s">
        <v>566</v>
      </c>
      <c r="E629" s="34">
        <v>22625</v>
      </c>
      <c r="F629" s="35">
        <v>5.8040000000000003</v>
      </c>
      <c r="G629" s="34">
        <v>1589</v>
      </c>
      <c r="H629" s="14">
        <f t="shared" si="36"/>
        <v>2086603.2949999999</v>
      </c>
      <c r="I629" s="11">
        <f t="shared" si="37"/>
        <v>22625</v>
      </c>
      <c r="J629" s="11">
        <f t="shared" si="38"/>
        <v>131315.5</v>
      </c>
      <c r="K629" s="11">
        <f t="shared" si="39"/>
        <v>0</v>
      </c>
    </row>
    <row r="630" spans="1:11" s="11" customFormat="1">
      <c r="A630" s="32">
        <v>2018</v>
      </c>
      <c r="B630" s="32">
        <v>2161</v>
      </c>
      <c r="C630" s="33" t="s">
        <v>563</v>
      </c>
      <c r="D630" s="33" t="s">
        <v>564</v>
      </c>
      <c r="E630" s="34">
        <v>6079</v>
      </c>
      <c r="F630" s="35">
        <v>1.042</v>
      </c>
      <c r="G630" s="34">
        <v>319.89999999999998</v>
      </c>
      <c r="H630" s="14">
        <f t="shared" si="36"/>
        <v>20263.483282000001</v>
      </c>
      <c r="I630" s="11">
        <f t="shared" si="37"/>
        <v>6079</v>
      </c>
      <c r="J630" s="11">
        <f t="shared" si="38"/>
        <v>6334.3180000000002</v>
      </c>
      <c r="K630" s="11">
        <f t="shared" si="39"/>
        <v>0</v>
      </c>
    </row>
    <row r="631" spans="1:11" s="11" customFormat="1">
      <c r="A631" s="32">
        <v>2018</v>
      </c>
      <c r="B631" s="32">
        <v>2167</v>
      </c>
      <c r="C631" s="33" t="s">
        <v>363</v>
      </c>
      <c r="D631" s="33" t="s">
        <v>354</v>
      </c>
      <c r="E631" s="34">
        <v>431951</v>
      </c>
      <c r="F631" s="35">
        <v>17.57</v>
      </c>
      <c r="G631" s="34">
        <v>192.9</v>
      </c>
      <c r="H631" s="14">
        <f t="shared" si="36"/>
        <v>14639912.22603</v>
      </c>
      <c r="I631" s="11">
        <f t="shared" si="37"/>
        <v>431951</v>
      </c>
      <c r="J631" s="11">
        <f t="shared" si="38"/>
        <v>7589379.0700000003</v>
      </c>
      <c r="K631" s="11">
        <f t="shared" si="39"/>
        <v>0</v>
      </c>
    </row>
    <row r="632" spans="1:11" s="11" customFormat="1">
      <c r="A632" s="32">
        <v>2018</v>
      </c>
      <c r="B632" s="32">
        <v>2167</v>
      </c>
      <c r="C632" s="33" t="s">
        <v>565</v>
      </c>
      <c r="D632" s="33" t="s">
        <v>566</v>
      </c>
      <c r="E632" s="34">
        <v>721</v>
      </c>
      <c r="F632" s="35">
        <v>5.88</v>
      </c>
      <c r="G632" s="34">
        <v>1717.6</v>
      </c>
      <c r="H632" s="14">
        <f t="shared" si="36"/>
        <v>72817.308479999992</v>
      </c>
      <c r="I632" s="11">
        <f t="shared" si="37"/>
        <v>721</v>
      </c>
      <c r="J632" s="11">
        <f t="shared" si="38"/>
        <v>4239.4799999999996</v>
      </c>
      <c r="K632" s="11">
        <f t="shared" si="39"/>
        <v>0</v>
      </c>
    </row>
    <row r="633" spans="1:11" s="11" customFormat="1">
      <c r="A633" s="32">
        <v>2018</v>
      </c>
      <c r="B633" s="32">
        <v>2168</v>
      </c>
      <c r="C633" s="33" t="s">
        <v>363</v>
      </c>
      <c r="D633" s="33" t="s">
        <v>354</v>
      </c>
      <c r="E633" s="34">
        <v>382084</v>
      </c>
      <c r="F633" s="35">
        <v>17.55</v>
      </c>
      <c r="G633" s="34">
        <v>192</v>
      </c>
      <c r="H633" s="14">
        <f t="shared" si="36"/>
        <v>12874702.464</v>
      </c>
      <c r="I633" s="11">
        <f t="shared" si="37"/>
        <v>382084</v>
      </c>
      <c r="J633" s="11">
        <f t="shared" si="38"/>
        <v>6705574.2000000002</v>
      </c>
      <c r="K633" s="11">
        <f t="shared" si="39"/>
        <v>0</v>
      </c>
    </row>
    <row r="634" spans="1:11" s="11" customFormat="1">
      <c r="A634" s="32">
        <v>2018</v>
      </c>
      <c r="B634" s="32">
        <v>2240</v>
      </c>
      <c r="C634" s="33" t="s">
        <v>363</v>
      </c>
      <c r="D634" s="33" t="s">
        <v>354</v>
      </c>
      <c r="E634" s="34">
        <v>14637</v>
      </c>
      <c r="F634" s="35">
        <v>17.64</v>
      </c>
      <c r="G634" s="34">
        <v>164.2</v>
      </c>
      <c r="H634" s="14">
        <f t="shared" si="36"/>
        <v>423958.94855999999</v>
      </c>
      <c r="I634" s="11">
        <f t="shared" si="37"/>
        <v>14637</v>
      </c>
      <c r="J634" s="11">
        <f t="shared" si="38"/>
        <v>258196.68000000002</v>
      </c>
      <c r="K634" s="11">
        <f t="shared" si="39"/>
        <v>0</v>
      </c>
    </row>
    <row r="635" spans="1:11" s="11" customFormat="1">
      <c r="A635" s="32">
        <v>2018</v>
      </c>
      <c r="B635" s="32">
        <v>2240</v>
      </c>
      <c r="C635" s="33" t="s">
        <v>563</v>
      </c>
      <c r="D635" s="33" t="s">
        <v>564</v>
      </c>
      <c r="E635" s="34">
        <v>19074</v>
      </c>
      <c r="F635" s="35">
        <v>1.07</v>
      </c>
      <c r="G635" s="34">
        <v>620.79999999999995</v>
      </c>
      <c r="H635" s="14">
        <f t="shared" si="36"/>
        <v>126700.18943999999</v>
      </c>
      <c r="I635" s="11">
        <f t="shared" si="37"/>
        <v>19074</v>
      </c>
      <c r="J635" s="11">
        <f t="shared" si="38"/>
        <v>20409.18</v>
      </c>
      <c r="K635" s="11">
        <f t="shared" si="39"/>
        <v>0</v>
      </c>
    </row>
    <row r="636" spans="1:11" s="11" customFormat="1">
      <c r="A636" s="32">
        <v>2018</v>
      </c>
      <c r="B636" s="32">
        <v>2240</v>
      </c>
      <c r="C636" s="33" t="s">
        <v>363</v>
      </c>
      <c r="D636" s="33" t="s">
        <v>354</v>
      </c>
      <c r="E636" s="34">
        <v>3642</v>
      </c>
      <c r="F636" s="35">
        <v>18.09</v>
      </c>
      <c r="G636" s="34">
        <v>163.9</v>
      </c>
      <c r="H636" s="14">
        <f t="shared" si="36"/>
        <v>107983.51542</v>
      </c>
      <c r="I636" s="11">
        <f t="shared" si="37"/>
        <v>3642</v>
      </c>
      <c r="J636" s="11">
        <f t="shared" si="38"/>
        <v>65883.78</v>
      </c>
      <c r="K636" s="11">
        <f t="shared" si="39"/>
        <v>0</v>
      </c>
    </row>
    <row r="637" spans="1:11" s="11" customFormat="1">
      <c r="A637" s="32">
        <v>2018</v>
      </c>
      <c r="B637" s="32">
        <v>2240</v>
      </c>
      <c r="C637" s="33" t="s">
        <v>363</v>
      </c>
      <c r="D637" s="33" t="s">
        <v>354</v>
      </c>
      <c r="E637" s="34">
        <v>8451</v>
      </c>
      <c r="F637" s="35">
        <v>17.100000000000001</v>
      </c>
      <c r="G637" s="34">
        <v>160.30000000000001</v>
      </c>
      <c r="H637" s="14">
        <f t="shared" si="36"/>
        <v>231652.89630000002</v>
      </c>
      <c r="I637" s="11">
        <f t="shared" si="37"/>
        <v>8451</v>
      </c>
      <c r="J637" s="11">
        <f t="shared" si="38"/>
        <v>144512.1</v>
      </c>
      <c r="K637" s="11">
        <f t="shared" si="39"/>
        <v>0</v>
      </c>
    </row>
    <row r="638" spans="1:11" s="11" customFormat="1">
      <c r="A638" s="32">
        <v>2018</v>
      </c>
      <c r="B638" s="32">
        <v>2277</v>
      </c>
      <c r="C638" s="33" t="s">
        <v>563</v>
      </c>
      <c r="D638" s="33" t="s">
        <v>564</v>
      </c>
      <c r="E638" s="34">
        <v>2102</v>
      </c>
      <c r="F638" s="35">
        <v>1.0389999999999999</v>
      </c>
      <c r="G638" s="34">
        <v>996.9</v>
      </c>
      <c r="H638" s="14">
        <f t="shared" si="36"/>
        <v>21772.076681999999</v>
      </c>
      <c r="I638" s="11">
        <f t="shared" si="37"/>
        <v>2102</v>
      </c>
      <c r="J638" s="11">
        <f t="shared" si="38"/>
        <v>2183.9780000000001</v>
      </c>
      <c r="K638" s="11">
        <f t="shared" si="39"/>
        <v>0</v>
      </c>
    </row>
    <row r="639" spans="1:11" s="11" customFormat="1">
      <c r="A639" s="32">
        <v>2018</v>
      </c>
      <c r="B639" s="32">
        <v>2277</v>
      </c>
      <c r="C639" s="33" t="s">
        <v>363</v>
      </c>
      <c r="D639" s="33" t="s">
        <v>354</v>
      </c>
      <c r="E639" s="34">
        <v>44129</v>
      </c>
      <c r="F639" s="35">
        <v>17.18</v>
      </c>
      <c r="G639" s="34">
        <v>142.4</v>
      </c>
      <c r="H639" s="14">
        <f t="shared" si="36"/>
        <v>1079585.97728</v>
      </c>
      <c r="I639" s="11">
        <f t="shared" si="37"/>
        <v>44129</v>
      </c>
      <c r="J639" s="11">
        <f t="shared" si="38"/>
        <v>758136.22</v>
      </c>
      <c r="K639" s="11">
        <f t="shared" si="39"/>
        <v>0</v>
      </c>
    </row>
    <row r="640" spans="1:11" s="11" customFormat="1">
      <c r="A640" s="32">
        <v>2018</v>
      </c>
      <c r="B640" s="32">
        <v>2291</v>
      </c>
      <c r="C640" s="33" t="s">
        <v>363</v>
      </c>
      <c r="D640" s="33" t="s">
        <v>354</v>
      </c>
      <c r="E640" s="34">
        <v>91251</v>
      </c>
      <c r="F640" s="35">
        <v>16.95</v>
      </c>
      <c r="G640" s="34">
        <v>125.5</v>
      </c>
      <c r="H640" s="14">
        <f t="shared" si="36"/>
        <v>1941114.0847499997</v>
      </c>
      <c r="I640" s="11">
        <f t="shared" si="37"/>
        <v>91251</v>
      </c>
      <c r="J640" s="11">
        <f t="shared" si="38"/>
        <v>1546704.45</v>
      </c>
      <c r="K640" s="11">
        <f t="shared" si="39"/>
        <v>0</v>
      </c>
    </row>
    <row r="641" spans="1:11" s="11" customFormat="1">
      <c r="A641" s="32">
        <v>2018</v>
      </c>
      <c r="B641" s="32">
        <v>2291</v>
      </c>
      <c r="C641" s="33" t="s">
        <v>563</v>
      </c>
      <c r="D641" s="33" t="s">
        <v>564</v>
      </c>
      <c r="E641" s="34">
        <v>3866</v>
      </c>
      <c r="F641" s="35">
        <v>1.0409999999999999</v>
      </c>
      <c r="G641" s="34">
        <v>526</v>
      </c>
      <c r="H641" s="14">
        <f t="shared" si="36"/>
        <v>21168.901559999998</v>
      </c>
      <c r="I641" s="11">
        <f t="shared" si="37"/>
        <v>3866</v>
      </c>
      <c r="J641" s="11">
        <f t="shared" si="38"/>
        <v>4024.5059999999999</v>
      </c>
      <c r="K641" s="11">
        <f t="shared" si="39"/>
        <v>0</v>
      </c>
    </row>
    <row r="642" spans="1:11" s="11" customFormat="1">
      <c r="A642" s="32">
        <v>2018</v>
      </c>
      <c r="B642" s="32">
        <v>2291</v>
      </c>
      <c r="C642" s="33" t="s">
        <v>563</v>
      </c>
      <c r="D642" s="33" t="s">
        <v>564</v>
      </c>
      <c r="E642" s="34">
        <v>4450</v>
      </c>
      <c r="F642" s="35">
        <v>1.0409999999999999</v>
      </c>
      <c r="G642" s="34">
        <v>526</v>
      </c>
      <c r="H642" s="14">
        <f t="shared" si="36"/>
        <v>24366.686999999998</v>
      </c>
      <c r="I642" s="11">
        <f t="shared" si="37"/>
        <v>4450</v>
      </c>
      <c r="J642" s="11">
        <f t="shared" si="38"/>
        <v>4632.45</v>
      </c>
      <c r="K642" s="11">
        <f t="shared" si="39"/>
        <v>0</v>
      </c>
    </row>
    <row r="643" spans="1:11" s="11" customFormat="1">
      <c r="A643" s="32">
        <v>2018</v>
      </c>
      <c r="B643" s="32">
        <v>2292</v>
      </c>
      <c r="C643" s="33" t="s">
        <v>563</v>
      </c>
      <c r="D643" s="33" t="s">
        <v>564</v>
      </c>
      <c r="E643" s="34">
        <v>33800</v>
      </c>
      <c r="F643" s="35">
        <v>1.044</v>
      </c>
      <c r="G643" s="34">
        <v>627.9</v>
      </c>
      <c r="H643" s="14">
        <f t="shared" si="36"/>
        <v>221568.32880000002</v>
      </c>
      <c r="I643" s="11">
        <f t="shared" si="37"/>
        <v>33800</v>
      </c>
      <c r="J643" s="11">
        <f t="shared" si="38"/>
        <v>35287.200000000004</v>
      </c>
      <c r="K643" s="11">
        <f t="shared" si="39"/>
        <v>0</v>
      </c>
    </row>
    <row r="644" spans="1:11" s="11" customFormat="1">
      <c r="A644" s="32">
        <v>2018</v>
      </c>
      <c r="B644" s="32">
        <v>2292</v>
      </c>
      <c r="C644" s="33" t="s">
        <v>565</v>
      </c>
      <c r="D644" s="33" t="s">
        <v>566</v>
      </c>
      <c r="E644" s="34">
        <v>652</v>
      </c>
      <c r="F644" s="35">
        <v>5.8</v>
      </c>
      <c r="G644" s="34">
        <v>1781.6</v>
      </c>
      <c r="H644" s="14">
        <f t="shared" si="36"/>
        <v>67372.9856</v>
      </c>
      <c r="I644" s="11">
        <f t="shared" si="37"/>
        <v>652</v>
      </c>
      <c r="J644" s="11">
        <f t="shared" si="38"/>
        <v>3781.6</v>
      </c>
      <c r="K644" s="11">
        <f t="shared" si="39"/>
        <v>0</v>
      </c>
    </row>
    <row r="645" spans="1:11" s="11" customFormat="1">
      <c r="A645" s="32">
        <v>2018</v>
      </c>
      <c r="B645" s="32">
        <v>2322</v>
      </c>
      <c r="C645" s="33" t="s">
        <v>563</v>
      </c>
      <c r="D645" s="33" t="s">
        <v>564</v>
      </c>
      <c r="E645" s="34">
        <v>125644</v>
      </c>
      <c r="F645" s="35">
        <v>1.0349999999999999</v>
      </c>
      <c r="G645" s="34">
        <v>422.6</v>
      </c>
      <c r="H645" s="14">
        <f t="shared" si="36"/>
        <v>549555.54803999991</v>
      </c>
      <c r="I645" s="11">
        <f t="shared" si="37"/>
        <v>125644</v>
      </c>
      <c r="J645" s="11">
        <f t="shared" si="38"/>
        <v>130041.54</v>
      </c>
      <c r="K645" s="11">
        <f t="shared" si="39"/>
        <v>0</v>
      </c>
    </row>
    <row r="646" spans="1:11" s="11" customFormat="1">
      <c r="A646" s="32">
        <v>2018</v>
      </c>
      <c r="B646" s="32">
        <v>2330</v>
      </c>
      <c r="C646" s="33" t="s">
        <v>563</v>
      </c>
      <c r="D646" s="33" t="s">
        <v>564</v>
      </c>
      <c r="E646" s="34">
        <v>94338</v>
      </c>
      <c r="F646" s="35">
        <v>1.0429999999999999</v>
      </c>
      <c r="G646" s="34">
        <v>281.3</v>
      </c>
      <c r="H646" s="14">
        <f t="shared" ref="H646:H709" si="40">IF(I646="","",G646/100*F646*E646)</f>
        <v>276783.824142</v>
      </c>
      <c r="I646" s="11">
        <f t="shared" ref="I646:I709" si="41">IF(OR(G646=".",F646=".",E646="."),"",E646)</f>
        <v>94338</v>
      </c>
      <c r="J646" s="11">
        <f t="shared" ref="J646:J709" si="42">IF(I646="","",F646*I646)</f>
        <v>98394.534</v>
      </c>
      <c r="K646" s="11">
        <f t="shared" ref="K646:K709" si="43">IF(C646="LIG",1,0)</f>
        <v>0</v>
      </c>
    </row>
    <row r="647" spans="1:11" s="11" customFormat="1">
      <c r="A647" s="32">
        <v>2018</v>
      </c>
      <c r="B647" s="32">
        <v>2336</v>
      </c>
      <c r="C647" s="33" t="s">
        <v>563</v>
      </c>
      <c r="D647" s="33" t="s">
        <v>564</v>
      </c>
      <c r="E647" s="34">
        <v>2214</v>
      </c>
      <c r="F647" s="35">
        <v>1.0429999999999999</v>
      </c>
      <c r="G647" s="34">
        <v>280.5</v>
      </c>
      <c r="H647" s="14">
        <f t="shared" si="40"/>
        <v>6477.3116099999997</v>
      </c>
      <c r="I647" s="11">
        <f t="shared" si="41"/>
        <v>2214</v>
      </c>
      <c r="J647" s="11">
        <f t="shared" si="42"/>
        <v>2309.2019999999998</v>
      </c>
      <c r="K647" s="11">
        <f t="shared" si="43"/>
        <v>0</v>
      </c>
    </row>
    <row r="648" spans="1:11" s="11" customFormat="1">
      <c r="A648" s="32">
        <v>2018</v>
      </c>
      <c r="B648" s="32">
        <v>2336</v>
      </c>
      <c r="C648" s="33" t="s">
        <v>563</v>
      </c>
      <c r="D648" s="33" t="s">
        <v>564</v>
      </c>
      <c r="E648" s="34">
        <v>8683</v>
      </c>
      <c r="F648" s="35">
        <v>1.0429999999999999</v>
      </c>
      <c r="G648" s="34">
        <v>280.5</v>
      </c>
      <c r="H648" s="14">
        <f t="shared" si="40"/>
        <v>25403.115045000002</v>
      </c>
      <c r="I648" s="11">
        <f t="shared" si="41"/>
        <v>8683</v>
      </c>
      <c r="J648" s="11">
        <f t="shared" si="42"/>
        <v>9056.3689999999988</v>
      </c>
      <c r="K648" s="11">
        <f t="shared" si="43"/>
        <v>0</v>
      </c>
    </row>
    <row r="649" spans="1:11" s="11" customFormat="1">
      <c r="A649" s="32">
        <v>2018</v>
      </c>
      <c r="B649" s="32">
        <v>2336</v>
      </c>
      <c r="C649" s="33" t="s">
        <v>563</v>
      </c>
      <c r="D649" s="33" t="s">
        <v>564</v>
      </c>
      <c r="E649" s="34">
        <v>50295</v>
      </c>
      <c r="F649" s="35">
        <v>1.0429999999999999</v>
      </c>
      <c r="G649" s="34">
        <v>280.39999999999998</v>
      </c>
      <c r="H649" s="14">
        <f t="shared" si="40"/>
        <v>147091.34873999999</v>
      </c>
      <c r="I649" s="11">
        <f t="shared" si="41"/>
        <v>50295</v>
      </c>
      <c r="J649" s="11">
        <f t="shared" si="42"/>
        <v>52457.684999999998</v>
      </c>
      <c r="K649" s="11">
        <f t="shared" si="43"/>
        <v>0</v>
      </c>
    </row>
    <row r="650" spans="1:11" s="11" customFormat="1">
      <c r="A650" s="32">
        <v>2018</v>
      </c>
      <c r="B650" s="32">
        <v>2336</v>
      </c>
      <c r="C650" s="33" t="s">
        <v>563</v>
      </c>
      <c r="D650" s="33" t="s">
        <v>564</v>
      </c>
      <c r="E650" s="34">
        <v>102761</v>
      </c>
      <c r="F650" s="35">
        <v>1.046</v>
      </c>
      <c r="G650" s="34">
        <v>280.5</v>
      </c>
      <c r="H650" s="14">
        <f t="shared" si="40"/>
        <v>301503.85683000006</v>
      </c>
      <c r="I650" s="11">
        <f t="shared" si="41"/>
        <v>102761</v>
      </c>
      <c r="J650" s="11">
        <f t="shared" si="42"/>
        <v>107488.00600000001</v>
      </c>
      <c r="K650" s="11">
        <f t="shared" si="43"/>
        <v>0</v>
      </c>
    </row>
    <row r="651" spans="1:11" s="11" customFormat="1">
      <c r="A651" s="32">
        <v>2018</v>
      </c>
      <c r="B651" s="32">
        <v>2336</v>
      </c>
      <c r="C651" s="33" t="s">
        <v>563</v>
      </c>
      <c r="D651" s="33" t="s">
        <v>564</v>
      </c>
      <c r="E651" s="34">
        <v>403075</v>
      </c>
      <c r="F651" s="35">
        <v>1.046</v>
      </c>
      <c r="G651" s="34">
        <v>280.5</v>
      </c>
      <c r="H651" s="14">
        <f t="shared" si="40"/>
        <v>1182634.14225</v>
      </c>
      <c r="I651" s="11">
        <f t="shared" si="41"/>
        <v>403075</v>
      </c>
      <c r="J651" s="11">
        <f t="shared" si="42"/>
        <v>421616.45</v>
      </c>
      <c r="K651" s="11">
        <f t="shared" si="43"/>
        <v>0</v>
      </c>
    </row>
    <row r="652" spans="1:11" s="11" customFormat="1">
      <c r="A652" s="32">
        <v>2018</v>
      </c>
      <c r="B652" s="32">
        <v>2336</v>
      </c>
      <c r="C652" s="33" t="s">
        <v>563</v>
      </c>
      <c r="D652" s="33" t="s">
        <v>564</v>
      </c>
      <c r="E652" s="34">
        <v>2334682</v>
      </c>
      <c r="F652" s="35">
        <v>1.046</v>
      </c>
      <c r="G652" s="34">
        <v>280.39999999999998</v>
      </c>
      <c r="H652" s="14">
        <f t="shared" si="40"/>
        <v>6847584.9510879992</v>
      </c>
      <c r="I652" s="11">
        <f t="shared" si="41"/>
        <v>2334682</v>
      </c>
      <c r="J652" s="11">
        <f t="shared" si="42"/>
        <v>2442077.372</v>
      </c>
      <c r="K652" s="11">
        <f t="shared" si="43"/>
        <v>0</v>
      </c>
    </row>
    <row r="653" spans="1:11" s="11" customFormat="1">
      <c r="A653" s="32">
        <v>2018</v>
      </c>
      <c r="B653" s="32">
        <v>2364</v>
      </c>
      <c r="C653" s="33" t="s">
        <v>565</v>
      </c>
      <c r="D653" s="33" t="s">
        <v>566</v>
      </c>
      <c r="E653" s="34">
        <v>537</v>
      </c>
      <c r="F653" s="35">
        <v>5.7</v>
      </c>
      <c r="G653" s="34">
        <v>2022</v>
      </c>
      <c r="H653" s="14">
        <f t="shared" si="40"/>
        <v>61891.397999999994</v>
      </c>
      <c r="I653" s="11">
        <f t="shared" si="41"/>
        <v>537</v>
      </c>
      <c r="J653" s="11">
        <f t="shared" si="42"/>
        <v>3060.9</v>
      </c>
      <c r="K653" s="11">
        <f t="shared" si="43"/>
        <v>0</v>
      </c>
    </row>
    <row r="654" spans="1:11" s="11" customFormat="1">
      <c r="A654" s="32">
        <v>2018</v>
      </c>
      <c r="B654" s="32">
        <v>2367</v>
      </c>
      <c r="C654" s="33" t="s">
        <v>353</v>
      </c>
      <c r="D654" s="33" t="s">
        <v>354</v>
      </c>
      <c r="E654" s="34">
        <v>45084</v>
      </c>
      <c r="F654" s="35">
        <v>22.5</v>
      </c>
      <c r="G654" s="34">
        <v>361.3</v>
      </c>
      <c r="H654" s="14">
        <f t="shared" si="40"/>
        <v>3664991.0700000003</v>
      </c>
      <c r="I654" s="11">
        <f t="shared" si="41"/>
        <v>45084</v>
      </c>
      <c r="J654" s="11">
        <f t="shared" si="42"/>
        <v>1014390</v>
      </c>
      <c r="K654" s="11">
        <f t="shared" si="43"/>
        <v>0</v>
      </c>
    </row>
    <row r="655" spans="1:11" s="11" customFormat="1">
      <c r="A655" s="32">
        <v>2018</v>
      </c>
      <c r="B655" s="32">
        <v>2367</v>
      </c>
      <c r="C655" s="33" t="s">
        <v>563</v>
      </c>
      <c r="D655" s="33" t="s">
        <v>564</v>
      </c>
      <c r="E655" s="34">
        <v>983</v>
      </c>
      <c r="F655" s="35">
        <v>1.05</v>
      </c>
      <c r="G655" s="34">
        <v>1774</v>
      </c>
      <c r="H655" s="14">
        <f t="shared" si="40"/>
        <v>18310.341</v>
      </c>
      <c r="I655" s="11">
        <f t="shared" si="41"/>
        <v>983</v>
      </c>
      <c r="J655" s="11">
        <f t="shared" si="42"/>
        <v>1032.1500000000001</v>
      </c>
      <c r="K655" s="11">
        <f t="shared" si="43"/>
        <v>0</v>
      </c>
    </row>
    <row r="656" spans="1:11" s="11" customFormat="1">
      <c r="A656" s="32">
        <v>2018</v>
      </c>
      <c r="B656" s="32">
        <v>2390</v>
      </c>
      <c r="C656" s="33" t="s">
        <v>565</v>
      </c>
      <c r="D656" s="33" t="s">
        <v>566</v>
      </c>
      <c r="E656" s="34">
        <v>4434</v>
      </c>
      <c r="F656" s="35">
        <v>5.8250000000000002</v>
      </c>
      <c r="G656" s="34" t="s">
        <v>364</v>
      </c>
      <c r="H656" s="14" t="str">
        <f t="shared" si="40"/>
        <v/>
      </c>
      <c r="I656" s="11" t="str">
        <f t="shared" si="41"/>
        <v/>
      </c>
      <c r="J656" s="11" t="str">
        <f t="shared" si="42"/>
        <v/>
      </c>
      <c r="K656" s="11">
        <f t="shared" si="43"/>
        <v>0</v>
      </c>
    </row>
    <row r="657" spans="1:11" s="11" customFormat="1">
      <c r="A657" s="32">
        <v>2018</v>
      </c>
      <c r="B657" s="32">
        <v>2390</v>
      </c>
      <c r="C657" s="33" t="s">
        <v>563</v>
      </c>
      <c r="D657" s="33" t="s">
        <v>564</v>
      </c>
      <c r="E657" s="34">
        <v>754</v>
      </c>
      <c r="F657" s="35">
        <v>1.028</v>
      </c>
      <c r="G657" s="34" t="s">
        <v>364</v>
      </c>
      <c r="H657" s="14" t="str">
        <f t="shared" si="40"/>
        <v/>
      </c>
      <c r="I657" s="11" t="str">
        <f t="shared" si="41"/>
        <v/>
      </c>
      <c r="J657" s="11" t="str">
        <f t="shared" si="42"/>
        <v/>
      </c>
      <c r="K657" s="11">
        <f t="shared" si="43"/>
        <v>0</v>
      </c>
    </row>
    <row r="658" spans="1:11" s="11" customFormat="1">
      <c r="A658" s="32">
        <v>2018</v>
      </c>
      <c r="B658" s="32">
        <v>2393</v>
      </c>
      <c r="C658" s="33" t="s">
        <v>563</v>
      </c>
      <c r="D658" s="33" t="s">
        <v>564</v>
      </c>
      <c r="E658" s="34">
        <v>279</v>
      </c>
      <c r="F658" s="35">
        <v>1.03</v>
      </c>
      <c r="G658" s="34" t="s">
        <v>364</v>
      </c>
      <c r="H658" s="14" t="str">
        <f t="shared" si="40"/>
        <v/>
      </c>
      <c r="I658" s="11" t="str">
        <f t="shared" si="41"/>
        <v/>
      </c>
      <c r="J658" s="11" t="str">
        <f t="shared" si="42"/>
        <v/>
      </c>
      <c r="K658" s="11">
        <f t="shared" si="43"/>
        <v>0</v>
      </c>
    </row>
    <row r="659" spans="1:11" s="11" customFormat="1">
      <c r="A659" s="32">
        <v>2018</v>
      </c>
      <c r="B659" s="32">
        <v>2393</v>
      </c>
      <c r="C659" s="33" t="s">
        <v>563</v>
      </c>
      <c r="D659" s="33" t="s">
        <v>564</v>
      </c>
      <c r="E659" s="34">
        <v>687</v>
      </c>
      <c r="F659" s="35">
        <v>1.03</v>
      </c>
      <c r="G659" s="34" t="s">
        <v>364</v>
      </c>
      <c r="H659" s="14" t="str">
        <f t="shared" si="40"/>
        <v/>
      </c>
      <c r="I659" s="11" t="str">
        <f t="shared" si="41"/>
        <v/>
      </c>
      <c r="J659" s="11" t="str">
        <f t="shared" si="42"/>
        <v/>
      </c>
      <c r="K659" s="11">
        <f t="shared" si="43"/>
        <v>0</v>
      </c>
    </row>
    <row r="660" spans="1:11" s="11" customFormat="1">
      <c r="A660" s="32">
        <v>2018</v>
      </c>
      <c r="B660" s="32">
        <v>2398</v>
      </c>
      <c r="C660" s="33" t="s">
        <v>563</v>
      </c>
      <c r="D660" s="33" t="s">
        <v>564</v>
      </c>
      <c r="E660" s="34">
        <v>2360845</v>
      </c>
      <c r="F660" s="35">
        <v>1.0289999999999999</v>
      </c>
      <c r="G660" s="34" t="s">
        <v>364</v>
      </c>
      <c r="H660" s="14" t="str">
        <f t="shared" si="40"/>
        <v/>
      </c>
      <c r="I660" s="11" t="str">
        <f t="shared" si="41"/>
        <v/>
      </c>
      <c r="J660" s="11" t="str">
        <f t="shared" si="42"/>
        <v/>
      </c>
      <c r="K660" s="11">
        <f t="shared" si="43"/>
        <v>0</v>
      </c>
    </row>
    <row r="661" spans="1:11" s="11" customFormat="1">
      <c r="A661" s="32">
        <v>2018</v>
      </c>
      <c r="B661" s="32">
        <v>2399</v>
      </c>
      <c r="C661" s="33" t="s">
        <v>563</v>
      </c>
      <c r="D661" s="33" t="s">
        <v>564</v>
      </c>
      <c r="E661" s="34">
        <v>16655</v>
      </c>
      <c r="F661" s="35">
        <v>1.3</v>
      </c>
      <c r="G661" s="34" t="s">
        <v>364</v>
      </c>
      <c r="H661" s="14" t="str">
        <f t="shared" si="40"/>
        <v/>
      </c>
      <c r="I661" s="11" t="str">
        <f t="shared" si="41"/>
        <v/>
      </c>
      <c r="J661" s="11" t="str">
        <f t="shared" si="42"/>
        <v/>
      </c>
      <c r="K661" s="11">
        <f t="shared" si="43"/>
        <v>0</v>
      </c>
    </row>
    <row r="662" spans="1:11" s="11" customFormat="1">
      <c r="A662" s="32">
        <v>2018</v>
      </c>
      <c r="B662" s="32">
        <v>2404</v>
      </c>
      <c r="C662" s="33" t="s">
        <v>563</v>
      </c>
      <c r="D662" s="33" t="s">
        <v>564</v>
      </c>
      <c r="E662" s="34">
        <v>145696</v>
      </c>
      <c r="F662" s="35">
        <v>1.03</v>
      </c>
      <c r="G662" s="34" t="s">
        <v>364</v>
      </c>
      <c r="H662" s="14" t="str">
        <f t="shared" si="40"/>
        <v/>
      </c>
      <c r="I662" s="11" t="str">
        <f t="shared" si="41"/>
        <v/>
      </c>
      <c r="J662" s="11" t="str">
        <f t="shared" si="42"/>
        <v/>
      </c>
      <c r="K662" s="11">
        <f t="shared" si="43"/>
        <v>0</v>
      </c>
    </row>
    <row r="663" spans="1:11" s="11" customFormat="1">
      <c r="A663" s="32">
        <v>2018</v>
      </c>
      <c r="B663" s="32">
        <v>2406</v>
      </c>
      <c r="C663" s="33" t="s">
        <v>565</v>
      </c>
      <c r="D663" s="33" t="s">
        <v>566</v>
      </c>
      <c r="E663" s="34">
        <v>100019</v>
      </c>
      <c r="F663" s="35">
        <v>5.8</v>
      </c>
      <c r="G663" s="34" t="s">
        <v>364</v>
      </c>
      <c r="H663" s="14" t="str">
        <f t="shared" si="40"/>
        <v/>
      </c>
      <c r="I663" s="11" t="str">
        <f t="shared" si="41"/>
        <v/>
      </c>
      <c r="J663" s="11" t="str">
        <f t="shared" si="42"/>
        <v/>
      </c>
      <c r="K663" s="11">
        <f t="shared" si="43"/>
        <v>0</v>
      </c>
    </row>
    <row r="664" spans="1:11" s="11" customFormat="1">
      <c r="A664" s="32">
        <v>2018</v>
      </c>
      <c r="B664" s="32">
        <v>2406</v>
      </c>
      <c r="C664" s="33" t="s">
        <v>563</v>
      </c>
      <c r="D664" s="33" t="s">
        <v>564</v>
      </c>
      <c r="E664" s="34">
        <v>1612297</v>
      </c>
      <c r="F664" s="35">
        <v>1.0289999999999999</v>
      </c>
      <c r="G664" s="34" t="s">
        <v>364</v>
      </c>
      <c r="H664" s="14" t="str">
        <f t="shared" si="40"/>
        <v/>
      </c>
      <c r="I664" s="11" t="str">
        <f t="shared" si="41"/>
        <v/>
      </c>
      <c r="J664" s="11" t="str">
        <f t="shared" si="42"/>
        <v/>
      </c>
      <c r="K664" s="11">
        <f t="shared" si="43"/>
        <v>0</v>
      </c>
    </row>
    <row r="665" spans="1:11" s="11" customFormat="1">
      <c r="A665" s="32">
        <v>2018</v>
      </c>
      <c r="B665" s="32">
        <v>2442</v>
      </c>
      <c r="C665" s="33" t="s">
        <v>563</v>
      </c>
      <c r="D665" s="33" t="s">
        <v>564</v>
      </c>
      <c r="E665" s="34">
        <v>75136</v>
      </c>
      <c r="F665" s="35">
        <v>1.0249999999999999</v>
      </c>
      <c r="G665" s="34">
        <v>580</v>
      </c>
      <c r="H665" s="14">
        <f t="shared" si="40"/>
        <v>446683.51999999996</v>
      </c>
      <c r="I665" s="11">
        <f t="shared" si="41"/>
        <v>75136</v>
      </c>
      <c r="J665" s="11">
        <f t="shared" si="42"/>
        <v>77014.399999999994</v>
      </c>
      <c r="K665" s="11">
        <f t="shared" si="43"/>
        <v>0</v>
      </c>
    </row>
    <row r="666" spans="1:11" s="11" customFormat="1">
      <c r="A666" s="32">
        <v>2018</v>
      </c>
      <c r="B666" s="32">
        <v>2442</v>
      </c>
      <c r="C666" s="33" t="s">
        <v>363</v>
      </c>
      <c r="D666" s="33" t="s">
        <v>354</v>
      </c>
      <c r="E666" s="34">
        <v>142665</v>
      </c>
      <c r="F666" s="35">
        <v>17.809000000000001</v>
      </c>
      <c r="G666" s="34">
        <v>284.5</v>
      </c>
      <c r="H666" s="14">
        <f t="shared" si="40"/>
        <v>7228351.2023250004</v>
      </c>
      <c r="I666" s="11">
        <f t="shared" si="41"/>
        <v>142665</v>
      </c>
      <c r="J666" s="11">
        <f t="shared" si="42"/>
        <v>2540720.9850000003</v>
      </c>
      <c r="K666" s="11">
        <f t="shared" si="43"/>
        <v>0</v>
      </c>
    </row>
    <row r="667" spans="1:11" s="11" customFormat="1">
      <c r="A667" s="32">
        <v>2018</v>
      </c>
      <c r="B667" s="32">
        <v>2444</v>
      </c>
      <c r="C667" s="33" t="s">
        <v>563</v>
      </c>
      <c r="D667" s="33" t="s">
        <v>564</v>
      </c>
      <c r="E667" s="34">
        <v>168978</v>
      </c>
      <c r="F667" s="35">
        <v>1.0629999999999999</v>
      </c>
      <c r="G667" s="34">
        <v>1029</v>
      </c>
      <c r="H667" s="14">
        <f t="shared" si="40"/>
        <v>1848326.9880599999</v>
      </c>
      <c r="I667" s="11">
        <f t="shared" si="41"/>
        <v>168978</v>
      </c>
      <c r="J667" s="11">
        <f t="shared" si="42"/>
        <v>179623.614</v>
      </c>
      <c r="K667" s="11">
        <f t="shared" si="43"/>
        <v>0</v>
      </c>
    </row>
    <row r="668" spans="1:11" s="11" customFormat="1">
      <c r="A668" s="32">
        <v>2018</v>
      </c>
      <c r="B668" s="32">
        <v>2446</v>
      </c>
      <c r="C668" s="33" t="s">
        <v>563</v>
      </c>
      <c r="D668" s="33" t="s">
        <v>564</v>
      </c>
      <c r="E668" s="34">
        <v>22650</v>
      </c>
      <c r="F668" s="35">
        <v>1.091</v>
      </c>
      <c r="G668" s="34">
        <v>362.7</v>
      </c>
      <c r="H668" s="14">
        <f t="shared" si="40"/>
        <v>89627.341050000003</v>
      </c>
      <c r="I668" s="11">
        <f t="shared" si="41"/>
        <v>22650</v>
      </c>
      <c r="J668" s="11">
        <f t="shared" si="42"/>
        <v>24711.149999999998</v>
      </c>
      <c r="K668" s="11">
        <f t="shared" si="43"/>
        <v>0</v>
      </c>
    </row>
    <row r="669" spans="1:11" s="11" customFormat="1">
      <c r="A669" s="32">
        <v>2018</v>
      </c>
      <c r="B669" s="32">
        <v>2446</v>
      </c>
      <c r="C669" s="33" t="s">
        <v>563</v>
      </c>
      <c r="D669" s="33" t="s">
        <v>564</v>
      </c>
      <c r="E669" s="34">
        <v>249662</v>
      </c>
      <c r="F669" s="35">
        <v>1.091</v>
      </c>
      <c r="G669" s="34">
        <v>362.7</v>
      </c>
      <c r="H669" s="14">
        <f t="shared" si="40"/>
        <v>987926.76473399997</v>
      </c>
      <c r="I669" s="11">
        <f t="shared" si="41"/>
        <v>249662</v>
      </c>
      <c r="J669" s="11">
        <f t="shared" si="42"/>
        <v>272381.24199999997</v>
      </c>
      <c r="K669" s="11">
        <f t="shared" si="43"/>
        <v>0</v>
      </c>
    </row>
    <row r="670" spans="1:11" s="11" customFormat="1">
      <c r="A670" s="32">
        <v>2018</v>
      </c>
      <c r="B670" s="32">
        <v>2451</v>
      </c>
      <c r="C670" s="33" t="s">
        <v>353</v>
      </c>
      <c r="D670" s="33" t="s">
        <v>354</v>
      </c>
      <c r="E670" s="34">
        <v>249461</v>
      </c>
      <c r="F670" s="35">
        <v>20.196000000000002</v>
      </c>
      <c r="G670" s="34">
        <v>214</v>
      </c>
      <c r="H670" s="14">
        <f t="shared" si="40"/>
        <v>10781564.721840002</v>
      </c>
      <c r="I670" s="11">
        <f t="shared" si="41"/>
        <v>249461</v>
      </c>
      <c r="J670" s="11">
        <f t="shared" si="42"/>
        <v>5038114.3560000006</v>
      </c>
      <c r="K670" s="11">
        <f t="shared" si="43"/>
        <v>0</v>
      </c>
    </row>
    <row r="671" spans="1:11" s="11" customFormat="1">
      <c r="A671" s="32">
        <v>2018</v>
      </c>
      <c r="B671" s="32">
        <v>2451</v>
      </c>
      <c r="C671" s="33" t="s">
        <v>565</v>
      </c>
      <c r="D671" s="33" t="s">
        <v>566</v>
      </c>
      <c r="E671" s="34">
        <v>3506</v>
      </c>
      <c r="F671" s="35">
        <v>5.66</v>
      </c>
      <c r="G671" s="34">
        <v>1930</v>
      </c>
      <c r="H671" s="14">
        <f t="shared" si="40"/>
        <v>382988.42800000007</v>
      </c>
      <c r="I671" s="11">
        <f t="shared" si="41"/>
        <v>3506</v>
      </c>
      <c r="J671" s="11">
        <f t="shared" si="42"/>
        <v>19843.96</v>
      </c>
      <c r="K671" s="11">
        <f t="shared" si="43"/>
        <v>0</v>
      </c>
    </row>
    <row r="672" spans="1:11" s="11" customFormat="1">
      <c r="A672" s="32">
        <v>2018</v>
      </c>
      <c r="B672" s="32">
        <v>2454</v>
      </c>
      <c r="C672" s="33" t="s">
        <v>563</v>
      </c>
      <c r="D672" s="33" t="s">
        <v>564</v>
      </c>
      <c r="E672" s="34">
        <v>417920</v>
      </c>
      <c r="F672" s="35">
        <v>1.03</v>
      </c>
      <c r="G672" s="34">
        <v>362.7</v>
      </c>
      <c r="H672" s="14">
        <f t="shared" si="40"/>
        <v>1561269.7152</v>
      </c>
      <c r="I672" s="11">
        <f t="shared" si="41"/>
        <v>417920</v>
      </c>
      <c r="J672" s="11">
        <f t="shared" si="42"/>
        <v>430457.60000000003</v>
      </c>
      <c r="K672" s="11">
        <f t="shared" si="43"/>
        <v>0</v>
      </c>
    </row>
    <row r="673" spans="1:11" s="11" customFormat="1">
      <c r="A673" s="32">
        <v>2018</v>
      </c>
      <c r="B673" s="32">
        <v>2454</v>
      </c>
      <c r="C673" s="33" t="s">
        <v>563</v>
      </c>
      <c r="D673" s="33" t="s">
        <v>564</v>
      </c>
      <c r="E673" s="34">
        <v>96418</v>
      </c>
      <c r="F673" s="35">
        <v>1.034</v>
      </c>
      <c r="G673" s="34">
        <v>362.7</v>
      </c>
      <c r="H673" s="14">
        <f t="shared" si="40"/>
        <v>361598.16092400003</v>
      </c>
      <c r="I673" s="11">
        <f t="shared" si="41"/>
        <v>96418</v>
      </c>
      <c r="J673" s="11">
        <f t="shared" si="42"/>
        <v>99696.212</v>
      </c>
      <c r="K673" s="11">
        <f t="shared" si="43"/>
        <v>0</v>
      </c>
    </row>
    <row r="674" spans="1:11" s="11" customFormat="1">
      <c r="A674" s="32">
        <v>2018</v>
      </c>
      <c r="B674" s="32">
        <v>2480</v>
      </c>
      <c r="C674" s="33" t="s">
        <v>565</v>
      </c>
      <c r="D674" s="33" t="s">
        <v>566</v>
      </c>
      <c r="E674" s="34">
        <v>91</v>
      </c>
      <c r="F674" s="35">
        <v>5.7960000000000003</v>
      </c>
      <c r="G674" s="34" t="s">
        <v>364</v>
      </c>
      <c r="H674" s="14" t="str">
        <f t="shared" si="40"/>
        <v/>
      </c>
      <c r="I674" s="11" t="str">
        <f t="shared" si="41"/>
        <v/>
      </c>
      <c r="J674" s="11" t="str">
        <f t="shared" si="42"/>
        <v/>
      </c>
      <c r="K674" s="11">
        <f t="shared" si="43"/>
        <v>0</v>
      </c>
    </row>
    <row r="675" spans="1:11" s="11" customFormat="1">
      <c r="A675" s="32">
        <v>2018</v>
      </c>
      <c r="B675" s="32">
        <v>2480</v>
      </c>
      <c r="C675" s="33" t="s">
        <v>563</v>
      </c>
      <c r="D675" s="33" t="s">
        <v>564</v>
      </c>
      <c r="E675" s="34">
        <v>1230</v>
      </c>
      <c r="F675" s="35">
        <v>1.02</v>
      </c>
      <c r="G675" s="34" t="s">
        <v>364</v>
      </c>
      <c r="H675" s="14" t="str">
        <f t="shared" si="40"/>
        <v/>
      </c>
      <c r="I675" s="11" t="str">
        <f t="shared" si="41"/>
        <v/>
      </c>
      <c r="J675" s="11" t="str">
        <f t="shared" si="42"/>
        <v/>
      </c>
      <c r="K675" s="11">
        <f t="shared" si="43"/>
        <v>0</v>
      </c>
    </row>
    <row r="676" spans="1:11" s="11" customFormat="1">
      <c r="A676" s="32">
        <v>2018</v>
      </c>
      <c r="B676" s="32">
        <v>2490</v>
      </c>
      <c r="C676" s="33" t="s">
        <v>563</v>
      </c>
      <c r="D676" s="33" t="s">
        <v>564</v>
      </c>
      <c r="E676" s="34">
        <v>438421</v>
      </c>
      <c r="F676" s="35">
        <v>1.03</v>
      </c>
      <c r="G676" s="34" t="s">
        <v>364</v>
      </c>
      <c r="H676" s="14" t="str">
        <f t="shared" si="40"/>
        <v/>
      </c>
      <c r="I676" s="11" t="str">
        <f t="shared" si="41"/>
        <v/>
      </c>
      <c r="J676" s="11" t="str">
        <f t="shared" si="42"/>
        <v/>
      </c>
      <c r="K676" s="11">
        <f t="shared" si="43"/>
        <v>0</v>
      </c>
    </row>
    <row r="677" spans="1:11" s="11" customFormat="1">
      <c r="A677" s="32">
        <v>2018</v>
      </c>
      <c r="B677" s="32">
        <v>2493</v>
      </c>
      <c r="C677" s="33" t="s">
        <v>563</v>
      </c>
      <c r="D677" s="33" t="s">
        <v>564</v>
      </c>
      <c r="E677" s="34">
        <v>3072695</v>
      </c>
      <c r="F677" s="35">
        <v>1.05</v>
      </c>
      <c r="G677" s="34">
        <v>676</v>
      </c>
      <c r="H677" s="14">
        <f t="shared" si="40"/>
        <v>21809989.109999999</v>
      </c>
      <c r="I677" s="11">
        <f t="shared" si="41"/>
        <v>3072695</v>
      </c>
      <c r="J677" s="11">
        <f t="shared" si="42"/>
        <v>3226329.75</v>
      </c>
      <c r="K677" s="11">
        <f t="shared" si="43"/>
        <v>0</v>
      </c>
    </row>
    <row r="678" spans="1:11" s="11" customFormat="1">
      <c r="A678" s="32">
        <v>2018</v>
      </c>
      <c r="B678" s="32">
        <v>2494</v>
      </c>
      <c r="C678" s="33" t="s">
        <v>565</v>
      </c>
      <c r="D678" s="33" t="s">
        <v>566</v>
      </c>
      <c r="E678" s="34">
        <v>3377</v>
      </c>
      <c r="F678" s="35">
        <v>5.83</v>
      </c>
      <c r="G678" s="34" t="s">
        <v>364</v>
      </c>
      <c r="H678" s="14" t="str">
        <f t="shared" si="40"/>
        <v/>
      </c>
      <c r="I678" s="11" t="str">
        <f t="shared" si="41"/>
        <v/>
      </c>
      <c r="J678" s="11" t="str">
        <f t="shared" si="42"/>
        <v/>
      </c>
      <c r="K678" s="11">
        <f t="shared" si="43"/>
        <v>0</v>
      </c>
    </row>
    <row r="679" spans="1:11" s="11" customFormat="1">
      <c r="A679" s="32">
        <v>2018</v>
      </c>
      <c r="B679" s="32">
        <v>2494</v>
      </c>
      <c r="C679" s="33" t="s">
        <v>563</v>
      </c>
      <c r="D679" s="33" t="s">
        <v>564</v>
      </c>
      <c r="E679" s="34">
        <v>17581</v>
      </c>
      <c r="F679" s="35">
        <v>1.03</v>
      </c>
      <c r="G679" s="34" t="s">
        <v>364</v>
      </c>
      <c r="H679" s="14" t="str">
        <f t="shared" si="40"/>
        <v/>
      </c>
      <c r="I679" s="11" t="str">
        <f t="shared" si="41"/>
        <v/>
      </c>
      <c r="J679" s="11" t="str">
        <f t="shared" si="42"/>
        <v/>
      </c>
      <c r="K679" s="11">
        <f t="shared" si="43"/>
        <v>0</v>
      </c>
    </row>
    <row r="680" spans="1:11" s="11" customFormat="1">
      <c r="A680" s="32">
        <v>2018</v>
      </c>
      <c r="B680" s="32">
        <v>2499</v>
      </c>
      <c r="C680" s="33" t="s">
        <v>565</v>
      </c>
      <c r="D680" s="33" t="s">
        <v>566</v>
      </c>
      <c r="E680" s="34">
        <v>4525</v>
      </c>
      <c r="F680" s="35">
        <v>5.83</v>
      </c>
      <c r="G680" s="34" t="s">
        <v>364</v>
      </c>
      <c r="H680" s="14" t="str">
        <f t="shared" si="40"/>
        <v/>
      </c>
      <c r="I680" s="11" t="str">
        <f t="shared" si="41"/>
        <v/>
      </c>
      <c r="J680" s="11" t="str">
        <f t="shared" si="42"/>
        <v/>
      </c>
      <c r="K680" s="11">
        <f t="shared" si="43"/>
        <v>0</v>
      </c>
    </row>
    <row r="681" spans="1:11" s="11" customFormat="1">
      <c r="A681" s="32">
        <v>2018</v>
      </c>
      <c r="B681" s="32">
        <v>2499</v>
      </c>
      <c r="C681" s="33" t="s">
        <v>563</v>
      </c>
      <c r="D681" s="33" t="s">
        <v>564</v>
      </c>
      <c r="E681" s="34">
        <v>76945</v>
      </c>
      <c r="F681" s="35">
        <v>1.03</v>
      </c>
      <c r="G681" s="34" t="s">
        <v>364</v>
      </c>
      <c r="H681" s="14" t="str">
        <f t="shared" si="40"/>
        <v/>
      </c>
      <c r="I681" s="11" t="str">
        <f t="shared" si="41"/>
        <v/>
      </c>
      <c r="J681" s="11" t="str">
        <f t="shared" si="42"/>
        <v/>
      </c>
      <c r="K681" s="11">
        <f t="shared" si="43"/>
        <v>0</v>
      </c>
    </row>
    <row r="682" spans="1:11" s="11" customFormat="1">
      <c r="A682" s="32">
        <v>2018</v>
      </c>
      <c r="B682" s="32">
        <v>2500</v>
      </c>
      <c r="C682" s="33" t="s">
        <v>567</v>
      </c>
      <c r="D682" s="33" t="s">
        <v>566</v>
      </c>
      <c r="E682" s="34">
        <v>176832</v>
      </c>
      <c r="F682" s="35">
        <v>6.1879999999999997</v>
      </c>
      <c r="G682" s="34" t="s">
        <v>364</v>
      </c>
      <c r="H682" s="14" t="str">
        <f t="shared" si="40"/>
        <v/>
      </c>
      <c r="I682" s="11" t="str">
        <f t="shared" si="41"/>
        <v/>
      </c>
      <c r="J682" s="11" t="str">
        <f t="shared" si="42"/>
        <v/>
      </c>
      <c r="K682" s="11">
        <f t="shared" si="43"/>
        <v>0</v>
      </c>
    </row>
    <row r="683" spans="1:11" s="11" customFormat="1">
      <c r="A683" s="32">
        <v>2018</v>
      </c>
      <c r="B683" s="32">
        <v>2500</v>
      </c>
      <c r="C683" s="33" t="s">
        <v>563</v>
      </c>
      <c r="D683" s="33" t="s">
        <v>564</v>
      </c>
      <c r="E683" s="34">
        <v>840289</v>
      </c>
      <c r="F683" s="35">
        <v>1.028</v>
      </c>
      <c r="G683" s="34" t="s">
        <v>364</v>
      </c>
      <c r="H683" s="14" t="str">
        <f t="shared" si="40"/>
        <v/>
      </c>
      <c r="I683" s="11" t="str">
        <f t="shared" si="41"/>
        <v/>
      </c>
      <c r="J683" s="11" t="str">
        <f t="shared" si="42"/>
        <v/>
      </c>
      <c r="K683" s="11">
        <f t="shared" si="43"/>
        <v>0</v>
      </c>
    </row>
    <row r="684" spans="1:11" s="11" customFormat="1">
      <c r="A684" s="32">
        <v>2018</v>
      </c>
      <c r="B684" s="32">
        <v>2511</v>
      </c>
      <c r="C684" s="33" t="s">
        <v>565</v>
      </c>
      <c r="D684" s="33" t="s">
        <v>566</v>
      </c>
      <c r="E684" s="34">
        <v>3517</v>
      </c>
      <c r="F684" s="35">
        <v>5.6609999999999996</v>
      </c>
      <c r="G684" s="34">
        <v>1638</v>
      </c>
      <c r="H684" s="14">
        <f t="shared" si="40"/>
        <v>326121.49205999996</v>
      </c>
      <c r="I684" s="11">
        <f t="shared" si="41"/>
        <v>3517</v>
      </c>
      <c r="J684" s="11">
        <f t="shared" si="42"/>
        <v>19909.736999999997</v>
      </c>
      <c r="K684" s="11">
        <f t="shared" si="43"/>
        <v>0</v>
      </c>
    </row>
    <row r="685" spans="1:11" s="11" customFormat="1">
      <c r="A685" s="32">
        <v>2018</v>
      </c>
      <c r="B685" s="32">
        <v>2511</v>
      </c>
      <c r="C685" s="33" t="s">
        <v>563</v>
      </c>
      <c r="D685" s="33" t="s">
        <v>564</v>
      </c>
      <c r="E685" s="34">
        <v>832839</v>
      </c>
      <c r="F685" s="35">
        <v>1.03</v>
      </c>
      <c r="G685" s="34">
        <v>693</v>
      </c>
      <c r="H685" s="14">
        <f t="shared" si="40"/>
        <v>5944721.4981000004</v>
      </c>
      <c r="I685" s="11">
        <f t="shared" si="41"/>
        <v>832839</v>
      </c>
      <c r="J685" s="11">
        <f t="shared" si="42"/>
        <v>857824.17</v>
      </c>
      <c r="K685" s="11">
        <f t="shared" si="43"/>
        <v>0</v>
      </c>
    </row>
    <row r="686" spans="1:11" s="11" customFormat="1">
      <c r="A686" s="32">
        <v>2018</v>
      </c>
      <c r="B686" s="32">
        <v>2511</v>
      </c>
      <c r="C686" s="33" t="s">
        <v>567</v>
      </c>
      <c r="D686" s="33" t="s">
        <v>566</v>
      </c>
      <c r="E686" s="34">
        <v>15008</v>
      </c>
      <c r="F686" s="35">
        <v>6.2380000000000004</v>
      </c>
      <c r="G686" s="34">
        <v>1276</v>
      </c>
      <c r="H686" s="14">
        <f t="shared" si="40"/>
        <v>1194589.9750399999</v>
      </c>
      <c r="I686" s="11">
        <f t="shared" si="41"/>
        <v>15008</v>
      </c>
      <c r="J686" s="11">
        <f t="shared" si="42"/>
        <v>93619.90400000001</v>
      </c>
      <c r="K686" s="11">
        <f t="shared" si="43"/>
        <v>0</v>
      </c>
    </row>
    <row r="687" spans="1:11" s="11" customFormat="1">
      <c r="A687" s="32">
        <v>2018</v>
      </c>
      <c r="B687" s="32">
        <v>2516</v>
      </c>
      <c r="C687" s="33" t="s">
        <v>563</v>
      </c>
      <c r="D687" s="33" t="s">
        <v>564</v>
      </c>
      <c r="E687" s="34">
        <v>1422393</v>
      </c>
      <c r="F687" s="35">
        <v>1.032</v>
      </c>
      <c r="G687" s="34">
        <v>682</v>
      </c>
      <c r="H687" s="14">
        <f t="shared" si="40"/>
        <v>10011143.308320001</v>
      </c>
      <c r="I687" s="11">
        <f t="shared" si="41"/>
        <v>1422393</v>
      </c>
      <c r="J687" s="11">
        <f t="shared" si="42"/>
        <v>1467909.5760000001</v>
      </c>
      <c r="K687" s="11">
        <f t="shared" si="43"/>
        <v>0</v>
      </c>
    </row>
    <row r="688" spans="1:11" s="11" customFormat="1">
      <c r="A688" s="32">
        <v>2018</v>
      </c>
      <c r="B688" s="32">
        <v>2516</v>
      </c>
      <c r="C688" s="33" t="s">
        <v>567</v>
      </c>
      <c r="D688" s="33" t="s">
        <v>566</v>
      </c>
      <c r="E688" s="34">
        <v>99844</v>
      </c>
      <c r="F688" s="35">
        <v>6.2949999999999999</v>
      </c>
      <c r="G688" s="34">
        <v>1073</v>
      </c>
      <c r="H688" s="14">
        <f t="shared" si="40"/>
        <v>6743997.9254000001</v>
      </c>
      <c r="I688" s="11">
        <f t="shared" si="41"/>
        <v>99844</v>
      </c>
      <c r="J688" s="11">
        <f t="shared" si="42"/>
        <v>628517.98</v>
      </c>
      <c r="K688" s="11">
        <f t="shared" si="43"/>
        <v>0</v>
      </c>
    </row>
    <row r="689" spans="1:11" s="11" customFormat="1">
      <c r="A689" s="32">
        <v>2018</v>
      </c>
      <c r="B689" s="32">
        <v>2517</v>
      </c>
      <c r="C689" s="33" t="s">
        <v>565</v>
      </c>
      <c r="D689" s="33" t="s">
        <v>566</v>
      </c>
      <c r="E689" s="34">
        <v>3499</v>
      </c>
      <c r="F689" s="35">
        <v>5.6829999999999998</v>
      </c>
      <c r="G689" s="34">
        <v>1920.3</v>
      </c>
      <c r="H689" s="14">
        <f t="shared" si="40"/>
        <v>381848.14085099997</v>
      </c>
      <c r="I689" s="11">
        <f t="shared" si="41"/>
        <v>3499</v>
      </c>
      <c r="J689" s="11">
        <f t="shared" si="42"/>
        <v>19884.816999999999</v>
      </c>
      <c r="K689" s="11">
        <f t="shared" si="43"/>
        <v>0</v>
      </c>
    </row>
    <row r="690" spans="1:11" s="11" customFormat="1">
      <c r="A690" s="32">
        <v>2018</v>
      </c>
      <c r="B690" s="32">
        <v>2517</v>
      </c>
      <c r="C690" s="33" t="s">
        <v>563</v>
      </c>
      <c r="D690" s="33" t="s">
        <v>564</v>
      </c>
      <c r="E690" s="34">
        <v>201877</v>
      </c>
      <c r="F690" s="35">
        <v>1.026</v>
      </c>
      <c r="G690" s="34">
        <v>887.7</v>
      </c>
      <c r="H690" s="14">
        <f t="shared" si="40"/>
        <v>1838655.7443540003</v>
      </c>
      <c r="I690" s="11">
        <f t="shared" si="41"/>
        <v>201877</v>
      </c>
      <c r="J690" s="11">
        <f t="shared" si="42"/>
        <v>207125.802</v>
      </c>
      <c r="K690" s="11">
        <f t="shared" si="43"/>
        <v>0</v>
      </c>
    </row>
    <row r="691" spans="1:11" s="11" customFormat="1">
      <c r="A691" s="32">
        <v>2018</v>
      </c>
      <c r="B691" s="32">
        <v>2517</v>
      </c>
      <c r="C691" s="33" t="s">
        <v>567</v>
      </c>
      <c r="D691" s="33" t="s">
        <v>566</v>
      </c>
      <c r="E691" s="34">
        <v>35284</v>
      </c>
      <c r="F691" s="35">
        <v>6.3419999999999996</v>
      </c>
      <c r="G691" s="34">
        <v>1017.6</v>
      </c>
      <c r="H691" s="14">
        <f t="shared" si="40"/>
        <v>2277094.998528</v>
      </c>
      <c r="I691" s="11">
        <f t="shared" si="41"/>
        <v>35284</v>
      </c>
      <c r="J691" s="11">
        <f t="shared" si="42"/>
        <v>223771.128</v>
      </c>
      <c r="K691" s="11">
        <f t="shared" si="43"/>
        <v>0</v>
      </c>
    </row>
    <row r="692" spans="1:11" s="11" customFormat="1">
      <c r="A692" s="32">
        <v>2018</v>
      </c>
      <c r="B692" s="32">
        <v>2535</v>
      </c>
      <c r="C692" s="33" t="s">
        <v>353</v>
      </c>
      <c r="D692" s="33" t="s">
        <v>354</v>
      </c>
      <c r="E692" s="34">
        <v>3437</v>
      </c>
      <c r="F692" s="35">
        <v>22.141999999999999</v>
      </c>
      <c r="G692" s="34" t="s">
        <v>364</v>
      </c>
      <c r="H692" s="14" t="str">
        <f t="shared" si="40"/>
        <v/>
      </c>
      <c r="I692" s="11" t="str">
        <f t="shared" si="41"/>
        <v/>
      </c>
      <c r="J692" s="11" t="str">
        <f t="shared" si="42"/>
        <v/>
      </c>
      <c r="K692" s="11">
        <f t="shared" si="43"/>
        <v>0</v>
      </c>
    </row>
    <row r="693" spans="1:11" s="11" customFormat="1">
      <c r="A693" s="32">
        <v>2018</v>
      </c>
      <c r="B693" s="32">
        <v>2535</v>
      </c>
      <c r="C693" s="33" t="s">
        <v>353</v>
      </c>
      <c r="D693" s="33" t="s">
        <v>354</v>
      </c>
      <c r="E693" s="34">
        <v>10724</v>
      </c>
      <c r="F693" s="35">
        <v>26.074000000000002</v>
      </c>
      <c r="G693" s="34" t="s">
        <v>364</v>
      </c>
      <c r="H693" s="14" t="str">
        <f t="shared" si="40"/>
        <v/>
      </c>
      <c r="I693" s="11" t="str">
        <f t="shared" si="41"/>
        <v/>
      </c>
      <c r="J693" s="11" t="str">
        <f t="shared" si="42"/>
        <v/>
      </c>
      <c r="K693" s="11">
        <f t="shared" si="43"/>
        <v>0</v>
      </c>
    </row>
    <row r="694" spans="1:11" s="11" customFormat="1">
      <c r="A694" s="32">
        <v>2018</v>
      </c>
      <c r="B694" s="32">
        <v>2535</v>
      </c>
      <c r="C694" s="33" t="s">
        <v>353</v>
      </c>
      <c r="D694" s="33" t="s">
        <v>354</v>
      </c>
      <c r="E694" s="34">
        <v>14525</v>
      </c>
      <c r="F694" s="35">
        <v>26.13</v>
      </c>
      <c r="G694" s="34" t="s">
        <v>364</v>
      </c>
      <c r="H694" s="14" t="str">
        <f t="shared" si="40"/>
        <v/>
      </c>
      <c r="I694" s="11" t="str">
        <f t="shared" si="41"/>
        <v/>
      </c>
      <c r="J694" s="11" t="str">
        <f t="shared" si="42"/>
        <v/>
      </c>
      <c r="K694" s="11">
        <f t="shared" si="43"/>
        <v>0</v>
      </c>
    </row>
    <row r="695" spans="1:11" s="11" customFormat="1">
      <c r="A695" s="32">
        <v>2018</v>
      </c>
      <c r="B695" s="32">
        <v>2535</v>
      </c>
      <c r="C695" s="33" t="s">
        <v>565</v>
      </c>
      <c r="D695" s="33" t="s">
        <v>566</v>
      </c>
      <c r="E695" s="34">
        <v>1786</v>
      </c>
      <c r="F695" s="35">
        <v>5.6589999999999998</v>
      </c>
      <c r="G695" s="34" t="s">
        <v>364</v>
      </c>
      <c r="H695" s="14" t="str">
        <f t="shared" si="40"/>
        <v/>
      </c>
      <c r="I695" s="11" t="str">
        <f t="shared" si="41"/>
        <v/>
      </c>
      <c r="J695" s="11" t="str">
        <f t="shared" si="42"/>
        <v/>
      </c>
      <c r="K695" s="11">
        <f t="shared" si="43"/>
        <v>0</v>
      </c>
    </row>
    <row r="696" spans="1:11" s="11" customFormat="1">
      <c r="A696" s="32">
        <v>2018</v>
      </c>
      <c r="B696" s="32">
        <v>2539</v>
      </c>
      <c r="C696" s="33" t="s">
        <v>563</v>
      </c>
      <c r="D696" s="33" t="s">
        <v>564</v>
      </c>
      <c r="E696" s="34">
        <v>2663001</v>
      </c>
      <c r="F696" s="35">
        <v>1.0309999999999999</v>
      </c>
      <c r="G696" s="34" t="s">
        <v>364</v>
      </c>
      <c r="H696" s="14" t="str">
        <f t="shared" si="40"/>
        <v/>
      </c>
      <c r="I696" s="11" t="str">
        <f t="shared" si="41"/>
        <v/>
      </c>
      <c r="J696" s="11" t="str">
        <f t="shared" si="42"/>
        <v/>
      </c>
      <c r="K696" s="11">
        <f t="shared" si="43"/>
        <v>0</v>
      </c>
    </row>
    <row r="697" spans="1:11" s="11" customFormat="1">
      <c r="A697" s="32">
        <v>2018</v>
      </c>
      <c r="B697" s="32">
        <v>2594</v>
      </c>
      <c r="C697" s="33" t="s">
        <v>563</v>
      </c>
      <c r="D697" s="33" t="s">
        <v>564</v>
      </c>
      <c r="E697" s="34">
        <v>13443</v>
      </c>
      <c r="F697" s="35">
        <v>1.03</v>
      </c>
      <c r="G697" s="34" t="s">
        <v>364</v>
      </c>
      <c r="H697" s="14" t="str">
        <f t="shared" si="40"/>
        <v/>
      </c>
      <c r="I697" s="11" t="str">
        <f t="shared" si="41"/>
        <v/>
      </c>
      <c r="J697" s="11" t="str">
        <f t="shared" si="42"/>
        <v/>
      </c>
      <c r="K697" s="11">
        <f t="shared" si="43"/>
        <v>0</v>
      </c>
    </row>
    <row r="698" spans="1:11" s="11" customFormat="1">
      <c r="A698" s="32">
        <v>2018</v>
      </c>
      <c r="B698" s="32">
        <v>2625</v>
      </c>
      <c r="C698" s="33" t="s">
        <v>563</v>
      </c>
      <c r="D698" s="33" t="s">
        <v>564</v>
      </c>
      <c r="E698" s="34">
        <v>482030</v>
      </c>
      <c r="F698" s="35">
        <v>1.03</v>
      </c>
      <c r="G698" s="34" t="s">
        <v>364</v>
      </c>
      <c r="H698" s="14" t="str">
        <f t="shared" si="40"/>
        <v/>
      </c>
      <c r="I698" s="11" t="str">
        <f t="shared" si="41"/>
        <v/>
      </c>
      <c r="J698" s="11" t="str">
        <f t="shared" si="42"/>
        <v/>
      </c>
      <c r="K698" s="11">
        <f t="shared" si="43"/>
        <v>0</v>
      </c>
    </row>
    <row r="699" spans="1:11" s="11" customFormat="1">
      <c r="A699" s="32">
        <v>2018</v>
      </c>
      <c r="B699" s="32">
        <v>2706</v>
      </c>
      <c r="C699" s="33" t="s">
        <v>565</v>
      </c>
      <c r="D699" s="33" t="s">
        <v>566</v>
      </c>
      <c r="E699" s="34">
        <v>103830</v>
      </c>
      <c r="F699" s="35">
        <v>5.8</v>
      </c>
      <c r="G699" s="34">
        <v>1782</v>
      </c>
      <c r="H699" s="14">
        <f t="shared" si="40"/>
        <v>10731453.479999999</v>
      </c>
      <c r="I699" s="11">
        <f t="shared" si="41"/>
        <v>103830</v>
      </c>
      <c r="J699" s="11">
        <f t="shared" si="42"/>
        <v>602214</v>
      </c>
      <c r="K699" s="11">
        <f t="shared" si="43"/>
        <v>0</v>
      </c>
    </row>
    <row r="700" spans="1:11" s="11" customFormat="1">
      <c r="A700" s="32">
        <v>2018</v>
      </c>
      <c r="B700" s="32">
        <v>2706</v>
      </c>
      <c r="C700" s="33" t="s">
        <v>353</v>
      </c>
      <c r="D700" s="33" t="s">
        <v>354</v>
      </c>
      <c r="E700" s="34">
        <v>34247</v>
      </c>
      <c r="F700" s="35">
        <v>23.852</v>
      </c>
      <c r="G700" s="34">
        <v>301.7</v>
      </c>
      <c r="H700" s="14">
        <f t="shared" si="40"/>
        <v>2464464.9425479998</v>
      </c>
      <c r="I700" s="11">
        <f t="shared" si="41"/>
        <v>34247</v>
      </c>
      <c r="J700" s="11">
        <f t="shared" si="42"/>
        <v>816859.44400000002</v>
      </c>
      <c r="K700" s="11">
        <f t="shared" si="43"/>
        <v>0</v>
      </c>
    </row>
    <row r="701" spans="1:11" s="11" customFormat="1">
      <c r="A701" s="32">
        <v>2018</v>
      </c>
      <c r="B701" s="32">
        <v>2712</v>
      </c>
      <c r="C701" s="33" t="s">
        <v>353</v>
      </c>
      <c r="D701" s="33" t="s">
        <v>354</v>
      </c>
      <c r="E701" s="34">
        <v>36324</v>
      </c>
      <c r="F701" s="35">
        <v>25.16</v>
      </c>
      <c r="G701" s="34">
        <v>320.8</v>
      </c>
      <c r="H701" s="14">
        <f t="shared" si="40"/>
        <v>2931829.1827200004</v>
      </c>
      <c r="I701" s="11">
        <f t="shared" si="41"/>
        <v>36324</v>
      </c>
      <c r="J701" s="11">
        <f t="shared" si="42"/>
        <v>913911.84</v>
      </c>
      <c r="K701" s="11">
        <f t="shared" si="43"/>
        <v>0</v>
      </c>
    </row>
    <row r="702" spans="1:11" s="11" customFormat="1">
      <c r="A702" s="32">
        <v>2018</v>
      </c>
      <c r="B702" s="32">
        <v>2712</v>
      </c>
      <c r="C702" s="33" t="s">
        <v>353</v>
      </c>
      <c r="D702" s="33" t="s">
        <v>354</v>
      </c>
      <c r="E702" s="34">
        <v>12882</v>
      </c>
      <c r="F702" s="35">
        <v>23.824000000000002</v>
      </c>
      <c r="G702" s="34">
        <v>311.39999999999998</v>
      </c>
      <c r="H702" s="14">
        <f t="shared" si="40"/>
        <v>955688.99155200005</v>
      </c>
      <c r="I702" s="11">
        <f t="shared" si="41"/>
        <v>12882</v>
      </c>
      <c r="J702" s="11">
        <f t="shared" si="42"/>
        <v>306900.76800000004</v>
      </c>
      <c r="K702" s="11">
        <f t="shared" si="43"/>
        <v>0</v>
      </c>
    </row>
    <row r="703" spans="1:11" s="11" customFormat="1">
      <c r="A703" s="32">
        <v>2018</v>
      </c>
      <c r="B703" s="32">
        <v>2712</v>
      </c>
      <c r="C703" s="33" t="s">
        <v>353</v>
      </c>
      <c r="D703" s="33" t="s">
        <v>354</v>
      </c>
      <c r="E703" s="34">
        <v>58217</v>
      </c>
      <c r="F703" s="35">
        <v>26.007999999999999</v>
      </c>
      <c r="G703" s="34">
        <v>316.60000000000002</v>
      </c>
      <c r="H703" s="14">
        <f t="shared" si="40"/>
        <v>4793665.0921760006</v>
      </c>
      <c r="I703" s="11">
        <f t="shared" si="41"/>
        <v>58217</v>
      </c>
      <c r="J703" s="11">
        <f t="shared" si="42"/>
        <v>1514107.736</v>
      </c>
      <c r="K703" s="11">
        <f t="shared" si="43"/>
        <v>0</v>
      </c>
    </row>
    <row r="704" spans="1:11" s="11" customFormat="1">
      <c r="A704" s="32">
        <v>2018</v>
      </c>
      <c r="B704" s="32">
        <v>2712</v>
      </c>
      <c r="C704" s="33" t="s">
        <v>353</v>
      </c>
      <c r="D704" s="33" t="s">
        <v>354</v>
      </c>
      <c r="E704" s="34">
        <v>10751</v>
      </c>
      <c r="F704" s="35">
        <v>24.588000000000001</v>
      </c>
      <c r="G704" s="34">
        <v>329.2</v>
      </c>
      <c r="H704" s="14">
        <f t="shared" si="40"/>
        <v>870225.67569599999</v>
      </c>
      <c r="I704" s="11">
        <f t="shared" si="41"/>
        <v>10751</v>
      </c>
      <c r="J704" s="11">
        <f t="shared" si="42"/>
        <v>264345.58799999999</v>
      </c>
      <c r="K704" s="11">
        <f t="shared" si="43"/>
        <v>0</v>
      </c>
    </row>
    <row r="705" spans="1:11" s="11" customFormat="1">
      <c r="A705" s="32">
        <v>2018</v>
      </c>
      <c r="B705" s="32">
        <v>2712</v>
      </c>
      <c r="C705" s="33" t="s">
        <v>353</v>
      </c>
      <c r="D705" s="33" t="s">
        <v>354</v>
      </c>
      <c r="E705" s="34">
        <v>11945</v>
      </c>
      <c r="F705" s="35">
        <v>25.692</v>
      </c>
      <c r="G705" s="34">
        <v>336.9</v>
      </c>
      <c r="H705" s="14">
        <f t="shared" si="40"/>
        <v>1033915.57686</v>
      </c>
      <c r="I705" s="11">
        <f t="shared" si="41"/>
        <v>11945</v>
      </c>
      <c r="J705" s="11">
        <f t="shared" si="42"/>
        <v>306890.94</v>
      </c>
      <c r="K705" s="11">
        <f t="shared" si="43"/>
        <v>0</v>
      </c>
    </row>
    <row r="706" spans="1:11" s="11" customFormat="1">
      <c r="A706" s="32">
        <v>2018</v>
      </c>
      <c r="B706" s="32">
        <v>2718</v>
      </c>
      <c r="C706" s="33" t="s">
        <v>353</v>
      </c>
      <c r="D706" s="33" t="s">
        <v>354</v>
      </c>
      <c r="E706" s="34">
        <v>11606</v>
      </c>
      <c r="F706" s="35">
        <v>23.808</v>
      </c>
      <c r="G706" s="34">
        <v>334</v>
      </c>
      <c r="H706" s="14">
        <f t="shared" si="40"/>
        <v>922894.26432000007</v>
      </c>
      <c r="I706" s="11">
        <f t="shared" si="41"/>
        <v>11606</v>
      </c>
      <c r="J706" s="11">
        <f t="shared" si="42"/>
        <v>276315.64799999999</v>
      </c>
      <c r="K706" s="11">
        <f t="shared" si="43"/>
        <v>0</v>
      </c>
    </row>
    <row r="707" spans="1:11" s="11" customFormat="1">
      <c r="A707" s="32">
        <v>2018</v>
      </c>
      <c r="B707" s="32">
        <v>2718</v>
      </c>
      <c r="C707" s="33" t="s">
        <v>353</v>
      </c>
      <c r="D707" s="33" t="s">
        <v>354</v>
      </c>
      <c r="E707" s="34">
        <v>11535</v>
      </c>
      <c r="F707" s="35">
        <v>24.052</v>
      </c>
      <c r="G707" s="34">
        <v>300.3</v>
      </c>
      <c r="H707" s="14">
        <f t="shared" si="40"/>
        <v>833151.77945999999</v>
      </c>
      <c r="I707" s="11">
        <f t="shared" si="41"/>
        <v>11535</v>
      </c>
      <c r="J707" s="11">
        <f t="shared" si="42"/>
        <v>277439.82</v>
      </c>
      <c r="K707" s="11">
        <f t="shared" si="43"/>
        <v>0</v>
      </c>
    </row>
    <row r="708" spans="1:11" s="11" customFormat="1">
      <c r="A708" s="32">
        <v>2018</v>
      </c>
      <c r="B708" s="32">
        <v>2718</v>
      </c>
      <c r="C708" s="33" t="s">
        <v>565</v>
      </c>
      <c r="D708" s="33" t="s">
        <v>566</v>
      </c>
      <c r="E708" s="34">
        <v>4123</v>
      </c>
      <c r="F708" s="35">
        <v>5.79</v>
      </c>
      <c r="G708" s="34">
        <v>1655.4</v>
      </c>
      <c r="H708" s="14">
        <f t="shared" si="40"/>
        <v>395179.90218000009</v>
      </c>
      <c r="I708" s="11">
        <f t="shared" si="41"/>
        <v>4123</v>
      </c>
      <c r="J708" s="11">
        <f t="shared" si="42"/>
        <v>23872.170000000002</v>
      </c>
      <c r="K708" s="11">
        <f t="shared" si="43"/>
        <v>0</v>
      </c>
    </row>
    <row r="709" spans="1:11" s="11" customFormat="1">
      <c r="A709" s="32">
        <v>2018</v>
      </c>
      <c r="B709" s="32">
        <v>2718</v>
      </c>
      <c r="C709" s="33" t="s">
        <v>353</v>
      </c>
      <c r="D709" s="33" t="s">
        <v>354</v>
      </c>
      <c r="E709" s="34">
        <v>11308</v>
      </c>
      <c r="F709" s="35">
        <v>24.606000000000002</v>
      </c>
      <c r="G709" s="34">
        <v>319.8</v>
      </c>
      <c r="H709" s="14">
        <f t="shared" si="40"/>
        <v>889826.38430399995</v>
      </c>
      <c r="I709" s="11">
        <f t="shared" si="41"/>
        <v>11308</v>
      </c>
      <c r="J709" s="11">
        <f t="shared" si="42"/>
        <v>278244.64800000004</v>
      </c>
      <c r="K709" s="11">
        <f t="shared" si="43"/>
        <v>0</v>
      </c>
    </row>
    <row r="710" spans="1:11" s="11" customFormat="1">
      <c r="A710" s="32">
        <v>2018</v>
      </c>
      <c r="B710" s="32">
        <v>2718</v>
      </c>
      <c r="C710" s="33" t="s">
        <v>353</v>
      </c>
      <c r="D710" s="33" t="s">
        <v>354</v>
      </c>
      <c r="E710" s="34">
        <v>24003</v>
      </c>
      <c r="F710" s="35">
        <v>21.84</v>
      </c>
      <c r="G710" s="34">
        <v>302.89999999999998</v>
      </c>
      <c r="H710" s="14">
        <f t="shared" ref="H710:H773" si="44">IF(I710="","",G710/100*F710*E710)</f>
        <v>1587879.1000799998</v>
      </c>
      <c r="I710" s="11">
        <f t="shared" ref="I710:I773" si="45">IF(OR(G710=".",F710=".",E710="."),"",E710)</f>
        <v>24003</v>
      </c>
      <c r="J710" s="11">
        <f t="shared" ref="J710:J773" si="46">IF(I710="","",F710*I710)</f>
        <v>524225.52</v>
      </c>
      <c r="K710" s="11">
        <f t="shared" ref="K710:K773" si="47">IF(C710="LIG",1,0)</f>
        <v>0</v>
      </c>
    </row>
    <row r="711" spans="1:11" s="11" customFormat="1">
      <c r="A711" s="32">
        <v>2018</v>
      </c>
      <c r="B711" s="32">
        <v>2720</v>
      </c>
      <c r="C711" s="33" t="s">
        <v>563</v>
      </c>
      <c r="D711" s="33" t="s">
        <v>564</v>
      </c>
      <c r="E711" s="34">
        <v>697094</v>
      </c>
      <c r="F711" s="35">
        <v>1.0269999999999999</v>
      </c>
      <c r="G711" s="34">
        <v>998.4</v>
      </c>
      <c r="H711" s="14">
        <f t="shared" si="44"/>
        <v>7147700.7313919999</v>
      </c>
      <c r="I711" s="11">
        <f t="shared" si="45"/>
        <v>697094</v>
      </c>
      <c r="J711" s="11">
        <f t="shared" si="46"/>
        <v>715915.53799999994</v>
      </c>
      <c r="K711" s="11">
        <f t="shared" si="47"/>
        <v>0</v>
      </c>
    </row>
    <row r="712" spans="1:11" s="11" customFormat="1">
      <c r="A712" s="32">
        <v>2018</v>
      </c>
      <c r="B712" s="32">
        <v>2720</v>
      </c>
      <c r="C712" s="33" t="s">
        <v>563</v>
      </c>
      <c r="D712" s="33" t="s">
        <v>564</v>
      </c>
      <c r="E712" s="34">
        <v>570896</v>
      </c>
      <c r="F712" s="35">
        <v>1.0269999999999999</v>
      </c>
      <c r="G712" s="34">
        <v>998.4</v>
      </c>
      <c r="H712" s="14">
        <f t="shared" si="44"/>
        <v>5853720.9569279999</v>
      </c>
      <c r="I712" s="11">
        <f t="shared" si="45"/>
        <v>570896</v>
      </c>
      <c r="J712" s="11">
        <f t="shared" si="46"/>
        <v>586310.19199999992</v>
      </c>
      <c r="K712" s="11">
        <f t="shared" si="47"/>
        <v>0</v>
      </c>
    </row>
    <row r="713" spans="1:11" s="11" customFormat="1">
      <c r="A713" s="32">
        <v>2018</v>
      </c>
      <c r="B713" s="32">
        <v>2720</v>
      </c>
      <c r="C713" s="33" t="s">
        <v>563</v>
      </c>
      <c r="D713" s="33" t="s">
        <v>564</v>
      </c>
      <c r="E713" s="34">
        <v>390586</v>
      </c>
      <c r="F713" s="35">
        <v>1.0269999999999999</v>
      </c>
      <c r="G713" s="34">
        <v>998.4</v>
      </c>
      <c r="H713" s="14">
        <f t="shared" si="44"/>
        <v>4004900.1108479998</v>
      </c>
      <c r="I713" s="11">
        <f t="shared" si="45"/>
        <v>390586</v>
      </c>
      <c r="J713" s="11">
        <f t="shared" si="46"/>
        <v>401131.82199999999</v>
      </c>
      <c r="K713" s="11">
        <f t="shared" si="47"/>
        <v>0</v>
      </c>
    </row>
    <row r="714" spans="1:11" s="11" customFormat="1">
      <c r="A714" s="32">
        <v>2018</v>
      </c>
      <c r="B714" s="32">
        <v>2720</v>
      </c>
      <c r="C714" s="33" t="s">
        <v>563</v>
      </c>
      <c r="D714" s="33" t="s">
        <v>564</v>
      </c>
      <c r="E714" s="34">
        <v>1403512</v>
      </c>
      <c r="F714" s="35">
        <v>1.0269999999999999</v>
      </c>
      <c r="G714" s="34">
        <v>998.4</v>
      </c>
      <c r="H714" s="14">
        <f t="shared" si="44"/>
        <v>14391005.730815999</v>
      </c>
      <c r="I714" s="11">
        <f t="shared" si="45"/>
        <v>1403512</v>
      </c>
      <c r="J714" s="11">
        <f t="shared" si="46"/>
        <v>1441406.8239999998</v>
      </c>
      <c r="K714" s="11">
        <f t="shared" si="47"/>
        <v>0</v>
      </c>
    </row>
    <row r="715" spans="1:11" s="11" customFormat="1">
      <c r="A715" s="32">
        <v>2018</v>
      </c>
      <c r="B715" s="32">
        <v>2721</v>
      </c>
      <c r="C715" s="33" t="s">
        <v>353</v>
      </c>
      <c r="D715" s="33" t="s">
        <v>354</v>
      </c>
      <c r="E715" s="34">
        <v>25651</v>
      </c>
      <c r="F715" s="35">
        <v>22.994</v>
      </c>
      <c r="G715" s="34">
        <v>296.60000000000002</v>
      </c>
      <c r="H715" s="14">
        <f t="shared" si="44"/>
        <v>1749403.4328040001</v>
      </c>
      <c r="I715" s="11">
        <f t="shared" si="45"/>
        <v>25651</v>
      </c>
      <c r="J715" s="11">
        <f t="shared" si="46"/>
        <v>589819.09400000004</v>
      </c>
      <c r="K715" s="11">
        <f t="shared" si="47"/>
        <v>0</v>
      </c>
    </row>
    <row r="716" spans="1:11" s="11" customFormat="1">
      <c r="A716" s="32">
        <v>2018</v>
      </c>
      <c r="B716" s="32">
        <v>2721</v>
      </c>
      <c r="C716" s="33" t="s">
        <v>565</v>
      </c>
      <c r="D716" s="33" t="s">
        <v>566</v>
      </c>
      <c r="E716" s="34">
        <v>8336</v>
      </c>
      <c r="F716" s="35">
        <v>5.78</v>
      </c>
      <c r="G716" s="34">
        <v>1772.2</v>
      </c>
      <c r="H716" s="14">
        <f t="shared" si="44"/>
        <v>853882.82176000008</v>
      </c>
      <c r="I716" s="11">
        <f t="shared" si="45"/>
        <v>8336</v>
      </c>
      <c r="J716" s="11">
        <f t="shared" si="46"/>
        <v>48182.080000000002</v>
      </c>
      <c r="K716" s="11">
        <f t="shared" si="47"/>
        <v>0</v>
      </c>
    </row>
    <row r="717" spans="1:11" s="11" customFormat="1">
      <c r="A717" s="32">
        <v>2018</v>
      </c>
      <c r="B717" s="32">
        <v>2721</v>
      </c>
      <c r="C717" s="33" t="s">
        <v>353</v>
      </c>
      <c r="D717" s="33" t="s">
        <v>354</v>
      </c>
      <c r="E717" s="34">
        <v>38654</v>
      </c>
      <c r="F717" s="35">
        <v>25.872</v>
      </c>
      <c r="G717" s="34">
        <v>279.5</v>
      </c>
      <c r="H717" s="14">
        <f t="shared" si="44"/>
        <v>2795157.3249599999</v>
      </c>
      <c r="I717" s="11">
        <f t="shared" si="45"/>
        <v>38654</v>
      </c>
      <c r="J717" s="11">
        <f t="shared" si="46"/>
        <v>1000056.2879999999</v>
      </c>
      <c r="K717" s="11">
        <f t="shared" si="47"/>
        <v>0</v>
      </c>
    </row>
    <row r="718" spans="1:11" s="11" customFormat="1">
      <c r="A718" s="32">
        <v>2018</v>
      </c>
      <c r="B718" s="32">
        <v>2721</v>
      </c>
      <c r="C718" s="33" t="s">
        <v>353</v>
      </c>
      <c r="D718" s="33" t="s">
        <v>354</v>
      </c>
      <c r="E718" s="34">
        <v>25402</v>
      </c>
      <c r="F718" s="35">
        <v>21.867999999999999</v>
      </c>
      <c r="G718" s="34">
        <v>404.6</v>
      </c>
      <c r="H718" s="14">
        <f t="shared" si="44"/>
        <v>2247516.327056</v>
      </c>
      <c r="I718" s="11">
        <f t="shared" si="45"/>
        <v>25402</v>
      </c>
      <c r="J718" s="11">
        <f t="shared" si="46"/>
        <v>555490.93599999999</v>
      </c>
      <c r="K718" s="11">
        <f t="shared" si="47"/>
        <v>0</v>
      </c>
    </row>
    <row r="719" spans="1:11" s="11" customFormat="1">
      <c r="A719" s="32">
        <v>2018</v>
      </c>
      <c r="B719" s="32">
        <v>2723</v>
      </c>
      <c r="C719" s="33" t="s">
        <v>563</v>
      </c>
      <c r="D719" s="33" t="s">
        <v>564</v>
      </c>
      <c r="E719" s="34">
        <v>20349</v>
      </c>
      <c r="F719" s="35">
        <v>1.032</v>
      </c>
      <c r="G719" s="34">
        <v>1603.9</v>
      </c>
      <c r="H719" s="14">
        <f t="shared" si="44"/>
        <v>336821.69455200003</v>
      </c>
      <c r="I719" s="11">
        <f t="shared" si="45"/>
        <v>20349</v>
      </c>
      <c r="J719" s="11">
        <f t="shared" si="46"/>
        <v>21000.168000000001</v>
      </c>
      <c r="K719" s="11">
        <f t="shared" si="47"/>
        <v>0</v>
      </c>
    </row>
    <row r="720" spans="1:11" s="11" customFormat="1">
      <c r="A720" s="32">
        <v>2018</v>
      </c>
      <c r="B720" s="32">
        <v>2723</v>
      </c>
      <c r="C720" s="33" t="s">
        <v>563</v>
      </c>
      <c r="D720" s="33" t="s">
        <v>564</v>
      </c>
      <c r="E720" s="34">
        <v>399953</v>
      </c>
      <c r="F720" s="35">
        <v>1.032</v>
      </c>
      <c r="G720" s="34">
        <v>997.7</v>
      </c>
      <c r="H720" s="14">
        <f t="shared" si="44"/>
        <v>4118021.6755920001</v>
      </c>
      <c r="I720" s="11">
        <f t="shared" si="45"/>
        <v>399953</v>
      </c>
      <c r="J720" s="11">
        <f t="shared" si="46"/>
        <v>412751.49599999998</v>
      </c>
      <c r="K720" s="11">
        <f t="shared" si="47"/>
        <v>0</v>
      </c>
    </row>
    <row r="721" spans="1:11" s="11" customFormat="1">
      <c r="A721" s="32">
        <v>2018</v>
      </c>
      <c r="B721" s="32">
        <v>2723</v>
      </c>
      <c r="C721" s="33" t="s">
        <v>563</v>
      </c>
      <c r="D721" s="33" t="s">
        <v>564</v>
      </c>
      <c r="E721" s="34">
        <v>326278</v>
      </c>
      <c r="F721" s="35">
        <v>1.032</v>
      </c>
      <c r="G721" s="34">
        <v>997.7</v>
      </c>
      <c r="H721" s="14">
        <f t="shared" si="44"/>
        <v>3359444.4253920005</v>
      </c>
      <c r="I721" s="11">
        <f t="shared" si="45"/>
        <v>326278</v>
      </c>
      <c r="J721" s="11">
        <f t="shared" si="46"/>
        <v>336718.89600000001</v>
      </c>
      <c r="K721" s="11">
        <f t="shared" si="47"/>
        <v>0</v>
      </c>
    </row>
    <row r="722" spans="1:11" s="11" customFormat="1">
      <c r="A722" s="32">
        <v>2018</v>
      </c>
      <c r="B722" s="32">
        <v>2723</v>
      </c>
      <c r="C722" s="33" t="s">
        <v>563</v>
      </c>
      <c r="D722" s="33" t="s">
        <v>564</v>
      </c>
      <c r="E722" s="34">
        <v>304626</v>
      </c>
      <c r="F722" s="35">
        <v>1.032</v>
      </c>
      <c r="G722" s="34">
        <v>997.7</v>
      </c>
      <c r="H722" s="14">
        <f t="shared" si="44"/>
        <v>3136509.7172640003</v>
      </c>
      <c r="I722" s="11">
        <f t="shared" si="45"/>
        <v>304626</v>
      </c>
      <c r="J722" s="11">
        <f t="shared" si="46"/>
        <v>314374.03200000001</v>
      </c>
      <c r="K722" s="11">
        <f t="shared" si="47"/>
        <v>0</v>
      </c>
    </row>
    <row r="723" spans="1:11" s="11" customFormat="1">
      <c r="A723" s="32">
        <v>2018</v>
      </c>
      <c r="B723" s="32">
        <v>2723</v>
      </c>
      <c r="C723" s="33" t="s">
        <v>563</v>
      </c>
      <c r="D723" s="33" t="s">
        <v>564</v>
      </c>
      <c r="E723" s="34">
        <v>293527</v>
      </c>
      <c r="F723" s="35">
        <v>1.032</v>
      </c>
      <c r="G723" s="34">
        <v>997.7</v>
      </c>
      <c r="H723" s="14">
        <f t="shared" si="44"/>
        <v>3022231.4831280001</v>
      </c>
      <c r="I723" s="11">
        <f t="shared" si="45"/>
        <v>293527</v>
      </c>
      <c r="J723" s="11">
        <f t="shared" si="46"/>
        <v>302919.864</v>
      </c>
      <c r="K723" s="11">
        <f t="shared" si="47"/>
        <v>0</v>
      </c>
    </row>
    <row r="724" spans="1:11" s="11" customFormat="1">
      <c r="A724" s="32">
        <v>2018</v>
      </c>
      <c r="B724" s="32">
        <v>2723</v>
      </c>
      <c r="C724" s="33" t="s">
        <v>563</v>
      </c>
      <c r="D724" s="33" t="s">
        <v>564</v>
      </c>
      <c r="E724" s="34">
        <v>289198</v>
      </c>
      <c r="F724" s="35">
        <v>1.032</v>
      </c>
      <c r="G724" s="34">
        <v>997.7</v>
      </c>
      <c r="H724" s="14">
        <f t="shared" si="44"/>
        <v>2977658.9562720004</v>
      </c>
      <c r="I724" s="11">
        <f t="shared" si="45"/>
        <v>289198</v>
      </c>
      <c r="J724" s="11">
        <f t="shared" si="46"/>
        <v>298452.33600000001</v>
      </c>
      <c r="K724" s="11">
        <f t="shared" si="47"/>
        <v>0</v>
      </c>
    </row>
    <row r="725" spans="1:11" s="11" customFormat="1">
      <c r="A725" s="32">
        <v>2018</v>
      </c>
      <c r="B725" s="32">
        <v>2723</v>
      </c>
      <c r="C725" s="33" t="s">
        <v>563</v>
      </c>
      <c r="D725" s="33" t="s">
        <v>564</v>
      </c>
      <c r="E725" s="34">
        <v>238498</v>
      </c>
      <c r="F725" s="35">
        <v>1.032</v>
      </c>
      <c r="G725" s="34">
        <v>997.7</v>
      </c>
      <c r="H725" s="14">
        <f t="shared" si="44"/>
        <v>2455638.3714720001</v>
      </c>
      <c r="I725" s="11">
        <f t="shared" si="45"/>
        <v>238498</v>
      </c>
      <c r="J725" s="11">
        <f t="shared" si="46"/>
        <v>246129.93600000002</v>
      </c>
      <c r="K725" s="11">
        <f t="shared" si="47"/>
        <v>0</v>
      </c>
    </row>
    <row r="726" spans="1:11" s="11" customFormat="1">
      <c r="A726" s="32">
        <v>2018</v>
      </c>
      <c r="B726" s="32">
        <v>2723</v>
      </c>
      <c r="C726" s="33" t="s">
        <v>563</v>
      </c>
      <c r="D726" s="33" t="s">
        <v>564</v>
      </c>
      <c r="E726" s="34">
        <v>230559</v>
      </c>
      <c r="F726" s="35">
        <v>1.032</v>
      </c>
      <c r="G726" s="34">
        <v>997.7</v>
      </c>
      <c r="H726" s="14">
        <f t="shared" si="44"/>
        <v>2373896.331576</v>
      </c>
      <c r="I726" s="11">
        <f t="shared" si="45"/>
        <v>230559</v>
      </c>
      <c r="J726" s="11">
        <f t="shared" si="46"/>
        <v>237936.88800000001</v>
      </c>
      <c r="K726" s="11">
        <f t="shared" si="47"/>
        <v>0</v>
      </c>
    </row>
    <row r="727" spans="1:11" s="11" customFormat="1">
      <c r="A727" s="32">
        <v>2018</v>
      </c>
      <c r="B727" s="32">
        <v>2723</v>
      </c>
      <c r="C727" s="33" t="s">
        <v>563</v>
      </c>
      <c r="D727" s="33" t="s">
        <v>564</v>
      </c>
      <c r="E727" s="34">
        <v>187286</v>
      </c>
      <c r="F727" s="35">
        <v>1.032</v>
      </c>
      <c r="G727" s="34">
        <v>997.7</v>
      </c>
      <c r="H727" s="14">
        <f t="shared" si="44"/>
        <v>1928346.099504</v>
      </c>
      <c r="I727" s="11">
        <f t="shared" si="45"/>
        <v>187286</v>
      </c>
      <c r="J727" s="11">
        <f t="shared" si="46"/>
        <v>193279.152</v>
      </c>
      <c r="K727" s="11">
        <f t="shared" si="47"/>
        <v>0</v>
      </c>
    </row>
    <row r="728" spans="1:11" s="11" customFormat="1">
      <c r="A728" s="32">
        <v>2018</v>
      </c>
      <c r="B728" s="32">
        <v>2723</v>
      </c>
      <c r="C728" s="33" t="s">
        <v>563</v>
      </c>
      <c r="D728" s="33" t="s">
        <v>564</v>
      </c>
      <c r="E728" s="34">
        <v>137323</v>
      </c>
      <c r="F728" s="35">
        <v>1.032</v>
      </c>
      <c r="G728" s="34">
        <v>997.7</v>
      </c>
      <c r="H728" s="14">
        <f t="shared" si="44"/>
        <v>1413913.861272</v>
      </c>
      <c r="I728" s="11">
        <f t="shared" si="45"/>
        <v>137323</v>
      </c>
      <c r="J728" s="11">
        <f t="shared" si="46"/>
        <v>141717.33600000001</v>
      </c>
      <c r="K728" s="11">
        <f t="shared" si="47"/>
        <v>0</v>
      </c>
    </row>
    <row r="729" spans="1:11" s="11" customFormat="1">
      <c r="A729" s="32">
        <v>2018</v>
      </c>
      <c r="B729" s="32">
        <v>2723</v>
      </c>
      <c r="C729" s="33" t="s">
        <v>563</v>
      </c>
      <c r="D729" s="33" t="s">
        <v>564</v>
      </c>
      <c r="E729" s="34">
        <v>169952</v>
      </c>
      <c r="F729" s="35">
        <v>1.032</v>
      </c>
      <c r="G729" s="34">
        <v>997.7</v>
      </c>
      <c r="H729" s="14">
        <f t="shared" si="44"/>
        <v>1749870.6593280002</v>
      </c>
      <c r="I729" s="11">
        <f t="shared" si="45"/>
        <v>169952</v>
      </c>
      <c r="J729" s="11">
        <f t="shared" si="46"/>
        <v>175390.46400000001</v>
      </c>
      <c r="K729" s="11">
        <f t="shared" si="47"/>
        <v>0</v>
      </c>
    </row>
    <row r="730" spans="1:11" s="11" customFormat="1">
      <c r="A730" s="32">
        <v>2018</v>
      </c>
      <c r="B730" s="32">
        <v>2723</v>
      </c>
      <c r="C730" s="33" t="s">
        <v>563</v>
      </c>
      <c r="D730" s="33" t="s">
        <v>564</v>
      </c>
      <c r="E730" s="34">
        <v>167596</v>
      </c>
      <c r="F730" s="35">
        <v>1.032</v>
      </c>
      <c r="G730" s="34">
        <v>997.7</v>
      </c>
      <c r="H730" s="14">
        <f t="shared" si="44"/>
        <v>1725612.6613440001</v>
      </c>
      <c r="I730" s="11">
        <f t="shared" si="45"/>
        <v>167596</v>
      </c>
      <c r="J730" s="11">
        <f t="shared" si="46"/>
        <v>172959.07200000001</v>
      </c>
      <c r="K730" s="11">
        <f t="shared" si="47"/>
        <v>0</v>
      </c>
    </row>
    <row r="731" spans="1:11" s="11" customFormat="1">
      <c r="A731" s="32">
        <v>2018</v>
      </c>
      <c r="B731" s="32">
        <v>2723</v>
      </c>
      <c r="C731" s="33" t="s">
        <v>563</v>
      </c>
      <c r="D731" s="33" t="s">
        <v>564</v>
      </c>
      <c r="E731" s="34">
        <v>139367</v>
      </c>
      <c r="F731" s="35">
        <v>1.032</v>
      </c>
      <c r="G731" s="34">
        <v>997.7</v>
      </c>
      <c r="H731" s="14">
        <f t="shared" si="44"/>
        <v>1434959.4248880001</v>
      </c>
      <c r="I731" s="11">
        <f t="shared" si="45"/>
        <v>139367</v>
      </c>
      <c r="J731" s="11">
        <f t="shared" si="46"/>
        <v>143826.74400000001</v>
      </c>
      <c r="K731" s="11">
        <f t="shared" si="47"/>
        <v>0</v>
      </c>
    </row>
    <row r="732" spans="1:11" s="11" customFormat="1">
      <c r="A732" s="32">
        <v>2018</v>
      </c>
      <c r="B732" s="32">
        <v>2723</v>
      </c>
      <c r="C732" s="33" t="s">
        <v>563</v>
      </c>
      <c r="D732" s="33" t="s">
        <v>564</v>
      </c>
      <c r="E732" s="34">
        <v>171522</v>
      </c>
      <c r="F732" s="35">
        <v>1.032</v>
      </c>
      <c r="G732" s="34">
        <v>997.7</v>
      </c>
      <c r="H732" s="14">
        <f t="shared" si="44"/>
        <v>1766035.7938080002</v>
      </c>
      <c r="I732" s="11">
        <f t="shared" si="45"/>
        <v>171522</v>
      </c>
      <c r="J732" s="11">
        <f t="shared" si="46"/>
        <v>177010.704</v>
      </c>
      <c r="K732" s="11">
        <f t="shared" si="47"/>
        <v>0</v>
      </c>
    </row>
    <row r="733" spans="1:11" s="11" customFormat="1">
      <c r="A733" s="32">
        <v>2018</v>
      </c>
      <c r="B733" s="32">
        <v>2723</v>
      </c>
      <c r="C733" s="33" t="s">
        <v>563</v>
      </c>
      <c r="D733" s="33" t="s">
        <v>564</v>
      </c>
      <c r="E733" s="34">
        <v>55032</v>
      </c>
      <c r="F733" s="35">
        <v>1.032</v>
      </c>
      <c r="G733" s="34">
        <v>997.7</v>
      </c>
      <c r="H733" s="14">
        <f t="shared" si="44"/>
        <v>566624.00044800004</v>
      </c>
      <c r="I733" s="11">
        <f t="shared" si="45"/>
        <v>55032</v>
      </c>
      <c r="J733" s="11">
        <f t="shared" si="46"/>
        <v>56793.024000000005</v>
      </c>
      <c r="K733" s="11">
        <f t="shared" si="47"/>
        <v>0</v>
      </c>
    </row>
    <row r="734" spans="1:11" s="11" customFormat="1">
      <c r="A734" s="32">
        <v>2018</v>
      </c>
      <c r="B734" s="32">
        <v>2723</v>
      </c>
      <c r="C734" s="33" t="s">
        <v>563</v>
      </c>
      <c r="D734" s="33" t="s">
        <v>564</v>
      </c>
      <c r="E734" s="34">
        <v>19157</v>
      </c>
      <c r="F734" s="35">
        <v>1.032</v>
      </c>
      <c r="G734" s="34">
        <v>997.7</v>
      </c>
      <c r="H734" s="14">
        <f t="shared" si="44"/>
        <v>197245.52944800002</v>
      </c>
      <c r="I734" s="11">
        <f t="shared" si="45"/>
        <v>19157</v>
      </c>
      <c r="J734" s="11">
        <f t="shared" si="46"/>
        <v>19770.024000000001</v>
      </c>
      <c r="K734" s="11">
        <f t="shared" si="47"/>
        <v>0</v>
      </c>
    </row>
    <row r="735" spans="1:11" s="11" customFormat="1">
      <c r="A735" s="32">
        <v>2018</v>
      </c>
      <c r="B735" s="32">
        <v>2727</v>
      </c>
      <c r="C735" s="33" t="s">
        <v>353</v>
      </c>
      <c r="D735" s="33" t="s">
        <v>354</v>
      </c>
      <c r="E735" s="34">
        <v>11802</v>
      </c>
      <c r="F735" s="35">
        <v>24.888000000000002</v>
      </c>
      <c r="G735" s="34">
        <v>295.7</v>
      </c>
      <c r="H735" s="14">
        <f t="shared" si="44"/>
        <v>868554.21643200004</v>
      </c>
      <c r="I735" s="11">
        <f t="shared" si="45"/>
        <v>11802</v>
      </c>
      <c r="J735" s="11">
        <f t="shared" si="46"/>
        <v>293728.17600000004</v>
      </c>
      <c r="K735" s="11">
        <f t="shared" si="47"/>
        <v>0</v>
      </c>
    </row>
    <row r="736" spans="1:11" s="11" customFormat="1">
      <c r="A736" s="32">
        <v>2018</v>
      </c>
      <c r="B736" s="32">
        <v>2727</v>
      </c>
      <c r="C736" s="33" t="s">
        <v>353</v>
      </c>
      <c r="D736" s="33" t="s">
        <v>354</v>
      </c>
      <c r="E736" s="34">
        <v>60497</v>
      </c>
      <c r="F736" s="35">
        <v>24.11</v>
      </c>
      <c r="G736" s="34">
        <v>308.7</v>
      </c>
      <c r="H736" s="14">
        <f t="shared" si="44"/>
        <v>4502644.7022899995</v>
      </c>
      <c r="I736" s="11">
        <f t="shared" si="45"/>
        <v>60497</v>
      </c>
      <c r="J736" s="11">
        <f t="shared" si="46"/>
        <v>1458582.67</v>
      </c>
      <c r="K736" s="11">
        <f t="shared" si="47"/>
        <v>0</v>
      </c>
    </row>
    <row r="737" spans="1:11" s="11" customFormat="1">
      <c r="A737" s="32">
        <v>2018</v>
      </c>
      <c r="B737" s="32">
        <v>2727</v>
      </c>
      <c r="C737" s="33" t="s">
        <v>353</v>
      </c>
      <c r="D737" s="33" t="s">
        <v>354</v>
      </c>
      <c r="E737" s="34">
        <v>22534</v>
      </c>
      <c r="F737" s="35">
        <v>24.472000000000001</v>
      </c>
      <c r="G737" s="34">
        <v>303.7</v>
      </c>
      <c r="H737" s="14">
        <f t="shared" si="44"/>
        <v>1674759.869776</v>
      </c>
      <c r="I737" s="11">
        <f t="shared" si="45"/>
        <v>22534</v>
      </c>
      <c r="J737" s="11">
        <f t="shared" si="46"/>
        <v>551452.04800000007</v>
      </c>
      <c r="K737" s="11">
        <f t="shared" si="47"/>
        <v>0</v>
      </c>
    </row>
    <row r="738" spans="1:11" s="11" customFormat="1">
      <c r="A738" s="32">
        <v>2018</v>
      </c>
      <c r="B738" s="32">
        <v>2727</v>
      </c>
      <c r="C738" s="33" t="s">
        <v>353</v>
      </c>
      <c r="D738" s="33" t="s">
        <v>354</v>
      </c>
      <c r="E738" s="34">
        <v>11387</v>
      </c>
      <c r="F738" s="35">
        <v>24.41</v>
      </c>
      <c r="G738" s="34">
        <v>283.39999999999998</v>
      </c>
      <c r="H738" s="14">
        <f t="shared" si="44"/>
        <v>787729.20277999993</v>
      </c>
      <c r="I738" s="11">
        <f t="shared" si="45"/>
        <v>11387</v>
      </c>
      <c r="J738" s="11">
        <f t="shared" si="46"/>
        <v>277956.67</v>
      </c>
      <c r="K738" s="11">
        <f t="shared" si="47"/>
        <v>0</v>
      </c>
    </row>
    <row r="739" spans="1:11" s="11" customFormat="1">
      <c r="A739" s="32">
        <v>2018</v>
      </c>
      <c r="B739" s="32">
        <v>2727</v>
      </c>
      <c r="C739" s="33" t="s">
        <v>353</v>
      </c>
      <c r="D739" s="33" t="s">
        <v>354</v>
      </c>
      <c r="E739" s="34">
        <v>11419</v>
      </c>
      <c r="F739" s="35">
        <v>25.931999999999999</v>
      </c>
      <c r="G739" s="34">
        <v>321.2</v>
      </c>
      <c r="H739" s="14">
        <f t="shared" si="44"/>
        <v>951129.435696</v>
      </c>
      <c r="I739" s="11">
        <f t="shared" si="45"/>
        <v>11419</v>
      </c>
      <c r="J739" s="11">
        <f t="shared" si="46"/>
        <v>296117.50799999997</v>
      </c>
      <c r="K739" s="11">
        <f t="shared" si="47"/>
        <v>0</v>
      </c>
    </row>
    <row r="740" spans="1:11" s="11" customFormat="1">
      <c r="A740" s="32">
        <v>2018</v>
      </c>
      <c r="B740" s="32">
        <v>2727</v>
      </c>
      <c r="C740" s="33" t="s">
        <v>565</v>
      </c>
      <c r="D740" s="33" t="s">
        <v>566</v>
      </c>
      <c r="E740" s="34">
        <v>8075</v>
      </c>
      <c r="F740" s="35">
        <v>5.78</v>
      </c>
      <c r="G740" s="34">
        <v>1643.9</v>
      </c>
      <c r="H740" s="14">
        <f t="shared" si="44"/>
        <v>767265.66650000005</v>
      </c>
      <c r="I740" s="11">
        <f t="shared" si="45"/>
        <v>8075</v>
      </c>
      <c r="J740" s="11">
        <f t="shared" si="46"/>
        <v>46673.5</v>
      </c>
      <c r="K740" s="11">
        <f t="shared" si="47"/>
        <v>0</v>
      </c>
    </row>
    <row r="741" spans="1:11" s="11" customFormat="1">
      <c r="A741" s="32">
        <v>2018</v>
      </c>
      <c r="B741" s="32">
        <v>2727</v>
      </c>
      <c r="C741" s="33" t="s">
        <v>353</v>
      </c>
      <c r="D741" s="33" t="s">
        <v>354</v>
      </c>
      <c r="E741" s="34">
        <v>82584</v>
      </c>
      <c r="F741" s="35">
        <v>26.058</v>
      </c>
      <c r="G741" s="34">
        <v>279.7</v>
      </c>
      <c r="H741" s="14">
        <f t="shared" si="44"/>
        <v>6019070.9199839998</v>
      </c>
      <c r="I741" s="11">
        <f t="shared" si="45"/>
        <v>82584</v>
      </c>
      <c r="J741" s="11">
        <f t="shared" si="46"/>
        <v>2151973.872</v>
      </c>
      <c r="K741" s="11">
        <f t="shared" si="47"/>
        <v>0</v>
      </c>
    </row>
    <row r="742" spans="1:11" s="11" customFormat="1">
      <c r="A742" s="32">
        <v>2018</v>
      </c>
      <c r="B742" s="32">
        <v>2727</v>
      </c>
      <c r="C742" s="33" t="s">
        <v>353</v>
      </c>
      <c r="D742" s="33" t="s">
        <v>354</v>
      </c>
      <c r="E742" s="34">
        <v>11198</v>
      </c>
      <c r="F742" s="35">
        <v>24.434000000000001</v>
      </c>
      <c r="G742" s="34">
        <v>312</v>
      </c>
      <c r="H742" s="14">
        <f t="shared" si="44"/>
        <v>853669.22784000007</v>
      </c>
      <c r="I742" s="11">
        <f t="shared" si="45"/>
        <v>11198</v>
      </c>
      <c r="J742" s="11">
        <f t="shared" si="46"/>
        <v>273611.93200000003</v>
      </c>
      <c r="K742" s="11">
        <f t="shared" si="47"/>
        <v>0</v>
      </c>
    </row>
    <row r="743" spans="1:11" s="11" customFormat="1">
      <c r="A743" s="32">
        <v>2018</v>
      </c>
      <c r="B743" s="32">
        <v>2727</v>
      </c>
      <c r="C743" s="33" t="s">
        <v>353</v>
      </c>
      <c r="D743" s="33" t="s">
        <v>354</v>
      </c>
      <c r="E743" s="34">
        <v>11525</v>
      </c>
      <c r="F743" s="35">
        <v>24.402000000000001</v>
      </c>
      <c r="G743" s="34">
        <v>299.8</v>
      </c>
      <c r="H743" s="14">
        <f t="shared" si="44"/>
        <v>843136.68390000018</v>
      </c>
      <c r="I743" s="11">
        <f t="shared" si="45"/>
        <v>11525</v>
      </c>
      <c r="J743" s="11">
        <f t="shared" si="46"/>
        <v>281233.05</v>
      </c>
      <c r="K743" s="11">
        <f t="shared" si="47"/>
        <v>0</v>
      </c>
    </row>
    <row r="744" spans="1:11" s="11" customFormat="1">
      <c r="A744" s="32">
        <v>2018</v>
      </c>
      <c r="B744" s="32">
        <v>2790</v>
      </c>
      <c r="C744" s="33" t="s">
        <v>563</v>
      </c>
      <c r="D744" s="33" t="s">
        <v>564</v>
      </c>
      <c r="E744" s="34">
        <v>17634</v>
      </c>
      <c r="F744" s="35">
        <v>1.07</v>
      </c>
      <c r="G744" s="34">
        <v>1914.3</v>
      </c>
      <c r="H744" s="14">
        <f t="shared" si="44"/>
        <v>361197.39834000001</v>
      </c>
      <c r="I744" s="11">
        <f t="shared" si="45"/>
        <v>17634</v>
      </c>
      <c r="J744" s="11">
        <f t="shared" si="46"/>
        <v>18868.38</v>
      </c>
      <c r="K744" s="11">
        <f t="shared" si="47"/>
        <v>0</v>
      </c>
    </row>
    <row r="745" spans="1:11" s="11" customFormat="1">
      <c r="A745" s="32">
        <v>2018</v>
      </c>
      <c r="B745" s="32">
        <v>2790</v>
      </c>
      <c r="C745" s="33" t="s">
        <v>362</v>
      </c>
      <c r="D745" s="33" t="s">
        <v>354</v>
      </c>
      <c r="E745" s="34">
        <v>42981</v>
      </c>
      <c r="F745" s="35">
        <v>14.12</v>
      </c>
      <c r="G745" s="34">
        <v>274.39999999999998</v>
      </c>
      <c r="H745" s="14">
        <f t="shared" si="44"/>
        <v>1665310.8796799998</v>
      </c>
      <c r="I745" s="11">
        <f t="shared" si="45"/>
        <v>42981</v>
      </c>
      <c r="J745" s="11">
        <f t="shared" si="46"/>
        <v>606891.72</v>
      </c>
      <c r="K745" s="11">
        <f t="shared" si="47"/>
        <v>1</v>
      </c>
    </row>
    <row r="746" spans="1:11" s="11" customFormat="1">
      <c r="A746" s="32">
        <v>2018</v>
      </c>
      <c r="B746" s="32">
        <v>2817</v>
      </c>
      <c r="C746" s="33" t="s">
        <v>362</v>
      </c>
      <c r="D746" s="33" t="s">
        <v>354</v>
      </c>
      <c r="E746" s="34">
        <v>303518</v>
      </c>
      <c r="F746" s="35">
        <v>13.465999999999999</v>
      </c>
      <c r="G746" s="34">
        <v>141.30000000000001</v>
      </c>
      <c r="H746" s="14">
        <f t="shared" si="44"/>
        <v>5775175.9972439995</v>
      </c>
      <c r="I746" s="11">
        <f t="shared" si="45"/>
        <v>303518</v>
      </c>
      <c r="J746" s="11">
        <f t="shared" si="46"/>
        <v>4087173.3879999998</v>
      </c>
      <c r="K746" s="11">
        <f t="shared" si="47"/>
        <v>1</v>
      </c>
    </row>
    <row r="747" spans="1:11" s="11" customFormat="1">
      <c r="A747" s="32">
        <v>2018</v>
      </c>
      <c r="B747" s="32">
        <v>2817</v>
      </c>
      <c r="C747" s="33" t="s">
        <v>565</v>
      </c>
      <c r="D747" s="33" t="s">
        <v>566</v>
      </c>
      <c r="E747" s="34">
        <v>3671</v>
      </c>
      <c r="F747" s="35">
        <v>5.77</v>
      </c>
      <c r="G747" s="34">
        <v>1538.3</v>
      </c>
      <c r="H747" s="14">
        <f t="shared" si="44"/>
        <v>325837.62960999995</v>
      </c>
      <c r="I747" s="11">
        <f t="shared" si="45"/>
        <v>3671</v>
      </c>
      <c r="J747" s="11">
        <f t="shared" si="46"/>
        <v>21181.67</v>
      </c>
      <c r="K747" s="11">
        <f t="shared" si="47"/>
        <v>0</v>
      </c>
    </row>
    <row r="748" spans="1:11" s="11" customFormat="1">
      <c r="A748" s="32">
        <v>2018</v>
      </c>
      <c r="B748" s="32">
        <v>2823</v>
      </c>
      <c r="C748" s="33" t="s">
        <v>362</v>
      </c>
      <c r="D748" s="33" t="s">
        <v>354</v>
      </c>
      <c r="E748" s="34">
        <v>269837</v>
      </c>
      <c r="F748" s="35">
        <v>12.868</v>
      </c>
      <c r="G748" s="34">
        <v>148</v>
      </c>
      <c r="H748" s="14">
        <f t="shared" si="44"/>
        <v>5138948.5236800006</v>
      </c>
      <c r="I748" s="11">
        <f t="shared" si="45"/>
        <v>269837</v>
      </c>
      <c r="J748" s="11">
        <f t="shared" si="46"/>
        <v>3472262.5160000003</v>
      </c>
      <c r="K748" s="11">
        <f t="shared" si="47"/>
        <v>1</v>
      </c>
    </row>
    <row r="749" spans="1:11" s="11" customFormat="1">
      <c r="A749" s="32">
        <v>2018</v>
      </c>
      <c r="B749" s="32">
        <v>2823</v>
      </c>
      <c r="C749" s="33" t="s">
        <v>362</v>
      </c>
      <c r="D749" s="33" t="s">
        <v>354</v>
      </c>
      <c r="E749" s="34">
        <v>158737</v>
      </c>
      <c r="F749" s="35">
        <v>13.21</v>
      </c>
      <c r="G749" s="34">
        <v>134.69999999999999</v>
      </c>
      <c r="H749" s="14">
        <f t="shared" si="44"/>
        <v>2824545.5421900004</v>
      </c>
      <c r="I749" s="11">
        <f t="shared" si="45"/>
        <v>158737</v>
      </c>
      <c r="J749" s="11">
        <f t="shared" si="46"/>
        <v>2096915.7700000003</v>
      </c>
      <c r="K749" s="11">
        <f t="shared" si="47"/>
        <v>1</v>
      </c>
    </row>
    <row r="750" spans="1:11" s="11" customFormat="1">
      <c r="A750" s="32">
        <v>2018</v>
      </c>
      <c r="B750" s="32">
        <v>2823</v>
      </c>
      <c r="C750" s="33" t="s">
        <v>565</v>
      </c>
      <c r="D750" s="33" t="s">
        <v>566</v>
      </c>
      <c r="E750" s="34">
        <v>2979</v>
      </c>
      <c r="F750" s="35">
        <v>5.88</v>
      </c>
      <c r="G750" s="34">
        <v>1502.9</v>
      </c>
      <c r="H750" s="14">
        <f t="shared" si="44"/>
        <v>263255.77908000007</v>
      </c>
      <c r="I750" s="11">
        <f t="shared" si="45"/>
        <v>2979</v>
      </c>
      <c r="J750" s="11">
        <f t="shared" si="46"/>
        <v>17516.52</v>
      </c>
      <c r="K750" s="11">
        <f t="shared" si="47"/>
        <v>0</v>
      </c>
    </row>
    <row r="751" spans="1:11" s="11" customFormat="1">
      <c r="A751" s="32">
        <v>2018</v>
      </c>
      <c r="B751" s="32">
        <v>2823</v>
      </c>
      <c r="C751" s="33" t="s">
        <v>565</v>
      </c>
      <c r="D751" s="33" t="s">
        <v>566</v>
      </c>
      <c r="E751" s="34">
        <v>1465</v>
      </c>
      <c r="F751" s="35">
        <v>5.88</v>
      </c>
      <c r="G751" s="34">
        <v>1502.9</v>
      </c>
      <c r="H751" s="14">
        <f t="shared" si="44"/>
        <v>129462.81180000002</v>
      </c>
      <c r="I751" s="11">
        <f t="shared" si="45"/>
        <v>1465</v>
      </c>
      <c r="J751" s="11">
        <f t="shared" si="46"/>
        <v>8614.2000000000007</v>
      </c>
      <c r="K751" s="11">
        <f t="shared" si="47"/>
        <v>0</v>
      </c>
    </row>
    <row r="752" spans="1:11" s="11" customFormat="1">
      <c r="A752" s="32">
        <v>2018</v>
      </c>
      <c r="B752" s="32">
        <v>2828</v>
      </c>
      <c r="C752" s="33" t="s">
        <v>353</v>
      </c>
      <c r="D752" s="33" t="s">
        <v>354</v>
      </c>
      <c r="E752" s="34">
        <v>17266</v>
      </c>
      <c r="F752" s="35">
        <v>25.282</v>
      </c>
      <c r="G752" s="34" t="s">
        <v>364</v>
      </c>
      <c r="H752" s="14" t="str">
        <f t="shared" si="44"/>
        <v/>
      </c>
      <c r="I752" s="11" t="str">
        <f t="shared" si="45"/>
        <v/>
      </c>
      <c r="J752" s="11" t="str">
        <f t="shared" si="46"/>
        <v/>
      </c>
      <c r="K752" s="11">
        <f t="shared" si="47"/>
        <v>0</v>
      </c>
    </row>
    <row r="753" spans="1:11" s="11" customFormat="1">
      <c r="A753" s="32">
        <v>2018</v>
      </c>
      <c r="B753" s="32">
        <v>2828</v>
      </c>
      <c r="C753" s="33" t="s">
        <v>353</v>
      </c>
      <c r="D753" s="33" t="s">
        <v>354</v>
      </c>
      <c r="E753" s="34">
        <v>54964</v>
      </c>
      <c r="F753" s="35">
        <v>25.286000000000001</v>
      </c>
      <c r="G753" s="34" t="s">
        <v>364</v>
      </c>
      <c r="H753" s="14" t="str">
        <f t="shared" si="44"/>
        <v/>
      </c>
      <c r="I753" s="11" t="str">
        <f t="shared" si="45"/>
        <v/>
      </c>
      <c r="J753" s="11" t="str">
        <f t="shared" si="46"/>
        <v/>
      </c>
      <c r="K753" s="11">
        <f t="shared" si="47"/>
        <v>0</v>
      </c>
    </row>
    <row r="754" spans="1:11" s="11" customFormat="1">
      <c r="A754" s="32">
        <v>2018</v>
      </c>
      <c r="B754" s="32">
        <v>2828</v>
      </c>
      <c r="C754" s="33" t="s">
        <v>353</v>
      </c>
      <c r="D754" s="33" t="s">
        <v>354</v>
      </c>
      <c r="E754" s="34">
        <v>108153</v>
      </c>
      <c r="F754" s="35">
        <v>25.068000000000001</v>
      </c>
      <c r="G754" s="34" t="s">
        <v>364</v>
      </c>
      <c r="H754" s="14" t="str">
        <f t="shared" si="44"/>
        <v/>
      </c>
      <c r="I754" s="11" t="str">
        <f t="shared" si="45"/>
        <v/>
      </c>
      <c r="J754" s="11" t="str">
        <f t="shared" si="46"/>
        <v/>
      </c>
      <c r="K754" s="11">
        <f t="shared" si="47"/>
        <v>0</v>
      </c>
    </row>
    <row r="755" spans="1:11" s="11" customFormat="1">
      <c r="A755" s="32">
        <v>2018</v>
      </c>
      <c r="B755" s="32">
        <v>2828</v>
      </c>
      <c r="C755" s="33" t="s">
        <v>353</v>
      </c>
      <c r="D755" s="33" t="s">
        <v>354</v>
      </c>
      <c r="E755" s="34">
        <v>42214</v>
      </c>
      <c r="F755" s="35">
        <v>26.024000000000001</v>
      </c>
      <c r="G755" s="34" t="s">
        <v>364</v>
      </c>
      <c r="H755" s="14" t="str">
        <f t="shared" si="44"/>
        <v/>
      </c>
      <c r="I755" s="11" t="str">
        <f t="shared" si="45"/>
        <v/>
      </c>
      <c r="J755" s="11" t="str">
        <f t="shared" si="46"/>
        <v/>
      </c>
      <c r="K755" s="11">
        <f t="shared" si="47"/>
        <v>0</v>
      </c>
    </row>
    <row r="756" spans="1:11" s="11" customFormat="1">
      <c r="A756" s="32">
        <v>2018</v>
      </c>
      <c r="B756" s="32">
        <v>2828</v>
      </c>
      <c r="C756" s="33" t="s">
        <v>353</v>
      </c>
      <c r="D756" s="33" t="s">
        <v>354</v>
      </c>
      <c r="E756" s="34">
        <v>14613</v>
      </c>
      <c r="F756" s="35">
        <v>23.538</v>
      </c>
      <c r="G756" s="34" t="s">
        <v>364</v>
      </c>
      <c r="H756" s="14" t="str">
        <f t="shared" si="44"/>
        <v/>
      </c>
      <c r="I756" s="11" t="str">
        <f t="shared" si="45"/>
        <v/>
      </c>
      <c r="J756" s="11" t="str">
        <f t="shared" si="46"/>
        <v/>
      </c>
      <c r="K756" s="11">
        <f t="shared" si="47"/>
        <v>0</v>
      </c>
    </row>
    <row r="757" spans="1:11" s="11" customFormat="1">
      <c r="A757" s="32">
        <v>2018</v>
      </c>
      <c r="B757" s="32">
        <v>2828</v>
      </c>
      <c r="C757" s="33" t="s">
        <v>353</v>
      </c>
      <c r="D757" s="33" t="s">
        <v>354</v>
      </c>
      <c r="E757" s="34">
        <v>16822</v>
      </c>
      <c r="F757" s="35">
        <v>25.038</v>
      </c>
      <c r="G757" s="34" t="s">
        <v>364</v>
      </c>
      <c r="H757" s="14" t="str">
        <f t="shared" si="44"/>
        <v/>
      </c>
      <c r="I757" s="11" t="str">
        <f t="shared" si="45"/>
        <v/>
      </c>
      <c r="J757" s="11" t="str">
        <f t="shared" si="46"/>
        <v/>
      </c>
      <c r="K757" s="11">
        <f t="shared" si="47"/>
        <v>0</v>
      </c>
    </row>
    <row r="758" spans="1:11" s="11" customFormat="1">
      <c r="A758" s="32">
        <v>2018</v>
      </c>
      <c r="B758" s="32">
        <v>2832</v>
      </c>
      <c r="C758" s="33" t="s">
        <v>353</v>
      </c>
      <c r="D758" s="33" t="s">
        <v>354</v>
      </c>
      <c r="E758" s="34">
        <v>16049</v>
      </c>
      <c r="F758" s="35">
        <v>25.149000000000001</v>
      </c>
      <c r="G758" s="34" t="s">
        <v>364</v>
      </c>
      <c r="H758" s="14" t="str">
        <f t="shared" si="44"/>
        <v/>
      </c>
      <c r="I758" s="11" t="str">
        <f t="shared" si="45"/>
        <v/>
      </c>
      <c r="J758" s="11" t="str">
        <f t="shared" si="46"/>
        <v/>
      </c>
      <c r="K758" s="11">
        <f t="shared" si="47"/>
        <v>0</v>
      </c>
    </row>
    <row r="759" spans="1:11" s="11" customFormat="1">
      <c r="A759" s="32">
        <v>2018</v>
      </c>
      <c r="B759" s="32">
        <v>2832</v>
      </c>
      <c r="C759" s="33" t="s">
        <v>353</v>
      </c>
      <c r="D759" s="33" t="s">
        <v>354</v>
      </c>
      <c r="E759" s="34">
        <v>44491</v>
      </c>
      <c r="F759" s="35">
        <v>22.029</v>
      </c>
      <c r="G759" s="34" t="s">
        <v>364</v>
      </c>
      <c r="H759" s="14" t="str">
        <f t="shared" si="44"/>
        <v/>
      </c>
      <c r="I759" s="11" t="str">
        <f t="shared" si="45"/>
        <v/>
      </c>
      <c r="J759" s="11" t="str">
        <f t="shared" si="46"/>
        <v/>
      </c>
      <c r="K759" s="11">
        <f t="shared" si="47"/>
        <v>0</v>
      </c>
    </row>
    <row r="760" spans="1:11" s="11" customFormat="1">
      <c r="A760" s="32">
        <v>2018</v>
      </c>
      <c r="B760" s="32">
        <v>2832</v>
      </c>
      <c r="C760" s="33" t="s">
        <v>353</v>
      </c>
      <c r="D760" s="33" t="s">
        <v>354</v>
      </c>
      <c r="E760" s="34">
        <v>31742</v>
      </c>
      <c r="F760" s="35">
        <v>25.495999999999999</v>
      </c>
      <c r="G760" s="34" t="s">
        <v>364</v>
      </c>
      <c r="H760" s="14" t="str">
        <f t="shared" si="44"/>
        <v/>
      </c>
      <c r="I760" s="11" t="str">
        <f t="shared" si="45"/>
        <v/>
      </c>
      <c r="J760" s="11" t="str">
        <f t="shared" si="46"/>
        <v/>
      </c>
      <c r="K760" s="11">
        <f t="shared" si="47"/>
        <v>0</v>
      </c>
    </row>
    <row r="761" spans="1:11" s="11" customFormat="1">
      <c r="A761" s="32">
        <v>2018</v>
      </c>
      <c r="B761" s="32">
        <v>2832</v>
      </c>
      <c r="C761" s="33" t="s">
        <v>353</v>
      </c>
      <c r="D761" s="33" t="s">
        <v>354</v>
      </c>
      <c r="E761" s="34">
        <v>28754</v>
      </c>
      <c r="F761" s="35">
        <v>24.902000000000001</v>
      </c>
      <c r="G761" s="34" t="s">
        <v>364</v>
      </c>
      <c r="H761" s="14" t="str">
        <f t="shared" si="44"/>
        <v/>
      </c>
      <c r="I761" s="11" t="str">
        <f t="shared" si="45"/>
        <v/>
      </c>
      <c r="J761" s="11" t="str">
        <f t="shared" si="46"/>
        <v/>
      </c>
      <c r="K761" s="11">
        <f t="shared" si="47"/>
        <v>0</v>
      </c>
    </row>
    <row r="762" spans="1:11" s="11" customFormat="1">
      <c r="A762" s="32">
        <v>2018</v>
      </c>
      <c r="B762" s="32">
        <v>2832</v>
      </c>
      <c r="C762" s="33" t="s">
        <v>353</v>
      </c>
      <c r="D762" s="33" t="s">
        <v>354</v>
      </c>
      <c r="E762" s="34">
        <v>20190</v>
      </c>
      <c r="F762" s="35">
        <v>22.931999999999999</v>
      </c>
      <c r="G762" s="34" t="s">
        <v>364</v>
      </c>
      <c r="H762" s="14" t="str">
        <f t="shared" si="44"/>
        <v/>
      </c>
      <c r="I762" s="11" t="str">
        <f t="shared" si="45"/>
        <v/>
      </c>
      <c r="J762" s="11" t="str">
        <f t="shared" si="46"/>
        <v/>
      </c>
      <c r="K762" s="11">
        <f t="shared" si="47"/>
        <v>0</v>
      </c>
    </row>
    <row r="763" spans="1:11" s="11" customFormat="1">
      <c r="A763" s="32">
        <v>2018</v>
      </c>
      <c r="B763" s="32">
        <v>2832</v>
      </c>
      <c r="C763" s="33" t="s">
        <v>353</v>
      </c>
      <c r="D763" s="33" t="s">
        <v>354</v>
      </c>
      <c r="E763" s="34">
        <v>17931</v>
      </c>
      <c r="F763" s="35">
        <v>25.137</v>
      </c>
      <c r="G763" s="34" t="s">
        <v>364</v>
      </c>
      <c r="H763" s="14" t="str">
        <f t="shared" si="44"/>
        <v/>
      </c>
      <c r="I763" s="11" t="str">
        <f t="shared" si="45"/>
        <v/>
      </c>
      <c r="J763" s="11" t="str">
        <f t="shared" si="46"/>
        <v/>
      </c>
      <c r="K763" s="11">
        <f t="shared" si="47"/>
        <v>0</v>
      </c>
    </row>
    <row r="764" spans="1:11" s="11" customFormat="1">
      <c r="A764" s="32">
        <v>2018</v>
      </c>
      <c r="B764" s="32">
        <v>2832</v>
      </c>
      <c r="C764" s="33" t="s">
        <v>353</v>
      </c>
      <c r="D764" s="33" t="s">
        <v>354</v>
      </c>
      <c r="E764" s="34">
        <v>17672</v>
      </c>
      <c r="F764" s="35">
        <v>25.062999999999999</v>
      </c>
      <c r="G764" s="34" t="s">
        <v>364</v>
      </c>
      <c r="H764" s="14" t="str">
        <f t="shared" si="44"/>
        <v/>
      </c>
      <c r="I764" s="11" t="str">
        <f t="shared" si="45"/>
        <v/>
      </c>
      <c r="J764" s="11" t="str">
        <f t="shared" si="46"/>
        <v/>
      </c>
      <c r="K764" s="11">
        <f t="shared" si="47"/>
        <v>0</v>
      </c>
    </row>
    <row r="765" spans="1:11" s="11" customFormat="1">
      <c r="A765" s="32">
        <v>2018</v>
      </c>
      <c r="B765" s="32">
        <v>2832</v>
      </c>
      <c r="C765" s="33" t="s">
        <v>353</v>
      </c>
      <c r="D765" s="33" t="s">
        <v>354</v>
      </c>
      <c r="E765" s="34">
        <v>13225</v>
      </c>
      <c r="F765" s="35">
        <v>22.22</v>
      </c>
      <c r="G765" s="34" t="s">
        <v>364</v>
      </c>
      <c r="H765" s="14" t="str">
        <f t="shared" si="44"/>
        <v/>
      </c>
      <c r="I765" s="11" t="str">
        <f t="shared" si="45"/>
        <v/>
      </c>
      <c r="J765" s="11" t="str">
        <f t="shared" si="46"/>
        <v/>
      </c>
      <c r="K765" s="11">
        <f t="shared" si="47"/>
        <v>0</v>
      </c>
    </row>
    <row r="766" spans="1:11" s="11" customFormat="1">
      <c r="A766" s="32">
        <v>2018</v>
      </c>
      <c r="B766" s="32">
        <v>2832</v>
      </c>
      <c r="C766" s="33" t="s">
        <v>353</v>
      </c>
      <c r="D766" s="33" t="s">
        <v>354</v>
      </c>
      <c r="E766" s="34">
        <v>7060</v>
      </c>
      <c r="F766" s="35">
        <v>25.463000000000001</v>
      </c>
      <c r="G766" s="34" t="s">
        <v>364</v>
      </c>
      <c r="H766" s="14" t="str">
        <f t="shared" si="44"/>
        <v/>
      </c>
      <c r="I766" s="11" t="str">
        <f t="shared" si="45"/>
        <v/>
      </c>
      <c r="J766" s="11" t="str">
        <f t="shared" si="46"/>
        <v/>
      </c>
      <c r="K766" s="11">
        <f t="shared" si="47"/>
        <v>0</v>
      </c>
    </row>
    <row r="767" spans="1:11" s="11" customFormat="1">
      <c r="A767" s="32">
        <v>2018</v>
      </c>
      <c r="B767" s="32">
        <v>2832</v>
      </c>
      <c r="C767" s="33" t="s">
        <v>353</v>
      </c>
      <c r="D767" s="33" t="s">
        <v>354</v>
      </c>
      <c r="E767" s="34">
        <v>1570</v>
      </c>
      <c r="F767" s="35">
        <v>25.968</v>
      </c>
      <c r="G767" s="34" t="s">
        <v>364</v>
      </c>
      <c r="H767" s="14" t="str">
        <f t="shared" si="44"/>
        <v/>
      </c>
      <c r="I767" s="11" t="str">
        <f t="shared" si="45"/>
        <v/>
      </c>
      <c r="J767" s="11" t="str">
        <f t="shared" si="46"/>
        <v/>
      </c>
      <c r="K767" s="11">
        <f t="shared" si="47"/>
        <v>0</v>
      </c>
    </row>
    <row r="768" spans="1:11" s="11" customFormat="1">
      <c r="A768" s="32">
        <v>2018</v>
      </c>
      <c r="B768" s="32">
        <v>2836</v>
      </c>
      <c r="C768" s="33" t="s">
        <v>353</v>
      </c>
      <c r="D768" s="33" t="s">
        <v>354</v>
      </c>
      <c r="E768" s="34">
        <v>26375</v>
      </c>
      <c r="F768" s="35">
        <v>22.73</v>
      </c>
      <c r="G768" s="34" t="s">
        <v>364</v>
      </c>
      <c r="H768" s="14" t="str">
        <f t="shared" si="44"/>
        <v/>
      </c>
      <c r="I768" s="11" t="str">
        <f t="shared" si="45"/>
        <v/>
      </c>
      <c r="J768" s="11" t="str">
        <f t="shared" si="46"/>
        <v/>
      </c>
      <c r="K768" s="11">
        <f t="shared" si="47"/>
        <v>0</v>
      </c>
    </row>
    <row r="769" spans="1:11" s="11" customFormat="1">
      <c r="A769" s="32">
        <v>2018</v>
      </c>
      <c r="B769" s="32">
        <v>2836</v>
      </c>
      <c r="C769" s="33" t="s">
        <v>565</v>
      </c>
      <c r="D769" s="33" t="s">
        <v>566</v>
      </c>
      <c r="E769" s="34">
        <v>2897</v>
      </c>
      <c r="F769" s="35">
        <v>5.8250000000000002</v>
      </c>
      <c r="G769" s="34" t="s">
        <v>364</v>
      </c>
      <c r="H769" s="14" t="str">
        <f t="shared" si="44"/>
        <v/>
      </c>
      <c r="I769" s="11" t="str">
        <f t="shared" si="45"/>
        <v/>
      </c>
      <c r="J769" s="11" t="str">
        <f t="shared" si="46"/>
        <v/>
      </c>
      <c r="K769" s="11">
        <f t="shared" si="47"/>
        <v>0</v>
      </c>
    </row>
    <row r="770" spans="1:11" s="11" customFormat="1">
      <c r="A770" s="32">
        <v>2018</v>
      </c>
      <c r="B770" s="32">
        <v>2840</v>
      </c>
      <c r="C770" s="33" t="s">
        <v>565</v>
      </c>
      <c r="D770" s="33" t="s">
        <v>566</v>
      </c>
      <c r="E770" s="34">
        <v>2161</v>
      </c>
      <c r="F770" s="35">
        <v>5.7750000000000004</v>
      </c>
      <c r="G770" s="34" t="s">
        <v>364</v>
      </c>
      <c r="H770" s="14" t="str">
        <f t="shared" si="44"/>
        <v/>
      </c>
      <c r="I770" s="11" t="str">
        <f t="shared" si="45"/>
        <v/>
      </c>
      <c r="J770" s="11" t="str">
        <f t="shared" si="46"/>
        <v/>
      </c>
      <c r="K770" s="11">
        <f t="shared" si="47"/>
        <v>0</v>
      </c>
    </row>
    <row r="771" spans="1:11" s="11" customFormat="1">
      <c r="A771" s="32">
        <v>2018</v>
      </c>
      <c r="B771" s="32">
        <v>2840</v>
      </c>
      <c r="C771" s="33" t="s">
        <v>353</v>
      </c>
      <c r="D771" s="33" t="s">
        <v>354</v>
      </c>
      <c r="E771" s="34">
        <v>86786</v>
      </c>
      <c r="F771" s="35">
        <v>23.431999999999999</v>
      </c>
      <c r="G771" s="34" t="s">
        <v>364</v>
      </c>
      <c r="H771" s="14" t="str">
        <f t="shared" si="44"/>
        <v/>
      </c>
      <c r="I771" s="11" t="str">
        <f t="shared" si="45"/>
        <v/>
      </c>
      <c r="J771" s="11" t="str">
        <f t="shared" si="46"/>
        <v/>
      </c>
      <c r="K771" s="11">
        <f t="shared" si="47"/>
        <v>0</v>
      </c>
    </row>
    <row r="772" spans="1:11" s="11" customFormat="1">
      <c r="A772" s="32">
        <v>2018</v>
      </c>
      <c r="B772" s="32">
        <v>2840</v>
      </c>
      <c r="C772" s="33" t="s">
        <v>353</v>
      </c>
      <c r="D772" s="33" t="s">
        <v>354</v>
      </c>
      <c r="E772" s="34">
        <v>78935</v>
      </c>
      <c r="F772" s="35">
        <v>23.367999999999999</v>
      </c>
      <c r="G772" s="34" t="s">
        <v>364</v>
      </c>
      <c r="H772" s="14" t="str">
        <f t="shared" si="44"/>
        <v/>
      </c>
      <c r="I772" s="11" t="str">
        <f t="shared" si="45"/>
        <v/>
      </c>
      <c r="J772" s="11" t="str">
        <f t="shared" si="46"/>
        <v/>
      </c>
      <c r="K772" s="11">
        <f t="shared" si="47"/>
        <v>0</v>
      </c>
    </row>
    <row r="773" spans="1:11" s="11" customFormat="1">
      <c r="A773" s="32">
        <v>2018</v>
      </c>
      <c r="B773" s="32">
        <v>2847</v>
      </c>
      <c r="C773" s="33" t="s">
        <v>563</v>
      </c>
      <c r="D773" s="33" t="s">
        <v>564</v>
      </c>
      <c r="E773" s="34">
        <v>170609</v>
      </c>
      <c r="F773" s="35">
        <v>1.0669999999999999</v>
      </c>
      <c r="G773" s="34">
        <v>342.6</v>
      </c>
      <c r="H773" s="14">
        <f t="shared" si="44"/>
        <v>623668.365078</v>
      </c>
      <c r="I773" s="11">
        <f t="shared" si="45"/>
        <v>170609</v>
      </c>
      <c r="J773" s="11">
        <f t="shared" si="46"/>
        <v>182039.80299999999</v>
      </c>
      <c r="K773" s="11">
        <f t="shared" si="47"/>
        <v>0</v>
      </c>
    </row>
    <row r="774" spans="1:11" s="11" customFormat="1">
      <c r="A774" s="32">
        <v>2018</v>
      </c>
      <c r="B774" s="32">
        <v>2850</v>
      </c>
      <c r="C774" s="33" t="s">
        <v>353</v>
      </c>
      <c r="D774" s="33" t="s">
        <v>354</v>
      </c>
      <c r="E774" s="34">
        <v>66689</v>
      </c>
      <c r="F774" s="35">
        <v>23.46</v>
      </c>
      <c r="G774" s="34">
        <v>161.30000000000001</v>
      </c>
      <c r="H774" s="14">
        <f t="shared" ref="H774:H837" si="48">IF(I774="","",G774/100*F774*E774)</f>
        <v>2523577.1152200005</v>
      </c>
      <c r="I774" s="11">
        <f t="shared" ref="I774:I837" si="49">IF(OR(G774=".",F774=".",E774="."),"",E774)</f>
        <v>66689</v>
      </c>
      <c r="J774" s="11">
        <f t="shared" ref="J774:J837" si="50">IF(I774="","",F774*I774)</f>
        <v>1564523.94</v>
      </c>
      <c r="K774" s="11">
        <f t="shared" ref="K774:K837" si="51">IF(C774="LIG",1,0)</f>
        <v>0</v>
      </c>
    </row>
    <row r="775" spans="1:11" s="11" customFormat="1">
      <c r="A775" s="32">
        <v>2018</v>
      </c>
      <c r="B775" s="32">
        <v>2850</v>
      </c>
      <c r="C775" s="33" t="s">
        <v>353</v>
      </c>
      <c r="D775" s="33" t="s">
        <v>354</v>
      </c>
      <c r="E775" s="34">
        <v>14963</v>
      </c>
      <c r="F775" s="35">
        <v>26.04</v>
      </c>
      <c r="G775" s="34">
        <v>164.7</v>
      </c>
      <c r="H775" s="14">
        <f t="shared" si="48"/>
        <v>641731.34843999997</v>
      </c>
      <c r="I775" s="11">
        <f t="shared" si="49"/>
        <v>14963</v>
      </c>
      <c r="J775" s="11">
        <f t="shared" si="50"/>
        <v>389636.51999999996</v>
      </c>
      <c r="K775" s="11">
        <f t="shared" si="51"/>
        <v>0</v>
      </c>
    </row>
    <row r="776" spans="1:11" s="11" customFormat="1">
      <c r="A776" s="32">
        <v>2018</v>
      </c>
      <c r="B776" s="32">
        <v>2850</v>
      </c>
      <c r="C776" s="33" t="s">
        <v>353</v>
      </c>
      <c r="D776" s="33" t="s">
        <v>354</v>
      </c>
      <c r="E776" s="34">
        <v>17201</v>
      </c>
      <c r="F776" s="35">
        <v>23.72</v>
      </c>
      <c r="G776" s="34">
        <v>191.3</v>
      </c>
      <c r="H776" s="14">
        <f t="shared" si="48"/>
        <v>780518.76835999999</v>
      </c>
      <c r="I776" s="11">
        <f t="shared" si="49"/>
        <v>17201</v>
      </c>
      <c r="J776" s="11">
        <f t="shared" si="50"/>
        <v>408007.72</v>
      </c>
      <c r="K776" s="11">
        <f t="shared" si="51"/>
        <v>0</v>
      </c>
    </row>
    <row r="777" spans="1:11" s="11" customFormat="1">
      <c r="A777" s="32">
        <v>2018</v>
      </c>
      <c r="B777" s="32">
        <v>2850</v>
      </c>
      <c r="C777" s="33" t="s">
        <v>353</v>
      </c>
      <c r="D777" s="33" t="s">
        <v>354</v>
      </c>
      <c r="E777" s="34">
        <v>26686</v>
      </c>
      <c r="F777" s="35">
        <v>23.4</v>
      </c>
      <c r="G777" s="34">
        <v>163.5</v>
      </c>
      <c r="H777" s="14">
        <f t="shared" si="48"/>
        <v>1020979.674</v>
      </c>
      <c r="I777" s="11">
        <f t="shared" si="49"/>
        <v>26686</v>
      </c>
      <c r="J777" s="11">
        <f t="shared" si="50"/>
        <v>624452.39999999991</v>
      </c>
      <c r="K777" s="11">
        <f t="shared" si="51"/>
        <v>0</v>
      </c>
    </row>
    <row r="778" spans="1:11" s="11" customFormat="1">
      <c r="A778" s="32">
        <v>2018</v>
      </c>
      <c r="B778" s="32">
        <v>2850</v>
      </c>
      <c r="C778" s="33" t="s">
        <v>353</v>
      </c>
      <c r="D778" s="33" t="s">
        <v>354</v>
      </c>
      <c r="E778" s="34">
        <v>70156</v>
      </c>
      <c r="F778" s="35">
        <v>23.71</v>
      </c>
      <c r="G778" s="34">
        <v>213.5</v>
      </c>
      <c r="H778" s="14">
        <f t="shared" si="48"/>
        <v>3551356.3525999999</v>
      </c>
      <c r="I778" s="11">
        <f t="shared" si="49"/>
        <v>70156</v>
      </c>
      <c r="J778" s="11">
        <f t="shared" si="50"/>
        <v>1663398.76</v>
      </c>
      <c r="K778" s="11">
        <f t="shared" si="51"/>
        <v>0</v>
      </c>
    </row>
    <row r="779" spans="1:11" s="11" customFormat="1">
      <c r="A779" s="32">
        <v>2018</v>
      </c>
      <c r="B779" s="32">
        <v>2850</v>
      </c>
      <c r="C779" s="33" t="s">
        <v>353</v>
      </c>
      <c r="D779" s="33" t="s">
        <v>354</v>
      </c>
      <c r="E779" s="34">
        <v>63684</v>
      </c>
      <c r="F779" s="35">
        <v>23.67</v>
      </c>
      <c r="G779" s="34">
        <v>168.3</v>
      </c>
      <c r="H779" s="14">
        <f t="shared" si="48"/>
        <v>2536954.6712400005</v>
      </c>
      <c r="I779" s="11">
        <f t="shared" si="49"/>
        <v>63684</v>
      </c>
      <c r="J779" s="11">
        <f t="shared" si="50"/>
        <v>1507400.28</v>
      </c>
      <c r="K779" s="11">
        <f t="shared" si="51"/>
        <v>0</v>
      </c>
    </row>
    <row r="780" spans="1:11" s="11" customFormat="1">
      <c r="A780" s="32">
        <v>2018</v>
      </c>
      <c r="B780" s="32">
        <v>2850</v>
      </c>
      <c r="C780" s="33" t="s">
        <v>565</v>
      </c>
      <c r="D780" s="33" t="s">
        <v>566</v>
      </c>
      <c r="E780" s="34">
        <v>9130</v>
      </c>
      <c r="F780" s="35">
        <v>5.8</v>
      </c>
      <c r="G780" s="34">
        <v>1544.2</v>
      </c>
      <c r="H780" s="14">
        <f t="shared" si="48"/>
        <v>817715.66799999995</v>
      </c>
      <c r="I780" s="11">
        <f t="shared" si="49"/>
        <v>9130</v>
      </c>
      <c r="J780" s="11">
        <f t="shared" si="50"/>
        <v>52954</v>
      </c>
      <c r="K780" s="11">
        <f t="shared" si="51"/>
        <v>0</v>
      </c>
    </row>
    <row r="781" spans="1:11" s="11" customFormat="1">
      <c r="A781" s="32">
        <v>2018</v>
      </c>
      <c r="B781" s="32">
        <v>2866</v>
      </c>
      <c r="C781" s="33" t="s">
        <v>353</v>
      </c>
      <c r="D781" s="33" t="s">
        <v>354</v>
      </c>
      <c r="E781" s="34">
        <v>1611</v>
      </c>
      <c r="F781" s="35">
        <v>25.93</v>
      </c>
      <c r="G781" s="34" t="s">
        <v>364</v>
      </c>
      <c r="H781" s="14" t="str">
        <f t="shared" si="48"/>
        <v/>
      </c>
      <c r="I781" s="11" t="str">
        <f t="shared" si="49"/>
        <v/>
      </c>
      <c r="J781" s="11" t="str">
        <f t="shared" si="50"/>
        <v/>
      </c>
      <c r="K781" s="11">
        <f t="shared" si="51"/>
        <v>0</v>
      </c>
    </row>
    <row r="782" spans="1:11" s="11" customFormat="1">
      <c r="A782" s="32">
        <v>2018</v>
      </c>
      <c r="B782" s="32">
        <v>2866</v>
      </c>
      <c r="C782" s="33" t="s">
        <v>353</v>
      </c>
      <c r="D782" s="33" t="s">
        <v>354</v>
      </c>
      <c r="E782" s="34">
        <v>133703</v>
      </c>
      <c r="F782" s="35">
        <v>25.140999999999998</v>
      </c>
      <c r="G782" s="34" t="s">
        <v>364</v>
      </c>
      <c r="H782" s="14" t="str">
        <f t="shared" si="48"/>
        <v/>
      </c>
      <c r="I782" s="11" t="str">
        <f t="shared" si="49"/>
        <v/>
      </c>
      <c r="J782" s="11" t="str">
        <f t="shared" si="50"/>
        <v/>
      </c>
      <c r="K782" s="11">
        <f t="shared" si="51"/>
        <v>0</v>
      </c>
    </row>
    <row r="783" spans="1:11" s="11" customFormat="1">
      <c r="A783" s="32">
        <v>2018</v>
      </c>
      <c r="B783" s="32">
        <v>2866</v>
      </c>
      <c r="C783" s="33" t="s">
        <v>565</v>
      </c>
      <c r="D783" s="33" t="s">
        <v>566</v>
      </c>
      <c r="E783" s="34">
        <v>4847</v>
      </c>
      <c r="F783" s="35">
        <v>5.8</v>
      </c>
      <c r="G783" s="34" t="s">
        <v>364</v>
      </c>
      <c r="H783" s="14" t="str">
        <f t="shared" si="48"/>
        <v/>
      </c>
      <c r="I783" s="11" t="str">
        <f t="shared" si="49"/>
        <v/>
      </c>
      <c r="J783" s="11" t="str">
        <f t="shared" si="50"/>
        <v/>
      </c>
      <c r="K783" s="11">
        <f t="shared" si="51"/>
        <v>0</v>
      </c>
    </row>
    <row r="784" spans="1:11" s="11" customFormat="1">
      <c r="A784" s="32">
        <v>2018</v>
      </c>
      <c r="B784" s="32">
        <v>2876</v>
      </c>
      <c r="C784" s="33" t="s">
        <v>353</v>
      </c>
      <c r="D784" s="33" t="s">
        <v>354</v>
      </c>
      <c r="E784" s="34">
        <v>214225</v>
      </c>
      <c r="F784" s="35">
        <v>25.2</v>
      </c>
      <c r="G784" s="34">
        <v>183.7</v>
      </c>
      <c r="H784" s="14">
        <f t="shared" si="48"/>
        <v>9916989.3900000006</v>
      </c>
      <c r="I784" s="11">
        <f t="shared" si="49"/>
        <v>214225</v>
      </c>
      <c r="J784" s="11">
        <f t="shared" si="50"/>
        <v>5398470</v>
      </c>
      <c r="K784" s="11">
        <f t="shared" si="51"/>
        <v>0</v>
      </c>
    </row>
    <row r="785" spans="1:11" s="11" customFormat="1">
      <c r="A785" s="32">
        <v>2018</v>
      </c>
      <c r="B785" s="32">
        <v>2876</v>
      </c>
      <c r="C785" s="33" t="s">
        <v>565</v>
      </c>
      <c r="D785" s="33" t="s">
        <v>566</v>
      </c>
      <c r="E785" s="34">
        <v>681</v>
      </c>
      <c r="F785" s="35">
        <v>5.7119999999999997</v>
      </c>
      <c r="G785" s="34">
        <v>1616.7</v>
      </c>
      <c r="H785" s="14">
        <f t="shared" si="48"/>
        <v>62887.560624000005</v>
      </c>
      <c r="I785" s="11">
        <f t="shared" si="49"/>
        <v>681</v>
      </c>
      <c r="J785" s="11">
        <f t="shared" si="50"/>
        <v>3889.8719999999998</v>
      </c>
      <c r="K785" s="11">
        <f t="shared" si="51"/>
        <v>0</v>
      </c>
    </row>
    <row r="786" spans="1:11" s="11" customFormat="1">
      <c r="A786" s="32">
        <v>2018</v>
      </c>
      <c r="B786" s="32">
        <v>2880</v>
      </c>
      <c r="C786" s="33" t="s">
        <v>563</v>
      </c>
      <c r="D786" s="33" t="s">
        <v>564</v>
      </c>
      <c r="E786" s="34">
        <v>132281</v>
      </c>
      <c r="F786" s="35">
        <v>1.0529999999999999</v>
      </c>
      <c r="G786" s="34" t="s">
        <v>364</v>
      </c>
      <c r="H786" s="14" t="str">
        <f t="shared" si="48"/>
        <v/>
      </c>
      <c r="I786" s="11" t="str">
        <f t="shared" si="49"/>
        <v/>
      </c>
      <c r="J786" s="11" t="str">
        <f t="shared" si="50"/>
        <v/>
      </c>
      <c r="K786" s="11">
        <f t="shared" si="51"/>
        <v>0</v>
      </c>
    </row>
    <row r="787" spans="1:11" s="11" customFormat="1">
      <c r="A787" s="32">
        <v>2018</v>
      </c>
      <c r="B787" s="32">
        <v>2936</v>
      </c>
      <c r="C787" s="33" t="s">
        <v>353</v>
      </c>
      <c r="D787" s="33" t="s">
        <v>354</v>
      </c>
      <c r="E787" s="34">
        <v>45</v>
      </c>
      <c r="F787" s="35">
        <v>25.1</v>
      </c>
      <c r="G787" s="34">
        <v>352.3</v>
      </c>
      <c r="H787" s="14">
        <f t="shared" si="48"/>
        <v>3979.2285000000002</v>
      </c>
      <c r="I787" s="11">
        <f t="shared" si="49"/>
        <v>45</v>
      </c>
      <c r="J787" s="11">
        <f t="shared" si="50"/>
        <v>1129.5</v>
      </c>
      <c r="K787" s="11">
        <f t="shared" si="51"/>
        <v>0</v>
      </c>
    </row>
    <row r="788" spans="1:11" s="11" customFormat="1">
      <c r="A788" s="32">
        <v>2018</v>
      </c>
      <c r="B788" s="32">
        <v>2936</v>
      </c>
      <c r="C788" s="33" t="s">
        <v>353</v>
      </c>
      <c r="D788" s="33" t="s">
        <v>354</v>
      </c>
      <c r="E788" s="34">
        <v>125</v>
      </c>
      <c r="F788" s="35">
        <v>24.52</v>
      </c>
      <c r="G788" s="34">
        <v>349.4</v>
      </c>
      <c r="H788" s="14">
        <f t="shared" si="48"/>
        <v>10709.109999999999</v>
      </c>
      <c r="I788" s="11">
        <f t="shared" si="49"/>
        <v>125</v>
      </c>
      <c r="J788" s="11">
        <f t="shared" si="50"/>
        <v>3065</v>
      </c>
      <c r="K788" s="11">
        <f t="shared" si="51"/>
        <v>0</v>
      </c>
    </row>
    <row r="789" spans="1:11" s="11" customFormat="1">
      <c r="A789" s="32">
        <v>2018</v>
      </c>
      <c r="B789" s="32">
        <v>2936</v>
      </c>
      <c r="C789" s="33" t="s">
        <v>565</v>
      </c>
      <c r="D789" s="33" t="s">
        <v>566</v>
      </c>
      <c r="E789" s="34">
        <v>19</v>
      </c>
      <c r="F789" s="35">
        <v>5.84</v>
      </c>
      <c r="G789" s="34">
        <v>1821.1</v>
      </c>
      <c r="H789" s="14">
        <f t="shared" si="48"/>
        <v>2020.69256</v>
      </c>
      <c r="I789" s="11">
        <f t="shared" si="49"/>
        <v>19</v>
      </c>
      <c r="J789" s="11">
        <f t="shared" si="50"/>
        <v>110.96</v>
      </c>
      <c r="K789" s="11">
        <f t="shared" si="51"/>
        <v>0</v>
      </c>
    </row>
    <row r="790" spans="1:11" s="11" customFormat="1">
      <c r="A790" s="32">
        <v>2018</v>
      </c>
      <c r="B790" s="32">
        <v>2951</v>
      </c>
      <c r="C790" s="33" t="s">
        <v>563</v>
      </c>
      <c r="D790" s="33" t="s">
        <v>564</v>
      </c>
      <c r="E790" s="34">
        <v>85606</v>
      </c>
      <c r="F790" s="35">
        <v>1.054</v>
      </c>
      <c r="G790" s="34">
        <v>590.79999999999995</v>
      </c>
      <c r="H790" s="14">
        <f t="shared" si="48"/>
        <v>533071.30139199994</v>
      </c>
      <c r="I790" s="11">
        <f t="shared" si="49"/>
        <v>85606</v>
      </c>
      <c r="J790" s="11">
        <f t="shared" si="50"/>
        <v>90228.724000000002</v>
      </c>
      <c r="K790" s="11">
        <f t="shared" si="51"/>
        <v>0</v>
      </c>
    </row>
    <row r="791" spans="1:11" s="11" customFormat="1">
      <c r="A791" s="32">
        <v>2018</v>
      </c>
      <c r="B791" s="32">
        <v>2952</v>
      </c>
      <c r="C791" s="33" t="s">
        <v>363</v>
      </c>
      <c r="D791" s="33" t="s">
        <v>354</v>
      </c>
      <c r="E791" s="34">
        <v>366974</v>
      </c>
      <c r="F791" s="35">
        <v>17.036000000000001</v>
      </c>
      <c r="G791" s="34">
        <v>183.5</v>
      </c>
      <c r="H791" s="14">
        <f t="shared" si="48"/>
        <v>11471996.23244</v>
      </c>
      <c r="I791" s="11">
        <f t="shared" si="49"/>
        <v>366974</v>
      </c>
      <c r="J791" s="11">
        <f t="shared" si="50"/>
        <v>6251769.0640000002</v>
      </c>
      <c r="K791" s="11">
        <f t="shared" si="51"/>
        <v>0</v>
      </c>
    </row>
    <row r="792" spans="1:11" s="11" customFormat="1">
      <c r="A792" s="32">
        <v>2018</v>
      </c>
      <c r="B792" s="32">
        <v>2952</v>
      </c>
      <c r="C792" s="33" t="s">
        <v>363</v>
      </c>
      <c r="D792" s="33" t="s">
        <v>354</v>
      </c>
      <c r="E792" s="34">
        <v>62935</v>
      </c>
      <c r="F792" s="35">
        <v>17.358000000000001</v>
      </c>
      <c r="G792" s="34">
        <v>180.4</v>
      </c>
      <c r="H792" s="14">
        <f t="shared" si="48"/>
        <v>1970736.0169200001</v>
      </c>
      <c r="I792" s="11">
        <f t="shared" si="49"/>
        <v>62935</v>
      </c>
      <c r="J792" s="11">
        <f t="shared" si="50"/>
        <v>1092425.73</v>
      </c>
      <c r="K792" s="11">
        <f t="shared" si="51"/>
        <v>0</v>
      </c>
    </row>
    <row r="793" spans="1:11" s="11" customFormat="1">
      <c r="A793" s="32">
        <v>2018</v>
      </c>
      <c r="B793" s="32">
        <v>2952</v>
      </c>
      <c r="C793" s="33" t="s">
        <v>563</v>
      </c>
      <c r="D793" s="33" t="s">
        <v>564</v>
      </c>
      <c r="E793" s="34">
        <v>57599</v>
      </c>
      <c r="F793" s="35">
        <v>1.0049999999999999</v>
      </c>
      <c r="G793" s="34">
        <v>1117</v>
      </c>
      <c r="H793" s="14">
        <f t="shared" si="48"/>
        <v>646597.73414999992</v>
      </c>
      <c r="I793" s="11">
        <f t="shared" si="49"/>
        <v>57599</v>
      </c>
      <c r="J793" s="11">
        <f t="shared" si="50"/>
        <v>57886.994999999995</v>
      </c>
      <c r="K793" s="11">
        <f t="shared" si="51"/>
        <v>0</v>
      </c>
    </row>
    <row r="794" spans="1:11" s="11" customFormat="1">
      <c r="A794" s="32">
        <v>2018</v>
      </c>
      <c r="B794" s="32">
        <v>2953</v>
      </c>
      <c r="C794" s="33" t="s">
        <v>563</v>
      </c>
      <c r="D794" s="33" t="s">
        <v>564</v>
      </c>
      <c r="E794" s="34">
        <v>8994</v>
      </c>
      <c r="F794" s="35">
        <v>1.0449999999999999</v>
      </c>
      <c r="G794" s="34">
        <v>657.4</v>
      </c>
      <c r="H794" s="14">
        <f t="shared" si="48"/>
        <v>61787.251019999996</v>
      </c>
      <c r="I794" s="11">
        <f t="shared" si="49"/>
        <v>8994</v>
      </c>
      <c r="J794" s="11">
        <f t="shared" si="50"/>
        <v>9398.73</v>
      </c>
      <c r="K794" s="11">
        <f t="shared" si="51"/>
        <v>0</v>
      </c>
    </row>
    <row r="795" spans="1:11" s="11" customFormat="1">
      <c r="A795" s="32">
        <v>2018</v>
      </c>
      <c r="B795" s="32">
        <v>2956</v>
      </c>
      <c r="C795" s="33" t="s">
        <v>563</v>
      </c>
      <c r="D795" s="33" t="s">
        <v>564</v>
      </c>
      <c r="E795" s="34">
        <v>285100</v>
      </c>
      <c r="F795" s="35">
        <v>1.0369999999999999</v>
      </c>
      <c r="G795" s="34">
        <v>1117</v>
      </c>
      <c r="H795" s="14">
        <f t="shared" si="48"/>
        <v>3302395.9789999998</v>
      </c>
      <c r="I795" s="11">
        <f t="shared" si="49"/>
        <v>285100</v>
      </c>
      <c r="J795" s="11">
        <f t="shared" si="50"/>
        <v>295648.69999999995</v>
      </c>
      <c r="K795" s="11">
        <f t="shared" si="51"/>
        <v>0</v>
      </c>
    </row>
    <row r="796" spans="1:11" s="11" customFormat="1">
      <c r="A796" s="32">
        <v>2018</v>
      </c>
      <c r="B796" s="32">
        <v>2963</v>
      </c>
      <c r="C796" s="33" t="s">
        <v>363</v>
      </c>
      <c r="D796" s="33" t="s">
        <v>354</v>
      </c>
      <c r="E796" s="34">
        <v>103673</v>
      </c>
      <c r="F796" s="35">
        <v>17.248000000000001</v>
      </c>
      <c r="G796" s="34">
        <v>155.19999999999999</v>
      </c>
      <c r="H796" s="14">
        <f t="shared" si="48"/>
        <v>2775211.7550079999</v>
      </c>
      <c r="I796" s="11">
        <f t="shared" si="49"/>
        <v>103673</v>
      </c>
      <c r="J796" s="11">
        <f t="shared" si="50"/>
        <v>1788151.9040000001</v>
      </c>
      <c r="K796" s="11">
        <f t="shared" si="51"/>
        <v>0</v>
      </c>
    </row>
    <row r="797" spans="1:11" s="11" customFormat="1">
      <c r="A797" s="32">
        <v>2018</v>
      </c>
      <c r="B797" s="32">
        <v>2963</v>
      </c>
      <c r="C797" s="33" t="s">
        <v>363</v>
      </c>
      <c r="D797" s="33" t="s">
        <v>354</v>
      </c>
      <c r="E797" s="34">
        <v>46160</v>
      </c>
      <c r="F797" s="35">
        <v>17.218</v>
      </c>
      <c r="G797" s="34">
        <v>150.30000000000001</v>
      </c>
      <c r="H797" s="14">
        <f t="shared" si="48"/>
        <v>1194558.66864</v>
      </c>
      <c r="I797" s="11">
        <f t="shared" si="49"/>
        <v>46160</v>
      </c>
      <c r="J797" s="11">
        <f t="shared" si="50"/>
        <v>794782.88</v>
      </c>
      <c r="K797" s="11">
        <f t="shared" si="51"/>
        <v>0</v>
      </c>
    </row>
    <row r="798" spans="1:11" s="11" customFormat="1">
      <c r="A798" s="32">
        <v>2018</v>
      </c>
      <c r="B798" s="32">
        <v>2963</v>
      </c>
      <c r="C798" s="33" t="s">
        <v>563</v>
      </c>
      <c r="D798" s="33" t="s">
        <v>564</v>
      </c>
      <c r="E798" s="34">
        <v>21903</v>
      </c>
      <c r="F798" s="35">
        <v>1.02</v>
      </c>
      <c r="G798" s="34">
        <v>625.9</v>
      </c>
      <c r="H798" s="14">
        <f t="shared" si="48"/>
        <v>139832.69454</v>
      </c>
      <c r="I798" s="11">
        <f t="shared" si="49"/>
        <v>21903</v>
      </c>
      <c r="J798" s="11">
        <f t="shared" si="50"/>
        <v>22341.06</v>
      </c>
      <c r="K798" s="11">
        <f t="shared" si="51"/>
        <v>0</v>
      </c>
    </row>
    <row r="799" spans="1:11" s="11" customFormat="1">
      <c r="A799" s="32">
        <v>2018</v>
      </c>
      <c r="B799" s="32">
        <v>2963</v>
      </c>
      <c r="C799" s="33" t="s">
        <v>563</v>
      </c>
      <c r="D799" s="33" t="s">
        <v>564</v>
      </c>
      <c r="E799" s="34">
        <v>18172</v>
      </c>
      <c r="F799" s="35">
        <v>1.02</v>
      </c>
      <c r="G799" s="34">
        <v>488.8</v>
      </c>
      <c r="H799" s="14">
        <f t="shared" si="48"/>
        <v>90601.230719999992</v>
      </c>
      <c r="I799" s="11">
        <f t="shared" si="49"/>
        <v>18172</v>
      </c>
      <c r="J799" s="11">
        <f t="shared" si="50"/>
        <v>18535.439999999999</v>
      </c>
      <c r="K799" s="11">
        <f t="shared" si="51"/>
        <v>0</v>
      </c>
    </row>
    <row r="800" spans="1:11" s="11" customFormat="1">
      <c r="A800" s="32">
        <v>2018</v>
      </c>
      <c r="B800" s="32">
        <v>2963</v>
      </c>
      <c r="C800" s="33" t="s">
        <v>563</v>
      </c>
      <c r="D800" s="33" t="s">
        <v>564</v>
      </c>
      <c r="E800" s="34">
        <v>15427</v>
      </c>
      <c r="F800" s="35">
        <v>1.02</v>
      </c>
      <c r="G800" s="34">
        <v>359.1</v>
      </c>
      <c r="H800" s="14">
        <f t="shared" si="48"/>
        <v>56506.324140000004</v>
      </c>
      <c r="I800" s="11">
        <f t="shared" si="49"/>
        <v>15427</v>
      </c>
      <c r="J800" s="11">
        <f t="shared" si="50"/>
        <v>15735.54</v>
      </c>
      <c r="K800" s="11">
        <f t="shared" si="51"/>
        <v>0</v>
      </c>
    </row>
    <row r="801" spans="1:11" s="11" customFormat="1">
      <c r="A801" s="32">
        <v>2018</v>
      </c>
      <c r="B801" s="32">
        <v>2963</v>
      </c>
      <c r="C801" s="33" t="s">
        <v>563</v>
      </c>
      <c r="D801" s="33" t="s">
        <v>564</v>
      </c>
      <c r="E801" s="34">
        <v>14196</v>
      </c>
      <c r="F801" s="35">
        <v>1.02</v>
      </c>
      <c r="G801" s="34">
        <v>357.6</v>
      </c>
      <c r="H801" s="14">
        <f t="shared" si="48"/>
        <v>51780.193919999998</v>
      </c>
      <c r="I801" s="11">
        <f t="shared" si="49"/>
        <v>14196</v>
      </c>
      <c r="J801" s="11">
        <f t="shared" si="50"/>
        <v>14479.92</v>
      </c>
      <c r="K801" s="11">
        <f t="shared" si="51"/>
        <v>0</v>
      </c>
    </row>
    <row r="802" spans="1:11" s="11" customFormat="1">
      <c r="A802" s="32">
        <v>2018</v>
      </c>
      <c r="B802" s="32">
        <v>2963</v>
      </c>
      <c r="C802" s="33" t="s">
        <v>563</v>
      </c>
      <c r="D802" s="33" t="s">
        <v>564</v>
      </c>
      <c r="E802" s="34">
        <v>512</v>
      </c>
      <c r="F802" s="35">
        <v>1.02</v>
      </c>
      <c r="G802" s="34">
        <v>739</v>
      </c>
      <c r="H802" s="14">
        <f t="shared" si="48"/>
        <v>3859.3535999999999</v>
      </c>
      <c r="I802" s="11">
        <f t="shared" si="49"/>
        <v>512</v>
      </c>
      <c r="J802" s="11">
        <f t="shared" si="50"/>
        <v>522.24</v>
      </c>
      <c r="K802" s="11">
        <f t="shared" si="51"/>
        <v>0</v>
      </c>
    </row>
    <row r="803" spans="1:11" s="11" customFormat="1">
      <c r="A803" s="32">
        <v>2018</v>
      </c>
      <c r="B803" s="32">
        <v>2963</v>
      </c>
      <c r="C803" s="33" t="s">
        <v>563</v>
      </c>
      <c r="D803" s="33" t="s">
        <v>564</v>
      </c>
      <c r="E803" s="34">
        <v>980</v>
      </c>
      <c r="F803" s="35">
        <v>1.02</v>
      </c>
      <c r="G803" s="34">
        <v>590.4</v>
      </c>
      <c r="H803" s="14">
        <f t="shared" si="48"/>
        <v>5901.6383999999998</v>
      </c>
      <c r="I803" s="11">
        <f t="shared" si="49"/>
        <v>980</v>
      </c>
      <c r="J803" s="11">
        <f t="shared" si="50"/>
        <v>999.6</v>
      </c>
      <c r="K803" s="11">
        <f t="shared" si="51"/>
        <v>0</v>
      </c>
    </row>
    <row r="804" spans="1:11" s="11" customFormat="1">
      <c r="A804" s="32">
        <v>2018</v>
      </c>
      <c r="B804" s="32">
        <v>2963</v>
      </c>
      <c r="C804" s="33" t="s">
        <v>563</v>
      </c>
      <c r="D804" s="33" t="s">
        <v>564</v>
      </c>
      <c r="E804" s="34">
        <v>1283</v>
      </c>
      <c r="F804" s="35">
        <v>1.02</v>
      </c>
      <c r="G804" s="34">
        <v>689.7</v>
      </c>
      <c r="H804" s="14">
        <f t="shared" si="48"/>
        <v>9025.8280200000008</v>
      </c>
      <c r="I804" s="11">
        <f t="shared" si="49"/>
        <v>1283</v>
      </c>
      <c r="J804" s="11">
        <f t="shared" si="50"/>
        <v>1308.6600000000001</v>
      </c>
      <c r="K804" s="11">
        <f t="shared" si="51"/>
        <v>0</v>
      </c>
    </row>
    <row r="805" spans="1:11" s="11" customFormat="1">
      <c r="A805" s="32">
        <v>2018</v>
      </c>
      <c r="B805" s="32">
        <v>2963</v>
      </c>
      <c r="C805" s="33" t="s">
        <v>563</v>
      </c>
      <c r="D805" s="33" t="s">
        <v>564</v>
      </c>
      <c r="E805" s="34">
        <v>1289</v>
      </c>
      <c r="F805" s="35">
        <v>1.02</v>
      </c>
      <c r="G805" s="34">
        <v>664.3</v>
      </c>
      <c r="H805" s="14">
        <f t="shared" si="48"/>
        <v>8734.0835399999996</v>
      </c>
      <c r="I805" s="11">
        <f t="shared" si="49"/>
        <v>1289</v>
      </c>
      <c r="J805" s="11">
        <f t="shared" si="50"/>
        <v>1314.78</v>
      </c>
      <c r="K805" s="11">
        <f t="shared" si="51"/>
        <v>0</v>
      </c>
    </row>
    <row r="806" spans="1:11" s="11" customFormat="1">
      <c r="A806" s="32">
        <v>2018</v>
      </c>
      <c r="B806" s="32">
        <v>2963</v>
      </c>
      <c r="C806" s="33" t="s">
        <v>563</v>
      </c>
      <c r="D806" s="33" t="s">
        <v>564</v>
      </c>
      <c r="E806" s="34">
        <v>1572</v>
      </c>
      <c r="F806" s="35">
        <v>1.02</v>
      </c>
      <c r="G806" s="34">
        <v>766.3</v>
      </c>
      <c r="H806" s="14">
        <f t="shared" si="48"/>
        <v>12287.16072</v>
      </c>
      <c r="I806" s="11">
        <f t="shared" si="49"/>
        <v>1572</v>
      </c>
      <c r="J806" s="11">
        <f t="shared" si="50"/>
        <v>1603.44</v>
      </c>
      <c r="K806" s="11">
        <f t="shared" si="51"/>
        <v>0</v>
      </c>
    </row>
    <row r="807" spans="1:11" s="11" customFormat="1">
      <c r="A807" s="32">
        <v>2018</v>
      </c>
      <c r="B807" s="32">
        <v>2963</v>
      </c>
      <c r="C807" s="33" t="s">
        <v>563</v>
      </c>
      <c r="D807" s="33" t="s">
        <v>564</v>
      </c>
      <c r="E807" s="34">
        <v>1931</v>
      </c>
      <c r="F807" s="35">
        <v>1.02</v>
      </c>
      <c r="G807" s="34">
        <v>636.29999999999995</v>
      </c>
      <c r="H807" s="14">
        <f t="shared" si="48"/>
        <v>12532.692059999999</v>
      </c>
      <c r="I807" s="11">
        <f t="shared" si="49"/>
        <v>1931</v>
      </c>
      <c r="J807" s="11">
        <f t="shared" si="50"/>
        <v>1969.6200000000001</v>
      </c>
      <c r="K807" s="11">
        <f t="shared" si="51"/>
        <v>0</v>
      </c>
    </row>
    <row r="808" spans="1:11" s="11" customFormat="1">
      <c r="A808" s="32">
        <v>2018</v>
      </c>
      <c r="B808" s="32">
        <v>2963</v>
      </c>
      <c r="C808" s="33" t="s">
        <v>563</v>
      </c>
      <c r="D808" s="33" t="s">
        <v>564</v>
      </c>
      <c r="E808" s="34">
        <v>2283</v>
      </c>
      <c r="F808" s="35">
        <v>1.02</v>
      </c>
      <c r="G808" s="34">
        <v>651.1</v>
      </c>
      <c r="H808" s="14">
        <f t="shared" si="48"/>
        <v>15161.905260000001</v>
      </c>
      <c r="I808" s="11">
        <f t="shared" si="49"/>
        <v>2283</v>
      </c>
      <c r="J808" s="11">
        <f t="shared" si="50"/>
        <v>2328.66</v>
      </c>
      <c r="K808" s="11">
        <f t="shared" si="51"/>
        <v>0</v>
      </c>
    </row>
    <row r="809" spans="1:11" s="11" customFormat="1">
      <c r="A809" s="32">
        <v>2018</v>
      </c>
      <c r="B809" s="32">
        <v>2963</v>
      </c>
      <c r="C809" s="33" t="s">
        <v>563</v>
      </c>
      <c r="D809" s="33" t="s">
        <v>564</v>
      </c>
      <c r="E809" s="34">
        <v>3573</v>
      </c>
      <c r="F809" s="35">
        <v>1.02</v>
      </c>
      <c r="G809" s="34">
        <v>324</v>
      </c>
      <c r="H809" s="14">
        <f t="shared" si="48"/>
        <v>11808.0504</v>
      </c>
      <c r="I809" s="11">
        <f t="shared" si="49"/>
        <v>3573</v>
      </c>
      <c r="J809" s="11">
        <f t="shared" si="50"/>
        <v>3644.46</v>
      </c>
      <c r="K809" s="11">
        <f t="shared" si="51"/>
        <v>0</v>
      </c>
    </row>
    <row r="810" spans="1:11" s="11" customFormat="1">
      <c r="A810" s="32">
        <v>2018</v>
      </c>
      <c r="B810" s="32">
        <v>2963</v>
      </c>
      <c r="C810" s="33" t="s">
        <v>563</v>
      </c>
      <c r="D810" s="33" t="s">
        <v>564</v>
      </c>
      <c r="E810" s="34">
        <v>3686</v>
      </c>
      <c r="F810" s="35">
        <v>1.02</v>
      </c>
      <c r="G810" s="34">
        <v>300</v>
      </c>
      <c r="H810" s="14">
        <f t="shared" si="48"/>
        <v>11279.16</v>
      </c>
      <c r="I810" s="11">
        <f t="shared" si="49"/>
        <v>3686</v>
      </c>
      <c r="J810" s="11">
        <f t="shared" si="50"/>
        <v>3759.7200000000003</v>
      </c>
      <c r="K810" s="11">
        <f t="shared" si="51"/>
        <v>0</v>
      </c>
    </row>
    <row r="811" spans="1:11" s="11" customFormat="1">
      <c r="A811" s="32">
        <v>2018</v>
      </c>
      <c r="B811" s="32">
        <v>2963</v>
      </c>
      <c r="C811" s="33" t="s">
        <v>563</v>
      </c>
      <c r="D811" s="33" t="s">
        <v>564</v>
      </c>
      <c r="E811" s="34">
        <v>7860</v>
      </c>
      <c r="F811" s="35">
        <v>1.02</v>
      </c>
      <c r="G811" s="34">
        <v>667.4</v>
      </c>
      <c r="H811" s="14">
        <f t="shared" si="48"/>
        <v>53506.792800000003</v>
      </c>
      <c r="I811" s="11">
        <f t="shared" si="49"/>
        <v>7860</v>
      </c>
      <c r="J811" s="11">
        <f t="shared" si="50"/>
        <v>8017.2</v>
      </c>
      <c r="K811" s="11">
        <f t="shared" si="51"/>
        <v>0</v>
      </c>
    </row>
    <row r="812" spans="1:11" s="11" customFormat="1">
      <c r="A812" s="32">
        <v>2018</v>
      </c>
      <c r="B812" s="32">
        <v>2963</v>
      </c>
      <c r="C812" s="33" t="s">
        <v>563</v>
      </c>
      <c r="D812" s="33" t="s">
        <v>564</v>
      </c>
      <c r="E812" s="34">
        <v>25724</v>
      </c>
      <c r="F812" s="35">
        <v>1.02</v>
      </c>
      <c r="G812" s="34">
        <v>489.8</v>
      </c>
      <c r="H812" s="14">
        <f t="shared" si="48"/>
        <v>128516.07504000001</v>
      </c>
      <c r="I812" s="11">
        <f t="shared" si="49"/>
        <v>25724</v>
      </c>
      <c r="J812" s="11">
        <f t="shared" si="50"/>
        <v>26238.48</v>
      </c>
      <c r="K812" s="11">
        <f t="shared" si="51"/>
        <v>0</v>
      </c>
    </row>
    <row r="813" spans="1:11" s="11" customFormat="1">
      <c r="A813" s="32">
        <v>2018</v>
      </c>
      <c r="B813" s="32">
        <v>2963</v>
      </c>
      <c r="C813" s="33" t="s">
        <v>563</v>
      </c>
      <c r="D813" s="33" t="s">
        <v>564</v>
      </c>
      <c r="E813" s="34">
        <v>32523</v>
      </c>
      <c r="F813" s="35">
        <v>1.02</v>
      </c>
      <c r="G813" s="34">
        <v>405.3</v>
      </c>
      <c r="H813" s="14">
        <f t="shared" si="48"/>
        <v>134452.03338000001</v>
      </c>
      <c r="I813" s="11">
        <f t="shared" si="49"/>
        <v>32523</v>
      </c>
      <c r="J813" s="11">
        <f t="shared" si="50"/>
        <v>33173.46</v>
      </c>
      <c r="K813" s="11">
        <f t="shared" si="51"/>
        <v>0</v>
      </c>
    </row>
    <row r="814" spans="1:11" s="11" customFormat="1">
      <c r="A814" s="32">
        <v>2018</v>
      </c>
      <c r="B814" s="32">
        <v>2963</v>
      </c>
      <c r="C814" s="33" t="s">
        <v>563</v>
      </c>
      <c r="D814" s="33" t="s">
        <v>564</v>
      </c>
      <c r="E814" s="34">
        <v>66364</v>
      </c>
      <c r="F814" s="35">
        <v>1.02</v>
      </c>
      <c r="G814" s="34">
        <v>477.6</v>
      </c>
      <c r="H814" s="14">
        <f t="shared" si="48"/>
        <v>323293.55327999999</v>
      </c>
      <c r="I814" s="11">
        <f t="shared" si="49"/>
        <v>66364</v>
      </c>
      <c r="J814" s="11">
        <f t="shared" si="50"/>
        <v>67691.28</v>
      </c>
      <c r="K814" s="11">
        <f t="shared" si="51"/>
        <v>0</v>
      </c>
    </row>
    <row r="815" spans="1:11" s="11" customFormat="1">
      <c r="A815" s="32">
        <v>2018</v>
      </c>
      <c r="B815" s="32">
        <v>2963</v>
      </c>
      <c r="C815" s="33" t="s">
        <v>563</v>
      </c>
      <c r="D815" s="33" t="s">
        <v>564</v>
      </c>
      <c r="E815" s="34">
        <v>69824</v>
      </c>
      <c r="F815" s="35">
        <v>1.02</v>
      </c>
      <c r="G815" s="34">
        <v>392.9</v>
      </c>
      <c r="H815" s="14">
        <f t="shared" si="48"/>
        <v>279825.26591999998</v>
      </c>
      <c r="I815" s="11">
        <f t="shared" si="49"/>
        <v>69824</v>
      </c>
      <c r="J815" s="11">
        <f t="shared" si="50"/>
        <v>71220.479999999996</v>
      </c>
      <c r="K815" s="11">
        <f t="shared" si="51"/>
        <v>0</v>
      </c>
    </row>
    <row r="816" spans="1:11" s="11" customFormat="1">
      <c r="A816" s="32">
        <v>2018</v>
      </c>
      <c r="B816" s="32">
        <v>2963</v>
      </c>
      <c r="C816" s="33" t="s">
        <v>563</v>
      </c>
      <c r="D816" s="33" t="s">
        <v>564</v>
      </c>
      <c r="E816" s="34">
        <v>170741</v>
      </c>
      <c r="F816" s="35">
        <v>1.02</v>
      </c>
      <c r="G816" s="34">
        <v>371.7</v>
      </c>
      <c r="H816" s="14">
        <f t="shared" si="48"/>
        <v>647337.18293999997</v>
      </c>
      <c r="I816" s="11">
        <f t="shared" si="49"/>
        <v>170741</v>
      </c>
      <c r="J816" s="11">
        <f t="shared" si="50"/>
        <v>174155.82</v>
      </c>
      <c r="K816" s="11">
        <f t="shared" si="51"/>
        <v>0</v>
      </c>
    </row>
    <row r="817" spans="1:11" s="11" customFormat="1">
      <c r="A817" s="32">
        <v>2018</v>
      </c>
      <c r="B817" s="32">
        <v>2963</v>
      </c>
      <c r="C817" s="33" t="s">
        <v>563</v>
      </c>
      <c r="D817" s="33" t="s">
        <v>564</v>
      </c>
      <c r="E817" s="34">
        <v>194593</v>
      </c>
      <c r="F817" s="35">
        <v>1.02</v>
      </c>
      <c r="G817" s="34">
        <v>484.6</v>
      </c>
      <c r="H817" s="14">
        <f t="shared" si="48"/>
        <v>961857.63156000001</v>
      </c>
      <c r="I817" s="11">
        <f t="shared" si="49"/>
        <v>194593</v>
      </c>
      <c r="J817" s="11">
        <f t="shared" si="50"/>
        <v>198484.86000000002</v>
      </c>
      <c r="K817" s="11">
        <f t="shared" si="51"/>
        <v>0</v>
      </c>
    </row>
    <row r="818" spans="1:11" s="11" customFormat="1">
      <c r="A818" s="32">
        <v>2018</v>
      </c>
      <c r="B818" s="32">
        <v>2963</v>
      </c>
      <c r="C818" s="33" t="s">
        <v>563</v>
      </c>
      <c r="D818" s="33" t="s">
        <v>564</v>
      </c>
      <c r="E818" s="34">
        <v>365914</v>
      </c>
      <c r="F818" s="35">
        <v>1.02</v>
      </c>
      <c r="G818" s="34">
        <v>425.3</v>
      </c>
      <c r="H818" s="14">
        <f t="shared" si="48"/>
        <v>1587356.8868400003</v>
      </c>
      <c r="I818" s="11">
        <f t="shared" si="49"/>
        <v>365914</v>
      </c>
      <c r="J818" s="11">
        <f t="shared" si="50"/>
        <v>373232.28</v>
      </c>
      <c r="K818" s="11">
        <f t="shared" si="51"/>
        <v>0</v>
      </c>
    </row>
    <row r="819" spans="1:11" s="11" customFormat="1">
      <c r="A819" s="32">
        <v>2018</v>
      </c>
      <c r="B819" s="32">
        <v>2963</v>
      </c>
      <c r="C819" s="33" t="s">
        <v>563</v>
      </c>
      <c r="D819" s="33" t="s">
        <v>564</v>
      </c>
      <c r="E819" s="34">
        <v>28</v>
      </c>
      <c r="F819" s="35">
        <v>1.02</v>
      </c>
      <c r="G819" s="34">
        <v>422.7</v>
      </c>
      <c r="H819" s="14">
        <f t="shared" si="48"/>
        <v>120.72312000000002</v>
      </c>
      <c r="I819" s="11">
        <f t="shared" si="49"/>
        <v>28</v>
      </c>
      <c r="J819" s="11">
        <f t="shared" si="50"/>
        <v>28.560000000000002</v>
      </c>
      <c r="K819" s="11">
        <f t="shared" si="51"/>
        <v>0</v>
      </c>
    </row>
    <row r="820" spans="1:11" s="11" customFormat="1">
      <c r="A820" s="32">
        <v>2018</v>
      </c>
      <c r="B820" s="32">
        <v>2963</v>
      </c>
      <c r="C820" s="33" t="s">
        <v>563</v>
      </c>
      <c r="D820" s="33" t="s">
        <v>564</v>
      </c>
      <c r="E820" s="34">
        <v>77</v>
      </c>
      <c r="F820" s="35">
        <v>1.02</v>
      </c>
      <c r="G820" s="34">
        <v>355.4</v>
      </c>
      <c r="H820" s="14">
        <f t="shared" si="48"/>
        <v>279.13116000000002</v>
      </c>
      <c r="I820" s="11">
        <f t="shared" si="49"/>
        <v>77</v>
      </c>
      <c r="J820" s="11">
        <f t="shared" si="50"/>
        <v>78.540000000000006</v>
      </c>
      <c r="K820" s="11">
        <f t="shared" si="51"/>
        <v>0</v>
      </c>
    </row>
    <row r="821" spans="1:11" s="11" customFormat="1">
      <c r="A821" s="32">
        <v>2018</v>
      </c>
      <c r="B821" s="32">
        <v>2963</v>
      </c>
      <c r="C821" s="33" t="s">
        <v>563</v>
      </c>
      <c r="D821" s="33" t="s">
        <v>564</v>
      </c>
      <c r="E821" s="34">
        <v>11418</v>
      </c>
      <c r="F821" s="35">
        <v>1.02</v>
      </c>
      <c r="G821" s="34">
        <v>315</v>
      </c>
      <c r="H821" s="14">
        <f t="shared" si="48"/>
        <v>36686.034</v>
      </c>
      <c r="I821" s="11">
        <f t="shared" si="49"/>
        <v>11418</v>
      </c>
      <c r="J821" s="11">
        <f t="shared" si="50"/>
        <v>11646.36</v>
      </c>
      <c r="K821" s="11">
        <f t="shared" si="51"/>
        <v>0</v>
      </c>
    </row>
    <row r="822" spans="1:11" s="11" customFormat="1">
      <c r="A822" s="32">
        <v>2018</v>
      </c>
      <c r="B822" s="32">
        <v>2963</v>
      </c>
      <c r="C822" s="33" t="s">
        <v>563</v>
      </c>
      <c r="D822" s="33" t="s">
        <v>564</v>
      </c>
      <c r="E822" s="34">
        <v>107</v>
      </c>
      <c r="F822" s="35">
        <v>1.02</v>
      </c>
      <c r="G822" s="34">
        <v>405.9</v>
      </c>
      <c r="H822" s="14">
        <f t="shared" si="48"/>
        <v>442.99925999999999</v>
      </c>
      <c r="I822" s="11">
        <f t="shared" si="49"/>
        <v>107</v>
      </c>
      <c r="J822" s="11">
        <f t="shared" si="50"/>
        <v>109.14</v>
      </c>
      <c r="K822" s="11">
        <f t="shared" si="51"/>
        <v>0</v>
      </c>
    </row>
    <row r="823" spans="1:11" s="11" customFormat="1">
      <c r="A823" s="32">
        <v>2018</v>
      </c>
      <c r="B823" s="32">
        <v>2963</v>
      </c>
      <c r="C823" s="33" t="s">
        <v>563</v>
      </c>
      <c r="D823" s="33" t="s">
        <v>564</v>
      </c>
      <c r="E823" s="34">
        <v>92</v>
      </c>
      <c r="F823" s="35">
        <v>1.02</v>
      </c>
      <c r="G823" s="34">
        <v>304.5</v>
      </c>
      <c r="H823" s="14">
        <f t="shared" si="48"/>
        <v>285.74279999999999</v>
      </c>
      <c r="I823" s="11">
        <f t="shared" si="49"/>
        <v>92</v>
      </c>
      <c r="J823" s="11">
        <f t="shared" si="50"/>
        <v>93.84</v>
      </c>
      <c r="K823" s="11">
        <f t="shared" si="51"/>
        <v>0</v>
      </c>
    </row>
    <row r="824" spans="1:11" s="11" customFormat="1">
      <c r="A824" s="32">
        <v>2018</v>
      </c>
      <c r="B824" s="32">
        <v>2964</v>
      </c>
      <c r="C824" s="33" t="s">
        <v>563</v>
      </c>
      <c r="D824" s="33" t="s">
        <v>564</v>
      </c>
      <c r="E824" s="34">
        <v>2121</v>
      </c>
      <c r="F824" s="35">
        <v>1.03</v>
      </c>
      <c r="G824" s="34">
        <v>274.2</v>
      </c>
      <c r="H824" s="14">
        <f t="shared" si="48"/>
        <v>5990.2554600000003</v>
      </c>
      <c r="I824" s="11">
        <f t="shared" si="49"/>
        <v>2121</v>
      </c>
      <c r="J824" s="11">
        <f t="shared" si="50"/>
        <v>2184.63</v>
      </c>
      <c r="K824" s="11">
        <f t="shared" si="51"/>
        <v>0</v>
      </c>
    </row>
    <row r="825" spans="1:11" s="11" customFormat="1">
      <c r="A825" s="32">
        <v>2018</v>
      </c>
      <c r="B825" s="32">
        <v>2964</v>
      </c>
      <c r="C825" s="33" t="s">
        <v>563</v>
      </c>
      <c r="D825" s="33" t="s">
        <v>564</v>
      </c>
      <c r="E825" s="34">
        <v>848</v>
      </c>
      <c r="F825" s="35">
        <v>1.02</v>
      </c>
      <c r="G825" s="34">
        <v>445</v>
      </c>
      <c r="H825" s="14">
        <f t="shared" si="48"/>
        <v>3849.0720000000006</v>
      </c>
      <c r="I825" s="11">
        <f t="shared" si="49"/>
        <v>848</v>
      </c>
      <c r="J825" s="11">
        <f t="shared" si="50"/>
        <v>864.96</v>
      </c>
      <c r="K825" s="11">
        <f t="shared" si="51"/>
        <v>0</v>
      </c>
    </row>
    <row r="826" spans="1:11" s="11" customFormat="1">
      <c r="A826" s="32">
        <v>2018</v>
      </c>
      <c r="B826" s="32">
        <v>2964</v>
      </c>
      <c r="C826" s="33" t="s">
        <v>563</v>
      </c>
      <c r="D826" s="33" t="s">
        <v>564</v>
      </c>
      <c r="E826" s="34">
        <v>498</v>
      </c>
      <c r="F826" s="35">
        <v>1.02</v>
      </c>
      <c r="G826" s="34">
        <v>420.5</v>
      </c>
      <c r="H826" s="14">
        <f t="shared" si="48"/>
        <v>2135.9718000000003</v>
      </c>
      <c r="I826" s="11">
        <f t="shared" si="49"/>
        <v>498</v>
      </c>
      <c r="J826" s="11">
        <f t="shared" si="50"/>
        <v>507.96000000000004</v>
      </c>
      <c r="K826" s="11">
        <f t="shared" si="51"/>
        <v>0</v>
      </c>
    </row>
    <row r="827" spans="1:11" s="11" customFormat="1">
      <c r="A827" s="32">
        <v>2018</v>
      </c>
      <c r="B827" s="32">
        <v>2964</v>
      </c>
      <c r="C827" s="33" t="s">
        <v>563</v>
      </c>
      <c r="D827" s="33" t="s">
        <v>564</v>
      </c>
      <c r="E827" s="34">
        <v>376</v>
      </c>
      <c r="F827" s="35">
        <v>1.04</v>
      </c>
      <c r="G827" s="34">
        <v>385.1</v>
      </c>
      <c r="H827" s="14">
        <f t="shared" si="48"/>
        <v>1505.8950400000001</v>
      </c>
      <c r="I827" s="11">
        <f t="shared" si="49"/>
        <v>376</v>
      </c>
      <c r="J827" s="11">
        <f t="shared" si="50"/>
        <v>391.04</v>
      </c>
      <c r="K827" s="11">
        <f t="shared" si="51"/>
        <v>0</v>
      </c>
    </row>
    <row r="828" spans="1:11" s="11" customFormat="1">
      <c r="A828" s="32">
        <v>2018</v>
      </c>
      <c r="B828" s="32">
        <v>2964</v>
      </c>
      <c r="C828" s="33" t="s">
        <v>563</v>
      </c>
      <c r="D828" s="33" t="s">
        <v>564</v>
      </c>
      <c r="E828" s="34">
        <v>357</v>
      </c>
      <c r="F828" s="35">
        <v>1.02</v>
      </c>
      <c r="G828" s="34">
        <v>502.1</v>
      </c>
      <c r="H828" s="14">
        <f t="shared" si="48"/>
        <v>1828.3469399999999</v>
      </c>
      <c r="I828" s="11">
        <f t="shared" si="49"/>
        <v>357</v>
      </c>
      <c r="J828" s="11">
        <f t="shared" si="50"/>
        <v>364.14</v>
      </c>
      <c r="K828" s="11">
        <f t="shared" si="51"/>
        <v>0</v>
      </c>
    </row>
    <row r="829" spans="1:11" s="11" customFormat="1">
      <c r="A829" s="32">
        <v>2018</v>
      </c>
      <c r="B829" s="32">
        <v>2964</v>
      </c>
      <c r="C829" s="33" t="s">
        <v>563</v>
      </c>
      <c r="D829" s="33" t="s">
        <v>564</v>
      </c>
      <c r="E829" s="34">
        <v>337</v>
      </c>
      <c r="F829" s="35">
        <v>1.03</v>
      </c>
      <c r="G829" s="34">
        <v>502.7</v>
      </c>
      <c r="H829" s="14">
        <f t="shared" si="48"/>
        <v>1744.9219700000001</v>
      </c>
      <c r="I829" s="11">
        <f t="shared" si="49"/>
        <v>337</v>
      </c>
      <c r="J829" s="11">
        <f t="shared" si="50"/>
        <v>347.11</v>
      </c>
      <c r="K829" s="11">
        <f t="shared" si="51"/>
        <v>0</v>
      </c>
    </row>
    <row r="830" spans="1:11" s="11" customFormat="1">
      <c r="A830" s="32">
        <v>2018</v>
      </c>
      <c r="B830" s="32">
        <v>2964</v>
      </c>
      <c r="C830" s="33" t="s">
        <v>563</v>
      </c>
      <c r="D830" s="33" t="s">
        <v>564</v>
      </c>
      <c r="E830" s="34">
        <v>325</v>
      </c>
      <c r="F830" s="35">
        <v>1.02</v>
      </c>
      <c r="G830" s="34">
        <v>291.60000000000002</v>
      </c>
      <c r="H830" s="14">
        <f t="shared" si="48"/>
        <v>966.65400000000022</v>
      </c>
      <c r="I830" s="11">
        <f t="shared" si="49"/>
        <v>325</v>
      </c>
      <c r="J830" s="11">
        <f t="shared" si="50"/>
        <v>331.5</v>
      </c>
      <c r="K830" s="11">
        <f t="shared" si="51"/>
        <v>0</v>
      </c>
    </row>
    <row r="831" spans="1:11" s="11" customFormat="1">
      <c r="A831" s="32">
        <v>2018</v>
      </c>
      <c r="B831" s="32">
        <v>2964</v>
      </c>
      <c r="C831" s="33" t="s">
        <v>563</v>
      </c>
      <c r="D831" s="33" t="s">
        <v>564</v>
      </c>
      <c r="E831" s="34">
        <v>204</v>
      </c>
      <c r="F831" s="35">
        <v>1.02</v>
      </c>
      <c r="G831" s="34">
        <v>527</v>
      </c>
      <c r="H831" s="14">
        <f t="shared" si="48"/>
        <v>1096.5816</v>
      </c>
      <c r="I831" s="11">
        <f t="shared" si="49"/>
        <v>204</v>
      </c>
      <c r="J831" s="11">
        <f t="shared" si="50"/>
        <v>208.08</v>
      </c>
      <c r="K831" s="11">
        <f t="shared" si="51"/>
        <v>0</v>
      </c>
    </row>
    <row r="832" spans="1:11" s="11" customFormat="1">
      <c r="A832" s="32">
        <v>2018</v>
      </c>
      <c r="B832" s="32">
        <v>2964</v>
      </c>
      <c r="C832" s="33" t="s">
        <v>563</v>
      </c>
      <c r="D832" s="33" t="s">
        <v>564</v>
      </c>
      <c r="E832" s="34">
        <v>193</v>
      </c>
      <c r="F832" s="35">
        <v>1.02</v>
      </c>
      <c r="G832" s="34">
        <v>430.1</v>
      </c>
      <c r="H832" s="14">
        <f t="shared" si="48"/>
        <v>846.69486000000006</v>
      </c>
      <c r="I832" s="11">
        <f t="shared" si="49"/>
        <v>193</v>
      </c>
      <c r="J832" s="11">
        <f t="shared" si="50"/>
        <v>196.86</v>
      </c>
      <c r="K832" s="11">
        <f t="shared" si="51"/>
        <v>0</v>
      </c>
    </row>
    <row r="833" spans="1:11" s="11" customFormat="1">
      <c r="A833" s="32">
        <v>2018</v>
      </c>
      <c r="B833" s="32">
        <v>2964</v>
      </c>
      <c r="C833" s="33" t="s">
        <v>563</v>
      </c>
      <c r="D833" s="33" t="s">
        <v>564</v>
      </c>
      <c r="E833" s="34">
        <v>92</v>
      </c>
      <c r="F833" s="35">
        <v>1.02</v>
      </c>
      <c r="G833" s="34">
        <v>448.1</v>
      </c>
      <c r="H833" s="14">
        <f t="shared" si="48"/>
        <v>420.49703999999997</v>
      </c>
      <c r="I833" s="11">
        <f t="shared" si="49"/>
        <v>92</v>
      </c>
      <c r="J833" s="11">
        <f t="shared" si="50"/>
        <v>93.84</v>
      </c>
      <c r="K833" s="11">
        <f t="shared" si="51"/>
        <v>0</v>
      </c>
    </row>
    <row r="834" spans="1:11" s="11" customFormat="1">
      <c r="A834" s="32">
        <v>2018</v>
      </c>
      <c r="B834" s="32">
        <v>2964</v>
      </c>
      <c r="C834" s="33" t="s">
        <v>563</v>
      </c>
      <c r="D834" s="33" t="s">
        <v>564</v>
      </c>
      <c r="E834" s="34">
        <v>90</v>
      </c>
      <c r="F834" s="35">
        <v>1.02</v>
      </c>
      <c r="G834" s="34">
        <v>506.8</v>
      </c>
      <c r="H834" s="14">
        <f t="shared" si="48"/>
        <v>465.24240000000003</v>
      </c>
      <c r="I834" s="11">
        <f t="shared" si="49"/>
        <v>90</v>
      </c>
      <c r="J834" s="11">
        <f t="shared" si="50"/>
        <v>91.8</v>
      </c>
      <c r="K834" s="11">
        <f t="shared" si="51"/>
        <v>0</v>
      </c>
    </row>
    <row r="835" spans="1:11" s="11" customFormat="1">
      <c r="A835" s="32">
        <v>2018</v>
      </c>
      <c r="B835" s="32">
        <v>2964</v>
      </c>
      <c r="C835" s="33" t="s">
        <v>563</v>
      </c>
      <c r="D835" s="33" t="s">
        <v>564</v>
      </c>
      <c r="E835" s="34">
        <v>49</v>
      </c>
      <c r="F835" s="35">
        <v>1.02</v>
      </c>
      <c r="G835" s="34">
        <v>356.9</v>
      </c>
      <c r="H835" s="14">
        <f t="shared" si="48"/>
        <v>178.37861999999998</v>
      </c>
      <c r="I835" s="11">
        <f t="shared" si="49"/>
        <v>49</v>
      </c>
      <c r="J835" s="11">
        <f t="shared" si="50"/>
        <v>49.980000000000004</v>
      </c>
      <c r="K835" s="11">
        <f t="shared" si="51"/>
        <v>0</v>
      </c>
    </row>
    <row r="836" spans="1:11" s="11" customFormat="1">
      <c r="A836" s="32">
        <v>2018</v>
      </c>
      <c r="B836" s="32">
        <v>2964</v>
      </c>
      <c r="C836" s="33" t="s">
        <v>563</v>
      </c>
      <c r="D836" s="33" t="s">
        <v>564</v>
      </c>
      <c r="E836" s="34">
        <v>20</v>
      </c>
      <c r="F836" s="35">
        <v>1.02</v>
      </c>
      <c r="G836" s="34">
        <v>499.1</v>
      </c>
      <c r="H836" s="14">
        <f t="shared" si="48"/>
        <v>101.81640000000002</v>
      </c>
      <c r="I836" s="11">
        <f t="shared" si="49"/>
        <v>20</v>
      </c>
      <c r="J836" s="11">
        <f t="shared" si="50"/>
        <v>20.399999999999999</v>
      </c>
      <c r="K836" s="11">
        <f t="shared" si="51"/>
        <v>0</v>
      </c>
    </row>
    <row r="837" spans="1:11" s="11" customFormat="1">
      <c r="A837" s="32">
        <v>2018</v>
      </c>
      <c r="B837" s="32">
        <v>2964</v>
      </c>
      <c r="C837" s="33" t="s">
        <v>563</v>
      </c>
      <c r="D837" s="33" t="s">
        <v>564</v>
      </c>
      <c r="E837" s="34">
        <v>80463</v>
      </c>
      <c r="F837" s="35">
        <v>1.02</v>
      </c>
      <c r="G837" s="34">
        <v>400.2</v>
      </c>
      <c r="H837" s="14">
        <f t="shared" si="48"/>
        <v>328453.18452000001</v>
      </c>
      <c r="I837" s="11">
        <f t="shared" si="49"/>
        <v>80463</v>
      </c>
      <c r="J837" s="11">
        <f t="shared" si="50"/>
        <v>82072.259999999995</v>
      </c>
      <c r="K837" s="11">
        <f t="shared" si="51"/>
        <v>0</v>
      </c>
    </row>
    <row r="838" spans="1:11" s="11" customFormat="1">
      <c r="A838" s="32">
        <v>2018</v>
      </c>
      <c r="B838" s="32">
        <v>2964</v>
      </c>
      <c r="C838" s="33" t="s">
        <v>563</v>
      </c>
      <c r="D838" s="33" t="s">
        <v>564</v>
      </c>
      <c r="E838" s="34">
        <v>58899</v>
      </c>
      <c r="F838" s="35">
        <v>1.02</v>
      </c>
      <c r="G838" s="34">
        <v>378.5</v>
      </c>
      <c r="H838" s="14">
        <f t="shared" ref="H838:H901" si="52">IF(I838="","",G838/100*F838*E838)</f>
        <v>227391.36929999999</v>
      </c>
      <c r="I838" s="11">
        <f t="shared" ref="I838:I901" si="53">IF(OR(G838=".",F838=".",E838="."),"",E838)</f>
        <v>58899</v>
      </c>
      <c r="J838" s="11">
        <f t="shared" ref="J838:J901" si="54">IF(I838="","",F838*I838)</f>
        <v>60076.98</v>
      </c>
      <c r="K838" s="11">
        <f t="shared" ref="K838:K901" si="55">IF(C838="LIG",1,0)</f>
        <v>0</v>
      </c>
    </row>
    <row r="839" spans="1:11" s="11" customFormat="1">
      <c r="A839" s="32">
        <v>2018</v>
      </c>
      <c r="B839" s="32">
        <v>2964</v>
      </c>
      <c r="C839" s="33" t="s">
        <v>563</v>
      </c>
      <c r="D839" s="33" t="s">
        <v>564</v>
      </c>
      <c r="E839" s="34">
        <v>31399</v>
      </c>
      <c r="F839" s="35">
        <v>1.04</v>
      </c>
      <c r="G839" s="34">
        <v>390.3</v>
      </c>
      <c r="H839" s="14">
        <f t="shared" si="52"/>
        <v>127452.30888</v>
      </c>
      <c r="I839" s="11">
        <f t="shared" si="53"/>
        <v>31399</v>
      </c>
      <c r="J839" s="11">
        <f t="shared" si="54"/>
        <v>32654.960000000003</v>
      </c>
      <c r="K839" s="11">
        <f t="shared" si="55"/>
        <v>0</v>
      </c>
    </row>
    <row r="840" spans="1:11" s="11" customFormat="1">
      <c r="A840" s="32">
        <v>2018</v>
      </c>
      <c r="B840" s="32">
        <v>2964</v>
      </c>
      <c r="C840" s="33" t="s">
        <v>563</v>
      </c>
      <c r="D840" s="33" t="s">
        <v>564</v>
      </c>
      <c r="E840" s="34">
        <v>26264</v>
      </c>
      <c r="F840" s="35">
        <v>1.04</v>
      </c>
      <c r="G840" s="34">
        <v>313.60000000000002</v>
      </c>
      <c r="H840" s="14">
        <f t="shared" si="52"/>
        <v>85658.460160000002</v>
      </c>
      <c r="I840" s="11">
        <f t="shared" si="53"/>
        <v>26264</v>
      </c>
      <c r="J840" s="11">
        <f t="shared" si="54"/>
        <v>27314.560000000001</v>
      </c>
      <c r="K840" s="11">
        <f t="shared" si="55"/>
        <v>0</v>
      </c>
    </row>
    <row r="841" spans="1:11" s="11" customFormat="1">
      <c r="A841" s="32">
        <v>2018</v>
      </c>
      <c r="B841" s="32">
        <v>2964</v>
      </c>
      <c r="C841" s="33" t="s">
        <v>563</v>
      </c>
      <c r="D841" s="33" t="s">
        <v>564</v>
      </c>
      <c r="E841" s="34">
        <v>24094</v>
      </c>
      <c r="F841" s="35">
        <v>1.02</v>
      </c>
      <c r="G841" s="34">
        <v>432.2</v>
      </c>
      <c r="H841" s="14">
        <f t="shared" si="52"/>
        <v>106216.95336000001</v>
      </c>
      <c r="I841" s="11">
        <f t="shared" si="53"/>
        <v>24094</v>
      </c>
      <c r="J841" s="11">
        <f t="shared" si="54"/>
        <v>24575.88</v>
      </c>
      <c r="K841" s="11">
        <f t="shared" si="55"/>
        <v>0</v>
      </c>
    </row>
    <row r="842" spans="1:11" s="11" customFormat="1">
      <c r="A842" s="32">
        <v>2018</v>
      </c>
      <c r="B842" s="32">
        <v>2964</v>
      </c>
      <c r="C842" s="33" t="s">
        <v>563</v>
      </c>
      <c r="D842" s="33" t="s">
        <v>564</v>
      </c>
      <c r="E842" s="34">
        <v>12903</v>
      </c>
      <c r="F842" s="35">
        <v>1.02</v>
      </c>
      <c r="G842" s="34">
        <v>524.5</v>
      </c>
      <c r="H842" s="14">
        <f t="shared" si="52"/>
        <v>69029.759699999995</v>
      </c>
      <c r="I842" s="11">
        <f t="shared" si="53"/>
        <v>12903</v>
      </c>
      <c r="J842" s="11">
        <f t="shared" si="54"/>
        <v>13161.06</v>
      </c>
      <c r="K842" s="11">
        <f t="shared" si="55"/>
        <v>0</v>
      </c>
    </row>
    <row r="843" spans="1:11" s="11" customFormat="1">
      <c r="A843" s="32">
        <v>2018</v>
      </c>
      <c r="B843" s="32">
        <v>2964</v>
      </c>
      <c r="C843" s="33" t="s">
        <v>563</v>
      </c>
      <c r="D843" s="33" t="s">
        <v>564</v>
      </c>
      <c r="E843" s="34">
        <v>5638</v>
      </c>
      <c r="F843" s="35">
        <v>1.02</v>
      </c>
      <c r="G843" s="34">
        <v>524.4</v>
      </c>
      <c r="H843" s="14">
        <f t="shared" si="52"/>
        <v>30156.98544</v>
      </c>
      <c r="I843" s="11">
        <f t="shared" si="53"/>
        <v>5638</v>
      </c>
      <c r="J843" s="11">
        <f t="shared" si="54"/>
        <v>5750.76</v>
      </c>
      <c r="K843" s="11">
        <f t="shared" si="55"/>
        <v>0</v>
      </c>
    </row>
    <row r="844" spans="1:11" s="11" customFormat="1">
      <c r="A844" s="32">
        <v>2018</v>
      </c>
      <c r="B844" s="32">
        <v>2964</v>
      </c>
      <c r="C844" s="33" t="s">
        <v>563</v>
      </c>
      <c r="D844" s="33" t="s">
        <v>564</v>
      </c>
      <c r="E844" s="34">
        <v>5638</v>
      </c>
      <c r="F844" s="35">
        <v>1.03</v>
      </c>
      <c r="G844" s="34">
        <v>417.4</v>
      </c>
      <c r="H844" s="14">
        <f t="shared" si="52"/>
        <v>24239.002359999995</v>
      </c>
      <c r="I844" s="11">
        <f t="shared" si="53"/>
        <v>5638</v>
      </c>
      <c r="J844" s="11">
        <f t="shared" si="54"/>
        <v>5807.14</v>
      </c>
      <c r="K844" s="11">
        <f t="shared" si="55"/>
        <v>0</v>
      </c>
    </row>
    <row r="845" spans="1:11" s="11" customFormat="1">
      <c r="A845" s="32">
        <v>2018</v>
      </c>
      <c r="B845" s="32">
        <v>2964</v>
      </c>
      <c r="C845" s="33" t="s">
        <v>563</v>
      </c>
      <c r="D845" s="33" t="s">
        <v>564</v>
      </c>
      <c r="E845" s="34">
        <v>4832</v>
      </c>
      <c r="F845" s="35">
        <v>1.02</v>
      </c>
      <c r="G845" s="34">
        <v>276.89999999999998</v>
      </c>
      <c r="H845" s="14">
        <f t="shared" si="52"/>
        <v>13647.404159999998</v>
      </c>
      <c r="I845" s="11">
        <f t="shared" si="53"/>
        <v>4832</v>
      </c>
      <c r="J845" s="11">
        <f t="shared" si="54"/>
        <v>4928.6400000000003</v>
      </c>
      <c r="K845" s="11">
        <f t="shared" si="55"/>
        <v>0</v>
      </c>
    </row>
    <row r="846" spans="1:11" s="11" customFormat="1">
      <c r="A846" s="32">
        <v>2018</v>
      </c>
      <c r="B846" s="32">
        <v>2964</v>
      </c>
      <c r="C846" s="33" t="s">
        <v>563</v>
      </c>
      <c r="D846" s="33" t="s">
        <v>564</v>
      </c>
      <c r="E846" s="34">
        <v>4055</v>
      </c>
      <c r="F846" s="35">
        <v>1.03</v>
      </c>
      <c r="G846" s="34">
        <v>441.3</v>
      </c>
      <c r="H846" s="14">
        <f t="shared" si="52"/>
        <v>18431.55645</v>
      </c>
      <c r="I846" s="11">
        <f t="shared" si="53"/>
        <v>4055</v>
      </c>
      <c r="J846" s="11">
        <f t="shared" si="54"/>
        <v>4176.6500000000005</v>
      </c>
      <c r="K846" s="11">
        <f t="shared" si="55"/>
        <v>0</v>
      </c>
    </row>
    <row r="847" spans="1:11" s="11" customFormat="1">
      <c r="A847" s="32">
        <v>2018</v>
      </c>
      <c r="B847" s="32">
        <v>2964</v>
      </c>
      <c r="C847" s="33" t="s">
        <v>563</v>
      </c>
      <c r="D847" s="33" t="s">
        <v>564</v>
      </c>
      <c r="E847" s="34">
        <v>3594</v>
      </c>
      <c r="F847" s="35">
        <v>1.04</v>
      </c>
      <c r="G847" s="34">
        <v>423.4</v>
      </c>
      <c r="H847" s="14">
        <f t="shared" si="52"/>
        <v>15825.67584</v>
      </c>
      <c r="I847" s="11">
        <f t="shared" si="53"/>
        <v>3594</v>
      </c>
      <c r="J847" s="11">
        <f t="shared" si="54"/>
        <v>3737.76</v>
      </c>
      <c r="K847" s="11">
        <f t="shared" si="55"/>
        <v>0</v>
      </c>
    </row>
    <row r="848" spans="1:11" s="11" customFormat="1">
      <c r="A848" s="32">
        <v>2018</v>
      </c>
      <c r="B848" s="32">
        <v>2964</v>
      </c>
      <c r="C848" s="33" t="s">
        <v>563</v>
      </c>
      <c r="D848" s="33" t="s">
        <v>564</v>
      </c>
      <c r="E848" s="34">
        <v>2798</v>
      </c>
      <c r="F848" s="35">
        <v>1.02</v>
      </c>
      <c r="G848" s="34">
        <v>451.2</v>
      </c>
      <c r="H848" s="14">
        <f t="shared" si="52"/>
        <v>12877.067519999999</v>
      </c>
      <c r="I848" s="11">
        <f t="shared" si="53"/>
        <v>2798</v>
      </c>
      <c r="J848" s="11">
        <f t="shared" si="54"/>
        <v>2853.96</v>
      </c>
      <c r="K848" s="11">
        <f t="shared" si="55"/>
        <v>0</v>
      </c>
    </row>
    <row r="849" spans="1:11" s="11" customFormat="1">
      <c r="A849" s="32">
        <v>2018</v>
      </c>
      <c r="B849" s="32">
        <v>2964</v>
      </c>
      <c r="C849" s="33" t="s">
        <v>563</v>
      </c>
      <c r="D849" s="33" t="s">
        <v>564</v>
      </c>
      <c r="E849" s="34">
        <v>2853</v>
      </c>
      <c r="F849" s="35">
        <v>1.02</v>
      </c>
      <c r="G849" s="34">
        <v>423.7</v>
      </c>
      <c r="H849" s="14">
        <f t="shared" si="52"/>
        <v>12329.924220000001</v>
      </c>
      <c r="I849" s="11">
        <f t="shared" si="53"/>
        <v>2853</v>
      </c>
      <c r="J849" s="11">
        <f t="shared" si="54"/>
        <v>2910.06</v>
      </c>
      <c r="K849" s="11">
        <f t="shared" si="55"/>
        <v>0</v>
      </c>
    </row>
    <row r="850" spans="1:11" s="11" customFormat="1">
      <c r="A850" s="32">
        <v>2018</v>
      </c>
      <c r="B850" s="32">
        <v>2964</v>
      </c>
      <c r="C850" s="33" t="s">
        <v>563</v>
      </c>
      <c r="D850" s="33" t="s">
        <v>564</v>
      </c>
      <c r="E850" s="34">
        <v>3248</v>
      </c>
      <c r="F850" s="35">
        <v>1.02</v>
      </c>
      <c r="G850" s="34">
        <v>403.8</v>
      </c>
      <c r="H850" s="14">
        <f t="shared" si="52"/>
        <v>13377.732480000001</v>
      </c>
      <c r="I850" s="11">
        <f t="shared" si="53"/>
        <v>3248</v>
      </c>
      <c r="J850" s="11">
        <f t="shared" si="54"/>
        <v>3312.96</v>
      </c>
      <c r="K850" s="11">
        <f t="shared" si="55"/>
        <v>0</v>
      </c>
    </row>
    <row r="851" spans="1:11" s="11" customFormat="1">
      <c r="A851" s="32">
        <v>2018</v>
      </c>
      <c r="B851" s="32">
        <v>2965</v>
      </c>
      <c r="C851" s="33" t="s">
        <v>563</v>
      </c>
      <c r="D851" s="33" t="s">
        <v>564</v>
      </c>
      <c r="E851" s="34">
        <v>1828</v>
      </c>
      <c r="F851" s="35">
        <v>1.02</v>
      </c>
      <c r="G851" s="34">
        <v>438.7</v>
      </c>
      <c r="H851" s="14">
        <f t="shared" si="52"/>
        <v>8179.8247199999996</v>
      </c>
      <c r="I851" s="11">
        <f t="shared" si="53"/>
        <v>1828</v>
      </c>
      <c r="J851" s="11">
        <f t="shared" si="54"/>
        <v>1864.56</v>
      </c>
      <c r="K851" s="11">
        <f t="shared" si="55"/>
        <v>0</v>
      </c>
    </row>
    <row r="852" spans="1:11" s="11" customFormat="1">
      <c r="A852" s="32">
        <v>2018</v>
      </c>
      <c r="B852" s="32">
        <v>2965</v>
      </c>
      <c r="C852" s="33" t="s">
        <v>563</v>
      </c>
      <c r="D852" s="33" t="s">
        <v>564</v>
      </c>
      <c r="E852" s="34">
        <v>2014</v>
      </c>
      <c r="F852" s="35">
        <v>1.03</v>
      </c>
      <c r="G852" s="34">
        <v>265.7</v>
      </c>
      <c r="H852" s="14">
        <f t="shared" si="52"/>
        <v>5511.7339400000001</v>
      </c>
      <c r="I852" s="11">
        <f t="shared" si="53"/>
        <v>2014</v>
      </c>
      <c r="J852" s="11">
        <f t="shared" si="54"/>
        <v>2074.42</v>
      </c>
      <c r="K852" s="11">
        <f t="shared" si="55"/>
        <v>0</v>
      </c>
    </row>
    <row r="853" spans="1:11" s="11" customFormat="1">
      <c r="A853" s="32">
        <v>2018</v>
      </c>
      <c r="B853" s="32">
        <v>2965</v>
      </c>
      <c r="C853" s="33" t="s">
        <v>563</v>
      </c>
      <c r="D853" s="33" t="s">
        <v>564</v>
      </c>
      <c r="E853" s="34">
        <v>2838</v>
      </c>
      <c r="F853" s="35">
        <v>1.02</v>
      </c>
      <c r="G853" s="34">
        <v>345.3</v>
      </c>
      <c r="H853" s="14">
        <f t="shared" si="52"/>
        <v>9995.60628</v>
      </c>
      <c r="I853" s="11">
        <f t="shared" si="53"/>
        <v>2838</v>
      </c>
      <c r="J853" s="11">
        <f t="shared" si="54"/>
        <v>2894.76</v>
      </c>
      <c r="K853" s="11">
        <f t="shared" si="55"/>
        <v>0</v>
      </c>
    </row>
    <row r="854" spans="1:11" s="11" customFormat="1">
      <c r="A854" s="32">
        <v>2018</v>
      </c>
      <c r="B854" s="32">
        <v>2965</v>
      </c>
      <c r="C854" s="33" t="s">
        <v>563</v>
      </c>
      <c r="D854" s="33" t="s">
        <v>564</v>
      </c>
      <c r="E854" s="34">
        <v>3702</v>
      </c>
      <c r="F854" s="35">
        <v>1.03</v>
      </c>
      <c r="G854" s="34">
        <v>271.2</v>
      </c>
      <c r="H854" s="14">
        <f t="shared" si="52"/>
        <v>10341.01872</v>
      </c>
      <c r="I854" s="11">
        <f t="shared" si="53"/>
        <v>3702</v>
      </c>
      <c r="J854" s="11">
        <f t="shared" si="54"/>
        <v>3813.06</v>
      </c>
      <c r="K854" s="11">
        <f t="shared" si="55"/>
        <v>0</v>
      </c>
    </row>
    <row r="855" spans="1:11" s="11" customFormat="1">
      <c r="A855" s="32">
        <v>2018</v>
      </c>
      <c r="B855" s="32">
        <v>2965</v>
      </c>
      <c r="C855" s="33" t="s">
        <v>563</v>
      </c>
      <c r="D855" s="33" t="s">
        <v>564</v>
      </c>
      <c r="E855" s="34">
        <v>5241</v>
      </c>
      <c r="F855" s="35">
        <v>1.03</v>
      </c>
      <c r="G855" s="34">
        <v>345.1</v>
      </c>
      <c r="H855" s="14">
        <f t="shared" si="52"/>
        <v>18629.291730000001</v>
      </c>
      <c r="I855" s="11">
        <f t="shared" si="53"/>
        <v>5241</v>
      </c>
      <c r="J855" s="11">
        <f t="shared" si="54"/>
        <v>5398.2300000000005</v>
      </c>
      <c r="K855" s="11">
        <f t="shared" si="55"/>
        <v>0</v>
      </c>
    </row>
    <row r="856" spans="1:11" s="11" customFormat="1">
      <c r="A856" s="32">
        <v>2018</v>
      </c>
      <c r="B856" s="32">
        <v>2965</v>
      </c>
      <c r="C856" s="33" t="s">
        <v>563</v>
      </c>
      <c r="D856" s="33" t="s">
        <v>564</v>
      </c>
      <c r="E856" s="34">
        <v>7263</v>
      </c>
      <c r="F856" s="35">
        <v>1.02</v>
      </c>
      <c r="G856" s="34">
        <v>516.1</v>
      </c>
      <c r="H856" s="14">
        <f t="shared" si="52"/>
        <v>38234.029860000002</v>
      </c>
      <c r="I856" s="11">
        <f t="shared" si="53"/>
        <v>7263</v>
      </c>
      <c r="J856" s="11">
        <f t="shared" si="54"/>
        <v>7408.26</v>
      </c>
      <c r="K856" s="11">
        <f t="shared" si="55"/>
        <v>0</v>
      </c>
    </row>
    <row r="857" spans="1:11" s="11" customFormat="1">
      <c r="A857" s="32">
        <v>2018</v>
      </c>
      <c r="B857" s="32">
        <v>2965</v>
      </c>
      <c r="C857" s="33" t="s">
        <v>563</v>
      </c>
      <c r="D857" s="33" t="s">
        <v>564</v>
      </c>
      <c r="E857" s="34">
        <v>34941</v>
      </c>
      <c r="F857" s="35">
        <v>1.02</v>
      </c>
      <c r="G857" s="34">
        <v>295.60000000000002</v>
      </c>
      <c r="H857" s="14">
        <f t="shared" si="52"/>
        <v>105351.30792000002</v>
      </c>
      <c r="I857" s="11">
        <f t="shared" si="53"/>
        <v>34941</v>
      </c>
      <c r="J857" s="11">
        <f t="shared" si="54"/>
        <v>35639.82</v>
      </c>
      <c r="K857" s="11">
        <f t="shared" si="55"/>
        <v>0</v>
      </c>
    </row>
    <row r="858" spans="1:11" s="11" customFormat="1">
      <c r="A858" s="32">
        <v>2018</v>
      </c>
      <c r="B858" s="32">
        <v>2965</v>
      </c>
      <c r="C858" s="33" t="s">
        <v>563</v>
      </c>
      <c r="D858" s="33" t="s">
        <v>564</v>
      </c>
      <c r="E858" s="34">
        <v>42127</v>
      </c>
      <c r="F858" s="35">
        <v>1.02</v>
      </c>
      <c r="G858" s="34">
        <v>389</v>
      </c>
      <c r="H858" s="14">
        <f t="shared" si="52"/>
        <v>167151.51060000001</v>
      </c>
      <c r="I858" s="11">
        <f t="shared" si="53"/>
        <v>42127</v>
      </c>
      <c r="J858" s="11">
        <f t="shared" si="54"/>
        <v>42969.54</v>
      </c>
      <c r="K858" s="11">
        <f t="shared" si="55"/>
        <v>0</v>
      </c>
    </row>
    <row r="859" spans="1:11" s="11" customFormat="1">
      <c r="A859" s="32">
        <v>2018</v>
      </c>
      <c r="B859" s="32">
        <v>2965</v>
      </c>
      <c r="C859" s="33" t="s">
        <v>563</v>
      </c>
      <c r="D859" s="33" t="s">
        <v>564</v>
      </c>
      <c r="E859" s="34">
        <v>55310</v>
      </c>
      <c r="F859" s="35">
        <v>1.02</v>
      </c>
      <c r="G859" s="34">
        <v>381</v>
      </c>
      <c r="H859" s="14">
        <f t="shared" si="52"/>
        <v>214945.72200000001</v>
      </c>
      <c r="I859" s="11">
        <f t="shared" si="53"/>
        <v>55310</v>
      </c>
      <c r="J859" s="11">
        <f t="shared" si="54"/>
        <v>56416.200000000004</v>
      </c>
      <c r="K859" s="11">
        <f t="shared" si="55"/>
        <v>0</v>
      </c>
    </row>
    <row r="860" spans="1:11" s="11" customFormat="1">
      <c r="A860" s="32">
        <v>2018</v>
      </c>
      <c r="B860" s="32">
        <v>2965</v>
      </c>
      <c r="C860" s="33" t="s">
        <v>563</v>
      </c>
      <c r="D860" s="33" t="s">
        <v>564</v>
      </c>
      <c r="E860" s="34">
        <v>96803</v>
      </c>
      <c r="F860" s="35">
        <v>1.02</v>
      </c>
      <c r="G860" s="34">
        <v>400.2</v>
      </c>
      <c r="H860" s="14">
        <f t="shared" si="52"/>
        <v>395153.71812000003</v>
      </c>
      <c r="I860" s="11">
        <f t="shared" si="53"/>
        <v>96803</v>
      </c>
      <c r="J860" s="11">
        <f t="shared" si="54"/>
        <v>98739.06</v>
      </c>
      <c r="K860" s="11">
        <f t="shared" si="55"/>
        <v>0</v>
      </c>
    </row>
    <row r="861" spans="1:11" s="11" customFormat="1">
      <c r="A861" s="32">
        <v>2018</v>
      </c>
      <c r="B861" s="32">
        <v>2965</v>
      </c>
      <c r="C861" s="33" t="s">
        <v>563</v>
      </c>
      <c r="D861" s="33" t="s">
        <v>564</v>
      </c>
      <c r="E861" s="34">
        <v>6</v>
      </c>
      <c r="F861" s="35">
        <v>1.03</v>
      </c>
      <c r="G861" s="34">
        <v>279.2</v>
      </c>
      <c r="H861" s="14">
        <f t="shared" si="52"/>
        <v>17.254560000000001</v>
      </c>
      <c r="I861" s="11">
        <f t="shared" si="53"/>
        <v>6</v>
      </c>
      <c r="J861" s="11">
        <f t="shared" si="54"/>
        <v>6.18</v>
      </c>
      <c r="K861" s="11">
        <f t="shared" si="55"/>
        <v>0</v>
      </c>
    </row>
    <row r="862" spans="1:11" s="11" customFormat="1">
      <c r="A862" s="32">
        <v>2018</v>
      </c>
      <c r="B862" s="32">
        <v>2965</v>
      </c>
      <c r="C862" s="33" t="s">
        <v>563</v>
      </c>
      <c r="D862" s="33" t="s">
        <v>564</v>
      </c>
      <c r="E862" s="34">
        <v>7380</v>
      </c>
      <c r="F862" s="35">
        <v>1.02</v>
      </c>
      <c r="G862" s="34">
        <v>414.1</v>
      </c>
      <c r="H862" s="14">
        <f t="shared" si="52"/>
        <v>31171.7916</v>
      </c>
      <c r="I862" s="11">
        <f t="shared" si="53"/>
        <v>7380</v>
      </c>
      <c r="J862" s="11">
        <f t="shared" si="54"/>
        <v>7527.6</v>
      </c>
      <c r="K862" s="11">
        <f t="shared" si="55"/>
        <v>0</v>
      </c>
    </row>
    <row r="863" spans="1:11" s="11" customFormat="1">
      <c r="A863" s="32">
        <v>2018</v>
      </c>
      <c r="B863" s="32">
        <v>2965</v>
      </c>
      <c r="C863" s="33" t="s">
        <v>563</v>
      </c>
      <c r="D863" s="33" t="s">
        <v>564</v>
      </c>
      <c r="E863" s="34">
        <v>9466</v>
      </c>
      <c r="F863" s="35">
        <v>1.02</v>
      </c>
      <c r="G863" s="34">
        <v>406.5</v>
      </c>
      <c r="H863" s="14">
        <f t="shared" si="52"/>
        <v>39248.875800000002</v>
      </c>
      <c r="I863" s="11">
        <f t="shared" si="53"/>
        <v>9466</v>
      </c>
      <c r="J863" s="11">
        <f t="shared" si="54"/>
        <v>9655.32</v>
      </c>
      <c r="K863" s="11">
        <f t="shared" si="55"/>
        <v>0</v>
      </c>
    </row>
    <row r="864" spans="1:11" s="11" customFormat="1">
      <c r="A864" s="32">
        <v>2018</v>
      </c>
      <c r="B864" s="32">
        <v>2965</v>
      </c>
      <c r="C864" s="33" t="s">
        <v>563</v>
      </c>
      <c r="D864" s="33" t="s">
        <v>564</v>
      </c>
      <c r="E864" s="34">
        <v>20269</v>
      </c>
      <c r="F864" s="35">
        <v>1.02</v>
      </c>
      <c r="G864" s="34">
        <v>446.1</v>
      </c>
      <c r="H864" s="14">
        <f t="shared" si="52"/>
        <v>92228.409180000002</v>
      </c>
      <c r="I864" s="11">
        <f t="shared" si="53"/>
        <v>20269</v>
      </c>
      <c r="J864" s="11">
        <f t="shared" si="54"/>
        <v>20674.38</v>
      </c>
      <c r="K864" s="11">
        <f t="shared" si="55"/>
        <v>0</v>
      </c>
    </row>
    <row r="865" spans="1:11" s="11" customFormat="1">
      <c r="A865" s="32">
        <v>2018</v>
      </c>
      <c r="B865" s="32">
        <v>2965</v>
      </c>
      <c r="C865" s="33" t="s">
        <v>563</v>
      </c>
      <c r="D865" s="33" t="s">
        <v>564</v>
      </c>
      <c r="E865" s="34">
        <v>45</v>
      </c>
      <c r="F865" s="35">
        <v>1.02</v>
      </c>
      <c r="G865" s="34">
        <v>510.1</v>
      </c>
      <c r="H865" s="14">
        <f t="shared" si="52"/>
        <v>234.13590000000002</v>
      </c>
      <c r="I865" s="11">
        <f t="shared" si="53"/>
        <v>45</v>
      </c>
      <c r="J865" s="11">
        <f t="shared" si="54"/>
        <v>45.9</v>
      </c>
      <c r="K865" s="11">
        <f t="shared" si="55"/>
        <v>0</v>
      </c>
    </row>
    <row r="866" spans="1:11" s="11" customFormat="1">
      <c r="A866" s="32">
        <v>2018</v>
      </c>
      <c r="B866" s="32">
        <v>2965</v>
      </c>
      <c r="C866" s="33" t="s">
        <v>563</v>
      </c>
      <c r="D866" s="33" t="s">
        <v>564</v>
      </c>
      <c r="E866" s="34">
        <v>80</v>
      </c>
      <c r="F866" s="35">
        <v>1.02</v>
      </c>
      <c r="G866" s="34">
        <v>417.7</v>
      </c>
      <c r="H866" s="14">
        <f t="shared" si="52"/>
        <v>340.84319999999997</v>
      </c>
      <c r="I866" s="11">
        <f t="shared" si="53"/>
        <v>80</v>
      </c>
      <c r="J866" s="11">
        <f t="shared" si="54"/>
        <v>81.599999999999994</v>
      </c>
      <c r="K866" s="11">
        <f t="shared" si="55"/>
        <v>0</v>
      </c>
    </row>
    <row r="867" spans="1:11" s="11" customFormat="1">
      <c r="A867" s="32">
        <v>2018</v>
      </c>
      <c r="B867" s="32">
        <v>2965</v>
      </c>
      <c r="C867" s="33" t="s">
        <v>563</v>
      </c>
      <c r="D867" s="33" t="s">
        <v>564</v>
      </c>
      <c r="E867" s="34">
        <v>97</v>
      </c>
      <c r="F867" s="35">
        <v>1.02</v>
      </c>
      <c r="G867" s="34">
        <v>420.5</v>
      </c>
      <c r="H867" s="14">
        <f t="shared" si="52"/>
        <v>416.04270000000002</v>
      </c>
      <c r="I867" s="11">
        <f t="shared" si="53"/>
        <v>97</v>
      </c>
      <c r="J867" s="11">
        <f t="shared" si="54"/>
        <v>98.94</v>
      </c>
      <c r="K867" s="11">
        <f t="shared" si="55"/>
        <v>0</v>
      </c>
    </row>
    <row r="868" spans="1:11" s="11" customFormat="1">
      <c r="A868" s="32">
        <v>2018</v>
      </c>
      <c r="B868" s="32">
        <v>2965</v>
      </c>
      <c r="C868" s="33" t="s">
        <v>563</v>
      </c>
      <c r="D868" s="33" t="s">
        <v>564</v>
      </c>
      <c r="E868" s="34">
        <v>127</v>
      </c>
      <c r="F868" s="35">
        <v>1.01</v>
      </c>
      <c r="G868" s="34">
        <v>226.4</v>
      </c>
      <c r="H868" s="14">
        <f t="shared" si="52"/>
        <v>290.40328000000005</v>
      </c>
      <c r="I868" s="11">
        <f t="shared" si="53"/>
        <v>127</v>
      </c>
      <c r="J868" s="11">
        <f t="shared" si="54"/>
        <v>128.27000000000001</v>
      </c>
      <c r="K868" s="11">
        <f t="shared" si="55"/>
        <v>0</v>
      </c>
    </row>
    <row r="869" spans="1:11" s="11" customFormat="1">
      <c r="A869" s="32">
        <v>2018</v>
      </c>
      <c r="B869" s="32">
        <v>2965</v>
      </c>
      <c r="C869" s="33" t="s">
        <v>563</v>
      </c>
      <c r="D869" s="33" t="s">
        <v>564</v>
      </c>
      <c r="E869" s="34">
        <v>189</v>
      </c>
      <c r="F869" s="35">
        <v>1.02</v>
      </c>
      <c r="G869" s="34">
        <v>379.7</v>
      </c>
      <c r="H869" s="14">
        <f t="shared" si="52"/>
        <v>731.98565999999994</v>
      </c>
      <c r="I869" s="11">
        <f t="shared" si="53"/>
        <v>189</v>
      </c>
      <c r="J869" s="11">
        <f t="shared" si="54"/>
        <v>192.78</v>
      </c>
      <c r="K869" s="11">
        <f t="shared" si="55"/>
        <v>0</v>
      </c>
    </row>
    <row r="870" spans="1:11" s="11" customFormat="1">
      <c r="A870" s="32">
        <v>2018</v>
      </c>
      <c r="B870" s="32">
        <v>2965</v>
      </c>
      <c r="C870" s="33" t="s">
        <v>563</v>
      </c>
      <c r="D870" s="33" t="s">
        <v>564</v>
      </c>
      <c r="E870" s="34">
        <v>193</v>
      </c>
      <c r="F870" s="35">
        <v>1.02</v>
      </c>
      <c r="G870" s="34">
        <v>487.9</v>
      </c>
      <c r="H870" s="14">
        <f t="shared" si="52"/>
        <v>960.47993999999983</v>
      </c>
      <c r="I870" s="11">
        <f t="shared" si="53"/>
        <v>193</v>
      </c>
      <c r="J870" s="11">
        <f t="shared" si="54"/>
        <v>196.86</v>
      </c>
      <c r="K870" s="11">
        <f t="shared" si="55"/>
        <v>0</v>
      </c>
    </row>
    <row r="871" spans="1:11" s="11" customFormat="1">
      <c r="A871" s="32">
        <v>2018</v>
      </c>
      <c r="B871" s="32">
        <v>2965</v>
      </c>
      <c r="C871" s="33" t="s">
        <v>563</v>
      </c>
      <c r="D871" s="33" t="s">
        <v>564</v>
      </c>
      <c r="E871" s="34">
        <v>230</v>
      </c>
      <c r="F871" s="35">
        <v>1.04</v>
      </c>
      <c r="G871" s="34">
        <v>252.7</v>
      </c>
      <c r="H871" s="14">
        <f t="shared" si="52"/>
        <v>604.45839999999998</v>
      </c>
      <c r="I871" s="11">
        <f t="shared" si="53"/>
        <v>230</v>
      </c>
      <c r="J871" s="11">
        <f t="shared" si="54"/>
        <v>239.20000000000002</v>
      </c>
      <c r="K871" s="11">
        <f t="shared" si="55"/>
        <v>0</v>
      </c>
    </row>
    <row r="872" spans="1:11" s="11" customFormat="1">
      <c r="A872" s="32">
        <v>2018</v>
      </c>
      <c r="B872" s="32">
        <v>2965</v>
      </c>
      <c r="C872" s="33" t="s">
        <v>563</v>
      </c>
      <c r="D872" s="33" t="s">
        <v>564</v>
      </c>
      <c r="E872" s="34">
        <v>291</v>
      </c>
      <c r="F872" s="35">
        <v>1.03</v>
      </c>
      <c r="G872" s="34">
        <v>183.7</v>
      </c>
      <c r="H872" s="14">
        <f t="shared" si="52"/>
        <v>550.60401000000002</v>
      </c>
      <c r="I872" s="11">
        <f t="shared" si="53"/>
        <v>291</v>
      </c>
      <c r="J872" s="11">
        <f t="shared" si="54"/>
        <v>299.73</v>
      </c>
      <c r="K872" s="11">
        <f t="shared" si="55"/>
        <v>0</v>
      </c>
    </row>
    <row r="873" spans="1:11" s="11" customFormat="1">
      <c r="A873" s="32">
        <v>2018</v>
      </c>
      <c r="B873" s="32">
        <v>2965</v>
      </c>
      <c r="C873" s="33" t="s">
        <v>563</v>
      </c>
      <c r="D873" s="33" t="s">
        <v>564</v>
      </c>
      <c r="E873" s="34">
        <v>382</v>
      </c>
      <c r="F873" s="35">
        <v>1.02</v>
      </c>
      <c r="G873" s="34">
        <v>504.7</v>
      </c>
      <c r="H873" s="14">
        <f t="shared" si="52"/>
        <v>1966.5130800000002</v>
      </c>
      <c r="I873" s="11">
        <f t="shared" si="53"/>
        <v>382</v>
      </c>
      <c r="J873" s="11">
        <f t="shared" si="54"/>
        <v>389.64</v>
      </c>
      <c r="K873" s="11">
        <f t="shared" si="55"/>
        <v>0</v>
      </c>
    </row>
    <row r="874" spans="1:11" s="11" customFormat="1">
      <c r="A874" s="32">
        <v>2018</v>
      </c>
      <c r="B874" s="32">
        <v>2965</v>
      </c>
      <c r="C874" s="33" t="s">
        <v>563</v>
      </c>
      <c r="D874" s="33" t="s">
        <v>564</v>
      </c>
      <c r="E874" s="34">
        <v>413</v>
      </c>
      <c r="F874" s="35">
        <v>1.02</v>
      </c>
      <c r="G874" s="34">
        <v>398.3</v>
      </c>
      <c r="H874" s="14">
        <f t="shared" si="52"/>
        <v>1677.8785800000001</v>
      </c>
      <c r="I874" s="11">
        <f t="shared" si="53"/>
        <v>413</v>
      </c>
      <c r="J874" s="11">
        <f t="shared" si="54"/>
        <v>421.26</v>
      </c>
      <c r="K874" s="11">
        <f t="shared" si="55"/>
        <v>0</v>
      </c>
    </row>
    <row r="875" spans="1:11" s="11" customFormat="1">
      <c r="A875" s="32">
        <v>2018</v>
      </c>
      <c r="B875" s="32">
        <v>2965</v>
      </c>
      <c r="C875" s="33" t="s">
        <v>563</v>
      </c>
      <c r="D875" s="33" t="s">
        <v>564</v>
      </c>
      <c r="E875" s="34">
        <v>1231</v>
      </c>
      <c r="F875" s="35">
        <v>1.02</v>
      </c>
      <c r="G875" s="34">
        <v>393.6</v>
      </c>
      <c r="H875" s="14">
        <f t="shared" si="52"/>
        <v>4942.1203200000009</v>
      </c>
      <c r="I875" s="11">
        <f t="shared" si="53"/>
        <v>1231</v>
      </c>
      <c r="J875" s="11">
        <f t="shared" si="54"/>
        <v>1255.6200000000001</v>
      </c>
      <c r="K875" s="11">
        <f t="shared" si="55"/>
        <v>0</v>
      </c>
    </row>
    <row r="876" spans="1:11" s="11" customFormat="1">
      <c r="A876" s="32">
        <v>2018</v>
      </c>
      <c r="B876" s="32">
        <v>2965</v>
      </c>
      <c r="C876" s="33" t="s">
        <v>563</v>
      </c>
      <c r="D876" s="33" t="s">
        <v>564</v>
      </c>
      <c r="E876" s="34">
        <v>1397</v>
      </c>
      <c r="F876" s="35">
        <v>1.03</v>
      </c>
      <c r="G876" s="34">
        <v>268.60000000000002</v>
      </c>
      <c r="H876" s="14">
        <f t="shared" si="52"/>
        <v>3864.9122600000005</v>
      </c>
      <c r="I876" s="11">
        <f t="shared" si="53"/>
        <v>1397</v>
      </c>
      <c r="J876" s="11">
        <f t="shared" si="54"/>
        <v>1438.91</v>
      </c>
      <c r="K876" s="11">
        <f t="shared" si="55"/>
        <v>0</v>
      </c>
    </row>
    <row r="877" spans="1:11" s="11" customFormat="1">
      <c r="A877" s="32">
        <v>2018</v>
      </c>
      <c r="B877" s="32">
        <v>2965</v>
      </c>
      <c r="C877" s="33" t="s">
        <v>563</v>
      </c>
      <c r="D877" s="33" t="s">
        <v>564</v>
      </c>
      <c r="E877" s="34">
        <v>1436</v>
      </c>
      <c r="F877" s="35">
        <v>1.02</v>
      </c>
      <c r="G877" s="34">
        <v>427.3</v>
      </c>
      <c r="H877" s="14">
        <f t="shared" si="52"/>
        <v>6258.74856</v>
      </c>
      <c r="I877" s="11">
        <f t="shared" si="53"/>
        <v>1436</v>
      </c>
      <c r="J877" s="11">
        <f t="shared" si="54"/>
        <v>1464.72</v>
      </c>
      <c r="K877" s="11">
        <f t="shared" si="55"/>
        <v>0</v>
      </c>
    </row>
    <row r="878" spans="1:11" s="11" customFormat="1">
      <c r="A878" s="32">
        <v>2018</v>
      </c>
      <c r="B878" s="32">
        <v>3006</v>
      </c>
      <c r="C878" s="33" t="s">
        <v>563</v>
      </c>
      <c r="D878" s="33" t="s">
        <v>564</v>
      </c>
      <c r="E878" s="34">
        <v>1068870</v>
      </c>
      <c r="F878" s="35">
        <v>1.03</v>
      </c>
      <c r="G878" s="34">
        <v>337.9</v>
      </c>
      <c r="H878" s="14">
        <f t="shared" si="52"/>
        <v>3720063.0818999996</v>
      </c>
      <c r="I878" s="11">
        <f t="shared" si="53"/>
        <v>1068870</v>
      </c>
      <c r="J878" s="11">
        <f t="shared" si="54"/>
        <v>1100936.1000000001</v>
      </c>
      <c r="K878" s="11">
        <f t="shared" si="55"/>
        <v>0</v>
      </c>
    </row>
    <row r="879" spans="1:11" s="11" customFormat="1">
      <c r="A879" s="32">
        <v>2018</v>
      </c>
      <c r="B879" s="32">
        <v>3008</v>
      </c>
      <c r="C879" s="33" t="s">
        <v>563</v>
      </c>
      <c r="D879" s="33" t="s">
        <v>564</v>
      </c>
      <c r="E879" s="34">
        <v>175617</v>
      </c>
      <c r="F879" s="35">
        <v>1.032</v>
      </c>
      <c r="G879" s="34">
        <v>341.9</v>
      </c>
      <c r="H879" s="14">
        <f t="shared" si="52"/>
        <v>619648.42773599993</v>
      </c>
      <c r="I879" s="11">
        <f t="shared" si="53"/>
        <v>175617</v>
      </c>
      <c r="J879" s="11">
        <f t="shared" si="54"/>
        <v>181236.74400000001</v>
      </c>
      <c r="K879" s="11">
        <f t="shared" si="55"/>
        <v>0</v>
      </c>
    </row>
    <row r="880" spans="1:11" s="11" customFormat="1">
      <c r="A880" s="32">
        <v>2018</v>
      </c>
      <c r="B880" s="32">
        <v>3096</v>
      </c>
      <c r="C880" s="33" t="s">
        <v>563</v>
      </c>
      <c r="D880" s="33" t="s">
        <v>564</v>
      </c>
      <c r="E880" s="34">
        <v>67487</v>
      </c>
      <c r="F880" s="35">
        <v>1.03</v>
      </c>
      <c r="G880" s="34" t="s">
        <v>364</v>
      </c>
      <c r="H880" s="14" t="str">
        <f t="shared" si="52"/>
        <v/>
      </c>
      <c r="I880" s="11" t="str">
        <f t="shared" si="53"/>
        <v/>
      </c>
      <c r="J880" s="11" t="str">
        <f t="shared" si="54"/>
        <v/>
      </c>
      <c r="K880" s="11">
        <f t="shared" si="55"/>
        <v>0</v>
      </c>
    </row>
    <row r="881" spans="1:11" s="11" customFormat="1">
      <c r="A881" s="32">
        <v>2018</v>
      </c>
      <c r="B881" s="32">
        <v>3096</v>
      </c>
      <c r="C881" s="33" t="s">
        <v>563</v>
      </c>
      <c r="D881" s="33" t="s">
        <v>564</v>
      </c>
      <c r="E881" s="34">
        <v>118398</v>
      </c>
      <c r="F881" s="35">
        <v>1.03</v>
      </c>
      <c r="G881" s="34" t="s">
        <v>364</v>
      </c>
      <c r="H881" s="14" t="str">
        <f t="shared" si="52"/>
        <v/>
      </c>
      <c r="I881" s="11" t="str">
        <f t="shared" si="53"/>
        <v/>
      </c>
      <c r="J881" s="11" t="str">
        <f t="shared" si="54"/>
        <v/>
      </c>
      <c r="K881" s="11">
        <f t="shared" si="55"/>
        <v>0</v>
      </c>
    </row>
    <row r="882" spans="1:11" s="11" customFormat="1">
      <c r="A882" s="32">
        <v>2018</v>
      </c>
      <c r="B882" s="32">
        <v>3118</v>
      </c>
      <c r="C882" s="33" t="s">
        <v>563</v>
      </c>
      <c r="D882" s="33" t="s">
        <v>564</v>
      </c>
      <c r="E882" s="34">
        <v>1259</v>
      </c>
      <c r="F882" s="35">
        <v>1.03</v>
      </c>
      <c r="G882" s="34" t="s">
        <v>364</v>
      </c>
      <c r="H882" s="14" t="str">
        <f t="shared" si="52"/>
        <v/>
      </c>
      <c r="I882" s="11" t="str">
        <f t="shared" si="53"/>
        <v/>
      </c>
      <c r="J882" s="11" t="str">
        <f t="shared" si="54"/>
        <v/>
      </c>
      <c r="K882" s="11">
        <f t="shared" si="55"/>
        <v>0</v>
      </c>
    </row>
    <row r="883" spans="1:11" s="11" customFormat="1">
      <c r="A883" s="32">
        <v>2018</v>
      </c>
      <c r="B883" s="32">
        <v>3122</v>
      </c>
      <c r="C883" s="33" t="s">
        <v>353</v>
      </c>
      <c r="D883" s="33" t="s">
        <v>354</v>
      </c>
      <c r="E883" s="34">
        <v>3706</v>
      </c>
      <c r="F883" s="35">
        <v>24.01</v>
      </c>
      <c r="G883" s="34" t="s">
        <v>364</v>
      </c>
      <c r="H883" s="14" t="str">
        <f t="shared" si="52"/>
        <v/>
      </c>
      <c r="I883" s="11" t="str">
        <f t="shared" si="53"/>
        <v/>
      </c>
      <c r="J883" s="11" t="str">
        <f t="shared" si="54"/>
        <v/>
      </c>
      <c r="K883" s="11">
        <f t="shared" si="55"/>
        <v>0</v>
      </c>
    </row>
    <row r="884" spans="1:11" s="11" customFormat="1">
      <c r="A884" s="32">
        <v>2018</v>
      </c>
      <c r="B884" s="32">
        <v>3122</v>
      </c>
      <c r="C884" s="33" t="s">
        <v>353</v>
      </c>
      <c r="D884" s="33" t="s">
        <v>354</v>
      </c>
      <c r="E884" s="34">
        <v>6452</v>
      </c>
      <c r="F884" s="35">
        <v>24.27</v>
      </c>
      <c r="G884" s="34" t="s">
        <v>364</v>
      </c>
      <c r="H884" s="14" t="str">
        <f t="shared" si="52"/>
        <v/>
      </c>
      <c r="I884" s="11" t="str">
        <f t="shared" si="53"/>
        <v/>
      </c>
      <c r="J884" s="11" t="str">
        <f t="shared" si="54"/>
        <v/>
      </c>
      <c r="K884" s="11">
        <f t="shared" si="55"/>
        <v>0</v>
      </c>
    </row>
    <row r="885" spans="1:11" s="11" customFormat="1">
      <c r="A885" s="32">
        <v>2018</v>
      </c>
      <c r="B885" s="32">
        <v>3122</v>
      </c>
      <c r="C885" s="33" t="s">
        <v>353</v>
      </c>
      <c r="D885" s="33" t="s">
        <v>354</v>
      </c>
      <c r="E885" s="34">
        <v>28773</v>
      </c>
      <c r="F885" s="35">
        <v>26.16</v>
      </c>
      <c r="G885" s="34" t="s">
        <v>364</v>
      </c>
      <c r="H885" s="14" t="str">
        <f t="shared" si="52"/>
        <v/>
      </c>
      <c r="I885" s="11" t="str">
        <f t="shared" si="53"/>
        <v/>
      </c>
      <c r="J885" s="11" t="str">
        <f t="shared" si="54"/>
        <v/>
      </c>
      <c r="K885" s="11">
        <f t="shared" si="55"/>
        <v>0</v>
      </c>
    </row>
    <row r="886" spans="1:11" s="11" customFormat="1">
      <c r="A886" s="32">
        <v>2018</v>
      </c>
      <c r="B886" s="32">
        <v>3122</v>
      </c>
      <c r="C886" s="33" t="s">
        <v>353</v>
      </c>
      <c r="D886" s="33" t="s">
        <v>354</v>
      </c>
      <c r="E886" s="34">
        <v>73205</v>
      </c>
      <c r="F886" s="35">
        <v>25.9</v>
      </c>
      <c r="G886" s="34" t="s">
        <v>364</v>
      </c>
      <c r="H886" s="14" t="str">
        <f t="shared" si="52"/>
        <v/>
      </c>
      <c r="I886" s="11" t="str">
        <f t="shared" si="53"/>
        <v/>
      </c>
      <c r="J886" s="11" t="str">
        <f t="shared" si="54"/>
        <v/>
      </c>
      <c r="K886" s="11">
        <f t="shared" si="55"/>
        <v>0</v>
      </c>
    </row>
    <row r="887" spans="1:11" s="11" customFormat="1">
      <c r="A887" s="32">
        <v>2018</v>
      </c>
      <c r="B887" s="32">
        <v>3122</v>
      </c>
      <c r="C887" s="33" t="s">
        <v>353</v>
      </c>
      <c r="D887" s="33" t="s">
        <v>354</v>
      </c>
      <c r="E887" s="34">
        <v>1561</v>
      </c>
      <c r="F887" s="35">
        <v>23.3</v>
      </c>
      <c r="G887" s="34" t="s">
        <v>364</v>
      </c>
      <c r="H887" s="14" t="str">
        <f t="shared" si="52"/>
        <v/>
      </c>
      <c r="I887" s="11" t="str">
        <f t="shared" si="53"/>
        <v/>
      </c>
      <c r="J887" s="11" t="str">
        <f t="shared" si="54"/>
        <v/>
      </c>
      <c r="K887" s="11">
        <f t="shared" si="55"/>
        <v>0</v>
      </c>
    </row>
    <row r="888" spans="1:11" s="11" customFormat="1">
      <c r="A888" s="32">
        <v>2018</v>
      </c>
      <c r="B888" s="32">
        <v>3122</v>
      </c>
      <c r="C888" s="33" t="s">
        <v>353</v>
      </c>
      <c r="D888" s="33" t="s">
        <v>354</v>
      </c>
      <c r="E888" s="34">
        <v>6826</v>
      </c>
      <c r="F888" s="35">
        <v>23.75</v>
      </c>
      <c r="G888" s="34" t="s">
        <v>364</v>
      </c>
      <c r="H888" s="14" t="str">
        <f t="shared" si="52"/>
        <v/>
      </c>
      <c r="I888" s="11" t="str">
        <f t="shared" si="53"/>
        <v/>
      </c>
      <c r="J888" s="11" t="str">
        <f t="shared" si="54"/>
        <v/>
      </c>
      <c r="K888" s="11">
        <f t="shared" si="55"/>
        <v>0</v>
      </c>
    </row>
    <row r="889" spans="1:11" s="11" customFormat="1">
      <c r="A889" s="32">
        <v>2018</v>
      </c>
      <c r="B889" s="32">
        <v>3122</v>
      </c>
      <c r="C889" s="33" t="s">
        <v>353</v>
      </c>
      <c r="D889" s="33" t="s">
        <v>354</v>
      </c>
      <c r="E889" s="34">
        <v>29782</v>
      </c>
      <c r="F889" s="35">
        <v>25.85</v>
      </c>
      <c r="G889" s="34" t="s">
        <v>364</v>
      </c>
      <c r="H889" s="14" t="str">
        <f t="shared" si="52"/>
        <v/>
      </c>
      <c r="I889" s="11" t="str">
        <f t="shared" si="53"/>
        <v/>
      </c>
      <c r="J889" s="11" t="str">
        <f t="shared" si="54"/>
        <v/>
      </c>
      <c r="K889" s="11">
        <f t="shared" si="55"/>
        <v>0</v>
      </c>
    </row>
    <row r="890" spans="1:11" s="11" customFormat="1">
      <c r="A890" s="32">
        <v>2018</v>
      </c>
      <c r="B890" s="32">
        <v>3122</v>
      </c>
      <c r="C890" s="33" t="s">
        <v>353</v>
      </c>
      <c r="D890" s="33" t="s">
        <v>354</v>
      </c>
      <c r="E890" s="34">
        <v>12408</v>
      </c>
      <c r="F890" s="35">
        <v>23.35</v>
      </c>
      <c r="G890" s="34" t="s">
        <v>364</v>
      </c>
      <c r="H890" s="14" t="str">
        <f t="shared" si="52"/>
        <v/>
      </c>
      <c r="I890" s="11" t="str">
        <f t="shared" si="53"/>
        <v/>
      </c>
      <c r="J890" s="11" t="str">
        <f t="shared" si="54"/>
        <v/>
      </c>
      <c r="K890" s="11">
        <f t="shared" si="55"/>
        <v>0</v>
      </c>
    </row>
    <row r="891" spans="1:11" s="11" customFormat="1">
      <c r="A891" s="32">
        <v>2018</v>
      </c>
      <c r="B891" s="32">
        <v>3122</v>
      </c>
      <c r="C891" s="33" t="s">
        <v>353</v>
      </c>
      <c r="D891" s="33" t="s">
        <v>354</v>
      </c>
      <c r="E891" s="34">
        <v>13813</v>
      </c>
      <c r="F891" s="35">
        <v>26.38</v>
      </c>
      <c r="G891" s="34" t="s">
        <v>364</v>
      </c>
      <c r="H891" s="14" t="str">
        <f t="shared" si="52"/>
        <v/>
      </c>
      <c r="I891" s="11" t="str">
        <f t="shared" si="53"/>
        <v/>
      </c>
      <c r="J891" s="11" t="str">
        <f t="shared" si="54"/>
        <v/>
      </c>
      <c r="K891" s="11">
        <f t="shared" si="55"/>
        <v>0</v>
      </c>
    </row>
    <row r="892" spans="1:11" s="11" customFormat="1">
      <c r="A892" s="32">
        <v>2018</v>
      </c>
      <c r="B892" s="32">
        <v>3122</v>
      </c>
      <c r="C892" s="33" t="s">
        <v>353</v>
      </c>
      <c r="D892" s="33" t="s">
        <v>354</v>
      </c>
      <c r="E892" s="34">
        <v>23369</v>
      </c>
      <c r="F892" s="35">
        <v>26.01</v>
      </c>
      <c r="G892" s="34" t="s">
        <v>364</v>
      </c>
      <c r="H892" s="14" t="str">
        <f t="shared" si="52"/>
        <v/>
      </c>
      <c r="I892" s="11" t="str">
        <f t="shared" si="53"/>
        <v/>
      </c>
      <c r="J892" s="11" t="str">
        <f t="shared" si="54"/>
        <v/>
      </c>
      <c r="K892" s="11">
        <f t="shared" si="55"/>
        <v>0</v>
      </c>
    </row>
    <row r="893" spans="1:11" s="11" customFormat="1">
      <c r="A893" s="32">
        <v>2018</v>
      </c>
      <c r="B893" s="32">
        <v>3122</v>
      </c>
      <c r="C893" s="33" t="s">
        <v>565</v>
      </c>
      <c r="D893" s="33" t="s">
        <v>566</v>
      </c>
      <c r="E893" s="34">
        <v>9699</v>
      </c>
      <c r="F893" s="35">
        <v>5.78</v>
      </c>
      <c r="G893" s="34" t="s">
        <v>364</v>
      </c>
      <c r="H893" s="14" t="str">
        <f t="shared" si="52"/>
        <v/>
      </c>
      <c r="I893" s="11" t="str">
        <f t="shared" si="53"/>
        <v/>
      </c>
      <c r="J893" s="11" t="str">
        <f t="shared" si="54"/>
        <v/>
      </c>
      <c r="K893" s="11">
        <f t="shared" si="55"/>
        <v>0</v>
      </c>
    </row>
    <row r="894" spans="1:11" s="11" customFormat="1">
      <c r="A894" s="32">
        <v>2018</v>
      </c>
      <c r="B894" s="32">
        <v>3130</v>
      </c>
      <c r="C894" s="33" t="s">
        <v>365</v>
      </c>
      <c r="D894" s="33" t="s">
        <v>354</v>
      </c>
      <c r="E894" s="34">
        <v>270484</v>
      </c>
      <c r="F894" s="35">
        <v>13.16</v>
      </c>
      <c r="G894" s="34" t="s">
        <v>364</v>
      </c>
      <c r="H894" s="14" t="str">
        <f t="shared" si="52"/>
        <v/>
      </c>
      <c r="I894" s="11" t="str">
        <f t="shared" si="53"/>
        <v/>
      </c>
      <c r="J894" s="11" t="str">
        <f t="shared" si="54"/>
        <v/>
      </c>
      <c r="K894" s="11">
        <f t="shared" si="55"/>
        <v>0</v>
      </c>
    </row>
    <row r="895" spans="1:11" s="11" customFormat="1">
      <c r="A895" s="32">
        <v>2018</v>
      </c>
      <c r="B895" s="32">
        <v>3130</v>
      </c>
      <c r="C895" s="33" t="s">
        <v>565</v>
      </c>
      <c r="D895" s="33" t="s">
        <v>566</v>
      </c>
      <c r="E895" s="34">
        <v>179</v>
      </c>
      <c r="F895" s="35">
        <v>5.8</v>
      </c>
      <c r="G895" s="34" t="s">
        <v>364</v>
      </c>
      <c r="H895" s="14" t="str">
        <f t="shared" si="52"/>
        <v/>
      </c>
      <c r="I895" s="11" t="str">
        <f t="shared" si="53"/>
        <v/>
      </c>
      <c r="J895" s="11" t="str">
        <f t="shared" si="54"/>
        <v/>
      </c>
      <c r="K895" s="11">
        <f t="shared" si="55"/>
        <v>0</v>
      </c>
    </row>
    <row r="896" spans="1:11" s="11" customFormat="1">
      <c r="A896" s="32">
        <v>2018</v>
      </c>
      <c r="B896" s="32">
        <v>3130</v>
      </c>
      <c r="C896" s="33" t="s">
        <v>565</v>
      </c>
      <c r="D896" s="33" t="s">
        <v>566</v>
      </c>
      <c r="E896" s="34">
        <v>1432</v>
      </c>
      <c r="F896" s="35">
        <v>5.8</v>
      </c>
      <c r="G896" s="34" t="s">
        <v>364</v>
      </c>
      <c r="H896" s="14" t="str">
        <f t="shared" si="52"/>
        <v/>
      </c>
      <c r="I896" s="11" t="str">
        <f t="shared" si="53"/>
        <v/>
      </c>
      <c r="J896" s="11" t="str">
        <f t="shared" si="54"/>
        <v/>
      </c>
      <c r="K896" s="11">
        <f t="shared" si="55"/>
        <v>0</v>
      </c>
    </row>
    <row r="897" spans="1:11" s="11" customFormat="1">
      <c r="A897" s="32">
        <v>2018</v>
      </c>
      <c r="B897" s="32">
        <v>3131</v>
      </c>
      <c r="C897" s="33" t="s">
        <v>563</v>
      </c>
      <c r="D897" s="33" t="s">
        <v>564</v>
      </c>
      <c r="E897" s="34">
        <v>1987487</v>
      </c>
      <c r="F897" s="35">
        <v>1.03</v>
      </c>
      <c r="G897" s="34" t="s">
        <v>364</v>
      </c>
      <c r="H897" s="14" t="str">
        <f t="shared" si="52"/>
        <v/>
      </c>
      <c r="I897" s="11" t="str">
        <f t="shared" si="53"/>
        <v/>
      </c>
      <c r="J897" s="11" t="str">
        <f t="shared" si="54"/>
        <v/>
      </c>
      <c r="K897" s="11">
        <f t="shared" si="55"/>
        <v>0</v>
      </c>
    </row>
    <row r="898" spans="1:11" s="11" customFormat="1">
      <c r="A898" s="32">
        <v>2018</v>
      </c>
      <c r="B898" s="32">
        <v>3136</v>
      </c>
      <c r="C898" s="33" t="s">
        <v>565</v>
      </c>
      <c r="D898" s="33" t="s">
        <v>566</v>
      </c>
      <c r="E898" s="34">
        <v>3262</v>
      </c>
      <c r="F898" s="35">
        <v>5.8</v>
      </c>
      <c r="G898" s="34" t="s">
        <v>364</v>
      </c>
      <c r="H898" s="14" t="str">
        <f t="shared" si="52"/>
        <v/>
      </c>
      <c r="I898" s="11" t="str">
        <f t="shared" si="53"/>
        <v/>
      </c>
      <c r="J898" s="11" t="str">
        <f t="shared" si="54"/>
        <v/>
      </c>
      <c r="K898" s="11">
        <f t="shared" si="55"/>
        <v>0</v>
      </c>
    </row>
    <row r="899" spans="1:11" s="11" customFormat="1">
      <c r="A899" s="32">
        <v>2018</v>
      </c>
      <c r="B899" s="32">
        <v>3138</v>
      </c>
      <c r="C899" s="33" t="s">
        <v>565</v>
      </c>
      <c r="D899" s="33" t="s">
        <v>566</v>
      </c>
      <c r="E899" s="34">
        <v>43</v>
      </c>
      <c r="F899" s="35">
        <v>5.8250000000000002</v>
      </c>
      <c r="G899" s="34" t="s">
        <v>364</v>
      </c>
      <c r="H899" s="14" t="str">
        <f t="shared" si="52"/>
        <v/>
      </c>
      <c r="I899" s="11" t="str">
        <f t="shared" si="53"/>
        <v/>
      </c>
      <c r="J899" s="11" t="str">
        <f t="shared" si="54"/>
        <v/>
      </c>
      <c r="K899" s="11">
        <f t="shared" si="55"/>
        <v>0</v>
      </c>
    </row>
    <row r="900" spans="1:11" s="11" customFormat="1">
      <c r="A900" s="32">
        <v>2018</v>
      </c>
      <c r="B900" s="32">
        <v>3138</v>
      </c>
      <c r="C900" s="33" t="s">
        <v>563</v>
      </c>
      <c r="D900" s="33" t="s">
        <v>564</v>
      </c>
      <c r="E900" s="34">
        <v>537703</v>
      </c>
      <c r="F900" s="35">
        <v>1.03</v>
      </c>
      <c r="G900" s="34" t="s">
        <v>364</v>
      </c>
      <c r="H900" s="14" t="str">
        <f t="shared" si="52"/>
        <v/>
      </c>
      <c r="I900" s="11" t="str">
        <f t="shared" si="53"/>
        <v/>
      </c>
      <c r="J900" s="11" t="str">
        <f t="shared" si="54"/>
        <v/>
      </c>
      <c r="K900" s="11">
        <f t="shared" si="55"/>
        <v>0</v>
      </c>
    </row>
    <row r="901" spans="1:11" s="11" customFormat="1">
      <c r="A901" s="32">
        <v>2018</v>
      </c>
      <c r="B901" s="32">
        <v>3138</v>
      </c>
      <c r="C901" s="33" t="s">
        <v>563</v>
      </c>
      <c r="D901" s="33" t="s">
        <v>564</v>
      </c>
      <c r="E901" s="34">
        <v>653848</v>
      </c>
      <c r="F901" s="35">
        <v>1.03</v>
      </c>
      <c r="G901" s="34" t="s">
        <v>364</v>
      </c>
      <c r="H901" s="14" t="str">
        <f t="shared" si="52"/>
        <v/>
      </c>
      <c r="I901" s="11" t="str">
        <f t="shared" si="53"/>
        <v/>
      </c>
      <c r="J901" s="11" t="str">
        <f t="shared" si="54"/>
        <v/>
      </c>
      <c r="K901" s="11">
        <f t="shared" si="55"/>
        <v>0</v>
      </c>
    </row>
    <row r="902" spans="1:11" s="11" customFormat="1">
      <c r="A902" s="32">
        <v>2018</v>
      </c>
      <c r="B902" s="32">
        <v>3140</v>
      </c>
      <c r="C902" s="33" t="s">
        <v>565</v>
      </c>
      <c r="D902" s="33" t="s">
        <v>566</v>
      </c>
      <c r="E902" s="34">
        <v>5793</v>
      </c>
      <c r="F902" s="35">
        <v>5.8</v>
      </c>
      <c r="G902" s="34" t="s">
        <v>364</v>
      </c>
      <c r="H902" s="14" t="str">
        <f t="shared" ref="H902:H965" si="56">IF(I902="","",G902/100*F902*E902)</f>
        <v/>
      </c>
      <c r="I902" s="11" t="str">
        <f t="shared" ref="I902:I965" si="57">IF(OR(G902=".",F902=".",E902="."),"",E902)</f>
        <v/>
      </c>
      <c r="J902" s="11" t="str">
        <f t="shared" ref="J902:J965" si="58">IF(I902="","",F902*I902)</f>
        <v/>
      </c>
      <c r="K902" s="11">
        <f t="shared" ref="K902:K965" si="59">IF(C902="LIG",1,0)</f>
        <v>0</v>
      </c>
    </row>
    <row r="903" spans="1:11" s="11" customFormat="1">
      <c r="A903" s="32">
        <v>2018</v>
      </c>
      <c r="B903" s="32">
        <v>3140</v>
      </c>
      <c r="C903" s="33" t="s">
        <v>353</v>
      </c>
      <c r="D903" s="33" t="s">
        <v>354</v>
      </c>
      <c r="E903" s="34">
        <v>15052</v>
      </c>
      <c r="F903" s="35">
        <v>25.46</v>
      </c>
      <c r="G903" s="34" t="s">
        <v>364</v>
      </c>
      <c r="H903" s="14" t="str">
        <f t="shared" si="56"/>
        <v/>
      </c>
      <c r="I903" s="11" t="str">
        <f t="shared" si="57"/>
        <v/>
      </c>
      <c r="J903" s="11" t="str">
        <f t="shared" si="58"/>
        <v/>
      </c>
      <c r="K903" s="11">
        <f t="shared" si="59"/>
        <v>0</v>
      </c>
    </row>
    <row r="904" spans="1:11" s="11" customFormat="1">
      <c r="A904" s="32">
        <v>2018</v>
      </c>
      <c r="B904" s="32">
        <v>3140</v>
      </c>
      <c r="C904" s="33" t="s">
        <v>353</v>
      </c>
      <c r="D904" s="33" t="s">
        <v>354</v>
      </c>
      <c r="E904" s="34">
        <v>45936</v>
      </c>
      <c r="F904" s="35">
        <v>26.12</v>
      </c>
      <c r="G904" s="34" t="s">
        <v>364</v>
      </c>
      <c r="H904" s="14" t="str">
        <f t="shared" si="56"/>
        <v/>
      </c>
      <c r="I904" s="11" t="str">
        <f t="shared" si="57"/>
        <v/>
      </c>
      <c r="J904" s="11" t="str">
        <f t="shared" si="58"/>
        <v/>
      </c>
      <c r="K904" s="11">
        <f t="shared" si="59"/>
        <v>0</v>
      </c>
    </row>
    <row r="905" spans="1:11" s="11" customFormat="1">
      <c r="A905" s="32">
        <v>2018</v>
      </c>
      <c r="B905" s="32">
        <v>3140</v>
      </c>
      <c r="C905" s="33" t="s">
        <v>563</v>
      </c>
      <c r="D905" s="33" t="s">
        <v>564</v>
      </c>
      <c r="E905" s="34">
        <v>1131581</v>
      </c>
      <c r="F905" s="35">
        <v>1.03</v>
      </c>
      <c r="G905" s="34" t="s">
        <v>364</v>
      </c>
      <c r="H905" s="14" t="str">
        <f t="shared" si="56"/>
        <v/>
      </c>
      <c r="I905" s="11" t="str">
        <f t="shared" si="57"/>
        <v/>
      </c>
      <c r="J905" s="11" t="str">
        <f t="shared" si="58"/>
        <v/>
      </c>
      <c r="K905" s="11">
        <f t="shared" si="59"/>
        <v>0</v>
      </c>
    </row>
    <row r="906" spans="1:11" s="11" customFormat="1">
      <c r="A906" s="32">
        <v>2018</v>
      </c>
      <c r="B906" s="32">
        <v>3148</v>
      </c>
      <c r="C906" s="33" t="s">
        <v>565</v>
      </c>
      <c r="D906" s="33" t="s">
        <v>566</v>
      </c>
      <c r="E906" s="34">
        <v>23013</v>
      </c>
      <c r="F906" s="35">
        <v>5.8</v>
      </c>
      <c r="G906" s="34" t="s">
        <v>364</v>
      </c>
      <c r="H906" s="14" t="str">
        <f t="shared" si="56"/>
        <v/>
      </c>
      <c r="I906" s="11" t="str">
        <f t="shared" si="57"/>
        <v/>
      </c>
      <c r="J906" s="11" t="str">
        <f t="shared" si="58"/>
        <v/>
      </c>
      <c r="K906" s="11">
        <f t="shared" si="59"/>
        <v>0</v>
      </c>
    </row>
    <row r="907" spans="1:11" s="11" customFormat="1">
      <c r="A907" s="32">
        <v>2018</v>
      </c>
      <c r="B907" s="32">
        <v>3148</v>
      </c>
      <c r="C907" s="33" t="s">
        <v>563</v>
      </c>
      <c r="D907" s="33" t="s">
        <v>564</v>
      </c>
      <c r="E907" s="34">
        <v>223822</v>
      </c>
      <c r="F907" s="35">
        <v>1.03</v>
      </c>
      <c r="G907" s="34" t="s">
        <v>364</v>
      </c>
      <c r="H907" s="14" t="str">
        <f t="shared" si="56"/>
        <v/>
      </c>
      <c r="I907" s="11" t="str">
        <f t="shared" si="57"/>
        <v/>
      </c>
      <c r="J907" s="11" t="str">
        <f t="shared" si="58"/>
        <v/>
      </c>
      <c r="K907" s="11">
        <f t="shared" si="59"/>
        <v>0</v>
      </c>
    </row>
    <row r="908" spans="1:11" s="11" customFormat="1">
      <c r="A908" s="32">
        <v>2018</v>
      </c>
      <c r="B908" s="32">
        <v>3149</v>
      </c>
      <c r="C908" s="33" t="s">
        <v>353</v>
      </c>
      <c r="D908" s="33" t="s">
        <v>354</v>
      </c>
      <c r="E908" s="34">
        <v>139938</v>
      </c>
      <c r="F908" s="35">
        <v>25.85</v>
      </c>
      <c r="G908" s="34" t="s">
        <v>364</v>
      </c>
      <c r="H908" s="14" t="str">
        <f t="shared" si="56"/>
        <v/>
      </c>
      <c r="I908" s="11" t="str">
        <f t="shared" si="57"/>
        <v/>
      </c>
      <c r="J908" s="11" t="str">
        <f t="shared" si="58"/>
        <v/>
      </c>
      <c r="K908" s="11">
        <f t="shared" si="59"/>
        <v>0</v>
      </c>
    </row>
    <row r="909" spans="1:11" s="11" customFormat="1">
      <c r="A909" s="32">
        <v>2018</v>
      </c>
      <c r="B909" s="32">
        <v>3149</v>
      </c>
      <c r="C909" s="33" t="s">
        <v>565</v>
      </c>
      <c r="D909" s="33" t="s">
        <v>566</v>
      </c>
      <c r="E909" s="34">
        <v>2094</v>
      </c>
      <c r="F909" s="35">
        <v>5.8</v>
      </c>
      <c r="G909" s="34" t="s">
        <v>364</v>
      </c>
      <c r="H909" s="14" t="str">
        <f t="shared" si="56"/>
        <v/>
      </c>
      <c r="I909" s="11" t="str">
        <f t="shared" si="57"/>
        <v/>
      </c>
      <c r="J909" s="11" t="str">
        <f t="shared" si="58"/>
        <v/>
      </c>
      <c r="K909" s="11">
        <f t="shared" si="59"/>
        <v>0</v>
      </c>
    </row>
    <row r="910" spans="1:11" s="11" customFormat="1">
      <c r="A910" s="32">
        <v>2018</v>
      </c>
      <c r="B910" s="32">
        <v>3161</v>
      </c>
      <c r="C910" s="33" t="s">
        <v>565</v>
      </c>
      <c r="D910" s="33" t="s">
        <v>566</v>
      </c>
      <c r="E910" s="34">
        <v>8081</v>
      </c>
      <c r="F910" s="35">
        <v>5.8</v>
      </c>
      <c r="G910" s="34" t="s">
        <v>364</v>
      </c>
      <c r="H910" s="14" t="str">
        <f t="shared" si="56"/>
        <v/>
      </c>
      <c r="I910" s="11" t="str">
        <f t="shared" si="57"/>
        <v/>
      </c>
      <c r="J910" s="11" t="str">
        <f t="shared" si="58"/>
        <v/>
      </c>
      <c r="K910" s="11">
        <f t="shared" si="59"/>
        <v>0</v>
      </c>
    </row>
    <row r="911" spans="1:11" s="11" customFormat="1">
      <c r="A911" s="32">
        <v>2018</v>
      </c>
      <c r="B911" s="32">
        <v>3161</v>
      </c>
      <c r="C911" s="33" t="s">
        <v>563</v>
      </c>
      <c r="D911" s="33" t="s">
        <v>564</v>
      </c>
      <c r="E911" s="34">
        <v>3880</v>
      </c>
      <c r="F911" s="35">
        <v>1.0349999999999999</v>
      </c>
      <c r="G911" s="34" t="s">
        <v>364</v>
      </c>
      <c r="H911" s="14" t="str">
        <f t="shared" si="56"/>
        <v/>
      </c>
      <c r="I911" s="11" t="str">
        <f t="shared" si="57"/>
        <v/>
      </c>
      <c r="J911" s="11" t="str">
        <f t="shared" si="58"/>
        <v/>
      </c>
      <c r="K911" s="11">
        <f t="shared" si="59"/>
        <v>0</v>
      </c>
    </row>
    <row r="912" spans="1:11" s="11" customFormat="1">
      <c r="A912" s="32">
        <v>2018</v>
      </c>
      <c r="B912" s="32">
        <v>3236</v>
      </c>
      <c r="C912" s="33" t="s">
        <v>565</v>
      </c>
      <c r="D912" s="33" t="s">
        <v>566</v>
      </c>
      <c r="E912" s="34">
        <v>99739</v>
      </c>
      <c r="F912" s="35">
        <v>5.8029999999999999</v>
      </c>
      <c r="G912" s="34" t="s">
        <v>364</v>
      </c>
      <c r="H912" s="14" t="str">
        <f t="shared" si="56"/>
        <v/>
      </c>
      <c r="I912" s="11" t="str">
        <f t="shared" si="57"/>
        <v/>
      </c>
      <c r="J912" s="11" t="str">
        <f t="shared" si="58"/>
        <v/>
      </c>
      <c r="K912" s="11">
        <f t="shared" si="59"/>
        <v>0</v>
      </c>
    </row>
    <row r="913" spans="1:11" s="11" customFormat="1">
      <c r="A913" s="32">
        <v>2018</v>
      </c>
      <c r="B913" s="32">
        <v>3236</v>
      </c>
      <c r="C913" s="33" t="s">
        <v>563</v>
      </c>
      <c r="D913" s="33" t="s">
        <v>564</v>
      </c>
      <c r="E913" s="34">
        <v>517495</v>
      </c>
      <c r="F913" s="35">
        <v>1.0269999999999999</v>
      </c>
      <c r="G913" s="34" t="s">
        <v>364</v>
      </c>
      <c r="H913" s="14" t="str">
        <f t="shared" si="56"/>
        <v/>
      </c>
      <c r="I913" s="11" t="str">
        <f t="shared" si="57"/>
        <v/>
      </c>
      <c r="J913" s="11" t="str">
        <f t="shared" si="58"/>
        <v/>
      </c>
      <c r="K913" s="11">
        <f t="shared" si="59"/>
        <v>0</v>
      </c>
    </row>
    <row r="914" spans="1:11" s="11" customFormat="1">
      <c r="A914" s="32">
        <v>2018</v>
      </c>
      <c r="B914" s="32">
        <v>3250</v>
      </c>
      <c r="C914" s="33" t="s">
        <v>565</v>
      </c>
      <c r="D914" s="33" t="s">
        <v>566</v>
      </c>
      <c r="E914" s="34">
        <v>7819</v>
      </c>
      <c r="F914" s="35">
        <v>5.8</v>
      </c>
      <c r="G914" s="34">
        <v>1893.6</v>
      </c>
      <c r="H914" s="14">
        <f t="shared" si="56"/>
        <v>858751.3872</v>
      </c>
      <c r="I914" s="11">
        <f t="shared" si="57"/>
        <v>7819</v>
      </c>
      <c r="J914" s="11">
        <f t="shared" si="58"/>
        <v>45350.2</v>
      </c>
      <c r="K914" s="11">
        <f t="shared" si="59"/>
        <v>0</v>
      </c>
    </row>
    <row r="915" spans="1:11" s="11" customFormat="1">
      <c r="A915" s="32">
        <v>2018</v>
      </c>
      <c r="B915" s="32">
        <v>3250</v>
      </c>
      <c r="C915" s="33" t="s">
        <v>565</v>
      </c>
      <c r="D915" s="33" t="s">
        <v>566</v>
      </c>
      <c r="E915" s="34">
        <v>94</v>
      </c>
      <c r="F915" s="35">
        <v>5.8</v>
      </c>
      <c r="G915" s="34">
        <v>1614.1</v>
      </c>
      <c r="H915" s="14">
        <f t="shared" si="56"/>
        <v>8800.0731999999989</v>
      </c>
      <c r="I915" s="11">
        <f t="shared" si="57"/>
        <v>94</v>
      </c>
      <c r="J915" s="11">
        <f t="shared" si="58"/>
        <v>545.19999999999993</v>
      </c>
      <c r="K915" s="11">
        <f t="shared" si="59"/>
        <v>0</v>
      </c>
    </row>
    <row r="916" spans="1:11" s="11" customFormat="1">
      <c r="A916" s="32">
        <v>2018</v>
      </c>
      <c r="B916" s="32">
        <v>3250</v>
      </c>
      <c r="C916" s="33" t="s">
        <v>565</v>
      </c>
      <c r="D916" s="33" t="s">
        <v>566</v>
      </c>
      <c r="E916" s="34">
        <v>52424</v>
      </c>
      <c r="F916" s="35">
        <v>5.8</v>
      </c>
      <c r="G916" s="34">
        <v>1934.9</v>
      </c>
      <c r="H916" s="14">
        <f t="shared" si="56"/>
        <v>5883241.4607999995</v>
      </c>
      <c r="I916" s="11">
        <f t="shared" si="57"/>
        <v>52424</v>
      </c>
      <c r="J916" s="11">
        <f t="shared" si="58"/>
        <v>304059.2</v>
      </c>
      <c r="K916" s="11">
        <f t="shared" si="59"/>
        <v>0</v>
      </c>
    </row>
    <row r="917" spans="1:11" s="11" customFormat="1">
      <c r="A917" s="32">
        <v>2018</v>
      </c>
      <c r="B917" s="32">
        <v>3250</v>
      </c>
      <c r="C917" s="33" t="s">
        <v>565</v>
      </c>
      <c r="D917" s="33" t="s">
        <v>566</v>
      </c>
      <c r="E917" s="34">
        <v>1161</v>
      </c>
      <c r="F917" s="35">
        <v>5.8</v>
      </c>
      <c r="G917" s="34">
        <v>1692.6</v>
      </c>
      <c r="H917" s="14">
        <f t="shared" si="56"/>
        <v>113976.29879999999</v>
      </c>
      <c r="I917" s="11">
        <f t="shared" si="57"/>
        <v>1161</v>
      </c>
      <c r="J917" s="11">
        <f t="shared" si="58"/>
        <v>6733.8</v>
      </c>
      <c r="K917" s="11">
        <f t="shared" si="59"/>
        <v>0</v>
      </c>
    </row>
    <row r="918" spans="1:11" s="11" customFormat="1">
      <c r="A918" s="32">
        <v>2018</v>
      </c>
      <c r="B918" s="32">
        <v>3250</v>
      </c>
      <c r="C918" s="33" t="s">
        <v>565</v>
      </c>
      <c r="D918" s="33" t="s">
        <v>566</v>
      </c>
      <c r="E918" s="34">
        <v>3894</v>
      </c>
      <c r="F918" s="35">
        <v>5.8</v>
      </c>
      <c r="G918" s="34">
        <v>1746.9</v>
      </c>
      <c r="H918" s="14">
        <f t="shared" si="56"/>
        <v>394540.85879999999</v>
      </c>
      <c r="I918" s="11">
        <f t="shared" si="57"/>
        <v>3894</v>
      </c>
      <c r="J918" s="11">
        <f t="shared" si="58"/>
        <v>22585.200000000001</v>
      </c>
      <c r="K918" s="11">
        <f t="shared" si="59"/>
        <v>0</v>
      </c>
    </row>
    <row r="919" spans="1:11" s="11" customFormat="1">
      <c r="A919" s="32">
        <v>2018</v>
      </c>
      <c r="B919" s="32">
        <v>3250</v>
      </c>
      <c r="C919" s="33" t="s">
        <v>565</v>
      </c>
      <c r="D919" s="33" t="s">
        <v>566</v>
      </c>
      <c r="E919" s="34">
        <v>39561</v>
      </c>
      <c r="F919" s="35">
        <v>5.8</v>
      </c>
      <c r="G919" s="34">
        <v>1845</v>
      </c>
      <c r="H919" s="14">
        <f t="shared" si="56"/>
        <v>4233422.6099999994</v>
      </c>
      <c r="I919" s="11">
        <f t="shared" si="57"/>
        <v>39561</v>
      </c>
      <c r="J919" s="11">
        <f t="shared" si="58"/>
        <v>229453.8</v>
      </c>
      <c r="K919" s="11">
        <f t="shared" si="59"/>
        <v>0</v>
      </c>
    </row>
    <row r="920" spans="1:11" s="11" customFormat="1">
      <c r="A920" s="32">
        <v>2018</v>
      </c>
      <c r="B920" s="32">
        <v>3250</v>
      </c>
      <c r="C920" s="33" t="s">
        <v>565</v>
      </c>
      <c r="D920" s="33" t="s">
        <v>566</v>
      </c>
      <c r="E920" s="34">
        <v>92</v>
      </c>
      <c r="F920" s="35">
        <v>5.8</v>
      </c>
      <c r="G920" s="34">
        <v>1645.1</v>
      </c>
      <c r="H920" s="14">
        <f t="shared" si="56"/>
        <v>8778.2536</v>
      </c>
      <c r="I920" s="11">
        <f t="shared" si="57"/>
        <v>92</v>
      </c>
      <c r="J920" s="11">
        <f t="shared" si="58"/>
        <v>533.6</v>
      </c>
      <c r="K920" s="11">
        <f t="shared" si="59"/>
        <v>0</v>
      </c>
    </row>
    <row r="921" spans="1:11" s="11" customFormat="1">
      <c r="A921" s="32">
        <v>2018</v>
      </c>
      <c r="B921" s="32">
        <v>3250</v>
      </c>
      <c r="C921" s="33" t="s">
        <v>563</v>
      </c>
      <c r="D921" s="33" t="s">
        <v>564</v>
      </c>
      <c r="E921" s="34">
        <v>30793</v>
      </c>
      <c r="F921" s="35">
        <v>1.024</v>
      </c>
      <c r="G921" s="34">
        <v>9757.9</v>
      </c>
      <c r="H921" s="14">
        <f t="shared" si="56"/>
        <v>3076864.1505280002</v>
      </c>
      <c r="I921" s="11">
        <f t="shared" si="57"/>
        <v>30793</v>
      </c>
      <c r="J921" s="11">
        <f t="shared" si="58"/>
        <v>31532.031999999999</v>
      </c>
      <c r="K921" s="11">
        <f t="shared" si="59"/>
        <v>0</v>
      </c>
    </row>
    <row r="922" spans="1:11" s="11" customFormat="1">
      <c r="A922" s="32">
        <v>2018</v>
      </c>
      <c r="B922" s="32">
        <v>3250</v>
      </c>
      <c r="C922" s="33" t="s">
        <v>563</v>
      </c>
      <c r="D922" s="33" t="s">
        <v>564</v>
      </c>
      <c r="E922" s="34">
        <v>21186</v>
      </c>
      <c r="F922" s="35">
        <v>1.024</v>
      </c>
      <c r="G922" s="34">
        <v>769.8</v>
      </c>
      <c r="H922" s="14">
        <f t="shared" si="56"/>
        <v>167003.98387200001</v>
      </c>
      <c r="I922" s="11">
        <f t="shared" si="57"/>
        <v>21186</v>
      </c>
      <c r="J922" s="11">
        <f t="shared" si="58"/>
        <v>21694.464</v>
      </c>
      <c r="K922" s="11">
        <f t="shared" si="59"/>
        <v>0</v>
      </c>
    </row>
    <row r="923" spans="1:11" s="11" customFormat="1">
      <c r="A923" s="32">
        <v>2018</v>
      </c>
      <c r="B923" s="32">
        <v>3250</v>
      </c>
      <c r="C923" s="33" t="s">
        <v>563</v>
      </c>
      <c r="D923" s="33" t="s">
        <v>564</v>
      </c>
      <c r="E923" s="34">
        <v>15089</v>
      </c>
      <c r="F923" s="35">
        <v>1.024</v>
      </c>
      <c r="G923" s="34">
        <v>794</v>
      </c>
      <c r="H923" s="14">
        <f t="shared" si="56"/>
        <v>122682.01984000001</v>
      </c>
      <c r="I923" s="11">
        <f t="shared" si="57"/>
        <v>15089</v>
      </c>
      <c r="J923" s="11">
        <f t="shared" si="58"/>
        <v>15451.136</v>
      </c>
      <c r="K923" s="11">
        <f t="shared" si="59"/>
        <v>0</v>
      </c>
    </row>
    <row r="924" spans="1:11" s="11" customFormat="1">
      <c r="A924" s="32">
        <v>2018</v>
      </c>
      <c r="B924" s="32">
        <v>3250</v>
      </c>
      <c r="C924" s="33" t="s">
        <v>563</v>
      </c>
      <c r="D924" s="33" t="s">
        <v>564</v>
      </c>
      <c r="E924" s="34">
        <v>1251</v>
      </c>
      <c r="F924" s="35">
        <v>1.024</v>
      </c>
      <c r="G924" s="34">
        <v>803.8</v>
      </c>
      <c r="H924" s="14">
        <f t="shared" si="56"/>
        <v>10296.870912</v>
      </c>
      <c r="I924" s="11">
        <f t="shared" si="57"/>
        <v>1251</v>
      </c>
      <c r="J924" s="11">
        <f t="shared" si="58"/>
        <v>1281.0240000000001</v>
      </c>
      <c r="K924" s="11">
        <f t="shared" si="59"/>
        <v>0</v>
      </c>
    </row>
    <row r="925" spans="1:11" s="11" customFormat="1">
      <c r="A925" s="32">
        <v>2018</v>
      </c>
      <c r="B925" s="32">
        <v>3250</v>
      </c>
      <c r="C925" s="33" t="s">
        <v>563</v>
      </c>
      <c r="D925" s="33" t="s">
        <v>564</v>
      </c>
      <c r="E925" s="34">
        <v>1199</v>
      </c>
      <c r="F925" s="35">
        <v>1.024</v>
      </c>
      <c r="G925" s="34">
        <v>695</v>
      </c>
      <c r="H925" s="14">
        <f t="shared" si="56"/>
        <v>8533.0432000000001</v>
      </c>
      <c r="I925" s="11">
        <f t="shared" si="57"/>
        <v>1199</v>
      </c>
      <c r="J925" s="11">
        <f t="shared" si="58"/>
        <v>1227.7760000000001</v>
      </c>
      <c r="K925" s="11">
        <f t="shared" si="59"/>
        <v>0</v>
      </c>
    </row>
    <row r="926" spans="1:11" s="11" customFormat="1">
      <c r="A926" s="32">
        <v>2018</v>
      </c>
      <c r="B926" s="32">
        <v>3250</v>
      </c>
      <c r="C926" s="33" t="s">
        <v>563</v>
      </c>
      <c r="D926" s="33" t="s">
        <v>564</v>
      </c>
      <c r="E926" s="34">
        <v>544</v>
      </c>
      <c r="F926" s="35">
        <v>1.024</v>
      </c>
      <c r="G926" s="34">
        <v>653.1</v>
      </c>
      <c r="H926" s="14">
        <f t="shared" si="56"/>
        <v>3638.132736</v>
      </c>
      <c r="I926" s="11">
        <f t="shared" si="57"/>
        <v>544</v>
      </c>
      <c r="J926" s="11">
        <f t="shared" si="58"/>
        <v>557.05600000000004</v>
      </c>
      <c r="K926" s="11">
        <f t="shared" si="59"/>
        <v>0</v>
      </c>
    </row>
    <row r="927" spans="1:11" s="11" customFormat="1">
      <c r="A927" s="32">
        <v>2018</v>
      </c>
      <c r="B927" s="32">
        <v>3250</v>
      </c>
      <c r="C927" s="33" t="s">
        <v>563</v>
      </c>
      <c r="D927" s="33" t="s">
        <v>564</v>
      </c>
      <c r="E927" s="34">
        <v>54240</v>
      </c>
      <c r="F927" s="35">
        <v>1.024</v>
      </c>
      <c r="G927" s="34">
        <v>785.7</v>
      </c>
      <c r="H927" s="14">
        <f t="shared" si="56"/>
        <v>436391.60832000006</v>
      </c>
      <c r="I927" s="11">
        <f t="shared" si="57"/>
        <v>54240</v>
      </c>
      <c r="J927" s="11">
        <f t="shared" si="58"/>
        <v>55541.760000000002</v>
      </c>
      <c r="K927" s="11">
        <f t="shared" si="59"/>
        <v>0</v>
      </c>
    </row>
    <row r="928" spans="1:11" s="11" customFormat="1">
      <c r="A928" s="32">
        <v>2018</v>
      </c>
      <c r="B928" s="32">
        <v>3250</v>
      </c>
      <c r="C928" s="33" t="s">
        <v>563</v>
      </c>
      <c r="D928" s="33" t="s">
        <v>564</v>
      </c>
      <c r="E928" s="34">
        <v>287</v>
      </c>
      <c r="F928" s="35">
        <v>1.024</v>
      </c>
      <c r="G928" s="34">
        <v>996.5</v>
      </c>
      <c r="H928" s="14">
        <f t="shared" si="56"/>
        <v>2928.5939199999998</v>
      </c>
      <c r="I928" s="11">
        <f t="shared" si="57"/>
        <v>287</v>
      </c>
      <c r="J928" s="11">
        <f t="shared" si="58"/>
        <v>293.88800000000003</v>
      </c>
      <c r="K928" s="11">
        <f t="shared" si="59"/>
        <v>0</v>
      </c>
    </row>
    <row r="929" spans="1:11" s="11" customFormat="1">
      <c r="A929" s="32">
        <v>2018</v>
      </c>
      <c r="B929" s="32">
        <v>3264</v>
      </c>
      <c r="C929" s="33" t="s">
        <v>565</v>
      </c>
      <c r="D929" s="33" t="s">
        <v>566</v>
      </c>
      <c r="E929" s="34">
        <v>22465</v>
      </c>
      <c r="F929" s="35">
        <v>5.79</v>
      </c>
      <c r="G929" s="34">
        <v>1704.6</v>
      </c>
      <c r="H929" s="14">
        <f t="shared" si="56"/>
        <v>2217213.2780999998</v>
      </c>
      <c r="I929" s="11">
        <f t="shared" si="57"/>
        <v>22465</v>
      </c>
      <c r="J929" s="11">
        <f t="shared" si="58"/>
        <v>130072.35</v>
      </c>
      <c r="K929" s="11">
        <f t="shared" si="59"/>
        <v>0</v>
      </c>
    </row>
    <row r="930" spans="1:11" s="11" customFormat="1">
      <c r="A930" s="32">
        <v>2018</v>
      </c>
      <c r="B930" s="32">
        <v>3264</v>
      </c>
      <c r="C930" s="33" t="s">
        <v>563</v>
      </c>
      <c r="D930" s="33" t="s">
        <v>564</v>
      </c>
      <c r="E930" s="34">
        <v>19862</v>
      </c>
      <c r="F930" s="35">
        <v>1.0249999999999999</v>
      </c>
      <c r="G930" s="34">
        <v>1088</v>
      </c>
      <c r="H930" s="14">
        <f t="shared" si="56"/>
        <v>221501.02399999998</v>
      </c>
      <c r="I930" s="11">
        <f t="shared" si="57"/>
        <v>19862</v>
      </c>
      <c r="J930" s="11">
        <f t="shared" si="58"/>
        <v>20358.55</v>
      </c>
      <c r="K930" s="11">
        <f t="shared" si="59"/>
        <v>0</v>
      </c>
    </row>
    <row r="931" spans="1:11" s="11" customFormat="1">
      <c r="A931" s="32">
        <v>2018</v>
      </c>
      <c r="B931" s="32">
        <v>3287</v>
      </c>
      <c r="C931" s="33" t="s">
        <v>563</v>
      </c>
      <c r="D931" s="33" t="s">
        <v>564</v>
      </c>
      <c r="E931" s="34">
        <v>33894</v>
      </c>
      <c r="F931" s="35">
        <v>1.028</v>
      </c>
      <c r="G931" s="34">
        <v>1783.1</v>
      </c>
      <c r="H931" s="14">
        <f t="shared" si="56"/>
        <v>621286.10359199997</v>
      </c>
      <c r="I931" s="11">
        <f t="shared" si="57"/>
        <v>33894</v>
      </c>
      <c r="J931" s="11">
        <f t="shared" si="58"/>
        <v>34843.031999999999</v>
      </c>
      <c r="K931" s="11">
        <f t="shared" si="59"/>
        <v>0</v>
      </c>
    </row>
    <row r="932" spans="1:11" s="11" customFormat="1">
      <c r="A932" s="32">
        <v>2018</v>
      </c>
      <c r="B932" s="32">
        <v>3287</v>
      </c>
      <c r="C932" s="33" t="s">
        <v>563</v>
      </c>
      <c r="D932" s="33" t="s">
        <v>564</v>
      </c>
      <c r="E932" s="34">
        <v>48840</v>
      </c>
      <c r="F932" s="35">
        <v>1.028</v>
      </c>
      <c r="G932" s="34">
        <v>507.4</v>
      </c>
      <c r="H932" s="14">
        <f t="shared" si="56"/>
        <v>254752.95647999999</v>
      </c>
      <c r="I932" s="11">
        <f t="shared" si="57"/>
        <v>48840</v>
      </c>
      <c r="J932" s="11">
        <f t="shared" si="58"/>
        <v>50207.520000000004</v>
      </c>
      <c r="K932" s="11">
        <f t="shared" si="59"/>
        <v>0</v>
      </c>
    </row>
    <row r="933" spans="1:11" s="11" customFormat="1">
      <c r="A933" s="32">
        <v>2018</v>
      </c>
      <c r="B933" s="32">
        <v>3287</v>
      </c>
      <c r="C933" s="33" t="s">
        <v>563</v>
      </c>
      <c r="D933" s="33" t="s">
        <v>564</v>
      </c>
      <c r="E933" s="34">
        <v>27927</v>
      </c>
      <c r="F933" s="35">
        <v>1.028</v>
      </c>
      <c r="G933" s="34">
        <v>2382</v>
      </c>
      <c r="H933" s="14">
        <f t="shared" si="56"/>
        <v>683847.33192000003</v>
      </c>
      <c r="I933" s="11">
        <f t="shared" si="57"/>
        <v>27927</v>
      </c>
      <c r="J933" s="11">
        <f t="shared" si="58"/>
        <v>28708.956000000002</v>
      </c>
      <c r="K933" s="11">
        <f t="shared" si="59"/>
        <v>0</v>
      </c>
    </row>
    <row r="934" spans="1:11" s="11" customFormat="1">
      <c r="A934" s="32">
        <v>2018</v>
      </c>
      <c r="B934" s="32">
        <v>3287</v>
      </c>
      <c r="C934" s="33" t="s">
        <v>563</v>
      </c>
      <c r="D934" s="33" t="s">
        <v>564</v>
      </c>
      <c r="E934" s="34">
        <v>477847</v>
      </c>
      <c r="F934" s="35">
        <v>1.028</v>
      </c>
      <c r="G934" s="34">
        <v>322.39999999999998</v>
      </c>
      <c r="H934" s="14">
        <f t="shared" si="56"/>
        <v>1583714.9323839999</v>
      </c>
      <c r="I934" s="11">
        <f t="shared" si="57"/>
        <v>477847</v>
      </c>
      <c r="J934" s="11">
        <f t="shared" si="58"/>
        <v>491226.71600000001</v>
      </c>
      <c r="K934" s="11">
        <f t="shared" si="59"/>
        <v>0</v>
      </c>
    </row>
    <row r="935" spans="1:11" s="11" customFormat="1">
      <c r="A935" s="32">
        <v>2018</v>
      </c>
      <c r="B935" s="32">
        <v>3287</v>
      </c>
      <c r="C935" s="33" t="s">
        <v>563</v>
      </c>
      <c r="D935" s="33" t="s">
        <v>564</v>
      </c>
      <c r="E935" s="34">
        <v>245412</v>
      </c>
      <c r="F935" s="35">
        <v>1.028</v>
      </c>
      <c r="G935" s="34">
        <v>365.6</v>
      </c>
      <c r="H935" s="14">
        <f t="shared" si="56"/>
        <v>922348.60761600011</v>
      </c>
      <c r="I935" s="11">
        <f t="shared" si="57"/>
        <v>245412</v>
      </c>
      <c r="J935" s="11">
        <f t="shared" si="58"/>
        <v>252283.53599999999</v>
      </c>
      <c r="K935" s="11">
        <f t="shared" si="59"/>
        <v>0</v>
      </c>
    </row>
    <row r="936" spans="1:11" s="11" customFormat="1">
      <c r="A936" s="32">
        <v>2018</v>
      </c>
      <c r="B936" s="32">
        <v>3287</v>
      </c>
      <c r="C936" s="33" t="s">
        <v>563</v>
      </c>
      <c r="D936" s="33" t="s">
        <v>564</v>
      </c>
      <c r="E936" s="34">
        <v>16168</v>
      </c>
      <c r="F936" s="35">
        <v>1.028</v>
      </c>
      <c r="G936" s="34">
        <v>740.2</v>
      </c>
      <c r="H936" s="14">
        <f t="shared" si="56"/>
        <v>123026.451008</v>
      </c>
      <c r="I936" s="11">
        <f t="shared" si="57"/>
        <v>16168</v>
      </c>
      <c r="J936" s="11">
        <f t="shared" si="58"/>
        <v>16620.704000000002</v>
      </c>
      <c r="K936" s="11">
        <f t="shared" si="59"/>
        <v>0</v>
      </c>
    </row>
    <row r="937" spans="1:11" s="11" customFormat="1">
      <c r="A937" s="32">
        <v>2018</v>
      </c>
      <c r="B937" s="32">
        <v>3287</v>
      </c>
      <c r="C937" s="33" t="s">
        <v>563</v>
      </c>
      <c r="D937" s="33" t="s">
        <v>564</v>
      </c>
      <c r="E937" s="34">
        <v>13505</v>
      </c>
      <c r="F937" s="35">
        <v>1.028</v>
      </c>
      <c r="G937" s="34">
        <v>459.9</v>
      </c>
      <c r="H937" s="14">
        <f t="shared" si="56"/>
        <v>63848.560860000012</v>
      </c>
      <c r="I937" s="11">
        <f t="shared" si="57"/>
        <v>13505</v>
      </c>
      <c r="J937" s="11">
        <f t="shared" si="58"/>
        <v>13883.140000000001</v>
      </c>
      <c r="K937" s="11">
        <f t="shared" si="59"/>
        <v>0</v>
      </c>
    </row>
    <row r="938" spans="1:11" s="11" customFormat="1">
      <c r="A938" s="32">
        <v>2018</v>
      </c>
      <c r="B938" s="32">
        <v>3295</v>
      </c>
      <c r="C938" s="33" t="s">
        <v>565</v>
      </c>
      <c r="D938" s="33" t="s">
        <v>566</v>
      </c>
      <c r="E938" s="34">
        <v>36437</v>
      </c>
      <c r="F938" s="35">
        <v>5.77</v>
      </c>
      <c r="G938" s="34">
        <v>1752.8</v>
      </c>
      <c r="H938" s="14">
        <f t="shared" si="56"/>
        <v>3685112.8367199996</v>
      </c>
      <c r="I938" s="11">
        <f t="shared" si="57"/>
        <v>36437</v>
      </c>
      <c r="J938" s="11">
        <f t="shared" si="58"/>
        <v>210241.49</v>
      </c>
      <c r="K938" s="11">
        <f t="shared" si="59"/>
        <v>0</v>
      </c>
    </row>
    <row r="939" spans="1:11" s="11" customFormat="1">
      <c r="A939" s="32">
        <v>2018</v>
      </c>
      <c r="B939" s="32">
        <v>3295</v>
      </c>
      <c r="C939" s="33" t="s">
        <v>563</v>
      </c>
      <c r="D939" s="33" t="s">
        <v>564</v>
      </c>
      <c r="E939" s="34">
        <v>26710</v>
      </c>
      <c r="F939" s="35">
        <v>1.0309999999999999</v>
      </c>
      <c r="G939" s="34">
        <v>262.39999999999998</v>
      </c>
      <c r="H939" s="14">
        <f t="shared" si="56"/>
        <v>72259.738239999977</v>
      </c>
      <c r="I939" s="11">
        <f t="shared" si="57"/>
        <v>26710</v>
      </c>
      <c r="J939" s="11">
        <f t="shared" si="58"/>
        <v>27538.01</v>
      </c>
      <c r="K939" s="11">
        <f t="shared" si="59"/>
        <v>0</v>
      </c>
    </row>
    <row r="940" spans="1:11" s="11" customFormat="1">
      <c r="A940" s="32">
        <v>2018</v>
      </c>
      <c r="B940" s="32">
        <v>3295</v>
      </c>
      <c r="C940" s="33" t="s">
        <v>563</v>
      </c>
      <c r="D940" s="33" t="s">
        <v>564</v>
      </c>
      <c r="E940" s="34">
        <v>21444</v>
      </c>
      <c r="F940" s="35">
        <v>1.0309999999999999</v>
      </c>
      <c r="G940" s="34">
        <v>371</v>
      </c>
      <c r="H940" s="14">
        <f t="shared" si="56"/>
        <v>82023.514439999999</v>
      </c>
      <c r="I940" s="11">
        <f t="shared" si="57"/>
        <v>21444</v>
      </c>
      <c r="J940" s="11">
        <f t="shared" si="58"/>
        <v>22108.763999999999</v>
      </c>
      <c r="K940" s="11">
        <f t="shared" si="59"/>
        <v>0</v>
      </c>
    </row>
    <row r="941" spans="1:11" s="11" customFormat="1">
      <c r="A941" s="32">
        <v>2018</v>
      </c>
      <c r="B941" s="32">
        <v>3295</v>
      </c>
      <c r="C941" s="33" t="s">
        <v>563</v>
      </c>
      <c r="D941" s="33" t="s">
        <v>564</v>
      </c>
      <c r="E941" s="34">
        <v>19423</v>
      </c>
      <c r="F941" s="35">
        <v>1.0309999999999999</v>
      </c>
      <c r="G941" s="34">
        <v>379.6</v>
      </c>
      <c r="H941" s="14">
        <f t="shared" si="56"/>
        <v>76015.328948000009</v>
      </c>
      <c r="I941" s="11">
        <f t="shared" si="57"/>
        <v>19423</v>
      </c>
      <c r="J941" s="11">
        <f t="shared" si="58"/>
        <v>20025.112999999998</v>
      </c>
      <c r="K941" s="11">
        <f t="shared" si="59"/>
        <v>0</v>
      </c>
    </row>
    <row r="942" spans="1:11" s="11" customFormat="1">
      <c r="A942" s="32">
        <v>2018</v>
      </c>
      <c r="B942" s="32">
        <v>3295</v>
      </c>
      <c r="C942" s="33" t="s">
        <v>563</v>
      </c>
      <c r="D942" s="33" t="s">
        <v>564</v>
      </c>
      <c r="E942" s="34">
        <v>243368</v>
      </c>
      <c r="F942" s="35">
        <v>1.0309999999999999</v>
      </c>
      <c r="G942" s="34">
        <v>467.2</v>
      </c>
      <c r="H942" s="14">
        <f t="shared" si="56"/>
        <v>1172262.7701759997</v>
      </c>
      <c r="I942" s="11">
        <f t="shared" si="57"/>
        <v>243368</v>
      </c>
      <c r="J942" s="11">
        <f t="shared" si="58"/>
        <v>250912.40799999997</v>
      </c>
      <c r="K942" s="11">
        <f t="shared" si="59"/>
        <v>0</v>
      </c>
    </row>
    <row r="943" spans="1:11" s="11" customFormat="1">
      <c r="A943" s="32">
        <v>2018</v>
      </c>
      <c r="B943" s="32">
        <v>3295</v>
      </c>
      <c r="C943" s="33" t="s">
        <v>563</v>
      </c>
      <c r="D943" s="33" t="s">
        <v>564</v>
      </c>
      <c r="E943" s="34">
        <v>38287</v>
      </c>
      <c r="F943" s="35">
        <v>1.0309999999999999</v>
      </c>
      <c r="G943" s="34">
        <v>713.4</v>
      </c>
      <c r="H943" s="14">
        <f t="shared" si="56"/>
        <v>281606.78119799995</v>
      </c>
      <c r="I943" s="11">
        <f t="shared" si="57"/>
        <v>38287</v>
      </c>
      <c r="J943" s="11">
        <f t="shared" si="58"/>
        <v>39473.896999999997</v>
      </c>
      <c r="K943" s="11">
        <f t="shared" si="59"/>
        <v>0</v>
      </c>
    </row>
    <row r="944" spans="1:11" s="11" customFormat="1">
      <c r="A944" s="32">
        <v>2018</v>
      </c>
      <c r="B944" s="32">
        <v>3295</v>
      </c>
      <c r="C944" s="33" t="s">
        <v>563</v>
      </c>
      <c r="D944" s="33" t="s">
        <v>564</v>
      </c>
      <c r="E944" s="34">
        <v>372864</v>
      </c>
      <c r="F944" s="35">
        <v>1.0309999999999999</v>
      </c>
      <c r="G944" s="34">
        <v>437.7</v>
      </c>
      <c r="H944" s="14">
        <f t="shared" si="56"/>
        <v>1682618.5255679998</v>
      </c>
      <c r="I944" s="11">
        <f t="shared" si="57"/>
        <v>372864</v>
      </c>
      <c r="J944" s="11">
        <f t="shared" si="58"/>
        <v>384422.78399999999</v>
      </c>
      <c r="K944" s="11">
        <f t="shared" si="59"/>
        <v>0</v>
      </c>
    </row>
    <row r="945" spans="1:11" s="11" customFormat="1">
      <c r="A945" s="32">
        <v>2018</v>
      </c>
      <c r="B945" s="32">
        <v>3295</v>
      </c>
      <c r="C945" s="33" t="s">
        <v>563</v>
      </c>
      <c r="D945" s="33" t="s">
        <v>564</v>
      </c>
      <c r="E945" s="34">
        <v>578711</v>
      </c>
      <c r="F945" s="35">
        <v>1.0309999999999999</v>
      </c>
      <c r="G945" s="34">
        <v>376</v>
      </c>
      <c r="H945" s="14">
        <f t="shared" si="56"/>
        <v>2243407.9141599997</v>
      </c>
      <c r="I945" s="11">
        <f t="shared" si="57"/>
        <v>578711</v>
      </c>
      <c r="J945" s="11">
        <f t="shared" si="58"/>
        <v>596651.04099999997</v>
      </c>
      <c r="K945" s="11">
        <f t="shared" si="59"/>
        <v>0</v>
      </c>
    </row>
    <row r="946" spans="1:11" s="11" customFormat="1">
      <c r="A946" s="32">
        <v>2018</v>
      </c>
      <c r="B946" s="32">
        <v>3295</v>
      </c>
      <c r="C946" s="33" t="s">
        <v>563</v>
      </c>
      <c r="D946" s="33" t="s">
        <v>564</v>
      </c>
      <c r="E946" s="34">
        <v>71098</v>
      </c>
      <c r="F946" s="35">
        <v>1.0309999999999999</v>
      </c>
      <c r="G946" s="34">
        <v>363.4</v>
      </c>
      <c r="H946" s="14">
        <f t="shared" si="56"/>
        <v>266379.60609199997</v>
      </c>
      <c r="I946" s="11">
        <f t="shared" si="57"/>
        <v>71098</v>
      </c>
      <c r="J946" s="11">
        <f t="shared" si="58"/>
        <v>73302.038</v>
      </c>
      <c r="K946" s="11">
        <f t="shared" si="59"/>
        <v>0</v>
      </c>
    </row>
    <row r="947" spans="1:11" s="11" customFormat="1">
      <c r="A947" s="32">
        <v>2018</v>
      </c>
      <c r="B947" s="32">
        <v>3295</v>
      </c>
      <c r="C947" s="33" t="s">
        <v>563</v>
      </c>
      <c r="D947" s="33" t="s">
        <v>564</v>
      </c>
      <c r="E947" s="34">
        <v>118015</v>
      </c>
      <c r="F947" s="35">
        <v>1.0309999999999999</v>
      </c>
      <c r="G947" s="34">
        <v>450.8</v>
      </c>
      <c r="H947" s="14">
        <f t="shared" si="56"/>
        <v>548503.98022000003</v>
      </c>
      <c r="I947" s="11">
        <f t="shared" si="57"/>
        <v>118015</v>
      </c>
      <c r="J947" s="11">
        <f t="shared" si="58"/>
        <v>121673.465</v>
      </c>
      <c r="K947" s="11">
        <f t="shared" si="59"/>
        <v>0</v>
      </c>
    </row>
    <row r="948" spans="1:11" s="11" customFormat="1">
      <c r="A948" s="32">
        <v>2018</v>
      </c>
      <c r="B948" s="32">
        <v>3297</v>
      </c>
      <c r="C948" s="33" t="s">
        <v>565</v>
      </c>
      <c r="D948" s="33" t="s">
        <v>566</v>
      </c>
      <c r="E948" s="34">
        <v>124</v>
      </c>
      <c r="F948" s="35">
        <v>5.77</v>
      </c>
      <c r="G948" s="34">
        <v>1825</v>
      </c>
      <c r="H948" s="14">
        <f t="shared" si="56"/>
        <v>13057.51</v>
      </c>
      <c r="I948" s="11">
        <f t="shared" si="57"/>
        <v>124</v>
      </c>
      <c r="J948" s="11">
        <f t="shared" si="58"/>
        <v>715.4799999999999</v>
      </c>
      <c r="K948" s="11">
        <f t="shared" si="59"/>
        <v>0</v>
      </c>
    </row>
    <row r="949" spans="1:11" s="11" customFormat="1">
      <c r="A949" s="32">
        <v>2018</v>
      </c>
      <c r="B949" s="32">
        <v>3297</v>
      </c>
      <c r="C949" s="33" t="s">
        <v>353</v>
      </c>
      <c r="D949" s="33" t="s">
        <v>354</v>
      </c>
      <c r="E949" s="34">
        <v>25718</v>
      </c>
      <c r="F949" s="35">
        <v>26.16</v>
      </c>
      <c r="G949" s="34">
        <v>355.7</v>
      </c>
      <c r="H949" s="14">
        <f t="shared" si="56"/>
        <v>2393088.7041599997</v>
      </c>
      <c r="I949" s="11">
        <f t="shared" si="57"/>
        <v>25718</v>
      </c>
      <c r="J949" s="11">
        <f t="shared" si="58"/>
        <v>672782.88</v>
      </c>
      <c r="K949" s="11">
        <f t="shared" si="59"/>
        <v>0</v>
      </c>
    </row>
    <row r="950" spans="1:11" s="11" customFormat="1">
      <c r="A950" s="32">
        <v>2018</v>
      </c>
      <c r="B950" s="32">
        <v>3297</v>
      </c>
      <c r="C950" s="33" t="s">
        <v>353</v>
      </c>
      <c r="D950" s="33" t="s">
        <v>354</v>
      </c>
      <c r="E950" s="34">
        <v>23383</v>
      </c>
      <c r="F950" s="35">
        <v>25.39</v>
      </c>
      <c r="G950" s="34">
        <v>350</v>
      </c>
      <c r="H950" s="14">
        <f t="shared" si="56"/>
        <v>2077930.2950000002</v>
      </c>
      <c r="I950" s="11">
        <f t="shared" si="57"/>
        <v>23383</v>
      </c>
      <c r="J950" s="11">
        <f t="shared" si="58"/>
        <v>593694.37</v>
      </c>
      <c r="K950" s="11">
        <f t="shared" si="59"/>
        <v>0</v>
      </c>
    </row>
    <row r="951" spans="1:11" s="11" customFormat="1">
      <c r="A951" s="32">
        <v>2018</v>
      </c>
      <c r="B951" s="32">
        <v>3297</v>
      </c>
      <c r="C951" s="33" t="s">
        <v>353</v>
      </c>
      <c r="D951" s="33" t="s">
        <v>354</v>
      </c>
      <c r="E951" s="34">
        <v>13169</v>
      </c>
      <c r="F951" s="35">
        <v>25.42</v>
      </c>
      <c r="G951" s="34">
        <v>338.7</v>
      </c>
      <c r="H951" s="14">
        <f t="shared" si="56"/>
        <v>1133818.5042600001</v>
      </c>
      <c r="I951" s="11">
        <f t="shared" si="57"/>
        <v>13169</v>
      </c>
      <c r="J951" s="11">
        <f t="shared" si="58"/>
        <v>334755.98000000004</v>
      </c>
      <c r="K951" s="11">
        <f t="shared" si="59"/>
        <v>0</v>
      </c>
    </row>
    <row r="952" spans="1:11" s="11" customFormat="1">
      <c r="A952" s="32">
        <v>2018</v>
      </c>
      <c r="B952" s="32">
        <v>3297</v>
      </c>
      <c r="C952" s="33" t="s">
        <v>353</v>
      </c>
      <c r="D952" s="33" t="s">
        <v>354</v>
      </c>
      <c r="E952" s="34">
        <v>13157</v>
      </c>
      <c r="F952" s="35">
        <v>25.2</v>
      </c>
      <c r="G952" s="34">
        <v>311</v>
      </c>
      <c r="H952" s="14">
        <f t="shared" si="56"/>
        <v>1031140.404</v>
      </c>
      <c r="I952" s="11">
        <f t="shared" si="57"/>
        <v>13157</v>
      </c>
      <c r="J952" s="11">
        <f t="shared" si="58"/>
        <v>331556.39999999997</v>
      </c>
      <c r="K952" s="11">
        <f t="shared" si="59"/>
        <v>0</v>
      </c>
    </row>
    <row r="953" spans="1:11" s="11" customFormat="1">
      <c r="A953" s="32">
        <v>2018</v>
      </c>
      <c r="B953" s="32">
        <v>3297</v>
      </c>
      <c r="C953" s="33" t="s">
        <v>353</v>
      </c>
      <c r="D953" s="33" t="s">
        <v>354</v>
      </c>
      <c r="E953" s="34">
        <v>12152</v>
      </c>
      <c r="F953" s="35">
        <v>25.1</v>
      </c>
      <c r="G953" s="34">
        <v>333.5</v>
      </c>
      <c r="H953" s="14">
        <f t="shared" si="56"/>
        <v>1017225.692</v>
      </c>
      <c r="I953" s="11">
        <f t="shared" si="57"/>
        <v>12152</v>
      </c>
      <c r="J953" s="11">
        <f t="shared" si="58"/>
        <v>305015.2</v>
      </c>
      <c r="K953" s="11">
        <f t="shared" si="59"/>
        <v>0</v>
      </c>
    </row>
    <row r="954" spans="1:11" s="11" customFormat="1">
      <c r="A954" s="32">
        <v>2018</v>
      </c>
      <c r="B954" s="32">
        <v>3297</v>
      </c>
      <c r="C954" s="33" t="s">
        <v>353</v>
      </c>
      <c r="D954" s="33" t="s">
        <v>354</v>
      </c>
      <c r="E954" s="34">
        <v>118</v>
      </c>
      <c r="F954" s="35">
        <v>25.32</v>
      </c>
      <c r="G954" s="34">
        <v>326</v>
      </c>
      <c r="H954" s="14">
        <f t="shared" si="56"/>
        <v>9740.0975999999991</v>
      </c>
      <c r="I954" s="11">
        <f t="shared" si="57"/>
        <v>118</v>
      </c>
      <c r="J954" s="11">
        <f t="shared" si="58"/>
        <v>2987.76</v>
      </c>
      <c r="K954" s="11">
        <f t="shared" si="59"/>
        <v>0</v>
      </c>
    </row>
    <row r="955" spans="1:11" s="11" customFormat="1">
      <c r="A955" s="32">
        <v>2018</v>
      </c>
      <c r="B955" s="32">
        <v>3297</v>
      </c>
      <c r="C955" s="33" t="s">
        <v>353</v>
      </c>
      <c r="D955" s="33" t="s">
        <v>354</v>
      </c>
      <c r="E955" s="34">
        <v>12201</v>
      </c>
      <c r="F955" s="35">
        <v>25.2</v>
      </c>
      <c r="G955" s="34">
        <v>333.7</v>
      </c>
      <c r="H955" s="14">
        <f t="shared" si="56"/>
        <v>1026011.3724</v>
      </c>
      <c r="I955" s="11">
        <f t="shared" si="57"/>
        <v>12201</v>
      </c>
      <c r="J955" s="11">
        <f t="shared" si="58"/>
        <v>307465.2</v>
      </c>
      <c r="K955" s="11">
        <f t="shared" si="59"/>
        <v>0</v>
      </c>
    </row>
    <row r="956" spans="1:11" s="11" customFormat="1">
      <c r="A956" s="32">
        <v>2018</v>
      </c>
      <c r="B956" s="32">
        <v>3297</v>
      </c>
      <c r="C956" s="33" t="s">
        <v>353</v>
      </c>
      <c r="D956" s="33" t="s">
        <v>354</v>
      </c>
      <c r="E956" s="34">
        <v>11492</v>
      </c>
      <c r="F956" s="35">
        <v>26.02</v>
      </c>
      <c r="G956" s="34">
        <v>328.9</v>
      </c>
      <c r="H956" s="14">
        <f t="shared" si="56"/>
        <v>983482.83175999986</v>
      </c>
      <c r="I956" s="11">
        <f t="shared" si="57"/>
        <v>11492</v>
      </c>
      <c r="J956" s="11">
        <f t="shared" si="58"/>
        <v>299021.83999999997</v>
      </c>
      <c r="K956" s="11">
        <f t="shared" si="59"/>
        <v>0</v>
      </c>
    </row>
    <row r="957" spans="1:11" s="11" customFormat="1">
      <c r="A957" s="32">
        <v>2018</v>
      </c>
      <c r="B957" s="32">
        <v>3297</v>
      </c>
      <c r="C957" s="33" t="s">
        <v>353</v>
      </c>
      <c r="D957" s="33" t="s">
        <v>354</v>
      </c>
      <c r="E957" s="34">
        <v>13147</v>
      </c>
      <c r="F957" s="35">
        <v>25.91</v>
      </c>
      <c r="G957" s="34">
        <v>292.2</v>
      </c>
      <c r="H957" s="14">
        <f t="shared" si="56"/>
        <v>995346.48593999993</v>
      </c>
      <c r="I957" s="11">
        <f t="shared" si="57"/>
        <v>13147</v>
      </c>
      <c r="J957" s="11">
        <f t="shared" si="58"/>
        <v>340638.77</v>
      </c>
      <c r="K957" s="11">
        <f t="shared" si="59"/>
        <v>0</v>
      </c>
    </row>
    <row r="958" spans="1:11" s="11" customFormat="1">
      <c r="A958" s="32">
        <v>2018</v>
      </c>
      <c r="B958" s="32">
        <v>3298</v>
      </c>
      <c r="C958" s="33" t="s">
        <v>565</v>
      </c>
      <c r="D958" s="33" t="s">
        <v>566</v>
      </c>
      <c r="E958" s="34">
        <v>14718</v>
      </c>
      <c r="F958" s="35">
        <v>5.77</v>
      </c>
      <c r="G958" s="34">
        <v>1650.4</v>
      </c>
      <c r="H958" s="14">
        <f t="shared" si="56"/>
        <v>1401566.8814400001</v>
      </c>
      <c r="I958" s="11">
        <f t="shared" si="57"/>
        <v>14718</v>
      </c>
      <c r="J958" s="11">
        <f t="shared" si="58"/>
        <v>84922.86</v>
      </c>
      <c r="K958" s="11">
        <f t="shared" si="59"/>
        <v>0</v>
      </c>
    </row>
    <row r="959" spans="1:11" s="11" customFormat="1">
      <c r="A959" s="32">
        <v>2018</v>
      </c>
      <c r="B959" s="32">
        <v>3298</v>
      </c>
      <c r="C959" s="33" t="s">
        <v>565</v>
      </c>
      <c r="D959" s="33" t="s">
        <v>566</v>
      </c>
      <c r="E959" s="34">
        <v>2869</v>
      </c>
      <c r="F959" s="35">
        <v>5.77</v>
      </c>
      <c r="G959" s="34">
        <v>1781.7</v>
      </c>
      <c r="H959" s="14">
        <f t="shared" si="56"/>
        <v>294944.93420999998</v>
      </c>
      <c r="I959" s="11">
        <f t="shared" si="57"/>
        <v>2869</v>
      </c>
      <c r="J959" s="11">
        <f t="shared" si="58"/>
        <v>16554.129999999997</v>
      </c>
      <c r="K959" s="11">
        <f t="shared" si="59"/>
        <v>0</v>
      </c>
    </row>
    <row r="960" spans="1:11" s="11" customFormat="1">
      <c r="A960" s="32">
        <v>2018</v>
      </c>
      <c r="B960" s="32">
        <v>3298</v>
      </c>
      <c r="C960" s="33" t="s">
        <v>565</v>
      </c>
      <c r="D960" s="33" t="s">
        <v>566</v>
      </c>
      <c r="E960" s="34">
        <v>181</v>
      </c>
      <c r="F960" s="35">
        <v>5.77</v>
      </c>
      <c r="G960" s="34">
        <v>1560.8</v>
      </c>
      <c r="H960" s="14">
        <f t="shared" si="56"/>
        <v>16300.526959999997</v>
      </c>
      <c r="I960" s="11">
        <f t="shared" si="57"/>
        <v>181</v>
      </c>
      <c r="J960" s="11">
        <f t="shared" si="58"/>
        <v>1044.3699999999999</v>
      </c>
      <c r="K960" s="11">
        <f t="shared" si="59"/>
        <v>0</v>
      </c>
    </row>
    <row r="961" spans="1:11" s="11" customFormat="1">
      <c r="A961" s="32">
        <v>2018</v>
      </c>
      <c r="B961" s="32">
        <v>3298</v>
      </c>
      <c r="C961" s="33" t="s">
        <v>353</v>
      </c>
      <c r="D961" s="33" t="s">
        <v>354</v>
      </c>
      <c r="E961" s="34">
        <v>12950</v>
      </c>
      <c r="F961" s="35">
        <v>25.88</v>
      </c>
      <c r="G961" s="34">
        <v>345.7</v>
      </c>
      <c r="H961" s="14">
        <f t="shared" si="56"/>
        <v>1158599.7219999998</v>
      </c>
      <c r="I961" s="11">
        <f t="shared" si="57"/>
        <v>12950</v>
      </c>
      <c r="J961" s="11">
        <f t="shared" si="58"/>
        <v>335146</v>
      </c>
      <c r="K961" s="11">
        <f t="shared" si="59"/>
        <v>0</v>
      </c>
    </row>
    <row r="962" spans="1:11" s="11" customFormat="1">
      <c r="A962" s="32">
        <v>2018</v>
      </c>
      <c r="B962" s="32">
        <v>3298</v>
      </c>
      <c r="C962" s="33" t="s">
        <v>353</v>
      </c>
      <c r="D962" s="33" t="s">
        <v>354</v>
      </c>
      <c r="E962" s="34">
        <v>12835</v>
      </c>
      <c r="F962" s="35">
        <v>25.22</v>
      </c>
      <c r="G962" s="34">
        <v>345.7</v>
      </c>
      <c r="H962" s="14">
        <f t="shared" si="56"/>
        <v>1119026.4058999999</v>
      </c>
      <c r="I962" s="11">
        <f t="shared" si="57"/>
        <v>12835</v>
      </c>
      <c r="J962" s="11">
        <f t="shared" si="58"/>
        <v>323698.7</v>
      </c>
      <c r="K962" s="11">
        <f t="shared" si="59"/>
        <v>0</v>
      </c>
    </row>
    <row r="963" spans="1:11" s="11" customFormat="1">
      <c r="A963" s="32">
        <v>2018</v>
      </c>
      <c r="B963" s="32">
        <v>3298</v>
      </c>
      <c r="C963" s="33" t="s">
        <v>563</v>
      </c>
      <c r="D963" s="33" t="s">
        <v>564</v>
      </c>
      <c r="E963" s="34">
        <v>577</v>
      </c>
      <c r="F963" s="35">
        <v>1.052</v>
      </c>
      <c r="G963" s="34">
        <v>320.39999999999998</v>
      </c>
      <c r="H963" s="14">
        <f t="shared" si="56"/>
        <v>1944.8408159999999</v>
      </c>
      <c r="I963" s="11">
        <f t="shared" si="57"/>
        <v>577</v>
      </c>
      <c r="J963" s="11">
        <f t="shared" si="58"/>
        <v>607.00400000000002</v>
      </c>
      <c r="K963" s="11">
        <f t="shared" si="59"/>
        <v>0</v>
      </c>
    </row>
    <row r="964" spans="1:11" s="11" customFormat="1">
      <c r="A964" s="32">
        <v>2018</v>
      </c>
      <c r="B964" s="32">
        <v>3298</v>
      </c>
      <c r="C964" s="33" t="s">
        <v>353</v>
      </c>
      <c r="D964" s="33" t="s">
        <v>354</v>
      </c>
      <c r="E964" s="34">
        <v>13338</v>
      </c>
      <c r="F964" s="35">
        <v>25.06</v>
      </c>
      <c r="G964" s="34">
        <v>339.2</v>
      </c>
      <c r="H964" s="14">
        <f t="shared" si="56"/>
        <v>1133776.94976</v>
      </c>
      <c r="I964" s="11">
        <f t="shared" si="57"/>
        <v>13338</v>
      </c>
      <c r="J964" s="11">
        <f t="shared" si="58"/>
        <v>334250.27999999997</v>
      </c>
      <c r="K964" s="11">
        <f t="shared" si="59"/>
        <v>0</v>
      </c>
    </row>
    <row r="965" spans="1:11" s="11" customFormat="1">
      <c r="A965" s="32">
        <v>2018</v>
      </c>
      <c r="B965" s="32">
        <v>3298</v>
      </c>
      <c r="C965" s="33" t="s">
        <v>353</v>
      </c>
      <c r="D965" s="33" t="s">
        <v>354</v>
      </c>
      <c r="E965" s="34">
        <v>12523</v>
      </c>
      <c r="F965" s="35">
        <v>25.48</v>
      </c>
      <c r="G965" s="34">
        <v>340.4</v>
      </c>
      <c r="H965" s="14">
        <f t="shared" si="56"/>
        <v>1086168.8801599999</v>
      </c>
      <c r="I965" s="11">
        <f t="shared" si="57"/>
        <v>12523</v>
      </c>
      <c r="J965" s="11">
        <f t="shared" si="58"/>
        <v>319086.03999999998</v>
      </c>
      <c r="K965" s="11">
        <f t="shared" si="59"/>
        <v>0</v>
      </c>
    </row>
    <row r="966" spans="1:11" s="11" customFormat="1">
      <c r="A966" s="32">
        <v>2018</v>
      </c>
      <c r="B966" s="32">
        <v>3298</v>
      </c>
      <c r="C966" s="33" t="s">
        <v>353</v>
      </c>
      <c r="D966" s="33" t="s">
        <v>354</v>
      </c>
      <c r="E966" s="34">
        <v>12622</v>
      </c>
      <c r="F966" s="35">
        <v>25.63</v>
      </c>
      <c r="G966" s="34">
        <v>337.5</v>
      </c>
      <c r="H966" s="14">
        <f t="shared" ref="H966:H1029" si="60">IF(I966="","",G966/100*F966*E966)</f>
        <v>1091818.7775000001</v>
      </c>
      <c r="I966" s="11">
        <f t="shared" ref="I966:I1029" si="61">IF(OR(G966=".",F966=".",E966="."),"",E966)</f>
        <v>12622</v>
      </c>
      <c r="J966" s="11">
        <f t="shared" ref="J966:J1029" si="62">IF(I966="","",F966*I966)</f>
        <v>323501.86</v>
      </c>
      <c r="K966" s="11">
        <f t="shared" ref="K966:K1029" si="63">IF(C966="LIG",1,0)</f>
        <v>0</v>
      </c>
    </row>
    <row r="967" spans="1:11" s="11" customFormat="1">
      <c r="A967" s="32">
        <v>2018</v>
      </c>
      <c r="B967" s="32">
        <v>3393</v>
      </c>
      <c r="C967" s="33" t="s">
        <v>563</v>
      </c>
      <c r="D967" s="33" t="s">
        <v>564</v>
      </c>
      <c r="E967" s="34">
        <v>735285</v>
      </c>
      <c r="F967" s="35">
        <v>1</v>
      </c>
      <c r="G967" s="34">
        <v>311.8</v>
      </c>
      <c r="H967" s="14">
        <f t="shared" si="60"/>
        <v>2292618.6300000004</v>
      </c>
      <c r="I967" s="11">
        <f t="shared" si="61"/>
        <v>735285</v>
      </c>
      <c r="J967" s="11">
        <f t="shared" si="62"/>
        <v>735285</v>
      </c>
      <c r="K967" s="11">
        <f t="shared" si="63"/>
        <v>0</v>
      </c>
    </row>
    <row r="968" spans="1:11" s="11" customFormat="1">
      <c r="A968" s="32">
        <v>2018</v>
      </c>
      <c r="B968" s="32">
        <v>3396</v>
      </c>
      <c r="C968" s="33" t="s">
        <v>565</v>
      </c>
      <c r="D968" s="33" t="s">
        <v>566</v>
      </c>
      <c r="E968" s="34">
        <v>6044</v>
      </c>
      <c r="F968" s="35">
        <v>5.7619999999999996</v>
      </c>
      <c r="G968" s="34">
        <v>1530.2</v>
      </c>
      <c r="H968" s="14">
        <f t="shared" si="60"/>
        <v>532900.22945599991</v>
      </c>
      <c r="I968" s="11">
        <f t="shared" si="61"/>
        <v>6044</v>
      </c>
      <c r="J968" s="11">
        <f t="shared" si="62"/>
        <v>34825.527999999998</v>
      </c>
      <c r="K968" s="11">
        <f t="shared" si="63"/>
        <v>0</v>
      </c>
    </row>
    <row r="969" spans="1:11" s="11" customFormat="1">
      <c r="A969" s="32">
        <v>2018</v>
      </c>
      <c r="B969" s="32">
        <v>3396</v>
      </c>
      <c r="C969" s="33" t="s">
        <v>565</v>
      </c>
      <c r="D969" s="33" t="s">
        <v>566</v>
      </c>
      <c r="E969" s="34">
        <v>689</v>
      </c>
      <c r="F969" s="35">
        <v>5.7619999999999996</v>
      </c>
      <c r="G969" s="34">
        <v>1557.6</v>
      </c>
      <c r="H969" s="14">
        <f t="shared" si="60"/>
        <v>61837.000367999994</v>
      </c>
      <c r="I969" s="11">
        <f t="shared" si="61"/>
        <v>689</v>
      </c>
      <c r="J969" s="11">
        <f t="shared" si="62"/>
        <v>3970.0179999999996</v>
      </c>
      <c r="K969" s="11">
        <f t="shared" si="63"/>
        <v>0</v>
      </c>
    </row>
    <row r="970" spans="1:11" s="11" customFormat="1">
      <c r="A970" s="32">
        <v>2018</v>
      </c>
      <c r="B970" s="32">
        <v>3396</v>
      </c>
      <c r="C970" s="33" t="s">
        <v>565</v>
      </c>
      <c r="D970" s="33" t="s">
        <v>566</v>
      </c>
      <c r="E970" s="34">
        <v>345</v>
      </c>
      <c r="F970" s="35">
        <v>5.7619999999999996</v>
      </c>
      <c r="G970" s="34">
        <v>1520.1</v>
      </c>
      <c r="H970" s="14">
        <f t="shared" si="60"/>
        <v>30217.915889999993</v>
      </c>
      <c r="I970" s="11">
        <f t="shared" si="61"/>
        <v>345</v>
      </c>
      <c r="J970" s="11">
        <f t="shared" si="62"/>
        <v>1987.8899999999999</v>
      </c>
      <c r="K970" s="11">
        <f t="shared" si="63"/>
        <v>0</v>
      </c>
    </row>
    <row r="971" spans="1:11" s="11" customFormat="1">
      <c r="A971" s="32">
        <v>2018</v>
      </c>
      <c r="B971" s="32">
        <v>3396</v>
      </c>
      <c r="C971" s="33" t="s">
        <v>353</v>
      </c>
      <c r="D971" s="33" t="s">
        <v>354</v>
      </c>
      <c r="E971" s="34">
        <v>34384</v>
      </c>
      <c r="F971" s="35">
        <v>21.498000000000001</v>
      </c>
      <c r="G971" s="34">
        <v>263.2</v>
      </c>
      <c r="H971" s="14">
        <f t="shared" si="60"/>
        <v>1945540.7946239999</v>
      </c>
      <c r="I971" s="11">
        <f t="shared" si="61"/>
        <v>34384</v>
      </c>
      <c r="J971" s="11">
        <f t="shared" si="62"/>
        <v>739187.23200000008</v>
      </c>
      <c r="K971" s="11">
        <f t="shared" si="63"/>
        <v>0</v>
      </c>
    </row>
    <row r="972" spans="1:11" s="11" customFormat="1">
      <c r="A972" s="32">
        <v>2018</v>
      </c>
      <c r="B972" s="32">
        <v>3399</v>
      </c>
      <c r="C972" s="33" t="s">
        <v>353</v>
      </c>
      <c r="D972" s="33" t="s">
        <v>354</v>
      </c>
      <c r="E972" s="34">
        <v>51286</v>
      </c>
      <c r="F972" s="35">
        <v>22.745999999999999</v>
      </c>
      <c r="G972" s="34">
        <v>167.9</v>
      </c>
      <c r="H972" s="14">
        <f t="shared" si="60"/>
        <v>1958639.7267239999</v>
      </c>
      <c r="I972" s="11">
        <f t="shared" si="61"/>
        <v>51286</v>
      </c>
      <c r="J972" s="11">
        <f t="shared" si="62"/>
        <v>1166551.3559999999</v>
      </c>
      <c r="K972" s="11">
        <f t="shared" si="63"/>
        <v>0</v>
      </c>
    </row>
    <row r="973" spans="1:11" s="11" customFormat="1">
      <c r="A973" s="32">
        <v>2018</v>
      </c>
      <c r="B973" s="32">
        <v>3399</v>
      </c>
      <c r="C973" s="33" t="s">
        <v>353</v>
      </c>
      <c r="D973" s="33" t="s">
        <v>354</v>
      </c>
      <c r="E973" s="34">
        <v>203552</v>
      </c>
      <c r="F973" s="35">
        <v>24.135999999999999</v>
      </c>
      <c r="G973" s="34">
        <v>202.9</v>
      </c>
      <c r="H973" s="14">
        <f t="shared" si="60"/>
        <v>9968337.1450879984</v>
      </c>
      <c r="I973" s="11">
        <f t="shared" si="61"/>
        <v>203552</v>
      </c>
      <c r="J973" s="11">
        <f t="shared" si="62"/>
        <v>4912931.0719999997</v>
      </c>
      <c r="K973" s="11">
        <f t="shared" si="63"/>
        <v>0</v>
      </c>
    </row>
    <row r="974" spans="1:11" s="11" customFormat="1">
      <c r="A974" s="32">
        <v>2018</v>
      </c>
      <c r="B974" s="32">
        <v>3399</v>
      </c>
      <c r="C974" s="33" t="s">
        <v>565</v>
      </c>
      <c r="D974" s="33" t="s">
        <v>566</v>
      </c>
      <c r="E974" s="34">
        <v>2421</v>
      </c>
      <c r="F974" s="35">
        <v>5.7619999999999996</v>
      </c>
      <c r="G974" s="34">
        <v>1555.7</v>
      </c>
      <c r="H974" s="14">
        <f t="shared" si="60"/>
        <v>217017.06971399998</v>
      </c>
      <c r="I974" s="11">
        <f t="shared" si="61"/>
        <v>2421</v>
      </c>
      <c r="J974" s="11">
        <f t="shared" si="62"/>
        <v>13949.802</v>
      </c>
      <c r="K974" s="11">
        <f t="shared" si="63"/>
        <v>0</v>
      </c>
    </row>
    <row r="975" spans="1:11" s="11" customFormat="1">
      <c r="A975" s="32">
        <v>2018</v>
      </c>
      <c r="B975" s="32">
        <v>3399</v>
      </c>
      <c r="C975" s="33" t="s">
        <v>565</v>
      </c>
      <c r="D975" s="33" t="s">
        <v>566</v>
      </c>
      <c r="E975" s="34">
        <v>518</v>
      </c>
      <c r="F975" s="35">
        <v>5.7619999999999996</v>
      </c>
      <c r="G975" s="34">
        <v>1530.7</v>
      </c>
      <c r="H975" s="14">
        <f t="shared" si="60"/>
        <v>45687.047811999997</v>
      </c>
      <c r="I975" s="11">
        <f t="shared" si="61"/>
        <v>518</v>
      </c>
      <c r="J975" s="11">
        <f t="shared" si="62"/>
        <v>2984.7159999999999</v>
      </c>
      <c r="K975" s="11">
        <f t="shared" si="63"/>
        <v>0</v>
      </c>
    </row>
    <row r="976" spans="1:11" s="11" customFormat="1">
      <c r="A976" s="32">
        <v>2018</v>
      </c>
      <c r="B976" s="32">
        <v>3403</v>
      </c>
      <c r="C976" s="33" t="s">
        <v>563</v>
      </c>
      <c r="D976" s="33" t="s">
        <v>564</v>
      </c>
      <c r="E976" s="34">
        <v>218649</v>
      </c>
      <c r="F976" s="35">
        <v>1</v>
      </c>
      <c r="G976" s="34">
        <v>398</v>
      </c>
      <c r="H976" s="14">
        <f t="shared" si="60"/>
        <v>870223.02</v>
      </c>
      <c r="I976" s="11">
        <f t="shared" si="61"/>
        <v>218649</v>
      </c>
      <c r="J976" s="11">
        <f t="shared" si="62"/>
        <v>218649</v>
      </c>
      <c r="K976" s="11">
        <f t="shared" si="63"/>
        <v>0</v>
      </c>
    </row>
    <row r="977" spans="1:11" s="11" customFormat="1">
      <c r="A977" s="32">
        <v>2018</v>
      </c>
      <c r="B977" s="32">
        <v>3405</v>
      </c>
      <c r="C977" s="33" t="s">
        <v>563</v>
      </c>
      <c r="D977" s="33" t="s">
        <v>564</v>
      </c>
      <c r="E977" s="34">
        <v>2422293</v>
      </c>
      <c r="F977" s="35">
        <v>1</v>
      </c>
      <c r="G977" s="34">
        <v>343.1</v>
      </c>
      <c r="H977" s="14">
        <f t="shared" si="60"/>
        <v>8310887.2829999998</v>
      </c>
      <c r="I977" s="11">
        <f t="shared" si="61"/>
        <v>2422293</v>
      </c>
      <c r="J977" s="11">
        <f t="shared" si="62"/>
        <v>2422293</v>
      </c>
      <c r="K977" s="11">
        <f t="shared" si="63"/>
        <v>0</v>
      </c>
    </row>
    <row r="978" spans="1:11" s="11" customFormat="1">
      <c r="A978" s="32">
        <v>2018</v>
      </c>
      <c r="B978" s="32">
        <v>3406</v>
      </c>
      <c r="C978" s="33" t="s">
        <v>563</v>
      </c>
      <c r="D978" s="33" t="s">
        <v>564</v>
      </c>
      <c r="E978" s="34">
        <v>1083771</v>
      </c>
      <c r="F978" s="35">
        <v>1</v>
      </c>
      <c r="G978" s="34">
        <v>346.3</v>
      </c>
      <c r="H978" s="14">
        <f t="shared" si="60"/>
        <v>3753098.9730000002</v>
      </c>
      <c r="I978" s="11">
        <f t="shared" si="61"/>
        <v>1083771</v>
      </c>
      <c r="J978" s="11">
        <f t="shared" si="62"/>
        <v>1083771</v>
      </c>
      <c r="K978" s="11">
        <f t="shared" si="63"/>
        <v>0</v>
      </c>
    </row>
    <row r="979" spans="1:11" s="11" customFormat="1">
      <c r="A979" s="32">
        <v>2018</v>
      </c>
      <c r="B979" s="32">
        <v>3407</v>
      </c>
      <c r="C979" s="33" t="s">
        <v>363</v>
      </c>
      <c r="D979" s="33" t="s">
        <v>354</v>
      </c>
      <c r="E979" s="34">
        <v>14506</v>
      </c>
      <c r="F979" s="35">
        <v>18.155999999999999</v>
      </c>
      <c r="G979" s="34">
        <v>234.6</v>
      </c>
      <c r="H979" s="14">
        <f t="shared" si="60"/>
        <v>617868.21585599997</v>
      </c>
      <c r="I979" s="11">
        <f t="shared" si="61"/>
        <v>14506</v>
      </c>
      <c r="J979" s="11">
        <f t="shared" si="62"/>
        <v>263370.93599999999</v>
      </c>
      <c r="K979" s="11">
        <f t="shared" si="63"/>
        <v>0</v>
      </c>
    </row>
    <row r="980" spans="1:11" s="11" customFormat="1">
      <c r="A980" s="32">
        <v>2018</v>
      </c>
      <c r="B980" s="32">
        <v>3407</v>
      </c>
      <c r="C980" s="33" t="s">
        <v>363</v>
      </c>
      <c r="D980" s="33" t="s">
        <v>354</v>
      </c>
      <c r="E980" s="34">
        <v>14494</v>
      </c>
      <c r="F980" s="35">
        <v>17.776</v>
      </c>
      <c r="G980" s="34">
        <v>239.7</v>
      </c>
      <c r="H980" s="14">
        <f t="shared" si="60"/>
        <v>617575.88956799998</v>
      </c>
      <c r="I980" s="11">
        <f t="shared" si="61"/>
        <v>14494</v>
      </c>
      <c r="J980" s="11">
        <f t="shared" si="62"/>
        <v>257645.34399999998</v>
      </c>
      <c r="K980" s="11">
        <f t="shared" si="63"/>
        <v>0</v>
      </c>
    </row>
    <row r="981" spans="1:11" s="11" customFormat="1">
      <c r="A981" s="32">
        <v>2018</v>
      </c>
      <c r="B981" s="32">
        <v>3407</v>
      </c>
      <c r="C981" s="33" t="s">
        <v>353</v>
      </c>
      <c r="D981" s="33" t="s">
        <v>354</v>
      </c>
      <c r="E981" s="34">
        <v>34113</v>
      </c>
      <c r="F981" s="35">
        <v>23</v>
      </c>
      <c r="G981" s="34">
        <v>265.8</v>
      </c>
      <c r="H981" s="14">
        <f t="shared" si="60"/>
        <v>2085464.142</v>
      </c>
      <c r="I981" s="11">
        <f t="shared" si="61"/>
        <v>34113</v>
      </c>
      <c r="J981" s="11">
        <f t="shared" si="62"/>
        <v>784599</v>
      </c>
      <c r="K981" s="11">
        <f t="shared" si="63"/>
        <v>0</v>
      </c>
    </row>
    <row r="982" spans="1:11" s="11" customFormat="1">
      <c r="A982" s="32">
        <v>2018</v>
      </c>
      <c r="B982" s="32">
        <v>3407</v>
      </c>
      <c r="C982" s="33" t="s">
        <v>565</v>
      </c>
      <c r="D982" s="33" t="s">
        <v>566</v>
      </c>
      <c r="E982" s="34">
        <v>2071</v>
      </c>
      <c r="F982" s="35">
        <v>5.7619999999999996</v>
      </c>
      <c r="G982" s="34">
        <v>1493.8</v>
      </c>
      <c r="H982" s="14">
        <f t="shared" si="60"/>
        <v>178256.67767599996</v>
      </c>
      <c r="I982" s="11">
        <f t="shared" si="61"/>
        <v>2071</v>
      </c>
      <c r="J982" s="11">
        <f t="shared" si="62"/>
        <v>11933.101999999999</v>
      </c>
      <c r="K982" s="11">
        <f t="shared" si="63"/>
        <v>0</v>
      </c>
    </row>
    <row r="983" spans="1:11" s="11" customFormat="1">
      <c r="A983" s="32">
        <v>2018</v>
      </c>
      <c r="B983" s="32">
        <v>3407</v>
      </c>
      <c r="C983" s="33" t="s">
        <v>363</v>
      </c>
      <c r="D983" s="33" t="s">
        <v>354</v>
      </c>
      <c r="E983" s="34">
        <v>14450</v>
      </c>
      <c r="F983" s="35">
        <v>17.774000000000001</v>
      </c>
      <c r="G983" s="34">
        <v>233</v>
      </c>
      <c r="H983" s="14">
        <f t="shared" si="60"/>
        <v>598423.91899999999</v>
      </c>
      <c r="I983" s="11">
        <f t="shared" si="61"/>
        <v>14450</v>
      </c>
      <c r="J983" s="11">
        <f t="shared" si="62"/>
        <v>256834.30000000002</v>
      </c>
      <c r="K983" s="11">
        <f t="shared" si="63"/>
        <v>0</v>
      </c>
    </row>
    <row r="984" spans="1:11" s="11" customFormat="1">
      <c r="A984" s="32">
        <v>2018</v>
      </c>
      <c r="B984" s="32">
        <v>3407</v>
      </c>
      <c r="C984" s="33" t="s">
        <v>353</v>
      </c>
      <c r="D984" s="33" t="s">
        <v>354</v>
      </c>
      <c r="E984" s="34">
        <v>22942</v>
      </c>
      <c r="F984" s="35">
        <v>22</v>
      </c>
      <c r="G984" s="34">
        <v>219</v>
      </c>
      <c r="H984" s="14">
        <f t="shared" si="60"/>
        <v>1105345.56</v>
      </c>
      <c r="I984" s="11">
        <f t="shared" si="61"/>
        <v>22942</v>
      </c>
      <c r="J984" s="11">
        <f t="shared" si="62"/>
        <v>504724</v>
      </c>
      <c r="K984" s="11">
        <f t="shared" si="63"/>
        <v>0</v>
      </c>
    </row>
    <row r="985" spans="1:11" s="11" customFormat="1">
      <c r="A985" s="32">
        <v>2018</v>
      </c>
      <c r="B985" s="32">
        <v>3407</v>
      </c>
      <c r="C985" s="33" t="s">
        <v>353</v>
      </c>
      <c r="D985" s="33" t="s">
        <v>354</v>
      </c>
      <c r="E985" s="34">
        <v>23652</v>
      </c>
      <c r="F985" s="35">
        <v>23.106000000000002</v>
      </c>
      <c r="G985" s="34">
        <v>252.3</v>
      </c>
      <c r="H985" s="14">
        <f t="shared" si="60"/>
        <v>1378827.3515760002</v>
      </c>
      <c r="I985" s="11">
        <f t="shared" si="61"/>
        <v>23652</v>
      </c>
      <c r="J985" s="11">
        <f t="shared" si="62"/>
        <v>546503.11200000008</v>
      </c>
      <c r="K985" s="11">
        <f t="shared" si="63"/>
        <v>0</v>
      </c>
    </row>
    <row r="986" spans="1:11" s="11" customFormat="1">
      <c r="A986" s="32">
        <v>2018</v>
      </c>
      <c r="B986" s="32">
        <v>3439</v>
      </c>
      <c r="C986" s="33" t="s">
        <v>563</v>
      </c>
      <c r="D986" s="33" t="s">
        <v>564</v>
      </c>
      <c r="E986" s="34">
        <v>128271</v>
      </c>
      <c r="F986" s="35">
        <v>1.02</v>
      </c>
      <c r="G986" s="34" t="s">
        <v>364</v>
      </c>
      <c r="H986" s="14" t="str">
        <f t="shared" si="60"/>
        <v/>
      </c>
      <c r="I986" s="11" t="str">
        <f t="shared" si="61"/>
        <v/>
      </c>
      <c r="J986" s="11" t="str">
        <f t="shared" si="62"/>
        <v/>
      </c>
      <c r="K986" s="11">
        <f t="shared" si="63"/>
        <v>0</v>
      </c>
    </row>
    <row r="987" spans="1:11" s="11" customFormat="1">
      <c r="A987" s="32">
        <v>2018</v>
      </c>
      <c r="B987" s="32">
        <v>3441</v>
      </c>
      <c r="C987" s="33" t="s">
        <v>563</v>
      </c>
      <c r="D987" s="33" t="s">
        <v>564</v>
      </c>
      <c r="E987" s="34">
        <v>1002985</v>
      </c>
      <c r="F987" s="35">
        <v>1.03</v>
      </c>
      <c r="G987" s="34" t="s">
        <v>364</v>
      </c>
      <c r="H987" s="14" t="str">
        <f t="shared" si="60"/>
        <v/>
      </c>
      <c r="I987" s="11" t="str">
        <f t="shared" si="61"/>
        <v/>
      </c>
      <c r="J987" s="11" t="str">
        <f t="shared" si="62"/>
        <v/>
      </c>
      <c r="K987" s="11">
        <f t="shared" si="63"/>
        <v>0</v>
      </c>
    </row>
    <row r="988" spans="1:11" s="11" customFormat="1">
      <c r="A988" s="32">
        <v>2018</v>
      </c>
      <c r="B988" s="32">
        <v>3443</v>
      </c>
      <c r="C988" s="33" t="s">
        <v>563</v>
      </c>
      <c r="D988" s="33" t="s">
        <v>564</v>
      </c>
      <c r="E988" s="34">
        <v>2619</v>
      </c>
      <c r="F988" s="35">
        <v>1.034</v>
      </c>
      <c r="G988" s="34" t="s">
        <v>364</v>
      </c>
      <c r="H988" s="14" t="str">
        <f t="shared" si="60"/>
        <v/>
      </c>
      <c r="I988" s="11" t="str">
        <f t="shared" si="61"/>
        <v/>
      </c>
      <c r="J988" s="11" t="str">
        <f t="shared" si="62"/>
        <v/>
      </c>
      <c r="K988" s="11">
        <f t="shared" si="63"/>
        <v>0</v>
      </c>
    </row>
    <row r="989" spans="1:11" s="11" customFormat="1">
      <c r="A989" s="32">
        <v>2018</v>
      </c>
      <c r="B989" s="32">
        <v>3443</v>
      </c>
      <c r="C989" s="33" t="s">
        <v>563</v>
      </c>
      <c r="D989" s="33" t="s">
        <v>564</v>
      </c>
      <c r="E989" s="34">
        <v>4140</v>
      </c>
      <c r="F989" s="35">
        <v>1.03</v>
      </c>
      <c r="G989" s="34" t="s">
        <v>364</v>
      </c>
      <c r="H989" s="14" t="str">
        <f t="shared" si="60"/>
        <v/>
      </c>
      <c r="I989" s="11" t="str">
        <f t="shared" si="61"/>
        <v/>
      </c>
      <c r="J989" s="11" t="str">
        <f t="shared" si="62"/>
        <v/>
      </c>
      <c r="K989" s="11">
        <f t="shared" si="63"/>
        <v>0</v>
      </c>
    </row>
    <row r="990" spans="1:11" s="11" customFormat="1">
      <c r="A990" s="32">
        <v>2018</v>
      </c>
      <c r="B990" s="32">
        <v>3443</v>
      </c>
      <c r="C990" s="33" t="s">
        <v>563</v>
      </c>
      <c r="D990" s="33" t="s">
        <v>564</v>
      </c>
      <c r="E990" s="34">
        <v>8324</v>
      </c>
      <c r="F990" s="35">
        <v>1.038</v>
      </c>
      <c r="G990" s="34" t="s">
        <v>364</v>
      </c>
      <c r="H990" s="14" t="str">
        <f t="shared" si="60"/>
        <v/>
      </c>
      <c r="I990" s="11" t="str">
        <f t="shared" si="61"/>
        <v/>
      </c>
      <c r="J990" s="11" t="str">
        <f t="shared" si="62"/>
        <v/>
      </c>
      <c r="K990" s="11">
        <f t="shared" si="63"/>
        <v>0</v>
      </c>
    </row>
    <row r="991" spans="1:11" s="11" customFormat="1">
      <c r="A991" s="32">
        <v>2018</v>
      </c>
      <c r="B991" s="32">
        <v>3443</v>
      </c>
      <c r="C991" s="33" t="s">
        <v>563</v>
      </c>
      <c r="D991" s="33" t="s">
        <v>564</v>
      </c>
      <c r="E991" s="34">
        <v>13459</v>
      </c>
      <c r="F991" s="35">
        <v>1.042</v>
      </c>
      <c r="G991" s="34" t="s">
        <v>364</v>
      </c>
      <c r="H991" s="14" t="str">
        <f t="shared" si="60"/>
        <v/>
      </c>
      <c r="I991" s="11" t="str">
        <f t="shared" si="61"/>
        <v/>
      </c>
      <c r="J991" s="11" t="str">
        <f t="shared" si="62"/>
        <v/>
      </c>
      <c r="K991" s="11">
        <f t="shared" si="63"/>
        <v>0</v>
      </c>
    </row>
    <row r="992" spans="1:11" s="11" customFormat="1">
      <c r="A992" s="32">
        <v>2018</v>
      </c>
      <c r="B992" s="32">
        <v>3443</v>
      </c>
      <c r="C992" s="33" t="s">
        <v>563</v>
      </c>
      <c r="D992" s="33" t="s">
        <v>564</v>
      </c>
      <c r="E992" s="34">
        <v>17812</v>
      </c>
      <c r="F992" s="35">
        <v>1.0349999999999999</v>
      </c>
      <c r="G992" s="34" t="s">
        <v>364</v>
      </c>
      <c r="H992" s="14" t="str">
        <f t="shared" si="60"/>
        <v/>
      </c>
      <c r="I992" s="11" t="str">
        <f t="shared" si="61"/>
        <v/>
      </c>
      <c r="J992" s="11" t="str">
        <f t="shared" si="62"/>
        <v/>
      </c>
      <c r="K992" s="11">
        <f t="shared" si="63"/>
        <v>0</v>
      </c>
    </row>
    <row r="993" spans="1:11" s="11" customFormat="1">
      <c r="A993" s="32">
        <v>2018</v>
      </c>
      <c r="B993" s="32">
        <v>3443</v>
      </c>
      <c r="C993" s="33" t="s">
        <v>563</v>
      </c>
      <c r="D993" s="33" t="s">
        <v>564</v>
      </c>
      <c r="E993" s="34">
        <v>17820</v>
      </c>
      <c r="F993" s="35">
        <v>1.028</v>
      </c>
      <c r="G993" s="34" t="s">
        <v>364</v>
      </c>
      <c r="H993" s="14" t="str">
        <f t="shared" si="60"/>
        <v/>
      </c>
      <c r="I993" s="11" t="str">
        <f t="shared" si="61"/>
        <v/>
      </c>
      <c r="J993" s="11" t="str">
        <f t="shared" si="62"/>
        <v/>
      </c>
      <c r="K993" s="11">
        <f t="shared" si="63"/>
        <v>0</v>
      </c>
    </row>
    <row r="994" spans="1:11" s="11" customFormat="1">
      <c r="A994" s="32">
        <v>2018</v>
      </c>
      <c r="B994" s="32">
        <v>3443</v>
      </c>
      <c r="C994" s="33" t="s">
        <v>563</v>
      </c>
      <c r="D994" s="33" t="s">
        <v>564</v>
      </c>
      <c r="E994" s="34">
        <v>18526</v>
      </c>
      <c r="F994" s="35">
        <v>1.0329999999999999</v>
      </c>
      <c r="G994" s="34" t="s">
        <v>364</v>
      </c>
      <c r="H994" s="14" t="str">
        <f t="shared" si="60"/>
        <v/>
      </c>
      <c r="I994" s="11" t="str">
        <f t="shared" si="61"/>
        <v/>
      </c>
      <c r="J994" s="11" t="str">
        <f t="shared" si="62"/>
        <v/>
      </c>
      <c r="K994" s="11">
        <f t="shared" si="63"/>
        <v>0</v>
      </c>
    </row>
    <row r="995" spans="1:11" s="11" customFormat="1">
      <c r="A995" s="32">
        <v>2018</v>
      </c>
      <c r="B995" s="32">
        <v>3443</v>
      </c>
      <c r="C995" s="33" t="s">
        <v>563</v>
      </c>
      <c r="D995" s="33" t="s">
        <v>564</v>
      </c>
      <c r="E995" s="34">
        <v>22764</v>
      </c>
      <c r="F995" s="35">
        <v>1.0369999999999999</v>
      </c>
      <c r="G995" s="34" t="s">
        <v>364</v>
      </c>
      <c r="H995" s="14" t="str">
        <f t="shared" si="60"/>
        <v/>
      </c>
      <c r="I995" s="11" t="str">
        <f t="shared" si="61"/>
        <v/>
      </c>
      <c r="J995" s="11" t="str">
        <f t="shared" si="62"/>
        <v/>
      </c>
      <c r="K995" s="11">
        <f t="shared" si="63"/>
        <v>0</v>
      </c>
    </row>
    <row r="996" spans="1:11" s="11" customFormat="1">
      <c r="A996" s="32">
        <v>2018</v>
      </c>
      <c r="B996" s="32">
        <v>3443</v>
      </c>
      <c r="C996" s="33" t="s">
        <v>563</v>
      </c>
      <c r="D996" s="33" t="s">
        <v>564</v>
      </c>
      <c r="E996" s="34">
        <v>23179</v>
      </c>
      <c r="F996" s="35">
        <v>1.0289999999999999</v>
      </c>
      <c r="G996" s="34" t="s">
        <v>364</v>
      </c>
      <c r="H996" s="14" t="str">
        <f t="shared" si="60"/>
        <v/>
      </c>
      <c r="I996" s="11" t="str">
        <f t="shared" si="61"/>
        <v/>
      </c>
      <c r="J996" s="11" t="str">
        <f t="shared" si="62"/>
        <v/>
      </c>
      <c r="K996" s="11">
        <f t="shared" si="63"/>
        <v>0</v>
      </c>
    </row>
    <row r="997" spans="1:11" s="11" customFormat="1">
      <c r="A997" s="32">
        <v>2018</v>
      </c>
      <c r="B997" s="32">
        <v>3443</v>
      </c>
      <c r="C997" s="33" t="s">
        <v>563</v>
      </c>
      <c r="D997" s="33" t="s">
        <v>564</v>
      </c>
      <c r="E997" s="34">
        <v>28353</v>
      </c>
      <c r="F997" s="35">
        <v>1.0349999999999999</v>
      </c>
      <c r="G997" s="34" t="s">
        <v>364</v>
      </c>
      <c r="H997" s="14" t="str">
        <f t="shared" si="60"/>
        <v/>
      </c>
      <c r="I997" s="11" t="str">
        <f t="shared" si="61"/>
        <v/>
      </c>
      <c r="J997" s="11" t="str">
        <f t="shared" si="62"/>
        <v/>
      </c>
      <c r="K997" s="11">
        <f t="shared" si="63"/>
        <v>0</v>
      </c>
    </row>
    <row r="998" spans="1:11" s="11" customFormat="1">
      <c r="A998" s="32">
        <v>2018</v>
      </c>
      <c r="B998" s="32">
        <v>3443</v>
      </c>
      <c r="C998" s="33" t="s">
        <v>563</v>
      </c>
      <c r="D998" s="33" t="s">
        <v>564</v>
      </c>
      <c r="E998" s="34">
        <v>28751</v>
      </c>
      <c r="F998" s="35">
        <v>1.0469999999999999</v>
      </c>
      <c r="G998" s="34" t="s">
        <v>364</v>
      </c>
      <c r="H998" s="14" t="str">
        <f t="shared" si="60"/>
        <v/>
      </c>
      <c r="I998" s="11" t="str">
        <f t="shared" si="61"/>
        <v/>
      </c>
      <c r="J998" s="11" t="str">
        <f t="shared" si="62"/>
        <v/>
      </c>
      <c r="K998" s="11">
        <f t="shared" si="63"/>
        <v>0</v>
      </c>
    </row>
    <row r="999" spans="1:11" s="11" customFormat="1">
      <c r="A999" s="32">
        <v>2018</v>
      </c>
      <c r="B999" s="32">
        <v>3443</v>
      </c>
      <c r="C999" s="33" t="s">
        <v>563</v>
      </c>
      <c r="D999" s="33" t="s">
        <v>564</v>
      </c>
      <c r="E999" s="34">
        <v>4639</v>
      </c>
      <c r="F999" s="35">
        <v>1.026</v>
      </c>
      <c r="G999" s="34" t="s">
        <v>364</v>
      </c>
      <c r="H999" s="14" t="str">
        <f t="shared" si="60"/>
        <v/>
      </c>
      <c r="I999" s="11" t="str">
        <f t="shared" si="61"/>
        <v/>
      </c>
      <c r="J999" s="11" t="str">
        <f t="shared" si="62"/>
        <v/>
      </c>
      <c r="K999" s="11">
        <f t="shared" si="63"/>
        <v>0</v>
      </c>
    </row>
    <row r="1000" spans="1:11" s="11" customFormat="1">
      <c r="A1000" s="32">
        <v>2018</v>
      </c>
      <c r="B1000" s="32">
        <v>3452</v>
      </c>
      <c r="C1000" s="33" t="s">
        <v>563</v>
      </c>
      <c r="D1000" s="33" t="s">
        <v>564</v>
      </c>
      <c r="E1000" s="34">
        <v>18050</v>
      </c>
      <c r="F1000" s="35">
        <v>1.0109999999999999</v>
      </c>
      <c r="G1000" s="34" t="s">
        <v>364</v>
      </c>
      <c r="H1000" s="14" t="str">
        <f t="shared" si="60"/>
        <v/>
      </c>
      <c r="I1000" s="11" t="str">
        <f t="shared" si="61"/>
        <v/>
      </c>
      <c r="J1000" s="11" t="str">
        <f t="shared" si="62"/>
        <v/>
      </c>
      <c r="K1000" s="11">
        <f t="shared" si="63"/>
        <v>0</v>
      </c>
    </row>
    <row r="1001" spans="1:11" s="11" customFormat="1">
      <c r="A1001" s="32">
        <v>2018</v>
      </c>
      <c r="B1001" s="32">
        <v>3453</v>
      </c>
      <c r="C1001" s="33" t="s">
        <v>563</v>
      </c>
      <c r="D1001" s="33" t="s">
        <v>564</v>
      </c>
      <c r="E1001" s="34">
        <v>60670</v>
      </c>
      <c r="F1001" s="35">
        <v>1.0009999999999999</v>
      </c>
      <c r="G1001" s="34" t="s">
        <v>364</v>
      </c>
      <c r="H1001" s="14" t="str">
        <f t="shared" si="60"/>
        <v/>
      </c>
      <c r="I1001" s="11" t="str">
        <f t="shared" si="61"/>
        <v/>
      </c>
      <c r="J1001" s="11" t="str">
        <f t="shared" si="62"/>
        <v/>
      </c>
      <c r="K1001" s="11">
        <f t="shared" si="63"/>
        <v>0</v>
      </c>
    </row>
    <row r="1002" spans="1:11" s="11" customFormat="1">
      <c r="A1002" s="32">
        <v>2018</v>
      </c>
      <c r="B1002" s="32">
        <v>3453</v>
      </c>
      <c r="C1002" s="33" t="s">
        <v>563</v>
      </c>
      <c r="D1002" s="33" t="s">
        <v>564</v>
      </c>
      <c r="E1002" s="34">
        <v>182344</v>
      </c>
      <c r="F1002" s="35">
        <v>1.0009999999999999</v>
      </c>
      <c r="G1002" s="34" t="s">
        <v>364</v>
      </c>
      <c r="H1002" s="14" t="str">
        <f t="shared" si="60"/>
        <v/>
      </c>
      <c r="I1002" s="11" t="str">
        <f t="shared" si="61"/>
        <v/>
      </c>
      <c r="J1002" s="11" t="str">
        <f t="shared" si="62"/>
        <v/>
      </c>
      <c r="K1002" s="11">
        <f t="shared" si="63"/>
        <v>0</v>
      </c>
    </row>
    <row r="1003" spans="1:11" s="11" customFormat="1">
      <c r="A1003" s="32">
        <v>2018</v>
      </c>
      <c r="B1003" s="32">
        <v>3456</v>
      </c>
      <c r="C1003" s="33" t="s">
        <v>563</v>
      </c>
      <c r="D1003" s="33" t="s">
        <v>564</v>
      </c>
      <c r="E1003" s="34">
        <v>235097</v>
      </c>
      <c r="F1003" s="35">
        <v>1.06</v>
      </c>
      <c r="G1003" s="34">
        <v>314</v>
      </c>
      <c r="H1003" s="14">
        <f t="shared" si="60"/>
        <v>782496.85480000009</v>
      </c>
      <c r="I1003" s="11">
        <f t="shared" si="61"/>
        <v>235097</v>
      </c>
      <c r="J1003" s="11">
        <f t="shared" si="62"/>
        <v>249202.82</v>
      </c>
      <c r="K1003" s="11">
        <f t="shared" si="63"/>
        <v>0</v>
      </c>
    </row>
    <row r="1004" spans="1:11" s="11" customFormat="1">
      <c r="A1004" s="32">
        <v>2018</v>
      </c>
      <c r="B1004" s="32">
        <v>3456</v>
      </c>
      <c r="C1004" s="33" t="s">
        <v>563</v>
      </c>
      <c r="D1004" s="33" t="s">
        <v>564</v>
      </c>
      <c r="E1004" s="34">
        <v>2372428</v>
      </c>
      <c r="F1004" s="35">
        <v>1.06</v>
      </c>
      <c r="G1004" s="34">
        <v>296</v>
      </c>
      <c r="H1004" s="14">
        <f t="shared" si="60"/>
        <v>7443730.0927999998</v>
      </c>
      <c r="I1004" s="11">
        <f t="shared" si="61"/>
        <v>2372428</v>
      </c>
      <c r="J1004" s="11">
        <f t="shared" si="62"/>
        <v>2514773.6800000002</v>
      </c>
      <c r="K1004" s="11">
        <f t="shared" si="63"/>
        <v>0</v>
      </c>
    </row>
    <row r="1005" spans="1:11" s="11" customFormat="1">
      <c r="A1005" s="32">
        <v>2018</v>
      </c>
      <c r="B1005" s="32">
        <v>3457</v>
      </c>
      <c r="C1005" s="33" t="s">
        <v>563</v>
      </c>
      <c r="D1005" s="33" t="s">
        <v>564</v>
      </c>
      <c r="E1005" s="34">
        <v>731434</v>
      </c>
      <c r="F1005" s="35">
        <v>1.03</v>
      </c>
      <c r="G1005" s="34">
        <v>431.9</v>
      </c>
      <c r="H1005" s="14">
        <f t="shared" si="60"/>
        <v>3253835.34938</v>
      </c>
      <c r="I1005" s="11">
        <f t="shared" si="61"/>
        <v>731434</v>
      </c>
      <c r="J1005" s="11">
        <f t="shared" si="62"/>
        <v>753377.02</v>
      </c>
      <c r="K1005" s="11">
        <f t="shared" si="63"/>
        <v>0</v>
      </c>
    </row>
    <row r="1006" spans="1:11" s="11" customFormat="1">
      <c r="A1006" s="32">
        <v>2018</v>
      </c>
      <c r="B1006" s="32">
        <v>3457</v>
      </c>
      <c r="C1006" s="33" t="s">
        <v>563</v>
      </c>
      <c r="D1006" s="33" t="s">
        <v>564</v>
      </c>
      <c r="E1006" s="34">
        <v>886210</v>
      </c>
      <c r="F1006" s="35">
        <v>1.03</v>
      </c>
      <c r="G1006" s="34">
        <v>367.6</v>
      </c>
      <c r="H1006" s="14">
        <f t="shared" si="60"/>
        <v>3355439.1987999999</v>
      </c>
      <c r="I1006" s="11">
        <f t="shared" si="61"/>
        <v>886210</v>
      </c>
      <c r="J1006" s="11">
        <f t="shared" si="62"/>
        <v>912796.3</v>
      </c>
      <c r="K1006" s="11">
        <f t="shared" si="63"/>
        <v>0</v>
      </c>
    </row>
    <row r="1007" spans="1:11" s="11" customFormat="1">
      <c r="A1007" s="32">
        <v>2018</v>
      </c>
      <c r="B1007" s="32">
        <v>3457</v>
      </c>
      <c r="C1007" s="33" t="s">
        <v>563</v>
      </c>
      <c r="D1007" s="33" t="s">
        <v>564</v>
      </c>
      <c r="E1007" s="34">
        <v>467170</v>
      </c>
      <c r="F1007" s="35">
        <v>1.026</v>
      </c>
      <c r="G1007" s="34">
        <v>434.2</v>
      </c>
      <c r="H1007" s="14">
        <f t="shared" si="60"/>
        <v>2081191.89564</v>
      </c>
      <c r="I1007" s="11">
        <f t="shared" si="61"/>
        <v>467170</v>
      </c>
      <c r="J1007" s="11">
        <f t="shared" si="62"/>
        <v>479316.42</v>
      </c>
      <c r="K1007" s="11">
        <f t="shared" si="63"/>
        <v>0</v>
      </c>
    </row>
    <row r="1008" spans="1:11" s="11" customFormat="1">
      <c r="A1008" s="32">
        <v>2018</v>
      </c>
      <c r="B1008" s="32">
        <v>3459</v>
      </c>
      <c r="C1008" s="33" t="s">
        <v>563</v>
      </c>
      <c r="D1008" s="33" t="s">
        <v>564</v>
      </c>
      <c r="E1008" s="34">
        <v>856891</v>
      </c>
      <c r="F1008" s="35">
        <v>1.044</v>
      </c>
      <c r="G1008" s="34">
        <v>354.8</v>
      </c>
      <c r="H1008" s="14">
        <f t="shared" si="60"/>
        <v>3174020.2357920003</v>
      </c>
      <c r="I1008" s="11">
        <f t="shared" si="61"/>
        <v>856891</v>
      </c>
      <c r="J1008" s="11">
        <f t="shared" si="62"/>
        <v>894594.20400000003</v>
      </c>
      <c r="K1008" s="11">
        <f t="shared" si="63"/>
        <v>0</v>
      </c>
    </row>
    <row r="1009" spans="1:11" s="11" customFormat="1">
      <c r="A1009" s="32">
        <v>2018</v>
      </c>
      <c r="B1009" s="32">
        <v>3459</v>
      </c>
      <c r="C1009" s="33" t="s">
        <v>563</v>
      </c>
      <c r="D1009" s="33" t="s">
        <v>564</v>
      </c>
      <c r="E1009" s="34">
        <v>1026412</v>
      </c>
      <c r="F1009" s="35">
        <v>1.044</v>
      </c>
      <c r="G1009" s="34">
        <v>389.3</v>
      </c>
      <c r="H1009" s="14">
        <f t="shared" si="60"/>
        <v>4171638.0803040001</v>
      </c>
      <c r="I1009" s="11">
        <f t="shared" si="61"/>
        <v>1026412</v>
      </c>
      <c r="J1009" s="11">
        <f t="shared" si="62"/>
        <v>1071574.128</v>
      </c>
      <c r="K1009" s="11">
        <f t="shared" si="63"/>
        <v>0</v>
      </c>
    </row>
    <row r="1010" spans="1:11" s="11" customFormat="1">
      <c r="A1010" s="32">
        <v>2018</v>
      </c>
      <c r="B1010" s="32">
        <v>3459</v>
      </c>
      <c r="C1010" s="33" t="s">
        <v>563</v>
      </c>
      <c r="D1010" s="33" t="s">
        <v>564</v>
      </c>
      <c r="E1010" s="34">
        <v>59143</v>
      </c>
      <c r="F1010" s="35">
        <v>1.0269999999999999</v>
      </c>
      <c r="G1010" s="34">
        <v>642.1</v>
      </c>
      <c r="H1010" s="14">
        <f t="shared" si="60"/>
        <v>390010.64748099999</v>
      </c>
      <c r="I1010" s="11">
        <f t="shared" si="61"/>
        <v>59143</v>
      </c>
      <c r="J1010" s="11">
        <f t="shared" si="62"/>
        <v>60739.860999999997</v>
      </c>
      <c r="K1010" s="11">
        <f t="shared" si="63"/>
        <v>0</v>
      </c>
    </row>
    <row r="1011" spans="1:11" s="11" customFormat="1">
      <c r="A1011" s="32">
        <v>2018</v>
      </c>
      <c r="B1011" s="32">
        <v>3459</v>
      </c>
      <c r="C1011" s="33" t="s">
        <v>563</v>
      </c>
      <c r="D1011" s="33" t="s">
        <v>564</v>
      </c>
      <c r="E1011" s="34">
        <v>846960</v>
      </c>
      <c r="F1011" s="35">
        <v>1.0129999999999999</v>
      </c>
      <c r="G1011" s="34">
        <v>415.8</v>
      </c>
      <c r="H1011" s="14">
        <f t="shared" si="60"/>
        <v>3567441.2558400002</v>
      </c>
      <c r="I1011" s="11">
        <f t="shared" si="61"/>
        <v>846960</v>
      </c>
      <c r="J1011" s="11">
        <f t="shared" si="62"/>
        <v>857970.47999999986</v>
      </c>
      <c r="K1011" s="11">
        <f t="shared" si="63"/>
        <v>0</v>
      </c>
    </row>
    <row r="1012" spans="1:11" s="11" customFormat="1">
      <c r="A1012" s="32">
        <v>2018</v>
      </c>
      <c r="B1012" s="32">
        <v>3460</v>
      </c>
      <c r="C1012" s="33" t="s">
        <v>563</v>
      </c>
      <c r="D1012" s="33" t="s">
        <v>564</v>
      </c>
      <c r="E1012" s="34">
        <v>763328</v>
      </c>
      <c r="F1012" s="35">
        <v>1.03</v>
      </c>
      <c r="G1012" s="34" t="s">
        <v>364</v>
      </c>
      <c r="H1012" s="14" t="str">
        <f t="shared" si="60"/>
        <v/>
      </c>
      <c r="I1012" s="11" t="str">
        <f t="shared" si="61"/>
        <v/>
      </c>
      <c r="J1012" s="11" t="str">
        <f t="shared" si="62"/>
        <v/>
      </c>
      <c r="K1012" s="11">
        <f t="shared" si="63"/>
        <v>0</v>
      </c>
    </row>
    <row r="1013" spans="1:11" s="11" customFormat="1">
      <c r="A1013" s="32">
        <v>2018</v>
      </c>
      <c r="B1013" s="32">
        <v>3464</v>
      </c>
      <c r="C1013" s="33" t="s">
        <v>563</v>
      </c>
      <c r="D1013" s="33" t="s">
        <v>564</v>
      </c>
      <c r="E1013" s="34">
        <v>52407</v>
      </c>
      <c r="F1013" s="35">
        <v>1.03</v>
      </c>
      <c r="G1013" s="34" t="s">
        <v>364</v>
      </c>
      <c r="H1013" s="14" t="str">
        <f t="shared" si="60"/>
        <v/>
      </c>
      <c r="I1013" s="11" t="str">
        <f t="shared" si="61"/>
        <v/>
      </c>
      <c r="J1013" s="11" t="str">
        <f t="shared" si="62"/>
        <v/>
      </c>
      <c r="K1013" s="11">
        <f t="shared" si="63"/>
        <v>0</v>
      </c>
    </row>
    <row r="1014" spans="1:11" s="11" customFormat="1">
      <c r="A1014" s="32">
        <v>2018</v>
      </c>
      <c r="B1014" s="32">
        <v>3469</v>
      </c>
      <c r="C1014" s="33" t="s">
        <v>563</v>
      </c>
      <c r="D1014" s="33" t="s">
        <v>564</v>
      </c>
      <c r="E1014" s="34">
        <v>421596</v>
      </c>
      <c r="F1014" s="35">
        <v>1.03</v>
      </c>
      <c r="G1014" s="34" t="s">
        <v>364</v>
      </c>
      <c r="H1014" s="14" t="str">
        <f t="shared" si="60"/>
        <v/>
      </c>
      <c r="I1014" s="11" t="str">
        <f t="shared" si="61"/>
        <v/>
      </c>
      <c r="J1014" s="11" t="str">
        <f t="shared" si="62"/>
        <v/>
      </c>
      <c r="K1014" s="11">
        <f t="shared" si="63"/>
        <v>0</v>
      </c>
    </row>
    <row r="1015" spans="1:11" s="11" customFormat="1">
      <c r="A1015" s="32">
        <v>2018</v>
      </c>
      <c r="B1015" s="32">
        <v>3470</v>
      </c>
      <c r="C1015" s="33" t="s">
        <v>363</v>
      </c>
      <c r="D1015" s="33" t="s">
        <v>354</v>
      </c>
      <c r="E1015" s="34">
        <v>15321</v>
      </c>
      <c r="F1015" s="35">
        <v>16.91</v>
      </c>
      <c r="G1015" s="34" t="s">
        <v>364</v>
      </c>
      <c r="H1015" s="14" t="str">
        <f t="shared" si="60"/>
        <v/>
      </c>
      <c r="I1015" s="11" t="str">
        <f t="shared" si="61"/>
        <v/>
      </c>
      <c r="J1015" s="11" t="str">
        <f t="shared" si="62"/>
        <v/>
      </c>
      <c r="K1015" s="11">
        <f t="shared" si="63"/>
        <v>0</v>
      </c>
    </row>
    <row r="1016" spans="1:11" s="11" customFormat="1">
      <c r="A1016" s="32">
        <v>2018</v>
      </c>
      <c r="B1016" s="32">
        <v>3470</v>
      </c>
      <c r="C1016" s="33" t="s">
        <v>363</v>
      </c>
      <c r="D1016" s="33" t="s">
        <v>354</v>
      </c>
      <c r="E1016" s="34">
        <v>15047</v>
      </c>
      <c r="F1016" s="35">
        <v>17</v>
      </c>
      <c r="G1016" s="34" t="s">
        <v>364</v>
      </c>
      <c r="H1016" s="14" t="str">
        <f t="shared" si="60"/>
        <v/>
      </c>
      <c r="I1016" s="11" t="str">
        <f t="shared" si="61"/>
        <v/>
      </c>
      <c r="J1016" s="11" t="str">
        <f t="shared" si="62"/>
        <v/>
      </c>
      <c r="K1016" s="11">
        <f t="shared" si="63"/>
        <v>0</v>
      </c>
    </row>
    <row r="1017" spans="1:11" s="11" customFormat="1">
      <c r="A1017" s="32">
        <v>2018</v>
      </c>
      <c r="B1017" s="32">
        <v>3470</v>
      </c>
      <c r="C1017" s="33" t="s">
        <v>363</v>
      </c>
      <c r="D1017" s="33" t="s">
        <v>354</v>
      </c>
      <c r="E1017" s="34">
        <v>14984</v>
      </c>
      <c r="F1017" s="35">
        <v>16.97</v>
      </c>
      <c r="G1017" s="34" t="s">
        <v>364</v>
      </c>
      <c r="H1017" s="14" t="str">
        <f t="shared" si="60"/>
        <v/>
      </c>
      <c r="I1017" s="11" t="str">
        <f t="shared" si="61"/>
        <v/>
      </c>
      <c r="J1017" s="11" t="str">
        <f t="shared" si="62"/>
        <v/>
      </c>
      <c r="K1017" s="11">
        <f t="shared" si="63"/>
        <v>0</v>
      </c>
    </row>
    <row r="1018" spans="1:11" s="11" customFormat="1">
      <c r="A1018" s="32">
        <v>2018</v>
      </c>
      <c r="B1018" s="32">
        <v>3470</v>
      </c>
      <c r="C1018" s="33" t="s">
        <v>363</v>
      </c>
      <c r="D1018" s="33" t="s">
        <v>354</v>
      </c>
      <c r="E1018" s="34">
        <v>150417</v>
      </c>
      <c r="F1018" s="35">
        <v>18.100000000000001</v>
      </c>
      <c r="G1018" s="34" t="s">
        <v>364</v>
      </c>
      <c r="H1018" s="14" t="str">
        <f t="shared" si="60"/>
        <v/>
      </c>
      <c r="I1018" s="11" t="str">
        <f t="shared" si="61"/>
        <v/>
      </c>
      <c r="J1018" s="11" t="str">
        <f t="shared" si="62"/>
        <v/>
      </c>
      <c r="K1018" s="11">
        <f t="shared" si="63"/>
        <v>0</v>
      </c>
    </row>
    <row r="1019" spans="1:11" s="11" customFormat="1">
      <c r="A1019" s="32">
        <v>2018</v>
      </c>
      <c r="B1019" s="32">
        <v>3470</v>
      </c>
      <c r="C1019" s="33" t="s">
        <v>363</v>
      </c>
      <c r="D1019" s="33" t="s">
        <v>354</v>
      </c>
      <c r="E1019" s="34">
        <v>89850</v>
      </c>
      <c r="F1019" s="35">
        <v>16.920000000000002</v>
      </c>
      <c r="G1019" s="34" t="s">
        <v>364</v>
      </c>
      <c r="H1019" s="14" t="str">
        <f t="shared" si="60"/>
        <v/>
      </c>
      <c r="I1019" s="11" t="str">
        <f t="shared" si="61"/>
        <v/>
      </c>
      <c r="J1019" s="11" t="str">
        <f t="shared" si="62"/>
        <v/>
      </c>
      <c r="K1019" s="11">
        <f t="shared" si="63"/>
        <v>0</v>
      </c>
    </row>
    <row r="1020" spans="1:11" s="11" customFormat="1">
      <c r="A1020" s="32">
        <v>2018</v>
      </c>
      <c r="B1020" s="32">
        <v>3470</v>
      </c>
      <c r="C1020" s="33" t="s">
        <v>363</v>
      </c>
      <c r="D1020" s="33" t="s">
        <v>354</v>
      </c>
      <c r="E1020" s="34">
        <v>45440</v>
      </c>
      <c r="F1020" s="35">
        <v>18.100000000000001</v>
      </c>
      <c r="G1020" s="34" t="s">
        <v>364</v>
      </c>
      <c r="H1020" s="14" t="str">
        <f t="shared" si="60"/>
        <v/>
      </c>
      <c r="I1020" s="11" t="str">
        <f t="shared" si="61"/>
        <v/>
      </c>
      <c r="J1020" s="11" t="str">
        <f t="shared" si="62"/>
        <v/>
      </c>
      <c r="K1020" s="11">
        <f t="shared" si="63"/>
        <v>0</v>
      </c>
    </row>
    <row r="1021" spans="1:11" s="11" customFormat="1">
      <c r="A1021" s="32">
        <v>2018</v>
      </c>
      <c r="B1021" s="32">
        <v>3470</v>
      </c>
      <c r="C1021" s="33" t="s">
        <v>363</v>
      </c>
      <c r="D1021" s="33" t="s">
        <v>354</v>
      </c>
      <c r="E1021" s="34">
        <v>30181</v>
      </c>
      <c r="F1021" s="35">
        <v>16.37</v>
      </c>
      <c r="G1021" s="34" t="s">
        <v>364</v>
      </c>
      <c r="H1021" s="14" t="str">
        <f t="shared" si="60"/>
        <v/>
      </c>
      <c r="I1021" s="11" t="str">
        <f t="shared" si="61"/>
        <v/>
      </c>
      <c r="J1021" s="11" t="str">
        <f t="shared" si="62"/>
        <v/>
      </c>
      <c r="K1021" s="11">
        <f t="shared" si="63"/>
        <v>0</v>
      </c>
    </row>
    <row r="1022" spans="1:11" s="11" customFormat="1">
      <c r="A1022" s="32">
        <v>2018</v>
      </c>
      <c r="B1022" s="32">
        <v>3470</v>
      </c>
      <c r="C1022" s="33" t="s">
        <v>363</v>
      </c>
      <c r="D1022" s="33" t="s">
        <v>354</v>
      </c>
      <c r="E1022" s="34">
        <v>30162</v>
      </c>
      <c r="F1022" s="35">
        <v>16.600000000000001</v>
      </c>
      <c r="G1022" s="34" t="s">
        <v>364</v>
      </c>
      <c r="H1022" s="14" t="str">
        <f t="shared" si="60"/>
        <v/>
      </c>
      <c r="I1022" s="11" t="str">
        <f t="shared" si="61"/>
        <v/>
      </c>
      <c r="J1022" s="11" t="str">
        <f t="shared" si="62"/>
        <v/>
      </c>
      <c r="K1022" s="11">
        <f t="shared" si="63"/>
        <v>0</v>
      </c>
    </row>
    <row r="1023" spans="1:11" s="11" customFormat="1">
      <c r="A1023" s="32">
        <v>2018</v>
      </c>
      <c r="B1023" s="32">
        <v>3470</v>
      </c>
      <c r="C1023" s="33" t="s">
        <v>363</v>
      </c>
      <c r="D1023" s="33" t="s">
        <v>354</v>
      </c>
      <c r="E1023" s="34">
        <v>210042</v>
      </c>
      <c r="F1023" s="35">
        <v>17.079999999999998</v>
      </c>
      <c r="G1023" s="34" t="s">
        <v>364</v>
      </c>
      <c r="H1023" s="14" t="str">
        <f t="shared" si="60"/>
        <v/>
      </c>
      <c r="I1023" s="11" t="str">
        <f t="shared" si="61"/>
        <v/>
      </c>
      <c r="J1023" s="11" t="str">
        <f t="shared" si="62"/>
        <v/>
      </c>
      <c r="K1023" s="11">
        <f t="shared" si="63"/>
        <v>0</v>
      </c>
    </row>
    <row r="1024" spans="1:11" s="11" customFormat="1">
      <c r="A1024" s="32">
        <v>2018</v>
      </c>
      <c r="B1024" s="32">
        <v>3470</v>
      </c>
      <c r="C1024" s="33" t="s">
        <v>563</v>
      </c>
      <c r="D1024" s="33" t="s">
        <v>564</v>
      </c>
      <c r="E1024" s="34">
        <v>562539</v>
      </c>
      <c r="F1024" s="35">
        <v>1.03</v>
      </c>
      <c r="G1024" s="34" t="s">
        <v>364</v>
      </c>
      <c r="H1024" s="14" t="str">
        <f t="shared" si="60"/>
        <v/>
      </c>
      <c r="I1024" s="11" t="str">
        <f t="shared" si="61"/>
        <v/>
      </c>
      <c r="J1024" s="11" t="str">
        <f t="shared" si="62"/>
        <v/>
      </c>
      <c r="K1024" s="11">
        <f t="shared" si="63"/>
        <v>0</v>
      </c>
    </row>
    <row r="1025" spans="1:11" s="11" customFormat="1">
      <c r="A1025" s="32">
        <v>2018</v>
      </c>
      <c r="B1025" s="32">
        <v>3476</v>
      </c>
      <c r="C1025" s="33" t="s">
        <v>563</v>
      </c>
      <c r="D1025" s="33" t="s">
        <v>564</v>
      </c>
      <c r="E1025" s="34">
        <v>1643</v>
      </c>
      <c r="F1025" s="35">
        <v>1.02</v>
      </c>
      <c r="G1025" s="34">
        <v>358</v>
      </c>
      <c r="H1025" s="14">
        <f t="shared" si="60"/>
        <v>5999.5788000000002</v>
      </c>
      <c r="I1025" s="11">
        <f t="shared" si="61"/>
        <v>1643</v>
      </c>
      <c r="J1025" s="11">
        <f t="shared" si="62"/>
        <v>1675.8600000000001</v>
      </c>
      <c r="K1025" s="11">
        <f t="shared" si="63"/>
        <v>0</v>
      </c>
    </row>
    <row r="1026" spans="1:11" s="11" customFormat="1">
      <c r="A1026" s="32">
        <v>2018</v>
      </c>
      <c r="B1026" s="32">
        <v>3476</v>
      </c>
      <c r="C1026" s="33" t="s">
        <v>563</v>
      </c>
      <c r="D1026" s="33" t="s">
        <v>564</v>
      </c>
      <c r="E1026" s="34">
        <v>4724</v>
      </c>
      <c r="F1026" s="35">
        <v>1.03</v>
      </c>
      <c r="G1026" s="34">
        <v>378</v>
      </c>
      <c r="H1026" s="14">
        <f t="shared" si="60"/>
        <v>18392.421599999998</v>
      </c>
      <c r="I1026" s="11">
        <f t="shared" si="61"/>
        <v>4724</v>
      </c>
      <c r="J1026" s="11">
        <f t="shared" si="62"/>
        <v>4865.72</v>
      </c>
      <c r="K1026" s="11">
        <f t="shared" si="63"/>
        <v>0</v>
      </c>
    </row>
    <row r="1027" spans="1:11" s="11" customFormat="1">
      <c r="A1027" s="32">
        <v>2018</v>
      </c>
      <c r="B1027" s="32">
        <v>3476</v>
      </c>
      <c r="C1027" s="33" t="s">
        <v>563</v>
      </c>
      <c r="D1027" s="33" t="s">
        <v>564</v>
      </c>
      <c r="E1027" s="34">
        <v>5047</v>
      </c>
      <c r="F1027" s="35">
        <v>1.02</v>
      </c>
      <c r="G1027" s="34">
        <v>417.8</v>
      </c>
      <c r="H1027" s="14">
        <f t="shared" si="60"/>
        <v>21508.09332</v>
      </c>
      <c r="I1027" s="11">
        <f t="shared" si="61"/>
        <v>5047</v>
      </c>
      <c r="J1027" s="11">
        <f t="shared" si="62"/>
        <v>5147.9400000000005</v>
      </c>
      <c r="K1027" s="11">
        <f t="shared" si="63"/>
        <v>0</v>
      </c>
    </row>
    <row r="1028" spans="1:11" s="11" customFormat="1">
      <c r="A1028" s="32">
        <v>2018</v>
      </c>
      <c r="B1028" s="32">
        <v>3476</v>
      </c>
      <c r="C1028" s="33" t="s">
        <v>563</v>
      </c>
      <c r="D1028" s="33" t="s">
        <v>564</v>
      </c>
      <c r="E1028" s="34">
        <v>35255</v>
      </c>
      <c r="F1028" s="35">
        <v>1.01</v>
      </c>
      <c r="G1028" s="34">
        <v>396.3</v>
      </c>
      <c r="H1028" s="14">
        <f t="shared" si="60"/>
        <v>141112.72065</v>
      </c>
      <c r="I1028" s="11">
        <f t="shared" si="61"/>
        <v>35255</v>
      </c>
      <c r="J1028" s="11">
        <f t="shared" si="62"/>
        <v>35607.550000000003</v>
      </c>
      <c r="K1028" s="11">
        <f t="shared" si="63"/>
        <v>0</v>
      </c>
    </row>
    <row r="1029" spans="1:11" s="11" customFormat="1">
      <c r="A1029" s="32">
        <v>2018</v>
      </c>
      <c r="B1029" s="32">
        <v>3476</v>
      </c>
      <c r="C1029" s="33" t="s">
        <v>563</v>
      </c>
      <c r="D1029" s="33" t="s">
        <v>564</v>
      </c>
      <c r="E1029" s="34">
        <v>109834</v>
      </c>
      <c r="F1029" s="35">
        <v>1.02</v>
      </c>
      <c r="G1029" s="34">
        <v>434.1</v>
      </c>
      <c r="H1029" s="14">
        <f t="shared" si="60"/>
        <v>486325.18188000005</v>
      </c>
      <c r="I1029" s="11">
        <f t="shared" si="61"/>
        <v>109834</v>
      </c>
      <c r="J1029" s="11">
        <f t="shared" si="62"/>
        <v>112030.68000000001</v>
      </c>
      <c r="K1029" s="11">
        <f t="shared" si="63"/>
        <v>0</v>
      </c>
    </row>
    <row r="1030" spans="1:11" s="11" customFormat="1">
      <c r="A1030" s="32">
        <v>2018</v>
      </c>
      <c r="B1030" s="32">
        <v>3476</v>
      </c>
      <c r="C1030" s="33" t="s">
        <v>563</v>
      </c>
      <c r="D1030" s="33" t="s">
        <v>564</v>
      </c>
      <c r="E1030" s="34">
        <v>2787</v>
      </c>
      <c r="F1030" s="35">
        <v>1.03</v>
      </c>
      <c r="G1030" s="34">
        <v>373.3</v>
      </c>
      <c r="H1030" s="14">
        <f t="shared" ref="H1030:H1093" si="64">IF(I1030="","",G1030/100*F1030*E1030)</f>
        <v>10715.98713</v>
      </c>
      <c r="I1030" s="11">
        <f t="shared" ref="I1030:I1093" si="65">IF(OR(G1030=".",F1030=".",E1030="."),"",E1030)</f>
        <v>2787</v>
      </c>
      <c r="J1030" s="11">
        <f t="shared" ref="J1030:J1093" si="66">IF(I1030="","",F1030*I1030)</f>
        <v>2870.61</v>
      </c>
      <c r="K1030" s="11">
        <f t="shared" ref="K1030:K1093" si="67">IF(C1030="LIG",1,0)</f>
        <v>0</v>
      </c>
    </row>
    <row r="1031" spans="1:11" s="11" customFormat="1">
      <c r="A1031" s="32">
        <v>2018</v>
      </c>
      <c r="B1031" s="32">
        <v>3476</v>
      </c>
      <c r="C1031" s="33" t="s">
        <v>563</v>
      </c>
      <c r="D1031" s="33" t="s">
        <v>564</v>
      </c>
      <c r="E1031" s="34">
        <v>85229</v>
      </c>
      <c r="F1031" s="35">
        <v>1.05</v>
      </c>
      <c r="G1031" s="34">
        <v>447.3</v>
      </c>
      <c r="H1031" s="14">
        <f t="shared" si="64"/>
        <v>400290.78285000002</v>
      </c>
      <c r="I1031" s="11">
        <f t="shared" si="65"/>
        <v>85229</v>
      </c>
      <c r="J1031" s="11">
        <f t="shared" si="66"/>
        <v>89490.45</v>
      </c>
      <c r="K1031" s="11">
        <f t="shared" si="67"/>
        <v>0</v>
      </c>
    </row>
    <row r="1032" spans="1:11" s="11" customFormat="1">
      <c r="A1032" s="32">
        <v>2018</v>
      </c>
      <c r="B1032" s="32">
        <v>3478</v>
      </c>
      <c r="C1032" s="33" t="s">
        <v>563</v>
      </c>
      <c r="D1032" s="33" t="s">
        <v>564</v>
      </c>
      <c r="E1032" s="34">
        <v>33</v>
      </c>
      <c r="F1032" s="35">
        <v>1.02</v>
      </c>
      <c r="G1032" s="34">
        <v>359.6</v>
      </c>
      <c r="H1032" s="14">
        <f t="shared" si="64"/>
        <v>121.04136</v>
      </c>
      <c r="I1032" s="11">
        <f t="shared" si="65"/>
        <v>33</v>
      </c>
      <c r="J1032" s="11">
        <f t="shared" si="66"/>
        <v>33.660000000000004</v>
      </c>
      <c r="K1032" s="11">
        <f t="shared" si="67"/>
        <v>0</v>
      </c>
    </row>
    <row r="1033" spans="1:11" s="11" customFormat="1">
      <c r="A1033" s="32">
        <v>2018</v>
      </c>
      <c r="B1033" s="32">
        <v>3478</v>
      </c>
      <c r="C1033" s="33" t="s">
        <v>563</v>
      </c>
      <c r="D1033" s="33" t="s">
        <v>564</v>
      </c>
      <c r="E1033" s="34">
        <v>51</v>
      </c>
      <c r="F1033" s="35">
        <v>1.02</v>
      </c>
      <c r="G1033" s="34">
        <v>425.7</v>
      </c>
      <c r="H1033" s="14">
        <f t="shared" si="64"/>
        <v>221.44913999999997</v>
      </c>
      <c r="I1033" s="11">
        <f t="shared" si="65"/>
        <v>51</v>
      </c>
      <c r="J1033" s="11">
        <f t="shared" si="66"/>
        <v>52.02</v>
      </c>
      <c r="K1033" s="11">
        <f t="shared" si="67"/>
        <v>0</v>
      </c>
    </row>
    <row r="1034" spans="1:11" s="11" customFormat="1">
      <c r="A1034" s="32">
        <v>2018</v>
      </c>
      <c r="B1034" s="32">
        <v>3478</v>
      </c>
      <c r="C1034" s="33" t="s">
        <v>563</v>
      </c>
      <c r="D1034" s="33" t="s">
        <v>564</v>
      </c>
      <c r="E1034" s="34">
        <v>68</v>
      </c>
      <c r="F1034" s="35">
        <v>1.02</v>
      </c>
      <c r="G1034" s="34">
        <v>699.6</v>
      </c>
      <c r="H1034" s="14">
        <f t="shared" si="64"/>
        <v>485.24256000000003</v>
      </c>
      <c r="I1034" s="11">
        <f t="shared" si="65"/>
        <v>68</v>
      </c>
      <c r="J1034" s="11">
        <f t="shared" si="66"/>
        <v>69.36</v>
      </c>
      <c r="K1034" s="11">
        <f t="shared" si="67"/>
        <v>0</v>
      </c>
    </row>
    <row r="1035" spans="1:11" s="11" customFormat="1">
      <c r="A1035" s="32">
        <v>2018</v>
      </c>
      <c r="B1035" s="32">
        <v>3478</v>
      </c>
      <c r="C1035" s="33" t="s">
        <v>563</v>
      </c>
      <c r="D1035" s="33" t="s">
        <v>564</v>
      </c>
      <c r="E1035" s="34">
        <v>76</v>
      </c>
      <c r="F1035" s="35">
        <v>1.02</v>
      </c>
      <c r="G1035" s="34">
        <v>406.3</v>
      </c>
      <c r="H1035" s="14">
        <f t="shared" si="64"/>
        <v>314.96375999999998</v>
      </c>
      <c r="I1035" s="11">
        <f t="shared" si="65"/>
        <v>76</v>
      </c>
      <c r="J1035" s="11">
        <f t="shared" si="66"/>
        <v>77.52</v>
      </c>
      <c r="K1035" s="11">
        <f t="shared" si="67"/>
        <v>0</v>
      </c>
    </row>
    <row r="1036" spans="1:11" s="11" customFormat="1">
      <c r="A1036" s="32">
        <v>2018</v>
      </c>
      <c r="B1036" s="32">
        <v>3478</v>
      </c>
      <c r="C1036" s="33" t="s">
        <v>563</v>
      </c>
      <c r="D1036" s="33" t="s">
        <v>564</v>
      </c>
      <c r="E1036" s="34">
        <v>122</v>
      </c>
      <c r="F1036" s="35">
        <v>1.04</v>
      </c>
      <c r="G1036" s="34">
        <v>397.1</v>
      </c>
      <c r="H1036" s="14">
        <f t="shared" si="64"/>
        <v>503.84048000000007</v>
      </c>
      <c r="I1036" s="11">
        <f t="shared" si="65"/>
        <v>122</v>
      </c>
      <c r="J1036" s="11">
        <f t="shared" si="66"/>
        <v>126.88000000000001</v>
      </c>
      <c r="K1036" s="11">
        <f t="shared" si="67"/>
        <v>0</v>
      </c>
    </row>
    <row r="1037" spans="1:11" s="11" customFormat="1">
      <c r="A1037" s="32">
        <v>2018</v>
      </c>
      <c r="B1037" s="32">
        <v>3478</v>
      </c>
      <c r="C1037" s="33" t="s">
        <v>563</v>
      </c>
      <c r="D1037" s="33" t="s">
        <v>564</v>
      </c>
      <c r="E1037" s="34">
        <v>280</v>
      </c>
      <c r="F1037" s="35">
        <v>1.01</v>
      </c>
      <c r="G1037" s="34">
        <v>725.8</v>
      </c>
      <c r="H1037" s="14">
        <f t="shared" si="64"/>
        <v>2052.5623999999998</v>
      </c>
      <c r="I1037" s="11">
        <f t="shared" si="65"/>
        <v>280</v>
      </c>
      <c r="J1037" s="11">
        <f t="shared" si="66"/>
        <v>282.8</v>
      </c>
      <c r="K1037" s="11">
        <f t="shared" si="67"/>
        <v>0</v>
      </c>
    </row>
    <row r="1038" spans="1:11" s="11" customFormat="1">
      <c r="A1038" s="32">
        <v>2018</v>
      </c>
      <c r="B1038" s="32">
        <v>3478</v>
      </c>
      <c r="C1038" s="33" t="s">
        <v>563</v>
      </c>
      <c r="D1038" s="33" t="s">
        <v>564</v>
      </c>
      <c r="E1038" s="34">
        <v>709</v>
      </c>
      <c r="F1038" s="35">
        <v>1.02</v>
      </c>
      <c r="G1038" s="34">
        <v>399.3</v>
      </c>
      <c r="H1038" s="14">
        <f t="shared" si="64"/>
        <v>2887.6577400000001</v>
      </c>
      <c r="I1038" s="11">
        <f t="shared" si="65"/>
        <v>709</v>
      </c>
      <c r="J1038" s="11">
        <f t="shared" si="66"/>
        <v>723.18000000000006</v>
      </c>
      <c r="K1038" s="11">
        <f t="shared" si="67"/>
        <v>0</v>
      </c>
    </row>
    <row r="1039" spans="1:11" s="11" customFormat="1">
      <c r="A1039" s="32">
        <v>2018</v>
      </c>
      <c r="B1039" s="32">
        <v>3478</v>
      </c>
      <c r="C1039" s="33" t="s">
        <v>563</v>
      </c>
      <c r="D1039" s="33" t="s">
        <v>564</v>
      </c>
      <c r="E1039" s="34">
        <v>843</v>
      </c>
      <c r="F1039" s="35">
        <v>1.07</v>
      </c>
      <c r="G1039" s="34">
        <v>389</v>
      </c>
      <c r="H1039" s="14">
        <f t="shared" si="64"/>
        <v>3508.8189000000002</v>
      </c>
      <c r="I1039" s="11">
        <f t="shared" si="65"/>
        <v>843</v>
      </c>
      <c r="J1039" s="11">
        <f t="shared" si="66"/>
        <v>902.0100000000001</v>
      </c>
      <c r="K1039" s="11">
        <f t="shared" si="67"/>
        <v>0</v>
      </c>
    </row>
    <row r="1040" spans="1:11" s="11" customFormat="1">
      <c r="A1040" s="32">
        <v>2018</v>
      </c>
      <c r="B1040" s="32">
        <v>3478</v>
      </c>
      <c r="C1040" s="33" t="s">
        <v>563</v>
      </c>
      <c r="D1040" s="33" t="s">
        <v>564</v>
      </c>
      <c r="E1040" s="34">
        <v>2017</v>
      </c>
      <c r="F1040" s="35">
        <v>1.02</v>
      </c>
      <c r="G1040" s="34">
        <v>402.7</v>
      </c>
      <c r="H1040" s="14">
        <f t="shared" si="64"/>
        <v>8284.9081800000004</v>
      </c>
      <c r="I1040" s="11">
        <f t="shared" si="65"/>
        <v>2017</v>
      </c>
      <c r="J1040" s="11">
        <f t="shared" si="66"/>
        <v>2057.34</v>
      </c>
      <c r="K1040" s="11">
        <f t="shared" si="67"/>
        <v>0</v>
      </c>
    </row>
    <row r="1041" spans="1:11" s="11" customFormat="1">
      <c r="A1041" s="32">
        <v>2018</v>
      </c>
      <c r="B1041" s="32">
        <v>3478</v>
      </c>
      <c r="C1041" s="33" t="s">
        <v>563</v>
      </c>
      <c r="D1041" s="33" t="s">
        <v>564</v>
      </c>
      <c r="E1041" s="34">
        <v>3310</v>
      </c>
      <c r="F1041" s="35">
        <v>1.02</v>
      </c>
      <c r="G1041" s="34">
        <v>456.7</v>
      </c>
      <c r="H1041" s="14">
        <f t="shared" si="64"/>
        <v>15419.1054</v>
      </c>
      <c r="I1041" s="11">
        <f t="shared" si="65"/>
        <v>3310</v>
      </c>
      <c r="J1041" s="11">
        <f t="shared" si="66"/>
        <v>3376.2000000000003</v>
      </c>
      <c r="K1041" s="11">
        <f t="shared" si="67"/>
        <v>0</v>
      </c>
    </row>
    <row r="1042" spans="1:11" s="11" customFormat="1">
      <c r="A1042" s="32">
        <v>2018</v>
      </c>
      <c r="B1042" s="32">
        <v>3478</v>
      </c>
      <c r="C1042" s="33" t="s">
        <v>563</v>
      </c>
      <c r="D1042" s="33" t="s">
        <v>564</v>
      </c>
      <c r="E1042" s="34">
        <v>3491</v>
      </c>
      <c r="F1042" s="35">
        <v>1.02</v>
      </c>
      <c r="G1042" s="34">
        <v>444.3</v>
      </c>
      <c r="H1042" s="14">
        <f t="shared" si="64"/>
        <v>15820.723260000002</v>
      </c>
      <c r="I1042" s="11">
        <f t="shared" si="65"/>
        <v>3491</v>
      </c>
      <c r="J1042" s="11">
        <f t="shared" si="66"/>
        <v>3560.82</v>
      </c>
      <c r="K1042" s="11">
        <f t="shared" si="67"/>
        <v>0</v>
      </c>
    </row>
    <row r="1043" spans="1:11" s="11" customFormat="1">
      <c r="A1043" s="32">
        <v>2018</v>
      </c>
      <c r="B1043" s="32">
        <v>3478</v>
      </c>
      <c r="C1043" s="33" t="s">
        <v>563</v>
      </c>
      <c r="D1043" s="33" t="s">
        <v>564</v>
      </c>
      <c r="E1043" s="34">
        <v>4359</v>
      </c>
      <c r="F1043" s="35">
        <v>1.02</v>
      </c>
      <c r="G1043" s="34">
        <v>472.2</v>
      </c>
      <c r="H1043" s="14">
        <f t="shared" si="64"/>
        <v>20994.861959999995</v>
      </c>
      <c r="I1043" s="11">
        <f t="shared" si="65"/>
        <v>4359</v>
      </c>
      <c r="J1043" s="11">
        <f t="shared" si="66"/>
        <v>4446.18</v>
      </c>
      <c r="K1043" s="11">
        <f t="shared" si="67"/>
        <v>0</v>
      </c>
    </row>
    <row r="1044" spans="1:11" s="11" customFormat="1">
      <c r="A1044" s="32">
        <v>2018</v>
      </c>
      <c r="B1044" s="32">
        <v>3478</v>
      </c>
      <c r="C1044" s="33" t="s">
        <v>563</v>
      </c>
      <c r="D1044" s="33" t="s">
        <v>564</v>
      </c>
      <c r="E1044" s="34">
        <v>6383</v>
      </c>
      <c r="F1044" s="35">
        <v>1.02</v>
      </c>
      <c r="G1044" s="34">
        <v>498.5</v>
      </c>
      <c r="H1044" s="14">
        <f t="shared" si="64"/>
        <v>32455.640100000004</v>
      </c>
      <c r="I1044" s="11">
        <f t="shared" si="65"/>
        <v>6383</v>
      </c>
      <c r="J1044" s="11">
        <f t="shared" si="66"/>
        <v>6510.66</v>
      </c>
      <c r="K1044" s="11">
        <f t="shared" si="67"/>
        <v>0</v>
      </c>
    </row>
    <row r="1045" spans="1:11" s="11" customFormat="1">
      <c r="A1045" s="32">
        <v>2018</v>
      </c>
      <c r="B1045" s="32">
        <v>3478</v>
      </c>
      <c r="C1045" s="33" t="s">
        <v>563</v>
      </c>
      <c r="D1045" s="33" t="s">
        <v>564</v>
      </c>
      <c r="E1045" s="34">
        <v>8310</v>
      </c>
      <c r="F1045" s="35">
        <v>1.02</v>
      </c>
      <c r="G1045" s="34">
        <v>484.9</v>
      </c>
      <c r="H1045" s="14">
        <f t="shared" si="64"/>
        <v>41101.093800000002</v>
      </c>
      <c r="I1045" s="11">
        <f t="shared" si="65"/>
        <v>8310</v>
      </c>
      <c r="J1045" s="11">
        <f t="shared" si="66"/>
        <v>8476.2000000000007</v>
      </c>
      <c r="K1045" s="11">
        <f t="shared" si="67"/>
        <v>0</v>
      </c>
    </row>
    <row r="1046" spans="1:11" s="11" customFormat="1">
      <c r="A1046" s="32">
        <v>2018</v>
      </c>
      <c r="B1046" s="32">
        <v>3478</v>
      </c>
      <c r="C1046" s="33" t="s">
        <v>563</v>
      </c>
      <c r="D1046" s="33" t="s">
        <v>564</v>
      </c>
      <c r="E1046" s="34">
        <v>10929</v>
      </c>
      <c r="F1046" s="35">
        <v>1.02</v>
      </c>
      <c r="G1046" s="34">
        <v>323.2</v>
      </c>
      <c r="H1046" s="14">
        <f t="shared" si="64"/>
        <v>36028.978560000003</v>
      </c>
      <c r="I1046" s="11">
        <f t="shared" si="65"/>
        <v>10929</v>
      </c>
      <c r="J1046" s="11">
        <f t="shared" si="66"/>
        <v>11147.58</v>
      </c>
      <c r="K1046" s="11">
        <f t="shared" si="67"/>
        <v>0</v>
      </c>
    </row>
    <row r="1047" spans="1:11" s="11" customFormat="1">
      <c r="A1047" s="32">
        <v>2018</v>
      </c>
      <c r="B1047" s="32">
        <v>3478</v>
      </c>
      <c r="C1047" s="33" t="s">
        <v>563</v>
      </c>
      <c r="D1047" s="33" t="s">
        <v>564</v>
      </c>
      <c r="E1047" s="34">
        <v>11625</v>
      </c>
      <c r="F1047" s="35">
        <v>1.04</v>
      </c>
      <c r="G1047" s="34">
        <v>397.2</v>
      </c>
      <c r="H1047" s="14">
        <f t="shared" si="64"/>
        <v>48021.48</v>
      </c>
      <c r="I1047" s="11">
        <f t="shared" si="65"/>
        <v>11625</v>
      </c>
      <c r="J1047" s="11">
        <f t="shared" si="66"/>
        <v>12090</v>
      </c>
      <c r="K1047" s="11">
        <f t="shared" si="67"/>
        <v>0</v>
      </c>
    </row>
    <row r="1048" spans="1:11" s="11" customFormat="1">
      <c r="A1048" s="32">
        <v>2018</v>
      </c>
      <c r="B1048" s="32">
        <v>3478</v>
      </c>
      <c r="C1048" s="33" t="s">
        <v>563</v>
      </c>
      <c r="D1048" s="33" t="s">
        <v>564</v>
      </c>
      <c r="E1048" s="34">
        <v>12446</v>
      </c>
      <c r="F1048" s="35">
        <v>1.02</v>
      </c>
      <c r="G1048" s="34">
        <v>452.4</v>
      </c>
      <c r="H1048" s="14">
        <f t="shared" si="64"/>
        <v>57431.818080000005</v>
      </c>
      <c r="I1048" s="11">
        <f t="shared" si="65"/>
        <v>12446</v>
      </c>
      <c r="J1048" s="11">
        <f t="shared" si="66"/>
        <v>12694.92</v>
      </c>
      <c r="K1048" s="11">
        <f t="shared" si="67"/>
        <v>0</v>
      </c>
    </row>
    <row r="1049" spans="1:11" s="11" customFormat="1">
      <c r="A1049" s="32">
        <v>2018</v>
      </c>
      <c r="B1049" s="32">
        <v>3478</v>
      </c>
      <c r="C1049" s="33" t="s">
        <v>563</v>
      </c>
      <c r="D1049" s="33" t="s">
        <v>564</v>
      </c>
      <c r="E1049" s="34">
        <v>12893</v>
      </c>
      <c r="F1049" s="35">
        <v>1.02</v>
      </c>
      <c r="G1049" s="34">
        <v>479.2</v>
      </c>
      <c r="H1049" s="14">
        <f t="shared" si="64"/>
        <v>63018.921119999999</v>
      </c>
      <c r="I1049" s="11">
        <f t="shared" si="65"/>
        <v>12893</v>
      </c>
      <c r="J1049" s="11">
        <f t="shared" si="66"/>
        <v>13150.86</v>
      </c>
      <c r="K1049" s="11">
        <f t="shared" si="67"/>
        <v>0</v>
      </c>
    </row>
    <row r="1050" spans="1:11" s="11" customFormat="1">
      <c r="A1050" s="32">
        <v>2018</v>
      </c>
      <c r="B1050" s="32">
        <v>3478</v>
      </c>
      <c r="C1050" s="33" t="s">
        <v>563</v>
      </c>
      <c r="D1050" s="33" t="s">
        <v>564</v>
      </c>
      <c r="E1050" s="34">
        <v>19345</v>
      </c>
      <c r="F1050" s="35">
        <v>1.02</v>
      </c>
      <c r="G1050" s="34">
        <v>432.2</v>
      </c>
      <c r="H1050" s="14">
        <f t="shared" si="64"/>
        <v>85281.271800000017</v>
      </c>
      <c r="I1050" s="11">
        <f t="shared" si="65"/>
        <v>19345</v>
      </c>
      <c r="J1050" s="11">
        <f t="shared" si="66"/>
        <v>19731.900000000001</v>
      </c>
      <c r="K1050" s="11">
        <f t="shared" si="67"/>
        <v>0</v>
      </c>
    </row>
    <row r="1051" spans="1:11" s="11" customFormat="1">
      <c r="A1051" s="32">
        <v>2018</v>
      </c>
      <c r="B1051" s="32">
        <v>3478</v>
      </c>
      <c r="C1051" s="33" t="s">
        <v>563</v>
      </c>
      <c r="D1051" s="33" t="s">
        <v>564</v>
      </c>
      <c r="E1051" s="34">
        <v>19759</v>
      </c>
      <c r="F1051" s="35">
        <v>1.02</v>
      </c>
      <c r="G1051" s="34">
        <v>468.7</v>
      </c>
      <c r="H1051" s="14">
        <f t="shared" si="64"/>
        <v>94462.641660000008</v>
      </c>
      <c r="I1051" s="11">
        <f t="shared" si="65"/>
        <v>19759</v>
      </c>
      <c r="J1051" s="11">
        <f t="shared" si="66"/>
        <v>20154.18</v>
      </c>
      <c r="K1051" s="11">
        <f t="shared" si="67"/>
        <v>0</v>
      </c>
    </row>
    <row r="1052" spans="1:11" s="11" customFormat="1">
      <c r="A1052" s="32">
        <v>2018</v>
      </c>
      <c r="B1052" s="32">
        <v>3478</v>
      </c>
      <c r="C1052" s="33" t="s">
        <v>563</v>
      </c>
      <c r="D1052" s="33" t="s">
        <v>564</v>
      </c>
      <c r="E1052" s="34">
        <v>19973</v>
      </c>
      <c r="F1052" s="35">
        <v>1.02</v>
      </c>
      <c r="G1052" s="34">
        <v>473.5</v>
      </c>
      <c r="H1052" s="14">
        <f t="shared" si="64"/>
        <v>96463.598100000017</v>
      </c>
      <c r="I1052" s="11">
        <f t="shared" si="65"/>
        <v>19973</v>
      </c>
      <c r="J1052" s="11">
        <f t="shared" si="66"/>
        <v>20372.46</v>
      </c>
      <c r="K1052" s="11">
        <f t="shared" si="67"/>
        <v>0</v>
      </c>
    </row>
    <row r="1053" spans="1:11" s="11" customFormat="1">
      <c r="A1053" s="32">
        <v>2018</v>
      </c>
      <c r="B1053" s="32">
        <v>3478</v>
      </c>
      <c r="C1053" s="33" t="s">
        <v>563</v>
      </c>
      <c r="D1053" s="33" t="s">
        <v>564</v>
      </c>
      <c r="E1053" s="34">
        <v>22325</v>
      </c>
      <c r="F1053" s="35">
        <v>1.02</v>
      </c>
      <c r="G1053" s="34">
        <v>465.4</v>
      </c>
      <c r="H1053" s="14">
        <f t="shared" si="64"/>
        <v>105978.56100000002</v>
      </c>
      <c r="I1053" s="11">
        <f t="shared" si="65"/>
        <v>22325</v>
      </c>
      <c r="J1053" s="11">
        <f t="shared" si="66"/>
        <v>22771.5</v>
      </c>
      <c r="K1053" s="11">
        <f t="shared" si="67"/>
        <v>0</v>
      </c>
    </row>
    <row r="1054" spans="1:11" s="11" customFormat="1">
      <c r="A1054" s="32">
        <v>2018</v>
      </c>
      <c r="B1054" s="32">
        <v>3478</v>
      </c>
      <c r="C1054" s="33" t="s">
        <v>563</v>
      </c>
      <c r="D1054" s="33" t="s">
        <v>564</v>
      </c>
      <c r="E1054" s="34">
        <v>24620</v>
      </c>
      <c r="F1054" s="35">
        <v>1.02</v>
      </c>
      <c r="G1054" s="34">
        <v>436.5</v>
      </c>
      <c r="H1054" s="14">
        <f t="shared" si="64"/>
        <v>109615.626</v>
      </c>
      <c r="I1054" s="11">
        <f t="shared" si="65"/>
        <v>24620</v>
      </c>
      <c r="J1054" s="11">
        <f t="shared" si="66"/>
        <v>25112.400000000001</v>
      </c>
      <c r="K1054" s="11">
        <f t="shared" si="67"/>
        <v>0</v>
      </c>
    </row>
    <row r="1055" spans="1:11" s="11" customFormat="1">
      <c r="A1055" s="32">
        <v>2018</v>
      </c>
      <c r="B1055" s="32">
        <v>3478</v>
      </c>
      <c r="C1055" s="33" t="s">
        <v>563</v>
      </c>
      <c r="D1055" s="33" t="s">
        <v>564</v>
      </c>
      <c r="E1055" s="34">
        <v>46318</v>
      </c>
      <c r="F1055" s="35">
        <v>1.02</v>
      </c>
      <c r="G1055" s="34">
        <v>455.5</v>
      </c>
      <c r="H1055" s="14">
        <f t="shared" si="64"/>
        <v>215198.05979999999</v>
      </c>
      <c r="I1055" s="11">
        <f t="shared" si="65"/>
        <v>46318</v>
      </c>
      <c r="J1055" s="11">
        <f t="shared" si="66"/>
        <v>47244.36</v>
      </c>
      <c r="K1055" s="11">
        <f t="shared" si="67"/>
        <v>0</v>
      </c>
    </row>
    <row r="1056" spans="1:11" s="11" customFormat="1">
      <c r="A1056" s="32">
        <v>2018</v>
      </c>
      <c r="B1056" s="32">
        <v>3478</v>
      </c>
      <c r="C1056" s="33" t="s">
        <v>563</v>
      </c>
      <c r="D1056" s="33" t="s">
        <v>564</v>
      </c>
      <c r="E1056" s="34">
        <v>88820</v>
      </c>
      <c r="F1056" s="35">
        <v>1.02</v>
      </c>
      <c r="G1056" s="34">
        <v>434.1</v>
      </c>
      <c r="H1056" s="14">
        <f t="shared" si="64"/>
        <v>393278.97240000003</v>
      </c>
      <c r="I1056" s="11">
        <f t="shared" si="65"/>
        <v>88820</v>
      </c>
      <c r="J1056" s="11">
        <f t="shared" si="66"/>
        <v>90596.400000000009</v>
      </c>
      <c r="K1056" s="11">
        <f t="shared" si="67"/>
        <v>0</v>
      </c>
    </row>
    <row r="1057" spans="1:11" s="11" customFormat="1">
      <c r="A1057" s="32">
        <v>2018</v>
      </c>
      <c r="B1057" s="32">
        <v>3478</v>
      </c>
      <c r="C1057" s="33" t="s">
        <v>563</v>
      </c>
      <c r="D1057" s="33" t="s">
        <v>564</v>
      </c>
      <c r="E1057" s="34">
        <v>120913</v>
      </c>
      <c r="F1057" s="35">
        <v>1.02</v>
      </c>
      <c r="G1057" s="34">
        <v>446.8</v>
      </c>
      <c r="H1057" s="14">
        <f t="shared" si="64"/>
        <v>551044.06967999996</v>
      </c>
      <c r="I1057" s="11">
        <f t="shared" si="65"/>
        <v>120913</v>
      </c>
      <c r="J1057" s="11">
        <f t="shared" si="66"/>
        <v>123331.26000000001</v>
      </c>
      <c r="K1057" s="11">
        <f t="shared" si="67"/>
        <v>0</v>
      </c>
    </row>
    <row r="1058" spans="1:11" s="11" customFormat="1">
      <c r="A1058" s="32">
        <v>2018</v>
      </c>
      <c r="B1058" s="32">
        <v>3482</v>
      </c>
      <c r="C1058" s="33" t="s">
        <v>563</v>
      </c>
      <c r="D1058" s="33" t="s">
        <v>564</v>
      </c>
      <c r="E1058" s="34">
        <v>413848</v>
      </c>
      <c r="F1058" s="35">
        <v>1.032</v>
      </c>
      <c r="G1058" s="34">
        <v>399.6</v>
      </c>
      <c r="H1058" s="14">
        <f t="shared" si="64"/>
        <v>1706656.1794560002</v>
      </c>
      <c r="I1058" s="11">
        <f t="shared" si="65"/>
        <v>413848</v>
      </c>
      <c r="J1058" s="11">
        <f t="shared" si="66"/>
        <v>427091.136</v>
      </c>
      <c r="K1058" s="11">
        <f t="shared" si="67"/>
        <v>0</v>
      </c>
    </row>
    <row r="1059" spans="1:11" s="11" customFormat="1">
      <c r="A1059" s="32">
        <v>2018</v>
      </c>
      <c r="B1059" s="32">
        <v>3482</v>
      </c>
      <c r="C1059" s="33" t="s">
        <v>563</v>
      </c>
      <c r="D1059" s="33" t="s">
        <v>564</v>
      </c>
      <c r="E1059" s="34">
        <v>823947</v>
      </c>
      <c r="F1059" s="35">
        <v>1.028</v>
      </c>
      <c r="G1059" s="34">
        <v>296.60000000000002</v>
      </c>
      <c r="H1059" s="14">
        <f t="shared" si="64"/>
        <v>2512253.9524560003</v>
      </c>
      <c r="I1059" s="11">
        <f t="shared" si="65"/>
        <v>823947</v>
      </c>
      <c r="J1059" s="11">
        <f t="shared" si="66"/>
        <v>847017.51600000006</v>
      </c>
      <c r="K1059" s="11">
        <f t="shared" si="67"/>
        <v>0</v>
      </c>
    </row>
    <row r="1060" spans="1:11" s="11" customFormat="1">
      <c r="A1060" s="32">
        <v>2018</v>
      </c>
      <c r="B1060" s="32">
        <v>3484</v>
      </c>
      <c r="C1060" s="33" t="s">
        <v>563</v>
      </c>
      <c r="D1060" s="33" t="s">
        <v>564</v>
      </c>
      <c r="E1060" s="34">
        <v>2935</v>
      </c>
      <c r="F1060" s="35">
        <v>1.1000000000000001</v>
      </c>
      <c r="G1060" s="34">
        <v>275.3</v>
      </c>
      <c r="H1060" s="14">
        <f t="shared" si="64"/>
        <v>8888.0605000000014</v>
      </c>
      <c r="I1060" s="11">
        <f t="shared" si="65"/>
        <v>2935</v>
      </c>
      <c r="J1060" s="11">
        <f t="shared" si="66"/>
        <v>3228.5000000000005</v>
      </c>
      <c r="K1060" s="11">
        <f t="shared" si="67"/>
        <v>0</v>
      </c>
    </row>
    <row r="1061" spans="1:11" s="11" customFormat="1">
      <c r="A1061" s="32">
        <v>2018</v>
      </c>
      <c r="B1061" s="32">
        <v>3484</v>
      </c>
      <c r="C1061" s="33" t="s">
        <v>563</v>
      </c>
      <c r="D1061" s="33" t="s">
        <v>564</v>
      </c>
      <c r="E1061" s="34">
        <v>2508</v>
      </c>
      <c r="F1061" s="35">
        <v>1.1000000000000001</v>
      </c>
      <c r="G1061" s="34">
        <v>590.6</v>
      </c>
      <c r="H1061" s="14">
        <f t="shared" si="64"/>
        <v>16293.472800000001</v>
      </c>
      <c r="I1061" s="11">
        <f t="shared" si="65"/>
        <v>2508</v>
      </c>
      <c r="J1061" s="11">
        <f t="shared" si="66"/>
        <v>2758.8</v>
      </c>
      <c r="K1061" s="11">
        <f t="shared" si="67"/>
        <v>0</v>
      </c>
    </row>
    <row r="1062" spans="1:11" s="11" customFormat="1">
      <c r="A1062" s="32">
        <v>2018</v>
      </c>
      <c r="B1062" s="32">
        <v>3484</v>
      </c>
      <c r="C1062" s="33" t="s">
        <v>563</v>
      </c>
      <c r="D1062" s="33" t="s">
        <v>564</v>
      </c>
      <c r="E1062" s="34">
        <v>2145</v>
      </c>
      <c r="F1062" s="35">
        <v>1.1000000000000001</v>
      </c>
      <c r="G1062" s="34">
        <v>314.10000000000002</v>
      </c>
      <c r="H1062" s="14">
        <f t="shared" si="64"/>
        <v>7411.1895000000004</v>
      </c>
      <c r="I1062" s="11">
        <f t="shared" si="65"/>
        <v>2145</v>
      </c>
      <c r="J1062" s="11">
        <f t="shared" si="66"/>
        <v>2359.5</v>
      </c>
      <c r="K1062" s="11">
        <f t="shared" si="67"/>
        <v>0</v>
      </c>
    </row>
    <row r="1063" spans="1:11" s="11" customFormat="1">
      <c r="A1063" s="32">
        <v>2018</v>
      </c>
      <c r="B1063" s="32">
        <v>3484</v>
      </c>
      <c r="C1063" s="33" t="s">
        <v>563</v>
      </c>
      <c r="D1063" s="33" t="s">
        <v>564</v>
      </c>
      <c r="E1063" s="34">
        <v>14151</v>
      </c>
      <c r="F1063" s="35">
        <v>1</v>
      </c>
      <c r="G1063" s="34">
        <v>348.7</v>
      </c>
      <c r="H1063" s="14">
        <f t="shared" si="64"/>
        <v>49344.537000000004</v>
      </c>
      <c r="I1063" s="11">
        <f t="shared" si="65"/>
        <v>14151</v>
      </c>
      <c r="J1063" s="11">
        <f t="shared" si="66"/>
        <v>14151</v>
      </c>
      <c r="K1063" s="11">
        <f t="shared" si="67"/>
        <v>0</v>
      </c>
    </row>
    <row r="1064" spans="1:11" s="11" customFormat="1">
      <c r="A1064" s="32">
        <v>2018</v>
      </c>
      <c r="B1064" s="32">
        <v>3484</v>
      </c>
      <c r="C1064" s="33" t="s">
        <v>563</v>
      </c>
      <c r="D1064" s="33" t="s">
        <v>564</v>
      </c>
      <c r="E1064" s="34">
        <v>13214</v>
      </c>
      <c r="F1064" s="35">
        <v>1</v>
      </c>
      <c r="G1064" s="34">
        <v>441.1</v>
      </c>
      <c r="H1064" s="14">
        <f t="shared" si="64"/>
        <v>58286.954000000005</v>
      </c>
      <c r="I1064" s="11">
        <f t="shared" si="65"/>
        <v>13214</v>
      </c>
      <c r="J1064" s="11">
        <f t="shared" si="66"/>
        <v>13214</v>
      </c>
      <c r="K1064" s="11">
        <f t="shared" si="67"/>
        <v>0</v>
      </c>
    </row>
    <row r="1065" spans="1:11" s="11" customFormat="1">
      <c r="A1065" s="32">
        <v>2018</v>
      </c>
      <c r="B1065" s="32">
        <v>3484</v>
      </c>
      <c r="C1065" s="33" t="s">
        <v>563</v>
      </c>
      <c r="D1065" s="33" t="s">
        <v>564</v>
      </c>
      <c r="E1065" s="34">
        <v>11445</v>
      </c>
      <c r="F1065" s="35">
        <v>1</v>
      </c>
      <c r="G1065" s="34">
        <v>337.1</v>
      </c>
      <c r="H1065" s="14">
        <f t="shared" si="64"/>
        <v>38581.095000000008</v>
      </c>
      <c r="I1065" s="11">
        <f t="shared" si="65"/>
        <v>11445</v>
      </c>
      <c r="J1065" s="11">
        <f t="shared" si="66"/>
        <v>11445</v>
      </c>
      <c r="K1065" s="11">
        <f t="shared" si="67"/>
        <v>0</v>
      </c>
    </row>
    <row r="1066" spans="1:11" s="11" customFormat="1">
      <c r="A1066" s="32">
        <v>2018</v>
      </c>
      <c r="B1066" s="32">
        <v>3484</v>
      </c>
      <c r="C1066" s="33" t="s">
        <v>563</v>
      </c>
      <c r="D1066" s="33" t="s">
        <v>564</v>
      </c>
      <c r="E1066" s="34">
        <v>10964</v>
      </c>
      <c r="F1066" s="35">
        <v>1</v>
      </c>
      <c r="G1066" s="34">
        <v>282.3</v>
      </c>
      <c r="H1066" s="14">
        <f t="shared" si="64"/>
        <v>30951.371999999999</v>
      </c>
      <c r="I1066" s="11">
        <f t="shared" si="65"/>
        <v>10964</v>
      </c>
      <c r="J1066" s="11">
        <f t="shared" si="66"/>
        <v>10964</v>
      </c>
      <c r="K1066" s="11">
        <f t="shared" si="67"/>
        <v>0</v>
      </c>
    </row>
    <row r="1067" spans="1:11" s="11" customFormat="1">
      <c r="A1067" s="32">
        <v>2018</v>
      </c>
      <c r="B1067" s="32">
        <v>3484</v>
      </c>
      <c r="C1067" s="33" t="s">
        <v>563</v>
      </c>
      <c r="D1067" s="33" t="s">
        <v>564</v>
      </c>
      <c r="E1067" s="34">
        <v>9797</v>
      </c>
      <c r="F1067" s="35">
        <v>1.1000000000000001</v>
      </c>
      <c r="G1067" s="34">
        <v>294.2</v>
      </c>
      <c r="H1067" s="14">
        <f t="shared" si="64"/>
        <v>31705.051399999997</v>
      </c>
      <c r="I1067" s="11">
        <f t="shared" si="65"/>
        <v>9797</v>
      </c>
      <c r="J1067" s="11">
        <f t="shared" si="66"/>
        <v>10776.7</v>
      </c>
      <c r="K1067" s="11">
        <f t="shared" si="67"/>
        <v>0</v>
      </c>
    </row>
    <row r="1068" spans="1:11" s="11" customFormat="1">
      <c r="A1068" s="32">
        <v>2018</v>
      </c>
      <c r="B1068" s="32">
        <v>3484</v>
      </c>
      <c r="C1068" s="33" t="s">
        <v>563</v>
      </c>
      <c r="D1068" s="33" t="s">
        <v>564</v>
      </c>
      <c r="E1068" s="34">
        <v>8531</v>
      </c>
      <c r="F1068" s="35">
        <v>1.1000000000000001</v>
      </c>
      <c r="G1068" s="34">
        <v>291.2</v>
      </c>
      <c r="H1068" s="14">
        <f t="shared" si="64"/>
        <v>27326.499200000002</v>
      </c>
      <c r="I1068" s="11">
        <f t="shared" si="65"/>
        <v>8531</v>
      </c>
      <c r="J1068" s="11">
        <f t="shared" si="66"/>
        <v>9384.1</v>
      </c>
      <c r="K1068" s="11">
        <f t="shared" si="67"/>
        <v>0</v>
      </c>
    </row>
    <row r="1069" spans="1:11" s="11" customFormat="1">
      <c r="A1069" s="32">
        <v>2018</v>
      </c>
      <c r="B1069" s="32">
        <v>3484</v>
      </c>
      <c r="C1069" s="33" t="s">
        <v>563</v>
      </c>
      <c r="D1069" s="33" t="s">
        <v>564</v>
      </c>
      <c r="E1069" s="34">
        <v>6811</v>
      </c>
      <c r="F1069" s="35">
        <v>1</v>
      </c>
      <c r="G1069" s="34">
        <v>476.1</v>
      </c>
      <c r="H1069" s="14">
        <f t="shared" si="64"/>
        <v>32427.171000000002</v>
      </c>
      <c r="I1069" s="11">
        <f t="shared" si="65"/>
        <v>6811</v>
      </c>
      <c r="J1069" s="11">
        <f t="shared" si="66"/>
        <v>6811</v>
      </c>
      <c r="K1069" s="11">
        <f t="shared" si="67"/>
        <v>0</v>
      </c>
    </row>
    <row r="1070" spans="1:11" s="11" customFormat="1">
      <c r="A1070" s="32">
        <v>2018</v>
      </c>
      <c r="B1070" s="32">
        <v>3484</v>
      </c>
      <c r="C1070" s="33" t="s">
        <v>563</v>
      </c>
      <c r="D1070" s="33" t="s">
        <v>564</v>
      </c>
      <c r="E1070" s="34">
        <v>5584</v>
      </c>
      <c r="F1070" s="35">
        <v>1</v>
      </c>
      <c r="G1070" s="34">
        <v>491.7</v>
      </c>
      <c r="H1070" s="14">
        <f t="shared" si="64"/>
        <v>27456.527999999998</v>
      </c>
      <c r="I1070" s="11">
        <f t="shared" si="65"/>
        <v>5584</v>
      </c>
      <c r="J1070" s="11">
        <f t="shared" si="66"/>
        <v>5584</v>
      </c>
      <c r="K1070" s="11">
        <f t="shared" si="67"/>
        <v>0</v>
      </c>
    </row>
    <row r="1071" spans="1:11" s="11" customFormat="1">
      <c r="A1071" s="32">
        <v>2018</v>
      </c>
      <c r="B1071" s="32">
        <v>3484</v>
      </c>
      <c r="C1071" s="33" t="s">
        <v>563</v>
      </c>
      <c r="D1071" s="33" t="s">
        <v>564</v>
      </c>
      <c r="E1071" s="34">
        <v>5161</v>
      </c>
      <c r="F1071" s="35">
        <v>1.1000000000000001</v>
      </c>
      <c r="G1071" s="34">
        <v>297.39999999999998</v>
      </c>
      <c r="H1071" s="14">
        <f t="shared" si="64"/>
        <v>16883.695400000001</v>
      </c>
      <c r="I1071" s="11">
        <f t="shared" si="65"/>
        <v>5161</v>
      </c>
      <c r="J1071" s="11">
        <f t="shared" si="66"/>
        <v>5677.1</v>
      </c>
      <c r="K1071" s="11">
        <f t="shared" si="67"/>
        <v>0</v>
      </c>
    </row>
    <row r="1072" spans="1:11" s="11" customFormat="1">
      <c r="A1072" s="32">
        <v>2018</v>
      </c>
      <c r="B1072" s="32">
        <v>3484</v>
      </c>
      <c r="C1072" s="33" t="s">
        <v>563</v>
      </c>
      <c r="D1072" s="33" t="s">
        <v>564</v>
      </c>
      <c r="E1072" s="34">
        <v>5133</v>
      </c>
      <c r="F1072" s="35">
        <v>1.1000000000000001</v>
      </c>
      <c r="G1072" s="34">
        <v>307.5</v>
      </c>
      <c r="H1072" s="14">
        <f t="shared" si="64"/>
        <v>17362.372500000001</v>
      </c>
      <c r="I1072" s="11">
        <f t="shared" si="65"/>
        <v>5133</v>
      </c>
      <c r="J1072" s="11">
        <f t="shared" si="66"/>
        <v>5646.3</v>
      </c>
      <c r="K1072" s="11">
        <f t="shared" si="67"/>
        <v>0</v>
      </c>
    </row>
    <row r="1073" spans="1:11" s="11" customFormat="1">
      <c r="A1073" s="32">
        <v>2018</v>
      </c>
      <c r="B1073" s="32">
        <v>3484</v>
      </c>
      <c r="C1073" s="33" t="s">
        <v>563</v>
      </c>
      <c r="D1073" s="33" t="s">
        <v>564</v>
      </c>
      <c r="E1073" s="34">
        <v>24383</v>
      </c>
      <c r="F1073" s="35">
        <v>1</v>
      </c>
      <c r="G1073" s="34">
        <v>299</v>
      </c>
      <c r="H1073" s="14">
        <f t="shared" si="64"/>
        <v>72905.17</v>
      </c>
      <c r="I1073" s="11">
        <f t="shared" si="65"/>
        <v>24383</v>
      </c>
      <c r="J1073" s="11">
        <f t="shared" si="66"/>
        <v>24383</v>
      </c>
      <c r="K1073" s="11">
        <f t="shared" si="67"/>
        <v>0</v>
      </c>
    </row>
    <row r="1074" spans="1:11" s="11" customFormat="1">
      <c r="A1074" s="32">
        <v>2018</v>
      </c>
      <c r="B1074" s="32">
        <v>3484</v>
      </c>
      <c r="C1074" s="33" t="s">
        <v>563</v>
      </c>
      <c r="D1074" s="33" t="s">
        <v>564</v>
      </c>
      <c r="E1074" s="34">
        <v>24677</v>
      </c>
      <c r="F1074" s="35">
        <v>1</v>
      </c>
      <c r="G1074" s="34">
        <v>342.4</v>
      </c>
      <c r="H1074" s="14">
        <f t="shared" si="64"/>
        <v>84494.047999999995</v>
      </c>
      <c r="I1074" s="11">
        <f t="shared" si="65"/>
        <v>24677</v>
      </c>
      <c r="J1074" s="11">
        <f t="shared" si="66"/>
        <v>24677</v>
      </c>
      <c r="K1074" s="11">
        <f t="shared" si="67"/>
        <v>0</v>
      </c>
    </row>
    <row r="1075" spans="1:11" s="11" customFormat="1">
      <c r="A1075" s="32">
        <v>2018</v>
      </c>
      <c r="B1075" s="32">
        <v>3484</v>
      </c>
      <c r="C1075" s="33" t="s">
        <v>563</v>
      </c>
      <c r="D1075" s="33" t="s">
        <v>564</v>
      </c>
      <c r="E1075" s="34">
        <v>24765</v>
      </c>
      <c r="F1075" s="35">
        <v>1</v>
      </c>
      <c r="G1075" s="34">
        <v>275.2</v>
      </c>
      <c r="H1075" s="14">
        <f t="shared" si="64"/>
        <v>68153.279999999999</v>
      </c>
      <c r="I1075" s="11">
        <f t="shared" si="65"/>
        <v>24765</v>
      </c>
      <c r="J1075" s="11">
        <f t="shared" si="66"/>
        <v>24765</v>
      </c>
      <c r="K1075" s="11">
        <f t="shared" si="67"/>
        <v>0</v>
      </c>
    </row>
    <row r="1076" spans="1:11" s="11" customFormat="1">
      <c r="A1076" s="32">
        <v>2018</v>
      </c>
      <c r="B1076" s="32">
        <v>3484</v>
      </c>
      <c r="C1076" s="33" t="s">
        <v>563</v>
      </c>
      <c r="D1076" s="33" t="s">
        <v>564</v>
      </c>
      <c r="E1076" s="34">
        <v>24916</v>
      </c>
      <c r="F1076" s="35">
        <v>1</v>
      </c>
      <c r="G1076" s="34">
        <v>336.3</v>
      </c>
      <c r="H1076" s="14">
        <f t="shared" si="64"/>
        <v>83792.508000000002</v>
      </c>
      <c r="I1076" s="11">
        <f t="shared" si="65"/>
        <v>24916</v>
      </c>
      <c r="J1076" s="11">
        <f t="shared" si="66"/>
        <v>24916</v>
      </c>
      <c r="K1076" s="11">
        <f t="shared" si="67"/>
        <v>0</v>
      </c>
    </row>
    <row r="1077" spans="1:11" s="11" customFormat="1">
      <c r="A1077" s="32">
        <v>2018</v>
      </c>
      <c r="B1077" s="32">
        <v>3484</v>
      </c>
      <c r="C1077" s="33" t="s">
        <v>563</v>
      </c>
      <c r="D1077" s="33" t="s">
        <v>564</v>
      </c>
      <c r="E1077" s="34">
        <v>28596</v>
      </c>
      <c r="F1077" s="35">
        <v>1</v>
      </c>
      <c r="G1077" s="34">
        <v>306.8</v>
      </c>
      <c r="H1077" s="14">
        <f t="shared" si="64"/>
        <v>87732.528000000006</v>
      </c>
      <c r="I1077" s="11">
        <f t="shared" si="65"/>
        <v>28596</v>
      </c>
      <c r="J1077" s="11">
        <f t="shared" si="66"/>
        <v>28596</v>
      </c>
      <c r="K1077" s="11">
        <f t="shared" si="67"/>
        <v>0</v>
      </c>
    </row>
    <row r="1078" spans="1:11" s="11" customFormat="1">
      <c r="A1078" s="32">
        <v>2018</v>
      </c>
      <c r="B1078" s="32">
        <v>3484</v>
      </c>
      <c r="C1078" s="33" t="s">
        <v>563</v>
      </c>
      <c r="D1078" s="33" t="s">
        <v>564</v>
      </c>
      <c r="E1078" s="34">
        <v>29701</v>
      </c>
      <c r="F1078" s="35">
        <v>1</v>
      </c>
      <c r="G1078" s="34">
        <v>269.8</v>
      </c>
      <c r="H1078" s="14">
        <f t="shared" si="64"/>
        <v>80133.297999999995</v>
      </c>
      <c r="I1078" s="11">
        <f t="shared" si="65"/>
        <v>29701</v>
      </c>
      <c r="J1078" s="11">
        <f t="shared" si="66"/>
        <v>29701</v>
      </c>
      <c r="K1078" s="11">
        <f t="shared" si="67"/>
        <v>0</v>
      </c>
    </row>
    <row r="1079" spans="1:11" s="11" customFormat="1">
      <c r="A1079" s="32">
        <v>2018</v>
      </c>
      <c r="B1079" s="32">
        <v>3484</v>
      </c>
      <c r="C1079" s="33" t="s">
        <v>563</v>
      </c>
      <c r="D1079" s="33" t="s">
        <v>564</v>
      </c>
      <c r="E1079" s="34">
        <v>35068</v>
      </c>
      <c r="F1079" s="35">
        <v>1</v>
      </c>
      <c r="G1079" s="34">
        <v>330.2</v>
      </c>
      <c r="H1079" s="14">
        <f t="shared" si="64"/>
        <v>115794.53600000001</v>
      </c>
      <c r="I1079" s="11">
        <f t="shared" si="65"/>
        <v>35068</v>
      </c>
      <c r="J1079" s="11">
        <f t="shared" si="66"/>
        <v>35068</v>
      </c>
      <c r="K1079" s="11">
        <f t="shared" si="67"/>
        <v>0</v>
      </c>
    </row>
    <row r="1080" spans="1:11" s="11" customFormat="1">
      <c r="A1080" s="32">
        <v>2018</v>
      </c>
      <c r="B1080" s="32">
        <v>3484</v>
      </c>
      <c r="C1080" s="33" t="s">
        <v>563</v>
      </c>
      <c r="D1080" s="33" t="s">
        <v>564</v>
      </c>
      <c r="E1080" s="34">
        <v>36732</v>
      </c>
      <c r="F1080" s="35">
        <v>1</v>
      </c>
      <c r="G1080" s="34">
        <v>247.6</v>
      </c>
      <c r="H1080" s="14">
        <f t="shared" si="64"/>
        <v>90948.432000000001</v>
      </c>
      <c r="I1080" s="11">
        <f t="shared" si="65"/>
        <v>36732</v>
      </c>
      <c r="J1080" s="11">
        <f t="shared" si="66"/>
        <v>36732</v>
      </c>
      <c r="K1080" s="11">
        <f t="shared" si="67"/>
        <v>0</v>
      </c>
    </row>
    <row r="1081" spans="1:11" s="11" customFormat="1">
      <c r="A1081" s="32">
        <v>2018</v>
      </c>
      <c r="B1081" s="32">
        <v>3484</v>
      </c>
      <c r="C1081" s="33" t="s">
        <v>563</v>
      </c>
      <c r="D1081" s="33" t="s">
        <v>564</v>
      </c>
      <c r="E1081" s="34">
        <v>43244</v>
      </c>
      <c r="F1081" s="35">
        <v>1</v>
      </c>
      <c r="G1081" s="34">
        <v>321.3</v>
      </c>
      <c r="H1081" s="14">
        <f t="shared" si="64"/>
        <v>138942.97200000001</v>
      </c>
      <c r="I1081" s="11">
        <f t="shared" si="65"/>
        <v>43244</v>
      </c>
      <c r="J1081" s="11">
        <f t="shared" si="66"/>
        <v>43244</v>
      </c>
      <c r="K1081" s="11">
        <f t="shared" si="67"/>
        <v>0</v>
      </c>
    </row>
    <row r="1082" spans="1:11" s="11" customFormat="1">
      <c r="A1082" s="32">
        <v>2018</v>
      </c>
      <c r="B1082" s="32">
        <v>3484</v>
      </c>
      <c r="C1082" s="33" t="s">
        <v>563</v>
      </c>
      <c r="D1082" s="33" t="s">
        <v>564</v>
      </c>
      <c r="E1082" s="34">
        <v>21180</v>
      </c>
      <c r="F1082" s="35">
        <v>1</v>
      </c>
      <c r="G1082" s="34">
        <v>285</v>
      </c>
      <c r="H1082" s="14">
        <f t="shared" si="64"/>
        <v>60363</v>
      </c>
      <c r="I1082" s="11">
        <f t="shared" si="65"/>
        <v>21180</v>
      </c>
      <c r="J1082" s="11">
        <f t="shared" si="66"/>
        <v>21180</v>
      </c>
      <c r="K1082" s="11">
        <f t="shared" si="67"/>
        <v>0</v>
      </c>
    </row>
    <row r="1083" spans="1:11" s="11" customFormat="1">
      <c r="A1083" s="32">
        <v>2018</v>
      </c>
      <c r="B1083" s="32">
        <v>3484</v>
      </c>
      <c r="C1083" s="33" t="s">
        <v>563</v>
      </c>
      <c r="D1083" s="33" t="s">
        <v>564</v>
      </c>
      <c r="E1083" s="34">
        <v>3881</v>
      </c>
      <c r="F1083" s="35">
        <v>1.1000000000000001</v>
      </c>
      <c r="G1083" s="34">
        <v>337.7</v>
      </c>
      <c r="H1083" s="14">
        <f t="shared" si="64"/>
        <v>14416.750700000001</v>
      </c>
      <c r="I1083" s="11">
        <f t="shared" si="65"/>
        <v>3881</v>
      </c>
      <c r="J1083" s="11">
        <f t="shared" si="66"/>
        <v>4269.1000000000004</v>
      </c>
      <c r="K1083" s="11">
        <f t="shared" si="67"/>
        <v>0</v>
      </c>
    </row>
    <row r="1084" spans="1:11" s="11" customFormat="1">
      <c r="A1084" s="32">
        <v>2018</v>
      </c>
      <c r="B1084" s="32">
        <v>3485</v>
      </c>
      <c r="C1084" s="33" t="s">
        <v>563</v>
      </c>
      <c r="D1084" s="33" t="s">
        <v>564</v>
      </c>
      <c r="E1084" s="34">
        <v>34643</v>
      </c>
      <c r="F1084" s="35">
        <v>1.034</v>
      </c>
      <c r="G1084" s="34">
        <v>308.89999999999998</v>
      </c>
      <c r="H1084" s="14">
        <f t="shared" si="64"/>
        <v>110650.642718</v>
      </c>
      <c r="I1084" s="11">
        <f t="shared" si="65"/>
        <v>34643</v>
      </c>
      <c r="J1084" s="11">
        <f t="shared" si="66"/>
        <v>35820.862000000001</v>
      </c>
      <c r="K1084" s="11">
        <f t="shared" si="67"/>
        <v>0</v>
      </c>
    </row>
    <row r="1085" spans="1:11" s="11" customFormat="1">
      <c r="A1085" s="32">
        <v>2018</v>
      </c>
      <c r="B1085" s="32">
        <v>3485</v>
      </c>
      <c r="C1085" s="33" t="s">
        <v>563</v>
      </c>
      <c r="D1085" s="33" t="s">
        <v>564</v>
      </c>
      <c r="E1085" s="34">
        <v>29719</v>
      </c>
      <c r="F1085" s="35">
        <v>1.0329999999999999</v>
      </c>
      <c r="G1085" s="34">
        <v>235.5</v>
      </c>
      <c r="H1085" s="14">
        <f t="shared" si="64"/>
        <v>72297.857084999996</v>
      </c>
      <c r="I1085" s="11">
        <f t="shared" si="65"/>
        <v>29719</v>
      </c>
      <c r="J1085" s="11">
        <f t="shared" si="66"/>
        <v>30699.726999999999</v>
      </c>
      <c r="K1085" s="11">
        <f t="shared" si="67"/>
        <v>0</v>
      </c>
    </row>
    <row r="1086" spans="1:11" s="11" customFormat="1">
      <c r="A1086" s="32">
        <v>2018</v>
      </c>
      <c r="B1086" s="32">
        <v>3485</v>
      </c>
      <c r="C1086" s="33" t="s">
        <v>563</v>
      </c>
      <c r="D1086" s="33" t="s">
        <v>564</v>
      </c>
      <c r="E1086" s="34">
        <v>23830</v>
      </c>
      <c r="F1086" s="35">
        <v>1.0369999999999999</v>
      </c>
      <c r="G1086" s="34">
        <v>247.3</v>
      </c>
      <c r="H1086" s="14">
        <f t="shared" si="64"/>
        <v>61112.058829999994</v>
      </c>
      <c r="I1086" s="11">
        <f t="shared" si="65"/>
        <v>23830</v>
      </c>
      <c r="J1086" s="11">
        <f t="shared" si="66"/>
        <v>24711.71</v>
      </c>
      <c r="K1086" s="11">
        <f t="shared" si="67"/>
        <v>0</v>
      </c>
    </row>
    <row r="1087" spans="1:11" s="11" customFormat="1">
      <c r="A1087" s="32">
        <v>2018</v>
      </c>
      <c r="B1087" s="32">
        <v>3485</v>
      </c>
      <c r="C1087" s="33" t="s">
        <v>563</v>
      </c>
      <c r="D1087" s="33" t="s">
        <v>564</v>
      </c>
      <c r="E1087" s="34">
        <v>20975</v>
      </c>
      <c r="F1087" s="35">
        <v>1.036</v>
      </c>
      <c r="G1087" s="34">
        <v>263.3</v>
      </c>
      <c r="H1087" s="14">
        <f t="shared" si="64"/>
        <v>57215.353299999995</v>
      </c>
      <c r="I1087" s="11">
        <f t="shared" si="65"/>
        <v>20975</v>
      </c>
      <c r="J1087" s="11">
        <f t="shared" si="66"/>
        <v>21730.100000000002</v>
      </c>
      <c r="K1087" s="11">
        <f t="shared" si="67"/>
        <v>0</v>
      </c>
    </row>
    <row r="1088" spans="1:11" s="11" customFormat="1">
      <c r="A1088" s="32">
        <v>2018</v>
      </c>
      <c r="B1088" s="32">
        <v>3485</v>
      </c>
      <c r="C1088" s="33" t="s">
        <v>563</v>
      </c>
      <c r="D1088" s="33" t="s">
        <v>564</v>
      </c>
      <c r="E1088" s="34">
        <v>20751</v>
      </c>
      <c r="F1088" s="35">
        <v>1.028</v>
      </c>
      <c r="G1088" s="34">
        <v>289.7</v>
      </c>
      <c r="H1088" s="14">
        <f t="shared" si="64"/>
        <v>61798.885115999998</v>
      </c>
      <c r="I1088" s="11">
        <f t="shared" si="65"/>
        <v>20751</v>
      </c>
      <c r="J1088" s="11">
        <f t="shared" si="66"/>
        <v>21332.028000000002</v>
      </c>
      <c r="K1088" s="11">
        <f t="shared" si="67"/>
        <v>0</v>
      </c>
    </row>
    <row r="1089" spans="1:11" s="11" customFormat="1">
      <c r="A1089" s="32">
        <v>2018</v>
      </c>
      <c r="B1089" s="32">
        <v>3485</v>
      </c>
      <c r="C1089" s="33" t="s">
        <v>563</v>
      </c>
      <c r="D1089" s="33" t="s">
        <v>564</v>
      </c>
      <c r="E1089" s="34">
        <v>19650</v>
      </c>
      <c r="F1089" s="35">
        <v>1.036</v>
      </c>
      <c r="G1089" s="34">
        <v>223</v>
      </c>
      <c r="H1089" s="14">
        <f t="shared" si="64"/>
        <v>45397.002</v>
      </c>
      <c r="I1089" s="11">
        <f t="shared" si="65"/>
        <v>19650</v>
      </c>
      <c r="J1089" s="11">
        <f t="shared" si="66"/>
        <v>20357.400000000001</v>
      </c>
      <c r="K1089" s="11">
        <f t="shared" si="67"/>
        <v>0</v>
      </c>
    </row>
    <row r="1090" spans="1:11" s="11" customFormat="1">
      <c r="A1090" s="32">
        <v>2018</v>
      </c>
      <c r="B1090" s="32">
        <v>3485</v>
      </c>
      <c r="C1090" s="33" t="s">
        <v>563</v>
      </c>
      <c r="D1090" s="33" t="s">
        <v>564</v>
      </c>
      <c r="E1090" s="34">
        <v>18195</v>
      </c>
      <c r="F1090" s="35">
        <v>1.034</v>
      </c>
      <c r="G1090" s="34">
        <v>274.10000000000002</v>
      </c>
      <c r="H1090" s="14">
        <f t="shared" si="64"/>
        <v>51568.159830000004</v>
      </c>
      <c r="I1090" s="11">
        <f t="shared" si="65"/>
        <v>18195</v>
      </c>
      <c r="J1090" s="11">
        <f t="shared" si="66"/>
        <v>18813.63</v>
      </c>
      <c r="K1090" s="11">
        <f t="shared" si="67"/>
        <v>0</v>
      </c>
    </row>
    <row r="1091" spans="1:11" s="11" customFormat="1">
      <c r="A1091" s="32">
        <v>2018</v>
      </c>
      <c r="B1091" s="32">
        <v>3485</v>
      </c>
      <c r="C1091" s="33" t="s">
        <v>563</v>
      </c>
      <c r="D1091" s="33" t="s">
        <v>564</v>
      </c>
      <c r="E1091" s="34">
        <v>17759</v>
      </c>
      <c r="F1091" s="35">
        <v>0.96399999999999997</v>
      </c>
      <c r="G1091" s="34">
        <v>194.3</v>
      </c>
      <c r="H1091" s="14">
        <f t="shared" si="64"/>
        <v>33263.530467999997</v>
      </c>
      <c r="I1091" s="11">
        <f t="shared" si="65"/>
        <v>17759</v>
      </c>
      <c r="J1091" s="11">
        <f t="shared" si="66"/>
        <v>17119.675999999999</v>
      </c>
      <c r="K1091" s="11">
        <f t="shared" si="67"/>
        <v>0</v>
      </c>
    </row>
    <row r="1092" spans="1:11" s="11" customFormat="1">
      <c r="A1092" s="32">
        <v>2018</v>
      </c>
      <c r="B1092" s="32">
        <v>3485</v>
      </c>
      <c r="C1092" s="33" t="s">
        <v>563</v>
      </c>
      <c r="D1092" s="33" t="s">
        <v>564</v>
      </c>
      <c r="E1092" s="34">
        <v>16845</v>
      </c>
      <c r="F1092" s="35">
        <v>1.03</v>
      </c>
      <c r="G1092" s="34">
        <v>250.3</v>
      </c>
      <c r="H1092" s="14">
        <f t="shared" si="64"/>
        <v>43427.926050000002</v>
      </c>
      <c r="I1092" s="11">
        <f t="shared" si="65"/>
        <v>16845</v>
      </c>
      <c r="J1092" s="11">
        <f t="shared" si="66"/>
        <v>17350.350000000002</v>
      </c>
      <c r="K1092" s="11">
        <f t="shared" si="67"/>
        <v>0</v>
      </c>
    </row>
    <row r="1093" spans="1:11" s="11" customFormat="1">
      <c r="A1093" s="32">
        <v>2018</v>
      </c>
      <c r="B1093" s="32">
        <v>3485</v>
      </c>
      <c r="C1093" s="33" t="s">
        <v>563</v>
      </c>
      <c r="D1093" s="33" t="s">
        <v>564</v>
      </c>
      <c r="E1093" s="34">
        <v>16329</v>
      </c>
      <c r="F1093" s="35">
        <v>1.0369999999999999</v>
      </c>
      <c r="G1093" s="34">
        <v>244.4</v>
      </c>
      <c r="H1093" s="14">
        <f t="shared" si="64"/>
        <v>41384.674811999997</v>
      </c>
      <c r="I1093" s="11">
        <f t="shared" si="65"/>
        <v>16329</v>
      </c>
      <c r="J1093" s="11">
        <f t="shared" si="66"/>
        <v>16933.172999999999</v>
      </c>
      <c r="K1093" s="11">
        <f t="shared" si="67"/>
        <v>0</v>
      </c>
    </row>
    <row r="1094" spans="1:11" s="11" customFormat="1">
      <c r="A1094" s="32">
        <v>2018</v>
      </c>
      <c r="B1094" s="32">
        <v>3485</v>
      </c>
      <c r="C1094" s="33" t="s">
        <v>563</v>
      </c>
      <c r="D1094" s="33" t="s">
        <v>564</v>
      </c>
      <c r="E1094" s="34">
        <v>16175</v>
      </c>
      <c r="F1094" s="35">
        <v>1.02</v>
      </c>
      <c r="G1094" s="34">
        <v>252.3</v>
      </c>
      <c r="H1094" s="14">
        <f t="shared" ref="H1094:H1157" si="68">IF(I1094="","",G1094/100*F1094*E1094)</f>
        <v>41625.715500000006</v>
      </c>
      <c r="I1094" s="11">
        <f t="shared" ref="I1094:I1157" si="69">IF(OR(G1094=".",F1094=".",E1094="."),"",E1094)</f>
        <v>16175</v>
      </c>
      <c r="J1094" s="11">
        <f t="shared" ref="J1094:J1157" si="70">IF(I1094="","",F1094*I1094)</f>
        <v>16498.5</v>
      </c>
      <c r="K1094" s="11">
        <f t="shared" ref="K1094:K1157" si="71">IF(C1094="LIG",1,0)</f>
        <v>0</v>
      </c>
    </row>
    <row r="1095" spans="1:11" s="11" customFormat="1">
      <c r="A1095" s="32">
        <v>2018</v>
      </c>
      <c r="B1095" s="32">
        <v>3485</v>
      </c>
      <c r="C1095" s="33" t="s">
        <v>563</v>
      </c>
      <c r="D1095" s="33" t="s">
        <v>564</v>
      </c>
      <c r="E1095" s="34">
        <v>15718</v>
      </c>
      <c r="F1095" s="35">
        <v>1.0289999999999999</v>
      </c>
      <c r="G1095" s="34">
        <v>239</v>
      </c>
      <c r="H1095" s="14">
        <f t="shared" si="68"/>
        <v>38655.434580000001</v>
      </c>
      <c r="I1095" s="11">
        <f t="shared" si="69"/>
        <v>15718</v>
      </c>
      <c r="J1095" s="11">
        <f t="shared" si="70"/>
        <v>16173.821999999998</v>
      </c>
      <c r="K1095" s="11">
        <f t="shared" si="71"/>
        <v>0</v>
      </c>
    </row>
    <row r="1096" spans="1:11" s="11" customFormat="1">
      <c r="A1096" s="32">
        <v>2018</v>
      </c>
      <c r="B1096" s="32">
        <v>3485</v>
      </c>
      <c r="C1096" s="33" t="s">
        <v>563</v>
      </c>
      <c r="D1096" s="33" t="s">
        <v>564</v>
      </c>
      <c r="E1096" s="34">
        <v>13430</v>
      </c>
      <c r="F1096" s="35">
        <v>1.0229999999999999</v>
      </c>
      <c r="G1096" s="34">
        <v>343.6</v>
      </c>
      <c r="H1096" s="14">
        <f t="shared" si="68"/>
        <v>47206.82604</v>
      </c>
      <c r="I1096" s="11">
        <f t="shared" si="69"/>
        <v>13430</v>
      </c>
      <c r="J1096" s="11">
        <f t="shared" si="70"/>
        <v>13738.89</v>
      </c>
      <c r="K1096" s="11">
        <f t="shared" si="71"/>
        <v>0</v>
      </c>
    </row>
    <row r="1097" spans="1:11" s="11" customFormat="1">
      <c r="A1097" s="32">
        <v>2018</v>
      </c>
      <c r="B1097" s="32">
        <v>3485</v>
      </c>
      <c r="C1097" s="33" t="s">
        <v>563</v>
      </c>
      <c r="D1097" s="33" t="s">
        <v>564</v>
      </c>
      <c r="E1097" s="34">
        <v>29573</v>
      </c>
      <c r="F1097" s="35">
        <v>1.032</v>
      </c>
      <c r="G1097" s="34">
        <v>295.89999999999998</v>
      </c>
      <c r="H1097" s="14">
        <f t="shared" si="68"/>
        <v>90306.715223999985</v>
      </c>
      <c r="I1097" s="11">
        <f t="shared" si="69"/>
        <v>29573</v>
      </c>
      <c r="J1097" s="11">
        <f t="shared" si="70"/>
        <v>30519.335999999999</v>
      </c>
      <c r="K1097" s="11">
        <f t="shared" si="71"/>
        <v>0</v>
      </c>
    </row>
    <row r="1098" spans="1:11" s="11" customFormat="1">
      <c r="A1098" s="32">
        <v>2018</v>
      </c>
      <c r="B1098" s="32">
        <v>3485</v>
      </c>
      <c r="C1098" s="33" t="s">
        <v>563</v>
      </c>
      <c r="D1098" s="33" t="s">
        <v>564</v>
      </c>
      <c r="E1098" s="34">
        <v>10873</v>
      </c>
      <c r="F1098" s="35">
        <v>1.028</v>
      </c>
      <c r="G1098" s="34">
        <v>313.3</v>
      </c>
      <c r="H1098" s="14">
        <f t="shared" si="68"/>
        <v>35018.932052000004</v>
      </c>
      <c r="I1098" s="11">
        <f t="shared" si="69"/>
        <v>10873</v>
      </c>
      <c r="J1098" s="11">
        <f t="shared" si="70"/>
        <v>11177.444</v>
      </c>
      <c r="K1098" s="11">
        <f t="shared" si="71"/>
        <v>0</v>
      </c>
    </row>
    <row r="1099" spans="1:11" s="11" customFormat="1">
      <c r="A1099" s="32">
        <v>2018</v>
      </c>
      <c r="B1099" s="32">
        <v>3485</v>
      </c>
      <c r="C1099" s="33" t="s">
        <v>563</v>
      </c>
      <c r="D1099" s="33" t="s">
        <v>564</v>
      </c>
      <c r="E1099" s="34">
        <v>9504</v>
      </c>
      <c r="F1099" s="35">
        <v>1.03</v>
      </c>
      <c r="G1099" s="34">
        <v>522.9</v>
      </c>
      <c r="H1099" s="14">
        <f t="shared" si="68"/>
        <v>51187.308480000007</v>
      </c>
      <c r="I1099" s="11">
        <f t="shared" si="69"/>
        <v>9504</v>
      </c>
      <c r="J1099" s="11">
        <f t="shared" si="70"/>
        <v>9789.1200000000008</v>
      </c>
      <c r="K1099" s="11">
        <f t="shared" si="71"/>
        <v>0</v>
      </c>
    </row>
    <row r="1100" spans="1:11" s="11" customFormat="1">
      <c r="A1100" s="32">
        <v>2018</v>
      </c>
      <c r="B1100" s="32">
        <v>3485</v>
      </c>
      <c r="C1100" s="33" t="s">
        <v>563</v>
      </c>
      <c r="D1100" s="33" t="s">
        <v>564</v>
      </c>
      <c r="E1100" s="34">
        <v>8189</v>
      </c>
      <c r="F1100" s="35">
        <v>1.0249999999999999</v>
      </c>
      <c r="G1100" s="34">
        <v>422.6</v>
      </c>
      <c r="H1100" s="14">
        <f t="shared" si="68"/>
        <v>35471.881849999998</v>
      </c>
      <c r="I1100" s="11">
        <f t="shared" si="69"/>
        <v>8189</v>
      </c>
      <c r="J1100" s="11">
        <f t="shared" si="70"/>
        <v>8393.7249999999985</v>
      </c>
      <c r="K1100" s="11">
        <f t="shared" si="71"/>
        <v>0</v>
      </c>
    </row>
    <row r="1101" spans="1:11" s="11" customFormat="1">
      <c r="A1101" s="32">
        <v>2018</v>
      </c>
      <c r="B1101" s="32">
        <v>3485</v>
      </c>
      <c r="C1101" s="33" t="s">
        <v>563</v>
      </c>
      <c r="D1101" s="33" t="s">
        <v>564</v>
      </c>
      <c r="E1101" s="34">
        <v>11109</v>
      </c>
      <c r="F1101" s="35">
        <v>1.0229999999999999</v>
      </c>
      <c r="G1101" s="34">
        <v>278.2</v>
      </c>
      <c r="H1101" s="14">
        <f t="shared" si="68"/>
        <v>31616.058473999998</v>
      </c>
      <c r="I1101" s="11">
        <f t="shared" si="69"/>
        <v>11109</v>
      </c>
      <c r="J1101" s="11">
        <f t="shared" si="70"/>
        <v>11364.507</v>
      </c>
      <c r="K1101" s="11">
        <f t="shared" si="71"/>
        <v>0</v>
      </c>
    </row>
    <row r="1102" spans="1:11" s="11" customFormat="1">
      <c r="A1102" s="32">
        <v>2018</v>
      </c>
      <c r="B1102" s="32">
        <v>3485</v>
      </c>
      <c r="C1102" s="33" t="s">
        <v>563</v>
      </c>
      <c r="D1102" s="33" t="s">
        <v>564</v>
      </c>
      <c r="E1102" s="34">
        <v>29220</v>
      </c>
      <c r="F1102" s="35">
        <v>1.034</v>
      </c>
      <c r="G1102" s="34">
        <v>237.8</v>
      </c>
      <c r="H1102" s="14">
        <f t="shared" si="68"/>
        <v>71847.655440000002</v>
      </c>
      <c r="I1102" s="11">
        <f t="shared" si="69"/>
        <v>29220</v>
      </c>
      <c r="J1102" s="11">
        <f t="shared" si="70"/>
        <v>30213.48</v>
      </c>
      <c r="K1102" s="11">
        <f t="shared" si="71"/>
        <v>0</v>
      </c>
    </row>
    <row r="1103" spans="1:11" s="11" customFormat="1">
      <c r="A1103" s="32">
        <v>2018</v>
      </c>
      <c r="B1103" s="32">
        <v>3485</v>
      </c>
      <c r="C1103" s="33" t="s">
        <v>563</v>
      </c>
      <c r="D1103" s="33" t="s">
        <v>564</v>
      </c>
      <c r="E1103" s="34">
        <v>28907</v>
      </c>
      <c r="F1103" s="35">
        <v>1.028</v>
      </c>
      <c r="G1103" s="34">
        <v>271</v>
      </c>
      <c r="H1103" s="14">
        <f t="shared" si="68"/>
        <v>80531.43316</v>
      </c>
      <c r="I1103" s="11">
        <f t="shared" si="69"/>
        <v>28907</v>
      </c>
      <c r="J1103" s="11">
        <f t="shared" si="70"/>
        <v>29716.396000000001</v>
      </c>
      <c r="K1103" s="11">
        <f t="shared" si="71"/>
        <v>0</v>
      </c>
    </row>
    <row r="1104" spans="1:11" s="11" customFormat="1">
      <c r="A1104" s="32">
        <v>2018</v>
      </c>
      <c r="B1104" s="32">
        <v>3485</v>
      </c>
      <c r="C1104" s="33" t="s">
        <v>563</v>
      </c>
      <c r="D1104" s="33" t="s">
        <v>564</v>
      </c>
      <c r="E1104" s="34">
        <v>27895</v>
      </c>
      <c r="F1104" s="35">
        <v>1.0409999999999999</v>
      </c>
      <c r="G1104" s="34">
        <v>225</v>
      </c>
      <c r="H1104" s="14">
        <f t="shared" si="68"/>
        <v>65337.063750000001</v>
      </c>
      <c r="I1104" s="11">
        <f t="shared" si="69"/>
        <v>27895</v>
      </c>
      <c r="J1104" s="11">
        <f t="shared" si="70"/>
        <v>29038.695</v>
      </c>
      <c r="K1104" s="11">
        <f t="shared" si="71"/>
        <v>0</v>
      </c>
    </row>
    <row r="1105" spans="1:11" s="11" customFormat="1">
      <c r="A1105" s="32">
        <v>2018</v>
      </c>
      <c r="B1105" s="32">
        <v>3485</v>
      </c>
      <c r="C1105" s="33" t="s">
        <v>563</v>
      </c>
      <c r="D1105" s="33" t="s">
        <v>564</v>
      </c>
      <c r="E1105" s="34">
        <v>25653</v>
      </c>
      <c r="F1105" s="35">
        <v>1.0289999999999999</v>
      </c>
      <c r="G1105" s="34">
        <v>246.7</v>
      </c>
      <c r="H1105" s="14">
        <f t="shared" si="68"/>
        <v>65121.243578999994</v>
      </c>
      <c r="I1105" s="11">
        <f t="shared" si="69"/>
        <v>25653</v>
      </c>
      <c r="J1105" s="11">
        <f t="shared" si="70"/>
        <v>26396.936999999998</v>
      </c>
      <c r="K1105" s="11">
        <f t="shared" si="71"/>
        <v>0</v>
      </c>
    </row>
    <row r="1106" spans="1:11" s="11" customFormat="1">
      <c r="A1106" s="32">
        <v>2018</v>
      </c>
      <c r="B1106" s="32">
        <v>3485</v>
      </c>
      <c r="C1106" s="33" t="s">
        <v>563</v>
      </c>
      <c r="D1106" s="33" t="s">
        <v>564</v>
      </c>
      <c r="E1106" s="34">
        <v>25087</v>
      </c>
      <c r="F1106" s="35">
        <v>1.0249999999999999</v>
      </c>
      <c r="G1106" s="34">
        <v>334</v>
      </c>
      <c r="H1106" s="14">
        <f t="shared" si="68"/>
        <v>85885.344499999992</v>
      </c>
      <c r="I1106" s="11">
        <f t="shared" si="69"/>
        <v>25087</v>
      </c>
      <c r="J1106" s="11">
        <f t="shared" si="70"/>
        <v>25714.174999999999</v>
      </c>
      <c r="K1106" s="11">
        <f t="shared" si="71"/>
        <v>0</v>
      </c>
    </row>
    <row r="1107" spans="1:11" s="11" customFormat="1">
      <c r="A1107" s="32">
        <v>2018</v>
      </c>
      <c r="B1107" s="32">
        <v>3485</v>
      </c>
      <c r="C1107" s="33" t="s">
        <v>563</v>
      </c>
      <c r="D1107" s="33" t="s">
        <v>564</v>
      </c>
      <c r="E1107" s="34">
        <v>24495</v>
      </c>
      <c r="F1107" s="35">
        <v>1.028</v>
      </c>
      <c r="G1107" s="34">
        <v>277.3</v>
      </c>
      <c r="H1107" s="14">
        <f t="shared" si="68"/>
        <v>69826.524780000007</v>
      </c>
      <c r="I1107" s="11">
        <f t="shared" si="69"/>
        <v>24495</v>
      </c>
      <c r="J1107" s="11">
        <f t="shared" si="70"/>
        <v>25180.86</v>
      </c>
      <c r="K1107" s="11">
        <f t="shared" si="71"/>
        <v>0</v>
      </c>
    </row>
    <row r="1108" spans="1:11" s="11" customFormat="1">
      <c r="A1108" s="32">
        <v>2018</v>
      </c>
      <c r="B1108" s="32">
        <v>3490</v>
      </c>
      <c r="C1108" s="33" t="s">
        <v>563</v>
      </c>
      <c r="D1108" s="33" t="s">
        <v>564</v>
      </c>
      <c r="E1108" s="34">
        <v>291966</v>
      </c>
      <c r="F1108" s="35">
        <v>1.0129999999999999</v>
      </c>
      <c r="G1108" s="34" t="s">
        <v>364</v>
      </c>
      <c r="H1108" s="14" t="str">
        <f t="shared" si="68"/>
        <v/>
      </c>
      <c r="I1108" s="11" t="str">
        <f t="shared" si="69"/>
        <v/>
      </c>
      <c r="J1108" s="11" t="str">
        <f t="shared" si="70"/>
        <v/>
      </c>
      <c r="K1108" s="11">
        <f t="shared" si="71"/>
        <v>0</v>
      </c>
    </row>
    <row r="1109" spans="1:11" s="11" customFormat="1">
      <c r="A1109" s="32">
        <v>2018</v>
      </c>
      <c r="B1109" s="32">
        <v>3491</v>
      </c>
      <c r="C1109" s="33" t="s">
        <v>563</v>
      </c>
      <c r="D1109" s="33" t="s">
        <v>564</v>
      </c>
      <c r="E1109" s="34">
        <v>25918</v>
      </c>
      <c r="F1109" s="35">
        <v>1.0349999999999999</v>
      </c>
      <c r="G1109" s="34" t="s">
        <v>364</v>
      </c>
      <c r="H1109" s="14" t="str">
        <f t="shared" si="68"/>
        <v/>
      </c>
      <c r="I1109" s="11" t="str">
        <f t="shared" si="69"/>
        <v/>
      </c>
      <c r="J1109" s="11" t="str">
        <f t="shared" si="70"/>
        <v/>
      </c>
      <c r="K1109" s="11">
        <f t="shared" si="71"/>
        <v>0</v>
      </c>
    </row>
    <row r="1110" spans="1:11" s="11" customFormat="1">
      <c r="A1110" s="32">
        <v>2018</v>
      </c>
      <c r="B1110" s="32">
        <v>3491</v>
      </c>
      <c r="C1110" s="33" t="s">
        <v>563</v>
      </c>
      <c r="D1110" s="33" t="s">
        <v>564</v>
      </c>
      <c r="E1110" s="34">
        <v>231750</v>
      </c>
      <c r="F1110" s="35">
        <v>1.0349999999999999</v>
      </c>
      <c r="G1110" s="34" t="s">
        <v>364</v>
      </c>
      <c r="H1110" s="14" t="str">
        <f t="shared" si="68"/>
        <v/>
      </c>
      <c r="I1110" s="11" t="str">
        <f t="shared" si="69"/>
        <v/>
      </c>
      <c r="J1110" s="11" t="str">
        <f t="shared" si="70"/>
        <v/>
      </c>
      <c r="K1110" s="11">
        <f t="shared" si="71"/>
        <v>0</v>
      </c>
    </row>
    <row r="1111" spans="1:11" s="11" customFormat="1">
      <c r="A1111" s="32">
        <v>2018</v>
      </c>
      <c r="B1111" s="32">
        <v>3492</v>
      </c>
      <c r="C1111" s="33" t="s">
        <v>563</v>
      </c>
      <c r="D1111" s="33" t="s">
        <v>564</v>
      </c>
      <c r="E1111" s="34">
        <v>9100</v>
      </c>
      <c r="F1111" s="35">
        <v>1.02</v>
      </c>
      <c r="G1111" s="34" t="s">
        <v>364</v>
      </c>
      <c r="H1111" s="14" t="str">
        <f t="shared" si="68"/>
        <v/>
      </c>
      <c r="I1111" s="11" t="str">
        <f t="shared" si="69"/>
        <v/>
      </c>
      <c r="J1111" s="11" t="str">
        <f t="shared" si="70"/>
        <v/>
      </c>
      <c r="K1111" s="11">
        <f t="shared" si="71"/>
        <v>0</v>
      </c>
    </row>
    <row r="1112" spans="1:11" s="11" customFormat="1">
      <c r="A1112" s="32">
        <v>2018</v>
      </c>
      <c r="B1112" s="32">
        <v>3494</v>
      </c>
      <c r="C1112" s="33" t="s">
        <v>563</v>
      </c>
      <c r="D1112" s="33" t="s">
        <v>564</v>
      </c>
      <c r="E1112" s="34">
        <v>67994</v>
      </c>
      <c r="F1112" s="35">
        <v>1.03</v>
      </c>
      <c r="G1112" s="34" t="s">
        <v>364</v>
      </c>
      <c r="H1112" s="14" t="str">
        <f t="shared" si="68"/>
        <v/>
      </c>
      <c r="I1112" s="11" t="str">
        <f t="shared" si="69"/>
        <v/>
      </c>
      <c r="J1112" s="11" t="str">
        <f t="shared" si="70"/>
        <v/>
      </c>
      <c r="K1112" s="11">
        <f t="shared" si="71"/>
        <v>0</v>
      </c>
    </row>
    <row r="1113" spans="1:11" s="11" customFormat="1">
      <c r="A1113" s="32">
        <v>2018</v>
      </c>
      <c r="B1113" s="32">
        <v>3497</v>
      </c>
      <c r="C1113" s="33" t="s">
        <v>363</v>
      </c>
      <c r="D1113" s="33" t="s">
        <v>354</v>
      </c>
      <c r="E1113" s="34">
        <v>31761</v>
      </c>
      <c r="F1113" s="35">
        <v>16.34</v>
      </c>
      <c r="G1113" s="34" t="s">
        <v>364</v>
      </c>
      <c r="H1113" s="14" t="str">
        <f t="shared" si="68"/>
        <v/>
      </c>
      <c r="I1113" s="11" t="str">
        <f t="shared" si="69"/>
        <v/>
      </c>
      <c r="J1113" s="11" t="str">
        <f t="shared" si="70"/>
        <v/>
      </c>
      <c r="K1113" s="11">
        <f t="shared" si="71"/>
        <v>0</v>
      </c>
    </row>
    <row r="1114" spans="1:11" s="11" customFormat="1">
      <c r="A1114" s="32">
        <v>2018</v>
      </c>
      <c r="B1114" s="32">
        <v>3497</v>
      </c>
      <c r="C1114" s="33" t="s">
        <v>363</v>
      </c>
      <c r="D1114" s="33" t="s">
        <v>354</v>
      </c>
      <c r="E1114" s="34">
        <v>15716</v>
      </c>
      <c r="F1114" s="35">
        <v>16.71</v>
      </c>
      <c r="G1114" s="34" t="s">
        <v>364</v>
      </c>
      <c r="H1114" s="14" t="str">
        <f t="shared" si="68"/>
        <v/>
      </c>
      <c r="I1114" s="11" t="str">
        <f t="shared" si="69"/>
        <v/>
      </c>
      <c r="J1114" s="11" t="str">
        <f t="shared" si="70"/>
        <v/>
      </c>
      <c r="K1114" s="11">
        <f t="shared" si="71"/>
        <v>0</v>
      </c>
    </row>
    <row r="1115" spans="1:11" s="11" customFormat="1">
      <c r="A1115" s="32">
        <v>2018</v>
      </c>
      <c r="B1115" s="32">
        <v>3497</v>
      </c>
      <c r="C1115" s="33" t="s">
        <v>362</v>
      </c>
      <c r="D1115" s="33" t="s">
        <v>354</v>
      </c>
      <c r="E1115" s="34">
        <v>41443</v>
      </c>
      <c r="F1115" s="35">
        <v>11.78</v>
      </c>
      <c r="G1115" s="34" t="s">
        <v>364</v>
      </c>
      <c r="H1115" s="14" t="str">
        <f t="shared" si="68"/>
        <v/>
      </c>
      <c r="I1115" s="11" t="str">
        <f t="shared" si="69"/>
        <v/>
      </c>
      <c r="J1115" s="11" t="str">
        <f t="shared" si="70"/>
        <v/>
      </c>
      <c r="K1115" s="11">
        <f t="shared" si="71"/>
        <v>1</v>
      </c>
    </row>
    <row r="1116" spans="1:11" s="11" customFormat="1">
      <c r="A1116" s="32">
        <v>2018</v>
      </c>
      <c r="B1116" s="32">
        <v>3497</v>
      </c>
      <c r="C1116" s="33" t="s">
        <v>563</v>
      </c>
      <c r="D1116" s="33" t="s">
        <v>564</v>
      </c>
      <c r="E1116" s="34">
        <v>23257</v>
      </c>
      <c r="F1116" s="35">
        <v>1.034</v>
      </c>
      <c r="G1116" s="34" t="s">
        <v>364</v>
      </c>
      <c r="H1116" s="14" t="str">
        <f t="shared" si="68"/>
        <v/>
      </c>
      <c r="I1116" s="11" t="str">
        <f t="shared" si="69"/>
        <v/>
      </c>
      <c r="J1116" s="11" t="str">
        <f t="shared" si="70"/>
        <v/>
      </c>
      <c r="K1116" s="11">
        <f t="shared" si="71"/>
        <v>0</v>
      </c>
    </row>
    <row r="1117" spans="1:11" s="11" customFormat="1">
      <c r="A1117" s="32">
        <v>2018</v>
      </c>
      <c r="B1117" s="32">
        <v>3504</v>
      </c>
      <c r="C1117" s="33" t="s">
        <v>563</v>
      </c>
      <c r="D1117" s="33" t="s">
        <v>564</v>
      </c>
      <c r="E1117" s="34">
        <v>289584</v>
      </c>
      <c r="F1117" s="35">
        <v>1.02</v>
      </c>
      <c r="G1117" s="34" t="s">
        <v>364</v>
      </c>
      <c r="H1117" s="14" t="str">
        <f t="shared" si="68"/>
        <v/>
      </c>
      <c r="I1117" s="11" t="str">
        <f t="shared" si="69"/>
        <v/>
      </c>
      <c r="J1117" s="11" t="str">
        <f t="shared" si="70"/>
        <v/>
      </c>
      <c r="K1117" s="11">
        <f t="shared" si="71"/>
        <v>0</v>
      </c>
    </row>
    <row r="1118" spans="1:11" s="11" customFormat="1">
      <c r="A1118" s="32">
        <v>2018</v>
      </c>
      <c r="B1118" s="32">
        <v>3507</v>
      </c>
      <c r="C1118" s="33" t="s">
        <v>563</v>
      </c>
      <c r="D1118" s="33" t="s">
        <v>564</v>
      </c>
      <c r="E1118" s="34">
        <v>96722</v>
      </c>
      <c r="F1118" s="35">
        <v>1.0129999999999999</v>
      </c>
      <c r="G1118" s="34" t="s">
        <v>364</v>
      </c>
      <c r="H1118" s="14" t="str">
        <f t="shared" si="68"/>
        <v/>
      </c>
      <c r="I1118" s="11" t="str">
        <f t="shared" si="69"/>
        <v/>
      </c>
      <c r="J1118" s="11" t="str">
        <f t="shared" si="70"/>
        <v/>
      </c>
      <c r="K1118" s="11">
        <f t="shared" si="71"/>
        <v>0</v>
      </c>
    </row>
    <row r="1119" spans="1:11" s="11" customFormat="1">
      <c r="A1119" s="32">
        <v>2018</v>
      </c>
      <c r="B1119" s="32">
        <v>3548</v>
      </c>
      <c r="C1119" s="33" t="s">
        <v>563</v>
      </c>
      <c r="D1119" s="33" t="s">
        <v>564</v>
      </c>
      <c r="E1119" s="34">
        <v>100827</v>
      </c>
      <c r="F1119" s="35">
        <v>1.0249999999999999</v>
      </c>
      <c r="G1119" s="34">
        <v>430.2</v>
      </c>
      <c r="H1119" s="14">
        <f t="shared" si="68"/>
        <v>444601.69784999994</v>
      </c>
      <c r="I1119" s="11">
        <f t="shared" si="69"/>
        <v>100827</v>
      </c>
      <c r="J1119" s="11">
        <f t="shared" si="70"/>
        <v>103347.67499999999</v>
      </c>
      <c r="K1119" s="11">
        <f t="shared" si="71"/>
        <v>0</v>
      </c>
    </row>
    <row r="1120" spans="1:11" s="11" customFormat="1">
      <c r="A1120" s="32">
        <v>2018</v>
      </c>
      <c r="B1120" s="32">
        <v>3548</v>
      </c>
      <c r="C1120" s="33" t="s">
        <v>563</v>
      </c>
      <c r="D1120" s="33" t="s">
        <v>564</v>
      </c>
      <c r="E1120" s="34">
        <v>241238</v>
      </c>
      <c r="F1120" s="35">
        <v>1.0249999999999999</v>
      </c>
      <c r="G1120" s="34">
        <v>410.7</v>
      </c>
      <c r="H1120" s="14">
        <f t="shared" si="68"/>
        <v>1015533.57765</v>
      </c>
      <c r="I1120" s="11">
        <f t="shared" si="69"/>
        <v>241238</v>
      </c>
      <c r="J1120" s="11">
        <f t="shared" si="70"/>
        <v>247268.94999999998</v>
      </c>
      <c r="K1120" s="11">
        <f t="shared" si="71"/>
        <v>0</v>
      </c>
    </row>
    <row r="1121" spans="1:11" s="11" customFormat="1">
      <c r="A1121" s="32">
        <v>2018</v>
      </c>
      <c r="B1121" s="32">
        <v>3601</v>
      </c>
      <c r="C1121" s="33" t="s">
        <v>563</v>
      </c>
      <c r="D1121" s="33" t="s">
        <v>564</v>
      </c>
      <c r="E1121" s="34">
        <v>10476</v>
      </c>
      <c r="F1121" s="35">
        <v>1.03</v>
      </c>
      <c r="G1121" s="34">
        <v>375.9</v>
      </c>
      <c r="H1121" s="14">
        <f t="shared" si="68"/>
        <v>40560.662519999998</v>
      </c>
      <c r="I1121" s="11">
        <f t="shared" si="69"/>
        <v>10476</v>
      </c>
      <c r="J1121" s="11">
        <f t="shared" si="70"/>
        <v>10790.28</v>
      </c>
      <c r="K1121" s="11">
        <f t="shared" si="71"/>
        <v>0</v>
      </c>
    </row>
    <row r="1122" spans="1:11" s="11" customFormat="1">
      <c r="A1122" s="32">
        <v>2018</v>
      </c>
      <c r="B1122" s="32">
        <v>3601</v>
      </c>
      <c r="C1122" s="33" t="s">
        <v>563</v>
      </c>
      <c r="D1122" s="33" t="s">
        <v>564</v>
      </c>
      <c r="E1122" s="34">
        <v>201591</v>
      </c>
      <c r="F1122" s="35">
        <v>1.03</v>
      </c>
      <c r="G1122" s="34">
        <v>395.7</v>
      </c>
      <c r="H1122" s="14">
        <f t="shared" si="68"/>
        <v>821626.45461000002</v>
      </c>
      <c r="I1122" s="11">
        <f t="shared" si="69"/>
        <v>201591</v>
      </c>
      <c r="J1122" s="11">
        <f t="shared" si="70"/>
        <v>207638.73</v>
      </c>
      <c r="K1122" s="11">
        <f t="shared" si="71"/>
        <v>0</v>
      </c>
    </row>
    <row r="1123" spans="1:11" s="11" customFormat="1">
      <c r="A1123" s="32">
        <v>2018</v>
      </c>
      <c r="B1123" s="32">
        <v>3601</v>
      </c>
      <c r="C1123" s="33" t="s">
        <v>563</v>
      </c>
      <c r="D1123" s="33" t="s">
        <v>564</v>
      </c>
      <c r="E1123" s="34">
        <v>271154</v>
      </c>
      <c r="F1123" s="35">
        <v>1.03</v>
      </c>
      <c r="G1123" s="34">
        <v>486.9</v>
      </c>
      <c r="H1123" s="14">
        <f t="shared" si="68"/>
        <v>1359856.2907799999</v>
      </c>
      <c r="I1123" s="11">
        <f t="shared" si="69"/>
        <v>271154</v>
      </c>
      <c r="J1123" s="11">
        <f t="shared" si="70"/>
        <v>279288.62</v>
      </c>
      <c r="K1123" s="11">
        <f t="shared" si="71"/>
        <v>0</v>
      </c>
    </row>
    <row r="1124" spans="1:11" s="11" customFormat="1">
      <c r="A1124" s="32">
        <v>2018</v>
      </c>
      <c r="B1124" s="32">
        <v>3601</v>
      </c>
      <c r="C1124" s="33" t="s">
        <v>563</v>
      </c>
      <c r="D1124" s="33" t="s">
        <v>564</v>
      </c>
      <c r="E1124" s="34">
        <v>5288</v>
      </c>
      <c r="F1124" s="35">
        <v>1.03</v>
      </c>
      <c r="G1124" s="34">
        <v>372.8</v>
      </c>
      <c r="H1124" s="14">
        <f t="shared" si="68"/>
        <v>20305.073920000003</v>
      </c>
      <c r="I1124" s="11">
        <f t="shared" si="69"/>
        <v>5288</v>
      </c>
      <c r="J1124" s="11">
        <f t="shared" si="70"/>
        <v>5446.64</v>
      </c>
      <c r="K1124" s="11">
        <f t="shared" si="71"/>
        <v>0</v>
      </c>
    </row>
    <row r="1125" spans="1:11" s="11" customFormat="1">
      <c r="A1125" s="32">
        <v>2018</v>
      </c>
      <c r="B1125" s="32">
        <v>3609</v>
      </c>
      <c r="C1125" s="33" t="s">
        <v>563</v>
      </c>
      <c r="D1125" s="33" t="s">
        <v>564</v>
      </c>
      <c r="E1125" s="34">
        <v>158298</v>
      </c>
      <c r="F1125" s="35">
        <v>1.0249999999999999</v>
      </c>
      <c r="G1125" s="34">
        <v>342</v>
      </c>
      <c r="H1125" s="14">
        <f t="shared" si="68"/>
        <v>554913.63899999997</v>
      </c>
      <c r="I1125" s="11">
        <f t="shared" si="69"/>
        <v>158298</v>
      </c>
      <c r="J1125" s="11">
        <f t="shared" si="70"/>
        <v>162255.44999999998</v>
      </c>
      <c r="K1125" s="11">
        <f t="shared" si="71"/>
        <v>0</v>
      </c>
    </row>
    <row r="1126" spans="1:11" s="11" customFormat="1">
      <c r="A1126" s="32">
        <v>2018</v>
      </c>
      <c r="B1126" s="32">
        <v>3611</v>
      </c>
      <c r="C1126" s="33" t="s">
        <v>563</v>
      </c>
      <c r="D1126" s="33" t="s">
        <v>564</v>
      </c>
      <c r="E1126" s="34">
        <v>366653</v>
      </c>
      <c r="F1126" s="35">
        <v>1.0309999999999999</v>
      </c>
      <c r="G1126" s="34">
        <v>354.6</v>
      </c>
      <c r="H1126" s="14">
        <f t="shared" si="68"/>
        <v>1340456.2356779999</v>
      </c>
      <c r="I1126" s="11">
        <f t="shared" si="69"/>
        <v>366653</v>
      </c>
      <c r="J1126" s="11">
        <f t="shared" si="70"/>
        <v>378019.24299999996</v>
      </c>
      <c r="K1126" s="11">
        <f t="shared" si="71"/>
        <v>0</v>
      </c>
    </row>
    <row r="1127" spans="1:11" s="11" customFormat="1">
      <c r="A1127" s="32">
        <v>2018</v>
      </c>
      <c r="B1127" s="32">
        <v>3612</v>
      </c>
      <c r="C1127" s="33" t="s">
        <v>563</v>
      </c>
      <c r="D1127" s="33" t="s">
        <v>564</v>
      </c>
      <c r="E1127" s="34">
        <v>222427</v>
      </c>
      <c r="F1127" s="35">
        <v>1.0449999999999999</v>
      </c>
      <c r="G1127" s="34">
        <v>487.5</v>
      </c>
      <c r="H1127" s="14">
        <f t="shared" si="68"/>
        <v>1133126.548125</v>
      </c>
      <c r="I1127" s="11">
        <f t="shared" si="69"/>
        <v>222427</v>
      </c>
      <c r="J1127" s="11">
        <f t="shared" si="70"/>
        <v>232436.215</v>
      </c>
      <c r="K1127" s="11">
        <f t="shared" si="71"/>
        <v>0</v>
      </c>
    </row>
    <row r="1128" spans="1:11" s="11" customFormat="1">
      <c r="A1128" s="32">
        <v>2018</v>
      </c>
      <c r="B1128" s="32">
        <v>3628</v>
      </c>
      <c r="C1128" s="33" t="s">
        <v>563</v>
      </c>
      <c r="D1128" s="33" t="s">
        <v>564</v>
      </c>
      <c r="E1128" s="34">
        <v>5796</v>
      </c>
      <c r="F1128" s="35">
        <v>1.0289999999999999</v>
      </c>
      <c r="G1128" s="34">
        <v>398</v>
      </c>
      <c r="H1128" s="14">
        <f t="shared" si="68"/>
        <v>23737.054319999999</v>
      </c>
      <c r="I1128" s="11">
        <f t="shared" si="69"/>
        <v>5796</v>
      </c>
      <c r="J1128" s="11">
        <f t="shared" si="70"/>
        <v>5964.0839999999998</v>
      </c>
      <c r="K1128" s="11">
        <f t="shared" si="71"/>
        <v>0</v>
      </c>
    </row>
    <row r="1129" spans="1:11" s="11" customFormat="1">
      <c r="A1129" s="32">
        <v>2018</v>
      </c>
      <c r="B1129" s="32">
        <v>3628</v>
      </c>
      <c r="C1129" s="33" t="s">
        <v>563</v>
      </c>
      <c r="D1129" s="33" t="s">
        <v>564</v>
      </c>
      <c r="E1129" s="34">
        <v>2222</v>
      </c>
      <c r="F1129" s="35">
        <v>1.0289999999999999</v>
      </c>
      <c r="G1129" s="34">
        <v>321.39999999999998</v>
      </c>
      <c r="H1129" s="14">
        <f t="shared" si="68"/>
        <v>7348.6117319999994</v>
      </c>
      <c r="I1129" s="11">
        <f t="shared" si="69"/>
        <v>2222</v>
      </c>
      <c r="J1129" s="11">
        <f t="shared" si="70"/>
        <v>2286.4379999999996</v>
      </c>
      <c r="K1129" s="11">
        <f t="shared" si="71"/>
        <v>0</v>
      </c>
    </row>
    <row r="1130" spans="1:11" s="11" customFormat="1">
      <c r="A1130" s="32">
        <v>2018</v>
      </c>
      <c r="B1130" s="32">
        <v>3628</v>
      </c>
      <c r="C1130" s="33" t="s">
        <v>563</v>
      </c>
      <c r="D1130" s="33" t="s">
        <v>564</v>
      </c>
      <c r="E1130" s="34">
        <v>483</v>
      </c>
      <c r="F1130" s="35">
        <v>1.0289999999999999</v>
      </c>
      <c r="G1130" s="34">
        <v>847.3</v>
      </c>
      <c r="H1130" s="14">
        <f t="shared" si="68"/>
        <v>4211.1403109999992</v>
      </c>
      <c r="I1130" s="11">
        <f t="shared" si="69"/>
        <v>483</v>
      </c>
      <c r="J1130" s="11">
        <f t="shared" si="70"/>
        <v>497.00699999999995</v>
      </c>
      <c r="K1130" s="11">
        <f t="shared" si="71"/>
        <v>0</v>
      </c>
    </row>
    <row r="1131" spans="1:11" s="11" customFormat="1">
      <c r="A1131" s="32">
        <v>2018</v>
      </c>
      <c r="B1131" s="32">
        <v>3628</v>
      </c>
      <c r="C1131" s="33" t="s">
        <v>563</v>
      </c>
      <c r="D1131" s="33" t="s">
        <v>564</v>
      </c>
      <c r="E1131" s="34">
        <v>6279</v>
      </c>
      <c r="F1131" s="35">
        <v>1.0289999999999999</v>
      </c>
      <c r="G1131" s="34">
        <v>445.7</v>
      </c>
      <c r="H1131" s="14">
        <f t="shared" si="68"/>
        <v>28797.082586999994</v>
      </c>
      <c r="I1131" s="11">
        <f t="shared" si="69"/>
        <v>6279</v>
      </c>
      <c r="J1131" s="11">
        <f t="shared" si="70"/>
        <v>6461.0909999999994</v>
      </c>
      <c r="K1131" s="11">
        <f t="shared" si="71"/>
        <v>0</v>
      </c>
    </row>
    <row r="1132" spans="1:11" s="11" customFormat="1">
      <c r="A1132" s="32">
        <v>2018</v>
      </c>
      <c r="B1132" s="32">
        <v>3628</v>
      </c>
      <c r="C1132" s="33" t="s">
        <v>563</v>
      </c>
      <c r="D1132" s="33" t="s">
        <v>564</v>
      </c>
      <c r="E1132" s="34">
        <v>123489</v>
      </c>
      <c r="F1132" s="35">
        <v>1.0289999999999999</v>
      </c>
      <c r="G1132" s="34">
        <v>410.2</v>
      </c>
      <c r="H1132" s="14">
        <f t="shared" si="68"/>
        <v>521241.88246199995</v>
      </c>
      <c r="I1132" s="11">
        <f t="shared" si="69"/>
        <v>123489</v>
      </c>
      <c r="J1132" s="11">
        <f t="shared" si="70"/>
        <v>127070.18099999998</v>
      </c>
      <c r="K1132" s="11">
        <f t="shared" si="71"/>
        <v>0</v>
      </c>
    </row>
    <row r="1133" spans="1:11" s="11" customFormat="1">
      <c r="A1133" s="32">
        <v>2018</v>
      </c>
      <c r="B1133" s="32">
        <v>3628</v>
      </c>
      <c r="C1133" s="33" t="s">
        <v>563</v>
      </c>
      <c r="D1133" s="33" t="s">
        <v>564</v>
      </c>
      <c r="E1133" s="34">
        <v>51710</v>
      </c>
      <c r="F1133" s="35">
        <v>1.0289999999999999</v>
      </c>
      <c r="G1133" s="34">
        <v>548.5</v>
      </c>
      <c r="H1133" s="14">
        <f t="shared" si="68"/>
        <v>291854.60114999994</v>
      </c>
      <c r="I1133" s="11">
        <f t="shared" si="69"/>
        <v>51710</v>
      </c>
      <c r="J1133" s="11">
        <f t="shared" si="70"/>
        <v>53209.59</v>
      </c>
      <c r="K1133" s="11">
        <f t="shared" si="71"/>
        <v>0</v>
      </c>
    </row>
    <row r="1134" spans="1:11" s="11" customFormat="1">
      <c r="A1134" s="32">
        <v>2018</v>
      </c>
      <c r="B1134" s="32">
        <v>3628</v>
      </c>
      <c r="C1134" s="33" t="s">
        <v>563</v>
      </c>
      <c r="D1134" s="33" t="s">
        <v>564</v>
      </c>
      <c r="E1134" s="34">
        <v>30782</v>
      </c>
      <c r="F1134" s="35">
        <v>1.0289999999999999</v>
      </c>
      <c r="G1134" s="34">
        <v>349.3</v>
      </c>
      <c r="H1134" s="14">
        <f t="shared" si="68"/>
        <v>110639.65025400001</v>
      </c>
      <c r="I1134" s="11">
        <f t="shared" si="69"/>
        <v>30782</v>
      </c>
      <c r="J1134" s="11">
        <f t="shared" si="70"/>
        <v>31674.677999999996</v>
      </c>
      <c r="K1134" s="11">
        <f t="shared" si="71"/>
        <v>0</v>
      </c>
    </row>
    <row r="1135" spans="1:11" s="11" customFormat="1">
      <c r="A1135" s="32">
        <v>2018</v>
      </c>
      <c r="B1135" s="32">
        <v>3628</v>
      </c>
      <c r="C1135" s="33" t="s">
        <v>563</v>
      </c>
      <c r="D1135" s="33" t="s">
        <v>564</v>
      </c>
      <c r="E1135" s="34">
        <v>9466</v>
      </c>
      <c r="F1135" s="35">
        <v>1.0289999999999999</v>
      </c>
      <c r="G1135" s="34">
        <v>448.5</v>
      </c>
      <c r="H1135" s="14">
        <f t="shared" si="68"/>
        <v>43686.205289999998</v>
      </c>
      <c r="I1135" s="11">
        <f t="shared" si="69"/>
        <v>9466</v>
      </c>
      <c r="J1135" s="11">
        <f t="shared" si="70"/>
        <v>9740.5139999999992</v>
      </c>
      <c r="K1135" s="11">
        <f t="shared" si="71"/>
        <v>0</v>
      </c>
    </row>
    <row r="1136" spans="1:11" s="11" customFormat="1">
      <c r="A1136" s="32">
        <v>2018</v>
      </c>
      <c r="B1136" s="32">
        <v>3628</v>
      </c>
      <c r="C1136" s="33" t="s">
        <v>563</v>
      </c>
      <c r="D1136" s="33" t="s">
        <v>564</v>
      </c>
      <c r="E1136" s="34">
        <v>13523</v>
      </c>
      <c r="F1136" s="35">
        <v>1.0289999999999999</v>
      </c>
      <c r="G1136" s="34">
        <v>468.8</v>
      </c>
      <c r="H1136" s="14">
        <f t="shared" si="68"/>
        <v>65234.302895999994</v>
      </c>
      <c r="I1136" s="11">
        <f t="shared" si="69"/>
        <v>13523</v>
      </c>
      <c r="J1136" s="11">
        <f t="shared" si="70"/>
        <v>13915.166999999999</v>
      </c>
      <c r="K1136" s="11">
        <f t="shared" si="71"/>
        <v>0</v>
      </c>
    </row>
    <row r="1137" spans="1:11" s="11" customFormat="1">
      <c r="A1137" s="32">
        <v>2018</v>
      </c>
      <c r="B1137" s="32">
        <v>3628</v>
      </c>
      <c r="C1137" s="33" t="s">
        <v>563</v>
      </c>
      <c r="D1137" s="33" t="s">
        <v>564</v>
      </c>
      <c r="E1137" s="34">
        <v>14799</v>
      </c>
      <c r="F1137" s="35">
        <v>1.0289999999999999</v>
      </c>
      <c r="G1137" s="34">
        <v>361.2</v>
      </c>
      <c r="H1137" s="14">
        <f t="shared" si="68"/>
        <v>55004.153652000001</v>
      </c>
      <c r="I1137" s="11">
        <f t="shared" si="69"/>
        <v>14799</v>
      </c>
      <c r="J1137" s="11">
        <f t="shared" si="70"/>
        <v>15228.170999999998</v>
      </c>
      <c r="K1137" s="11">
        <f t="shared" si="71"/>
        <v>0</v>
      </c>
    </row>
    <row r="1138" spans="1:11" s="11" customFormat="1">
      <c r="A1138" s="32">
        <v>2018</v>
      </c>
      <c r="B1138" s="32">
        <v>3628</v>
      </c>
      <c r="C1138" s="33" t="s">
        <v>563</v>
      </c>
      <c r="D1138" s="33" t="s">
        <v>564</v>
      </c>
      <c r="E1138" s="34">
        <v>25540</v>
      </c>
      <c r="F1138" s="35">
        <v>1.0289999999999999</v>
      </c>
      <c r="G1138" s="34">
        <v>558.70000000000005</v>
      </c>
      <c r="H1138" s="14">
        <f t="shared" si="68"/>
        <v>146830.04742000002</v>
      </c>
      <c r="I1138" s="11">
        <f t="shared" si="69"/>
        <v>25540</v>
      </c>
      <c r="J1138" s="11">
        <f t="shared" si="70"/>
        <v>26280.659999999996</v>
      </c>
      <c r="K1138" s="11">
        <f t="shared" si="71"/>
        <v>0</v>
      </c>
    </row>
    <row r="1139" spans="1:11" s="11" customFormat="1">
      <c r="A1139" s="32">
        <v>2018</v>
      </c>
      <c r="B1139" s="32">
        <v>3630</v>
      </c>
      <c r="C1139" s="33" t="s">
        <v>563</v>
      </c>
      <c r="D1139" s="33" t="s">
        <v>564</v>
      </c>
      <c r="E1139" s="34">
        <v>187600</v>
      </c>
      <c r="F1139" s="35">
        <v>1.0389999999999999</v>
      </c>
      <c r="G1139" s="34">
        <v>643.29999999999995</v>
      </c>
      <c r="H1139" s="14">
        <f t="shared" si="68"/>
        <v>1253897.2012</v>
      </c>
      <c r="I1139" s="11">
        <f t="shared" si="69"/>
        <v>187600</v>
      </c>
      <c r="J1139" s="11">
        <f t="shared" si="70"/>
        <v>194916.4</v>
      </c>
      <c r="K1139" s="11">
        <f t="shared" si="71"/>
        <v>0</v>
      </c>
    </row>
    <row r="1140" spans="1:11" s="11" customFormat="1">
      <c r="A1140" s="32">
        <v>2018</v>
      </c>
      <c r="B1140" s="32">
        <v>3631</v>
      </c>
      <c r="C1140" s="33" t="s">
        <v>563</v>
      </c>
      <c r="D1140" s="33" t="s">
        <v>564</v>
      </c>
      <c r="E1140" s="34">
        <v>204727</v>
      </c>
      <c r="F1140" s="35">
        <v>1.0389999999999999</v>
      </c>
      <c r="G1140" s="34">
        <v>422.9</v>
      </c>
      <c r="H1140" s="14">
        <f t="shared" si="68"/>
        <v>899556.31183699984</v>
      </c>
      <c r="I1140" s="11">
        <f t="shared" si="69"/>
        <v>204727</v>
      </c>
      <c r="J1140" s="11">
        <f t="shared" si="70"/>
        <v>212711.35299999997</v>
      </c>
      <c r="K1140" s="11">
        <f t="shared" si="71"/>
        <v>0</v>
      </c>
    </row>
    <row r="1141" spans="1:11" s="11" customFormat="1">
      <c r="A1141" s="32">
        <v>2018</v>
      </c>
      <c r="B1141" s="32">
        <v>3631</v>
      </c>
      <c r="C1141" s="33" t="s">
        <v>565</v>
      </c>
      <c r="D1141" s="33" t="s">
        <v>566</v>
      </c>
      <c r="E1141" s="34">
        <v>26</v>
      </c>
      <c r="F1141" s="35">
        <v>5.8380000000000001</v>
      </c>
      <c r="G1141" s="34">
        <v>2110.1999999999998</v>
      </c>
      <c r="H1141" s="14">
        <f t="shared" si="68"/>
        <v>3203.0303759999997</v>
      </c>
      <c r="I1141" s="11">
        <f t="shared" si="69"/>
        <v>26</v>
      </c>
      <c r="J1141" s="11">
        <f t="shared" si="70"/>
        <v>151.78800000000001</v>
      </c>
      <c r="K1141" s="11">
        <f t="shared" si="71"/>
        <v>0</v>
      </c>
    </row>
    <row r="1142" spans="1:11" s="11" customFormat="1">
      <c r="A1142" s="32">
        <v>2018</v>
      </c>
      <c r="B1142" s="32">
        <v>3648</v>
      </c>
      <c r="C1142" s="33" t="s">
        <v>563</v>
      </c>
      <c r="D1142" s="33" t="s">
        <v>564</v>
      </c>
      <c r="E1142" s="34">
        <v>2588</v>
      </c>
      <c r="F1142" s="35">
        <v>1.0449999999999999</v>
      </c>
      <c r="G1142" s="34">
        <v>5729</v>
      </c>
      <c r="H1142" s="14">
        <f t="shared" si="68"/>
        <v>154938.5134</v>
      </c>
      <c r="I1142" s="11">
        <f t="shared" si="69"/>
        <v>2588</v>
      </c>
      <c r="J1142" s="11">
        <f t="shared" si="70"/>
        <v>2704.46</v>
      </c>
      <c r="K1142" s="11">
        <f t="shared" si="71"/>
        <v>0</v>
      </c>
    </row>
    <row r="1143" spans="1:11" s="11" customFormat="1">
      <c r="A1143" s="32">
        <v>2018</v>
      </c>
      <c r="B1143" s="32">
        <v>3775</v>
      </c>
      <c r="C1143" s="33" t="s">
        <v>563</v>
      </c>
      <c r="D1143" s="33" t="s">
        <v>564</v>
      </c>
      <c r="E1143" s="34">
        <v>4417</v>
      </c>
      <c r="F1143" s="35">
        <v>1.03</v>
      </c>
      <c r="G1143" s="34">
        <v>1578.3</v>
      </c>
      <c r="H1143" s="14">
        <f t="shared" si="68"/>
        <v>71804.916329999993</v>
      </c>
      <c r="I1143" s="11">
        <f t="shared" si="69"/>
        <v>4417</v>
      </c>
      <c r="J1143" s="11">
        <f t="shared" si="70"/>
        <v>4549.51</v>
      </c>
      <c r="K1143" s="11">
        <f t="shared" si="71"/>
        <v>0</v>
      </c>
    </row>
    <row r="1144" spans="1:11" s="11" customFormat="1">
      <c r="A1144" s="32">
        <v>2018</v>
      </c>
      <c r="B1144" s="32">
        <v>3775</v>
      </c>
      <c r="C1144" s="33" t="s">
        <v>563</v>
      </c>
      <c r="D1144" s="33" t="s">
        <v>564</v>
      </c>
      <c r="E1144" s="34">
        <v>61602</v>
      </c>
      <c r="F1144" s="35">
        <v>1.03</v>
      </c>
      <c r="G1144" s="34">
        <v>4885.8</v>
      </c>
      <c r="H1144" s="14">
        <f t="shared" si="68"/>
        <v>3100043.0314800004</v>
      </c>
      <c r="I1144" s="11">
        <f t="shared" si="69"/>
        <v>61602</v>
      </c>
      <c r="J1144" s="11">
        <f t="shared" si="70"/>
        <v>63450.060000000005</v>
      </c>
      <c r="K1144" s="11">
        <f t="shared" si="71"/>
        <v>0</v>
      </c>
    </row>
    <row r="1145" spans="1:11" s="11" customFormat="1">
      <c r="A1145" s="32">
        <v>2018</v>
      </c>
      <c r="B1145" s="32">
        <v>3797</v>
      </c>
      <c r="C1145" s="33" t="s">
        <v>353</v>
      </c>
      <c r="D1145" s="33" t="s">
        <v>354</v>
      </c>
      <c r="E1145" s="34">
        <v>11777</v>
      </c>
      <c r="F1145" s="35">
        <v>25.077999999999999</v>
      </c>
      <c r="G1145" s="34">
        <v>289.3</v>
      </c>
      <c r="H1145" s="14">
        <f t="shared" si="68"/>
        <v>854429.05215800006</v>
      </c>
      <c r="I1145" s="11">
        <f t="shared" si="69"/>
        <v>11777</v>
      </c>
      <c r="J1145" s="11">
        <f t="shared" si="70"/>
        <v>295343.60599999997</v>
      </c>
      <c r="K1145" s="11">
        <f t="shared" si="71"/>
        <v>0</v>
      </c>
    </row>
    <row r="1146" spans="1:11" s="11" customFormat="1">
      <c r="A1146" s="32">
        <v>2018</v>
      </c>
      <c r="B1146" s="32">
        <v>3797</v>
      </c>
      <c r="C1146" s="33" t="s">
        <v>353</v>
      </c>
      <c r="D1146" s="33" t="s">
        <v>354</v>
      </c>
      <c r="E1146" s="34">
        <v>23433</v>
      </c>
      <c r="F1146" s="35">
        <v>26.195</v>
      </c>
      <c r="G1146" s="34">
        <v>355.8</v>
      </c>
      <c r="H1146" s="14">
        <f t="shared" si="68"/>
        <v>2183998.0137300002</v>
      </c>
      <c r="I1146" s="11">
        <f t="shared" si="69"/>
        <v>23433</v>
      </c>
      <c r="J1146" s="11">
        <f t="shared" si="70"/>
        <v>613827.43500000006</v>
      </c>
      <c r="K1146" s="11">
        <f t="shared" si="71"/>
        <v>0</v>
      </c>
    </row>
    <row r="1147" spans="1:11" s="11" customFormat="1">
      <c r="A1147" s="32">
        <v>2018</v>
      </c>
      <c r="B1147" s="32">
        <v>3797</v>
      </c>
      <c r="C1147" s="33" t="s">
        <v>353</v>
      </c>
      <c r="D1147" s="33" t="s">
        <v>354</v>
      </c>
      <c r="E1147" s="34">
        <v>23470</v>
      </c>
      <c r="F1147" s="35">
        <v>25.148</v>
      </c>
      <c r="G1147" s="34">
        <v>297.5</v>
      </c>
      <c r="H1147" s="14">
        <f t="shared" si="68"/>
        <v>1755915.0910000002</v>
      </c>
      <c r="I1147" s="11">
        <f t="shared" si="69"/>
        <v>23470</v>
      </c>
      <c r="J1147" s="11">
        <f t="shared" si="70"/>
        <v>590223.55999999994</v>
      </c>
      <c r="K1147" s="11">
        <f t="shared" si="71"/>
        <v>0</v>
      </c>
    </row>
    <row r="1148" spans="1:11" s="11" customFormat="1">
      <c r="A1148" s="32">
        <v>2018</v>
      </c>
      <c r="B1148" s="32">
        <v>3797</v>
      </c>
      <c r="C1148" s="33" t="s">
        <v>353</v>
      </c>
      <c r="D1148" s="33" t="s">
        <v>354</v>
      </c>
      <c r="E1148" s="34">
        <v>34726</v>
      </c>
      <c r="F1148" s="35">
        <v>25.942</v>
      </c>
      <c r="G1148" s="34">
        <v>297.5</v>
      </c>
      <c r="H1148" s="14">
        <f t="shared" si="68"/>
        <v>2680064.1287000002</v>
      </c>
      <c r="I1148" s="11">
        <f t="shared" si="69"/>
        <v>34726</v>
      </c>
      <c r="J1148" s="11">
        <f t="shared" si="70"/>
        <v>900861.89199999999</v>
      </c>
      <c r="K1148" s="11">
        <f t="shared" si="71"/>
        <v>0</v>
      </c>
    </row>
    <row r="1149" spans="1:11" s="11" customFormat="1">
      <c r="A1149" s="32">
        <v>2018</v>
      </c>
      <c r="B1149" s="32">
        <v>3797</v>
      </c>
      <c r="C1149" s="33" t="s">
        <v>565</v>
      </c>
      <c r="D1149" s="33" t="s">
        <v>566</v>
      </c>
      <c r="E1149" s="34">
        <v>360</v>
      </c>
      <c r="F1149" s="35">
        <v>5.88</v>
      </c>
      <c r="G1149" s="34">
        <v>1480.9</v>
      </c>
      <c r="H1149" s="14">
        <f t="shared" si="68"/>
        <v>31347.691200000001</v>
      </c>
      <c r="I1149" s="11">
        <f t="shared" si="69"/>
        <v>360</v>
      </c>
      <c r="J1149" s="11">
        <f t="shared" si="70"/>
        <v>2116.8000000000002</v>
      </c>
      <c r="K1149" s="11">
        <f t="shared" si="71"/>
        <v>0</v>
      </c>
    </row>
    <row r="1150" spans="1:11" s="11" customFormat="1">
      <c r="A1150" s="32">
        <v>2018</v>
      </c>
      <c r="B1150" s="32">
        <v>3797</v>
      </c>
      <c r="C1150" s="33" t="s">
        <v>563</v>
      </c>
      <c r="D1150" s="33" t="s">
        <v>564</v>
      </c>
      <c r="E1150" s="34">
        <v>1553577</v>
      </c>
      <c r="F1150" s="35">
        <v>1.0609999999999999</v>
      </c>
      <c r="G1150" s="34">
        <v>756.9</v>
      </c>
      <c r="H1150" s="14">
        <f t="shared" si="68"/>
        <v>12476324.796093</v>
      </c>
      <c r="I1150" s="11">
        <f t="shared" si="69"/>
        <v>1553577</v>
      </c>
      <c r="J1150" s="11">
        <f t="shared" si="70"/>
        <v>1648345.1969999999</v>
      </c>
      <c r="K1150" s="11">
        <f t="shared" si="71"/>
        <v>0</v>
      </c>
    </row>
    <row r="1151" spans="1:11" s="11" customFormat="1">
      <c r="A1151" s="32">
        <v>2018</v>
      </c>
      <c r="B1151" s="32">
        <v>3804</v>
      </c>
      <c r="C1151" s="33" t="s">
        <v>563</v>
      </c>
      <c r="D1151" s="33" t="s">
        <v>564</v>
      </c>
      <c r="E1151" s="34">
        <v>52986</v>
      </c>
      <c r="F1151" s="35">
        <v>1.069</v>
      </c>
      <c r="G1151" s="34">
        <v>1168.5999999999999</v>
      </c>
      <c r="H1151" s="14">
        <f t="shared" si="68"/>
        <v>661918.80932400003</v>
      </c>
      <c r="I1151" s="11">
        <f t="shared" si="69"/>
        <v>52986</v>
      </c>
      <c r="J1151" s="11">
        <f t="shared" si="70"/>
        <v>56642.034</v>
      </c>
      <c r="K1151" s="11">
        <f t="shared" si="71"/>
        <v>0</v>
      </c>
    </row>
    <row r="1152" spans="1:11" s="11" customFormat="1">
      <c r="A1152" s="32">
        <v>2018</v>
      </c>
      <c r="B1152" s="32">
        <v>3804</v>
      </c>
      <c r="C1152" s="33" t="s">
        <v>563</v>
      </c>
      <c r="D1152" s="33" t="s">
        <v>564</v>
      </c>
      <c r="E1152" s="34">
        <v>2378483</v>
      </c>
      <c r="F1152" s="35">
        <v>1.069</v>
      </c>
      <c r="G1152" s="34">
        <v>1168.5999999999999</v>
      </c>
      <c r="H1152" s="14">
        <f t="shared" si="68"/>
        <v>29712804.049321998</v>
      </c>
      <c r="I1152" s="11">
        <f t="shared" si="69"/>
        <v>2378483</v>
      </c>
      <c r="J1152" s="11">
        <f t="shared" si="70"/>
        <v>2542598.327</v>
      </c>
      <c r="K1152" s="11">
        <f t="shared" si="71"/>
        <v>0</v>
      </c>
    </row>
    <row r="1153" spans="1:11" s="11" customFormat="1">
      <c r="A1153" s="32">
        <v>2018</v>
      </c>
      <c r="B1153" s="32">
        <v>3809</v>
      </c>
      <c r="C1153" s="33" t="s">
        <v>565</v>
      </c>
      <c r="D1153" s="33" t="s">
        <v>566</v>
      </c>
      <c r="E1153" s="34">
        <v>10919</v>
      </c>
      <c r="F1153" s="35">
        <v>5.88</v>
      </c>
      <c r="G1153" s="34">
        <v>1213</v>
      </c>
      <c r="H1153" s="14">
        <f t="shared" si="68"/>
        <v>778791.12359999993</v>
      </c>
      <c r="I1153" s="11">
        <f t="shared" si="69"/>
        <v>10919</v>
      </c>
      <c r="J1153" s="11">
        <f t="shared" si="70"/>
        <v>64203.72</v>
      </c>
      <c r="K1153" s="11">
        <f t="shared" si="71"/>
        <v>0</v>
      </c>
    </row>
    <row r="1154" spans="1:11" s="11" customFormat="1">
      <c r="A1154" s="32">
        <v>2018</v>
      </c>
      <c r="B1154" s="32">
        <v>3809</v>
      </c>
      <c r="C1154" s="33" t="s">
        <v>567</v>
      </c>
      <c r="D1154" s="33" t="s">
        <v>566</v>
      </c>
      <c r="E1154" s="34">
        <v>171664</v>
      </c>
      <c r="F1154" s="35">
        <v>6.3840000000000003</v>
      </c>
      <c r="G1154" s="34">
        <v>710.3</v>
      </c>
      <c r="H1154" s="14">
        <f t="shared" si="68"/>
        <v>7784198.8385279998</v>
      </c>
      <c r="I1154" s="11">
        <f t="shared" si="69"/>
        <v>171664</v>
      </c>
      <c r="J1154" s="11">
        <f t="shared" si="70"/>
        <v>1095902.976</v>
      </c>
      <c r="K1154" s="11">
        <f t="shared" si="71"/>
        <v>0</v>
      </c>
    </row>
    <row r="1155" spans="1:11" s="11" customFormat="1">
      <c r="A1155" s="32">
        <v>2018</v>
      </c>
      <c r="B1155" s="32">
        <v>3809</v>
      </c>
      <c r="C1155" s="33" t="s">
        <v>563</v>
      </c>
      <c r="D1155" s="33" t="s">
        <v>564</v>
      </c>
      <c r="E1155" s="34">
        <v>2664</v>
      </c>
      <c r="F1155" s="35">
        <v>1.0489999999999999</v>
      </c>
      <c r="G1155" s="34">
        <v>2031.5</v>
      </c>
      <c r="H1155" s="14">
        <f t="shared" si="68"/>
        <v>56770.998839999993</v>
      </c>
      <c r="I1155" s="11">
        <f t="shared" si="69"/>
        <v>2664</v>
      </c>
      <c r="J1155" s="11">
        <f t="shared" si="70"/>
        <v>2794.5359999999996</v>
      </c>
      <c r="K1155" s="11">
        <f t="shared" si="71"/>
        <v>0</v>
      </c>
    </row>
    <row r="1156" spans="1:11" s="11" customFormat="1">
      <c r="A1156" s="32">
        <v>2018</v>
      </c>
      <c r="B1156" s="32">
        <v>3845</v>
      </c>
      <c r="C1156" s="33" t="s">
        <v>363</v>
      </c>
      <c r="D1156" s="33" t="s">
        <v>354</v>
      </c>
      <c r="E1156" s="34">
        <v>87424</v>
      </c>
      <c r="F1156" s="35">
        <v>16.38</v>
      </c>
      <c r="G1156" s="34" t="s">
        <v>364</v>
      </c>
      <c r="H1156" s="14" t="str">
        <f t="shared" si="68"/>
        <v/>
      </c>
      <c r="I1156" s="11" t="str">
        <f t="shared" si="69"/>
        <v/>
      </c>
      <c r="J1156" s="11" t="str">
        <f t="shared" si="70"/>
        <v/>
      </c>
      <c r="K1156" s="11">
        <f t="shared" si="71"/>
        <v>0</v>
      </c>
    </row>
    <row r="1157" spans="1:11" s="11" customFormat="1">
      <c r="A1157" s="32">
        <v>2018</v>
      </c>
      <c r="B1157" s="32">
        <v>3845</v>
      </c>
      <c r="C1157" s="33" t="s">
        <v>363</v>
      </c>
      <c r="D1157" s="33" t="s">
        <v>354</v>
      </c>
      <c r="E1157" s="34">
        <v>277682</v>
      </c>
      <c r="F1157" s="35">
        <v>17.22</v>
      </c>
      <c r="G1157" s="34" t="s">
        <v>364</v>
      </c>
      <c r="H1157" s="14" t="str">
        <f t="shared" si="68"/>
        <v/>
      </c>
      <c r="I1157" s="11" t="str">
        <f t="shared" si="69"/>
        <v/>
      </c>
      <c r="J1157" s="11" t="str">
        <f t="shared" si="70"/>
        <v/>
      </c>
      <c r="K1157" s="11">
        <f t="shared" si="71"/>
        <v>0</v>
      </c>
    </row>
    <row r="1158" spans="1:11" s="11" customFormat="1">
      <c r="A1158" s="32">
        <v>2018</v>
      </c>
      <c r="B1158" s="32">
        <v>3845</v>
      </c>
      <c r="C1158" s="33" t="s">
        <v>365</v>
      </c>
      <c r="D1158" s="33" t="s">
        <v>354</v>
      </c>
      <c r="E1158" s="34">
        <v>4499</v>
      </c>
      <c r="F1158" s="35">
        <v>15.06</v>
      </c>
      <c r="G1158" s="34" t="s">
        <v>364</v>
      </c>
      <c r="H1158" s="14" t="str">
        <f t="shared" ref="H1158:H1221" si="72">IF(I1158="","",G1158/100*F1158*E1158)</f>
        <v/>
      </c>
      <c r="I1158" s="11" t="str">
        <f t="shared" ref="I1158:I1221" si="73">IF(OR(G1158=".",F1158=".",E1158="."),"",E1158)</f>
        <v/>
      </c>
      <c r="J1158" s="11" t="str">
        <f t="shared" ref="J1158:J1221" si="74">IF(I1158="","",F1158*I1158)</f>
        <v/>
      </c>
      <c r="K1158" s="11">
        <f t="shared" ref="K1158:K1221" si="75">IF(C1158="LIG",1,0)</f>
        <v>0</v>
      </c>
    </row>
    <row r="1159" spans="1:11" s="11" customFormat="1">
      <c r="A1159" s="32">
        <v>2018</v>
      </c>
      <c r="B1159" s="32">
        <v>3935</v>
      </c>
      <c r="C1159" s="33" t="s">
        <v>353</v>
      </c>
      <c r="D1159" s="33" t="s">
        <v>354</v>
      </c>
      <c r="E1159" s="34">
        <v>23069</v>
      </c>
      <c r="F1159" s="35">
        <v>25.524000000000001</v>
      </c>
      <c r="G1159" s="34">
        <v>155.5</v>
      </c>
      <c r="H1159" s="14">
        <f t="shared" si="72"/>
        <v>915604.45757999993</v>
      </c>
      <c r="I1159" s="11">
        <f t="shared" si="73"/>
        <v>23069</v>
      </c>
      <c r="J1159" s="11">
        <f t="shared" si="74"/>
        <v>588813.15600000008</v>
      </c>
      <c r="K1159" s="11">
        <f t="shared" si="75"/>
        <v>0</v>
      </c>
    </row>
    <row r="1160" spans="1:11" s="11" customFormat="1">
      <c r="A1160" s="32">
        <v>2018</v>
      </c>
      <c r="B1160" s="32">
        <v>3935</v>
      </c>
      <c r="C1160" s="33" t="s">
        <v>353</v>
      </c>
      <c r="D1160" s="33" t="s">
        <v>354</v>
      </c>
      <c r="E1160" s="34">
        <v>6708</v>
      </c>
      <c r="F1160" s="35">
        <v>23.824000000000002</v>
      </c>
      <c r="G1160" s="34">
        <v>241.3</v>
      </c>
      <c r="H1160" s="14">
        <f t="shared" si="72"/>
        <v>385624.88889600005</v>
      </c>
      <c r="I1160" s="11">
        <f t="shared" si="73"/>
        <v>6708</v>
      </c>
      <c r="J1160" s="11">
        <f t="shared" si="74"/>
        <v>159811.39200000002</v>
      </c>
      <c r="K1160" s="11">
        <f t="shared" si="75"/>
        <v>0</v>
      </c>
    </row>
    <row r="1161" spans="1:11" s="11" customFormat="1">
      <c r="A1161" s="32">
        <v>2018</v>
      </c>
      <c r="B1161" s="32">
        <v>3935</v>
      </c>
      <c r="C1161" s="33" t="s">
        <v>353</v>
      </c>
      <c r="D1161" s="33" t="s">
        <v>354</v>
      </c>
      <c r="E1161" s="34">
        <v>34314</v>
      </c>
      <c r="F1161" s="35">
        <v>24.47</v>
      </c>
      <c r="G1161" s="34">
        <v>239.1</v>
      </c>
      <c r="H1161" s="14">
        <f t="shared" si="72"/>
        <v>2007635.6197800001</v>
      </c>
      <c r="I1161" s="11">
        <f t="shared" si="73"/>
        <v>34314</v>
      </c>
      <c r="J1161" s="11">
        <f t="shared" si="74"/>
        <v>839663.58</v>
      </c>
      <c r="K1161" s="11">
        <f t="shared" si="75"/>
        <v>0</v>
      </c>
    </row>
    <row r="1162" spans="1:11" s="11" customFormat="1">
      <c r="A1162" s="32">
        <v>2018</v>
      </c>
      <c r="B1162" s="32">
        <v>3935</v>
      </c>
      <c r="C1162" s="33" t="s">
        <v>353</v>
      </c>
      <c r="D1162" s="33" t="s">
        <v>354</v>
      </c>
      <c r="E1162" s="34">
        <v>6708</v>
      </c>
      <c r="F1162" s="35">
        <v>23.824000000000002</v>
      </c>
      <c r="G1162" s="34">
        <v>241.3</v>
      </c>
      <c r="H1162" s="14">
        <f t="shared" si="72"/>
        <v>385624.88889600005</v>
      </c>
      <c r="I1162" s="11">
        <f t="shared" si="73"/>
        <v>6708</v>
      </c>
      <c r="J1162" s="11">
        <f t="shared" si="74"/>
        <v>159811.39200000002</v>
      </c>
      <c r="K1162" s="11">
        <f t="shared" si="75"/>
        <v>0</v>
      </c>
    </row>
    <row r="1163" spans="1:11" s="11" customFormat="1">
      <c r="A1163" s="32">
        <v>2018</v>
      </c>
      <c r="B1163" s="32">
        <v>3935</v>
      </c>
      <c r="C1163" s="33" t="s">
        <v>565</v>
      </c>
      <c r="D1163" s="33" t="s">
        <v>566</v>
      </c>
      <c r="E1163" s="34">
        <v>24651</v>
      </c>
      <c r="F1163" s="35">
        <v>5.8209999999999997</v>
      </c>
      <c r="G1163" s="34">
        <v>1651.3</v>
      </c>
      <c r="H1163" s="14">
        <f t="shared" si="72"/>
        <v>2369507.6866229996</v>
      </c>
      <c r="I1163" s="11">
        <f t="shared" si="73"/>
        <v>24651</v>
      </c>
      <c r="J1163" s="11">
        <f t="shared" si="74"/>
        <v>143493.47099999999</v>
      </c>
      <c r="K1163" s="11">
        <f t="shared" si="75"/>
        <v>0</v>
      </c>
    </row>
    <row r="1164" spans="1:11" s="11" customFormat="1">
      <c r="A1164" s="32">
        <v>2018</v>
      </c>
      <c r="B1164" s="32">
        <v>3935</v>
      </c>
      <c r="C1164" s="33" t="s">
        <v>353</v>
      </c>
      <c r="D1164" s="33" t="s">
        <v>354</v>
      </c>
      <c r="E1164" s="34">
        <v>5948</v>
      </c>
      <c r="F1164" s="35">
        <v>24.128</v>
      </c>
      <c r="G1164" s="34">
        <v>223.9</v>
      </c>
      <c r="H1164" s="14">
        <f t="shared" si="72"/>
        <v>321326.37721599999</v>
      </c>
      <c r="I1164" s="11">
        <f t="shared" si="73"/>
        <v>5948</v>
      </c>
      <c r="J1164" s="11">
        <f t="shared" si="74"/>
        <v>143513.34400000001</v>
      </c>
      <c r="K1164" s="11">
        <f t="shared" si="75"/>
        <v>0</v>
      </c>
    </row>
    <row r="1165" spans="1:11" s="11" customFormat="1">
      <c r="A1165" s="32">
        <v>2018</v>
      </c>
      <c r="B1165" s="32">
        <v>3935</v>
      </c>
      <c r="C1165" s="33" t="s">
        <v>353</v>
      </c>
      <c r="D1165" s="33" t="s">
        <v>354</v>
      </c>
      <c r="E1165" s="34">
        <v>32712</v>
      </c>
      <c r="F1165" s="35">
        <v>24.751999999999999</v>
      </c>
      <c r="G1165" s="34">
        <v>259.2</v>
      </c>
      <c r="H1165" s="14">
        <f t="shared" si="72"/>
        <v>2098709.8030079999</v>
      </c>
      <c r="I1165" s="11">
        <f t="shared" si="73"/>
        <v>32712</v>
      </c>
      <c r="J1165" s="11">
        <f t="shared" si="74"/>
        <v>809687.424</v>
      </c>
      <c r="K1165" s="11">
        <f t="shared" si="75"/>
        <v>0</v>
      </c>
    </row>
    <row r="1166" spans="1:11" s="11" customFormat="1">
      <c r="A1166" s="32">
        <v>2018</v>
      </c>
      <c r="B1166" s="32">
        <v>3935</v>
      </c>
      <c r="C1166" s="33" t="s">
        <v>353</v>
      </c>
      <c r="D1166" s="33" t="s">
        <v>354</v>
      </c>
      <c r="E1166" s="34">
        <v>8183</v>
      </c>
      <c r="F1166" s="35">
        <v>24.265999999999998</v>
      </c>
      <c r="G1166" s="34">
        <v>261.2</v>
      </c>
      <c r="H1166" s="14">
        <f t="shared" si="72"/>
        <v>518661.38693599997</v>
      </c>
      <c r="I1166" s="11">
        <f t="shared" si="73"/>
        <v>8183</v>
      </c>
      <c r="J1166" s="11">
        <f t="shared" si="74"/>
        <v>198568.67799999999</v>
      </c>
      <c r="K1166" s="11">
        <f t="shared" si="75"/>
        <v>0</v>
      </c>
    </row>
    <row r="1167" spans="1:11" s="11" customFormat="1">
      <c r="A1167" s="32">
        <v>2018</v>
      </c>
      <c r="B1167" s="32">
        <v>3935</v>
      </c>
      <c r="C1167" s="33" t="s">
        <v>353</v>
      </c>
      <c r="D1167" s="33" t="s">
        <v>354</v>
      </c>
      <c r="E1167" s="34">
        <v>8183</v>
      </c>
      <c r="F1167" s="35">
        <v>24.265999999999998</v>
      </c>
      <c r="G1167" s="34">
        <v>261.2</v>
      </c>
      <c r="H1167" s="14">
        <f t="shared" si="72"/>
        <v>518661.38693599997</v>
      </c>
      <c r="I1167" s="11">
        <f t="shared" si="73"/>
        <v>8183</v>
      </c>
      <c r="J1167" s="11">
        <f t="shared" si="74"/>
        <v>198568.67799999999</v>
      </c>
      <c r="K1167" s="11">
        <f t="shared" si="75"/>
        <v>0</v>
      </c>
    </row>
    <row r="1168" spans="1:11" s="11" customFormat="1">
      <c r="A1168" s="32">
        <v>2018</v>
      </c>
      <c r="B1168" s="32">
        <v>3935</v>
      </c>
      <c r="C1168" s="33" t="s">
        <v>353</v>
      </c>
      <c r="D1168" s="33" t="s">
        <v>354</v>
      </c>
      <c r="E1168" s="34">
        <v>5948</v>
      </c>
      <c r="F1168" s="35">
        <v>24.128</v>
      </c>
      <c r="G1168" s="34">
        <v>223.9</v>
      </c>
      <c r="H1168" s="14">
        <f t="shared" si="72"/>
        <v>321326.37721599999</v>
      </c>
      <c r="I1168" s="11">
        <f t="shared" si="73"/>
        <v>5948</v>
      </c>
      <c r="J1168" s="11">
        <f t="shared" si="74"/>
        <v>143513.34400000001</v>
      </c>
      <c r="K1168" s="11">
        <f t="shared" si="75"/>
        <v>0</v>
      </c>
    </row>
    <row r="1169" spans="1:11" s="11" customFormat="1">
      <c r="A1169" s="32">
        <v>2018</v>
      </c>
      <c r="B1169" s="32">
        <v>3935</v>
      </c>
      <c r="C1169" s="33" t="s">
        <v>353</v>
      </c>
      <c r="D1169" s="33" t="s">
        <v>354</v>
      </c>
      <c r="E1169" s="34">
        <v>32712</v>
      </c>
      <c r="F1169" s="35">
        <v>24.751999999999999</v>
      </c>
      <c r="G1169" s="34">
        <v>259.2</v>
      </c>
      <c r="H1169" s="14">
        <f t="shared" si="72"/>
        <v>2098709.8030079999</v>
      </c>
      <c r="I1169" s="11">
        <f t="shared" si="73"/>
        <v>32712</v>
      </c>
      <c r="J1169" s="11">
        <f t="shared" si="74"/>
        <v>809687.424</v>
      </c>
      <c r="K1169" s="11">
        <f t="shared" si="75"/>
        <v>0</v>
      </c>
    </row>
    <row r="1170" spans="1:11" s="11" customFormat="1">
      <c r="A1170" s="32">
        <v>2018</v>
      </c>
      <c r="B1170" s="32">
        <v>3935</v>
      </c>
      <c r="C1170" s="33" t="s">
        <v>353</v>
      </c>
      <c r="D1170" s="33" t="s">
        <v>354</v>
      </c>
      <c r="E1170" s="34">
        <v>29616</v>
      </c>
      <c r="F1170" s="35">
        <v>23.931999999999999</v>
      </c>
      <c r="G1170" s="34">
        <v>232.3</v>
      </c>
      <c r="H1170" s="14">
        <f t="shared" si="72"/>
        <v>1646472.9701759999</v>
      </c>
      <c r="I1170" s="11">
        <f t="shared" si="73"/>
        <v>29616</v>
      </c>
      <c r="J1170" s="11">
        <f t="shared" si="74"/>
        <v>708770.11199999996</v>
      </c>
      <c r="K1170" s="11">
        <f t="shared" si="75"/>
        <v>0</v>
      </c>
    </row>
    <row r="1171" spans="1:11" s="11" customFormat="1">
      <c r="A1171" s="32">
        <v>2018</v>
      </c>
      <c r="B1171" s="32">
        <v>3935</v>
      </c>
      <c r="C1171" s="33" t="s">
        <v>353</v>
      </c>
      <c r="D1171" s="33" t="s">
        <v>354</v>
      </c>
      <c r="E1171" s="34">
        <v>28818</v>
      </c>
      <c r="F1171" s="35">
        <v>25.353999999999999</v>
      </c>
      <c r="G1171" s="34">
        <v>181.3</v>
      </c>
      <c r="H1171" s="14">
        <f t="shared" si="72"/>
        <v>1324671.3000360001</v>
      </c>
      <c r="I1171" s="11">
        <f t="shared" si="73"/>
        <v>28818</v>
      </c>
      <c r="J1171" s="11">
        <f t="shared" si="74"/>
        <v>730651.57199999993</v>
      </c>
      <c r="K1171" s="11">
        <f t="shared" si="75"/>
        <v>0</v>
      </c>
    </row>
    <row r="1172" spans="1:11" s="11" customFormat="1">
      <c r="A1172" s="32">
        <v>2018</v>
      </c>
      <c r="B1172" s="32">
        <v>3935</v>
      </c>
      <c r="C1172" s="33" t="s">
        <v>353</v>
      </c>
      <c r="D1172" s="33" t="s">
        <v>354</v>
      </c>
      <c r="E1172" s="34">
        <v>14348</v>
      </c>
      <c r="F1172" s="35">
        <v>25.327999999999999</v>
      </c>
      <c r="G1172" s="34">
        <v>202</v>
      </c>
      <c r="H1172" s="14">
        <f t="shared" si="72"/>
        <v>734080.41087999998</v>
      </c>
      <c r="I1172" s="11">
        <f t="shared" si="73"/>
        <v>14348</v>
      </c>
      <c r="J1172" s="11">
        <f t="shared" si="74"/>
        <v>363406.14399999997</v>
      </c>
      <c r="K1172" s="11">
        <f t="shared" si="75"/>
        <v>0</v>
      </c>
    </row>
    <row r="1173" spans="1:11" s="11" customFormat="1">
      <c r="A1173" s="32">
        <v>2018</v>
      </c>
      <c r="B1173" s="32">
        <v>3935</v>
      </c>
      <c r="C1173" s="33" t="s">
        <v>353</v>
      </c>
      <c r="D1173" s="33" t="s">
        <v>354</v>
      </c>
      <c r="E1173" s="34">
        <v>5958</v>
      </c>
      <c r="F1173" s="35">
        <v>25.207999999999998</v>
      </c>
      <c r="G1173" s="34">
        <v>190.9</v>
      </c>
      <c r="H1173" s="14">
        <f t="shared" si="72"/>
        <v>286711.30497599998</v>
      </c>
      <c r="I1173" s="11">
        <f t="shared" si="73"/>
        <v>5958</v>
      </c>
      <c r="J1173" s="11">
        <f t="shared" si="74"/>
        <v>150189.264</v>
      </c>
      <c r="K1173" s="11">
        <f t="shared" si="75"/>
        <v>0</v>
      </c>
    </row>
    <row r="1174" spans="1:11" s="11" customFormat="1">
      <c r="A1174" s="32">
        <v>2018</v>
      </c>
      <c r="B1174" s="32">
        <v>3935</v>
      </c>
      <c r="C1174" s="33" t="s">
        <v>353</v>
      </c>
      <c r="D1174" s="33" t="s">
        <v>354</v>
      </c>
      <c r="E1174" s="34">
        <v>1451</v>
      </c>
      <c r="F1174" s="35">
        <v>25.385999999999999</v>
      </c>
      <c r="G1174" s="34">
        <v>190.9</v>
      </c>
      <c r="H1174" s="14">
        <f t="shared" si="72"/>
        <v>70318.179174000004</v>
      </c>
      <c r="I1174" s="11">
        <f t="shared" si="73"/>
        <v>1451</v>
      </c>
      <c r="J1174" s="11">
        <f t="shared" si="74"/>
        <v>36835.085999999996</v>
      </c>
      <c r="K1174" s="11">
        <f t="shared" si="75"/>
        <v>0</v>
      </c>
    </row>
    <row r="1175" spans="1:11" s="11" customFormat="1">
      <c r="A1175" s="32">
        <v>2018</v>
      </c>
      <c r="B1175" s="32">
        <v>3935</v>
      </c>
      <c r="C1175" s="33" t="s">
        <v>353</v>
      </c>
      <c r="D1175" s="33" t="s">
        <v>354</v>
      </c>
      <c r="E1175" s="34">
        <v>1567</v>
      </c>
      <c r="F1175" s="35">
        <v>25.466000000000001</v>
      </c>
      <c r="G1175" s="34">
        <v>203.2</v>
      </c>
      <c r="H1175" s="14">
        <f t="shared" si="72"/>
        <v>81087.411103999999</v>
      </c>
      <c r="I1175" s="11">
        <f t="shared" si="73"/>
        <v>1567</v>
      </c>
      <c r="J1175" s="11">
        <f t="shared" si="74"/>
        <v>39905.222000000002</v>
      </c>
      <c r="K1175" s="11">
        <f t="shared" si="75"/>
        <v>0</v>
      </c>
    </row>
    <row r="1176" spans="1:11" s="11" customFormat="1">
      <c r="A1176" s="32">
        <v>2018</v>
      </c>
      <c r="B1176" s="32">
        <v>3935</v>
      </c>
      <c r="C1176" s="33" t="s">
        <v>353</v>
      </c>
      <c r="D1176" s="33" t="s">
        <v>354</v>
      </c>
      <c r="E1176" s="34">
        <v>23214</v>
      </c>
      <c r="F1176" s="35">
        <v>23.783999999999999</v>
      </c>
      <c r="G1176" s="34">
        <v>244.4</v>
      </c>
      <c r="H1176" s="14">
        <f t="shared" si="72"/>
        <v>1349385.6205440001</v>
      </c>
      <c r="I1176" s="11">
        <f t="shared" si="73"/>
        <v>23214</v>
      </c>
      <c r="J1176" s="11">
        <f t="shared" si="74"/>
        <v>552121.77599999995</v>
      </c>
      <c r="K1176" s="11">
        <f t="shared" si="75"/>
        <v>0</v>
      </c>
    </row>
    <row r="1177" spans="1:11" s="11" customFormat="1">
      <c r="A1177" s="32">
        <v>2018</v>
      </c>
      <c r="B1177" s="32">
        <v>3935</v>
      </c>
      <c r="C1177" s="33" t="s">
        <v>353</v>
      </c>
      <c r="D1177" s="33" t="s">
        <v>354</v>
      </c>
      <c r="E1177" s="34">
        <v>9757</v>
      </c>
      <c r="F1177" s="35">
        <v>23.946000000000002</v>
      </c>
      <c r="G1177" s="34">
        <v>244.3</v>
      </c>
      <c r="H1177" s="14">
        <f t="shared" si="72"/>
        <v>570785.26104600006</v>
      </c>
      <c r="I1177" s="11">
        <f t="shared" si="73"/>
        <v>9757</v>
      </c>
      <c r="J1177" s="11">
        <f t="shared" si="74"/>
        <v>233641.122</v>
      </c>
      <c r="K1177" s="11">
        <f t="shared" si="75"/>
        <v>0</v>
      </c>
    </row>
    <row r="1178" spans="1:11" s="11" customFormat="1">
      <c r="A1178" s="32">
        <v>2018</v>
      </c>
      <c r="B1178" s="32">
        <v>3935</v>
      </c>
      <c r="C1178" s="33" t="s">
        <v>353</v>
      </c>
      <c r="D1178" s="33" t="s">
        <v>354</v>
      </c>
      <c r="E1178" s="34">
        <v>9757</v>
      </c>
      <c r="F1178" s="35">
        <v>23.946000000000002</v>
      </c>
      <c r="G1178" s="34">
        <v>244.3</v>
      </c>
      <c r="H1178" s="14">
        <f t="shared" si="72"/>
        <v>570785.26104600006</v>
      </c>
      <c r="I1178" s="11">
        <f t="shared" si="73"/>
        <v>9757</v>
      </c>
      <c r="J1178" s="11">
        <f t="shared" si="74"/>
        <v>233641.122</v>
      </c>
      <c r="K1178" s="11">
        <f t="shared" si="75"/>
        <v>0</v>
      </c>
    </row>
    <row r="1179" spans="1:11" s="11" customFormat="1">
      <c r="A1179" s="32">
        <v>2018</v>
      </c>
      <c r="B1179" s="32">
        <v>3935</v>
      </c>
      <c r="C1179" s="33" t="s">
        <v>353</v>
      </c>
      <c r="D1179" s="33" t="s">
        <v>354</v>
      </c>
      <c r="E1179" s="34">
        <v>23214</v>
      </c>
      <c r="F1179" s="35">
        <v>23.783999999999999</v>
      </c>
      <c r="G1179" s="34">
        <v>244.4</v>
      </c>
      <c r="H1179" s="14">
        <f t="shared" si="72"/>
        <v>1349385.6205440001</v>
      </c>
      <c r="I1179" s="11">
        <f t="shared" si="73"/>
        <v>23214</v>
      </c>
      <c r="J1179" s="11">
        <f t="shared" si="74"/>
        <v>552121.77599999995</v>
      </c>
      <c r="K1179" s="11">
        <f t="shared" si="75"/>
        <v>0</v>
      </c>
    </row>
    <row r="1180" spans="1:11" s="11" customFormat="1">
      <c r="A1180" s="32">
        <v>2018</v>
      </c>
      <c r="B1180" s="32">
        <v>3943</v>
      </c>
      <c r="C1180" s="33" t="s">
        <v>565</v>
      </c>
      <c r="D1180" s="33" t="s">
        <v>566</v>
      </c>
      <c r="E1180" s="34">
        <v>2857</v>
      </c>
      <c r="F1180" s="35">
        <v>5.8</v>
      </c>
      <c r="G1180" s="34">
        <v>1716</v>
      </c>
      <c r="H1180" s="14">
        <f t="shared" si="72"/>
        <v>284351.49599999998</v>
      </c>
      <c r="I1180" s="11">
        <f t="shared" si="73"/>
        <v>2857</v>
      </c>
      <c r="J1180" s="11">
        <f t="shared" si="74"/>
        <v>16570.599999999999</v>
      </c>
      <c r="K1180" s="11">
        <f t="shared" si="75"/>
        <v>0</v>
      </c>
    </row>
    <row r="1181" spans="1:11" s="11" customFormat="1">
      <c r="A1181" s="32">
        <v>2018</v>
      </c>
      <c r="B1181" s="32">
        <v>3943</v>
      </c>
      <c r="C1181" s="33" t="s">
        <v>565</v>
      </c>
      <c r="D1181" s="33" t="s">
        <v>566</v>
      </c>
      <c r="E1181" s="34">
        <v>2659</v>
      </c>
      <c r="F1181" s="35">
        <v>5.8</v>
      </c>
      <c r="G1181" s="34">
        <v>1780</v>
      </c>
      <c r="H1181" s="14">
        <f t="shared" si="72"/>
        <v>274515.15999999997</v>
      </c>
      <c r="I1181" s="11">
        <f t="shared" si="73"/>
        <v>2659</v>
      </c>
      <c r="J1181" s="11">
        <f t="shared" si="74"/>
        <v>15422.199999999999</v>
      </c>
      <c r="K1181" s="11">
        <f t="shared" si="75"/>
        <v>0</v>
      </c>
    </row>
    <row r="1182" spans="1:11" s="11" customFormat="1">
      <c r="A1182" s="32">
        <v>2018</v>
      </c>
      <c r="B1182" s="32">
        <v>3943</v>
      </c>
      <c r="C1182" s="33" t="s">
        <v>353</v>
      </c>
      <c r="D1182" s="33" t="s">
        <v>354</v>
      </c>
      <c r="E1182" s="34">
        <v>89669</v>
      </c>
      <c r="F1182" s="35">
        <v>25.876999999999999</v>
      </c>
      <c r="G1182" s="34">
        <v>145.80000000000001</v>
      </c>
      <c r="H1182" s="14">
        <f t="shared" si="72"/>
        <v>3383091.7515540002</v>
      </c>
      <c r="I1182" s="11">
        <f t="shared" si="73"/>
        <v>89669</v>
      </c>
      <c r="J1182" s="11">
        <f t="shared" si="74"/>
        <v>2320364.713</v>
      </c>
      <c r="K1182" s="11">
        <f t="shared" si="75"/>
        <v>0</v>
      </c>
    </row>
    <row r="1183" spans="1:11" s="11" customFormat="1">
      <c r="A1183" s="32">
        <v>2018</v>
      </c>
      <c r="B1183" s="32">
        <v>3943</v>
      </c>
      <c r="C1183" s="33" t="s">
        <v>353</v>
      </c>
      <c r="D1183" s="33" t="s">
        <v>354</v>
      </c>
      <c r="E1183" s="34">
        <v>53660</v>
      </c>
      <c r="F1183" s="35">
        <v>25.254999999999999</v>
      </c>
      <c r="G1183" s="34">
        <v>363.3</v>
      </c>
      <c r="H1183" s="14">
        <f t="shared" si="72"/>
        <v>4923380.9288999997</v>
      </c>
      <c r="I1183" s="11">
        <f t="shared" si="73"/>
        <v>53660</v>
      </c>
      <c r="J1183" s="11">
        <f t="shared" si="74"/>
        <v>1355183.3</v>
      </c>
      <c r="K1183" s="11">
        <f t="shared" si="75"/>
        <v>0</v>
      </c>
    </row>
    <row r="1184" spans="1:11" s="11" customFormat="1">
      <c r="A1184" s="32">
        <v>2018</v>
      </c>
      <c r="B1184" s="32">
        <v>3943</v>
      </c>
      <c r="C1184" s="33" t="s">
        <v>353</v>
      </c>
      <c r="D1184" s="33" t="s">
        <v>354</v>
      </c>
      <c r="E1184" s="34">
        <v>28046</v>
      </c>
      <c r="F1184" s="35">
        <v>25.888000000000002</v>
      </c>
      <c r="G1184" s="34">
        <v>173.7</v>
      </c>
      <c r="H1184" s="14">
        <f t="shared" si="72"/>
        <v>1261157.270976</v>
      </c>
      <c r="I1184" s="11">
        <f t="shared" si="73"/>
        <v>28046</v>
      </c>
      <c r="J1184" s="11">
        <f t="shared" si="74"/>
        <v>726054.848</v>
      </c>
      <c r="K1184" s="11">
        <f t="shared" si="75"/>
        <v>0</v>
      </c>
    </row>
    <row r="1185" spans="1:11" s="11" customFormat="1">
      <c r="A1185" s="32">
        <v>2018</v>
      </c>
      <c r="B1185" s="32">
        <v>3944</v>
      </c>
      <c r="C1185" s="33" t="s">
        <v>563</v>
      </c>
      <c r="D1185" s="33" t="s">
        <v>564</v>
      </c>
      <c r="E1185" s="34">
        <v>21009</v>
      </c>
      <c r="F1185" s="35">
        <v>1.0669999999999999</v>
      </c>
      <c r="G1185" s="34">
        <v>486.4</v>
      </c>
      <c r="H1185" s="14">
        <f t="shared" si="72"/>
        <v>109034.356992</v>
      </c>
      <c r="I1185" s="11">
        <f t="shared" si="73"/>
        <v>21009</v>
      </c>
      <c r="J1185" s="11">
        <f t="shared" si="74"/>
        <v>22416.602999999999</v>
      </c>
      <c r="K1185" s="11">
        <f t="shared" si="75"/>
        <v>0</v>
      </c>
    </row>
    <row r="1186" spans="1:11" s="11" customFormat="1">
      <c r="A1186" s="32">
        <v>2018</v>
      </c>
      <c r="B1186" s="32">
        <v>3944</v>
      </c>
      <c r="C1186" s="33" t="s">
        <v>353</v>
      </c>
      <c r="D1186" s="33" t="s">
        <v>354</v>
      </c>
      <c r="E1186" s="34">
        <v>383574</v>
      </c>
      <c r="F1186" s="35">
        <v>24.885000000000002</v>
      </c>
      <c r="G1186" s="34">
        <v>213</v>
      </c>
      <c r="H1186" s="14">
        <f t="shared" si="72"/>
        <v>20331359.048700001</v>
      </c>
      <c r="I1186" s="11">
        <f t="shared" si="73"/>
        <v>383574</v>
      </c>
      <c r="J1186" s="11">
        <f t="shared" si="74"/>
        <v>9545238.9900000002</v>
      </c>
      <c r="K1186" s="11">
        <f t="shared" si="75"/>
        <v>0</v>
      </c>
    </row>
    <row r="1187" spans="1:11" s="11" customFormat="1">
      <c r="A1187" s="32">
        <v>2018</v>
      </c>
      <c r="B1187" s="32">
        <v>3948</v>
      </c>
      <c r="C1187" s="33" t="s">
        <v>353</v>
      </c>
      <c r="D1187" s="33" t="s">
        <v>354</v>
      </c>
      <c r="E1187" s="34">
        <v>1928</v>
      </c>
      <c r="F1187" s="35">
        <v>24.361999999999998</v>
      </c>
      <c r="G1187" s="34">
        <v>247.9</v>
      </c>
      <c r="H1187" s="14">
        <f t="shared" si="72"/>
        <v>116438.47134399999</v>
      </c>
      <c r="I1187" s="11">
        <f t="shared" si="73"/>
        <v>1928</v>
      </c>
      <c r="J1187" s="11">
        <f t="shared" si="74"/>
        <v>46969.935999999994</v>
      </c>
      <c r="K1187" s="11">
        <f t="shared" si="75"/>
        <v>0</v>
      </c>
    </row>
    <row r="1188" spans="1:11" s="11" customFormat="1">
      <c r="A1188" s="32">
        <v>2018</v>
      </c>
      <c r="B1188" s="32">
        <v>3948</v>
      </c>
      <c r="C1188" s="33" t="s">
        <v>353</v>
      </c>
      <c r="D1188" s="33" t="s">
        <v>354</v>
      </c>
      <c r="E1188" s="34">
        <v>1928</v>
      </c>
      <c r="F1188" s="35">
        <v>24.361999999999998</v>
      </c>
      <c r="G1188" s="34">
        <v>247.9</v>
      </c>
      <c r="H1188" s="14">
        <f t="shared" si="72"/>
        <v>116438.47134399999</v>
      </c>
      <c r="I1188" s="11">
        <f t="shared" si="73"/>
        <v>1928</v>
      </c>
      <c r="J1188" s="11">
        <f t="shared" si="74"/>
        <v>46969.935999999994</v>
      </c>
      <c r="K1188" s="11">
        <f t="shared" si="75"/>
        <v>0</v>
      </c>
    </row>
    <row r="1189" spans="1:11" s="11" customFormat="1">
      <c r="A1189" s="32">
        <v>2018</v>
      </c>
      <c r="B1189" s="32">
        <v>3948</v>
      </c>
      <c r="C1189" s="33" t="s">
        <v>353</v>
      </c>
      <c r="D1189" s="33" t="s">
        <v>354</v>
      </c>
      <c r="E1189" s="34">
        <v>1928</v>
      </c>
      <c r="F1189" s="35">
        <v>24.361999999999998</v>
      </c>
      <c r="G1189" s="34">
        <v>247.9</v>
      </c>
      <c r="H1189" s="14">
        <f t="shared" si="72"/>
        <v>116438.47134399999</v>
      </c>
      <c r="I1189" s="11">
        <f t="shared" si="73"/>
        <v>1928</v>
      </c>
      <c r="J1189" s="11">
        <f t="shared" si="74"/>
        <v>46969.935999999994</v>
      </c>
      <c r="K1189" s="11">
        <f t="shared" si="75"/>
        <v>0</v>
      </c>
    </row>
    <row r="1190" spans="1:11" s="11" customFormat="1">
      <c r="A1190" s="32">
        <v>2018</v>
      </c>
      <c r="B1190" s="32">
        <v>3948</v>
      </c>
      <c r="C1190" s="33" t="s">
        <v>353</v>
      </c>
      <c r="D1190" s="33" t="s">
        <v>354</v>
      </c>
      <c r="E1190" s="34">
        <v>1928</v>
      </c>
      <c r="F1190" s="35">
        <v>24.361999999999998</v>
      </c>
      <c r="G1190" s="34">
        <v>247.9</v>
      </c>
      <c r="H1190" s="14">
        <f t="shared" si="72"/>
        <v>116438.47134399999</v>
      </c>
      <c r="I1190" s="11">
        <f t="shared" si="73"/>
        <v>1928</v>
      </c>
      <c r="J1190" s="11">
        <f t="shared" si="74"/>
        <v>46969.935999999994</v>
      </c>
      <c r="K1190" s="11">
        <f t="shared" si="75"/>
        <v>0</v>
      </c>
    </row>
    <row r="1191" spans="1:11" s="11" customFormat="1">
      <c r="A1191" s="32">
        <v>2018</v>
      </c>
      <c r="B1191" s="32">
        <v>3948</v>
      </c>
      <c r="C1191" s="33" t="s">
        <v>353</v>
      </c>
      <c r="D1191" s="33" t="s">
        <v>354</v>
      </c>
      <c r="E1191" s="34">
        <v>4471</v>
      </c>
      <c r="F1191" s="35">
        <v>24.468</v>
      </c>
      <c r="G1191" s="34">
        <v>268.3</v>
      </c>
      <c r="H1191" s="14">
        <f t="shared" si="72"/>
        <v>293510.616324</v>
      </c>
      <c r="I1191" s="11">
        <f t="shared" si="73"/>
        <v>4471</v>
      </c>
      <c r="J1191" s="11">
        <f t="shared" si="74"/>
        <v>109396.428</v>
      </c>
      <c r="K1191" s="11">
        <f t="shared" si="75"/>
        <v>0</v>
      </c>
    </row>
    <row r="1192" spans="1:11" s="11" customFormat="1">
      <c r="A1192" s="32">
        <v>2018</v>
      </c>
      <c r="B1192" s="32">
        <v>3948</v>
      </c>
      <c r="C1192" s="33" t="s">
        <v>353</v>
      </c>
      <c r="D1192" s="33" t="s">
        <v>354</v>
      </c>
      <c r="E1192" s="34">
        <v>1547</v>
      </c>
      <c r="F1192" s="35">
        <v>24.122</v>
      </c>
      <c r="G1192" s="34">
        <v>256.60000000000002</v>
      </c>
      <c r="H1192" s="14">
        <f t="shared" si="72"/>
        <v>95754.739444000021</v>
      </c>
      <c r="I1192" s="11">
        <f t="shared" si="73"/>
        <v>1547</v>
      </c>
      <c r="J1192" s="11">
        <f t="shared" si="74"/>
        <v>37316.733999999997</v>
      </c>
      <c r="K1192" s="11">
        <f t="shared" si="75"/>
        <v>0</v>
      </c>
    </row>
    <row r="1193" spans="1:11" s="11" customFormat="1">
      <c r="A1193" s="32">
        <v>2018</v>
      </c>
      <c r="B1193" s="32">
        <v>3948</v>
      </c>
      <c r="C1193" s="33" t="s">
        <v>353</v>
      </c>
      <c r="D1193" s="33" t="s">
        <v>354</v>
      </c>
      <c r="E1193" s="34">
        <v>2981</v>
      </c>
      <c r="F1193" s="35">
        <v>24.468</v>
      </c>
      <c r="G1193" s="34">
        <v>268.3</v>
      </c>
      <c r="H1193" s="14">
        <f t="shared" si="72"/>
        <v>195695.62676399999</v>
      </c>
      <c r="I1193" s="11">
        <f t="shared" si="73"/>
        <v>2981</v>
      </c>
      <c r="J1193" s="11">
        <f t="shared" si="74"/>
        <v>72939.107999999993</v>
      </c>
      <c r="K1193" s="11">
        <f t="shared" si="75"/>
        <v>0</v>
      </c>
    </row>
    <row r="1194" spans="1:11" s="11" customFormat="1">
      <c r="A1194" s="32">
        <v>2018</v>
      </c>
      <c r="B1194" s="32">
        <v>3948</v>
      </c>
      <c r="C1194" s="33" t="s">
        <v>353</v>
      </c>
      <c r="D1194" s="33" t="s">
        <v>354</v>
      </c>
      <c r="E1194" s="34">
        <v>1421</v>
      </c>
      <c r="F1194" s="35">
        <v>24.452000000000002</v>
      </c>
      <c r="G1194" s="34">
        <v>234.3</v>
      </c>
      <c r="H1194" s="14">
        <f t="shared" si="72"/>
        <v>81410.562156000015</v>
      </c>
      <c r="I1194" s="11">
        <f t="shared" si="73"/>
        <v>1421</v>
      </c>
      <c r="J1194" s="11">
        <f t="shared" si="74"/>
        <v>34746.292000000001</v>
      </c>
      <c r="K1194" s="11">
        <f t="shared" si="75"/>
        <v>0</v>
      </c>
    </row>
    <row r="1195" spans="1:11" s="11" customFormat="1">
      <c r="A1195" s="32">
        <v>2018</v>
      </c>
      <c r="B1195" s="32">
        <v>3948</v>
      </c>
      <c r="C1195" s="33" t="s">
        <v>353</v>
      </c>
      <c r="D1195" s="33" t="s">
        <v>354</v>
      </c>
      <c r="E1195" s="34">
        <v>669</v>
      </c>
      <c r="F1195" s="35">
        <v>24.452000000000002</v>
      </c>
      <c r="G1195" s="34">
        <v>234.3</v>
      </c>
      <c r="H1195" s="14">
        <f t="shared" si="72"/>
        <v>38327.703084000001</v>
      </c>
      <c r="I1195" s="11">
        <f t="shared" si="73"/>
        <v>669</v>
      </c>
      <c r="J1195" s="11">
        <f t="shared" si="74"/>
        <v>16358.388000000001</v>
      </c>
      <c r="K1195" s="11">
        <f t="shared" si="75"/>
        <v>0</v>
      </c>
    </row>
    <row r="1196" spans="1:11" s="11" customFormat="1">
      <c r="A1196" s="32">
        <v>2018</v>
      </c>
      <c r="B1196" s="32">
        <v>3948</v>
      </c>
      <c r="C1196" s="33" t="s">
        <v>353</v>
      </c>
      <c r="D1196" s="33" t="s">
        <v>354</v>
      </c>
      <c r="E1196" s="34">
        <v>669</v>
      </c>
      <c r="F1196" s="35">
        <v>24.452000000000002</v>
      </c>
      <c r="G1196" s="34">
        <v>234.3</v>
      </c>
      <c r="H1196" s="14">
        <f t="shared" si="72"/>
        <v>38327.703084000001</v>
      </c>
      <c r="I1196" s="11">
        <f t="shared" si="73"/>
        <v>669</v>
      </c>
      <c r="J1196" s="11">
        <f t="shared" si="74"/>
        <v>16358.388000000001</v>
      </c>
      <c r="K1196" s="11">
        <f t="shared" si="75"/>
        <v>0</v>
      </c>
    </row>
    <row r="1197" spans="1:11" s="11" customFormat="1">
      <c r="A1197" s="32">
        <v>2018</v>
      </c>
      <c r="B1197" s="32">
        <v>3948</v>
      </c>
      <c r="C1197" s="33" t="s">
        <v>353</v>
      </c>
      <c r="D1197" s="33" t="s">
        <v>354</v>
      </c>
      <c r="E1197" s="34">
        <v>1421</v>
      </c>
      <c r="F1197" s="35">
        <v>24.452000000000002</v>
      </c>
      <c r="G1197" s="34">
        <v>234.3</v>
      </c>
      <c r="H1197" s="14">
        <f t="shared" si="72"/>
        <v>81410.562156000015</v>
      </c>
      <c r="I1197" s="11">
        <f t="shared" si="73"/>
        <v>1421</v>
      </c>
      <c r="J1197" s="11">
        <f t="shared" si="74"/>
        <v>34746.292000000001</v>
      </c>
      <c r="K1197" s="11">
        <f t="shared" si="75"/>
        <v>0</v>
      </c>
    </row>
    <row r="1198" spans="1:11" s="11" customFormat="1">
      <c r="A1198" s="32">
        <v>2018</v>
      </c>
      <c r="B1198" s="32">
        <v>3948</v>
      </c>
      <c r="C1198" s="33" t="s">
        <v>353</v>
      </c>
      <c r="D1198" s="33" t="s">
        <v>354</v>
      </c>
      <c r="E1198" s="34">
        <v>727</v>
      </c>
      <c r="F1198" s="35">
        <v>23.596</v>
      </c>
      <c r="G1198" s="34">
        <v>262.39999999999998</v>
      </c>
      <c r="H1198" s="14">
        <f t="shared" si="72"/>
        <v>45012.862207999991</v>
      </c>
      <c r="I1198" s="11">
        <f t="shared" si="73"/>
        <v>727</v>
      </c>
      <c r="J1198" s="11">
        <f t="shared" si="74"/>
        <v>17154.292000000001</v>
      </c>
      <c r="K1198" s="11">
        <f t="shared" si="75"/>
        <v>0</v>
      </c>
    </row>
    <row r="1199" spans="1:11" s="11" customFormat="1">
      <c r="A1199" s="32">
        <v>2018</v>
      </c>
      <c r="B1199" s="32">
        <v>3948</v>
      </c>
      <c r="C1199" s="33" t="s">
        <v>353</v>
      </c>
      <c r="D1199" s="33" t="s">
        <v>354</v>
      </c>
      <c r="E1199" s="34">
        <v>727</v>
      </c>
      <c r="F1199" s="35">
        <v>23.596</v>
      </c>
      <c r="G1199" s="34">
        <v>262.39999999999998</v>
      </c>
      <c r="H1199" s="14">
        <f t="shared" si="72"/>
        <v>45012.862207999991</v>
      </c>
      <c r="I1199" s="11">
        <f t="shared" si="73"/>
        <v>727</v>
      </c>
      <c r="J1199" s="11">
        <f t="shared" si="74"/>
        <v>17154.292000000001</v>
      </c>
      <c r="K1199" s="11">
        <f t="shared" si="75"/>
        <v>0</v>
      </c>
    </row>
    <row r="1200" spans="1:11" s="11" customFormat="1">
      <c r="A1200" s="32">
        <v>2018</v>
      </c>
      <c r="B1200" s="32">
        <v>3948</v>
      </c>
      <c r="C1200" s="33" t="s">
        <v>353</v>
      </c>
      <c r="D1200" s="33" t="s">
        <v>354</v>
      </c>
      <c r="E1200" s="34">
        <v>32842</v>
      </c>
      <c r="F1200" s="35">
        <v>24.29</v>
      </c>
      <c r="G1200" s="34">
        <v>256.2</v>
      </c>
      <c r="H1200" s="14">
        <f t="shared" si="72"/>
        <v>2043789.8451599998</v>
      </c>
      <c r="I1200" s="11">
        <f t="shared" si="73"/>
        <v>32842</v>
      </c>
      <c r="J1200" s="11">
        <f t="shared" si="74"/>
        <v>797732.17999999993</v>
      </c>
      <c r="K1200" s="11">
        <f t="shared" si="75"/>
        <v>0</v>
      </c>
    </row>
    <row r="1201" spans="1:11" s="11" customFormat="1">
      <c r="A1201" s="32">
        <v>2018</v>
      </c>
      <c r="B1201" s="32">
        <v>3948</v>
      </c>
      <c r="C1201" s="33" t="s">
        <v>353</v>
      </c>
      <c r="D1201" s="33" t="s">
        <v>354</v>
      </c>
      <c r="E1201" s="34">
        <v>32842</v>
      </c>
      <c r="F1201" s="35">
        <v>24.29</v>
      </c>
      <c r="G1201" s="34">
        <v>256.2</v>
      </c>
      <c r="H1201" s="14">
        <f t="shared" si="72"/>
        <v>2043789.8451599998</v>
      </c>
      <c r="I1201" s="11">
        <f t="shared" si="73"/>
        <v>32842</v>
      </c>
      <c r="J1201" s="11">
        <f t="shared" si="74"/>
        <v>797732.17999999993</v>
      </c>
      <c r="K1201" s="11">
        <f t="shared" si="75"/>
        <v>0</v>
      </c>
    </row>
    <row r="1202" spans="1:11" s="11" customFormat="1">
      <c r="A1202" s="32">
        <v>2018</v>
      </c>
      <c r="B1202" s="32">
        <v>3948</v>
      </c>
      <c r="C1202" s="33" t="s">
        <v>353</v>
      </c>
      <c r="D1202" s="33" t="s">
        <v>354</v>
      </c>
      <c r="E1202" s="34">
        <v>10136</v>
      </c>
      <c r="F1202" s="35">
        <v>24.754000000000001</v>
      </c>
      <c r="G1202" s="34">
        <v>259.3</v>
      </c>
      <c r="H1202" s="14">
        <f t="shared" si="72"/>
        <v>650600.66859200003</v>
      </c>
      <c r="I1202" s="11">
        <f t="shared" si="73"/>
        <v>10136</v>
      </c>
      <c r="J1202" s="11">
        <f t="shared" si="74"/>
        <v>250906.54400000002</v>
      </c>
      <c r="K1202" s="11">
        <f t="shared" si="75"/>
        <v>0</v>
      </c>
    </row>
    <row r="1203" spans="1:11" s="11" customFormat="1">
      <c r="A1203" s="32">
        <v>2018</v>
      </c>
      <c r="B1203" s="32">
        <v>3948</v>
      </c>
      <c r="C1203" s="33" t="s">
        <v>353</v>
      </c>
      <c r="D1203" s="33" t="s">
        <v>354</v>
      </c>
      <c r="E1203" s="34">
        <v>10136</v>
      </c>
      <c r="F1203" s="35">
        <v>24.754000000000001</v>
      </c>
      <c r="G1203" s="34">
        <v>259.3</v>
      </c>
      <c r="H1203" s="14">
        <f t="shared" si="72"/>
        <v>650600.66859200003</v>
      </c>
      <c r="I1203" s="11">
        <f t="shared" si="73"/>
        <v>10136</v>
      </c>
      <c r="J1203" s="11">
        <f t="shared" si="74"/>
        <v>250906.54400000002</v>
      </c>
      <c r="K1203" s="11">
        <f t="shared" si="75"/>
        <v>0</v>
      </c>
    </row>
    <row r="1204" spans="1:11" s="11" customFormat="1">
      <c r="A1204" s="32">
        <v>2018</v>
      </c>
      <c r="B1204" s="32">
        <v>3948</v>
      </c>
      <c r="C1204" s="33" t="s">
        <v>353</v>
      </c>
      <c r="D1204" s="33" t="s">
        <v>354</v>
      </c>
      <c r="E1204" s="34">
        <v>3800</v>
      </c>
      <c r="F1204" s="35">
        <v>23.67</v>
      </c>
      <c r="G1204" s="34">
        <v>276.8</v>
      </c>
      <c r="H1204" s="14">
        <f t="shared" si="72"/>
        <v>248970.52800000002</v>
      </c>
      <c r="I1204" s="11">
        <f t="shared" si="73"/>
        <v>3800</v>
      </c>
      <c r="J1204" s="11">
        <f t="shared" si="74"/>
        <v>89946</v>
      </c>
      <c r="K1204" s="11">
        <f t="shared" si="75"/>
        <v>0</v>
      </c>
    </row>
    <row r="1205" spans="1:11" s="11" customFormat="1">
      <c r="A1205" s="32">
        <v>2018</v>
      </c>
      <c r="B1205" s="32">
        <v>3948</v>
      </c>
      <c r="C1205" s="33" t="s">
        <v>353</v>
      </c>
      <c r="D1205" s="33" t="s">
        <v>354</v>
      </c>
      <c r="E1205" s="34">
        <v>3800</v>
      </c>
      <c r="F1205" s="35">
        <v>23.67</v>
      </c>
      <c r="G1205" s="34">
        <v>276.8</v>
      </c>
      <c r="H1205" s="14">
        <f t="shared" si="72"/>
        <v>248970.52800000002</v>
      </c>
      <c r="I1205" s="11">
        <f t="shared" si="73"/>
        <v>3800</v>
      </c>
      <c r="J1205" s="11">
        <f t="shared" si="74"/>
        <v>89946</v>
      </c>
      <c r="K1205" s="11">
        <f t="shared" si="75"/>
        <v>0</v>
      </c>
    </row>
    <row r="1206" spans="1:11" s="11" customFormat="1">
      <c r="A1206" s="32">
        <v>2018</v>
      </c>
      <c r="B1206" s="32">
        <v>3948</v>
      </c>
      <c r="C1206" s="33" t="s">
        <v>353</v>
      </c>
      <c r="D1206" s="33" t="s">
        <v>354</v>
      </c>
      <c r="E1206" s="34">
        <v>160020</v>
      </c>
      <c r="F1206" s="35">
        <v>25.443999999999999</v>
      </c>
      <c r="G1206" s="34">
        <v>202.1</v>
      </c>
      <c r="H1206" s="14">
        <f t="shared" si="72"/>
        <v>8228600.2864799993</v>
      </c>
      <c r="I1206" s="11">
        <f t="shared" si="73"/>
        <v>160020</v>
      </c>
      <c r="J1206" s="11">
        <f t="shared" si="74"/>
        <v>4071548.88</v>
      </c>
      <c r="K1206" s="11">
        <f t="shared" si="75"/>
        <v>0</v>
      </c>
    </row>
    <row r="1207" spans="1:11" s="11" customFormat="1">
      <c r="A1207" s="32">
        <v>2018</v>
      </c>
      <c r="B1207" s="32">
        <v>3948</v>
      </c>
      <c r="C1207" s="33" t="s">
        <v>353</v>
      </c>
      <c r="D1207" s="33" t="s">
        <v>354</v>
      </c>
      <c r="E1207" s="34">
        <v>7301</v>
      </c>
      <c r="F1207" s="35">
        <v>24.616</v>
      </c>
      <c r="G1207" s="34">
        <v>274.5</v>
      </c>
      <c r="H1207" s="14">
        <f t="shared" si="72"/>
        <v>493335.28691999998</v>
      </c>
      <c r="I1207" s="11">
        <f t="shared" si="73"/>
        <v>7301</v>
      </c>
      <c r="J1207" s="11">
        <f t="shared" si="74"/>
        <v>179721.416</v>
      </c>
      <c r="K1207" s="11">
        <f t="shared" si="75"/>
        <v>0</v>
      </c>
    </row>
    <row r="1208" spans="1:11" s="11" customFormat="1">
      <c r="A1208" s="32">
        <v>2018</v>
      </c>
      <c r="B1208" s="32">
        <v>3948</v>
      </c>
      <c r="C1208" s="33" t="s">
        <v>353</v>
      </c>
      <c r="D1208" s="33" t="s">
        <v>354</v>
      </c>
      <c r="E1208" s="34">
        <v>4295</v>
      </c>
      <c r="F1208" s="35">
        <v>24.762</v>
      </c>
      <c r="G1208" s="34">
        <v>276.89999999999998</v>
      </c>
      <c r="H1208" s="14">
        <f t="shared" si="72"/>
        <v>294490.87550999993</v>
      </c>
      <c r="I1208" s="11">
        <f t="shared" si="73"/>
        <v>4295</v>
      </c>
      <c r="J1208" s="11">
        <f t="shared" si="74"/>
        <v>106352.79000000001</v>
      </c>
      <c r="K1208" s="11">
        <f t="shared" si="75"/>
        <v>0</v>
      </c>
    </row>
    <row r="1209" spans="1:11" s="11" customFormat="1">
      <c r="A1209" s="32">
        <v>2018</v>
      </c>
      <c r="B1209" s="32">
        <v>3948</v>
      </c>
      <c r="C1209" s="33" t="s">
        <v>353</v>
      </c>
      <c r="D1209" s="33" t="s">
        <v>354</v>
      </c>
      <c r="E1209" s="34">
        <v>2840</v>
      </c>
      <c r="F1209" s="35">
        <v>24.808</v>
      </c>
      <c r="G1209" s="34">
        <v>275.2</v>
      </c>
      <c r="H1209" s="14">
        <f t="shared" si="72"/>
        <v>193891.38944</v>
      </c>
      <c r="I1209" s="11">
        <f t="shared" si="73"/>
        <v>2840</v>
      </c>
      <c r="J1209" s="11">
        <f t="shared" si="74"/>
        <v>70454.720000000001</v>
      </c>
      <c r="K1209" s="11">
        <f t="shared" si="75"/>
        <v>0</v>
      </c>
    </row>
    <row r="1210" spans="1:11" s="11" customFormat="1">
      <c r="A1210" s="32">
        <v>2018</v>
      </c>
      <c r="B1210" s="32">
        <v>3948</v>
      </c>
      <c r="C1210" s="33" t="s">
        <v>565</v>
      </c>
      <c r="D1210" s="33" t="s">
        <v>566</v>
      </c>
      <c r="E1210" s="34">
        <v>3576</v>
      </c>
      <c r="F1210" s="35">
        <v>5.6529999999999996</v>
      </c>
      <c r="G1210" s="34">
        <v>1621</v>
      </c>
      <c r="H1210" s="14">
        <f t="shared" si="72"/>
        <v>327687.22487999999</v>
      </c>
      <c r="I1210" s="11">
        <f t="shared" si="73"/>
        <v>3576</v>
      </c>
      <c r="J1210" s="11">
        <f t="shared" si="74"/>
        <v>20215.127999999997</v>
      </c>
      <c r="K1210" s="11">
        <f t="shared" si="75"/>
        <v>0</v>
      </c>
    </row>
    <row r="1211" spans="1:11" s="11" customFormat="1">
      <c r="A1211" s="32">
        <v>2018</v>
      </c>
      <c r="B1211" s="32">
        <v>3954</v>
      </c>
      <c r="C1211" s="33" t="s">
        <v>353</v>
      </c>
      <c r="D1211" s="33" t="s">
        <v>354</v>
      </c>
      <c r="E1211" s="34">
        <v>5538</v>
      </c>
      <c r="F1211" s="35">
        <v>22.667999999999999</v>
      </c>
      <c r="G1211" s="34">
        <v>196.6</v>
      </c>
      <c r="H1211" s="14">
        <f t="shared" si="72"/>
        <v>246802.56494399998</v>
      </c>
      <c r="I1211" s="11">
        <f t="shared" si="73"/>
        <v>5538</v>
      </c>
      <c r="J1211" s="11">
        <f t="shared" si="74"/>
        <v>125535.38399999999</v>
      </c>
      <c r="K1211" s="11">
        <f t="shared" si="75"/>
        <v>0</v>
      </c>
    </row>
    <row r="1212" spans="1:11" s="11" customFormat="1">
      <c r="A1212" s="32">
        <v>2018</v>
      </c>
      <c r="B1212" s="32">
        <v>3954</v>
      </c>
      <c r="C1212" s="33" t="s">
        <v>353</v>
      </c>
      <c r="D1212" s="33" t="s">
        <v>354</v>
      </c>
      <c r="E1212" s="34">
        <v>2717</v>
      </c>
      <c r="F1212" s="35">
        <v>21.972000000000001</v>
      </c>
      <c r="G1212" s="34">
        <v>212.3</v>
      </c>
      <c r="H1212" s="14">
        <f t="shared" si="72"/>
        <v>126738.69265200003</v>
      </c>
      <c r="I1212" s="11">
        <f t="shared" si="73"/>
        <v>2717</v>
      </c>
      <c r="J1212" s="11">
        <f t="shared" si="74"/>
        <v>59697.924000000006</v>
      </c>
      <c r="K1212" s="11">
        <f t="shared" si="75"/>
        <v>0</v>
      </c>
    </row>
    <row r="1213" spans="1:11" s="11" customFormat="1">
      <c r="A1213" s="32">
        <v>2018</v>
      </c>
      <c r="B1213" s="32">
        <v>3954</v>
      </c>
      <c r="C1213" s="33" t="s">
        <v>353</v>
      </c>
      <c r="D1213" s="33" t="s">
        <v>354</v>
      </c>
      <c r="E1213" s="34">
        <v>28002</v>
      </c>
      <c r="F1213" s="35">
        <v>25.96</v>
      </c>
      <c r="G1213" s="34">
        <v>297.39999999999998</v>
      </c>
      <c r="H1213" s="14">
        <f t="shared" si="72"/>
        <v>2161895.5300799999</v>
      </c>
      <c r="I1213" s="11">
        <f t="shared" si="73"/>
        <v>28002</v>
      </c>
      <c r="J1213" s="11">
        <f t="shared" si="74"/>
        <v>726931.92</v>
      </c>
      <c r="K1213" s="11">
        <f t="shared" si="75"/>
        <v>0</v>
      </c>
    </row>
    <row r="1214" spans="1:11" s="11" customFormat="1">
      <c r="A1214" s="32">
        <v>2018</v>
      </c>
      <c r="B1214" s="32">
        <v>3954</v>
      </c>
      <c r="C1214" s="33" t="s">
        <v>353</v>
      </c>
      <c r="D1214" s="33" t="s">
        <v>354</v>
      </c>
      <c r="E1214" s="34">
        <v>8819</v>
      </c>
      <c r="F1214" s="35">
        <v>23.222000000000001</v>
      </c>
      <c r="G1214" s="34">
        <v>218.2</v>
      </c>
      <c r="H1214" s="14">
        <f t="shared" si="72"/>
        <v>446862.29287600005</v>
      </c>
      <c r="I1214" s="11">
        <f t="shared" si="73"/>
        <v>8819</v>
      </c>
      <c r="J1214" s="11">
        <f t="shared" si="74"/>
        <v>204794.818</v>
      </c>
      <c r="K1214" s="11">
        <f t="shared" si="75"/>
        <v>0</v>
      </c>
    </row>
    <row r="1215" spans="1:11" s="11" customFormat="1">
      <c r="A1215" s="32">
        <v>2018</v>
      </c>
      <c r="B1215" s="32">
        <v>3954</v>
      </c>
      <c r="C1215" s="33" t="s">
        <v>353</v>
      </c>
      <c r="D1215" s="33" t="s">
        <v>354</v>
      </c>
      <c r="E1215" s="34">
        <v>132485</v>
      </c>
      <c r="F1215" s="35">
        <v>24.213999999999999</v>
      </c>
      <c r="G1215" s="34">
        <v>302</v>
      </c>
      <c r="H1215" s="14">
        <f t="shared" si="72"/>
        <v>9688135.2057999987</v>
      </c>
      <c r="I1215" s="11">
        <f t="shared" si="73"/>
        <v>132485</v>
      </c>
      <c r="J1215" s="11">
        <f t="shared" si="74"/>
        <v>3207991.79</v>
      </c>
      <c r="K1215" s="11">
        <f t="shared" si="75"/>
        <v>0</v>
      </c>
    </row>
    <row r="1216" spans="1:11" s="11" customFormat="1">
      <c r="A1216" s="32">
        <v>2018</v>
      </c>
      <c r="B1216" s="32">
        <v>4014</v>
      </c>
      <c r="C1216" s="33" t="s">
        <v>565</v>
      </c>
      <c r="D1216" s="33" t="s">
        <v>566</v>
      </c>
      <c r="E1216" s="34">
        <v>213</v>
      </c>
      <c r="F1216" s="35">
        <v>5.9870000000000001</v>
      </c>
      <c r="G1216" s="34">
        <v>1873.5</v>
      </c>
      <c r="H1216" s="14">
        <f t="shared" si="72"/>
        <v>23891.452784999998</v>
      </c>
      <c r="I1216" s="11">
        <f t="shared" si="73"/>
        <v>213</v>
      </c>
      <c r="J1216" s="11">
        <f t="shared" si="74"/>
        <v>1275.231</v>
      </c>
      <c r="K1216" s="11">
        <f t="shared" si="75"/>
        <v>0</v>
      </c>
    </row>
    <row r="1217" spans="1:11" s="11" customFormat="1">
      <c r="A1217" s="32">
        <v>2018</v>
      </c>
      <c r="B1217" s="32">
        <v>4014</v>
      </c>
      <c r="C1217" s="33" t="s">
        <v>565</v>
      </c>
      <c r="D1217" s="33" t="s">
        <v>566</v>
      </c>
      <c r="E1217" s="34">
        <v>672</v>
      </c>
      <c r="F1217" s="35">
        <v>5.9870000000000001</v>
      </c>
      <c r="G1217" s="34">
        <v>1687.8</v>
      </c>
      <c r="H1217" s="14">
        <f t="shared" si="72"/>
        <v>67904.649791999997</v>
      </c>
      <c r="I1217" s="11">
        <f t="shared" si="73"/>
        <v>672</v>
      </c>
      <c r="J1217" s="11">
        <f t="shared" si="74"/>
        <v>4023.2640000000001</v>
      </c>
      <c r="K1217" s="11">
        <f t="shared" si="75"/>
        <v>0</v>
      </c>
    </row>
    <row r="1218" spans="1:11" s="11" customFormat="1">
      <c r="A1218" s="32">
        <v>2018</v>
      </c>
      <c r="B1218" s="32">
        <v>4014</v>
      </c>
      <c r="C1218" s="33" t="s">
        <v>563</v>
      </c>
      <c r="D1218" s="33" t="s">
        <v>564</v>
      </c>
      <c r="E1218" s="34">
        <v>49</v>
      </c>
      <c r="F1218" s="35">
        <v>1.03</v>
      </c>
      <c r="G1218" s="34">
        <v>296.7</v>
      </c>
      <c r="H1218" s="14">
        <f t="shared" si="72"/>
        <v>149.74449000000001</v>
      </c>
      <c r="I1218" s="11">
        <f t="shared" si="73"/>
        <v>49</v>
      </c>
      <c r="J1218" s="11">
        <f t="shared" si="74"/>
        <v>50.47</v>
      </c>
      <c r="K1218" s="11">
        <f t="shared" si="75"/>
        <v>0</v>
      </c>
    </row>
    <row r="1219" spans="1:11" s="11" customFormat="1">
      <c r="A1219" s="32">
        <v>2018</v>
      </c>
      <c r="B1219" s="32">
        <v>4014</v>
      </c>
      <c r="C1219" s="33" t="s">
        <v>563</v>
      </c>
      <c r="D1219" s="33" t="s">
        <v>564</v>
      </c>
      <c r="E1219" s="34">
        <v>97</v>
      </c>
      <c r="F1219" s="35">
        <v>1.0329999999999999</v>
      </c>
      <c r="G1219" s="34">
        <v>973.3</v>
      </c>
      <c r="H1219" s="14">
        <f t="shared" si="72"/>
        <v>975.2563329999997</v>
      </c>
      <c r="I1219" s="11">
        <f t="shared" si="73"/>
        <v>97</v>
      </c>
      <c r="J1219" s="11">
        <f t="shared" si="74"/>
        <v>100.20099999999999</v>
      </c>
      <c r="K1219" s="11">
        <f t="shared" si="75"/>
        <v>0</v>
      </c>
    </row>
    <row r="1220" spans="1:11" s="11" customFormat="1">
      <c r="A1220" s="32">
        <v>2018</v>
      </c>
      <c r="B1220" s="32">
        <v>4014</v>
      </c>
      <c r="C1220" s="33" t="s">
        <v>563</v>
      </c>
      <c r="D1220" s="33" t="s">
        <v>564</v>
      </c>
      <c r="E1220" s="34">
        <v>3722</v>
      </c>
      <c r="F1220" s="35">
        <v>1.026</v>
      </c>
      <c r="G1220" s="34">
        <v>351.9</v>
      </c>
      <c r="H1220" s="14">
        <f t="shared" si="72"/>
        <v>13438.258667999999</v>
      </c>
      <c r="I1220" s="11">
        <f t="shared" si="73"/>
        <v>3722</v>
      </c>
      <c r="J1220" s="11">
        <f t="shared" si="74"/>
        <v>3818.7719999999999</v>
      </c>
      <c r="K1220" s="11">
        <f t="shared" si="75"/>
        <v>0</v>
      </c>
    </row>
    <row r="1221" spans="1:11" s="11" customFormat="1">
      <c r="A1221" s="32">
        <v>2018</v>
      </c>
      <c r="B1221" s="32">
        <v>4014</v>
      </c>
      <c r="C1221" s="33" t="s">
        <v>563</v>
      </c>
      <c r="D1221" s="33" t="s">
        <v>564</v>
      </c>
      <c r="E1221" s="34">
        <v>1367</v>
      </c>
      <c r="F1221" s="35">
        <v>1.036</v>
      </c>
      <c r="G1221" s="34">
        <v>355.8</v>
      </c>
      <c r="H1221" s="14">
        <f t="shared" si="72"/>
        <v>5038.8822960000007</v>
      </c>
      <c r="I1221" s="11">
        <f t="shared" si="73"/>
        <v>1367</v>
      </c>
      <c r="J1221" s="11">
        <f t="shared" si="74"/>
        <v>1416.212</v>
      </c>
      <c r="K1221" s="11">
        <f t="shared" si="75"/>
        <v>0</v>
      </c>
    </row>
    <row r="1222" spans="1:11" s="11" customFormat="1">
      <c r="A1222" s="32">
        <v>2018</v>
      </c>
      <c r="B1222" s="32">
        <v>4014</v>
      </c>
      <c r="C1222" s="33" t="s">
        <v>563</v>
      </c>
      <c r="D1222" s="33" t="s">
        <v>564</v>
      </c>
      <c r="E1222" s="34">
        <v>3281</v>
      </c>
      <c r="F1222" s="35">
        <v>1.03</v>
      </c>
      <c r="G1222" s="34">
        <v>408.4</v>
      </c>
      <c r="H1222" s="14">
        <f t="shared" ref="H1222:H1285" si="76">IF(I1222="","",G1222/100*F1222*E1222)</f>
        <v>13801.592119999998</v>
      </c>
      <c r="I1222" s="11">
        <f t="shared" ref="I1222:I1285" si="77">IF(OR(G1222=".",F1222=".",E1222="."),"",E1222)</f>
        <v>3281</v>
      </c>
      <c r="J1222" s="11">
        <f t="shared" ref="J1222:J1285" si="78">IF(I1222="","",F1222*I1222)</f>
        <v>3379.4300000000003</v>
      </c>
      <c r="K1222" s="11">
        <f t="shared" ref="K1222:K1285" si="79">IF(C1222="LIG",1,0)</f>
        <v>0</v>
      </c>
    </row>
    <row r="1223" spans="1:11" s="11" customFormat="1">
      <c r="A1223" s="32">
        <v>2018</v>
      </c>
      <c r="B1223" s="32">
        <v>4014</v>
      </c>
      <c r="C1223" s="33" t="s">
        <v>563</v>
      </c>
      <c r="D1223" s="33" t="s">
        <v>564</v>
      </c>
      <c r="E1223" s="34">
        <v>48</v>
      </c>
      <c r="F1223" s="35">
        <v>1.0349999999999999</v>
      </c>
      <c r="G1223" s="34">
        <v>637.79999999999995</v>
      </c>
      <c r="H1223" s="14">
        <f t="shared" si="76"/>
        <v>316.85903999999994</v>
      </c>
      <c r="I1223" s="11">
        <f t="shared" si="77"/>
        <v>48</v>
      </c>
      <c r="J1223" s="11">
        <f t="shared" si="78"/>
        <v>49.679999999999993</v>
      </c>
      <c r="K1223" s="11">
        <f t="shared" si="79"/>
        <v>0</v>
      </c>
    </row>
    <row r="1224" spans="1:11" s="11" customFormat="1">
      <c r="A1224" s="32">
        <v>2018</v>
      </c>
      <c r="B1224" s="32">
        <v>4014</v>
      </c>
      <c r="C1224" s="33" t="s">
        <v>563</v>
      </c>
      <c r="D1224" s="33" t="s">
        <v>564</v>
      </c>
      <c r="E1224" s="34">
        <v>2</v>
      </c>
      <c r="F1224" s="35">
        <v>1.03</v>
      </c>
      <c r="G1224" s="34">
        <v>593.20000000000005</v>
      </c>
      <c r="H1224" s="14">
        <f t="shared" si="76"/>
        <v>12.219920000000002</v>
      </c>
      <c r="I1224" s="11">
        <f t="shared" si="77"/>
        <v>2</v>
      </c>
      <c r="J1224" s="11">
        <f t="shared" si="78"/>
        <v>2.06</v>
      </c>
      <c r="K1224" s="11">
        <f t="shared" si="79"/>
        <v>0</v>
      </c>
    </row>
    <row r="1225" spans="1:11" s="11" customFormat="1">
      <c r="A1225" s="32">
        <v>2018</v>
      </c>
      <c r="B1225" s="32">
        <v>4014</v>
      </c>
      <c r="C1225" s="33" t="s">
        <v>563</v>
      </c>
      <c r="D1225" s="33" t="s">
        <v>564</v>
      </c>
      <c r="E1225" s="34">
        <v>303</v>
      </c>
      <c r="F1225" s="35">
        <v>1.03</v>
      </c>
      <c r="G1225" s="34">
        <v>329.1</v>
      </c>
      <c r="H1225" s="14">
        <f t="shared" si="76"/>
        <v>1027.0881900000002</v>
      </c>
      <c r="I1225" s="11">
        <f t="shared" si="77"/>
        <v>303</v>
      </c>
      <c r="J1225" s="11">
        <f t="shared" si="78"/>
        <v>312.09000000000003</v>
      </c>
      <c r="K1225" s="11">
        <f t="shared" si="79"/>
        <v>0</v>
      </c>
    </row>
    <row r="1226" spans="1:11" s="11" customFormat="1">
      <c r="A1226" s="32">
        <v>2018</v>
      </c>
      <c r="B1226" s="32">
        <v>4014</v>
      </c>
      <c r="C1226" s="33" t="s">
        <v>563</v>
      </c>
      <c r="D1226" s="33" t="s">
        <v>564</v>
      </c>
      <c r="E1226" s="34">
        <v>8392</v>
      </c>
      <c r="F1226" s="35">
        <v>1.028</v>
      </c>
      <c r="G1226" s="34">
        <v>351.1</v>
      </c>
      <c r="H1226" s="14">
        <f t="shared" si="76"/>
        <v>30289.312736000003</v>
      </c>
      <c r="I1226" s="11">
        <f t="shared" si="77"/>
        <v>8392</v>
      </c>
      <c r="J1226" s="11">
        <f t="shared" si="78"/>
        <v>8626.9760000000006</v>
      </c>
      <c r="K1226" s="11">
        <f t="shared" si="79"/>
        <v>0</v>
      </c>
    </row>
    <row r="1227" spans="1:11" s="11" customFormat="1">
      <c r="A1227" s="32">
        <v>2018</v>
      </c>
      <c r="B1227" s="32">
        <v>4014</v>
      </c>
      <c r="C1227" s="33" t="s">
        <v>563</v>
      </c>
      <c r="D1227" s="33" t="s">
        <v>564</v>
      </c>
      <c r="E1227" s="34">
        <v>7274</v>
      </c>
      <c r="F1227" s="35">
        <v>1.032</v>
      </c>
      <c r="G1227" s="34">
        <v>432.9</v>
      </c>
      <c r="H1227" s="14">
        <f t="shared" si="76"/>
        <v>32496.798671999997</v>
      </c>
      <c r="I1227" s="11">
        <f t="shared" si="77"/>
        <v>7274</v>
      </c>
      <c r="J1227" s="11">
        <f t="shared" si="78"/>
        <v>7506.768</v>
      </c>
      <c r="K1227" s="11">
        <f t="shared" si="79"/>
        <v>0</v>
      </c>
    </row>
    <row r="1228" spans="1:11" s="11" customFormat="1">
      <c r="A1228" s="32">
        <v>2018</v>
      </c>
      <c r="B1228" s="32">
        <v>4014</v>
      </c>
      <c r="C1228" s="33" t="s">
        <v>563</v>
      </c>
      <c r="D1228" s="33" t="s">
        <v>564</v>
      </c>
      <c r="E1228" s="34">
        <v>3861</v>
      </c>
      <c r="F1228" s="35">
        <v>1.02</v>
      </c>
      <c r="G1228" s="34">
        <v>345.6</v>
      </c>
      <c r="H1228" s="14">
        <f t="shared" si="76"/>
        <v>13610.48832</v>
      </c>
      <c r="I1228" s="11">
        <f t="shared" si="77"/>
        <v>3861</v>
      </c>
      <c r="J1228" s="11">
        <f t="shared" si="78"/>
        <v>3938.2200000000003</v>
      </c>
      <c r="K1228" s="11">
        <f t="shared" si="79"/>
        <v>0</v>
      </c>
    </row>
    <row r="1229" spans="1:11" s="11" customFormat="1">
      <c r="A1229" s="32">
        <v>2018</v>
      </c>
      <c r="B1229" s="32">
        <v>4040</v>
      </c>
      <c r="C1229" s="33" t="s">
        <v>563</v>
      </c>
      <c r="D1229" s="33" t="s">
        <v>564</v>
      </c>
      <c r="E1229" s="34">
        <v>3037738</v>
      </c>
      <c r="F1229" s="35">
        <v>1.0429999999999999</v>
      </c>
      <c r="G1229" s="34">
        <v>416.7</v>
      </c>
      <c r="H1229" s="14">
        <f t="shared" si="76"/>
        <v>13202559.178577999</v>
      </c>
      <c r="I1229" s="11">
        <f t="shared" si="77"/>
        <v>3037738</v>
      </c>
      <c r="J1229" s="11">
        <f t="shared" si="78"/>
        <v>3168360.7339999997</v>
      </c>
      <c r="K1229" s="11">
        <f t="shared" si="79"/>
        <v>0</v>
      </c>
    </row>
    <row r="1230" spans="1:11" s="11" customFormat="1">
      <c r="A1230" s="32">
        <v>2018</v>
      </c>
      <c r="B1230" s="32">
        <v>4041</v>
      </c>
      <c r="C1230" s="33" t="s">
        <v>363</v>
      </c>
      <c r="D1230" s="33" t="s">
        <v>354</v>
      </c>
      <c r="E1230" s="34">
        <v>18996</v>
      </c>
      <c r="F1230" s="35">
        <v>17.63</v>
      </c>
      <c r="G1230" s="34">
        <v>204.9</v>
      </c>
      <c r="H1230" s="14">
        <f t="shared" si="76"/>
        <v>686209.03451999999</v>
      </c>
      <c r="I1230" s="11">
        <f t="shared" si="77"/>
        <v>18996</v>
      </c>
      <c r="J1230" s="11">
        <f t="shared" si="78"/>
        <v>334899.48</v>
      </c>
      <c r="K1230" s="11">
        <f t="shared" si="79"/>
        <v>0</v>
      </c>
    </row>
    <row r="1231" spans="1:11" s="11" customFormat="1">
      <c r="A1231" s="32">
        <v>2018</v>
      </c>
      <c r="B1231" s="32">
        <v>4041</v>
      </c>
      <c r="C1231" s="33" t="s">
        <v>363</v>
      </c>
      <c r="D1231" s="33" t="s">
        <v>354</v>
      </c>
      <c r="E1231" s="34">
        <v>5878</v>
      </c>
      <c r="F1231" s="35">
        <v>16.89</v>
      </c>
      <c r="G1231" s="34">
        <v>207.1</v>
      </c>
      <c r="H1231" s="14">
        <f t="shared" si="76"/>
        <v>205607.67881999997</v>
      </c>
      <c r="I1231" s="11">
        <f t="shared" si="77"/>
        <v>5878</v>
      </c>
      <c r="J1231" s="11">
        <f t="shared" si="78"/>
        <v>99279.42</v>
      </c>
      <c r="K1231" s="11">
        <f t="shared" si="79"/>
        <v>0</v>
      </c>
    </row>
    <row r="1232" spans="1:11" s="11" customFormat="1">
      <c r="A1232" s="32">
        <v>2018</v>
      </c>
      <c r="B1232" s="32">
        <v>4041</v>
      </c>
      <c r="C1232" s="33" t="s">
        <v>363</v>
      </c>
      <c r="D1232" s="33" t="s">
        <v>354</v>
      </c>
      <c r="E1232" s="34">
        <v>5833</v>
      </c>
      <c r="F1232" s="35">
        <v>16.86</v>
      </c>
      <c r="G1232" s="34">
        <v>206.2</v>
      </c>
      <c r="H1232" s="14">
        <f t="shared" si="76"/>
        <v>202786.11155999996</v>
      </c>
      <c r="I1232" s="11">
        <f t="shared" si="77"/>
        <v>5833</v>
      </c>
      <c r="J1232" s="11">
        <f t="shared" si="78"/>
        <v>98344.37999999999</v>
      </c>
      <c r="K1232" s="11">
        <f t="shared" si="79"/>
        <v>0</v>
      </c>
    </row>
    <row r="1233" spans="1:11" s="11" customFormat="1">
      <c r="A1233" s="32">
        <v>2018</v>
      </c>
      <c r="B1233" s="32">
        <v>4041</v>
      </c>
      <c r="C1233" s="33" t="s">
        <v>363</v>
      </c>
      <c r="D1233" s="33" t="s">
        <v>354</v>
      </c>
      <c r="E1233" s="34">
        <v>56319</v>
      </c>
      <c r="F1233" s="35">
        <v>17.97</v>
      </c>
      <c r="G1233" s="34">
        <v>199.3</v>
      </c>
      <c r="H1233" s="14">
        <f t="shared" si="76"/>
        <v>2017020.4929900002</v>
      </c>
      <c r="I1233" s="11">
        <f t="shared" si="77"/>
        <v>56319</v>
      </c>
      <c r="J1233" s="11">
        <f t="shared" si="78"/>
        <v>1012052.4299999999</v>
      </c>
      <c r="K1233" s="11">
        <f t="shared" si="79"/>
        <v>0</v>
      </c>
    </row>
    <row r="1234" spans="1:11" s="11" customFormat="1">
      <c r="A1234" s="32">
        <v>2018</v>
      </c>
      <c r="B1234" s="32">
        <v>4041</v>
      </c>
      <c r="C1234" s="33" t="s">
        <v>363</v>
      </c>
      <c r="D1234" s="33" t="s">
        <v>354</v>
      </c>
      <c r="E1234" s="34">
        <v>6879</v>
      </c>
      <c r="F1234" s="35">
        <v>18.079999999999998</v>
      </c>
      <c r="G1234" s="34">
        <v>201.6</v>
      </c>
      <c r="H1234" s="14">
        <f t="shared" si="76"/>
        <v>250734.59711999996</v>
      </c>
      <c r="I1234" s="11">
        <f t="shared" si="77"/>
        <v>6879</v>
      </c>
      <c r="J1234" s="11">
        <f t="shared" si="78"/>
        <v>124372.31999999999</v>
      </c>
      <c r="K1234" s="11">
        <f t="shared" si="79"/>
        <v>0</v>
      </c>
    </row>
    <row r="1235" spans="1:11" s="11" customFormat="1">
      <c r="A1235" s="32">
        <v>2018</v>
      </c>
      <c r="B1235" s="32">
        <v>4041</v>
      </c>
      <c r="C1235" s="33" t="s">
        <v>363</v>
      </c>
      <c r="D1235" s="33" t="s">
        <v>354</v>
      </c>
      <c r="E1235" s="34">
        <v>134097</v>
      </c>
      <c r="F1235" s="35">
        <v>17.46</v>
      </c>
      <c r="G1235" s="34">
        <v>207</v>
      </c>
      <c r="H1235" s="14">
        <f t="shared" si="76"/>
        <v>4846560.5933999997</v>
      </c>
      <c r="I1235" s="11">
        <f t="shared" si="77"/>
        <v>134097</v>
      </c>
      <c r="J1235" s="11">
        <f t="shared" si="78"/>
        <v>2341333.62</v>
      </c>
      <c r="K1235" s="11">
        <f t="shared" si="79"/>
        <v>0</v>
      </c>
    </row>
    <row r="1236" spans="1:11" s="11" customFormat="1">
      <c r="A1236" s="32">
        <v>2018</v>
      </c>
      <c r="B1236" s="32">
        <v>4041</v>
      </c>
      <c r="C1236" s="33" t="s">
        <v>563</v>
      </c>
      <c r="D1236" s="33" t="s">
        <v>564</v>
      </c>
      <c r="E1236" s="34">
        <v>22605</v>
      </c>
      <c r="F1236" s="35">
        <v>1.048</v>
      </c>
      <c r="G1236" s="34">
        <v>389.8</v>
      </c>
      <c r="H1236" s="14">
        <f t="shared" si="76"/>
        <v>92343.77592</v>
      </c>
      <c r="I1236" s="11">
        <f t="shared" si="77"/>
        <v>22605</v>
      </c>
      <c r="J1236" s="11">
        <f t="shared" si="78"/>
        <v>23690.04</v>
      </c>
      <c r="K1236" s="11">
        <f t="shared" si="79"/>
        <v>0</v>
      </c>
    </row>
    <row r="1237" spans="1:11" s="11" customFormat="1">
      <c r="A1237" s="32">
        <v>2018</v>
      </c>
      <c r="B1237" s="32">
        <v>4042</v>
      </c>
      <c r="C1237" s="33" t="s">
        <v>563</v>
      </c>
      <c r="D1237" s="33" t="s">
        <v>564</v>
      </c>
      <c r="E1237" s="34">
        <v>806629</v>
      </c>
      <c r="F1237" s="35">
        <v>1.052</v>
      </c>
      <c r="G1237" s="34">
        <v>451.9</v>
      </c>
      <c r="H1237" s="14">
        <f t="shared" si="76"/>
        <v>3834704.5864520003</v>
      </c>
      <c r="I1237" s="11">
        <f t="shared" si="77"/>
        <v>806629</v>
      </c>
      <c r="J1237" s="11">
        <f t="shared" si="78"/>
        <v>848573.70799999998</v>
      </c>
      <c r="K1237" s="11">
        <f t="shared" si="79"/>
        <v>0</v>
      </c>
    </row>
    <row r="1238" spans="1:11" s="11" customFormat="1">
      <c r="A1238" s="32">
        <v>2018</v>
      </c>
      <c r="B1238" s="32">
        <v>4050</v>
      </c>
      <c r="C1238" s="33" t="s">
        <v>363</v>
      </c>
      <c r="D1238" s="33" t="s">
        <v>354</v>
      </c>
      <c r="E1238" s="34">
        <v>44852</v>
      </c>
      <c r="F1238" s="35">
        <v>16.73</v>
      </c>
      <c r="G1238" s="34">
        <v>218.2</v>
      </c>
      <c r="H1238" s="14">
        <f t="shared" si="76"/>
        <v>1637315.9807200001</v>
      </c>
      <c r="I1238" s="11">
        <f t="shared" si="77"/>
        <v>44852</v>
      </c>
      <c r="J1238" s="11">
        <f t="shared" si="78"/>
        <v>750373.96</v>
      </c>
      <c r="K1238" s="11">
        <f t="shared" si="79"/>
        <v>0</v>
      </c>
    </row>
    <row r="1239" spans="1:11" s="11" customFormat="1">
      <c r="A1239" s="32">
        <v>2018</v>
      </c>
      <c r="B1239" s="32">
        <v>4050</v>
      </c>
      <c r="C1239" s="33" t="s">
        <v>363</v>
      </c>
      <c r="D1239" s="33" t="s">
        <v>354</v>
      </c>
      <c r="E1239" s="34">
        <v>43117</v>
      </c>
      <c r="F1239" s="35">
        <v>17.943999999999999</v>
      </c>
      <c r="G1239" s="34">
        <v>237.5</v>
      </c>
      <c r="H1239" s="14">
        <f t="shared" si="76"/>
        <v>1837517.1889999998</v>
      </c>
      <c r="I1239" s="11">
        <f t="shared" si="77"/>
        <v>43117</v>
      </c>
      <c r="J1239" s="11">
        <f t="shared" si="78"/>
        <v>773691.44799999997</v>
      </c>
      <c r="K1239" s="11">
        <f t="shared" si="79"/>
        <v>0</v>
      </c>
    </row>
    <row r="1240" spans="1:11" s="11" customFormat="1">
      <c r="A1240" s="32">
        <v>2018</v>
      </c>
      <c r="B1240" s="32">
        <v>4050</v>
      </c>
      <c r="C1240" s="33" t="s">
        <v>363</v>
      </c>
      <c r="D1240" s="33" t="s">
        <v>354</v>
      </c>
      <c r="E1240" s="34">
        <v>44267</v>
      </c>
      <c r="F1240" s="35">
        <v>17.643999999999998</v>
      </c>
      <c r="G1240" s="34">
        <v>257</v>
      </c>
      <c r="H1240" s="14">
        <f t="shared" si="76"/>
        <v>2007290.6563599999</v>
      </c>
      <c r="I1240" s="11">
        <f t="shared" si="77"/>
        <v>44267</v>
      </c>
      <c r="J1240" s="11">
        <f t="shared" si="78"/>
        <v>781046.94799999997</v>
      </c>
      <c r="K1240" s="11">
        <f t="shared" si="79"/>
        <v>0</v>
      </c>
    </row>
    <row r="1241" spans="1:11" s="11" customFormat="1">
      <c r="A1241" s="32">
        <v>2018</v>
      </c>
      <c r="B1241" s="32">
        <v>4050</v>
      </c>
      <c r="C1241" s="33" t="s">
        <v>363</v>
      </c>
      <c r="D1241" s="33" t="s">
        <v>354</v>
      </c>
      <c r="E1241" s="34">
        <v>14762</v>
      </c>
      <c r="F1241" s="35">
        <v>18.082000000000001</v>
      </c>
      <c r="G1241" s="34">
        <v>253.4</v>
      </c>
      <c r="H1241" s="14">
        <f t="shared" si="76"/>
        <v>676391.71045600018</v>
      </c>
      <c r="I1241" s="11">
        <f t="shared" si="77"/>
        <v>14762</v>
      </c>
      <c r="J1241" s="11">
        <f t="shared" si="78"/>
        <v>266926.484</v>
      </c>
      <c r="K1241" s="11">
        <f t="shared" si="79"/>
        <v>0</v>
      </c>
    </row>
    <row r="1242" spans="1:11" s="11" customFormat="1">
      <c r="A1242" s="32">
        <v>2018</v>
      </c>
      <c r="B1242" s="32">
        <v>4050</v>
      </c>
      <c r="C1242" s="33" t="s">
        <v>363</v>
      </c>
      <c r="D1242" s="33" t="s">
        <v>354</v>
      </c>
      <c r="E1242" s="34">
        <v>43606</v>
      </c>
      <c r="F1242" s="35">
        <v>16.646000000000001</v>
      </c>
      <c r="G1242" s="34">
        <v>229</v>
      </c>
      <c r="H1242" s="14">
        <f t="shared" si="76"/>
        <v>1662231.94004</v>
      </c>
      <c r="I1242" s="11">
        <f t="shared" si="77"/>
        <v>43606</v>
      </c>
      <c r="J1242" s="11">
        <f t="shared" si="78"/>
        <v>725865.47600000002</v>
      </c>
      <c r="K1242" s="11">
        <f t="shared" si="79"/>
        <v>0</v>
      </c>
    </row>
    <row r="1243" spans="1:11" s="11" customFormat="1">
      <c r="A1243" s="32">
        <v>2018</v>
      </c>
      <c r="B1243" s="32">
        <v>4050</v>
      </c>
      <c r="C1243" s="33" t="s">
        <v>363</v>
      </c>
      <c r="D1243" s="33" t="s">
        <v>354</v>
      </c>
      <c r="E1243" s="34">
        <v>29976</v>
      </c>
      <c r="F1243" s="35">
        <v>17.603999999999999</v>
      </c>
      <c r="G1243" s="34">
        <v>235.9</v>
      </c>
      <c r="H1243" s="14">
        <f t="shared" si="76"/>
        <v>1244838.411936</v>
      </c>
      <c r="I1243" s="11">
        <f t="shared" si="77"/>
        <v>29976</v>
      </c>
      <c r="J1243" s="11">
        <f t="shared" si="78"/>
        <v>527697.50399999996</v>
      </c>
      <c r="K1243" s="11">
        <f t="shared" si="79"/>
        <v>0</v>
      </c>
    </row>
    <row r="1244" spans="1:11" s="11" customFormat="1">
      <c r="A1244" s="32">
        <v>2018</v>
      </c>
      <c r="B1244" s="32">
        <v>4072</v>
      </c>
      <c r="C1244" s="33" t="s">
        <v>563</v>
      </c>
      <c r="D1244" s="33" t="s">
        <v>564</v>
      </c>
      <c r="E1244" s="34">
        <v>112000</v>
      </c>
      <c r="F1244" s="35">
        <v>1.044</v>
      </c>
      <c r="G1244" s="34">
        <v>303.5</v>
      </c>
      <c r="H1244" s="14">
        <f t="shared" si="76"/>
        <v>354876.48000000004</v>
      </c>
      <c r="I1244" s="11">
        <f t="shared" si="77"/>
        <v>112000</v>
      </c>
      <c r="J1244" s="11">
        <f t="shared" si="78"/>
        <v>116928</v>
      </c>
      <c r="K1244" s="11">
        <f t="shared" si="79"/>
        <v>0</v>
      </c>
    </row>
    <row r="1245" spans="1:11" s="11" customFormat="1">
      <c r="A1245" s="32">
        <v>2018</v>
      </c>
      <c r="B1245" s="32">
        <v>4078</v>
      </c>
      <c r="C1245" s="33" t="s">
        <v>363</v>
      </c>
      <c r="D1245" s="33" t="s">
        <v>354</v>
      </c>
      <c r="E1245" s="34">
        <v>133476</v>
      </c>
      <c r="F1245" s="35">
        <v>17.95</v>
      </c>
      <c r="G1245" s="34">
        <v>224</v>
      </c>
      <c r="H1245" s="14">
        <f t="shared" si="76"/>
        <v>5366803.0080000004</v>
      </c>
      <c r="I1245" s="11">
        <f t="shared" si="77"/>
        <v>133476</v>
      </c>
      <c r="J1245" s="11">
        <f t="shared" si="78"/>
        <v>2395894.1999999997</v>
      </c>
      <c r="K1245" s="11">
        <f t="shared" si="79"/>
        <v>0</v>
      </c>
    </row>
    <row r="1246" spans="1:11" s="11" customFormat="1">
      <c r="A1246" s="32">
        <v>2018</v>
      </c>
      <c r="B1246" s="32">
        <v>4078</v>
      </c>
      <c r="C1246" s="33" t="s">
        <v>363</v>
      </c>
      <c r="D1246" s="33" t="s">
        <v>354</v>
      </c>
      <c r="E1246" s="34">
        <v>112933</v>
      </c>
      <c r="F1246" s="35">
        <v>17.739999999999998</v>
      </c>
      <c r="G1246" s="34">
        <v>254.3</v>
      </c>
      <c r="H1246" s="14">
        <f t="shared" si="76"/>
        <v>5094726.1010600002</v>
      </c>
      <c r="I1246" s="11">
        <f t="shared" si="77"/>
        <v>112933</v>
      </c>
      <c r="J1246" s="11">
        <f t="shared" si="78"/>
        <v>2003431.42</v>
      </c>
      <c r="K1246" s="11">
        <f t="shared" si="79"/>
        <v>0</v>
      </c>
    </row>
    <row r="1247" spans="1:11" s="11" customFormat="1">
      <c r="A1247" s="32">
        <v>2018</v>
      </c>
      <c r="B1247" s="32">
        <v>4078</v>
      </c>
      <c r="C1247" s="33" t="s">
        <v>563</v>
      </c>
      <c r="D1247" s="33" t="s">
        <v>564</v>
      </c>
      <c r="E1247" s="34">
        <v>92015</v>
      </c>
      <c r="F1247" s="35">
        <v>1.032</v>
      </c>
      <c r="G1247" s="34">
        <v>307.10000000000002</v>
      </c>
      <c r="H1247" s="14">
        <f t="shared" si="76"/>
        <v>291620.56308000005</v>
      </c>
      <c r="I1247" s="11">
        <f t="shared" si="77"/>
        <v>92015</v>
      </c>
      <c r="J1247" s="11">
        <f t="shared" si="78"/>
        <v>94959.48</v>
      </c>
      <c r="K1247" s="11">
        <f t="shared" si="79"/>
        <v>0</v>
      </c>
    </row>
    <row r="1248" spans="1:11" s="11" customFormat="1">
      <c r="A1248" s="32">
        <v>2018</v>
      </c>
      <c r="B1248" s="32">
        <v>4078</v>
      </c>
      <c r="C1248" s="33" t="s">
        <v>363</v>
      </c>
      <c r="D1248" s="33" t="s">
        <v>354</v>
      </c>
      <c r="E1248" s="34">
        <v>15901</v>
      </c>
      <c r="F1248" s="35">
        <v>17.59</v>
      </c>
      <c r="G1248" s="34">
        <v>230.7</v>
      </c>
      <c r="H1248" s="14">
        <f t="shared" si="76"/>
        <v>645264.64712999994</v>
      </c>
      <c r="I1248" s="11">
        <f t="shared" si="77"/>
        <v>15901</v>
      </c>
      <c r="J1248" s="11">
        <f t="shared" si="78"/>
        <v>279698.59000000003</v>
      </c>
      <c r="K1248" s="11">
        <f t="shared" si="79"/>
        <v>0</v>
      </c>
    </row>
    <row r="1249" spans="1:11" s="11" customFormat="1">
      <c r="A1249" s="32">
        <v>2018</v>
      </c>
      <c r="B1249" s="32">
        <v>4125</v>
      </c>
      <c r="C1249" s="33" t="s">
        <v>353</v>
      </c>
      <c r="D1249" s="33" t="s">
        <v>354</v>
      </c>
      <c r="E1249" s="34">
        <v>689</v>
      </c>
      <c r="F1249" s="35">
        <v>20.83</v>
      </c>
      <c r="G1249" s="34">
        <v>177.7</v>
      </c>
      <c r="H1249" s="14">
        <f t="shared" si="76"/>
        <v>25503.272989999994</v>
      </c>
      <c r="I1249" s="11">
        <f t="shared" si="77"/>
        <v>689</v>
      </c>
      <c r="J1249" s="11">
        <f t="shared" si="78"/>
        <v>14351.869999999999</v>
      </c>
      <c r="K1249" s="11">
        <f t="shared" si="79"/>
        <v>0</v>
      </c>
    </row>
    <row r="1250" spans="1:11" s="11" customFormat="1">
      <c r="A1250" s="32">
        <v>2018</v>
      </c>
      <c r="B1250" s="32">
        <v>4125</v>
      </c>
      <c r="C1250" s="33" t="s">
        <v>353</v>
      </c>
      <c r="D1250" s="33" t="s">
        <v>354</v>
      </c>
      <c r="E1250" s="34">
        <v>1033</v>
      </c>
      <c r="F1250" s="35">
        <v>21.94</v>
      </c>
      <c r="G1250" s="34">
        <v>177.7</v>
      </c>
      <c r="H1250" s="14">
        <f t="shared" si="76"/>
        <v>40273.963540000004</v>
      </c>
      <c r="I1250" s="11">
        <f t="shared" si="77"/>
        <v>1033</v>
      </c>
      <c r="J1250" s="11">
        <f t="shared" si="78"/>
        <v>22664.02</v>
      </c>
      <c r="K1250" s="11">
        <f t="shared" si="79"/>
        <v>0</v>
      </c>
    </row>
    <row r="1251" spans="1:11" s="11" customFormat="1">
      <c r="A1251" s="32">
        <v>2018</v>
      </c>
      <c r="B1251" s="32">
        <v>4125</v>
      </c>
      <c r="C1251" s="33" t="s">
        <v>563</v>
      </c>
      <c r="D1251" s="33" t="s">
        <v>564</v>
      </c>
      <c r="E1251" s="34">
        <v>930</v>
      </c>
      <c r="F1251" s="35">
        <v>1</v>
      </c>
      <c r="G1251" s="34">
        <v>965.7</v>
      </c>
      <c r="H1251" s="14">
        <f t="shared" si="76"/>
        <v>8981.01</v>
      </c>
      <c r="I1251" s="11">
        <f t="shared" si="77"/>
        <v>930</v>
      </c>
      <c r="J1251" s="11">
        <f t="shared" si="78"/>
        <v>930</v>
      </c>
      <c r="K1251" s="11">
        <f t="shared" si="79"/>
        <v>0</v>
      </c>
    </row>
    <row r="1252" spans="1:11" s="11" customFormat="1">
      <c r="A1252" s="32">
        <v>2018</v>
      </c>
      <c r="B1252" s="32">
        <v>4125</v>
      </c>
      <c r="C1252" s="33" t="s">
        <v>568</v>
      </c>
      <c r="D1252" s="33" t="s">
        <v>569</v>
      </c>
      <c r="E1252" s="34">
        <v>8123</v>
      </c>
      <c r="F1252" s="35">
        <v>28.03</v>
      </c>
      <c r="G1252" s="34">
        <v>172.6</v>
      </c>
      <c r="H1252" s="14">
        <f t="shared" si="76"/>
        <v>392988.95294000005</v>
      </c>
      <c r="I1252" s="11">
        <f t="shared" si="77"/>
        <v>8123</v>
      </c>
      <c r="J1252" s="11">
        <f t="shared" si="78"/>
        <v>227687.69</v>
      </c>
      <c r="K1252" s="11">
        <f t="shared" si="79"/>
        <v>0</v>
      </c>
    </row>
    <row r="1253" spans="1:11" s="11" customFormat="1">
      <c r="A1253" s="32">
        <v>2018</v>
      </c>
      <c r="B1253" s="32">
        <v>4143</v>
      </c>
      <c r="C1253" s="33" t="s">
        <v>565</v>
      </c>
      <c r="D1253" s="33" t="s">
        <v>566</v>
      </c>
      <c r="E1253" s="34">
        <v>2679</v>
      </c>
      <c r="F1253" s="35">
        <v>5.88</v>
      </c>
      <c r="G1253" s="34">
        <v>1542.9</v>
      </c>
      <c r="H1253" s="14">
        <f t="shared" si="76"/>
        <v>243045.63108000002</v>
      </c>
      <c r="I1253" s="11">
        <f t="shared" si="77"/>
        <v>2679</v>
      </c>
      <c r="J1253" s="11">
        <f t="shared" si="78"/>
        <v>15752.52</v>
      </c>
      <c r="K1253" s="11">
        <f t="shared" si="79"/>
        <v>0</v>
      </c>
    </row>
    <row r="1254" spans="1:11" s="11" customFormat="1">
      <c r="A1254" s="32">
        <v>2018</v>
      </c>
      <c r="B1254" s="32">
        <v>4158</v>
      </c>
      <c r="C1254" s="33" t="s">
        <v>363</v>
      </c>
      <c r="D1254" s="33" t="s">
        <v>354</v>
      </c>
      <c r="E1254" s="34">
        <v>74693</v>
      </c>
      <c r="F1254" s="35">
        <v>16.82</v>
      </c>
      <c r="G1254" s="34">
        <v>109.1</v>
      </c>
      <c r="H1254" s="14">
        <f t="shared" si="76"/>
        <v>1370662.8596599998</v>
      </c>
      <c r="I1254" s="11">
        <f t="shared" si="77"/>
        <v>74693</v>
      </c>
      <c r="J1254" s="11">
        <f t="shared" si="78"/>
        <v>1256336.26</v>
      </c>
      <c r="K1254" s="11">
        <f t="shared" si="79"/>
        <v>0</v>
      </c>
    </row>
    <row r="1255" spans="1:11" s="11" customFormat="1">
      <c r="A1255" s="32">
        <v>2018</v>
      </c>
      <c r="B1255" s="32">
        <v>4158</v>
      </c>
      <c r="C1255" s="33" t="s">
        <v>363</v>
      </c>
      <c r="D1255" s="33" t="s">
        <v>354</v>
      </c>
      <c r="E1255" s="34">
        <v>108754</v>
      </c>
      <c r="F1255" s="35">
        <v>15.932</v>
      </c>
      <c r="G1255" s="34">
        <v>94</v>
      </c>
      <c r="H1255" s="14">
        <f t="shared" si="76"/>
        <v>1628708.6043199999</v>
      </c>
      <c r="I1255" s="11">
        <f t="shared" si="77"/>
        <v>108754</v>
      </c>
      <c r="J1255" s="11">
        <f t="shared" si="78"/>
        <v>1732668.7280000001</v>
      </c>
      <c r="K1255" s="11">
        <f t="shared" si="79"/>
        <v>0</v>
      </c>
    </row>
    <row r="1256" spans="1:11" s="11" customFormat="1">
      <c r="A1256" s="32">
        <v>2018</v>
      </c>
      <c r="B1256" s="32">
        <v>4158</v>
      </c>
      <c r="C1256" s="33" t="s">
        <v>363</v>
      </c>
      <c r="D1256" s="33" t="s">
        <v>354</v>
      </c>
      <c r="E1256" s="34">
        <v>61253</v>
      </c>
      <c r="F1256" s="35">
        <v>16.934000000000001</v>
      </c>
      <c r="G1256" s="34">
        <v>91.8</v>
      </c>
      <c r="H1256" s="14">
        <f t="shared" si="76"/>
        <v>952203.12123599998</v>
      </c>
      <c r="I1256" s="11">
        <f t="shared" si="77"/>
        <v>61253</v>
      </c>
      <c r="J1256" s="11">
        <f t="shared" si="78"/>
        <v>1037258.302</v>
      </c>
      <c r="K1256" s="11">
        <f t="shared" si="79"/>
        <v>0</v>
      </c>
    </row>
    <row r="1257" spans="1:11" s="11" customFormat="1">
      <c r="A1257" s="32">
        <v>2018</v>
      </c>
      <c r="B1257" s="32">
        <v>4162</v>
      </c>
      <c r="C1257" s="33" t="s">
        <v>363</v>
      </c>
      <c r="D1257" s="33" t="s">
        <v>354</v>
      </c>
      <c r="E1257" s="34">
        <v>220810</v>
      </c>
      <c r="F1257" s="35">
        <v>19.815999999999999</v>
      </c>
      <c r="G1257" s="34">
        <v>219.6</v>
      </c>
      <c r="H1257" s="14">
        <f t="shared" si="76"/>
        <v>9608753.8281599972</v>
      </c>
      <c r="I1257" s="11">
        <f t="shared" si="77"/>
        <v>220810</v>
      </c>
      <c r="J1257" s="11">
        <f t="shared" si="78"/>
        <v>4375570.96</v>
      </c>
      <c r="K1257" s="11">
        <f t="shared" si="79"/>
        <v>0</v>
      </c>
    </row>
    <row r="1258" spans="1:11" s="11" customFormat="1">
      <c r="A1258" s="32">
        <v>2018</v>
      </c>
      <c r="B1258" s="32">
        <v>4162</v>
      </c>
      <c r="C1258" s="33" t="s">
        <v>563</v>
      </c>
      <c r="D1258" s="33" t="s">
        <v>564</v>
      </c>
      <c r="E1258" s="34">
        <v>4670</v>
      </c>
      <c r="F1258" s="35">
        <v>1.0409999999999999</v>
      </c>
      <c r="G1258" s="34">
        <v>666.2</v>
      </c>
      <c r="H1258" s="14">
        <f t="shared" si="76"/>
        <v>32387.113140000001</v>
      </c>
      <c r="I1258" s="11">
        <f t="shared" si="77"/>
        <v>4670</v>
      </c>
      <c r="J1258" s="11">
        <f t="shared" si="78"/>
        <v>4861.4699999999993</v>
      </c>
      <c r="K1258" s="11">
        <f t="shared" si="79"/>
        <v>0</v>
      </c>
    </row>
    <row r="1259" spans="1:11" s="11" customFormat="1">
      <c r="A1259" s="32">
        <v>2018</v>
      </c>
      <c r="B1259" s="32">
        <v>4271</v>
      </c>
      <c r="C1259" s="33" t="s">
        <v>363</v>
      </c>
      <c r="D1259" s="33" t="s">
        <v>354</v>
      </c>
      <c r="E1259" s="34">
        <v>42106</v>
      </c>
      <c r="F1259" s="35">
        <v>17.53</v>
      </c>
      <c r="G1259" s="34">
        <v>236.5</v>
      </c>
      <c r="H1259" s="14">
        <f t="shared" si="76"/>
        <v>1745649.4957000003</v>
      </c>
      <c r="I1259" s="11">
        <f t="shared" si="77"/>
        <v>42106</v>
      </c>
      <c r="J1259" s="11">
        <f t="shared" si="78"/>
        <v>738118.18</v>
      </c>
      <c r="K1259" s="11">
        <f t="shared" si="79"/>
        <v>0</v>
      </c>
    </row>
    <row r="1260" spans="1:11" s="11" customFormat="1">
      <c r="A1260" s="32">
        <v>2018</v>
      </c>
      <c r="B1260" s="32">
        <v>4271</v>
      </c>
      <c r="C1260" s="33" t="s">
        <v>565</v>
      </c>
      <c r="D1260" s="33" t="s">
        <v>566</v>
      </c>
      <c r="E1260" s="34">
        <v>3572</v>
      </c>
      <c r="F1260" s="35">
        <v>5.88</v>
      </c>
      <c r="G1260" s="34">
        <v>1528.6</v>
      </c>
      <c r="H1260" s="14">
        <f t="shared" si="76"/>
        <v>321057.36096000002</v>
      </c>
      <c r="I1260" s="11">
        <f t="shared" si="77"/>
        <v>3572</v>
      </c>
      <c r="J1260" s="11">
        <f t="shared" si="78"/>
        <v>21003.360000000001</v>
      </c>
      <c r="K1260" s="11">
        <f t="shared" si="79"/>
        <v>0</v>
      </c>
    </row>
    <row r="1261" spans="1:11" s="11" customFormat="1">
      <c r="A1261" s="32">
        <v>2018</v>
      </c>
      <c r="B1261" s="32">
        <v>4271</v>
      </c>
      <c r="C1261" s="33" t="s">
        <v>363</v>
      </c>
      <c r="D1261" s="33" t="s">
        <v>354</v>
      </c>
      <c r="E1261" s="34">
        <v>29506</v>
      </c>
      <c r="F1261" s="35">
        <v>18.260000000000002</v>
      </c>
      <c r="G1261" s="34">
        <v>220.6</v>
      </c>
      <c r="H1261" s="14">
        <f t="shared" si="76"/>
        <v>1188547.7093600002</v>
      </c>
      <c r="I1261" s="11">
        <f t="shared" si="77"/>
        <v>29506</v>
      </c>
      <c r="J1261" s="11">
        <f t="shared" si="78"/>
        <v>538779.56000000006</v>
      </c>
      <c r="K1261" s="11">
        <f t="shared" si="79"/>
        <v>0</v>
      </c>
    </row>
    <row r="1262" spans="1:11" s="11" customFormat="1">
      <c r="A1262" s="32">
        <v>2018</v>
      </c>
      <c r="B1262" s="32">
        <v>4937</v>
      </c>
      <c r="C1262" s="33" t="s">
        <v>563</v>
      </c>
      <c r="D1262" s="33" t="s">
        <v>564</v>
      </c>
      <c r="E1262" s="34">
        <v>624177</v>
      </c>
      <c r="F1262" s="35">
        <v>1.03</v>
      </c>
      <c r="G1262" s="34">
        <v>271.3</v>
      </c>
      <c r="H1262" s="14">
        <f t="shared" si="76"/>
        <v>1744193.9670300002</v>
      </c>
      <c r="I1262" s="11">
        <f t="shared" si="77"/>
        <v>624177</v>
      </c>
      <c r="J1262" s="11">
        <f t="shared" si="78"/>
        <v>642902.31000000006</v>
      </c>
      <c r="K1262" s="11">
        <f t="shared" si="79"/>
        <v>0</v>
      </c>
    </row>
    <row r="1263" spans="1:11" s="11" customFormat="1">
      <c r="A1263" s="32">
        <v>2018</v>
      </c>
      <c r="B1263" s="32">
        <v>4937</v>
      </c>
      <c r="C1263" s="33" t="s">
        <v>563</v>
      </c>
      <c r="D1263" s="33" t="s">
        <v>564</v>
      </c>
      <c r="E1263" s="34">
        <v>803945</v>
      </c>
      <c r="F1263" s="35">
        <v>1.03</v>
      </c>
      <c r="G1263" s="34">
        <v>275.8</v>
      </c>
      <c r="H1263" s="14">
        <f t="shared" si="76"/>
        <v>2283798.7193</v>
      </c>
      <c r="I1263" s="11">
        <f t="shared" si="77"/>
        <v>803945</v>
      </c>
      <c r="J1263" s="11">
        <f t="shared" si="78"/>
        <v>828063.35</v>
      </c>
      <c r="K1263" s="11">
        <f t="shared" si="79"/>
        <v>0</v>
      </c>
    </row>
    <row r="1264" spans="1:11" s="11" customFormat="1">
      <c r="A1264" s="32">
        <v>2018</v>
      </c>
      <c r="B1264" s="32">
        <v>4937</v>
      </c>
      <c r="C1264" s="33" t="s">
        <v>563</v>
      </c>
      <c r="D1264" s="33" t="s">
        <v>564</v>
      </c>
      <c r="E1264" s="34">
        <v>264753</v>
      </c>
      <c r="F1264" s="35">
        <v>1.03</v>
      </c>
      <c r="G1264" s="34">
        <v>522.29999999999995</v>
      </c>
      <c r="H1264" s="14">
        <f t="shared" si="76"/>
        <v>1424289.06657</v>
      </c>
      <c r="I1264" s="11">
        <f t="shared" si="77"/>
        <v>264753</v>
      </c>
      <c r="J1264" s="11">
        <f t="shared" si="78"/>
        <v>272695.59000000003</v>
      </c>
      <c r="K1264" s="11">
        <f t="shared" si="79"/>
        <v>0</v>
      </c>
    </row>
    <row r="1265" spans="1:11" s="11" customFormat="1">
      <c r="A1265" s="32">
        <v>2018</v>
      </c>
      <c r="B1265" s="32">
        <v>4937</v>
      </c>
      <c r="C1265" s="33" t="s">
        <v>563</v>
      </c>
      <c r="D1265" s="33" t="s">
        <v>564</v>
      </c>
      <c r="E1265" s="34">
        <v>306076</v>
      </c>
      <c r="F1265" s="35">
        <v>1.03</v>
      </c>
      <c r="G1265" s="34">
        <v>813.2</v>
      </c>
      <c r="H1265" s="14">
        <f t="shared" si="76"/>
        <v>2563680.3329599998</v>
      </c>
      <c r="I1265" s="11">
        <f t="shared" si="77"/>
        <v>306076</v>
      </c>
      <c r="J1265" s="11">
        <f t="shared" si="78"/>
        <v>315258.28000000003</v>
      </c>
      <c r="K1265" s="11">
        <f t="shared" si="79"/>
        <v>0</v>
      </c>
    </row>
    <row r="1266" spans="1:11" s="11" customFormat="1">
      <c r="A1266" s="32">
        <v>2018</v>
      </c>
      <c r="B1266" s="32">
        <v>4939</v>
      </c>
      <c r="C1266" s="33" t="s">
        <v>563</v>
      </c>
      <c r="D1266" s="33" t="s">
        <v>564</v>
      </c>
      <c r="E1266" s="34">
        <v>748552</v>
      </c>
      <c r="F1266" s="35">
        <v>1.03</v>
      </c>
      <c r="G1266" s="34" t="s">
        <v>364</v>
      </c>
      <c r="H1266" s="14" t="str">
        <f t="shared" si="76"/>
        <v/>
      </c>
      <c r="I1266" s="11" t="str">
        <f t="shared" si="77"/>
        <v/>
      </c>
      <c r="J1266" s="11" t="str">
        <f t="shared" si="78"/>
        <v/>
      </c>
      <c r="K1266" s="11">
        <f t="shared" si="79"/>
        <v>0</v>
      </c>
    </row>
    <row r="1267" spans="1:11" s="11" customFormat="1">
      <c r="A1267" s="32">
        <v>2018</v>
      </c>
      <c r="B1267" s="32">
        <v>4940</v>
      </c>
      <c r="C1267" s="33" t="s">
        <v>563</v>
      </c>
      <c r="D1267" s="33" t="s">
        <v>564</v>
      </c>
      <c r="E1267" s="34">
        <v>922</v>
      </c>
      <c r="F1267" s="35">
        <v>1.02</v>
      </c>
      <c r="G1267" s="34">
        <v>314.5</v>
      </c>
      <c r="H1267" s="14">
        <f t="shared" si="76"/>
        <v>2957.6837999999998</v>
      </c>
      <c r="I1267" s="11">
        <f t="shared" si="77"/>
        <v>922</v>
      </c>
      <c r="J1267" s="11">
        <f t="shared" si="78"/>
        <v>940.44</v>
      </c>
      <c r="K1267" s="11">
        <f t="shared" si="79"/>
        <v>0</v>
      </c>
    </row>
    <row r="1268" spans="1:11" s="11" customFormat="1">
      <c r="A1268" s="32">
        <v>2018</v>
      </c>
      <c r="B1268" s="32">
        <v>4940</v>
      </c>
      <c r="C1268" s="33" t="s">
        <v>563</v>
      </c>
      <c r="D1268" s="33" t="s">
        <v>564</v>
      </c>
      <c r="E1268" s="34">
        <v>237</v>
      </c>
      <c r="F1268" s="35">
        <v>1.02</v>
      </c>
      <c r="G1268" s="34">
        <v>300.5</v>
      </c>
      <c r="H1268" s="14">
        <f t="shared" si="76"/>
        <v>726.42870000000005</v>
      </c>
      <c r="I1268" s="11">
        <f t="shared" si="77"/>
        <v>237</v>
      </c>
      <c r="J1268" s="11">
        <f t="shared" si="78"/>
        <v>241.74</v>
      </c>
      <c r="K1268" s="11">
        <f t="shared" si="79"/>
        <v>0</v>
      </c>
    </row>
    <row r="1269" spans="1:11" s="11" customFormat="1">
      <c r="A1269" s="32">
        <v>2018</v>
      </c>
      <c r="B1269" s="32">
        <v>4940</v>
      </c>
      <c r="C1269" s="33" t="s">
        <v>563</v>
      </c>
      <c r="D1269" s="33" t="s">
        <v>564</v>
      </c>
      <c r="E1269" s="34">
        <v>224</v>
      </c>
      <c r="F1269" s="35">
        <v>1.02</v>
      </c>
      <c r="G1269" s="34">
        <v>323.39999999999998</v>
      </c>
      <c r="H1269" s="14">
        <f t="shared" si="76"/>
        <v>738.90431999999998</v>
      </c>
      <c r="I1269" s="11">
        <f t="shared" si="77"/>
        <v>224</v>
      </c>
      <c r="J1269" s="11">
        <f t="shared" si="78"/>
        <v>228.48000000000002</v>
      </c>
      <c r="K1269" s="11">
        <f t="shared" si="79"/>
        <v>0</v>
      </c>
    </row>
    <row r="1270" spans="1:11" s="11" customFormat="1">
      <c r="A1270" s="32">
        <v>2018</v>
      </c>
      <c r="B1270" s="32">
        <v>4940</v>
      </c>
      <c r="C1270" s="33" t="s">
        <v>563</v>
      </c>
      <c r="D1270" s="33" t="s">
        <v>564</v>
      </c>
      <c r="E1270" s="34">
        <v>131</v>
      </c>
      <c r="F1270" s="35">
        <v>1.02</v>
      </c>
      <c r="G1270" s="34">
        <v>315</v>
      </c>
      <c r="H1270" s="14">
        <f t="shared" si="76"/>
        <v>420.90300000000002</v>
      </c>
      <c r="I1270" s="11">
        <f t="shared" si="77"/>
        <v>131</v>
      </c>
      <c r="J1270" s="11">
        <f t="shared" si="78"/>
        <v>133.62</v>
      </c>
      <c r="K1270" s="11">
        <f t="shared" si="79"/>
        <v>0</v>
      </c>
    </row>
    <row r="1271" spans="1:11" s="11" customFormat="1">
      <c r="A1271" s="32">
        <v>2018</v>
      </c>
      <c r="B1271" s="32">
        <v>4940</v>
      </c>
      <c r="C1271" s="33" t="s">
        <v>563</v>
      </c>
      <c r="D1271" s="33" t="s">
        <v>564</v>
      </c>
      <c r="E1271" s="34">
        <v>111</v>
      </c>
      <c r="F1271" s="35">
        <v>1.046</v>
      </c>
      <c r="G1271" s="34">
        <v>314.89999999999998</v>
      </c>
      <c r="H1271" s="14">
        <f t="shared" si="76"/>
        <v>365.61779399999995</v>
      </c>
      <c r="I1271" s="11">
        <f t="shared" si="77"/>
        <v>111</v>
      </c>
      <c r="J1271" s="11">
        <f t="shared" si="78"/>
        <v>116.10600000000001</v>
      </c>
      <c r="K1271" s="11">
        <f t="shared" si="79"/>
        <v>0</v>
      </c>
    </row>
    <row r="1272" spans="1:11" s="11" customFormat="1">
      <c r="A1272" s="32">
        <v>2018</v>
      </c>
      <c r="B1272" s="32">
        <v>4940</v>
      </c>
      <c r="C1272" s="33" t="s">
        <v>563</v>
      </c>
      <c r="D1272" s="33" t="s">
        <v>564</v>
      </c>
      <c r="E1272" s="34">
        <v>86</v>
      </c>
      <c r="F1272" s="35">
        <v>1.046</v>
      </c>
      <c r="G1272" s="34">
        <v>296.5</v>
      </c>
      <c r="H1272" s="14">
        <f t="shared" si="76"/>
        <v>266.71953999999999</v>
      </c>
      <c r="I1272" s="11">
        <f t="shared" si="77"/>
        <v>86</v>
      </c>
      <c r="J1272" s="11">
        <f t="shared" si="78"/>
        <v>89.956000000000003</v>
      </c>
      <c r="K1272" s="11">
        <f t="shared" si="79"/>
        <v>0</v>
      </c>
    </row>
    <row r="1273" spans="1:11" s="11" customFormat="1">
      <c r="A1273" s="32">
        <v>2018</v>
      </c>
      <c r="B1273" s="32">
        <v>4940</v>
      </c>
      <c r="C1273" s="33" t="s">
        <v>563</v>
      </c>
      <c r="D1273" s="33" t="s">
        <v>564</v>
      </c>
      <c r="E1273" s="34">
        <v>1738</v>
      </c>
      <c r="F1273" s="35">
        <v>1.02</v>
      </c>
      <c r="G1273" s="34">
        <v>408.2</v>
      </c>
      <c r="H1273" s="14">
        <f t="shared" si="76"/>
        <v>7236.4063200000001</v>
      </c>
      <c r="I1273" s="11">
        <f t="shared" si="77"/>
        <v>1738</v>
      </c>
      <c r="J1273" s="11">
        <f t="shared" si="78"/>
        <v>1772.76</v>
      </c>
      <c r="K1273" s="11">
        <f t="shared" si="79"/>
        <v>0</v>
      </c>
    </row>
    <row r="1274" spans="1:11" s="11" customFormat="1">
      <c r="A1274" s="32">
        <v>2018</v>
      </c>
      <c r="B1274" s="32">
        <v>4940</v>
      </c>
      <c r="C1274" s="33" t="s">
        <v>563</v>
      </c>
      <c r="D1274" s="33" t="s">
        <v>564</v>
      </c>
      <c r="E1274" s="34">
        <v>2672</v>
      </c>
      <c r="F1274" s="35">
        <v>1.02</v>
      </c>
      <c r="G1274" s="34">
        <v>438.1</v>
      </c>
      <c r="H1274" s="14">
        <f t="shared" si="76"/>
        <v>11940.152640000002</v>
      </c>
      <c r="I1274" s="11">
        <f t="shared" si="77"/>
        <v>2672</v>
      </c>
      <c r="J1274" s="11">
        <f t="shared" si="78"/>
        <v>2725.44</v>
      </c>
      <c r="K1274" s="11">
        <f t="shared" si="79"/>
        <v>0</v>
      </c>
    </row>
    <row r="1275" spans="1:11" s="11" customFormat="1">
      <c r="A1275" s="32">
        <v>2018</v>
      </c>
      <c r="B1275" s="32">
        <v>4940</v>
      </c>
      <c r="C1275" s="33" t="s">
        <v>563</v>
      </c>
      <c r="D1275" s="33" t="s">
        <v>564</v>
      </c>
      <c r="E1275" s="34">
        <v>3279</v>
      </c>
      <c r="F1275" s="35">
        <v>1.02</v>
      </c>
      <c r="G1275" s="34">
        <v>455.2</v>
      </c>
      <c r="H1275" s="14">
        <f t="shared" si="76"/>
        <v>15224.52816</v>
      </c>
      <c r="I1275" s="11">
        <f t="shared" si="77"/>
        <v>3279</v>
      </c>
      <c r="J1275" s="11">
        <f t="shared" si="78"/>
        <v>3344.58</v>
      </c>
      <c r="K1275" s="11">
        <f t="shared" si="79"/>
        <v>0</v>
      </c>
    </row>
    <row r="1276" spans="1:11" s="11" customFormat="1">
      <c r="A1276" s="32">
        <v>2018</v>
      </c>
      <c r="B1276" s="32">
        <v>4940</v>
      </c>
      <c r="C1276" s="33" t="s">
        <v>563</v>
      </c>
      <c r="D1276" s="33" t="s">
        <v>564</v>
      </c>
      <c r="E1276" s="34">
        <v>5088</v>
      </c>
      <c r="F1276" s="35">
        <v>1.02</v>
      </c>
      <c r="G1276" s="34">
        <v>372.7</v>
      </c>
      <c r="H1276" s="14">
        <f t="shared" si="76"/>
        <v>19342.235520000002</v>
      </c>
      <c r="I1276" s="11">
        <f t="shared" si="77"/>
        <v>5088</v>
      </c>
      <c r="J1276" s="11">
        <f t="shared" si="78"/>
        <v>5189.76</v>
      </c>
      <c r="K1276" s="11">
        <f t="shared" si="79"/>
        <v>0</v>
      </c>
    </row>
    <row r="1277" spans="1:11" s="11" customFormat="1">
      <c r="A1277" s="32">
        <v>2018</v>
      </c>
      <c r="B1277" s="32">
        <v>4940</v>
      </c>
      <c r="C1277" s="33" t="s">
        <v>563</v>
      </c>
      <c r="D1277" s="33" t="s">
        <v>564</v>
      </c>
      <c r="E1277" s="34">
        <v>5740</v>
      </c>
      <c r="F1277" s="35">
        <v>1.02</v>
      </c>
      <c r="G1277" s="34">
        <v>405.1</v>
      </c>
      <c r="H1277" s="14">
        <f t="shared" si="76"/>
        <v>23717.7948</v>
      </c>
      <c r="I1277" s="11">
        <f t="shared" si="77"/>
        <v>5740</v>
      </c>
      <c r="J1277" s="11">
        <f t="shared" si="78"/>
        <v>5854.8</v>
      </c>
      <c r="K1277" s="11">
        <f t="shared" si="79"/>
        <v>0</v>
      </c>
    </row>
    <row r="1278" spans="1:11" s="11" customFormat="1">
      <c r="A1278" s="32">
        <v>2018</v>
      </c>
      <c r="B1278" s="32">
        <v>4940</v>
      </c>
      <c r="C1278" s="33" t="s">
        <v>563</v>
      </c>
      <c r="D1278" s="33" t="s">
        <v>564</v>
      </c>
      <c r="E1278" s="34">
        <v>11648</v>
      </c>
      <c r="F1278" s="35">
        <v>1.02</v>
      </c>
      <c r="G1278" s="34">
        <v>428.4</v>
      </c>
      <c r="H1278" s="14">
        <f t="shared" si="76"/>
        <v>50898.032639999998</v>
      </c>
      <c r="I1278" s="11">
        <f t="shared" si="77"/>
        <v>11648</v>
      </c>
      <c r="J1278" s="11">
        <f t="shared" si="78"/>
        <v>11880.960000000001</v>
      </c>
      <c r="K1278" s="11">
        <f t="shared" si="79"/>
        <v>0</v>
      </c>
    </row>
    <row r="1279" spans="1:11" s="11" customFormat="1">
      <c r="A1279" s="32">
        <v>2018</v>
      </c>
      <c r="B1279" s="32">
        <v>4940</v>
      </c>
      <c r="C1279" s="33" t="s">
        <v>563</v>
      </c>
      <c r="D1279" s="33" t="s">
        <v>564</v>
      </c>
      <c r="E1279" s="34">
        <v>19031</v>
      </c>
      <c r="F1279" s="35">
        <v>1.02</v>
      </c>
      <c r="G1279" s="34">
        <v>326.5</v>
      </c>
      <c r="H1279" s="14">
        <f t="shared" si="76"/>
        <v>63378.939300000005</v>
      </c>
      <c r="I1279" s="11">
        <f t="shared" si="77"/>
        <v>19031</v>
      </c>
      <c r="J1279" s="11">
        <f t="shared" si="78"/>
        <v>19411.62</v>
      </c>
      <c r="K1279" s="11">
        <f t="shared" si="79"/>
        <v>0</v>
      </c>
    </row>
    <row r="1280" spans="1:11" s="11" customFormat="1">
      <c r="A1280" s="32">
        <v>2018</v>
      </c>
      <c r="B1280" s="32">
        <v>4940</v>
      </c>
      <c r="C1280" s="33" t="s">
        <v>563</v>
      </c>
      <c r="D1280" s="33" t="s">
        <v>564</v>
      </c>
      <c r="E1280" s="34">
        <v>23215</v>
      </c>
      <c r="F1280" s="35">
        <v>1.02</v>
      </c>
      <c r="G1280" s="34">
        <v>335</v>
      </c>
      <c r="H1280" s="14">
        <f t="shared" si="76"/>
        <v>79325.654999999999</v>
      </c>
      <c r="I1280" s="11">
        <f t="shared" si="77"/>
        <v>23215</v>
      </c>
      <c r="J1280" s="11">
        <f t="shared" si="78"/>
        <v>23679.3</v>
      </c>
      <c r="K1280" s="11">
        <f t="shared" si="79"/>
        <v>0</v>
      </c>
    </row>
    <row r="1281" spans="1:11" s="11" customFormat="1">
      <c r="A1281" s="32">
        <v>2018</v>
      </c>
      <c r="B1281" s="32">
        <v>4940</v>
      </c>
      <c r="C1281" s="33" t="s">
        <v>563</v>
      </c>
      <c r="D1281" s="33" t="s">
        <v>564</v>
      </c>
      <c r="E1281" s="34">
        <v>28536</v>
      </c>
      <c r="F1281" s="35">
        <v>1.02</v>
      </c>
      <c r="G1281" s="34">
        <v>348.2</v>
      </c>
      <c r="H1281" s="14">
        <f t="shared" si="76"/>
        <v>101349.59904</v>
      </c>
      <c r="I1281" s="11">
        <f t="shared" si="77"/>
        <v>28536</v>
      </c>
      <c r="J1281" s="11">
        <f t="shared" si="78"/>
        <v>29106.720000000001</v>
      </c>
      <c r="K1281" s="11">
        <f t="shared" si="79"/>
        <v>0</v>
      </c>
    </row>
    <row r="1282" spans="1:11" s="11" customFormat="1">
      <c r="A1282" s="32">
        <v>2018</v>
      </c>
      <c r="B1282" s="32">
        <v>4940</v>
      </c>
      <c r="C1282" s="33" t="s">
        <v>563</v>
      </c>
      <c r="D1282" s="33" t="s">
        <v>564</v>
      </c>
      <c r="E1282" s="34">
        <v>45591</v>
      </c>
      <c r="F1282" s="35">
        <v>1.02</v>
      </c>
      <c r="G1282" s="34">
        <v>478.1</v>
      </c>
      <c r="H1282" s="14">
        <f t="shared" si="76"/>
        <v>222329.98242000004</v>
      </c>
      <c r="I1282" s="11">
        <f t="shared" si="77"/>
        <v>45591</v>
      </c>
      <c r="J1282" s="11">
        <f t="shared" si="78"/>
        <v>46502.82</v>
      </c>
      <c r="K1282" s="11">
        <f t="shared" si="79"/>
        <v>0</v>
      </c>
    </row>
    <row r="1283" spans="1:11" s="11" customFormat="1">
      <c r="A1283" s="32">
        <v>2018</v>
      </c>
      <c r="B1283" s="32">
        <v>4940</v>
      </c>
      <c r="C1283" s="33" t="s">
        <v>563</v>
      </c>
      <c r="D1283" s="33" t="s">
        <v>564</v>
      </c>
      <c r="E1283" s="34">
        <v>62575</v>
      </c>
      <c r="F1283" s="35">
        <v>1.02</v>
      </c>
      <c r="G1283" s="34">
        <v>380.5</v>
      </c>
      <c r="H1283" s="14">
        <f t="shared" si="76"/>
        <v>242859.83250000002</v>
      </c>
      <c r="I1283" s="11">
        <f t="shared" si="77"/>
        <v>62575</v>
      </c>
      <c r="J1283" s="11">
        <f t="shared" si="78"/>
        <v>63826.5</v>
      </c>
      <c r="K1283" s="11">
        <f t="shared" si="79"/>
        <v>0</v>
      </c>
    </row>
    <row r="1284" spans="1:11" s="11" customFormat="1">
      <c r="A1284" s="32">
        <v>2018</v>
      </c>
      <c r="B1284" s="32">
        <v>4941</v>
      </c>
      <c r="C1284" s="33" t="s">
        <v>353</v>
      </c>
      <c r="D1284" s="33" t="s">
        <v>354</v>
      </c>
      <c r="E1284" s="34">
        <v>648613</v>
      </c>
      <c r="F1284" s="35">
        <v>21.6</v>
      </c>
      <c r="G1284" s="34">
        <v>266.8</v>
      </c>
      <c r="H1284" s="14">
        <f t="shared" si="76"/>
        <v>37378788.854400001</v>
      </c>
      <c r="I1284" s="11">
        <f t="shared" si="77"/>
        <v>648613</v>
      </c>
      <c r="J1284" s="11">
        <f t="shared" si="78"/>
        <v>14010040.800000001</v>
      </c>
      <c r="K1284" s="11">
        <f t="shared" si="79"/>
        <v>0</v>
      </c>
    </row>
    <row r="1285" spans="1:11" s="11" customFormat="1">
      <c r="A1285" s="32">
        <v>2018</v>
      </c>
      <c r="B1285" s="32">
        <v>5083</v>
      </c>
      <c r="C1285" s="33" t="s">
        <v>563</v>
      </c>
      <c r="D1285" s="33" t="s">
        <v>564</v>
      </c>
      <c r="E1285" s="34">
        <v>4587</v>
      </c>
      <c r="F1285" s="35">
        <v>1.036</v>
      </c>
      <c r="G1285" s="34" t="s">
        <v>364</v>
      </c>
      <c r="H1285" s="14" t="str">
        <f t="shared" si="76"/>
        <v/>
      </c>
      <c r="I1285" s="11" t="str">
        <f t="shared" si="77"/>
        <v/>
      </c>
      <c r="J1285" s="11" t="str">
        <f t="shared" si="78"/>
        <v/>
      </c>
      <c r="K1285" s="11">
        <f t="shared" si="79"/>
        <v>0</v>
      </c>
    </row>
    <row r="1286" spans="1:11" s="11" customFormat="1">
      <c r="A1286" s="32">
        <v>2018</v>
      </c>
      <c r="B1286" s="32">
        <v>6002</v>
      </c>
      <c r="C1286" s="33" t="s">
        <v>363</v>
      </c>
      <c r="D1286" s="33" t="s">
        <v>354</v>
      </c>
      <c r="E1286" s="34">
        <v>16032</v>
      </c>
      <c r="F1286" s="35">
        <v>17.916</v>
      </c>
      <c r="G1286" s="34">
        <v>160.19999999999999</v>
      </c>
      <c r="H1286" s="14">
        <f t="shared" ref="H1286:H1349" si="80">IF(I1286="","",G1286/100*F1286*E1286)</f>
        <v>460141.35782399995</v>
      </c>
      <c r="I1286" s="11">
        <f t="shared" ref="I1286:I1349" si="81">IF(OR(G1286=".",F1286=".",E1286="."),"",E1286)</f>
        <v>16032</v>
      </c>
      <c r="J1286" s="11">
        <f t="shared" ref="J1286:J1349" si="82">IF(I1286="","",F1286*I1286)</f>
        <v>287229.31200000003</v>
      </c>
      <c r="K1286" s="11">
        <f t="shared" ref="K1286:K1349" si="83">IF(C1286="LIG",1,0)</f>
        <v>0</v>
      </c>
    </row>
    <row r="1287" spans="1:11" s="11" customFormat="1">
      <c r="A1287" s="32">
        <v>2018</v>
      </c>
      <c r="B1287" s="32">
        <v>6002</v>
      </c>
      <c r="C1287" s="33" t="s">
        <v>363</v>
      </c>
      <c r="D1287" s="33" t="s">
        <v>354</v>
      </c>
      <c r="E1287" s="34">
        <v>96135</v>
      </c>
      <c r="F1287" s="35">
        <v>17.954000000000001</v>
      </c>
      <c r="G1287" s="34">
        <v>186.6</v>
      </c>
      <c r="H1287" s="14">
        <f t="shared" si="80"/>
        <v>3220730.53614</v>
      </c>
      <c r="I1287" s="11">
        <f t="shared" si="81"/>
        <v>96135</v>
      </c>
      <c r="J1287" s="11">
        <f t="shared" si="82"/>
        <v>1726007.79</v>
      </c>
      <c r="K1287" s="11">
        <f t="shared" si="83"/>
        <v>0</v>
      </c>
    </row>
    <row r="1288" spans="1:11" s="11" customFormat="1">
      <c r="A1288" s="32">
        <v>2018</v>
      </c>
      <c r="B1288" s="32">
        <v>6002</v>
      </c>
      <c r="C1288" s="33" t="s">
        <v>363</v>
      </c>
      <c r="D1288" s="33" t="s">
        <v>354</v>
      </c>
      <c r="E1288" s="34">
        <v>64173</v>
      </c>
      <c r="F1288" s="35">
        <v>17.722000000000001</v>
      </c>
      <c r="G1288" s="34">
        <v>188.3</v>
      </c>
      <c r="H1288" s="14">
        <f t="shared" si="80"/>
        <v>2141486.7649980001</v>
      </c>
      <c r="I1288" s="11">
        <f t="shared" si="81"/>
        <v>64173</v>
      </c>
      <c r="J1288" s="11">
        <f t="shared" si="82"/>
        <v>1137273.9060000002</v>
      </c>
      <c r="K1288" s="11">
        <f t="shared" si="83"/>
        <v>0</v>
      </c>
    </row>
    <row r="1289" spans="1:11" s="11" customFormat="1">
      <c r="A1289" s="32">
        <v>2018</v>
      </c>
      <c r="B1289" s="32">
        <v>6002</v>
      </c>
      <c r="C1289" s="33" t="s">
        <v>363</v>
      </c>
      <c r="D1289" s="33" t="s">
        <v>354</v>
      </c>
      <c r="E1289" s="34">
        <v>48134</v>
      </c>
      <c r="F1289" s="35">
        <v>17.760000000000002</v>
      </c>
      <c r="G1289" s="34">
        <v>161.30000000000001</v>
      </c>
      <c r="H1289" s="14">
        <f t="shared" si="80"/>
        <v>1378888.9219200003</v>
      </c>
      <c r="I1289" s="11">
        <f t="shared" si="81"/>
        <v>48134</v>
      </c>
      <c r="J1289" s="11">
        <f t="shared" si="82"/>
        <v>854859.84000000008</v>
      </c>
      <c r="K1289" s="11">
        <f t="shared" si="83"/>
        <v>0</v>
      </c>
    </row>
    <row r="1290" spans="1:11" s="11" customFormat="1">
      <c r="A1290" s="32">
        <v>2018</v>
      </c>
      <c r="B1290" s="32">
        <v>6002</v>
      </c>
      <c r="C1290" s="33" t="s">
        <v>363</v>
      </c>
      <c r="D1290" s="33" t="s">
        <v>354</v>
      </c>
      <c r="E1290" s="34">
        <v>63570</v>
      </c>
      <c r="F1290" s="35">
        <v>17.72</v>
      </c>
      <c r="G1290" s="34">
        <v>173.7</v>
      </c>
      <c r="H1290" s="14">
        <f t="shared" si="80"/>
        <v>1956661.7147999997</v>
      </c>
      <c r="I1290" s="11">
        <f t="shared" si="81"/>
        <v>63570</v>
      </c>
      <c r="J1290" s="11">
        <f t="shared" si="82"/>
        <v>1126460.3999999999</v>
      </c>
      <c r="K1290" s="11">
        <f t="shared" si="83"/>
        <v>0</v>
      </c>
    </row>
    <row r="1291" spans="1:11" s="11" customFormat="1">
      <c r="A1291" s="32">
        <v>2018</v>
      </c>
      <c r="B1291" s="32">
        <v>6002</v>
      </c>
      <c r="C1291" s="33" t="s">
        <v>363</v>
      </c>
      <c r="D1291" s="33" t="s">
        <v>354</v>
      </c>
      <c r="E1291" s="34">
        <v>144418</v>
      </c>
      <c r="F1291" s="35">
        <v>17.622</v>
      </c>
      <c r="G1291" s="34">
        <v>186.9</v>
      </c>
      <c r="H1291" s="14">
        <f t="shared" si="80"/>
        <v>4756481.6385240005</v>
      </c>
      <c r="I1291" s="11">
        <f t="shared" si="81"/>
        <v>144418</v>
      </c>
      <c r="J1291" s="11">
        <f t="shared" si="82"/>
        <v>2544933.9959999998</v>
      </c>
      <c r="K1291" s="11">
        <f t="shared" si="83"/>
        <v>0</v>
      </c>
    </row>
    <row r="1292" spans="1:11" s="11" customFormat="1">
      <c r="A1292" s="32">
        <v>2018</v>
      </c>
      <c r="B1292" s="32">
        <v>6002</v>
      </c>
      <c r="C1292" s="33" t="s">
        <v>363</v>
      </c>
      <c r="D1292" s="33" t="s">
        <v>354</v>
      </c>
      <c r="E1292" s="34">
        <v>95368</v>
      </c>
      <c r="F1292" s="35">
        <v>17.356000000000002</v>
      </c>
      <c r="G1292" s="34">
        <v>145.19999999999999</v>
      </c>
      <c r="H1292" s="14">
        <f t="shared" si="80"/>
        <v>2403360.5756160002</v>
      </c>
      <c r="I1292" s="11">
        <f t="shared" si="81"/>
        <v>95368</v>
      </c>
      <c r="J1292" s="11">
        <f t="shared" si="82"/>
        <v>1655207.0080000001</v>
      </c>
      <c r="K1292" s="11">
        <f t="shared" si="83"/>
        <v>0</v>
      </c>
    </row>
    <row r="1293" spans="1:11" s="11" customFormat="1">
      <c r="A1293" s="32">
        <v>2018</v>
      </c>
      <c r="B1293" s="32">
        <v>6002</v>
      </c>
      <c r="C1293" s="33" t="s">
        <v>363</v>
      </c>
      <c r="D1293" s="33" t="s">
        <v>354</v>
      </c>
      <c r="E1293" s="34">
        <v>144590</v>
      </c>
      <c r="F1293" s="35">
        <v>17.542000000000002</v>
      </c>
      <c r="G1293" s="34">
        <v>163.69999999999999</v>
      </c>
      <c r="H1293" s="14">
        <f t="shared" si="80"/>
        <v>4152083.1658600001</v>
      </c>
      <c r="I1293" s="11">
        <f t="shared" si="81"/>
        <v>144590</v>
      </c>
      <c r="J1293" s="11">
        <f t="shared" si="82"/>
        <v>2536397.7800000003</v>
      </c>
      <c r="K1293" s="11">
        <f t="shared" si="83"/>
        <v>0</v>
      </c>
    </row>
    <row r="1294" spans="1:11" s="11" customFormat="1">
      <c r="A1294" s="32">
        <v>2018</v>
      </c>
      <c r="B1294" s="32">
        <v>6002</v>
      </c>
      <c r="C1294" s="33" t="s">
        <v>363</v>
      </c>
      <c r="D1294" s="33" t="s">
        <v>354</v>
      </c>
      <c r="E1294" s="34">
        <v>63941</v>
      </c>
      <c r="F1294" s="35">
        <v>17.777999999999999</v>
      </c>
      <c r="G1294" s="34">
        <v>164.1</v>
      </c>
      <c r="H1294" s="14">
        <f t="shared" si="80"/>
        <v>1865395.4238179999</v>
      </c>
      <c r="I1294" s="11">
        <f t="shared" si="81"/>
        <v>63941</v>
      </c>
      <c r="J1294" s="11">
        <f t="shared" si="82"/>
        <v>1136743.098</v>
      </c>
      <c r="K1294" s="11">
        <f t="shared" si="83"/>
        <v>0</v>
      </c>
    </row>
    <row r="1295" spans="1:11" s="11" customFormat="1">
      <c r="A1295" s="32">
        <v>2018</v>
      </c>
      <c r="B1295" s="32">
        <v>6002</v>
      </c>
      <c r="C1295" s="33" t="s">
        <v>363</v>
      </c>
      <c r="D1295" s="33" t="s">
        <v>354</v>
      </c>
      <c r="E1295" s="34">
        <v>16052</v>
      </c>
      <c r="F1295" s="35">
        <v>17.844000000000001</v>
      </c>
      <c r="G1295" s="34">
        <v>161.80000000000001</v>
      </c>
      <c r="H1295" s="14">
        <f t="shared" si="80"/>
        <v>463446.79478400003</v>
      </c>
      <c r="I1295" s="11">
        <f t="shared" si="81"/>
        <v>16052</v>
      </c>
      <c r="J1295" s="11">
        <f t="shared" si="82"/>
        <v>286431.88800000004</v>
      </c>
      <c r="K1295" s="11">
        <f t="shared" si="83"/>
        <v>0</v>
      </c>
    </row>
    <row r="1296" spans="1:11" s="11" customFormat="1">
      <c r="A1296" s="32">
        <v>2018</v>
      </c>
      <c r="B1296" s="32">
        <v>6002</v>
      </c>
      <c r="C1296" s="33" t="s">
        <v>563</v>
      </c>
      <c r="D1296" s="33" t="s">
        <v>564</v>
      </c>
      <c r="E1296" s="34">
        <v>318975</v>
      </c>
      <c r="F1296" s="35">
        <v>1.0129999999999999</v>
      </c>
      <c r="G1296" s="34">
        <v>332.7</v>
      </c>
      <c r="H1296" s="14">
        <f t="shared" si="80"/>
        <v>1075025.8127249999</v>
      </c>
      <c r="I1296" s="11">
        <f t="shared" si="81"/>
        <v>318975</v>
      </c>
      <c r="J1296" s="11">
        <f t="shared" si="82"/>
        <v>323121.67499999999</v>
      </c>
      <c r="K1296" s="11">
        <f t="shared" si="83"/>
        <v>0</v>
      </c>
    </row>
    <row r="1297" spans="1:11" s="11" customFormat="1">
      <c r="A1297" s="32">
        <v>2018</v>
      </c>
      <c r="B1297" s="32">
        <v>6004</v>
      </c>
      <c r="C1297" s="33" t="s">
        <v>563</v>
      </c>
      <c r="D1297" s="33" t="s">
        <v>564</v>
      </c>
      <c r="E1297" s="34">
        <v>25047</v>
      </c>
      <c r="F1297" s="35">
        <v>1.08</v>
      </c>
      <c r="G1297" s="34" t="s">
        <v>364</v>
      </c>
      <c r="H1297" s="14" t="str">
        <f t="shared" si="80"/>
        <v/>
      </c>
      <c r="I1297" s="11" t="str">
        <f t="shared" si="81"/>
        <v/>
      </c>
      <c r="J1297" s="11" t="str">
        <f t="shared" si="82"/>
        <v/>
      </c>
      <c r="K1297" s="11">
        <f t="shared" si="83"/>
        <v>0</v>
      </c>
    </row>
    <row r="1298" spans="1:11" s="11" customFormat="1">
      <c r="A1298" s="32">
        <v>2018</v>
      </c>
      <c r="B1298" s="32">
        <v>6004</v>
      </c>
      <c r="C1298" s="33" t="s">
        <v>353</v>
      </c>
      <c r="D1298" s="33" t="s">
        <v>354</v>
      </c>
      <c r="E1298" s="34">
        <v>59239</v>
      </c>
      <c r="F1298" s="35">
        <v>25.14</v>
      </c>
      <c r="G1298" s="34" t="s">
        <v>364</v>
      </c>
      <c r="H1298" s="14" t="str">
        <f t="shared" si="80"/>
        <v/>
      </c>
      <c r="I1298" s="11" t="str">
        <f t="shared" si="81"/>
        <v/>
      </c>
      <c r="J1298" s="11" t="str">
        <f t="shared" si="82"/>
        <v/>
      </c>
      <c r="K1298" s="11">
        <f t="shared" si="83"/>
        <v>0</v>
      </c>
    </row>
    <row r="1299" spans="1:11" s="11" customFormat="1">
      <c r="A1299" s="32">
        <v>2018</v>
      </c>
      <c r="B1299" s="32">
        <v>6004</v>
      </c>
      <c r="C1299" s="33" t="s">
        <v>353</v>
      </c>
      <c r="D1299" s="33" t="s">
        <v>354</v>
      </c>
      <c r="E1299" s="34">
        <v>159144</v>
      </c>
      <c r="F1299" s="35">
        <v>25.242999999999999</v>
      </c>
      <c r="G1299" s="34" t="s">
        <v>364</v>
      </c>
      <c r="H1299" s="14" t="str">
        <f t="shared" si="80"/>
        <v/>
      </c>
      <c r="I1299" s="11" t="str">
        <f t="shared" si="81"/>
        <v/>
      </c>
      <c r="J1299" s="11" t="str">
        <f t="shared" si="82"/>
        <v/>
      </c>
      <c r="K1299" s="11">
        <f t="shared" si="83"/>
        <v>0</v>
      </c>
    </row>
    <row r="1300" spans="1:11" s="11" customFormat="1">
      <c r="A1300" s="32">
        <v>2018</v>
      </c>
      <c r="B1300" s="32">
        <v>6004</v>
      </c>
      <c r="C1300" s="33" t="s">
        <v>353</v>
      </c>
      <c r="D1300" s="33" t="s">
        <v>354</v>
      </c>
      <c r="E1300" s="34">
        <v>3351</v>
      </c>
      <c r="F1300" s="35">
        <v>25.564</v>
      </c>
      <c r="G1300" s="34" t="s">
        <v>364</v>
      </c>
      <c r="H1300" s="14" t="str">
        <f t="shared" si="80"/>
        <v/>
      </c>
      <c r="I1300" s="11" t="str">
        <f t="shared" si="81"/>
        <v/>
      </c>
      <c r="J1300" s="11" t="str">
        <f t="shared" si="82"/>
        <v/>
      </c>
      <c r="K1300" s="11">
        <f t="shared" si="83"/>
        <v>0</v>
      </c>
    </row>
    <row r="1301" spans="1:11" s="11" customFormat="1">
      <c r="A1301" s="32">
        <v>2018</v>
      </c>
      <c r="B1301" s="32">
        <v>6009</v>
      </c>
      <c r="C1301" s="33" t="s">
        <v>363</v>
      </c>
      <c r="D1301" s="33" t="s">
        <v>354</v>
      </c>
      <c r="E1301" s="34">
        <v>16496</v>
      </c>
      <c r="F1301" s="35">
        <v>17.84</v>
      </c>
      <c r="G1301" s="34">
        <v>192</v>
      </c>
      <c r="H1301" s="14">
        <f t="shared" si="80"/>
        <v>565034.1888</v>
      </c>
      <c r="I1301" s="11">
        <f t="shared" si="81"/>
        <v>16496</v>
      </c>
      <c r="J1301" s="11">
        <f t="shared" si="82"/>
        <v>294288.64000000001</v>
      </c>
      <c r="K1301" s="11">
        <f t="shared" si="83"/>
        <v>0</v>
      </c>
    </row>
    <row r="1302" spans="1:11" s="11" customFormat="1">
      <c r="A1302" s="32">
        <v>2018</v>
      </c>
      <c r="B1302" s="32">
        <v>6009</v>
      </c>
      <c r="C1302" s="33" t="s">
        <v>363</v>
      </c>
      <c r="D1302" s="33" t="s">
        <v>354</v>
      </c>
      <c r="E1302" s="34">
        <v>63834</v>
      </c>
      <c r="F1302" s="35">
        <v>16.68</v>
      </c>
      <c r="G1302" s="34">
        <v>193.3</v>
      </c>
      <c r="H1302" s="14">
        <f t="shared" si="80"/>
        <v>2058163.9149600002</v>
      </c>
      <c r="I1302" s="11">
        <f t="shared" si="81"/>
        <v>63834</v>
      </c>
      <c r="J1302" s="11">
        <f t="shared" si="82"/>
        <v>1064751.1199999999</v>
      </c>
      <c r="K1302" s="11">
        <f t="shared" si="83"/>
        <v>0</v>
      </c>
    </row>
    <row r="1303" spans="1:11" s="11" customFormat="1">
      <c r="A1303" s="32">
        <v>2018</v>
      </c>
      <c r="B1303" s="32">
        <v>6009</v>
      </c>
      <c r="C1303" s="33" t="s">
        <v>363</v>
      </c>
      <c r="D1303" s="33" t="s">
        <v>354</v>
      </c>
      <c r="E1303" s="34">
        <v>32051</v>
      </c>
      <c r="F1303" s="35">
        <v>18.02</v>
      </c>
      <c r="G1303" s="34">
        <v>196.1</v>
      </c>
      <c r="H1303" s="14">
        <f t="shared" si="80"/>
        <v>1132593.2382199999</v>
      </c>
      <c r="I1303" s="11">
        <f t="shared" si="81"/>
        <v>32051</v>
      </c>
      <c r="J1303" s="11">
        <f t="shared" si="82"/>
        <v>577559.02</v>
      </c>
      <c r="K1303" s="11">
        <f t="shared" si="83"/>
        <v>0</v>
      </c>
    </row>
    <row r="1304" spans="1:11" s="11" customFormat="1">
      <c r="A1304" s="32">
        <v>2018</v>
      </c>
      <c r="B1304" s="32">
        <v>6009</v>
      </c>
      <c r="C1304" s="33" t="s">
        <v>363</v>
      </c>
      <c r="D1304" s="33" t="s">
        <v>354</v>
      </c>
      <c r="E1304" s="34">
        <v>14131</v>
      </c>
      <c r="F1304" s="35">
        <v>17.95</v>
      </c>
      <c r="G1304" s="34">
        <v>195.1</v>
      </c>
      <c r="H1304" s="14">
        <f t="shared" si="80"/>
        <v>494873.97894999996</v>
      </c>
      <c r="I1304" s="11">
        <f t="shared" si="81"/>
        <v>14131</v>
      </c>
      <c r="J1304" s="11">
        <f t="shared" si="82"/>
        <v>253651.44999999998</v>
      </c>
      <c r="K1304" s="11">
        <f t="shared" si="83"/>
        <v>0</v>
      </c>
    </row>
    <row r="1305" spans="1:11" s="11" customFormat="1">
      <c r="A1305" s="32">
        <v>2018</v>
      </c>
      <c r="B1305" s="32">
        <v>6009</v>
      </c>
      <c r="C1305" s="33" t="s">
        <v>363</v>
      </c>
      <c r="D1305" s="33" t="s">
        <v>354</v>
      </c>
      <c r="E1305" s="34">
        <v>45799</v>
      </c>
      <c r="F1305" s="35">
        <v>17.559999999999999</v>
      </c>
      <c r="G1305" s="34">
        <v>196.4</v>
      </c>
      <c r="H1305" s="14">
        <f t="shared" si="80"/>
        <v>1579508.5841599999</v>
      </c>
      <c r="I1305" s="11">
        <f t="shared" si="81"/>
        <v>45799</v>
      </c>
      <c r="J1305" s="11">
        <f t="shared" si="82"/>
        <v>804230.44</v>
      </c>
      <c r="K1305" s="11">
        <f t="shared" si="83"/>
        <v>0</v>
      </c>
    </row>
    <row r="1306" spans="1:11" s="11" customFormat="1">
      <c r="A1306" s="32">
        <v>2018</v>
      </c>
      <c r="B1306" s="32">
        <v>6009</v>
      </c>
      <c r="C1306" s="33" t="s">
        <v>363</v>
      </c>
      <c r="D1306" s="33" t="s">
        <v>354</v>
      </c>
      <c r="E1306" s="34">
        <v>32357</v>
      </c>
      <c r="F1306" s="35">
        <v>16.989999999999998</v>
      </c>
      <c r="G1306" s="34">
        <v>201</v>
      </c>
      <c r="H1306" s="14">
        <f t="shared" si="80"/>
        <v>1104988.3142999997</v>
      </c>
      <c r="I1306" s="11">
        <f t="shared" si="81"/>
        <v>32357</v>
      </c>
      <c r="J1306" s="11">
        <f t="shared" si="82"/>
        <v>549745.42999999993</v>
      </c>
      <c r="K1306" s="11">
        <f t="shared" si="83"/>
        <v>0</v>
      </c>
    </row>
    <row r="1307" spans="1:11" s="11" customFormat="1">
      <c r="A1307" s="32">
        <v>2018</v>
      </c>
      <c r="B1307" s="32">
        <v>6009</v>
      </c>
      <c r="C1307" s="33" t="s">
        <v>363</v>
      </c>
      <c r="D1307" s="33" t="s">
        <v>354</v>
      </c>
      <c r="E1307" s="34">
        <v>31826</v>
      </c>
      <c r="F1307" s="35">
        <v>16.97</v>
      </c>
      <c r="G1307" s="34">
        <v>188.7</v>
      </c>
      <c r="H1307" s="14">
        <f t="shared" si="80"/>
        <v>1019144.5841399998</v>
      </c>
      <c r="I1307" s="11">
        <f t="shared" si="81"/>
        <v>31826</v>
      </c>
      <c r="J1307" s="11">
        <f t="shared" si="82"/>
        <v>540087.22</v>
      </c>
      <c r="K1307" s="11">
        <f t="shared" si="83"/>
        <v>0</v>
      </c>
    </row>
    <row r="1308" spans="1:11" s="11" customFormat="1">
      <c r="A1308" s="32">
        <v>2018</v>
      </c>
      <c r="B1308" s="32">
        <v>6009</v>
      </c>
      <c r="C1308" s="33" t="s">
        <v>363</v>
      </c>
      <c r="D1308" s="33" t="s">
        <v>354</v>
      </c>
      <c r="E1308" s="34">
        <v>62645</v>
      </c>
      <c r="F1308" s="35">
        <v>17.55</v>
      </c>
      <c r="G1308" s="34">
        <v>197.3</v>
      </c>
      <c r="H1308" s="14">
        <f t="shared" si="80"/>
        <v>2169155.1667500003</v>
      </c>
      <c r="I1308" s="11">
        <f t="shared" si="81"/>
        <v>62645</v>
      </c>
      <c r="J1308" s="11">
        <f t="shared" si="82"/>
        <v>1099419.75</v>
      </c>
      <c r="K1308" s="11">
        <f t="shared" si="83"/>
        <v>0</v>
      </c>
    </row>
    <row r="1309" spans="1:11" s="11" customFormat="1">
      <c r="A1309" s="32">
        <v>2018</v>
      </c>
      <c r="B1309" s="32">
        <v>6009</v>
      </c>
      <c r="C1309" s="33" t="s">
        <v>363</v>
      </c>
      <c r="D1309" s="33" t="s">
        <v>354</v>
      </c>
      <c r="E1309" s="34">
        <v>15523</v>
      </c>
      <c r="F1309" s="35">
        <v>17.53</v>
      </c>
      <c r="G1309" s="34">
        <v>196.6</v>
      </c>
      <c r="H1309" s="14">
        <f t="shared" si="80"/>
        <v>534984.36153999995</v>
      </c>
      <c r="I1309" s="11">
        <f t="shared" si="81"/>
        <v>15523</v>
      </c>
      <c r="J1309" s="11">
        <f t="shared" si="82"/>
        <v>272118.19</v>
      </c>
      <c r="K1309" s="11">
        <f t="shared" si="83"/>
        <v>0</v>
      </c>
    </row>
    <row r="1310" spans="1:11" s="11" customFormat="1">
      <c r="A1310" s="32">
        <v>2018</v>
      </c>
      <c r="B1310" s="32">
        <v>6009</v>
      </c>
      <c r="C1310" s="33" t="s">
        <v>363</v>
      </c>
      <c r="D1310" s="33" t="s">
        <v>354</v>
      </c>
      <c r="E1310" s="34">
        <v>31632</v>
      </c>
      <c r="F1310" s="35">
        <v>18.05</v>
      </c>
      <c r="G1310" s="34">
        <v>195.2</v>
      </c>
      <c r="H1310" s="14">
        <f t="shared" si="80"/>
        <v>1114509.2352</v>
      </c>
      <c r="I1310" s="11">
        <f t="shared" si="81"/>
        <v>31632</v>
      </c>
      <c r="J1310" s="11">
        <f t="shared" si="82"/>
        <v>570957.6</v>
      </c>
      <c r="K1310" s="11">
        <f t="shared" si="83"/>
        <v>0</v>
      </c>
    </row>
    <row r="1311" spans="1:11" s="11" customFormat="1">
      <c r="A1311" s="32">
        <v>2018</v>
      </c>
      <c r="B1311" s="32">
        <v>6016</v>
      </c>
      <c r="C1311" s="33" t="s">
        <v>363</v>
      </c>
      <c r="D1311" s="33" t="s">
        <v>354</v>
      </c>
      <c r="E1311" s="34">
        <v>78813</v>
      </c>
      <c r="F1311" s="35">
        <v>18.05</v>
      </c>
      <c r="G1311" s="34" t="s">
        <v>364</v>
      </c>
      <c r="H1311" s="14" t="str">
        <f t="shared" si="80"/>
        <v/>
      </c>
      <c r="I1311" s="11" t="str">
        <f t="shared" si="81"/>
        <v/>
      </c>
      <c r="J1311" s="11" t="str">
        <f t="shared" si="82"/>
        <v/>
      </c>
      <c r="K1311" s="11">
        <f t="shared" si="83"/>
        <v>0</v>
      </c>
    </row>
    <row r="1312" spans="1:11" s="11" customFormat="1">
      <c r="A1312" s="32">
        <v>2018</v>
      </c>
      <c r="B1312" s="32">
        <v>6016</v>
      </c>
      <c r="C1312" s="33" t="s">
        <v>565</v>
      </c>
      <c r="D1312" s="33" t="s">
        <v>566</v>
      </c>
      <c r="E1312" s="34">
        <v>1595</v>
      </c>
      <c r="F1312" s="35">
        <v>5.8</v>
      </c>
      <c r="G1312" s="34" t="s">
        <v>364</v>
      </c>
      <c r="H1312" s="14" t="str">
        <f t="shared" si="80"/>
        <v/>
      </c>
      <c r="I1312" s="11" t="str">
        <f t="shared" si="81"/>
        <v/>
      </c>
      <c r="J1312" s="11" t="str">
        <f t="shared" si="82"/>
        <v/>
      </c>
      <c r="K1312" s="11">
        <f t="shared" si="83"/>
        <v>0</v>
      </c>
    </row>
    <row r="1313" spans="1:11" s="11" customFormat="1">
      <c r="A1313" s="32">
        <v>2018</v>
      </c>
      <c r="B1313" s="32">
        <v>6017</v>
      </c>
      <c r="C1313" s="33" t="s">
        <v>363</v>
      </c>
      <c r="D1313" s="33" t="s">
        <v>354</v>
      </c>
      <c r="E1313" s="34">
        <v>151106</v>
      </c>
      <c r="F1313" s="35">
        <v>17.600000000000001</v>
      </c>
      <c r="G1313" s="34" t="s">
        <v>364</v>
      </c>
      <c r="H1313" s="14" t="str">
        <f t="shared" si="80"/>
        <v/>
      </c>
      <c r="I1313" s="11" t="str">
        <f t="shared" si="81"/>
        <v/>
      </c>
      <c r="J1313" s="11" t="str">
        <f t="shared" si="82"/>
        <v/>
      </c>
      <c r="K1313" s="11">
        <f t="shared" si="83"/>
        <v>0</v>
      </c>
    </row>
    <row r="1314" spans="1:11" s="11" customFormat="1">
      <c r="A1314" s="32">
        <v>2018</v>
      </c>
      <c r="B1314" s="32">
        <v>6018</v>
      </c>
      <c r="C1314" s="33" t="s">
        <v>353</v>
      </c>
      <c r="D1314" s="33" t="s">
        <v>354</v>
      </c>
      <c r="E1314" s="34">
        <v>44346</v>
      </c>
      <c r="F1314" s="35">
        <v>25.416</v>
      </c>
      <c r="G1314" s="34">
        <v>171.8</v>
      </c>
      <c r="H1314" s="14">
        <f t="shared" si="80"/>
        <v>1936354.2540480003</v>
      </c>
      <c r="I1314" s="11">
        <f t="shared" si="81"/>
        <v>44346</v>
      </c>
      <c r="J1314" s="11">
        <f t="shared" si="82"/>
        <v>1127097.936</v>
      </c>
      <c r="K1314" s="11">
        <f t="shared" si="83"/>
        <v>0</v>
      </c>
    </row>
    <row r="1315" spans="1:11" s="11" customFormat="1">
      <c r="A1315" s="32">
        <v>2018</v>
      </c>
      <c r="B1315" s="32">
        <v>6018</v>
      </c>
      <c r="C1315" s="33" t="s">
        <v>353</v>
      </c>
      <c r="D1315" s="33" t="s">
        <v>354</v>
      </c>
      <c r="E1315" s="34">
        <v>13082</v>
      </c>
      <c r="F1315" s="35">
        <v>26.038</v>
      </c>
      <c r="G1315" s="34">
        <v>191</v>
      </c>
      <c r="H1315" s="14">
        <f t="shared" si="80"/>
        <v>650601.61155999999</v>
      </c>
      <c r="I1315" s="11">
        <f t="shared" si="81"/>
        <v>13082</v>
      </c>
      <c r="J1315" s="11">
        <f t="shared" si="82"/>
        <v>340629.11599999998</v>
      </c>
      <c r="K1315" s="11">
        <f t="shared" si="83"/>
        <v>0</v>
      </c>
    </row>
    <row r="1316" spans="1:11" s="11" customFormat="1">
      <c r="A1316" s="32">
        <v>2018</v>
      </c>
      <c r="B1316" s="32">
        <v>6018</v>
      </c>
      <c r="C1316" s="33" t="s">
        <v>353</v>
      </c>
      <c r="D1316" s="33" t="s">
        <v>354</v>
      </c>
      <c r="E1316" s="34">
        <v>6388</v>
      </c>
      <c r="F1316" s="35">
        <v>23.155999999999999</v>
      </c>
      <c r="G1316" s="34">
        <v>175.3</v>
      </c>
      <c r="H1316" s="14">
        <f t="shared" si="80"/>
        <v>259304.68558400002</v>
      </c>
      <c r="I1316" s="11">
        <f t="shared" si="81"/>
        <v>6388</v>
      </c>
      <c r="J1316" s="11">
        <f t="shared" si="82"/>
        <v>147920.52799999999</v>
      </c>
      <c r="K1316" s="11">
        <f t="shared" si="83"/>
        <v>0</v>
      </c>
    </row>
    <row r="1317" spans="1:11" s="11" customFormat="1">
      <c r="A1317" s="32">
        <v>2018</v>
      </c>
      <c r="B1317" s="32">
        <v>6018</v>
      </c>
      <c r="C1317" s="33" t="s">
        <v>353</v>
      </c>
      <c r="D1317" s="33" t="s">
        <v>354</v>
      </c>
      <c r="E1317" s="34">
        <v>13951</v>
      </c>
      <c r="F1317" s="35">
        <v>23.18</v>
      </c>
      <c r="G1317" s="34">
        <v>165.2</v>
      </c>
      <c r="H1317" s="14">
        <f t="shared" si="80"/>
        <v>534230.66535999998</v>
      </c>
      <c r="I1317" s="11">
        <f t="shared" si="81"/>
        <v>13951</v>
      </c>
      <c r="J1317" s="11">
        <f t="shared" si="82"/>
        <v>323384.18</v>
      </c>
      <c r="K1317" s="11">
        <f t="shared" si="83"/>
        <v>0</v>
      </c>
    </row>
    <row r="1318" spans="1:11" s="11" customFormat="1">
      <c r="A1318" s="32">
        <v>2018</v>
      </c>
      <c r="B1318" s="32">
        <v>6018</v>
      </c>
      <c r="C1318" s="33" t="s">
        <v>353</v>
      </c>
      <c r="D1318" s="33" t="s">
        <v>354</v>
      </c>
      <c r="E1318" s="34">
        <v>17747</v>
      </c>
      <c r="F1318" s="35">
        <v>22.382000000000001</v>
      </c>
      <c r="G1318" s="34">
        <v>189.7</v>
      </c>
      <c r="H1318" s="14">
        <f t="shared" si="80"/>
        <v>753513.73253799987</v>
      </c>
      <c r="I1318" s="11">
        <f t="shared" si="81"/>
        <v>17747</v>
      </c>
      <c r="J1318" s="11">
        <f t="shared" si="82"/>
        <v>397213.35400000005</v>
      </c>
      <c r="K1318" s="11">
        <f t="shared" si="83"/>
        <v>0</v>
      </c>
    </row>
    <row r="1319" spans="1:11" s="11" customFormat="1">
      <c r="A1319" s="32">
        <v>2018</v>
      </c>
      <c r="B1319" s="32">
        <v>6018</v>
      </c>
      <c r="C1319" s="33" t="s">
        <v>353</v>
      </c>
      <c r="D1319" s="33" t="s">
        <v>354</v>
      </c>
      <c r="E1319" s="34">
        <v>27180</v>
      </c>
      <c r="F1319" s="35">
        <v>23.294</v>
      </c>
      <c r="G1319" s="34">
        <v>196.2</v>
      </c>
      <c r="H1319" s="14">
        <f t="shared" si="80"/>
        <v>1242202.8650399998</v>
      </c>
      <c r="I1319" s="11">
        <f t="shared" si="81"/>
        <v>27180</v>
      </c>
      <c r="J1319" s="11">
        <f t="shared" si="82"/>
        <v>633130.92000000004</v>
      </c>
      <c r="K1319" s="11">
        <f t="shared" si="83"/>
        <v>0</v>
      </c>
    </row>
    <row r="1320" spans="1:11" s="11" customFormat="1">
      <c r="A1320" s="32">
        <v>2018</v>
      </c>
      <c r="B1320" s="32">
        <v>6018</v>
      </c>
      <c r="C1320" s="33" t="s">
        <v>353</v>
      </c>
      <c r="D1320" s="33" t="s">
        <v>354</v>
      </c>
      <c r="E1320" s="34">
        <v>11347</v>
      </c>
      <c r="F1320" s="35">
        <v>24.91</v>
      </c>
      <c r="G1320" s="34">
        <v>184.4</v>
      </c>
      <c r="H1320" s="14">
        <f t="shared" si="80"/>
        <v>521213.55188000004</v>
      </c>
      <c r="I1320" s="11">
        <f t="shared" si="81"/>
        <v>11347</v>
      </c>
      <c r="J1320" s="11">
        <f t="shared" si="82"/>
        <v>282653.77</v>
      </c>
      <c r="K1320" s="11">
        <f t="shared" si="83"/>
        <v>0</v>
      </c>
    </row>
    <row r="1321" spans="1:11" s="11" customFormat="1">
      <c r="A1321" s="32">
        <v>2018</v>
      </c>
      <c r="B1321" s="32">
        <v>6018</v>
      </c>
      <c r="C1321" s="33" t="s">
        <v>353</v>
      </c>
      <c r="D1321" s="33" t="s">
        <v>354</v>
      </c>
      <c r="E1321" s="34">
        <v>24325</v>
      </c>
      <c r="F1321" s="35">
        <v>23.475999999999999</v>
      </c>
      <c r="G1321" s="34">
        <v>182.5</v>
      </c>
      <c r="H1321" s="14">
        <f t="shared" si="80"/>
        <v>1042173.0024999999</v>
      </c>
      <c r="I1321" s="11">
        <f t="shared" si="81"/>
        <v>24325</v>
      </c>
      <c r="J1321" s="11">
        <f t="shared" si="82"/>
        <v>571053.69999999995</v>
      </c>
      <c r="K1321" s="11">
        <f t="shared" si="83"/>
        <v>0</v>
      </c>
    </row>
    <row r="1322" spans="1:11" s="11" customFormat="1">
      <c r="A1322" s="32">
        <v>2018</v>
      </c>
      <c r="B1322" s="32">
        <v>6018</v>
      </c>
      <c r="C1322" s="33" t="s">
        <v>353</v>
      </c>
      <c r="D1322" s="33" t="s">
        <v>354</v>
      </c>
      <c r="E1322" s="34">
        <v>3277</v>
      </c>
      <c r="F1322" s="35">
        <v>24.986000000000001</v>
      </c>
      <c r="G1322" s="34">
        <v>181.5</v>
      </c>
      <c r="H1322" s="14">
        <f t="shared" si="80"/>
        <v>148610.60642999999</v>
      </c>
      <c r="I1322" s="11">
        <f t="shared" si="81"/>
        <v>3277</v>
      </c>
      <c r="J1322" s="11">
        <f t="shared" si="82"/>
        <v>81879.122000000003</v>
      </c>
      <c r="K1322" s="11">
        <f t="shared" si="83"/>
        <v>0</v>
      </c>
    </row>
    <row r="1323" spans="1:11" s="11" customFormat="1">
      <c r="A1323" s="32">
        <v>2018</v>
      </c>
      <c r="B1323" s="32">
        <v>6019</v>
      </c>
      <c r="C1323" s="33" t="s">
        <v>353</v>
      </c>
      <c r="D1323" s="33" t="s">
        <v>354</v>
      </c>
      <c r="E1323" s="34">
        <v>45851</v>
      </c>
      <c r="F1323" s="35">
        <v>25.08</v>
      </c>
      <c r="G1323" s="34" t="s">
        <v>364</v>
      </c>
      <c r="H1323" s="14" t="str">
        <f t="shared" si="80"/>
        <v/>
      </c>
      <c r="I1323" s="11" t="str">
        <f t="shared" si="81"/>
        <v/>
      </c>
      <c r="J1323" s="11" t="str">
        <f t="shared" si="82"/>
        <v/>
      </c>
      <c r="K1323" s="11">
        <f t="shared" si="83"/>
        <v>0</v>
      </c>
    </row>
    <row r="1324" spans="1:11" s="11" customFormat="1">
      <c r="A1324" s="32">
        <v>2018</v>
      </c>
      <c r="B1324" s="32">
        <v>6019</v>
      </c>
      <c r="C1324" s="33" t="s">
        <v>353</v>
      </c>
      <c r="D1324" s="33" t="s">
        <v>354</v>
      </c>
      <c r="E1324" s="34">
        <v>26736</v>
      </c>
      <c r="F1324" s="35">
        <v>24.86</v>
      </c>
      <c r="G1324" s="34" t="s">
        <v>364</v>
      </c>
      <c r="H1324" s="14" t="str">
        <f t="shared" si="80"/>
        <v/>
      </c>
      <c r="I1324" s="11" t="str">
        <f t="shared" si="81"/>
        <v/>
      </c>
      <c r="J1324" s="11" t="str">
        <f t="shared" si="82"/>
        <v/>
      </c>
      <c r="K1324" s="11">
        <f t="shared" si="83"/>
        <v>0</v>
      </c>
    </row>
    <row r="1325" spans="1:11" s="11" customFormat="1">
      <c r="A1325" s="32">
        <v>2018</v>
      </c>
      <c r="B1325" s="32">
        <v>6019</v>
      </c>
      <c r="C1325" s="33" t="s">
        <v>353</v>
      </c>
      <c r="D1325" s="33" t="s">
        <v>354</v>
      </c>
      <c r="E1325" s="34">
        <v>10442</v>
      </c>
      <c r="F1325" s="35">
        <v>26.09</v>
      </c>
      <c r="G1325" s="34" t="s">
        <v>364</v>
      </c>
      <c r="H1325" s="14" t="str">
        <f t="shared" si="80"/>
        <v/>
      </c>
      <c r="I1325" s="11" t="str">
        <f t="shared" si="81"/>
        <v/>
      </c>
      <c r="J1325" s="11" t="str">
        <f t="shared" si="82"/>
        <v/>
      </c>
      <c r="K1325" s="11">
        <f t="shared" si="83"/>
        <v>0</v>
      </c>
    </row>
    <row r="1326" spans="1:11" s="11" customFormat="1">
      <c r="A1326" s="32">
        <v>2018</v>
      </c>
      <c r="B1326" s="32">
        <v>6019</v>
      </c>
      <c r="C1326" s="33" t="s">
        <v>353</v>
      </c>
      <c r="D1326" s="33" t="s">
        <v>354</v>
      </c>
      <c r="E1326" s="34">
        <v>43412</v>
      </c>
      <c r="F1326" s="35">
        <v>25.44</v>
      </c>
      <c r="G1326" s="34" t="s">
        <v>364</v>
      </c>
      <c r="H1326" s="14" t="str">
        <f t="shared" si="80"/>
        <v/>
      </c>
      <c r="I1326" s="11" t="str">
        <f t="shared" si="81"/>
        <v/>
      </c>
      <c r="J1326" s="11" t="str">
        <f t="shared" si="82"/>
        <v/>
      </c>
      <c r="K1326" s="11">
        <f t="shared" si="83"/>
        <v>0</v>
      </c>
    </row>
    <row r="1327" spans="1:11" s="11" customFormat="1">
      <c r="A1327" s="32">
        <v>2018</v>
      </c>
      <c r="B1327" s="32">
        <v>6019</v>
      </c>
      <c r="C1327" s="33" t="s">
        <v>353</v>
      </c>
      <c r="D1327" s="33" t="s">
        <v>354</v>
      </c>
      <c r="E1327" s="34">
        <v>63037</v>
      </c>
      <c r="F1327" s="35">
        <v>22.08</v>
      </c>
      <c r="G1327" s="34" t="s">
        <v>364</v>
      </c>
      <c r="H1327" s="14" t="str">
        <f t="shared" si="80"/>
        <v/>
      </c>
      <c r="I1327" s="11" t="str">
        <f t="shared" si="81"/>
        <v/>
      </c>
      <c r="J1327" s="11" t="str">
        <f t="shared" si="82"/>
        <v/>
      </c>
      <c r="K1327" s="11">
        <f t="shared" si="83"/>
        <v>0</v>
      </c>
    </row>
    <row r="1328" spans="1:11" s="11" customFormat="1">
      <c r="A1328" s="32">
        <v>2018</v>
      </c>
      <c r="B1328" s="32">
        <v>6019</v>
      </c>
      <c r="C1328" s="33" t="s">
        <v>563</v>
      </c>
      <c r="D1328" s="33" t="s">
        <v>564</v>
      </c>
      <c r="E1328" s="34">
        <v>56941</v>
      </c>
      <c r="F1328" s="35">
        <v>1</v>
      </c>
      <c r="G1328" s="34" t="s">
        <v>364</v>
      </c>
      <c r="H1328" s="14" t="str">
        <f t="shared" si="80"/>
        <v/>
      </c>
      <c r="I1328" s="11" t="str">
        <f t="shared" si="81"/>
        <v/>
      </c>
      <c r="J1328" s="11" t="str">
        <f t="shared" si="82"/>
        <v/>
      </c>
      <c r="K1328" s="11">
        <f t="shared" si="83"/>
        <v>0</v>
      </c>
    </row>
    <row r="1329" spans="1:11" s="11" customFormat="1">
      <c r="A1329" s="32">
        <v>2018</v>
      </c>
      <c r="B1329" s="32">
        <v>6021</v>
      </c>
      <c r="C1329" s="33" t="s">
        <v>363</v>
      </c>
      <c r="D1329" s="33" t="s">
        <v>354</v>
      </c>
      <c r="E1329" s="34">
        <v>70387</v>
      </c>
      <c r="F1329" s="35">
        <v>20.73</v>
      </c>
      <c r="G1329" s="34">
        <v>263.5</v>
      </c>
      <c r="H1329" s="14">
        <f t="shared" si="80"/>
        <v>3844787.8138499996</v>
      </c>
      <c r="I1329" s="11">
        <f t="shared" si="81"/>
        <v>70387</v>
      </c>
      <c r="J1329" s="11">
        <f t="shared" si="82"/>
        <v>1459122.51</v>
      </c>
      <c r="K1329" s="11">
        <f t="shared" si="83"/>
        <v>0</v>
      </c>
    </row>
    <row r="1330" spans="1:11" s="11" customFormat="1">
      <c r="A1330" s="32">
        <v>2018</v>
      </c>
      <c r="B1330" s="32">
        <v>6021</v>
      </c>
      <c r="C1330" s="33" t="s">
        <v>563</v>
      </c>
      <c r="D1330" s="33" t="s">
        <v>564</v>
      </c>
      <c r="E1330" s="34">
        <v>10480</v>
      </c>
      <c r="F1330" s="35">
        <v>1.05</v>
      </c>
      <c r="G1330" s="34">
        <v>504</v>
      </c>
      <c r="H1330" s="14">
        <f t="shared" si="80"/>
        <v>55460.160000000011</v>
      </c>
      <c r="I1330" s="11">
        <f t="shared" si="81"/>
        <v>10480</v>
      </c>
      <c r="J1330" s="11">
        <f t="shared" si="82"/>
        <v>11004</v>
      </c>
      <c r="K1330" s="11">
        <f t="shared" si="83"/>
        <v>0</v>
      </c>
    </row>
    <row r="1331" spans="1:11" s="11" customFormat="1">
      <c r="A1331" s="32">
        <v>2018</v>
      </c>
      <c r="B1331" s="32">
        <v>6021</v>
      </c>
      <c r="C1331" s="33" t="s">
        <v>363</v>
      </c>
      <c r="D1331" s="33" t="s">
        <v>354</v>
      </c>
      <c r="E1331" s="34">
        <v>149932</v>
      </c>
      <c r="F1331" s="35">
        <v>19.11</v>
      </c>
      <c r="G1331" s="34">
        <v>206.9</v>
      </c>
      <c r="H1331" s="14">
        <f t="shared" si="80"/>
        <v>5928099.8758800002</v>
      </c>
      <c r="I1331" s="11">
        <f t="shared" si="81"/>
        <v>149932</v>
      </c>
      <c r="J1331" s="11">
        <f t="shared" si="82"/>
        <v>2865200.52</v>
      </c>
      <c r="K1331" s="11">
        <f t="shared" si="83"/>
        <v>0</v>
      </c>
    </row>
    <row r="1332" spans="1:11" s="11" customFormat="1">
      <c r="A1332" s="32">
        <v>2018</v>
      </c>
      <c r="B1332" s="32">
        <v>6030</v>
      </c>
      <c r="C1332" s="33" t="s">
        <v>362</v>
      </c>
      <c r="D1332" s="33" t="s">
        <v>354</v>
      </c>
      <c r="E1332" s="34">
        <v>695932</v>
      </c>
      <c r="F1332" s="35">
        <v>12.5</v>
      </c>
      <c r="G1332" s="34">
        <v>156.69999999999999</v>
      </c>
      <c r="H1332" s="14">
        <f t="shared" si="80"/>
        <v>13631568.049999999</v>
      </c>
      <c r="I1332" s="11">
        <f t="shared" si="81"/>
        <v>695932</v>
      </c>
      <c r="J1332" s="11">
        <f t="shared" si="82"/>
        <v>8699150</v>
      </c>
      <c r="K1332" s="11">
        <f t="shared" si="83"/>
        <v>1</v>
      </c>
    </row>
    <row r="1333" spans="1:11" s="11" customFormat="1">
      <c r="A1333" s="32">
        <v>2018</v>
      </c>
      <c r="B1333" s="32">
        <v>6030</v>
      </c>
      <c r="C1333" s="33" t="s">
        <v>565</v>
      </c>
      <c r="D1333" s="33" t="s">
        <v>566</v>
      </c>
      <c r="E1333" s="34">
        <v>1286</v>
      </c>
      <c r="F1333" s="35">
        <v>5.7</v>
      </c>
      <c r="G1333" s="34">
        <v>1586.9</v>
      </c>
      <c r="H1333" s="14">
        <f t="shared" si="80"/>
        <v>116322.94380000002</v>
      </c>
      <c r="I1333" s="11">
        <f t="shared" si="81"/>
        <v>1286</v>
      </c>
      <c r="J1333" s="11">
        <f t="shared" si="82"/>
        <v>7330.2</v>
      </c>
      <c r="K1333" s="11">
        <f t="shared" si="83"/>
        <v>0</v>
      </c>
    </row>
    <row r="1334" spans="1:11" s="11" customFormat="1">
      <c r="A1334" s="32">
        <v>2018</v>
      </c>
      <c r="B1334" s="32">
        <v>6031</v>
      </c>
      <c r="C1334" s="33" t="s">
        <v>353</v>
      </c>
      <c r="D1334" s="33" t="s">
        <v>354</v>
      </c>
      <c r="E1334" s="34">
        <v>6469</v>
      </c>
      <c r="F1334" s="35">
        <v>25.9</v>
      </c>
      <c r="G1334" s="34">
        <v>164.8</v>
      </c>
      <c r="H1334" s="14">
        <f t="shared" si="80"/>
        <v>276117.62079999998</v>
      </c>
      <c r="I1334" s="11">
        <f t="shared" si="81"/>
        <v>6469</v>
      </c>
      <c r="J1334" s="11">
        <f t="shared" si="82"/>
        <v>167547.09999999998</v>
      </c>
      <c r="K1334" s="11">
        <f t="shared" si="83"/>
        <v>0</v>
      </c>
    </row>
    <row r="1335" spans="1:11" s="11" customFormat="1">
      <c r="A1335" s="32">
        <v>2018</v>
      </c>
      <c r="B1335" s="32">
        <v>6031</v>
      </c>
      <c r="C1335" s="33" t="s">
        <v>353</v>
      </c>
      <c r="D1335" s="33" t="s">
        <v>354</v>
      </c>
      <c r="E1335" s="34">
        <v>11629</v>
      </c>
      <c r="F1335" s="35">
        <v>23.5</v>
      </c>
      <c r="G1335" s="34">
        <v>161.30000000000001</v>
      </c>
      <c r="H1335" s="14">
        <f t="shared" si="80"/>
        <v>440803.05950000003</v>
      </c>
      <c r="I1335" s="11">
        <f t="shared" si="81"/>
        <v>11629</v>
      </c>
      <c r="J1335" s="11">
        <f t="shared" si="82"/>
        <v>273281.5</v>
      </c>
      <c r="K1335" s="11">
        <f t="shared" si="83"/>
        <v>0</v>
      </c>
    </row>
    <row r="1336" spans="1:11" s="11" customFormat="1">
      <c r="A1336" s="32">
        <v>2018</v>
      </c>
      <c r="B1336" s="32">
        <v>6031</v>
      </c>
      <c r="C1336" s="33" t="s">
        <v>565</v>
      </c>
      <c r="D1336" s="33" t="s">
        <v>566</v>
      </c>
      <c r="E1336" s="34">
        <v>3817</v>
      </c>
      <c r="F1336" s="35">
        <v>5.8</v>
      </c>
      <c r="G1336" s="34">
        <v>1677.6</v>
      </c>
      <c r="H1336" s="14">
        <f t="shared" si="80"/>
        <v>371397.15359999996</v>
      </c>
      <c r="I1336" s="11">
        <f t="shared" si="81"/>
        <v>3817</v>
      </c>
      <c r="J1336" s="11">
        <f t="shared" si="82"/>
        <v>22138.6</v>
      </c>
      <c r="K1336" s="11">
        <f t="shared" si="83"/>
        <v>0</v>
      </c>
    </row>
    <row r="1337" spans="1:11" s="11" customFormat="1">
      <c r="A1337" s="32">
        <v>2018</v>
      </c>
      <c r="B1337" s="32">
        <v>6034</v>
      </c>
      <c r="C1337" s="33" t="s">
        <v>565</v>
      </c>
      <c r="D1337" s="33" t="s">
        <v>566</v>
      </c>
      <c r="E1337" s="34">
        <v>589</v>
      </c>
      <c r="F1337" s="35">
        <v>5.8</v>
      </c>
      <c r="G1337" s="34">
        <v>1541.5</v>
      </c>
      <c r="H1337" s="14">
        <f t="shared" si="80"/>
        <v>52660.722999999998</v>
      </c>
      <c r="I1337" s="11">
        <f t="shared" si="81"/>
        <v>589</v>
      </c>
      <c r="J1337" s="11">
        <f t="shared" si="82"/>
        <v>3416.2</v>
      </c>
      <c r="K1337" s="11">
        <f t="shared" si="83"/>
        <v>0</v>
      </c>
    </row>
    <row r="1338" spans="1:11" s="11" customFormat="1">
      <c r="A1338" s="32">
        <v>2018</v>
      </c>
      <c r="B1338" s="32">
        <v>6034</v>
      </c>
      <c r="C1338" s="33" t="s">
        <v>563</v>
      </c>
      <c r="D1338" s="33" t="s">
        <v>564</v>
      </c>
      <c r="E1338" s="34">
        <v>529997</v>
      </c>
      <c r="F1338" s="35">
        <v>1.01</v>
      </c>
      <c r="G1338" s="34">
        <v>502.3</v>
      </c>
      <c r="H1338" s="14">
        <f t="shared" si="80"/>
        <v>2688796.6803099997</v>
      </c>
      <c r="I1338" s="11">
        <f t="shared" si="81"/>
        <v>529997</v>
      </c>
      <c r="J1338" s="11">
        <f t="shared" si="82"/>
        <v>535296.97</v>
      </c>
      <c r="K1338" s="11">
        <f t="shared" si="83"/>
        <v>0</v>
      </c>
    </row>
    <row r="1339" spans="1:11" s="11" customFormat="1">
      <c r="A1339" s="32">
        <v>2018</v>
      </c>
      <c r="B1339" s="32">
        <v>6035</v>
      </c>
      <c r="C1339" s="33" t="s">
        <v>563</v>
      </c>
      <c r="D1339" s="33" t="s">
        <v>564</v>
      </c>
      <c r="E1339" s="34">
        <v>345271</v>
      </c>
      <c r="F1339" s="35">
        <v>1</v>
      </c>
      <c r="G1339" s="34">
        <v>688.9</v>
      </c>
      <c r="H1339" s="14">
        <f t="shared" si="80"/>
        <v>2378571.9189999998</v>
      </c>
      <c r="I1339" s="11">
        <f t="shared" si="81"/>
        <v>345271</v>
      </c>
      <c r="J1339" s="11">
        <f t="shared" si="82"/>
        <v>345271</v>
      </c>
      <c r="K1339" s="11">
        <f t="shared" si="83"/>
        <v>0</v>
      </c>
    </row>
    <row r="1340" spans="1:11" s="11" customFormat="1">
      <c r="A1340" s="32">
        <v>2018</v>
      </c>
      <c r="B1340" s="32">
        <v>6041</v>
      </c>
      <c r="C1340" s="33" t="s">
        <v>353</v>
      </c>
      <c r="D1340" s="33" t="s">
        <v>354</v>
      </c>
      <c r="E1340" s="34">
        <v>39595</v>
      </c>
      <c r="F1340" s="35">
        <v>22.3</v>
      </c>
      <c r="G1340" s="34">
        <v>165.1</v>
      </c>
      <c r="H1340" s="14">
        <f t="shared" si="80"/>
        <v>1457780.9935000001</v>
      </c>
      <c r="I1340" s="11">
        <f t="shared" si="81"/>
        <v>39595</v>
      </c>
      <c r="J1340" s="11">
        <f t="shared" si="82"/>
        <v>882968.5</v>
      </c>
      <c r="K1340" s="11">
        <f t="shared" si="83"/>
        <v>0</v>
      </c>
    </row>
    <row r="1341" spans="1:11" s="11" customFormat="1">
      <c r="A1341" s="32">
        <v>2018</v>
      </c>
      <c r="B1341" s="32">
        <v>6041</v>
      </c>
      <c r="C1341" s="33" t="s">
        <v>353</v>
      </c>
      <c r="D1341" s="33" t="s">
        <v>354</v>
      </c>
      <c r="E1341" s="34">
        <v>1667</v>
      </c>
      <c r="F1341" s="35">
        <v>22.12</v>
      </c>
      <c r="G1341" s="34">
        <v>199.7</v>
      </c>
      <c r="H1341" s="14">
        <f t="shared" si="80"/>
        <v>73637.457880000002</v>
      </c>
      <c r="I1341" s="11">
        <f t="shared" si="81"/>
        <v>1667</v>
      </c>
      <c r="J1341" s="11">
        <f t="shared" si="82"/>
        <v>36874.04</v>
      </c>
      <c r="K1341" s="11">
        <f t="shared" si="83"/>
        <v>0</v>
      </c>
    </row>
    <row r="1342" spans="1:11" s="11" customFormat="1">
      <c r="A1342" s="32">
        <v>2018</v>
      </c>
      <c r="B1342" s="32">
        <v>6041</v>
      </c>
      <c r="C1342" s="33" t="s">
        <v>353</v>
      </c>
      <c r="D1342" s="33" t="s">
        <v>354</v>
      </c>
      <c r="E1342" s="34">
        <v>21617</v>
      </c>
      <c r="F1342" s="35">
        <v>23.04</v>
      </c>
      <c r="G1342" s="34">
        <v>189.8</v>
      </c>
      <c r="H1342" s="14">
        <f t="shared" si="80"/>
        <v>945309.68064000004</v>
      </c>
      <c r="I1342" s="11">
        <f t="shared" si="81"/>
        <v>21617</v>
      </c>
      <c r="J1342" s="11">
        <f t="shared" si="82"/>
        <v>498055.67999999999</v>
      </c>
      <c r="K1342" s="11">
        <f t="shared" si="83"/>
        <v>0</v>
      </c>
    </row>
    <row r="1343" spans="1:11" s="11" customFormat="1">
      <c r="A1343" s="32">
        <v>2018</v>
      </c>
      <c r="B1343" s="32">
        <v>6041</v>
      </c>
      <c r="C1343" s="33" t="s">
        <v>353</v>
      </c>
      <c r="D1343" s="33" t="s">
        <v>354</v>
      </c>
      <c r="E1343" s="34">
        <v>8676</v>
      </c>
      <c r="F1343" s="35">
        <v>23.45</v>
      </c>
      <c r="G1343" s="34">
        <v>148.6</v>
      </c>
      <c r="H1343" s="14">
        <f t="shared" si="80"/>
        <v>302329.96919999999</v>
      </c>
      <c r="I1343" s="11">
        <f t="shared" si="81"/>
        <v>8676</v>
      </c>
      <c r="J1343" s="11">
        <f t="shared" si="82"/>
        <v>203452.19999999998</v>
      </c>
      <c r="K1343" s="11">
        <f t="shared" si="83"/>
        <v>0</v>
      </c>
    </row>
    <row r="1344" spans="1:11" s="11" customFormat="1">
      <c r="A1344" s="32">
        <v>2018</v>
      </c>
      <c r="B1344" s="32">
        <v>6041</v>
      </c>
      <c r="C1344" s="33" t="s">
        <v>353</v>
      </c>
      <c r="D1344" s="33" t="s">
        <v>354</v>
      </c>
      <c r="E1344" s="34">
        <v>6619</v>
      </c>
      <c r="F1344" s="35">
        <v>22.25</v>
      </c>
      <c r="G1344" s="34">
        <v>200.7</v>
      </c>
      <c r="H1344" s="14">
        <f t="shared" si="80"/>
        <v>295576.40924999991</v>
      </c>
      <c r="I1344" s="11">
        <f t="shared" si="81"/>
        <v>6619</v>
      </c>
      <c r="J1344" s="11">
        <f t="shared" si="82"/>
        <v>147272.75</v>
      </c>
      <c r="K1344" s="11">
        <f t="shared" si="83"/>
        <v>0</v>
      </c>
    </row>
    <row r="1345" spans="1:11" s="11" customFormat="1">
      <c r="A1345" s="32">
        <v>2018</v>
      </c>
      <c r="B1345" s="32">
        <v>6041</v>
      </c>
      <c r="C1345" s="33" t="s">
        <v>353</v>
      </c>
      <c r="D1345" s="33" t="s">
        <v>354</v>
      </c>
      <c r="E1345" s="34">
        <v>10281</v>
      </c>
      <c r="F1345" s="35">
        <v>23.45</v>
      </c>
      <c r="G1345" s="34">
        <v>148.6</v>
      </c>
      <c r="H1345" s="14">
        <f t="shared" si="80"/>
        <v>358258.9227</v>
      </c>
      <c r="I1345" s="11">
        <f t="shared" si="81"/>
        <v>10281</v>
      </c>
      <c r="J1345" s="11">
        <f t="shared" si="82"/>
        <v>241089.44999999998</v>
      </c>
      <c r="K1345" s="11">
        <f t="shared" si="83"/>
        <v>0</v>
      </c>
    </row>
    <row r="1346" spans="1:11" s="11" customFormat="1">
      <c r="A1346" s="32">
        <v>2018</v>
      </c>
      <c r="B1346" s="32">
        <v>6041</v>
      </c>
      <c r="C1346" s="33" t="s">
        <v>353</v>
      </c>
      <c r="D1346" s="33" t="s">
        <v>354</v>
      </c>
      <c r="E1346" s="34">
        <v>5068</v>
      </c>
      <c r="F1346" s="35">
        <v>23.2</v>
      </c>
      <c r="G1346" s="34">
        <v>211.9</v>
      </c>
      <c r="H1346" s="14">
        <f t="shared" si="80"/>
        <v>249146.9344</v>
      </c>
      <c r="I1346" s="11">
        <f t="shared" si="81"/>
        <v>5068</v>
      </c>
      <c r="J1346" s="11">
        <f t="shared" si="82"/>
        <v>117577.59999999999</v>
      </c>
      <c r="K1346" s="11">
        <f t="shared" si="83"/>
        <v>0</v>
      </c>
    </row>
    <row r="1347" spans="1:11" s="11" customFormat="1">
      <c r="A1347" s="32">
        <v>2018</v>
      </c>
      <c r="B1347" s="32">
        <v>6041</v>
      </c>
      <c r="C1347" s="33" t="s">
        <v>353</v>
      </c>
      <c r="D1347" s="33" t="s">
        <v>354</v>
      </c>
      <c r="E1347" s="34">
        <v>25704</v>
      </c>
      <c r="F1347" s="35">
        <v>23.2</v>
      </c>
      <c r="G1347" s="34">
        <v>211.9</v>
      </c>
      <c r="H1347" s="14">
        <f t="shared" si="80"/>
        <v>1263629.2032000001</v>
      </c>
      <c r="I1347" s="11">
        <f t="shared" si="81"/>
        <v>25704</v>
      </c>
      <c r="J1347" s="11">
        <f t="shared" si="82"/>
        <v>596332.79999999993</v>
      </c>
      <c r="K1347" s="11">
        <f t="shared" si="83"/>
        <v>0</v>
      </c>
    </row>
    <row r="1348" spans="1:11" s="11" customFormat="1">
      <c r="A1348" s="32">
        <v>2018</v>
      </c>
      <c r="B1348" s="32">
        <v>6041</v>
      </c>
      <c r="C1348" s="33" t="s">
        <v>353</v>
      </c>
      <c r="D1348" s="33" t="s">
        <v>354</v>
      </c>
      <c r="E1348" s="34">
        <v>1638</v>
      </c>
      <c r="F1348" s="35">
        <v>23.33</v>
      </c>
      <c r="G1348" s="34">
        <v>173.7</v>
      </c>
      <c r="H1348" s="14">
        <f t="shared" si="80"/>
        <v>66378.655979999996</v>
      </c>
      <c r="I1348" s="11">
        <f t="shared" si="81"/>
        <v>1638</v>
      </c>
      <c r="J1348" s="11">
        <f t="shared" si="82"/>
        <v>38214.539999999994</v>
      </c>
      <c r="K1348" s="11">
        <f t="shared" si="83"/>
        <v>0</v>
      </c>
    </row>
    <row r="1349" spans="1:11" s="11" customFormat="1">
      <c r="A1349" s="32">
        <v>2018</v>
      </c>
      <c r="B1349" s="32">
        <v>6041</v>
      </c>
      <c r="C1349" s="33" t="s">
        <v>353</v>
      </c>
      <c r="D1349" s="33" t="s">
        <v>354</v>
      </c>
      <c r="E1349" s="34">
        <v>10121</v>
      </c>
      <c r="F1349" s="35">
        <v>23.33</v>
      </c>
      <c r="G1349" s="34">
        <v>173.7</v>
      </c>
      <c r="H1349" s="14">
        <f t="shared" si="80"/>
        <v>410145.52940999996</v>
      </c>
      <c r="I1349" s="11">
        <f t="shared" si="81"/>
        <v>10121</v>
      </c>
      <c r="J1349" s="11">
        <f t="shared" si="82"/>
        <v>236122.93</v>
      </c>
      <c r="K1349" s="11">
        <f t="shared" si="83"/>
        <v>0</v>
      </c>
    </row>
    <row r="1350" spans="1:11" s="11" customFormat="1">
      <c r="A1350" s="32">
        <v>2018</v>
      </c>
      <c r="B1350" s="32">
        <v>6041</v>
      </c>
      <c r="C1350" s="33" t="s">
        <v>353</v>
      </c>
      <c r="D1350" s="33" t="s">
        <v>354</v>
      </c>
      <c r="E1350" s="34">
        <v>20147</v>
      </c>
      <c r="F1350" s="35">
        <v>23.1</v>
      </c>
      <c r="G1350" s="34">
        <v>167</v>
      </c>
      <c r="H1350" s="14">
        <f t="shared" ref="H1350:H1413" si="84">IF(I1350="","",G1350/100*F1350*E1350)</f>
        <v>777210.81900000002</v>
      </c>
      <c r="I1350" s="11">
        <f t="shared" ref="I1350:I1413" si="85">IF(OR(G1350=".",F1350=".",E1350="."),"",E1350)</f>
        <v>20147</v>
      </c>
      <c r="J1350" s="11">
        <f t="shared" ref="J1350:J1413" si="86">IF(I1350="","",F1350*I1350)</f>
        <v>465395.7</v>
      </c>
      <c r="K1350" s="11">
        <f t="shared" ref="K1350:K1413" si="87">IF(C1350="LIG",1,0)</f>
        <v>0</v>
      </c>
    </row>
    <row r="1351" spans="1:11" s="11" customFormat="1">
      <c r="A1351" s="32">
        <v>2018</v>
      </c>
      <c r="B1351" s="32">
        <v>6041</v>
      </c>
      <c r="C1351" s="33" t="s">
        <v>353</v>
      </c>
      <c r="D1351" s="33" t="s">
        <v>354</v>
      </c>
      <c r="E1351" s="34">
        <v>9968</v>
      </c>
      <c r="F1351" s="35">
        <v>23.04</v>
      </c>
      <c r="G1351" s="34">
        <v>189.7</v>
      </c>
      <c r="H1351" s="14">
        <f t="shared" si="84"/>
        <v>435670.17983999994</v>
      </c>
      <c r="I1351" s="11">
        <f t="shared" si="85"/>
        <v>9968</v>
      </c>
      <c r="J1351" s="11">
        <f t="shared" si="86"/>
        <v>229662.72</v>
      </c>
      <c r="K1351" s="11">
        <f t="shared" si="87"/>
        <v>0</v>
      </c>
    </row>
    <row r="1352" spans="1:11" s="11" customFormat="1">
      <c r="A1352" s="32">
        <v>2018</v>
      </c>
      <c r="B1352" s="32">
        <v>6041</v>
      </c>
      <c r="C1352" s="33" t="s">
        <v>353</v>
      </c>
      <c r="D1352" s="33" t="s">
        <v>354</v>
      </c>
      <c r="E1352" s="34">
        <v>8315</v>
      </c>
      <c r="F1352" s="35">
        <v>25.12</v>
      </c>
      <c r="G1352" s="34">
        <v>247.4</v>
      </c>
      <c r="H1352" s="14">
        <f t="shared" si="84"/>
        <v>516751.3072000001</v>
      </c>
      <c r="I1352" s="11">
        <f t="shared" si="85"/>
        <v>8315</v>
      </c>
      <c r="J1352" s="11">
        <f t="shared" si="86"/>
        <v>208872.80000000002</v>
      </c>
      <c r="K1352" s="11">
        <f t="shared" si="87"/>
        <v>0</v>
      </c>
    </row>
    <row r="1353" spans="1:11" s="11" customFormat="1">
      <c r="A1353" s="32">
        <v>2018</v>
      </c>
      <c r="B1353" s="32">
        <v>6041</v>
      </c>
      <c r="C1353" s="33" t="s">
        <v>353</v>
      </c>
      <c r="D1353" s="33" t="s">
        <v>354</v>
      </c>
      <c r="E1353" s="34">
        <v>1603</v>
      </c>
      <c r="F1353" s="35">
        <v>24.47</v>
      </c>
      <c r="G1353" s="34">
        <v>179.3</v>
      </c>
      <c r="H1353" s="14">
        <f t="shared" si="84"/>
        <v>70331.160130000004</v>
      </c>
      <c r="I1353" s="11">
        <f t="shared" si="85"/>
        <v>1603</v>
      </c>
      <c r="J1353" s="11">
        <f t="shared" si="86"/>
        <v>39225.409999999996</v>
      </c>
      <c r="K1353" s="11">
        <f t="shared" si="87"/>
        <v>0</v>
      </c>
    </row>
    <row r="1354" spans="1:11" s="11" customFormat="1">
      <c r="A1354" s="32">
        <v>2018</v>
      </c>
      <c r="B1354" s="32">
        <v>6041</v>
      </c>
      <c r="C1354" s="33" t="s">
        <v>353</v>
      </c>
      <c r="D1354" s="33" t="s">
        <v>354</v>
      </c>
      <c r="E1354" s="34">
        <v>3125</v>
      </c>
      <c r="F1354" s="35">
        <v>22.51</v>
      </c>
      <c r="G1354" s="34">
        <v>187.1</v>
      </c>
      <c r="H1354" s="14">
        <f t="shared" si="84"/>
        <v>131613.15625</v>
      </c>
      <c r="I1354" s="11">
        <f t="shared" si="85"/>
        <v>3125</v>
      </c>
      <c r="J1354" s="11">
        <f t="shared" si="86"/>
        <v>70343.75</v>
      </c>
      <c r="K1354" s="11">
        <f t="shared" si="87"/>
        <v>0</v>
      </c>
    </row>
    <row r="1355" spans="1:11" s="11" customFormat="1">
      <c r="A1355" s="32">
        <v>2018</v>
      </c>
      <c r="B1355" s="32">
        <v>6041</v>
      </c>
      <c r="C1355" s="33" t="s">
        <v>565</v>
      </c>
      <c r="D1355" s="33" t="s">
        <v>566</v>
      </c>
      <c r="E1355" s="34">
        <v>3704</v>
      </c>
      <c r="F1355" s="35">
        <v>5.82</v>
      </c>
      <c r="G1355" s="34">
        <v>1595</v>
      </c>
      <c r="H1355" s="14">
        <f t="shared" si="84"/>
        <v>343838.61599999998</v>
      </c>
      <c r="I1355" s="11">
        <f t="shared" si="85"/>
        <v>3704</v>
      </c>
      <c r="J1355" s="11">
        <f t="shared" si="86"/>
        <v>21557.280000000002</v>
      </c>
      <c r="K1355" s="11">
        <f t="shared" si="87"/>
        <v>0</v>
      </c>
    </row>
    <row r="1356" spans="1:11" s="11" customFormat="1">
      <c r="A1356" s="32">
        <v>2018</v>
      </c>
      <c r="B1356" s="32">
        <v>6041</v>
      </c>
      <c r="C1356" s="33" t="s">
        <v>565</v>
      </c>
      <c r="D1356" s="33" t="s">
        <v>566</v>
      </c>
      <c r="E1356" s="34">
        <v>897</v>
      </c>
      <c r="F1356" s="35">
        <v>5.82</v>
      </c>
      <c r="G1356" s="34">
        <v>1335</v>
      </c>
      <c r="H1356" s="14">
        <f t="shared" si="84"/>
        <v>69694.209000000003</v>
      </c>
      <c r="I1356" s="11">
        <f t="shared" si="85"/>
        <v>897</v>
      </c>
      <c r="J1356" s="11">
        <f t="shared" si="86"/>
        <v>5220.54</v>
      </c>
      <c r="K1356" s="11">
        <f t="shared" si="87"/>
        <v>0</v>
      </c>
    </row>
    <row r="1357" spans="1:11" s="11" customFormat="1">
      <c r="A1357" s="32">
        <v>2018</v>
      </c>
      <c r="B1357" s="32">
        <v>6042</v>
      </c>
      <c r="C1357" s="33" t="s">
        <v>563</v>
      </c>
      <c r="D1357" s="33" t="s">
        <v>564</v>
      </c>
      <c r="E1357" s="34">
        <v>4351936</v>
      </c>
      <c r="F1357" s="35">
        <v>1.022</v>
      </c>
      <c r="G1357" s="34">
        <v>530.5</v>
      </c>
      <c r="H1357" s="14">
        <f t="shared" si="84"/>
        <v>23594934.93056</v>
      </c>
      <c r="I1357" s="11">
        <f t="shared" si="85"/>
        <v>4351936</v>
      </c>
      <c r="J1357" s="11">
        <f t="shared" si="86"/>
        <v>4447678.5920000002</v>
      </c>
      <c r="K1357" s="11">
        <f t="shared" si="87"/>
        <v>0</v>
      </c>
    </row>
    <row r="1358" spans="1:11" s="11" customFormat="1">
      <c r="A1358" s="32">
        <v>2018</v>
      </c>
      <c r="B1358" s="32">
        <v>6043</v>
      </c>
      <c r="C1358" s="33" t="s">
        <v>563</v>
      </c>
      <c r="D1358" s="33" t="s">
        <v>564</v>
      </c>
      <c r="E1358" s="34">
        <v>4918521</v>
      </c>
      <c r="F1358" s="35">
        <v>1.022</v>
      </c>
      <c r="G1358" s="34">
        <v>530.5</v>
      </c>
      <c r="H1358" s="14">
        <f t="shared" si="84"/>
        <v>26666794.490910001</v>
      </c>
      <c r="I1358" s="11">
        <f t="shared" si="85"/>
        <v>4918521</v>
      </c>
      <c r="J1358" s="11">
        <f t="shared" si="86"/>
        <v>5026728.4620000003</v>
      </c>
      <c r="K1358" s="11">
        <f t="shared" si="87"/>
        <v>0</v>
      </c>
    </row>
    <row r="1359" spans="1:11" s="11" customFormat="1">
      <c r="A1359" s="32">
        <v>2018</v>
      </c>
      <c r="B1359" s="32">
        <v>6046</v>
      </c>
      <c r="C1359" s="33" t="s">
        <v>565</v>
      </c>
      <c r="D1359" s="33" t="s">
        <v>566</v>
      </c>
      <c r="E1359" s="34">
        <v>2126</v>
      </c>
      <c r="F1359" s="35">
        <v>5.75</v>
      </c>
      <c r="G1359" s="34">
        <v>1634.7</v>
      </c>
      <c r="H1359" s="14">
        <f t="shared" si="84"/>
        <v>199833.90150000004</v>
      </c>
      <c r="I1359" s="11">
        <f t="shared" si="85"/>
        <v>2126</v>
      </c>
      <c r="J1359" s="11">
        <f t="shared" si="86"/>
        <v>12224.5</v>
      </c>
      <c r="K1359" s="11">
        <f t="shared" si="87"/>
        <v>0</v>
      </c>
    </row>
    <row r="1360" spans="1:11" s="11" customFormat="1">
      <c r="A1360" s="32">
        <v>2018</v>
      </c>
      <c r="B1360" s="32">
        <v>6046</v>
      </c>
      <c r="C1360" s="33" t="s">
        <v>563</v>
      </c>
      <c r="D1360" s="33" t="s">
        <v>564</v>
      </c>
      <c r="E1360" s="34">
        <v>22496</v>
      </c>
      <c r="F1360" s="35">
        <v>1.024</v>
      </c>
      <c r="G1360" s="34">
        <v>491.8</v>
      </c>
      <c r="H1360" s="14">
        <f t="shared" si="84"/>
        <v>113290.57587200002</v>
      </c>
      <c r="I1360" s="11">
        <f t="shared" si="85"/>
        <v>22496</v>
      </c>
      <c r="J1360" s="11">
        <f t="shared" si="86"/>
        <v>23035.904000000002</v>
      </c>
      <c r="K1360" s="11">
        <f t="shared" si="87"/>
        <v>0</v>
      </c>
    </row>
    <row r="1361" spans="1:11" s="11" customFormat="1">
      <c r="A1361" s="32">
        <v>2018</v>
      </c>
      <c r="B1361" s="32">
        <v>6052</v>
      </c>
      <c r="C1361" s="33" t="s">
        <v>565</v>
      </c>
      <c r="D1361" s="33" t="s">
        <v>566</v>
      </c>
      <c r="E1361" s="34">
        <v>3564</v>
      </c>
      <c r="F1361" s="35">
        <v>5.8170000000000002</v>
      </c>
      <c r="G1361" s="34">
        <v>1496.4</v>
      </c>
      <c r="H1361" s="14">
        <f t="shared" si="84"/>
        <v>310230.47563200002</v>
      </c>
      <c r="I1361" s="11">
        <f t="shared" si="85"/>
        <v>3564</v>
      </c>
      <c r="J1361" s="11">
        <f t="shared" si="86"/>
        <v>20731.788</v>
      </c>
      <c r="K1361" s="11">
        <f t="shared" si="87"/>
        <v>0</v>
      </c>
    </row>
    <row r="1362" spans="1:11" s="11" customFormat="1">
      <c r="A1362" s="32">
        <v>2018</v>
      </c>
      <c r="B1362" s="32">
        <v>6052</v>
      </c>
      <c r="C1362" s="33" t="s">
        <v>353</v>
      </c>
      <c r="D1362" s="33" t="s">
        <v>354</v>
      </c>
      <c r="E1362" s="34">
        <v>12607</v>
      </c>
      <c r="F1362" s="35">
        <v>25.614000000000001</v>
      </c>
      <c r="G1362" s="34">
        <v>250.1</v>
      </c>
      <c r="H1362" s="14">
        <f t="shared" si="84"/>
        <v>807612.16069799999</v>
      </c>
      <c r="I1362" s="11">
        <f t="shared" si="85"/>
        <v>12607</v>
      </c>
      <c r="J1362" s="11">
        <f t="shared" si="86"/>
        <v>322915.69800000003</v>
      </c>
      <c r="K1362" s="11">
        <f t="shared" si="87"/>
        <v>0</v>
      </c>
    </row>
    <row r="1363" spans="1:11" s="11" customFormat="1">
      <c r="A1363" s="32">
        <v>2018</v>
      </c>
      <c r="B1363" s="32">
        <v>6052</v>
      </c>
      <c r="C1363" s="33" t="s">
        <v>353</v>
      </c>
      <c r="D1363" s="33" t="s">
        <v>354</v>
      </c>
      <c r="E1363" s="34">
        <v>12674</v>
      </c>
      <c r="F1363" s="35">
        <v>23.212</v>
      </c>
      <c r="G1363" s="34">
        <v>261</v>
      </c>
      <c r="H1363" s="14">
        <f t="shared" si="84"/>
        <v>767832.99767999991</v>
      </c>
      <c r="I1363" s="11">
        <f t="shared" si="85"/>
        <v>12674</v>
      </c>
      <c r="J1363" s="11">
        <f t="shared" si="86"/>
        <v>294188.88799999998</v>
      </c>
      <c r="K1363" s="11">
        <f t="shared" si="87"/>
        <v>0</v>
      </c>
    </row>
    <row r="1364" spans="1:11" s="11" customFormat="1">
      <c r="A1364" s="32">
        <v>2018</v>
      </c>
      <c r="B1364" s="32">
        <v>6055</v>
      </c>
      <c r="C1364" s="33" t="s">
        <v>363</v>
      </c>
      <c r="D1364" s="33" t="s">
        <v>354</v>
      </c>
      <c r="E1364" s="34">
        <v>16488</v>
      </c>
      <c r="F1364" s="35">
        <v>16.510000000000002</v>
      </c>
      <c r="G1364" s="34" t="s">
        <v>364</v>
      </c>
      <c r="H1364" s="14" t="str">
        <f t="shared" si="84"/>
        <v/>
      </c>
      <c r="I1364" s="11" t="str">
        <f t="shared" si="85"/>
        <v/>
      </c>
      <c r="J1364" s="11" t="str">
        <f t="shared" si="86"/>
        <v/>
      </c>
      <c r="K1364" s="11">
        <f t="shared" si="87"/>
        <v>0</v>
      </c>
    </row>
    <row r="1365" spans="1:11" s="11" customFormat="1">
      <c r="A1365" s="32">
        <v>2018</v>
      </c>
      <c r="B1365" s="32">
        <v>6055</v>
      </c>
      <c r="C1365" s="33" t="s">
        <v>363</v>
      </c>
      <c r="D1365" s="33" t="s">
        <v>354</v>
      </c>
      <c r="E1365" s="34">
        <v>65835</v>
      </c>
      <c r="F1365" s="35">
        <v>16.41</v>
      </c>
      <c r="G1365" s="34" t="s">
        <v>364</v>
      </c>
      <c r="H1365" s="14" t="str">
        <f t="shared" si="84"/>
        <v/>
      </c>
      <c r="I1365" s="11" t="str">
        <f t="shared" si="85"/>
        <v/>
      </c>
      <c r="J1365" s="11" t="str">
        <f t="shared" si="86"/>
        <v/>
      </c>
      <c r="K1365" s="11">
        <f t="shared" si="87"/>
        <v>0</v>
      </c>
    </row>
    <row r="1366" spans="1:11" s="11" customFormat="1">
      <c r="A1366" s="32">
        <v>2018</v>
      </c>
      <c r="B1366" s="32">
        <v>6055</v>
      </c>
      <c r="C1366" s="33" t="s">
        <v>363</v>
      </c>
      <c r="D1366" s="33" t="s">
        <v>354</v>
      </c>
      <c r="E1366" s="34">
        <v>32970</v>
      </c>
      <c r="F1366" s="35">
        <v>18.07</v>
      </c>
      <c r="G1366" s="34" t="s">
        <v>364</v>
      </c>
      <c r="H1366" s="14" t="str">
        <f t="shared" si="84"/>
        <v/>
      </c>
      <c r="I1366" s="11" t="str">
        <f t="shared" si="85"/>
        <v/>
      </c>
      <c r="J1366" s="11" t="str">
        <f t="shared" si="86"/>
        <v/>
      </c>
      <c r="K1366" s="11">
        <f t="shared" si="87"/>
        <v>0</v>
      </c>
    </row>
    <row r="1367" spans="1:11" s="11" customFormat="1">
      <c r="A1367" s="32">
        <v>2018</v>
      </c>
      <c r="B1367" s="32">
        <v>6055</v>
      </c>
      <c r="C1367" s="33" t="s">
        <v>363</v>
      </c>
      <c r="D1367" s="33" t="s">
        <v>354</v>
      </c>
      <c r="E1367" s="34">
        <v>16202</v>
      </c>
      <c r="F1367" s="35">
        <v>17.13</v>
      </c>
      <c r="G1367" s="34" t="s">
        <v>364</v>
      </c>
      <c r="H1367" s="14" t="str">
        <f t="shared" si="84"/>
        <v/>
      </c>
      <c r="I1367" s="11" t="str">
        <f t="shared" si="85"/>
        <v/>
      </c>
      <c r="J1367" s="11" t="str">
        <f t="shared" si="86"/>
        <v/>
      </c>
      <c r="K1367" s="11">
        <f t="shared" si="87"/>
        <v>0</v>
      </c>
    </row>
    <row r="1368" spans="1:11" s="11" customFormat="1">
      <c r="A1368" s="32">
        <v>2018</v>
      </c>
      <c r="B1368" s="32">
        <v>6055</v>
      </c>
      <c r="C1368" s="33" t="s">
        <v>363</v>
      </c>
      <c r="D1368" s="33" t="s">
        <v>354</v>
      </c>
      <c r="E1368" s="34">
        <v>31886</v>
      </c>
      <c r="F1368" s="35">
        <v>16.72</v>
      </c>
      <c r="G1368" s="34" t="s">
        <v>364</v>
      </c>
      <c r="H1368" s="14" t="str">
        <f t="shared" si="84"/>
        <v/>
      </c>
      <c r="I1368" s="11" t="str">
        <f t="shared" si="85"/>
        <v/>
      </c>
      <c r="J1368" s="11" t="str">
        <f t="shared" si="86"/>
        <v/>
      </c>
      <c r="K1368" s="11">
        <f t="shared" si="87"/>
        <v>0</v>
      </c>
    </row>
    <row r="1369" spans="1:11" s="11" customFormat="1">
      <c r="A1369" s="32">
        <v>2018</v>
      </c>
      <c r="B1369" s="32">
        <v>6055</v>
      </c>
      <c r="C1369" s="33" t="s">
        <v>563</v>
      </c>
      <c r="D1369" s="33" t="s">
        <v>564</v>
      </c>
      <c r="E1369" s="34">
        <v>783858</v>
      </c>
      <c r="F1369" s="35">
        <v>1.05</v>
      </c>
      <c r="G1369" s="34" t="s">
        <v>364</v>
      </c>
      <c r="H1369" s="14" t="str">
        <f t="shared" si="84"/>
        <v/>
      </c>
      <c r="I1369" s="11" t="str">
        <f t="shared" si="85"/>
        <v/>
      </c>
      <c r="J1369" s="11" t="str">
        <f t="shared" si="86"/>
        <v/>
      </c>
      <c r="K1369" s="11">
        <f t="shared" si="87"/>
        <v>0</v>
      </c>
    </row>
    <row r="1370" spans="1:11" s="11" customFormat="1">
      <c r="A1370" s="32">
        <v>2018</v>
      </c>
      <c r="B1370" s="32">
        <v>6063</v>
      </c>
      <c r="C1370" s="33" t="s">
        <v>563</v>
      </c>
      <c r="D1370" s="33" t="s">
        <v>564</v>
      </c>
      <c r="E1370" s="34">
        <v>6726</v>
      </c>
      <c r="F1370" s="35">
        <v>1.0580000000000001</v>
      </c>
      <c r="G1370" s="34">
        <v>943.6</v>
      </c>
      <c r="H1370" s="14">
        <f t="shared" si="84"/>
        <v>67147.595088000002</v>
      </c>
      <c r="I1370" s="11">
        <f t="shared" si="85"/>
        <v>6726</v>
      </c>
      <c r="J1370" s="11">
        <f t="shared" si="86"/>
        <v>7116.1080000000002</v>
      </c>
      <c r="K1370" s="11">
        <f t="shared" si="87"/>
        <v>0</v>
      </c>
    </row>
    <row r="1371" spans="1:11" s="11" customFormat="1">
      <c r="A1371" s="32">
        <v>2018</v>
      </c>
      <c r="B1371" s="32">
        <v>6064</v>
      </c>
      <c r="C1371" s="33" t="s">
        <v>363</v>
      </c>
      <c r="D1371" s="33" t="s">
        <v>354</v>
      </c>
      <c r="E1371" s="34">
        <v>51230</v>
      </c>
      <c r="F1371" s="35">
        <v>17.079999999999998</v>
      </c>
      <c r="G1371" s="34">
        <v>165.9</v>
      </c>
      <c r="H1371" s="14">
        <f t="shared" si="84"/>
        <v>1451638.9356</v>
      </c>
      <c r="I1371" s="11">
        <f t="shared" si="85"/>
        <v>51230</v>
      </c>
      <c r="J1371" s="11">
        <f t="shared" si="86"/>
        <v>875008.39999999991</v>
      </c>
      <c r="K1371" s="11">
        <f t="shared" si="87"/>
        <v>0</v>
      </c>
    </row>
    <row r="1372" spans="1:11" s="11" customFormat="1">
      <c r="A1372" s="32">
        <v>2018</v>
      </c>
      <c r="B1372" s="32">
        <v>6064</v>
      </c>
      <c r="C1372" s="33" t="s">
        <v>565</v>
      </c>
      <c r="D1372" s="33" t="s">
        <v>566</v>
      </c>
      <c r="E1372" s="34">
        <v>2428</v>
      </c>
      <c r="F1372" s="35">
        <v>5.8</v>
      </c>
      <c r="G1372" s="34">
        <v>1652.2</v>
      </c>
      <c r="H1372" s="14">
        <f t="shared" si="84"/>
        <v>232669.41280000002</v>
      </c>
      <c r="I1372" s="11">
        <f t="shared" si="85"/>
        <v>2428</v>
      </c>
      <c r="J1372" s="11">
        <f t="shared" si="86"/>
        <v>14082.4</v>
      </c>
      <c r="K1372" s="11">
        <f t="shared" si="87"/>
        <v>0</v>
      </c>
    </row>
    <row r="1373" spans="1:11" s="11" customFormat="1">
      <c r="A1373" s="32">
        <v>2018</v>
      </c>
      <c r="B1373" s="32">
        <v>6064</v>
      </c>
      <c r="C1373" s="33" t="s">
        <v>563</v>
      </c>
      <c r="D1373" s="33" t="s">
        <v>564</v>
      </c>
      <c r="E1373" s="34">
        <v>13746</v>
      </c>
      <c r="F1373" s="35">
        <v>1.02</v>
      </c>
      <c r="G1373" s="34">
        <v>764.3</v>
      </c>
      <c r="H1373" s="14">
        <f t="shared" si="84"/>
        <v>107161.89156</v>
      </c>
      <c r="I1373" s="11">
        <f t="shared" si="85"/>
        <v>13746</v>
      </c>
      <c r="J1373" s="11">
        <f t="shared" si="86"/>
        <v>14020.92</v>
      </c>
      <c r="K1373" s="11">
        <f t="shared" si="87"/>
        <v>0</v>
      </c>
    </row>
    <row r="1374" spans="1:11" s="11" customFormat="1">
      <c r="A1374" s="32">
        <v>2018</v>
      </c>
      <c r="B1374" s="32">
        <v>6065</v>
      </c>
      <c r="C1374" s="33" t="s">
        <v>565</v>
      </c>
      <c r="D1374" s="33" t="s">
        <v>566</v>
      </c>
      <c r="E1374" s="34">
        <v>5193</v>
      </c>
      <c r="F1374" s="35">
        <v>5.75</v>
      </c>
      <c r="G1374" s="34">
        <v>1559.1</v>
      </c>
      <c r="H1374" s="14">
        <f t="shared" si="84"/>
        <v>465543.36224999995</v>
      </c>
      <c r="I1374" s="11">
        <f t="shared" si="85"/>
        <v>5193</v>
      </c>
      <c r="J1374" s="11">
        <f t="shared" si="86"/>
        <v>29859.75</v>
      </c>
      <c r="K1374" s="11">
        <f t="shared" si="87"/>
        <v>0</v>
      </c>
    </row>
    <row r="1375" spans="1:11" s="11" customFormat="1">
      <c r="A1375" s="32">
        <v>2018</v>
      </c>
      <c r="B1375" s="32">
        <v>6065</v>
      </c>
      <c r="C1375" s="33" t="s">
        <v>363</v>
      </c>
      <c r="D1375" s="33" t="s">
        <v>354</v>
      </c>
      <c r="E1375" s="34">
        <v>16140</v>
      </c>
      <c r="F1375" s="35">
        <v>17.89</v>
      </c>
      <c r="G1375" s="34">
        <v>146.9</v>
      </c>
      <c r="H1375" s="14">
        <f t="shared" si="84"/>
        <v>424165.81740000006</v>
      </c>
      <c r="I1375" s="11">
        <f t="shared" si="85"/>
        <v>16140</v>
      </c>
      <c r="J1375" s="11">
        <f t="shared" si="86"/>
        <v>288744.60000000003</v>
      </c>
      <c r="K1375" s="11">
        <f t="shared" si="87"/>
        <v>0</v>
      </c>
    </row>
    <row r="1376" spans="1:11" s="11" customFormat="1">
      <c r="A1376" s="32">
        <v>2018</v>
      </c>
      <c r="B1376" s="32">
        <v>6065</v>
      </c>
      <c r="C1376" s="33" t="s">
        <v>363</v>
      </c>
      <c r="D1376" s="33" t="s">
        <v>354</v>
      </c>
      <c r="E1376" s="34">
        <v>32610</v>
      </c>
      <c r="F1376" s="35">
        <v>17.78</v>
      </c>
      <c r="G1376" s="34">
        <v>148.5</v>
      </c>
      <c r="H1376" s="14">
        <f t="shared" si="84"/>
        <v>861011.61300000013</v>
      </c>
      <c r="I1376" s="11">
        <f t="shared" si="85"/>
        <v>32610</v>
      </c>
      <c r="J1376" s="11">
        <f t="shared" si="86"/>
        <v>579805.80000000005</v>
      </c>
      <c r="K1376" s="11">
        <f t="shared" si="87"/>
        <v>0</v>
      </c>
    </row>
    <row r="1377" spans="1:11" s="11" customFormat="1">
      <c r="A1377" s="32">
        <v>2018</v>
      </c>
      <c r="B1377" s="32">
        <v>6065</v>
      </c>
      <c r="C1377" s="33" t="s">
        <v>363</v>
      </c>
      <c r="D1377" s="33" t="s">
        <v>354</v>
      </c>
      <c r="E1377" s="34">
        <v>32755</v>
      </c>
      <c r="F1377" s="35">
        <v>17.91</v>
      </c>
      <c r="G1377" s="34">
        <v>147.30000000000001</v>
      </c>
      <c r="H1377" s="14">
        <f t="shared" si="84"/>
        <v>864123.73965</v>
      </c>
      <c r="I1377" s="11">
        <f t="shared" si="85"/>
        <v>32755</v>
      </c>
      <c r="J1377" s="11">
        <f t="shared" si="86"/>
        <v>586642.05000000005</v>
      </c>
      <c r="K1377" s="11">
        <f t="shared" si="87"/>
        <v>0</v>
      </c>
    </row>
    <row r="1378" spans="1:11" s="11" customFormat="1">
      <c r="A1378" s="32">
        <v>2018</v>
      </c>
      <c r="B1378" s="32">
        <v>6065</v>
      </c>
      <c r="C1378" s="33" t="s">
        <v>363</v>
      </c>
      <c r="D1378" s="33" t="s">
        <v>354</v>
      </c>
      <c r="E1378" s="34">
        <v>110013</v>
      </c>
      <c r="F1378" s="35">
        <v>17.11</v>
      </c>
      <c r="G1378" s="34">
        <v>146.9</v>
      </c>
      <c r="H1378" s="14">
        <f t="shared" si="84"/>
        <v>2765131.6496699997</v>
      </c>
      <c r="I1378" s="11">
        <f t="shared" si="85"/>
        <v>110013</v>
      </c>
      <c r="J1378" s="11">
        <f t="shared" si="86"/>
        <v>1882322.43</v>
      </c>
      <c r="K1378" s="11">
        <f t="shared" si="87"/>
        <v>0</v>
      </c>
    </row>
    <row r="1379" spans="1:11" s="11" customFormat="1">
      <c r="A1379" s="32">
        <v>2018</v>
      </c>
      <c r="B1379" s="32">
        <v>6065</v>
      </c>
      <c r="C1379" s="33" t="s">
        <v>363</v>
      </c>
      <c r="D1379" s="33" t="s">
        <v>354</v>
      </c>
      <c r="E1379" s="34">
        <v>47920</v>
      </c>
      <c r="F1379" s="35">
        <v>16.88</v>
      </c>
      <c r="G1379" s="34">
        <v>144.5</v>
      </c>
      <c r="H1379" s="14">
        <f t="shared" si="84"/>
        <v>1168845.4720000001</v>
      </c>
      <c r="I1379" s="11">
        <f t="shared" si="85"/>
        <v>47920</v>
      </c>
      <c r="J1379" s="11">
        <f t="shared" si="86"/>
        <v>808889.6</v>
      </c>
      <c r="K1379" s="11">
        <f t="shared" si="87"/>
        <v>0</v>
      </c>
    </row>
    <row r="1380" spans="1:11" s="11" customFormat="1">
      <c r="A1380" s="32">
        <v>2018</v>
      </c>
      <c r="B1380" s="32">
        <v>6065</v>
      </c>
      <c r="C1380" s="33" t="s">
        <v>363</v>
      </c>
      <c r="D1380" s="33" t="s">
        <v>354</v>
      </c>
      <c r="E1380" s="34">
        <v>49139</v>
      </c>
      <c r="F1380" s="35">
        <v>17.690000000000001</v>
      </c>
      <c r="G1380" s="34">
        <v>149.19999999999999</v>
      </c>
      <c r="H1380" s="14">
        <f t="shared" si="84"/>
        <v>1296949.2137200001</v>
      </c>
      <c r="I1380" s="11">
        <f t="shared" si="85"/>
        <v>49139</v>
      </c>
      <c r="J1380" s="11">
        <f t="shared" si="86"/>
        <v>869268.91</v>
      </c>
      <c r="K1380" s="11">
        <f t="shared" si="87"/>
        <v>0</v>
      </c>
    </row>
    <row r="1381" spans="1:11" s="11" customFormat="1">
      <c r="A1381" s="32">
        <v>2018</v>
      </c>
      <c r="B1381" s="32">
        <v>6065</v>
      </c>
      <c r="C1381" s="33" t="s">
        <v>363</v>
      </c>
      <c r="D1381" s="33" t="s">
        <v>354</v>
      </c>
      <c r="E1381" s="34">
        <v>79066</v>
      </c>
      <c r="F1381" s="35">
        <v>17.52</v>
      </c>
      <c r="G1381" s="34">
        <v>150.69999999999999</v>
      </c>
      <c r="H1381" s="14">
        <f t="shared" si="84"/>
        <v>2087551.1342399998</v>
      </c>
      <c r="I1381" s="11">
        <f t="shared" si="85"/>
        <v>79066</v>
      </c>
      <c r="J1381" s="11">
        <f t="shared" si="86"/>
        <v>1385236.32</v>
      </c>
      <c r="K1381" s="11">
        <f t="shared" si="87"/>
        <v>0</v>
      </c>
    </row>
    <row r="1382" spans="1:11" s="11" customFormat="1">
      <c r="A1382" s="32">
        <v>2018</v>
      </c>
      <c r="B1382" s="32">
        <v>6065</v>
      </c>
      <c r="C1382" s="33" t="s">
        <v>363</v>
      </c>
      <c r="D1382" s="33" t="s">
        <v>354</v>
      </c>
      <c r="E1382" s="34">
        <v>80428</v>
      </c>
      <c r="F1382" s="35">
        <v>16.899999999999999</v>
      </c>
      <c r="G1382" s="34">
        <v>146.9</v>
      </c>
      <c r="H1382" s="14">
        <f t="shared" si="84"/>
        <v>1996713.5708000001</v>
      </c>
      <c r="I1382" s="11">
        <f t="shared" si="85"/>
        <v>80428</v>
      </c>
      <c r="J1382" s="11">
        <f t="shared" si="86"/>
        <v>1359233.2</v>
      </c>
      <c r="K1382" s="11">
        <f t="shared" si="87"/>
        <v>0</v>
      </c>
    </row>
    <row r="1383" spans="1:11" s="11" customFormat="1">
      <c r="A1383" s="32">
        <v>2018</v>
      </c>
      <c r="B1383" s="32">
        <v>6065</v>
      </c>
      <c r="C1383" s="33" t="s">
        <v>363</v>
      </c>
      <c r="D1383" s="33" t="s">
        <v>354</v>
      </c>
      <c r="E1383" s="34">
        <v>122</v>
      </c>
      <c r="F1383" s="35">
        <v>17.29</v>
      </c>
      <c r="G1383" s="34">
        <v>158.69999999999999</v>
      </c>
      <c r="H1383" s="14">
        <f t="shared" si="84"/>
        <v>3347.5860599999996</v>
      </c>
      <c r="I1383" s="11">
        <f t="shared" si="85"/>
        <v>122</v>
      </c>
      <c r="J1383" s="11">
        <f t="shared" si="86"/>
        <v>2109.38</v>
      </c>
      <c r="K1383" s="11">
        <f t="shared" si="87"/>
        <v>0</v>
      </c>
    </row>
    <row r="1384" spans="1:11" s="11" customFormat="1">
      <c r="A1384" s="32">
        <v>2018</v>
      </c>
      <c r="B1384" s="32">
        <v>6065</v>
      </c>
      <c r="C1384" s="33" t="s">
        <v>363</v>
      </c>
      <c r="D1384" s="33" t="s">
        <v>354</v>
      </c>
      <c r="E1384" s="34">
        <v>32803</v>
      </c>
      <c r="F1384" s="35">
        <v>18.440000000000001</v>
      </c>
      <c r="G1384" s="34">
        <v>147.1</v>
      </c>
      <c r="H1384" s="14">
        <f t="shared" si="84"/>
        <v>889789.24771999998</v>
      </c>
      <c r="I1384" s="11">
        <f t="shared" si="85"/>
        <v>32803</v>
      </c>
      <c r="J1384" s="11">
        <f t="shared" si="86"/>
        <v>604887.32000000007</v>
      </c>
      <c r="K1384" s="11">
        <f t="shared" si="87"/>
        <v>0</v>
      </c>
    </row>
    <row r="1385" spans="1:11" s="11" customFormat="1">
      <c r="A1385" s="32">
        <v>2018</v>
      </c>
      <c r="B1385" s="32">
        <v>6068</v>
      </c>
      <c r="C1385" s="33" t="s">
        <v>363</v>
      </c>
      <c r="D1385" s="33" t="s">
        <v>354</v>
      </c>
      <c r="E1385" s="34">
        <v>567739</v>
      </c>
      <c r="F1385" s="35">
        <v>16.782</v>
      </c>
      <c r="G1385" s="34">
        <v>174.4</v>
      </c>
      <c r="H1385" s="14">
        <f t="shared" si="84"/>
        <v>16616476.046111999</v>
      </c>
      <c r="I1385" s="11">
        <f t="shared" si="85"/>
        <v>567739</v>
      </c>
      <c r="J1385" s="11">
        <f t="shared" si="86"/>
        <v>9527795.898</v>
      </c>
      <c r="K1385" s="11">
        <f t="shared" si="87"/>
        <v>0</v>
      </c>
    </row>
    <row r="1386" spans="1:11" s="11" customFormat="1">
      <c r="A1386" s="32">
        <v>2018</v>
      </c>
      <c r="B1386" s="32">
        <v>6071</v>
      </c>
      <c r="C1386" s="33" t="s">
        <v>353</v>
      </c>
      <c r="D1386" s="33" t="s">
        <v>354</v>
      </c>
      <c r="E1386" s="34">
        <v>3293</v>
      </c>
      <c r="F1386" s="35">
        <v>22.984000000000002</v>
      </c>
      <c r="G1386" s="34">
        <v>227.8</v>
      </c>
      <c r="H1386" s="14">
        <f t="shared" si="84"/>
        <v>172413.41873600002</v>
      </c>
      <c r="I1386" s="11">
        <f t="shared" si="85"/>
        <v>3293</v>
      </c>
      <c r="J1386" s="11">
        <f t="shared" si="86"/>
        <v>75686.312000000005</v>
      </c>
      <c r="K1386" s="11">
        <f t="shared" si="87"/>
        <v>0</v>
      </c>
    </row>
    <row r="1387" spans="1:11" s="11" customFormat="1">
      <c r="A1387" s="32">
        <v>2018</v>
      </c>
      <c r="B1387" s="32">
        <v>6071</v>
      </c>
      <c r="C1387" s="33" t="s">
        <v>353</v>
      </c>
      <c r="D1387" s="33" t="s">
        <v>354</v>
      </c>
      <c r="E1387" s="34">
        <v>6695</v>
      </c>
      <c r="F1387" s="35">
        <v>22.852</v>
      </c>
      <c r="G1387" s="34">
        <v>226</v>
      </c>
      <c r="H1387" s="14">
        <f t="shared" si="84"/>
        <v>345766.75640000001</v>
      </c>
      <c r="I1387" s="11">
        <f t="shared" si="85"/>
        <v>6695</v>
      </c>
      <c r="J1387" s="11">
        <f t="shared" si="86"/>
        <v>152994.14000000001</v>
      </c>
      <c r="K1387" s="11">
        <f t="shared" si="87"/>
        <v>0</v>
      </c>
    </row>
    <row r="1388" spans="1:11" s="11" customFormat="1">
      <c r="A1388" s="32">
        <v>2018</v>
      </c>
      <c r="B1388" s="32">
        <v>6071</v>
      </c>
      <c r="C1388" s="33" t="s">
        <v>363</v>
      </c>
      <c r="D1388" s="33" t="s">
        <v>354</v>
      </c>
      <c r="E1388" s="34">
        <v>62108</v>
      </c>
      <c r="F1388" s="35">
        <v>17.876000000000001</v>
      </c>
      <c r="G1388" s="34">
        <v>225.2</v>
      </c>
      <c r="H1388" s="14">
        <f t="shared" si="84"/>
        <v>2500266.3532159999</v>
      </c>
      <c r="I1388" s="11">
        <f t="shared" si="85"/>
        <v>62108</v>
      </c>
      <c r="J1388" s="11">
        <f t="shared" si="86"/>
        <v>1110242.608</v>
      </c>
      <c r="K1388" s="11">
        <f t="shared" si="87"/>
        <v>0</v>
      </c>
    </row>
    <row r="1389" spans="1:11" s="11" customFormat="1">
      <c r="A1389" s="32">
        <v>2018</v>
      </c>
      <c r="B1389" s="32">
        <v>6071</v>
      </c>
      <c r="C1389" s="33" t="s">
        <v>353</v>
      </c>
      <c r="D1389" s="33" t="s">
        <v>354</v>
      </c>
      <c r="E1389" s="34">
        <v>13080</v>
      </c>
      <c r="F1389" s="35">
        <v>25.18</v>
      </c>
      <c r="G1389" s="34">
        <v>221.5</v>
      </c>
      <c r="H1389" s="14">
        <f t="shared" si="84"/>
        <v>729519.99599999993</v>
      </c>
      <c r="I1389" s="11">
        <f t="shared" si="85"/>
        <v>13080</v>
      </c>
      <c r="J1389" s="11">
        <f t="shared" si="86"/>
        <v>329354.40000000002</v>
      </c>
      <c r="K1389" s="11">
        <f t="shared" si="87"/>
        <v>0</v>
      </c>
    </row>
    <row r="1390" spans="1:11" s="11" customFormat="1">
      <c r="A1390" s="32">
        <v>2018</v>
      </c>
      <c r="B1390" s="32">
        <v>6071</v>
      </c>
      <c r="C1390" s="33" t="s">
        <v>353</v>
      </c>
      <c r="D1390" s="33" t="s">
        <v>354</v>
      </c>
      <c r="E1390" s="34">
        <v>12006</v>
      </c>
      <c r="F1390" s="35">
        <v>23.574999999999999</v>
      </c>
      <c r="G1390" s="34">
        <v>193.7</v>
      </c>
      <c r="H1390" s="14">
        <f t="shared" si="84"/>
        <v>548251.28864999989</v>
      </c>
      <c r="I1390" s="11">
        <f t="shared" si="85"/>
        <v>12006</v>
      </c>
      <c r="J1390" s="11">
        <f t="shared" si="86"/>
        <v>283041.45</v>
      </c>
      <c r="K1390" s="11">
        <f t="shared" si="87"/>
        <v>0</v>
      </c>
    </row>
    <row r="1391" spans="1:11" s="11" customFormat="1">
      <c r="A1391" s="32">
        <v>2018</v>
      </c>
      <c r="B1391" s="32">
        <v>6071</v>
      </c>
      <c r="C1391" s="33" t="s">
        <v>353</v>
      </c>
      <c r="D1391" s="33" t="s">
        <v>354</v>
      </c>
      <c r="E1391" s="34">
        <v>70261</v>
      </c>
      <c r="F1391" s="35">
        <v>22.952999999999999</v>
      </c>
      <c r="G1391" s="34">
        <v>198.2</v>
      </c>
      <c r="H1391" s="14">
        <f t="shared" si="84"/>
        <v>3196372.852806</v>
      </c>
      <c r="I1391" s="11">
        <f t="shared" si="85"/>
        <v>70261</v>
      </c>
      <c r="J1391" s="11">
        <f t="shared" si="86"/>
        <v>1612700.733</v>
      </c>
      <c r="K1391" s="11">
        <f t="shared" si="87"/>
        <v>0</v>
      </c>
    </row>
    <row r="1392" spans="1:11" s="11" customFormat="1">
      <c r="A1392" s="32">
        <v>2018</v>
      </c>
      <c r="B1392" s="32">
        <v>6071</v>
      </c>
      <c r="C1392" s="33" t="s">
        <v>353</v>
      </c>
      <c r="D1392" s="33" t="s">
        <v>354</v>
      </c>
      <c r="E1392" s="34">
        <v>5255</v>
      </c>
      <c r="F1392" s="35">
        <v>23.457000000000001</v>
      </c>
      <c r="G1392" s="34">
        <v>203.9</v>
      </c>
      <c r="H1392" s="14">
        <f t="shared" si="84"/>
        <v>251340.46486500005</v>
      </c>
      <c r="I1392" s="11">
        <f t="shared" si="85"/>
        <v>5255</v>
      </c>
      <c r="J1392" s="11">
        <f t="shared" si="86"/>
        <v>123266.535</v>
      </c>
      <c r="K1392" s="11">
        <f t="shared" si="87"/>
        <v>0</v>
      </c>
    </row>
    <row r="1393" spans="1:11" s="11" customFormat="1">
      <c r="A1393" s="32">
        <v>2018</v>
      </c>
      <c r="B1393" s="32">
        <v>6071</v>
      </c>
      <c r="C1393" s="33" t="s">
        <v>353</v>
      </c>
      <c r="D1393" s="33" t="s">
        <v>354</v>
      </c>
      <c r="E1393" s="34">
        <v>11766</v>
      </c>
      <c r="F1393" s="35">
        <v>23.045000000000002</v>
      </c>
      <c r="G1393" s="34">
        <v>181.2</v>
      </c>
      <c r="H1393" s="14">
        <f t="shared" si="84"/>
        <v>491319.21564000001</v>
      </c>
      <c r="I1393" s="11">
        <f t="shared" si="85"/>
        <v>11766</v>
      </c>
      <c r="J1393" s="11">
        <f t="shared" si="86"/>
        <v>271147.47000000003</v>
      </c>
      <c r="K1393" s="11">
        <f t="shared" si="87"/>
        <v>0</v>
      </c>
    </row>
    <row r="1394" spans="1:11" s="11" customFormat="1">
      <c r="A1394" s="32">
        <v>2018</v>
      </c>
      <c r="B1394" s="32">
        <v>6071</v>
      </c>
      <c r="C1394" s="33" t="s">
        <v>353</v>
      </c>
      <c r="D1394" s="33" t="s">
        <v>354</v>
      </c>
      <c r="E1394" s="34">
        <v>44618</v>
      </c>
      <c r="F1394" s="35">
        <v>22.91</v>
      </c>
      <c r="G1394" s="34">
        <v>166.2</v>
      </c>
      <c r="H1394" s="14">
        <f t="shared" si="84"/>
        <v>1698893.70756</v>
      </c>
      <c r="I1394" s="11">
        <f t="shared" si="85"/>
        <v>44618</v>
      </c>
      <c r="J1394" s="11">
        <f t="shared" si="86"/>
        <v>1022198.38</v>
      </c>
      <c r="K1394" s="11">
        <f t="shared" si="87"/>
        <v>0</v>
      </c>
    </row>
    <row r="1395" spans="1:11" s="11" customFormat="1">
      <c r="A1395" s="32">
        <v>2018</v>
      </c>
      <c r="B1395" s="32">
        <v>6071</v>
      </c>
      <c r="C1395" s="33" t="s">
        <v>353</v>
      </c>
      <c r="D1395" s="33" t="s">
        <v>354</v>
      </c>
      <c r="E1395" s="34">
        <v>3178</v>
      </c>
      <c r="F1395" s="35">
        <v>22.384</v>
      </c>
      <c r="G1395" s="34">
        <v>183.6</v>
      </c>
      <c r="H1395" s="14">
        <f t="shared" si="84"/>
        <v>130606.34227199999</v>
      </c>
      <c r="I1395" s="11">
        <f t="shared" si="85"/>
        <v>3178</v>
      </c>
      <c r="J1395" s="11">
        <f t="shared" si="86"/>
        <v>71136.351999999999</v>
      </c>
      <c r="K1395" s="11">
        <f t="shared" si="87"/>
        <v>0</v>
      </c>
    </row>
    <row r="1396" spans="1:11" s="11" customFormat="1">
      <c r="A1396" s="32">
        <v>2018</v>
      </c>
      <c r="B1396" s="32">
        <v>6071</v>
      </c>
      <c r="C1396" s="33" t="s">
        <v>563</v>
      </c>
      <c r="D1396" s="33" t="s">
        <v>564</v>
      </c>
      <c r="E1396" s="34">
        <v>1802162</v>
      </c>
      <c r="F1396" s="35">
        <v>1.0649999999999999</v>
      </c>
      <c r="G1396" s="34">
        <v>606.29999999999995</v>
      </c>
      <c r="H1396" s="14">
        <f t="shared" si="84"/>
        <v>11636731.239389999</v>
      </c>
      <c r="I1396" s="11">
        <f t="shared" si="85"/>
        <v>1802162</v>
      </c>
      <c r="J1396" s="11">
        <f t="shared" si="86"/>
        <v>1919302.5299999998</v>
      </c>
      <c r="K1396" s="11">
        <f t="shared" si="87"/>
        <v>0</v>
      </c>
    </row>
    <row r="1397" spans="1:11" s="11" customFormat="1">
      <c r="A1397" s="32">
        <v>2018</v>
      </c>
      <c r="B1397" s="32">
        <v>6073</v>
      </c>
      <c r="C1397" s="33" t="s">
        <v>565</v>
      </c>
      <c r="D1397" s="33" t="s">
        <v>566</v>
      </c>
      <c r="E1397" s="34">
        <v>3755</v>
      </c>
      <c r="F1397" s="35">
        <v>5.8</v>
      </c>
      <c r="G1397" s="34">
        <v>1482</v>
      </c>
      <c r="H1397" s="14">
        <f t="shared" si="84"/>
        <v>322764.78000000003</v>
      </c>
      <c r="I1397" s="11">
        <f t="shared" si="85"/>
        <v>3755</v>
      </c>
      <c r="J1397" s="11">
        <f t="shared" si="86"/>
        <v>21779</v>
      </c>
      <c r="K1397" s="11">
        <f t="shared" si="87"/>
        <v>0</v>
      </c>
    </row>
    <row r="1398" spans="1:11" s="11" customFormat="1">
      <c r="A1398" s="32">
        <v>2018</v>
      </c>
      <c r="B1398" s="32">
        <v>6073</v>
      </c>
      <c r="C1398" s="33" t="s">
        <v>363</v>
      </c>
      <c r="D1398" s="33" t="s">
        <v>354</v>
      </c>
      <c r="E1398" s="34">
        <v>92904</v>
      </c>
      <c r="F1398" s="35">
        <v>18.071999999999999</v>
      </c>
      <c r="G1398" s="34">
        <v>260.39999999999998</v>
      </c>
      <c r="H1398" s="14">
        <f t="shared" si="84"/>
        <v>4372014.6731519997</v>
      </c>
      <c r="I1398" s="11">
        <f t="shared" si="85"/>
        <v>92904</v>
      </c>
      <c r="J1398" s="11">
        <f t="shared" si="86"/>
        <v>1678961.088</v>
      </c>
      <c r="K1398" s="11">
        <f t="shared" si="87"/>
        <v>0</v>
      </c>
    </row>
    <row r="1399" spans="1:11" s="11" customFormat="1">
      <c r="A1399" s="32">
        <v>2018</v>
      </c>
      <c r="B1399" s="32">
        <v>6073</v>
      </c>
      <c r="C1399" s="33" t="s">
        <v>353</v>
      </c>
      <c r="D1399" s="33" t="s">
        <v>354</v>
      </c>
      <c r="E1399" s="34">
        <v>12312</v>
      </c>
      <c r="F1399" s="35">
        <v>22.946000000000002</v>
      </c>
      <c r="G1399" s="34">
        <v>354.2</v>
      </c>
      <c r="H1399" s="14">
        <f t="shared" si="84"/>
        <v>1000654.500384</v>
      </c>
      <c r="I1399" s="11">
        <f t="shared" si="85"/>
        <v>12312</v>
      </c>
      <c r="J1399" s="11">
        <f t="shared" si="86"/>
        <v>282511.152</v>
      </c>
      <c r="K1399" s="11">
        <f t="shared" si="87"/>
        <v>0</v>
      </c>
    </row>
    <row r="1400" spans="1:11" s="11" customFormat="1">
      <c r="A1400" s="32">
        <v>2018</v>
      </c>
      <c r="B1400" s="32">
        <v>6073</v>
      </c>
      <c r="C1400" s="33" t="s">
        <v>563</v>
      </c>
      <c r="D1400" s="33" t="s">
        <v>564</v>
      </c>
      <c r="E1400" s="34">
        <v>5382557</v>
      </c>
      <c r="F1400" s="35">
        <v>1.02</v>
      </c>
      <c r="G1400" s="34">
        <v>367.1</v>
      </c>
      <c r="H1400" s="14">
        <f t="shared" si="84"/>
        <v>20154554.081940003</v>
      </c>
      <c r="I1400" s="11">
        <f t="shared" si="85"/>
        <v>5382557</v>
      </c>
      <c r="J1400" s="11">
        <f t="shared" si="86"/>
        <v>5490208.1399999997</v>
      </c>
      <c r="K1400" s="11">
        <f t="shared" si="87"/>
        <v>0</v>
      </c>
    </row>
    <row r="1401" spans="1:11" s="11" customFormat="1">
      <c r="A1401" s="32">
        <v>2018</v>
      </c>
      <c r="B1401" s="32">
        <v>6074</v>
      </c>
      <c r="C1401" s="33" t="s">
        <v>563</v>
      </c>
      <c r="D1401" s="33" t="s">
        <v>564</v>
      </c>
      <c r="E1401" s="34">
        <v>1583</v>
      </c>
      <c r="F1401" s="35">
        <v>1</v>
      </c>
      <c r="G1401" s="34">
        <v>295.5</v>
      </c>
      <c r="H1401" s="14">
        <f t="shared" si="84"/>
        <v>4677.7650000000003</v>
      </c>
      <c r="I1401" s="11">
        <f t="shared" si="85"/>
        <v>1583</v>
      </c>
      <c r="J1401" s="11">
        <f t="shared" si="86"/>
        <v>1583</v>
      </c>
      <c r="K1401" s="11">
        <f t="shared" si="87"/>
        <v>0</v>
      </c>
    </row>
    <row r="1402" spans="1:11" s="11" customFormat="1">
      <c r="A1402" s="32">
        <v>2018</v>
      </c>
      <c r="B1402" s="32">
        <v>6076</v>
      </c>
      <c r="C1402" s="33" t="s">
        <v>565</v>
      </c>
      <c r="D1402" s="33" t="s">
        <v>566</v>
      </c>
      <c r="E1402" s="34">
        <v>500</v>
      </c>
      <c r="F1402" s="35">
        <v>5.92</v>
      </c>
      <c r="G1402" s="34" t="s">
        <v>364</v>
      </c>
      <c r="H1402" s="14" t="str">
        <f t="shared" si="84"/>
        <v/>
      </c>
      <c r="I1402" s="11" t="str">
        <f t="shared" si="85"/>
        <v/>
      </c>
      <c r="J1402" s="11" t="str">
        <f t="shared" si="86"/>
        <v/>
      </c>
      <c r="K1402" s="11">
        <f t="shared" si="87"/>
        <v>0</v>
      </c>
    </row>
    <row r="1403" spans="1:11" s="11" customFormat="1">
      <c r="A1403" s="32">
        <v>2018</v>
      </c>
      <c r="B1403" s="32">
        <v>6076</v>
      </c>
      <c r="C1403" s="33" t="s">
        <v>363</v>
      </c>
      <c r="D1403" s="33" t="s">
        <v>354</v>
      </c>
      <c r="E1403" s="34">
        <v>672890</v>
      </c>
      <c r="F1403" s="35">
        <v>16.95</v>
      </c>
      <c r="G1403" s="34" t="s">
        <v>364</v>
      </c>
      <c r="H1403" s="14" t="str">
        <f t="shared" si="84"/>
        <v/>
      </c>
      <c r="I1403" s="11" t="str">
        <f t="shared" si="85"/>
        <v/>
      </c>
      <c r="J1403" s="11" t="str">
        <f t="shared" si="86"/>
        <v/>
      </c>
      <c r="K1403" s="11">
        <f t="shared" si="87"/>
        <v>0</v>
      </c>
    </row>
    <row r="1404" spans="1:11" s="11" customFormat="1">
      <c r="A1404" s="32">
        <v>2018</v>
      </c>
      <c r="B1404" s="32">
        <v>6076</v>
      </c>
      <c r="C1404" s="33" t="s">
        <v>363</v>
      </c>
      <c r="D1404" s="33" t="s">
        <v>354</v>
      </c>
      <c r="E1404" s="34">
        <v>257672</v>
      </c>
      <c r="F1404" s="35">
        <v>17.096</v>
      </c>
      <c r="G1404" s="34" t="s">
        <v>364</v>
      </c>
      <c r="H1404" s="14" t="str">
        <f t="shared" si="84"/>
        <v/>
      </c>
      <c r="I1404" s="11" t="str">
        <f t="shared" si="85"/>
        <v/>
      </c>
      <c r="J1404" s="11" t="str">
        <f t="shared" si="86"/>
        <v/>
      </c>
      <c r="K1404" s="11">
        <f t="shared" si="87"/>
        <v>0</v>
      </c>
    </row>
    <row r="1405" spans="1:11" s="11" customFormat="1">
      <c r="A1405" s="32">
        <v>2018</v>
      </c>
      <c r="B1405" s="32">
        <v>6077</v>
      </c>
      <c r="C1405" s="33" t="s">
        <v>563</v>
      </c>
      <c r="D1405" s="33" t="s">
        <v>564</v>
      </c>
      <c r="E1405" s="34">
        <v>21949</v>
      </c>
      <c r="F1405" s="35">
        <v>1.0640000000000001</v>
      </c>
      <c r="G1405" s="34">
        <v>446</v>
      </c>
      <c r="H1405" s="14">
        <f t="shared" si="84"/>
        <v>104157.66256000001</v>
      </c>
      <c r="I1405" s="11">
        <f t="shared" si="85"/>
        <v>21949</v>
      </c>
      <c r="J1405" s="11">
        <f t="shared" si="86"/>
        <v>23353.736000000001</v>
      </c>
      <c r="K1405" s="11">
        <f t="shared" si="87"/>
        <v>0</v>
      </c>
    </row>
    <row r="1406" spans="1:11" s="11" customFormat="1">
      <c r="A1406" s="32">
        <v>2018</v>
      </c>
      <c r="B1406" s="32">
        <v>6077</v>
      </c>
      <c r="C1406" s="33" t="s">
        <v>363</v>
      </c>
      <c r="D1406" s="33" t="s">
        <v>354</v>
      </c>
      <c r="E1406" s="34">
        <v>33615</v>
      </c>
      <c r="F1406" s="35">
        <v>16.632999999999999</v>
      </c>
      <c r="G1406" s="34">
        <v>102.6</v>
      </c>
      <c r="H1406" s="14">
        <f t="shared" si="84"/>
        <v>573655.37066999997</v>
      </c>
      <c r="I1406" s="11">
        <f t="shared" si="85"/>
        <v>33615</v>
      </c>
      <c r="J1406" s="11">
        <f t="shared" si="86"/>
        <v>559118.29499999993</v>
      </c>
      <c r="K1406" s="11">
        <f t="shared" si="87"/>
        <v>0</v>
      </c>
    </row>
    <row r="1407" spans="1:11" s="11" customFormat="1">
      <c r="A1407" s="32">
        <v>2018</v>
      </c>
      <c r="B1407" s="32">
        <v>6077</v>
      </c>
      <c r="C1407" s="33" t="s">
        <v>363</v>
      </c>
      <c r="D1407" s="33" t="s">
        <v>354</v>
      </c>
      <c r="E1407" s="34">
        <v>33930</v>
      </c>
      <c r="F1407" s="35">
        <v>16.588999999999999</v>
      </c>
      <c r="G1407" s="34">
        <v>102.8</v>
      </c>
      <c r="H1407" s="14">
        <f t="shared" si="84"/>
        <v>578624.98355999996</v>
      </c>
      <c r="I1407" s="11">
        <f t="shared" si="85"/>
        <v>33930</v>
      </c>
      <c r="J1407" s="11">
        <f t="shared" si="86"/>
        <v>562864.7699999999</v>
      </c>
      <c r="K1407" s="11">
        <f t="shared" si="87"/>
        <v>0</v>
      </c>
    </row>
    <row r="1408" spans="1:11" s="11" customFormat="1">
      <c r="A1408" s="32">
        <v>2018</v>
      </c>
      <c r="B1408" s="32">
        <v>6077</v>
      </c>
      <c r="C1408" s="33" t="s">
        <v>363</v>
      </c>
      <c r="D1408" s="33" t="s">
        <v>354</v>
      </c>
      <c r="E1408" s="34">
        <v>116807</v>
      </c>
      <c r="F1408" s="35">
        <v>16.908999999999999</v>
      </c>
      <c r="G1408" s="34">
        <v>97.3</v>
      </c>
      <c r="H1408" s="14">
        <f t="shared" si="84"/>
        <v>1921762.1447989999</v>
      </c>
      <c r="I1408" s="11">
        <f t="shared" si="85"/>
        <v>116807</v>
      </c>
      <c r="J1408" s="11">
        <f t="shared" si="86"/>
        <v>1975089.5629999998</v>
      </c>
      <c r="K1408" s="11">
        <f t="shared" si="87"/>
        <v>0</v>
      </c>
    </row>
    <row r="1409" spans="1:11" s="11" customFormat="1">
      <c r="A1409" s="32">
        <v>2018</v>
      </c>
      <c r="B1409" s="32">
        <v>6077</v>
      </c>
      <c r="C1409" s="33" t="s">
        <v>363</v>
      </c>
      <c r="D1409" s="33" t="s">
        <v>354</v>
      </c>
      <c r="E1409" s="34">
        <v>218216</v>
      </c>
      <c r="F1409" s="35">
        <v>17.207999999999998</v>
      </c>
      <c r="G1409" s="34">
        <v>100.7</v>
      </c>
      <c r="H1409" s="14">
        <f t="shared" si="84"/>
        <v>3781346.3544959999</v>
      </c>
      <c r="I1409" s="11">
        <f t="shared" si="85"/>
        <v>218216</v>
      </c>
      <c r="J1409" s="11">
        <f t="shared" si="86"/>
        <v>3755060.9279999998</v>
      </c>
      <c r="K1409" s="11">
        <f t="shared" si="87"/>
        <v>0</v>
      </c>
    </row>
    <row r="1410" spans="1:11" s="11" customFormat="1">
      <c r="A1410" s="32">
        <v>2018</v>
      </c>
      <c r="B1410" s="32">
        <v>6082</v>
      </c>
      <c r="C1410" s="33" t="s">
        <v>353</v>
      </c>
      <c r="D1410" s="33" t="s">
        <v>354</v>
      </c>
      <c r="E1410" s="34">
        <v>28057</v>
      </c>
      <c r="F1410" s="35">
        <v>26.06</v>
      </c>
      <c r="G1410" s="34" t="s">
        <v>364</v>
      </c>
      <c r="H1410" s="14" t="str">
        <f t="shared" si="84"/>
        <v/>
      </c>
      <c r="I1410" s="11" t="str">
        <f t="shared" si="85"/>
        <v/>
      </c>
      <c r="J1410" s="11" t="str">
        <f t="shared" si="86"/>
        <v/>
      </c>
      <c r="K1410" s="11">
        <f t="shared" si="87"/>
        <v>0</v>
      </c>
    </row>
    <row r="1411" spans="1:11" s="11" customFormat="1">
      <c r="A1411" s="32">
        <v>2018</v>
      </c>
      <c r="B1411" s="32">
        <v>6082</v>
      </c>
      <c r="C1411" s="33" t="s">
        <v>353</v>
      </c>
      <c r="D1411" s="33" t="s">
        <v>354</v>
      </c>
      <c r="E1411" s="34">
        <v>40104</v>
      </c>
      <c r="F1411" s="35">
        <v>25.86</v>
      </c>
      <c r="G1411" s="34" t="s">
        <v>364</v>
      </c>
      <c r="H1411" s="14" t="str">
        <f t="shared" si="84"/>
        <v/>
      </c>
      <c r="I1411" s="11" t="str">
        <f t="shared" si="85"/>
        <v/>
      </c>
      <c r="J1411" s="11" t="str">
        <f t="shared" si="86"/>
        <v/>
      </c>
      <c r="K1411" s="11">
        <f t="shared" si="87"/>
        <v>0</v>
      </c>
    </row>
    <row r="1412" spans="1:11" s="11" customFormat="1">
      <c r="A1412" s="32">
        <v>2018</v>
      </c>
      <c r="B1412" s="32">
        <v>6082</v>
      </c>
      <c r="C1412" s="33" t="s">
        <v>565</v>
      </c>
      <c r="D1412" s="33" t="s">
        <v>566</v>
      </c>
      <c r="E1412" s="34">
        <v>2857</v>
      </c>
      <c r="F1412" s="35">
        <v>5.7750000000000004</v>
      </c>
      <c r="G1412" s="34" t="s">
        <v>364</v>
      </c>
      <c r="H1412" s="14" t="str">
        <f t="shared" si="84"/>
        <v/>
      </c>
      <c r="I1412" s="11" t="str">
        <f t="shared" si="85"/>
        <v/>
      </c>
      <c r="J1412" s="11" t="str">
        <f t="shared" si="86"/>
        <v/>
      </c>
      <c r="K1412" s="11">
        <f t="shared" si="87"/>
        <v>0</v>
      </c>
    </row>
    <row r="1413" spans="1:11" s="11" customFormat="1">
      <c r="A1413" s="32">
        <v>2018</v>
      </c>
      <c r="B1413" s="32">
        <v>6085</v>
      </c>
      <c r="C1413" s="33" t="s">
        <v>363</v>
      </c>
      <c r="D1413" s="33" t="s">
        <v>354</v>
      </c>
      <c r="E1413" s="34">
        <v>70795</v>
      </c>
      <c r="F1413" s="35">
        <v>17.495999999999999</v>
      </c>
      <c r="G1413" s="34">
        <v>217.7</v>
      </c>
      <c r="H1413" s="14">
        <f t="shared" si="84"/>
        <v>2696496.0296399998</v>
      </c>
      <c r="I1413" s="11">
        <f t="shared" si="85"/>
        <v>70795</v>
      </c>
      <c r="J1413" s="11">
        <f t="shared" si="86"/>
        <v>1238629.3199999998</v>
      </c>
      <c r="K1413" s="11">
        <f t="shared" si="87"/>
        <v>0</v>
      </c>
    </row>
    <row r="1414" spans="1:11" s="11" customFormat="1">
      <c r="A1414" s="32">
        <v>2018</v>
      </c>
      <c r="B1414" s="32">
        <v>6085</v>
      </c>
      <c r="C1414" s="33" t="s">
        <v>353</v>
      </c>
      <c r="D1414" s="33" t="s">
        <v>354</v>
      </c>
      <c r="E1414" s="34">
        <v>103432</v>
      </c>
      <c r="F1414" s="35">
        <v>21.995999999999999</v>
      </c>
      <c r="G1414" s="34">
        <v>259.7</v>
      </c>
      <c r="H1414" s="14">
        <f t="shared" ref="H1414:H1477" si="88">IF(I1414="","",G1414/100*F1414*E1414)</f>
        <v>5908409.436383999</v>
      </c>
      <c r="I1414" s="11">
        <f t="shared" ref="I1414:I1477" si="89">IF(OR(G1414=".",F1414=".",E1414="."),"",E1414)</f>
        <v>103432</v>
      </c>
      <c r="J1414" s="11">
        <f t="shared" ref="J1414:J1477" si="90">IF(I1414="","",F1414*I1414)</f>
        <v>2275090.2719999999</v>
      </c>
      <c r="K1414" s="11">
        <f t="shared" ref="K1414:K1477" si="91">IF(C1414="LIG",1,0)</f>
        <v>0</v>
      </c>
    </row>
    <row r="1415" spans="1:11" s="11" customFormat="1">
      <c r="A1415" s="32">
        <v>2018</v>
      </c>
      <c r="B1415" s="32">
        <v>6085</v>
      </c>
      <c r="C1415" s="33" t="s">
        <v>563</v>
      </c>
      <c r="D1415" s="33" t="s">
        <v>564</v>
      </c>
      <c r="E1415" s="34">
        <v>63196</v>
      </c>
      <c r="F1415" s="35">
        <v>1.0429999999999999</v>
      </c>
      <c r="G1415" s="34">
        <v>526.5</v>
      </c>
      <c r="H1415" s="14">
        <f t="shared" si="88"/>
        <v>347034.19841999991</v>
      </c>
      <c r="I1415" s="11">
        <f t="shared" si="89"/>
        <v>63196</v>
      </c>
      <c r="J1415" s="11">
        <f t="shared" si="90"/>
        <v>65913.428</v>
      </c>
      <c r="K1415" s="11">
        <f t="shared" si="91"/>
        <v>0</v>
      </c>
    </row>
    <row r="1416" spans="1:11" s="11" customFormat="1">
      <c r="A1416" s="32">
        <v>2018</v>
      </c>
      <c r="B1416" s="32">
        <v>6089</v>
      </c>
      <c r="C1416" s="33" t="s">
        <v>563</v>
      </c>
      <c r="D1416" s="33" t="s">
        <v>564</v>
      </c>
      <c r="E1416" s="34">
        <v>13254</v>
      </c>
      <c r="F1416" s="35">
        <v>1.19</v>
      </c>
      <c r="G1416" s="34">
        <v>446.5</v>
      </c>
      <c r="H1416" s="14">
        <f t="shared" si="88"/>
        <v>70423.140899999999</v>
      </c>
      <c r="I1416" s="11">
        <f t="shared" si="89"/>
        <v>13254</v>
      </c>
      <c r="J1416" s="11">
        <f t="shared" si="90"/>
        <v>15772.259999999998</v>
      </c>
      <c r="K1416" s="11">
        <f t="shared" si="91"/>
        <v>0</v>
      </c>
    </row>
    <row r="1417" spans="1:11" s="11" customFormat="1">
      <c r="A1417" s="32">
        <v>2018</v>
      </c>
      <c r="B1417" s="32">
        <v>6089</v>
      </c>
      <c r="C1417" s="33" t="s">
        <v>563</v>
      </c>
      <c r="D1417" s="33" t="s">
        <v>564</v>
      </c>
      <c r="E1417" s="34">
        <v>920</v>
      </c>
      <c r="F1417" s="35">
        <v>1.19</v>
      </c>
      <c r="G1417" s="34">
        <v>596</v>
      </c>
      <c r="H1417" s="14">
        <f t="shared" si="88"/>
        <v>6525.0079999999998</v>
      </c>
      <c r="I1417" s="11">
        <f t="shared" si="89"/>
        <v>920</v>
      </c>
      <c r="J1417" s="11">
        <f t="shared" si="90"/>
        <v>1094.8</v>
      </c>
      <c r="K1417" s="11">
        <f t="shared" si="91"/>
        <v>0</v>
      </c>
    </row>
    <row r="1418" spans="1:11" s="11" customFormat="1">
      <c r="A1418" s="32">
        <v>2018</v>
      </c>
      <c r="B1418" s="32">
        <v>6089</v>
      </c>
      <c r="C1418" s="33" t="s">
        <v>362</v>
      </c>
      <c r="D1418" s="33" t="s">
        <v>354</v>
      </c>
      <c r="E1418" s="34">
        <v>18121</v>
      </c>
      <c r="F1418" s="35">
        <v>13.98</v>
      </c>
      <c r="G1418" s="34">
        <v>185</v>
      </c>
      <c r="H1418" s="14">
        <f t="shared" si="88"/>
        <v>468663.42300000007</v>
      </c>
      <c r="I1418" s="11">
        <f t="shared" si="89"/>
        <v>18121</v>
      </c>
      <c r="J1418" s="11">
        <f t="shared" si="90"/>
        <v>253331.58000000002</v>
      </c>
      <c r="K1418" s="11">
        <f t="shared" si="91"/>
        <v>1</v>
      </c>
    </row>
    <row r="1419" spans="1:11" s="11" customFormat="1">
      <c r="A1419" s="32">
        <v>2018</v>
      </c>
      <c r="B1419" s="32">
        <v>6090</v>
      </c>
      <c r="C1419" s="33" t="s">
        <v>363</v>
      </c>
      <c r="D1419" s="33" t="s">
        <v>354</v>
      </c>
      <c r="E1419" s="34">
        <v>130713</v>
      </c>
      <c r="F1419" s="35">
        <v>17</v>
      </c>
      <c r="G1419" s="34">
        <v>212.4</v>
      </c>
      <c r="H1419" s="14">
        <f t="shared" si="88"/>
        <v>4719785.0040000007</v>
      </c>
      <c r="I1419" s="11">
        <f t="shared" si="89"/>
        <v>130713</v>
      </c>
      <c r="J1419" s="11">
        <f t="shared" si="90"/>
        <v>2222121</v>
      </c>
      <c r="K1419" s="11">
        <f t="shared" si="91"/>
        <v>0</v>
      </c>
    </row>
    <row r="1420" spans="1:11" s="11" customFormat="1">
      <c r="A1420" s="32">
        <v>2018</v>
      </c>
      <c r="B1420" s="32">
        <v>6090</v>
      </c>
      <c r="C1420" s="33" t="s">
        <v>363</v>
      </c>
      <c r="D1420" s="33" t="s">
        <v>354</v>
      </c>
      <c r="E1420" s="34">
        <v>57616</v>
      </c>
      <c r="F1420" s="35">
        <v>17.82</v>
      </c>
      <c r="G1420" s="34">
        <v>226.6</v>
      </c>
      <c r="H1420" s="14">
        <f t="shared" si="88"/>
        <v>2326540.9939199998</v>
      </c>
      <c r="I1420" s="11">
        <f t="shared" si="89"/>
        <v>57616</v>
      </c>
      <c r="J1420" s="11">
        <f t="shared" si="90"/>
        <v>1026717.12</v>
      </c>
      <c r="K1420" s="11">
        <f t="shared" si="91"/>
        <v>0</v>
      </c>
    </row>
    <row r="1421" spans="1:11" s="11" customFormat="1">
      <c r="A1421" s="32">
        <v>2018</v>
      </c>
      <c r="B1421" s="32">
        <v>6090</v>
      </c>
      <c r="C1421" s="33" t="s">
        <v>363</v>
      </c>
      <c r="D1421" s="33" t="s">
        <v>354</v>
      </c>
      <c r="E1421" s="34">
        <v>124499</v>
      </c>
      <c r="F1421" s="35">
        <v>18.079999999999998</v>
      </c>
      <c r="G1421" s="34">
        <v>227.8</v>
      </c>
      <c r="H1421" s="14">
        <f t="shared" si="88"/>
        <v>5127645.6937600002</v>
      </c>
      <c r="I1421" s="11">
        <f t="shared" si="89"/>
        <v>124499</v>
      </c>
      <c r="J1421" s="11">
        <f t="shared" si="90"/>
        <v>2250941.92</v>
      </c>
      <c r="K1421" s="11">
        <f t="shared" si="91"/>
        <v>0</v>
      </c>
    </row>
    <row r="1422" spans="1:11" s="11" customFormat="1">
      <c r="A1422" s="32">
        <v>2018</v>
      </c>
      <c r="B1422" s="32">
        <v>6090</v>
      </c>
      <c r="C1422" s="33" t="s">
        <v>363</v>
      </c>
      <c r="D1422" s="33" t="s">
        <v>354</v>
      </c>
      <c r="E1422" s="34">
        <v>366</v>
      </c>
      <c r="F1422" s="35">
        <v>17.91</v>
      </c>
      <c r="G1422" s="34">
        <v>210</v>
      </c>
      <c r="H1422" s="14">
        <f t="shared" si="88"/>
        <v>13765.626000000002</v>
      </c>
      <c r="I1422" s="11">
        <f t="shared" si="89"/>
        <v>366</v>
      </c>
      <c r="J1422" s="11">
        <f t="shared" si="90"/>
        <v>6555.06</v>
      </c>
      <c r="K1422" s="11">
        <f t="shared" si="91"/>
        <v>0</v>
      </c>
    </row>
    <row r="1423" spans="1:11" s="11" customFormat="1">
      <c r="A1423" s="32">
        <v>2018</v>
      </c>
      <c r="B1423" s="32">
        <v>6090</v>
      </c>
      <c r="C1423" s="33" t="s">
        <v>363</v>
      </c>
      <c r="D1423" s="33" t="s">
        <v>354</v>
      </c>
      <c r="E1423" s="34">
        <v>13796</v>
      </c>
      <c r="F1423" s="35">
        <v>17.43</v>
      </c>
      <c r="G1423" s="34">
        <v>224.7</v>
      </c>
      <c r="H1423" s="14">
        <f t="shared" si="88"/>
        <v>540323.2371599999</v>
      </c>
      <c r="I1423" s="11">
        <f t="shared" si="89"/>
        <v>13796</v>
      </c>
      <c r="J1423" s="11">
        <f t="shared" si="90"/>
        <v>240464.28</v>
      </c>
      <c r="K1423" s="11">
        <f t="shared" si="91"/>
        <v>0</v>
      </c>
    </row>
    <row r="1424" spans="1:11" s="11" customFormat="1">
      <c r="A1424" s="32">
        <v>2018</v>
      </c>
      <c r="B1424" s="32">
        <v>6090</v>
      </c>
      <c r="C1424" s="33" t="s">
        <v>565</v>
      </c>
      <c r="D1424" s="33" t="s">
        <v>566</v>
      </c>
      <c r="E1424" s="34">
        <v>715</v>
      </c>
      <c r="F1424" s="35">
        <v>5.8040000000000003</v>
      </c>
      <c r="G1424" s="34">
        <v>1551.8</v>
      </c>
      <c r="H1424" s="14">
        <f t="shared" si="88"/>
        <v>64397.527480000004</v>
      </c>
      <c r="I1424" s="11">
        <f t="shared" si="89"/>
        <v>715</v>
      </c>
      <c r="J1424" s="11">
        <f t="shared" si="90"/>
        <v>4149.8600000000006</v>
      </c>
      <c r="K1424" s="11">
        <f t="shared" si="91"/>
        <v>0</v>
      </c>
    </row>
    <row r="1425" spans="1:11" s="11" customFormat="1">
      <c r="A1425" s="32">
        <v>2018</v>
      </c>
      <c r="B1425" s="32">
        <v>6090</v>
      </c>
      <c r="C1425" s="33" t="s">
        <v>363</v>
      </c>
      <c r="D1425" s="33" t="s">
        <v>354</v>
      </c>
      <c r="E1425" s="34">
        <v>14520</v>
      </c>
      <c r="F1425" s="35">
        <v>16.920000000000002</v>
      </c>
      <c r="G1425" s="34">
        <v>215.6</v>
      </c>
      <c r="H1425" s="14">
        <f t="shared" si="88"/>
        <v>529682.63040000014</v>
      </c>
      <c r="I1425" s="11">
        <f t="shared" si="89"/>
        <v>14520</v>
      </c>
      <c r="J1425" s="11">
        <f t="shared" si="90"/>
        <v>245678.40000000002</v>
      </c>
      <c r="K1425" s="11">
        <f t="shared" si="91"/>
        <v>0</v>
      </c>
    </row>
    <row r="1426" spans="1:11" s="11" customFormat="1">
      <c r="A1426" s="32">
        <v>2018</v>
      </c>
      <c r="B1426" s="32">
        <v>6094</v>
      </c>
      <c r="C1426" s="33" t="s">
        <v>353</v>
      </c>
      <c r="D1426" s="33" t="s">
        <v>354</v>
      </c>
      <c r="E1426" s="34">
        <v>106217</v>
      </c>
      <c r="F1426" s="35">
        <v>25.381</v>
      </c>
      <c r="G1426" s="34" t="s">
        <v>364</v>
      </c>
      <c r="H1426" s="14" t="str">
        <f t="shared" si="88"/>
        <v/>
      </c>
      <c r="I1426" s="11" t="str">
        <f t="shared" si="89"/>
        <v/>
      </c>
      <c r="J1426" s="11" t="str">
        <f t="shared" si="90"/>
        <v/>
      </c>
      <c r="K1426" s="11">
        <f t="shared" si="91"/>
        <v>0</v>
      </c>
    </row>
    <row r="1427" spans="1:11" s="11" customFormat="1">
      <c r="A1427" s="32">
        <v>2018</v>
      </c>
      <c r="B1427" s="32">
        <v>6094</v>
      </c>
      <c r="C1427" s="33" t="s">
        <v>565</v>
      </c>
      <c r="D1427" s="33" t="s">
        <v>566</v>
      </c>
      <c r="E1427" s="34">
        <v>20040</v>
      </c>
      <c r="F1427" s="35">
        <v>5.8</v>
      </c>
      <c r="G1427" s="34" t="s">
        <v>364</v>
      </c>
      <c r="H1427" s="14" t="str">
        <f t="shared" si="88"/>
        <v/>
      </c>
      <c r="I1427" s="11" t="str">
        <f t="shared" si="89"/>
        <v/>
      </c>
      <c r="J1427" s="11" t="str">
        <f t="shared" si="90"/>
        <v/>
      </c>
      <c r="K1427" s="11">
        <f t="shared" si="91"/>
        <v>0</v>
      </c>
    </row>
    <row r="1428" spans="1:11" s="11" customFormat="1">
      <c r="A1428" s="32">
        <v>2018</v>
      </c>
      <c r="B1428" s="32">
        <v>6094</v>
      </c>
      <c r="C1428" s="33" t="s">
        <v>565</v>
      </c>
      <c r="D1428" s="33" t="s">
        <v>566</v>
      </c>
      <c r="E1428" s="34">
        <v>8393</v>
      </c>
      <c r="F1428" s="35">
        <v>5.8</v>
      </c>
      <c r="G1428" s="34" t="s">
        <v>364</v>
      </c>
      <c r="H1428" s="14" t="str">
        <f t="shared" si="88"/>
        <v/>
      </c>
      <c r="I1428" s="11" t="str">
        <f t="shared" si="89"/>
        <v/>
      </c>
      <c r="J1428" s="11" t="str">
        <f t="shared" si="90"/>
        <v/>
      </c>
      <c r="K1428" s="11">
        <f t="shared" si="91"/>
        <v>0</v>
      </c>
    </row>
    <row r="1429" spans="1:11" s="11" customFormat="1">
      <c r="A1429" s="32">
        <v>2018</v>
      </c>
      <c r="B1429" s="32">
        <v>6095</v>
      </c>
      <c r="C1429" s="33" t="s">
        <v>363</v>
      </c>
      <c r="D1429" s="33" t="s">
        <v>354</v>
      </c>
      <c r="E1429" s="34">
        <v>141500</v>
      </c>
      <c r="F1429" s="35">
        <v>16.989999999999998</v>
      </c>
      <c r="G1429" s="34">
        <v>172.3</v>
      </c>
      <c r="H1429" s="14">
        <f t="shared" si="88"/>
        <v>4142238.4550000001</v>
      </c>
      <c r="I1429" s="11">
        <f t="shared" si="89"/>
        <v>141500</v>
      </c>
      <c r="J1429" s="11">
        <f t="shared" si="90"/>
        <v>2404085</v>
      </c>
      <c r="K1429" s="11">
        <f t="shared" si="91"/>
        <v>0</v>
      </c>
    </row>
    <row r="1430" spans="1:11" s="11" customFormat="1">
      <c r="A1430" s="32">
        <v>2018</v>
      </c>
      <c r="B1430" s="32">
        <v>6095</v>
      </c>
      <c r="C1430" s="33" t="s">
        <v>363</v>
      </c>
      <c r="D1430" s="33" t="s">
        <v>354</v>
      </c>
      <c r="E1430" s="34">
        <v>124908</v>
      </c>
      <c r="F1430" s="35">
        <v>17.282</v>
      </c>
      <c r="G1430" s="34">
        <v>171.5</v>
      </c>
      <c r="H1430" s="14">
        <f t="shared" si="88"/>
        <v>3702101.9960400001</v>
      </c>
      <c r="I1430" s="11">
        <f t="shared" si="89"/>
        <v>124908</v>
      </c>
      <c r="J1430" s="11">
        <f t="shared" si="90"/>
        <v>2158660.0559999999</v>
      </c>
      <c r="K1430" s="11">
        <f t="shared" si="91"/>
        <v>0</v>
      </c>
    </row>
    <row r="1431" spans="1:11" s="11" customFormat="1">
      <c r="A1431" s="32">
        <v>2018</v>
      </c>
      <c r="B1431" s="32">
        <v>6096</v>
      </c>
      <c r="C1431" s="33" t="s">
        <v>363</v>
      </c>
      <c r="D1431" s="33" t="s">
        <v>354</v>
      </c>
      <c r="E1431" s="34">
        <v>210036</v>
      </c>
      <c r="F1431" s="35">
        <v>17.03</v>
      </c>
      <c r="G1431" s="34">
        <v>133.30000000000001</v>
      </c>
      <c r="H1431" s="14">
        <f t="shared" si="88"/>
        <v>4768025.1356400009</v>
      </c>
      <c r="I1431" s="11">
        <f t="shared" si="89"/>
        <v>210036</v>
      </c>
      <c r="J1431" s="11">
        <f t="shared" si="90"/>
        <v>3576913.08</v>
      </c>
      <c r="K1431" s="11">
        <f t="shared" si="91"/>
        <v>0</v>
      </c>
    </row>
    <row r="1432" spans="1:11" s="11" customFormat="1">
      <c r="A1432" s="32">
        <v>2018</v>
      </c>
      <c r="B1432" s="32">
        <v>6096</v>
      </c>
      <c r="C1432" s="33" t="s">
        <v>363</v>
      </c>
      <c r="D1432" s="33" t="s">
        <v>354</v>
      </c>
      <c r="E1432" s="34">
        <v>208270</v>
      </c>
      <c r="F1432" s="35">
        <v>16.68</v>
      </c>
      <c r="G1432" s="34">
        <v>154</v>
      </c>
      <c r="H1432" s="14">
        <f t="shared" si="88"/>
        <v>5349873.1440000003</v>
      </c>
      <c r="I1432" s="11">
        <f t="shared" si="89"/>
        <v>208270</v>
      </c>
      <c r="J1432" s="11">
        <f t="shared" si="90"/>
        <v>3473943.6</v>
      </c>
      <c r="K1432" s="11">
        <f t="shared" si="91"/>
        <v>0</v>
      </c>
    </row>
    <row r="1433" spans="1:11" s="11" customFormat="1">
      <c r="A1433" s="32">
        <v>2018</v>
      </c>
      <c r="B1433" s="32">
        <v>6096</v>
      </c>
      <c r="C1433" s="33" t="s">
        <v>565</v>
      </c>
      <c r="D1433" s="33" t="s">
        <v>566</v>
      </c>
      <c r="E1433" s="34">
        <v>1205</v>
      </c>
      <c r="F1433" s="35">
        <v>5.8</v>
      </c>
      <c r="G1433" s="34">
        <v>1535.5</v>
      </c>
      <c r="H1433" s="14">
        <f t="shared" si="88"/>
        <v>107316.095</v>
      </c>
      <c r="I1433" s="11">
        <f t="shared" si="89"/>
        <v>1205</v>
      </c>
      <c r="J1433" s="11">
        <f t="shared" si="90"/>
        <v>6989</v>
      </c>
      <c r="K1433" s="11">
        <f t="shared" si="91"/>
        <v>0</v>
      </c>
    </row>
    <row r="1434" spans="1:11" s="11" customFormat="1">
      <c r="A1434" s="32">
        <v>2018</v>
      </c>
      <c r="B1434" s="32">
        <v>6096</v>
      </c>
      <c r="C1434" s="33" t="s">
        <v>563</v>
      </c>
      <c r="D1434" s="33" t="s">
        <v>564</v>
      </c>
      <c r="E1434" s="34">
        <v>6744</v>
      </c>
      <c r="F1434" s="35">
        <v>1.05</v>
      </c>
      <c r="G1434" s="34">
        <v>509.5</v>
      </c>
      <c r="H1434" s="14">
        <f t="shared" si="88"/>
        <v>36078.714</v>
      </c>
      <c r="I1434" s="11">
        <f t="shared" si="89"/>
        <v>6744</v>
      </c>
      <c r="J1434" s="11">
        <f t="shared" si="90"/>
        <v>7081.2000000000007</v>
      </c>
      <c r="K1434" s="11">
        <f t="shared" si="91"/>
        <v>0</v>
      </c>
    </row>
    <row r="1435" spans="1:11" s="11" customFormat="1">
      <c r="A1435" s="32">
        <v>2018</v>
      </c>
      <c r="B1435" s="32">
        <v>6098</v>
      </c>
      <c r="C1435" s="33" t="s">
        <v>363</v>
      </c>
      <c r="D1435" s="33" t="s">
        <v>354</v>
      </c>
      <c r="E1435" s="34">
        <v>68359</v>
      </c>
      <c r="F1435" s="35">
        <v>16.63</v>
      </c>
      <c r="G1435" s="34">
        <v>204.9</v>
      </c>
      <c r="H1435" s="14">
        <f t="shared" si="88"/>
        <v>2329324.0383299999</v>
      </c>
      <c r="I1435" s="11">
        <f t="shared" si="89"/>
        <v>68359</v>
      </c>
      <c r="J1435" s="11">
        <f t="shared" si="90"/>
        <v>1136810.17</v>
      </c>
      <c r="K1435" s="11">
        <f t="shared" si="91"/>
        <v>0</v>
      </c>
    </row>
    <row r="1436" spans="1:11" s="11" customFormat="1">
      <c r="A1436" s="32">
        <v>2018</v>
      </c>
      <c r="B1436" s="32">
        <v>6098</v>
      </c>
      <c r="C1436" s="33" t="s">
        <v>363</v>
      </c>
      <c r="D1436" s="33" t="s">
        <v>354</v>
      </c>
      <c r="E1436" s="34">
        <v>66916</v>
      </c>
      <c r="F1436" s="35">
        <v>16.48</v>
      </c>
      <c r="G1436" s="34">
        <v>211.9</v>
      </c>
      <c r="H1436" s="14">
        <f t="shared" si="88"/>
        <v>2336781.6659200001</v>
      </c>
      <c r="I1436" s="11">
        <f t="shared" si="89"/>
        <v>66916</v>
      </c>
      <c r="J1436" s="11">
        <f t="shared" si="90"/>
        <v>1102775.68</v>
      </c>
      <c r="K1436" s="11">
        <f t="shared" si="91"/>
        <v>0</v>
      </c>
    </row>
    <row r="1437" spans="1:11" s="11" customFormat="1">
      <c r="A1437" s="32">
        <v>2018</v>
      </c>
      <c r="B1437" s="32">
        <v>6101</v>
      </c>
      <c r="C1437" s="33" t="s">
        <v>363</v>
      </c>
      <c r="D1437" s="33" t="s">
        <v>354</v>
      </c>
      <c r="E1437" s="34">
        <v>180448</v>
      </c>
      <c r="F1437" s="35">
        <v>15.832000000000001</v>
      </c>
      <c r="G1437" s="34">
        <v>119.1</v>
      </c>
      <c r="H1437" s="14">
        <f t="shared" si="88"/>
        <v>3402511.6085760002</v>
      </c>
      <c r="I1437" s="11">
        <f t="shared" si="89"/>
        <v>180448</v>
      </c>
      <c r="J1437" s="11">
        <f t="shared" si="90"/>
        <v>2856852.736</v>
      </c>
      <c r="K1437" s="11">
        <f t="shared" si="91"/>
        <v>0</v>
      </c>
    </row>
    <row r="1438" spans="1:11" s="11" customFormat="1">
      <c r="A1438" s="32">
        <v>2018</v>
      </c>
      <c r="B1438" s="32">
        <v>6112</v>
      </c>
      <c r="C1438" s="33" t="s">
        <v>563</v>
      </c>
      <c r="D1438" s="33" t="s">
        <v>564</v>
      </c>
      <c r="E1438" s="34">
        <v>2501996</v>
      </c>
      <c r="F1438" s="35">
        <v>1.0680000000000001</v>
      </c>
      <c r="G1438" s="34">
        <v>391.1</v>
      </c>
      <c r="H1438" s="14">
        <f t="shared" si="88"/>
        <v>10450707.188208001</v>
      </c>
      <c r="I1438" s="11">
        <f t="shared" si="89"/>
        <v>2501996</v>
      </c>
      <c r="J1438" s="11">
        <f t="shared" si="90"/>
        <v>2672131.7280000001</v>
      </c>
      <c r="K1438" s="11">
        <f t="shared" si="91"/>
        <v>0</v>
      </c>
    </row>
    <row r="1439" spans="1:11" s="11" customFormat="1">
      <c r="A1439" s="32">
        <v>2018</v>
      </c>
      <c r="B1439" s="32">
        <v>6113</v>
      </c>
      <c r="C1439" s="33" t="s">
        <v>353</v>
      </c>
      <c r="D1439" s="33" t="s">
        <v>354</v>
      </c>
      <c r="E1439" s="34">
        <v>118368</v>
      </c>
      <c r="F1439" s="35">
        <v>23.167999999999999</v>
      </c>
      <c r="G1439" s="34">
        <v>211.9</v>
      </c>
      <c r="H1439" s="14">
        <f t="shared" si="88"/>
        <v>5811039.2770560002</v>
      </c>
      <c r="I1439" s="11">
        <f t="shared" si="89"/>
        <v>118368</v>
      </c>
      <c r="J1439" s="11">
        <f t="shared" si="90"/>
        <v>2742349.824</v>
      </c>
      <c r="K1439" s="11">
        <f t="shared" si="91"/>
        <v>0</v>
      </c>
    </row>
    <row r="1440" spans="1:11" s="11" customFormat="1">
      <c r="A1440" s="32">
        <v>2018</v>
      </c>
      <c r="B1440" s="32">
        <v>6113</v>
      </c>
      <c r="C1440" s="33" t="s">
        <v>565</v>
      </c>
      <c r="D1440" s="33" t="s">
        <v>566</v>
      </c>
      <c r="E1440" s="34">
        <v>11395</v>
      </c>
      <c r="F1440" s="35">
        <v>5.75</v>
      </c>
      <c r="G1440" s="34">
        <v>1620.7</v>
      </c>
      <c r="H1440" s="14">
        <f t="shared" si="88"/>
        <v>1061902.8987500002</v>
      </c>
      <c r="I1440" s="11">
        <f t="shared" si="89"/>
        <v>11395</v>
      </c>
      <c r="J1440" s="11">
        <f t="shared" si="90"/>
        <v>65521.25</v>
      </c>
      <c r="K1440" s="11">
        <f t="shared" si="91"/>
        <v>0</v>
      </c>
    </row>
    <row r="1441" spans="1:11" s="11" customFormat="1">
      <c r="A1441" s="32">
        <v>2018</v>
      </c>
      <c r="B1441" s="32">
        <v>6113</v>
      </c>
      <c r="C1441" s="33" t="s">
        <v>353</v>
      </c>
      <c r="D1441" s="33" t="s">
        <v>354</v>
      </c>
      <c r="E1441" s="34">
        <v>35400</v>
      </c>
      <c r="F1441" s="35">
        <v>23.06</v>
      </c>
      <c r="G1441" s="34">
        <v>136.69999999999999</v>
      </c>
      <c r="H1441" s="14">
        <f t="shared" si="88"/>
        <v>1115914.9080000001</v>
      </c>
      <c r="I1441" s="11">
        <f t="shared" si="89"/>
        <v>35400</v>
      </c>
      <c r="J1441" s="11">
        <f t="shared" si="90"/>
        <v>816324</v>
      </c>
      <c r="K1441" s="11">
        <f t="shared" si="91"/>
        <v>0</v>
      </c>
    </row>
    <row r="1442" spans="1:11" s="11" customFormat="1">
      <c r="A1442" s="32">
        <v>2018</v>
      </c>
      <c r="B1442" s="32">
        <v>6113</v>
      </c>
      <c r="C1442" s="33" t="s">
        <v>353</v>
      </c>
      <c r="D1442" s="33" t="s">
        <v>354</v>
      </c>
      <c r="E1442" s="34">
        <v>57579</v>
      </c>
      <c r="F1442" s="35">
        <v>22.975999999999999</v>
      </c>
      <c r="G1442" s="34">
        <v>151.4</v>
      </c>
      <c r="H1442" s="14">
        <f t="shared" si="88"/>
        <v>2002923.7474559997</v>
      </c>
      <c r="I1442" s="11">
        <f t="shared" si="89"/>
        <v>57579</v>
      </c>
      <c r="J1442" s="11">
        <f t="shared" si="90"/>
        <v>1322935.1040000001</v>
      </c>
      <c r="K1442" s="11">
        <f t="shared" si="91"/>
        <v>0</v>
      </c>
    </row>
    <row r="1443" spans="1:11" s="11" customFormat="1">
      <c r="A1443" s="32">
        <v>2018</v>
      </c>
      <c r="B1443" s="32">
        <v>6113</v>
      </c>
      <c r="C1443" s="33" t="s">
        <v>353</v>
      </c>
      <c r="D1443" s="33" t="s">
        <v>354</v>
      </c>
      <c r="E1443" s="34">
        <v>58824</v>
      </c>
      <c r="F1443" s="35">
        <v>21.088000000000001</v>
      </c>
      <c r="G1443" s="34">
        <v>198.2</v>
      </c>
      <c r="H1443" s="14">
        <f t="shared" si="88"/>
        <v>2458632.3747840002</v>
      </c>
      <c r="I1443" s="11">
        <f t="shared" si="89"/>
        <v>58824</v>
      </c>
      <c r="J1443" s="11">
        <f t="shared" si="90"/>
        <v>1240480.5120000001</v>
      </c>
      <c r="K1443" s="11">
        <f t="shared" si="91"/>
        <v>0</v>
      </c>
    </row>
    <row r="1444" spans="1:11" s="11" customFormat="1">
      <c r="A1444" s="32">
        <v>2018</v>
      </c>
      <c r="B1444" s="32">
        <v>6113</v>
      </c>
      <c r="C1444" s="33" t="s">
        <v>353</v>
      </c>
      <c r="D1444" s="33" t="s">
        <v>354</v>
      </c>
      <c r="E1444" s="34">
        <v>47702</v>
      </c>
      <c r="F1444" s="35">
        <v>21.052</v>
      </c>
      <c r="G1444" s="34">
        <v>195.1</v>
      </c>
      <c r="H1444" s="14">
        <f t="shared" si="88"/>
        <v>1959238.105304</v>
      </c>
      <c r="I1444" s="11">
        <f t="shared" si="89"/>
        <v>47702</v>
      </c>
      <c r="J1444" s="11">
        <f t="shared" si="90"/>
        <v>1004222.504</v>
      </c>
      <c r="K1444" s="11">
        <f t="shared" si="91"/>
        <v>0</v>
      </c>
    </row>
    <row r="1445" spans="1:11" s="11" customFormat="1">
      <c r="A1445" s="32">
        <v>2018</v>
      </c>
      <c r="B1445" s="32">
        <v>6113</v>
      </c>
      <c r="C1445" s="33" t="s">
        <v>353</v>
      </c>
      <c r="D1445" s="33" t="s">
        <v>354</v>
      </c>
      <c r="E1445" s="34">
        <v>137416</v>
      </c>
      <c r="F1445" s="35">
        <v>22.545999999999999</v>
      </c>
      <c r="G1445" s="34">
        <v>193.5</v>
      </c>
      <c r="H1445" s="14">
        <f t="shared" si="88"/>
        <v>5994980.4981600009</v>
      </c>
      <c r="I1445" s="11">
        <f t="shared" si="89"/>
        <v>137416</v>
      </c>
      <c r="J1445" s="11">
        <f t="shared" si="90"/>
        <v>3098181.1359999999</v>
      </c>
      <c r="K1445" s="11">
        <f t="shared" si="91"/>
        <v>0</v>
      </c>
    </row>
    <row r="1446" spans="1:11" s="11" customFormat="1">
      <c r="A1446" s="32">
        <v>2018</v>
      </c>
      <c r="B1446" s="32">
        <v>6113</v>
      </c>
      <c r="C1446" s="33" t="s">
        <v>353</v>
      </c>
      <c r="D1446" s="33" t="s">
        <v>354</v>
      </c>
      <c r="E1446" s="34">
        <v>27565</v>
      </c>
      <c r="F1446" s="35">
        <v>21.922000000000001</v>
      </c>
      <c r="G1446" s="34">
        <v>232.2</v>
      </c>
      <c r="H1446" s="14">
        <f t="shared" si="88"/>
        <v>1403137.99746</v>
      </c>
      <c r="I1446" s="11">
        <f t="shared" si="89"/>
        <v>27565</v>
      </c>
      <c r="J1446" s="11">
        <f t="shared" si="90"/>
        <v>604279.93000000005</v>
      </c>
      <c r="K1446" s="11">
        <f t="shared" si="91"/>
        <v>0</v>
      </c>
    </row>
    <row r="1447" spans="1:11" s="11" customFormat="1">
      <c r="A1447" s="32">
        <v>2018</v>
      </c>
      <c r="B1447" s="32">
        <v>6113</v>
      </c>
      <c r="C1447" s="33" t="s">
        <v>353</v>
      </c>
      <c r="D1447" s="33" t="s">
        <v>354</v>
      </c>
      <c r="E1447" s="34">
        <v>9481</v>
      </c>
      <c r="F1447" s="35">
        <v>23.55</v>
      </c>
      <c r="G1447" s="34">
        <v>209.7</v>
      </c>
      <c r="H1447" s="14">
        <f t="shared" si="88"/>
        <v>468213.02234999998</v>
      </c>
      <c r="I1447" s="11">
        <f t="shared" si="89"/>
        <v>9481</v>
      </c>
      <c r="J1447" s="11">
        <f t="shared" si="90"/>
        <v>223277.55000000002</v>
      </c>
      <c r="K1447" s="11">
        <f t="shared" si="91"/>
        <v>0</v>
      </c>
    </row>
    <row r="1448" spans="1:11" s="11" customFormat="1">
      <c r="A1448" s="32">
        <v>2018</v>
      </c>
      <c r="B1448" s="32">
        <v>6113</v>
      </c>
      <c r="C1448" s="33" t="s">
        <v>353</v>
      </c>
      <c r="D1448" s="33" t="s">
        <v>354</v>
      </c>
      <c r="E1448" s="34">
        <v>35806</v>
      </c>
      <c r="F1448" s="35">
        <v>21.83</v>
      </c>
      <c r="G1448" s="34">
        <v>224.4</v>
      </c>
      <c r="H1448" s="14">
        <f t="shared" si="88"/>
        <v>1754011.3351199999</v>
      </c>
      <c r="I1448" s="11">
        <f t="shared" si="89"/>
        <v>35806</v>
      </c>
      <c r="J1448" s="11">
        <f t="shared" si="90"/>
        <v>781644.98</v>
      </c>
      <c r="K1448" s="11">
        <f t="shared" si="91"/>
        <v>0</v>
      </c>
    </row>
    <row r="1449" spans="1:11" s="11" customFormat="1">
      <c r="A1449" s="32">
        <v>2018</v>
      </c>
      <c r="B1449" s="32">
        <v>6124</v>
      </c>
      <c r="C1449" s="33" t="s">
        <v>565</v>
      </c>
      <c r="D1449" s="33" t="s">
        <v>566</v>
      </c>
      <c r="E1449" s="34">
        <v>8425</v>
      </c>
      <c r="F1449" s="35">
        <v>5.8170000000000002</v>
      </c>
      <c r="G1449" s="34">
        <v>1625.9</v>
      </c>
      <c r="H1449" s="14">
        <f t="shared" si="88"/>
        <v>796824.73027499998</v>
      </c>
      <c r="I1449" s="11">
        <f t="shared" si="89"/>
        <v>8425</v>
      </c>
      <c r="J1449" s="11">
        <f t="shared" si="90"/>
        <v>49008.224999999999</v>
      </c>
      <c r="K1449" s="11">
        <f t="shared" si="91"/>
        <v>0</v>
      </c>
    </row>
    <row r="1450" spans="1:11" s="11" customFormat="1">
      <c r="A1450" s="32">
        <v>2018</v>
      </c>
      <c r="B1450" s="32">
        <v>6124</v>
      </c>
      <c r="C1450" s="33" t="s">
        <v>565</v>
      </c>
      <c r="D1450" s="33" t="s">
        <v>566</v>
      </c>
      <c r="E1450" s="34">
        <v>17773</v>
      </c>
      <c r="F1450" s="35">
        <v>5.8170000000000002</v>
      </c>
      <c r="G1450" s="34">
        <v>1597.1</v>
      </c>
      <c r="H1450" s="14">
        <f t="shared" si="88"/>
        <v>1651170.4753109999</v>
      </c>
      <c r="I1450" s="11">
        <f t="shared" si="89"/>
        <v>17773</v>
      </c>
      <c r="J1450" s="11">
        <f t="shared" si="90"/>
        <v>103385.541</v>
      </c>
      <c r="K1450" s="11">
        <f t="shared" si="91"/>
        <v>0</v>
      </c>
    </row>
    <row r="1451" spans="1:11" s="11" customFormat="1">
      <c r="A1451" s="32">
        <v>2018</v>
      </c>
      <c r="B1451" s="32">
        <v>6124</v>
      </c>
      <c r="C1451" s="33" t="s">
        <v>563</v>
      </c>
      <c r="D1451" s="33" t="s">
        <v>564</v>
      </c>
      <c r="E1451" s="34">
        <v>35756</v>
      </c>
      <c r="F1451" s="35">
        <v>1.054</v>
      </c>
      <c r="G1451" s="34">
        <v>373.1</v>
      </c>
      <c r="H1451" s="14">
        <f t="shared" si="88"/>
        <v>140609.54034400001</v>
      </c>
      <c r="I1451" s="11">
        <f t="shared" si="89"/>
        <v>35756</v>
      </c>
      <c r="J1451" s="11">
        <f t="shared" si="90"/>
        <v>37686.824000000001</v>
      </c>
      <c r="K1451" s="11">
        <f t="shared" si="91"/>
        <v>0</v>
      </c>
    </row>
    <row r="1452" spans="1:11" s="11" customFormat="1">
      <c r="A1452" s="32">
        <v>2018</v>
      </c>
      <c r="B1452" s="32">
        <v>6136</v>
      </c>
      <c r="C1452" s="33" t="s">
        <v>363</v>
      </c>
      <c r="D1452" s="33" t="s">
        <v>354</v>
      </c>
      <c r="E1452" s="34">
        <v>15031</v>
      </c>
      <c r="F1452" s="35">
        <v>16.193999999999999</v>
      </c>
      <c r="G1452" s="34">
        <v>225.5</v>
      </c>
      <c r="H1452" s="14">
        <f t="shared" si="88"/>
        <v>548894.09156999993</v>
      </c>
      <c r="I1452" s="11">
        <f t="shared" si="89"/>
        <v>15031</v>
      </c>
      <c r="J1452" s="11">
        <f t="shared" si="90"/>
        <v>243412.014</v>
      </c>
      <c r="K1452" s="11">
        <f t="shared" si="91"/>
        <v>0</v>
      </c>
    </row>
    <row r="1453" spans="1:11" s="11" customFormat="1">
      <c r="A1453" s="32">
        <v>2018</v>
      </c>
      <c r="B1453" s="32">
        <v>6137</v>
      </c>
      <c r="C1453" s="33" t="s">
        <v>353</v>
      </c>
      <c r="D1453" s="33" t="s">
        <v>354</v>
      </c>
      <c r="E1453" s="34">
        <v>52891</v>
      </c>
      <c r="F1453" s="35">
        <v>22.88</v>
      </c>
      <c r="G1453" s="34">
        <v>218.1</v>
      </c>
      <c r="H1453" s="14">
        <f t="shared" si="88"/>
        <v>2639328.60048</v>
      </c>
      <c r="I1453" s="11">
        <f t="shared" si="89"/>
        <v>52891</v>
      </c>
      <c r="J1453" s="11">
        <f t="shared" si="90"/>
        <v>1210146.0799999998</v>
      </c>
      <c r="K1453" s="11">
        <f t="shared" si="91"/>
        <v>0</v>
      </c>
    </row>
    <row r="1454" spans="1:11" s="11" customFormat="1">
      <c r="A1454" s="32">
        <v>2018</v>
      </c>
      <c r="B1454" s="32">
        <v>6137</v>
      </c>
      <c r="C1454" s="33" t="s">
        <v>563</v>
      </c>
      <c r="D1454" s="33" t="s">
        <v>564</v>
      </c>
      <c r="E1454" s="34">
        <v>47103</v>
      </c>
      <c r="F1454" s="35">
        <v>1.0509999999999999</v>
      </c>
      <c r="G1454" s="34">
        <v>526.6</v>
      </c>
      <c r="H1454" s="14">
        <f t="shared" si="88"/>
        <v>260694.66229799998</v>
      </c>
      <c r="I1454" s="11">
        <f t="shared" si="89"/>
        <v>47103</v>
      </c>
      <c r="J1454" s="11">
        <f t="shared" si="90"/>
        <v>49505.252999999997</v>
      </c>
      <c r="K1454" s="11">
        <f t="shared" si="91"/>
        <v>0</v>
      </c>
    </row>
    <row r="1455" spans="1:11" s="11" customFormat="1">
      <c r="A1455" s="32">
        <v>2018</v>
      </c>
      <c r="B1455" s="32">
        <v>6138</v>
      </c>
      <c r="C1455" s="33" t="s">
        <v>363</v>
      </c>
      <c r="D1455" s="33" t="s">
        <v>354</v>
      </c>
      <c r="E1455" s="34">
        <v>15011</v>
      </c>
      <c r="F1455" s="35">
        <v>17.198</v>
      </c>
      <c r="G1455" s="34">
        <v>168.6</v>
      </c>
      <c r="H1455" s="14">
        <f t="shared" si="88"/>
        <v>435256.37410800002</v>
      </c>
      <c r="I1455" s="11">
        <f t="shared" si="89"/>
        <v>15011</v>
      </c>
      <c r="J1455" s="11">
        <f t="shared" si="90"/>
        <v>258159.17800000001</v>
      </c>
      <c r="K1455" s="11">
        <f t="shared" si="91"/>
        <v>0</v>
      </c>
    </row>
    <row r="1456" spans="1:11" s="11" customFormat="1">
      <c r="A1456" s="32">
        <v>2018</v>
      </c>
      <c r="B1456" s="32">
        <v>6138</v>
      </c>
      <c r="C1456" s="33" t="s">
        <v>363</v>
      </c>
      <c r="D1456" s="33" t="s">
        <v>354</v>
      </c>
      <c r="E1456" s="34">
        <v>28321</v>
      </c>
      <c r="F1456" s="35">
        <v>17.044</v>
      </c>
      <c r="G1456" s="34">
        <v>164.6</v>
      </c>
      <c r="H1456" s="14">
        <f t="shared" si="88"/>
        <v>794529.34210400004</v>
      </c>
      <c r="I1456" s="11">
        <f t="shared" si="89"/>
        <v>28321</v>
      </c>
      <c r="J1456" s="11">
        <f t="shared" si="90"/>
        <v>482703.12400000001</v>
      </c>
      <c r="K1456" s="11">
        <f t="shared" si="91"/>
        <v>0</v>
      </c>
    </row>
    <row r="1457" spans="1:11" s="11" customFormat="1">
      <c r="A1457" s="32">
        <v>2018</v>
      </c>
      <c r="B1457" s="32">
        <v>6138</v>
      </c>
      <c r="C1457" s="33" t="s">
        <v>363</v>
      </c>
      <c r="D1457" s="33" t="s">
        <v>354</v>
      </c>
      <c r="E1457" s="34">
        <v>74061</v>
      </c>
      <c r="F1457" s="35">
        <v>17.276</v>
      </c>
      <c r="G1457" s="34">
        <v>171.2</v>
      </c>
      <c r="H1457" s="14">
        <f t="shared" si="88"/>
        <v>2190466.0552319996</v>
      </c>
      <c r="I1457" s="11">
        <f t="shared" si="89"/>
        <v>74061</v>
      </c>
      <c r="J1457" s="11">
        <f t="shared" si="90"/>
        <v>1279477.8359999999</v>
      </c>
      <c r="K1457" s="11">
        <f t="shared" si="91"/>
        <v>0</v>
      </c>
    </row>
    <row r="1458" spans="1:11" s="11" customFormat="1">
      <c r="A1458" s="32">
        <v>2018</v>
      </c>
      <c r="B1458" s="32">
        <v>6138</v>
      </c>
      <c r="C1458" s="33" t="s">
        <v>363</v>
      </c>
      <c r="D1458" s="33" t="s">
        <v>354</v>
      </c>
      <c r="E1458" s="34">
        <v>15468</v>
      </c>
      <c r="F1458" s="35">
        <v>17.07</v>
      </c>
      <c r="G1458" s="34">
        <v>167.8</v>
      </c>
      <c r="H1458" s="14">
        <f t="shared" si="88"/>
        <v>443057.03928000008</v>
      </c>
      <c r="I1458" s="11">
        <f t="shared" si="89"/>
        <v>15468</v>
      </c>
      <c r="J1458" s="11">
        <f t="shared" si="90"/>
        <v>264038.76</v>
      </c>
      <c r="K1458" s="11">
        <f t="shared" si="91"/>
        <v>0</v>
      </c>
    </row>
    <row r="1459" spans="1:11" s="11" customFormat="1">
      <c r="A1459" s="32">
        <v>2018</v>
      </c>
      <c r="B1459" s="32">
        <v>6139</v>
      </c>
      <c r="C1459" s="33" t="s">
        <v>363</v>
      </c>
      <c r="D1459" s="33" t="s">
        <v>354</v>
      </c>
      <c r="E1459" s="34">
        <v>59688</v>
      </c>
      <c r="F1459" s="35">
        <v>17.265999999999998</v>
      </c>
      <c r="G1459" s="34">
        <v>212.1</v>
      </c>
      <c r="H1459" s="14">
        <f t="shared" si="88"/>
        <v>2185845.3499679998</v>
      </c>
      <c r="I1459" s="11">
        <f t="shared" si="89"/>
        <v>59688</v>
      </c>
      <c r="J1459" s="11">
        <f t="shared" si="90"/>
        <v>1030573.0079999999</v>
      </c>
      <c r="K1459" s="11">
        <f t="shared" si="91"/>
        <v>0</v>
      </c>
    </row>
    <row r="1460" spans="1:11" s="11" customFormat="1">
      <c r="A1460" s="32">
        <v>2018</v>
      </c>
      <c r="B1460" s="32">
        <v>6139</v>
      </c>
      <c r="C1460" s="33" t="s">
        <v>363</v>
      </c>
      <c r="D1460" s="33" t="s">
        <v>354</v>
      </c>
      <c r="E1460" s="34">
        <v>285331</v>
      </c>
      <c r="F1460" s="35">
        <v>17.026</v>
      </c>
      <c r="G1460" s="34">
        <v>209.4</v>
      </c>
      <c r="H1460" s="14">
        <f t="shared" si="88"/>
        <v>10172747.498963999</v>
      </c>
      <c r="I1460" s="11">
        <f t="shared" si="89"/>
        <v>285331</v>
      </c>
      <c r="J1460" s="11">
        <f t="shared" si="90"/>
        <v>4858045.6059999997</v>
      </c>
      <c r="K1460" s="11">
        <f t="shared" si="91"/>
        <v>0</v>
      </c>
    </row>
    <row r="1461" spans="1:11" s="11" customFormat="1">
      <c r="A1461" s="32">
        <v>2018</v>
      </c>
      <c r="B1461" s="32">
        <v>6139</v>
      </c>
      <c r="C1461" s="33" t="s">
        <v>363</v>
      </c>
      <c r="D1461" s="33" t="s">
        <v>354</v>
      </c>
      <c r="E1461" s="34">
        <v>122</v>
      </c>
      <c r="F1461" s="35">
        <v>17.068000000000001</v>
      </c>
      <c r="G1461" s="34">
        <v>206.8</v>
      </c>
      <c r="H1461" s="14">
        <f t="shared" si="88"/>
        <v>4306.1881279999998</v>
      </c>
      <c r="I1461" s="11">
        <f t="shared" si="89"/>
        <v>122</v>
      </c>
      <c r="J1461" s="11">
        <f t="shared" si="90"/>
        <v>2082.2960000000003</v>
      </c>
      <c r="K1461" s="11">
        <f t="shared" si="91"/>
        <v>0</v>
      </c>
    </row>
    <row r="1462" spans="1:11" s="11" customFormat="1">
      <c r="A1462" s="32">
        <v>2018</v>
      </c>
      <c r="B1462" s="32">
        <v>6139</v>
      </c>
      <c r="C1462" s="33" t="s">
        <v>363</v>
      </c>
      <c r="D1462" s="33" t="s">
        <v>354</v>
      </c>
      <c r="E1462" s="34">
        <v>29366</v>
      </c>
      <c r="F1462" s="35">
        <v>17.216000000000001</v>
      </c>
      <c r="G1462" s="34">
        <v>200.4</v>
      </c>
      <c r="H1462" s="14">
        <f t="shared" si="88"/>
        <v>1013152.372224</v>
      </c>
      <c r="I1462" s="11">
        <f t="shared" si="89"/>
        <v>29366</v>
      </c>
      <c r="J1462" s="11">
        <f t="shared" si="90"/>
        <v>505565.05600000004</v>
      </c>
      <c r="K1462" s="11">
        <f t="shared" si="91"/>
        <v>0</v>
      </c>
    </row>
    <row r="1463" spans="1:11" s="11" customFormat="1">
      <c r="A1463" s="32">
        <v>2018</v>
      </c>
      <c r="B1463" s="32">
        <v>6146</v>
      </c>
      <c r="C1463" s="33" t="s">
        <v>363</v>
      </c>
      <c r="D1463" s="33" t="s">
        <v>354</v>
      </c>
      <c r="E1463" s="34">
        <v>58464</v>
      </c>
      <c r="F1463" s="35">
        <v>16.84</v>
      </c>
      <c r="G1463" s="34" t="s">
        <v>364</v>
      </c>
      <c r="H1463" s="14" t="str">
        <f t="shared" si="88"/>
        <v/>
      </c>
      <c r="I1463" s="11" t="str">
        <f t="shared" si="89"/>
        <v/>
      </c>
      <c r="J1463" s="11" t="str">
        <f t="shared" si="90"/>
        <v/>
      </c>
      <c r="K1463" s="11">
        <f t="shared" si="91"/>
        <v>0</v>
      </c>
    </row>
    <row r="1464" spans="1:11" s="11" customFormat="1">
      <c r="A1464" s="32">
        <v>2018</v>
      </c>
      <c r="B1464" s="32">
        <v>6146</v>
      </c>
      <c r="C1464" s="33" t="s">
        <v>363</v>
      </c>
      <c r="D1464" s="33" t="s">
        <v>354</v>
      </c>
      <c r="E1464" s="34">
        <v>322634</v>
      </c>
      <c r="F1464" s="35">
        <v>16.37</v>
      </c>
      <c r="G1464" s="34" t="s">
        <v>364</v>
      </c>
      <c r="H1464" s="14" t="str">
        <f t="shared" si="88"/>
        <v/>
      </c>
      <c r="I1464" s="11" t="str">
        <f t="shared" si="89"/>
        <v/>
      </c>
      <c r="J1464" s="11" t="str">
        <f t="shared" si="90"/>
        <v/>
      </c>
      <c r="K1464" s="11">
        <f t="shared" si="91"/>
        <v>0</v>
      </c>
    </row>
    <row r="1465" spans="1:11" s="11" customFormat="1">
      <c r="A1465" s="32">
        <v>2018</v>
      </c>
      <c r="B1465" s="32">
        <v>6146</v>
      </c>
      <c r="C1465" s="33" t="s">
        <v>363</v>
      </c>
      <c r="D1465" s="33" t="s">
        <v>354</v>
      </c>
      <c r="E1465" s="34">
        <v>29249</v>
      </c>
      <c r="F1465" s="35">
        <v>16.53</v>
      </c>
      <c r="G1465" s="34" t="s">
        <v>364</v>
      </c>
      <c r="H1465" s="14" t="str">
        <f t="shared" si="88"/>
        <v/>
      </c>
      <c r="I1465" s="11" t="str">
        <f t="shared" si="89"/>
        <v/>
      </c>
      <c r="J1465" s="11" t="str">
        <f t="shared" si="90"/>
        <v/>
      </c>
      <c r="K1465" s="11">
        <f t="shared" si="91"/>
        <v>0</v>
      </c>
    </row>
    <row r="1466" spans="1:11" s="11" customFormat="1">
      <c r="A1466" s="32">
        <v>2018</v>
      </c>
      <c r="B1466" s="32">
        <v>6146</v>
      </c>
      <c r="C1466" s="33" t="s">
        <v>565</v>
      </c>
      <c r="D1466" s="33" t="s">
        <v>566</v>
      </c>
      <c r="E1466" s="34">
        <v>1827</v>
      </c>
      <c r="F1466" s="35">
        <v>5.8</v>
      </c>
      <c r="G1466" s="34" t="s">
        <v>364</v>
      </c>
      <c r="H1466" s="14" t="str">
        <f t="shared" si="88"/>
        <v/>
      </c>
      <c r="I1466" s="11" t="str">
        <f t="shared" si="89"/>
        <v/>
      </c>
      <c r="J1466" s="11" t="str">
        <f t="shared" si="90"/>
        <v/>
      </c>
      <c r="K1466" s="11">
        <f t="shared" si="91"/>
        <v>0</v>
      </c>
    </row>
    <row r="1467" spans="1:11" s="11" customFormat="1">
      <c r="A1467" s="32">
        <v>2018</v>
      </c>
      <c r="B1467" s="32">
        <v>6146</v>
      </c>
      <c r="C1467" s="33" t="s">
        <v>362</v>
      </c>
      <c r="D1467" s="33" t="s">
        <v>354</v>
      </c>
      <c r="E1467" s="34">
        <v>561391</v>
      </c>
      <c r="F1467" s="35">
        <v>13.41</v>
      </c>
      <c r="G1467" s="34" t="s">
        <v>364</v>
      </c>
      <c r="H1467" s="14" t="str">
        <f t="shared" si="88"/>
        <v/>
      </c>
      <c r="I1467" s="11" t="str">
        <f t="shared" si="89"/>
        <v/>
      </c>
      <c r="J1467" s="11" t="str">
        <f t="shared" si="90"/>
        <v/>
      </c>
      <c r="K1467" s="11">
        <f t="shared" si="91"/>
        <v>1</v>
      </c>
    </row>
    <row r="1468" spans="1:11" s="11" customFormat="1">
      <c r="A1468" s="32">
        <v>2018</v>
      </c>
      <c r="B1468" s="32">
        <v>6155</v>
      </c>
      <c r="C1468" s="33" t="s">
        <v>565</v>
      </c>
      <c r="D1468" s="33" t="s">
        <v>566</v>
      </c>
      <c r="E1468" s="34">
        <v>245</v>
      </c>
      <c r="F1468" s="35">
        <v>5.7539999999999996</v>
      </c>
      <c r="G1468" s="34">
        <v>1572.2</v>
      </c>
      <c r="H1468" s="14">
        <f t="shared" si="88"/>
        <v>22163.77506</v>
      </c>
      <c r="I1468" s="11">
        <f t="shared" si="89"/>
        <v>245</v>
      </c>
      <c r="J1468" s="11">
        <f t="shared" si="90"/>
        <v>1409.7299999999998</v>
      </c>
      <c r="K1468" s="11">
        <f t="shared" si="91"/>
        <v>0</v>
      </c>
    </row>
    <row r="1469" spans="1:11" s="11" customFormat="1">
      <c r="A1469" s="32">
        <v>2018</v>
      </c>
      <c r="B1469" s="32">
        <v>6155</v>
      </c>
      <c r="C1469" s="33" t="s">
        <v>363</v>
      </c>
      <c r="D1469" s="33" t="s">
        <v>354</v>
      </c>
      <c r="E1469" s="34">
        <v>351427</v>
      </c>
      <c r="F1469" s="35">
        <v>17.027000000000001</v>
      </c>
      <c r="G1469" s="34">
        <v>216.1</v>
      </c>
      <c r="H1469" s="14">
        <f t="shared" si="88"/>
        <v>12930878.410169</v>
      </c>
      <c r="I1469" s="11">
        <f t="shared" si="89"/>
        <v>351427</v>
      </c>
      <c r="J1469" s="11">
        <f t="shared" si="90"/>
        <v>5983747.5290000001</v>
      </c>
      <c r="K1469" s="11">
        <f t="shared" si="91"/>
        <v>0</v>
      </c>
    </row>
    <row r="1470" spans="1:11" s="11" customFormat="1">
      <c r="A1470" s="32">
        <v>2018</v>
      </c>
      <c r="B1470" s="32">
        <v>6155</v>
      </c>
      <c r="C1470" s="33" t="s">
        <v>363</v>
      </c>
      <c r="D1470" s="33" t="s">
        <v>354</v>
      </c>
      <c r="E1470" s="34">
        <v>16755</v>
      </c>
      <c r="F1470" s="35">
        <v>17.341999999999999</v>
      </c>
      <c r="G1470" s="34">
        <v>181.1</v>
      </c>
      <c r="H1470" s="14">
        <f t="shared" si="88"/>
        <v>526213.59531</v>
      </c>
      <c r="I1470" s="11">
        <f t="shared" si="89"/>
        <v>16755</v>
      </c>
      <c r="J1470" s="11">
        <f t="shared" si="90"/>
        <v>290565.20999999996</v>
      </c>
      <c r="K1470" s="11">
        <f t="shared" si="91"/>
        <v>0</v>
      </c>
    </row>
    <row r="1471" spans="1:11" s="11" customFormat="1">
      <c r="A1471" s="32">
        <v>2018</v>
      </c>
      <c r="B1471" s="32">
        <v>6155</v>
      </c>
      <c r="C1471" s="33" t="s">
        <v>363</v>
      </c>
      <c r="D1471" s="33" t="s">
        <v>354</v>
      </c>
      <c r="E1471" s="34">
        <v>33621</v>
      </c>
      <c r="F1471" s="35">
        <v>17.309999999999999</v>
      </c>
      <c r="G1471" s="34">
        <v>177.3</v>
      </c>
      <c r="H1471" s="14">
        <f t="shared" si="88"/>
        <v>1031849.67123</v>
      </c>
      <c r="I1471" s="11">
        <f t="shared" si="89"/>
        <v>33621</v>
      </c>
      <c r="J1471" s="11">
        <f t="shared" si="90"/>
        <v>581979.51</v>
      </c>
      <c r="K1471" s="11">
        <f t="shared" si="91"/>
        <v>0</v>
      </c>
    </row>
    <row r="1472" spans="1:11" s="11" customFormat="1">
      <c r="A1472" s="32">
        <v>2018</v>
      </c>
      <c r="B1472" s="32">
        <v>6155</v>
      </c>
      <c r="C1472" s="33" t="s">
        <v>363</v>
      </c>
      <c r="D1472" s="33" t="s">
        <v>354</v>
      </c>
      <c r="E1472" s="34">
        <v>67238</v>
      </c>
      <c r="F1472" s="35">
        <v>18.161999999999999</v>
      </c>
      <c r="G1472" s="34">
        <v>181.4</v>
      </c>
      <c r="H1472" s="14">
        <f t="shared" si="88"/>
        <v>2215214.2725839997</v>
      </c>
      <c r="I1472" s="11">
        <f t="shared" si="89"/>
        <v>67238</v>
      </c>
      <c r="J1472" s="11">
        <f t="shared" si="90"/>
        <v>1221176.5559999999</v>
      </c>
      <c r="K1472" s="11">
        <f t="shared" si="91"/>
        <v>0</v>
      </c>
    </row>
    <row r="1473" spans="1:11" s="11" customFormat="1">
      <c r="A1473" s="32">
        <v>2018</v>
      </c>
      <c r="B1473" s="32">
        <v>6156</v>
      </c>
      <c r="C1473" s="33" t="s">
        <v>565</v>
      </c>
      <c r="D1473" s="33" t="s">
        <v>566</v>
      </c>
      <c r="E1473" s="34">
        <v>1084</v>
      </c>
      <c r="F1473" s="35">
        <v>5.8</v>
      </c>
      <c r="G1473" s="34" t="s">
        <v>364</v>
      </c>
      <c r="H1473" s="14" t="str">
        <f t="shared" si="88"/>
        <v/>
      </c>
      <c r="I1473" s="11" t="str">
        <f t="shared" si="89"/>
        <v/>
      </c>
      <c r="J1473" s="11" t="str">
        <f t="shared" si="90"/>
        <v/>
      </c>
      <c r="K1473" s="11">
        <f t="shared" si="91"/>
        <v>0</v>
      </c>
    </row>
    <row r="1474" spans="1:11" s="11" customFormat="1">
      <c r="A1474" s="32">
        <v>2018</v>
      </c>
      <c r="B1474" s="32">
        <v>6165</v>
      </c>
      <c r="C1474" s="33" t="s">
        <v>353</v>
      </c>
      <c r="D1474" s="33" t="s">
        <v>354</v>
      </c>
      <c r="E1474" s="34">
        <v>3951</v>
      </c>
      <c r="F1474" s="35">
        <v>22.192</v>
      </c>
      <c r="G1474" s="34">
        <v>201.8</v>
      </c>
      <c r="H1474" s="14">
        <f t="shared" si="88"/>
        <v>176939.43465600003</v>
      </c>
      <c r="I1474" s="11">
        <f t="shared" si="89"/>
        <v>3951</v>
      </c>
      <c r="J1474" s="11">
        <f t="shared" si="90"/>
        <v>87680.592000000004</v>
      </c>
      <c r="K1474" s="11">
        <f t="shared" si="91"/>
        <v>0</v>
      </c>
    </row>
    <row r="1475" spans="1:11" s="11" customFormat="1">
      <c r="A1475" s="32">
        <v>2018</v>
      </c>
      <c r="B1475" s="32">
        <v>6165</v>
      </c>
      <c r="C1475" s="33" t="s">
        <v>353</v>
      </c>
      <c r="D1475" s="33" t="s">
        <v>354</v>
      </c>
      <c r="E1475" s="34">
        <v>23617</v>
      </c>
      <c r="F1475" s="35">
        <v>24.084</v>
      </c>
      <c r="G1475" s="34">
        <v>157.30000000000001</v>
      </c>
      <c r="H1475" s="14">
        <f t="shared" si="88"/>
        <v>894709.54544400005</v>
      </c>
      <c r="I1475" s="11">
        <f t="shared" si="89"/>
        <v>23617</v>
      </c>
      <c r="J1475" s="11">
        <f t="shared" si="90"/>
        <v>568791.82799999998</v>
      </c>
      <c r="K1475" s="11">
        <f t="shared" si="91"/>
        <v>0</v>
      </c>
    </row>
    <row r="1476" spans="1:11" s="11" customFormat="1">
      <c r="A1476" s="32">
        <v>2018</v>
      </c>
      <c r="B1476" s="32">
        <v>6165</v>
      </c>
      <c r="C1476" s="33" t="s">
        <v>353</v>
      </c>
      <c r="D1476" s="33" t="s">
        <v>354</v>
      </c>
      <c r="E1476" s="34">
        <v>1626</v>
      </c>
      <c r="F1476" s="35">
        <v>22.192</v>
      </c>
      <c r="G1476" s="34">
        <v>229.8</v>
      </c>
      <c r="H1476" s="14">
        <f t="shared" si="88"/>
        <v>82921.473215999999</v>
      </c>
      <c r="I1476" s="11">
        <f t="shared" si="89"/>
        <v>1626</v>
      </c>
      <c r="J1476" s="11">
        <f t="shared" si="90"/>
        <v>36084.192000000003</v>
      </c>
      <c r="K1476" s="11">
        <f t="shared" si="91"/>
        <v>0</v>
      </c>
    </row>
    <row r="1477" spans="1:11" s="11" customFormat="1">
      <c r="A1477" s="32">
        <v>2018</v>
      </c>
      <c r="B1477" s="32">
        <v>6165</v>
      </c>
      <c r="C1477" s="33" t="s">
        <v>565</v>
      </c>
      <c r="D1477" s="33" t="s">
        <v>566</v>
      </c>
      <c r="E1477" s="34">
        <v>2287</v>
      </c>
      <c r="F1477" s="35">
        <v>5.88</v>
      </c>
      <c r="G1477" s="34">
        <v>1528.2</v>
      </c>
      <c r="H1477" s="14">
        <f t="shared" si="88"/>
        <v>205505.61192</v>
      </c>
      <c r="I1477" s="11">
        <f t="shared" si="89"/>
        <v>2287</v>
      </c>
      <c r="J1477" s="11">
        <f t="shared" si="90"/>
        <v>13447.56</v>
      </c>
      <c r="K1477" s="11">
        <f t="shared" si="91"/>
        <v>0</v>
      </c>
    </row>
    <row r="1478" spans="1:11" s="11" customFormat="1">
      <c r="A1478" s="32">
        <v>2018</v>
      </c>
      <c r="B1478" s="32">
        <v>6165</v>
      </c>
      <c r="C1478" s="33" t="s">
        <v>353</v>
      </c>
      <c r="D1478" s="33" t="s">
        <v>354</v>
      </c>
      <c r="E1478" s="34">
        <v>264305</v>
      </c>
      <c r="F1478" s="35">
        <v>22.442</v>
      </c>
      <c r="G1478" s="34">
        <v>181</v>
      </c>
      <c r="H1478" s="14">
        <f t="shared" ref="H1478:H1541" si="92">IF(I1478="","",G1478/100*F1478*E1478)</f>
        <v>10736074.386100002</v>
      </c>
      <c r="I1478" s="11">
        <f t="shared" ref="I1478:I1541" si="93">IF(OR(G1478=".",F1478=".",E1478="."),"",E1478)</f>
        <v>264305</v>
      </c>
      <c r="J1478" s="11">
        <f t="shared" ref="J1478:J1541" si="94">IF(I1478="","",F1478*I1478)</f>
        <v>5931532.8099999996</v>
      </c>
      <c r="K1478" s="11">
        <f t="shared" ref="K1478:K1541" si="95">IF(C1478="LIG",1,0)</f>
        <v>0</v>
      </c>
    </row>
    <row r="1479" spans="1:11" s="11" customFormat="1">
      <c r="A1479" s="32">
        <v>2018</v>
      </c>
      <c r="B1479" s="32">
        <v>6165</v>
      </c>
      <c r="C1479" s="33" t="s">
        <v>353</v>
      </c>
      <c r="D1479" s="33" t="s">
        <v>354</v>
      </c>
      <c r="E1479" s="34">
        <v>10923</v>
      </c>
      <c r="F1479" s="35">
        <v>22.192</v>
      </c>
      <c r="G1479" s="34">
        <v>177</v>
      </c>
      <c r="H1479" s="14">
        <f t="shared" si="92"/>
        <v>429053.69231999997</v>
      </c>
      <c r="I1479" s="11">
        <f t="shared" si="93"/>
        <v>10923</v>
      </c>
      <c r="J1479" s="11">
        <f t="shared" si="94"/>
        <v>242403.21600000001</v>
      </c>
      <c r="K1479" s="11">
        <f t="shared" si="95"/>
        <v>0</v>
      </c>
    </row>
    <row r="1480" spans="1:11" s="11" customFormat="1">
      <c r="A1480" s="32">
        <v>2018</v>
      </c>
      <c r="B1480" s="32">
        <v>6166</v>
      </c>
      <c r="C1480" s="33" t="s">
        <v>353</v>
      </c>
      <c r="D1480" s="33" t="s">
        <v>354</v>
      </c>
      <c r="E1480" s="34">
        <v>6401</v>
      </c>
      <c r="F1480" s="35">
        <v>24.166</v>
      </c>
      <c r="G1480" s="34">
        <v>285.10000000000002</v>
      </c>
      <c r="H1480" s="14">
        <f t="shared" si="92"/>
        <v>441011.3996660001</v>
      </c>
      <c r="I1480" s="11">
        <f t="shared" si="93"/>
        <v>6401</v>
      </c>
      <c r="J1480" s="11">
        <f t="shared" si="94"/>
        <v>154686.56599999999</v>
      </c>
      <c r="K1480" s="11">
        <f t="shared" si="95"/>
        <v>0</v>
      </c>
    </row>
    <row r="1481" spans="1:11" s="11" customFormat="1">
      <c r="A1481" s="32">
        <v>2018</v>
      </c>
      <c r="B1481" s="32">
        <v>6166</v>
      </c>
      <c r="C1481" s="33" t="s">
        <v>353</v>
      </c>
      <c r="D1481" s="33" t="s">
        <v>354</v>
      </c>
      <c r="E1481" s="34">
        <v>6200</v>
      </c>
      <c r="F1481" s="35">
        <v>24.943999999999999</v>
      </c>
      <c r="G1481" s="34">
        <v>257.5</v>
      </c>
      <c r="H1481" s="14">
        <f t="shared" si="92"/>
        <v>398230.96</v>
      </c>
      <c r="I1481" s="11">
        <f t="shared" si="93"/>
        <v>6200</v>
      </c>
      <c r="J1481" s="11">
        <f t="shared" si="94"/>
        <v>154652.79999999999</v>
      </c>
      <c r="K1481" s="11">
        <f t="shared" si="95"/>
        <v>0</v>
      </c>
    </row>
    <row r="1482" spans="1:11" s="11" customFormat="1">
      <c r="A1482" s="32">
        <v>2018</v>
      </c>
      <c r="B1482" s="32">
        <v>6166</v>
      </c>
      <c r="C1482" s="33" t="s">
        <v>353</v>
      </c>
      <c r="D1482" s="33" t="s">
        <v>354</v>
      </c>
      <c r="E1482" s="34">
        <v>3188</v>
      </c>
      <c r="F1482" s="35">
        <v>23.986000000000001</v>
      </c>
      <c r="G1482" s="34">
        <v>274.2</v>
      </c>
      <c r="H1482" s="14">
        <f t="shared" si="92"/>
        <v>209673.52305599998</v>
      </c>
      <c r="I1482" s="11">
        <f t="shared" si="93"/>
        <v>3188</v>
      </c>
      <c r="J1482" s="11">
        <f t="shared" si="94"/>
        <v>76467.368000000002</v>
      </c>
      <c r="K1482" s="11">
        <f t="shared" si="95"/>
        <v>0</v>
      </c>
    </row>
    <row r="1483" spans="1:11" s="11" customFormat="1">
      <c r="A1483" s="32">
        <v>2018</v>
      </c>
      <c r="B1483" s="32">
        <v>6166</v>
      </c>
      <c r="C1483" s="33" t="s">
        <v>353</v>
      </c>
      <c r="D1483" s="33" t="s">
        <v>354</v>
      </c>
      <c r="E1483" s="34">
        <v>4808</v>
      </c>
      <c r="F1483" s="35">
        <v>24.108000000000001</v>
      </c>
      <c r="G1483" s="34">
        <v>259.7</v>
      </c>
      <c r="H1483" s="14">
        <f t="shared" si="92"/>
        <v>301021.552608</v>
      </c>
      <c r="I1483" s="11">
        <f t="shared" si="93"/>
        <v>4808</v>
      </c>
      <c r="J1483" s="11">
        <f t="shared" si="94"/>
        <v>115911.264</v>
      </c>
      <c r="K1483" s="11">
        <f t="shared" si="95"/>
        <v>0</v>
      </c>
    </row>
    <row r="1484" spans="1:11" s="11" customFormat="1">
      <c r="A1484" s="32">
        <v>2018</v>
      </c>
      <c r="B1484" s="32">
        <v>6166</v>
      </c>
      <c r="C1484" s="33" t="s">
        <v>353</v>
      </c>
      <c r="D1484" s="33" t="s">
        <v>354</v>
      </c>
      <c r="E1484" s="34">
        <v>3094</v>
      </c>
      <c r="F1484" s="35">
        <v>23.986000000000001</v>
      </c>
      <c r="G1484" s="34">
        <v>274.2</v>
      </c>
      <c r="H1484" s="14">
        <f t="shared" si="92"/>
        <v>203491.17952799998</v>
      </c>
      <c r="I1484" s="11">
        <f t="shared" si="93"/>
        <v>3094</v>
      </c>
      <c r="J1484" s="11">
        <f t="shared" si="94"/>
        <v>74212.684000000008</v>
      </c>
      <c r="K1484" s="11">
        <f t="shared" si="95"/>
        <v>0</v>
      </c>
    </row>
    <row r="1485" spans="1:11" s="11" customFormat="1">
      <c r="A1485" s="32">
        <v>2018</v>
      </c>
      <c r="B1485" s="32">
        <v>6166</v>
      </c>
      <c r="C1485" s="33" t="s">
        <v>353</v>
      </c>
      <c r="D1485" s="33" t="s">
        <v>354</v>
      </c>
      <c r="E1485" s="34">
        <v>3094</v>
      </c>
      <c r="F1485" s="35">
        <v>23.986000000000001</v>
      </c>
      <c r="G1485" s="34">
        <v>274.2</v>
      </c>
      <c r="H1485" s="14">
        <f t="shared" si="92"/>
        <v>203491.17952799998</v>
      </c>
      <c r="I1485" s="11">
        <f t="shared" si="93"/>
        <v>3094</v>
      </c>
      <c r="J1485" s="11">
        <f t="shared" si="94"/>
        <v>74212.684000000008</v>
      </c>
      <c r="K1485" s="11">
        <f t="shared" si="95"/>
        <v>0</v>
      </c>
    </row>
    <row r="1486" spans="1:11" s="11" customFormat="1">
      <c r="A1486" s="32">
        <v>2018</v>
      </c>
      <c r="B1486" s="32">
        <v>6170</v>
      </c>
      <c r="C1486" s="33" t="s">
        <v>363</v>
      </c>
      <c r="D1486" s="33" t="s">
        <v>354</v>
      </c>
      <c r="E1486" s="34">
        <v>32385</v>
      </c>
      <c r="F1486" s="35">
        <v>17.68</v>
      </c>
      <c r="G1486" s="34">
        <v>183.4</v>
      </c>
      <c r="H1486" s="14">
        <f t="shared" si="92"/>
        <v>1050087.5112000001</v>
      </c>
      <c r="I1486" s="11">
        <f t="shared" si="93"/>
        <v>32385</v>
      </c>
      <c r="J1486" s="11">
        <f t="shared" si="94"/>
        <v>572566.80000000005</v>
      </c>
      <c r="K1486" s="11">
        <f t="shared" si="95"/>
        <v>0</v>
      </c>
    </row>
    <row r="1487" spans="1:11" s="11" customFormat="1">
      <c r="A1487" s="32">
        <v>2018</v>
      </c>
      <c r="B1487" s="32">
        <v>6170</v>
      </c>
      <c r="C1487" s="33" t="s">
        <v>363</v>
      </c>
      <c r="D1487" s="33" t="s">
        <v>354</v>
      </c>
      <c r="E1487" s="34">
        <v>45841</v>
      </c>
      <c r="F1487" s="35">
        <v>16.91</v>
      </c>
      <c r="G1487" s="34">
        <v>183.8</v>
      </c>
      <c r="H1487" s="14">
        <f t="shared" si="92"/>
        <v>1424764.86778</v>
      </c>
      <c r="I1487" s="11">
        <f t="shared" si="93"/>
        <v>45841</v>
      </c>
      <c r="J1487" s="11">
        <f t="shared" si="94"/>
        <v>775171.31</v>
      </c>
      <c r="K1487" s="11">
        <f t="shared" si="95"/>
        <v>0</v>
      </c>
    </row>
    <row r="1488" spans="1:11" s="11" customFormat="1">
      <c r="A1488" s="32">
        <v>2018</v>
      </c>
      <c r="B1488" s="32">
        <v>6170</v>
      </c>
      <c r="C1488" s="33" t="s">
        <v>363</v>
      </c>
      <c r="D1488" s="33" t="s">
        <v>354</v>
      </c>
      <c r="E1488" s="34">
        <v>64514</v>
      </c>
      <c r="F1488" s="35">
        <v>16.89</v>
      </c>
      <c r="G1488" s="34">
        <v>185.1</v>
      </c>
      <c r="H1488" s="14">
        <f t="shared" si="92"/>
        <v>2016926.34246</v>
      </c>
      <c r="I1488" s="11">
        <f t="shared" si="93"/>
        <v>64514</v>
      </c>
      <c r="J1488" s="11">
        <f t="shared" si="94"/>
        <v>1089641.46</v>
      </c>
      <c r="K1488" s="11">
        <f t="shared" si="95"/>
        <v>0</v>
      </c>
    </row>
    <row r="1489" spans="1:11" s="11" customFormat="1">
      <c r="A1489" s="32">
        <v>2018</v>
      </c>
      <c r="B1489" s="32">
        <v>6170</v>
      </c>
      <c r="C1489" s="33" t="s">
        <v>363</v>
      </c>
      <c r="D1489" s="33" t="s">
        <v>354</v>
      </c>
      <c r="E1489" s="34">
        <v>31168</v>
      </c>
      <c r="F1489" s="35">
        <v>18.11</v>
      </c>
      <c r="G1489" s="34">
        <v>179.6</v>
      </c>
      <c r="H1489" s="14">
        <f t="shared" si="92"/>
        <v>1013756.65408</v>
      </c>
      <c r="I1489" s="11">
        <f t="shared" si="93"/>
        <v>31168</v>
      </c>
      <c r="J1489" s="11">
        <f t="shared" si="94"/>
        <v>564452.48</v>
      </c>
      <c r="K1489" s="11">
        <f t="shared" si="95"/>
        <v>0</v>
      </c>
    </row>
    <row r="1490" spans="1:11" s="11" customFormat="1">
      <c r="A1490" s="32">
        <v>2018</v>
      </c>
      <c r="B1490" s="32">
        <v>6170</v>
      </c>
      <c r="C1490" s="33" t="s">
        <v>363</v>
      </c>
      <c r="D1490" s="33" t="s">
        <v>354</v>
      </c>
      <c r="E1490" s="34">
        <v>50866</v>
      </c>
      <c r="F1490" s="35">
        <v>17.57</v>
      </c>
      <c r="G1490" s="34">
        <v>184.8</v>
      </c>
      <c r="H1490" s="14">
        <f t="shared" si="92"/>
        <v>1651586.4657600001</v>
      </c>
      <c r="I1490" s="11">
        <f t="shared" si="93"/>
        <v>50866</v>
      </c>
      <c r="J1490" s="11">
        <f t="shared" si="94"/>
        <v>893715.62</v>
      </c>
      <c r="K1490" s="11">
        <f t="shared" si="95"/>
        <v>0</v>
      </c>
    </row>
    <row r="1491" spans="1:11" s="11" customFormat="1">
      <c r="A1491" s="32">
        <v>2018</v>
      </c>
      <c r="B1491" s="32">
        <v>6170</v>
      </c>
      <c r="C1491" s="33" t="s">
        <v>563</v>
      </c>
      <c r="D1491" s="33" t="s">
        <v>564</v>
      </c>
      <c r="E1491" s="34">
        <v>50127</v>
      </c>
      <c r="F1491" s="35">
        <v>1.054</v>
      </c>
      <c r="G1491" s="34">
        <v>401.7</v>
      </c>
      <c r="H1491" s="14">
        <f t="shared" si="92"/>
        <v>212233.60758599997</v>
      </c>
      <c r="I1491" s="11">
        <f t="shared" si="93"/>
        <v>50127</v>
      </c>
      <c r="J1491" s="11">
        <f t="shared" si="94"/>
        <v>52833.858</v>
      </c>
      <c r="K1491" s="11">
        <f t="shared" si="95"/>
        <v>0</v>
      </c>
    </row>
    <row r="1492" spans="1:11" s="11" customFormat="1">
      <c r="A1492" s="32">
        <v>2018</v>
      </c>
      <c r="B1492" s="32">
        <v>6177</v>
      </c>
      <c r="C1492" s="33" t="s">
        <v>363</v>
      </c>
      <c r="D1492" s="33" t="s">
        <v>354</v>
      </c>
      <c r="E1492" s="34">
        <v>29161</v>
      </c>
      <c r="F1492" s="35">
        <v>18</v>
      </c>
      <c r="G1492" s="34">
        <v>258.7</v>
      </c>
      <c r="H1492" s="14">
        <f t="shared" si="92"/>
        <v>1357911.1259999999</v>
      </c>
      <c r="I1492" s="11">
        <f t="shared" si="93"/>
        <v>29161</v>
      </c>
      <c r="J1492" s="11">
        <f t="shared" si="94"/>
        <v>524898</v>
      </c>
      <c r="K1492" s="11">
        <f t="shared" si="95"/>
        <v>0</v>
      </c>
    </row>
    <row r="1493" spans="1:11" s="11" customFormat="1">
      <c r="A1493" s="32">
        <v>2018</v>
      </c>
      <c r="B1493" s="32">
        <v>6178</v>
      </c>
      <c r="C1493" s="33" t="s">
        <v>363</v>
      </c>
      <c r="D1493" s="33" t="s">
        <v>354</v>
      </c>
      <c r="E1493" s="34">
        <v>244008</v>
      </c>
      <c r="F1493" s="35">
        <v>17.600000000000001</v>
      </c>
      <c r="G1493" s="34" t="s">
        <v>364</v>
      </c>
      <c r="H1493" s="14" t="str">
        <f t="shared" si="92"/>
        <v/>
      </c>
      <c r="I1493" s="11" t="str">
        <f t="shared" si="93"/>
        <v/>
      </c>
      <c r="J1493" s="11" t="str">
        <f t="shared" si="94"/>
        <v/>
      </c>
      <c r="K1493" s="11">
        <f t="shared" si="95"/>
        <v>0</v>
      </c>
    </row>
    <row r="1494" spans="1:11" s="11" customFormat="1">
      <c r="A1494" s="32">
        <v>2018</v>
      </c>
      <c r="B1494" s="32">
        <v>6179</v>
      </c>
      <c r="C1494" s="33" t="s">
        <v>565</v>
      </c>
      <c r="D1494" s="33" t="s">
        <v>566</v>
      </c>
      <c r="E1494" s="34">
        <v>1760</v>
      </c>
      <c r="F1494" s="35">
        <v>5.92</v>
      </c>
      <c r="G1494" s="34">
        <v>1520.3</v>
      </c>
      <c r="H1494" s="14">
        <f t="shared" si="92"/>
        <v>158403.09759999998</v>
      </c>
      <c r="I1494" s="11">
        <f t="shared" si="93"/>
        <v>1760</v>
      </c>
      <c r="J1494" s="11">
        <f t="shared" si="94"/>
        <v>10419.200000000001</v>
      </c>
      <c r="K1494" s="11">
        <f t="shared" si="95"/>
        <v>0</v>
      </c>
    </row>
    <row r="1495" spans="1:11" s="11" customFormat="1">
      <c r="A1495" s="32">
        <v>2018</v>
      </c>
      <c r="B1495" s="32">
        <v>6179</v>
      </c>
      <c r="C1495" s="33" t="s">
        <v>363</v>
      </c>
      <c r="D1495" s="33" t="s">
        <v>354</v>
      </c>
      <c r="E1495" s="34">
        <v>105395</v>
      </c>
      <c r="F1495" s="35">
        <v>16.614000000000001</v>
      </c>
      <c r="G1495" s="34">
        <v>166.7</v>
      </c>
      <c r="H1495" s="14">
        <f t="shared" si="92"/>
        <v>2918971.2275100001</v>
      </c>
      <c r="I1495" s="11">
        <f t="shared" si="93"/>
        <v>105395</v>
      </c>
      <c r="J1495" s="11">
        <f t="shared" si="94"/>
        <v>1751032.53</v>
      </c>
      <c r="K1495" s="11">
        <f t="shared" si="95"/>
        <v>0</v>
      </c>
    </row>
    <row r="1496" spans="1:11" s="11" customFormat="1">
      <c r="A1496" s="32">
        <v>2018</v>
      </c>
      <c r="B1496" s="32">
        <v>6179</v>
      </c>
      <c r="C1496" s="33" t="s">
        <v>363</v>
      </c>
      <c r="D1496" s="33" t="s">
        <v>354</v>
      </c>
      <c r="E1496" s="34">
        <v>14518</v>
      </c>
      <c r="F1496" s="35">
        <v>16.218</v>
      </c>
      <c r="G1496" s="34">
        <v>170.2</v>
      </c>
      <c r="H1496" s="14">
        <f t="shared" si="92"/>
        <v>400740.87664799998</v>
      </c>
      <c r="I1496" s="11">
        <f t="shared" si="93"/>
        <v>14518</v>
      </c>
      <c r="J1496" s="11">
        <f t="shared" si="94"/>
        <v>235452.924</v>
      </c>
      <c r="K1496" s="11">
        <f t="shared" si="95"/>
        <v>0</v>
      </c>
    </row>
    <row r="1497" spans="1:11" s="11" customFormat="1">
      <c r="A1497" s="32">
        <v>2018</v>
      </c>
      <c r="B1497" s="32">
        <v>6179</v>
      </c>
      <c r="C1497" s="33" t="s">
        <v>363</v>
      </c>
      <c r="D1497" s="33" t="s">
        <v>354</v>
      </c>
      <c r="E1497" s="34">
        <v>15047</v>
      </c>
      <c r="F1497" s="35">
        <v>16.39</v>
      </c>
      <c r="G1497" s="34">
        <v>172.8</v>
      </c>
      <c r="H1497" s="14">
        <f t="shared" si="92"/>
        <v>426159.93024000007</v>
      </c>
      <c r="I1497" s="11">
        <f t="shared" si="93"/>
        <v>15047</v>
      </c>
      <c r="J1497" s="11">
        <f t="shared" si="94"/>
        <v>246620.33000000002</v>
      </c>
      <c r="K1497" s="11">
        <f t="shared" si="95"/>
        <v>0</v>
      </c>
    </row>
    <row r="1498" spans="1:11" s="11" customFormat="1">
      <c r="A1498" s="32">
        <v>2018</v>
      </c>
      <c r="B1498" s="32">
        <v>6179</v>
      </c>
      <c r="C1498" s="33" t="s">
        <v>363</v>
      </c>
      <c r="D1498" s="33" t="s">
        <v>354</v>
      </c>
      <c r="E1498" s="34">
        <v>15088</v>
      </c>
      <c r="F1498" s="35">
        <v>16.704000000000001</v>
      </c>
      <c r="G1498" s="34">
        <v>166</v>
      </c>
      <c r="H1498" s="14">
        <f t="shared" si="92"/>
        <v>418369.72031999996</v>
      </c>
      <c r="I1498" s="11">
        <f t="shared" si="93"/>
        <v>15088</v>
      </c>
      <c r="J1498" s="11">
        <f t="shared" si="94"/>
        <v>252029.95200000002</v>
      </c>
      <c r="K1498" s="11">
        <f t="shared" si="95"/>
        <v>0</v>
      </c>
    </row>
    <row r="1499" spans="1:11" s="11" customFormat="1">
      <c r="A1499" s="32">
        <v>2018</v>
      </c>
      <c r="B1499" s="32">
        <v>6179</v>
      </c>
      <c r="C1499" s="33" t="s">
        <v>363</v>
      </c>
      <c r="D1499" s="33" t="s">
        <v>354</v>
      </c>
      <c r="E1499" s="34">
        <v>15093</v>
      </c>
      <c r="F1499" s="35">
        <v>16.91</v>
      </c>
      <c r="G1499" s="34">
        <v>167</v>
      </c>
      <c r="H1499" s="14">
        <f t="shared" si="92"/>
        <v>426221.79209999996</v>
      </c>
      <c r="I1499" s="11">
        <f t="shared" si="93"/>
        <v>15093</v>
      </c>
      <c r="J1499" s="11">
        <f t="shared" si="94"/>
        <v>255222.63</v>
      </c>
      <c r="K1499" s="11">
        <f t="shared" si="95"/>
        <v>0</v>
      </c>
    </row>
    <row r="1500" spans="1:11" s="11" customFormat="1">
      <c r="A1500" s="32">
        <v>2018</v>
      </c>
      <c r="B1500" s="32">
        <v>6179</v>
      </c>
      <c r="C1500" s="33" t="s">
        <v>363</v>
      </c>
      <c r="D1500" s="33" t="s">
        <v>354</v>
      </c>
      <c r="E1500" s="34">
        <v>15106</v>
      </c>
      <c r="F1500" s="35">
        <v>16.234000000000002</v>
      </c>
      <c r="G1500" s="34">
        <v>174.1</v>
      </c>
      <c r="H1500" s="14">
        <f t="shared" si="92"/>
        <v>426946.82976400002</v>
      </c>
      <c r="I1500" s="11">
        <f t="shared" si="93"/>
        <v>15106</v>
      </c>
      <c r="J1500" s="11">
        <f t="shared" si="94"/>
        <v>245230.80400000003</v>
      </c>
      <c r="K1500" s="11">
        <f t="shared" si="95"/>
        <v>0</v>
      </c>
    </row>
    <row r="1501" spans="1:11" s="11" customFormat="1">
      <c r="A1501" s="32">
        <v>2018</v>
      </c>
      <c r="B1501" s="32">
        <v>6179</v>
      </c>
      <c r="C1501" s="33" t="s">
        <v>363</v>
      </c>
      <c r="D1501" s="33" t="s">
        <v>354</v>
      </c>
      <c r="E1501" s="34">
        <v>29473</v>
      </c>
      <c r="F1501" s="35">
        <v>15.965</v>
      </c>
      <c r="G1501" s="34">
        <v>165.1</v>
      </c>
      <c r="H1501" s="14">
        <f t="shared" si="92"/>
        <v>776855.6706950001</v>
      </c>
      <c r="I1501" s="11">
        <f t="shared" si="93"/>
        <v>29473</v>
      </c>
      <c r="J1501" s="11">
        <f t="shared" si="94"/>
        <v>470536.44500000001</v>
      </c>
      <c r="K1501" s="11">
        <f t="shared" si="95"/>
        <v>0</v>
      </c>
    </row>
    <row r="1502" spans="1:11" s="11" customFormat="1">
      <c r="A1502" s="32">
        <v>2018</v>
      </c>
      <c r="B1502" s="32">
        <v>6179</v>
      </c>
      <c r="C1502" s="33" t="s">
        <v>363</v>
      </c>
      <c r="D1502" s="33" t="s">
        <v>354</v>
      </c>
      <c r="E1502" s="34">
        <v>30000</v>
      </c>
      <c r="F1502" s="35">
        <v>16.356000000000002</v>
      </c>
      <c r="G1502" s="34">
        <v>171.7</v>
      </c>
      <c r="H1502" s="14">
        <f t="shared" si="92"/>
        <v>842497.56</v>
      </c>
      <c r="I1502" s="11">
        <f t="shared" si="93"/>
        <v>30000</v>
      </c>
      <c r="J1502" s="11">
        <f t="shared" si="94"/>
        <v>490680.00000000006</v>
      </c>
      <c r="K1502" s="11">
        <f t="shared" si="95"/>
        <v>0</v>
      </c>
    </row>
    <row r="1503" spans="1:11" s="11" customFormat="1">
      <c r="A1503" s="32">
        <v>2018</v>
      </c>
      <c r="B1503" s="32">
        <v>6179</v>
      </c>
      <c r="C1503" s="33" t="s">
        <v>363</v>
      </c>
      <c r="D1503" s="33" t="s">
        <v>354</v>
      </c>
      <c r="E1503" s="34">
        <v>30160</v>
      </c>
      <c r="F1503" s="35">
        <v>16.872</v>
      </c>
      <c r="G1503" s="34">
        <v>167.8</v>
      </c>
      <c r="H1503" s="14">
        <f t="shared" si="92"/>
        <v>853866.27456000005</v>
      </c>
      <c r="I1503" s="11">
        <f t="shared" si="93"/>
        <v>30160</v>
      </c>
      <c r="J1503" s="11">
        <f t="shared" si="94"/>
        <v>508859.52</v>
      </c>
      <c r="K1503" s="11">
        <f t="shared" si="95"/>
        <v>0</v>
      </c>
    </row>
    <row r="1504" spans="1:11" s="11" customFormat="1">
      <c r="A1504" s="32">
        <v>2018</v>
      </c>
      <c r="B1504" s="32">
        <v>6179</v>
      </c>
      <c r="C1504" s="33" t="s">
        <v>363</v>
      </c>
      <c r="D1504" s="33" t="s">
        <v>354</v>
      </c>
      <c r="E1504" s="34">
        <v>45168</v>
      </c>
      <c r="F1504" s="35">
        <v>16.638999999999999</v>
      </c>
      <c r="G1504" s="34">
        <v>169</v>
      </c>
      <c r="H1504" s="14">
        <f t="shared" si="92"/>
        <v>1270120.09488</v>
      </c>
      <c r="I1504" s="11">
        <f t="shared" si="93"/>
        <v>45168</v>
      </c>
      <c r="J1504" s="11">
        <f t="shared" si="94"/>
        <v>751550.35199999996</v>
      </c>
      <c r="K1504" s="11">
        <f t="shared" si="95"/>
        <v>0</v>
      </c>
    </row>
    <row r="1505" spans="1:11" s="11" customFormat="1">
      <c r="A1505" s="32">
        <v>2018</v>
      </c>
      <c r="B1505" s="32">
        <v>6179</v>
      </c>
      <c r="C1505" s="33" t="s">
        <v>363</v>
      </c>
      <c r="D1505" s="33" t="s">
        <v>354</v>
      </c>
      <c r="E1505" s="34">
        <v>45489</v>
      </c>
      <c r="F1505" s="35">
        <v>16.565000000000001</v>
      </c>
      <c r="G1505" s="34">
        <v>167.3</v>
      </c>
      <c r="H1505" s="14">
        <f t="shared" si="92"/>
        <v>1260647.8018050003</v>
      </c>
      <c r="I1505" s="11">
        <f t="shared" si="93"/>
        <v>45489</v>
      </c>
      <c r="J1505" s="11">
        <f t="shared" si="94"/>
        <v>753525.28500000003</v>
      </c>
      <c r="K1505" s="11">
        <f t="shared" si="95"/>
        <v>0</v>
      </c>
    </row>
    <row r="1506" spans="1:11" s="11" customFormat="1">
      <c r="A1506" s="32">
        <v>2018</v>
      </c>
      <c r="B1506" s="32">
        <v>6179</v>
      </c>
      <c r="C1506" s="33" t="s">
        <v>363</v>
      </c>
      <c r="D1506" s="33" t="s">
        <v>354</v>
      </c>
      <c r="E1506" s="34">
        <v>59940</v>
      </c>
      <c r="F1506" s="35">
        <v>16.347000000000001</v>
      </c>
      <c r="G1506" s="34">
        <v>170.1</v>
      </c>
      <c r="H1506" s="14">
        <f t="shared" si="92"/>
        <v>1666706.44518</v>
      </c>
      <c r="I1506" s="11">
        <f t="shared" si="93"/>
        <v>59940</v>
      </c>
      <c r="J1506" s="11">
        <f t="shared" si="94"/>
        <v>979839.18</v>
      </c>
      <c r="K1506" s="11">
        <f t="shared" si="95"/>
        <v>0</v>
      </c>
    </row>
    <row r="1507" spans="1:11" s="11" customFormat="1">
      <c r="A1507" s="32">
        <v>2018</v>
      </c>
      <c r="B1507" s="32">
        <v>6179</v>
      </c>
      <c r="C1507" s="33" t="s">
        <v>363</v>
      </c>
      <c r="D1507" s="33" t="s">
        <v>354</v>
      </c>
      <c r="E1507" s="34">
        <v>60023</v>
      </c>
      <c r="F1507" s="35">
        <v>16.84</v>
      </c>
      <c r="G1507" s="34">
        <v>164.9</v>
      </c>
      <c r="H1507" s="14">
        <f t="shared" si="92"/>
        <v>1666788.2906799999</v>
      </c>
      <c r="I1507" s="11">
        <f t="shared" si="93"/>
        <v>60023</v>
      </c>
      <c r="J1507" s="11">
        <f t="shared" si="94"/>
        <v>1010787.32</v>
      </c>
      <c r="K1507" s="11">
        <f t="shared" si="95"/>
        <v>0</v>
      </c>
    </row>
    <row r="1508" spans="1:11" s="11" customFormat="1">
      <c r="A1508" s="32">
        <v>2018</v>
      </c>
      <c r="B1508" s="32">
        <v>6179</v>
      </c>
      <c r="C1508" s="33" t="s">
        <v>363</v>
      </c>
      <c r="D1508" s="33" t="s">
        <v>354</v>
      </c>
      <c r="E1508" s="34">
        <v>89407</v>
      </c>
      <c r="F1508" s="35">
        <v>16.754999999999999</v>
      </c>
      <c r="G1508" s="34">
        <v>168.8</v>
      </c>
      <c r="H1508" s="14">
        <f t="shared" si="92"/>
        <v>2528648.11308</v>
      </c>
      <c r="I1508" s="11">
        <f t="shared" si="93"/>
        <v>89407</v>
      </c>
      <c r="J1508" s="11">
        <f t="shared" si="94"/>
        <v>1498014.2849999999</v>
      </c>
      <c r="K1508" s="11">
        <f t="shared" si="95"/>
        <v>0</v>
      </c>
    </row>
    <row r="1509" spans="1:11" s="11" customFormat="1">
      <c r="A1509" s="32">
        <v>2018</v>
      </c>
      <c r="B1509" s="32">
        <v>6179</v>
      </c>
      <c r="C1509" s="33" t="s">
        <v>363</v>
      </c>
      <c r="D1509" s="33" t="s">
        <v>354</v>
      </c>
      <c r="E1509" s="34">
        <v>15122</v>
      </c>
      <c r="F1509" s="35">
        <v>16.238</v>
      </c>
      <c r="G1509" s="34">
        <v>186.1</v>
      </c>
      <c r="H1509" s="14">
        <f t="shared" si="92"/>
        <v>456970.47799599997</v>
      </c>
      <c r="I1509" s="11">
        <f t="shared" si="93"/>
        <v>15122</v>
      </c>
      <c r="J1509" s="11">
        <f t="shared" si="94"/>
        <v>245551.03599999999</v>
      </c>
      <c r="K1509" s="11">
        <f t="shared" si="95"/>
        <v>0</v>
      </c>
    </row>
    <row r="1510" spans="1:11" s="11" customFormat="1">
      <c r="A1510" s="32">
        <v>2018</v>
      </c>
      <c r="B1510" s="32">
        <v>6179</v>
      </c>
      <c r="C1510" s="33" t="s">
        <v>363</v>
      </c>
      <c r="D1510" s="33" t="s">
        <v>354</v>
      </c>
      <c r="E1510" s="34">
        <v>15112</v>
      </c>
      <c r="F1510" s="35">
        <v>16.286000000000001</v>
      </c>
      <c r="G1510" s="34">
        <v>185.6</v>
      </c>
      <c r="H1510" s="14">
        <f t="shared" si="92"/>
        <v>456787.643392</v>
      </c>
      <c r="I1510" s="11">
        <f t="shared" si="93"/>
        <v>15112</v>
      </c>
      <c r="J1510" s="11">
        <f t="shared" si="94"/>
        <v>246114.03200000001</v>
      </c>
      <c r="K1510" s="11">
        <f t="shared" si="95"/>
        <v>0</v>
      </c>
    </row>
    <row r="1511" spans="1:11" s="11" customFormat="1">
      <c r="A1511" s="32">
        <v>2018</v>
      </c>
      <c r="B1511" s="32">
        <v>6179</v>
      </c>
      <c r="C1511" s="33" t="s">
        <v>363</v>
      </c>
      <c r="D1511" s="33" t="s">
        <v>354</v>
      </c>
      <c r="E1511" s="34">
        <v>15100</v>
      </c>
      <c r="F1511" s="35">
        <v>16.95</v>
      </c>
      <c r="G1511" s="34">
        <v>185.5</v>
      </c>
      <c r="H1511" s="14">
        <f t="shared" si="92"/>
        <v>474777.97499999998</v>
      </c>
      <c r="I1511" s="11">
        <f t="shared" si="93"/>
        <v>15100</v>
      </c>
      <c r="J1511" s="11">
        <f t="shared" si="94"/>
        <v>255945</v>
      </c>
      <c r="K1511" s="11">
        <f t="shared" si="95"/>
        <v>0</v>
      </c>
    </row>
    <row r="1512" spans="1:11" s="11" customFormat="1">
      <c r="A1512" s="32">
        <v>2018</v>
      </c>
      <c r="B1512" s="32">
        <v>6179</v>
      </c>
      <c r="C1512" s="33" t="s">
        <v>363</v>
      </c>
      <c r="D1512" s="33" t="s">
        <v>354</v>
      </c>
      <c r="E1512" s="34">
        <v>15080</v>
      </c>
      <c r="F1512" s="35">
        <v>16.802</v>
      </c>
      <c r="G1512" s="34">
        <v>179.9</v>
      </c>
      <c r="H1512" s="14">
        <f t="shared" si="92"/>
        <v>455820.11384000001</v>
      </c>
      <c r="I1512" s="11">
        <f t="shared" si="93"/>
        <v>15080</v>
      </c>
      <c r="J1512" s="11">
        <f t="shared" si="94"/>
        <v>253374.16</v>
      </c>
      <c r="K1512" s="11">
        <f t="shared" si="95"/>
        <v>0</v>
      </c>
    </row>
    <row r="1513" spans="1:11" s="11" customFormat="1">
      <c r="A1513" s="32">
        <v>2018</v>
      </c>
      <c r="B1513" s="32">
        <v>6179</v>
      </c>
      <c r="C1513" s="33" t="s">
        <v>363</v>
      </c>
      <c r="D1513" s="33" t="s">
        <v>354</v>
      </c>
      <c r="E1513" s="34">
        <v>15027</v>
      </c>
      <c r="F1513" s="35">
        <v>16.891999999999999</v>
      </c>
      <c r="G1513" s="34">
        <v>178.9</v>
      </c>
      <c r="H1513" s="14">
        <f t="shared" si="92"/>
        <v>454112.75427600002</v>
      </c>
      <c r="I1513" s="11">
        <f t="shared" si="93"/>
        <v>15027</v>
      </c>
      <c r="J1513" s="11">
        <f t="shared" si="94"/>
        <v>253836.084</v>
      </c>
      <c r="K1513" s="11">
        <f t="shared" si="95"/>
        <v>0</v>
      </c>
    </row>
    <row r="1514" spans="1:11" s="11" customFormat="1">
      <c r="A1514" s="32">
        <v>2018</v>
      </c>
      <c r="B1514" s="32">
        <v>6180</v>
      </c>
      <c r="C1514" s="33" t="s">
        <v>362</v>
      </c>
      <c r="D1514" s="33" t="s">
        <v>354</v>
      </c>
      <c r="E1514" s="34">
        <v>745450</v>
      </c>
      <c r="F1514" s="35">
        <v>13.6</v>
      </c>
      <c r="G1514" s="34" t="s">
        <v>364</v>
      </c>
      <c r="H1514" s="14" t="str">
        <f t="shared" si="92"/>
        <v/>
      </c>
      <c r="I1514" s="11" t="str">
        <f t="shared" si="93"/>
        <v/>
      </c>
      <c r="J1514" s="11" t="str">
        <f t="shared" si="94"/>
        <v/>
      </c>
      <c r="K1514" s="11">
        <f t="shared" si="95"/>
        <v>1</v>
      </c>
    </row>
    <row r="1515" spans="1:11" s="11" customFormat="1">
      <c r="A1515" s="32">
        <v>2018</v>
      </c>
      <c r="B1515" s="32">
        <v>6180</v>
      </c>
      <c r="C1515" s="33" t="s">
        <v>563</v>
      </c>
      <c r="D1515" s="33" t="s">
        <v>564</v>
      </c>
      <c r="E1515" s="34">
        <v>250395</v>
      </c>
      <c r="F1515" s="35">
        <v>1.012</v>
      </c>
      <c r="G1515" s="34" t="s">
        <v>364</v>
      </c>
      <c r="H1515" s="14" t="str">
        <f t="shared" si="92"/>
        <v/>
      </c>
      <c r="I1515" s="11" t="str">
        <f t="shared" si="93"/>
        <v/>
      </c>
      <c r="J1515" s="11" t="str">
        <f t="shared" si="94"/>
        <v/>
      </c>
      <c r="K1515" s="11">
        <f t="shared" si="95"/>
        <v>0</v>
      </c>
    </row>
    <row r="1516" spans="1:11" s="11" customFormat="1">
      <c r="A1516" s="32">
        <v>2018</v>
      </c>
      <c r="B1516" s="32">
        <v>6183</v>
      </c>
      <c r="C1516" s="33" t="s">
        <v>362</v>
      </c>
      <c r="D1516" s="33" t="s">
        <v>354</v>
      </c>
      <c r="E1516" s="34">
        <v>147006</v>
      </c>
      <c r="F1516" s="35">
        <v>10.11</v>
      </c>
      <c r="G1516" s="34">
        <v>308</v>
      </c>
      <c r="H1516" s="14">
        <f t="shared" si="92"/>
        <v>4577590.4327999996</v>
      </c>
      <c r="I1516" s="11">
        <f t="shared" si="93"/>
        <v>147006</v>
      </c>
      <c r="J1516" s="11">
        <f t="shared" si="94"/>
        <v>1486230.66</v>
      </c>
      <c r="K1516" s="11">
        <f t="shared" si="95"/>
        <v>1</v>
      </c>
    </row>
    <row r="1517" spans="1:11" s="11" customFormat="1">
      <c r="A1517" s="32">
        <v>2018</v>
      </c>
      <c r="B1517" s="32">
        <v>6183</v>
      </c>
      <c r="C1517" s="33" t="s">
        <v>565</v>
      </c>
      <c r="D1517" s="33" t="s">
        <v>566</v>
      </c>
      <c r="E1517" s="34">
        <v>1193</v>
      </c>
      <c r="F1517" s="35">
        <v>5.86</v>
      </c>
      <c r="G1517" s="34">
        <v>1515</v>
      </c>
      <c r="H1517" s="14">
        <f t="shared" si="92"/>
        <v>105913.34700000001</v>
      </c>
      <c r="I1517" s="11">
        <f t="shared" si="93"/>
        <v>1193</v>
      </c>
      <c r="J1517" s="11">
        <f t="shared" si="94"/>
        <v>6990.9800000000005</v>
      </c>
      <c r="K1517" s="11">
        <f t="shared" si="95"/>
        <v>0</v>
      </c>
    </row>
    <row r="1518" spans="1:11" s="11" customFormat="1">
      <c r="A1518" s="32">
        <v>2018</v>
      </c>
      <c r="B1518" s="32">
        <v>6190</v>
      </c>
      <c r="C1518" s="33" t="s">
        <v>353</v>
      </c>
      <c r="D1518" s="33" t="s">
        <v>354</v>
      </c>
      <c r="E1518" s="34">
        <v>18781</v>
      </c>
      <c r="F1518" s="35">
        <v>23.28</v>
      </c>
      <c r="G1518" s="34">
        <v>205.7</v>
      </c>
      <c r="H1518" s="14">
        <f t="shared" si="92"/>
        <v>899364.99576000008</v>
      </c>
      <c r="I1518" s="11">
        <f t="shared" si="93"/>
        <v>18781</v>
      </c>
      <c r="J1518" s="11">
        <f t="shared" si="94"/>
        <v>437221.68</v>
      </c>
      <c r="K1518" s="11">
        <f t="shared" si="95"/>
        <v>0</v>
      </c>
    </row>
    <row r="1519" spans="1:11" s="11" customFormat="1">
      <c r="A1519" s="32">
        <v>2018</v>
      </c>
      <c r="B1519" s="32">
        <v>6190</v>
      </c>
      <c r="C1519" s="33" t="s">
        <v>353</v>
      </c>
      <c r="D1519" s="33" t="s">
        <v>354</v>
      </c>
      <c r="E1519" s="34">
        <v>19351</v>
      </c>
      <c r="F1519" s="35">
        <v>22.27</v>
      </c>
      <c r="G1519" s="34">
        <v>215.9</v>
      </c>
      <c r="H1519" s="14">
        <f t="shared" si="92"/>
        <v>930414.07643000002</v>
      </c>
      <c r="I1519" s="11">
        <f t="shared" si="93"/>
        <v>19351</v>
      </c>
      <c r="J1519" s="11">
        <f t="shared" si="94"/>
        <v>430946.77</v>
      </c>
      <c r="K1519" s="11">
        <f t="shared" si="95"/>
        <v>0</v>
      </c>
    </row>
    <row r="1520" spans="1:11" s="11" customFormat="1">
      <c r="A1520" s="32">
        <v>2018</v>
      </c>
      <c r="B1520" s="32">
        <v>6190</v>
      </c>
      <c r="C1520" s="33" t="s">
        <v>568</v>
      </c>
      <c r="D1520" s="33" t="s">
        <v>569</v>
      </c>
      <c r="E1520" s="34">
        <v>19071</v>
      </c>
      <c r="F1520" s="35">
        <v>27.83</v>
      </c>
      <c r="G1520" s="34">
        <v>291.60000000000002</v>
      </c>
      <c r="H1520" s="14">
        <f t="shared" si="92"/>
        <v>1547655.13188</v>
      </c>
      <c r="I1520" s="11">
        <f t="shared" si="93"/>
        <v>19071</v>
      </c>
      <c r="J1520" s="11">
        <f t="shared" si="94"/>
        <v>530745.92999999993</v>
      </c>
      <c r="K1520" s="11">
        <f t="shared" si="95"/>
        <v>0</v>
      </c>
    </row>
    <row r="1521" spans="1:11" s="11" customFormat="1">
      <c r="A1521" s="32">
        <v>2018</v>
      </c>
      <c r="B1521" s="32">
        <v>6190</v>
      </c>
      <c r="C1521" s="33" t="s">
        <v>568</v>
      </c>
      <c r="D1521" s="33" t="s">
        <v>569</v>
      </c>
      <c r="E1521" s="34">
        <v>18997</v>
      </c>
      <c r="F1521" s="35">
        <v>28.03</v>
      </c>
      <c r="G1521" s="34">
        <v>278.39999999999998</v>
      </c>
      <c r="H1521" s="14">
        <f t="shared" si="92"/>
        <v>1482440.7734399999</v>
      </c>
      <c r="I1521" s="11">
        <f t="shared" si="93"/>
        <v>18997</v>
      </c>
      <c r="J1521" s="11">
        <f t="shared" si="94"/>
        <v>532485.91</v>
      </c>
      <c r="K1521" s="11">
        <f t="shared" si="95"/>
        <v>0</v>
      </c>
    </row>
    <row r="1522" spans="1:11" s="11" customFormat="1">
      <c r="A1522" s="32">
        <v>2018</v>
      </c>
      <c r="B1522" s="32">
        <v>6190</v>
      </c>
      <c r="C1522" s="33" t="s">
        <v>568</v>
      </c>
      <c r="D1522" s="33" t="s">
        <v>569</v>
      </c>
      <c r="E1522" s="34">
        <v>9237</v>
      </c>
      <c r="F1522" s="35">
        <v>28.34</v>
      </c>
      <c r="G1522" s="34">
        <v>170.5</v>
      </c>
      <c r="H1522" s="14">
        <f t="shared" si="92"/>
        <v>446329.06890000001</v>
      </c>
      <c r="I1522" s="11">
        <f t="shared" si="93"/>
        <v>9237</v>
      </c>
      <c r="J1522" s="11">
        <f t="shared" si="94"/>
        <v>261776.58</v>
      </c>
      <c r="K1522" s="11">
        <f t="shared" si="95"/>
        <v>0</v>
      </c>
    </row>
    <row r="1523" spans="1:11" s="11" customFormat="1">
      <c r="A1523" s="32">
        <v>2018</v>
      </c>
      <c r="B1523" s="32">
        <v>6190</v>
      </c>
      <c r="C1523" s="33" t="s">
        <v>568</v>
      </c>
      <c r="D1523" s="33" t="s">
        <v>569</v>
      </c>
      <c r="E1523" s="34">
        <v>18014</v>
      </c>
      <c r="F1523" s="35">
        <v>28.89</v>
      </c>
      <c r="G1523" s="34">
        <v>251.9</v>
      </c>
      <c r="H1523" s="14">
        <f t="shared" si="92"/>
        <v>1310949.21474</v>
      </c>
      <c r="I1523" s="11">
        <f t="shared" si="93"/>
        <v>18014</v>
      </c>
      <c r="J1523" s="11">
        <f t="shared" si="94"/>
        <v>520424.46</v>
      </c>
      <c r="K1523" s="11">
        <f t="shared" si="95"/>
        <v>0</v>
      </c>
    </row>
    <row r="1524" spans="1:11" s="11" customFormat="1">
      <c r="A1524" s="32">
        <v>2018</v>
      </c>
      <c r="B1524" s="32">
        <v>6190</v>
      </c>
      <c r="C1524" s="33" t="s">
        <v>363</v>
      </c>
      <c r="D1524" s="33" t="s">
        <v>354</v>
      </c>
      <c r="E1524" s="34">
        <v>16544</v>
      </c>
      <c r="F1524" s="35">
        <v>18.010000000000002</v>
      </c>
      <c r="G1524" s="34">
        <v>211.5</v>
      </c>
      <c r="H1524" s="14">
        <f t="shared" si="92"/>
        <v>630179.98560000013</v>
      </c>
      <c r="I1524" s="11">
        <f t="shared" si="93"/>
        <v>16544</v>
      </c>
      <c r="J1524" s="11">
        <f t="shared" si="94"/>
        <v>297957.44</v>
      </c>
      <c r="K1524" s="11">
        <f t="shared" si="95"/>
        <v>0</v>
      </c>
    </row>
    <row r="1525" spans="1:11" s="11" customFormat="1">
      <c r="A1525" s="32">
        <v>2018</v>
      </c>
      <c r="B1525" s="32">
        <v>6190</v>
      </c>
      <c r="C1525" s="33" t="s">
        <v>363</v>
      </c>
      <c r="D1525" s="33" t="s">
        <v>354</v>
      </c>
      <c r="E1525" s="34">
        <v>66050</v>
      </c>
      <c r="F1525" s="35">
        <v>17.18</v>
      </c>
      <c r="G1525" s="34">
        <v>206.3</v>
      </c>
      <c r="H1525" s="14">
        <f t="shared" si="92"/>
        <v>2340966.557</v>
      </c>
      <c r="I1525" s="11">
        <f t="shared" si="93"/>
        <v>66050</v>
      </c>
      <c r="J1525" s="11">
        <f t="shared" si="94"/>
        <v>1134739</v>
      </c>
      <c r="K1525" s="11">
        <f t="shared" si="95"/>
        <v>0</v>
      </c>
    </row>
    <row r="1526" spans="1:11" s="11" customFormat="1">
      <c r="A1526" s="32">
        <v>2018</v>
      </c>
      <c r="B1526" s="32">
        <v>6190</v>
      </c>
      <c r="C1526" s="33" t="s">
        <v>563</v>
      </c>
      <c r="D1526" s="33" t="s">
        <v>564</v>
      </c>
      <c r="E1526" s="34">
        <v>5911</v>
      </c>
      <c r="F1526" s="35">
        <v>1.0149999999999999</v>
      </c>
      <c r="G1526" s="34">
        <v>398.6</v>
      </c>
      <c r="H1526" s="14">
        <f t="shared" si="92"/>
        <v>23914.664690000001</v>
      </c>
      <c r="I1526" s="11">
        <f t="shared" si="93"/>
        <v>5911</v>
      </c>
      <c r="J1526" s="11">
        <f t="shared" si="94"/>
        <v>5999.6649999999991</v>
      </c>
      <c r="K1526" s="11">
        <f t="shared" si="95"/>
        <v>0</v>
      </c>
    </row>
    <row r="1527" spans="1:11" s="11" customFormat="1">
      <c r="A1527" s="32">
        <v>2018</v>
      </c>
      <c r="B1527" s="32">
        <v>6190</v>
      </c>
      <c r="C1527" s="33" t="s">
        <v>563</v>
      </c>
      <c r="D1527" s="33" t="s">
        <v>564</v>
      </c>
      <c r="E1527" s="34">
        <v>92611</v>
      </c>
      <c r="F1527" s="35">
        <v>1.0149999999999999</v>
      </c>
      <c r="G1527" s="34">
        <v>547.29999999999995</v>
      </c>
      <c r="H1527" s="14">
        <f t="shared" si="92"/>
        <v>514462.90304499998</v>
      </c>
      <c r="I1527" s="11">
        <f t="shared" si="93"/>
        <v>92611</v>
      </c>
      <c r="J1527" s="11">
        <f t="shared" si="94"/>
        <v>94000.164999999994</v>
      </c>
      <c r="K1527" s="11">
        <f t="shared" si="95"/>
        <v>0</v>
      </c>
    </row>
    <row r="1528" spans="1:11" s="11" customFormat="1">
      <c r="A1528" s="32">
        <v>2018</v>
      </c>
      <c r="B1528" s="32">
        <v>6190</v>
      </c>
      <c r="C1528" s="33" t="s">
        <v>563</v>
      </c>
      <c r="D1528" s="33" t="s">
        <v>564</v>
      </c>
      <c r="E1528" s="34">
        <v>29557</v>
      </c>
      <c r="F1528" s="35">
        <v>1.0149999999999999</v>
      </c>
      <c r="G1528" s="34">
        <v>561.9</v>
      </c>
      <c r="H1528" s="14">
        <f t="shared" si="92"/>
        <v>168571.99474499997</v>
      </c>
      <c r="I1528" s="11">
        <f t="shared" si="93"/>
        <v>29557</v>
      </c>
      <c r="J1528" s="11">
        <f t="shared" si="94"/>
        <v>30000.354999999996</v>
      </c>
      <c r="K1528" s="11">
        <f t="shared" si="95"/>
        <v>0</v>
      </c>
    </row>
    <row r="1529" spans="1:11" s="11" customFormat="1">
      <c r="A1529" s="32">
        <v>2018</v>
      </c>
      <c r="B1529" s="32">
        <v>6190</v>
      </c>
      <c r="C1529" s="33" t="s">
        <v>563</v>
      </c>
      <c r="D1529" s="33" t="s">
        <v>564</v>
      </c>
      <c r="E1529" s="34">
        <v>35961</v>
      </c>
      <c r="F1529" s="35">
        <v>1.0149999999999999</v>
      </c>
      <c r="G1529" s="34">
        <v>480</v>
      </c>
      <c r="H1529" s="14">
        <f t="shared" si="92"/>
        <v>175201.99199999997</v>
      </c>
      <c r="I1529" s="11">
        <f t="shared" si="93"/>
        <v>35961</v>
      </c>
      <c r="J1529" s="11">
        <f t="shared" si="94"/>
        <v>36500.414999999994</v>
      </c>
      <c r="K1529" s="11">
        <f t="shared" si="95"/>
        <v>0</v>
      </c>
    </row>
    <row r="1530" spans="1:11" s="11" customFormat="1">
      <c r="A1530" s="32">
        <v>2018</v>
      </c>
      <c r="B1530" s="32">
        <v>6190</v>
      </c>
      <c r="C1530" s="33" t="s">
        <v>563</v>
      </c>
      <c r="D1530" s="33" t="s">
        <v>564</v>
      </c>
      <c r="E1530" s="34">
        <v>54187</v>
      </c>
      <c r="F1530" s="35">
        <v>1.0149999999999999</v>
      </c>
      <c r="G1530" s="34">
        <v>546.4</v>
      </c>
      <c r="H1530" s="14">
        <f t="shared" si="92"/>
        <v>300518.93451999995</v>
      </c>
      <c r="I1530" s="11">
        <f t="shared" si="93"/>
        <v>54187</v>
      </c>
      <c r="J1530" s="11">
        <f t="shared" si="94"/>
        <v>54999.804999999993</v>
      </c>
      <c r="K1530" s="11">
        <f t="shared" si="95"/>
        <v>0</v>
      </c>
    </row>
    <row r="1531" spans="1:11" s="11" customFormat="1">
      <c r="A1531" s="32">
        <v>2018</v>
      </c>
      <c r="B1531" s="32">
        <v>6190</v>
      </c>
      <c r="C1531" s="33" t="s">
        <v>563</v>
      </c>
      <c r="D1531" s="33" t="s">
        <v>564</v>
      </c>
      <c r="E1531" s="34">
        <v>5911</v>
      </c>
      <c r="F1531" s="35">
        <v>1.0149999999999999</v>
      </c>
      <c r="G1531" s="34">
        <v>395.8</v>
      </c>
      <c r="H1531" s="14">
        <f t="shared" si="92"/>
        <v>23746.674069999997</v>
      </c>
      <c r="I1531" s="11">
        <f t="shared" si="93"/>
        <v>5911</v>
      </c>
      <c r="J1531" s="11">
        <f t="shared" si="94"/>
        <v>5999.6649999999991</v>
      </c>
      <c r="K1531" s="11">
        <f t="shared" si="95"/>
        <v>0</v>
      </c>
    </row>
    <row r="1532" spans="1:11" s="11" customFormat="1">
      <c r="A1532" s="32">
        <v>2018</v>
      </c>
      <c r="B1532" s="32">
        <v>6193</v>
      </c>
      <c r="C1532" s="33" t="s">
        <v>363</v>
      </c>
      <c r="D1532" s="33" t="s">
        <v>354</v>
      </c>
      <c r="E1532" s="34">
        <v>234323</v>
      </c>
      <c r="F1532" s="35">
        <v>17.632000000000001</v>
      </c>
      <c r="G1532" s="34">
        <v>123.3</v>
      </c>
      <c r="H1532" s="14">
        <f t="shared" si="92"/>
        <v>5094242.0066879997</v>
      </c>
      <c r="I1532" s="11">
        <f t="shared" si="93"/>
        <v>234323</v>
      </c>
      <c r="J1532" s="11">
        <f t="shared" si="94"/>
        <v>4131583.1360000004</v>
      </c>
      <c r="K1532" s="11">
        <f t="shared" si="95"/>
        <v>0</v>
      </c>
    </row>
    <row r="1533" spans="1:11" s="11" customFormat="1">
      <c r="A1533" s="32">
        <v>2018</v>
      </c>
      <c r="B1533" s="32">
        <v>6194</v>
      </c>
      <c r="C1533" s="33" t="s">
        <v>363</v>
      </c>
      <c r="D1533" s="33" t="s">
        <v>354</v>
      </c>
      <c r="E1533" s="34">
        <v>59359</v>
      </c>
      <c r="F1533" s="35">
        <v>17.745000000000001</v>
      </c>
      <c r="G1533" s="34">
        <v>188.6</v>
      </c>
      <c r="H1533" s="14">
        <f t="shared" si="92"/>
        <v>1986571.80813</v>
      </c>
      <c r="I1533" s="11">
        <f t="shared" si="93"/>
        <v>59359</v>
      </c>
      <c r="J1533" s="11">
        <f t="shared" si="94"/>
        <v>1053325.4550000001</v>
      </c>
      <c r="K1533" s="11">
        <f t="shared" si="95"/>
        <v>0</v>
      </c>
    </row>
    <row r="1534" spans="1:11" s="11" customFormat="1">
      <c r="A1534" s="32">
        <v>2018</v>
      </c>
      <c r="B1534" s="32">
        <v>6195</v>
      </c>
      <c r="C1534" s="33" t="s">
        <v>563</v>
      </c>
      <c r="D1534" s="33" t="s">
        <v>564</v>
      </c>
      <c r="E1534" s="34">
        <v>46301</v>
      </c>
      <c r="F1534" s="35">
        <v>1.042</v>
      </c>
      <c r="G1534" s="34">
        <v>319.89999999999998</v>
      </c>
      <c r="H1534" s="14">
        <f t="shared" si="92"/>
        <v>154337.808758</v>
      </c>
      <c r="I1534" s="11">
        <f t="shared" si="93"/>
        <v>46301</v>
      </c>
      <c r="J1534" s="11">
        <f t="shared" si="94"/>
        <v>48245.642</v>
      </c>
      <c r="K1534" s="11">
        <f t="shared" si="95"/>
        <v>0</v>
      </c>
    </row>
    <row r="1535" spans="1:11" s="11" customFormat="1">
      <c r="A1535" s="32">
        <v>2018</v>
      </c>
      <c r="B1535" s="32">
        <v>6195</v>
      </c>
      <c r="C1535" s="33" t="s">
        <v>363</v>
      </c>
      <c r="D1535" s="33" t="s">
        <v>354</v>
      </c>
      <c r="E1535" s="34">
        <v>47571</v>
      </c>
      <c r="F1535" s="35">
        <v>17.488</v>
      </c>
      <c r="G1535" s="34">
        <v>207.8</v>
      </c>
      <c r="H1535" s="14">
        <f t="shared" si="92"/>
        <v>1728733.1845440003</v>
      </c>
      <c r="I1535" s="11">
        <f t="shared" si="93"/>
        <v>47571</v>
      </c>
      <c r="J1535" s="11">
        <f t="shared" si="94"/>
        <v>831921.64799999993</v>
      </c>
      <c r="K1535" s="11">
        <f t="shared" si="95"/>
        <v>0</v>
      </c>
    </row>
    <row r="1536" spans="1:11" s="11" customFormat="1">
      <c r="A1536" s="32">
        <v>2018</v>
      </c>
      <c r="B1536" s="32">
        <v>6195</v>
      </c>
      <c r="C1536" s="33" t="s">
        <v>363</v>
      </c>
      <c r="D1536" s="33" t="s">
        <v>354</v>
      </c>
      <c r="E1536" s="34">
        <v>110742</v>
      </c>
      <c r="F1536" s="35">
        <v>17.992000000000001</v>
      </c>
      <c r="G1536" s="34">
        <v>203.1</v>
      </c>
      <c r="H1536" s="14">
        <f t="shared" si="92"/>
        <v>4046706.6999840001</v>
      </c>
      <c r="I1536" s="11">
        <f t="shared" si="93"/>
        <v>110742</v>
      </c>
      <c r="J1536" s="11">
        <f t="shared" si="94"/>
        <v>1992470.064</v>
      </c>
      <c r="K1536" s="11">
        <f t="shared" si="95"/>
        <v>0</v>
      </c>
    </row>
    <row r="1537" spans="1:11" s="11" customFormat="1">
      <c r="A1537" s="32">
        <v>2018</v>
      </c>
      <c r="B1537" s="32">
        <v>6204</v>
      </c>
      <c r="C1537" s="33" t="s">
        <v>363</v>
      </c>
      <c r="D1537" s="33" t="s">
        <v>354</v>
      </c>
      <c r="E1537" s="34">
        <v>100668</v>
      </c>
      <c r="F1537" s="35">
        <v>17.712</v>
      </c>
      <c r="G1537" s="34">
        <v>96.4</v>
      </c>
      <c r="H1537" s="14">
        <f t="shared" si="92"/>
        <v>1718842.4778239999</v>
      </c>
      <c r="I1537" s="11">
        <f t="shared" si="93"/>
        <v>100668</v>
      </c>
      <c r="J1537" s="11">
        <f t="shared" si="94"/>
        <v>1783031.6159999999</v>
      </c>
      <c r="K1537" s="11">
        <f t="shared" si="95"/>
        <v>0</v>
      </c>
    </row>
    <row r="1538" spans="1:11" s="11" customFormat="1">
      <c r="A1538" s="32">
        <v>2018</v>
      </c>
      <c r="B1538" s="32">
        <v>6204</v>
      </c>
      <c r="C1538" s="33" t="s">
        <v>363</v>
      </c>
      <c r="D1538" s="33" t="s">
        <v>354</v>
      </c>
      <c r="E1538" s="34">
        <v>29449</v>
      </c>
      <c r="F1538" s="35">
        <v>17.751999999999999</v>
      </c>
      <c r="G1538" s="34">
        <v>111.6</v>
      </c>
      <c r="H1538" s="14">
        <f t="shared" si="92"/>
        <v>583420.9711679999</v>
      </c>
      <c r="I1538" s="11">
        <f t="shared" si="93"/>
        <v>29449</v>
      </c>
      <c r="J1538" s="11">
        <f t="shared" si="94"/>
        <v>522778.64799999999</v>
      </c>
      <c r="K1538" s="11">
        <f t="shared" si="95"/>
        <v>0</v>
      </c>
    </row>
    <row r="1539" spans="1:11" s="11" customFormat="1">
      <c r="A1539" s="32">
        <v>2018</v>
      </c>
      <c r="B1539" s="32">
        <v>6204</v>
      </c>
      <c r="C1539" s="33" t="s">
        <v>363</v>
      </c>
      <c r="D1539" s="33" t="s">
        <v>354</v>
      </c>
      <c r="E1539" s="34">
        <v>71662</v>
      </c>
      <c r="F1539" s="35">
        <v>18.103999999999999</v>
      </c>
      <c r="G1539" s="34">
        <v>98.4</v>
      </c>
      <c r="H1539" s="14">
        <f t="shared" si="92"/>
        <v>1276610.946432</v>
      </c>
      <c r="I1539" s="11">
        <f t="shared" si="93"/>
        <v>71662</v>
      </c>
      <c r="J1539" s="11">
        <f t="shared" si="94"/>
        <v>1297368.848</v>
      </c>
      <c r="K1539" s="11">
        <f t="shared" si="95"/>
        <v>0</v>
      </c>
    </row>
    <row r="1540" spans="1:11" s="11" customFormat="1">
      <c r="A1540" s="32">
        <v>2018</v>
      </c>
      <c r="B1540" s="32">
        <v>6204</v>
      </c>
      <c r="C1540" s="33" t="s">
        <v>363</v>
      </c>
      <c r="D1540" s="33" t="s">
        <v>354</v>
      </c>
      <c r="E1540" s="34">
        <v>114001</v>
      </c>
      <c r="F1540" s="35">
        <v>17.712</v>
      </c>
      <c r="G1540" s="34">
        <v>100.4</v>
      </c>
      <c r="H1540" s="14">
        <f t="shared" si="92"/>
        <v>2027262.4548480001</v>
      </c>
      <c r="I1540" s="11">
        <f t="shared" si="93"/>
        <v>114001</v>
      </c>
      <c r="J1540" s="11">
        <f t="shared" si="94"/>
        <v>2019185.7120000001</v>
      </c>
      <c r="K1540" s="11">
        <f t="shared" si="95"/>
        <v>0</v>
      </c>
    </row>
    <row r="1541" spans="1:11" s="11" customFormat="1">
      <c r="A1541" s="32">
        <v>2018</v>
      </c>
      <c r="B1541" s="32">
        <v>6204</v>
      </c>
      <c r="C1541" s="33" t="s">
        <v>363</v>
      </c>
      <c r="D1541" s="33" t="s">
        <v>354</v>
      </c>
      <c r="E1541" s="34">
        <v>114174</v>
      </c>
      <c r="F1541" s="35">
        <v>17.57</v>
      </c>
      <c r="G1541" s="34">
        <v>95.8</v>
      </c>
      <c r="H1541" s="14">
        <f t="shared" si="92"/>
        <v>1921783.6184399999</v>
      </c>
      <c r="I1541" s="11">
        <f t="shared" si="93"/>
        <v>114174</v>
      </c>
      <c r="J1541" s="11">
        <f t="shared" si="94"/>
        <v>2006037.18</v>
      </c>
      <c r="K1541" s="11">
        <f t="shared" si="95"/>
        <v>0</v>
      </c>
    </row>
    <row r="1542" spans="1:11" s="11" customFormat="1">
      <c r="A1542" s="32">
        <v>2018</v>
      </c>
      <c r="B1542" s="32">
        <v>6204</v>
      </c>
      <c r="C1542" s="33" t="s">
        <v>363</v>
      </c>
      <c r="D1542" s="33" t="s">
        <v>354</v>
      </c>
      <c r="E1542" s="34">
        <v>168337</v>
      </c>
      <c r="F1542" s="35">
        <v>16.04</v>
      </c>
      <c r="G1542" s="34">
        <v>101</v>
      </c>
      <c r="H1542" s="14">
        <f t="shared" ref="H1542:H1605" si="96">IF(I1542="","",G1542/100*F1542*E1542)</f>
        <v>2727126.7347999997</v>
      </c>
      <c r="I1542" s="11">
        <f t="shared" ref="I1542:I1605" si="97">IF(OR(G1542=".",F1542=".",E1542="."),"",E1542)</f>
        <v>168337</v>
      </c>
      <c r="J1542" s="11">
        <f t="shared" ref="J1542:J1605" si="98">IF(I1542="","",F1542*I1542)</f>
        <v>2700125.48</v>
      </c>
      <c r="K1542" s="11">
        <f t="shared" ref="K1542:K1605" si="99">IF(C1542="LIG",1,0)</f>
        <v>0</v>
      </c>
    </row>
    <row r="1543" spans="1:11" s="11" customFormat="1">
      <c r="A1543" s="32">
        <v>2018</v>
      </c>
      <c r="B1543" s="32">
        <v>6213</v>
      </c>
      <c r="C1543" s="33" t="s">
        <v>353</v>
      </c>
      <c r="D1543" s="33" t="s">
        <v>354</v>
      </c>
      <c r="E1543" s="34">
        <v>107571</v>
      </c>
      <c r="F1543" s="35">
        <v>23</v>
      </c>
      <c r="G1543" s="34">
        <v>213.6</v>
      </c>
      <c r="H1543" s="14">
        <f t="shared" si="96"/>
        <v>5284748.0880000005</v>
      </c>
      <c r="I1543" s="11">
        <f t="shared" si="97"/>
        <v>107571</v>
      </c>
      <c r="J1543" s="11">
        <f t="shared" si="98"/>
        <v>2474133</v>
      </c>
      <c r="K1543" s="11">
        <f t="shared" si="99"/>
        <v>0</v>
      </c>
    </row>
    <row r="1544" spans="1:11" s="11" customFormat="1">
      <c r="A1544" s="32">
        <v>2018</v>
      </c>
      <c r="B1544" s="32">
        <v>6213</v>
      </c>
      <c r="C1544" s="33" t="s">
        <v>353</v>
      </c>
      <c r="D1544" s="33" t="s">
        <v>354</v>
      </c>
      <c r="E1544" s="34">
        <v>143375</v>
      </c>
      <c r="F1544" s="35">
        <v>22.34</v>
      </c>
      <c r="G1544" s="34">
        <v>205.2</v>
      </c>
      <c r="H1544" s="14">
        <f t="shared" si="96"/>
        <v>6572550.8700000001</v>
      </c>
      <c r="I1544" s="11">
        <f t="shared" si="97"/>
        <v>143375</v>
      </c>
      <c r="J1544" s="11">
        <f t="shared" si="98"/>
        <v>3202997.5</v>
      </c>
      <c r="K1544" s="11">
        <f t="shared" si="99"/>
        <v>0</v>
      </c>
    </row>
    <row r="1545" spans="1:11" s="11" customFormat="1">
      <c r="A1545" s="32">
        <v>2018</v>
      </c>
      <c r="B1545" s="32">
        <v>6223</v>
      </c>
      <c r="C1545" s="33" t="s">
        <v>565</v>
      </c>
      <c r="D1545" s="33" t="s">
        <v>566</v>
      </c>
      <c r="E1545" s="34">
        <v>6686</v>
      </c>
      <c r="F1545" s="35">
        <v>5.38</v>
      </c>
      <c r="G1545" s="34">
        <v>1657.9</v>
      </c>
      <c r="H1545" s="14">
        <f t="shared" si="96"/>
        <v>596357.90371999994</v>
      </c>
      <c r="I1545" s="11">
        <f t="shared" si="97"/>
        <v>6686</v>
      </c>
      <c r="J1545" s="11">
        <f t="shared" si="98"/>
        <v>35970.68</v>
      </c>
      <c r="K1545" s="11">
        <f t="shared" si="99"/>
        <v>0</v>
      </c>
    </row>
    <row r="1546" spans="1:11" s="11" customFormat="1">
      <c r="A1546" s="32">
        <v>2018</v>
      </c>
      <c r="B1546" s="32">
        <v>6223</v>
      </c>
      <c r="C1546" s="33" t="s">
        <v>563</v>
      </c>
      <c r="D1546" s="33" t="s">
        <v>564</v>
      </c>
      <c r="E1546" s="34">
        <v>119436</v>
      </c>
      <c r="F1546" s="35">
        <v>1.04</v>
      </c>
      <c r="G1546" s="34">
        <v>391.8</v>
      </c>
      <c r="H1546" s="14">
        <f t="shared" si="96"/>
        <v>486668.25792</v>
      </c>
      <c r="I1546" s="11">
        <f t="shared" si="97"/>
        <v>119436</v>
      </c>
      <c r="J1546" s="11">
        <f t="shared" si="98"/>
        <v>124213.44</v>
      </c>
      <c r="K1546" s="11">
        <f t="shared" si="99"/>
        <v>0</v>
      </c>
    </row>
    <row r="1547" spans="1:11" s="11" customFormat="1">
      <c r="A1547" s="32">
        <v>2018</v>
      </c>
      <c r="B1547" s="32">
        <v>6243</v>
      </c>
      <c r="C1547" s="33" t="s">
        <v>563</v>
      </c>
      <c r="D1547" s="33" t="s">
        <v>564</v>
      </c>
      <c r="E1547" s="34">
        <v>171873</v>
      </c>
      <c r="F1547" s="35">
        <v>1</v>
      </c>
      <c r="G1547" s="34">
        <v>1459.2</v>
      </c>
      <c r="H1547" s="14">
        <f t="shared" si="96"/>
        <v>2507970.8160000001</v>
      </c>
      <c r="I1547" s="11">
        <f t="shared" si="97"/>
        <v>171873</v>
      </c>
      <c r="J1547" s="11">
        <f t="shared" si="98"/>
        <v>171873</v>
      </c>
      <c r="K1547" s="11">
        <f t="shared" si="99"/>
        <v>0</v>
      </c>
    </row>
    <row r="1548" spans="1:11" s="11" customFormat="1">
      <c r="A1548" s="32">
        <v>2018</v>
      </c>
      <c r="B1548" s="32">
        <v>6248</v>
      </c>
      <c r="C1548" s="33" t="s">
        <v>363</v>
      </c>
      <c r="D1548" s="33" t="s">
        <v>354</v>
      </c>
      <c r="E1548" s="34">
        <v>55328</v>
      </c>
      <c r="F1548" s="35">
        <v>16.789000000000001</v>
      </c>
      <c r="G1548" s="34">
        <v>128.80000000000001</v>
      </c>
      <c r="H1548" s="14">
        <f t="shared" si="96"/>
        <v>1196425.5080960002</v>
      </c>
      <c r="I1548" s="11">
        <f t="shared" si="97"/>
        <v>55328</v>
      </c>
      <c r="J1548" s="11">
        <f t="shared" si="98"/>
        <v>928901.79200000013</v>
      </c>
      <c r="K1548" s="11">
        <f t="shared" si="99"/>
        <v>0</v>
      </c>
    </row>
    <row r="1549" spans="1:11" s="11" customFormat="1">
      <c r="A1549" s="32">
        <v>2018</v>
      </c>
      <c r="B1549" s="32">
        <v>6248</v>
      </c>
      <c r="C1549" s="33" t="s">
        <v>363</v>
      </c>
      <c r="D1549" s="33" t="s">
        <v>354</v>
      </c>
      <c r="E1549" s="34">
        <v>27901</v>
      </c>
      <c r="F1549" s="35">
        <v>17.259</v>
      </c>
      <c r="G1549" s="34">
        <v>126.1</v>
      </c>
      <c r="H1549" s="14">
        <f t="shared" si="96"/>
        <v>607226.17569900001</v>
      </c>
      <c r="I1549" s="11">
        <f t="shared" si="97"/>
        <v>27901</v>
      </c>
      <c r="J1549" s="11">
        <f t="shared" si="98"/>
        <v>481543.359</v>
      </c>
      <c r="K1549" s="11">
        <f t="shared" si="99"/>
        <v>0</v>
      </c>
    </row>
    <row r="1550" spans="1:11" s="11" customFormat="1">
      <c r="A1550" s="32">
        <v>2018</v>
      </c>
      <c r="B1550" s="32">
        <v>6248</v>
      </c>
      <c r="C1550" s="33" t="s">
        <v>363</v>
      </c>
      <c r="D1550" s="33" t="s">
        <v>354</v>
      </c>
      <c r="E1550" s="34">
        <v>27963</v>
      </c>
      <c r="F1550" s="35">
        <v>16.971</v>
      </c>
      <c r="G1550" s="34">
        <v>119.7</v>
      </c>
      <c r="H1550" s="14">
        <f t="shared" si="96"/>
        <v>568048.407381</v>
      </c>
      <c r="I1550" s="11">
        <f t="shared" si="97"/>
        <v>27963</v>
      </c>
      <c r="J1550" s="11">
        <f t="shared" si="98"/>
        <v>474560.07299999997</v>
      </c>
      <c r="K1550" s="11">
        <f t="shared" si="99"/>
        <v>0</v>
      </c>
    </row>
    <row r="1551" spans="1:11" s="11" customFormat="1">
      <c r="A1551" s="32">
        <v>2018</v>
      </c>
      <c r="B1551" s="32">
        <v>6248</v>
      </c>
      <c r="C1551" s="33" t="s">
        <v>363</v>
      </c>
      <c r="D1551" s="33" t="s">
        <v>354</v>
      </c>
      <c r="E1551" s="34">
        <v>41673</v>
      </c>
      <c r="F1551" s="35">
        <v>16.724</v>
      </c>
      <c r="G1551" s="34">
        <v>119.3</v>
      </c>
      <c r="H1551" s="14">
        <f t="shared" si="96"/>
        <v>831448.52763599996</v>
      </c>
      <c r="I1551" s="11">
        <f t="shared" si="97"/>
        <v>41673</v>
      </c>
      <c r="J1551" s="11">
        <f t="shared" si="98"/>
        <v>696939.25199999998</v>
      </c>
      <c r="K1551" s="11">
        <f t="shared" si="99"/>
        <v>0</v>
      </c>
    </row>
    <row r="1552" spans="1:11" s="11" customFormat="1">
      <c r="A1552" s="32">
        <v>2018</v>
      </c>
      <c r="B1552" s="32">
        <v>6248</v>
      </c>
      <c r="C1552" s="33" t="s">
        <v>363</v>
      </c>
      <c r="D1552" s="33" t="s">
        <v>354</v>
      </c>
      <c r="E1552" s="34">
        <v>12881</v>
      </c>
      <c r="F1552" s="35">
        <v>17.038</v>
      </c>
      <c r="G1552" s="34">
        <v>120.1</v>
      </c>
      <c r="H1552" s="14">
        <f t="shared" si="96"/>
        <v>263579.240078</v>
      </c>
      <c r="I1552" s="11">
        <f t="shared" si="97"/>
        <v>12881</v>
      </c>
      <c r="J1552" s="11">
        <f t="shared" si="98"/>
        <v>219466.478</v>
      </c>
      <c r="K1552" s="11">
        <f t="shared" si="99"/>
        <v>0</v>
      </c>
    </row>
    <row r="1553" spans="1:11" s="11" customFormat="1">
      <c r="A1553" s="32">
        <v>2018</v>
      </c>
      <c r="B1553" s="32">
        <v>6249</v>
      </c>
      <c r="C1553" s="33" t="s">
        <v>565</v>
      </c>
      <c r="D1553" s="33" t="s">
        <v>566</v>
      </c>
      <c r="E1553" s="34">
        <v>3952</v>
      </c>
      <c r="F1553" s="35">
        <v>5.79</v>
      </c>
      <c r="G1553" s="34">
        <v>1625.5</v>
      </c>
      <c r="H1553" s="14">
        <f t="shared" si="96"/>
        <v>371948.21039999998</v>
      </c>
      <c r="I1553" s="11">
        <f t="shared" si="97"/>
        <v>3952</v>
      </c>
      <c r="J1553" s="11">
        <f t="shared" si="98"/>
        <v>22882.080000000002</v>
      </c>
      <c r="K1553" s="11">
        <f t="shared" si="99"/>
        <v>0</v>
      </c>
    </row>
    <row r="1554" spans="1:11" s="11" customFormat="1">
      <c r="A1554" s="32">
        <v>2018</v>
      </c>
      <c r="B1554" s="32">
        <v>6250</v>
      </c>
      <c r="C1554" s="33" t="s">
        <v>353</v>
      </c>
      <c r="D1554" s="33" t="s">
        <v>354</v>
      </c>
      <c r="E1554" s="34">
        <v>12785</v>
      </c>
      <c r="F1554" s="35">
        <v>23.891999999999999</v>
      </c>
      <c r="G1554" s="34">
        <v>310.3</v>
      </c>
      <c r="H1554" s="14">
        <f t="shared" si="96"/>
        <v>947839.95966000005</v>
      </c>
      <c r="I1554" s="11">
        <f t="shared" si="97"/>
        <v>12785</v>
      </c>
      <c r="J1554" s="11">
        <f t="shared" si="98"/>
        <v>305459.21999999997</v>
      </c>
      <c r="K1554" s="11">
        <f t="shared" si="99"/>
        <v>0</v>
      </c>
    </row>
    <row r="1555" spans="1:11" s="11" customFormat="1">
      <c r="A1555" s="32">
        <v>2018</v>
      </c>
      <c r="B1555" s="32">
        <v>6250</v>
      </c>
      <c r="C1555" s="33" t="s">
        <v>353</v>
      </c>
      <c r="D1555" s="33" t="s">
        <v>354</v>
      </c>
      <c r="E1555" s="34">
        <v>11735</v>
      </c>
      <c r="F1555" s="35">
        <v>26.047999999999998</v>
      </c>
      <c r="G1555" s="34">
        <v>293.2</v>
      </c>
      <c r="H1555" s="14">
        <f t="shared" si="96"/>
        <v>896234.05695999984</v>
      </c>
      <c r="I1555" s="11">
        <f t="shared" si="97"/>
        <v>11735</v>
      </c>
      <c r="J1555" s="11">
        <f t="shared" si="98"/>
        <v>305673.27999999997</v>
      </c>
      <c r="K1555" s="11">
        <f t="shared" si="99"/>
        <v>0</v>
      </c>
    </row>
    <row r="1556" spans="1:11" s="11" customFormat="1">
      <c r="A1556" s="32">
        <v>2018</v>
      </c>
      <c r="B1556" s="32">
        <v>6250</v>
      </c>
      <c r="C1556" s="33" t="s">
        <v>353</v>
      </c>
      <c r="D1556" s="33" t="s">
        <v>354</v>
      </c>
      <c r="E1556" s="34">
        <v>23346</v>
      </c>
      <c r="F1556" s="35">
        <v>25.61</v>
      </c>
      <c r="G1556" s="34">
        <v>320.10000000000002</v>
      </c>
      <c r="H1556" s="14">
        <f t="shared" si="96"/>
        <v>1913849.28306</v>
      </c>
      <c r="I1556" s="11">
        <f t="shared" si="97"/>
        <v>23346</v>
      </c>
      <c r="J1556" s="11">
        <f t="shared" si="98"/>
        <v>597891.05999999994</v>
      </c>
      <c r="K1556" s="11">
        <f t="shared" si="99"/>
        <v>0</v>
      </c>
    </row>
    <row r="1557" spans="1:11" s="11" customFormat="1">
      <c r="A1557" s="32">
        <v>2018</v>
      </c>
      <c r="B1557" s="32">
        <v>6253</v>
      </c>
      <c r="C1557" s="33" t="s">
        <v>565</v>
      </c>
      <c r="D1557" s="33" t="s">
        <v>566</v>
      </c>
      <c r="E1557" s="34">
        <v>2881</v>
      </c>
      <c r="F1557" s="35">
        <v>5.88</v>
      </c>
      <c r="G1557" s="34">
        <v>1709.4</v>
      </c>
      <c r="H1557" s="14">
        <f t="shared" si="96"/>
        <v>289577.14632</v>
      </c>
      <c r="I1557" s="11">
        <f t="shared" si="97"/>
        <v>2881</v>
      </c>
      <c r="J1557" s="11">
        <f t="shared" si="98"/>
        <v>16940.28</v>
      </c>
      <c r="K1557" s="11">
        <f t="shared" si="99"/>
        <v>0</v>
      </c>
    </row>
    <row r="1558" spans="1:11" s="11" customFormat="1">
      <c r="A1558" s="32">
        <v>2018</v>
      </c>
      <c r="B1558" s="32">
        <v>6253</v>
      </c>
      <c r="C1558" s="33" t="s">
        <v>563</v>
      </c>
      <c r="D1558" s="33" t="s">
        <v>564</v>
      </c>
      <c r="E1558" s="34">
        <v>35269</v>
      </c>
      <c r="F1558" s="35">
        <v>1.024</v>
      </c>
      <c r="G1558" s="34">
        <v>378.8</v>
      </c>
      <c r="H1558" s="14">
        <f t="shared" si="96"/>
        <v>136805.347328</v>
      </c>
      <c r="I1558" s="11">
        <f t="shared" si="97"/>
        <v>35269</v>
      </c>
      <c r="J1558" s="11">
        <f t="shared" si="98"/>
        <v>36115.455999999998</v>
      </c>
      <c r="K1558" s="11">
        <f t="shared" si="99"/>
        <v>0</v>
      </c>
    </row>
    <row r="1559" spans="1:11" s="11" customFormat="1">
      <c r="A1559" s="32">
        <v>2018</v>
      </c>
      <c r="B1559" s="32">
        <v>6254</v>
      </c>
      <c r="C1559" s="33" t="s">
        <v>363</v>
      </c>
      <c r="D1559" s="33" t="s">
        <v>354</v>
      </c>
      <c r="E1559" s="34">
        <v>15087</v>
      </c>
      <c r="F1559" s="35">
        <v>17.806000000000001</v>
      </c>
      <c r="G1559" s="34">
        <v>181.3</v>
      </c>
      <c r="H1559" s="14">
        <f t="shared" si="96"/>
        <v>487042.72818600008</v>
      </c>
      <c r="I1559" s="11">
        <f t="shared" si="97"/>
        <v>15087</v>
      </c>
      <c r="J1559" s="11">
        <f t="shared" si="98"/>
        <v>268639.12200000003</v>
      </c>
      <c r="K1559" s="11">
        <f t="shared" si="99"/>
        <v>0</v>
      </c>
    </row>
    <row r="1560" spans="1:11" s="11" customFormat="1">
      <c r="A1560" s="32">
        <v>2018</v>
      </c>
      <c r="B1560" s="32">
        <v>6254</v>
      </c>
      <c r="C1560" s="33" t="s">
        <v>363</v>
      </c>
      <c r="D1560" s="33" t="s">
        <v>354</v>
      </c>
      <c r="E1560" s="34">
        <v>28761</v>
      </c>
      <c r="F1560" s="35">
        <v>16.731999999999999</v>
      </c>
      <c r="G1560" s="34">
        <v>203</v>
      </c>
      <c r="H1560" s="14">
        <f t="shared" si="96"/>
        <v>976894.97555999982</v>
      </c>
      <c r="I1560" s="11">
        <f t="shared" si="97"/>
        <v>28761</v>
      </c>
      <c r="J1560" s="11">
        <f t="shared" si="98"/>
        <v>481229.05199999997</v>
      </c>
      <c r="K1560" s="11">
        <f t="shared" si="99"/>
        <v>0</v>
      </c>
    </row>
    <row r="1561" spans="1:11" s="11" customFormat="1">
      <c r="A1561" s="32">
        <v>2018</v>
      </c>
      <c r="B1561" s="32">
        <v>6254</v>
      </c>
      <c r="C1561" s="33" t="s">
        <v>363</v>
      </c>
      <c r="D1561" s="33" t="s">
        <v>354</v>
      </c>
      <c r="E1561" s="34">
        <v>132437</v>
      </c>
      <c r="F1561" s="35">
        <v>17.071999999999999</v>
      </c>
      <c r="G1561" s="34">
        <v>173.7</v>
      </c>
      <c r="H1561" s="14">
        <f t="shared" si="96"/>
        <v>3927295.273968</v>
      </c>
      <c r="I1561" s="11">
        <f t="shared" si="97"/>
        <v>132437</v>
      </c>
      <c r="J1561" s="11">
        <f t="shared" si="98"/>
        <v>2260964.4639999997</v>
      </c>
      <c r="K1561" s="11">
        <f t="shared" si="99"/>
        <v>0</v>
      </c>
    </row>
    <row r="1562" spans="1:11" s="11" customFormat="1">
      <c r="A1562" s="32">
        <v>2018</v>
      </c>
      <c r="B1562" s="32">
        <v>6254</v>
      </c>
      <c r="C1562" s="33" t="s">
        <v>363</v>
      </c>
      <c r="D1562" s="33" t="s">
        <v>354</v>
      </c>
      <c r="E1562" s="34">
        <v>74519</v>
      </c>
      <c r="F1562" s="35">
        <v>17.015999999999998</v>
      </c>
      <c r="G1562" s="34">
        <v>172.3</v>
      </c>
      <c r="H1562" s="14">
        <f t="shared" si="96"/>
        <v>2184790.3687919998</v>
      </c>
      <c r="I1562" s="11">
        <f t="shared" si="97"/>
        <v>74519</v>
      </c>
      <c r="J1562" s="11">
        <f t="shared" si="98"/>
        <v>1268015.3039999998</v>
      </c>
      <c r="K1562" s="11">
        <f t="shared" si="99"/>
        <v>0</v>
      </c>
    </row>
    <row r="1563" spans="1:11" s="11" customFormat="1">
      <c r="A1563" s="32">
        <v>2018</v>
      </c>
      <c r="B1563" s="32">
        <v>6254</v>
      </c>
      <c r="C1563" s="33" t="s">
        <v>565</v>
      </c>
      <c r="D1563" s="33" t="s">
        <v>566</v>
      </c>
      <c r="E1563" s="34">
        <v>5028</v>
      </c>
      <c r="F1563" s="35">
        <v>5.9</v>
      </c>
      <c r="G1563" s="34">
        <v>1543</v>
      </c>
      <c r="H1563" s="14">
        <f t="shared" si="96"/>
        <v>457734.03600000002</v>
      </c>
      <c r="I1563" s="11">
        <f t="shared" si="97"/>
        <v>5028</v>
      </c>
      <c r="J1563" s="11">
        <f t="shared" si="98"/>
        <v>29665.200000000001</v>
      </c>
      <c r="K1563" s="11">
        <f t="shared" si="99"/>
        <v>0</v>
      </c>
    </row>
    <row r="1564" spans="1:11" s="11" customFormat="1">
      <c r="A1564" s="32">
        <v>2018</v>
      </c>
      <c r="B1564" s="32">
        <v>6254</v>
      </c>
      <c r="C1564" s="33" t="s">
        <v>363</v>
      </c>
      <c r="D1564" s="33" t="s">
        <v>354</v>
      </c>
      <c r="E1564" s="34">
        <v>14144</v>
      </c>
      <c r="F1564" s="35">
        <v>17.018000000000001</v>
      </c>
      <c r="G1564" s="34">
        <v>174</v>
      </c>
      <c r="H1564" s="14">
        <f t="shared" si="96"/>
        <v>418822.51008000004</v>
      </c>
      <c r="I1564" s="11">
        <f t="shared" si="97"/>
        <v>14144</v>
      </c>
      <c r="J1564" s="11">
        <f t="shared" si="98"/>
        <v>240702.592</v>
      </c>
      <c r="K1564" s="11">
        <f t="shared" si="99"/>
        <v>0</v>
      </c>
    </row>
    <row r="1565" spans="1:11" s="11" customFormat="1">
      <c r="A1565" s="32">
        <v>2018</v>
      </c>
      <c r="B1565" s="32">
        <v>6254</v>
      </c>
      <c r="C1565" s="33" t="s">
        <v>363</v>
      </c>
      <c r="D1565" s="33" t="s">
        <v>354</v>
      </c>
      <c r="E1565" s="34">
        <v>30109</v>
      </c>
      <c r="F1565" s="35">
        <v>16.725999999999999</v>
      </c>
      <c r="G1565" s="34">
        <v>194.9</v>
      </c>
      <c r="H1565" s="14">
        <f t="shared" si="96"/>
        <v>981522.5081659999</v>
      </c>
      <c r="I1565" s="11">
        <f t="shared" si="97"/>
        <v>30109</v>
      </c>
      <c r="J1565" s="11">
        <f t="shared" si="98"/>
        <v>503603.13399999996</v>
      </c>
      <c r="K1565" s="11">
        <f t="shared" si="99"/>
        <v>0</v>
      </c>
    </row>
    <row r="1566" spans="1:11" s="11" customFormat="1">
      <c r="A1566" s="32">
        <v>2018</v>
      </c>
      <c r="B1566" s="32">
        <v>6257</v>
      </c>
      <c r="C1566" s="33" t="s">
        <v>363</v>
      </c>
      <c r="D1566" s="33" t="s">
        <v>354</v>
      </c>
      <c r="E1566" s="34">
        <v>15792</v>
      </c>
      <c r="F1566" s="35">
        <v>17.152000000000001</v>
      </c>
      <c r="G1566" s="34">
        <v>227.8</v>
      </c>
      <c r="H1566" s="14">
        <f t="shared" si="96"/>
        <v>617029.06675200001</v>
      </c>
      <c r="I1566" s="11">
        <f t="shared" si="97"/>
        <v>15792</v>
      </c>
      <c r="J1566" s="11">
        <f t="shared" si="98"/>
        <v>270864.38400000002</v>
      </c>
      <c r="K1566" s="11">
        <f t="shared" si="99"/>
        <v>0</v>
      </c>
    </row>
    <row r="1567" spans="1:11" s="11" customFormat="1">
      <c r="A1567" s="32">
        <v>2018</v>
      </c>
      <c r="B1567" s="32">
        <v>6257</v>
      </c>
      <c r="C1567" s="33" t="s">
        <v>363</v>
      </c>
      <c r="D1567" s="33" t="s">
        <v>354</v>
      </c>
      <c r="E1567" s="34">
        <v>173861</v>
      </c>
      <c r="F1567" s="35">
        <v>16.757999999999999</v>
      </c>
      <c r="G1567" s="34">
        <v>244</v>
      </c>
      <c r="H1567" s="14">
        <f t="shared" si="96"/>
        <v>7109092.8367199991</v>
      </c>
      <c r="I1567" s="11">
        <f t="shared" si="97"/>
        <v>173861</v>
      </c>
      <c r="J1567" s="11">
        <f t="shared" si="98"/>
        <v>2913562.6379999998</v>
      </c>
      <c r="K1567" s="11">
        <f t="shared" si="99"/>
        <v>0</v>
      </c>
    </row>
    <row r="1568" spans="1:11" s="11" customFormat="1">
      <c r="A1568" s="32">
        <v>2018</v>
      </c>
      <c r="B1568" s="32">
        <v>6257</v>
      </c>
      <c r="C1568" s="33" t="s">
        <v>363</v>
      </c>
      <c r="D1568" s="33" t="s">
        <v>354</v>
      </c>
      <c r="E1568" s="34">
        <v>94533</v>
      </c>
      <c r="F1568" s="35">
        <v>16.692</v>
      </c>
      <c r="G1568" s="34">
        <v>233.3</v>
      </c>
      <c r="H1568" s="14">
        <f t="shared" si="96"/>
        <v>3681345.3023879998</v>
      </c>
      <c r="I1568" s="11">
        <f t="shared" si="97"/>
        <v>94533</v>
      </c>
      <c r="J1568" s="11">
        <f t="shared" si="98"/>
        <v>1577944.8360000001</v>
      </c>
      <c r="K1568" s="11">
        <f t="shared" si="99"/>
        <v>0</v>
      </c>
    </row>
    <row r="1569" spans="1:11" s="11" customFormat="1">
      <c r="A1569" s="32">
        <v>2018</v>
      </c>
      <c r="B1569" s="32">
        <v>6257</v>
      </c>
      <c r="C1569" s="33" t="s">
        <v>363</v>
      </c>
      <c r="D1569" s="33" t="s">
        <v>354</v>
      </c>
      <c r="E1569" s="34">
        <v>79242</v>
      </c>
      <c r="F1569" s="35">
        <v>16.995999999999999</v>
      </c>
      <c r="G1569" s="34">
        <v>234.4</v>
      </c>
      <c r="H1569" s="14">
        <f t="shared" si="96"/>
        <v>3156892.2430079998</v>
      </c>
      <c r="I1569" s="11">
        <f t="shared" si="97"/>
        <v>79242</v>
      </c>
      <c r="J1569" s="11">
        <f t="shared" si="98"/>
        <v>1346797.0319999999</v>
      </c>
      <c r="K1569" s="11">
        <f t="shared" si="99"/>
        <v>0</v>
      </c>
    </row>
    <row r="1570" spans="1:11" s="11" customFormat="1">
      <c r="A1570" s="32">
        <v>2018</v>
      </c>
      <c r="B1570" s="32">
        <v>6257</v>
      </c>
      <c r="C1570" s="33" t="s">
        <v>363</v>
      </c>
      <c r="D1570" s="33" t="s">
        <v>354</v>
      </c>
      <c r="E1570" s="34">
        <v>63459</v>
      </c>
      <c r="F1570" s="35">
        <v>16.981999999999999</v>
      </c>
      <c r="G1570" s="34">
        <v>228.9</v>
      </c>
      <c r="H1570" s="14">
        <f t="shared" si="96"/>
        <v>2466765.4292819998</v>
      </c>
      <c r="I1570" s="11">
        <f t="shared" si="97"/>
        <v>63459</v>
      </c>
      <c r="J1570" s="11">
        <f t="shared" si="98"/>
        <v>1077660.7379999999</v>
      </c>
      <c r="K1570" s="11">
        <f t="shared" si="99"/>
        <v>0</v>
      </c>
    </row>
    <row r="1571" spans="1:11" s="11" customFormat="1">
      <c r="A1571" s="32">
        <v>2018</v>
      </c>
      <c r="B1571" s="32">
        <v>6257</v>
      </c>
      <c r="C1571" s="33" t="s">
        <v>363</v>
      </c>
      <c r="D1571" s="33" t="s">
        <v>354</v>
      </c>
      <c r="E1571" s="34">
        <v>47141</v>
      </c>
      <c r="F1571" s="35">
        <v>16.736000000000001</v>
      </c>
      <c r="G1571" s="34">
        <v>232.5</v>
      </c>
      <c r="H1571" s="14">
        <f t="shared" si="96"/>
        <v>1834312.8792000003</v>
      </c>
      <c r="I1571" s="11">
        <f t="shared" si="97"/>
        <v>47141</v>
      </c>
      <c r="J1571" s="11">
        <f t="shared" si="98"/>
        <v>788951.77600000007</v>
      </c>
      <c r="K1571" s="11">
        <f t="shared" si="99"/>
        <v>0</v>
      </c>
    </row>
    <row r="1572" spans="1:11" s="11" customFormat="1">
      <c r="A1572" s="32">
        <v>2018</v>
      </c>
      <c r="B1572" s="32">
        <v>6257</v>
      </c>
      <c r="C1572" s="33" t="s">
        <v>363</v>
      </c>
      <c r="D1572" s="33" t="s">
        <v>354</v>
      </c>
      <c r="E1572" s="34">
        <v>31659</v>
      </c>
      <c r="F1572" s="35">
        <v>16.834</v>
      </c>
      <c r="G1572" s="34">
        <v>232.5</v>
      </c>
      <c r="H1572" s="14">
        <f t="shared" si="96"/>
        <v>1239103.1839500002</v>
      </c>
      <c r="I1572" s="11">
        <f t="shared" si="97"/>
        <v>31659</v>
      </c>
      <c r="J1572" s="11">
        <f t="shared" si="98"/>
        <v>532947.60600000003</v>
      </c>
      <c r="K1572" s="11">
        <f t="shared" si="99"/>
        <v>0</v>
      </c>
    </row>
    <row r="1573" spans="1:11" s="11" customFormat="1">
      <c r="A1573" s="32">
        <v>2018</v>
      </c>
      <c r="B1573" s="32">
        <v>6257</v>
      </c>
      <c r="C1573" s="33" t="s">
        <v>363</v>
      </c>
      <c r="D1573" s="33" t="s">
        <v>354</v>
      </c>
      <c r="E1573" s="34">
        <v>31500</v>
      </c>
      <c r="F1573" s="35">
        <v>16.891999999999999</v>
      </c>
      <c r="G1573" s="34">
        <v>228.9</v>
      </c>
      <c r="H1573" s="14">
        <f t="shared" si="96"/>
        <v>1217972.3219999999</v>
      </c>
      <c r="I1573" s="11">
        <f t="shared" si="97"/>
        <v>31500</v>
      </c>
      <c r="J1573" s="11">
        <f t="shared" si="98"/>
        <v>532098</v>
      </c>
      <c r="K1573" s="11">
        <f t="shared" si="99"/>
        <v>0</v>
      </c>
    </row>
    <row r="1574" spans="1:11" s="11" customFormat="1">
      <c r="A1574" s="32">
        <v>2018</v>
      </c>
      <c r="B1574" s="32">
        <v>6257</v>
      </c>
      <c r="C1574" s="33" t="s">
        <v>363</v>
      </c>
      <c r="D1574" s="33" t="s">
        <v>354</v>
      </c>
      <c r="E1574" s="34">
        <v>15903</v>
      </c>
      <c r="F1574" s="35">
        <v>16.975000000000001</v>
      </c>
      <c r="G1574" s="34">
        <v>229.8</v>
      </c>
      <c r="H1574" s="14">
        <f t="shared" si="96"/>
        <v>620352.97065000015</v>
      </c>
      <c r="I1574" s="11">
        <f t="shared" si="97"/>
        <v>15903</v>
      </c>
      <c r="J1574" s="11">
        <f t="shared" si="98"/>
        <v>269953.42500000005</v>
      </c>
      <c r="K1574" s="11">
        <f t="shared" si="99"/>
        <v>0</v>
      </c>
    </row>
    <row r="1575" spans="1:11" s="11" customFormat="1">
      <c r="A1575" s="32">
        <v>2018</v>
      </c>
      <c r="B1575" s="32">
        <v>6257</v>
      </c>
      <c r="C1575" s="33" t="s">
        <v>363</v>
      </c>
      <c r="D1575" s="33" t="s">
        <v>354</v>
      </c>
      <c r="E1575" s="34">
        <v>15896</v>
      </c>
      <c r="F1575" s="35">
        <v>16.832000000000001</v>
      </c>
      <c r="G1575" s="34">
        <v>230.6</v>
      </c>
      <c r="H1575" s="14">
        <f t="shared" si="96"/>
        <v>616996.7544320001</v>
      </c>
      <c r="I1575" s="11">
        <f t="shared" si="97"/>
        <v>15896</v>
      </c>
      <c r="J1575" s="11">
        <f t="shared" si="98"/>
        <v>267561.47200000001</v>
      </c>
      <c r="K1575" s="11">
        <f t="shared" si="99"/>
        <v>0</v>
      </c>
    </row>
    <row r="1576" spans="1:11" s="11" customFormat="1">
      <c r="A1576" s="32">
        <v>2018</v>
      </c>
      <c r="B1576" s="32">
        <v>6257</v>
      </c>
      <c r="C1576" s="33" t="s">
        <v>363</v>
      </c>
      <c r="D1576" s="33" t="s">
        <v>354</v>
      </c>
      <c r="E1576" s="34">
        <v>15830</v>
      </c>
      <c r="F1576" s="35">
        <v>17.024000000000001</v>
      </c>
      <c r="G1576" s="34">
        <v>227.7</v>
      </c>
      <c r="H1576" s="14">
        <f t="shared" si="96"/>
        <v>613628.5478399999</v>
      </c>
      <c r="I1576" s="11">
        <f t="shared" si="97"/>
        <v>15830</v>
      </c>
      <c r="J1576" s="11">
        <f t="shared" si="98"/>
        <v>269489.92000000004</v>
      </c>
      <c r="K1576" s="11">
        <f t="shared" si="99"/>
        <v>0</v>
      </c>
    </row>
    <row r="1577" spans="1:11" s="11" customFormat="1">
      <c r="A1577" s="32">
        <v>2018</v>
      </c>
      <c r="B1577" s="32">
        <v>6257</v>
      </c>
      <c r="C1577" s="33" t="s">
        <v>565</v>
      </c>
      <c r="D1577" s="33" t="s">
        <v>566</v>
      </c>
      <c r="E1577" s="34">
        <v>2689</v>
      </c>
      <c r="F1577" s="35">
        <v>5.8170000000000002</v>
      </c>
      <c r="G1577" s="34">
        <v>1510.8</v>
      </c>
      <c r="H1577" s="14">
        <f t="shared" si="96"/>
        <v>236318.02160399998</v>
      </c>
      <c r="I1577" s="11">
        <f t="shared" si="97"/>
        <v>2689</v>
      </c>
      <c r="J1577" s="11">
        <f t="shared" si="98"/>
        <v>15641.913</v>
      </c>
      <c r="K1577" s="11">
        <f t="shared" si="99"/>
        <v>0</v>
      </c>
    </row>
    <row r="1578" spans="1:11" s="11" customFormat="1">
      <c r="A1578" s="32">
        <v>2018</v>
      </c>
      <c r="B1578" s="32">
        <v>6257</v>
      </c>
      <c r="C1578" s="33" t="s">
        <v>363</v>
      </c>
      <c r="D1578" s="33" t="s">
        <v>354</v>
      </c>
      <c r="E1578" s="34">
        <v>30618</v>
      </c>
      <c r="F1578" s="35">
        <v>17.082000000000001</v>
      </c>
      <c r="G1578" s="34">
        <v>228.1</v>
      </c>
      <c r="H1578" s="14">
        <f t="shared" si="96"/>
        <v>1193001.0379560003</v>
      </c>
      <c r="I1578" s="11">
        <f t="shared" si="97"/>
        <v>30618</v>
      </c>
      <c r="J1578" s="11">
        <f t="shared" si="98"/>
        <v>523016.67600000004</v>
      </c>
      <c r="K1578" s="11">
        <f t="shared" si="99"/>
        <v>0</v>
      </c>
    </row>
    <row r="1579" spans="1:11" s="11" customFormat="1">
      <c r="A1579" s="32">
        <v>2018</v>
      </c>
      <c r="B1579" s="32">
        <v>6257</v>
      </c>
      <c r="C1579" s="33" t="s">
        <v>363</v>
      </c>
      <c r="D1579" s="33" t="s">
        <v>354</v>
      </c>
      <c r="E1579" s="34">
        <v>47627</v>
      </c>
      <c r="F1579" s="35">
        <v>16.332000000000001</v>
      </c>
      <c r="G1579" s="34">
        <v>239</v>
      </c>
      <c r="H1579" s="14">
        <f t="shared" si="96"/>
        <v>1859047.5519600003</v>
      </c>
      <c r="I1579" s="11">
        <f t="shared" si="97"/>
        <v>47627</v>
      </c>
      <c r="J1579" s="11">
        <f t="shared" si="98"/>
        <v>777844.16399999999</v>
      </c>
      <c r="K1579" s="11">
        <f t="shared" si="99"/>
        <v>0</v>
      </c>
    </row>
    <row r="1580" spans="1:11" s="11" customFormat="1">
      <c r="A1580" s="32">
        <v>2018</v>
      </c>
      <c r="B1580" s="32">
        <v>6258</v>
      </c>
      <c r="C1580" s="33" t="s">
        <v>565</v>
      </c>
      <c r="D1580" s="33" t="s">
        <v>566</v>
      </c>
      <c r="E1580" s="34">
        <v>7433</v>
      </c>
      <c r="F1580" s="35">
        <v>5.8170000000000002</v>
      </c>
      <c r="G1580" s="34">
        <v>1527.4</v>
      </c>
      <c r="H1580" s="14">
        <f t="shared" si="96"/>
        <v>660413.56151400006</v>
      </c>
      <c r="I1580" s="11">
        <f t="shared" si="97"/>
        <v>7433</v>
      </c>
      <c r="J1580" s="11">
        <f t="shared" si="98"/>
        <v>43237.760999999999</v>
      </c>
      <c r="K1580" s="11">
        <f t="shared" si="99"/>
        <v>0</v>
      </c>
    </row>
    <row r="1581" spans="1:11" s="11" customFormat="1">
      <c r="A1581" s="32">
        <v>2018</v>
      </c>
      <c r="B1581" s="32">
        <v>6264</v>
      </c>
      <c r="C1581" s="33" t="s">
        <v>353</v>
      </c>
      <c r="D1581" s="33" t="s">
        <v>354</v>
      </c>
      <c r="E1581" s="34">
        <v>122047</v>
      </c>
      <c r="F1581" s="35">
        <v>25.085999999999999</v>
      </c>
      <c r="G1581" s="34">
        <v>144.30000000000001</v>
      </c>
      <c r="H1581" s="14">
        <f t="shared" si="96"/>
        <v>4417991.3136059996</v>
      </c>
      <c r="I1581" s="11">
        <f t="shared" si="97"/>
        <v>122047</v>
      </c>
      <c r="J1581" s="11">
        <f t="shared" si="98"/>
        <v>3061671.0419999999</v>
      </c>
      <c r="K1581" s="11">
        <f t="shared" si="99"/>
        <v>0</v>
      </c>
    </row>
    <row r="1582" spans="1:11" s="11" customFormat="1">
      <c r="A1582" s="32">
        <v>2018</v>
      </c>
      <c r="B1582" s="32">
        <v>6264</v>
      </c>
      <c r="C1582" s="33" t="s">
        <v>353</v>
      </c>
      <c r="D1582" s="33" t="s">
        <v>354</v>
      </c>
      <c r="E1582" s="34">
        <v>10550</v>
      </c>
      <c r="F1582" s="35">
        <v>25.94</v>
      </c>
      <c r="G1582" s="34">
        <v>157.19999999999999</v>
      </c>
      <c r="H1582" s="14">
        <f t="shared" si="96"/>
        <v>430204.52399999998</v>
      </c>
      <c r="I1582" s="11">
        <f t="shared" si="97"/>
        <v>10550</v>
      </c>
      <c r="J1582" s="11">
        <f t="shared" si="98"/>
        <v>273667</v>
      </c>
      <c r="K1582" s="11">
        <f t="shared" si="99"/>
        <v>0</v>
      </c>
    </row>
    <row r="1583" spans="1:11" s="11" customFormat="1">
      <c r="A1583" s="32">
        <v>2018</v>
      </c>
      <c r="B1583" s="32">
        <v>6264</v>
      </c>
      <c r="C1583" s="33" t="s">
        <v>353</v>
      </c>
      <c r="D1583" s="33" t="s">
        <v>354</v>
      </c>
      <c r="E1583" s="34">
        <v>1666</v>
      </c>
      <c r="F1583" s="35">
        <v>24.936</v>
      </c>
      <c r="G1583" s="34">
        <v>194.2</v>
      </c>
      <c r="H1583" s="14">
        <f t="shared" si="96"/>
        <v>80677.236191999997</v>
      </c>
      <c r="I1583" s="11">
        <f t="shared" si="97"/>
        <v>1666</v>
      </c>
      <c r="J1583" s="11">
        <f t="shared" si="98"/>
        <v>41543.375999999997</v>
      </c>
      <c r="K1583" s="11">
        <f t="shared" si="99"/>
        <v>0</v>
      </c>
    </row>
    <row r="1584" spans="1:11" s="11" customFormat="1">
      <c r="A1584" s="32">
        <v>2018</v>
      </c>
      <c r="B1584" s="32">
        <v>6264</v>
      </c>
      <c r="C1584" s="33" t="s">
        <v>353</v>
      </c>
      <c r="D1584" s="33" t="s">
        <v>354</v>
      </c>
      <c r="E1584" s="34">
        <v>6682</v>
      </c>
      <c r="F1584" s="35">
        <v>24.923999999999999</v>
      </c>
      <c r="G1584" s="34">
        <v>193.9</v>
      </c>
      <c r="H1584" s="14">
        <f t="shared" si="96"/>
        <v>322925.263752</v>
      </c>
      <c r="I1584" s="11">
        <f t="shared" si="97"/>
        <v>6682</v>
      </c>
      <c r="J1584" s="11">
        <f t="shared" si="98"/>
        <v>166542.16800000001</v>
      </c>
      <c r="K1584" s="11">
        <f t="shared" si="99"/>
        <v>0</v>
      </c>
    </row>
    <row r="1585" spans="1:11" s="11" customFormat="1">
      <c r="A1585" s="32">
        <v>2018</v>
      </c>
      <c r="B1585" s="32">
        <v>6264</v>
      </c>
      <c r="C1585" s="33" t="s">
        <v>353</v>
      </c>
      <c r="D1585" s="33" t="s">
        <v>354</v>
      </c>
      <c r="E1585" s="34">
        <v>14484</v>
      </c>
      <c r="F1585" s="35">
        <v>24.614000000000001</v>
      </c>
      <c r="G1585" s="34">
        <v>176.4</v>
      </c>
      <c r="H1585" s="14">
        <f t="shared" si="96"/>
        <v>628882.18646400003</v>
      </c>
      <c r="I1585" s="11">
        <f t="shared" si="97"/>
        <v>14484</v>
      </c>
      <c r="J1585" s="11">
        <f t="shared" si="98"/>
        <v>356509.17600000004</v>
      </c>
      <c r="K1585" s="11">
        <f t="shared" si="99"/>
        <v>0</v>
      </c>
    </row>
    <row r="1586" spans="1:11" s="11" customFormat="1">
      <c r="A1586" s="32">
        <v>2018</v>
      </c>
      <c r="B1586" s="32">
        <v>6264</v>
      </c>
      <c r="C1586" s="33" t="s">
        <v>353</v>
      </c>
      <c r="D1586" s="33" t="s">
        <v>354</v>
      </c>
      <c r="E1586" s="34">
        <v>5018</v>
      </c>
      <c r="F1586" s="35">
        <v>25.303999999999998</v>
      </c>
      <c r="G1586" s="34">
        <v>191.5</v>
      </c>
      <c r="H1586" s="14">
        <f t="shared" si="96"/>
        <v>243158.02887999997</v>
      </c>
      <c r="I1586" s="11">
        <f t="shared" si="97"/>
        <v>5018</v>
      </c>
      <c r="J1586" s="11">
        <f t="shared" si="98"/>
        <v>126975.47199999999</v>
      </c>
      <c r="K1586" s="11">
        <f t="shared" si="99"/>
        <v>0</v>
      </c>
    </row>
    <row r="1587" spans="1:11" s="11" customFormat="1">
      <c r="A1587" s="32">
        <v>2018</v>
      </c>
      <c r="B1587" s="32">
        <v>6264</v>
      </c>
      <c r="C1587" s="33" t="s">
        <v>565</v>
      </c>
      <c r="D1587" s="33" t="s">
        <v>566</v>
      </c>
      <c r="E1587" s="34">
        <v>5536</v>
      </c>
      <c r="F1587" s="35">
        <v>5.7880000000000003</v>
      </c>
      <c r="G1587" s="34">
        <v>1568.7</v>
      </c>
      <c r="H1587" s="14">
        <f t="shared" si="96"/>
        <v>502648.62681600009</v>
      </c>
      <c r="I1587" s="11">
        <f t="shared" si="97"/>
        <v>5536</v>
      </c>
      <c r="J1587" s="11">
        <f t="shared" si="98"/>
        <v>32042.368000000002</v>
      </c>
      <c r="K1587" s="11">
        <f t="shared" si="99"/>
        <v>0</v>
      </c>
    </row>
    <row r="1588" spans="1:11" s="11" customFormat="1">
      <c r="A1588" s="32">
        <v>2018</v>
      </c>
      <c r="B1588" s="32">
        <v>6288</v>
      </c>
      <c r="C1588" s="33" t="s">
        <v>362</v>
      </c>
      <c r="D1588" s="33" t="s">
        <v>354</v>
      </c>
      <c r="E1588" s="34">
        <v>11614</v>
      </c>
      <c r="F1588" s="35">
        <v>15.6</v>
      </c>
      <c r="G1588" s="34">
        <v>396</v>
      </c>
      <c r="H1588" s="14">
        <f t="shared" si="96"/>
        <v>717466.46399999992</v>
      </c>
      <c r="I1588" s="11">
        <f t="shared" si="97"/>
        <v>11614</v>
      </c>
      <c r="J1588" s="11">
        <f t="shared" si="98"/>
        <v>181178.4</v>
      </c>
      <c r="K1588" s="11">
        <f t="shared" si="99"/>
        <v>1</v>
      </c>
    </row>
    <row r="1589" spans="1:11" s="11" customFormat="1">
      <c r="A1589" s="32">
        <v>2018</v>
      </c>
      <c r="B1589" s="32">
        <v>6288</v>
      </c>
      <c r="C1589" s="33" t="s">
        <v>365</v>
      </c>
      <c r="D1589" s="33" t="s">
        <v>354</v>
      </c>
      <c r="E1589" s="34">
        <v>5522</v>
      </c>
      <c r="F1589" s="35">
        <v>12.2</v>
      </c>
      <c r="G1589" s="34">
        <v>195</v>
      </c>
      <c r="H1589" s="14">
        <f t="shared" si="96"/>
        <v>131368.38</v>
      </c>
      <c r="I1589" s="11">
        <f t="shared" si="97"/>
        <v>5522</v>
      </c>
      <c r="J1589" s="11">
        <f t="shared" si="98"/>
        <v>67368.399999999994</v>
      </c>
      <c r="K1589" s="11">
        <f t="shared" si="99"/>
        <v>0</v>
      </c>
    </row>
    <row r="1590" spans="1:11" s="11" customFormat="1">
      <c r="A1590" s="32">
        <v>2018</v>
      </c>
      <c r="B1590" s="32">
        <v>6373</v>
      </c>
      <c r="C1590" s="33" t="s">
        <v>563</v>
      </c>
      <c r="D1590" s="33" t="s">
        <v>564</v>
      </c>
      <c r="E1590" s="34">
        <v>12227</v>
      </c>
      <c r="F1590" s="35">
        <v>1.06</v>
      </c>
      <c r="G1590" s="34">
        <v>648.6</v>
      </c>
      <c r="H1590" s="14">
        <f t="shared" si="96"/>
        <v>84062.581320000012</v>
      </c>
      <c r="I1590" s="11">
        <f t="shared" si="97"/>
        <v>12227</v>
      </c>
      <c r="J1590" s="11">
        <f t="shared" si="98"/>
        <v>12960.62</v>
      </c>
      <c r="K1590" s="11">
        <f t="shared" si="99"/>
        <v>0</v>
      </c>
    </row>
    <row r="1591" spans="1:11" s="11" customFormat="1">
      <c r="A1591" s="32">
        <v>2018</v>
      </c>
      <c r="B1591" s="32">
        <v>6373</v>
      </c>
      <c r="C1591" s="33" t="s">
        <v>563</v>
      </c>
      <c r="D1591" s="33" t="s">
        <v>564</v>
      </c>
      <c r="E1591" s="34">
        <v>2816</v>
      </c>
      <c r="F1591" s="35">
        <v>1.06</v>
      </c>
      <c r="G1591" s="34">
        <v>502.3</v>
      </c>
      <c r="H1591" s="14">
        <f t="shared" si="96"/>
        <v>14993.45408</v>
      </c>
      <c r="I1591" s="11">
        <f t="shared" si="97"/>
        <v>2816</v>
      </c>
      <c r="J1591" s="11">
        <f t="shared" si="98"/>
        <v>2984.96</v>
      </c>
      <c r="K1591" s="11">
        <f t="shared" si="99"/>
        <v>0</v>
      </c>
    </row>
    <row r="1592" spans="1:11" s="11" customFormat="1">
      <c r="A1592" s="32">
        <v>2018</v>
      </c>
      <c r="B1592" s="32">
        <v>6469</v>
      </c>
      <c r="C1592" s="33" t="s">
        <v>362</v>
      </c>
      <c r="D1592" s="33" t="s">
        <v>354</v>
      </c>
      <c r="E1592" s="34">
        <v>490614</v>
      </c>
      <c r="F1592" s="35">
        <v>13.29</v>
      </c>
      <c r="G1592" s="34">
        <v>115.3</v>
      </c>
      <c r="H1592" s="14">
        <f t="shared" si="96"/>
        <v>7517859.849179999</v>
      </c>
      <c r="I1592" s="11">
        <f t="shared" si="97"/>
        <v>490614</v>
      </c>
      <c r="J1592" s="11">
        <f t="shared" si="98"/>
        <v>6520260.0599999996</v>
      </c>
      <c r="K1592" s="11">
        <f t="shared" si="99"/>
        <v>1</v>
      </c>
    </row>
    <row r="1593" spans="1:11" s="11" customFormat="1">
      <c r="A1593" s="32">
        <v>2018</v>
      </c>
      <c r="B1593" s="32">
        <v>6469</v>
      </c>
      <c r="C1593" s="33" t="s">
        <v>563</v>
      </c>
      <c r="D1593" s="33" t="s">
        <v>564</v>
      </c>
      <c r="E1593" s="34">
        <v>7253</v>
      </c>
      <c r="F1593" s="35">
        <v>0.97499999999999998</v>
      </c>
      <c r="G1593" s="34">
        <v>305.3</v>
      </c>
      <c r="H1593" s="14">
        <f t="shared" si="96"/>
        <v>21589.823774999997</v>
      </c>
      <c r="I1593" s="11">
        <f t="shared" si="97"/>
        <v>7253</v>
      </c>
      <c r="J1593" s="11">
        <f t="shared" si="98"/>
        <v>7071.6750000000002</v>
      </c>
      <c r="K1593" s="11">
        <f t="shared" si="99"/>
        <v>0</v>
      </c>
    </row>
    <row r="1594" spans="1:11" s="11" customFormat="1">
      <c r="A1594" s="32">
        <v>2018</v>
      </c>
      <c r="B1594" s="32">
        <v>6481</v>
      </c>
      <c r="C1594" s="33" t="s">
        <v>353</v>
      </c>
      <c r="D1594" s="33" t="s">
        <v>354</v>
      </c>
      <c r="E1594" s="34">
        <v>22930</v>
      </c>
      <c r="F1594" s="35">
        <v>22.521999999999998</v>
      </c>
      <c r="G1594" s="34">
        <v>221.9</v>
      </c>
      <c r="H1594" s="14">
        <f t="shared" si="96"/>
        <v>1145956.9717399997</v>
      </c>
      <c r="I1594" s="11">
        <f t="shared" si="97"/>
        <v>22930</v>
      </c>
      <c r="J1594" s="11">
        <f t="shared" si="98"/>
        <v>516429.45999999996</v>
      </c>
      <c r="K1594" s="11">
        <f t="shared" si="99"/>
        <v>0</v>
      </c>
    </row>
    <row r="1595" spans="1:11" s="11" customFormat="1">
      <c r="A1595" s="32">
        <v>2018</v>
      </c>
      <c r="B1595" s="32">
        <v>6481</v>
      </c>
      <c r="C1595" s="33" t="s">
        <v>353</v>
      </c>
      <c r="D1595" s="33" t="s">
        <v>354</v>
      </c>
      <c r="E1595" s="34">
        <v>170967</v>
      </c>
      <c r="F1595" s="35">
        <v>21.675000000000001</v>
      </c>
      <c r="G1595" s="34">
        <v>226.6</v>
      </c>
      <c r="H1595" s="14">
        <f t="shared" si="96"/>
        <v>8397138.2368499991</v>
      </c>
      <c r="I1595" s="11">
        <f t="shared" si="97"/>
        <v>170967</v>
      </c>
      <c r="J1595" s="11">
        <f t="shared" si="98"/>
        <v>3705709.7250000001</v>
      </c>
      <c r="K1595" s="11">
        <f t="shared" si="99"/>
        <v>0</v>
      </c>
    </row>
    <row r="1596" spans="1:11" s="11" customFormat="1">
      <c r="A1596" s="32">
        <v>2018</v>
      </c>
      <c r="B1596" s="32">
        <v>6481</v>
      </c>
      <c r="C1596" s="33" t="s">
        <v>363</v>
      </c>
      <c r="D1596" s="33" t="s">
        <v>354</v>
      </c>
      <c r="E1596" s="34">
        <v>52293</v>
      </c>
      <c r="F1596" s="35">
        <v>19.670999999999999</v>
      </c>
      <c r="G1596" s="34">
        <v>213.9</v>
      </c>
      <c r="H1596" s="14">
        <f t="shared" si="96"/>
        <v>2200294.3348170002</v>
      </c>
      <c r="I1596" s="11">
        <f t="shared" si="97"/>
        <v>52293</v>
      </c>
      <c r="J1596" s="11">
        <f t="shared" si="98"/>
        <v>1028655.603</v>
      </c>
      <c r="K1596" s="11">
        <f t="shared" si="99"/>
        <v>0</v>
      </c>
    </row>
    <row r="1597" spans="1:11" s="11" customFormat="1">
      <c r="A1597" s="32">
        <v>2018</v>
      </c>
      <c r="B1597" s="32">
        <v>6504</v>
      </c>
      <c r="C1597" s="33" t="s">
        <v>565</v>
      </c>
      <c r="D1597" s="33" t="s">
        <v>566</v>
      </c>
      <c r="E1597" s="34">
        <v>153</v>
      </c>
      <c r="F1597" s="35">
        <v>5.2690000000000001</v>
      </c>
      <c r="G1597" s="34">
        <v>4041.6</v>
      </c>
      <c r="H1597" s="14">
        <f t="shared" si="96"/>
        <v>32581.641311999996</v>
      </c>
      <c r="I1597" s="11">
        <f t="shared" si="97"/>
        <v>153</v>
      </c>
      <c r="J1597" s="11">
        <f t="shared" si="98"/>
        <v>806.15700000000004</v>
      </c>
      <c r="K1597" s="11">
        <f t="shared" si="99"/>
        <v>0</v>
      </c>
    </row>
    <row r="1598" spans="1:11" s="11" customFormat="1">
      <c r="A1598" s="32">
        <v>2018</v>
      </c>
      <c r="B1598" s="32">
        <v>6504</v>
      </c>
      <c r="C1598" s="33" t="s">
        <v>565</v>
      </c>
      <c r="D1598" s="33" t="s">
        <v>566</v>
      </c>
      <c r="E1598" s="34">
        <v>90734</v>
      </c>
      <c r="F1598" s="35">
        <v>5.7670000000000003</v>
      </c>
      <c r="G1598" s="34">
        <v>1634</v>
      </c>
      <c r="H1598" s="14">
        <f t="shared" si="96"/>
        <v>8550117.0605200008</v>
      </c>
      <c r="I1598" s="11">
        <f t="shared" si="97"/>
        <v>90734</v>
      </c>
      <c r="J1598" s="11">
        <f t="shared" si="98"/>
        <v>523262.978</v>
      </c>
      <c r="K1598" s="11">
        <f t="shared" si="99"/>
        <v>0</v>
      </c>
    </row>
    <row r="1599" spans="1:11" s="11" customFormat="1">
      <c r="A1599" s="32">
        <v>2018</v>
      </c>
      <c r="B1599" s="32">
        <v>6559</v>
      </c>
      <c r="C1599" s="33" t="s">
        <v>565</v>
      </c>
      <c r="D1599" s="33" t="s">
        <v>566</v>
      </c>
      <c r="E1599" s="34">
        <v>4</v>
      </c>
      <c r="F1599" s="35">
        <v>5.6070000000000002</v>
      </c>
      <c r="G1599" s="34">
        <v>1103.5</v>
      </c>
      <c r="H1599" s="14">
        <f t="shared" si="96"/>
        <v>247.49298000000002</v>
      </c>
      <c r="I1599" s="11">
        <f t="shared" si="97"/>
        <v>4</v>
      </c>
      <c r="J1599" s="11">
        <f t="shared" si="98"/>
        <v>22.428000000000001</v>
      </c>
      <c r="K1599" s="11">
        <f t="shared" si="99"/>
        <v>0</v>
      </c>
    </row>
    <row r="1600" spans="1:11" s="11" customFormat="1">
      <c r="A1600" s="32">
        <v>2018</v>
      </c>
      <c r="B1600" s="32">
        <v>6559</v>
      </c>
      <c r="C1600" s="33" t="s">
        <v>563</v>
      </c>
      <c r="D1600" s="33" t="s">
        <v>564</v>
      </c>
      <c r="E1600" s="34">
        <v>596201</v>
      </c>
      <c r="F1600" s="35">
        <v>1</v>
      </c>
      <c r="G1600" s="34">
        <v>575.5</v>
      </c>
      <c r="H1600" s="14">
        <f t="shared" si="96"/>
        <v>3431136.7549999999</v>
      </c>
      <c r="I1600" s="11">
        <f t="shared" si="97"/>
        <v>596201</v>
      </c>
      <c r="J1600" s="11">
        <f t="shared" si="98"/>
        <v>596201</v>
      </c>
      <c r="K1600" s="11">
        <f t="shared" si="99"/>
        <v>0</v>
      </c>
    </row>
    <row r="1601" spans="1:11" s="11" customFormat="1">
      <c r="A1601" s="32">
        <v>2018</v>
      </c>
      <c r="B1601" s="32">
        <v>6639</v>
      </c>
      <c r="C1601" s="33" t="s">
        <v>353</v>
      </c>
      <c r="D1601" s="33" t="s">
        <v>354</v>
      </c>
      <c r="E1601" s="34">
        <v>30245</v>
      </c>
      <c r="F1601" s="35">
        <v>22.01</v>
      </c>
      <c r="G1601" s="34">
        <v>200</v>
      </c>
      <c r="H1601" s="14">
        <f t="shared" si="96"/>
        <v>1331384.9000000001</v>
      </c>
      <c r="I1601" s="11">
        <f t="shared" si="97"/>
        <v>30245</v>
      </c>
      <c r="J1601" s="11">
        <f t="shared" si="98"/>
        <v>665692.45000000007</v>
      </c>
      <c r="K1601" s="11">
        <f t="shared" si="99"/>
        <v>0</v>
      </c>
    </row>
    <row r="1602" spans="1:11" s="11" customFormat="1">
      <c r="A1602" s="32">
        <v>2018</v>
      </c>
      <c r="B1602" s="32">
        <v>6639</v>
      </c>
      <c r="C1602" s="33" t="s">
        <v>353</v>
      </c>
      <c r="D1602" s="33" t="s">
        <v>354</v>
      </c>
      <c r="E1602" s="34">
        <v>18645</v>
      </c>
      <c r="F1602" s="35">
        <v>21.71</v>
      </c>
      <c r="G1602" s="34">
        <v>201.8</v>
      </c>
      <c r="H1602" s="14">
        <f t="shared" si="96"/>
        <v>816851.9931000002</v>
      </c>
      <c r="I1602" s="11">
        <f t="shared" si="97"/>
        <v>18645</v>
      </c>
      <c r="J1602" s="11">
        <f t="shared" si="98"/>
        <v>404782.95</v>
      </c>
      <c r="K1602" s="11">
        <f t="shared" si="99"/>
        <v>0</v>
      </c>
    </row>
    <row r="1603" spans="1:11" s="11" customFormat="1">
      <c r="A1603" s="32">
        <v>2018</v>
      </c>
      <c r="B1603" s="32">
        <v>6639</v>
      </c>
      <c r="C1603" s="33" t="s">
        <v>353</v>
      </c>
      <c r="D1603" s="33" t="s">
        <v>354</v>
      </c>
      <c r="E1603" s="34">
        <v>4707</v>
      </c>
      <c r="F1603" s="35">
        <v>22.52</v>
      </c>
      <c r="G1603" s="34">
        <v>169.8</v>
      </c>
      <c r="H1603" s="14">
        <f t="shared" si="96"/>
        <v>179990.78472000003</v>
      </c>
      <c r="I1603" s="11">
        <f t="shared" si="97"/>
        <v>4707</v>
      </c>
      <c r="J1603" s="11">
        <f t="shared" si="98"/>
        <v>106001.64</v>
      </c>
      <c r="K1603" s="11">
        <f t="shared" si="99"/>
        <v>0</v>
      </c>
    </row>
    <row r="1604" spans="1:11" s="11" customFormat="1">
      <c r="A1604" s="32">
        <v>2018</v>
      </c>
      <c r="B1604" s="32">
        <v>6641</v>
      </c>
      <c r="C1604" s="33" t="s">
        <v>363</v>
      </c>
      <c r="D1604" s="33" t="s">
        <v>354</v>
      </c>
      <c r="E1604" s="34">
        <v>47996</v>
      </c>
      <c r="F1604" s="35">
        <v>17.600000000000001</v>
      </c>
      <c r="G1604" s="34">
        <v>204.3</v>
      </c>
      <c r="H1604" s="14">
        <f t="shared" si="96"/>
        <v>1725782.5728000004</v>
      </c>
      <c r="I1604" s="11">
        <f t="shared" si="97"/>
        <v>47996</v>
      </c>
      <c r="J1604" s="11">
        <f t="shared" si="98"/>
        <v>844729.60000000009</v>
      </c>
      <c r="K1604" s="11">
        <f t="shared" si="99"/>
        <v>0</v>
      </c>
    </row>
    <row r="1605" spans="1:11" s="11" customFormat="1">
      <c r="A1605" s="32">
        <v>2018</v>
      </c>
      <c r="B1605" s="32">
        <v>6641</v>
      </c>
      <c r="C1605" s="33" t="s">
        <v>363</v>
      </c>
      <c r="D1605" s="33" t="s">
        <v>354</v>
      </c>
      <c r="E1605" s="34">
        <v>47845</v>
      </c>
      <c r="F1605" s="35">
        <v>18.010000000000002</v>
      </c>
      <c r="G1605" s="34">
        <v>196.6</v>
      </c>
      <c r="H1605" s="14">
        <f t="shared" si="96"/>
        <v>1694079.4927000001</v>
      </c>
      <c r="I1605" s="11">
        <f t="shared" si="97"/>
        <v>47845</v>
      </c>
      <c r="J1605" s="11">
        <f t="shared" si="98"/>
        <v>861688.45000000007</v>
      </c>
      <c r="K1605" s="11">
        <f t="shared" si="99"/>
        <v>0</v>
      </c>
    </row>
    <row r="1606" spans="1:11" s="11" customFormat="1">
      <c r="A1606" s="32">
        <v>2018</v>
      </c>
      <c r="B1606" s="32">
        <v>6641</v>
      </c>
      <c r="C1606" s="33" t="s">
        <v>363</v>
      </c>
      <c r="D1606" s="33" t="s">
        <v>354</v>
      </c>
      <c r="E1606" s="34">
        <v>16381</v>
      </c>
      <c r="F1606" s="35">
        <v>17.61</v>
      </c>
      <c r="G1606" s="34">
        <v>200.1</v>
      </c>
      <c r="H1606" s="14">
        <f t="shared" ref="H1606:H1669" si="100">IF(I1606="","",G1606/100*F1606*E1606)</f>
        <v>577227.28940999997</v>
      </c>
      <c r="I1606" s="11">
        <f t="shared" ref="I1606:I1669" si="101">IF(OR(G1606=".",F1606=".",E1606="."),"",E1606)</f>
        <v>16381</v>
      </c>
      <c r="J1606" s="11">
        <f t="shared" ref="J1606:J1669" si="102">IF(I1606="","",F1606*I1606)</f>
        <v>288469.40999999997</v>
      </c>
      <c r="K1606" s="11">
        <f t="shared" ref="K1606:K1669" si="103">IF(C1606="LIG",1,0)</f>
        <v>0</v>
      </c>
    </row>
    <row r="1607" spans="1:11" s="11" customFormat="1">
      <c r="A1607" s="32">
        <v>2018</v>
      </c>
      <c r="B1607" s="32">
        <v>6641</v>
      </c>
      <c r="C1607" s="33" t="s">
        <v>363</v>
      </c>
      <c r="D1607" s="33" t="s">
        <v>354</v>
      </c>
      <c r="E1607" s="34">
        <v>15805</v>
      </c>
      <c r="F1607" s="35">
        <v>17.940000000000001</v>
      </c>
      <c r="G1607" s="34">
        <v>195.6</v>
      </c>
      <c r="H1607" s="14">
        <f t="shared" si="100"/>
        <v>554607.56519999995</v>
      </c>
      <c r="I1607" s="11">
        <f t="shared" si="101"/>
        <v>15805</v>
      </c>
      <c r="J1607" s="11">
        <f t="shared" si="102"/>
        <v>283541.7</v>
      </c>
      <c r="K1607" s="11">
        <f t="shared" si="103"/>
        <v>0</v>
      </c>
    </row>
    <row r="1608" spans="1:11" s="11" customFormat="1">
      <c r="A1608" s="32">
        <v>2018</v>
      </c>
      <c r="B1608" s="32">
        <v>6641</v>
      </c>
      <c r="C1608" s="33" t="s">
        <v>363</v>
      </c>
      <c r="D1608" s="33" t="s">
        <v>354</v>
      </c>
      <c r="E1608" s="34">
        <v>62420</v>
      </c>
      <c r="F1608" s="35">
        <v>16.89</v>
      </c>
      <c r="G1608" s="34">
        <v>190.9</v>
      </c>
      <c r="H1608" s="14">
        <f t="shared" si="100"/>
        <v>2012608.6841999998</v>
      </c>
      <c r="I1608" s="11">
        <f t="shared" si="101"/>
        <v>62420</v>
      </c>
      <c r="J1608" s="11">
        <f t="shared" si="102"/>
        <v>1054273.8</v>
      </c>
      <c r="K1608" s="11">
        <f t="shared" si="103"/>
        <v>0</v>
      </c>
    </row>
    <row r="1609" spans="1:11" s="11" customFormat="1">
      <c r="A1609" s="32">
        <v>2018</v>
      </c>
      <c r="B1609" s="32">
        <v>6641</v>
      </c>
      <c r="C1609" s="33" t="s">
        <v>363</v>
      </c>
      <c r="D1609" s="33" t="s">
        <v>354</v>
      </c>
      <c r="E1609" s="34">
        <v>47847</v>
      </c>
      <c r="F1609" s="35">
        <v>18.149999999999999</v>
      </c>
      <c r="G1609" s="34">
        <v>195</v>
      </c>
      <c r="H1609" s="14">
        <f t="shared" si="100"/>
        <v>1693424.9475</v>
      </c>
      <c r="I1609" s="11">
        <f t="shared" si="101"/>
        <v>47847</v>
      </c>
      <c r="J1609" s="11">
        <f t="shared" si="102"/>
        <v>868423.04999999993</v>
      </c>
      <c r="K1609" s="11">
        <f t="shared" si="103"/>
        <v>0</v>
      </c>
    </row>
    <row r="1610" spans="1:11" s="11" customFormat="1">
      <c r="A1610" s="32">
        <v>2018</v>
      </c>
      <c r="B1610" s="32">
        <v>6641</v>
      </c>
      <c r="C1610" s="33" t="s">
        <v>363</v>
      </c>
      <c r="D1610" s="33" t="s">
        <v>354</v>
      </c>
      <c r="E1610" s="34">
        <v>47859</v>
      </c>
      <c r="F1610" s="35">
        <v>17.510000000000002</v>
      </c>
      <c r="G1610" s="34">
        <v>204.1</v>
      </c>
      <c r="H1610" s="14">
        <f t="shared" si="100"/>
        <v>1710380.63469</v>
      </c>
      <c r="I1610" s="11">
        <f t="shared" si="101"/>
        <v>47859</v>
      </c>
      <c r="J1610" s="11">
        <f t="shared" si="102"/>
        <v>838011.09000000008</v>
      </c>
      <c r="K1610" s="11">
        <f t="shared" si="103"/>
        <v>0</v>
      </c>
    </row>
    <row r="1611" spans="1:11" s="11" customFormat="1">
      <c r="A1611" s="32">
        <v>2018</v>
      </c>
      <c r="B1611" s="32">
        <v>6641</v>
      </c>
      <c r="C1611" s="33" t="s">
        <v>363</v>
      </c>
      <c r="D1611" s="33" t="s">
        <v>354</v>
      </c>
      <c r="E1611" s="34">
        <v>80367</v>
      </c>
      <c r="F1611" s="35">
        <v>18.02</v>
      </c>
      <c r="G1611" s="34">
        <v>192.9</v>
      </c>
      <c r="H1611" s="14">
        <f t="shared" si="100"/>
        <v>2793603.5328599997</v>
      </c>
      <c r="I1611" s="11">
        <f t="shared" si="101"/>
        <v>80367</v>
      </c>
      <c r="J1611" s="11">
        <f t="shared" si="102"/>
        <v>1448213.3399999999</v>
      </c>
      <c r="K1611" s="11">
        <f t="shared" si="103"/>
        <v>0</v>
      </c>
    </row>
    <row r="1612" spans="1:11" s="11" customFormat="1">
      <c r="A1612" s="32">
        <v>2018</v>
      </c>
      <c r="B1612" s="32">
        <v>6641</v>
      </c>
      <c r="C1612" s="33" t="s">
        <v>363</v>
      </c>
      <c r="D1612" s="33" t="s">
        <v>354</v>
      </c>
      <c r="E1612" s="34">
        <v>16192</v>
      </c>
      <c r="F1612" s="35">
        <v>17.579999999999998</v>
      </c>
      <c r="G1612" s="34">
        <v>197.2</v>
      </c>
      <c r="H1612" s="14">
        <f t="shared" si="100"/>
        <v>561340.36991999985</v>
      </c>
      <c r="I1612" s="11">
        <f t="shared" si="101"/>
        <v>16192</v>
      </c>
      <c r="J1612" s="11">
        <f t="shared" si="102"/>
        <v>284655.35999999999</v>
      </c>
      <c r="K1612" s="11">
        <f t="shared" si="103"/>
        <v>0</v>
      </c>
    </row>
    <row r="1613" spans="1:11" s="11" customFormat="1">
      <c r="A1613" s="32">
        <v>2018</v>
      </c>
      <c r="B1613" s="32">
        <v>6641</v>
      </c>
      <c r="C1613" s="33" t="s">
        <v>363</v>
      </c>
      <c r="D1613" s="33" t="s">
        <v>354</v>
      </c>
      <c r="E1613" s="34">
        <v>16353</v>
      </c>
      <c r="F1613" s="35">
        <v>17.12</v>
      </c>
      <c r="G1613" s="34">
        <v>197.1</v>
      </c>
      <c r="H1613" s="14">
        <f t="shared" si="100"/>
        <v>551807.78255999996</v>
      </c>
      <c r="I1613" s="11">
        <f t="shared" si="101"/>
        <v>16353</v>
      </c>
      <c r="J1613" s="11">
        <f t="shared" si="102"/>
        <v>279963.36000000004</v>
      </c>
      <c r="K1613" s="11">
        <f t="shared" si="103"/>
        <v>0</v>
      </c>
    </row>
    <row r="1614" spans="1:11" s="11" customFormat="1">
      <c r="A1614" s="32">
        <v>2018</v>
      </c>
      <c r="B1614" s="32">
        <v>6641</v>
      </c>
      <c r="C1614" s="33" t="s">
        <v>363</v>
      </c>
      <c r="D1614" s="33" t="s">
        <v>354</v>
      </c>
      <c r="E1614" s="34">
        <v>95082</v>
      </c>
      <c r="F1614" s="35">
        <v>17.45</v>
      </c>
      <c r="G1614" s="34">
        <v>198.3</v>
      </c>
      <c r="H1614" s="14">
        <f t="shared" si="100"/>
        <v>3290155.7246999997</v>
      </c>
      <c r="I1614" s="11">
        <f t="shared" si="101"/>
        <v>95082</v>
      </c>
      <c r="J1614" s="11">
        <f t="shared" si="102"/>
        <v>1659180.9</v>
      </c>
      <c r="K1614" s="11">
        <f t="shared" si="103"/>
        <v>0</v>
      </c>
    </row>
    <row r="1615" spans="1:11" s="11" customFormat="1">
      <c r="A1615" s="32">
        <v>2018</v>
      </c>
      <c r="B1615" s="32">
        <v>6641</v>
      </c>
      <c r="C1615" s="33" t="s">
        <v>363</v>
      </c>
      <c r="D1615" s="33" t="s">
        <v>354</v>
      </c>
      <c r="E1615" s="34">
        <v>65927</v>
      </c>
      <c r="F1615" s="35">
        <v>17.48</v>
      </c>
      <c r="G1615" s="34">
        <v>198.8</v>
      </c>
      <c r="H1615" s="14">
        <f t="shared" si="100"/>
        <v>2290979.0724800006</v>
      </c>
      <c r="I1615" s="11">
        <f t="shared" si="101"/>
        <v>65927</v>
      </c>
      <c r="J1615" s="11">
        <f t="shared" si="102"/>
        <v>1152403.96</v>
      </c>
      <c r="K1615" s="11">
        <f t="shared" si="103"/>
        <v>0</v>
      </c>
    </row>
    <row r="1616" spans="1:11" s="11" customFormat="1">
      <c r="A1616" s="32">
        <v>2018</v>
      </c>
      <c r="B1616" s="32">
        <v>6648</v>
      </c>
      <c r="C1616" s="33" t="s">
        <v>362</v>
      </c>
      <c r="D1616" s="33" t="s">
        <v>354</v>
      </c>
      <c r="E1616" s="34">
        <v>206680</v>
      </c>
      <c r="F1616" s="35">
        <v>12.36</v>
      </c>
      <c r="G1616" s="34" t="s">
        <v>364</v>
      </c>
      <c r="H1616" s="14" t="str">
        <f t="shared" si="100"/>
        <v/>
      </c>
      <c r="I1616" s="11" t="str">
        <f t="shared" si="101"/>
        <v/>
      </c>
      <c r="J1616" s="11" t="str">
        <f t="shared" si="102"/>
        <v/>
      </c>
      <c r="K1616" s="11">
        <f t="shared" si="103"/>
        <v>1</v>
      </c>
    </row>
    <row r="1617" spans="1:11" s="11" customFormat="1">
      <c r="A1617" s="32">
        <v>2018</v>
      </c>
      <c r="B1617" s="32">
        <v>6664</v>
      </c>
      <c r="C1617" s="33" t="s">
        <v>363</v>
      </c>
      <c r="D1617" s="33" t="s">
        <v>354</v>
      </c>
      <c r="E1617" s="34">
        <v>15857</v>
      </c>
      <c r="F1617" s="35">
        <v>17.504000000000001</v>
      </c>
      <c r="G1617" s="34">
        <v>199.1</v>
      </c>
      <c r="H1617" s="14">
        <f t="shared" si="100"/>
        <v>552623.80764800007</v>
      </c>
      <c r="I1617" s="11">
        <f t="shared" si="101"/>
        <v>15857</v>
      </c>
      <c r="J1617" s="11">
        <f t="shared" si="102"/>
        <v>277560.92800000001</v>
      </c>
      <c r="K1617" s="11">
        <f t="shared" si="103"/>
        <v>0</v>
      </c>
    </row>
    <row r="1618" spans="1:11" s="11" customFormat="1">
      <c r="A1618" s="32">
        <v>2018</v>
      </c>
      <c r="B1618" s="32">
        <v>6664</v>
      </c>
      <c r="C1618" s="33" t="s">
        <v>363</v>
      </c>
      <c r="D1618" s="33" t="s">
        <v>354</v>
      </c>
      <c r="E1618" s="34">
        <v>15676</v>
      </c>
      <c r="F1618" s="35">
        <v>18.12</v>
      </c>
      <c r="G1618" s="34">
        <v>199</v>
      </c>
      <c r="H1618" s="14">
        <f t="shared" si="100"/>
        <v>565257.74880000006</v>
      </c>
      <c r="I1618" s="11">
        <f t="shared" si="101"/>
        <v>15676</v>
      </c>
      <c r="J1618" s="11">
        <f t="shared" si="102"/>
        <v>284049.12</v>
      </c>
      <c r="K1618" s="11">
        <f t="shared" si="103"/>
        <v>0</v>
      </c>
    </row>
    <row r="1619" spans="1:11" s="11" customFormat="1">
      <c r="A1619" s="32">
        <v>2018</v>
      </c>
      <c r="B1619" s="32">
        <v>6664</v>
      </c>
      <c r="C1619" s="33" t="s">
        <v>363</v>
      </c>
      <c r="D1619" s="33" t="s">
        <v>354</v>
      </c>
      <c r="E1619" s="34">
        <v>32565</v>
      </c>
      <c r="F1619" s="35">
        <v>17.63</v>
      </c>
      <c r="G1619" s="34">
        <v>183.9</v>
      </c>
      <c r="H1619" s="14">
        <f t="shared" si="100"/>
        <v>1055808.4270499998</v>
      </c>
      <c r="I1619" s="11">
        <f t="shared" si="101"/>
        <v>32565</v>
      </c>
      <c r="J1619" s="11">
        <f t="shared" si="102"/>
        <v>574120.94999999995</v>
      </c>
      <c r="K1619" s="11">
        <f t="shared" si="103"/>
        <v>0</v>
      </c>
    </row>
    <row r="1620" spans="1:11" s="11" customFormat="1">
      <c r="A1620" s="32">
        <v>2018</v>
      </c>
      <c r="B1620" s="32">
        <v>6664</v>
      </c>
      <c r="C1620" s="33" t="s">
        <v>363</v>
      </c>
      <c r="D1620" s="33" t="s">
        <v>354</v>
      </c>
      <c r="E1620" s="34">
        <v>48855</v>
      </c>
      <c r="F1620" s="35">
        <v>18.065000000000001</v>
      </c>
      <c r="G1620" s="34">
        <v>176.4</v>
      </c>
      <c r="H1620" s="14">
        <f t="shared" si="100"/>
        <v>1556845.6743000001</v>
      </c>
      <c r="I1620" s="11">
        <f t="shared" si="101"/>
        <v>48855</v>
      </c>
      <c r="J1620" s="11">
        <f t="shared" si="102"/>
        <v>882565.57500000007</v>
      </c>
      <c r="K1620" s="11">
        <f t="shared" si="103"/>
        <v>0</v>
      </c>
    </row>
    <row r="1621" spans="1:11" s="11" customFormat="1">
      <c r="A1621" s="32">
        <v>2018</v>
      </c>
      <c r="B1621" s="32">
        <v>6664</v>
      </c>
      <c r="C1621" s="33" t="s">
        <v>363</v>
      </c>
      <c r="D1621" s="33" t="s">
        <v>354</v>
      </c>
      <c r="E1621" s="34">
        <v>63025</v>
      </c>
      <c r="F1621" s="35">
        <v>17.501000000000001</v>
      </c>
      <c r="G1621" s="34">
        <v>183.2</v>
      </c>
      <c r="H1621" s="14">
        <f t="shared" si="100"/>
        <v>2020696.9618000002</v>
      </c>
      <c r="I1621" s="11">
        <f t="shared" si="101"/>
        <v>63025</v>
      </c>
      <c r="J1621" s="11">
        <f t="shared" si="102"/>
        <v>1103000.5250000001</v>
      </c>
      <c r="K1621" s="11">
        <f t="shared" si="103"/>
        <v>0</v>
      </c>
    </row>
    <row r="1622" spans="1:11" s="11" customFormat="1">
      <c r="A1622" s="32">
        <v>2018</v>
      </c>
      <c r="B1622" s="32">
        <v>6664</v>
      </c>
      <c r="C1622" s="33" t="s">
        <v>563</v>
      </c>
      <c r="D1622" s="33" t="s">
        <v>564</v>
      </c>
      <c r="E1622" s="34">
        <v>18750</v>
      </c>
      <c r="F1622" s="35">
        <v>1.052</v>
      </c>
      <c r="G1622" s="34">
        <v>404.1</v>
      </c>
      <c r="H1622" s="14">
        <f t="shared" si="100"/>
        <v>79708.725000000006</v>
      </c>
      <c r="I1622" s="11">
        <f t="shared" si="101"/>
        <v>18750</v>
      </c>
      <c r="J1622" s="11">
        <f t="shared" si="102"/>
        <v>19725</v>
      </c>
      <c r="K1622" s="11">
        <f t="shared" si="103"/>
        <v>0</v>
      </c>
    </row>
    <row r="1623" spans="1:11" s="11" customFormat="1">
      <c r="A1623" s="32">
        <v>2018</v>
      </c>
      <c r="B1623" s="32">
        <v>6705</v>
      </c>
      <c r="C1623" s="33" t="s">
        <v>353</v>
      </c>
      <c r="D1623" s="33" t="s">
        <v>354</v>
      </c>
      <c r="E1623" s="34">
        <v>23545</v>
      </c>
      <c r="F1623" s="35">
        <v>22.85</v>
      </c>
      <c r="G1623" s="34" t="s">
        <v>364</v>
      </c>
      <c r="H1623" s="14" t="str">
        <f t="shared" si="100"/>
        <v/>
      </c>
      <c r="I1623" s="11" t="str">
        <f t="shared" si="101"/>
        <v/>
      </c>
      <c r="J1623" s="11" t="str">
        <f t="shared" si="102"/>
        <v/>
      </c>
      <c r="K1623" s="11">
        <f t="shared" si="103"/>
        <v>0</v>
      </c>
    </row>
    <row r="1624" spans="1:11" s="11" customFormat="1">
      <c r="A1624" s="32">
        <v>2018</v>
      </c>
      <c r="B1624" s="32">
        <v>6705</v>
      </c>
      <c r="C1624" s="33" t="s">
        <v>353</v>
      </c>
      <c r="D1624" s="33" t="s">
        <v>354</v>
      </c>
      <c r="E1624" s="34">
        <v>114449</v>
      </c>
      <c r="F1624" s="35">
        <v>22.35</v>
      </c>
      <c r="G1624" s="34" t="s">
        <v>364</v>
      </c>
      <c r="H1624" s="14" t="str">
        <f t="shared" si="100"/>
        <v/>
      </c>
      <c r="I1624" s="11" t="str">
        <f t="shared" si="101"/>
        <v/>
      </c>
      <c r="J1624" s="11" t="str">
        <f t="shared" si="102"/>
        <v/>
      </c>
      <c r="K1624" s="11">
        <f t="shared" si="103"/>
        <v>0</v>
      </c>
    </row>
    <row r="1625" spans="1:11" s="11" customFormat="1">
      <c r="A1625" s="32">
        <v>2018</v>
      </c>
      <c r="B1625" s="32">
        <v>6705</v>
      </c>
      <c r="C1625" s="33" t="s">
        <v>563</v>
      </c>
      <c r="D1625" s="33" t="s">
        <v>564</v>
      </c>
      <c r="E1625" s="34">
        <v>3077</v>
      </c>
      <c r="F1625" s="35">
        <v>1.05</v>
      </c>
      <c r="G1625" s="34" t="s">
        <v>364</v>
      </c>
      <c r="H1625" s="14" t="str">
        <f t="shared" si="100"/>
        <v/>
      </c>
      <c r="I1625" s="11" t="str">
        <f t="shared" si="101"/>
        <v/>
      </c>
      <c r="J1625" s="11" t="str">
        <f t="shared" si="102"/>
        <v/>
      </c>
      <c r="K1625" s="11">
        <f t="shared" si="103"/>
        <v>0</v>
      </c>
    </row>
    <row r="1626" spans="1:11" s="11" customFormat="1">
      <c r="A1626" s="32">
        <v>2018</v>
      </c>
      <c r="B1626" s="32">
        <v>6705</v>
      </c>
      <c r="C1626" s="33" t="s">
        <v>563</v>
      </c>
      <c r="D1626" s="33" t="s">
        <v>564</v>
      </c>
      <c r="E1626" s="34">
        <v>10372</v>
      </c>
      <c r="F1626" s="35">
        <v>1.0269999999999999</v>
      </c>
      <c r="G1626" s="34" t="s">
        <v>364</v>
      </c>
      <c r="H1626" s="14" t="str">
        <f t="shared" si="100"/>
        <v/>
      </c>
      <c r="I1626" s="11" t="str">
        <f t="shared" si="101"/>
        <v/>
      </c>
      <c r="J1626" s="11" t="str">
        <f t="shared" si="102"/>
        <v/>
      </c>
      <c r="K1626" s="11">
        <f t="shared" si="103"/>
        <v>0</v>
      </c>
    </row>
    <row r="1627" spans="1:11" s="11" customFormat="1">
      <c r="A1627" s="32">
        <v>2018</v>
      </c>
      <c r="B1627" s="32">
        <v>6761</v>
      </c>
      <c r="C1627" s="33" t="s">
        <v>363</v>
      </c>
      <c r="D1627" s="33" t="s">
        <v>354</v>
      </c>
      <c r="E1627" s="34">
        <v>110787</v>
      </c>
      <c r="F1627" s="35">
        <v>17.696000000000002</v>
      </c>
      <c r="G1627" s="34">
        <v>133.1</v>
      </c>
      <c r="H1627" s="14">
        <f t="shared" si="100"/>
        <v>2609407.8669119999</v>
      </c>
      <c r="I1627" s="11">
        <f t="shared" si="101"/>
        <v>110787</v>
      </c>
      <c r="J1627" s="11">
        <f t="shared" si="102"/>
        <v>1960486.7520000001</v>
      </c>
      <c r="K1627" s="11">
        <f t="shared" si="103"/>
        <v>0</v>
      </c>
    </row>
    <row r="1628" spans="1:11" s="11" customFormat="1">
      <c r="A1628" s="32">
        <v>2018</v>
      </c>
      <c r="B1628" s="32">
        <v>6768</v>
      </c>
      <c r="C1628" s="33" t="s">
        <v>363</v>
      </c>
      <c r="D1628" s="33" t="s">
        <v>354</v>
      </c>
      <c r="E1628" s="34">
        <v>94371</v>
      </c>
      <c r="F1628" s="35">
        <v>18.12</v>
      </c>
      <c r="G1628" s="34">
        <v>181</v>
      </c>
      <c r="H1628" s="14">
        <f t="shared" si="100"/>
        <v>3095104.5612000003</v>
      </c>
      <c r="I1628" s="11">
        <f t="shared" si="101"/>
        <v>94371</v>
      </c>
      <c r="J1628" s="11">
        <f t="shared" si="102"/>
        <v>1710002.52</v>
      </c>
      <c r="K1628" s="11">
        <f t="shared" si="103"/>
        <v>0</v>
      </c>
    </row>
    <row r="1629" spans="1:11" s="11" customFormat="1">
      <c r="A1629" s="32">
        <v>2018</v>
      </c>
      <c r="B1629" s="32">
        <v>6772</v>
      </c>
      <c r="C1629" s="33" t="s">
        <v>363</v>
      </c>
      <c r="D1629" s="33" t="s">
        <v>354</v>
      </c>
      <c r="E1629" s="34">
        <v>33188</v>
      </c>
      <c r="F1629" s="35">
        <v>17.39</v>
      </c>
      <c r="G1629" s="34">
        <v>186.3</v>
      </c>
      <c r="H1629" s="14">
        <f t="shared" si="100"/>
        <v>1075210.5531600001</v>
      </c>
      <c r="I1629" s="11">
        <f t="shared" si="101"/>
        <v>33188</v>
      </c>
      <c r="J1629" s="11">
        <f t="shared" si="102"/>
        <v>577139.32000000007</v>
      </c>
      <c r="K1629" s="11">
        <f t="shared" si="103"/>
        <v>0</v>
      </c>
    </row>
    <row r="1630" spans="1:11" s="11" customFormat="1">
      <c r="A1630" s="32">
        <v>2018</v>
      </c>
      <c r="B1630" s="32">
        <v>6772</v>
      </c>
      <c r="C1630" s="33" t="s">
        <v>363</v>
      </c>
      <c r="D1630" s="33" t="s">
        <v>354</v>
      </c>
      <c r="E1630" s="34">
        <v>82277</v>
      </c>
      <c r="F1630" s="35">
        <v>17.09</v>
      </c>
      <c r="G1630" s="34">
        <v>184.5</v>
      </c>
      <c r="H1630" s="14">
        <f t="shared" si="100"/>
        <v>2594280.2008500001</v>
      </c>
      <c r="I1630" s="11">
        <f t="shared" si="101"/>
        <v>82277</v>
      </c>
      <c r="J1630" s="11">
        <f t="shared" si="102"/>
        <v>1406113.93</v>
      </c>
      <c r="K1630" s="11">
        <f t="shared" si="103"/>
        <v>0</v>
      </c>
    </row>
    <row r="1631" spans="1:11" s="11" customFormat="1">
      <c r="A1631" s="32">
        <v>2018</v>
      </c>
      <c r="B1631" s="32">
        <v>6823</v>
      </c>
      <c r="C1631" s="33" t="s">
        <v>353</v>
      </c>
      <c r="D1631" s="33" t="s">
        <v>354</v>
      </c>
      <c r="E1631" s="34">
        <v>6373</v>
      </c>
      <c r="F1631" s="35">
        <v>22.1</v>
      </c>
      <c r="G1631" s="34">
        <v>199.9</v>
      </c>
      <c r="H1631" s="14">
        <f t="shared" si="100"/>
        <v>281545.75670000003</v>
      </c>
      <c r="I1631" s="11">
        <f t="shared" si="101"/>
        <v>6373</v>
      </c>
      <c r="J1631" s="11">
        <f t="shared" si="102"/>
        <v>140843.30000000002</v>
      </c>
      <c r="K1631" s="11">
        <f t="shared" si="103"/>
        <v>0</v>
      </c>
    </row>
    <row r="1632" spans="1:11" s="11" customFormat="1">
      <c r="A1632" s="32">
        <v>2018</v>
      </c>
      <c r="B1632" s="32">
        <v>6823</v>
      </c>
      <c r="C1632" s="33" t="s">
        <v>353</v>
      </c>
      <c r="D1632" s="33" t="s">
        <v>354</v>
      </c>
      <c r="E1632" s="34">
        <v>6606</v>
      </c>
      <c r="F1632" s="35">
        <v>22.57</v>
      </c>
      <c r="G1632" s="34">
        <v>223.7</v>
      </c>
      <c r="H1632" s="14">
        <f t="shared" si="100"/>
        <v>333530.92854000005</v>
      </c>
      <c r="I1632" s="11">
        <f t="shared" si="101"/>
        <v>6606</v>
      </c>
      <c r="J1632" s="11">
        <f t="shared" si="102"/>
        <v>149097.42000000001</v>
      </c>
      <c r="K1632" s="11">
        <f t="shared" si="103"/>
        <v>0</v>
      </c>
    </row>
    <row r="1633" spans="1:11" s="11" customFormat="1">
      <c r="A1633" s="32">
        <v>2018</v>
      </c>
      <c r="B1633" s="32">
        <v>6823</v>
      </c>
      <c r="C1633" s="33" t="s">
        <v>353</v>
      </c>
      <c r="D1633" s="33" t="s">
        <v>354</v>
      </c>
      <c r="E1633" s="34">
        <v>53909</v>
      </c>
      <c r="F1633" s="35">
        <v>23.64</v>
      </c>
      <c r="G1633" s="34">
        <v>226.6</v>
      </c>
      <c r="H1633" s="14">
        <f t="shared" si="100"/>
        <v>2887810.2501600003</v>
      </c>
      <c r="I1633" s="11">
        <f t="shared" si="101"/>
        <v>53909</v>
      </c>
      <c r="J1633" s="11">
        <f t="shared" si="102"/>
        <v>1274408.76</v>
      </c>
      <c r="K1633" s="11">
        <f t="shared" si="103"/>
        <v>0</v>
      </c>
    </row>
    <row r="1634" spans="1:11" s="11" customFormat="1">
      <c r="A1634" s="32">
        <v>2018</v>
      </c>
      <c r="B1634" s="32">
        <v>6823</v>
      </c>
      <c r="C1634" s="33" t="s">
        <v>353</v>
      </c>
      <c r="D1634" s="33" t="s">
        <v>354</v>
      </c>
      <c r="E1634" s="34">
        <v>23501</v>
      </c>
      <c r="F1634" s="35">
        <v>22.7</v>
      </c>
      <c r="G1634" s="34">
        <v>179.4</v>
      </c>
      <c r="H1634" s="14">
        <f t="shared" si="100"/>
        <v>957050.02379999997</v>
      </c>
      <c r="I1634" s="11">
        <f t="shared" si="101"/>
        <v>23501</v>
      </c>
      <c r="J1634" s="11">
        <f t="shared" si="102"/>
        <v>533472.69999999995</v>
      </c>
      <c r="K1634" s="11">
        <f t="shared" si="103"/>
        <v>0</v>
      </c>
    </row>
    <row r="1635" spans="1:11" s="11" customFormat="1">
      <c r="A1635" s="32">
        <v>2018</v>
      </c>
      <c r="B1635" s="32">
        <v>7030</v>
      </c>
      <c r="C1635" s="33" t="s">
        <v>362</v>
      </c>
      <c r="D1635" s="33" t="s">
        <v>354</v>
      </c>
      <c r="E1635" s="34">
        <v>186948</v>
      </c>
      <c r="F1635" s="35">
        <v>13.326000000000001</v>
      </c>
      <c r="G1635" s="34" t="s">
        <v>364</v>
      </c>
      <c r="H1635" s="14" t="str">
        <f t="shared" si="100"/>
        <v/>
      </c>
      <c r="I1635" s="11" t="str">
        <f t="shared" si="101"/>
        <v/>
      </c>
      <c r="J1635" s="11" t="str">
        <f t="shared" si="102"/>
        <v/>
      </c>
      <c r="K1635" s="11">
        <f t="shared" si="103"/>
        <v>1</v>
      </c>
    </row>
    <row r="1636" spans="1:11" s="11" customFormat="1">
      <c r="A1636" s="32">
        <v>2018</v>
      </c>
      <c r="B1636" s="32">
        <v>7030</v>
      </c>
      <c r="C1636" s="33" t="s">
        <v>563</v>
      </c>
      <c r="D1636" s="33" t="s">
        <v>564</v>
      </c>
      <c r="E1636" s="34">
        <v>6</v>
      </c>
      <c r="F1636" s="35">
        <v>1</v>
      </c>
      <c r="G1636" s="34" t="s">
        <v>364</v>
      </c>
      <c r="H1636" s="14" t="str">
        <f t="shared" si="100"/>
        <v/>
      </c>
      <c r="I1636" s="11" t="str">
        <f t="shared" si="101"/>
        <v/>
      </c>
      <c r="J1636" s="11" t="str">
        <f t="shared" si="102"/>
        <v/>
      </c>
      <c r="K1636" s="11">
        <f t="shared" si="103"/>
        <v>0</v>
      </c>
    </row>
    <row r="1637" spans="1:11" s="11" customFormat="1">
      <c r="A1637" s="32">
        <v>2018</v>
      </c>
      <c r="B1637" s="32">
        <v>7032</v>
      </c>
      <c r="C1637" s="33" t="s">
        <v>565</v>
      </c>
      <c r="D1637" s="33" t="s">
        <v>566</v>
      </c>
      <c r="E1637" s="34">
        <v>1018</v>
      </c>
      <c r="F1637" s="35">
        <v>5.88</v>
      </c>
      <c r="G1637" s="34">
        <v>1754.4</v>
      </c>
      <c r="H1637" s="14">
        <f t="shared" si="100"/>
        <v>105015.57696000001</v>
      </c>
      <c r="I1637" s="11">
        <f t="shared" si="101"/>
        <v>1018</v>
      </c>
      <c r="J1637" s="11">
        <f t="shared" si="102"/>
        <v>5985.84</v>
      </c>
      <c r="K1637" s="11">
        <f t="shared" si="103"/>
        <v>0</v>
      </c>
    </row>
    <row r="1638" spans="1:11" s="11" customFormat="1">
      <c r="A1638" s="32">
        <v>2018</v>
      </c>
      <c r="B1638" s="32">
        <v>7032</v>
      </c>
      <c r="C1638" s="33" t="s">
        <v>565</v>
      </c>
      <c r="D1638" s="33" t="s">
        <v>566</v>
      </c>
      <c r="E1638" s="34">
        <v>1658</v>
      </c>
      <c r="F1638" s="35">
        <v>5.88</v>
      </c>
      <c r="G1638" s="34">
        <v>1271.4000000000001</v>
      </c>
      <c r="H1638" s="14">
        <f t="shared" si="100"/>
        <v>123949.29455999999</v>
      </c>
      <c r="I1638" s="11">
        <f t="shared" si="101"/>
        <v>1658</v>
      </c>
      <c r="J1638" s="11">
        <f t="shared" si="102"/>
        <v>9749.0399999999991</v>
      </c>
      <c r="K1638" s="11">
        <f t="shared" si="103"/>
        <v>0</v>
      </c>
    </row>
    <row r="1639" spans="1:11" s="11" customFormat="1">
      <c r="A1639" s="32">
        <v>2018</v>
      </c>
      <c r="B1639" s="32">
        <v>7032</v>
      </c>
      <c r="C1639" s="33" t="s">
        <v>565</v>
      </c>
      <c r="D1639" s="33" t="s">
        <v>566</v>
      </c>
      <c r="E1639" s="34">
        <v>2085</v>
      </c>
      <c r="F1639" s="35">
        <v>5.88</v>
      </c>
      <c r="G1639" s="34">
        <v>1272.7</v>
      </c>
      <c r="H1639" s="14">
        <f t="shared" si="100"/>
        <v>156030.47460000002</v>
      </c>
      <c r="I1639" s="11">
        <f t="shared" si="101"/>
        <v>2085</v>
      </c>
      <c r="J1639" s="11">
        <f t="shared" si="102"/>
        <v>12259.8</v>
      </c>
      <c r="K1639" s="11">
        <f t="shared" si="103"/>
        <v>0</v>
      </c>
    </row>
    <row r="1640" spans="1:11" s="11" customFormat="1">
      <c r="A1640" s="32">
        <v>2018</v>
      </c>
      <c r="B1640" s="32">
        <v>7032</v>
      </c>
      <c r="C1640" s="33" t="s">
        <v>565</v>
      </c>
      <c r="D1640" s="33" t="s">
        <v>566</v>
      </c>
      <c r="E1640" s="34">
        <v>3049</v>
      </c>
      <c r="F1640" s="35">
        <v>5.88</v>
      </c>
      <c r="G1640" s="34">
        <v>1211.3</v>
      </c>
      <c r="H1640" s="14">
        <f t="shared" si="100"/>
        <v>217163.31756</v>
      </c>
      <c r="I1640" s="11">
        <f t="shared" si="101"/>
        <v>3049</v>
      </c>
      <c r="J1640" s="11">
        <f t="shared" si="102"/>
        <v>17928.12</v>
      </c>
      <c r="K1640" s="11">
        <f t="shared" si="103"/>
        <v>0</v>
      </c>
    </row>
    <row r="1641" spans="1:11" s="11" customFormat="1">
      <c r="A1641" s="32">
        <v>2018</v>
      </c>
      <c r="B1641" s="32">
        <v>7032</v>
      </c>
      <c r="C1641" s="33" t="s">
        <v>565</v>
      </c>
      <c r="D1641" s="33" t="s">
        <v>566</v>
      </c>
      <c r="E1641" s="34">
        <v>3366</v>
      </c>
      <c r="F1641" s="35">
        <v>5.88</v>
      </c>
      <c r="G1641" s="34">
        <v>1204.3</v>
      </c>
      <c r="H1641" s="14">
        <f t="shared" si="100"/>
        <v>238356.01943999997</v>
      </c>
      <c r="I1641" s="11">
        <f t="shared" si="101"/>
        <v>3366</v>
      </c>
      <c r="J1641" s="11">
        <f t="shared" si="102"/>
        <v>19792.079999999998</v>
      </c>
      <c r="K1641" s="11">
        <f t="shared" si="103"/>
        <v>0</v>
      </c>
    </row>
    <row r="1642" spans="1:11" s="11" customFormat="1">
      <c r="A1642" s="32">
        <v>2018</v>
      </c>
      <c r="B1642" s="32">
        <v>7032</v>
      </c>
      <c r="C1642" s="33" t="s">
        <v>565</v>
      </c>
      <c r="D1642" s="33" t="s">
        <v>566</v>
      </c>
      <c r="E1642" s="34">
        <v>3734</v>
      </c>
      <c r="F1642" s="35">
        <v>5.88</v>
      </c>
      <c r="G1642" s="34">
        <v>1092.8</v>
      </c>
      <c r="H1642" s="14">
        <f t="shared" si="100"/>
        <v>239934.29375999997</v>
      </c>
      <c r="I1642" s="11">
        <f t="shared" si="101"/>
        <v>3734</v>
      </c>
      <c r="J1642" s="11">
        <f t="shared" si="102"/>
        <v>21955.919999999998</v>
      </c>
      <c r="K1642" s="11">
        <f t="shared" si="103"/>
        <v>0</v>
      </c>
    </row>
    <row r="1643" spans="1:11" s="11" customFormat="1">
      <c r="A1643" s="32">
        <v>2018</v>
      </c>
      <c r="B1643" s="32">
        <v>7032</v>
      </c>
      <c r="C1643" s="33" t="s">
        <v>565</v>
      </c>
      <c r="D1643" s="33" t="s">
        <v>566</v>
      </c>
      <c r="E1643" s="34">
        <v>792</v>
      </c>
      <c r="F1643" s="35">
        <v>5.88</v>
      </c>
      <c r="G1643" s="34">
        <v>1272.3</v>
      </c>
      <c r="H1643" s="14">
        <f t="shared" si="100"/>
        <v>59250.502079999998</v>
      </c>
      <c r="I1643" s="11">
        <f t="shared" si="101"/>
        <v>792</v>
      </c>
      <c r="J1643" s="11">
        <f t="shared" si="102"/>
        <v>4656.96</v>
      </c>
      <c r="K1643" s="11">
        <f t="shared" si="103"/>
        <v>0</v>
      </c>
    </row>
    <row r="1644" spans="1:11" s="11" customFormat="1">
      <c r="A1644" s="32">
        <v>2018</v>
      </c>
      <c r="B1644" s="32">
        <v>7032</v>
      </c>
      <c r="C1644" s="33" t="s">
        <v>565</v>
      </c>
      <c r="D1644" s="33" t="s">
        <v>566</v>
      </c>
      <c r="E1644" s="34">
        <v>575</v>
      </c>
      <c r="F1644" s="35">
        <v>5.88</v>
      </c>
      <c r="G1644" s="34">
        <v>1270.9000000000001</v>
      </c>
      <c r="H1644" s="14">
        <f t="shared" si="100"/>
        <v>42969.129000000001</v>
      </c>
      <c r="I1644" s="11">
        <f t="shared" si="101"/>
        <v>575</v>
      </c>
      <c r="J1644" s="11">
        <f t="shared" si="102"/>
        <v>3381</v>
      </c>
      <c r="K1644" s="11">
        <f t="shared" si="103"/>
        <v>0</v>
      </c>
    </row>
    <row r="1645" spans="1:11" s="11" customFormat="1">
      <c r="A1645" s="32">
        <v>2018</v>
      </c>
      <c r="B1645" s="32">
        <v>7032</v>
      </c>
      <c r="C1645" s="33" t="s">
        <v>565</v>
      </c>
      <c r="D1645" s="33" t="s">
        <v>566</v>
      </c>
      <c r="E1645" s="34">
        <v>4416</v>
      </c>
      <c r="F1645" s="35">
        <v>5.88</v>
      </c>
      <c r="G1645" s="34">
        <v>1137.5999999999999</v>
      </c>
      <c r="H1645" s="14">
        <f t="shared" si="100"/>
        <v>295390.12607999996</v>
      </c>
      <c r="I1645" s="11">
        <f t="shared" si="101"/>
        <v>4416</v>
      </c>
      <c r="J1645" s="11">
        <f t="shared" si="102"/>
        <v>25966.079999999998</v>
      </c>
      <c r="K1645" s="11">
        <f t="shared" si="103"/>
        <v>0</v>
      </c>
    </row>
    <row r="1646" spans="1:11" s="11" customFormat="1">
      <c r="A1646" s="32">
        <v>2018</v>
      </c>
      <c r="B1646" s="32">
        <v>7032</v>
      </c>
      <c r="C1646" s="33" t="s">
        <v>563</v>
      </c>
      <c r="D1646" s="33" t="s">
        <v>564</v>
      </c>
      <c r="E1646" s="34">
        <v>31</v>
      </c>
      <c r="F1646" s="35">
        <v>1.091</v>
      </c>
      <c r="G1646" s="34">
        <v>16848</v>
      </c>
      <c r="H1646" s="14">
        <f t="shared" si="100"/>
        <v>5698.1620800000001</v>
      </c>
      <c r="I1646" s="11">
        <f t="shared" si="101"/>
        <v>31</v>
      </c>
      <c r="J1646" s="11">
        <f t="shared" si="102"/>
        <v>33.820999999999998</v>
      </c>
      <c r="K1646" s="11">
        <f t="shared" si="103"/>
        <v>0</v>
      </c>
    </row>
    <row r="1647" spans="1:11" s="11" customFormat="1">
      <c r="A1647" s="32">
        <v>2018</v>
      </c>
      <c r="B1647" s="32">
        <v>7032</v>
      </c>
      <c r="C1647" s="33" t="s">
        <v>563</v>
      </c>
      <c r="D1647" s="33" t="s">
        <v>564</v>
      </c>
      <c r="E1647" s="34">
        <v>908</v>
      </c>
      <c r="F1647" s="35">
        <v>1.091</v>
      </c>
      <c r="G1647" s="34">
        <v>1665.5</v>
      </c>
      <c r="H1647" s="14">
        <f t="shared" si="100"/>
        <v>16498.909340000002</v>
      </c>
      <c r="I1647" s="11">
        <f t="shared" si="101"/>
        <v>908</v>
      </c>
      <c r="J1647" s="11">
        <f t="shared" si="102"/>
        <v>990.62799999999993</v>
      </c>
      <c r="K1647" s="11">
        <f t="shared" si="103"/>
        <v>0</v>
      </c>
    </row>
    <row r="1648" spans="1:11" s="11" customFormat="1">
      <c r="A1648" s="32">
        <v>2018</v>
      </c>
      <c r="B1648" s="32">
        <v>7032</v>
      </c>
      <c r="C1648" s="33" t="s">
        <v>563</v>
      </c>
      <c r="D1648" s="33" t="s">
        <v>564</v>
      </c>
      <c r="E1648" s="34">
        <v>3186</v>
      </c>
      <c r="F1648" s="35">
        <v>1.083</v>
      </c>
      <c r="G1648" s="34">
        <v>966.7</v>
      </c>
      <c r="H1648" s="14">
        <f t="shared" si="100"/>
        <v>33355.384145999997</v>
      </c>
      <c r="I1648" s="11">
        <f t="shared" si="101"/>
        <v>3186</v>
      </c>
      <c r="J1648" s="11">
        <f t="shared" si="102"/>
        <v>3450.4380000000001</v>
      </c>
      <c r="K1648" s="11">
        <f t="shared" si="103"/>
        <v>0</v>
      </c>
    </row>
    <row r="1649" spans="1:11" s="11" customFormat="1">
      <c r="A1649" s="32">
        <v>2018</v>
      </c>
      <c r="B1649" s="32">
        <v>7032</v>
      </c>
      <c r="C1649" s="33" t="s">
        <v>563</v>
      </c>
      <c r="D1649" s="33" t="s">
        <v>564</v>
      </c>
      <c r="E1649" s="34">
        <v>3442</v>
      </c>
      <c r="F1649" s="35">
        <v>1.077</v>
      </c>
      <c r="G1649" s="34">
        <v>959.8</v>
      </c>
      <c r="H1649" s="14">
        <f t="shared" si="100"/>
        <v>35580.112331999997</v>
      </c>
      <c r="I1649" s="11">
        <f t="shared" si="101"/>
        <v>3442</v>
      </c>
      <c r="J1649" s="11">
        <f t="shared" si="102"/>
        <v>3707.0339999999997</v>
      </c>
      <c r="K1649" s="11">
        <f t="shared" si="103"/>
        <v>0</v>
      </c>
    </row>
    <row r="1650" spans="1:11" s="11" customFormat="1">
      <c r="A1650" s="32">
        <v>2018</v>
      </c>
      <c r="B1650" s="32">
        <v>7032</v>
      </c>
      <c r="C1650" s="33" t="s">
        <v>563</v>
      </c>
      <c r="D1650" s="33" t="s">
        <v>564</v>
      </c>
      <c r="E1650" s="34">
        <v>5284</v>
      </c>
      <c r="F1650" s="35">
        <v>1.0740000000000001</v>
      </c>
      <c r="G1650" s="34">
        <v>870.5</v>
      </c>
      <c r="H1650" s="14">
        <f t="shared" si="100"/>
        <v>49401.014280000003</v>
      </c>
      <c r="I1650" s="11">
        <f t="shared" si="101"/>
        <v>5284</v>
      </c>
      <c r="J1650" s="11">
        <f t="shared" si="102"/>
        <v>5675.0160000000005</v>
      </c>
      <c r="K1650" s="11">
        <f t="shared" si="103"/>
        <v>0</v>
      </c>
    </row>
    <row r="1651" spans="1:11" s="11" customFormat="1">
      <c r="A1651" s="32">
        <v>2018</v>
      </c>
      <c r="B1651" s="32">
        <v>7032</v>
      </c>
      <c r="C1651" s="33" t="s">
        <v>563</v>
      </c>
      <c r="D1651" s="33" t="s">
        <v>564</v>
      </c>
      <c r="E1651" s="34">
        <v>7301</v>
      </c>
      <c r="F1651" s="35">
        <v>1.079</v>
      </c>
      <c r="G1651" s="34">
        <v>748.6</v>
      </c>
      <c r="H1651" s="14">
        <f t="shared" si="100"/>
        <v>58973.053593999997</v>
      </c>
      <c r="I1651" s="11">
        <f t="shared" si="101"/>
        <v>7301</v>
      </c>
      <c r="J1651" s="11">
        <f t="shared" si="102"/>
        <v>7877.7789999999995</v>
      </c>
      <c r="K1651" s="11">
        <f t="shared" si="103"/>
        <v>0</v>
      </c>
    </row>
    <row r="1652" spans="1:11" s="11" customFormat="1">
      <c r="A1652" s="32">
        <v>2018</v>
      </c>
      <c r="B1652" s="32">
        <v>7032</v>
      </c>
      <c r="C1652" s="33" t="s">
        <v>563</v>
      </c>
      <c r="D1652" s="33" t="s">
        <v>564</v>
      </c>
      <c r="E1652" s="34">
        <v>20241</v>
      </c>
      <c r="F1652" s="35">
        <v>1.0840000000000001</v>
      </c>
      <c r="G1652" s="34">
        <v>691.1</v>
      </c>
      <c r="H1652" s="14">
        <f t="shared" si="100"/>
        <v>151635.93728400001</v>
      </c>
      <c r="I1652" s="11">
        <f t="shared" si="101"/>
        <v>20241</v>
      </c>
      <c r="J1652" s="11">
        <f t="shared" si="102"/>
        <v>21941.244000000002</v>
      </c>
      <c r="K1652" s="11">
        <f t="shared" si="103"/>
        <v>0</v>
      </c>
    </row>
    <row r="1653" spans="1:11" s="11" customFormat="1">
      <c r="A1653" s="32">
        <v>2018</v>
      </c>
      <c r="B1653" s="32">
        <v>7032</v>
      </c>
      <c r="C1653" s="33" t="s">
        <v>563</v>
      </c>
      <c r="D1653" s="33" t="s">
        <v>564</v>
      </c>
      <c r="E1653" s="34">
        <v>7753</v>
      </c>
      <c r="F1653" s="35">
        <v>1.0720000000000001</v>
      </c>
      <c r="G1653" s="34">
        <v>828.7</v>
      </c>
      <c r="H1653" s="14">
        <f t="shared" si="100"/>
        <v>68875.046992000003</v>
      </c>
      <c r="I1653" s="11">
        <f t="shared" si="101"/>
        <v>7753</v>
      </c>
      <c r="J1653" s="11">
        <f t="shared" si="102"/>
        <v>8311.2160000000003</v>
      </c>
      <c r="K1653" s="11">
        <f t="shared" si="103"/>
        <v>0</v>
      </c>
    </row>
    <row r="1654" spans="1:11" s="11" customFormat="1">
      <c r="A1654" s="32">
        <v>2018</v>
      </c>
      <c r="B1654" s="32">
        <v>7032</v>
      </c>
      <c r="C1654" s="33" t="s">
        <v>563</v>
      </c>
      <c r="D1654" s="33" t="s">
        <v>564</v>
      </c>
      <c r="E1654" s="34">
        <v>10414</v>
      </c>
      <c r="F1654" s="35">
        <v>1.0720000000000001</v>
      </c>
      <c r="G1654" s="34">
        <v>830</v>
      </c>
      <c r="H1654" s="14">
        <f t="shared" si="100"/>
        <v>92659.606400000004</v>
      </c>
      <c r="I1654" s="11">
        <f t="shared" si="101"/>
        <v>10414</v>
      </c>
      <c r="J1654" s="11">
        <f t="shared" si="102"/>
        <v>11163.808000000001</v>
      </c>
      <c r="K1654" s="11">
        <f t="shared" si="103"/>
        <v>0</v>
      </c>
    </row>
    <row r="1655" spans="1:11" s="11" customFormat="1">
      <c r="A1655" s="32">
        <v>2018</v>
      </c>
      <c r="B1655" s="32">
        <v>7082</v>
      </c>
      <c r="C1655" s="33" t="s">
        <v>563</v>
      </c>
      <c r="D1655" s="33" t="s">
        <v>564</v>
      </c>
      <c r="E1655" s="34">
        <v>2128882</v>
      </c>
      <c r="F1655" s="35">
        <v>1.0369999999999999</v>
      </c>
      <c r="G1655" s="34">
        <v>331.8</v>
      </c>
      <c r="H1655" s="14">
        <f t="shared" si="100"/>
        <v>7324984.8036120003</v>
      </c>
      <c r="I1655" s="11">
        <f t="shared" si="101"/>
        <v>2128882</v>
      </c>
      <c r="J1655" s="11">
        <f t="shared" si="102"/>
        <v>2207650.6339999996</v>
      </c>
      <c r="K1655" s="11">
        <f t="shared" si="103"/>
        <v>0</v>
      </c>
    </row>
    <row r="1656" spans="1:11" s="11" customFormat="1">
      <c r="A1656" s="32">
        <v>2018</v>
      </c>
      <c r="B1656" s="32">
        <v>7097</v>
      </c>
      <c r="C1656" s="33" t="s">
        <v>563</v>
      </c>
      <c r="D1656" s="33" t="s">
        <v>564</v>
      </c>
      <c r="E1656" s="34">
        <v>17750</v>
      </c>
      <c r="F1656" s="35">
        <v>1.0249999999999999</v>
      </c>
      <c r="G1656" s="34">
        <v>487.5</v>
      </c>
      <c r="H1656" s="14">
        <f t="shared" si="100"/>
        <v>88694.531249999985</v>
      </c>
      <c r="I1656" s="11">
        <f t="shared" si="101"/>
        <v>17750</v>
      </c>
      <c r="J1656" s="11">
        <f t="shared" si="102"/>
        <v>18193.75</v>
      </c>
      <c r="K1656" s="11">
        <f t="shared" si="103"/>
        <v>0</v>
      </c>
    </row>
    <row r="1657" spans="1:11" s="11" customFormat="1">
      <c r="A1657" s="32">
        <v>2018</v>
      </c>
      <c r="B1657" s="32">
        <v>7146</v>
      </c>
      <c r="C1657" s="33" t="s">
        <v>565</v>
      </c>
      <c r="D1657" s="33" t="s">
        <v>566</v>
      </c>
      <c r="E1657" s="34">
        <v>20128</v>
      </c>
      <c r="F1657" s="35">
        <v>5.67</v>
      </c>
      <c r="G1657" s="34">
        <v>1756.8</v>
      </c>
      <c r="H1657" s="14">
        <f t="shared" si="100"/>
        <v>2004961.3516799998</v>
      </c>
      <c r="I1657" s="11">
        <f t="shared" si="101"/>
        <v>20128</v>
      </c>
      <c r="J1657" s="11">
        <f t="shared" si="102"/>
        <v>114125.75999999999</v>
      </c>
      <c r="K1657" s="11">
        <f t="shared" si="103"/>
        <v>0</v>
      </c>
    </row>
    <row r="1658" spans="1:11" s="11" customFormat="1">
      <c r="A1658" s="32">
        <v>2018</v>
      </c>
      <c r="B1658" s="32">
        <v>7153</v>
      </c>
      <c r="C1658" s="33" t="s">
        <v>563</v>
      </c>
      <c r="D1658" s="33" t="s">
        <v>564</v>
      </c>
      <c r="E1658" s="34">
        <v>941901</v>
      </c>
      <c r="F1658" s="35">
        <v>1.044</v>
      </c>
      <c r="G1658" s="34" t="s">
        <v>364</v>
      </c>
      <c r="H1658" s="14" t="str">
        <f t="shared" si="100"/>
        <v/>
      </c>
      <c r="I1658" s="11" t="str">
        <f t="shared" si="101"/>
        <v/>
      </c>
      <c r="J1658" s="11" t="str">
        <f t="shared" si="102"/>
        <v/>
      </c>
      <c r="K1658" s="11">
        <f t="shared" si="103"/>
        <v>0</v>
      </c>
    </row>
    <row r="1659" spans="1:11" s="11" customFormat="1">
      <c r="A1659" s="32">
        <v>2018</v>
      </c>
      <c r="B1659" s="32">
        <v>7158</v>
      </c>
      <c r="C1659" s="33" t="s">
        <v>563</v>
      </c>
      <c r="D1659" s="33" t="s">
        <v>564</v>
      </c>
      <c r="E1659" s="34">
        <v>27918</v>
      </c>
      <c r="F1659" s="35">
        <v>1.028</v>
      </c>
      <c r="G1659" s="34">
        <v>912.2</v>
      </c>
      <c r="H1659" s="14">
        <f t="shared" si="100"/>
        <v>261798.699888</v>
      </c>
      <c r="I1659" s="11">
        <f t="shared" si="101"/>
        <v>27918</v>
      </c>
      <c r="J1659" s="11">
        <f t="shared" si="102"/>
        <v>28699.704000000002</v>
      </c>
      <c r="K1659" s="11">
        <f t="shared" si="103"/>
        <v>0</v>
      </c>
    </row>
    <row r="1660" spans="1:11" s="11" customFormat="1">
      <c r="A1660" s="32">
        <v>2018</v>
      </c>
      <c r="B1660" s="32">
        <v>7158</v>
      </c>
      <c r="C1660" s="33" t="s">
        <v>563</v>
      </c>
      <c r="D1660" s="33" t="s">
        <v>564</v>
      </c>
      <c r="E1660" s="34">
        <v>164397</v>
      </c>
      <c r="F1660" s="35">
        <v>1.028</v>
      </c>
      <c r="G1660" s="34">
        <v>535.1</v>
      </c>
      <c r="H1660" s="14">
        <f t="shared" si="100"/>
        <v>904319.62071600009</v>
      </c>
      <c r="I1660" s="11">
        <f t="shared" si="101"/>
        <v>164397</v>
      </c>
      <c r="J1660" s="11">
        <f t="shared" si="102"/>
        <v>169000.11600000001</v>
      </c>
      <c r="K1660" s="11">
        <f t="shared" si="103"/>
        <v>0</v>
      </c>
    </row>
    <row r="1661" spans="1:11" s="11" customFormat="1">
      <c r="A1661" s="32">
        <v>2018</v>
      </c>
      <c r="B1661" s="32">
        <v>7158</v>
      </c>
      <c r="C1661" s="33" t="s">
        <v>563</v>
      </c>
      <c r="D1661" s="33" t="s">
        <v>564</v>
      </c>
      <c r="E1661" s="34">
        <v>184825</v>
      </c>
      <c r="F1661" s="35">
        <v>1.028</v>
      </c>
      <c r="G1661" s="34">
        <v>915.8</v>
      </c>
      <c r="H1661" s="14">
        <f t="shared" si="100"/>
        <v>1740020.9158000001</v>
      </c>
      <c r="I1661" s="11">
        <f t="shared" si="101"/>
        <v>184825</v>
      </c>
      <c r="J1661" s="11">
        <f t="shared" si="102"/>
        <v>190000.1</v>
      </c>
      <c r="K1661" s="11">
        <f t="shared" si="103"/>
        <v>0</v>
      </c>
    </row>
    <row r="1662" spans="1:11" s="11" customFormat="1">
      <c r="A1662" s="32">
        <v>2018</v>
      </c>
      <c r="B1662" s="32">
        <v>7159</v>
      </c>
      <c r="C1662" s="33" t="s">
        <v>563</v>
      </c>
      <c r="D1662" s="33" t="s">
        <v>564</v>
      </c>
      <c r="E1662" s="34">
        <v>166312</v>
      </c>
      <c r="F1662" s="35">
        <v>1.01</v>
      </c>
      <c r="G1662" s="34">
        <v>425.4</v>
      </c>
      <c r="H1662" s="14">
        <f t="shared" si="100"/>
        <v>714566.16047999985</v>
      </c>
      <c r="I1662" s="11">
        <f t="shared" si="101"/>
        <v>166312</v>
      </c>
      <c r="J1662" s="11">
        <f t="shared" si="102"/>
        <v>167975.12</v>
      </c>
      <c r="K1662" s="11">
        <f t="shared" si="103"/>
        <v>0</v>
      </c>
    </row>
    <row r="1663" spans="1:11" s="11" customFormat="1">
      <c r="A1663" s="32">
        <v>2018</v>
      </c>
      <c r="B1663" s="32">
        <v>7203</v>
      </c>
      <c r="C1663" s="33" t="s">
        <v>563</v>
      </c>
      <c r="D1663" s="33" t="s">
        <v>564</v>
      </c>
      <c r="E1663" s="34">
        <v>65668</v>
      </c>
      <c r="F1663" s="35">
        <v>1.03</v>
      </c>
      <c r="G1663" s="34">
        <v>322.89999999999998</v>
      </c>
      <c r="H1663" s="14">
        <f t="shared" si="100"/>
        <v>218403.23115999997</v>
      </c>
      <c r="I1663" s="11">
        <f t="shared" si="101"/>
        <v>65668</v>
      </c>
      <c r="J1663" s="11">
        <f t="shared" si="102"/>
        <v>67638.040000000008</v>
      </c>
      <c r="K1663" s="11">
        <f t="shared" si="103"/>
        <v>0</v>
      </c>
    </row>
    <row r="1664" spans="1:11" s="11" customFormat="1">
      <c r="A1664" s="32">
        <v>2018</v>
      </c>
      <c r="B1664" s="32">
        <v>7210</v>
      </c>
      <c r="C1664" s="33" t="s">
        <v>565</v>
      </c>
      <c r="D1664" s="33" t="s">
        <v>566</v>
      </c>
      <c r="E1664" s="34">
        <v>1251</v>
      </c>
      <c r="F1664" s="35">
        <v>5.77</v>
      </c>
      <c r="G1664" s="34">
        <v>1761.6</v>
      </c>
      <c r="H1664" s="14">
        <f t="shared" si="100"/>
        <v>127157.04431999999</v>
      </c>
      <c r="I1664" s="11">
        <f t="shared" si="101"/>
        <v>1251</v>
      </c>
      <c r="J1664" s="11">
        <f t="shared" si="102"/>
        <v>7218.2699999999995</v>
      </c>
      <c r="K1664" s="11">
        <f t="shared" si="103"/>
        <v>0</v>
      </c>
    </row>
    <row r="1665" spans="1:11" s="11" customFormat="1">
      <c r="A1665" s="32">
        <v>2018</v>
      </c>
      <c r="B1665" s="32">
        <v>7210</v>
      </c>
      <c r="C1665" s="33" t="s">
        <v>353</v>
      </c>
      <c r="D1665" s="33" t="s">
        <v>354</v>
      </c>
      <c r="E1665" s="34">
        <v>115</v>
      </c>
      <c r="F1665" s="35">
        <v>25.07</v>
      </c>
      <c r="G1665" s="34">
        <v>320.3</v>
      </c>
      <c r="H1665" s="14">
        <f t="shared" si="100"/>
        <v>9234.4091499999995</v>
      </c>
      <c r="I1665" s="11">
        <f t="shared" si="101"/>
        <v>115</v>
      </c>
      <c r="J1665" s="11">
        <f t="shared" si="102"/>
        <v>2883.05</v>
      </c>
      <c r="K1665" s="11">
        <f t="shared" si="103"/>
        <v>0</v>
      </c>
    </row>
    <row r="1666" spans="1:11" s="11" customFormat="1">
      <c r="A1666" s="32">
        <v>2018</v>
      </c>
      <c r="B1666" s="32">
        <v>7210</v>
      </c>
      <c r="C1666" s="33" t="s">
        <v>563</v>
      </c>
      <c r="D1666" s="33" t="s">
        <v>564</v>
      </c>
      <c r="E1666" s="34">
        <v>974</v>
      </c>
      <c r="F1666" s="35">
        <v>1.0269999999999999</v>
      </c>
      <c r="G1666" s="34">
        <v>2500.6</v>
      </c>
      <c r="H1666" s="14">
        <f t="shared" si="100"/>
        <v>25013.451787999998</v>
      </c>
      <c r="I1666" s="11">
        <f t="shared" si="101"/>
        <v>974</v>
      </c>
      <c r="J1666" s="11">
        <f t="shared" si="102"/>
        <v>1000.2979999999999</v>
      </c>
      <c r="K1666" s="11">
        <f t="shared" si="103"/>
        <v>0</v>
      </c>
    </row>
    <row r="1667" spans="1:11" s="11" customFormat="1">
      <c r="A1667" s="32">
        <v>2018</v>
      </c>
      <c r="B1667" s="32">
        <v>7210</v>
      </c>
      <c r="C1667" s="33" t="s">
        <v>353</v>
      </c>
      <c r="D1667" s="33" t="s">
        <v>354</v>
      </c>
      <c r="E1667" s="34">
        <v>13076</v>
      </c>
      <c r="F1667" s="35">
        <v>25.02</v>
      </c>
      <c r="G1667" s="34">
        <v>337.5</v>
      </c>
      <c r="H1667" s="14">
        <f t="shared" si="100"/>
        <v>1104170.1299999999</v>
      </c>
      <c r="I1667" s="11">
        <f t="shared" si="101"/>
        <v>13076</v>
      </c>
      <c r="J1667" s="11">
        <f t="shared" si="102"/>
        <v>327161.52</v>
      </c>
      <c r="K1667" s="11">
        <f t="shared" si="103"/>
        <v>0</v>
      </c>
    </row>
    <row r="1668" spans="1:11" s="11" customFormat="1">
      <c r="A1668" s="32">
        <v>2018</v>
      </c>
      <c r="B1668" s="32">
        <v>7210</v>
      </c>
      <c r="C1668" s="33" t="s">
        <v>353</v>
      </c>
      <c r="D1668" s="33" t="s">
        <v>354</v>
      </c>
      <c r="E1668" s="34">
        <v>12799</v>
      </c>
      <c r="F1668" s="35">
        <v>25.35</v>
      </c>
      <c r="G1668" s="34">
        <v>339</v>
      </c>
      <c r="H1668" s="14">
        <f t="shared" si="100"/>
        <v>1099901.2635000001</v>
      </c>
      <c r="I1668" s="11">
        <f t="shared" si="101"/>
        <v>12799</v>
      </c>
      <c r="J1668" s="11">
        <f t="shared" si="102"/>
        <v>324454.65000000002</v>
      </c>
      <c r="K1668" s="11">
        <f t="shared" si="103"/>
        <v>0</v>
      </c>
    </row>
    <row r="1669" spans="1:11" s="11" customFormat="1">
      <c r="A1669" s="32">
        <v>2018</v>
      </c>
      <c r="B1669" s="32">
        <v>7210</v>
      </c>
      <c r="C1669" s="33" t="s">
        <v>353</v>
      </c>
      <c r="D1669" s="33" t="s">
        <v>354</v>
      </c>
      <c r="E1669" s="34">
        <v>12933</v>
      </c>
      <c r="F1669" s="35">
        <v>25.3</v>
      </c>
      <c r="G1669" s="34">
        <v>319.8</v>
      </c>
      <c r="H1669" s="14">
        <f t="shared" si="100"/>
        <v>1046401.2702</v>
      </c>
      <c r="I1669" s="11">
        <f t="shared" si="101"/>
        <v>12933</v>
      </c>
      <c r="J1669" s="11">
        <f t="shared" si="102"/>
        <v>327204.90000000002</v>
      </c>
      <c r="K1669" s="11">
        <f t="shared" si="103"/>
        <v>0</v>
      </c>
    </row>
    <row r="1670" spans="1:11" s="11" customFormat="1">
      <c r="A1670" s="32">
        <v>2018</v>
      </c>
      <c r="B1670" s="32">
        <v>7210</v>
      </c>
      <c r="C1670" s="33" t="s">
        <v>353</v>
      </c>
      <c r="D1670" s="33" t="s">
        <v>354</v>
      </c>
      <c r="E1670" s="34">
        <v>11168</v>
      </c>
      <c r="F1670" s="35">
        <v>24.41</v>
      </c>
      <c r="G1670" s="34">
        <v>337.6</v>
      </c>
      <c r="H1670" s="14">
        <f t="shared" ref="H1670:H1733" si="104">IF(I1670="","",G1670/100*F1670*E1670)</f>
        <v>920334.33088000014</v>
      </c>
      <c r="I1670" s="11">
        <f t="shared" ref="I1670:I1733" si="105">IF(OR(G1670=".",F1670=".",E1670="."),"",E1670)</f>
        <v>11168</v>
      </c>
      <c r="J1670" s="11">
        <f t="shared" ref="J1670:J1733" si="106">IF(I1670="","",F1670*I1670)</f>
        <v>272610.88</v>
      </c>
      <c r="K1670" s="11">
        <f t="shared" ref="K1670:K1733" si="107">IF(C1670="LIG",1,0)</f>
        <v>0</v>
      </c>
    </row>
    <row r="1671" spans="1:11" s="11" customFormat="1">
      <c r="A1671" s="32">
        <v>2018</v>
      </c>
      <c r="B1671" s="32">
        <v>7210</v>
      </c>
      <c r="C1671" s="33" t="s">
        <v>353</v>
      </c>
      <c r="D1671" s="33" t="s">
        <v>354</v>
      </c>
      <c r="E1671" s="34">
        <v>113</v>
      </c>
      <c r="F1671" s="35">
        <v>25.21</v>
      </c>
      <c r="G1671" s="34">
        <v>343.2</v>
      </c>
      <c r="H1671" s="14">
        <f t="shared" si="104"/>
        <v>9776.8413600000003</v>
      </c>
      <c r="I1671" s="11">
        <f t="shared" si="105"/>
        <v>113</v>
      </c>
      <c r="J1671" s="11">
        <f t="shared" si="106"/>
        <v>2848.73</v>
      </c>
      <c r="K1671" s="11">
        <f t="shared" si="107"/>
        <v>0</v>
      </c>
    </row>
    <row r="1672" spans="1:11" s="11" customFormat="1">
      <c r="A1672" s="32">
        <v>2018</v>
      </c>
      <c r="B1672" s="32">
        <v>7210</v>
      </c>
      <c r="C1672" s="33" t="s">
        <v>353</v>
      </c>
      <c r="D1672" s="33" t="s">
        <v>354</v>
      </c>
      <c r="E1672" s="34">
        <v>235</v>
      </c>
      <c r="F1672" s="35">
        <v>25.25</v>
      </c>
      <c r="G1672" s="34">
        <v>337.8</v>
      </c>
      <c r="H1672" s="14">
        <f t="shared" si="104"/>
        <v>20044.2075</v>
      </c>
      <c r="I1672" s="11">
        <f t="shared" si="105"/>
        <v>235</v>
      </c>
      <c r="J1672" s="11">
        <f t="shared" si="106"/>
        <v>5933.75</v>
      </c>
      <c r="K1672" s="11">
        <f t="shared" si="107"/>
        <v>0</v>
      </c>
    </row>
    <row r="1673" spans="1:11" s="11" customFormat="1">
      <c r="A1673" s="32">
        <v>2018</v>
      </c>
      <c r="B1673" s="32">
        <v>7210</v>
      </c>
      <c r="C1673" s="33" t="s">
        <v>353</v>
      </c>
      <c r="D1673" s="33" t="s">
        <v>354</v>
      </c>
      <c r="E1673" s="34">
        <v>112</v>
      </c>
      <c r="F1673" s="35">
        <v>25.09</v>
      </c>
      <c r="G1673" s="34">
        <v>345.3</v>
      </c>
      <c r="H1673" s="14">
        <f t="shared" si="104"/>
        <v>9703.2062400000013</v>
      </c>
      <c r="I1673" s="11">
        <f t="shared" si="105"/>
        <v>112</v>
      </c>
      <c r="J1673" s="11">
        <f t="shared" si="106"/>
        <v>2810.08</v>
      </c>
      <c r="K1673" s="11">
        <f t="shared" si="107"/>
        <v>0</v>
      </c>
    </row>
    <row r="1674" spans="1:11" s="11" customFormat="1">
      <c r="A1674" s="32">
        <v>2018</v>
      </c>
      <c r="B1674" s="32">
        <v>7212</v>
      </c>
      <c r="C1674" s="33" t="s">
        <v>565</v>
      </c>
      <c r="D1674" s="33" t="s">
        <v>566</v>
      </c>
      <c r="E1674" s="34">
        <v>600</v>
      </c>
      <c r="F1674" s="35">
        <v>5.88</v>
      </c>
      <c r="G1674" s="34">
        <v>1738</v>
      </c>
      <c r="H1674" s="14">
        <f t="shared" si="104"/>
        <v>61316.639999999992</v>
      </c>
      <c r="I1674" s="11">
        <f t="shared" si="105"/>
        <v>600</v>
      </c>
      <c r="J1674" s="11">
        <f t="shared" si="106"/>
        <v>3528</v>
      </c>
      <c r="K1674" s="11">
        <f t="shared" si="107"/>
        <v>0</v>
      </c>
    </row>
    <row r="1675" spans="1:11" s="11" customFormat="1">
      <c r="A1675" s="32">
        <v>2018</v>
      </c>
      <c r="B1675" s="32">
        <v>7212</v>
      </c>
      <c r="C1675" s="33" t="s">
        <v>565</v>
      </c>
      <c r="D1675" s="33" t="s">
        <v>566</v>
      </c>
      <c r="E1675" s="34">
        <v>155</v>
      </c>
      <c r="F1675" s="35">
        <v>5.88</v>
      </c>
      <c r="G1675" s="34">
        <v>1270.8</v>
      </c>
      <c r="H1675" s="14">
        <f t="shared" si="104"/>
        <v>11582.0712</v>
      </c>
      <c r="I1675" s="11">
        <f t="shared" si="105"/>
        <v>155</v>
      </c>
      <c r="J1675" s="11">
        <f t="shared" si="106"/>
        <v>911.4</v>
      </c>
      <c r="K1675" s="11">
        <f t="shared" si="107"/>
        <v>0</v>
      </c>
    </row>
    <row r="1676" spans="1:11" s="11" customFormat="1">
      <c r="A1676" s="32">
        <v>2018</v>
      </c>
      <c r="B1676" s="32">
        <v>7212</v>
      </c>
      <c r="C1676" s="33" t="s">
        <v>565</v>
      </c>
      <c r="D1676" s="33" t="s">
        <v>566</v>
      </c>
      <c r="E1676" s="34">
        <v>7233</v>
      </c>
      <c r="F1676" s="35">
        <v>5.88</v>
      </c>
      <c r="G1676" s="34">
        <v>1192.8</v>
      </c>
      <c r="H1676" s="14">
        <f t="shared" si="104"/>
        <v>507298.31712000002</v>
      </c>
      <c r="I1676" s="11">
        <f t="shared" si="105"/>
        <v>7233</v>
      </c>
      <c r="J1676" s="11">
        <f t="shared" si="106"/>
        <v>42530.04</v>
      </c>
      <c r="K1676" s="11">
        <f t="shared" si="107"/>
        <v>0</v>
      </c>
    </row>
    <row r="1677" spans="1:11" s="11" customFormat="1">
      <c r="A1677" s="32">
        <v>2018</v>
      </c>
      <c r="B1677" s="32">
        <v>7212</v>
      </c>
      <c r="C1677" s="33" t="s">
        <v>565</v>
      </c>
      <c r="D1677" s="33" t="s">
        <v>566</v>
      </c>
      <c r="E1677" s="34">
        <v>14649</v>
      </c>
      <c r="F1677" s="35">
        <v>5.88</v>
      </c>
      <c r="G1677" s="34">
        <v>1126.2</v>
      </c>
      <c r="H1677" s="14">
        <f t="shared" si="104"/>
        <v>970064.9834400001</v>
      </c>
      <c r="I1677" s="11">
        <f t="shared" si="105"/>
        <v>14649</v>
      </c>
      <c r="J1677" s="11">
        <f t="shared" si="106"/>
        <v>86136.12</v>
      </c>
      <c r="K1677" s="11">
        <f t="shared" si="107"/>
        <v>0</v>
      </c>
    </row>
    <row r="1678" spans="1:11" s="11" customFormat="1">
      <c r="A1678" s="32">
        <v>2018</v>
      </c>
      <c r="B1678" s="32">
        <v>7212</v>
      </c>
      <c r="C1678" s="33" t="s">
        <v>565</v>
      </c>
      <c r="D1678" s="33" t="s">
        <v>566</v>
      </c>
      <c r="E1678" s="34">
        <v>957</v>
      </c>
      <c r="F1678" s="35">
        <v>5.88</v>
      </c>
      <c r="G1678" s="34">
        <v>1203.3</v>
      </c>
      <c r="H1678" s="14">
        <f t="shared" si="104"/>
        <v>67711.616279999987</v>
      </c>
      <c r="I1678" s="11">
        <f t="shared" si="105"/>
        <v>957</v>
      </c>
      <c r="J1678" s="11">
        <f t="shared" si="106"/>
        <v>5627.16</v>
      </c>
      <c r="K1678" s="11">
        <f t="shared" si="107"/>
        <v>0</v>
      </c>
    </row>
    <row r="1679" spans="1:11" s="11" customFormat="1">
      <c r="A1679" s="32">
        <v>2018</v>
      </c>
      <c r="B1679" s="32">
        <v>7212</v>
      </c>
      <c r="C1679" s="33" t="s">
        <v>565</v>
      </c>
      <c r="D1679" s="33" t="s">
        <v>566</v>
      </c>
      <c r="E1679" s="34">
        <v>193</v>
      </c>
      <c r="F1679" s="35">
        <v>5.88</v>
      </c>
      <c r="G1679" s="34">
        <v>1074</v>
      </c>
      <c r="H1679" s="14">
        <f t="shared" si="104"/>
        <v>12188.1816</v>
      </c>
      <c r="I1679" s="11">
        <f t="shared" si="105"/>
        <v>193</v>
      </c>
      <c r="J1679" s="11">
        <f t="shared" si="106"/>
        <v>1134.8399999999999</v>
      </c>
      <c r="K1679" s="11">
        <f t="shared" si="107"/>
        <v>0</v>
      </c>
    </row>
    <row r="1680" spans="1:11" s="11" customFormat="1">
      <c r="A1680" s="32">
        <v>2018</v>
      </c>
      <c r="B1680" s="32">
        <v>7212</v>
      </c>
      <c r="C1680" s="33" t="s">
        <v>565</v>
      </c>
      <c r="D1680" s="33" t="s">
        <v>566</v>
      </c>
      <c r="E1680" s="34">
        <v>57</v>
      </c>
      <c r="F1680" s="35">
        <v>5.88</v>
      </c>
      <c r="G1680" s="34">
        <v>1262</v>
      </c>
      <c r="H1680" s="14">
        <f t="shared" si="104"/>
        <v>4229.7191999999995</v>
      </c>
      <c r="I1680" s="11">
        <f t="shared" si="105"/>
        <v>57</v>
      </c>
      <c r="J1680" s="11">
        <f t="shared" si="106"/>
        <v>335.15999999999997</v>
      </c>
      <c r="K1680" s="11">
        <f t="shared" si="107"/>
        <v>0</v>
      </c>
    </row>
    <row r="1681" spans="1:11" s="11" customFormat="1">
      <c r="A1681" s="32">
        <v>2018</v>
      </c>
      <c r="B1681" s="32">
        <v>7212</v>
      </c>
      <c r="C1681" s="33" t="s">
        <v>563</v>
      </c>
      <c r="D1681" s="33" t="s">
        <v>564</v>
      </c>
      <c r="E1681" s="34">
        <v>309</v>
      </c>
      <c r="F1681" s="35">
        <v>1.038</v>
      </c>
      <c r="G1681" s="34">
        <v>6547.7</v>
      </c>
      <c r="H1681" s="14">
        <f t="shared" si="104"/>
        <v>21001.223934000005</v>
      </c>
      <c r="I1681" s="11">
        <f t="shared" si="105"/>
        <v>309</v>
      </c>
      <c r="J1681" s="11">
        <f t="shared" si="106"/>
        <v>320.74200000000002</v>
      </c>
      <c r="K1681" s="11">
        <f t="shared" si="107"/>
        <v>0</v>
      </c>
    </row>
    <row r="1682" spans="1:11" s="11" customFormat="1">
      <c r="A1682" s="32">
        <v>2018</v>
      </c>
      <c r="B1682" s="32">
        <v>7212</v>
      </c>
      <c r="C1682" s="33" t="s">
        <v>563</v>
      </c>
      <c r="D1682" s="33" t="s">
        <v>564</v>
      </c>
      <c r="E1682" s="34">
        <v>35</v>
      </c>
      <c r="F1682" s="35">
        <v>1.0069999999999999</v>
      </c>
      <c r="G1682" s="34">
        <v>14852.6</v>
      </c>
      <c r="H1682" s="14">
        <f t="shared" si="104"/>
        <v>5234.7988699999996</v>
      </c>
      <c r="I1682" s="11">
        <f t="shared" si="105"/>
        <v>35</v>
      </c>
      <c r="J1682" s="11">
        <f t="shared" si="106"/>
        <v>35.244999999999997</v>
      </c>
      <c r="K1682" s="11">
        <f t="shared" si="107"/>
        <v>0</v>
      </c>
    </row>
    <row r="1683" spans="1:11" s="11" customFormat="1">
      <c r="A1683" s="32">
        <v>2018</v>
      </c>
      <c r="B1683" s="32">
        <v>7212</v>
      </c>
      <c r="C1683" s="33" t="s">
        <v>563</v>
      </c>
      <c r="D1683" s="33" t="s">
        <v>564</v>
      </c>
      <c r="E1683" s="34">
        <v>406</v>
      </c>
      <c r="F1683" s="35">
        <v>1.038</v>
      </c>
      <c r="G1683" s="34">
        <v>4625.1000000000004</v>
      </c>
      <c r="H1683" s="14">
        <f t="shared" si="104"/>
        <v>19491.466428000003</v>
      </c>
      <c r="I1683" s="11">
        <f t="shared" si="105"/>
        <v>406</v>
      </c>
      <c r="J1683" s="11">
        <f t="shared" si="106"/>
        <v>421.428</v>
      </c>
      <c r="K1683" s="11">
        <f t="shared" si="107"/>
        <v>0</v>
      </c>
    </row>
    <row r="1684" spans="1:11" s="11" customFormat="1">
      <c r="A1684" s="32">
        <v>2018</v>
      </c>
      <c r="B1684" s="32">
        <v>7212</v>
      </c>
      <c r="C1684" s="33" t="s">
        <v>563</v>
      </c>
      <c r="D1684" s="33" t="s">
        <v>564</v>
      </c>
      <c r="E1684" s="34">
        <v>1034</v>
      </c>
      <c r="F1684" s="35">
        <v>1.0389999999999999</v>
      </c>
      <c r="G1684" s="34">
        <v>2195.1999999999998</v>
      </c>
      <c r="H1684" s="14">
        <f t="shared" si="104"/>
        <v>23583.604351999995</v>
      </c>
      <c r="I1684" s="11">
        <f t="shared" si="105"/>
        <v>1034</v>
      </c>
      <c r="J1684" s="11">
        <f t="shared" si="106"/>
        <v>1074.326</v>
      </c>
      <c r="K1684" s="11">
        <f t="shared" si="107"/>
        <v>0</v>
      </c>
    </row>
    <row r="1685" spans="1:11" s="11" customFormat="1">
      <c r="A1685" s="32">
        <v>2018</v>
      </c>
      <c r="B1685" s="32">
        <v>7212</v>
      </c>
      <c r="C1685" s="33" t="s">
        <v>563</v>
      </c>
      <c r="D1685" s="33" t="s">
        <v>564</v>
      </c>
      <c r="E1685" s="34">
        <v>1461</v>
      </c>
      <c r="F1685" s="35">
        <v>1.0369999999999999</v>
      </c>
      <c r="G1685" s="34">
        <v>1947.1</v>
      </c>
      <c r="H1685" s="14">
        <f t="shared" si="104"/>
        <v>29499.674846999995</v>
      </c>
      <c r="I1685" s="11">
        <f t="shared" si="105"/>
        <v>1461</v>
      </c>
      <c r="J1685" s="11">
        <f t="shared" si="106"/>
        <v>1515.0569999999998</v>
      </c>
      <c r="K1685" s="11">
        <f t="shared" si="107"/>
        <v>0</v>
      </c>
    </row>
    <row r="1686" spans="1:11" s="11" customFormat="1">
      <c r="A1686" s="32">
        <v>2018</v>
      </c>
      <c r="B1686" s="32">
        <v>7212</v>
      </c>
      <c r="C1686" s="33" t="s">
        <v>563</v>
      </c>
      <c r="D1686" s="33" t="s">
        <v>564</v>
      </c>
      <c r="E1686" s="34">
        <v>5567</v>
      </c>
      <c r="F1686" s="35">
        <v>1.038</v>
      </c>
      <c r="G1686" s="34">
        <v>923.9</v>
      </c>
      <c r="H1686" s="14">
        <f t="shared" si="104"/>
        <v>53387.986493999997</v>
      </c>
      <c r="I1686" s="11">
        <f t="shared" si="105"/>
        <v>5567</v>
      </c>
      <c r="J1686" s="11">
        <f t="shared" si="106"/>
        <v>5778.5460000000003</v>
      </c>
      <c r="K1686" s="11">
        <f t="shared" si="107"/>
        <v>0</v>
      </c>
    </row>
    <row r="1687" spans="1:11" s="11" customFormat="1">
      <c r="A1687" s="32">
        <v>2018</v>
      </c>
      <c r="B1687" s="32">
        <v>7212</v>
      </c>
      <c r="C1687" s="33" t="s">
        <v>563</v>
      </c>
      <c r="D1687" s="33" t="s">
        <v>564</v>
      </c>
      <c r="E1687" s="34">
        <v>36803</v>
      </c>
      <c r="F1687" s="35">
        <v>1.0349999999999999</v>
      </c>
      <c r="G1687" s="34">
        <v>596.79999999999995</v>
      </c>
      <c r="H1687" s="14">
        <f t="shared" si="104"/>
        <v>227327.71463999999</v>
      </c>
      <c r="I1687" s="11">
        <f t="shared" si="105"/>
        <v>36803</v>
      </c>
      <c r="J1687" s="11">
        <f t="shared" si="106"/>
        <v>38091.104999999996</v>
      </c>
      <c r="K1687" s="11">
        <f t="shared" si="107"/>
        <v>0</v>
      </c>
    </row>
    <row r="1688" spans="1:11" s="11" customFormat="1">
      <c r="A1688" s="32">
        <v>2018</v>
      </c>
      <c r="B1688" s="32">
        <v>7212</v>
      </c>
      <c r="C1688" s="33" t="s">
        <v>563</v>
      </c>
      <c r="D1688" s="33" t="s">
        <v>564</v>
      </c>
      <c r="E1688" s="34">
        <v>384</v>
      </c>
      <c r="F1688" s="35">
        <v>1.0409999999999999</v>
      </c>
      <c r="G1688" s="34">
        <v>2336.4</v>
      </c>
      <c r="H1688" s="14">
        <f t="shared" si="104"/>
        <v>9339.6188160000002</v>
      </c>
      <c r="I1688" s="11">
        <f t="shared" si="105"/>
        <v>384</v>
      </c>
      <c r="J1688" s="11">
        <f t="shared" si="106"/>
        <v>399.74399999999997</v>
      </c>
      <c r="K1688" s="11">
        <f t="shared" si="107"/>
        <v>0</v>
      </c>
    </row>
    <row r="1689" spans="1:11" s="11" customFormat="1">
      <c r="A1689" s="32">
        <v>2018</v>
      </c>
      <c r="B1689" s="32">
        <v>7212</v>
      </c>
      <c r="C1689" s="33" t="s">
        <v>563</v>
      </c>
      <c r="D1689" s="33" t="s">
        <v>564</v>
      </c>
      <c r="E1689" s="34">
        <v>60</v>
      </c>
      <c r="F1689" s="35">
        <v>1.0409999999999999</v>
      </c>
      <c r="G1689" s="34">
        <v>12182.9</v>
      </c>
      <c r="H1689" s="14">
        <f t="shared" si="104"/>
        <v>7609.439339999999</v>
      </c>
      <c r="I1689" s="11">
        <f t="shared" si="105"/>
        <v>60</v>
      </c>
      <c r="J1689" s="11">
        <f t="shared" si="106"/>
        <v>62.459999999999994</v>
      </c>
      <c r="K1689" s="11">
        <f t="shared" si="107"/>
        <v>0</v>
      </c>
    </row>
    <row r="1690" spans="1:11" s="11" customFormat="1">
      <c r="A1690" s="32">
        <v>2018</v>
      </c>
      <c r="B1690" s="32">
        <v>7212</v>
      </c>
      <c r="C1690" s="33" t="s">
        <v>563</v>
      </c>
      <c r="D1690" s="33" t="s">
        <v>564</v>
      </c>
      <c r="E1690" s="34">
        <v>263</v>
      </c>
      <c r="F1690" s="35">
        <v>1.04</v>
      </c>
      <c r="G1690" s="34">
        <v>7346.7</v>
      </c>
      <c r="H1690" s="14">
        <f t="shared" si="104"/>
        <v>20094.69384</v>
      </c>
      <c r="I1690" s="11">
        <f t="shared" si="105"/>
        <v>263</v>
      </c>
      <c r="J1690" s="11">
        <f t="shared" si="106"/>
        <v>273.52</v>
      </c>
      <c r="K1690" s="11">
        <f t="shared" si="107"/>
        <v>0</v>
      </c>
    </row>
    <row r="1691" spans="1:11" s="11" customFormat="1">
      <c r="A1691" s="32">
        <v>2018</v>
      </c>
      <c r="B1691" s="32">
        <v>7213</v>
      </c>
      <c r="C1691" s="33" t="s">
        <v>353</v>
      </c>
      <c r="D1691" s="33" t="s">
        <v>354</v>
      </c>
      <c r="E1691" s="34">
        <v>34660</v>
      </c>
      <c r="F1691" s="35">
        <v>25.882999999999999</v>
      </c>
      <c r="G1691" s="34">
        <v>262.60000000000002</v>
      </c>
      <c r="H1691" s="14">
        <f t="shared" si="104"/>
        <v>2355797.1522800005</v>
      </c>
      <c r="I1691" s="11">
        <f t="shared" si="105"/>
        <v>34660</v>
      </c>
      <c r="J1691" s="11">
        <f t="shared" si="106"/>
        <v>897104.77999999991</v>
      </c>
      <c r="K1691" s="11">
        <f t="shared" si="107"/>
        <v>0</v>
      </c>
    </row>
    <row r="1692" spans="1:11" s="11" customFormat="1">
      <c r="A1692" s="32">
        <v>2018</v>
      </c>
      <c r="B1692" s="32">
        <v>7213</v>
      </c>
      <c r="C1692" s="33" t="s">
        <v>353</v>
      </c>
      <c r="D1692" s="33" t="s">
        <v>354</v>
      </c>
      <c r="E1692" s="34">
        <v>23195</v>
      </c>
      <c r="F1692" s="35">
        <v>24.120999999999999</v>
      </c>
      <c r="G1692" s="34">
        <v>258.8</v>
      </c>
      <c r="H1692" s="14">
        <f t="shared" si="104"/>
        <v>1447951.3078600001</v>
      </c>
      <c r="I1692" s="11">
        <f t="shared" si="105"/>
        <v>23195</v>
      </c>
      <c r="J1692" s="11">
        <f t="shared" si="106"/>
        <v>559486.59499999997</v>
      </c>
      <c r="K1692" s="11">
        <f t="shared" si="107"/>
        <v>0</v>
      </c>
    </row>
    <row r="1693" spans="1:11" s="11" customFormat="1">
      <c r="A1693" s="32">
        <v>2018</v>
      </c>
      <c r="B1693" s="32">
        <v>7213</v>
      </c>
      <c r="C1693" s="33" t="s">
        <v>353</v>
      </c>
      <c r="D1693" s="33" t="s">
        <v>354</v>
      </c>
      <c r="E1693" s="34">
        <v>11740</v>
      </c>
      <c r="F1693" s="35">
        <v>25.423999999999999</v>
      </c>
      <c r="G1693" s="34">
        <v>254.5</v>
      </c>
      <c r="H1693" s="14">
        <f t="shared" si="104"/>
        <v>759625.89919999987</v>
      </c>
      <c r="I1693" s="11">
        <f t="shared" si="105"/>
        <v>11740</v>
      </c>
      <c r="J1693" s="11">
        <f t="shared" si="106"/>
        <v>298477.76</v>
      </c>
      <c r="K1693" s="11">
        <f t="shared" si="107"/>
        <v>0</v>
      </c>
    </row>
    <row r="1694" spans="1:11" s="11" customFormat="1">
      <c r="A1694" s="32">
        <v>2018</v>
      </c>
      <c r="B1694" s="32">
        <v>7213</v>
      </c>
      <c r="C1694" s="33" t="s">
        <v>565</v>
      </c>
      <c r="D1694" s="33" t="s">
        <v>566</v>
      </c>
      <c r="E1694" s="34">
        <v>1627</v>
      </c>
      <c r="F1694" s="35">
        <v>5.88</v>
      </c>
      <c r="G1694" s="34">
        <v>1320.3</v>
      </c>
      <c r="H1694" s="14">
        <f t="shared" si="104"/>
        <v>126309.93227999999</v>
      </c>
      <c r="I1694" s="11">
        <f t="shared" si="105"/>
        <v>1627</v>
      </c>
      <c r="J1694" s="11">
        <f t="shared" si="106"/>
        <v>9566.76</v>
      </c>
      <c r="K1694" s="11">
        <f t="shared" si="107"/>
        <v>0</v>
      </c>
    </row>
    <row r="1695" spans="1:11" s="11" customFormat="1">
      <c r="A1695" s="32">
        <v>2018</v>
      </c>
      <c r="B1695" s="32">
        <v>7237</v>
      </c>
      <c r="C1695" s="33" t="s">
        <v>563</v>
      </c>
      <c r="D1695" s="33" t="s">
        <v>564</v>
      </c>
      <c r="E1695" s="34">
        <v>4319</v>
      </c>
      <c r="F1695" s="35">
        <v>1.071</v>
      </c>
      <c r="G1695" s="34">
        <v>541.5</v>
      </c>
      <c r="H1695" s="14">
        <f t="shared" si="104"/>
        <v>25047.889335</v>
      </c>
      <c r="I1695" s="11">
        <f t="shared" si="105"/>
        <v>4319</v>
      </c>
      <c r="J1695" s="11">
        <f t="shared" si="106"/>
        <v>4625.6489999999994</v>
      </c>
      <c r="K1695" s="11">
        <f t="shared" si="107"/>
        <v>0</v>
      </c>
    </row>
    <row r="1696" spans="1:11" s="11" customFormat="1">
      <c r="A1696" s="32">
        <v>2018</v>
      </c>
      <c r="B1696" s="32">
        <v>7237</v>
      </c>
      <c r="C1696" s="33" t="s">
        <v>563</v>
      </c>
      <c r="D1696" s="33" t="s">
        <v>564</v>
      </c>
      <c r="E1696" s="34">
        <v>4458</v>
      </c>
      <c r="F1696" s="35">
        <v>1.081</v>
      </c>
      <c r="G1696" s="34">
        <v>431.7</v>
      </c>
      <c r="H1696" s="14">
        <f t="shared" si="104"/>
        <v>20804.046065999999</v>
      </c>
      <c r="I1696" s="11">
        <f t="shared" si="105"/>
        <v>4458</v>
      </c>
      <c r="J1696" s="11">
        <f t="shared" si="106"/>
        <v>4819.098</v>
      </c>
      <c r="K1696" s="11">
        <f t="shared" si="107"/>
        <v>0</v>
      </c>
    </row>
    <row r="1697" spans="1:11" s="11" customFormat="1">
      <c r="A1697" s="32">
        <v>2018</v>
      </c>
      <c r="B1697" s="32">
        <v>7237</v>
      </c>
      <c r="C1697" s="33" t="s">
        <v>563</v>
      </c>
      <c r="D1697" s="33" t="s">
        <v>564</v>
      </c>
      <c r="E1697" s="34">
        <v>7167</v>
      </c>
      <c r="F1697" s="35">
        <v>1.0629999999999999</v>
      </c>
      <c r="G1697" s="34">
        <v>435.8</v>
      </c>
      <c r="H1697" s="14">
        <f t="shared" si="104"/>
        <v>33201.514518000004</v>
      </c>
      <c r="I1697" s="11">
        <f t="shared" si="105"/>
        <v>7167</v>
      </c>
      <c r="J1697" s="11">
        <f t="shared" si="106"/>
        <v>7618.5209999999997</v>
      </c>
      <c r="K1697" s="11">
        <f t="shared" si="107"/>
        <v>0</v>
      </c>
    </row>
    <row r="1698" spans="1:11" s="11" customFormat="1">
      <c r="A1698" s="32">
        <v>2018</v>
      </c>
      <c r="B1698" s="32">
        <v>7237</v>
      </c>
      <c r="C1698" s="33" t="s">
        <v>563</v>
      </c>
      <c r="D1698" s="33" t="s">
        <v>564</v>
      </c>
      <c r="E1698" s="34">
        <v>8498</v>
      </c>
      <c r="F1698" s="35">
        <v>1.0660000000000001</v>
      </c>
      <c r="G1698" s="34">
        <v>418.1</v>
      </c>
      <c r="H1698" s="14">
        <f t="shared" si="104"/>
        <v>37875.127108000001</v>
      </c>
      <c r="I1698" s="11">
        <f t="shared" si="105"/>
        <v>8498</v>
      </c>
      <c r="J1698" s="11">
        <f t="shared" si="106"/>
        <v>9058.8680000000004</v>
      </c>
      <c r="K1698" s="11">
        <f t="shared" si="107"/>
        <v>0</v>
      </c>
    </row>
    <row r="1699" spans="1:11" s="11" customFormat="1">
      <c r="A1699" s="32">
        <v>2018</v>
      </c>
      <c r="B1699" s="32">
        <v>7237</v>
      </c>
      <c r="C1699" s="33" t="s">
        <v>563</v>
      </c>
      <c r="D1699" s="33" t="s">
        <v>564</v>
      </c>
      <c r="E1699" s="34">
        <v>12030</v>
      </c>
      <c r="F1699" s="35">
        <v>1.0740000000000001</v>
      </c>
      <c r="G1699" s="34">
        <v>424.5</v>
      </c>
      <c r="H1699" s="14">
        <f t="shared" si="104"/>
        <v>54846.333900000005</v>
      </c>
      <c r="I1699" s="11">
        <f t="shared" si="105"/>
        <v>12030</v>
      </c>
      <c r="J1699" s="11">
        <f t="shared" si="106"/>
        <v>12920.220000000001</v>
      </c>
      <c r="K1699" s="11">
        <f t="shared" si="107"/>
        <v>0</v>
      </c>
    </row>
    <row r="1700" spans="1:11" s="11" customFormat="1">
      <c r="A1700" s="32">
        <v>2018</v>
      </c>
      <c r="B1700" s="32">
        <v>7237</v>
      </c>
      <c r="C1700" s="33" t="s">
        <v>563</v>
      </c>
      <c r="D1700" s="33" t="s">
        <v>564</v>
      </c>
      <c r="E1700" s="34">
        <v>21078</v>
      </c>
      <c r="F1700" s="35">
        <v>1.077</v>
      </c>
      <c r="G1700" s="34">
        <v>401.1</v>
      </c>
      <c r="H1700" s="14">
        <f t="shared" si="104"/>
        <v>91053.735066000008</v>
      </c>
      <c r="I1700" s="11">
        <f t="shared" si="105"/>
        <v>21078</v>
      </c>
      <c r="J1700" s="11">
        <f t="shared" si="106"/>
        <v>22701.005999999998</v>
      </c>
      <c r="K1700" s="11">
        <f t="shared" si="107"/>
        <v>0</v>
      </c>
    </row>
    <row r="1701" spans="1:11" s="11" customFormat="1">
      <c r="A1701" s="32">
        <v>2018</v>
      </c>
      <c r="B1701" s="32">
        <v>7237</v>
      </c>
      <c r="C1701" s="33" t="s">
        <v>563</v>
      </c>
      <c r="D1701" s="33" t="s">
        <v>564</v>
      </c>
      <c r="E1701" s="34">
        <v>23438</v>
      </c>
      <c r="F1701" s="35">
        <v>1.069</v>
      </c>
      <c r="G1701" s="34">
        <v>373.9</v>
      </c>
      <c r="H1701" s="14">
        <f t="shared" si="104"/>
        <v>93681.475057999982</v>
      </c>
      <c r="I1701" s="11">
        <f t="shared" si="105"/>
        <v>23438</v>
      </c>
      <c r="J1701" s="11">
        <f t="shared" si="106"/>
        <v>25055.221999999998</v>
      </c>
      <c r="K1701" s="11">
        <f t="shared" si="107"/>
        <v>0</v>
      </c>
    </row>
    <row r="1702" spans="1:11" s="11" customFormat="1">
      <c r="A1702" s="32">
        <v>2018</v>
      </c>
      <c r="B1702" s="32">
        <v>7237</v>
      </c>
      <c r="C1702" s="33" t="s">
        <v>563</v>
      </c>
      <c r="D1702" s="33" t="s">
        <v>564</v>
      </c>
      <c r="E1702" s="34">
        <v>698</v>
      </c>
      <c r="F1702" s="35">
        <v>1.048</v>
      </c>
      <c r="G1702" s="34">
        <v>598.6</v>
      </c>
      <c r="H1702" s="14">
        <f t="shared" si="104"/>
        <v>4378.7829440000005</v>
      </c>
      <c r="I1702" s="11">
        <f t="shared" si="105"/>
        <v>698</v>
      </c>
      <c r="J1702" s="11">
        <f t="shared" si="106"/>
        <v>731.50400000000002</v>
      </c>
      <c r="K1702" s="11">
        <f t="shared" si="107"/>
        <v>0</v>
      </c>
    </row>
    <row r="1703" spans="1:11" s="11" customFormat="1">
      <c r="A1703" s="32">
        <v>2018</v>
      </c>
      <c r="B1703" s="32">
        <v>7237</v>
      </c>
      <c r="C1703" s="33" t="s">
        <v>563</v>
      </c>
      <c r="D1703" s="33" t="s">
        <v>564</v>
      </c>
      <c r="E1703" s="34">
        <v>305</v>
      </c>
      <c r="F1703" s="35">
        <v>1.0620000000000001</v>
      </c>
      <c r="G1703" s="34">
        <v>424.9</v>
      </c>
      <c r="H1703" s="14">
        <f t="shared" si="104"/>
        <v>1376.2935899999998</v>
      </c>
      <c r="I1703" s="11">
        <f t="shared" si="105"/>
        <v>305</v>
      </c>
      <c r="J1703" s="11">
        <f t="shared" si="106"/>
        <v>323.91000000000003</v>
      </c>
      <c r="K1703" s="11">
        <f t="shared" si="107"/>
        <v>0</v>
      </c>
    </row>
    <row r="1704" spans="1:11" s="11" customFormat="1">
      <c r="A1704" s="32">
        <v>2018</v>
      </c>
      <c r="B1704" s="32">
        <v>7237</v>
      </c>
      <c r="C1704" s="33" t="s">
        <v>563</v>
      </c>
      <c r="D1704" s="33" t="s">
        <v>564</v>
      </c>
      <c r="E1704" s="34">
        <v>77</v>
      </c>
      <c r="F1704" s="35">
        <v>1.0549999999999999</v>
      </c>
      <c r="G1704" s="34">
        <v>512.6</v>
      </c>
      <c r="H1704" s="14">
        <f t="shared" si="104"/>
        <v>416.41061000000002</v>
      </c>
      <c r="I1704" s="11">
        <f t="shared" si="105"/>
        <v>77</v>
      </c>
      <c r="J1704" s="11">
        <f t="shared" si="106"/>
        <v>81.234999999999999</v>
      </c>
      <c r="K1704" s="11">
        <f t="shared" si="107"/>
        <v>0</v>
      </c>
    </row>
    <row r="1705" spans="1:11" s="11" customFormat="1">
      <c r="A1705" s="32">
        <v>2018</v>
      </c>
      <c r="B1705" s="32">
        <v>7237</v>
      </c>
      <c r="C1705" s="33" t="s">
        <v>563</v>
      </c>
      <c r="D1705" s="33" t="s">
        <v>564</v>
      </c>
      <c r="E1705" s="34">
        <v>67</v>
      </c>
      <c r="F1705" s="35">
        <v>1.0589999999999999</v>
      </c>
      <c r="G1705" s="34">
        <v>722.4</v>
      </c>
      <c r="H1705" s="14">
        <f t="shared" si="104"/>
        <v>512.56447199999991</v>
      </c>
      <c r="I1705" s="11">
        <f t="shared" si="105"/>
        <v>67</v>
      </c>
      <c r="J1705" s="11">
        <f t="shared" si="106"/>
        <v>70.953000000000003</v>
      </c>
      <c r="K1705" s="11">
        <f t="shared" si="107"/>
        <v>0</v>
      </c>
    </row>
    <row r="1706" spans="1:11" s="11" customFormat="1">
      <c r="A1706" s="32">
        <v>2018</v>
      </c>
      <c r="B1706" s="32">
        <v>7237</v>
      </c>
      <c r="C1706" s="33" t="s">
        <v>563</v>
      </c>
      <c r="D1706" s="33" t="s">
        <v>564</v>
      </c>
      <c r="E1706" s="34">
        <v>23</v>
      </c>
      <c r="F1706" s="35">
        <v>1.0509999999999999</v>
      </c>
      <c r="G1706" s="34">
        <v>478.1</v>
      </c>
      <c r="H1706" s="14">
        <f t="shared" si="104"/>
        <v>115.57111300000001</v>
      </c>
      <c r="I1706" s="11">
        <f t="shared" si="105"/>
        <v>23</v>
      </c>
      <c r="J1706" s="11">
        <f t="shared" si="106"/>
        <v>24.172999999999998</v>
      </c>
      <c r="K1706" s="11">
        <f t="shared" si="107"/>
        <v>0</v>
      </c>
    </row>
    <row r="1707" spans="1:11" s="11" customFormat="1">
      <c r="A1707" s="32">
        <v>2018</v>
      </c>
      <c r="B1707" s="32">
        <v>7238</v>
      </c>
      <c r="C1707" s="33" t="s">
        <v>563</v>
      </c>
      <c r="D1707" s="33" t="s">
        <v>564</v>
      </c>
      <c r="E1707" s="34">
        <v>1399492</v>
      </c>
      <c r="F1707" s="35">
        <v>1.016</v>
      </c>
      <c r="G1707" s="34">
        <v>465</v>
      </c>
      <c r="H1707" s="14">
        <f t="shared" si="104"/>
        <v>6611760.0048000002</v>
      </c>
      <c r="I1707" s="11">
        <f t="shared" si="105"/>
        <v>1399492</v>
      </c>
      <c r="J1707" s="11">
        <f t="shared" si="106"/>
        <v>1421883.872</v>
      </c>
      <c r="K1707" s="11">
        <f t="shared" si="107"/>
        <v>0</v>
      </c>
    </row>
    <row r="1708" spans="1:11" s="11" customFormat="1">
      <c r="A1708" s="32">
        <v>2018</v>
      </c>
      <c r="B1708" s="32">
        <v>7242</v>
      </c>
      <c r="C1708" s="33" t="s">
        <v>563</v>
      </c>
      <c r="D1708" s="33" t="s">
        <v>564</v>
      </c>
      <c r="E1708" s="34">
        <v>4205316</v>
      </c>
      <c r="F1708" s="35">
        <v>1.0229999999999999</v>
      </c>
      <c r="G1708" s="34">
        <v>437.9</v>
      </c>
      <c r="H1708" s="14">
        <f t="shared" si="104"/>
        <v>18838625.575571995</v>
      </c>
      <c r="I1708" s="11">
        <f t="shared" si="105"/>
        <v>4205316</v>
      </c>
      <c r="J1708" s="11">
        <f t="shared" si="106"/>
        <v>4302038.2679999992</v>
      </c>
      <c r="K1708" s="11">
        <f t="shared" si="107"/>
        <v>0</v>
      </c>
    </row>
    <row r="1709" spans="1:11" s="11" customFormat="1">
      <c r="A1709" s="32">
        <v>2018</v>
      </c>
      <c r="B1709" s="32">
        <v>7242</v>
      </c>
      <c r="C1709" s="33" t="s">
        <v>353</v>
      </c>
      <c r="D1709" s="33" t="s">
        <v>354</v>
      </c>
      <c r="E1709" s="34">
        <v>24580</v>
      </c>
      <c r="F1709" s="35">
        <v>22.398</v>
      </c>
      <c r="G1709" s="34">
        <v>345</v>
      </c>
      <c r="H1709" s="14">
        <f t="shared" si="104"/>
        <v>1899372.798</v>
      </c>
      <c r="I1709" s="11">
        <f t="shared" si="105"/>
        <v>24580</v>
      </c>
      <c r="J1709" s="11">
        <f t="shared" si="106"/>
        <v>550542.84</v>
      </c>
      <c r="K1709" s="11">
        <f t="shared" si="107"/>
        <v>0</v>
      </c>
    </row>
    <row r="1710" spans="1:11" s="11" customFormat="1">
      <c r="A1710" s="32">
        <v>2018</v>
      </c>
      <c r="B1710" s="32">
        <v>7270</v>
      </c>
      <c r="C1710" s="33" t="s">
        <v>563</v>
      </c>
      <c r="D1710" s="33" t="s">
        <v>564</v>
      </c>
      <c r="E1710" s="34">
        <v>101453</v>
      </c>
      <c r="F1710" s="35">
        <v>1.034</v>
      </c>
      <c r="G1710" s="34">
        <v>406</v>
      </c>
      <c r="H1710" s="14">
        <f t="shared" si="104"/>
        <v>425903.75211999996</v>
      </c>
      <c r="I1710" s="11">
        <f t="shared" si="105"/>
        <v>101453</v>
      </c>
      <c r="J1710" s="11">
        <f t="shared" si="106"/>
        <v>104902.402</v>
      </c>
      <c r="K1710" s="11">
        <f t="shared" si="107"/>
        <v>0</v>
      </c>
    </row>
    <row r="1711" spans="1:11" s="11" customFormat="1">
      <c r="A1711" s="32">
        <v>2018</v>
      </c>
      <c r="B1711" s="32">
        <v>7277</v>
      </c>
      <c r="C1711" s="33" t="s">
        <v>565</v>
      </c>
      <c r="D1711" s="33" t="s">
        <v>566</v>
      </c>
      <c r="E1711" s="34">
        <v>112196</v>
      </c>
      <c r="F1711" s="35">
        <v>5.75</v>
      </c>
      <c r="G1711" s="34">
        <v>1799.6</v>
      </c>
      <c r="H1711" s="14">
        <f t="shared" si="104"/>
        <v>11609705.491999999</v>
      </c>
      <c r="I1711" s="11">
        <f t="shared" si="105"/>
        <v>112196</v>
      </c>
      <c r="J1711" s="11">
        <f t="shared" si="106"/>
        <v>645127</v>
      </c>
      <c r="K1711" s="11">
        <f t="shared" si="107"/>
        <v>0</v>
      </c>
    </row>
    <row r="1712" spans="1:11" s="11" customFormat="1">
      <c r="A1712" s="32">
        <v>2018</v>
      </c>
      <c r="B1712" s="32">
        <v>7277</v>
      </c>
      <c r="C1712" s="33" t="s">
        <v>563</v>
      </c>
      <c r="D1712" s="33" t="s">
        <v>564</v>
      </c>
      <c r="E1712" s="34">
        <v>45823</v>
      </c>
      <c r="F1712" s="35">
        <v>1.0269999999999999</v>
      </c>
      <c r="G1712" s="34">
        <v>1009.4</v>
      </c>
      <c r="H1712" s="14">
        <f t="shared" si="104"/>
        <v>475025.87077399995</v>
      </c>
      <c r="I1712" s="11">
        <f t="shared" si="105"/>
        <v>45823</v>
      </c>
      <c r="J1712" s="11">
        <f t="shared" si="106"/>
        <v>47060.220999999998</v>
      </c>
      <c r="K1712" s="11">
        <f t="shared" si="107"/>
        <v>0</v>
      </c>
    </row>
    <row r="1713" spans="1:11" s="11" customFormat="1">
      <c r="A1713" s="32">
        <v>2018</v>
      </c>
      <c r="B1713" s="32">
        <v>7296</v>
      </c>
      <c r="C1713" s="33" t="s">
        <v>563</v>
      </c>
      <c r="D1713" s="33" t="s">
        <v>564</v>
      </c>
      <c r="E1713" s="34">
        <v>851484</v>
      </c>
      <c r="F1713" s="35">
        <v>1.0449999999999999</v>
      </c>
      <c r="G1713" s="34">
        <v>355.1</v>
      </c>
      <c r="H1713" s="14">
        <f t="shared" si="104"/>
        <v>3159682.56978</v>
      </c>
      <c r="I1713" s="11">
        <f t="shared" si="105"/>
        <v>851484</v>
      </c>
      <c r="J1713" s="11">
        <f t="shared" si="106"/>
        <v>889800.77999999991</v>
      </c>
      <c r="K1713" s="11">
        <f t="shared" si="107"/>
        <v>0</v>
      </c>
    </row>
    <row r="1714" spans="1:11" s="11" customFormat="1">
      <c r="A1714" s="32">
        <v>2018</v>
      </c>
      <c r="B1714" s="32">
        <v>7296</v>
      </c>
      <c r="C1714" s="33" t="s">
        <v>563</v>
      </c>
      <c r="D1714" s="33" t="s">
        <v>564</v>
      </c>
      <c r="E1714" s="34">
        <v>1145659</v>
      </c>
      <c r="F1714" s="35">
        <v>1.044</v>
      </c>
      <c r="G1714" s="34">
        <v>321.2</v>
      </c>
      <c r="H1714" s="14">
        <f t="shared" si="104"/>
        <v>3841770.4031519997</v>
      </c>
      <c r="I1714" s="11">
        <f t="shared" si="105"/>
        <v>1145659</v>
      </c>
      <c r="J1714" s="11">
        <f t="shared" si="106"/>
        <v>1196067.996</v>
      </c>
      <c r="K1714" s="11">
        <f t="shared" si="107"/>
        <v>0</v>
      </c>
    </row>
    <row r="1715" spans="1:11" s="11" customFormat="1">
      <c r="A1715" s="32">
        <v>2018</v>
      </c>
      <c r="B1715" s="32">
        <v>7302</v>
      </c>
      <c r="C1715" s="33" t="s">
        <v>563</v>
      </c>
      <c r="D1715" s="33" t="s">
        <v>564</v>
      </c>
      <c r="E1715" s="34">
        <v>1592036</v>
      </c>
      <c r="F1715" s="35">
        <v>1.022</v>
      </c>
      <c r="G1715" s="34">
        <v>467</v>
      </c>
      <c r="H1715" s="14">
        <f t="shared" si="104"/>
        <v>7598373.8986399993</v>
      </c>
      <c r="I1715" s="11">
        <f t="shared" si="105"/>
        <v>1592036</v>
      </c>
      <c r="J1715" s="11">
        <f t="shared" si="106"/>
        <v>1627060.7920000001</v>
      </c>
      <c r="K1715" s="11">
        <f t="shared" si="107"/>
        <v>0</v>
      </c>
    </row>
    <row r="1716" spans="1:11" s="11" customFormat="1">
      <c r="A1716" s="32">
        <v>2018</v>
      </c>
      <c r="B1716" s="32">
        <v>7302</v>
      </c>
      <c r="C1716" s="33" t="s">
        <v>563</v>
      </c>
      <c r="D1716" s="33" t="s">
        <v>564</v>
      </c>
      <c r="E1716" s="34">
        <v>1549999</v>
      </c>
      <c r="F1716" s="35">
        <v>1.022</v>
      </c>
      <c r="G1716" s="34">
        <v>467</v>
      </c>
      <c r="H1716" s="14">
        <f t="shared" si="104"/>
        <v>7397742.2272600001</v>
      </c>
      <c r="I1716" s="11">
        <f t="shared" si="105"/>
        <v>1549999</v>
      </c>
      <c r="J1716" s="11">
        <f t="shared" si="106"/>
        <v>1584098.9780000001</v>
      </c>
      <c r="K1716" s="11">
        <f t="shared" si="107"/>
        <v>0</v>
      </c>
    </row>
    <row r="1717" spans="1:11" s="11" customFormat="1">
      <c r="A1717" s="32">
        <v>2018</v>
      </c>
      <c r="B1717" s="32">
        <v>7302</v>
      </c>
      <c r="C1717" s="33" t="s">
        <v>563</v>
      </c>
      <c r="D1717" s="33" t="s">
        <v>564</v>
      </c>
      <c r="E1717" s="34">
        <v>572986</v>
      </c>
      <c r="F1717" s="35">
        <v>1.022</v>
      </c>
      <c r="G1717" s="34">
        <v>467</v>
      </c>
      <c r="H1717" s="14">
        <f t="shared" si="104"/>
        <v>2734713.2016399996</v>
      </c>
      <c r="I1717" s="11">
        <f t="shared" si="105"/>
        <v>572986</v>
      </c>
      <c r="J1717" s="11">
        <f t="shared" si="106"/>
        <v>585591.69200000004</v>
      </c>
      <c r="K1717" s="11">
        <f t="shared" si="107"/>
        <v>0</v>
      </c>
    </row>
    <row r="1718" spans="1:11" s="11" customFormat="1">
      <c r="A1718" s="32">
        <v>2018</v>
      </c>
      <c r="B1718" s="32">
        <v>7302</v>
      </c>
      <c r="C1718" s="33" t="s">
        <v>563</v>
      </c>
      <c r="D1718" s="33" t="s">
        <v>564</v>
      </c>
      <c r="E1718" s="34">
        <v>742055</v>
      </c>
      <c r="F1718" s="35">
        <v>1.022</v>
      </c>
      <c r="G1718" s="34">
        <v>467</v>
      </c>
      <c r="H1718" s="14">
        <f t="shared" si="104"/>
        <v>3541635.5806999998</v>
      </c>
      <c r="I1718" s="11">
        <f t="shared" si="105"/>
        <v>742055</v>
      </c>
      <c r="J1718" s="11">
        <f t="shared" si="106"/>
        <v>758380.21</v>
      </c>
      <c r="K1718" s="11">
        <f t="shared" si="107"/>
        <v>0</v>
      </c>
    </row>
    <row r="1719" spans="1:11" s="11" customFormat="1">
      <c r="A1719" s="32">
        <v>2018</v>
      </c>
      <c r="B1719" s="32">
        <v>7302</v>
      </c>
      <c r="C1719" s="33" t="s">
        <v>563</v>
      </c>
      <c r="D1719" s="33" t="s">
        <v>564</v>
      </c>
      <c r="E1719" s="34">
        <v>3378894</v>
      </c>
      <c r="F1719" s="35">
        <v>1.022</v>
      </c>
      <c r="G1719" s="34">
        <v>467</v>
      </c>
      <c r="H1719" s="14">
        <f t="shared" si="104"/>
        <v>16126582.549559999</v>
      </c>
      <c r="I1719" s="11">
        <f t="shared" si="105"/>
        <v>3378894</v>
      </c>
      <c r="J1719" s="11">
        <f t="shared" si="106"/>
        <v>3453229.6680000001</v>
      </c>
      <c r="K1719" s="11">
        <f t="shared" si="107"/>
        <v>0</v>
      </c>
    </row>
    <row r="1720" spans="1:11" s="11" customFormat="1">
      <c r="A1720" s="32">
        <v>2018</v>
      </c>
      <c r="B1720" s="32">
        <v>7315</v>
      </c>
      <c r="C1720" s="33" t="s">
        <v>563</v>
      </c>
      <c r="D1720" s="33" t="s">
        <v>564</v>
      </c>
      <c r="E1720" s="34">
        <v>23672</v>
      </c>
      <c r="F1720" s="35">
        <v>1.0389999999999999</v>
      </c>
      <c r="G1720" s="34">
        <v>510.6</v>
      </c>
      <c r="H1720" s="14">
        <f t="shared" si="104"/>
        <v>125583.132048</v>
      </c>
      <c r="I1720" s="11">
        <f t="shared" si="105"/>
        <v>23672</v>
      </c>
      <c r="J1720" s="11">
        <f t="shared" si="106"/>
        <v>24595.207999999999</v>
      </c>
      <c r="K1720" s="11">
        <f t="shared" si="107"/>
        <v>0</v>
      </c>
    </row>
    <row r="1721" spans="1:11" s="11" customFormat="1">
      <c r="A1721" s="32">
        <v>2018</v>
      </c>
      <c r="B1721" s="32">
        <v>7343</v>
      </c>
      <c r="C1721" s="33" t="s">
        <v>363</v>
      </c>
      <c r="D1721" s="33" t="s">
        <v>354</v>
      </c>
      <c r="E1721" s="34">
        <v>17736</v>
      </c>
      <c r="F1721" s="35">
        <v>17.706</v>
      </c>
      <c r="G1721" s="34">
        <v>185.3</v>
      </c>
      <c r="H1721" s="14">
        <f t="shared" si="104"/>
        <v>581904.29044800007</v>
      </c>
      <c r="I1721" s="11">
        <f t="shared" si="105"/>
        <v>17736</v>
      </c>
      <c r="J1721" s="11">
        <f t="shared" si="106"/>
        <v>314033.61599999998</v>
      </c>
      <c r="K1721" s="11">
        <f t="shared" si="107"/>
        <v>0</v>
      </c>
    </row>
    <row r="1722" spans="1:11" s="11" customFormat="1">
      <c r="A1722" s="32">
        <v>2018</v>
      </c>
      <c r="B1722" s="32">
        <v>7343</v>
      </c>
      <c r="C1722" s="33" t="s">
        <v>363</v>
      </c>
      <c r="D1722" s="33" t="s">
        <v>354</v>
      </c>
      <c r="E1722" s="34">
        <v>17548</v>
      </c>
      <c r="F1722" s="35">
        <v>18.132000000000001</v>
      </c>
      <c r="G1722" s="34">
        <v>186.3</v>
      </c>
      <c r="H1722" s="14">
        <f t="shared" si="104"/>
        <v>592769.96596800012</v>
      </c>
      <c r="I1722" s="11">
        <f t="shared" si="105"/>
        <v>17548</v>
      </c>
      <c r="J1722" s="11">
        <f t="shared" si="106"/>
        <v>318180.33600000001</v>
      </c>
      <c r="K1722" s="11">
        <f t="shared" si="107"/>
        <v>0</v>
      </c>
    </row>
    <row r="1723" spans="1:11" s="11" customFormat="1">
      <c r="A1723" s="32">
        <v>2018</v>
      </c>
      <c r="B1723" s="32">
        <v>7343</v>
      </c>
      <c r="C1723" s="33" t="s">
        <v>363</v>
      </c>
      <c r="D1723" s="33" t="s">
        <v>354</v>
      </c>
      <c r="E1723" s="34">
        <v>17433</v>
      </c>
      <c r="F1723" s="35">
        <v>17.675999999999998</v>
      </c>
      <c r="G1723" s="34">
        <v>172.8</v>
      </c>
      <c r="H1723" s="14">
        <f t="shared" si="104"/>
        <v>532475.78342400002</v>
      </c>
      <c r="I1723" s="11">
        <f t="shared" si="105"/>
        <v>17433</v>
      </c>
      <c r="J1723" s="11">
        <f t="shared" si="106"/>
        <v>308145.70799999998</v>
      </c>
      <c r="K1723" s="11">
        <f t="shared" si="107"/>
        <v>0</v>
      </c>
    </row>
    <row r="1724" spans="1:11" s="11" customFormat="1">
      <c r="A1724" s="32">
        <v>2018</v>
      </c>
      <c r="B1724" s="32">
        <v>7343</v>
      </c>
      <c r="C1724" s="33" t="s">
        <v>363</v>
      </c>
      <c r="D1724" s="33" t="s">
        <v>354</v>
      </c>
      <c r="E1724" s="34">
        <v>17621</v>
      </c>
      <c r="F1724" s="35">
        <v>17.457999999999998</v>
      </c>
      <c r="G1724" s="34">
        <v>170.2</v>
      </c>
      <c r="H1724" s="14">
        <f t="shared" si="104"/>
        <v>523581.86543599993</v>
      </c>
      <c r="I1724" s="11">
        <f t="shared" si="105"/>
        <v>17621</v>
      </c>
      <c r="J1724" s="11">
        <f t="shared" si="106"/>
        <v>307627.41799999995</v>
      </c>
      <c r="K1724" s="11">
        <f t="shared" si="107"/>
        <v>0</v>
      </c>
    </row>
    <row r="1725" spans="1:11" s="11" customFormat="1">
      <c r="A1725" s="32">
        <v>2018</v>
      </c>
      <c r="B1725" s="32">
        <v>7343</v>
      </c>
      <c r="C1725" s="33" t="s">
        <v>565</v>
      </c>
      <c r="D1725" s="33" t="s">
        <v>566</v>
      </c>
      <c r="E1725" s="34">
        <v>543</v>
      </c>
      <c r="F1725" s="35">
        <v>5.7119999999999997</v>
      </c>
      <c r="G1725" s="34">
        <v>1557.1</v>
      </c>
      <c r="H1725" s="14">
        <f t="shared" si="104"/>
        <v>48295.262736000004</v>
      </c>
      <c r="I1725" s="11">
        <f t="shared" si="105"/>
        <v>543</v>
      </c>
      <c r="J1725" s="11">
        <f t="shared" si="106"/>
        <v>3101.616</v>
      </c>
      <c r="K1725" s="11">
        <f t="shared" si="107"/>
        <v>0</v>
      </c>
    </row>
    <row r="1726" spans="1:11" s="11" customFormat="1">
      <c r="A1726" s="32">
        <v>2018</v>
      </c>
      <c r="B1726" s="32">
        <v>7343</v>
      </c>
      <c r="C1726" s="33" t="s">
        <v>565</v>
      </c>
      <c r="D1726" s="33" t="s">
        <v>566</v>
      </c>
      <c r="E1726" s="34">
        <v>2089</v>
      </c>
      <c r="F1726" s="35">
        <v>5.7119999999999997</v>
      </c>
      <c r="G1726" s="34">
        <v>1541.6</v>
      </c>
      <c r="H1726" s="14">
        <f t="shared" si="104"/>
        <v>183949.38508799995</v>
      </c>
      <c r="I1726" s="11">
        <f t="shared" si="105"/>
        <v>2089</v>
      </c>
      <c r="J1726" s="11">
        <f t="shared" si="106"/>
        <v>11932.367999999999</v>
      </c>
      <c r="K1726" s="11">
        <f t="shared" si="107"/>
        <v>0</v>
      </c>
    </row>
    <row r="1727" spans="1:11" s="11" customFormat="1">
      <c r="A1727" s="32">
        <v>2018</v>
      </c>
      <c r="B1727" s="32">
        <v>7350</v>
      </c>
      <c r="C1727" s="33" t="s">
        <v>563</v>
      </c>
      <c r="D1727" s="33" t="s">
        <v>564</v>
      </c>
      <c r="E1727" s="34">
        <v>573000</v>
      </c>
      <c r="F1727" s="35">
        <v>1.0449999999999999</v>
      </c>
      <c r="G1727" s="34">
        <v>161.19999999999999</v>
      </c>
      <c r="H1727" s="14">
        <f t="shared" si="104"/>
        <v>965241.41999999981</v>
      </c>
      <c r="I1727" s="11">
        <f t="shared" si="105"/>
        <v>573000</v>
      </c>
      <c r="J1727" s="11">
        <f t="shared" si="106"/>
        <v>598785</v>
      </c>
      <c r="K1727" s="11">
        <f t="shared" si="107"/>
        <v>0</v>
      </c>
    </row>
    <row r="1728" spans="1:11" s="11" customFormat="1">
      <c r="A1728" s="32">
        <v>2018</v>
      </c>
      <c r="B1728" s="32">
        <v>7380</v>
      </c>
      <c r="C1728" s="33" t="s">
        <v>563</v>
      </c>
      <c r="D1728" s="33" t="s">
        <v>564</v>
      </c>
      <c r="E1728" s="34">
        <v>114301</v>
      </c>
      <c r="F1728" s="35">
        <v>1</v>
      </c>
      <c r="G1728" s="34">
        <v>417.9</v>
      </c>
      <c r="H1728" s="14">
        <f t="shared" si="104"/>
        <v>477663.87899999996</v>
      </c>
      <c r="I1728" s="11">
        <f t="shared" si="105"/>
        <v>114301</v>
      </c>
      <c r="J1728" s="11">
        <f t="shared" si="106"/>
        <v>114301</v>
      </c>
      <c r="K1728" s="11">
        <f t="shared" si="107"/>
        <v>0</v>
      </c>
    </row>
    <row r="1729" spans="1:11" s="11" customFormat="1">
      <c r="A1729" s="32">
        <v>2018</v>
      </c>
      <c r="B1729" s="32">
        <v>7380</v>
      </c>
      <c r="C1729" s="33" t="s">
        <v>563</v>
      </c>
      <c r="D1729" s="33" t="s">
        <v>564</v>
      </c>
      <c r="E1729" s="34">
        <v>191295</v>
      </c>
      <c r="F1729" s="35">
        <v>1</v>
      </c>
      <c r="G1729" s="34">
        <v>364.6</v>
      </c>
      <c r="H1729" s="14">
        <f t="shared" si="104"/>
        <v>697461.57000000007</v>
      </c>
      <c r="I1729" s="11">
        <f t="shared" si="105"/>
        <v>191295</v>
      </c>
      <c r="J1729" s="11">
        <f t="shared" si="106"/>
        <v>191295</v>
      </c>
      <c r="K1729" s="11">
        <f t="shared" si="107"/>
        <v>0</v>
      </c>
    </row>
    <row r="1730" spans="1:11" s="11" customFormat="1">
      <c r="A1730" s="32">
        <v>2018</v>
      </c>
      <c r="B1730" s="32">
        <v>7380</v>
      </c>
      <c r="C1730" s="33" t="s">
        <v>563</v>
      </c>
      <c r="D1730" s="33" t="s">
        <v>564</v>
      </c>
      <c r="E1730" s="34">
        <v>557325</v>
      </c>
      <c r="F1730" s="35">
        <v>1</v>
      </c>
      <c r="G1730" s="34">
        <v>403.5</v>
      </c>
      <c r="H1730" s="14">
        <f t="shared" si="104"/>
        <v>2248806.375</v>
      </c>
      <c r="I1730" s="11">
        <f t="shared" si="105"/>
        <v>557325</v>
      </c>
      <c r="J1730" s="11">
        <f t="shared" si="106"/>
        <v>557325</v>
      </c>
      <c r="K1730" s="11">
        <f t="shared" si="107"/>
        <v>0</v>
      </c>
    </row>
    <row r="1731" spans="1:11" s="11" customFormat="1">
      <c r="A1731" s="32">
        <v>2018</v>
      </c>
      <c r="B1731" s="32">
        <v>7380</v>
      </c>
      <c r="C1731" s="33" t="s">
        <v>563</v>
      </c>
      <c r="D1731" s="33" t="s">
        <v>564</v>
      </c>
      <c r="E1731" s="34">
        <v>1350591</v>
      </c>
      <c r="F1731" s="35">
        <v>1</v>
      </c>
      <c r="G1731" s="34">
        <v>459.3</v>
      </c>
      <c r="H1731" s="14">
        <f t="shared" si="104"/>
        <v>6203264.4629999995</v>
      </c>
      <c r="I1731" s="11">
        <f t="shared" si="105"/>
        <v>1350591</v>
      </c>
      <c r="J1731" s="11">
        <f t="shared" si="106"/>
        <v>1350591</v>
      </c>
      <c r="K1731" s="11">
        <f t="shared" si="107"/>
        <v>0</v>
      </c>
    </row>
    <row r="1732" spans="1:11" s="11" customFormat="1">
      <c r="A1732" s="32">
        <v>2018</v>
      </c>
      <c r="B1732" s="32">
        <v>7504</v>
      </c>
      <c r="C1732" s="33" t="s">
        <v>363</v>
      </c>
      <c r="D1732" s="33" t="s">
        <v>354</v>
      </c>
      <c r="E1732" s="34">
        <v>46267</v>
      </c>
      <c r="F1732" s="35">
        <v>16.100000000000001</v>
      </c>
      <c r="G1732" s="34">
        <v>88.8</v>
      </c>
      <c r="H1732" s="14">
        <f t="shared" si="104"/>
        <v>661470.04560000007</v>
      </c>
      <c r="I1732" s="11">
        <f t="shared" si="105"/>
        <v>46267</v>
      </c>
      <c r="J1732" s="11">
        <f t="shared" si="106"/>
        <v>744898.70000000007</v>
      </c>
      <c r="K1732" s="11">
        <f t="shared" si="107"/>
        <v>0</v>
      </c>
    </row>
    <row r="1733" spans="1:11" s="11" customFormat="1">
      <c r="A1733" s="32">
        <v>2018</v>
      </c>
      <c r="B1733" s="32">
        <v>7504</v>
      </c>
      <c r="C1733" s="33" t="s">
        <v>563</v>
      </c>
      <c r="D1733" s="33" t="s">
        <v>564</v>
      </c>
      <c r="E1733" s="34">
        <v>14667</v>
      </c>
      <c r="F1733" s="35">
        <v>1.06</v>
      </c>
      <c r="G1733" s="34">
        <v>1221</v>
      </c>
      <c r="H1733" s="14">
        <f t="shared" si="104"/>
        <v>189829.11420000004</v>
      </c>
      <c r="I1733" s="11">
        <f t="shared" si="105"/>
        <v>14667</v>
      </c>
      <c r="J1733" s="11">
        <f t="shared" si="106"/>
        <v>15547.02</v>
      </c>
      <c r="K1733" s="11">
        <f t="shared" si="107"/>
        <v>0</v>
      </c>
    </row>
    <row r="1734" spans="1:11" s="11" customFormat="1">
      <c r="A1734" s="32">
        <v>2018</v>
      </c>
      <c r="B1734" s="32">
        <v>7512</v>
      </c>
      <c r="C1734" s="33" t="s">
        <v>563</v>
      </c>
      <c r="D1734" s="33" t="s">
        <v>564</v>
      </c>
      <c r="E1734" s="34">
        <v>398972</v>
      </c>
      <c r="F1734" s="35">
        <v>1.032</v>
      </c>
      <c r="G1734" s="34">
        <v>487.5</v>
      </c>
      <c r="H1734" s="14">
        <f t="shared" ref="H1734:H1797" si="108">IF(I1734="","",G1734/100*F1734*E1734)</f>
        <v>2007228.1320000002</v>
      </c>
      <c r="I1734" s="11">
        <f t="shared" ref="I1734:I1797" si="109">IF(OR(G1734=".",F1734=".",E1734="."),"",E1734)</f>
        <v>398972</v>
      </c>
      <c r="J1734" s="11">
        <f t="shared" ref="J1734:J1797" si="110">IF(I1734="","",F1734*I1734)</f>
        <v>411739.10399999999</v>
      </c>
      <c r="K1734" s="11">
        <f t="shared" ref="K1734:K1797" si="111">IF(C1734="LIG",1,0)</f>
        <v>0</v>
      </c>
    </row>
    <row r="1735" spans="1:11" s="11" customFormat="1">
      <c r="A1735" s="32">
        <v>2018</v>
      </c>
      <c r="B1735" s="32">
        <v>7538</v>
      </c>
      <c r="C1735" s="33" t="s">
        <v>565</v>
      </c>
      <c r="D1735" s="33" t="s">
        <v>566</v>
      </c>
      <c r="E1735" s="34">
        <v>9280</v>
      </c>
      <c r="F1735" s="35">
        <v>5.78</v>
      </c>
      <c r="G1735" s="34">
        <v>1824.8</v>
      </c>
      <c r="H1735" s="14">
        <f t="shared" si="108"/>
        <v>978793.52320000005</v>
      </c>
      <c r="I1735" s="11">
        <f t="shared" si="109"/>
        <v>9280</v>
      </c>
      <c r="J1735" s="11">
        <f t="shared" si="110"/>
        <v>53638.400000000001</v>
      </c>
      <c r="K1735" s="11">
        <f t="shared" si="111"/>
        <v>0</v>
      </c>
    </row>
    <row r="1736" spans="1:11" s="11" customFormat="1">
      <c r="A1736" s="32">
        <v>2018</v>
      </c>
      <c r="B1736" s="32">
        <v>7538</v>
      </c>
      <c r="C1736" s="33" t="s">
        <v>565</v>
      </c>
      <c r="D1736" s="33" t="s">
        <v>566</v>
      </c>
      <c r="E1736" s="34">
        <v>31319</v>
      </c>
      <c r="F1736" s="35">
        <v>5.78</v>
      </c>
      <c r="G1736" s="34">
        <v>1588.4</v>
      </c>
      <c r="H1736" s="14">
        <f t="shared" si="108"/>
        <v>2875382.3568800003</v>
      </c>
      <c r="I1736" s="11">
        <f t="shared" si="109"/>
        <v>31319</v>
      </c>
      <c r="J1736" s="11">
        <f t="shared" si="110"/>
        <v>181023.82</v>
      </c>
      <c r="K1736" s="11">
        <f t="shared" si="111"/>
        <v>0</v>
      </c>
    </row>
    <row r="1737" spans="1:11" s="11" customFormat="1">
      <c r="A1737" s="32">
        <v>2018</v>
      </c>
      <c r="B1737" s="32">
        <v>7538</v>
      </c>
      <c r="C1737" s="33" t="s">
        <v>565</v>
      </c>
      <c r="D1737" s="33" t="s">
        <v>566</v>
      </c>
      <c r="E1737" s="34">
        <v>60324</v>
      </c>
      <c r="F1737" s="35">
        <v>5.78</v>
      </c>
      <c r="G1737" s="34">
        <v>1832.6</v>
      </c>
      <c r="H1737" s="14">
        <f t="shared" si="108"/>
        <v>6389776.2667200007</v>
      </c>
      <c r="I1737" s="11">
        <f t="shared" si="109"/>
        <v>60324</v>
      </c>
      <c r="J1737" s="11">
        <f t="shared" si="110"/>
        <v>348672.72000000003</v>
      </c>
      <c r="K1737" s="11">
        <f t="shared" si="111"/>
        <v>0</v>
      </c>
    </row>
    <row r="1738" spans="1:11" s="11" customFormat="1">
      <c r="A1738" s="32">
        <v>2018</v>
      </c>
      <c r="B1738" s="32">
        <v>7538</v>
      </c>
      <c r="C1738" s="33" t="s">
        <v>565</v>
      </c>
      <c r="D1738" s="33" t="s">
        <v>566</v>
      </c>
      <c r="E1738" s="34">
        <v>38477</v>
      </c>
      <c r="F1738" s="35">
        <v>5.78</v>
      </c>
      <c r="G1738" s="34">
        <v>1958.9</v>
      </c>
      <c r="H1738" s="14">
        <f t="shared" si="108"/>
        <v>4356536.0083400011</v>
      </c>
      <c r="I1738" s="11">
        <f t="shared" si="109"/>
        <v>38477</v>
      </c>
      <c r="J1738" s="11">
        <f t="shared" si="110"/>
        <v>222397.06</v>
      </c>
      <c r="K1738" s="11">
        <f t="shared" si="111"/>
        <v>0</v>
      </c>
    </row>
    <row r="1739" spans="1:11" s="11" customFormat="1">
      <c r="A1739" s="32">
        <v>2018</v>
      </c>
      <c r="B1739" s="32">
        <v>7538</v>
      </c>
      <c r="C1739" s="33" t="s">
        <v>563</v>
      </c>
      <c r="D1739" s="33" t="s">
        <v>564</v>
      </c>
      <c r="E1739" s="34">
        <v>2790</v>
      </c>
      <c r="F1739" s="35">
        <v>1.034</v>
      </c>
      <c r="G1739" s="34">
        <v>1394.6</v>
      </c>
      <c r="H1739" s="14">
        <f t="shared" si="108"/>
        <v>40232.257559999998</v>
      </c>
      <c r="I1739" s="11">
        <f t="shared" si="109"/>
        <v>2790</v>
      </c>
      <c r="J1739" s="11">
        <f t="shared" si="110"/>
        <v>2884.86</v>
      </c>
      <c r="K1739" s="11">
        <f t="shared" si="111"/>
        <v>0</v>
      </c>
    </row>
    <row r="1740" spans="1:11" s="11" customFormat="1">
      <c r="A1740" s="32">
        <v>2018</v>
      </c>
      <c r="B1740" s="32">
        <v>7538</v>
      </c>
      <c r="C1740" s="33" t="s">
        <v>563</v>
      </c>
      <c r="D1740" s="33" t="s">
        <v>564</v>
      </c>
      <c r="E1740" s="34">
        <v>314969</v>
      </c>
      <c r="F1740" s="35">
        <v>1.034</v>
      </c>
      <c r="G1740" s="34">
        <v>859.6</v>
      </c>
      <c r="H1740" s="14">
        <f t="shared" si="108"/>
        <v>2799527.6238159998</v>
      </c>
      <c r="I1740" s="11">
        <f t="shared" si="109"/>
        <v>314969</v>
      </c>
      <c r="J1740" s="11">
        <f t="shared" si="110"/>
        <v>325677.946</v>
      </c>
      <c r="K1740" s="11">
        <f t="shared" si="111"/>
        <v>0</v>
      </c>
    </row>
    <row r="1741" spans="1:11" s="11" customFormat="1">
      <c r="A1741" s="32">
        <v>2018</v>
      </c>
      <c r="B1741" s="32">
        <v>7604</v>
      </c>
      <c r="C1741" s="33" t="s">
        <v>563</v>
      </c>
      <c r="D1741" s="33" t="s">
        <v>564</v>
      </c>
      <c r="E1741" s="34">
        <v>893459</v>
      </c>
      <c r="F1741" s="35">
        <v>1.012</v>
      </c>
      <c r="G1741" s="34">
        <v>555.4</v>
      </c>
      <c r="H1741" s="14">
        <f t="shared" si="108"/>
        <v>5021818.5414319988</v>
      </c>
      <c r="I1741" s="11">
        <f t="shared" si="109"/>
        <v>893459</v>
      </c>
      <c r="J1741" s="11">
        <f t="shared" si="110"/>
        <v>904180.50800000003</v>
      </c>
      <c r="K1741" s="11">
        <f t="shared" si="111"/>
        <v>0</v>
      </c>
    </row>
    <row r="1742" spans="1:11" s="11" customFormat="1">
      <c r="A1742" s="32">
        <v>2018</v>
      </c>
      <c r="B1742" s="32">
        <v>7605</v>
      </c>
      <c r="C1742" s="33" t="s">
        <v>563</v>
      </c>
      <c r="D1742" s="33" t="s">
        <v>564</v>
      </c>
      <c r="E1742" s="34">
        <v>1247113</v>
      </c>
      <c r="F1742" s="35">
        <v>1.0900000000000001</v>
      </c>
      <c r="G1742" s="34">
        <v>411.4</v>
      </c>
      <c r="H1742" s="14">
        <f t="shared" si="108"/>
        <v>5592378.9413799997</v>
      </c>
      <c r="I1742" s="11">
        <f t="shared" si="109"/>
        <v>1247113</v>
      </c>
      <c r="J1742" s="11">
        <f t="shared" si="110"/>
        <v>1359353.1700000002</v>
      </c>
      <c r="K1742" s="11">
        <f t="shared" si="111"/>
        <v>0</v>
      </c>
    </row>
    <row r="1743" spans="1:11" s="11" customFormat="1">
      <c r="A1743" s="32">
        <v>2018</v>
      </c>
      <c r="B1743" s="32">
        <v>7699</v>
      </c>
      <c r="C1743" s="33" t="s">
        <v>563</v>
      </c>
      <c r="D1743" s="33" t="s">
        <v>564</v>
      </c>
      <c r="E1743" s="34">
        <v>1170036</v>
      </c>
      <c r="F1743" s="35">
        <v>1.02</v>
      </c>
      <c r="G1743" s="34">
        <v>507.5</v>
      </c>
      <c r="H1743" s="14">
        <f t="shared" si="108"/>
        <v>6056691.3540000003</v>
      </c>
      <c r="I1743" s="11">
        <f t="shared" si="109"/>
        <v>1170036</v>
      </c>
      <c r="J1743" s="11">
        <f t="shared" si="110"/>
        <v>1193436.72</v>
      </c>
      <c r="K1743" s="11">
        <f t="shared" si="111"/>
        <v>0</v>
      </c>
    </row>
    <row r="1744" spans="1:11" s="11" customFormat="1">
      <c r="A1744" s="32">
        <v>2018</v>
      </c>
      <c r="B1744" s="32">
        <v>7709</v>
      </c>
      <c r="C1744" s="33" t="s">
        <v>565</v>
      </c>
      <c r="D1744" s="33" t="s">
        <v>566</v>
      </c>
      <c r="E1744" s="34">
        <v>1369</v>
      </c>
      <c r="F1744" s="35">
        <v>5.8</v>
      </c>
      <c r="G1744" s="34" t="s">
        <v>364</v>
      </c>
      <c r="H1744" s="14" t="str">
        <f t="shared" si="108"/>
        <v/>
      </c>
      <c r="I1744" s="11" t="str">
        <f t="shared" si="109"/>
        <v/>
      </c>
      <c r="J1744" s="11" t="str">
        <f t="shared" si="110"/>
        <v/>
      </c>
      <c r="K1744" s="11">
        <f t="shared" si="111"/>
        <v>0</v>
      </c>
    </row>
    <row r="1745" spans="1:11" s="11" customFormat="1">
      <c r="A1745" s="32">
        <v>2018</v>
      </c>
      <c r="B1745" s="32">
        <v>7709</v>
      </c>
      <c r="C1745" s="33" t="s">
        <v>563</v>
      </c>
      <c r="D1745" s="33" t="s">
        <v>564</v>
      </c>
      <c r="E1745" s="34">
        <v>390811</v>
      </c>
      <c r="F1745" s="35">
        <v>1.02</v>
      </c>
      <c r="G1745" s="34" t="s">
        <v>364</v>
      </c>
      <c r="H1745" s="14" t="str">
        <f t="shared" si="108"/>
        <v/>
      </c>
      <c r="I1745" s="11" t="str">
        <f t="shared" si="109"/>
        <v/>
      </c>
      <c r="J1745" s="11" t="str">
        <f t="shared" si="110"/>
        <v/>
      </c>
      <c r="K1745" s="11">
        <f t="shared" si="111"/>
        <v>0</v>
      </c>
    </row>
    <row r="1746" spans="1:11" s="11" customFormat="1">
      <c r="A1746" s="32">
        <v>2018</v>
      </c>
      <c r="B1746" s="32">
        <v>7710</v>
      </c>
      <c r="C1746" s="33" t="s">
        <v>563</v>
      </c>
      <c r="D1746" s="33" t="s">
        <v>564</v>
      </c>
      <c r="E1746" s="34">
        <v>5973505</v>
      </c>
      <c r="F1746" s="35">
        <v>1.0309999999999999</v>
      </c>
      <c r="G1746" s="34" t="s">
        <v>364</v>
      </c>
      <c r="H1746" s="14" t="str">
        <f t="shared" si="108"/>
        <v/>
      </c>
      <c r="I1746" s="11" t="str">
        <f t="shared" si="109"/>
        <v/>
      </c>
      <c r="J1746" s="11" t="str">
        <f t="shared" si="110"/>
        <v/>
      </c>
      <c r="K1746" s="11">
        <f t="shared" si="111"/>
        <v>0</v>
      </c>
    </row>
    <row r="1747" spans="1:11" s="11" customFormat="1">
      <c r="A1747" s="32">
        <v>2018</v>
      </c>
      <c r="B1747" s="32">
        <v>7721</v>
      </c>
      <c r="C1747" s="33" t="s">
        <v>563</v>
      </c>
      <c r="D1747" s="33" t="s">
        <v>564</v>
      </c>
      <c r="E1747" s="34">
        <v>1211449</v>
      </c>
      <c r="F1747" s="35">
        <v>1.018</v>
      </c>
      <c r="G1747" s="34">
        <v>394.2</v>
      </c>
      <c r="H1747" s="14">
        <f t="shared" si="108"/>
        <v>4861491.5332439998</v>
      </c>
      <c r="I1747" s="11">
        <f t="shared" si="109"/>
        <v>1211449</v>
      </c>
      <c r="J1747" s="11">
        <f t="shared" si="110"/>
        <v>1233255.0819999999</v>
      </c>
      <c r="K1747" s="11">
        <f t="shared" si="111"/>
        <v>0</v>
      </c>
    </row>
    <row r="1748" spans="1:11" s="11" customFormat="1">
      <c r="A1748" s="32">
        <v>2018</v>
      </c>
      <c r="B1748" s="32">
        <v>7737</v>
      </c>
      <c r="C1748" s="33" t="s">
        <v>353</v>
      </c>
      <c r="D1748" s="33" t="s">
        <v>354</v>
      </c>
      <c r="E1748" s="34">
        <v>15278</v>
      </c>
      <c r="F1748" s="35">
        <v>25.876000000000001</v>
      </c>
      <c r="G1748" s="34">
        <v>342.6</v>
      </c>
      <c r="H1748" s="14">
        <f t="shared" si="108"/>
        <v>1354412.666928</v>
      </c>
      <c r="I1748" s="11">
        <f t="shared" si="109"/>
        <v>15278</v>
      </c>
      <c r="J1748" s="11">
        <f t="shared" si="110"/>
        <v>395333.52799999999</v>
      </c>
      <c r="K1748" s="11">
        <f t="shared" si="111"/>
        <v>0</v>
      </c>
    </row>
    <row r="1749" spans="1:11" s="11" customFormat="1">
      <c r="A1749" s="32">
        <v>2018</v>
      </c>
      <c r="B1749" s="32">
        <v>7754</v>
      </c>
      <c r="C1749" s="33" t="s">
        <v>563</v>
      </c>
      <c r="D1749" s="33" t="s">
        <v>564</v>
      </c>
      <c r="E1749" s="34">
        <v>1588</v>
      </c>
      <c r="F1749" s="35">
        <v>1.034</v>
      </c>
      <c r="G1749" s="34">
        <v>959.6</v>
      </c>
      <c r="H1749" s="14">
        <f t="shared" si="108"/>
        <v>15756.555232000001</v>
      </c>
      <c r="I1749" s="11">
        <f t="shared" si="109"/>
        <v>1588</v>
      </c>
      <c r="J1749" s="11">
        <f t="shared" si="110"/>
        <v>1641.992</v>
      </c>
      <c r="K1749" s="11">
        <f t="shared" si="111"/>
        <v>0</v>
      </c>
    </row>
    <row r="1750" spans="1:11" s="11" customFormat="1">
      <c r="A1750" s="32">
        <v>2018</v>
      </c>
      <c r="B1750" s="32">
        <v>7754</v>
      </c>
      <c r="C1750" s="33" t="s">
        <v>563</v>
      </c>
      <c r="D1750" s="33" t="s">
        <v>564</v>
      </c>
      <c r="E1750" s="34">
        <v>9504</v>
      </c>
      <c r="F1750" s="35">
        <v>1.034</v>
      </c>
      <c r="G1750" s="34">
        <v>617.5</v>
      </c>
      <c r="H1750" s="14">
        <f t="shared" si="108"/>
        <v>60682.5648</v>
      </c>
      <c r="I1750" s="11">
        <f t="shared" si="109"/>
        <v>9504</v>
      </c>
      <c r="J1750" s="11">
        <f t="shared" si="110"/>
        <v>9827.1360000000004</v>
      </c>
      <c r="K1750" s="11">
        <f t="shared" si="111"/>
        <v>0</v>
      </c>
    </row>
    <row r="1751" spans="1:11" s="11" customFormat="1">
      <c r="A1751" s="32">
        <v>2018</v>
      </c>
      <c r="B1751" s="32">
        <v>7757</v>
      </c>
      <c r="C1751" s="33" t="s">
        <v>563</v>
      </c>
      <c r="D1751" s="33" t="s">
        <v>564</v>
      </c>
      <c r="E1751" s="34">
        <v>76336</v>
      </c>
      <c r="F1751" s="35">
        <v>1.048</v>
      </c>
      <c r="G1751" s="34">
        <v>276.89999999999998</v>
      </c>
      <c r="H1751" s="14">
        <f t="shared" si="108"/>
        <v>221520.35443199999</v>
      </c>
      <c r="I1751" s="11">
        <f t="shared" si="109"/>
        <v>76336</v>
      </c>
      <c r="J1751" s="11">
        <f t="shared" si="110"/>
        <v>80000.127999999997</v>
      </c>
      <c r="K1751" s="11">
        <f t="shared" si="111"/>
        <v>0</v>
      </c>
    </row>
    <row r="1752" spans="1:11" s="11" customFormat="1">
      <c r="A1752" s="32">
        <v>2018</v>
      </c>
      <c r="B1752" s="32">
        <v>7757</v>
      </c>
      <c r="C1752" s="33" t="s">
        <v>563</v>
      </c>
      <c r="D1752" s="33" t="s">
        <v>564</v>
      </c>
      <c r="E1752" s="34">
        <v>38168</v>
      </c>
      <c r="F1752" s="35">
        <v>1.048</v>
      </c>
      <c r="G1752" s="34">
        <v>306.39999999999998</v>
      </c>
      <c r="H1752" s="14">
        <f t="shared" si="108"/>
        <v>122560.19609599999</v>
      </c>
      <c r="I1752" s="11">
        <f t="shared" si="109"/>
        <v>38168</v>
      </c>
      <c r="J1752" s="11">
        <f t="shared" si="110"/>
        <v>40000.063999999998</v>
      </c>
      <c r="K1752" s="11">
        <f t="shared" si="111"/>
        <v>0</v>
      </c>
    </row>
    <row r="1753" spans="1:11" s="11" customFormat="1">
      <c r="A1753" s="32">
        <v>2018</v>
      </c>
      <c r="B1753" s="32">
        <v>7757</v>
      </c>
      <c r="C1753" s="33" t="s">
        <v>563</v>
      </c>
      <c r="D1753" s="33" t="s">
        <v>564</v>
      </c>
      <c r="E1753" s="34">
        <v>23855</v>
      </c>
      <c r="F1753" s="35">
        <v>1.048</v>
      </c>
      <c r="G1753" s="34">
        <v>341.3</v>
      </c>
      <c r="H1753" s="14">
        <f t="shared" si="108"/>
        <v>85325.13652</v>
      </c>
      <c r="I1753" s="11">
        <f t="shared" si="109"/>
        <v>23855</v>
      </c>
      <c r="J1753" s="11">
        <f t="shared" si="110"/>
        <v>25000.04</v>
      </c>
      <c r="K1753" s="11">
        <f t="shared" si="111"/>
        <v>0</v>
      </c>
    </row>
    <row r="1754" spans="1:11" s="11" customFormat="1">
      <c r="A1754" s="32">
        <v>2018</v>
      </c>
      <c r="B1754" s="32">
        <v>7757</v>
      </c>
      <c r="C1754" s="33" t="s">
        <v>563</v>
      </c>
      <c r="D1754" s="33" t="s">
        <v>564</v>
      </c>
      <c r="E1754" s="34">
        <v>13645</v>
      </c>
      <c r="F1754" s="35">
        <v>1.048</v>
      </c>
      <c r="G1754" s="34">
        <v>415.7</v>
      </c>
      <c r="H1754" s="14">
        <f t="shared" si="108"/>
        <v>59444.933720000001</v>
      </c>
      <c r="I1754" s="11">
        <f t="shared" si="109"/>
        <v>13645</v>
      </c>
      <c r="J1754" s="11">
        <f t="shared" si="110"/>
        <v>14299.960000000001</v>
      </c>
      <c r="K1754" s="11">
        <f t="shared" si="111"/>
        <v>0</v>
      </c>
    </row>
    <row r="1755" spans="1:11" s="11" customFormat="1">
      <c r="A1755" s="32">
        <v>2018</v>
      </c>
      <c r="B1755" s="32">
        <v>7757</v>
      </c>
      <c r="C1755" s="33" t="s">
        <v>563</v>
      </c>
      <c r="D1755" s="33" t="s">
        <v>564</v>
      </c>
      <c r="E1755" s="34">
        <v>12405</v>
      </c>
      <c r="F1755" s="35">
        <v>1.048</v>
      </c>
      <c r="G1755" s="34">
        <v>262</v>
      </c>
      <c r="H1755" s="14">
        <f t="shared" si="108"/>
        <v>34061.152800000003</v>
      </c>
      <c r="I1755" s="11">
        <f t="shared" si="109"/>
        <v>12405</v>
      </c>
      <c r="J1755" s="11">
        <f t="shared" si="110"/>
        <v>13000.44</v>
      </c>
      <c r="K1755" s="11">
        <f t="shared" si="111"/>
        <v>0</v>
      </c>
    </row>
    <row r="1756" spans="1:11" s="11" customFormat="1">
      <c r="A1756" s="32">
        <v>2018</v>
      </c>
      <c r="B1756" s="32">
        <v>7757</v>
      </c>
      <c r="C1756" s="33" t="s">
        <v>563</v>
      </c>
      <c r="D1756" s="33" t="s">
        <v>564</v>
      </c>
      <c r="E1756" s="34">
        <v>147901</v>
      </c>
      <c r="F1756" s="35">
        <v>1.048</v>
      </c>
      <c r="G1756" s="34">
        <v>274.89999999999998</v>
      </c>
      <c r="H1756" s="14">
        <f t="shared" si="108"/>
        <v>426095.68175199995</v>
      </c>
      <c r="I1756" s="11">
        <f t="shared" si="109"/>
        <v>147901</v>
      </c>
      <c r="J1756" s="11">
        <f t="shared" si="110"/>
        <v>155000.24799999999</v>
      </c>
      <c r="K1756" s="11">
        <f t="shared" si="111"/>
        <v>0</v>
      </c>
    </row>
    <row r="1757" spans="1:11" s="11" customFormat="1">
      <c r="A1757" s="32">
        <v>2018</v>
      </c>
      <c r="B1757" s="32">
        <v>7757</v>
      </c>
      <c r="C1757" s="33" t="s">
        <v>563</v>
      </c>
      <c r="D1757" s="33" t="s">
        <v>564</v>
      </c>
      <c r="E1757" s="34">
        <v>1407443</v>
      </c>
      <c r="F1757" s="35">
        <v>1.048</v>
      </c>
      <c r="G1757" s="34">
        <v>333.7</v>
      </c>
      <c r="H1757" s="14">
        <f t="shared" si="108"/>
        <v>4922075.8809679998</v>
      </c>
      <c r="I1757" s="11">
        <f t="shared" si="109"/>
        <v>1407443</v>
      </c>
      <c r="J1757" s="11">
        <f t="shared" si="110"/>
        <v>1475000.264</v>
      </c>
      <c r="K1757" s="11">
        <f t="shared" si="111"/>
        <v>0</v>
      </c>
    </row>
    <row r="1758" spans="1:11" s="11" customFormat="1">
      <c r="A1758" s="32">
        <v>2018</v>
      </c>
      <c r="B1758" s="32">
        <v>7757</v>
      </c>
      <c r="C1758" s="33" t="s">
        <v>563</v>
      </c>
      <c r="D1758" s="33" t="s">
        <v>564</v>
      </c>
      <c r="E1758" s="34">
        <v>610936</v>
      </c>
      <c r="F1758" s="35">
        <v>1.048</v>
      </c>
      <c r="G1758" s="34">
        <v>317.89999999999998</v>
      </c>
      <c r="H1758" s="14">
        <f t="shared" si="108"/>
        <v>2035389.4901120001</v>
      </c>
      <c r="I1758" s="11">
        <f t="shared" si="109"/>
        <v>610936</v>
      </c>
      <c r="J1758" s="11">
        <f t="shared" si="110"/>
        <v>640260.92800000007</v>
      </c>
      <c r="K1758" s="11">
        <f t="shared" si="111"/>
        <v>0</v>
      </c>
    </row>
    <row r="1759" spans="1:11" s="11" customFormat="1">
      <c r="A1759" s="32">
        <v>2018</v>
      </c>
      <c r="B1759" s="32">
        <v>7757</v>
      </c>
      <c r="C1759" s="33" t="s">
        <v>563</v>
      </c>
      <c r="D1759" s="33" t="s">
        <v>564</v>
      </c>
      <c r="E1759" s="34">
        <v>443702</v>
      </c>
      <c r="F1759" s="35">
        <v>1.048</v>
      </c>
      <c r="G1759" s="34">
        <v>290.60000000000002</v>
      </c>
      <c r="H1759" s="14">
        <f t="shared" si="108"/>
        <v>1351289.1165760001</v>
      </c>
      <c r="I1759" s="11">
        <f t="shared" si="109"/>
        <v>443702</v>
      </c>
      <c r="J1759" s="11">
        <f t="shared" si="110"/>
        <v>464999.696</v>
      </c>
      <c r="K1759" s="11">
        <f t="shared" si="111"/>
        <v>0</v>
      </c>
    </row>
    <row r="1760" spans="1:11" s="11" customFormat="1">
      <c r="A1760" s="32">
        <v>2018</v>
      </c>
      <c r="B1760" s="32">
        <v>7757</v>
      </c>
      <c r="C1760" s="33" t="s">
        <v>563</v>
      </c>
      <c r="D1760" s="33" t="s">
        <v>564</v>
      </c>
      <c r="E1760" s="34">
        <v>340916</v>
      </c>
      <c r="F1760" s="35">
        <v>1.048</v>
      </c>
      <c r="G1760" s="34">
        <v>306.60000000000002</v>
      </c>
      <c r="H1760" s="14">
        <f t="shared" si="108"/>
        <v>1095420.3818880001</v>
      </c>
      <c r="I1760" s="11">
        <f t="shared" si="109"/>
        <v>340916</v>
      </c>
      <c r="J1760" s="11">
        <f t="shared" si="110"/>
        <v>357279.96799999999</v>
      </c>
      <c r="K1760" s="11">
        <f t="shared" si="111"/>
        <v>0</v>
      </c>
    </row>
    <row r="1761" spans="1:11" s="11" customFormat="1">
      <c r="A1761" s="32">
        <v>2018</v>
      </c>
      <c r="B1761" s="32">
        <v>7757</v>
      </c>
      <c r="C1761" s="33" t="s">
        <v>563</v>
      </c>
      <c r="D1761" s="33" t="s">
        <v>564</v>
      </c>
      <c r="E1761" s="34">
        <v>235713</v>
      </c>
      <c r="F1761" s="35">
        <v>1.048</v>
      </c>
      <c r="G1761" s="34">
        <v>306.2</v>
      </c>
      <c r="H1761" s="14">
        <f t="shared" si="108"/>
        <v>756397.35988799995</v>
      </c>
      <c r="I1761" s="11">
        <f t="shared" si="109"/>
        <v>235713</v>
      </c>
      <c r="J1761" s="11">
        <f t="shared" si="110"/>
        <v>247027.22400000002</v>
      </c>
      <c r="K1761" s="11">
        <f t="shared" si="111"/>
        <v>0</v>
      </c>
    </row>
    <row r="1762" spans="1:11" s="11" customFormat="1">
      <c r="A1762" s="32">
        <v>2018</v>
      </c>
      <c r="B1762" s="32">
        <v>7759</v>
      </c>
      <c r="C1762" s="33" t="s">
        <v>563</v>
      </c>
      <c r="D1762" s="33" t="s">
        <v>564</v>
      </c>
      <c r="E1762" s="34">
        <v>6355</v>
      </c>
      <c r="F1762" s="35">
        <v>1.04</v>
      </c>
      <c r="G1762" s="34">
        <v>432</v>
      </c>
      <c r="H1762" s="14">
        <f t="shared" si="108"/>
        <v>28551.744000000006</v>
      </c>
      <c r="I1762" s="11">
        <f t="shared" si="109"/>
        <v>6355</v>
      </c>
      <c r="J1762" s="11">
        <f t="shared" si="110"/>
        <v>6609.2</v>
      </c>
      <c r="K1762" s="11">
        <f t="shared" si="111"/>
        <v>0</v>
      </c>
    </row>
    <row r="1763" spans="1:11" s="11" customFormat="1">
      <c r="A1763" s="32">
        <v>2018</v>
      </c>
      <c r="B1763" s="32">
        <v>7759</v>
      </c>
      <c r="C1763" s="33" t="s">
        <v>563</v>
      </c>
      <c r="D1763" s="33" t="s">
        <v>564</v>
      </c>
      <c r="E1763" s="34">
        <v>84916</v>
      </c>
      <c r="F1763" s="35">
        <v>1.04</v>
      </c>
      <c r="G1763" s="34">
        <v>432</v>
      </c>
      <c r="H1763" s="14">
        <f t="shared" si="108"/>
        <v>381510.60480000009</v>
      </c>
      <c r="I1763" s="11">
        <f t="shared" si="109"/>
        <v>84916</v>
      </c>
      <c r="J1763" s="11">
        <f t="shared" si="110"/>
        <v>88312.639999999999</v>
      </c>
      <c r="K1763" s="11">
        <f t="shared" si="111"/>
        <v>0</v>
      </c>
    </row>
    <row r="1764" spans="1:11" s="11" customFormat="1">
      <c r="A1764" s="32">
        <v>2018</v>
      </c>
      <c r="B1764" s="32">
        <v>7759</v>
      </c>
      <c r="C1764" s="33" t="s">
        <v>563</v>
      </c>
      <c r="D1764" s="33" t="s">
        <v>564</v>
      </c>
      <c r="E1764" s="34">
        <v>36940</v>
      </c>
      <c r="F1764" s="35">
        <v>1.04</v>
      </c>
      <c r="G1764" s="34">
        <v>432</v>
      </c>
      <c r="H1764" s="14">
        <f t="shared" si="108"/>
        <v>165964.03200000004</v>
      </c>
      <c r="I1764" s="11">
        <f t="shared" si="109"/>
        <v>36940</v>
      </c>
      <c r="J1764" s="11">
        <f t="shared" si="110"/>
        <v>38417.599999999999</v>
      </c>
      <c r="K1764" s="11">
        <f t="shared" si="111"/>
        <v>0</v>
      </c>
    </row>
    <row r="1765" spans="1:11" s="11" customFormat="1">
      <c r="A1765" s="32">
        <v>2018</v>
      </c>
      <c r="B1765" s="32">
        <v>7764</v>
      </c>
      <c r="C1765" s="33" t="s">
        <v>563</v>
      </c>
      <c r="D1765" s="33" t="s">
        <v>564</v>
      </c>
      <c r="E1765" s="34">
        <v>316</v>
      </c>
      <c r="F1765" s="35">
        <v>1.03</v>
      </c>
      <c r="G1765" s="34" t="s">
        <v>364</v>
      </c>
      <c r="H1765" s="14" t="str">
        <f t="shared" si="108"/>
        <v/>
      </c>
      <c r="I1765" s="11" t="str">
        <f t="shared" si="109"/>
        <v/>
      </c>
      <c r="J1765" s="11" t="str">
        <f t="shared" si="110"/>
        <v/>
      </c>
      <c r="K1765" s="11">
        <f t="shared" si="111"/>
        <v>0</v>
      </c>
    </row>
    <row r="1766" spans="1:11" s="11" customFormat="1">
      <c r="A1766" s="32">
        <v>2018</v>
      </c>
      <c r="B1766" s="32">
        <v>7764</v>
      </c>
      <c r="C1766" s="33" t="s">
        <v>565</v>
      </c>
      <c r="D1766" s="33" t="s">
        <v>566</v>
      </c>
      <c r="E1766" s="34">
        <v>2829</v>
      </c>
      <c r="F1766" s="35">
        <v>5.8</v>
      </c>
      <c r="G1766" s="34" t="s">
        <v>364</v>
      </c>
      <c r="H1766" s="14" t="str">
        <f t="shared" si="108"/>
        <v/>
      </c>
      <c r="I1766" s="11" t="str">
        <f t="shared" si="109"/>
        <v/>
      </c>
      <c r="J1766" s="11" t="str">
        <f t="shared" si="110"/>
        <v/>
      </c>
      <c r="K1766" s="11">
        <f t="shared" si="111"/>
        <v>0</v>
      </c>
    </row>
    <row r="1767" spans="1:11" s="11" customFormat="1">
      <c r="A1767" s="32">
        <v>2018</v>
      </c>
      <c r="B1767" s="32">
        <v>7764</v>
      </c>
      <c r="C1767" s="33" t="s">
        <v>563</v>
      </c>
      <c r="D1767" s="33" t="s">
        <v>564</v>
      </c>
      <c r="E1767" s="34">
        <v>13783</v>
      </c>
      <c r="F1767" s="35">
        <v>1.03</v>
      </c>
      <c r="G1767" s="34" t="s">
        <v>364</v>
      </c>
      <c r="H1767" s="14" t="str">
        <f t="shared" si="108"/>
        <v/>
      </c>
      <c r="I1767" s="11" t="str">
        <f t="shared" si="109"/>
        <v/>
      </c>
      <c r="J1767" s="11" t="str">
        <f t="shared" si="110"/>
        <v/>
      </c>
      <c r="K1767" s="11">
        <f t="shared" si="111"/>
        <v>0</v>
      </c>
    </row>
    <row r="1768" spans="1:11" s="11" customFormat="1">
      <c r="A1768" s="32">
        <v>2018</v>
      </c>
      <c r="B1768" s="32">
        <v>7790</v>
      </c>
      <c r="C1768" s="33" t="s">
        <v>353</v>
      </c>
      <c r="D1768" s="33" t="s">
        <v>354</v>
      </c>
      <c r="E1768" s="34">
        <v>173874</v>
      </c>
      <c r="F1768" s="35">
        <v>19</v>
      </c>
      <c r="G1768" s="34">
        <v>243</v>
      </c>
      <c r="H1768" s="14">
        <f t="shared" si="108"/>
        <v>8027762.5800000001</v>
      </c>
      <c r="I1768" s="11">
        <f t="shared" si="109"/>
        <v>173874</v>
      </c>
      <c r="J1768" s="11">
        <f t="shared" si="110"/>
        <v>3303606</v>
      </c>
      <c r="K1768" s="11">
        <f t="shared" si="111"/>
        <v>0</v>
      </c>
    </row>
    <row r="1769" spans="1:11" s="11" customFormat="1">
      <c r="A1769" s="32">
        <v>2018</v>
      </c>
      <c r="B1769" s="32">
        <v>7805</v>
      </c>
      <c r="C1769" s="33" t="s">
        <v>565</v>
      </c>
      <c r="D1769" s="33" t="s">
        <v>566</v>
      </c>
      <c r="E1769" s="34">
        <v>12699</v>
      </c>
      <c r="F1769" s="35">
        <v>5.9</v>
      </c>
      <c r="G1769" s="34">
        <v>1493.8</v>
      </c>
      <c r="H1769" s="14">
        <f t="shared" si="108"/>
        <v>1119216.2057999999</v>
      </c>
      <c r="I1769" s="11">
        <f t="shared" si="109"/>
        <v>12699</v>
      </c>
      <c r="J1769" s="11">
        <f t="shared" si="110"/>
        <v>74924.100000000006</v>
      </c>
      <c r="K1769" s="11">
        <f t="shared" si="111"/>
        <v>0</v>
      </c>
    </row>
    <row r="1770" spans="1:11" s="11" customFormat="1">
      <c r="A1770" s="32">
        <v>2018</v>
      </c>
      <c r="B1770" s="32">
        <v>7805</v>
      </c>
      <c r="C1770" s="33" t="s">
        <v>565</v>
      </c>
      <c r="D1770" s="33" t="s">
        <v>566</v>
      </c>
      <c r="E1770" s="34">
        <v>37051</v>
      </c>
      <c r="F1770" s="35">
        <v>5.9</v>
      </c>
      <c r="G1770" s="34">
        <v>1644.7</v>
      </c>
      <c r="H1770" s="14">
        <f t="shared" si="108"/>
        <v>3595329.0023000003</v>
      </c>
      <c r="I1770" s="11">
        <f t="shared" si="109"/>
        <v>37051</v>
      </c>
      <c r="J1770" s="11">
        <f t="shared" si="110"/>
        <v>218600.90000000002</v>
      </c>
      <c r="K1770" s="11">
        <f t="shared" si="111"/>
        <v>0</v>
      </c>
    </row>
    <row r="1771" spans="1:11" s="11" customFormat="1">
      <c r="A1771" s="32">
        <v>2018</v>
      </c>
      <c r="B1771" s="32">
        <v>7805</v>
      </c>
      <c r="C1771" s="33" t="s">
        <v>565</v>
      </c>
      <c r="D1771" s="33" t="s">
        <v>566</v>
      </c>
      <c r="E1771" s="34">
        <v>24583</v>
      </c>
      <c r="F1771" s="35">
        <v>5.9</v>
      </c>
      <c r="G1771" s="34">
        <v>1557.1</v>
      </c>
      <c r="H1771" s="14">
        <f t="shared" si="108"/>
        <v>2258413.1687000003</v>
      </c>
      <c r="I1771" s="11">
        <f t="shared" si="109"/>
        <v>24583</v>
      </c>
      <c r="J1771" s="11">
        <f t="shared" si="110"/>
        <v>145039.70000000001</v>
      </c>
      <c r="K1771" s="11">
        <f t="shared" si="111"/>
        <v>0</v>
      </c>
    </row>
    <row r="1772" spans="1:11" s="11" customFormat="1">
      <c r="A1772" s="32">
        <v>2018</v>
      </c>
      <c r="B1772" s="32">
        <v>7805</v>
      </c>
      <c r="C1772" s="33" t="s">
        <v>565</v>
      </c>
      <c r="D1772" s="33" t="s">
        <v>566</v>
      </c>
      <c r="E1772" s="34">
        <v>46239</v>
      </c>
      <c r="F1772" s="35">
        <v>5.9</v>
      </c>
      <c r="G1772" s="34">
        <v>1772.3</v>
      </c>
      <c r="H1772" s="14">
        <f t="shared" si="108"/>
        <v>4835013.4023000002</v>
      </c>
      <c r="I1772" s="11">
        <f t="shared" si="109"/>
        <v>46239</v>
      </c>
      <c r="J1772" s="11">
        <f t="shared" si="110"/>
        <v>272810.10000000003</v>
      </c>
      <c r="K1772" s="11">
        <f t="shared" si="111"/>
        <v>0</v>
      </c>
    </row>
    <row r="1773" spans="1:11" s="11" customFormat="1">
      <c r="A1773" s="32">
        <v>2018</v>
      </c>
      <c r="B1773" s="32">
        <v>7805</v>
      </c>
      <c r="C1773" s="33" t="s">
        <v>563</v>
      </c>
      <c r="D1773" s="33" t="s">
        <v>564</v>
      </c>
      <c r="E1773" s="34">
        <v>655062</v>
      </c>
      <c r="F1773" s="35">
        <v>1.0269999999999999</v>
      </c>
      <c r="G1773" s="34">
        <v>1008</v>
      </c>
      <c r="H1773" s="14">
        <f t="shared" si="108"/>
        <v>6781306.6339199999</v>
      </c>
      <c r="I1773" s="11">
        <f t="shared" si="109"/>
        <v>655062</v>
      </c>
      <c r="J1773" s="11">
        <f t="shared" si="110"/>
        <v>672748.674</v>
      </c>
      <c r="K1773" s="11">
        <f t="shared" si="111"/>
        <v>0</v>
      </c>
    </row>
    <row r="1774" spans="1:11" s="11" customFormat="1">
      <c r="A1774" s="32">
        <v>2018</v>
      </c>
      <c r="B1774" s="32">
        <v>7805</v>
      </c>
      <c r="C1774" s="33" t="s">
        <v>563</v>
      </c>
      <c r="D1774" s="33" t="s">
        <v>564</v>
      </c>
      <c r="E1774" s="34">
        <v>679831</v>
      </c>
      <c r="F1774" s="35">
        <v>1.0269999999999999</v>
      </c>
      <c r="G1774" s="34">
        <v>1008</v>
      </c>
      <c r="H1774" s="14">
        <f t="shared" si="108"/>
        <v>7037719.2849599998</v>
      </c>
      <c r="I1774" s="11">
        <f t="shared" si="109"/>
        <v>679831</v>
      </c>
      <c r="J1774" s="11">
        <f t="shared" si="110"/>
        <v>698186.43699999992</v>
      </c>
      <c r="K1774" s="11">
        <f t="shared" si="111"/>
        <v>0</v>
      </c>
    </row>
    <row r="1775" spans="1:11" s="11" customFormat="1">
      <c r="A1775" s="32">
        <v>2018</v>
      </c>
      <c r="B1775" s="32">
        <v>7805</v>
      </c>
      <c r="C1775" s="33" t="s">
        <v>563</v>
      </c>
      <c r="D1775" s="33" t="s">
        <v>564</v>
      </c>
      <c r="E1775" s="34">
        <v>728151</v>
      </c>
      <c r="F1775" s="35">
        <v>1.0269999999999999</v>
      </c>
      <c r="G1775" s="34">
        <v>1008</v>
      </c>
      <c r="H1775" s="14">
        <f t="shared" si="108"/>
        <v>7537935.6561599998</v>
      </c>
      <c r="I1775" s="11">
        <f t="shared" si="109"/>
        <v>728151</v>
      </c>
      <c r="J1775" s="11">
        <f t="shared" si="110"/>
        <v>747811.07699999993</v>
      </c>
      <c r="K1775" s="11">
        <f t="shared" si="111"/>
        <v>0</v>
      </c>
    </row>
    <row r="1776" spans="1:11" s="11" customFormat="1">
      <c r="A1776" s="32">
        <v>2018</v>
      </c>
      <c r="B1776" s="32">
        <v>7805</v>
      </c>
      <c r="C1776" s="33" t="s">
        <v>563</v>
      </c>
      <c r="D1776" s="33" t="s">
        <v>564</v>
      </c>
      <c r="E1776" s="34">
        <v>892572</v>
      </c>
      <c r="F1776" s="35">
        <v>1.0269999999999999</v>
      </c>
      <c r="G1776" s="34">
        <v>1008</v>
      </c>
      <c r="H1776" s="14">
        <f t="shared" si="108"/>
        <v>9240048.1555199996</v>
      </c>
      <c r="I1776" s="11">
        <f t="shared" si="109"/>
        <v>892572</v>
      </c>
      <c r="J1776" s="11">
        <f t="shared" si="110"/>
        <v>916671.4439999999</v>
      </c>
      <c r="K1776" s="11">
        <f t="shared" si="111"/>
        <v>0</v>
      </c>
    </row>
    <row r="1777" spans="1:11" s="11" customFormat="1">
      <c r="A1777" s="32">
        <v>2018</v>
      </c>
      <c r="B1777" s="32">
        <v>7805</v>
      </c>
      <c r="C1777" s="33" t="s">
        <v>563</v>
      </c>
      <c r="D1777" s="33" t="s">
        <v>564</v>
      </c>
      <c r="E1777" s="34">
        <v>645401</v>
      </c>
      <c r="F1777" s="35">
        <v>1.0269999999999999</v>
      </c>
      <c r="G1777" s="34">
        <v>1008</v>
      </c>
      <c r="H1777" s="14">
        <f t="shared" si="108"/>
        <v>6681294.4161599996</v>
      </c>
      <c r="I1777" s="11">
        <f t="shared" si="109"/>
        <v>645401</v>
      </c>
      <c r="J1777" s="11">
        <f t="shared" si="110"/>
        <v>662826.82699999993</v>
      </c>
      <c r="K1777" s="11">
        <f t="shared" si="111"/>
        <v>0</v>
      </c>
    </row>
    <row r="1778" spans="1:11" s="11" customFormat="1">
      <c r="A1778" s="32">
        <v>2018</v>
      </c>
      <c r="B1778" s="32">
        <v>7805</v>
      </c>
      <c r="C1778" s="33" t="s">
        <v>563</v>
      </c>
      <c r="D1778" s="33" t="s">
        <v>564</v>
      </c>
      <c r="E1778" s="34">
        <v>914420</v>
      </c>
      <c r="F1778" s="35">
        <v>1.0269999999999999</v>
      </c>
      <c r="G1778" s="34">
        <v>1008</v>
      </c>
      <c r="H1778" s="14">
        <f t="shared" si="108"/>
        <v>9466222.1471999995</v>
      </c>
      <c r="I1778" s="11">
        <f t="shared" si="109"/>
        <v>914420</v>
      </c>
      <c r="J1778" s="11">
        <f t="shared" si="110"/>
        <v>939109.34</v>
      </c>
      <c r="K1778" s="11">
        <f t="shared" si="111"/>
        <v>0</v>
      </c>
    </row>
    <row r="1779" spans="1:11" s="11" customFormat="1">
      <c r="A1779" s="32">
        <v>2018</v>
      </c>
      <c r="B1779" s="32">
        <v>7805</v>
      </c>
      <c r="C1779" s="33" t="s">
        <v>563</v>
      </c>
      <c r="D1779" s="33" t="s">
        <v>564</v>
      </c>
      <c r="E1779" s="34">
        <v>264903</v>
      </c>
      <c r="F1779" s="35">
        <v>1.0269999999999999</v>
      </c>
      <c r="G1779" s="34">
        <v>1008</v>
      </c>
      <c r="H1779" s="14">
        <f t="shared" si="108"/>
        <v>2742318.2404799997</v>
      </c>
      <c r="I1779" s="11">
        <f t="shared" si="109"/>
        <v>264903</v>
      </c>
      <c r="J1779" s="11">
        <f t="shared" si="110"/>
        <v>272055.38099999999</v>
      </c>
      <c r="K1779" s="11">
        <f t="shared" si="111"/>
        <v>0</v>
      </c>
    </row>
    <row r="1780" spans="1:11" s="11" customFormat="1">
      <c r="A1780" s="32">
        <v>2018</v>
      </c>
      <c r="B1780" s="32">
        <v>7805</v>
      </c>
      <c r="C1780" s="33" t="s">
        <v>563</v>
      </c>
      <c r="D1780" s="33" t="s">
        <v>564</v>
      </c>
      <c r="E1780" s="34">
        <v>1274064</v>
      </c>
      <c r="F1780" s="35">
        <v>1.0269999999999999</v>
      </c>
      <c r="G1780" s="34">
        <v>1008</v>
      </c>
      <c r="H1780" s="14">
        <f t="shared" si="108"/>
        <v>13189314.378239999</v>
      </c>
      <c r="I1780" s="11">
        <f t="shared" si="109"/>
        <v>1274064</v>
      </c>
      <c r="J1780" s="11">
        <f t="shared" si="110"/>
        <v>1308463.7279999999</v>
      </c>
      <c r="K1780" s="11">
        <f t="shared" si="111"/>
        <v>0</v>
      </c>
    </row>
    <row r="1781" spans="1:11" s="11" customFormat="1">
      <c r="A1781" s="32">
        <v>2018</v>
      </c>
      <c r="B1781" s="32">
        <v>7805</v>
      </c>
      <c r="C1781" s="33" t="s">
        <v>563</v>
      </c>
      <c r="D1781" s="33" t="s">
        <v>564</v>
      </c>
      <c r="E1781" s="34">
        <v>500775</v>
      </c>
      <c r="F1781" s="35">
        <v>1.0269999999999999</v>
      </c>
      <c r="G1781" s="34">
        <v>1008</v>
      </c>
      <c r="H1781" s="14">
        <f t="shared" si="108"/>
        <v>5184102.9239999996</v>
      </c>
      <c r="I1781" s="11">
        <f t="shared" si="109"/>
        <v>500775</v>
      </c>
      <c r="J1781" s="11">
        <f t="shared" si="110"/>
        <v>514295.92499999993</v>
      </c>
      <c r="K1781" s="11">
        <f t="shared" si="111"/>
        <v>0</v>
      </c>
    </row>
    <row r="1782" spans="1:11" s="11" customFormat="1">
      <c r="A1782" s="32">
        <v>2018</v>
      </c>
      <c r="B1782" s="32">
        <v>7813</v>
      </c>
      <c r="C1782" s="33" t="s">
        <v>563</v>
      </c>
      <c r="D1782" s="33" t="s">
        <v>564</v>
      </c>
      <c r="E1782" s="34">
        <v>556265</v>
      </c>
      <c r="F1782" s="35">
        <v>1.0209999999999999</v>
      </c>
      <c r="G1782" s="34">
        <v>877.2</v>
      </c>
      <c r="H1782" s="14">
        <f t="shared" si="108"/>
        <v>4982027.2681799997</v>
      </c>
      <c r="I1782" s="11">
        <f t="shared" si="109"/>
        <v>556265</v>
      </c>
      <c r="J1782" s="11">
        <f t="shared" si="110"/>
        <v>567946.56499999994</v>
      </c>
      <c r="K1782" s="11">
        <f t="shared" si="111"/>
        <v>0</v>
      </c>
    </row>
    <row r="1783" spans="1:11" s="11" customFormat="1">
      <c r="A1783" s="32">
        <v>2018</v>
      </c>
      <c r="B1783" s="32">
        <v>7826</v>
      </c>
      <c r="C1783" s="33" t="s">
        <v>563</v>
      </c>
      <c r="D1783" s="33" t="s">
        <v>564</v>
      </c>
      <c r="E1783" s="34">
        <v>2496009</v>
      </c>
      <c r="F1783" s="35">
        <v>1.028</v>
      </c>
      <c r="G1783" s="34" t="s">
        <v>364</v>
      </c>
      <c r="H1783" s="14" t="str">
        <f t="shared" si="108"/>
        <v/>
      </c>
      <c r="I1783" s="11" t="str">
        <f t="shared" si="109"/>
        <v/>
      </c>
      <c r="J1783" s="11" t="str">
        <f t="shared" si="110"/>
        <v/>
      </c>
      <c r="K1783" s="11">
        <f t="shared" si="111"/>
        <v>0</v>
      </c>
    </row>
    <row r="1784" spans="1:11" s="11" customFormat="1">
      <c r="A1784" s="32">
        <v>2018</v>
      </c>
      <c r="B1784" s="32">
        <v>7829</v>
      </c>
      <c r="C1784" s="33" t="s">
        <v>563</v>
      </c>
      <c r="D1784" s="33" t="s">
        <v>564</v>
      </c>
      <c r="E1784" s="34">
        <v>263776</v>
      </c>
      <c r="F1784" s="35">
        <v>1.0289999999999999</v>
      </c>
      <c r="G1784" s="34">
        <v>1233.7</v>
      </c>
      <c r="H1784" s="14">
        <f t="shared" si="108"/>
        <v>3348576.4428479993</v>
      </c>
      <c r="I1784" s="11">
        <f t="shared" si="109"/>
        <v>263776</v>
      </c>
      <c r="J1784" s="11">
        <f t="shared" si="110"/>
        <v>271425.50399999996</v>
      </c>
      <c r="K1784" s="11">
        <f t="shared" si="111"/>
        <v>0</v>
      </c>
    </row>
    <row r="1785" spans="1:11" s="11" customFormat="1">
      <c r="A1785" s="32">
        <v>2018</v>
      </c>
      <c r="B1785" s="32">
        <v>7834</v>
      </c>
      <c r="C1785" s="33" t="s">
        <v>563</v>
      </c>
      <c r="D1785" s="33" t="s">
        <v>564</v>
      </c>
      <c r="E1785" s="34">
        <v>3311837</v>
      </c>
      <c r="F1785" s="35">
        <v>1.03</v>
      </c>
      <c r="G1785" s="34">
        <v>960.8</v>
      </c>
      <c r="H1785" s="14">
        <f t="shared" si="108"/>
        <v>32774733.792879995</v>
      </c>
      <c r="I1785" s="11">
        <f t="shared" si="109"/>
        <v>3311837</v>
      </c>
      <c r="J1785" s="11">
        <f t="shared" si="110"/>
        <v>3411192.11</v>
      </c>
      <c r="K1785" s="11">
        <f t="shared" si="111"/>
        <v>0</v>
      </c>
    </row>
    <row r="1786" spans="1:11" s="11" customFormat="1">
      <c r="A1786" s="32">
        <v>2018</v>
      </c>
      <c r="B1786" s="32">
        <v>7835</v>
      </c>
      <c r="C1786" s="33" t="s">
        <v>563</v>
      </c>
      <c r="D1786" s="33" t="s">
        <v>564</v>
      </c>
      <c r="E1786" s="34">
        <v>638</v>
      </c>
      <c r="F1786" s="35">
        <v>1.04</v>
      </c>
      <c r="G1786" s="34" t="s">
        <v>364</v>
      </c>
      <c r="H1786" s="14" t="str">
        <f t="shared" si="108"/>
        <v/>
      </c>
      <c r="I1786" s="11" t="str">
        <f t="shared" si="109"/>
        <v/>
      </c>
      <c r="J1786" s="11" t="str">
        <f t="shared" si="110"/>
        <v/>
      </c>
      <c r="K1786" s="11">
        <f t="shared" si="111"/>
        <v>0</v>
      </c>
    </row>
    <row r="1787" spans="1:11" s="11" customFormat="1">
      <c r="A1787" s="32">
        <v>2018</v>
      </c>
      <c r="B1787" s="32">
        <v>7835</v>
      </c>
      <c r="C1787" s="33" t="s">
        <v>563</v>
      </c>
      <c r="D1787" s="33" t="s">
        <v>564</v>
      </c>
      <c r="E1787" s="34">
        <v>1214</v>
      </c>
      <c r="F1787" s="35">
        <v>1.04</v>
      </c>
      <c r="G1787" s="34" t="s">
        <v>364</v>
      </c>
      <c r="H1787" s="14" t="str">
        <f t="shared" si="108"/>
        <v/>
      </c>
      <c r="I1787" s="11" t="str">
        <f t="shared" si="109"/>
        <v/>
      </c>
      <c r="J1787" s="11" t="str">
        <f t="shared" si="110"/>
        <v/>
      </c>
      <c r="K1787" s="11">
        <f t="shared" si="111"/>
        <v>0</v>
      </c>
    </row>
    <row r="1788" spans="1:11" s="11" customFormat="1">
      <c r="A1788" s="32">
        <v>2018</v>
      </c>
      <c r="B1788" s="32">
        <v>7835</v>
      </c>
      <c r="C1788" s="33" t="s">
        <v>563</v>
      </c>
      <c r="D1788" s="33" t="s">
        <v>564</v>
      </c>
      <c r="E1788" s="34">
        <v>73704</v>
      </c>
      <c r="F1788" s="35">
        <v>1.04</v>
      </c>
      <c r="G1788" s="34" t="s">
        <v>364</v>
      </c>
      <c r="H1788" s="14" t="str">
        <f t="shared" si="108"/>
        <v/>
      </c>
      <c r="I1788" s="11" t="str">
        <f t="shared" si="109"/>
        <v/>
      </c>
      <c r="J1788" s="11" t="str">
        <f t="shared" si="110"/>
        <v/>
      </c>
      <c r="K1788" s="11">
        <f t="shared" si="111"/>
        <v>0</v>
      </c>
    </row>
    <row r="1789" spans="1:11" s="11" customFormat="1">
      <c r="A1789" s="32">
        <v>2018</v>
      </c>
      <c r="B1789" s="32">
        <v>7835</v>
      </c>
      <c r="C1789" s="33" t="s">
        <v>563</v>
      </c>
      <c r="D1789" s="33" t="s">
        <v>564</v>
      </c>
      <c r="E1789" s="34">
        <v>1722</v>
      </c>
      <c r="F1789" s="35">
        <v>1.04</v>
      </c>
      <c r="G1789" s="34" t="s">
        <v>364</v>
      </c>
      <c r="H1789" s="14" t="str">
        <f t="shared" si="108"/>
        <v/>
      </c>
      <c r="I1789" s="11" t="str">
        <f t="shared" si="109"/>
        <v/>
      </c>
      <c r="J1789" s="11" t="str">
        <f t="shared" si="110"/>
        <v/>
      </c>
      <c r="K1789" s="11">
        <f t="shared" si="111"/>
        <v>0</v>
      </c>
    </row>
    <row r="1790" spans="1:11" s="11" customFormat="1">
      <c r="A1790" s="32">
        <v>2018</v>
      </c>
      <c r="B1790" s="32">
        <v>7835</v>
      </c>
      <c r="C1790" s="33" t="s">
        <v>563</v>
      </c>
      <c r="D1790" s="33" t="s">
        <v>564</v>
      </c>
      <c r="E1790" s="34">
        <v>5971</v>
      </c>
      <c r="F1790" s="35">
        <v>1.04</v>
      </c>
      <c r="G1790" s="34" t="s">
        <v>364</v>
      </c>
      <c r="H1790" s="14" t="str">
        <f t="shared" si="108"/>
        <v/>
      </c>
      <c r="I1790" s="11" t="str">
        <f t="shared" si="109"/>
        <v/>
      </c>
      <c r="J1790" s="11" t="str">
        <f t="shared" si="110"/>
        <v/>
      </c>
      <c r="K1790" s="11">
        <f t="shared" si="111"/>
        <v>0</v>
      </c>
    </row>
    <row r="1791" spans="1:11" s="11" customFormat="1">
      <c r="A1791" s="32">
        <v>2018</v>
      </c>
      <c r="B1791" s="32">
        <v>7835</v>
      </c>
      <c r="C1791" s="33" t="s">
        <v>563</v>
      </c>
      <c r="D1791" s="33" t="s">
        <v>564</v>
      </c>
      <c r="E1791" s="34">
        <v>1339</v>
      </c>
      <c r="F1791" s="35">
        <v>1.04</v>
      </c>
      <c r="G1791" s="34" t="s">
        <v>364</v>
      </c>
      <c r="H1791" s="14" t="str">
        <f t="shared" si="108"/>
        <v/>
      </c>
      <c r="I1791" s="11" t="str">
        <f t="shared" si="109"/>
        <v/>
      </c>
      <c r="J1791" s="11" t="str">
        <f t="shared" si="110"/>
        <v/>
      </c>
      <c r="K1791" s="11">
        <f t="shared" si="111"/>
        <v>0</v>
      </c>
    </row>
    <row r="1792" spans="1:11" s="11" customFormat="1">
      <c r="A1792" s="32">
        <v>2018</v>
      </c>
      <c r="B1792" s="32">
        <v>7836</v>
      </c>
      <c r="C1792" s="33" t="s">
        <v>565</v>
      </c>
      <c r="D1792" s="33" t="s">
        <v>566</v>
      </c>
      <c r="E1792" s="34">
        <v>20238</v>
      </c>
      <c r="F1792" s="35">
        <v>5.8</v>
      </c>
      <c r="G1792" s="34">
        <v>1347.2</v>
      </c>
      <c r="H1792" s="14">
        <f t="shared" si="108"/>
        <v>1581348.7488000002</v>
      </c>
      <c r="I1792" s="11">
        <f t="shared" si="109"/>
        <v>20238</v>
      </c>
      <c r="J1792" s="11">
        <f t="shared" si="110"/>
        <v>117380.4</v>
      </c>
      <c r="K1792" s="11">
        <f t="shared" si="111"/>
        <v>0</v>
      </c>
    </row>
    <row r="1793" spans="1:11" s="11" customFormat="1">
      <c r="A1793" s="32">
        <v>2018</v>
      </c>
      <c r="B1793" s="32">
        <v>7836</v>
      </c>
      <c r="C1793" s="33" t="s">
        <v>563</v>
      </c>
      <c r="D1793" s="33" t="s">
        <v>564</v>
      </c>
      <c r="E1793" s="34">
        <v>368</v>
      </c>
      <c r="F1793" s="35">
        <v>1.04</v>
      </c>
      <c r="G1793" s="34">
        <v>818.3</v>
      </c>
      <c r="H1793" s="14">
        <f t="shared" si="108"/>
        <v>3131.7977599999999</v>
      </c>
      <c r="I1793" s="11">
        <f t="shared" si="109"/>
        <v>368</v>
      </c>
      <c r="J1793" s="11">
        <f t="shared" si="110"/>
        <v>382.72</v>
      </c>
      <c r="K1793" s="11">
        <f t="shared" si="111"/>
        <v>0</v>
      </c>
    </row>
    <row r="1794" spans="1:11" s="11" customFormat="1">
      <c r="A1794" s="32">
        <v>2018</v>
      </c>
      <c r="B1794" s="32">
        <v>7836</v>
      </c>
      <c r="C1794" s="33" t="s">
        <v>563</v>
      </c>
      <c r="D1794" s="33" t="s">
        <v>564</v>
      </c>
      <c r="E1794" s="34">
        <v>1921</v>
      </c>
      <c r="F1794" s="35">
        <v>1.04</v>
      </c>
      <c r="G1794" s="34">
        <v>831.8</v>
      </c>
      <c r="H1794" s="14">
        <f t="shared" si="108"/>
        <v>16618.03312</v>
      </c>
      <c r="I1794" s="11">
        <f t="shared" si="109"/>
        <v>1921</v>
      </c>
      <c r="J1794" s="11">
        <f t="shared" si="110"/>
        <v>1997.8400000000001</v>
      </c>
      <c r="K1794" s="11">
        <f t="shared" si="111"/>
        <v>0</v>
      </c>
    </row>
    <row r="1795" spans="1:11" s="11" customFormat="1">
      <c r="A1795" s="32">
        <v>2018</v>
      </c>
      <c r="B1795" s="32">
        <v>7836</v>
      </c>
      <c r="C1795" s="33" t="s">
        <v>563</v>
      </c>
      <c r="D1795" s="33" t="s">
        <v>564</v>
      </c>
      <c r="E1795" s="34">
        <v>7182</v>
      </c>
      <c r="F1795" s="35">
        <v>1.04</v>
      </c>
      <c r="G1795" s="34">
        <v>879.3</v>
      </c>
      <c r="H1795" s="14">
        <f t="shared" si="108"/>
        <v>65677.37904</v>
      </c>
      <c r="I1795" s="11">
        <f t="shared" si="109"/>
        <v>7182</v>
      </c>
      <c r="J1795" s="11">
        <f t="shared" si="110"/>
        <v>7469.2800000000007</v>
      </c>
      <c r="K1795" s="11">
        <f t="shared" si="111"/>
        <v>0</v>
      </c>
    </row>
    <row r="1796" spans="1:11" s="11" customFormat="1">
      <c r="A1796" s="32">
        <v>2018</v>
      </c>
      <c r="B1796" s="32">
        <v>7836</v>
      </c>
      <c r="C1796" s="33" t="s">
        <v>563</v>
      </c>
      <c r="D1796" s="33" t="s">
        <v>564</v>
      </c>
      <c r="E1796" s="34">
        <v>7853</v>
      </c>
      <c r="F1796" s="35">
        <v>1.04</v>
      </c>
      <c r="G1796" s="34">
        <v>820.5</v>
      </c>
      <c r="H1796" s="14">
        <f t="shared" si="108"/>
        <v>67011.219600000011</v>
      </c>
      <c r="I1796" s="11">
        <f t="shared" si="109"/>
        <v>7853</v>
      </c>
      <c r="J1796" s="11">
        <f t="shared" si="110"/>
        <v>8167.12</v>
      </c>
      <c r="K1796" s="11">
        <f t="shared" si="111"/>
        <v>0</v>
      </c>
    </row>
    <row r="1797" spans="1:11" s="11" customFormat="1">
      <c r="A1797" s="32">
        <v>2018</v>
      </c>
      <c r="B1797" s="32">
        <v>7836</v>
      </c>
      <c r="C1797" s="33" t="s">
        <v>563</v>
      </c>
      <c r="D1797" s="33" t="s">
        <v>564</v>
      </c>
      <c r="E1797" s="34">
        <v>128169</v>
      </c>
      <c r="F1797" s="35">
        <v>1.04</v>
      </c>
      <c r="G1797" s="34">
        <v>869.3</v>
      </c>
      <c r="H1797" s="14">
        <f t="shared" si="108"/>
        <v>1158740.04168</v>
      </c>
      <c r="I1797" s="11">
        <f t="shared" si="109"/>
        <v>128169</v>
      </c>
      <c r="J1797" s="11">
        <f t="shared" si="110"/>
        <v>133295.76</v>
      </c>
      <c r="K1797" s="11">
        <f t="shared" si="111"/>
        <v>0</v>
      </c>
    </row>
    <row r="1798" spans="1:11" s="11" customFormat="1">
      <c r="A1798" s="32">
        <v>2018</v>
      </c>
      <c r="B1798" s="32">
        <v>7836</v>
      </c>
      <c r="C1798" s="33" t="s">
        <v>563</v>
      </c>
      <c r="D1798" s="33" t="s">
        <v>564</v>
      </c>
      <c r="E1798" s="34">
        <v>9368</v>
      </c>
      <c r="F1798" s="35">
        <v>1.04</v>
      </c>
      <c r="G1798" s="34">
        <v>847.1</v>
      </c>
      <c r="H1798" s="14">
        <f t="shared" ref="H1798:H1861" si="112">IF(I1798="","",G1798/100*F1798*E1798)</f>
        <v>82530.581120000017</v>
      </c>
      <c r="I1798" s="11">
        <f t="shared" ref="I1798:I1861" si="113">IF(OR(G1798=".",F1798=".",E1798="."),"",E1798)</f>
        <v>9368</v>
      </c>
      <c r="J1798" s="11">
        <f t="shared" ref="J1798:J1861" si="114">IF(I1798="","",F1798*I1798)</f>
        <v>9742.7200000000012</v>
      </c>
      <c r="K1798" s="11">
        <f t="shared" ref="K1798:K1861" si="115">IF(C1798="LIG",1,0)</f>
        <v>0</v>
      </c>
    </row>
    <row r="1799" spans="1:11" s="11" customFormat="1">
      <c r="A1799" s="32">
        <v>2018</v>
      </c>
      <c r="B1799" s="32">
        <v>7836</v>
      </c>
      <c r="C1799" s="33" t="s">
        <v>563</v>
      </c>
      <c r="D1799" s="33" t="s">
        <v>564</v>
      </c>
      <c r="E1799" s="34">
        <v>18539</v>
      </c>
      <c r="F1799" s="35">
        <v>1.04</v>
      </c>
      <c r="G1799" s="34">
        <v>968.7</v>
      </c>
      <c r="H1799" s="14">
        <f t="shared" si="112"/>
        <v>186770.78472000003</v>
      </c>
      <c r="I1799" s="11">
        <f t="shared" si="113"/>
        <v>18539</v>
      </c>
      <c r="J1799" s="11">
        <f t="shared" si="114"/>
        <v>19280.560000000001</v>
      </c>
      <c r="K1799" s="11">
        <f t="shared" si="115"/>
        <v>0</v>
      </c>
    </row>
    <row r="1800" spans="1:11" s="11" customFormat="1">
      <c r="A1800" s="32">
        <v>2018</v>
      </c>
      <c r="B1800" s="32">
        <v>7836</v>
      </c>
      <c r="C1800" s="33" t="s">
        <v>563</v>
      </c>
      <c r="D1800" s="33" t="s">
        <v>564</v>
      </c>
      <c r="E1800" s="34">
        <v>20274</v>
      </c>
      <c r="F1800" s="35">
        <v>1.04</v>
      </c>
      <c r="G1800" s="34">
        <v>787.3</v>
      </c>
      <c r="H1800" s="14">
        <f t="shared" si="112"/>
        <v>166001.89008000001</v>
      </c>
      <c r="I1800" s="11">
        <f t="shared" si="113"/>
        <v>20274</v>
      </c>
      <c r="J1800" s="11">
        <f t="shared" si="114"/>
        <v>21084.959999999999</v>
      </c>
      <c r="K1800" s="11">
        <f t="shared" si="115"/>
        <v>0</v>
      </c>
    </row>
    <row r="1801" spans="1:11" s="11" customFormat="1">
      <c r="A1801" s="32">
        <v>2018</v>
      </c>
      <c r="B1801" s="32">
        <v>7836</v>
      </c>
      <c r="C1801" s="33" t="s">
        <v>563</v>
      </c>
      <c r="D1801" s="33" t="s">
        <v>564</v>
      </c>
      <c r="E1801" s="34">
        <v>31500</v>
      </c>
      <c r="F1801" s="35">
        <v>1.04</v>
      </c>
      <c r="G1801" s="34">
        <v>826.4</v>
      </c>
      <c r="H1801" s="14">
        <f t="shared" si="112"/>
        <v>270728.64</v>
      </c>
      <c r="I1801" s="11">
        <f t="shared" si="113"/>
        <v>31500</v>
      </c>
      <c r="J1801" s="11">
        <f t="shared" si="114"/>
        <v>32760</v>
      </c>
      <c r="K1801" s="11">
        <f t="shared" si="115"/>
        <v>0</v>
      </c>
    </row>
    <row r="1802" spans="1:11" s="11" customFormat="1">
      <c r="A1802" s="32">
        <v>2018</v>
      </c>
      <c r="B1802" s="32">
        <v>7836</v>
      </c>
      <c r="C1802" s="33" t="s">
        <v>563</v>
      </c>
      <c r="D1802" s="33" t="s">
        <v>564</v>
      </c>
      <c r="E1802" s="34">
        <v>48973</v>
      </c>
      <c r="F1802" s="35">
        <v>1.04</v>
      </c>
      <c r="G1802" s="34">
        <v>856.9</v>
      </c>
      <c r="H1802" s="14">
        <f t="shared" si="112"/>
        <v>436435.62247999996</v>
      </c>
      <c r="I1802" s="11">
        <f t="shared" si="113"/>
        <v>48973</v>
      </c>
      <c r="J1802" s="11">
        <f t="shared" si="114"/>
        <v>50931.92</v>
      </c>
      <c r="K1802" s="11">
        <f t="shared" si="115"/>
        <v>0</v>
      </c>
    </row>
    <row r="1803" spans="1:11" s="11" customFormat="1">
      <c r="A1803" s="32">
        <v>2018</v>
      </c>
      <c r="B1803" s="32">
        <v>7836</v>
      </c>
      <c r="C1803" s="33" t="s">
        <v>563</v>
      </c>
      <c r="D1803" s="33" t="s">
        <v>564</v>
      </c>
      <c r="E1803" s="34">
        <v>165792</v>
      </c>
      <c r="F1803" s="35">
        <v>1.04</v>
      </c>
      <c r="G1803" s="34">
        <v>824.5</v>
      </c>
      <c r="H1803" s="14">
        <f t="shared" si="112"/>
        <v>1421633.2416000001</v>
      </c>
      <c r="I1803" s="11">
        <f t="shared" si="113"/>
        <v>165792</v>
      </c>
      <c r="J1803" s="11">
        <f t="shared" si="114"/>
        <v>172423.67999999999</v>
      </c>
      <c r="K1803" s="11">
        <f t="shared" si="115"/>
        <v>0</v>
      </c>
    </row>
    <row r="1804" spans="1:11" s="11" customFormat="1">
      <c r="A1804" s="32">
        <v>2018</v>
      </c>
      <c r="B1804" s="32">
        <v>7836</v>
      </c>
      <c r="C1804" s="33" t="s">
        <v>563</v>
      </c>
      <c r="D1804" s="33" t="s">
        <v>564</v>
      </c>
      <c r="E1804" s="34">
        <v>7859</v>
      </c>
      <c r="F1804" s="35">
        <v>1.04</v>
      </c>
      <c r="G1804" s="34">
        <v>835.9</v>
      </c>
      <c r="H1804" s="14">
        <f t="shared" si="112"/>
        <v>68321.116240000003</v>
      </c>
      <c r="I1804" s="11">
        <f t="shared" si="113"/>
        <v>7859</v>
      </c>
      <c r="J1804" s="11">
        <f t="shared" si="114"/>
        <v>8173.3600000000006</v>
      </c>
      <c r="K1804" s="11">
        <f t="shared" si="115"/>
        <v>0</v>
      </c>
    </row>
    <row r="1805" spans="1:11" s="11" customFormat="1">
      <c r="A1805" s="32">
        <v>2018</v>
      </c>
      <c r="B1805" s="32">
        <v>7837</v>
      </c>
      <c r="C1805" s="33" t="s">
        <v>565</v>
      </c>
      <c r="D1805" s="33" t="s">
        <v>566</v>
      </c>
      <c r="E1805" s="34">
        <v>6786</v>
      </c>
      <c r="F1805" s="35">
        <v>5.78</v>
      </c>
      <c r="G1805" s="34">
        <v>1420.3</v>
      </c>
      <c r="H1805" s="14">
        <f t="shared" si="112"/>
        <v>557085.40523999999</v>
      </c>
      <c r="I1805" s="11">
        <f t="shared" si="113"/>
        <v>6786</v>
      </c>
      <c r="J1805" s="11">
        <f t="shared" si="114"/>
        <v>39223.08</v>
      </c>
      <c r="K1805" s="11">
        <f t="shared" si="115"/>
        <v>0</v>
      </c>
    </row>
    <row r="1806" spans="1:11" s="11" customFormat="1">
      <c r="A1806" s="32">
        <v>2018</v>
      </c>
      <c r="B1806" s="32">
        <v>7837</v>
      </c>
      <c r="C1806" s="33" t="s">
        <v>565</v>
      </c>
      <c r="D1806" s="33" t="s">
        <v>566</v>
      </c>
      <c r="E1806" s="34">
        <v>9207</v>
      </c>
      <c r="F1806" s="35">
        <v>5.8</v>
      </c>
      <c r="G1806" s="34">
        <v>1385.8</v>
      </c>
      <c r="H1806" s="14">
        <f t="shared" si="112"/>
        <v>740025.51479999989</v>
      </c>
      <c r="I1806" s="11">
        <f t="shared" si="113"/>
        <v>9207</v>
      </c>
      <c r="J1806" s="11">
        <f t="shared" si="114"/>
        <v>53400.6</v>
      </c>
      <c r="K1806" s="11">
        <f t="shared" si="115"/>
        <v>0</v>
      </c>
    </row>
    <row r="1807" spans="1:11" s="11" customFormat="1">
      <c r="A1807" s="32">
        <v>2018</v>
      </c>
      <c r="B1807" s="32">
        <v>7837</v>
      </c>
      <c r="C1807" s="33" t="s">
        <v>563</v>
      </c>
      <c r="D1807" s="33" t="s">
        <v>564</v>
      </c>
      <c r="E1807" s="34">
        <v>6478</v>
      </c>
      <c r="F1807" s="35">
        <v>1.048</v>
      </c>
      <c r="G1807" s="34">
        <v>1121</v>
      </c>
      <c r="H1807" s="14">
        <f t="shared" si="112"/>
        <v>76104.062240000014</v>
      </c>
      <c r="I1807" s="11">
        <f t="shared" si="113"/>
        <v>6478</v>
      </c>
      <c r="J1807" s="11">
        <f t="shared" si="114"/>
        <v>6788.9440000000004</v>
      </c>
      <c r="K1807" s="11">
        <f t="shared" si="115"/>
        <v>0</v>
      </c>
    </row>
    <row r="1808" spans="1:11" s="11" customFormat="1">
      <c r="A1808" s="32">
        <v>2018</v>
      </c>
      <c r="B1808" s="32">
        <v>7837</v>
      </c>
      <c r="C1808" s="33" t="s">
        <v>563</v>
      </c>
      <c r="D1808" s="33" t="s">
        <v>564</v>
      </c>
      <c r="E1808" s="34">
        <v>8838</v>
      </c>
      <c r="F1808" s="35">
        <v>1.048</v>
      </c>
      <c r="G1808" s="34">
        <v>886.9</v>
      </c>
      <c r="H1808" s="14">
        <f t="shared" si="112"/>
        <v>82146.664656000008</v>
      </c>
      <c r="I1808" s="11">
        <f t="shared" si="113"/>
        <v>8838</v>
      </c>
      <c r="J1808" s="11">
        <f t="shared" si="114"/>
        <v>9262.2240000000002</v>
      </c>
      <c r="K1808" s="11">
        <f t="shared" si="115"/>
        <v>0</v>
      </c>
    </row>
    <row r="1809" spans="1:11" s="11" customFormat="1">
      <c r="A1809" s="32">
        <v>2018</v>
      </c>
      <c r="B1809" s="32">
        <v>7837</v>
      </c>
      <c r="C1809" s="33" t="s">
        <v>563</v>
      </c>
      <c r="D1809" s="33" t="s">
        <v>564</v>
      </c>
      <c r="E1809" s="34">
        <v>200808</v>
      </c>
      <c r="F1809" s="35">
        <v>1.048</v>
      </c>
      <c r="G1809" s="34">
        <v>900.6</v>
      </c>
      <c r="H1809" s="14">
        <f t="shared" si="112"/>
        <v>1895283.736704</v>
      </c>
      <c r="I1809" s="11">
        <f t="shared" si="113"/>
        <v>200808</v>
      </c>
      <c r="J1809" s="11">
        <f t="shared" si="114"/>
        <v>210446.78400000001</v>
      </c>
      <c r="K1809" s="11">
        <f t="shared" si="115"/>
        <v>0</v>
      </c>
    </row>
    <row r="1810" spans="1:11" s="11" customFormat="1">
      <c r="A1810" s="32">
        <v>2018</v>
      </c>
      <c r="B1810" s="32">
        <v>7837</v>
      </c>
      <c r="C1810" s="33" t="s">
        <v>563</v>
      </c>
      <c r="D1810" s="33" t="s">
        <v>564</v>
      </c>
      <c r="E1810" s="34">
        <v>14531</v>
      </c>
      <c r="F1810" s="35">
        <v>1.048</v>
      </c>
      <c r="G1810" s="34">
        <v>867.1</v>
      </c>
      <c r="H1810" s="14">
        <f t="shared" si="112"/>
        <v>132046.21944800002</v>
      </c>
      <c r="I1810" s="11">
        <f t="shared" si="113"/>
        <v>14531</v>
      </c>
      <c r="J1810" s="11">
        <f t="shared" si="114"/>
        <v>15228.488000000001</v>
      </c>
      <c r="K1810" s="11">
        <f t="shared" si="115"/>
        <v>0</v>
      </c>
    </row>
    <row r="1811" spans="1:11" s="11" customFormat="1">
      <c r="A1811" s="32">
        <v>2018</v>
      </c>
      <c r="B1811" s="32">
        <v>7837</v>
      </c>
      <c r="C1811" s="33" t="s">
        <v>563</v>
      </c>
      <c r="D1811" s="33" t="s">
        <v>564</v>
      </c>
      <c r="E1811" s="34">
        <v>15164</v>
      </c>
      <c r="F1811" s="35">
        <v>1.048</v>
      </c>
      <c r="G1811" s="34">
        <v>818.4</v>
      </c>
      <c r="H1811" s="14">
        <f t="shared" si="112"/>
        <v>130059.08044799999</v>
      </c>
      <c r="I1811" s="11">
        <f t="shared" si="113"/>
        <v>15164</v>
      </c>
      <c r="J1811" s="11">
        <f t="shared" si="114"/>
        <v>15891.872000000001</v>
      </c>
      <c r="K1811" s="11">
        <f t="shared" si="115"/>
        <v>0</v>
      </c>
    </row>
    <row r="1812" spans="1:11" s="11" customFormat="1">
      <c r="A1812" s="32">
        <v>2018</v>
      </c>
      <c r="B1812" s="32">
        <v>7837</v>
      </c>
      <c r="C1812" s="33" t="s">
        <v>563</v>
      </c>
      <c r="D1812" s="33" t="s">
        <v>564</v>
      </c>
      <c r="E1812" s="34">
        <v>17237</v>
      </c>
      <c r="F1812" s="35">
        <v>1.048</v>
      </c>
      <c r="G1812" s="34">
        <v>869.2</v>
      </c>
      <c r="H1812" s="14">
        <f t="shared" si="112"/>
        <v>157015.55619199999</v>
      </c>
      <c r="I1812" s="11">
        <f t="shared" si="113"/>
        <v>17237</v>
      </c>
      <c r="J1812" s="11">
        <f t="shared" si="114"/>
        <v>18064.376</v>
      </c>
      <c r="K1812" s="11">
        <f t="shared" si="115"/>
        <v>0</v>
      </c>
    </row>
    <row r="1813" spans="1:11" s="11" customFormat="1">
      <c r="A1813" s="32">
        <v>2018</v>
      </c>
      <c r="B1813" s="32">
        <v>7837</v>
      </c>
      <c r="C1813" s="33" t="s">
        <v>563</v>
      </c>
      <c r="D1813" s="33" t="s">
        <v>564</v>
      </c>
      <c r="E1813" s="34">
        <v>24996</v>
      </c>
      <c r="F1813" s="35">
        <v>1.048</v>
      </c>
      <c r="G1813" s="34">
        <v>852.1</v>
      </c>
      <c r="H1813" s="14">
        <f t="shared" si="112"/>
        <v>223214.47996800003</v>
      </c>
      <c r="I1813" s="11">
        <f t="shared" si="113"/>
        <v>24996</v>
      </c>
      <c r="J1813" s="11">
        <f t="shared" si="114"/>
        <v>26195.808000000001</v>
      </c>
      <c r="K1813" s="11">
        <f t="shared" si="115"/>
        <v>0</v>
      </c>
    </row>
    <row r="1814" spans="1:11" s="11" customFormat="1">
      <c r="A1814" s="32">
        <v>2018</v>
      </c>
      <c r="B1814" s="32">
        <v>7837</v>
      </c>
      <c r="C1814" s="33" t="s">
        <v>563</v>
      </c>
      <c r="D1814" s="33" t="s">
        <v>564</v>
      </c>
      <c r="E1814" s="34">
        <v>73388</v>
      </c>
      <c r="F1814" s="35">
        <v>1.048</v>
      </c>
      <c r="G1814" s="34">
        <v>858.5</v>
      </c>
      <c r="H1814" s="14">
        <f t="shared" si="112"/>
        <v>660277.70704000001</v>
      </c>
      <c r="I1814" s="11">
        <f t="shared" si="113"/>
        <v>73388</v>
      </c>
      <c r="J1814" s="11">
        <f t="shared" si="114"/>
        <v>76910.623999999996</v>
      </c>
      <c r="K1814" s="11">
        <f t="shared" si="115"/>
        <v>0</v>
      </c>
    </row>
    <row r="1815" spans="1:11" s="11" customFormat="1">
      <c r="A1815" s="32">
        <v>2018</v>
      </c>
      <c r="B1815" s="32">
        <v>7837</v>
      </c>
      <c r="C1815" s="33" t="s">
        <v>563</v>
      </c>
      <c r="D1815" s="33" t="s">
        <v>564</v>
      </c>
      <c r="E1815" s="34">
        <v>89314</v>
      </c>
      <c r="F1815" s="35">
        <v>1.048</v>
      </c>
      <c r="G1815" s="34">
        <v>899.8</v>
      </c>
      <c r="H1815" s="14">
        <f t="shared" si="112"/>
        <v>842222.44585600006</v>
      </c>
      <c r="I1815" s="11">
        <f t="shared" si="113"/>
        <v>89314</v>
      </c>
      <c r="J1815" s="11">
        <f t="shared" si="114"/>
        <v>93601.072</v>
      </c>
      <c r="K1815" s="11">
        <f t="shared" si="115"/>
        <v>0</v>
      </c>
    </row>
    <row r="1816" spans="1:11" s="11" customFormat="1">
      <c r="A1816" s="32">
        <v>2018</v>
      </c>
      <c r="B1816" s="32">
        <v>7837</v>
      </c>
      <c r="C1816" s="33" t="s">
        <v>563</v>
      </c>
      <c r="D1816" s="33" t="s">
        <v>564</v>
      </c>
      <c r="E1816" s="34">
        <v>2133</v>
      </c>
      <c r="F1816" s="35">
        <v>1.048</v>
      </c>
      <c r="G1816" s="34">
        <v>837.4</v>
      </c>
      <c r="H1816" s="14">
        <f t="shared" si="112"/>
        <v>18719.105616000001</v>
      </c>
      <c r="I1816" s="11">
        <f t="shared" si="113"/>
        <v>2133</v>
      </c>
      <c r="J1816" s="11">
        <f t="shared" si="114"/>
        <v>2235.384</v>
      </c>
      <c r="K1816" s="11">
        <f t="shared" si="115"/>
        <v>0</v>
      </c>
    </row>
    <row r="1817" spans="1:11" s="11" customFormat="1">
      <c r="A1817" s="32">
        <v>2018</v>
      </c>
      <c r="B1817" s="32">
        <v>7837</v>
      </c>
      <c r="C1817" s="33" t="s">
        <v>563</v>
      </c>
      <c r="D1817" s="33" t="s">
        <v>564</v>
      </c>
      <c r="E1817" s="34">
        <v>1105</v>
      </c>
      <c r="F1817" s="35">
        <v>1.048</v>
      </c>
      <c r="G1817" s="34">
        <v>830.2</v>
      </c>
      <c r="H1817" s="14">
        <f t="shared" si="112"/>
        <v>9614.0480799999987</v>
      </c>
      <c r="I1817" s="11">
        <f t="shared" si="113"/>
        <v>1105</v>
      </c>
      <c r="J1817" s="11">
        <f t="shared" si="114"/>
        <v>1158.04</v>
      </c>
      <c r="K1817" s="11">
        <f t="shared" si="115"/>
        <v>0</v>
      </c>
    </row>
    <row r="1818" spans="1:11" s="11" customFormat="1">
      <c r="A1818" s="32">
        <v>2018</v>
      </c>
      <c r="B1818" s="32">
        <v>7837</v>
      </c>
      <c r="C1818" s="33" t="s">
        <v>563</v>
      </c>
      <c r="D1818" s="33" t="s">
        <v>564</v>
      </c>
      <c r="E1818" s="34">
        <v>11867</v>
      </c>
      <c r="F1818" s="35">
        <v>1.048</v>
      </c>
      <c r="G1818" s="34">
        <v>994.9</v>
      </c>
      <c r="H1818" s="14">
        <f t="shared" si="112"/>
        <v>123731.89258400002</v>
      </c>
      <c r="I1818" s="11">
        <f t="shared" si="113"/>
        <v>11867</v>
      </c>
      <c r="J1818" s="11">
        <f t="shared" si="114"/>
        <v>12436.616</v>
      </c>
      <c r="K1818" s="11">
        <f t="shared" si="115"/>
        <v>0</v>
      </c>
    </row>
    <row r="1819" spans="1:11" s="11" customFormat="1">
      <c r="A1819" s="32">
        <v>2018</v>
      </c>
      <c r="B1819" s="32">
        <v>7838</v>
      </c>
      <c r="C1819" s="33" t="s">
        <v>565</v>
      </c>
      <c r="D1819" s="33" t="s">
        <v>566</v>
      </c>
      <c r="E1819" s="34">
        <v>23239</v>
      </c>
      <c r="F1819" s="35">
        <v>5.88</v>
      </c>
      <c r="G1819" s="34">
        <v>1110.8</v>
      </c>
      <c r="H1819" s="14">
        <f t="shared" si="112"/>
        <v>1517856.21456</v>
      </c>
      <c r="I1819" s="11">
        <f t="shared" si="113"/>
        <v>23239</v>
      </c>
      <c r="J1819" s="11">
        <f t="shared" si="114"/>
        <v>136645.32</v>
      </c>
      <c r="K1819" s="11">
        <f t="shared" si="115"/>
        <v>0</v>
      </c>
    </row>
    <row r="1820" spans="1:11" s="11" customFormat="1">
      <c r="A1820" s="32">
        <v>2018</v>
      </c>
      <c r="B1820" s="32">
        <v>7838</v>
      </c>
      <c r="C1820" s="33" t="s">
        <v>565</v>
      </c>
      <c r="D1820" s="33" t="s">
        <v>566</v>
      </c>
      <c r="E1820" s="34">
        <v>1034</v>
      </c>
      <c r="F1820" s="35">
        <v>5.88</v>
      </c>
      <c r="G1820" s="34">
        <v>1110.2</v>
      </c>
      <c r="H1820" s="14">
        <f t="shared" si="112"/>
        <v>67499.271840000001</v>
      </c>
      <c r="I1820" s="11">
        <f t="shared" si="113"/>
        <v>1034</v>
      </c>
      <c r="J1820" s="11">
        <f t="shared" si="114"/>
        <v>6079.92</v>
      </c>
      <c r="K1820" s="11">
        <f t="shared" si="115"/>
        <v>0</v>
      </c>
    </row>
    <row r="1821" spans="1:11" s="11" customFormat="1">
      <c r="A1821" s="32">
        <v>2018</v>
      </c>
      <c r="B1821" s="32">
        <v>7838</v>
      </c>
      <c r="C1821" s="33" t="s">
        <v>565</v>
      </c>
      <c r="D1821" s="33" t="s">
        <v>566</v>
      </c>
      <c r="E1821" s="34">
        <v>692</v>
      </c>
      <c r="F1821" s="35">
        <v>5.88</v>
      </c>
      <c r="G1821" s="34">
        <v>938.2</v>
      </c>
      <c r="H1821" s="14">
        <f t="shared" si="112"/>
        <v>38174.98272</v>
      </c>
      <c r="I1821" s="11">
        <f t="shared" si="113"/>
        <v>692</v>
      </c>
      <c r="J1821" s="11">
        <f t="shared" si="114"/>
        <v>4068.96</v>
      </c>
      <c r="K1821" s="11">
        <f t="shared" si="115"/>
        <v>0</v>
      </c>
    </row>
    <row r="1822" spans="1:11" s="11" customFormat="1">
      <c r="A1822" s="32">
        <v>2018</v>
      </c>
      <c r="B1822" s="32">
        <v>7838</v>
      </c>
      <c r="C1822" s="33" t="s">
        <v>563</v>
      </c>
      <c r="D1822" s="33" t="s">
        <v>564</v>
      </c>
      <c r="E1822" s="34">
        <v>51020</v>
      </c>
      <c r="F1822" s="35">
        <v>1.036</v>
      </c>
      <c r="G1822" s="34">
        <v>866.9</v>
      </c>
      <c r="H1822" s="14">
        <f t="shared" si="112"/>
        <v>458214.90568000003</v>
      </c>
      <c r="I1822" s="11">
        <f t="shared" si="113"/>
        <v>51020</v>
      </c>
      <c r="J1822" s="11">
        <f t="shared" si="114"/>
        <v>52856.72</v>
      </c>
      <c r="K1822" s="11">
        <f t="shared" si="115"/>
        <v>0</v>
      </c>
    </row>
    <row r="1823" spans="1:11" s="11" customFormat="1">
      <c r="A1823" s="32">
        <v>2018</v>
      </c>
      <c r="B1823" s="32">
        <v>7838</v>
      </c>
      <c r="C1823" s="33" t="s">
        <v>563</v>
      </c>
      <c r="D1823" s="33" t="s">
        <v>564</v>
      </c>
      <c r="E1823" s="34">
        <v>59840</v>
      </c>
      <c r="F1823" s="35">
        <v>1.038</v>
      </c>
      <c r="G1823" s="34">
        <v>884.8</v>
      </c>
      <c r="H1823" s="14">
        <f t="shared" si="112"/>
        <v>549583.96415999997</v>
      </c>
      <c r="I1823" s="11">
        <f t="shared" si="113"/>
        <v>59840</v>
      </c>
      <c r="J1823" s="11">
        <f t="shared" si="114"/>
        <v>62113.920000000006</v>
      </c>
      <c r="K1823" s="11">
        <f t="shared" si="115"/>
        <v>0</v>
      </c>
    </row>
    <row r="1824" spans="1:11" s="11" customFormat="1">
      <c r="A1824" s="32">
        <v>2018</v>
      </c>
      <c r="B1824" s="32">
        <v>7838</v>
      </c>
      <c r="C1824" s="33" t="s">
        <v>563</v>
      </c>
      <c r="D1824" s="33" t="s">
        <v>564</v>
      </c>
      <c r="E1824" s="34">
        <v>60079</v>
      </c>
      <c r="F1824" s="35">
        <v>1.034</v>
      </c>
      <c r="G1824" s="34">
        <v>927.8</v>
      </c>
      <c r="H1824" s="14">
        <f t="shared" si="112"/>
        <v>576365.0027079999</v>
      </c>
      <c r="I1824" s="11">
        <f t="shared" si="113"/>
        <v>60079</v>
      </c>
      <c r="J1824" s="11">
        <f t="shared" si="114"/>
        <v>62121.686000000002</v>
      </c>
      <c r="K1824" s="11">
        <f t="shared" si="115"/>
        <v>0</v>
      </c>
    </row>
    <row r="1825" spans="1:11" s="11" customFormat="1">
      <c r="A1825" s="32">
        <v>2018</v>
      </c>
      <c r="B1825" s="32">
        <v>7838</v>
      </c>
      <c r="C1825" s="33" t="s">
        <v>563</v>
      </c>
      <c r="D1825" s="33" t="s">
        <v>564</v>
      </c>
      <c r="E1825" s="34">
        <v>626</v>
      </c>
      <c r="F1825" s="35">
        <v>1.04</v>
      </c>
      <c r="G1825" s="34">
        <v>1974.4</v>
      </c>
      <c r="H1825" s="14">
        <f t="shared" si="112"/>
        <v>12854.133760000001</v>
      </c>
      <c r="I1825" s="11">
        <f t="shared" si="113"/>
        <v>626</v>
      </c>
      <c r="J1825" s="11">
        <f t="shared" si="114"/>
        <v>651.04000000000008</v>
      </c>
      <c r="K1825" s="11">
        <f t="shared" si="115"/>
        <v>0</v>
      </c>
    </row>
    <row r="1826" spans="1:11" s="11" customFormat="1">
      <c r="A1826" s="32">
        <v>2018</v>
      </c>
      <c r="B1826" s="32">
        <v>7838</v>
      </c>
      <c r="C1826" s="33" t="s">
        <v>563</v>
      </c>
      <c r="D1826" s="33" t="s">
        <v>564</v>
      </c>
      <c r="E1826" s="34">
        <v>116977</v>
      </c>
      <c r="F1826" s="35">
        <v>1.036</v>
      </c>
      <c r="G1826" s="34">
        <v>857.1</v>
      </c>
      <c r="H1826" s="14">
        <f t="shared" si="112"/>
        <v>1038703.8222119999</v>
      </c>
      <c r="I1826" s="11">
        <f t="shared" si="113"/>
        <v>116977</v>
      </c>
      <c r="J1826" s="11">
        <f t="shared" si="114"/>
        <v>121188.17200000001</v>
      </c>
      <c r="K1826" s="11">
        <f t="shared" si="115"/>
        <v>0</v>
      </c>
    </row>
    <row r="1827" spans="1:11" s="11" customFormat="1">
      <c r="A1827" s="32">
        <v>2018</v>
      </c>
      <c r="B1827" s="32">
        <v>7838</v>
      </c>
      <c r="C1827" s="33" t="s">
        <v>563</v>
      </c>
      <c r="D1827" s="33" t="s">
        <v>564</v>
      </c>
      <c r="E1827" s="34">
        <v>131357</v>
      </c>
      <c r="F1827" s="35">
        <v>1.0449999999999999</v>
      </c>
      <c r="G1827" s="34">
        <v>998.9</v>
      </c>
      <c r="H1827" s="14">
        <f t="shared" si="112"/>
        <v>1371170.7012849997</v>
      </c>
      <c r="I1827" s="11">
        <f t="shared" si="113"/>
        <v>131357</v>
      </c>
      <c r="J1827" s="11">
        <f t="shared" si="114"/>
        <v>137268.065</v>
      </c>
      <c r="K1827" s="11">
        <f t="shared" si="115"/>
        <v>0</v>
      </c>
    </row>
    <row r="1828" spans="1:11" s="11" customFormat="1">
      <c r="A1828" s="32">
        <v>2018</v>
      </c>
      <c r="B1828" s="32">
        <v>7838</v>
      </c>
      <c r="C1828" s="33" t="s">
        <v>563</v>
      </c>
      <c r="D1828" s="33" t="s">
        <v>564</v>
      </c>
      <c r="E1828" s="34">
        <v>147495</v>
      </c>
      <c r="F1828" s="35">
        <v>1.0429999999999999</v>
      </c>
      <c r="G1828" s="34">
        <v>825.5</v>
      </c>
      <c r="H1828" s="14">
        <f t="shared" si="112"/>
        <v>1269926.787675</v>
      </c>
      <c r="I1828" s="11">
        <f t="shared" si="113"/>
        <v>147495</v>
      </c>
      <c r="J1828" s="11">
        <f t="shared" si="114"/>
        <v>153837.285</v>
      </c>
      <c r="K1828" s="11">
        <f t="shared" si="115"/>
        <v>0</v>
      </c>
    </row>
    <row r="1829" spans="1:11" s="11" customFormat="1">
      <c r="A1829" s="32">
        <v>2018</v>
      </c>
      <c r="B1829" s="32">
        <v>7838</v>
      </c>
      <c r="C1829" s="33" t="s">
        <v>563</v>
      </c>
      <c r="D1829" s="33" t="s">
        <v>564</v>
      </c>
      <c r="E1829" s="34">
        <v>47473</v>
      </c>
      <c r="F1829" s="35">
        <v>1.044</v>
      </c>
      <c r="G1829" s="34">
        <v>1061.5999999999999</v>
      </c>
      <c r="H1829" s="14">
        <f t="shared" si="112"/>
        <v>526148.19619200006</v>
      </c>
      <c r="I1829" s="11">
        <f t="shared" si="113"/>
        <v>47473</v>
      </c>
      <c r="J1829" s="11">
        <f t="shared" si="114"/>
        <v>49561.812000000005</v>
      </c>
      <c r="K1829" s="11">
        <f t="shared" si="115"/>
        <v>0</v>
      </c>
    </row>
    <row r="1830" spans="1:11" s="11" customFormat="1">
      <c r="A1830" s="32">
        <v>2018</v>
      </c>
      <c r="B1830" s="32">
        <v>7838</v>
      </c>
      <c r="C1830" s="33" t="s">
        <v>563</v>
      </c>
      <c r="D1830" s="33" t="s">
        <v>564</v>
      </c>
      <c r="E1830" s="34">
        <v>31038</v>
      </c>
      <c r="F1830" s="35">
        <v>1.052</v>
      </c>
      <c r="G1830" s="34">
        <v>4404.8999999999996</v>
      </c>
      <c r="H1830" s="14">
        <f t="shared" si="112"/>
        <v>1438286.8908240001</v>
      </c>
      <c r="I1830" s="11">
        <f t="shared" si="113"/>
        <v>31038</v>
      </c>
      <c r="J1830" s="11">
        <f t="shared" si="114"/>
        <v>32651.976000000002</v>
      </c>
      <c r="K1830" s="11">
        <f t="shared" si="115"/>
        <v>0</v>
      </c>
    </row>
    <row r="1831" spans="1:11" s="11" customFormat="1">
      <c r="A1831" s="32">
        <v>2018</v>
      </c>
      <c r="B1831" s="32">
        <v>7838</v>
      </c>
      <c r="C1831" s="33" t="s">
        <v>563</v>
      </c>
      <c r="D1831" s="33" t="s">
        <v>564</v>
      </c>
      <c r="E1831" s="34">
        <v>23816</v>
      </c>
      <c r="F1831" s="35">
        <v>1.0269999999999999</v>
      </c>
      <c r="G1831" s="34">
        <v>1308.8</v>
      </c>
      <c r="H1831" s="14">
        <f t="shared" si="112"/>
        <v>320119.81081599998</v>
      </c>
      <c r="I1831" s="11">
        <f t="shared" si="113"/>
        <v>23816</v>
      </c>
      <c r="J1831" s="11">
        <f t="shared" si="114"/>
        <v>24459.031999999999</v>
      </c>
      <c r="K1831" s="11">
        <f t="shared" si="115"/>
        <v>0</v>
      </c>
    </row>
    <row r="1832" spans="1:11" s="11" customFormat="1">
      <c r="A1832" s="32">
        <v>2018</v>
      </c>
      <c r="B1832" s="32">
        <v>7838</v>
      </c>
      <c r="C1832" s="33" t="s">
        <v>563</v>
      </c>
      <c r="D1832" s="33" t="s">
        <v>564</v>
      </c>
      <c r="E1832" s="34">
        <v>88852</v>
      </c>
      <c r="F1832" s="35">
        <v>1.0349999999999999</v>
      </c>
      <c r="G1832" s="34">
        <v>880.1</v>
      </c>
      <c r="H1832" s="14">
        <f t="shared" si="112"/>
        <v>809355.97781999991</v>
      </c>
      <c r="I1832" s="11">
        <f t="shared" si="113"/>
        <v>88852</v>
      </c>
      <c r="J1832" s="11">
        <f t="shared" si="114"/>
        <v>91961.819999999992</v>
      </c>
      <c r="K1832" s="11">
        <f t="shared" si="115"/>
        <v>0</v>
      </c>
    </row>
    <row r="1833" spans="1:11" s="11" customFormat="1">
      <c r="A1833" s="32">
        <v>2018</v>
      </c>
      <c r="B1833" s="32">
        <v>7839</v>
      </c>
      <c r="C1833" s="33" t="s">
        <v>565</v>
      </c>
      <c r="D1833" s="33" t="s">
        <v>566</v>
      </c>
      <c r="E1833" s="34">
        <v>56323</v>
      </c>
      <c r="F1833" s="35">
        <v>5.88</v>
      </c>
      <c r="G1833" s="34">
        <v>1298</v>
      </c>
      <c r="H1833" s="14">
        <f t="shared" si="112"/>
        <v>4298706.5351999998</v>
      </c>
      <c r="I1833" s="11">
        <f t="shared" si="113"/>
        <v>56323</v>
      </c>
      <c r="J1833" s="11">
        <f t="shared" si="114"/>
        <v>331179.24</v>
      </c>
      <c r="K1833" s="11">
        <f t="shared" si="115"/>
        <v>0</v>
      </c>
    </row>
    <row r="1834" spans="1:11" s="11" customFormat="1">
      <c r="A1834" s="32">
        <v>2018</v>
      </c>
      <c r="B1834" s="32">
        <v>7839</v>
      </c>
      <c r="C1834" s="33" t="s">
        <v>563</v>
      </c>
      <c r="D1834" s="33" t="s">
        <v>564</v>
      </c>
      <c r="E1834" s="34">
        <v>969177</v>
      </c>
      <c r="F1834" s="35">
        <v>1.04</v>
      </c>
      <c r="G1834" s="34">
        <v>580.9</v>
      </c>
      <c r="H1834" s="14">
        <f t="shared" si="112"/>
        <v>5855147.16072</v>
      </c>
      <c r="I1834" s="11">
        <f t="shared" si="113"/>
        <v>969177</v>
      </c>
      <c r="J1834" s="11">
        <f t="shared" si="114"/>
        <v>1007944.0800000001</v>
      </c>
      <c r="K1834" s="11">
        <f t="shared" si="115"/>
        <v>0</v>
      </c>
    </row>
    <row r="1835" spans="1:11" s="11" customFormat="1">
      <c r="A1835" s="32">
        <v>2018</v>
      </c>
      <c r="B1835" s="32">
        <v>7843</v>
      </c>
      <c r="C1835" s="33" t="s">
        <v>563</v>
      </c>
      <c r="D1835" s="33" t="s">
        <v>564</v>
      </c>
      <c r="E1835" s="34">
        <v>53870</v>
      </c>
      <c r="F1835" s="35">
        <v>1</v>
      </c>
      <c r="G1835" s="34">
        <v>371.2</v>
      </c>
      <c r="H1835" s="14">
        <f t="shared" si="112"/>
        <v>199965.43999999997</v>
      </c>
      <c r="I1835" s="11">
        <f t="shared" si="113"/>
        <v>53870</v>
      </c>
      <c r="J1835" s="11">
        <f t="shared" si="114"/>
        <v>53870</v>
      </c>
      <c r="K1835" s="11">
        <f t="shared" si="115"/>
        <v>0</v>
      </c>
    </row>
    <row r="1836" spans="1:11" s="11" customFormat="1">
      <c r="A1836" s="32">
        <v>2018</v>
      </c>
      <c r="B1836" s="32">
        <v>7843</v>
      </c>
      <c r="C1836" s="33" t="s">
        <v>565</v>
      </c>
      <c r="D1836" s="33" t="s">
        <v>566</v>
      </c>
      <c r="E1836" s="34">
        <v>68</v>
      </c>
      <c r="F1836" s="35">
        <v>5.7</v>
      </c>
      <c r="G1836" s="34">
        <v>1995.1</v>
      </c>
      <c r="H1836" s="14">
        <f t="shared" si="112"/>
        <v>7733.0076000000008</v>
      </c>
      <c r="I1836" s="11">
        <f t="shared" si="113"/>
        <v>68</v>
      </c>
      <c r="J1836" s="11">
        <f t="shared" si="114"/>
        <v>387.6</v>
      </c>
      <c r="K1836" s="11">
        <f t="shared" si="115"/>
        <v>0</v>
      </c>
    </row>
    <row r="1837" spans="1:11" s="11" customFormat="1">
      <c r="A1837" s="32">
        <v>2018</v>
      </c>
      <c r="B1837" s="32">
        <v>7845</v>
      </c>
      <c r="C1837" s="33" t="s">
        <v>563</v>
      </c>
      <c r="D1837" s="33" t="s">
        <v>564</v>
      </c>
      <c r="E1837" s="34">
        <v>2479738</v>
      </c>
      <c r="F1837" s="35">
        <v>1</v>
      </c>
      <c r="G1837" s="34">
        <v>397</v>
      </c>
      <c r="H1837" s="14">
        <f t="shared" si="112"/>
        <v>9844559.8600000013</v>
      </c>
      <c r="I1837" s="11">
        <f t="shared" si="113"/>
        <v>2479738</v>
      </c>
      <c r="J1837" s="11">
        <f t="shared" si="114"/>
        <v>2479738</v>
      </c>
      <c r="K1837" s="11">
        <f t="shared" si="115"/>
        <v>0</v>
      </c>
    </row>
    <row r="1838" spans="1:11" s="11" customFormat="1">
      <c r="A1838" s="32">
        <v>2018</v>
      </c>
      <c r="B1838" s="32">
        <v>7845</v>
      </c>
      <c r="C1838" s="33" t="s">
        <v>563</v>
      </c>
      <c r="D1838" s="33" t="s">
        <v>564</v>
      </c>
      <c r="E1838" s="34">
        <v>2269223</v>
      </c>
      <c r="F1838" s="35">
        <v>1</v>
      </c>
      <c r="G1838" s="34">
        <v>360.5</v>
      </c>
      <c r="H1838" s="14">
        <f t="shared" si="112"/>
        <v>8180548.915</v>
      </c>
      <c r="I1838" s="11">
        <f t="shared" si="113"/>
        <v>2269223</v>
      </c>
      <c r="J1838" s="11">
        <f t="shared" si="114"/>
        <v>2269223</v>
      </c>
      <c r="K1838" s="11">
        <f t="shared" si="115"/>
        <v>0</v>
      </c>
    </row>
    <row r="1839" spans="1:11" s="11" customFormat="1">
      <c r="A1839" s="32">
        <v>2018</v>
      </c>
      <c r="B1839" s="32">
        <v>7846</v>
      </c>
      <c r="C1839" s="33" t="s">
        <v>565</v>
      </c>
      <c r="D1839" s="33" t="s">
        <v>566</v>
      </c>
      <c r="E1839" s="34">
        <v>18058</v>
      </c>
      <c r="F1839" s="35">
        <v>5.7510000000000003</v>
      </c>
      <c r="G1839" s="34">
        <v>1590.6</v>
      </c>
      <c r="H1839" s="14">
        <f t="shared" si="112"/>
        <v>1651862.8815479998</v>
      </c>
      <c r="I1839" s="11">
        <f t="shared" si="113"/>
        <v>18058</v>
      </c>
      <c r="J1839" s="11">
        <f t="shared" si="114"/>
        <v>103851.558</v>
      </c>
      <c r="K1839" s="11">
        <f t="shared" si="115"/>
        <v>0</v>
      </c>
    </row>
    <row r="1840" spans="1:11" s="11" customFormat="1">
      <c r="A1840" s="32">
        <v>2018</v>
      </c>
      <c r="B1840" s="32">
        <v>7846</v>
      </c>
      <c r="C1840" s="33" t="s">
        <v>563</v>
      </c>
      <c r="D1840" s="33" t="s">
        <v>564</v>
      </c>
      <c r="E1840" s="34">
        <v>2362885</v>
      </c>
      <c r="F1840" s="35">
        <v>1.0409999999999999</v>
      </c>
      <c r="G1840" s="34">
        <v>414.4</v>
      </c>
      <c r="H1840" s="14">
        <f t="shared" si="112"/>
        <v>10193259.05304</v>
      </c>
      <c r="I1840" s="11">
        <f t="shared" si="113"/>
        <v>2362885</v>
      </c>
      <c r="J1840" s="11">
        <f t="shared" si="114"/>
        <v>2459763.2849999997</v>
      </c>
      <c r="K1840" s="11">
        <f t="shared" si="115"/>
        <v>0</v>
      </c>
    </row>
    <row r="1841" spans="1:11" s="11" customFormat="1">
      <c r="A1841" s="32">
        <v>2018</v>
      </c>
      <c r="B1841" s="32">
        <v>7846</v>
      </c>
      <c r="C1841" s="33" t="s">
        <v>563</v>
      </c>
      <c r="D1841" s="33" t="s">
        <v>564</v>
      </c>
      <c r="E1841" s="34">
        <v>307436</v>
      </c>
      <c r="F1841" s="35">
        <v>1.0580000000000001</v>
      </c>
      <c r="G1841" s="34">
        <v>544.29999999999995</v>
      </c>
      <c r="H1841" s="14">
        <f t="shared" si="112"/>
        <v>1770429.848584</v>
      </c>
      <c r="I1841" s="11">
        <f t="shared" si="113"/>
        <v>307436</v>
      </c>
      <c r="J1841" s="11">
        <f t="shared" si="114"/>
        <v>325267.288</v>
      </c>
      <c r="K1841" s="11">
        <f t="shared" si="115"/>
        <v>0</v>
      </c>
    </row>
    <row r="1842" spans="1:11" s="11" customFormat="1">
      <c r="A1842" s="32">
        <v>2018</v>
      </c>
      <c r="B1842" s="32">
        <v>7848</v>
      </c>
      <c r="C1842" s="33" t="s">
        <v>563</v>
      </c>
      <c r="D1842" s="33" t="s">
        <v>564</v>
      </c>
      <c r="E1842" s="34">
        <v>125414</v>
      </c>
      <c r="F1842" s="35">
        <v>1.0229999999999999</v>
      </c>
      <c r="G1842" s="34">
        <v>391.2</v>
      </c>
      <c r="H1842" s="14">
        <f t="shared" si="112"/>
        <v>501903.81806399999</v>
      </c>
      <c r="I1842" s="11">
        <f t="shared" si="113"/>
        <v>125414</v>
      </c>
      <c r="J1842" s="11">
        <f t="shared" si="114"/>
        <v>128298.52199999998</v>
      </c>
      <c r="K1842" s="11">
        <f t="shared" si="115"/>
        <v>0</v>
      </c>
    </row>
    <row r="1843" spans="1:11" s="11" customFormat="1">
      <c r="A1843" s="32">
        <v>2018</v>
      </c>
      <c r="B1843" s="32">
        <v>7848</v>
      </c>
      <c r="C1843" s="33" t="s">
        <v>563</v>
      </c>
      <c r="D1843" s="33" t="s">
        <v>564</v>
      </c>
      <c r="E1843" s="34">
        <v>1990</v>
      </c>
      <c r="F1843" s="35">
        <v>1.0229999999999999</v>
      </c>
      <c r="G1843" s="34">
        <v>761.3</v>
      </c>
      <c r="H1843" s="14">
        <f t="shared" si="112"/>
        <v>15498.317009999999</v>
      </c>
      <c r="I1843" s="11">
        <f t="shared" si="113"/>
        <v>1990</v>
      </c>
      <c r="J1843" s="11">
        <f t="shared" si="114"/>
        <v>2035.7699999999998</v>
      </c>
      <c r="K1843" s="11">
        <f t="shared" si="115"/>
        <v>0</v>
      </c>
    </row>
    <row r="1844" spans="1:11" s="11" customFormat="1">
      <c r="A1844" s="32">
        <v>2018</v>
      </c>
      <c r="B1844" s="32">
        <v>7848</v>
      </c>
      <c r="C1844" s="33" t="s">
        <v>563</v>
      </c>
      <c r="D1844" s="33" t="s">
        <v>564</v>
      </c>
      <c r="E1844" s="34">
        <v>19876</v>
      </c>
      <c r="F1844" s="35">
        <v>1.0229999999999999</v>
      </c>
      <c r="G1844" s="34">
        <v>464.9</v>
      </c>
      <c r="H1844" s="14">
        <f t="shared" si="112"/>
        <v>94528.805051999996</v>
      </c>
      <c r="I1844" s="11">
        <f t="shared" si="113"/>
        <v>19876</v>
      </c>
      <c r="J1844" s="11">
        <f t="shared" si="114"/>
        <v>20333.147999999997</v>
      </c>
      <c r="K1844" s="11">
        <f t="shared" si="115"/>
        <v>0</v>
      </c>
    </row>
    <row r="1845" spans="1:11" s="11" customFormat="1">
      <c r="A1845" s="32">
        <v>2018</v>
      </c>
      <c r="B1845" s="32">
        <v>7858</v>
      </c>
      <c r="C1845" s="33" t="s">
        <v>563</v>
      </c>
      <c r="D1845" s="33" t="s">
        <v>564</v>
      </c>
      <c r="E1845" s="34">
        <v>2704</v>
      </c>
      <c r="F1845" s="35">
        <v>1.0289999999999999</v>
      </c>
      <c r="G1845" s="34" t="s">
        <v>364</v>
      </c>
      <c r="H1845" s="14" t="str">
        <f t="shared" si="112"/>
        <v/>
      </c>
      <c r="I1845" s="11" t="str">
        <f t="shared" si="113"/>
        <v/>
      </c>
      <c r="J1845" s="11" t="str">
        <f t="shared" si="114"/>
        <v/>
      </c>
      <c r="K1845" s="11">
        <f t="shared" si="115"/>
        <v>0</v>
      </c>
    </row>
    <row r="1846" spans="1:11" s="11" customFormat="1">
      <c r="A1846" s="32">
        <v>2018</v>
      </c>
      <c r="B1846" s="32">
        <v>7872</v>
      </c>
      <c r="C1846" s="33" t="s">
        <v>565</v>
      </c>
      <c r="D1846" s="33" t="s">
        <v>566</v>
      </c>
      <c r="E1846" s="34">
        <v>304</v>
      </c>
      <c r="F1846" s="35">
        <v>5.8</v>
      </c>
      <c r="G1846" s="34">
        <v>1763.7</v>
      </c>
      <c r="H1846" s="14">
        <f t="shared" si="112"/>
        <v>31097.558400000002</v>
      </c>
      <c r="I1846" s="11">
        <f t="shared" si="113"/>
        <v>304</v>
      </c>
      <c r="J1846" s="11">
        <f t="shared" si="114"/>
        <v>1763.2</v>
      </c>
      <c r="K1846" s="11">
        <f t="shared" si="115"/>
        <v>0</v>
      </c>
    </row>
    <row r="1847" spans="1:11" s="11" customFormat="1">
      <c r="A1847" s="32">
        <v>2018</v>
      </c>
      <c r="B1847" s="32">
        <v>7872</v>
      </c>
      <c r="C1847" s="33" t="s">
        <v>563</v>
      </c>
      <c r="D1847" s="33" t="s">
        <v>564</v>
      </c>
      <c r="E1847" s="34">
        <v>365318</v>
      </c>
      <c r="F1847" s="35">
        <v>1.0660000000000001</v>
      </c>
      <c r="G1847" s="34">
        <v>386.8</v>
      </c>
      <c r="H1847" s="14">
        <f t="shared" si="112"/>
        <v>1506311.3255840002</v>
      </c>
      <c r="I1847" s="11">
        <f t="shared" si="113"/>
        <v>365318</v>
      </c>
      <c r="J1847" s="11">
        <f t="shared" si="114"/>
        <v>389428.98800000001</v>
      </c>
      <c r="K1847" s="11">
        <f t="shared" si="115"/>
        <v>0</v>
      </c>
    </row>
    <row r="1848" spans="1:11" s="11" customFormat="1">
      <c r="A1848" s="32">
        <v>2018</v>
      </c>
      <c r="B1848" s="32">
        <v>7873</v>
      </c>
      <c r="C1848" s="33" t="s">
        <v>563</v>
      </c>
      <c r="D1848" s="33" t="s">
        <v>564</v>
      </c>
      <c r="E1848" s="34">
        <v>1560372</v>
      </c>
      <c r="F1848" s="35">
        <v>1.0229999999999999</v>
      </c>
      <c r="G1848" s="34">
        <v>437.9</v>
      </c>
      <c r="H1848" s="14">
        <f t="shared" si="112"/>
        <v>6990024.9747239985</v>
      </c>
      <c r="I1848" s="11">
        <f t="shared" si="113"/>
        <v>1560372</v>
      </c>
      <c r="J1848" s="11">
        <f t="shared" si="114"/>
        <v>1596260.5559999999</v>
      </c>
      <c r="K1848" s="11">
        <f t="shared" si="115"/>
        <v>0</v>
      </c>
    </row>
    <row r="1849" spans="1:11" s="11" customFormat="1">
      <c r="A1849" s="32">
        <v>2018</v>
      </c>
      <c r="B1849" s="32">
        <v>7873</v>
      </c>
      <c r="C1849" s="33" t="s">
        <v>563</v>
      </c>
      <c r="D1849" s="33" t="s">
        <v>564</v>
      </c>
      <c r="E1849" s="34">
        <v>1842166</v>
      </c>
      <c r="F1849" s="35">
        <v>1.022</v>
      </c>
      <c r="G1849" s="34">
        <v>378</v>
      </c>
      <c r="H1849" s="14">
        <f t="shared" si="112"/>
        <v>7116582.0045599993</v>
      </c>
      <c r="I1849" s="11">
        <f t="shared" si="113"/>
        <v>1842166</v>
      </c>
      <c r="J1849" s="11">
        <f t="shared" si="114"/>
        <v>1882693.652</v>
      </c>
      <c r="K1849" s="11">
        <f t="shared" si="115"/>
        <v>0</v>
      </c>
    </row>
    <row r="1850" spans="1:11" s="11" customFormat="1">
      <c r="A1850" s="32">
        <v>2018</v>
      </c>
      <c r="B1850" s="32">
        <v>7887</v>
      </c>
      <c r="C1850" s="33" t="s">
        <v>563</v>
      </c>
      <c r="D1850" s="33" t="s">
        <v>564</v>
      </c>
      <c r="E1850" s="34">
        <v>67685</v>
      </c>
      <c r="F1850" s="35">
        <v>1.0529999999999999</v>
      </c>
      <c r="G1850" s="34">
        <v>721.8</v>
      </c>
      <c r="H1850" s="14">
        <f t="shared" si="112"/>
        <v>514443.49748999998</v>
      </c>
      <c r="I1850" s="11">
        <f t="shared" si="113"/>
        <v>67685</v>
      </c>
      <c r="J1850" s="11">
        <f t="shared" si="114"/>
        <v>71272.304999999993</v>
      </c>
      <c r="K1850" s="11">
        <f t="shared" si="115"/>
        <v>0</v>
      </c>
    </row>
    <row r="1851" spans="1:11" s="11" customFormat="1">
      <c r="A1851" s="32">
        <v>2018</v>
      </c>
      <c r="B1851" s="32">
        <v>7897</v>
      </c>
      <c r="C1851" s="33" t="s">
        <v>563</v>
      </c>
      <c r="D1851" s="33" t="s">
        <v>564</v>
      </c>
      <c r="E1851" s="34">
        <v>3278277</v>
      </c>
      <c r="F1851" s="35">
        <v>1.0309999999999999</v>
      </c>
      <c r="G1851" s="34" t="s">
        <v>364</v>
      </c>
      <c r="H1851" s="14" t="str">
        <f t="shared" si="112"/>
        <v/>
      </c>
      <c r="I1851" s="11" t="str">
        <f t="shared" si="113"/>
        <v/>
      </c>
      <c r="J1851" s="11" t="str">
        <f t="shared" si="114"/>
        <v/>
      </c>
      <c r="K1851" s="11">
        <f t="shared" si="115"/>
        <v>0</v>
      </c>
    </row>
    <row r="1852" spans="1:11" s="11" customFormat="1">
      <c r="A1852" s="32">
        <v>2018</v>
      </c>
      <c r="B1852" s="32">
        <v>7900</v>
      </c>
      <c r="C1852" s="33" t="s">
        <v>563</v>
      </c>
      <c r="D1852" s="33" t="s">
        <v>564</v>
      </c>
      <c r="E1852" s="34">
        <v>563086</v>
      </c>
      <c r="F1852" s="35">
        <v>1.0329999999999999</v>
      </c>
      <c r="G1852" s="34">
        <v>530</v>
      </c>
      <c r="H1852" s="14">
        <f t="shared" si="112"/>
        <v>3082839.5413999995</v>
      </c>
      <c r="I1852" s="11">
        <f t="shared" si="113"/>
        <v>563086</v>
      </c>
      <c r="J1852" s="11">
        <f t="shared" si="114"/>
        <v>581667.83799999999</v>
      </c>
      <c r="K1852" s="11">
        <f t="shared" si="115"/>
        <v>0</v>
      </c>
    </row>
    <row r="1853" spans="1:11" s="11" customFormat="1">
      <c r="A1853" s="32">
        <v>2018</v>
      </c>
      <c r="B1853" s="32">
        <v>7900</v>
      </c>
      <c r="C1853" s="33" t="s">
        <v>563</v>
      </c>
      <c r="D1853" s="33" t="s">
        <v>564</v>
      </c>
      <c r="E1853" s="34">
        <v>28947</v>
      </c>
      <c r="F1853" s="35">
        <v>1.0329999999999999</v>
      </c>
      <c r="G1853" s="34">
        <v>481.4</v>
      </c>
      <c r="H1853" s="14">
        <f t="shared" si="112"/>
        <v>143949.43631399999</v>
      </c>
      <c r="I1853" s="11">
        <f t="shared" si="113"/>
        <v>28947</v>
      </c>
      <c r="J1853" s="11">
        <f t="shared" si="114"/>
        <v>29902.250999999997</v>
      </c>
      <c r="K1853" s="11">
        <f t="shared" si="115"/>
        <v>0</v>
      </c>
    </row>
    <row r="1854" spans="1:11" s="11" customFormat="1">
      <c r="A1854" s="32">
        <v>2018</v>
      </c>
      <c r="B1854" s="32">
        <v>7900</v>
      </c>
      <c r="C1854" s="33" t="s">
        <v>563</v>
      </c>
      <c r="D1854" s="33" t="s">
        <v>564</v>
      </c>
      <c r="E1854" s="34">
        <v>644477</v>
      </c>
      <c r="F1854" s="35">
        <v>1.0329999999999999</v>
      </c>
      <c r="G1854" s="34">
        <v>527.5</v>
      </c>
      <c r="H1854" s="14">
        <f t="shared" si="112"/>
        <v>3511803.508775</v>
      </c>
      <c r="I1854" s="11">
        <f t="shared" si="113"/>
        <v>644477</v>
      </c>
      <c r="J1854" s="11">
        <f t="shared" si="114"/>
        <v>665744.74099999992</v>
      </c>
      <c r="K1854" s="11">
        <f t="shared" si="115"/>
        <v>0</v>
      </c>
    </row>
    <row r="1855" spans="1:11" s="11" customFormat="1">
      <c r="A1855" s="32">
        <v>2018</v>
      </c>
      <c r="B1855" s="32">
        <v>7902</v>
      </c>
      <c r="C1855" s="33" t="s">
        <v>362</v>
      </c>
      <c r="D1855" s="33" t="s">
        <v>354</v>
      </c>
      <c r="E1855" s="34">
        <v>388618</v>
      </c>
      <c r="F1855" s="35">
        <v>12.582000000000001</v>
      </c>
      <c r="G1855" s="34">
        <v>279</v>
      </c>
      <c r="H1855" s="14">
        <f t="shared" si="112"/>
        <v>13641960.776040001</v>
      </c>
      <c r="I1855" s="11">
        <f t="shared" si="113"/>
        <v>388618</v>
      </c>
      <c r="J1855" s="11">
        <f t="shared" si="114"/>
        <v>4889591.676</v>
      </c>
      <c r="K1855" s="11">
        <f t="shared" si="115"/>
        <v>1</v>
      </c>
    </row>
    <row r="1856" spans="1:11" s="11" customFormat="1">
      <c r="A1856" s="32">
        <v>2018</v>
      </c>
      <c r="B1856" s="32">
        <v>7902</v>
      </c>
      <c r="C1856" s="33" t="s">
        <v>563</v>
      </c>
      <c r="D1856" s="33" t="s">
        <v>564</v>
      </c>
      <c r="E1856" s="34">
        <v>987</v>
      </c>
      <c r="F1856" s="35">
        <v>1.012</v>
      </c>
      <c r="G1856" s="34">
        <v>337.6</v>
      </c>
      <c r="H1856" s="14">
        <f t="shared" si="112"/>
        <v>3372.0973440000002</v>
      </c>
      <c r="I1856" s="11">
        <f t="shared" si="113"/>
        <v>987</v>
      </c>
      <c r="J1856" s="11">
        <f t="shared" si="114"/>
        <v>998.84400000000005</v>
      </c>
      <c r="K1856" s="11">
        <f t="shared" si="115"/>
        <v>0</v>
      </c>
    </row>
    <row r="1857" spans="1:11" s="11" customFormat="1">
      <c r="A1857" s="32">
        <v>2018</v>
      </c>
      <c r="B1857" s="32">
        <v>7902</v>
      </c>
      <c r="C1857" s="33" t="s">
        <v>563</v>
      </c>
      <c r="D1857" s="33" t="s">
        <v>564</v>
      </c>
      <c r="E1857" s="34">
        <v>8</v>
      </c>
      <c r="F1857" s="35">
        <v>1</v>
      </c>
      <c r="G1857" s="34">
        <v>333</v>
      </c>
      <c r="H1857" s="14">
        <f t="shared" si="112"/>
        <v>26.64</v>
      </c>
      <c r="I1857" s="11">
        <f t="shared" si="113"/>
        <v>8</v>
      </c>
      <c r="J1857" s="11">
        <f t="shared" si="114"/>
        <v>8</v>
      </c>
      <c r="K1857" s="11">
        <f t="shared" si="115"/>
        <v>0</v>
      </c>
    </row>
    <row r="1858" spans="1:11" s="11" customFormat="1">
      <c r="A1858" s="32">
        <v>2018</v>
      </c>
      <c r="B1858" s="32">
        <v>7902</v>
      </c>
      <c r="C1858" s="33" t="s">
        <v>563</v>
      </c>
      <c r="D1858" s="33" t="s">
        <v>564</v>
      </c>
      <c r="E1858" s="34">
        <v>5501</v>
      </c>
      <c r="F1858" s="35">
        <v>1.0129999999999999</v>
      </c>
      <c r="G1858" s="34">
        <v>387.5</v>
      </c>
      <c r="H1858" s="14">
        <f t="shared" si="112"/>
        <v>21593.487874999999</v>
      </c>
      <c r="I1858" s="11">
        <f t="shared" si="113"/>
        <v>5501</v>
      </c>
      <c r="J1858" s="11">
        <f t="shared" si="114"/>
        <v>5572.512999999999</v>
      </c>
      <c r="K1858" s="11">
        <f t="shared" si="115"/>
        <v>0</v>
      </c>
    </row>
    <row r="1859" spans="1:11" s="11" customFormat="1">
      <c r="A1859" s="32">
        <v>2018</v>
      </c>
      <c r="B1859" s="32">
        <v>7916</v>
      </c>
      <c r="C1859" s="33" t="s">
        <v>563</v>
      </c>
      <c r="D1859" s="33" t="s">
        <v>564</v>
      </c>
      <c r="E1859" s="34">
        <v>491847</v>
      </c>
      <c r="F1859" s="35">
        <v>1.0329999999999999</v>
      </c>
      <c r="G1859" s="34">
        <v>880</v>
      </c>
      <c r="H1859" s="14">
        <f t="shared" si="112"/>
        <v>4471085.9687999999</v>
      </c>
      <c r="I1859" s="11">
        <f t="shared" si="113"/>
        <v>491847</v>
      </c>
      <c r="J1859" s="11">
        <f t="shared" si="114"/>
        <v>508077.95099999994</v>
      </c>
      <c r="K1859" s="11">
        <f t="shared" si="115"/>
        <v>0</v>
      </c>
    </row>
    <row r="1860" spans="1:11" s="11" customFormat="1">
      <c r="A1860" s="32">
        <v>2018</v>
      </c>
      <c r="B1860" s="32">
        <v>7916</v>
      </c>
      <c r="C1860" s="33" t="s">
        <v>565</v>
      </c>
      <c r="D1860" s="33" t="s">
        <v>566</v>
      </c>
      <c r="E1860" s="34">
        <v>8903</v>
      </c>
      <c r="F1860" s="35">
        <v>5.8</v>
      </c>
      <c r="G1860" s="34">
        <v>1628.7</v>
      </c>
      <c r="H1860" s="14">
        <f t="shared" si="112"/>
        <v>841018.33379999991</v>
      </c>
      <c r="I1860" s="11">
        <f t="shared" si="113"/>
        <v>8903</v>
      </c>
      <c r="J1860" s="11">
        <f t="shared" si="114"/>
        <v>51637.4</v>
      </c>
      <c r="K1860" s="11">
        <f t="shared" si="115"/>
        <v>0</v>
      </c>
    </row>
    <row r="1861" spans="1:11" s="11" customFormat="1">
      <c r="A1861" s="32">
        <v>2018</v>
      </c>
      <c r="B1861" s="32">
        <v>7917</v>
      </c>
      <c r="C1861" s="33" t="s">
        <v>563</v>
      </c>
      <c r="D1861" s="33" t="s">
        <v>564</v>
      </c>
      <c r="E1861" s="34">
        <v>1909818</v>
      </c>
      <c r="F1861" s="35">
        <v>1.0269999999999999</v>
      </c>
      <c r="G1861" s="34">
        <v>719.7</v>
      </c>
      <c r="H1861" s="14">
        <f t="shared" si="112"/>
        <v>14116074.069941999</v>
      </c>
      <c r="I1861" s="11">
        <f t="shared" si="113"/>
        <v>1909818</v>
      </c>
      <c r="J1861" s="11">
        <f t="shared" si="114"/>
        <v>1961383.0859999999</v>
      </c>
      <c r="K1861" s="11">
        <f t="shared" si="115"/>
        <v>0</v>
      </c>
    </row>
    <row r="1862" spans="1:11" s="11" customFormat="1">
      <c r="A1862" s="32">
        <v>2018</v>
      </c>
      <c r="B1862" s="32">
        <v>7925</v>
      </c>
      <c r="C1862" s="33" t="s">
        <v>563</v>
      </c>
      <c r="D1862" s="33" t="s">
        <v>564</v>
      </c>
      <c r="E1862" s="34">
        <v>90752</v>
      </c>
      <c r="F1862" s="35">
        <v>1</v>
      </c>
      <c r="G1862" s="34">
        <v>381.6</v>
      </c>
      <c r="H1862" s="14">
        <f t="shared" ref="H1862:H1925" si="116">IF(I1862="","",G1862/100*F1862*E1862)</f>
        <v>346309.63200000004</v>
      </c>
      <c r="I1862" s="11">
        <f t="shared" ref="I1862:I1925" si="117">IF(OR(G1862=".",F1862=".",E1862="."),"",E1862)</f>
        <v>90752</v>
      </c>
      <c r="J1862" s="11">
        <f t="shared" ref="J1862:J1925" si="118">IF(I1862="","",F1862*I1862)</f>
        <v>90752</v>
      </c>
      <c r="K1862" s="11">
        <f t="shared" ref="K1862:K1925" si="119">IF(C1862="LIG",1,0)</f>
        <v>0</v>
      </c>
    </row>
    <row r="1863" spans="1:11" s="11" customFormat="1">
      <c r="A1863" s="32">
        <v>2018</v>
      </c>
      <c r="B1863" s="32">
        <v>7925</v>
      </c>
      <c r="C1863" s="33" t="s">
        <v>565</v>
      </c>
      <c r="D1863" s="33" t="s">
        <v>566</v>
      </c>
      <c r="E1863" s="34">
        <v>200</v>
      </c>
      <c r="F1863" s="35">
        <v>5.7</v>
      </c>
      <c r="G1863" s="34">
        <v>1630.3</v>
      </c>
      <c r="H1863" s="14">
        <f t="shared" si="116"/>
        <v>18585.420000000002</v>
      </c>
      <c r="I1863" s="11">
        <f t="shared" si="117"/>
        <v>200</v>
      </c>
      <c r="J1863" s="11">
        <f t="shared" si="118"/>
        <v>1140</v>
      </c>
      <c r="K1863" s="11">
        <f t="shared" si="119"/>
        <v>0</v>
      </c>
    </row>
    <row r="1864" spans="1:11" s="11" customFormat="1">
      <c r="A1864" s="32">
        <v>2018</v>
      </c>
      <c r="B1864" s="32">
        <v>7929</v>
      </c>
      <c r="C1864" s="33" t="s">
        <v>563</v>
      </c>
      <c r="D1864" s="33" t="s">
        <v>564</v>
      </c>
      <c r="E1864" s="34">
        <v>37840</v>
      </c>
      <c r="F1864" s="35">
        <v>1</v>
      </c>
      <c r="G1864" s="34">
        <v>322.60000000000002</v>
      </c>
      <c r="H1864" s="14">
        <f t="shared" si="116"/>
        <v>122071.84000000001</v>
      </c>
      <c r="I1864" s="11">
        <f t="shared" si="117"/>
        <v>37840</v>
      </c>
      <c r="J1864" s="11">
        <f t="shared" si="118"/>
        <v>37840</v>
      </c>
      <c r="K1864" s="11">
        <f t="shared" si="119"/>
        <v>0</v>
      </c>
    </row>
    <row r="1865" spans="1:11" s="11" customFormat="1">
      <c r="A1865" s="32">
        <v>2018</v>
      </c>
      <c r="B1865" s="32">
        <v>7931</v>
      </c>
      <c r="C1865" s="33" t="s">
        <v>563</v>
      </c>
      <c r="D1865" s="33" t="s">
        <v>564</v>
      </c>
      <c r="E1865" s="34">
        <v>1315622</v>
      </c>
      <c r="F1865" s="35">
        <v>1.0449999999999999</v>
      </c>
      <c r="G1865" s="34">
        <v>269.2</v>
      </c>
      <c r="H1865" s="14">
        <f t="shared" si="116"/>
        <v>3701028.8730799989</v>
      </c>
      <c r="I1865" s="11">
        <f t="shared" si="117"/>
        <v>1315622</v>
      </c>
      <c r="J1865" s="11">
        <f t="shared" si="118"/>
        <v>1374824.99</v>
      </c>
      <c r="K1865" s="11">
        <f t="shared" si="119"/>
        <v>0</v>
      </c>
    </row>
    <row r="1866" spans="1:11" s="11" customFormat="1">
      <c r="A1866" s="32">
        <v>2018</v>
      </c>
      <c r="B1866" s="32">
        <v>7946</v>
      </c>
      <c r="C1866" s="33" t="s">
        <v>563</v>
      </c>
      <c r="D1866" s="33" t="s">
        <v>564</v>
      </c>
      <c r="E1866" s="34">
        <v>117626</v>
      </c>
      <c r="F1866" s="35">
        <v>1.0269999999999999</v>
      </c>
      <c r="G1866" s="34">
        <v>339.7</v>
      </c>
      <c r="H1866" s="14">
        <f t="shared" si="116"/>
        <v>410364.06109399995</v>
      </c>
      <c r="I1866" s="11">
        <f t="shared" si="117"/>
        <v>117626</v>
      </c>
      <c r="J1866" s="11">
        <f t="shared" si="118"/>
        <v>120801.90199999999</v>
      </c>
      <c r="K1866" s="11">
        <f t="shared" si="119"/>
        <v>0</v>
      </c>
    </row>
    <row r="1867" spans="1:11" s="11" customFormat="1">
      <c r="A1867" s="32">
        <v>2018</v>
      </c>
      <c r="B1867" s="32">
        <v>7946</v>
      </c>
      <c r="C1867" s="33" t="s">
        <v>563</v>
      </c>
      <c r="D1867" s="33" t="s">
        <v>564</v>
      </c>
      <c r="E1867" s="34">
        <v>723362</v>
      </c>
      <c r="F1867" s="35">
        <v>1.0269999999999999</v>
      </c>
      <c r="G1867" s="34">
        <v>425.9</v>
      </c>
      <c r="H1867" s="14">
        <f t="shared" si="116"/>
        <v>3163980.3244659989</v>
      </c>
      <c r="I1867" s="11">
        <f t="shared" si="117"/>
        <v>723362</v>
      </c>
      <c r="J1867" s="11">
        <f t="shared" si="118"/>
        <v>742892.77399999998</v>
      </c>
      <c r="K1867" s="11">
        <f t="shared" si="119"/>
        <v>0</v>
      </c>
    </row>
    <row r="1868" spans="1:11" s="11" customFormat="1">
      <c r="A1868" s="32">
        <v>2018</v>
      </c>
      <c r="B1868" s="32">
        <v>7948</v>
      </c>
      <c r="C1868" s="33" t="s">
        <v>563</v>
      </c>
      <c r="D1868" s="33" t="s">
        <v>564</v>
      </c>
      <c r="E1868" s="34">
        <v>116652</v>
      </c>
      <c r="F1868" s="35">
        <v>1.0669999999999999</v>
      </c>
      <c r="G1868" s="34">
        <v>404.3</v>
      </c>
      <c r="H1868" s="14">
        <f t="shared" si="116"/>
        <v>503222.84641200001</v>
      </c>
      <c r="I1868" s="11">
        <f t="shared" si="117"/>
        <v>116652</v>
      </c>
      <c r="J1868" s="11">
        <f t="shared" si="118"/>
        <v>124467.68399999999</v>
      </c>
      <c r="K1868" s="11">
        <f t="shared" si="119"/>
        <v>0</v>
      </c>
    </row>
    <row r="1869" spans="1:11" s="11" customFormat="1">
      <c r="A1869" s="32">
        <v>2018</v>
      </c>
      <c r="B1869" s="32">
        <v>7953</v>
      </c>
      <c r="C1869" s="33" t="s">
        <v>563</v>
      </c>
      <c r="D1869" s="33" t="s">
        <v>564</v>
      </c>
      <c r="E1869" s="34">
        <v>1801</v>
      </c>
      <c r="F1869" s="35">
        <v>1</v>
      </c>
      <c r="G1869" s="34">
        <v>223.3</v>
      </c>
      <c r="H1869" s="14">
        <f t="shared" si="116"/>
        <v>4021.6330000000003</v>
      </c>
      <c r="I1869" s="11">
        <f t="shared" si="117"/>
        <v>1801</v>
      </c>
      <c r="J1869" s="11">
        <f t="shared" si="118"/>
        <v>1801</v>
      </c>
      <c r="K1869" s="11">
        <f t="shared" si="119"/>
        <v>0</v>
      </c>
    </row>
    <row r="1870" spans="1:11" s="11" customFormat="1">
      <c r="A1870" s="32">
        <v>2018</v>
      </c>
      <c r="B1870" s="32">
        <v>7953</v>
      </c>
      <c r="C1870" s="33" t="s">
        <v>563</v>
      </c>
      <c r="D1870" s="33" t="s">
        <v>564</v>
      </c>
      <c r="E1870" s="34">
        <v>109710</v>
      </c>
      <c r="F1870" s="35">
        <v>1</v>
      </c>
      <c r="G1870" s="34">
        <v>380.2</v>
      </c>
      <c r="H1870" s="14">
        <f t="shared" si="116"/>
        <v>417117.42</v>
      </c>
      <c r="I1870" s="11">
        <f t="shared" si="117"/>
        <v>109710</v>
      </c>
      <c r="J1870" s="11">
        <f t="shared" si="118"/>
        <v>109710</v>
      </c>
      <c r="K1870" s="11">
        <f t="shared" si="119"/>
        <v>0</v>
      </c>
    </row>
    <row r="1871" spans="1:11" s="11" customFormat="1">
      <c r="A1871" s="32">
        <v>2018</v>
      </c>
      <c r="B1871" s="32">
        <v>7960</v>
      </c>
      <c r="C1871" s="33" t="s">
        <v>563</v>
      </c>
      <c r="D1871" s="33" t="s">
        <v>564</v>
      </c>
      <c r="E1871" s="34">
        <v>532987</v>
      </c>
      <c r="F1871" s="35">
        <v>1</v>
      </c>
      <c r="G1871" s="34">
        <v>404.1</v>
      </c>
      <c r="H1871" s="14">
        <f t="shared" si="116"/>
        <v>2153800.4670000002</v>
      </c>
      <c r="I1871" s="11">
        <f t="shared" si="117"/>
        <v>532987</v>
      </c>
      <c r="J1871" s="11">
        <f t="shared" si="118"/>
        <v>532987</v>
      </c>
      <c r="K1871" s="11">
        <f t="shared" si="119"/>
        <v>0</v>
      </c>
    </row>
    <row r="1872" spans="1:11" s="11" customFormat="1">
      <c r="A1872" s="32">
        <v>2018</v>
      </c>
      <c r="B1872" s="32">
        <v>7964</v>
      </c>
      <c r="C1872" s="33" t="s">
        <v>563</v>
      </c>
      <c r="D1872" s="33" t="s">
        <v>564</v>
      </c>
      <c r="E1872" s="34">
        <v>89851</v>
      </c>
      <c r="F1872" s="35">
        <v>1.022</v>
      </c>
      <c r="G1872" s="34">
        <v>493</v>
      </c>
      <c r="H1872" s="14">
        <f t="shared" si="116"/>
        <v>452710.66945999995</v>
      </c>
      <c r="I1872" s="11">
        <f t="shared" si="117"/>
        <v>89851</v>
      </c>
      <c r="J1872" s="11">
        <f t="shared" si="118"/>
        <v>91827.722000000009</v>
      </c>
      <c r="K1872" s="11">
        <f t="shared" si="119"/>
        <v>0</v>
      </c>
    </row>
    <row r="1873" spans="1:11" s="11" customFormat="1">
      <c r="A1873" s="32">
        <v>2018</v>
      </c>
      <c r="B1873" s="32">
        <v>7981</v>
      </c>
      <c r="C1873" s="33" t="s">
        <v>565</v>
      </c>
      <c r="D1873" s="33" t="s">
        <v>566</v>
      </c>
      <c r="E1873" s="34">
        <v>38662</v>
      </c>
      <c r="F1873" s="35">
        <v>5.75</v>
      </c>
      <c r="G1873" s="34">
        <v>1777.1</v>
      </c>
      <c r="H1873" s="14">
        <f t="shared" si="116"/>
        <v>3950608.8114999998</v>
      </c>
      <c r="I1873" s="11">
        <f t="shared" si="117"/>
        <v>38662</v>
      </c>
      <c r="J1873" s="11">
        <f t="shared" si="118"/>
        <v>222306.5</v>
      </c>
      <c r="K1873" s="11">
        <f t="shared" si="119"/>
        <v>0</v>
      </c>
    </row>
    <row r="1874" spans="1:11" s="11" customFormat="1">
      <c r="A1874" s="32">
        <v>2018</v>
      </c>
      <c r="B1874" s="32">
        <v>7981</v>
      </c>
      <c r="C1874" s="33" t="s">
        <v>565</v>
      </c>
      <c r="D1874" s="33" t="s">
        <v>566</v>
      </c>
      <c r="E1874" s="34">
        <v>1201</v>
      </c>
      <c r="F1874" s="35">
        <v>5.75</v>
      </c>
      <c r="G1874" s="34">
        <v>1623.2</v>
      </c>
      <c r="H1874" s="14">
        <f t="shared" si="116"/>
        <v>112094.13400000001</v>
      </c>
      <c r="I1874" s="11">
        <f t="shared" si="117"/>
        <v>1201</v>
      </c>
      <c r="J1874" s="11">
        <f t="shared" si="118"/>
        <v>6905.75</v>
      </c>
      <c r="K1874" s="11">
        <f t="shared" si="119"/>
        <v>0</v>
      </c>
    </row>
    <row r="1875" spans="1:11" s="11" customFormat="1">
      <c r="A1875" s="32">
        <v>2018</v>
      </c>
      <c r="B1875" s="32">
        <v>7981</v>
      </c>
      <c r="C1875" s="33" t="s">
        <v>563</v>
      </c>
      <c r="D1875" s="33" t="s">
        <v>564</v>
      </c>
      <c r="E1875" s="34">
        <v>26852</v>
      </c>
      <c r="F1875" s="35">
        <v>1.03</v>
      </c>
      <c r="G1875" s="34">
        <v>5492.2</v>
      </c>
      <c r="H1875" s="14">
        <f t="shared" si="116"/>
        <v>1519008.5103199999</v>
      </c>
      <c r="I1875" s="11">
        <f t="shared" si="117"/>
        <v>26852</v>
      </c>
      <c r="J1875" s="11">
        <f t="shared" si="118"/>
        <v>27657.56</v>
      </c>
      <c r="K1875" s="11">
        <f t="shared" si="119"/>
        <v>0</v>
      </c>
    </row>
    <row r="1876" spans="1:11" s="11" customFormat="1">
      <c r="A1876" s="32">
        <v>2018</v>
      </c>
      <c r="B1876" s="32">
        <v>7981</v>
      </c>
      <c r="C1876" s="33" t="s">
        <v>563</v>
      </c>
      <c r="D1876" s="33" t="s">
        <v>564</v>
      </c>
      <c r="E1876" s="34">
        <v>32801</v>
      </c>
      <c r="F1876" s="35">
        <v>1.03</v>
      </c>
      <c r="G1876" s="34">
        <v>2652.3</v>
      </c>
      <c r="H1876" s="14">
        <f t="shared" si="116"/>
        <v>896080.35069000011</v>
      </c>
      <c r="I1876" s="11">
        <f t="shared" si="117"/>
        <v>32801</v>
      </c>
      <c r="J1876" s="11">
        <f t="shared" si="118"/>
        <v>33785.03</v>
      </c>
      <c r="K1876" s="11">
        <f t="shared" si="119"/>
        <v>0</v>
      </c>
    </row>
    <row r="1877" spans="1:11" s="11" customFormat="1">
      <c r="A1877" s="32">
        <v>2018</v>
      </c>
      <c r="B1877" s="32">
        <v>7981</v>
      </c>
      <c r="C1877" s="33" t="s">
        <v>563</v>
      </c>
      <c r="D1877" s="33" t="s">
        <v>564</v>
      </c>
      <c r="E1877" s="34">
        <v>81582</v>
      </c>
      <c r="F1877" s="35">
        <v>1.03</v>
      </c>
      <c r="G1877" s="34">
        <v>3055.2</v>
      </c>
      <c r="H1877" s="14">
        <f t="shared" si="116"/>
        <v>2567268.0619199998</v>
      </c>
      <c r="I1877" s="11">
        <f t="shared" si="117"/>
        <v>81582</v>
      </c>
      <c r="J1877" s="11">
        <f t="shared" si="118"/>
        <v>84029.46</v>
      </c>
      <c r="K1877" s="11">
        <f t="shared" si="119"/>
        <v>0</v>
      </c>
    </row>
    <row r="1878" spans="1:11" s="11" customFormat="1">
      <c r="A1878" s="32">
        <v>2018</v>
      </c>
      <c r="B1878" s="32">
        <v>7985</v>
      </c>
      <c r="C1878" s="33" t="s">
        <v>563</v>
      </c>
      <c r="D1878" s="33" t="s">
        <v>564</v>
      </c>
      <c r="E1878" s="34">
        <v>88956</v>
      </c>
      <c r="F1878" s="35">
        <v>1.056</v>
      </c>
      <c r="G1878" s="34">
        <v>640.20000000000005</v>
      </c>
      <c r="H1878" s="14">
        <f t="shared" si="116"/>
        <v>601388.10547200008</v>
      </c>
      <c r="I1878" s="11">
        <f t="shared" si="117"/>
        <v>88956</v>
      </c>
      <c r="J1878" s="11">
        <f t="shared" si="118"/>
        <v>93937.536000000007</v>
      </c>
      <c r="K1878" s="11">
        <f t="shared" si="119"/>
        <v>0</v>
      </c>
    </row>
    <row r="1879" spans="1:11" s="11" customFormat="1">
      <c r="A1879" s="32">
        <v>2018</v>
      </c>
      <c r="B1879" s="32">
        <v>7988</v>
      </c>
      <c r="C1879" s="33" t="s">
        <v>563</v>
      </c>
      <c r="D1879" s="33" t="s">
        <v>564</v>
      </c>
      <c r="E1879" s="34">
        <v>163504</v>
      </c>
      <c r="F1879" s="35">
        <v>1.0409999999999999</v>
      </c>
      <c r="G1879" s="34">
        <v>470.8</v>
      </c>
      <c r="H1879" s="14">
        <f t="shared" si="116"/>
        <v>801337.68211200007</v>
      </c>
      <c r="I1879" s="11">
        <f t="shared" si="117"/>
        <v>163504</v>
      </c>
      <c r="J1879" s="11">
        <f t="shared" si="118"/>
        <v>170207.66399999999</v>
      </c>
      <c r="K1879" s="11">
        <f t="shared" si="119"/>
        <v>0</v>
      </c>
    </row>
    <row r="1880" spans="1:11" s="11" customFormat="1">
      <c r="A1880" s="32">
        <v>2018</v>
      </c>
      <c r="B1880" s="32">
        <v>7999</v>
      </c>
      <c r="C1880" s="33" t="s">
        <v>563</v>
      </c>
      <c r="D1880" s="33" t="s">
        <v>564</v>
      </c>
      <c r="E1880" s="34">
        <v>1167059</v>
      </c>
      <c r="F1880" s="35">
        <v>1.1020000000000001</v>
      </c>
      <c r="G1880" s="34" t="s">
        <v>364</v>
      </c>
      <c r="H1880" s="14" t="str">
        <f t="shared" si="116"/>
        <v/>
      </c>
      <c r="I1880" s="11" t="str">
        <f t="shared" si="117"/>
        <v/>
      </c>
      <c r="J1880" s="11" t="str">
        <f t="shared" si="118"/>
        <v/>
      </c>
      <c r="K1880" s="11">
        <f t="shared" si="119"/>
        <v>0</v>
      </c>
    </row>
    <row r="1881" spans="1:11" s="11" customFormat="1">
      <c r="A1881" s="32">
        <v>2018</v>
      </c>
      <c r="B1881" s="32">
        <v>8000</v>
      </c>
      <c r="C1881" s="33" t="s">
        <v>563</v>
      </c>
      <c r="D1881" s="33" t="s">
        <v>564</v>
      </c>
      <c r="E1881" s="34">
        <v>69576</v>
      </c>
      <c r="F1881" s="35">
        <v>1.083</v>
      </c>
      <c r="G1881" s="34">
        <v>555.9</v>
      </c>
      <c r="H1881" s="14">
        <f t="shared" si="116"/>
        <v>418875.141672</v>
      </c>
      <c r="I1881" s="11">
        <f t="shared" si="117"/>
        <v>69576</v>
      </c>
      <c r="J1881" s="11">
        <f t="shared" si="118"/>
        <v>75350.808000000005</v>
      </c>
      <c r="K1881" s="11">
        <f t="shared" si="119"/>
        <v>0</v>
      </c>
    </row>
    <row r="1882" spans="1:11" s="11" customFormat="1">
      <c r="A1882" s="32">
        <v>2018</v>
      </c>
      <c r="B1882" s="32">
        <v>8002</v>
      </c>
      <c r="C1882" s="33" t="s">
        <v>565</v>
      </c>
      <c r="D1882" s="33" t="s">
        <v>566</v>
      </c>
      <c r="E1882" s="34">
        <v>700</v>
      </c>
      <c r="F1882" s="35">
        <v>5.8</v>
      </c>
      <c r="G1882" s="34">
        <v>1600</v>
      </c>
      <c r="H1882" s="14">
        <f t="shared" si="116"/>
        <v>64960</v>
      </c>
      <c r="I1882" s="11">
        <f t="shared" si="117"/>
        <v>700</v>
      </c>
      <c r="J1882" s="11">
        <f t="shared" si="118"/>
        <v>4060</v>
      </c>
      <c r="K1882" s="11">
        <f t="shared" si="119"/>
        <v>0</v>
      </c>
    </row>
    <row r="1883" spans="1:11" s="11" customFormat="1">
      <c r="A1883" s="32">
        <v>2018</v>
      </c>
      <c r="B1883" s="32">
        <v>8002</v>
      </c>
      <c r="C1883" s="33" t="s">
        <v>567</v>
      </c>
      <c r="D1883" s="33" t="s">
        <v>566</v>
      </c>
      <c r="E1883" s="34">
        <v>98273</v>
      </c>
      <c r="F1883" s="35">
        <v>6.3</v>
      </c>
      <c r="G1883" s="34">
        <v>1081.5999999999999</v>
      </c>
      <c r="H1883" s="14">
        <f t="shared" si="116"/>
        <v>6696400.8383999988</v>
      </c>
      <c r="I1883" s="11">
        <f t="shared" si="117"/>
        <v>98273</v>
      </c>
      <c r="J1883" s="11">
        <f t="shared" si="118"/>
        <v>619119.9</v>
      </c>
      <c r="K1883" s="11">
        <f t="shared" si="119"/>
        <v>0</v>
      </c>
    </row>
    <row r="1884" spans="1:11" s="11" customFormat="1">
      <c r="A1884" s="32">
        <v>2018</v>
      </c>
      <c r="B1884" s="32">
        <v>8006</v>
      </c>
      <c r="C1884" s="33" t="s">
        <v>563</v>
      </c>
      <c r="D1884" s="33" t="s">
        <v>564</v>
      </c>
      <c r="E1884" s="34">
        <v>49981</v>
      </c>
      <c r="F1884" s="35">
        <v>1.01</v>
      </c>
      <c r="G1884" s="34" t="s">
        <v>364</v>
      </c>
      <c r="H1884" s="14" t="str">
        <f t="shared" si="116"/>
        <v/>
      </c>
      <c r="I1884" s="11" t="str">
        <f t="shared" si="117"/>
        <v/>
      </c>
      <c r="J1884" s="11" t="str">
        <f t="shared" si="118"/>
        <v/>
      </c>
      <c r="K1884" s="11">
        <f t="shared" si="119"/>
        <v>0</v>
      </c>
    </row>
    <row r="1885" spans="1:11" s="11" customFormat="1">
      <c r="A1885" s="32">
        <v>2018</v>
      </c>
      <c r="B1885" s="32">
        <v>8006</v>
      </c>
      <c r="C1885" s="33" t="s">
        <v>567</v>
      </c>
      <c r="D1885" s="33" t="s">
        <v>566</v>
      </c>
      <c r="E1885" s="34">
        <v>440032</v>
      </c>
      <c r="F1885" s="35">
        <v>6.39</v>
      </c>
      <c r="G1885" s="34" t="s">
        <v>364</v>
      </c>
      <c r="H1885" s="14" t="str">
        <f t="shared" si="116"/>
        <v/>
      </c>
      <c r="I1885" s="11" t="str">
        <f t="shared" si="117"/>
        <v/>
      </c>
      <c r="J1885" s="11" t="str">
        <f t="shared" si="118"/>
        <v/>
      </c>
      <c r="K1885" s="11">
        <f t="shared" si="119"/>
        <v>0</v>
      </c>
    </row>
    <row r="1886" spans="1:11" s="11" customFormat="1">
      <c r="A1886" s="32">
        <v>2018</v>
      </c>
      <c r="B1886" s="32">
        <v>8012</v>
      </c>
      <c r="C1886" s="33" t="s">
        <v>565</v>
      </c>
      <c r="D1886" s="33" t="s">
        <v>566</v>
      </c>
      <c r="E1886" s="34">
        <v>14533</v>
      </c>
      <c r="F1886" s="35">
        <v>5.77</v>
      </c>
      <c r="G1886" s="34" t="s">
        <v>364</v>
      </c>
      <c r="H1886" s="14" t="str">
        <f t="shared" si="116"/>
        <v/>
      </c>
      <c r="I1886" s="11" t="str">
        <f t="shared" si="117"/>
        <v/>
      </c>
      <c r="J1886" s="11" t="str">
        <f t="shared" si="118"/>
        <v/>
      </c>
      <c r="K1886" s="11">
        <f t="shared" si="119"/>
        <v>0</v>
      </c>
    </row>
    <row r="1887" spans="1:11" s="11" customFormat="1">
      <c r="A1887" s="32">
        <v>2018</v>
      </c>
      <c r="B1887" s="32">
        <v>8023</v>
      </c>
      <c r="C1887" s="33" t="s">
        <v>363</v>
      </c>
      <c r="D1887" s="33" t="s">
        <v>354</v>
      </c>
      <c r="E1887" s="34">
        <v>27494</v>
      </c>
      <c r="F1887" s="35">
        <v>18.062000000000001</v>
      </c>
      <c r="G1887" s="34">
        <v>258.5</v>
      </c>
      <c r="H1887" s="14">
        <f t="shared" si="116"/>
        <v>1283702.2833800002</v>
      </c>
      <c r="I1887" s="11">
        <f t="shared" si="117"/>
        <v>27494</v>
      </c>
      <c r="J1887" s="11">
        <f t="shared" si="118"/>
        <v>496596.62800000003</v>
      </c>
      <c r="K1887" s="11">
        <f t="shared" si="119"/>
        <v>0</v>
      </c>
    </row>
    <row r="1888" spans="1:11" s="11" customFormat="1">
      <c r="A1888" s="32">
        <v>2018</v>
      </c>
      <c r="B1888" s="32">
        <v>8023</v>
      </c>
      <c r="C1888" s="33" t="s">
        <v>363</v>
      </c>
      <c r="D1888" s="33" t="s">
        <v>354</v>
      </c>
      <c r="E1888" s="34">
        <v>27091</v>
      </c>
      <c r="F1888" s="35">
        <v>16.77</v>
      </c>
      <c r="G1888" s="34">
        <v>260.10000000000002</v>
      </c>
      <c r="H1888" s="14">
        <f t="shared" si="116"/>
        <v>1181676.0980700001</v>
      </c>
      <c r="I1888" s="11">
        <f t="shared" si="117"/>
        <v>27091</v>
      </c>
      <c r="J1888" s="11">
        <f t="shared" si="118"/>
        <v>454316.07</v>
      </c>
      <c r="K1888" s="11">
        <f t="shared" si="119"/>
        <v>0</v>
      </c>
    </row>
    <row r="1889" spans="1:11" s="11" customFormat="1">
      <c r="A1889" s="32">
        <v>2018</v>
      </c>
      <c r="B1889" s="32">
        <v>8023</v>
      </c>
      <c r="C1889" s="33" t="s">
        <v>363</v>
      </c>
      <c r="D1889" s="33" t="s">
        <v>354</v>
      </c>
      <c r="E1889" s="34">
        <v>19614</v>
      </c>
      <c r="F1889" s="35">
        <v>18.11</v>
      </c>
      <c r="G1889" s="34">
        <v>255.1</v>
      </c>
      <c r="H1889" s="14">
        <f t="shared" si="116"/>
        <v>906139.53654</v>
      </c>
      <c r="I1889" s="11">
        <f t="shared" si="117"/>
        <v>19614</v>
      </c>
      <c r="J1889" s="11">
        <f t="shared" si="118"/>
        <v>355209.54</v>
      </c>
      <c r="K1889" s="11">
        <f t="shared" si="119"/>
        <v>0</v>
      </c>
    </row>
    <row r="1890" spans="1:11" s="11" customFormat="1">
      <c r="A1890" s="32">
        <v>2018</v>
      </c>
      <c r="B1890" s="32">
        <v>8023</v>
      </c>
      <c r="C1890" s="33" t="s">
        <v>363</v>
      </c>
      <c r="D1890" s="33" t="s">
        <v>354</v>
      </c>
      <c r="E1890" s="34">
        <v>17346</v>
      </c>
      <c r="F1890" s="35">
        <v>18.047999999999998</v>
      </c>
      <c r="G1890" s="34">
        <v>242.2</v>
      </c>
      <c r="H1890" s="14">
        <f t="shared" si="116"/>
        <v>758232.79257599986</v>
      </c>
      <c r="I1890" s="11">
        <f t="shared" si="117"/>
        <v>17346</v>
      </c>
      <c r="J1890" s="11">
        <f t="shared" si="118"/>
        <v>313060.60799999995</v>
      </c>
      <c r="K1890" s="11">
        <f t="shared" si="119"/>
        <v>0</v>
      </c>
    </row>
    <row r="1891" spans="1:11" s="11" customFormat="1">
      <c r="A1891" s="32">
        <v>2018</v>
      </c>
      <c r="B1891" s="32">
        <v>8023</v>
      </c>
      <c r="C1891" s="33" t="s">
        <v>363</v>
      </c>
      <c r="D1891" s="33" t="s">
        <v>354</v>
      </c>
      <c r="E1891" s="34">
        <v>13861</v>
      </c>
      <c r="F1891" s="35">
        <v>16.818000000000001</v>
      </c>
      <c r="G1891" s="34">
        <v>253.6</v>
      </c>
      <c r="H1891" s="14">
        <f t="shared" si="116"/>
        <v>591177.85972800001</v>
      </c>
      <c r="I1891" s="11">
        <f t="shared" si="117"/>
        <v>13861</v>
      </c>
      <c r="J1891" s="11">
        <f t="shared" si="118"/>
        <v>233114.29800000001</v>
      </c>
      <c r="K1891" s="11">
        <f t="shared" si="119"/>
        <v>0</v>
      </c>
    </row>
    <row r="1892" spans="1:11" s="11" customFormat="1">
      <c r="A1892" s="32">
        <v>2018</v>
      </c>
      <c r="B1892" s="32">
        <v>8023</v>
      </c>
      <c r="C1892" s="33" t="s">
        <v>363</v>
      </c>
      <c r="D1892" s="33" t="s">
        <v>354</v>
      </c>
      <c r="E1892" s="34">
        <v>27522</v>
      </c>
      <c r="F1892" s="35">
        <v>17.84</v>
      </c>
      <c r="G1892" s="34">
        <v>260.5</v>
      </c>
      <c r="H1892" s="14">
        <f t="shared" si="116"/>
        <v>1279035.4103999999</v>
      </c>
      <c r="I1892" s="11">
        <f t="shared" si="117"/>
        <v>27522</v>
      </c>
      <c r="J1892" s="11">
        <f t="shared" si="118"/>
        <v>490992.48</v>
      </c>
      <c r="K1892" s="11">
        <f t="shared" si="119"/>
        <v>0</v>
      </c>
    </row>
    <row r="1893" spans="1:11" s="11" customFormat="1">
      <c r="A1893" s="32">
        <v>2018</v>
      </c>
      <c r="B1893" s="32">
        <v>8023</v>
      </c>
      <c r="C1893" s="33" t="s">
        <v>363</v>
      </c>
      <c r="D1893" s="33" t="s">
        <v>354</v>
      </c>
      <c r="E1893" s="34">
        <v>40861</v>
      </c>
      <c r="F1893" s="35">
        <v>17.893999999999998</v>
      </c>
      <c r="G1893" s="34">
        <v>243.5</v>
      </c>
      <c r="H1893" s="14">
        <f t="shared" si="116"/>
        <v>1780390.9972899999</v>
      </c>
      <c r="I1893" s="11">
        <f t="shared" si="117"/>
        <v>40861</v>
      </c>
      <c r="J1893" s="11">
        <f t="shared" si="118"/>
        <v>731166.73399999994</v>
      </c>
      <c r="K1893" s="11">
        <f t="shared" si="119"/>
        <v>0</v>
      </c>
    </row>
    <row r="1894" spans="1:11" s="11" customFormat="1">
      <c r="A1894" s="32">
        <v>2018</v>
      </c>
      <c r="B1894" s="32">
        <v>8023</v>
      </c>
      <c r="C1894" s="33" t="s">
        <v>363</v>
      </c>
      <c r="D1894" s="33" t="s">
        <v>354</v>
      </c>
      <c r="E1894" s="34">
        <v>53551</v>
      </c>
      <c r="F1894" s="35">
        <v>17.187999999999999</v>
      </c>
      <c r="G1894" s="34">
        <v>233.8</v>
      </c>
      <c r="H1894" s="14">
        <f t="shared" si="116"/>
        <v>2151976.0667440002</v>
      </c>
      <c r="I1894" s="11">
        <f t="shared" si="117"/>
        <v>53551</v>
      </c>
      <c r="J1894" s="11">
        <f t="shared" si="118"/>
        <v>920434.58799999999</v>
      </c>
      <c r="K1894" s="11">
        <f t="shared" si="119"/>
        <v>0</v>
      </c>
    </row>
    <row r="1895" spans="1:11" s="11" customFormat="1">
      <c r="A1895" s="32">
        <v>2018</v>
      </c>
      <c r="B1895" s="32">
        <v>8023</v>
      </c>
      <c r="C1895" s="33" t="s">
        <v>363</v>
      </c>
      <c r="D1895" s="33" t="s">
        <v>354</v>
      </c>
      <c r="E1895" s="34">
        <v>27522</v>
      </c>
      <c r="F1895" s="35">
        <v>18.096</v>
      </c>
      <c r="G1895" s="34">
        <v>229.2</v>
      </c>
      <c r="H1895" s="14">
        <f t="shared" si="116"/>
        <v>1141503.352704</v>
      </c>
      <c r="I1895" s="11">
        <f t="shared" si="117"/>
        <v>27522</v>
      </c>
      <c r="J1895" s="11">
        <f t="shared" si="118"/>
        <v>498038.11200000002</v>
      </c>
      <c r="K1895" s="11">
        <f t="shared" si="119"/>
        <v>0</v>
      </c>
    </row>
    <row r="1896" spans="1:11" s="11" customFormat="1">
      <c r="A1896" s="32">
        <v>2018</v>
      </c>
      <c r="B1896" s="32">
        <v>8027</v>
      </c>
      <c r="C1896" s="33" t="s">
        <v>563</v>
      </c>
      <c r="D1896" s="33" t="s">
        <v>564</v>
      </c>
      <c r="E1896" s="34">
        <v>1420</v>
      </c>
      <c r="F1896" s="35">
        <v>1.0580000000000001</v>
      </c>
      <c r="G1896" s="34">
        <v>782.9</v>
      </c>
      <c r="H1896" s="14">
        <f t="shared" si="116"/>
        <v>11761.97644</v>
      </c>
      <c r="I1896" s="11">
        <f t="shared" si="117"/>
        <v>1420</v>
      </c>
      <c r="J1896" s="11">
        <f t="shared" si="118"/>
        <v>1502.3600000000001</v>
      </c>
      <c r="K1896" s="11">
        <f t="shared" si="119"/>
        <v>0</v>
      </c>
    </row>
    <row r="1897" spans="1:11" s="11" customFormat="1">
      <c r="A1897" s="32">
        <v>2018</v>
      </c>
      <c r="B1897" s="32">
        <v>8027</v>
      </c>
      <c r="C1897" s="33" t="s">
        <v>563</v>
      </c>
      <c r="D1897" s="33" t="s">
        <v>564</v>
      </c>
      <c r="E1897" s="34">
        <v>2172</v>
      </c>
      <c r="F1897" s="35">
        <v>1.0609999999999999</v>
      </c>
      <c r="G1897" s="34">
        <v>692</v>
      </c>
      <c r="H1897" s="14">
        <f t="shared" si="116"/>
        <v>15947.084639999999</v>
      </c>
      <c r="I1897" s="11">
        <f t="shared" si="117"/>
        <v>2172</v>
      </c>
      <c r="J1897" s="11">
        <f t="shared" si="118"/>
        <v>2304.4919999999997</v>
      </c>
      <c r="K1897" s="11">
        <f t="shared" si="119"/>
        <v>0</v>
      </c>
    </row>
    <row r="1898" spans="1:11" s="11" customFormat="1">
      <c r="A1898" s="32">
        <v>2018</v>
      </c>
      <c r="B1898" s="32">
        <v>8027</v>
      </c>
      <c r="C1898" s="33" t="s">
        <v>563</v>
      </c>
      <c r="D1898" s="33" t="s">
        <v>564</v>
      </c>
      <c r="E1898" s="34">
        <v>3748</v>
      </c>
      <c r="F1898" s="35">
        <v>1.1020000000000001</v>
      </c>
      <c r="G1898" s="34">
        <v>532.79999999999995</v>
      </c>
      <c r="H1898" s="14">
        <f t="shared" si="116"/>
        <v>22006.217088000001</v>
      </c>
      <c r="I1898" s="11">
        <f t="shared" si="117"/>
        <v>3748</v>
      </c>
      <c r="J1898" s="11">
        <f t="shared" si="118"/>
        <v>4130.2960000000003</v>
      </c>
      <c r="K1898" s="11">
        <f t="shared" si="119"/>
        <v>0</v>
      </c>
    </row>
    <row r="1899" spans="1:11" s="11" customFormat="1">
      <c r="A1899" s="32">
        <v>2018</v>
      </c>
      <c r="B1899" s="32">
        <v>8027</v>
      </c>
      <c r="C1899" s="33" t="s">
        <v>563</v>
      </c>
      <c r="D1899" s="33" t="s">
        <v>564</v>
      </c>
      <c r="E1899" s="34">
        <v>3890</v>
      </c>
      <c r="F1899" s="35">
        <v>1.095</v>
      </c>
      <c r="G1899" s="34">
        <v>624.1</v>
      </c>
      <c r="H1899" s="14">
        <f t="shared" si="116"/>
        <v>26583.851549999999</v>
      </c>
      <c r="I1899" s="11">
        <f t="shared" si="117"/>
        <v>3890</v>
      </c>
      <c r="J1899" s="11">
        <f t="shared" si="118"/>
        <v>4259.55</v>
      </c>
      <c r="K1899" s="11">
        <f t="shared" si="119"/>
        <v>0</v>
      </c>
    </row>
    <row r="1900" spans="1:11" s="11" customFormat="1">
      <c r="A1900" s="32">
        <v>2018</v>
      </c>
      <c r="B1900" s="32">
        <v>8027</v>
      </c>
      <c r="C1900" s="33" t="s">
        <v>563</v>
      </c>
      <c r="D1900" s="33" t="s">
        <v>564</v>
      </c>
      <c r="E1900" s="34">
        <v>4902</v>
      </c>
      <c r="F1900" s="35">
        <v>1.0580000000000001</v>
      </c>
      <c r="G1900" s="34">
        <v>538.29999999999995</v>
      </c>
      <c r="H1900" s="14">
        <f t="shared" si="116"/>
        <v>27917.939027999997</v>
      </c>
      <c r="I1900" s="11">
        <f t="shared" si="117"/>
        <v>4902</v>
      </c>
      <c r="J1900" s="11">
        <f t="shared" si="118"/>
        <v>5186.3159999999998</v>
      </c>
      <c r="K1900" s="11">
        <f t="shared" si="119"/>
        <v>0</v>
      </c>
    </row>
    <row r="1901" spans="1:11" s="11" customFormat="1">
      <c r="A1901" s="32">
        <v>2018</v>
      </c>
      <c r="B1901" s="32">
        <v>8027</v>
      </c>
      <c r="C1901" s="33" t="s">
        <v>563</v>
      </c>
      <c r="D1901" s="33" t="s">
        <v>564</v>
      </c>
      <c r="E1901" s="34">
        <v>4978</v>
      </c>
      <c r="F1901" s="35">
        <v>1.097</v>
      </c>
      <c r="G1901" s="34">
        <v>503.9</v>
      </c>
      <c r="H1901" s="14">
        <f t="shared" si="116"/>
        <v>27517.303773999996</v>
      </c>
      <c r="I1901" s="11">
        <f t="shared" si="117"/>
        <v>4978</v>
      </c>
      <c r="J1901" s="11">
        <f t="shared" si="118"/>
        <v>5460.866</v>
      </c>
      <c r="K1901" s="11">
        <f t="shared" si="119"/>
        <v>0</v>
      </c>
    </row>
    <row r="1902" spans="1:11" s="11" customFormat="1">
      <c r="A1902" s="32">
        <v>2018</v>
      </c>
      <c r="B1902" s="32">
        <v>8027</v>
      </c>
      <c r="C1902" s="33" t="s">
        <v>563</v>
      </c>
      <c r="D1902" s="33" t="s">
        <v>564</v>
      </c>
      <c r="E1902" s="34">
        <v>18112</v>
      </c>
      <c r="F1902" s="35">
        <v>1.0620000000000001</v>
      </c>
      <c r="G1902" s="34">
        <v>383.6</v>
      </c>
      <c r="H1902" s="14">
        <f t="shared" si="116"/>
        <v>73785.245183999999</v>
      </c>
      <c r="I1902" s="11">
        <f t="shared" si="117"/>
        <v>18112</v>
      </c>
      <c r="J1902" s="11">
        <f t="shared" si="118"/>
        <v>19234.944</v>
      </c>
      <c r="K1902" s="11">
        <f t="shared" si="119"/>
        <v>0</v>
      </c>
    </row>
    <row r="1903" spans="1:11" s="11" customFormat="1">
      <c r="A1903" s="32">
        <v>2018</v>
      </c>
      <c r="B1903" s="32">
        <v>8027</v>
      </c>
      <c r="C1903" s="33" t="s">
        <v>563</v>
      </c>
      <c r="D1903" s="33" t="s">
        <v>564</v>
      </c>
      <c r="E1903" s="34">
        <v>2</v>
      </c>
      <c r="F1903" s="35">
        <v>1.0780000000000001</v>
      </c>
      <c r="G1903" s="34">
        <v>398.4</v>
      </c>
      <c r="H1903" s="14">
        <f t="shared" si="116"/>
        <v>8.5895039999999998</v>
      </c>
      <c r="I1903" s="11">
        <f t="shared" si="117"/>
        <v>2</v>
      </c>
      <c r="J1903" s="11">
        <f t="shared" si="118"/>
        <v>2.1560000000000001</v>
      </c>
      <c r="K1903" s="11">
        <f t="shared" si="119"/>
        <v>0</v>
      </c>
    </row>
    <row r="1904" spans="1:11" s="11" customFormat="1">
      <c r="A1904" s="32">
        <v>2018</v>
      </c>
      <c r="B1904" s="32">
        <v>8027</v>
      </c>
      <c r="C1904" s="33" t="s">
        <v>563</v>
      </c>
      <c r="D1904" s="33" t="s">
        <v>564</v>
      </c>
      <c r="E1904" s="34">
        <v>10114</v>
      </c>
      <c r="F1904" s="35">
        <v>1.091</v>
      </c>
      <c r="G1904" s="34">
        <v>436.5</v>
      </c>
      <c r="H1904" s="14">
        <f t="shared" si="116"/>
        <v>48165.042510000007</v>
      </c>
      <c r="I1904" s="11">
        <f t="shared" si="117"/>
        <v>10114</v>
      </c>
      <c r="J1904" s="11">
        <f t="shared" si="118"/>
        <v>11034.374</v>
      </c>
      <c r="K1904" s="11">
        <f t="shared" si="119"/>
        <v>0</v>
      </c>
    </row>
    <row r="1905" spans="1:11" s="11" customFormat="1">
      <c r="A1905" s="32">
        <v>2018</v>
      </c>
      <c r="B1905" s="32">
        <v>8027</v>
      </c>
      <c r="C1905" s="33" t="s">
        <v>563</v>
      </c>
      <c r="D1905" s="33" t="s">
        <v>564</v>
      </c>
      <c r="E1905" s="34">
        <v>2397</v>
      </c>
      <c r="F1905" s="35">
        <v>1.0820000000000001</v>
      </c>
      <c r="G1905" s="34">
        <v>626.1</v>
      </c>
      <c r="H1905" s="14">
        <f t="shared" si="116"/>
        <v>16238.241594000001</v>
      </c>
      <c r="I1905" s="11">
        <f t="shared" si="117"/>
        <v>2397</v>
      </c>
      <c r="J1905" s="11">
        <f t="shared" si="118"/>
        <v>2593.5540000000001</v>
      </c>
      <c r="K1905" s="11">
        <f t="shared" si="119"/>
        <v>0</v>
      </c>
    </row>
    <row r="1906" spans="1:11" s="11" customFormat="1">
      <c r="A1906" s="32">
        <v>2018</v>
      </c>
      <c r="B1906" s="32">
        <v>8031</v>
      </c>
      <c r="C1906" s="33" t="s">
        <v>563</v>
      </c>
      <c r="D1906" s="33" t="s">
        <v>564</v>
      </c>
      <c r="E1906" s="34">
        <v>12722</v>
      </c>
      <c r="F1906" s="35">
        <v>1.07</v>
      </c>
      <c r="G1906" s="34">
        <v>390</v>
      </c>
      <c r="H1906" s="14">
        <f t="shared" si="116"/>
        <v>53088.906000000003</v>
      </c>
      <c r="I1906" s="11">
        <f t="shared" si="117"/>
        <v>12722</v>
      </c>
      <c r="J1906" s="11">
        <f t="shared" si="118"/>
        <v>13612.54</v>
      </c>
      <c r="K1906" s="11">
        <f t="shared" si="119"/>
        <v>0</v>
      </c>
    </row>
    <row r="1907" spans="1:11" s="11" customFormat="1">
      <c r="A1907" s="32">
        <v>2018</v>
      </c>
      <c r="B1907" s="32">
        <v>8031</v>
      </c>
      <c r="C1907" s="33" t="s">
        <v>563</v>
      </c>
      <c r="D1907" s="33" t="s">
        <v>564</v>
      </c>
      <c r="E1907" s="34">
        <v>9785</v>
      </c>
      <c r="F1907" s="35">
        <v>1.07</v>
      </c>
      <c r="G1907" s="34">
        <v>462</v>
      </c>
      <c r="H1907" s="14">
        <f t="shared" si="116"/>
        <v>48371.169000000002</v>
      </c>
      <c r="I1907" s="11">
        <f t="shared" si="117"/>
        <v>9785</v>
      </c>
      <c r="J1907" s="11">
        <f t="shared" si="118"/>
        <v>10469.950000000001</v>
      </c>
      <c r="K1907" s="11">
        <f t="shared" si="119"/>
        <v>0</v>
      </c>
    </row>
    <row r="1908" spans="1:11" s="11" customFormat="1">
      <c r="A1908" s="32">
        <v>2018</v>
      </c>
      <c r="B1908" s="32">
        <v>8031</v>
      </c>
      <c r="C1908" s="33" t="s">
        <v>563</v>
      </c>
      <c r="D1908" s="33" t="s">
        <v>564</v>
      </c>
      <c r="E1908" s="34">
        <v>8129</v>
      </c>
      <c r="F1908" s="35">
        <v>1.07</v>
      </c>
      <c r="G1908" s="34">
        <v>411.9</v>
      </c>
      <c r="H1908" s="14">
        <f t="shared" si="116"/>
        <v>35827.185570000001</v>
      </c>
      <c r="I1908" s="11">
        <f t="shared" si="117"/>
        <v>8129</v>
      </c>
      <c r="J1908" s="11">
        <f t="shared" si="118"/>
        <v>8698.0300000000007</v>
      </c>
      <c r="K1908" s="11">
        <f t="shared" si="119"/>
        <v>0</v>
      </c>
    </row>
    <row r="1909" spans="1:11" s="11" customFormat="1">
      <c r="A1909" s="32">
        <v>2018</v>
      </c>
      <c r="B1909" s="32">
        <v>8031</v>
      </c>
      <c r="C1909" s="33" t="s">
        <v>563</v>
      </c>
      <c r="D1909" s="33" t="s">
        <v>564</v>
      </c>
      <c r="E1909" s="34">
        <v>4241</v>
      </c>
      <c r="F1909" s="35">
        <v>1.07</v>
      </c>
      <c r="G1909" s="34">
        <v>350</v>
      </c>
      <c r="H1909" s="14">
        <f t="shared" si="116"/>
        <v>15882.545</v>
      </c>
      <c r="I1909" s="11">
        <f t="shared" si="117"/>
        <v>4241</v>
      </c>
      <c r="J1909" s="11">
        <f t="shared" si="118"/>
        <v>4537.87</v>
      </c>
      <c r="K1909" s="11">
        <f t="shared" si="119"/>
        <v>0</v>
      </c>
    </row>
    <row r="1910" spans="1:11" s="11" customFormat="1">
      <c r="A1910" s="32">
        <v>2018</v>
      </c>
      <c r="B1910" s="32">
        <v>8031</v>
      </c>
      <c r="C1910" s="33" t="s">
        <v>563</v>
      </c>
      <c r="D1910" s="33" t="s">
        <v>564</v>
      </c>
      <c r="E1910" s="34">
        <v>4051</v>
      </c>
      <c r="F1910" s="35">
        <v>1.07</v>
      </c>
      <c r="G1910" s="34">
        <v>325</v>
      </c>
      <c r="H1910" s="14">
        <f t="shared" si="116"/>
        <v>14087.352500000001</v>
      </c>
      <c r="I1910" s="11">
        <f t="shared" si="117"/>
        <v>4051</v>
      </c>
      <c r="J1910" s="11">
        <f t="shared" si="118"/>
        <v>4334.5700000000006</v>
      </c>
      <c r="K1910" s="11">
        <f t="shared" si="119"/>
        <v>0</v>
      </c>
    </row>
    <row r="1911" spans="1:11" s="11" customFormat="1">
      <c r="A1911" s="32">
        <v>2018</v>
      </c>
      <c r="B1911" s="32">
        <v>8031</v>
      </c>
      <c r="C1911" s="33" t="s">
        <v>563</v>
      </c>
      <c r="D1911" s="33" t="s">
        <v>564</v>
      </c>
      <c r="E1911" s="34">
        <v>12722</v>
      </c>
      <c r="F1911" s="35">
        <v>1.07</v>
      </c>
      <c r="G1911" s="34">
        <v>385</v>
      </c>
      <c r="H1911" s="14">
        <f t="shared" si="116"/>
        <v>52408.279000000002</v>
      </c>
      <c r="I1911" s="11">
        <f t="shared" si="117"/>
        <v>12722</v>
      </c>
      <c r="J1911" s="11">
        <f t="shared" si="118"/>
        <v>13612.54</v>
      </c>
      <c r="K1911" s="11">
        <f t="shared" si="119"/>
        <v>0</v>
      </c>
    </row>
    <row r="1912" spans="1:11" s="11" customFormat="1">
      <c r="A1912" s="32">
        <v>2018</v>
      </c>
      <c r="B1912" s="32">
        <v>8031</v>
      </c>
      <c r="C1912" s="33" t="s">
        <v>563</v>
      </c>
      <c r="D1912" s="33" t="s">
        <v>564</v>
      </c>
      <c r="E1912" s="34">
        <v>269383</v>
      </c>
      <c r="F1912" s="35">
        <v>1.07</v>
      </c>
      <c r="G1912" s="34">
        <v>306.2</v>
      </c>
      <c r="H1912" s="14">
        <f t="shared" si="116"/>
        <v>882590.29822</v>
      </c>
      <c r="I1912" s="11">
        <f t="shared" si="117"/>
        <v>269383</v>
      </c>
      <c r="J1912" s="11">
        <f t="shared" si="118"/>
        <v>288239.81</v>
      </c>
      <c r="K1912" s="11">
        <f t="shared" si="119"/>
        <v>0</v>
      </c>
    </row>
    <row r="1913" spans="1:11" s="11" customFormat="1">
      <c r="A1913" s="32">
        <v>2018</v>
      </c>
      <c r="B1913" s="32">
        <v>8031</v>
      </c>
      <c r="C1913" s="33" t="s">
        <v>563</v>
      </c>
      <c r="D1913" s="33" t="s">
        <v>564</v>
      </c>
      <c r="E1913" s="34">
        <v>227812</v>
      </c>
      <c r="F1913" s="35">
        <v>1.07</v>
      </c>
      <c r="G1913" s="34">
        <v>396.6</v>
      </c>
      <c r="H1913" s="14">
        <f t="shared" si="116"/>
        <v>966747.55944000022</v>
      </c>
      <c r="I1913" s="11">
        <f t="shared" si="117"/>
        <v>227812</v>
      </c>
      <c r="J1913" s="11">
        <f t="shared" si="118"/>
        <v>243758.84000000003</v>
      </c>
      <c r="K1913" s="11">
        <f t="shared" si="119"/>
        <v>0</v>
      </c>
    </row>
    <row r="1914" spans="1:11" s="11" customFormat="1">
      <c r="A1914" s="32">
        <v>2018</v>
      </c>
      <c r="B1914" s="32">
        <v>8031</v>
      </c>
      <c r="C1914" s="33" t="s">
        <v>563</v>
      </c>
      <c r="D1914" s="33" t="s">
        <v>564</v>
      </c>
      <c r="E1914" s="34">
        <v>225328</v>
      </c>
      <c r="F1914" s="35">
        <v>1.07</v>
      </c>
      <c r="G1914" s="34">
        <v>484.1</v>
      </c>
      <c r="H1914" s="14">
        <f t="shared" si="116"/>
        <v>1167169.7473600002</v>
      </c>
      <c r="I1914" s="11">
        <f t="shared" si="117"/>
        <v>225328</v>
      </c>
      <c r="J1914" s="11">
        <f t="shared" si="118"/>
        <v>241100.96000000002</v>
      </c>
      <c r="K1914" s="11">
        <f t="shared" si="119"/>
        <v>0</v>
      </c>
    </row>
    <row r="1915" spans="1:11" s="11" customFormat="1">
      <c r="A1915" s="32">
        <v>2018</v>
      </c>
      <c r="B1915" s="32">
        <v>8031</v>
      </c>
      <c r="C1915" s="33" t="s">
        <v>563</v>
      </c>
      <c r="D1915" s="33" t="s">
        <v>564</v>
      </c>
      <c r="E1915" s="34">
        <v>199175</v>
      </c>
      <c r="F1915" s="35">
        <v>1.07</v>
      </c>
      <c r="G1915" s="34">
        <v>342.8</v>
      </c>
      <c r="H1915" s="14">
        <f t="shared" si="116"/>
        <v>730565.93300000008</v>
      </c>
      <c r="I1915" s="11">
        <f t="shared" si="117"/>
        <v>199175</v>
      </c>
      <c r="J1915" s="11">
        <f t="shared" si="118"/>
        <v>213117.25</v>
      </c>
      <c r="K1915" s="11">
        <f t="shared" si="119"/>
        <v>0</v>
      </c>
    </row>
    <row r="1916" spans="1:11" s="11" customFormat="1">
      <c r="A1916" s="32">
        <v>2018</v>
      </c>
      <c r="B1916" s="32">
        <v>8031</v>
      </c>
      <c r="C1916" s="33" t="s">
        <v>563</v>
      </c>
      <c r="D1916" s="33" t="s">
        <v>564</v>
      </c>
      <c r="E1916" s="34">
        <v>141243</v>
      </c>
      <c r="F1916" s="35">
        <v>1.07</v>
      </c>
      <c r="G1916" s="34">
        <v>219.3</v>
      </c>
      <c r="H1916" s="14">
        <f t="shared" si="116"/>
        <v>331428.11193000007</v>
      </c>
      <c r="I1916" s="11">
        <f t="shared" si="117"/>
        <v>141243</v>
      </c>
      <c r="J1916" s="11">
        <f t="shared" si="118"/>
        <v>151130.01</v>
      </c>
      <c r="K1916" s="11">
        <f t="shared" si="119"/>
        <v>0</v>
      </c>
    </row>
    <row r="1917" spans="1:11" s="11" customFormat="1">
      <c r="A1917" s="32">
        <v>2018</v>
      </c>
      <c r="B1917" s="32">
        <v>8031</v>
      </c>
      <c r="C1917" s="33" t="s">
        <v>563</v>
      </c>
      <c r="D1917" s="33" t="s">
        <v>564</v>
      </c>
      <c r="E1917" s="34">
        <v>108247</v>
      </c>
      <c r="F1917" s="35">
        <v>1.07</v>
      </c>
      <c r="G1917" s="34">
        <v>296.89999999999998</v>
      </c>
      <c r="H1917" s="14">
        <f t="shared" si="116"/>
        <v>343882.31701</v>
      </c>
      <c r="I1917" s="11">
        <f t="shared" si="117"/>
        <v>108247</v>
      </c>
      <c r="J1917" s="11">
        <f t="shared" si="118"/>
        <v>115824.29000000001</v>
      </c>
      <c r="K1917" s="11">
        <f t="shared" si="119"/>
        <v>0</v>
      </c>
    </row>
    <row r="1918" spans="1:11" s="11" customFormat="1">
      <c r="A1918" s="32">
        <v>2018</v>
      </c>
      <c r="B1918" s="32">
        <v>8031</v>
      </c>
      <c r="C1918" s="33" t="s">
        <v>563</v>
      </c>
      <c r="D1918" s="33" t="s">
        <v>564</v>
      </c>
      <c r="E1918" s="34">
        <v>60162</v>
      </c>
      <c r="F1918" s="35">
        <v>1.07</v>
      </c>
      <c r="G1918" s="34">
        <v>412.8</v>
      </c>
      <c r="H1918" s="14">
        <f t="shared" si="116"/>
        <v>265733.14752</v>
      </c>
      <c r="I1918" s="11">
        <f t="shared" si="117"/>
        <v>60162</v>
      </c>
      <c r="J1918" s="11">
        <f t="shared" si="118"/>
        <v>64373.340000000004</v>
      </c>
      <c r="K1918" s="11">
        <f t="shared" si="119"/>
        <v>0</v>
      </c>
    </row>
    <row r="1919" spans="1:11" s="11" customFormat="1">
      <c r="A1919" s="32">
        <v>2018</v>
      </c>
      <c r="B1919" s="32">
        <v>8031</v>
      </c>
      <c r="C1919" s="33" t="s">
        <v>563</v>
      </c>
      <c r="D1919" s="33" t="s">
        <v>564</v>
      </c>
      <c r="E1919" s="34">
        <v>37190</v>
      </c>
      <c r="F1919" s="35">
        <v>1.07</v>
      </c>
      <c r="G1919" s="34">
        <v>653.9</v>
      </c>
      <c r="H1919" s="14">
        <f t="shared" si="116"/>
        <v>260208.38870000001</v>
      </c>
      <c r="I1919" s="11">
        <f t="shared" si="117"/>
        <v>37190</v>
      </c>
      <c r="J1919" s="11">
        <f t="shared" si="118"/>
        <v>39793.300000000003</v>
      </c>
      <c r="K1919" s="11">
        <f t="shared" si="119"/>
        <v>0</v>
      </c>
    </row>
    <row r="1920" spans="1:11" s="11" customFormat="1">
      <c r="A1920" s="32">
        <v>2018</v>
      </c>
      <c r="B1920" s="32">
        <v>8031</v>
      </c>
      <c r="C1920" s="33" t="s">
        <v>563</v>
      </c>
      <c r="D1920" s="33" t="s">
        <v>564</v>
      </c>
      <c r="E1920" s="34">
        <v>26170</v>
      </c>
      <c r="F1920" s="35">
        <v>1.07</v>
      </c>
      <c r="G1920" s="34">
        <v>398.6</v>
      </c>
      <c r="H1920" s="14">
        <f t="shared" si="116"/>
        <v>111615.57340000002</v>
      </c>
      <c r="I1920" s="11">
        <f t="shared" si="117"/>
        <v>26170</v>
      </c>
      <c r="J1920" s="11">
        <f t="shared" si="118"/>
        <v>28001.9</v>
      </c>
      <c r="K1920" s="11">
        <f t="shared" si="119"/>
        <v>0</v>
      </c>
    </row>
    <row r="1921" spans="1:11" s="11" customFormat="1">
      <c r="A1921" s="32">
        <v>2018</v>
      </c>
      <c r="B1921" s="32">
        <v>8031</v>
      </c>
      <c r="C1921" s="33" t="s">
        <v>563</v>
      </c>
      <c r="D1921" s="33" t="s">
        <v>564</v>
      </c>
      <c r="E1921" s="34">
        <v>18955</v>
      </c>
      <c r="F1921" s="35">
        <v>1.07</v>
      </c>
      <c r="G1921" s="34">
        <v>320.7</v>
      </c>
      <c r="H1921" s="14">
        <f t="shared" si="116"/>
        <v>65043.892950000001</v>
      </c>
      <c r="I1921" s="11">
        <f t="shared" si="117"/>
        <v>18955</v>
      </c>
      <c r="J1921" s="11">
        <f t="shared" si="118"/>
        <v>20281.850000000002</v>
      </c>
      <c r="K1921" s="11">
        <f t="shared" si="119"/>
        <v>0</v>
      </c>
    </row>
    <row r="1922" spans="1:11" s="11" customFormat="1">
      <c r="A1922" s="32">
        <v>2018</v>
      </c>
      <c r="B1922" s="32">
        <v>8031</v>
      </c>
      <c r="C1922" s="33" t="s">
        <v>563</v>
      </c>
      <c r="D1922" s="33" t="s">
        <v>564</v>
      </c>
      <c r="E1922" s="34">
        <v>18142</v>
      </c>
      <c r="F1922" s="35">
        <v>1.07</v>
      </c>
      <c r="G1922" s="34">
        <v>484.2</v>
      </c>
      <c r="H1922" s="14">
        <f t="shared" si="116"/>
        <v>93992.61348</v>
      </c>
      <c r="I1922" s="11">
        <f t="shared" si="117"/>
        <v>18142</v>
      </c>
      <c r="J1922" s="11">
        <f t="shared" si="118"/>
        <v>19411.940000000002</v>
      </c>
      <c r="K1922" s="11">
        <f t="shared" si="119"/>
        <v>0</v>
      </c>
    </row>
    <row r="1923" spans="1:11" s="11" customFormat="1">
      <c r="A1923" s="32">
        <v>2018</v>
      </c>
      <c r="B1923" s="32">
        <v>8031</v>
      </c>
      <c r="C1923" s="33" t="s">
        <v>563</v>
      </c>
      <c r="D1923" s="33" t="s">
        <v>564</v>
      </c>
      <c r="E1923" s="34">
        <v>17217</v>
      </c>
      <c r="F1923" s="35">
        <v>1.07</v>
      </c>
      <c r="G1923" s="34">
        <v>512.1</v>
      </c>
      <c r="H1923" s="14">
        <f t="shared" si="116"/>
        <v>94340.034990000015</v>
      </c>
      <c r="I1923" s="11">
        <f t="shared" si="117"/>
        <v>17217</v>
      </c>
      <c r="J1923" s="11">
        <f t="shared" si="118"/>
        <v>18422.190000000002</v>
      </c>
      <c r="K1923" s="11">
        <f t="shared" si="119"/>
        <v>0</v>
      </c>
    </row>
    <row r="1924" spans="1:11" s="11" customFormat="1">
      <c r="A1924" s="32">
        <v>2018</v>
      </c>
      <c r="B1924" s="32">
        <v>8031</v>
      </c>
      <c r="C1924" s="33" t="s">
        <v>563</v>
      </c>
      <c r="D1924" s="33" t="s">
        <v>564</v>
      </c>
      <c r="E1924" s="34">
        <v>14206</v>
      </c>
      <c r="F1924" s="35">
        <v>1.07</v>
      </c>
      <c r="G1924" s="34">
        <v>679.1</v>
      </c>
      <c r="H1924" s="14">
        <f t="shared" si="116"/>
        <v>103226.05222000001</v>
      </c>
      <c r="I1924" s="11">
        <f t="shared" si="117"/>
        <v>14206</v>
      </c>
      <c r="J1924" s="11">
        <f t="shared" si="118"/>
        <v>15200.42</v>
      </c>
      <c r="K1924" s="11">
        <f t="shared" si="119"/>
        <v>0</v>
      </c>
    </row>
    <row r="1925" spans="1:11" s="11" customFormat="1">
      <c r="A1925" s="32">
        <v>2018</v>
      </c>
      <c r="B1925" s="32">
        <v>8042</v>
      </c>
      <c r="C1925" s="33" t="s">
        <v>353</v>
      </c>
      <c r="D1925" s="33" t="s">
        <v>354</v>
      </c>
      <c r="E1925" s="34">
        <v>12899</v>
      </c>
      <c r="F1925" s="35">
        <v>24.068000000000001</v>
      </c>
      <c r="G1925" s="34">
        <v>310.39999999999998</v>
      </c>
      <c r="H1925" s="14">
        <f t="shared" si="116"/>
        <v>963646.52172799991</v>
      </c>
      <c r="I1925" s="11">
        <f t="shared" si="117"/>
        <v>12899</v>
      </c>
      <c r="J1925" s="11">
        <f t="shared" si="118"/>
        <v>310453.13200000004</v>
      </c>
      <c r="K1925" s="11">
        <f t="shared" si="119"/>
        <v>0</v>
      </c>
    </row>
    <row r="1926" spans="1:11" s="11" customFormat="1">
      <c r="A1926" s="32">
        <v>2018</v>
      </c>
      <c r="B1926" s="32">
        <v>8042</v>
      </c>
      <c r="C1926" s="33" t="s">
        <v>353</v>
      </c>
      <c r="D1926" s="33" t="s">
        <v>354</v>
      </c>
      <c r="E1926" s="34">
        <v>26662</v>
      </c>
      <c r="F1926" s="35">
        <v>23.946000000000002</v>
      </c>
      <c r="G1926" s="34">
        <v>292</v>
      </c>
      <c r="H1926" s="14">
        <f t="shared" ref="H1926:H1989" si="120">IF(I1926="","",G1926/100*F1926*E1926)</f>
        <v>1864268.8958399999</v>
      </c>
      <c r="I1926" s="11">
        <f t="shared" ref="I1926:I1989" si="121">IF(OR(G1926=".",F1926=".",E1926="."),"",E1926)</f>
        <v>26662</v>
      </c>
      <c r="J1926" s="11">
        <f t="shared" ref="J1926:J1989" si="122">IF(I1926="","",F1926*I1926)</f>
        <v>638448.25200000009</v>
      </c>
      <c r="K1926" s="11">
        <f t="shared" ref="K1926:K1989" si="123">IF(C1926="LIG",1,0)</f>
        <v>0</v>
      </c>
    </row>
    <row r="1927" spans="1:11" s="11" customFormat="1">
      <c r="A1927" s="32">
        <v>2018</v>
      </c>
      <c r="B1927" s="32">
        <v>8042</v>
      </c>
      <c r="C1927" s="33" t="s">
        <v>565</v>
      </c>
      <c r="D1927" s="33" t="s">
        <v>566</v>
      </c>
      <c r="E1927" s="34">
        <v>4471</v>
      </c>
      <c r="F1927" s="35">
        <v>5.79</v>
      </c>
      <c r="G1927" s="34">
        <v>1591.9</v>
      </c>
      <c r="H1927" s="14">
        <f t="shared" si="120"/>
        <v>412096.58571000007</v>
      </c>
      <c r="I1927" s="11">
        <f t="shared" si="121"/>
        <v>4471</v>
      </c>
      <c r="J1927" s="11">
        <f t="shared" si="122"/>
        <v>25887.09</v>
      </c>
      <c r="K1927" s="11">
        <f t="shared" si="123"/>
        <v>0</v>
      </c>
    </row>
    <row r="1928" spans="1:11" s="11" customFormat="1">
      <c r="A1928" s="32">
        <v>2018</v>
      </c>
      <c r="B1928" s="32">
        <v>8042</v>
      </c>
      <c r="C1928" s="33" t="s">
        <v>353</v>
      </c>
      <c r="D1928" s="33" t="s">
        <v>354</v>
      </c>
      <c r="E1928" s="34">
        <v>30533</v>
      </c>
      <c r="F1928" s="35">
        <v>25.928000000000001</v>
      </c>
      <c r="G1928" s="34">
        <v>281.8</v>
      </c>
      <c r="H1928" s="14">
        <f t="shared" si="120"/>
        <v>2230896.8204320003</v>
      </c>
      <c r="I1928" s="11">
        <f t="shared" si="121"/>
        <v>30533</v>
      </c>
      <c r="J1928" s="11">
        <f t="shared" si="122"/>
        <v>791659.62400000007</v>
      </c>
      <c r="K1928" s="11">
        <f t="shared" si="123"/>
        <v>0</v>
      </c>
    </row>
    <row r="1929" spans="1:11" s="11" customFormat="1">
      <c r="A1929" s="32">
        <v>2018</v>
      </c>
      <c r="B1929" s="32">
        <v>8042</v>
      </c>
      <c r="C1929" s="33" t="s">
        <v>353</v>
      </c>
      <c r="D1929" s="33" t="s">
        <v>354</v>
      </c>
      <c r="E1929" s="34">
        <v>14057</v>
      </c>
      <c r="F1929" s="35">
        <v>24.091999999999999</v>
      </c>
      <c r="G1929" s="34">
        <v>322.3</v>
      </c>
      <c r="H1929" s="14">
        <f t="shared" si="120"/>
        <v>1091505.1894120001</v>
      </c>
      <c r="I1929" s="11">
        <f t="shared" si="121"/>
        <v>14057</v>
      </c>
      <c r="J1929" s="11">
        <f t="shared" si="122"/>
        <v>338661.24400000001</v>
      </c>
      <c r="K1929" s="11">
        <f t="shared" si="123"/>
        <v>0</v>
      </c>
    </row>
    <row r="1930" spans="1:11" s="11" customFormat="1">
      <c r="A1930" s="32">
        <v>2018</v>
      </c>
      <c r="B1930" s="32">
        <v>8042</v>
      </c>
      <c r="C1930" s="33" t="s">
        <v>353</v>
      </c>
      <c r="D1930" s="33" t="s">
        <v>354</v>
      </c>
      <c r="E1930" s="34">
        <v>26400</v>
      </c>
      <c r="F1930" s="35">
        <v>25.256</v>
      </c>
      <c r="G1930" s="34">
        <v>327.2</v>
      </c>
      <c r="H1930" s="14">
        <f t="shared" si="120"/>
        <v>2181633.4847999997</v>
      </c>
      <c r="I1930" s="11">
        <f t="shared" si="121"/>
        <v>26400</v>
      </c>
      <c r="J1930" s="11">
        <f t="shared" si="122"/>
        <v>666758.40000000002</v>
      </c>
      <c r="K1930" s="11">
        <f t="shared" si="123"/>
        <v>0</v>
      </c>
    </row>
    <row r="1931" spans="1:11" s="11" customFormat="1">
      <c r="A1931" s="32">
        <v>2018</v>
      </c>
      <c r="B1931" s="32">
        <v>8042</v>
      </c>
      <c r="C1931" s="33" t="s">
        <v>353</v>
      </c>
      <c r="D1931" s="33" t="s">
        <v>354</v>
      </c>
      <c r="E1931" s="34">
        <v>30461</v>
      </c>
      <c r="F1931" s="35">
        <v>26.11</v>
      </c>
      <c r="G1931" s="34">
        <v>299.7</v>
      </c>
      <c r="H1931" s="14">
        <f t="shared" si="120"/>
        <v>2383624.1198699996</v>
      </c>
      <c r="I1931" s="11">
        <f t="shared" si="121"/>
        <v>30461</v>
      </c>
      <c r="J1931" s="11">
        <f t="shared" si="122"/>
        <v>795336.71</v>
      </c>
      <c r="K1931" s="11">
        <f t="shared" si="123"/>
        <v>0</v>
      </c>
    </row>
    <row r="1932" spans="1:11" s="11" customFormat="1">
      <c r="A1932" s="32">
        <v>2018</v>
      </c>
      <c r="B1932" s="32">
        <v>8042</v>
      </c>
      <c r="C1932" s="33" t="s">
        <v>353</v>
      </c>
      <c r="D1932" s="33" t="s">
        <v>354</v>
      </c>
      <c r="E1932" s="34">
        <v>13237</v>
      </c>
      <c r="F1932" s="35">
        <v>24.007999999999999</v>
      </c>
      <c r="G1932" s="34">
        <v>302.60000000000002</v>
      </c>
      <c r="H1932" s="14">
        <f t="shared" si="120"/>
        <v>961644.32929599995</v>
      </c>
      <c r="I1932" s="11">
        <f t="shared" si="121"/>
        <v>13237</v>
      </c>
      <c r="J1932" s="11">
        <f t="shared" si="122"/>
        <v>317793.89600000001</v>
      </c>
      <c r="K1932" s="11">
        <f t="shared" si="123"/>
        <v>0</v>
      </c>
    </row>
    <row r="1933" spans="1:11" s="11" customFormat="1">
      <c r="A1933" s="32">
        <v>2018</v>
      </c>
      <c r="B1933" s="32">
        <v>8048</v>
      </c>
      <c r="C1933" s="33" t="s">
        <v>563</v>
      </c>
      <c r="D1933" s="33" t="s">
        <v>564</v>
      </c>
      <c r="E1933" s="34">
        <v>1246949</v>
      </c>
      <c r="F1933" s="35">
        <v>1.0229999999999999</v>
      </c>
      <c r="G1933" s="34">
        <v>593</v>
      </c>
      <c r="H1933" s="14">
        <f t="shared" si="120"/>
        <v>7564478.9441099986</v>
      </c>
      <c r="I1933" s="11">
        <f t="shared" si="121"/>
        <v>1246949</v>
      </c>
      <c r="J1933" s="11">
        <f t="shared" si="122"/>
        <v>1275628.8269999998</v>
      </c>
      <c r="K1933" s="11">
        <f t="shared" si="123"/>
        <v>0</v>
      </c>
    </row>
    <row r="1934" spans="1:11" s="11" customFormat="1">
      <c r="A1934" s="32">
        <v>2018</v>
      </c>
      <c r="B1934" s="32">
        <v>8048</v>
      </c>
      <c r="C1934" s="33" t="s">
        <v>563</v>
      </c>
      <c r="D1934" s="33" t="s">
        <v>564</v>
      </c>
      <c r="E1934" s="34">
        <v>751420</v>
      </c>
      <c r="F1934" s="35">
        <v>1.0229999999999999</v>
      </c>
      <c r="G1934" s="34">
        <v>593</v>
      </c>
      <c r="H1934" s="14">
        <f t="shared" si="120"/>
        <v>4558406.7737999996</v>
      </c>
      <c r="I1934" s="11">
        <f t="shared" si="121"/>
        <v>751420</v>
      </c>
      <c r="J1934" s="11">
        <f t="shared" si="122"/>
        <v>768702.65999999992</v>
      </c>
      <c r="K1934" s="11">
        <f t="shared" si="123"/>
        <v>0</v>
      </c>
    </row>
    <row r="1935" spans="1:11" s="11" customFormat="1">
      <c r="A1935" s="32">
        <v>2018</v>
      </c>
      <c r="B1935" s="32">
        <v>8048</v>
      </c>
      <c r="C1935" s="33" t="s">
        <v>563</v>
      </c>
      <c r="D1935" s="33" t="s">
        <v>564</v>
      </c>
      <c r="E1935" s="34">
        <v>38388</v>
      </c>
      <c r="F1935" s="35">
        <v>1.0229999999999999</v>
      </c>
      <c r="G1935" s="34">
        <v>593</v>
      </c>
      <c r="H1935" s="14">
        <f t="shared" si="120"/>
        <v>232876.57931999996</v>
      </c>
      <c r="I1935" s="11">
        <f t="shared" si="121"/>
        <v>38388</v>
      </c>
      <c r="J1935" s="11">
        <f t="shared" si="122"/>
        <v>39270.923999999999</v>
      </c>
      <c r="K1935" s="11">
        <f t="shared" si="123"/>
        <v>0</v>
      </c>
    </row>
    <row r="1936" spans="1:11" s="11" customFormat="1">
      <c r="A1936" s="32">
        <v>2018</v>
      </c>
      <c r="B1936" s="32">
        <v>8049</v>
      </c>
      <c r="C1936" s="33" t="s">
        <v>565</v>
      </c>
      <c r="D1936" s="33" t="s">
        <v>566</v>
      </c>
      <c r="E1936" s="34">
        <v>17666</v>
      </c>
      <c r="F1936" s="35">
        <v>5.75</v>
      </c>
      <c r="G1936" s="34">
        <v>1624.3</v>
      </c>
      <c r="H1936" s="14">
        <f t="shared" si="120"/>
        <v>1649955.8184999998</v>
      </c>
      <c r="I1936" s="11">
        <f t="shared" si="121"/>
        <v>17666</v>
      </c>
      <c r="J1936" s="11">
        <f t="shared" si="122"/>
        <v>101579.5</v>
      </c>
      <c r="K1936" s="11">
        <f t="shared" si="123"/>
        <v>0</v>
      </c>
    </row>
    <row r="1937" spans="1:11" s="11" customFormat="1">
      <c r="A1937" s="32">
        <v>2018</v>
      </c>
      <c r="B1937" s="32">
        <v>8049</v>
      </c>
      <c r="C1937" s="33" t="s">
        <v>563</v>
      </c>
      <c r="D1937" s="33" t="s">
        <v>564</v>
      </c>
      <c r="E1937" s="34">
        <v>398418</v>
      </c>
      <c r="F1937" s="35">
        <v>1.0269999999999999</v>
      </c>
      <c r="G1937" s="34">
        <v>372</v>
      </c>
      <c r="H1937" s="14">
        <f t="shared" si="120"/>
        <v>1522132.0639200001</v>
      </c>
      <c r="I1937" s="11">
        <f t="shared" si="121"/>
        <v>398418</v>
      </c>
      <c r="J1937" s="11">
        <f t="shared" si="122"/>
        <v>409175.28599999996</v>
      </c>
      <c r="K1937" s="11">
        <f t="shared" si="123"/>
        <v>0</v>
      </c>
    </row>
    <row r="1938" spans="1:11" s="11" customFormat="1">
      <c r="A1938" s="32">
        <v>2018</v>
      </c>
      <c r="B1938" s="32">
        <v>8054</v>
      </c>
      <c r="C1938" s="33" t="s">
        <v>563</v>
      </c>
      <c r="D1938" s="33" t="s">
        <v>564</v>
      </c>
      <c r="E1938" s="34">
        <v>436330</v>
      </c>
      <c r="F1938" s="35">
        <v>1.0529999999999999</v>
      </c>
      <c r="G1938" s="34">
        <v>391.1</v>
      </c>
      <c r="H1938" s="14">
        <f t="shared" si="120"/>
        <v>1796930.42139</v>
      </c>
      <c r="I1938" s="11">
        <f t="shared" si="121"/>
        <v>436330</v>
      </c>
      <c r="J1938" s="11">
        <f t="shared" si="122"/>
        <v>459455.49</v>
      </c>
      <c r="K1938" s="11">
        <f t="shared" si="123"/>
        <v>0</v>
      </c>
    </row>
    <row r="1939" spans="1:11" s="11" customFormat="1">
      <c r="A1939" s="32">
        <v>2018</v>
      </c>
      <c r="B1939" s="32">
        <v>8056</v>
      </c>
      <c r="C1939" s="33" t="s">
        <v>565</v>
      </c>
      <c r="D1939" s="33" t="s">
        <v>566</v>
      </c>
      <c r="E1939" s="34">
        <v>120</v>
      </c>
      <c r="F1939" s="35">
        <v>5.9</v>
      </c>
      <c r="G1939" s="34">
        <v>1548.7</v>
      </c>
      <c r="H1939" s="14">
        <f t="shared" si="120"/>
        <v>10964.796</v>
      </c>
      <c r="I1939" s="11">
        <f t="shared" si="121"/>
        <v>120</v>
      </c>
      <c r="J1939" s="11">
        <f t="shared" si="122"/>
        <v>708</v>
      </c>
      <c r="K1939" s="11">
        <f t="shared" si="123"/>
        <v>0</v>
      </c>
    </row>
    <row r="1940" spans="1:11" s="11" customFormat="1">
      <c r="A1940" s="32">
        <v>2018</v>
      </c>
      <c r="B1940" s="32">
        <v>8056</v>
      </c>
      <c r="C1940" s="33" t="s">
        <v>565</v>
      </c>
      <c r="D1940" s="33" t="s">
        <v>566</v>
      </c>
      <c r="E1940" s="34">
        <v>310</v>
      </c>
      <c r="F1940" s="35">
        <v>5.9</v>
      </c>
      <c r="G1940" s="34">
        <v>1420.2</v>
      </c>
      <c r="H1940" s="14">
        <f t="shared" si="120"/>
        <v>25975.458000000002</v>
      </c>
      <c r="I1940" s="11">
        <f t="shared" si="121"/>
        <v>310</v>
      </c>
      <c r="J1940" s="11">
        <f t="shared" si="122"/>
        <v>1829</v>
      </c>
      <c r="K1940" s="11">
        <f t="shared" si="123"/>
        <v>0</v>
      </c>
    </row>
    <row r="1941" spans="1:11" s="11" customFormat="1">
      <c r="A1941" s="32">
        <v>2018</v>
      </c>
      <c r="B1941" s="32">
        <v>8056</v>
      </c>
      <c r="C1941" s="33" t="s">
        <v>565</v>
      </c>
      <c r="D1941" s="33" t="s">
        <v>566</v>
      </c>
      <c r="E1941" s="34">
        <v>88</v>
      </c>
      <c r="F1941" s="35">
        <v>5.9</v>
      </c>
      <c r="G1941" s="34">
        <v>1358.8</v>
      </c>
      <c r="H1941" s="14">
        <f t="shared" si="120"/>
        <v>7054.8896000000004</v>
      </c>
      <c r="I1941" s="11">
        <f t="shared" si="121"/>
        <v>88</v>
      </c>
      <c r="J1941" s="11">
        <f t="shared" si="122"/>
        <v>519.20000000000005</v>
      </c>
      <c r="K1941" s="11">
        <f t="shared" si="123"/>
        <v>0</v>
      </c>
    </row>
    <row r="1942" spans="1:11" s="11" customFormat="1">
      <c r="A1942" s="32">
        <v>2018</v>
      </c>
      <c r="B1942" s="32">
        <v>8056</v>
      </c>
      <c r="C1942" s="33" t="s">
        <v>563</v>
      </c>
      <c r="D1942" s="33" t="s">
        <v>564</v>
      </c>
      <c r="E1942" s="34">
        <v>177898</v>
      </c>
      <c r="F1942" s="35">
        <v>1.0249999999999999</v>
      </c>
      <c r="G1942" s="34">
        <v>380.1</v>
      </c>
      <c r="H1942" s="14">
        <f t="shared" si="120"/>
        <v>693095.05544999999</v>
      </c>
      <c r="I1942" s="11">
        <f t="shared" si="121"/>
        <v>177898</v>
      </c>
      <c r="J1942" s="11">
        <f t="shared" si="122"/>
        <v>182345.44999999998</v>
      </c>
      <c r="K1942" s="11">
        <f t="shared" si="123"/>
        <v>0</v>
      </c>
    </row>
    <row r="1943" spans="1:11" s="11" customFormat="1">
      <c r="A1943" s="32">
        <v>2018</v>
      </c>
      <c r="B1943" s="32">
        <v>8056</v>
      </c>
      <c r="C1943" s="33" t="s">
        <v>563</v>
      </c>
      <c r="D1943" s="33" t="s">
        <v>564</v>
      </c>
      <c r="E1943" s="34">
        <v>327961</v>
      </c>
      <c r="F1943" s="35">
        <v>1.0249999999999999</v>
      </c>
      <c r="G1943" s="34">
        <v>370.6</v>
      </c>
      <c r="H1943" s="14">
        <f t="shared" si="120"/>
        <v>1245809.0526500002</v>
      </c>
      <c r="I1943" s="11">
        <f t="shared" si="121"/>
        <v>327961</v>
      </c>
      <c r="J1943" s="11">
        <f t="shared" si="122"/>
        <v>336160.02499999997</v>
      </c>
      <c r="K1943" s="11">
        <f t="shared" si="123"/>
        <v>0</v>
      </c>
    </row>
    <row r="1944" spans="1:11" s="11" customFormat="1">
      <c r="A1944" s="32">
        <v>2018</v>
      </c>
      <c r="B1944" s="32">
        <v>8056</v>
      </c>
      <c r="C1944" s="33" t="s">
        <v>563</v>
      </c>
      <c r="D1944" s="33" t="s">
        <v>564</v>
      </c>
      <c r="E1944" s="34">
        <v>568758</v>
      </c>
      <c r="F1944" s="35">
        <v>1.0149999999999999</v>
      </c>
      <c r="G1944" s="34">
        <v>415.1</v>
      </c>
      <c r="H1944" s="14">
        <f t="shared" si="120"/>
        <v>2396328.1748699998</v>
      </c>
      <c r="I1944" s="11">
        <f t="shared" si="121"/>
        <v>568758</v>
      </c>
      <c r="J1944" s="11">
        <f t="shared" si="122"/>
        <v>577289.37</v>
      </c>
      <c r="K1944" s="11">
        <f t="shared" si="123"/>
        <v>0</v>
      </c>
    </row>
    <row r="1945" spans="1:11" s="11" customFormat="1">
      <c r="A1945" s="32">
        <v>2018</v>
      </c>
      <c r="B1945" s="32">
        <v>8059</v>
      </c>
      <c r="C1945" s="33" t="s">
        <v>563</v>
      </c>
      <c r="D1945" s="33" t="s">
        <v>564</v>
      </c>
      <c r="E1945" s="34">
        <v>10</v>
      </c>
      <c r="F1945" s="35">
        <v>1.02</v>
      </c>
      <c r="G1945" s="34">
        <v>432.5</v>
      </c>
      <c r="H1945" s="14">
        <f t="shared" si="120"/>
        <v>44.115000000000002</v>
      </c>
      <c r="I1945" s="11">
        <f t="shared" si="121"/>
        <v>10</v>
      </c>
      <c r="J1945" s="11">
        <f t="shared" si="122"/>
        <v>10.199999999999999</v>
      </c>
      <c r="K1945" s="11">
        <f t="shared" si="123"/>
        <v>0</v>
      </c>
    </row>
    <row r="1946" spans="1:11" s="11" customFormat="1">
      <c r="A1946" s="32">
        <v>2018</v>
      </c>
      <c r="B1946" s="32">
        <v>8059</v>
      </c>
      <c r="C1946" s="33" t="s">
        <v>563</v>
      </c>
      <c r="D1946" s="33" t="s">
        <v>564</v>
      </c>
      <c r="E1946" s="34">
        <v>30</v>
      </c>
      <c r="F1946" s="35">
        <v>1.02</v>
      </c>
      <c r="G1946" s="34">
        <v>366.6</v>
      </c>
      <c r="H1946" s="14">
        <f t="shared" si="120"/>
        <v>112.17960000000002</v>
      </c>
      <c r="I1946" s="11">
        <f t="shared" si="121"/>
        <v>30</v>
      </c>
      <c r="J1946" s="11">
        <f t="shared" si="122"/>
        <v>30.6</v>
      </c>
      <c r="K1946" s="11">
        <f t="shared" si="123"/>
        <v>0</v>
      </c>
    </row>
    <row r="1947" spans="1:11" s="11" customFormat="1">
      <c r="A1947" s="32">
        <v>2018</v>
      </c>
      <c r="B1947" s="32">
        <v>8059</v>
      </c>
      <c r="C1947" s="33" t="s">
        <v>563</v>
      </c>
      <c r="D1947" s="33" t="s">
        <v>564</v>
      </c>
      <c r="E1947" s="34">
        <v>32026</v>
      </c>
      <c r="F1947" s="35">
        <v>1.02</v>
      </c>
      <c r="G1947" s="34">
        <v>481.7</v>
      </c>
      <c r="H1947" s="14">
        <f t="shared" si="120"/>
        <v>157354.62683999998</v>
      </c>
      <c r="I1947" s="11">
        <f t="shared" si="121"/>
        <v>32026</v>
      </c>
      <c r="J1947" s="11">
        <f t="shared" si="122"/>
        <v>32666.52</v>
      </c>
      <c r="K1947" s="11">
        <f t="shared" si="123"/>
        <v>0</v>
      </c>
    </row>
    <row r="1948" spans="1:11" s="11" customFormat="1">
      <c r="A1948" s="32">
        <v>2018</v>
      </c>
      <c r="B1948" s="32">
        <v>8059</v>
      </c>
      <c r="C1948" s="33" t="s">
        <v>563</v>
      </c>
      <c r="D1948" s="33" t="s">
        <v>564</v>
      </c>
      <c r="E1948" s="34">
        <v>21083</v>
      </c>
      <c r="F1948" s="35">
        <v>1.01</v>
      </c>
      <c r="G1948" s="34">
        <v>507.1</v>
      </c>
      <c r="H1948" s="14">
        <f t="shared" si="120"/>
        <v>107981.01193000002</v>
      </c>
      <c r="I1948" s="11">
        <f t="shared" si="121"/>
        <v>21083</v>
      </c>
      <c r="J1948" s="11">
        <f t="shared" si="122"/>
        <v>21293.83</v>
      </c>
      <c r="K1948" s="11">
        <f t="shared" si="123"/>
        <v>0</v>
      </c>
    </row>
    <row r="1949" spans="1:11" s="11" customFormat="1">
      <c r="A1949" s="32">
        <v>2018</v>
      </c>
      <c r="B1949" s="32">
        <v>8059</v>
      </c>
      <c r="C1949" s="33" t="s">
        <v>563</v>
      </c>
      <c r="D1949" s="33" t="s">
        <v>564</v>
      </c>
      <c r="E1949" s="34">
        <v>18599</v>
      </c>
      <c r="F1949" s="35">
        <v>1.02</v>
      </c>
      <c r="G1949" s="34">
        <v>479.4</v>
      </c>
      <c r="H1949" s="14">
        <f t="shared" si="120"/>
        <v>90946.878119999994</v>
      </c>
      <c r="I1949" s="11">
        <f t="shared" si="121"/>
        <v>18599</v>
      </c>
      <c r="J1949" s="11">
        <f t="shared" si="122"/>
        <v>18970.98</v>
      </c>
      <c r="K1949" s="11">
        <f t="shared" si="123"/>
        <v>0</v>
      </c>
    </row>
    <row r="1950" spans="1:11" s="11" customFormat="1">
      <c r="A1950" s="32">
        <v>2018</v>
      </c>
      <c r="B1950" s="32">
        <v>8059</v>
      </c>
      <c r="C1950" s="33" t="s">
        <v>563</v>
      </c>
      <c r="D1950" s="33" t="s">
        <v>564</v>
      </c>
      <c r="E1950" s="34">
        <v>15579</v>
      </c>
      <c r="F1950" s="35">
        <v>1.02</v>
      </c>
      <c r="G1950" s="34">
        <v>434.1</v>
      </c>
      <c r="H1950" s="14">
        <f t="shared" si="120"/>
        <v>68981.007780000014</v>
      </c>
      <c r="I1950" s="11">
        <f t="shared" si="121"/>
        <v>15579</v>
      </c>
      <c r="J1950" s="11">
        <f t="shared" si="122"/>
        <v>15890.58</v>
      </c>
      <c r="K1950" s="11">
        <f t="shared" si="123"/>
        <v>0</v>
      </c>
    </row>
    <row r="1951" spans="1:11" s="11" customFormat="1">
      <c r="A1951" s="32">
        <v>2018</v>
      </c>
      <c r="B1951" s="32">
        <v>8059</v>
      </c>
      <c r="C1951" s="33" t="s">
        <v>563</v>
      </c>
      <c r="D1951" s="33" t="s">
        <v>564</v>
      </c>
      <c r="E1951" s="34">
        <v>14748</v>
      </c>
      <c r="F1951" s="35">
        <v>1.02</v>
      </c>
      <c r="G1951" s="34">
        <v>471</v>
      </c>
      <c r="H1951" s="14">
        <f t="shared" si="120"/>
        <v>70852.3416</v>
      </c>
      <c r="I1951" s="11">
        <f t="shared" si="121"/>
        <v>14748</v>
      </c>
      <c r="J1951" s="11">
        <f t="shared" si="122"/>
        <v>15042.960000000001</v>
      </c>
      <c r="K1951" s="11">
        <f t="shared" si="123"/>
        <v>0</v>
      </c>
    </row>
    <row r="1952" spans="1:11" s="11" customFormat="1">
      <c r="A1952" s="32">
        <v>2018</v>
      </c>
      <c r="B1952" s="32">
        <v>8059</v>
      </c>
      <c r="C1952" s="33" t="s">
        <v>563</v>
      </c>
      <c r="D1952" s="33" t="s">
        <v>564</v>
      </c>
      <c r="E1952" s="34">
        <v>8114</v>
      </c>
      <c r="F1952" s="35">
        <v>1.02</v>
      </c>
      <c r="G1952" s="34">
        <v>493.6</v>
      </c>
      <c r="H1952" s="14">
        <f t="shared" si="120"/>
        <v>40851.718079999999</v>
      </c>
      <c r="I1952" s="11">
        <f t="shared" si="121"/>
        <v>8114</v>
      </c>
      <c r="J1952" s="11">
        <f t="shared" si="122"/>
        <v>8276.2800000000007</v>
      </c>
      <c r="K1952" s="11">
        <f t="shared" si="123"/>
        <v>0</v>
      </c>
    </row>
    <row r="1953" spans="1:11" s="11" customFormat="1">
      <c r="A1953" s="32">
        <v>2018</v>
      </c>
      <c r="B1953" s="32">
        <v>8059</v>
      </c>
      <c r="C1953" s="33" t="s">
        <v>563</v>
      </c>
      <c r="D1953" s="33" t="s">
        <v>564</v>
      </c>
      <c r="E1953" s="34">
        <v>6414</v>
      </c>
      <c r="F1953" s="35">
        <v>1.02</v>
      </c>
      <c r="G1953" s="34">
        <v>423.6</v>
      </c>
      <c r="H1953" s="14">
        <f t="shared" si="120"/>
        <v>27713.098080000003</v>
      </c>
      <c r="I1953" s="11">
        <f t="shared" si="121"/>
        <v>6414</v>
      </c>
      <c r="J1953" s="11">
        <f t="shared" si="122"/>
        <v>6542.28</v>
      </c>
      <c r="K1953" s="11">
        <f t="shared" si="123"/>
        <v>0</v>
      </c>
    </row>
    <row r="1954" spans="1:11" s="11" customFormat="1">
      <c r="A1954" s="32">
        <v>2018</v>
      </c>
      <c r="B1954" s="32">
        <v>8059</v>
      </c>
      <c r="C1954" s="33" t="s">
        <v>563</v>
      </c>
      <c r="D1954" s="33" t="s">
        <v>564</v>
      </c>
      <c r="E1954" s="34">
        <v>4459</v>
      </c>
      <c r="F1954" s="35">
        <v>1.02</v>
      </c>
      <c r="G1954" s="34">
        <v>427.6</v>
      </c>
      <c r="H1954" s="14">
        <f t="shared" si="120"/>
        <v>19448.017679999997</v>
      </c>
      <c r="I1954" s="11">
        <f t="shared" si="121"/>
        <v>4459</v>
      </c>
      <c r="J1954" s="11">
        <f t="shared" si="122"/>
        <v>4548.18</v>
      </c>
      <c r="K1954" s="11">
        <f t="shared" si="123"/>
        <v>0</v>
      </c>
    </row>
    <row r="1955" spans="1:11" s="11" customFormat="1">
      <c r="A1955" s="32">
        <v>2018</v>
      </c>
      <c r="B1955" s="32">
        <v>8059</v>
      </c>
      <c r="C1955" s="33" t="s">
        <v>563</v>
      </c>
      <c r="D1955" s="33" t="s">
        <v>564</v>
      </c>
      <c r="E1955" s="34">
        <v>3728</v>
      </c>
      <c r="F1955" s="35">
        <v>1.02</v>
      </c>
      <c r="G1955" s="34">
        <v>384.1</v>
      </c>
      <c r="H1955" s="14">
        <f t="shared" si="120"/>
        <v>14605.632960000001</v>
      </c>
      <c r="I1955" s="11">
        <f t="shared" si="121"/>
        <v>3728</v>
      </c>
      <c r="J1955" s="11">
        <f t="shared" si="122"/>
        <v>3802.56</v>
      </c>
      <c r="K1955" s="11">
        <f t="shared" si="123"/>
        <v>0</v>
      </c>
    </row>
    <row r="1956" spans="1:11" s="11" customFormat="1">
      <c r="A1956" s="32">
        <v>2018</v>
      </c>
      <c r="B1956" s="32">
        <v>8059</v>
      </c>
      <c r="C1956" s="33" t="s">
        <v>563</v>
      </c>
      <c r="D1956" s="33" t="s">
        <v>564</v>
      </c>
      <c r="E1956" s="34">
        <v>3067</v>
      </c>
      <c r="F1956" s="35">
        <v>1.02</v>
      </c>
      <c r="G1956" s="34">
        <v>432.7</v>
      </c>
      <c r="H1956" s="14">
        <f t="shared" si="120"/>
        <v>13536.32718</v>
      </c>
      <c r="I1956" s="11">
        <f t="shared" si="121"/>
        <v>3067</v>
      </c>
      <c r="J1956" s="11">
        <f t="shared" si="122"/>
        <v>3128.34</v>
      </c>
      <c r="K1956" s="11">
        <f t="shared" si="123"/>
        <v>0</v>
      </c>
    </row>
    <row r="1957" spans="1:11" s="11" customFormat="1">
      <c r="A1957" s="32">
        <v>2018</v>
      </c>
      <c r="B1957" s="32">
        <v>8059</v>
      </c>
      <c r="C1957" s="33" t="s">
        <v>563</v>
      </c>
      <c r="D1957" s="33" t="s">
        <v>564</v>
      </c>
      <c r="E1957" s="34">
        <v>2446</v>
      </c>
      <c r="F1957" s="35">
        <v>1.02</v>
      </c>
      <c r="G1957" s="34">
        <v>469.6</v>
      </c>
      <c r="H1957" s="14">
        <f t="shared" si="120"/>
        <v>11716.144320000001</v>
      </c>
      <c r="I1957" s="11">
        <f t="shared" si="121"/>
        <v>2446</v>
      </c>
      <c r="J1957" s="11">
        <f t="shared" si="122"/>
        <v>2494.92</v>
      </c>
      <c r="K1957" s="11">
        <f t="shared" si="123"/>
        <v>0</v>
      </c>
    </row>
    <row r="1958" spans="1:11" s="11" customFormat="1">
      <c r="A1958" s="32">
        <v>2018</v>
      </c>
      <c r="B1958" s="32">
        <v>8059</v>
      </c>
      <c r="C1958" s="33" t="s">
        <v>563</v>
      </c>
      <c r="D1958" s="33" t="s">
        <v>564</v>
      </c>
      <c r="E1958" s="34">
        <v>2358</v>
      </c>
      <c r="F1958" s="35">
        <v>1.02</v>
      </c>
      <c r="G1958" s="34">
        <v>374.2</v>
      </c>
      <c r="H1958" s="14">
        <f t="shared" si="120"/>
        <v>9000.1087200000002</v>
      </c>
      <c r="I1958" s="11">
        <f t="shared" si="121"/>
        <v>2358</v>
      </c>
      <c r="J1958" s="11">
        <f t="shared" si="122"/>
        <v>2405.16</v>
      </c>
      <c r="K1958" s="11">
        <f t="shared" si="123"/>
        <v>0</v>
      </c>
    </row>
    <row r="1959" spans="1:11" s="11" customFormat="1">
      <c r="A1959" s="32">
        <v>2018</v>
      </c>
      <c r="B1959" s="32">
        <v>8059</v>
      </c>
      <c r="C1959" s="33" t="s">
        <v>563</v>
      </c>
      <c r="D1959" s="33" t="s">
        <v>564</v>
      </c>
      <c r="E1959" s="34">
        <v>1701</v>
      </c>
      <c r="F1959" s="35">
        <v>1.02</v>
      </c>
      <c r="G1959" s="34">
        <v>516.79999999999995</v>
      </c>
      <c r="H1959" s="14">
        <f t="shared" si="120"/>
        <v>8966.5833599999987</v>
      </c>
      <c r="I1959" s="11">
        <f t="shared" si="121"/>
        <v>1701</v>
      </c>
      <c r="J1959" s="11">
        <f t="shared" si="122"/>
        <v>1735.02</v>
      </c>
      <c r="K1959" s="11">
        <f t="shared" si="123"/>
        <v>0</v>
      </c>
    </row>
    <row r="1960" spans="1:11" s="11" customFormat="1">
      <c r="A1960" s="32">
        <v>2018</v>
      </c>
      <c r="B1960" s="32">
        <v>8059</v>
      </c>
      <c r="C1960" s="33" t="s">
        <v>563</v>
      </c>
      <c r="D1960" s="33" t="s">
        <v>564</v>
      </c>
      <c r="E1960" s="34">
        <v>1027</v>
      </c>
      <c r="F1960" s="35">
        <v>1.02</v>
      </c>
      <c r="G1960" s="34">
        <v>465.5</v>
      </c>
      <c r="H1960" s="14">
        <f t="shared" si="120"/>
        <v>4876.2987000000003</v>
      </c>
      <c r="I1960" s="11">
        <f t="shared" si="121"/>
        <v>1027</v>
      </c>
      <c r="J1960" s="11">
        <f t="shared" si="122"/>
        <v>1047.54</v>
      </c>
      <c r="K1960" s="11">
        <f t="shared" si="123"/>
        <v>0</v>
      </c>
    </row>
    <row r="1961" spans="1:11" s="11" customFormat="1">
      <c r="A1961" s="32">
        <v>2018</v>
      </c>
      <c r="B1961" s="32">
        <v>8059</v>
      </c>
      <c r="C1961" s="33" t="s">
        <v>563</v>
      </c>
      <c r="D1961" s="33" t="s">
        <v>564</v>
      </c>
      <c r="E1961" s="34">
        <v>835</v>
      </c>
      <c r="F1961" s="35">
        <v>1.02</v>
      </c>
      <c r="G1961" s="34">
        <v>507.3</v>
      </c>
      <c r="H1961" s="14">
        <f t="shared" si="120"/>
        <v>4320.6741000000002</v>
      </c>
      <c r="I1961" s="11">
        <f t="shared" si="121"/>
        <v>835</v>
      </c>
      <c r="J1961" s="11">
        <f t="shared" si="122"/>
        <v>851.7</v>
      </c>
      <c r="K1961" s="11">
        <f t="shared" si="123"/>
        <v>0</v>
      </c>
    </row>
    <row r="1962" spans="1:11" s="11" customFormat="1">
      <c r="A1962" s="32">
        <v>2018</v>
      </c>
      <c r="B1962" s="32">
        <v>8059</v>
      </c>
      <c r="C1962" s="33" t="s">
        <v>563</v>
      </c>
      <c r="D1962" s="33" t="s">
        <v>564</v>
      </c>
      <c r="E1962" s="34">
        <v>137</v>
      </c>
      <c r="F1962" s="35">
        <v>1.02</v>
      </c>
      <c r="G1962" s="34">
        <v>524</v>
      </c>
      <c r="H1962" s="14">
        <f t="shared" si="120"/>
        <v>732.23760000000004</v>
      </c>
      <c r="I1962" s="11">
        <f t="shared" si="121"/>
        <v>137</v>
      </c>
      <c r="J1962" s="11">
        <f t="shared" si="122"/>
        <v>139.74</v>
      </c>
      <c r="K1962" s="11">
        <f t="shared" si="123"/>
        <v>0</v>
      </c>
    </row>
    <row r="1963" spans="1:11" s="11" customFormat="1">
      <c r="A1963" s="32">
        <v>2018</v>
      </c>
      <c r="B1963" s="32">
        <v>8059</v>
      </c>
      <c r="C1963" s="33" t="s">
        <v>563</v>
      </c>
      <c r="D1963" s="33" t="s">
        <v>564</v>
      </c>
      <c r="E1963" s="34">
        <v>205</v>
      </c>
      <c r="F1963" s="35">
        <v>1.02</v>
      </c>
      <c r="G1963" s="34">
        <v>451.7</v>
      </c>
      <c r="H1963" s="14">
        <f t="shared" si="120"/>
        <v>944.50469999999996</v>
      </c>
      <c r="I1963" s="11">
        <f t="shared" si="121"/>
        <v>205</v>
      </c>
      <c r="J1963" s="11">
        <f t="shared" si="122"/>
        <v>209.1</v>
      </c>
      <c r="K1963" s="11">
        <f t="shared" si="123"/>
        <v>0</v>
      </c>
    </row>
    <row r="1964" spans="1:11" s="11" customFormat="1">
      <c r="A1964" s="32">
        <v>2018</v>
      </c>
      <c r="B1964" s="32">
        <v>8059</v>
      </c>
      <c r="C1964" s="33" t="s">
        <v>563</v>
      </c>
      <c r="D1964" s="33" t="s">
        <v>564</v>
      </c>
      <c r="E1964" s="34">
        <v>581</v>
      </c>
      <c r="F1964" s="35">
        <v>1.02</v>
      </c>
      <c r="G1964" s="34">
        <v>430.9</v>
      </c>
      <c r="H1964" s="14">
        <f t="shared" si="120"/>
        <v>2553.5995800000001</v>
      </c>
      <c r="I1964" s="11">
        <f t="shared" si="121"/>
        <v>581</v>
      </c>
      <c r="J1964" s="11">
        <f t="shared" si="122"/>
        <v>592.62</v>
      </c>
      <c r="K1964" s="11">
        <f t="shared" si="123"/>
        <v>0</v>
      </c>
    </row>
    <row r="1965" spans="1:11" s="11" customFormat="1">
      <c r="A1965" s="32">
        <v>2018</v>
      </c>
      <c r="B1965" s="32">
        <v>8059</v>
      </c>
      <c r="C1965" s="33" t="s">
        <v>563</v>
      </c>
      <c r="D1965" s="33" t="s">
        <v>564</v>
      </c>
      <c r="E1965" s="34">
        <v>639</v>
      </c>
      <c r="F1965" s="35">
        <v>1.02</v>
      </c>
      <c r="G1965" s="34">
        <v>495.4</v>
      </c>
      <c r="H1965" s="14">
        <f t="shared" si="120"/>
        <v>3228.9181199999998</v>
      </c>
      <c r="I1965" s="11">
        <f t="shared" si="121"/>
        <v>639</v>
      </c>
      <c r="J1965" s="11">
        <f t="shared" si="122"/>
        <v>651.78</v>
      </c>
      <c r="K1965" s="11">
        <f t="shared" si="123"/>
        <v>0</v>
      </c>
    </row>
    <row r="1966" spans="1:11" s="11" customFormat="1">
      <c r="A1966" s="32">
        <v>2018</v>
      </c>
      <c r="B1966" s="32">
        <v>8059</v>
      </c>
      <c r="C1966" s="33" t="s">
        <v>563</v>
      </c>
      <c r="D1966" s="33" t="s">
        <v>564</v>
      </c>
      <c r="E1966" s="34">
        <v>699</v>
      </c>
      <c r="F1966" s="35">
        <v>1.02</v>
      </c>
      <c r="G1966" s="34">
        <v>399.3</v>
      </c>
      <c r="H1966" s="14">
        <f t="shared" si="120"/>
        <v>2846.9291400000002</v>
      </c>
      <c r="I1966" s="11">
        <f t="shared" si="121"/>
        <v>699</v>
      </c>
      <c r="J1966" s="11">
        <f t="shared" si="122"/>
        <v>712.98</v>
      </c>
      <c r="K1966" s="11">
        <f t="shared" si="123"/>
        <v>0</v>
      </c>
    </row>
    <row r="1967" spans="1:11" s="11" customFormat="1">
      <c r="A1967" s="32">
        <v>2018</v>
      </c>
      <c r="B1967" s="32">
        <v>8063</v>
      </c>
      <c r="C1967" s="33" t="s">
        <v>563</v>
      </c>
      <c r="D1967" s="33" t="s">
        <v>564</v>
      </c>
      <c r="E1967" s="34">
        <v>11897</v>
      </c>
      <c r="F1967" s="35">
        <v>1.03</v>
      </c>
      <c r="G1967" s="34" t="s">
        <v>364</v>
      </c>
      <c r="H1967" s="14" t="str">
        <f t="shared" si="120"/>
        <v/>
      </c>
      <c r="I1967" s="11" t="str">
        <f t="shared" si="121"/>
        <v/>
      </c>
      <c r="J1967" s="11" t="str">
        <f t="shared" si="122"/>
        <v/>
      </c>
      <c r="K1967" s="11">
        <f t="shared" si="123"/>
        <v>0</v>
      </c>
    </row>
    <row r="1968" spans="1:11" s="11" customFormat="1">
      <c r="A1968" s="32">
        <v>2018</v>
      </c>
      <c r="B1968" s="32">
        <v>8066</v>
      </c>
      <c r="C1968" s="33" t="s">
        <v>363</v>
      </c>
      <c r="D1968" s="33" t="s">
        <v>354</v>
      </c>
      <c r="E1968" s="34">
        <v>196221</v>
      </c>
      <c r="F1968" s="35">
        <v>19.138000000000002</v>
      </c>
      <c r="G1968" s="34">
        <v>227.5</v>
      </c>
      <c r="H1968" s="14">
        <f t="shared" si="120"/>
        <v>8543256.3079499993</v>
      </c>
      <c r="I1968" s="11">
        <f t="shared" si="121"/>
        <v>196221</v>
      </c>
      <c r="J1968" s="11">
        <f t="shared" si="122"/>
        <v>3755277.4980000001</v>
      </c>
      <c r="K1968" s="11">
        <f t="shared" si="123"/>
        <v>0</v>
      </c>
    </row>
    <row r="1969" spans="1:11" s="11" customFormat="1">
      <c r="A1969" s="32">
        <v>2018</v>
      </c>
      <c r="B1969" s="32">
        <v>8066</v>
      </c>
      <c r="C1969" s="33" t="s">
        <v>363</v>
      </c>
      <c r="D1969" s="33" t="s">
        <v>354</v>
      </c>
      <c r="E1969" s="34">
        <v>158205</v>
      </c>
      <c r="F1969" s="35">
        <v>18.22</v>
      </c>
      <c r="G1969" s="34">
        <v>371.8</v>
      </c>
      <c r="H1969" s="14">
        <f t="shared" si="120"/>
        <v>10717116.781799998</v>
      </c>
      <c r="I1969" s="11">
        <f t="shared" si="121"/>
        <v>158205</v>
      </c>
      <c r="J1969" s="11">
        <f t="shared" si="122"/>
        <v>2882495.0999999996</v>
      </c>
      <c r="K1969" s="11">
        <f t="shared" si="123"/>
        <v>0</v>
      </c>
    </row>
    <row r="1970" spans="1:11" s="11" customFormat="1">
      <c r="A1970" s="32">
        <v>2018</v>
      </c>
      <c r="B1970" s="32">
        <v>8066</v>
      </c>
      <c r="C1970" s="33" t="s">
        <v>363</v>
      </c>
      <c r="D1970" s="33" t="s">
        <v>354</v>
      </c>
      <c r="E1970" s="34">
        <v>262559</v>
      </c>
      <c r="F1970" s="35">
        <v>18.22</v>
      </c>
      <c r="G1970" s="34">
        <v>371.8</v>
      </c>
      <c r="H1970" s="14">
        <f t="shared" si="120"/>
        <v>17786261.27564</v>
      </c>
      <c r="I1970" s="11">
        <f t="shared" si="121"/>
        <v>262559</v>
      </c>
      <c r="J1970" s="11">
        <f t="shared" si="122"/>
        <v>4783824.9799999995</v>
      </c>
      <c r="K1970" s="11">
        <f t="shared" si="123"/>
        <v>0</v>
      </c>
    </row>
    <row r="1971" spans="1:11" s="11" customFormat="1">
      <c r="A1971" s="32">
        <v>2018</v>
      </c>
      <c r="B1971" s="32">
        <v>8068</v>
      </c>
      <c r="C1971" s="33" t="s">
        <v>563</v>
      </c>
      <c r="D1971" s="33" t="s">
        <v>564</v>
      </c>
      <c r="E1971" s="34">
        <v>744</v>
      </c>
      <c r="F1971" s="35">
        <v>1.0580000000000001</v>
      </c>
      <c r="G1971" s="34">
        <v>43340.5</v>
      </c>
      <c r="H1971" s="14">
        <f t="shared" si="120"/>
        <v>341155.61255999998</v>
      </c>
      <c r="I1971" s="11">
        <f t="shared" si="121"/>
        <v>744</v>
      </c>
      <c r="J1971" s="11">
        <f t="shared" si="122"/>
        <v>787.15200000000004</v>
      </c>
      <c r="K1971" s="11">
        <f t="shared" si="123"/>
        <v>0</v>
      </c>
    </row>
    <row r="1972" spans="1:11" s="11" customFormat="1">
      <c r="A1972" s="32">
        <v>2018</v>
      </c>
      <c r="B1972" s="32">
        <v>8068</v>
      </c>
      <c r="C1972" s="33" t="s">
        <v>563</v>
      </c>
      <c r="D1972" s="33" t="s">
        <v>564</v>
      </c>
      <c r="E1972" s="34">
        <v>1340215</v>
      </c>
      <c r="F1972" s="35">
        <v>1.0580000000000001</v>
      </c>
      <c r="G1972" s="34">
        <v>332.4</v>
      </c>
      <c r="H1972" s="14">
        <f t="shared" si="120"/>
        <v>4713257.3902799999</v>
      </c>
      <c r="I1972" s="11">
        <f t="shared" si="121"/>
        <v>1340215</v>
      </c>
      <c r="J1972" s="11">
        <f t="shared" si="122"/>
        <v>1417947.47</v>
      </c>
      <c r="K1972" s="11">
        <f t="shared" si="123"/>
        <v>0</v>
      </c>
    </row>
    <row r="1973" spans="1:11" s="11" customFormat="1">
      <c r="A1973" s="32">
        <v>2018</v>
      </c>
      <c r="B1973" s="32">
        <v>8069</v>
      </c>
      <c r="C1973" s="33" t="s">
        <v>565</v>
      </c>
      <c r="D1973" s="33" t="s">
        <v>566</v>
      </c>
      <c r="E1973" s="34">
        <v>240</v>
      </c>
      <c r="F1973" s="35">
        <v>5.88</v>
      </c>
      <c r="G1973" s="34">
        <v>1491.1</v>
      </c>
      <c r="H1973" s="14">
        <f t="shared" si="120"/>
        <v>21042.403199999997</v>
      </c>
      <c r="I1973" s="11">
        <f t="shared" si="121"/>
        <v>240</v>
      </c>
      <c r="J1973" s="11">
        <f t="shared" si="122"/>
        <v>1411.2</v>
      </c>
      <c r="K1973" s="11">
        <f t="shared" si="123"/>
        <v>0</v>
      </c>
    </row>
    <row r="1974" spans="1:11" s="11" customFormat="1">
      <c r="A1974" s="32">
        <v>2018</v>
      </c>
      <c r="B1974" s="32">
        <v>8069</v>
      </c>
      <c r="C1974" s="33" t="s">
        <v>353</v>
      </c>
      <c r="D1974" s="33" t="s">
        <v>354</v>
      </c>
      <c r="E1974" s="34">
        <v>35325</v>
      </c>
      <c r="F1974" s="35">
        <v>23.488</v>
      </c>
      <c r="G1974" s="34">
        <v>170.9</v>
      </c>
      <c r="H1974" s="14">
        <f t="shared" si="120"/>
        <v>1417980.5424000002</v>
      </c>
      <c r="I1974" s="11">
        <f t="shared" si="121"/>
        <v>35325</v>
      </c>
      <c r="J1974" s="11">
        <f t="shared" si="122"/>
        <v>829713.6</v>
      </c>
      <c r="K1974" s="11">
        <f t="shared" si="123"/>
        <v>0</v>
      </c>
    </row>
    <row r="1975" spans="1:11" s="11" customFormat="1">
      <c r="A1975" s="32">
        <v>2018</v>
      </c>
      <c r="B1975" s="32">
        <v>8069</v>
      </c>
      <c r="C1975" s="33" t="s">
        <v>353</v>
      </c>
      <c r="D1975" s="33" t="s">
        <v>354</v>
      </c>
      <c r="E1975" s="34">
        <v>6147</v>
      </c>
      <c r="F1975" s="35">
        <v>23.1</v>
      </c>
      <c r="G1975" s="34">
        <v>195</v>
      </c>
      <c r="H1975" s="14">
        <f t="shared" si="120"/>
        <v>276891.61499999999</v>
      </c>
      <c r="I1975" s="11">
        <f t="shared" si="121"/>
        <v>6147</v>
      </c>
      <c r="J1975" s="11">
        <f t="shared" si="122"/>
        <v>141995.70000000001</v>
      </c>
      <c r="K1975" s="11">
        <f t="shared" si="123"/>
        <v>0</v>
      </c>
    </row>
    <row r="1976" spans="1:11" s="11" customFormat="1">
      <c r="A1976" s="32">
        <v>2018</v>
      </c>
      <c r="B1976" s="32">
        <v>8069</v>
      </c>
      <c r="C1976" s="33" t="s">
        <v>353</v>
      </c>
      <c r="D1976" s="33" t="s">
        <v>354</v>
      </c>
      <c r="E1976" s="34">
        <v>16038</v>
      </c>
      <c r="F1976" s="35">
        <v>24.19</v>
      </c>
      <c r="G1976" s="34">
        <v>186</v>
      </c>
      <c r="H1976" s="14">
        <f t="shared" si="120"/>
        <v>721604.1492000001</v>
      </c>
      <c r="I1976" s="11">
        <f t="shared" si="121"/>
        <v>16038</v>
      </c>
      <c r="J1976" s="11">
        <f t="shared" si="122"/>
        <v>387959.22000000003</v>
      </c>
      <c r="K1976" s="11">
        <f t="shared" si="123"/>
        <v>0</v>
      </c>
    </row>
    <row r="1977" spans="1:11" s="11" customFormat="1">
      <c r="A1977" s="32">
        <v>2018</v>
      </c>
      <c r="B1977" s="32">
        <v>8069</v>
      </c>
      <c r="C1977" s="33" t="s">
        <v>353</v>
      </c>
      <c r="D1977" s="33" t="s">
        <v>354</v>
      </c>
      <c r="E1977" s="34">
        <v>17512</v>
      </c>
      <c r="F1977" s="35">
        <v>23.707999999999998</v>
      </c>
      <c r="G1977" s="34">
        <v>190</v>
      </c>
      <c r="H1977" s="14">
        <f t="shared" si="120"/>
        <v>788831.54239999992</v>
      </c>
      <c r="I1977" s="11">
        <f t="shared" si="121"/>
        <v>17512</v>
      </c>
      <c r="J1977" s="11">
        <f t="shared" si="122"/>
        <v>415174.49599999998</v>
      </c>
      <c r="K1977" s="11">
        <f t="shared" si="123"/>
        <v>0</v>
      </c>
    </row>
    <row r="1978" spans="1:11" s="11" customFormat="1">
      <c r="A1978" s="32">
        <v>2018</v>
      </c>
      <c r="B1978" s="32">
        <v>8069</v>
      </c>
      <c r="C1978" s="33" t="s">
        <v>353</v>
      </c>
      <c r="D1978" s="33" t="s">
        <v>354</v>
      </c>
      <c r="E1978" s="34">
        <v>52256</v>
      </c>
      <c r="F1978" s="35">
        <v>23.5</v>
      </c>
      <c r="G1978" s="34">
        <v>191.5</v>
      </c>
      <c r="H1978" s="14">
        <f t="shared" si="120"/>
        <v>2351650.6399999997</v>
      </c>
      <c r="I1978" s="11">
        <f t="shared" si="121"/>
        <v>52256</v>
      </c>
      <c r="J1978" s="11">
        <f t="shared" si="122"/>
        <v>1228016</v>
      </c>
      <c r="K1978" s="11">
        <f t="shared" si="123"/>
        <v>0</v>
      </c>
    </row>
    <row r="1979" spans="1:11" s="11" customFormat="1">
      <c r="A1979" s="32">
        <v>2018</v>
      </c>
      <c r="B1979" s="32">
        <v>8069</v>
      </c>
      <c r="C1979" s="33" t="s">
        <v>353</v>
      </c>
      <c r="D1979" s="33" t="s">
        <v>354</v>
      </c>
      <c r="E1979" s="34">
        <v>116695</v>
      </c>
      <c r="F1979" s="35">
        <v>21.501000000000001</v>
      </c>
      <c r="G1979" s="34">
        <v>209.5</v>
      </c>
      <c r="H1979" s="14">
        <f t="shared" si="120"/>
        <v>5256479.0135250008</v>
      </c>
      <c r="I1979" s="11">
        <f t="shared" si="121"/>
        <v>116695</v>
      </c>
      <c r="J1979" s="11">
        <f t="shared" si="122"/>
        <v>2509059.1950000003</v>
      </c>
      <c r="K1979" s="11">
        <f t="shared" si="123"/>
        <v>0</v>
      </c>
    </row>
    <row r="1980" spans="1:11" s="11" customFormat="1">
      <c r="A1980" s="32">
        <v>2018</v>
      </c>
      <c r="B1980" s="32">
        <v>8073</v>
      </c>
      <c r="C1980" s="33" t="s">
        <v>563</v>
      </c>
      <c r="D1980" s="33" t="s">
        <v>564</v>
      </c>
      <c r="E1980" s="34">
        <v>25032</v>
      </c>
      <c r="F1980" s="35">
        <v>1.087</v>
      </c>
      <c r="G1980" s="34">
        <v>279.10000000000002</v>
      </c>
      <c r="H1980" s="14">
        <f t="shared" si="120"/>
        <v>75942.507144000017</v>
      </c>
      <c r="I1980" s="11">
        <f t="shared" si="121"/>
        <v>25032</v>
      </c>
      <c r="J1980" s="11">
        <f t="shared" si="122"/>
        <v>27209.784</v>
      </c>
      <c r="K1980" s="11">
        <f t="shared" si="123"/>
        <v>0</v>
      </c>
    </row>
    <row r="1981" spans="1:11" s="11" customFormat="1">
      <c r="A1981" s="32">
        <v>2018</v>
      </c>
      <c r="B1981" s="32">
        <v>8073</v>
      </c>
      <c r="C1981" s="33" t="s">
        <v>563</v>
      </c>
      <c r="D1981" s="33" t="s">
        <v>564</v>
      </c>
      <c r="E1981" s="34">
        <v>7756</v>
      </c>
      <c r="F1981" s="35">
        <v>1.089</v>
      </c>
      <c r="G1981" s="34">
        <v>249.1</v>
      </c>
      <c r="H1981" s="14">
        <f t="shared" si="120"/>
        <v>21039.693444</v>
      </c>
      <c r="I1981" s="11">
        <f t="shared" si="121"/>
        <v>7756</v>
      </c>
      <c r="J1981" s="11">
        <f t="shared" si="122"/>
        <v>8446.2839999999997</v>
      </c>
      <c r="K1981" s="11">
        <f t="shared" si="123"/>
        <v>0</v>
      </c>
    </row>
    <row r="1982" spans="1:11" s="11" customFormat="1">
      <c r="A1982" s="32">
        <v>2018</v>
      </c>
      <c r="B1982" s="32">
        <v>8073</v>
      </c>
      <c r="C1982" s="33" t="s">
        <v>563</v>
      </c>
      <c r="D1982" s="33" t="s">
        <v>564</v>
      </c>
      <c r="E1982" s="34">
        <v>13863</v>
      </c>
      <c r="F1982" s="35">
        <v>1.0880000000000001</v>
      </c>
      <c r="G1982" s="34">
        <v>204.5</v>
      </c>
      <c r="H1982" s="14">
        <f t="shared" si="120"/>
        <v>30844.620480000005</v>
      </c>
      <c r="I1982" s="11">
        <f t="shared" si="121"/>
        <v>13863</v>
      </c>
      <c r="J1982" s="11">
        <f t="shared" si="122"/>
        <v>15082.944000000001</v>
      </c>
      <c r="K1982" s="11">
        <f t="shared" si="123"/>
        <v>0</v>
      </c>
    </row>
    <row r="1983" spans="1:11" s="11" customFormat="1">
      <c r="A1983" s="32">
        <v>2018</v>
      </c>
      <c r="B1983" s="32">
        <v>8102</v>
      </c>
      <c r="C1983" s="33" t="s">
        <v>353</v>
      </c>
      <c r="D1983" s="33" t="s">
        <v>354</v>
      </c>
      <c r="E1983" s="34">
        <v>43176</v>
      </c>
      <c r="F1983" s="35">
        <v>24.702000000000002</v>
      </c>
      <c r="G1983" s="34" t="s">
        <v>364</v>
      </c>
      <c r="H1983" s="14" t="str">
        <f t="shared" si="120"/>
        <v/>
      </c>
      <c r="I1983" s="11" t="str">
        <f t="shared" si="121"/>
        <v/>
      </c>
      <c r="J1983" s="11" t="str">
        <f t="shared" si="122"/>
        <v/>
      </c>
      <c r="K1983" s="11">
        <f t="shared" si="123"/>
        <v>0</v>
      </c>
    </row>
    <row r="1984" spans="1:11" s="11" customFormat="1">
      <c r="A1984" s="32">
        <v>2018</v>
      </c>
      <c r="B1984" s="32">
        <v>8102</v>
      </c>
      <c r="C1984" s="33" t="s">
        <v>353</v>
      </c>
      <c r="D1984" s="33" t="s">
        <v>354</v>
      </c>
      <c r="E1984" s="34">
        <v>101192</v>
      </c>
      <c r="F1984" s="35">
        <v>24.92</v>
      </c>
      <c r="G1984" s="34" t="s">
        <v>364</v>
      </c>
      <c r="H1984" s="14" t="str">
        <f t="shared" si="120"/>
        <v/>
      </c>
      <c r="I1984" s="11" t="str">
        <f t="shared" si="121"/>
        <v/>
      </c>
      <c r="J1984" s="11" t="str">
        <f t="shared" si="122"/>
        <v/>
      </c>
      <c r="K1984" s="11">
        <f t="shared" si="123"/>
        <v>0</v>
      </c>
    </row>
    <row r="1985" spans="1:11" s="11" customFormat="1">
      <c r="A1985" s="32">
        <v>2018</v>
      </c>
      <c r="B1985" s="32">
        <v>8102</v>
      </c>
      <c r="C1985" s="33" t="s">
        <v>353</v>
      </c>
      <c r="D1985" s="33" t="s">
        <v>354</v>
      </c>
      <c r="E1985" s="34">
        <v>135064</v>
      </c>
      <c r="F1985" s="35">
        <v>24.99</v>
      </c>
      <c r="G1985" s="34" t="s">
        <v>364</v>
      </c>
      <c r="H1985" s="14" t="str">
        <f t="shared" si="120"/>
        <v/>
      </c>
      <c r="I1985" s="11" t="str">
        <f t="shared" si="121"/>
        <v/>
      </c>
      <c r="J1985" s="11" t="str">
        <f t="shared" si="122"/>
        <v/>
      </c>
      <c r="K1985" s="11">
        <f t="shared" si="123"/>
        <v>0</v>
      </c>
    </row>
    <row r="1986" spans="1:11" s="11" customFormat="1">
      <c r="A1986" s="32">
        <v>2018</v>
      </c>
      <c r="B1986" s="32">
        <v>8102</v>
      </c>
      <c r="C1986" s="33" t="s">
        <v>353</v>
      </c>
      <c r="D1986" s="33" t="s">
        <v>354</v>
      </c>
      <c r="E1986" s="34">
        <v>29344</v>
      </c>
      <c r="F1986" s="35">
        <v>25.056000000000001</v>
      </c>
      <c r="G1986" s="34" t="s">
        <v>364</v>
      </c>
      <c r="H1986" s="14" t="str">
        <f t="shared" si="120"/>
        <v/>
      </c>
      <c r="I1986" s="11" t="str">
        <f t="shared" si="121"/>
        <v/>
      </c>
      <c r="J1986" s="11" t="str">
        <f t="shared" si="122"/>
        <v/>
      </c>
      <c r="K1986" s="11">
        <f t="shared" si="123"/>
        <v>0</v>
      </c>
    </row>
    <row r="1987" spans="1:11" s="11" customFormat="1">
      <c r="A1987" s="32">
        <v>2018</v>
      </c>
      <c r="B1987" s="32">
        <v>8102</v>
      </c>
      <c r="C1987" s="33" t="s">
        <v>353</v>
      </c>
      <c r="D1987" s="33" t="s">
        <v>354</v>
      </c>
      <c r="E1987" s="34">
        <v>29344</v>
      </c>
      <c r="F1987" s="35">
        <v>25.056000000000001</v>
      </c>
      <c r="G1987" s="34" t="s">
        <v>364</v>
      </c>
      <c r="H1987" s="14" t="str">
        <f t="shared" si="120"/>
        <v/>
      </c>
      <c r="I1987" s="11" t="str">
        <f t="shared" si="121"/>
        <v/>
      </c>
      <c r="J1987" s="11" t="str">
        <f t="shared" si="122"/>
        <v/>
      </c>
      <c r="K1987" s="11">
        <f t="shared" si="123"/>
        <v>0</v>
      </c>
    </row>
    <row r="1988" spans="1:11" s="11" customFormat="1">
      <c r="A1988" s="32">
        <v>2018</v>
      </c>
      <c r="B1988" s="32">
        <v>8219</v>
      </c>
      <c r="C1988" s="33" t="s">
        <v>363</v>
      </c>
      <c r="D1988" s="33" t="s">
        <v>354</v>
      </c>
      <c r="E1988" s="34">
        <v>29324</v>
      </c>
      <c r="F1988" s="35">
        <v>17.600000000000001</v>
      </c>
      <c r="G1988" s="34">
        <v>156.19999999999999</v>
      </c>
      <c r="H1988" s="14">
        <f t="shared" si="120"/>
        <v>806151.94880000001</v>
      </c>
      <c r="I1988" s="11">
        <f t="shared" si="121"/>
        <v>29324</v>
      </c>
      <c r="J1988" s="11">
        <f t="shared" si="122"/>
        <v>516102.40000000002</v>
      </c>
      <c r="K1988" s="11">
        <f t="shared" si="123"/>
        <v>0</v>
      </c>
    </row>
    <row r="1989" spans="1:11" s="11" customFormat="1">
      <c r="A1989" s="32">
        <v>2018</v>
      </c>
      <c r="B1989" s="32">
        <v>8219</v>
      </c>
      <c r="C1989" s="33" t="s">
        <v>565</v>
      </c>
      <c r="D1989" s="33" t="s">
        <v>566</v>
      </c>
      <c r="E1989" s="34">
        <v>762</v>
      </c>
      <c r="F1989" s="35">
        <v>5.67</v>
      </c>
      <c r="G1989" s="34">
        <v>1574</v>
      </c>
      <c r="H1989" s="14">
        <f t="shared" si="120"/>
        <v>68005.299599999998</v>
      </c>
      <c r="I1989" s="11">
        <f t="shared" si="121"/>
        <v>762</v>
      </c>
      <c r="J1989" s="11">
        <f t="shared" si="122"/>
        <v>4320.54</v>
      </c>
      <c r="K1989" s="11">
        <f t="shared" si="123"/>
        <v>0</v>
      </c>
    </row>
    <row r="1990" spans="1:11" s="11" customFormat="1">
      <c r="A1990" s="32">
        <v>2018</v>
      </c>
      <c r="B1990" s="32">
        <v>8219</v>
      </c>
      <c r="C1990" s="33" t="s">
        <v>563</v>
      </c>
      <c r="D1990" s="33" t="s">
        <v>564</v>
      </c>
      <c r="E1990" s="34">
        <v>1155</v>
      </c>
      <c r="F1990" s="35">
        <v>1.1100000000000001</v>
      </c>
      <c r="G1990" s="34">
        <v>7037.3</v>
      </c>
      <c r="H1990" s="14">
        <f t="shared" ref="H1990:H2053" si="124">IF(I1990="","",G1990/100*F1990*E1990)</f>
        <v>90221.704650000014</v>
      </c>
      <c r="I1990" s="11">
        <f t="shared" ref="I1990:I2053" si="125">IF(OR(G1990=".",F1990=".",E1990="."),"",E1990)</f>
        <v>1155</v>
      </c>
      <c r="J1990" s="11">
        <f t="shared" ref="J1990:J2053" si="126">IF(I1990="","",F1990*I1990)</f>
        <v>1282.0500000000002</v>
      </c>
      <c r="K1990" s="11">
        <f t="shared" ref="K1990:K2053" si="127">IF(C1990="LIG",1,0)</f>
        <v>0</v>
      </c>
    </row>
    <row r="1991" spans="1:11" s="11" customFormat="1">
      <c r="A1991" s="32">
        <v>2018</v>
      </c>
      <c r="B1991" s="32">
        <v>8222</v>
      </c>
      <c r="C1991" s="33" t="s">
        <v>362</v>
      </c>
      <c r="D1991" s="33" t="s">
        <v>354</v>
      </c>
      <c r="E1991" s="34">
        <v>249514</v>
      </c>
      <c r="F1991" s="35">
        <v>14.134</v>
      </c>
      <c r="G1991" s="34">
        <v>143.6</v>
      </c>
      <c r="H1991" s="14">
        <f t="shared" si="124"/>
        <v>5064241.9379359996</v>
      </c>
      <c r="I1991" s="11">
        <f t="shared" si="125"/>
        <v>249514</v>
      </c>
      <c r="J1991" s="11">
        <f t="shared" si="126"/>
        <v>3526630.8760000002</v>
      </c>
      <c r="K1991" s="11">
        <f t="shared" si="127"/>
        <v>1</v>
      </c>
    </row>
    <row r="1992" spans="1:11" s="11" customFormat="1">
      <c r="A1992" s="32">
        <v>2018</v>
      </c>
      <c r="B1992" s="32">
        <v>8222</v>
      </c>
      <c r="C1992" s="33" t="s">
        <v>565</v>
      </c>
      <c r="D1992" s="33" t="s">
        <v>566</v>
      </c>
      <c r="E1992" s="34">
        <v>1501</v>
      </c>
      <c r="F1992" s="35">
        <v>6</v>
      </c>
      <c r="G1992" s="34">
        <v>1443.5</v>
      </c>
      <c r="H1992" s="14">
        <f t="shared" si="124"/>
        <v>130001.61</v>
      </c>
      <c r="I1992" s="11">
        <f t="shared" si="125"/>
        <v>1501</v>
      </c>
      <c r="J1992" s="11">
        <f t="shared" si="126"/>
        <v>9006</v>
      </c>
      <c r="K1992" s="11">
        <f t="shared" si="127"/>
        <v>0</v>
      </c>
    </row>
    <row r="1993" spans="1:11" s="11" customFormat="1">
      <c r="A1993" s="32">
        <v>2018</v>
      </c>
      <c r="B1993" s="32">
        <v>8223</v>
      </c>
      <c r="C1993" s="33" t="s">
        <v>363</v>
      </c>
      <c r="D1993" s="33" t="s">
        <v>354</v>
      </c>
      <c r="E1993" s="34">
        <v>74492</v>
      </c>
      <c r="F1993" s="35">
        <v>17.64</v>
      </c>
      <c r="G1993" s="34">
        <v>254</v>
      </c>
      <c r="H1993" s="14">
        <f t="shared" si="124"/>
        <v>3337658.7552000005</v>
      </c>
      <c r="I1993" s="11">
        <f t="shared" si="125"/>
        <v>74492</v>
      </c>
      <c r="J1993" s="11">
        <f t="shared" si="126"/>
        <v>1314038.8800000001</v>
      </c>
      <c r="K1993" s="11">
        <f t="shared" si="127"/>
        <v>0</v>
      </c>
    </row>
    <row r="1994" spans="1:11" s="11" customFormat="1">
      <c r="A1994" s="32">
        <v>2018</v>
      </c>
      <c r="B1994" s="32">
        <v>8223</v>
      </c>
      <c r="C1994" s="33" t="s">
        <v>363</v>
      </c>
      <c r="D1994" s="33" t="s">
        <v>354</v>
      </c>
      <c r="E1994" s="34">
        <v>235093</v>
      </c>
      <c r="F1994" s="35">
        <v>18.600000000000001</v>
      </c>
      <c r="G1994" s="34">
        <v>171.1</v>
      </c>
      <c r="H1994" s="14">
        <f t="shared" si="124"/>
        <v>7481740.6878000004</v>
      </c>
      <c r="I1994" s="11">
        <f t="shared" si="125"/>
        <v>235093</v>
      </c>
      <c r="J1994" s="11">
        <f t="shared" si="126"/>
        <v>4372729.8000000007</v>
      </c>
      <c r="K1994" s="11">
        <f t="shared" si="127"/>
        <v>0</v>
      </c>
    </row>
    <row r="1995" spans="1:11" s="11" customFormat="1">
      <c r="A1995" s="32">
        <v>2018</v>
      </c>
      <c r="B1995" s="32">
        <v>8223</v>
      </c>
      <c r="C1995" s="33" t="s">
        <v>363</v>
      </c>
      <c r="D1995" s="33" t="s">
        <v>354</v>
      </c>
      <c r="E1995" s="34">
        <v>119902</v>
      </c>
      <c r="F1995" s="35">
        <v>17.62</v>
      </c>
      <c r="G1995" s="34">
        <v>206.2</v>
      </c>
      <c r="H1995" s="14">
        <f t="shared" si="124"/>
        <v>4356332.2208799999</v>
      </c>
      <c r="I1995" s="11">
        <f t="shared" si="125"/>
        <v>119902</v>
      </c>
      <c r="J1995" s="11">
        <f t="shared" si="126"/>
        <v>2112673.2400000002</v>
      </c>
      <c r="K1995" s="11">
        <f t="shared" si="127"/>
        <v>0</v>
      </c>
    </row>
    <row r="1996" spans="1:11" s="11" customFormat="1">
      <c r="A1996" s="32">
        <v>2018</v>
      </c>
      <c r="B1996" s="32">
        <v>8223</v>
      </c>
      <c r="C1996" s="33" t="s">
        <v>565</v>
      </c>
      <c r="D1996" s="33" t="s">
        <v>566</v>
      </c>
      <c r="E1996" s="34">
        <v>2024</v>
      </c>
      <c r="F1996" s="35">
        <v>5.5</v>
      </c>
      <c r="G1996" s="34">
        <v>1437.7</v>
      </c>
      <c r="H1996" s="14">
        <f t="shared" si="124"/>
        <v>160044.76400000002</v>
      </c>
      <c r="I1996" s="11">
        <f t="shared" si="125"/>
        <v>2024</v>
      </c>
      <c r="J1996" s="11">
        <f t="shared" si="126"/>
        <v>11132</v>
      </c>
      <c r="K1996" s="11">
        <f t="shared" si="127"/>
        <v>0</v>
      </c>
    </row>
    <row r="1997" spans="1:11" s="11" customFormat="1">
      <c r="A1997" s="32">
        <v>2018</v>
      </c>
      <c r="B1997" s="32">
        <v>8223</v>
      </c>
      <c r="C1997" s="33" t="s">
        <v>565</v>
      </c>
      <c r="D1997" s="33" t="s">
        <v>566</v>
      </c>
      <c r="E1997" s="34">
        <v>4921</v>
      </c>
      <c r="F1997" s="35">
        <v>5.5</v>
      </c>
      <c r="G1997" s="34">
        <v>1640</v>
      </c>
      <c r="H1997" s="14">
        <f t="shared" si="124"/>
        <v>443874.19999999995</v>
      </c>
      <c r="I1997" s="11">
        <f t="shared" si="125"/>
        <v>4921</v>
      </c>
      <c r="J1997" s="11">
        <f t="shared" si="126"/>
        <v>27065.5</v>
      </c>
      <c r="K1997" s="11">
        <f t="shared" si="127"/>
        <v>0</v>
      </c>
    </row>
    <row r="1998" spans="1:11" s="11" customFormat="1">
      <c r="A1998" s="32">
        <v>2018</v>
      </c>
      <c r="B1998" s="32">
        <v>8223</v>
      </c>
      <c r="C1998" s="33" t="s">
        <v>363</v>
      </c>
      <c r="D1998" s="33" t="s">
        <v>354</v>
      </c>
      <c r="E1998" s="34">
        <v>45292</v>
      </c>
      <c r="F1998" s="35">
        <v>18.03</v>
      </c>
      <c r="G1998" s="34">
        <v>238.8</v>
      </c>
      <c r="H1998" s="14">
        <f t="shared" si="124"/>
        <v>1950076.0468800003</v>
      </c>
      <c r="I1998" s="11">
        <f t="shared" si="125"/>
        <v>45292</v>
      </c>
      <c r="J1998" s="11">
        <f t="shared" si="126"/>
        <v>816614.76</v>
      </c>
      <c r="K1998" s="11">
        <f t="shared" si="127"/>
        <v>0</v>
      </c>
    </row>
    <row r="1999" spans="1:11" s="11" customFormat="1">
      <c r="A1999" s="32">
        <v>2018</v>
      </c>
      <c r="B1999" s="32">
        <v>8226</v>
      </c>
      <c r="C1999" s="33" t="s">
        <v>353</v>
      </c>
      <c r="D1999" s="33" t="s">
        <v>354</v>
      </c>
      <c r="E1999" s="34">
        <v>1996</v>
      </c>
      <c r="F1999" s="35">
        <v>25.1</v>
      </c>
      <c r="G1999" s="34" t="s">
        <v>364</v>
      </c>
      <c r="H1999" s="14" t="str">
        <f t="shared" si="124"/>
        <v/>
      </c>
      <c r="I1999" s="11" t="str">
        <f t="shared" si="125"/>
        <v/>
      </c>
      <c r="J1999" s="11" t="str">
        <f t="shared" si="126"/>
        <v/>
      </c>
      <c r="K1999" s="11">
        <f t="shared" si="127"/>
        <v>0</v>
      </c>
    </row>
    <row r="2000" spans="1:11" s="11" customFormat="1">
      <c r="A2000" s="32">
        <v>2018</v>
      </c>
      <c r="B2000" s="32">
        <v>8226</v>
      </c>
      <c r="C2000" s="33" t="s">
        <v>563</v>
      </c>
      <c r="D2000" s="33" t="s">
        <v>564</v>
      </c>
      <c r="E2000" s="34">
        <v>89150</v>
      </c>
      <c r="F2000" s="35">
        <v>1.03</v>
      </c>
      <c r="G2000" s="34" t="s">
        <v>364</v>
      </c>
      <c r="H2000" s="14" t="str">
        <f t="shared" si="124"/>
        <v/>
      </c>
      <c r="I2000" s="11" t="str">
        <f t="shared" si="125"/>
        <v/>
      </c>
      <c r="J2000" s="11" t="str">
        <f t="shared" si="126"/>
        <v/>
      </c>
      <c r="K2000" s="11">
        <f t="shared" si="127"/>
        <v>0</v>
      </c>
    </row>
    <row r="2001" spans="1:11" s="11" customFormat="1">
      <c r="A2001" s="32">
        <v>2018</v>
      </c>
      <c r="B2001" s="32">
        <v>8816</v>
      </c>
      <c r="C2001" s="33" t="s">
        <v>568</v>
      </c>
      <c r="D2001" s="33" t="s">
        <v>569</v>
      </c>
      <c r="E2001" s="34">
        <v>23416</v>
      </c>
      <c r="F2001" s="35">
        <v>27.634</v>
      </c>
      <c r="G2001" s="34">
        <v>261.5</v>
      </c>
      <c r="H2001" s="14">
        <f t="shared" si="124"/>
        <v>1692108.3005600001</v>
      </c>
      <c r="I2001" s="11">
        <f t="shared" si="125"/>
        <v>23416</v>
      </c>
      <c r="J2001" s="11">
        <f t="shared" si="126"/>
        <v>647077.74400000006</v>
      </c>
      <c r="K2001" s="11">
        <f t="shared" si="127"/>
        <v>0</v>
      </c>
    </row>
    <row r="2002" spans="1:11" s="11" customFormat="1">
      <c r="A2002" s="32">
        <v>2018</v>
      </c>
      <c r="B2002" s="32">
        <v>8816</v>
      </c>
      <c r="C2002" s="33" t="s">
        <v>568</v>
      </c>
      <c r="D2002" s="33" t="s">
        <v>569</v>
      </c>
      <c r="E2002" s="34">
        <v>10054</v>
      </c>
      <c r="F2002" s="35">
        <v>28.751999999999999</v>
      </c>
      <c r="G2002" s="34">
        <v>231.7</v>
      </c>
      <c r="H2002" s="14">
        <f t="shared" si="124"/>
        <v>669781.23273599986</v>
      </c>
      <c r="I2002" s="11">
        <f t="shared" si="125"/>
        <v>10054</v>
      </c>
      <c r="J2002" s="11">
        <f t="shared" si="126"/>
        <v>289072.60800000001</v>
      </c>
      <c r="K2002" s="11">
        <f t="shared" si="127"/>
        <v>0</v>
      </c>
    </row>
    <row r="2003" spans="1:11" s="11" customFormat="1">
      <c r="A2003" s="32">
        <v>2018</v>
      </c>
      <c r="B2003" s="32">
        <v>8823</v>
      </c>
      <c r="C2003" s="33" t="s">
        <v>565</v>
      </c>
      <c r="D2003" s="33" t="s">
        <v>566</v>
      </c>
      <c r="E2003" s="34">
        <v>5014</v>
      </c>
      <c r="F2003" s="35">
        <v>5.7210000000000001</v>
      </c>
      <c r="G2003" s="34">
        <v>1437.8</v>
      </c>
      <c r="H2003" s="14">
        <f t="shared" si="124"/>
        <v>412434.28153200005</v>
      </c>
      <c r="I2003" s="11">
        <f t="shared" si="125"/>
        <v>5014</v>
      </c>
      <c r="J2003" s="11">
        <f t="shared" si="126"/>
        <v>28685.094000000001</v>
      </c>
      <c r="K2003" s="11">
        <f t="shared" si="127"/>
        <v>0</v>
      </c>
    </row>
    <row r="2004" spans="1:11" s="11" customFormat="1">
      <c r="A2004" s="32">
        <v>2018</v>
      </c>
      <c r="B2004" s="32">
        <v>8823</v>
      </c>
      <c r="C2004" s="33" t="s">
        <v>565</v>
      </c>
      <c r="D2004" s="33" t="s">
        <v>566</v>
      </c>
      <c r="E2004" s="34">
        <v>2586</v>
      </c>
      <c r="F2004" s="35">
        <v>5.7210000000000001</v>
      </c>
      <c r="G2004" s="34">
        <v>1437.8</v>
      </c>
      <c r="H2004" s="14">
        <f t="shared" si="124"/>
        <v>212715.40726800001</v>
      </c>
      <c r="I2004" s="11">
        <f t="shared" si="125"/>
        <v>2586</v>
      </c>
      <c r="J2004" s="11">
        <f t="shared" si="126"/>
        <v>14794.505999999999</v>
      </c>
      <c r="K2004" s="11">
        <f t="shared" si="127"/>
        <v>0</v>
      </c>
    </row>
    <row r="2005" spans="1:11" s="11" customFormat="1">
      <c r="A2005" s="32">
        <v>2018</v>
      </c>
      <c r="B2005" s="32">
        <v>8823</v>
      </c>
      <c r="C2005" s="33" t="s">
        <v>565</v>
      </c>
      <c r="D2005" s="33" t="s">
        <v>566</v>
      </c>
      <c r="E2005" s="34">
        <v>3028</v>
      </c>
      <c r="F2005" s="35">
        <v>5.7210000000000001</v>
      </c>
      <c r="G2005" s="34">
        <v>1437.8</v>
      </c>
      <c r="H2005" s="14">
        <f t="shared" si="124"/>
        <v>249072.79706400001</v>
      </c>
      <c r="I2005" s="11">
        <f t="shared" si="125"/>
        <v>3028</v>
      </c>
      <c r="J2005" s="11">
        <f t="shared" si="126"/>
        <v>17323.188000000002</v>
      </c>
      <c r="K2005" s="11">
        <f t="shared" si="127"/>
        <v>0</v>
      </c>
    </row>
    <row r="2006" spans="1:11" s="11" customFormat="1">
      <c r="A2006" s="32">
        <v>2018</v>
      </c>
      <c r="B2006" s="32">
        <v>8823</v>
      </c>
      <c r="C2006" s="33" t="s">
        <v>565</v>
      </c>
      <c r="D2006" s="33" t="s">
        <v>566</v>
      </c>
      <c r="E2006" s="34">
        <v>4361</v>
      </c>
      <c r="F2006" s="35">
        <v>5.7169999999999996</v>
      </c>
      <c r="G2006" s="34">
        <v>1438.8</v>
      </c>
      <c r="H2006" s="14">
        <f t="shared" si="124"/>
        <v>358719.27075599995</v>
      </c>
      <c r="I2006" s="11">
        <f t="shared" si="125"/>
        <v>4361</v>
      </c>
      <c r="J2006" s="11">
        <f t="shared" si="126"/>
        <v>24931.837</v>
      </c>
      <c r="K2006" s="11">
        <f t="shared" si="127"/>
        <v>0</v>
      </c>
    </row>
    <row r="2007" spans="1:11" s="11" customFormat="1">
      <c r="A2007" s="32">
        <v>2018</v>
      </c>
      <c r="B2007" s="32">
        <v>8823</v>
      </c>
      <c r="C2007" s="33" t="s">
        <v>565</v>
      </c>
      <c r="D2007" s="33" t="s">
        <v>566</v>
      </c>
      <c r="E2007" s="34">
        <v>526</v>
      </c>
      <c r="F2007" s="35">
        <v>5.7210000000000001</v>
      </c>
      <c r="G2007" s="34">
        <v>1437.8</v>
      </c>
      <c r="H2007" s="14">
        <f t="shared" si="124"/>
        <v>43266.938988000002</v>
      </c>
      <c r="I2007" s="11">
        <f t="shared" si="125"/>
        <v>526</v>
      </c>
      <c r="J2007" s="11">
        <f t="shared" si="126"/>
        <v>3009.2460000000001</v>
      </c>
      <c r="K2007" s="11">
        <f t="shared" si="127"/>
        <v>0</v>
      </c>
    </row>
    <row r="2008" spans="1:11" s="11" customFormat="1">
      <c r="A2008" s="32">
        <v>2018</v>
      </c>
      <c r="B2008" s="32">
        <v>8823</v>
      </c>
      <c r="C2008" s="33" t="s">
        <v>565</v>
      </c>
      <c r="D2008" s="33" t="s">
        <v>566</v>
      </c>
      <c r="E2008" s="34">
        <v>396</v>
      </c>
      <c r="F2008" s="35">
        <v>5.7110000000000003</v>
      </c>
      <c r="G2008" s="34">
        <v>1440.3</v>
      </c>
      <c r="H2008" s="14">
        <f t="shared" si="124"/>
        <v>32573.191068</v>
      </c>
      <c r="I2008" s="11">
        <f t="shared" si="125"/>
        <v>396</v>
      </c>
      <c r="J2008" s="11">
        <f t="shared" si="126"/>
        <v>2261.556</v>
      </c>
      <c r="K2008" s="11">
        <f t="shared" si="127"/>
        <v>0</v>
      </c>
    </row>
    <row r="2009" spans="1:11" s="11" customFormat="1">
      <c r="A2009" s="32">
        <v>2018</v>
      </c>
      <c r="B2009" s="32">
        <v>8823</v>
      </c>
      <c r="C2009" s="33" t="s">
        <v>565</v>
      </c>
      <c r="D2009" s="33" t="s">
        <v>566</v>
      </c>
      <c r="E2009" s="34">
        <v>1984</v>
      </c>
      <c r="F2009" s="35">
        <v>5.7169999999999996</v>
      </c>
      <c r="G2009" s="34">
        <v>1438.8</v>
      </c>
      <c r="H2009" s="14">
        <f t="shared" si="124"/>
        <v>163196.29286399999</v>
      </c>
      <c r="I2009" s="11">
        <f t="shared" si="125"/>
        <v>1984</v>
      </c>
      <c r="J2009" s="11">
        <f t="shared" si="126"/>
        <v>11342.527999999998</v>
      </c>
      <c r="K2009" s="11">
        <f t="shared" si="127"/>
        <v>0</v>
      </c>
    </row>
    <row r="2010" spans="1:11" s="11" customFormat="1">
      <c r="A2010" s="32">
        <v>2018</v>
      </c>
      <c r="B2010" s="32">
        <v>8823</v>
      </c>
      <c r="C2010" s="33" t="s">
        <v>567</v>
      </c>
      <c r="D2010" s="33" t="s">
        <v>566</v>
      </c>
      <c r="E2010" s="34">
        <v>66747</v>
      </c>
      <c r="F2010" s="35">
        <v>6.3419999999999996</v>
      </c>
      <c r="G2010" s="34">
        <v>1164.4000000000001</v>
      </c>
      <c r="H2010" s="14">
        <f t="shared" si="124"/>
        <v>4929015.5152559998</v>
      </c>
      <c r="I2010" s="11">
        <f t="shared" si="125"/>
        <v>66747</v>
      </c>
      <c r="J2010" s="11">
        <f t="shared" si="126"/>
        <v>423309.47399999999</v>
      </c>
      <c r="K2010" s="11">
        <f t="shared" si="127"/>
        <v>0</v>
      </c>
    </row>
    <row r="2011" spans="1:11" s="11" customFormat="1">
      <c r="A2011" s="32">
        <v>2018</v>
      </c>
      <c r="B2011" s="32">
        <v>8823</v>
      </c>
      <c r="C2011" s="33" t="s">
        <v>567</v>
      </c>
      <c r="D2011" s="33" t="s">
        <v>566</v>
      </c>
      <c r="E2011" s="34">
        <v>67168</v>
      </c>
      <c r="F2011" s="35">
        <v>6.2690000000000001</v>
      </c>
      <c r="G2011" s="34">
        <v>1164.5999999999999</v>
      </c>
      <c r="H2011" s="14">
        <f t="shared" si="124"/>
        <v>4903853.3320319988</v>
      </c>
      <c r="I2011" s="11">
        <f t="shared" si="125"/>
        <v>67168</v>
      </c>
      <c r="J2011" s="11">
        <f t="shared" si="126"/>
        <v>421076.19199999998</v>
      </c>
      <c r="K2011" s="11">
        <f t="shared" si="127"/>
        <v>0</v>
      </c>
    </row>
    <row r="2012" spans="1:11" s="11" customFormat="1">
      <c r="A2012" s="32">
        <v>2018</v>
      </c>
      <c r="B2012" s="32">
        <v>8823</v>
      </c>
      <c r="C2012" s="33" t="s">
        <v>567</v>
      </c>
      <c r="D2012" s="33" t="s">
        <v>566</v>
      </c>
      <c r="E2012" s="34">
        <v>68723</v>
      </c>
      <c r="F2012" s="35">
        <v>6.3280000000000003</v>
      </c>
      <c r="G2012" s="34">
        <v>1164.4000000000001</v>
      </c>
      <c r="H2012" s="14">
        <f t="shared" si="124"/>
        <v>5063732.7527360003</v>
      </c>
      <c r="I2012" s="11">
        <f t="shared" si="125"/>
        <v>68723</v>
      </c>
      <c r="J2012" s="11">
        <f t="shared" si="126"/>
        <v>434879.14400000003</v>
      </c>
      <c r="K2012" s="11">
        <f t="shared" si="127"/>
        <v>0</v>
      </c>
    </row>
    <row r="2013" spans="1:11" s="11" customFormat="1">
      <c r="A2013" s="32">
        <v>2018</v>
      </c>
      <c r="B2013" s="32">
        <v>8823</v>
      </c>
      <c r="C2013" s="33" t="s">
        <v>567</v>
      </c>
      <c r="D2013" s="33" t="s">
        <v>566</v>
      </c>
      <c r="E2013" s="34">
        <v>67919</v>
      </c>
      <c r="F2013" s="35">
        <v>6.3460000000000001</v>
      </c>
      <c r="G2013" s="34">
        <v>1164.4000000000001</v>
      </c>
      <c r="H2013" s="14">
        <f t="shared" si="124"/>
        <v>5018726.7132560005</v>
      </c>
      <c r="I2013" s="11">
        <f t="shared" si="125"/>
        <v>67919</v>
      </c>
      <c r="J2013" s="11">
        <f t="shared" si="126"/>
        <v>431013.97399999999</v>
      </c>
      <c r="K2013" s="11">
        <f t="shared" si="127"/>
        <v>0</v>
      </c>
    </row>
    <row r="2014" spans="1:11" s="11" customFormat="1">
      <c r="A2014" s="32">
        <v>2018</v>
      </c>
      <c r="B2014" s="32">
        <v>8823</v>
      </c>
      <c r="C2014" s="33" t="s">
        <v>567</v>
      </c>
      <c r="D2014" s="33" t="s">
        <v>566</v>
      </c>
      <c r="E2014" s="34">
        <v>67825</v>
      </c>
      <c r="F2014" s="35">
        <v>6.3209999999999997</v>
      </c>
      <c r="G2014" s="34">
        <v>1164.5</v>
      </c>
      <c r="H2014" s="14">
        <f t="shared" si="124"/>
        <v>4992465.6521249991</v>
      </c>
      <c r="I2014" s="11">
        <f t="shared" si="125"/>
        <v>67825</v>
      </c>
      <c r="J2014" s="11">
        <f t="shared" si="126"/>
        <v>428721.82499999995</v>
      </c>
      <c r="K2014" s="11">
        <f t="shared" si="127"/>
        <v>0</v>
      </c>
    </row>
    <row r="2015" spans="1:11" s="11" customFormat="1">
      <c r="A2015" s="32">
        <v>2018</v>
      </c>
      <c r="B2015" s="32">
        <v>8823</v>
      </c>
      <c r="C2015" s="33" t="s">
        <v>567</v>
      </c>
      <c r="D2015" s="33" t="s">
        <v>566</v>
      </c>
      <c r="E2015" s="34">
        <v>67501</v>
      </c>
      <c r="F2015" s="35">
        <v>6.3410000000000002</v>
      </c>
      <c r="G2015" s="34">
        <v>1164.4000000000001</v>
      </c>
      <c r="H2015" s="14">
        <f t="shared" si="124"/>
        <v>4983909.6046040002</v>
      </c>
      <c r="I2015" s="11">
        <f t="shared" si="125"/>
        <v>67501</v>
      </c>
      <c r="J2015" s="11">
        <f t="shared" si="126"/>
        <v>428023.84100000001</v>
      </c>
      <c r="K2015" s="11">
        <f t="shared" si="127"/>
        <v>0</v>
      </c>
    </row>
    <row r="2016" spans="1:11" s="11" customFormat="1">
      <c r="A2016" s="32">
        <v>2018</v>
      </c>
      <c r="B2016" s="32">
        <v>8827</v>
      </c>
      <c r="C2016" s="33" t="s">
        <v>353</v>
      </c>
      <c r="D2016" s="33" t="s">
        <v>354</v>
      </c>
      <c r="E2016" s="34">
        <v>26389</v>
      </c>
      <c r="F2016" s="35">
        <v>25.513999999999999</v>
      </c>
      <c r="G2016" s="34">
        <v>244.2</v>
      </c>
      <c r="H2016" s="14">
        <f t="shared" si="124"/>
        <v>1644171.6061319998</v>
      </c>
      <c r="I2016" s="11">
        <f t="shared" si="125"/>
        <v>26389</v>
      </c>
      <c r="J2016" s="11">
        <f t="shared" si="126"/>
        <v>673288.946</v>
      </c>
      <c r="K2016" s="11">
        <f t="shared" si="127"/>
        <v>0</v>
      </c>
    </row>
    <row r="2017" spans="1:11" s="11" customFormat="1">
      <c r="A2017" s="32">
        <v>2018</v>
      </c>
      <c r="B2017" s="32">
        <v>8827</v>
      </c>
      <c r="C2017" s="33" t="s">
        <v>353</v>
      </c>
      <c r="D2017" s="33" t="s">
        <v>354</v>
      </c>
      <c r="E2017" s="34">
        <v>30418</v>
      </c>
      <c r="F2017" s="35">
        <v>22.35</v>
      </c>
      <c r="G2017" s="34">
        <v>247.8</v>
      </c>
      <c r="H2017" s="14">
        <f t="shared" si="124"/>
        <v>1684649.2194000001</v>
      </c>
      <c r="I2017" s="11">
        <f t="shared" si="125"/>
        <v>30418</v>
      </c>
      <c r="J2017" s="11">
        <f t="shared" si="126"/>
        <v>679842.3</v>
      </c>
      <c r="K2017" s="11">
        <f t="shared" si="127"/>
        <v>0</v>
      </c>
    </row>
    <row r="2018" spans="1:11" s="11" customFormat="1">
      <c r="A2018" s="32">
        <v>2018</v>
      </c>
      <c r="B2018" s="32">
        <v>8827</v>
      </c>
      <c r="C2018" s="33" t="s">
        <v>353</v>
      </c>
      <c r="D2018" s="33" t="s">
        <v>354</v>
      </c>
      <c r="E2018" s="34">
        <v>21767</v>
      </c>
      <c r="F2018" s="35">
        <v>25.585999999999999</v>
      </c>
      <c r="G2018" s="34">
        <v>232.6</v>
      </c>
      <c r="H2018" s="14">
        <f t="shared" si="124"/>
        <v>1295420.254612</v>
      </c>
      <c r="I2018" s="11">
        <f t="shared" si="125"/>
        <v>21767</v>
      </c>
      <c r="J2018" s="11">
        <f t="shared" si="126"/>
        <v>556930.46199999994</v>
      </c>
      <c r="K2018" s="11">
        <f t="shared" si="127"/>
        <v>0</v>
      </c>
    </row>
    <row r="2019" spans="1:11" s="11" customFormat="1">
      <c r="A2019" s="32">
        <v>2018</v>
      </c>
      <c r="B2019" s="32">
        <v>8827</v>
      </c>
      <c r="C2019" s="33" t="s">
        <v>353</v>
      </c>
      <c r="D2019" s="33" t="s">
        <v>354</v>
      </c>
      <c r="E2019" s="34">
        <v>48825</v>
      </c>
      <c r="F2019" s="35">
        <v>22.346</v>
      </c>
      <c r="G2019" s="34">
        <v>233.5</v>
      </c>
      <c r="H2019" s="14">
        <f t="shared" si="124"/>
        <v>2547586.4557499997</v>
      </c>
      <c r="I2019" s="11">
        <f t="shared" si="125"/>
        <v>48825</v>
      </c>
      <c r="J2019" s="11">
        <f t="shared" si="126"/>
        <v>1091043.45</v>
      </c>
      <c r="K2019" s="11">
        <f t="shared" si="127"/>
        <v>0</v>
      </c>
    </row>
    <row r="2020" spans="1:11" s="11" customFormat="1">
      <c r="A2020" s="32">
        <v>2018</v>
      </c>
      <c r="B2020" s="32">
        <v>8827</v>
      </c>
      <c r="C2020" s="33" t="s">
        <v>353</v>
      </c>
      <c r="D2020" s="33" t="s">
        <v>354</v>
      </c>
      <c r="E2020" s="34">
        <v>7195</v>
      </c>
      <c r="F2020" s="35">
        <v>22.417999999999999</v>
      </c>
      <c r="G2020" s="34">
        <v>219.4</v>
      </c>
      <c r="H2020" s="14">
        <f t="shared" si="124"/>
        <v>353886.73693999997</v>
      </c>
      <c r="I2020" s="11">
        <f t="shared" si="125"/>
        <v>7195</v>
      </c>
      <c r="J2020" s="11">
        <f t="shared" si="126"/>
        <v>161297.50999999998</v>
      </c>
      <c r="K2020" s="11">
        <f t="shared" si="127"/>
        <v>0</v>
      </c>
    </row>
    <row r="2021" spans="1:11" s="11" customFormat="1">
      <c r="A2021" s="32">
        <v>2018</v>
      </c>
      <c r="B2021" s="32">
        <v>8827</v>
      </c>
      <c r="C2021" s="33" t="s">
        <v>353</v>
      </c>
      <c r="D2021" s="33" t="s">
        <v>354</v>
      </c>
      <c r="E2021" s="34">
        <v>45325</v>
      </c>
      <c r="F2021" s="35">
        <v>22.917999999999999</v>
      </c>
      <c r="G2021" s="34">
        <v>218.8</v>
      </c>
      <c r="H2021" s="14">
        <f t="shared" si="124"/>
        <v>2272803.2697999999</v>
      </c>
      <c r="I2021" s="11">
        <f t="shared" si="125"/>
        <v>45325</v>
      </c>
      <c r="J2021" s="11">
        <f t="shared" si="126"/>
        <v>1038758.35</v>
      </c>
      <c r="K2021" s="11">
        <f t="shared" si="127"/>
        <v>0</v>
      </c>
    </row>
    <row r="2022" spans="1:11" s="11" customFormat="1">
      <c r="A2022" s="32">
        <v>2018</v>
      </c>
      <c r="B2022" s="32">
        <v>8831</v>
      </c>
      <c r="C2022" s="33" t="s">
        <v>563</v>
      </c>
      <c r="D2022" s="33" t="s">
        <v>564</v>
      </c>
      <c r="E2022" s="34">
        <v>2612</v>
      </c>
      <c r="F2022" s="35">
        <v>1.03</v>
      </c>
      <c r="G2022" s="34">
        <v>303.5</v>
      </c>
      <c r="H2022" s="14">
        <f t="shared" si="124"/>
        <v>8165.2426000000005</v>
      </c>
      <c r="I2022" s="11">
        <f t="shared" si="125"/>
        <v>2612</v>
      </c>
      <c r="J2022" s="11">
        <f t="shared" si="126"/>
        <v>2690.36</v>
      </c>
      <c r="K2022" s="11">
        <f t="shared" si="127"/>
        <v>0</v>
      </c>
    </row>
    <row r="2023" spans="1:11" s="11" customFormat="1">
      <c r="A2023" s="32">
        <v>2018</v>
      </c>
      <c r="B2023" s="32">
        <v>8831</v>
      </c>
      <c r="C2023" s="33" t="s">
        <v>563</v>
      </c>
      <c r="D2023" s="33" t="s">
        <v>564</v>
      </c>
      <c r="E2023" s="34">
        <v>352815</v>
      </c>
      <c r="F2023" s="35">
        <v>1.03</v>
      </c>
      <c r="G2023" s="34">
        <v>375.3</v>
      </c>
      <c r="H2023" s="14">
        <f t="shared" si="124"/>
        <v>1363838.13585</v>
      </c>
      <c r="I2023" s="11">
        <f t="shared" si="125"/>
        <v>352815</v>
      </c>
      <c r="J2023" s="11">
        <f t="shared" si="126"/>
        <v>363399.45</v>
      </c>
      <c r="K2023" s="11">
        <f t="shared" si="127"/>
        <v>0</v>
      </c>
    </row>
    <row r="2024" spans="1:11" s="11" customFormat="1">
      <c r="A2024" s="32">
        <v>2018</v>
      </c>
      <c r="B2024" s="32">
        <v>8831</v>
      </c>
      <c r="C2024" s="33" t="s">
        <v>563</v>
      </c>
      <c r="D2024" s="33" t="s">
        <v>564</v>
      </c>
      <c r="E2024" s="34">
        <v>37842</v>
      </c>
      <c r="F2024" s="35">
        <v>1.03</v>
      </c>
      <c r="G2024" s="34">
        <v>308.89999999999998</v>
      </c>
      <c r="H2024" s="14">
        <f t="shared" si="124"/>
        <v>120400.75614</v>
      </c>
      <c r="I2024" s="11">
        <f t="shared" si="125"/>
        <v>37842</v>
      </c>
      <c r="J2024" s="11">
        <f t="shared" si="126"/>
        <v>38977.26</v>
      </c>
      <c r="K2024" s="11">
        <f t="shared" si="127"/>
        <v>0</v>
      </c>
    </row>
    <row r="2025" spans="1:11" s="11" customFormat="1">
      <c r="A2025" s="32">
        <v>2018</v>
      </c>
      <c r="B2025" s="32">
        <v>8832</v>
      </c>
      <c r="C2025" s="33" t="s">
        <v>563</v>
      </c>
      <c r="D2025" s="33" t="s">
        <v>564</v>
      </c>
      <c r="E2025" s="34">
        <v>126211</v>
      </c>
      <c r="F2025" s="35">
        <v>1.03</v>
      </c>
      <c r="G2025" s="34">
        <v>327.39999999999998</v>
      </c>
      <c r="H2025" s="14">
        <f t="shared" si="124"/>
        <v>425611.25841999997</v>
      </c>
      <c r="I2025" s="11">
        <f t="shared" si="125"/>
        <v>126211</v>
      </c>
      <c r="J2025" s="11">
        <f t="shared" si="126"/>
        <v>129997.33</v>
      </c>
      <c r="K2025" s="11">
        <f t="shared" si="127"/>
        <v>0</v>
      </c>
    </row>
    <row r="2026" spans="1:11" s="11" customFormat="1">
      <c r="A2026" s="32">
        <v>2018</v>
      </c>
      <c r="B2026" s="32">
        <v>8832</v>
      </c>
      <c r="C2026" s="33" t="s">
        <v>563</v>
      </c>
      <c r="D2026" s="33" t="s">
        <v>564</v>
      </c>
      <c r="E2026" s="34">
        <v>145632</v>
      </c>
      <c r="F2026" s="35">
        <v>1.03</v>
      </c>
      <c r="G2026" s="34">
        <v>357.6</v>
      </c>
      <c r="H2026" s="14">
        <f t="shared" si="124"/>
        <v>536403.43296000001</v>
      </c>
      <c r="I2026" s="11">
        <f t="shared" si="125"/>
        <v>145632</v>
      </c>
      <c r="J2026" s="11">
        <f t="shared" si="126"/>
        <v>150000.95999999999</v>
      </c>
      <c r="K2026" s="11">
        <f t="shared" si="127"/>
        <v>0</v>
      </c>
    </row>
    <row r="2027" spans="1:11" s="11" customFormat="1">
      <c r="A2027" s="32">
        <v>2018</v>
      </c>
      <c r="B2027" s="32">
        <v>8832</v>
      </c>
      <c r="C2027" s="33" t="s">
        <v>563</v>
      </c>
      <c r="D2027" s="33" t="s">
        <v>564</v>
      </c>
      <c r="E2027" s="34">
        <v>110381</v>
      </c>
      <c r="F2027" s="35">
        <v>1.03</v>
      </c>
      <c r="G2027" s="34">
        <v>328</v>
      </c>
      <c r="H2027" s="14">
        <f t="shared" si="124"/>
        <v>372911.1704</v>
      </c>
      <c r="I2027" s="11">
        <f t="shared" si="125"/>
        <v>110381</v>
      </c>
      <c r="J2027" s="11">
        <f t="shared" si="126"/>
        <v>113692.43000000001</v>
      </c>
      <c r="K2027" s="11">
        <f t="shared" si="127"/>
        <v>0</v>
      </c>
    </row>
    <row r="2028" spans="1:11" s="11" customFormat="1">
      <c r="A2028" s="32">
        <v>2018</v>
      </c>
      <c r="B2028" s="32">
        <v>8832</v>
      </c>
      <c r="C2028" s="33" t="s">
        <v>563</v>
      </c>
      <c r="D2028" s="33" t="s">
        <v>564</v>
      </c>
      <c r="E2028" s="34">
        <v>91700</v>
      </c>
      <c r="F2028" s="35">
        <v>1.03</v>
      </c>
      <c r="G2028" s="34">
        <v>346.1</v>
      </c>
      <c r="H2028" s="14">
        <f t="shared" si="124"/>
        <v>326894.91100000008</v>
      </c>
      <c r="I2028" s="11">
        <f t="shared" si="125"/>
        <v>91700</v>
      </c>
      <c r="J2028" s="11">
        <f t="shared" si="126"/>
        <v>94451</v>
      </c>
      <c r="K2028" s="11">
        <f t="shared" si="127"/>
        <v>0</v>
      </c>
    </row>
    <row r="2029" spans="1:11" s="11" customFormat="1">
      <c r="A2029" s="32">
        <v>2018</v>
      </c>
      <c r="B2029" s="32">
        <v>8832</v>
      </c>
      <c r="C2029" s="33" t="s">
        <v>563</v>
      </c>
      <c r="D2029" s="33" t="s">
        <v>564</v>
      </c>
      <c r="E2029" s="34">
        <v>72816</v>
      </c>
      <c r="F2029" s="35">
        <v>1.03</v>
      </c>
      <c r="G2029" s="34">
        <v>350.3</v>
      </c>
      <c r="H2029" s="14">
        <f t="shared" si="124"/>
        <v>262726.68144000001</v>
      </c>
      <c r="I2029" s="11">
        <f t="shared" si="125"/>
        <v>72816</v>
      </c>
      <c r="J2029" s="11">
        <f t="shared" si="126"/>
        <v>75000.479999999996</v>
      </c>
      <c r="K2029" s="11">
        <f t="shared" si="127"/>
        <v>0</v>
      </c>
    </row>
    <row r="2030" spans="1:11" s="11" customFormat="1">
      <c r="A2030" s="32">
        <v>2018</v>
      </c>
      <c r="B2030" s="32">
        <v>8832</v>
      </c>
      <c r="C2030" s="33" t="s">
        <v>563</v>
      </c>
      <c r="D2030" s="33" t="s">
        <v>564</v>
      </c>
      <c r="E2030" s="34">
        <v>256010</v>
      </c>
      <c r="F2030" s="35">
        <v>1.03</v>
      </c>
      <c r="G2030" s="34">
        <v>365.5</v>
      </c>
      <c r="H2030" s="14">
        <f t="shared" si="124"/>
        <v>963788.04650000005</v>
      </c>
      <c r="I2030" s="11">
        <f t="shared" si="125"/>
        <v>256010</v>
      </c>
      <c r="J2030" s="11">
        <f t="shared" si="126"/>
        <v>263690.3</v>
      </c>
      <c r="K2030" s="11">
        <f t="shared" si="127"/>
        <v>0</v>
      </c>
    </row>
    <row r="2031" spans="1:11" s="11" customFormat="1">
      <c r="A2031" s="32">
        <v>2018</v>
      </c>
      <c r="B2031" s="32">
        <v>8832</v>
      </c>
      <c r="C2031" s="33" t="s">
        <v>563</v>
      </c>
      <c r="D2031" s="33" t="s">
        <v>564</v>
      </c>
      <c r="E2031" s="34">
        <v>216424</v>
      </c>
      <c r="F2031" s="35">
        <v>1.03</v>
      </c>
      <c r="G2031" s="34">
        <v>329.2</v>
      </c>
      <c r="H2031" s="14">
        <f t="shared" si="124"/>
        <v>733841.84223999991</v>
      </c>
      <c r="I2031" s="11">
        <f t="shared" si="125"/>
        <v>216424</v>
      </c>
      <c r="J2031" s="11">
        <f t="shared" si="126"/>
        <v>222916.72</v>
      </c>
      <c r="K2031" s="11">
        <f t="shared" si="127"/>
        <v>0</v>
      </c>
    </row>
    <row r="2032" spans="1:11" s="11" customFormat="1">
      <c r="A2032" s="32">
        <v>2018</v>
      </c>
      <c r="B2032" s="32">
        <v>8832</v>
      </c>
      <c r="C2032" s="33" t="s">
        <v>563</v>
      </c>
      <c r="D2032" s="33" t="s">
        <v>564</v>
      </c>
      <c r="E2032" s="34">
        <v>196596</v>
      </c>
      <c r="F2032" s="35">
        <v>1.03</v>
      </c>
      <c r="G2032" s="34">
        <v>348.3</v>
      </c>
      <c r="H2032" s="14">
        <f t="shared" si="124"/>
        <v>705286.18404000008</v>
      </c>
      <c r="I2032" s="11">
        <f t="shared" si="125"/>
        <v>196596</v>
      </c>
      <c r="J2032" s="11">
        <f t="shared" si="126"/>
        <v>202493.88</v>
      </c>
      <c r="K2032" s="11">
        <f t="shared" si="127"/>
        <v>0</v>
      </c>
    </row>
    <row r="2033" spans="1:11" s="11" customFormat="1">
      <c r="A2033" s="32">
        <v>2018</v>
      </c>
      <c r="B2033" s="32">
        <v>8832</v>
      </c>
      <c r="C2033" s="33" t="s">
        <v>563</v>
      </c>
      <c r="D2033" s="33" t="s">
        <v>564</v>
      </c>
      <c r="E2033" s="34">
        <v>186516</v>
      </c>
      <c r="F2033" s="35">
        <v>1.03</v>
      </c>
      <c r="G2033" s="34">
        <v>311.5</v>
      </c>
      <c r="H2033" s="14">
        <f t="shared" si="124"/>
        <v>598427.26020000014</v>
      </c>
      <c r="I2033" s="11">
        <f t="shared" si="125"/>
        <v>186516</v>
      </c>
      <c r="J2033" s="11">
        <f t="shared" si="126"/>
        <v>192111.48</v>
      </c>
      <c r="K2033" s="11">
        <f t="shared" si="127"/>
        <v>0</v>
      </c>
    </row>
    <row r="2034" spans="1:11" s="11" customFormat="1">
      <c r="A2034" s="32">
        <v>2018</v>
      </c>
      <c r="B2034" s="32">
        <v>8832</v>
      </c>
      <c r="C2034" s="33" t="s">
        <v>563</v>
      </c>
      <c r="D2034" s="33" t="s">
        <v>564</v>
      </c>
      <c r="E2034" s="34">
        <v>119417</v>
      </c>
      <c r="F2034" s="35">
        <v>1.03</v>
      </c>
      <c r="G2034" s="34">
        <v>350.4</v>
      </c>
      <c r="H2034" s="14">
        <f t="shared" si="124"/>
        <v>430990.28303999995</v>
      </c>
      <c r="I2034" s="11">
        <f t="shared" si="125"/>
        <v>119417</v>
      </c>
      <c r="J2034" s="11">
        <f t="shared" si="126"/>
        <v>122999.51000000001</v>
      </c>
      <c r="K2034" s="11">
        <f t="shared" si="127"/>
        <v>0</v>
      </c>
    </row>
    <row r="2035" spans="1:11" s="11" customFormat="1">
      <c r="A2035" s="32">
        <v>2018</v>
      </c>
      <c r="B2035" s="32">
        <v>8832</v>
      </c>
      <c r="C2035" s="33" t="s">
        <v>563</v>
      </c>
      <c r="D2035" s="33" t="s">
        <v>564</v>
      </c>
      <c r="E2035" s="34">
        <v>540</v>
      </c>
      <c r="F2035" s="35">
        <v>1.03</v>
      </c>
      <c r="G2035" s="34">
        <v>347.8</v>
      </c>
      <c r="H2035" s="14">
        <f t="shared" si="124"/>
        <v>1934.4636000000003</v>
      </c>
      <c r="I2035" s="11">
        <f t="shared" si="125"/>
        <v>540</v>
      </c>
      <c r="J2035" s="11">
        <f t="shared" si="126"/>
        <v>556.20000000000005</v>
      </c>
      <c r="K2035" s="11">
        <f t="shared" si="127"/>
        <v>0</v>
      </c>
    </row>
    <row r="2036" spans="1:11" s="11" customFormat="1">
      <c r="A2036" s="32">
        <v>2018</v>
      </c>
      <c r="B2036" s="32">
        <v>8832</v>
      </c>
      <c r="C2036" s="33" t="s">
        <v>563</v>
      </c>
      <c r="D2036" s="33" t="s">
        <v>564</v>
      </c>
      <c r="E2036" s="34">
        <v>7353</v>
      </c>
      <c r="F2036" s="35">
        <v>1.03</v>
      </c>
      <c r="G2036" s="34">
        <v>343.7</v>
      </c>
      <c r="H2036" s="14">
        <f t="shared" si="124"/>
        <v>26030.428830000001</v>
      </c>
      <c r="I2036" s="11">
        <f t="shared" si="125"/>
        <v>7353</v>
      </c>
      <c r="J2036" s="11">
        <f t="shared" si="126"/>
        <v>7573.59</v>
      </c>
      <c r="K2036" s="11">
        <f t="shared" si="127"/>
        <v>0</v>
      </c>
    </row>
    <row r="2037" spans="1:11" s="11" customFormat="1">
      <c r="A2037" s="32">
        <v>2018</v>
      </c>
      <c r="B2037" s="32">
        <v>8832</v>
      </c>
      <c r="C2037" s="33" t="s">
        <v>563</v>
      </c>
      <c r="D2037" s="33" t="s">
        <v>564</v>
      </c>
      <c r="E2037" s="34">
        <v>13787</v>
      </c>
      <c r="F2037" s="35">
        <v>1.03</v>
      </c>
      <c r="G2037" s="34">
        <v>352.2</v>
      </c>
      <c r="H2037" s="14">
        <f t="shared" si="124"/>
        <v>50014.548419999999</v>
      </c>
      <c r="I2037" s="11">
        <f t="shared" si="125"/>
        <v>13787</v>
      </c>
      <c r="J2037" s="11">
        <f t="shared" si="126"/>
        <v>14200.61</v>
      </c>
      <c r="K2037" s="11">
        <f t="shared" si="127"/>
        <v>0</v>
      </c>
    </row>
    <row r="2038" spans="1:11" s="11" customFormat="1">
      <c r="A2038" s="32">
        <v>2018</v>
      </c>
      <c r="B2038" s="32">
        <v>8832</v>
      </c>
      <c r="C2038" s="33" t="s">
        <v>563</v>
      </c>
      <c r="D2038" s="33" t="s">
        <v>564</v>
      </c>
      <c r="E2038" s="34">
        <v>19417</v>
      </c>
      <c r="F2038" s="35">
        <v>1.03</v>
      </c>
      <c r="G2038" s="34">
        <v>364</v>
      </c>
      <c r="H2038" s="14">
        <f t="shared" si="124"/>
        <v>72798.216400000005</v>
      </c>
      <c r="I2038" s="11">
        <f t="shared" si="125"/>
        <v>19417</v>
      </c>
      <c r="J2038" s="11">
        <f t="shared" si="126"/>
        <v>19999.510000000002</v>
      </c>
      <c r="K2038" s="11">
        <f t="shared" si="127"/>
        <v>0</v>
      </c>
    </row>
    <row r="2039" spans="1:11" s="11" customFormat="1">
      <c r="A2039" s="32">
        <v>2018</v>
      </c>
      <c r="B2039" s="32">
        <v>8832</v>
      </c>
      <c r="C2039" s="33" t="s">
        <v>563</v>
      </c>
      <c r="D2039" s="33" t="s">
        <v>564</v>
      </c>
      <c r="E2039" s="34">
        <v>58251</v>
      </c>
      <c r="F2039" s="35">
        <v>1.03</v>
      </c>
      <c r="G2039" s="34">
        <v>360.6</v>
      </c>
      <c r="H2039" s="14">
        <f t="shared" si="124"/>
        <v>216354.69918000003</v>
      </c>
      <c r="I2039" s="11">
        <f t="shared" si="125"/>
        <v>58251</v>
      </c>
      <c r="J2039" s="11">
        <f t="shared" si="126"/>
        <v>59998.53</v>
      </c>
      <c r="K2039" s="11">
        <f t="shared" si="127"/>
        <v>0</v>
      </c>
    </row>
    <row r="2040" spans="1:11" s="11" customFormat="1">
      <c r="A2040" s="32">
        <v>2018</v>
      </c>
      <c r="B2040" s="32">
        <v>8832</v>
      </c>
      <c r="C2040" s="33" t="s">
        <v>563</v>
      </c>
      <c r="D2040" s="33" t="s">
        <v>564</v>
      </c>
      <c r="E2040" s="34">
        <v>61043</v>
      </c>
      <c r="F2040" s="35">
        <v>1.03</v>
      </c>
      <c r="G2040" s="34">
        <v>338</v>
      </c>
      <c r="H2040" s="14">
        <f t="shared" si="124"/>
        <v>212515.10019999999</v>
      </c>
      <c r="I2040" s="11">
        <f t="shared" si="125"/>
        <v>61043</v>
      </c>
      <c r="J2040" s="11">
        <f t="shared" si="126"/>
        <v>62874.29</v>
      </c>
      <c r="K2040" s="11">
        <f t="shared" si="127"/>
        <v>0</v>
      </c>
    </row>
    <row r="2041" spans="1:11" s="11" customFormat="1">
      <c r="A2041" s="32">
        <v>2018</v>
      </c>
      <c r="B2041" s="32">
        <v>8834</v>
      </c>
      <c r="C2041" s="33" t="s">
        <v>363</v>
      </c>
      <c r="D2041" s="33" t="s">
        <v>354</v>
      </c>
      <c r="E2041" s="34">
        <v>15735</v>
      </c>
      <c r="F2041" s="35">
        <v>17.7</v>
      </c>
      <c r="G2041" s="34">
        <v>199.6</v>
      </c>
      <c r="H2041" s="14">
        <f t="shared" si="124"/>
        <v>555904.96200000006</v>
      </c>
      <c r="I2041" s="11">
        <f t="shared" si="125"/>
        <v>15735</v>
      </c>
      <c r="J2041" s="11">
        <f t="shared" si="126"/>
        <v>278509.5</v>
      </c>
      <c r="K2041" s="11">
        <f t="shared" si="127"/>
        <v>0</v>
      </c>
    </row>
    <row r="2042" spans="1:11" s="11" customFormat="1">
      <c r="A2042" s="32">
        <v>2018</v>
      </c>
      <c r="B2042" s="32">
        <v>8834</v>
      </c>
      <c r="C2042" s="33" t="s">
        <v>363</v>
      </c>
      <c r="D2042" s="33" t="s">
        <v>354</v>
      </c>
      <c r="E2042" s="34">
        <v>15556</v>
      </c>
      <c r="F2042" s="35">
        <v>17.652000000000001</v>
      </c>
      <c r="G2042" s="34">
        <v>171.3</v>
      </c>
      <c r="H2042" s="14">
        <f t="shared" si="124"/>
        <v>470380.39905600005</v>
      </c>
      <c r="I2042" s="11">
        <f t="shared" si="125"/>
        <v>15556</v>
      </c>
      <c r="J2042" s="11">
        <f t="shared" si="126"/>
        <v>274594.51199999999</v>
      </c>
      <c r="K2042" s="11">
        <f t="shared" si="127"/>
        <v>0</v>
      </c>
    </row>
    <row r="2043" spans="1:11" s="11" customFormat="1">
      <c r="A2043" s="32">
        <v>2018</v>
      </c>
      <c r="B2043" s="32">
        <v>8835</v>
      </c>
      <c r="C2043" s="33" t="s">
        <v>363</v>
      </c>
      <c r="D2043" s="33" t="s">
        <v>354</v>
      </c>
      <c r="E2043" s="34">
        <v>16691</v>
      </c>
      <c r="F2043" s="35">
        <v>17.411999999999999</v>
      </c>
      <c r="G2043" s="34">
        <v>199.9</v>
      </c>
      <c r="H2043" s="14">
        <f t="shared" si="124"/>
        <v>580956.76030799991</v>
      </c>
      <c r="I2043" s="11">
        <f t="shared" si="125"/>
        <v>16691</v>
      </c>
      <c r="J2043" s="11">
        <f t="shared" si="126"/>
        <v>290623.69199999998</v>
      </c>
      <c r="K2043" s="11">
        <f t="shared" si="127"/>
        <v>0</v>
      </c>
    </row>
    <row r="2044" spans="1:11" s="11" customFormat="1">
      <c r="A2044" s="32">
        <v>2018</v>
      </c>
      <c r="B2044" s="32">
        <v>8835</v>
      </c>
      <c r="C2044" s="33" t="s">
        <v>363</v>
      </c>
      <c r="D2044" s="33" t="s">
        <v>354</v>
      </c>
      <c r="E2044" s="34">
        <v>50632</v>
      </c>
      <c r="F2044" s="35">
        <v>17.544</v>
      </c>
      <c r="G2044" s="34">
        <v>190.3</v>
      </c>
      <c r="H2044" s="14">
        <f t="shared" si="124"/>
        <v>1690411.698624</v>
      </c>
      <c r="I2044" s="11">
        <f t="shared" si="125"/>
        <v>50632</v>
      </c>
      <c r="J2044" s="11">
        <f t="shared" si="126"/>
        <v>888287.80800000008</v>
      </c>
      <c r="K2044" s="11">
        <f t="shared" si="127"/>
        <v>0</v>
      </c>
    </row>
    <row r="2045" spans="1:11" s="11" customFormat="1">
      <c r="A2045" s="32">
        <v>2018</v>
      </c>
      <c r="B2045" s="32">
        <v>8837</v>
      </c>
      <c r="C2045" s="33" t="s">
        <v>363</v>
      </c>
      <c r="D2045" s="33" t="s">
        <v>354</v>
      </c>
      <c r="E2045" s="34">
        <v>47458</v>
      </c>
      <c r="F2045" s="35">
        <v>17.762</v>
      </c>
      <c r="G2045" s="34">
        <v>179.1</v>
      </c>
      <c r="H2045" s="14">
        <f t="shared" si="124"/>
        <v>1509721.6518359999</v>
      </c>
      <c r="I2045" s="11">
        <f t="shared" si="125"/>
        <v>47458</v>
      </c>
      <c r="J2045" s="11">
        <f t="shared" si="126"/>
        <v>842948.99600000004</v>
      </c>
      <c r="K2045" s="11">
        <f t="shared" si="127"/>
        <v>0</v>
      </c>
    </row>
    <row r="2046" spans="1:11" s="11" customFormat="1">
      <c r="A2046" s="32">
        <v>2018</v>
      </c>
      <c r="B2046" s="32">
        <v>8837</v>
      </c>
      <c r="C2046" s="33" t="s">
        <v>363</v>
      </c>
      <c r="D2046" s="33" t="s">
        <v>354</v>
      </c>
      <c r="E2046" s="34">
        <v>31631</v>
      </c>
      <c r="F2046" s="35">
        <v>17.7</v>
      </c>
      <c r="G2046" s="34">
        <v>199.3</v>
      </c>
      <c r="H2046" s="14">
        <f t="shared" si="124"/>
        <v>1115818.3191</v>
      </c>
      <c r="I2046" s="11">
        <f t="shared" si="125"/>
        <v>31631</v>
      </c>
      <c r="J2046" s="11">
        <f t="shared" si="126"/>
        <v>559868.69999999995</v>
      </c>
      <c r="K2046" s="11">
        <f t="shared" si="127"/>
        <v>0</v>
      </c>
    </row>
    <row r="2047" spans="1:11" s="11" customFormat="1">
      <c r="A2047" s="32">
        <v>2018</v>
      </c>
      <c r="B2047" s="32">
        <v>8837</v>
      </c>
      <c r="C2047" s="33" t="s">
        <v>363</v>
      </c>
      <c r="D2047" s="33" t="s">
        <v>354</v>
      </c>
      <c r="E2047" s="34">
        <v>29275</v>
      </c>
      <c r="F2047" s="35">
        <v>17.97</v>
      </c>
      <c r="G2047" s="34">
        <v>175.4</v>
      </c>
      <c r="H2047" s="14">
        <f t="shared" si="124"/>
        <v>922729.84949999989</v>
      </c>
      <c r="I2047" s="11">
        <f t="shared" si="125"/>
        <v>29275</v>
      </c>
      <c r="J2047" s="11">
        <f t="shared" si="126"/>
        <v>526071.75</v>
      </c>
      <c r="K2047" s="11">
        <f t="shared" si="127"/>
        <v>0</v>
      </c>
    </row>
    <row r="2048" spans="1:11" s="11" customFormat="1">
      <c r="A2048" s="32">
        <v>2018</v>
      </c>
      <c r="B2048" s="32">
        <v>8837</v>
      </c>
      <c r="C2048" s="33" t="s">
        <v>353</v>
      </c>
      <c r="D2048" s="33" t="s">
        <v>354</v>
      </c>
      <c r="E2048" s="34">
        <v>187259</v>
      </c>
      <c r="F2048" s="35">
        <v>24.876000000000001</v>
      </c>
      <c r="G2048" s="34">
        <v>228</v>
      </c>
      <c r="H2048" s="14">
        <f t="shared" si="124"/>
        <v>10620821.13552</v>
      </c>
      <c r="I2048" s="11">
        <f t="shared" si="125"/>
        <v>187259</v>
      </c>
      <c r="J2048" s="11">
        <f t="shared" si="126"/>
        <v>4658254.8840000005</v>
      </c>
      <c r="K2048" s="11">
        <f t="shared" si="127"/>
        <v>0</v>
      </c>
    </row>
    <row r="2049" spans="1:11" s="11" customFormat="1">
      <c r="A2049" s="32">
        <v>2018</v>
      </c>
      <c r="B2049" s="32">
        <v>8837</v>
      </c>
      <c r="C2049" s="33" t="s">
        <v>363</v>
      </c>
      <c r="D2049" s="33" t="s">
        <v>354</v>
      </c>
      <c r="E2049" s="34">
        <v>64570</v>
      </c>
      <c r="F2049" s="35">
        <v>17.5</v>
      </c>
      <c r="G2049" s="34">
        <v>204.8</v>
      </c>
      <c r="H2049" s="14">
        <f t="shared" si="124"/>
        <v>2314188.8000000003</v>
      </c>
      <c r="I2049" s="11">
        <f t="shared" si="125"/>
        <v>64570</v>
      </c>
      <c r="J2049" s="11">
        <f t="shared" si="126"/>
        <v>1129975</v>
      </c>
      <c r="K2049" s="11">
        <f t="shared" si="127"/>
        <v>0</v>
      </c>
    </row>
    <row r="2050" spans="1:11" s="11" customFormat="1">
      <c r="A2050" s="32">
        <v>2018</v>
      </c>
      <c r="B2050" s="32">
        <v>8845</v>
      </c>
      <c r="C2050" s="33" t="s">
        <v>353</v>
      </c>
      <c r="D2050" s="33" t="s">
        <v>354</v>
      </c>
      <c r="E2050" s="34">
        <v>5163</v>
      </c>
      <c r="F2050" s="35">
        <v>22.655999999999999</v>
      </c>
      <c r="G2050" s="34" t="s">
        <v>364</v>
      </c>
      <c r="H2050" s="14" t="str">
        <f t="shared" si="124"/>
        <v/>
      </c>
      <c r="I2050" s="11" t="str">
        <f t="shared" si="125"/>
        <v/>
      </c>
      <c r="J2050" s="11" t="str">
        <f t="shared" si="126"/>
        <v/>
      </c>
      <c r="K2050" s="11">
        <f t="shared" si="127"/>
        <v>0</v>
      </c>
    </row>
    <row r="2051" spans="1:11" s="11" customFormat="1">
      <c r="A2051" s="32">
        <v>2018</v>
      </c>
      <c r="B2051" s="32">
        <v>8845</v>
      </c>
      <c r="C2051" s="33" t="s">
        <v>353</v>
      </c>
      <c r="D2051" s="33" t="s">
        <v>354</v>
      </c>
      <c r="E2051" s="34">
        <v>11566</v>
      </c>
      <c r="F2051" s="35">
        <v>22.693999999999999</v>
      </c>
      <c r="G2051" s="34" t="s">
        <v>364</v>
      </c>
      <c r="H2051" s="14" t="str">
        <f t="shared" si="124"/>
        <v/>
      </c>
      <c r="I2051" s="11" t="str">
        <f t="shared" si="125"/>
        <v/>
      </c>
      <c r="J2051" s="11" t="str">
        <f t="shared" si="126"/>
        <v/>
      </c>
      <c r="K2051" s="11">
        <f t="shared" si="127"/>
        <v>0</v>
      </c>
    </row>
    <row r="2052" spans="1:11" s="11" customFormat="1">
      <c r="A2052" s="32">
        <v>2018</v>
      </c>
      <c r="B2052" s="32">
        <v>8845</v>
      </c>
      <c r="C2052" s="33" t="s">
        <v>365</v>
      </c>
      <c r="D2052" s="33" t="s">
        <v>354</v>
      </c>
      <c r="E2052" s="34">
        <v>5152</v>
      </c>
      <c r="F2052" s="35">
        <v>13.454000000000001</v>
      </c>
      <c r="G2052" s="34" t="s">
        <v>364</v>
      </c>
      <c r="H2052" s="14" t="str">
        <f t="shared" si="124"/>
        <v/>
      </c>
      <c r="I2052" s="11" t="str">
        <f t="shared" si="125"/>
        <v/>
      </c>
      <c r="J2052" s="11" t="str">
        <f t="shared" si="126"/>
        <v/>
      </c>
      <c r="K2052" s="11">
        <f t="shared" si="127"/>
        <v>0</v>
      </c>
    </row>
    <row r="2053" spans="1:11" s="11" customFormat="1">
      <c r="A2053" s="32">
        <v>2018</v>
      </c>
      <c r="B2053" s="32">
        <v>8845</v>
      </c>
      <c r="C2053" s="33" t="s">
        <v>353</v>
      </c>
      <c r="D2053" s="33" t="s">
        <v>354</v>
      </c>
      <c r="E2053" s="34">
        <v>16162</v>
      </c>
      <c r="F2053" s="35">
        <v>25.495999999999999</v>
      </c>
      <c r="G2053" s="34" t="s">
        <v>364</v>
      </c>
      <c r="H2053" s="14" t="str">
        <f t="shared" si="124"/>
        <v/>
      </c>
      <c r="I2053" s="11" t="str">
        <f t="shared" si="125"/>
        <v/>
      </c>
      <c r="J2053" s="11" t="str">
        <f t="shared" si="126"/>
        <v/>
      </c>
      <c r="K2053" s="11">
        <f t="shared" si="127"/>
        <v>0</v>
      </c>
    </row>
    <row r="2054" spans="1:11" s="11" customFormat="1">
      <c r="A2054" s="32">
        <v>2018</v>
      </c>
      <c r="B2054" s="32">
        <v>8845</v>
      </c>
      <c r="C2054" s="33" t="s">
        <v>353</v>
      </c>
      <c r="D2054" s="33" t="s">
        <v>354</v>
      </c>
      <c r="E2054" s="34">
        <v>44491</v>
      </c>
      <c r="F2054" s="35">
        <v>26.19</v>
      </c>
      <c r="G2054" s="34" t="s">
        <v>364</v>
      </c>
      <c r="H2054" s="14" t="str">
        <f t="shared" ref="H2054:H2117" si="128">IF(I2054="","",G2054/100*F2054*E2054)</f>
        <v/>
      </c>
      <c r="I2054" s="11" t="str">
        <f t="shared" ref="I2054:I2117" si="129">IF(OR(G2054=".",F2054=".",E2054="."),"",E2054)</f>
        <v/>
      </c>
      <c r="J2054" s="11" t="str">
        <f t="shared" ref="J2054:J2117" si="130">IF(I2054="","",F2054*I2054)</f>
        <v/>
      </c>
      <c r="K2054" s="11">
        <f t="shared" ref="K2054:K2117" si="131">IF(C2054="LIG",1,0)</f>
        <v>0</v>
      </c>
    </row>
    <row r="2055" spans="1:11" s="11" customFormat="1">
      <c r="A2055" s="32">
        <v>2018</v>
      </c>
      <c r="B2055" s="32">
        <v>8845</v>
      </c>
      <c r="C2055" s="33" t="s">
        <v>353</v>
      </c>
      <c r="D2055" s="33" t="s">
        <v>354</v>
      </c>
      <c r="E2055" s="34">
        <v>72080</v>
      </c>
      <c r="F2055" s="35">
        <v>26.044</v>
      </c>
      <c r="G2055" s="34" t="s">
        <v>364</v>
      </c>
      <c r="H2055" s="14" t="str">
        <f t="shared" si="128"/>
        <v/>
      </c>
      <c r="I2055" s="11" t="str">
        <f t="shared" si="129"/>
        <v/>
      </c>
      <c r="J2055" s="11" t="str">
        <f t="shared" si="130"/>
        <v/>
      </c>
      <c r="K2055" s="11">
        <f t="shared" si="131"/>
        <v>0</v>
      </c>
    </row>
    <row r="2056" spans="1:11" s="11" customFormat="1">
      <c r="A2056" s="32">
        <v>2018</v>
      </c>
      <c r="B2056" s="32">
        <v>8845</v>
      </c>
      <c r="C2056" s="33" t="s">
        <v>353</v>
      </c>
      <c r="D2056" s="33" t="s">
        <v>354</v>
      </c>
      <c r="E2056" s="34">
        <v>82725</v>
      </c>
      <c r="F2056" s="35">
        <v>26.038</v>
      </c>
      <c r="G2056" s="34" t="s">
        <v>364</v>
      </c>
      <c r="H2056" s="14" t="str">
        <f t="shared" si="128"/>
        <v/>
      </c>
      <c r="I2056" s="11" t="str">
        <f t="shared" si="129"/>
        <v/>
      </c>
      <c r="J2056" s="11" t="str">
        <f t="shared" si="130"/>
        <v/>
      </c>
      <c r="K2056" s="11">
        <f t="shared" si="131"/>
        <v>0</v>
      </c>
    </row>
    <row r="2057" spans="1:11" s="11" customFormat="1">
      <c r="A2057" s="32">
        <v>2018</v>
      </c>
      <c r="B2057" s="32">
        <v>8845</v>
      </c>
      <c r="C2057" s="33" t="s">
        <v>353</v>
      </c>
      <c r="D2057" s="33" t="s">
        <v>354</v>
      </c>
      <c r="E2057" s="34">
        <v>943</v>
      </c>
      <c r="F2057" s="35">
        <v>17.626000000000001</v>
      </c>
      <c r="G2057" s="34" t="s">
        <v>364</v>
      </c>
      <c r="H2057" s="14" t="str">
        <f t="shared" si="128"/>
        <v/>
      </c>
      <c r="I2057" s="11" t="str">
        <f t="shared" si="129"/>
        <v/>
      </c>
      <c r="J2057" s="11" t="str">
        <f t="shared" si="130"/>
        <v/>
      </c>
      <c r="K2057" s="11">
        <f t="shared" si="131"/>
        <v>0</v>
      </c>
    </row>
    <row r="2058" spans="1:11" s="11" customFormat="1">
      <c r="A2058" s="32">
        <v>2018</v>
      </c>
      <c r="B2058" s="32">
        <v>8845</v>
      </c>
      <c r="C2058" s="33" t="s">
        <v>353</v>
      </c>
      <c r="D2058" s="33" t="s">
        <v>354</v>
      </c>
      <c r="E2058" s="34">
        <v>89025</v>
      </c>
      <c r="F2058" s="35">
        <v>25.93</v>
      </c>
      <c r="G2058" s="34" t="s">
        <v>364</v>
      </c>
      <c r="H2058" s="14" t="str">
        <f t="shared" si="128"/>
        <v/>
      </c>
      <c r="I2058" s="11" t="str">
        <f t="shared" si="129"/>
        <v/>
      </c>
      <c r="J2058" s="11" t="str">
        <f t="shared" si="130"/>
        <v/>
      </c>
      <c r="K2058" s="11">
        <f t="shared" si="131"/>
        <v>0</v>
      </c>
    </row>
    <row r="2059" spans="1:11" s="11" customFormat="1">
      <c r="A2059" s="32">
        <v>2018</v>
      </c>
      <c r="B2059" s="32">
        <v>8845</v>
      </c>
      <c r="C2059" s="33" t="s">
        <v>353</v>
      </c>
      <c r="D2059" s="33" t="s">
        <v>354</v>
      </c>
      <c r="E2059" s="34">
        <v>1049</v>
      </c>
      <c r="F2059" s="35">
        <v>22.175999999999998</v>
      </c>
      <c r="G2059" s="34" t="s">
        <v>364</v>
      </c>
      <c r="H2059" s="14" t="str">
        <f t="shared" si="128"/>
        <v/>
      </c>
      <c r="I2059" s="11" t="str">
        <f t="shared" si="129"/>
        <v/>
      </c>
      <c r="J2059" s="11" t="str">
        <f t="shared" si="130"/>
        <v/>
      </c>
      <c r="K2059" s="11">
        <f t="shared" si="131"/>
        <v>0</v>
      </c>
    </row>
    <row r="2060" spans="1:11" s="11" customFormat="1">
      <c r="A2060" s="32">
        <v>2018</v>
      </c>
      <c r="B2060" s="32">
        <v>8845</v>
      </c>
      <c r="C2060" s="33" t="s">
        <v>353</v>
      </c>
      <c r="D2060" s="33" t="s">
        <v>354</v>
      </c>
      <c r="E2060" s="34">
        <v>5123</v>
      </c>
      <c r="F2060" s="35">
        <v>21.411999999999999</v>
      </c>
      <c r="G2060" s="34" t="s">
        <v>364</v>
      </c>
      <c r="H2060" s="14" t="str">
        <f t="shared" si="128"/>
        <v/>
      </c>
      <c r="I2060" s="11" t="str">
        <f t="shared" si="129"/>
        <v/>
      </c>
      <c r="J2060" s="11" t="str">
        <f t="shared" si="130"/>
        <v/>
      </c>
      <c r="K2060" s="11">
        <f t="shared" si="131"/>
        <v>0</v>
      </c>
    </row>
    <row r="2061" spans="1:11" s="11" customFormat="1">
      <c r="A2061" s="32">
        <v>2018</v>
      </c>
      <c r="B2061" s="32">
        <v>8845</v>
      </c>
      <c r="C2061" s="33" t="s">
        <v>353</v>
      </c>
      <c r="D2061" s="33" t="s">
        <v>354</v>
      </c>
      <c r="E2061" s="34">
        <v>9701</v>
      </c>
      <c r="F2061" s="35">
        <v>21.707999999999998</v>
      </c>
      <c r="G2061" s="34" t="s">
        <v>364</v>
      </c>
      <c r="H2061" s="14" t="str">
        <f t="shared" si="128"/>
        <v/>
      </c>
      <c r="I2061" s="11" t="str">
        <f t="shared" si="129"/>
        <v/>
      </c>
      <c r="J2061" s="11" t="str">
        <f t="shared" si="130"/>
        <v/>
      </c>
      <c r="K2061" s="11">
        <f t="shared" si="131"/>
        <v>0</v>
      </c>
    </row>
    <row r="2062" spans="1:11" s="11" customFormat="1">
      <c r="A2062" s="32">
        <v>2018</v>
      </c>
      <c r="B2062" s="32">
        <v>8845</v>
      </c>
      <c r="C2062" s="33" t="s">
        <v>353</v>
      </c>
      <c r="D2062" s="33" t="s">
        <v>354</v>
      </c>
      <c r="E2062" s="34">
        <v>7920</v>
      </c>
      <c r="F2062" s="35">
        <v>19.228000000000002</v>
      </c>
      <c r="G2062" s="34" t="s">
        <v>364</v>
      </c>
      <c r="H2062" s="14" t="str">
        <f t="shared" si="128"/>
        <v/>
      </c>
      <c r="I2062" s="11" t="str">
        <f t="shared" si="129"/>
        <v/>
      </c>
      <c r="J2062" s="11" t="str">
        <f t="shared" si="130"/>
        <v/>
      </c>
      <c r="K2062" s="11">
        <f t="shared" si="131"/>
        <v>0</v>
      </c>
    </row>
    <row r="2063" spans="1:11" s="11" customFormat="1">
      <c r="A2063" s="32">
        <v>2018</v>
      </c>
      <c r="B2063" s="32">
        <v>8845</v>
      </c>
      <c r="C2063" s="33" t="s">
        <v>353</v>
      </c>
      <c r="D2063" s="33" t="s">
        <v>354</v>
      </c>
      <c r="E2063" s="34">
        <v>7496</v>
      </c>
      <c r="F2063" s="35">
        <v>19.007999999999999</v>
      </c>
      <c r="G2063" s="34" t="s">
        <v>364</v>
      </c>
      <c r="H2063" s="14" t="str">
        <f t="shared" si="128"/>
        <v/>
      </c>
      <c r="I2063" s="11" t="str">
        <f t="shared" si="129"/>
        <v/>
      </c>
      <c r="J2063" s="11" t="str">
        <f t="shared" si="130"/>
        <v/>
      </c>
      <c r="K2063" s="11">
        <f t="shared" si="131"/>
        <v>0</v>
      </c>
    </row>
    <row r="2064" spans="1:11" s="11" customFormat="1">
      <c r="A2064" s="32">
        <v>2018</v>
      </c>
      <c r="B2064" s="32">
        <v>8845</v>
      </c>
      <c r="C2064" s="33" t="s">
        <v>365</v>
      </c>
      <c r="D2064" s="33" t="s">
        <v>354</v>
      </c>
      <c r="E2064" s="34">
        <v>6377</v>
      </c>
      <c r="F2064" s="35">
        <v>14.79</v>
      </c>
      <c r="G2064" s="34" t="s">
        <v>364</v>
      </c>
      <c r="H2064" s="14" t="str">
        <f t="shared" si="128"/>
        <v/>
      </c>
      <c r="I2064" s="11" t="str">
        <f t="shared" si="129"/>
        <v/>
      </c>
      <c r="J2064" s="11" t="str">
        <f t="shared" si="130"/>
        <v/>
      </c>
      <c r="K2064" s="11">
        <f t="shared" si="131"/>
        <v>0</v>
      </c>
    </row>
    <row r="2065" spans="1:11" s="11" customFormat="1">
      <c r="A2065" s="32">
        <v>2018</v>
      </c>
      <c r="B2065" s="32">
        <v>8846</v>
      </c>
      <c r="C2065" s="33" t="s">
        <v>353</v>
      </c>
      <c r="D2065" s="33" t="s">
        <v>354</v>
      </c>
      <c r="E2065" s="34">
        <v>901</v>
      </c>
      <c r="F2065" s="35">
        <v>23.757999999999999</v>
      </c>
      <c r="G2065" s="34" t="s">
        <v>364</v>
      </c>
      <c r="H2065" s="14" t="str">
        <f t="shared" si="128"/>
        <v/>
      </c>
      <c r="I2065" s="11" t="str">
        <f t="shared" si="129"/>
        <v/>
      </c>
      <c r="J2065" s="11" t="str">
        <f t="shared" si="130"/>
        <v/>
      </c>
      <c r="K2065" s="11">
        <f t="shared" si="131"/>
        <v>0</v>
      </c>
    </row>
    <row r="2066" spans="1:11" s="11" customFormat="1">
      <c r="A2066" s="32">
        <v>2018</v>
      </c>
      <c r="B2066" s="32">
        <v>8846</v>
      </c>
      <c r="C2066" s="33" t="s">
        <v>365</v>
      </c>
      <c r="D2066" s="33" t="s">
        <v>354</v>
      </c>
      <c r="E2066" s="34">
        <v>553</v>
      </c>
      <c r="F2066" s="35">
        <v>17.196000000000002</v>
      </c>
      <c r="G2066" s="34" t="s">
        <v>364</v>
      </c>
      <c r="H2066" s="14" t="str">
        <f t="shared" si="128"/>
        <v/>
      </c>
      <c r="I2066" s="11" t="str">
        <f t="shared" si="129"/>
        <v/>
      </c>
      <c r="J2066" s="11" t="str">
        <f t="shared" si="130"/>
        <v/>
      </c>
      <c r="K2066" s="11">
        <f t="shared" si="131"/>
        <v>0</v>
      </c>
    </row>
    <row r="2067" spans="1:11" s="11" customFormat="1">
      <c r="A2067" s="32">
        <v>2018</v>
      </c>
      <c r="B2067" s="32">
        <v>8846</v>
      </c>
      <c r="C2067" s="33" t="s">
        <v>353</v>
      </c>
      <c r="D2067" s="33" t="s">
        <v>354</v>
      </c>
      <c r="E2067" s="34">
        <v>17508</v>
      </c>
      <c r="F2067" s="35">
        <v>23.245999999999999</v>
      </c>
      <c r="G2067" s="34" t="s">
        <v>364</v>
      </c>
      <c r="H2067" s="14" t="str">
        <f t="shared" si="128"/>
        <v/>
      </c>
      <c r="I2067" s="11" t="str">
        <f t="shared" si="129"/>
        <v/>
      </c>
      <c r="J2067" s="11" t="str">
        <f t="shared" si="130"/>
        <v/>
      </c>
      <c r="K2067" s="11">
        <f t="shared" si="131"/>
        <v>0</v>
      </c>
    </row>
    <row r="2068" spans="1:11" s="11" customFormat="1">
      <c r="A2068" s="32">
        <v>2018</v>
      </c>
      <c r="B2068" s="32">
        <v>8846</v>
      </c>
      <c r="C2068" s="33" t="s">
        <v>353</v>
      </c>
      <c r="D2068" s="33" t="s">
        <v>354</v>
      </c>
      <c r="E2068" s="34">
        <v>104837</v>
      </c>
      <c r="F2068" s="35">
        <v>26.064</v>
      </c>
      <c r="G2068" s="34" t="s">
        <v>364</v>
      </c>
      <c r="H2068" s="14" t="str">
        <f t="shared" si="128"/>
        <v/>
      </c>
      <c r="I2068" s="11" t="str">
        <f t="shared" si="129"/>
        <v/>
      </c>
      <c r="J2068" s="11" t="str">
        <f t="shared" si="130"/>
        <v/>
      </c>
      <c r="K2068" s="11">
        <f t="shared" si="131"/>
        <v>0</v>
      </c>
    </row>
    <row r="2069" spans="1:11" s="11" customFormat="1">
      <c r="A2069" s="32">
        <v>2018</v>
      </c>
      <c r="B2069" s="32">
        <v>8846</v>
      </c>
      <c r="C2069" s="33" t="s">
        <v>353</v>
      </c>
      <c r="D2069" s="33" t="s">
        <v>354</v>
      </c>
      <c r="E2069" s="34">
        <v>23</v>
      </c>
      <c r="F2069" s="35">
        <v>16.494</v>
      </c>
      <c r="G2069" s="34" t="s">
        <v>364</v>
      </c>
      <c r="H2069" s="14" t="str">
        <f t="shared" si="128"/>
        <v/>
      </c>
      <c r="I2069" s="11" t="str">
        <f t="shared" si="129"/>
        <v/>
      </c>
      <c r="J2069" s="11" t="str">
        <f t="shared" si="130"/>
        <v/>
      </c>
      <c r="K2069" s="11">
        <f t="shared" si="131"/>
        <v>0</v>
      </c>
    </row>
    <row r="2070" spans="1:11" s="11" customFormat="1">
      <c r="A2070" s="32">
        <v>2018</v>
      </c>
      <c r="B2070" s="32">
        <v>8846</v>
      </c>
      <c r="C2070" s="33" t="s">
        <v>353</v>
      </c>
      <c r="D2070" s="33" t="s">
        <v>354</v>
      </c>
      <c r="E2070" s="34">
        <v>14610</v>
      </c>
      <c r="F2070" s="35">
        <v>25.6</v>
      </c>
      <c r="G2070" s="34" t="s">
        <v>364</v>
      </c>
      <c r="H2070" s="14" t="str">
        <f t="shared" si="128"/>
        <v/>
      </c>
      <c r="I2070" s="11" t="str">
        <f t="shared" si="129"/>
        <v/>
      </c>
      <c r="J2070" s="11" t="str">
        <f t="shared" si="130"/>
        <v/>
      </c>
      <c r="K2070" s="11">
        <f t="shared" si="131"/>
        <v>0</v>
      </c>
    </row>
    <row r="2071" spans="1:11" s="11" customFormat="1">
      <c r="A2071" s="32">
        <v>2018</v>
      </c>
      <c r="B2071" s="32">
        <v>8846</v>
      </c>
      <c r="C2071" s="33" t="s">
        <v>353</v>
      </c>
      <c r="D2071" s="33" t="s">
        <v>354</v>
      </c>
      <c r="E2071" s="34">
        <v>88535</v>
      </c>
      <c r="F2071" s="35">
        <v>25.998000000000001</v>
      </c>
      <c r="G2071" s="34" t="s">
        <v>364</v>
      </c>
      <c r="H2071" s="14" t="str">
        <f t="shared" si="128"/>
        <v/>
      </c>
      <c r="I2071" s="11" t="str">
        <f t="shared" si="129"/>
        <v/>
      </c>
      <c r="J2071" s="11" t="str">
        <f t="shared" si="130"/>
        <v/>
      </c>
      <c r="K2071" s="11">
        <f t="shared" si="131"/>
        <v>0</v>
      </c>
    </row>
    <row r="2072" spans="1:11" s="11" customFormat="1">
      <c r="A2072" s="32">
        <v>2018</v>
      </c>
      <c r="B2072" s="32">
        <v>8846</v>
      </c>
      <c r="C2072" s="33" t="s">
        <v>353</v>
      </c>
      <c r="D2072" s="33" t="s">
        <v>354</v>
      </c>
      <c r="E2072" s="34">
        <v>2270</v>
      </c>
      <c r="F2072" s="35">
        <v>17.143999999999998</v>
      </c>
      <c r="G2072" s="34" t="s">
        <v>364</v>
      </c>
      <c r="H2072" s="14" t="str">
        <f t="shared" si="128"/>
        <v/>
      </c>
      <c r="I2072" s="11" t="str">
        <f t="shared" si="129"/>
        <v/>
      </c>
      <c r="J2072" s="11" t="str">
        <f t="shared" si="130"/>
        <v/>
      </c>
      <c r="K2072" s="11">
        <f t="shared" si="131"/>
        <v>0</v>
      </c>
    </row>
    <row r="2073" spans="1:11" s="11" customFormat="1">
      <c r="A2073" s="32">
        <v>2018</v>
      </c>
      <c r="B2073" s="32">
        <v>8846</v>
      </c>
      <c r="C2073" s="33" t="s">
        <v>353</v>
      </c>
      <c r="D2073" s="33" t="s">
        <v>354</v>
      </c>
      <c r="E2073" s="34">
        <v>133487</v>
      </c>
      <c r="F2073" s="35">
        <v>25.827999999999999</v>
      </c>
      <c r="G2073" s="34" t="s">
        <v>364</v>
      </c>
      <c r="H2073" s="14" t="str">
        <f t="shared" si="128"/>
        <v/>
      </c>
      <c r="I2073" s="11" t="str">
        <f t="shared" si="129"/>
        <v/>
      </c>
      <c r="J2073" s="11" t="str">
        <f t="shared" si="130"/>
        <v/>
      </c>
      <c r="K2073" s="11">
        <f t="shared" si="131"/>
        <v>0</v>
      </c>
    </row>
    <row r="2074" spans="1:11" s="11" customFormat="1">
      <c r="A2074" s="32">
        <v>2018</v>
      </c>
      <c r="B2074" s="32">
        <v>8846</v>
      </c>
      <c r="C2074" s="33" t="s">
        <v>353</v>
      </c>
      <c r="D2074" s="33" t="s">
        <v>354</v>
      </c>
      <c r="E2074" s="34">
        <v>9236</v>
      </c>
      <c r="F2074" s="35">
        <v>25.364000000000001</v>
      </c>
      <c r="G2074" s="34" t="s">
        <v>364</v>
      </c>
      <c r="H2074" s="14" t="str">
        <f t="shared" si="128"/>
        <v/>
      </c>
      <c r="I2074" s="11" t="str">
        <f t="shared" si="129"/>
        <v/>
      </c>
      <c r="J2074" s="11" t="str">
        <f t="shared" si="130"/>
        <v/>
      </c>
      <c r="K2074" s="11">
        <f t="shared" si="131"/>
        <v>0</v>
      </c>
    </row>
    <row r="2075" spans="1:11" s="11" customFormat="1">
      <c r="A2075" s="32">
        <v>2018</v>
      </c>
      <c r="B2075" s="32">
        <v>8846</v>
      </c>
      <c r="C2075" s="33" t="s">
        <v>353</v>
      </c>
      <c r="D2075" s="33" t="s">
        <v>354</v>
      </c>
      <c r="E2075" s="34">
        <v>4975</v>
      </c>
      <c r="F2075" s="35">
        <v>24.93</v>
      </c>
      <c r="G2075" s="34" t="s">
        <v>364</v>
      </c>
      <c r="H2075" s="14" t="str">
        <f t="shared" si="128"/>
        <v/>
      </c>
      <c r="I2075" s="11" t="str">
        <f t="shared" si="129"/>
        <v/>
      </c>
      <c r="J2075" s="11" t="str">
        <f t="shared" si="130"/>
        <v/>
      </c>
      <c r="K2075" s="11">
        <f t="shared" si="131"/>
        <v>0</v>
      </c>
    </row>
    <row r="2076" spans="1:11" s="11" customFormat="1">
      <c r="A2076" s="32">
        <v>2018</v>
      </c>
      <c r="B2076" s="32">
        <v>8846</v>
      </c>
      <c r="C2076" s="33" t="s">
        <v>353</v>
      </c>
      <c r="D2076" s="33" t="s">
        <v>354</v>
      </c>
      <c r="E2076" s="34">
        <v>4072</v>
      </c>
      <c r="F2076" s="35">
        <v>25.004000000000001</v>
      </c>
      <c r="G2076" s="34" t="s">
        <v>364</v>
      </c>
      <c r="H2076" s="14" t="str">
        <f t="shared" si="128"/>
        <v/>
      </c>
      <c r="I2076" s="11" t="str">
        <f t="shared" si="129"/>
        <v/>
      </c>
      <c r="J2076" s="11" t="str">
        <f t="shared" si="130"/>
        <v/>
      </c>
      <c r="K2076" s="11">
        <f t="shared" si="131"/>
        <v>0</v>
      </c>
    </row>
    <row r="2077" spans="1:11" s="11" customFormat="1">
      <c r="A2077" s="32">
        <v>2018</v>
      </c>
      <c r="B2077" s="32">
        <v>8846</v>
      </c>
      <c r="C2077" s="33" t="s">
        <v>353</v>
      </c>
      <c r="D2077" s="33" t="s">
        <v>354</v>
      </c>
      <c r="E2077" s="34">
        <v>1583</v>
      </c>
      <c r="F2077" s="35">
        <v>20.440000000000001</v>
      </c>
      <c r="G2077" s="34" t="s">
        <v>364</v>
      </c>
      <c r="H2077" s="14" t="str">
        <f t="shared" si="128"/>
        <v/>
      </c>
      <c r="I2077" s="11" t="str">
        <f t="shared" si="129"/>
        <v/>
      </c>
      <c r="J2077" s="11" t="str">
        <f t="shared" si="130"/>
        <v/>
      </c>
      <c r="K2077" s="11">
        <f t="shared" si="131"/>
        <v>0</v>
      </c>
    </row>
    <row r="2078" spans="1:11" s="11" customFormat="1">
      <c r="A2078" s="32">
        <v>2018</v>
      </c>
      <c r="B2078" s="32">
        <v>8846</v>
      </c>
      <c r="C2078" s="33" t="s">
        <v>353</v>
      </c>
      <c r="D2078" s="33" t="s">
        <v>354</v>
      </c>
      <c r="E2078" s="34">
        <v>7027</v>
      </c>
      <c r="F2078" s="35">
        <v>25.728000000000002</v>
      </c>
      <c r="G2078" s="34" t="s">
        <v>364</v>
      </c>
      <c r="H2078" s="14" t="str">
        <f t="shared" si="128"/>
        <v/>
      </c>
      <c r="I2078" s="11" t="str">
        <f t="shared" si="129"/>
        <v/>
      </c>
      <c r="J2078" s="11" t="str">
        <f t="shared" si="130"/>
        <v/>
      </c>
      <c r="K2078" s="11">
        <f t="shared" si="131"/>
        <v>0</v>
      </c>
    </row>
    <row r="2079" spans="1:11" s="11" customFormat="1">
      <c r="A2079" s="32">
        <v>2018</v>
      </c>
      <c r="B2079" s="32">
        <v>8846</v>
      </c>
      <c r="C2079" s="33" t="s">
        <v>365</v>
      </c>
      <c r="D2079" s="33" t="s">
        <v>354</v>
      </c>
      <c r="E2079" s="34">
        <v>5372</v>
      </c>
      <c r="F2079" s="35">
        <v>13.898</v>
      </c>
      <c r="G2079" s="34" t="s">
        <v>364</v>
      </c>
      <c r="H2079" s="14" t="str">
        <f t="shared" si="128"/>
        <v/>
      </c>
      <c r="I2079" s="11" t="str">
        <f t="shared" si="129"/>
        <v/>
      </c>
      <c r="J2079" s="11" t="str">
        <f t="shared" si="130"/>
        <v/>
      </c>
      <c r="K2079" s="11">
        <f t="shared" si="131"/>
        <v>0</v>
      </c>
    </row>
    <row r="2080" spans="1:11" s="11" customFormat="1">
      <c r="A2080" s="32">
        <v>2018</v>
      </c>
      <c r="B2080" s="32">
        <v>8852</v>
      </c>
      <c r="C2080" s="33" t="s">
        <v>363</v>
      </c>
      <c r="D2080" s="33" t="s">
        <v>354</v>
      </c>
      <c r="E2080" s="34">
        <v>489</v>
      </c>
      <c r="F2080" s="35">
        <v>17.399999999999999</v>
      </c>
      <c r="G2080" s="34">
        <v>193.7</v>
      </c>
      <c r="H2080" s="14">
        <f t="shared" si="128"/>
        <v>16481.158199999998</v>
      </c>
      <c r="I2080" s="11">
        <f t="shared" si="129"/>
        <v>489</v>
      </c>
      <c r="J2080" s="11">
        <f t="shared" si="130"/>
        <v>8508.5999999999985</v>
      </c>
      <c r="K2080" s="11">
        <f t="shared" si="131"/>
        <v>0</v>
      </c>
    </row>
    <row r="2081" spans="1:11" s="11" customFormat="1">
      <c r="A2081" s="32">
        <v>2018</v>
      </c>
      <c r="B2081" s="32">
        <v>8852</v>
      </c>
      <c r="C2081" s="33" t="s">
        <v>363</v>
      </c>
      <c r="D2081" s="33" t="s">
        <v>354</v>
      </c>
      <c r="E2081" s="34">
        <v>180309</v>
      </c>
      <c r="F2081" s="35">
        <v>17.428000000000001</v>
      </c>
      <c r="G2081" s="34">
        <v>189</v>
      </c>
      <c r="H2081" s="14">
        <f t="shared" si="128"/>
        <v>5939183.726280001</v>
      </c>
      <c r="I2081" s="11">
        <f t="shared" si="129"/>
        <v>180309</v>
      </c>
      <c r="J2081" s="11">
        <f t="shared" si="130"/>
        <v>3142425.2520000003</v>
      </c>
      <c r="K2081" s="11">
        <f t="shared" si="131"/>
        <v>0</v>
      </c>
    </row>
    <row r="2082" spans="1:11" s="11" customFormat="1">
      <c r="A2082" s="32">
        <v>2018</v>
      </c>
      <c r="B2082" s="32">
        <v>8852</v>
      </c>
      <c r="C2082" s="33" t="s">
        <v>363</v>
      </c>
      <c r="D2082" s="33" t="s">
        <v>354</v>
      </c>
      <c r="E2082" s="34">
        <v>31976</v>
      </c>
      <c r="F2082" s="35">
        <v>16.988</v>
      </c>
      <c r="G2082" s="34">
        <v>166.9</v>
      </c>
      <c r="H2082" s="14">
        <f t="shared" si="128"/>
        <v>906614.63267200009</v>
      </c>
      <c r="I2082" s="11">
        <f t="shared" si="129"/>
        <v>31976</v>
      </c>
      <c r="J2082" s="11">
        <f t="shared" si="130"/>
        <v>543208.28799999994</v>
      </c>
      <c r="K2082" s="11">
        <f t="shared" si="131"/>
        <v>0</v>
      </c>
    </row>
    <row r="2083" spans="1:11" s="11" customFormat="1">
      <c r="A2083" s="32">
        <v>2018</v>
      </c>
      <c r="B2083" s="32">
        <v>8852</v>
      </c>
      <c r="C2083" s="33" t="s">
        <v>363</v>
      </c>
      <c r="D2083" s="33" t="s">
        <v>354</v>
      </c>
      <c r="E2083" s="34">
        <v>320414</v>
      </c>
      <c r="F2083" s="35">
        <v>17.975999999999999</v>
      </c>
      <c r="G2083" s="34">
        <v>171.7</v>
      </c>
      <c r="H2083" s="14">
        <f t="shared" si="128"/>
        <v>9889511.4638879988</v>
      </c>
      <c r="I2083" s="11">
        <f t="shared" si="129"/>
        <v>320414</v>
      </c>
      <c r="J2083" s="11">
        <f t="shared" si="130"/>
        <v>5759762.0639999993</v>
      </c>
      <c r="K2083" s="11">
        <f t="shared" si="131"/>
        <v>0</v>
      </c>
    </row>
    <row r="2084" spans="1:11" s="11" customFormat="1">
      <c r="A2084" s="32">
        <v>2018</v>
      </c>
      <c r="B2084" s="32">
        <v>8852</v>
      </c>
      <c r="C2084" s="33" t="s">
        <v>363</v>
      </c>
      <c r="D2084" s="33" t="s">
        <v>354</v>
      </c>
      <c r="E2084" s="34">
        <v>121</v>
      </c>
      <c r="F2084" s="35">
        <v>17.2</v>
      </c>
      <c r="G2084" s="34">
        <v>164.6</v>
      </c>
      <c r="H2084" s="14">
        <f t="shared" si="128"/>
        <v>3425.6551999999997</v>
      </c>
      <c r="I2084" s="11">
        <f t="shared" si="129"/>
        <v>121</v>
      </c>
      <c r="J2084" s="11">
        <f t="shared" si="130"/>
        <v>2081.1999999999998</v>
      </c>
      <c r="K2084" s="11">
        <f t="shared" si="131"/>
        <v>0</v>
      </c>
    </row>
    <row r="2085" spans="1:11" s="11" customFormat="1">
      <c r="A2085" s="32">
        <v>2018</v>
      </c>
      <c r="B2085" s="32">
        <v>8853</v>
      </c>
      <c r="C2085" s="33" t="s">
        <v>563</v>
      </c>
      <c r="D2085" s="33" t="s">
        <v>564</v>
      </c>
      <c r="E2085" s="34">
        <v>67961</v>
      </c>
      <c r="F2085" s="35">
        <v>1.03</v>
      </c>
      <c r="G2085" s="34">
        <v>383</v>
      </c>
      <c r="H2085" s="14">
        <f t="shared" si="128"/>
        <v>268099.34889999998</v>
      </c>
      <c r="I2085" s="11">
        <f t="shared" si="129"/>
        <v>67961</v>
      </c>
      <c r="J2085" s="11">
        <f t="shared" si="130"/>
        <v>69999.83</v>
      </c>
      <c r="K2085" s="11">
        <f t="shared" si="131"/>
        <v>0</v>
      </c>
    </row>
    <row r="2086" spans="1:11" s="11" customFormat="1">
      <c r="A2086" s="32">
        <v>2018</v>
      </c>
      <c r="B2086" s="32">
        <v>8853</v>
      </c>
      <c r="C2086" s="33" t="s">
        <v>563</v>
      </c>
      <c r="D2086" s="33" t="s">
        <v>564</v>
      </c>
      <c r="E2086" s="34">
        <v>102115</v>
      </c>
      <c r="F2086" s="35">
        <v>1.03</v>
      </c>
      <c r="G2086" s="34">
        <v>665.4</v>
      </c>
      <c r="H2086" s="14">
        <f t="shared" si="128"/>
        <v>699857.40630000003</v>
      </c>
      <c r="I2086" s="11">
        <f t="shared" si="129"/>
        <v>102115</v>
      </c>
      <c r="J2086" s="11">
        <f t="shared" si="130"/>
        <v>105178.45</v>
      </c>
      <c r="K2086" s="11">
        <f t="shared" si="131"/>
        <v>0</v>
      </c>
    </row>
    <row r="2087" spans="1:11" s="11" customFormat="1">
      <c r="A2087" s="32">
        <v>2018</v>
      </c>
      <c r="B2087" s="32">
        <v>8853</v>
      </c>
      <c r="C2087" s="33" t="s">
        <v>563</v>
      </c>
      <c r="D2087" s="33" t="s">
        <v>564</v>
      </c>
      <c r="E2087" s="34">
        <v>156325</v>
      </c>
      <c r="F2087" s="35">
        <v>1.03</v>
      </c>
      <c r="G2087" s="34">
        <v>351.8</v>
      </c>
      <c r="H2087" s="14">
        <f t="shared" si="128"/>
        <v>566449.89049999998</v>
      </c>
      <c r="I2087" s="11">
        <f t="shared" si="129"/>
        <v>156325</v>
      </c>
      <c r="J2087" s="11">
        <f t="shared" si="130"/>
        <v>161014.75</v>
      </c>
      <c r="K2087" s="11">
        <f t="shared" si="131"/>
        <v>0</v>
      </c>
    </row>
    <row r="2088" spans="1:11" s="11" customFormat="1">
      <c r="A2088" s="32">
        <v>2018</v>
      </c>
      <c r="B2088" s="32">
        <v>8853</v>
      </c>
      <c r="C2088" s="33" t="s">
        <v>563</v>
      </c>
      <c r="D2088" s="33" t="s">
        <v>564</v>
      </c>
      <c r="E2088" s="34">
        <v>239800</v>
      </c>
      <c r="F2088" s="35">
        <v>1.03</v>
      </c>
      <c r="G2088" s="34">
        <v>356.1</v>
      </c>
      <c r="H2088" s="14">
        <f t="shared" si="128"/>
        <v>879545.63400000008</v>
      </c>
      <c r="I2088" s="11">
        <f t="shared" si="129"/>
        <v>239800</v>
      </c>
      <c r="J2088" s="11">
        <f t="shared" si="130"/>
        <v>246994</v>
      </c>
      <c r="K2088" s="11">
        <f t="shared" si="131"/>
        <v>0</v>
      </c>
    </row>
    <row r="2089" spans="1:11" s="11" customFormat="1">
      <c r="A2089" s="32">
        <v>2018</v>
      </c>
      <c r="B2089" s="32">
        <v>8853</v>
      </c>
      <c r="C2089" s="33" t="s">
        <v>563</v>
      </c>
      <c r="D2089" s="33" t="s">
        <v>564</v>
      </c>
      <c r="E2089" s="34">
        <v>58083</v>
      </c>
      <c r="F2089" s="35">
        <v>1.03</v>
      </c>
      <c r="G2089" s="34">
        <v>394.3</v>
      </c>
      <c r="H2089" s="14">
        <f t="shared" si="128"/>
        <v>235891.90707000002</v>
      </c>
      <c r="I2089" s="11">
        <f t="shared" si="129"/>
        <v>58083</v>
      </c>
      <c r="J2089" s="11">
        <f t="shared" si="130"/>
        <v>59825.49</v>
      </c>
      <c r="K2089" s="11">
        <f t="shared" si="131"/>
        <v>0</v>
      </c>
    </row>
    <row r="2090" spans="1:11" s="11" customFormat="1">
      <c r="A2090" s="32">
        <v>2018</v>
      </c>
      <c r="B2090" s="32">
        <v>8853</v>
      </c>
      <c r="C2090" s="33" t="s">
        <v>563</v>
      </c>
      <c r="D2090" s="33" t="s">
        <v>564</v>
      </c>
      <c r="E2090" s="34">
        <v>17571</v>
      </c>
      <c r="F2090" s="35">
        <v>1.03</v>
      </c>
      <c r="G2090" s="34">
        <v>366</v>
      </c>
      <c r="H2090" s="14">
        <f t="shared" si="128"/>
        <v>66239.155800000008</v>
      </c>
      <c r="I2090" s="11">
        <f t="shared" si="129"/>
        <v>17571</v>
      </c>
      <c r="J2090" s="11">
        <f t="shared" si="130"/>
        <v>18098.13</v>
      </c>
      <c r="K2090" s="11">
        <f t="shared" si="131"/>
        <v>0</v>
      </c>
    </row>
    <row r="2091" spans="1:11" s="11" customFormat="1">
      <c r="A2091" s="32">
        <v>2018</v>
      </c>
      <c r="B2091" s="32">
        <v>8853</v>
      </c>
      <c r="C2091" s="33" t="s">
        <v>563</v>
      </c>
      <c r="D2091" s="33" t="s">
        <v>564</v>
      </c>
      <c r="E2091" s="34">
        <v>291264</v>
      </c>
      <c r="F2091" s="35">
        <v>1.03</v>
      </c>
      <c r="G2091" s="34">
        <v>359.4</v>
      </c>
      <c r="H2091" s="14">
        <f t="shared" si="128"/>
        <v>1078206.9004800001</v>
      </c>
      <c r="I2091" s="11">
        <f t="shared" si="129"/>
        <v>291264</v>
      </c>
      <c r="J2091" s="11">
        <f t="shared" si="130"/>
        <v>300001.91999999998</v>
      </c>
      <c r="K2091" s="11">
        <f t="shared" si="131"/>
        <v>0</v>
      </c>
    </row>
    <row r="2092" spans="1:11" s="11" customFormat="1">
      <c r="A2092" s="32">
        <v>2018</v>
      </c>
      <c r="B2092" s="32">
        <v>8853</v>
      </c>
      <c r="C2092" s="33" t="s">
        <v>563</v>
      </c>
      <c r="D2092" s="33" t="s">
        <v>564</v>
      </c>
      <c r="E2092" s="34">
        <v>5825</v>
      </c>
      <c r="F2092" s="35">
        <v>1.03</v>
      </c>
      <c r="G2092" s="34">
        <v>349.5</v>
      </c>
      <c r="H2092" s="14">
        <f t="shared" si="128"/>
        <v>20969.126250000001</v>
      </c>
      <c r="I2092" s="11">
        <f t="shared" si="129"/>
        <v>5825</v>
      </c>
      <c r="J2092" s="11">
        <f t="shared" si="130"/>
        <v>5999.75</v>
      </c>
      <c r="K2092" s="11">
        <f t="shared" si="131"/>
        <v>0</v>
      </c>
    </row>
    <row r="2093" spans="1:11" s="11" customFormat="1">
      <c r="A2093" s="32">
        <v>2018</v>
      </c>
      <c r="B2093" s="32">
        <v>8853</v>
      </c>
      <c r="C2093" s="33" t="s">
        <v>563</v>
      </c>
      <c r="D2093" s="33" t="s">
        <v>564</v>
      </c>
      <c r="E2093" s="34">
        <v>3633</v>
      </c>
      <c r="F2093" s="35">
        <v>1.03</v>
      </c>
      <c r="G2093" s="34">
        <v>366</v>
      </c>
      <c r="H2093" s="14">
        <f t="shared" si="128"/>
        <v>13695.6834</v>
      </c>
      <c r="I2093" s="11">
        <f t="shared" si="129"/>
        <v>3633</v>
      </c>
      <c r="J2093" s="11">
        <f t="shared" si="130"/>
        <v>3741.9900000000002</v>
      </c>
      <c r="K2093" s="11">
        <f t="shared" si="131"/>
        <v>0</v>
      </c>
    </row>
    <row r="2094" spans="1:11" s="11" customFormat="1">
      <c r="A2094" s="32">
        <v>2018</v>
      </c>
      <c r="B2094" s="32">
        <v>8853</v>
      </c>
      <c r="C2094" s="33" t="s">
        <v>563</v>
      </c>
      <c r="D2094" s="33" t="s">
        <v>564</v>
      </c>
      <c r="E2094" s="34">
        <v>7411</v>
      </c>
      <c r="F2094" s="35">
        <v>1.03</v>
      </c>
      <c r="G2094" s="34">
        <v>366.3</v>
      </c>
      <c r="H2094" s="14">
        <f t="shared" si="128"/>
        <v>27960.887790000001</v>
      </c>
      <c r="I2094" s="11">
        <f t="shared" si="129"/>
        <v>7411</v>
      </c>
      <c r="J2094" s="11">
        <f t="shared" si="130"/>
        <v>7633.33</v>
      </c>
      <c r="K2094" s="11">
        <f t="shared" si="131"/>
        <v>0</v>
      </c>
    </row>
    <row r="2095" spans="1:11" s="11" customFormat="1">
      <c r="A2095" s="32">
        <v>2018</v>
      </c>
      <c r="B2095" s="32">
        <v>8906</v>
      </c>
      <c r="C2095" s="33" t="s">
        <v>563</v>
      </c>
      <c r="D2095" s="33" t="s">
        <v>564</v>
      </c>
      <c r="E2095" s="34">
        <v>234397</v>
      </c>
      <c r="F2095" s="35">
        <v>1.03</v>
      </c>
      <c r="G2095" s="34" t="s">
        <v>364</v>
      </c>
      <c r="H2095" s="14" t="str">
        <f t="shared" si="128"/>
        <v/>
      </c>
      <c r="I2095" s="11" t="str">
        <f t="shared" si="129"/>
        <v/>
      </c>
      <c r="J2095" s="11" t="str">
        <f t="shared" si="130"/>
        <v/>
      </c>
      <c r="K2095" s="11">
        <f t="shared" si="131"/>
        <v>0</v>
      </c>
    </row>
    <row r="2096" spans="1:11" s="11" customFormat="1">
      <c r="A2096" s="32">
        <v>2018</v>
      </c>
      <c r="B2096" s="32">
        <v>8906</v>
      </c>
      <c r="C2096" s="33" t="s">
        <v>567</v>
      </c>
      <c r="D2096" s="33" t="s">
        <v>566</v>
      </c>
      <c r="E2096" s="34">
        <v>52489</v>
      </c>
      <c r="F2096" s="35">
        <v>6.29</v>
      </c>
      <c r="G2096" s="34" t="s">
        <v>364</v>
      </c>
      <c r="H2096" s="14" t="str">
        <f t="shared" si="128"/>
        <v/>
      </c>
      <c r="I2096" s="11" t="str">
        <f t="shared" si="129"/>
        <v/>
      </c>
      <c r="J2096" s="11" t="str">
        <f t="shared" si="130"/>
        <v/>
      </c>
      <c r="K2096" s="11">
        <f t="shared" si="131"/>
        <v>0</v>
      </c>
    </row>
    <row r="2097" spans="1:11" s="11" customFormat="1">
      <c r="A2097" s="32">
        <v>2018</v>
      </c>
      <c r="B2097" s="32">
        <v>10017</v>
      </c>
      <c r="C2097" s="33" t="s">
        <v>353</v>
      </c>
      <c r="D2097" s="33" t="s">
        <v>354</v>
      </c>
      <c r="E2097" s="34">
        <v>1618</v>
      </c>
      <c r="F2097" s="35">
        <v>25</v>
      </c>
      <c r="G2097" s="34" t="s">
        <v>364</v>
      </c>
      <c r="H2097" s="14" t="str">
        <f t="shared" si="128"/>
        <v/>
      </c>
      <c r="I2097" s="11" t="str">
        <f t="shared" si="129"/>
        <v/>
      </c>
      <c r="J2097" s="11" t="str">
        <f t="shared" si="130"/>
        <v/>
      </c>
      <c r="K2097" s="11">
        <f t="shared" si="131"/>
        <v>0</v>
      </c>
    </row>
    <row r="2098" spans="1:11" s="11" customFormat="1">
      <c r="A2098" s="32">
        <v>2018</v>
      </c>
      <c r="B2098" s="32">
        <v>10017</v>
      </c>
      <c r="C2098" s="33" t="s">
        <v>565</v>
      </c>
      <c r="D2098" s="33" t="s">
        <v>566</v>
      </c>
      <c r="E2098" s="34">
        <v>180</v>
      </c>
      <c r="F2098" s="35">
        <v>5.9</v>
      </c>
      <c r="G2098" s="34" t="s">
        <v>364</v>
      </c>
      <c r="H2098" s="14" t="str">
        <f t="shared" si="128"/>
        <v/>
      </c>
      <c r="I2098" s="11" t="str">
        <f t="shared" si="129"/>
        <v/>
      </c>
      <c r="J2098" s="11" t="str">
        <f t="shared" si="130"/>
        <v/>
      </c>
      <c r="K2098" s="11">
        <f t="shared" si="131"/>
        <v>0</v>
      </c>
    </row>
    <row r="2099" spans="1:11" s="11" customFormat="1">
      <c r="A2099" s="32">
        <v>2018</v>
      </c>
      <c r="B2099" s="32">
        <v>10017</v>
      </c>
      <c r="C2099" s="33" t="s">
        <v>563</v>
      </c>
      <c r="D2099" s="33" t="s">
        <v>564</v>
      </c>
      <c r="E2099" s="34">
        <v>356354</v>
      </c>
      <c r="F2099" s="35">
        <v>1.05</v>
      </c>
      <c r="G2099" s="34" t="s">
        <v>364</v>
      </c>
      <c r="H2099" s="14" t="str">
        <f t="shared" si="128"/>
        <v/>
      </c>
      <c r="I2099" s="11" t="str">
        <f t="shared" si="129"/>
        <v/>
      </c>
      <c r="J2099" s="11" t="str">
        <f t="shared" si="130"/>
        <v/>
      </c>
      <c r="K2099" s="11">
        <f t="shared" si="131"/>
        <v>0</v>
      </c>
    </row>
    <row r="2100" spans="1:11" s="11" customFormat="1">
      <c r="A2100" s="32">
        <v>2018</v>
      </c>
      <c r="B2100" s="32">
        <v>10017</v>
      </c>
      <c r="C2100" s="33" t="s">
        <v>567</v>
      </c>
      <c r="D2100" s="33" t="s">
        <v>566</v>
      </c>
      <c r="E2100" s="34">
        <v>2548</v>
      </c>
      <c r="F2100" s="35">
        <v>6.3</v>
      </c>
      <c r="G2100" s="34" t="s">
        <v>364</v>
      </c>
      <c r="H2100" s="14" t="str">
        <f t="shared" si="128"/>
        <v/>
      </c>
      <c r="I2100" s="11" t="str">
        <f t="shared" si="129"/>
        <v/>
      </c>
      <c r="J2100" s="11" t="str">
        <f t="shared" si="130"/>
        <v/>
      </c>
      <c r="K2100" s="11">
        <f t="shared" si="131"/>
        <v>0</v>
      </c>
    </row>
    <row r="2101" spans="1:11" s="11" customFormat="1">
      <c r="A2101" s="32">
        <v>2018</v>
      </c>
      <c r="B2101" s="32">
        <v>10025</v>
      </c>
      <c r="C2101" s="33" t="s">
        <v>353</v>
      </c>
      <c r="D2101" s="33" t="s">
        <v>354</v>
      </c>
      <c r="E2101" s="34">
        <v>8877</v>
      </c>
      <c r="F2101" s="35">
        <v>25.9</v>
      </c>
      <c r="G2101" s="34" t="s">
        <v>364</v>
      </c>
      <c r="H2101" s="14" t="str">
        <f t="shared" si="128"/>
        <v/>
      </c>
      <c r="I2101" s="11" t="str">
        <f t="shared" si="129"/>
        <v/>
      </c>
      <c r="J2101" s="11" t="str">
        <f t="shared" si="130"/>
        <v/>
      </c>
      <c r="K2101" s="11">
        <f t="shared" si="131"/>
        <v>0</v>
      </c>
    </row>
    <row r="2102" spans="1:11" s="11" customFormat="1">
      <c r="A2102" s="32">
        <v>2018</v>
      </c>
      <c r="B2102" s="32">
        <v>10025</v>
      </c>
      <c r="C2102" s="33" t="s">
        <v>563</v>
      </c>
      <c r="D2102" s="33" t="s">
        <v>564</v>
      </c>
      <c r="E2102" s="34">
        <v>666171</v>
      </c>
      <c r="F2102" s="35">
        <v>1.03</v>
      </c>
      <c r="G2102" s="34" t="s">
        <v>364</v>
      </c>
      <c r="H2102" s="14" t="str">
        <f t="shared" si="128"/>
        <v/>
      </c>
      <c r="I2102" s="11" t="str">
        <f t="shared" si="129"/>
        <v/>
      </c>
      <c r="J2102" s="11" t="str">
        <f t="shared" si="130"/>
        <v/>
      </c>
      <c r="K2102" s="11">
        <f t="shared" si="131"/>
        <v>0</v>
      </c>
    </row>
    <row r="2103" spans="1:11" s="11" customFormat="1">
      <c r="A2103" s="32">
        <v>2018</v>
      </c>
      <c r="B2103" s="32">
        <v>10025</v>
      </c>
      <c r="C2103" s="33" t="s">
        <v>567</v>
      </c>
      <c r="D2103" s="33" t="s">
        <v>566</v>
      </c>
      <c r="E2103" s="34">
        <v>5091</v>
      </c>
      <c r="F2103" s="35">
        <v>6.36</v>
      </c>
      <c r="G2103" s="34" t="s">
        <v>364</v>
      </c>
      <c r="H2103" s="14" t="str">
        <f t="shared" si="128"/>
        <v/>
      </c>
      <c r="I2103" s="11" t="str">
        <f t="shared" si="129"/>
        <v/>
      </c>
      <c r="J2103" s="11" t="str">
        <f t="shared" si="130"/>
        <v/>
      </c>
      <c r="K2103" s="11">
        <f t="shared" si="131"/>
        <v>0</v>
      </c>
    </row>
    <row r="2104" spans="1:11" s="11" customFormat="1">
      <c r="A2104" s="32">
        <v>2018</v>
      </c>
      <c r="B2104" s="32">
        <v>10043</v>
      </c>
      <c r="C2104" s="33" t="s">
        <v>353</v>
      </c>
      <c r="D2104" s="33" t="s">
        <v>354</v>
      </c>
      <c r="E2104" s="34">
        <v>18612</v>
      </c>
      <c r="F2104" s="35">
        <v>25.96</v>
      </c>
      <c r="G2104" s="34" t="s">
        <v>364</v>
      </c>
      <c r="H2104" s="14" t="str">
        <f t="shared" si="128"/>
        <v/>
      </c>
      <c r="I2104" s="11" t="str">
        <f t="shared" si="129"/>
        <v/>
      </c>
      <c r="J2104" s="11" t="str">
        <f t="shared" si="130"/>
        <v/>
      </c>
      <c r="K2104" s="11">
        <f t="shared" si="131"/>
        <v>0</v>
      </c>
    </row>
    <row r="2105" spans="1:11" s="11" customFormat="1">
      <c r="A2105" s="32">
        <v>2018</v>
      </c>
      <c r="B2105" s="32">
        <v>10043</v>
      </c>
      <c r="C2105" s="33" t="s">
        <v>353</v>
      </c>
      <c r="D2105" s="33" t="s">
        <v>354</v>
      </c>
      <c r="E2105" s="34">
        <v>13490</v>
      </c>
      <c r="F2105" s="35">
        <v>27.58</v>
      </c>
      <c r="G2105" s="34" t="s">
        <v>364</v>
      </c>
      <c r="H2105" s="14" t="str">
        <f t="shared" si="128"/>
        <v/>
      </c>
      <c r="I2105" s="11" t="str">
        <f t="shared" si="129"/>
        <v/>
      </c>
      <c r="J2105" s="11" t="str">
        <f t="shared" si="130"/>
        <v/>
      </c>
      <c r="K2105" s="11">
        <f t="shared" si="131"/>
        <v>0</v>
      </c>
    </row>
    <row r="2106" spans="1:11" s="11" customFormat="1">
      <c r="A2106" s="32">
        <v>2018</v>
      </c>
      <c r="B2106" s="32">
        <v>10043</v>
      </c>
      <c r="C2106" s="33" t="s">
        <v>565</v>
      </c>
      <c r="D2106" s="33" t="s">
        <v>566</v>
      </c>
      <c r="E2106" s="34">
        <v>362</v>
      </c>
      <c r="F2106" s="35">
        <v>5.76</v>
      </c>
      <c r="G2106" s="34" t="s">
        <v>364</v>
      </c>
      <c r="H2106" s="14" t="str">
        <f t="shared" si="128"/>
        <v/>
      </c>
      <c r="I2106" s="11" t="str">
        <f t="shared" si="129"/>
        <v/>
      </c>
      <c r="J2106" s="11" t="str">
        <f t="shared" si="130"/>
        <v/>
      </c>
      <c r="K2106" s="11">
        <f t="shared" si="131"/>
        <v>0</v>
      </c>
    </row>
    <row r="2107" spans="1:11" s="11" customFormat="1">
      <c r="A2107" s="32">
        <v>2018</v>
      </c>
      <c r="B2107" s="32">
        <v>10113</v>
      </c>
      <c r="C2107" s="33" t="s">
        <v>365</v>
      </c>
      <c r="D2107" s="33" t="s">
        <v>354</v>
      </c>
      <c r="E2107" s="34">
        <v>66785</v>
      </c>
      <c r="F2107" s="35">
        <v>11.97</v>
      </c>
      <c r="G2107" s="34" t="s">
        <v>364</v>
      </c>
      <c r="H2107" s="14" t="str">
        <f t="shared" si="128"/>
        <v/>
      </c>
      <c r="I2107" s="11" t="str">
        <f t="shared" si="129"/>
        <v/>
      </c>
      <c r="J2107" s="11" t="str">
        <f t="shared" si="130"/>
        <v/>
      </c>
      <c r="K2107" s="11">
        <f t="shared" si="131"/>
        <v>0</v>
      </c>
    </row>
    <row r="2108" spans="1:11" s="11" customFormat="1">
      <c r="A2108" s="32">
        <v>2018</v>
      </c>
      <c r="B2108" s="32">
        <v>10113</v>
      </c>
      <c r="C2108" s="33" t="s">
        <v>565</v>
      </c>
      <c r="D2108" s="33" t="s">
        <v>566</v>
      </c>
      <c r="E2108" s="34">
        <v>1390</v>
      </c>
      <c r="F2108" s="35">
        <v>5.75</v>
      </c>
      <c r="G2108" s="34" t="s">
        <v>364</v>
      </c>
      <c r="H2108" s="14" t="str">
        <f t="shared" si="128"/>
        <v/>
      </c>
      <c r="I2108" s="11" t="str">
        <f t="shared" si="129"/>
        <v/>
      </c>
      <c r="J2108" s="11" t="str">
        <f t="shared" si="130"/>
        <v/>
      </c>
      <c r="K2108" s="11">
        <f t="shared" si="131"/>
        <v>0</v>
      </c>
    </row>
    <row r="2109" spans="1:11" s="11" customFormat="1">
      <c r="A2109" s="32">
        <v>2018</v>
      </c>
      <c r="B2109" s="32">
        <v>10151</v>
      </c>
      <c r="C2109" s="33" t="s">
        <v>563</v>
      </c>
      <c r="D2109" s="33" t="s">
        <v>564</v>
      </c>
      <c r="E2109" s="34">
        <v>978</v>
      </c>
      <c r="F2109" s="35">
        <v>1.071</v>
      </c>
      <c r="G2109" s="34" t="s">
        <v>364</v>
      </c>
      <c r="H2109" s="14" t="str">
        <f t="shared" si="128"/>
        <v/>
      </c>
      <c r="I2109" s="11" t="str">
        <f t="shared" si="129"/>
        <v/>
      </c>
      <c r="J2109" s="11" t="str">
        <f t="shared" si="130"/>
        <v/>
      </c>
      <c r="K2109" s="11">
        <f t="shared" si="131"/>
        <v>0</v>
      </c>
    </row>
    <row r="2110" spans="1:11" s="11" customFormat="1">
      <c r="A2110" s="32">
        <v>2018</v>
      </c>
      <c r="B2110" s="32">
        <v>10151</v>
      </c>
      <c r="C2110" s="33" t="s">
        <v>365</v>
      </c>
      <c r="D2110" s="33" t="s">
        <v>354</v>
      </c>
      <c r="E2110" s="34">
        <v>8529</v>
      </c>
      <c r="F2110" s="35">
        <v>10.56</v>
      </c>
      <c r="G2110" s="34" t="s">
        <v>364</v>
      </c>
      <c r="H2110" s="14" t="str">
        <f t="shared" si="128"/>
        <v/>
      </c>
      <c r="I2110" s="11" t="str">
        <f t="shared" si="129"/>
        <v/>
      </c>
      <c r="J2110" s="11" t="str">
        <f t="shared" si="130"/>
        <v/>
      </c>
      <c r="K2110" s="11">
        <f t="shared" si="131"/>
        <v>0</v>
      </c>
    </row>
    <row r="2111" spans="1:11" s="11" customFormat="1">
      <c r="A2111" s="32">
        <v>2018</v>
      </c>
      <c r="B2111" s="32">
        <v>10151</v>
      </c>
      <c r="C2111" s="33" t="s">
        <v>365</v>
      </c>
      <c r="D2111" s="33" t="s">
        <v>354</v>
      </c>
      <c r="E2111" s="34">
        <v>4849</v>
      </c>
      <c r="F2111" s="35">
        <v>16.010000000000002</v>
      </c>
      <c r="G2111" s="34" t="s">
        <v>364</v>
      </c>
      <c r="H2111" s="14" t="str">
        <f t="shared" si="128"/>
        <v/>
      </c>
      <c r="I2111" s="11" t="str">
        <f t="shared" si="129"/>
        <v/>
      </c>
      <c r="J2111" s="11" t="str">
        <f t="shared" si="130"/>
        <v/>
      </c>
      <c r="K2111" s="11">
        <f t="shared" si="131"/>
        <v>0</v>
      </c>
    </row>
    <row r="2112" spans="1:11" s="11" customFormat="1">
      <c r="A2112" s="32">
        <v>2018</v>
      </c>
      <c r="B2112" s="32">
        <v>10151</v>
      </c>
      <c r="C2112" s="33" t="s">
        <v>365</v>
      </c>
      <c r="D2112" s="33" t="s">
        <v>354</v>
      </c>
      <c r="E2112" s="34">
        <v>17334</v>
      </c>
      <c r="F2112" s="35">
        <v>16.04</v>
      </c>
      <c r="G2112" s="34" t="s">
        <v>364</v>
      </c>
      <c r="H2112" s="14" t="str">
        <f t="shared" si="128"/>
        <v/>
      </c>
      <c r="I2112" s="11" t="str">
        <f t="shared" si="129"/>
        <v/>
      </c>
      <c r="J2112" s="11" t="str">
        <f t="shared" si="130"/>
        <v/>
      </c>
      <c r="K2112" s="11">
        <f t="shared" si="131"/>
        <v>0</v>
      </c>
    </row>
    <row r="2113" spans="1:11" s="11" customFormat="1">
      <c r="A2113" s="32">
        <v>2018</v>
      </c>
      <c r="B2113" s="32">
        <v>10151</v>
      </c>
      <c r="C2113" s="33" t="s">
        <v>365</v>
      </c>
      <c r="D2113" s="33" t="s">
        <v>354</v>
      </c>
      <c r="E2113" s="34">
        <v>16079</v>
      </c>
      <c r="F2113" s="35">
        <v>17.47</v>
      </c>
      <c r="G2113" s="34" t="s">
        <v>364</v>
      </c>
      <c r="H2113" s="14" t="str">
        <f t="shared" si="128"/>
        <v/>
      </c>
      <c r="I2113" s="11" t="str">
        <f t="shared" si="129"/>
        <v/>
      </c>
      <c r="J2113" s="11" t="str">
        <f t="shared" si="130"/>
        <v/>
      </c>
      <c r="K2113" s="11">
        <f t="shared" si="131"/>
        <v>0</v>
      </c>
    </row>
    <row r="2114" spans="1:11" s="11" customFormat="1">
      <c r="A2114" s="32">
        <v>2018</v>
      </c>
      <c r="B2114" s="32">
        <v>10151</v>
      </c>
      <c r="C2114" s="33" t="s">
        <v>365</v>
      </c>
      <c r="D2114" s="33" t="s">
        <v>354</v>
      </c>
      <c r="E2114" s="34">
        <v>101</v>
      </c>
      <c r="F2114" s="35">
        <v>22.19</v>
      </c>
      <c r="G2114" s="34" t="s">
        <v>364</v>
      </c>
      <c r="H2114" s="14" t="str">
        <f t="shared" si="128"/>
        <v/>
      </c>
      <c r="I2114" s="11" t="str">
        <f t="shared" si="129"/>
        <v/>
      </c>
      <c r="J2114" s="11" t="str">
        <f t="shared" si="130"/>
        <v/>
      </c>
      <c r="K2114" s="11">
        <f t="shared" si="131"/>
        <v>0</v>
      </c>
    </row>
    <row r="2115" spans="1:11" s="11" customFormat="1">
      <c r="A2115" s="32">
        <v>2018</v>
      </c>
      <c r="B2115" s="32">
        <v>10151</v>
      </c>
      <c r="C2115" s="33" t="s">
        <v>365</v>
      </c>
      <c r="D2115" s="33" t="s">
        <v>354</v>
      </c>
      <c r="E2115" s="34">
        <v>1586</v>
      </c>
      <c r="F2115" s="35">
        <v>15.92</v>
      </c>
      <c r="G2115" s="34" t="s">
        <v>364</v>
      </c>
      <c r="H2115" s="14" t="str">
        <f t="shared" si="128"/>
        <v/>
      </c>
      <c r="I2115" s="11" t="str">
        <f t="shared" si="129"/>
        <v/>
      </c>
      <c r="J2115" s="11" t="str">
        <f t="shared" si="130"/>
        <v/>
      </c>
      <c r="K2115" s="11">
        <f t="shared" si="131"/>
        <v>0</v>
      </c>
    </row>
    <row r="2116" spans="1:11" s="11" customFormat="1">
      <c r="A2116" s="32">
        <v>2018</v>
      </c>
      <c r="B2116" s="32">
        <v>10151</v>
      </c>
      <c r="C2116" s="33" t="s">
        <v>365</v>
      </c>
      <c r="D2116" s="33" t="s">
        <v>354</v>
      </c>
      <c r="E2116" s="34">
        <v>3807</v>
      </c>
      <c r="F2116" s="35">
        <v>16.05</v>
      </c>
      <c r="G2116" s="34" t="s">
        <v>364</v>
      </c>
      <c r="H2116" s="14" t="str">
        <f t="shared" si="128"/>
        <v/>
      </c>
      <c r="I2116" s="11" t="str">
        <f t="shared" si="129"/>
        <v/>
      </c>
      <c r="J2116" s="11" t="str">
        <f t="shared" si="130"/>
        <v/>
      </c>
      <c r="K2116" s="11">
        <f t="shared" si="131"/>
        <v>0</v>
      </c>
    </row>
    <row r="2117" spans="1:11" s="11" customFormat="1">
      <c r="A2117" s="32">
        <v>2018</v>
      </c>
      <c r="B2117" s="32">
        <v>10202</v>
      </c>
      <c r="C2117" s="33" t="s">
        <v>563</v>
      </c>
      <c r="D2117" s="33" t="s">
        <v>564</v>
      </c>
      <c r="E2117" s="34">
        <v>202301</v>
      </c>
      <c r="F2117" s="35">
        <v>1.06</v>
      </c>
      <c r="G2117" s="34" t="s">
        <v>364</v>
      </c>
      <c r="H2117" s="14" t="str">
        <f t="shared" si="128"/>
        <v/>
      </c>
      <c r="I2117" s="11" t="str">
        <f t="shared" si="129"/>
        <v/>
      </c>
      <c r="J2117" s="11" t="str">
        <f t="shared" si="130"/>
        <v/>
      </c>
      <c r="K2117" s="11">
        <f t="shared" si="131"/>
        <v>0</v>
      </c>
    </row>
    <row r="2118" spans="1:11" s="11" customFormat="1">
      <c r="A2118" s="32">
        <v>2018</v>
      </c>
      <c r="B2118" s="32">
        <v>10202</v>
      </c>
      <c r="C2118" s="33" t="s">
        <v>353</v>
      </c>
      <c r="D2118" s="33" t="s">
        <v>354</v>
      </c>
      <c r="E2118" s="34">
        <v>9720</v>
      </c>
      <c r="F2118" s="35">
        <v>26.1</v>
      </c>
      <c r="G2118" s="34" t="s">
        <v>364</v>
      </c>
      <c r="H2118" s="14" t="str">
        <f t="shared" ref="H2118:H2181" si="132">IF(I2118="","",G2118/100*F2118*E2118)</f>
        <v/>
      </c>
      <c r="I2118" s="11" t="str">
        <f t="shared" ref="I2118:I2181" si="133">IF(OR(G2118=".",F2118=".",E2118="."),"",E2118)</f>
        <v/>
      </c>
      <c r="J2118" s="11" t="str">
        <f t="shared" ref="J2118:J2181" si="134">IF(I2118="","",F2118*I2118)</f>
        <v/>
      </c>
      <c r="K2118" s="11">
        <f t="shared" ref="K2118:K2181" si="135">IF(C2118="LIG",1,0)</f>
        <v>0</v>
      </c>
    </row>
    <row r="2119" spans="1:11" s="11" customFormat="1">
      <c r="A2119" s="32">
        <v>2018</v>
      </c>
      <c r="B2119" s="32">
        <v>10202</v>
      </c>
      <c r="C2119" s="33" t="s">
        <v>565</v>
      </c>
      <c r="D2119" s="33" t="s">
        <v>566</v>
      </c>
      <c r="E2119" s="34">
        <v>3973</v>
      </c>
      <c r="F2119" s="35">
        <v>6.01</v>
      </c>
      <c r="G2119" s="34" t="s">
        <v>364</v>
      </c>
      <c r="H2119" s="14" t="str">
        <f t="shared" si="132"/>
        <v/>
      </c>
      <c r="I2119" s="11" t="str">
        <f t="shared" si="133"/>
        <v/>
      </c>
      <c r="J2119" s="11" t="str">
        <f t="shared" si="134"/>
        <v/>
      </c>
      <c r="K2119" s="11">
        <f t="shared" si="135"/>
        <v>0</v>
      </c>
    </row>
    <row r="2120" spans="1:11" s="11" customFormat="1">
      <c r="A2120" s="32">
        <v>2018</v>
      </c>
      <c r="B2120" s="32">
        <v>10208</v>
      </c>
      <c r="C2120" s="33" t="s">
        <v>563</v>
      </c>
      <c r="D2120" s="33" t="s">
        <v>564</v>
      </c>
      <c r="E2120" s="34">
        <v>638289</v>
      </c>
      <c r="F2120" s="35">
        <v>1.02</v>
      </c>
      <c r="G2120" s="34" t="s">
        <v>364</v>
      </c>
      <c r="H2120" s="14" t="str">
        <f t="shared" si="132"/>
        <v/>
      </c>
      <c r="I2120" s="11" t="str">
        <f t="shared" si="133"/>
        <v/>
      </c>
      <c r="J2120" s="11" t="str">
        <f t="shared" si="134"/>
        <v/>
      </c>
      <c r="K2120" s="11">
        <f t="shared" si="135"/>
        <v>0</v>
      </c>
    </row>
    <row r="2121" spans="1:11" s="11" customFormat="1">
      <c r="A2121" s="32">
        <v>2018</v>
      </c>
      <c r="B2121" s="32">
        <v>10208</v>
      </c>
      <c r="C2121" s="33" t="s">
        <v>567</v>
      </c>
      <c r="D2121" s="33" t="s">
        <v>566</v>
      </c>
      <c r="E2121" s="34">
        <v>911</v>
      </c>
      <c r="F2121" s="35">
        <v>6.6520000000000001</v>
      </c>
      <c r="G2121" s="34" t="s">
        <v>364</v>
      </c>
      <c r="H2121" s="14" t="str">
        <f t="shared" si="132"/>
        <v/>
      </c>
      <c r="I2121" s="11" t="str">
        <f t="shared" si="133"/>
        <v/>
      </c>
      <c r="J2121" s="11" t="str">
        <f t="shared" si="134"/>
        <v/>
      </c>
      <c r="K2121" s="11">
        <f t="shared" si="135"/>
        <v>0</v>
      </c>
    </row>
    <row r="2122" spans="1:11" s="11" customFormat="1">
      <c r="A2122" s="32">
        <v>2018</v>
      </c>
      <c r="B2122" s="32">
        <v>10244</v>
      </c>
      <c r="C2122" s="33" t="s">
        <v>565</v>
      </c>
      <c r="D2122" s="33" t="s">
        <v>566</v>
      </c>
      <c r="E2122" s="34">
        <v>4769</v>
      </c>
      <c r="F2122" s="35">
        <v>5.88</v>
      </c>
      <c r="G2122" s="34" t="s">
        <v>364</v>
      </c>
      <c r="H2122" s="14" t="str">
        <f t="shared" si="132"/>
        <v/>
      </c>
      <c r="I2122" s="11" t="str">
        <f t="shared" si="133"/>
        <v/>
      </c>
      <c r="J2122" s="11" t="str">
        <f t="shared" si="134"/>
        <v/>
      </c>
      <c r="K2122" s="11">
        <f t="shared" si="135"/>
        <v>0</v>
      </c>
    </row>
    <row r="2123" spans="1:11" s="11" customFormat="1">
      <c r="A2123" s="32">
        <v>2018</v>
      </c>
      <c r="B2123" s="32">
        <v>10244</v>
      </c>
      <c r="C2123" s="33" t="s">
        <v>563</v>
      </c>
      <c r="D2123" s="33" t="s">
        <v>564</v>
      </c>
      <c r="E2123" s="34">
        <v>460617</v>
      </c>
      <c r="F2123" s="35">
        <v>1.097</v>
      </c>
      <c r="G2123" s="34" t="s">
        <v>364</v>
      </c>
      <c r="H2123" s="14" t="str">
        <f t="shared" si="132"/>
        <v/>
      </c>
      <c r="I2123" s="11" t="str">
        <f t="shared" si="133"/>
        <v/>
      </c>
      <c r="J2123" s="11" t="str">
        <f t="shared" si="134"/>
        <v/>
      </c>
      <c r="K2123" s="11">
        <f t="shared" si="135"/>
        <v>0</v>
      </c>
    </row>
    <row r="2124" spans="1:11" s="11" customFormat="1">
      <c r="A2124" s="32">
        <v>2018</v>
      </c>
      <c r="B2124" s="32">
        <v>10298</v>
      </c>
      <c r="C2124" s="33" t="s">
        <v>563</v>
      </c>
      <c r="D2124" s="33" t="s">
        <v>564</v>
      </c>
      <c r="E2124" s="34">
        <v>737549</v>
      </c>
      <c r="F2124" s="35">
        <v>1.0269999999999999</v>
      </c>
      <c r="G2124" s="34" t="s">
        <v>364</v>
      </c>
      <c r="H2124" s="14" t="str">
        <f t="shared" si="132"/>
        <v/>
      </c>
      <c r="I2124" s="11" t="str">
        <f t="shared" si="133"/>
        <v/>
      </c>
      <c r="J2124" s="11" t="str">
        <f t="shared" si="134"/>
        <v/>
      </c>
      <c r="K2124" s="11">
        <f t="shared" si="135"/>
        <v>0</v>
      </c>
    </row>
    <row r="2125" spans="1:11" s="11" customFormat="1">
      <c r="A2125" s="32">
        <v>2018</v>
      </c>
      <c r="B2125" s="32">
        <v>10298</v>
      </c>
      <c r="C2125" s="33" t="s">
        <v>563</v>
      </c>
      <c r="D2125" s="33" t="s">
        <v>564</v>
      </c>
      <c r="E2125" s="34">
        <v>1011286</v>
      </c>
      <c r="F2125" s="35">
        <v>1.0289999999999999</v>
      </c>
      <c r="G2125" s="34" t="s">
        <v>364</v>
      </c>
      <c r="H2125" s="14" t="str">
        <f t="shared" si="132"/>
        <v/>
      </c>
      <c r="I2125" s="11" t="str">
        <f t="shared" si="133"/>
        <v/>
      </c>
      <c r="J2125" s="11" t="str">
        <f t="shared" si="134"/>
        <v/>
      </c>
      <c r="K2125" s="11">
        <f t="shared" si="135"/>
        <v>0</v>
      </c>
    </row>
    <row r="2126" spans="1:11" s="11" customFormat="1">
      <c r="A2126" s="32">
        <v>2018</v>
      </c>
      <c r="B2126" s="32">
        <v>10298</v>
      </c>
      <c r="C2126" s="33" t="s">
        <v>563</v>
      </c>
      <c r="D2126" s="33" t="s">
        <v>564</v>
      </c>
      <c r="E2126" s="34">
        <v>388096</v>
      </c>
      <c r="F2126" s="35">
        <v>1.0329999999999999</v>
      </c>
      <c r="G2126" s="34" t="s">
        <v>364</v>
      </c>
      <c r="H2126" s="14" t="str">
        <f t="shared" si="132"/>
        <v/>
      </c>
      <c r="I2126" s="11" t="str">
        <f t="shared" si="133"/>
        <v/>
      </c>
      <c r="J2126" s="11" t="str">
        <f t="shared" si="134"/>
        <v/>
      </c>
      <c r="K2126" s="11">
        <f t="shared" si="135"/>
        <v>0</v>
      </c>
    </row>
    <row r="2127" spans="1:11" s="11" customFormat="1">
      <c r="A2127" s="32">
        <v>2018</v>
      </c>
      <c r="B2127" s="32">
        <v>10298</v>
      </c>
      <c r="C2127" s="33" t="s">
        <v>563</v>
      </c>
      <c r="D2127" s="33" t="s">
        <v>564</v>
      </c>
      <c r="E2127" s="34">
        <v>632690</v>
      </c>
      <c r="F2127" s="35">
        <v>1.0409999999999999</v>
      </c>
      <c r="G2127" s="34" t="s">
        <v>364</v>
      </c>
      <c r="H2127" s="14" t="str">
        <f t="shared" si="132"/>
        <v/>
      </c>
      <c r="I2127" s="11" t="str">
        <f t="shared" si="133"/>
        <v/>
      </c>
      <c r="J2127" s="11" t="str">
        <f t="shared" si="134"/>
        <v/>
      </c>
      <c r="K2127" s="11">
        <f t="shared" si="135"/>
        <v>0</v>
      </c>
    </row>
    <row r="2128" spans="1:11" s="11" customFormat="1">
      <c r="A2128" s="32">
        <v>2018</v>
      </c>
      <c r="B2128" s="32">
        <v>10307</v>
      </c>
      <c r="C2128" s="33" t="s">
        <v>565</v>
      </c>
      <c r="D2128" s="33" t="s">
        <v>566</v>
      </c>
      <c r="E2128" s="34">
        <v>22206</v>
      </c>
      <c r="F2128" s="35">
        <v>5.76</v>
      </c>
      <c r="G2128" s="34" t="s">
        <v>364</v>
      </c>
      <c r="H2128" s="14" t="str">
        <f t="shared" si="132"/>
        <v/>
      </c>
      <c r="I2128" s="11" t="str">
        <f t="shared" si="133"/>
        <v/>
      </c>
      <c r="J2128" s="11" t="str">
        <f t="shared" si="134"/>
        <v/>
      </c>
      <c r="K2128" s="11">
        <f t="shared" si="135"/>
        <v>0</v>
      </c>
    </row>
    <row r="2129" spans="1:11" s="11" customFormat="1">
      <c r="A2129" s="32">
        <v>2018</v>
      </c>
      <c r="B2129" s="32">
        <v>10307</v>
      </c>
      <c r="C2129" s="33" t="s">
        <v>563</v>
      </c>
      <c r="D2129" s="33" t="s">
        <v>564</v>
      </c>
      <c r="E2129" s="34">
        <v>17750</v>
      </c>
      <c r="F2129" s="35">
        <v>1</v>
      </c>
      <c r="G2129" s="34" t="s">
        <v>364</v>
      </c>
      <c r="H2129" s="14" t="str">
        <f t="shared" si="132"/>
        <v/>
      </c>
      <c r="I2129" s="11" t="str">
        <f t="shared" si="133"/>
        <v/>
      </c>
      <c r="J2129" s="11" t="str">
        <f t="shared" si="134"/>
        <v/>
      </c>
      <c r="K2129" s="11">
        <f t="shared" si="135"/>
        <v>0</v>
      </c>
    </row>
    <row r="2130" spans="1:11" s="11" customFormat="1">
      <c r="A2130" s="32">
        <v>2018</v>
      </c>
      <c r="B2130" s="32">
        <v>10308</v>
      </c>
      <c r="C2130" s="33" t="s">
        <v>563</v>
      </c>
      <c r="D2130" s="33" t="s">
        <v>564</v>
      </c>
      <c r="E2130" s="34">
        <v>51153</v>
      </c>
      <c r="F2130" s="35">
        <v>1.028</v>
      </c>
      <c r="G2130" s="34" t="s">
        <v>364</v>
      </c>
      <c r="H2130" s="14" t="str">
        <f t="shared" si="132"/>
        <v/>
      </c>
      <c r="I2130" s="11" t="str">
        <f t="shared" si="133"/>
        <v/>
      </c>
      <c r="J2130" s="11" t="str">
        <f t="shared" si="134"/>
        <v/>
      </c>
      <c r="K2130" s="11">
        <f t="shared" si="135"/>
        <v>0</v>
      </c>
    </row>
    <row r="2131" spans="1:11" s="11" customFormat="1">
      <c r="A2131" s="32">
        <v>2018</v>
      </c>
      <c r="B2131" s="32">
        <v>10328</v>
      </c>
      <c r="C2131" s="33" t="s">
        <v>563</v>
      </c>
      <c r="D2131" s="33" t="s">
        <v>564</v>
      </c>
      <c r="E2131" s="34">
        <v>156164</v>
      </c>
      <c r="F2131" s="35">
        <v>1.0389999999999999</v>
      </c>
      <c r="G2131" s="34" t="s">
        <v>364</v>
      </c>
      <c r="H2131" s="14" t="str">
        <f t="shared" si="132"/>
        <v/>
      </c>
      <c r="I2131" s="11" t="str">
        <f t="shared" si="133"/>
        <v/>
      </c>
      <c r="J2131" s="11" t="str">
        <f t="shared" si="134"/>
        <v/>
      </c>
      <c r="K2131" s="11">
        <f t="shared" si="135"/>
        <v>0</v>
      </c>
    </row>
    <row r="2132" spans="1:11" s="11" customFormat="1">
      <c r="A2132" s="32">
        <v>2018</v>
      </c>
      <c r="B2132" s="32">
        <v>10328</v>
      </c>
      <c r="C2132" s="33" t="s">
        <v>563</v>
      </c>
      <c r="D2132" s="33" t="s">
        <v>564</v>
      </c>
      <c r="E2132" s="34">
        <v>218069</v>
      </c>
      <c r="F2132" s="35">
        <v>1.0389999999999999</v>
      </c>
      <c r="G2132" s="34" t="s">
        <v>364</v>
      </c>
      <c r="H2132" s="14" t="str">
        <f t="shared" si="132"/>
        <v/>
      </c>
      <c r="I2132" s="11" t="str">
        <f t="shared" si="133"/>
        <v/>
      </c>
      <c r="J2132" s="11" t="str">
        <f t="shared" si="134"/>
        <v/>
      </c>
      <c r="K2132" s="11">
        <f t="shared" si="135"/>
        <v>0</v>
      </c>
    </row>
    <row r="2133" spans="1:11" s="11" customFormat="1">
      <c r="A2133" s="32">
        <v>2018</v>
      </c>
      <c r="B2133" s="32">
        <v>10328</v>
      </c>
      <c r="C2133" s="33" t="s">
        <v>563</v>
      </c>
      <c r="D2133" s="33" t="s">
        <v>564</v>
      </c>
      <c r="E2133" s="34">
        <v>54422</v>
      </c>
      <c r="F2133" s="35">
        <v>1.0389999999999999</v>
      </c>
      <c r="G2133" s="34" t="s">
        <v>364</v>
      </c>
      <c r="H2133" s="14" t="str">
        <f t="shared" si="132"/>
        <v/>
      </c>
      <c r="I2133" s="11" t="str">
        <f t="shared" si="133"/>
        <v/>
      </c>
      <c r="J2133" s="11" t="str">
        <f t="shared" si="134"/>
        <v/>
      </c>
      <c r="K2133" s="11">
        <f t="shared" si="135"/>
        <v>0</v>
      </c>
    </row>
    <row r="2134" spans="1:11" s="11" customFormat="1">
      <c r="A2134" s="32">
        <v>2018</v>
      </c>
      <c r="B2134" s="32">
        <v>10328</v>
      </c>
      <c r="C2134" s="33" t="s">
        <v>563</v>
      </c>
      <c r="D2134" s="33" t="s">
        <v>564</v>
      </c>
      <c r="E2134" s="34">
        <v>137201</v>
      </c>
      <c r="F2134" s="35">
        <v>1.0389999999999999</v>
      </c>
      <c r="G2134" s="34" t="s">
        <v>364</v>
      </c>
      <c r="H2134" s="14" t="str">
        <f t="shared" si="132"/>
        <v/>
      </c>
      <c r="I2134" s="11" t="str">
        <f t="shared" si="133"/>
        <v/>
      </c>
      <c r="J2134" s="11" t="str">
        <f t="shared" si="134"/>
        <v/>
      </c>
      <c r="K2134" s="11">
        <f t="shared" si="135"/>
        <v>0</v>
      </c>
    </row>
    <row r="2135" spans="1:11" s="11" customFormat="1">
      <c r="A2135" s="32">
        <v>2018</v>
      </c>
      <c r="B2135" s="32">
        <v>10328</v>
      </c>
      <c r="C2135" s="33" t="s">
        <v>563</v>
      </c>
      <c r="D2135" s="33" t="s">
        <v>564</v>
      </c>
      <c r="E2135" s="34">
        <v>96246</v>
      </c>
      <c r="F2135" s="35">
        <v>1.0389999999999999</v>
      </c>
      <c r="G2135" s="34" t="s">
        <v>364</v>
      </c>
      <c r="H2135" s="14" t="str">
        <f t="shared" si="132"/>
        <v/>
      </c>
      <c r="I2135" s="11" t="str">
        <f t="shared" si="133"/>
        <v/>
      </c>
      <c r="J2135" s="11" t="str">
        <f t="shared" si="134"/>
        <v/>
      </c>
      <c r="K2135" s="11">
        <f t="shared" si="135"/>
        <v>0</v>
      </c>
    </row>
    <row r="2136" spans="1:11" s="11" customFormat="1">
      <c r="A2136" s="32">
        <v>2018</v>
      </c>
      <c r="B2136" s="32">
        <v>10360</v>
      </c>
      <c r="C2136" s="33" t="s">
        <v>563</v>
      </c>
      <c r="D2136" s="33" t="s">
        <v>564</v>
      </c>
      <c r="E2136" s="34">
        <v>260382</v>
      </c>
      <c r="F2136" s="35">
        <v>1.044</v>
      </c>
      <c r="G2136" s="34" t="s">
        <v>364</v>
      </c>
      <c r="H2136" s="14" t="str">
        <f t="shared" si="132"/>
        <v/>
      </c>
      <c r="I2136" s="11" t="str">
        <f t="shared" si="133"/>
        <v/>
      </c>
      <c r="J2136" s="11" t="str">
        <f t="shared" si="134"/>
        <v/>
      </c>
      <c r="K2136" s="11">
        <f t="shared" si="135"/>
        <v>0</v>
      </c>
    </row>
    <row r="2137" spans="1:11" s="11" customFormat="1">
      <c r="A2137" s="32">
        <v>2018</v>
      </c>
      <c r="B2137" s="32">
        <v>10362</v>
      </c>
      <c r="C2137" s="33" t="s">
        <v>363</v>
      </c>
      <c r="D2137" s="33" t="s">
        <v>354</v>
      </c>
      <c r="E2137" s="34">
        <v>14280</v>
      </c>
      <c r="F2137" s="35">
        <v>17.283999999999999</v>
      </c>
      <c r="G2137" s="34" t="s">
        <v>364</v>
      </c>
      <c r="H2137" s="14" t="str">
        <f t="shared" si="132"/>
        <v/>
      </c>
      <c r="I2137" s="11" t="str">
        <f t="shared" si="133"/>
        <v/>
      </c>
      <c r="J2137" s="11" t="str">
        <f t="shared" si="134"/>
        <v/>
      </c>
      <c r="K2137" s="11">
        <f t="shared" si="135"/>
        <v>0</v>
      </c>
    </row>
    <row r="2138" spans="1:11" s="11" customFormat="1">
      <c r="A2138" s="32">
        <v>2018</v>
      </c>
      <c r="B2138" s="32">
        <v>10362</v>
      </c>
      <c r="C2138" s="33" t="s">
        <v>363</v>
      </c>
      <c r="D2138" s="33" t="s">
        <v>354</v>
      </c>
      <c r="E2138" s="34">
        <v>15114</v>
      </c>
      <c r="F2138" s="35">
        <v>16.922000000000001</v>
      </c>
      <c r="G2138" s="34" t="s">
        <v>364</v>
      </c>
      <c r="H2138" s="14" t="str">
        <f t="shared" si="132"/>
        <v/>
      </c>
      <c r="I2138" s="11" t="str">
        <f t="shared" si="133"/>
        <v/>
      </c>
      <c r="J2138" s="11" t="str">
        <f t="shared" si="134"/>
        <v/>
      </c>
      <c r="K2138" s="11">
        <f t="shared" si="135"/>
        <v>0</v>
      </c>
    </row>
    <row r="2139" spans="1:11" s="11" customFormat="1">
      <c r="A2139" s="32">
        <v>2018</v>
      </c>
      <c r="B2139" s="32">
        <v>10362</v>
      </c>
      <c r="C2139" s="33" t="s">
        <v>563</v>
      </c>
      <c r="D2139" s="33" t="s">
        <v>564</v>
      </c>
      <c r="E2139" s="34">
        <v>221029</v>
      </c>
      <c r="F2139" s="35">
        <v>1.0109999999999999</v>
      </c>
      <c r="G2139" s="34" t="s">
        <v>364</v>
      </c>
      <c r="H2139" s="14" t="str">
        <f t="shared" si="132"/>
        <v/>
      </c>
      <c r="I2139" s="11" t="str">
        <f t="shared" si="133"/>
        <v/>
      </c>
      <c r="J2139" s="11" t="str">
        <f t="shared" si="134"/>
        <v/>
      </c>
      <c r="K2139" s="11">
        <f t="shared" si="135"/>
        <v>0</v>
      </c>
    </row>
    <row r="2140" spans="1:11" s="11" customFormat="1">
      <c r="A2140" s="32">
        <v>2018</v>
      </c>
      <c r="B2140" s="32">
        <v>10377</v>
      </c>
      <c r="C2140" s="33" t="s">
        <v>353</v>
      </c>
      <c r="D2140" s="33" t="s">
        <v>354</v>
      </c>
      <c r="E2140" s="34">
        <v>14693</v>
      </c>
      <c r="F2140" s="35">
        <v>25.92</v>
      </c>
      <c r="G2140" s="34" t="s">
        <v>364</v>
      </c>
      <c r="H2140" s="14" t="str">
        <f t="shared" si="132"/>
        <v/>
      </c>
      <c r="I2140" s="11" t="str">
        <f t="shared" si="133"/>
        <v/>
      </c>
      <c r="J2140" s="11" t="str">
        <f t="shared" si="134"/>
        <v/>
      </c>
      <c r="K2140" s="11">
        <f t="shared" si="135"/>
        <v>0</v>
      </c>
    </row>
    <row r="2141" spans="1:11" s="11" customFormat="1">
      <c r="A2141" s="32">
        <v>2018</v>
      </c>
      <c r="B2141" s="32">
        <v>10377</v>
      </c>
      <c r="C2141" s="33" t="s">
        <v>353</v>
      </c>
      <c r="D2141" s="33" t="s">
        <v>354</v>
      </c>
      <c r="E2141" s="34">
        <v>1353</v>
      </c>
      <c r="F2141" s="35">
        <v>25.66</v>
      </c>
      <c r="G2141" s="34" t="s">
        <v>364</v>
      </c>
      <c r="H2141" s="14" t="str">
        <f t="shared" si="132"/>
        <v/>
      </c>
      <c r="I2141" s="11" t="str">
        <f t="shared" si="133"/>
        <v/>
      </c>
      <c r="J2141" s="11" t="str">
        <f t="shared" si="134"/>
        <v/>
      </c>
      <c r="K2141" s="11">
        <f t="shared" si="135"/>
        <v>0</v>
      </c>
    </row>
    <row r="2142" spans="1:11" s="11" customFormat="1">
      <c r="A2142" s="32">
        <v>2018</v>
      </c>
      <c r="B2142" s="32">
        <v>10377</v>
      </c>
      <c r="C2142" s="33" t="s">
        <v>353</v>
      </c>
      <c r="D2142" s="33" t="s">
        <v>354</v>
      </c>
      <c r="E2142" s="34">
        <v>1771</v>
      </c>
      <c r="F2142" s="35">
        <v>25.4</v>
      </c>
      <c r="G2142" s="34" t="s">
        <v>364</v>
      </c>
      <c r="H2142" s="14" t="str">
        <f t="shared" si="132"/>
        <v/>
      </c>
      <c r="I2142" s="11" t="str">
        <f t="shared" si="133"/>
        <v/>
      </c>
      <c r="J2142" s="11" t="str">
        <f t="shared" si="134"/>
        <v/>
      </c>
      <c r="K2142" s="11">
        <f t="shared" si="135"/>
        <v>0</v>
      </c>
    </row>
    <row r="2143" spans="1:11" s="11" customFormat="1">
      <c r="A2143" s="32">
        <v>2018</v>
      </c>
      <c r="B2143" s="32">
        <v>10377</v>
      </c>
      <c r="C2143" s="33" t="s">
        <v>353</v>
      </c>
      <c r="D2143" s="33" t="s">
        <v>354</v>
      </c>
      <c r="E2143" s="34">
        <v>332</v>
      </c>
      <c r="F2143" s="35">
        <v>25.92</v>
      </c>
      <c r="G2143" s="34" t="s">
        <v>364</v>
      </c>
      <c r="H2143" s="14" t="str">
        <f t="shared" si="132"/>
        <v/>
      </c>
      <c r="I2143" s="11" t="str">
        <f t="shared" si="133"/>
        <v/>
      </c>
      <c r="J2143" s="11" t="str">
        <f t="shared" si="134"/>
        <v/>
      </c>
      <c r="K2143" s="11">
        <f t="shared" si="135"/>
        <v>0</v>
      </c>
    </row>
    <row r="2144" spans="1:11" s="11" customFormat="1">
      <c r="A2144" s="32">
        <v>2018</v>
      </c>
      <c r="B2144" s="32">
        <v>10378</v>
      </c>
      <c r="C2144" s="33" t="s">
        <v>353</v>
      </c>
      <c r="D2144" s="33" t="s">
        <v>354</v>
      </c>
      <c r="E2144" s="34">
        <v>3071</v>
      </c>
      <c r="F2144" s="35">
        <v>26.626000000000001</v>
      </c>
      <c r="G2144" s="34" t="s">
        <v>364</v>
      </c>
      <c r="H2144" s="14" t="str">
        <f t="shared" si="132"/>
        <v/>
      </c>
      <c r="I2144" s="11" t="str">
        <f t="shared" si="133"/>
        <v/>
      </c>
      <c r="J2144" s="11" t="str">
        <f t="shared" si="134"/>
        <v/>
      </c>
      <c r="K2144" s="11">
        <f t="shared" si="135"/>
        <v>0</v>
      </c>
    </row>
    <row r="2145" spans="1:11" s="11" customFormat="1">
      <c r="A2145" s="32">
        <v>2018</v>
      </c>
      <c r="B2145" s="32">
        <v>10378</v>
      </c>
      <c r="C2145" s="33" t="s">
        <v>353</v>
      </c>
      <c r="D2145" s="33" t="s">
        <v>354</v>
      </c>
      <c r="E2145" s="34">
        <v>3377</v>
      </c>
      <c r="F2145" s="35">
        <v>26.297999999999998</v>
      </c>
      <c r="G2145" s="34" t="s">
        <v>364</v>
      </c>
      <c r="H2145" s="14" t="str">
        <f t="shared" si="132"/>
        <v/>
      </c>
      <c r="I2145" s="11" t="str">
        <f t="shared" si="133"/>
        <v/>
      </c>
      <c r="J2145" s="11" t="str">
        <f t="shared" si="134"/>
        <v/>
      </c>
      <c r="K2145" s="11">
        <f t="shared" si="135"/>
        <v>0</v>
      </c>
    </row>
    <row r="2146" spans="1:11" s="11" customFormat="1">
      <c r="A2146" s="32">
        <v>2018</v>
      </c>
      <c r="B2146" s="32">
        <v>10379</v>
      </c>
      <c r="C2146" s="33" t="s">
        <v>353</v>
      </c>
      <c r="D2146" s="33" t="s">
        <v>354</v>
      </c>
      <c r="E2146" s="34">
        <v>876</v>
      </c>
      <c r="F2146" s="35">
        <v>27.306000000000001</v>
      </c>
      <c r="G2146" s="34" t="s">
        <v>364</v>
      </c>
      <c r="H2146" s="14" t="str">
        <f t="shared" si="132"/>
        <v/>
      </c>
      <c r="I2146" s="11" t="str">
        <f t="shared" si="133"/>
        <v/>
      </c>
      <c r="J2146" s="11" t="str">
        <f t="shared" si="134"/>
        <v/>
      </c>
      <c r="K2146" s="11">
        <f t="shared" si="135"/>
        <v>0</v>
      </c>
    </row>
    <row r="2147" spans="1:11" s="11" customFormat="1">
      <c r="A2147" s="32">
        <v>2018</v>
      </c>
      <c r="B2147" s="32">
        <v>10379</v>
      </c>
      <c r="C2147" s="33" t="s">
        <v>353</v>
      </c>
      <c r="D2147" s="33" t="s">
        <v>354</v>
      </c>
      <c r="E2147" s="34">
        <v>1055</v>
      </c>
      <c r="F2147" s="35">
        <v>27.707999999999998</v>
      </c>
      <c r="G2147" s="34" t="s">
        <v>364</v>
      </c>
      <c r="H2147" s="14" t="str">
        <f t="shared" si="132"/>
        <v/>
      </c>
      <c r="I2147" s="11" t="str">
        <f t="shared" si="133"/>
        <v/>
      </c>
      <c r="J2147" s="11" t="str">
        <f t="shared" si="134"/>
        <v/>
      </c>
      <c r="K2147" s="11">
        <f t="shared" si="135"/>
        <v>0</v>
      </c>
    </row>
    <row r="2148" spans="1:11" s="11" customFormat="1">
      <c r="A2148" s="32">
        <v>2018</v>
      </c>
      <c r="B2148" s="32">
        <v>10384</v>
      </c>
      <c r="C2148" s="33" t="s">
        <v>353</v>
      </c>
      <c r="D2148" s="33" t="s">
        <v>354</v>
      </c>
      <c r="E2148" s="34">
        <v>3481</v>
      </c>
      <c r="F2148" s="35">
        <v>25.83</v>
      </c>
      <c r="G2148" s="34" t="s">
        <v>364</v>
      </c>
      <c r="H2148" s="14" t="str">
        <f t="shared" si="132"/>
        <v/>
      </c>
      <c r="I2148" s="11" t="str">
        <f t="shared" si="133"/>
        <v/>
      </c>
      <c r="J2148" s="11" t="str">
        <f t="shared" si="134"/>
        <v/>
      </c>
      <c r="K2148" s="11">
        <f t="shared" si="135"/>
        <v>0</v>
      </c>
    </row>
    <row r="2149" spans="1:11" s="11" customFormat="1">
      <c r="A2149" s="32">
        <v>2018</v>
      </c>
      <c r="B2149" s="32">
        <v>10398</v>
      </c>
      <c r="C2149" s="33" t="s">
        <v>563</v>
      </c>
      <c r="D2149" s="33" t="s">
        <v>564</v>
      </c>
      <c r="E2149" s="34">
        <v>56578</v>
      </c>
      <c r="F2149" s="35">
        <v>1.0649999999999999</v>
      </c>
      <c r="G2149" s="34" t="s">
        <v>364</v>
      </c>
      <c r="H2149" s="14" t="str">
        <f t="shared" si="132"/>
        <v/>
      </c>
      <c r="I2149" s="11" t="str">
        <f t="shared" si="133"/>
        <v/>
      </c>
      <c r="J2149" s="11" t="str">
        <f t="shared" si="134"/>
        <v/>
      </c>
      <c r="K2149" s="11">
        <f t="shared" si="135"/>
        <v>0</v>
      </c>
    </row>
    <row r="2150" spans="1:11" s="11" customFormat="1">
      <c r="A2150" s="32">
        <v>2018</v>
      </c>
      <c r="B2150" s="32">
        <v>10464</v>
      </c>
      <c r="C2150" s="33" t="s">
        <v>565</v>
      </c>
      <c r="D2150" s="33" t="s">
        <v>566</v>
      </c>
      <c r="E2150" s="34">
        <v>210</v>
      </c>
      <c r="F2150" s="35">
        <v>5.8</v>
      </c>
      <c r="G2150" s="34" t="s">
        <v>364</v>
      </c>
      <c r="H2150" s="14" t="str">
        <f t="shared" si="132"/>
        <v/>
      </c>
      <c r="I2150" s="11" t="str">
        <f t="shared" si="133"/>
        <v/>
      </c>
      <c r="J2150" s="11" t="str">
        <f t="shared" si="134"/>
        <v/>
      </c>
      <c r="K2150" s="11">
        <f t="shared" si="135"/>
        <v>0</v>
      </c>
    </row>
    <row r="2151" spans="1:11" s="11" customFormat="1">
      <c r="A2151" s="32">
        <v>2018</v>
      </c>
      <c r="B2151" s="32">
        <v>10495</v>
      </c>
      <c r="C2151" s="33" t="s">
        <v>353</v>
      </c>
      <c r="D2151" s="33" t="s">
        <v>354</v>
      </c>
      <c r="E2151" s="34">
        <v>9526</v>
      </c>
      <c r="F2151" s="35">
        <v>25.4</v>
      </c>
      <c r="G2151" s="34" t="s">
        <v>364</v>
      </c>
      <c r="H2151" s="14" t="str">
        <f t="shared" si="132"/>
        <v/>
      </c>
      <c r="I2151" s="11" t="str">
        <f t="shared" si="133"/>
        <v/>
      </c>
      <c r="J2151" s="11" t="str">
        <f t="shared" si="134"/>
        <v/>
      </c>
      <c r="K2151" s="11">
        <f t="shared" si="135"/>
        <v>0</v>
      </c>
    </row>
    <row r="2152" spans="1:11" s="11" customFormat="1">
      <c r="A2152" s="32">
        <v>2018</v>
      </c>
      <c r="B2152" s="32">
        <v>10495</v>
      </c>
      <c r="C2152" s="33" t="s">
        <v>567</v>
      </c>
      <c r="D2152" s="33" t="s">
        <v>566</v>
      </c>
      <c r="E2152" s="34">
        <v>3566</v>
      </c>
      <c r="F2152" s="35">
        <v>6.25</v>
      </c>
      <c r="G2152" s="34" t="s">
        <v>364</v>
      </c>
      <c r="H2152" s="14" t="str">
        <f t="shared" si="132"/>
        <v/>
      </c>
      <c r="I2152" s="11" t="str">
        <f t="shared" si="133"/>
        <v/>
      </c>
      <c r="J2152" s="11" t="str">
        <f t="shared" si="134"/>
        <v/>
      </c>
      <c r="K2152" s="11">
        <f t="shared" si="135"/>
        <v>0</v>
      </c>
    </row>
    <row r="2153" spans="1:11" s="11" customFormat="1">
      <c r="A2153" s="32">
        <v>2018</v>
      </c>
      <c r="B2153" s="32">
        <v>10496</v>
      </c>
      <c r="C2153" s="33" t="s">
        <v>563</v>
      </c>
      <c r="D2153" s="33" t="s">
        <v>564</v>
      </c>
      <c r="E2153" s="34">
        <v>688061</v>
      </c>
      <c r="F2153" s="35">
        <v>1.03</v>
      </c>
      <c r="G2153" s="34" t="s">
        <v>364</v>
      </c>
      <c r="H2153" s="14" t="str">
        <f t="shared" si="132"/>
        <v/>
      </c>
      <c r="I2153" s="11" t="str">
        <f t="shared" si="133"/>
        <v/>
      </c>
      <c r="J2153" s="11" t="str">
        <f t="shared" si="134"/>
        <v/>
      </c>
      <c r="K2153" s="11">
        <f t="shared" si="135"/>
        <v>0</v>
      </c>
    </row>
    <row r="2154" spans="1:11" s="11" customFormat="1">
      <c r="A2154" s="32">
        <v>2018</v>
      </c>
      <c r="B2154" s="32">
        <v>10554</v>
      </c>
      <c r="C2154" s="33" t="s">
        <v>563</v>
      </c>
      <c r="D2154" s="33" t="s">
        <v>564</v>
      </c>
      <c r="E2154" s="34">
        <v>95038</v>
      </c>
      <c r="F2154" s="35">
        <v>1.028</v>
      </c>
      <c r="G2154" s="34" t="s">
        <v>364</v>
      </c>
      <c r="H2154" s="14" t="str">
        <f t="shared" si="132"/>
        <v/>
      </c>
      <c r="I2154" s="11" t="str">
        <f t="shared" si="133"/>
        <v/>
      </c>
      <c r="J2154" s="11" t="str">
        <f t="shared" si="134"/>
        <v/>
      </c>
      <c r="K2154" s="11">
        <f t="shared" si="135"/>
        <v>0</v>
      </c>
    </row>
    <row r="2155" spans="1:11" s="11" customFormat="1">
      <c r="A2155" s="32">
        <v>2018</v>
      </c>
      <c r="B2155" s="32">
        <v>10554</v>
      </c>
      <c r="C2155" s="33" t="s">
        <v>563</v>
      </c>
      <c r="D2155" s="33" t="s">
        <v>564</v>
      </c>
      <c r="E2155" s="34">
        <v>2254867</v>
      </c>
      <c r="F2155" s="35">
        <v>1.028</v>
      </c>
      <c r="G2155" s="34" t="s">
        <v>364</v>
      </c>
      <c r="H2155" s="14" t="str">
        <f t="shared" si="132"/>
        <v/>
      </c>
      <c r="I2155" s="11" t="str">
        <f t="shared" si="133"/>
        <v/>
      </c>
      <c r="J2155" s="11" t="str">
        <f t="shared" si="134"/>
        <v/>
      </c>
      <c r="K2155" s="11">
        <f t="shared" si="135"/>
        <v>0</v>
      </c>
    </row>
    <row r="2156" spans="1:11" s="11" customFormat="1">
      <c r="A2156" s="32">
        <v>2018</v>
      </c>
      <c r="B2156" s="32">
        <v>10566</v>
      </c>
      <c r="C2156" s="33" t="s">
        <v>353</v>
      </c>
      <c r="D2156" s="33" t="s">
        <v>354</v>
      </c>
      <c r="E2156" s="34">
        <v>22450</v>
      </c>
      <c r="F2156" s="35">
        <v>25.95</v>
      </c>
      <c r="G2156" s="34" t="s">
        <v>364</v>
      </c>
      <c r="H2156" s="14" t="str">
        <f t="shared" si="132"/>
        <v/>
      </c>
      <c r="I2156" s="11" t="str">
        <f t="shared" si="133"/>
        <v/>
      </c>
      <c r="J2156" s="11" t="str">
        <f t="shared" si="134"/>
        <v/>
      </c>
      <c r="K2156" s="11">
        <f t="shared" si="135"/>
        <v>0</v>
      </c>
    </row>
    <row r="2157" spans="1:11" s="11" customFormat="1">
      <c r="A2157" s="32">
        <v>2018</v>
      </c>
      <c r="B2157" s="32">
        <v>10566</v>
      </c>
      <c r="C2157" s="33" t="s">
        <v>353</v>
      </c>
      <c r="D2157" s="33" t="s">
        <v>354</v>
      </c>
      <c r="E2157" s="34">
        <v>10109</v>
      </c>
      <c r="F2157" s="35">
        <v>27.59</v>
      </c>
      <c r="G2157" s="34" t="s">
        <v>364</v>
      </c>
      <c r="H2157" s="14" t="str">
        <f t="shared" si="132"/>
        <v/>
      </c>
      <c r="I2157" s="11" t="str">
        <f t="shared" si="133"/>
        <v/>
      </c>
      <c r="J2157" s="11" t="str">
        <f t="shared" si="134"/>
        <v/>
      </c>
      <c r="K2157" s="11">
        <f t="shared" si="135"/>
        <v>0</v>
      </c>
    </row>
    <row r="2158" spans="1:11" s="11" customFormat="1">
      <c r="A2158" s="32">
        <v>2018</v>
      </c>
      <c r="B2158" s="32">
        <v>10603</v>
      </c>
      <c r="C2158" s="33" t="s">
        <v>365</v>
      </c>
      <c r="D2158" s="33" t="s">
        <v>354</v>
      </c>
      <c r="E2158" s="34">
        <v>38232</v>
      </c>
      <c r="F2158" s="35">
        <v>12.3</v>
      </c>
      <c r="G2158" s="34" t="s">
        <v>364</v>
      </c>
      <c r="H2158" s="14" t="str">
        <f t="shared" si="132"/>
        <v/>
      </c>
      <c r="I2158" s="11" t="str">
        <f t="shared" si="133"/>
        <v/>
      </c>
      <c r="J2158" s="11" t="str">
        <f t="shared" si="134"/>
        <v/>
      </c>
      <c r="K2158" s="11">
        <f t="shared" si="135"/>
        <v>0</v>
      </c>
    </row>
    <row r="2159" spans="1:11" s="11" customFormat="1">
      <c r="A2159" s="32">
        <v>2018</v>
      </c>
      <c r="B2159" s="32">
        <v>10603</v>
      </c>
      <c r="C2159" s="33" t="s">
        <v>563</v>
      </c>
      <c r="D2159" s="33" t="s">
        <v>564</v>
      </c>
      <c r="E2159" s="34">
        <v>182</v>
      </c>
      <c r="F2159" s="35">
        <v>1.04</v>
      </c>
      <c r="G2159" s="34" t="s">
        <v>364</v>
      </c>
      <c r="H2159" s="14" t="str">
        <f t="shared" si="132"/>
        <v/>
      </c>
      <c r="I2159" s="11" t="str">
        <f t="shared" si="133"/>
        <v/>
      </c>
      <c r="J2159" s="11" t="str">
        <f t="shared" si="134"/>
        <v/>
      </c>
      <c r="K2159" s="11">
        <f t="shared" si="135"/>
        <v>0</v>
      </c>
    </row>
    <row r="2160" spans="1:11" s="11" customFormat="1">
      <c r="A2160" s="32">
        <v>2018</v>
      </c>
      <c r="B2160" s="32">
        <v>10633</v>
      </c>
      <c r="C2160" s="33" t="s">
        <v>563</v>
      </c>
      <c r="D2160" s="33" t="s">
        <v>564</v>
      </c>
      <c r="E2160" s="34">
        <v>2619</v>
      </c>
      <c r="F2160" s="35">
        <v>1.0780000000000001</v>
      </c>
      <c r="G2160" s="34" t="s">
        <v>364</v>
      </c>
      <c r="H2160" s="14" t="str">
        <f t="shared" si="132"/>
        <v/>
      </c>
      <c r="I2160" s="11" t="str">
        <f t="shared" si="133"/>
        <v/>
      </c>
      <c r="J2160" s="11" t="str">
        <f t="shared" si="134"/>
        <v/>
      </c>
      <c r="K2160" s="11">
        <f t="shared" si="135"/>
        <v>0</v>
      </c>
    </row>
    <row r="2161" spans="1:11" s="11" customFormat="1">
      <c r="A2161" s="32">
        <v>2018</v>
      </c>
      <c r="B2161" s="32">
        <v>10641</v>
      </c>
      <c r="C2161" s="33" t="s">
        <v>365</v>
      </c>
      <c r="D2161" s="33" t="s">
        <v>354</v>
      </c>
      <c r="E2161" s="34">
        <v>49540</v>
      </c>
      <c r="F2161" s="35">
        <v>7</v>
      </c>
      <c r="G2161" s="34" t="s">
        <v>364</v>
      </c>
      <c r="H2161" s="14" t="str">
        <f t="shared" si="132"/>
        <v/>
      </c>
      <c r="I2161" s="11" t="str">
        <f t="shared" si="133"/>
        <v/>
      </c>
      <c r="J2161" s="11" t="str">
        <f t="shared" si="134"/>
        <v/>
      </c>
      <c r="K2161" s="11">
        <f t="shared" si="135"/>
        <v>0</v>
      </c>
    </row>
    <row r="2162" spans="1:11" s="11" customFormat="1">
      <c r="A2162" s="32">
        <v>2018</v>
      </c>
      <c r="B2162" s="32">
        <v>10671</v>
      </c>
      <c r="C2162" s="33" t="s">
        <v>353</v>
      </c>
      <c r="D2162" s="33" t="s">
        <v>354</v>
      </c>
      <c r="E2162" s="34">
        <v>29119</v>
      </c>
      <c r="F2162" s="35">
        <v>21.76</v>
      </c>
      <c r="G2162" s="34" t="s">
        <v>364</v>
      </c>
      <c r="H2162" s="14" t="str">
        <f t="shared" si="132"/>
        <v/>
      </c>
      <c r="I2162" s="11" t="str">
        <f t="shared" si="133"/>
        <v/>
      </c>
      <c r="J2162" s="11" t="str">
        <f t="shared" si="134"/>
        <v/>
      </c>
      <c r="K2162" s="11">
        <f t="shared" si="135"/>
        <v>0</v>
      </c>
    </row>
    <row r="2163" spans="1:11" s="11" customFormat="1">
      <c r="A2163" s="32">
        <v>2018</v>
      </c>
      <c r="B2163" s="32">
        <v>10671</v>
      </c>
      <c r="C2163" s="33" t="s">
        <v>353</v>
      </c>
      <c r="D2163" s="33" t="s">
        <v>354</v>
      </c>
      <c r="E2163" s="34">
        <v>980</v>
      </c>
      <c r="F2163" s="35">
        <v>16.61</v>
      </c>
      <c r="G2163" s="34" t="s">
        <v>364</v>
      </c>
      <c r="H2163" s="14" t="str">
        <f t="shared" si="132"/>
        <v/>
      </c>
      <c r="I2163" s="11" t="str">
        <f t="shared" si="133"/>
        <v/>
      </c>
      <c r="J2163" s="11" t="str">
        <f t="shared" si="134"/>
        <v/>
      </c>
      <c r="K2163" s="11">
        <f t="shared" si="135"/>
        <v>0</v>
      </c>
    </row>
    <row r="2164" spans="1:11" s="11" customFormat="1">
      <c r="A2164" s="32">
        <v>2018</v>
      </c>
      <c r="B2164" s="32">
        <v>10671</v>
      </c>
      <c r="C2164" s="33" t="s">
        <v>363</v>
      </c>
      <c r="D2164" s="33" t="s">
        <v>354</v>
      </c>
      <c r="E2164" s="34">
        <v>27213</v>
      </c>
      <c r="F2164" s="35">
        <v>17.89</v>
      </c>
      <c r="G2164" s="34" t="s">
        <v>364</v>
      </c>
      <c r="H2164" s="14" t="str">
        <f t="shared" si="132"/>
        <v/>
      </c>
      <c r="I2164" s="11" t="str">
        <f t="shared" si="133"/>
        <v/>
      </c>
      <c r="J2164" s="11" t="str">
        <f t="shared" si="134"/>
        <v/>
      </c>
      <c r="K2164" s="11">
        <f t="shared" si="135"/>
        <v>0</v>
      </c>
    </row>
    <row r="2165" spans="1:11" s="11" customFormat="1">
      <c r="A2165" s="32">
        <v>2018</v>
      </c>
      <c r="B2165" s="32">
        <v>10671</v>
      </c>
      <c r="C2165" s="33" t="s">
        <v>363</v>
      </c>
      <c r="D2165" s="33" t="s">
        <v>354</v>
      </c>
      <c r="E2165" s="34">
        <v>41254</v>
      </c>
      <c r="F2165" s="35">
        <v>16.989999999999998</v>
      </c>
      <c r="G2165" s="34" t="s">
        <v>364</v>
      </c>
      <c r="H2165" s="14" t="str">
        <f t="shared" si="132"/>
        <v/>
      </c>
      <c r="I2165" s="11" t="str">
        <f t="shared" si="133"/>
        <v/>
      </c>
      <c r="J2165" s="11" t="str">
        <f t="shared" si="134"/>
        <v/>
      </c>
      <c r="K2165" s="11">
        <f t="shared" si="135"/>
        <v>0</v>
      </c>
    </row>
    <row r="2166" spans="1:11" s="11" customFormat="1">
      <c r="A2166" s="32">
        <v>2018</v>
      </c>
      <c r="B2166" s="32">
        <v>10673</v>
      </c>
      <c r="C2166" s="33" t="s">
        <v>363</v>
      </c>
      <c r="D2166" s="33" t="s">
        <v>354</v>
      </c>
      <c r="E2166" s="34">
        <v>63383</v>
      </c>
      <c r="F2166" s="35">
        <v>19.648</v>
      </c>
      <c r="G2166" s="34" t="s">
        <v>364</v>
      </c>
      <c r="H2166" s="14" t="str">
        <f t="shared" si="132"/>
        <v/>
      </c>
      <c r="I2166" s="11" t="str">
        <f t="shared" si="133"/>
        <v/>
      </c>
      <c r="J2166" s="11" t="str">
        <f t="shared" si="134"/>
        <v/>
      </c>
      <c r="K2166" s="11">
        <f t="shared" si="135"/>
        <v>0</v>
      </c>
    </row>
    <row r="2167" spans="1:11" s="11" customFormat="1">
      <c r="A2167" s="32">
        <v>2018</v>
      </c>
      <c r="B2167" s="32">
        <v>10673</v>
      </c>
      <c r="C2167" s="33" t="s">
        <v>565</v>
      </c>
      <c r="D2167" s="33" t="s">
        <v>566</v>
      </c>
      <c r="E2167" s="34">
        <v>188</v>
      </c>
      <c r="F2167" s="35">
        <v>5.67</v>
      </c>
      <c r="G2167" s="34" t="s">
        <v>364</v>
      </c>
      <c r="H2167" s="14" t="str">
        <f t="shared" si="132"/>
        <v/>
      </c>
      <c r="I2167" s="11" t="str">
        <f t="shared" si="133"/>
        <v/>
      </c>
      <c r="J2167" s="11" t="str">
        <f t="shared" si="134"/>
        <v/>
      </c>
      <c r="K2167" s="11">
        <f t="shared" si="135"/>
        <v>0</v>
      </c>
    </row>
    <row r="2168" spans="1:11" s="11" customFormat="1">
      <c r="A2168" s="32">
        <v>2018</v>
      </c>
      <c r="B2168" s="32">
        <v>10678</v>
      </c>
      <c r="C2168" s="33" t="s">
        <v>353</v>
      </c>
      <c r="D2168" s="33" t="s">
        <v>354</v>
      </c>
      <c r="E2168" s="34">
        <v>3268</v>
      </c>
      <c r="F2168" s="35">
        <v>21.88</v>
      </c>
      <c r="G2168" s="34" t="s">
        <v>364</v>
      </c>
      <c r="H2168" s="14" t="str">
        <f t="shared" si="132"/>
        <v/>
      </c>
      <c r="I2168" s="11" t="str">
        <f t="shared" si="133"/>
        <v/>
      </c>
      <c r="J2168" s="11" t="str">
        <f t="shared" si="134"/>
        <v/>
      </c>
      <c r="K2168" s="11">
        <f t="shared" si="135"/>
        <v>0</v>
      </c>
    </row>
    <row r="2169" spans="1:11" s="11" customFormat="1">
      <c r="A2169" s="32">
        <v>2018</v>
      </c>
      <c r="B2169" s="32">
        <v>10678</v>
      </c>
      <c r="C2169" s="33" t="s">
        <v>353</v>
      </c>
      <c r="D2169" s="33" t="s">
        <v>354</v>
      </c>
      <c r="E2169" s="34">
        <v>35668</v>
      </c>
      <c r="F2169" s="35">
        <v>22.09</v>
      </c>
      <c r="G2169" s="34" t="s">
        <v>364</v>
      </c>
      <c r="H2169" s="14" t="str">
        <f t="shared" si="132"/>
        <v/>
      </c>
      <c r="I2169" s="11" t="str">
        <f t="shared" si="133"/>
        <v/>
      </c>
      <c r="J2169" s="11" t="str">
        <f t="shared" si="134"/>
        <v/>
      </c>
      <c r="K2169" s="11">
        <f t="shared" si="135"/>
        <v>0</v>
      </c>
    </row>
    <row r="2170" spans="1:11" s="11" customFormat="1">
      <c r="A2170" s="32">
        <v>2018</v>
      </c>
      <c r="B2170" s="32">
        <v>10678</v>
      </c>
      <c r="C2170" s="33" t="s">
        <v>353</v>
      </c>
      <c r="D2170" s="33" t="s">
        <v>354</v>
      </c>
      <c r="E2170" s="34">
        <v>25085</v>
      </c>
      <c r="F2170" s="35">
        <v>21.83</v>
      </c>
      <c r="G2170" s="34" t="s">
        <v>364</v>
      </c>
      <c r="H2170" s="14" t="str">
        <f t="shared" si="132"/>
        <v/>
      </c>
      <c r="I2170" s="11" t="str">
        <f t="shared" si="133"/>
        <v/>
      </c>
      <c r="J2170" s="11" t="str">
        <f t="shared" si="134"/>
        <v/>
      </c>
      <c r="K2170" s="11">
        <f t="shared" si="135"/>
        <v>0</v>
      </c>
    </row>
    <row r="2171" spans="1:11" s="11" customFormat="1">
      <c r="A2171" s="32">
        <v>2018</v>
      </c>
      <c r="B2171" s="32">
        <v>10682</v>
      </c>
      <c r="C2171" s="33" t="s">
        <v>563</v>
      </c>
      <c r="D2171" s="33" t="s">
        <v>564</v>
      </c>
      <c r="E2171" s="34">
        <v>79748</v>
      </c>
      <c r="F2171" s="35">
        <v>1.107</v>
      </c>
      <c r="G2171" s="34" t="s">
        <v>364</v>
      </c>
      <c r="H2171" s="14" t="str">
        <f t="shared" si="132"/>
        <v/>
      </c>
      <c r="I2171" s="11" t="str">
        <f t="shared" si="133"/>
        <v/>
      </c>
      <c r="J2171" s="11" t="str">
        <f t="shared" si="134"/>
        <v/>
      </c>
      <c r="K2171" s="11">
        <f t="shared" si="135"/>
        <v>0</v>
      </c>
    </row>
    <row r="2172" spans="1:11" s="11" customFormat="1">
      <c r="A2172" s="32">
        <v>2018</v>
      </c>
      <c r="B2172" s="32">
        <v>10684</v>
      </c>
      <c r="C2172" s="33" t="s">
        <v>353</v>
      </c>
      <c r="D2172" s="33" t="s">
        <v>354</v>
      </c>
      <c r="E2172" s="34">
        <v>65002</v>
      </c>
      <c r="F2172" s="35">
        <v>22.7</v>
      </c>
      <c r="G2172" s="34" t="s">
        <v>364</v>
      </c>
      <c r="H2172" s="14" t="str">
        <f t="shared" si="132"/>
        <v/>
      </c>
      <c r="I2172" s="11" t="str">
        <f t="shared" si="133"/>
        <v/>
      </c>
      <c r="J2172" s="11" t="str">
        <f t="shared" si="134"/>
        <v/>
      </c>
      <c r="K2172" s="11">
        <f t="shared" si="135"/>
        <v>0</v>
      </c>
    </row>
    <row r="2173" spans="1:11" s="11" customFormat="1">
      <c r="A2173" s="32">
        <v>2018</v>
      </c>
      <c r="B2173" s="32">
        <v>10684</v>
      </c>
      <c r="C2173" s="33" t="s">
        <v>563</v>
      </c>
      <c r="D2173" s="33" t="s">
        <v>564</v>
      </c>
      <c r="E2173" s="34">
        <v>33675</v>
      </c>
      <c r="F2173" s="35">
        <v>1.018</v>
      </c>
      <c r="G2173" s="34" t="s">
        <v>364</v>
      </c>
      <c r="H2173" s="14" t="str">
        <f t="shared" si="132"/>
        <v/>
      </c>
      <c r="I2173" s="11" t="str">
        <f t="shared" si="133"/>
        <v/>
      </c>
      <c r="J2173" s="11" t="str">
        <f t="shared" si="134"/>
        <v/>
      </c>
      <c r="K2173" s="11">
        <f t="shared" si="135"/>
        <v>0</v>
      </c>
    </row>
    <row r="2174" spans="1:11" s="11" customFormat="1">
      <c r="A2174" s="32">
        <v>2018</v>
      </c>
      <c r="B2174" s="32">
        <v>10692</v>
      </c>
      <c r="C2174" s="33" t="s">
        <v>563</v>
      </c>
      <c r="D2174" s="33" t="s">
        <v>564</v>
      </c>
      <c r="E2174" s="34">
        <v>1375787</v>
      </c>
      <c r="F2174" s="35">
        <v>1.036</v>
      </c>
      <c r="G2174" s="34" t="s">
        <v>364</v>
      </c>
      <c r="H2174" s="14" t="str">
        <f t="shared" si="132"/>
        <v/>
      </c>
      <c r="I2174" s="11" t="str">
        <f t="shared" si="133"/>
        <v/>
      </c>
      <c r="J2174" s="11" t="str">
        <f t="shared" si="134"/>
        <v/>
      </c>
      <c r="K2174" s="11">
        <f t="shared" si="135"/>
        <v>0</v>
      </c>
    </row>
    <row r="2175" spans="1:11" s="11" customFormat="1">
      <c r="A2175" s="32">
        <v>2018</v>
      </c>
      <c r="B2175" s="32">
        <v>10692</v>
      </c>
      <c r="C2175" s="33" t="s">
        <v>563</v>
      </c>
      <c r="D2175" s="33" t="s">
        <v>564</v>
      </c>
      <c r="E2175" s="34">
        <v>1247458</v>
      </c>
      <c r="F2175" s="35">
        <v>1.036</v>
      </c>
      <c r="G2175" s="34" t="s">
        <v>364</v>
      </c>
      <c r="H2175" s="14" t="str">
        <f t="shared" si="132"/>
        <v/>
      </c>
      <c r="I2175" s="11" t="str">
        <f t="shared" si="133"/>
        <v/>
      </c>
      <c r="J2175" s="11" t="str">
        <f t="shared" si="134"/>
        <v/>
      </c>
      <c r="K2175" s="11">
        <f t="shared" si="135"/>
        <v>0</v>
      </c>
    </row>
    <row r="2176" spans="1:11" s="11" customFormat="1">
      <c r="A2176" s="32">
        <v>2018</v>
      </c>
      <c r="B2176" s="32">
        <v>10692</v>
      </c>
      <c r="C2176" s="33" t="s">
        <v>563</v>
      </c>
      <c r="D2176" s="33" t="s">
        <v>564</v>
      </c>
      <c r="E2176" s="34">
        <v>509139</v>
      </c>
      <c r="F2176" s="35">
        <v>1.036</v>
      </c>
      <c r="G2176" s="34" t="s">
        <v>364</v>
      </c>
      <c r="H2176" s="14" t="str">
        <f t="shared" si="132"/>
        <v/>
      </c>
      <c r="I2176" s="11" t="str">
        <f t="shared" si="133"/>
        <v/>
      </c>
      <c r="J2176" s="11" t="str">
        <f t="shared" si="134"/>
        <v/>
      </c>
      <c r="K2176" s="11">
        <f t="shared" si="135"/>
        <v>0</v>
      </c>
    </row>
    <row r="2177" spans="1:11" s="11" customFormat="1">
      <c r="A2177" s="32">
        <v>2018</v>
      </c>
      <c r="B2177" s="32">
        <v>10743</v>
      </c>
      <c r="C2177" s="33" t="s">
        <v>563</v>
      </c>
      <c r="D2177" s="33" t="s">
        <v>564</v>
      </c>
      <c r="E2177" s="34">
        <v>1023</v>
      </c>
      <c r="F2177" s="35">
        <v>1.077</v>
      </c>
      <c r="G2177" s="34" t="s">
        <v>364</v>
      </c>
      <c r="H2177" s="14" t="str">
        <f t="shared" si="132"/>
        <v/>
      </c>
      <c r="I2177" s="11" t="str">
        <f t="shared" si="133"/>
        <v/>
      </c>
      <c r="J2177" s="11" t="str">
        <f t="shared" si="134"/>
        <v/>
      </c>
      <c r="K2177" s="11">
        <f t="shared" si="135"/>
        <v>0</v>
      </c>
    </row>
    <row r="2178" spans="1:11" s="11" customFormat="1">
      <c r="A2178" s="32">
        <v>2018</v>
      </c>
      <c r="B2178" s="32">
        <v>10743</v>
      </c>
      <c r="C2178" s="33" t="s">
        <v>365</v>
      </c>
      <c r="D2178" s="33" t="s">
        <v>354</v>
      </c>
      <c r="E2178" s="34">
        <v>37881</v>
      </c>
      <c r="F2178" s="35">
        <v>15.372</v>
      </c>
      <c r="G2178" s="34" t="s">
        <v>364</v>
      </c>
      <c r="H2178" s="14" t="str">
        <f t="shared" si="132"/>
        <v/>
      </c>
      <c r="I2178" s="11" t="str">
        <f t="shared" si="133"/>
        <v/>
      </c>
      <c r="J2178" s="11" t="str">
        <f t="shared" si="134"/>
        <v/>
      </c>
      <c r="K2178" s="11">
        <f t="shared" si="135"/>
        <v>0</v>
      </c>
    </row>
    <row r="2179" spans="1:11" s="11" customFormat="1">
      <c r="A2179" s="32">
        <v>2018</v>
      </c>
      <c r="B2179" s="32">
        <v>10745</v>
      </c>
      <c r="C2179" s="33" t="s">
        <v>563</v>
      </c>
      <c r="D2179" s="33" t="s">
        <v>564</v>
      </c>
      <c r="E2179" s="34">
        <v>5847526</v>
      </c>
      <c r="F2179" s="35">
        <v>1.034</v>
      </c>
      <c r="G2179" s="34" t="s">
        <v>364</v>
      </c>
      <c r="H2179" s="14" t="str">
        <f t="shared" si="132"/>
        <v/>
      </c>
      <c r="I2179" s="11" t="str">
        <f t="shared" si="133"/>
        <v/>
      </c>
      <c r="J2179" s="11" t="str">
        <f t="shared" si="134"/>
        <v/>
      </c>
      <c r="K2179" s="11">
        <f t="shared" si="135"/>
        <v>0</v>
      </c>
    </row>
    <row r="2180" spans="1:11" s="11" customFormat="1">
      <c r="A2180" s="32">
        <v>2018</v>
      </c>
      <c r="B2180" s="32">
        <v>10789</v>
      </c>
      <c r="C2180" s="33" t="s">
        <v>563</v>
      </c>
      <c r="D2180" s="33" t="s">
        <v>564</v>
      </c>
      <c r="E2180" s="34">
        <v>1439792</v>
      </c>
      <c r="F2180" s="35">
        <v>1.0249999999999999</v>
      </c>
      <c r="G2180" s="34" t="s">
        <v>364</v>
      </c>
      <c r="H2180" s="14" t="str">
        <f t="shared" si="132"/>
        <v/>
      </c>
      <c r="I2180" s="11" t="str">
        <f t="shared" si="133"/>
        <v/>
      </c>
      <c r="J2180" s="11" t="str">
        <f t="shared" si="134"/>
        <v/>
      </c>
      <c r="K2180" s="11">
        <f t="shared" si="135"/>
        <v>0</v>
      </c>
    </row>
    <row r="2181" spans="1:11" s="11" customFormat="1">
      <c r="A2181" s="32">
        <v>2018</v>
      </c>
      <c r="B2181" s="32">
        <v>10789</v>
      </c>
      <c r="C2181" s="33" t="s">
        <v>563</v>
      </c>
      <c r="D2181" s="33" t="s">
        <v>564</v>
      </c>
      <c r="E2181" s="34">
        <v>936925</v>
      </c>
      <c r="F2181" s="35">
        <v>1.0249999999999999</v>
      </c>
      <c r="G2181" s="34" t="s">
        <v>364</v>
      </c>
      <c r="H2181" s="14" t="str">
        <f t="shared" si="132"/>
        <v/>
      </c>
      <c r="I2181" s="11" t="str">
        <f t="shared" si="133"/>
        <v/>
      </c>
      <c r="J2181" s="11" t="str">
        <f t="shared" si="134"/>
        <v/>
      </c>
      <c r="K2181" s="11">
        <f t="shared" si="135"/>
        <v>0</v>
      </c>
    </row>
    <row r="2182" spans="1:11" s="11" customFormat="1">
      <c r="A2182" s="32">
        <v>2018</v>
      </c>
      <c r="B2182" s="32">
        <v>10849</v>
      </c>
      <c r="C2182" s="33" t="s">
        <v>563</v>
      </c>
      <c r="D2182" s="33" t="s">
        <v>564</v>
      </c>
      <c r="E2182" s="34">
        <v>2027</v>
      </c>
      <c r="F2182" s="35">
        <v>1.03</v>
      </c>
      <c r="G2182" s="34" t="s">
        <v>364</v>
      </c>
      <c r="H2182" s="14" t="str">
        <f t="shared" ref="H2182:H2245" si="136">IF(I2182="","",G2182/100*F2182*E2182)</f>
        <v/>
      </c>
      <c r="I2182" s="11" t="str">
        <f t="shared" ref="I2182:I2245" si="137">IF(OR(G2182=".",F2182=".",E2182="."),"",E2182)</f>
        <v/>
      </c>
      <c r="J2182" s="11" t="str">
        <f t="shared" ref="J2182:J2245" si="138">IF(I2182="","",F2182*I2182)</f>
        <v/>
      </c>
      <c r="K2182" s="11">
        <f t="shared" ref="K2182:K2245" si="139">IF(C2182="LIG",1,0)</f>
        <v>0</v>
      </c>
    </row>
    <row r="2183" spans="1:11" s="11" customFormat="1">
      <c r="A2183" s="32">
        <v>2018</v>
      </c>
      <c r="B2183" s="32">
        <v>10860</v>
      </c>
      <c r="C2183" s="33" t="s">
        <v>363</v>
      </c>
      <c r="D2183" s="33" t="s">
        <v>354</v>
      </c>
      <c r="E2183" s="34">
        <v>89422</v>
      </c>
      <c r="F2183" s="35">
        <v>17.5</v>
      </c>
      <c r="G2183" s="34" t="s">
        <v>364</v>
      </c>
      <c r="H2183" s="14" t="str">
        <f t="shared" si="136"/>
        <v/>
      </c>
      <c r="I2183" s="11" t="str">
        <f t="shared" si="137"/>
        <v/>
      </c>
      <c r="J2183" s="11" t="str">
        <f t="shared" si="138"/>
        <v/>
      </c>
      <c r="K2183" s="11">
        <f t="shared" si="139"/>
        <v>0</v>
      </c>
    </row>
    <row r="2184" spans="1:11" s="11" customFormat="1">
      <c r="A2184" s="32">
        <v>2018</v>
      </c>
      <c r="B2184" s="32">
        <v>10864</v>
      </c>
      <c r="C2184" s="33" t="s">
        <v>353</v>
      </c>
      <c r="D2184" s="33" t="s">
        <v>354</v>
      </c>
      <c r="E2184" s="34">
        <v>16072</v>
      </c>
      <c r="F2184" s="35">
        <v>22.2</v>
      </c>
      <c r="G2184" s="34" t="s">
        <v>364</v>
      </c>
      <c r="H2184" s="14" t="str">
        <f t="shared" si="136"/>
        <v/>
      </c>
      <c r="I2184" s="11" t="str">
        <f t="shared" si="137"/>
        <v/>
      </c>
      <c r="J2184" s="11" t="str">
        <f t="shared" si="138"/>
        <v/>
      </c>
      <c r="K2184" s="11">
        <f t="shared" si="139"/>
        <v>0</v>
      </c>
    </row>
    <row r="2185" spans="1:11" s="11" customFormat="1">
      <c r="A2185" s="32">
        <v>2018</v>
      </c>
      <c r="B2185" s="32">
        <v>10864</v>
      </c>
      <c r="C2185" s="33" t="s">
        <v>353</v>
      </c>
      <c r="D2185" s="33" t="s">
        <v>354</v>
      </c>
      <c r="E2185" s="34">
        <v>20088</v>
      </c>
      <c r="F2185" s="35">
        <v>21.7</v>
      </c>
      <c r="G2185" s="34" t="s">
        <v>364</v>
      </c>
      <c r="H2185" s="14" t="str">
        <f t="shared" si="136"/>
        <v/>
      </c>
      <c r="I2185" s="11" t="str">
        <f t="shared" si="137"/>
        <v/>
      </c>
      <c r="J2185" s="11" t="str">
        <f t="shared" si="138"/>
        <v/>
      </c>
      <c r="K2185" s="11">
        <f t="shared" si="139"/>
        <v>0</v>
      </c>
    </row>
    <row r="2186" spans="1:11" s="11" customFormat="1">
      <c r="A2186" s="32">
        <v>2018</v>
      </c>
      <c r="B2186" s="32">
        <v>10864</v>
      </c>
      <c r="C2186" s="33" t="s">
        <v>363</v>
      </c>
      <c r="D2186" s="33" t="s">
        <v>354</v>
      </c>
      <c r="E2186" s="34">
        <v>77792</v>
      </c>
      <c r="F2186" s="35">
        <v>17.5</v>
      </c>
      <c r="G2186" s="34" t="s">
        <v>364</v>
      </c>
      <c r="H2186" s="14" t="str">
        <f t="shared" si="136"/>
        <v/>
      </c>
      <c r="I2186" s="11" t="str">
        <f t="shared" si="137"/>
        <v/>
      </c>
      <c r="J2186" s="11" t="str">
        <f t="shared" si="138"/>
        <v/>
      </c>
      <c r="K2186" s="11">
        <f t="shared" si="139"/>
        <v>0</v>
      </c>
    </row>
    <row r="2187" spans="1:11" s="11" customFormat="1">
      <c r="A2187" s="32">
        <v>2018</v>
      </c>
      <c r="B2187" s="32">
        <v>10864</v>
      </c>
      <c r="C2187" s="33" t="s">
        <v>563</v>
      </c>
      <c r="D2187" s="33" t="s">
        <v>564</v>
      </c>
      <c r="E2187" s="34">
        <v>289973</v>
      </c>
      <c r="F2187" s="35">
        <v>1</v>
      </c>
      <c r="G2187" s="34" t="s">
        <v>364</v>
      </c>
      <c r="H2187" s="14" t="str">
        <f t="shared" si="136"/>
        <v/>
      </c>
      <c r="I2187" s="11" t="str">
        <f t="shared" si="137"/>
        <v/>
      </c>
      <c r="J2187" s="11" t="str">
        <f t="shared" si="138"/>
        <v/>
      </c>
      <c r="K2187" s="11">
        <f t="shared" si="139"/>
        <v>0</v>
      </c>
    </row>
    <row r="2188" spans="1:11" s="11" customFormat="1">
      <c r="A2188" s="32">
        <v>2018</v>
      </c>
      <c r="B2188" s="32">
        <v>10865</v>
      </c>
      <c r="C2188" s="33" t="s">
        <v>353</v>
      </c>
      <c r="D2188" s="33" t="s">
        <v>354</v>
      </c>
      <c r="E2188" s="34">
        <v>30360</v>
      </c>
      <c r="F2188" s="35">
        <v>21.7</v>
      </c>
      <c r="G2188" s="34" t="s">
        <v>364</v>
      </c>
      <c r="H2188" s="14" t="str">
        <f t="shared" si="136"/>
        <v/>
      </c>
      <c r="I2188" s="11" t="str">
        <f t="shared" si="137"/>
        <v/>
      </c>
      <c r="J2188" s="11" t="str">
        <f t="shared" si="138"/>
        <v/>
      </c>
      <c r="K2188" s="11">
        <f t="shared" si="139"/>
        <v>0</v>
      </c>
    </row>
    <row r="2189" spans="1:11" s="11" customFormat="1">
      <c r="A2189" s="32">
        <v>2018</v>
      </c>
      <c r="B2189" s="32">
        <v>10865</v>
      </c>
      <c r="C2189" s="33" t="s">
        <v>353</v>
      </c>
      <c r="D2189" s="33" t="s">
        <v>354</v>
      </c>
      <c r="E2189" s="34">
        <v>30768</v>
      </c>
      <c r="F2189" s="35">
        <v>21.7</v>
      </c>
      <c r="G2189" s="34" t="s">
        <v>364</v>
      </c>
      <c r="H2189" s="14" t="str">
        <f t="shared" si="136"/>
        <v/>
      </c>
      <c r="I2189" s="11" t="str">
        <f t="shared" si="137"/>
        <v/>
      </c>
      <c r="J2189" s="11" t="str">
        <f t="shared" si="138"/>
        <v/>
      </c>
      <c r="K2189" s="11">
        <f t="shared" si="139"/>
        <v>0</v>
      </c>
    </row>
    <row r="2190" spans="1:11" s="11" customFormat="1">
      <c r="A2190" s="32">
        <v>2018</v>
      </c>
      <c r="B2190" s="32">
        <v>10865</v>
      </c>
      <c r="C2190" s="33" t="s">
        <v>353</v>
      </c>
      <c r="D2190" s="33" t="s">
        <v>354</v>
      </c>
      <c r="E2190" s="34">
        <v>6024</v>
      </c>
      <c r="F2190" s="35">
        <v>21.7</v>
      </c>
      <c r="G2190" s="34" t="s">
        <v>364</v>
      </c>
      <c r="H2190" s="14" t="str">
        <f t="shared" si="136"/>
        <v/>
      </c>
      <c r="I2190" s="11" t="str">
        <f t="shared" si="137"/>
        <v/>
      </c>
      <c r="J2190" s="11" t="str">
        <f t="shared" si="138"/>
        <v/>
      </c>
      <c r="K2190" s="11">
        <f t="shared" si="139"/>
        <v>0</v>
      </c>
    </row>
    <row r="2191" spans="1:11" s="11" customFormat="1">
      <c r="A2191" s="32">
        <v>2018</v>
      </c>
      <c r="B2191" s="32">
        <v>10865</v>
      </c>
      <c r="C2191" s="33" t="s">
        <v>353</v>
      </c>
      <c r="D2191" s="33" t="s">
        <v>354</v>
      </c>
      <c r="E2191" s="34">
        <v>16522</v>
      </c>
      <c r="F2191" s="35">
        <v>21.3</v>
      </c>
      <c r="G2191" s="34" t="s">
        <v>364</v>
      </c>
      <c r="H2191" s="14" t="str">
        <f t="shared" si="136"/>
        <v/>
      </c>
      <c r="I2191" s="11" t="str">
        <f t="shared" si="137"/>
        <v/>
      </c>
      <c r="J2191" s="11" t="str">
        <f t="shared" si="138"/>
        <v/>
      </c>
      <c r="K2191" s="11">
        <f t="shared" si="139"/>
        <v>0</v>
      </c>
    </row>
    <row r="2192" spans="1:11" s="11" customFormat="1">
      <c r="A2192" s="32">
        <v>2018</v>
      </c>
      <c r="B2192" s="32">
        <v>10865</v>
      </c>
      <c r="C2192" s="33" t="s">
        <v>363</v>
      </c>
      <c r="D2192" s="33" t="s">
        <v>354</v>
      </c>
      <c r="E2192" s="34">
        <v>46407</v>
      </c>
      <c r="F2192" s="35">
        <v>17.5</v>
      </c>
      <c r="G2192" s="34" t="s">
        <v>364</v>
      </c>
      <c r="H2192" s="14" t="str">
        <f t="shared" si="136"/>
        <v/>
      </c>
      <c r="I2192" s="11" t="str">
        <f t="shared" si="137"/>
        <v/>
      </c>
      <c r="J2192" s="11" t="str">
        <f t="shared" si="138"/>
        <v/>
      </c>
      <c r="K2192" s="11">
        <f t="shared" si="139"/>
        <v>0</v>
      </c>
    </row>
    <row r="2193" spans="1:11" s="11" customFormat="1">
      <c r="A2193" s="32">
        <v>2018</v>
      </c>
      <c r="B2193" s="32">
        <v>10865</v>
      </c>
      <c r="C2193" s="33" t="s">
        <v>363</v>
      </c>
      <c r="D2193" s="33" t="s">
        <v>354</v>
      </c>
      <c r="E2193" s="34">
        <v>31417</v>
      </c>
      <c r="F2193" s="35">
        <v>17.5</v>
      </c>
      <c r="G2193" s="34" t="s">
        <v>364</v>
      </c>
      <c r="H2193" s="14" t="str">
        <f t="shared" si="136"/>
        <v/>
      </c>
      <c r="I2193" s="11" t="str">
        <f t="shared" si="137"/>
        <v/>
      </c>
      <c r="J2193" s="11" t="str">
        <f t="shared" si="138"/>
        <v/>
      </c>
      <c r="K2193" s="11">
        <f t="shared" si="139"/>
        <v>0</v>
      </c>
    </row>
    <row r="2194" spans="1:11" s="11" customFormat="1">
      <c r="A2194" s="32">
        <v>2018</v>
      </c>
      <c r="B2194" s="32">
        <v>10867</v>
      </c>
      <c r="C2194" s="33" t="s">
        <v>353</v>
      </c>
      <c r="D2194" s="33" t="s">
        <v>354</v>
      </c>
      <c r="E2194" s="34">
        <v>22337</v>
      </c>
      <c r="F2194" s="35">
        <v>21.16</v>
      </c>
      <c r="G2194" s="34" t="s">
        <v>364</v>
      </c>
      <c r="H2194" s="14" t="str">
        <f t="shared" si="136"/>
        <v/>
      </c>
      <c r="I2194" s="11" t="str">
        <f t="shared" si="137"/>
        <v/>
      </c>
      <c r="J2194" s="11" t="str">
        <f t="shared" si="138"/>
        <v/>
      </c>
      <c r="K2194" s="11">
        <f t="shared" si="139"/>
        <v>0</v>
      </c>
    </row>
    <row r="2195" spans="1:11" s="11" customFormat="1">
      <c r="A2195" s="32">
        <v>2018</v>
      </c>
      <c r="B2195" s="32">
        <v>50006</v>
      </c>
      <c r="C2195" s="33" t="s">
        <v>563</v>
      </c>
      <c r="D2195" s="33" t="s">
        <v>564</v>
      </c>
      <c r="E2195" s="34">
        <v>2442000</v>
      </c>
      <c r="F2195" s="35">
        <v>1.0349999999999999</v>
      </c>
      <c r="G2195" s="34" t="s">
        <v>364</v>
      </c>
      <c r="H2195" s="14" t="str">
        <f t="shared" si="136"/>
        <v/>
      </c>
      <c r="I2195" s="11" t="str">
        <f t="shared" si="137"/>
        <v/>
      </c>
      <c r="J2195" s="11" t="str">
        <f t="shared" si="138"/>
        <v/>
      </c>
      <c r="K2195" s="11">
        <f t="shared" si="139"/>
        <v>0</v>
      </c>
    </row>
    <row r="2196" spans="1:11" s="11" customFormat="1">
      <c r="A2196" s="32">
        <v>2018</v>
      </c>
      <c r="B2196" s="32">
        <v>50006</v>
      </c>
      <c r="C2196" s="33" t="s">
        <v>563</v>
      </c>
      <c r="D2196" s="33" t="s">
        <v>564</v>
      </c>
      <c r="E2196" s="34">
        <v>191389</v>
      </c>
      <c r="F2196" s="35">
        <v>1.0349999999999999</v>
      </c>
      <c r="G2196" s="34" t="s">
        <v>364</v>
      </c>
      <c r="H2196" s="14" t="str">
        <f t="shared" si="136"/>
        <v/>
      </c>
      <c r="I2196" s="11" t="str">
        <f t="shared" si="137"/>
        <v/>
      </c>
      <c r="J2196" s="11" t="str">
        <f t="shared" si="138"/>
        <v/>
      </c>
      <c r="K2196" s="11">
        <f t="shared" si="139"/>
        <v>0</v>
      </c>
    </row>
    <row r="2197" spans="1:11" s="11" customFormat="1">
      <c r="A2197" s="32">
        <v>2018</v>
      </c>
      <c r="B2197" s="32">
        <v>50006</v>
      </c>
      <c r="C2197" s="33" t="s">
        <v>563</v>
      </c>
      <c r="D2197" s="33" t="s">
        <v>564</v>
      </c>
      <c r="E2197" s="34">
        <v>808342</v>
      </c>
      <c r="F2197" s="35">
        <v>1.0349999999999999</v>
      </c>
      <c r="G2197" s="34" t="s">
        <v>364</v>
      </c>
      <c r="H2197" s="14" t="str">
        <f t="shared" si="136"/>
        <v/>
      </c>
      <c r="I2197" s="11" t="str">
        <f t="shared" si="137"/>
        <v/>
      </c>
      <c r="J2197" s="11" t="str">
        <f t="shared" si="138"/>
        <v/>
      </c>
      <c r="K2197" s="11">
        <f t="shared" si="139"/>
        <v>0</v>
      </c>
    </row>
    <row r="2198" spans="1:11" s="11" customFormat="1">
      <c r="A2198" s="32">
        <v>2018</v>
      </c>
      <c r="B2198" s="32">
        <v>50039</v>
      </c>
      <c r="C2198" s="33" t="s">
        <v>565</v>
      </c>
      <c r="D2198" s="33" t="s">
        <v>566</v>
      </c>
      <c r="E2198" s="34">
        <v>1191</v>
      </c>
      <c r="F2198" s="35">
        <v>5.8259999999999996</v>
      </c>
      <c r="G2198" s="34" t="s">
        <v>364</v>
      </c>
      <c r="H2198" s="14" t="str">
        <f t="shared" si="136"/>
        <v/>
      </c>
      <c r="I2198" s="11" t="str">
        <f t="shared" si="137"/>
        <v/>
      </c>
      <c r="J2198" s="11" t="str">
        <f t="shared" si="138"/>
        <v/>
      </c>
      <c r="K2198" s="11">
        <f t="shared" si="139"/>
        <v>0</v>
      </c>
    </row>
    <row r="2199" spans="1:11" s="11" customFormat="1">
      <c r="A2199" s="32">
        <v>2018</v>
      </c>
      <c r="B2199" s="32">
        <v>50039</v>
      </c>
      <c r="C2199" s="33" t="s">
        <v>365</v>
      </c>
      <c r="D2199" s="33" t="s">
        <v>354</v>
      </c>
      <c r="E2199" s="34">
        <v>163</v>
      </c>
      <c r="F2199" s="35">
        <v>8.5</v>
      </c>
      <c r="G2199" s="34" t="s">
        <v>364</v>
      </c>
      <c r="H2199" s="14" t="str">
        <f t="shared" si="136"/>
        <v/>
      </c>
      <c r="I2199" s="11" t="str">
        <f t="shared" si="137"/>
        <v/>
      </c>
      <c r="J2199" s="11" t="str">
        <f t="shared" si="138"/>
        <v/>
      </c>
      <c r="K2199" s="11">
        <f t="shared" si="139"/>
        <v>0</v>
      </c>
    </row>
    <row r="2200" spans="1:11" s="11" customFormat="1">
      <c r="A2200" s="32">
        <v>2018</v>
      </c>
      <c r="B2200" s="32">
        <v>50039</v>
      </c>
      <c r="C2200" s="33" t="s">
        <v>365</v>
      </c>
      <c r="D2200" s="33" t="s">
        <v>354</v>
      </c>
      <c r="E2200" s="34">
        <v>98</v>
      </c>
      <c r="F2200" s="35">
        <v>8</v>
      </c>
      <c r="G2200" s="34" t="s">
        <v>364</v>
      </c>
      <c r="H2200" s="14" t="str">
        <f t="shared" si="136"/>
        <v/>
      </c>
      <c r="I2200" s="11" t="str">
        <f t="shared" si="137"/>
        <v/>
      </c>
      <c r="J2200" s="11" t="str">
        <f t="shared" si="138"/>
        <v/>
      </c>
      <c r="K2200" s="11">
        <f t="shared" si="139"/>
        <v>0</v>
      </c>
    </row>
    <row r="2201" spans="1:11" s="11" customFormat="1">
      <c r="A2201" s="32">
        <v>2018</v>
      </c>
      <c r="B2201" s="32">
        <v>50043</v>
      </c>
      <c r="C2201" s="33" t="s">
        <v>563</v>
      </c>
      <c r="D2201" s="33" t="s">
        <v>564</v>
      </c>
      <c r="E2201" s="34">
        <v>1755334</v>
      </c>
      <c r="F2201" s="35">
        <v>1.03</v>
      </c>
      <c r="G2201" s="34" t="s">
        <v>364</v>
      </c>
      <c r="H2201" s="14" t="str">
        <f t="shared" si="136"/>
        <v/>
      </c>
      <c r="I2201" s="11" t="str">
        <f t="shared" si="137"/>
        <v/>
      </c>
      <c r="J2201" s="11" t="str">
        <f t="shared" si="138"/>
        <v/>
      </c>
      <c r="K2201" s="11">
        <f t="shared" si="139"/>
        <v>0</v>
      </c>
    </row>
    <row r="2202" spans="1:11" s="11" customFormat="1">
      <c r="A2202" s="32">
        <v>2018</v>
      </c>
      <c r="B2202" s="32">
        <v>50109</v>
      </c>
      <c r="C2202" s="33" t="s">
        <v>563</v>
      </c>
      <c r="D2202" s="33" t="s">
        <v>564</v>
      </c>
      <c r="E2202" s="34">
        <v>389335</v>
      </c>
      <c r="F2202" s="35">
        <v>1.028</v>
      </c>
      <c r="G2202" s="34" t="s">
        <v>364</v>
      </c>
      <c r="H2202" s="14" t="str">
        <f t="shared" si="136"/>
        <v/>
      </c>
      <c r="I2202" s="11" t="str">
        <f t="shared" si="137"/>
        <v/>
      </c>
      <c r="J2202" s="11" t="str">
        <f t="shared" si="138"/>
        <v/>
      </c>
      <c r="K2202" s="11">
        <f t="shared" si="139"/>
        <v>0</v>
      </c>
    </row>
    <row r="2203" spans="1:11" s="11" customFormat="1">
      <c r="A2203" s="32">
        <v>2018</v>
      </c>
      <c r="B2203" s="32">
        <v>50134</v>
      </c>
      <c r="C2203" s="33" t="s">
        <v>563</v>
      </c>
      <c r="D2203" s="33" t="s">
        <v>564</v>
      </c>
      <c r="E2203" s="34">
        <v>1410887</v>
      </c>
      <c r="F2203" s="35">
        <v>1.03</v>
      </c>
      <c r="G2203" s="34" t="s">
        <v>364</v>
      </c>
      <c r="H2203" s="14" t="str">
        <f t="shared" si="136"/>
        <v/>
      </c>
      <c r="I2203" s="11" t="str">
        <f t="shared" si="137"/>
        <v/>
      </c>
      <c r="J2203" s="11" t="str">
        <f t="shared" si="138"/>
        <v/>
      </c>
      <c r="K2203" s="11">
        <f t="shared" si="139"/>
        <v>0</v>
      </c>
    </row>
    <row r="2204" spans="1:11" s="11" customFormat="1">
      <c r="A2204" s="32">
        <v>2018</v>
      </c>
      <c r="B2204" s="32">
        <v>50152</v>
      </c>
      <c r="C2204" s="33" t="s">
        <v>563</v>
      </c>
      <c r="D2204" s="33" t="s">
        <v>564</v>
      </c>
      <c r="E2204" s="34">
        <v>2065199</v>
      </c>
      <c r="F2204" s="35">
        <v>1.04</v>
      </c>
      <c r="G2204" s="34" t="s">
        <v>364</v>
      </c>
      <c r="H2204" s="14" t="str">
        <f t="shared" si="136"/>
        <v/>
      </c>
      <c r="I2204" s="11" t="str">
        <f t="shared" si="137"/>
        <v/>
      </c>
      <c r="J2204" s="11" t="str">
        <f t="shared" si="138"/>
        <v/>
      </c>
      <c r="K2204" s="11">
        <f t="shared" si="139"/>
        <v>0</v>
      </c>
    </row>
    <row r="2205" spans="1:11" s="11" customFormat="1">
      <c r="A2205" s="32">
        <v>2018</v>
      </c>
      <c r="B2205" s="32">
        <v>50216</v>
      </c>
      <c r="C2205" s="33" t="s">
        <v>563</v>
      </c>
      <c r="D2205" s="33" t="s">
        <v>564</v>
      </c>
      <c r="E2205" s="34">
        <v>2623598</v>
      </c>
      <c r="F2205" s="35">
        <v>1.036</v>
      </c>
      <c r="G2205" s="34" t="s">
        <v>364</v>
      </c>
      <c r="H2205" s="14" t="str">
        <f t="shared" si="136"/>
        <v/>
      </c>
      <c r="I2205" s="11" t="str">
        <f t="shared" si="137"/>
        <v/>
      </c>
      <c r="J2205" s="11" t="str">
        <f t="shared" si="138"/>
        <v/>
      </c>
      <c r="K2205" s="11">
        <f t="shared" si="139"/>
        <v>0</v>
      </c>
    </row>
    <row r="2206" spans="1:11" s="11" customFormat="1">
      <c r="A2206" s="32">
        <v>2018</v>
      </c>
      <c r="B2206" s="32">
        <v>50243</v>
      </c>
      <c r="C2206" s="33" t="s">
        <v>563</v>
      </c>
      <c r="D2206" s="33" t="s">
        <v>564</v>
      </c>
      <c r="E2206" s="34">
        <v>2662</v>
      </c>
      <c r="F2206" s="35">
        <v>1.0429999999999999</v>
      </c>
      <c r="G2206" s="34" t="s">
        <v>364</v>
      </c>
      <c r="H2206" s="14" t="str">
        <f t="shared" si="136"/>
        <v/>
      </c>
      <c r="I2206" s="11" t="str">
        <f t="shared" si="137"/>
        <v/>
      </c>
      <c r="J2206" s="11" t="str">
        <f t="shared" si="138"/>
        <v/>
      </c>
      <c r="K2206" s="11">
        <f t="shared" si="139"/>
        <v>0</v>
      </c>
    </row>
    <row r="2207" spans="1:11" s="11" customFormat="1">
      <c r="A2207" s="32">
        <v>2018</v>
      </c>
      <c r="B2207" s="32">
        <v>50244</v>
      </c>
      <c r="C2207" s="33" t="s">
        <v>353</v>
      </c>
      <c r="D2207" s="33" t="s">
        <v>354</v>
      </c>
      <c r="E2207" s="34">
        <v>4523</v>
      </c>
      <c r="F2207" s="35">
        <v>27.802</v>
      </c>
      <c r="G2207" s="34" t="s">
        <v>364</v>
      </c>
      <c r="H2207" s="14" t="str">
        <f t="shared" si="136"/>
        <v/>
      </c>
      <c r="I2207" s="11" t="str">
        <f t="shared" si="137"/>
        <v/>
      </c>
      <c r="J2207" s="11" t="str">
        <f t="shared" si="138"/>
        <v/>
      </c>
      <c r="K2207" s="11">
        <f t="shared" si="139"/>
        <v>0</v>
      </c>
    </row>
    <row r="2208" spans="1:11" s="11" customFormat="1">
      <c r="A2208" s="32">
        <v>2018</v>
      </c>
      <c r="B2208" s="32">
        <v>50244</v>
      </c>
      <c r="C2208" s="33" t="s">
        <v>353</v>
      </c>
      <c r="D2208" s="33" t="s">
        <v>354</v>
      </c>
      <c r="E2208" s="34">
        <v>11568</v>
      </c>
      <c r="F2208" s="35">
        <v>27.731999999999999</v>
      </c>
      <c r="G2208" s="34" t="s">
        <v>364</v>
      </c>
      <c r="H2208" s="14" t="str">
        <f t="shared" si="136"/>
        <v/>
      </c>
      <c r="I2208" s="11" t="str">
        <f t="shared" si="137"/>
        <v/>
      </c>
      <c r="J2208" s="11" t="str">
        <f t="shared" si="138"/>
        <v/>
      </c>
      <c r="K2208" s="11">
        <f t="shared" si="139"/>
        <v>0</v>
      </c>
    </row>
    <row r="2209" spans="1:11" s="11" customFormat="1">
      <c r="A2209" s="32">
        <v>2018</v>
      </c>
      <c r="B2209" s="32">
        <v>50244</v>
      </c>
      <c r="C2209" s="33" t="s">
        <v>353</v>
      </c>
      <c r="D2209" s="33" t="s">
        <v>354</v>
      </c>
      <c r="E2209" s="34">
        <v>7816</v>
      </c>
      <c r="F2209" s="35">
        <v>27.867999999999999</v>
      </c>
      <c r="G2209" s="34" t="s">
        <v>364</v>
      </c>
      <c r="H2209" s="14" t="str">
        <f t="shared" si="136"/>
        <v/>
      </c>
      <c r="I2209" s="11" t="str">
        <f t="shared" si="137"/>
        <v/>
      </c>
      <c r="J2209" s="11" t="str">
        <f t="shared" si="138"/>
        <v/>
      </c>
      <c r="K2209" s="11">
        <f t="shared" si="139"/>
        <v>0</v>
      </c>
    </row>
    <row r="2210" spans="1:11" s="11" customFormat="1">
      <c r="A2210" s="32">
        <v>2018</v>
      </c>
      <c r="B2210" s="32">
        <v>50244</v>
      </c>
      <c r="C2210" s="33" t="s">
        <v>563</v>
      </c>
      <c r="D2210" s="33" t="s">
        <v>564</v>
      </c>
      <c r="E2210" s="34">
        <v>249841</v>
      </c>
      <c r="F2210" s="35">
        <v>1.032</v>
      </c>
      <c r="G2210" s="34" t="s">
        <v>364</v>
      </c>
      <c r="H2210" s="14" t="str">
        <f t="shared" si="136"/>
        <v/>
      </c>
      <c r="I2210" s="11" t="str">
        <f t="shared" si="137"/>
        <v/>
      </c>
      <c r="J2210" s="11" t="str">
        <f t="shared" si="138"/>
        <v/>
      </c>
      <c r="K2210" s="11">
        <f t="shared" si="139"/>
        <v>0</v>
      </c>
    </row>
    <row r="2211" spans="1:11" s="11" customFormat="1">
      <c r="A2211" s="32">
        <v>2018</v>
      </c>
      <c r="B2211" s="32">
        <v>50244</v>
      </c>
      <c r="C2211" s="33" t="s">
        <v>567</v>
      </c>
      <c r="D2211" s="33" t="s">
        <v>566</v>
      </c>
      <c r="E2211" s="34">
        <v>5466</v>
      </c>
      <c r="F2211" s="35">
        <v>6.62</v>
      </c>
      <c r="G2211" s="34" t="s">
        <v>364</v>
      </c>
      <c r="H2211" s="14" t="str">
        <f t="shared" si="136"/>
        <v/>
      </c>
      <c r="I2211" s="11" t="str">
        <f t="shared" si="137"/>
        <v/>
      </c>
      <c r="J2211" s="11" t="str">
        <f t="shared" si="138"/>
        <v/>
      </c>
      <c r="K2211" s="11">
        <f t="shared" si="139"/>
        <v>0</v>
      </c>
    </row>
    <row r="2212" spans="1:11" s="11" customFormat="1">
      <c r="A2212" s="32">
        <v>2018</v>
      </c>
      <c r="B2212" s="32">
        <v>50282</v>
      </c>
      <c r="C2212" s="33" t="s">
        <v>353</v>
      </c>
      <c r="D2212" s="33" t="s">
        <v>354</v>
      </c>
      <c r="E2212" s="34">
        <v>3889</v>
      </c>
      <c r="F2212" s="35">
        <v>21.47</v>
      </c>
      <c r="G2212" s="34" t="s">
        <v>364</v>
      </c>
      <c r="H2212" s="14" t="str">
        <f t="shared" si="136"/>
        <v/>
      </c>
      <c r="I2212" s="11" t="str">
        <f t="shared" si="137"/>
        <v/>
      </c>
      <c r="J2212" s="11" t="str">
        <f t="shared" si="138"/>
        <v/>
      </c>
      <c r="K2212" s="11">
        <f t="shared" si="139"/>
        <v>0</v>
      </c>
    </row>
    <row r="2213" spans="1:11" s="11" customFormat="1">
      <c r="A2213" s="32">
        <v>2018</v>
      </c>
      <c r="B2213" s="32">
        <v>50282</v>
      </c>
      <c r="C2213" s="33" t="s">
        <v>353</v>
      </c>
      <c r="D2213" s="33" t="s">
        <v>354</v>
      </c>
      <c r="E2213" s="34">
        <v>10377</v>
      </c>
      <c r="F2213" s="35">
        <v>22.31</v>
      </c>
      <c r="G2213" s="34" t="s">
        <v>364</v>
      </c>
      <c r="H2213" s="14" t="str">
        <f t="shared" si="136"/>
        <v/>
      </c>
      <c r="I2213" s="11" t="str">
        <f t="shared" si="137"/>
        <v/>
      </c>
      <c r="J2213" s="11" t="str">
        <f t="shared" si="138"/>
        <v/>
      </c>
      <c r="K2213" s="11">
        <f t="shared" si="139"/>
        <v>0</v>
      </c>
    </row>
    <row r="2214" spans="1:11" s="11" customFormat="1">
      <c r="A2214" s="32">
        <v>2018</v>
      </c>
      <c r="B2214" s="32">
        <v>50282</v>
      </c>
      <c r="C2214" s="33" t="s">
        <v>353</v>
      </c>
      <c r="D2214" s="33" t="s">
        <v>354</v>
      </c>
      <c r="E2214" s="34">
        <v>6004</v>
      </c>
      <c r="F2214" s="35">
        <v>21.97</v>
      </c>
      <c r="G2214" s="34" t="s">
        <v>364</v>
      </c>
      <c r="H2214" s="14" t="str">
        <f t="shared" si="136"/>
        <v/>
      </c>
      <c r="I2214" s="11" t="str">
        <f t="shared" si="137"/>
        <v/>
      </c>
      <c r="J2214" s="11" t="str">
        <f t="shared" si="138"/>
        <v/>
      </c>
      <c r="K2214" s="11">
        <f t="shared" si="139"/>
        <v>0</v>
      </c>
    </row>
    <row r="2215" spans="1:11" s="11" customFormat="1">
      <c r="A2215" s="32">
        <v>2018</v>
      </c>
      <c r="B2215" s="32">
        <v>50282</v>
      </c>
      <c r="C2215" s="33" t="s">
        <v>563</v>
      </c>
      <c r="D2215" s="33" t="s">
        <v>564</v>
      </c>
      <c r="E2215" s="34">
        <v>238190</v>
      </c>
      <c r="F2215" s="35">
        <v>1</v>
      </c>
      <c r="G2215" s="34" t="s">
        <v>364</v>
      </c>
      <c r="H2215" s="14" t="str">
        <f t="shared" si="136"/>
        <v/>
      </c>
      <c r="I2215" s="11" t="str">
        <f t="shared" si="137"/>
        <v/>
      </c>
      <c r="J2215" s="11" t="str">
        <f t="shared" si="138"/>
        <v/>
      </c>
      <c r="K2215" s="11">
        <f t="shared" si="139"/>
        <v>0</v>
      </c>
    </row>
    <row r="2216" spans="1:11" s="11" customFormat="1">
      <c r="A2216" s="32">
        <v>2018</v>
      </c>
      <c r="B2216" s="32">
        <v>50292</v>
      </c>
      <c r="C2216" s="33" t="s">
        <v>563</v>
      </c>
      <c r="D2216" s="33" t="s">
        <v>564</v>
      </c>
      <c r="E2216" s="34">
        <v>244274</v>
      </c>
      <c r="F2216" s="35">
        <v>1.0289999999999999</v>
      </c>
      <c r="G2216" s="34" t="s">
        <v>364</v>
      </c>
      <c r="H2216" s="14" t="str">
        <f t="shared" si="136"/>
        <v/>
      </c>
      <c r="I2216" s="11" t="str">
        <f t="shared" si="137"/>
        <v/>
      </c>
      <c r="J2216" s="11" t="str">
        <f t="shared" si="138"/>
        <v/>
      </c>
      <c r="K2216" s="11">
        <f t="shared" si="139"/>
        <v>0</v>
      </c>
    </row>
    <row r="2217" spans="1:11" s="11" customFormat="1">
      <c r="A2217" s="32">
        <v>2018</v>
      </c>
      <c r="B2217" s="32">
        <v>50296</v>
      </c>
      <c r="C2217" s="33" t="s">
        <v>353</v>
      </c>
      <c r="D2217" s="33" t="s">
        <v>354</v>
      </c>
      <c r="E2217" s="34">
        <v>732</v>
      </c>
      <c r="F2217" s="35">
        <v>26.4</v>
      </c>
      <c r="G2217" s="34" t="s">
        <v>364</v>
      </c>
      <c r="H2217" s="14" t="str">
        <f t="shared" si="136"/>
        <v/>
      </c>
      <c r="I2217" s="11" t="str">
        <f t="shared" si="137"/>
        <v/>
      </c>
      <c r="J2217" s="11" t="str">
        <f t="shared" si="138"/>
        <v/>
      </c>
      <c r="K2217" s="11">
        <f t="shared" si="139"/>
        <v>0</v>
      </c>
    </row>
    <row r="2218" spans="1:11" s="11" customFormat="1">
      <c r="A2218" s="32">
        <v>2018</v>
      </c>
      <c r="B2218" s="32">
        <v>50296</v>
      </c>
      <c r="C2218" s="33" t="s">
        <v>565</v>
      </c>
      <c r="D2218" s="33" t="s">
        <v>566</v>
      </c>
      <c r="E2218" s="34">
        <v>28</v>
      </c>
      <c r="F2218" s="35">
        <v>5.8</v>
      </c>
      <c r="G2218" s="34" t="s">
        <v>364</v>
      </c>
      <c r="H2218" s="14" t="str">
        <f t="shared" si="136"/>
        <v/>
      </c>
      <c r="I2218" s="11" t="str">
        <f t="shared" si="137"/>
        <v/>
      </c>
      <c r="J2218" s="11" t="str">
        <f t="shared" si="138"/>
        <v/>
      </c>
      <c r="K2218" s="11">
        <f t="shared" si="139"/>
        <v>0</v>
      </c>
    </row>
    <row r="2219" spans="1:11" s="11" customFormat="1">
      <c r="A2219" s="32">
        <v>2018</v>
      </c>
      <c r="B2219" s="32">
        <v>50296</v>
      </c>
      <c r="C2219" s="33" t="s">
        <v>563</v>
      </c>
      <c r="D2219" s="33" t="s">
        <v>564</v>
      </c>
      <c r="E2219" s="34">
        <v>518709</v>
      </c>
      <c r="F2219" s="35">
        <v>1.02</v>
      </c>
      <c r="G2219" s="34" t="s">
        <v>364</v>
      </c>
      <c r="H2219" s="14" t="str">
        <f t="shared" si="136"/>
        <v/>
      </c>
      <c r="I2219" s="11" t="str">
        <f t="shared" si="137"/>
        <v/>
      </c>
      <c r="J2219" s="11" t="str">
        <f t="shared" si="138"/>
        <v/>
      </c>
      <c r="K2219" s="11">
        <f t="shared" si="139"/>
        <v>0</v>
      </c>
    </row>
    <row r="2220" spans="1:11" s="11" customFormat="1">
      <c r="A2220" s="32">
        <v>2018</v>
      </c>
      <c r="B2220" s="32">
        <v>50397</v>
      </c>
      <c r="C2220" s="33" t="s">
        <v>563</v>
      </c>
      <c r="D2220" s="33" t="s">
        <v>564</v>
      </c>
      <c r="E2220" s="34">
        <v>291587</v>
      </c>
      <c r="F2220" s="35">
        <v>1.03</v>
      </c>
      <c r="G2220" s="34" t="s">
        <v>364</v>
      </c>
      <c r="H2220" s="14" t="str">
        <f t="shared" si="136"/>
        <v/>
      </c>
      <c r="I2220" s="11" t="str">
        <f t="shared" si="137"/>
        <v/>
      </c>
      <c r="J2220" s="11" t="str">
        <f t="shared" si="138"/>
        <v/>
      </c>
      <c r="K2220" s="11">
        <f t="shared" si="139"/>
        <v>0</v>
      </c>
    </row>
    <row r="2221" spans="1:11" s="11" customFormat="1">
      <c r="A2221" s="32">
        <v>2018</v>
      </c>
      <c r="B2221" s="32">
        <v>50397</v>
      </c>
      <c r="C2221" s="33" t="s">
        <v>567</v>
      </c>
      <c r="D2221" s="33" t="s">
        <v>566</v>
      </c>
      <c r="E2221" s="34">
        <v>5262</v>
      </c>
      <c r="F2221" s="35">
        <v>6.3</v>
      </c>
      <c r="G2221" s="34" t="s">
        <v>364</v>
      </c>
      <c r="H2221" s="14" t="str">
        <f t="shared" si="136"/>
        <v/>
      </c>
      <c r="I2221" s="11" t="str">
        <f t="shared" si="137"/>
        <v/>
      </c>
      <c r="J2221" s="11" t="str">
        <f t="shared" si="138"/>
        <v/>
      </c>
      <c r="K2221" s="11">
        <f t="shared" si="139"/>
        <v>0</v>
      </c>
    </row>
    <row r="2222" spans="1:11" s="11" customFormat="1">
      <c r="A2222" s="32">
        <v>2018</v>
      </c>
      <c r="B2222" s="32">
        <v>50397</v>
      </c>
      <c r="C2222" s="33" t="s">
        <v>567</v>
      </c>
      <c r="D2222" s="33" t="s">
        <v>566</v>
      </c>
      <c r="E2222" s="34">
        <v>929</v>
      </c>
      <c r="F2222" s="35">
        <v>6.3</v>
      </c>
      <c r="G2222" s="34" t="s">
        <v>364</v>
      </c>
      <c r="H2222" s="14" t="str">
        <f t="shared" si="136"/>
        <v/>
      </c>
      <c r="I2222" s="11" t="str">
        <f t="shared" si="137"/>
        <v/>
      </c>
      <c r="J2222" s="11" t="str">
        <f t="shared" si="138"/>
        <v/>
      </c>
      <c r="K2222" s="11">
        <f t="shared" si="139"/>
        <v>0</v>
      </c>
    </row>
    <row r="2223" spans="1:11" s="11" customFormat="1">
      <c r="A2223" s="32">
        <v>2018</v>
      </c>
      <c r="B2223" s="32">
        <v>50398</v>
      </c>
      <c r="C2223" s="33" t="s">
        <v>563</v>
      </c>
      <c r="D2223" s="33" t="s">
        <v>564</v>
      </c>
      <c r="E2223" s="34">
        <v>634762</v>
      </c>
      <c r="F2223" s="35">
        <v>1.0249999999999999</v>
      </c>
      <c r="G2223" s="34" t="s">
        <v>364</v>
      </c>
      <c r="H2223" s="14" t="str">
        <f t="shared" si="136"/>
        <v/>
      </c>
      <c r="I2223" s="11" t="str">
        <f t="shared" si="137"/>
        <v/>
      </c>
      <c r="J2223" s="11" t="str">
        <f t="shared" si="138"/>
        <v/>
      </c>
      <c r="K2223" s="11">
        <f t="shared" si="139"/>
        <v>0</v>
      </c>
    </row>
    <row r="2224" spans="1:11" s="11" customFormat="1">
      <c r="A2224" s="32">
        <v>2018</v>
      </c>
      <c r="B2224" s="32">
        <v>50481</v>
      </c>
      <c r="C2224" s="33" t="s">
        <v>563</v>
      </c>
      <c r="D2224" s="33" t="s">
        <v>564</v>
      </c>
      <c r="E2224" s="34">
        <v>1095767</v>
      </c>
      <c r="F2224" s="35">
        <v>1.03</v>
      </c>
      <c r="G2224" s="34" t="s">
        <v>364</v>
      </c>
      <c r="H2224" s="14" t="str">
        <f t="shared" si="136"/>
        <v/>
      </c>
      <c r="I2224" s="11" t="str">
        <f t="shared" si="137"/>
        <v/>
      </c>
      <c r="J2224" s="11" t="str">
        <f t="shared" si="138"/>
        <v/>
      </c>
      <c r="K2224" s="11">
        <f t="shared" si="139"/>
        <v>0</v>
      </c>
    </row>
    <row r="2225" spans="1:11" s="11" customFormat="1">
      <c r="A2225" s="32">
        <v>2018</v>
      </c>
      <c r="B2225" s="32">
        <v>50481</v>
      </c>
      <c r="C2225" s="33" t="s">
        <v>353</v>
      </c>
      <c r="D2225" s="33" t="s">
        <v>354</v>
      </c>
      <c r="E2225" s="34">
        <v>19921</v>
      </c>
      <c r="F2225" s="35">
        <v>25.85</v>
      </c>
      <c r="G2225" s="34" t="s">
        <v>364</v>
      </c>
      <c r="H2225" s="14" t="str">
        <f t="shared" si="136"/>
        <v/>
      </c>
      <c r="I2225" s="11" t="str">
        <f t="shared" si="137"/>
        <v/>
      </c>
      <c r="J2225" s="11" t="str">
        <f t="shared" si="138"/>
        <v/>
      </c>
      <c r="K2225" s="11">
        <f t="shared" si="139"/>
        <v>0</v>
      </c>
    </row>
    <row r="2226" spans="1:11" s="11" customFormat="1">
      <c r="A2226" s="32">
        <v>2018</v>
      </c>
      <c r="B2226" s="32">
        <v>50481</v>
      </c>
      <c r="C2226" s="33" t="s">
        <v>353</v>
      </c>
      <c r="D2226" s="33" t="s">
        <v>354</v>
      </c>
      <c r="E2226" s="34">
        <v>19729</v>
      </c>
      <c r="F2226" s="35">
        <v>25.8</v>
      </c>
      <c r="G2226" s="34" t="s">
        <v>364</v>
      </c>
      <c r="H2226" s="14" t="str">
        <f t="shared" si="136"/>
        <v/>
      </c>
      <c r="I2226" s="11" t="str">
        <f t="shared" si="137"/>
        <v/>
      </c>
      <c r="J2226" s="11" t="str">
        <f t="shared" si="138"/>
        <v/>
      </c>
      <c r="K2226" s="11">
        <f t="shared" si="139"/>
        <v>0</v>
      </c>
    </row>
    <row r="2227" spans="1:11" s="11" customFormat="1">
      <c r="A2227" s="32">
        <v>2018</v>
      </c>
      <c r="B2227" s="32">
        <v>50481</v>
      </c>
      <c r="C2227" s="33" t="s">
        <v>353</v>
      </c>
      <c r="D2227" s="33" t="s">
        <v>354</v>
      </c>
      <c r="E2227" s="34">
        <v>17832</v>
      </c>
      <c r="F2227" s="35">
        <v>25.78</v>
      </c>
      <c r="G2227" s="34" t="s">
        <v>364</v>
      </c>
      <c r="H2227" s="14" t="str">
        <f t="shared" si="136"/>
        <v/>
      </c>
      <c r="I2227" s="11" t="str">
        <f t="shared" si="137"/>
        <v/>
      </c>
      <c r="J2227" s="11" t="str">
        <f t="shared" si="138"/>
        <v/>
      </c>
      <c r="K2227" s="11">
        <f t="shared" si="139"/>
        <v>0</v>
      </c>
    </row>
    <row r="2228" spans="1:11" s="11" customFormat="1">
      <c r="A2228" s="32">
        <v>2018</v>
      </c>
      <c r="B2228" s="32">
        <v>50481</v>
      </c>
      <c r="C2228" s="33" t="s">
        <v>353</v>
      </c>
      <c r="D2228" s="33" t="s">
        <v>354</v>
      </c>
      <c r="E2228" s="34">
        <v>13510</v>
      </c>
      <c r="F2228" s="35">
        <v>25.98</v>
      </c>
      <c r="G2228" s="34" t="s">
        <v>364</v>
      </c>
      <c r="H2228" s="14" t="str">
        <f t="shared" si="136"/>
        <v/>
      </c>
      <c r="I2228" s="11" t="str">
        <f t="shared" si="137"/>
        <v/>
      </c>
      <c r="J2228" s="11" t="str">
        <f t="shared" si="138"/>
        <v/>
      </c>
      <c r="K2228" s="11">
        <f t="shared" si="139"/>
        <v>0</v>
      </c>
    </row>
    <row r="2229" spans="1:11" s="11" customFormat="1">
      <c r="A2229" s="32">
        <v>2018</v>
      </c>
      <c r="B2229" s="32">
        <v>50481</v>
      </c>
      <c r="C2229" s="33" t="s">
        <v>353</v>
      </c>
      <c r="D2229" s="33" t="s">
        <v>354</v>
      </c>
      <c r="E2229" s="34">
        <v>8699</v>
      </c>
      <c r="F2229" s="35">
        <v>26.18</v>
      </c>
      <c r="G2229" s="34" t="s">
        <v>364</v>
      </c>
      <c r="H2229" s="14" t="str">
        <f t="shared" si="136"/>
        <v/>
      </c>
      <c r="I2229" s="11" t="str">
        <f t="shared" si="137"/>
        <v/>
      </c>
      <c r="J2229" s="11" t="str">
        <f t="shared" si="138"/>
        <v/>
      </c>
      <c r="K2229" s="11">
        <f t="shared" si="139"/>
        <v>0</v>
      </c>
    </row>
    <row r="2230" spans="1:11" s="11" customFormat="1">
      <c r="A2230" s="32">
        <v>2018</v>
      </c>
      <c r="B2230" s="32">
        <v>50481</v>
      </c>
      <c r="C2230" s="33" t="s">
        <v>353</v>
      </c>
      <c r="D2230" s="33" t="s">
        <v>354</v>
      </c>
      <c r="E2230" s="34">
        <v>10743</v>
      </c>
      <c r="F2230" s="35">
        <v>25.84</v>
      </c>
      <c r="G2230" s="34" t="s">
        <v>364</v>
      </c>
      <c r="H2230" s="14" t="str">
        <f t="shared" si="136"/>
        <v/>
      </c>
      <c r="I2230" s="11" t="str">
        <f t="shared" si="137"/>
        <v/>
      </c>
      <c r="J2230" s="11" t="str">
        <f t="shared" si="138"/>
        <v/>
      </c>
      <c r="K2230" s="11">
        <f t="shared" si="139"/>
        <v>0</v>
      </c>
    </row>
    <row r="2231" spans="1:11" s="11" customFormat="1">
      <c r="A2231" s="32">
        <v>2018</v>
      </c>
      <c r="B2231" s="32">
        <v>50481</v>
      </c>
      <c r="C2231" s="33" t="s">
        <v>353</v>
      </c>
      <c r="D2231" s="33" t="s">
        <v>354</v>
      </c>
      <c r="E2231" s="34">
        <v>3623</v>
      </c>
      <c r="F2231" s="35">
        <v>26.26</v>
      </c>
      <c r="G2231" s="34" t="s">
        <v>364</v>
      </c>
      <c r="H2231" s="14" t="str">
        <f t="shared" si="136"/>
        <v/>
      </c>
      <c r="I2231" s="11" t="str">
        <f t="shared" si="137"/>
        <v/>
      </c>
      <c r="J2231" s="11" t="str">
        <f t="shared" si="138"/>
        <v/>
      </c>
      <c r="K2231" s="11">
        <f t="shared" si="139"/>
        <v>0</v>
      </c>
    </row>
    <row r="2232" spans="1:11" s="11" customFormat="1">
      <c r="A2232" s="32">
        <v>2018</v>
      </c>
      <c r="B2232" s="32">
        <v>50489</v>
      </c>
      <c r="C2232" s="33" t="s">
        <v>563</v>
      </c>
      <c r="D2232" s="33" t="s">
        <v>564</v>
      </c>
      <c r="E2232" s="34">
        <v>862944</v>
      </c>
      <c r="F2232" s="35">
        <v>1.04</v>
      </c>
      <c r="G2232" s="34" t="s">
        <v>364</v>
      </c>
      <c r="H2232" s="14" t="str">
        <f t="shared" si="136"/>
        <v/>
      </c>
      <c r="I2232" s="11" t="str">
        <f t="shared" si="137"/>
        <v/>
      </c>
      <c r="J2232" s="11" t="str">
        <f t="shared" si="138"/>
        <v/>
      </c>
      <c r="K2232" s="11">
        <f t="shared" si="139"/>
        <v>0</v>
      </c>
    </row>
    <row r="2233" spans="1:11" s="11" customFormat="1">
      <c r="A2233" s="32">
        <v>2018</v>
      </c>
      <c r="B2233" s="32">
        <v>50489</v>
      </c>
      <c r="C2233" s="33" t="s">
        <v>563</v>
      </c>
      <c r="D2233" s="33" t="s">
        <v>564</v>
      </c>
      <c r="E2233" s="34">
        <v>483506</v>
      </c>
      <c r="F2233" s="35">
        <v>1.04</v>
      </c>
      <c r="G2233" s="34" t="s">
        <v>364</v>
      </c>
      <c r="H2233" s="14" t="str">
        <f t="shared" si="136"/>
        <v/>
      </c>
      <c r="I2233" s="11" t="str">
        <f t="shared" si="137"/>
        <v/>
      </c>
      <c r="J2233" s="11" t="str">
        <f t="shared" si="138"/>
        <v/>
      </c>
      <c r="K2233" s="11">
        <f t="shared" si="139"/>
        <v>0</v>
      </c>
    </row>
    <row r="2234" spans="1:11" s="11" customFormat="1">
      <c r="A2234" s="32">
        <v>2018</v>
      </c>
      <c r="B2234" s="32">
        <v>50489</v>
      </c>
      <c r="C2234" s="33" t="s">
        <v>563</v>
      </c>
      <c r="D2234" s="33" t="s">
        <v>564</v>
      </c>
      <c r="E2234" s="34">
        <v>349198</v>
      </c>
      <c r="F2234" s="35">
        <v>1.04</v>
      </c>
      <c r="G2234" s="34" t="s">
        <v>364</v>
      </c>
      <c r="H2234" s="14" t="str">
        <f t="shared" si="136"/>
        <v/>
      </c>
      <c r="I2234" s="11" t="str">
        <f t="shared" si="137"/>
        <v/>
      </c>
      <c r="J2234" s="11" t="str">
        <f t="shared" si="138"/>
        <v/>
      </c>
      <c r="K2234" s="11">
        <f t="shared" si="139"/>
        <v>0</v>
      </c>
    </row>
    <row r="2235" spans="1:11" s="11" customFormat="1">
      <c r="A2235" s="32">
        <v>2018</v>
      </c>
      <c r="B2235" s="32">
        <v>50489</v>
      </c>
      <c r="C2235" s="33" t="s">
        <v>563</v>
      </c>
      <c r="D2235" s="33" t="s">
        <v>564</v>
      </c>
      <c r="E2235" s="34">
        <v>221714</v>
      </c>
      <c r="F2235" s="35">
        <v>1.04</v>
      </c>
      <c r="G2235" s="34" t="s">
        <v>364</v>
      </c>
      <c r="H2235" s="14" t="str">
        <f t="shared" si="136"/>
        <v/>
      </c>
      <c r="I2235" s="11" t="str">
        <f t="shared" si="137"/>
        <v/>
      </c>
      <c r="J2235" s="11" t="str">
        <f t="shared" si="138"/>
        <v/>
      </c>
      <c r="K2235" s="11">
        <f t="shared" si="139"/>
        <v>0</v>
      </c>
    </row>
    <row r="2236" spans="1:11" s="11" customFormat="1">
      <c r="A2236" s="32">
        <v>2018</v>
      </c>
      <c r="B2236" s="32">
        <v>50489</v>
      </c>
      <c r="C2236" s="33" t="s">
        <v>563</v>
      </c>
      <c r="D2236" s="33" t="s">
        <v>564</v>
      </c>
      <c r="E2236" s="34">
        <v>300848</v>
      </c>
      <c r="F2236" s="35">
        <v>1.04</v>
      </c>
      <c r="G2236" s="34" t="s">
        <v>364</v>
      </c>
      <c r="H2236" s="14" t="str">
        <f t="shared" si="136"/>
        <v/>
      </c>
      <c r="I2236" s="11" t="str">
        <f t="shared" si="137"/>
        <v/>
      </c>
      <c r="J2236" s="11" t="str">
        <f t="shared" si="138"/>
        <v/>
      </c>
      <c r="K2236" s="11">
        <f t="shared" si="139"/>
        <v>0</v>
      </c>
    </row>
    <row r="2237" spans="1:11" s="11" customFormat="1">
      <c r="A2237" s="32">
        <v>2018</v>
      </c>
      <c r="B2237" s="32">
        <v>50491</v>
      </c>
      <c r="C2237" s="33" t="s">
        <v>563</v>
      </c>
      <c r="D2237" s="33" t="s">
        <v>564</v>
      </c>
      <c r="E2237" s="34">
        <v>675884</v>
      </c>
      <c r="F2237" s="35">
        <v>1.08</v>
      </c>
      <c r="G2237" s="34" t="s">
        <v>364</v>
      </c>
      <c r="H2237" s="14" t="str">
        <f t="shared" si="136"/>
        <v/>
      </c>
      <c r="I2237" s="11" t="str">
        <f t="shared" si="137"/>
        <v/>
      </c>
      <c r="J2237" s="11" t="str">
        <f t="shared" si="138"/>
        <v/>
      </c>
      <c r="K2237" s="11">
        <f t="shared" si="139"/>
        <v>0</v>
      </c>
    </row>
    <row r="2238" spans="1:11" s="11" customFormat="1">
      <c r="A2238" s="32">
        <v>2018</v>
      </c>
      <c r="B2238" s="32">
        <v>50561</v>
      </c>
      <c r="C2238" s="33" t="s">
        <v>563</v>
      </c>
      <c r="D2238" s="33" t="s">
        <v>564</v>
      </c>
      <c r="E2238" s="34">
        <v>21696</v>
      </c>
      <c r="F2238" s="35">
        <v>1.04</v>
      </c>
      <c r="G2238" s="34" t="s">
        <v>364</v>
      </c>
      <c r="H2238" s="14" t="str">
        <f t="shared" si="136"/>
        <v/>
      </c>
      <c r="I2238" s="11" t="str">
        <f t="shared" si="137"/>
        <v/>
      </c>
      <c r="J2238" s="11" t="str">
        <f t="shared" si="138"/>
        <v/>
      </c>
      <c r="K2238" s="11">
        <f t="shared" si="139"/>
        <v>0</v>
      </c>
    </row>
    <row r="2239" spans="1:11" s="11" customFormat="1">
      <c r="A2239" s="32">
        <v>2018</v>
      </c>
      <c r="B2239" s="32">
        <v>50625</v>
      </c>
      <c r="C2239" s="33" t="s">
        <v>563</v>
      </c>
      <c r="D2239" s="33" t="s">
        <v>564</v>
      </c>
      <c r="E2239" s="34">
        <v>2012497</v>
      </c>
      <c r="F2239" s="35">
        <v>1.03</v>
      </c>
      <c r="G2239" s="34" t="s">
        <v>364</v>
      </c>
      <c r="H2239" s="14" t="str">
        <f t="shared" si="136"/>
        <v/>
      </c>
      <c r="I2239" s="11" t="str">
        <f t="shared" si="137"/>
        <v/>
      </c>
      <c r="J2239" s="11" t="str">
        <f t="shared" si="138"/>
        <v/>
      </c>
      <c r="K2239" s="11">
        <f t="shared" si="139"/>
        <v>0</v>
      </c>
    </row>
    <row r="2240" spans="1:11" s="11" customFormat="1">
      <c r="A2240" s="32">
        <v>2018</v>
      </c>
      <c r="B2240" s="32">
        <v>50625</v>
      </c>
      <c r="C2240" s="33" t="s">
        <v>563</v>
      </c>
      <c r="D2240" s="33" t="s">
        <v>564</v>
      </c>
      <c r="E2240" s="34">
        <v>1407104</v>
      </c>
      <c r="F2240" s="35">
        <v>1.03</v>
      </c>
      <c r="G2240" s="34" t="s">
        <v>364</v>
      </c>
      <c r="H2240" s="14" t="str">
        <f t="shared" si="136"/>
        <v/>
      </c>
      <c r="I2240" s="11" t="str">
        <f t="shared" si="137"/>
        <v/>
      </c>
      <c r="J2240" s="11" t="str">
        <f t="shared" si="138"/>
        <v/>
      </c>
      <c r="K2240" s="11">
        <f t="shared" si="139"/>
        <v>0</v>
      </c>
    </row>
    <row r="2241" spans="1:11" s="11" customFormat="1">
      <c r="A2241" s="32">
        <v>2018</v>
      </c>
      <c r="B2241" s="32">
        <v>50625</v>
      </c>
      <c r="C2241" s="33" t="s">
        <v>563</v>
      </c>
      <c r="D2241" s="33" t="s">
        <v>564</v>
      </c>
      <c r="E2241" s="34">
        <v>17382</v>
      </c>
      <c r="F2241" s="35">
        <v>1.03</v>
      </c>
      <c r="G2241" s="34" t="s">
        <v>364</v>
      </c>
      <c r="H2241" s="14" t="str">
        <f t="shared" si="136"/>
        <v/>
      </c>
      <c r="I2241" s="11" t="str">
        <f t="shared" si="137"/>
        <v/>
      </c>
      <c r="J2241" s="11" t="str">
        <f t="shared" si="138"/>
        <v/>
      </c>
      <c r="K2241" s="11">
        <f t="shared" si="139"/>
        <v>0</v>
      </c>
    </row>
    <row r="2242" spans="1:11" s="11" customFormat="1">
      <c r="A2242" s="32">
        <v>2018</v>
      </c>
      <c r="B2242" s="32">
        <v>50707</v>
      </c>
      <c r="C2242" s="33" t="s">
        <v>563</v>
      </c>
      <c r="D2242" s="33" t="s">
        <v>564</v>
      </c>
      <c r="E2242" s="34">
        <v>598160</v>
      </c>
      <c r="F2242" s="35">
        <v>1.1240000000000001</v>
      </c>
      <c r="G2242" s="34">
        <v>290</v>
      </c>
      <c r="H2242" s="14">
        <f t="shared" si="136"/>
        <v>1949762.3360000001</v>
      </c>
      <c r="I2242" s="11">
        <f t="shared" si="137"/>
        <v>598160</v>
      </c>
      <c r="J2242" s="11">
        <f t="shared" si="138"/>
        <v>672331.84000000008</v>
      </c>
      <c r="K2242" s="11">
        <f t="shared" si="139"/>
        <v>0</v>
      </c>
    </row>
    <row r="2243" spans="1:11" s="11" customFormat="1">
      <c r="A2243" s="32">
        <v>2018</v>
      </c>
      <c r="B2243" s="32">
        <v>50707</v>
      </c>
      <c r="C2243" s="33" t="s">
        <v>563</v>
      </c>
      <c r="D2243" s="33" t="s">
        <v>564</v>
      </c>
      <c r="E2243" s="34">
        <v>171317</v>
      </c>
      <c r="F2243" s="35">
        <v>1.1240000000000001</v>
      </c>
      <c r="G2243" s="34">
        <v>440</v>
      </c>
      <c r="H2243" s="14">
        <f t="shared" si="136"/>
        <v>847265.35520000011</v>
      </c>
      <c r="I2243" s="11">
        <f t="shared" si="137"/>
        <v>171317</v>
      </c>
      <c r="J2243" s="11">
        <f t="shared" si="138"/>
        <v>192560.30800000002</v>
      </c>
      <c r="K2243" s="11">
        <f t="shared" si="139"/>
        <v>0</v>
      </c>
    </row>
    <row r="2244" spans="1:11" s="11" customFormat="1">
      <c r="A2244" s="32">
        <v>2018</v>
      </c>
      <c r="B2244" s="32">
        <v>50776</v>
      </c>
      <c r="C2244" s="33" t="s">
        <v>565</v>
      </c>
      <c r="D2244" s="33" t="s">
        <v>566</v>
      </c>
      <c r="E2244" s="34">
        <v>212</v>
      </c>
      <c r="F2244" s="35">
        <v>6.07</v>
      </c>
      <c r="G2244" s="34" t="s">
        <v>364</v>
      </c>
      <c r="H2244" s="14" t="str">
        <f t="shared" si="136"/>
        <v/>
      </c>
      <c r="I2244" s="11" t="str">
        <f t="shared" si="137"/>
        <v/>
      </c>
      <c r="J2244" s="11" t="str">
        <f t="shared" si="138"/>
        <v/>
      </c>
      <c r="K2244" s="11">
        <f t="shared" si="139"/>
        <v>0</v>
      </c>
    </row>
    <row r="2245" spans="1:11" s="11" customFormat="1">
      <c r="A2245" s="32">
        <v>2018</v>
      </c>
      <c r="B2245" s="32">
        <v>50776</v>
      </c>
      <c r="C2245" s="33" t="s">
        <v>365</v>
      </c>
      <c r="D2245" s="33" t="s">
        <v>354</v>
      </c>
      <c r="E2245" s="34">
        <v>1465</v>
      </c>
      <c r="F2245" s="35">
        <v>14</v>
      </c>
      <c r="G2245" s="34" t="s">
        <v>364</v>
      </c>
      <c r="H2245" s="14" t="str">
        <f t="shared" si="136"/>
        <v/>
      </c>
      <c r="I2245" s="11" t="str">
        <f t="shared" si="137"/>
        <v/>
      </c>
      <c r="J2245" s="11" t="str">
        <f t="shared" si="138"/>
        <v/>
      </c>
      <c r="K2245" s="11">
        <f t="shared" si="139"/>
        <v>0</v>
      </c>
    </row>
    <row r="2246" spans="1:11" s="11" customFormat="1">
      <c r="A2246" s="32">
        <v>2018</v>
      </c>
      <c r="B2246" s="32">
        <v>50776</v>
      </c>
      <c r="C2246" s="33" t="s">
        <v>365</v>
      </c>
      <c r="D2246" s="33" t="s">
        <v>354</v>
      </c>
      <c r="E2246" s="34">
        <v>1540</v>
      </c>
      <c r="F2246" s="35">
        <v>10.4</v>
      </c>
      <c r="G2246" s="34" t="s">
        <v>364</v>
      </c>
      <c r="H2246" s="14" t="str">
        <f t="shared" ref="H2246:H2309" si="140">IF(I2246="","",G2246/100*F2246*E2246)</f>
        <v/>
      </c>
      <c r="I2246" s="11" t="str">
        <f t="shared" ref="I2246:I2309" si="141">IF(OR(G2246=".",F2246=".",E2246="."),"",E2246)</f>
        <v/>
      </c>
      <c r="J2246" s="11" t="str">
        <f t="shared" ref="J2246:J2309" si="142">IF(I2246="","",F2246*I2246)</f>
        <v/>
      </c>
      <c r="K2246" s="11">
        <f t="shared" ref="K2246:K2309" si="143">IF(C2246="LIG",1,0)</f>
        <v>0</v>
      </c>
    </row>
    <row r="2247" spans="1:11" s="11" customFormat="1">
      <c r="A2247" s="32">
        <v>2018</v>
      </c>
      <c r="B2247" s="32">
        <v>50776</v>
      </c>
      <c r="C2247" s="33" t="s">
        <v>365</v>
      </c>
      <c r="D2247" s="33" t="s">
        <v>354</v>
      </c>
      <c r="E2247" s="34">
        <v>1630</v>
      </c>
      <c r="F2247" s="35">
        <v>11.2</v>
      </c>
      <c r="G2247" s="34" t="s">
        <v>364</v>
      </c>
      <c r="H2247" s="14" t="str">
        <f t="shared" si="140"/>
        <v/>
      </c>
      <c r="I2247" s="11" t="str">
        <f t="shared" si="141"/>
        <v/>
      </c>
      <c r="J2247" s="11" t="str">
        <f t="shared" si="142"/>
        <v/>
      </c>
      <c r="K2247" s="11">
        <f t="shared" si="143"/>
        <v>0</v>
      </c>
    </row>
    <row r="2248" spans="1:11" s="11" customFormat="1">
      <c r="A2248" s="32">
        <v>2018</v>
      </c>
      <c r="B2248" s="32">
        <v>50776</v>
      </c>
      <c r="C2248" s="33" t="s">
        <v>365</v>
      </c>
      <c r="D2248" s="33" t="s">
        <v>354</v>
      </c>
      <c r="E2248" s="34">
        <v>1802</v>
      </c>
      <c r="F2248" s="35">
        <v>10</v>
      </c>
      <c r="G2248" s="34" t="s">
        <v>364</v>
      </c>
      <c r="H2248" s="14" t="str">
        <f t="shared" si="140"/>
        <v/>
      </c>
      <c r="I2248" s="11" t="str">
        <f t="shared" si="141"/>
        <v/>
      </c>
      <c r="J2248" s="11" t="str">
        <f t="shared" si="142"/>
        <v/>
      </c>
      <c r="K2248" s="11">
        <f t="shared" si="143"/>
        <v>0</v>
      </c>
    </row>
    <row r="2249" spans="1:11" s="11" customFormat="1">
      <c r="A2249" s="32">
        <v>2018</v>
      </c>
      <c r="B2249" s="32">
        <v>50776</v>
      </c>
      <c r="C2249" s="33" t="s">
        <v>365</v>
      </c>
      <c r="D2249" s="33" t="s">
        <v>354</v>
      </c>
      <c r="E2249" s="34">
        <v>17</v>
      </c>
      <c r="F2249" s="35">
        <v>11.65</v>
      </c>
      <c r="G2249" s="34" t="s">
        <v>364</v>
      </c>
      <c r="H2249" s="14" t="str">
        <f t="shared" si="140"/>
        <v/>
      </c>
      <c r="I2249" s="11" t="str">
        <f t="shared" si="141"/>
        <v/>
      </c>
      <c r="J2249" s="11" t="str">
        <f t="shared" si="142"/>
        <v/>
      </c>
      <c r="K2249" s="11">
        <f t="shared" si="143"/>
        <v>0</v>
      </c>
    </row>
    <row r="2250" spans="1:11" s="11" customFormat="1">
      <c r="A2250" s="32">
        <v>2018</v>
      </c>
      <c r="B2250" s="32">
        <v>50776</v>
      </c>
      <c r="C2250" s="33" t="s">
        <v>365</v>
      </c>
      <c r="D2250" s="33" t="s">
        <v>354</v>
      </c>
      <c r="E2250" s="34">
        <v>33</v>
      </c>
      <c r="F2250" s="35">
        <v>11.69</v>
      </c>
      <c r="G2250" s="34" t="s">
        <v>364</v>
      </c>
      <c r="H2250" s="14" t="str">
        <f t="shared" si="140"/>
        <v/>
      </c>
      <c r="I2250" s="11" t="str">
        <f t="shared" si="141"/>
        <v/>
      </c>
      <c r="J2250" s="11" t="str">
        <f t="shared" si="142"/>
        <v/>
      </c>
      <c r="K2250" s="11">
        <f t="shared" si="143"/>
        <v>0</v>
      </c>
    </row>
    <row r="2251" spans="1:11" s="11" customFormat="1">
      <c r="A2251" s="32">
        <v>2018</v>
      </c>
      <c r="B2251" s="32">
        <v>50776</v>
      </c>
      <c r="C2251" s="33" t="s">
        <v>365</v>
      </c>
      <c r="D2251" s="33" t="s">
        <v>354</v>
      </c>
      <c r="E2251" s="34">
        <v>42</v>
      </c>
      <c r="F2251" s="35">
        <v>10</v>
      </c>
      <c r="G2251" s="34" t="s">
        <v>364</v>
      </c>
      <c r="H2251" s="14" t="str">
        <f t="shared" si="140"/>
        <v/>
      </c>
      <c r="I2251" s="11" t="str">
        <f t="shared" si="141"/>
        <v/>
      </c>
      <c r="J2251" s="11" t="str">
        <f t="shared" si="142"/>
        <v/>
      </c>
      <c r="K2251" s="11">
        <f t="shared" si="143"/>
        <v>0</v>
      </c>
    </row>
    <row r="2252" spans="1:11" s="11" customFormat="1">
      <c r="A2252" s="32">
        <v>2018</v>
      </c>
      <c r="B2252" s="32">
        <v>50776</v>
      </c>
      <c r="C2252" s="33" t="s">
        <v>365</v>
      </c>
      <c r="D2252" s="33" t="s">
        <v>354</v>
      </c>
      <c r="E2252" s="34">
        <v>121</v>
      </c>
      <c r="F2252" s="35">
        <v>11.72</v>
      </c>
      <c r="G2252" s="34" t="s">
        <v>364</v>
      </c>
      <c r="H2252" s="14" t="str">
        <f t="shared" si="140"/>
        <v/>
      </c>
      <c r="I2252" s="11" t="str">
        <f t="shared" si="141"/>
        <v/>
      </c>
      <c r="J2252" s="11" t="str">
        <f t="shared" si="142"/>
        <v/>
      </c>
      <c r="K2252" s="11">
        <f t="shared" si="143"/>
        <v>0</v>
      </c>
    </row>
    <row r="2253" spans="1:11" s="11" customFormat="1">
      <c r="A2253" s="32">
        <v>2018</v>
      </c>
      <c r="B2253" s="32">
        <v>50776</v>
      </c>
      <c r="C2253" s="33" t="s">
        <v>365</v>
      </c>
      <c r="D2253" s="33" t="s">
        <v>354</v>
      </c>
      <c r="E2253" s="34">
        <v>167</v>
      </c>
      <c r="F2253" s="35">
        <v>13</v>
      </c>
      <c r="G2253" s="34" t="s">
        <v>364</v>
      </c>
      <c r="H2253" s="14" t="str">
        <f t="shared" si="140"/>
        <v/>
      </c>
      <c r="I2253" s="11" t="str">
        <f t="shared" si="141"/>
        <v/>
      </c>
      <c r="J2253" s="11" t="str">
        <f t="shared" si="142"/>
        <v/>
      </c>
      <c r="K2253" s="11">
        <f t="shared" si="143"/>
        <v>0</v>
      </c>
    </row>
    <row r="2254" spans="1:11" s="11" customFormat="1">
      <c r="A2254" s="32">
        <v>2018</v>
      </c>
      <c r="B2254" s="32">
        <v>50776</v>
      </c>
      <c r="C2254" s="33" t="s">
        <v>365</v>
      </c>
      <c r="D2254" s="33" t="s">
        <v>354</v>
      </c>
      <c r="E2254" s="34">
        <v>221</v>
      </c>
      <c r="F2254" s="35">
        <v>14</v>
      </c>
      <c r="G2254" s="34" t="s">
        <v>364</v>
      </c>
      <c r="H2254" s="14" t="str">
        <f t="shared" si="140"/>
        <v/>
      </c>
      <c r="I2254" s="11" t="str">
        <f t="shared" si="141"/>
        <v/>
      </c>
      <c r="J2254" s="11" t="str">
        <f t="shared" si="142"/>
        <v/>
      </c>
      <c r="K2254" s="11">
        <f t="shared" si="143"/>
        <v>0</v>
      </c>
    </row>
    <row r="2255" spans="1:11" s="11" customFormat="1">
      <c r="A2255" s="32">
        <v>2018</v>
      </c>
      <c r="B2255" s="32">
        <v>50776</v>
      </c>
      <c r="C2255" s="33" t="s">
        <v>365</v>
      </c>
      <c r="D2255" s="33" t="s">
        <v>354</v>
      </c>
      <c r="E2255" s="34">
        <v>223</v>
      </c>
      <c r="F2255" s="35">
        <v>10.35</v>
      </c>
      <c r="G2255" s="34" t="s">
        <v>364</v>
      </c>
      <c r="H2255" s="14" t="str">
        <f t="shared" si="140"/>
        <v/>
      </c>
      <c r="I2255" s="11" t="str">
        <f t="shared" si="141"/>
        <v/>
      </c>
      <c r="J2255" s="11" t="str">
        <f t="shared" si="142"/>
        <v/>
      </c>
      <c r="K2255" s="11">
        <f t="shared" si="143"/>
        <v>0</v>
      </c>
    </row>
    <row r="2256" spans="1:11" s="11" customFormat="1">
      <c r="A2256" s="32">
        <v>2018</v>
      </c>
      <c r="B2256" s="32">
        <v>50776</v>
      </c>
      <c r="C2256" s="33" t="s">
        <v>365</v>
      </c>
      <c r="D2256" s="33" t="s">
        <v>354</v>
      </c>
      <c r="E2256" s="34">
        <v>239</v>
      </c>
      <c r="F2256" s="35">
        <v>13.6</v>
      </c>
      <c r="G2256" s="34" t="s">
        <v>364</v>
      </c>
      <c r="H2256" s="14" t="str">
        <f t="shared" si="140"/>
        <v/>
      </c>
      <c r="I2256" s="11" t="str">
        <f t="shared" si="141"/>
        <v/>
      </c>
      <c r="J2256" s="11" t="str">
        <f t="shared" si="142"/>
        <v/>
      </c>
      <c r="K2256" s="11">
        <f t="shared" si="143"/>
        <v>0</v>
      </c>
    </row>
    <row r="2257" spans="1:11" s="11" customFormat="1">
      <c r="A2257" s="32">
        <v>2018</v>
      </c>
      <c r="B2257" s="32">
        <v>50776</v>
      </c>
      <c r="C2257" s="33" t="s">
        <v>365</v>
      </c>
      <c r="D2257" s="33" t="s">
        <v>354</v>
      </c>
      <c r="E2257" s="34">
        <v>553</v>
      </c>
      <c r="F2257" s="35">
        <v>12.4</v>
      </c>
      <c r="G2257" s="34" t="s">
        <v>364</v>
      </c>
      <c r="H2257" s="14" t="str">
        <f t="shared" si="140"/>
        <v/>
      </c>
      <c r="I2257" s="11" t="str">
        <f t="shared" si="141"/>
        <v/>
      </c>
      <c r="J2257" s="11" t="str">
        <f t="shared" si="142"/>
        <v/>
      </c>
      <c r="K2257" s="11">
        <f t="shared" si="143"/>
        <v>0</v>
      </c>
    </row>
    <row r="2258" spans="1:11" s="11" customFormat="1">
      <c r="A2258" s="32">
        <v>2018</v>
      </c>
      <c r="B2258" s="32">
        <v>50776</v>
      </c>
      <c r="C2258" s="33" t="s">
        <v>365</v>
      </c>
      <c r="D2258" s="33" t="s">
        <v>354</v>
      </c>
      <c r="E2258" s="34">
        <v>723</v>
      </c>
      <c r="F2258" s="35">
        <v>9.56</v>
      </c>
      <c r="G2258" s="34" t="s">
        <v>364</v>
      </c>
      <c r="H2258" s="14" t="str">
        <f t="shared" si="140"/>
        <v/>
      </c>
      <c r="I2258" s="11" t="str">
        <f t="shared" si="141"/>
        <v/>
      </c>
      <c r="J2258" s="11" t="str">
        <f t="shared" si="142"/>
        <v/>
      </c>
      <c r="K2258" s="11">
        <f t="shared" si="143"/>
        <v>0</v>
      </c>
    </row>
    <row r="2259" spans="1:11" s="11" customFormat="1">
      <c r="A2259" s="32">
        <v>2018</v>
      </c>
      <c r="B2259" s="32">
        <v>50776</v>
      </c>
      <c r="C2259" s="33" t="s">
        <v>365</v>
      </c>
      <c r="D2259" s="33" t="s">
        <v>354</v>
      </c>
      <c r="E2259" s="34">
        <v>780</v>
      </c>
      <c r="F2259" s="35">
        <v>12</v>
      </c>
      <c r="G2259" s="34" t="s">
        <v>364</v>
      </c>
      <c r="H2259" s="14" t="str">
        <f t="shared" si="140"/>
        <v/>
      </c>
      <c r="I2259" s="11" t="str">
        <f t="shared" si="141"/>
        <v/>
      </c>
      <c r="J2259" s="11" t="str">
        <f t="shared" si="142"/>
        <v/>
      </c>
      <c r="K2259" s="11">
        <f t="shared" si="143"/>
        <v>0</v>
      </c>
    </row>
    <row r="2260" spans="1:11" s="11" customFormat="1">
      <c r="A2260" s="32">
        <v>2018</v>
      </c>
      <c r="B2260" s="32">
        <v>50776</v>
      </c>
      <c r="C2260" s="33" t="s">
        <v>365</v>
      </c>
      <c r="D2260" s="33" t="s">
        <v>354</v>
      </c>
      <c r="E2260" s="34">
        <v>971</v>
      </c>
      <c r="F2260" s="35">
        <v>13.5</v>
      </c>
      <c r="G2260" s="34" t="s">
        <v>364</v>
      </c>
      <c r="H2260" s="14" t="str">
        <f t="shared" si="140"/>
        <v/>
      </c>
      <c r="I2260" s="11" t="str">
        <f t="shared" si="141"/>
        <v/>
      </c>
      <c r="J2260" s="11" t="str">
        <f t="shared" si="142"/>
        <v/>
      </c>
      <c r="K2260" s="11">
        <f t="shared" si="143"/>
        <v>0</v>
      </c>
    </row>
    <row r="2261" spans="1:11" s="11" customFormat="1">
      <c r="A2261" s="32">
        <v>2018</v>
      </c>
      <c r="B2261" s="32">
        <v>50776</v>
      </c>
      <c r="C2261" s="33" t="s">
        <v>365</v>
      </c>
      <c r="D2261" s="33" t="s">
        <v>354</v>
      </c>
      <c r="E2261" s="34">
        <v>1124</v>
      </c>
      <c r="F2261" s="35">
        <v>12.4</v>
      </c>
      <c r="G2261" s="34" t="s">
        <v>364</v>
      </c>
      <c r="H2261" s="14" t="str">
        <f t="shared" si="140"/>
        <v/>
      </c>
      <c r="I2261" s="11" t="str">
        <f t="shared" si="141"/>
        <v/>
      </c>
      <c r="J2261" s="11" t="str">
        <f t="shared" si="142"/>
        <v/>
      </c>
      <c r="K2261" s="11">
        <f t="shared" si="143"/>
        <v>0</v>
      </c>
    </row>
    <row r="2262" spans="1:11" s="11" customFormat="1">
      <c r="A2262" s="32">
        <v>2018</v>
      </c>
      <c r="B2262" s="32">
        <v>50776</v>
      </c>
      <c r="C2262" s="33" t="s">
        <v>365</v>
      </c>
      <c r="D2262" s="33" t="s">
        <v>354</v>
      </c>
      <c r="E2262" s="34">
        <v>1200</v>
      </c>
      <c r="F2262" s="35">
        <v>12</v>
      </c>
      <c r="G2262" s="34" t="s">
        <v>364</v>
      </c>
      <c r="H2262" s="14" t="str">
        <f t="shared" si="140"/>
        <v/>
      </c>
      <c r="I2262" s="11" t="str">
        <f t="shared" si="141"/>
        <v/>
      </c>
      <c r="J2262" s="11" t="str">
        <f t="shared" si="142"/>
        <v/>
      </c>
      <c r="K2262" s="11">
        <f t="shared" si="143"/>
        <v>0</v>
      </c>
    </row>
    <row r="2263" spans="1:11" s="11" customFormat="1">
      <c r="A2263" s="32">
        <v>2018</v>
      </c>
      <c r="B2263" s="32">
        <v>50806</v>
      </c>
      <c r="C2263" s="33" t="s">
        <v>563</v>
      </c>
      <c r="D2263" s="33" t="s">
        <v>564</v>
      </c>
      <c r="E2263" s="34">
        <v>30876</v>
      </c>
      <c r="F2263" s="35">
        <v>1.03</v>
      </c>
      <c r="G2263" s="34" t="s">
        <v>364</v>
      </c>
      <c r="H2263" s="14" t="str">
        <f t="shared" si="140"/>
        <v/>
      </c>
      <c r="I2263" s="11" t="str">
        <f t="shared" si="141"/>
        <v/>
      </c>
      <c r="J2263" s="11" t="str">
        <f t="shared" si="142"/>
        <v/>
      </c>
      <c r="K2263" s="11">
        <f t="shared" si="143"/>
        <v>0</v>
      </c>
    </row>
    <row r="2264" spans="1:11" s="11" customFormat="1">
      <c r="A2264" s="32">
        <v>2018</v>
      </c>
      <c r="B2264" s="32">
        <v>50806</v>
      </c>
      <c r="C2264" s="33" t="s">
        <v>567</v>
      </c>
      <c r="D2264" s="33" t="s">
        <v>566</v>
      </c>
      <c r="E2264" s="34">
        <v>4836</v>
      </c>
      <c r="F2264" s="35">
        <v>6.3</v>
      </c>
      <c r="G2264" s="34" t="s">
        <v>364</v>
      </c>
      <c r="H2264" s="14" t="str">
        <f t="shared" si="140"/>
        <v/>
      </c>
      <c r="I2264" s="11" t="str">
        <f t="shared" si="141"/>
        <v/>
      </c>
      <c r="J2264" s="11" t="str">
        <f t="shared" si="142"/>
        <v/>
      </c>
      <c r="K2264" s="11">
        <f t="shared" si="143"/>
        <v>0</v>
      </c>
    </row>
    <row r="2265" spans="1:11" s="11" customFormat="1">
      <c r="A2265" s="32">
        <v>2018</v>
      </c>
      <c r="B2265" s="32">
        <v>50815</v>
      </c>
      <c r="C2265" s="33" t="s">
        <v>563</v>
      </c>
      <c r="D2265" s="33" t="s">
        <v>564</v>
      </c>
      <c r="E2265" s="34">
        <v>2866370</v>
      </c>
      <c r="F2265" s="35">
        <v>1.03</v>
      </c>
      <c r="G2265" s="34" t="s">
        <v>364</v>
      </c>
      <c r="H2265" s="14" t="str">
        <f t="shared" si="140"/>
        <v/>
      </c>
      <c r="I2265" s="11" t="str">
        <f t="shared" si="141"/>
        <v/>
      </c>
      <c r="J2265" s="11" t="str">
        <f t="shared" si="142"/>
        <v/>
      </c>
      <c r="K2265" s="11">
        <f t="shared" si="143"/>
        <v>0</v>
      </c>
    </row>
    <row r="2266" spans="1:11" s="11" customFormat="1">
      <c r="A2266" s="32">
        <v>2018</v>
      </c>
      <c r="B2266" s="32">
        <v>50888</v>
      </c>
      <c r="C2266" s="33" t="s">
        <v>365</v>
      </c>
      <c r="D2266" s="33" t="s">
        <v>354</v>
      </c>
      <c r="E2266" s="34">
        <v>49198</v>
      </c>
      <c r="F2266" s="35">
        <v>13.19</v>
      </c>
      <c r="G2266" s="34" t="s">
        <v>364</v>
      </c>
      <c r="H2266" s="14" t="str">
        <f t="shared" si="140"/>
        <v/>
      </c>
      <c r="I2266" s="11" t="str">
        <f t="shared" si="141"/>
        <v/>
      </c>
      <c r="J2266" s="11" t="str">
        <f t="shared" si="142"/>
        <v/>
      </c>
      <c r="K2266" s="11">
        <f t="shared" si="143"/>
        <v>0</v>
      </c>
    </row>
    <row r="2267" spans="1:11" s="11" customFormat="1">
      <c r="A2267" s="32">
        <v>2018</v>
      </c>
      <c r="B2267" s="32">
        <v>50888</v>
      </c>
      <c r="C2267" s="33" t="s">
        <v>365</v>
      </c>
      <c r="D2267" s="33" t="s">
        <v>354</v>
      </c>
      <c r="E2267" s="34">
        <v>799</v>
      </c>
      <c r="F2267" s="35">
        <v>11.8</v>
      </c>
      <c r="G2267" s="34" t="s">
        <v>364</v>
      </c>
      <c r="H2267" s="14" t="str">
        <f t="shared" si="140"/>
        <v/>
      </c>
      <c r="I2267" s="11" t="str">
        <f t="shared" si="141"/>
        <v/>
      </c>
      <c r="J2267" s="11" t="str">
        <f t="shared" si="142"/>
        <v/>
      </c>
      <c r="K2267" s="11">
        <f t="shared" si="143"/>
        <v>0</v>
      </c>
    </row>
    <row r="2268" spans="1:11" s="11" customFormat="1">
      <c r="A2268" s="32">
        <v>2018</v>
      </c>
      <c r="B2268" s="32">
        <v>50888</v>
      </c>
      <c r="C2268" s="33" t="s">
        <v>365</v>
      </c>
      <c r="D2268" s="33" t="s">
        <v>354</v>
      </c>
      <c r="E2268" s="34">
        <v>3411</v>
      </c>
      <c r="F2268" s="35">
        <v>13.06</v>
      </c>
      <c r="G2268" s="34" t="s">
        <v>364</v>
      </c>
      <c r="H2268" s="14" t="str">
        <f t="shared" si="140"/>
        <v/>
      </c>
      <c r="I2268" s="11" t="str">
        <f t="shared" si="141"/>
        <v/>
      </c>
      <c r="J2268" s="11" t="str">
        <f t="shared" si="142"/>
        <v/>
      </c>
      <c r="K2268" s="11">
        <f t="shared" si="143"/>
        <v>0</v>
      </c>
    </row>
    <row r="2269" spans="1:11" s="11" customFormat="1">
      <c r="A2269" s="32">
        <v>2018</v>
      </c>
      <c r="B2269" s="32">
        <v>50900</v>
      </c>
      <c r="C2269" s="33" t="s">
        <v>353</v>
      </c>
      <c r="D2269" s="33" t="s">
        <v>354</v>
      </c>
      <c r="E2269" s="34">
        <v>22609</v>
      </c>
      <c r="F2269" s="35">
        <v>26</v>
      </c>
      <c r="G2269" s="34" t="s">
        <v>364</v>
      </c>
      <c r="H2269" s="14" t="str">
        <f t="shared" si="140"/>
        <v/>
      </c>
      <c r="I2269" s="11" t="str">
        <f t="shared" si="141"/>
        <v/>
      </c>
      <c r="J2269" s="11" t="str">
        <f t="shared" si="142"/>
        <v/>
      </c>
      <c r="K2269" s="11">
        <f t="shared" si="143"/>
        <v>0</v>
      </c>
    </row>
    <row r="2270" spans="1:11" s="11" customFormat="1">
      <c r="A2270" s="32">
        <v>2018</v>
      </c>
      <c r="B2270" s="32">
        <v>50900</v>
      </c>
      <c r="C2270" s="33" t="s">
        <v>563</v>
      </c>
      <c r="D2270" s="33" t="s">
        <v>564</v>
      </c>
      <c r="E2270" s="34">
        <v>463258</v>
      </c>
      <c r="F2270" s="35">
        <v>1.07</v>
      </c>
      <c r="G2270" s="34" t="s">
        <v>364</v>
      </c>
      <c r="H2270" s="14" t="str">
        <f t="shared" si="140"/>
        <v/>
      </c>
      <c r="I2270" s="11" t="str">
        <f t="shared" si="141"/>
        <v/>
      </c>
      <c r="J2270" s="11" t="str">
        <f t="shared" si="142"/>
        <v/>
      </c>
      <c r="K2270" s="11">
        <f t="shared" si="143"/>
        <v>0</v>
      </c>
    </row>
    <row r="2271" spans="1:11" s="11" customFormat="1">
      <c r="A2271" s="32">
        <v>2018</v>
      </c>
      <c r="B2271" s="32">
        <v>50900</v>
      </c>
      <c r="C2271" s="33" t="s">
        <v>567</v>
      </c>
      <c r="D2271" s="33" t="s">
        <v>566</v>
      </c>
      <c r="E2271" s="34">
        <v>5702</v>
      </c>
      <c r="F2271" s="35">
        <v>6.3419999999999996</v>
      </c>
      <c r="G2271" s="34" t="s">
        <v>364</v>
      </c>
      <c r="H2271" s="14" t="str">
        <f t="shared" si="140"/>
        <v/>
      </c>
      <c r="I2271" s="11" t="str">
        <f t="shared" si="141"/>
        <v/>
      </c>
      <c r="J2271" s="11" t="str">
        <f t="shared" si="142"/>
        <v/>
      </c>
      <c r="K2271" s="11">
        <f t="shared" si="143"/>
        <v>0</v>
      </c>
    </row>
    <row r="2272" spans="1:11" s="11" customFormat="1">
      <c r="A2272" s="32">
        <v>2018</v>
      </c>
      <c r="B2272" s="32">
        <v>50949</v>
      </c>
      <c r="C2272" s="33" t="s">
        <v>563</v>
      </c>
      <c r="D2272" s="33" t="s">
        <v>564</v>
      </c>
      <c r="E2272" s="34">
        <v>448746</v>
      </c>
      <c r="F2272" s="35">
        <v>1.0229999999999999</v>
      </c>
      <c r="G2272" s="34" t="s">
        <v>364</v>
      </c>
      <c r="H2272" s="14" t="str">
        <f t="shared" si="140"/>
        <v/>
      </c>
      <c r="I2272" s="11" t="str">
        <f t="shared" si="141"/>
        <v/>
      </c>
      <c r="J2272" s="11" t="str">
        <f t="shared" si="142"/>
        <v/>
      </c>
      <c r="K2272" s="11">
        <f t="shared" si="143"/>
        <v>0</v>
      </c>
    </row>
    <row r="2273" spans="1:11" s="11" customFormat="1">
      <c r="A2273" s="32">
        <v>2018</v>
      </c>
      <c r="B2273" s="32">
        <v>50951</v>
      </c>
      <c r="C2273" s="33" t="s">
        <v>565</v>
      </c>
      <c r="D2273" s="33" t="s">
        <v>566</v>
      </c>
      <c r="E2273" s="34">
        <v>350</v>
      </c>
      <c r="F2273" s="35">
        <v>5.8170000000000002</v>
      </c>
      <c r="G2273" s="34" t="s">
        <v>364</v>
      </c>
      <c r="H2273" s="14" t="str">
        <f t="shared" si="140"/>
        <v/>
      </c>
      <c r="I2273" s="11" t="str">
        <f t="shared" si="141"/>
        <v/>
      </c>
      <c r="J2273" s="11" t="str">
        <f t="shared" si="142"/>
        <v/>
      </c>
      <c r="K2273" s="11">
        <f t="shared" si="143"/>
        <v>0</v>
      </c>
    </row>
    <row r="2274" spans="1:11" s="11" customFormat="1">
      <c r="A2274" s="32">
        <v>2018</v>
      </c>
      <c r="B2274" s="32">
        <v>50951</v>
      </c>
      <c r="C2274" s="33" t="s">
        <v>365</v>
      </c>
      <c r="D2274" s="33" t="s">
        <v>354</v>
      </c>
      <c r="E2274" s="34">
        <v>37274</v>
      </c>
      <c r="F2274" s="35">
        <v>12.24</v>
      </c>
      <c r="G2274" s="34" t="s">
        <v>364</v>
      </c>
      <c r="H2274" s="14" t="str">
        <f t="shared" si="140"/>
        <v/>
      </c>
      <c r="I2274" s="11" t="str">
        <f t="shared" si="141"/>
        <v/>
      </c>
      <c r="J2274" s="11" t="str">
        <f t="shared" si="142"/>
        <v/>
      </c>
      <c r="K2274" s="11">
        <f t="shared" si="143"/>
        <v>0</v>
      </c>
    </row>
    <row r="2275" spans="1:11" s="11" customFormat="1">
      <c r="A2275" s="32">
        <v>2018</v>
      </c>
      <c r="B2275" s="32">
        <v>50969</v>
      </c>
      <c r="C2275" s="33" t="s">
        <v>353</v>
      </c>
      <c r="D2275" s="33" t="s">
        <v>354</v>
      </c>
      <c r="E2275" s="34">
        <v>4154</v>
      </c>
      <c r="F2275" s="35">
        <v>22.8</v>
      </c>
      <c r="G2275" s="34" t="s">
        <v>364</v>
      </c>
      <c r="H2275" s="14" t="str">
        <f t="shared" si="140"/>
        <v/>
      </c>
      <c r="I2275" s="11" t="str">
        <f t="shared" si="141"/>
        <v/>
      </c>
      <c r="J2275" s="11" t="str">
        <f t="shared" si="142"/>
        <v/>
      </c>
      <c r="K2275" s="11">
        <f t="shared" si="143"/>
        <v>0</v>
      </c>
    </row>
    <row r="2276" spans="1:11" s="11" customFormat="1">
      <c r="A2276" s="32">
        <v>2018</v>
      </c>
      <c r="B2276" s="32">
        <v>50969</v>
      </c>
      <c r="C2276" s="33" t="s">
        <v>563</v>
      </c>
      <c r="D2276" s="33" t="s">
        <v>564</v>
      </c>
      <c r="E2276" s="34">
        <v>155343</v>
      </c>
      <c r="F2276" s="35">
        <v>1</v>
      </c>
      <c r="G2276" s="34" t="s">
        <v>364</v>
      </c>
      <c r="H2276" s="14" t="str">
        <f t="shared" si="140"/>
        <v/>
      </c>
      <c r="I2276" s="11" t="str">
        <f t="shared" si="141"/>
        <v/>
      </c>
      <c r="J2276" s="11" t="str">
        <f t="shared" si="142"/>
        <v/>
      </c>
      <c r="K2276" s="11">
        <f t="shared" si="143"/>
        <v>0</v>
      </c>
    </row>
    <row r="2277" spans="1:11" s="11" customFormat="1">
      <c r="A2277" s="32">
        <v>2018</v>
      </c>
      <c r="B2277" s="32">
        <v>50973</v>
      </c>
      <c r="C2277" s="33" t="s">
        <v>563</v>
      </c>
      <c r="D2277" s="33" t="s">
        <v>564</v>
      </c>
      <c r="E2277" s="34">
        <v>2150320</v>
      </c>
      <c r="F2277" s="35">
        <v>1.01</v>
      </c>
      <c r="G2277" s="34" t="s">
        <v>364</v>
      </c>
      <c r="H2277" s="14" t="str">
        <f t="shared" si="140"/>
        <v/>
      </c>
      <c r="I2277" s="11" t="str">
        <f t="shared" si="141"/>
        <v/>
      </c>
      <c r="J2277" s="11" t="str">
        <f t="shared" si="142"/>
        <v/>
      </c>
      <c r="K2277" s="11">
        <f t="shared" si="143"/>
        <v>0</v>
      </c>
    </row>
    <row r="2278" spans="1:11" s="11" customFormat="1">
      <c r="A2278" s="32">
        <v>2018</v>
      </c>
      <c r="B2278" s="32">
        <v>50973</v>
      </c>
      <c r="C2278" s="33" t="s">
        <v>563</v>
      </c>
      <c r="D2278" s="33" t="s">
        <v>564</v>
      </c>
      <c r="E2278" s="34">
        <v>868792</v>
      </c>
      <c r="F2278" s="35">
        <v>1.01</v>
      </c>
      <c r="G2278" s="34" t="s">
        <v>364</v>
      </c>
      <c r="H2278" s="14" t="str">
        <f t="shared" si="140"/>
        <v/>
      </c>
      <c r="I2278" s="11" t="str">
        <f t="shared" si="141"/>
        <v/>
      </c>
      <c r="J2278" s="11" t="str">
        <f t="shared" si="142"/>
        <v/>
      </c>
      <c r="K2278" s="11">
        <f t="shared" si="143"/>
        <v>0</v>
      </c>
    </row>
    <row r="2279" spans="1:11" s="11" customFormat="1">
      <c r="A2279" s="32">
        <v>2018</v>
      </c>
      <c r="B2279" s="32">
        <v>50973</v>
      </c>
      <c r="C2279" s="33" t="s">
        <v>563</v>
      </c>
      <c r="D2279" s="33" t="s">
        <v>564</v>
      </c>
      <c r="E2279" s="34">
        <v>607813</v>
      </c>
      <c r="F2279" s="35">
        <v>0.9</v>
      </c>
      <c r="G2279" s="34" t="s">
        <v>364</v>
      </c>
      <c r="H2279" s="14" t="str">
        <f t="shared" si="140"/>
        <v/>
      </c>
      <c r="I2279" s="11" t="str">
        <f t="shared" si="141"/>
        <v/>
      </c>
      <c r="J2279" s="11" t="str">
        <f t="shared" si="142"/>
        <v/>
      </c>
      <c r="K2279" s="11">
        <f t="shared" si="143"/>
        <v>0</v>
      </c>
    </row>
    <row r="2280" spans="1:11" s="11" customFormat="1">
      <c r="A2280" s="32">
        <v>2018</v>
      </c>
      <c r="B2280" s="32">
        <v>50974</v>
      </c>
      <c r="C2280" s="33" t="s">
        <v>365</v>
      </c>
      <c r="D2280" s="33" t="s">
        <v>354</v>
      </c>
      <c r="E2280" s="34">
        <v>36422</v>
      </c>
      <c r="F2280" s="35">
        <v>10.356</v>
      </c>
      <c r="G2280" s="34" t="s">
        <v>364</v>
      </c>
      <c r="H2280" s="14" t="str">
        <f t="shared" si="140"/>
        <v/>
      </c>
      <c r="I2280" s="11" t="str">
        <f t="shared" si="141"/>
        <v/>
      </c>
      <c r="J2280" s="11" t="str">
        <f t="shared" si="142"/>
        <v/>
      </c>
      <c r="K2280" s="11">
        <f t="shared" si="143"/>
        <v>0</v>
      </c>
    </row>
    <row r="2281" spans="1:11" s="11" customFormat="1">
      <c r="A2281" s="32">
        <v>2018</v>
      </c>
      <c r="B2281" s="32">
        <v>50974</v>
      </c>
      <c r="C2281" s="33" t="s">
        <v>353</v>
      </c>
      <c r="D2281" s="33" t="s">
        <v>354</v>
      </c>
      <c r="E2281" s="34">
        <v>1615</v>
      </c>
      <c r="F2281" s="35">
        <v>21.617999999999999</v>
      </c>
      <c r="G2281" s="34" t="s">
        <v>364</v>
      </c>
      <c r="H2281" s="14" t="str">
        <f t="shared" si="140"/>
        <v/>
      </c>
      <c r="I2281" s="11" t="str">
        <f t="shared" si="141"/>
        <v/>
      </c>
      <c r="J2281" s="11" t="str">
        <f t="shared" si="142"/>
        <v/>
      </c>
      <c r="K2281" s="11">
        <f t="shared" si="143"/>
        <v>0</v>
      </c>
    </row>
    <row r="2282" spans="1:11" s="11" customFormat="1">
      <c r="A2282" s="32">
        <v>2018</v>
      </c>
      <c r="B2282" s="32">
        <v>50974</v>
      </c>
      <c r="C2282" s="33" t="s">
        <v>353</v>
      </c>
      <c r="D2282" s="33" t="s">
        <v>354</v>
      </c>
      <c r="E2282" s="34">
        <v>19</v>
      </c>
      <c r="F2282" s="35">
        <v>22.186</v>
      </c>
      <c r="G2282" s="34" t="s">
        <v>364</v>
      </c>
      <c r="H2282" s="14" t="str">
        <f t="shared" si="140"/>
        <v/>
      </c>
      <c r="I2282" s="11" t="str">
        <f t="shared" si="141"/>
        <v/>
      </c>
      <c r="J2282" s="11" t="str">
        <f t="shared" si="142"/>
        <v/>
      </c>
      <c r="K2282" s="11">
        <f t="shared" si="143"/>
        <v>0</v>
      </c>
    </row>
    <row r="2283" spans="1:11" s="11" customFormat="1">
      <c r="A2283" s="32">
        <v>2018</v>
      </c>
      <c r="B2283" s="32">
        <v>50974</v>
      </c>
      <c r="C2283" s="33" t="s">
        <v>353</v>
      </c>
      <c r="D2283" s="33" t="s">
        <v>354</v>
      </c>
      <c r="E2283" s="34">
        <v>121</v>
      </c>
      <c r="F2283" s="35">
        <v>25.757000000000001</v>
      </c>
      <c r="G2283" s="34" t="s">
        <v>364</v>
      </c>
      <c r="H2283" s="14" t="str">
        <f t="shared" si="140"/>
        <v/>
      </c>
      <c r="I2283" s="11" t="str">
        <f t="shared" si="141"/>
        <v/>
      </c>
      <c r="J2283" s="11" t="str">
        <f t="shared" si="142"/>
        <v/>
      </c>
      <c r="K2283" s="11">
        <f t="shared" si="143"/>
        <v>0</v>
      </c>
    </row>
    <row r="2284" spans="1:11" s="11" customFormat="1">
      <c r="A2284" s="32">
        <v>2018</v>
      </c>
      <c r="B2284" s="32">
        <v>50974</v>
      </c>
      <c r="C2284" s="33" t="s">
        <v>353</v>
      </c>
      <c r="D2284" s="33" t="s">
        <v>354</v>
      </c>
      <c r="E2284" s="34">
        <v>180</v>
      </c>
      <c r="F2284" s="35">
        <v>23.89</v>
      </c>
      <c r="G2284" s="34" t="s">
        <v>364</v>
      </c>
      <c r="H2284" s="14" t="str">
        <f t="shared" si="140"/>
        <v/>
      </c>
      <c r="I2284" s="11" t="str">
        <f t="shared" si="141"/>
        <v/>
      </c>
      <c r="J2284" s="11" t="str">
        <f t="shared" si="142"/>
        <v/>
      </c>
      <c r="K2284" s="11">
        <f t="shared" si="143"/>
        <v>0</v>
      </c>
    </row>
    <row r="2285" spans="1:11" s="11" customFormat="1">
      <c r="A2285" s="32">
        <v>2018</v>
      </c>
      <c r="B2285" s="32">
        <v>50974</v>
      </c>
      <c r="C2285" s="33" t="s">
        <v>353</v>
      </c>
      <c r="D2285" s="33" t="s">
        <v>354</v>
      </c>
      <c r="E2285" s="34">
        <v>444</v>
      </c>
      <c r="F2285" s="35">
        <v>24.209</v>
      </c>
      <c r="G2285" s="34" t="s">
        <v>364</v>
      </c>
      <c r="H2285" s="14" t="str">
        <f t="shared" si="140"/>
        <v/>
      </c>
      <c r="I2285" s="11" t="str">
        <f t="shared" si="141"/>
        <v/>
      </c>
      <c r="J2285" s="11" t="str">
        <f t="shared" si="142"/>
        <v/>
      </c>
      <c r="K2285" s="11">
        <f t="shared" si="143"/>
        <v>0</v>
      </c>
    </row>
    <row r="2286" spans="1:11" s="11" customFormat="1">
      <c r="A2286" s="32">
        <v>2018</v>
      </c>
      <c r="B2286" s="32">
        <v>50974</v>
      </c>
      <c r="C2286" s="33" t="s">
        <v>353</v>
      </c>
      <c r="D2286" s="33" t="s">
        <v>354</v>
      </c>
      <c r="E2286" s="34">
        <v>541</v>
      </c>
      <c r="F2286" s="35">
        <v>20.402999999999999</v>
      </c>
      <c r="G2286" s="34" t="s">
        <v>364</v>
      </c>
      <c r="H2286" s="14" t="str">
        <f t="shared" si="140"/>
        <v/>
      </c>
      <c r="I2286" s="11" t="str">
        <f t="shared" si="141"/>
        <v/>
      </c>
      <c r="J2286" s="11" t="str">
        <f t="shared" si="142"/>
        <v/>
      </c>
      <c r="K2286" s="11">
        <f t="shared" si="143"/>
        <v>0</v>
      </c>
    </row>
    <row r="2287" spans="1:11" s="11" customFormat="1">
      <c r="A2287" s="32">
        <v>2018</v>
      </c>
      <c r="B2287" s="32">
        <v>50974</v>
      </c>
      <c r="C2287" s="33" t="s">
        <v>565</v>
      </c>
      <c r="D2287" s="33" t="s">
        <v>566</v>
      </c>
      <c r="E2287" s="34">
        <v>349</v>
      </c>
      <c r="F2287" s="35">
        <v>5.774</v>
      </c>
      <c r="G2287" s="34" t="s">
        <v>364</v>
      </c>
      <c r="H2287" s="14" t="str">
        <f t="shared" si="140"/>
        <v/>
      </c>
      <c r="I2287" s="11" t="str">
        <f t="shared" si="141"/>
        <v/>
      </c>
      <c r="J2287" s="11" t="str">
        <f t="shared" si="142"/>
        <v/>
      </c>
      <c r="K2287" s="11">
        <f t="shared" si="143"/>
        <v>0</v>
      </c>
    </row>
    <row r="2288" spans="1:11" s="11" customFormat="1">
      <c r="A2288" s="32">
        <v>2018</v>
      </c>
      <c r="B2288" s="32">
        <v>50974</v>
      </c>
      <c r="C2288" s="33" t="s">
        <v>365</v>
      </c>
      <c r="D2288" s="33" t="s">
        <v>354</v>
      </c>
      <c r="E2288" s="34">
        <v>120</v>
      </c>
      <c r="F2288" s="35">
        <v>16.568999999999999</v>
      </c>
      <c r="G2288" s="34" t="s">
        <v>364</v>
      </c>
      <c r="H2288" s="14" t="str">
        <f t="shared" si="140"/>
        <v/>
      </c>
      <c r="I2288" s="11" t="str">
        <f t="shared" si="141"/>
        <v/>
      </c>
      <c r="J2288" s="11" t="str">
        <f t="shared" si="142"/>
        <v/>
      </c>
      <c r="K2288" s="11">
        <f t="shared" si="143"/>
        <v>0</v>
      </c>
    </row>
    <row r="2289" spans="1:11" s="11" customFormat="1">
      <c r="A2289" s="32">
        <v>2018</v>
      </c>
      <c r="B2289" s="32">
        <v>50974</v>
      </c>
      <c r="C2289" s="33" t="s">
        <v>365</v>
      </c>
      <c r="D2289" s="33" t="s">
        <v>354</v>
      </c>
      <c r="E2289" s="34">
        <v>58</v>
      </c>
      <c r="F2289" s="35">
        <v>15.105</v>
      </c>
      <c r="G2289" s="34" t="s">
        <v>364</v>
      </c>
      <c r="H2289" s="14" t="str">
        <f t="shared" si="140"/>
        <v/>
      </c>
      <c r="I2289" s="11" t="str">
        <f t="shared" si="141"/>
        <v/>
      </c>
      <c r="J2289" s="11" t="str">
        <f t="shared" si="142"/>
        <v/>
      </c>
      <c r="K2289" s="11">
        <f t="shared" si="143"/>
        <v>0</v>
      </c>
    </row>
    <row r="2290" spans="1:11" s="11" customFormat="1">
      <c r="A2290" s="32">
        <v>2018</v>
      </c>
      <c r="B2290" s="32">
        <v>50974</v>
      </c>
      <c r="C2290" s="33" t="s">
        <v>365</v>
      </c>
      <c r="D2290" s="33" t="s">
        <v>354</v>
      </c>
      <c r="E2290" s="34">
        <v>5547</v>
      </c>
      <c r="F2290" s="35">
        <v>13.007999999999999</v>
      </c>
      <c r="G2290" s="34" t="s">
        <v>364</v>
      </c>
      <c r="H2290" s="14" t="str">
        <f t="shared" si="140"/>
        <v/>
      </c>
      <c r="I2290" s="11" t="str">
        <f t="shared" si="141"/>
        <v/>
      </c>
      <c r="J2290" s="11" t="str">
        <f t="shared" si="142"/>
        <v/>
      </c>
      <c r="K2290" s="11">
        <f t="shared" si="143"/>
        <v>0</v>
      </c>
    </row>
    <row r="2291" spans="1:11" s="11" customFormat="1">
      <c r="A2291" s="32">
        <v>2018</v>
      </c>
      <c r="B2291" s="32">
        <v>50974</v>
      </c>
      <c r="C2291" s="33" t="s">
        <v>365</v>
      </c>
      <c r="D2291" s="33" t="s">
        <v>354</v>
      </c>
      <c r="E2291" s="34">
        <v>2794</v>
      </c>
      <c r="F2291" s="35">
        <v>13.029</v>
      </c>
      <c r="G2291" s="34" t="s">
        <v>364</v>
      </c>
      <c r="H2291" s="14" t="str">
        <f t="shared" si="140"/>
        <v/>
      </c>
      <c r="I2291" s="11" t="str">
        <f t="shared" si="141"/>
        <v/>
      </c>
      <c r="J2291" s="11" t="str">
        <f t="shared" si="142"/>
        <v/>
      </c>
      <c r="K2291" s="11">
        <f t="shared" si="143"/>
        <v>0</v>
      </c>
    </row>
    <row r="2292" spans="1:11" s="11" customFormat="1">
      <c r="A2292" s="32">
        <v>2018</v>
      </c>
      <c r="B2292" s="32">
        <v>50974</v>
      </c>
      <c r="C2292" s="33" t="s">
        <v>365</v>
      </c>
      <c r="D2292" s="33" t="s">
        <v>354</v>
      </c>
      <c r="E2292" s="34">
        <v>2081</v>
      </c>
      <c r="F2292" s="35">
        <v>11.114000000000001</v>
      </c>
      <c r="G2292" s="34" t="s">
        <v>364</v>
      </c>
      <c r="H2292" s="14" t="str">
        <f t="shared" si="140"/>
        <v/>
      </c>
      <c r="I2292" s="11" t="str">
        <f t="shared" si="141"/>
        <v/>
      </c>
      <c r="J2292" s="11" t="str">
        <f t="shared" si="142"/>
        <v/>
      </c>
      <c r="K2292" s="11">
        <f t="shared" si="143"/>
        <v>0</v>
      </c>
    </row>
    <row r="2293" spans="1:11" s="11" customFormat="1">
      <c r="A2293" s="32">
        <v>2018</v>
      </c>
      <c r="B2293" s="32">
        <v>50974</v>
      </c>
      <c r="C2293" s="33" t="s">
        <v>365</v>
      </c>
      <c r="D2293" s="33" t="s">
        <v>354</v>
      </c>
      <c r="E2293" s="34">
        <v>737</v>
      </c>
      <c r="F2293" s="35">
        <v>13.785</v>
      </c>
      <c r="G2293" s="34" t="s">
        <v>364</v>
      </c>
      <c r="H2293" s="14" t="str">
        <f t="shared" si="140"/>
        <v/>
      </c>
      <c r="I2293" s="11" t="str">
        <f t="shared" si="141"/>
        <v/>
      </c>
      <c r="J2293" s="11" t="str">
        <f t="shared" si="142"/>
        <v/>
      </c>
      <c r="K2293" s="11">
        <f t="shared" si="143"/>
        <v>0</v>
      </c>
    </row>
    <row r="2294" spans="1:11" s="11" customFormat="1">
      <c r="A2294" s="32">
        <v>2018</v>
      </c>
      <c r="B2294" s="32">
        <v>50974</v>
      </c>
      <c r="C2294" s="33" t="s">
        <v>365</v>
      </c>
      <c r="D2294" s="33" t="s">
        <v>354</v>
      </c>
      <c r="E2294" s="34">
        <v>548</v>
      </c>
      <c r="F2294" s="35">
        <v>11.208</v>
      </c>
      <c r="G2294" s="34" t="s">
        <v>364</v>
      </c>
      <c r="H2294" s="14" t="str">
        <f t="shared" si="140"/>
        <v/>
      </c>
      <c r="I2294" s="11" t="str">
        <f t="shared" si="141"/>
        <v/>
      </c>
      <c r="J2294" s="11" t="str">
        <f t="shared" si="142"/>
        <v/>
      </c>
      <c r="K2294" s="11">
        <f t="shared" si="143"/>
        <v>0</v>
      </c>
    </row>
    <row r="2295" spans="1:11" s="11" customFormat="1">
      <c r="A2295" s="32">
        <v>2018</v>
      </c>
      <c r="B2295" s="32">
        <v>51030</v>
      </c>
      <c r="C2295" s="33" t="s">
        <v>565</v>
      </c>
      <c r="D2295" s="33" t="s">
        <v>566</v>
      </c>
      <c r="E2295" s="34">
        <v>26049</v>
      </c>
      <c r="F2295" s="35">
        <v>5.79</v>
      </c>
      <c r="G2295" s="34" t="s">
        <v>364</v>
      </c>
      <c r="H2295" s="14" t="str">
        <f t="shared" si="140"/>
        <v/>
      </c>
      <c r="I2295" s="11" t="str">
        <f t="shared" si="141"/>
        <v/>
      </c>
      <c r="J2295" s="11" t="str">
        <f t="shared" si="142"/>
        <v/>
      </c>
      <c r="K2295" s="11">
        <f t="shared" si="143"/>
        <v>0</v>
      </c>
    </row>
    <row r="2296" spans="1:11" s="11" customFormat="1">
      <c r="A2296" s="32">
        <v>2018</v>
      </c>
      <c r="B2296" s="32">
        <v>51030</v>
      </c>
      <c r="C2296" s="33" t="s">
        <v>563</v>
      </c>
      <c r="D2296" s="33" t="s">
        <v>564</v>
      </c>
      <c r="E2296" s="34">
        <v>8392</v>
      </c>
      <c r="F2296" s="35">
        <v>1.028</v>
      </c>
      <c r="G2296" s="34" t="s">
        <v>364</v>
      </c>
      <c r="H2296" s="14" t="str">
        <f t="shared" si="140"/>
        <v/>
      </c>
      <c r="I2296" s="11" t="str">
        <f t="shared" si="141"/>
        <v/>
      </c>
      <c r="J2296" s="11" t="str">
        <f t="shared" si="142"/>
        <v/>
      </c>
      <c r="K2296" s="11">
        <f t="shared" si="143"/>
        <v>0</v>
      </c>
    </row>
    <row r="2297" spans="1:11" s="11" customFormat="1">
      <c r="A2297" s="32">
        <v>2018</v>
      </c>
      <c r="B2297" s="32">
        <v>51030</v>
      </c>
      <c r="C2297" s="33" t="s">
        <v>563</v>
      </c>
      <c r="D2297" s="33" t="s">
        <v>564</v>
      </c>
      <c r="E2297" s="34">
        <v>4858</v>
      </c>
      <c r="F2297" s="35">
        <v>1.028</v>
      </c>
      <c r="G2297" s="34" t="s">
        <v>364</v>
      </c>
      <c r="H2297" s="14" t="str">
        <f t="shared" si="140"/>
        <v/>
      </c>
      <c r="I2297" s="11" t="str">
        <f t="shared" si="141"/>
        <v/>
      </c>
      <c r="J2297" s="11" t="str">
        <f t="shared" si="142"/>
        <v/>
      </c>
      <c r="K2297" s="11">
        <f t="shared" si="143"/>
        <v>0</v>
      </c>
    </row>
    <row r="2298" spans="1:11" s="11" customFormat="1">
      <c r="A2298" s="32">
        <v>2018</v>
      </c>
      <c r="B2298" s="32">
        <v>52006</v>
      </c>
      <c r="C2298" s="33" t="s">
        <v>563</v>
      </c>
      <c r="D2298" s="33" t="s">
        <v>564</v>
      </c>
      <c r="E2298" s="34">
        <v>367159</v>
      </c>
      <c r="F2298" s="35">
        <v>1.05</v>
      </c>
      <c r="G2298" s="34" t="s">
        <v>364</v>
      </c>
      <c r="H2298" s="14" t="str">
        <f t="shared" si="140"/>
        <v/>
      </c>
      <c r="I2298" s="11" t="str">
        <f t="shared" si="141"/>
        <v/>
      </c>
      <c r="J2298" s="11" t="str">
        <f t="shared" si="142"/>
        <v/>
      </c>
      <c r="K2298" s="11">
        <f t="shared" si="143"/>
        <v>0</v>
      </c>
    </row>
    <row r="2299" spans="1:11" s="11" customFormat="1">
      <c r="A2299" s="32">
        <v>2018</v>
      </c>
      <c r="B2299" s="32">
        <v>52007</v>
      </c>
      <c r="C2299" s="33" t="s">
        <v>565</v>
      </c>
      <c r="D2299" s="33" t="s">
        <v>566</v>
      </c>
      <c r="E2299" s="34">
        <v>348</v>
      </c>
      <c r="F2299" s="35">
        <v>5.88</v>
      </c>
      <c r="G2299" s="34">
        <v>1130.4000000000001</v>
      </c>
      <c r="H2299" s="14">
        <f t="shared" si="140"/>
        <v>23130.696960000001</v>
      </c>
      <c r="I2299" s="11">
        <f t="shared" si="141"/>
        <v>348</v>
      </c>
      <c r="J2299" s="11">
        <f t="shared" si="142"/>
        <v>2046.24</v>
      </c>
      <c r="K2299" s="11">
        <f t="shared" si="143"/>
        <v>0</v>
      </c>
    </row>
    <row r="2300" spans="1:11" s="11" customFormat="1">
      <c r="A2300" s="32">
        <v>2018</v>
      </c>
      <c r="B2300" s="32">
        <v>52019</v>
      </c>
      <c r="C2300" s="33" t="s">
        <v>563</v>
      </c>
      <c r="D2300" s="33" t="s">
        <v>564</v>
      </c>
      <c r="E2300" s="34">
        <v>3082160</v>
      </c>
      <c r="F2300" s="35">
        <v>1.042</v>
      </c>
      <c r="G2300" s="34" t="s">
        <v>364</v>
      </c>
      <c r="H2300" s="14" t="str">
        <f t="shared" si="140"/>
        <v/>
      </c>
      <c r="I2300" s="11" t="str">
        <f t="shared" si="141"/>
        <v/>
      </c>
      <c r="J2300" s="11" t="str">
        <f t="shared" si="142"/>
        <v/>
      </c>
      <c r="K2300" s="11">
        <f t="shared" si="143"/>
        <v>0</v>
      </c>
    </row>
    <row r="2301" spans="1:11" s="11" customFormat="1">
      <c r="A2301" s="32">
        <v>2018</v>
      </c>
      <c r="B2301" s="32">
        <v>52087</v>
      </c>
      <c r="C2301" s="33" t="s">
        <v>565</v>
      </c>
      <c r="D2301" s="33" t="s">
        <v>566</v>
      </c>
      <c r="E2301" s="34">
        <v>15478</v>
      </c>
      <c r="F2301" s="35">
        <v>5.88</v>
      </c>
      <c r="G2301" s="34">
        <v>1009.6</v>
      </c>
      <c r="H2301" s="14">
        <f t="shared" si="140"/>
        <v>918843.42143999995</v>
      </c>
      <c r="I2301" s="11">
        <f t="shared" si="141"/>
        <v>15478</v>
      </c>
      <c r="J2301" s="11">
        <f t="shared" si="142"/>
        <v>91010.64</v>
      </c>
      <c r="K2301" s="11">
        <f t="shared" si="143"/>
        <v>0</v>
      </c>
    </row>
    <row r="2302" spans="1:11" s="11" customFormat="1">
      <c r="A2302" s="32">
        <v>2018</v>
      </c>
      <c r="B2302" s="32">
        <v>52087</v>
      </c>
      <c r="C2302" s="33" t="s">
        <v>565</v>
      </c>
      <c r="D2302" s="33" t="s">
        <v>566</v>
      </c>
      <c r="E2302" s="34">
        <v>8175</v>
      </c>
      <c r="F2302" s="35">
        <v>5.88</v>
      </c>
      <c r="G2302" s="34">
        <v>1209.7</v>
      </c>
      <c r="H2302" s="14">
        <f t="shared" si="140"/>
        <v>581490.69300000009</v>
      </c>
      <c r="I2302" s="11">
        <f t="shared" si="141"/>
        <v>8175</v>
      </c>
      <c r="J2302" s="11">
        <f t="shared" si="142"/>
        <v>48069</v>
      </c>
      <c r="K2302" s="11">
        <f t="shared" si="143"/>
        <v>0</v>
      </c>
    </row>
    <row r="2303" spans="1:11" s="11" customFormat="1">
      <c r="A2303" s="32">
        <v>2018</v>
      </c>
      <c r="B2303" s="32">
        <v>52087</v>
      </c>
      <c r="C2303" s="33" t="s">
        <v>565</v>
      </c>
      <c r="D2303" s="33" t="s">
        <v>566</v>
      </c>
      <c r="E2303" s="34">
        <v>6531</v>
      </c>
      <c r="F2303" s="35">
        <v>5.88</v>
      </c>
      <c r="G2303" s="34">
        <v>1136.8</v>
      </c>
      <c r="H2303" s="14">
        <f t="shared" si="140"/>
        <v>436557.11904000002</v>
      </c>
      <c r="I2303" s="11">
        <f t="shared" si="141"/>
        <v>6531</v>
      </c>
      <c r="J2303" s="11">
        <f t="shared" si="142"/>
        <v>38402.28</v>
      </c>
      <c r="K2303" s="11">
        <f t="shared" si="143"/>
        <v>0</v>
      </c>
    </row>
    <row r="2304" spans="1:11" s="11" customFormat="1">
      <c r="A2304" s="32">
        <v>2018</v>
      </c>
      <c r="B2304" s="32">
        <v>52087</v>
      </c>
      <c r="C2304" s="33" t="s">
        <v>565</v>
      </c>
      <c r="D2304" s="33" t="s">
        <v>566</v>
      </c>
      <c r="E2304" s="34">
        <v>6568</v>
      </c>
      <c r="F2304" s="35">
        <v>5.88</v>
      </c>
      <c r="G2304" s="34">
        <v>1218.4000000000001</v>
      </c>
      <c r="H2304" s="14">
        <f t="shared" si="140"/>
        <v>470544.13056000002</v>
      </c>
      <c r="I2304" s="11">
        <f t="shared" si="141"/>
        <v>6568</v>
      </c>
      <c r="J2304" s="11">
        <f t="shared" si="142"/>
        <v>38619.839999999997</v>
      </c>
      <c r="K2304" s="11">
        <f t="shared" si="143"/>
        <v>0</v>
      </c>
    </row>
    <row r="2305" spans="1:11" s="11" customFormat="1">
      <c r="A2305" s="32">
        <v>2018</v>
      </c>
      <c r="B2305" s="32">
        <v>52087</v>
      </c>
      <c r="C2305" s="33" t="s">
        <v>563</v>
      </c>
      <c r="D2305" s="33" t="s">
        <v>564</v>
      </c>
      <c r="E2305" s="34">
        <v>29192</v>
      </c>
      <c r="F2305" s="35">
        <v>1.0720000000000001</v>
      </c>
      <c r="G2305" s="34">
        <v>833.4</v>
      </c>
      <c r="H2305" s="14">
        <f t="shared" si="140"/>
        <v>260802.72921600001</v>
      </c>
      <c r="I2305" s="11">
        <f t="shared" si="141"/>
        <v>29192</v>
      </c>
      <c r="J2305" s="11">
        <f t="shared" si="142"/>
        <v>31293.824000000001</v>
      </c>
      <c r="K2305" s="11">
        <f t="shared" si="143"/>
        <v>0</v>
      </c>
    </row>
    <row r="2306" spans="1:11" s="11" customFormat="1">
      <c r="A2306" s="32">
        <v>2018</v>
      </c>
      <c r="B2306" s="32">
        <v>52087</v>
      </c>
      <c r="C2306" s="33" t="s">
        <v>563</v>
      </c>
      <c r="D2306" s="33" t="s">
        <v>564</v>
      </c>
      <c r="E2306" s="34">
        <v>33357</v>
      </c>
      <c r="F2306" s="35">
        <v>1.0740000000000001</v>
      </c>
      <c r="G2306" s="34">
        <v>781.8</v>
      </c>
      <c r="H2306" s="14">
        <f t="shared" si="140"/>
        <v>280083.11792400002</v>
      </c>
      <c r="I2306" s="11">
        <f t="shared" si="141"/>
        <v>33357</v>
      </c>
      <c r="J2306" s="11">
        <f t="shared" si="142"/>
        <v>35825.418000000005</v>
      </c>
      <c r="K2306" s="11">
        <f t="shared" si="143"/>
        <v>0</v>
      </c>
    </row>
    <row r="2307" spans="1:11" s="11" customFormat="1">
      <c r="A2307" s="32">
        <v>2018</v>
      </c>
      <c r="B2307" s="32">
        <v>52087</v>
      </c>
      <c r="C2307" s="33" t="s">
        <v>563</v>
      </c>
      <c r="D2307" s="33" t="s">
        <v>564</v>
      </c>
      <c r="E2307" s="34">
        <v>58018</v>
      </c>
      <c r="F2307" s="35">
        <v>1.0840000000000001</v>
      </c>
      <c r="G2307" s="34">
        <v>816.1</v>
      </c>
      <c r="H2307" s="14">
        <f t="shared" si="140"/>
        <v>513257.62943200005</v>
      </c>
      <c r="I2307" s="11">
        <f t="shared" si="141"/>
        <v>58018</v>
      </c>
      <c r="J2307" s="11">
        <f t="shared" si="142"/>
        <v>62891.512000000002</v>
      </c>
      <c r="K2307" s="11">
        <f t="shared" si="143"/>
        <v>0</v>
      </c>
    </row>
    <row r="2308" spans="1:11" s="11" customFormat="1">
      <c r="A2308" s="32">
        <v>2018</v>
      </c>
      <c r="B2308" s="32">
        <v>52087</v>
      </c>
      <c r="C2308" s="33" t="s">
        <v>563</v>
      </c>
      <c r="D2308" s="33" t="s">
        <v>564</v>
      </c>
      <c r="E2308" s="34">
        <v>13709</v>
      </c>
      <c r="F2308" s="35">
        <v>1.077</v>
      </c>
      <c r="G2308" s="34">
        <v>928.8</v>
      </c>
      <c r="H2308" s="14">
        <f t="shared" si="140"/>
        <v>137133.53978399999</v>
      </c>
      <c r="I2308" s="11">
        <f t="shared" si="141"/>
        <v>13709</v>
      </c>
      <c r="J2308" s="11">
        <f t="shared" si="142"/>
        <v>14764.592999999999</v>
      </c>
      <c r="K2308" s="11">
        <f t="shared" si="143"/>
        <v>0</v>
      </c>
    </row>
    <row r="2309" spans="1:11" s="11" customFormat="1">
      <c r="A2309" s="32">
        <v>2018</v>
      </c>
      <c r="B2309" s="32">
        <v>52087</v>
      </c>
      <c r="C2309" s="33" t="s">
        <v>563</v>
      </c>
      <c r="D2309" s="33" t="s">
        <v>564</v>
      </c>
      <c r="E2309" s="34">
        <v>20524</v>
      </c>
      <c r="F2309" s="35">
        <v>1.0720000000000001</v>
      </c>
      <c r="G2309" s="34">
        <v>720.4</v>
      </c>
      <c r="H2309" s="14">
        <f t="shared" si="140"/>
        <v>158500.448512</v>
      </c>
      <c r="I2309" s="11">
        <f t="shared" si="141"/>
        <v>20524</v>
      </c>
      <c r="J2309" s="11">
        <f t="shared" si="142"/>
        <v>22001.728000000003</v>
      </c>
      <c r="K2309" s="11">
        <f t="shared" si="143"/>
        <v>0</v>
      </c>
    </row>
    <row r="2310" spans="1:11" s="11" customFormat="1">
      <c r="A2310" s="32">
        <v>2018</v>
      </c>
      <c r="B2310" s="32">
        <v>52087</v>
      </c>
      <c r="C2310" s="33" t="s">
        <v>563</v>
      </c>
      <c r="D2310" s="33" t="s">
        <v>564</v>
      </c>
      <c r="E2310" s="34">
        <v>9177</v>
      </c>
      <c r="F2310" s="35">
        <v>1.081</v>
      </c>
      <c r="G2310" s="34">
        <v>1266.5999999999999</v>
      </c>
      <c r="H2310" s="14">
        <f t="shared" ref="H2310:H2373" si="144">IF(I2310="","",G2310/100*F2310*E2310)</f>
        <v>125650.98844199999</v>
      </c>
      <c r="I2310" s="11">
        <f t="shared" ref="I2310:I2373" si="145">IF(OR(G2310=".",F2310=".",E2310="."),"",E2310)</f>
        <v>9177</v>
      </c>
      <c r="J2310" s="11">
        <f t="shared" ref="J2310:J2373" si="146">IF(I2310="","",F2310*I2310)</f>
        <v>9920.3369999999995</v>
      </c>
      <c r="K2310" s="11">
        <f t="shared" ref="K2310:K2373" si="147">IF(C2310="LIG",1,0)</f>
        <v>0</v>
      </c>
    </row>
    <row r="2311" spans="1:11" s="11" customFormat="1">
      <c r="A2311" s="32">
        <v>2018</v>
      </c>
      <c r="B2311" s="32">
        <v>52087</v>
      </c>
      <c r="C2311" s="33" t="s">
        <v>563</v>
      </c>
      <c r="D2311" s="33" t="s">
        <v>564</v>
      </c>
      <c r="E2311" s="34">
        <v>1900</v>
      </c>
      <c r="F2311" s="35">
        <v>1.091</v>
      </c>
      <c r="G2311" s="34">
        <v>1993.1</v>
      </c>
      <c r="H2311" s="14">
        <f t="shared" si="144"/>
        <v>41314.969899999989</v>
      </c>
      <c r="I2311" s="11">
        <f t="shared" si="145"/>
        <v>1900</v>
      </c>
      <c r="J2311" s="11">
        <f t="shared" si="146"/>
        <v>2072.9</v>
      </c>
      <c r="K2311" s="11">
        <f t="shared" si="147"/>
        <v>0</v>
      </c>
    </row>
    <row r="2312" spans="1:11" s="11" customFormat="1">
      <c r="A2312" s="32">
        <v>2018</v>
      </c>
      <c r="B2312" s="32">
        <v>52087</v>
      </c>
      <c r="C2312" s="33" t="s">
        <v>563</v>
      </c>
      <c r="D2312" s="33" t="s">
        <v>564</v>
      </c>
      <c r="E2312" s="34">
        <v>24672</v>
      </c>
      <c r="F2312" s="35">
        <v>1.0720000000000001</v>
      </c>
      <c r="G2312" s="34">
        <v>848.7</v>
      </c>
      <c r="H2312" s="14">
        <f t="shared" si="144"/>
        <v>224467.43500800003</v>
      </c>
      <c r="I2312" s="11">
        <f t="shared" si="145"/>
        <v>24672</v>
      </c>
      <c r="J2312" s="11">
        <f t="shared" si="146"/>
        <v>26448.384000000002</v>
      </c>
      <c r="K2312" s="11">
        <f t="shared" si="147"/>
        <v>0</v>
      </c>
    </row>
    <row r="2313" spans="1:11" s="11" customFormat="1">
      <c r="A2313" s="32">
        <v>2018</v>
      </c>
      <c r="B2313" s="32">
        <v>52088</v>
      </c>
      <c r="C2313" s="33" t="s">
        <v>563</v>
      </c>
      <c r="D2313" s="33" t="s">
        <v>564</v>
      </c>
      <c r="E2313" s="34">
        <v>1123251</v>
      </c>
      <c r="F2313" s="35">
        <v>1.0289999999999999</v>
      </c>
      <c r="G2313" s="34" t="s">
        <v>364</v>
      </c>
      <c r="H2313" s="14" t="str">
        <f t="shared" si="144"/>
        <v/>
      </c>
      <c r="I2313" s="11" t="str">
        <f t="shared" si="145"/>
        <v/>
      </c>
      <c r="J2313" s="11" t="str">
        <f t="shared" si="146"/>
        <v/>
      </c>
      <c r="K2313" s="11">
        <f t="shared" si="147"/>
        <v>0</v>
      </c>
    </row>
    <row r="2314" spans="1:11" s="11" customFormat="1">
      <c r="A2314" s="32">
        <v>2018</v>
      </c>
      <c r="B2314" s="32">
        <v>52120</v>
      </c>
      <c r="C2314" s="33" t="s">
        <v>563</v>
      </c>
      <c r="D2314" s="33" t="s">
        <v>564</v>
      </c>
      <c r="E2314" s="34">
        <v>3103890</v>
      </c>
      <c r="F2314" s="35">
        <v>1.03</v>
      </c>
      <c r="G2314" s="34" t="s">
        <v>364</v>
      </c>
      <c r="H2314" s="14" t="str">
        <f t="shared" si="144"/>
        <v/>
      </c>
      <c r="I2314" s="11" t="str">
        <f t="shared" si="145"/>
        <v/>
      </c>
      <c r="J2314" s="11" t="str">
        <f t="shared" si="146"/>
        <v/>
      </c>
      <c r="K2314" s="11">
        <f t="shared" si="147"/>
        <v>0</v>
      </c>
    </row>
    <row r="2315" spans="1:11" s="11" customFormat="1">
      <c r="A2315" s="32">
        <v>2018</v>
      </c>
      <c r="B2315" s="32">
        <v>52169</v>
      </c>
      <c r="C2315" s="33" t="s">
        <v>563</v>
      </c>
      <c r="D2315" s="33" t="s">
        <v>564</v>
      </c>
      <c r="E2315" s="34">
        <v>713093</v>
      </c>
      <c r="F2315" s="35">
        <v>1.0349999999999999</v>
      </c>
      <c r="G2315" s="34" t="s">
        <v>364</v>
      </c>
      <c r="H2315" s="14" t="str">
        <f t="shared" si="144"/>
        <v/>
      </c>
      <c r="I2315" s="11" t="str">
        <f t="shared" si="145"/>
        <v/>
      </c>
      <c r="J2315" s="11" t="str">
        <f t="shared" si="146"/>
        <v/>
      </c>
      <c r="K2315" s="11">
        <f t="shared" si="147"/>
        <v>0</v>
      </c>
    </row>
    <row r="2316" spans="1:11" s="11" customFormat="1">
      <c r="A2316" s="32">
        <v>2018</v>
      </c>
      <c r="B2316" s="32">
        <v>52176</v>
      </c>
      <c r="C2316" s="33" t="s">
        <v>563</v>
      </c>
      <c r="D2316" s="33" t="s">
        <v>564</v>
      </c>
      <c r="E2316" s="34">
        <v>254435</v>
      </c>
      <c r="F2316" s="35">
        <v>1.0249999999999999</v>
      </c>
      <c r="G2316" s="34" t="s">
        <v>364</v>
      </c>
      <c r="H2316" s="14" t="str">
        <f t="shared" si="144"/>
        <v/>
      </c>
      <c r="I2316" s="11" t="str">
        <f t="shared" si="145"/>
        <v/>
      </c>
      <c r="J2316" s="11" t="str">
        <f t="shared" si="146"/>
        <v/>
      </c>
      <c r="K2316" s="11">
        <f t="shared" si="147"/>
        <v>0</v>
      </c>
    </row>
    <row r="2317" spans="1:11" s="11" customFormat="1">
      <c r="A2317" s="32">
        <v>2018</v>
      </c>
      <c r="B2317" s="32">
        <v>54041</v>
      </c>
      <c r="C2317" s="33" t="s">
        <v>563</v>
      </c>
      <c r="D2317" s="33" t="s">
        <v>564</v>
      </c>
      <c r="E2317" s="34">
        <v>704474</v>
      </c>
      <c r="F2317" s="35">
        <v>1.0309999999999999</v>
      </c>
      <c r="G2317" s="34" t="s">
        <v>364</v>
      </c>
      <c r="H2317" s="14" t="str">
        <f t="shared" si="144"/>
        <v/>
      </c>
      <c r="I2317" s="11" t="str">
        <f t="shared" si="145"/>
        <v/>
      </c>
      <c r="J2317" s="11" t="str">
        <f t="shared" si="146"/>
        <v/>
      </c>
      <c r="K2317" s="11">
        <f t="shared" si="147"/>
        <v>0</v>
      </c>
    </row>
    <row r="2318" spans="1:11" s="11" customFormat="1">
      <c r="A2318" s="32">
        <v>2018</v>
      </c>
      <c r="B2318" s="32">
        <v>54081</v>
      </c>
      <c r="C2318" s="33" t="s">
        <v>353</v>
      </c>
      <c r="D2318" s="33" t="s">
        <v>354</v>
      </c>
      <c r="E2318" s="34">
        <v>11184</v>
      </c>
      <c r="F2318" s="35">
        <v>25.39</v>
      </c>
      <c r="G2318" s="34" t="s">
        <v>364</v>
      </c>
      <c r="H2318" s="14" t="str">
        <f t="shared" si="144"/>
        <v/>
      </c>
      <c r="I2318" s="11" t="str">
        <f t="shared" si="145"/>
        <v/>
      </c>
      <c r="J2318" s="11" t="str">
        <f t="shared" si="146"/>
        <v/>
      </c>
      <c r="K2318" s="11">
        <f t="shared" si="147"/>
        <v>0</v>
      </c>
    </row>
    <row r="2319" spans="1:11" s="11" customFormat="1">
      <c r="A2319" s="32">
        <v>2018</v>
      </c>
      <c r="B2319" s="32">
        <v>54087</v>
      </c>
      <c r="C2319" s="33" t="s">
        <v>563</v>
      </c>
      <c r="D2319" s="33" t="s">
        <v>564</v>
      </c>
      <c r="E2319" s="34">
        <v>60882</v>
      </c>
      <c r="F2319" s="35">
        <v>1.05</v>
      </c>
      <c r="G2319" s="34" t="s">
        <v>364</v>
      </c>
      <c r="H2319" s="14" t="str">
        <f t="shared" si="144"/>
        <v/>
      </c>
      <c r="I2319" s="11" t="str">
        <f t="shared" si="145"/>
        <v/>
      </c>
      <c r="J2319" s="11" t="str">
        <f t="shared" si="146"/>
        <v/>
      </c>
      <c r="K2319" s="11">
        <f t="shared" si="147"/>
        <v>0</v>
      </c>
    </row>
    <row r="2320" spans="1:11" s="11" customFormat="1">
      <c r="A2320" s="32">
        <v>2018</v>
      </c>
      <c r="B2320" s="32">
        <v>54087</v>
      </c>
      <c r="C2320" s="33" t="s">
        <v>567</v>
      </c>
      <c r="D2320" s="33" t="s">
        <v>566</v>
      </c>
      <c r="E2320" s="34">
        <v>8409</v>
      </c>
      <c r="F2320" s="35">
        <v>6.2880000000000003</v>
      </c>
      <c r="G2320" s="34" t="s">
        <v>364</v>
      </c>
      <c r="H2320" s="14" t="str">
        <f t="shared" si="144"/>
        <v/>
      </c>
      <c r="I2320" s="11" t="str">
        <f t="shared" si="145"/>
        <v/>
      </c>
      <c r="J2320" s="11" t="str">
        <f t="shared" si="146"/>
        <v/>
      </c>
      <c r="K2320" s="11">
        <f t="shared" si="147"/>
        <v>0</v>
      </c>
    </row>
    <row r="2321" spans="1:11" s="11" customFormat="1">
      <c r="A2321" s="32">
        <v>2018</v>
      </c>
      <c r="B2321" s="32">
        <v>54101</v>
      </c>
      <c r="C2321" s="33" t="s">
        <v>353</v>
      </c>
      <c r="D2321" s="33" t="s">
        <v>354</v>
      </c>
      <c r="E2321" s="34">
        <v>930</v>
      </c>
      <c r="F2321" s="35">
        <v>25.72</v>
      </c>
      <c r="G2321" s="34" t="s">
        <v>364</v>
      </c>
      <c r="H2321" s="14" t="str">
        <f t="shared" si="144"/>
        <v/>
      </c>
      <c r="I2321" s="11" t="str">
        <f t="shared" si="145"/>
        <v/>
      </c>
      <c r="J2321" s="11" t="str">
        <f t="shared" si="146"/>
        <v/>
      </c>
      <c r="K2321" s="11">
        <f t="shared" si="147"/>
        <v>0</v>
      </c>
    </row>
    <row r="2322" spans="1:11" s="11" customFormat="1">
      <c r="A2322" s="32">
        <v>2018</v>
      </c>
      <c r="B2322" s="32">
        <v>54101</v>
      </c>
      <c r="C2322" s="33" t="s">
        <v>353</v>
      </c>
      <c r="D2322" s="33" t="s">
        <v>354</v>
      </c>
      <c r="E2322" s="34">
        <v>930</v>
      </c>
      <c r="F2322" s="35">
        <v>25.72</v>
      </c>
      <c r="G2322" s="34" t="s">
        <v>364</v>
      </c>
      <c r="H2322" s="14" t="str">
        <f t="shared" si="144"/>
        <v/>
      </c>
      <c r="I2322" s="11" t="str">
        <f t="shared" si="145"/>
        <v/>
      </c>
      <c r="J2322" s="11" t="str">
        <f t="shared" si="146"/>
        <v/>
      </c>
      <c r="K2322" s="11">
        <f t="shared" si="147"/>
        <v>0</v>
      </c>
    </row>
    <row r="2323" spans="1:11" s="11" customFormat="1">
      <c r="A2323" s="32">
        <v>2018</v>
      </c>
      <c r="B2323" s="32">
        <v>54101</v>
      </c>
      <c r="C2323" s="33" t="s">
        <v>353</v>
      </c>
      <c r="D2323" s="33" t="s">
        <v>354</v>
      </c>
      <c r="E2323" s="34">
        <v>5580</v>
      </c>
      <c r="F2323" s="35">
        <v>26.146000000000001</v>
      </c>
      <c r="G2323" s="34" t="s">
        <v>364</v>
      </c>
      <c r="H2323" s="14" t="str">
        <f t="shared" si="144"/>
        <v/>
      </c>
      <c r="I2323" s="11" t="str">
        <f t="shared" si="145"/>
        <v/>
      </c>
      <c r="J2323" s="11" t="str">
        <f t="shared" si="146"/>
        <v/>
      </c>
      <c r="K2323" s="11">
        <f t="shared" si="147"/>
        <v>0</v>
      </c>
    </row>
    <row r="2324" spans="1:11" s="11" customFormat="1">
      <c r="A2324" s="32">
        <v>2018</v>
      </c>
      <c r="B2324" s="32">
        <v>54101</v>
      </c>
      <c r="C2324" s="33" t="s">
        <v>565</v>
      </c>
      <c r="D2324" s="33" t="s">
        <v>566</v>
      </c>
      <c r="E2324" s="34">
        <v>1894</v>
      </c>
      <c r="F2324" s="35">
        <v>5.7960000000000003</v>
      </c>
      <c r="G2324" s="34" t="s">
        <v>364</v>
      </c>
      <c r="H2324" s="14" t="str">
        <f t="shared" si="144"/>
        <v/>
      </c>
      <c r="I2324" s="11" t="str">
        <f t="shared" si="145"/>
        <v/>
      </c>
      <c r="J2324" s="11" t="str">
        <f t="shared" si="146"/>
        <v/>
      </c>
      <c r="K2324" s="11">
        <f t="shared" si="147"/>
        <v>0</v>
      </c>
    </row>
    <row r="2325" spans="1:11" s="11" customFormat="1">
      <c r="A2325" s="32">
        <v>2018</v>
      </c>
      <c r="B2325" s="32">
        <v>54101</v>
      </c>
      <c r="C2325" s="33" t="s">
        <v>563</v>
      </c>
      <c r="D2325" s="33" t="s">
        <v>564</v>
      </c>
      <c r="E2325" s="34">
        <v>256730</v>
      </c>
      <c r="F2325" s="35">
        <v>1</v>
      </c>
      <c r="G2325" s="34" t="s">
        <v>364</v>
      </c>
      <c r="H2325" s="14" t="str">
        <f t="shared" si="144"/>
        <v/>
      </c>
      <c r="I2325" s="11" t="str">
        <f t="shared" si="145"/>
        <v/>
      </c>
      <c r="J2325" s="11" t="str">
        <f t="shared" si="146"/>
        <v/>
      </c>
      <c r="K2325" s="11">
        <f t="shared" si="147"/>
        <v>0</v>
      </c>
    </row>
    <row r="2326" spans="1:11" s="11" customFormat="1">
      <c r="A2326" s="32">
        <v>2018</v>
      </c>
      <c r="B2326" s="32">
        <v>54101</v>
      </c>
      <c r="C2326" s="33" t="s">
        <v>567</v>
      </c>
      <c r="D2326" s="33" t="s">
        <v>566</v>
      </c>
      <c r="E2326" s="34">
        <v>14982</v>
      </c>
      <c r="F2326" s="35">
        <v>6.2969999999999997</v>
      </c>
      <c r="G2326" s="34" t="s">
        <v>364</v>
      </c>
      <c r="H2326" s="14" t="str">
        <f t="shared" si="144"/>
        <v/>
      </c>
      <c r="I2326" s="11" t="str">
        <f t="shared" si="145"/>
        <v/>
      </c>
      <c r="J2326" s="11" t="str">
        <f t="shared" si="146"/>
        <v/>
      </c>
      <c r="K2326" s="11">
        <f t="shared" si="147"/>
        <v>0</v>
      </c>
    </row>
    <row r="2327" spans="1:11" s="11" customFormat="1">
      <c r="A2327" s="32">
        <v>2018</v>
      </c>
      <c r="B2327" s="32">
        <v>54104</v>
      </c>
      <c r="C2327" s="33" t="s">
        <v>353</v>
      </c>
      <c r="D2327" s="33" t="s">
        <v>354</v>
      </c>
      <c r="E2327" s="34">
        <v>5180</v>
      </c>
      <c r="F2327" s="35">
        <v>24</v>
      </c>
      <c r="G2327" s="34" t="s">
        <v>364</v>
      </c>
      <c r="H2327" s="14" t="str">
        <f t="shared" si="144"/>
        <v/>
      </c>
      <c r="I2327" s="11" t="str">
        <f t="shared" si="145"/>
        <v/>
      </c>
      <c r="J2327" s="11" t="str">
        <f t="shared" si="146"/>
        <v/>
      </c>
      <c r="K2327" s="11">
        <f t="shared" si="147"/>
        <v>0</v>
      </c>
    </row>
    <row r="2328" spans="1:11" s="11" customFormat="1">
      <c r="A2328" s="32">
        <v>2018</v>
      </c>
      <c r="B2328" s="32">
        <v>54104</v>
      </c>
      <c r="C2328" s="33" t="s">
        <v>563</v>
      </c>
      <c r="D2328" s="33" t="s">
        <v>564</v>
      </c>
      <c r="E2328" s="34">
        <v>351260</v>
      </c>
      <c r="F2328" s="35">
        <v>1.0349999999999999</v>
      </c>
      <c r="G2328" s="34" t="s">
        <v>364</v>
      </c>
      <c r="H2328" s="14" t="str">
        <f t="shared" si="144"/>
        <v/>
      </c>
      <c r="I2328" s="11" t="str">
        <f t="shared" si="145"/>
        <v/>
      </c>
      <c r="J2328" s="11" t="str">
        <f t="shared" si="146"/>
        <v/>
      </c>
      <c r="K2328" s="11">
        <f t="shared" si="147"/>
        <v>0</v>
      </c>
    </row>
    <row r="2329" spans="1:11" s="11" customFormat="1">
      <c r="A2329" s="32">
        <v>2018</v>
      </c>
      <c r="B2329" s="32">
        <v>54304</v>
      </c>
      <c r="C2329" s="33" t="s">
        <v>353</v>
      </c>
      <c r="D2329" s="33" t="s">
        <v>354</v>
      </c>
      <c r="E2329" s="34">
        <v>11442</v>
      </c>
      <c r="F2329" s="35">
        <v>24.51</v>
      </c>
      <c r="G2329" s="34" t="s">
        <v>364</v>
      </c>
      <c r="H2329" s="14" t="str">
        <f t="shared" si="144"/>
        <v/>
      </c>
      <c r="I2329" s="11" t="str">
        <f t="shared" si="145"/>
        <v/>
      </c>
      <c r="J2329" s="11" t="str">
        <f t="shared" si="146"/>
        <v/>
      </c>
      <c r="K2329" s="11">
        <f t="shared" si="147"/>
        <v>0</v>
      </c>
    </row>
    <row r="2330" spans="1:11" s="11" customFormat="1">
      <c r="A2330" s="32">
        <v>2018</v>
      </c>
      <c r="B2330" s="32">
        <v>54304</v>
      </c>
      <c r="C2330" s="33" t="s">
        <v>353</v>
      </c>
      <c r="D2330" s="33" t="s">
        <v>354</v>
      </c>
      <c r="E2330" s="34">
        <v>11467</v>
      </c>
      <c r="F2330" s="35">
        <v>24.47</v>
      </c>
      <c r="G2330" s="34" t="s">
        <v>364</v>
      </c>
      <c r="H2330" s="14" t="str">
        <f t="shared" si="144"/>
        <v/>
      </c>
      <c r="I2330" s="11" t="str">
        <f t="shared" si="145"/>
        <v/>
      </c>
      <c r="J2330" s="11" t="str">
        <f t="shared" si="146"/>
        <v/>
      </c>
      <c r="K2330" s="11">
        <f t="shared" si="147"/>
        <v>0</v>
      </c>
    </row>
    <row r="2331" spans="1:11" s="11" customFormat="1">
      <c r="A2331" s="32">
        <v>2018</v>
      </c>
      <c r="B2331" s="32">
        <v>54304</v>
      </c>
      <c r="C2331" s="33" t="s">
        <v>565</v>
      </c>
      <c r="D2331" s="33" t="s">
        <v>566</v>
      </c>
      <c r="E2331" s="34">
        <v>179</v>
      </c>
      <c r="F2331" s="35">
        <v>5.88</v>
      </c>
      <c r="G2331" s="34" t="s">
        <v>364</v>
      </c>
      <c r="H2331" s="14" t="str">
        <f t="shared" si="144"/>
        <v/>
      </c>
      <c r="I2331" s="11" t="str">
        <f t="shared" si="145"/>
        <v/>
      </c>
      <c r="J2331" s="11" t="str">
        <f t="shared" si="146"/>
        <v/>
      </c>
      <c r="K2331" s="11">
        <f t="shared" si="147"/>
        <v>0</v>
      </c>
    </row>
    <row r="2332" spans="1:11" s="11" customFormat="1">
      <c r="A2332" s="32">
        <v>2018</v>
      </c>
      <c r="B2332" s="32">
        <v>54304</v>
      </c>
      <c r="C2332" s="33" t="s">
        <v>565</v>
      </c>
      <c r="D2332" s="33" t="s">
        <v>566</v>
      </c>
      <c r="E2332" s="34">
        <v>180</v>
      </c>
      <c r="F2332" s="35">
        <v>5.88</v>
      </c>
      <c r="G2332" s="34" t="s">
        <v>364</v>
      </c>
      <c r="H2332" s="14" t="str">
        <f t="shared" si="144"/>
        <v/>
      </c>
      <c r="I2332" s="11" t="str">
        <f t="shared" si="145"/>
        <v/>
      </c>
      <c r="J2332" s="11" t="str">
        <f t="shared" si="146"/>
        <v/>
      </c>
      <c r="K2332" s="11">
        <f t="shared" si="147"/>
        <v>0</v>
      </c>
    </row>
    <row r="2333" spans="1:11" s="11" customFormat="1">
      <c r="A2333" s="32">
        <v>2018</v>
      </c>
      <c r="B2333" s="32">
        <v>54324</v>
      </c>
      <c r="C2333" s="33" t="s">
        <v>565</v>
      </c>
      <c r="D2333" s="33" t="s">
        <v>566</v>
      </c>
      <c r="E2333" s="34">
        <v>26049</v>
      </c>
      <c r="F2333" s="35">
        <v>5.79</v>
      </c>
      <c r="G2333" s="34" t="s">
        <v>364</v>
      </c>
      <c r="H2333" s="14" t="str">
        <f t="shared" si="144"/>
        <v/>
      </c>
      <c r="I2333" s="11" t="str">
        <f t="shared" si="145"/>
        <v/>
      </c>
      <c r="J2333" s="11" t="str">
        <f t="shared" si="146"/>
        <v/>
      </c>
      <c r="K2333" s="11">
        <f t="shared" si="147"/>
        <v>0</v>
      </c>
    </row>
    <row r="2334" spans="1:11" s="11" customFormat="1">
      <c r="A2334" s="32">
        <v>2018</v>
      </c>
      <c r="B2334" s="32">
        <v>54324</v>
      </c>
      <c r="C2334" s="33" t="s">
        <v>563</v>
      </c>
      <c r="D2334" s="33" t="s">
        <v>564</v>
      </c>
      <c r="E2334" s="34">
        <v>41795</v>
      </c>
      <c r="F2334" s="35">
        <v>1.028</v>
      </c>
      <c r="G2334" s="34" t="s">
        <v>364</v>
      </c>
      <c r="H2334" s="14" t="str">
        <f t="shared" si="144"/>
        <v/>
      </c>
      <c r="I2334" s="11" t="str">
        <f t="shared" si="145"/>
        <v/>
      </c>
      <c r="J2334" s="11" t="str">
        <f t="shared" si="146"/>
        <v/>
      </c>
      <c r="K2334" s="11">
        <f t="shared" si="147"/>
        <v>0</v>
      </c>
    </row>
    <row r="2335" spans="1:11" s="11" customFormat="1">
      <c r="A2335" s="32">
        <v>2018</v>
      </c>
      <c r="B2335" s="32">
        <v>54324</v>
      </c>
      <c r="C2335" s="33" t="s">
        <v>563</v>
      </c>
      <c r="D2335" s="33" t="s">
        <v>564</v>
      </c>
      <c r="E2335" s="34">
        <v>73025</v>
      </c>
      <c r="F2335" s="35">
        <v>1.028</v>
      </c>
      <c r="G2335" s="34" t="s">
        <v>364</v>
      </c>
      <c r="H2335" s="14" t="str">
        <f t="shared" si="144"/>
        <v/>
      </c>
      <c r="I2335" s="11" t="str">
        <f t="shared" si="145"/>
        <v/>
      </c>
      <c r="J2335" s="11" t="str">
        <f t="shared" si="146"/>
        <v/>
      </c>
      <c r="K2335" s="11">
        <f t="shared" si="147"/>
        <v>0</v>
      </c>
    </row>
    <row r="2336" spans="1:11" s="11" customFormat="1">
      <c r="A2336" s="32">
        <v>2018</v>
      </c>
      <c r="B2336" s="32">
        <v>54537</v>
      </c>
      <c r="C2336" s="33" t="s">
        <v>563</v>
      </c>
      <c r="D2336" s="33" t="s">
        <v>564</v>
      </c>
      <c r="E2336" s="34">
        <v>121</v>
      </c>
      <c r="F2336" s="35">
        <v>1.099</v>
      </c>
      <c r="G2336" s="34">
        <v>168.1</v>
      </c>
      <c r="H2336" s="14">
        <f t="shared" si="144"/>
        <v>223.537699</v>
      </c>
      <c r="I2336" s="11">
        <f t="shared" si="145"/>
        <v>121</v>
      </c>
      <c r="J2336" s="11">
        <f t="shared" si="146"/>
        <v>132.97899999999998</v>
      </c>
      <c r="K2336" s="11">
        <f t="shared" si="147"/>
        <v>0</v>
      </c>
    </row>
    <row r="2337" spans="1:11" s="11" customFormat="1">
      <c r="A2337" s="32">
        <v>2018</v>
      </c>
      <c r="B2337" s="32">
        <v>54537</v>
      </c>
      <c r="C2337" s="33" t="s">
        <v>563</v>
      </c>
      <c r="D2337" s="33" t="s">
        <v>564</v>
      </c>
      <c r="E2337" s="34">
        <v>241</v>
      </c>
      <c r="F2337" s="35">
        <v>1.099</v>
      </c>
      <c r="G2337" s="34">
        <v>131.6</v>
      </c>
      <c r="H2337" s="14">
        <f t="shared" si="144"/>
        <v>348.55444399999993</v>
      </c>
      <c r="I2337" s="11">
        <f t="shared" si="145"/>
        <v>241</v>
      </c>
      <c r="J2337" s="11">
        <f t="shared" si="146"/>
        <v>264.85899999999998</v>
      </c>
      <c r="K2337" s="11">
        <f t="shared" si="147"/>
        <v>0</v>
      </c>
    </row>
    <row r="2338" spans="1:11" s="11" customFormat="1">
      <c r="A2338" s="32">
        <v>2018</v>
      </c>
      <c r="B2338" s="32">
        <v>54537</v>
      </c>
      <c r="C2338" s="33" t="s">
        <v>563</v>
      </c>
      <c r="D2338" s="33" t="s">
        <v>564</v>
      </c>
      <c r="E2338" s="34">
        <v>241</v>
      </c>
      <c r="F2338" s="35">
        <v>1.099</v>
      </c>
      <c r="G2338" s="34">
        <v>165.3</v>
      </c>
      <c r="H2338" s="14">
        <f t="shared" si="144"/>
        <v>437.81192699999997</v>
      </c>
      <c r="I2338" s="11">
        <f t="shared" si="145"/>
        <v>241</v>
      </c>
      <c r="J2338" s="11">
        <f t="shared" si="146"/>
        <v>264.85899999999998</v>
      </c>
      <c r="K2338" s="11">
        <f t="shared" si="147"/>
        <v>0</v>
      </c>
    </row>
    <row r="2339" spans="1:11" s="11" customFormat="1">
      <c r="A2339" s="32">
        <v>2018</v>
      </c>
      <c r="B2339" s="32">
        <v>54537</v>
      </c>
      <c r="C2339" s="33" t="s">
        <v>563</v>
      </c>
      <c r="D2339" s="33" t="s">
        <v>564</v>
      </c>
      <c r="E2339" s="34">
        <v>446</v>
      </c>
      <c r="F2339" s="35">
        <v>1.099</v>
      </c>
      <c r="G2339" s="34">
        <v>305.10000000000002</v>
      </c>
      <c r="H2339" s="14">
        <f t="shared" si="144"/>
        <v>1495.459854</v>
      </c>
      <c r="I2339" s="11">
        <f t="shared" si="145"/>
        <v>446</v>
      </c>
      <c r="J2339" s="11">
        <f t="shared" si="146"/>
        <v>490.154</v>
      </c>
      <c r="K2339" s="11">
        <f t="shared" si="147"/>
        <v>0</v>
      </c>
    </row>
    <row r="2340" spans="1:11" s="11" customFormat="1">
      <c r="A2340" s="32">
        <v>2018</v>
      </c>
      <c r="B2340" s="32">
        <v>54537</v>
      </c>
      <c r="C2340" s="33" t="s">
        <v>563</v>
      </c>
      <c r="D2340" s="33" t="s">
        <v>564</v>
      </c>
      <c r="E2340" s="34">
        <v>6308</v>
      </c>
      <c r="F2340" s="35">
        <v>1.099</v>
      </c>
      <c r="G2340" s="34">
        <v>152</v>
      </c>
      <c r="H2340" s="14">
        <f t="shared" si="144"/>
        <v>10537.387839999999</v>
      </c>
      <c r="I2340" s="11">
        <f t="shared" si="145"/>
        <v>6308</v>
      </c>
      <c r="J2340" s="11">
        <f t="shared" si="146"/>
        <v>6932.4920000000002</v>
      </c>
      <c r="K2340" s="11">
        <f t="shared" si="147"/>
        <v>0</v>
      </c>
    </row>
    <row r="2341" spans="1:11" s="11" customFormat="1">
      <c r="A2341" s="32">
        <v>2018</v>
      </c>
      <c r="B2341" s="32">
        <v>54538</v>
      </c>
      <c r="C2341" s="33" t="s">
        <v>563</v>
      </c>
      <c r="D2341" s="33" t="s">
        <v>564</v>
      </c>
      <c r="E2341" s="34">
        <v>196971</v>
      </c>
      <c r="F2341" s="35">
        <v>1.018</v>
      </c>
      <c r="G2341" s="34">
        <v>439.6</v>
      </c>
      <c r="H2341" s="14">
        <f t="shared" si="144"/>
        <v>881470.4372879999</v>
      </c>
      <c r="I2341" s="11">
        <f t="shared" si="145"/>
        <v>196971</v>
      </c>
      <c r="J2341" s="11">
        <f t="shared" si="146"/>
        <v>200516.478</v>
      </c>
      <c r="K2341" s="11">
        <f t="shared" si="147"/>
        <v>0</v>
      </c>
    </row>
    <row r="2342" spans="1:11" s="11" customFormat="1">
      <c r="A2342" s="32">
        <v>2018</v>
      </c>
      <c r="B2342" s="32">
        <v>54538</v>
      </c>
      <c r="C2342" s="33" t="s">
        <v>565</v>
      </c>
      <c r="D2342" s="33" t="s">
        <v>566</v>
      </c>
      <c r="E2342" s="34">
        <v>15680</v>
      </c>
      <c r="F2342" s="35">
        <v>5.8</v>
      </c>
      <c r="G2342" s="34">
        <v>1597.6</v>
      </c>
      <c r="H2342" s="14">
        <f t="shared" si="144"/>
        <v>1452921.3439999998</v>
      </c>
      <c r="I2342" s="11">
        <f t="shared" si="145"/>
        <v>15680</v>
      </c>
      <c r="J2342" s="11">
        <f t="shared" si="146"/>
        <v>90944</v>
      </c>
      <c r="K2342" s="11">
        <f t="shared" si="147"/>
        <v>0</v>
      </c>
    </row>
    <row r="2343" spans="1:11" s="11" customFormat="1">
      <c r="A2343" s="32">
        <v>2018</v>
      </c>
      <c r="B2343" s="32">
        <v>54547</v>
      </c>
      <c r="C2343" s="33" t="s">
        <v>563</v>
      </c>
      <c r="D2343" s="33" t="s">
        <v>564</v>
      </c>
      <c r="E2343" s="34">
        <v>4299444</v>
      </c>
      <c r="F2343" s="35">
        <v>1.03</v>
      </c>
      <c r="G2343" s="34" t="s">
        <v>364</v>
      </c>
      <c r="H2343" s="14" t="str">
        <f t="shared" si="144"/>
        <v/>
      </c>
      <c r="I2343" s="11" t="str">
        <f t="shared" si="145"/>
        <v/>
      </c>
      <c r="J2343" s="11" t="str">
        <f t="shared" si="146"/>
        <v/>
      </c>
      <c r="K2343" s="11">
        <f t="shared" si="147"/>
        <v>0</v>
      </c>
    </row>
    <row r="2344" spans="1:11" s="11" customFormat="1">
      <c r="A2344" s="32">
        <v>2018</v>
      </c>
      <c r="B2344" s="32">
        <v>54574</v>
      </c>
      <c r="C2344" s="33" t="s">
        <v>563</v>
      </c>
      <c r="D2344" s="33" t="s">
        <v>564</v>
      </c>
      <c r="E2344" s="34">
        <v>151811</v>
      </c>
      <c r="F2344" s="35">
        <v>1.032</v>
      </c>
      <c r="G2344" s="34" t="s">
        <v>364</v>
      </c>
      <c r="H2344" s="14" t="str">
        <f t="shared" si="144"/>
        <v/>
      </c>
      <c r="I2344" s="11" t="str">
        <f t="shared" si="145"/>
        <v/>
      </c>
      <c r="J2344" s="11" t="str">
        <f t="shared" si="146"/>
        <v/>
      </c>
      <c r="K2344" s="11">
        <f t="shared" si="147"/>
        <v>0</v>
      </c>
    </row>
    <row r="2345" spans="1:11" s="11" customFormat="1">
      <c r="A2345" s="32">
        <v>2018</v>
      </c>
      <c r="B2345" s="32">
        <v>54634</v>
      </c>
      <c r="C2345" s="33" t="s">
        <v>365</v>
      </c>
      <c r="D2345" s="33" t="s">
        <v>354</v>
      </c>
      <c r="E2345" s="34">
        <v>140029</v>
      </c>
      <c r="F2345" s="35">
        <v>6.4420000000000002</v>
      </c>
      <c r="G2345" s="34" t="s">
        <v>364</v>
      </c>
      <c r="H2345" s="14" t="str">
        <f t="shared" si="144"/>
        <v/>
      </c>
      <c r="I2345" s="11" t="str">
        <f t="shared" si="145"/>
        <v/>
      </c>
      <c r="J2345" s="11" t="str">
        <f t="shared" si="146"/>
        <v/>
      </c>
      <c r="K2345" s="11">
        <f t="shared" si="147"/>
        <v>0</v>
      </c>
    </row>
    <row r="2346" spans="1:11" s="11" customFormat="1">
      <c r="A2346" s="32">
        <v>2018</v>
      </c>
      <c r="B2346" s="32">
        <v>54634</v>
      </c>
      <c r="C2346" s="33" t="s">
        <v>565</v>
      </c>
      <c r="D2346" s="33" t="s">
        <v>566</v>
      </c>
      <c r="E2346" s="34">
        <v>1072</v>
      </c>
      <c r="F2346" s="35">
        <v>5.88</v>
      </c>
      <c r="G2346" s="34" t="s">
        <v>364</v>
      </c>
      <c r="H2346" s="14" t="str">
        <f t="shared" si="144"/>
        <v/>
      </c>
      <c r="I2346" s="11" t="str">
        <f t="shared" si="145"/>
        <v/>
      </c>
      <c r="J2346" s="11" t="str">
        <f t="shared" si="146"/>
        <v/>
      </c>
      <c r="K2346" s="11">
        <f t="shared" si="147"/>
        <v>0</v>
      </c>
    </row>
    <row r="2347" spans="1:11" s="11" customFormat="1">
      <c r="A2347" s="32">
        <v>2018</v>
      </c>
      <c r="B2347" s="32">
        <v>54640</v>
      </c>
      <c r="C2347" s="33" t="s">
        <v>565</v>
      </c>
      <c r="D2347" s="33" t="s">
        <v>566</v>
      </c>
      <c r="E2347" s="34">
        <v>3049</v>
      </c>
      <c r="F2347" s="35">
        <v>5.8380000000000001</v>
      </c>
      <c r="G2347" s="34" t="s">
        <v>364</v>
      </c>
      <c r="H2347" s="14" t="str">
        <f t="shared" si="144"/>
        <v/>
      </c>
      <c r="I2347" s="11" t="str">
        <f t="shared" si="145"/>
        <v/>
      </c>
      <c r="J2347" s="11" t="str">
        <f t="shared" si="146"/>
        <v/>
      </c>
      <c r="K2347" s="11">
        <f t="shared" si="147"/>
        <v>0</v>
      </c>
    </row>
    <row r="2348" spans="1:11" s="11" customFormat="1">
      <c r="A2348" s="32">
        <v>2018</v>
      </c>
      <c r="B2348" s="32">
        <v>54640</v>
      </c>
      <c r="C2348" s="33" t="s">
        <v>565</v>
      </c>
      <c r="D2348" s="33" t="s">
        <v>566</v>
      </c>
      <c r="E2348" s="34">
        <v>20536</v>
      </c>
      <c r="F2348" s="35">
        <v>5.8380000000000001</v>
      </c>
      <c r="G2348" s="34" t="s">
        <v>364</v>
      </c>
      <c r="H2348" s="14" t="str">
        <f t="shared" si="144"/>
        <v/>
      </c>
      <c r="I2348" s="11" t="str">
        <f t="shared" si="145"/>
        <v/>
      </c>
      <c r="J2348" s="11" t="str">
        <f t="shared" si="146"/>
        <v/>
      </c>
      <c r="K2348" s="11">
        <f t="shared" si="147"/>
        <v>0</v>
      </c>
    </row>
    <row r="2349" spans="1:11" s="11" customFormat="1">
      <c r="A2349" s="32">
        <v>2018</v>
      </c>
      <c r="B2349" s="32">
        <v>54640</v>
      </c>
      <c r="C2349" s="33" t="s">
        <v>563</v>
      </c>
      <c r="D2349" s="33" t="s">
        <v>564</v>
      </c>
      <c r="E2349" s="34">
        <v>18</v>
      </c>
      <c r="F2349" s="35">
        <v>1.0609999999999999</v>
      </c>
      <c r="G2349" s="34" t="s">
        <v>364</v>
      </c>
      <c r="H2349" s="14" t="str">
        <f t="shared" si="144"/>
        <v/>
      </c>
      <c r="I2349" s="11" t="str">
        <f t="shared" si="145"/>
        <v/>
      </c>
      <c r="J2349" s="11" t="str">
        <f t="shared" si="146"/>
        <v/>
      </c>
      <c r="K2349" s="11">
        <f t="shared" si="147"/>
        <v>0</v>
      </c>
    </row>
    <row r="2350" spans="1:11" s="11" customFormat="1">
      <c r="A2350" s="32">
        <v>2018</v>
      </c>
      <c r="B2350" s="32">
        <v>54640</v>
      </c>
      <c r="C2350" s="33" t="s">
        <v>563</v>
      </c>
      <c r="D2350" s="33" t="s">
        <v>564</v>
      </c>
      <c r="E2350" s="34">
        <v>31</v>
      </c>
      <c r="F2350" s="35">
        <v>1.0609999999999999</v>
      </c>
      <c r="G2350" s="34" t="s">
        <v>364</v>
      </c>
      <c r="H2350" s="14" t="str">
        <f t="shared" si="144"/>
        <v/>
      </c>
      <c r="I2350" s="11" t="str">
        <f t="shared" si="145"/>
        <v/>
      </c>
      <c r="J2350" s="11" t="str">
        <f t="shared" si="146"/>
        <v/>
      </c>
      <c r="K2350" s="11">
        <f t="shared" si="147"/>
        <v>0</v>
      </c>
    </row>
    <row r="2351" spans="1:11" s="11" customFormat="1">
      <c r="A2351" s="32">
        <v>2018</v>
      </c>
      <c r="B2351" s="32">
        <v>54640</v>
      </c>
      <c r="C2351" s="33" t="s">
        <v>563</v>
      </c>
      <c r="D2351" s="33" t="s">
        <v>564</v>
      </c>
      <c r="E2351" s="34">
        <v>16053</v>
      </c>
      <c r="F2351" s="35">
        <v>1.0609999999999999</v>
      </c>
      <c r="G2351" s="34" t="s">
        <v>364</v>
      </c>
      <c r="H2351" s="14" t="str">
        <f t="shared" si="144"/>
        <v/>
      </c>
      <c r="I2351" s="11" t="str">
        <f t="shared" si="145"/>
        <v/>
      </c>
      <c r="J2351" s="11" t="str">
        <f t="shared" si="146"/>
        <v/>
      </c>
      <c r="K2351" s="11">
        <f t="shared" si="147"/>
        <v>0</v>
      </c>
    </row>
    <row r="2352" spans="1:11" s="11" customFormat="1">
      <c r="A2352" s="32">
        <v>2018</v>
      </c>
      <c r="B2352" s="32">
        <v>54640</v>
      </c>
      <c r="C2352" s="33" t="s">
        <v>563</v>
      </c>
      <c r="D2352" s="33" t="s">
        <v>564</v>
      </c>
      <c r="E2352" s="34">
        <v>866</v>
      </c>
      <c r="F2352" s="35">
        <v>1.0609999999999999</v>
      </c>
      <c r="G2352" s="34" t="s">
        <v>364</v>
      </c>
      <c r="H2352" s="14" t="str">
        <f t="shared" si="144"/>
        <v/>
      </c>
      <c r="I2352" s="11" t="str">
        <f t="shared" si="145"/>
        <v/>
      </c>
      <c r="J2352" s="11" t="str">
        <f t="shared" si="146"/>
        <v/>
      </c>
      <c r="K2352" s="11">
        <f t="shared" si="147"/>
        <v>0</v>
      </c>
    </row>
    <row r="2353" spans="1:11" s="11" customFormat="1">
      <c r="A2353" s="32">
        <v>2018</v>
      </c>
      <c r="B2353" s="32">
        <v>54640</v>
      </c>
      <c r="C2353" s="33" t="s">
        <v>563</v>
      </c>
      <c r="D2353" s="33" t="s">
        <v>564</v>
      </c>
      <c r="E2353" s="34">
        <v>649</v>
      </c>
      <c r="F2353" s="35">
        <v>1.0609999999999999</v>
      </c>
      <c r="G2353" s="34" t="s">
        <v>364</v>
      </c>
      <c r="H2353" s="14" t="str">
        <f t="shared" si="144"/>
        <v/>
      </c>
      <c r="I2353" s="11" t="str">
        <f t="shared" si="145"/>
        <v/>
      </c>
      <c r="J2353" s="11" t="str">
        <f t="shared" si="146"/>
        <v/>
      </c>
      <c r="K2353" s="11">
        <f t="shared" si="147"/>
        <v>0</v>
      </c>
    </row>
    <row r="2354" spans="1:11" s="11" customFormat="1">
      <c r="A2354" s="32">
        <v>2018</v>
      </c>
      <c r="B2354" s="32">
        <v>54646</v>
      </c>
      <c r="C2354" s="33" t="s">
        <v>565</v>
      </c>
      <c r="D2354" s="33" t="s">
        <v>566</v>
      </c>
      <c r="E2354" s="34">
        <v>594</v>
      </c>
      <c r="F2354" s="35">
        <v>5.3769999999999998</v>
      </c>
      <c r="G2354" s="34" t="s">
        <v>364</v>
      </c>
      <c r="H2354" s="14" t="str">
        <f t="shared" si="144"/>
        <v/>
      </c>
      <c r="I2354" s="11" t="str">
        <f t="shared" si="145"/>
        <v/>
      </c>
      <c r="J2354" s="11" t="str">
        <f t="shared" si="146"/>
        <v/>
      </c>
      <c r="K2354" s="11">
        <f t="shared" si="147"/>
        <v>0</v>
      </c>
    </row>
    <row r="2355" spans="1:11" s="11" customFormat="1">
      <c r="A2355" s="32">
        <v>2018</v>
      </c>
      <c r="B2355" s="32">
        <v>54646</v>
      </c>
      <c r="C2355" s="33" t="s">
        <v>567</v>
      </c>
      <c r="D2355" s="33" t="s">
        <v>566</v>
      </c>
      <c r="E2355" s="34">
        <v>96988</v>
      </c>
      <c r="F2355" s="35">
        <v>5.9009999999999998</v>
      </c>
      <c r="G2355" s="34" t="s">
        <v>364</v>
      </c>
      <c r="H2355" s="14" t="str">
        <f t="shared" si="144"/>
        <v/>
      </c>
      <c r="I2355" s="11" t="str">
        <f t="shared" si="145"/>
        <v/>
      </c>
      <c r="J2355" s="11" t="str">
        <f t="shared" si="146"/>
        <v/>
      </c>
      <c r="K2355" s="11">
        <f t="shared" si="147"/>
        <v>0</v>
      </c>
    </row>
    <row r="2356" spans="1:11" s="11" customFormat="1">
      <c r="A2356" s="32">
        <v>2018</v>
      </c>
      <c r="B2356" s="32">
        <v>54676</v>
      </c>
      <c r="C2356" s="33" t="s">
        <v>563</v>
      </c>
      <c r="D2356" s="33" t="s">
        <v>564</v>
      </c>
      <c r="E2356" s="34">
        <v>2112500</v>
      </c>
      <c r="F2356" s="35">
        <v>1.0209999999999999</v>
      </c>
      <c r="G2356" s="34" t="s">
        <v>364</v>
      </c>
      <c r="H2356" s="14" t="str">
        <f t="shared" si="144"/>
        <v/>
      </c>
      <c r="I2356" s="11" t="str">
        <f t="shared" si="145"/>
        <v/>
      </c>
      <c r="J2356" s="11" t="str">
        <f t="shared" si="146"/>
        <v/>
      </c>
      <c r="K2356" s="11">
        <f t="shared" si="147"/>
        <v>0</v>
      </c>
    </row>
    <row r="2357" spans="1:11" s="11" customFormat="1">
      <c r="A2357" s="32">
        <v>2018</v>
      </c>
      <c r="B2357" s="32">
        <v>54761</v>
      </c>
      <c r="C2357" s="33" t="s">
        <v>563</v>
      </c>
      <c r="D2357" s="33" t="s">
        <v>564</v>
      </c>
      <c r="E2357" s="34">
        <v>1090626</v>
      </c>
      <c r="F2357" s="35">
        <v>1.0449999999999999</v>
      </c>
      <c r="G2357" s="34" t="s">
        <v>364</v>
      </c>
      <c r="H2357" s="14" t="str">
        <f t="shared" si="144"/>
        <v/>
      </c>
      <c r="I2357" s="11" t="str">
        <f t="shared" si="145"/>
        <v/>
      </c>
      <c r="J2357" s="11" t="str">
        <f t="shared" si="146"/>
        <v/>
      </c>
      <c r="K2357" s="11">
        <f t="shared" si="147"/>
        <v>0</v>
      </c>
    </row>
    <row r="2358" spans="1:11" s="11" customFormat="1">
      <c r="A2358" s="32">
        <v>2018</v>
      </c>
      <c r="B2358" s="32">
        <v>54805</v>
      </c>
      <c r="C2358" s="33" t="s">
        <v>563</v>
      </c>
      <c r="D2358" s="33" t="s">
        <v>564</v>
      </c>
      <c r="E2358" s="34">
        <v>314</v>
      </c>
      <c r="F2358" s="35">
        <v>1.028</v>
      </c>
      <c r="G2358" s="34" t="s">
        <v>364</v>
      </c>
      <c r="H2358" s="14" t="str">
        <f t="shared" si="144"/>
        <v/>
      </c>
      <c r="I2358" s="11" t="str">
        <f t="shared" si="145"/>
        <v/>
      </c>
      <c r="J2358" s="11" t="str">
        <f t="shared" si="146"/>
        <v/>
      </c>
      <c r="K2358" s="11">
        <f t="shared" si="147"/>
        <v>0</v>
      </c>
    </row>
    <row r="2359" spans="1:11" s="11" customFormat="1">
      <c r="A2359" s="32">
        <v>2018</v>
      </c>
      <c r="B2359" s="32">
        <v>54805</v>
      </c>
      <c r="C2359" s="33" t="s">
        <v>563</v>
      </c>
      <c r="D2359" s="33" t="s">
        <v>564</v>
      </c>
      <c r="E2359" s="34">
        <v>232</v>
      </c>
      <c r="F2359" s="35">
        <v>1.028</v>
      </c>
      <c r="G2359" s="34" t="s">
        <v>364</v>
      </c>
      <c r="H2359" s="14" t="str">
        <f t="shared" si="144"/>
        <v/>
      </c>
      <c r="I2359" s="11" t="str">
        <f t="shared" si="145"/>
        <v/>
      </c>
      <c r="J2359" s="11" t="str">
        <f t="shared" si="146"/>
        <v/>
      </c>
      <c r="K2359" s="11">
        <f t="shared" si="147"/>
        <v>0</v>
      </c>
    </row>
    <row r="2360" spans="1:11" s="11" customFormat="1">
      <c r="A2360" s="32">
        <v>2018</v>
      </c>
      <c r="B2360" s="32">
        <v>54805</v>
      </c>
      <c r="C2360" s="33" t="s">
        <v>563</v>
      </c>
      <c r="D2360" s="33" t="s">
        <v>564</v>
      </c>
      <c r="E2360" s="34">
        <v>952</v>
      </c>
      <c r="F2360" s="35">
        <v>1.028</v>
      </c>
      <c r="G2360" s="34" t="s">
        <v>364</v>
      </c>
      <c r="H2360" s="14" t="str">
        <f t="shared" si="144"/>
        <v/>
      </c>
      <c r="I2360" s="11" t="str">
        <f t="shared" si="145"/>
        <v/>
      </c>
      <c r="J2360" s="11" t="str">
        <f t="shared" si="146"/>
        <v/>
      </c>
      <c r="K2360" s="11">
        <f t="shared" si="147"/>
        <v>0</v>
      </c>
    </row>
    <row r="2361" spans="1:11" s="11" customFormat="1">
      <c r="A2361" s="32">
        <v>2018</v>
      </c>
      <c r="B2361" s="32">
        <v>54805</v>
      </c>
      <c r="C2361" s="33" t="s">
        <v>563</v>
      </c>
      <c r="D2361" s="33" t="s">
        <v>564</v>
      </c>
      <c r="E2361" s="34">
        <v>3586</v>
      </c>
      <c r="F2361" s="35">
        <v>1.028</v>
      </c>
      <c r="G2361" s="34" t="s">
        <v>364</v>
      </c>
      <c r="H2361" s="14" t="str">
        <f t="shared" si="144"/>
        <v/>
      </c>
      <c r="I2361" s="11" t="str">
        <f t="shared" si="145"/>
        <v/>
      </c>
      <c r="J2361" s="11" t="str">
        <f t="shared" si="146"/>
        <v/>
      </c>
      <c r="K2361" s="11">
        <f t="shared" si="147"/>
        <v>0</v>
      </c>
    </row>
    <row r="2362" spans="1:11" s="11" customFormat="1">
      <c r="A2362" s="32">
        <v>2018</v>
      </c>
      <c r="B2362" s="32">
        <v>54805</v>
      </c>
      <c r="C2362" s="33" t="s">
        <v>563</v>
      </c>
      <c r="D2362" s="33" t="s">
        <v>564</v>
      </c>
      <c r="E2362" s="34">
        <v>3642</v>
      </c>
      <c r="F2362" s="35">
        <v>1.028</v>
      </c>
      <c r="G2362" s="34" t="s">
        <v>364</v>
      </c>
      <c r="H2362" s="14" t="str">
        <f t="shared" si="144"/>
        <v/>
      </c>
      <c r="I2362" s="11" t="str">
        <f t="shared" si="145"/>
        <v/>
      </c>
      <c r="J2362" s="11" t="str">
        <f t="shared" si="146"/>
        <v/>
      </c>
      <c r="K2362" s="11">
        <f t="shared" si="147"/>
        <v>0</v>
      </c>
    </row>
    <row r="2363" spans="1:11" s="11" customFormat="1">
      <c r="A2363" s="32">
        <v>2018</v>
      </c>
      <c r="B2363" s="32">
        <v>54805</v>
      </c>
      <c r="C2363" s="33" t="s">
        <v>563</v>
      </c>
      <c r="D2363" s="33" t="s">
        <v>564</v>
      </c>
      <c r="E2363" s="34">
        <v>4098</v>
      </c>
      <c r="F2363" s="35">
        <v>1.028</v>
      </c>
      <c r="G2363" s="34" t="s">
        <v>364</v>
      </c>
      <c r="H2363" s="14" t="str">
        <f t="shared" si="144"/>
        <v/>
      </c>
      <c r="I2363" s="11" t="str">
        <f t="shared" si="145"/>
        <v/>
      </c>
      <c r="J2363" s="11" t="str">
        <f t="shared" si="146"/>
        <v/>
      </c>
      <c r="K2363" s="11">
        <f t="shared" si="147"/>
        <v>0</v>
      </c>
    </row>
    <row r="2364" spans="1:11" s="11" customFormat="1">
      <c r="A2364" s="32">
        <v>2018</v>
      </c>
      <c r="B2364" s="32">
        <v>54805</v>
      </c>
      <c r="C2364" s="33" t="s">
        <v>563</v>
      </c>
      <c r="D2364" s="33" t="s">
        <v>564</v>
      </c>
      <c r="E2364" s="34">
        <v>4873</v>
      </c>
      <c r="F2364" s="35">
        <v>1.028</v>
      </c>
      <c r="G2364" s="34" t="s">
        <v>364</v>
      </c>
      <c r="H2364" s="14" t="str">
        <f t="shared" si="144"/>
        <v/>
      </c>
      <c r="I2364" s="11" t="str">
        <f t="shared" si="145"/>
        <v/>
      </c>
      <c r="J2364" s="11" t="str">
        <f t="shared" si="146"/>
        <v/>
      </c>
      <c r="K2364" s="11">
        <f t="shared" si="147"/>
        <v>0</v>
      </c>
    </row>
    <row r="2365" spans="1:11" s="11" customFormat="1">
      <c r="A2365" s="32">
        <v>2018</v>
      </c>
      <c r="B2365" s="32">
        <v>54805</v>
      </c>
      <c r="C2365" s="33" t="s">
        <v>563</v>
      </c>
      <c r="D2365" s="33" t="s">
        <v>564</v>
      </c>
      <c r="E2365" s="34">
        <v>319</v>
      </c>
      <c r="F2365" s="35">
        <v>1.028</v>
      </c>
      <c r="G2365" s="34" t="s">
        <v>364</v>
      </c>
      <c r="H2365" s="14" t="str">
        <f t="shared" si="144"/>
        <v/>
      </c>
      <c r="I2365" s="11" t="str">
        <f t="shared" si="145"/>
        <v/>
      </c>
      <c r="J2365" s="11" t="str">
        <f t="shared" si="146"/>
        <v/>
      </c>
      <c r="K2365" s="11">
        <f t="shared" si="147"/>
        <v>0</v>
      </c>
    </row>
    <row r="2366" spans="1:11" s="11" customFormat="1">
      <c r="A2366" s="32">
        <v>2018</v>
      </c>
      <c r="B2366" s="32">
        <v>54805</v>
      </c>
      <c r="C2366" s="33" t="s">
        <v>563</v>
      </c>
      <c r="D2366" s="33" t="s">
        <v>564</v>
      </c>
      <c r="E2366" s="34">
        <v>158</v>
      </c>
      <c r="F2366" s="35">
        <v>1.028</v>
      </c>
      <c r="G2366" s="34" t="s">
        <v>364</v>
      </c>
      <c r="H2366" s="14" t="str">
        <f t="shared" si="144"/>
        <v/>
      </c>
      <c r="I2366" s="11" t="str">
        <f t="shared" si="145"/>
        <v/>
      </c>
      <c r="J2366" s="11" t="str">
        <f t="shared" si="146"/>
        <v/>
      </c>
      <c r="K2366" s="11">
        <f t="shared" si="147"/>
        <v>0</v>
      </c>
    </row>
    <row r="2367" spans="1:11" s="11" customFormat="1">
      <c r="A2367" s="32">
        <v>2018</v>
      </c>
      <c r="B2367" s="32">
        <v>54817</v>
      </c>
      <c r="C2367" s="33" t="s">
        <v>563</v>
      </c>
      <c r="D2367" s="33" t="s">
        <v>564</v>
      </c>
      <c r="E2367" s="34">
        <v>159</v>
      </c>
      <c r="F2367" s="35">
        <v>0.997</v>
      </c>
      <c r="G2367" s="34">
        <v>338.8</v>
      </c>
      <c r="H2367" s="14">
        <f t="shared" si="144"/>
        <v>537.07592399999999</v>
      </c>
      <c r="I2367" s="11">
        <f t="shared" si="145"/>
        <v>159</v>
      </c>
      <c r="J2367" s="11">
        <f t="shared" si="146"/>
        <v>158.523</v>
      </c>
      <c r="K2367" s="11">
        <f t="shared" si="147"/>
        <v>0</v>
      </c>
    </row>
    <row r="2368" spans="1:11" s="11" customFormat="1">
      <c r="A2368" s="32">
        <v>2018</v>
      </c>
      <c r="B2368" s="32">
        <v>54817</v>
      </c>
      <c r="C2368" s="33" t="s">
        <v>563</v>
      </c>
      <c r="D2368" s="33" t="s">
        <v>564</v>
      </c>
      <c r="E2368" s="34">
        <v>80</v>
      </c>
      <c r="F2368" s="35">
        <v>0.997</v>
      </c>
      <c r="G2368" s="34">
        <v>427.7</v>
      </c>
      <c r="H2368" s="14">
        <f t="shared" si="144"/>
        <v>341.13351999999998</v>
      </c>
      <c r="I2368" s="11">
        <f t="shared" si="145"/>
        <v>80</v>
      </c>
      <c r="J2368" s="11">
        <f t="shared" si="146"/>
        <v>79.760000000000005</v>
      </c>
      <c r="K2368" s="11">
        <f t="shared" si="147"/>
        <v>0</v>
      </c>
    </row>
    <row r="2369" spans="1:11" s="11" customFormat="1">
      <c r="A2369" s="32">
        <v>2018</v>
      </c>
      <c r="B2369" s="32">
        <v>54817</v>
      </c>
      <c r="C2369" s="33" t="s">
        <v>563</v>
      </c>
      <c r="D2369" s="33" t="s">
        <v>564</v>
      </c>
      <c r="E2369" s="34">
        <v>233</v>
      </c>
      <c r="F2369" s="35">
        <v>0.997</v>
      </c>
      <c r="G2369" s="34">
        <v>390.5</v>
      </c>
      <c r="H2369" s="14">
        <f t="shared" si="144"/>
        <v>907.13540499999988</v>
      </c>
      <c r="I2369" s="11">
        <f t="shared" si="145"/>
        <v>233</v>
      </c>
      <c r="J2369" s="11">
        <f t="shared" si="146"/>
        <v>232.30099999999999</v>
      </c>
      <c r="K2369" s="11">
        <f t="shared" si="147"/>
        <v>0</v>
      </c>
    </row>
    <row r="2370" spans="1:11" s="11" customFormat="1">
      <c r="A2370" s="32">
        <v>2018</v>
      </c>
      <c r="B2370" s="32">
        <v>54817</v>
      </c>
      <c r="C2370" s="33" t="s">
        <v>563</v>
      </c>
      <c r="D2370" s="33" t="s">
        <v>564</v>
      </c>
      <c r="E2370" s="34">
        <v>503</v>
      </c>
      <c r="F2370" s="35">
        <v>0.997</v>
      </c>
      <c r="G2370" s="34">
        <v>391.9</v>
      </c>
      <c r="H2370" s="14">
        <f t="shared" si="144"/>
        <v>1965.3432289999998</v>
      </c>
      <c r="I2370" s="11">
        <f t="shared" si="145"/>
        <v>503</v>
      </c>
      <c r="J2370" s="11">
        <f t="shared" si="146"/>
        <v>501.49099999999999</v>
      </c>
      <c r="K2370" s="11">
        <f t="shared" si="147"/>
        <v>0</v>
      </c>
    </row>
    <row r="2371" spans="1:11" s="11" customFormat="1">
      <c r="A2371" s="32">
        <v>2018</v>
      </c>
      <c r="B2371" s="32">
        <v>54817</v>
      </c>
      <c r="C2371" s="33" t="s">
        <v>563</v>
      </c>
      <c r="D2371" s="33" t="s">
        <v>564</v>
      </c>
      <c r="E2371" s="34">
        <v>539</v>
      </c>
      <c r="F2371" s="35">
        <v>0.997</v>
      </c>
      <c r="G2371" s="34">
        <v>466.7</v>
      </c>
      <c r="H2371" s="14">
        <f t="shared" si="144"/>
        <v>2507.9664609999995</v>
      </c>
      <c r="I2371" s="11">
        <f t="shared" si="145"/>
        <v>539</v>
      </c>
      <c r="J2371" s="11">
        <f t="shared" si="146"/>
        <v>537.38300000000004</v>
      </c>
      <c r="K2371" s="11">
        <f t="shared" si="147"/>
        <v>0</v>
      </c>
    </row>
    <row r="2372" spans="1:11" s="11" customFormat="1">
      <c r="A2372" s="32">
        <v>2018</v>
      </c>
      <c r="B2372" s="32">
        <v>54817</v>
      </c>
      <c r="C2372" s="33" t="s">
        <v>563</v>
      </c>
      <c r="D2372" s="33" t="s">
        <v>564</v>
      </c>
      <c r="E2372" s="34">
        <v>653</v>
      </c>
      <c r="F2372" s="35">
        <v>0.997</v>
      </c>
      <c r="G2372" s="34">
        <v>418.2</v>
      </c>
      <c r="H2372" s="14">
        <f t="shared" si="144"/>
        <v>2722.6534619999993</v>
      </c>
      <c r="I2372" s="11">
        <f t="shared" si="145"/>
        <v>653</v>
      </c>
      <c r="J2372" s="11">
        <f t="shared" si="146"/>
        <v>651.04100000000005</v>
      </c>
      <c r="K2372" s="11">
        <f t="shared" si="147"/>
        <v>0</v>
      </c>
    </row>
    <row r="2373" spans="1:11" s="11" customFormat="1">
      <c r="A2373" s="32">
        <v>2018</v>
      </c>
      <c r="B2373" s="32">
        <v>54817</v>
      </c>
      <c r="C2373" s="33" t="s">
        <v>563</v>
      </c>
      <c r="D2373" s="33" t="s">
        <v>564</v>
      </c>
      <c r="E2373" s="34">
        <v>952</v>
      </c>
      <c r="F2373" s="35">
        <v>0.997</v>
      </c>
      <c r="G2373" s="34">
        <v>409.6</v>
      </c>
      <c r="H2373" s="14">
        <f t="shared" si="144"/>
        <v>3887.6938240000004</v>
      </c>
      <c r="I2373" s="11">
        <f t="shared" si="145"/>
        <v>952</v>
      </c>
      <c r="J2373" s="11">
        <f t="shared" si="146"/>
        <v>949.14400000000001</v>
      </c>
      <c r="K2373" s="11">
        <f t="shared" si="147"/>
        <v>0</v>
      </c>
    </row>
    <row r="2374" spans="1:11" s="11" customFormat="1">
      <c r="A2374" s="32">
        <v>2018</v>
      </c>
      <c r="B2374" s="32">
        <v>54817</v>
      </c>
      <c r="C2374" s="33" t="s">
        <v>563</v>
      </c>
      <c r="D2374" s="33" t="s">
        <v>564</v>
      </c>
      <c r="E2374" s="34">
        <v>1043</v>
      </c>
      <c r="F2374" s="35">
        <v>0.997</v>
      </c>
      <c r="G2374" s="34">
        <v>382.1</v>
      </c>
      <c r="H2374" s="14">
        <f t="shared" ref="H2374:H2437" si="148">IF(I2374="","",G2374/100*F2374*E2374)</f>
        <v>3973.3470910000001</v>
      </c>
      <c r="I2374" s="11">
        <f t="shared" ref="I2374:I2437" si="149">IF(OR(G2374=".",F2374=".",E2374="."),"",E2374)</f>
        <v>1043</v>
      </c>
      <c r="J2374" s="11">
        <f t="shared" ref="J2374:J2437" si="150">IF(I2374="","",F2374*I2374)</f>
        <v>1039.8710000000001</v>
      </c>
      <c r="K2374" s="11">
        <f t="shared" ref="K2374:K2437" si="151">IF(C2374="LIG",1,0)</f>
        <v>0</v>
      </c>
    </row>
    <row r="2375" spans="1:11" s="11" customFormat="1">
      <c r="A2375" s="32">
        <v>2018</v>
      </c>
      <c r="B2375" s="32">
        <v>54817</v>
      </c>
      <c r="C2375" s="33" t="s">
        <v>563</v>
      </c>
      <c r="D2375" s="33" t="s">
        <v>564</v>
      </c>
      <c r="E2375" s="34">
        <v>1080</v>
      </c>
      <c r="F2375" s="35">
        <v>0.997</v>
      </c>
      <c r="G2375" s="34">
        <v>404.1</v>
      </c>
      <c r="H2375" s="14">
        <f t="shared" si="148"/>
        <v>4351.1871600000004</v>
      </c>
      <c r="I2375" s="11">
        <f t="shared" si="149"/>
        <v>1080</v>
      </c>
      <c r="J2375" s="11">
        <f t="shared" si="150"/>
        <v>1076.76</v>
      </c>
      <c r="K2375" s="11">
        <f t="shared" si="151"/>
        <v>0</v>
      </c>
    </row>
    <row r="2376" spans="1:11" s="11" customFormat="1">
      <c r="A2376" s="32">
        <v>2018</v>
      </c>
      <c r="B2376" s="32">
        <v>54817</v>
      </c>
      <c r="C2376" s="33" t="s">
        <v>563</v>
      </c>
      <c r="D2376" s="33" t="s">
        <v>564</v>
      </c>
      <c r="E2376" s="34">
        <v>3732</v>
      </c>
      <c r="F2376" s="35">
        <v>0.997</v>
      </c>
      <c r="G2376" s="34">
        <v>379.2</v>
      </c>
      <c r="H2376" s="14">
        <f t="shared" si="148"/>
        <v>14109.288768</v>
      </c>
      <c r="I2376" s="11">
        <f t="shared" si="149"/>
        <v>3732</v>
      </c>
      <c r="J2376" s="11">
        <f t="shared" si="150"/>
        <v>3720.8040000000001</v>
      </c>
      <c r="K2376" s="11">
        <f t="shared" si="151"/>
        <v>0</v>
      </c>
    </row>
    <row r="2377" spans="1:11" s="11" customFormat="1">
      <c r="A2377" s="32">
        <v>2018</v>
      </c>
      <c r="B2377" s="32">
        <v>54817</v>
      </c>
      <c r="C2377" s="33" t="s">
        <v>563</v>
      </c>
      <c r="D2377" s="33" t="s">
        <v>564</v>
      </c>
      <c r="E2377" s="34">
        <v>180</v>
      </c>
      <c r="F2377" s="35">
        <v>0.997</v>
      </c>
      <c r="G2377" s="34">
        <v>467.8</v>
      </c>
      <c r="H2377" s="14">
        <f t="shared" si="148"/>
        <v>839.51388000000009</v>
      </c>
      <c r="I2377" s="11">
        <f t="shared" si="149"/>
        <v>180</v>
      </c>
      <c r="J2377" s="11">
        <f t="shared" si="150"/>
        <v>179.46</v>
      </c>
      <c r="K2377" s="11">
        <f t="shared" si="151"/>
        <v>0</v>
      </c>
    </row>
    <row r="2378" spans="1:11" s="11" customFormat="1">
      <c r="A2378" s="32">
        <v>2018</v>
      </c>
      <c r="B2378" s="32">
        <v>54817</v>
      </c>
      <c r="C2378" s="33" t="s">
        <v>563</v>
      </c>
      <c r="D2378" s="33" t="s">
        <v>564</v>
      </c>
      <c r="E2378" s="34">
        <v>151</v>
      </c>
      <c r="F2378" s="35">
        <v>0.997</v>
      </c>
      <c r="G2378" s="34">
        <v>350.2</v>
      </c>
      <c r="H2378" s="14">
        <f t="shared" si="148"/>
        <v>527.21559400000001</v>
      </c>
      <c r="I2378" s="11">
        <f t="shared" si="149"/>
        <v>151</v>
      </c>
      <c r="J2378" s="11">
        <f t="shared" si="150"/>
        <v>150.547</v>
      </c>
      <c r="K2378" s="11">
        <f t="shared" si="151"/>
        <v>0</v>
      </c>
    </row>
    <row r="2379" spans="1:11" s="11" customFormat="1">
      <c r="A2379" s="32">
        <v>2018</v>
      </c>
      <c r="B2379" s="32">
        <v>54832</v>
      </c>
      <c r="C2379" s="33" t="s">
        <v>565</v>
      </c>
      <c r="D2379" s="33" t="s">
        <v>566</v>
      </c>
      <c r="E2379" s="34">
        <v>40190</v>
      </c>
      <c r="F2379" s="35">
        <v>5.79</v>
      </c>
      <c r="G2379" s="34" t="s">
        <v>364</v>
      </c>
      <c r="H2379" s="14" t="str">
        <f t="shared" si="148"/>
        <v/>
      </c>
      <c r="I2379" s="11" t="str">
        <f t="shared" si="149"/>
        <v/>
      </c>
      <c r="J2379" s="11" t="str">
        <f t="shared" si="150"/>
        <v/>
      </c>
      <c r="K2379" s="11">
        <f t="shared" si="151"/>
        <v>0</v>
      </c>
    </row>
    <row r="2380" spans="1:11" s="11" customFormat="1">
      <c r="A2380" s="32">
        <v>2018</v>
      </c>
      <c r="B2380" s="32">
        <v>54832</v>
      </c>
      <c r="C2380" s="33" t="s">
        <v>565</v>
      </c>
      <c r="D2380" s="33" t="s">
        <v>566</v>
      </c>
      <c r="E2380" s="34">
        <v>6964</v>
      </c>
      <c r="F2380" s="35">
        <v>5.79</v>
      </c>
      <c r="G2380" s="34" t="s">
        <v>364</v>
      </c>
      <c r="H2380" s="14" t="str">
        <f t="shared" si="148"/>
        <v/>
      </c>
      <c r="I2380" s="11" t="str">
        <f t="shared" si="149"/>
        <v/>
      </c>
      <c r="J2380" s="11" t="str">
        <f t="shared" si="150"/>
        <v/>
      </c>
      <c r="K2380" s="11">
        <f t="shared" si="151"/>
        <v>0</v>
      </c>
    </row>
    <row r="2381" spans="1:11" s="11" customFormat="1">
      <c r="A2381" s="32">
        <v>2018</v>
      </c>
      <c r="B2381" s="32">
        <v>54832</v>
      </c>
      <c r="C2381" s="33" t="s">
        <v>563</v>
      </c>
      <c r="D2381" s="33" t="s">
        <v>564</v>
      </c>
      <c r="E2381" s="34">
        <v>308794</v>
      </c>
      <c r="F2381" s="35">
        <v>1.0660000000000001</v>
      </c>
      <c r="G2381" s="34" t="s">
        <v>364</v>
      </c>
      <c r="H2381" s="14" t="str">
        <f t="shared" si="148"/>
        <v/>
      </c>
      <c r="I2381" s="11" t="str">
        <f t="shared" si="149"/>
        <v/>
      </c>
      <c r="J2381" s="11" t="str">
        <f t="shared" si="150"/>
        <v/>
      </c>
      <c r="K2381" s="11">
        <f t="shared" si="151"/>
        <v>0</v>
      </c>
    </row>
    <row r="2382" spans="1:11" s="11" customFormat="1">
      <c r="A2382" s="32">
        <v>2018</v>
      </c>
      <c r="B2382" s="32">
        <v>54844</v>
      </c>
      <c r="C2382" s="33" t="s">
        <v>565</v>
      </c>
      <c r="D2382" s="33" t="s">
        <v>566</v>
      </c>
      <c r="E2382" s="34">
        <v>13035</v>
      </c>
      <c r="F2382" s="35">
        <v>5.88</v>
      </c>
      <c r="G2382" s="34">
        <v>1110.2</v>
      </c>
      <c r="H2382" s="14">
        <f t="shared" si="148"/>
        <v>850921.6716</v>
      </c>
      <c r="I2382" s="11">
        <f t="shared" si="149"/>
        <v>13035</v>
      </c>
      <c r="J2382" s="11">
        <f t="shared" si="150"/>
        <v>76645.8</v>
      </c>
      <c r="K2382" s="11">
        <f t="shared" si="151"/>
        <v>0</v>
      </c>
    </row>
    <row r="2383" spans="1:11" s="11" customFormat="1">
      <c r="A2383" s="32">
        <v>2018</v>
      </c>
      <c r="B2383" s="32">
        <v>54844</v>
      </c>
      <c r="C2383" s="33" t="s">
        <v>563</v>
      </c>
      <c r="D2383" s="33" t="s">
        <v>564</v>
      </c>
      <c r="E2383" s="34">
        <v>88085</v>
      </c>
      <c r="F2383" s="35">
        <v>1.0489999999999999</v>
      </c>
      <c r="G2383" s="34">
        <v>1044</v>
      </c>
      <c r="H2383" s="14">
        <f t="shared" si="148"/>
        <v>964668.16259999992</v>
      </c>
      <c r="I2383" s="11">
        <f t="shared" si="149"/>
        <v>88085</v>
      </c>
      <c r="J2383" s="11">
        <f t="shared" si="150"/>
        <v>92401.164999999994</v>
      </c>
      <c r="K2383" s="11">
        <f t="shared" si="151"/>
        <v>0</v>
      </c>
    </row>
    <row r="2384" spans="1:11" s="11" customFormat="1">
      <c r="A2384" s="32">
        <v>2018</v>
      </c>
      <c r="B2384" s="32">
        <v>54844</v>
      </c>
      <c r="C2384" s="33" t="s">
        <v>563</v>
      </c>
      <c r="D2384" s="33" t="s">
        <v>564</v>
      </c>
      <c r="E2384" s="34">
        <v>2174</v>
      </c>
      <c r="F2384" s="35">
        <v>1.081</v>
      </c>
      <c r="G2384" s="34">
        <v>2939.3</v>
      </c>
      <c r="H2384" s="14">
        <f t="shared" si="148"/>
        <v>69076.312942000004</v>
      </c>
      <c r="I2384" s="11">
        <f t="shared" si="149"/>
        <v>2174</v>
      </c>
      <c r="J2384" s="11">
        <f t="shared" si="150"/>
        <v>2350.0940000000001</v>
      </c>
      <c r="K2384" s="11">
        <f t="shared" si="151"/>
        <v>0</v>
      </c>
    </row>
    <row r="2385" spans="1:11" s="11" customFormat="1">
      <c r="A2385" s="32">
        <v>2018</v>
      </c>
      <c r="B2385" s="32">
        <v>54844</v>
      </c>
      <c r="C2385" s="33" t="s">
        <v>563</v>
      </c>
      <c r="D2385" s="33" t="s">
        <v>564</v>
      </c>
      <c r="E2385" s="34">
        <v>11417</v>
      </c>
      <c r="F2385" s="35">
        <v>1.087</v>
      </c>
      <c r="G2385" s="34">
        <v>1548.8</v>
      </c>
      <c r="H2385" s="14">
        <f t="shared" si="148"/>
        <v>192210.40115200001</v>
      </c>
      <c r="I2385" s="11">
        <f t="shared" si="149"/>
        <v>11417</v>
      </c>
      <c r="J2385" s="11">
        <f t="shared" si="150"/>
        <v>12410.279</v>
      </c>
      <c r="K2385" s="11">
        <f t="shared" si="151"/>
        <v>0</v>
      </c>
    </row>
    <row r="2386" spans="1:11" s="11" customFormat="1">
      <c r="A2386" s="32">
        <v>2018</v>
      </c>
      <c r="B2386" s="32">
        <v>54844</v>
      </c>
      <c r="C2386" s="33" t="s">
        <v>563</v>
      </c>
      <c r="D2386" s="33" t="s">
        <v>564</v>
      </c>
      <c r="E2386" s="34">
        <v>16856</v>
      </c>
      <c r="F2386" s="35">
        <v>1.0660000000000001</v>
      </c>
      <c r="G2386" s="34">
        <v>1327.9</v>
      </c>
      <c r="H2386" s="14">
        <f t="shared" si="148"/>
        <v>238603.65838400004</v>
      </c>
      <c r="I2386" s="11">
        <f t="shared" si="149"/>
        <v>16856</v>
      </c>
      <c r="J2386" s="11">
        <f t="shared" si="150"/>
        <v>17968.495999999999</v>
      </c>
      <c r="K2386" s="11">
        <f t="shared" si="151"/>
        <v>0</v>
      </c>
    </row>
    <row r="2387" spans="1:11" s="11" customFormat="1">
      <c r="A2387" s="32">
        <v>2018</v>
      </c>
      <c r="B2387" s="32">
        <v>54844</v>
      </c>
      <c r="C2387" s="33" t="s">
        <v>563</v>
      </c>
      <c r="D2387" s="33" t="s">
        <v>564</v>
      </c>
      <c r="E2387" s="34">
        <v>18190</v>
      </c>
      <c r="F2387" s="35">
        <v>1.0669999999999999</v>
      </c>
      <c r="G2387" s="34">
        <v>3631.7</v>
      </c>
      <c r="H2387" s="14">
        <f t="shared" si="148"/>
        <v>704866.84741000005</v>
      </c>
      <c r="I2387" s="11">
        <f t="shared" si="149"/>
        <v>18190</v>
      </c>
      <c r="J2387" s="11">
        <f t="shared" si="150"/>
        <v>19408.73</v>
      </c>
      <c r="K2387" s="11">
        <f t="shared" si="151"/>
        <v>0</v>
      </c>
    </row>
    <row r="2388" spans="1:11" s="11" customFormat="1">
      <c r="A2388" s="32">
        <v>2018</v>
      </c>
      <c r="B2388" s="32">
        <v>54844</v>
      </c>
      <c r="C2388" s="33" t="s">
        <v>563</v>
      </c>
      <c r="D2388" s="33" t="s">
        <v>564</v>
      </c>
      <c r="E2388" s="34">
        <v>21649</v>
      </c>
      <c r="F2388" s="35">
        <v>1.08</v>
      </c>
      <c r="G2388" s="34">
        <v>824.9</v>
      </c>
      <c r="H2388" s="14">
        <f t="shared" si="148"/>
        <v>192869.20908000003</v>
      </c>
      <c r="I2388" s="11">
        <f t="shared" si="149"/>
        <v>21649</v>
      </c>
      <c r="J2388" s="11">
        <f t="shared" si="150"/>
        <v>23380.920000000002</v>
      </c>
      <c r="K2388" s="11">
        <f t="shared" si="151"/>
        <v>0</v>
      </c>
    </row>
    <row r="2389" spans="1:11" s="11" customFormat="1">
      <c r="A2389" s="32">
        <v>2018</v>
      </c>
      <c r="B2389" s="32">
        <v>54844</v>
      </c>
      <c r="C2389" s="33" t="s">
        <v>563</v>
      </c>
      <c r="D2389" s="33" t="s">
        <v>564</v>
      </c>
      <c r="E2389" s="34">
        <v>34316</v>
      </c>
      <c r="F2389" s="35">
        <v>1.0449999999999999</v>
      </c>
      <c r="G2389" s="34">
        <v>1120.3</v>
      </c>
      <c r="H2389" s="14">
        <f t="shared" si="148"/>
        <v>401742.04465999996</v>
      </c>
      <c r="I2389" s="11">
        <f t="shared" si="149"/>
        <v>34316</v>
      </c>
      <c r="J2389" s="11">
        <f t="shared" si="150"/>
        <v>35860.22</v>
      </c>
      <c r="K2389" s="11">
        <f t="shared" si="151"/>
        <v>0</v>
      </c>
    </row>
    <row r="2390" spans="1:11" s="11" customFormat="1">
      <c r="A2390" s="32">
        <v>2018</v>
      </c>
      <c r="B2390" s="32">
        <v>54844</v>
      </c>
      <c r="C2390" s="33" t="s">
        <v>563</v>
      </c>
      <c r="D2390" s="33" t="s">
        <v>564</v>
      </c>
      <c r="E2390" s="34">
        <v>37170</v>
      </c>
      <c r="F2390" s="35">
        <v>1.0720000000000001</v>
      </c>
      <c r="G2390" s="34">
        <v>769.4</v>
      </c>
      <c r="H2390" s="14">
        <f t="shared" si="148"/>
        <v>306576.97055999999</v>
      </c>
      <c r="I2390" s="11">
        <f t="shared" si="149"/>
        <v>37170</v>
      </c>
      <c r="J2390" s="11">
        <f t="shared" si="150"/>
        <v>39846.240000000005</v>
      </c>
      <c r="K2390" s="11">
        <f t="shared" si="151"/>
        <v>0</v>
      </c>
    </row>
    <row r="2391" spans="1:11" s="11" customFormat="1">
      <c r="A2391" s="32">
        <v>2018</v>
      </c>
      <c r="B2391" s="32">
        <v>54844</v>
      </c>
      <c r="C2391" s="33" t="s">
        <v>563</v>
      </c>
      <c r="D2391" s="33" t="s">
        <v>564</v>
      </c>
      <c r="E2391" s="34">
        <v>50490</v>
      </c>
      <c r="F2391" s="35">
        <v>1.081</v>
      </c>
      <c r="G2391" s="34">
        <v>856.2</v>
      </c>
      <c r="H2391" s="14">
        <f t="shared" si="148"/>
        <v>467311.30578000005</v>
      </c>
      <c r="I2391" s="11">
        <f t="shared" si="149"/>
        <v>50490</v>
      </c>
      <c r="J2391" s="11">
        <f t="shared" si="150"/>
        <v>54579.689999999995</v>
      </c>
      <c r="K2391" s="11">
        <f t="shared" si="151"/>
        <v>0</v>
      </c>
    </row>
    <row r="2392" spans="1:11" s="11" customFormat="1">
      <c r="A2392" s="32">
        <v>2018</v>
      </c>
      <c r="B2392" s="32">
        <v>54844</v>
      </c>
      <c r="C2392" s="33" t="s">
        <v>563</v>
      </c>
      <c r="D2392" s="33" t="s">
        <v>564</v>
      </c>
      <c r="E2392" s="34">
        <v>59516</v>
      </c>
      <c r="F2392" s="35">
        <v>1.0680000000000001</v>
      </c>
      <c r="G2392" s="34">
        <v>845.2</v>
      </c>
      <c r="H2392" s="14">
        <f t="shared" si="148"/>
        <v>537235.21977600001</v>
      </c>
      <c r="I2392" s="11">
        <f t="shared" si="149"/>
        <v>59516</v>
      </c>
      <c r="J2392" s="11">
        <f t="shared" si="150"/>
        <v>63563.088000000003</v>
      </c>
      <c r="K2392" s="11">
        <f t="shared" si="151"/>
        <v>0</v>
      </c>
    </row>
    <row r="2393" spans="1:11" s="11" customFormat="1">
      <c r="A2393" s="32">
        <v>2018</v>
      </c>
      <c r="B2393" s="32">
        <v>54844</v>
      </c>
      <c r="C2393" s="33" t="s">
        <v>563</v>
      </c>
      <c r="D2393" s="33" t="s">
        <v>564</v>
      </c>
      <c r="E2393" s="34">
        <v>59528</v>
      </c>
      <c r="F2393" s="35">
        <v>1.0660000000000001</v>
      </c>
      <c r="G2393" s="34">
        <v>846.9</v>
      </c>
      <c r="H2393" s="14">
        <f t="shared" si="148"/>
        <v>537416.04571199999</v>
      </c>
      <c r="I2393" s="11">
        <f t="shared" si="149"/>
        <v>59528</v>
      </c>
      <c r="J2393" s="11">
        <f t="shared" si="150"/>
        <v>63456.848000000005</v>
      </c>
      <c r="K2393" s="11">
        <f t="shared" si="151"/>
        <v>0</v>
      </c>
    </row>
    <row r="2394" spans="1:11" s="11" customFormat="1">
      <c r="A2394" s="32">
        <v>2018</v>
      </c>
      <c r="B2394" s="32">
        <v>54844</v>
      </c>
      <c r="C2394" s="33" t="s">
        <v>563</v>
      </c>
      <c r="D2394" s="33" t="s">
        <v>564</v>
      </c>
      <c r="E2394" s="34">
        <v>61346</v>
      </c>
      <c r="F2394" s="35">
        <v>1.075</v>
      </c>
      <c r="G2394" s="34">
        <v>869.9</v>
      </c>
      <c r="H2394" s="14">
        <f t="shared" si="148"/>
        <v>573672.51804999996</v>
      </c>
      <c r="I2394" s="11">
        <f t="shared" si="149"/>
        <v>61346</v>
      </c>
      <c r="J2394" s="11">
        <f t="shared" si="150"/>
        <v>65946.95</v>
      </c>
      <c r="K2394" s="11">
        <f t="shared" si="151"/>
        <v>0</v>
      </c>
    </row>
    <row r="2395" spans="1:11" s="11" customFormat="1">
      <c r="A2395" s="32">
        <v>2018</v>
      </c>
      <c r="B2395" s="32">
        <v>54854</v>
      </c>
      <c r="C2395" s="33" t="s">
        <v>563</v>
      </c>
      <c r="D2395" s="33" t="s">
        <v>564</v>
      </c>
      <c r="E2395" s="34">
        <v>28551</v>
      </c>
      <c r="F2395" s="35">
        <v>1.036</v>
      </c>
      <c r="G2395" s="34">
        <v>389.9</v>
      </c>
      <c r="H2395" s="14">
        <f t="shared" si="148"/>
        <v>115327.881564</v>
      </c>
      <c r="I2395" s="11">
        <f t="shared" si="149"/>
        <v>28551</v>
      </c>
      <c r="J2395" s="11">
        <f t="shared" si="150"/>
        <v>29578.835999999999</v>
      </c>
      <c r="K2395" s="11">
        <f t="shared" si="151"/>
        <v>0</v>
      </c>
    </row>
    <row r="2396" spans="1:11" s="11" customFormat="1">
      <c r="A2396" s="32">
        <v>2018</v>
      </c>
      <c r="B2396" s="32">
        <v>54914</v>
      </c>
      <c r="C2396" s="33" t="s">
        <v>565</v>
      </c>
      <c r="D2396" s="33" t="s">
        <v>566</v>
      </c>
      <c r="E2396" s="34">
        <v>70007</v>
      </c>
      <c r="F2396" s="35">
        <v>5.76</v>
      </c>
      <c r="G2396" s="34" t="s">
        <v>364</v>
      </c>
      <c r="H2396" s="14" t="str">
        <f t="shared" si="148"/>
        <v/>
      </c>
      <c r="I2396" s="11" t="str">
        <f t="shared" si="149"/>
        <v/>
      </c>
      <c r="J2396" s="11" t="str">
        <f t="shared" si="150"/>
        <v/>
      </c>
      <c r="K2396" s="11">
        <f t="shared" si="151"/>
        <v>0</v>
      </c>
    </row>
    <row r="2397" spans="1:11" s="11" customFormat="1">
      <c r="A2397" s="32">
        <v>2018</v>
      </c>
      <c r="B2397" s="32">
        <v>54914</v>
      </c>
      <c r="C2397" s="33" t="s">
        <v>563</v>
      </c>
      <c r="D2397" s="33" t="s">
        <v>564</v>
      </c>
      <c r="E2397" s="34">
        <v>910263</v>
      </c>
      <c r="F2397" s="35">
        <v>1.032</v>
      </c>
      <c r="G2397" s="34" t="s">
        <v>364</v>
      </c>
      <c r="H2397" s="14" t="str">
        <f t="shared" si="148"/>
        <v/>
      </c>
      <c r="I2397" s="11" t="str">
        <f t="shared" si="149"/>
        <v/>
      </c>
      <c r="J2397" s="11" t="str">
        <f t="shared" si="150"/>
        <v/>
      </c>
      <c r="K2397" s="11">
        <f t="shared" si="151"/>
        <v>0</v>
      </c>
    </row>
    <row r="2398" spans="1:11" s="11" customFormat="1">
      <c r="A2398" s="32">
        <v>2018</v>
      </c>
      <c r="B2398" s="32">
        <v>54914</v>
      </c>
      <c r="C2398" s="33" t="s">
        <v>563</v>
      </c>
      <c r="D2398" s="33" t="s">
        <v>564</v>
      </c>
      <c r="E2398" s="34">
        <v>743275</v>
      </c>
      <c r="F2398" s="35">
        <v>1.032</v>
      </c>
      <c r="G2398" s="34" t="s">
        <v>364</v>
      </c>
      <c r="H2398" s="14" t="str">
        <f t="shared" si="148"/>
        <v/>
      </c>
      <c r="I2398" s="11" t="str">
        <f t="shared" si="149"/>
        <v/>
      </c>
      <c r="J2398" s="11" t="str">
        <f t="shared" si="150"/>
        <v/>
      </c>
      <c r="K2398" s="11">
        <f t="shared" si="151"/>
        <v>0</v>
      </c>
    </row>
    <row r="2399" spans="1:11" s="11" customFormat="1">
      <c r="A2399" s="32">
        <v>2018</v>
      </c>
      <c r="B2399" s="32">
        <v>55010</v>
      </c>
      <c r="C2399" s="33" t="s">
        <v>563</v>
      </c>
      <c r="D2399" s="33" t="s">
        <v>564</v>
      </c>
      <c r="E2399" s="34">
        <v>74232</v>
      </c>
      <c r="F2399" s="35">
        <v>1.083</v>
      </c>
      <c r="G2399" s="34" t="s">
        <v>364</v>
      </c>
      <c r="H2399" s="14" t="str">
        <f t="shared" si="148"/>
        <v/>
      </c>
      <c r="I2399" s="11" t="str">
        <f t="shared" si="149"/>
        <v/>
      </c>
      <c r="J2399" s="11" t="str">
        <f t="shared" si="150"/>
        <v/>
      </c>
      <c r="K2399" s="11">
        <f t="shared" si="151"/>
        <v>0</v>
      </c>
    </row>
    <row r="2400" spans="1:11" s="11" customFormat="1">
      <c r="A2400" s="32">
        <v>2018</v>
      </c>
      <c r="B2400" s="32">
        <v>55011</v>
      </c>
      <c r="C2400" s="33" t="s">
        <v>563</v>
      </c>
      <c r="D2400" s="33" t="s">
        <v>564</v>
      </c>
      <c r="E2400" s="34">
        <v>254719</v>
      </c>
      <c r="F2400" s="35">
        <v>1.048</v>
      </c>
      <c r="G2400" s="34" t="s">
        <v>364</v>
      </c>
      <c r="H2400" s="14" t="str">
        <f t="shared" si="148"/>
        <v/>
      </c>
      <c r="I2400" s="11" t="str">
        <f t="shared" si="149"/>
        <v/>
      </c>
      <c r="J2400" s="11" t="str">
        <f t="shared" si="150"/>
        <v/>
      </c>
      <c r="K2400" s="11">
        <f t="shared" si="151"/>
        <v>0</v>
      </c>
    </row>
    <row r="2401" spans="1:11" s="11" customFormat="1">
      <c r="A2401" s="32">
        <v>2018</v>
      </c>
      <c r="B2401" s="32">
        <v>55015</v>
      </c>
      <c r="C2401" s="33" t="s">
        <v>563</v>
      </c>
      <c r="D2401" s="33" t="s">
        <v>564</v>
      </c>
      <c r="E2401" s="34">
        <v>2110140</v>
      </c>
      <c r="F2401" s="35">
        <v>1.0309999999999999</v>
      </c>
      <c r="G2401" s="34" t="s">
        <v>364</v>
      </c>
      <c r="H2401" s="14" t="str">
        <f t="shared" si="148"/>
        <v/>
      </c>
      <c r="I2401" s="11" t="str">
        <f t="shared" si="149"/>
        <v/>
      </c>
      <c r="J2401" s="11" t="str">
        <f t="shared" si="150"/>
        <v/>
      </c>
      <c r="K2401" s="11">
        <f t="shared" si="151"/>
        <v>0</v>
      </c>
    </row>
    <row r="2402" spans="1:11" s="11" customFormat="1">
      <c r="A2402" s="32">
        <v>2018</v>
      </c>
      <c r="B2402" s="32">
        <v>55026</v>
      </c>
      <c r="C2402" s="33" t="s">
        <v>563</v>
      </c>
      <c r="D2402" s="33" t="s">
        <v>564</v>
      </c>
      <c r="E2402" s="34">
        <v>207</v>
      </c>
      <c r="F2402" s="35">
        <v>1.0269999999999999</v>
      </c>
      <c r="G2402" s="34" t="s">
        <v>364</v>
      </c>
      <c r="H2402" s="14" t="str">
        <f t="shared" si="148"/>
        <v/>
      </c>
      <c r="I2402" s="11" t="str">
        <f t="shared" si="149"/>
        <v/>
      </c>
      <c r="J2402" s="11" t="str">
        <f t="shared" si="150"/>
        <v/>
      </c>
      <c r="K2402" s="11">
        <f t="shared" si="151"/>
        <v>0</v>
      </c>
    </row>
    <row r="2403" spans="1:11" s="11" customFormat="1">
      <c r="A2403" s="32">
        <v>2018</v>
      </c>
      <c r="B2403" s="32">
        <v>55026</v>
      </c>
      <c r="C2403" s="33" t="s">
        <v>563</v>
      </c>
      <c r="D2403" s="33" t="s">
        <v>564</v>
      </c>
      <c r="E2403" s="34">
        <v>1555</v>
      </c>
      <c r="F2403" s="35">
        <v>1.028</v>
      </c>
      <c r="G2403" s="34" t="s">
        <v>364</v>
      </c>
      <c r="H2403" s="14" t="str">
        <f t="shared" si="148"/>
        <v/>
      </c>
      <c r="I2403" s="11" t="str">
        <f t="shared" si="149"/>
        <v/>
      </c>
      <c r="J2403" s="11" t="str">
        <f t="shared" si="150"/>
        <v/>
      </c>
      <c r="K2403" s="11">
        <f t="shared" si="151"/>
        <v>0</v>
      </c>
    </row>
    <row r="2404" spans="1:11" s="11" customFormat="1">
      <c r="A2404" s="32">
        <v>2018</v>
      </c>
      <c r="B2404" s="32">
        <v>55026</v>
      </c>
      <c r="C2404" s="33" t="s">
        <v>563</v>
      </c>
      <c r="D2404" s="33" t="s">
        <v>564</v>
      </c>
      <c r="E2404" s="34">
        <v>1321</v>
      </c>
      <c r="F2404" s="35">
        <v>1.026</v>
      </c>
      <c r="G2404" s="34" t="s">
        <v>364</v>
      </c>
      <c r="H2404" s="14" t="str">
        <f t="shared" si="148"/>
        <v/>
      </c>
      <c r="I2404" s="11" t="str">
        <f t="shared" si="149"/>
        <v/>
      </c>
      <c r="J2404" s="11" t="str">
        <f t="shared" si="150"/>
        <v/>
      </c>
      <c r="K2404" s="11">
        <f t="shared" si="151"/>
        <v>0</v>
      </c>
    </row>
    <row r="2405" spans="1:11" s="11" customFormat="1">
      <c r="A2405" s="32">
        <v>2018</v>
      </c>
      <c r="B2405" s="32">
        <v>55026</v>
      </c>
      <c r="C2405" s="33" t="s">
        <v>563</v>
      </c>
      <c r="D2405" s="33" t="s">
        <v>564</v>
      </c>
      <c r="E2405" s="34">
        <v>1257</v>
      </c>
      <c r="F2405" s="35">
        <v>1.0269999999999999</v>
      </c>
      <c r="G2405" s="34" t="s">
        <v>364</v>
      </c>
      <c r="H2405" s="14" t="str">
        <f t="shared" si="148"/>
        <v/>
      </c>
      <c r="I2405" s="11" t="str">
        <f t="shared" si="149"/>
        <v/>
      </c>
      <c r="J2405" s="11" t="str">
        <f t="shared" si="150"/>
        <v/>
      </c>
      <c r="K2405" s="11">
        <f t="shared" si="151"/>
        <v>0</v>
      </c>
    </row>
    <row r="2406" spans="1:11" s="11" customFormat="1">
      <c r="A2406" s="32">
        <v>2018</v>
      </c>
      <c r="B2406" s="32">
        <v>55026</v>
      </c>
      <c r="C2406" s="33" t="s">
        <v>563</v>
      </c>
      <c r="D2406" s="33" t="s">
        <v>564</v>
      </c>
      <c r="E2406" s="34">
        <v>1157</v>
      </c>
      <c r="F2406" s="35">
        <v>1.026</v>
      </c>
      <c r="G2406" s="34" t="s">
        <v>364</v>
      </c>
      <c r="H2406" s="14" t="str">
        <f t="shared" si="148"/>
        <v/>
      </c>
      <c r="I2406" s="11" t="str">
        <f t="shared" si="149"/>
        <v/>
      </c>
      <c r="J2406" s="11" t="str">
        <f t="shared" si="150"/>
        <v/>
      </c>
      <c r="K2406" s="11">
        <f t="shared" si="151"/>
        <v>0</v>
      </c>
    </row>
    <row r="2407" spans="1:11" s="11" customFormat="1">
      <c r="A2407" s="32">
        <v>2018</v>
      </c>
      <c r="B2407" s="32">
        <v>55026</v>
      </c>
      <c r="C2407" s="33" t="s">
        <v>563</v>
      </c>
      <c r="D2407" s="33" t="s">
        <v>564</v>
      </c>
      <c r="E2407" s="34">
        <v>17</v>
      </c>
      <c r="F2407" s="35">
        <v>1.0269999999999999</v>
      </c>
      <c r="G2407" s="34" t="s">
        <v>364</v>
      </c>
      <c r="H2407" s="14" t="str">
        <f t="shared" si="148"/>
        <v/>
      </c>
      <c r="I2407" s="11" t="str">
        <f t="shared" si="149"/>
        <v/>
      </c>
      <c r="J2407" s="11" t="str">
        <f t="shared" si="150"/>
        <v/>
      </c>
      <c r="K2407" s="11">
        <f t="shared" si="151"/>
        <v>0</v>
      </c>
    </row>
    <row r="2408" spans="1:11" s="11" customFormat="1">
      <c r="A2408" s="32">
        <v>2018</v>
      </c>
      <c r="B2408" s="32">
        <v>55026</v>
      </c>
      <c r="C2408" s="33" t="s">
        <v>563</v>
      </c>
      <c r="D2408" s="33" t="s">
        <v>564</v>
      </c>
      <c r="E2408" s="34">
        <v>20</v>
      </c>
      <c r="F2408" s="35">
        <v>1.0269999999999999</v>
      </c>
      <c r="G2408" s="34" t="s">
        <v>364</v>
      </c>
      <c r="H2408" s="14" t="str">
        <f t="shared" si="148"/>
        <v/>
      </c>
      <c r="I2408" s="11" t="str">
        <f t="shared" si="149"/>
        <v/>
      </c>
      <c r="J2408" s="11" t="str">
        <f t="shared" si="150"/>
        <v/>
      </c>
      <c r="K2408" s="11">
        <f t="shared" si="151"/>
        <v>0</v>
      </c>
    </row>
    <row r="2409" spans="1:11" s="11" customFormat="1">
      <c r="A2409" s="32">
        <v>2018</v>
      </c>
      <c r="B2409" s="32">
        <v>55026</v>
      </c>
      <c r="C2409" s="33" t="s">
        <v>563</v>
      </c>
      <c r="D2409" s="33" t="s">
        <v>564</v>
      </c>
      <c r="E2409" s="34">
        <v>22</v>
      </c>
      <c r="F2409" s="35">
        <v>1.0269999999999999</v>
      </c>
      <c r="G2409" s="34" t="s">
        <v>364</v>
      </c>
      <c r="H2409" s="14" t="str">
        <f t="shared" si="148"/>
        <v/>
      </c>
      <c r="I2409" s="11" t="str">
        <f t="shared" si="149"/>
        <v/>
      </c>
      <c r="J2409" s="11" t="str">
        <f t="shared" si="150"/>
        <v/>
      </c>
      <c r="K2409" s="11">
        <f t="shared" si="151"/>
        <v>0</v>
      </c>
    </row>
    <row r="2410" spans="1:11" s="11" customFormat="1">
      <c r="A2410" s="32">
        <v>2018</v>
      </c>
      <c r="B2410" s="32">
        <v>55026</v>
      </c>
      <c r="C2410" s="33" t="s">
        <v>563</v>
      </c>
      <c r="D2410" s="33" t="s">
        <v>564</v>
      </c>
      <c r="E2410" s="34">
        <v>110</v>
      </c>
      <c r="F2410" s="35">
        <v>1.028</v>
      </c>
      <c r="G2410" s="34" t="s">
        <v>364</v>
      </c>
      <c r="H2410" s="14" t="str">
        <f t="shared" si="148"/>
        <v/>
      </c>
      <c r="I2410" s="11" t="str">
        <f t="shared" si="149"/>
        <v/>
      </c>
      <c r="J2410" s="11" t="str">
        <f t="shared" si="150"/>
        <v/>
      </c>
      <c r="K2410" s="11">
        <f t="shared" si="151"/>
        <v>0</v>
      </c>
    </row>
    <row r="2411" spans="1:11" s="11" customFormat="1">
      <c r="A2411" s="32">
        <v>2018</v>
      </c>
      <c r="B2411" s="32">
        <v>55026</v>
      </c>
      <c r="C2411" s="33" t="s">
        <v>563</v>
      </c>
      <c r="D2411" s="33" t="s">
        <v>564</v>
      </c>
      <c r="E2411" s="34">
        <v>163</v>
      </c>
      <c r="F2411" s="35">
        <v>1.028</v>
      </c>
      <c r="G2411" s="34" t="s">
        <v>364</v>
      </c>
      <c r="H2411" s="14" t="str">
        <f t="shared" si="148"/>
        <v/>
      </c>
      <c r="I2411" s="11" t="str">
        <f t="shared" si="149"/>
        <v/>
      </c>
      <c r="J2411" s="11" t="str">
        <f t="shared" si="150"/>
        <v/>
      </c>
      <c r="K2411" s="11">
        <f t="shared" si="151"/>
        <v>0</v>
      </c>
    </row>
    <row r="2412" spans="1:11" s="11" customFormat="1">
      <c r="A2412" s="32">
        <v>2018</v>
      </c>
      <c r="B2412" s="32">
        <v>55026</v>
      </c>
      <c r="C2412" s="33" t="s">
        <v>563</v>
      </c>
      <c r="D2412" s="33" t="s">
        <v>564</v>
      </c>
      <c r="E2412" s="34">
        <v>311</v>
      </c>
      <c r="F2412" s="35">
        <v>1.026</v>
      </c>
      <c r="G2412" s="34" t="s">
        <v>364</v>
      </c>
      <c r="H2412" s="14" t="str">
        <f t="shared" si="148"/>
        <v/>
      </c>
      <c r="I2412" s="11" t="str">
        <f t="shared" si="149"/>
        <v/>
      </c>
      <c r="J2412" s="11" t="str">
        <f t="shared" si="150"/>
        <v/>
      </c>
      <c r="K2412" s="11">
        <f t="shared" si="151"/>
        <v>0</v>
      </c>
    </row>
    <row r="2413" spans="1:11" s="11" customFormat="1">
      <c r="A2413" s="32">
        <v>2018</v>
      </c>
      <c r="B2413" s="32">
        <v>55026</v>
      </c>
      <c r="C2413" s="33" t="s">
        <v>563</v>
      </c>
      <c r="D2413" s="33" t="s">
        <v>564</v>
      </c>
      <c r="E2413" s="34">
        <v>969</v>
      </c>
      <c r="F2413" s="35">
        <v>1.028</v>
      </c>
      <c r="G2413" s="34" t="s">
        <v>364</v>
      </c>
      <c r="H2413" s="14" t="str">
        <f t="shared" si="148"/>
        <v/>
      </c>
      <c r="I2413" s="11" t="str">
        <f t="shared" si="149"/>
        <v/>
      </c>
      <c r="J2413" s="11" t="str">
        <f t="shared" si="150"/>
        <v/>
      </c>
      <c r="K2413" s="11">
        <f t="shared" si="151"/>
        <v>0</v>
      </c>
    </row>
    <row r="2414" spans="1:11" s="11" customFormat="1">
      <c r="A2414" s="32">
        <v>2018</v>
      </c>
      <c r="B2414" s="32">
        <v>55040</v>
      </c>
      <c r="C2414" s="33" t="s">
        <v>563</v>
      </c>
      <c r="D2414" s="33" t="s">
        <v>564</v>
      </c>
      <c r="E2414" s="34">
        <v>106334</v>
      </c>
      <c r="F2414" s="35">
        <v>1.0309999999999999</v>
      </c>
      <c r="G2414" s="34" t="s">
        <v>364</v>
      </c>
      <c r="H2414" s="14" t="str">
        <f t="shared" si="148"/>
        <v/>
      </c>
      <c r="I2414" s="11" t="str">
        <f t="shared" si="149"/>
        <v/>
      </c>
      <c r="J2414" s="11" t="str">
        <f t="shared" si="150"/>
        <v/>
      </c>
      <c r="K2414" s="11">
        <f t="shared" si="151"/>
        <v>0</v>
      </c>
    </row>
    <row r="2415" spans="1:11" s="11" customFormat="1">
      <c r="A2415" s="32">
        <v>2018</v>
      </c>
      <c r="B2415" s="32">
        <v>55040</v>
      </c>
      <c r="C2415" s="33" t="s">
        <v>565</v>
      </c>
      <c r="D2415" s="33" t="s">
        <v>566</v>
      </c>
      <c r="E2415" s="34">
        <v>25139</v>
      </c>
      <c r="F2415" s="35">
        <v>5.71</v>
      </c>
      <c r="G2415" s="34" t="s">
        <v>364</v>
      </c>
      <c r="H2415" s="14" t="str">
        <f t="shared" si="148"/>
        <v/>
      </c>
      <c r="I2415" s="11" t="str">
        <f t="shared" si="149"/>
        <v/>
      </c>
      <c r="J2415" s="11" t="str">
        <f t="shared" si="150"/>
        <v/>
      </c>
      <c r="K2415" s="11">
        <f t="shared" si="151"/>
        <v>0</v>
      </c>
    </row>
    <row r="2416" spans="1:11" s="11" customFormat="1">
      <c r="A2416" s="32">
        <v>2018</v>
      </c>
      <c r="B2416" s="32">
        <v>55041</v>
      </c>
      <c r="C2416" s="33" t="s">
        <v>563</v>
      </c>
      <c r="D2416" s="33" t="s">
        <v>564</v>
      </c>
      <c r="E2416" s="34">
        <v>204154</v>
      </c>
      <c r="F2416" s="35">
        <v>1.03</v>
      </c>
      <c r="G2416" s="34" t="s">
        <v>364</v>
      </c>
      <c r="H2416" s="14" t="str">
        <f t="shared" si="148"/>
        <v/>
      </c>
      <c r="I2416" s="11" t="str">
        <f t="shared" si="149"/>
        <v/>
      </c>
      <c r="J2416" s="11" t="str">
        <f t="shared" si="150"/>
        <v/>
      </c>
      <c r="K2416" s="11">
        <f t="shared" si="151"/>
        <v>0</v>
      </c>
    </row>
    <row r="2417" spans="1:11" s="11" customFormat="1">
      <c r="A2417" s="32">
        <v>2018</v>
      </c>
      <c r="B2417" s="32">
        <v>55041</v>
      </c>
      <c r="C2417" s="33" t="s">
        <v>563</v>
      </c>
      <c r="D2417" s="33" t="s">
        <v>564</v>
      </c>
      <c r="E2417" s="34">
        <v>264472</v>
      </c>
      <c r="F2417" s="35">
        <v>1.0289999999999999</v>
      </c>
      <c r="G2417" s="34" t="s">
        <v>364</v>
      </c>
      <c r="H2417" s="14" t="str">
        <f t="shared" si="148"/>
        <v/>
      </c>
      <c r="I2417" s="11" t="str">
        <f t="shared" si="149"/>
        <v/>
      </c>
      <c r="J2417" s="11" t="str">
        <f t="shared" si="150"/>
        <v/>
      </c>
      <c r="K2417" s="11">
        <f t="shared" si="151"/>
        <v>0</v>
      </c>
    </row>
    <row r="2418" spans="1:11" s="11" customFormat="1">
      <c r="A2418" s="32">
        <v>2018</v>
      </c>
      <c r="B2418" s="32">
        <v>55042</v>
      </c>
      <c r="C2418" s="33" t="s">
        <v>563</v>
      </c>
      <c r="D2418" s="33" t="s">
        <v>564</v>
      </c>
      <c r="E2418" s="34">
        <v>2111802</v>
      </c>
      <c r="F2418" s="35">
        <v>1.032</v>
      </c>
      <c r="G2418" s="34" t="s">
        <v>364</v>
      </c>
      <c r="H2418" s="14" t="str">
        <f t="shared" si="148"/>
        <v/>
      </c>
      <c r="I2418" s="11" t="str">
        <f t="shared" si="149"/>
        <v/>
      </c>
      <c r="J2418" s="11" t="str">
        <f t="shared" si="150"/>
        <v/>
      </c>
      <c r="K2418" s="11">
        <f t="shared" si="151"/>
        <v>0</v>
      </c>
    </row>
    <row r="2419" spans="1:11" s="11" customFormat="1">
      <c r="A2419" s="32">
        <v>2018</v>
      </c>
      <c r="B2419" s="32">
        <v>55047</v>
      </c>
      <c r="C2419" s="33" t="s">
        <v>563</v>
      </c>
      <c r="D2419" s="33" t="s">
        <v>564</v>
      </c>
      <c r="E2419" s="34">
        <v>1511288</v>
      </c>
      <c r="F2419" s="35">
        <v>1.03</v>
      </c>
      <c r="G2419" s="34" t="s">
        <v>364</v>
      </c>
      <c r="H2419" s="14" t="str">
        <f t="shared" si="148"/>
        <v/>
      </c>
      <c r="I2419" s="11" t="str">
        <f t="shared" si="149"/>
        <v/>
      </c>
      <c r="J2419" s="11" t="str">
        <f t="shared" si="150"/>
        <v/>
      </c>
      <c r="K2419" s="11">
        <f t="shared" si="151"/>
        <v>0</v>
      </c>
    </row>
    <row r="2420" spans="1:11" s="11" customFormat="1">
      <c r="A2420" s="32">
        <v>2018</v>
      </c>
      <c r="B2420" s="32">
        <v>55048</v>
      </c>
      <c r="C2420" s="33" t="s">
        <v>563</v>
      </c>
      <c r="D2420" s="33" t="s">
        <v>564</v>
      </c>
      <c r="E2420" s="34">
        <v>704985</v>
      </c>
      <c r="F2420" s="35">
        <v>1.0269999999999999</v>
      </c>
      <c r="G2420" s="34" t="s">
        <v>364</v>
      </c>
      <c r="H2420" s="14" t="str">
        <f t="shared" si="148"/>
        <v/>
      </c>
      <c r="I2420" s="11" t="str">
        <f t="shared" si="149"/>
        <v/>
      </c>
      <c r="J2420" s="11" t="str">
        <f t="shared" si="150"/>
        <v/>
      </c>
      <c r="K2420" s="11">
        <f t="shared" si="151"/>
        <v>0</v>
      </c>
    </row>
    <row r="2421" spans="1:11" s="11" customFormat="1">
      <c r="A2421" s="32">
        <v>2018</v>
      </c>
      <c r="B2421" s="32">
        <v>55051</v>
      </c>
      <c r="C2421" s="33" t="s">
        <v>563</v>
      </c>
      <c r="D2421" s="33" t="s">
        <v>564</v>
      </c>
      <c r="E2421" s="34">
        <v>122340</v>
      </c>
      <c r="F2421" s="35">
        <v>1.014</v>
      </c>
      <c r="G2421" s="34" t="s">
        <v>364</v>
      </c>
      <c r="H2421" s="14" t="str">
        <f t="shared" si="148"/>
        <v/>
      </c>
      <c r="I2421" s="11" t="str">
        <f t="shared" si="149"/>
        <v/>
      </c>
      <c r="J2421" s="11" t="str">
        <f t="shared" si="150"/>
        <v/>
      </c>
      <c r="K2421" s="11">
        <f t="shared" si="151"/>
        <v>0</v>
      </c>
    </row>
    <row r="2422" spans="1:11" s="11" customFormat="1">
      <c r="A2422" s="32">
        <v>2018</v>
      </c>
      <c r="B2422" s="32">
        <v>55051</v>
      </c>
      <c r="C2422" s="33" t="s">
        <v>563</v>
      </c>
      <c r="D2422" s="33" t="s">
        <v>564</v>
      </c>
      <c r="E2422" s="34">
        <v>920822</v>
      </c>
      <c r="F2422" s="35">
        <v>1.012</v>
      </c>
      <c r="G2422" s="34" t="s">
        <v>364</v>
      </c>
      <c r="H2422" s="14" t="str">
        <f t="shared" si="148"/>
        <v/>
      </c>
      <c r="I2422" s="11" t="str">
        <f t="shared" si="149"/>
        <v/>
      </c>
      <c r="J2422" s="11" t="str">
        <f t="shared" si="150"/>
        <v/>
      </c>
      <c r="K2422" s="11">
        <f t="shared" si="151"/>
        <v>0</v>
      </c>
    </row>
    <row r="2423" spans="1:11" s="11" customFormat="1">
      <c r="A2423" s="32">
        <v>2018</v>
      </c>
      <c r="B2423" s="32">
        <v>55051</v>
      </c>
      <c r="C2423" s="33" t="s">
        <v>563</v>
      </c>
      <c r="D2423" s="33" t="s">
        <v>564</v>
      </c>
      <c r="E2423" s="34">
        <v>286119</v>
      </c>
      <c r="F2423" s="35">
        <v>1.014</v>
      </c>
      <c r="G2423" s="34" t="s">
        <v>364</v>
      </c>
      <c r="H2423" s="14" t="str">
        <f t="shared" si="148"/>
        <v/>
      </c>
      <c r="I2423" s="11" t="str">
        <f t="shared" si="149"/>
        <v/>
      </c>
      <c r="J2423" s="11" t="str">
        <f t="shared" si="150"/>
        <v/>
      </c>
      <c r="K2423" s="11">
        <f t="shared" si="151"/>
        <v>0</v>
      </c>
    </row>
    <row r="2424" spans="1:11" s="11" customFormat="1">
      <c r="A2424" s="32">
        <v>2018</v>
      </c>
      <c r="B2424" s="32">
        <v>55051</v>
      </c>
      <c r="C2424" s="33" t="s">
        <v>563</v>
      </c>
      <c r="D2424" s="33" t="s">
        <v>564</v>
      </c>
      <c r="E2424" s="34">
        <v>286119</v>
      </c>
      <c r="F2424" s="35">
        <v>1.014</v>
      </c>
      <c r="G2424" s="34" t="s">
        <v>364</v>
      </c>
      <c r="H2424" s="14" t="str">
        <f t="shared" si="148"/>
        <v/>
      </c>
      <c r="I2424" s="11" t="str">
        <f t="shared" si="149"/>
        <v/>
      </c>
      <c r="J2424" s="11" t="str">
        <f t="shared" si="150"/>
        <v/>
      </c>
      <c r="K2424" s="11">
        <f t="shared" si="151"/>
        <v>0</v>
      </c>
    </row>
    <row r="2425" spans="1:11" s="11" customFormat="1">
      <c r="A2425" s="32">
        <v>2018</v>
      </c>
      <c r="B2425" s="32">
        <v>55051</v>
      </c>
      <c r="C2425" s="33" t="s">
        <v>563</v>
      </c>
      <c r="D2425" s="33" t="s">
        <v>564</v>
      </c>
      <c r="E2425" s="34">
        <v>74986</v>
      </c>
      <c r="F2425" s="35">
        <v>1.014</v>
      </c>
      <c r="G2425" s="34" t="s">
        <v>364</v>
      </c>
      <c r="H2425" s="14" t="str">
        <f t="shared" si="148"/>
        <v/>
      </c>
      <c r="I2425" s="11" t="str">
        <f t="shared" si="149"/>
        <v/>
      </c>
      <c r="J2425" s="11" t="str">
        <f t="shared" si="150"/>
        <v/>
      </c>
      <c r="K2425" s="11">
        <f t="shared" si="151"/>
        <v>0</v>
      </c>
    </row>
    <row r="2426" spans="1:11" s="11" customFormat="1">
      <c r="A2426" s="32">
        <v>2018</v>
      </c>
      <c r="B2426" s="32">
        <v>55061</v>
      </c>
      <c r="C2426" s="33" t="s">
        <v>563</v>
      </c>
      <c r="D2426" s="33" t="s">
        <v>564</v>
      </c>
      <c r="E2426" s="34">
        <v>34245</v>
      </c>
      <c r="F2426" s="35">
        <v>1.028</v>
      </c>
      <c r="G2426" s="34" t="s">
        <v>364</v>
      </c>
      <c r="H2426" s="14" t="str">
        <f t="shared" si="148"/>
        <v/>
      </c>
      <c r="I2426" s="11" t="str">
        <f t="shared" si="149"/>
        <v/>
      </c>
      <c r="J2426" s="11" t="str">
        <f t="shared" si="150"/>
        <v/>
      </c>
      <c r="K2426" s="11">
        <f t="shared" si="151"/>
        <v>0</v>
      </c>
    </row>
    <row r="2427" spans="1:11" s="11" customFormat="1">
      <c r="A2427" s="32">
        <v>2018</v>
      </c>
      <c r="B2427" s="32">
        <v>55062</v>
      </c>
      <c r="C2427" s="33" t="s">
        <v>563</v>
      </c>
      <c r="D2427" s="33" t="s">
        <v>564</v>
      </c>
      <c r="E2427" s="34">
        <v>1068824</v>
      </c>
      <c r="F2427" s="35">
        <v>1.0149999999999999</v>
      </c>
      <c r="G2427" s="34" t="s">
        <v>364</v>
      </c>
      <c r="H2427" s="14" t="str">
        <f t="shared" si="148"/>
        <v/>
      </c>
      <c r="I2427" s="11" t="str">
        <f t="shared" si="149"/>
        <v/>
      </c>
      <c r="J2427" s="11" t="str">
        <f t="shared" si="150"/>
        <v/>
      </c>
      <c r="K2427" s="11">
        <f t="shared" si="151"/>
        <v>0</v>
      </c>
    </row>
    <row r="2428" spans="1:11" s="11" customFormat="1">
      <c r="A2428" s="32">
        <v>2018</v>
      </c>
      <c r="B2428" s="32">
        <v>55062</v>
      </c>
      <c r="C2428" s="33" t="s">
        <v>563</v>
      </c>
      <c r="D2428" s="33" t="s">
        <v>564</v>
      </c>
      <c r="E2428" s="34">
        <v>1156151</v>
      </c>
      <c r="F2428" s="35">
        <v>1.0149999999999999</v>
      </c>
      <c r="G2428" s="34" t="s">
        <v>364</v>
      </c>
      <c r="H2428" s="14" t="str">
        <f t="shared" si="148"/>
        <v/>
      </c>
      <c r="I2428" s="11" t="str">
        <f t="shared" si="149"/>
        <v/>
      </c>
      <c r="J2428" s="11" t="str">
        <f t="shared" si="150"/>
        <v/>
      </c>
      <c r="K2428" s="11">
        <f t="shared" si="151"/>
        <v>0</v>
      </c>
    </row>
    <row r="2429" spans="1:11" s="11" customFormat="1">
      <c r="A2429" s="32">
        <v>2018</v>
      </c>
      <c r="B2429" s="32">
        <v>55063</v>
      </c>
      <c r="C2429" s="33" t="s">
        <v>563</v>
      </c>
      <c r="D2429" s="33" t="s">
        <v>564</v>
      </c>
      <c r="E2429" s="34">
        <v>2277825</v>
      </c>
      <c r="F2429" s="35">
        <v>1.0489999999999999</v>
      </c>
      <c r="G2429" s="34">
        <v>438.2</v>
      </c>
      <c r="H2429" s="14">
        <f t="shared" si="148"/>
        <v>10470519.178349998</v>
      </c>
      <c r="I2429" s="11">
        <f t="shared" si="149"/>
        <v>2277825</v>
      </c>
      <c r="J2429" s="11">
        <f t="shared" si="150"/>
        <v>2389438.4249999998</v>
      </c>
      <c r="K2429" s="11">
        <f t="shared" si="151"/>
        <v>0</v>
      </c>
    </row>
    <row r="2430" spans="1:11" s="11" customFormat="1">
      <c r="A2430" s="32">
        <v>2018</v>
      </c>
      <c r="B2430" s="32">
        <v>55064</v>
      </c>
      <c r="C2430" s="33" t="s">
        <v>563</v>
      </c>
      <c r="D2430" s="33" t="s">
        <v>564</v>
      </c>
      <c r="E2430" s="34">
        <v>132413</v>
      </c>
      <c r="F2430" s="35">
        <v>1.04</v>
      </c>
      <c r="G2430" s="34" t="s">
        <v>364</v>
      </c>
      <c r="H2430" s="14" t="str">
        <f t="shared" si="148"/>
        <v/>
      </c>
      <c r="I2430" s="11" t="str">
        <f t="shared" si="149"/>
        <v/>
      </c>
      <c r="J2430" s="11" t="str">
        <f t="shared" si="150"/>
        <v/>
      </c>
      <c r="K2430" s="11">
        <f t="shared" si="151"/>
        <v>0</v>
      </c>
    </row>
    <row r="2431" spans="1:11" s="11" customFormat="1">
      <c r="A2431" s="32">
        <v>2018</v>
      </c>
      <c r="B2431" s="32">
        <v>55064</v>
      </c>
      <c r="C2431" s="33" t="s">
        <v>563</v>
      </c>
      <c r="D2431" s="33" t="s">
        <v>564</v>
      </c>
      <c r="E2431" s="34">
        <v>1564896</v>
      </c>
      <c r="F2431" s="35">
        <v>0.998</v>
      </c>
      <c r="G2431" s="34" t="s">
        <v>364</v>
      </c>
      <c r="H2431" s="14" t="str">
        <f t="shared" si="148"/>
        <v/>
      </c>
      <c r="I2431" s="11" t="str">
        <f t="shared" si="149"/>
        <v/>
      </c>
      <c r="J2431" s="11" t="str">
        <f t="shared" si="150"/>
        <v/>
      </c>
      <c r="K2431" s="11">
        <f t="shared" si="151"/>
        <v>0</v>
      </c>
    </row>
    <row r="2432" spans="1:11" s="11" customFormat="1">
      <c r="A2432" s="32">
        <v>2018</v>
      </c>
      <c r="B2432" s="32">
        <v>55065</v>
      </c>
      <c r="C2432" s="33" t="s">
        <v>563</v>
      </c>
      <c r="D2432" s="33" t="s">
        <v>564</v>
      </c>
      <c r="E2432" s="34">
        <v>679301</v>
      </c>
      <c r="F2432" s="35">
        <v>1.024</v>
      </c>
      <c r="G2432" s="34">
        <v>442.2</v>
      </c>
      <c r="H2432" s="14">
        <f t="shared" si="148"/>
        <v>3075961.8785279999</v>
      </c>
      <c r="I2432" s="11">
        <f t="shared" si="149"/>
        <v>679301</v>
      </c>
      <c r="J2432" s="11">
        <f t="shared" si="150"/>
        <v>695604.22400000005</v>
      </c>
      <c r="K2432" s="11">
        <f t="shared" si="151"/>
        <v>0</v>
      </c>
    </row>
    <row r="2433" spans="1:11" s="11" customFormat="1">
      <c r="A2433" s="32">
        <v>2018</v>
      </c>
      <c r="B2433" s="32">
        <v>55065</v>
      </c>
      <c r="C2433" s="33" t="s">
        <v>563</v>
      </c>
      <c r="D2433" s="33" t="s">
        <v>564</v>
      </c>
      <c r="E2433" s="34">
        <v>810741</v>
      </c>
      <c r="F2433" s="35">
        <v>1.032</v>
      </c>
      <c r="G2433" s="34">
        <v>400.4</v>
      </c>
      <c r="H2433" s="14">
        <f t="shared" si="148"/>
        <v>3350085.5868480001</v>
      </c>
      <c r="I2433" s="11">
        <f t="shared" si="149"/>
        <v>810741</v>
      </c>
      <c r="J2433" s="11">
        <f t="shared" si="150"/>
        <v>836684.71200000006</v>
      </c>
      <c r="K2433" s="11">
        <f t="shared" si="151"/>
        <v>0</v>
      </c>
    </row>
    <row r="2434" spans="1:11" s="11" customFormat="1">
      <c r="A2434" s="32">
        <v>2018</v>
      </c>
      <c r="B2434" s="32">
        <v>55068</v>
      </c>
      <c r="C2434" s="33" t="s">
        <v>563</v>
      </c>
      <c r="D2434" s="33" t="s">
        <v>564</v>
      </c>
      <c r="E2434" s="34">
        <v>42741</v>
      </c>
      <c r="F2434" s="35">
        <v>1.0289999999999999</v>
      </c>
      <c r="G2434" s="34" t="s">
        <v>364</v>
      </c>
      <c r="H2434" s="14" t="str">
        <f t="shared" si="148"/>
        <v/>
      </c>
      <c r="I2434" s="11" t="str">
        <f t="shared" si="149"/>
        <v/>
      </c>
      <c r="J2434" s="11" t="str">
        <f t="shared" si="150"/>
        <v/>
      </c>
      <c r="K2434" s="11">
        <f t="shared" si="151"/>
        <v>0</v>
      </c>
    </row>
    <row r="2435" spans="1:11" s="11" customFormat="1">
      <c r="A2435" s="32">
        <v>2018</v>
      </c>
      <c r="B2435" s="32">
        <v>55075</v>
      </c>
      <c r="C2435" s="33" t="s">
        <v>563</v>
      </c>
      <c r="D2435" s="33" t="s">
        <v>564</v>
      </c>
      <c r="E2435" s="34">
        <v>1183613</v>
      </c>
      <c r="F2435" s="35">
        <v>1.0149999999999999</v>
      </c>
      <c r="G2435" s="34" t="s">
        <v>364</v>
      </c>
      <c r="H2435" s="14" t="str">
        <f t="shared" si="148"/>
        <v/>
      </c>
      <c r="I2435" s="11" t="str">
        <f t="shared" si="149"/>
        <v/>
      </c>
      <c r="J2435" s="11" t="str">
        <f t="shared" si="150"/>
        <v/>
      </c>
      <c r="K2435" s="11">
        <f t="shared" si="151"/>
        <v>0</v>
      </c>
    </row>
    <row r="2436" spans="1:11" s="11" customFormat="1">
      <c r="A2436" s="32">
        <v>2018</v>
      </c>
      <c r="B2436" s="32">
        <v>55076</v>
      </c>
      <c r="C2436" s="33" t="s">
        <v>362</v>
      </c>
      <c r="D2436" s="33" t="s">
        <v>354</v>
      </c>
      <c r="E2436" s="34">
        <v>280495</v>
      </c>
      <c r="F2436" s="35">
        <v>10.63</v>
      </c>
      <c r="G2436" s="34" t="s">
        <v>364</v>
      </c>
      <c r="H2436" s="14" t="str">
        <f t="shared" si="148"/>
        <v/>
      </c>
      <c r="I2436" s="11" t="str">
        <f t="shared" si="149"/>
        <v/>
      </c>
      <c r="J2436" s="11" t="str">
        <f t="shared" si="150"/>
        <v/>
      </c>
      <c r="K2436" s="11">
        <f t="shared" si="151"/>
        <v>1</v>
      </c>
    </row>
    <row r="2437" spans="1:11" s="11" customFormat="1">
      <c r="A2437" s="32">
        <v>2018</v>
      </c>
      <c r="B2437" s="32">
        <v>55076</v>
      </c>
      <c r="C2437" s="33" t="s">
        <v>563</v>
      </c>
      <c r="D2437" s="33" t="s">
        <v>564</v>
      </c>
      <c r="E2437" s="34">
        <v>19021</v>
      </c>
      <c r="F2437" s="35">
        <v>1.04</v>
      </c>
      <c r="G2437" s="34" t="s">
        <v>364</v>
      </c>
      <c r="H2437" s="14" t="str">
        <f t="shared" si="148"/>
        <v/>
      </c>
      <c r="I2437" s="11" t="str">
        <f t="shared" si="149"/>
        <v/>
      </c>
      <c r="J2437" s="11" t="str">
        <f t="shared" si="150"/>
        <v/>
      </c>
      <c r="K2437" s="11">
        <f t="shared" si="151"/>
        <v>0</v>
      </c>
    </row>
    <row r="2438" spans="1:11" s="11" customFormat="1">
      <c r="A2438" s="32">
        <v>2018</v>
      </c>
      <c r="B2438" s="32">
        <v>55077</v>
      </c>
      <c r="C2438" s="33" t="s">
        <v>563</v>
      </c>
      <c r="D2438" s="33" t="s">
        <v>564</v>
      </c>
      <c r="E2438" s="34">
        <v>159690</v>
      </c>
      <c r="F2438" s="35">
        <v>1.0429999999999999</v>
      </c>
      <c r="G2438" s="34">
        <v>571</v>
      </c>
      <c r="H2438" s="14">
        <f t="shared" ref="H2438:H2501" si="152">IF(I2438="","",G2438/100*F2438*E2438)</f>
        <v>951038.58569999994</v>
      </c>
      <c r="I2438" s="11">
        <f t="shared" ref="I2438:I2501" si="153">IF(OR(G2438=".",F2438=".",E2438="."),"",E2438)</f>
        <v>159690</v>
      </c>
      <c r="J2438" s="11">
        <f t="shared" ref="J2438:J2501" si="154">IF(I2438="","",F2438*I2438)</f>
        <v>166556.66999999998</v>
      </c>
      <c r="K2438" s="11">
        <f t="shared" ref="K2438:K2501" si="155">IF(C2438="LIG",1,0)</f>
        <v>0</v>
      </c>
    </row>
    <row r="2439" spans="1:11" s="11" customFormat="1">
      <c r="A2439" s="32">
        <v>2018</v>
      </c>
      <c r="B2439" s="32">
        <v>55079</v>
      </c>
      <c r="C2439" s="33" t="s">
        <v>563</v>
      </c>
      <c r="D2439" s="33" t="s">
        <v>564</v>
      </c>
      <c r="E2439" s="34">
        <v>157441</v>
      </c>
      <c r="F2439" s="35">
        <v>1.0309999999999999</v>
      </c>
      <c r="G2439" s="34" t="s">
        <v>364</v>
      </c>
      <c r="H2439" s="14" t="str">
        <f t="shared" si="152"/>
        <v/>
      </c>
      <c r="I2439" s="11" t="str">
        <f t="shared" si="153"/>
        <v/>
      </c>
      <c r="J2439" s="11" t="str">
        <f t="shared" si="154"/>
        <v/>
      </c>
      <c r="K2439" s="11">
        <f t="shared" si="155"/>
        <v>0</v>
      </c>
    </row>
    <row r="2440" spans="1:11" s="11" customFormat="1">
      <c r="A2440" s="32">
        <v>2018</v>
      </c>
      <c r="B2440" s="32">
        <v>55081</v>
      </c>
      <c r="C2440" s="33" t="s">
        <v>563</v>
      </c>
      <c r="D2440" s="33" t="s">
        <v>564</v>
      </c>
      <c r="E2440" s="34">
        <v>528422</v>
      </c>
      <c r="F2440" s="35">
        <v>1</v>
      </c>
      <c r="G2440" s="34">
        <v>393.4</v>
      </c>
      <c r="H2440" s="14">
        <f t="shared" si="152"/>
        <v>2078812.1479999998</v>
      </c>
      <c r="I2440" s="11">
        <f t="shared" si="153"/>
        <v>528422</v>
      </c>
      <c r="J2440" s="11">
        <f t="shared" si="154"/>
        <v>528422</v>
      </c>
      <c r="K2440" s="11">
        <f t="shared" si="155"/>
        <v>0</v>
      </c>
    </row>
    <row r="2441" spans="1:11" s="11" customFormat="1">
      <c r="A2441" s="32">
        <v>2018</v>
      </c>
      <c r="B2441" s="32">
        <v>55084</v>
      </c>
      <c r="C2441" s="33" t="s">
        <v>563</v>
      </c>
      <c r="D2441" s="33" t="s">
        <v>564</v>
      </c>
      <c r="E2441" s="34">
        <v>1180818</v>
      </c>
      <c r="F2441" s="35">
        <v>1.0389999999999999</v>
      </c>
      <c r="G2441" s="34" t="s">
        <v>364</v>
      </c>
      <c r="H2441" s="14" t="str">
        <f t="shared" si="152"/>
        <v/>
      </c>
      <c r="I2441" s="11" t="str">
        <f t="shared" si="153"/>
        <v/>
      </c>
      <c r="J2441" s="11" t="str">
        <f t="shared" si="154"/>
        <v/>
      </c>
      <c r="K2441" s="11">
        <f t="shared" si="155"/>
        <v>0</v>
      </c>
    </row>
    <row r="2442" spans="1:11" s="11" customFormat="1">
      <c r="A2442" s="32">
        <v>2018</v>
      </c>
      <c r="B2442" s="32">
        <v>55087</v>
      </c>
      <c r="C2442" s="33" t="s">
        <v>563</v>
      </c>
      <c r="D2442" s="33" t="s">
        <v>564</v>
      </c>
      <c r="E2442" s="34">
        <v>2483741</v>
      </c>
      <c r="F2442" s="35">
        <v>1.0509999999999999</v>
      </c>
      <c r="G2442" s="34">
        <v>347.2</v>
      </c>
      <c r="H2442" s="14">
        <f t="shared" si="152"/>
        <v>9063349.7383519989</v>
      </c>
      <c r="I2442" s="11">
        <f t="shared" si="153"/>
        <v>2483741</v>
      </c>
      <c r="J2442" s="11">
        <f t="shared" si="154"/>
        <v>2610411.7909999997</v>
      </c>
      <c r="K2442" s="11">
        <f t="shared" si="155"/>
        <v>0</v>
      </c>
    </row>
    <row r="2443" spans="1:11" s="11" customFormat="1">
      <c r="A2443" s="32">
        <v>2018</v>
      </c>
      <c r="B2443" s="32">
        <v>55088</v>
      </c>
      <c r="C2443" s="33" t="s">
        <v>563</v>
      </c>
      <c r="D2443" s="33" t="s">
        <v>564</v>
      </c>
      <c r="E2443" s="34">
        <v>2839782</v>
      </c>
      <c r="F2443" s="35">
        <v>1.014</v>
      </c>
      <c r="G2443" s="34" t="s">
        <v>364</v>
      </c>
      <c r="H2443" s="14" t="str">
        <f t="shared" si="152"/>
        <v/>
      </c>
      <c r="I2443" s="11" t="str">
        <f t="shared" si="153"/>
        <v/>
      </c>
      <c r="J2443" s="11" t="str">
        <f t="shared" si="154"/>
        <v/>
      </c>
      <c r="K2443" s="11">
        <f t="shared" si="155"/>
        <v>0</v>
      </c>
    </row>
    <row r="2444" spans="1:11" s="11" customFormat="1">
      <c r="A2444" s="32">
        <v>2018</v>
      </c>
      <c r="B2444" s="32">
        <v>55089</v>
      </c>
      <c r="C2444" s="33" t="s">
        <v>563</v>
      </c>
      <c r="D2444" s="33" t="s">
        <v>564</v>
      </c>
      <c r="E2444" s="34">
        <v>3526273</v>
      </c>
      <c r="F2444" s="35">
        <v>1.03</v>
      </c>
      <c r="G2444" s="34" t="s">
        <v>364</v>
      </c>
      <c r="H2444" s="14" t="str">
        <f t="shared" si="152"/>
        <v/>
      </c>
      <c r="I2444" s="11" t="str">
        <f t="shared" si="153"/>
        <v/>
      </c>
      <c r="J2444" s="11" t="str">
        <f t="shared" si="154"/>
        <v/>
      </c>
      <c r="K2444" s="11">
        <f t="shared" si="155"/>
        <v>0</v>
      </c>
    </row>
    <row r="2445" spans="1:11" s="11" customFormat="1">
      <c r="A2445" s="32">
        <v>2018</v>
      </c>
      <c r="B2445" s="32">
        <v>55091</v>
      </c>
      <c r="C2445" s="33" t="s">
        <v>563</v>
      </c>
      <c r="D2445" s="33" t="s">
        <v>564</v>
      </c>
      <c r="E2445" s="34">
        <v>2134560</v>
      </c>
      <c r="F2445" s="35">
        <v>1.004</v>
      </c>
      <c r="G2445" s="34" t="s">
        <v>364</v>
      </c>
      <c r="H2445" s="14" t="str">
        <f t="shared" si="152"/>
        <v/>
      </c>
      <c r="I2445" s="11" t="str">
        <f t="shared" si="153"/>
        <v/>
      </c>
      <c r="J2445" s="11" t="str">
        <f t="shared" si="154"/>
        <v/>
      </c>
      <c r="K2445" s="11">
        <f t="shared" si="155"/>
        <v>0</v>
      </c>
    </row>
    <row r="2446" spans="1:11" s="11" customFormat="1">
      <c r="A2446" s="32">
        <v>2018</v>
      </c>
      <c r="B2446" s="32">
        <v>55097</v>
      </c>
      <c r="C2446" s="33" t="s">
        <v>563</v>
      </c>
      <c r="D2446" s="33" t="s">
        <v>564</v>
      </c>
      <c r="E2446" s="34">
        <v>4432815</v>
      </c>
      <c r="F2446" s="35">
        <v>1.032</v>
      </c>
      <c r="G2446" s="34" t="s">
        <v>364</v>
      </c>
      <c r="H2446" s="14" t="str">
        <f t="shared" si="152"/>
        <v/>
      </c>
      <c r="I2446" s="11" t="str">
        <f t="shared" si="153"/>
        <v/>
      </c>
      <c r="J2446" s="11" t="str">
        <f t="shared" si="154"/>
        <v/>
      </c>
      <c r="K2446" s="11">
        <f t="shared" si="155"/>
        <v>0</v>
      </c>
    </row>
    <row r="2447" spans="1:11" s="11" customFormat="1">
      <c r="A2447" s="32">
        <v>2018</v>
      </c>
      <c r="B2447" s="32">
        <v>55100</v>
      </c>
      <c r="C2447" s="33" t="s">
        <v>563</v>
      </c>
      <c r="D2447" s="33" t="s">
        <v>564</v>
      </c>
      <c r="E2447" s="34">
        <v>58588</v>
      </c>
      <c r="F2447" s="35">
        <v>1.0309999999999999</v>
      </c>
      <c r="G2447" s="34" t="s">
        <v>364</v>
      </c>
      <c r="H2447" s="14" t="str">
        <f t="shared" si="152"/>
        <v/>
      </c>
      <c r="I2447" s="11" t="str">
        <f t="shared" si="153"/>
        <v/>
      </c>
      <c r="J2447" s="11" t="str">
        <f t="shared" si="154"/>
        <v/>
      </c>
      <c r="K2447" s="11">
        <f t="shared" si="155"/>
        <v>0</v>
      </c>
    </row>
    <row r="2448" spans="1:11" s="11" customFormat="1">
      <c r="A2448" s="32">
        <v>2018</v>
      </c>
      <c r="B2448" s="32">
        <v>55103</v>
      </c>
      <c r="C2448" s="33" t="s">
        <v>563</v>
      </c>
      <c r="D2448" s="33" t="s">
        <v>564</v>
      </c>
      <c r="E2448" s="34">
        <v>1162073</v>
      </c>
      <c r="F2448" s="35">
        <v>1.0429999999999999</v>
      </c>
      <c r="G2448" s="34" t="s">
        <v>364</v>
      </c>
      <c r="H2448" s="14" t="str">
        <f t="shared" si="152"/>
        <v/>
      </c>
      <c r="I2448" s="11" t="str">
        <f t="shared" si="153"/>
        <v/>
      </c>
      <c r="J2448" s="11" t="str">
        <f t="shared" si="154"/>
        <v/>
      </c>
      <c r="K2448" s="11">
        <f t="shared" si="155"/>
        <v>0</v>
      </c>
    </row>
    <row r="2449" spans="1:11" s="11" customFormat="1">
      <c r="A2449" s="32">
        <v>2018</v>
      </c>
      <c r="B2449" s="32">
        <v>55107</v>
      </c>
      <c r="C2449" s="33" t="s">
        <v>563</v>
      </c>
      <c r="D2449" s="33" t="s">
        <v>564</v>
      </c>
      <c r="E2449" s="34">
        <v>1259708</v>
      </c>
      <c r="F2449" s="35">
        <v>1.0309999999999999</v>
      </c>
      <c r="G2449" s="34" t="s">
        <v>364</v>
      </c>
      <c r="H2449" s="14" t="str">
        <f t="shared" si="152"/>
        <v/>
      </c>
      <c r="I2449" s="11" t="str">
        <f t="shared" si="153"/>
        <v/>
      </c>
      <c r="J2449" s="11" t="str">
        <f t="shared" si="154"/>
        <v/>
      </c>
      <c r="K2449" s="11">
        <f t="shared" si="155"/>
        <v>0</v>
      </c>
    </row>
    <row r="2450" spans="1:11" s="11" customFormat="1">
      <c r="A2450" s="32">
        <v>2018</v>
      </c>
      <c r="B2450" s="32">
        <v>55109</v>
      </c>
      <c r="C2450" s="33" t="s">
        <v>563</v>
      </c>
      <c r="D2450" s="33" t="s">
        <v>564</v>
      </c>
      <c r="E2450" s="34">
        <v>34467</v>
      </c>
      <c r="F2450" s="35">
        <v>1.0489999999999999</v>
      </c>
      <c r="G2450" s="34" t="s">
        <v>364</v>
      </c>
      <c r="H2450" s="14" t="str">
        <f t="shared" si="152"/>
        <v/>
      </c>
      <c r="I2450" s="11" t="str">
        <f t="shared" si="153"/>
        <v/>
      </c>
      <c r="J2450" s="11" t="str">
        <f t="shared" si="154"/>
        <v/>
      </c>
      <c r="K2450" s="11">
        <f t="shared" si="155"/>
        <v>0</v>
      </c>
    </row>
    <row r="2451" spans="1:11" s="11" customFormat="1">
      <c r="A2451" s="32">
        <v>2018</v>
      </c>
      <c r="B2451" s="32">
        <v>55110</v>
      </c>
      <c r="C2451" s="33" t="s">
        <v>563</v>
      </c>
      <c r="D2451" s="33" t="s">
        <v>564</v>
      </c>
      <c r="E2451" s="34">
        <v>147236</v>
      </c>
      <c r="F2451" s="35">
        <v>1.028</v>
      </c>
      <c r="G2451" s="34">
        <v>533.70000000000005</v>
      </c>
      <c r="H2451" s="14">
        <f t="shared" si="152"/>
        <v>807800.8908960002</v>
      </c>
      <c r="I2451" s="11">
        <f t="shared" si="153"/>
        <v>147236</v>
      </c>
      <c r="J2451" s="11">
        <f t="shared" si="154"/>
        <v>151358.60800000001</v>
      </c>
      <c r="K2451" s="11">
        <f t="shared" si="155"/>
        <v>0</v>
      </c>
    </row>
    <row r="2452" spans="1:11" s="11" customFormat="1">
      <c r="A2452" s="32">
        <v>2018</v>
      </c>
      <c r="B2452" s="32">
        <v>55110</v>
      </c>
      <c r="C2452" s="33" t="s">
        <v>563</v>
      </c>
      <c r="D2452" s="33" t="s">
        <v>564</v>
      </c>
      <c r="E2452" s="34">
        <v>154498</v>
      </c>
      <c r="F2452" s="35">
        <v>1.028</v>
      </c>
      <c r="G2452" s="34">
        <v>345.4</v>
      </c>
      <c r="H2452" s="14">
        <f t="shared" si="152"/>
        <v>548577.90257599996</v>
      </c>
      <c r="I2452" s="11">
        <f t="shared" si="153"/>
        <v>154498</v>
      </c>
      <c r="J2452" s="11">
        <f t="shared" si="154"/>
        <v>158823.94400000002</v>
      </c>
      <c r="K2452" s="11">
        <f t="shared" si="155"/>
        <v>0</v>
      </c>
    </row>
    <row r="2453" spans="1:11" s="11" customFormat="1">
      <c r="A2453" s="32">
        <v>2018</v>
      </c>
      <c r="B2453" s="32">
        <v>55110</v>
      </c>
      <c r="C2453" s="33" t="s">
        <v>563</v>
      </c>
      <c r="D2453" s="33" t="s">
        <v>564</v>
      </c>
      <c r="E2453" s="34">
        <v>76919</v>
      </c>
      <c r="F2453" s="35">
        <v>1.028</v>
      </c>
      <c r="G2453" s="34">
        <v>494.5</v>
      </c>
      <c r="H2453" s="14">
        <f t="shared" si="152"/>
        <v>391014.65974000003</v>
      </c>
      <c r="I2453" s="11">
        <f t="shared" si="153"/>
        <v>76919</v>
      </c>
      <c r="J2453" s="11">
        <f t="shared" si="154"/>
        <v>79072.732000000004</v>
      </c>
      <c r="K2453" s="11">
        <f t="shared" si="155"/>
        <v>0</v>
      </c>
    </row>
    <row r="2454" spans="1:11" s="11" customFormat="1">
      <c r="A2454" s="32">
        <v>2018</v>
      </c>
      <c r="B2454" s="32">
        <v>55110</v>
      </c>
      <c r="C2454" s="33" t="s">
        <v>563</v>
      </c>
      <c r="D2454" s="33" t="s">
        <v>564</v>
      </c>
      <c r="E2454" s="34">
        <v>48615</v>
      </c>
      <c r="F2454" s="35">
        <v>1.028</v>
      </c>
      <c r="G2454" s="34">
        <v>391</v>
      </c>
      <c r="H2454" s="14">
        <f t="shared" si="152"/>
        <v>195407.02020000003</v>
      </c>
      <c r="I2454" s="11">
        <f t="shared" si="153"/>
        <v>48615</v>
      </c>
      <c r="J2454" s="11">
        <f t="shared" si="154"/>
        <v>49976.22</v>
      </c>
      <c r="K2454" s="11">
        <f t="shared" si="155"/>
        <v>0</v>
      </c>
    </row>
    <row r="2455" spans="1:11" s="11" customFormat="1">
      <c r="A2455" s="32">
        <v>2018</v>
      </c>
      <c r="B2455" s="32">
        <v>55110</v>
      </c>
      <c r="C2455" s="33" t="s">
        <v>563</v>
      </c>
      <c r="D2455" s="33" t="s">
        <v>564</v>
      </c>
      <c r="E2455" s="34">
        <v>187159</v>
      </c>
      <c r="F2455" s="35">
        <v>1.028</v>
      </c>
      <c r="G2455" s="34">
        <v>262.2</v>
      </c>
      <c r="H2455" s="14">
        <f t="shared" si="152"/>
        <v>504471.36314399994</v>
      </c>
      <c r="I2455" s="11">
        <f t="shared" si="153"/>
        <v>187159</v>
      </c>
      <c r="J2455" s="11">
        <f t="shared" si="154"/>
        <v>192399.45199999999</v>
      </c>
      <c r="K2455" s="11">
        <f t="shared" si="155"/>
        <v>0</v>
      </c>
    </row>
    <row r="2456" spans="1:11" s="11" customFormat="1">
      <c r="A2456" s="32">
        <v>2018</v>
      </c>
      <c r="B2456" s="32">
        <v>55110</v>
      </c>
      <c r="C2456" s="33" t="s">
        <v>563</v>
      </c>
      <c r="D2456" s="33" t="s">
        <v>564</v>
      </c>
      <c r="E2456" s="34">
        <v>420</v>
      </c>
      <c r="F2456" s="35">
        <v>1.028</v>
      </c>
      <c r="G2456" s="34">
        <v>326.3</v>
      </c>
      <c r="H2456" s="14">
        <f t="shared" si="152"/>
        <v>1408.8328799999999</v>
      </c>
      <c r="I2456" s="11">
        <f t="shared" si="153"/>
        <v>420</v>
      </c>
      <c r="J2456" s="11">
        <f t="shared" si="154"/>
        <v>431.76</v>
      </c>
      <c r="K2456" s="11">
        <f t="shared" si="155"/>
        <v>0</v>
      </c>
    </row>
    <row r="2457" spans="1:11" s="11" customFormat="1">
      <c r="A2457" s="32">
        <v>2018</v>
      </c>
      <c r="B2457" s="32">
        <v>55110</v>
      </c>
      <c r="C2457" s="33" t="s">
        <v>563</v>
      </c>
      <c r="D2457" s="33" t="s">
        <v>564</v>
      </c>
      <c r="E2457" s="34">
        <v>2303</v>
      </c>
      <c r="F2457" s="35">
        <v>1.028</v>
      </c>
      <c r="G2457" s="34">
        <v>311.8</v>
      </c>
      <c r="H2457" s="14">
        <f t="shared" si="152"/>
        <v>7381.8151120000011</v>
      </c>
      <c r="I2457" s="11">
        <f t="shared" si="153"/>
        <v>2303</v>
      </c>
      <c r="J2457" s="11">
        <f t="shared" si="154"/>
        <v>2367.4839999999999</v>
      </c>
      <c r="K2457" s="11">
        <f t="shared" si="155"/>
        <v>0</v>
      </c>
    </row>
    <row r="2458" spans="1:11" s="11" customFormat="1">
      <c r="A2458" s="32">
        <v>2018</v>
      </c>
      <c r="B2458" s="32">
        <v>55111</v>
      </c>
      <c r="C2458" s="33" t="s">
        <v>563</v>
      </c>
      <c r="D2458" s="33" t="s">
        <v>564</v>
      </c>
      <c r="E2458" s="34">
        <v>3455</v>
      </c>
      <c r="F2458" s="35">
        <v>1.028</v>
      </c>
      <c r="G2458" s="34">
        <v>515.4</v>
      </c>
      <c r="H2458" s="14">
        <f t="shared" si="152"/>
        <v>18305.667959999999</v>
      </c>
      <c r="I2458" s="11">
        <f t="shared" si="153"/>
        <v>3455</v>
      </c>
      <c r="J2458" s="11">
        <f t="shared" si="154"/>
        <v>3551.7400000000002</v>
      </c>
      <c r="K2458" s="11">
        <f t="shared" si="155"/>
        <v>0</v>
      </c>
    </row>
    <row r="2459" spans="1:11" s="11" customFormat="1">
      <c r="A2459" s="32">
        <v>2018</v>
      </c>
      <c r="B2459" s="32">
        <v>55111</v>
      </c>
      <c r="C2459" s="33" t="s">
        <v>563</v>
      </c>
      <c r="D2459" s="33" t="s">
        <v>564</v>
      </c>
      <c r="E2459" s="34">
        <v>238225</v>
      </c>
      <c r="F2459" s="35">
        <v>1.028</v>
      </c>
      <c r="G2459" s="34">
        <v>476.1</v>
      </c>
      <c r="H2459" s="14">
        <f t="shared" si="152"/>
        <v>1165946.5233000002</v>
      </c>
      <c r="I2459" s="11">
        <f t="shared" si="153"/>
        <v>238225</v>
      </c>
      <c r="J2459" s="11">
        <f t="shared" si="154"/>
        <v>244895.30000000002</v>
      </c>
      <c r="K2459" s="11">
        <f t="shared" si="155"/>
        <v>0</v>
      </c>
    </row>
    <row r="2460" spans="1:11" s="11" customFormat="1">
      <c r="A2460" s="32">
        <v>2018</v>
      </c>
      <c r="B2460" s="32">
        <v>55116</v>
      </c>
      <c r="C2460" s="33" t="s">
        <v>565</v>
      </c>
      <c r="D2460" s="33" t="s">
        <v>566</v>
      </c>
      <c r="E2460" s="34">
        <v>97973</v>
      </c>
      <c r="F2460" s="35">
        <v>5.75</v>
      </c>
      <c r="G2460" s="34">
        <v>1687</v>
      </c>
      <c r="H2460" s="14">
        <f t="shared" si="152"/>
        <v>9503625.932500001</v>
      </c>
      <c r="I2460" s="11">
        <f t="shared" si="153"/>
        <v>97973</v>
      </c>
      <c r="J2460" s="11">
        <f t="shared" si="154"/>
        <v>563344.75</v>
      </c>
      <c r="K2460" s="11">
        <f t="shared" si="155"/>
        <v>0</v>
      </c>
    </row>
    <row r="2461" spans="1:11" s="11" customFormat="1">
      <c r="A2461" s="32">
        <v>2018</v>
      </c>
      <c r="B2461" s="32">
        <v>55116</v>
      </c>
      <c r="C2461" s="33" t="s">
        <v>563</v>
      </c>
      <c r="D2461" s="33" t="s">
        <v>564</v>
      </c>
      <c r="E2461" s="34">
        <v>157141</v>
      </c>
      <c r="F2461" s="35">
        <v>1.03</v>
      </c>
      <c r="G2461" s="34">
        <v>996.2</v>
      </c>
      <c r="H2461" s="14">
        <f t="shared" si="152"/>
        <v>1612401.8012599999</v>
      </c>
      <c r="I2461" s="11">
        <f t="shared" si="153"/>
        <v>157141</v>
      </c>
      <c r="J2461" s="11">
        <f t="shared" si="154"/>
        <v>161855.23000000001</v>
      </c>
      <c r="K2461" s="11">
        <f t="shared" si="155"/>
        <v>0</v>
      </c>
    </row>
    <row r="2462" spans="1:11" s="11" customFormat="1">
      <c r="A2462" s="32">
        <v>2018</v>
      </c>
      <c r="B2462" s="32">
        <v>55117</v>
      </c>
      <c r="C2462" s="33" t="s">
        <v>563</v>
      </c>
      <c r="D2462" s="33" t="s">
        <v>564</v>
      </c>
      <c r="E2462" s="34">
        <v>417940</v>
      </c>
      <c r="F2462" s="35">
        <v>1.04</v>
      </c>
      <c r="G2462" s="34" t="s">
        <v>364</v>
      </c>
      <c r="H2462" s="14" t="str">
        <f t="shared" si="152"/>
        <v/>
      </c>
      <c r="I2462" s="11" t="str">
        <f t="shared" si="153"/>
        <v/>
      </c>
      <c r="J2462" s="11" t="str">
        <f t="shared" si="154"/>
        <v/>
      </c>
      <c r="K2462" s="11">
        <f t="shared" si="155"/>
        <v>0</v>
      </c>
    </row>
    <row r="2463" spans="1:11" s="11" customFormat="1">
      <c r="A2463" s="32">
        <v>2018</v>
      </c>
      <c r="B2463" s="32">
        <v>55117</v>
      </c>
      <c r="C2463" s="33" t="s">
        <v>563</v>
      </c>
      <c r="D2463" s="33" t="s">
        <v>564</v>
      </c>
      <c r="E2463" s="34">
        <v>301846</v>
      </c>
      <c r="F2463" s="35">
        <v>1.04</v>
      </c>
      <c r="G2463" s="34" t="s">
        <v>364</v>
      </c>
      <c r="H2463" s="14" t="str">
        <f t="shared" si="152"/>
        <v/>
      </c>
      <c r="I2463" s="11" t="str">
        <f t="shared" si="153"/>
        <v/>
      </c>
      <c r="J2463" s="11" t="str">
        <f t="shared" si="154"/>
        <v/>
      </c>
      <c r="K2463" s="11">
        <f t="shared" si="155"/>
        <v>0</v>
      </c>
    </row>
    <row r="2464" spans="1:11" s="11" customFormat="1">
      <c r="A2464" s="32">
        <v>2018</v>
      </c>
      <c r="B2464" s="32">
        <v>55117</v>
      </c>
      <c r="C2464" s="33" t="s">
        <v>563</v>
      </c>
      <c r="D2464" s="33" t="s">
        <v>564</v>
      </c>
      <c r="E2464" s="34">
        <v>191649</v>
      </c>
      <c r="F2464" s="35">
        <v>1.04</v>
      </c>
      <c r="G2464" s="34" t="s">
        <v>364</v>
      </c>
      <c r="H2464" s="14" t="str">
        <f t="shared" si="152"/>
        <v/>
      </c>
      <c r="I2464" s="11" t="str">
        <f t="shared" si="153"/>
        <v/>
      </c>
      <c r="J2464" s="11" t="str">
        <f t="shared" si="154"/>
        <v/>
      </c>
      <c r="K2464" s="11">
        <f t="shared" si="155"/>
        <v>0</v>
      </c>
    </row>
    <row r="2465" spans="1:11" s="11" customFormat="1">
      <c r="A2465" s="32">
        <v>2018</v>
      </c>
      <c r="B2465" s="32">
        <v>55117</v>
      </c>
      <c r="C2465" s="33" t="s">
        <v>563</v>
      </c>
      <c r="D2465" s="33" t="s">
        <v>564</v>
      </c>
      <c r="E2465" s="34">
        <v>709525</v>
      </c>
      <c r="F2465" s="35">
        <v>1.04</v>
      </c>
      <c r="G2465" s="34" t="s">
        <v>364</v>
      </c>
      <c r="H2465" s="14" t="str">
        <f t="shared" si="152"/>
        <v/>
      </c>
      <c r="I2465" s="11" t="str">
        <f t="shared" si="153"/>
        <v/>
      </c>
      <c r="J2465" s="11" t="str">
        <f t="shared" si="154"/>
        <v/>
      </c>
      <c r="K2465" s="11">
        <f t="shared" si="155"/>
        <v>0</v>
      </c>
    </row>
    <row r="2466" spans="1:11" s="11" customFormat="1">
      <c r="A2466" s="32">
        <v>2018</v>
      </c>
      <c r="B2466" s="32">
        <v>55117</v>
      </c>
      <c r="C2466" s="33" t="s">
        <v>563</v>
      </c>
      <c r="D2466" s="33" t="s">
        <v>564</v>
      </c>
      <c r="E2466" s="34">
        <v>772849</v>
      </c>
      <c r="F2466" s="35">
        <v>1.04</v>
      </c>
      <c r="G2466" s="34" t="s">
        <v>364</v>
      </c>
      <c r="H2466" s="14" t="str">
        <f t="shared" si="152"/>
        <v/>
      </c>
      <c r="I2466" s="11" t="str">
        <f t="shared" si="153"/>
        <v/>
      </c>
      <c r="J2466" s="11" t="str">
        <f t="shared" si="154"/>
        <v/>
      </c>
      <c r="K2466" s="11">
        <f t="shared" si="155"/>
        <v>0</v>
      </c>
    </row>
    <row r="2467" spans="1:11" s="11" customFormat="1">
      <c r="A2467" s="32">
        <v>2018</v>
      </c>
      <c r="B2467" s="32">
        <v>55123</v>
      </c>
      <c r="C2467" s="33" t="s">
        <v>563</v>
      </c>
      <c r="D2467" s="33" t="s">
        <v>564</v>
      </c>
      <c r="E2467" s="34">
        <v>196680</v>
      </c>
      <c r="F2467" s="35">
        <v>1.032</v>
      </c>
      <c r="G2467" s="34" t="s">
        <v>364</v>
      </c>
      <c r="H2467" s="14" t="str">
        <f t="shared" si="152"/>
        <v/>
      </c>
      <c r="I2467" s="11" t="str">
        <f t="shared" si="153"/>
        <v/>
      </c>
      <c r="J2467" s="11" t="str">
        <f t="shared" si="154"/>
        <v/>
      </c>
      <c r="K2467" s="11">
        <f t="shared" si="155"/>
        <v>0</v>
      </c>
    </row>
    <row r="2468" spans="1:11" s="11" customFormat="1">
      <c r="A2468" s="32">
        <v>2018</v>
      </c>
      <c r="B2468" s="32">
        <v>55124</v>
      </c>
      <c r="C2468" s="33" t="s">
        <v>563</v>
      </c>
      <c r="D2468" s="33" t="s">
        <v>564</v>
      </c>
      <c r="E2468" s="34">
        <v>15065</v>
      </c>
      <c r="F2468" s="35">
        <v>1.0069999999999999</v>
      </c>
      <c r="G2468" s="34" t="s">
        <v>364</v>
      </c>
      <c r="H2468" s="14" t="str">
        <f t="shared" si="152"/>
        <v/>
      </c>
      <c r="I2468" s="11" t="str">
        <f t="shared" si="153"/>
        <v/>
      </c>
      <c r="J2468" s="11" t="str">
        <f t="shared" si="154"/>
        <v/>
      </c>
      <c r="K2468" s="11">
        <f t="shared" si="155"/>
        <v>0</v>
      </c>
    </row>
    <row r="2469" spans="1:11" s="11" customFormat="1">
      <c r="A2469" s="32">
        <v>2018</v>
      </c>
      <c r="B2469" s="32">
        <v>55126</v>
      </c>
      <c r="C2469" s="33" t="s">
        <v>563</v>
      </c>
      <c r="D2469" s="33" t="s">
        <v>564</v>
      </c>
      <c r="E2469" s="34">
        <v>2419136</v>
      </c>
      <c r="F2469" s="35">
        <v>1.032</v>
      </c>
      <c r="G2469" s="34" t="s">
        <v>364</v>
      </c>
      <c r="H2469" s="14" t="str">
        <f t="shared" si="152"/>
        <v/>
      </c>
      <c r="I2469" s="11" t="str">
        <f t="shared" si="153"/>
        <v/>
      </c>
      <c r="J2469" s="11" t="str">
        <f t="shared" si="154"/>
        <v/>
      </c>
      <c r="K2469" s="11">
        <f t="shared" si="155"/>
        <v>0</v>
      </c>
    </row>
    <row r="2470" spans="1:11" s="11" customFormat="1">
      <c r="A2470" s="32">
        <v>2018</v>
      </c>
      <c r="B2470" s="32">
        <v>55127</v>
      </c>
      <c r="C2470" s="33" t="s">
        <v>563</v>
      </c>
      <c r="D2470" s="33" t="s">
        <v>564</v>
      </c>
      <c r="E2470" s="34">
        <v>188960</v>
      </c>
      <c r="F2470" s="35">
        <v>1.099</v>
      </c>
      <c r="G2470" s="34" t="s">
        <v>364</v>
      </c>
      <c r="H2470" s="14" t="str">
        <f t="shared" si="152"/>
        <v/>
      </c>
      <c r="I2470" s="11" t="str">
        <f t="shared" si="153"/>
        <v/>
      </c>
      <c r="J2470" s="11" t="str">
        <f t="shared" si="154"/>
        <v/>
      </c>
      <c r="K2470" s="11">
        <f t="shared" si="155"/>
        <v>0</v>
      </c>
    </row>
    <row r="2471" spans="1:11" s="11" customFormat="1">
      <c r="A2471" s="32">
        <v>2018</v>
      </c>
      <c r="B2471" s="32">
        <v>55128</v>
      </c>
      <c r="C2471" s="33" t="s">
        <v>563</v>
      </c>
      <c r="D2471" s="33" t="s">
        <v>564</v>
      </c>
      <c r="E2471" s="34">
        <v>819</v>
      </c>
      <c r="F2471" s="35">
        <v>1.03</v>
      </c>
      <c r="G2471" s="34" t="s">
        <v>364</v>
      </c>
      <c r="H2471" s="14" t="str">
        <f t="shared" si="152"/>
        <v/>
      </c>
      <c r="I2471" s="11" t="str">
        <f t="shared" si="153"/>
        <v/>
      </c>
      <c r="J2471" s="11" t="str">
        <f t="shared" si="154"/>
        <v/>
      </c>
      <c r="K2471" s="11">
        <f t="shared" si="155"/>
        <v>0</v>
      </c>
    </row>
    <row r="2472" spans="1:11" s="11" customFormat="1">
      <c r="A2472" s="32">
        <v>2018</v>
      </c>
      <c r="B2472" s="32">
        <v>55128</v>
      </c>
      <c r="C2472" s="33" t="s">
        <v>563</v>
      </c>
      <c r="D2472" s="33" t="s">
        <v>564</v>
      </c>
      <c r="E2472" s="34">
        <v>299219</v>
      </c>
      <c r="F2472" s="35">
        <v>1.03</v>
      </c>
      <c r="G2472" s="34" t="s">
        <v>364</v>
      </c>
      <c r="H2472" s="14" t="str">
        <f t="shared" si="152"/>
        <v/>
      </c>
      <c r="I2472" s="11" t="str">
        <f t="shared" si="153"/>
        <v/>
      </c>
      <c r="J2472" s="11" t="str">
        <f t="shared" si="154"/>
        <v/>
      </c>
      <c r="K2472" s="11">
        <f t="shared" si="155"/>
        <v>0</v>
      </c>
    </row>
    <row r="2473" spans="1:11" s="11" customFormat="1">
      <c r="A2473" s="32">
        <v>2018</v>
      </c>
      <c r="B2473" s="32">
        <v>55131</v>
      </c>
      <c r="C2473" s="33" t="s">
        <v>563</v>
      </c>
      <c r="D2473" s="33" t="s">
        <v>564</v>
      </c>
      <c r="E2473" s="34">
        <v>3723545</v>
      </c>
      <c r="F2473" s="35">
        <v>1</v>
      </c>
      <c r="G2473" s="34" t="s">
        <v>364</v>
      </c>
      <c r="H2473" s="14" t="str">
        <f t="shared" si="152"/>
        <v/>
      </c>
      <c r="I2473" s="11" t="str">
        <f t="shared" si="153"/>
        <v/>
      </c>
      <c r="J2473" s="11" t="str">
        <f t="shared" si="154"/>
        <v/>
      </c>
      <c r="K2473" s="11">
        <f t="shared" si="155"/>
        <v>0</v>
      </c>
    </row>
    <row r="2474" spans="1:11" s="11" customFormat="1">
      <c r="A2474" s="32">
        <v>2018</v>
      </c>
      <c r="B2474" s="32">
        <v>55132</v>
      </c>
      <c r="C2474" s="33" t="s">
        <v>563</v>
      </c>
      <c r="D2474" s="33" t="s">
        <v>564</v>
      </c>
      <c r="E2474" s="34">
        <v>1416446</v>
      </c>
      <c r="F2474" s="35">
        <v>1.032</v>
      </c>
      <c r="G2474" s="34" t="s">
        <v>364</v>
      </c>
      <c r="H2474" s="14" t="str">
        <f t="shared" si="152"/>
        <v/>
      </c>
      <c r="I2474" s="11" t="str">
        <f t="shared" si="153"/>
        <v/>
      </c>
      <c r="J2474" s="11" t="str">
        <f t="shared" si="154"/>
        <v/>
      </c>
      <c r="K2474" s="11">
        <f t="shared" si="155"/>
        <v>0</v>
      </c>
    </row>
    <row r="2475" spans="1:11" s="11" customFormat="1">
      <c r="A2475" s="32">
        <v>2018</v>
      </c>
      <c r="B2475" s="32">
        <v>55135</v>
      </c>
      <c r="C2475" s="33" t="s">
        <v>563</v>
      </c>
      <c r="D2475" s="33" t="s">
        <v>564</v>
      </c>
      <c r="E2475" s="34">
        <v>209841</v>
      </c>
      <c r="F2475" s="35">
        <v>1</v>
      </c>
      <c r="G2475" s="34">
        <v>329.4</v>
      </c>
      <c r="H2475" s="14">
        <f t="shared" si="152"/>
        <v>691216.25399999996</v>
      </c>
      <c r="I2475" s="11">
        <f t="shared" si="153"/>
        <v>209841</v>
      </c>
      <c r="J2475" s="11">
        <f t="shared" si="154"/>
        <v>209841</v>
      </c>
      <c r="K2475" s="11">
        <f t="shared" si="155"/>
        <v>0</v>
      </c>
    </row>
    <row r="2476" spans="1:11" s="11" customFormat="1">
      <c r="A2476" s="32">
        <v>2018</v>
      </c>
      <c r="B2476" s="32">
        <v>55137</v>
      </c>
      <c r="C2476" s="33" t="s">
        <v>563</v>
      </c>
      <c r="D2476" s="33" t="s">
        <v>564</v>
      </c>
      <c r="E2476" s="34">
        <v>1105546</v>
      </c>
      <c r="F2476" s="35">
        <v>1.0329999999999999</v>
      </c>
      <c r="G2476" s="34">
        <v>539.79999999999995</v>
      </c>
      <c r="H2476" s="14">
        <f t="shared" si="152"/>
        <v>6164672.6391639989</v>
      </c>
      <c r="I2476" s="11">
        <f t="shared" si="153"/>
        <v>1105546</v>
      </c>
      <c r="J2476" s="11">
        <f t="shared" si="154"/>
        <v>1142029.0179999999</v>
      </c>
      <c r="K2476" s="11">
        <f t="shared" si="155"/>
        <v>0</v>
      </c>
    </row>
    <row r="2477" spans="1:11" s="11" customFormat="1">
      <c r="A2477" s="32">
        <v>2018</v>
      </c>
      <c r="B2477" s="32">
        <v>55139</v>
      </c>
      <c r="C2477" s="33" t="s">
        <v>563</v>
      </c>
      <c r="D2477" s="33" t="s">
        <v>564</v>
      </c>
      <c r="E2477" s="34">
        <v>19860</v>
      </c>
      <c r="F2477" s="35">
        <v>1.0349999999999999</v>
      </c>
      <c r="G2477" s="34" t="s">
        <v>364</v>
      </c>
      <c r="H2477" s="14" t="str">
        <f t="shared" si="152"/>
        <v/>
      </c>
      <c r="I2477" s="11" t="str">
        <f t="shared" si="153"/>
        <v/>
      </c>
      <c r="J2477" s="11" t="str">
        <f t="shared" si="154"/>
        <v/>
      </c>
      <c r="K2477" s="11">
        <f t="shared" si="155"/>
        <v>0</v>
      </c>
    </row>
    <row r="2478" spans="1:11" s="11" customFormat="1">
      <c r="A2478" s="32">
        <v>2018</v>
      </c>
      <c r="B2478" s="32">
        <v>55139</v>
      </c>
      <c r="C2478" s="33" t="s">
        <v>563</v>
      </c>
      <c r="D2478" s="33" t="s">
        <v>564</v>
      </c>
      <c r="E2478" s="34">
        <v>861220</v>
      </c>
      <c r="F2478" s="35">
        <v>1.0349999999999999</v>
      </c>
      <c r="G2478" s="34" t="s">
        <v>364</v>
      </c>
      <c r="H2478" s="14" t="str">
        <f t="shared" si="152"/>
        <v/>
      </c>
      <c r="I2478" s="11" t="str">
        <f t="shared" si="153"/>
        <v/>
      </c>
      <c r="J2478" s="11" t="str">
        <f t="shared" si="154"/>
        <v/>
      </c>
      <c r="K2478" s="11">
        <f t="shared" si="155"/>
        <v>0</v>
      </c>
    </row>
    <row r="2479" spans="1:11" s="11" customFormat="1">
      <c r="A2479" s="32">
        <v>2018</v>
      </c>
      <c r="B2479" s="32">
        <v>55141</v>
      </c>
      <c r="C2479" s="33" t="s">
        <v>563</v>
      </c>
      <c r="D2479" s="33" t="s">
        <v>564</v>
      </c>
      <c r="E2479" s="34">
        <v>527428</v>
      </c>
      <c r="F2479" s="35">
        <v>1.0209999999999999</v>
      </c>
      <c r="G2479" s="34">
        <v>470.4</v>
      </c>
      <c r="H2479" s="14">
        <f t="shared" si="152"/>
        <v>2533122.7595519996</v>
      </c>
      <c r="I2479" s="11">
        <f t="shared" si="153"/>
        <v>527428</v>
      </c>
      <c r="J2479" s="11">
        <f t="shared" si="154"/>
        <v>538503.9879999999</v>
      </c>
      <c r="K2479" s="11">
        <f t="shared" si="155"/>
        <v>0</v>
      </c>
    </row>
    <row r="2480" spans="1:11" s="11" customFormat="1">
      <c r="A2480" s="32">
        <v>2018</v>
      </c>
      <c r="B2480" s="32">
        <v>55144</v>
      </c>
      <c r="C2480" s="33" t="s">
        <v>563</v>
      </c>
      <c r="D2480" s="33" t="s">
        <v>564</v>
      </c>
      <c r="E2480" s="34">
        <v>830137</v>
      </c>
      <c r="F2480" s="35">
        <v>1.042</v>
      </c>
      <c r="G2480" s="34" t="s">
        <v>364</v>
      </c>
      <c r="H2480" s="14" t="str">
        <f t="shared" si="152"/>
        <v/>
      </c>
      <c r="I2480" s="11" t="str">
        <f t="shared" si="153"/>
        <v/>
      </c>
      <c r="J2480" s="11" t="str">
        <f t="shared" si="154"/>
        <v/>
      </c>
      <c r="K2480" s="11">
        <f t="shared" si="155"/>
        <v>0</v>
      </c>
    </row>
    <row r="2481" spans="1:11" s="11" customFormat="1">
      <c r="A2481" s="32">
        <v>2018</v>
      </c>
      <c r="B2481" s="32">
        <v>55144</v>
      </c>
      <c r="C2481" s="33" t="s">
        <v>563</v>
      </c>
      <c r="D2481" s="33" t="s">
        <v>564</v>
      </c>
      <c r="E2481" s="34">
        <v>846758</v>
      </c>
      <c r="F2481" s="35">
        <v>1.036</v>
      </c>
      <c r="G2481" s="34" t="s">
        <v>364</v>
      </c>
      <c r="H2481" s="14" t="str">
        <f t="shared" si="152"/>
        <v/>
      </c>
      <c r="I2481" s="11" t="str">
        <f t="shared" si="153"/>
        <v/>
      </c>
      <c r="J2481" s="11" t="str">
        <f t="shared" si="154"/>
        <v/>
      </c>
      <c r="K2481" s="11">
        <f t="shared" si="155"/>
        <v>0</v>
      </c>
    </row>
    <row r="2482" spans="1:11" s="11" customFormat="1">
      <c r="A2482" s="32">
        <v>2018</v>
      </c>
      <c r="B2482" s="32">
        <v>55146</v>
      </c>
      <c r="C2482" s="33" t="s">
        <v>563</v>
      </c>
      <c r="D2482" s="33" t="s">
        <v>564</v>
      </c>
      <c r="E2482" s="34">
        <v>3107844</v>
      </c>
      <c r="F2482" s="35">
        <v>1.0429999999999999</v>
      </c>
      <c r="G2482" s="34" t="s">
        <v>364</v>
      </c>
      <c r="H2482" s="14" t="str">
        <f t="shared" si="152"/>
        <v/>
      </c>
      <c r="I2482" s="11" t="str">
        <f t="shared" si="153"/>
        <v/>
      </c>
      <c r="J2482" s="11" t="str">
        <f t="shared" si="154"/>
        <v/>
      </c>
      <c r="K2482" s="11">
        <f t="shared" si="155"/>
        <v>0</v>
      </c>
    </row>
    <row r="2483" spans="1:11" s="11" customFormat="1">
      <c r="A2483" s="32">
        <v>2018</v>
      </c>
      <c r="B2483" s="32">
        <v>55148</v>
      </c>
      <c r="C2483" s="33" t="s">
        <v>563</v>
      </c>
      <c r="D2483" s="33" t="s">
        <v>564</v>
      </c>
      <c r="E2483" s="34">
        <v>107415</v>
      </c>
      <c r="F2483" s="35">
        <v>1.0589999999999999</v>
      </c>
      <c r="G2483" s="34">
        <v>437</v>
      </c>
      <c r="H2483" s="14">
        <f t="shared" si="152"/>
        <v>497098.35944999993</v>
      </c>
      <c r="I2483" s="11">
        <f t="shared" si="153"/>
        <v>107415</v>
      </c>
      <c r="J2483" s="11">
        <f t="shared" si="154"/>
        <v>113752.485</v>
      </c>
      <c r="K2483" s="11">
        <f t="shared" si="155"/>
        <v>0</v>
      </c>
    </row>
    <row r="2484" spans="1:11" s="11" customFormat="1">
      <c r="A2484" s="32">
        <v>2018</v>
      </c>
      <c r="B2484" s="32">
        <v>55149</v>
      </c>
      <c r="C2484" s="33" t="s">
        <v>563</v>
      </c>
      <c r="D2484" s="33" t="s">
        <v>564</v>
      </c>
      <c r="E2484" s="34">
        <v>2816328</v>
      </c>
      <c r="F2484" s="35">
        <v>1.0269999999999999</v>
      </c>
      <c r="G2484" s="34" t="s">
        <v>364</v>
      </c>
      <c r="H2484" s="14" t="str">
        <f t="shared" si="152"/>
        <v/>
      </c>
      <c r="I2484" s="11" t="str">
        <f t="shared" si="153"/>
        <v/>
      </c>
      <c r="J2484" s="11" t="str">
        <f t="shared" si="154"/>
        <v/>
      </c>
      <c r="K2484" s="11">
        <f t="shared" si="155"/>
        <v>0</v>
      </c>
    </row>
    <row r="2485" spans="1:11" s="11" customFormat="1">
      <c r="A2485" s="32">
        <v>2018</v>
      </c>
      <c r="B2485" s="32">
        <v>55151</v>
      </c>
      <c r="C2485" s="33" t="s">
        <v>563</v>
      </c>
      <c r="D2485" s="33" t="s">
        <v>564</v>
      </c>
      <c r="E2485" s="34">
        <v>123</v>
      </c>
      <c r="F2485" s="35">
        <v>1.036</v>
      </c>
      <c r="G2485" s="34" t="s">
        <v>364</v>
      </c>
      <c r="H2485" s="14" t="str">
        <f t="shared" si="152"/>
        <v/>
      </c>
      <c r="I2485" s="11" t="str">
        <f t="shared" si="153"/>
        <v/>
      </c>
      <c r="J2485" s="11" t="str">
        <f t="shared" si="154"/>
        <v/>
      </c>
      <c r="K2485" s="11">
        <f t="shared" si="155"/>
        <v>0</v>
      </c>
    </row>
    <row r="2486" spans="1:11" s="11" customFormat="1">
      <c r="A2486" s="32">
        <v>2018</v>
      </c>
      <c r="B2486" s="32">
        <v>55153</v>
      </c>
      <c r="C2486" s="33" t="s">
        <v>563</v>
      </c>
      <c r="D2486" s="33" t="s">
        <v>564</v>
      </c>
      <c r="E2486" s="34">
        <v>2568200</v>
      </c>
      <c r="F2486" s="35">
        <v>1.026</v>
      </c>
      <c r="G2486" s="34" t="s">
        <v>364</v>
      </c>
      <c r="H2486" s="14" t="str">
        <f t="shared" si="152"/>
        <v/>
      </c>
      <c r="I2486" s="11" t="str">
        <f t="shared" si="153"/>
        <v/>
      </c>
      <c r="J2486" s="11" t="str">
        <f t="shared" si="154"/>
        <v/>
      </c>
      <c r="K2486" s="11">
        <f t="shared" si="155"/>
        <v>0</v>
      </c>
    </row>
    <row r="2487" spans="1:11" s="11" customFormat="1">
      <c r="A2487" s="32">
        <v>2018</v>
      </c>
      <c r="B2487" s="32">
        <v>55154</v>
      </c>
      <c r="C2487" s="33" t="s">
        <v>563</v>
      </c>
      <c r="D2487" s="33" t="s">
        <v>564</v>
      </c>
      <c r="E2487" s="34">
        <v>644670</v>
      </c>
      <c r="F2487" s="35">
        <v>1.03</v>
      </c>
      <c r="G2487" s="34">
        <v>237.9</v>
      </c>
      <c r="H2487" s="14">
        <f t="shared" si="152"/>
        <v>1579680.0278999999</v>
      </c>
      <c r="I2487" s="11">
        <f t="shared" si="153"/>
        <v>644670</v>
      </c>
      <c r="J2487" s="11">
        <f t="shared" si="154"/>
        <v>664010.1</v>
      </c>
      <c r="K2487" s="11">
        <f t="shared" si="155"/>
        <v>0</v>
      </c>
    </row>
    <row r="2488" spans="1:11" s="11" customFormat="1">
      <c r="A2488" s="32">
        <v>2018</v>
      </c>
      <c r="B2488" s="32">
        <v>55154</v>
      </c>
      <c r="C2488" s="33" t="s">
        <v>563</v>
      </c>
      <c r="D2488" s="33" t="s">
        <v>564</v>
      </c>
      <c r="E2488" s="34">
        <v>614291</v>
      </c>
      <c r="F2488" s="35">
        <v>1.03</v>
      </c>
      <c r="G2488" s="34">
        <v>318.7</v>
      </c>
      <c r="H2488" s="14">
        <f t="shared" si="152"/>
        <v>2016477.77951</v>
      </c>
      <c r="I2488" s="11">
        <f t="shared" si="153"/>
        <v>614291</v>
      </c>
      <c r="J2488" s="11">
        <f t="shared" si="154"/>
        <v>632719.73</v>
      </c>
      <c r="K2488" s="11">
        <f t="shared" si="155"/>
        <v>0</v>
      </c>
    </row>
    <row r="2489" spans="1:11" s="11" customFormat="1">
      <c r="A2489" s="32">
        <v>2018</v>
      </c>
      <c r="B2489" s="32">
        <v>55164</v>
      </c>
      <c r="C2489" s="33" t="s">
        <v>563</v>
      </c>
      <c r="D2489" s="33" t="s">
        <v>564</v>
      </c>
      <c r="E2489" s="34">
        <v>116576</v>
      </c>
      <c r="F2489" s="35">
        <v>1.03</v>
      </c>
      <c r="G2489" s="34">
        <v>507.1</v>
      </c>
      <c r="H2489" s="14">
        <f t="shared" si="152"/>
        <v>608891.60288000014</v>
      </c>
      <c r="I2489" s="11">
        <f t="shared" si="153"/>
        <v>116576</v>
      </c>
      <c r="J2489" s="11">
        <f t="shared" si="154"/>
        <v>120073.28</v>
      </c>
      <c r="K2489" s="11">
        <f t="shared" si="155"/>
        <v>0</v>
      </c>
    </row>
    <row r="2490" spans="1:11" s="11" customFormat="1">
      <c r="A2490" s="32">
        <v>2018</v>
      </c>
      <c r="B2490" s="32">
        <v>55165</v>
      </c>
      <c r="C2490" s="33" t="s">
        <v>563</v>
      </c>
      <c r="D2490" s="33" t="s">
        <v>564</v>
      </c>
      <c r="E2490" s="34">
        <v>247755</v>
      </c>
      <c r="F2490" s="35">
        <v>1.03</v>
      </c>
      <c r="G2490" s="34">
        <v>487</v>
      </c>
      <c r="H2490" s="14">
        <f t="shared" si="152"/>
        <v>1242763.8555000001</v>
      </c>
      <c r="I2490" s="11">
        <f t="shared" si="153"/>
        <v>247755</v>
      </c>
      <c r="J2490" s="11">
        <f t="shared" si="154"/>
        <v>255187.65</v>
      </c>
      <c r="K2490" s="11">
        <f t="shared" si="155"/>
        <v>0</v>
      </c>
    </row>
    <row r="2491" spans="1:11" s="11" customFormat="1">
      <c r="A2491" s="32">
        <v>2018</v>
      </c>
      <c r="B2491" s="32">
        <v>55166</v>
      </c>
      <c r="C2491" s="33" t="s">
        <v>563</v>
      </c>
      <c r="D2491" s="33" t="s">
        <v>564</v>
      </c>
      <c r="E2491" s="34">
        <v>1317681</v>
      </c>
      <c r="F2491" s="35">
        <v>1.0289999999999999</v>
      </c>
      <c r="G2491" s="34" t="s">
        <v>364</v>
      </c>
      <c r="H2491" s="14" t="str">
        <f t="shared" si="152"/>
        <v/>
      </c>
      <c r="I2491" s="11" t="str">
        <f t="shared" si="153"/>
        <v/>
      </c>
      <c r="J2491" s="11" t="str">
        <f t="shared" si="154"/>
        <v/>
      </c>
      <c r="K2491" s="11">
        <f t="shared" si="155"/>
        <v>0</v>
      </c>
    </row>
    <row r="2492" spans="1:11" s="11" customFormat="1">
      <c r="A2492" s="32">
        <v>2018</v>
      </c>
      <c r="B2492" s="32">
        <v>55168</v>
      </c>
      <c r="C2492" s="33" t="s">
        <v>563</v>
      </c>
      <c r="D2492" s="33" t="s">
        <v>564</v>
      </c>
      <c r="E2492" s="34">
        <v>1440160</v>
      </c>
      <c r="F2492" s="35">
        <v>1.0349999999999999</v>
      </c>
      <c r="G2492" s="34" t="s">
        <v>364</v>
      </c>
      <c r="H2492" s="14" t="str">
        <f t="shared" si="152"/>
        <v/>
      </c>
      <c r="I2492" s="11" t="str">
        <f t="shared" si="153"/>
        <v/>
      </c>
      <c r="J2492" s="11" t="str">
        <f t="shared" si="154"/>
        <v/>
      </c>
      <c r="K2492" s="11">
        <f t="shared" si="155"/>
        <v>0</v>
      </c>
    </row>
    <row r="2493" spans="1:11" s="11" customFormat="1">
      <c r="A2493" s="32">
        <v>2018</v>
      </c>
      <c r="B2493" s="32">
        <v>55170</v>
      </c>
      <c r="C2493" s="33" t="s">
        <v>563</v>
      </c>
      <c r="D2493" s="33" t="s">
        <v>564</v>
      </c>
      <c r="E2493" s="34">
        <v>652920</v>
      </c>
      <c r="F2493" s="35">
        <v>1.0369999999999999</v>
      </c>
      <c r="G2493" s="34" t="s">
        <v>364</v>
      </c>
      <c r="H2493" s="14" t="str">
        <f t="shared" si="152"/>
        <v/>
      </c>
      <c r="I2493" s="11" t="str">
        <f t="shared" si="153"/>
        <v/>
      </c>
      <c r="J2493" s="11" t="str">
        <f t="shared" si="154"/>
        <v/>
      </c>
      <c r="K2493" s="11">
        <f t="shared" si="155"/>
        <v>0</v>
      </c>
    </row>
    <row r="2494" spans="1:11" s="11" customFormat="1">
      <c r="A2494" s="32">
        <v>2018</v>
      </c>
      <c r="B2494" s="32">
        <v>55172</v>
      </c>
      <c r="C2494" s="33" t="s">
        <v>563</v>
      </c>
      <c r="D2494" s="33" t="s">
        <v>564</v>
      </c>
      <c r="E2494" s="34">
        <v>2358199</v>
      </c>
      <c r="F2494" s="35">
        <v>1.03</v>
      </c>
      <c r="G2494" s="34" t="s">
        <v>364</v>
      </c>
      <c r="H2494" s="14" t="str">
        <f t="shared" si="152"/>
        <v/>
      </c>
      <c r="I2494" s="11" t="str">
        <f t="shared" si="153"/>
        <v/>
      </c>
      <c r="J2494" s="11" t="str">
        <f t="shared" si="154"/>
        <v/>
      </c>
      <c r="K2494" s="11">
        <f t="shared" si="155"/>
        <v>0</v>
      </c>
    </row>
    <row r="2495" spans="1:11" s="11" customFormat="1">
      <c r="A2495" s="32">
        <v>2018</v>
      </c>
      <c r="B2495" s="32">
        <v>55173</v>
      </c>
      <c r="C2495" s="33" t="s">
        <v>563</v>
      </c>
      <c r="D2495" s="33" t="s">
        <v>564</v>
      </c>
      <c r="E2495" s="34">
        <v>2505238</v>
      </c>
      <c r="F2495" s="35">
        <v>1.0309999999999999</v>
      </c>
      <c r="G2495" s="34">
        <v>459.1</v>
      </c>
      <c r="H2495" s="14">
        <f t="shared" si="152"/>
        <v>11858095.635398</v>
      </c>
      <c r="I2495" s="11">
        <f t="shared" si="153"/>
        <v>2505238</v>
      </c>
      <c r="J2495" s="11">
        <f t="shared" si="154"/>
        <v>2582900.3779999996</v>
      </c>
      <c r="K2495" s="11">
        <f t="shared" si="155"/>
        <v>0</v>
      </c>
    </row>
    <row r="2496" spans="1:11" s="11" customFormat="1">
      <c r="A2496" s="32">
        <v>2018</v>
      </c>
      <c r="B2496" s="32">
        <v>55176</v>
      </c>
      <c r="C2496" s="33" t="s">
        <v>563</v>
      </c>
      <c r="D2496" s="33" t="s">
        <v>564</v>
      </c>
      <c r="E2496" s="34">
        <v>196508</v>
      </c>
      <c r="F2496" s="35">
        <v>1.028</v>
      </c>
      <c r="G2496" s="34" t="s">
        <v>364</v>
      </c>
      <c r="H2496" s="14" t="str">
        <f t="shared" si="152"/>
        <v/>
      </c>
      <c r="I2496" s="11" t="str">
        <f t="shared" si="153"/>
        <v/>
      </c>
      <c r="J2496" s="11" t="str">
        <f t="shared" si="154"/>
        <v/>
      </c>
      <c r="K2496" s="11">
        <f t="shared" si="155"/>
        <v>0</v>
      </c>
    </row>
    <row r="2497" spans="1:11" s="11" customFormat="1">
      <c r="A2497" s="32">
        <v>2018</v>
      </c>
      <c r="B2497" s="32">
        <v>55176</v>
      </c>
      <c r="C2497" s="33" t="s">
        <v>563</v>
      </c>
      <c r="D2497" s="33" t="s">
        <v>564</v>
      </c>
      <c r="E2497" s="34">
        <v>759955</v>
      </c>
      <c r="F2497" s="35">
        <v>0.998</v>
      </c>
      <c r="G2497" s="34" t="s">
        <v>364</v>
      </c>
      <c r="H2497" s="14" t="str">
        <f t="shared" si="152"/>
        <v/>
      </c>
      <c r="I2497" s="11" t="str">
        <f t="shared" si="153"/>
        <v/>
      </c>
      <c r="J2497" s="11" t="str">
        <f t="shared" si="154"/>
        <v/>
      </c>
      <c r="K2497" s="11">
        <f t="shared" si="155"/>
        <v>0</v>
      </c>
    </row>
    <row r="2498" spans="1:11" s="11" customFormat="1">
      <c r="A2498" s="32">
        <v>2018</v>
      </c>
      <c r="B2498" s="32">
        <v>55176</v>
      </c>
      <c r="C2498" s="33" t="s">
        <v>563</v>
      </c>
      <c r="D2498" s="33" t="s">
        <v>564</v>
      </c>
      <c r="E2498" s="34">
        <v>151964</v>
      </c>
      <c r="F2498" s="35">
        <v>1.0209999999999999</v>
      </c>
      <c r="G2498" s="34" t="s">
        <v>364</v>
      </c>
      <c r="H2498" s="14" t="str">
        <f t="shared" si="152"/>
        <v/>
      </c>
      <c r="I2498" s="11" t="str">
        <f t="shared" si="153"/>
        <v/>
      </c>
      <c r="J2498" s="11" t="str">
        <f t="shared" si="154"/>
        <v/>
      </c>
      <c r="K2498" s="11">
        <f t="shared" si="155"/>
        <v>0</v>
      </c>
    </row>
    <row r="2499" spans="1:11" s="11" customFormat="1">
      <c r="A2499" s="32">
        <v>2018</v>
      </c>
      <c r="B2499" s="32">
        <v>55176</v>
      </c>
      <c r="C2499" s="33" t="s">
        <v>563</v>
      </c>
      <c r="D2499" s="33" t="s">
        <v>564</v>
      </c>
      <c r="E2499" s="34">
        <v>152790</v>
      </c>
      <c r="F2499" s="35">
        <v>1.014</v>
      </c>
      <c r="G2499" s="34" t="s">
        <v>364</v>
      </c>
      <c r="H2499" s="14" t="str">
        <f t="shared" si="152"/>
        <v/>
      </c>
      <c r="I2499" s="11" t="str">
        <f t="shared" si="153"/>
        <v/>
      </c>
      <c r="J2499" s="11" t="str">
        <f t="shared" si="154"/>
        <v/>
      </c>
      <c r="K2499" s="11">
        <f t="shared" si="155"/>
        <v>0</v>
      </c>
    </row>
    <row r="2500" spans="1:11" s="11" customFormat="1">
      <c r="A2500" s="32">
        <v>2018</v>
      </c>
      <c r="B2500" s="32">
        <v>55176</v>
      </c>
      <c r="C2500" s="33" t="s">
        <v>563</v>
      </c>
      <c r="D2500" s="33" t="s">
        <v>564</v>
      </c>
      <c r="E2500" s="34">
        <v>258947</v>
      </c>
      <c r="F2500" s="35">
        <v>1.0209999999999999</v>
      </c>
      <c r="G2500" s="34" t="s">
        <v>364</v>
      </c>
      <c r="H2500" s="14" t="str">
        <f t="shared" si="152"/>
        <v/>
      </c>
      <c r="I2500" s="11" t="str">
        <f t="shared" si="153"/>
        <v/>
      </c>
      <c r="J2500" s="11" t="str">
        <f t="shared" si="154"/>
        <v/>
      </c>
      <c r="K2500" s="11">
        <f t="shared" si="155"/>
        <v>0</v>
      </c>
    </row>
    <row r="2501" spans="1:11" s="11" customFormat="1">
      <c r="A2501" s="32">
        <v>2018</v>
      </c>
      <c r="B2501" s="32">
        <v>55176</v>
      </c>
      <c r="C2501" s="33" t="s">
        <v>563</v>
      </c>
      <c r="D2501" s="33" t="s">
        <v>564</v>
      </c>
      <c r="E2501" s="34">
        <v>317847</v>
      </c>
      <c r="F2501" s="35">
        <v>1.014</v>
      </c>
      <c r="G2501" s="34" t="s">
        <v>364</v>
      </c>
      <c r="H2501" s="14" t="str">
        <f t="shared" si="152"/>
        <v/>
      </c>
      <c r="I2501" s="11" t="str">
        <f t="shared" si="153"/>
        <v/>
      </c>
      <c r="J2501" s="11" t="str">
        <f t="shared" si="154"/>
        <v/>
      </c>
      <c r="K2501" s="11">
        <f t="shared" si="155"/>
        <v>0</v>
      </c>
    </row>
    <row r="2502" spans="1:11" s="11" customFormat="1">
      <c r="A2502" s="32">
        <v>2018</v>
      </c>
      <c r="B2502" s="32">
        <v>55176</v>
      </c>
      <c r="C2502" s="33" t="s">
        <v>563</v>
      </c>
      <c r="D2502" s="33" t="s">
        <v>564</v>
      </c>
      <c r="E2502" s="34">
        <v>140779</v>
      </c>
      <c r="F2502" s="35">
        <v>1.028</v>
      </c>
      <c r="G2502" s="34" t="s">
        <v>364</v>
      </c>
      <c r="H2502" s="14" t="str">
        <f t="shared" ref="H2502:H2565" si="156">IF(I2502="","",G2502/100*F2502*E2502)</f>
        <v/>
      </c>
      <c r="I2502" s="11" t="str">
        <f t="shared" ref="I2502:I2565" si="157">IF(OR(G2502=".",F2502=".",E2502="."),"",E2502)</f>
        <v/>
      </c>
      <c r="J2502" s="11" t="str">
        <f t="shared" ref="J2502:J2565" si="158">IF(I2502="","",F2502*I2502)</f>
        <v/>
      </c>
      <c r="K2502" s="11">
        <f t="shared" ref="K2502:K2565" si="159">IF(C2502="LIG",1,0)</f>
        <v>0</v>
      </c>
    </row>
    <row r="2503" spans="1:11" s="11" customFormat="1">
      <c r="A2503" s="32">
        <v>2018</v>
      </c>
      <c r="B2503" s="32">
        <v>55178</v>
      </c>
      <c r="C2503" s="33" t="s">
        <v>563</v>
      </c>
      <c r="D2503" s="33" t="s">
        <v>564</v>
      </c>
      <c r="E2503" s="34">
        <v>647562</v>
      </c>
      <c r="F2503" s="35">
        <v>1.0309999999999999</v>
      </c>
      <c r="G2503" s="34" t="s">
        <v>364</v>
      </c>
      <c r="H2503" s="14" t="str">
        <f t="shared" si="156"/>
        <v/>
      </c>
      <c r="I2503" s="11" t="str">
        <f t="shared" si="157"/>
        <v/>
      </c>
      <c r="J2503" s="11" t="str">
        <f t="shared" si="158"/>
        <v/>
      </c>
      <c r="K2503" s="11">
        <f t="shared" si="159"/>
        <v>0</v>
      </c>
    </row>
    <row r="2504" spans="1:11" s="11" customFormat="1">
      <c r="A2504" s="32">
        <v>2018</v>
      </c>
      <c r="B2504" s="32">
        <v>55179</v>
      </c>
      <c r="C2504" s="33" t="s">
        <v>563</v>
      </c>
      <c r="D2504" s="33" t="s">
        <v>564</v>
      </c>
      <c r="E2504" s="34">
        <v>1133666</v>
      </c>
      <c r="F2504" s="35">
        <v>1.0449999999999999</v>
      </c>
      <c r="G2504" s="34" t="s">
        <v>364</v>
      </c>
      <c r="H2504" s="14" t="str">
        <f t="shared" si="156"/>
        <v/>
      </c>
      <c r="I2504" s="11" t="str">
        <f t="shared" si="157"/>
        <v/>
      </c>
      <c r="J2504" s="11" t="str">
        <f t="shared" si="158"/>
        <v/>
      </c>
      <c r="K2504" s="11">
        <f t="shared" si="159"/>
        <v>0</v>
      </c>
    </row>
    <row r="2505" spans="1:11" s="11" customFormat="1">
      <c r="A2505" s="32">
        <v>2018</v>
      </c>
      <c r="B2505" s="32">
        <v>55182</v>
      </c>
      <c r="C2505" s="33" t="s">
        <v>563</v>
      </c>
      <c r="D2505" s="33" t="s">
        <v>564</v>
      </c>
      <c r="E2505" s="34">
        <v>642044</v>
      </c>
      <c r="F2505" s="35">
        <v>1.03</v>
      </c>
      <c r="G2505" s="34" t="s">
        <v>364</v>
      </c>
      <c r="H2505" s="14" t="str">
        <f t="shared" si="156"/>
        <v/>
      </c>
      <c r="I2505" s="11" t="str">
        <f t="shared" si="157"/>
        <v/>
      </c>
      <c r="J2505" s="11" t="str">
        <f t="shared" si="158"/>
        <v/>
      </c>
      <c r="K2505" s="11">
        <f t="shared" si="159"/>
        <v>0</v>
      </c>
    </row>
    <row r="2506" spans="1:11" s="11" customFormat="1">
      <c r="A2506" s="32">
        <v>2018</v>
      </c>
      <c r="B2506" s="32">
        <v>55183</v>
      </c>
      <c r="C2506" s="33" t="s">
        <v>563</v>
      </c>
      <c r="D2506" s="33" t="s">
        <v>564</v>
      </c>
      <c r="E2506" s="34">
        <v>2096417</v>
      </c>
      <c r="F2506" s="35">
        <v>1.054</v>
      </c>
      <c r="G2506" s="34" t="s">
        <v>364</v>
      </c>
      <c r="H2506" s="14" t="str">
        <f t="shared" si="156"/>
        <v/>
      </c>
      <c r="I2506" s="11" t="str">
        <f t="shared" si="157"/>
        <v/>
      </c>
      <c r="J2506" s="11" t="str">
        <f t="shared" si="158"/>
        <v/>
      </c>
      <c r="K2506" s="11">
        <f t="shared" si="159"/>
        <v>0</v>
      </c>
    </row>
    <row r="2507" spans="1:11" s="11" customFormat="1">
      <c r="A2507" s="32">
        <v>2018</v>
      </c>
      <c r="B2507" s="32">
        <v>55187</v>
      </c>
      <c r="C2507" s="33" t="s">
        <v>563</v>
      </c>
      <c r="D2507" s="33" t="s">
        <v>564</v>
      </c>
      <c r="E2507" s="34">
        <v>5234450</v>
      </c>
      <c r="F2507" s="35">
        <v>1.0269999999999999</v>
      </c>
      <c r="G2507" s="34" t="s">
        <v>364</v>
      </c>
      <c r="H2507" s="14" t="str">
        <f t="shared" si="156"/>
        <v/>
      </c>
      <c r="I2507" s="11" t="str">
        <f t="shared" si="157"/>
        <v/>
      </c>
      <c r="J2507" s="11" t="str">
        <f t="shared" si="158"/>
        <v/>
      </c>
      <c r="K2507" s="11">
        <f t="shared" si="159"/>
        <v>0</v>
      </c>
    </row>
    <row r="2508" spans="1:11" s="11" customFormat="1">
      <c r="A2508" s="32">
        <v>2018</v>
      </c>
      <c r="B2508" s="32">
        <v>55188</v>
      </c>
      <c r="C2508" s="33" t="s">
        <v>563</v>
      </c>
      <c r="D2508" s="33" t="s">
        <v>564</v>
      </c>
      <c r="E2508" s="34">
        <v>140209</v>
      </c>
      <c r="F2508" s="35">
        <v>1.0549999999999999</v>
      </c>
      <c r="G2508" s="34" t="s">
        <v>364</v>
      </c>
      <c r="H2508" s="14" t="str">
        <f t="shared" si="156"/>
        <v/>
      </c>
      <c r="I2508" s="11" t="str">
        <f t="shared" si="157"/>
        <v/>
      </c>
      <c r="J2508" s="11" t="str">
        <f t="shared" si="158"/>
        <v/>
      </c>
      <c r="K2508" s="11">
        <f t="shared" si="159"/>
        <v>0</v>
      </c>
    </row>
    <row r="2509" spans="1:11" s="11" customFormat="1">
      <c r="A2509" s="32">
        <v>2018</v>
      </c>
      <c r="B2509" s="32">
        <v>55193</v>
      </c>
      <c r="C2509" s="33" t="s">
        <v>563</v>
      </c>
      <c r="D2509" s="33" t="s">
        <v>564</v>
      </c>
      <c r="E2509" s="34">
        <v>2469532</v>
      </c>
      <c r="F2509" s="35">
        <v>1.052</v>
      </c>
      <c r="G2509" s="34" t="s">
        <v>364</v>
      </c>
      <c r="H2509" s="14" t="str">
        <f t="shared" si="156"/>
        <v/>
      </c>
      <c r="I2509" s="11" t="str">
        <f t="shared" si="157"/>
        <v/>
      </c>
      <c r="J2509" s="11" t="str">
        <f t="shared" si="158"/>
        <v/>
      </c>
      <c r="K2509" s="11">
        <f t="shared" si="159"/>
        <v>0</v>
      </c>
    </row>
    <row r="2510" spans="1:11" s="11" customFormat="1">
      <c r="A2510" s="32">
        <v>2018</v>
      </c>
      <c r="B2510" s="32">
        <v>55197</v>
      </c>
      <c r="C2510" s="33" t="s">
        <v>563</v>
      </c>
      <c r="D2510" s="33" t="s">
        <v>564</v>
      </c>
      <c r="E2510" s="34">
        <v>3503977</v>
      </c>
      <c r="F2510" s="35">
        <v>1</v>
      </c>
      <c r="G2510" s="34">
        <v>356.4</v>
      </c>
      <c r="H2510" s="14">
        <f t="shared" si="156"/>
        <v>12488174.027999999</v>
      </c>
      <c r="I2510" s="11">
        <f t="shared" si="157"/>
        <v>3503977</v>
      </c>
      <c r="J2510" s="11">
        <f t="shared" si="158"/>
        <v>3503977</v>
      </c>
      <c r="K2510" s="11">
        <f t="shared" si="159"/>
        <v>0</v>
      </c>
    </row>
    <row r="2511" spans="1:11" s="11" customFormat="1">
      <c r="A2511" s="32">
        <v>2018</v>
      </c>
      <c r="B2511" s="32">
        <v>55198</v>
      </c>
      <c r="C2511" s="33" t="s">
        <v>563</v>
      </c>
      <c r="D2511" s="33" t="s">
        <v>564</v>
      </c>
      <c r="E2511" s="34">
        <v>1215019</v>
      </c>
      <c r="F2511" s="35">
        <v>1.079</v>
      </c>
      <c r="G2511" s="34" t="s">
        <v>364</v>
      </c>
      <c r="H2511" s="14" t="str">
        <f t="shared" si="156"/>
        <v/>
      </c>
      <c r="I2511" s="11" t="str">
        <f t="shared" si="157"/>
        <v/>
      </c>
      <c r="J2511" s="11" t="str">
        <f t="shared" si="158"/>
        <v/>
      </c>
      <c r="K2511" s="11">
        <f t="shared" si="159"/>
        <v>0</v>
      </c>
    </row>
    <row r="2512" spans="1:11" s="11" customFormat="1">
      <c r="A2512" s="32">
        <v>2018</v>
      </c>
      <c r="B2512" s="32">
        <v>55199</v>
      </c>
      <c r="C2512" s="33" t="s">
        <v>563</v>
      </c>
      <c r="D2512" s="33" t="s">
        <v>564</v>
      </c>
      <c r="E2512" s="34">
        <v>465119</v>
      </c>
      <c r="F2512" s="35">
        <v>1.0760000000000001</v>
      </c>
      <c r="G2512" s="34" t="s">
        <v>364</v>
      </c>
      <c r="H2512" s="14" t="str">
        <f t="shared" si="156"/>
        <v/>
      </c>
      <c r="I2512" s="11" t="str">
        <f t="shared" si="157"/>
        <v/>
      </c>
      <c r="J2512" s="11" t="str">
        <f t="shared" si="158"/>
        <v/>
      </c>
      <c r="K2512" s="11">
        <f t="shared" si="159"/>
        <v>0</v>
      </c>
    </row>
    <row r="2513" spans="1:11" s="11" customFormat="1">
      <c r="A2513" s="32">
        <v>2018</v>
      </c>
      <c r="B2513" s="32">
        <v>55201</v>
      </c>
      <c r="C2513" s="33" t="s">
        <v>563</v>
      </c>
      <c r="D2513" s="33" t="s">
        <v>564</v>
      </c>
      <c r="E2513" s="34">
        <v>70274</v>
      </c>
      <c r="F2513" s="35">
        <v>1.0289999999999999</v>
      </c>
      <c r="G2513" s="34" t="s">
        <v>364</v>
      </c>
      <c r="H2513" s="14" t="str">
        <f t="shared" si="156"/>
        <v/>
      </c>
      <c r="I2513" s="11" t="str">
        <f t="shared" si="157"/>
        <v/>
      </c>
      <c r="J2513" s="11" t="str">
        <f t="shared" si="158"/>
        <v/>
      </c>
      <c r="K2513" s="11">
        <f t="shared" si="159"/>
        <v>0</v>
      </c>
    </row>
    <row r="2514" spans="1:11" s="11" customFormat="1">
      <c r="A2514" s="32">
        <v>2018</v>
      </c>
      <c r="B2514" s="32">
        <v>55202</v>
      </c>
      <c r="C2514" s="33" t="s">
        <v>563</v>
      </c>
      <c r="D2514" s="33" t="s">
        <v>564</v>
      </c>
      <c r="E2514" s="34">
        <v>115620</v>
      </c>
      <c r="F2514" s="35">
        <v>1.026</v>
      </c>
      <c r="G2514" s="34">
        <v>544.1</v>
      </c>
      <c r="H2514" s="14">
        <f t="shared" si="156"/>
        <v>645444.71892000001</v>
      </c>
      <c r="I2514" s="11">
        <f t="shared" si="157"/>
        <v>115620</v>
      </c>
      <c r="J2514" s="11">
        <f t="shared" si="158"/>
        <v>118626.12000000001</v>
      </c>
      <c r="K2514" s="11">
        <f t="shared" si="159"/>
        <v>0</v>
      </c>
    </row>
    <row r="2515" spans="1:11" s="11" customFormat="1">
      <c r="A2515" s="32">
        <v>2018</v>
      </c>
      <c r="B2515" s="32">
        <v>55204</v>
      </c>
      <c r="C2515" s="33" t="s">
        <v>563</v>
      </c>
      <c r="D2515" s="33" t="s">
        <v>564</v>
      </c>
      <c r="E2515" s="34">
        <v>13922</v>
      </c>
      <c r="F2515" s="35">
        <v>1.024</v>
      </c>
      <c r="G2515" s="34">
        <v>673.1</v>
      </c>
      <c r="H2515" s="14">
        <f t="shared" si="156"/>
        <v>95957.997568000006</v>
      </c>
      <c r="I2515" s="11">
        <f t="shared" si="157"/>
        <v>13922</v>
      </c>
      <c r="J2515" s="11">
        <f t="shared" si="158"/>
        <v>14256.128000000001</v>
      </c>
      <c r="K2515" s="11">
        <f t="shared" si="159"/>
        <v>0</v>
      </c>
    </row>
    <row r="2516" spans="1:11" s="11" customFormat="1">
      <c r="A2516" s="32">
        <v>2018</v>
      </c>
      <c r="B2516" s="32">
        <v>55206</v>
      </c>
      <c r="C2516" s="33" t="s">
        <v>563</v>
      </c>
      <c r="D2516" s="33" t="s">
        <v>564</v>
      </c>
      <c r="E2516" s="34">
        <v>1593012</v>
      </c>
      <c r="F2516" s="35">
        <v>1.0269999999999999</v>
      </c>
      <c r="G2516" s="34" t="s">
        <v>364</v>
      </c>
      <c r="H2516" s="14" t="str">
        <f t="shared" si="156"/>
        <v/>
      </c>
      <c r="I2516" s="11" t="str">
        <f t="shared" si="157"/>
        <v/>
      </c>
      <c r="J2516" s="11" t="str">
        <f t="shared" si="158"/>
        <v/>
      </c>
      <c r="K2516" s="11">
        <f t="shared" si="159"/>
        <v>0</v>
      </c>
    </row>
    <row r="2517" spans="1:11" s="11" customFormat="1">
      <c r="A2517" s="32">
        <v>2018</v>
      </c>
      <c r="B2517" s="32">
        <v>55210</v>
      </c>
      <c r="C2517" s="33" t="s">
        <v>563</v>
      </c>
      <c r="D2517" s="33" t="s">
        <v>564</v>
      </c>
      <c r="E2517" s="34">
        <v>165118</v>
      </c>
      <c r="F2517" s="35">
        <v>1.05</v>
      </c>
      <c r="G2517" s="34">
        <v>527</v>
      </c>
      <c r="H2517" s="14">
        <f t="shared" si="156"/>
        <v>913680.45299999998</v>
      </c>
      <c r="I2517" s="11">
        <f t="shared" si="157"/>
        <v>165118</v>
      </c>
      <c r="J2517" s="11">
        <f t="shared" si="158"/>
        <v>173373.9</v>
      </c>
      <c r="K2517" s="11">
        <f t="shared" si="159"/>
        <v>0</v>
      </c>
    </row>
    <row r="2518" spans="1:11" s="11" customFormat="1">
      <c r="A2518" s="32">
        <v>2018</v>
      </c>
      <c r="B2518" s="32">
        <v>55211</v>
      </c>
      <c r="C2518" s="33" t="s">
        <v>563</v>
      </c>
      <c r="D2518" s="33" t="s">
        <v>564</v>
      </c>
      <c r="E2518" s="34">
        <v>1168483</v>
      </c>
      <c r="F2518" s="35">
        <v>1.03</v>
      </c>
      <c r="G2518" s="34" t="s">
        <v>364</v>
      </c>
      <c r="H2518" s="14" t="str">
        <f t="shared" si="156"/>
        <v/>
      </c>
      <c r="I2518" s="11" t="str">
        <f t="shared" si="157"/>
        <v/>
      </c>
      <c r="J2518" s="11" t="str">
        <f t="shared" si="158"/>
        <v/>
      </c>
      <c r="K2518" s="11">
        <f t="shared" si="159"/>
        <v>0</v>
      </c>
    </row>
    <row r="2519" spans="1:11" s="11" customFormat="1">
      <c r="A2519" s="32">
        <v>2018</v>
      </c>
      <c r="B2519" s="32">
        <v>55212</v>
      </c>
      <c r="C2519" s="33" t="s">
        <v>563</v>
      </c>
      <c r="D2519" s="33" t="s">
        <v>564</v>
      </c>
      <c r="E2519" s="34">
        <v>517844</v>
      </c>
      <c r="F2519" s="35">
        <v>1.03</v>
      </c>
      <c r="G2519" s="34" t="s">
        <v>364</v>
      </c>
      <c r="H2519" s="14" t="str">
        <f t="shared" si="156"/>
        <v/>
      </c>
      <c r="I2519" s="11" t="str">
        <f t="shared" si="157"/>
        <v/>
      </c>
      <c r="J2519" s="11" t="str">
        <f t="shared" si="158"/>
        <v/>
      </c>
      <c r="K2519" s="11">
        <f t="shared" si="159"/>
        <v>0</v>
      </c>
    </row>
    <row r="2520" spans="1:11" s="11" customFormat="1">
      <c r="A2520" s="32">
        <v>2018</v>
      </c>
      <c r="B2520" s="32">
        <v>55215</v>
      </c>
      <c r="C2520" s="33" t="s">
        <v>563</v>
      </c>
      <c r="D2520" s="33" t="s">
        <v>564</v>
      </c>
      <c r="E2520" s="34">
        <v>4421413</v>
      </c>
      <c r="F2520" s="35">
        <v>1.04</v>
      </c>
      <c r="G2520" s="34" t="s">
        <v>364</v>
      </c>
      <c r="H2520" s="14" t="str">
        <f t="shared" si="156"/>
        <v/>
      </c>
      <c r="I2520" s="11" t="str">
        <f t="shared" si="157"/>
        <v/>
      </c>
      <c r="J2520" s="11" t="str">
        <f t="shared" si="158"/>
        <v/>
      </c>
      <c r="K2520" s="11">
        <f t="shared" si="159"/>
        <v>0</v>
      </c>
    </row>
    <row r="2521" spans="1:11" s="11" customFormat="1">
      <c r="A2521" s="32">
        <v>2018</v>
      </c>
      <c r="B2521" s="32">
        <v>55217</v>
      </c>
      <c r="C2521" s="33" t="s">
        <v>563</v>
      </c>
      <c r="D2521" s="33" t="s">
        <v>564</v>
      </c>
      <c r="E2521" s="34">
        <v>2402239</v>
      </c>
      <c r="F2521" s="35">
        <v>1.034</v>
      </c>
      <c r="G2521" s="34" t="s">
        <v>364</v>
      </c>
      <c r="H2521" s="14" t="str">
        <f t="shared" si="156"/>
        <v/>
      </c>
      <c r="I2521" s="11" t="str">
        <f t="shared" si="157"/>
        <v/>
      </c>
      <c r="J2521" s="11" t="str">
        <f t="shared" si="158"/>
        <v/>
      </c>
      <c r="K2521" s="11">
        <f t="shared" si="159"/>
        <v>0</v>
      </c>
    </row>
    <row r="2522" spans="1:11" s="11" customFormat="1">
      <c r="A2522" s="32">
        <v>2018</v>
      </c>
      <c r="B2522" s="32">
        <v>55218</v>
      </c>
      <c r="C2522" s="33" t="s">
        <v>563</v>
      </c>
      <c r="D2522" s="33" t="s">
        <v>564</v>
      </c>
      <c r="E2522" s="34">
        <v>1348411</v>
      </c>
      <c r="F2522" s="35">
        <v>1.0529999999999999</v>
      </c>
      <c r="G2522" s="34">
        <v>359.5</v>
      </c>
      <c r="H2522" s="14">
        <f t="shared" si="156"/>
        <v>5104457.0348849995</v>
      </c>
      <c r="I2522" s="11">
        <f t="shared" si="157"/>
        <v>1348411</v>
      </c>
      <c r="J2522" s="11">
        <f t="shared" si="158"/>
        <v>1419876.7829999998</v>
      </c>
      <c r="K2522" s="11">
        <f t="shared" si="159"/>
        <v>0</v>
      </c>
    </row>
    <row r="2523" spans="1:11" s="11" customFormat="1">
      <c r="A2523" s="32">
        <v>2018</v>
      </c>
      <c r="B2523" s="32">
        <v>55218</v>
      </c>
      <c r="C2523" s="33" t="s">
        <v>563</v>
      </c>
      <c r="D2523" s="33" t="s">
        <v>564</v>
      </c>
      <c r="E2523" s="34">
        <v>1034226</v>
      </c>
      <c r="F2523" s="35">
        <v>1.0529999999999999</v>
      </c>
      <c r="G2523" s="34">
        <v>379.2</v>
      </c>
      <c r="H2523" s="14">
        <f t="shared" si="156"/>
        <v>4129639.5965759996</v>
      </c>
      <c r="I2523" s="11">
        <f t="shared" si="157"/>
        <v>1034226</v>
      </c>
      <c r="J2523" s="11">
        <f t="shared" si="158"/>
        <v>1089039.9779999999</v>
      </c>
      <c r="K2523" s="11">
        <f t="shared" si="159"/>
        <v>0</v>
      </c>
    </row>
    <row r="2524" spans="1:11" s="11" customFormat="1">
      <c r="A2524" s="32">
        <v>2018</v>
      </c>
      <c r="B2524" s="32">
        <v>55220</v>
      </c>
      <c r="C2524" s="33" t="s">
        <v>563</v>
      </c>
      <c r="D2524" s="33" t="s">
        <v>564</v>
      </c>
      <c r="E2524" s="34">
        <v>572344</v>
      </c>
      <c r="F2524" s="35">
        <v>1.014</v>
      </c>
      <c r="G2524" s="34">
        <v>430.6</v>
      </c>
      <c r="H2524" s="14">
        <f t="shared" si="156"/>
        <v>2499016.4496960002</v>
      </c>
      <c r="I2524" s="11">
        <f t="shared" si="157"/>
        <v>572344</v>
      </c>
      <c r="J2524" s="11">
        <f t="shared" si="158"/>
        <v>580356.81599999999</v>
      </c>
      <c r="K2524" s="11">
        <f t="shared" si="159"/>
        <v>0</v>
      </c>
    </row>
    <row r="2525" spans="1:11" s="11" customFormat="1">
      <c r="A2525" s="32">
        <v>2018</v>
      </c>
      <c r="B2525" s="32">
        <v>55220</v>
      </c>
      <c r="C2525" s="33" t="s">
        <v>563</v>
      </c>
      <c r="D2525" s="33" t="s">
        <v>564</v>
      </c>
      <c r="E2525" s="34">
        <v>515265</v>
      </c>
      <c r="F2525" s="35">
        <v>1.014</v>
      </c>
      <c r="G2525" s="34">
        <v>381.4</v>
      </c>
      <c r="H2525" s="14">
        <f t="shared" si="156"/>
        <v>1992733.7999399998</v>
      </c>
      <c r="I2525" s="11">
        <f t="shared" si="157"/>
        <v>515265</v>
      </c>
      <c r="J2525" s="11">
        <f t="shared" si="158"/>
        <v>522478.71</v>
      </c>
      <c r="K2525" s="11">
        <f t="shared" si="159"/>
        <v>0</v>
      </c>
    </row>
    <row r="2526" spans="1:11" s="11" customFormat="1">
      <c r="A2526" s="32">
        <v>2018</v>
      </c>
      <c r="B2526" s="32">
        <v>55221</v>
      </c>
      <c r="C2526" s="33" t="s">
        <v>563</v>
      </c>
      <c r="D2526" s="33" t="s">
        <v>564</v>
      </c>
      <c r="E2526" s="34">
        <v>104883</v>
      </c>
      <c r="F2526" s="35">
        <v>1.03</v>
      </c>
      <c r="G2526" s="34">
        <v>441.9</v>
      </c>
      <c r="H2526" s="14">
        <f t="shared" si="156"/>
        <v>477382.31630999997</v>
      </c>
      <c r="I2526" s="11">
        <f t="shared" si="157"/>
        <v>104883</v>
      </c>
      <c r="J2526" s="11">
        <f t="shared" si="158"/>
        <v>108029.49</v>
      </c>
      <c r="K2526" s="11">
        <f t="shared" si="159"/>
        <v>0</v>
      </c>
    </row>
    <row r="2527" spans="1:11" s="11" customFormat="1">
      <c r="A2527" s="32">
        <v>2018</v>
      </c>
      <c r="B2527" s="32">
        <v>55222</v>
      </c>
      <c r="C2527" s="33" t="s">
        <v>563</v>
      </c>
      <c r="D2527" s="33" t="s">
        <v>564</v>
      </c>
      <c r="E2527" s="34">
        <v>13049</v>
      </c>
      <c r="F2527" s="35">
        <v>1.0649999999999999</v>
      </c>
      <c r="G2527" s="34" t="s">
        <v>364</v>
      </c>
      <c r="H2527" s="14" t="str">
        <f t="shared" si="156"/>
        <v/>
      </c>
      <c r="I2527" s="11" t="str">
        <f t="shared" si="157"/>
        <v/>
      </c>
      <c r="J2527" s="11" t="str">
        <f t="shared" si="158"/>
        <v/>
      </c>
      <c r="K2527" s="11">
        <f t="shared" si="159"/>
        <v>0</v>
      </c>
    </row>
    <row r="2528" spans="1:11" s="11" customFormat="1">
      <c r="A2528" s="32">
        <v>2018</v>
      </c>
      <c r="B2528" s="32">
        <v>55223</v>
      </c>
      <c r="C2528" s="33" t="s">
        <v>563</v>
      </c>
      <c r="D2528" s="33" t="s">
        <v>564</v>
      </c>
      <c r="E2528" s="34">
        <v>11594</v>
      </c>
      <c r="F2528" s="35">
        <v>1</v>
      </c>
      <c r="G2528" s="34" t="s">
        <v>364</v>
      </c>
      <c r="H2528" s="14" t="str">
        <f t="shared" si="156"/>
        <v/>
      </c>
      <c r="I2528" s="11" t="str">
        <f t="shared" si="157"/>
        <v/>
      </c>
      <c r="J2528" s="11" t="str">
        <f t="shared" si="158"/>
        <v/>
      </c>
      <c r="K2528" s="11">
        <f t="shared" si="159"/>
        <v>0</v>
      </c>
    </row>
    <row r="2529" spans="1:11" s="11" customFormat="1">
      <c r="A2529" s="32">
        <v>2018</v>
      </c>
      <c r="B2529" s="32">
        <v>55223</v>
      </c>
      <c r="C2529" s="33" t="s">
        <v>563</v>
      </c>
      <c r="D2529" s="33" t="s">
        <v>564</v>
      </c>
      <c r="E2529" s="34">
        <v>11849</v>
      </c>
      <c r="F2529" s="35">
        <v>1.028</v>
      </c>
      <c r="G2529" s="34" t="s">
        <v>364</v>
      </c>
      <c r="H2529" s="14" t="str">
        <f t="shared" si="156"/>
        <v/>
      </c>
      <c r="I2529" s="11" t="str">
        <f t="shared" si="157"/>
        <v/>
      </c>
      <c r="J2529" s="11" t="str">
        <f t="shared" si="158"/>
        <v/>
      </c>
      <c r="K2529" s="11">
        <f t="shared" si="159"/>
        <v>0</v>
      </c>
    </row>
    <row r="2530" spans="1:11" s="11" customFormat="1">
      <c r="A2530" s="32">
        <v>2018</v>
      </c>
      <c r="B2530" s="32">
        <v>55223</v>
      </c>
      <c r="C2530" s="33" t="s">
        <v>563</v>
      </c>
      <c r="D2530" s="33" t="s">
        <v>564</v>
      </c>
      <c r="E2530" s="34">
        <v>31507</v>
      </c>
      <c r="F2530" s="35">
        <v>1</v>
      </c>
      <c r="G2530" s="34" t="s">
        <v>364</v>
      </c>
      <c r="H2530" s="14" t="str">
        <f t="shared" si="156"/>
        <v/>
      </c>
      <c r="I2530" s="11" t="str">
        <f t="shared" si="157"/>
        <v/>
      </c>
      <c r="J2530" s="11" t="str">
        <f t="shared" si="158"/>
        <v/>
      </c>
      <c r="K2530" s="11">
        <f t="shared" si="159"/>
        <v>0</v>
      </c>
    </row>
    <row r="2531" spans="1:11" s="11" customFormat="1">
      <c r="A2531" s="32">
        <v>2018</v>
      </c>
      <c r="B2531" s="32">
        <v>55223</v>
      </c>
      <c r="C2531" s="33" t="s">
        <v>563</v>
      </c>
      <c r="D2531" s="33" t="s">
        <v>564</v>
      </c>
      <c r="E2531" s="34">
        <v>35199</v>
      </c>
      <c r="F2531" s="35">
        <v>1.038</v>
      </c>
      <c r="G2531" s="34" t="s">
        <v>364</v>
      </c>
      <c r="H2531" s="14" t="str">
        <f t="shared" si="156"/>
        <v/>
      </c>
      <c r="I2531" s="11" t="str">
        <f t="shared" si="157"/>
        <v/>
      </c>
      <c r="J2531" s="11" t="str">
        <f t="shared" si="158"/>
        <v/>
      </c>
      <c r="K2531" s="11">
        <f t="shared" si="159"/>
        <v>0</v>
      </c>
    </row>
    <row r="2532" spans="1:11" s="11" customFormat="1">
      <c r="A2532" s="32">
        <v>2018</v>
      </c>
      <c r="B2532" s="32">
        <v>55223</v>
      </c>
      <c r="C2532" s="33" t="s">
        <v>563</v>
      </c>
      <c r="D2532" s="33" t="s">
        <v>564</v>
      </c>
      <c r="E2532" s="34">
        <v>41370</v>
      </c>
      <c r="F2532" s="35">
        <v>1.022</v>
      </c>
      <c r="G2532" s="34" t="s">
        <v>364</v>
      </c>
      <c r="H2532" s="14" t="str">
        <f t="shared" si="156"/>
        <v/>
      </c>
      <c r="I2532" s="11" t="str">
        <f t="shared" si="157"/>
        <v/>
      </c>
      <c r="J2532" s="11" t="str">
        <f t="shared" si="158"/>
        <v/>
      </c>
      <c r="K2532" s="11">
        <f t="shared" si="159"/>
        <v>0</v>
      </c>
    </row>
    <row r="2533" spans="1:11" s="11" customFormat="1">
      <c r="A2533" s="32">
        <v>2018</v>
      </c>
      <c r="B2533" s="32">
        <v>55223</v>
      </c>
      <c r="C2533" s="33" t="s">
        <v>563</v>
      </c>
      <c r="D2533" s="33" t="s">
        <v>564</v>
      </c>
      <c r="E2533" s="34">
        <v>75697</v>
      </c>
      <c r="F2533" s="35">
        <v>1.02</v>
      </c>
      <c r="G2533" s="34" t="s">
        <v>364</v>
      </c>
      <c r="H2533" s="14" t="str">
        <f t="shared" si="156"/>
        <v/>
      </c>
      <c r="I2533" s="11" t="str">
        <f t="shared" si="157"/>
        <v/>
      </c>
      <c r="J2533" s="11" t="str">
        <f t="shared" si="158"/>
        <v/>
      </c>
      <c r="K2533" s="11">
        <f t="shared" si="159"/>
        <v>0</v>
      </c>
    </row>
    <row r="2534" spans="1:11" s="11" customFormat="1">
      <c r="A2534" s="32">
        <v>2018</v>
      </c>
      <c r="B2534" s="32">
        <v>55223</v>
      </c>
      <c r="C2534" s="33" t="s">
        <v>563</v>
      </c>
      <c r="D2534" s="33" t="s">
        <v>564</v>
      </c>
      <c r="E2534" s="34">
        <v>47652</v>
      </c>
      <c r="F2534" s="35">
        <v>1.0149999999999999</v>
      </c>
      <c r="G2534" s="34" t="s">
        <v>364</v>
      </c>
      <c r="H2534" s="14" t="str">
        <f t="shared" si="156"/>
        <v/>
      </c>
      <c r="I2534" s="11" t="str">
        <f t="shared" si="157"/>
        <v/>
      </c>
      <c r="J2534" s="11" t="str">
        <f t="shared" si="158"/>
        <v/>
      </c>
      <c r="K2534" s="11">
        <f t="shared" si="159"/>
        <v>0</v>
      </c>
    </row>
    <row r="2535" spans="1:11" s="11" customFormat="1">
      <c r="A2535" s="32">
        <v>2018</v>
      </c>
      <c r="B2535" s="32">
        <v>55223</v>
      </c>
      <c r="C2535" s="33" t="s">
        <v>563</v>
      </c>
      <c r="D2535" s="33" t="s">
        <v>564</v>
      </c>
      <c r="E2535" s="34">
        <v>53786</v>
      </c>
      <c r="F2535" s="35">
        <v>1.0209999999999999</v>
      </c>
      <c r="G2535" s="34" t="s">
        <v>364</v>
      </c>
      <c r="H2535" s="14" t="str">
        <f t="shared" si="156"/>
        <v/>
      </c>
      <c r="I2535" s="11" t="str">
        <f t="shared" si="157"/>
        <v/>
      </c>
      <c r="J2535" s="11" t="str">
        <f t="shared" si="158"/>
        <v/>
      </c>
      <c r="K2535" s="11">
        <f t="shared" si="159"/>
        <v>0</v>
      </c>
    </row>
    <row r="2536" spans="1:11" s="11" customFormat="1">
      <c r="A2536" s="32">
        <v>2018</v>
      </c>
      <c r="B2536" s="32">
        <v>55223</v>
      </c>
      <c r="C2536" s="33" t="s">
        <v>563</v>
      </c>
      <c r="D2536" s="33" t="s">
        <v>564</v>
      </c>
      <c r="E2536" s="34">
        <v>57065</v>
      </c>
      <c r="F2536" s="35">
        <v>1.0189999999999999</v>
      </c>
      <c r="G2536" s="34" t="s">
        <v>364</v>
      </c>
      <c r="H2536" s="14" t="str">
        <f t="shared" si="156"/>
        <v/>
      </c>
      <c r="I2536" s="11" t="str">
        <f t="shared" si="157"/>
        <v/>
      </c>
      <c r="J2536" s="11" t="str">
        <f t="shared" si="158"/>
        <v/>
      </c>
      <c r="K2536" s="11">
        <f t="shared" si="159"/>
        <v>0</v>
      </c>
    </row>
    <row r="2537" spans="1:11" s="11" customFormat="1">
      <c r="A2537" s="32">
        <v>2018</v>
      </c>
      <c r="B2537" s="32">
        <v>55223</v>
      </c>
      <c r="C2537" s="33" t="s">
        <v>563</v>
      </c>
      <c r="D2537" s="33" t="s">
        <v>564</v>
      </c>
      <c r="E2537" s="34">
        <v>69990</v>
      </c>
      <c r="F2537" s="35">
        <v>1.026</v>
      </c>
      <c r="G2537" s="34" t="s">
        <v>364</v>
      </c>
      <c r="H2537" s="14" t="str">
        <f t="shared" si="156"/>
        <v/>
      </c>
      <c r="I2537" s="11" t="str">
        <f t="shared" si="157"/>
        <v/>
      </c>
      <c r="J2537" s="11" t="str">
        <f t="shared" si="158"/>
        <v/>
      </c>
      <c r="K2537" s="11">
        <f t="shared" si="159"/>
        <v>0</v>
      </c>
    </row>
    <row r="2538" spans="1:11" s="11" customFormat="1">
      <c r="A2538" s="32">
        <v>2018</v>
      </c>
      <c r="B2538" s="32">
        <v>55223</v>
      </c>
      <c r="C2538" s="33" t="s">
        <v>563</v>
      </c>
      <c r="D2538" s="33" t="s">
        <v>564</v>
      </c>
      <c r="E2538" s="34">
        <v>71853</v>
      </c>
      <c r="F2538" s="35">
        <v>1.022</v>
      </c>
      <c r="G2538" s="34" t="s">
        <v>364</v>
      </c>
      <c r="H2538" s="14" t="str">
        <f t="shared" si="156"/>
        <v/>
      </c>
      <c r="I2538" s="11" t="str">
        <f t="shared" si="157"/>
        <v/>
      </c>
      <c r="J2538" s="11" t="str">
        <f t="shared" si="158"/>
        <v/>
      </c>
      <c r="K2538" s="11">
        <f t="shared" si="159"/>
        <v>0</v>
      </c>
    </row>
    <row r="2539" spans="1:11" s="11" customFormat="1">
      <c r="A2539" s="32">
        <v>2018</v>
      </c>
      <c r="B2539" s="32">
        <v>55223</v>
      </c>
      <c r="C2539" s="33" t="s">
        <v>563</v>
      </c>
      <c r="D2539" s="33" t="s">
        <v>564</v>
      </c>
      <c r="E2539" s="34">
        <v>43879</v>
      </c>
      <c r="F2539" s="35">
        <v>1.024</v>
      </c>
      <c r="G2539" s="34" t="s">
        <v>364</v>
      </c>
      <c r="H2539" s="14" t="str">
        <f t="shared" si="156"/>
        <v/>
      </c>
      <c r="I2539" s="11" t="str">
        <f t="shared" si="157"/>
        <v/>
      </c>
      <c r="J2539" s="11" t="str">
        <f t="shared" si="158"/>
        <v/>
      </c>
      <c r="K2539" s="11">
        <f t="shared" si="159"/>
        <v>0</v>
      </c>
    </row>
    <row r="2540" spans="1:11" s="11" customFormat="1">
      <c r="A2540" s="32">
        <v>2018</v>
      </c>
      <c r="B2540" s="32">
        <v>55224</v>
      </c>
      <c r="C2540" s="33" t="s">
        <v>563</v>
      </c>
      <c r="D2540" s="33" t="s">
        <v>564</v>
      </c>
      <c r="E2540" s="34">
        <v>194138</v>
      </c>
      <c r="F2540" s="35">
        <v>1.028</v>
      </c>
      <c r="G2540" s="34">
        <v>468</v>
      </c>
      <c r="H2540" s="14">
        <f t="shared" si="156"/>
        <v>934005.68352000008</v>
      </c>
      <c r="I2540" s="11">
        <f t="shared" si="157"/>
        <v>194138</v>
      </c>
      <c r="J2540" s="11">
        <f t="shared" si="158"/>
        <v>199573.864</v>
      </c>
      <c r="K2540" s="11">
        <f t="shared" si="159"/>
        <v>0</v>
      </c>
    </row>
    <row r="2541" spans="1:11" s="11" customFormat="1">
      <c r="A2541" s="32">
        <v>2018</v>
      </c>
      <c r="B2541" s="32">
        <v>55224</v>
      </c>
      <c r="C2541" s="33" t="s">
        <v>563</v>
      </c>
      <c r="D2541" s="33" t="s">
        <v>564</v>
      </c>
      <c r="E2541" s="34">
        <v>825</v>
      </c>
      <c r="F2541" s="35">
        <v>1.028</v>
      </c>
      <c r="G2541" s="34">
        <v>625.9</v>
      </c>
      <c r="H2541" s="14">
        <f t="shared" si="156"/>
        <v>5308.2578999999996</v>
      </c>
      <c r="I2541" s="11">
        <f t="shared" si="157"/>
        <v>825</v>
      </c>
      <c r="J2541" s="11">
        <f t="shared" si="158"/>
        <v>848.1</v>
      </c>
      <c r="K2541" s="11">
        <f t="shared" si="159"/>
        <v>0</v>
      </c>
    </row>
    <row r="2542" spans="1:11" s="11" customFormat="1">
      <c r="A2542" s="32">
        <v>2018</v>
      </c>
      <c r="B2542" s="32">
        <v>55225</v>
      </c>
      <c r="C2542" s="33" t="s">
        <v>563</v>
      </c>
      <c r="D2542" s="33" t="s">
        <v>564</v>
      </c>
      <c r="E2542" s="34">
        <v>2097749</v>
      </c>
      <c r="F2542" s="35">
        <v>1.0449999999999999</v>
      </c>
      <c r="G2542" s="34" t="s">
        <v>364</v>
      </c>
      <c r="H2542" s="14" t="str">
        <f t="shared" si="156"/>
        <v/>
      </c>
      <c r="I2542" s="11" t="str">
        <f t="shared" si="157"/>
        <v/>
      </c>
      <c r="J2542" s="11" t="str">
        <f t="shared" si="158"/>
        <v/>
      </c>
      <c r="K2542" s="11">
        <f t="shared" si="159"/>
        <v>0</v>
      </c>
    </row>
    <row r="2543" spans="1:11" s="11" customFormat="1">
      <c r="A2543" s="32">
        <v>2018</v>
      </c>
      <c r="B2543" s="32">
        <v>55226</v>
      </c>
      <c r="C2543" s="33" t="s">
        <v>563</v>
      </c>
      <c r="D2543" s="33" t="s">
        <v>564</v>
      </c>
      <c r="E2543" s="34">
        <v>2968964</v>
      </c>
      <c r="F2543" s="35">
        <v>1.03</v>
      </c>
      <c r="G2543" s="34" t="s">
        <v>364</v>
      </c>
      <c r="H2543" s="14" t="str">
        <f t="shared" si="156"/>
        <v/>
      </c>
      <c r="I2543" s="11" t="str">
        <f t="shared" si="157"/>
        <v/>
      </c>
      <c r="J2543" s="11" t="str">
        <f t="shared" si="158"/>
        <v/>
      </c>
      <c r="K2543" s="11">
        <f t="shared" si="159"/>
        <v>0</v>
      </c>
    </row>
    <row r="2544" spans="1:11" s="11" customFormat="1">
      <c r="A2544" s="32">
        <v>2018</v>
      </c>
      <c r="B2544" s="32">
        <v>55228</v>
      </c>
      <c r="C2544" s="33" t="s">
        <v>565</v>
      </c>
      <c r="D2544" s="33" t="s">
        <v>566</v>
      </c>
      <c r="E2544" s="34">
        <v>1283</v>
      </c>
      <c r="F2544" s="35">
        <v>5.7919999999999998</v>
      </c>
      <c r="G2544" s="34">
        <v>1664</v>
      </c>
      <c r="H2544" s="14">
        <f t="shared" si="156"/>
        <v>123654.10303999999</v>
      </c>
      <c r="I2544" s="11">
        <f t="shared" si="157"/>
        <v>1283</v>
      </c>
      <c r="J2544" s="11">
        <f t="shared" si="158"/>
        <v>7431.1359999999995</v>
      </c>
      <c r="K2544" s="11">
        <f t="shared" si="159"/>
        <v>0</v>
      </c>
    </row>
    <row r="2545" spans="1:11" s="11" customFormat="1">
      <c r="A2545" s="32">
        <v>2018</v>
      </c>
      <c r="B2545" s="32">
        <v>55228</v>
      </c>
      <c r="C2545" s="33" t="s">
        <v>563</v>
      </c>
      <c r="D2545" s="33" t="s">
        <v>564</v>
      </c>
      <c r="E2545" s="34">
        <v>143753</v>
      </c>
      <c r="F2545" s="35">
        <v>1.0609999999999999</v>
      </c>
      <c r="G2545" s="34">
        <v>336.5</v>
      </c>
      <c r="H2545" s="14">
        <f t="shared" si="156"/>
        <v>513236.30454500002</v>
      </c>
      <c r="I2545" s="11">
        <f t="shared" si="157"/>
        <v>143753</v>
      </c>
      <c r="J2545" s="11">
        <f t="shared" si="158"/>
        <v>152521.93299999999</v>
      </c>
      <c r="K2545" s="11">
        <f t="shared" si="159"/>
        <v>0</v>
      </c>
    </row>
    <row r="2546" spans="1:11" s="11" customFormat="1">
      <c r="A2546" s="32">
        <v>2018</v>
      </c>
      <c r="B2546" s="32">
        <v>55228</v>
      </c>
      <c r="C2546" s="33" t="s">
        <v>563</v>
      </c>
      <c r="D2546" s="33" t="s">
        <v>564</v>
      </c>
      <c r="E2546" s="34">
        <v>23535</v>
      </c>
      <c r="F2546" s="35">
        <v>1.0660000000000001</v>
      </c>
      <c r="G2546" s="34">
        <v>832.3</v>
      </c>
      <c r="H2546" s="14">
        <f t="shared" si="156"/>
        <v>208810.00413000004</v>
      </c>
      <c r="I2546" s="11">
        <f t="shared" si="157"/>
        <v>23535</v>
      </c>
      <c r="J2546" s="11">
        <f t="shared" si="158"/>
        <v>25088.31</v>
      </c>
      <c r="K2546" s="11">
        <f t="shared" si="159"/>
        <v>0</v>
      </c>
    </row>
    <row r="2547" spans="1:11" s="11" customFormat="1">
      <c r="A2547" s="32">
        <v>2018</v>
      </c>
      <c r="B2547" s="32">
        <v>55229</v>
      </c>
      <c r="C2547" s="33" t="s">
        <v>563</v>
      </c>
      <c r="D2547" s="33" t="s">
        <v>564</v>
      </c>
      <c r="E2547" s="34">
        <v>288232</v>
      </c>
      <c r="F2547" s="35">
        <v>1</v>
      </c>
      <c r="G2547" s="34" t="s">
        <v>364</v>
      </c>
      <c r="H2547" s="14" t="str">
        <f t="shared" si="156"/>
        <v/>
      </c>
      <c r="I2547" s="11" t="str">
        <f t="shared" si="157"/>
        <v/>
      </c>
      <c r="J2547" s="11" t="str">
        <f t="shared" si="158"/>
        <v/>
      </c>
      <c r="K2547" s="11">
        <f t="shared" si="159"/>
        <v>0</v>
      </c>
    </row>
    <row r="2548" spans="1:11" s="11" customFormat="1">
      <c r="A2548" s="32">
        <v>2018</v>
      </c>
      <c r="B2548" s="32">
        <v>55230</v>
      </c>
      <c r="C2548" s="33" t="s">
        <v>563</v>
      </c>
      <c r="D2548" s="33" t="s">
        <v>564</v>
      </c>
      <c r="E2548" s="34">
        <v>4391</v>
      </c>
      <c r="F2548" s="35">
        <v>1.022</v>
      </c>
      <c r="G2548" s="34">
        <v>847.3</v>
      </c>
      <c r="H2548" s="14">
        <f t="shared" si="156"/>
        <v>38023.451745999992</v>
      </c>
      <c r="I2548" s="11">
        <f t="shared" si="157"/>
        <v>4391</v>
      </c>
      <c r="J2548" s="11">
        <f t="shared" si="158"/>
        <v>4487.6019999999999</v>
      </c>
      <c r="K2548" s="11">
        <f t="shared" si="159"/>
        <v>0</v>
      </c>
    </row>
    <row r="2549" spans="1:11" s="11" customFormat="1">
      <c r="A2549" s="32">
        <v>2018</v>
      </c>
      <c r="B2549" s="32">
        <v>55230</v>
      </c>
      <c r="C2549" s="33" t="s">
        <v>563</v>
      </c>
      <c r="D2549" s="33" t="s">
        <v>564</v>
      </c>
      <c r="E2549" s="34">
        <v>20197</v>
      </c>
      <c r="F2549" s="35">
        <v>1.022</v>
      </c>
      <c r="G2549" s="34">
        <v>321.39999999999998</v>
      </c>
      <c r="H2549" s="14">
        <f t="shared" si="156"/>
        <v>66341.247476000004</v>
      </c>
      <c r="I2549" s="11">
        <f t="shared" si="157"/>
        <v>20197</v>
      </c>
      <c r="J2549" s="11">
        <f t="shared" si="158"/>
        <v>20641.333999999999</v>
      </c>
      <c r="K2549" s="11">
        <f t="shared" si="159"/>
        <v>0</v>
      </c>
    </row>
    <row r="2550" spans="1:11" s="11" customFormat="1">
      <c r="A2550" s="32">
        <v>2018</v>
      </c>
      <c r="B2550" s="32">
        <v>55230</v>
      </c>
      <c r="C2550" s="33" t="s">
        <v>563</v>
      </c>
      <c r="D2550" s="33" t="s">
        <v>564</v>
      </c>
      <c r="E2550" s="34">
        <v>52688</v>
      </c>
      <c r="F2550" s="35">
        <v>1.022</v>
      </c>
      <c r="G2550" s="34">
        <v>398</v>
      </c>
      <c r="H2550" s="14">
        <f t="shared" si="156"/>
        <v>214311.60128</v>
      </c>
      <c r="I2550" s="11">
        <f t="shared" si="157"/>
        <v>52688</v>
      </c>
      <c r="J2550" s="11">
        <f t="shared" si="158"/>
        <v>53847.135999999999</v>
      </c>
      <c r="K2550" s="11">
        <f t="shared" si="159"/>
        <v>0</v>
      </c>
    </row>
    <row r="2551" spans="1:11" s="11" customFormat="1">
      <c r="A2551" s="32">
        <v>2018</v>
      </c>
      <c r="B2551" s="32">
        <v>55230</v>
      </c>
      <c r="C2551" s="33" t="s">
        <v>563</v>
      </c>
      <c r="D2551" s="33" t="s">
        <v>564</v>
      </c>
      <c r="E2551" s="34">
        <v>57078</v>
      </c>
      <c r="F2551" s="35">
        <v>1.022</v>
      </c>
      <c r="G2551" s="34">
        <v>445.7</v>
      </c>
      <c r="H2551" s="14">
        <f t="shared" si="156"/>
        <v>259993.37221200002</v>
      </c>
      <c r="I2551" s="11">
        <f t="shared" si="157"/>
        <v>57078</v>
      </c>
      <c r="J2551" s="11">
        <f t="shared" si="158"/>
        <v>58333.716</v>
      </c>
      <c r="K2551" s="11">
        <f t="shared" si="159"/>
        <v>0</v>
      </c>
    </row>
    <row r="2552" spans="1:11" s="11" customFormat="1">
      <c r="A2552" s="32">
        <v>2018</v>
      </c>
      <c r="B2552" s="32">
        <v>55230</v>
      </c>
      <c r="C2552" s="33" t="s">
        <v>563</v>
      </c>
      <c r="D2552" s="33" t="s">
        <v>564</v>
      </c>
      <c r="E2552" s="34">
        <v>86056</v>
      </c>
      <c r="F2552" s="35">
        <v>1.022</v>
      </c>
      <c r="G2552" s="34">
        <v>448.5</v>
      </c>
      <c r="H2552" s="14">
        <f t="shared" si="156"/>
        <v>394452.30552000005</v>
      </c>
      <c r="I2552" s="11">
        <f t="shared" si="157"/>
        <v>86056</v>
      </c>
      <c r="J2552" s="11">
        <f t="shared" si="158"/>
        <v>87949.232000000004</v>
      </c>
      <c r="K2552" s="11">
        <f t="shared" si="159"/>
        <v>0</v>
      </c>
    </row>
    <row r="2553" spans="1:11" s="11" customFormat="1">
      <c r="A2553" s="32">
        <v>2018</v>
      </c>
      <c r="B2553" s="32">
        <v>55230</v>
      </c>
      <c r="C2553" s="33" t="s">
        <v>563</v>
      </c>
      <c r="D2553" s="33" t="s">
        <v>564</v>
      </c>
      <c r="E2553" s="34">
        <v>1122595</v>
      </c>
      <c r="F2553" s="35">
        <v>1.022</v>
      </c>
      <c r="G2553" s="34">
        <v>410.2</v>
      </c>
      <c r="H2553" s="14">
        <f t="shared" si="156"/>
        <v>4706192.1531800004</v>
      </c>
      <c r="I2553" s="11">
        <f t="shared" si="157"/>
        <v>1122595</v>
      </c>
      <c r="J2553" s="11">
        <f t="shared" si="158"/>
        <v>1147292.0900000001</v>
      </c>
      <c r="K2553" s="11">
        <f t="shared" si="159"/>
        <v>0</v>
      </c>
    </row>
    <row r="2554" spans="1:11" s="11" customFormat="1">
      <c r="A2554" s="32">
        <v>2018</v>
      </c>
      <c r="B2554" s="32">
        <v>55230</v>
      </c>
      <c r="C2554" s="33" t="s">
        <v>563</v>
      </c>
      <c r="D2554" s="33" t="s">
        <v>564</v>
      </c>
      <c r="E2554" s="34">
        <v>134529</v>
      </c>
      <c r="F2554" s="35">
        <v>1.022</v>
      </c>
      <c r="G2554" s="34">
        <v>361.2</v>
      </c>
      <c r="H2554" s="14">
        <f t="shared" si="156"/>
        <v>496608.96045600006</v>
      </c>
      <c r="I2554" s="11">
        <f t="shared" si="157"/>
        <v>134529</v>
      </c>
      <c r="J2554" s="11">
        <f t="shared" si="158"/>
        <v>137488.63800000001</v>
      </c>
      <c r="K2554" s="11">
        <f t="shared" si="159"/>
        <v>0</v>
      </c>
    </row>
    <row r="2555" spans="1:11" s="11" customFormat="1">
      <c r="A2555" s="32">
        <v>2018</v>
      </c>
      <c r="B2555" s="32">
        <v>55230</v>
      </c>
      <c r="C2555" s="33" t="s">
        <v>563</v>
      </c>
      <c r="D2555" s="33" t="s">
        <v>564</v>
      </c>
      <c r="E2555" s="34">
        <v>232175</v>
      </c>
      <c r="F2555" s="35">
        <v>1.022</v>
      </c>
      <c r="G2555" s="34">
        <v>558.70000000000005</v>
      </c>
      <c r="H2555" s="14">
        <f t="shared" si="156"/>
        <v>1325699.2829500001</v>
      </c>
      <c r="I2555" s="11">
        <f t="shared" si="157"/>
        <v>232175</v>
      </c>
      <c r="J2555" s="11">
        <f t="shared" si="158"/>
        <v>237282.85</v>
      </c>
      <c r="K2555" s="11">
        <f t="shared" si="159"/>
        <v>0</v>
      </c>
    </row>
    <row r="2556" spans="1:11" s="11" customFormat="1">
      <c r="A2556" s="32">
        <v>2018</v>
      </c>
      <c r="B2556" s="32">
        <v>55230</v>
      </c>
      <c r="C2556" s="33" t="s">
        <v>563</v>
      </c>
      <c r="D2556" s="33" t="s">
        <v>564</v>
      </c>
      <c r="E2556" s="34">
        <v>279826</v>
      </c>
      <c r="F2556" s="35">
        <v>1.022</v>
      </c>
      <c r="G2556" s="34">
        <v>349.3</v>
      </c>
      <c r="H2556" s="14">
        <f t="shared" si="156"/>
        <v>998935.72679600015</v>
      </c>
      <c r="I2556" s="11">
        <f t="shared" si="157"/>
        <v>279826</v>
      </c>
      <c r="J2556" s="11">
        <f t="shared" si="158"/>
        <v>285982.17200000002</v>
      </c>
      <c r="K2556" s="11">
        <f t="shared" si="159"/>
        <v>0</v>
      </c>
    </row>
    <row r="2557" spans="1:11" s="11" customFormat="1">
      <c r="A2557" s="32">
        <v>2018</v>
      </c>
      <c r="B2557" s="32">
        <v>55230</v>
      </c>
      <c r="C2557" s="33" t="s">
        <v>563</v>
      </c>
      <c r="D2557" s="33" t="s">
        <v>564</v>
      </c>
      <c r="E2557" s="34">
        <v>470088</v>
      </c>
      <c r="F2557" s="35">
        <v>1.022</v>
      </c>
      <c r="G2557" s="34">
        <v>548.5</v>
      </c>
      <c r="H2557" s="14">
        <f t="shared" si="156"/>
        <v>2635158.1989600002</v>
      </c>
      <c r="I2557" s="11">
        <f t="shared" si="157"/>
        <v>470088</v>
      </c>
      <c r="J2557" s="11">
        <f t="shared" si="158"/>
        <v>480429.93599999999</v>
      </c>
      <c r="K2557" s="11">
        <f t="shared" si="159"/>
        <v>0</v>
      </c>
    </row>
    <row r="2558" spans="1:11" s="11" customFormat="1">
      <c r="A2558" s="32">
        <v>2018</v>
      </c>
      <c r="B2558" s="32">
        <v>55230</v>
      </c>
      <c r="C2558" s="33" t="s">
        <v>563</v>
      </c>
      <c r="D2558" s="33" t="s">
        <v>564</v>
      </c>
      <c r="E2558" s="34">
        <v>122938</v>
      </c>
      <c r="F2558" s="35">
        <v>1.022</v>
      </c>
      <c r="G2558" s="34">
        <v>468.8</v>
      </c>
      <c r="H2558" s="14">
        <f t="shared" si="156"/>
        <v>589012.67756799993</v>
      </c>
      <c r="I2558" s="11">
        <f t="shared" si="157"/>
        <v>122938</v>
      </c>
      <c r="J2558" s="11">
        <f t="shared" si="158"/>
        <v>125642.636</v>
      </c>
      <c r="K2558" s="11">
        <f t="shared" si="159"/>
        <v>0</v>
      </c>
    </row>
    <row r="2559" spans="1:11" s="11" customFormat="1">
      <c r="A2559" s="32">
        <v>2018</v>
      </c>
      <c r="B2559" s="32">
        <v>55231</v>
      </c>
      <c r="C2559" s="33" t="s">
        <v>563</v>
      </c>
      <c r="D2559" s="33" t="s">
        <v>564</v>
      </c>
      <c r="E2559" s="34">
        <v>2387910</v>
      </c>
      <c r="F2559" s="35">
        <v>1.052</v>
      </c>
      <c r="G2559" s="34" t="s">
        <v>364</v>
      </c>
      <c r="H2559" s="14" t="str">
        <f t="shared" si="156"/>
        <v/>
      </c>
      <c r="I2559" s="11" t="str">
        <f t="shared" si="157"/>
        <v/>
      </c>
      <c r="J2559" s="11" t="str">
        <f t="shared" si="158"/>
        <v/>
      </c>
      <c r="K2559" s="11">
        <f t="shared" si="159"/>
        <v>0</v>
      </c>
    </row>
    <row r="2560" spans="1:11" s="11" customFormat="1">
      <c r="A2560" s="32">
        <v>2018</v>
      </c>
      <c r="B2560" s="32">
        <v>55231</v>
      </c>
      <c r="C2560" s="33" t="s">
        <v>563</v>
      </c>
      <c r="D2560" s="33" t="s">
        <v>564</v>
      </c>
      <c r="E2560" s="34">
        <v>1585</v>
      </c>
      <c r="F2560" s="35">
        <v>1.052</v>
      </c>
      <c r="G2560" s="34" t="s">
        <v>364</v>
      </c>
      <c r="H2560" s="14" t="str">
        <f t="shared" si="156"/>
        <v/>
      </c>
      <c r="I2560" s="11" t="str">
        <f t="shared" si="157"/>
        <v/>
      </c>
      <c r="J2560" s="11" t="str">
        <f t="shared" si="158"/>
        <v/>
      </c>
      <c r="K2560" s="11">
        <f t="shared" si="159"/>
        <v>0</v>
      </c>
    </row>
    <row r="2561" spans="1:11" s="11" customFormat="1">
      <c r="A2561" s="32">
        <v>2018</v>
      </c>
      <c r="B2561" s="32">
        <v>55232</v>
      </c>
      <c r="C2561" s="33" t="s">
        <v>563</v>
      </c>
      <c r="D2561" s="33" t="s">
        <v>564</v>
      </c>
      <c r="E2561" s="34">
        <v>1858151</v>
      </c>
      <c r="F2561" s="35">
        <v>1</v>
      </c>
      <c r="G2561" s="34">
        <v>405.2</v>
      </c>
      <c r="H2561" s="14">
        <f t="shared" si="156"/>
        <v>7529227.851999999</v>
      </c>
      <c r="I2561" s="11">
        <f t="shared" si="157"/>
        <v>1858151</v>
      </c>
      <c r="J2561" s="11">
        <f t="shared" si="158"/>
        <v>1858151</v>
      </c>
      <c r="K2561" s="11">
        <f t="shared" si="159"/>
        <v>0</v>
      </c>
    </row>
    <row r="2562" spans="1:11" s="11" customFormat="1">
      <c r="A2562" s="32">
        <v>2018</v>
      </c>
      <c r="B2562" s="32">
        <v>55233</v>
      </c>
      <c r="C2562" s="33" t="s">
        <v>563</v>
      </c>
      <c r="D2562" s="33" t="s">
        <v>564</v>
      </c>
      <c r="E2562" s="34">
        <v>73624</v>
      </c>
      <c r="F2562" s="35">
        <v>1.0249999999999999</v>
      </c>
      <c r="G2562" s="34" t="s">
        <v>364</v>
      </c>
      <c r="H2562" s="14" t="str">
        <f t="shared" si="156"/>
        <v/>
      </c>
      <c r="I2562" s="11" t="str">
        <f t="shared" si="157"/>
        <v/>
      </c>
      <c r="J2562" s="11" t="str">
        <f t="shared" si="158"/>
        <v/>
      </c>
      <c r="K2562" s="11">
        <f t="shared" si="159"/>
        <v>0</v>
      </c>
    </row>
    <row r="2563" spans="1:11" s="11" customFormat="1">
      <c r="A2563" s="32">
        <v>2018</v>
      </c>
      <c r="B2563" s="32">
        <v>55234</v>
      </c>
      <c r="C2563" s="33" t="s">
        <v>563</v>
      </c>
      <c r="D2563" s="33" t="s">
        <v>564</v>
      </c>
      <c r="E2563" s="34">
        <v>48643</v>
      </c>
      <c r="F2563" s="35">
        <v>1.02</v>
      </c>
      <c r="G2563" s="34">
        <v>649.70000000000005</v>
      </c>
      <c r="H2563" s="14">
        <f t="shared" si="156"/>
        <v>322354.24242000008</v>
      </c>
      <c r="I2563" s="11">
        <f t="shared" si="157"/>
        <v>48643</v>
      </c>
      <c r="J2563" s="11">
        <f t="shared" si="158"/>
        <v>49615.86</v>
      </c>
      <c r="K2563" s="11">
        <f t="shared" si="159"/>
        <v>0</v>
      </c>
    </row>
    <row r="2564" spans="1:11" s="11" customFormat="1">
      <c r="A2564" s="32">
        <v>2018</v>
      </c>
      <c r="B2564" s="32">
        <v>55236</v>
      </c>
      <c r="C2564" s="33" t="s">
        <v>563</v>
      </c>
      <c r="D2564" s="33" t="s">
        <v>564</v>
      </c>
      <c r="E2564" s="34">
        <v>88212</v>
      </c>
      <c r="F2564" s="35">
        <v>1.052</v>
      </c>
      <c r="G2564" s="34" t="s">
        <v>364</v>
      </c>
      <c r="H2564" s="14" t="str">
        <f t="shared" si="156"/>
        <v/>
      </c>
      <c r="I2564" s="11" t="str">
        <f t="shared" si="157"/>
        <v/>
      </c>
      <c r="J2564" s="11" t="str">
        <f t="shared" si="158"/>
        <v/>
      </c>
      <c r="K2564" s="11">
        <f t="shared" si="159"/>
        <v>0</v>
      </c>
    </row>
    <row r="2565" spans="1:11" s="11" customFormat="1">
      <c r="A2565" s="32">
        <v>2018</v>
      </c>
      <c r="B2565" s="32">
        <v>55237</v>
      </c>
      <c r="C2565" s="33" t="s">
        <v>563</v>
      </c>
      <c r="D2565" s="33" t="s">
        <v>564</v>
      </c>
      <c r="E2565" s="34">
        <v>145956</v>
      </c>
      <c r="F2565" s="35">
        <v>1.0109999999999999</v>
      </c>
      <c r="G2565" s="34" t="s">
        <v>364</v>
      </c>
      <c r="H2565" s="14" t="str">
        <f t="shared" si="156"/>
        <v/>
      </c>
      <c r="I2565" s="11" t="str">
        <f t="shared" si="157"/>
        <v/>
      </c>
      <c r="J2565" s="11" t="str">
        <f t="shared" si="158"/>
        <v/>
      </c>
      <c r="K2565" s="11">
        <f t="shared" si="159"/>
        <v>0</v>
      </c>
    </row>
    <row r="2566" spans="1:11" s="11" customFormat="1">
      <c r="A2566" s="32">
        <v>2018</v>
      </c>
      <c r="B2566" s="32">
        <v>55238</v>
      </c>
      <c r="C2566" s="33" t="s">
        <v>563</v>
      </c>
      <c r="D2566" s="33" t="s">
        <v>564</v>
      </c>
      <c r="E2566" s="34">
        <v>153209</v>
      </c>
      <c r="F2566" s="35">
        <v>1.05</v>
      </c>
      <c r="G2566" s="34" t="s">
        <v>364</v>
      </c>
      <c r="H2566" s="14" t="str">
        <f t="shared" ref="H2566:H2629" si="160">IF(I2566="","",G2566/100*F2566*E2566)</f>
        <v/>
      </c>
      <c r="I2566" s="11" t="str">
        <f t="shared" ref="I2566:I2629" si="161">IF(OR(G2566=".",F2566=".",E2566="."),"",E2566)</f>
        <v/>
      </c>
      <c r="J2566" s="11" t="str">
        <f t="shared" ref="J2566:J2629" si="162">IF(I2566="","",F2566*I2566)</f>
        <v/>
      </c>
      <c r="K2566" s="11">
        <f t="shared" ref="K2566:K2629" si="163">IF(C2566="LIG",1,0)</f>
        <v>0</v>
      </c>
    </row>
    <row r="2567" spans="1:11" s="11" customFormat="1">
      <c r="A2567" s="32">
        <v>2018</v>
      </c>
      <c r="B2567" s="32">
        <v>55239</v>
      </c>
      <c r="C2567" s="33" t="s">
        <v>563</v>
      </c>
      <c r="D2567" s="33" t="s">
        <v>564</v>
      </c>
      <c r="E2567" s="34">
        <v>1366139</v>
      </c>
      <c r="F2567" s="35">
        <v>1.042</v>
      </c>
      <c r="G2567" s="34" t="s">
        <v>364</v>
      </c>
      <c r="H2567" s="14" t="str">
        <f t="shared" si="160"/>
        <v/>
      </c>
      <c r="I2567" s="11" t="str">
        <f t="shared" si="161"/>
        <v/>
      </c>
      <c r="J2567" s="11" t="str">
        <f t="shared" si="162"/>
        <v/>
      </c>
      <c r="K2567" s="11">
        <f t="shared" si="163"/>
        <v>0</v>
      </c>
    </row>
    <row r="2568" spans="1:11" s="11" customFormat="1">
      <c r="A2568" s="32">
        <v>2018</v>
      </c>
      <c r="B2568" s="32">
        <v>55241</v>
      </c>
      <c r="C2568" s="33" t="s">
        <v>563</v>
      </c>
      <c r="D2568" s="33" t="s">
        <v>564</v>
      </c>
      <c r="E2568" s="34">
        <v>1221683</v>
      </c>
      <c r="F2568" s="35">
        <v>1.0249999999999999</v>
      </c>
      <c r="G2568" s="34" t="s">
        <v>364</v>
      </c>
      <c r="H2568" s="14" t="str">
        <f t="shared" si="160"/>
        <v/>
      </c>
      <c r="I2568" s="11" t="str">
        <f t="shared" si="161"/>
        <v/>
      </c>
      <c r="J2568" s="11" t="str">
        <f t="shared" si="162"/>
        <v/>
      </c>
      <c r="K2568" s="11">
        <f t="shared" si="163"/>
        <v>0</v>
      </c>
    </row>
    <row r="2569" spans="1:11" s="11" customFormat="1">
      <c r="A2569" s="32">
        <v>2018</v>
      </c>
      <c r="B2569" s="32">
        <v>55242</v>
      </c>
      <c r="C2569" s="33" t="s">
        <v>563</v>
      </c>
      <c r="D2569" s="33" t="s">
        <v>564</v>
      </c>
      <c r="E2569" s="34">
        <v>1278967</v>
      </c>
      <c r="F2569" s="35">
        <v>1.02</v>
      </c>
      <c r="G2569" s="34" t="s">
        <v>364</v>
      </c>
      <c r="H2569" s="14" t="str">
        <f t="shared" si="160"/>
        <v/>
      </c>
      <c r="I2569" s="11" t="str">
        <f t="shared" si="161"/>
        <v/>
      </c>
      <c r="J2569" s="11" t="str">
        <f t="shared" si="162"/>
        <v/>
      </c>
      <c r="K2569" s="11">
        <f t="shared" si="163"/>
        <v>0</v>
      </c>
    </row>
    <row r="2570" spans="1:11" s="11" customFormat="1">
      <c r="A2570" s="32">
        <v>2018</v>
      </c>
      <c r="B2570" s="32">
        <v>55243</v>
      </c>
      <c r="C2570" s="33" t="s">
        <v>563</v>
      </c>
      <c r="D2570" s="33" t="s">
        <v>564</v>
      </c>
      <c r="E2570" s="34">
        <v>37902</v>
      </c>
      <c r="F2570" s="35">
        <v>1.03</v>
      </c>
      <c r="G2570" s="34" t="s">
        <v>364</v>
      </c>
      <c r="H2570" s="14" t="str">
        <f t="shared" si="160"/>
        <v/>
      </c>
      <c r="I2570" s="11" t="str">
        <f t="shared" si="161"/>
        <v/>
      </c>
      <c r="J2570" s="11" t="str">
        <f t="shared" si="162"/>
        <v/>
      </c>
      <c r="K2570" s="11">
        <f t="shared" si="163"/>
        <v>0</v>
      </c>
    </row>
    <row r="2571" spans="1:11" s="11" customFormat="1">
      <c r="A2571" s="32">
        <v>2018</v>
      </c>
      <c r="B2571" s="32">
        <v>55244</v>
      </c>
      <c r="C2571" s="33" t="s">
        <v>563</v>
      </c>
      <c r="D2571" s="33" t="s">
        <v>564</v>
      </c>
      <c r="E2571" s="34">
        <v>69761</v>
      </c>
      <c r="F2571" s="35">
        <v>1.02</v>
      </c>
      <c r="G2571" s="34">
        <v>495.2</v>
      </c>
      <c r="H2571" s="14">
        <f t="shared" si="160"/>
        <v>352365.60144000006</v>
      </c>
      <c r="I2571" s="11">
        <f t="shared" si="161"/>
        <v>69761</v>
      </c>
      <c r="J2571" s="11">
        <f t="shared" si="162"/>
        <v>71156.22</v>
      </c>
      <c r="K2571" s="11">
        <f t="shared" si="163"/>
        <v>0</v>
      </c>
    </row>
    <row r="2572" spans="1:11" s="11" customFormat="1">
      <c r="A2572" s="32">
        <v>2018</v>
      </c>
      <c r="B2572" s="32">
        <v>55247</v>
      </c>
      <c r="C2572" s="33" t="s">
        <v>565</v>
      </c>
      <c r="D2572" s="33" t="s">
        <v>566</v>
      </c>
      <c r="E2572" s="34">
        <v>597</v>
      </c>
      <c r="F2572" s="35">
        <v>5.8</v>
      </c>
      <c r="G2572" s="34" t="s">
        <v>364</v>
      </c>
      <c r="H2572" s="14" t="str">
        <f t="shared" si="160"/>
        <v/>
      </c>
      <c r="I2572" s="11" t="str">
        <f t="shared" si="161"/>
        <v/>
      </c>
      <c r="J2572" s="11" t="str">
        <f t="shared" si="162"/>
        <v/>
      </c>
      <c r="K2572" s="11">
        <f t="shared" si="163"/>
        <v>0</v>
      </c>
    </row>
    <row r="2573" spans="1:11" s="11" customFormat="1">
      <c r="A2573" s="32">
        <v>2018</v>
      </c>
      <c r="B2573" s="32">
        <v>55247</v>
      </c>
      <c r="C2573" s="33" t="s">
        <v>563</v>
      </c>
      <c r="D2573" s="33" t="s">
        <v>564</v>
      </c>
      <c r="E2573" s="34">
        <v>230514</v>
      </c>
      <c r="F2573" s="35">
        <v>1.07</v>
      </c>
      <c r="G2573" s="34" t="s">
        <v>364</v>
      </c>
      <c r="H2573" s="14" t="str">
        <f t="shared" si="160"/>
        <v/>
      </c>
      <c r="I2573" s="11" t="str">
        <f t="shared" si="161"/>
        <v/>
      </c>
      <c r="J2573" s="11" t="str">
        <f t="shared" si="162"/>
        <v/>
      </c>
      <c r="K2573" s="11">
        <f t="shared" si="163"/>
        <v>0</v>
      </c>
    </row>
    <row r="2574" spans="1:11" s="11" customFormat="1">
      <c r="A2574" s="32">
        <v>2018</v>
      </c>
      <c r="B2574" s="32">
        <v>55248</v>
      </c>
      <c r="C2574" s="33" t="s">
        <v>563</v>
      </c>
      <c r="D2574" s="33" t="s">
        <v>564</v>
      </c>
      <c r="E2574" s="34">
        <v>444924</v>
      </c>
      <c r="F2574" s="35">
        <v>1.0669999999999999</v>
      </c>
      <c r="G2574" s="34" t="s">
        <v>364</v>
      </c>
      <c r="H2574" s="14" t="str">
        <f t="shared" si="160"/>
        <v/>
      </c>
      <c r="I2574" s="11" t="str">
        <f t="shared" si="161"/>
        <v/>
      </c>
      <c r="J2574" s="11" t="str">
        <f t="shared" si="162"/>
        <v/>
      </c>
      <c r="K2574" s="11">
        <f t="shared" si="163"/>
        <v>0</v>
      </c>
    </row>
    <row r="2575" spans="1:11" s="11" customFormat="1">
      <c r="A2575" s="32">
        <v>2018</v>
      </c>
      <c r="B2575" s="32">
        <v>55250</v>
      </c>
      <c r="C2575" s="33" t="s">
        <v>563</v>
      </c>
      <c r="D2575" s="33" t="s">
        <v>564</v>
      </c>
      <c r="E2575" s="34">
        <v>190407</v>
      </c>
      <c r="F2575" s="35">
        <v>1.07</v>
      </c>
      <c r="G2575" s="34" t="s">
        <v>364</v>
      </c>
      <c r="H2575" s="14" t="str">
        <f t="shared" si="160"/>
        <v/>
      </c>
      <c r="I2575" s="11" t="str">
        <f t="shared" si="161"/>
        <v/>
      </c>
      <c r="J2575" s="11" t="str">
        <f t="shared" si="162"/>
        <v/>
      </c>
      <c r="K2575" s="11">
        <f t="shared" si="163"/>
        <v>0</v>
      </c>
    </row>
    <row r="2576" spans="1:11" s="11" customFormat="1">
      <c r="A2576" s="32">
        <v>2018</v>
      </c>
      <c r="B2576" s="32">
        <v>55251</v>
      </c>
      <c r="C2576" s="33" t="s">
        <v>563</v>
      </c>
      <c r="D2576" s="33" t="s">
        <v>564</v>
      </c>
      <c r="E2576" s="34">
        <v>470202</v>
      </c>
      <c r="F2576" s="35">
        <v>1</v>
      </c>
      <c r="G2576" s="34">
        <v>393.4</v>
      </c>
      <c r="H2576" s="14">
        <f t="shared" si="160"/>
        <v>1849774.6679999998</v>
      </c>
      <c r="I2576" s="11">
        <f t="shared" si="161"/>
        <v>470202</v>
      </c>
      <c r="J2576" s="11">
        <f t="shared" si="162"/>
        <v>470202</v>
      </c>
      <c r="K2576" s="11">
        <f t="shared" si="163"/>
        <v>0</v>
      </c>
    </row>
    <row r="2577" spans="1:11" s="11" customFormat="1">
      <c r="A2577" s="32">
        <v>2018</v>
      </c>
      <c r="B2577" s="32">
        <v>55253</v>
      </c>
      <c r="C2577" s="33" t="s">
        <v>563</v>
      </c>
      <c r="D2577" s="33" t="s">
        <v>564</v>
      </c>
      <c r="E2577" s="34">
        <v>82416</v>
      </c>
      <c r="F2577" s="35">
        <v>1.0649999999999999</v>
      </c>
      <c r="G2577" s="34" t="s">
        <v>364</v>
      </c>
      <c r="H2577" s="14" t="str">
        <f t="shared" si="160"/>
        <v/>
      </c>
      <c r="I2577" s="11" t="str">
        <f t="shared" si="161"/>
        <v/>
      </c>
      <c r="J2577" s="11" t="str">
        <f t="shared" si="162"/>
        <v/>
      </c>
      <c r="K2577" s="11">
        <f t="shared" si="163"/>
        <v>0</v>
      </c>
    </row>
    <row r="2578" spans="1:11" s="11" customFormat="1">
      <c r="A2578" s="32">
        <v>2018</v>
      </c>
      <c r="B2578" s="32">
        <v>55259</v>
      </c>
      <c r="C2578" s="33" t="s">
        <v>563</v>
      </c>
      <c r="D2578" s="33" t="s">
        <v>564</v>
      </c>
      <c r="E2578" s="34">
        <v>2138934</v>
      </c>
      <c r="F2578" s="35">
        <v>1.0309999999999999</v>
      </c>
      <c r="G2578" s="34" t="s">
        <v>364</v>
      </c>
      <c r="H2578" s="14" t="str">
        <f t="shared" si="160"/>
        <v/>
      </c>
      <c r="I2578" s="11" t="str">
        <f t="shared" si="161"/>
        <v/>
      </c>
      <c r="J2578" s="11" t="str">
        <f t="shared" si="162"/>
        <v/>
      </c>
      <c r="K2578" s="11">
        <f t="shared" si="163"/>
        <v>0</v>
      </c>
    </row>
    <row r="2579" spans="1:11" s="11" customFormat="1">
      <c r="A2579" s="32">
        <v>2018</v>
      </c>
      <c r="B2579" s="32">
        <v>55267</v>
      </c>
      <c r="C2579" s="33" t="s">
        <v>565</v>
      </c>
      <c r="D2579" s="33" t="s">
        <v>566</v>
      </c>
      <c r="E2579" s="34">
        <v>778</v>
      </c>
      <c r="F2579" s="35">
        <v>5.8</v>
      </c>
      <c r="G2579" s="34" t="s">
        <v>364</v>
      </c>
      <c r="H2579" s="14" t="str">
        <f t="shared" si="160"/>
        <v/>
      </c>
      <c r="I2579" s="11" t="str">
        <f t="shared" si="161"/>
        <v/>
      </c>
      <c r="J2579" s="11" t="str">
        <f t="shared" si="162"/>
        <v/>
      </c>
      <c r="K2579" s="11">
        <f t="shared" si="163"/>
        <v>0</v>
      </c>
    </row>
    <row r="2580" spans="1:11" s="11" customFormat="1">
      <c r="A2580" s="32">
        <v>2018</v>
      </c>
      <c r="B2580" s="32">
        <v>55267</v>
      </c>
      <c r="C2580" s="33" t="s">
        <v>565</v>
      </c>
      <c r="D2580" s="33" t="s">
        <v>566</v>
      </c>
      <c r="E2580" s="34">
        <v>9807</v>
      </c>
      <c r="F2580" s="35">
        <v>5.8</v>
      </c>
      <c r="G2580" s="34" t="s">
        <v>364</v>
      </c>
      <c r="H2580" s="14" t="str">
        <f t="shared" si="160"/>
        <v/>
      </c>
      <c r="I2580" s="11" t="str">
        <f t="shared" si="161"/>
        <v/>
      </c>
      <c r="J2580" s="11" t="str">
        <f t="shared" si="162"/>
        <v/>
      </c>
      <c r="K2580" s="11">
        <f t="shared" si="163"/>
        <v>0</v>
      </c>
    </row>
    <row r="2581" spans="1:11" s="11" customFormat="1">
      <c r="A2581" s="32">
        <v>2018</v>
      </c>
      <c r="B2581" s="32">
        <v>55267</v>
      </c>
      <c r="C2581" s="33" t="s">
        <v>563</v>
      </c>
      <c r="D2581" s="33" t="s">
        <v>564</v>
      </c>
      <c r="E2581" s="34">
        <v>280249</v>
      </c>
      <c r="F2581" s="35">
        <v>1.03</v>
      </c>
      <c r="G2581" s="34" t="s">
        <v>364</v>
      </c>
      <c r="H2581" s="14" t="str">
        <f t="shared" si="160"/>
        <v/>
      </c>
      <c r="I2581" s="11" t="str">
        <f t="shared" si="161"/>
        <v/>
      </c>
      <c r="J2581" s="11" t="str">
        <f t="shared" si="162"/>
        <v/>
      </c>
      <c r="K2581" s="11">
        <f t="shared" si="163"/>
        <v>0</v>
      </c>
    </row>
    <row r="2582" spans="1:11" s="11" customFormat="1">
      <c r="A2582" s="32">
        <v>2018</v>
      </c>
      <c r="B2582" s="32">
        <v>55269</v>
      </c>
      <c r="C2582" s="33" t="s">
        <v>563</v>
      </c>
      <c r="D2582" s="33" t="s">
        <v>564</v>
      </c>
      <c r="E2582" s="34">
        <v>2895752</v>
      </c>
      <c r="F2582" s="35">
        <v>1</v>
      </c>
      <c r="G2582" s="34">
        <v>347.3</v>
      </c>
      <c r="H2582" s="14">
        <f t="shared" si="160"/>
        <v>10056946.696</v>
      </c>
      <c r="I2582" s="11">
        <f t="shared" si="161"/>
        <v>2895752</v>
      </c>
      <c r="J2582" s="11">
        <f t="shared" si="162"/>
        <v>2895752</v>
      </c>
      <c r="K2582" s="11">
        <f t="shared" si="163"/>
        <v>0</v>
      </c>
    </row>
    <row r="2583" spans="1:11" s="11" customFormat="1">
      <c r="A2583" s="32">
        <v>2018</v>
      </c>
      <c r="B2583" s="32">
        <v>55270</v>
      </c>
      <c r="C2583" s="33" t="s">
        <v>563</v>
      </c>
      <c r="D2583" s="33" t="s">
        <v>564</v>
      </c>
      <c r="E2583" s="34">
        <v>1218406</v>
      </c>
      <c r="F2583" s="35">
        <v>1.054</v>
      </c>
      <c r="G2583" s="34">
        <v>501.3</v>
      </c>
      <c r="H2583" s="14">
        <f t="shared" si="160"/>
        <v>6437694.2190119997</v>
      </c>
      <c r="I2583" s="11">
        <f t="shared" si="161"/>
        <v>1218406</v>
      </c>
      <c r="J2583" s="11">
        <f t="shared" si="162"/>
        <v>1284199.9240000001</v>
      </c>
      <c r="K2583" s="11">
        <f t="shared" si="163"/>
        <v>0</v>
      </c>
    </row>
    <row r="2584" spans="1:11" s="11" customFormat="1">
      <c r="A2584" s="32">
        <v>2018</v>
      </c>
      <c r="B2584" s="32">
        <v>55271</v>
      </c>
      <c r="C2584" s="33" t="s">
        <v>563</v>
      </c>
      <c r="D2584" s="33" t="s">
        <v>564</v>
      </c>
      <c r="E2584" s="34">
        <v>338471</v>
      </c>
      <c r="F2584" s="35">
        <v>1.0269999999999999</v>
      </c>
      <c r="G2584" s="34" t="s">
        <v>364</v>
      </c>
      <c r="H2584" s="14" t="str">
        <f t="shared" si="160"/>
        <v/>
      </c>
      <c r="I2584" s="11" t="str">
        <f t="shared" si="161"/>
        <v/>
      </c>
      <c r="J2584" s="11" t="str">
        <f t="shared" si="162"/>
        <v/>
      </c>
      <c r="K2584" s="11">
        <f t="shared" si="163"/>
        <v>0</v>
      </c>
    </row>
    <row r="2585" spans="1:11" s="11" customFormat="1">
      <c r="A2585" s="32">
        <v>2018</v>
      </c>
      <c r="B2585" s="32">
        <v>55276</v>
      </c>
      <c r="C2585" s="33" t="s">
        <v>563</v>
      </c>
      <c r="D2585" s="33" t="s">
        <v>564</v>
      </c>
      <c r="E2585" s="34">
        <v>69963</v>
      </c>
      <c r="F2585" s="35">
        <v>1.0720000000000001</v>
      </c>
      <c r="G2585" s="34">
        <v>442.5</v>
      </c>
      <c r="H2585" s="14">
        <f t="shared" si="160"/>
        <v>331876.48680000001</v>
      </c>
      <c r="I2585" s="11">
        <f t="shared" si="161"/>
        <v>69963</v>
      </c>
      <c r="J2585" s="11">
        <f t="shared" si="162"/>
        <v>75000.33600000001</v>
      </c>
      <c r="K2585" s="11">
        <f t="shared" si="163"/>
        <v>0</v>
      </c>
    </row>
    <row r="2586" spans="1:11" s="11" customFormat="1">
      <c r="A2586" s="32">
        <v>2018</v>
      </c>
      <c r="B2586" s="32">
        <v>55276</v>
      </c>
      <c r="C2586" s="33" t="s">
        <v>563</v>
      </c>
      <c r="D2586" s="33" t="s">
        <v>564</v>
      </c>
      <c r="E2586" s="34">
        <v>74627</v>
      </c>
      <c r="F2586" s="35">
        <v>1.0720000000000001</v>
      </c>
      <c r="G2586" s="34">
        <v>438.6</v>
      </c>
      <c r="H2586" s="14">
        <f t="shared" si="160"/>
        <v>350880.63158400002</v>
      </c>
      <c r="I2586" s="11">
        <f t="shared" si="161"/>
        <v>74627</v>
      </c>
      <c r="J2586" s="11">
        <f t="shared" si="162"/>
        <v>80000.144</v>
      </c>
      <c r="K2586" s="11">
        <f t="shared" si="163"/>
        <v>0</v>
      </c>
    </row>
    <row r="2587" spans="1:11" s="11" customFormat="1">
      <c r="A2587" s="32">
        <v>2018</v>
      </c>
      <c r="B2587" s="32">
        <v>55276</v>
      </c>
      <c r="C2587" s="33" t="s">
        <v>563</v>
      </c>
      <c r="D2587" s="33" t="s">
        <v>564</v>
      </c>
      <c r="E2587" s="34">
        <v>71828</v>
      </c>
      <c r="F2587" s="35">
        <v>1.0720000000000001</v>
      </c>
      <c r="G2587" s="34">
        <v>547.70000000000005</v>
      </c>
      <c r="H2587" s="14">
        <f t="shared" si="160"/>
        <v>421726.89683200006</v>
      </c>
      <c r="I2587" s="11">
        <f t="shared" si="161"/>
        <v>71828</v>
      </c>
      <c r="J2587" s="11">
        <f t="shared" si="162"/>
        <v>76999.616000000009</v>
      </c>
      <c r="K2587" s="11">
        <f t="shared" si="163"/>
        <v>0</v>
      </c>
    </row>
    <row r="2588" spans="1:11" s="11" customFormat="1">
      <c r="A2588" s="32">
        <v>2018</v>
      </c>
      <c r="B2588" s="32">
        <v>55279</v>
      </c>
      <c r="C2588" s="33" t="s">
        <v>563</v>
      </c>
      <c r="D2588" s="33" t="s">
        <v>564</v>
      </c>
      <c r="E2588" s="34">
        <v>210864</v>
      </c>
      <c r="F2588" s="35">
        <v>1.01</v>
      </c>
      <c r="G2588" s="34" t="s">
        <v>364</v>
      </c>
      <c r="H2588" s="14" t="str">
        <f t="shared" si="160"/>
        <v/>
      </c>
      <c r="I2588" s="11" t="str">
        <f t="shared" si="161"/>
        <v/>
      </c>
      <c r="J2588" s="11" t="str">
        <f t="shared" si="162"/>
        <v/>
      </c>
      <c r="K2588" s="11">
        <f t="shared" si="163"/>
        <v>0</v>
      </c>
    </row>
    <row r="2589" spans="1:11" s="11" customFormat="1">
      <c r="A2589" s="32">
        <v>2018</v>
      </c>
      <c r="B2589" s="32">
        <v>55281</v>
      </c>
      <c r="C2589" s="33" t="s">
        <v>563</v>
      </c>
      <c r="D2589" s="33" t="s">
        <v>564</v>
      </c>
      <c r="E2589" s="34">
        <v>65203</v>
      </c>
      <c r="F2589" s="35">
        <v>1.0349999999999999</v>
      </c>
      <c r="G2589" s="34" t="s">
        <v>364</v>
      </c>
      <c r="H2589" s="14" t="str">
        <f t="shared" si="160"/>
        <v/>
      </c>
      <c r="I2589" s="11" t="str">
        <f t="shared" si="161"/>
        <v/>
      </c>
      <c r="J2589" s="11" t="str">
        <f t="shared" si="162"/>
        <v/>
      </c>
      <c r="K2589" s="11">
        <f t="shared" si="163"/>
        <v>0</v>
      </c>
    </row>
    <row r="2590" spans="1:11" s="11" customFormat="1">
      <c r="A2590" s="32">
        <v>2018</v>
      </c>
      <c r="B2590" s="32">
        <v>55283</v>
      </c>
      <c r="C2590" s="33" t="s">
        <v>563</v>
      </c>
      <c r="D2590" s="33" t="s">
        <v>564</v>
      </c>
      <c r="E2590" s="34">
        <v>1595734</v>
      </c>
      <c r="F2590" s="35">
        <v>1.113</v>
      </c>
      <c r="G2590" s="34">
        <v>320</v>
      </c>
      <c r="H2590" s="14">
        <f t="shared" si="160"/>
        <v>5683366.2144000009</v>
      </c>
      <c r="I2590" s="11">
        <f t="shared" si="161"/>
        <v>1595734</v>
      </c>
      <c r="J2590" s="11">
        <f t="shared" si="162"/>
        <v>1776051.942</v>
      </c>
      <c r="K2590" s="11">
        <f t="shared" si="163"/>
        <v>0</v>
      </c>
    </row>
    <row r="2591" spans="1:11" s="11" customFormat="1">
      <c r="A2591" s="32">
        <v>2018</v>
      </c>
      <c r="B2591" s="32">
        <v>55284</v>
      </c>
      <c r="C2591" s="33" t="s">
        <v>563</v>
      </c>
      <c r="D2591" s="33" t="s">
        <v>564</v>
      </c>
      <c r="E2591" s="34">
        <v>20035</v>
      </c>
      <c r="F2591" s="35">
        <v>1.08</v>
      </c>
      <c r="G2591" s="34" t="s">
        <v>364</v>
      </c>
      <c r="H2591" s="14" t="str">
        <f t="shared" si="160"/>
        <v/>
      </c>
      <c r="I2591" s="11" t="str">
        <f t="shared" si="161"/>
        <v/>
      </c>
      <c r="J2591" s="11" t="str">
        <f t="shared" si="162"/>
        <v/>
      </c>
      <c r="K2591" s="11">
        <f t="shared" si="163"/>
        <v>0</v>
      </c>
    </row>
    <row r="2592" spans="1:11" s="11" customFormat="1">
      <c r="A2592" s="32">
        <v>2018</v>
      </c>
      <c r="B2592" s="32">
        <v>55284</v>
      </c>
      <c r="C2592" s="33" t="s">
        <v>563</v>
      </c>
      <c r="D2592" s="33" t="s">
        <v>564</v>
      </c>
      <c r="E2592" s="34">
        <v>21935</v>
      </c>
      <c r="F2592" s="35">
        <v>1.08</v>
      </c>
      <c r="G2592" s="34" t="s">
        <v>364</v>
      </c>
      <c r="H2592" s="14" t="str">
        <f t="shared" si="160"/>
        <v/>
      </c>
      <c r="I2592" s="11" t="str">
        <f t="shared" si="161"/>
        <v/>
      </c>
      <c r="J2592" s="11" t="str">
        <f t="shared" si="162"/>
        <v/>
      </c>
      <c r="K2592" s="11">
        <f t="shared" si="163"/>
        <v>0</v>
      </c>
    </row>
    <row r="2593" spans="1:11" s="11" customFormat="1">
      <c r="A2593" s="32">
        <v>2018</v>
      </c>
      <c r="B2593" s="32">
        <v>55284</v>
      </c>
      <c r="C2593" s="33" t="s">
        <v>563</v>
      </c>
      <c r="D2593" s="33" t="s">
        <v>564</v>
      </c>
      <c r="E2593" s="34">
        <v>27521</v>
      </c>
      <c r="F2593" s="35">
        <v>1.08</v>
      </c>
      <c r="G2593" s="34" t="s">
        <v>364</v>
      </c>
      <c r="H2593" s="14" t="str">
        <f t="shared" si="160"/>
        <v/>
      </c>
      <c r="I2593" s="11" t="str">
        <f t="shared" si="161"/>
        <v/>
      </c>
      <c r="J2593" s="11" t="str">
        <f t="shared" si="162"/>
        <v/>
      </c>
      <c r="K2593" s="11">
        <f t="shared" si="163"/>
        <v>0</v>
      </c>
    </row>
    <row r="2594" spans="1:11" s="11" customFormat="1">
      <c r="A2594" s="32">
        <v>2018</v>
      </c>
      <c r="B2594" s="32">
        <v>55284</v>
      </c>
      <c r="C2594" s="33" t="s">
        <v>563</v>
      </c>
      <c r="D2594" s="33" t="s">
        <v>564</v>
      </c>
      <c r="E2594" s="34">
        <v>34874</v>
      </c>
      <c r="F2594" s="35">
        <v>1.08</v>
      </c>
      <c r="G2594" s="34" t="s">
        <v>364</v>
      </c>
      <c r="H2594" s="14" t="str">
        <f t="shared" si="160"/>
        <v/>
      </c>
      <c r="I2594" s="11" t="str">
        <f t="shared" si="161"/>
        <v/>
      </c>
      <c r="J2594" s="11" t="str">
        <f t="shared" si="162"/>
        <v/>
      </c>
      <c r="K2594" s="11">
        <f t="shared" si="163"/>
        <v>0</v>
      </c>
    </row>
    <row r="2595" spans="1:11" s="11" customFormat="1">
      <c r="A2595" s="32">
        <v>2018</v>
      </c>
      <c r="B2595" s="32">
        <v>55284</v>
      </c>
      <c r="C2595" s="33" t="s">
        <v>563</v>
      </c>
      <c r="D2595" s="33" t="s">
        <v>564</v>
      </c>
      <c r="E2595" s="34">
        <v>527</v>
      </c>
      <c r="F2595" s="35">
        <v>1.07</v>
      </c>
      <c r="G2595" s="34" t="s">
        <v>364</v>
      </c>
      <c r="H2595" s="14" t="str">
        <f t="shared" si="160"/>
        <v/>
      </c>
      <c r="I2595" s="11" t="str">
        <f t="shared" si="161"/>
        <v/>
      </c>
      <c r="J2595" s="11" t="str">
        <f t="shared" si="162"/>
        <v/>
      </c>
      <c r="K2595" s="11">
        <f t="shared" si="163"/>
        <v>0</v>
      </c>
    </row>
    <row r="2596" spans="1:11" s="11" customFormat="1">
      <c r="A2596" s="32">
        <v>2018</v>
      </c>
      <c r="B2596" s="32">
        <v>55284</v>
      </c>
      <c r="C2596" s="33" t="s">
        <v>563</v>
      </c>
      <c r="D2596" s="33" t="s">
        <v>564</v>
      </c>
      <c r="E2596" s="34">
        <v>1226</v>
      </c>
      <c r="F2596" s="35">
        <v>1.07</v>
      </c>
      <c r="G2596" s="34" t="s">
        <v>364</v>
      </c>
      <c r="H2596" s="14" t="str">
        <f t="shared" si="160"/>
        <v/>
      </c>
      <c r="I2596" s="11" t="str">
        <f t="shared" si="161"/>
        <v/>
      </c>
      <c r="J2596" s="11" t="str">
        <f t="shared" si="162"/>
        <v/>
      </c>
      <c r="K2596" s="11">
        <f t="shared" si="163"/>
        <v>0</v>
      </c>
    </row>
    <row r="2597" spans="1:11" s="11" customFormat="1">
      <c r="A2597" s="32">
        <v>2018</v>
      </c>
      <c r="B2597" s="32">
        <v>55284</v>
      </c>
      <c r="C2597" s="33" t="s">
        <v>563</v>
      </c>
      <c r="D2597" s="33" t="s">
        <v>564</v>
      </c>
      <c r="E2597" s="34">
        <v>1576</v>
      </c>
      <c r="F2597" s="35">
        <v>1.07</v>
      </c>
      <c r="G2597" s="34" t="s">
        <v>364</v>
      </c>
      <c r="H2597" s="14" t="str">
        <f t="shared" si="160"/>
        <v/>
      </c>
      <c r="I2597" s="11" t="str">
        <f t="shared" si="161"/>
        <v/>
      </c>
      <c r="J2597" s="11" t="str">
        <f t="shared" si="162"/>
        <v/>
      </c>
      <c r="K2597" s="11">
        <f t="shared" si="163"/>
        <v>0</v>
      </c>
    </row>
    <row r="2598" spans="1:11" s="11" customFormat="1">
      <c r="A2598" s="32">
        <v>2018</v>
      </c>
      <c r="B2598" s="32">
        <v>55284</v>
      </c>
      <c r="C2598" s="33" t="s">
        <v>563</v>
      </c>
      <c r="D2598" s="33" t="s">
        <v>564</v>
      </c>
      <c r="E2598" s="34">
        <v>4651</v>
      </c>
      <c r="F2598" s="35">
        <v>1.08</v>
      </c>
      <c r="G2598" s="34" t="s">
        <v>364</v>
      </c>
      <c r="H2598" s="14" t="str">
        <f t="shared" si="160"/>
        <v/>
      </c>
      <c r="I2598" s="11" t="str">
        <f t="shared" si="161"/>
        <v/>
      </c>
      <c r="J2598" s="11" t="str">
        <f t="shared" si="162"/>
        <v/>
      </c>
      <c r="K2598" s="11">
        <f t="shared" si="163"/>
        <v>0</v>
      </c>
    </row>
    <row r="2599" spans="1:11" s="11" customFormat="1">
      <c r="A2599" s="32">
        <v>2018</v>
      </c>
      <c r="B2599" s="32">
        <v>55284</v>
      </c>
      <c r="C2599" s="33" t="s">
        <v>563</v>
      </c>
      <c r="D2599" s="33" t="s">
        <v>564</v>
      </c>
      <c r="E2599" s="34">
        <v>6051</v>
      </c>
      <c r="F2599" s="35">
        <v>1.1100000000000001</v>
      </c>
      <c r="G2599" s="34" t="s">
        <v>364</v>
      </c>
      <c r="H2599" s="14" t="str">
        <f t="shared" si="160"/>
        <v/>
      </c>
      <c r="I2599" s="11" t="str">
        <f t="shared" si="161"/>
        <v/>
      </c>
      <c r="J2599" s="11" t="str">
        <f t="shared" si="162"/>
        <v/>
      </c>
      <c r="K2599" s="11">
        <f t="shared" si="163"/>
        <v>0</v>
      </c>
    </row>
    <row r="2600" spans="1:11" s="11" customFormat="1">
      <c r="A2600" s="32">
        <v>2018</v>
      </c>
      <c r="B2600" s="32">
        <v>55284</v>
      </c>
      <c r="C2600" s="33" t="s">
        <v>563</v>
      </c>
      <c r="D2600" s="33" t="s">
        <v>564</v>
      </c>
      <c r="E2600" s="34">
        <v>12118</v>
      </c>
      <c r="F2600" s="35">
        <v>1.08</v>
      </c>
      <c r="G2600" s="34" t="s">
        <v>364</v>
      </c>
      <c r="H2600" s="14" t="str">
        <f t="shared" si="160"/>
        <v/>
      </c>
      <c r="I2600" s="11" t="str">
        <f t="shared" si="161"/>
        <v/>
      </c>
      <c r="J2600" s="11" t="str">
        <f t="shared" si="162"/>
        <v/>
      </c>
      <c r="K2600" s="11">
        <f t="shared" si="163"/>
        <v>0</v>
      </c>
    </row>
    <row r="2601" spans="1:11" s="11" customFormat="1">
      <c r="A2601" s="32">
        <v>2018</v>
      </c>
      <c r="B2601" s="32">
        <v>55284</v>
      </c>
      <c r="C2601" s="33" t="s">
        <v>563</v>
      </c>
      <c r="D2601" s="33" t="s">
        <v>564</v>
      </c>
      <c r="E2601" s="34">
        <v>13789</v>
      </c>
      <c r="F2601" s="35">
        <v>1.0900000000000001</v>
      </c>
      <c r="G2601" s="34" t="s">
        <v>364</v>
      </c>
      <c r="H2601" s="14" t="str">
        <f t="shared" si="160"/>
        <v/>
      </c>
      <c r="I2601" s="11" t="str">
        <f t="shared" si="161"/>
        <v/>
      </c>
      <c r="J2601" s="11" t="str">
        <f t="shared" si="162"/>
        <v/>
      </c>
      <c r="K2601" s="11">
        <f t="shared" si="163"/>
        <v>0</v>
      </c>
    </row>
    <row r="2602" spans="1:11" s="11" customFormat="1">
      <c r="A2602" s="32">
        <v>2018</v>
      </c>
      <c r="B2602" s="32">
        <v>55284</v>
      </c>
      <c r="C2602" s="33" t="s">
        <v>563</v>
      </c>
      <c r="D2602" s="33" t="s">
        <v>564</v>
      </c>
      <c r="E2602" s="34">
        <v>16925</v>
      </c>
      <c r="F2602" s="35">
        <v>1.1000000000000001</v>
      </c>
      <c r="G2602" s="34" t="s">
        <v>364</v>
      </c>
      <c r="H2602" s="14" t="str">
        <f t="shared" si="160"/>
        <v/>
      </c>
      <c r="I2602" s="11" t="str">
        <f t="shared" si="161"/>
        <v/>
      </c>
      <c r="J2602" s="11" t="str">
        <f t="shared" si="162"/>
        <v/>
      </c>
      <c r="K2602" s="11">
        <f t="shared" si="163"/>
        <v>0</v>
      </c>
    </row>
    <row r="2603" spans="1:11" s="11" customFormat="1">
      <c r="A2603" s="32">
        <v>2018</v>
      </c>
      <c r="B2603" s="32">
        <v>55285</v>
      </c>
      <c r="C2603" s="33" t="s">
        <v>563</v>
      </c>
      <c r="D2603" s="33" t="s">
        <v>564</v>
      </c>
      <c r="E2603" s="34">
        <v>93330</v>
      </c>
      <c r="F2603" s="35">
        <v>1.06</v>
      </c>
      <c r="G2603" s="34" t="s">
        <v>364</v>
      </c>
      <c r="H2603" s="14" t="str">
        <f t="shared" si="160"/>
        <v/>
      </c>
      <c r="I2603" s="11" t="str">
        <f t="shared" si="161"/>
        <v/>
      </c>
      <c r="J2603" s="11" t="str">
        <f t="shared" si="162"/>
        <v/>
      </c>
      <c r="K2603" s="11">
        <f t="shared" si="163"/>
        <v>0</v>
      </c>
    </row>
    <row r="2604" spans="1:11" s="11" customFormat="1">
      <c r="A2604" s="32">
        <v>2018</v>
      </c>
      <c r="B2604" s="32">
        <v>55286</v>
      </c>
      <c r="C2604" s="33" t="s">
        <v>563</v>
      </c>
      <c r="D2604" s="33" t="s">
        <v>564</v>
      </c>
      <c r="E2604" s="34">
        <v>98930</v>
      </c>
      <c r="F2604" s="35">
        <v>1.03</v>
      </c>
      <c r="G2604" s="34" t="s">
        <v>364</v>
      </c>
      <c r="H2604" s="14" t="str">
        <f t="shared" si="160"/>
        <v/>
      </c>
      <c r="I2604" s="11" t="str">
        <f t="shared" si="161"/>
        <v/>
      </c>
      <c r="J2604" s="11" t="str">
        <f t="shared" si="162"/>
        <v/>
      </c>
      <c r="K2604" s="11">
        <f t="shared" si="163"/>
        <v>0</v>
      </c>
    </row>
    <row r="2605" spans="1:11" s="11" customFormat="1">
      <c r="A2605" s="32">
        <v>2018</v>
      </c>
      <c r="B2605" s="32">
        <v>55292</v>
      </c>
      <c r="C2605" s="33" t="s">
        <v>563</v>
      </c>
      <c r="D2605" s="33" t="s">
        <v>564</v>
      </c>
      <c r="E2605" s="34">
        <v>2551555</v>
      </c>
      <c r="F2605" s="35">
        <v>1.046</v>
      </c>
      <c r="G2605" s="34" t="s">
        <v>364</v>
      </c>
      <c r="H2605" s="14" t="str">
        <f t="shared" si="160"/>
        <v/>
      </c>
      <c r="I2605" s="11" t="str">
        <f t="shared" si="161"/>
        <v/>
      </c>
      <c r="J2605" s="11" t="str">
        <f t="shared" si="162"/>
        <v/>
      </c>
      <c r="K2605" s="11">
        <f t="shared" si="163"/>
        <v>0</v>
      </c>
    </row>
    <row r="2606" spans="1:11" s="11" customFormat="1">
      <c r="A2606" s="32">
        <v>2018</v>
      </c>
      <c r="B2606" s="32">
        <v>55293</v>
      </c>
      <c r="C2606" s="33" t="s">
        <v>563</v>
      </c>
      <c r="D2606" s="33" t="s">
        <v>564</v>
      </c>
      <c r="E2606" s="34">
        <v>3241092</v>
      </c>
      <c r="F2606" s="35">
        <v>1.0469999999999999</v>
      </c>
      <c r="G2606" s="34" t="s">
        <v>364</v>
      </c>
      <c r="H2606" s="14" t="str">
        <f t="shared" si="160"/>
        <v/>
      </c>
      <c r="I2606" s="11" t="str">
        <f t="shared" si="161"/>
        <v/>
      </c>
      <c r="J2606" s="11" t="str">
        <f t="shared" si="162"/>
        <v/>
      </c>
      <c r="K2606" s="11">
        <f t="shared" si="163"/>
        <v>0</v>
      </c>
    </row>
    <row r="2607" spans="1:11" s="11" customFormat="1">
      <c r="A2607" s="32">
        <v>2018</v>
      </c>
      <c r="B2607" s="32">
        <v>55294</v>
      </c>
      <c r="C2607" s="33" t="s">
        <v>563</v>
      </c>
      <c r="D2607" s="33" t="s">
        <v>564</v>
      </c>
      <c r="E2607" s="34">
        <v>411692</v>
      </c>
      <c r="F2607" s="35">
        <v>1.01</v>
      </c>
      <c r="G2607" s="34" t="s">
        <v>364</v>
      </c>
      <c r="H2607" s="14" t="str">
        <f t="shared" si="160"/>
        <v/>
      </c>
      <c r="I2607" s="11" t="str">
        <f t="shared" si="161"/>
        <v/>
      </c>
      <c r="J2607" s="11" t="str">
        <f t="shared" si="162"/>
        <v/>
      </c>
      <c r="K2607" s="11">
        <f t="shared" si="163"/>
        <v>0</v>
      </c>
    </row>
    <row r="2608" spans="1:11" s="11" customFormat="1">
      <c r="A2608" s="32">
        <v>2018</v>
      </c>
      <c r="B2608" s="32">
        <v>55295</v>
      </c>
      <c r="C2608" s="33" t="s">
        <v>563</v>
      </c>
      <c r="D2608" s="33" t="s">
        <v>564</v>
      </c>
      <c r="E2608" s="34">
        <v>1585196</v>
      </c>
      <c r="F2608" s="35">
        <v>1.0389999999999999</v>
      </c>
      <c r="G2608" s="34" t="s">
        <v>364</v>
      </c>
      <c r="H2608" s="14" t="str">
        <f t="shared" si="160"/>
        <v/>
      </c>
      <c r="I2608" s="11" t="str">
        <f t="shared" si="161"/>
        <v/>
      </c>
      <c r="J2608" s="11" t="str">
        <f t="shared" si="162"/>
        <v/>
      </c>
      <c r="K2608" s="11">
        <f t="shared" si="163"/>
        <v>0</v>
      </c>
    </row>
    <row r="2609" spans="1:11" s="11" customFormat="1">
      <c r="A2609" s="32">
        <v>2018</v>
      </c>
      <c r="B2609" s="32">
        <v>55296</v>
      </c>
      <c r="C2609" s="33" t="s">
        <v>563</v>
      </c>
      <c r="D2609" s="33" t="s">
        <v>564</v>
      </c>
      <c r="E2609" s="34">
        <v>14789</v>
      </c>
      <c r="F2609" s="35">
        <v>1.04</v>
      </c>
      <c r="G2609" s="34" t="s">
        <v>364</v>
      </c>
      <c r="H2609" s="14" t="str">
        <f t="shared" si="160"/>
        <v/>
      </c>
      <c r="I2609" s="11" t="str">
        <f t="shared" si="161"/>
        <v/>
      </c>
      <c r="J2609" s="11" t="str">
        <f t="shared" si="162"/>
        <v/>
      </c>
      <c r="K2609" s="11">
        <f t="shared" si="163"/>
        <v>0</v>
      </c>
    </row>
    <row r="2610" spans="1:11" s="11" customFormat="1">
      <c r="A2610" s="32">
        <v>2018</v>
      </c>
      <c r="B2610" s="32">
        <v>55297</v>
      </c>
      <c r="C2610" s="33" t="s">
        <v>563</v>
      </c>
      <c r="D2610" s="33" t="s">
        <v>564</v>
      </c>
      <c r="E2610" s="34">
        <v>4785828</v>
      </c>
      <c r="F2610" s="35">
        <v>1.0580000000000001</v>
      </c>
      <c r="G2610" s="34" t="s">
        <v>364</v>
      </c>
      <c r="H2610" s="14" t="str">
        <f t="shared" si="160"/>
        <v/>
      </c>
      <c r="I2610" s="11" t="str">
        <f t="shared" si="161"/>
        <v/>
      </c>
      <c r="J2610" s="11" t="str">
        <f t="shared" si="162"/>
        <v/>
      </c>
      <c r="K2610" s="11">
        <f t="shared" si="163"/>
        <v>0</v>
      </c>
    </row>
    <row r="2611" spans="1:11" s="11" customFormat="1">
      <c r="A2611" s="32">
        <v>2018</v>
      </c>
      <c r="B2611" s="32">
        <v>55298</v>
      </c>
      <c r="C2611" s="33" t="s">
        <v>563</v>
      </c>
      <c r="D2611" s="33" t="s">
        <v>564</v>
      </c>
      <c r="E2611" s="34">
        <v>3098989</v>
      </c>
      <c r="F2611" s="35">
        <v>1.012</v>
      </c>
      <c r="G2611" s="34" t="s">
        <v>364</v>
      </c>
      <c r="H2611" s="14" t="str">
        <f t="shared" si="160"/>
        <v/>
      </c>
      <c r="I2611" s="11" t="str">
        <f t="shared" si="161"/>
        <v/>
      </c>
      <c r="J2611" s="11" t="str">
        <f t="shared" si="162"/>
        <v/>
      </c>
      <c r="K2611" s="11">
        <f t="shared" si="163"/>
        <v>0</v>
      </c>
    </row>
    <row r="2612" spans="1:11" s="11" customFormat="1">
      <c r="A2612" s="32">
        <v>2018</v>
      </c>
      <c r="B2612" s="32">
        <v>55299</v>
      </c>
      <c r="C2612" s="33" t="s">
        <v>563</v>
      </c>
      <c r="D2612" s="33" t="s">
        <v>564</v>
      </c>
      <c r="E2612" s="34">
        <v>2570613</v>
      </c>
      <c r="F2612" s="35">
        <v>1.04</v>
      </c>
      <c r="G2612" s="34" t="s">
        <v>364</v>
      </c>
      <c r="H2612" s="14" t="str">
        <f t="shared" si="160"/>
        <v/>
      </c>
      <c r="I2612" s="11" t="str">
        <f t="shared" si="161"/>
        <v/>
      </c>
      <c r="J2612" s="11" t="str">
        <f t="shared" si="162"/>
        <v/>
      </c>
      <c r="K2612" s="11">
        <f t="shared" si="163"/>
        <v>0</v>
      </c>
    </row>
    <row r="2613" spans="1:11" s="11" customFormat="1">
      <c r="A2613" s="32">
        <v>2018</v>
      </c>
      <c r="B2613" s="32">
        <v>55304</v>
      </c>
      <c r="C2613" s="33" t="s">
        <v>563</v>
      </c>
      <c r="D2613" s="33" t="s">
        <v>564</v>
      </c>
      <c r="E2613" s="34">
        <v>55111</v>
      </c>
      <c r="F2613" s="35">
        <v>1.0209999999999999</v>
      </c>
      <c r="G2613" s="34" t="s">
        <v>364</v>
      </c>
      <c r="H2613" s="14" t="str">
        <f t="shared" si="160"/>
        <v/>
      </c>
      <c r="I2613" s="11" t="str">
        <f t="shared" si="161"/>
        <v/>
      </c>
      <c r="J2613" s="11" t="str">
        <f t="shared" si="162"/>
        <v/>
      </c>
      <c r="K2613" s="11">
        <f t="shared" si="163"/>
        <v>0</v>
      </c>
    </row>
    <row r="2614" spans="1:11" s="11" customFormat="1">
      <c r="A2614" s="32">
        <v>2018</v>
      </c>
      <c r="B2614" s="32">
        <v>55306</v>
      </c>
      <c r="C2614" s="33" t="s">
        <v>563</v>
      </c>
      <c r="D2614" s="33" t="s">
        <v>564</v>
      </c>
      <c r="E2614" s="34">
        <v>436525</v>
      </c>
      <c r="F2614" s="35">
        <v>1.0609999999999999</v>
      </c>
      <c r="G2614" s="34">
        <v>347.9</v>
      </c>
      <c r="H2614" s="14">
        <f t="shared" si="160"/>
        <v>1611309.3739749996</v>
      </c>
      <c r="I2614" s="11">
        <f t="shared" si="161"/>
        <v>436525</v>
      </c>
      <c r="J2614" s="11">
        <f t="shared" si="162"/>
        <v>463153.02499999997</v>
      </c>
      <c r="K2614" s="11">
        <f t="shared" si="163"/>
        <v>0</v>
      </c>
    </row>
    <row r="2615" spans="1:11" s="11" customFormat="1">
      <c r="A2615" s="32">
        <v>2018</v>
      </c>
      <c r="B2615" s="32">
        <v>55306</v>
      </c>
      <c r="C2615" s="33" t="s">
        <v>563</v>
      </c>
      <c r="D2615" s="33" t="s">
        <v>564</v>
      </c>
      <c r="E2615" s="34">
        <v>608291</v>
      </c>
      <c r="F2615" s="35">
        <v>1.0609999999999999</v>
      </c>
      <c r="G2615" s="34">
        <v>320.7</v>
      </c>
      <c r="H2615" s="14">
        <f t="shared" si="160"/>
        <v>2069787.3804569999</v>
      </c>
      <c r="I2615" s="11">
        <f t="shared" si="161"/>
        <v>608291</v>
      </c>
      <c r="J2615" s="11">
        <f t="shared" si="162"/>
        <v>645396.75099999993</v>
      </c>
      <c r="K2615" s="11">
        <f t="shared" si="163"/>
        <v>0</v>
      </c>
    </row>
    <row r="2616" spans="1:11" s="11" customFormat="1">
      <c r="A2616" s="32">
        <v>2018</v>
      </c>
      <c r="B2616" s="32">
        <v>55313</v>
      </c>
      <c r="C2616" s="33" t="s">
        <v>563</v>
      </c>
      <c r="D2616" s="33" t="s">
        <v>564</v>
      </c>
      <c r="E2616" s="34">
        <v>2242989</v>
      </c>
      <c r="F2616" s="35">
        <v>1.03</v>
      </c>
      <c r="G2616" s="34" t="s">
        <v>364</v>
      </c>
      <c r="H2616" s="14" t="str">
        <f t="shared" si="160"/>
        <v/>
      </c>
      <c r="I2616" s="11" t="str">
        <f t="shared" si="161"/>
        <v/>
      </c>
      <c r="J2616" s="11" t="str">
        <f t="shared" si="162"/>
        <v/>
      </c>
      <c r="K2616" s="11">
        <f t="shared" si="163"/>
        <v>0</v>
      </c>
    </row>
    <row r="2617" spans="1:11" s="11" customFormat="1">
      <c r="A2617" s="32">
        <v>2018</v>
      </c>
      <c r="B2617" s="32">
        <v>55317</v>
      </c>
      <c r="C2617" s="33" t="s">
        <v>565</v>
      </c>
      <c r="D2617" s="33" t="s">
        <v>566</v>
      </c>
      <c r="E2617" s="34">
        <v>63582</v>
      </c>
      <c r="F2617" s="35">
        <v>5.7409999999999997</v>
      </c>
      <c r="G2617" s="34" t="s">
        <v>364</v>
      </c>
      <c r="H2617" s="14" t="str">
        <f t="shared" si="160"/>
        <v/>
      </c>
      <c r="I2617" s="11" t="str">
        <f t="shared" si="161"/>
        <v/>
      </c>
      <c r="J2617" s="11" t="str">
        <f t="shared" si="162"/>
        <v/>
      </c>
      <c r="K2617" s="11">
        <f t="shared" si="163"/>
        <v>0</v>
      </c>
    </row>
    <row r="2618" spans="1:11" s="11" customFormat="1">
      <c r="A2618" s="32">
        <v>2018</v>
      </c>
      <c r="B2618" s="32">
        <v>55317</v>
      </c>
      <c r="C2618" s="33" t="s">
        <v>563</v>
      </c>
      <c r="D2618" s="33" t="s">
        <v>564</v>
      </c>
      <c r="E2618" s="34">
        <v>2482291</v>
      </c>
      <c r="F2618" s="35">
        <v>1.034</v>
      </c>
      <c r="G2618" s="34" t="s">
        <v>364</v>
      </c>
      <c r="H2618" s="14" t="str">
        <f t="shared" si="160"/>
        <v/>
      </c>
      <c r="I2618" s="11" t="str">
        <f t="shared" si="161"/>
        <v/>
      </c>
      <c r="J2618" s="11" t="str">
        <f t="shared" si="162"/>
        <v/>
      </c>
      <c r="K2618" s="11">
        <f t="shared" si="163"/>
        <v>0</v>
      </c>
    </row>
    <row r="2619" spans="1:11" s="11" customFormat="1">
      <c r="A2619" s="32">
        <v>2018</v>
      </c>
      <c r="B2619" s="32">
        <v>55320</v>
      </c>
      <c r="C2619" s="33" t="s">
        <v>563</v>
      </c>
      <c r="D2619" s="33" t="s">
        <v>564</v>
      </c>
      <c r="E2619" s="34">
        <v>10000</v>
      </c>
      <c r="F2619" s="35">
        <v>1.0149999999999999</v>
      </c>
      <c r="G2619" s="34" t="s">
        <v>364</v>
      </c>
      <c r="H2619" s="14" t="str">
        <f t="shared" si="160"/>
        <v/>
      </c>
      <c r="I2619" s="11" t="str">
        <f t="shared" si="161"/>
        <v/>
      </c>
      <c r="J2619" s="11" t="str">
        <f t="shared" si="162"/>
        <v/>
      </c>
      <c r="K2619" s="11">
        <f t="shared" si="163"/>
        <v>0</v>
      </c>
    </row>
    <row r="2620" spans="1:11" s="11" customFormat="1">
      <c r="A2620" s="32">
        <v>2018</v>
      </c>
      <c r="B2620" s="32">
        <v>55320</v>
      </c>
      <c r="C2620" s="33" t="s">
        <v>563</v>
      </c>
      <c r="D2620" s="33" t="s">
        <v>564</v>
      </c>
      <c r="E2620" s="34">
        <v>394000</v>
      </c>
      <c r="F2620" s="35">
        <v>1.0149999999999999</v>
      </c>
      <c r="G2620" s="34" t="s">
        <v>364</v>
      </c>
      <c r="H2620" s="14" t="str">
        <f t="shared" si="160"/>
        <v/>
      </c>
      <c r="I2620" s="11" t="str">
        <f t="shared" si="161"/>
        <v/>
      </c>
      <c r="J2620" s="11" t="str">
        <f t="shared" si="162"/>
        <v/>
      </c>
      <c r="K2620" s="11">
        <f t="shared" si="163"/>
        <v>0</v>
      </c>
    </row>
    <row r="2621" spans="1:11" s="11" customFormat="1">
      <c r="A2621" s="32">
        <v>2018</v>
      </c>
      <c r="B2621" s="32">
        <v>55320</v>
      </c>
      <c r="C2621" s="33" t="s">
        <v>563</v>
      </c>
      <c r="D2621" s="33" t="s">
        <v>564</v>
      </c>
      <c r="E2621" s="34">
        <v>665000</v>
      </c>
      <c r="F2621" s="35">
        <v>1.0149999999999999</v>
      </c>
      <c r="G2621" s="34" t="s">
        <v>364</v>
      </c>
      <c r="H2621" s="14" t="str">
        <f t="shared" si="160"/>
        <v/>
      </c>
      <c r="I2621" s="11" t="str">
        <f t="shared" si="161"/>
        <v/>
      </c>
      <c r="J2621" s="11" t="str">
        <f t="shared" si="162"/>
        <v/>
      </c>
      <c r="K2621" s="11">
        <f t="shared" si="163"/>
        <v>0</v>
      </c>
    </row>
    <row r="2622" spans="1:11" s="11" customFormat="1">
      <c r="A2622" s="32">
        <v>2018</v>
      </c>
      <c r="B2622" s="32">
        <v>55322</v>
      </c>
      <c r="C2622" s="33" t="s">
        <v>563</v>
      </c>
      <c r="D2622" s="33" t="s">
        <v>564</v>
      </c>
      <c r="E2622" s="34">
        <v>3804391</v>
      </c>
      <c r="F2622" s="35">
        <v>1.0369999999999999</v>
      </c>
      <c r="G2622" s="34">
        <v>331.8</v>
      </c>
      <c r="H2622" s="14">
        <f t="shared" si="160"/>
        <v>13090019.203506</v>
      </c>
      <c r="I2622" s="11">
        <f t="shared" si="161"/>
        <v>3804391</v>
      </c>
      <c r="J2622" s="11">
        <f t="shared" si="162"/>
        <v>3945153.4669999997</v>
      </c>
      <c r="K2622" s="11">
        <f t="shared" si="163"/>
        <v>0</v>
      </c>
    </row>
    <row r="2623" spans="1:11" s="11" customFormat="1">
      <c r="A2623" s="32">
        <v>2018</v>
      </c>
      <c r="B2623" s="32">
        <v>55327</v>
      </c>
      <c r="C2623" s="33" t="s">
        <v>563</v>
      </c>
      <c r="D2623" s="33" t="s">
        <v>564</v>
      </c>
      <c r="E2623" s="34">
        <v>3230166</v>
      </c>
      <c r="F2623" s="35">
        <v>1.0349999999999999</v>
      </c>
      <c r="G2623" s="34" t="s">
        <v>364</v>
      </c>
      <c r="H2623" s="14" t="str">
        <f t="shared" si="160"/>
        <v/>
      </c>
      <c r="I2623" s="11" t="str">
        <f t="shared" si="161"/>
        <v/>
      </c>
      <c r="J2623" s="11" t="str">
        <f t="shared" si="162"/>
        <v/>
      </c>
      <c r="K2623" s="11">
        <f t="shared" si="163"/>
        <v>0</v>
      </c>
    </row>
    <row r="2624" spans="1:11" s="11" customFormat="1">
      <c r="A2624" s="32">
        <v>2018</v>
      </c>
      <c r="B2624" s="32">
        <v>55328</v>
      </c>
      <c r="C2624" s="33" t="s">
        <v>563</v>
      </c>
      <c r="D2624" s="33" t="s">
        <v>564</v>
      </c>
      <c r="E2624" s="34">
        <v>2531533</v>
      </c>
      <c r="F2624" s="35">
        <v>1.05</v>
      </c>
      <c r="G2624" s="34" t="s">
        <v>364</v>
      </c>
      <c r="H2624" s="14" t="str">
        <f t="shared" si="160"/>
        <v/>
      </c>
      <c r="I2624" s="11" t="str">
        <f t="shared" si="161"/>
        <v/>
      </c>
      <c r="J2624" s="11" t="str">
        <f t="shared" si="162"/>
        <v/>
      </c>
      <c r="K2624" s="11">
        <f t="shared" si="163"/>
        <v>0</v>
      </c>
    </row>
    <row r="2625" spans="1:11" s="11" customFormat="1">
      <c r="A2625" s="32">
        <v>2018</v>
      </c>
      <c r="B2625" s="32">
        <v>55332</v>
      </c>
      <c r="C2625" s="33" t="s">
        <v>563</v>
      </c>
      <c r="D2625" s="33" t="s">
        <v>564</v>
      </c>
      <c r="E2625" s="34">
        <v>341</v>
      </c>
      <c r="F2625" s="35">
        <v>1.03</v>
      </c>
      <c r="G2625" s="34" t="s">
        <v>364</v>
      </c>
      <c r="H2625" s="14" t="str">
        <f t="shared" si="160"/>
        <v/>
      </c>
      <c r="I2625" s="11" t="str">
        <f t="shared" si="161"/>
        <v/>
      </c>
      <c r="J2625" s="11" t="str">
        <f t="shared" si="162"/>
        <v/>
      </c>
      <c r="K2625" s="11">
        <f t="shared" si="163"/>
        <v>0</v>
      </c>
    </row>
    <row r="2626" spans="1:11" s="11" customFormat="1">
      <c r="A2626" s="32">
        <v>2018</v>
      </c>
      <c r="B2626" s="32">
        <v>55332</v>
      </c>
      <c r="C2626" s="33" t="s">
        <v>563</v>
      </c>
      <c r="D2626" s="33" t="s">
        <v>564</v>
      </c>
      <c r="E2626" s="34">
        <v>34915</v>
      </c>
      <c r="F2626" s="35">
        <v>1.034</v>
      </c>
      <c r="G2626" s="34" t="s">
        <v>364</v>
      </c>
      <c r="H2626" s="14" t="str">
        <f t="shared" si="160"/>
        <v/>
      </c>
      <c r="I2626" s="11" t="str">
        <f t="shared" si="161"/>
        <v/>
      </c>
      <c r="J2626" s="11" t="str">
        <f t="shared" si="162"/>
        <v/>
      </c>
      <c r="K2626" s="11">
        <f t="shared" si="163"/>
        <v>0</v>
      </c>
    </row>
    <row r="2627" spans="1:11" s="11" customFormat="1">
      <c r="A2627" s="32">
        <v>2018</v>
      </c>
      <c r="B2627" s="32">
        <v>55332</v>
      </c>
      <c r="C2627" s="33" t="s">
        <v>563</v>
      </c>
      <c r="D2627" s="33" t="s">
        <v>564</v>
      </c>
      <c r="E2627" s="34">
        <v>72246</v>
      </c>
      <c r="F2627" s="35">
        <v>1.03</v>
      </c>
      <c r="G2627" s="34" t="s">
        <v>364</v>
      </c>
      <c r="H2627" s="14" t="str">
        <f t="shared" si="160"/>
        <v/>
      </c>
      <c r="I2627" s="11" t="str">
        <f t="shared" si="161"/>
        <v/>
      </c>
      <c r="J2627" s="11" t="str">
        <f t="shared" si="162"/>
        <v/>
      </c>
      <c r="K2627" s="11">
        <f t="shared" si="163"/>
        <v>0</v>
      </c>
    </row>
    <row r="2628" spans="1:11" s="11" customFormat="1">
      <c r="A2628" s="32">
        <v>2018</v>
      </c>
      <c r="B2628" s="32">
        <v>55333</v>
      </c>
      <c r="C2628" s="33" t="s">
        <v>563</v>
      </c>
      <c r="D2628" s="33" t="s">
        <v>564</v>
      </c>
      <c r="E2628" s="34">
        <v>2741003</v>
      </c>
      <c r="F2628" s="35">
        <v>1.0469999999999999</v>
      </c>
      <c r="G2628" s="34" t="s">
        <v>364</v>
      </c>
      <c r="H2628" s="14" t="str">
        <f t="shared" si="160"/>
        <v/>
      </c>
      <c r="I2628" s="11" t="str">
        <f t="shared" si="161"/>
        <v/>
      </c>
      <c r="J2628" s="11" t="str">
        <f t="shared" si="162"/>
        <v/>
      </c>
      <c r="K2628" s="11">
        <f t="shared" si="163"/>
        <v>0</v>
      </c>
    </row>
    <row r="2629" spans="1:11" s="11" customFormat="1">
      <c r="A2629" s="32">
        <v>2018</v>
      </c>
      <c r="B2629" s="32">
        <v>55334</v>
      </c>
      <c r="C2629" s="33" t="s">
        <v>563</v>
      </c>
      <c r="D2629" s="33" t="s">
        <v>564</v>
      </c>
      <c r="E2629" s="34">
        <v>103012</v>
      </c>
      <c r="F2629" s="35">
        <v>1.0309999999999999</v>
      </c>
      <c r="G2629" s="34">
        <v>1202.4000000000001</v>
      </c>
      <c r="H2629" s="14">
        <f t="shared" si="160"/>
        <v>1277013.3929280001</v>
      </c>
      <c r="I2629" s="11">
        <f t="shared" si="161"/>
        <v>103012</v>
      </c>
      <c r="J2629" s="11">
        <f t="shared" si="162"/>
        <v>106205.37199999999</v>
      </c>
      <c r="K2629" s="11">
        <f t="shared" si="163"/>
        <v>0</v>
      </c>
    </row>
    <row r="2630" spans="1:11" s="11" customFormat="1">
      <c r="A2630" s="32">
        <v>2018</v>
      </c>
      <c r="B2630" s="32">
        <v>55337</v>
      </c>
      <c r="C2630" s="33" t="s">
        <v>563</v>
      </c>
      <c r="D2630" s="33" t="s">
        <v>564</v>
      </c>
      <c r="E2630" s="34">
        <v>2818625</v>
      </c>
      <c r="F2630" s="35">
        <v>1.05</v>
      </c>
      <c r="G2630" s="34" t="s">
        <v>364</v>
      </c>
      <c r="H2630" s="14" t="str">
        <f t="shared" ref="H2630:H2693" si="164">IF(I2630="","",G2630/100*F2630*E2630)</f>
        <v/>
      </c>
      <c r="I2630" s="11" t="str">
        <f t="shared" ref="I2630:I2693" si="165">IF(OR(G2630=".",F2630=".",E2630="."),"",E2630)</f>
        <v/>
      </c>
      <c r="J2630" s="11" t="str">
        <f t="shared" ref="J2630:J2693" si="166">IF(I2630="","",F2630*I2630)</f>
        <v/>
      </c>
      <c r="K2630" s="11">
        <f t="shared" ref="K2630:K2693" si="167">IF(C2630="LIG",1,0)</f>
        <v>0</v>
      </c>
    </row>
    <row r="2631" spans="1:11" s="11" customFormat="1">
      <c r="A2631" s="32">
        <v>2018</v>
      </c>
      <c r="B2631" s="32">
        <v>55340</v>
      </c>
      <c r="C2631" s="33" t="s">
        <v>565</v>
      </c>
      <c r="D2631" s="33" t="s">
        <v>566</v>
      </c>
      <c r="E2631" s="34">
        <v>48</v>
      </c>
      <c r="F2631" s="35">
        <v>5.88</v>
      </c>
      <c r="G2631" s="34">
        <v>1438</v>
      </c>
      <c r="H2631" s="14">
        <f t="shared" si="164"/>
        <v>4058.6112000000003</v>
      </c>
      <c r="I2631" s="11">
        <f t="shared" si="165"/>
        <v>48</v>
      </c>
      <c r="J2631" s="11">
        <f t="shared" si="166"/>
        <v>282.24</v>
      </c>
      <c r="K2631" s="11">
        <f t="shared" si="167"/>
        <v>0</v>
      </c>
    </row>
    <row r="2632" spans="1:11" s="11" customFormat="1">
      <c r="A2632" s="32">
        <v>2018</v>
      </c>
      <c r="B2632" s="32">
        <v>55340</v>
      </c>
      <c r="C2632" s="33" t="s">
        <v>563</v>
      </c>
      <c r="D2632" s="33" t="s">
        <v>564</v>
      </c>
      <c r="E2632" s="34">
        <v>5667</v>
      </c>
      <c r="F2632" s="35">
        <v>1.028</v>
      </c>
      <c r="G2632" s="34">
        <v>498.9</v>
      </c>
      <c r="H2632" s="14">
        <f t="shared" si="164"/>
        <v>29064.297564</v>
      </c>
      <c r="I2632" s="11">
        <f t="shared" si="165"/>
        <v>5667</v>
      </c>
      <c r="J2632" s="11">
        <f t="shared" si="166"/>
        <v>5825.6760000000004</v>
      </c>
      <c r="K2632" s="11">
        <f t="shared" si="167"/>
        <v>0</v>
      </c>
    </row>
    <row r="2633" spans="1:11" s="11" customFormat="1">
      <c r="A2633" s="32">
        <v>2018</v>
      </c>
      <c r="B2633" s="32">
        <v>55340</v>
      </c>
      <c r="C2633" s="33" t="s">
        <v>563</v>
      </c>
      <c r="D2633" s="33" t="s">
        <v>564</v>
      </c>
      <c r="E2633" s="34">
        <v>7012</v>
      </c>
      <c r="F2633" s="35">
        <v>1.028</v>
      </c>
      <c r="G2633" s="34">
        <v>591.4</v>
      </c>
      <c r="H2633" s="14">
        <f t="shared" si="164"/>
        <v>42630.099104000001</v>
      </c>
      <c r="I2633" s="11">
        <f t="shared" si="165"/>
        <v>7012</v>
      </c>
      <c r="J2633" s="11">
        <f t="shared" si="166"/>
        <v>7208.3360000000002</v>
      </c>
      <c r="K2633" s="11">
        <f t="shared" si="167"/>
        <v>0</v>
      </c>
    </row>
    <row r="2634" spans="1:11" s="11" customFormat="1">
      <c r="A2634" s="32">
        <v>2018</v>
      </c>
      <c r="B2634" s="32">
        <v>55340</v>
      </c>
      <c r="C2634" s="33" t="s">
        <v>563</v>
      </c>
      <c r="D2634" s="33" t="s">
        <v>564</v>
      </c>
      <c r="E2634" s="34">
        <v>11529</v>
      </c>
      <c r="F2634" s="35">
        <v>1.028</v>
      </c>
      <c r="G2634" s="34">
        <v>481.8</v>
      </c>
      <c r="H2634" s="14">
        <f t="shared" si="164"/>
        <v>57102.030215999999</v>
      </c>
      <c r="I2634" s="11">
        <f t="shared" si="165"/>
        <v>11529</v>
      </c>
      <c r="J2634" s="11">
        <f t="shared" si="166"/>
        <v>11851.812</v>
      </c>
      <c r="K2634" s="11">
        <f t="shared" si="167"/>
        <v>0</v>
      </c>
    </row>
    <row r="2635" spans="1:11" s="11" customFormat="1">
      <c r="A2635" s="32">
        <v>2018</v>
      </c>
      <c r="B2635" s="32">
        <v>55340</v>
      </c>
      <c r="C2635" s="33" t="s">
        <v>563</v>
      </c>
      <c r="D2635" s="33" t="s">
        <v>564</v>
      </c>
      <c r="E2635" s="34">
        <v>14439</v>
      </c>
      <c r="F2635" s="35">
        <v>1.028</v>
      </c>
      <c r="G2635" s="34">
        <v>388</v>
      </c>
      <c r="H2635" s="14">
        <f t="shared" si="164"/>
        <v>57591.972959999999</v>
      </c>
      <c r="I2635" s="11">
        <f t="shared" si="165"/>
        <v>14439</v>
      </c>
      <c r="J2635" s="11">
        <f t="shared" si="166"/>
        <v>14843.291999999999</v>
      </c>
      <c r="K2635" s="11">
        <f t="shared" si="167"/>
        <v>0</v>
      </c>
    </row>
    <row r="2636" spans="1:11" s="11" customFormat="1">
      <c r="A2636" s="32">
        <v>2018</v>
      </c>
      <c r="B2636" s="32">
        <v>55340</v>
      </c>
      <c r="C2636" s="33" t="s">
        <v>563</v>
      </c>
      <c r="D2636" s="33" t="s">
        <v>564</v>
      </c>
      <c r="E2636" s="34">
        <v>28290</v>
      </c>
      <c r="F2636" s="35">
        <v>1.028</v>
      </c>
      <c r="G2636" s="34">
        <v>368.2</v>
      </c>
      <c r="H2636" s="14">
        <f t="shared" si="164"/>
        <v>107080.36584000001</v>
      </c>
      <c r="I2636" s="11">
        <f t="shared" si="165"/>
        <v>28290</v>
      </c>
      <c r="J2636" s="11">
        <f t="shared" si="166"/>
        <v>29082.12</v>
      </c>
      <c r="K2636" s="11">
        <f t="shared" si="167"/>
        <v>0</v>
      </c>
    </row>
    <row r="2637" spans="1:11" s="11" customFormat="1">
      <c r="A2637" s="32">
        <v>2018</v>
      </c>
      <c r="B2637" s="32">
        <v>55340</v>
      </c>
      <c r="C2637" s="33" t="s">
        <v>563</v>
      </c>
      <c r="D2637" s="33" t="s">
        <v>564</v>
      </c>
      <c r="E2637" s="34">
        <v>31281</v>
      </c>
      <c r="F2637" s="35">
        <v>1.028</v>
      </c>
      <c r="G2637" s="34">
        <v>469.2</v>
      </c>
      <c r="H2637" s="14">
        <f t="shared" si="164"/>
        <v>150880.02465600002</v>
      </c>
      <c r="I2637" s="11">
        <f t="shared" si="165"/>
        <v>31281</v>
      </c>
      <c r="J2637" s="11">
        <f t="shared" si="166"/>
        <v>32156.868000000002</v>
      </c>
      <c r="K2637" s="11">
        <f t="shared" si="167"/>
        <v>0</v>
      </c>
    </row>
    <row r="2638" spans="1:11" s="11" customFormat="1">
      <c r="A2638" s="32">
        <v>2018</v>
      </c>
      <c r="B2638" s="32">
        <v>55340</v>
      </c>
      <c r="C2638" s="33" t="s">
        <v>563</v>
      </c>
      <c r="D2638" s="33" t="s">
        <v>564</v>
      </c>
      <c r="E2638" s="34">
        <v>36206</v>
      </c>
      <c r="F2638" s="35">
        <v>1.028</v>
      </c>
      <c r="G2638" s="34">
        <v>413.9</v>
      </c>
      <c r="H2638" s="14">
        <f t="shared" si="164"/>
        <v>154052.61975199997</v>
      </c>
      <c r="I2638" s="11">
        <f t="shared" si="165"/>
        <v>36206</v>
      </c>
      <c r="J2638" s="11">
        <f t="shared" si="166"/>
        <v>37219.768000000004</v>
      </c>
      <c r="K2638" s="11">
        <f t="shared" si="167"/>
        <v>0</v>
      </c>
    </row>
    <row r="2639" spans="1:11" s="11" customFormat="1">
      <c r="A2639" s="32">
        <v>2018</v>
      </c>
      <c r="B2639" s="32">
        <v>55340</v>
      </c>
      <c r="C2639" s="33" t="s">
        <v>563</v>
      </c>
      <c r="D2639" s="33" t="s">
        <v>564</v>
      </c>
      <c r="E2639" s="34">
        <v>77308</v>
      </c>
      <c r="F2639" s="35">
        <v>1.028</v>
      </c>
      <c r="G2639" s="34">
        <v>522.20000000000005</v>
      </c>
      <c r="H2639" s="14">
        <f t="shared" si="164"/>
        <v>415006.04252800002</v>
      </c>
      <c r="I2639" s="11">
        <f t="shared" si="165"/>
        <v>77308</v>
      </c>
      <c r="J2639" s="11">
        <f t="shared" si="166"/>
        <v>79472.623999999996</v>
      </c>
      <c r="K2639" s="11">
        <f t="shared" si="167"/>
        <v>0</v>
      </c>
    </row>
    <row r="2640" spans="1:11" s="11" customFormat="1">
      <c r="A2640" s="32">
        <v>2018</v>
      </c>
      <c r="B2640" s="32">
        <v>55340</v>
      </c>
      <c r="C2640" s="33" t="s">
        <v>563</v>
      </c>
      <c r="D2640" s="33" t="s">
        <v>564</v>
      </c>
      <c r="E2640" s="34">
        <v>92286</v>
      </c>
      <c r="F2640" s="35">
        <v>1.028</v>
      </c>
      <c r="G2640" s="34">
        <v>340.7</v>
      </c>
      <c r="H2640" s="14">
        <f t="shared" si="164"/>
        <v>323222.117256</v>
      </c>
      <c r="I2640" s="11">
        <f t="shared" si="165"/>
        <v>92286</v>
      </c>
      <c r="J2640" s="11">
        <f t="shared" si="166"/>
        <v>94870.008000000002</v>
      </c>
      <c r="K2640" s="11">
        <f t="shared" si="167"/>
        <v>0</v>
      </c>
    </row>
    <row r="2641" spans="1:11" s="11" customFormat="1">
      <c r="A2641" s="32">
        <v>2018</v>
      </c>
      <c r="B2641" s="32">
        <v>55340</v>
      </c>
      <c r="C2641" s="33" t="s">
        <v>563</v>
      </c>
      <c r="D2641" s="33" t="s">
        <v>564</v>
      </c>
      <c r="E2641" s="34">
        <v>260991</v>
      </c>
      <c r="F2641" s="35">
        <v>1.028</v>
      </c>
      <c r="G2641" s="34">
        <v>377.6</v>
      </c>
      <c r="H2641" s="14">
        <f t="shared" si="164"/>
        <v>1013096.0724480001</v>
      </c>
      <c r="I2641" s="11">
        <f t="shared" si="165"/>
        <v>260991</v>
      </c>
      <c r="J2641" s="11">
        <f t="shared" si="166"/>
        <v>268298.74800000002</v>
      </c>
      <c r="K2641" s="11">
        <f t="shared" si="167"/>
        <v>0</v>
      </c>
    </row>
    <row r="2642" spans="1:11" s="11" customFormat="1">
      <c r="A2642" s="32">
        <v>2018</v>
      </c>
      <c r="B2642" s="32">
        <v>55340</v>
      </c>
      <c r="C2642" s="33" t="s">
        <v>563</v>
      </c>
      <c r="D2642" s="33" t="s">
        <v>564</v>
      </c>
      <c r="E2642" s="34">
        <v>343721</v>
      </c>
      <c r="F2642" s="35">
        <v>1.028</v>
      </c>
      <c r="G2642" s="34">
        <v>368.7</v>
      </c>
      <c r="H2642" s="14">
        <f t="shared" si="164"/>
        <v>1302783.7081559999</v>
      </c>
      <c r="I2642" s="11">
        <f t="shared" si="165"/>
        <v>343721</v>
      </c>
      <c r="J2642" s="11">
        <f t="shared" si="166"/>
        <v>353345.18800000002</v>
      </c>
      <c r="K2642" s="11">
        <f t="shared" si="167"/>
        <v>0</v>
      </c>
    </row>
    <row r="2643" spans="1:11" s="11" customFormat="1">
      <c r="A2643" s="32">
        <v>2018</v>
      </c>
      <c r="B2643" s="32">
        <v>55340</v>
      </c>
      <c r="C2643" s="33" t="s">
        <v>563</v>
      </c>
      <c r="D2643" s="33" t="s">
        <v>564</v>
      </c>
      <c r="E2643" s="34">
        <v>106</v>
      </c>
      <c r="F2643" s="35">
        <v>1.028</v>
      </c>
      <c r="G2643" s="34">
        <v>592.6</v>
      </c>
      <c r="H2643" s="14">
        <f t="shared" si="164"/>
        <v>645.74436800000001</v>
      </c>
      <c r="I2643" s="11">
        <f t="shared" si="165"/>
        <v>106</v>
      </c>
      <c r="J2643" s="11">
        <f t="shared" si="166"/>
        <v>108.968</v>
      </c>
      <c r="K2643" s="11">
        <f t="shared" si="167"/>
        <v>0</v>
      </c>
    </row>
    <row r="2644" spans="1:11" s="11" customFormat="1">
      <c r="A2644" s="32">
        <v>2018</v>
      </c>
      <c r="B2644" s="32">
        <v>55340</v>
      </c>
      <c r="C2644" s="33" t="s">
        <v>563</v>
      </c>
      <c r="D2644" s="33" t="s">
        <v>564</v>
      </c>
      <c r="E2644" s="34">
        <v>109</v>
      </c>
      <c r="F2644" s="35">
        <v>1.028</v>
      </c>
      <c r="G2644" s="34">
        <v>430.6</v>
      </c>
      <c r="H2644" s="14">
        <f t="shared" si="164"/>
        <v>482.49591200000003</v>
      </c>
      <c r="I2644" s="11">
        <f t="shared" si="165"/>
        <v>109</v>
      </c>
      <c r="J2644" s="11">
        <f t="shared" si="166"/>
        <v>112.05200000000001</v>
      </c>
      <c r="K2644" s="11">
        <f t="shared" si="167"/>
        <v>0</v>
      </c>
    </row>
    <row r="2645" spans="1:11" s="11" customFormat="1">
      <c r="A2645" s="32">
        <v>2018</v>
      </c>
      <c r="B2645" s="32">
        <v>55340</v>
      </c>
      <c r="C2645" s="33" t="s">
        <v>563</v>
      </c>
      <c r="D2645" s="33" t="s">
        <v>564</v>
      </c>
      <c r="E2645" s="34">
        <v>114</v>
      </c>
      <c r="F2645" s="35">
        <v>1.028</v>
      </c>
      <c r="G2645" s="34">
        <v>463.7</v>
      </c>
      <c r="H2645" s="14">
        <f t="shared" si="164"/>
        <v>543.41930400000001</v>
      </c>
      <c r="I2645" s="11">
        <f t="shared" si="165"/>
        <v>114</v>
      </c>
      <c r="J2645" s="11">
        <f t="shared" si="166"/>
        <v>117.19200000000001</v>
      </c>
      <c r="K2645" s="11">
        <f t="shared" si="167"/>
        <v>0</v>
      </c>
    </row>
    <row r="2646" spans="1:11" s="11" customFormat="1">
      <c r="A2646" s="32">
        <v>2018</v>
      </c>
      <c r="B2646" s="32">
        <v>55340</v>
      </c>
      <c r="C2646" s="33" t="s">
        <v>563</v>
      </c>
      <c r="D2646" s="33" t="s">
        <v>564</v>
      </c>
      <c r="E2646" s="34">
        <v>869</v>
      </c>
      <c r="F2646" s="35">
        <v>1.028</v>
      </c>
      <c r="G2646" s="34">
        <v>481.1</v>
      </c>
      <c r="H2646" s="14">
        <f t="shared" si="164"/>
        <v>4297.8202519999995</v>
      </c>
      <c r="I2646" s="11">
        <f t="shared" si="165"/>
        <v>869</v>
      </c>
      <c r="J2646" s="11">
        <f t="shared" si="166"/>
        <v>893.33199999999999</v>
      </c>
      <c r="K2646" s="11">
        <f t="shared" si="167"/>
        <v>0</v>
      </c>
    </row>
    <row r="2647" spans="1:11" s="11" customFormat="1">
      <c r="A2647" s="32">
        <v>2018</v>
      </c>
      <c r="B2647" s="32">
        <v>55340</v>
      </c>
      <c r="C2647" s="33" t="s">
        <v>563</v>
      </c>
      <c r="D2647" s="33" t="s">
        <v>564</v>
      </c>
      <c r="E2647" s="34">
        <v>1492</v>
      </c>
      <c r="F2647" s="35">
        <v>1.028</v>
      </c>
      <c r="G2647" s="34">
        <v>439.1</v>
      </c>
      <c r="H2647" s="14">
        <f t="shared" si="164"/>
        <v>6734.8104160000003</v>
      </c>
      <c r="I2647" s="11">
        <f t="shared" si="165"/>
        <v>1492</v>
      </c>
      <c r="J2647" s="11">
        <f t="shared" si="166"/>
        <v>1533.7760000000001</v>
      </c>
      <c r="K2647" s="11">
        <f t="shared" si="167"/>
        <v>0</v>
      </c>
    </row>
    <row r="2648" spans="1:11" s="11" customFormat="1">
      <c r="A2648" s="32">
        <v>2018</v>
      </c>
      <c r="B2648" s="32">
        <v>55343</v>
      </c>
      <c r="C2648" s="33" t="s">
        <v>563</v>
      </c>
      <c r="D2648" s="33" t="s">
        <v>564</v>
      </c>
      <c r="E2648" s="34">
        <v>557051</v>
      </c>
      <c r="F2648" s="35">
        <v>1.06</v>
      </c>
      <c r="G2648" s="34">
        <v>327</v>
      </c>
      <c r="H2648" s="14">
        <f t="shared" si="164"/>
        <v>1930850.1762000001</v>
      </c>
      <c r="I2648" s="11">
        <f t="shared" si="165"/>
        <v>557051</v>
      </c>
      <c r="J2648" s="11">
        <f t="shared" si="166"/>
        <v>590474.06000000006</v>
      </c>
      <c r="K2648" s="11">
        <f t="shared" si="167"/>
        <v>0</v>
      </c>
    </row>
    <row r="2649" spans="1:11" s="11" customFormat="1">
      <c r="A2649" s="32">
        <v>2018</v>
      </c>
      <c r="B2649" s="32">
        <v>55343</v>
      </c>
      <c r="C2649" s="33" t="s">
        <v>563</v>
      </c>
      <c r="D2649" s="33" t="s">
        <v>564</v>
      </c>
      <c r="E2649" s="34">
        <v>188280</v>
      </c>
      <c r="F2649" s="35">
        <v>1.06</v>
      </c>
      <c r="G2649" s="34">
        <v>442</v>
      </c>
      <c r="H2649" s="14">
        <f t="shared" si="164"/>
        <v>882129.45600000001</v>
      </c>
      <c r="I2649" s="11">
        <f t="shared" si="165"/>
        <v>188280</v>
      </c>
      <c r="J2649" s="11">
        <f t="shared" si="166"/>
        <v>199576.80000000002</v>
      </c>
      <c r="K2649" s="11">
        <f t="shared" si="167"/>
        <v>0</v>
      </c>
    </row>
    <row r="2650" spans="1:11" s="11" customFormat="1">
      <c r="A2650" s="32">
        <v>2018</v>
      </c>
      <c r="B2650" s="32">
        <v>55343</v>
      </c>
      <c r="C2650" s="33" t="s">
        <v>563</v>
      </c>
      <c r="D2650" s="33" t="s">
        <v>564</v>
      </c>
      <c r="E2650" s="34">
        <v>969772</v>
      </c>
      <c r="F2650" s="35">
        <v>1.06</v>
      </c>
      <c r="G2650" s="34">
        <v>306</v>
      </c>
      <c r="H2650" s="14">
        <f t="shared" si="164"/>
        <v>3145552.4592000004</v>
      </c>
      <c r="I2650" s="11">
        <f t="shared" si="165"/>
        <v>969772</v>
      </c>
      <c r="J2650" s="11">
        <f t="shared" si="166"/>
        <v>1027958.3200000001</v>
      </c>
      <c r="K2650" s="11">
        <f t="shared" si="167"/>
        <v>0</v>
      </c>
    </row>
    <row r="2651" spans="1:11" s="11" customFormat="1">
      <c r="A2651" s="32">
        <v>2018</v>
      </c>
      <c r="B2651" s="32">
        <v>55345</v>
      </c>
      <c r="C2651" s="33" t="s">
        <v>563</v>
      </c>
      <c r="D2651" s="33" t="s">
        <v>564</v>
      </c>
      <c r="E2651" s="34">
        <v>70118</v>
      </c>
      <c r="F2651" s="35">
        <v>1.046</v>
      </c>
      <c r="G2651" s="34" t="s">
        <v>364</v>
      </c>
      <c r="H2651" s="14" t="str">
        <f t="shared" si="164"/>
        <v/>
      </c>
      <c r="I2651" s="11" t="str">
        <f t="shared" si="165"/>
        <v/>
      </c>
      <c r="J2651" s="11" t="str">
        <f t="shared" si="166"/>
        <v/>
      </c>
      <c r="K2651" s="11">
        <f t="shared" si="167"/>
        <v>0</v>
      </c>
    </row>
    <row r="2652" spans="1:11" s="11" customFormat="1">
      <c r="A2652" s="32">
        <v>2018</v>
      </c>
      <c r="B2652" s="32">
        <v>55347</v>
      </c>
      <c r="C2652" s="33" t="s">
        <v>563</v>
      </c>
      <c r="D2652" s="33" t="s">
        <v>564</v>
      </c>
      <c r="E2652" s="34">
        <v>129346</v>
      </c>
      <c r="F2652" s="35">
        <v>1.03</v>
      </c>
      <c r="G2652" s="34" t="s">
        <v>364</v>
      </c>
      <c r="H2652" s="14" t="str">
        <f t="shared" si="164"/>
        <v/>
      </c>
      <c r="I2652" s="11" t="str">
        <f t="shared" si="165"/>
        <v/>
      </c>
      <c r="J2652" s="11" t="str">
        <f t="shared" si="166"/>
        <v/>
      </c>
      <c r="K2652" s="11">
        <f t="shared" si="167"/>
        <v>0</v>
      </c>
    </row>
    <row r="2653" spans="1:11" s="11" customFormat="1">
      <c r="A2653" s="32">
        <v>2018</v>
      </c>
      <c r="B2653" s="32">
        <v>55348</v>
      </c>
      <c r="C2653" s="33" t="s">
        <v>563</v>
      </c>
      <c r="D2653" s="33" t="s">
        <v>564</v>
      </c>
      <c r="E2653" s="34">
        <v>517810</v>
      </c>
      <c r="F2653" s="35">
        <v>1.0589999999999999</v>
      </c>
      <c r="G2653" s="34" t="s">
        <v>364</v>
      </c>
      <c r="H2653" s="14" t="str">
        <f t="shared" si="164"/>
        <v/>
      </c>
      <c r="I2653" s="11" t="str">
        <f t="shared" si="165"/>
        <v/>
      </c>
      <c r="J2653" s="11" t="str">
        <f t="shared" si="166"/>
        <v/>
      </c>
      <c r="K2653" s="11">
        <f t="shared" si="167"/>
        <v>0</v>
      </c>
    </row>
    <row r="2654" spans="1:11" s="11" customFormat="1">
      <c r="A2654" s="32">
        <v>2018</v>
      </c>
      <c r="B2654" s="32">
        <v>55349</v>
      </c>
      <c r="C2654" s="33" t="s">
        <v>565</v>
      </c>
      <c r="D2654" s="33" t="s">
        <v>566</v>
      </c>
      <c r="E2654" s="34">
        <v>14424</v>
      </c>
      <c r="F2654" s="35">
        <v>5.72</v>
      </c>
      <c r="G2654" s="34" t="s">
        <v>364</v>
      </c>
      <c r="H2654" s="14" t="str">
        <f t="shared" si="164"/>
        <v/>
      </c>
      <c r="I2654" s="11" t="str">
        <f t="shared" si="165"/>
        <v/>
      </c>
      <c r="J2654" s="11" t="str">
        <f t="shared" si="166"/>
        <v/>
      </c>
      <c r="K2654" s="11">
        <f t="shared" si="167"/>
        <v>0</v>
      </c>
    </row>
    <row r="2655" spans="1:11" s="11" customFormat="1">
      <c r="A2655" s="32">
        <v>2018</v>
      </c>
      <c r="B2655" s="32">
        <v>55350</v>
      </c>
      <c r="C2655" s="33" t="s">
        <v>563</v>
      </c>
      <c r="D2655" s="33" t="s">
        <v>564</v>
      </c>
      <c r="E2655" s="34">
        <v>9014</v>
      </c>
      <c r="F2655" s="35">
        <v>1.0649999999999999</v>
      </c>
      <c r="G2655" s="34">
        <v>456.7</v>
      </c>
      <c r="H2655" s="14">
        <f t="shared" si="164"/>
        <v>43842.788970000001</v>
      </c>
      <c r="I2655" s="11">
        <f t="shared" si="165"/>
        <v>9014</v>
      </c>
      <c r="J2655" s="11">
        <f t="shared" si="166"/>
        <v>9599.91</v>
      </c>
      <c r="K2655" s="11">
        <f t="shared" si="167"/>
        <v>0</v>
      </c>
    </row>
    <row r="2656" spans="1:11" s="11" customFormat="1">
      <c r="A2656" s="32">
        <v>2018</v>
      </c>
      <c r="B2656" s="32">
        <v>55350</v>
      </c>
      <c r="C2656" s="33" t="s">
        <v>563</v>
      </c>
      <c r="D2656" s="33" t="s">
        <v>564</v>
      </c>
      <c r="E2656" s="34">
        <v>7910</v>
      </c>
      <c r="F2656" s="35">
        <v>1.0640000000000001</v>
      </c>
      <c r="G2656" s="34">
        <v>395.8</v>
      </c>
      <c r="H2656" s="14">
        <f t="shared" si="164"/>
        <v>33311.477920000005</v>
      </c>
      <c r="I2656" s="11">
        <f t="shared" si="165"/>
        <v>7910</v>
      </c>
      <c r="J2656" s="11">
        <f t="shared" si="166"/>
        <v>8416.24</v>
      </c>
      <c r="K2656" s="11">
        <f t="shared" si="167"/>
        <v>0</v>
      </c>
    </row>
    <row r="2657" spans="1:11" s="11" customFormat="1">
      <c r="A2657" s="32">
        <v>2018</v>
      </c>
      <c r="B2657" s="32">
        <v>55350</v>
      </c>
      <c r="C2657" s="33" t="s">
        <v>563</v>
      </c>
      <c r="D2657" s="33" t="s">
        <v>564</v>
      </c>
      <c r="E2657" s="34">
        <v>4599</v>
      </c>
      <c r="F2657" s="35">
        <v>1.0680000000000001</v>
      </c>
      <c r="G2657" s="34">
        <v>428.5</v>
      </c>
      <c r="H2657" s="14">
        <f t="shared" si="164"/>
        <v>21046.771620000003</v>
      </c>
      <c r="I2657" s="11">
        <f t="shared" si="165"/>
        <v>4599</v>
      </c>
      <c r="J2657" s="11">
        <f t="shared" si="166"/>
        <v>4911.732</v>
      </c>
      <c r="K2657" s="11">
        <f t="shared" si="167"/>
        <v>0</v>
      </c>
    </row>
    <row r="2658" spans="1:11" s="11" customFormat="1">
      <c r="A2658" s="32">
        <v>2018</v>
      </c>
      <c r="B2658" s="32">
        <v>55350</v>
      </c>
      <c r="C2658" s="33" t="s">
        <v>563</v>
      </c>
      <c r="D2658" s="33" t="s">
        <v>564</v>
      </c>
      <c r="E2658" s="34">
        <v>78459</v>
      </c>
      <c r="F2658" s="35">
        <v>1.0649999999999999</v>
      </c>
      <c r="G2658" s="34">
        <v>325.7</v>
      </c>
      <c r="H2658" s="14">
        <f t="shared" si="164"/>
        <v>272151.12559499993</v>
      </c>
      <c r="I2658" s="11">
        <f t="shared" si="165"/>
        <v>78459</v>
      </c>
      <c r="J2658" s="11">
        <f t="shared" si="166"/>
        <v>83558.834999999992</v>
      </c>
      <c r="K2658" s="11">
        <f t="shared" si="167"/>
        <v>0</v>
      </c>
    </row>
    <row r="2659" spans="1:11" s="11" customFormat="1">
      <c r="A2659" s="32">
        <v>2018</v>
      </c>
      <c r="B2659" s="32">
        <v>55350</v>
      </c>
      <c r="C2659" s="33" t="s">
        <v>563</v>
      </c>
      <c r="D2659" s="33" t="s">
        <v>564</v>
      </c>
      <c r="E2659" s="34">
        <v>82782</v>
      </c>
      <c r="F2659" s="35">
        <v>1.0649999999999999</v>
      </c>
      <c r="G2659" s="34">
        <v>301.8</v>
      </c>
      <c r="H2659" s="14">
        <f t="shared" si="164"/>
        <v>266075.42094000004</v>
      </c>
      <c r="I2659" s="11">
        <f t="shared" si="165"/>
        <v>82782</v>
      </c>
      <c r="J2659" s="11">
        <f t="shared" si="166"/>
        <v>88162.83</v>
      </c>
      <c r="K2659" s="11">
        <f t="shared" si="167"/>
        <v>0</v>
      </c>
    </row>
    <row r="2660" spans="1:11" s="11" customFormat="1">
      <c r="A2660" s="32">
        <v>2018</v>
      </c>
      <c r="B2660" s="32">
        <v>55350</v>
      </c>
      <c r="C2660" s="33" t="s">
        <v>563</v>
      </c>
      <c r="D2660" s="33" t="s">
        <v>564</v>
      </c>
      <c r="E2660" s="34">
        <v>89589</v>
      </c>
      <c r="F2660" s="35">
        <v>1.0669999999999999</v>
      </c>
      <c r="G2660" s="34">
        <v>317.39999999999998</v>
      </c>
      <c r="H2660" s="14">
        <f t="shared" si="164"/>
        <v>303407.30356199999</v>
      </c>
      <c r="I2660" s="11">
        <f t="shared" si="165"/>
        <v>89589</v>
      </c>
      <c r="J2660" s="11">
        <f t="shared" si="166"/>
        <v>95591.462999999989</v>
      </c>
      <c r="K2660" s="11">
        <f t="shared" si="167"/>
        <v>0</v>
      </c>
    </row>
    <row r="2661" spans="1:11" s="11" customFormat="1">
      <c r="A2661" s="32">
        <v>2018</v>
      </c>
      <c r="B2661" s="32">
        <v>55350</v>
      </c>
      <c r="C2661" s="33" t="s">
        <v>563</v>
      </c>
      <c r="D2661" s="33" t="s">
        <v>564</v>
      </c>
      <c r="E2661" s="34">
        <v>177614</v>
      </c>
      <c r="F2661" s="35">
        <v>1.0660000000000001</v>
      </c>
      <c r="G2661" s="34">
        <v>323</v>
      </c>
      <c r="H2661" s="14">
        <f t="shared" si="164"/>
        <v>611556.97252000007</v>
      </c>
      <c r="I2661" s="11">
        <f t="shared" si="165"/>
        <v>177614</v>
      </c>
      <c r="J2661" s="11">
        <f t="shared" si="166"/>
        <v>189336.524</v>
      </c>
      <c r="K2661" s="11">
        <f t="shared" si="167"/>
        <v>0</v>
      </c>
    </row>
    <row r="2662" spans="1:11" s="11" customFormat="1">
      <c r="A2662" s="32">
        <v>2018</v>
      </c>
      <c r="B2662" s="32">
        <v>55350</v>
      </c>
      <c r="C2662" s="33" t="s">
        <v>563</v>
      </c>
      <c r="D2662" s="33" t="s">
        <v>564</v>
      </c>
      <c r="E2662" s="34">
        <v>220385</v>
      </c>
      <c r="F2662" s="35">
        <v>1.0649999999999999</v>
      </c>
      <c r="G2662" s="34">
        <v>328.7</v>
      </c>
      <c r="H2662" s="14">
        <f t="shared" si="164"/>
        <v>771491.85217499989</v>
      </c>
      <c r="I2662" s="11">
        <f t="shared" si="165"/>
        <v>220385</v>
      </c>
      <c r="J2662" s="11">
        <f t="shared" si="166"/>
        <v>234710.02499999999</v>
      </c>
      <c r="K2662" s="11">
        <f t="shared" si="167"/>
        <v>0</v>
      </c>
    </row>
    <row r="2663" spans="1:11" s="11" customFormat="1">
      <c r="A2663" s="32">
        <v>2018</v>
      </c>
      <c r="B2663" s="32">
        <v>55350</v>
      </c>
      <c r="C2663" s="33" t="s">
        <v>563</v>
      </c>
      <c r="D2663" s="33" t="s">
        <v>564</v>
      </c>
      <c r="E2663" s="34">
        <v>221581</v>
      </c>
      <c r="F2663" s="35">
        <v>1.0660000000000001</v>
      </c>
      <c r="G2663" s="34">
        <v>387.7</v>
      </c>
      <c r="H2663" s="14">
        <f t="shared" si="164"/>
        <v>915768.12644200004</v>
      </c>
      <c r="I2663" s="11">
        <f t="shared" si="165"/>
        <v>221581</v>
      </c>
      <c r="J2663" s="11">
        <f t="shared" si="166"/>
        <v>236205.34600000002</v>
      </c>
      <c r="K2663" s="11">
        <f t="shared" si="167"/>
        <v>0</v>
      </c>
    </row>
    <row r="2664" spans="1:11" s="11" customFormat="1">
      <c r="A2664" s="32">
        <v>2018</v>
      </c>
      <c r="B2664" s="32">
        <v>55350</v>
      </c>
      <c r="C2664" s="33" t="s">
        <v>563</v>
      </c>
      <c r="D2664" s="33" t="s">
        <v>564</v>
      </c>
      <c r="E2664" s="34">
        <v>618937</v>
      </c>
      <c r="F2664" s="35">
        <v>1.0660000000000001</v>
      </c>
      <c r="G2664" s="34">
        <v>327.60000000000002</v>
      </c>
      <c r="H2664" s="14">
        <f t="shared" si="164"/>
        <v>2161461.6943920003</v>
      </c>
      <c r="I2664" s="11">
        <f t="shared" si="165"/>
        <v>618937</v>
      </c>
      <c r="J2664" s="11">
        <f t="shared" si="166"/>
        <v>659786.84200000006</v>
      </c>
      <c r="K2664" s="11">
        <f t="shared" si="167"/>
        <v>0</v>
      </c>
    </row>
    <row r="2665" spans="1:11" s="11" customFormat="1">
      <c r="A2665" s="32">
        <v>2018</v>
      </c>
      <c r="B2665" s="32">
        <v>55350</v>
      </c>
      <c r="C2665" s="33" t="s">
        <v>563</v>
      </c>
      <c r="D2665" s="33" t="s">
        <v>564</v>
      </c>
      <c r="E2665" s="34">
        <v>1092423</v>
      </c>
      <c r="F2665" s="35">
        <v>1.0649999999999999</v>
      </c>
      <c r="G2665" s="34">
        <v>305</v>
      </c>
      <c r="H2665" s="14">
        <f t="shared" si="164"/>
        <v>3548463.0097499997</v>
      </c>
      <c r="I2665" s="11">
        <f t="shared" si="165"/>
        <v>1092423</v>
      </c>
      <c r="J2665" s="11">
        <f t="shared" si="166"/>
        <v>1163430.4949999999</v>
      </c>
      <c r="K2665" s="11">
        <f t="shared" si="167"/>
        <v>0</v>
      </c>
    </row>
    <row r="2666" spans="1:11" s="11" customFormat="1">
      <c r="A2666" s="32">
        <v>2018</v>
      </c>
      <c r="B2666" s="32">
        <v>55350</v>
      </c>
      <c r="C2666" s="33" t="s">
        <v>563</v>
      </c>
      <c r="D2666" s="33" t="s">
        <v>564</v>
      </c>
      <c r="E2666" s="34">
        <v>50405</v>
      </c>
      <c r="F2666" s="35">
        <v>1.0660000000000001</v>
      </c>
      <c r="G2666" s="34">
        <v>391.7</v>
      </c>
      <c r="H2666" s="14">
        <f t="shared" si="164"/>
        <v>210467.18640999999</v>
      </c>
      <c r="I2666" s="11">
        <f t="shared" si="165"/>
        <v>50405</v>
      </c>
      <c r="J2666" s="11">
        <f t="shared" si="166"/>
        <v>53731.73</v>
      </c>
      <c r="K2666" s="11">
        <f t="shared" si="167"/>
        <v>0</v>
      </c>
    </row>
    <row r="2667" spans="1:11" s="11" customFormat="1">
      <c r="A2667" s="32">
        <v>2018</v>
      </c>
      <c r="B2667" s="32">
        <v>55350</v>
      </c>
      <c r="C2667" s="33" t="s">
        <v>563</v>
      </c>
      <c r="D2667" s="33" t="s">
        <v>564</v>
      </c>
      <c r="E2667" s="34">
        <v>45990</v>
      </c>
      <c r="F2667" s="35">
        <v>1.0640000000000001</v>
      </c>
      <c r="G2667" s="34">
        <v>303.39999999999998</v>
      </c>
      <c r="H2667" s="14">
        <f t="shared" si="164"/>
        <v>148463.81424000001</v>
      </c>
      <c r="I2667" s="11">
        <f t="shared" si="165"/>
        <v>45990</v>
      </c>
      <c r="J2667" s="11">
        <f t="shared" si="166"/>
        <v>48933.36</v>
      </c>
      <c r="K2667" s="11">
        <f t="shared" si="167"/>
        <v>0</v>
      </c>
    </row>
    <row r="2668" spans="1:11" s="11" customFormat="1">
      <c r="A2668" s="32">
        <v>2018</v>
      </c>
      <c r="B2668" s="32">
        <v>55350</v>
      </c>
      <c r="C2668" s="33" t="s">
        <v>563</v>
      </c>
      <c r="D2668" s="33" t="s">
        <v>564</v>
      </c>
      <c r="E2668" s="34">
        <v>29894</v>
      </c>
      <c r="F2668" s="35">
        <v>1.0680000000000001</v>
      </c>
      <c r="G2668" s="34">
        <v>538.1</v>
      </c>
      <c r="H2668" s="14">
        <f t="shared" si="164"/>
        <v>171798.067752</v>
      </c>
      <c r="I2668" s="11">
        <f t="shared" si="165"/>
        <v>29894</v>
      </c>
      <c r="J2668" s="11">
        <f t="shared" si="166"/>
        <v>31926.792000000001</v>
      </c>
      <c r="K2668" s="11">
        <f t="shared" si="167"/>
        <v>0</v>
      </c>
    </row>
    <row r="2669" spans="1:11" s="11" customFormat="1">
      <c r="A2669" s="32">
        <v>2018</v>
      </c>
      <c r="B2669" s="32">
        <v>55350</v>
      </c>
      <c r="C2669" s="33" t="s">
        <v>563</v>
      </c>
      <c r="D2669" s="33" t="s">
        <v>564</v>
      </c>
      <c r="E2669" s="34">
        <v>12325</v>
      </c>
      <c r="F2669" s="35">
        <v>1.0660000000000001</v>
      </c>
      <c r="G2669" s="34">
        <v>310</v>
      </c>
      <c r="H2669" s="14">
        <f t="shared" si="164"/>
        <v>40729.195</v>
      </c>
      <c r="I2669" s="11">
        <f t="shared" si="165"/>
        <v>12325</v>
      </c>
      <c r="J2669" s="11">
        <f t="shared" si="166"/>
        <v>13138.45</v>
      </c>
      <c r="K2669" s="11">
        <f t="shared" si="167"/>
        <v>0</v>
      </c>
    </row>
    <row r="2670" spans="1:11" s="11" customFormat="1">
      <c r="A2670" s="32">
        <v>2018</v>
      </c>
      <c r="B2670" s="32">
        <v>55350</v>
      </c>
      <c r="C2670" s="33" t="s">
        <v>563</v>
      </c>
      <c r="D2670" s="33" t="s">
        <v>564</v>
      </c>
      <c r="E2670" s="34">
        <v>16097</v>
      </c>
      <c r="F2670" s="35">
        <v>1.0669999999999999</v>
      </c>
      <c r="G2670" s="34">
        <v>290.3</v>
      </c>
      <c r="H2670" s="14">
        <f t="shared" si="164"/>
        <v>49860.473596999997</v>
      </c>
      <c r="I2670" s="11">
        <f t="shared" si="165"/>
        <v>16097</v>
      </c>
      <c r="J2670" s="11">
        <f t="shared" si="166"/>
        <v>17175.499</v>
      </c>
      <c r="K2670" s="11">
        <f t="shared" si="167"/>
        <v>0</v>
      </c>
    </row>
    <row r="2671" spans="1:11" s="11" customFormat="1">
      <c r="A2671" s="32">
        <v>2018</v>
      </c>
      <c r="B2671" s="32">
        <v>55350</v>
      </c>
      <c r="C2671" s="33" t="s">
        <v>563</v>
      </c>
      <c r="D2671" s="33" t="s">
        <v>564</v>
      </c>
      <c r="E2671" s="34">
        <v>16556</v>
      </c>
      <c r="F2671" s="35">
        <v>1.0669999999999999</v>
      </c>
      <c r="G2671" s="34">
        <v>541.4</v>
      </c>
      <c r="H2671" s="14">
        <f t="shared" si="164"/>
        <v>95639.674327999979</v>
      </c>
      <c r="I2671" s="11">
        <f t="shared" si="165"/>
        <v>16556</v>
      </c>
      <c r="J2671" s="11">
        <f t="shared" si="166"/>
        <v>17665.252</v>
      </c>
      <c r="K2671" s="11">
        <f t="shared" si="167"/>
        <v>0</v>
      </c>
    </row>
    <row r="2672" spans="1:11" s="11" customFormat="1">
      <c r="A2672" s="32">
        <v>2018</v>
      </c>
      <c r="B2672" s="32">
        <v>55350</v>
      </c>
      <c r="C2672" s="33" t="s">
        <v>563</v>
      </c>
      <c r="D2672" s="33" t="s">
        <v>564</v>
      </c>
      <c r="E2672" s="34">
        <v>27594</v>
      </c>
      <c r="F2672" s="35">
        <v>1.0640000000000001</v>
      </c>
      <c r="G2672" s="34">
        <v>292.89999999999998</v>
      </c>
      <c r="H2672" s="14">
        <f t="shared" si="164"/>
        <v>85995.486863999991</v>
      </c>
      <c r="I2672" s="11">
        <f t="shared" si="165"/>
        <v>27594</v>
      </c>
      <c r="J2672" s="11">
        <f t="shared" si="166"/>
        <v>29360.016000000003</v>
      </c>
      <c r="K2672" s="11">
        <f t="shared" si="167"/>
        <v>0</v>
      </c>
    </row>
    <row r="2673" spans="1:11" s="11" customFormat="1">
      <c r="A2673" s="32">
        <v>2018</v>
      </c>
      <c r="B2673" s="32">
        <v>55350</v>
      </c>
      <c r="C2673" s="33" t="s">
        <v>563</v>
      </c>
      <c r="D2673" s="33" t="s">
        <v>564</v>
      </c>
      <c r="E2673" s="34">
        <v>27697</v>
      </c>
      <c r="F2673" s="35">
        <v>1.0669999999999999</v>
      </c>
      <c r="G2673" s="34">
        <v>361.6</v>
      </c>
      <c r="H2673" s="14">
        <f t="shared" si="164"/>
        <v>106862.559584</v>
      </c>
      <c r="I2673" s="11">
        <f t="shared" si="165"/>
        <v>27697</v>
      </c>
      <c r="J2673" s="11">
        <f t="shared" si="166"/>
        <v>29552.698999999997</v>
      </c>
      <c r="K2673" s="11">
        <f t="shared" si="167"/>
        <v>0</v>
      </c>
    </row>
    <row r="2674" spans="1:11" s="11" customFormat="1">
      <c r="A2674" s="32">
        <v>2018</v>
      </c>
      <c r="B2674" s="32">
        <v>55350</v>
      </c>
      <c r="C2674" s="33" t="s">
        <v>563</v>
      </c>
      <c r="D2674" s="33" t="s">
        <v>564</v>
      </c>
      <c r="E2674" s="34">
        <v>2300</v>
      </c>
      <c r="F2674" s="35">
        <v>1.0640000000000001</v>
      </c>
      <c r="G2674" s="34">
        <v>423.7</v>
      </c>
      <c r="H2674" s="14">
        <f t="shared" si="164"/>
        <v>10368.786400000001</v>
      </c>
      <c r="I2674" s="11">
        <f t="shared" si="165"/>
        <v>2300</v>
      </c>
      <c r="J2674" s="11">
        <f t="shared" si="166"/>
        <v>2447.2000000000003</v>
      </c>
      <c r="K2674" s="11">
        <f t="shared" si="167"/>
        <v>0</v>
      </c>
    </row>
    <row r="2675" spans="1:11" s="11" customFormat="1">
      <c r="A2675" s="32">
        <v>2018</v>
      </c>
      <c r="B2675" s="32">
        <v>55350</v>
      </c>
      <c r="C2675" s="33" t="s">
        <v>563</v>
      </c>
      <c r="D2675" s="33" t="s">
        <v>564</v>
      </c>
      <c r="E2675" s="34">
        <v>4599</v>
      </c>
      <c r="F2675" s="35">
        <v>1.0680000000000001</v>
      </c>
      <c r="G2675" s="34">
        <v>438</v>
      </c>
      <c r="H2675" s="14">
        <f t="shared" si="164"/>
        <v>21513.386159999998</v>
      </c>
      <c r="I2675" s="11">
        <f t="shared" si="165"/>
        <v>4599</v>
      </c>
      <c r="J2675" s="11">
        <f t="shared" si="166"/>
        <v>4911.732</v>
      </c>
      <c r="K2675" s="11">
        <f t="shared" si="167"/>
        <v>0</v>
      </c>
    </row>
    <row r="2676" spans="1:11" s="11" customFormat="1">
      <c r="A2676" s="32">
        <v>2018</v>
      </c>
      <c r="B2676" s="32">
        <v>55350</v>
      </c>
      <c r="C2676" s="33" t="s">
        <v>563</v>
      </c>
      <c r="D2676" s="33" t="s">
        <v>564</v>
      </c>
      <c r="E2676" s="34">
        <v>2759</v>
      </c>
      <c r="F2676" s="35">
        <v>1.0720000000000001</v>
      </c>
      <c r="G2676" s="34">
        <v>559.6</v>
      </c>
      <c r="H2676" s="14">
        <f t="shared" si="164"/>
        <v>16550.998208000001</v>
      </c>
      <c r="I2676" s="11">
        <f t="shared" si="165"/>
        <v>2759</v>
      </c>
      <c r="J2676" s="11">
        <f t="shared" si="166"/>
        <v>2957.6480000000001</v>
      </c>
      <c r="K2676" s="11">
        <f t="shared" si="167"/>
        <v>0</v>
      </c>
    </row>
    <row r="2677" spans="1:11" s="11" customFormat="1">
      <c r="A2677" s="32">
        <v>2018</v>
      </c>
      <c r="B2677" s="32">
        <v>55358</v>
      </c>
      <c r="C2677" s="33" t="s">
        <v>563</v>
      </c>
      <c r="D2677" s="33" t="s">
        <v>564</v>
      </c>
      <c r="E2677" s="34">
        <v>4933618</v>
      </c>
      <c r="F2677" s="35">
        <v>1.03</v>
      </c>
      <c r="G2677" s="34" t="s">
        <v>364</v>
      </c>
      <c r="H2677" s="14" t="str">
        <f t="shared" si="164"/>
        <v/>
      </c>
      <c r="I2677" s="11" t="str">
        <f t="shared" si="165"/>
        <v/>
      </c>
      <c r="J2677" s="11" t="str">
        <f t="shared" si="166"/>
        <v/>
      </c>
      <c r="K2677" s="11">
        <f t="shared" si="167"/>
        <v>0</v>
      </c>
    </row>
    <row r="2678" spans="1:11" s="11" customFormat="1">
      <c r="A2678" s="32">
        <v>2018</v>
      </c>
      <c r="B2678" s="32">
        <v>55364</v>
      </c>
      <c r="C2678" s="33" t="s">
        <v>563</v>
      </c>
      <c r="D2678" s="33" t="s">
        <v>564</v>
      </c>
      <c r="E2678" s="34">
        <v>2577746</v>
      </c>
      <c r="F2678" s="35">
        <v>1.048</v>
      </c>
      <c r="G2678" s="34">
        <v>312.3</v>
      </c>
      <c r="H2678" s="14">
        <f t="shared" si="164"/>
        <v>8436715.1943840012</v>
      </c>
      <c r="I2678" s="11">
        <f t="shared" si="165"/>
        <v>2577746</v>
      </c>
      <c r="J2678" s="11">
        <f t="shared" si="166"/>
        <v>2701477.8080000002</v>
      </c>
      <c r="K2678" s="11">
        <f t="shared" si="167"/>
        <v>0</v>
      </c>
    </row>
    <row r="2679" spans="1:11" s="11" customFormat="1">
      <c r="A2679" s="32">
        <v>2018</v>
      </c>
      <c r="B2679" s="32">
        <v>55365</v>
      </c>
      <c r="C2679" s="33" t="s">
        <v>563</v>
      </c>
      <c r="D2679" s="33" t="s">
        <v>564</v>
      </c>
      <c r="E2679" s="34">
        <v>46765</v>
      </c>
      <c r="F2679" s="35">
        <v>1.0900000000000001</v>
      </c>
      <c r="G2679" s="34" t="s">
        <v>364</v>
      </c>
      <c r="H2679" s="14" t="str">
        <f t="shared" si="164"/>
        <v/>
      </c>
      <c r="I2679" s="11" t="str">
        <f t="shared" si="165"/>
        <v/>
      </c>
      <c r="J2679" s="11" t="str">
        <f t="shared" si="166"/>
        <v/>
      </c>
      <c r="K2679" s="11">
        <f t="shared" si="167"/>
        <v>0</v>
      </c>
    </row>
    <row r="2680" spans="1:11" s="11" customFormat="1">
      <c r="A2680" s="32">
        <v>2018</v>
      </c>
      <c r="B2680" s="32">
        <v>55375</v>
      </c>
      <c r="C2680" s="33" t="s">
        <v>563</v>
      </c>
      <c r="D2680" s="33" t="s">
        <v>564</v>
      </c>
      <c r="E2680" s="34">
        <v>1552220</v>
      </c>
      <c r="F2680" s="35">
        <v>1.0309999999999999</v>
      </c>
      <c r="G2680" s="34" t="s">
        <v>364</v>
      </c>
      <c r="H2680" s="14" t="str">
        <f t="shared" si="164"/>
        <v/>
      </c>
      <c r="I2680" s="11" t="str">
        <f t="shared" si="165"/>
        <v/>
      </c>
      <c r="J2680" s="11" t="str">
        <f t="shared" si="166"/>
        <v/>
      </c>
      <c r="K2680" s="11">
        <f t="shared" si="167"/>
        <v>0</v>
      </c>
    </row>
    <row r="2681" spans="1:11" s="11" customFormat="1">
      <c r="A2681" s="32">
        <v>2018</v>
      </c>
      <c r="B2681" s="32">
        <v>55375</v>
      </c>
      <c r="C2681" s="33" t="s">
        <v>565</v>
      </c>
      <c r="D2681" s="33" t="s">
        <v>566</v>
      </c>
      <c r="E2681" s="34">
        <v>161397</v>
      </c>
      <c r="F2681" s="35">
        <v>5.7960000000000003</v>
      </c>
      <c r="G2681" s="34" t="s">
        <v>364</v>
      </c>
      <c r="H2681" s="14" t="str">
        <f t="shared" si="164"/>
        <v/>
      </c>
      <c r="I2681" s="11" t="str">
        <f t="shared" si="165"/>
        <v/>
      </c>
      <c r="J2681" s="11" t="str">
        <f t="shared" si="166"/>
        <v/>
      </c>
      <c r="K2681" s="11">
        <f t="shared" si="167"/>
        <v>0</v>
      </c>
    </row>
    <row r="2682" spans="1:11" s="11" customFormat="1">
      <c r="A2682" s="32">
        <v>2018</v>
      </c>
      <c r="B2682" s="32">
        <v>55380</v>
      </c>
      <c r="C2682" s="33" t="s">
        <v>563</v>
      </c>
      <c r="D2682" s="33" t="s">
        <v>564</v>
      </c>
      <c r="E2682" s="34">
        <v>4739498</v>
      </c>
      <c r="F2682" s="35">
        <v>1.0209999999999999</v>
      </c>
      <c r="G2682" s="34">
        <v>372.8</v>
      </c>
      <c r="H2682" s="14">
        <f t="shared" si="164"/>
        <v>18039894.363423999</v>
      </c>
      <c r="I2682" s="11">
        <f t="shared" si="165"/>
        <v>4739498</v>
      </c>
      <c r="J2682" s="11">
        <f t="shared" si="166"/>
        <v>4839027.4579999996</v>
      </c>
      <c r="K2682" s="11">
        <f t="shared" si="167"/>
        <v>0</v>
      </c>
    </row>
    <row r="2683" spans="1:11" s="11" customFormat="1">
      <c r="A2683" s="32">
        <v>2018</v>
      </c>
      <c r="B2683" s="32">
        <v>55380</v>
      </c>
      <c r="C2683" s="33" t="s">
        <v>563</v>
      </c>
      <c r="D2683" s="33" t="s">
        <v>564</v>
      </c>
      <c r="E2683" s="34">
        <v>1135730</v>
      </c>
      <c r="F2683" s="35">
        <v>1.0209999999999999</v>
      </c>
      <c r="G2683" s="34">
        <v>394.5</v>
      </c>
      <c r="H2683" s="14">
        <f t="shared" si="164"/>
        <v>4574544.4018499991</v>
      </c>
      <c r="I2683" s="11">
        <f t="shared" si="165"/>
        <v>1135730</v>
      </c>
      <c r="J2683" s="11">
        <f t="shared" si="166"/>
        <v>1159580.3299999998</v>
      </c>
      <c r="K2683" s="11">
        <f t="shared" si="167"/>
        <v>0</v>
      </c>
    </row>
    <row r="2684" spans="1:11" s="11" customFormat="1">
      <c r="A2684" s="32">
        <v>2018</v>
      </c>
      <c r="B2684" s="32">
        <v>55380</v>
      </c>
      <c r="C2684" s="33" t="s">
        <v>563</v>
      </c>
      <c r="D2684" s="33" t="s">
        <v>564</v>
      </c>
      <c r="E2684" s="34">
        <v>845725</v>
      </c>
      <c r="F2684" s="35">
        <v>1.0209999999999999</v>
      </c>
      <c r="G2684" s="34">
        <v>440.1</v>
      </c>
      <c r="H2684" s="14">
        <f t="shared" si="164"/>
        <v>3800198.4752249997</v>
      </c>
      <c r="I2684" s="11">
        <f t="shared" si="165"/>
        <v>845725</v>
      </c>
      <c r="J2684" s="11">
        <f t="shared" si="166"/>
        <v>863485.22499999998</v>
      </c>
      <c r="K2684" s="11">
        <f t="shared" si="167"/>
        <v>0</v>
      </c>
    </row>
    <row r="2685" spans="1:11" s="11" customFormat="1">
      <c r="A2685" s="32">
        <v>2018</v>
      </c>
      <c r="B2685" s="32">
        <v>55381</v>
      </c>
      <c r="C2685" s="33" t="s">
        <v>565</v>
      </c>
      <c r="D2685" s="33" t="s">
        <v>566</v>
      </c>
      <c r="E2685" s="34">
        <v>54877</v>
      </c>
      <c r="F2685" s="35">
        <v>5.73</v>
      </c>
      <c r="G2685" s="34" t="s">
        <v>364</v>
      </c>
      <c r="H2685" s="14" t="str">
        <f t="shared" si="164"/>
        <v/>
      </c>
      <c r="I2685" s="11" t="str">
        <f t="shared" si="165"/>
        <v/>
      </c>
      <c r="J2685" s="11" t="str">
        <f t="shared" si="166"/>
        <v/>
      </c>
      <c r="K2685" s="11">
        <f t="shared" si="167"/>
        <v>0</v>
      </c>
    </row>
    <row r="2686" spans="1:11" s="11" customFormat="1">
      <c r="A2686" s="32">
        <v>2018</v>
      </c>
      <c r="B2686" s="32">
        <v>55382</v>
      </c>
      <c r="C2686" s="33" t="s">
        <v>563</v>
      </c>
      <c r="D2686" s="33" t="s">
        <v>564</v>
      </c>
      <c r="E2686" s="34">
        <v>3721518</v>
      </c>
      <c r="F2686" s="35">
        <v>1.0289999999999999</v>
      </c>
      <c r="G2686" s="34">
        <v>731.7</v>
      </c>
      <c r="H2686" s="14">
        <f t="shared" si="164"/>
        <v>28020027.274973996</v>
      </c>
      <c r="I2686" s="11">
        <f t="shared" si="165"/>
        <v>3721518</v>
      </c>
      <c r="J2686" s="11">
        <f t="shared" si="166"/>
        <v>3829442.0219999999</v>
      </c>
      <c r="K2686" s="11">
        <f t="shared" si="167"/>
        <v>0</v>
      </c>
    </row>
    <row r="2687" spans="1:11" s="11" customFormat="1">
      <c r="A2687" s="32">
        <v>2018</v>
      </c>
      <c r="B2687" s="32">
        <v>55386</v>
      </c>
      <c r="C2687" s="33" t="s">
        <v>563</v>
      </c>
      <c r="D2687" s="33" t="s">
        <v>564</v>
      </c>
      <c r="E2687" s="34">
        <v>897152</v>
      </c>
      <c r="F2687" s="35">
        <v>1.0389999999999999</v>
      </c>
      <c r="G2687" s="34">
        <v>3054.5</v>
      </c>
      <c r="H2687" s="14">
        <f t="shared" si="164"/>
        <v>28472244.64576</v>
      </c>
      <c r="I2687" s="11">
        <f t="shared" si="165"/>
        <v>897152</v>
      </c>
      <c r="J2687" s="11">
        <f t="shared" si="166"/>
        <v>932140.92799999996</v>
      </c>
      <c r="K2687" s="11">
        <f t="shared" si="167"/>
        <v>0</v>
      </c>
    </row>
    <row r="2688" spans="1:11" s="11" customFormat="1">
      <c r="A2688" s="32">
        <v>2018</v>
      </c>
      <c r="B2688" s="32">
        <v>55386</v>
      </c>
      <c r="C2688" s="33" t="s">
        <v>565</v>
      </c>
      <c r="D2688" s="33" t="s">
        <v>566</v>
      </c>
      <c r="E2688" s="34">
        <v>42967</v>
      </c>
      <c r="F2688" s="35">
        <v>5.7880000000000003</v>
      </c>
      <c r="G2688" s="34" t="s">
        <v>364</v>
      </c>
      <c r="H2688" s="14" t="str">
        <f t="shared" si="164"/>
        <v/>
      </c>
      <c r="I2688" s="11" t="str">
        <f t="shared" si="165"/>
        <v/>
      </c>
      <c r="J2688" s="11" t="str">
        <f t="shared" si="166"/>
        <v/>
      </c>
      <c r="K2688" s="11">
        <f t="shared" si="167"/>
        <v>0</v>
      </c>
    </row>
    <row r="2689" spans="1:11" s="11" customFormat="1">
      <c r="A2689" s="32">
        <v>2018</v>
      </c>
      <c r="B2689" s="32">
        <v>55391</v>
      </c>
      <c r="C2689" s="33" t="s">
        <v>565</v>
      </c>
      <c r="D2689" s="33" t="s">
        <v>566</v>
      </c>
      <c r="E2689" s="34">
        <v>5556</v>
      </c>
      <c r="F2689" s="35">
        <v>5.8250000000000002</v>
      </c>
      <c r="G2689" s="34" t="s">
        <v>364</v>
      </c>
      <c r="H2689" s="14" t="str">
        <f t="shared" si="164"/>
        <v/>
      </c>
      <c r="I2689" s="11" t="str">
        <f t="shared" si="165"/>
        <v/>
      </c>
      <c r="J2689" s="11" t="str">
        <f t="shared" si="166"/>
        <v/>
      </c>
      <c r="K2689" s="11">
        <f t="shared" si="167"/>
        <v>0</v>
      </c>
    </row>
    <row r="2690" spans="1:11" s="11" customFormat="1">
      <c r="A2690" s="32">
        <v>2018</v>
      </c>
      <c r="B2690" s="32">
        <v>55391</v>
      </c>
      <c r="C2690" s="33" t="s">
        <v>563</v>
      </c>
      <c r="D2690" s="33" t="s">
        <v>564</v>
      </c>
      <c r="E2690" s="34">
        <v>109685</v>
      </c>
      <c r="F2690" s="35">
        <v>1.0109999999999999</v>
      </c>
      <c r="G2690" s="34" t="s">
        <v>364</v>
      </c>
      <c r="H2690" s="14" t="str">
        <f t="shared" si="164"/>
        <v/>
      </c>
      <c r="I2690" s="11" t="str">
        <f t="shared" si="165"/>
        <v/>
      </c>
      <c r="J2690" s="11" t="str">
        <f t="shared" si="166"/>
        <v/>
      </c>
      <c r="K2690" s="11">
        <f t="shared" si="167"/>
        <v>0</v>
      </c>
    </row>
    <row r="2691" spans="1:11" s="11" customFormat="1">
      <c r="A2691" s="32">
        <v>2018</v>
      </c>
      <c r="B2691" s="32">
        <v>55392</v>
      </c>
      <c r="C2691" s="33" t="s">
        <v>563</v>
      </c>
      <c r="D2691" s="33" t="s">
        <v>564</v>
      </c>
      <c r="E2691" s="34">
        <v>470183</v>
      </c>
      <c r="F2691" s="35">
        <v>1.0109999999999999</v>
      </c>
      <c r="G2691" s="34" t="s">
        <v>364</v>
      </c>
      <c r="H2691" s="14" t="str">
        <f t="shared" si="164"/>
        <v/>
      </c>
      <c r="I2691" s="11" t="str">
        <f t="shared" si="165"/>
        <v/>
      </c>
      <c r="J2691" s="11" t="str">
        <f t="shared" si="166"/>
        <v/>
      </c>
      <c r="K2691" s="11">
        <f t="shared" si="167"/>
        <v>0</v>
      </c>
    </row>
    <row r="2692" spans="1:11" s="11" customFormat="1">
      <c r="A2692" s="32">
        <v>2018</v>
      </c>
      <c r="B2692" s="32">
        <v>55395</v>
      </c>
      <c r="C2692" s="33" t="s">
        <v>563</v>
      </c>
      <c r="D2692" s="33" t="s">
        <v>564</v>
      </c>
      <c r="E2692" s="34">
        <v>87059</v>
      </c>
      <c r="F2692" s="35">
        <v>1.008</v>
      </c>
      <c r="G2692" s="34" t="s">
        <v>364</v>
      </c>
      <c r="H2692" s="14" t="str">
        <f t="shared" si="164"/>
        <v/>
      </c>
      <c r="I2692" s="11" t="str">
        <f t="shared" si="165"/>
        <v/>
      </c>
      <c r="J2692" s="11" t="str">
        <f t="shared" si="166"/>
        <v/>
      </c>
      <c r="K2692" s="11">
        <f t="shared" si="167"/>
        <v>0</v>
      </c>
    </row>
    <row r="2693" spans="1:11" s="11" customFormat="1">
      <c r="A2693" s="32">
        <v>2018</v>
      </c>
      <c r="B2693" s="32">
        <v>55397</v>
      </c>
      <c r="C2693" s="33" t="s">
        <v>563</v>
      </c>
      <c r="D2693" s="33" t="s">
        <v>564</v>
      </c>
      <c r="E2693" s="34">
        <v>28392</v>
      </c>
      <c r="F2693" s="35">
        <v>1.0569999999999999</v>
      </c>
      <c r="G2693" s="34" t="s">
        <v>364</v>
      </c>
      <c r="H2693" s="14" t="str">
        <f t="shared" si="164"/>
        <v/>
      </c>
      <c r="I2693" s="11" t="str">
        <f t="shared" si="165"/>
        <v/>
      </c>
      <c r="J2693" s="11" t="str">
        <f t="shared" si="166"/>
        <v/>
      </c>
      <c r="K2693" s="11">
        <f t="shared" si="167"/>
        <v>0</v>
      </c>
    </row>
    <row r="2694" spans="1:11" s="11" customFormat="1">
      <c r="A2694" s="32">
        <v>2018</v>
      </c>
      <c r="B2694" s="32">
        <v>55397</v>
      </c>
      <c r="C2694" s="33" t="s">
        <v>563</v>
      </c>
      <c r="D2694" s="33" t="s">
        <v>564</v>
      </c>
      <c r="E2694" s="34">
        <v>2827254</v>
      </c>
      <c r="F2694" s="35">
        <v>1.0569999999999999</v>
      </c>
      <c r="G2694" s="34" t="s">
        <v>364</v>
      </c>
      <c r="H2694" s="14" t="str">
        <f t="shared" ref="H2694:H2757" si="168">IF(I2694="","",G2694/100*F2694*E2694)</f>
        <v/>
      </c>
      <c r="I2694" s="11" t="str">
        <f t="shared" ref="I2694:I2757" si="169">IF(OR(G2694=".",F2694=".",E2694="."),"",E2694)</f>
        <v/>
      </c>
      <c r="J2694" s="11" t="str">
        <f t="shared" ref="J2694:J2757" si="170">IF(I2694="","",F2694*I2694)</f>
        <v/>
      </c>
      <c r="K2694" s="11">
        <f t="shared" ref="K2694:K2757" si="171">IF(C2694="LIG",1,0)</f>
        <v>0</v>
      </c>
    </row>
    <row r="2695" spans="1:11" s="11" customFormat="1">
      <c r="A2695" s="32">
        <v>2018</v>
      </c>
      <c r="B2695" s="32">
        <v>55400</v>
      </c>
      <c r="C2695" s="33" t="s">
        <v>563</v>
      </c>
      <c r="D2695" s="33" t="s">
        <v>564</v>
      </c>
      <c r="E2695" s="34">
        <v>2442160</v>
      </c>
      <c r="F2695" s="35">
        <v>1</v>
      </c>
      <c r="G2695" s="34" t="s">
        <v>364</v>
      </c>
      <c r="H2695" s="14" t="str">
        <f t="shared" si="168"/>
        <v/>
      </c>
      <c r="I2695" s="11" t="str">
        <f t="shared" si="169"/>
        <v/>
      </c>
      <c r="J2695" s="11" t="str">
        <f t="shared" si="170"/>
        <v/>
      </c>
      <c r="K2695" s="11">
        <f t="shared" si="171"/>
        <v>0</v>
      </c>
    </row>
    <row r="2696" spans="1:11" s="11" customFormat="1">
      <c r="A2696" s="32">
        <v>2018</v>
      </c>
      <c r="B2696" s="32">
        <v>55401</v>
      </c>
      <c r="C2696" s="33" t="s">
        <v>563</v>
      </c>
      <c r="D2696" s="33" t="s">
        <v>564</v>
      </c>
      <c r="E2696" s="34">
        <v>710829</v>
      </c>
      <c r="F2696" s="35">
        <v>1.032</v>
      </c>
      <c r="G2696" s="34" t="s">
        <v>364</v>
      </c>
      <c r="H2696" s="14" t="str">
        <f t="shared" si="168"/>
        <v/>
      </c>
      <c r="I2696" s="11" t="str">
        <f t="shared" si="169"/>
        <v/>
      </c>
      <c r="J2696" s="11" t="str">
        <f t="shared" si="170"/>
        <v/>
      </c>
      <c r="K2696" s="11">
        <f t="shared" si="171"/>
        <v>0</v>
      </c>
    </row>
    <row r="2697" spans="1:11" s="11" customFormat="1">
      <c r="A2697" s="32">
        <v>2018</v>
      </c>
      <c r="B2697" s="32">
        <v>55402</v>
      </c>
      <c r="C2697" s="33" t="s">
        <v>563</v>
      </c>
      <c r="D2697" s="33" t="s">
        <v>564</v>
      </c>
      <c r="E2697" s="34">
        <v>933879</v>
      </c>
      <c r="F2697" s="35">
        <v>1.01</v>
      </c>
      <c r="G2697" s="34">
        <v>477</v>
      </c>
      <c r="H2697" s="14">
        <f t="shared" si="168"/>
        <v>4499148.8582999995</v>
      </c>
      <c r="I2697" s="11">
        <f t="shared" si="169"/>
        <v>933879</v>
      </c>
      <c r="J2697" s="11">
        <f t="shared" si="170"/>
        <v>943217.79</v>
      </c>
      <c r="K2697" s="11">
        <f t="shared" si="171"/>
        <v>0</v>
      </c>
    </row>
    <row r="2698" spans="1:11" s="11" customFormat="1">
      <c r="A2698" s="32">
        <v>2018</v>
      </c>
      <c r="B2698" s="32">
        <v>55404</v>
      </c>
      <c r="C2698" s="33" t="s">
        <v>563</v>
      </c>
      <c r="D2698" s="33" t="s">
        <v>564</v>
      </c>
      <c r="E2698" s="34">
        <v>2190521</v>
      </c>
      <c r="F2698" s="35">
        <v>1.0289999999999999</v>
      </c>
      <c r="G2698" s="34" t="s">
        <v>364</v>
      </c>
      <c r="H2698" s="14" t="str">
        <f t="shared" si="168"/>
        <v/>
      </c>
      <c r="I2698" s="11" t="str">
        <f t="shared" si="169"/>
        <v/>
      </c>
      <c r="J2698" s="11" t="str">
        <f t="shared" si="170"/>
        <v/>
      </c>
      <c r="K2698" s="11">
        <f t="shared" si="171"/>
        <v>0</v>
      </c>
    </row>
    <row r="2699" spans="1:11" s="11" customFormat="1">
      <c r="A2699" s="32">
        <v>2018</v>
      </c>
      <c r="B2699" s="32">
        <v>55405</v>
      </c>
      <c r="C2699" s="33" t="s">
        <v>563</v>
      </c>
      <c r="D2699" s="33" t="s">
        <v>564</v>
      </c>
      <c r="E2699" s="34">
        <v>1034052</v>
      </c>
      <c r="F2699" s="35">
        <v>1.0329999999999999</v>
      </c>
      <c r="G2699" s="34" t="s">
        <v>364</v>
      </c>
      <c r="H2699" s="14" t="str">
        <f t="shared" si="168"/>
        <v/>
      </c>
      <c r="I2699" s="11" t="str">
        <f t="shared" si="169"/>
        <v/>
      </c>
      <c r="J2699" s="11" t="str">
        <f t="shared" si="170"/>
        <v/>
      </c>
      <c r="K2699" s="11">
        <f t="shared" si="171"/>
        <v>0</v>
      </c>
    </row>
    <row r="2700" spans="1:11" s="11" customFormat="1">
      <c r="A2700" s="32">
        <v>2018</v>
      </c>
      <c r="B2700" s="32">
        <v>55406</v>
      </c>
      <c r="C2700" s="33" t="s">
        <v>563</v>
      </c>
      <c r="D2700" s="33" t="s">
        <v>564</v>
      </c>
      <c r="E2700" s="34">
        <v>549743</v>
      </c>
      <c r="F2700" s="35">
        <v>1.0269999999999999</v>
      </c>
      <c r="G2700" s="34" t="s">
        <v>364</v>
      </c>
      <c r="H2700" s="14" t="str">
        <f t="shared" si="168"/>
        <v/>
      </c>
      <c r="I2700" s="11" t="str">
        <f t="shared" si="169"/>
        <v/>
      </c>
      <c r="J2700" s="11" t="str">
        <f t="shared" si="170"/>
        <v/>
      </c>
      <c r="K2700" s="11">
        <f t="shared" si="171"/>
        <v>0</v>
      </c>
    </row>
    <row r="2701" spans="1:11" s="11" customFormat="1">
      <c r="A2701" s="32">
        <v>2018</v>
      </c>
      <c r="B2701" s="32">
        <v>55409</v>
      </c>
      <c r="C2701" s="33" t="s">
        <v>565</v>
      </c>
      <c r="D2701" s="33" t="s">
        <v>566</v>
      </c>
      <c r="E2701" s="34">
        <v>58107</v>
      </c>
      <c r="F2701" s="35">
        <v>5.7679999999999998</v>
      </c>
      <c r="G2701" s="34" t="s">
        <v>364</v>
      </c>
      <c r="H2701" s="14" t="str">
        <f t="shared" si="168"/>
        <v/>
      </c>
      <c r="I2701" s="11" t="str">
        <f t="shared" si="169"/>
        <v/>
      </c>
      <c r="J2701" s="11" t="str">
        <f t="shared" si="170"/>
        <v/>
      </c>
      <c r="K2701" s="11">
        <f t="shared" si="171"/>
        <v>0</v>
      </c>
    </row>
    <row r="2702" spans="1:11" s="11" customFormat="1">
      <c r="A2702" s="32">
        <v>2018</v>
      </c>
      <c r="B2702" s="32">
        <v>55411</v>
      </c>
      <c r="C2702" s="33" t="s">
        <v>563</v>
      </c>
      <c r="D2702" s="33" t="s">
        <v>564</v>
      </c>
      <c r="E2702" s="34">
        <v>1334273</v>
      </c>
      <c r="F2702" s="35">
        <v>1.0269999999999999</v>
      </c>
      <c r="G2702" s="34" t="s">
        <v>364</v>
      </c>
      <c r="H2702" s="14" t="str">
        <f t="shared" si="168"/>
        <v/>
      </c>
      <c r="I2702" s="11" t="str">
        <f t="shared" si="169"/>
        <v/>
      </c>
      <c r="J2702" s="11" t="str">
        <f t="shared" si="170"/>
        <v/>
      </c>
      <c r="K2702" s="11">
        <f t="shared" si="171"/>
        <v>0</v>
      </c>
    </row>
    <row r="2703" spans="1:11" s="11" customFormat="1">
      <c r="A2703" s="32">
        <v>2018</v>
      </c>
      <c r="B2703" s="32">
        <v>55414</v>
      </c>
      <c r="C2703" s="33" t="s">
        <v>563</v>
      </c>
      <c r="D2703" s="33" t="s">
        <v>564</v>
      </c>
      <c r="E2703" s="34">
        <v>257471</v>
      </c>
      <c r="F2703" s="35">
        <v>1.0249999999999999</v>
      </c>
      <c r="G2703" s="34" t="s">
        <v>364</v>
      </c>
      <c r="H2703" s="14" t="str">
        <f t="shared" si="168"/>
        <v/>
      </c>
      <c r="I2703" s="11" t="str">
        <f t="shared" si="169"/>
        <v/>
      </c>
      <c r="J2703" s="11" t="str">
        <f t="shared" si="170"/>
        <v/>
      </c>
      <c r="K2703" s="11">
        <f t="shared" si="171"/>
        <v>0</v>
      </c>
    </row>
    <row r="2704" spans="1:11" s="11" customFormat="1">
      <c r="A2704" s="32">
        <v>2018</v>
      </c>
      <c r="B2704" s="32">
        <v>55415</v>
      </c>
      <c r="C2704" s="33" t="s">
        <v>563</v>
      </c>
      <c r="D2704" s="33" t="s">
        <v>564</v>
      </c>
      <c r="E2704" s="34">
        <v>470136</v>
      </c>
      <c r="F2704" s="35">
        <v>1.0229999999999999</v>
      </c>
      <c r="G2704" s="34" t="s">
        <v>364</v>
      </c>
      <c r="H2704" s="14" t="str">
        <f t="shared" si="168"/>
        <v/>
      </c>
      <c r="I2704" s="11" t="str">
        <f t="shared" si="169"/>
        <v/>
      </c>
      <c r="J2704" s="11" t="str">
        <f t="shared" si="170"/>
        <v/>
      </c>
      <c r="K2704" s="11">
        <f t="shared" si="171"/>
        <v>0</v>
      </c>
    </row>
    <row r="2705" spans="1:11" s="11" customFormat="1">
      <c r="A2705" s="32">
        <v>2018</v>
      </c>
      <c r="B2705" s="32">
        <v>55417</v>
      </c>
      <c r="C2705" s="33" t="s">
        <v>563</v>
      </c>
      <c r="D2705" s="33" t="s">
        <v>564</v>
      </c>
      <c r="E2705" s="34">
        <v>8976</v>
      </c>
      <c r="F2705" s="35">
        <v>1.0209999999999999</v>
      </c>
      <c r="G2705" s="34">
        <v>2055.1</v>
      </c>
      <c r="H2705" s="14">
        <f t="shared" si="168"/>
        <v>188339.55729599996</v>
      </c>
      <c r="I2705" s="11">
        <f t="shared" si="169"/>
        <v>8976</v>
      </c>
      <c r="J2705" s="11">
        <f t="shared" si="170"/>
        <v>9164.4959999999992</v>
      </c>
      <c r="K2705" s="11">
        <f t="shared" si="171"/>
        <v>0</v>
      </c>
    </row>
    <row r="2706" spans="1:11" s="11" customFormat="1">
      <c r="A2706" s="32">
        <v>2018</v>
      </c>
      <c r="B2706" s="32">
        <v>55418</v>
      </c>
      <c r="C2706" s="33" t="s">
        <v>563</v>
      </c>
      <c r="D2706" s="33" t="s">
        <v>564</v>
      </c>
      <c r="E2706" s="34">
        <v>97009</v>
      </c>
      <c r="F2706" s="35">
        <v>1.0429999999999999</v>
      </c>
      <c r="G2706" s="34">
        <v>452.2</v>
      </c>
      <c r="H2706" s="14">
        <f t="shared" si="168"/>
        <v>457537.71001400001</v>
      </c>
      <c r="I2706" s="11">
        <f t="shared" si="169"/>
        <v>97009</v>
      </c>
      <c r="J2706" s="11">
        <f t="shared" si="170"/>
        <v>101180.38699999999</v>
      </c>
      <c r="K2706" s="11">
        <f t="shared" si="171"/>
        <v>0</v>
      </c>
    </row>
    <row r="2707" spans="1:11" s="11" customFormat="1">
      <c r="A2707" s="32">
        <v>2018</v>
      </c>
      <c r="B2707" s="32">
        <v>55418</v>
      </c>
      <c r="C2707" s="33" t="s">
        <v>563</v>
      </c>
      <c r="D2707" s="33" t="s">
        <v>564</v>
      </c>
      <c r="E2707" s="34">
        <v>651136</v>
      </c>
      <c r="F2707" s="35">
        <v>1.012</v>
      </c>
      <c r="G2707" s="34">
        <v>470.5</v>
      </c>
      <c r="H2707" s="14">
        <f t="shared" si="168"/>
        <v>3100358.0185600002</v>
      </c>
      <c r="I2707" s="11">
        <f t="shared" si="169"/>
        <v>651136</v>
      </c>
      <c r="J2707" s="11">
        <f t="shared" si="170"/>
        <v>658949.63199999998</v>
      </c>
      <c r="K2707" s="11">
        <f t="shared" si="171"/>
        <v>0</v>
      </c>
    </row>
    <row r="2708" spans="1:11" s="11" customFormat="1">
      <c r="A2708" s="32">
        <v>2018</v>
      </c>
      <c r="B2708" s="32">
        <v>55419</v>
      </c>
      <c r="C2708" s="33" t="s">
        <v>563</v>
      </c>
      <c r="D2708" s="33" t="s">
        <v>564</v>
      </c>
      <c r="E2708" s="34">
        <v>4496922</v>
      </c>
      <c r="F2708" s="35">
        <v>1.05</v>
      </c>
      <c r="G2708" s="34" t="s">
        <v>364</v>
      </c>
      <c r="H2708" s="14" t="str">
        <f t="shared" si="168"/>
        <v/>
      </c>
      <c r="I2708" s="11" t="str">
        <f t="shared" si="169"/>
        <v/>
      </c>
      <c r="J2708" s="11" t="str">
        <f t="shared" si="170"/>
        <v/>
      </c>
      <c r="K2708" s="11">
        <f t="shared" si="171"/>
        <v>0</v>
      </c>
    </row>
    <row r="2709" spans="1:11" s="11" customFormat="1">
      <c r="A2709" s="32">
        <v>2018</v>
      </c>
      <c r="B2709" s="32">
        <v>55433</v>
      </c>
      <c r="C2709" s="33" t="s">
        <v>563</v>
      </c>
      <c r="D2709" s="33" t="s">
        <v>564</v>
      </c>
      <c r="E2709" s="34">
        <v>342781</v>
      </c>
      <c r="F2709" s="35">
        <v>1.04</v>
      </c>
      <c r="G2709" s="34" t="s">
        <v>364</v>
      </c>
      <c r="H2709" s="14" t="str">
        <f t="shared" si="168"/>
        <v/>
      </c>
      <c r="I2709" s="11" t="str">
        <f t="shared" si="169"/>
        <v/>
      </c>
      <c r="J2709" s="11" t="str">
        <f t="shared" si="170"/>
        <v/>
      </c>
      <c r="K2709" s="11">
        <f t="shared" si="171"/>
        <v>0</v>
      </c>
    </row>
    <row r="2710" spans="1:11" s="11" customFormat="1">
      <c r="A2710" s="32">
        <v>2018</v>
      </c>
      <c r="B2710" s="32">
        <v>55438</v>
      </c>
      <c r="C2710" s="33" t="s">
        <v>563</v>
      </c>
      <c r="D2710" s="33" t="s">
        <v>564</v>
      </c>
      <c r="E2710" s="34">
        <v>274149</v>
      </c>
      <c r="F2710" s="35">
        <v>1.044</v>
      </c>
      <c r="G2710" s="34" t="s">
        <v>364</v>
      </c>
      <c r="H2710" s="14" t="str">
        <f t="shared" si="168"/>
        <v/>
      </c>
      <c r="I2710" s="11" t="str">
        <f t="shared" si="169"/>
        <v/>
      </c>
      <c r="J2710" s="11" t="str">
        <f t="shared" si="170"/>
        <v/>
      </c>
      <c r="K2710" s="11">
        <f t="shared" si="171"/>
        <v>0</v>
      </c>
    </row>
    <row r="2711" spans="1:11" s="11" customFormat="1">
      <c r="A2711" s="32">
        <v>2018</v>
      </c>
      <c r="B2711" s="32">
        <v>55439</v>
      </c>
      <c r="C2711" s="33" t="s">
        <v>563</v>
      </c>
      <c r="D2711" s="33" t="s">
        <v>564</v>
      </c>
      <c r="E2711" s="34">
        <v>2256388</v>
      </c>
      <c r="F2711" s="35">
        <v>1.056</v>
      </c>
      <c r="G2711" s="34" t="s">
        <v>364</v>
      </c>
      <c r="H2711" s="14" t="str">
        <f t="shared" si="168"/>
        <v/>
      </c>
      <c r="I2711" s="11" t="str">
        <f t="shared" si="169"/>
        <v/>
      </c>
      <c r="J2711" s="11" t="str">
        <f t="shared" si="170"/>
        <v/>
      </c>
      <c r="K2711" s="11">
        <f t="shared" si="171"/>
        <v>0</v>
      </c>
    </row>
    <row r="2712" spans="1:11" s="11" customFormat="1">
      <c r="A2712" s="32">
        <v>2018</v>
      </c>
      <c r="B2712" s="32">
        <v>55440</v>
      </c>
      <c r="C2712" s="33" t="s">
        <v>563</v>
      </c>
      <c r="D2712" s="33" t="s">
        <v>564</v>
      </c>
      <c r="E2712" s="34">
        <v>2478585</v>
      </c>
      <c r="F2712" s="35">
        <v>1.0269999999999999</v>
      </c>
      <c r="G2712" s="34" t="s">
        <v>364</v>
      </c>
      <c r="H2712" s="14" t="str">
        <f t="shared" si="168"/>
        <v/>
      </c>
      <c r="I2712" s="11" t="str">
        <f t="shared" si="169"/>
        <v/>
      </c>
      <c r="J2712" s="11" t="str">
        <f t="shared" si="170"/>
        <v/>
      </c>
      <c r="K2712" s="11">
        <f t="shared" si="171"/>
        <v>0</v>
      </c>
    </row>
    <row r="2713" spans="1:11" s="11" customFormat="1">
      <c r="A2713" s="32">
        <v>2018</v>
      </c>
      <c r="B2713" s="32">
        <v>55451</v>
      </c>
      <c r="C2713" s="33" t="s">
        <v>563</v>
      </c>
      <c r="D2713" s="33" t="s">
        <v>564</v>
      </c>
      <c r="E2713" s="34">
        <v>4249186</v>
      </c>
      <c r="F2713" s="35">
        <v>1</v>
      </c>
      <c r="G2713" s="34">
        <v>355.4</v>
      </c>
      <c r="H2713" s="14">
        <f t="shared" si="168"/>
        <v>15101607.044</v>
      </c>
      <c r="I2713" s="11">
        <f t="shared" si="169"/>
        <v>4249186</v>
      </c>
      <c r="J2713" s="11">
        <f t="shared" si="170"/>
        <v>4249186</v>
      </c>
      <c r="K2713" s="11">
        <f t="shared" si="171"/>
        <v>0</v>
      </c>
    </row>
    <row r="2714" spans="1:11" s="11" customFormat="1">
      <c r="A2714" s="32">
        <v>2018</v>
      </c>
      <c r="B2714" s="32">
        <v>55453</v>
      </c>
      <c r="C2714" s="33" t="s">
        <v>563</v>
      </c>
      <c r="D2714" s="33" t="s">
        <v>564</v>
      </c>
      <c r="E2714" s="34">
        <v>181350</v>
      </c>
      <c r="F2714" s="35">
        <v>1.0089999999999999</v>
      </c>
      <c r="G2714" s="34" t="s">
        <v>364</v>
      </c>
      <c r="H2714" s="14" t="str">
        <f t="shared" si="168"/>
        <v/>
      </c>
      <c r="I2714" s="11" t="str">
        <f t="shared" si="169"/>
        <v/>
      </c>
      <c r="J2714" s="11" t="str">
        <f t="shared" si="170"/>
        <v/>
      </c>
      <c r="K2714" s="11">
        <f t="shared" si="171"/>
        <v>0</v>
      </c>
    </row>
    <row r="2715" spans="1:11" s="11" customFormat="1">
      <c r="A2715" s="32">
        <v>2018</v>
      </c>
      <c r="B2715" s="32">
        <v>55455</v>
      </c>
      <c r="C2715" s="33" t="s">
        <v>563</v>
      </c>
      <c r="D2715" s="33" t="s">
        <v>564</v>
      </c>
      <c r="E2715" s="34">
        <v>2879488</v>
      </c>
      <c r="F2715" s="35">
        <v>1.03</v>
      </c>
      <c r="G2715" s="34">
        <v>367</v>
      </c>
      <c r="H2715" s="14">
        <f t="shared" si="168"/>
        <v>10884752.5888</v>
      </c>
      <c r="I2715" s="11">
        <f t="shared" si="169"/>
        <v>2879488</v>
      </c>
      <c r="J2715" s="11">
        <f t="shared" si="170"/>
        <v>2965872.6400000001</v>
      </c>
      <c r="K2715" s="11">
        <f t="shared" si="171"/>
        <v>0</v>
      </c>
    </row>
    <row r="2716" spans="1:11" s="11" customFormat="1">
      <c r="A2716" s="32">
        <v>2018</v>
      </c>
      <c r="B2716" s="32">
        <v>55457</v>
      </c>
      <c r="C2716" s="33" t="s">
        <v>563</v>
      </c>
      <c r="D2716" s="33" t="s">
        <v>564</v>
      </c>
      <c r="E2716" s="34">
        <v>2051424</v>
      </c>
      <c r="F2716" s="35">
        <v>1.04</v>
      </c>
      <c r="G2716" s="34">
        <v>291.39999999999998</v>
      </c>
      <c r="H2716" s="14">
        <f t="shared" si="168"/>
        <v>6216963.5174399996</v>
      </c>
      <c r="I2716" s="11">
        <f t="shared" si="169"/>
        <v>2051424</v>
      </c>
      <c r="J2716" s="11">
        <f t="shared" si="170"/>
        <v>2133480.96</v>
      </c>
      <c r="K2716" s="11">
        <f t="shared" si="171"/>
        <v>0</v>
      </c>
    </row>
    <row r="2717" spans="1:11" s="11" customFormat="1">
      <c r="A2717" s="32">
        <v>2018</v>
      </c>
      <c r="B2717" s="32">
        <v>55463</v>
      </c>
      <c r="C2717" s="33" t="s">
        <v>563</v>
      </c>
      <c r="D2717" s="33" t="s">
        <v>564</v>
      </c>
      <c r="E2717" s="34">
        <v>82</v>
      </c>
      <c r="F2717" s="35">
        <v>1.042</v>
      </c>
      <c r="G2717" s="34">
        <v>986186.5</v>
      </c>
      <c r="H2717" s="14">
        <f t="shared" si="168"/>
        <v>842637.19306000008</v>
      </c>
      <c r="I2717" s="11">
        <f t="shared" si="169"/>
        <v>82</v>
      </c>
      <c r="J2717" s="11">
        <f t="shared" si="170"/>
        <v>85.444000000000003</v>
      </c>
      <c r="K2717" s="11">
        <f t="shared" si="171"/>
        <v>0</v>
      </c>
    </row>
    <row r="2718" spans="1:11" s="11" customFormat="1">
      <c r="A2718" s="32">
        <v>2018</v>
      </c>
      <c r="B2718" s="32">
        <v>55464</v>
      </c>
      <c r="C2718" s="33" t="s">
        <v>563</v>
      </c>
      <c r="D2718" s="33" t="s">
        <v>564</v>
      </c>
      <c r="E2718" s="34">
        <v>2794</v>
      </c>
      <c r="F2718" s="35">
        <v>1.03</v>
      </c>
      <c r="G2718" s="34" t="s">
        <v>364</v>
      </c>
      <c r="H2718" s="14" t="str">
        <f t="shared" si="168"/>
        <v/>
      </c>
      <c r="I2718" s="11" t="str">
        <f t="shared" si="169"/>
        <v/>
      </c>
      <c r="J2718" s="11" t="str">
        <f t="shared" si="170"/>
        <v/>
      </c>
      <c r="K2718" s="11">
        <f t="shared" si="171"/>
        <v>0</v>
      </c>
    </row>
    <row r="2719" spans="1:11" s="11" customFormat="1">
      <c r="A2719" s="32">
        <v>2018</v>
      </c>
      <c r="B2719" s="32">
        <v>55464</v>
      </c>
      <c r="C2719" s="33" t="s">
        <v>563</v>
      </c>
      <c r="D2719" s="33" t="s">
        <v>564</v>
      </c>
      <c r="E2719" s="34">
        <v>3303601</v>
      </c>
      <c r="F2719" s="35">
        <v>1.03</v>
      </c>
      <c r="G2719" s="34" t="s">
        <v>364</v>
      </c>
      <c r="H2719" s="14" t="str">
        <f t="shared" si="168"/>
        <v/>
      </c>
      <c r="I2719" s="11" t="str">
        <f t="shared" si="169"/>
        <v/>
      </c>
      <c r="J2719" s="11" t="str">
        <f t="shared" si="170"/>
        <v/>
      </c>
      <c r="K2719" s="11">
        <f t="shared" si="171"/>
        <v>0</v>
      </c>
    </row>
    <row r="2720" spans="1:11" s="11" customFormat="1">
      <c r="A2720" s="32">
        <v>2018</v>
      </c>
      <c r="B2720" s="32">
        <v>55464</v>
      </c>
      <c r="C2720" s="33" t="s">
        <v>563</v>
      </c>
      <c r="D2720" s="33" t="s">
        <v>564</v>
      </c>
      <c r="E2720" s="34">
        <v>1738581</v>
      </c>
      <c r="F2720" s="35">
        <v>1.03</v>
      </c>
      <c r="G2720" s="34" t="s">
        <v>364</v>
      </c>
      <c r="H2720" s="14" t="str">
        <f t="shared" si="168"/>
        <v/>
      </c>
      <c r="I2720" s="11" t="str">
        <f t="shared" si="169"/>
        <v/>
      </c>
      <c r="J2720" s="11" t="str">
        <f t="shared" si="170"/>
        <v/>
      </c>
      <c r="K2720" s="11">
        <f t="shared" si="171"/>
        <v>0</v>
      </c>
    </row>
    <row r="2721" spans="1:11" s="11" customFormat="1">
      <c r="A2721" s="32">
        <v>2018</v>
      </c>
      <c r="B2721" s="32">
        <v>55464</v>
      </c>
      <c r="C2721" s="33" t="s">
        <v>563</v>
      </c>
      <c r="D2721" s="33" t="s">
        <v>564</v>
      </c>
      <c r="E2721" s="34">
        <v>1389841</v>
      </c>
      <c r="F2721" s="35">
        <v>1.03</v>
      </c>
      <c r="G2721" s="34" t="s">
        <v>364</v>
      </c>
      <c r="H2721" s="14" t="str">
        <f t="shared" si="168"/>
        <v/>
      </c>
      <c r="I2721" s="11" t="str">
        <f t="shared" si="169"/>
        <v/>
      </c>
      <c r="J2721" s="11" t="str">
        <f t="shared" si="170"/>
        <v/>
      </c>
      <c r="K2721" s="11">
        <f t="shared" si="171"/>
        <v>0</v>
      </c>
    </row>
    <row r="2722" spans="1:11" s="11" customFormat="1">
      <c r="A2722" s="32">
        <v>2018</v>
      </c>
      <c r="B2722" s="32">
        <v>55467</v>
      </c>
      <c r="C2722" s="33" t="s">
        <v>563</v>
      </c>
      <c r="D2722" s="33" t="s">
        <v>564</v>
      </c>
      <c r="E2722" s="34">
        <v>73447</v>
      </c>
      <c r="F2722" s="35">
        <v>1.032</v>
      </c>
      <c r="G2722" s="34">
        <v>663.7</v>
      </c>
      <c r="H2722" s="14">
        <f t="shared" si="168"/>
        <v>503066.70664800005</v>
      </c>
      <c r="I2722" s="11">
        <f t="shared" si="169"/>
        <v>73447</v>
      </c>
      <c r="J2722" s="11">
        <f t="shared" si="170"/>
        <v>75797.304000000004</v>
      </c>
      <c r="K2722" s="11">
        <f t="shared" si="171"/>
        <v>0</v>
      </c>
    </row>
    <row r="2723" spans="1:11" s="11" customFormat="1">
      <c r="A2723" s="32">
        <v>2018</v>
      </c>
      <c r="B2723" s="32">
        <v>55467</v>
      </c>
      <c r="C2723" s="33" t="s">
        <v>563</v>
      </c>
      <c r="D2723" s="33" t="s">
        <v>564</v>
      </c>
      <c r="E2723" s="34">
        <v>1435865</v>
      </c>
      <c r="F2723" s="35">
        <v>1.0209999999999999</v>
      </c>
      <c r="G2723" s="34">
        <v>388.2</v>
      </c>
      <c r="H2723" s="14">
        <f t="shared" si="168"/>
        <v>5691082.5165299987</v>
      </c>
      <c r="I2723" s="11">
        <f t="shared" si="169"/>
        <v>1435865</v>
      </c>
      <c r="J2723" s="11">
        <f t="shared" si="170"/>
        <v>1466018.1649999998</v>
      </c>
      <c r="K2723" s="11">
        <f t="shared" si="171"/>
        <v>0</v>
      </c>
    </row>
    <row r="2724" spans="1:11" s="11" customFormat="1">
      <c r="A2724" s="32">
        <v>2018</v>
      </c>
      <c r="B2724" s="32">
        <v>55467</v>
      </c>
      <c r="C2724" s="33" t="s">
        <v>563</v>
      </c>
      <c r="D2724" s="33" t="s">
        <v>564</v>
      </c>
      <c r="E2724" s="34">
        <v>116720</v>
      </c>
      <c r="F2724" s="35">
        <v>1.034</v>
      </c>
      <c r="G2724" s="34">
        <v>937.4</v>
      </c>
      <c r="H2724" s="14">
        <f t="shared" si="168"/>
        <v>1131333.81152</v>
      </c>
      <c r="I2724" s="11">
        <f t="shared" si="169"/>
        <v>116720</v>
      </c>
      <c r="J2724" s="11">
        <f t="shared" si="170"/>
        <v>120688.48000000001</v>
      </c>
      <c r="K2724" s="11">
        <f t="shared" si="171"/>
        <v>0</v>
      </c>
    </row>
    <row r="2725" spans="1:11" s="11" customFormat="1">
      <c r="A2725" s="32">
        <v>2018</v>
      </c>
      <c r="B2725" s="32">
        <v>55467</v>
      </c>
      <c r="C2725" s="33" t="s">
        <v>563</v>
      </c>
      <c r="D2725" s="33" t="s">
        <v>564</v>
      </c>
      <c r="E2725" s="34">
        <v>908104</v>
      </c>
      <c r="F2725" s="35">
        <v>1.02</v>
      </c>
      <c r="G2725" s="34">
        <v>391.8</v>
      </c>
      <c r="H2725" s="14">
        <f t="shared" si="168"/>
        <v>3629110.5014400003</v>
      </c>
      <c r="I2725" s="11">
        <f t="shared" si="169"/>
        <v>908104</v>
      </c>
      <c r="J2725" s="11">
        <f t="shared" si="170"/>
        <v>926266.08</v>
      </c>
      <c r="K2725" s="11">
        <f t="shared" si="171"/>
        <v>0</v>
      </c>
    </row>
    <row r="2726" spans="1:11" s="11" customFormat="1">
      <c r="A2726" s="32">
        <v>2018</v>
      </c>
      <c r="B2726" s="32">
        <v>55470</v>
      </c>
      <c r="C2726" s="33" t="s">
        <v>563</v>
      </c>
      <c r="D2726" s="33" t="s">
        <v>564</v>
      </c>
      <c r="E2726" s="34">
        <v>2811943</v>
      </c>
      <c r="F2726" s="35">
        <v>1.034</v>
      </c>
      <c r="G2726" s="34" t="s">
        <v>364</v>
      </c>
      <c r="H2726" s="14" t="str">
        <f t="shared" si="168"/>
        <v/>
      </c>
      <c r="I2726" s="11" t="str">
        <f t="shared" si="169"/>
        <v/>
      </c>
      <c r="J2726" s="11" t="str">
        <f t="shared" si="170"/>
        <v/>
      </c>
      <c r="K2726" s="11">
        <f t="shared" si="171"/>
        <v>0</v>
      </c>
    </row>
    <row r="2727" spans="1:11" s="11" customFormat="1">
      <c r="A2727" s="32">
        <v>2018</v>
      </c>
      <c r="B2727" s="32">
        <v>55479</v>
      </c>
      <c r="C2727" s="33" t="s">
        <v>363</v>
      </c>
      <c r="D2727" s="33" t="s">
        <v>354</v>
      </c>
      <c r="E2727" s="34">
        <v>42944</v>
      </c>
      <c r="F2727" s="35">
        <v>15.89</v>
      </c>
      <c r="G2727" s="34" t="s">
        <v>364</v>
      </c>
      <c r="H2727" s="14" t="str">
        <f t="shared" si="168"/>
        <v/>
      </c>
      <c r="I2727" s="11" t="str">
        <f t="shared" si="169"/>
        <v/>
      </c>
      <c r="J2727" s="11" t="str">
        <f t="shared" si="170"/>
        <v/>
      </c>
      <c r="K2727" s="11">
        <f t="shared" si="171"/>
        <v>0</v>
      </c>
    </row>
    <row r="2728" spans="1:11" s="11" customFormat="1">
      <c r="A2728" s="32">
        <v>2018</v>
      </c>
      <c r="B2728" s="32">
        <v>55479</v>
      </c>
      <c r="C2728" s="33" t="s">
        <v>563</v>
      </c>
      <c r="D2728" s="33" t="s">
        <v>564</v>
      </c>
      <c r="E2728" s="34">
        <v>2002</v>
      </c>
      <c r="F2728" s="35">
        <v>1.06</v>
      </c>
      <c r="G2728" s="34" t="s">
        <v>364</v>
      </c>
      <c r="H2728" s="14" t="str">
        <f t="shared" si="168"/>
        <v/>
      </c>
      <c r="I2728" s="11" t="str">
        <f t="shared" si="169"/>
        <v/>
      </c>
      <c r="J2728" s="11" t="str">
        <f t="shared" si="170"/>
        <v/>
      </c>
      <c r="K2728" s="11">
        <f t="shared" si="171"/>
        <v>0</v>
      </c>
    </row>
    <row r="2729" spans="1:11" s="11" customFormat="1">
      <c r="A2729" s="32">
        <v>2018</v>
      </c>
      <c r="B2729" s="32">
        <v>55480</v>
      </c>
      <c r="C2729" s="33" t="s">
        <v>563</v>
      </c>
      <c r="D2729" s="33" t="s">
        <v>564</v>
      </c>
      <c r="E2729" s="34">
        <v>6953097</v>
      </c>
      <c r="F2729" s="35">
        <v>1.032</v>
      </c>
      <c r="G2729" s="34" t="s">
        <v>364</v>
      </c>
      <c r="H2729" s="14" t="str">
        <f t="shared" si="168"/>
        <v/>
      </c>
      <c r="I2729" s="11" t="str">
        <f t="shared" si="169"/>
        <v/>
      </c>
      <c r="J2729" s="11" t="str">
        <f t="shared" si="170"/>
        <v/>
      </c>
      <c r="K2729" s="11">
        <f t="shared" si="171"/>
        <v>0</v>
      </c>
    </row>
    <row r="2730" spans="1:11" s="11" customFormat="1">
      <c r="A2730" s="32">
        <v>2018</v>
      </c>
      <c r="B2730" s="32">
        <v>55481</v>
      </c>
      <c r="C2730" s="33" t="s">
        <v>563</v>
      </c>
      <c r="D2730" s="33" t="s">
        <v>564</v>
      </c>
      <c r="E2730" s="34">
        <v>156151</v>
      </c>
      <c r="F2730" s="35">
        <v>1.0629999999999999</v>
      </c>
      <c r="G2730" s="34" t="s">
        <v>364</v>
      </c>
      <c r="H2730" s="14" t="str">
        <f t="shared" si="168"/>
        <v/>
      </c>
      <c r="I2730" s="11" t="str">
        <f t="shared" si="169"/>
        <v/>
      </c>
      <c r="J2730" s="11" t="str">
        <f t="shared" si="170"/>
        <v/>
      </c>
      <c r="K2730" s="11">
        <f t="shared" si="171"/>
        <v>0</v>
      </c>
    </row>
    <row r="2731" spans="1:11" s="11" customFormat="1">
      <c r="A2731" s="32">
        <v>2018</v>
      </c>
      <c r="B2731" s="32">
        <v>55481</v>
      </c>
      <c r="C2731" s="33" t="s">
        <v>563</v>
      </c>
      <c r="D2731" s="33" t="s">
        <v>564</v>
      </c>
      <c r="E2731" s="34">
        <v>1462950</v>
      </c>
      <c r="F2731" s="35">
        <v>1.016</v>
      </c>
      <c r="G2731" s="34" t="s">
        <v>364</v>
      </c>
      <c r="H2731" s="14" t="str">
        <f t="shared" si="168"/>
        <v/>
      </c>
      <c r="I2731" s="11" t="str">
        <f t="shared" si="169"/>
        <v/>
      </c>
      <c r="J2731" s="11" t="str">
        <f t="shared" si="170"/>
        <v/>
      </c>
      <c r="K2731" s="11">
        <f t="shared" si="171"/>
        <v>0</v>
      </c>
    </row>
    <row r="2732" spans="1:11" s="11" customFormat="1">
      <c r="A2732" s="32">
        <v>2018</v>
      </c>
      <c r="B2732" s="32">
        <v>55482</v>
      </c>
      <c r="C2732" s="33" t="s">
        <v>563</v>
      </c>
      <c r="D2732" s="33" t="s">
        <v>564</v>
      </c>
      <c r="E2732" s="34">
        <v>2678</v>
      </c>
      <c r="F2732" s="35">
        <v>1.0640000000000001</v>
      </c>
      <c r="G2732" s="34">
        <v>217</v>
      </c>
      <c r="H2732" s="14">
        <f t="shared" si="168"/>
        <v>6183.1806400000005</v>
      </c>
      <c r="I2732" s="11">
        <f t="shared" si="169"/>
        <v>2678</v>
      </c>
      <c r="J2732" s="11">
        <f t="shared" si="170"/>
        <v>2849.3920000000003</v>
      </c>
      <c r="K2732" s="11">
        <f t="shared" si="171"/>
        <v>0</v>
      </c>
    </row>
    <row r="2733" spans="1:11" s="11" customFormat="1">
      <c r="A2733" s="32">
        <v>2018</v>
      </c>
      <c r="B2733" s="32">
        <v>55482</v>
      </c>
      <c r="C2733" s="33" t="s">
        <v>563</v>
      </c>
      <c r="D2733" s="33" t="s">
        <v>564</v>
      </c>
      <c r="E2733" s="34">
        <v>22</v>
      </c>
      <c r="F2733" s="35">
        <v>1.087</v>
      </c>
      <c r="G2733" s="34">
        <v>228.6</v>
      </c>
      <c r="H2733" s="14">
        <f t="shared" si="168"/>
        <v>54.667403999999998</v>
      </c>
      <c r="I2733" s="11">
        <f t="shared" si="169"/>
        <v>22</v>
      </c>
      <c r="J2733" s="11">
        <f t="shared" si="170"/>
        <v>23.913999999999998</v>
      </c>
      <c r="K2733" s="11">
        <f t="shared" si="171"/>
        <v>0</v>
      </c>
    </row>
    <row r="2734" spans="1:11" s="11" customFormat="1">
      <c r="A2734" s="32">
        <v>2018</v>
      </c>
      <c r="B2734" s="32">
        <v>55482</v>
      </c>
      <c r="C2734" s="33" t="s">
        <v>563</v>
      </c>
      <c r="D2734" s="33" t="s">
        <v>564</v>
      </c>
      <c r="E2734" s="34">
        <v>548</v>
      </c>
      <c r="F2734" s="35">
        <v>1.083</v>
      </c>
      <c r="G2734" s="34">
        <v>157</v>
      </c>
      <c r="H2734" s="14">
        <f t="shared" si="168"/>
        <v>931.76987999999994</v>
      </c>
      <c r="I2734" s="11">
        <f t="shared" si="169"/>
        <v>548</v>
      </c>
      <c r="J2734" s="11">
        <f t="shared" si="170"/>
        <v>593.48399999999992</v>
      </c>
      <c r="K2734" s="11">
        <f t="shared" si="171"/>
        <v>0</v>
      </c>
    </row>
    <row r="2735" spans="1:11" s="11" customFormat="1">
      <c r="A2735" s="32">
        <v>2018</v>
      </c>
      <c r="B2735" s="32">
        <v>55482</v>
      </c>
      <c r="C2735" s="33" t="s">
        <v>563</v>
      </c>
      <c r="D2735" s="33" t="s">
        <v>564</v>
      </c>
      <c r="E2735" s="34">
        <v>273</v>
      </c>
      <c r="F2735" s="35">
        <v>1.083</v>
      </c>
      <c r="G2735" s="34">
        <v>198.2</v>
      </c>
      <c r="H2735" s="14">
        <f t="shared" si="168"/>
        <v>585.99613799999997</v>
      </c>
      <c r="I2735" s="11">
        <f t="shared" si="169"/>
        <v>273</v>
      </c>
      <c r="J2735" s="11">
        <f t="shared" si="170"/>
        <v>295.65899999999999</v>
      </c>
      <c r="K2735" s="11">
        <f t="shared" si="171"/>
        <v>0</v>
      </c>
    </row>
    <row r="2736" spans="1:11" s="11" customFormat="1">
      <c r="A2736" s="32">
        <v>2018</v>
      </c>
      <c r="B2736" s="32">
        <v>55482</v>
      </c>
      <c r="C2736" s="33" t="s">
        <v>563</v>
      </c>
      <c r="D2736" s="33" t="s">
        <v>564</v>
      </c>
      <c r="E2736" s="34">
        <v>23080</v>
      </c>
      <c r="F2736" s="35">
        <v>1.0720000000000001</v>
      </c>
      <c r="G2736" s="34">
        <v>218.1</v>
      </c>
      <c r="H2736" s="14">
        <f t="shared" si="168"/>
        <v>53961.778560000006</v>
      </c>
      <c r="I2736" s="11">
        <f t="shared" si="169"/>
        <v>23080</v>
      </c>
      <c r="J2736" s="11">
        <f t="shared" si="170"/>
        <v>24741.760000000002</v>
      </c>
      <c r="K2736" s="11">
        <f t="shared" si="171"/>
        <v>0</v>
      </c>
    </row>
    <row r="2737" spans="1:11" s="11" customFormat="1">
      <c r="A2737" s="32">
        <v>2018</v>
      </c>
      <c r="B2737" s="32">
        <v>55482</v>
      </c>
      <c r="C2737" s="33" t="s">
        <v>563</v>
      </c>
      <c r="D2737" s="33" t="s">
        <v>564</v>
      </c>
      <c r="E2737" s="34">
        <v>616</v>
      </c>
      <c r="F2737" s="35">
        <v>1.083</v>
      </c>
      <c r="G2737" s="34">
        <v>280.2</v>
      </c>
      <c r="H2737" s="14">
        <f t="shared" si="168"/>
        <v>1869.2926559999999</v>
      </c>
      <c r="I2737" s="11">
        <f t="shared" si="169"/>
        <v>616</v>
      </c>
      <c r="J2737" s="11">
        <f t="shared" si="170"/>
        <v>667.12799999999993</v>
      </c>
      <c r="K2737" s="11">
        <f t="shared" si="171"/>
        <v>0</v>
      </c>
    </row>
    <row r="2738" spans="1:11" s="11" customFormat="1">
      <c r="A2738" s="32">
        <v>2018</v>
      </c>
      <c r="B2738" s="32">
        <v>55482</v>
      </c>
      <c r="C2738" s="33" t="s">
        <v>563</v>
      </c>
      <c r="D2738" s="33" t="s">
        <v>564</v>
      </c>
      <c r="E2738" s="34">
        <v>11473</v>
      </c>
      <c r="F2738" s="35">
        <v>1.073</v>
      </c>
      <c r="G2738" s="34">
        <v>189.1</v>
      </c>
      <c r="H2738" s="14">
        <f t="shared" si="168"/>
        <v>23279.210338999997</v>
      </c>
      <c r="I2738" s="11">
        <f t="shared" si="169"/>
        <v>11473</v>
      </c>
      <c r="J2738" s="11">
        <f t="shared" si="170"/>
        <v>12310.528999999999</v>
      </c>
      <c r="K2738" s="11">
        <f t="shared" si="171"/>
        <v>0</v>
      </c>
    </row>
    <row r="2739" spans="1:11" s="11" customFormat="1">
      <c r="A2739" s="32">
        <v>2018</v>
      </c>
      <c r="B2739" s="32">
        <v>55482</v>
      </c>
      <c r="C2739" s="33" t="s">
        <v>563</v>
      </c>
      <c r="D2739" s="33" t="s">
        <v>564</v>
      </c>
      <c r="E2739" s="34">
        <v>3283</v>
      </c>
      <c r="F2739" s="35">
        <v>1.0049999999999999</v>
      </c>
      <c r="G2739" s="34">
        <v>263.2</v>
      </c>
      <c r="H2739" s="14">
        <f t="shared" si="168"/>
        <v>8684.0602799999979</v>
      </c>
      <c r="I2739" s="11">
        <f t="shared" si="169"/>
        <v>3283</v>
      </c>
      <c r="J2739" s="11">
        <f t="shared" si="170"/>
        <v>3299.4149999999995</v>
      </c>
      <c r="K2739" s="11">
        <f t="shared" si="171"/>
        <v>0</v>
      </c>
    </row>
    <row r="2740" spans="1:11" s="11" customFormat="1">
      <c r="A2740" s="32">
        <v>2018</v>
      </c>
      <c r="B2740" s="32">
        <v>55482</v>
      </c>
      <c r="C2740" s="33" t="s">
        <v>563</v>
      </c>
      <c r="D2740" s="33" t="s">
        <v>564</v>
      </c>
      <c r="E2740" s="34">
        <v>15</v>
      </c>
      <c r="F2740" s="35">
        <v>1.0049999999999999</v>
      </c>
      <c r="G2740" s="34">
        <v>301.5</v>
      </c>
      <c r="H2740" s="14">
        <f t="shared" si="168"/>
        <v>45.451124999999998</v>
      </c>
      <c r="I2740" s="11">
        <f t="shared" si="169"/>
        <v>15</v>
      </c>
      <c r="J2740" s="11">
        <f t="shared" si="170"/>
        <v>15.074999999999999</v>
      </c>
      <c r="K2740" s="11">
        <f t="shared" si="171"/>
        <v>0</v>
      </c>
    </row>
    <row r="2741" spans="1:11" s="11" customFormat="1">
      <c r="A2741" s="32">
        <v>2018</v>
      </c>
      <c r="B2741" s="32">
        <v>55482</v>
      </c>
      <c r="C2741" s="33" t="s">
        <v>563</v>
      </c>
      <c r="D2741" s="33" t="s">
        <v>564</v>
      </c>
      <c r="E2741" s="34">
        <v>1096</v>
      </c>
      <c r="F2741" s="35">
        <v>1.0049999999999999</v>
      </c>
      <c r="G2741" s="34">
        <v>262.8</v>
      </c>
      <c r="H2741" s="14">
        <f t="shared" si="168"/>
        <v>2894.6894400000001</v>
      </c>
      <c r="I2741" s="11">
        <f t="shared" si="169"/>
        <v>1096</v>
      </c>
      <c r="J2741" s="11">
        <f t="shared" si="170"/>
        <v>1101.4799999999998</v>
      </c>
      <c r="K2741" s="11">
        <f t="shared" si="171"/>
        <v>0</v>
      </c>
    </row>
    <row r="2742" spans="1:11" s="11" customFormat="1">
      <c r="A2742" s="32">
        <v>2018</v>
      </c>
      <c r="B2742" s="32">
        <v>55482</v>
      </c>
      <c r="C2742" s="33" t="s">
        <v>563</v>
      </c>
      <c r="D2742" s="33" t="s">
        <v>564</v>
      </c>
      <c r="E2742" s="34">
        <v>249439</v>
      </c>
      <c r="F2742" s="35">
        <v>1.0640000000000001</v>
      </c>
      <c r="G2742" s="34">
        <v>241.9</v>
      </c>
      <c r="H2742" s="14">
        <f t="shared" si="168"/>
        <v>642010.08922400011</v>
      </c>
      <c r="I2742" s="11">
        <f t="shared" si="169"/>
        <v>249439</v>
      </c>
      <c r="J2742" s="11">
        <f t="shared" si="170"/>
        <v>265403.09600000002</v>
      </c>
      <c r="K2742" s="11">
        <f t="shared" si="171"/>
        <v>0</v>
      </c>
    </row>
    <row r="2743" spans="1:11" s="11" customFormat="1">
      <c r="A2743" s="32">
        <v>2018</v>
      </c>
      <c r="B2743" s="32">
        <v>55496</v>
      </c>
      <c r="C2743" s="33" t="s">
        <v>563</v>
      </c>
      <c r="D2743" s="33" t="s">
        <v>564</v>
      </c>
      <c r="E2743" s="34">
        <v>32722</v>
      </c>
      <c r="F2743" s="35">
        <v>1.0269999999999999</v>
      </c>
      <c r="G2743" s="34">
        <v>693.1</v>
      </c>
      <c r="H2743" s="14">
        <f t="shared" si="168"/>
        <v>232919.67891399996</v>
      </c>
      <c r="I2743" s="11">
        <f t="shared" si="169"/>
        <v>32722</v>
      </c>
      <c r="J2743" s="11">
        <f t="shared" si="170"/>
        <v>33605.493999999999</v>
      </c>
      <c r="K2743" s="11">
        <f t="shared" si="171"/>
        <v>0</v>
      </c>
    </row>
    <row r="2744" spans="1:11" s="11" customFormat="1">
      <c r="A2744" s="32">
        <v>2018</v>
      </c>
      <c r="B2744" s="32">
        <v>55501</v>
      </c>
      <c r="C2744" s="33" t="s">
        <v>563</v>
      </c>
      <c r="D2744" s="33" t="s">
        <v>564</v>
      </c>
      <c r="E2744" s="34">
        <v>47928</v>
      </c>
      <c r="F2744" s="35">
        <v>1.038</v>
      </c>
      <c r="G2744" s="34" t="s">
        <v>364</v>
      </c>
      <c r="H2744" s="14" t="str">
        <f t="shared" si="168"/>
        <v/>
      </c>
      <c r="I2744" s="11" t="str">
        <f t="shared" si="169"/>
        <v/>
      </c>
      <c r="J2744" s="11" t="str">
        <f t="shared" si="170"/>
        <v/>
      </c>
      <c r="K2744" s="11">
        <f t="shared" si="171"/>
        <v>0</v>
      </c>
    </row>
    <row r="2745" spans="1:11" s="11" customFormat="1">
      <c r="A2745" s="32">
        <v>2018</v>
      </c>
      <c r="B2745" s="32">
        <v>55501</v>
      </c>
      <c r="C2745" s="33" t="s">
        <v>563</v>
      </c>
      <c r="D2745" s="33" t="s">
        <v>564</v>
      </c>
      <c r="E2745" s="34">
        <v>1747867</v>
      </c>
      <c r="F2745" s="35">
        <v>1.0449999999999999</v>
      </c>
      <c r="G2745" s="34" t="s">
        <v>364</v>
      </c>
      <c r="H2745" s="14" t="str">
        <f t="shared" si="168"/>
        <v/>
      </c>
      <c r="I2745" s="11" t="str">
        <f t="shared" si="169"/>
        <v/>
      </c>
      <c r="J2745" s="11" t="str">
        <f t="shared" si="170"/>
        <v/>
      </c>
      <c r="K2745" s="11">
        <f t="shared" si="171"/>
        <v>0</v>
      </c>
    </row>
    <row r="2746" spans="1:11" s="11" customFormat="1">
      <c r="A2746" s="32">
        <v>2018</v>
      </c>
      <c r="B2746" s="32">
        <v>55502</v>
      </c>
      <c r="C2746" s="33" t="s">
        <v>563</v>
      </c>
      <c r="D2746" s="33" t="s">
        <v>564</v>
      </c>
      <c r="E2746" s="34">
        <v>4431440</v>
      </c>
      <c r="F2746" s="35">
        <v>1.07</v>
      </c>
      <c r="G2746" s="34" t="s">
        <v>364</v>
      </c>
      <c r="H2746" s="14" t="str">
        <f t="shared" si="168"/>
        <v/>
      </c>
      <c r="I2746" s="11" t="str">
        <f t="shared" si="169"/>
        <v/>
      </c>
      <c r="J2746" s="11" t="str">
        <f t="shared" si="170"/>
        <v/>
      </c>
      <c r="K2746" s="11">
        <f t="shared" si="171"/>
        <v>0</v>
      </c>
    </row>
    <row r="2747" spans="1:11" s="11" customFormat="1">
      <c r="A2747" s="32">
        <v>2018</v>
      </c>
      <c r="B2747" s="32">
        <v>55503</v>
      </c>
      <c r="C2747" s="33" t="s">
        <v>563</v>
      </c>
      <c r="D2747" s="33" t="s">
        <v>564</v>
      </c>
      <c r="E2747" s="34">
        <v>3811942</v>
      </c>
      <c r="F2747" s="35">
        <v>1.0549999999999999</v>
      </c>
      <c r="G2747" s="34" t="s">
        <v>364</v>
      </c>
      <c r="H2747" s="14" t="str">
        <f t="shared" si="168"/>
        <v/>
      </c>
      <c r="I2747" s="11" t="str">
        <f t="shared" si="169"/>
        <v/>
      </c>
      <c r="J2747" s="11" t="str">
        <f t="shared" si="170"/>
        <v/>
      </c>
      <c r="K2747" s="11">
        <f t="shared" si="171"/>
        <v>0</v>
      </c>
    </row>
    <row r="2748" spans="1:11" s="11" customFormat="1">
      <c r="A2748" s="32">
        <v>2018</v>
      </c>
      <c r="B2748" s="32">
        <v>55514</v>
      </c>
      <c r="C2748" s="33" t="s">
        <v>563</v>
      </c>
      <c r="D2748" s="33" t="s">
        <v>564</v>
      </c>
      <c r="E2748" s="34">
        <v>1973679</v>
      </c>
      <c r="F2748" s="35">
        <v>1.0369999999999999</v>
      </c>
      <c r="G2748" s="34">
        <v>338.2</v>
      </c>
      <c r="H2748" s="14">
        <f t="shared" si="168"/>
        <v>6921956.7259859983</v>
      </c>
      <c r="I2748" s="11">
        <f t="shared" si="169"/>
        <v>1973679</v>
      </c>
      <c r="J2748" s="11">
        <f t="shared" si="170"/>
        <v>2046705.1229999999</v>
      </c>
      <c r="K2748" s="11">
        <f t="shared" si="171"/>
        <v>0</v>
      </c>
    </row>
    <row r="2749" spans="1:11" s="11" customFormat="1">
      <c r="A2749" s="32">
        <v>2018</v>
      </c>
      <c r="B2749" s="32">
        <v>55516</v>
      </c>
      <c r="C2749" s="33" t="s">
        <v>563</v>
      </c>
      <c r="D2749" s="33" t="s">
        <v>564</v>
      </c>
      <c r="E2749" s="34">
        <v>287071</v>
      </c>
      <c r="F2749" s="35">
        <v>1.0449999999999999</v>
      </c>
      <c r="G2749" s="34" t="s">
        <v>364</v>
      </c>
      <c r="H2749" s="14" t="str">
        <f t="shared" si="168"/>
        <v/>
      </c>
      <c r="I2749" s="11" t="str">
        <f t="shared" si="169"/>
        <v/>
      </c>
      <c r="J2749" s="11" t="str">
        <f t="shared" si="170"/>
        <v/>
      </c>
      <c r="K2749" s="11">
        <f t="shared" si="171"/>
        <v>0</v>
      </c>
    </row>
    <row r="2750" spans="1:11" s="11" customFormat="1">
      <c r="A2750" s="32">
        <v>2018</v>
      </c>
      <c r="B2750" s="32">
        <v>55516</v>
      </c>
      <c r="C2750" s="33" t="s">
        <v>563</v>
      </c>
      <c r="D2750" s="33" t="s">
        <v>564</v>
      </c>
      <c r="E2750" s="34">
        <v>2641154</v>
      </c>
      <c r="F2750" s="35">
        <v>1.0449999999999999</v>
      </c>
      <c r="G2750" s="34" t="s">
        <v>364</v>
      </c>
      <c r="H2750" s="14" t="str">
        <f t="shared" si="168"/>
        <v/>
      </c>
      <c r="I2750" s="11" t="str">
        <f t="shared" si="169"/>
        <v/>
      </c>
      <c r="J2750" s="11" t="str">
        <f t="shared" si="170"/>
        <v/>
      </c>
      <c r="K2750" s="11">
        <f t="shared" si="171"/>
        <v>0</v>
      </c>
    </row>
    <row r="2751" spans="1:11" s="11" customFormat="1">
      <c r="A2751" s="32">
        <v>2018</v>
      </c>
      <c r="B2751" s="32">
        <v>55517</v>
      </c>
      <c r="C2751" s="33" t="s">
        <v>563</v>
      </c>
      <c r="D2751" s="33" t="s">
        <v>564</v>
      </c>
      <c r="E2751" s="34">
        <v>111229</v>
      </c>
      <c r="F2751" s="35">
        <v>1.018</v>
      </c>
      <c r="G2751" s="34" t="s">
        <v>364</v>
      </c>
      <c r="H2751" s="14" t="str">
        <f t="shared" si="168"/>
        <v/>
      </c>
      <c r="I2751" s="11" t="str">
        <f t="shared" si="169"/>
        <v/>
      </c>
      <c r="J2751" s="11" t="str">
        <f t="shared" si="170"/>
        <v/>
      </c>
      <c r="K2751" s="11">
        <f t="shared" si="171"/>
        <v>0</v>
      </c>
    </row>
    <row r="2752" spans="1:11" s="11" customFormat="1">
      <c r="A2752" s="32">
        <v>2018</v>
      </c>
      <c r="B2752" s="32">
        <v>55518</v>
      </c>
      <c r="C2752" s="33" t="s">
        <v>563</v>
      </c>
      <c r="D2752" s="33" t="s">
        <v>564</v>
      </c>
      <c r="E2752" s="34">
        <v>922010</v>
      </c>
      <c r="F2752" s="35">
        <v>1.03</v>
      </c>
      <c r="G2752" s="34" t="s">
        <v>364</v>
      </c>
      <c r="H2752" s="14" t="str">
        <f t="shared" si="168"/>
        <v/>
      </c>
      <c r="I2752" s="11" t="str">
        <f t="shared" si="169"/>
        <v/>
      </c>
      <c r="J2752" s="11" t="str">
        <f t="shared" si="170"/>
        <v/>
      </c>
      <c r="K2752" s="11">
        <f t="shared" si="171"/>
        <v>0</v>
      </c>
    </row>
    <row r="2753" spans="1:11" s="11" customFormat="1">
      <c r="A2753" s="32">
        <v>2018</v>
      </c>
      <c r="B2753" s="32">
        <v>55522</v>
      </c>
      <c r="C2753" s="33" t="s">
        <v>563</v>
      </c>
      <c r="D2753" s="33" t="s">
        <v>564</v>
      </c>
      <c r="E2753" s="34">
        <v>297117</v>
      </c>
      <c r="F2753" s="35">
        <v>1.02</v>
      </c>
      <c r="G2753" s="34">
        <v>367</v>
      </c>
      <c r="H2753" s="14">
        <f t="shared" si="168"/>
        <v>1112227.7778</v>
      </c>
      <c r="I2753" s="11">
        <f t="shared" si="169"/>
        <v>297117</v>
      </c>
      <c r="J2753" s="11">
        <f t="shared" si="170"/>
        <v>303059.34000000003</v>
      </c>
      <c r="K2753" s="11">
        <f t="shared" si="171"/>
        <v>0</v>
      </c>
    </row>
    <row r="2754" spans="1:11" s="11" customFormat="1">
      <c r="A2754" s="32">
        <v>2018</v>
      </c>
      <c r="B2754" s="32">
        <v>55524</v>
      </c>
      <c r="C2754" s="33" t="s">
        <v>565</v>
      </c>
      <c r="D2754" s="33" t="s">
        <v>566</v>
      </c>
      <c r="E2754" s="34">
        <v>87533</v>
      </c>
      <c r="F2754" s="35">
        <v>5.7720000000000002</v>
      </c>
      <c r="G2754" s="34" t="s">
        <v>364</v>
      </c>
      <c r="H2754" s="14" t="str">
        <f t="shared" si="168"/>
        <v/>
      </c>
      <c r="I2754" s="11" t="str">
        <f t="shared" si="169"/>
        <v/>
      </c>
      <c r="J2754" s="11" t="str">
        <f t="shared" si="170"/>
        <v/>
      </c>
      <c r="K2754" s="11">
        <f t="shared" si="171"/>
        <v>0</v>
      </c>
    </row>
    <row r="2755" spans="1:11" s="11" customFormat="1">
      <c r="A2755" s="32">
        <v>2018</v>
      </c>
      <c r="B2755" s="32">
        <v>55524</v>
      </c>
      <c r="C2755" s="33" t="s">
        <v>563</v>
      </c>
      <c r="D2755" s="33" t="s">
        <v>564</v>
      </c>
      <c r="E2755" s="34">
        <v>336445</v>
      </c>
      <c r="F2755" s="35">
        <v>1.052</v>
      </c>
      <c r="G2755" s="34" t="s">
        <v>364</v>
      </c>
      <c r="H2755" s="14" t="str">
        <f t="shared" si="168"/>
        <v/>
      </c>
      <c r="I2755" s="11" t="str">
        <f t="shared" si="169"/>
        <v/>
      </c>
      <c r="J2755" s="11" t="str">
        <f t="shared" si="170"/>
        <v/>
      </c>
      <c r="K2755" s="11">
        <f t="shared" si="171"/>
        <v>0</v>
      </c>
    </row>
    <row r="2756" spans="1:11" s="11" customFormat="1">
      <c r="A2756" s="32">
        <v>2018</v>
      </c>
      <c r="B2756" s="32">
        <v>55545</v>
      </c>
      <c r="C2756" s="33" t="s">
        <v>563</v>
      </c>
      <c r="D2756" s="33" t="s">
        <v>564</v>
      </c>
      <c r="E2756" s="34">
        <v>1900250</v>
      </c>
      <c r="F2756" s="35">
        <v>1.03</v>
      </c>
      <c r="G2756" s="34" t="s">
        <v>364</v>
      </c>
      <c r="H2756" s="14" t="str">
        <f t="shared" si="168"/>
        <v/>
      </c>
      <c r="I2756" s="11" t="str">
        <f t="shared" si="169"/>
        <v/>
      </c>
      <c r="J2756" s="11" t="str">
        <f t="shared" si="170"/>
        <v/>
      </c>
      <c r="K2756" s="11">
        <f t="shared" si="171"/>
        <v>0</v>
      </c>
    </row>
    <row r="2757" spans="1:11" s="11" customFormat="1">
      <c r="A2757" s="32">
        <v>2018</v>
      </c>
      <c r="B2757" s="32">
        <v>55620</v>
      </c>
      <c r="C2757" s="33" t="s">
        <v>563</v>
      </c>
      <c r="D2757" s="33" t="s">
        <v>564</v>
      </c>
      <c r="E2757" s="34">
        <v>2372484</v>
      </c>
      <c r="F2757" s="35">
        <v>1.026</v>
      </c>
      <c r="G2757" s="34">
        <v>405.2</v>
      </c>
      <c r="H2757" s="14">
        <f t="shared" si="168"/>
        <v>9863251.102367999</v>
      </c>
      <c r="I2757" s="11">
        <f t="shared" si="169"/>
        <v>2372484</v>
      </c>
      <c r="J2757" s="11">
        <f t="shared" si="170"/>
        <v>2434168.5840000003</v>
      </c>
      <c r="K2757" s="11">
        <f t="shared" si="171"/>
        <v>0</v>
      </c>
    </row>
    <row r="2758" spans="1:11" s="11" customFormat="1">
      <c r="A2758" s="32">
        <v>2018</v>
      </c>
      <c r="B2758" s="32">
        <v>55620</v>
      </c>
      <c r="C2758" s="33" t="s">
        <v>563</v>
      </c>
      <c r="D2758" s="33" t="s">
        <v>564</v>
      </c>
      <c r="E2758" s="34">
        <v>87751</v>
      </c>
      <c r="F2758" s="35">
        <v>1.026</v>
      </c>
      <c r="G2758" s="34">
        <v>481.8</v>
      </c>
      <c r="H2758" s="14">
        <f t="shared" ref="H2758:H2821" si="172">IF(I2758="","",G2758/100*F2758*E2758)</f>
        <v>433776.71026800008</v>
      </c>
      <c r="I2758" s="11">
        <f t="shared" ref="I2758:I2821" si="173">IF(OR(G2758=".",F2758=".",E2758="."),"",E2758)</f>
        <v>87751</v>
      </c>
      <c r="J2758" s="11">
        <f t="shared" ref="J2758:J2821" si="174">IF(I2758="","",F2758*I2758)</f>
        <v>90032.525999999998</v>
      </c>
      <c r="K2758" s="11">
        <f t="shared" ref="K2758:K2821" si="175">IF(C2758="LIG",1,0)</f>
        <v>0</v>
      </c>
    </row>
    <row r="2759" spans="1:11" s="11" customFormat="1">
      <c r="A2759" s="32">
        <v>2018</v>
      </c>
      <c r="B2759" s="32">
        <v>55620</v>
      </c>
      <c r="C2759" s="33" t="s">
        <v>563</v>
      </c>
      <c r="D2759" s="33" t="s">
        <v>564</v>
      </c>
      <c r="E2759" s="34">
        <v>4050</v>
      </c>
      <c r="F2759" s="35">
        <v>1.014</v>
      </c>
      <c r="G2759" s="34">
        <v>577.70000000000005</v>
      </c>
      <c r="H2759" s="14">
        <f t="shared" si="172"/>
        <v>23724.405900000002</v>
      </c>
      <c r="I2759" s="11">
        <f t="shared" si="173"/>
        <v>4050</v>
      </c>
      <c r="J2759" s="11">
        <f t="shared" si="174"/>
        <v>4106.7</v>
      </c>
      <c r="K2759" s="11">
        <f t="shared" si="175"/>
        <v>0</v>
      </c>
    </row>
    <row r="2760" spans="1:11" s="11" customFormat="1">
      <c r="A2760" s="32">
        <v>2018</v>
      </c>
      <c r="B2760" s="32">
        <v>55622</v>
      </c>
      <c r="C2760" s="33" t="s">
        <v>563</v>
      </c>
      <c r="D2760" s="33" t="s">
        <v>564</v>
      </c>
      <c r="E2760" s="34">
        <v>113822</v>
      </c>
      <c r="F2760" s="35">
        <v>1.02</v>
      </c>
      <c r="G2760" s="34">
        <v>253.9</v>
      </c>
      <c r="H2760" s="14">
        <f t="shared" si="172"/>
        <v>294773.93916000001</v>
      </c>
      <c r="I2760" s="11">
        <f t="shared" si="173"/>
        <v>113822</v>
      </c>
      <c r="J2760" s="11">
        <f t="shared" si="174"/>
        <v>116098.44</v>
      </c>
      <c r="K2760" s="11">
        <f t="shared" si="175"/>
        <v>0</v>
      </c>
    </row>
    <row r="2761" spans="1:11" s="11" customFormat="1">
      <c r="A2761" s="32">
        <v>2018</v>
      </c>
      <c r="B2761" s="32">
        <v>55640</v>
      </c>
      <c r="C2761" s="33" t="s">
        <v>563</v>
      </c>
      <c r="D2761" s="33" t="s">
        <v>564</v>
      </c>
      <c r="E2761" s="34">
        <v>487649</v>
      </c>
      <c r="F2761" s="35">
        <v>1.07</v>
      </c>
      <c r="G2761" s="34" t="s">
        <v>364</v>
      </c>
      <c r="H2761" s="14" t="str">
        <f t="shared" si="172"/>
        <v/>
      </c>
      <c r="I2761" s="11" t="str">
        <f t="shared" si="173"/>
        <v/>
      </c>
      <c r="J2761" s="11" t="str">
        <f t="shared" si="174"/>
        <v/>
      </c>
      <c r="K2761" s="11">
        <f t="shared" si="175"/>
        <v>0</v>
      </c>
    </row>
    <row r="2762" spans="1:11" s="11" customFormat="1">
      <c r="A2762" s="32">
        <v>2018</v>
      </c>
      <c r="B2762" s="32">
        <v>55641</v>
      </c>
      <c r="C2762" s="33" t="s">
        <v>563</v>
      </c>
      <c r="D2762" s="33" t="s">
        <v>564</v>
      </c>
      <c r="E2762" s="34">
        <v>2055868</v>
      </c>
      <c r="F2762" s="35">
        <v>1</v>
      </c>
      <c r="G2762" s="34">
        <v>318.10000000000002</v>
      </c>
      <c r="H2762" s="14">
        <f t="shared" si="172"/>
        <v>6539716.108</v>
      </c>
      <c r="I2762" s="11">
        <f t="shared" si="173"/>
        <v>2055868</v>
      </c>
      <c r="J2762" s="11">
        <f t="shared" si="174"/>
        <v>2055868</v>
      </c>
      <c r="K2762" s="11">
        <f t="shared" si="175"/>
        <v>0</v>
      </c>
    </row>
    <row r="2763" spans="1:11" s="11" customFormat="1">
      <c r="A2763" s="32">
        <v>2018</v>
      </c>
      <c r="B2763" s="32">
        <v>55645</v>
      </c>
      <c r="C2763" s="33" t="s">
        <v>563</v>
      </c>
      <c r="D2763" s="33" t="s">
        <v>564</v>
      </c>
      <c r="E2763" s="34">
        <v>331759</v>
      </c>
      <c r="F2763" s="35">
        <v>1.103</v>
      </c>
      <c r="G2763" s="34">
        <v>346.4</v>
      </c>
      <c r="H2763" s="14">
        <f t="shared" si="172"/>
        <v>1267582.133128</v>
      </c>
      <c r="I2763" s="11">
        <f t="shared" si="173"/>
        <v>331759</v>
      </c>
      <c r="J2763" s="11">
        <f t="shared" si="174"/>
        <v>365930.17699999997</v>
      </c>
      <c r="K2763" s="11">
        <f t="shared" si="175"/>
        <v>0</v>
      </c>
    </row>
    <row r="2764" spans="1:11" s="11" customFormat="1">
      <c r="A2764" s="32">
        <v>2018</v>
      </c>
      <c r="B2764" s="32">
        <v>55651</v>
      </c>
      <c r="C2764" s="33" t="s">
        <v>563</v>
      </c>
      <c r="D2764" s="33" t="s">
        <v>564</v>
      </c>
      <c r="E2764" s="34">
        <v>144982</v>
      </c>
      <c r="F2764" s="35">
        <v>1</v>
      </c>
      <c r="G2764" s="34">
        <v>303.5</v>
      </c>
      <c r="H2764" s="14">
        <f t="shared" si="172"/>
        <v>440020.37</v>
      </c>
      <c r="I2764" s="11">
        <f t="shared" si="173"/>
        <v>144982</v>
      </c>
      <c r="J2764" s="11">
        <f t="shared" si="174"/>
        <v>144982</v>
      </c>
      <c r="K2764" s="11">
        <f t="shared" si="175"/>
        <v>0</v>
      </c>
    </row>
    <row r="2765" spans="1:11" s="11" customFormat="1">
      <c r="A2765" s="32">
        <v>2018</v>
      </c>
      <c r="B2765" s="32">
        <v>55656</v>
      </c>
      <c r="C2765" s="33" t="s">
        <v>563</v>
      </c>
      <c r="D2765" s="33" t="s">
        <v>564</v>
      </c>
      <c r="E2765" s="34">
        <v>2877479</v>
      </c>
      <c r="F2765" s="35">
        <v>1.036</v>
      </c>
      <c r="G2765" s="34" t="s">
        <v>364</v>
      </c>
      <c r="H2765" s="14" t="str">
        <f t="shared" si="172"/>
        <v/>
      </c>
      <c r="I2765" s="11" t="str">
        <f t="shared" si="173"/>
        <v/>
      </c>
      <c r="J2765" s="11" t="str">
        <f t="shared" si="174"/>
        <v/>
      </c>
      <c r="K2765" s="11">
        <f t="shared" si="175"/>
        <v>0</v>
      </c>
    </row>
    <row r="2766" spans="1:11" s="11" customFormat="1">
      <c r="A2766" s="32">
        <v>2018</v>
      </c>
      <c r="B2766" s="32">
        <v>55661</v>
      </c>
      <c r="C2766" s="33" t="s">
        <v>565</v>
      </c>
      <c r="D2766" s="33" t="s">
        <v>566</v>
      </c>
      <c r="E2766" s="34">
        <v>79668</v>
      </c>
      <c r="F2766" s="35">
        <v>5.78</v>
      </c>
      <c r="G2766" s="34" t="s">
        <v>364</v>
      </c>
      <c r="H2766" s="14" t="str">
        <f t="shared" si="172"/>
        <v/>
      </c>
      <c r="I2766" s="11" t="str">
        <f t="shared" si="173"/>
        <v/>
      </c>
      <c r="J2766" s="11" t="str">
        <f t="shared" si="174"/>
        <v/>
      </c>
      <c r="K2766" s="11">
        <f t="shared" si="175"/>
        <v>0</v>
      </c>
    </row>
    <row r="2767" spans="1:11" s="11" customFormat="1">
      <c r="A2767" s="32">
        <v>2018</v>
      </c>
      <c r="B2767" s="32">
        <v>55661</v>
      </c>
      <c r="C2767" s="33" t="s">
        <v>563</v>
      </c>
      <c r="D2767" s="33" t="s">
        <v>564</v>
      </c>
      <c r="E2767" s="34">
        <v>268032</v>
      </c>
      <c r="F2767" s="35">
        <v>1.0409999999999999</v>
      </c>
      <c r="G2767" s="34" t="s">
        <v>364</v>
      </c>
      <c r="H2767" s="14" t="str">
        <f t="shared" si="172"/>
        <v/>
      </c>
      <c r="I2767" s="11" t="str">
        <f t="shared" si="173"/>
        <v/>
      </c>
      <c r="J2767" s="11" t="str">
        <f t="shared" si="174"/>
        <v/>
      </c>
      <c r="K2767" s="11">
        <f t="shared" si="175"/>
        <v>0</v>
      </c>
    </row>
    <row r="2768" spans="1:11" s="11" customFormat="1">
      <c r="A2768" s="32">
        <v>2018</v>
      </c>
      <c r="B2768" s="32">
        <v>55662</v>
      </c>
      <c r="C2768" s="33" t="s">
        <v>563</v>
      </c>
      <c r="D2768" s="33" t="s">
        <v>564</v>
      </c>
      <c r="E2768" s="34">
        <v>943777</v>
      </c>
      <c r="F2768" s="35">
        <v>1.099</v>
      </c>
      <c r="G2768" s="34">
        <v>381.8</v>
      </c>
      <c r="H2768" s="14">
        <f t="shared" si="172"/>
        <v>3960071.3040140001</v>
      </c>
      <c r="I2768" s="11">
        <f t="shared" si="173"/>
        <v>943777</v>
      </c>
      <c r="J2768" s="11">
        <f t="shared" si="174"/>
        <v>1037210.923</v>
      </c>
      <c r="K2768" s="11">
        <f t="shared" si="175"/>
        <v>0</v>
      </c>
    </row>
    <row r="2769" spans="1:11" s="11" customFormat="1">
      <c r="A2769" s="32">
        <v>2018</v>
      </c>
      <c r="B2769" s="32">
        <v>55664</v>
      </c>
      <c r="C2769" s="33" t="s">
        <v>563</v>
      </c>
      <c r="D2769" s="33" t="s">
        <v>564</v>
      </c>
      <c r="E2769" s="34">
        <v>1043564</v>
      </c>
      <c r="F2769" s="35">
        <v>1.006</v>
      </c>
      <c r="G2769" s="34">
        <v>443</v>
      </c>
      <c r="H2769" s="14">
        <f t="shared" si="172"/>
        <v>4650726.4511199994</v>
      </c>
      <c r="I2769" s="11">
        <f t="shared" si="173"/>
        <v>1043564</v>
      </c>
      <c r="J2769" s="11">
        <f t="shared" si="174"/>
        <v>1049825.3840000001</v>
      </c>
      <c r="K2769" s="11">
        <f t="shared" si="175"/>
        <v>0</v>
      </c>
    </row>
    <row r="2770" spans="1:11" s="11" customFormat="1">
      <c r="A2770" s="32">
        <v>2018</v>
      </c>
      <c r="B2770" s="32">
        <v>55667</v>
      </c>
      <c r="C2770" s="33" t="s">
        <v>563</v>
      </c>
      <c r="D2770" s="33" t="s">
        <v>564</v>
      </c>
      <c r="E2770" s="34">
        <v>2192831</v>
      </c>
      <c r="F2770" s="35">
        <v>1.03</v>
      </c>
      <c r="G2770" s="34" t="s">
        <v>364</v>
      </c>
      <c r="H2770" s="14" t="str">
        <f t="shared" si="172"/>
        <v/>
      </c>
      <c r="I2770" s="11" t="str">
        <f t="shared" si="173"/>
        <v/>
      </c>
      <c r="J2770" s="11" t="str">
        <f t="shared" si="174"/>
        <v/>
      </c>
      <c r="K2770" s="11">
        <f t="shared" si="175"/>
        <v>0</v>
      </c>
    </row>
    <row r="2771" spans="1:11" s="11" customFormat="1">
      <c r="A2771" s="32">
        <v>2018</v>
      </c>
      <c r="B2771" s="32">
        <v>55672</v>
      </c>
      <c r="C2771" s="33" t="s">
        <v>563</v>
      </c>
      <c r="D2771" s="33" t="s">
        <v>564</v>
      </c>
      <c r="E2771" s="34">
        <v>56245</v>
      </c>
      <c r="F2771" s="35">
        <v>1.03</v>
      </c>
      <c r="G2771" s="34" t="s">
        <v>364</v>
      </c>
      <c r="H2771" s="14" t="str">
        <f t="shared" si="172"/>
        <v/>
      </c>
      <c r="I2771" s="11" t="str">
        <f t="shared" si="173"/>
        <v/>
      </c>
      <c r="J2771" s="11" t="str">
        <f t="shared" si="174"/>
        <v/>
      </c>
      <c r="K2771" s="11">
        <f t="shared" si="175"/>
        <v>0</v>
      </c>
    </row>
    <row r="2772" spans="1:11" s="11" customFormat="1">
      <c r="A2772" s="32">
        <v>2018</v>
      </c>
      <c r="B2772" s="32">
        <v>55672</v>
      </c>
      <c r="C2772" s="33" t="s">
        <v>563</v>
      </c>
      <c r="D2772" s="33" t="s">
        <v>564</v>
      </c>
      <c r="E2772" s="34">
        <v>260</v>
      </c>
      <c r="F2772" s="35">
        <v>1.03</v>
      </c>
      <c r="G2772" s="34" t="s">
        <v>364</v>
      </c>
      <c r="H2772" s="14" t="str">
        <f t="shared" si="172"/>
        <v/>
      </c>
      <c r="I2772" s="11" t="str">
        <f t="shared" si="173"/>
        <v/>
      </c>
      <c r="J2772" s="11" t="str">
        <f t="shared" si="174"/>
        <v/>
      </c>
      <c r="K2772" s="11">
        <f t="shared" si="175"/>
        <v>0</v>
      </c>
    </row>
    <row r="2773" spans="1:11" s="11" customFormat="1">
      <c r="A2773" s="32">
        <v>2018</v>
      </c>
      <c r="B2773" s="32">
        <v>55687</v>
      </c>
      <c r="C2773" s="33" t="s">
        <v>563</v>
      </c>
      <c r="D2773" s="33" t="s">
        <v>564</v>
      </c>
      <c r="E2773" s="34">
        <v>1671921</v>
      </c>
      <c r="F2773" s="35">
        <v>1.0369999999999999</v>
      </c>
      <c r="G2773" s="34">
        <v>332.2</v>
      </c>
      <c r="H2773" s="14">
        <f t="shared" si="172"/>
        <v>5759624.0597939994</v>
      </c>
      <c r="I2773" s="11">
        <f t="shared" si="173"/>
        <v>1671921</v>
      </c>
      <c r="J2773" s="11">
        <f t="shared" si="174"/>
        <v>1733782.0769999998</v>
      </c>
      <c r="K2773" s="11">
        <f t="shared" si="175"/>
        <v>0</v>
      </c>
    </row>
    <row r="2774" spans="1:11" s="11" customFormat="1">
      <c r="A2774" s="32">
        <v>2018</v>
      </c>
      <c r="B2774" s="32">
        <v>55690</v>
      </c>
      <c r="C2774" s="33" t="s">
        <v>565</v>
      </c>
      <c r="D2774" s="33" t="s">
        <v>566</v>
      </c>
      <c r="E2774" s="34">
        <v>127472</v>
      </c>
      <c r="F2774" s="35">
        <v>5.8129999999999997</v>
      </c>
      <c r="G2774" s="34" t="s">
        <v>364</v>
      </c>
      <c r="H2774" s="14" t="str">
        <f t="shared" si="172"/>
        <v/>
      </c>
      <c r="I2774" s="11" t="str">
        <f t="shared" si="173"/>
        <v/>
      </c>
      <c r="J2774" s="11" t="str">
        <f t="shared" si="174"/>
        <v/>
      </c>
      <c r="K2774" s="11">
        <f t="shared" si="175"/>
        <v>0</v>
      </c>
    </row>
    <row r="2775" spans="1:11" s="11" customFormat="1">
      <c r="A2775" s="32">
        <v>2018</v>
      </c>
      <c r="B2775" s="32">
        <v>55690</v>
      </c>
      <c r="C2775" s="33" t="s">
        <v>563</v>
      </c>
      <c r="D2775" s="33" t="s">
        <v>564</v>
      </c>
      <c r="E2775" s="34">
        <v>1130537</v>
      </c>
      <c r="F2775" s="35">
        <v>1.032</v>
      </c>
      <c r="G2775" s="34" t="s">
        <v>364</v>
      </c>
      <c r="H2775" s="14" t="str">
        <f t="shared" si="172"/>
        <v/>
      </c>
      <c r="I2775" s="11" t="str">
        <f t="shared" si="173"/>
        <v/>
      </c>
      <c r="J2775" s="11" t="str">
        <f t="shared" si="174"/>
        <v/>
      </c>
      <c r="K2775" s="11">
        <f t="shared" si="175"/>
        <v>0</v>
      </c>
    </row>
    <row r="2776" spans="1:11" s="11" customFormat="1">
      <c r="A2776" s="32">
        <v>2018</v>
      </c>
      <c r="B2776" s="32">
        <v>55694</v>
      </c>
      <c r="C2776" s="33" t="s">
        <v>563</v>
      </c>
      <c r="D2776" s="33" t="s">
        <v>564</v>
      </c>
      <c r="E2776" s="34">
        <v>3024287</v>
      </c>
      <c r="F2776" s="35">
        <v>1</v>
      </c>
      <c r="G2776" s="34">
        <v>355.8</v>
      </c>
      <c r="H2776" s="14">
        <f t="shared" si="172"/>
        <v>10760413.146000002</v>
      </c>
      <c r="I2776" s="11">
        <f t="shared" si="173"/>
        <v>3024287</v>
      </c>
      <c r="J2776" s="11">
        <f t="shared" si="174"/>
        <v>3024287</v>
      </c>
      <c r="K2776" s="11">
        <f t="shared" si="175"/>
        <v>0</v>
      </c>
    </row>
    <row r="2777" spans="1:11" s="11" customFormat="1">
      <c r="A2777" s="32">
        <v>2018</v>
      </c>
      <c r="B2777" s="32">
        <v>55700</v>
      </c>
      <c r="C2777" s="33" t="s">
        <v>563</v>
      </c>
      <c r="D2777" s="33" t="s">
        <v>564</v>
      </c>
      <c r="E2777" s="34">
        <v>466</v>
      </c>
      <c r="F2777" s="35">
        <v>1.095</v>
      </c>
      <c r="G2777" s="34">
        <v>206.4</v>
      </c>
      <c r="H2777" s="14">
        <f t="shared" si="172"/>
        <v>1053.1972799999999</v>
      </c>
      <c r="I2777" s="11">
        <f t="shared" si="173"/>
        <v>466</v>
      </c>
      <c r="J2777" s="11">
        <f t="shared" si="174"/>
        <v>510.27</v>
      </c>
      <c r="K2777" s="11">
        <f t="shared" si="175"/>
        <v>0</v>
      </c>
    </row>
    <row r="2778" spans="1:11" s="11" customFormat="1">
      <c r="A2778" s="32">
        <v>2018</v>
      </c>
      <c r="B2778" s="32">
        <v>55700</v>
      </c>
      <c r="C2778" s="33" t="s">
        <v>563</v>
      </c>
      <c r="D2778" s="33" t="s">
        <v>564</v>
      </c>
      <c r="E2778" s="34">
        <v>11256</v>
      </c>
      <c r="F2778" s="35">
        <v>1.0980000000000001</v>
      </c>
      <c r="G2778" s="34">
        <v>194.1</v>
      </c>
      <c r="H2778" s="14">
        <f t="shared" si="172"/>
        <v>23988.989808000002</v>
      </c>
      <c r="I2778" s="11">
        <f t="shared" si="173"/>
        <v>11256</v>
      </c>
      <c r="J2778" s="11">
        <f t="shared" si="174"/>
        <v>12359.088000000002</v>
      </c>
      <c r="K2778" s="11">
        <f t="shared" si="175"/>
        <v>0</v>
      </c>
    </row>
    <row r="2779" spans="1:11" s="11" customFormat="1">
      <c r="A2779" s="32">
        <v>2018</v>
      </c>
      <c r="B2779" s="32">
        <v>55700</v>
      </c>
      <c r="C2779" s="33" t="s">
        <v>563</v>
      </c>
      <c r="D2779" s="33" t="s">
        <v>564</v>
      </c>
      <c r="E2779" s="34">
        <v>7762</v>
      </c>
      <c r="F2779" s="35">
        <v>1.0980000000000001</v>
      </c>
      <c r="G2779" s="34">
        <v>295.10000000000002</v>
      </c>
      <c r="H2779" s="14">
        <f t="shared" si="172"/>
        <v>25150.416876000003</v>
      </c>
      <c r="I2779" s="11">
        <f t="shared" si="173"/>
        <v>7762</v>
      </c>
      <c r="J2779" s="11">
        <f t="shared" si="174"/>
        <v>8522.6760000000013</v>
      </c>
      <c r="K2779" s="11">
        <f t="shared" si="175"/>
        <v>0</v>
      </c>
    </row>
    <row r="2780" spans="1:11" s="11" customFormat="1">
      <c r="A2780" s="32">
        <v>2018</v>
      </c>
      <c r="B2780" s="32">
        <v>55700</v>
      </c>
      <c r="C2780" s="33" t="s">
        <v>563</v>
      </c>
      <c r="D2780" s="33" t="s">
        <v>564</v>
      </c>
      <c r="E2780" s="34">
        <v>6576</v>
      </c>
      <c r="F2780" s="35">
        <v>1.0980000000000001</v>
      </c>
      <c r="G2780" s="34">
        <v>140.9</v>
      </c>
      <c r="H2780" s="14">
        <f t="shared" si="172"/>
        <v>10173.611232000001</v>
      </c>
      <c r="I2780" s="11">
        <f t="shared" si="173"/>
        <v>6576</v>
      </c>
      <c r="J2780" s="11">
        <f t="shared" si="174"/>
        <v>7220.4480000000003</v>
      </c>
      <c r="K2780" s="11">
        <f t="shared" si="175"/>
        <v>0</v>
      </c>
    </row>
    <row r="2781" spans="1:11" s="11" customFormat="1">
      <c r="A2781" s="32">
        <v>2018</v>
      </c>
      <c r="B2781" s="32">
        <v>55700</v>
      </c>
      <c r="C2781" s="33" t="s">
        <v>563</v>
      </c>
      <c r="D2781" s="33" t="s">
        <v>564</v>
      </c>
      <c r="E2781" s="34">
        <v>3289</v>
      </c>
      <c r="F2781" s="35">
        <v>1.0980000000000001</v>
      </c>
      <c r="G2781" s="34">
        <v>182.3</v>
      </c>
      <c r="H2781" s="14">
        <f t="shared" si="172"/>
        <v>6583.4400060000007</v>
      </c>
      <c r="I2781" s="11">
        <f t="shared" si="173"/>
        <v>3289</v>
      </c>
      <c r="J2781" s="11">
        <f t="shared" si="174"/>
        <v>3611.3220000000001</v>
      </c>
      <c r="K2781" s="11">
        <f t="shared" si="175"/>
        <v>0</v>
      </c>
    </row>
    <row r="2782" spans="1:11" s="11" customFormat="1">
      <c r="A2782" s="32">
        <v>2018</v>
      </c>
      <c r="B2782" s="32">
        <v>55700</v>
      </c>
      <c r="C2782" s="33" t="s">
        <v>563</v>
      </c>
      <c r="D2782" s="33" t="s">
        <v>564</v>
      </c>
      <c r="E2782" s="34">
        <v>2102</v>
      </c>
      <c r="F2782" s="35">
        <v>1.099</v>
      </c>
      <c r="G2782" s="34">
        <v>183.1</v>
      </c>
      <c r="H2782" s="14">
        <f t="shared" si="172"/>
        <v>4229.7894379999998</v>
      </c>
      <c r="I2782" s="11">
        <f t="shared" si="173"/>
        <v>2102</v>
      </c>
      <c r="J2782" s="11">
        <f t="shared" si="174"/>
        <v>2310.098</v>
      </c>
      <c r="K2782" s="11">
        <f t="shared" si="175"/>
        <v>0</v>
      </c>
    </row>
    <row r="2783" spans="1:11" s="11" customFormat="1">
      <c r="A2783" s="32">
        <v>2018</v>
      </c>
      <c r="B2783" s="32">
        <v>55700</v>
      </c>
      <c r="C2783" s="33" t="s">
        <v>563</v>
      </c>
      <c r="D2783" s="33" t="s">
        <v>564</v>
      </c>
      <c r="E2783" s="34">
        <v>2857</v>
      </c>
      <c r="F2783" s="35">
        <v>1.099</v>
      </c>
      <c r="G2783" s="34">
        <v>277.2</v>
      </c>
      <c r="H2783" s="14">
        <f t="shared" si="172"/>
        <v>8703.6447959999987</v>
      </c>
      <c r="I2783" s="11">
        <f t="shared" si="173"/>
        <v>2857</v>
      </c>
      <c r="J2783" s="11">
        <f t="shared" si="174"/>
        <v>3139.8429999999998</v>
      </c>
      <c r="K2783" s="11">
        <f t="shared" si="175"/>
        <v>0</v>
      </c>
    </row>
    <row r="2784" spans="1:11" s="11" customFormat="1">
      <c r="A2784" s="32">
        <v>2018</v>
      </c>
      <c r="B2784" s="32">
        <v>55700</v>
      </c>
      <c r="C2784" s="33" t="s">
        <v>563</v>
      </c>
      <c r="D2784" s="33" t="s">
        <v>564</v>
      </c>
      <c r="E2784" s="34">
        <v>379</v>
      </c>
      <c r="F2784" s="35">
        <v>1.099</v>
      </c>
      <c r="G2784" s="34">
        <v>317.2</v>
      </c>
      <c r="H2784" s="14">
        <f t="shared" si="172"/>
        <v>1321.2046119999998</v>
      </c>
      <c r="I2784" s="11">
        <f t="shared" si="173"/>
        <v>379</v>
      </c>
      <c r="J2784" s="11">
        <f t="shared" si="174"/>
        <v>416.52100000000002</v>
      </c>
      <c r="K2784" s="11">
        <f t="shared" si="175"/>
        <v>0</v>
      </c>
    </row>
    <row r="2785" spans="1:11" s="11" customFormat="1">
      <c r="A2785" s="32">
        <v>2018</v>
      </c>
      <c r="B2785" s="32">
        <v>55700</v>
      </c>
      <c r="C2785" s="33" t="s">
        <v>563</v>
      </c>
      <c r="D2785" s="33" t="s">
        <v>564</v>
      </c>
      <c r="E2785" s="34">
        <v>953</v>
      </c>
      <c r="F2785" s="35">
        <v>1.099</v>
      </c>
      <c r="G2785" s="34">
        <v>277</v>
      </c>
      <c r="H2785" s="14">
        <f t="shared" si="172"/>
        <v>2901.1511899999996</v>
      </c>
      <c r="I2785" s="11">
        <f t="shared" si="173"/>
        <v>953</v>
      </c>
      <c r="J2785" s="11">
        <f t="shared" si="174"/>
        <v>1047.347</v>
      </c>
      <c r="K2785" s="11">
        <f t="shared" si="175"/>
        <v>0</v>
      </c>
    </row>
    <row r="2786" spans="1:11" s="11" customFormat="1">
      <c r="A2786" s="32">
        <v>2018</v>
      </c>
      <c r="B2786" s="32">
        <v>55700</v>
      </c>
      <c r="C2786" s="33" t="s">
        <v>563</v>
      </c>
      <c r="D2786" s="33" t="s">
        <v>564</v>
      </c>
      <c r="E2786" s="34">
        <v>237287</v>
      </c>
      <c r="F2786" s="35">
        <v>1.0980000000000001</v>
      </c>
      <c r="G2786" s="34">
        <v>289.10000000000002</v>
      </c>
      <c r="H2786" s="14">
        <f t="shared" si="172"/>
        <v>753224.39526600007</v>
      </c>
      <c r="I2786" s="11">
        <f t="shared" si="173"/>
        <v>237287</v>
      </c>
      <c r="J2786" s="11">
        <f t="shared" si="174"/>
        <v>260541.12600000002</v>
      </c>
      <c r="K2786" s="11">
        <f t="shared" si="175"/>
        <v>0</v>
      </c>
    </row>
    <row r="2787" spans="1:11" s="11" customFormat="1">
      <c r="A2787" s="32">
        <v>2018</v>
      </c>
      <c r="B2787" s="32">
        <v>55701</v>
      </c>
      <c r="C2787" s="33" t="s">
        <v>563</v>
      </c>
      <c r="D2787" s="33" t="s">
        <v>564</v>
      </c>
      <c r="E2787" s="34">
        <v>2029625</v>
      </c>
      <c r="F2787" s="35">
        <v>1.06</v>
      </c>
      <c r="G2787" s="34">
        <v>422.8</v>
      </c>
      <c r="H2787" s="14">
        <f t="shared" si="172"/>
        <v>9096129.7699999996</v>
      </c>
      <c r="I2787" s="11">
        <f t="shared" si="173"/>
        <v>2029625</v>
      </c>
      <c r="J2787" s="11">
        <f t="shared" si="174"/>
        <v>2151402.5</v>
      </c>
      <c r="K2787" s="11">
        <f t="shared" si="175"/>
        <v>0</v>
      </c>
    </row>
    <row r="2788" spans="1:11" s="11" customFormat="1">
      <c r="A2788" s="32">
        <v>2018</v>
      </c>
      <c r="B2788" s="32">
        <v>55706</v>
      </c>
      <c r="C2788" s="33" t="s">
        <v>563</v>
      </c>
      <c r="D2788" s="33" t="s">
        <v>564</v>
      </c>
      <c r="E2788" s="34">
        <v>3192888</v>
      </c>
      <c r="F2788" s="35">
        <v>1.03</v>
      </c>
      <c r="G2788" s="34" t="s">
        <v>364</v>
      </c>
      <c r="H2788" s="14" t="str">
        <f t="shared" si="172"/>
        <v/>
      </c>
      <c r="I2788" s="11" t="str">
        <f t="shared" si="173"/>
        <v/>
      </c>
      <c r="J2788" s="11" t="str">
        <f t="shared" si="174"/>
        <v/>
      </c>
      <c r="K2788" s="11">
        <f t="shared" si="175"/>
        <v>0</v>
      </c>
    </row>
    <row r="2789" spans="1:11" s="11" customFormat="1">
      <c r="A2789" s="32">
        <v>2018</v>
      </c>
      <c r="B2789" s="32">
        <v>55710</v>
      </c>
      <c r="C2789" s="33" t="s">
        <v>563</v>
      </c>
      <c r="D2789" s="33" t="s">
        <v>564</v>
      </c>
      <c r="E2789" s="34">
        <v>2700152</v>
      </c>
      <c r="F2789" s="35">
        <v>1.0469999999999999</v>
      </c>
      <c r="G2789" s="34" t="s">
        <v>364</v>
      </c>
      <c r="H2789" s="14" t="str">
        <f t="shared" si="172"/>
        <v/>
      </c>
      <c r="I2789" s="11" t="str">
        <f t="shared" si="173"/>
        <v/>
      </c>
      <c r="J2789" s="11" t="str">
        <f t="shared" si="174"/>
        <v/>
      </c>
      <c r="K2789" s="11">
        <f t="shared" si="175"/>
        <v>0</v>
      </c>
    </row>
    <row r="2790" spans="1:11" s="11" customFormat="1">
      <c r="A2790" s="32">
        <v>2018</v>
      </c>
      <c r="B2790" s="32">
        <v>55714</v>
      </c>
      <c r="C2790" s="33" t="s">
        <v>563</v>
      </c>
      <c r="D2790" s="33" t="s">
        <v>564</v>
      </c>
      <c r="E2790" s="34">
        <v>674041</v>
      </c>
      <c r="F2790" s="35">
        <v>1.0349999999999999</v>
      </c>
      <c r="G2790" s="34">
        <v>499.8</v>
      </c>
      <c r="H2790" s="14">
        <f t="shared" si="172"/>
        <v>3486766.9101300002</v>
      </c>
      <c r="I2790" s="11">
        <f t="shared" si="173"/>
        <v>674041</v>
      </c>
      <c r="J2790" s="11">
        <f t="shared" si="174"/>
        <v>697632.43499999994</v>
      </c>
      <c r="K2790" s="11">
        <f t="shared" si="175"/>
        <v>0</v>
      </c>
    </row>
    <row r="2791" spans="1:11" s="11" customFormat="1">
      <c r="A2791" s="32">
        <v>2018</v>
      </c>
      <c r="B2791" s="32">
        <v>55718</v>
      </c>
      <c r="C2791" s="33" t="s">
        <v>563</v>
      </c>
      <c r="D2791" s="33" t="s">
        <v>564</v>
      </c>
      <c r="E2791" s="34">
        <v>274120</v>
      </c>
      <c r="F2791" s="35">
        <v>1</v>
      </c>
      <c r="G2791" s="34">
        <v>366.3</v>
      </c>
      <c r="H2791" s="14">
        <f t="shared" si="172"/>
        <v>1004101.56</v>
      </c>
      <c r="I2791" s="11">
        <f t="shared" si="173"/>
        <v>274120</v>
      </c>
      <c r="J2791" s="11">
        <f t="shared" si="174"/>
        <v>274120</v>
      </c>
      <c r="K2791" s="11">
        <f t="shared" si="175"/>
        <v>0</v>
      </c>
    </row>
    <row r="2792" spans="1:11" s="11" customFormat="1">
      <c r="A2792" s="32">
        <v>2018</v>
      </c>
      <c r="B2792" s="32">
        <v>55736</v>
      </c>
      <c r="C2792" s="33" t="s">
        <v>563</v>
      </c>
      <c r="D2792" s="33" t="s">
        <v>564</v>
      </c>
      <c r="E2792" s="34">
        <v>5589396</v>
      </c>
      <c r="F2792" s="35">
        <v>1.0509999999999999</v>
      </c>
      <c r="G2792" s="34" t="s">
        <v>364</v>
      </c>
      <c r="H2792" s="14" t="str">
        <f t="shared" si="172"/>
        <v/>
      </c>
      <c r="I2792" s="11" t="str">
        <f t="shared" si="173"/>
        <v/>
      </c>
      <c r="J2792" s="11" t="str">
        <f t="shared" si="174"/>
        <v/>
      </c>
      <c r="K2792" s="11">
        <f t="shared" si="175"/>
        <v>0</v>
      </c>
    </row>
    <row r="2793" spans="1:11" s="11" customFormat="1">
      <c r="A2793" s="32">
        <v>2018</v>
      </c>
      <c r="B2793" s="32">
        <v>55749</v>
      </c>
      <c r="C2793" s="33" t="s">
        <v>363</v>
      </c>
      <c r="D2793" s="33" t="s">
        <v>354</v>
      </c>
      <c r="E2793" s="34">
        <v>13519</v>
      </c>
      <c r="F2793" s="35">
        <v>16.399999999999999</v>
      </c>
      <c r="G2793" s="34" t="s">
        <v>364</v>
      </c>
      <c r="H2793" s="14" t="str">
        <f t="shared" si="172"/>
        <v/>
      </c>
      <c r="I2793" s="11" t="str">
        <f t="shared" si="173"/>
        <v/>
      </c>
      <c r="J2793" s="11" t="str">
        <f t="shared" si="174"/>
        <v/>
      </c>
      <c r="K2793" s="11">
        <f t="shared" si="175"/>
        <v>0</v>
      </c>
    </row>
    <row r="2794" spans="1:11" s="11" customFormat="1">
      <c r="A2794" s="32">
        <v>2018</v>
      </c>
      <c r="B2794" s="32">
        <v>55749</v>
      </c>
      <c r="C2794" s="33" t="s">
        <v>563</v>
      </c>
      <c r="D2794" s="33" t="s">
        <v>564</v>
      </c>
      <c r="E2794" s="34">
        <v>310</v>
      </c>
      <c r="F2794" s="35">
        <v>1.028</v>
      </c>
      <c r="G2794" s="34" t="s">
        <v>364</v>
      </c>
      <c r="H2794" s="14" t="str">
        <f t="shared" si="172"/>
        <v/>
      </c>
      <c r="I2794" s="11" t="str">
        <f t="shared" si="173"/>
        <v/>
      </c>
      <c r="J2794" s="11" t="str">
        <f t="shared" si="174"/>
        <v/>
      </c>
      <c r="K2794" s="11">
        <f t="shared" si="175"/>
        <v>0</v>
      </c>
    </row>
    <row r="2795" spans="1:11" s="11" customFormat="1">
      <c r="A2795" s="32">
        <v>2018</v>
      </c>
      <c r="B2795" s="32">
        <v>55801</v>
      </c>
      <c r="C2795" s="33" t="s">
        <v>563</v>
      </c>
      <c r="D2795" s="33" t="s">
        <v>564</v>
      </c>
      <c r="E2795" s="34">
        <v>762810</v>
      </c>
      <c r="F2795" s="35">
        <v>1.0289999999999999</v>
      </c>
      <c r="G2795" s="34" t="s">
        <v>364</v>
      </c>
      <c r="H2795" s="14" t="str">
        <f t="shared" si="172"/>
        <v/>
      </c>
      <c r="I2795" s="11" t="str">
        <f t="shared" si="173"/>
        <v/>
      </c>
      <c r="J2795" s="11" t="str">
        <f t="shared" si="174"/>
        <v/>
      </c>
      <c r="K2795" s="11">
        <f t="shared" si="175"/>
        <v>0</v>
      </c>
    </row>
    <row r="2796" spans="1:11" s="11" customFormat="1">
      <c r="A2796" s="32">
        <v>2018</v>
      </c>
      <c r="B2796" s="32">
        <v>55801</v>
      </c>
      <c r="C2796" s="33" t="s">
        <v>563</v>
      </c>
      <c r="D2796" s="33" t="s">
        <v>564</v>
      </c>
      <c r="E2796" s="34">
        <v>89652</v>
      </c>
      <c r="F2796" s="35">
        <v>1.0289999999999999</v>
      </c>
      <c r="G2796" s="34" t="s">
        <v>364</v>
      </c>
      <c r="H2796" s="14" t="str">
        <f t="shared" si="172"/>
        <v/>
      </c>
      <c r="I2796" s="11" t="str">
        <f t="shared" si="173"/>
        <v/>
      </c>
      <c r="J2796" s="11" t="str">
        <f t="shared" si="174"/>
        <v/>
      </c>
      <c r="K2796" s="11">
        <f t="shared" si="175"/>
        <v>0</v>
      </c>
    </row>
    <row r="2797" spans="1:11" s="11" customFormat="1">
      <c r="A2797" s="32">
        <v>2018</v>
      </c>
      <c r="B2797" s="32">
        <v>55818</v>
      </c>
      <c r="C2797" s="33" t="s">
        <v>563</v>
      </c>
      <c r="D2797" s="33" t="s">
        <v>564</v>
      </c>
      <c r="E2797" s="34">
        <v>6930</v>
      </c>
      <c r="F2797" s="35">
        <v>1.099</v>
      </c>
      <c r="G2797" s="34" t="s">
        <v>364</v>
      </c>
      <c r="H2797" s="14" t="str">
        <f t="shared" si="172"/>
        <v/>
      </c>
      <c r="I2797" s="11" t="str">
        <f t="shared" si="173"/>
        <v/>
      </c>
      <c r="J2797" s="11" t="str">
        <f t="shared" si="174"/>
        <v/>
      </c>
      <c r="K2797" s="11">
        <f t="shared" si="175"/>
        <v>0</v>
      </c>
    </row>
    <row r="2798" spans="1:11" s="11" customFormat="1">
      <c r="A2798" s="32">
        <v>2018</v>
      </c>
      <c r="B2798" s="32">
        <v>55818</v>
      </c>
      <c r="C2798" s="33" t="s">
        <v>563</v>
      </c>
      <c r="D2798" s="33" t="s">
        <v>564</v>
      </c>
      <c r="E2798" s="34">
        <v>7406</v>
      </c>
      <c r="F2798" s="35">
        <v>1.1020000000000001</v>
      </c>
      <c r="G2798" s="34" t="s">
        <v>364</v>
      </c>
      <c r="H2798" s="14" t="str">
        <f t="shared" si="172"/>
        <v/>
      </c>
      <c r="I2798" s="11" t="str">
        <f t="shared" si="173"/>
        <v/>
      </c>
      <c r="J2798" s="11" t="str">
        <f t="shared" si="174"/>
        <v/>
      </c>
      <c r="K2798" s="11">
        <f t="shared" si="175"/>
        <v>0</v>
      </c>
    </row>
    <row r="2799" spans="1:11" s="11" customFormat="1">
      <c r="A2799" s="32">
        <v>2018</v>
      </c>
      <c r="B2799" s="32">
        <v>55818</v>
      </c>
      <c r="C2799" s="33" t="s">
        <v>563</v>
      </c>
      <c r="D2799" s="33" t="s">
        <v>564</v>
      </c>
      <c r="E2799" s="34">
        <v>7658</v>
      </c>
      <c r="F2799" s="35">
        <v>1.115</v>
      </c>
      <c r="G2799" s="34" t="s">
        <v>364</v>
      </c>
      <c r="H2799" s="14" t="str">
        <f t="shared" si="172"/>
        <v/>
      </c>
      <c r="I2799" s="11" t="str">
        <f t="shared" si="173"/>
        <v/>
      </c>
      <c r="J2799" s="11" t="str">
        <f t="shared" si="174"/>
        <v/>
      </c>
      <c r="K2799" s="11">
        <f t="shared" si="175"/>
        <v>0</v>
      </c>
    </row>
    <row r="2800" spans="1:11" s="11" customFormat="1">
      <c r="A2800" s="32">
        <v>2018</v>
      </c>
      <c r="B2800" s="32">
        <v>55818</v>
      </c>
      <c r="C2800" s="33" t="s">
        <v>563</v>
      </c>
      <c r="D2800" s="33" t="s">
        <v>564</v>
      </c>
      <c r="E2800" s="34">
        <v>7669</v>
      </c>
      <c r="F2800" s="35">
        <v>1.0980000000000001</v>
      </c>
      <c r="G2800" s="34" t="s">
        <v>364</v>
      </c>
      <c r="H2800" s="14" t="str">
        <f t="shared" si="172"/>
        <v/>
      </c>
      <c r="I2800" s="11" t="str">
        <f t="shared" si="173"/>
        <v/>
      </c>
      <c r="J2800" s="11" t="str">
        <f t="shared" si="174"/>
        <v/>
      </c>
      <c r="K2800" s="11">
        <f t="shared" si="175"/>
        <v>0</v>
      </c>
    </row>
    <row r="2801" spans="1:11" s="11" customFormat="1">
      <c r="A2801" s="32">
        <v>2018</v>
      </c>
      <c r="B2801" s="32">
        <v>55818</v>
      </c>
      <c r="C2801" s="33" t="s">
        <v>563</v>
      </c>
      <c r="D2801" s="33" t="s">
        <v>564</v>
      </c>
      <c r="E2801" s="34">
        <v>8230</v>
      </c>
      <c r="F2801" s="35">
        <v>1.1020000000000001</v>
      </c>
      <c r="G2801" s="34" t="s">
        <v>364</v>
      </c>
      <c r="H2801" s="14" t="str">
        <f t="shared" si="172"/>
        <v/>
      </c>
      <c r="I2801" s="11" t="str">
        <f t="shared" si="173"/>
        <v/>
      </c>
      <c r="J2801" s="11" t="str">
        <f t="shared" si="174"/>
        <v/>
      </c>
      <c r="K2801" s="11">
        <f t="shared" si="175"/>
        <v>0</v>
      </c>
    </row>
    <row r="2802" spans="1:11" s="11" customFormat="1">
      <c r="A2802" s="32">
        <v>2018</v>
      </c>
      <c r="B2802" s="32">
        <v>55818</v>
      </c>
      <c r="C2802" s="33" t="s">
        <v>563</v>
      </c>
      <c r="D2802" s="33" t="s">
        <v>564</v>
      </c>
      <c r="E2802" s="34">
        <v>8522</v>
      </c>
      <c r="F2802" s="35">
        <v>1.0980000000000001</v>
      </c>
      <c r="G2802" s="34" t="s">
        <v>364</v>
      </c>
      <c r="H2802" s="14" t="str">
        <f t="shared" si="172"/>
        <v/>
      </c>
      <c r="I2802" s="11" t="str">
        <f t="shared" si="173"/>
        <v/>
      </c>
      <c r="J2802" s="11" t="str">
        <f t="shared" si="174"/>
        <v/>
      </c>
      <c r="K2802" s="11">
        <f t="shared" si="175"/>
        <v>0</v>
      </c>
    </row>
    <row r="2803" spans="1:11" s="11" customFormat="1">
      <c r="A2803" s="32">
        <v>2018</v>
      </c>
      <c r="B2803" s="32">
        <v>55818</v>
      </c>
      <c r="C2803" s="33" t="s">
        <v>563</v>
      </c>
      <c r="D2803" s="33" t="s">
        <v>564</v>
      </c>
      <c r="E2803" s="34">
        <v>16742</v>
      </c>
      <c r="F2803" s="35">
        <v>1.099</v>
      </c>
      <c r="G2803" s="34" t="s">
        <v>364</v>
      </c>
      <c r="H2803" s="14" t="str">
        <f t="shared" si="172"/>
        <v/>
      </c>
      <c r="I2803" s="11" t="str">
        <f t="shared" si="173"/>
        <v/>
      </c>
      <c r="J2803" s="11" t="str">
        <f t="shared" si="174"/>
        <v/>
      </c>
      <c r="K2803" s="11">
        <f t="shared" si="175"/>
        <v>0</v>
      </c>
    </row>
    <row r="2804" spans="1:11" s="11" customFormat="1">
      <c r="A2804" s="32">
        <v>2018</v>
      </c>
      <c r="B2804" s="32">
        <v>55818</v>
      </c>
      <c r="C2804" s="33" t="s">
        <v>563</v>
      </c>
      <c r="D2804" s="33" t="s">
        <v>564</v>
      </c>
      <c r="E2804" s="34">
        <v>20451</v>
      </c>
      <c r="F2804" s="35">
        <v>1.1020000000000001</v>
      </c>
      <c r="G2804" s="34" t="s">
        <v>364</v>
      </c>
      <c r="H2804" s="14" t="str">
        <f t="shared" si="172"/>
        <v/>
      </c>
      <c r="I2804" s="11" t="str">
        <f t="shared" si="173"/>
        <v/>
      </c>
      <c r="J2804" s="11" t="str">
        <f t="shared" si="174"/>
        <v/>
      </c>
      <c r="K2804" s="11">
        <f t="shared" si="175"/>
        <v>0</v>
      </c>
    </row>
    <row r="2805" spans="1:11" s="11" customFormat="1">
      <c r="A2805" s="32">
        <v>2018</v>
      </c>
      <c r="B2805" s="32">
        <v>55818</v>
      </c>
      <c r="C2805" s="33" t="s">
        <v>563</v>
      </c>
      <c r="D2805" s="33" t="s">
        <v>564</v>
      </c>
      <c r="E2805" s="34">
        <v>21178</v>
      </c>
      <c r="F2805" s="35">
        <v>1.0980000000000001</v>
      </c>
      <c r="G2805" s="34" t="s">
        <v>364</v>
      </c>
      <c r="H2805" s="14" t="str">
        <f t="shared" si="172"/>
        <v/>
      </c>
      <c r="I2805" s="11" t="str">
        <f t="shared" si="173"/>
        <v/>
      </c>
      <c r="J2805" s="11" t="str">
        <f t="shared" si="174"/>
        <v/>
      </c>
      <c r="K2805" s="11">
        <f t="shared" si="175"/>
        <v>0</v>
      </c>
    </row>
    <row r="2806" spans="1:11" s="11" customFormat="1">
      <c r="A2806" s="32">
        <v>2018</v>
      </c>
      <c r="B2806" s="32">
        <v>55818</v>
      </c>
      <c r="C2806" s="33" t="s">
        <v>563</v>
      </c>
      <c r="D2806" s="33" t="s">
        <v>564</v>
      </c>
      <c r="E2806" s="34">
        <v>691</v>
      </c>
      <c r="F2806" s="35">
        <v>1.101</v>
      </c>
      <c r="G2806" s="34" t="s">
        <v>364</v>
      </c>
      <c r="H2806" s="14" t="str">
        <f t="shared" si="172"/>
        <v/>
      </c>
      <c r="I2806" s="11" t="str">
        <f t="shared" si="173"/>
        <v/>
      </c>
      <c r="J2806" s="11" t="str">
        <f t="shared" si="174"/>
        <v/>
      </c>
      <c r="K2806" s="11">
        <f t="shared" si="175"/>
        <v>0</v>
      </c>
    </row>
    <row r="2807" spans="1:11" s="11" customFormat="1">
      <c r="A2807" s="32">
        <v>2018</v>
      </c>
      <c r="B2807" s="32">
        <v>55818</v>
      </c>
      <c r="C2807" s="33" t="s">
        <v>563</v>
      </c>
      <c r="D2807" s="33" t="s">
        <v>564</v>
      </c>
      <c r="E2807" s="34">
        <v>706</v>
      </c>
      <c r="F2807" s="35">
        <v>1.1000000000000001</v>
      </c>
      <c r="G2807" s="34" t="s">
        <v>364</v>
      </c>
      <c r="H2807" s="14" t="str">
        <f t="shared" si="172"/>
        <v/>
      </c>
      <c r="I2807" s="11" t="str">
        <f t="shared" si="173"/>
        <v/>
      </c>
      <c r="J2807" s="11" t="str">
        <f t="shared" si="174"/>
        <v/>
      </c>
      <c r="K2807" s="11">
        <f t="shared" si="175"/>
        <v>0</v>
      </c>
    </row>
    <row r="2808" spans="1:11" s="11" customFormat="1">
      <c r="A2808" s="32">
        <v>2018</v>
      </c>
      <c r="B2808" s="32">
        <v>55818</v>
      </c>
      <c r="C2808" s="33" t="s">
        <v>563</v>
      </c>
      <c r="D2808" s="33" t="s">
        <v>564</v>
      </c>
      <c r="E2808" s="34">
        <v>728</v>
      </c>
      <c r="F2808" s="35">
        <v>1.0980000000000001</v>
      </c>
      <c r="G2808" s="34" t="s">
        <v>364</v>
      </c>
      <c r="H2808" s="14" t="str">
        <f t="shared" si="172"/>
        <v/>
      </c>
      <c r="I2808" s="11" t="str">
        <f t="shared" si="173"/>
        <v/>
      </c>
      <c r="J2808" s="11" t="str">
        <f t="shared" si="174"/>
        <v/>
      </c>
      <c r="K2808" s="11">
        <f t="shared" si="175"/>
        <v>0</v>
      </c>
    </row>
    <row r="2809" spans="1:11" s="11" customFormat="1">
      <c r="A2809" s="32">
        <v>2018</v>
      </c>
      <c r="B2809" s="32">
        <v>55818</v>
      </c>
      <c r="C2809" s="33" t="s">
        <v>563</v>
      </c>
      <c r="D2809" s="33" t="s">
        <v>564</v>
      </c>
      <c r="E2809" s="34">
        <v>1037</v>
      </c>
      <c r="F2809" s="35">
        <v>1.101</v>
      </c>
      <c r="G2809" s="34" t="s">
        <v>364</v>
      </c>
      <c r="H2809" s="14" t="str">
        <f t="shared" si="172"/>
        <v/>
      </c>
      <c r="I2809" s="11" t="str">
        <f t="shared" si="173"/>
        <v/>
      </c>
      <c r="J2809" s="11" t="str">
        <f t="shared" si="174"/>
        <v/>
      </c>
      <c r="K2809" s="11">
        <f t="shared" si="175"/>
        <v>0</v>
      </c>
    </row>
    <row r="2810" spans="1:11" s="11" customFormat="1">
      <c r="A2810" s="32">
        <v>2018</v>
      </c>
      <c r="B2810" s="32">
        <v>55818</v>
      </c>
      <c r="C2810" s="33" t="s">
        <v>563</v>
      </c>
      <c r="D2810" s="33" t="s">
        <v>564</v>
      </c>
      <c r="E2810" s="34">
        <v>1060</v>
      </c>
      <c r="F2810" s="35">
        <v>1.1000000000000001</v>
      </c>
      <c r="G2810" s="34" t="s">
        <v>364</v>
      </c>
      <c r="H2810" s="14" t="str">
        <f t="shared" si="172"/>
        <v/>
      </c>
      <c r="I2810" s="11" t="str">
        <f t="shared" si="173"/>
        <v/>
      </c>
      <c r="J2810" s="11" t="str">
        <f t="shared" si="174"/>
        <v/>
      </c>
      <c r="K2810" s="11">
        <f t="shared" si="175"/>
        <v>0</v>
      </c>
    </row>
    <row r="2811" spans="1:11" s="11" customFormat="1">
      <c r="A2811" s="32">
        <v>2018</v>
      </c>
      <c r="B2811" s="32">
        <v>55818</v>
      </c>
      <c r="C2811" s="33" t="s">
        <v>563</v>
      </c>
      <c r="D2811" s="33" t="s">
        <v>564</v>
      </c>
      <c r="E2811" s="34">
        <v>1091</v>
      </c>
      <c r="F2811" s="35">
        <v>1.0980000000000001</v>
      </c>
      <c r="G2811" s="34" t="s">
        <v>364</v>
      </c>
      <c r="H2811" s="14" t="str">
        <f t="shared" si="172"/>
        <v/>
      </c>
      <c r="I2811" s="11" t="str">
        <f t="shared" si="173"/>
        <v/>
      </c>
      <c r="J2811" s="11" t="str">
        <f t="shared" si="174"/>
        <v/>
      </c>
      <c r="K2811" s="11">
        <f t="shared" si="175"/>
        <v>0</v>
      </c>
    </row>
    <row r="2812" spans="1:11" s="11" customFormat="1">
      <c r="A2812" s="32">
        <v>2018</v>
      </c>
      <c r="B2812" s="32">
        <v>55818</v>
      </c>
      <c r="C2812" s="33" t="s">
        <v>563</v>
      </c>
      <c r="D2812" s="33" t="s">
        <v>564</v>
      </c>
      <c r="E2812" s="34">
        <v>1151</v>
      </c>
      <c r="F2812" s="35">
        <v>1.101</v>
      </c>
      <c r="G2812" s="34" t="s">
        <v>364</v>
      </c>
      <c r="H2812" s="14" t="str">
        <f t="shared" si="172"/>
        <v/>
      </c>
      <c r="I2812" s="11" t="str">
        <f t="shared" si="173"/>
        <v/>
      </c>
      <c r="J2812" s="11" t="str">
        <f t="shared" si="174"/>
        <v/>
      </c>
      <c r="K2812" s="11">
        <f t="shared" si="175"/>
        <v>0</v>
      </c>
    </row>
    <row r="2813" spans="1:11" s="11" customFormat="1">
      <c r="A2813" s="32">
        <v>2018</v>
      </c>
      <c r="B2813" s="32">
        <v>55818</v>
      </c>
      <c r="C2813" s="33" t="s">
        <v>563</v>
      </c>
      <c r="D2813" s="33" t="s">
        <v>564</v>
      </c>
      <c r="E2813" s="34">
        <v>1178</v>
      </c>
      <c r="F2813" s="35">
        <v>1.1000000000000001</v>
      </c>
      <c r="G2813" s="34" t="s">
        <v>364</v>
      </c>
      <c r="H2813" s="14" t="str">
        <f t="shared" si="172"/>
        <v/>
      </c>
      <c r="I2813" s="11" t="str">
        <f t="shared" si="173"/>
        <v/>
      </c>
      <c r="J2813" s="11" t="str">
        <f t="shared" si="174"/>
        <v/>
      </c>
      <c r="K2813" s="11">
        <f t="shared" si="175"/>
        <v>0</v>
      </c>
    </row>
    <row r="2814" spans="1:11" s="11" customFormat="1">
      <c r="A2814" s="32">
        <v>2018</v>
      </c>
      <c r="B2814" s="32">
        <v>55818</v>
      </c>
      <c r="C2814" s="33" t="s">
        <v>563</v>
      </c>
      <c r="D2814" s="33" t="s">
        <v>564</v>
      </c>
      <c r="E2814" s="34">
        <v>1208</v>
      </c>
      <c r="F2814" s="35">
        <v>1.1040000000000001</v>
      </c>
      <c r="G2814" s="34" t="s">
        <v>364</v>
      </c>
      <c r="H2814" s="14" t="str">
        <f t="shared" si="172"/>
        <v/>
      </c>
      <c r="I2814" s="11" t="str">
        <f t="shared" si="173"/>
        <v/>
      </c>
      <c r="J2814" s="11" t="str">
        <f t="shared" si="174"/>
        <v/>
      </c>
      <c r="K2814" s="11">
        <f t="shared" si="175"/>
        <v>0</v>
      </c>
    </row>
    <row r="2815" spans="1:11" s="11" customFormat="1">
      <c r="A2815" s="32">
        <v>2018</v>
      </c>
      <c r="B2815" s="32">
        <v>55818</v>
      </c>
      <c r="C2815" s="33" t="s">
        <v>563</v>
      </c>
      <c r="D2815" s="33" t="s">
        <v>564</v>
      </c>
      <c r="E2815" s="34">
        <v>1214</v>
      </c>
      <c r="F2815" s="35">
        <v>1.0980000000000001</v>
      </c>
      <c r="G2815" s="34" t="s">
        <v>364</v>
      </c>
      <c r="H2815" s="14" t="str">
        <f t="shared" si="172"/>
        <v/>
      </c>
      <c r="I2815" s="11" t="str">
        <f t="shared" si="173"/>
        <v/>
      </c>
      <c r="J2815" s="11" t="str">
        <f t="shared" si="174"/>
        <v/>
      </c>
      <c r="K2815" s="11">
        <f t="shared" si="175"/>
        <v>0</v>
      </c>
    </row>
    <row r="2816" spans="1:11" s="11" customFormat="1">
      <c r="A2816" s="32">
        <v>2018</v>
      </c>
      <c r="B2816" s="32">
        <v>55818</v>
      </c>
      <c r="C2816" s="33" t="s">
        <v>563</v>
      </c>
      <c r="D2816" s="33" t="s">
        <v>564</v>
      </c>
      <c r="E2816" s="34">
        <v>1812</v>
      </c>
      <c r="F2816" s="35">
        <v>1.1040000000000001</v>
      </c>
      <c r="G2816" s="34" t="s">
        <v>364</v>
      </c>
      <c r="H2816" s="14" t="str">
        <f t="shared" si="172"/>
        <v/>
      </c>
      <c r="I2816" s="11" t="str">
        <f t="shared" si="173"/>
        <v/>
      </c>
      <c r="J2816" s="11" t="str">
        <f t="shared" si="174"/>
        <v/>
      </c>
      <c r="K2816" s="11">
        <f t="shared" si="175"/>
        <v>0</v>
      </c>
    </row>
    <row r="2817" spans="1:11" s="11" customFormat="1">
      <c r="A2817" s="32">
        <v>2018</v>
      </c>
      <c r="B2817" s="32">
        <v>55818</v>
      </c>
      <c r="C2817" s="33" t="s">
        <v>563</v>
      </c>
      <c r="D2817" s="33" t="s">
        <v>564</v>
      </c>
      <c r="E2817" s="34">
        <v>1849</v>
      </c>
      <c r="F2817" s="35">
        <v>1.115</v>
      </c>
      <c r="G2817" s="34" t="s">
        <v>364</v>
      </c>
      <c r="H2817" s="14" t="str">
        <f t="shared" si="172"/>
        <v/>
      </c>
      <c r="I2817" s="11" t="str">
        <f t="shared" si="173"/>
        <v/>
      </c>
      <c r="J2817" s="11" t="str">
        <f t="shared" si="174"/>
        <v/>
      </c>
      <c r="K2817" s="11">
        <f t="shared" si="175"/>
        <v>0</v>
      </c>
    </row>
    <row r="2818" spans="1:11" s="11" customFormat="1">
      <c r="A2818" s="32">
        <v>2018</v>
      </c>
      <c r="B2818" s="32">
        <v>55818</v>
      </c>
      <c r="C2818" s="33" t="s">
        <v>563</v>
      </c>
      <c r="D2818" s="33" t="s">
        <v>564</v>
      </c>
      <c r="E2818" s="34">
        <v>2015</v>
      </c>
      <c r="F2818" s="35">
        <v>1.1040000000000001</v>
      </c>
      <c r="G2818" s="34" t="s">
        <v>364</v>
      </c>
      <c r="H2818" s="14" t="str">
        <f t="shared" si="172"/>
        <v/>
      </c>
      <c r="I2818" s="11" t="str">
        <f t="shared" si="173"/>
        <v/>
      </c>
      <c r="J2818" s="11" t="str">
        <f t="shared" si="174"/>
        <v/>
      </c>
      <c r="K2818" s="11">
        <f t="shared" si="175"/>
        <v>0</v>
      </c>
    </row>
    <row r="2819" spans="1:11" s="11" customFormat="1">
      <c r="A2819" s="32">
        <v>2018</v>
      </c>
      <c r="B2819" s="32">
        <v>55818</v>
      </c>
      <c r="C2819" s="33" t="s">
        <v>563</v>
      </c>
      <c r="D2819" s="33" t="s">
        <v>564</v>
      </c>
      <c r="E2819" s="34">
        <v>2773</v>
      </c>
      <c r="F2819" s="35">
        <v>1.115</v>
      </c>
      <c r="G2819" s="34" t="s">
        <v>364</v>
      </c>
      <c r="H2819" s="14" t="str">
        <f t="shared" si="172"/>
        <v/>
      </c>
      <c r="I2819" s="11" t="str">
        <f t="shared" si="173"/>
        <v/>
      </c>
      <c r="J2819" s="11" t="str">
        <f t="shared" si="174"/>
        <v/>
      </c>
      <c r="K2819" s="11">
        <f t="shared" si="175"/>
        <v>0</v>
      </c>
    </row>
    <row r="2820" spans="1:11" s="11" customFormat="1">
      <c r="A2820" s="32">
        <v>2018</v>
      </c>
      <c r="B2820" s="32">
        <v>55818</v>
      </c>
      <c r="C2820" s="33" t="s">
        <v>563</v>
      </c>
      <c r="D2820" s="33" t="s">
        <v>564</v>
      </c>
      <c r="E2820" s="34">
        <v>2862</v>
      </c>
      <c r="F2820" s="35">
        <v>1.101</v>
      </c>
      <c r="G2820" s="34" t="s">
        <v>364</v>
      </c>
      <c r="H2820" s="14" t="str">
        <f t="shared" si="172"/>
        <v/>
      </c>
      <c r="I2820" s="11" t="str">
        <f t="shared" si="173"/>
        <v/>
      </c>
      <c r="J2820" s="11" t="str">
        <f t="shared" si="174"/>
        <v/>
      </c>
      <c r="K2820" s="11">
        <f t="shared" si="175"/>
        <v>0</v>
      </c>
    </row>
    <row r="2821" spans="1:11" s="11" customFormat="1">
      <c r="A2821" s="32">
        <v>2018</v>
      </c>
      <c r="B2821" s="32">
        <v>55818</v>
      </c>
      <c r="C2821" s="33" t="s">
        <v>563</v>
      </c>
      <c r="D2821" s="33" t="s">
        <v>564</v>
      </c>
      <c r="E2821" s="34">
        <v>2925</v>
      </c>
      <c r="F2821" s="35">
        <v>1.1000000000000001</v>
      </c>
      <c r="G2821" s="34" t="s">
        <v>364</v>
      </c>
      <c r="H2821" s="14" t="str">
        <f t="shared" si="172"/>
        <v/>
      </c>
      <c r="I2821" s="11" t="str">
        <f t="shared" si="173"/>
        <v/>
      </c>
      <c r="J2821" s="11" t="str">
        <f t="shared" si="174"/>
        <v/>
      </c>
      <c r="K2821" s="11">
        <f t="shared" si="175"/>
        <v>0</v>
      </c>
    </row>
    <row r="2822" spans="1:11" s="11" customFormat="1">
      <c r="A2822" s="32">
        <v>2018</v>
      </c>
      <c r="B2822" s="32">
        <v>55818</v>
      </c>
      <c r="C2822" s="33" t="s">
        <v>563</v>
      </c>
      <c r="D2822" s="33" t="s">
        <v>564</v>
      </c>
      <c r="E2822" s="34">
        <v>3016</v>
      </c>
      <c r="F2822" s="35">
        <v>1.0980000000000001</v>
      </c>
      <c r="G2822" s="34" t="s">
        <v>364</v>
      </c>
      <c r="H2822" s="14" t="str">
        <f t="shared" ref="H2822:H2885" si="176">IF(I2822="","",G2822/100*F2822*E2822)</f>
        <v/>
      </c>
      <c r="I2822" s="11" t="str">
        <f t="shared" ref="I2822:I2885" si="177">IF(OR(G2822=".",F2822=".",E2822="."),"",E2822)</f>
        <v/>
      </c>
      <c r="J2822" s="11" t="str">
        <f t="shared" ref="J2822:J2885" si="178">IF(I2822="","",F2822*I2822)</f>
        <v/>
      </c>
      <c r="K2822" s="11">
        <f t="shared" ref="K2822:K2885" si="179">IF(C2822="LIG",1,0)</f>
        <v>0</v>
      </c>
    </row>
    <row r="2823" spans="1:11" s="11" customFormat="1">
      <c r="A2823" s="32">
        <v>2018</v>
      </c>
      <c r="B2823" s="32">
        <v>55818</v>
      </c>
      <c r="C2823" s="33" t="s">
        <v>563</v>
      </c>
      <c r="D2823" s="33" t="s">
        <v>564</v>
      </c>
      <c r="E2823" s="34">
        <v>3082</v>
      </c>
      <c r="F2823" s="35">
        <v>1.115</v>
      </c>
      <c r="G2823" s="34" t="s">
        <v>364</v>
      </c>
      <c r="H2823" s="14" t="str">
        <f t="shared" si="176"/>
        <v/>
      </c>
      <c r="I2823" s="11" t="str">
        <f t="shared" si="177"/>
        <v/>
      </c>
      <c r="J2823" s="11" t="str">
        <f t="shared" si="178"/>
        <v/>
      </c>
      <c r="K2823" s="11">
        <f t="shared" si="179"/>
        <v>0</v>
      </c>
    </row>
    <row r="2824" spans="1:11" s="11" customFormat="1">
      <c r="A2824" s="32">
        <v>2018</v>
      </c>
      <c r="B2824" s="32">
        <v>55818</v>
      </c>
      <c r="C2824" s="33" t="s">
        <v>563</v>
      </c>
      <c r="D2824" s="33" t="s">
        <v>564</v>
      </c>
      <c r="E2824" s="34">
        <v>4157</v>
      </c>
      <c r="F2824" s="35">
        <v>1.099</v>
      </c>
      <c r="G2824" s="34" t="s">
        <v>364</v>
      </c>
      <c r="H2824" s="14" t="str">
        <f t="shared" si="176"/>
        <v/>
      </c>
      <c r="I2824" s="11" t="str">
        <f t="shared" si="177"/>
        <v/>
      </c>
      <c r="J2824" s="11" t="str">
        <f t="shared" si="178"/>
        <v/>
      </c>
      <c r="K2824" s="11">
        <f t="shared" si="179"/>
        <v>0</v>
      </c>
    </row>
    <row r="2825" spans="1:11" s="11" customFormat="1">
      <c r="A2825" s="32">
        <v>2018</v>
      </c>
      <c r="B2825" s="32">
        <v>55818</v>
      </c>
      <c r="C2825" s="33" t="s">
        <v>563</v>
      </c>
      <c r="D2825" s="33" t="s">
        <v>564</v>
      </c>
      <c r="E2825" s="34">
        <v>4936</v>
      </c>
      <c r="F2825" s="35">
        <v>1.1020000000000001</v>
      </c>
      <c r="G2825" s="34" t="s">
        <v>364</v>
      </c>
      <c r="H2825" s="14" t="str">
        <f t="shared" si="176"/>
        <v/>
      </c>
      <c r="I2825" s="11" t="str">
        <f t="shared" si="177"/>
        <v/>
      </c>
      <c r="J2825" s="11" t="str">
        <f t="shared" si="178"/>
        <v/>
      </c>
      <c r="K2825" s="11">
        <f t="shared" si="179"/>
        <v>0</v>
      </c>
    </row>
    <row r="2826" spans="1:11" s="11" customFormat="1">
      <c r="A2826" s="32">
        <v>2018</v>
      </c>
      <c r="B2826" s="32">
        <v>55818</v>
      </c>
      <c r="C2826" s="33" t="s">
        <v>563</v>
      </c>
      <c r="D2826" s="33" t="s">
        <v>564</v>
      </c>
      <c r="E2826" s="34">
        <v>5005</v>
      </c>
      <c r="F2826" s="35">
        <v>1.1040000000000001</v>
      </c>
      <c r="G2826" s="34" t="s">
        <v>364</v>
      </c>
      <c r="H2826" s="14" t="str">
        <f t="shared" si="176"/>
        <v/>
      </c>
      <c r="I2826" s="11" t="str">
        <f t="shared" si="177"/>
        <v/>
      </c>
      <c r="J2826" s="11" t="str">
        <f t="shared" si="178"/>
        <v/>
      </c>
      <c r="K2826" s="11">
        <f t="shared" si="179"/>
        <v>0</v>
      </c>
    </row>
    <row r="2827" spans="1:11" s="11" customFormat="1">
      <c r="A2827" s="32">
        <v>2018</v>
      </c>
      <c r="B2827" s="32">
        <v>55818</v>
      </c>
      <c r="C2827" s="33" t="s">
        <v>563</v>
      </c>
      <c r="D2827" s="33" t="s">
        <v>564</v>
      </c>
      <c r="E2827" s="34">
        <v>5112</v>
      </c>
      <c r="F2827" s="35">
        <v>1.0980000000000001</v>
      </c>
      <c r="G2827" s="34" t="s">
        <v>364</v>
      </c>
      <c r="H2827" s="14" t="str">
        <f t="shared" si="176"/>
        <v/>
      </c>
      <c r="I2827" s="11" t="str">
        <f t="shared" si="177"/>
        <v/>
      </c>
      <c r="J2827" s="11" t="str">
        <f t="shared" si="178"/>
        <v/>
      </c>
      <c r="K2827" s="11">
        <f t="shared" si="179"/>
        <v>0</v>
      </c>
    </row>
    <row r="2828" spans="1:11" s="11" customFormat="1">
      <c r="A2828" s="32">
        <v>2018</v>
      </c>
      <c r="B2828" s="32">
        <v>55818</v>
      </c>
      <c r="C2828" s="33" t="s">
        <v>563</v>
      </c>
      <c r="D2828" s="33" t="s">
        <v>564</v>
      </c>
      <c r="E2828" s="34">
        <v>6236</v>
      </c>
      <c r="F2828" s="35">
        <v>1.099</v>
      </c>
      <c r="G2828" s="34" t="s">
        <v>364</v>
      </c>
      <c r="H2828" s="14" t="str">
        <f t="shared" si="176"/>
        <v/>
      </c>
      <c r="I2828" s="11" t="str">
        <f t="shared" si="177"/>
        <v/>
      </c>
      <c r="J2828" s="11" t="str">
        <f t="shared" si="178"/>
        <v/>
      </c>
      <c r="K2828" s="11">
        <f t="shared" si="179"/>
        <v>0</v>
      </c>
    </row>
    <row r="2829" spans="1:11" s="11" customFormat="1">
      <c r="A2829" s="32">
        <v>2018</v>
      </c>
      <c r="B2829" s="32">
        <v>55821</v>
      </c>
      <c r="C2829" s="33" t="s">
        <v>563</v>
      </c>
      <c r="D2829" s="33" t="s">
        <v>564</v>
      </c>
      <c r="E2829" s="34">
        <v>253542</v>
      </c>
      <c r="F2829" s="35">
        <v>1.024</v>
      </c>
      <c r="G2829" s="34" t="s">
        <v>364</v>
      </c>
      <c r="H2829" s="14" t="str">
        <f t="shared" si="176"/>
        <v/>
      </c>
      <c r="I2829" s="11" t="str">
        <f t="shared" si="177"/>
        <v/>
      </c>
      <c r="J2829" s="11" t="str">
        <f t="shared" si="178"/>
        <v/>
      </c>
      <c r="K2829" s="11">
        <f t="shared" si="179"/>
        <v>0</v>
      </c>
    </row>
    <row r="2830" spans="1:11" s="11" customFormat="1">
      <c r="A2830" s="32">
        <v>2018</v>
      </c>
      <c r="B2830" s="32">
        <v>55835</v>
      </c>
      <c r="C2830" s="33" t="s">
        <v>563</v>
      </c>
      <c r="D2830" s="33" t="s">
        <v>564</v>
      </c>
      <c r="E2830" s="34">
        <v>1641700</v>
      </c>
      <c r="F2830" s="35">
        <v>1.1060000000000001</v>
      </c>
      <c r="G2830" s="34">
        <v>333.9</v>
      </c>
      <c r="H2830" s="14">
        <f t="shared" si="176"/>
        <v>6062689.7478</v>
      </c>
      <c r="I2830" s="11">
        <f t="shared" si="177"/>
        <v>1641700</v>
      </c>
      <c r="J2830" s="11">
        <f t="shared" si="178"/>
        <v>1815720.2000000002</v>
      </c>
      <c r="K2830" s="11">
        <f t="shared" si="179"/>
        <v>0</v>
      </c>
    </row>
    <row r="2831" spans="1:11" s="11" customFormat="1">
      <c r="A2831" s="32">
        <v>2018</v>
      </c>
      <c r="B2831" s="32">
        <v>55853</v>
      </c>
      <c r="C2831" s="33" t="s">
        <v>563</v>
      </c>
      <c r="D2831" s="33" t="s">
        <v>564</v>
      </c>
      <c r="E2831" s="34">
        <v>30</v>
      </c>
      <c r="F2831" s="35">
        <v>1.04</v>
      </c>
      <c r="G2831" s="34" t="s">
        <v>364</v>
      </c>
      <c r="H2831" s="14" t="str">
        <f t="shared" si="176"/>
        <v/>
      </c>
      <c r="I2831" s="11" t="str">
        <f t="shared" si="177"/>
        <v/>
      </c>
      <c r="J2831" s="11" t="str">
        <f t="shared" si="178"/>
        <v/>
      </c>
      <c r="K2831" s="11">
        <f t="shared" si="179"/>
        <v>0</v>
      </c>
    </row>
    <row r="2832" spans="1:11" s="11" customFormat="1">
      <c r="A2832" s="32">
        <v>2018</v>
      </c>
      <c r="B2832" s="32">
        <v>55856</v>
      </c>
      <c r="C2832" s="33" t="s">
        <v>353</v>
      </c>
      <c r="D2832" s="33" t="s">
        <v>354</v>
      </c>
      <c r="E2832" s="34">
        <v>562087</v>
      </c>
      <c r="F2832" s="35">
        <v>16.579999999999998</v>
      </c>
      <c r="G2832" s="34" t="s">
        <v>364</v>
      </c>
      <c r="H2832" s="14" t="str">
        <f t="shared" si="176"/>
        <v/>
      </c>
      <c r="I2832" s="11" t="str">
        <f t="shared" si="177"/>
        <v/>
      </c>
      <c r="J2832" s="11" t="str">
        <f t="shared" si="178"/>
        <v/>
      </c>
      <c r="K2832" s="11">
        <f t="shared" si="179"/>
        <v>0</v>
      </c>
    </row>
    <row r="2833" spans="1:11" s="11" customFormat="1">
      <c r="A2833" s="32">
        <v>2018</v>
      </c>
      <c r="B2833" s="32">
        <v>55856</v>
      </c>
      <c r="C2833" s="33" t="s">
        <v>563</v>
      </c>
      <c r="D2833" s="33" t="s">
        <v>564</v>
      </c>
      <c r="E2833" s="34">
        <v>60804</v>
      </c>
      <c r="F2833" s="35">
        <v>1.02</v>
      </c>
      <c r="G2833" s="34" t="s">
        <v>364</v>
      </c>
      <c r="H2833" s="14" t="str">
        <f t="shared" si="176"/>
        <v/>
      </c>
      <c r="I2833" s="11" t="str">
        <f t="shared" si="177"/>
        <v/>
      </c>
      <c r="J2833" s="11" t="str">
        <f t="shared" si="178"/>
        <v/>
      </c>
      <c r="K2833" s="11">
        <f t="shared" si="179"/>
        <v>0</v>
      </c>
    </row>
    <row r="2834" spans="1:11" s="11" customFormat="1">
      <c r="A2834" s="32">
        <v>2018</v>
      </c>
      <c r="B2834" s="32">
        <v>55927</v>
      </c>
      <c r="C2834" s="33" t="s">
        <v>565</v>
      </c>
      <c r="D2834" s="33" t="s">
        <v>566</v>
      </c>
      <c r="E2834" s="34">
        <v>55543</v>
      </c>
      <c r="F2834" s="35">
        <v>5.77</v>
      </c>
      <c r="G2834" s="34">
        <v>1655.5</v>
      </c>
      <c r="H2834" s="14">
        <f t="shared" si="176"/>
        <v>5305597.8860499989</v>
      </c>
      <c r="I2834" s="11">
        <f t="shared" si="177"/>
        <v>55543</v>
      </c>
      <c r="J2834" s="11">
        <f t="shared" si="178"/>
        <v>320483.11</v>
      </c>
      <c r="K2834" s="11">
        <f t="shared" si="179"/>
        <v>0</v>
      </c>
    </row>
    <row r="2835" spans="1:11" s="11" customFormat="1">
      <c r="A2835" s="32">
        <v>2018</v>
      </c>
      <c r="B2835" s="32">
        <v>55927</v>
      </c>
      <c r="C2835" s="33" t="s">
        <v>565</v>
      </c>
      <c r="D2835" s="33" t="s">
        <v>566</v>
      </c>
      <c r="E2835" s="34">
        <v>359</v>
      </c>
      <c r="F2835" s="35">
        <v>5.77</v>
      </c>
      <c r="G2835" s="34">
        <v>1655</v>
      </c>
      <c r="H2835" s="14">
        <f t="shared" si="176"/>
        <v>34282.166499999999</v>
      </c>
      <c r="I2835" s="11">
        <f t="shared" si="177"/>
        <v>359</v>
      </c>
      <c r="J2835" s="11">
        <f t="shared" si="178"/>
        <v>2071.4299999999998</v>
      </c>
      <c r="K2835" s="11">
        <f t="shared" si="179"/>
        <v>0</v>
      </c>
    </row>
    <row r="2836" spans="1:11" s="11" customFormat="1">
      <c r="A2836" s="32">
        <v>2018</v>
      </c>
      <c r="B2836" s="32">
        <v>55927</v>
      </c>
      <c r="C2836" s="33" t="s">
        <v>563</v>
      </c>
      <c r="D2836" s="33" t="s">
        <v>564</v>
      </c>
      <c r="E2836" s="34">
        <v>99776</v>
      </c>
      <c r="F2836" s="35">
        <v>1.034</v>
      </c>
      <c r="G2836" s="34">
        <v>266.2</v>
      </c>
      <c r="H2836" s="14">
        <f t="shared" si="176"/>
        <v>274634.23820800002</v>
      </c>
      <c r="I2836" s="11">
        <f t="shared" si="177"/>
        <v>99776</v>
      </c>
      <c r="J2836" s="11">
        <f t="shared" si="178"/>
        <v>103168.38400000001</v>
      </c>
      <c r="K2836" s="11">
        <f t="shared" si="179"/>
        <v>0</v>
      </c>
    </row>
    <row r="2837" spans="1:11" s="11" customFormat="1">
      <c r="A2837" s="32">
        <v>2018</v>
      </c>
      <c r="B2837" s="32">
        <v>55927</v>
      </c>
      <c r="C2837" s="33" t="s">
        <v>563</v>
      </c>
      <c r="D2837" s="33" t="s">
        <v>564</v>
      </c>
      <c r="E2837" s="34">
        <v>29214</v>
      </c>
      <c r="F2837" s="35">
        <v>1.034</v>
      </c>
      <c r="G2837" s="34">
        <v>434</v>
      </c>
      <c r="H2837" s="14">
        <f t="shared" si="176"/>
        <v>131099.57784000001</v>
      </c>
      <c r="I2837" s="11">
        <f t="shared" si="177"/>
        <v>29214</v>
      </c>
      <c r="J2837" s="11">
        <f t="shared" si="178"/>
        <v>30207.276000000002</v>
      </c>
      <c r="K2837" s="11">
        <f t="shared" si="179"/>
        <v>0</v>
      </c>
    </row>
    <row r="2838" spans="1:11" s="11" customFormat="1">
      <c r="A2838" s="32">
        <v>2018</v>
      </c>
      <c r="B2838" s="32">
        <v>55927</v>
      </c>
      <c r="C2838" s="33" t="s">
        <v>563</v>
      </c>
      <c r="D2838" s="33" t="s">
        <v>564</v>
      </c>
      <c r="E2838" s="34">
        <v>2727755</v>
      </c>
      <c r="F2838" s="35">
        <v>1.034</v>
      </c>
      <c r="G2838" s="34">
        <v>413.7</v>
      </c>
      <c r="H2838" s="14">
        <f t="shared" si="176"/>
        <v>11668402.997789999</v>
      </c>
      <c r="I2838" s="11">
        <f t="shared" si="177"/>
        <v>2727755</v>
      </c>
      <c r="J2838" s="11">
        <f t="shared" si="178"/>
        <v>2820498.67</v>
      </c>
      <c r="K2838" s="11">
        <f t="shared" si="179"/>
        <v>0</v>
      </c>
    </row>
    <row r="2839" spans="1:11" s="11" customFormat="1">
      <c r="A2839" s="32">
        <v>2018</v>
      </c>
      <c r="B2839" s="32">
        <v>55927</v>
      </c>
      <c r="C2839" s="33" t="s">
        <v>563</v>
      </c>
      <c r="D2839" s="33" t="s">
        <v>564</v>
      </c>
      <c r="E2839" s="34">
        <v>6816</v>
      </c>
      <c r="F2839" s="35">
        <v>1.034</v>
      </c>
      <c r="G2839" s="34">
        <v>418.5</v>
      </c>
      <c r="H2839" s="14">
        <f t="shared" si="176"/>
        <v>29494.808639999999</v>
      </c>
      <c r="I2839" s="11">
        <f t="shared" si="177"/>
        <v>6816</v>
      </c>
      <c r="J2839" s="11">
        <f t="shared" si="178"/>
        <v>7047.7440000000006</v>
      </c>
      <c r="K2839" s="11">
        <f t="shared" si="179"/>
        <v>0</v>
      </c>
    </row>
    <row r="2840" spans="1:11" s="11" customFormat="1">
      <c r="A2840" s="32">
        <v>2018</v>
      </c>
      <c r="B2840" s="32">
        <v>55927</v>
      </c>
      <c r="C2840" s="33" t="s">
        <v>563</v>
      </c>
      <c r="D2840" s="33" t="s">
        <v>564</v>
      </c>
      <c r="E2840" s="34">
        <v>9669</v>
      </c>
      <c r="F2840" s="35">
        <v>1.034</v>
      </c>
      <c r="G2840" s="34">
        <v>1449</v>
      </c>
      <c r="H2840" s="14">
        <f t="shared" si="176"/>
        <v>144867.33954000002</v>
      </c>
      <c r="I2840" s="11">
        <f t="shared" si="177"/>
        <v>9669</v>
      </c>
      <c r="J2840" s="11">
        <f t="shared" si="178"/>
        <v>9997.746000000001</v>
      </c>
      <c r="K2840" s="11">
        <f t="shared" si="179"/>
        <v>0</v>
      </c>
    </row>
    <row r="2841" spans="1:11" s="11" customFormat="1">
      <c r="A2841" s="32">
        <v>2018</v>
      </c>
      <c r="B2841" s="32">
        <v>55927</v>
      </c>
      <c r="C2841" s="33" t="s">
        <v>563</v>
      </c>
      <c r="D2841" s="33" t="s">
        <v>564</v>
      </c>
      <c r="E2841" s="34">
        <v>223959</v>
      </c>
      <c r="F2841" s="35">
        <v>1.034</v>
      </c>
      <c r="G2841" s="34">
        <v>291.7</v>
      </c>
      <c r="H2841" s="14">
        <f t="shared" si="176"/>
        <v>675500.20870199997</v>
      </c>
      <c r="I2841" s="11">
        <f t="shared" si="177"/>
        <v>223959</v>
      </c>
      <c r="J2841" s="11">
        <f t="shared" si="178"/>
        <v>231573.606</v>
      </c>
      <c r="K2841" s="11">
        <f t="shared" si="179"/>
        <v>0</v>
      </c>
    </row>
    <row r="2842" spans="1:11" s="11" customFormat="1">
      <c r="A2842" s="32">
        <v>2018</v>
      </c>
      <c r="B2842" s="32">
        <v>55933</v>
      </c>
      <c r="C2842" s="33" t="s">
        <v>563</v>
      </c>
      <c r="D2842" s="33" t="s">
        <v>564</v>
      </c>
      <c r="E2842" s="34">
        <v>6803</v>
      </c>
      <c r="F2842" s="35">
        <v>1.0389999999999999</v>
      </c>
      <c r="G2842" s="34" t="s">
        <v>364</v>
      </c>
      <c r="H2842" s="14" t="str">
        <f t="shared" si="176"/>
        <v/>
      </c>
      <c r="I2842" s="11" t="str">
        <f t="shared" si="177"/>
        <v/>
      </c>
      <c r="J2842" s="11" t="str">
        <f t="shared" si="178"/>
        <v/>
      </c>
      <c r="K2842" s="11">
        <f t="shared" si="179"/>
        <v>0</v>
      </c>
    </row>
    <row r="2843" spans="1:11" s="11" customFormat="1">
      <c r="A2843" s="32">
        <v>2018</v>
      </c>
      <c r="B2843" s="32">
        <v>55933</v>
      </c>
      <c r="C2843" s="33" t="s">
        <v>563</v>
      </c>
      <c r="D2843" s="33" t="s">
        <v>564</v>
      </c>
      <c r="E2843" s="34">
        <v>538489</v>
      </c>
      <c r="F2843" s="35">
        <v>1.0389999999999999</v>
      </c>
      <c r="G2843" s="34" t="s">
        <v>364</v>
      </c>
      <c r="H2843" s="14" t="str">
        <f t="shared" si="176"/>
        <v/>
      </c>
      <c r="I2843" s="11" t="str">
        <f t="shared" si="177"/>
        <v/>
      </c>
      <c r="J2843" s="11" t="str">
        <f t="shared" si="178"/>
        <v/>
      </c>
      <c r="K2843" s="11">
        <f t="shared" si="179"/>
        <v>0</v>
      </c>
    </row>
    <row r="2844" spans="1:11" s="11" customFormat="1">
      <c r="A2844" s="32">
        <v>2018</v>
      </c>
      <c r="B2844" s="32">
        <v>55938</v>
      </c>
      <c r="C2844" s="33" t="s">
        <v>563</v>
      </c>
      <c r="D2844" s="33" t="s">
        <v>564</v>
      </c>
      <c r="E2844" s="34">
        <v>104774</v>
      </c>
      <c r="F2844" s="35">
        <v>1.0609999999999999</v>
      </c>
      <c r="G2844" s="34" t="s">
        <v>364</v>
      </c>
      <c r="H2844" s="14" t="str">
        <f t="shared" si="176"/>
        <v/>
      </c>
      <c r="I2844" s="11" t="str">
        <f t="shared" si="177"/>
        <v/>
      </c>
      <c r="J2844" s="11" t="str">
        <f t="shared" si="178"/>
        <v/>
      </c>
      <c r="K2844" s="11">
        <f t="shared" si="179"/>
        <v>0</v>
      </c>
    </row>
    <row r="2845" spans="1:11" s="11" customFormat="1">
      <c r="A2845" s="32">
        <v>2018</v>
      </c>
      <c r="B2845" s="32">
        <v>55938</v>
      </c>
      <c r="C2845" s="33" t="s">
        <v>563</v>
      </c>
      <c r="D2845" s="33" t="s">
        <v>564</v>
      </c>
      <c r="E2845" s="34">
        <v>462</v>
      </c>
      <c r="F2845" s="35">
        <v>1.0609999999999999</v>
      </c>
      <c r="G2845" s="34" t="s">
        <v>364</v>
      </c>
      <c r="H2845" s="14" t="str">
        <f t="shared" si="176"/>
        <v/>
      </c>
      <c r="I2845" s="11" t="str">
        <f t="shared" si="177"/>
        <v/>
      </c>
      <c r="J2845" s="11" t="str">
        <f t="shared" si="178"/>
        <v/>
      </c>
      <c r="K2845" s="11">
        <f t="shared" si="179"/>
        <v>0</v>
      </c>
    </row>
    <row r="2846" spans="1:11" s="11" customFormat="1">
      <c r="A2846" s="32">
        <v>2018</v>
      </c>
      <c r="B2846" s="32">
        <v>55938</v>
      </c>
      <c r="C2846" s="33" t="s">
        <v>563</v>
      </c>
      <c r="D2846" s="33" t="s">
        <v>564</v>
      </c>
      <c r="E2846" s="34">
        <v>518</v>
      </c>
      <c r="F2846" s="35">
        <v>1.0609999999999999</v>
      </c>
      <c r="G2846" s="34" t="s">
        <v>364</v>
      </c>
      <c r="H2846" s="14" t="str">
        <f t="shared" si="176"/>
        <v/>
      </c>
      <c r="I2846" s="11" t="str">
        <f t="shared" si="177"/>
        <v/>
      </c>
      <c r="J2846" s="11" t="str">
        <f t="shared" si="178"/>
        <v/>
      </c>
      <c r="K2846" s="11">
        <f t="shared" si="179"/>
        <v>0</v>
      </c>
    </row>
    <row r="2847" spans="1:11" s="11" customFormat="1">
      <c r="A2847" s="32">
        <v>2018</v>
      </c>
      <c r="B2847" s="32">
        <v>55938</v>
      </c>
      <c r="C2847" s="33" t="s">
        <v>563</v>
      </c>
      <c r="D2847" s="33" t="s">
        <v>564</v>
      </c>
      <c r="E2847" s="34">
        <v>878</v>
      </c>
      <c r="F2847" s="35">
        <v>1.0609999999999999</v>
      </c>
      <c r="G2847" s="34" t="s">
        <v>364</v>
      </c>
      <c r="H2847" s="14" t="str">
        <f t="shared" si="176"/>
        <v/>
      </c>
      <c r="I2847" s="11" t="str">
        <f t="shared" si="177"/>
        <v/>
      </c>
      <c r="J2847" s="11" t="str">
        <f t="shared" si="178"/>
        <v/>
      </c>
      <c r="K2847" s="11">
        <f t="shared" si="179"/>
        <v>0</v>
      </c>
    </row>
    <row r="2848" spans="1:11" s="11" customFormat="1">
      <c r="A2848" s="32">
        <v>2018</v>
      </c>
      <c r="B2848" s="32">
        <v>55938</v>
      </c>
      <c r="C2848" s="33" t="s">
        <v>563</v>
      </c>
      <c r="D2848" s="33" t="s">
        <v>564</v>
      </c>
      <c r="E2848" s="34">
        <v>1668</v>
      </c>
      <c r="F2848" s="35">
        <v>1.0609999999999999</v>
      </c>
      <c r="G2848" s="34" t="s">
        <v>364</v>
      </c>
      <c r="H2848" s="14" t="str">
        <f t="shared" si="176"/>
        <v/>
      </c>
      <c r="I2848" s="11" t="str">
        <f t="shared" si="177"/>
        <v/>
      </c>
      <c r="J2848" s="11" t="str">
        <f t="shared" si="178"/>
        <v/>
      </c>
      <c r="K2848" s="11">
        <f t="shared" si="179"/>
        <v>0</v>
      </c>
    </row>
    <row r="2849" spans="1:11" s="11" customFormat="1">
      <c r="A2849" s="32">
        <v>2018</v>
      </c>
      <c r="B2849" s="32">
        <v>55938</v>
      </c>
      <c r="C2849" s="33" t="s">
        <v>563</v>
      </c>
      <c r="D2849" s="33" t="s">
        <v>564</v>
      </c>
      <c r="E2849" s="34">
        <v>16900</v>
      </c>
      <c r="F2849" s="35">
        <v>1.0609999999999999</v>
      </c>
      <c r="G2849" s="34" t="s">
        <v>364</v>
      </c>
      <c r="H2849" s="14" t="str">
        <f t="shared" si="176"/>
        <v/>
      </c>
      <c r="I2849" s="11" t="str">
        <f t="shared" si="177"/>
        <v/>
      </c>
      <c r="J2849" s="11" t="str">
        <f t="shared" si="178"/>
        <v/>
      </c>
      <c r="K2849" s="11">
        <f t="shared" si="179"/>
        <v>0</v>
      </c>
    </row>
    <row r="2850" spans="1:11" s="11" customFormat="1">
      <c r="A2850" s="32">
        <v>2018</v>
      </c>
      <c r="B2850" s="32">
        <v>55938</v>
      </c>
      <c r="C2850" s="33" t="s">
        <v>563</v>
      </c>
      <c r="D2850" s="33" t="s">
        <v>564</v>
      </c>
      <c r="E2850" s="34">
        <v>10132</v>
      </c>
      <c r="F2850" s="35">
        <v>1.0609999999999999</v>
      </c>
      <c r="G2850" s="34" t="s">
        <v>364</v>
      </c>
      <c r="H2850" s="14" t="str">
        <f t="shared" si="176"/>
        <v/>
      </c>
      <c r="I2850" s="11" t="str">
        <f t="shared" si="177"/>
        <v/>
      </c>
      <c r="J2850" s="11" t="str">
        <f t="shared" si="178"/>
        <v/>
      </c>
      <c r="K2850" s="11">
        <f t="shared" si="179"/>
        <v>0</v>
      </c>
    </row>
    <row r="2851" spans="1:11" s="11" customFormat="1">
      <c r="A2851" s="32">
        <v>2018</v>
      </c>
      <c r="B2851" s="32">
        <v>55939</v>
      </c>
      <c r="C2851" s="33" t="s">
        <v>563</v>
      </c>
      <c r="D2851" s="33" t="s">
        <v>564</v>
      </c>
      <c r="E2851" s="34">
        <v>5288979</v>
      </c>
      <c r="F2851" s="35">
        <v>1.069</v>
      </c>
      <c r="G2851" s="34">
        <v>1200.3</v>
      </c>
      <c r="H2851" s="14">
        <f t="shared" si="176"/>
        <v>67863984.367652997</v>
      </c>
      <c r="I2851" s="11">
        <f t="shared" si="177"/>
        <v>5288979</v>
      </c>
      <c r="J2851" s="11">
        <f t="shared" si="178"/>
        <v>5653918.551</v>
      </c>
      <c r="K2851" s="11">
        <f t="shared" si="179"/>
        <v>0</v>
      </c>
    </row>
    <row r="2852" spans="1:11" s="11" customFormat="1">
      <c r="A2852" s="32">
        <v>2018</v>
      </c>
      <c r="B2852" s="32">
        <v>55965</v>
      </c>
      <c r="C2852" s="33" t="s">
        <v>563</v>
      </c>
      <c r="D2852" s="33" t="s">
        <v>564</v>
      </c>
      <c r="E2852" s="34">
        <v>4197800</v>
      </c>
      <c r="F2852" s="35">
        <v>1.0269999999999999</v>
      </c>
      <c r="G2852" s="34" t="s">
        <v>364</v>
      </c>
      <c r="H2852" s="14" t="str">
        <f t="shared" si="176"/>
        <v/>
      </c>
      <c r="I2852" s="11" t="str">
        <f t="shared" si="177"/>
        <v/>
      </c>
      <c r="J2852" s="11" t="str">
        <f t="shared" si="178"/>
        <v/>
      </c>
      <c r="K2852" s="11">
        <f t="shared" si="179"/>
        <v>0</v>
      </c>
    </row>
    <row r="2853" spans="1:11" s="11" customFormat="1">
      <c r="A2853" s="32">
        <v>2018</v>
      </c>
      <c r="B2853" s="32">
        <v>55970</v>
      </c>
      <c r="C2853" s="33" t="s">
        <v>563</v>
      </c>
      <c r="D2853" s="33" t="s">
        <v>564</v>
      </c>
      <c r="E2853" s="34">
        <v>235079</v>
      </c>
      <c r="F2853" s="35">
        <v>1</v>
      </c>
      <c r="G2853" s="34">
        <v>370.4</v>
      </c>
      <c r="H2853" s="14">
        <f t="shared" si="176"/>
        <v>870732.61599999992</v>
      </c>
      <c r="I2853" s="11">
        <f t="shared" si="177"/>
        <v>235079</v>
      </c>
      <c r="J2853" s="11">
        <f t="shared" si="178"/>
        <v>235079</v>
      </c>
      <c r="K2853" s="11">
        <f t="shared" si="179"/>
        <v>0</v>
      </c>
    </row>
    <row r="2854" spans="1:11" s="11" customFormat="1">
      <c r="A2854" s="32">
        <v>2018</v>
      </c>
      <c r="B2854" s="32">
        <v>55970</v>
      </c>
      <c r="C2854" s="33" t="s">
        <v>563</v>
      </c>
      <c r="D2854" s="33" t="s">
        <v>564</v>
      </c>
      <c r="E2854" s="34">
        <v>305314</v>
      </c>
      <c r="F2854" s="35">
        <v>1</v>
      </c>
      <c r="G2854" s="34">
        <v>184.9</v>
      </c>
      <c r="H2854" s="14">
        <f t="shared" si="176"/>
        <v>564525.58600000001</v>
      </c>
      <c r="I2854" s="11">
        <f t="shared" si="177"/>
        <v>305314</v>
      </c>
      <c r="J2854" s="11">
        <f t="shared" si="178"/>
        <v>305314</v>
      </c>
      <c r="K2854" s="11">
        <f t="shared" si="179"/>
        <v>0</v>
      </c>
    </row>
    <row r="2855" spans="1:11" s="11" customFormat="1">
      <c r="A2855" s="32">
        <v>2018</v>
      </c>
      <c r="B2855" s="32">
        <v>55970</v>
      </c>
      <c r="C2855" s="33" t="s">
        <v>563</v>
      </c>
      <c r="D2855" s="33" t="s">
        <v>564</v>
      </c>
      <c r="E2855" s="34">
        <v>337204</v>
      </c>
      <c r="F2855" s="35">
        <v>1</v>
      </c>
      <c r="G2855" s="34">
        <v>365.2</v>
      </c>
      <c r="H2855" s="14">
        <f t="shared" si="176"/>
        <v>1231469.0079999999</v>
      </c>
      <c r="I2855" s="11">
        <f t="shared" si="177"/>
        <v>337204</v>
      </c>
      <c r="J2855" s="11">
        <f t="shared" si="178"/>
        <v>337204</v>
      </c>
      <c r="K2855" s="11">
        <f t="shared" si="179"/>
        <v>0</v>
      </c>
    </row>
    <row r="2856" spans="1:11" s="11" customFormat="1">
      <c r="A2856" s="32">
        <v>2018</v>
      </c>
      <c r="B2856" s="32">
        <v>55970</v>
      </c>
      <c r="C2856" s="33" t="s">
        <v>563</v>
      </c>
      <c r="D2856" s="33" t="s">
        <v>564</v>
      </c>
      <c r="E2856" s="34">
        <v>82492</v>
      </c>
      <c r="F2856" s="35">
        <v>1</v>
      </c>
      <c r="G2856" s="34">
        <v>356.3</v>
      </c>
      <c r="H2856" s="14">
        <f t="shared" si="176"/>
        <v>293918.99600000004</v>
      </c>
      <c r="I2856" s="11">
        <f t="shared" si="177"/>
        <v>82492</v>
      </c>
      <c r="J2856" s="11">
        <f t="shared" si="178"/>
        <v>82492</v>
      </c>
      <c r="K2856" s="11">
        <f t="shared" si="179"/>
        <v>0</v>
      </c>
    </row>
    <row r="2857" spans="1:11" s="11" customFormat="1">
      <c r="A2857" s="32">
        <v>2018</v>
      </c>
      <c r="B2857" s="32">
        <v>55970</v>
      </c>
      <c r="C2857" s="33" t="s">
        <v>563</v>
      </c>
      <c r="D2857" s="33" t="s">
        <v>564</v>
      </c>
      <c r="E2857" s="34">
        <v>378516</v>
      </c>
      <c r="F2857" s="35">
        <v>1</v>
      </c>
      <c r="G2857" s="34">
        <v>310.10000000000002</v>
      </c>
      <c r="H2857" s="14">
        <f t="shared" si="176"/>
        <v>1173778.1160000002</v>
      </c>
      <c r="I2857" s="11">
        <f t="shared" si="177"/>
        <v>378516</v>
      </c>
      <c r="J2857" s="11">
        <f t="shared" si="178"/>
        <v>378516</v>
      </c>
      <c r="K2857" s="11">
        <f t="shared" si="179"/>
        <v>0</v>
      </c>
    </row>
    <row r="2858" spans="1:11" s="11" customFormat="1">
      <c r="A2858" s="32">
        <v>2018</v>
      </c>
      <c r="B2858" s="32">
        <v>55970</v>
      </c>
      <c r="C2858" s="33" t="s">
        <v>563</v>
      </c>
      <c r="D2858" s="33" t="s">
        <v>564</v>
      </c>
      <c r="E2858" s="34">
        <v>308263</v>
      </c>
      <c r="F2858" s="35">
        <v>1</v>
      </c>
      <c r="G2858" s="34">
        <v>368.1</v>
      </c>
      <c r="H2858" s="14">
        <f t="shared" si="176"/>
        <v>1134716.1030000001</v>
      </c>
      <c r="I2858" s="11">
        <f t="shared" si="177"/>
        <v>308263</v>
      </c>
      <c r="J2858" s="11">
        <f t="shared" si="178"/>
        <v>308263</v>
      </c>
      <c r="K2858" s="11">
        <f t="shared" si="179"/>
        <v>0</v>
      </c>
    </row>
    <row r="2859" spans="1:11" s="11" customFormat="1">
      <c r="A2859" s="32">
        <v>2018</v>
      </c>
      <c r="B2859" s="32">
        <v>55970</v>
      </c>
      <c r="C2859" s="33" t="s">
        <v>563</v>
      </c>
      <c r="D2859" s="33" t="s">
        <v>564</v>
      </c>
      <c r="E2859" s="34">
        <v>289032</v>
      </c>
      <c r="F2859" s="35">
        <v>1</v>
      </c>
      <c r="G2859" s="34">
        <v>310.10000000000002</v>
      </c>
      <c r="H2859" s="14">
        <f t="shared" si="176"/>
        <v>896288.23200000008</v>
      </c>
      <c r="I2859" s="11">
        <f t="shared" si="177"/>
        <v>289032</v>
      </c>
      <c r="J2859" s="11">
        <f t="shared" si="178"/>
        <v>289032</v>
      </c>
      <c r="K2859" s="11">
        <f t="shared" si="179"/>
        <v>0</v>
      </c>
    </row>
    <row r="2860" spans="1:11" s="11" customFormat="1">
      <c r="A2860" s="32">
        <v>2018</v>
      </c>
      <c r="B2860" s="32">
        <v>55970</v>
      </c>
      <c r="C2860" s="33" t="s">
        <v>563</v>
      </c>
      <c r="D2860" s="33" t="s">
        <v>564</v>
      </c>
      <c r="E2860" s="34">
        <v>193931</v>
      </c>
      <c r="F2860" s="35">
        <v>1</v>
      </c>
      <c r="G2860" s="34">
        <v>385.2</v>
      </c>
      <c r="H2860" s="14">
        <f t="shared" si="176"/>
        <v>747022.21199999994</v>
      </c>
      <c r="I2860" s="11">
        <f t="shared" si="177"/>
        <v>193931</v>
      </c>
      <c r="J2860" s="11">
        <f t="shared" si="178"/>
        <v>193931</v>
      </c>
      <c r="K2860" s="11">
        <f t="shared" si="179"/>
        <v>0</v>
      </c>
    </row>
    <row r="2861" spans="1:11" s="11" customFormat="1">
      <c r="A2861" s="32">
        <v>2018</v>
      </c>
      <c r="B2861" s="32">
        <v>55970</v>
      </c>
      <c r="C2861" s="33" t="s">
        <v>563</v>
      </c>
      <c r="D2861" s="33" t="s">
        <v>564</v>
      </c>
      <c r="E2861" s="34">
        <v>153048</v>
      </c>
      <c r="F2861" s="35">
        <v>1</v>
      </c>
      <c r="G2861" s="34">
        <v>469.4</v>
      </c>
      <c r="H2861" s="14">
        <f t="shared" si="176"/>
        <v>718407.31200000003</v>
      </c>
      <c r="I2861" s="11">
        <f t="shared" si="177"/>
        <v>153048</v>
      </c>
      <c r="J2861" s="11">
        <f t="shared" si="178"/>
        <v>153048</v>
      </c>
      <c r="K2861" s="11">
        <f t="shared" si="179"/>
        <v>0</v>
      </c>
    </row>
    <row r="2862" spans="1:11" s="11" customFormat="1">
      <c r="A2862" s="32">
        <v>2018</v>
      </c>
      <c r="B2862" s="32">
        <v>55970</v>
      </c>
      <c r="C2862" s="33" t="s">
        <v>563</v>
      </c>
      <c r="D2862" s="33" t="s">
        <v>564</v>
      </c>
      <c r="E2862" s="34">
        <v>41466</v>
      </c>
      <c r="F2862" s="35">
        <v>1</v>
      </c>
      <c r="G2862" s="34">
        <v>347.4</v>
      </c>
      <c r="H2862" s="14">
        <f t="shared" si="176"/>
        <v>144052.88399999999</v>
      </c>
      <c r="I2862" s="11">
        <f t="shared" si="177"/>
        <v>41466</v>
      </c>
      <c r="J2862" s="11">
        <f t="shared" si="178"/>
        <v>41466</v>
      </c>
      <c r="K2862" s="11">
        <f t="shared" si="179"/>
        <v>0</v>
      </c>
    </row>
    <row r="2863" spans="1:11" s="11" customFormat="1">
      <c r="A2863" s="32">
        <v>2018</v>
      </c>
      <c r="B2863" s="32">
        <v>55970</v>
      </c>
      <c r="C2863" s="33" t="s">
        <v>563</v>
      </c>
      <c r="D2863" s="33" t="s">
        <v>564</v>
      </c>
      <c r="E2863" s="34">
        <v>90639</v>
      </c>
      <c r="F2863" s="35">
        <v>1</v>
      </c>
      <c r="G2863" s="34">
        <v>375.4</v>
      </c>
      <c r="H2863" s="14">
        <f t="shared" si="176"/>
        <v>340258.80599999998</v>
      </c>
      <c r="I2863" s="11">
        <f t="shared" si="177"/>
        <v>90639</v>
      </c>
      <c r="J2863" s="11">
        <f t="shared" si="178"/>
        <v>90639</v>
      </c>
      <c r="K2863" s="11">
        <f t="shared" si="179"/>
        <v>0</v>
      </c>
    </row>
    <row r="2864" spans="1:11" s="11" customFormat="1">
      <c r="A2864" s="32">
        <v>2018</v>
      </c>
      <c r="B2864" s="32">
        <v>55970</v>
      </c>
      <c r="C2864" s="33" t="s">
        <v>563</v>
      </c>
      <c r="D2864" s="33" t="s">
        <v>564</v>
      </c>
      <c r="E2864" s="34">
        <v>141470</v>
      </c>
      <c r="F2864" s="35">
        <v>1</v>
      </c>
      <c r="G2864" s="34">
        <v>256.89999999999998</v>
      </c>
      <c r="H2864" s="14">
        <f t="shared" si="176"/>
        <v>363436.43</v>
      </c>
      <c r="I2864" s="11">
        <f t="shared" si="177"/>
        <v>141470</v>
      </c>
      <c r="J2864" s="11">
        <f t="shared" si="178"/>
        <v>141470</v>
      </c>
      <c r="K2864" s="11">
        <f t="shared" si="179"/>
        <v>0</v>
      </c>
    </row>
    <row r="2865" spans="1:11" s="11" customFormat="1">
      <c r="A2865" s="32">
        <v>2018</v>
      </c>
      <c r="B2865" s="32">
        <v>55970</v>
      </c>
      <c r="C2865" s="33" t="s">
        <v>563</v>
      </c>
      <c r="D2865" s="33" t="s">
        <v>564</v>
      </c>
      <c r="E2865" s="34">
        <v>35865</v>
      </c>
      <c r="F2865" s="35">
        <v>1</v>
      </c>
      <c r="G2865" s="34">
        <v>368.7</v>
      </c>
      <c r="H2865" s="14">
        <f t="shared" si="176"/>
        <v>132234.255</v>
      </c>
      <c r="I2865" s="11">
        <f t="shared" si="177"/>
        <v>35865</v>
      </c>
      <c r="J2865" s="11">
        <f t="shared" si="178"/>
        <v>35865</v>
      </c>
      <c r="K2865" s="11">
        <f t="shared" si="179"/>
        <v>0</v>
      </c>
    </row>
    <row r="2866" spans="1:11" s="11" customFormat="1">
      <c r="A2866" s="32">
        <v>2018</v>
      </c>
      <c r="B2866" s="32">
        <v>55970</v>
      </c>
      <c r="C2866" s="33" t="s">
        <v>563</v>
      </c>
      <c r="D2866" s="33" t="s">
        <v>564</v>
      </c>
      <c r="E2866" s="34">
        <v>31079</v>
      </c>
      <c r="F2866" s="35">
        <v>1</v>
      </c>
      <c r="G2866" s="34">
        <v>416.2</v>
      </c>
      <c r="H2866" s="14">
        <f t="shared" si="176"/>
        <v>129350.798</v>
      </c>
      <c r="I2866" s="11">
        <f t="shared" si="177"/>
        <v>31079</v>
      </c>
      <c r="J2866" s="11">
        <f t="shared" si="178"/>
        <v>31079</v>
      </c>
      <c r="K2866" s="11">
        <f t="shared" si="179"/>
        <v>0</v>
      </c>
    </row>
    <row r="2867" spans="1:11" s="11" customFormat="1">
      <c r="A2867" s="32">
        <v>2018</v>
      </c>
      <c r="B2867" s="32">
        <v>55970</v>
      </c>
      <c r="C2867" s="33" t="s">
        <v>563</v>
      </c>
      <c r="D2867" s="33" t="s">
        <v>564</v>
      </c>
      <c r="E2867" s="34">
        <v>23</v>
      </c>
      <c r="F2867" s="35">
        <v>1</v>
      </c>
      <c r="G2867" s="34">
        <v>384.2</v>
      </c>
      <c r="H2867" s="14">
        <f t="shared" si="176"/>
        <v>88.366</v>
      </c>
      <c r="I2867" s="11">
        <f t="shared" si="177"/>
        <v>23</v>
      </c>
      <c r="J2867" s="11">
        <f t="shared" si="178"/>
        <v>23</v>
      </c>
      <c r="K2867" s="11">
        <f t="shared" si="179"/>
        <v>0</v>
      </c>
    </row>
    <row r="2868" spans="1:11" s="11" customFormat="1">
      <c r="A2868" s="32">
        <v>2018</v>
      </c>
      <c r="B2868" s="32">
        <v>55970</v>
      </c>
      <c r="C2868" s="33" t="s">
        <v>563</v>
      </c>
      <c r="D2868" s="33" t="s">
        <v>564</v>
      </c>
      <c r="E2868" s="34">
        <v>373</v>
      </c>
      <c r="F2868" s="35">
        <v>1</v>
      </c>
      <c r="G2868" s="34">
        <v>400.2</v>
      </c>
      <c r="H2868" s="14">
        <f t="shared" si="176"/>
        <v>1492.7459999999999</v>
      </c>
      <c r="I2868" s="11">
        <f t="shared" si="177"/>
        <v>373</v>
      </c>
      <c r="J2868" s="11">
        <f t="shared" si="178"/>
        <v>373</v>
      </c>
      <c r="K2868" s="11">
        <f t="shared" si="179"/>
        <v>0</v>
      </c>
    </row>
    <row r="2869" spans="1:11" s="11" customFormat="1">
      <c r="A2869" s="32">
        <v>2018</v>
      </c>
      <c r="B2869" s="32">
        <v>55970</v>
      </c>
      <c r="C2869" s="33" t="s">
        <v>563</v>
      </c>
      <c r="D2869" s="33" t="s">
        <v>564</v>
      </c>
      <c r="E2869" s="34">
        <v>848</v>
      </c>
      <c r="F2869" s="35">
        <v>1</v>
      </c>
      <c r="G2869" s="34">
        <v>299.5</v>
      </c>
      <c r="H2869" s="14">
        <f t="shared" si="176"/>
        <v>2539.7600000000002</v>
      </c>
      <c r="I2869" s="11">
        <f t="shared" si="177"/>
        <v>848</v>
      </c>
      <c r="J2869" s="11">
        <f t="shared" si="178"/>
        <v>848</v>
      </c>
      <c r="K2869" s="11">
        <f t="shared" si="179"/>
        <v>0</v>
      </c>
    </row>
    <row r="2870" spans="1:11" s="11" customFormat="1">
      <c r="A2870" s="32">
        <v>2018</v>
      </c>
      <c r="B2870" s="32">
        <v>55970</v>
      </c>
      <c r="C2870" s="33" t="s">
        <v>563</v>
      </c>
      <c r="D2870" s="33" t="s">
        <v>564</v>
      </c>
      <c r="E2870" s="34">
        <v>870</v>
      </c>
      <c r="F2870" s="35">
        <v>1</v>
      </c>
      <c r="G2870" s="34">
        <v>400.2</v>
      </c>
      <c r="H2870" s="14">
        <f t="shared" si="176"/>
        <v>3481.74</v>
      </c>
      <c r="I2870" s="11">
        <f t="shared" si="177"/>
        <v>870</v>
      </c>
      <c r="J2870" s="11">
        <f t="shared" si="178"/>
        <v>870</v>
      </c>
      <c r="K2870" s="11">
        <f t="shared" si="179"/>
        <v>0</v>
      </c>
    </row>
    <row r="2871" spans="1:11" s="11" customFormat="1">
      <c r="A2871" s="32">
        <v>2018</v>
      </c>
      <c r="B2871" s="32">
        <v>55970</v>
      </c>
      <c r="C2871" s="33" t="s">
        <v>563</v>
      </c>
      <c r="D2871" s="33" t="s">
        <v>564</v>
      </c>
      <c r="E2871" s="34">
        <v>1243</v>
      </c>
      <c r="F2871" s="35">
        <v>1</v>
      </c>
      <c r="G2871" s="34">
        <v>408.2</v>
      </c>
      <c r="H2871" s="14">
        <f t="shared" si="176"/>
        <v>5073.9259999999995</v>
      </c>
      <c r="I2871" s="11">
        <f t="shared" si="177"/>
        <v>1243</v>
      </c>
      <c r="J2871" s="11">
        <f t="shared" si="178"/>
        <v>1243</v>
      </c>
      <c r="K2871" s="11">
        <f t="shared" si="179"/>
        <v>0</v>
      </c>
    </row>
    <row r="2872" spans="1:11" s="11" customFormat="1">
      <c r="A2872" s="32">
        <v>2018</v>
      </c>
      <c r="B2872" s="32">
        <v>55970</v>
      </c>
      <c r="C2872" s="33" t="s">
        <v>563</v>
      </c>
      <c r="D2872" s="33" t="s">
        <v>564</v>
      </c>
      <c r="E2872" s="34">
        <v>1243</v>
      </c>
      <c r="F2872" s="35">
        <v>1</v>
      </c>
      <c r="G2872" s="34">
        <v>453.2</v>
      </c>
      <c r="H2872" s="14">
        <f t="shared" si="176"/>
        <v>5633.2759999999998</v>
      </c>
      <c r="I2872" s="11">
        <f t="shared" si="177"/>
        <v>1243</v>
      </c>
      <c r="J2872" s="11">
        <f t="shared" si="178"/>
        <v>1243</v>
      </c>
      <c r="K2872" s="11">
        <f t="shared" si="179"/>
        <v>0</v>
      </c>
    </row>
    <row r="2873" spans="1:11" s="11" customFormat="1">
      <c r="A2873" s="32">
        <v>2018</v>
      </c>
      <c r="B2873" s="32">
        <v>55970</v>
      </c>
      <c r="C2873" s="33" t="s">
        <v>563</v>
      </c>
      <c r="D2873" s="33" t="s">
        <v>564</v>
      </c>
      <c r="E2873" s="34">
        <v>1302</v>
      </c>
      <c r="F2873" s="35">
        <v>1</v>
      </c>
      <c r="G2873" s="34">
        <v>368.9</v>
      </c>
      <c r="H2873" s="14">
        <f t="shared" si="176"/>
        <v>4803.0779999999995</v>
      </c>
      <c r="I2873" s="11">
        <f t="shared" si="177"/>
        <v>1302</v>
      </c>
      <c r="J2873" s="11">
        <f t="shared" si="178"/>
        <v>1302</v>
      </c>
      <c r="K2873" s="11">
        <f t="shared" si="179"/>
        <v>0</v>
      </c>
    </row>
    <row r="2874" spans="1:11" s="11" customFormat="1">
      <c r="A2874" s="32">
        <v>2018</v>
      </c>
      <c r="B2874" s="32">
        <v>55970</v>
      </c>
      <c r="C2874" s="33" t="s">
        <v>563</v>
      </c>
      <c r="D2874" s="33" t="s">
        <v>564</v>
      </c>
      <c r="E2874" s="34">
        <v>2859</v>
      </c>
      <c r="F2874" s="35">
        <v>1</v>
      </c>
      <c r="G2874" s="34">
        <v>375.9</v>
      </c>
      <c r="H2874" s="14">
        <f t="shared" si="176"/>
        <v>10746.981</v>
      </c>
      <c r="I2874" s="11">
        <f t="shared" si="177"/>
        <v>2859</v>
      </c>
      <c r="J2874" s="11">
        <f t="shared" si="178"/>
        <v>2859</v>
      </c>
      <c r="K2874" s="11">
        <f t="shared" si="179"/>
        <v>0</v>
      </c>
    </row>
    <row r="2875" spans="1:11" s="11" customFormat="1">
      <c r="A2875" s="32">
        <v>2018</v>
      </c>
      <c r="B2875" s="32">
        <v>55970</v>
      </c>
      <c r="C2875" s="33" t="s">
        <v>563</v>
      </c>
      <c r="D2875" s="33" t="s">
        <v>564</v>
      </c>
      <c r="E2875" s="34">
        <v>4724</v>
      </c>
      <c r="F2875" s="35">
        <v>1</v>
      </c>
      <c r="G2875" s="34">
        <v>425.9</v>
      </c>
      <c r="H2875" s="14">
        <f t="shared" si="176"/>
        <v>20119.515999999996</v>
      </c>
      <c r="I2875" s="11">
        <f t="shared" si="177"/>
        <v>4724</v>
      </c>
      <c r="J2875" s="11">
        <f t="shared" si="178"/>
        <v>4724</v>
      </c>
      <c r="K2875" s="11">
        <f t="shared" si="179"/>
        <v>0</v>
      </c>
    </row>
    <row r="2876" spans="1:11" s="11" customFormat="1">
      <c r="A2876" s="32">
        <v>2018</v>
      </c>
      <c r="B2876" s="32">
        <v>55970</v>
      </c>
      <c r="C2876" s="33" t="s">
        <v>563</v>
      </c>
      <c r="D2876" s="33" t="s">
        <v>564</v>
      </c>
      <c r="E2876" s="34">
        <v>5097</v>
      </c>
      <c r="F2876" s="35">
        <v>1</v>
      </c>
      <c r="G2876" s="34">
        <v>380.4</v>
      </c>
      <c r="H2876" s="14">
        <f t="shared" si="176"/>
        <v>19388.987999999998</v>
      </c>
      <c r="I2876" s="11">
        <f t="shared" si="177"/>
        <v>5097</v>
      </c>
      <c r="J2876" s="11">
        <f t="shared" si="178"/>
        <v>5097</v>
      </c>
      <c r="K2876" s="11">
        <f t="shared" si="179"/>
        <v>0</v>
      </c>
    </row>
    <row r="2877" spans="1:11" s="11" customFormat="1">
      <c r="A2877" s="32">
        <v>2018</v>
      </c>
      <c r="B2877" s="32">
        <v>55970</v>
      </c>
      <c r="C2877" s="33" t="s">
        <v>563</v>
      </c>
      <c r="D2877" s="33" t="s">
        <v>564</v>
      </c>
      <c r="E2877" s="34">
        <v>5456</v>
      </c>
      <c r="F2877" s="35">
        <v>1</v>
      </c>
      <c r="G2877" s="34">
        <v>547.9</v>
      </c>
      <c r="H2877" s="14">
        <f t="shared" si="176"/>
        <v>29893.423999999999</v>
      </c>
      <c r="I2877" s="11">
        <f t="shared" si="177"/>
        <v>5456</v>
      </c>
      <c r="J2877" s="11">
        <f t="shared" si="178"/>
        <v>5456</v>
      </c>
      <c r="K2877" s="11">
        <f t="shared" si="179"/>
        <v>0</v>
      </c>
    </row>
    <row r="2878" spans="1:11" s="11" customFormat="1">
      <c r="A2878" s="32">
        <v>2018</v>
      </c>
      <c r="B2878" s="32">
        <v>55970</v>
      </c>
      <c r="C2878" s="33" t="s">
        <v>563</v>
      </c>
      <c r="D2878" s="33" t="s">
        <v>564</v>
      </c>
      <c r="E2878" s="34">
        <v>5718</v>
      </c>
      <c r="F2878" s="35">
        <v>1</v>
      </c>
      <c r="G2878" s="34">
        <v>402.4</v>
      </c>
      <c r="H2878" s="14">
        <f t="shared" si="176"/>
        <v>23009.232</v>
      </c>
      <c r="I2878" s="11">
        <f t="shared" si="177"/>
        <v>5718</v>
      </c>
      <c r="J2878" s="11">
        <f t="shared" si="178"/>
        <v>5718</v>
      </c>
      <c r="K2878" s="11">
        <f t="shared" si="179"/>
        <v>0</v>
      </c>
    </row>
    <row r="2879" spans="1:11" s="11" customFormat="1">
      <c r="A2879" s="32">
        <v>2018</v>
      </c>
      <c r="B2879" s="32">
        <v>55970</v>
      </c>
      <c r="C2879" s="33" t="s">
        <v>563</v>
      </c>
      <c r="D2879" s="33" t="s">
        <v>564</v>
      </c>
      <c r="E2879" s="34">
        <v>6216</v>
      </c>
      <c r="F2879" s="35">
        <v>1</v>
      </c>
      <c r="G2879" s="34">
        <v>387.2</v>
      </c>
      <c r="H2879" s="14">
        <f t="shared" si="176"/>
        <v>24068.351999999999</v>
      </c>
      <c r="I2879" s="11">
        <f t="shared" si="177"/>
        <v>6216</v>
      </c>
      <c r="J2879" s="11">
        <f t="shared" si="178"/>
        <v>6216</v>
      </c>
      <c r="K2879" s="11">
        <f t="shared" si="179"/>
        <v>0</v>
      </c>
    </row>
    <row r="2880" spans="1:11" s="11" customFormat="1">
      <c r="A2880" s="32">
        <v>2018</v>
      </c>
      <c r="B2880" s="32">
        <v>55970</v>
      </c>
      <c r="C2880" s="33" t="s">
        <v>563</v>
      </c>
      <c r="D2880" s="33" t="s">
        <v>564</v>
      </c>
      <c r="E2880" s="34">
        <v>6216</v>
      </c>
      <c r="F2880" s="35">
        <v>1</v>
      </c>
      <c r="G2880" s="34">
        <v>384.7</v>
      </c>
      <c r="H2880" s="14">
        <f t="shared" si="176"/>
        <v>23912.952000000001</v>
      </c>
      <c r="I2880" s="11">
        <f t="shared" si="177"/>
        <v>6216</v>
      </c>
      <c r="J2880" s="11">
        <f t="shared" si="178"/>
        <v>6216</v>
      </c>
      <c r="K2880" s="11">
        <f t="shared" si="179"/>
        <v>0</v>
      </c>
    </row>
    <row r="2881" spans="1:11" s="11" customFormat="1">
      <c r="A2881" s="32">
        <v>2018</v>
      </c>
      <c r="B2881" s="32">
        <v>55970</v>
      </c>
      <c r="C2881" s="33" t="s">
        <v>563</v>
      </c>
      <c r="D2881" s="33" t="s">
        <v>564</v>
      </c>
      <c r="E2881" s="34">
        <v>6216</v>
      </c>
      <c r="F2881" s="35">
        <v>1</v>
      </c>
      <c r="G2881" s="34">
        <v>395.2</v>
      </c>
      <c r="H2881" s="14">
        <f t="shared" si="176"/>
        <v>24565.632000000001</v>
      </c>
      <c r="I2881" s="11">
        <f t="shared" si="177"/>
        <v>6216</v>
      </c>
      <c r="J2881" s="11">
        <f t="shared" si="178"/>
        <v>6216</v>
      </c>
      <c r="K2881" s="11">
        <f t="shared" si="179"/>
        <v>0</v>
      </c>
    </row>
    <row r="2882" spans="1:11" s="11" customFormat="1">
      <c r="A2882" s="32">
        <v>2018</v>
      </c>
      <c r="B2882" s="32">
        <v>55970</v>
      </c>
      <c r="C2882" s="33" t="s">
        <v>563</v>
      </c>
      <c r="D2882" s="33" t="s">
        <v>564</v>
      </c>
      <c r="E2882" s="34">
        <v>6216</v>
      </c>
      <c r="F2882" s="35">
        <v>1</v>
      </c>
      <c r="G2882" s="34">
        <v>356.1</v>
      </c>
      <c r="H2882" s="14">
        <f t="shared" si="176"/>
        <v>22135.176000000003</v>
      </c>
      <c r="I2882" s="11">
        <f t="shared" si="177"/>
        <v>6216</v>
      </c>
      <c r="J2882" s="11">
        <f t="shared" si="178"/>
        <v>6216</v>
      </c>
      <c r="K2882" s="11">
        <f t="shared" si="179"/>
        <v>0</v>
      </c>
    </row>
    <row r="2883" spans="1:11" s="11" customFormat="1">
      <c r="A2883" s="32">
        <v>2018</v>
      </c>
      <c r="B2883" s="32">
        <v>55970</v>
      </c>
      <c r="C2883" s="33" t="s">
        <v>563</v>
      </c>
      <c r="D2883" s="33" t="s">
        <v>564</v>
      </c>
      <c r="E2883" s="34">
        <v>6464</v>
      </c>
      <c r="F2883" s="35">
        <v>1</v>
      </c>
      <c r="G2883" s="34">
        <v>361</v>
      </c>
      <c r="H2883" s="14">
        <f t="shared" si="176"/>
        <v>23335.040000000001</v>
      </c>
      <c r="I2883" s="11">
        <f t="shared" si="177"/>
        <v>6464</v>
      </c>
      <c r="J2883" s="11">
        <f t="shared" si="178"/>
        <v>6464</v>
      </c>
      <c r="K2883" s="11">
        <f t="shared" si="179"/>
        <v>0</v>
      </c>
    </row>
    <row r="2884" spans="1:11" s="11" customFormat="1">
      <c r="A2884" s="32">
        <v>2018</v>
      </c>
      <c r="B2884" s="32">
        <v>55970</v>
      </c>
      <c r="C2884" s="33" t="s">
        <v>563</v>
      </c>
      <c r="D2884" s="33" t="s">
        <v>564</v>
      </c>
      <c r="E2884" s="34">
        <v>8578</v>
      </c>
      <c r="F2884" s="35">
        <v>1</v>
      </c>
      <c r="G2884" s="34">
        <v>402.9</v>
      </c>
      <c r="H2884" s="14">
        <f t="shared" si="176"/>
        <v>34560.762000000002</v>
      </c>
      <c r="I2884" s="11">
        <f t="shared" si="177"/>
        <v>8578</v>
      </c>
      <c r="J2884" s="11">
        <f t="shared" si="178"/>
        <v>8578</v>
      </c>
      <c r="K2884" s="11">
        <f t="shared" si="179"/>
        <v>0</v>
      </c>
    </row>
    <row r="2885" spans="1:11" s="11" customFormat="1">
      <c r="A2885" s="32">
        <v>2018</v>
      </c>
      <c r="B2885" s="32">
        <v>55970</v>
      </c>
      <c r="C2885" s="33" t="s">
        <v>563</v>
      </c>
      <c r="D2885" s="33" t="s">
        <v>564</v>
      </c>
      <c r="E2885" s="34">
        <v>8702</v>
      </c>
      <c r="F2885" s="35">
        <v>1</v>
      </c>
      <c r="G2885" s="34">
        <v>417.2</v>
      </c>
      <c r="H2885" s="14">
        <f t="shared" si="176"/>
        <v>36304.743999999999</v>
      </c>
      <c r="I2885" s="11">
        <f t="shared" si="177"/>
        <v>8702</v>
      </c>
      <c r="J2885" s="11">
        <f t="shared" si="178"/>
        <v>8702</v>
      </c>
      <c r="K2885" s="11">
        <f t="shared" si="179"/>
        <v>0</v>
      </c>
    </row>
    <row r="2886" spans="1:11" s="11" customFormat="1">
      <c r="A2886" s="32">
        <v>2018</v>
      </c>
      <c r="B2886" s="32">
        <v>55970</v>
      </c>
      <c r="C2886" s="33" t="s">
        <v>563</v>
      </c>
      <c r="D2886" s="33" t="s">
        <v>564</v>
      </c>
      <c r="E2886" s="34">
        <v>11135</v>
      </c>
      <c r="F2886" s="35">
        <v>1</v>
      </c>
      <c r="G2886" s="34">
        <v>360.9</v>
      </c>
      <c r="H2886" s="14">
        <f t="shared" ref="H2886:H2949" si="180">IF(I2886="","",G2886/100*F2886*E2886)</f>
        <v>40186.214999999997</v>
      </c>
      <c r="I2886" s="11">
        <f t="shared" ref="I2886:I2949" si="181">IF(OR(G2886=".",F2886=".",E2886="."),"",E2886)</f>
        <v>11135</v>
      </c>
      <c r="J2886" s="11">
        <f t="shared" ref="J2886:J2949" si="182">IF(I2886="","",F2886*I2886)</f>
        <v>11135</v>
      </c>
      <c r="K2886" s="11">
        <f t="shared" ref="K2886:K2949" si="183">IF(C2886="LIG",1,0)</f>
        <v>0</v>
      </c>
    </row>
    <row r="2887" spans="1:11" s="11" customFormat="1">
      <c r="A2887" s="32">
        <v>2018</v>
      </c>
      <c r="B2887" s="32">
        <v>55970</v>
      </c>
      <c r="C2887" s="33" t="s">
        <v>563</v>
      </c>
      <c r="D2887" s="33" t="s">
        <v>564</v>
      </c>
      <c r="E2887" s="34">
        <v>12183</v>
      </c>
      <c r="F2887" s="35">
        <v>1</v>
      </c>
      <c r="G2887" s="34">
        <v>332.1</v>
      </c>
      <c r="H2887" s="14">
        <f t="shared" si="180"/>
        <v>40459.743000000002</v>
      </c>
      <c r="I2887" s="11">
        <f t="shared" si="181"/>
        <v>12183</v>
      </c>
      <c r="J2887" s="11">
        <f t="shared" si="182"/>
        <v>12183</v>
      </c>
      <c r="K2887" s="11">
        <f t="shared" si="183"/>
        <v>0</v>
      </c>
    </row>
    <row r="2888" spans="1:11" s="11" customFormat="1">
      <c r="A2888" s="32">
        <v>2018</v>
      </c>
      <c r="B2888" s="32">
        <v>55970</v>
      </c>
      <c r="C2888" s="33" t="s">
        <v>563</v>
      </c>
      <c r="D2888" s="33" t="s">
        <v>564</v>
      </c>
      <c r="E2888" s="34">
        <v>12431</v>
      </c>
      <c r="F2888" s="35">
        <v>1</v>
      </c>
      <c r="G2888" s="34">
        <v>419.4</v>
      </c>
      <c r="H2888" s="14">
        <f t="shared" si="180"/>
        <v>52135.614000000001</v>
      </c>
      <c r="I2888" s="11">
        <f t="shared" si="181"/>
        <v>12431</v>
      </c>
      <c r="J2888" s="11">
        <f t="shared" si="182"/>
        <v>12431</v>
      </c>
      <c r="K2888" s="11">
        <f t="shared" si="183"/>
        <v>0</v>
      </c>
    </row>
    <row r="2889" spans="1:11" s="11" customFormat="1">
      <c r="A2889" s="32">
        <v>2018</v>
      </c>
      <c r="B2889" s="32">
        <v>55970</v>
      </c>
      <c r="C2889" s="33" t="s">
        <v>563</v>
      </c>
      <c r="D2889" s="33" t="s">
        <v>564</v>
      </c>
      <c r="E2889" s="34">
        <v>13650</v>
      </c>
      <c r="F2889" s="35">
        <v>1</v>
      </c>
      <c r="G2889" s="34">
        <v>394.4</v>
      </c>
      <c r="H2889" s="14">
        <f t="shared" si="180"/>
        <v>53835.6</v>
      </c>
      <c r="I2889" s="11">
        <f t="shared" si="181"/>
        <v>13650</v>
      </c>
      <c r="J2889" s="11">
        <f t="shared" si="182"/>
        <v>13650</v>
      </c>
      <c r="K2889" s="11">
        <f t="shared" si="183"/>
        <v>0</v>
      </c>
    </row>
    <row r="2890" spans="1:11" s="11" customFormat="1">
      <c r="A2890" s="32">
        <v>2018</v>
      </c>
      <c r="B2890" s="32">
        <v>55970</v>
      </c>
      <c r="C2890" s="33" t="s">
        <v>563</v>
      </c>
      <c r="D2890" s="33" t="s">
        <v>564</v>
      </c>
      <c r="E2890" s="34">
        <v>14296</v>
      </c>
      <c r="F2890" s="35">
        <v>1</v>
      </c>
      <c r="G2890" s="34">
        <v>439</v>
      </c>
      <c r="H2890" s="14">
        <f t="shared" si="180"/>
        <v>62759.439999999995</v>
      </c>
      <c r="I2890" s="11">
        <f t="shared" si="181"/>
        <v>14296</v>
      </c>
      <c r="J2890" s="11">
        <f t="shared" si="182"/>
        <v>14296</v>
      </c>
      <c r="K2890" s="11">
        <f t="shared" si="183"/>
        <v>0</v>
      </c>
    </row>
    <row r="2891" spans="1:11" s="11" customFormat="1">
      <c r="A2891" s="32">
        <v>2018</v>
      </c>
      <c r="B2891" s="32">
        <v>55970</v>
      </c>
      <c r="C2891" s="33" t="s">
        <v>563</v>
      </c>
      <c r="D2891" s="33" t="s">
        <v>564</v>
      </c>
      <c r="E2891" s="34">
        <v>24860</v>
      </c>
      <c r="F2891" s="35">
        <v>1</v>
      </c>
      <c r="G2891" s="34">
        <v>400.2</v>
      </c>
      <c r="H2891" s="14">
        <f t="shared" si="180"/>
        <v>99489.72</v>
      </c>
      <c r="I2891" s="11">
        <f t="shared" si="181"/>
        <v>24860</v>
      </c>
      <c r="J2891" s="11">
        <f t="shared" si="182"/>
        <v>24860</v>
      </c>
      <c r="K2891" s="11">
        <f t="shared" si="183"/>
        <v>0</v>
      </c>
    </row>
    <row r="2892" spans="1:11" s="11" customFormat="1">
      <c r="A2892" s="32">
        <v>2018</v>
      </c>
      <c r="B2892" s="32">
        <v>55972</v>
      </c>
      <c r="C2892" s="33" t="s">
        <v>563</v>
      </c>
      <c r="D2892" s="33" t="s">
        <v>564</v>
      </c>
      <c r="E2892" s="34">
        <v>37769</v>
      </c>
      <c r="F2892" s="35">
        <v>1.05</v>
      </c>
      <c r="G2892" s="34">
        <v>729.6</v>
      </c>
      <c r="H2892" s="14">
        <f t="shared" si="180"/>
        <v>289340.75520000001</v>
      </c>
      <c r="I2892" s="11">
        <f t="shared" si="181"/>
        <v>37769</v>
      </c>
      <c r="J2892" s="11">
        <f t="shared" si="182"/>
        <v>39657.450000000004</v>
      </c>
      <c r="K2892" s="11">
        <f t="shared" si="183"/>
        <v>0</v>
      </c>
    </row>
    <row r="2893" spans="1:11" s="11" customFormat="1">
      <c r="A2893" s="32">
        <v>2018</v>
      </c>
      <c r="B2893" s="32">
        <v>55976</v>
      </c>
      <c r="C2893" s="33" t="s">
        <v>563</v>
      </c>
      <c r="D2893" s="33" t="s">
        <v>564</v>
      </c>
      <c r="E2893" s="34">
        <v>2581116</v>
      </c>
      <c r="F2893" s="35">
        <v>1.03</v>
      </c>
      <c r="G2893" s="34" t="s">
        <v>364</v>
      </c>
      <c r="H2893" s="14" t="str">
        <f t="shared" si="180"/>
        <v/>
      </c>
      <c r="I2893" s="11" t="str">
        <f t="shared" si="181"/>
        <v/>
      </c>
      <c r="J2893" s="11" t="str">
        <f t="shared" si="182"/>
        <v/>
      </c>
      <c r="K2893" s="11">
        <f t="shared" si="183"/>
        <v>0</v>
      </c>
    </row>
    <row r="2894" spans="1:11" s="11" customFormat="1">
      <c r="A2894" s="32">
        <v>2018</v>
      </c>
      <c r="B2894" s="32">
        <v>55985</v>
      </c>
      <c r="C2894" s="33" t="s">
        <v>563</v>
      </c>
      <c r="D2894" s="33" t="s">
        <v>564</v>
      </c>
      <c r="E2894" s="34">
        <v>1811366</v>
      </c>
      <c r="F2894" s="35">
        <v>1.0469999999999999</v>
      </c>
      <c r="G2894" s="34">
        <v>443.7</v>
      </c>
      <c r="H2894" s="14">
        <f t="shared" si="180"/>
        <v>8414771.3962740004</v>
      </c>
      <c r="I2894" s="11">
        <f t="shared" si="181"/>
        <v>1811366</v>
      </c>
      <c r="J2894" s="11">
        <f t="shared" si="182"/>
        <v>1896500.2019999998</v>
      </c>
      <c r="K2894" s="11">
        <f t="shared" si="183"/>
        <v>0</v>
      </c>
    </row>
    <row r="2895" spans="1:11" s="11" customFormat="1">
      <c r="A2895" s="32">
        <v>2018</v>
      </c>
      <c r="B2895" s="32">
        <v>56031</v>
      </c>
      <c r="C2895" s="33" t="s">
        <v>565</v>
      </c>
      <c r="D2895" s="33" t="s">
        <v>566</v>
      </c>
      <c r="E2895" s="34">
        <v>8376</v>
      </c>
      <c r="F2895" s="35">
        <v>5.8</v>
      </c>
      <c r="G2895" s="34">
        <v>2184.6999999999998</v>
      </c>
      <c r="H2895" s="14">
        <f t="shared" si="180"/>
        <v>1061344.7375999999</v>
      </c>
      <c r="I2895" s="11">
        <f t="shared" si="181"/>
        <v>8376</v>
      </c>
      <c r="J2895" s="11">
        <f t="shared" si="182"/>
        <v>48580.799999999996</v>
      </c>
      <c r="K2895" s="11">
        <f t="shared" si="183"/>
        <v>0</v>
      </c>
    </row>
    <row r="2896" spans="1:11" s="11" customFormat="1">
      <c r="A2896" s="32">
        <v>2018</v>
      </c>
      <c r="B2896" s="32">
        <v>56031</v>
      </c>
      <c r="C2896" s="33" t="s">
        <v>563</v>
      </c>
      <c r="D2896" s="33" t="s">
        <v>564</v>
      </c>
      <c r="E2896" s="34">
        <v>2253907</v>
      </c>
      <c r="F2896" s="35">
        <v>1.0289999999999999</v>
      </c>
      <c r="G2896" s="34">
        <v>387.3</v>
      </c>
      <c r="H2896" s="14">
        <f t="shared" si="180"/>
        <v>8982533.8835189994</v>
      </c>
      <c r="I2896" s="11">
        <f t="shared" si="181"/>
        <v>2253907</v>
      </c>
      <c r="J2896" s="11">
        <f t="shared" si="182"/>
        <v>2319270.3029999998</v>
      </c>
      <c r="K2896" s="11">
        <f t="shared" si="183"/>
        <v>0</v>
      </c>
    </row>
    <row r="2897" spans="1:11" s="11" customFormat="1">
      <c r="A2897" s="32">
        <v>2018</v>
      </c>
      <c r="B2897" s="32">
        <v>56046</v>
      </c>
      <c r="C2897" s="33" t="s">
        <v>563</v>
      </c>
      <c r="D2897" s="33" t="s">
        <v>564</v>
      </c>
      <c r="E2897" s="34">
        <v>978799</v>
      </c>
      <c r="F2897" s="35">
        <v>1.036</v>
      </c>
      <c r="G2897" s="34">
        <v>379.4</v>
      </c>
      <c r="H2897" s="14">
        <f t="shared" si="180"/>
        <v>3847251.6886159997</v>
      </c>
      <c r="I2897" s="11">
        <f t="shared" si="181"/>
        <v>978799</v>
      </c>
      <c r="J2897" s="11">
        <f t="shared" si="182"/>
        <v>1014035.7640000001</v>
      </c>
      <c r="K2897" s="11">
        <f t="shared" si="183"/>
        <v>0</v>
      </c>
    </row>
    <row r="2898" spans="1:11" s="11" customFormat="1">
      <c r="A2898" s="32">
        <v>2018</v>
      </c>
      <c r="B2898" s="32">
        <v>56068</v>
      </c>
      <c r="C2898" s="33" t="s">
        <v>363</v>
      </c>
      <c r="D2898" s="33" t="s">
        <v>354</v>
      </c>
      <c r="E2898" s="34">
        <v>29711</v>
      </c>
      <c r="F2898" s="35">
        <v>17.63</v>
      </c>
      <c r="G2898" s="34">
        <v>204.9</v>
      </c>
      <c r="H2898" s="14">
        <f t="shared" si="180"/>
        <v>1073276.3015699999</v>
      </c>
      <c r="I2898" s="11">
        <f t="shared" si="181"/>
        <v>29711</v>
      </c>
      <c r="J2898" s="11">
        <f t="shared" si="182"/>
        <v>523804.93</v>
      </c>
      <c r="K2898" s="11">
        <f t="shared" si="183"/>
        <v>0</v>
      </c>
    </row>
    <row r="2899" spans="1:11" s="11" customFormat="1">
      <c r="A2899" s="32">
        <v>2018</v>
      </c>
      <c r="B2899" s="32">
        <v>56068</v>
      </c>
      <c r="C2899" s="33" t="s">
        <v>353</v>
      </c>
      <c r="D2899" s="33" t="s">
        <v>354</v>
      </c>
      <c r="E2899" s="34">
        <v>28742</v>
      </c>
      <c r="F2899" s="35">
        <v>26.27</v>
      </c>
      <c r="G2899" s="34">
        <v>227.5</v>
      </c>
      <c r="H2899" s="14">
        <f t="shared" si="180"/>
        <v>1717744.0734999999</v>
      </c>
      <c r="I2899" s="11">
        <f t="shared" si="181"/>
        <v>28742</v>
      </c>
      <c r="J2899" s="11">
        <f t="shared" si="182"/>
        <v>755052.34</v>
      </c>
      <c r="K2899" s="11">
        <f t="shared" si="183"/>
        <v>0</v>
      </c>
    </row>
    <row r="2900" spans="1:11" s="11" customFormat="1">
      <c r="A2900" s="32">
        <v>2018</v>
      </c>
      <c r="B2900" s="32">
        <v>56068</v>
      </c>
      <c r="C2900" s="33" t="s">
        <v>363</v>
      </c>
      <c r="D2900" s="33" t="s">
        <v>354</v>
      </c>
      <c r="E2900" s="34">
        <v>9124</v>
      </c>
      <c r="F2900" s="35">
        <v>16.86</v>
      </c>
      <c r="G2900" s="34">
        <v>206.2</v>
      </c>
      <c r="H2900" s="14">
        <f t="shared" si="180"/>
        <v>317198.77967999998</v>
      </c>
      <c r="I2900" s="11">
        <f t="shared" si="181"/>
        <v>9124</v>
      </c>
      <c r="J2900" s="11">
        <f t="shared" si="182"/>
        <v>153830.63999999998</v>
      </c>
      <c r="K2900" s="11">
        <f t="shared" si="183"/>
        <v>0</v>
      </c>
    </row>
    <row r="2901" spans="1:11" s="11" customFormat="1">
      <c r="A2901" s="32">
        <v>2018</v>
      </c>
      <c r="B2901" s="32">
        <v>56068</v>
      </c>
      <c r="C2901" s="33" t="s">
        <v>363</v>
      </c>
      <c r="D2901" s="33" t="s">
        <v>354</v>
      </c>
      <c r="E2901" s="34">
        <v>9193</v>
      </c>
      <c r="F2901" s="35">
        <v>16.89</v>
      </c>
      <c r="G2901" s="34">
        <v>207.1</v>
      </c>
      <c r="H2901" s="14">
        <f t="shared" si="180"/>
        <v>321563.69366999995</v>
      </c>
      <c r="I2901" s="11">
        <f t="shared" si="181"/>
        <v>9193</v>
      </c>
      <c r="J2901" s="11">
        <f t="shared" si="182"/>
        <v>155269.77000000002</v>
      </c>
      <c r="K2901" s="11">
        <f t="shared" si="183"/>
        <v>0</v>
      </c>
    </row>
    <row r="2902" spans="1:11" s="11" customFormat="1">
      <c r="A2902" s="32">
        <v>2018</v>
      </c>
      <c r="B2902" s="32">
        <v>56068</v>
      </c>
      <c r="C2902" s="33" t="s">
        <v>363</v>
      </c>
      <c r="D2902" s="33" t="s">
        <v>354</v>
      </c>
      <c r="E2902" s="34">
        <v>10760</v>
      </c>
      <c r="F2902" s="35">
        <v>18.079999999999998</v>
      </c>
      <c r="G2902" s="34">
        <v>366.3</v>
      </c>
      <c r="H2902" s="14">
        <f t="shared" si="180"/>
        <v>712602.95039999997</v>
      </c>
      <c r="I2902" s="11">
        <f t="shared" si="181"/>
        <v>10760</v>
      </c>
      <c r="J2902" s="11">
        <f t="shared" si="182"/>
        <v>194540.79999999999</v>
      </c>
      <c r="K2902" s="11">
        <f t="shared" si="183"/>
        <v>0</v>
      </c>
    </row>
    <row r="2903" spans="1:11" s="11" customFormat="1">
      <c r="A2903" s="32">
        <v>2018</v>
      </c>
      <c r="B2903" s="32">
        <v>56068</v>
      </c>
      <c r="C2903" s="33" t="s">
        <v>363</v>
      </c>
      <c r="D2903" s="33" t="s">
        <v>354</v>
      </c>
      <c r="E2903" s="34">
        <v>62375</v>
      </c>
      <c r="F2903" s="35">
        <v>18.07</v>
      </c>
      <c r="G2903" s="34">
        <v>199.2</v>
      </c>
      <c r="H2903" s="14">
        <f t="shared" si="180"/>
        <v>2245215.5700000003</v>
      </c>
      <c r="I2903" s="11">
        <f t="shared" si="181"/>
        <v>62375</v>
      </c>
      <c r="J2903" s="11">
        <f t="shared" si="182"/>
        <v>1127116.25</v>
      </c>
      <c r="K2903" s="11">
        <f t="shared" si="183"/>
        <v>0</v>
      </c>
    </row>
    <row r="2904" spans="1:11" s="11" customFormat="1">
      <c r="A2904" s="32">
        <v>2018</v>
      </c>
      <c r="B2904" s="32">
        <v>56068</v>
      </c>
      <c r="C2904" s="33" t="s">
        <v>363</v>
      </c>
      <c r="D2904" s="33" t="s">
        <v>354</v>
      </c>
      <c r="E2904" s="34">
        <v>208126</v>
      </c>
      <c r="F2904" s="35">
        <v>17.46</v>
      </c>
      <c r="G2904" s="34">
        <v>207.1</v>
      </c>
      <c r="H2904" s="14">
        <f t="shared" si="180"/>
        <v>7525765.3971599992</v>
      </c>
      <c r="I2904" s="11">
        <f t="shared" si="181"/>
        <v>208126</v>
      </c>
      <c r="J2904" s="11">
        <f t="shared" si="182"/>
        <v>3633879.96</v>
      </c>
      <c r="K2904" s="11">
        <f t="shared" si="183"/>
        <v>0</v>
      </c>
    </row>
    <row r="2905" spans="1:11" s="11" customFormat="1">
      <c r="A2905" s="32">
        <v>2018</v>
      </c>
      <c r="B2905" s="32">
        <v>56068</v>
      </c>
      <c r="C2905" s="33" t="s">
        <v>563</v>
      </c>
      <c r="D2905" s="33" t="s">
        <v>564</v>
      </c>
      <c r="E2905" s="34">
        <v>65070</v>
      </c>
      <c r="F2905" s="35">
        <v>1.0449999999999999</v>
      </c>
      <c r="G2905" s="34">
        <v>529.6</v>
      </c>
      <c r="H2905" s="14">
        <f t="shared" si="180"/>
        <v>360118.20240000001</v>
      </c>
      <c r="I2905" s="11">
        <f t="shared" si="181"/>
        <v>65070</v>
      </c>
      <c r="J2905" s="11">
        <f t="shared" si="182"/>
        <v>67998.149999999994</v>
      </c>
      <c r="K2905" s="11">
        <f t="shared" si="183"/>
        <v>0</v>
      </c>
    </row>
    <row r="2906" spans="1:11" s="11" customFormat="1">
      <c r="A2906" s="32">
        <v>2018</v>
      </c>
      <c r="B2906" s="32">
        <v>56078</v>
      </c>
      <c r="C2906" s="33" t="s">
        <v>563</v>
      </c>
      <c r="D2906" s="33" t="s">
        <v>564</v>
      </c>
      <c r="E2906" s="34">
        <v>609513</v>
      </c>
      <c r="F2906" s="35">
        <v>1.0389999999999999</v>
      </c>
      <c r="G2906" s="34">
        <v>427.8</v>
      </c>
      <c r="H2906" s="14">
        <f t="shared" si="180"/>
        <v>2709188.9819460004</v>
      </c>
      <c r="I2906" s="11">
        <f t="shared" si="181"/>
        <v>609513</v>
      </c>
      <c r="J2906" s="11">
        <f t="shared" si="182"/>
        <v>633284.00699999998</v>
      </c>
      <c r="K2906" s="11">
        <f t="shared" si="183"/>
        <v>0</v>
      </c>
    </row>
    <row r="2907" spans="1:11" s="11" customFormat="1">
      <c r="A2907" s="32">
        <v>2018</v>
      </c>
      <c r="B2907" s="32">
        <v>56102</v>
      </c>
      <c r="C2907" s="33" t="s">
        <v>563</v>
      </c>
      <c r="D2907" s="33" t="s">
        <v>564</v>
      </c>
      <c r="E2907" s="34">
        <v>674686</v>
      </c>
      <c r="F2907" s="35">
        <v>1.04</v>
      </c>
      <c r="G2907" s="34">
        <v>328.3</v>
      </c>
      <c r="H2907" s="14">
        <f t="shared" si="180"/>
        <v>2303593.9035200002</v>
      </c>
      <c r="I2907" s="11">
        <f t="shared" si="181"/>
        <v>674686</v>
      </c>
      <c r="J2907" s="11">
        <f t="shared" si="182"/>
        <v>701673.44000000006</v>
      </c>
      <c r="K2907" s="11">
        <f t="shared" si="183"/>
        <v>0</v>
      </c>
    </row>
    <row r="2908" spans="1:11" s="11" customFormat="1">
      <c r="A2908" s="32">
        <v>2018</v>
      </c>
      <c r="B2908" s="32">
        <v>56104</v>
      </c>
      <c r="C2908" s="33" t="s">
        <v>565</v>
      </c>
      <c r="D2908" s="33" t="s">
        <v>566</v>
      </c>
      <c r="E2908" s="34">
        <v>92</v>
      </c>
      <c r="F2908" s="35">
        <v>5.8170000000000002</v>
      </c>
      <c r="G2908" s="34" t="s">
        <v>364</v>
      </c>
      <c r="H2908" s="14" t="str">
        <f t="shared" si="180"/>
        <v/>
      </c>
      <c r="I2908" s="11" t="str">
        <f t="shared" si="181"/>
        <v/>
      </c>
      <c r="J2908" s="11" t="str">
        <f t="shared" si="182"/>
        <v/>
      </c>
      <c r="K2908" s="11">
        <f t="shared" si="183"/>
        <v>0</v>
      </c>
    </row>
    <row r="2909" spans="1:11" s="11" customFormat="1">
      <c r="A2909" s="32">
        <v>2018</v>
      </c>
      <c r="B2909" s="32">
        <v>56104</v>
      </c>
      <c r="C2909" s="33" t="s">
        <v>563</v>
      </c>
      <c r="D2909" s="33" t="s">
        <v>564</v>
      </c>
      <c r="E2909" s="34">
        <v>531146</v>
      </c>
      <c r="F2909" s="35">
        <v>1.0620000000000001</v>
      </c>
      <c r="G2909" s="34" t="s">
        <v>364</v>
      </c>
      <c r="H2909" s="14" t="str">
        <f t="shared" si="180"/>
        <v/>
      </c>
      <c r="I2909" s="11" t="str">
        <f t="shared" si="181"/>
        <v/>
      </c>
      <c r="J2909" s="11" t="str">
        <f t="shared" si="182"/>
        <v/>
      </c>
      <c r="K2909" s="11">
        <f t="shared" si="183"/>
        <v>0</v>
      </c>
    </row>
    <row r="2910" spans="1:11" s="11" customFormat="1">
      <c r="A2910" s="32">
        <v>2018</v>
      </c>
      <c r="B2910" s="32">
        <v>56150</v>
      </c>
      <c r="C2910" s="33" t="s">
        <v>563</v>
      </c>
      <c r="D2910" s="33" t="s">
        <v>564</v>
      </c>
      <c r="E2910" s="34">
        <v>5170512</v>
      </c>
      <c r="F2910" s="35">
        <v>1.034</v>
      </c>
      <c r="G2910" s="34">
        <v>419.2</v>
      </c>
      <c r="H2910" s="14">
        <f t="shared" si="180"/>
        <v>22411729.038336001</v>
      </c>
      <c r="I2910" s="11">
        <f t="shared" si="181"/>
        <v>5170512</v>
      </c>
      <c r="J2910" s="11">
        <f t="shared" si="182"/>
        <v>5346309.4079999998</v>
      </c>
      <c r="K2910" s="11">
        <f t="shared" si="183"/>
        <v>0</v>
      </c>
    </row>
    <row r="2911" spans="1:11" s="11" customFormat="1">
      <c r="A2911" s="32">
        <v>2018</v>
      </c>
      <c r="B2911" s="32">
        <v>56151</v>
      </c>
      <c r="C2911" s="33" t="s">
        <v>563</v>
      </c>
      <c r="D2911" s="33" t="s">
        <v>564</v>
      </c>
      <c r="E2911" s="34">
        <v>3054</v>
      </c>
      <c r="F2911" s="35">
        <v>1</v>
      </c>
      <c r="G2911" s="34">
        <v>242.9</v>
      </c>
      <c r="H2911" s="14">
        <f t="shared" si="180"/>
        <v>7418.1660000000011</v>
      </c>
      <c r="I2911" s="11">
        <f t="shared" si="181"/>
        <v>3054</v>
      </c>
      <c r="J2911" s="11">
        <f t="shared" si="182"/>
        <v>3054</v>
      </c>
      <c r="K2911" s="11">
        <f t="shared" si="183"/>
        <v>0</v>
      </c>
    </row>
    <row r="2912" spans="1:11" s="11" customFormat="1">
      <c r="A2912" s="32">
        <v>2018</v>
      </c>
      <c r="B2912" s="32">
        <v>56151</v>
      </c>
      <c r="C2912" s="33" t="s">
        <v>563</v>
      </c>
      <c r="D2912" s="33" t="s">
        <v>564</v>
      </c>
      <c r="E2912" s="34">
        <v>40265</v>
      </c>
      <c r="F2912" s="35">
        <v>1</v>
      </c>
      <c r="G2912" s="34">
        <v>548.1</v>
      </c>
      <c r="H2912" s="14">
        <f t="shared" si="180"/>
        <v>220692.465</v>
      </c>
      <c r="I2912" s="11">
        <f t="shared" si="181"/>
        <v>40265</v>
      </c>
      <c r="J2912" s="11">
        <f t="shared" si="182"/>
        <v>40265</v>
      </c>
      <c r="K2912" s="11">
        <f t="shared" si="183"/>
        <v>0</v>
      </c>
    </row>
    <row r="2913" spans="1:11" s="11" customFormat="1">
      <c r="A2913" s="32">
        <v>2018</v>
      </c>
      <c r="B2913" s="32">
        <v>56152</v>
      </c>
      <c r="C2913" s="33" t="s">
        <v>563</v>
      </c>
      <c r="D2913" s="33" t="s">
        <v>564</v>
      </c>
      <c r="E2913" s="34">
        <v>9070602</v>
      </c>
      <c r="F2913" s="35">
        <v>1.03</v>
      </c>
      <c r="G2913" s="34" t="s">
        <v>364</v>
      </c>
      <c r="H2913" s="14" t="str">
        <f t="shared" si="180"/>
        <v/>
      </c>
      <c r="I2913" s="11" t="str">
        <f t="shared" si="181"/>
        <v/>
      </c>
      <c r="J2913" s="11" t="str">
        <f t="shared" si="182"/>
        <v/>
      </c>
      <c r="K2913" s="11">
        <f t="shared" si="183"/>
        <v>0</v>
      </c>
    </row>
    <row r="2914" spans="1:11" s="11" customFormat="1">
      <c r="A2914" s="32">
        <v>2018</v>
      </c>
      <c r="B2914" s="32">
        <v>56163</v>
      </c>
      <c r="C2914" s="33" t="s">
        <v>563</v>
      </c>
      <c r="D2914" s="33" t="s">
        <v>564</v>
      </c>
      <c r="E2914" s="34">
        <v>73819</v>
      </c>
      <c r="F2914" s="35">
        <v>1.042</v>
      </c>
      <c r="G2914" s="34" t="s">
        <v>364</v>
      </c>
      <c r="H2914" s="14" t="str">
        <f t="shared" si="180"/>
        <v/>
      </c>
      <c r="I2914" s="11" t="str">
        <f t="shared" si="181"/>
        <v/>
      </c>
      <c r="J2914" s="11" t="str">
        <f t="shared" si="182"/>
        <v/>
      </c>
      <c r="K2914" s="11">
        <f t="shared" si="183"/>
        <v>0</v>
      </c>
    </row>
    <row r="2915" spans="1:11" s="11" customFormat="1">
      <c r="A2915" s="32">
        <v>2018</v>
      </c>
      <c r="B2915" s="32">
        <v>56164</v>
      </c>
      <c r="C2915" s="33" t="s">
        <v>563</v>
      </c>
      <c r="D2915" s="33" t="s">
        <v>564</v>
      </c>
      <c r="E2915" s="34">
        <v>64408</v>
      </c>
      <c r="F2915" s="35">
        <v>1.0820000000000001</v>
      </c>
      <c r="G2915" s="34">
        <v>391.1</v>
      </c>
      <c r="H2915" s="14">
        <f t="shared" si="180"/>
        <v>272555.46241600002</v>
      </c>
      <c r="I2915" s="11">
        <f t="shared" si="181"/>
        <v>64408</v>
      </c>
      <c r="J2915" s="11">
        <f t="shared" si="182"/>
        <v>69689.456000000006</v>
      </c>
      <c r="K2915" s="11">
        <f t="shared" si="183"/>
        <v>0</v>
      </c>
    </row>
    <row r="2916" spans="1:11" s="11" customFormat="1">
      <c r="A2916" s="32">
        <v>2018</v>
      </c>
      <c r="B2916" s="32">
        <v>56164</v>
      </c>
      <c r="C2916" s="33" t="s">
        <v>563</v>
      </c>
      <c r="D2916" s="33" t="s">
        <v>564</v>
      </c>
      <c r="E2916" s="34">
        <v>149656</v>
      </c>
      <c r="F2916" s="35">
        <v>1.0820000000000001</v>
      </c>
      <c r="G2916" s="34">
        <v>347</v>
      </c>
      <c r="H2916" s="14">
        <f t="shared" si="180"/>
        <v>561889.43824000005</v>
      </c>
      <c r="I2916" s="11">
        <f t="shared" si="181"/>
        <v>149656</v>
      </c>
      <c r="J2916" s="11">
        <f t="shared" si="182"/>
        <v>161927.79200000002</v>
      </c>
      <c r="K2916" s="11">
        <f t="shared" si="183"/>
        <v>0</v>
      </c>
    </row>
    <row r="2917" spans="1:11" s="11" customFormat="1">
      <c r="A2917" s="32">
        <v>2018</v>
      </c>
      <c r="B2917" s="32">
        <v>56166</v>
      </c>
      <c r="C2917" s="33" t="s">
        <v>563</v>
      </c>
      <c r="D2917" s="33" t="s">
        <v>564</v>
      </c>
      <c r="E2917" s="34">
        <v>417784</v>
      </c>
      <c r="F2917" s="35">
        <v>1</v>
      </c>
      <c r="G2917" s="34">
        <v>332.7</v>
      </c>
      <c r="H2917" s="14">
        <f t="shared" si="180"/>
        <v>1389967.368</v>
      </c>
      <c r="I2917" s="11">
        <f t="shared" si="181"/>
        <v>417784</v>
      </c>
      <c r="J2917" s="11">
        <f t="shared" si="182"/>
        <v>417784</v>
      </c>
      <c r="K2917" s="11">
        <f t="shared" si="183"/>
        <v>0</v>
      </c>
    </row>
    <row r="2918" spans="1:11" s="11" customFormat="1">
      <c r="A2918" s="32">
        <v>2018</v>
      </c>
      <c r="B2918" s="32">
        <v>56196</v>
      </c>
      <c r="C2918" s="33" t="s">
        <v>565</v>
      </c>
      <c r="D2918" s="33" t="s">
        <v>566</v>
      </c>
      <c r="E2918" s="34">
        <v>52451</v>
      </c>
      <c r="F2918" s="35">
        <v>5.7830000000000004</v>
      </c>
      <c r="G2918" s="34">
        <v>1500.3</v>
      </c>
      <c r="H2918" s="14">
        <f t="shared" si="180"/>
        <v>4550771.9673990002</v>
      </c>
      <c r="I2918" s="11">
        <f t="shared" si="181"/>
        <v>52451</v>
      </c>
      <c r="J2918" s="11">
        <f t="shared" si="182"/>
        <v>303324.13300000003</v>
      </c>
      <c r="K2918" s="11">
        <f t="shared" si="183"/>
        <v>0</v>
      </c>
    </row>
    <row r="2919" spans="1:11" s="11" customFormat="1">
      <c r="A2919" s="32">
        <v>2018</v>
      </c>
      <c r="B2919" s="32">
        <v>56196</v>
      </c>
      <c r="C2919" s="33" t="s">
        <v>565</v>
      </c>
      <c r="D2919" s="33" t="s">
        <v>566</v>
      </c>
      <c r="E2919" s="34">
        <v>59678</v>
      </c>
      <c r="F2919" s="35">
        <v>5.7649999999999997</v>
      </c>
      <c r="G2919" s="34">
        <v>1507.7</v>
      </c>
      <c r="H2919" s="14">
        <f t="shared" si="180"/>
        <v>5187146.4125899998</v>
      </c>
      <c r="I2919" s="11">
        <f t="shared" si="181"/>
        <v>59678</v>
      </c>
      <c r="J2919" s="11">
        <f t="shared" si="182"/>
        <v>344043.67</v>
      </c>
      <c r="K2919" s="11">
        <f t="shared" si="183"/>
        <v>0</v>
      </c>
    </row>
    <row r="2920" spans="1:11" s="11" customFormat="1">
      <c r="A2920" s="32">
        <v>2018</v>
      </c>
      <c r="B2920" s="32">
        <v>56196</v>
      </c>
      <c r="C2920" s="33" t="s">
        <v>563</v>
      </c>
      <c r="D2920" s="33" t="s">
        <v>564</v>
      </c>
      <c r="E2920" s="34">
        <v>107</v>
      </c>
      <c r="F2920" s="35">
        <v>1.03</v>
      </c>
      <c r="G2920" s="34">
        <v>3191.4</v>
      </c>
      <c r="H2920" s="14">
        <f t="shared" si="180"/>
        <v>3517.2419399999999</v>
      </c>
      <c r="I2920" s="11">
        <f t="shared" si="181"/>
        <v>107</v>
      </c>
      <c r="J2920" s="11">
        <f t="shared" si="182"/>
        <v>110.21000000000001</v>
      </c>
      <c r="K2920" s="11">
        <f t="shared" si="183"/>
        <v>0</v>
      </c>
    </row>
    <row r="2921" spans="1:11" s="11" customFormat="1">
      <c r="A2921" s="32">
        <v>2018</v>
      </c>
      <c r="B2921" s="32">
        <v>56196</v>
      </c>
      <c r="C2921" s="33" t="s">
        <v>563</v>
      </c>
      <c r="D2921" s="33" t="s">
        <v>564</v>
      </c>
      <c r="E2921" s="34">
        <v>8157</v>
      </c>
      <c r="F2921" s="35">
        <v>1.03</v>
      </c>
      <c r="G2921" s="34">
        <v>526.1</v>
      </c>
      <c r="H2921" s="14">
        <f t="shared" si="180"/>
        <v>44201.396310000004</v>
      </c>
      <c r="I2921" s="11">
        <f t="shared" si="181"/>
        <v>8157</v>
      </c>
      <c r="J2921" s="11">
        <f t="shared" si="182"/>
        <v>8401.7100000000009</v>
      </c>
      <c r="K2921" s="11">
        <f t="shared" si="183"/>
        <v>0</v>
      </c>
    </row>
    <row r="2922" spans="1:11" s="11" customFormat="1">
      <c r="A2922" s="32">
        <v>2018</v>
      </c>
      <c r="B2922" s="32">
        <v>56196</v>
      </c>
      <c r="C2922" s="33" t="s">
        <v>563</v>
      </c>
      <c r="D2922" s="33" t="s">
        <v>564</v>
      </c>
      <c r="E2922" s="34">
        <v>9711</v>
      </c>
      <c r="F2922" s="35">
        <v>1.03</v>
      </c>
      <c r="G2922" s="34">
        <v>451.4</v>
      </c>
      <c r="H2922" s="14">
        <f t="shared" si="180"/>
        <v>45150.517619999991</v>
      </c>
      <c r="I2922" s="11">
        <f t="shared" si="181"/>
        <v>9711</v>
      </c>
      <c r="J2922" s="11">
        <f t="shared" si="182"/>
        <v>10002.33</v>
      </c>
      <c r="K2922" s="11">
        <f t="shared" si="183"/>
        <v>0</v>
      </c>
    </row>
    <row r="2923" spans="1:11" s="11" customFormat="1">
      <c r="A2923" s="32">
        <v>2018</v>
      </c>
      <c r="B2923" s="32">
        <v>56196</v>
      </c>
      <c r="C2923" s="33" t="s">
        <v>563</v>
      </c>
      <c r="D2923" s="33" t="s">
        <v>564</v>
      </c>
      <c r="E2923" s="34">
        <v>10196</v>
      </c>
      <c r="F2923" s="35">
        <v>1.03</v>
      </c>
      <c r="G2923" s="34">
        <v>521.20000000000005</v>
      </c>
      <c r="H2923" s="14">
        <f t="shared" si="180"/>
        <v>54735.79856000001</v>
      </c>
      <c r="I2923" s="11">
        <f t="shared" si="181"/>
        <v>10196</v>
      </c>
      <c r="J2923" s="11">
        <f t="shared" si="182"/>
        <v>10501.880000000001</v>
      </c>
      <c r="K2923" s="11">
        <f t="shared" si="183"/>
        <v>0</v>
      </c>
    </row>
    <row r="2924" spans="1:11" s="11" customFormat="1">
      <c r="A2924" s="32">
        <v>2018</v>
      </c>
      <c r="B2924" s="32">
        <v>56196</v>
      </c>
      <c r="C2924" s="33" t="s">
        <v>563</v>
      </c>
      <c r="D2924" s="33" t="s">
        <v>564</v>
      </c>
      <c r="E2924" s="34">
        <v>23875</v>
      </c>
      <c r="F2924" s="35">
        <v>1.03</v>
      </c>
      <c r="G2924" s="34">
        <v>557.9</v>
      </c>
      <c r="H2924" s="14">
        <f t="shared" si="180"/>
        <v>137194.58374999999</v>
      </c>
      <c r="I2924" s="11">
        <f t="shared" si="181"/>
        <v>23875</v>
      </c>
      <c r="J2924" s="11">
        <f t="shared" si="182"/>
        <v>24591.25</v>
      </c>
      <c r="K2924" s="11">
        <f t="shared" si="183"/>
        <v>0</v>
      </c>
    </row>
    <row r="2925" spans="1:11" s="11" customFormat="1">
      <c r="A2925" s="32">
        <v>2018</v>
      </c>
      <c r="B2925" s="32">
        <v>56196</v>
      </c>
      <c r="C2925" s="33" t="s">
        <v>563</v>
      </c>
      <c r="D2925" s="33" t="s">
        <v>564</v>
      </c>
      <c r="E2925" s="34">
        <v>390231</v>
      </c>
      <c r="F2925" s="35">
        <v>1.03</v>
      </c>
      <c r="G2925" s="34">
        <v>1048.3</v>
      </c>
      <c r="H2925" s="14">
        <f t="shared" si="180"/>
        <v>4213515.3201900003</v>
      </c>
      <c r="I2925" s="11">
        <f t="shared" si="181"/>
        <v>390231</v>
      </c>
      <c r="J2925" s="11">
        <f t="shared" si="182"/>
        <v>401937.93</v>
      </c>
      <c r="K2925" s="11">
        <f t="shared" si="183"/>
        <v>0</v>
      </c>
    </row>
    <row r="2926" spans="1:11" s="11" customFormat="1">
      <c r="A2926" s="32">
        <v>2018</v>
      </c>
      <c r="B2926" s="32">
        <v>56196</v>
      </c>
      <c r="C2926" s="33" t="s">
        <v>563</v>
      </c>
      <c r="D2926" s="33" t="s">
        <v>564</v>
      </c>
      <c r="E2926" s="34">
        <v>61902</v>
      </c>
      <c r="F2926" s="35">
        <v>1.03</v>
      </c>
      <c r="G2926" s="34">
        <v>1350.4</v>
      </c>
      <c r="H2926" s="14">
        <f t="shared" si="180"/>
        <v>861002.3462400001</v>
      </c>
      <c r="I2926" s="11">
        <f t="shared" si="181"/>
        <v>61902</v>
      </c>
      <c r="J2926" s="11">
        <f t="shared" si="182"/>
        <v>63759.060000000005</v>
      </c>
      <c r="K2926" s="11">
        <f t="shared" si="183"/>
        <v>0</v>
      </c>
    </row>
    <row r="2927" spans="1:11" s="11" customFormat="1">
      <c r="A2927" s="32">
        <v>2018</v>
      </c>
      <c r="B2927" s="32">
        <v>56196</v>
      </c>
      <c r="C2927" s="33" t="s">
        <v>563</v>
      </c>
      <c r="D2927" s="33" t="s">
        <v>564</v>
      </c>
      <c r="E2927" s="34">
        <v>121311</v>
      </c>
      <c r="F2927" s="35">
        <v>1.03</v>
      </c>
      <c r="G2927" s="34">
        <v>3408.4</v>
      </c>
      <c r="H2927" s="14">
        <f t="shared" si="180"/>
        <v>4258807.0477200001</v>
      </c>
      <c r="I2927" s="11">
        <f t="shared" si="181"/>
        <v>121311</v>
      </c>
      <c r="J2927" s="11">
        <f t="shared" si="182"/>
        <v>124950.33</v>
      </c>
      <c r="K2927" s="11">
        <f t="shared" si="183"/>
        <v>0</v>
      </c>
    </row>
    <row r="2928" spans="1:11" s="11" customFormat="1">
      <c r="A2928" s="32">
        <v>2018</v>
      </c>
      <c r="B2928" s="32">
        <v>56196</v>
      </c>
      <c r="C2928" s="33" t="s">
        <v>563</v>
      </c>
      <c r="D2928" s="33" t="s">
        <v>564</v>
      </c>
      <c r="E2928" s="34">
        <v>125464</v>
      </c>
      <c r="F2928" s="35">
        <v>1.03</v>
      </c>
      <c r="G2928" s="34">
        <v>919.3</v>
      </c>
      <c r="H2928" s="14">
        <f t="shared" si="180"/>
        <v>1187992.26856</v>
      </c>
      <c r="I2928" s="11">
        <f t="shared" si="181"/>
        <v>125464</v>
      </c>
      <c r="J2928" s="11">
        <f t="shared" si="182"/>
        <v>129227.92</v>
      </c>
      <c r="K2928" s="11">
        <f t="shared" si="183"/>
        <v>0</v>
      </c>
    </row>
    <row r="2929" spans="1:11" s="11" customFormat="1">
      <c r="A2929" s="32">
        <v>2018</v>
      </c>
      <c r="B2929" s="32">
        <v>56196</v>
      </c>
      <c r="C2929" s="33" t="s">
        <v>563</v>
      </c>
      <c r="D2929" s="33" t="s">
        <v>564</v>
      </c>
      <c r="E2929" s="34">
        <v>215773</v>
      </c>
      <c r="F2929" s="35">
        <v>1.03</v>
      </c>
      <c r="G2929" s="34">
        <v>2014.7</v>
      </c>
      <c r="H2929" s="14">
        <f t="shared" si="180"/>
        <v>4477593.9899300011</v>
      </c>
      <c r="I2929" s="11">
        <f t="shared" si="181"/>
        <v>215773</v>
      </c>
      <c r="J2929" s="11">
        <f t="shared" si="182"/>
        <v>222246.19</v>
      </c>
      <c r="K2929" s="11">
        <f t="shared" si="183"/>
        <v>0</v>
      </c>
    </row>
    <row r="2930" spans="1:11" s="11" customFormat="1">
      <c r="A2930" s="32">
        <v>2018</v>
      </c>
      <c r="B2930" s="32">
        <v>56196</v>
      </c>
      <c r="C2930" s="33" t="s">
        <v>563</v>
      </c>
      <c r="D2930" s="33" t="s">
        <v>564</v>
      </c>
      <c r="E2930" s="34">
        <v>263762</v>
      </c>
      <c r="F2930" s="35">
        <v>1.03</v>
      </c>
      <c r="G2930" s="34">
        <v>879.5</v>
      </c>
      <c r="H2930" s="14">
        <f t="shared" si="180"/>
        <v>2389380.3936999999</v>
      </c>
      <c r="I2930" s="11">
        <f t="shared" si="181"/>
        <v>263762</v>
      </c>
      <c r="J2930" s="11">
        <f t="shared" si="182"/>
        <v>271674.86</v>
      </c>
      <c r="K2930" s="11">
        <f t="shared" si="183"/>
        <v>0</v>
      </c>
    </row>
    <row r="2931" spans="1:11" s="11" customFormat="1">
      <c r="A2931" s="32">
        <v>2018</v>
      </c>
      <c r="B2931" s="32">
        <v>56196</v>
      </c>
      <c r="C2931" s="33" t="s">
        <v>563</v>
      </c>
      <c r="D2931" s="33" t="s">
        <v>564</v>
      </c>
      <c r="E2931" s="34">
        <v>52355</v>
      </c>
      <c r="F2931" s="35">
        <v>1.03</v>
      </c>
      <c r="G2931" s="34">
        <v>779.6</v>
      </c>
      <c r="H2931" s="14">
        <f t="shared" si="180"/>
        <v>420404.36740000005</v>
      </c>
      <c r="I2931" s="11">
        <f t="shared" si="181"/>
        <v>52355</v>
      </c>
      <c r="J2931" s="11">
        <f t="shared" si="182"/>
        <v>53925.65</v>
      </c>
      <c r="K2931" s="11">
        <f t="shared" si="183"/>
        <v>0</v>
      </c>
    </row>
    <row r="2932" spans="1:11" s="11" customFormat="1">
      <c r="A2932" s="32">
        <v>2018</v>
      </c>
      <c r="B2932" s="32">
        <v>56224</v>
      </c>
      <c r="C2932" s="33" t="s">
        <v>363</v>
      </c>
      <c r="D2932" s="33" t="s">
        <v>354</v>
      </c>
      <c r="E2932" s="34">
        <v>60600</v>
      </c>
      <c r="F2932" s="35">
        <v>18.018000000000001</v>
      </c>
      <c r="G2932" s="34" t="s">
        <v>364</v>
      </c>
      <c r="H2932" s="14" t="str">
        <f t="shared" si="180"/>
        <v/>
      </c>
      <c r="I2932" s="11" t="str">
        <f t="shared" si="181"/>
        <v/>
      </c>
      <c r="J2932" s="11" t="str">
        <f t="shared" si="182"/>
        <v/>
      </c>
      <c r="K2932" s="11">
        <f t="shared" si="183"/>
        <v>0</v>
      </c>
    </row>
    <row r="2933" spans="1:11" s="11" customFormat="1">
      <c r="A2933" s="32">
        <v>2018</v>
      </c>
      <c r="B2933" s="32">
        <v>56224</v>
      </c>
      <c r="C2933" s="33" t="s">
        <v>565</v>
      </c>
      <c r="D2933" s="33" t="s">
        <v>566</v>
      </c>
      <c r="E2933" s="34">
        <v>216</v>
      </c>
      <c r="F2933" s="35">
        <v>5.8</v>
      </c>
      <c r="G2933" s="34" t="s">
        <v>364</v>
      </c>
      <c r="H2933" s="14" t="str">
        <f t="shared" si="180"/>
        <v/>
      </c>
      <c r="I2933" s="11" t="str">
        <f t="shared" si="181"/>
        <v/>
      </c>
      <c r="J2933" s="11" t="str">
        <f t="shared" si="182"/>
        <v/>
      </c>
      <c r="K2933" s="11">
        <f t="shared" si="183"/>
        <v>0</v>
      </c>
    </row>
    <row r="2934" spans="1:11" s="11" customFormat="1">
      <c r="A2934" s="32">
        <v>2018</v>
      </c>
      <c r="B2934" s="32">
        <v>56227</v>
      </c>
      <c r="C2934" s="33" t="s">
        <v>563</v>
      </c>
      <c r="D2934" s="33" t="s">
        <v>564</v>
      </c>
      <c r="E2934" s="34">
        <v>750862</v>
      </c>
      <c r="F2934" s="35">
        <v>1.097</v>
      </c>
      <c r="G2934" s="34">
        <v>216.9</v>
      </c>
      <c r="H2934" s="14">
        <f t="shared" si="180"/>
        <v>1786595.7867659999</v>
      </c>
      <c r="I2934" s="11">
        <f t="shared" si="181"/>
        <v>750862</v>
      </c>
      <c r="J2934" s="11">
        <f t="shared" si="182"/>
        <v>823695.61399999994</v>
      </c>
      <c r="K2934" s="11">
        <f t="shared" si="183"/>
        <v>0</v>
      </c>
    </row>
    <row r="2935" spans="1:11" s="11" customFormat="1">
      <c r="A2935" s="32">
        <v>2018</v>
      </c>
      <c r="B2935" s="32">
        <v>56227</v>
      </c>
      <c r="C2935" s="33" t="s">
        <v>563</v>
      </c>
      <c r="D2935" s="33" t="s">
        <v>564</v>
      </c>
      <c r="E2935" s="34">
        <v>878021</v>
      </c>
      <c r="F2935" s="35">
        <v>1.097</v>
      </c>
      <c r="G2935" s="34">
        <v>298.3</v>
      </c>
      <c r="H2935" s="14">
        <f t="shared" si="180"/>
        <v>2873192.8973710001</v>
      </c>
      <c r="I2935" s="11">
        <f t="shared" si="181"/>
        <v>878021</v>
      </c>
      <c r="J2935" s="11">
        <f t="shared" si="182"/>
        <v>963189.03700000001</v>
      </c>
      <c r="K2935" s="11">
        <f t="shared" si="183"/>
        <v>0</v>
      </c>
    </row>
    <row r="2936" spans="1:11" s="11" customFormat="1">
      <c r="A2936" s="32">
        <v>2018</v>
      </c>
      <c r="B2936" s="32">
        <v>56234</v>
      </c>
      <c r="C2936" s="33" t="s">
        <v>563</v>
      </c>
      <c r="D2936" s="33" t="s">
        <v>564</v>
      </c>
      <c r="E2936" s="34">
        <v>61412</v>
      </c>
      <c r="F2936" s="35">
        <v>1.0309999999999999</v>
      </c>
      <c r="G2936" s="34" t="s">
        <v>364</v>
      </c>
      <c r="H2936" s="14" t="str">
        <f t="shared" si="180"/>
        <v/>
      </c>
      <c r="I2936" s="11" t="str">
        <f t="shared" si="181"/>
        <v/>
      </c>
      <c r="J2936" s="11" t="str">
        <f t="shared" si="182"/>
        <v/>
      </c>
      <c r="K2936" s="11">
        <f t="shared" si="183"/>
        <v>0</v>
      </c>
    </row>
    <row r="2937" spans="1:11" s="11" customFormat="1">
      <c r="A2937" s="32">
        <v>2018</v>
      </c>
      <c r="B2937" s="32">
        <v>56234</v>
      </c>
      <c r="C2937" s="33" t="s">
        <v>563</v>
      </c>
      <c r="D2937" s="33" t="s">
        <v>564</v>
      </c>
      <c r="E2937" s="34">
        <v>1589604</v>
      </c>
      <c r="F2937" s="35">
        <v>1.0309999999999999</v>
      </c>
      <c r="G2937" s="34" t="s">
        <v>364</v>
      </c>
      <c r="H2937" s="14" t="str">
        <f t="shared" si="180"/>
        <v/>
      </c>
      <c r="I2937" s="11" t="str">
        <f t="shared" si="181"/>
        <v/>
      </c>
      <c r="J2937" s="11" t="str">
        <f t="shared" si="182"/>
        <v/>
      </c>
      <c r="K2937" s="11">
        <f t="shared" si="183"/>
        <v>0</v>
      </c>
    </row>
    <row r="2938" spans="1:11" s="11" customFormat="1">
      <c r="A2938" s="32">
        <v>2018</v>
      </c>
      <c r="B2938" s="32">
        <v>56237</v>
      </c>
      <c r="C2938" s="33" t="s">
        <v>563</v>
      </c>
      <c r="D2938" s="33" t="s">
        <v>564</v>
      </c>
      <c r="E2938" s="34">
        <v>2837810</v>
      </c>
      <c r="F2938" s="35">
        <v>1.0389999999999999</v>
      </c>
      <c r="G2938" s="34">
        <v>299.5</v>
      </c>
      <c r="H2938" s="14">
        <f t="shared" si="180"/>
        <v>8830711.34705</v>
      </c>
      <c r="I2938" s="11">
        <f t="shared" si="181"/>
        <v>2837810</v>
      </c>
      <c r="J2938" s="11">
        <f t="shared" si="182"/>
        <v>2948484.59</v>
      </c>
      <c r="K2938" s="11">
        <f t="shared" si="183"/>
        <v>0</v>
      </c>
    </row>
    <row r="2939" spans="1:11" s="11" customFormat="1">
      <c r="A2939" s="32">
        <v>2018</v>
      </c>
      <c r="B2939" s="32">
        <v>56241</v>
      </c>
      <c r="C2939" s="33" t="s">
        <v>563</v>
      </c>
      <c r="D2939" s="33" t="s">
        <v>564</v>
      </c>
      <c r="E2939" s="34">
        <v>20748</v>
      </c>
      <c r="F2939" s="35">
        <v>1.0629999999999999</v>
      </c>
      <c r="G2939" s="34" t="s">
        <v>364</v>
      </c>
      <c r="H2939" s="14" t="str">
        <f t="shared" si="180"/>
        <v/>
      </c>
      <c r="I2939" s="11" t="str">
        <f t="shared" si="181"/>
        <v/>
      </c>
      <c r="J2939" s="11" t="str">
        <f t="shared" si="182"/>
        <v/>
      </c>
      <c r="K2939" s="11">
        <f t="shared" si="183"/>
        <v>0</v>
      </c>
    </row>
    <row r="2940" spans="1:11" s="11" customFormat="1">
      <c r="A2940" s="32">
        <v>2018</v>
      </c>
      <c r="B2940" s="32">
        <v>56249</v>
      </c>
      <c r="C2940" s="33" t="s">
        <v>565</v>
      </c>
      <c r="D2940" s="33" t="s">
        <v>566</v>
      </c>
      <c r="E2940" s="34">
        <v>30186</v>
      </c>
      <c r="F2940" s="35">
        <v>5.8</v>
      </c>
      <c r="G2940" s="34">
        <v>1946.1</v>
      </c>
      <c r="H2940" s="14">
        <f t="shared" si="180"/>
        <v>3407208.5267999996</v>
      </c>
      <c r="I2940" s="11">
        <f t="shared" si="181"/>
        <v>30186</v>
      </c>
      <c r="J2940" s="11">
        <f t="shared" si="182"/>
        <v>175078.8</v>
      </c>
      <c r="K2940" s="11">
        <f t="shared" si="183"/>
        <v>0</v>
      </c>
    </row>
    <row r="2941" spans="1:11" s="11" customFormat="1">
      <c r="A2941" s="32">
        <v>2018</v>
      </c>
      <c r="B2941" s="32">
        <v>56249</v>
      </c>
      <c r="C2941" s="33" t="s">
        <v>563</v>
      </c>
      <c r="D2941" s="33" t="s">
        <v>564</v>
      </c>
      <c r="E2941" s="34">
        <v>312037</v>
      </c>
      <c r="F2941" s="35">
        <v>1.028</v>
      </c>
      <c r="G2941" s="34">
        <v>1293.2</v>
      </c>
      <c r="H2941" s="14">
        <f t="shared" si="180"/>
        <v>4148249.8335520006</v>
      </c>
      <c r="I2941" s="11">
        <f t="shared" si="181"/>
        <v>312037</v>
      </c>
      <c r="J2941" s="11">
        <f t="shared" si="182"/>
        <v>320774.03600000002</v>
      </c>
      <c r="K2941" s="11">
        <f t="shared" si="183"/>
        <v>0</v>
      </c>
    </row>
    <row r="2942" spans="1:11" s="11" customFormat="1">
      <c r="A2942" s="32">
        <v>2018</v>
      </c>
      <c r="B2942" s="32">
        <v>56259</v>
      </c>
      <c r="C2942" s="33" t="s">
        <v>563</v>
      </c>
      <c r="D2942" s="33" t="s">
        <v>564</v>
      </c>
      <c r="E2942" s="34">
        <v>430453</v>
      </c>
      <c r="F2942" s="35">
        <v>1.03</v>
      </c>
      <c r="G2942" s="34" t="s">
        <v>364</v>
      </c>
      <c r="H2942" s="14" t="str">
        <f t="shared" si="180"/>
        <v/>
      </c>
      <c r="I2942" s="11" t="str">
        <f t="shared" si="181"/>
        <v/>
      </c>
      <c r="J2942" s="11" t="str">
        <f t="shared" si="182"/>
        <v/>
      </c>
      <c r="K2942" s="11">
        <f t="shared" si="183"/>
        <v>0</v>
      </c>
    </row>
    <row r="2943" spans="1:11" s="11" customFormat="1">
      <c r="A2943" s="32">
        <v>2018</v>
      </c>
      <c r="B2943" s="32">
        <v>56292</v>
      </c>
      <c r="C2943" s="33" t="s">
        <v>565</v>
      </c>
      <c r="D2943" s="33" t="s">
        <v>566</v>
      </c>
      <c r="E2943" s="34">
        <v>15824</v>
      </c>
      <c r="F2943" s="35">
        <v>5.8</v>
      </c>
      <c r="G2943" s="34">
        <v>1675.5</v>
      </c>
      <c r="H2943" s="14">
        <f t="shared" si="180"/>
        <v>1537760.4959999998</v>
      </c>
      <c r="I2943" s="11">
        <f t="shared" si="181"/>
        <v>15824</v>
      </c>
      <c r="J2943" s="11">
        <f t="shared" si="182"/>
        <v>91779.199999999997</v>
      </c>
      <c r="K2943" s="11">
        <f t="shared" si="183"/>
        <v>0</v>
      </c>
    </row>
    <row r="2944" spans="1:11" s="11" customFormat="1">
      <c r="A2944" s="32">
        <v>2018</v>
      </c>
      <c r="B2944" s="32">
        <v>56292</v>
      </c>
      <c r="C2944" s="33" t="s">
        <v>563</v>
      </c>
      <c r="D2944" s="33" t="s">
        <v>564</v>
      </c>
      <c r="E2944" s="34">
        <v>129982</v>
      </c>
      <c r="F2944" s="35">
        <v>1.028</v>
      </c>
      <c r="G2944" s="34">
        <v>1584.7</v>
      </c>
      <c r="H2944" s="14">
        <f t="shared" si="180"/>
        <v>2117499.8471120005</v>
      </c>
      <c r="I2944" s="11">
        <f t="shared" si="181"/>
        <v>129982</v>
      </c>
      <c r="J2944" s="11">
        <f t="shared" si="182"/>
        <v>133621.49600000001</v>
      </c>
      <c r="K2944" s="11">
        <f t="shared" si="183"/>
        <v>0</v>
      </c>
    </row>
    <row r="2945" spans="1:11" s="11" customFormat="1">
      <c r="A2945" s="32">
        <v>2018</v>
      </c>
      <c r="B2945" s="32">
        <v>56319</v>
      </c>
      <c r="C2945" s="33" t="s">
        <v>363</v>
      </c>
      <c r="D2945" s="33" t="s">
        <v>354</v>
      </c>
      <c r="E2945" s="34">
        <v>53594</v>
      </c>
      <c r="F2945" s="35">
        <v>16.11</v>
      </c>
      <c r="G2945" s="34">
        <v>88.7</v>
      </c>
      <c r="H2945" s="14">
        <f t="shared" si="180"/>
        <v>765835.21457999991</v>
      </c>
      <c r="I2945" s="11">
        <f t="shared" si="181"/>
        <v>53594</v>
      </c>
      <c r="J2945" s="11">
        <f t="shared" si="182"/>
        <v>863399.34</v>
      </c>
      <c r="K2945" s="11">
        <f t="shared" si="183"/>
        <v>0</v>
      </c>
    </row>
    <row r="2946" spans="1:11" s="11" customFormat="1">
      <c r="A2946" s="32">
        <v>2018</v>
      </c>
      <c r="B2946" s="32">
        <v>56326</v>
      </c>
      <c r="C2946" s="33" t="s">
        <v>563</v>
      </c>
      <c r="D2946" s="33" t="s">
        <v>564</v>
      </c>
      <c r="E2946" s="34">
        <v>713329</v>
      </c>
      <c r="F2946" s="35">
        <v>1.0349999999999999</v>
      </c>
      <c r="G2946" s="34">
        <v>256.10000000000002</v>
      </c>
      <c r="H2946" s="14">
        <f t="shared" si="180"/>
        <v>1890774.8139150003</v>
      </c>
      <c r="I2946" s="11">
        <f t="shared" si="181"/>
        <v>713329</v>
      </c>
      <c r="J2946" s="11">
        <f t="shared" si="182"/>
        <v>738295.5149999999</v>
      </c>
      <c r="K2946" s="11">
        <f t="shared" si="183"/>
        <v>0</v>
      </c>
    </row>
    <row r="2947" spans="1:11" s="11" customFormat="1">
      <c r="A2947" s="32">
        <v>2018</v>
      </c>
      <c r="B2947" s="32">
        <v>56328</v>
      </c>
      <c r="C2947" s="33" t="s">
        <v>563</v>
      </c>
      <c r="D2947" s="33" t="s">
        <v>564</v>
      </c>
      <c r="E2947" s="34">
        <v>12307</v>
      </c>
      <c r="F2947" s="35">
        <v>1.05</v>
      </c>
      <c r="G2947" s="34">
        <v>2565.6999999999998</v>
      </c>
      <c r="H2947" s="14">
        <f t="shared" si="180"/>
        <v>331548.73394999997</v>
      </c>
      <c r="I2947" s="11">
        <f t="shared" si="181"/>
        <v>12307</v>
      </c>
      <c r="J2947" s="11">
        <f t="shared" si="182"/>
        <v>12922.35</v>
      </c>
      <c r="K2947" s="11">
        <f t="shared" si="183"/>
        <v>0</v>
      </c>
    </row>
    <row r="2948" spans="1:11" s="11" customFormat="1">
      <c r="A2948" s="32">
        <v>2018</v>
      </c>
      <c r="B2948" s="32">
        <v>56328</v>
      </c>
      <c r="C2948" s="33" t="s">
        <v>563</v>
      </c>
      <c r="D2948" s="33" t="s">
        <v>564</v>
      </c>
      <c r="E2948" s="34">
        <v>1273</v>
      </c>
      <c r="F2948" s="35">
        <v>1.05</v>
      </c>
      <c r="G2948" s="34">
        <v>2660.3</v>
      </c>
      <c r="H2948" s="14">
        <f t="shared" si="180"/>
        <v>35558.899949999999</v>
      </c>
      <c r="I2948" s="11">
        <f t="shared" si="181"/>
        <v>1273</v>
      </c>
      <c r="J2948" s="11">
        <f t="shared" si="182"/>
        <v>1336.65</v>
      </c>
      <c r="K2948" s="11">
        <f t="shared" si="183"/>
        <v>0</v>
      </c>
    </row>
    <row r="2949" spans="1:11" s="11" customFormat="1">
      <c r="A2949" s="32">
        <v>2018</v>
      </c>
      <c r="B2949" s="32">
        <v>56328</v>
      </c>
      <c r="C2949" s="33" t="s">
        <v>563</v>
      </c>
      <c r="D2949" s="33" t="s">
        <v>564</v>
      </c>
      <c r="E2949" s="34">
        <v>7629</v>
      </c>
      <c r="F2949" s="35">
        <v>1.04</v>
      </c>
      <c r="G2949" s="34">
        <v>2845.5</v>
      </c>
      <c r="H2949" s="14">
        <f t="shared" si="180"/>
        <v>225766.52280000001</v>
      </c>
      <c r="I2949" s="11">
        <f t="shared" si="181"/>
        <v>7629</v>
      </c>
      <c r="J2949" s="11">
        <f t="shared" si="182"/>
        <v>7934.16</v>
      </c>
      <c r="K2949" s="11">
        <f t="shared" si="183"/>
        <v>0</v>
      </c>
    </row>
    <row r="2950" spans="1:11" s="11" customFormat="1">
      <c r="A2950" s="32">
        <v>2018</v>
      </c>
      <c r="B2950" s="32">
        <v>56328</v>
      </c>
      <c r="C2950" s="33" t="s">
        <v>563</v>
      </c>
      <c r="D2950" s="33" t="s">
        <v>564</v>
      </c>
      <c r="E2950" s="34">
        <v>370</v>
      </c>
      <c r="F2950" s="35">
        <v>1.04</v>
      </c>
      <c r="G2950" s="34">
        <v>4067.5</v>
      </c>
      <c r="H2950" s="14">
        <f t="shared" ref="H2950:H3013" si="184">IF(I2950="","",G2950/100*F2950*E2950)</f>
        <v>15651.74</v>
      </c>
      <c r="I2950" s="11">
        <f t="shared" ref="I2950:I3013" si="185">IF(OR(G2950=".",F2950=".",E2950="."),"",E2950)</f>
        <v>370</v>
      </c>
      <c r="J2950" s="11">
        <f t="shared" ref="J2950:J3013" si="186">IF(I2950="","",F2950*I2950)</f>
        <v>384.8</v>
      </c>
      <c r="K2950" s="11">
        <f t="shared" ref="K2950:K3013" si="187">IF(C2950="LIG",1,0)</f>
        <v>0</v>
      </c>
    </row>
    <row r="2951" spans="1:11" s="11" customFormat="1">
      <c r="A2951" s="32">
        <v>2018</v>
      </c>
      <c r="B2951" s="32">
        <v>56328</v>
      </c>
      <c r="C2951" s="33" t="s">
        <v>563</v>
      </c>
      <c r="D2951" s="33" t="s">
        <v>564</v>
      </c>
      <c r="E2951" s="34">
        <v>773</v>
      </c>
      <c r="F2951" s="35">
        <v>1.05</v>
      </c>
      <c r="G2951" s="34">
        <v>4057.5</v>
      </c>
      <c r="H2951" s="14">
        <f t="shared" si="184"/>
        <v>32932.698750000003</v>
      </c>
      <c r="I2951" s="11">
        <f t="shared" si="185"/>
        <v>773</v>
      </c>
      <c r="J2951" s="11">
        <f t="shared" si="186"/>
        <v>811.65000000000009</v>
      </c>
      <c r="K2951" s="11">
        <f t="shared" si="187"/>
        <v>0</v>
      </c>
    </row>
    <row r="2952" spans="1:11" s="11" customFormat="1">
      <c r="A2952" s="32">
        <v>2018</v>
      </c>
      <c r="B2952" s="32">
        <v>56328</v>
      </c>
      <c r="C2952" s="33" t="s">
        <v>563</v>
      </c>
      <c r="D2952" s="33" t="s">
        <v>564</v>
      </c>
      <c r="E2952" s="34">
        <v>8700</v>
      </c>
      <c r="F2952" s="35">
        <v>0.94</v>
      </c>
      <c r="G2952" s="34">
        <v>1486</v>
      </c>
      <c r="H2952" s="14">
        <f t="shared" si="184"/>
        <v>121525.07999999999</v>
      </c>
      <c r="I2952" s="11">
        <f t="shared" si="185"/>
        <v>8700</v>
      </c>
      <c r="J2952" s="11">
        <f t="shared" si="186"/>
        <v>8177.9999999999991</v>
      </c>
      <c r="K2952" s="11">
        <f t="shared" si="187"/>
        <v>0</v>
      </c>
    </row>
    <row r="2953" spans="1:11" s="11" customFormat="1">
      <c r="A2953" s="32">
        <v>2018</v>
      </c>
      <c r="B2953" s="32">
        <v>56328</v>
      </c>
      <c r="C2953" s="33" t="s">
        <v>563</v>
      </c>
      <c r="D2953" s="33" t="s">
        <v>564</v>
      </c>
      <c r="E2953" s="34">
        <v>1908</v>
      </c>
      <c r="F2953" s="35">
        <v>1.03</v>
      </c>
      <c r="G2953" s="34">
        <v>3379</v>
      </c>
      <c r="H2953" s="14">
        <f t="shared" si="184"/>
        <v>66405.459600000002</v>
      </c>
      <c r="I2953" s="11">
        <f t="shared" si="185"/>
        <v>1908</v>
      </c>
      <c r="J2953" s="11">
        <f t="shared" si="186"/>
        <v>1965.24</v>
      </c>
      <c r="K2953" s="11">
        <f t="shared" si="187"/>
        <v>0</v>
      </c>
    </row>
    <row r="2954" spans="1:11" s="11" customFormat="1">
      <c r="A2954" s="32">
        <v>2018</v>
      </c>
      <c r="B2954" s="32">
        <v>56328</v>
      </c>
      <c r="C2954" s="33" t="s">
        <v>563</v>
      </c>
      <c r="D2954" s="33" t="s">
        <v>564</v>
      </c>
      <c r="E2954" s="34">
        <v>2060</v>
      </c>
      <c r="F2954" s="35">
        <v>1.05</v>
      </c>
      <c r="G2954" s="34">
        <v>2800.6</v>
      </c>
      <c r="H2954" s="14">
        <f t="shared" si="184"/>
        <v>60576.978000000003</v>
      </c>
      <c r="I2954" s="11">
        <f t="shared" si="185"/>
        <v>2060</v>
      </c>
      <c r="J2954" s="11">
        <f t="shared" si="186"/>
        <v>2163</v>
      </c>
      <c r="K2954" s="11">
        <f t="shared" si="187"/>
        <v>0</v>
      </c>
    </row>
    <row r="2955" spans="1:11" s="11" customFormat="1">
      <c r="A2955" s="32">
        <v>2018</v>
      </c>
      <c r="B2955" s="32">
        <v>56328</v>
      </c>
      <c r="C2955" s="33" t="s">
        <v>563</v>
      </c>
      <c r="D2955" s="33" t="s">
        <v>564</v>
      </c>
      <c r="E2955" s="34">
        <v>2119</v>
      </c>
      <c r="F2955" s="35">
        <v>1.05</v>
      </c>
      <c r="G2955" s="34">
        <v>3013.1</v>
      </c>
      <c r="H2955" s="14">
        <f t="shared" si="184"/>
        <v>67039.96845</v>
      </c>
      <c r="I2955" s="11">
        <f t="shared" si="185"/>
        <v>2119</v>
      </c>
      <c r="J2955" s="11">
        <f t="shared" si="186"/>
        <v>2224.9500000000003</v>
      </c>
      <c r="K2955" s="11">
        <f t="shared" si="187"/>
        <v>0</v>
      </c>
    </row>
    <row r="2956" spans="1:11" s="11" customFormat="1">
      <c r="A2956" s="32">
        <v>2018</v>
      </c>
      <c r="B2956" s="32">
        <v>56328</v>
      </c>
      <c r="C2956" s="33" t="s">
        <v>563</v>
      </c>
      <c r="D2956" s="33" t="s">
        <v>564</v>
      </c>
      <c r="E2956" s="34">
        <v>3667</v>
      </c>
      <c r="F2956" s="35">
        <v>1.04</v>
      </c>
      <c r="G2956" s="34">
        <v>1341.8</v>
      </c>
      <c r="H2956" s="14">
        <f t="shared" si="184"/>
        <v>51171.95824</v>
      </c>
      <c r="I2956" s="11">
        <f t="shared" si="185"/>
        <v>3667</v>
      </c>
      <c r="J2956" s="11">
        <f t="shared" si="186"/>
        <v>3813.6800000000003</v>
      </c>
      <c r="K2956" s="11">
        <f t="shared" si="187"/>
        <v>0</v>
      </c>
    </row>
    <row r="2957" spans="1:11" s="11" customFormat="1">
      <c r="A2957" s="32">
        <v>2018</v>
      </c>
      <c r="B2957" s="32">
        <v>56328</v>
      </c>
      <c r="C2957" s="33" t="s">
        <v>563</v>
      </c>
      <c r="D2957" s="33" t="s">
        <v>564</v>
      </c>
      <c r="E2957" s="34">
        <v>3743</v>
      </c>
      <c r="F2957" s="35">
        <v>1.03</v>
      </c>
      <c r="G2957" s="34">
        <v>2282.8000000000002</v>
      </c>
      <c r="H2957" s="14">
        <f t="shared" si="184"/>
        <v>88008.560120000009</v>
      </c>
      <c r="I2957" s="11">
        <f t="shared" si="185"/>
        <v>3743</v>
      </c>
      <c r="J2957" s="11">
        <f t="shared" si="186"/>
        <v>3855.29</v>
      </c>
      <c r="K2957" s="11">
        <f t="shared" si="187"/>
        <v>0</v>
      </c>
    </row>
    <row r="2958" spans="1:11" s="11" customFormat="1">
      <c r="A2958" s="32">
        <v>2018</v>
      </c>
      <c r="B2958" s="32">
        <v>56328</v>
      </c>
      <c r="C2958" s="33" t="s">
        <v>563</v>
      </c>
      <c r="D2958" s="33" t="s">
        <v>564</v>
      </c>
      <c r="E2958" s="34">
        <v>6133</v>
      </c>
      <c r="F2958" s="35">
        <v>0.92</v>
      </c>
      <c r="G2958" s="34">
        <v>2841.6</v>
      </c>
      <c r="H2958" s="14">
        <f t="shared" si="184"/>
        <v>160333.30176</v>
      </c>
      <c r="I2958" s="11">
        <f t="shared" si="185"/>
        <v>6133</v>
      </c>
      <c r="J2958" s="11">
        <f t="shared" si="186"/>
        <v>5642.3600000000006</v>
      </c>
      <c r="K2958" s="11">
        <f t="shared" si="187"/>
        <v>0</v>
      </c>
    </row>
    <row r="2959" spans="1:11" s="11" customFormat="1">
      <c r="A2959" s="32">
        <v>2018</v>
      </c>
      <c r="B2959" s="32">
        <v>56349</v>
      </c>
      <c r="C2959" s="33" t="s">
        <v>563</v>
      </c>
      <c r="D2959" s="33" t="s">
        <v>564</v>
      </c>
      <c r="E2959" s="34">
        <v>426024</v>
      </c>
      <c r="F2959" s="35">
        <v>1.0549999999999999</v>
      </c>
      <c r="G2959" s="34" t="s">
        <v>364</v>
      </c>
      <c r="H2959" s="14" t="str">
        <f t="shared" si="184"/>
        <v/>
      </c>
      <c r="I2959" s="11" t="str">
        <f t="shared" si="185"/>
        <v/>
      </c>
      <c r="J2959" s="11" t="str">
        <f t="shared" si="186"/>
        <v/>
      </c>
      <c r="K2959" s="11">
        <f t="shared" si="187"/>
        <v>0</v>
      </c>
    </row>
    <row r="2960" spans="1:11" s="11" customFormat="1">
      <c r="A2960" s="32">
        <v>2018</v>
      </c>
      <c r="B2960" s="32">
        <v>56350</v>
      </c>
      <c r="C2960" s="33" t="s">
        <v>563</v>
      </c>
      <c r="D2960" s="33" t="s">
        <v>564</v>
      </c>
      <c r="E2960" s="34">
        <v>909254</v>
      </c>
      <c r="F2960" s="35">
        <v>1.0249999999999999</v>
      </c>
      <c r="G2960" s="34" t="s">
        <v>364</v>
      </c>
      <c r="H2960" s="14" t="str">
        <f t="shared" si="184"/>
        <v/>
      </c>
      <c r="I2960" s="11" t="str">
        <f t="shared" si="185"/>
        <v/>
      </c>
      <c r="J2960" s="11" t="str">
        <f t="shared" si="186"/>
        <v/>
      </c>
      <c r="K2960" s="11">
        <f t="shared" si="187"/>
        <v>0</v>
      </c>
    </row>
    <row r="2961" spans="1:11" s="11" customFormat="1">
      <c r="A2961" s="32">
        <v>2018</v>
      </c>
      <c r="B2961" s="32">
        <v>56400</v>
      </c>
      <c r="C2961" s="33" t="s">
        <v>563</v>
      </c>
      <c r="D2961" s="33" t="s">
        <v>564</v>
      </c>
      <c r="E2961" s="34">
        <v>1119972</v>
      </c>
      <c r="F2961" s="35">
        <v>1.022</v>
      </c>
      <c r="G2961" s="34">
        <v>360.7</v>
      </c>
      <c r="H2961" s="14">
        <f t="shared" si="184"/>
        <v>4128613.2620879998</v>
      </c>
      <c r="I2961" s="11">
        <f t="shared" si="185"/>
        <v>1119972</v>
      </c>
      <c r="J2961" s="11">
        <f t="shared" si="186"/>
        <v>1144611.3840000001</v>
      </c>
      <c r="K2961" s="11">
        <f t="shared" si="187"/>
        <v>0</v>
      </c>
    </row>
    <row r="2962" spans="1:11" s="11" customFormat="1">
      <c r="A2962" s="32">
        <v>2018</v>
      </c>
      <c r="B2962" s="32">
        <v>56407</v>
      </c>
      <c r="C2962" s="33" t="s">
        <v>563</v>
      </c>
      <c r="D2962" s="33" t="s">
        <v>564</v>
      </c>
      <c r="E2962" s="34">
        <v>10072307</v>
      </c>
      <c r="F2962" s="35">
        <v>1.022</v>
      </c>
      <c r="G2962" s="34">
        <v>530.5</v>
      </c>
      <c r="H2962" s="14">
        <f t="shared" si="184"/>
        <v>54609127.584969997</v>
      </c>
      <c r="I2962" s="11">
        <f t="shared" si="185"/>
        <v>10072307</v>
      </c>
      <c r="J2962" s="11">
        <f t="shared" si="186"/>
        <v>10293897.754000001</v>
      </c>
      <c r="K2962" s="11">
        <f t="shared" si="187"/>
        <v>0</v>
      </c>
    </row>
    <row r="2963" spans="1:11" s="11" customFormat="1">
      <c r="A2963" s="32">
        <v>2018</v>
      </c>
      <c r="B2963" s="32">
        <v>56445</v>
      </c>
      <c r="C2963" s="33" t="s">
        <v>563</v>
      </c>
      <c r="D2963" s="33" t="s">
        <v>564</v>
      </c>
      <c r="E2963" s="34">
        <v>272406</v>
      </c>
      <c r="F2963" s="35">
        <v>1.1100000000000001</v>
      </c>
      <c r="G2963" s="34" t="s">
        <v>364</v>
      </c>
      <c r="H2963" s="14" t="str">
        <f t="shared" si="184"/>
        <v/>
      </c>
      <c r="I2963" s="11" t="str">
        <f t="shared" si="185"/>
        <v/>
      </c>
      <c r="J2963" s="11" t="str">
        <f t="shared" si="186"/>
        <v/>
      </c>
      <c r="K2963" s="11">
        <f t="shared" si="187"/>
        <v>0</v>
      </c>
    </row>
    <row r="2964" spans="1:11" s="11" customFormat="1">
      <c r="A2964" s="32">
        <v>2018</v>
      </c>
      <c r="B2964" s="32">
        <v>56456</v>
      </c>
      <c r="C2964" s="33" t="s">
        <v>363</v>
      </c>
      <c r="D2964" s="33" t="s">
        <v>354</v>
      </c>
      <c r="E2964" s="34">
        <v>32350</v>
      </c>
      <c r="F2964" s="35">
        <v>17.64</v>
      </c>
      <c r="G2964" s="34" t="s">
        <v>364</v>
      </c>
      <c r="H2964" s="14" t="str">
        <f t="shared" si="184"/>
        <v/>
      </c>
      <c r="I2964" s="11" t="str">
        <f t="shared" si="185"/>
        <v/>
      </c>
      <c r="J2964" s="11" t="str">
        <f t="shared" si="186"/>
        <v/>
      </c>
      <c r="K2964" s="11">
        <f t="shared" si="187"/>
        <v>0</v>
      </c>
    </row>
    <row r="2965" spans="1:11" s="11" customFormat="1">
      <c r="A2965" s="32">
        <v>2018</v>
      </c>
      <c r="B2965" s="32">
        <v>56456</v>
      </c>
      <c r="C2965" s="33" t="s">
        <v>363</v>
      </c>
      <c r="D2965" s="33" t="s">
        <v>354</v>
      </c>
      <c r="E2965" s="34">
        <v>224766</v>
      </c>
      <c r="F2965" s="35">
        <v>17.71</v>
      </c>
      <c r="G2965" s="34" t="s">
        <v>364</v>
      </c>
      <c r="H2965" s="14" t="str">
        <f t="shared" si="184"/>
        <v/>
      </c>
      <c r="I2965" s="11" t="str">
        <f t="shared" si="185"/>
        <v/>
      </c>
      <c r="J2965" s="11" t="str">
        <f t="shared" si="186"/>
        <v/>
      </c>
      <c r="K2965" s="11">
        <f t="shared" si="187"/>
        <v>0</v>
      </c>
    </row>
    <row r="2966" spans="1:11" s="11" customFormat="1">
      <c r="A2966" s="32">
        <v>2018</v>
      </c>
      <c r="B2966" s="32">
        <v>56458</v>
      </c>
      <c r="C2966" s="33" t="s">
        <v>563</v>
      </c>
      <c r="D2966" s="33" t="s">
        <v>564</v>
      </c>
      <c r="E2966" s="34">
        <v>1970412</v>
      </c>
      <c r="F2966" s="35">
        <v>1.0329999999999999</v>
      </c>
      <c r="G2966" s="34" t="s">
        <v>364</v>
      </c>
      <c r="H2966" s="14" t="str">
        <f t="shared" si="184"/>
        <v/>
      </c>
      <c r="I2966" s="11" t="str">
        <f t="shared" si="185"/>
        <v/>
      </c>
      <c r="J2966" s="11" t="str">
        <f t="shared" si="186"/>
        <v/>
      </c>
      <c r="K2966" s="11">
        <f t="shared" si="187"/>
        <v>0</v>
      </c>
    </row>
    <row r="2967" spans="1:11" s="11" customFormat="1">
      <c r="A2967" s="32">
        <v>2018</v>
      </c>
      <c r="B2967" s="32">
        <v>56467</v>
      </c>
      <c r="C2967" s="33" t="s">
        <v>563</v>
      </c>
      <c r="D2967" s="33" t="s">
        <v>564</v>
      </c>
      <c r="E2967" s="34">
        <v>144319</v>
      </c>
      <c r="F2967" s="35">
        <v>1.038</v>
      </c>
      <c r="G2967" s="34" t="s">
        <v>364</v>
      </c>
      <c r="H2967" s="14" t="str">
        <f t="shared" si="184"/>
        <v/>
      </c>
      <c r="I2967" s="11" t="str">
        <f t="shared" si="185"/>
        <v/>
      </c>
      <c r="J2967" s="11" t="str">
        <f t="shared" si="186"/>
        <v/>
      </c>
      <c r="K2967" s="11">
        <f t="shared" si="187"/>
        <v>0</v>
      </c>
    </row>
    <row r="2968" spans="1:11" s="11" customFormat="1">
      <c r="A2968" s="32">
        <v>2018</v>
      </c>
      <c r="B2968" s="32">
        <v>56476</v>
      </c>
      <c r="C2968" s="33" t="s">
        <v>563</v>
      </c>
      <c r="D2968" s="33" t="s">
        <v>564</v>
      </c>
      <c r="E2968" s="34">
        <v>2429966</v>
      </c>
      <c r="F2968" s="35">
        <v>1.0389999999999999</v>
      </c>
      <c r="G2968" s="34">
        <v>380</v>
      </c>
      <c r="H2968" s="14">
        <f t="shared" si="184"/>
        <v>9593991.7611999996</v>
      </c>
      <c r="I2968" s="11">
        <f t="shared" si="185"/>
        <v>2429966</v>
      </c>
      <c r="J2968" s="11">
        <f t="shared" si="186"/>
        <v>2524734.6739999996</v>
      </c>
      <c r="K2968" s="11">
        <f t="shared" si="187"/>
        <v>0</v>
      </c>
    </row>
    <row r="2969" spans="1:11" s="11" customFormat="1">
      <c r="A2969" s="32">
        <v>2018</v>
      </c>
      <c r="B2969" s="32">
        <v>56502</v>
      </c>
      <c r="C2969" s="33" t="s">
        <v>563</v>
      </c>
      <c r="D2969" s="33" t="s">
        <v>564</v>
      </c>
      <c r="E2969" s="34">
        <v>180527</v>
      </c>
      <c r="F2969" s="35">
        <v>1.04</v>
      </c>
      <c r="G2969" s="34">
        <v>625.4</v>
      </c>
      <c r="H2969" s="14">
        <f t="shared" si="184"/>
        <v>1174176.49232</v>
      </c>
      <c r="I2969" s="11">
        <f t="shared" si="185"/>
        <v>180527</v>
      </c>
      <c r="J2969" s="11">
        <f t="shared" si="186"/>
        <v>187748.08000000002</v>
      </c>
      <c r="K2969" s="11">
        <f t="shared" si="187"/>
        <v>0</v>
      </c>
    </row>
    <row r="2970" spans="1:11" s="11" customFormat="1">
      <c r="A2970" s="32">
        <v>2018</v>
      </c>
      <c r="B2970" s="32">
        <v>56505</v>
      </c>
      <c r="C2970" s="33" t="s">
        <v>563</v>
      </c>
      <c r="D2970" s="33" t="s">
        <v>564</v>
      </c>
      <c r="E2970" s="34">
        <v>44796</v>
      </c>
      <c r="F2970" s="35">
        <v>1.05</v>
      </c>
      <c r="G2970" s="34">
        <v>431.1</v>
      </c>
      <c r="H2970" s="14">
        <f t="shared" si="184"/>
        <v>202771.33380000002</v>
      </c>
      <c r="I2970" s="11">
        <f t="shared" si="185"/>
        <v>44796</v>
      </c>
      <c r="J2970" s="11">
        <f t="shared" si="186"/>
        <v>47035.8</v>
      </c>
      <c r="K2970" s="11">
        <f t="shared" si="187"/>
        <v>0</v>
      </c>
    </row>
    <row r="2971" spans="1:11" s="11" customFormat="1">
      <c r="A2971" s="32">
        <v>2018</v>
      </c>
      <c r="B2971" s="32">
        <v>56532</v>
      </c>
      <c r="C2971" s="33" t="s">
        <v>563</v>
      </c>
      <c r="D2971" s="33" t="s">
        <v>564</v>
      </c>
      <c r="E2971" s="34">
        <v>2301862</v>
      </c>
      <c r="F2971" s="35">
        <v>1.0349999999999999</v>
      </c>
      <c r="G2971" s="34">
        <v>380</v>
      </c>
      <c r="H2971" s="14">
        <f t="shared" si="184"/>
        <v>9053223.2459999993</v>
      </c>
      <c r="I2971" s="11">
        <f t="shared" si="185"/>
        <v>2301862</v>
      </c>
      <c r="J2971" s="11">
        <f t="shared" si="186"/>
        <v>2382427.17</v>
      </c>
      <c r="K2971" s="11">
        <f t="shared" si="187"/>
        <v>0</v>
      </c>
    </row>
    <row r="2972" spans="1:11" s="11" customFormat="1">
      <c r="A2972" s="32">
        <v>2018</v>
      </c>
      <c r="B2972" s="32">
        <v>56564</v>
      </c>
      <c r="C2972" s="33" t="s">
        <v>363</v>
      </c>
      <c r="D2972" s="33" t="s">
        <v>354</v>
      </c>
      <c r="E2972" s="34">
        <v>16509</v>
      </c>
      <c r="F2972" s="35">
        <v>16.423999999999999</v>
      </c>
      <c r="G2972" s="34">
        <v>144.80000000000001</v>
      </c>
      <c r="H2972" s="14">
        <f t="shared" si="184"/>
        <v>392616.24556800001</v>
      </c>
      <c r="I2972" s="11">
        <f t="shared" si="185"/>
        <v>16509</v>
      </c>
      <c r="J2972" s="11">
        <f t="shared" si="186"/>
        <v>271143.81599999999</v>
      </c>
      <c r="K2972" s="11">
        <f t="shared" si="187"/>
        <v>0</v>
      </c>
    </row>
    <row r="2973" spans="1:11" s="11" customFormat="1">
      <c r="A2973" s="32">
        <v>2018</v>
      </c>
      <c r="B2973" s="32">
        <v>56564</v>
      </c>
      <c r="C2973" s="33" t="s">
        <v>363</v>
      </c>
      <c r="D2973" s="33" t="s">
        <v>354</v>
      </c>
      <c r="E2973" s="34">
        <v>16576</v>
      </c>
      <c r="F2973" s="35">
        <v>17.094000000000001</v>
      </c>
      <c r="G2973" s="34">
        <v>193.9</v>
      </c>
      <c r="H2973" s="14">
        <f t="shared" si="184"/>
        <v>549415.92921600014</v>
      </c>
      <c r="I2973" s="11">
        <f t="shared" si="185"/>
        <v>16576</v>
      </c>
      <c r="J2973" s="11">
        <f t="shared" si="186"/>
        <v>283350.14400000003</v>
      </c>
      <c r="K2973" s="11">
        <f t="shared" si="187"/>
        <v>0</v>
      </c>
    </row>
    <row r="2974" spans="1:11" s="11" customFormat="1">
      <c r="A2974" s="32">
        <v>2018</v>
      </c>
      <c r="B2974" s="32">
        <v>56564</v>
      </c>
      <c r="C2974" s="33" t="s">
        <v>363</v>
      </c>
      <c r="D2974" s="33" t="s">
        <v>354</v>
      </c>
      <c r="E2974" s="34">
        <v>61288</v>
      </c>
      <c r="F2974" s="35">
        <v>17.34</v>
      </c>
      <c r="G2974" s="34">
        <v>197.8</v>
      </c>
      <c r="H2974" s="14">
        <f t="shared" si="184"/>
        <v>2102087.6937600002</v>
      </c>
      <c r="I2974" s="11">
        <f t="shared" si="185"/>
        <v>61288</v>
      </c>
      <c r="J2974" s="11">
        <f t="shared" si="186"/>
        <v>1062733.92</v>
      </c>
      <c r="K2974" s="11">
        <f t="shared" si="187"/>
        <v>0</v>
      </c>
    </row>
    <row r="2975" spans="1:11" s="11" customFormat="1">
      <c r="A2975" s="32">
        <v>2018</v>
      </c>
      <c r="B2975" s="32">
        <v>56564</v>
      </c>
      <c r="C2975" s="33" t="s">
        <v>363</v>
      </c>
      <c r="D2975" s="33" t="s">
        <v>354</v>
      </c>
      <c r="E2975" s="34">
        <v>79921</v>
      </c>
      <c r="F2975" s="35">
        <v>17.468</v>
      </c>
      <c r="G2975" s="34">
        <v>199.8</v>
      </c>
      <c r="H2975" s="14">
        <f t="shared" si="184"/>
        <v>2789327.9359440003</v>
      </c>
      <c r="I2975" s="11">
        <f t="shared" si="185"/>
        <v>79921</v>
      </c>
      <c r="J2975" s="11">
        <f t="shared" si="186"/>
        <v>1396060.0279999999</v>
      </c>
      <c r="K2975" s="11">
        <f t="shared" si="187"/>
        <v>0</v>
      </c>
    </row>
    <row r="2976" spans="1:11" s="11" customFormat="1">
      <c r="A2976" s="32">
        <v>2018</v>
      </c>
      <c r="B2976" s="32">
        <v>56564</v>
      </c>
      <c r="C2976" s="33" t="s">
        <v>563</v>
      </c>
      <c r="D2976" s="33" t="s">
        <v>564</v>
      </c>
      <c r="E2976" s="34">
        <v>276</v>
      </c>
      <c r="F2976" s="35">
        <v>1.04</v>
      </c>
      <c r="G2976" s="34">
        <v>400.9</v>
      </c>
      <c r="H2976" s="14">
        <f t="shared" si="184"/>
        <v>1150.7433599999997</v>
      </c>
      <c r="I2976" s="11">
        <f t="shared" si="185"/>
        <v>276</v>
      </c>
      <c r="J2976" s="11">
        <f t="shared" si="186"/>
        <v>287.04000000000002</v>
      </c>
      <c r="K2976" s="11">
        <f t="shared" si="187"/>
        <v>0</v>
      </c>
    </row>
    <row r="2977" spans="1:11" s="11" customFormat="1">
      <c r="A2977" s="32">
        <v>2018</v>
      </c>
      <c r="B2977" s="32">
        <v>56564</v>
      </c>
      <c r="C2977" s="33" t="s">
        <v>563</v>
      </c>
      <c r="D2977" s="33" t="s">
        <v>564</v>
      </c>
      <c r="E2977" s="34">
        <v>423</v>
      </c>
      <c r="F2977" s="35">
        <v>1.0329999999999999</v>
      </c>
      <c r="G2977" s="34">
        <v>530.20000000000005</v>
      </c>
      <c r="H2977" s="14">
        <f t="shared" si="184"/>
        <v>2316.7566179999999</v>
      </c>
      <c r="I2977" s="11">
        <f t="shared" si="185"/>
        <v>423</v>
      </c>
      <c r="J2977" s="11">
        <f t="shared" si="186"/>
        <v>436.95899999999995</v>
      </c>
      <c r="K2977" s="11">
        <f t="shared" si="187"/>
        <v>0</v>
      </c>
    </row>
    <row r="2978" spans="1:11" s="11" customFormat="1">
      <c r="A2978" s="32">
        <v>2018</v>
      </c>
      <c r="B2978" s="32">
        <v>56564</v>
      </c>
      <c r="C2978" s="33" t="s">
        <v>563</v>
      </c>
      <c r="D2978" s="33" t="s">
        <v>564</v>
      </c>
      <c r="E2978" s="34">
        <v>7897</v>
      </c>
      <c r="F2978" s="35">
        <v>1.028</v>
      </c>
      <c r="G2978" s="34">
        <v>736.9</v>
      </c>
      <c r="H2978" s="14">
        <f t="shared" si="184"/>
        <v>59822.396803999996</v>
      </c>
      <c r="I2978" s="11">
        <f t="shared" si="185"/>
        <v>7897</v>
      </c>
      <c r="J2978" s="11">
        <f t="shared" si="186"/>
        <v>8118.116</v>
      </c>
      <c r="K2978" s="11">
        <f t="shared" si="187"/>
        <v>0</v>
      </c>
    </row>
    <row r="2979" spans="1:11" s="11" customFormat="1">
      <c r="A2979" s="32">
        <v>2018</v>
      </c>
      <c r="B2979" s="32">
        <v>56564</v>
      </c>
      <c r="C2979" s="33" t="s">
        <v>363</v>
      </c>
      <c r="D2979" s="33" t="s">
        <v>354</v>
      </c>
      <c r="E2979" s="34">
        <v>16287</v>
      </c>
      <c r="F2979" s="35">
        <v>17.72</v>
      </c>
      <c r="G2979" s="34">
        <v>196.7</v>
      </c>
      <c r="H2979" s="14">
        <f t="shared" si="184"/>
        <v>567687.2938799999</v>
      </c>
      <c r="I2979" s="11">
        <f t="shared" si="185"/>
        <v>16287</v>
      </c>
      <c r="J2979" s="11">
        <f t="shared" si="186"/>
        <v>288605.63999999996</v>
      </c>
      <c r="K2979" s="11">
        <f t="shared" si="187"/>
        <v>0</v>
      </c>
    </row>
    <row r="2980" spans="1:11" s="11" customFormat="1">
      <c r="A2980" s="32">
        <v>2018</v>
      </c>
      <c r="B2980" s="32">
        <v>56565</v>
      </c>
      <c r="C2980" s="33" t="s">
        <v>563</v>
      </c>
      <c r="D2980" s="33" t="s">
        <v>564</v>
      </c>
      <c r="E2980" s="34">
        <v>7998</v>
      </c>
      <c r="F2980" s="35">
        <v>1.052</v>
      </c>
      <c r="G2980" s="34">
        <v>472.2</v>
      </c>
      <c r="H2980" s="14">
        <f t="shared" si="184"/>
        <v>39730.416911999993</v>
      </c>
      <c r="I2980" s="11">
        <f t="shared" si="185"/>
        <v>7998</v>
      </c>
      <c r="J2980" s="11">
        <f t="shared" si="186"/>
        <v>8413.8960000000006</v>
      </c>
      <c r="K2980" s="11">
        <f t="shared" si="187"/>
        <v>0</v>
      </c>
    </row>
    <row r="2981" spans="1:11" s="11" customFormat="1">
      <c r="A2981" s="32">
        <v>2018</v>
      </c>
      <c r="B2981" s="32">
        <v>56565</v>
      </c>
      <c r="C2981" s="33" t="s">
        <v>563</v>
      </c>
      <c r="D2981" s="33" t="s">
        <v>564</v>
      </c>
      <c r="E2981" s="34">
        <v>16684</v>
      </c>
      <c r="F2981" s="35">
        <v>1.02</v>
      </c>
      <c r="G2981" s="34">
        <v>717.9</v>
      </c>
      <c r="H2981" s="14">
        <f t="shared" si="184"/>
        <v>122169.92472</v>
      </c>
      <c r="I2981" s="11">
        <f t="shared" si="185"/>
        <v>16684</v>
      </c>
      <c r="J2981" s="11">
        <f t="shared" si="186"/>
        <v>17017.68</v>
      </c>
      <c r="K2981" s="11">
        <f t="shared" si="187"/>
        <v>0</v>
      </c>
    </row>
    <row r="2982" spans="1:11" s="11" customFormat="1">
      <c r="A2982" s="32">
        <v>2018</v>
      </c>
      <c r="B2982" s="32">
        <v>56565</v>
      </c>
      <c r="C2982" s="33" t="s">
        <v>563</v>
      </c>
      <c r="D2982" s="33" t="s">
        <v>564</v>
      </c>
      <c r="E2982" s="34">
        <v>19438</v>
      </c>
      <c r="F2982" s="35">
        <v>1.0189999999999999</v>
      </c>
      <c r="G2982" s="34">
        <v>525.70000000000005</v>
      </c>
      <c r="H2982" s="14">
        <f t="shared" si="184"/>
        <v>104127.09175399999</v>
      </c>
      <c r="I2982" s="11">
        <f t="shared" si="185"/>
        <v>19438</v>
      </c>
      <c r="J2982" s="11">
        <f t="shared" si="186"/>
        <v>19807.321999999996</v>
      </c>
      <c r="K2982" s="11">
        <f t="shared" si="187"/>
        <v>0</v>
      </c>
    </row>
    <row r="2983" spans="1:11" s="11" customFormat="1">
      <c r="A2983" s="32">
        <v>2018</v>
      </c>
      <c r="B2983" s="32">
        <v>56565</v>
      </c>
      <c r="C2983" s="33" t="s">
        <v>563</v>
      </c>
      <c r="D2983" s="33" t="s">
        <v>564</v>
      </c>
      <c r="E2983" s="34">
        <v>37766</v>
      </c>
      <c r="F2983" s="35">
        <v>1.0669999999999999</v>
      </c>
      <c r="G2983" s="34">
        <v>408.3</v>
      </c>
      <c r="H2983" s="14">
        <f t="shared" si="184"/>
        <v>164529.88272600001</v>
      </c>
      <c r="I2983" s="11">
        <f t="shared" si="185"/>
        <v>37766</v>
      </c>
      <c r="J2983" s="11">
        <f t="shared" si="186"/>
        <v>40296.322</v>
      </c>
      <c r="K2983" s="11">
        <f t="shared" si="187"/>
        <v>0</v>
      </c>
    </row>
    <row r="2984" spans="1:11" s="11" customFormat="1">
      <c r="A2984" s="32">
        <v>2018</v>
      </c>
      <c r="B2984" s="32">
        <v>56565</v>
      </c>
      <c r="C2984" s="33" t="s">
        <v>563</v>
      </c>
      <c r="D2984" s="33" t="s">
        <v>564</v>
      </c>
      <c r="E2984" s="34">
        <v>97200</v>
      </c>
      <c r="F2984" s="35">
        <v>1.0229999999999999</v>
      </c>
      <c r="G2984" s="34">
        <v>453.9</v>
      </c>
      <c r="H2984" s="14">
        <f t="shared" si="184"/>
        <v>451338.18839999993</v>
      </c>
      <c r="I2984" s="11">
        <f t="shared" si="185"/>
        <v>97200</v>
      </c>
      <c r="J2984" s="11">
        <f t="shared" si="186"/>
        <v>99435.599999999991</v>
      </c>
      <c r="K2984" s="11">
        <f t="shared" si="187"/>
        <v>0</v>
      </c>
    </row>
    <row r="2985" spans="1:11" s="11" customFormat="1">
      <c r="A2985" s="32">
        <v>2018</v>
      </c>
      <c r="B2985" s="32">
        <v>56565</v>
      </c>
      <c r="C2985" s="33" t="s">
        <v>563</v>
      </c>
      <c r="D2985" s="33" t="s">
        <v>564</v>
      </c>
      <c r="E2985" s="34">
        <v>139980</v>
      </c>
      <c r="F2985" s="35">
        <v>1.02</v>
      </c>
      <c r="G2985" s="34">
        <v>549.6</v>
      </c>
      <c r="H2985" s="14">
        <f t="shared" si="184"/>
        <v>784716.68160000001</v>
      </c>
      <c r="I2985" s="11">
        <f t="shared" si="185"/>
        <v>139980</v>
      </c>
      <c r="J2985" s="11">
        <f t="shared" si="186"/>
        <v>142779.6</v>
      </c>
      <c r="K2985" s="11">
        <f t="shared" si="187"/>
        <v>0</v>
      </c>
    </row>
    <row r="2986" spans="1:11" s="11" customFormat="1">
      <c r="A2986" s="32">
        <v>2018</v>
      </c>
      <c r="B2986" s="32">
        <v>56565</v>
      </c>
      <c r="C2986" s="33" t="s">
        <v>563</v>
      </c>
      <c r="D2986" s="33" t="s">
        <v>564</v>
      </c>
      <c r="E2986" s="34">
        <v>140768</v>
      </c>
      <c r="F2986" s="35">
        <v>1.018</v>
      </c>
      <c r="G2986" s="34">
        <v>435.4</v>
      </c>
      <c r="H2986" s="14">
        <f t="shared" si="184"/>
        <v>623936.14169600001</v>
      </c>
      <c r="I2986" s="11">
        <f t="shared" si="185"/>
        <v>140768</v>
      </c>
      <c r="J2986" s="11">
        <f t="shared" si="186"/>
        <v>143301.82399999999</v>
      </c>
      <c r="K2986" s="11">
        <f t="shared" si="187"/>
        <v>0</v>
      </c>
    </row>
    <row r="2987" spans="1:11" s="11" customFormat="1">
      <c r="A2987" s="32">
        <v>2018</v>
      </c>
      <c r="B2987" s="32">
        <v>56565</v>
      </c>
      <c r="C2987" s="33" t="s">
        <v>563</v>
      </c>
      <c r="D2987" s="33" t="s">
        <v>564</v>
      </c>
      <c r="E2987" s="34">
        <v>160315</v>
      </c>
      <c r="F2987" s="35">
        <v>1.02</v>
      </c>
      <c r="G2987" s="34">
        <v>395.1</v>
      </c>
      <c r="H2987" s="14">
        <f t="shared" si="184"/>
        <v>646072.65630000003</v>
      </c>
      <c r="I2987" s="11">
        <f t="shared" si="185"/>
        <v>160315</v>
      </c>
      <c r="J2987" s="11">
        <f t="shared" si="186"/>
        <v>163521.29999999999</v>
      </c>
      <c r="K2987" s="11">
        <f t="shared" si="187"/>
        <v>0</v>
      </c>
    </row>
    <row r="2988" spans="1:11" s="11" customFormat="1">
      <c r="A2988" s="32">
        <v>2018</v>
      </c>
      <c r="B2988" s="32">
        <v>56565</v>
      </c>
      <c r="C2988" s="33" t="s">
        <v>563</v>
      </c>
      <c r="D2988" s="33" t="s">
        <v>564</v>
      </c>
      <c r="E2988" s="34">
        <v>187904</v>
      </c>
      <c r="F2988" s="35">
        <v>1.02</v>
      </c>
      <c r="G2988" s="34">
        <v>537.6</v>
      </c>
      <c r="H2988" s="14">
        <f t="shared" si="184"/>
        <v>1030375.3420800001</v>
      </c>
      <c r="I2988" s="11">
        <f t="shared" si="185"/>
        <v>187904</v>
      </c>
      <c r="J2988" s="11">
        <f t="shared" si="186"/>
        <v>191662.08000000002</v>
      </c>
      <c r="K2988" s="11">
        <f t="shared" si="187"/>
        <v>0</v>
      </c>
    </row>
    <row r="2989" spans="1:11" s="11" customFormat="1">
      <c r="A2989" s="32">
        <v>2018</v>
      </c>
      <c r="B2989" s="32">
        <v>56565</v>
      </c>
      <c r="C2989" s="33" t="s">
        <v>563</v>
      </c>
      <c r="D2989" s="33" t="s">
        <v>564</v>
      </c>
      <c r="E2989" s="34">
        <v>207109</v>
      </c>
      <c r="F2989" s="35">
        <v>1.0209999999999999</v>
      </c>
      <c r="G2989" s="34">
        <v>449.3</v>
      </c>
      <c r="H2989" s="14">
        <f t="shared" si="184"/>
        <v>950082.09247700009</v>
      </c>
      <c r="I2989" s="11">
        <f t="shared" si="185"/>
        <v>207109</v>
      </c>
      <c r="J2989" s="11">
        <f t="shared" si="186"/>
        <v>211458.28899999999</v>
      </c>
      <c r="K2989" s="11">
        <f t="shared" si="187"/>
        <v>0</v>
      </c>
    </row>
    <row r="2990" spans="1:11" s="11" customFormat="1">
      <c r="A2990" s="32">
        <v>2018</v>
      </c>
      <c r="B2990" s="32">
        <v>56565</v>
      </c>
      <c r="C2990" s="33" t="s">
        <v>563</v>
      </c>
      <c r="D2990" s="33" t="s">
        <v>564</v>
      </c>
      <c r="E2990" s="34">
        <v>209640</v>
      </c>
      <c r="F2990" s="35">
        <v>1.0449999999999999</v>
      </c>
      <c r="G2990" s="34">
        <v>409.2</v>
      </c>
      <c r="H2990" s="14">
        <f t="shared" si="184"/>
        <v>896449.98959999974</v>
      </c>
      <c r="I2990" s="11">
        <f t="shared" si="185"/>
        <v>209640</v>
      </c>
      <c r="J2990" s="11">
        <f t="shared" si="186"/>
        <v>219073.8</v>
      </c>
      <c r="K2990" s="11">
        <f t="shared" si="187"/>
        <v>0</v>
      </c>
    </row>
    <row r="2991" spans="1:11" s="11" customFormat="1">
      <c r="A2991" s="32">
        <v>2018</v>
      </c>
      <c r="B2991" s="32">
        <v>56565</v>
      </c>
      <c r="C2991" s="33" t="s">
        <v>563</v>
      </c>
      <c r="D2991" s="33" t="s">
        <v>564</v>
      </c>
      <c r="E2991" s="34">
        <v>236556</v>
      </c>
      <c r="F2991" s="35">
        <v>1.018</v>
      </c>
      <c r="G2991" s="34">
        <v>370.2</v>
      </c>
      <c r="H2991" s="14">
        <f t="shared" si="184"/>
        <v>891493.45761599997</v>
      </c>
      <c r="I2991" s="11">
        <f t="shared" si="185"/>
        <v>236556</v>
      </c>
      <c r="J2991" s="11">
        <f t="shared" si="186"/>
        <v>240814.008</v>
      </c>
      <c r="K2991" s="11">
        <f t="shared" si="187"/>
        <v>0</v>
      </c>
    </row>
    <row r="2992" spans="1:11" s="11" customFormat="1">
      <c r="A2992" s="32">
        <v>2018</v>
      </c>
      <c r="B2992" s="32">
        <v>56565</v>
      </c>
      <c r="C2992" s="33" t="s">
        <v>563</v>
      </c>
      <c r="D2992" s="33" t="s">
        <v>564</v>
      </c>
      <c r="E2992" s="34">
        <v>653978</v>
      </c>
      <c r="F2992" s="35">
        <v>1.018</v>
      </c>
      <c r="G2992" s="34">
        <v>355.5</v>
      </c>
      <c r="H2992" s="14">
        <f t="shared" si="184"/>
        <v>2366739.84222</v>
      </c>
      <c r="I2992" s="11">
        <f t="shared" si="185"/>
        <v>653978</v>
      </c>
      <c r="J2992" s="11">
        <f t="shared" si="186"/>
        <v>665749.60400000005</v>
      </c>
      <c r="K2992" s="11">
        <f t="shared" si="187"/>
        <v>0</v>
      </c>
    </row>
    <row r="2993" spans="1:11" s="11" customFormat="1">
      <c r="A2993" s="32">
        <v>2018</v>
      </c>
      <c r="B2993" s="32">
        <v>56565</v>
      </c>
      <c r="C2993" s="33" t="s">
        <v>563</v>
      </c>
      <c r="D2993" s="33" t="s">
        <v>564</v>
      </c>
      <c r="E2993" s="34">
        <v>12190</v>
      </c>
      <c r="F2993" s="35">
        <v>1.0169999999999999</v>
      </c>
      <c r="G2993" s="34">
        <v>562</v>
      </c>
      <c r="H2993" s="14">
        <f t="shared" si="184"/>
        <v>69672.4326</v>
      </c>
      <c r="I2993" s="11">
        <f t="shared" si="185"/>
        <v>12190</v>
      </c>
      <c r="J2993" s="11">
        <f t="shared" si="186"/>
        <v>12397.23</v>
      </c>
      <c r="K2993" s="11">
        <f t="shared" si="187"/>
        <v>0</v>
      </c>
    </row>
    <row r="2994" spans="1:11" s="11" customFormat="1">
      <c r="A2994" s="32">
        <v>2018</v>
      </c>
      <c r="B2994" s="32">
        <v>56565</v>
      </c>
      <c r="C2994" s="33" t="s">
        <v>563</v>
      </c>
      <c r="D2994" s="33" t="s">
        <v>564</v>
      </c>
      <c r="E2994" s="34">
        <v>12285</v>
      </c>
      <c r="F2994" s="35">
        <v>1.0169999999999999</v>
      </c>
      <c r="G2994" s="34">
        <v>560.6</v>
      </c>
      <c r="H2994" s="14">
        <f t="shared" si="184"/>
        <v>70040.49506999999</v>
      </c>
      <c r="I2994" s="11">
        <f t="shared" si="185"/>
        <v>12285</v>
      </c>
      <c r="J2994" s="11">
        <f t="shared" si="186"/>
        <v>12493.844999999999</v>
      </c>
      <c r="K2994" s="11">
        <f t="shared" si="187"/>
        <v>0</v>
      </c>
    </row>
    <row r="2995" spans="1:11" s="11" customFormat="1">
      <c r="A2995" s="32">
        <v>2018</v>
      </c>
      <c r="B2995" s="32">
        <v>56565</v>
      </c>
      <c r="C2995" s="33" t="s">
        <v>563</v>
      </c>
      <c r="D2995" s="33" t="s">
        <v>564</v>
      </c>
      <c r="E2995" s="34">
        <v>1230</v>
      </c>
      <c r="F2995" s="35">
        <v>1.032</v>
      </c>
      <c r="G2995" s="34">
        <v>336.6</v>
      </c>
      <c r="H2995" s="14">
        <f t="shared" si="184"/>
        <v>4272.6657600000008</v>
      </c>
      <c r="I2995" s="11">
        <f t="shared" si="185"/>
        <v>1230</v>
      </c>
      <c r="J2995" s="11">
        <f t="shared" si="186"/>
        <v>1269.3600000000001</v>
      </c>
      <c r="K2995" s="11">
        <f t="shared" si="187"/>
        <v>0</v>
      </c>
    </row>
    <row r="2996" spans="1:11" s="11" customFormat="1">
      <c r="A2996" s="32">
        <v>2018</v>
      </c>
      <c r="B2996" s="32">
        <v>56565</v>
      </c>
      <c r="C2996" s="33" t="s">
        <v>563</v>
      </c>
      <c r="D2996" s="33" t="s">
        <v>564</v>
      </c>
      <c r="E2996" s="34">
        <v>2249</v>
      </c>
      <c r="F2996" s="35">
        <v>1.0169999999999999</v>
      </c>
      <c r="G2996" s="34">
        <v>327.9</v>
      </c>
      <c r="H2996" s="14">
        <f t="shared" si="184"/>
        <v>7499.8370069999992</v>
      </c>
      <c r="I2996" s="11">
        <f t="shared" si="185"/>
        <v>2249</v>
      </c>
      <c r="J2996" s="11">
        <f t="shared" si="186"/>
        <v>2287.2329999999997</v>
      </c>
      <c r="K2996" s="11">
        <f t="shared" si="187"/>
        <v>0</v>
      </c>
    </row>
    <row r="2997" spans="1:11" s="11" customFormat="1">
      <c r="A2997" s="32">
        <v>2018</v>
      </c>
      <c r="B2997" s="32">
        <v>56596</v>
      </c>
      <c r="C2997" s="33" t="s">
        <v>363</v>
      </c>
      <c r="D2997" s="33" t="s">
        <v>354</v>
      </c>
      <c r="E2997" s="34">
        <v>57147</v>
      </c>
      <c r="F2997" s="35">
        <v>16.11</v>
      </c>
      <c r="G2997" s="34">
        <v>88.7</v>
      </c>
      <c r="H2997" s="14">
        <f t="shared" si="184"/>
        <v>816606.05678999994</v>
      </c>
      <c r="I2997" s="11">
        <f t="shared" si="185"/>
        <v>57147</v>
      </c>
      <c r="J2997" s="11">
        <f t="shared" si="186"/>
        <v>920638.16999999993</v>
      </c>
      <c r="K2997" s="11">
        <f t="shared" si="187"/>
        <v>0</v>
      </c>
    </row>
    <row r="2998" spans="1:11" s="11" customFormat="1">
      <c r="A2998" s="32">
        <v>2018</v>
      </c>
      <c r="B2998" s="32">
        <v>56596</v>
      </c>
      <c r="C2998" s="33" t="s">
        <v>563</v>
      </c>
      <c r="D2998" s="33" t="s">
        <v>564</v>
      </c>
      <c r="E2998" s="34">
        <v>1069</v>
      </c>
      <c r="F2998" s="35">
        <v>1.06</v>
      </c>
      <c r="G2998" s="34">
        <v>1097.7</v>
      </c>
      <c r="H2998" s="14">
        <f t="shared" si="184"/>
        <v>12438.477780000001</v>
      </c>
      <c r="I2998" s="11">
        <f t="shared" si="185"/>
        <v>1069</v>
      </c>
      <c r="J2998" s="11">
        <f t="shared" si="186"/>
        <v>1133.1400000000001</v>
      </c>
      <c r="K2998" s="11">
        <f t="shared" si="187"/>
        <v>0</v>
      </c>
    </row>
    <row r="2999" spans="1:11" s="11" customFormat="1">
      <c r="A2999" s="32">
        <v>2018</v>
      </c>
      <c r="B2999" s="32">
        <v>56609</v>
      </c>
      <c r="C2999" s="33" t="s">
        <v>363</v>
      </c>
      <c r="D2999" s="33" t="s">
        <v>354</v>
      </c>
      <c r="E2999" s="34">
        <v>205959</v>
      </c>
      <c r="F2999" s="35">
        <v>16.001999999999999</v>
      </c>
      <c r="G2999" s="34">
        <v>61.5</v>
      </c>
      <c r="H2999" s="14">
        <f t="shared" si="184"/>
        <v>2026889.8895699999</v>
      </c>
      <c r="I2999" s="11">
        <f t="shared" si="185"/>
        <v>205959</v>
      </c>
      <c r="J2999" s="11">
        <f t="shared" si="186"/>
        <v>3295755.9179999996</v>
      </c>
      <c r="K2999" s="11">
        <f t="shared" si="187"/>
        <v>0</v>
      </c>
    </row>
    <row r="3000" spans="1:11" s="11" customFormat="1">
      <c r="A3000" s="32">
        <v>2018</v>
      </c>
      <c r="B3000" s="32">
        <v>56610</v>
      </c>
      <c r="C3000" s="33" t="s">
        <v>563</v>
      </c>
      <c r="D3000" s="33" t="s">
        <v>564</v>
      </c>
      <c r="E3000" s="34">
        <v>277044</v>
      </c>
      <c r="F3000" s="35">
        <v>1.0840000000000001</v>
      </c>
      <c r="G3000" s="34">
        <v>344.6</v>
      </c>
      <c r="H3000" s="14">
        <f t="shared" si="184"/>
        <v>1034887.8884160001</v>
      </c>
      <c r="I3000" s="11">
        <f t="shared" si="185"/>
        <v>277044</v>
      </c>
      <c r="J3000" s="11">
        <f t="shared" si="186"/>
        <v>300315.696</v>
      </c>
      <c r="K3000" s="11">
        <f t="shared" si="187"/>
        <v>0</v>
      </c>
    </row>
    <row r="3001" spans="1:11" s="11" customFormat="1">
      <c r="A3001" s="32">
        <v>2018</v>
      </c>
      <c r="B3001" s="32">
        <v>56611</v>
      </c>
      <c r="C3001" s="33" t="s">
        <v>363</v>
      </c>
      <c r="D3001" s="33" t="s">
        <v>354</v>
      </c>
      <c r="E3001" s="34">
        <v>17754</v>
      </c>
      <c r="F3001" s="35">
        <v>17.260000000000002</v>
      </c>
      <c r="G3001" s="34" t="s">
        <v>364</v>
      </c>
      <c r="H3001" s="14" t="str">
        <f t="shared" si="184"/>
        <v/>
      </c>
      <c r="I3001" s="11" t="str">
        <f t="shared" si="185"/>
        <v/>
      </c>
      <c r="J3001" s="11" t="str">
        <f t="shared" si="186"/>
        <v/>
      </c>
      <c r="K3001" s="11">
        <f t="shared" si="187"/>
        <v>0</v>
      </c>
    </row>
    <row r="3002" spans="1:11" s="11" customFormat="1">
      <c r="A3002" s="32">
        <v>2018</v>
      </c>
      <c r="B3002" s="32">
        <v>56611</v>
      </c>
      <c r="C3002" s="33" t="s">
        <v>363</v>
      </c>
      <c r="D3002" s="33" t="s">
        <v>354</v>
      </c>
      <c r="E3002" s="34">
        <v>52475</v>
      </c>
      <c r="F3002" s="35">
        <v>17.18</v>
      </c>
      <c r="G3002" s="34" t="s">
        <v>364</v>
      </c>
      <c r="H3002" s="14" t="str">
        <f t="shared" si="184"/>
        <v/>
      </c>
      <c r="I3002" s="11" t="str">
        <f t="shared" si="185"/>
        <v/>
      </c>
      <c r="J3002" s="11" t="str">
        <f t="shared" si="186"/>
        <v/>
      </c>
      <c r="K3002" s="11">
        <f t="shared" si="187"/>
        <v>0</v>
      </c>
    </row>
    <row r="3003" spans="1:11" s="11" customFormat="1">
      <c r="A3003" s="32">
        <v>2018</v>
      </c>
      <c r="B3003" s="32">
        <v>56611</v>
      </c>
      <c r="C3003" s="33" t="s">
        <v>363</v>
      </c>
      <c r="D3003" s="33" t="s">
        <v>354</v>
      </c>
      <c r="E3003" s="34">
        <v>68331</v>
      </c>
      <c r="F3003" s="35">
        <v>16.78</v>
      </c>
      <c r="G3003" s="34" t="s">
        <v>364</v>
      </c>
      <c r="H3003" s="14" t="str">
        <f t="shared" si="184"/>
        <v/>
      </c>
      <c r="I3003" s="11" t="str">
        <f t="shared" si="185"/>
        <v/>
      </c>
      <c r="J3003" s="11" t="str">
        <f t="shared" si="186"/>
        <v/>
      </c>
      <c r="K3003" s="11">
        <f t="shared" si="187"/>
        <v>0</v>
      </c>
    </row>
    <row r="3004" spans="1:11" s="11" customFormat="1">
      <c r="A3004" s="32">
        <v>2018</v>
      </c>
      <c r="B3004" s="32">
        <v>56611</v>
      </c>
      <c r="C3004" s="33" t="s">
        <v>363</v>
      </c>
      <c r="D3004" s="33" t="s">
        <v>354</v>
      </c>
      <c r="E3004" s="34">
        <v>36041</v>
      </c>
      <c r="F3004" s="35">
        <v>17.93</v>
      </c>
      <c r="G3004" s="34" t="s">
        <v>364</v>
      </c>
      <c r="H3004" s="14" t="str">
        <f t="shared" si="184"/>
        <v/>
      </c>
      <c r="I3004" s="11" t="str">
        <f t="shared" si="185"/>
        <v/>
      </c>
      <c r="J3004" s="11" t="str">
        <f t="shared" si="186"/>
        <v/>
      </c>
      <c r="K3004" s="11">
        <f t="shared" si="187"/>
        <v>0</v>
      </c>
    </row>
    <row r="3005" spans="1:11" s="11" customFormat="1">
      <c r="A3005" s="32">
        <v>2018</v>
      </c>
      <c r="B3005" s="32">
        <v>56611</v>
      </c>
      <c r="C3005" s="33" t="s">
        <v>363</v>
      </c>
      <c r="D3005" s="33" t="s">
        <v>354</v>
      </c>
      <c r="E3005" s="34">
        <v>35898</v>
      </c>
      <c r="F3005" s="35">
        <v>17.05</v>
      </c>
      <c r="G3005" s="34" t="s">
        <v>364</v>
      </c>
      <c r="H3005" s="14" t="str">
        <f t="shared" si="184"/>
        <v/>
      </c>
      <c r="I3005" s="11" t="str">
        <f t="shared" si="185"/>
        <v/>
      </c>
      <c r="J3005" s="11" t="str">
        <f t="shared" si="186"/>
        <v/>
      </c>
      <c r="K3005" s="11">
        <f t="shared" si="187"/>
        <v>0</v>
      </c>
    </row>
    <row r="3006" spans="1:11" s="11" customFormat="1">
      <c r="A3006" s="32">
        <v>2018</v>
      </c>
      <c r="B3006" s="32">
        <v>56611</v>
      </c>
      <c r="C3006" s="33" t="s">
        <v>363</v>
      </c>
      <c r="D3006" s="33" t="s">
        <v>354</v>
      </c>
      <c r="E3006" s="34">
        <v>32488</v>
      </c>
      <c r="F3006" s="35">
        <v>17.89</v>
      </c>
      <c r="G3006" s="34" t="s">
        <v>364</v>
      </c>
      <c r="H3006" s="14" t="str">
        <f t="shared" si="184"/>
        <v/>
      </c>
      <c r="I3006" s="11" t="str">
        <f t="shared" si="185"/>
        <v/>
      </c>
      <c r="J3006" s="11" t="str">
        <f t="shared" si="186"/>
        <v/>
      </c>
      <c r="K3006" s="11">
        <f t="shared" si="187"/>
        <v>0</v>
      </c>
    </row>
    <row r="3007" spans="1:11" s="11" customFormat="1">
      <c r="A3007" s="32">
        <v>2018</v>
      </c>
      <c r="B3007" s="32">
        <v>56611</v>
      </c>
      <c r="C3007" s="33" t="s">
        <v>363</v>
      </c>
      <c r="D3007" s="33" t="s">
        <v>354</v>
      </c>
      <c r="E3007" s="34">
        <v>18185</v>
      </c>
      <c r="F3007" s="35">
        <v>17.02</v>
      </c>
      <c r="G3007" s="34" t="s">
        <v>364</v>
      </c>
      <c r="H3007" s="14" t="str">
        <f t="shared" si="184"/>
        <v/>
      </c>
      <c r="I3007" s="11" t="str">
        <f t="shared" si="185"/>
        <v/>
      </c>
      <c r="J3007" s="11" t="str">
        <f t="shared" si="186"/>
        <v/>
      </c>
      <c r="K3007" s="11">
        <f t="shared" si="187"/>
        <v>0</v>
      </c>
    </row>
    <row r="3008" spans="1:11" s="11" customFormat="1">
      <c r="A3008" s="32">
        <v>2018</v>
      </c>
      <c r="B3008" s="32">
        <v>56671</v>
      </c>
      <c r="C3008" s="33" t="s">
        <v>353</v>
      </c>
      <c r="D3008" s="33" t="s">
        <v>354</v>
      </c>
      <c r="E3008" s="34">
        <v>18646</v>
      </c>
      <c r="F3008" s="35">
        <v>25.71</v>
      </c>
      <c r="G3008" s="34" t="s">
        <v>364</v>
      </c>
      <c r="H3008" s="14" t="str">
        <f t="shared" si="184"/>
        <v/>
      </c>
      <c r="I3008" s="11" t="str">
        <f t="shared" si="185"/>
        <v/>
      </c>
      <c r="J3008" s="11" t="str">
        <f t="shared" si="186"/>
        <v/>
      </c>
      <c r="K3008" s="11">
        <f t="shared" si="187"/>
        <v>0</v>
      </c>
    </row>
    <row r="3009" spans="1:11" s="11" customFormat="1">
      <c r="A3009" s="32">
        <v>2018</v>
      </c>
      <c r="B3009" s="32">
        <v>56671</v>
      </c>
      <c r="C3009" s="33" t="s">
        <v>353</v>
      </c>
      <c r="D3009" s="33" t="s">
        <v>354</v>
      </c>
      <c r="E3009" s="34">
        <v>16074</v>
      </c>
      <c r="F3009" s="35">
        <v>21.27</v>
      </c>
      <c r="G3009" s="34" t="s">
        <v>364</v>
      </c>
      <c r="H3009" s="14" t="str">
        <f t="shared" si="184"/>
        <v/>
      </c>
      <c r="I3009" s="11" t="str">
        <f t="shared" si="185"/>
        <v/>
      </c>
      <c r="J3009" s="11" t="str">
        <f t="shared" si="186"/>
        <v/>
      </c>
      <c r="K3009" s="11">
        <f t="shared" si="187"/>
        <v>0</v>
      </c>
    </row>
    <row r="3010" spans="1:11" s="11" customFormat="1">
      <c r="A3010" s="32">
        <v>2018</v>
      </c>
      <c r="B3010" s="32">
        <v>56671</v>
      </c>
      <c r="C3010" s="33" t="s">
        <v>353</v>
      </c>
      <c r="D3010" s="33" t="s">
        <v>354</v>
      </c>
      <c r="E3010" s="34">
        <v>82265</v>
      </c>
      <c r="F3010" s="35">
        <v>25.94</v>
      </c>
      <c r="G3010" s="34" t="s">
        <v>364</v>
      </c>
      <c r="H3010" s="14" t="str">
        <f t="shared" si="184"/>
        <v/>
      </c>
      <c r="I3010" s="11" t="str">
        <f t="shared" si="185"/>
        <v/>
      </c>
      <c r="J3010" s="11" t="str">
        <f t="shared" si="186"/>
        <v/>
      </c>
      <c r="K3010" s="11">
        <f t="shared" si="187"/>
        <v>0</v>
      </c>
    </row>
    <row r="3011" spans="1:11" s="11" customFormat="1">
      <c r="A3011" s="32">
        <v>2018</v>
      </c>
      <c r="B3011" s="32">
        <v>56671</v>
      </c>
      <c r="C3011" s="33" t="s">
        <v>353</v>
      </c>
      <c r="D3011" s="33" t="s">
        <v>354</v>
      </c>
      <c r="E3011" s="34">
        <v>317316</v>
      </c>
      <c r="F3011" s="35">
        <v>22.94</v>
      </c>
      <c r="G3011" s="34" t="s">
        <v>364</v>
      </c>
      <c r="H3011" s="14" t="str">
        <f t="shared" si="184"/>
        <v/>
      </c>
      <c r="I3011" s="11" t="str">
        <f t="shared" si="185"/>
        <v/>
      </c>
      <c r="J3011" s="11" t="str">
        <f t="shared" si="186"/>
        <v/>
      </c>
      <c r="K3011" s="11">
        <f t="shared" si="187"/>
        <v>0</v>
      </c>
    </row>
    <row r="3012" spans="1:11" s="11" customFormat="1">
      <c r="A3012" s="32">
        <v>2018</v>
      </c>
      <c r="B3012" s="32">
        <v>56671</v>
      </c>
      <c r="C3012" s="33" t="s">
        <v>563</v>
      </c>
      <c r="D3012" s="33" t="s">
        <v>564</v>
      </c>
      <c r="E3012" s="34">
        <v>835</v>
      </c>
      <c r="F3012" s="35">
        <v>1.08</v>
      </c>
      <c r="G3012" s="34" t="s">
        <v>364</v>
      </c>
      <c r="H3012" s="14" t="str">
        <f t="shared" si="184"/>
        <v/>
      </c>
      <c r="I3012" s="11" t="str">
        <f t="shared" si="185"/>
        <v/>
      </c>
      <c r="J3012" s="11" t="str">
        <f t="shared" si="186"/>
        <v/>
      </c>
      <c r="K3012" s="11">
        <f t="shared" si="187"/>
        <v>0</v>
      </c>
    </row>
    <row r="3013" spans="1:11" s="11" customFormat="1">
      <c r="A3013" s="32">
        <v>2018</v>
      </c>
      <c r="B3013" s="32">
        <v>56674</v>
      </c>
      <c r="C3013" s="33" t="s">
        <v>563</v>
      </c>
      <c r="D3013" s="33" t="s">
        <v>564</v>
      </c>
      <c r="E3013" s="34">
        <v>8230</v>
      </c>
      <c r="F3013" s="35">
        <v>1.03</v>
      </c>
      <c r="G3013" s="34">
        <v>352.2</v>
      </c>
      <c r="H3013" s="14">
        <f t="shared" si="184"/>
        <v>29855.641800000001</v>
      </c>
      <c r="I3013" s="11">
        <f t="shared" si="185"/>
        <v>8230</v>
      </c>
      <c r="J3013" s="11">
        <f t="shared" si="186"/>
        <v>8476.9</v>
      </c>
      <c r="K3013" s="11">
        <f t="shared" si="187"/>
        <v>0</v>
      </c>
    </row>
    <row r="3014" spans="1:11" s="11" customFormat="1">
      <c r="A3014" s="32">
        <v>2018</v>
      </c>
      <c r="B3014" s="32">
        <v>56674</v>
      </c>
      <c r="C3014" s="33" t="s">
        <v>563</v>
      </c>
      <c r="D3014" s="33" t="s">
        <v>564</v>
      </c>
      <c r="E3014" s="34">
        <v>3454</v>
      </c>
      <c r="F3014" s="35">
        <v>1.03</v>
      </c>
      <c r="G3014" s="34">
        <v>396.8</v>
      </c>
      <c r="H3014" s="14">
        <f t="shared" ref="H3014:H3077" si="188">IF(I3014="","",G3014/100*F3014*E3014)</f>
        <v>14116.63616</v>
      </c>
      <c r="I3014" s="11">
        <f t="shared" ref="I3014:I3077" si="189">IF(OR(G3014=".",F3014=".",E3014="."),"",E3014)</f>
        <v>3454</v>
      </c>
      <c r="J3014" s="11">
        <f t="shared" ref="J3014:J3077" si="190">IF(I3014="","",F3014*I3014)</f>
        <v>3557.62</v>
      </c>
      <c r="K3014" s="11">
        <f t="shared" ref="K3014:K3077" si="191">IF(C3014="LIG",1,0)</f>
        <v>0</v>
      </c>
    </row>
    <row r="3015" spans="1:11" s="11" customFormat="1">
      <c r="A3015" s="32">
        <v>2018</v>
      </c>
      <c r="B3015" s="32">
        <v>56674</v>
      </c>
      <c r="C3015" s="33" t="s">
        <v>563</v>
      </c>
      <c r="D3015" s="33" t="s">
        <v>564</v>
      </c>
      <c r="E3015" s="34">
        <v>19839</v>
      </c>
      <c r="F3015" s="35">
        <v>1.03</v>
      </c>
      <c r="G3015" s="34">
        <v>379.9</v>
      </c>
      <c r="H3015" s="14">
        <f t="shared" si="188"/>
        <v>77629.411829999997</v>
      </c>
      <c r="I3015" s="11">
        <f t="shared" si="189"/>
        <v>19839</v>
      </c>
      <c r="J3015" s="11">
        <f t="shared" si="190"/>
        <v>20434.170000000002</v>
      </c>
      <c r="K3015" s="11">
        <f t="shared" si="191"/>
        <v>0</v>
      </c>
    </row>
    <row r="3016" spans="1:11" s="11" customFormat="1">
      <c r="A3016" s="32">
        <v>2018</v>
      </c>
      <c r="B3016" s="32">
        <v>56708</v>
      </c>
      <c r="C3016" s="33" t="s">
        <v>563</v>
      </c>
      <c r="D3016" s="33" t="s">
        <v>564</v>
      </c>
      <c r="E3016" s="34">
        <v>838774</v>
      </c>
      <c r="F3016" s="35">
        <v>1.028</v>
      </c>
      <c r="G3016" s="34" t="s">
        <v>364</v>
      </c>
      <c r="H3016" s="14" t="str">
        <f t="shared" si="188"/>
        <v/>
      </c>
      <c r="I3016" s="11" t="str">
        <f t="shared" si="189"/>
        <v/>
      </c>
      <c r="J3016" s="11" t="str">
        <f t="shared" si="190"/>
        <v/>
      </c>
      <c r="K3016" s="11">
        <f t="shared" si="191"/>
        <v>0</v>
      </c>
    </row>
    <row r="3017" spans="1:11" s="11" customFormat="1">
      <c r="A3017" s="32">
        <v>2018</v>
      </c>
      <c r="B3017" s="32">
        <v>56786</v>
      </c>
      <c r="C3017" s="33" t="s">
        <v>362</v>
      </c>
      <c r="D3017" s="33" t="s">
        <v>354</v>
      </c>
      <c r="E3017" s="34">
        <v>35176</v>
      </c>
      <c r="F3017" s="35">
        <v>14.2</v>
      </c>
      <c r="G3017" s="34">
        <v>227</v>
      </c>
      <c r="H3017" s="14">
        <f t="shared" si="188"/>
        <v>1133863.1840000001</v>
      </c>
      <c r="I3017" s="11">
        <f t="shared" si="189"/>
        <v>35176</v>
      </c>
      <c r="J3017" s="11">
        <f t="shared" si="190"/>
        <v>499499.19999999995</v>
      </c>
      <c r="K3017" s="11">
        <f t="shared" si="191"/>
        <v>1</v>
      </c>
    </row>
    <row r="3018" spans="1:11" s="11" customFormat="1">
      <c r="A3018" s="32">
        <v>2018</v>
      </c>
      <c r="B3018" s="32">
        <v>56798</v>
      </c>
      <c r="C3018" s="33" t="s">
        <v>565</v>
      </c>
      <c r="D3018" s="33" t="s">
        <v>566</v>
      </c>
      <c r="E3018" s="34">
        <v>3401</v>
      </c>
      <c r="F3018" s="35">
        <v>5.8639999999999999</v>
      </c>
      <c r="G3018" s="34" t="s">
        <v>364</v>
      </c>
      <c r="H3018" s="14" t="str">
        <f t="shared" si="188"/>
        <v/>
      </c>
      <c r="I3018" s="11" t="str">
        <f t="shared" si="189"/>
        <v/>
      </c>
      <c r="J3018" s="11" t="str">
        <f t="shared" si="190"/>
        <v/>
      </c>
      <c r="K3018" s="11">
        <f t="shared" si="191"/>
        <v>0</v>
      </c>
    </row>
    <row r="3019" spans="1:11" s="11" customFormat="1">
      <c r="A3019" s="32">
        <v>2018</v>
      </c>
      <c r="B3019" s="32">
        <v>56798</v>
      </c>
      <c r="C3019" s="33" t="s">
        <v>565</v>
      </c>
      <c r="D3019" s="33" t="s">
        <v>566</v>
      </c>
      <c r="E3019" s="34">
        <v>3404</v>
      </c>
      <c r="F3019" s="35">
        <v>5.8639999999999999</v>
      </c>
      <c r="G3019" s="34" t="s">
        <v>364</v>
      </c>
      <c r="H3019" s="14" t="str">
        <f t="shared" si="188"/>
        <v/>
      </c>
      <c r="I3019" s="11" t="str">
        <f t="shared" si="189"/>
        <v/>
      </c>
      <c r="J3019" s="11" t="str">
        <f t="shared" si="190"/>
        <v/>
      </c>
      <c r="K3019" s="11">
        <f t="shared" si="191"/>
        <v>0</v>
      </c>
    </row>
    <row r="3020" spans="1:11" s="11" customFormat="1">
      <c r="A3020" s="32">
        <v>2018</v>
      </c>
      <c r="B3020" s="32">
        <v>56798</v>
      </c>
      <c r="C3020" s="33" t="s">
        <v>565</v>
      </c>
      <c r="D3020" s="33" t="s">
        <v>566</v>
      </c>
      <c r="E3020" s="34">
        <v>3399</v>
      </c>
      <c r="F3020" s="35">
        <v>5.8639999999999999</v>
      </c>
      <c r="G3020" s="34" t="s">
        <v>364</v>
      </c>
      <c r="H3020" s="14" t="str">
        <f t="shared" si="188"/>
        <v/>
      </c>
      <c r="I3020" s="11" t="str">
        <f t="shared" si="189"/>
        <v/>
      </c>
      <c r="J3020" s="11" t="str">
        <f t="shared" si="190"/>
        <v/>
      </c>
      <c r="K3020" s="11">
        <f t="shared" si="191"/>
        <v>0</v>
      </c>
    </row>
    <row r="3021" spans="1:11" s="11" customFormat="1">
      <c r="A3021" s="32">
        <v>2018</v>
      </c>
      <c r="B3021" s="32">
        <v>56798</v>
      </c>
      <c r="C3021" s="33" t="s">
        <v>565</v>
      </c>
      <c r="D3021" s="33" t="s">
        <v>566</v>
      </c>
      <c r="E3021" s="34">
        <v>3395</v>
      </c>
      <c r="F3021" s="35">
        <v>5.8639999999999999</v>
      </c>
      <c r="G3021" s="34" t="s">
        <v>364</v>
      </c>
      <c r="H3021" s="14" t="str">
        <f t="shared" si="188"/>
        <v/>
      </c>
      <c r="I3021" s="11" t="str">
        <f t="shared" si="189"/>
        <v/>
      </c>
      <c r="J3021" s="11" t="str">
        <f t="shared" si="190"/>
        <v/>
      </c>
      <c r="K3021" s="11">
        <f t="shared" si="191"/>
        <v>0</v>
      </c>
    </row>
    <row r="3022" spans="1:11" s="11" customFormat="1">
      <c r="A3022" s="32">
        <v>2018</v>
      </c>
      <c r="B3022" s="32">
        <v>56798</v>
      </c>
      <c r="C3022" s="33" t="s">
        <v>565</v>
      </c>
      <c r="D3022" s="33" t="s">
        <v>566</v>
      </c>
      <c r="E3022" s="34">
        <v>6411</v>
      </c>
      <c r="F3022" s="35">
        <v>5.8639999999999999</v>
      </c>
      <c r="G3022" s="34" t="s">
        <v>364</v>
      </c>
      <c r="H3022" s="14" t="str">
        <f t="shared" si="188"/>
        <v/>
      </c>
      <c r="I3022" s="11" t="str">
        <f t="shared" si="189"/>
        <v/>
      </c>
      <c r="J3022" s="11" t="str">
        <f t="shared" si="190"/>
        <v/>
      </c>
      <c r="K3022" s="11">
        <f t="shared" si="191"/>
        <v>0</v>
      </c>
    </row>
    <row r="3023" spans="1:11" s="11" customFormat="1">
      <c r="A3023" s="32">
        <v>2018</v>
      </c>
      <c r="B3023" s="32">
        <v>56798</v>
      </c>
      <c r="C3023" s="33" t="s">
        <v>565</v>
      </c>
      <c r="D3023" s="33" t="s">
        <v>566</v>
      </c>
      <c r="E3023" s="34">
        <v>36389</v>
      </c>
      <c r="F3023" s="35">
        <v>5.8639999999999999</v>
      </c>
      <c r="G3023" s="34" t="s">
        <v>364</v>
      </c>
      <c r="H3023" s="14" t="str">
        <f t="shared" si="188"/>
        <v/>
      </c>
      <c r="I3023" s="11" t="str">
        <f t="shared" si="189"/>
        <v/>
      </c>
      <c r="J3023" s="11" t="str">
        <f t="shared" si="190"/>
        <v/>
      </c>
      <c r="K3023" s="11">
        <f t="shared" si="191"/>
        <v>0</v>
      </c>
    </row>
    <row r="3024" spans="1:11" s="11" customFormat="1">
      <c r="A3024" s="32">
        <v>2018</v>
      </c>
      <c r="B3024" s="32">
        <v>56798</v>
      </c>
      <c r="C3024" s="33" t="s">
        <v>565</v>
      </c>
      <c r="D3024" s="33" t="s">
        <v>566</v>
      </c>
      <c r="E3024" s="34">
        <v>26478</v>
      </c>
      <c r="F3024" s="35">
        <v>5.8639999999999999</v>
      </c>
      <c r="G3024" s="34" t="s">
        <v>364</v>
      </c>
      <c r="H3024" s="14" t="str">
        <f t="shared" si="188"/>
        <v/>
      </c>
      <c r="I3024" s="11" t="str">
        <f t="shared" si="189"/>
        <v/>
      </c>
      <c r="J3024" s="11" t="str">
        <f t="shared" si="190"/>
        <v/>
      </c>
      <c r="K3024" s="11">
        <f t="shared" si="191"/>
        <v>0</v>
      </c>
    </row>
    <row r="3025" spans="1:11" s="11" customFormat="1">
      <c r="A3025" s="32">
        <v>2018</v>
      </c>
      <c r="B3025" s="32">
        <v>56798</v>
      </c>
      <c r="C3025" s="33" t="s">
        <v>565</v>
      </c>
      <c r="D3025" s="33" t="s">
        <v>566</v>
      </c>
      <c r="E3025" s="34">
        <v>16474</v>
      </c>
      <c r="F3025" s="35">
        <v>5.8639999999999999</v>
      </c>
      <c r="G3025" s="34" t="s">
        <v>364</v>
      </c>
      <c r="H3025" s="14" t="str">
        <f t="shared" si="188"/>
        <v/>
      </c>
      <c r="I3025" s="11" t="str">
        <f t="shared" si="189"/>
        <v/>
      </c>
      <c r="J3025" s="11" t="str">
        <f t="shared" si="190"/>
        <v/>
      </c>
      <c r="K3025" s="11">
        <f t="shared" si="191"/>
        <v>0</v>
      </c>
    </row>
    <row r="3026" spans="1:11" s="11" customFormat="1">
      <c r="A3026" s="32">
        <v>2018</v>
      </c>
      <c r="B3026" s="32">
        <v>56798</v>
      </c>
      <c r="C3026" s="33" t="s">
        <v>563</v>
      </c>
      <c r="D3026" s="33" t="s">
        <v>564</v>
      </c>
      <c r="E3026" s="34">
        <v>1391148</v>
      </c>
      <c r="F3026" s="35">
        <v>1.026</v>
      </c>
      <c r="G3026" s="34" t="s">
        <v>364</v>
      </c>
      <c r="H3026" s="14" t="str">
        <f t="shared" si="188"/>
        <v/>
      </c>
      <c r="I3026" s="11" t="str">
        <f t="shared" si="189"/>
        <v/>
      </c>
      <c r="J3026" s="11" t="str">
        <f t="shared" si="190"/>
        <v/>
      </c>
      <c r="K3026" s="11">
        <f t="shared" si="191"/>
        <v>0</v>
      </c>
    </row>
    <row r="3027" spans="1:11" s="11" customFormat="1">
      <c r="A3027" s="32">
        <v>2018</v>
      </c>
      <c r="B3027" s="32">
        <v>56799</v>
      </c>
      <c r="C3027" s="33" t="s">
        <v>565</v>
      </c>
      <c r="D3027" s="33" t="s">
        <v>566</v>
      </c>
      <c r="E3027" s="34">
        <v>1703</v>
      </c>
      <c r="F3027" s="35">
        <v>5.8390000000000004</v>
      </c>
      <c r="G3027" s="34">
        <v>1689.7</v>
      </c>
      <c r="H3027" s="14">
        <f t="shared" si="188"/>
        <v>168020.67584900005</v>
      </c>
      <c r="I3027" s="11">
        <f t="shared" si="189"/>
        <v>1703</v>
      </c>
      <c r="J3027" s="11">
        <f t="shared" si="190"/>
        <v>9943.8170000000009</v>
      </c>
      <c r="K3027" s="11">
        <f t="shared" si="191"/>
        <v>0</v>
      </c>
    </row>
    <row r="3028" spans="1:11" s="11" customFormat="1">
      <c r="A3028" s="32">
        <v>2018</v>
      </c>
      <c r="B3028" s="32">
        <v>56799</v>
      </c>
      <c r="C3028" s="33" t="s">
        <v>565</v>
      </c>
      <c r="D3028" s="33" t="s">
        <v>566</v>
      </c>
      <c r="E3028" s="34">
        <v>1335</v>
      </c>
      <c r="F3028" s="35">
        <v>5.8339999999999996</v>
      </c>
      <c r="G3028" s="34">
        <v>1610.5</v>
      </c>
      <c r="H3028" s="14">
        <f t="shared" si="188"/>
        <v>125432.02095000001</v>
      </c>
      <c r="I3028" s="11">
        <f t="shared" si="189"/>
        <v>1335</v>
      </c>
      <c r="J3028" s="11">
        <f t="shared" si="190"/>
        <v>7788.3899999999994</v>
      </c>
      <c r="K3028" s="11">
        <f t="shared" si="191"/>
        <v>0</v>
      </c>
    </row>
    <row r="3029" spans="1:11" s="11" customFormat="1">
      <c r="A3029" s="32">
        <v>2018</v>
      </c>
      <c r="B3029" s="32">
        <v>56799</v>
      </c>
      <c r="C3029" s="33" t="s">
        <v>563</v>
      </c>
      <c r="D3029" s="33" t="s">
        <v>564</v>
      </c>
      <c r="E3029" s="34">
        <v>273949</v>
      </c>
      <c r="F3029" s="35">
        <v>1.042</v>
      </c>
      <c r="G3029" s="34">
        <v>800</v>
      </c>
      <c r="H3029" s="14">
        <f t="shared" si="188"/>
        <v>2283638.8640000001</v>
      </c>
      <c r="I3029" s="11">
        <f t="shared" si="189"/>
        <v>273949</v>
      </c>
      <c r="J3029" s="11">
        <f t="shared" si="190"/>
        <v>285454.85800000001</v>
      </c>
      <c r="K3029" s="11">
        <f t="shared" si="191"/>
        <v>0</v>
      </c>
    </row>
    <row r="3030" spans="1:11" s="11" customFormat="1">
      <c r="A3030" s="32">
        <v>2018</v>
      </c>
      <c r="B3030" s="32">
        <v>56803</v>
      </c>
      <c r="C3030" s="33" t="s">
        <v>563</v>
      </c>
      <c r="D3030" s="33" t="s">
        <v>564</v>
      </c>
      <c r="E3030" s="34">
        <v>331700</v>
      </c>
      <c r="F3030" s="35">
        <v>1.038</v>
      </c>
      <c r="G3030" s="34" t="s">
        <v>364</v>
      </c>
      <c r="H3030" s="14" t="str">
        <f t="shared" si="188"/>
        <v/>
      </c>
      <c r="I3030" s="11" t="str">
        <f t="shared" si="189"/>
        <v/>
      </c>
      <c r="J3030" s="11" t="str">
        <f t="shared" si="190"/>
        <v/>
      </c>
      <c r="K3030" s="11">
        <f t="shared" si="191"/>
        <v>0</v>
      </c>
    </row>
    <row r="3031" spans="1:11" s="11" customFormat="1">
      <c r="A3031" s="32">
        <v>2018</v>
      </c>
      <c r="B3031" s="32">
        <v>56806</v>
      </c>
      <c r="C3031" s="33" t="s">
        <v>563</v>
      </c>
      <c r="D3031" s="33" t="s">
        <v>564</v>
      </c>
      <c r="E3031" s="34">
        <v>73683</v>
      </c>
      <c r="F3031" s="35">
        <v>1.03</v>
      </c>
      <c r="G3031" s="34" t="s">
        <v>364</v>
      </c>
      <c r="H3031" s="14" t="str">
        <f t="shared" si="188"/>
        <v/>
      </c>
      <c r="I3031" s="11" t="str">
        <f t="shared" si="189"/>
        <v/>
      </c>
      <c r="J3031" s="11" t="str">
        <f t="shared" si="190"/>
        <v/>
      </c>
      <c r="K3031" s="11">
        <f t="shared" si="191"/>
        <v>0</v>
      </c>
    </row>
    <row r="3032" spans="1:11" s="11" customFormat="1">
      <c r="A3032" s="32">
        <v>2018</v>
      </c>
      <c r="B3032" s="32">
        <v>56807</v>
      </c>
      <c r="C3032" s="33" t="s">
        <v>563</v>
      </c>
      <c r="D3032" s="33" t="s">
        <v>564</v>
      </c>
      <c r="E3032" s="34">
        <v>2189581</v>
      </c>
      <c r="F3032" s="35">
        <v>1.0620000000000001</v>
      </c>
      <c r="G3032" s="34">
        <v>1680.3</v>
      </c>
      <c r="H3032" s="14">
        <f t="shared" si="188"/>
        <v>39072604.374666005</v>
      </c>
      <c r="I3032" s="11">
        <f t="shared" si="189"/>
        <v>2189581</v>
      </c>
      <c r="J3032" s="11">
        <f t="shared" si="190"/>
        <v>2325335.0220000003</v>
      </c>
      <c r="K3032" s="11">
        <f t="shared" si="191"/>
        <v>0</v>
      </c>
    </row>
    <row r="3033" spans="1:11" s="11" customFormat="1">
      <c r="A3033" s="32">
        <v>2018</v>
      </c>
      <c r="B3033" s="32">
        <v>56808</v>
      </c>
      <c r="C3033" s="33" t="s">
        <v>353</v>
      </c>
      <c r="D3033" s="33" t="s">
        <v>354</v>
      </c>
      <c r="E3033" s="34">
        <v>3354</v>
      </c>
      <c r="F3033" s="35">
        <v>13.907999999999999</v>
      </c>
      <c r="G3033" s="34">
        <v>196.1</v>
      </c>
      <c r="H3033" s="14">
        <f t="shared" si="188"/>
        <v>91475.614151999995</v>
      </c>
      <c r="I3033" s="11">
        <f t="shared" si="189"/>
        <v>3354</v>
      </c>
      <c r="J3033" s="11">
        <f t="shared" si="190"/>
        <v>46647.432000000001</v>
      </c>
      <c r="K3033" s="11">
        <f t="shared" si="191"/>
        <v>0</v>
      </c>
    </row>
    <row r="3034" spans="1:11" s="11" customFormat="1">
      <c r="A3034" s="32">
        <v>2018</v>
      </c>
      <c r="B3034" s="32">
        <v>56808</v>
      </c>
      <c r="C3034" s="33" t="s">
        <v>353</v>
      </c>
      <c r="D3034" s="33" t="s">
        <v>354</v>
      </c>
      <c r="E3034" s="34">
        <v>2622</v>
      </c>
      <c r="F3034" s="35">
        <v>16.739999999999998</v>
      </c>
      <c r="G3034" s="34">
        <v>239.7</v>
      </c>
      <c r="H3034" s="14">
        <f t="shared" si="188"/>
        <v>105209.79515999998</v>
      </c>
      <c r="I3034" s="11">
        <f t="shared" si="189"/>
        <v>2622</v>
      </c>
      <c r="J3034" s="11">
        <f t="shared" si="190"/>
        <v>43892.28</v>
      </c>
      <c r="K3034" s="11">
        <f t="shared" si="191"/>
        <v>0</v>
      </c>
    </row>
    <row r="3035" spans="1:11" s="11" customFormat="1">
      <c r="A3035" s="32">
        <v>2018</v>
      </c>
      <c r="B3035" s="32">
        <v>56808</v>
      </c>
      <c r="C3035" s="33" t="s">
        <v>353</v>
      </c>
      <c r="D3035" s="33" t="s">
        <v>354</v>
      </c>
      <c r="E3035" s="34">
        <v>204985</v>
      </c>
      <c r="F3035" s="35">
        <v>16.437999999999999</v>
      </c>
      <c r="G3035" s="34">
        <v>244.1</v>
      </c>
      <c r="H3035" s="14">
        <f t="shared" si="188"/>
        <v>8225055.5126299979</v>
      </c>
      <c r="I3035" s="11">
        <f t="shared" si="189"/>
        <v>204985</v>
      </c>
      <c r="J3035" s="11">
        <f t="shared" si="190"/>
        <v>3369543.4299999997</v>
      </c>
      <c r="K3035" s="11">
        <f t="shared" si="191"/>
        <v>0</v>
      </c>
    </row>
    <row r="3036" spans="1:11" s="11" customFormat="1">
      <c r="A3036" s="32">
        <v>2018</v>
      </c>
      <c r="B3036" s="32">
        <v>56846</v>
      </c>
      <c r="C3036" s="33" t="s">
        <v>563</v>
      </c>
      <c r="D3036" s="33" t="s">
        <v>564</v>
      </c>
      <c r="E3036" s="34">
        <v>1313976</v>
      </c>
      <c r="F3036" s="35">
        <v>1.002</v>
      </c>
      <c r="G3036" s="34" t="s">
        <v>364</v>
      </c>
      <c r="H3036" s="14" t="str">
        <f t="shared" si="188"/>
        <v/>
      </c>
      <c r="I3036" s="11" t="str">
        <f t="shared" si="189"/>
        <v/>
      </c>
      <c r="J3036" s="11" t="str">
        <f t="shared" si="190"/>
        <v/>
      </c>
      <c r="K3036" s="11">
        <f t="shared" si="191"/>
        <v>0</v>
      </c>
    </row>
    <row r="3037" spans="1:11" s="11" customFormat="1">
      <c r="A3037" s="32">
        <v>2018</v>
      </c>
      <c r="B3037" s="32">
        <v>56908</v>
      </c>
      <c r="C3037" s="33" t="s">
        <v>563</v>
      </c>
      <c r="D3037" s="33" t="s">
        <v>564</v>
      </c>
      <c r="E3037" s="34">
        <v>224500</v>
      </c>
      <c r="F3037" s="35">
        <v>1.0369999999999999</v>
      </c>
      <c r="G3037" s="34">
        <v>178.1</v>
      </c>
      <c r="H3037" s="14">
        <f t="shared" si="188"/>
        <v>414628.37649999995</v>
      </c>
      <c r="I3037" s="11">
        <f t="shared" si="189"/>
        <v>224500</v>
      </c>
      <c r="J3037" s="11">
        <f t="shared" si="190"/>
        <v>232806.49999999997</v>
      </c>
      <c r="K3037" s="11">
        <f t="shared" si="191"/>
        <v>0</v>
      </c>
    </row>
    <row r="3038" spans="1:11" s="11" customFormat="1">
      <c r="A3038" s="32">
        <v>2018</v>
      </c>
      <c r="B3038" s="32">
        <v>56948</v>
      </c>
      <c r="C3038" s="33" t="s">
        <v>563</v>
      </c>
      <c r="D3038" s="33" t="s">
        <v>564</v>
      </c>
      <c r="E3038" s="34">
        <v>47012</v>
      </c>
      <c r="F3038" s="35">
        <v>1.06</v>
      </c>
      <c r="G3038" s="34" t="s">
        <v>364</v>
      </c>
      <c r="H3038" s="14" t="str">
        <f t="shared" si="188"/>
        <v/>
      </c>
      <c r="I3038" s="11" t="str">
        <f t="shared" si="189"/>
        <v/>
      </c>
      <c r="J3038" s="11" t="str">
        <f t="shared" si="190"/>
        <v/>
      </c>
      <c r="K3038" s="11">
        <f t="shared" si="191"/>
        <v>0</v>
      </c>
    </row>
    <row r="3039" spans="1:11" s="11" customFormat="1">
      <c r="A3039" s="32">
        <v>2018</v>
      </c>
      <c r="B3039" s="32">
        <v>56963</v>
      </c>
      <c r="C3039" s="33" t="s">
        <v>563</v>
      </c>
      <c r="D3039" s="33" t="s">
        <v>564</v>
      </c>
      <c r="E3039" s="34">
        <v>1939770</v>
      </c>
      <c r="F3039" s="35">
        <v>1.0409999999999999</v>
      </c>
      <c r="G3039" s="34" t="s">
        <v>364</v>
      </c>
      <c r="H3039" s="14" t="str">
        <f t="shared" si="188"/>
        <v/>
      </c>
      <c r="I3039" s="11" t="str">
        <f t="shared" si="189"/>
        <v/>
      </c>
      <c r="J3039" s="11" t="str">
        <f t="shared" si="190"/>
        <v/>
      </c>
      <c r="K3039" s="11">
        <f t="shared" si="191"/>
        <v>0</v>
      </c>
    </row>
    <row r="3040" spans="1:11" s="11" customFormat="1">
      <c r="A3040" s="32">
        <v>2018</v>
      </c>
      <c r="B3040" s="32">
        <v>56964</v>
      </c>
      <c r="C3040" s="33" t="s">
        <v>565</v>
      </c>
      <c r="D3040" s="33" t="s">
        <v>566</v>
      </c>
      <c r="E3040" s="34">
        <v>31488</v>
      </c>
      <c r="F3040" s="35">
        <v>5.5</v>
      </c>
      <c r="G3040" s="34" t="s">
        <v>364</v>
      </c>
      <c r="H3040" s="14" t="str">
        <f t="shared" si="188"/>
        <v/>
      </c>
      <c r="I3040" s="11" t="str">
        <f t="shared" si="189"/>
        <v/>
      </c>
      <c r="J3040" s="11" t="str">
        <f t="shared" si="190"/>
        <v/>
      </c>
      <c r="K3040" s="11">
        <f t="shared" si="191"/>
        <v>0</v>
      </c>
    </row>
    <row r="3041" spans="1:11" s="11" customFormat="1">
      <c r="A3041" s="32">
        <v>2018</v>
      </c>
      <c r="B3041" s="32">
        <v>56964</v>
      </c>
      <c r="C3041" s="33" t="s">
        <v>563</v>
      </c>
      <c r="D3041" s="33" t="s">
        <v>564</v>
      </c>
      <c r="E3041" s="34">
        <v>15852</v>
      </c>
      <c r="F3041" s="35">
        <v>1.036</v>
      </c>
      <c r="G3041" s="34" t="s">
        <v>364</v>
      </c>
      <c r="H3041" s="14" t="str">
        <f t="shared" si="188"/>
        <v/>
      </c>
      <c r="I3041" s="11" t="str">
        <f t="shared" si="189"/>
        <v/>
      </c>
      <c r="J3041" s="11" t="str">
        <f t="shared" si="190"/>
        <v/>
      </c>
      <c r="K3041" s="11">
        <f t="shared" si="191"/>
        <v>0</v>
      </c>
    </row>
    <row r="3042" spans="1:11" s="11" customFormat="1">
      <c r="A3042" s="32">
        <v>2018</v>
      </c>
      <c r="B3042" s="32">
        <v>56964</v>
      </c>
      <c r="C3042" s="33" t="s">
        <v>563</v>
      </c>
      <c r="D3042" s="33" t="s">
        <v>564</v>
      </c>
      <c r="E3042" s="34">
        <v>208782</v>
      </c>
      <c r="F3042" s="35">
        <v>1.048</v>
      </c>
      <c r="G3042" s="34" t="s">
        <v>364</v>
      </c>
      <c r="H3042" s="14" t="str">
        <f t="shared" si="188"/>
        <v/>
      </c>
      <c r="I3042" s="11" t="str">
        <f t="shared" si="189"/>
        <v/>
      </c>
      <c r="J3042" s="11" t="str">
        <f t="shared" si="190"/>
        <v/>
      </c>
      <c r="K3042" s="11">
        <f t="shared" si="191"/>
        <v>0</v>
      </c>
    </row>
    <row r="3043" spans="1:11" s="11" customFormat="1">
      <c r="A3043" s="32">
        <v>2018</v>
      </c>
      <c r="B3043" s="32">
        <v>56998</v>
      </c>
      <c r="C3043" s="33" t="s">
        <v>563</v>
      </c>
      <c r="D3043" s="33" t="s">
        <v>564</v>
      </c>
      <c r="E3043" s="34">
        <v>785961</v>
      </c>
      <c r="F3043" s="35">
        <v>0.99299999999999999</v>
      </c>
      <c r="G3043" s="34" t="s">
        <v>364</v>
      </c>
      <c r="H3043" s="14" t="str">
        <f t="shared" si="188"/>
        <v/>
      </c>
      <c r="I3043" s="11" t="str">
        <f t="shared" si="189"/>
        <v/>
      </c>
      <c r="J3043" s="11" t="str">
        <f t="shared" si="190"/>
        <v/>
      </c>
      <c r="K3043" s="11">
        <f t="shared" si="191"/>
        <v>0</v>
      </c>
    </row>
    <row r="3044" spans="1:11" s="11" customFormat="1">
      <c r="A3044" s="32">
        <v>2018</v>
      </c>
      <c r="B3044" s="32">
        <v>57027</v>
      </c>
      <c r="C3044" s="33" t="s">
        <v>563</v>
      </c>
      <c r="D3044" s="33" t="s">
        <v>564</v>
      </c>
      <c r="E3044" s="34">
        <v>158899</v>
      </c>
      <c r="F3044" s="35">
        <v>1.026</v>
      </c>
      <c r="G3044" s="34">
        <v>353</v>
      </c>
      <c r="H3044" s="14">
        <f t="shared" si="188"/>
        <v>575497.22022000002</v>
      </c>
      <c r="I3044" s="11">
        <f t="shared" si="189"/>
        <v>158899</v>
      </c>
      <c r="J3044" s="11">
        <f t="shared" si="190"/>
        <v>163030.37400000001</v>
      </c>
      <c r="K3044" s="11">
        <f t="shared" si="191"/>
        <v>0</v>
      </c>
    </row>
    <row r="3045" spans="1:11" s="11" customFormat="1">
      <c r="A3045" s="32">
        <v>2018</v>
      </c>
      <c r="B3045" s="32">
        <v>57029</v>
      </c>
      <c r="C3045" s="33" t="s">
        <v>565</v>
      </c>
      <c r="D3045" s="33" t="s">
        <v>566</v>
      </c>
      <c r="E3045" s="34">
        <v>5199</v>
      </c>
      <c r="F3045" s="35">
        <v>5.8170000000000002</v>
      </c>
      <c r="G3045" s="34" t="s">
        <v>364</v>
      </c>
      <c r="H3045" s="14" t="str">
        <f t="shared" si="188"/>
        <v/>
      </c>
      <c r="I3045" s="11" t="str">
        <f t="shared" si="189"/>
        <v/>
      </c>
      <c r="J3045" s="11" t="str">
        <f t="shared" si="190"/>
        <v/>
      </c>
      <c r="K3045" s="11">
        <f t="shared" si="191"/>
        <v>0</v>
      </c>
    </row>
    <row r="3046" spans="1:11" s="11" customFormat="1">
      <c r="A3046" s="32">
        <v>2018</v>
      </c>
      <c r="B3046" s="32">
        <v>57029</v>
      </c>
      <c r="C3046" s="33" t="s">
        <v>565</v>
      </c>
      <c r="D3046" s="33" t="s">
        <v>566</v>
      </c>
      <c r="E3046" s="34">
        <v>5744</v>
      </c>
      <c r="F3046" s="35">
        <v>5.8170000000000002</v>
      </c>
      <c r="G3046" s="34" t="s">
        <v>364</v>
      </c>
      <c r="H3046" s="14" t="str">
        <f t="shared" si="188"/>
        <v/>
      </c>
      <c r="I3046" s="11" t="str">
        <f t="shared" si="189"/>
        <v/>
      </c>
      <c r="J3046" s="11" t="str">
        <f t="shared" si="190"/>
        <v/>
      </c>
      <c r="K3046" s="11">
        <f t="shared" si="191"/>
        <v>0</v>
      </c>
    </row>
    <row r="3047" spans="1:11" s="11" customFormat="1">
      <c r="A3047" s="32">
        <v>2018</v>
      </c>
      <c r="B3047" s="32">
        <v>57029</v>
      </c>
      <c r="C3047" s="33" t="s">
        <v>565</v>
      </c>
      <c r="D3047" s="33" t="s">
        <v>566</v>
      </c>
      <c r="E3047" s="34">
        <v>20301</v>
      </c>
      <c r="F3047" s="35">
        <v>5.8170000000000002</v>
      </c>
      <c r="G3047" s="34" t="s">
        <v>364</v>
      </c>
      <c r="H3047" s="14" t="str">
        <f t="shared" si="188"/>
        <v/>
      </c>
      <c r="I3047" s="11" t="str">
        <f t="shared" si="189"/>
        <v/>
      </c>
      <c r="J3047" s="11" t="str">
        <f t="shared" si="190"/>
        <v/>
      </c>
      <c r="K3047" s="11">
        <f t="shared" si="191"/>
        <v>0</v>
      </c>
    </row>
    <row r="3048" spans="1:11" s="11" customFormat="1">
      <c r="A3048" s="32">
        <v>2018</v>
      </c>
      <c r="B3048" s="32">
        <v>57029</v>
      </c>
      <c r="C3048" s="33" t="s">
        <v>563</v>
      </c>
      <c r="D3048" s="33" t="s">
        <v>564</v>
      </c>
      <c r="E3048" s="34">
        <v>694658</v>
      </c>
      <c r="F3048" s="35">
        <v>1.0249999999999999</v>
      </c>
      <c r="G3048" s="34" t="s">
        <v>364</v>
      </c>
      <c r="H3048" s="14" t="str">
        <f t="shared" si="188"/>
        <v/>
      </c>
      <c r="I3048" s="11" t="str">
        <f t="shared" si="189"/>
        <v/>
      </c>
      <c r="J3048" s="11" t="str">
        <f t="shared" si="190"/>
        <v/>
      </c>
      <c r="K3048" s="11">
        <f t="shared" si="191"/>
        <v>0</v>
      </c>
    </row>
    <row r="3049" spans="1:11" s="11" customFormat="1">
      <c r="A3049" s="32">
        <v>2018</v>
      </c>
      <c r="B3049" s="32">
        <v>57036</v>
      </c>
      <c r="C3049" s="33" t="s">
        <v>563</v>
      </c>
      <c r="D3049" s="33" t="s">
        <v>564</v>
      </c>
      <c r="E3049" s="34">
        <v>4911</v>
      </c>
      <c r="F3049" s="35">
        <v>1</v>
      </c>
      <c r="G3049" s="34">
        <v>734.4</v>
      </c>
      <c r="H3049" s="14">
        <f t="shared" si="188"/>
        <v>36066.383999999998</v>
      </c>
      <c r="I3049" s="11">
        <f t="shared" si="189"/>
        <v>4911</v>
      </c>
      <c r="J3049" s="11">
        <f t="shared" si="190"/>
        <v>4911</v>
      </c>
      <c r="K3049" s="11">
        <f t="shared" si="191"/>
        <v>0</v>
      </c>
    </row>
    <row r="3050" spans="1:11" s="11" customFormat="1">
      <c r="A3050" s="32">
        <v>2018</v>
      </c>
      <c r="B3050" s="32">
        <v>57036</v>
      </c>
      <c r="C3050" s="33" t="s">
        <v>563</v>
      </c>
      <c r="D3050" s="33" t="s">
        <v>564</v>
      </c>
      <c r="E3050" s="34">
        <v>156131</v>
      </c>
      <c r="F3050" s="35">
        <v>1</v>
      </c>
      <c r="G3050" s="34">
        <v>571.79999999999995</v>
      </c>
      <c r="H3050" s="14">
        <f t="shared" si="188"/>
        <v>892757.05799999996</v>
      </c>
      <c r="I3050" s="11">
        <f t="shared" si="189"/>
        <v>156131</v>
      </c>
      <c r="J3050" s="11">
        <f t="shared" si="190"/>
        <v>156131</v>
      </c>
      <c r="K3050" s="11">
        <f t="shared" si="191"/>
        <v>0</v>
      </c>
    </row>
    <row r="3051" spans="1:11" s="11" customFormat="1">
      <c r="A3051" s="32">
        <v>2018</v>
      </c>
      <c r="B3051" s="32">
        <v>57036</v>
      </c>
      <c r="C3051" s="33" t="s">
        <v>563</v>
      </c>
      <c r="D3051" s="33" t="s">
        <v>564</v>
      </c>
      <c r="E3051" s="34">
        <v>710579</v>
      </c>
      <c r="F3051" s="35">
        <v>1</v>
      </c>
      <c r="G3051" s="34">
        <v>861.3</v>
      </c>
      <c r="H3051" s="14">
        <f t="shared" si="188"/>
        <v>6120216.9270000001</v>
      </c>
      <c r="I3051" s="11">
        <f t="shared" si="189"/>
        <v>710579</v>
      </c>
      <c r="J3051" s="11">
        <f t="shared" si="190"/>
        <v>710579</v>
      </c>
      <c r="K3051" s="11">
        <f t="shared" si="191"/>
        <v>0</v>
      </c>
    </row>
    <row r="3052" spans="1:11" s="11" customFormat="1">
      <c r="A3052" s="32">
        <v>2018</v>
      </c>
      <c r="B3052" s="32">
        <v>57037</v>
      </c>
      <c r="C3052" s="33" t="s">
        <v>563</v>
      </c>
      <c r="D3052" s="33" t="s">
        <v>564</v>
      </c>
      <c r="E3052" s="34">
        <v>2668876</v>
      </c>
      <c r="F3052" s="35">
        <v>1.052</v>
      </c>
      <c r="G3052" s="34">
        <v>379.6</v>
      </c>
      <c r="H3052" s="14">
        <f t="shared" si="188"/>
        <v>10657868.067392001</v>
      </c>
      <c r="I3052" s="11">
        <f t="shared" si="189"/>
        <v>2668876</v>
      </c>
      <c r="J3052" s="11">
        <f t="shared" si="190"/>
        <v>2807657.5520000001</v>
      </c>
      <c r="K3052" s="11">
        <f t="shared" si="191"/>
        <v>0</v>
      </c>
    </row>
    <row r="3053" spans="1:11" s="11" customFormat="1">
      <c r="A3053" s="32">
        <v>2018</v>
      </c>
      <c r="B3053" s="32">
        <v>57046</v>
      </c>
      <c r="C3053" s="33" t="s">
        <v>363</v>
      </c>
      <c r="D3053" s="33" t="s">
        <v>354</v>
      </c>
      <c r="E3053" s="34">
        <v>81774</v>
      </c>
      <c r="F3053" s="35">
        <v>17.3</v>
      </c>
      <c r="G3053" s="34" t="s">
        <v>364</v>
      </c>
      <c r="H3053" s="14" t="str">
        <f t="shared" si="188"/>
        <v/>
      </c>
      <c r="I3053" s="11" t="str">
        <f t="shared" si="189"/>
        <v/>
      </c>
      <c r="J3053" s="11" t="str">
        <f t="shared" si="190"/>
        <v/>
      </c>
      <c r="K3053" s="11">
        <f t="shared" si="191"/>
        <v>0</v>
      </c>
    </row>
    <row r="3054" spans="1:11" s="11" customFormat="1">
      <c r="A3054" s="32">
        <v>2018</v>
      </c>
      <c r="B3054" s="32">
        <v>57267</v>
      </c>
      <c r="C3054" s="33" t="s">
        <v>563</v>
      </c>
      <c r="D3054" s="33" t="s">
        <v>564</v>
      </c>
      <c r="E3054" s="34">
        <v>71595</v>
      </c>
      <c r="F3054" s="35">
        <v>1.03</v>
      </c>
      <c r="G3054" s="34" t="s">
        <v>364</v>
      </c>
      <c r="H3054" s="14" t="str">
        <f t="shared" si="188"/>
        <v/>
      </c>
      <c r="I3054" s="11" t="str">
        <f t="shared" si="189"/>
        <v/>
      </c>
      <c r="J3054" s="11" t="str">
        <f t="shared" si="190"/>
        <v/>
      </c>
      <c r="K3054" s="11">
        <f t="shared" si="191"/>
        <v>0</v>
      </c>
    </row>
    <row r="3055" spans="1:11" s="11" customFormat="1">
      <c r="A3055" s="32">
        <v>2018</v>
      </c>
      <c r="B3055" s="32">
        <v>57349</v>
      </c>
      <c r="C3055" s="33" t="s">
        <v>565</v>
      </c>
      <c r="D3055" s="33" t="s">
        <v>566</v>
      </c>
      <c r="E3055" s="34">
        <v>17552</v>
      </c>
      <c r="F3055" s="35">
        <v>5.5</v>
      </c>
      <c r="G3055" s="34" t="s">
        <v>364</v>
      </c>
      <c r="H3055" s="14" t="str">
        <f t="shared" si="188"/>
        <v/>
      </c>
      <c r="I3055" s="11" t="str">
        <f t="shared" si="189"/>
        <v/>
      </c>
      <c r="J3055" s="11" t="str">
        <f t="shared" si="190"/>
        <v/>
      </c>
      <c r="K3055" s="11">
        <f t="shared" si="191"/>
        <v>0</v>
      </c>
    </row>
    <row r="3056" spans="1:11" s="11" customFormat="1">
      <c r="A3056" s="32">
        <v>2018</v>
      </c>
      <c r="B3056" s="32">
        <v>57349</v>
      </c>
      <c r="C3056" s="33" t="s">
        <v>563</v>
      </c>
      <c r="D3056" s="33" t="s">
        <v>564</v>
      </c>
      <c r="E3056" s="34">
        <v>676444</v>
      </c>
      <c r="F3056" s="35">
        <v>1.028</v>
      </c>
      <c r="G3056" s="34" t="s">
        <v>364</v>
      </c>
      <c r="H3056" s="14" t="str">
        <f t="shared" si="188"/>
        <v/>
      </c>
      <c r="I3056" s="11" t="str">
        <f t="shared" si="189"/>
        <v/>
      </c>
      <c r="J3056" s="11" t="str">
        <f t="shared" si="190"/>
        <v/>
      </c>
      <c r="K3056" s="11">
        <f t="shared" si="191"/>
        <v>0</v>
      </c>
    </row>
    <row r="3057" spans="1:11" s="11" customFormat="1">
      <c r="A3057" s="32">
        <v>2018</v>
      </c>
      <c r="B3057" s="32">
        <v>57482</v>
      </c>
      <c r="C3057" s="33" t="s">
        <v>563</v>
      </c>
      <c r="D3057" s="33" t="s">
        <v>564</v>
      </c>
      <c r="E3057" s="34">
        <v>184396</v>
      </c>
      <c r="F3057" s="35">
        <v>1.0449999999999999</v>
      </c>
      <c r="G3057" s="34" t="s">
        <v>364</v>
      </c>
      <c r="H3057" s="14" t="str">
        <f t="shared" si="188"/>
        <v/>
      </c>
      <c r="I3057" s="11" t="str">
        <f t="shared" si="189"/>
        <v/>
      </c>
      <c r="J3057" s="11" t="str">
        <f t="shared" si="190"/>
        <v/>
      </c>
      <c r="K3057" s="11">
        <f t="shared" si="191"/>
        <v>0</v>
      </c>
    </row>
    <row r="3058" spans="1:11" s="11" customFormat="1">
      <c r="A3058" s="32">
        <v>2018</v>
      </c>
      <c r="B3058" s="32">
        <v>57515</v>
      </c>
      <c r="C3058" s="33" t="s">
        <v>563</v>
      </c>
      <c r="D3058" s="33" t="s">
        <v>564</v>
      </c>
      <c r="E3058" s="34">
        <v>183145</v>
      </c>
      <c r="F3058" s="35">
        <v>1.042</v>
      </c>
      <c r="G3058" s="34" t="s">
        <v>364</v>
      </c>
      <c r="H3058" s="14" t="str">
        <f t="shared" si="188"/>
        <v/>
      </c>
      <c r="I3058" s="11" t="str">
        <f t="shared" si="189"/>
        <v/>
      </c>
      <c r="J3058" s="11" t="str">
        <f t="shared" si="190"/>
        <v/>
      </c>
      <c r="K3058" s="11">
        <f t="shared" si="191"/>
        <v>0</v>
      </c>
    </row>
    <row r="3059" spans="1:11" s="11" customFormat="1">
      <c r="A3059" s="32">
        <v>2018</v>
      </c>
      <c r="B3059" s="32">
        <v>57555</v>
      </c>
      <c r="C3059" s="33" t="s">
        <v>563</v>
      </c>
      <c r="D3059" s="33" t="s">
        <v>564</v>
      </c>
      <c r="E3059" s="34">
        <v>116530</v>
      </c>
      <c r="F3059" s="35">
        <v>1.038</v>
      </c>
      <c r="G3059" s="34" t="s">
        <v>364</v>
      </c>
      <c r="H3059" s="14" t="str">
        <f t="shared" si="188"/>
        <v/>
      </c>
      <c r="I3059" s="11" t="str">
        <f t="shared" si="189"/>
        <v/>
      </c>
      <c r="J3059" s="11" t="str">
        <f t="shared" si="190"/>
        <v/>
      </c>
      <c r="K3059" s="11">
        <f t="shared" si="191"/>
        <v>0</v>
      </c>
    </row>
    <row r="3060" spans="1:11" s="11" customFormat="1">
      <c r="A3060" s="32">
        <v>2018</v>
      </c>
      <c r="B3060" s="32">
        <v>57664</v>
      </c>
      <c r="C3060" s="33" t="s">
        <v>565</v>
      </c>
      <c r="D3060" s="33" t="s">
        <v>566</v>
      </c>
      <c r="E3060" s="34">
        <v>100743</v>
      </c>
      <c r="F3060" s="35">
        <v>5.7960000000000003</v>
      </c>
      <c r="G3060" s="34" t="s">
        <v>364</v>
      </c>
      <c r="H3060" s="14" t="str">
        <f t="shared" si="188"/>
        <v/>
      </c>
      <c r="I3060" s="11" t="str">
        <f t="shared" si="189"/>
        <v/>
      </c>
      <c r="J3060" s="11" t="str">
        <f t="shared" si="190"/>
        <v/>
      </c>
      <c r="K3060" s="11">
        <f t="shared" si="191"/>
        <v>0</v>
      </c>
    </row>
    <row r="3061" spans="1:11" s="11" customFormat="1">
      <c r="A3061" s="32">
        <v>2018</v>
      </c>
      <c r="B3061" s="32">
        <v>57664</v>
      </c>
      <c r="C3061" s="33" t="s">
        <v>563</v>
      </c>
      <c r="D3061" s="33" t="s">
        <v>564</v>
      </c>
      <c r="E3061" s="34">
        <v>10127</v>
      </c>
      <c r="F3061" s="35">
        <v>1.0309999999999999</v>
      </c>
      <c r="G3061" s="34" t="s">
        <v>364</v>
      </c>
      <c r="H3061" s="14" t="str">
        <f t="shared" si="188"/>
        <v/>
      </c>
      <c r="I3061" s="11" t="str">
        <f t="shared" si="189"/>
        <v/>
      </c>
      <c r="J3061" s="11" t="str">
        <f t="shared" si="190"/>
        <v/>
      </c>
      <c r="K3061" s="11">
        <f t="shared" si="191"/>
        <v>0</v>
      </c>
    </row>
    <row r="3062" spans="1:11" s="11" customFormat="1">
      <c r="A3062" s="32">
        <v>2018</v>
      </c>
      <c r="B3062" s="32">
        <v>57664</v>
      </c>
      <c r="C3062" s="33" t="s">
        <v>563</v>
      </c>
      <c r="D3062" s="33" t="s">
        <v>564</v>
      </c>
      <c r="E3062" s="34">
        <v>17891</v>
      </c>
      <c r="F3062" s="35">
        <v>1.0309999999999999</v>
      </c>
      <c r="G3062" s="34" t="s">
        <v>364</v>
      </c>
      <c r="H3062" s="14" t="str">
        <f t="shared" si="188"/>
        <v/>
      </c>
      <c r="I3062" s="11" t="str">
        <f t="shared" si="189"/>
        <v/>
      </c>
      <c r="J3062" s="11" t="str">
        <f t="shared" si="190"/>
        <v/>
      </c>
      <c r="K3062" s="11">
        <f t="shared" si="191"/>
        <v>0</v>
      </c>
    </row>
    <row r="3063" spans="1:11" s="11" customFormat="1">
      <c r="A3063" s="32">
        <v>2018</v>
      </c>
      <c r="B3063" s="32">
        <v>57664</v>
      </c>
      <c r="C3063" s="33" t="s">
        <v>563</v>
      </c>
      <c r="D3063" s="33" t="s">
        <v>564</v>
      </c>
      <c r="E3063" s="34">
        <v>247067</v>
      </c>
      <c r="F3063" s="35">
        <v>1.0309999999999999</v>
      </c>
      <c r="G3063" s="34" t="s">
        <v>364</v>
      </c>
      <c r="H3063" s="14" t="str">
        <f t="shared" si="188"/>
        <v/>
      </c>
      <c r="I3063" s="11" t="str">
        <f t="shared" si="189"/>
        <v/>
      </c>
      <c r="J3063" s="11" t="str">
        <f t="shared" si="190"/>
        <v/>
      </c>
      <c r="K3063" s="11">
        <f t="shared" si="191"/>
        <v>0</v>
      </c>
    </row>
    <row r="3064" spans="1:11" s="11" customFormat="1">
      <c r="A3064" s="32">
        <v>2018</v>
      </c>
      <c r="B3064" s="32">
        <v>57664</v>
      </c>
      <c r="C3064" s="33" t="s">
        <v>563</v>
      </c>
      <c r="D3064" s="33" t="s">
        <v>564</v>
      </c>
      <c r="E3064" s="34">
        <v>35047</v>
      </c>
      <c r="F3064" s="35">
        <v>1.0309999999999999</v>
      </c>
      <c r="G3064" s="34" t="s">
        <v>364</v>
      </c>
      <c r="H3064" s="14" t="str">
        <f t="shared" si="188"/>
        <v/>
      </c>
      <c r="I3064" s="11" t="str">
        <f t="shared" si="189"/>
        <v/>
      </c>
      <c r="J3064" s="11" t="str">
        <f t="shared" si="190"/>
        <v/>
      </c>
      <c r="K3064" s="11">
        <f t="shared" si="191"/>
        <v>0</v>
      </c>
    </row>
    <row r="3065" spans="1:11" s="11" customFormat="1">
      <c r="A3065" s="32">
        <v>2018</v>
      </c>
      <c r="B3065" s="32">
        <v>57664</v>
      </c>
      <c r="C3065" s="33" t="s">
        <v>563</v>
      </c>
      <c r="D3065" s="33" t="s">
        <v>564</v>
      </c>
      <c r="E3065" s="34">
        <v>36103</v>
      </c>
      <c r="F3065" s="35">
        <v>1.0309999999999999</v>
      </c>
      <c r="G3065" s="34" t="s">
        <v>364</v>
      </c>
      <c r="H3065" s="14" t="str">
        <f t="shared" si="188"/>
        <v/>
      </c>
      <c r="I3065" s="11" t="str">
        <f t="shared" si="189"/>
        <v/>
      </c>
      <c r="J3065" s="11" t="str">
        <f t="shared" si="190"/>
        <v/>
      </c>
      <c r="K3065" s="11">
        <f t="shared" si="191"/>
        <v>0</v>
      </c>
    </row>
    <row r="3066" spans="1:11" s="11" customFormat="1">
      <c r="A3066" s="32">
        <v>2018</v>
      </c>
      <c r="B3066" s="32">
        <v>57664</v>
      </c>
      <c r="C3066" s="33" t="s">
        <v>563</v>
      </c>
      <c r="D3066" s="33" t="s">
        <v>564</v>
      </c>
      <c r="E3066" s="34">
        <v>85108</v>
      </c>
      <c r="F3066" s="35">
        <v>1.0309999999999999</v>
      </c>
      <c r="G3066" s="34" t="s">
        <v>364</v>
      </c>
      <c r="H3066" s="14" t="str">
        <f t="shared" si="188"/>
        <v/>
      </c>
      <c r="I3066" s="11" t="str">
        <f t="shared" si="189"/>
        <v/>
      </c>
      <c r="J3066" s="11" t="str">
        <f t="shared" si="190"/>
        <v/>
      </c>
      <c r="K3066" s="11">
        <f t="shared" si="191"/>
        <v>0</v>
      </c>
    </row>
    <row r="3067" spans="1:11" s="11" customFormat="1">
      <c r="A3067" s="32">
        <v>2018</v>
      </c>
      <c r="B3067" s="32">
        <v>57664</v>
      </c>
      <c r="C3067" s="33" t="s">
        <v>563</v>
      </c>
      <c r="D3067" s="33" t="s">
        <v>564</v>
      </c>
      <c r="E3067" s="34">
        <v>195806</v>
      </c>
      <c r="F3067" s="35">
        <v>1.0309999999999999</v>
      </c>
      <c r="G3067" s="34" t="s">
        <v>364</v>
      </c>
      <c r="H3067" s="14" t="str">
        <f t="shared" si="188"/>
        <v/>
      </c>
      <c r="I3067" s="11" t="str">
        <f t="shared" si="189"/>
        <v/>
      </c>
      <c r="J3067" s="11" t="str">
        <f t="shared" si="190"/>
        <v/>
      </c>
      <c r="K3067" s="11">
        <f t="shared" si="191"/>
        <v>0</v>
      </c>
    </row>
    <row r="3068" spans="1:11" s="11" customFormat="1">
      <c r="A3068" s="32">
        <v>2018</v>
      </c>
      <c r="B3068" s="32">
        <v>57664</v>
      </c>
      <c r="C3068" s="33" t="s">
        <v>563</v>
      </c>
      <c r="D3068" s="33" t="s">
        <v>564</v>
      </c>
      <c r="E3068" s="34">
        <v>3348</v>
      </c>
      <c r="F3068" s="35">
        <v>1.0309999999999999</v>
      </c>
      <c r="G3068" s="34" t="s">
        <v>364</v>
      </c>
      <c r="H3068" s="14" t="str">
        <f t="shared" si="188"/>
        <v/>
      </c>
      <c r="I3068" s="11" t="str">
        <f t="shared" si="189"/>
        <v/>
      </c>
      <c r="J3068" s="11" t="str">
        <f t="shared" si="190"/>
        <v/>
      </c>
      <c r="K3068" s="11">
        <f t="shared" si="191"/>
        <v>0</v>
      </c>
    </row>
    <row r="3069" spans="1:11" s="11" customFormat="1">
      <c r="A3069" s="32">
        <v>2018</v>
      </c>
      <c r="B3069" s="32">
        <v>57664</v>
      </c>
      <c r="C3069" s="33" t="s">
        <v>563</v>
      </c>
      <c r="D3069" s="33" t="s">
        <v>564</v>
      </c>
      <c r="E3069" s="34">
        <v>25960</v>
      </c>
      <c r="F3069" s="35">
        <v>1.0309999999999999</v>
      </c>
      <c r="G3069" s="34" t="s">
        <v>364</v>
      </c>
      <c r="H3069" s="14" t="str">
        <f t="shared" si="188"/>
        <v/>
      </c>
      <c r="I3069" s="11" t="str">
        <f t="shared" si="189"/>
        <v/>
      </c>
      <c r="J3069" s="11" t="str">
        <f t="shared" si="190"/>
        <v/>
      </c>
      <c r="K3069" s="11">
        <f t="shared" si="191"/>
        <v>0</v>
      </c>
    </row>
    <row r="3070" spans="1:11" s="11" customFormat="1">
      <c r="A3070" s="32">
        <v>2018</v>
      </c>
      <c r="B3070" s="32">
        <v>57703</v>
      </c>
      <c r="C3070" s="33" t="s">
        <v>563</v>
      </c>
      <c r="D3070" s="33" t="s">
        <v>564</v>
      </c>
      <c r="E3070" s="34">
        <v>36473</v>
      </c>
      <c r="F3070" s="35">
        <v>0.99299999999999999</v>
      </c>
      <c r="G3070" s="34">
        <v>502.9</v>
      </c>
      <c r="H3070" s="14">
        <f t="shared" si="188"/>
        <v>182138.757981</v>
      </c>
      <c r="I3070" s="11">
        <f t="shared" si="189"/>
        <v>36473</v>
      </c>
      <c r="J3070" s="11">
        <f t="shared" si="190"/>
        <v>36217.688999999998</v>
      </c>
      <c r="K3070" s="11">
        <f t="shared" si="191"/>
        <v>0</v>
      </c>
    </row>
    <row r="3071" spans="1:11" s="11" customFormat="1">
      <c r="A3071" s="32">
        <v>2018</v>
      </c>
      <c r="B3071" s="32">
        <v>57839</v>
      </c>
      <c r="C3071" s="33" t="s">
        <v>563</v>
      </c>
      <c r="D3071" s="33" t="s">
        <v>564</v>
      </c>
      <c r="E3071" s="34">
        <v>1836777</v>
      </c>
      <c r="F3071" s="35">
        <v>1.0289999999999999</v>
      </c>
      <c r="G3071" s="34" t="s">
        <v>364</v>
      </c>
      <c r="H3071" s="14" t="str">
        <f t="shared" si="188"/>
        <v/>
      </c>
      <c r="I3071" s="11" t="str">
        <f t="shared" si="189"/>
        <v/>
      </c>
      <c r="J3071" s="11" t="str">
        <f t="shared" si="190"/>
        <v/>
      </c>
      <c r="K3071" s="11">
        <f t="shared" si="191"/>
        <v>0</v>
      </c>
    </row>
    <row r="3072" spans="1:11" s="11" customFormat="1">
      <c r="A3072" s="32">
        <v>2018</v>
      </c>
      <c r="B3072" s="32">
        <v>57842</v>
      </c>
      <c r="C3072" s="33" t="s">
        <v>563</v>
      </c>
      <c r="D3072" s="33" t="s">
        <v>564</v>
      </c>
      <c r="E3072" s="34">
        <v>85917</v>
      </c>
      <c r="F3072" s="35">
        <v>1.052</v>
      </c>
      <c r="G3072" s="34">
        <v>697.6</v>
      </c>
      <c r="H3072" s="14">
        <f t="shared" si="188"/>
        <v>630523.55558400007</v>
      </c>
      <c r="I3072" s="11">
        <f t="shared" si="189"/>
        <v>85917</v>
      </c>
      <c r="J3072" s="11">
        <f t="shared" si="190"/>
        <v>90384.684000000008</v>
      </c>
      <c r="K3072" s="11">
        <f t="shared" si="191"/>
        <v>0</v>
      </c>
    </row>
    <row r="3073" spans="1:11" s="11" customFormat="1">
      <c r="A3073" s="32">
        <v>2018</v>
      </c>
      <c r="B3073" s="32">
        <v>57881</v>
      </c>
      <c r="C3073" s="33" t="s">
        <v>563</v>
      </c>
      <c r="D3073" s="33" t="s">
        <v>564</v>
      </c>
      <c r="E3073" s="34">
        <v>225762</v>
      </c>
      <c r="F3073" s="35">
        <v>1.0940000000000001</v>
      </c>
      <c r="G3073" s="34">
        <v>645</v>
      </c>
      <c r="H3073" s="14">
        <f t="shared" si="188"/>
        <v>1593044.4006000003</v>
      </c>
      <c r="I3073" s="11">
        <f t="shared" si="189"/>
        <v>225762</v>
      </c>
      <c r="J3073" s="11">
        <f t="shared" si="190"/>
        <v>246983.62800000003</v>
      </c>
      <c r="K3073" s="11">
        <f t="shared" si="191"/>
        <v>0</v>
      </c>
    </row>
    <row r="3074" spans="1:11" s="11" customFormat="1">
      <c r="A3074" s="32">
        <v>2018</v>
      </c>
      <c r="B3074" s="32">
        <v>57901</v>
      </c>
      <c r="C3074" s="33" t="s">
        <v>563</v>
      </c>
      <c r="D3074" s="33" t="s">
        <v>564</v>
      </c>
      <c r="E3074" s="34">
        <v>1126862</v>
      </c>
      <c r="F3074" s="35">
        <v>1.03</v>
      </c>
      <c r="G3074" s="34" t="s">
        <v>364</v>
      </c>
      <c r="H3074" s="14" t="str">
        <f t="shared" si="188"/>
        <v/>
      </c>
      <c r="I3074" s="11" t="str">
        <f t="shared" si="189"/>
        <v/>
      </c>
      <c r="J3074" s="11" t="str">
        <f t="shared" si="190"/>
        <v/>
      </c>
      <c r="K3074" s="11">
        <f t="shared" si="191"/>
        <v>0</v>
      </c>
    </row>
    <row r="3075" spans="1:11" s="11" customFormat="1">
      <c r="A3075" s="32">
        <v>2018</v>
      </c>
      <c r="B3075" s="32">
        <v>57943</v>
      </c>
      <c r="C3075" s="33" t="s">
        <v>563</v>
      </c>
      <c r="D3075" s="33" t="s">
        <v>564</v>
      </c>
      <c r="E3075" s="34">
        <v>335711</v>
      </c>
      <c r="F3075" s="35">
        <v>1.0569999999999999</v>
      </c>
      <c r="G3075" s="34">
        <v>645</v>
      </c>
      <c r="H3075" s="14">
        <f t="shared" si="188"/>
        <v>2288760.0991499997</v>
      </c>
      <c r="I3075" s="11">
        <f t="shared" si="189"/>
        <v>335711</v>
      </c>
      <c r="J3075" s="11">
        <f t="shared" si="190"/>
        <v>354846.527</v>
      </c>
      <c r="K3075" s="11">
        <f t="shared" si="191"/>
        <v>0</v>
      </c>
    </row>
    <row r="3076" spans="1:11" s="11" customFormat="1">
      <c r="A3076" s="32">
        <v>2018</v>
      </c>
      <c r="B3076" s="32">
        <v>57978</v>
      </c>
      <c r="C3076" s="33" t="s">
        <v>563</v>
      </c>
      <c r="D3076" s="33" t="s">
        <v>564</v>
      </c>
      <c r="E3076" s="34">
        <v>971911</v>
      </c>
      <c r="F3076" s="35">
        <v>1.0369999999999999</v>
      </c>
      <c r="G3076" s="34">
        <v>356.1</v>
      </c>
      <c r="H3076" s="14">
        <f t="shared" si="188"/>
        <v>3589031.1486270004</v>
      </c>
      <c r="I3076" s="11">
        <f t="shared" si="189"/>
        <v>971911</v>
      </c>
      <c r="J3076" s="11">
        <f t="shared" si="190"/>
        <v>1007871.7069999999</v>
      </c>
      <c r="K3076" s="11">
        <f t="shared" si="191"/>
        <v>0</v>
      </c>
    </row>
    <row r="3077" spans="1:11" s="11" customFormat="1">
      <c r="A3077" s="32">
        <v>2018</v>
      </c>
      <c r="B3077" s="32">
        <v>58001</v>
      </c>
      <c r="C3077" s="33" t="s">
        <v>563</v>
      </c>
      <c r="D3077" s="33" t="s">
        <v>564</v>
      </c>
      <c r="E3077" s="34">
        <v>1076887</v>
      </c>
      <c r="F3077" s="35">
        <v>1.0149999999999999</v>
      </c>
      <c r="G3077" s="34" t="s">
        <v>364</v>
      </c>
      <c r="H3077" s="14" t="str">
        <f t="shared" si="188"/>
        <v/>
      </c>
      <c r="I3077" s="11" t="str">
        <f t="shared" si="189"/>
        <v/>
      </c>
      <c r="J3077" s="11" t="str">
        <f t="shared" si="190"/>
        <v/>
      </c>
      <c r="K3077" s="11">
        <f t="shared" si="191"/>
        <v>0</v>
      </c>
    </row>
    <row r="3078" spans="1:11" s="11" customFormat="1">
      <c r="A3078" s="32">
        <v>2018</v>
      </c>
      <c r="B3078" s="32">
        <v>58001</v>
      </c>
      <c r="C3078" s="33" t="s">
        <v>563</v>
      </c>
      <c r="D3078" s="33" t="s">
        <v>564</v>
      </c>
      <c r="E3078" s="34">
        <v>1549472</v>
      </c>
      <c r="F3078" s="35">
        <v>1.0149999999999999</v>
      </c>
      <c r="G3078" s="34" t="s">
        <v>364</v>
      </c>
      <c r="H3078" s="14" t="str">
        <f t="shared" ref="H3078:H3141" si="192">IF(I3078="","",G3078/100*F3078*E3078)</f>
        <v/>
      </c>
      <c r="I3078" s="11" t="str">
        <f t="shared" ref="I3078:I3141" si="193">IF(OR(G3078=".",F3078=".",E3078="."),"",E3078)</f>
        <v/>
      </c>
      <c r="J3078" s="11" t="str">
        <f t="shared" ref="J3078:J3141" si="194">IF(I3078="","",F3078*I3078)</f>
        <v/>
      </c>
      <c r="K3078" s="11">
        <f t="shared" ref="K3078:K3141" si="195">IF(C3078="LIG",1,0)</f>
        <v>0</v>
      </c>
    </row>
    <row r="3079" spans="1:11" s="11" customFormat="1">
      <c r="A3079" s="32">
        <v>2018</v>
      </c>
      <c r="B3079" s="32">
        <v>58005</v>
      </c>
      <c r="C3079" s="33" t="s">
        <v>563</v>
      </c>
      <c r="D3079" s="33" t="s">
        <v>564</v>
      </c>
      <c r="E3079" s="34">
        <v>2121524</v>
      </c>
      <c r="F3079" s="35">
        <v>1.022</v>
      </c>
      <c r="G3079" s="34" t="s">
        <v>364</v>
      </c>
      <c r="H3079" s="14" t="str">
        <f t="shared" si="192"/>
        <v/>
      </c>
      <c r="I3079" s="11" t="str">
        <f t="shared" si="193"/>
        <v/>
      </c>
      <c r="J3079" s="11" t="str">
        <f t="shared" si="194"/>
        <v/>
      </c>
      <c r="K3079" s="11">
        <f t="shared" si="195"/>
        <v>0</v>
      </c>
    </row>
    <row r="3080" spans="1:11" s="11" customFormat="1">
      <c r="A3080" s="32">
        <v>2018</v>
      </c>
      <c r="B3080" s="32">
        <v>58079</v>
      </c>
      <c r="C3080" s="33" t="s">
        <v>563</v>
      </c>
      <c r="D3080" s="33" t="s">
        <v>564</v>
      </c>
      <c r="E3080" s="34">
        <v>935972</v>
      </c>
      <c r="F3080" s="35">
        <v>1.038</v>
      </c>
      <c r="G3080" s="34" t="s">
        <v>364</v>
      </c>
      <c r="H3080" s="14" t="str">
        <f t="shared" si="192"/>
        <v/>
      </c>
      <c r="I3080" s="11" t="str">
        <f t="shared" si="193"/>
        <v/>
      </c>
      <c r="J3080" s="11" t="str">
        <f t="shared" si="194"/>
        <v/>
      </c>
      <c r="K3080" s="11">
        <f t="shared" si="195"/>
        <v>0</v>
      </c>
    </row>
    <row r="3081" spans="1:11" s="11" customFormat="1">
      <c r="A3081" s="32">
        <v>2018</v>
      </c>
      <c r="B3081" s="32">
        <v>58215</v>
      </c>
      <c r="C3081" s="33" t="s">
        <v>563</v>
      </c>
      <c r="D3081" s="33" t="s">
        <v>564</v>
      </c>
      <c r="E3081" s="34">
        <v>1054924</v>
      </c>
      <c r="F3081" s="35">
        <v>1.0329999999999999</v>
      </c>
      <c r="G3081" s="34">
        <v>1046.0999999999999</v>
      </c>
      <c r="H3081" s="14">
        <f t="shared" si="192"/>
        <v>11399733.442811998</v>
      </c>
      <c r="I3081" s="11">
        <f t="shared" si="193"/>
        <v>1054924</v>
      </c>
      <c r="J3081" s="11">
        <f t="shared" si="194"/>
        <v>1089736.4919999999</v>
      </c>
      <c r="K3081" s="11">
        <f t="shared" si="195"/>
        <v>0</v>
      </c>
    </row>
    <row r="3082" spans="1:11" s="11" customFormat="1">
      <c r="A3082" s="32">
        <v>2018</v>
      </c>
      <c r="B3082" s="32">
        <v>58215</v>
      </c>
      <c r="C3082" s="33" t="s">
        <v>563</v>
      </c>
      <c r="D3082" s="33" t="s">
        <v>564</v>
      </c>
      <c r="E3082" s="34">
        <v>3656210</v>
      </c>
      <c r="F3082" s="35">
        <v>1.0329999999999999</v>
      </c>
      <c r="G3082" s="34">
        <v>1046.0999999999999</v>
      </c>
      <c r="H3082" s="14">
        <f t="shared" si="192"/>
        <v>39509784.032729991</v>
      </c>
      <c r="I3082" s="11">
        <f t="shared" si="193"/>
        <v>3656210</v>
      </c>
      <c r="J3082" s="11">
        <f t="shared" si="194"/>
        <v>3776864.9299999997</v>
      </c>
      <c r="K3082" s="11">
        <f t="shared" si="195"/>
        <v>0</v>
      </c>
    </row>
    <row r="3083" spans="1:11" s="11" customFormat="1">
      <c r="A3083" s="32">
        <v>2018</v>
      </c>
      <c r="B3083" s="32">
        <v>58236</v>
      </c>
      <c r="C3083" s="33" t="s">
        <v>563</v>
      </c>
      <c r="D3083" s="33" t="s">
        <v>564</v>
      </c>
      <c r="E3083" s="34">
        <v>11257</v>
      </c>
      <c r="F3083" s="35">
        <v>1.07</v>
      </c>
      <c r="G3083" s="34">
        <v>462</v>
      </c>
      <c r="H3083" s="14">
        <f t="shared" si="192"/>
        <v>55647.853800000004</v>
      </c>
      <c r="I3083" s="11">
        <f t="shared" si="193"/>
        <v>11257</v>
      </c>
      <c r="J3083" s="11">
        <f t="shared" si="194"/>
        <v>12044.990000000002</v>
      </c>
      <c r="K3083" s="11">
        <f t="shared" si="195"/>
        <v>0</v>
      </c>
    </row>
    <row r="3084" spans="1:11" s="11" customFormat="1">
      <c r="A3084" s="32">
        <v>2018</v>
      </c>
      <c r="B3084" s="32">
        <v>58236</v>
      </c>
      <c r="C3084" s="33" t="s">
        <v>563</v>
      </c>
      <c r="D3084" s="33" t="s">
        <v>564</v>
      </c>
      <c r="E3084" s="34">
        <v>14635</v>
      </c>
      <c r="F3084" s="35">
        <v>1.07</v>
      </c>
      <c r="G3084" s="34">
        <v>385</v>
      </c>
      <c r="H3084" s="14">
        <f t="shared" si="192"/>
        <v>60288.882500000007</v>
      </c>
      <c r="I3084" s="11">
        <f t="shared" si="193"/>
        <v>14635</v>
      </c>
      <c r="J3084" s="11">
        <f t="shared" si="194"/>
        <v>15659.45</v>
      </c>
      <c r="K3084" s="11">
        <f t="shared" si="195"/>
        <v>0</v>
      </c>
    </row>
    <row r="3085" spans="1:11" s="11" customFormat="1">
      <c r="A3085" s="32">
        <v>2018</v>
      </c>
      <c r="B3085" s="32">
        <v>58236</v>
      </c>
      <c r="C3085" s="33" t="s">
        <v>563</v>
      </c>
      <c r="D3085" s="33" t="s">
        <v>564</v>
      </c>
      <c r="E3085" s="34">
        <v>14635</v>
      </c>
      <c r="F3085" s="35">
        <v>1.07</v>
      </c>
      <c r="G3085" s="34">
        <v>390</v>
      </c>
      <c r="H3085" s="14">
        <f t="shared" si="192"/>
        <v>61071.855000000003</v>
      </c>
      <c r="I3085" s="11">
        <f t="shared" si="193"/>
        <v>14635</v>
      </c>
      <c r="J3085" s="11">
        <f t="shared" si="194"/>
        <v>15659.45</v>
      </c>
      <c r="K3085" s="11">
        <f t="shared" si="195"/>
        <v>0</v>
      </c>
    </row>
    <row r="3086" spans="1:11" s="11" customFormat="1">
      <c r="A3086" s="32">
        <v>2018</v>
      </c>
      <c r="B3086" s="32">
        <v>58236</v>
      </c>
      <c r="C3086" s="33" t="s">
        <v>563</v>
      </c>
      <c r="D3086" s="33" t="s">
        <v>564</v>
      </c>
      <c r="E3086" s="34">
        <v>16342</v>
      </c>
      <c r="F3086" s="35">
        <v>1.07</v>
      </c>
      <c r="G3086" s="34">
        <v>679.1</v>
      </c>
      <c r="H3086" s="14">
        <f t="shared" si="192"/>
        <v>118747.01854000002</v>
      </c>
      <c r="I3086" s="11">
        <f t="shared" si="193"/>
        <v>16342</v>
      </c>
      <c r="J3086" s="11">
        <f t="shared" si="194"/>
        <v>17485.940000000002</v>
      </c>
      <c r="K3086" s="11">
        <f t="shared" si="195"/>
        <v>0</v>
      </c>
    </row>
    <row r="3087" spans="1:11" s="11" customFormat="1">
      <c r="A3087" s="32">
        <v>2018</v>
      </c>
      <c r="B3087" s="32">
        <v>58236</v>
      </c>
      <c r="C3087" s="33" t="s">
        <v>563</v>
      </c>
      <c r="D3087" s="33" t="s">
        <v>564</v>
      </c>
      <c r="E3087" s="34">
        <v>19806</v>
      </c>
      <c r="F3087" s="35">
        <v>1.07</v>
      </c>
      <c r="G3087" s="34">
        <v>512.1</v>
      </c>
      <c r="H3087" s="14">
        <f t="shared" si="192"/>
        <v>108526.38282000001</v>
      </c>
      <c r="I3087" s="11">
        <f t="shared" si="193"/>
        <v>19806</v>
      </c>
      <c r="J3087" s="11">
        <f t="shared" si="194"/>
        <v>21192.420000000002</v>
      </c>
      <c r="K3087" s="11">
        <f t="shared" si="195"/>
        <v>0</v>
      </c>
    </row>
    <row r="3088" spans="1:11" s="11" customFormat="1">
      <c r="A3088" s="32">
        <v>2018</v>
      </c>
      <c r="B3088" s="32">
        <v>58236</v>
      </c>
      <c r="C3088" s="33" t="s">
        <v>563</v>
      </c>
      <c r="D3088" s="33" t="s">
        <v>564</v>
      </c>
      <c r="E3088" s="34">
        <v>20871</v>
      </c>
      <c r="F3088" s="35">
        <v>1.07</v>
      </c>
      <c r="G3088" s="34">
        <v>484.2</v>
      </c>
      <c r="H3088" s="14">
        <f t="shared" si="192"/>
        <v>108131.39873999999</v>
      </c>
      <c r="I3088" s="11">
        <f t="shared" si="193"/>
        <v>20871</v>
      </c>
      <c r="J3088" s="11">
        <f t="shared" si="194"/>
        <v>22331.97</v>
      </c>
      <c r="K3088" s="11">
        <f t="shared" si="195"/>
        <v>0</v>
      </c>
    </row>
    <row r="3089" spans="1:11" s="11" customFormat="1">
      <c r="A3089" s="32">
        <v>2018</v>
      </c>
      <c r="B3089" s="32">
        <v>58236</v>
      </c>
      <c r="C3089" s="33" t="s">
        <v>563</v>
      </c>
      <c r="D3089" s="33" t="s">
        <v>564</v>
      </c>
      <c r="E3089" s="34">
        <v>21806</v>
      </c>
      <c r="F3089" s="35">
        <v>1.07</v>
      </c>
      <c r="G3089" s="34">
        <v>320.7</v>
      </c>
      <c r="H3089" s="14">
        <f t="shared" si="192"/>
        <v>74827.070940000005</v>
      </c>
      <c r="I3089" s="11">
        <f t="shared" si="193"/>
        <v>21806</v>
      </c>
      <c r="J3089" s="11">
        <f t="shared" si="194"/>
        <v>23332.420000000002</v>
      </c>
      <c r="K3089" s="11">
        <f t="shared" si="195"/>
        <v>0</v>
      </c>
    </row>
    <row r="3090" spans="1:11" s="11" customFormat="1">
      <c r="A3090" s="32">
        <v>2018</v>
      </c>
      <c r="B3090" s="32">
        <v>58236</v>
      </c>
      <c r="C3090" s="33" t="s">
        <v>563</v>
      </c>
      <c r="D3090" s="33" t="s">
        <v>564</v>
      </c>
      <c r="E3090" s="34">
        <v>30106</v>
      </c>
      <c r="F3090" s="35">
        <v>1.07</v>
      </c>
      <c r="G3090" s="34">
        <v>398.6</v>
      </c>
      <c r="H3090" s="14">
        <f t="shared" si="192"/>
        <v>128402.69212000002</v>
      </c>
      <c r="I3090" s="11">
        <f t="shared" si="193"/>
        <v>30106</v>
      </c>
      <c r="J3090" s="11">
        <f t="shared" si="194"/>
        <v>32213.420000000002</v>
      </c>
      <c r="K3090" s="11">
        <f t="shared" si="195"/>
        <v>0</v>
      </c>
    </row>
    <row r="3091" spans="1:11" s="11" customFormat="1">
      <c r="A3091" s="32">
        <v>2018</v>
      </c>
      <c r="B3091" s="32">
        <v>58236</v>
      </c>
      <c r="C3091" s="33" t="s">
        <v>563</v>
      </c>
      <c r="D3091" s="33" t="s">
        <v>564</v>
      </c>
      <c r="E3091" s="34">
        <v>42783</v>
      </c>
      <c r="F3091" s="35">
        <v>1.07</v>
      </c>
      <c r="G3091" s="34">
        <v>653.9</v>
      </c>
      <c r="H3091" s="14">
        <f t="shared" si="192"/>
        <v>299341.09959</v>
      </c>
      <c r="I3091" s="11">
        <f t="shared" si="193"/>
        <v>42783</v>
      </c>
      <c r="J3091" s="11">
        <f t="shared" si="194"/>
        <v>45777.810000000005</v>
      </c>
      <c r="K3091" s="11">
        <f t="shared" si="195"/>
        <v>0</v>
      </c>
    </row>
    <row r="3092" spans="1:11" s="11" customFormat="1">
      <c r="A3092" s="32">
        <v>2018</v>
      </c>
      <c r="B3092" s="32">
        <v>58236</v>
      </c>
      <c r="C3092" s="33" t="s">
        <v>563</v>
      </c>
      <c r="D3092" s="33" t="s">
        <v>564</v>
      </c>
      <c r="E3092" s="34">
        <v>69210</v>
      </c>
      <c r="F3092" s="35">
        <v>1.07</v>
      </c>
      <c r="G3092" s="34">
        <v>412.8</v>
      </c>
      <c r="H3092" s="14">
        <f t="shared" si="192"/>
        <v>305697.80160000001</v>
      </c>
      <c r="I3092" s="11">
        <f t="shared" si="193"/>
        <v>69210</v>
      </c>
      <c r="J3092" s="11">
        <f t="shared" si="194"/>
        <v>74054.7</v>
      </c>
      <c r="K3092" s="11">
        <f t="shared" si="195"/>
        <v>0</v>
      </c>
    </row>
    <row r="3093" spans="1:11" s="11" customFormat="1">
      <c r="A3093" s="32">
        <v>2018</v>
      </c>
      <c r="B3093" s="32">
        <v>58236</v>
      </c>
      <c r="C3093" s="33" t="s">
        <v>563</v>
      </c>
      <c r="D3093" s="33" t="s">
        <v>564</v>
      </c>
      <c r="E3093" s="34">
        <v>108247</v>
      </c>
      <c r="F3093" s="35">
        <v>1.07</v>
      </c>
      <c r="G3093" s="34">
        <v>296.89999999999998</v>
      </c>
      <c r="H3093" s="14">
        <f t="shared" si="192"/>
        <v>343882.31701</v>
      </c>
      <c r="I3093" s="11">
        <f t="shared" si="193"/>
        <v>108247</v>
      </c>
      <c r="J3093" s="11">
        <f t="shared" si="194"/>
        <v>115824.29000000001</v>
      </c>
      <c r="K3093" s="11">
        <f t="shared" si="195"/>
        <v>0</v>
      </c>
    </row>
    <row r="3094" spans="1:11" s="11" customFormat="1">
      <c r="A3094" s="32">
        <v>2018</v>
      </c>
      <c r="B3094" s="32">
        <v>58236</v>
      </c>
      <c r="C3094" s="33" t="s">
        <v>563</v>
      </c>
      <c r="D3094" s="33" t="s">
        <v>564</v>
      </c>
      <c r="E3094" s="34">
        <v>141243</v>
      </c>
      <c r="F3094" s="35">
        <v>1.07</v>
      </c>
      <c r="G3094" s="34">
        <v>219.3</v>
      </c>
      <c r="H3094" s="14">
        <f t="shared" si="192"/>
        <v>331428.11193000007</v>
      </c>
      <c r="I3094" s="11">
        <f t="shared" si="193"/>
        <v>141243</v>
      </c>
      <c r="J3094" s="11">
        <f t="shared" si="194"/>
        <v>151130.01</v>
      </c>
      <c r="K3094" s="11">
        <f t="shared" si="195"/>
        <v>0</v>
      </c>
    </row>
    <row r="3095" spans="1:11" s="11" customFormat="1">
      <c r="A3095" s="32">
        <v>2018</v>
      </c>
      <c r="B3095" s="32">
        <v>58236</v>
      </c>
      <c r="C3095" s="33" t="s">
        <v>563</v>
      </c>
      <c r="D3095" s="33" t="s">
        <v>564</v>
      </c>
      <c r="E3095" s="34">
        <v>229127</v>
      </c>
      <c r="F3095" s="35">
        <v>1.07</v>
      </c>
      <c r="G3095" s="34">
        <v>342.8</v>
      </c>
      <c r="H3095" s="14">
        <f t="shared" si="192"/>
        <v>840428.67092000006</v>
      </c>
      <c r="I3095" s="11">
        <f t="shared" si="193"/>
        <v>229127</v>
      </c>
      <c r="J3095" s="11">
        <f t="shared" si="194"/>
        <v>245165.89</v>
      </c>
      <c r="K3095" s="11">
        <f t="shared" si="195"/>
        <v>0</v>
      </c>
    </row>
    <row r="3096" spans="1:11" s="11" customFormat="1">
      <c r="A3096" s="32">
        <v>2018</v>
      </c>
      <c r="B3096" s="32">
        <v>58236</v>
      </c>
      <c r="C3096" s="33" t="s">
        <v>563</v>
      </c>
      <c r="D3096" s="33" t="s">
        <v>564</v>
      </c>
      <c r="E3096" s="34">
        <v>259214</v>
      </c>
      <c r="F3096" s="35">
        <v>1.07</v>
      </c>
      <c r="G3096" s="34">
        <v>484.1</v>
      </c>
      <c r="H3096" s="14">
        <f t="shared" si="192"/>
        <v>1342694.8221800001</v>
      </c>
      <c r="I3096" s="11">
        <f t="shared" si="193"/>
        <v>259214</v>
      </c>
      <c r="J3096" s="11">
        <f t="shared" si="194"/>
        <v>277358.98000000004</v>
      </c>
      <c r="K3096" s="11">
        <f t="shared" si="195"/>
        <v>0</v>
      </c>
    </row>
    <row r="3097" spans="1:11" s="11" customFormat="1">
      <c r="A3097" s="32">
        <v>2018</v>
      </c>
      <c r="B3097" s="32">
        <v>58236</v>
      </c>
      <c r="C3097" s="33" t="s">
        <v>563</v>
      </c>
      <c r="D3097" s="33" t="s">
        <v>564</v>
      </c>
      <c r="E3097" s="34">
        <v>262071</v>
      </c>
      <c r="F3097" s="35">
        <v>1.07</v>
      </c>
      <c r="G3097" s="34">
        <v>396.6</v>
      </c>
      <c r="H3097" s="14">
        <f t="shared" si="192"/>
        <v>1112129.7370200001</v>
      </c>
      <c r="I3097" s="11">
        <f t="shared" si="193"/>
        <v>262071</v>
      </c>
      <c r="J3097" s="11">
        <f t="shared" si="194"/>
        <v>280415.97000000003</v>
      </c>
      <c r="K3097" s="11">
        <f t="shared" si="195"/>
        <v>0</v>
      </c>
    </row>
    <row r="3098" spans="1:11" s="11" customFormat="1">
      <c r="A3098" s="32">
        <v>2018</v>
      </c>
      <c r="B3098" s="32">
        <v>58236</v>
      </c>
      <c r="C3098" s="33" t="s">
        <v>563</v>
      </c>
      <c r="D3098" s="33" t="s">
        <v>564</v>
      </c>
      <c r="E3098" s="34">
        <v>309894</v>
      </c>
      <c r="F3098" s="35">
        <v>1.07</v>
      </c>
      <c r="G3098" s="34">
        <v>306.2</v>
      </c>
      <c r="H3098" s="14">
        <f t="shared" si="192"/>
        <v>1015318.1079599999</v>
      </c>
      <c r="I3098" s="11">
        <f t="shared" si="193"/>
        <v>309894</v>
      </c>
      <c r="J3098" s="11">
        <f t="shared" si="194"/>
        <v>331586.58</v>
      </c>
      <c r="K3098" s="11">
        <f t="shared" si="195"/>
        <v>0</v>
      </c>
    </row>
    <row r="3099" spans="1:11" s="11" customFormat="1">
      <c r="A3099" s="32">
        <v>2018</v>
      </c>
      <c r="B3099" s="32">
        <v>58236</v>
      </c>
      <c r="C3099" s="33" t="s">
        <v>563</v>
      </c>
      <c r="D3099" s="33" t="s">
        <v>564</v>
      </c>
      <c r="E3099" s="34">
        <v>9352</v>
      </c>
      <c r="F3099" s="35">
        <v>1.07</v>
      </c>
      <c r="G3099" s="34">
        <v>411.9</v>
      </c>
      <c r="H3099" s="14">
        <f t="shared" si="192"/>
        <v>41217.350160000002</v>
      </c>
      <c r="I3099" s="11">
        <f t="shared" si="193"/>
        <v>9352</v>
      </c>
      <c r="J3099" s="11">
        <f t="shared" si="194"/>
        <v>10006.640000000001</v>
      </c>
      <c r="K3099" s="11">
        <f t="shared" si="195"/>
        <v>0</v>
      </c>
    </row>
    <row r="3100" spans="1:11" s="11" customFormat="1">
      <c r="A3100" s="32">
        <v>2018</v>
      </c>
      <c r="B3100" s="32">
        <v>58236</v>
      </c>
      <c r="C3100" s="33" t="s">
        <v>563</v>
      </c>
      <c r="D3100" s="33" t="s">
        <v>564</v>
      </c>
      <c r="E3100" s="34">
        <v>4660</v>
      </c>
      <c r="F3100" s="35">
        <v>1.07</v>
      </c>
      <c r="G3100" s="34">
        <v>325</v>
      </c>
      <c r="H3100" s="14">
        <f t="shared" si="192"/>
        <v>16205.15</v>
      </c>
      <c r="I3100" s="11">
        <f t="shared" si="193"/>
        <v>4660</v>
      </c>
      <c r="J3100" s="11">
        <f t="shared" si="194"/>
        <v>4986.2000000000007</v>
      </c>
      <c r="K3100" s="11">
        <f t="shared" si="195"/>
        <v>0</v>
      </c>
    </row>
    <row r="3101" spans="1:11" s="11" customFormat="1">
      <c r="A3101" s="32">
        <v>2018</v>
      </c>
      <c r="B3101" s="32">
        <v>58236</v>
      </c>
      <c r="C3101" s="33" t="s">
        <v>563</v>
      </c>
      <c r="D3101" s="33" t="s">
        <v>564</v>
      </c>
      <c r="E3101" s="34">
        <v>4878</v>
      </c>
      <c r="F3101" s="35">
        <v>1.07</v>
      </c>
      <c r="G3101" s="34">
        <v>350</v>
      </c>
      <c r="H3101" s="14">
        <f t="shared" si="192"/>
        <v>18268.11</v>
      </c>
      <c r="I3101" s="11">
        <f t="shared" si="193"/>
        <v>4878</v>
      </c>
      <c r="J3101" s="11">
        <f t="shared" si="194"/>
        <v>5219.46</v>
      </c>
      <c r="K3101" s="11">
        <f t="shared" si="195"/>
        <v>0</v>
      </c>
    </row>
    <row r="3102" spans="1:11" s="11" customFormat="1">
      <c r="A3102" s="32">
        <v>2018</v>
      </c>
      <c r="B3102" s="32">
        <v>58260</v>
      </c>
      <c r="C3102" s="33" t="s">
        <v>563</v>
      </c>
      <c r="D3102" s="33" t="s">
        <v>564</v>
      </c>
      <c r="E3102" s="34">
        <v>5688237</v>
      </c>
      <c r="F3102" s="35">
        <v>1.0189999999999999</v>
      </c>
      <c r="G3102" s="34">
        <v>1618.5</v>
      </c>
      <c r="H3102" s="14">
        <f t="shared" si="192"/>
        <v>93813334.046054989</v>
      </c>
      <c r="I3102" s="11">
        <f t="shared" si="193"/>
        <v>5688237</v>
      </c>
      <c r="J3102" s="11">
        <f t="shared" si="194"/>
        <v>5796313.5029999996</v>
      </c>
      <c r="K3102" s="11">
        <f t="shared" si="195"/>
        <v>0</v>
      </c>
    </row>
    <row r="3103" spans="1:11" s="11" customFormat="1">
      <c r="A3103" s="32">
        <v>2018</v>
      </c>
      <c r="B3103" s="32">
        <v>58266</v>
      </c>
      <c r="C3103" s="33" t="s">
        <v>563</v>
      </c>
      <c r="D3103" s="33" t="s">
        <v>564</v>
      </c>
      <c r="E3103" s="34">
        <v>36591</v>
      </c>
      <c r="F3103" s="35">
        <v>1.097</v>
      </c>
      <c r="G3103" s="34">
        <v>208.6</v>
      </c>
      <c r="H3103" s="14">
        <f t="shared" si="192"/>
        <v>83732.722121999992</v>
      </c>
      <c r="I3103" s="11">
        <f t="shared" si="193"/>
        <v>36591</v>
      </c>
      <c r="J3103" s="11">
        <f t="shared" si="194"/>
        <v>40140.326999999997</v>
      </c>
      <c r="K3103" s="11">
        <f t="shared" si="195"/>
        <v>0</v>
      </c>
    </row>
    <row r="3104" spans="1:11" s="11" customFormat="1">
      <c r="A3104" s="32">
        <v>2018</v>
      </c>
      <c r="B3104" s="32">
        <v>58266</v>
      </c>
      <c r="C3104" s="33" t="s">
        <v>563</v>
      </c>
      <c r="D3104" s="33" t="s">
        <v>564</v>
      </c>
      <c r="E3104" s="34">
        <v>40836</v>
      </c>
      <c r="F3104" s="35">
        <v>1.097</v>
      </c>
      <c r="G3104" s="34">
        <v>235.8</v>
      </c>
      <c r="H3104" s="14">
        <f t="shared" si="192"/>
        <v>105631.542936</v>
      </c>
      <c r="I3104" s="11">
        <f t="shared" si="193"/>
        <v>40836</v>
      </c>
      <c r="J3104" s="11">
        <f t="shared" si="194"/>
        <v>44797.091999999997</v>
      </c>
      <c r="K3104" s="11">
        <f t="shared" si="195"/>
        <v>0</v>
      </c>
    </row>
    <row r="3105" spans="1:11" s="11" customFormat="1">
      <c r="A3105" s="32">
        <v>2018</v>
      </c>
      <c r="B3105" s="32">
        <v>58266</v>
      </c>
      <c r="C3105" s="33" t="s">
        <v>563</v>
      </c>
      <c r="D3105" s="33" t="s">
        <v>564</v>
      </c>
      <c r="E3105" s="34">
        <v>16718</v>
      </c>
      <c r="F3105" s="35">
        <v>1.097</v>
      </c>
      <c r="G3105" s="34">
        <v>146</v>
      </c>
      <c r="H3105" s="14">
        <f t="shared" si="192"/>
        <v>26775.883159999998</v>
      </c>
      <c r="I3105" s="11">
        <f t="shared" si="193"/>
        <v>16718</v>
      </c>
      <c r="J3105" s="11">
        <f t="shared" si="194"/>
        <v>18339.646000000001</v>
      </c>
      <c r="K3105" s="11">
        <f t="shared" si="195"/>
        <v>0</v>
      </c>
    </row>
    <row r="3106" spans="1:11" s="11" customFormat="1">
      <c r="A3106" s="32">
        <v>2018</v>
      </c>
      <c r="B3106" s="32">
        <v>58420</v>
      </c>
      <c r="C3106" s="33" t="s">
        <v>563</v>
      </c>
      <c r="D3106" s="33" t="s">
        <v>564</v>
      </c>
      <c r="E3106" s="34">
        <v>3227752</v>
      </c>
      <c r="F3106" s="35">
        <v>1.028</v>
      </c>
      <c r="G3106" s="34" t="s">
        <v>364</v>
      </c>
      <c r="H3106" s="14" t="str">
        <f t="shared" si="192"/>
        <v/>
      </c>
      <c r="I3106" s="11" t="str">
        <f t="shared" si="193"/>
        <v/>
      </c>
      <c r="J3106" s="11" t="str">
        <f t="shared" si="194"/>
        <v/>
      </c>
      <c r="K3106" s="11">
        <f t="shared" si="195"/>
        <v>0</v>
      </c>
    </row>
    <row r="3107" spans="1:11" s="11" customFormat="1">
      <c r="A3107" s="32">
        <v>2018</v>
      </c>
      <c r="B3107" s="32">
        <v>58426</v>
      </c>
      <c r="C3107" s="33" t="s">
        <v>563</v>
      </c>
      <c r="D3107" s="33" t="s">
        <v>564</v>
      </c>
      <c r="E3107" s="34">
        <v>3712862</v>
      </c>
      <c r="F3107" s="35">
        <v>1.02</v>
      </c>
      <c r="G3107" s="34" t="s">
        <v>364</v>
      </c>
      <c r="H3107" s="14" t="str">
        <f t="shared" si="192"/>
        <v/>
      </c>
      <c r="I3107" s="11" t="str">
        <f t="shared" si="193"/>
        <v/>
      </c>
      <c r="J3107" s="11" t="str">
        <f t="shared" si="194"/>
        <v/>
      </c>
      <c r="K3107" s="11">
        <f t="shared" si="195"/>
        <v>0</v>
      </c>
    </row>
    <row r="3108" spans="1:11" s="11" customFormat="1">
      <c r="A3108" s="32">
        <v>2018</v>
      </c>
      <c r="B3108" s="32">
        <v>58471</v>
      </c>
      <c r="C3108" s="33" t="s">
        <v>563</v>
      </c>
      <c r="D3108" s="33" t="s">
        <v>564</v>
      </c>
      <c r="E3108" s="34">
        <v>389865</v>
      </c>
      <c r="F3108" s="35">
        <v>1.03</v>
      </c>
      <c r="G3108" s="34" t="s">
        <v>364</v>
      </c>
      <c r="H3108" s="14" t="str">
        <f t="shared" si="192"/>
        <v/>
      </c>
      <c r="I3108" s="11" t="str">
        <f t="shared" si="193"/>
        <v/>
      </c>
      <c r="J3108" s="11" t="str">
        <f t="shared" si="194"/>
        <v/>
      </c>
      <c r="K3108" s="11">
        <f t="shared" si="195"/>
        <v>0</v>
      </c>
    </row>
    <row r="3109" spans="1:11" s="11" customFormat="1">
      <c r="A3109" s="32">
        <v>2018</v>
      </c>
      <c r="B3109" s="32">
        <v>58503</v>
      </c>
      <c r="C3109" s="33" t="s">
        <v>563</v>
      </c>
      <c r="D3109" s="33" t="s">
        <v>564</v>
      </c>
      <c r="E3109" s="34">
        <v>1917620</v>
      </c>
      <c r="F3109" s="35">
        <v>1.0449999999999999</v>
      </c>
      <c r="G3109" s="34">
        <v>127.6</v>
      </c>
      <c r="H3109" s="14">
        <f t="shared" si="192"/>
        <v>2556992.8603999997</v>
      </c>
      <c r="I3109" s="11">
        <f t="shared" si="193"/>
        <v>1917620</v>
      </c>
      <c r="J3109" s="11">
        <f t="shared" si="194"/>
        <v>2003912.9</v>
      </c>
      <c r="K3109" s="11">
        <f t="shared" si="195"/>
        <v>0</v>
      </c>
    </row>
    <row r="3110" spans="1:11" s="11" customFormat="1">
      <c r="A3110" s="32">
        <v>2018</v>
      </c>
      <c r="B3110" s="32">
        <v>58557</v>
      </c>
      <c r="C3110" s="33" t="s">
        <v>563</v>
      </c>
      <c r="D3110" s="33" t="s">
        <v>564</v>
      </c>
      <c r="E3110" s="34">
        <v>14294</v>
      </c>
      <c r="F3110" s="35">
        <v>1.0649999999999999</v>
      </c>
      <c r="G3110" s="34">
        <v>2922.6</v>
      </c>
      <c r="H3110" s="14">
        <f t="shared" si="192"/>
        <v>444910.61285999999</v>
      </c>
      <c r="I3110" s="11">
        <f t="shared" si="193"/>
        <v>14294</v>
      </c>
      <c r="J3110" s="11">
        <f t="shared" si="194"/>
        <v>15223.109999999999</v>
      </c>
      <c r="K3110" s="11">
        <f t="shared" si="195"/>
        <v>0</v>
      </c>
    </row>
    <row r="3111" spans="1:11" s="11" customFormat="1">
      <c r="A3111" s="32">
        <v>2018</v>
      </c>
      <c r="B3111" s="32">
        <v>58562</v>
      </c>
      <c r="C3111" s="33" t="s">
        <v>563</v>
      </c>
      <c r="D3111" s="33" t="s">
        <v>564</v>
      </c>
      <c r="E3111" s="34">
        <v>4922</v>
      </c>
      <c r="F3111" s="35">
        <v>1.052</v>
      </c>
      <c r="G3111" s="34">
        <v>288.2</v>
      </c>
      <c r="H3111" s="14">
        <f t="shared" si="192"/>
        <v>14922.834607999999</v>
      </c>
      <c r="I3111" s="11">
        <f t="shared" si="193"/>
        <v>4922</v>
      </c>
      <c r="J3111" s="11">
        <f t="shared" si="194"/>
        <v>5177.9440000000004</v>
      </c>
      <c r="K3111" s="11">
        <f t="shared" si="195"/>
        <v>0</v>
      </c>
    </row>
    <row r="3112" spans="1:11" s="11" customFormat="1">
      <c r="A3112" s="32">
        <v>2018</v>
      </c>
      <c r="B3112" s="32">
        <v>58562</v>
      </c>
      <c r="C3112" s="33" t="s">
        <v>563</v>
      </c>
      <c r="D3112" s="33" t="s">
        <v>564</v>
      </c>
      <c r="E3112" s="34">
        <v>15677</v>
      </c>
      <c r="F3112" s="35">
        <v>1.052</v>
      </c>
      <c r="G3112" s="34">
        <v>313.8</v>
      </c>
      <c r="H3112" s="14">
        <f t="shared" si="192"/>
        <v>51752.536152000001</v>
      </c>
      <c r="I3112" s="11">
        <f t="shared" si="193"/>
        <v>15677</v>
      </c>
      <c r="J3112" s="11">
        <f t="shared" si="194"/>
        <v>16492.204000000002</v>
      </c>
      <c r="K3112" s="11">
        <f t="shared" si="195"/>
        <v>0</v>
      </c>
    </row>
    <row r="3113" spans="1:11" s="11" customFormat="1">
      <c r="A3113" s="32">
        <v>2018</v>
      </c>
      <c r="B3113" s="32">
        <v>58562</v>
      </c>
      <c r="C3113" s="33" t="s">
        <v>563</v>
      </c>
      <c r="D3113" s="33" t="s">
        <v>564</v>
      </c>
      <c r="E3113" s="34">
        <v>31758</v>
      </c>
      <c r="F3113" s="35">
        <v>1.052</v>
      </c>
      <c r="G3113" s="34">
        <v>255.4</v>
      </c>
      <c r="H3113" s="14">
        <f t="shared" si="192"/>
        <v>85327.648464000013</v>
      </c>
      <c r="I3113" s="11">
        <f t="shared" si="193"/>
        <v>31758</v>
      </c>
      <c r="J3113" s="11">
        <f t="shared" si="194"/>
        <v>33409.416000000005</v>
      </c>
      <c r="K3113" s="11">
        <f t="shared" si="195"/>
        <v>0</v>
      </c>
    </row>
    <row r="3114" spans="1:11" s="11" customFormat="1">
      <c r="A3114" s="32">
        <v>2018</v>
      </c>
      <c r="B3114" s="32">
        <v>58562</v>
      </c>
      <c r="C3114" s="33" t="s">
        <v>563</v>
      </c>
      <c r="D3114" s="33" t="s">
        <v>564</v>
      </c>
      <c r="E3114" s="34">
        <v>130649</v>
      </c>
      <c r="F3114" s="35">
        <v>1.052</v>
      </c>
      <c r="G3114" s="34">
        <v>292.7</v>
      </c>
      <c r="H3114" s="14">
        <f t="shared" si="192"/>
        <v>402294.92339600006</v>
      </c>
      <c r="I3114" s="11">
        <f t="shared" si="193"/>
        <v>130649</v>
      </c>
      <c r="J3114" s="11">
        <f t="shared" si="194"/>
        <v>137442.74799999999</v>
      </c>
      <c r="K3114" s="11">
        <f t="shared" si="195"/>
        <v>0</v>
      </c>
    </row>
    <row r="3115" spans="1:11" s="11" customFormat="1">
      <c r="A3115" s="32">
        <v>2018</v>
      </c>
      <c r="B3115" s="32">
        <v>58562</v>
      </c>
      <c r="C3115" s="33" t="s">
        <v>563</v>
      </c>
      <c r="D3115" s="33" t="s">
        <v>564</v>
      </c>
      <c r="E3115" s="34">
        <v>52402</v>
      </c>
      <c r="F3115" s="35">
        <v>1.052</v>
      </c>
      <c r="G3115" s="34">
        <v>310.39999999999998</v>
      </c>
      <c r="H3115" s="14">
        <f t="shared" si="192"/>
        <v>171113.91001599998</v>
      </c>
      <c r="I3115" s="11">
        <f t="shared" si="193"/>
        <v>52402</v>
      </c>
      <c r="J3115" s="11">
        <f t="shared" si="194"/>
        <v>55126.904000000002</v>
      </c>
      <c r="K3115" s="11">
        <f t="shared" si="195"/>
        <v>0</v>
      </c>
    </row>
    <row r="3116" spans="1:11" s="11" customFormat="1">
      <c r="A3116" s="32">
        <v>2018</v>
      </c>
      <c r="B3116" s="32">
        <v>58562</v>
      </c>
      <c r="C3116" s="33" t="s">
        <v>563</v>
      </c>
      <c r="D3116" s="33" t="s">
        <v>564</v>
      </c>
      <c r="E3116" s="34">
        <v>63226</v>
      </c>
      <c r="F3116" s="35">
        <v>1.052</v>
      </c>
      <c r="G3116" s="34">
        <v>321.3</v>
      </c>
      <c r="H3116" s="14">
        <f t="shared" si="192"/>
        <v>213708.68517600003</v>
      </c>
      <c r="I3116" s="11">
        <f t="shared" si="193"/>
        <v>63226</v>
      </c>
      <c r="J3116" s="11">
        <f t="shared" si="194"/>
        <v>66513.752000000008</v>
      </c>
      <c r="K3116" s="11">
        <f t="shared" si="195"/>
        <v>0</v>
      </c>
    </row>
    <row r="3117" spans="1:11" s="11" customFormat="1">
      <c r="A3117" s="32">
        <v>2018</v>
      </c>
      <c r="B3117" s="32">
        <v>58562</v>
      </c>
      <c r="C3117" s="33" t="s">
        <v>563</v>
      </c>
      <c r="D3117" s="33" t="s">
        <v>564</v>
      </c>
      <c r="E3117" s="34">
        <v>67962</v>
      </c>
      <c r="F3117" s="35">
        <v>1.052</v>
      </c>
      <c r="G3117" s="34">
        <v>317.2</v>
      </c>
      <c r="H3117" s="14">
        <f t="shared" si="192"/>
        <v>226785.38812799999</v>
      </c>
      <c r="I3117" s="11">
        <f t="shared" si="193"/>
        <v>67962</v>
      </c>
      <c r="J3117" s="11">
        <f t="shared" si="194"/>
        <v>71496.024000000005</v>
      </c>
      <c r="K3117" s="11">
        <f t="shared" si="195"/>
        <v>0</v>
      </c>
    </row>
    <row r="3118" spans="1:11" s="11" customFormat="1">
      <c r="A3118" s="32">
        <v>2018</v>
      </c>
      <c r="B3118" s="32">
        <v>58562</v>
      </c>
      <c r="C3118" s="33" t="s">
        <v>563</v>
      </c>
      <c r="D3118" s="33" t="s">
        <v>564</v>
      </c>
      <c r="E3118" s="34">
        <v>68469</v>
      </c>
      <c r="F3118" s="35">
        <v>1.052</v>
      </c>
      <c r="G3118" s="34">
        <v>302.89999999999998</v>
      </c>
      <c r="H3118" s="14">
        <f t="shared" si="192"/>
        <v>218177.016252</v>
      </c>
      <c r="I3118" s="11">
        <f t="shared" si="193"/>
        <v>68469</v>
      </c>
      <c r="J3118" s="11">
        <f t="shared" si="194"/>
        <v>72029.388000000006</v>
      </c>
      <c r="K3118" s="11">
        <f t="shared" si="195"/>
        <v>0</v>
      </c>
    </row>
    <row r="3119" spans="1:11" s="11" customFormat="1">
      <c r="A3119" s="32">
        <v>2018</v>
      </c>
      <c r="B3119" s="32">
        <v>58562</v>
      </c>
      <c r="C3119" s="33" t="s">
        <v>563</v>
      </c>
      <c r="D3119" s="33" t="s">
        <v>564</v>
      </c>
      <c r="E3119" s="34">
        <v>74721</v>
      </c>
      <c r="F3119" s="35">
        <v>1.052</v>
      </c>
      <c r="G3119" s="34">
        <v>318.8</v>
      </c>
      <c r="H3119" s="14">
        <f t="shared" si="192"/>
        <v>250597.49649600004</v>
      </c>
      <c r="I3119" s="11">
        <f t="shared" si="193"/>
        <v>74721</v>
      </c>
      <c r="J3119" s="11">
        <f t="shared" si="194"/>
        <v>78606.491999999998</v>
      </c>
      <c r="K3119" s="11">
        <f t="shared" si="195"/>
        <v>0</v>
      </c>
    </row>
    <row r="3120" spans="1:11" s="11" customFormat="1">
      <c r="A3120" s="32">
        <v>2018</v>
      </c>
      <c r="B3120" s="32">
        <v>58562</v>
      </c>
      <c r="C3120" s="33" t="s">
        <v>563</v>
      </c>
      <c r="D3120" s="33" t="s">
        <v>564</v>
      </c>
      <c r="E3120" s="34">
        <v>90674</v>
      </c>
      <c r="F3120" s="35">
        <v>1.052</v>
      </c>
      <c r="G3120" s="34">
        <v>322.89999999999998</v>
      </c>
      <c r="H3120" s="14">
        <f t="shared" si="192"/>
        <v>308011.23599199997</v>
      </c>
      <c r="I3120" s="11">
        <f t="shared" si="193"/>
        <v>90674</v>
      </c>
      <c r="J3120" s="11">
        <f t="shared" si="194"/>
        <v>95389.04800000001</v>
      </c>
      <c r="K3120" s="11">
        <f t="shared" si="195"/>
        <v>0</v>
      </c>
    </row>
    <row r="3121" spans="1:11" s="11" customFormat="1">
      <c r="A3121" s="32">
        <v>2018</v>
      </c>
      <c r="B3121" s="32">
        <v>58562</v>
      </c>
      <c r="C3121" s="33" t="s">
        <v>563</v>
      </c>
      <c r="D3121" s="33" t="s">
        <v>564</v>
      </c>
      <c r="E3121" s="34">
        <v>109211</v>
      </c>
      <c r="F3121" s="35">
        <v>1.052</v>
      </c>
      <c r="G3121" s="34">
        <v>290.39999999999998</v>
      </c>
      <c r="H3121" s="14">
        <f t="shared" si="192"/>
        <v>333640.478688</v>
      </c>
      <c r="I3121" s="11">
        <f t="shared" si="193"/>
        <v>109211</v>
      </c>
      <c r="J3121" s="11">
        <f t="shared" si="194"/>
        <v>114889.97200000001</v>
      </c>
      <c r="K3121" s="11">
        <f t="shared" si="195"/>
        <v>0</v>
      </c>
    </row>
    <row r="3122" spans="1:11" s="11" customFormat="1">
      <c r="A3122" s="32">
        <v>2018</v>
      </c>
      <c r="B3122" s="32">
        <v>58562</v>
      </c>
      <c r="C3122" s="33" t="s">
        <v>563</v>
      </c>
      <c r="D3122" s="33" t="s">
        <v>564</v>
      </c>
      <c r="E3122" s="34">
        <v>3211</v>
      </c>
      <c r="F3122" s="35">
        <v>1.052</v>
      </c>
      <c r="G3122" s="34">
        <v>309.7</v>
      </c>
      <c r="H3122" s="14">
        <f t="shared" si="192"/>
        <v>10461.579283999999</v>
      </c>
      <c r="I3122" s="11">
        <f t="shared" si="193"/>
        <v>3211</v>
      </c>
      <c r="J3122" s="11">
        <f t="shared" si="194"/>
        <v>3377.9720000000002</v>
      </c>
      <c r="K3122" s="11">
        <f t="shared" si="195"/>
        <v>0</v>
      </c>
    </row>
    <row r="3123" spans="1:11" s="11" customFormat="1">
      <c r="A3123" s="32">
        <v>2018</v>
      </c>
      <c r="B3123" s="32">
        <v>58562</v>
      </c>
      <c r="C3123" s="33" t="s">
        <v>563</v>
      </c>
      <c r="D3123" s="33" t="s">
        <v>564</v>
      </c>
      <c r="E3123" s="34">
        <v>921</v>
      </c>
      <c r="F3123" s="35">
        <v>1.052</v>
      </c>
      <c r="G3123" s="34">
        <v>262</v>
      </c>
      <c r="H3123" s="14">
        <f t="shared" si="192"/>
        <v>2538.4970400000002</v>
      </c>
      <c r="I3123" s="11">
        <f t="shared" si="193"/>
        <v>921</v>
      </c>
      <c r="J3123" s="11">
        <f t="shared" si="194"/>
        <v>968.89200000000005</v>
      </c>
      <c r="K3123" s="11">
        <f t="shared" si="195"/>
        <v>0</v>
      </c>
    </row>
    <row r="3124" spans="1:11" s="11" customFormat="1">
      <c r="A3124" s="32">
        <v>2018</v>
      </c>
      <c r="B3124" s="32">
        <v>58562</v>
      </c>
      <c r="C3124" s="33" t="s">
        <v>563</v>
      </c>
      <c r="D3124" s="33" t="s">
        <v>564</v>
      </c>
      <c r="E3124" s="34">
        <v>37168</v>
      </c>
      <c r="F3124" s="35">
        <v>1.052</v>
      </c>
      <c r="G3124" s="34">
        <v>331.4</v>
      </c>
      <c r="H3124" s="14">
        <f t="shared" si="192"/>
        <v>129579.839104</v>
      </c>
      <c r="I3124" s="11">
        <f t="shared" si="193"/>
        <v>37168</v>
      </c>
      <c r="J3124" s="11">
        <f t="shared" si="194"/>
        <v>39100.736000000004</v>
      </c>
      <c r="K3124" s="11">
        <f t="shared" si="195"/>
        <v>0</v>
      </c>
    </row>
    <row r="3125" spans="1:11" s="11" customFormat="1">
      <c r="A3125" s="32">
        <v>2018</v>
      </c>
      <c r="B3125" s="32">
        <v>58697</v>
      </c>
      <c r="C3125" s="33" t="s">
        <v>563</v>
      </c>
      <c r="D3125" s="33" t="s">
        <v>564</v>
      </c>
      <c r="E3125" s="34">
        <v>14221</v>
      </c>
      <c r="F3125" s="35">
        <v>1.026</v>
      </c>
      <c r="G3125" s="34">
        <v>1124.2</v>
      </c>
      <c r="H3125" s="14">
        <f t="shared" si="192"/>
        <v>164029.166532</v>
      </c>
      <c r="I3125" s="11">
        <f t="shared" si="193"/>
        <v>14221</v>
      </c>
      <c r="J3125" s="11">
        <f t="shared" si="194"/>
        <v>14590.746000000001</v>
      </c>
      <c r="K3125" s="11">
        <f t="shared" si="195"/>
        <v>0</v>
      </c>
    </row>
    <row r="3126" spans="1:11" s="11" customFormat="1">
      <c r="A3126" s="32">
        <v>2018</v>
      </c>
      <c r="B3126" s="32">
        <v>58697</v>
      </c>
      <c r="C3126" s="33" t="s">
        <v>563</v>
      </c>
      <c r="D3126" s="33" t="s">
        <v>564</v>
      </c>
      <c r="E3126" s="34">
        <v>121595</v>
      </c>
      <c r="F3126" s="35">
        <v>1.026</v>
      </c>
      <c r="G3126" s="34">
        <v>1124.2</v>
      </c>
      <c r="H3126" s="14">
        <f t="shared" si="192"/>
        <v>1402512.2357400001</v>
      </c>
      <c r="I3126" s="11">
        <f t="shared" si="193"/>
        <v>121595</v>
      </c>
      <c r="J3126" s="11">
        <f t="shared" si="194"/>
        <v>124756.47</v>
      </c>
      <c r="K3126" s="11">
        <f t="shared" si="195"/>
        <v>0</v>
      </c>
    </row>
    <row r="3127" spans="1:11" s="11" customFormat="1">
      <c r="A3127" s="32">
        <v>2018</v>
      </c>
      <c r="B3127" s="32">
        <v>58697</v>
      </c>
      <c r="C3127" s="33" t="s">
        <v>563</v>
      </c>
      <c r="D3127" s="33" t="s">
        <v>564</v>
      </c>
      <c r="E3127" s="34">
        <v>267352</v>
      </c>
      <c r="F3127" s="35">
        <v>1.0269999999999999</v>
      </c>
      <c r="G3127" s="34">
        <v>1124.2</v>
      </c>
      <c r="H3127" s="14">
        <f t="shared" si="192"/>
        <v>3086721.6059679999</v>
      </c>
      <c r="I3127" s="11">
        <f t="shared" si="193"/>
        <v>267352</v>
      </c>
      <c r="J3127" s="11">
        <f t="shared" si="194"/>
        <v>274570.50399999996</v>
      </c>
      <c r="K3127" s="11">
        <f t="shared" si="195"/>
        <v>0</v>
      </c>
    </row>
    <row r="3128" spans="1:11" s="11" customFormat="1">
      <c r="A3128" s="32">
        <v>2018</v>
      </c>
      <c r="B3128" s="32">
        <v>58697</v>
      </c>
      <c r="C3128" s="33" t="s">
        <v>563</v>
      </c>
      <c r="D3128" s="33" t="s">
        <v>564</v>
      </c>
      <c r="E3128" s="34">
        <v>296804</v>
      </c>
      <c r="F3128" s="35">
        <v>1.0269999999999999</v>
      </c>
      <c r="G3128" s="34">
        <v>1124.2</v>
      </c>
      <c r="H3128" s="14">
        <f t="shared" si="192"/>
        <v>3426760.6733360002</v>
      </c>
      <c r="I3128" s="11">
        <f t="shared" si="193"/>
        <v>296804</v>
      </c>
      <c r="J3128" s="11">
        <f t="shared" si="194"/>
        <v>304817.70799999998</v>
      </c>
      <c r="K3128" s="11">
        <f t="shared" si="195"/>
        <v>0</v>
      </c>
    </row>
    <row r="3129" spans="1:11" s="11" customFormat="1">
      <c r="A3129" s="32">
        <v>2018</v>
      </c>
      <c r="B3129" s="32">
        <v>58697</v>
      </c>
      <c r="C3129" s="33" t="s">
        <v>563</v>
      </c>
      <c r="D3129" s="33" t="s">
        <v>564</v>
      </c>
      <c r="E3129" s="34">
        <v>514536</v>
      </c>
      <c r="F3129" s="35">
        <v>1.0269999999999999</v>
      </c>
      <c r="G3129" s="34">
        <v>1124.2</v>
      </c>
      <c r="H3129" s="14">
        <f t="shared" si="192"/>
        <v>5940592.8822240001</v>
      </c>
      <c r="I3129" s="11">
        <f t="shared" si="193"/>
        <v>514536</v>
      </c>
      <c r="J3129" s="11">
        <f t="shared" si="194"/>
        <v>528428.47199999995</v>
      </c>
      <c r="K3129" s="11">
        <f t="shared" si="195"/>
        <v>0</v>
      </c>
    </row>
    <row r="3130" spans="1:11" s="11" customFormat="1">
      <c r="A3130" s="32">
        <v>2018</v>
      </c>
      <c r="B3130" s="32">
        <v>58697</v>
      </c>
      <c r="C3130" s="33" t="s">
        <v>563</v>
      </c>
      <c r="D3130" s="33" t="s">
        <v>564</v>
      </c>
      <c r="E3130" s="34">
        <v>379280</v>
      </c>
      <c r="F3130" s="35">
        <v>1.0269999999999999</v>
      </c>
      <c r="G3130" s="34">
        <v>1124.2</v>
      </c>
      <c r="H3130" s="14">
        <f t="shared" si="192"/>
        <v>4378990.13552</v>
      </c>
      <c r="I3130" s="11">
        <f t="shared" si="193"/>
        <v>379280</v>
      </c>
      <c r="J3130" s="11">
        <f t="shared" si="194"/>
        <v>389520.55999999994</v>
      </c>
      <c r="K3130" s="11">
        <f t="shared" si="195"/>
        <v>0</v>
      </c>
    </row>
    <row r="3131" spans="1:11" s="11" customFormat="1">
      <c r="A3131" s="32">
        <v>2018</v>
      </c>
      <c r="B3131" s="32">
        <v>58697</v>
      </c>
      <c r="C3131" s="33" t="s">
        <v>563</v>
      </c>
      <c r="D3131" s="33" t="s">
        <v>564</v>
      </c>
      <c r="E3131" s="34">
        <v>382783</v>
      </c>
      <c r="F3131" s="35">
        <v>1.0269999999999999</v>
      </c>
      <c r="G3131" s="34">
        <v>1124.2</v>
      </c>
      <c r="H3131" s="14">
        <f t="shared" si="192"/>
        <v>4419434.1411220003</v>
      </c>
      <c r="I3131" s="11">
        <f t="shared" si="193"/>
        <v>382783</v>
      </c>
      <c r="J3131" s="11">
        <f t="shared" si="194"/>
        <v>393118.14099999995</v>
      </c>
      <c r="K3131" s="11">
        <f t="shared" si="195"/>
        <v>0</v>
      </c>
    </row>
    <row r="3132" spans="1:11" s="11" customFormat="1">
      <c r="A3132" s="32">
        <v>2018</v>
      </c>
      <c r="B3132" s="32">
        <v>58697</v>
      </c>
      <c r="C3132" s="33" t="s">
        <v>563</v>
      </c>
      <c r="D3132" s="33" t="s">
        <v>564</v>
      </c>
      <c r="E3132" s="34">
        <v>417966</v>
      </c>
      <c r="F3132" s="35">
        <v>1.0269999999999999</v>
      </c>
      <c r="G3132" s="34">
        <v>1124.2</v>
      </c>
      <c r="H3132" s="14">
        <f t="shared" si="192"/>
        <v>4825640.6638439996</v>
      </c>
      <c r="I3132" s="11">
        <f t="shared" si="193"/>
        <v>417966</v>
      </c>
      <c r="J3132" s="11">
        <f t="shared" si="194"/>
        <v>429251.08199999994</v>
      </c>
      <c r="K3132" s="11">
        <f t="shared" si="195"/>
        <v>0</v>
      </c>
    </row>
    <row r="3133" spans="1:11" s="11" customFormat="1">
      <c r="A3133" s="32">
        <v>2018</v>
      </c>
      <c r="B3133" s="32">
        <v>58697</v>
      </c>
      <c r="C3133" s="33" t="s">
        <v>563</v>
      </c>
      <c r="D3133" s="33" t="s">
        <v>564</v>
      </c>
      <c r="E3133" s="34">
        <v>374023</v>
      </c>
      <c r="F3133" s="35">
        <v>1.0269999999999999</v>
      </c>
      <c r="G3133" s="34">
        <v>1124.2</v>
      </c>
      <c r="H3133" s="14">
        <f t="shared" si="192"/>
        <v>4318295.2632820001</v>
      </c>
      <c r="I3133" s="11">
        <f t="shared" si="193"/>
        <v>374023</v>
      </c>
      <c r="J3133" s="11">
        <f t="shared" si="194"/>
        <v>384121.62099999998</v>
      </c>
      <c r="K3133" s="11">
        <f t="shared" si="195"/>
        <v>0</v>
      </c>
    </row>
    <row r="3134" spans="1:11" s="11" customFormat="1">
      <c r="A3134" s="32">
        <v>2018</v>
      </c>
      <c r="B3134" s="32">
        <v>58835</v>
      </c>
      <c r="C3134" s="33" t="s">
        <v>563</v>
      </c>
      <c r="D3134" s="33" t="s">
        <v>564</v>
      </c>
      <c r="E3134" s="34">
        <v>464558</v>
      </c>
      <c r="F3134" s="35">
        <v>1.0389999999999999</v>
      </c>
      <c r="G3134" s="34">
        <v>279.10000000000002</v>
      </c>
      <c r="H3134" s="14">
        <f t="shared" si="192"/>
        <v>1347148.051742</v>
      </c>
      <c r="I3134" s="11">
        <f t="shared" si="193"/>
        <v>464558</v>
      </c>
      <c r="J3134" s="11">
        <f t="shared" si="194"/>
        <v>482675.76199999999</v>
      </c>
      <c r="K3134" s="11">
        <f t="shared" si="195"/>
        <v>0</v>
      </c>
    </row>
    <row r="3135" spans="1:11" s="11" customFormat="1">
      <c r="A3135" s="32">
        <v>2018</v>
      </c>
      <c r="B3135" s="32">
        <v>59004</v>
      </c>
      <c r="C3135" s="33" t="s">
        <v>563</v>
      </c>
      <c r="D3135" s="33" t="s">
        <v>564</v>
      </c>
      <c r="E3135" s="34">
        <v>2469557</v>
      </c>
      <c r="F3135" s="35">
        <v>1.042</v>
      </c>
      <c r="G3135" s="34" t="s">
        <v>364</v>
      </c>
      <c r="H3135" s="14" t="str">
        <f t="shared" si="192"/>
        <v/>
      </c>
      <c r="I3135" s="11" t="str">
        <f t="shared" si="193"/>
        <v/>
      </c>
      <c r="J3135" s="11" t="str">
        <f t="shared" si="194"/>
        <v/>
      </c>
      <c r="K3135" s="11">
        <f t="shared" si="195"/>
        <v>0</v>
      </c>
    </row>
    <row r="3136" spans="1:11" s="11" customFormat="1">
      <c r="A3136" s="32">
        <v>2018</v>
      </c>
      <c r="B3136" s="32">
        <v>59391</v>
      </c>
      <c r="C3136" s="33" t="s">
        <v>563</v>
      </c>
      <c r="D3136" s="33" t="s">
        <v>564</v>
      </c>
      <c r="E3136" s="34">
        <v>268170</v>
      </c>
      <c r="F3136" s="35">
        <v>1.026</v>
      </c>
      <c r="G3136" s="34">
        <v>473.3</v>
      </c>
      <c r="H3136" s="14">
        <f t="shared" si="192"/>
        <v>1302249.0738600001</v>
      </c>
      <c r="I3136" s="11">
        <f t="shared" si="193"/>
        <v>268170</v>
      </c>
      <c r="J3136" s="11">
        <f t="shared" si="194"/>
        <v>275142.42</v>
      </c>
      <c r="K3136" s="11">
        <f t="shared" si="195"/>
        <v>0</v>
      </c>
    </row>
    <row r="3137" spans="1:11" s="11" customFormat="1">
      <c r="A3137" s="32">
        <v>2018</v>
      </c>
      <c r="B3137" s="32">
        <v>59764</v>
      </c>
      <c r="C3137" s="33" t="s">
        <v>563</v>
      </c>
      <c r="D3137" s="33" t="s">
        <v>564</v>
      </c>
      <c r="E3137" s="34">
        <v>3342267</v>
      </c>
      <c r="F3137" s="35">
        <v>1.071</v>
      </c>
      <c r="G3137" s="34" t="s">
        <v>364</v>
      </c>
      <c r="H3137" s="14" t="str">
        <f t="shared" si="192"/>
        <v/>
      </c>
      <c r="I3137" s="11" t="str">
        <f t="shared" si="193"/>
        <v/>
      </c>
      <c r="J3137" s="11" t="str">
        <f t="shared" si="194"/>
        <v/>
      </c>
      <c r="K3137" s="11">
        <f t="shared" si="195"/>
        <v>0</v>
      </c>
    </row>
    <row r="3138" spans="1:11" s="11" customFormat="1">
      <c r="A3138" s="32">
        <v>2018</v>
      </c>
      <c r="B3138" s="32">
        <v>59773</v>
      </c>
      <c r="C3138" s="33" t="s">
        <v>563</v>
      </c>
      <c r="D3138" s="33" t="s">
        <v>564</v>
      </c>
      <c r="E3138" s="34">
        <v>2656646</v>
      </c>
      <c r="F3138" s="35">
        <v>1.038</v>
      </c>
      <c r="G3138" s="34" t="s">
        <v>364</v>
      </c>
      <c r="H3138" s="14" t="str">
        <f t="shared" si="192"/>
        <v/>
      </c>
      <c r="I3138" s="11" t="str">
        <f t="shared" si="193"/>
        <v/>
      </c>
      <c r="J3138" s="11" t="str">
        <f t="shared" si="194"/>
        <v/>
      </c>
      <c r="K3138" s="11">
        <f t="shared" si="195"/>
        <v>0</v>
      </c>
    </row>
    <row r="3139" spans="1:11" s="11" customFormat="1">
      <c r="A3139" s="32">
        <v>2018</v>
      </c>
      <c r="B3139" s="32">
        <v>59784</v>
      </c>
      <c r="C3139" s="33" t="s">
        <v>563</v>
      </c>
      <c r="D3139" s="33" t="s">
        <v>564</v>
      </c>
      <c r="E3139" s="34">
        <v>1722380</v>
      </c>
      <c r="F3139" s="35">
        <v>1.024</v>
      </c>
      <c r="G3139" s="34">
        <v>337.8</v>
      </c>
      <c r="H3139" s="14">
        <f t="shared" si="192"/>
        <v>5957836.4313600007</v>
      </c>
      <c r="I3139" s="11">
        <f t="shared" si="193"/>
        <v>1722380</v>
      </c>
      <c r="J3139" s="11">
        <f t="shared" si="194"/>
        <v>1763717.1200000001</v>
      </c>
      <c r="K3139" s="11">
        <f t="shared" si="195"/>
        <v>0</v>
      </c>
    </row>
    <row r="3140" spans="1:11" s="11" customFormat="1">
      <c r="A3140" s="32">
        <v>2018</v>
      </c>
      <c r="B3140" s="32">
        <v>59812</v>
      </c>
      <c r="C3140" s="33" t="s">
        <v>563</v>
      </c>
      <c r="D3140" s="33" t="s">
        <v>564</v>
      </c>
      <c r="E3140" s="34">
        <v>3117779</v>
      </c>
      <c r="F3140" s="35">
        <v>1.0349999999999999</v>
      </c>
      <c r="G3140" s="34" t="s">
        <v>364</v>
      </c>
      <c r="H3140" s="14" t="str">
        <f t="shared" si="192"/>
        <v/>
      </c>
      <c r="I3140" s="11" t="str">
        <f t="shared" si="193"/>
        <v/>
      </c>
      <c r="J3140" s="11" t="str">
        <f t="shared" si="194"/>
        <v/>
      </c>
      <c r="K3140" s="11">
        <f t="shared" si="195"/>
        <v>0</v>
      </c>
    </row>
    <row r="3141" spans="1:11" s="11" customFormat="1">
      <c r="A3141" s="32">
        <v>2018</v>
      </c>
      <c r="B3141" s="32">
        <v>60122</v>
      </c>
      <c r="C3141" s="33" t="s">
        <v>563</v>
      </c>
      <c r="D3141" s="33" t="s">
        <v>564</v>
      </c>
      <c r="E3141" s="34">
        <v>2864121</v>
      </c>
      <c r="F3141" s="35">
        <v>1.0249999999999999</v>
      </c>
      <c r="G3141" s="34" t="s">
        <v>364</v>
      </c>
      <c r="H3141" s="14" t="str">
        <f t="shared" si="192"/>
        <v/>
      </c>
      <c r="I3141" s="11" t="str">
        <f t="shared" si="193"/>
        <v/>
      </c>
      <c r="J3141" s="11" t="str">
        <f t="shared" si="194"/>
        <v/>
      </c>
      <c r="K3141" s="11">
        <f t="shared" si="195"/>
        <v>0</v>
      </c>
    </row>
    <row r="3142" spans="1:11" s="11" customFormat="1">
      <c r="A3142" s="32">
        <v>2018</v>
      </c>
      <c r="B3142" s="32">
        <v>3</v>
      </c>
      <c r="C3142" s="33" t="s">
        <v>363</v>
      </c>
      <c r="D3142" s="33" t="s">
        <v>354</v>
      </c>
      <c r="E3142" s="34">
        <v>38233</v>
      </c>
      <c r="F3142" s="35">
        <v>22.634</v>
      </c>
      <c r="G3142" s="34">
        <v>193</v>
      </c>
      <c r="H3142" s="14">
        <f t="shared" ref="H3142:H3205" si="196">IF(I3142="","",G3142/100*F3142*E3142)</f>
        <v>1670155.8434599999</v>
      </c>
      <c r="I3142" s="11">
        <f t="shared" ref="I3142:I3205" si="197">IF(OR(G3142=".",F3142=".",E3142="."),"",E3142)</f>
        <v>38233</v>
      </c>
      <c r="J3142" s="11">
        <f t="shared" ref="J3142:J3205" si="198">IF(I3142="","",F3142*I3142)</f>
        <v>865365.72200000007</v>
      </c>
      <c r="K3142" s="11">
        <f t="shared" ref="K3142:K3205" si="199">IF(C3142="LIG",1,0)</f>
        <v>0</v>
      </c>
    </row>
    <row r="3143" spans="1:11" s="11" customFormat="1">
      <c r="A3143" s="32">
        <v>2018</v>
      </c>
      <c r="B3143" s="32">
        <v>3</v>
      </c>
      <c r="C3143" s="33" t="s">
        <v>353</v>
      </c>
      <c r="D3143" s="33" t="s">
        <v>354</v>
      </c>
      <c r="E3143" s="34">
        <v>147139</v>
      </c>
      <c r="F3143" s="35">
        <v>21.452000000000002</v>
      </c>
      <c r="G3143" s="34">
        <v>281.8</v>
      </c>
      <c r="H3143" s="14">
        <f t="shared" si="196"/>
        <v>8894807.9833040014</v>
      </c>
      <c r="I3143" s="11">
        <f t="shared" si="197"/>
        <v>147139</v>
      </c>
      <c r="J3143" s="11">
        <f t="shared" si="198"/>
        <v>3156425.8280000002</v>
      </c>
      <c r="K3143" s="11">
        <f t="shared" si="199"/>
        <v>0</v>
      </c>
    </row>
    <row r="3144" spans="1:11" s="11" customFormat="1">
      <c r="A3144" s="32">
        <v>2018</v>
      </c>
      <c r="B3144" s="32">
        <v>3</v>
      </c>
      <c r="C3144" s="33" t="s">
        <v>563</v>
      </c>
      <c r="D3144" s="33" t="s">
        <v>564</v>
      </c>
      <c r="E3144" s="34">
        <v>4215201</v>
      </c>
      <c r="F3144" s="35">
        <v>1.0169999999999999</v>
      </c>
      <c r="G3144" s="34">
        <v>283.89999999999998</v>
      </c>
      <c r="H3144" s="14">
        <f t="shared" si="196"/>
        <v>12170393.884863</v>
      </c>
      <c r="I3144" s="11">
        <f t="shared" si="197"/>
        <v>4215201</v>
      </c>
      <c r="J3144" s="11">
        <f t="shared" si="198"/>
        <v>4286859.4169999994</v>
      </c>
      <c r="K3144" s="11">
        <f t="shared" si="199"/>
        <v>0</v>
      </c>
    </row>
    <row r="3145" spans="1:11" s="11" customFormat="1">
      <c r="A3145" s="32">
        <v>2018</v>
      </c>
      <c r="B3145" s="32">
        <v>3</v>
      </c>
      <c r="C3145" s="33" t="s">
        <v>563</v>
      </c>
      <c r="D3145" s="33" t="s">
        <v>564</v>
      </c>
      <c r="E3145" s="34">
        <v>48822</v>
      </c>
      <c r="F3145" s="35">
        <v>1.0249999999999999</v>
      </c>
      <c r="G3145" s="34">
        <v>1664.7</v>
      </c>
      <c r="H3145" s="14">
        <f t="shared" si="196"/>
        <v>833058.3298500001</v>
      </c>
      <c r="I3145" s="11">
        <f t="shared" si="197"/>
        <v>48822</v>
      </c>
      <c r="J3145" s="11">
        <f t="shared" si="198"/>
        <v>50042.549999999996</v>
      </c>
      <c r="K3145" s="11">
        <f t="shared" si="199"/>
        <v>0</v>
      </c>
    </row>
    <row r="3146" spans="1:11" s="11" customFormat="1">
      <c r="A3146" s="32">
        <v>2018</v>
      </c>
      <c r="B3146" s="32">
        <v>7</v>
      </c>
      <c r="C3146" s="33" t="s">
        <v>563</v>
      </c>
      <c r="D3146" s="33" t="s">
        <v>564</v>
      </c>
      <c r="E3146" s="34">
        <v>236417</v>
      </c>
      <c r="F3146" s="35">
        <v>1.0209999999999999</v>
      </c>
      <c r="G3146" s="34">
        <v>293.2</v>
      </c>
      <c r="H3146" s="14">
        <f t="shared" si="196"/>
        <v>707731.3115239999</v>
      </c>
      <c r="I3146" s="11">
        <f t="shared" si="197"/>
        <v>236417</v>
      </c>
      <c r="J3146" s="11">
        <f t="shared" si="198"/>
        <v>241381.75699999998</v>
      </c>
      <c r="K3146" s="11">
        <f t="shared" si="199"/>
        <v>0</v>
      </c>
    </row>
    <row r="3147" spans="1:11" s="11" customFormat="1">
      <c r="A3147" s="32">
        <v>2018</v>
      </c>
      <c r="B3147" s="32">
        <v>8</v>
      </c>
      <c r="C3147" s="33" t="s">
        <v>565</v>
      </c>
      <c r="D3147" s="33" t="s">
        <v>566</v>
      </c>
      <c r="E3147" s="34">
        <v>1961</v>
      </c>
      <c r="F3147" s="35">
        <v>5.8</v>
      </c>
      <c r="G3147" s="34">
        <v>1467.6</v>
      </c>
      <c r="H3147" s="14">
        <f t="shared" si="196"/>
        <v>166921.88879999999</v>
      </c>
      <c r="I3147" s="11">
        <f t="shared" si="197"/>
        <v>1961</v>
      </c>
      <c r="J3147" s="11">
        <f t="shared" si="198"/>
        <v>11373.8</v>
      </c>
      <c r="K3147" s="11">
        <f t="shared" si="199"/>
        <v>0</v>
      </c>
    </row>
    <row r="3148" spans="1:11" s="11" customFormat="1">
      <c r="A3148" s="32">
        <v>2018</v>
      </c>
      <c r="B3148" s="32">
        <v>8</v>
      </c>
      <c r="C3148" s="33" t="s">
        <v>353</v>
      </c>
      <c r="D3148" s="33" t="s">
        <v>354</v>
      </c>
      <c r="E3148" s="34">
        <v>156978</v>
      </c>
      <c r="F3148" s="35">
        <v>23.904</v>
      </c>
      <c r="G3148" s="34">
        <v>361.8</v>
      </c>
      <c r="H3148" s="14">
        <f t="shared" si="196"/>
        <v>13576190.841216</v>
      </c>
      <c r="I3148" s="11">
        <f t="shared" si="197"/>
        <v>156978</v>
      </c>
      <c r="J3148" s="11">
        <f t="shared" si="198"/>
        <v>3752402.1120000002</v>
      </c>
      <c r="K3148" s="11">
        <f t="shared" si="199"/>
        <v>0</v>
      </c>
    </row>
    <row r="3149" spans="1:11" s="11" customFormat="1">
      <c r="A3149" s="32">
        <v>2018</v>
      </c>
      <c r="B3149" s="32">
        <v>8</v>
      </c>
      <c r="C3149" s="33" t="s">
        <v>353</v>
      </c>
      <c r="D3149" s="33" t="s">
        <v>354</v>
      </c>
      <c r="E3149" s="34">
        <v>6322</v>
      </c>
      <c r="F3149" s="35">
        <v>23.815999999999999</v>
      </c>
      <c r="G3149" s="34">
        <v>390.7</v>
      </c>
      <c r="H3149" s="14">
        <f t="shared" si="196"/>
        <v>588256.48606399994</v>
      </c>
      <c r="I3149" s="11">
        <f t="shared" si="197"/>
        <v>6322</v>
      </c>
      <c r="J3149" s="11">
        <f t="shared" si="198"/>
        <v>150564.75200000001</v>
      </c>
      <c r="K3149" s="11">
        <f t="shared" si="199"/>
        <v>0</v>
      </c>
    </row>
    <row r="3150" spans="1:11" s="11" customFormat="1">
      <c r="A3150" s="32">
        <v>2018</v>
      </c>
      <c r="B3150" s="32">
        <v>10</v>
      </c>
      <c r="C3150" s="33" t="s">
        <v>563</v>
      </c>
      <c r="D3150" s="33" t="s">
        <v>564</v>
      </c>
      <c r="E3150" s="34">
        <v>507939</v>
      </c>
      <c r="F3150" s="35">
        <v>1.03</v>
      </c>
      <c r="G3150" s="34">
        <v>321.10000000000002</v>
      </c>
      <c r="H3150" s="14">
        <f t="shared" si="196"/>
        <v>1679921.8928700001</v>
      </c>
      <c r="I3150" s="11">
        <f t="shared" si="197"/>
        <v>507939</v>
      </c>
      <c r="J3150" s="11">
        <f t="shared" si="198"/>
        <v>523177.17000000004</v>
      </c>
      <c r="K3150" s="11">
        <f t="shared" si="199"/>
        <v>0</v>
      </c>
    </row>
    <row r="3151" spans="1:11" s="11" customFormat="1">
      <c r="A3151" s="32">
        <v>2018</v>
      </c>
      <c r="B3151" s="32">
        <v>26</v>
      </c>
      <c r="C3151" s="33" t="s">
        <v>353</v>
      </c>
      <c r="D3151" s="33" t="s">
        <v>354</v>
      </c>
      <c r="E3151" s="34">
        <v>117426</v>
      </c>
      <c r="F3151" s="35">
        <v>23.687999999999999</v>
      </c>
      <c r="G3151" s="34">
        <v>234.7</v>
      </c>
      <c r="H3151" s="14">
        <f t="shared" si="196"/>
        <v>6528384.895535999</v>
      </c>
      <c r="I3151" s="11">
        <f t="shared" si="197"/>
        <v>117426</v>
      </c>
      <c r="J3151" s="11">
        <f t="shared" si="198"/>
        <v>2781587.088</v>
      </c>
      <c r="K3151" s="11">
        <f t="shared" si="199"/>
        <v>0</v>
      </c>
    </row>
    <row r="3152" spans="1:11" s="11" customFormat="1">
      <c r="A3152" s="32">
        <v>2018</v>
      </c>
      <c r="B3152" s="32">
        <v>26</v>
      </c>
      <c r="C3152" s="33" t="s">
        <v>353</v>
      </c>
      <c r="D3152" s="33" t="s">
        <v>354</v>
      </c>
      <c r="E3152" s="34">
        <v>31785</v>
      </c>
      <c r="F3152" s="35">
        <v>21.462</v>
      </c>
      <c r="G3152" s="34">
        <v>466.9</v>
      </c>
      <c r="H3152" s="14">
        <f t="shared" si="196"/>
        <v>3185050.1892299997</v>
      </c>
      <c r="I3152" s="11">
        <f t="shared" si="197"/>
        <v>31785</v>
      </c>
      <c r="J3152" s="11">
        <f t="shared" si="198"/>
        <v>682169.67</v>
      </c>
      <c r="K3152" s="11">
        <f t="shared" si="199"/>
        <v>0</v>
      </c>
    </row>
    <row r="3153" spans="1:11" s="11" customFormat="1">
      <c r="A3153" s="32">
        <v>2018</v>
      </c>
      <c r="B3153" s="32">
        <v>26</v>
      </c>
      <c r="C3153" s="33" t="s">
        <v>563</v>
      </c>
      <c r="D3153" s="33" t="s">
        <v>564</v>
      </c>
      <c r="E3153" s="34">
        <v>122193</v>
      </c>
      <c r="F3153" s="35">
        <v>1.03</v>
      </c>
      <c r="G3153" s="34">
        <v>341.9</v>
      </c>
      <c r="H3153" s="14">
        <f t="shared" si="196"/>
        <v>430311.20300999994</v>
      </c>
      <c r="I3153" s="11">
        <f t="shared" si="197"/>
        <v>122193</v>
      </c>
      <c r="J3153" s="11">
        <f t="shared" si="198"/>
        <v>125858.79000000001</v>
      </c>
      <c r="K3153" s="11">
        <f t="shared" si="199"/>
        <v>0</v>
      </c>
    </row>
    <row r="3154" spans="1:11" s="11" customFormat="1">
      <c r="A3154" s="32">
        <v>2018</v>
      </c>
      <c r="B3154" s="32">
        <v>47</v>
      </c>
      <c r="C3154" s="33" t="s">
        <v>563</v>
      </c>
      <c r="D3154" s="33" t="s">
        <v>564</v>
      </c>
      <c r="E3154" s="34">
        <v>55492</v>
      </c>
      <c r="F3154" s="35">
        <v>1</v>
      </c>
      <c r="G3154" s="34">
        <v>311.10000000000002</v>
      </c>
      <c r="H3154" s="14">
        <f t="shared" si="196"/>
        <v>172635.61200000002</v>
      </c>
      <c r="I3154" s="11">
        <f t="shared" si="197"/>
        <v>55492</v>
      </c>
      <c r="J3154" s="11">
        <f t="shared" si="198"/>
        <v>55492</v>
      </c>
      <c r="K3154" s="11">
        <f t="shared" si="199"/>
        <v>0</v>
      </c>
    </row>
    <row r="3155" spans="1:11" s="11" customFormat="1">
      <c r="A3155" s="32">
        <v>2018</v>
      </c>
      <c r="B3155" s="32">
        <v>51</v>
      </c>
      <c r="C3155" s="33" t="s">
        <v>362</v>
      </c>
      <c r="D3155" s="33" t="s">
        <v>354</v>
      </c>
      <c r="E3155" s="34">
        <v>33909</v>
      </c>
      <c r="F3155" s="35">
        <v>13.08</v>
      </c>
      <c r="G3155" s="34">
        <v>530.20000000000005</v>
      </c>
      <c r="H3155" s="14">
        <f t="shared" si="196"/>
        <v>2351594.5754400003</v>
      </c>
      <c r="I3155" s="11">
        <f t="shared" si="197"/>
        <v>33909</v>
      </c>
      <c r="J3155" s="11">
        <f t="shared" si="198"/>
        <v>443529.72000000003</v>
      </c>
      <c r="K3155" s="11">
        <f t="shared" si="199"/>
        <v>1</v>
      </c>
    </row>
    <row r="3156" spans="1:11" s="11" customFormat="1">
      <c r="A3156" s="32">
        <v>2018</v>
      </c>
      <c r="B3156" s="32">
        <v>51</v>
      </c>
      <c r="C3156" s="33" t="s">
        <v>563</v>
      </c>
      <c r="D3156" s="33" t="s">
        <v>564</v>
      </c>
      <c r="E3156" s="34">
        <v>330589</v>
      </c>
      <c r="F3156" s="35">
        <v>1.048</v>
      </c>
      <c r="G3156" s="34">
        <v>353.7</v>
      </c>
      <c r="H3156" s="14">
        <f t="shared" si="196"/>
        <v>1225419.3710640001</v>
      </c>
      <c r="I3156" s="11">
        <f t="shared" si="197"/>
        <v>330589</v>
      </c>
      <c r="J3156" s="11">
        <f t="shared" si="198"/>
        <v>346457.272</v>
      </c>
      <c r="K3156" s="11">
        <f t="shared" si="199"/>
        <v>0</v>
      </c>
    </row>
    <row r="3157" spans="1:11" s="11" customFormat="1">
      <c r="A3157" s="32">
        <v>2018</v>
      </c>
      <c r="B3157" s="32">
        <v>54</v>
      </c>
      <c r="C3157" s="33" t="s">
        <v>563</v>
      </c>
      <c r="D3157" s="33" t="s">
        <v>564</v>
      </c>
      <c r="E3157" s="34">
        <v>43458</v>
      </c>
      <c r="F3157" s="35">
        <v>1.03</v>
      </c>
      <c r="G3157" s="34">
        <v>274</v>
      </c>
      <c r="H3157" s="14">
        <f t="shared" si="196"/>
        <v>122647.16760000002</v>
      </c>
      <c r="I3157" s="11">
        <f t="shared" si="197"/>
        <v>43458</v>
      </c>
      <c r="J3157" s="11">
        <f t="shared" si="198"/>
        <v>44761.74</v>
      </c>
      <c r="K3157" s="11">
        <f t="shared" si="199"/>
        <v>0</v>
      </c>
    </row>
    <row r="3158" spans="1:11" s="11" customFormat="1">
      <c r="A3158" s="32">
        <v>2018</v>
      </c>
      <c r="B3158" s="32">
        <v>56</v>
      </c>
      <c r="C3158" s="33" t="s">
        <v>353</v>
      </c>
      <c r="D3158" s="33" t="s">
        <v>354</v>
      </c>
      <c r="E3158" s="34">
        <v>12608</v>
      </c>
      <c r="F3158" s="35">
        <v>23.172000000000001</v>
      </c>
      <c r="G3158" s="34">
        <v>304</v>
      </c>
      <c r="H3158" s="14">
        <f t="shared" si="196"/>
        <v>888143.83104000008</v>
      </c>
      <c r="I3158" s="11">
        <f t="shared" si="197"/>
        <v>12608</v>
      </c>
      <c r="J3158" s="11">
        <f t="shared" si="198"/>
        <v>292152.576</v>
      </c>
      <c r="K3158" s="11">
        <f t="shared" si="199"/>
        <v>0</v>
      </c>
    </row>
    <row r="3159" spans="1:11" s="11" customFormat="1">
      <c r="A3159" s="32">
        <v>2018</v>
      </c>
      <c r="B3159" s="32">
        <v>59</v>
      </c>
      <c r="C3159" s="33" t="s">
        <v>363</v>
      </c>
      <c r="D3159" s="33" t="s">
        <v>354</v>
      </c>
      <c r="E3159" s="34">
        <v>25072</v>
      </c>
      <c r="F3159" s="35">
        <v>16.39</v>
      </c>
      <c r="G3159" s="34">
        <v>147.5</v>
      </c>
      <c r="H3159" s="14">
        <f t="shared" si="196"/>
        <v>606121.86800000002</v>
      </c>
      <c r="I3159" s="11">
        <f t="shared" si="197"/>
        <v>25072</v>
      </c>
      <c r="J3159" s="11">
        <f t="shared" si="198"/>
        <v>410930.08</v>
      </c>
      <c r="K3159" s="11">
        <f t="shared" si="199"/>
        <v>0</v>
      </c>
    </row>
    <row r="3160" spans="1:11" s="11" customFormat="1">
      <c r="A3160" s="32">
        <v>2018</v>
      </c>
      <c r="B3160" s="32">
        <v>60</v>
      </c>
      <c r="C3160" s="33" t="s">
        <v>363</v>
      </c>
      <c r="D3160" s="33" t="s">
        <v>354</v>
      </c>
      <c r="E3160" s="34">
        <v>79883</v>
      </c>
      <c r="F3160" s="35">
        <v>16.385999999999999</v>
      </c>
      <c r="G3160" s="34">
        <v>116</v>
      </c>
      <c r="H3160" s="14">
        <f t="shared" si="196"/>
        <v>1518396.8920799999</v>
      </c>
      <c r="I3160" s="11">
        <f t="shared" si="197"/>
        <v>79883</v>
      </c>
      <c r="J3160" s="11">
        <f t="shared" si="198"/>
        <v>1308962.838</v>
      </c>
      <c r="K3160" s="11">
        <f t="shared" si="199"/>
        <v>0</v>
      </c>
    </row>
    <row r="3161" spans="1:11" s="11" customFormat="1">
      <c r="A3161" s="32">
        <v>2018</v>
      </c>
      <c r="B3161" s="32">
        <v>87</v>
      </c>
      <c r="C3161" s="33" t="s">
        <v>363</v>
      </c>
      <c r="D3161" s="33" t="s">
        <v>354</v>
      </c>
      <c r="E3161" s="34">
        <v>54856</v>
      </c>
      <c r="F3161" s="35">
        <v>18.37</v>
      </c>
      <c r="G3161" s="34">
        <v>230.9</v>
      </c>
      <c r="H3161" s="14">
        <f t="shared" si="196"/>
        <v>2326790.1984800003</v>
      </c>
      <c r="I3161" s="11">
        <f t="shared" si="197"/>
        <v>54856</v>
      </c>
      <c r="J3161" s="11">
        <f t="shared" si="198"/>
        <v>1007704.7200000001</v>
      </c>
      <c r="K3161" s="11">
        <f t="shared" si="199"/>
        <v>0</v>
      </c>
    </row>
    <row r="3162" spans="1:11" s="11" customFormat="1">
      <c r="A3162" s="32">
        <v>2018</v>
      </c>
      <c r="B3162" s="32">
        <v>87</v>
      </c>
      <c r="C3162" s="33" t="s">
        <v>563</v>
      </c>
      <c r="D3162" s="33" t="s">
        <v>564</v>
      </c>
      <c r="E3162" s="34">
        <v>2750</v>
      </c>
      <c r="F3162" s="35">
        <v>1.0349999999999999</v>
      </c>
      <c r="G3162" s="34">
        <v>370.5</v>
      </c>
      <c r="H3162" s="14">
        <f t="shared" si="196"/>
        <v>10545.356249999999</v>
      </c>
      <c r="I3162" s="11">
        <f t="shared" si="197"/>
        <v>2750</v>
      </c>
      <c r="J3162" s="11">
        <f t="shared" si="198"/>
        <v>2846.25</v>
      </c>
      <c r="K3162" s="11">
        <f t="shared" si="199"/>
        <v>0</v>
      </c>
    </row>
    <row r="3163" spans="1:11" s="11" customFormat="1">
      <c r="A3163" s="32">
        <v>2018</v>
      </c>
      <c r="B3163" s="32">
        <v>96</v>
      </c>
      <c r="C3163" s="33" t="s">
        <v>563</v>
      </c>
      <c r="D3163" s="33" t="s">
        <v>564</v>
      </c>
      <c r="E3163" s="34">
        <v>132565</v>
      </c>
      <c r="F3163" s="35">
        <v>1</v>
      </c>
      <c r="G3163" s="34">
        <v>844.4</v>
      </c>
      <c r="H3163" s="14">
        <f t="shared" si="196"/>
        <v>1119378.8599999999</v>
      </c>
      <c r="I3163" s="11">
        <f t="shared" si="197"/>
        <v>132565</v>
      </c>
      <c r="J3163" s="11">
        <f t="shared" si="198"/>
        <v>132565</v>
      </c>
      <c r="K3163" s="11">
        <f t="shared" si="199"/>
        <v>0</v>
      </c>
    </row>
    <row r="3164" spans="1:11" s="11" customFormat="1">
      <c r="A3164" s="32">
        <v>2018</v>
      </c>
      <c r="B3164" s="32">
        <v>108</v>
      </c>
      <c r="C3164" s="33" t="s">
        <v>563</v>
      </c>
      <c r="D3164" s="33" t="s">
        <v>564</v>
      </c>
      <c r="E3164" s="34">
        <v>176</v>
      </c>
      <c r="F3164" s="35">
        <v>1.1120000000000001</v>
      </c>
      <c r="G3164" s="34">
        <v>1088.0999999999999</v>
      </c>
      <c r="H3164" s="14">
        <f t="shared" si="196"/>
        <v>2129.5422720000001</v>
      </c>
      <c r="I3164" s="11">
        <f t="shared" si="197"/>
        <v>176</v>
      </c>
      <c r="J3164" s="11">
        <f t="shared" si="198"/>
        <v>195.71200000000002</v>
      </c>
      <c r="K3164" s="11">
        <f t="shared" si="199"/>
        <v>0</v>
      </c>
    </row>
    <row r="3165" spans="1:11" s="11" customFormat="1">
      <c r="A3165" s="32">
        <v>2018</v>
      </c>
      <c r="B3165" s="32">
        <v>108</v>
      </c>
      <c r="C3165" s="33" t="s">
        <v>563</v>
      </c>
      <c r="D3165" s="33" t="s">
        <v>564</v>
      </c>
      <c r="E3165" s="34">
        <v>7504</v>
      </c>
      <c r="F3165" s="35">
        <v>1.1120000000000001</v>
      </c>
      <c r="G3165" s="34">
        <v>341.2</v>
      </c>
      <c r="H3165" s="14">
        <f t="shared" si="196"/>
        <v>28471.256576</v>
      </c>
      <c r="I3165" s="11">
        <f t="shared" si="197"/>
        <v>7504</v>
      </c>
      <c r="J3165" s="11">
        <f t="shared" si="198"/>
        <v>8344.4480000000003</v>
      </c>
      <c r="K3165" s="11">
        <f t="shared" si="199"/>
        <v>0</v>
      </c>
    </row>
    <row r="3166" spans="1:11" s="11" customFormat="1">
      <c r="A3166" s="32">
        <v>2018</v>
      </c>
      <c r="B3166" s="32">
        <v>108</v>
      </c>
      <c r="C3166" s="33" t="s">
        <v>363</v>
      </c>
      <c r="D3166" s="33" t="s">
        <v>354</v>
      </c>
      <c r="E3166" s="34">
        <v>29301</v>
      </c>
      <c r="F3166" s="35">
        <v>17.545999999999999</v>
      </c>
      <c r="G3166" s="34">
        <v>155.9</v>
      </c>
      <c r="H3166" s="14">
        <f t="shared" si="196"/>
        <v>801505.82441400003</v>
      </c>
      <c r="I3166" s="11">
        <f t="shared" si="197"/>
        <v>29301</v>
      </c>
      <c r="J3166" s="11">
        <f t="shared" si="198"/>
        <v>514115.34599999996</v>
      </c>
      <c r="K3166" s="11">
        <f t="shared" si="199"/>
        <v>0</v>
      </c>
    </row>
    <row r="3167" spans="1:11" s="11" customFormat="1">
      <c r="A3167" s="32">
        <v>2018</v>
      </c>
      <c r="B3167" s="32">
        <v>108</v>
      </c>
      <c r="C3167" s="33" t="s">
        <v>363</v>
      </c>
      <c r="D3167" s="33" t="s">
        <v>354</v>
      </c>
      <c r="E3167" s="34">
        <v>43187</v>
      </c>
      <c r="F3167" s="35">
        <v>16.901</v>
      </c>
      <c r="G3167" s="34">
        <v>127.5</v>
      </c>
      <c r="H3167" s="14">
        <f t="shared" si="196"/>
        <v>930626.94592500001</v>
      </c>
      <c r="I3167" s="11">
        <f t="shared" si="197"/>
        <v>43187</v>
      </c>
      <c r="J3167" s="11">
        <f t="shared" si="198"/>
        <v>729903.48699999996</v>
      </c>
      <c r="K3167" s="11">
        <f t="shared" si="199"/>
        <v>0</v>
      </c>
    </row>
    <row r="3168" spans="1:11" s="11" customFormat="1">
      <c r="A3168" s="32">
        <v>2018</v>
      </c>
      <c r="B3168" s="32">
        <v>113</v>
      </c>
      <c r="C3168" s="33" t="s">
        <v>363</v>
      </c>
      <c r="D3168" s="33" t="s">
        <v>354</v>
      </c>
      <c r="E3168" s="34">
        <v>96150</v>
      </c>
      <c r="F3168" s="35">
        <v>18.420000000000002</v>
      </c>
      <c r="G3168" s="34">
        <v>211</v>
      </c>
      <c r="H3168" s="14">
        <f t="shared" si="196"/>
        <v>3736985.13</v>
      </c>
      <c r="I3168" s="11">
        <f t="shared" si="197"/>
        <v>96150</v>
      </c>
      <c r="J3168" s="11">
        <f t="shared" si="198"/>
        <v>1771083.0000000002</v>
      </c>
      <c r="K3168" s="11">
        <f t="shared" si="199"/>
        <v>0</v>
      </c>
    </row>
    <row r="3169" spans="1:11" s="11" customFormat="1">
      <c r="A3169" s="32">
        <v>2018</v>
      </c>
      <c r="B3169" s="32">
        <v>113</v>
      </c>
      <c r="C3169" s="33" t="s">
        <v>565</v>
      </c>
      <c r="D3169" s="33" t="s">
        <v>566</v>
      </c>
      <c r="E3169" s="34">
        <v>347</v>
      </c>
      <c r="F3169" s="35">
        <v>5.43</v>
      </c>
      <c r="G3169" s="34">
        <v>1653.2</v>
      </c>
      <c r="H3169" s="14">
        <f t="shared" si="196"/>
        <v>31149.759720000002</v>
      </c>
      <c r="I3169" s="11">
        <f t="shared" si="197"/>
        <v>347</v>
      </c>
      <c r="J3169" s="11">
        <f t="shared" si="198"/>
        <v>1884.2099999999998</v>
      </c>
      <c r="K3169" s="11">
        <f t="shared" si="199"/>
        <v>0</v>
      </c>
    </row>
    <row r="3170" spans="1:11" s="11" customFormat="1">
      <c r="A3170" s="32">
        <v>2018</v>
      </c>
      <c r="B3170" s="32">
        <v>113</v>
      </c>
      <c r="C3170" s="33" t="s">
        <v>563</v>
      </c>
      <c r="D3170" s="33" t="s">
        <v>564</v>
      </c>
      <c r="E3170" s="34">
        <v>617</v>
      </c>
      <c r="F3170" s="35">
        <v>0.85599999999999998</v>
      </c>
      <c r="G3170" s="34">
        <v>476.5</v>
      </c>
      <c r="H3170" s="14">
        <f t="shared" si="196"/>
        <v>2516.6442799999995</v>
      </c>
      <c r="I3170" s="11">
        <f t="shared" si="197"/>
        <v>617</v>
      </c>
      <c r="J3170" s="11">
        <f t="shared" si="198"/>
        <v>528.15200000000004</v>
      </c>
      <c r="K3170" s="11">
        <f t="shared" si="199"/>
        <v>0</v>
      </c>
    </row>
    <row r="3171" spans="1:11" s="11" customFormat="1">
      <c r="A3171" s="32">
        <v>2018</v>
      </c>
      <c r="B3171" s="32">
        <v>116</v>
      </c>
      <c r="C3171" s="33" t="s">
        <v>563</v>
      </c>
      <c r="D3171" s="33" t="s">
        <v>564</v>
      </c>
      <c r="E3171" s="34">
        <v>219720</v>
      </c>
      <c r="F3171" s="35">
        <v>1.0489999999999999</v>
      </c>
      <c r="G3171" s="34">
        <v>355.2</v>
      </c>
      <c r="H3171" s="14">
        <f t="shared" si="196"/>
        <v>818687.26656000002</v>
      </c>
      <c r="I3171" s="11">
        <f t="shared" si="197"/>
        <v>219720</v>
      </c>
      <c r="J3171" s="11">
        <f t="shared" si="198"/>
        <v>230486.28</v>
      </c>
      <c r="K3171" s="11">
        <f t="shared" si="199"/>
        <v>0</v>
      </c>
    </row>
    <row r="3172" spans="1:11" s="11" customFormat="1">
      <c r="A3172" s="32">
        <v>2018</v>
      </c>
      <c r="B3172" s="32">
        <v>117</v>
      </c>
      <c r="C3172" s="33" t="s">
        <v>563</v>
      </c>
      <c r="D3172" s="33" t="s">
        <v>564</v>
      </c>
      <c r="E3172" s="34">
        <v>1161629</v>
      </c>
      <c r="F3172" s="35">
        <v>1.0580000000000001</v>
      </c>
      <c r="G3172" s="34">
        <v>386.8</v>
      </c>
      <c r="H3172" s="14">
        <f t="shared" si="196"/>
        <v>4753785.4683760004</v>
      </c>
      <c r="I3172" s="11">
        <f t="shared" si="197"/>
        <v>1161629</v>
      </c>
      <c r="J3172" s="11">
        <f t="shared" si="198"/>
        <v>1229003.4820000001</v>
      </c>
      <c r="K3172" s="11">
        <f t="shared" si="199"/>
        <v>0</v>
      </c>
    </row>
    <row r="3173" spans="1:11" s="11" customFormat="1">
      <c r="A3173" s="32">
        <v>2018</v>
      </c>
      <c r="B3173" s="32">
        <v>120</v>
      </c>
      <c r="C3173" s="33" t="s">
        <v>563</v>
      </c>
      <c r="D3173" s="33" t="s">
        <v>564</v>
      </c>
      <c r="E3173" s="34">
        <v>177984</v>
      </c>
      <c r="F3173" s="35">
        <v>1.04</v>
      </c>
      <c r="G3173" s="34">
        <v>458.7</v>
      </c>
      <c r="H3173" s="14">
        <f t="shared" si="196"/>
        <v>849069.11231999996</v>
      </c>
      <c r="I3173" s="11">
        <f t="shared" si="197"/>
        <v>177984</v>
      </c>
      <c r="J3173" s="11">
        <f t="shared" si="198"/>
        <v>185103.36000000002</v>
      </c>
      <c r="K3173" s="11">
        <f t="shared" si="199"/>
        <v>0</v>
      </c>
    </row>
    <row r="3174" spans="1:11" s="11" customFormat="1">
      <c r="A3174" s="32">
        <v>2018</v>
      </c>
      <c r="B3174" s="32">
        <v>126</v>
      </c>
      <c r="C3174" s="33" t="s">
        <v>563</v>
      </c>
      <c r="D3174" s="33" t="s">
        <v>564</v>
      </c>
      <c r="E3174" s="34">
        <v>3398</v>
      </c>
      <c r="F3174" s="35">
        <v>1.03</v>
      </c>
      <c r="G3174" s="34">
        <v>485.1</v>
      </c>
      <c r="H3174" s="14">
        <f t="shared" si="196"/>
        <v>16978.20894</v>
      </c>
      <c r="I3174" s="11">
        <f t="shared" si="197"/>
        <v>3398</v>
      </c>
      <c r="J3174" s="11">
        <f t="shared" si="198"/>
        <v>3499.94</v>
      </c>
      <c r="K3174" s="11">
        <f t="shared" si="199"/>
        <v>0</v>
      </c>
    </row>
    <row r="3175" spans="1:11" s="11" customFormat="1">
      <c r="A3175" s="32">
        <v>2018</v>
      </c>
      <c r="B3175" s="32">
        <v>126</v>
      </c>
      <c r="C3175" s="33" t="s">
        <v>563</v>
      </c>
      <c r="D3175" s="33" t="s">
        <v>564</v>
      </c>
      <c r="E3175" s="34">
        <v>383081</v>
      </c>
      <c r="F3175" s="35">
        <v>1.03</v>
      </c>
      <c r="G3175" s="34">
        <v>277.7</v>
      </c>
      <c r="H3175" s="14">
        <f t="shared" si="196"/>
        <v>1095730.4151099999</v>
      </c>
      <c r="I3175" s="11">
        <f t="shared" si="197"/>
        <v>383081</v>
      </c>
      <c r="J3175" s="11">
        <f t="shared" si="198"/>
        <v>394573.43</v>
      </c>
      <c r="K3175" s="11">
        <f t="shared" si="199"/>
        <v>0</v>
      </c>
    </row>
    <row r="3176" spans="1:11" s="11" customFormat="1">
      <c r="A3176" s="32">
        <v>2018</v>
      </c>
      <c r="B3176" s="32">
        <v>127</v>
      </c>
      <c r="C3176" s="33" t="s">
        <v>363</v>
      </c>
      <c r="D3176" s="33" t="s">
        <v>354</v>
      </c>
      <c r="E3176" s="34">
        <v>194748</v>
      </c>
      <c r="F3176" s="35">
        <v>17.34</v>
      </c>
      <c r="G3176" s="34">
        <v>214.3</v>
      </c>
      <c r="H3176" s="14">
        <f t="shared" si="196"/>
        <v>7236761.6757600009</v>
      </c>
      <c r="I3176" s="11">
        <f t="shared" si="197"/>
        <v>194748</v>
      </c>
      <c r="J3176" s="11">
        <f t="shared" si="198"/>
        <v>3376930.32</v>
      </c>
      <c r="K3176" s="11">
        <f t="shared" si="199"/>
        <v>0</v>
      </c>
    </row>
    <row r="3177" spans="1:11" s="11" customFormat="1">
      <c r="A3177" s="32">
        <v>2018</v>
      </c>
      <c r="B3177" s="32">
        <v>130</v>
      </c>
      <c r="C3177" s="33" t="s">
        <v>353</v>
      </c>
      <c r="D3177" s="33" t="s">
        <v>354</v>
      </c>
      <c r="E3177" s="34">
        <v>38430</v>
      </c>
      <c r="F3177" s="35">
        <v>23.6</v>
      </c>
      <c r="G3177" s="34">
        <v>384.7</v>
      </c>
      <c r="H3177" s="14">
        <f t="shared" si="196"/>
        <v>3489028.9560000002</v>
      </c>
      <c r="I3177" s="11">
        <f t="shared" si="197"/>
        <v>38430</v>
      </c>
      <c r="J3177" s="11">
        <f t="shared" si="198"/>
        <v>906948</v>
      </c>
      <c r="K3177" s="11">
        <f t="shared" si="199"/>
        <v>0</v>
      </c>
    </row>
    <row r="3178" spans="1:11" s="11" customFormat="1">
      <c r="A3178" s="32">
        <v>2018</v>
      </c>
      <c r="B3178" s="32">
        <v>130</v>
      </c>
      <c r="C3178" s="33" t="s">
        <v>353</v>
      </c>
      <c r="D3178" s="33" t="s">
        <v>354</v>
      </c>
      <c r="E3178" s="34">
        <v>12863</v>
      </c>
      <c r="F3178" s="35">
        <v>23.74</v>
      </c>
      <c r="G3178" s="34">
        <v>382.6</v>
      </c>
      <c r="H3178" s="14">
        <f t="shared" si="196"/>
        <v>1168336.5141199999</v>
      </c>
      <c r="I3178" s="11">
        <f t="shared" si="197"/>
        <v>12863</v>
      </c>
      <c r="J3178" s="11">
        <f t="shared" si="198"/>
        <v>305367.62</v>
      </c>
      <c r="K3178" s="11">
        <f t="shared" si="199"/>
        <v>0</v>
      </c>
    </row>
    <row r="3179" spans="1:11" s="11" customFormat="1">
      <c r="A3179" s="32">
        <v>2018</v>
      </c>
      <c r="B3179" s="32">
        <v>130</v>
      </c>
      <c r="C3179" s="33" t="s">
        <v>565</v>
      </c>
      <c r="D3179" s="33" t="s">
        <v>566</v>
      </c>
      <c r="E3179" s="34">
        <v>1719</v>
      </c>
      <c r="F3179" s="35">
        <v>5.79</v>
      </c>
      <c r="G3179" s="34">
        <v>1672.2</v>
      </c>
      <c r="H3179" s="14">
        <f t="shared" si="196"/>
        <v>166434.23322000002</v>
      </c>
      <c r="I3179" s="11">
        <f t="shared" si="197"/>
        <v>1719</v>
      </c>
      <c r="J3179" s="11">
        <f t="shared" si="198"/>
        <v>9953.01</v>
      </c>
      <c r="K3179" s="11">
        <f t="shared" si="199"/>
        <v>0</v>
      </c>
    </row>
    <row r="3180" spans="1:11" s="11" customFormat="1">
      <c r="A3180" s="32">
        <v>2018</v>
      </c>
      <c r="B3180" s="32">
        <v>130</v>
      </c>
      <c r="C3180" s="33" t="s">
        <v>353</v>
      </c>
      <c r="D3180" s="33" t="s">
        <v>354</v>
      </c>
      <c r="E3180" s="34">
        <v>128549</v>
      </c>
      <c r="F3180" s="35">
        <v>23.62</v>
      </c>
      <c r="G3180" s="34">
        <v>324.10000000000002</v>
      </c>
      <c r="H3180" s="14">
        <f t="shared" si="196"/>
        <v>9840737.0385800023</v>
      </c>
      <c r="I3180" s="11">
        <f t="shared" si="197"/>
        <v>128549</v>
      </c>
      <c r="J3180" s="11">
        <f t="shared" si="198"/>
        <v>3036327.3800000004</v>
      </c>
      <c r="K3180" s="11">
        <f t="shared" si="199"/>
        <v>0</v>
      </c>
    </row>
    <row r="3181" spans="1:11" s="11" customFormat="1">
      <c r="A3181" s="32">
        <v>2018</v>
      </c>
      <c r="B3181" s="32">
        <v>136</v>
      </c>
      <c r="C3181" s="33" t="s">
        <v>353</v>
      </c>
      <c r="D3181" s="33" t="s">
        <v>354</v>
      </c>
      <c r="E3181" s="34">
        <v>105245</v>
      </c>
      <c r="F3181" s="35">
        <v>24.52</v>
      </c>
      <c r="G3181" s="34">
        <v>339.8</v>
      </c>
      <c r="H3181" s="14">
        <f t="shared" si="196"/>
        <v>8768903.9452</v>
      </c>
      <c r="I3181" s="11">
        <f t="shared" si="197"/>
        <v>105245</v>
      </c>
      <c r="J3181" s="11">
        <f t="shared" si="198"/>
        <v>2580607.4</v>
      </c>
      <c r="K3181" s="11">
        <f t="shared" si="199"/>
        <v>0</v>
      </c>
    </row>
    <row r="3182" spans="1:11" s="11" customFormat="1">
      <c r="A3182" s="32">
        <v>2018</v>
      </c>
      <c r="B3182" s="32">
        <v>136</v>
      </c>
      <c r="C3182" s="33" t="s">
        <v>353</v>
      </c>
      <c r="D3182" s="33" t="s">
        <v>354</v>
      </c>
      <c r="E3182" s="34">
        <v>115939</v>
      </c>
      <c r="F3182" s="35">
        <v>24.8</v>
      </c>
      <c r="G3182" s="34">
        <v>325.60000000000002</v>
      </c>
      <c r="H3182" s="14">
        <f t="shared" si="196"/>
        <v>9361935.1232000012</v>
      </c>
      <c r="I3182" s="11">
        <f t="shared" si="197"/>
        <v>115939</v>
      </c>
      <c r="J3182" s="11">
        <f t="shared" si="198"/>
        <v>2875287.2</v>
      </c>
      <c r="K3182" s="11">
        <f t="shared" si="199"/>
        <v>0</v>
      </c>
    </row>
    <row r="3183" spans="1:11" s="11" customFormat="1">
      <c r="A3183" s="32">
        <v>2018</v>
      </c>
      <c r="B3183" s="32">
        <v>136</v>
      </c>
      <c r="C3183" s="33" t="s">
        <v>565</v>
      </c>
      <c r="D3183" s="33" t="s">
        <v>566</v>
      </c>
      <c r="E3183" s="34">
        <v>1962</v>
      </c>
      <c r="F3183" s="35">
        <v>5.67</v>
      </c>
      <c r="G3183" s="34">
        <v>1540.6</v>
      </c>
      <c r="H3183" s="14">
        <f t="shared" si="196"/>
        <v>171384.66323999999</v>
      </c>
      <c r="I3183" s="11">
        <f t="shared" si="197"/>
        <v>1962</v>
      </c>
      <c r="J3183" s="11">
        <f t="shared" si="198"/>
        <v>11124.539999999999</v>
      </c>
      <c r="K3183" s="11">
        <f t="shared" si="199"/>
        <v>0</v>
      </c>
    </row>
    <row r="3184" spans="1:11" s="11" customFormat="1">
      <c r="A3184" s="32">
        <v>2018</v>
      </c>
      <c r="B3184" s="32">
        <v>136</v>
      </c>
      <c r="C3184" s="33" t="s">
        <v>565</v>
      </c>
      <c r="D3184" s="33" t="s">
        <v>566</v>
      </c>
      <c r="E3184" s="34">
        <v>261</v>
      </c>
      <c r="F3184" s="35">
        <v>5.67</v>
      </c>
      <c r="G3184" s="34">
        <v>1585.1</v>
      </c>
      <c r="H3184" s="14">
        <f t="shared" si="196"/>
        <v>23457.41937</v>
      </c>
      <c r="I3184" s="11">
        <f t="shared" si="197"/>
        <v>261</v>
      </c>
      <c r="J3184" s="11">
        <f t="shared" si="198"/>
        <v>1479.87</v>
      </c>
      <c r="K3184" s="11">
        <f t="shared" si="199"/>
        <v>0</v>
      </c>
    </row>
    <row r="3185" spans="1:11" s="11" customFormat="1">
      <c r="A3185" s="32">
        <v>2018</v>
      </c>
      <c r="B3185" s="32">
        <v>141</v>
      </c>
      <c r="C3185" s="33" t="s">
        <v>563</v>
      </c>
      <c r="D3185" s="33" t="s">
        <v>564</v>
      </c>
      <c r="E3185" s="34">
        <v>11053</v>
      </c>
      <c r="F3185" s="35">
        <v>1.0309999999999999</v>
      </c>
      <c r="G3185" s="34">
        <v>5477.4</v>
      </c>
      <c r="H3185" s="14">
        <f t="shared" si="196"/>
        <v>624184.94968199986</v>
      </c>
      <c r="I3185" s="11">
        <f t="shared" si="197"/>
        <v>11053</v>
      </c>
      <c r="J3185" s="11">
        <f t="shared" si="198"/>
        <v>11395.642999999998</v>
      </c>
      <c r="K3185" s="11">
        <f t="shared" si="199"/>
        <v>0</v>
      </c>
    </row>
    <row r="3186" spans="1:11" s="11" customFormat="1">
      <c r="A3186" s="32">
        <v>2018</v>
      </c>
      <c r="B3186" s="32">
        <v>160</v>
      </c>
      <c r="C3186" s="33" t="s">
        <v>563</v>
      </c>
      <c r="D3186" s="33" t="s">
        <v>564</v>
      </c>
      <c r="E3186" s="34">
        <v>295455</v>
      </c>
      <c r="F3186" s="35">
        <v>1.0549999999999999</v>
      </c>
      <c r="G3186" s="34">
        <v>313.2</v>
      </c>
      <c r="H3186" s="14">
        <f t="shared" si="196"/>
        <v>976260.13829999976</v>
      </c>
      <c r="I3186" s="11">
        <f t="shared" si="197"/>
        <v>295455</v>
      </c>
      <c r="J3186" s="11">
        <f t="shared" si="198"/>
        <v>311705.02499999997</v>
      </c>
      <c r="K3186" s="11">
        <f t="shared" si="199"/>
        <v>0</v>
      </c>
    </row>
    <row r="3187" spans="1:11" s="11" customFormat="1">
      <c r="A3187" s="32">
        <v>2018</v>
      </c>
      <c r="B3187" s="32">
        <v>160</v>
      </c>
      <c r="C3187" s="33" t="s">
        <v>563</v>
      </c>
      <c r="D3187" s="33" t="s">
        <v>564</v>
      </c>
      <c r="E3187" s="34">
        <v>474254</v>
      </c>
      <c r="F3187" s="35">
        <v>1.0549999999999999</v>
      </c>
      <c r="G3187" s="34">
        <v>237.4</v>
      </c>
      <c r="H3187" s="14">
        <f t="shared" si="196"/>
        <v>1187802.3407800002</v>
      </c>
      <c r="I3187" s="11">
        <f t="shared" si="197"/>
        <v>474254</v>
      </c>
      <c r="J3187" s="11">
        <f t="shared" si="198"/>
        <v>500337.97</v>
      </c>
      <c r="K3187" s="11">
        <f t="shared" si="199"/>
        <v>0</v>
      </c>
    </row>
    <row r="3188" spans="1:11" s="11" customFormat="1">
      <c r="A3188" s="32">
        <v>2018</v>
      </c>
      <c r="B3188" s="32">
        <v>160</v>
      </c>
      <c r="C3188" s="33" t="s">
        <v>363</v>
      </c>
      <c r="D3188" s="33" t="s">
        <v>354</v>
      </c>
      <c r="E3188" s="34">
        <v>14145</v>
      </c>
      <c r="F3188" s="35">
        <v>17.178000000000001</v>
      </c>
      <c r="G3188" s="34">
        <v>286.8</v>
      </c>
      <c r="H3188" s="14">
        <f t="shared" si="196"/>
        <v>696874.69908000005</v>
      </c>
      <c r="I3188" s="11">
        <f t="shared" si="197"/>
        <v>14145</v>
      </c>
      <c r="J3188" s="11">
        <f t="shared" si="198"/>
        <v>242982.81</v>
      </c>
      <c r="K3188" s="11">
        <f t="shared" si="199"/>
        <v>0</v>
      </c>
    </row>
    <row r="3189" spans="1:11" s="11" customFormat="1">
      <c r="A3189" s="32">
        <v>2018</v>
      </c>
      <c r="B3189" s="32">
        <v>160</v>
      </c>
      <c r="C3189" s="33" t="s">
        <v>363</v>
      </c>
      <c r="D3189" s="33" t="s">
        <v>354</v>
      </c>
      <c r="E3189" s="34">
        <v>27940</v>
      </c>
      <c r="F3189" s="35">
        <v>18.762</v>
      </c>
      <c r="G3189" s="34">
        <v>246.1</v>
      </c>
      <c r="H3189" s="14">
        <f t="shared" si="196"/>
        <v>1290081.49908</v>
      </c>
      <c r="I3189" s="11">
        <f t="shared" si="197"/>
        <v>27940</v>
      </c>
      <c r="J3189" s="11">
        <f t="shared" si="198"/>
        <v>524210.28</v>
      </c>
      <c r="K3189" s="11">
        <f t="shared" si="199"/>
        <v>0</v>
      </c>
    </row>
    <row r="3190" spans="1:11" s="11" customFormat="1">
      <c r="A3190" s="32">
        <v>2018</v>
      </c>
      <c r="B3190" s="32">
        <v>165</v>
      </c>
      <c r="C3190" s="33" t="s">
        <v>563</v>
      </c>
      <c r="D3190" s="33" t="s">
        <v>564</v>
      </c>
      <c r="E3190" s="34">
        <v>1652933</v>
      </c>
      <c r="F3190" s="35">
        <v>1.044</v>
      </c>
      <c r="G3190" s="34">
        <v>289.7</v>
      </c>
      <c r="H3190" s="14">
        <f t="shared" si="196"/>
        <v>4999242.9646439999</v>
      </c>
      <c r="I3190" s="11">
        <f t="shared" si="197"/>
        <v>1652933</v>
      </c>
      <c r="J3190" s="11">
        <f t="shared" si="198"/>
        <v>1725662.0520000001</v>
      </c>
      <c r="K3190" s="11">
        <f t="shared" si="199"/>
        <v>0</v>
      </c>
    </row>
    <row r="3191" spans="1:11" s="11" customFormat="1">
      <c r="A3191" s="32">
        <v>2018</v>
      </c>
      <c r="B3191" s="32">
        <v>260</v>
      </c>
      <c r="C3191" s="33" t="s">
        <v>563</v>
      </c>
      <c r="D3191" s="33" t="s">
        <v>564</v>
      </c>
      <c r="E3191" s="34">
        <v>1370769</v>
      </c>
      <c r="F3191" s="35">
        <v>1.0249999999999999</v>
      </c>
      <c r="G3191" s="34" t="s">
        <v>364</v>
      </c>
      <c r="H3191" s="14" t="str">
        <f t="shared" si="196"/>
        <v/>
      </c>
      <c r="I3191" s="11" t="str">
        <f t="shared" si="197"/>
        <v/>
      </c>
      <c r="J3191" s="11" t="str">
        <f t="shared" si="198"/>
        <v/>
      </c>
      <c r="K3191" s="11">
        <f t="shared" si="199"/>
        <v>0</v>
      </c>
    </row>
    <row r="3192" spans="1:11" s="11" customFormat="1">
      <c r="A3192" s="32">
        <v>2018</v>
      </c>
      <c r="B3192" s="32">
        <v>298</v>
      </c>
      <c r="C3192" s="33" t="s">
        <v>363</v>
      </c>
      <c r="D3192" s="33" t="s">
        <v>354</v>
      </c>
      <c r="E3192" s="34">
        <v>65729</v>
      </c>
      <c r="F3192" s="35">
        <v>16.600000000000001</v>
      </c>
      <c r="G3192" s="34" t="s">
        <v>364</v>
      </c>
      <c r="H3192" s="14" t="str">
        <f t="shared" si="196"/>
        <v/>
      </c>
      <c r="I3192" s="11" t="str">
        <f t="shared" si="197"/>
        <v/>
      </c>
      <c r="J3192" s="11" t="str">
        <f t="shared" si="198"/>
        <v/>
      </c>
      <c r="K3192" s="11">
        <f t="shared" si="199"/>
        <v>0</v>
      </c>
    </row>
    <row r="3193" spans="1:11" s="11" customFormat="1">
      <c r="A3193" s="32">
        <v>2018</v>
      </c>
      <c r="B3193" s="32">
        <v>298</v>
      </c>
      <c r="C3193" s="33" t="s">
        <v>363</v>
      </c>
      <c r="D3193" s="33" t="s">
        <v>354</v>
      </c>
      <c r="E3193" s="34">
        <v>16291</v>
      </c>
      <c r="F3193" s="35">
        <v>17.850000000000001</v>
      </c>
      <c r="G3193" s="34" t="s">
        <v>364</v>
      </c>
      <c r="H3193" s="14" t="str">
        <f t="shared" si="196"/>
        <v/>
      </c>
      <c r="I3193" s="11" t="str">
        <f t="shared" si="197"/>
        <v/>
      </c>
      <c r="J3193" s="11" t="str">
        <f t="shared" si="198"/>
        <v/>
      </c>
      <c r="K3193" s="11">
        <f t="shared" si="199"/>
        <v>0</v>
      </c>
    </row>
    <row r="3194" spans="1:11" s="11" customFormat="1">
      <c r="A3194" s="32">
        <v>2018</v>
      </c>
      <c r="B3194" s="32">
        <v>298</v>
      </c>
      <c r="C3194" s="33" t="s">
        <v>363</v>
      </c>
      <c r="D3194" s="33" t="s">
        <v>354</v>
      </c>
      <c r="E3194" s="34">
        <v>64810</v>
      </c>
      <c r="F3194" s="35">
        <v>16.93</v>
      </c>
      <c r="G3194" s="34" t="s">
        <v>364</v>
      </c>
      <c r="H3194" s="14" t="str">
        <f t="shared" si="196"/>
        <v/>
      </c>
      <c r="I3194" s="11" t="str">
        <f t="shared" si="197"/>
        <v/>
      </c>
      <c r="J3194" s="11" t="str">
        <f t="shared" si="198"/>
        <v/>
      </c>
      <c r="K3194" s="11">
        <f t="shared" si="199"/>
        <v>0</v>
      </c>
    </row>
    <row r="3195" spans="1:11" s="11" customFormat="1">
      <c r="A3195" s="32">
        <v>2018</v>
      </c>
      <c r="B3195" s="32">
        <v>298</v>
      </c>
      <c r="C3195" s="33" t="s">
        <v>363</v>
      </c>
      <c r="D3195" s="33" t="s">
        <v>354</v>
      </c>
      <c r="E3195" s="34">
        <v>16001</v>
      </c>
      <c r="F3195" s="35">
        <v>16.510000000000002</v>
      </c>
      <c r="G3195" s="34" t="s">
        <v>364</v>
      </c>
      <c r="H3195" s="14" t="str">
        <f t="shared" si="196"/>
        <v/>
      </c>
      <c r="I3195" s="11" t="str">
        <f t="shared" si="197"/>
        <v/>
      </c>
      <c r="J3195" s="11" t="str">
        <f t="shared" si="198"/>
        <v/>
      </c>
      <c r="K3195" s="11">
        <f t="shared" si="199"/>
        <v>0</v>
      </c>
    </row>
    <row r="3196" spans="1:11" s="11" customFormat="1">
      <c r="A3196" s="32">
        <v>2018</v>
      </c>
      <c r="B3196" s="32">
        <v>298</v>
      </c>
      <c r="C3196" s="33" t="s">
        <v>363</v>
      </c>
      <c r="D3196" s="33" t="s">
        <v>354</v>
      </c>
      <c r="E3196" s="34">
        <v>16280</v>
      </c>
      <c r="F3196" s="35">
        <v>16.579999999999998</v>
      </c>
      <c r="G3196" s="34" t="s">
        <v>364</v>
      </c>
      <c r="H3196" s="14" t="str">
        <f t="shared" si="196"/>
        <v/>
      </c>
      <c r="I3196" s="11" t="str">
        <f t="shared" si="197"/>
        <v/>
      </c>
      <c r="J3196" s="11" t="str">
        <f t="shared" si="198"/>
        <v/>
      </c>
      <c r="K3196" s="11">
        <f t="shared" si="199"/>
        <v>0</v>
      </c>
    </row>
    <row r="3197" spans="1:11" s="11" customFormat="1">
      <c r="A3197" s="32">
        <v>2018</v>
      </c>
      <c r="B3197" s="32">
        <v>298</v>
      </c>
      <c r="C3197" s="33" t="s">
        <v>363</v>
      </c>
      <c r="D3197" s="33" t="s">
        <v>354</v>
      </c>
      <c r="E3197" s="34">
        <v>144755</v>
      </c>
      <c r="F3197" s="35">
        <v>16.64</v>
      </c>
      <c r="G3197" s="34" t="s">
        <v>364</v>
      </c>
      <c r="H3197" s="14" t="str">
        <f t="shared" si="196"/>
        <v/>
      </c>
      <c r="I3197" s="11" t="str">
        <f t="shared" si="197"/>
        <v/>
      </c>
      <c r="J3197" s="11" t="str">
        <f t="shared" si="198"/>
        <v/>
      </c>
      <c r="K3197" s="11">
        <f t="shared" si="199"/>
        <v>0</v>
      </c>
    </row>
    <row r="3198" spans="1:11" s="11" customFormat="1">
      <c r="A3198" s="32">
        <v>2018</v>
      </c>
      <c r="B3198" s="32">
        <v>298</v>
      </c>
      <c r="C3198" s="33" t="s">
        <v>363</v>
      </c>
      <c r="D3198" s="33" t="s">
        <v>354</v>
      </c>
      <c r="E3198" s="34">
        <v>16419</v>
      </c>
      <c r="F3198" s="35">
        <v>16.510000000000002</v>
      </c>
      <c r="G3198" s="34" t="s">
        <v>364</v>
      </c>
      <c r="H3198" s="14" t="str">
        <f t="shared" si="196"/>
        <v/>
      </c>
      <c r="I3198" s="11" t="str">
        <f t="shared" si="197"/>
        <v/>
      </c>
      <c r="J3198" s="11" t="str">
        <f t="shared" si="198"/>
        <v/>
      </c>
      <c r="K3198" s="11">
        <f t="shared" si="199"/>
        <v>0</v>
      </c>
    </row>
    <row r="3199" spans="1:11" s="11" customFormat="1">
      <c r="A3199" s="32">
        <v>2018</v>
      </c>
      <c r="B3199" s="32">
        <v>298</v>
      </c>
      <c r="C3199" s="33" t="s">
        <v>363</v>
      </c>
      <c r="D3199" s="33" t="s">
        <v>354</v>
      </c>
      <c r="E3199" s="34">
        <v>32811</v>
      </c>
      <c r="F3199" s="35">
        <v>17.04</v>
      </c>
      <c r="G3199" s="34" t="s">
        <v>364</v>
      </c>
      <c r="H3199" s="14" t="str">
        <f t="shared" si="196"/>
        <v/>
      </c>
      <c r="I3199" s="11" t="str">
        <f t="shared" si="197"/>
        <v/>
      </c>
      <c r="J3199" s="11" t="str">
        <f t="shared" si="198"/>
        <v/>
      </c>
      <c r="K3199" s="11">
        <f t="shared" si="199"/>
        <v>0</v>
      </c>
    </row>
    <row r="3200" spans="1:11" s="11" customFormat="1">
      <c r="A3200" s="32">
        <v>2018</v>
      </c>
      <c r="B3200" s="32">
        <v>298</v>
      </c>
      <c r="C3200" s="33" t="s">
        <v>363</v>
      </c>
      <c r="D3200" s="33" t="s">
        <v>354</v>
      </c>
      <c r="E3200" s="34">
        <v>147012</v>
      </c>
      <c r="F3200" s="35">
        <v>17.04</v>
      </c>
      <c r="G3200" s="34" t="s">
        <v>364</v>
      </c>
      <c r="H3200" s="14" t="str">
        <f t="shared" si="196"/>
        <v/>
      </c>
      <c r="I3200" s="11" t="str">
        <f t="shared" si="197"/>
        <v/>
      </c>
      <c r="J3200" s="11" t="str">
        <f t="shared" si="198"/>
        <v/>
      </c>
      <c r="K3200" s="11">
        <f t="shared" si="199"/>
        <v>0</v>
      </c>
    </row>
    <row r="3201" spans="1:11" s="11" customFormat="1">
      <c r="A3201" s="32">
        <v>2018</v>
      </c>
      <c r="B3201" s="32">
        <v>298</v>
      </c>
      <c r="C3201" s="33" t="s">
        <v>563</v>
      </c>
      <c r="D3201" s="33" t="s">
        <v>564</v>
      </c>
      <c r="E3201" s="34">
        <v>42378</v>
      </c>
      <c r="F3201" s="35">
        <v>1.03</v>
      </c>
      <c r="G3201" s="34" t="s">
        <v>364</v>
      </c>
      <c r="H3201" s="14" t="str">
        <f t="shared" si="196"/>
        <v/>
      </c>
      <c r="I3201" s="11" t="str">
        <f t="shared" si="197"/>
        <v/>
      </c>
      <c r="J3201" s="11" t="str">
        <f t="shared" si="198"/>
        <v/>
      </c>
      <c r="K3201" s="11">
        <f t="shared" si="199"/>
        <v>0</v>
      </c>
    </row>
    <row r="3202" spans="1:11" s="11" customFormat="1">
      <c r="A3202" s="32">
        <v>2018</v>
      </c>
      <c r="B3202" s="32">
        <v>302</v>
      </c>
      <c r="C3202" s="33" t="s">
        <v>563</v>
      </c>
      <c r="D3202" s="33" t="s">
        <v>564</v>
      </c>
      <c r="E3202" s="34">
        <v>268048</v>
      </c>
      <c r="F3202" s="35">
        <v>1.03</v>
      </c>
      <c r="G3202" s="34" t="s">
        <v>364</v>
      </c>
      <c r="H3202" s="14" t="str">
        <f t="shared" si="196"/>
        <v/>
      </c>
      <c r="I3202" s="11" t="str">
        <f t="shared" si="197"/>
        <v/>
      </c>
      <c r="J3202" s="11" t="str">
        <f t="shared" si="198"/>
        <v/>
      </c>
      <c r="K3202" s="11">
        <f t="shared" si="199"/>
        <v>0</v>
      </c>
    </row>
    <row r="3203" spans="1:11" s="11" customFormat="1">
      <c r="A3203" s="32">
        <v>2018</v>
      </c>
      <c r="B3203" s="32">
        <v>315</v>
      </c>
      <c r="C3203" s="33" t="s">
        <v>563</v>
      </c>
      <c r="D3203" s="33" t="s">
        <v>564</v>
      </c>
      <c r="E3203" s="34">
        <v>880350</v>
      </c>
      <c r="F3203" s="35">
        <v>1.0149999999999999</v>
      </c>
      <c r="G3203" s="34" t="s">
        <v>364</v>
      </c>
      <c r="H3203" s="14" t="str">
        <f t="shared" si="196"/>
        <v/>
      </c>
      <c r="I3203" s="11" t="str">
        <f t="shared" si="197"/>
        <v/>
      </c>
      <c r="J3203" s="11" t="str">
        <f t="shared" si="198"/>
        <v/>
      </c>
      <c r="K3203" s="11">
        <f t="shared" si="199"/>
        <v>0</v>
      </c>
    </row>
    <row r="3204" spans="1:11" s="11" customFormat="1">
      <c r="A3204" s="32">
        <v>2018</v>
      </c>
      <c r="B3204" s="32">
        <v>335</v>
      </c>
      <c r="C3204" s="33" t="s">
        <v>563</v>
      </c>
      <c r="D3204" s="33" t="s">
        <v>564</v>
      </c>
      <c r="E3204" s="34">
        <v>164990</v>
      </c>
      <c r="F3204" s="35">
        <v>1.03</v>
      </c>
      <c r="G3204" s="34" t="s">
        <v>364</v>
      </c>
      <c r="H3204" s="14" t="str">
        <f t="shared" si="196"/>
        <v/>
      </c>
      <c r="I3204" s="11" t="str">
        <f t="shared" si="197"/>
        <v/>
      </c>
      <c r="J3204" s="11" t="str">
        <f t="shared" si="198"/>
        <v/>
      </c>
      <c r="K3204" s="11">
        <f t="shared" si="199"/>
        <v>0</v>
      </c>
    </row>
    <row r="3205" spans="1:11" s="11" customFormat="1">
      <c r="A3205" s="32">
        <v>2018</v>
      </c>
      <c r="B3205" s="32">
        <v>341</v>
      </c>
      <c r="C3205" s="33" t="s">
        <v>563</v>
      </c>
      <c r="D3205" s="33" t="s">
        <v>564</v>
      </c>
      <c r="E3205" s="34">
        <v>26389</v>
      </c>
      <c r="F3205" s="35">
        <v>1.03</v>
      </c>
      <c r="G3205" s="34" t="s">
        <v>364</v>
      </c>
      <c r="H3205" s="14" t="str">
        <f t="shared" si="196"/>
        <v/>
      </c>
      <c r="I3205" s="11" t="str">
        <f t="shared" si="197"/>
        <v/>
      </c>
      <c r="J3205" s="11" t="str">
        <f t="shared" si="198"/>
        <v/>
      </c>
      <c r="K3205" s="11">
        <f t="shared" si="199"/>
        <v>0</v>
      </c>
    </row>
    <row r="3206" spans="1:11" s="11" customFormat="1">
      <c r="A3206" s="32">
        <v>2018</v>
      </c>
      <c r="B3206" s="32">
        <v>356</v>
      </c>
      <c r="C3206" s="33" t="s">
        <v>563</v>
      </c>
      <c r="D3206" s="33" t="s">
        <v>564</v>
      </c>
      <c r="E3206" s="34">
        <v>61770</v>
      </c>
      <c r="F3206" s="35">
        <v>1.0349999999999999</v>
      </c>
      <c r="G3206" s="34" t="s">
        <v>364</v>
      </c>
      <c r="H3206" s="14" t="str">
        <f t="shared" ref="H3206:H3269" si="200">IF(I3206="","",G3206/100*F3206*E3206)</f>
        <v/>
      </c>
      <c r="I3206" s="11" t="str">
        <f t="shared" ref="I3206:I3269" si="201">IF(OR(G3206=".",F3206=".",E3206="."),"",E3206)</f>
        <v/>
      </c>
      <c r="J3206" s="11" t="str">
        <f t="shared" ref="J3206:J3269" si="202">IF(I3206="","",F3206*I3206)</f>
        <v/>
      </c>
      <c r="K3206" s="11">
        <f t="shared" ref="K3206:K3269" si="203">IF(C3206="LIG",1,0)</f>
        <v>0</v>
      </c>
    </row>
    <row r="3207" spans="1:11" s="11" customFormat="1">
      <c r="A3207" s="32">
        <v>2018</v>
      </c>
      <c r="B3207" s="32">
        <v>358</v>
      </c>
      <c r="C3207" s="33" t="s">
        <v>563</v>
      </c>
      <c r="D3207" s="33" t="s">
        <v>564</v>
      </c>
      <c r="E3207" s="34">
        <v>2114972</v>
      </c>
      <c r="F3207" s="35">
        <v>1.05</v>
      </c>
      <c r="G3207" s="34" t="s">
        <v>364</v>
      </c>
      <c r="H3207" s="14" t="str">
        <f t="shared" si="200"/>
        <v/>
      </c>
      <c r="I3207" s="11" t="str">
        <f t="shared" si="201"/>
        <v/>
      </c>
      <c r="J3207" s="11" t="str">
        <f t="shared" si="202"/>
        <v/>
      </c>
      <c r="K3207" s="11">
        <f t="shared" si="203"/>
        <v>0</v>
      </c>
    </row>
    <row r="3208" spans="1:11" s="11" customFormat="1">
      <c r="A3208" s="32">
        <v>2018</v>
      </c>
      <c r="B3208" s="32">
        <v>377</v>
      </c>
      <c r="C3208" s="33" t="s">
        <v>563</v>
      </c>
      <c r="D3208" s="33" t="s">
        <v>564</v>
      </c>
      <c r="E3208" s="34">
        <v>72331</v>
      </c>
      <c r="F3208" s="35">
        <v>1.0349999999999999</v>
      </c>
      <c r="G3208" s="34">
        <v>613</v>
      </c>
      <c r="H3208" s="14">
        <f t="shared" si="200"/>
        <v>458907.64604999992</v>
      </c>
      <c r="I3208" s="11">
        <f t="shared" si="201"/>
        <v>72331</v>
      </c>
      <c r="J3208" s="11">
        <f t="shared" si="202"/>
        <v>74862.584999999992</v>
      </c>
      <c r="K3208" s="11">
        <f t="shared" si="203"/>
        <v>0</v>
      </c>
    </row>
    <row r="3209" spans="1:11" s="11" customFormat="1">
      <c r="A3209" s="32">
        <v>2018</v>
      </c>
      <c r="B3209" s="32">
        <v>384</v>
      </c>
      <c r="C3209" s="33" t="s">
        <v>563</v>
      </c>
      <c r="D3209" s="33" t="s">
        <v>564</v>
      </c>
      <c r="E3209" s="34">
        <v>848</v>
      </c>
      <c r="F3209" s="35">
        <v>1.03</v>
      </c>
      <c r="G3209" s="34" t="s">
        <v>364</v>
      </c>
      <c r="H3209" s="14" t="str">
        <f t="shared" si="200"/>
        <v/>
      </c>
      <c r="I3209" s="11" t="str">
        <f t="shared" si="201"/>
        <v/>
      </c>
      <c r="J3209" s="11" t="str">
        <f t="shared" si="202"/>
        <v/>
      </c>
      <c r="K3209" s="11">
        <f t="shared" si="203"/>
        <v>0</v>
      </c>
    </row>
    <row r="3210" spans="1:11" s="11" customFormat="1">
      <c r="A3210" s="32">
        <v>2018</v>
      </c>
      <c r="B3210" s="32">
        <v>389</v>
      </c>
      <c r="C3210" s="33" t="s">
        <v>563</v>
      </c>
      <c r="D3210" s="33" t="s">
        <v>564</v>
      </c>
      <c r="E3210" s="34">
        <v>370419</v>
      </c>
      <c r="F3210" s="35">
        <v>1.0469999999999999</v>
      </c>
      <c r="G3210" s="34">
        <v>375.5</v>
      </c>
      <c r="H3210" s="14">
        <f t="shared" si="200"/>
        <v>1456296.7422149999</v>
      </c>
      <c r="I3210" s="11">
        <f t="shared" si="201"/>
        <v>370419</v>
      </c>
      <c r="J3210" s="11">
        <f t="shared" si="202"/>
        <v>387828.69299999997</v>
      </c>
      <c r="K3210" s="11">
        <f t="shared" si="203"/>
        <v>0</v>
      </c>
    </row>
    <row r="3211" spans="1:11" s="11" customFormat="1">
      <c r="A3211" s="32">
        <v>2018</v>
      </c>
      <c r="B3211" s="32">
        <v>399</v>
      </c>
      <c r="C3211" s="33" t="s">
        <v>563</v>
      </c>
      <c r="D3211" s="33" t="s">
        <v>564</v>
      </c>
      <c r="E3211" s="34">
        <v>40014</v>
      </c>
      <c r="F3211" s="35">
        <v>1.032</v>
      </c>
      <c r="G3211" s="34">
        <v>422.2</v>
      </c>
      <c r="H3211" s="14">
        <f t="shared" si="200"/>
        <v>174345.15945599999</v>
      </c>
      <c r="I3211" s="11">
        <f t="shared" si="201"/>
        <v>40014</v>
      </c>
      <c r="J3211" s="11">
        <f t="shared" si="202"/>
        <v>41294.448000000004</v>
      </c>
      <c r="K3211" s="11">
        <f t="shared" si="203"/>
        <v>0</v>
      </c>
    </row>
    <row r="3212" spans="1:11" s="11" customFormat="1">
      <c r="A3212" s="32">
        <v>2018</v>
      </c>
      <c r="B3212" s="32">
        <v>400</v>
      </c>
      <c r="C3212" s="33" t="s">
        <v>563</v>
      </c>
      <c r="D3212" s="33" t="s">
        <v>564</v>
      </c>
      <c r="E3212" s="34">
        <v>1505928</v>
      </c>
      <c r="F3212" s="35">
        <v>1.03</v>
      </c>
      <c r="G3212" s="34">
        <v>422.2</v>
      </c>
      <c r="H3212" s="14">
        <f t="shared" si="200"/>
        <v>6548768.8564799996</v>
      </c>
      <c r="I3212" s="11">
        <f t="shared" si="201"/>
        <v>1505928</v>
      </c>
      <c r="J3212" s="11">
        <f t="shared" si="202"/>
        <v>1551105.84</v>
      </c>
      <c r="K3212" s="11">
        <f t="shared" si="203"/>
        <v>0</v>
      </c>
    </row>
    <row r="3213" spans="1:11" s="11" customFormat="1">
      <c r="A3213" s="32">
        <v>2018</v>
      </c>
      <c r="B3213" s="32">
        <v>404</v>
      </c>
      <c r="C3213" s="33" t="s">
        <v>563</v>
      </c>
      <c r="D3213" s="33" t="s">
        <v>564</v>
      </c>
      <c r="E3213" s="34">
        <v>856665</v>
      </c>
      <c r="F3213" s="35">
        <v>1.038</v>
      </c>
      <c r="G3213" s="34">
        <v>422.2</v>
      </c>
      <c r="H3213" s="14">
        <f t="shared" si="200"/>
        <v>3754279.5359399994</v>
      </c>
      <c r="I3213" s="11">
        <f t="shared" si="201"/>
        <v>856665</v>
      </c>
      <c r="J3213" s="11">
        <f t="shared" si="202"/>
        <v>889218.27</v>
      </c>
      <c r="K3213" s="11">
        <f t="shared" si="203"/>
        <v>0</v>
      </c>
    </row>
    <row r="3214" spans="1:11" s="11" customFormat="1">
      <c r="A3214" s="32">
        <v>2018</v>
      </c>
      <c r="B3214" s="32">
        <v>408</v>
      </c>
      <c r="C3214" s="33" t="s">
        <v>563</v>
      </c>
      <c r="D3214" s="33" t="s">
        <v>564</v>
      </c>
      <c r="E3214" s="34">
        <v>338000</v>
      </c>
      <c r="F3214" s="35">
        <v>1.0329999999999999</v>
      </c>
      <c r="G3214" s="34">
        <v>422.2</v>
      </c>
      <c r="H3214" s="14">
        <f t="shared" si="200"/>
        <v>1474128.1879999996</v>
      </c>
      <c r="I3214" s="11">
        <f t="shared" si="201"/>
        <v>338000</v>
      </c>
      <c r="J3214" s="11">
        <f t="shared" si="202"/>
        <v>349154</v>
      </c>
      <c r="K3214" s="11">
        <f t="shared" si="203"/>
        <v>0</v>
      </c>
    </row>
    <row r="3215" spans="1:11" s="11" customFormat="1">
      <c r="A3215" s="32">
        <v>2018</v>
      </c>
      <c r="B3215" s="32">
        <v>422</v>
      </c>
      <c r="C3215" s="33" t="s">
        <v>563</v>
      </c>
      <c r="D3215" s="33" t="s">
        <v>564</v>
      </c>
      <c r="E3215" s="34">
        <v>61439</v>
      </c>
      <c r="F3215" s="35">
        <v>1.036</v>
      </c>
      <c r="G3215" s="34" t="s">
        <v>364</v>
      </c>
      <c r="H3215" s="14" t="str">
        <f t="shared" si="200"/>
        <v/>
      </c>
      <c r="I3215" s="11" t="str">
        <f t="shared" si="201"/>
        <v/>
      </c>
      <c r="J3215" s="11" t="str">
        <f t="shared" si="202"/>
        <v/>
      </c>
      <c r="K3215" s="11">
        <f t="shared" si="203"/>
        <v>0</v>
      </c>
    </row>
    <row r="3216" spans="1:11" s="11" customFormat="1">
      <c r="A3216" s="32">
        <v>2018</v>
      </c>
      <c r="B3216" s="32">
        <v>469</v>
      </c>
      <c r="C3216" s="33" t="s">
        <v>563</v>
      </c>
      <c r="D3216" s="33" t="s">
        <v>564</v>
      </c>
      <c r="E3216" s="34">
        <v>1704921</v>
      </c>
      <c r="F3216" s="35">
        <v>1.101</v>
      </c>
      <c r="G3216" s="34">
        <v>378.3</v>
      </c>
      <c r="H3216" s="14">
        <f t="shared" si="200"/>
        <v>7101137.4734430006</v>
      </c>
      <c r="I3216" s="11">
        <f t="shared" si="201"/>
        <v>1704921</v>
      </c>
      <c r="J3216" s="11">
        <f t="shared" si="202"/>
        <v>1877118.0209999999</v>
      </c>
      <c r="K3216" s="11">
        <f t="shared" si="203"/>
        <v>0</v>
      </c>
    </row>
    <row r="3217" spans="1:11" s="11" customFormat="1">
      <c r="A3217" s="32">
        <v>2018</v>
      </c>
      <c r="B3217" s="32">
        <v>470</v>
      </c>
      <c r="C3217" s="33" t="s">
        <v>363</v>
      </c>
      <c r="D3217" s="33" t="s">
        <v>354</v>
      </c>
      <c r="E3217" s="34">
        <v>56959</v>
      </c>
      <c r="F3217" s="35">
        <v>17.809000000000001</v>
      </c>
      <c r="G3217" s="34">
        <v>144.1</v>
      </c>
      <c r="H3217" s="14">
        <f t="shared" si="200"/>
        <v>1461725.6594709998</v>
      </c>
      <c r="I3217" s="11">
        <f t="shared" si="201"/>
        <v>56959</v>
      </c>
      <c r="J3217" s="11">
        <f t="shared" si="202"/>
        <v>1014382.831</v>
      </c>
      <c r="K3217" s="11">
        <f t="shared" si="203"/>
        <v>0</v>
      </c>
    </row>
    <row r="3218" spans="1:11" s="11" customFormat="1">
      <c r="A3218" s="32">
        <v>2018</v>
      </c>
      <c r="B3218" s="32">
        <v>470</v>
      </c>
      <c r="C3218" s="33" t="s">
        <v>363</v>
      </c>
      <c r="D3218" s="33" t="s">
        <v>354</v>
      </c>
      <c r="E3218" s="34">
        <v>41768</v>
      </c>
      <c r="F3218" s="35">
        <v>17.175000000000001</v>
      </c>
      <c r="G3218" s="34">
        <v>142.69999999999999</v>
      </c>
      <c r="H3218" s="14">
        <f t="shared" si="200"/>
        <v>1023680.4258</v>
      </c>
      <c r="I3218" s="11">
        <f t="shared" si="201"/>
        <v>41768</v>
      </c>
      <c r="J3218" s="11">
        <f t="shared" si="202"/>
        <v>717365.4</v>
      </c>
      <c r="K3218" s="11">
        <f t="shared" si="203"/>
        <v>0</v>
      </c>
    </row>
    <row r="3219" spans="1:11" s="11" customFormat="1">
      <c r="A3219" s="32">
        <v>2018</v>
      </c>
      <c r="B3219" s="32">
        <v>470</v>
      </c>
      <c r="C3219" s="33" t="s">
        <v>363</v>
      </c>
      <c r="D3219" s="33" t="s">
        <v>354</v>
      </c>
      <c r="E3219" s="34">
        <v>41852</v>
      </c>
      <c r="F3219" s="35">
        <v>18.138000000000002</v>
      </c>
      <c r="G3219" s="34">
        <v>138.19999999999999</v>
      </c>
      <c r="H3219" s="14">
        <f t="shared" si="200"/>
        <v>1049092.1980319999</v>
      </c>
      <c r="I3219" s="11">
        <f t="shared" si="201"/>
        <v>41852</v>
      </c>
      <c r="J3219" s="11">
        <f t="shared" si="202"/>
        <v>759111.57600000012</v>
      </c>
      <c r="K3219" s="11">
        <f t="shared" si="203"/>
        <v>0</v>
      </c>
    </row>
    <row r="3220" spans="1:11" s="11" customFormat="1">
      <c r="A3220" s="32">
        <v>2018</v>
      </c>
      <c r="B3220" s="32">
        <v>470</v>
      </c>
      <c r="C3220" s="33" t="s">
        <v>363</v>
      </c>
      <c r="D3220" s="33" t="s">
        <v>354</v>
      </c>
      <c r="E3220" s="34">
        <v>83966</v>
      </c>
      <c r="F3220" s="35">
        <v>17.984999999999999</v>
      </c>
      <c r="G3220" s="34">
        <v>140.69999999999999</v>
      </c>
      <c r="H3220" s="14">
        <f t="shared" si="200"/>
        <v>2124750.8135699998</v>
      </c>
      <c r="I3220" s="11">
        <f t="shared" si="201"/>
        <v>83966</v>
      </c>
      <c r="J3220" s="11">
        <f t="shared" si="202"/>
        <v>1510128.51</v>
      </c>
      <c r="K3220" s="11">
        <f t="shared" si="203"/>
        <v>0</v>
      </c>
    </row>
    <row r="3221" spans="1:11" s="11" customFormat="1">
      <c r="A3221" s="32">
        <v>2018</v>
      </c>
      <c r="B3221" s="32">
        <v>470</v>
      </c>
      <c r="C3221" s="33" t="s">
        <v>363</v>
      </c>
      <c r="D3221" s="33" t="s">
        <v>354</v>
      </c>
      <c r="E3221" s="34">
        <v>41474</v>
      </c>
      <c r="F3221" s="35">
        <v>17.013000000000002</v>
      </c>
      <c r="G3221" s="34">
        <v>147.9</v>
      </c>
      <c r="H3221" s="14">
        <f t="shared" si="200"/>
        <v>1043578.2025980002</v>
      </c>
      <c r="I3221" s="11">
        <f t="shared" si="201"/>
        <v>41474</v>
      </c>
      <c r="J3221" s="11">
        <f t="shared" si="202"/>
        <v>705597.16200000013</v>
      </c>
      <c r="K3221" s="11">
        <f t="shared" si="203"/>
        <v>0</v>
      </c>
    </row>
    <row r="3222" spans="1:11" s="11" customFormat="1">
      <c r="A3222" s="32">
        <v>2018</v>
      </c>
      <c r="B3222" s="32">
        <v>470</v>
      </c>
      <c r="C3222" s="33" t="s">
        <v>363</v>
      </c>
      <c r="D3222" s="33" t="s">
        <v>354</v>
      </c>
      <c r="E3222" s="34">
        <v>56099</v>
      </c>
      <c r="F3222" s="35">
        <v>17.187000000000001</v>
      </c>
      <c r="G3222" s="34">
        <v>138.5</v>
      </c>
      <c r="H3222" s="14">
        <f t="shared" si="200"/>
        <v>1335380.3155050001</v>
      </c>
      <c r="I3222" s="11">
        <f t="shared" si="201"/>
        <v>56099</v>
      </c>
      <c r="J3222" s="11">
        <f t="shared" si="202"/>
        <v>964173.51300000004</v>
      </c>
      <c r="K3222" s="11">
        <f t="shared" si="203"/>
        <v>0</v>
      </c>
    </row>
    <row r="3223" spans="1:11" s="11" customFormat="1">
      <c r="A3223" s="32">
        <v>2018</v>
      </c>
      <c r="B3223" s="32">
        <v>470</v>
      </c>
      <c r="C3223" s="33" t="s">
        <v>363</v>
      </c>
      <c r="D3223" s="33" t="s">
        <v>354</v>
      </c>
      <c r="E3223" s="34">
        <v>13814</v>
      </c>
      <c r="F3223" s="35">
        <v>17.111999999999998</v>
      </c>
      <c r="G3223" s="34">
        <v>137.1</v>
      </c>
      <c r="H3223" s="14">
        <f t="shared" si="200"/>
        <v>324084.06532799994</v>
      </c>
      <c r="I3223" s="11">
        <f t="shared" si="201"/>
        <v>13814</v>
      </c>
      <c r="J3223" s="11">
        <f t="shared" si="202"/>
        <v>236385.16799999998</v>
      </c>
      <c r="K3223" s="11">
        <f t="shared" si="203"/>
        <v>0</v>
      </c>
    </row>
    <row r="3224" spans="1:11" s="11" customFormat="1">
      <c r="A3224" s="32">
        <v>2018</v>
      </c>
      <c r="B3224" s="32">
        <v>470</v>
      </c>
      <c r="C3224" s="33" t="s">
        <v>363</v>
      </c>
      <c r="D3224" s="33" t="s">
        <v>354</v>
      </c>
      <c r="E3224" s="34">
        <v>28119</v>
      </c>
      <c r="F3224" s="35">
        <v>17.053999999999998</v>
      </c>
      <c r="G3224" s="34">
        <v>139</v>
      </c>
      <c r="H3224" s="14">
        <f t="shared" si="200"/>
        <v>666562.58213999984</v>
      </c>
      <c r="I3224" s="11">
        <f t="shared" si="201"/>
        <v>28119</v>
      </c>
      <c r="J3224" s="11">
        <f t="shared" si="202"/>
        <v>479541.42599999998</v>
      </c>
      <c r="K3224" s="11">
        <f t="shared" si="203"/>
        <v>0</v>
      </c>
    </row>
    <row r="3225" spans="1:11" s="11" customFormat="1">
      <c r="A3225" s="32">
        <v>2018</v>
      </c>
      <c r="B3225" s="32">
        <v>470</v>
      </c>
      <c r="C3225" s="33" t="s">
        <v>363</v>
      </c>
      <c r="D3225" s="33" t="s">
        <v>354</v>
      </c>
      <c r="E3225" s="34">
        <v>28158</v>
      </c>
      <c r="F3225" s="35">
        <v>17.116</v>
      </c>
      <c r="G3225" s="34">
        <v>133.19999999999999</v>
      </c>
      <c r="H3225" s="14">
        <f t="shared" si="200"/>
        <v>641960.50089599984</v>
      </c>
      <c r="I3225" s="11">
        <f t="shared" si="201"/>
        <v>28158</v>
      </c>
      <c r="J3225" s="11">
        <f t="shared" si="202"/>
        <v>481952.32799999998</v>
      </c>
      <c r="K3225" s="11">
        <f t="shared" si="203"/>
        <v>0</v>
      </c>
    </row>
    <row r="3226" spans="1:11" s="11" customFormat="1">
      <c r="A3226" s="32">
        <v>2018</v>
      </c>
      <c r="B3226" s="32">
        <v>470</v>
      </c>
      <c r="C3226" s="33" t="s">
        <v>563</v>
      </c>
      <c r="D3226" s="33" t="s">
        <v>564</v>
      </c>
      <c r="E3226" s="34">
        <v>171536</v>
      </c>
      <c r="F3226" s="35">
        <v>1.036</v>
      </c>
      <c r="G3226" s="34">
        <v>405.3</v>
      </c>
      <c r="H3226" s="14">
        <f t="shared" si="200"/>
        <v>720263.8826880001</v>
      </c>
      <c r="I3226" s="11">
        <f t="shared" si="201"/>
        <v>171536</v>
      </c>
      <c r="J3226" s="11">
        <f t="shared" si="202"/>
        <v>177711.296</v>
      </c>
      <c r="K3226" s="11">
        <f t="shared" si="203"/>
        <v>0</v>
      </c>
    </row>
    <row r="3227" spans="1:11" s="11" customFormat="1">
      <c r="A3227" s="32">
        <v>2018</v>
      </c>
      <c r="B3227" s="32">
        <v>470</v>
      </c>
      <c r="C3227" s="33" t="s">
        <v>563</v>
      </c>
      <c r="D3227" s="33" t="s">
        <v>564</v>
      </c>
      <c r="E3227" s="34">
        <v>19006</v>
      </c>
      <c r="F3227" s="35">
        <v>1.036</v>
      </c>
      <c r="G3227" s="34">
        <v>431</v>
      </c>
      <c r="H3227" s="14">
        <f t="shared" si="200"/>
        <v>84864.830960000007</v>
      </c>
      <c r="I3227" s="11">
        <f t="shared" si="201"/>
        <v>19006</v>
      </c>
      <c r="J3227" s="11">
        <f t="shared" si="202"/>
        <v>19690.216</v>
      </c>
      <c r="K3227" s="11">
        <f t="shared" si="203"/>
        <v>0</v>
      </c>
    </row>
    <row r="3228" spans="1:11" s="11" customFormat="1">
      <c r="A3228" s="32">
        <v>2018</v>
      </c>
      <c r="B3228" s="32">
        <v>477</v>
      </c>
      <c r="C3228" s="33" t="s">
        <v>563</v>
      </c>
      <c r="D3228" s="33" t="s">
        <v>564</v>
      </c>
      <c r="E3228" s="34">
        <v>973</v>
      </c>
      <c r="F3228" s="35">
        <v>1.044</v>
      </c>
      <c r="G3228" s="34">
        <v>419.8</v>
      </c>
      <c r="H3228" s="14">
        <f t="shared" si="200"/>
        <v>4264.3787760000005</v>
      </c>
      <c r="I3228" s="11">
        <f t="shared" si="201"/>
        <v>973</v>
      </c>
      <c r="J3228" s="11">
        <f t="shared" si="202"/>
        <v>1015.812</v>
      </c>
      <c r="K3228" s="11">
        <f t="shared" si="203"/>
        <v>0</v>
      </c>
    </row>
    <row r="3229" spans="1:11" s="11" customFormat="1">
      <c r="A3229" s="32">
        <v>2018</v>
      </c>
      <c r="B3229" s="32">
        <v>492</v>
      </c>
      <c r="C3229" s="33" t="s">
        <v>363</v>
      </c>
      <c r="D3229" s="33" t="s">
        <v>354</v>
      </c>
      <c r="E3229" s="34">
        <v>69903</v>
      </c>
      <c r="F3229" s="35">
        <v>17.609000000000002</v>
      </c>
      <c r="G3229" s="34">
        <v>146.9</v>
      </c>
      <c r="H3229" s="14">
        <f t="shared" si="200"/>
        <v>1808224.3107630003</v>
      </c>
      <c r="I3229" s="11">
        <f t="shared" si="201"/>
        <v>69903</v>
      </c>
      <c r="J3229" s="11">
        <f t="shared" si="202"/>
        <v>1230921.9270000001</v>
      </c>
      <c r="K3229" s="11">
        <f t="shared" si="203"/>
        <v>0</v>
      </c>
    </row>
    <row r="3230" spans="1:11" s="11" customFormat="1">
      <c r="A3230" s="32">
        <v>2018</v>
      </c>
      <c r="B3230" s="32">
        <v>492</v>
      </c>
      <c r="C3230" s="33" t="s">
        <v>563</v>
      </c>
      <c r="D3230" s="33" t="s">
        <v>564</v>
      </c>
      <c r="E3230" s="34">
        <v>6930</v>
      </c>
      <c r="F3230" s="35">
        <v>1.046</v>
      </c>
      <c r="G3230" s="34">
        <v>412.4</v>
      </c>
      <c r="H3230" s="14">
        <f t="shared" si="200"/>
        <v>29893.968719999997</v>
      </c>
      <c r="I3230" s="11">
        <f t="shared" si="201"/>
        <v>6930</v>
      </c>
      <c r="J3230" s="11">
        <f t="shared" si="202"/>
        <v>7248.7800000000007</v>
      </c>
      <c r="K3230" s="11">
        <f t="shared" si="203"/>
        <v>0</v>
      </c>
    </row>
    <row r="3231" spans="1:11" s="11" customFormat="1">
      <c r="A3231" s="32">
        <v>2018</v>
      </c>
      <c r="B3231" s="32">
        <v>525</v>
      </c>
      <c r="C3231" s="33" t="s">
        <v>353</v>
      </c>
      <c r="D3231" s="33" t="s">
        <v>354</v>
      </c>
      <c r="E3231" s="34">
        <v>26370</v>
      </c>
      <c r="F3231" s="35">
        <v>22.611000000000001</v>
      </c>
      <c r="G3231" s="34">
        <v>201</v>
      </c>
      <c r="H3231" s="14">
        <f t="shared" si="200"/>
        <v>1198466.6606999999</v>
      </c>
      <c r="I3231" s="11">
        <f t="shared" si="201"/>
        <v>26370</v>
      </c>
      <c r="J3231" s="11">
        <f t="shared" si="202"/>
        <v>596252.07000000007</v>
      </c>
      <c r="K3231" s="11">
        <f t="shared" si="203"/>
        <v>0</v>
      </c>
    </row>
    <row r="3232" spans="1:11" s="11" customFormat="1">
      <c r="A3232" s="32">
        <v>2018</v>
      </c>
      <c r="B3232" s="32">
        <v>525</v>
      </c>
      <c r="C3232" s="33" t="s">
        <v>353</v>
      </c>
      <c r="D3232" s="33" t="s">
        <v>354</v>
      </c>
      <c r="E3232" s="34">
        <v>26748</v>
      </c>
      <c r="F3232" s="35">
        <v>22.4</v>
      </c>
      <c r="G3232" s="34">
        <v>244.3</v>
      </c>
      <c r="H3232" s="14">
        <f t="shared" si="200"/>
        <v>1463736.1535999998</v>
      </c>
      <c r="I3232" s="11">
        <f t="shared" si="201"/>
        <v>26748</v>
      </c>
      <c r="J3232" s="11">
        <f t="shared" si="202"/>
        <v>599155.19999999995</v>
      </c>
      <c r="K3232" s="11">
        <f t="shared" si="203"/>
        <v>0</v>
      </c>
    </row>
    <row r="3233" spans="1:11" s="11" customFormat="1">
      <c r="A3233" s="32">
        <v>2018</v>
      </c>
      <c r="B3233" s="32">
        <v>525</v>
      </c>
      <c r="C3233" s="33" t="s">
        <v>563</v>
      </c>
      <c r="D3233" s="33" t="s">
        <v>564</v>
      </c>
      <c r="E3233" s="34">
        <v>408</v>
      </c>
      <c r="F3233" s="35">
        <v>1.05</v>
      </c>
      <c r="G3233" s="34">
        <v>461.7</v>
      </c>
      <c r="H3233" s="14">
        <f t="shared" si="200"/>
        <v>1977.9228000000001</v>
      </c>
      <c r="I3233" s="11">
        <f t="shared" si="201"/>
        <v>408</v>
      </c>
      <c r="J3233" s="11">
        <f t="shared" si="202"/>
        <v>428.40000000000003</v>
      </c>
      <c r="K3233" s="11">
        <f t="shared" si="203"/>
        <v>0</v>
      </c>
    </row>
    <row r="3234" spans="1:11" s="11" customFormat="1">
      <c r="A3234" s="32">
        <v>2018</v>
      </c>
      <c r="B3234" s="32">
        <v>533</v>
      </c>
      <c r="C3234" s="33" t="s">
        <v>563</v>
      </c>
      <c r="D3234" s="33" t="s">
        <v>564</v>
      </c>
      <c r="E3234" s="34">
        <v>690425</v>
      </c>
      <c r="F3234" s="35">
        <v>1.024</v>
      </c>
      <c r="G3234" s="34">
        <v>278.7</v>
      </c>
      <c r="H3234" s="14">
        <f t="shared" si="200"/>
        <v>1970395.6224</v>
      </c>
      <c r="I3234" s="11">
        <f t="shared" si="201"/>
        <v>690425</v>
      </c>
      <c r="J3234" s="11">
        <f t="shared" si="202"/>
        <v>706995.20000000007</v>
      </c>
      <c r="K3234" s="11">
        <f t="shared" si="203"/>
        <v>0</v>
      </c>
    </row>
    <row r="3235" spans="1:11" s="11" customFormat="1">
      <c r="A3235" s="32">
        <v>2018</v>
      </c>
      <c r="B3235" s="32">
        <v>533</v>
      </c>
      <c r="C3235" s="33" t="s">
        <v>563</v>
      </c>
      <c r="D3235" s="33" t="s">
        <v>564</v>
      </c>
      <c r="E3235" s="34">
        <v>257760</v>
      </c>
      <c r="F3235" s="35">
        <v>1.024</v>
      </c>
      <c r="G3235" s="34">
        <v>371.5</v>
      </c>
      <c r="H3235" s="14">
        <f t="shared" si="200"/>
        <v>980560.28159999999</v>
      </c>
      <c r="I3235" s="11">
        <f t="shared" si="201"/>
        <v>257760</v>
      </c>
      <c r="J3235" s="11">
        <f t="shared" si="202"/>
        <v>263946.23999999999</v>
      </c>
      <c r="K3235" s="11">
        <f t="shared" si="203"/>
        <v>0</v>
      </c>
    </row>
    <row r="3236" spans="1:11" s="11" customFormat="1">
      <c r="A3236" s="32">
        <v>2018</v>
      </c>
      <c r="B3236" s="32">
        <v>533</v>
      </c>
      <c r="C3236" s="33" t="s">
        <v>563</v>
      </c>
      <c r="D3236" s="33" t="s">
        <v>564</v>
      </c>
      <c r="E3236" s="34">
        <v>257759</v>
      </c>
      <c r="F3236" s="35">
        <v>1.024</v>
      </c>
      <c r="G3236" s="34">
        <v>370.7</v>
      </c>
      <c r="H3236" s="14">
        <f t="shared" si="200"/>
        <v>978444.91571199999</v>
      </c>
      <c r="I3236" s="11">
        <f t="shared" si="201"/>
        <v>257759</v>
      </c>
      <c r="J3236" s="11">
        <f t="shared" si="202"/>
        <v>263945.21600000001</v>
      </c>
      <c r="K3236" s="11">
        <f t="shared" si="203"/>
        <v>0</v>
      </c>
    </row>
    <row r="3237" spans="1:11" s="11" customFormat="1">
      <c r="A3237" s="32">
        <v>2018</v>
      </c>
      <c r="B3237" s="32">
        <v>533</v>
      </c>
      <c r="C3237" s="33" t="s">
        <v>563</v>
      </c>
      <c r="D3237" s="33" t="s">
        <v>564</v>
      </c>
      <c r="E3237" s="34">
        <v>257114</v>
      </c>
      <c r="F3237" s="35">
        <v>1.024</v>
      </c>
      <c r="G3237" s="34">
        <v>415.3</v>
      </c>
      <c r="H3237" s="14">
        <f t="shared" si="200"/>
        <v>1093421.5086080001</v>
      </c>
      <c r="I3237" s="11">
        <f t="shared" si="201"/>
        <v>257114</v>
      </c>
      <c r="J3237" s="11">
        <f t="shared" si="202"/>
        <v>263284.73600000003</v>
      </c>
      <c r="K3237" s="11">
        <f t="shared" si="203"/>
        <v>0</v>
      </c>
    </row>
    <row r="3238" spans="1:11" s="11" customFormat="1">
      <c r="A3238" s="32">
        <v>2018</v>
      </c>
      <c r="B3238" s="32">
        <v>533</v>
      </c>
      <c r="C3238" s="33" t="s">
        <v>563</v>
      </c>
      <c r="D3238" s="33" t="s">
        <v>564</v>
      </c>
      <c r="E3238" s="34">
        <v>128879</v>
      </c>
      <c r="F3238" s="35">
        <v>1.024</v>
      </c>
      <c r="G3238" s="34">
        <v>332</v>
      </c>
      <c r="H3238" s="14">
        <f t="shared" si="200"/>
        <v>438147.35872000002</v>
      </c>
      <c r="I3238" s="11">
        <f t="shared" si="201"/>
        <v>128879</v>
      </c>
      <c r="J3238" s="11">
        <f t="shared" si="202"/>
        <v>131972.09599999999</v>
      </c>
      <c r="K3238" s="11">
        <f t="shared" si="203"/>
        <v>0</v>
      </c>
    </row>
    <row r="3239" spans="1:11" s="11" customFormat="1">
      <c r="A3239" s="32">
        <v>2018</v>
      </c>
      <c r="B3239" s="32">
        <v>533</v>
      </c>
      <c r="C3239" s="33" t="s">
        <v>563</v>
      </c>
      <c r="D3239" s="33" t="s">
        <v>564</v>
      </c>
      <c r="E3239" s="34">
        <v>128879</v>
      </c>
      <c r="F3239" s="35">
        <v>1.024</v>
      </c>
      <c r="G3239" s="34">
        <v>339.6</v>
      </c>
      <c r="H3239" s="14">
        <f t="shared" si="200"/>
        <v>448177.23801600008</v>
      </c>
      <c r="I3239" s="11">
        <f t="shared" si="201"/>
        <v>128879</v>
      </c>
      <c r="J3239" s="11">
        <f t="shared" si="202"/>
        <v>131972.09599999999</v>
      </c>
      <c r="K3239" s="11">
        <f t="shared" si="203"/>
        <v>0</v>
      </c>
    </row>
    <row r="3240" spans="1:11" s="11" customFormat="1">
      <c r="A3240" s="32">
        <v>2018</v>
      </c>
      <c r="B3240" s="32">
        <v>533</v>
      </c>
      <c r="C3240" s="33" t="s">
        <v>563</v>
      </c>
      <c r="D3240" s="33" t="s">
        <v>564</v>
      </c>
      <c r="E3240" s="34">
        <v>128879</v>
      </c>
      <c r="F3240" s="35">
        <v>1.024</v>
      </c>
      <c r="G3240" s="34">
        <v>311.60000000000002</v>
      </c>
      <c r="H3240" s="14">
        <f t="shared" si="200"/>
        <v>411225.05113600002</v>
      </c>
      <c r="I3240" s="11">
        <f t="shared" si="201"/>
        <v>128879</v>
      </c>
      <c r="J3240" s="11">
        <f t="shared" si="202"/>
        <v>131972.09599999999</v>
      </c>
      <c r="K3240" s="11">
        <f t="shared" si="203"/>
        <v>0</v>
      </c>
    </row>
    <row r="3241" spans="1:11" s="11" customFormat="1">
      <c r="A3241" s="32">
        <v>2018</v>
      </c>
      <c r="B3241" s="32">
        <v>533</v>
      </c>
      <c r="C3241" s="33" t="s">
        <v>563</v>
      </c>
      <c r="D3241" s="33" t="s">
        <v>564</v>
      </c>
      <c r="E3241" s="34">
        <v>128879</v>
      </c>
      <c r="F3241" s="35">
        <v>1.024</v>
      </c>
      <c r="G3241" s="34">
        <v>369.1</v>
      </c>
      <c r="H3241" s="14">
        <f t="shared" si="200"/>
        <v>487109.00633600005</v>
      </c>
      <c r="I3241" s="11">
        <f t="shared" si="201"/>
        <v>128879</v>
      </c>
      <c r="J3241" s="11">
        <f t="shared" si="202"/>
        <v>131972.09599999999</v>
      </c>
      <c r="K3241" s="11">
        <f t="shared" si="203"/>
        <v>0</v>
      </c>
    </row>
    <row r="3242" spans="1:11" s="11" customFormat="1">
      <c r="A3242" s="32">
        <v>2018</v>
      </c>
      <c r="B3242" s="32">
        <v>533</v>
      </c>
      <c r="C3242" s="33" t="s">
        <v>563</v>
      </c>
      <c r="D3242" s="33" t="s">
        <v>564</v>
      </c>
      <c r="E3242" s="34">
        <v>128879</v>
      </c>
      <c r="F3242" s="35">
        <v>1.024</v>
      </c>
      <c r="G3242" s="34">
        <v>388.1</v>
      </c>
      <c r="H3242" s="14">
        <f t="shared" si="200"/>
        <v>512183.70457600005</v>
      </c>
      <c r="I3242" s="11">
        <f t="shared" si="201"/>
        <v>128879</v>
      </c>
      <c r="J3242" s="11">
        <f t="shared" si="202"/>
        <v>131972.09599999999</v>
      </c>
      <c r="K3242" s="11">
        <f t="shared" si="203"/>
        <v>0</v>
      </c>
    </row>
    <row r="3243" spans="1:11" s="11" customFormat="1">
      <c r="A3243" s="32">
        <v>2018</v>
      </c>
      <c r="B3243" s="32">
        <v>533</v>
      </c>
      <c r="C3243" s="33" t="s">
        <v>563</v>
      </c>
      <c r="D3243" s="33" t="s">
        <v>564</v>
      </c>
      <c r="E3243" s="34">
        <v>128570</v>
      </c>
      <c r="F3243" s="35">
        <v>1.024</v>
      </c>
      <c r="G3243" s="34">
        <v>384.7</v>
      </c>
      <c r="H3243" s="14">
        <f t="shared" si="200"/>
        <v>506479.40096</v>
      </c>
      <c r="I3243" s="11">
        <f t="shared" si="201"/>
        <v>128570</v>
      </c>
      <c r="J3243" s="11">
        <f t="shared" si="202"/>
        <v>131655.67999999999</v>
      </c>
      <c r="K3243" s="11">
        <f t="shared" si="203"/>
        <v>0</v>
      </c>
    </row>
    <row r="3244" spans="1:11" s="11" customFormat="1">
      <c r="A3244" s="32">
        <v>2018</v>
      </c>
      <c r="B3244" s="32">
        <v>546</v>
      </c>
      <c r="C3244" s="33" t="s">
        <v>565</v>
      </c>
      <c r="D3244" s="33" t="s">
        <v>566</v>
      </c>
      <c r="E3244" s="34">
        <v>23</v>
      </c>
      <c r="F3244" s="35">
        <v>5.8250000000000002</v>
      </c>
      <c r="G3244" s="34" t="s">
        <v>364</v>
      </c>
      <c r="H3244" s="14" t="str">
        <f t="shared" si="200"/>
        <v/>
      </c>
      <c r="I3244" s="11" t="str">
        <f t="shared" si="201"/>
        <v/>
      </c>
      <c r="J3244" s="11" t="str">
        <f t="shared" si="202"/>
        <v/>
      </c>
      <c r="K3244" s="11">
        <f t="shared" si="203"/>
        <v>0</v>
      </c>
    </row>
    <row r="3245" spans="1:11" s="11" customFormat="1">
      <c r="A3245" s="32">
        <v>2018</v>
      </c>
      <c r="B3245" s="32">
        <v>546</v>
      </c>
      <c r="C3245" s="33" t="s">
        <v>567</v>
      </c>
      <c r="D3245" s="33" t="s">
        <v>566</v>
      </c>
      <c r="E3245" s="34">
        <v>1287</v>
      </c>
      <c r="F3245" s="35">
        <v>6.2</v>
      </c>
      <c r="G3245" s="34" t="s">
        <v>364</v>
      </c>
      <c r="H3245" s="14" t="str">
        <f t="shared" si="200"/>
        <v/>
      </c>
      <c r="I3245" s="11" t="str">
        <f t="shared" si="201"/>
        <v/>
      </c>
      <c r="J3245" s="11" t="str">
        <f t="shared" si="202"/>
        <v/>
      </c>
      <c r="K3245" s="11">
        <f t="shared" si="203"/>
        <v>0</v>
      </c>
    </row>
    <row r="3246" spans="1:11" s="11" customFormat="1">
      <c r="A3246" s="32">
        <v>2018</v>
      </c>
      <c r="B3246" s="32">
        <v>546</v>
      </c>
      <c r="C3246" s="33" t="s">
        <v>567</v>
      </c>
      <c r="D3246" s="33" t="s">
        <v>566</v>
      </c>
      <c r="E3246" s="34">
        <v>1306</v>
      </c>
      <c r="F3246" s="35">
        <v>5.8250000000000002</v>
      </c>
      <c r="G3246" s="34" t="s">
        <v>364</v>
      </c>
      <c r="H3246" s="14" t="str">
        <f t="shared" si="200"/>
        <v/>
      </c>
      <c r="I3246" s="11" t="str">
        <f t="shared" si="201"/>
        <v/>
      </c>
      <c r="J3246" s="11" t="str">
        <f t="shared" si="202"/>
        <v/>
      </c>
      <c r="K3246" s="11">
        <f t="shared" si="203"/>
        <v>0</v>
      </c>
    </row>
    <row r="3247" spans="1:11" s="11" customFormat="1">
      <c r="A3247" s="32">
        <v>2018</v>
      </c>
      <c r="B3247" s="32">
        <v>562</v>
      </c>
      <c r="C3247" s="33" t="s">
        <v>565</v>
      </c>
      <c r="D3247" s="33" t="s">
        <v>566</v>
      </c>
      <c r="E3247" s="34">
        <v>21</v>
      </c>
      <c r="F3247" s="35">
        <v>5.67</v>
      </c>
      <c r="G3247" s="34" t="s">
        <v>364</v>
      </c>
      <c r="H3247" s="14" t="str">
        <f t="shared" si="200"/>
        <v/>
      </c>
      <c r="I3247" s="11" t="str">
        <f t="shared" si="201"/>
        <v/>
      </c>
      <c r="J3247" s="11" t="str">
        <f t="shared" si="202"/>
        <v/>
      </c>
      <c r="K3247" s="11">
        <f t="shared" si="203"/>
        <v>0</v>
      </c>
    </row>
    <row r="3248" spans="1:11" s="11" customFormat="1">
      <c r="A3248" s="32">
        <v>2018</v>
      </c>
      <c r="B3248" s="32">
        <v>562</v>
      </c>
      <c r="C3248" s="33" t="s">
        <v>563</v>
      </c>
      <c r="D3248" s="33" t="s">
        <v>564</v>
      </c>
      <c r="E3248" s="34">
        <v>13192</v>
      </c>
      <c r="F3248" s="35">
        <v>1.03</v>
      </c>
      <c r="G3248" s="34" t="s">
        <v>364</v>
      </c>
      <c r="H3248" s="14" t="str">
        <f t="shared" si="200"/>
        <v/>
      </c>
      <c r="I3248" s="11" t="str">
        <f t="shared" si="201"/>
        <v/>
      </c>
      <c r="J3248" s="11" t="str">
        <f t="shared" si="202"/>
        <v/>
      </c>
      <c r="K3248" s="11">
        <f t="shared" si="203"/>
        <v>0</v>
      </c>
    </row>
    <row r="3249" spans="1:11" s="11" customFormat="1">
      <c r="A3249" s="32">
        <v>2018</v>
      </c>
      <c r="B3249" s="32">
        <v>564</v>
      </c>
      <c r="C3249" s="33" t="s">
        <v>353</v>
      </c>
      <c r="D3249" s="33" t="s">
        <v>354</v>
      </c>
      <c r="E3249" s="34">
        <v>75166</v>
      </c>
      <c r="F3249" s="35">
        <v>23.81</v>
      </c>
      <c r="G3249" s="34">
        <v>301</v>
      </c>
      <c r="H3249" s="14">
        <f t="shared" si="200"/>
        <v>5387004.4046</v>
      </c>
      <c r="I3249" s="11">
        <f t="shared" si="201"/>
        <v>75166</v>
      </c>
      <c r="J3249" s="11">
        <f t="shared" si="202"/>
        <v>1789702.46</v>
      </c>
      <c r="K3249" s="11">
        <f t="shared" si="203"/>
        <v>0</v>
      </c>
    </row>
    <row r="3250" spans="1:11" s="11" customFormat="1">
      <c r="A3250" s="32">
        <v>2018</v>
      </c>
      <c r="B3250" s="32">
        <v>564</v>
      </c>
      <c r="C3250" s="33" t="s">
        <v>353</v>
      </c>
      <c r="D3250" s="33" t="s">
        <v>354</v>
      </c>
      <c r="E3250" s="34">
        <v>85717</v>
      </c>
      <c r="F3250" s="35">
        <v>23.63</v>
      </c>
      <c r="G3250" s="34">
        <v>306</v>
      </c>
      <c r="H3250" s="14">
        <f t="shared" si="200"/>
        <v>6198007.6925999997</v>
      </c>
      <c r="I3250" s="11">
        <f t="shared" si="201"/>
        <v>85717</v>
      </c>
      <c r="J3250" s="11">
        <f t="shared" si="202"/>
        <v>2025492.71</v>
      </c>
      <c r="K3250" s="11">
        <f t="shared" si="203"/>
        <v>0</v>
      </c>
    </row>
    <row r="3251" spans="1:11" s="11" customFormat="1">
      <c r="A3251" s="32">
        <v>2018</v>
      </c>
      <c r="B3251" s="32">
        <v>564</v>
      </c>
      <c r="C3251" s="33" t="s">
        <v>563</v>
      </c>
      <c r="D3251" s="33" t="s">
        <v>564</v>
      </c>
      <c r="E3251" s="34">
        <v>1050130</v>
      </c>
      <c r="F3251" s="35">
        <v>1.0249999999999999</v>
      </c>
      <c r="G3251" s="34">
        <v>283</v>
      </c>
      <c r="H3251" s="14">
        <f t="shared" si="200"/>
        <v>3046164.5975000001</v>
      </c>
      <c r="I3251" s="11">
        <f t="shared" si="201"/>
        <v>1050130</v>
      </c>
      <c r="J3251" s="11">
        <f t="shared" si="202"/>
        <v>1076383.25</v>
      </c>
      <c r="K3251" s="11">
        <f t="shared" si="203"/>
        <v>0</v>
      </c>
    </row>
    <row r="3252" spans="1:11" s="11" customFormat="1">
      <c r="A3252" s="32">
        <v>2018</v>
      </c>
      <c r="B3252" s="32">
        <v>564</v>
      </c>
      <c r="C3252" s="33" t="s">
        <v>563</v>
      </c>
      <c r="D3252" s="33" t="s">
        <v>564</v>
      </c>
      <c r="E3252" s="34">
        <v>260130</v>
      </c>
      <c r="F3252" s="35">
        <v>1.0249999999999999</v>
      </c>
      <c r="G3252" s="34">
        <v>283</v>
      </c>
      <c r="H3252" s="14">
        <f t="shared" si="200"/>
        <v>754572.09750000003</v>
      </c>
      <c r="I3252" s="11">
        <f t="shared" si="201"/>
        <v>260130</v>
      </c>
      <c r="J3252" s="11">
        <f t="shared" si="202"/>
        <v>266633.25</v>
      </c>
      <c r="K3252" s="11">
        <f t="shared" si="203"/>
        <v>0</v>
      </c>
    </row>
    <row r="3253" spans="1:11" s="11" customFormat="1">
      <c r="A3253" s="32">
        <v>2018</v>
      </c>
      <c r="B3253" s="32">
        <v>568</v>
      </c>
      <c r="C3253" s="33" t="s">
        <v>565</v>
      </c>
      <c r="D3253" s="33" t="s">
        <v>566</v>
      </c>
      <c r="E3253" s="34">
        <v>1804</v>
      </c>
      <c r="F3253" s="35">
        <v>5.8</v>
      </c>
      <c r="G3253" s="34" t="s">
        <v>364</v>
      </c>
      <c r="H3253" s="14" t="str">
        <f t="shared" si="200"/>
        <v/>
      </c>
      <c r="I3253" s="11" t="str">
        <f t="shared" si="201"/>
        <v/>
      </c>
      <c r="J3253" s="11" t="str">
        <f t="shared" si="202"/>
        <v/>
      </c>
      <c r="K3253" s="11">
        <f t="shared" si="203"/>
        <v>0</v>
      </c>
    </row>
    <row r="3254" spans="1:11" s="11" customFormat="1">
      <c r="A3254" s="32">
        <v>2018</v>
      </c>
      <c r="B3254" s="32">
        <v>593</v>
      </c>
      <c r="C3254" s="33" t="s">
        <v>565</v>
      </c>
      <c r="D3254" s="33" t="s">
        <v>566</v>
      </c>
      <c r="E3254" s="34">
        <v>25</v>
      </c>
      <c r="F3254" s="35">
        <v>5.8579999999999997</v>
      </c>
      <c r="G3254" s="34" t="s">
        <v>364</v>
      </c>
      <c r="H3254" s="14" t="str">
        <f t="shared" si="200"/>
        <v/>
      </c>
      <c r="I3254" s="11" t="str">
        <f t="shared" si="201"/>
        <v/>
      </c>
      <c r="J3254" s="11" t="str">
        <f t="shared" si="202"/>
        <v/>
      </c>
      <c r="K3254" s="11">
        <f t="shared" si="203"/>
        <v>0</v>
      </c>
    </row>
    <row r="3255" spans="1:11" s="11" customFormat="1">
      <c r="A3255" s="32">
        <v>2018</v>
      </c>
      <c r="B3255" s="32">
        <v>593</v>
      </c>
      <c r="C3255" s="33" t="s">
        <v>563</v>
      </c>
      <c r="D3255" s="33" t="s">
        <v>564</v>
      </c>
      <c r="E3255" s="34">
        <v>50946</v>
      </c>
      <c r="F3255" s="35">
        <v>1.0329999999999999</v>
      </c>
      <c r="G3255" s="34" t="s">
        <v>364</v>
      </c>
      <c r="H3255" s="14" t="str">
        <f t="shared" si="200"/>
        <v/>
      </c>
      <c r="I3255" s="11" t="str">
        <f t="shared" si="201"/>
        <v/>
      </c>
      <c r="J3255" s="11" t="str">
        <f t="shared" si="202"/>
        <v/>
      </c>
      <c r="K3255" s="11">
        <f t="shared" si="203"/>
        <v>0</v>
      </c>
    </row>
    <row r="3256" spans="1:11" s="11" customFormat="1">
      <c r="A3256" s="32">
        <v>2018</v>
      </c>
      <c r="B3256" s="32">
        <v>593</v>
      </c>
      <c r="C3256" s="33" t="s">
        <v>567</v>
      </c>
      <c r="D3256" s="33" t="s">
        <v>566</v>
      </c>
      <c r="E3256" s="34">
        <v>16753</v>
      </c>
      <c r="F3256" s="35">
        <v>6.3490000000000002</v>
      </c>
      <c r="G3256" s="34" t="s">
        <v>364</v>
      </c>
      <c r="H3256" s="14" t="str">
        <f t="shared" si="200"/>
        <v/>
      </c>
      <c r="I3256" s="11" t="str">
        <f t="shared" si="201"/>
        <v/>
      </c>
      <c r="J3256" s="11" t="str">
        <f t="shared" si="202"/>
        <v/>
      </c>
      <c r="K3256" s="11">
        <f t="shared" si="203"/>
        <v>0</v>
      </c>
    </row>
    <row r="3257" spans="1:11" s="11" customFormat="1">
      <c r="A3257" s="32">
        <v>2018</v>
      </c>
      <c r="B3257" s="32">
        <v>594</v>
      </c>
      <c r="C3257" s="33" t="s">
        <v>565</v>
      </c>
      <c r="D3257" s="33" t="s">
        <v>566</v>
      </c>
      <c r="E3257" s="34">
        <v>1793</v>
      </c>
      <c r="F3257" s="35">
        <v>5.8</v>
      </c>
      <c r="G3257" s="34" t="s">
        <v>364</v>
      </c>
      <c r="H3257" s="14" t="str">
        <f t="shared" si="200"/>
        <v/>
      </c>
      <c r="I3257" s="11" t="str">
        <f t="shared" si="201"/>
        <v/>
      </c>
      <c r="J3257" s="11" t="str">
        <f t="shared" si="202"/>
        <v/>
      </c>
      <c r="K3257" s="11">
        <f t="shared" si="203"/>
        <v>0</v>
      </c>
    </row>
    <row r="3258" spans="1:11" s="11" customFormat="1">
      <c r="A3258" s="32">
        <v>2018</v>
      </c>
      <c r="B3258" s="32">
        <v>602</v>
      </c>
      <c r="C3258" s="33" t="s">
        <v>353</v>
      </c>
      <c r="D3258" s="33" t="s">
        <v>354</v>
      </c>
      <c r="E3258" s="34">
        <v>120831</v>
      </c>
      <c r="F3258" s="35">
        <v>25.86</v>
      </c>
      <c r="G3258" s="34" t="s">
        <v>364</v>
      </c>
      <c r="H3258" s="14" t="str">
        <f t="shared" si="200"/>
        <v/>
      </c>
      <c r="I3258" s="11" t="str">
        <f t="shared" si="201"/>
        <v/>
      </c>
      <c r="J3258" s="11" t="str">
        <f t="shared" si="202"/>
        <v/>
      </c>
      <c r="K3258" s="11">
        <f t="shared" si="203"/>
        <v>0</v>
      </c>
    </row>
    <row r="3259" spans="1:11" s="11" customFormat="1">
      <c r="A3259" s="32">
        <v>2018</v>
      </c>
      <c r="B3259" s="32">
        <v>602</v>
      </c>
      <c r="C3259" s="33" t="s">
        <v>565</v>
      </c>
      <c r="D3259" s="33" t="s">
        <v>566</v>
      </c>
      <c r="E3259" s="34">
        <v>8302</v>
      </c>
      <c r="F3259" s="35">
        <v>5.8</v>
      </c>
      <c r="G3259" s="34" t="s">
        <v>364</v>
      </c>
      <c r="H3259" s="14" t="str">
        <f t="shared" si="200"/>
        <v/>
      </c>
      <c r="I3259" s="11" t="str">
        <f t="shared" si="201"/>
        <v/>
      </c>
      <c r="J3259" s="11" t="str">
        <f t="shared" si="202"/>
        <v/>
      </c>
      <c r="K3259" s="11">
        <f t="shared" si="203"/>
        <v>0</v>
      </c>
    </row>
    <row r="3260" spans="1:11" s="11" customFormat="1">
      <c r="A3260" s="32">
        <v>2018</v>
      </c>
      <c r="B3260" s="32">
        <v>607</v>
      </c>
      <c r="C3260" s="33" t="s">
        <v>563</v>
      </c>
      <c r="D3260" s="33" t="s">
        <v>564</v>
      </c>
      <c r="E3260" s="34">
        <v>469</v>
      </c>
      <c r="F3260" s="35">
        <v>1.0980000000000001</v>
      </c>
      <c r="G3260" s="34">
        <v>216.9</v>
      </c>
      <c r="H3260" s="14">
        <f t="shared" si="200"/>
        <v>1116.9525780000001</v>
      </c>
      <c r="I3260" s="11">
        <f t="shared" si="201"/>
        <v>469</v>
      </c>
      <c r="J3260" s="11">
        <f t="shared" si="202"/>
        <v>514.96199999999999</v>
      </c>
      <c r="K3260" s="11">
        <f t="shared" si="203"/>
        <v>0</v>
      </c>
    </row>
    <row r="3261" spans="1:11" s="11" customFormat="1">
      <c r="A3261" s="32">
        <v>2018</v>
      </c>
      <c r="B3261" s="32">
        <v>607</v>
      </c>
      <c r="C3261" s="33" t="s">
        <v>563</v>
      </c>
      <c r="D3261" s="33" t="s">
        <v>564</v>
      </c>
      <c r="E3261" s="34">
        <v>938</v>
      </c>
      <c r="F3261" s="35">
        <v>1.0980000000000001</v>
      </c>
      <c r="G3261" s="34">
        <v>214.1</v>
      </c>
      <c r="H3261" s="14">
        <f t="shared" si="200"/>
        <v>2205.0672840000002</v>
      </c>
      <c r="I3261" s="11">
        <f t="shared" si="201"/>
        <v>938</v>
      </c>
      <c r="J3261" s="11">
        <f t="shared" si="202"/>
        <v>1029.924</v>
      </c>
      <c r="K3261" s="11">
        <f t="shared" si="203"/>
        <v>0</v>
      </c>
    </row>
    <row r="3262" spans="1:11" s="11" customFormat="1">
      <c r="A3262" s="32">
        <v>2018</v>
      </c>
      <c r="B3262" s="32">
        <v>607</v>
      </c>
      <c r="C3262" s="33" t="s">
        <v>563</v>
      </c>
      <c r="D3262" s="33" t="s">
        <v>564</v>
      </c>
      <c r="E3262" s="34">
        <v>938</v>
      </c>
      <c r="F3262" s="35">
        <v>1.0980000000000001</v>
      </c>
      <c r="G3262" s="34">
        <v>180.4</v>
      </c>
      <c r="H3262" s="14">
        <f t="shared" si="200"/>
        <v>1857.9828960000002</v>
      </c>
      <c r="I3262" s="11">
        <f t="shared" si="201"/>
        <v>938</v>
      </c>
      <c r="J3262" s="11">
        <f t="shared" si="202"/>
        <v>1029.924</v>
      </c>
      <c r="K3262" s="11">
        <f t="shared" si="203"/>
        <v>0</v>
      </c>
    </row>
    <row r="3263" spans="1:11" s="11" customFormat="1">
      <c r="A3263" s="32">
        <v>2018</v>
      </c>
      <c r="B3263" s="32">
        <v>607</v>
      </c>
      <c r="C3263" s="33" t="s">
        <v>563</v>
      </c>
      <c r="D3263" s="33" t="s">
        <v>564</v>
      </c>
      <c r="E3263" s="34">
        <v>983</v>
      </c>
      <c r="F3263" s="35">
        <v>1.0980000000000001</v>
      </c>
      <c r="G3263" s="34">
        <v>306.2</v>
      </c>
      <c r="H3263" s="14">
        <f t="shared" si="200"/>
        <v>3304.9207080000001</v>
      </c>
      <c r="I3263" s="11">
        <f t="shared" si="201"/>
        <v>983</v>
      </c>
      <c r="J3263" s="11">
        <f t="shared" si="202"/>
        <v>1079.3340000000001</v>
      </c>
      <c r="K3263" s="11">
        <f t="shared" si="203"/>
        <v>0</v>
      </c>
    </row>
    <row r="3264" spans="1:11" s="11" customFormat="1">
      <c r="A3264" s="32">
        <v>2018</v>
      </c>
      <c r="B3264" s="32">
        <v>607</v>
      </c>
      <c r="C3264" s="33" t="s">
        <v>563</v>
      </c>
      <c r="D3264" s="33" t="s">
        <v>564</v>
      </c>
      <c r="E3264" s="34">
        <v>38462</v>
      </c>
      <c r="F3264" s="35">
        <v>1.0980000000000001</v>
      </c>
      <c r="G3264" s="34">
        <v>274.39999999999998</v>
      </c>
      <c r="H3264" s="14">
        <f t="shared" si="200"/>
        <v>115882.621344</v>
      </c>
      <c r="I3264" s="11">
        <f t="shared" si="201"/>
        <v>38462</v>
      </c>
      <c r="J3264" s="11">
        <f t="shared" si="202"/>
        <v>42231.276000000005</v>
      </c>
      <c r="K3264" s="11">
        <f t="shared" si="203"/>
        <v>0</v>
      </c>
    </row>
    <row r="3265" spans="1:11" s="11" customFormat="1">
      <c r="A3265" s="32">
        <v>2018</v>
      </c>
      <c r="B3265" s="32">
        <v>609</v>
      </c>
      <c r="C3265" s="33" t="s">
        <v>563</v>
      </c>
      <c r="D3265" s="33" t="s">
        <v>564</v>
      </c>
      <c r="E3265" s="34">
        <v>3487224</v>
      </c>
      <c r="F3265" s="35">
        <v>1.0249999999999999</v>
      </c>
      <c r="G3265" s="34">
        <v>528.20000000000005</v>
      </c>
      <c r="H3265" s="14">
        <f t="shared" si="200"/>
        <v>18880005.097199999</v>
      </c>
      <c r="I3265" s="11">
        <f t="shared" si="201"/>
        <v>3487224</v>
      </c>
      <c r="J3265" s="11">
        <f t="shared" si="202"/>
        <v>3574404.5999999996</v>
      </c>
      <c r="K3265" s="11">
        <f t="shared" si="203"/>
        <v>0</v>
      </c>
    </row>
    <row r="3266" spans="1:11" s="11" customFormat="1">
      <c r="A3266" s="32">
        <v>2018</v>
      </c>
      <c r="B3266" s="32">
        <v>612</v>
      </c>
      <c r="C3266" s="33" t="s">
        <v>563</v>
      </c>
      <c r="D3266" s="33" t="s">
        <v>564</v>
      </c>
      <c r="E3266" s="34">
        <v>4617207</v>
      </c>
      <c r="F3266" s="35">
        <v>1.018</v>
      </c>
      <c r="G3266" s="34">
        <v>528.20000000000005</v>
      </c>
      <c r="H3266" s="14">
        <f t="shared" si="200"/>
        <v>24827072.946732</v>
      </c>
      <c r="I3266" s="11">
        <f t="shared" si="201"/>
        <v>4617207</v>
      </c>
      <c r="J3266" s="11">
        <f t="shared" si="202"/>
        <v>4700316.7259999998</v>
      </c>
      <c r="K3266" s="11">
        <f t="shared" si="203"/>
        <v>0</v>
      </c>
    </row>
    <row r="3267" spans="1:11" s="11" customFormat="1">
      <c r="A3267" s="32">
        <v>2018</v>
      </c>
      <c r="B3267" s="32">
        <v>613</v>
      </c>
      <c r="C3267" s="33" t="s">
        <v>563</v>
      </c>
      <c r="D3267" s="33" t="s">
        <v>564</v>
      </c>
      <c r="E3267" s="34">
        <v>1424951</v>
      </c>
      <c r="F3267" s="35">
        <v>1.0229999999999999</v>
      </c>
      <c r="G3267" s="34">
        <v>528.20000000000005</v>
      </c>
      <c r="H3267" s="14">
        <f t="shared" si="200"/>
        <v>7699702.7791859992</v>
      </c>
      <c r="I3267" s="11">
        <f t="shared" si="201"/>
        <v>1424951</v>
      </c>
      <c r="J3267" s="11">
        <f t="shared" si="202"/>
        <v>1457724.8729999999</v>
      </c>
      <c r="K3267" s="11">
        <f t="shared" si="203"/>
        <v>0</v>
      </c>
    </row>
    <row r="3268" spans="1:11" s="11" customFormat="1">
      <c r="A3268" s="32">
        <v>2018</v>
      </c>
      <c r="B3268" s="32">
        <v>613</v>
      </c>
      <c r="C3268" s="33" t="s">
        <v>565</v>
      </c>
      <c r="D3268" s="33" t="s">
        <v>566</v>
      </c>
      <c r="E3268" s="34">
        <v>4600</v>
      </c>
      <c r="F3268" s="35">
        <v>5.8</v>
      </c>
      <c r="G3268" s="34">
        <v>1434.8</v>
      </c>
      <c r="H3268" s="14">
        <f t="shared" si="200"/>
        <v>382804.63999999996</v>
      </c>
      <c r="I3268" s="11">
        <f t="shared" si="201"/>
        <v>4600</v>
      </c>
      <c r="J3268" s="11">
        <f t="shared" si="202"/>
        <v>26680</v>
      </c>
      <c r="K3268" s="11">
        <f t="shared" si="203"/>
        <v>0</v>
      </c>
    </row>
    <row r="3269" spans="1:11" s="11" customFormat="1">
      <c r="A3269" s="32">
        <v>2018</v>
      </c>
      <c r="B3269" s="32">
        <v>617</v>
      </c>
      <c r="C3269" s="33" t="s">
        <v>563</v>
      </c>
      <c r="D3269" s="33" t="s">
        <v>564</v>
      </c>
      <c r="E3269" s="34">
        <v>3494929</v>
      </c>
      <c r="F3269" s="35">
        <v>1.0229999999999999</v>
      </c>
      <c r="G3269" s="34">
        <v>528</v>
      </c>
      <c r="H3269" s="14">
        <f t="shared" si="200"/>
        <v>18877649.297759999</v>
      </c>
      <c r="I3269" s="11">
        <f t="shared" si="201"/>
        <v>3494929</v>
      </c>
      <c r="J3269" s="11">
        <f t="shared" si="202"/>
        <v>3575312.3669999996</v>
      </c>
      <c r="K3269" s="11">
        <f t="shared" si="203"/>
        <v>0</v>
      </c>
    </row>
    <row r="3270" spans="1:11" s="11" customFormat="1">
      <c r="A3270" s="32">
        <v>2018</v>
      </c>
      <c r="B3270" s="32">
        <v>619</v>
      </c>
      <c r="C3270" s="33" t="s">
        <v>563</v>
      </c>
      <c r="D3270" s="33" t="s">
        <v>564</v>
      </c>
      <c r="E3270" s="34">
        <v>3346365</v>
      </c>
      <c r="F3270" s="35">
        <v>1.0229999999999999</v>
      </c>
      <c r="G3270" s="34">
        <v>528.20000000000005</v>
      </c>
      <c r="H3270" s="14">
        <f t="shared" ref="H3270:H3333" si="204">IF(I3270="","",G3270/100*F3270*E3270)</f>
        <v>18082036.428389996</v>
      </c>
      <c r="I3270" s="11">
        <f t="shared" ref="I3270:I3333" si="205">IF(OR(G3270=".",F3270=".",E3270="."),"",E3270)</f>
        <v>3346365</v>
      </c>
      <c r="J3270" s="11">
        <f t="shared" ref="J3270:J3333" si="206">IF(I3270="","",F3270*I3270)</f>
        <v>3423331.3949999996</v>
      </c>
      <c r="K3270" s="11">
        <f t="shared" ref="K3270:K3333" si="207">IF(C3270="LIG",1,0)</f>
        <v>0</v>
      </c>
    </row>
    <row r="3271" spans="1:11" s="11" customFormat="1">
      <c r="A3271" s="32">
        <v>2018</v>
      </c>
      <c r="B3271" s="32">
        <v>619</v>
      </c>
      <c r="C3271" s="33" t="s">
        <v>565</v>
      </c>
      <c r="D3271" s="33" t="s">
        <v>566</v>
      </c>
      <c r="E3271" s="34">
        <v>8619</v>
      </c>
      <c r="F3271" s="35">
        <v>5.8</v>
      </c>
      <c r="G3271" s="34">
        <v>1454.2</v>
      </c>
      <c r="H3271" s="14">
        <f t="shared" si="204"/>
        <v>726957.48839999991</v>
      </c>
      <c r="I3271" s="11">
        <f t="shared" si="205"/>
        <v>8619</v>
      </c>
      <c r="J3271" s="11">
        <f t="shared" si="206"/>
        <v>49990.2</v>
      </c>
      <c r="K3271" s="11">
        <f t="shared" si="207"/>
        <v>0</v>
      </c>
    </row>
    <row r="3272" spans="1:11" s="11" customFormat="1">
      <c r="A3272" s="32">
        <v>2018</v>
      </c>
      <c r="B3272" s="32">
        <v>620</v>
      </c>
      <c r="C3272" s="33" t="s">
        <v>563</v>
      </c>
      <c r="D3272" s="33" t="s">
        <v>564</v>
      </c>
      <c r="E3272" s="34">
        <v>4315722</v>
      </c>
      <c r="F3272" s="35">
        <v>1.0229999999999999</v>
      </c>
      <c r="G3272" s="34">
        <v>528</v>
      </c>
      <c r="H3272" s="14">
        <f t="shared" si="204"/>
        <v>23311113.439679999</v>
      </c>
      <c r="I3272" s="11">
        <f t="shared" si="205"/>
        <v>4315722</v>
      </c>
      <c r="J3272" s="11">
        <f t="shared" si="206"/>
        <v>4414983.6059999997</v>
      </c>
      <c r="K3272" s="11">
        <f t="shared" si="207"/>
        <v>0</v>
      </c>
    </row>
    <row r="3273" spans="1:11" s="11" customFormat="1">
      <c r="A3273" s="32">
        <v>2018</v>
      </c>
      <c r="B3273" s="32">
        <v>621</v>
      </c>
      <c r="C3273" s="33" t="s">
        <v>563</v>
      </c>
      <c r="D3273" s="33" t="s">
        <v>564</v>
      </c>
      <c r="E3273" s="34">
        <v>2181073</v>
      </c>
      <c r="F3273" s="35">
        <v>1.0229999999999999</v>
      </c>
      <c r="G3273" s="34">
        <v>528</v>
      </c>
      <c r="H3273" s="14">
        <f t="shared" si="204"/>
        <v>11780934.945119999</v>
      </c>
      <c r="I3273" s="11">
        <f t="shared" si="205"/>
        <v>2181073</v>
      </c>
      <c r="J3273" s="11">
        <f t="shared" si="206"/>
        <v>2231237.679</v>
      </c>
      <c r="K3273" s="11">
        <f t="shared" si="207"/>
        <v>0</v>
      </c>
    </row>
    <row r="3274" spans="1:11" s="11" customFormat="1">
      <c r="A3274" s="32">
        <v>2018</v>
      </c>
      <c r="B3274" s="32">
        <v>628</v>
      </c>
      <c r="C3274" s="33" t="s">
        <v>353</v>
      </c>
      <c r="D3274" s="33" t="s">
        <v>354</v>
      </c>
      <c r="E3274" s="34">
        <v>11714</v>
      </c>
      <c r="F3274" s="35">
        <v>22.756</v>
      </c>
      <c r="G3274" s="34">
        <v>445.8</v>
      </c>
      <c r="H3274" s="14">
        <f t="shared" si="204"/>
        <v>1188341.3490720002</v>
      </c>
      <c r="I3274" s="11">
        <f t="shared" si="205"/>
        <v>11714</v>
      </c>
      <c r="J3274" s="11">
        <f t="shared" si="206"/>
        <v>266563.78399999999</v>
      </c>
      <c r="K3274" s="11">
        <f t="shared" si="207"/>
        <v>0</v>
      </c>
    </row>
    <row r="3275" spans="1:11" s="11" customFormat="1">
      <c r="A3275" s="32">
        <v>2018</v>
      </c>
      <c r="B3275" s="32">
        <v>634</v>
      </c>
      <c r="C3275" s="33" t="s">
        <v>563</v>
      </c>
      <c r="D3275" s="33" t="s">
        <v>564</v>
      </c>
      <c r="E3275" s="34">
        <v>3746828</v>
      </c>
      <c r="F3275" s="35">
        <v>1.02</v>
      </c>
      <c r="G3275" s="34">
        <v>441</v>
      </c>
      <c r="H3275" s="14">
        <f t="shared" si="204"/>
        <v>16853981.709600002</v>
      </c>
      <c r="I3275" s="11">
        <f t="shared" si="205"/>
        <v>3746828</v>
      </c>
      <c r="J3275" s="11">
        <f t="shared" si="206"/>
        <v>3821764.56</v>
      </c>
      <c r="K3275" s="11">
        <f t="shared" si="207"/>
        <v>0</v>
      </c>
    </row>
    <row r="3276" spans="1:11" s="11" customFormat="1">
      <c r="A3276" s="32">
        <v>2018</v>
      </c>
      <c r="B3276" s="32">
        <v>634</v>
      </c>
      <c r="C3276" s="33" t="s">
        <v>563</v>
      </c>
      <c r="D3276" s="33" t="s">
        <v>564</v>
      </c>
      <c r="E3276" s="34">
        <v>1062</v>
      </c>
      <c r="F3276" s="35">
        <v>1.024</v>
      </c>
      <c r="G3276" s="34">
        <v>539</v>
      </c>
      <c r="H3276" s="14">
        <f t="shared" si="204"/>
        <v>5861.5603199999996</v>
      </c>
      <c r="I3276" s="11">
        <f t="shared" si="205"/>
        <v>1062</v>
      </c>
      <c r="J3276" s="11">
        <f t="shared" si="206"/>
        <v>1087.4880000000001</v>
      </c>
      <c r="K3276" s="11">
        <f t="shared" si="207"/>
        <v>0</v>
      </c>
    </row>
    <row r="3277" spans="1:11" s="11" customFormat="1">
      <c r="A3277" s="32">
        <v>2018</v>
      </c>
      <c r="B3277" s="32">
        <v>641</v>
      </c>
      <c r="C3277" s="33" t="s">
        <v>353</v>
      </c>
      <c r="D3277" s="33" t="s">
        <v>354</v>
      </c>
      <c r="E3277" s="34">
        <v>57019</v>
      </c>
      <c r="F3277" s="35">
        <v>23.911000000000001</v>
      </c>
      <c r="G3277" s="34">
        <v>297.39999999999998</v>
      </c>
      <c r="H3277" s="14">
        <f t="shared" si="204"/>
        <v>4054696.0129659995</v>
      </c>
      <c r="I3277" s="11">
        <f t="shared" si="205"/>
        <v>57019</v>
      </c>
      <c r="J3277" s="11">
        <f t="shared" si="206"/>
        <v>1363381.3090000001</v>
      </c>
      <c r="K3277" s="11">
        <f t="shared" si="207"/>
        <v>0</v>
      </c>
    </row>
    <row r="3278" spans="1:11" s="11" customFormat="1">
      <c r="A3278" s="32">
        <v>2018</v>
      </c>
      <c r="B3278" s="32">
        <v>641</v>
      </c>
      <c r="C3278" s="33" t="s">
        <v>563</v>
      </c>
      <c r="D3278" s="33" t="s">
        <v>564</v>
      </c>
      <c r="E3278" s="34">
        <v>1485</v>
      </c>
      <c r="F3278" s="35">
        <v>1.02</v>
      </c>
      <c r="G3278" s="34">
        <v>15635.7</v>
      </c>
      <c r="H3278" s="14">
        <f t="shared" si="204"/>
        <v>236833.9479</v>
      </c>
      <c r="I3278" s="11">
        <f t="shared" si="205"/>
        <v>1485</v>
      </c>
      <c r="J3278" s="11">
        <f t="shared" si="206"/>
        <v>1514.7</v>
      </c>
      <c r="K3278" s="11">
        <f t="shared" si="207"/>
        <v>0</v>
      </c>
    </row>
    <row r="3279" spans="1:11" s="11" customFormat="1">
      <c r="A3279" s="32">
        <v>2018</v>
      </c>
      <c r="B3279" s="32">
        <v>643</v>
      </c>
      <c r="C3279" s="33" t="s">
        <v>563</v>
      </c>
      <c r="D3279" s="33" t="s">
        <v>564</v>
      </c>
      <c r="E3279" s="34">
        <v>2308716</v>
      </c>
      <c r="F3279" s="35">
        <v>1.0229999999999999</v>
      </c>
      <c r="G3279" s="34">
        <v>308.3</v>
      </c>
      <c r="H3279" s="14">
        <f t="shared" si="204"/>
        <v>7281480.1708439998</v>
      </c>
      <c r="I3279" s="11">
        <f t="shared" si="205"/>
        <v>2308716</v>
      </c>
      <c r="J3279" s="11">
        <f t="shared" si="206"/>
        <v>2361816.4679999999</v>
      </c>
      <c r="K3279" s="11">
        <f t="shared" si="207"/>
        <v>0</v>
      </c>
    </row>
    <row r="3280" spans="1:11" s="11" customFormat="1">
      <c r="A3280" s="32">
        <v>2018</v>
      </c>
      <c r="B3280" s="32">
        <v>645</v>
      </c>
      <c r="C3280" s="33" t="s">
        <v>353</v>
      </c>
      <c r="D3280" s="33" t="s">
        <v>354</v>
      </c>
      <c r="E3280" s="34">
        <v>46132</v>
      </c>
      <c r="F3280" s="35">
        <v>24.85</v>
      </c>
      <c r="G3280" s="34">
        <v>327.8</v>
      </c>
      <c r="H3280" s="14">
        <f t="shared" si="204"/>
        <v>3757834.2956000003</v>
      </c>
      <c r="I3280" s="11">
        <f t="shared" si="205"/>
        <v>46132</v>
      </c>
      <c r="J3280" s="11">
        <f t="shared" si="206"/>
        <v>1146380.2</v>
      </c>
      <c r="K3280" s="11">
        <f t="shared" si="207"/>
        <v>0</v>
      </c>
    </row>
    <row r="3281" spans="1:11" s="11" customFormat="1">
      <c r="A3281" s="32">
        <v>2018</v>
      </c>
      <c r="B3281" s="32">
        <v>645</v>
      </c>
      <c r="C3281" s="33" t="s">
        <v>563</v>
      </c>
      <c r="D3281" s="33" t="s">
        <v>564</v>
      </c>
      <c r="E3281" s="34">
        <v>2238847</v>
      </c>
      <c r="F3281" s="35">
        <v>1.02</v>
      </c>
      <c r="G3281" s="34">
        <v>350.4</v>
      </c>
      <c r="H3281" s="14">
        <f t="shared" si="204"/>
        <v>8001818.2857599985</v>
      </c>
      <c r="I3281" s="11">
        <f t="shared" si="205"/>
        <v>2238847</v>
      </c>
      <c r="J3281" s="11">
        <f t="shared" si="206"/>
        <v>2283623.94</v>
      </c>
      <c r="K3281" s="11">
        <f t="shared" si="207"/>
        <v>0</v>
      </c>
    </row>
    <row r="3282" spans="1:11" s="11" customFormat="1">
      <c r="A3282" s="32">
        <v>2018</v>
      </c>
      <c r="B3282" s="32">
        <v>666</v>
      </c>
      <c r="C3282" s="33" t="s">
        <v>563</v>
      </c>
      <c r="D3282" s="33" t="s">
        <v>564</v>
      </c>
      <c r="E3282" s="34">
        <v>83057</v>
      </c>
      <c r="F3282" s="35">
        <v>1.042</v>
      </c>
      <c r="G3282" s="34">
        <v>424.2</v>
      </c>
      <c r="H3282" s="14">
        <f t="shared" si="204"/>
        <v>367125.56134799996</v>
      </c>
      <c r="I3282" s="11">
        <f t="shared" si="205"/>
        <v>83057</v>
      </c>
      <c r="J3282" s="11">
        <f t="shared" si="206"/>
        <v>86545.394</v>
      </c>
      <c r="K3282" s="11">
        <f t="shared" si="207"/>
        <v>0</v>
      </c>
    </row>
    <row r="3283" spans="1:11" s="11" customFormat="1">
      <c r="A3283" s="32">
        <v>2018</v>
      </c>
      <c r="B3283" s="32">
        <v>667</v>
      </c>
      <c r="C3283" s="33" t="s">
        <v>353</v>
      </c>
      <c r="D3283" s="33" t="s">
        <v>354</v>
      </c>
      <c r="E3283" s="34">
        <v>23096</v>
      </c>
      <c r="F3283" s="35">
        <v>21.254000000000001</v>
      </c>
      <c r="G3283" s="34">
        <v>277.60000000000002</v>
      </c>
      <c r="H3283" s="14">
        <f t="shared" si="204"/>
        <v>1362689.4979840002</v>
      </c>
      <c r="I3283" s="11">
        <f t="shared" si="205"/>
        <v>23096</v>
      </c>
      <c r="J3283" s="11">
        <f t="shared" si="206"/>
        <v>490882.38400000002</v>
      </c>
      <c r="K3283" s="11">
        <f t="shared" si="207"/>
        <v>0</v>
      </c>
    </row>
    <row r="3284" spans="1:11" s="11" customFormat="1">
      <c r="A3284" s="32">
        <v>2018</v>
      </c>
      <c r="B3284" s="32">
        <v>667</v>
      </c>
      <c r="C3284" s="33" t="s">
        <v>565</v>
      </c>
      <c r="D3284" s="33" t="s">
        <v>566</v>
      </c>
      <c r="E3284" s="34">
        <v>9931</v>
      </c>
      <c r="F3284" s="35">
        <v>5.7839999999999998</v>
      </c>
      <c r="G3284" s="34">
        <v>1552.7</v>
      </c>
      <c r="H3284" s="14">
        <f t="shared" si="204"/>
        <v>891884.91640800005</v>
      </c>
      <c r="I3284" s="11">
        <f t="shared" si="205"/>
        <v>9931</v>
      </c>
      <c r="J3284" s="11">
        <f t="shared" si="206"/>
        <v>57440.903999999995</v>
      </c>
      <c r="K3284" s="11">
        <f t="shared" si="207"/>
        <v>0</v>
      </c>
    </row>
    <row r="3285" spans="1:11" s="11" customFormat="1">
      <c r="A3285" s="32">
        <v>2018</v>
      </c>
      <c r="B3285" s="32">
        <v>667</v>
      </c>
      <c r="C3285" s="33" t="s">
        <v>563</v>
      </c>
      <c r="D3285" s="33" t="s">
        <v>564</v>
      </c>
      <c r="E3285" s="34">
        <v>915535</v>
      </c>
      <c r="F3285" s="35">
        <v>1.044</v>
      </c>
      <c r="G3285" s="34">
        <v>442.9</v>
      </c>
      <c r="H3285" s="14">
        <f t="shared" si="204"/>
        <v>4233320.3136599995</v>
      </c>
      <c r="I3285" s="11">
        <f t="shared" si="205"/>
        <v>915535</v>
      </c>
      <c r="J3285" s="11">
        <f t="shared" si="206"/>
        <v>955818.54</v>
      </c>
      <c r="K3285" s="11">
        <f t="shared" si="207"/>
        <v>0</v>
      </c>
    </row>
    <row r="3286" spans="1:11" s="11" customFormat="1">
      <c r="A3286" s="32">
        <v>2018</v>
      </c>
      <c r="B3286" s="32">
        <v>667</v>
      </c>
      <c r="C3286" s="33" t="s">
        <v>568</v>
      </c>
      <c r="D3286" s="33" t="s">
        <v>569</v>
      </c>
      <c r="E3286" s="34">
        <v>37267</v>
      </c>
      <c r="F3286" s="35">
        <v>28.756</v>
      </c>
      <c r="G3286" s="34">
        <v>304</v>
      </c>
      <c r="H3286" s="14">
        <f t="shared" si="204"/>
        <v>3257815.55008</v>
      </c>
      <c r="I3286" s="11">
        <f t="shared" si="205"/>
        <v>37267</v>
      </c>
      <c r="J3286" s="11">
        <f t="shared" si="206"/>
        <v>1071649.852</v>
      </c>
      <c r="K3286" s="11">
        <f t="shared" si="207"/>
        <v>0</v>
      </c>
    </row>
    <row r="3287" spans="1:11" s="11" customFormat="1">
      <c r="A3287" s="32">
        <v>2018</v>
      </c>
      <c r="B3287" s="32">
        <v>667</v>
      </c>
      <c r="C3287" s="33" t="s">
        <v>568</v>
      </c>
      <c r="D3287" s="33" t="s">
        <v>569</v>
      </c>
      <c r="E3287" s="34">
        <v>38040</v>
      </c>
      <c r="F3287" s="35">
        <v>27.366</v>
      </c>
      <c r="G3287" s="34">
        <v>280.3</v>
      </c>
      <c r="H3287" s="14">
        <f t="shared" si="204"/>
        <v>2917930.3999199998</v>
      </c>
      <c r="I3287" s="11">
        <f t="shared" si="205"/>
        <v>38040</v>
      </c>
      <c r="J3287" s="11">
        <f t="shared" si="206"/>
        <v>1041002.64</v>
      </c>
      <c r="K3287" s="11">
        <f t="shared" si="207"/>
        <v>0</v>
      </c>
    </row>
    <row r="3288" spans="1:11" s="11" customFormat="1">
      <c r="A3288" s="32">
        <v>2018</v>
      </c>
      <c r="B3288" s="32">
        <v>676</v>
      </c>
      <c r="C3288" s="33" t="s">
        <v>353</v>
      </c>
      <c r="D3288" s="33" t="s">
        <v>354</v>
      </c>
      <c r="E3288" s="34">
        <v>13005</v>
      </c>
      <c r="F3288" s="35">
        <v>23.49</v>
      </c>
      <c r="G3288" s="34">
        <v>277.60000000000002</v>
      </c>
      <c r="H3288" s="14">
        <f t="shared" si="204"/>
        <v>848033.16120000009</v>
      </c>
      <c r="I3288" s="11">
        <f t="shared" si="205"/>
        <v>13005</v>
      </c>
      <c r="J3288" s="11">
        <f t="shared" si="206"/>
        <v>305487.44999999995</v>
      </c>
      <c r="K3288" s="11">
        <f t="shared" si="207"/>
        <v>0</v>
      </c>
    </row>
    <row r="3289" spans="1:11" s="11" customFormat="1">
      <c r="A3289" s="32">
        <v>2018</v>
      </c>
      <c r="B3289" s="32">
        <v>676</v>
      </c>
      <c r="C3289" s="33" t="s">
        <v>563</v>
      </c>
      <c r="D3289" s="33" t="s">
        <v>564</v>
      </c>
      <c r="E3289" s="34">
        <v>503224</v>
      </c>
      <c r="F3289" s="35">
        <v>1.022</v>
      </c>
      <c r="G3289" s="34">
        <v>421.7</v>
      </c>
      <c r="H3289" s="14">
        <f t="shared" si="204"/>
        <v>2168781.7113760002</v>
      </c>
      <c r="I3289" s="11">
        <f t="shared" si="205"/>
        <v>503224</v>
      </c>
      <c r="J3289" s="11">
        <f t="shared" si="206"/>
        <v>514294.92800000001</v>
      </c>
      <c r="K3289" s="11">
        <f t="shared" si="207"/>
        <v>0</v>
      </c>
    </row>
    <row r="3290" spans="1:11" s="11" customFormat="1">
      <c r="A3290" s="32">
        <v>2018</v>
      </c>
      <c r="B3290" s="32">
        <v>676</v>
      </c>
      <c r="C3290" s="33" t="s">
        <v>563</v>
      </c>
      <c r="D3290" s="33" t="s">
        <v>564</v>
      </c>
      <c r="E3290" s="34">
        <v>932393</v>
      </c>
      <c r="F3290" s="35">
        <v>1.022</v>
      </c>
      <c r="G3290" s="34">
        <v>421.7</v>
      </c>
      <c r="H3290" s="14">
        <f t="shared" si="204"/>
        <v>4018403.1091820002</v>
      </c>
      <c r="I3290" s="11">
        <f t="shared" si="205"/>
        <v>932393</v>
      </c>
      <c r="J3290" s="11">
        <f t="shared" si="206"/>
        <v>952905.64600000007</v>
      </c>
      <c r="K3290" s="11">
        <f t="shared" si="207"/>
        <v>0</v>
      </c>
    </row>
    <row r="3291" spans="1:11" s="11" customFormat="1">
      <c r="A3291" s="32">
        <v>2018</v>
      </c>
      <c r="B3291" s="32">
        <v>683</v>
      </c>
      <c r="C3291" s="33" t="s">
        <v>563</v>
      </c>
      <c r="D3291" s="33" t="s">
        <v>564</v>
      </c>
      <c r="E3291" s="34">
        <v>22311</v>
      </c>
      <c r="F3291" s="35">
        <v>1.024</v>
      </c>
      <c r="G3291" s="34">
        <v>352.1</v>
      </c>
      <c r="H3291" s="14">
        <f t="shared" si="204"/>
        <v>80442.399744000009</v>
      </c>
      <c r="I3291" s="11">
        <f t="shared" si="205"/>
        <v>22311</v>
      </c>
      <c r="J3291" s="11">
        <f t="shared" si="206"/>
        <v>22846.464</v>
      </c>
      <c r="K3291" s="11">
        <f t="shared" si="207"/>
        <v>0</v>
      </c>
    </row>
    <row r="3292" spans="1:11" s="11" customFormat="1">
      <c r="A3292" s="32">
        <v>2018</v>
      </c>
      <c r="B3292" s="32">
        <v>688</v>
      </c>
      <c r="C3292" s="33" t="s">
        <v>563</v>
      </c>
      <c r="D3292" s="33" t="s">
        <v>564</v>
      </c>
      <c r="E3292" s="34">
        <v>745565</v>
      </c>
      <c r="F3292" s="35">
        <v>1.0249999999999999</v>
      </c>
      <c r="G3292" s="34">
        <v>390</v>
      </c>
      <c r="H3292" s="14">
        <f t="shared" si="204"/>
        <v>2980396.0874999999</v>
      </c>
      <c r="I3292" s="11">
        <f t="shared" si="205"/>
        <v>745565</v>
      </c>
      <c r="J3292" s="11">
        <f t="shared" si="206"/>
        <v>764204.12499999988</v>
      </c>
      <c r="K3292" s="11">
        <f t="shared" si="207"/>
        <v>0</v>
      </c>
    </row>
    <row r="3293" spans="1:11" s="11" customFormat="1">
      <c r="A3293" s="32">
        <v>2018</v>
      </c>
      <c r="B3293" s="32">
        <v>689</v>
      </c>
      <c r="C3293" s="33" t="s">
        <v>563</v>
      </c>
      <c r="D3293" s="33" t="s">
        <v>564</v>
      </c>
      <c r="E3293" s="34">
        <v>811229</v>
      </c>
      <c r="F3293" s="35">
        <v>1.024</v>
      </c>
      <c r="G3293" s="34">
        <v>400.2</v>
      </c>
      <c r="H3293" s="14">
        <f t="shared" si="204"/>
        <v>3324455.3809919995</v>
      </c>
      <c r="I3293" s="11">
        <f t="shared" si="205"/>
        <v>811229</v>
      </c>
      <c r="J3293" s="11">
        <f t="shared" si="206"/>
        <v>830698.49600000004</v>
      </c>
      <c r="K3293" s="11">
        <f t="shared" si="207"/>
        <v>0</v>
      </c>
    </row>
    <row r="3294" spans="1:11" s="11" customFormat="1">
      <c r="A3294" s="32">
        <v>2018</v>
      </c>
      <c r="B3294" s="32">
        <v>703</v>
      </c>
      <c r="C3294" s="33" t="s">
        <v>565</v>
      </c>
      <c r="D3294" s="33" t="s">
        <v>566</v>
      </c>
      <c r="E3294" s="34">
        <v>8416</v>
      </c>
      <c r="F3294" s="35">
        <v>5.8</v>
      </c>
      <c r="G3294" s="34">
        <v>1482</v>
      </c>
      <c r="H3294" s="14">
        <f t="shared" si="204"/>
        <v>723405.696</v>
      </c>
      <c r="I3294" s="11">
        <f t="shared" si="205"/>
        <v>8416</v>
      </c>
      <c r="J3294" s="11">
        <f t="shared" si="206"/>
        <v>48812.799999999996</v>
      </c>
      <c r="K3294" s="11">
        <f t="shared" si="207"/>
        <v>0</v>
      </c>
    </row>
    <row r="3295" spans="1:11" s="11" customFormat="1">
      <c r="A3295" s="32">
        <v>2018</v>
      </c>
      <c r="B3295" s="32">
        <v>703</v>
      </c>
      <c r="C3295" s="33" t="s">
        <v>353</v>
      </c>
      <c r="D3295" s="33" t="s">
        <v>354</v>
      </c>
      <c r="E3295" s="34">
        <v>147813</v>
      </c>
      <c r="F3295" s="35">
        <v>25.718</v>
      </c>
      <c r="G3295" s="34">
        <v>336.8</v>
      </c>
      <c r="H3295" s="14">
        <f t="shared" si="204"/>
        <v>12803299.544112002</v>
      </c>
      <c r="I3295" s="11">
        <f t="shared" si="205"/>
        <v>147813</v>
      </c>
      <c r="J3295" s="11">
        <f t="shared" si="206"/>
        <v>3801454.7340000002</v>
      </c>
      <c r="K3295" s="11">
        <f t="shared" si="207"/>
        <v>0</v>
      </c>
    </row>
    <row r="3296" spans="1:11" s="11" customFormat="1">
      <c r="A3296" s="32">
        <v>2018</v>
      </c>
      <c r="B3296" s="32">
        <v>703</v>
      </c>
      <c r="C3296" s="33" t="s">
        <v>353</v>
      </c>
      <c r="D3296" s="33" t="s">
        <v>354</v>
      </c>
      <c r="E3296" s="34">
        <v>226010</v>
      </c>
      <c r="F3296" s="35">
        <v>23.603999999999999</v>
      </c>
      <c r="G3296" s="34">
        <v>343.9</v>
      </c>
      <c r="H3296" s="14">
        <f t="shared" si="204"/>
        <v>18346170.997559994</v>
      </c>
      <c r="I3296" s="11">
        <f t="shared" si="205"/>
        <v>226010</v>
      </c>
      <c r="J3296" s="11">
        <f t="shared" si="206"/>
        <v>5334740.04</v>
      </c>
      <c r="K3296" s="11">
        <f t="shared" si="207"/>
        <v>0</v>
      </c>
    </row>
    <row r="3297" spans="1:11" s="11" customFormat="1">
      <c r="A3297" s="32">
        <v>2018</v>
      </c>
      <c r="B3297" s="32">
        <v>703</v>
      </c>
      <c r="C3297" s="33" t="s">
        <v>353</v>
      </c>
      <c r="D3297" s="33" t="s">
        <v>354</v>
      </c>
      <c r="E3297" s="34">
        <v>12400</v>
      </c>
      <c r="F3297" s="35">
        <v>24.611999999999998</v>
      </c>
      <c r="G3297" s="34">
        <v>318.7</v>
      </c>
      <c r="H3297" s="14">
        <f t="shared" si="204"/>
        <v>972636.70559999987</v>
      </c>
      <c r="I3297" s="11">
        <f t="shared" si="205"/>
        <v>12400</v>
      </c>
      <c r="J3297" s="11">
        <f t="shared" si="206"/>
        <v>305188.8</v>
      </c>
      <c r="K3297" s="11">
        <f t="shared" si="207"/>
        <v>0</v>
      </c>
    </row>
    <row r="3298" spans="1:11" s="11" customFormat="1">
      <c r="A3298" s="32">
        <v>2018</v>
      </c>
      <c r="B3298" s="32">
        <v>710</v>
      </c>
      <c r="C3298" s="33" t="s">
        <v>563</v>
      </c>
      <c r="D3298" s="33" t="s">
        <v>564</v>
      </c>
      <c r="E3298" s="34">
        <v>10199316</v>
      </c>
      <c r="F3298" s="35">
        <v>1.03</v>
      </c>
      <c r="G3298" s="34">
        <v>323.5</v>
      </c>
      <c r="H3298" s="14">
        <f t="shared" si="204"/>
        <v>33984630.877800003</v>
      </c>
      <c r="I3298" s="11">
        <f t="shared" si="205"/>
        <v>10199316</v>
      </c>
      <c r="J3298" s="11">
        <f t="shared" si="206"/>
        <v>10505295.48</v>
      </c>
      <c r="K3298" s="11">
        <f t="shared" si="207"/>
        <v>0</v>
      </c>
    </row>
    <row r="3299" spans="1:11" s="11" customFormat="1">
      <c r="A3299" s="32">
        <v>2018</v>
      </c>
      <c r="B3299" s="32">
        <v>715</v>
      </c>
      <c r="C3299" s="33" t="s">
        <v>565</v>
      </c>
      <c r="D3299" s="33" t="s">
        <v>566</v>
      </c>
      <c r="E3299" s="34">
        <v>1844</v>
      </c>
      <c r="F3299" s="35">
        <v>5.8170000000000002</v>
      </c>
      <c r="G3299" s="34">
        <v>1600.3</v>
      </c>
      <c r="H3299" s="14">
        <f t="shared" si="204"/>
        <v>171656.947644</v>
      </c>
      <c r="I3299" s="11">
        <f t="shared" si="205"/>
        <v>1844</v>
      </c>
      <c r="J3299" s="11">
        <f t="shared" si="206"/>
        <v>10726.548000000001</v>
      </c>
      <c r="K3299" s="11">
        <f t="shared" si="207"/>
        <v>0</v>
      </c>
    </row>
    <row r="3300" spans="1:11" s="11" customFormat="1">
      <c r="A3300" s="32">
        <v>2018</v>
      </c>
      <c r="B3300" s="32">
        <v>728</v>
      </c>
      <c r="C3300" s="33" t="s">
        <v>563</v>
      </c>
      <c r="D3300" s="33" t="s">
        <v>564</v>
      </c>
      <c r="E3300" s="34">
        <v>58171</v>
      </c>
      <c r="F3300" s="35">
        <v>1.024</v>
      </c>
      <c r="G3300" s="34">
        <v>510.8</v>
      </c>
      <c r="H3300" s="14">
        <f t="shared" si="204"/>
        <v>304268.76723200001</v>
      </c>
      <c r="I3300" s="11">
        <f t="shared" si="205"/>
        <v>58171</v>
      </c>
      <c r="J3300" s="11">
        <f t="shared" si="206"/>
        <v>59567.103999999999</v>
      </c>
      <c r="K3300" s="11">
        <f t="shared" si="207"/>
        <v>0</v>
      </c>
    </row>
    <row r="3301" spans="1:11" s="11" customFormat="1">
      <c r="A3301" s="32">
        <v>2018</v>
      </c>
      <c r="B3301" s="32">
        <v>766</v>
      </c>
      <c r="C3301" s="33" t="s">
        <v>565</v>
      </c>
      <c r="D3301" s="33" t="s">
        <v>566</v>
      </c>
      <c r="E3301" s="34">
        <v>9870</v>
      </c>
      <c r="F3301" s="35">
        <v>5.72</v>
      </c>
      <c r="G3301" s="34">
        <v>1553.6</v>
      </c>
      <c r="H3301" s="14">
        <f t="shared" si="204"/>
        <v>877106.63039999991</v>
      </c>
      <c r="I3301" s="11">
        <f t="shared" si="205"/>
        <v>9870</v>
      </c>
      <c r="J3301" s="11">
        <f t="shared" si="206"/>
        <v>56456.399999999994</v>
      </c>
      <c r="K3301" s="11">
        <f t="shared" si="207"/>
        <v>0</v>
      </c>
    </row>
    <row r="3302" spans="1:11" s="11" customFormat="1">
      <c r="A3302" s="32">
        <v>2018</v>
      </c>
      <c r="B3302" s="32">
        <v>856</v>
      </c>
      <c r="C3302" s="33" t="s">
        <v>363</v>
      </c>
      <c r="D3302" s="33" t="s">
        <v>354</v>
      </c>
      <c r="E3302" s="34">
        <v>112461</v>
      </c>
      <c r="F3302" s="35">
        <v>17.600000000000001</v>
      </c>
      <c r="G3302" s="34" t="s">
        <v>364</v>
      </c>
      <c r="H3302" s="14" t="str">
        <f t="shared" si="204"/>
        <v/>
      </c>
      <c r="I3302" s="11" t="str">
        <f t="shared" si="205"/>
        <v/>
      </c>
      <c r="J3302" s="11" t="str">
        <f t="shared" si="206"/>
        <v/>
      </c>
      <c r="K3302" s="11">
        <f t="shared" si="207"/>
        <v>0</v>
      </c>
    </row>
    <row r="3303" spans="1:11" s="11" customFormat="1">
      <c r="A3303" s="32">
        <v>2018</v>
      </c>
      <c r="B3303" s="32">
        <v>856</v>
      </c>
      <c r="C3303" s="33" t="s">
        <v>565</v>
      </c>
      <c r="D3303" s="33" t="s">
        <v>566</v>
      </c>
      <c r="E3303" s="34">
        <v>703</v>
      </c>
      <c r="F3303" s="35">
        <v>5.8</v>
      </c>
      <c r="G3303" s="34" t="s">
        <v>364</v>
      </c>
      <c r="H3303" s="14" t="str">
        <f t="shared" si="204"/>
        <v/>
      </c>
      <c r="I3303" s="11" t="str">
        <f t="shared" si="205"/>
        <v/>
      </c>
      <c r="J3303" s="11" t="str">
        <f t="shared" si="206"/>
        <v/>
      </c>
      <c r="K3303" s="11">
        <f t="shared" si="207"/>
        <v>0</v>
      </c>
    </row>
    <row r="3304" spans="1:11" s="11" customFormat="1">
      <c r="A3304" s="32">
        <v>2018</v>
      </c>
      <c r="B3304" s="32">
        <v>861</v>
      </c>
      <c r="C3304" s="33" t="s">
        <v>363</v>
      </c>
      <c r="D3304" s="33" t="s">
        <v>354</v>
      </c>
      <c r="E3304" s="34">
        <v>268096</v>
      </c>
      <c r="F3304" s="35">
        <v>17.538</v>
      </c>
      <c r="G3304" s="34" t="s">
        <v>364</v>
      </c>
      <c r="H3304" s="14" t="str">
        <f t="shared" si="204"/>
        <v/>
      </c>
      <c r="I3304" s="11" t="str">
        <f t="shared" si="205"/>
        <v/>
      </c>
      <c r="J3304" s="11" t="str">
        <f t="shared" si="206"/>
        <v/>
      </c>
      <c r="K3304" s="11">
        <f t="shared" si="207"/>
        <v>0</v>
      </c>
    </row>
    <row r="3305" spans="1:11" s="11" customFormat="1">
      <c r="A3305" s="32">
        <v>2018</v>
      </c>
      <c r="B3305" s="32">
        <v>861</v>
      </c>
      <c r="C3305" s="33" t="s">
        <v>565</v>
      </c>
      <c r="D3305" s="33" t="s">
        <v>566</v>
      </c>
      <c r="E3305" s="34">
        <v>560</v>
      </c>
      <c r="F3305" s="35">
        <v>5.7539999999999996</v>
      </c>
      <c r="G3305" s="34" t="s">
        <v>364</v>
      </c>
      <c r="H3305" s="14" t="str">
        <f t="shared" si="204"/>
        <v/>
      </c>
      <c r="I3305" s="11" t="str">
        <f t="shared" si="205"/>
        <v/>
      </c>
      <c r="J3305" s="11" t="str">
        <f t="shared" si="206"/>
        <v/>
      </c>
      <c r="K3305" s="11">
        <f t="shared" si="207"/>
        <v>0</v>
      </c>
    </row>
    <row r="3306" spans="1:11" s="11" customFormat="1">
      <c r="A3306" s="32">
        <v>2018</v>
      </c>
      <c r="B3306" s="32">
        <v>876</v>
      </c>
      <c r="C3306" s="33" t="s">
        <v>363</v>
      </c>
      <c r="D3306" s="33" t="s">
        <v>354</v>
      </c>
      <c r="E3306" s="34">
        <v>190060</v>
      </c>
      <c r="F3306" s="35">
        <v>17.445</v>
      </c>
      <c r="G3306" s="34" t="s">
        <v>364</v>
      </c>
      <c r="H3306" s="14" t="str">
        <f t="shared" si="204"/>
        <v/>
      </c>
      <c r="I3306" s="11" t="str">
        <f t="shared" si="205"/>
        <v/>
      </c>
      <c r="J3306" s="11" t="str">
        <f t="shared" si="206"/>
        <v/>
      </c>
      <c r="K3306" s="11">
        <f t="shared" si="207"/>
        <v>0</v>
      </c>
    </row>
    <row r="3307" spans="1:11" s="11" customFormat="1">
      <c r="A3307" s="32">
        <v>2018</v>
      </c>
      <c r="B3307" s="32">
        <v>876</v>
      </c>
      <c r="C3307" s="33" t="s">
        <v>563</v>
      </c>
      <c r="D3307" s="33" t="s">
        <v>564</v>
      </c>
      <c r="E3307" s="34">
        <v>13832</v>
      </c>
      <c r="F3307" s="35">
        <v>1.0189999999999999</v>
      </c>
      <c r="G3307" s="34" t="s">
        <v>364</v>
      </c>
      <c r="H3307" s="14" t="str">
        <f t="shared" si="204"/>
        <v/>
      </c>
      <c r="I3307" s="11" t="str">
        <f t="shared" si="205"/>
        <v/>
      </c>
      <c r="J3307" s="11" t="str">
        <f t="shared" si="206"/>
        <v/>
      </c>
      <c r="K3307" s="11">
        <f t="shared" si="207"/>
        <v>0</v>
      </c>
    </row>
    <row r="3308" spans="1:11" s="11" customFormat="1">
      <c r="A3308" s="32">
        <v>2018</v>
      </c>
      <c r="B3308" s="32">
        <v>879</v>
      </c>
      <c r="C3308" s="33" t="s">
        <v>363</v>
      </c>
      <c r="D3308" s="33" t="s">
        <v>354</v>
      </c>
      <c r="E3308" s="34">
        <v>271021</v>
      </c>
      <c r="F3308" s="35">
        <v>17.239999999999998</v>
      </c>
      <c r="G3308" s="34" t="s">
        <v>364</v>
      </c>
      <c r="H3308" s="14" t="str">
        <f t="shared" si="204"/>
        <v/>
      </c>
      <c r="I3308" s="11" t="str">
        <f t="shared" si="205"/>
        <v/>
      </c>
      <c r="J3308" s="11" t="str">
        <f t="shared" si="206"/>
        <v/>
      </c>
      <c r="K3308" s="11">
        <f t="shared" si="207"/>
        <v>0</v>
      </c>
    </row>
    <row r="3309" spans="1:11" s="11" customFormat="1">
      <c r="A3309" s="32">
        <v>2018</v>
      </c>
      <c r="B3309" s="32">
        <v>879</v>
      </c>
      <c r="C3309" s="33" t="s">
        <v>563</v>
      </c>
      <c r="D3309" s="33" t="s">
        <v>564</v>
      </c>
      <c r="E3309" s="34">
        <v>1139</v>
      </c>
      <c r="F3309" s="35">
        <v>1.03</v>
      </c>
      <c r="G3309" s="34" t="s">
        <v>364</v>
      </c>
      <c r="H3309" s="14" t="str">
        <f t="shared" si="204"/>
        <v/>
      </c>
      <c r="I3309" s="11" t="str">
        <f t="shared" si="205"/>
        <v/>
      </c>
      <c r="J3309" s="11" t="str">
        <f t="shared" si="206"/>
        <v/>
      </c>
      <c r="K3309" s="11">
        <f t="shared" si="207"/>
        <v>0</v>
      </c>
    </row>
    <row r="3310" spans="1:11" s="11" customFormat="1">
      <c r="A3310" s="32">
        <v>2018</v>
      </c>
      <c r="B3310" s="32">
        <v>883</v>
      </c>
      <c r="C3310" s="33" t="s">
        <v>363</v>
      </c>
      <c r="D3310" s="33" t="s">
        <v>354</v>
      </c>
      <c r="E3310" s="34">
        <v>64429</v>
      </c>
      <c r="F3310" s="35">
        <v>17.190000000000001</v>
      </c>
      <c r="G3310" s="34" t="s">
        <v>364</v>
      </c>
      <c r="H3310" s="14" t="str">
        <f t="shared" si="204"/>
        <v/>
      </c>
      <c r="I3310" s="11" t="str">
        <f t="shared" si="205"/>
        <v/>
      </c>
      <c r="J3310" s="11" t="str">
        <f t="shared" si="206"/>
        <v/>
      </c>
      <c r="K3310" s="11">
        <f t="shared" si="207"/>
        <v>0</v>
      </c>
    </row>
    <row r="3311" spans="1:11" s="11" customFormat="1">
      <c r="A3311" s="32">
        <v>2018</v>
      </c>
      <c r="B3311" s="32">
        <v>883</v>
      </c>
      <c r="C3311" s="33" t="s">
        <v>563</v>
      </c>
      <c r="D3311" s="33" t="s">
        <v>564</v>
      </c>
      <c r="E3311" s="34">
        <v>7853</v>
      </c>
      <c r="F3311" s="35">
        <v>1.03</v>
      </c>
      <c r="G3311" s="34" t="s">
        <v>364</v>
      </c>
      <c r="H3311" s="14" t="str">
        <f t="shared" si="204"/>
        <v/>
      </c>
      <c r="I3311" s="11" t="str">
        <f t="shared" si="205"/>
        <v/>
      </c>
      <c r="J3311" s="11" t="str">
        <f t="shared" si="206"/>
        <v/>
      </c>
      <c r="K3311" s="11">
        <f t="shared" si="207"/>
        <v>0</v>
      </c>
    </row>
    <row r="3312" spans="1:11" s="11" customFormat="1">
      <c r="A3312" s="32">
        <v>2018</v>
      </c>
      <c r="B3312" s="32">
        <v>884</v>
      </c>
      <c r="C3312" s="33" t="s">
        <v>363</v>
      </c>
      <c r="D3312" s="33" t="s">
        <v>354</v>
      </c>
      <c r="E3312" s="34">
        <v>32698</v>
      </c>
      <c r="F3312" s="35">
        <v>17.14</v>
      </c>
      <c r="G3312" s="34" t="s">
        <v>364</v>
      </c>
      <c r="H3312" s="14" t="str">
        <f t="shared" si="204"/>
        <v/>
      </c>
      <c r="I3312" s="11" t="str">
        <f t="shared" si="205"/>
        <v/>
      </c>
      <c r="J3312" s="11" t="str">
        <f t="shared" si="206"/>
        <v/>
      </c>
      <c r="K3312" s="11">
        <f t="shared" si="207"/>
        <v>0</v>
      </c>
    </row>
    <row r="3313" spans="1:11" s="11" customFormat="1">
      <c r="A3313" s="32">
        <v>2018</v>
      </c>
      <c r="B3313" s="32">
        <v>884</v>
      </c>
      <c r="C3313" s="33" t="s">
        <v>565</v>
      </c>
      <c r="D3313" s="33" t="s">
        <v>566</v>
      </c>
      <c r="E3313" s="34">
        <v>2322</v>
      </c>
      <c r="F3313" s="35">
        <v>5.8250000000000002</v>
      </c>
      <c r="G3313" s="34" t="s">
        <v>364</v>
      </c>
      <c r="H3313" s="14" t="str">
        <f t="shared" si="204"/>
        <v/>
      </c>
      <c r="I3313" s="11" t="str">
        <f t="shared" si="205"/>
        <v/>
      </c>
      <c r="J3313" s="11" t="str">
        <f t="shared" si="206"/>
        <v/>
      </c>
      <c r="K3313" s="11">
        <f t="shared" si="207"/>
        <v>0</v>
      </c>
    </row>
    <row r="3314" spans="1:11" s="11" customFormat="1">
      <c r="A3314" s="32">
        <v>2018</v>
      </c>
      <c r="B3314" s="32">
        <v>886</v>
      </c>
      <c r="C3314" s="33" t="s">
        <v>565</v>
      </c>
      <c r="D3314" s="33" t="s">
        <v>566</v>
      </c>
      <c r="E3314" s="34">
        <v>325</v>
      </c>
      <c r="F3314" s="35">
        <v>6.2</v>
      </c>
      <c r="G3314" s="34" t="s">
        <v>364</v>
      </c>
      <c r="H3314" s="14" t="str">
        <f t="shared" si="204"/>
        <v/>
      </c>
      <c r="I3314" s="11" t="str">
        <f t="shared" si="205"/>
        <v/>
      </c>
      <c r="J3314" s="11" t="str">
        <f t="shared" si="206"/>
        <v/>
      </c>
      <c r="K3314" s="11">
        <f t="shared" si="207"/>
        <v>0</v>
      </c>
    </row>
    <row r="3315" spans="1:11" s="11" customFormat="1">
      <c r="A3315" s="32">
        <v>2018</v>
      </c>
      <c r="B3315" s="32">
        <v>887</v>
      </c>
      <c r="C3315" s="33" t="s">
        <v>363</v>
      </c>
      <c r="D3315" s="33" t="s">
        <v>354</v>
      </c>
      <c r="E3315" s="34">
        <v>15862</v>
      </c>
      <c r="F3315" s="35">
        <v>17.48</v>
      </c>
      <c r="G3315" s="34" t="s">
        <v>364</v>
      </c>
      <c r="H3315" s="14" t="str">
        <f t="shared" si="204"/>
        <v/>
      </c>
      <c r="I3315" s="11" t="str">
        <f t="shared" si="205"/>
        <v/>
      </c>
      <c r="J3315" s="11" t="str">
        <f t="shared" si="206"/>
        <v/>
      </c>
      <c r="K3315" s="11">
        <f t="shared" si="207"/>
        <v>0</v>
      </c>
    </row>
    <row r="3316" spans="1:11" s="11" customFormat="1">
      <c r="A3316" s="32">
        <v>2018</v>
      </c>
      <c r="B3316" s="32">
        <v>887</v>
      </c>
      <c r="C3316" s="33" t="s">
        <v>363</v>
      </c>
      <c r="D3316" s="33" t="s">
        <v>354</v>
      </c>
      <c r="E3316" s="34">
        <v>93766</v>
      </c>
      <c r="F3316" s="35">
        <v>17.48</v>
      </c>
      <c r="G3316" s="34" t="s">
        <v>364</v>
      </c>
      <c r="H3316" s="14" t="str">
        <f t="shared" si="204"/>
        <v/>
      </c>
      <c r="I3316" s="11" t="str">
        <f t="shared" si="205"/>
        <v/>
      </c>
      <c r="J3316" s="11" t="str">
        <f t="shared" si="206"/>
        <v/>
      </c>
      <c r="K3316" s="11">
        <f t="shared" si="207"/>
        <v>0</v>
      </c>
    </row>
    <row r="3317" spans="1:11" s="11" customFormat="1">
      <c r="A3317" s="32">
        <v>2018</v>
      </c>
      <c r="B3317" s="32">
        <v>887</v>
      </c>
      <c r="C3317" s="33" t="s">
        <v>363</v>
      </c>
      <c r="D3317" s="33" t="s">
        <v>354</v>
      </c>
      <c r="E3317" s="34">
        <v>171103</v>
      </c>
      <c r="F3317" s="35">
        <v>17.48</v>
      </c>
      <c r="G3317" s="34" t="s">
        <v>364</v>
      </c>
      <c r="H3317" s="14" t="str">
        <f t="shared" si="204"/>
        <v/>
      </c>
      <c r="I3317" s="11" t="str">
        <f t="shared" si="205"/>
        <v/>
      </c>
      <c r="J3317" s="11" t="str">
        <f t="shared" si="206"/>
        <v/>
      </c>
      <c r="K3317" s="11">
        <f t="shared" si="207"/>
        <v>0</v>
      </c>
    </row>
    <row r="3318" spans="1:11" s="11" customFormat="1">
      <c r="A3318" s="32">
        <v>2018</v>
      </c>
      <c r="B3318" s="32">
        <v>887</v>
      </c>
      <c r="C3318" s="33" t="s">
        <v>563</v>
      </c>
      <c r="D3318" s="33" t="s">
        <v>564</v>
      </c>
      <c r="E3318" s="34">
        <v>35320</v>
      </c>
      <c r="F3318" s="35">
        <v>1</v>
      </c>
      <c r="G3318" s="34" t="s">
        <v>364</v>
      </c>
      <c r="H3318" s="14" t="str">
        <f t="shared" si="204"/>
        <v/>
      </c>
      <c r="I3318" s="11" t="str">
        <f t="shared" si="205"/>
        <v/>
      </c>
      <c r="J3318" s="11" t="str">
        <f t="shared" si="206"/>
        <v/>
      </c>
      <c r="K3318" s="11">
        <f t="shared" si="207"/>
        <v>0</v>
      </c>
    </row>
    <row r="3319" spans="1:11" s="11" customFormat="1">
      <c r="A3319" s="32">
        <v>2018</v>
      </c>
      <c r="B3319" s="32">
        <v>889</v>
      </c>
      <c r="C3319" s="33" t="s">
        <v>363</v>
      </c>
      <c r="D3319" s="33" t="s">
        <v>354</v>
      </c>
      <c r="E3319" s="34">
        <v>64694</v>
      </c>
      <c r="F3319" s="35">
        <v>17.2</v>
      </c>
      <c r="G3319" s="34" t="s">
        <v>364</v>
      </c>
      <c r="H3319" s="14" t="str">
        <f t="shared" si="204"/>
        <v/>
      </c>
      <c r="I3319" s="11" t="str">
        <f t="shared" si="205"/>
        <v/>
      </c>
      <c r="J3319" s="11" t="str">
        <f t="shared" si="206"/>
        <v/>
      </c>
      <c r="K3319" s="11">
        <f t="shared" si="207"/>
        <v>0</v>
      </c>
    </row>
    <row r="3320" spans="1:11" s="11" customFormat="1">
      <c r="A3320" s="32">
        <v>2018</v>
      </c>
      <c r="B3320" s="32">
        <v>889</v>
      </c>
      <c r="C3320" s="33" t="s">
        <v>363</v>
      </c>
      <c r="D3320" s="33" t="s">
        <v>354</v>
      </c>
      <c r="E3320" s="34">
        <v>289612</v>
      </c>
      <c r="F3320" s="35">
        <v>17.52</v>
      </c>
      <c r="G3320" s="34" t="s">
        <v>364</v>
      </c>
      <c r="H3320" s="14" t="str">
        <f t="shared" si="204"/>
        <v/>
      </c>
      <c r="I3320" s="11" t="str">
        <f t="shared" si="205"/>
        <v/>
      </c>
      <c r="J3320" s="11" t="str">
        <f t="shared" si="206"/>
        <v/>
      </c>
      <c r="K3320" s="11">
        <f t="shared" si="207"/>
        <v>0</v>
      </c>
    </row>
    <row r="3321" spans="1:11" s="11" customFormat="1">
      <c r="A3321" s="32">
        <v>2018</v>
      </c>
      <c r="B3321" s="32">
        <v>889</v>
      </c>
      <c r="C3321" s="33" t="s">
        <v>565</v>
      </c>
      <c r="D3321" s="33" t="s">
        <v>566</v>
      </c>
      <c r="E3321" s="34">
        <v>1089</v>
      </c>
      <c r="F3321" s="35">
        <v>5.8</v>
      </c>
      <c r="G3321" s="34" t="s">
        <v>364</v>
      </c>
      <c r="H3321" s="14" t="str">
        <f t="shared" si="204"/>
        <v/>
      </c>
      <c r="I3321" s="11" t="str">
        <f t="shared" si="205"/>
        <v/>
      </c>
      <c r="J3321" s="11" t="str">
        <f t="shared" si="206"/>
        <v/>
      </c>
      <c r="K3321" s="11">
        <f t="shared" si="207"/>
        <v>0</v>
      </c>
    </row>
    <row r="3322" spans="1:11" s="11" customFormat="1">
      <c r="A3322" s="32">
        <v>2018</v>
      </c>
      <c r="B3322" s="32">
        <v>891</v>
      </c>
      <c r="C3322" s="33" t="s">
        <v>363</v>
      </c>
      <c r="D3322" s="33" t="s">
        <v>354</v>
      </c>
      <c r="E3322" s="34">
        <v>16263</v>
      </c>
      <c r="F3322" s="35">
        <v>17.02</v>
      </c>
      <c r="G3322" s="34" t="s">
        <v>364</v>
      </c>
      <c r="H3322" s="14" t="str">
        <f t="shared" si="204"/>
        <v/>
      </c>
      <c r="I3322" s="11" t="str">
        <f t="shared" si="205"/>
        <v/>
      </c>
      <c r="J3322" s="11" t="str">
        <f t="shared" si="206"/>
        <v/>
      </c>
      <c r="K3322" s="11">
        <f t="shared" si="207"/>
        <v>0</v>
      </c>
    </row>
    <row r="3323" spans="1:11" s="11" customFormat="1">
      <c r="A3323" s="32">
        <v>2018</v>
      </c>
      <c r="B3323" s="32">
        <v>891</v>
      </c>
      <c r="C3323" s="33" t="s">
        <v>363</v>
      </c>
      <c r="D3323" s="33" t="s">
        <v>354</v>
      </c>
      <c r="E3323" s="34">
        <v>108763</v>
      </c>
      <c r="F3323" s="35">
        <v>17.98</v>
      </c>
      <c r="G3323" s="34" t="s">
        <v>364</v>
      </c>
      <c r="H3323" s="14" t="str">
        <f t="shared" si="204"/>
        <v/>
      </c>
      <c r="I3323" s="11" t="str">
        <f t="shared" si="205"/>
        <v/>
      </c>
      <c r="J3323" s="11" t="str">
        <f t="shared" si="206"/>
        <v/>
      </c>
      <c r="K3323" s="11">
        <f t="shared" si="207"/>
        <v>0</v>
      </c>
    </row>
    <row r="3324" spans="1:11" s="11" customFormat="1">
      <c r="A3324" s="32">
        <v>2018</v>
      </c>
      <c r="B3324" s="32">
        <v>892</v>
      </c>
      <c r="C3324" s="33" t="s">
        <v>563</v>
      </c>
      <c r="D3324" s="33" t="s">
        <v>564</v>
      </c>
      <c r="E3324" s="34">
        <v>4866</v>
      </c>
      <c r="F3324" s="35">
        <v>1.034</v>
      </c>
      <c r="G3324" s="34" t="s">
        <v>364</v>
      </c>
      <c r="H3324" s="14" t="str">
        <f t="shared" si="204"/>
        <v/>
      </c>
      <c r="I3324" s="11" t="str">
        <f t="shared" si="205"/>
        <v/>
      </c>
      <c r="J3324" s="11" t="str">
        <f t="shared" si="206"/>
        <v/>
      </c>
      <c r="K3324" s="11">
        <f t="shared" si="207"/>
        <v>0</v>
      </c>
    </row>
    <row r="3325" spans="1:11" s="11" customFormat="1">
      <c r="A3325" s="32">
        <v>2018</v>
      </c>
      <c r="B3325" s="32">
        <v>892</v>
      </c>
      <c r="C3325" s="33" t="s">
        <v>363</v>
      </c>
      <c r="D3325" s="33" t="s">
        <v>354</v>
      </c>
      <c r="E3325" s="34">
        <v>18639</v>
      </c>
      <c r="F3325" s="35">
        <v>17.016999999999999</v>
      </c>
      <c r="G3325" s="34" t="s">
        <v>364</v>
      </c>
      <c r="H3325" s="14" t="str">
        <f t="shared" si="204"/>
        <v/>
      </c>
      <c r="I3325" s="11" t="str">
        <f t="shared" si="205"/>
        <v/>
      </c>
      <c r="J3325" s="11" t="str">
        <f t="shared" si="206"/>
        <v/>
      </c>
      <c r="K3325" s="11">
        <f t="shared" si="207"/>
        <v>0</v>
      </c>
    </row>
    <row r="3326" spans="1:11" s="11" customFormat="1">
      <c r="A3326" s="32">
        <v>2018</v>
      </c>
      <c r="B3326" s="32">
        <v>892</v>
      </c>
      <c r="C3326" s="33" t="s">
        <v>363</v>
      </c>
      <c r="D3326" s="33" t="s">
        <v>354</v>
      </c>
      <c r="E3326" s="34">
        <v>58982</v>
      </c>
      <c r="F3326" s="35">
        <v>17.978000000000002</v>
      </c>
      <c r="G3326" s="34" t="s">
        <v>364</v>
      </c>
      <c r="H3326" s="14" t="str">
        <f t="shared" si="204"/>
        <v/>
      </c>
      <c r="I3326" s="11" t="str">
        <f t="shared" si="205"/>
        <v/>
      </c>
      <c r="J3326" s="11" t="str">
        <f t="shared" si="206"/>
        <v/>
      </c>
      <c r="K3326" s="11">
        <f t="shared" si="207"/>
        <v>0</v>
      </c>
    </row>
    <row r="3327" spans="1:11" s="11" customFormat="1">
      <c r="A3327" s="32">
        <v>2018</v>
      </c>
      <c r="B3327" s="32">
        <v>913</v>
      </c>
      <c r="C3327" s="33" t="s">
        <v>563</v>
      </c>
      <c r="D3327" s="33" t="s">
        <v>564</v>
      </c>
      <c r="E3327" s="34">
        <v>56657</v>
      </c>
      <c r="F3327" s="35">
        <v>1.02</v>
      </c>
      <c r="G3327" s="34">
        <v>336.5</v>
      </c>
      <c r="H3327" s="14">
        <f t="shared" si="204"/>
        <v>194463.8211</v>
      </c>
      <c r="I3327" s="11">
        <f t="shared" si="205"/>
        <v>56657</v>
      </c>
      <c r="J3327" s="11">
        <f t="shared" si="206"/>
        <v>57790.14</v>
      </c>
      <c r="K3327" s="11">
        <f t="shared" si="207"/>
        <v>0</v>
      </c>
    </row>
    <row r="3328" spans="1:11" s="11" customFormat="1">
      <c r="A3328" s="32">
        <v>2018</v>
      </c>
      <c r="B3328" s="32">
        <v>963</v>
      </c>
      <c r="C3328" s="33" t="s">
        <v>353</v>
      </c>
      <c r="D3328" s="33" t="s">
        <v>354</v>
      </c>
      <c r="E3328" s="34">
        <v>114045</v>
      </c>
      <c r="F3328" s="35">
        <v>21.119</v>
      </c>
      <c r="G3328" s="34">
        <v>183.2</v>
      </c>
      <c r="H3328" s="14">
        <f t="shared" si="204"/>
        <v>4412401.9623600002</v>
      </c>
      <c r="I3328" s="11">
        <f t="shared" si="205"/>
        <v>114045</v>
      </c>
      <c r="J3328" s="11">
        <f t="shared" si="206"/>
        <v>2408516.355</v>
      </c>
      <c r="K3328" s="11">
        <f t="shared" si="207"/>
        <v>0</v>
      </c>
    </row>
    <row r="3329" spans="1:11" s="11" customFormat="1">
      <c r="A3329" s="32">
        <v>2018</v>
      </c>
      <c r="B3329" s="32">
        <v>963</v>
      </c>
      <c r="C3329" s="33" t="s">
        <v>563</v>
      </c>
      <c r="D3329" s="33" t="s">
        <v>564</v>
      </c>
      <c r="E3329" s="34">
        <v>9626</v>
      </c>
      <c r="F3329" s="35">
        <v>1</v>
      </c>
      <c r="G3329" s="34">
        <v>761.6</v>
      </c>
      <c r="H3329" s="14">
        <f t="shared" si="204"/>
        <v>73311.616000000009</v>
      </c>
      <c r="I3329" s="11">
        <f t="shared" si="205"/>
        <v>9626</v>
      </c>
      <c r="J3329" s="11">
        <f t="shared" si="206"/>
        <v>9626</v>
      </c>
      <c r="K3329" s="11">
        <f t="shared" si="207"/>
        <v>0</v>
      </c>
    </row>
    <row r="3330" spans="1:11" s="11" customFormat="1">
      <c r="A3330" s="32">
        <v>2018</v>
      </c>
      <c r="B3330" s="32">
        <v>976</v>
      </c>
      <c r="C3330" s="33" t="s">
        <v>353</v>
      </c>
      <c r="D3330" s="33" t="s">
        <v>354</v>
      </c>
      <c r="E3330" s="34">
        <v>22</v>
      </c>
      <c r="F3330" s="35">
        <v>21.74</v>
      </c>
      <c r="G3330" s="34">
        <v>117.5</v>
      </c>
      <c r="H3330" s="14">
        <f t="shared" si="204"/>
        <v>561.97900000000004</v>
      </c>
      <c r="I3330" s="11">
        <f t="shared" si="205"/>
        <v>22</v>
      </c>
      <c r="J3330" s="11">
        <f t="shared" si="206"/>
        <v>478.28</v>
      </c>
      <c r="K3330" s="11">
        <f t="shared" si="207"/>
        <v>0</v>
      </c>
    </row>
    <row r="3331" spans="1:11" s="11" customFormat="1">
      <c r="A3331" s="32">
        <v>2018</v>
      </c>
      <c r="B3331" s="32">
        <v>976</v>
      </c>
      <c r="C3331" s="33" t="s">
        <v>353</v>
      </c>
      <c r="D3331" s="33" t="s">
        <v>354</v>
      </c>
      <c r="E3331" s="34">
        <v>12818</v>
      </c>
      <c r="F3331" s="35">
        <v>25.09</v>
      </c>
      <c r="G3331" s="34">
        <v>217.7</v>
      </c>
      <c r="H3331" s="14">
        <f t="shared" si="204"/>
        <v>700131.08074</v>
      </c>
      <c r="I3331" s="11">
        <f t="shared" si="205"/>
        <v>12818</v>
      </c>
      <c r="J3331" s="11">
        <f t="shared" si="206"/>
        <v>321603.62</v>
      </c>
      <c r="K3331" s="11">
        <f t="shared" si="207"/>
        <v>0</v>
      </c>
    </row>
    <row r="3332" spans="1:11" s="11" customFormat="1">
      <c r="A3332" s="32">
        <v>2018</v>
      </c>
      <c r="B3332" s="32">
        <v>976</v>
      </c>
      <c r="C3332" s="33" t="s">
        <v>353</v>
      </c>
      <c r="D3332" s="33" t="s">
        <v>354</v>
      </c>
      <c r="E3332" s="34">
        <v>11912</v>
      </c>
      <c r="F3332" s="35">
        <v>22.01</v>
      </c>
      <c r="G3332" s="34">
        <v>210.6</v>
      </c>
      <c r="H3332" s="14">
        <f t="shared" si="204"/>
        <v>552157.65072000003</v>
      </c>
      <c r="I3332" s="11">
        <f t="shared" si="205"/>
        <v>11912</v>
      </c>
      <c r="J3332" s="11">
        <f t="shared" si="206"/>
        <v>262183.12</v>
      </c>
      <c r="K3332" s="11">
        <f t="shared" si="207"/>
        <v>0</v>
      </c>
    </row>
    <row r="3333" spans="1:11" s="11" customFormat="1">
      <c r="A3333" s="32">
        <v>2018</v>
      </c>
      <c r="B3333" s="32">
        <v>976</v>
      </c>
      <c r="C3333" s="33" t="s">
        <v>353</v>
      </c>
      <c r="D3333" s="33" t="s">
        <v>354</v>
      </c>
      <c r="E3333" s="34">
        <v>8840</v>
      </c>
      <c r="F3333" s="35">
        <v>21.86</v>
      </c>
      <c r="G3333" s="34">
        <v>214.1</v>
      </c>
      <c r="H3333" s="14">
        <f t="shared" si="204"/>
        <v>413731.97839999996</v>
      </c>
      <c r="I3333" s="11">
        <f t="shared" si="205"/>
        <v>8840</v>
      </c>
      <c r="J3333" s="11">
        <f t="shared" si="206"/>
        <v>193242.4</v>
      </c>
      <c r="K3333" s="11">
        <f t="shared" si="207"/>
        <v>0</v>
      </c>
    </row>
    <row r="3334" spans="1:11" s="11" customFormat="1">
      <c r="A3334" s="32">
        <v>2018</v>
      </c>
      <c r="B3334" s="32">
        <v>976</v>
      </c>
      <c r="C3334" s="33" t="s">
        <v>353</v>
      </c>
      <c r="D3334" s="33" t="s">
        <v>354</v>
      </c>
      <c r="E3334" s="34">
        <v>17027</v>
      </c>
      <c r="F3334" s="35">
        <v>23.65</v>
      </c>
      <c r="G3334" s="34">
        <v>156.69999999999999</v>
      </c>
      <c r="H3334" s="14">
        <f t="shared" ref="H3334:H3397" si="208">IF(I3334="","",G3334/100*F3334*E3334)</f>
        <v>631012.95784999989</v>
      </c>
      <c r="I3334" s="11">
        <f t="shared" ref="I3334:I3397" si="209">IF(OR(G3334=".",F3334=".",E3334="."),"",E3334)</f>
        <v>17027</v>
      </c>
      <c r="J3334" s="11">
        <f t="shared" ref="J3334:J3397" si="210">IF(I3334="","",F3334*I3334)</f>
        <v>402688.55</v>
      </c>
      <c r="K3334" s="11">
        <f t="shared" ref="K3334:K3397" si="211">IF(C3334="LIG",1,0)</f>
        <v>0</v>
      </c>
    </row>
    <row r="3335" spans="1:11" s="11" customFormat="1">
      <c r="A3335" s="32">
        <v>2018</v>
      </c>
      <c r="B3335" s="32">
        <v>976</v>
      </c>
      <c r="C3335" s="33" t="s">
        <v>353</v>
      </c>
      <c r="D3335" s="33" t="s">
        <v>354</v>
      </c>
      <c r="E3335" s="34">
        <v>132</v>
      </c>
      <c r="F3335" s="35">
        <v>17.579999999999998</v>
      </c>
      <c r="G3335" s="34">
        <v>120.6</v>
      </c>
      <c r="H3335" s="14">
        <f t="shared" si="208"/>
        <v>2798.5953599999993</v>
      </c>
      <c r="I3335" s="11">
        <f t="shared" si="209"/>
        <v>132</v>
      </c>
      <c r="J3335" s="11">
        <f t="shared" si="210"/>
        <v>2320.56</v>
      </c>
      <c r="K3335" s="11">
        <f t="shared" si="211"/>
        <v>0</v>
      </c>
    </row>
    <row r="3336" spans="1:11" s="11" customFormat="1">
      <c r="A3336" s="32">
        <v>2018</v>
      </c>
      <c r="B3336" s="32">
        <v>976</v>
      </c>
      <c r="C3336" s="33" t="s">
        <v>563</v>
      </c>
      <c r="D3336" s="33" t="s">
        <v>564</v>
      </c>
      <c r="E3336" s="34">
        <v>919</v>
      </c>
      <c r="F3336" s="35">
        <v>1</v>
      </c>
      <c r="G3336" s="34">
        <v>283</v>
      </c>
      <c r="H3336" s="14">
        <f t="shared" si="208"/>
        <v>2600.77</v>
      </c>
      <c r="I3336" s="11">
        <f t="shared" si="209"/>
        <v>919</v>
      </c>
      <c r="J3336" s="11">
        <f t="shared" si="210"/>
        <v>919</v>
      </c>
      <c r="K3336" s="11">
        <f t="shared" si="211"/>
        <v>0</v>
      </c>
    </row>
    <row r="3337" spans="1:11" s="11" customFormat="1">
      <c r="A3337" s="32">
        <v>2018</v>
      </c>
      <c r="B3337" s="32">
        <v>983</v>
      </c>
      <c r="C3337" s="33" t="s">
        <v>353</v>
      </c>
      <c r="D3337" s="33" t="s">
        <v>354</v>
      </c>
      <c r="E3337" s="34">
        <v>87513</v>
      </c>
      <c r="F3337" s="35">
        <v>22.984000000000002</v>
      </c>
      <c r="G3337" s="34">
        <v>178.7</v>
      </c>
      <c r="H3337" s="14">
        <f t="shared" si="208"/>
        <v>3594369.6413040003</v>
      </c>
      <c r="I3337" s="11">
        <f t="shared" si="209"/>
        <v>87513</v>
      </c>
      <c r="J3337" s="11">
        <f t="shared" si="210"/>
        <v>2011398.7920000001</v>
      </c>
      <c r="K3337" s="11">
        <f t="shared" si="211"/>
        <v>0</v>
      </c>
    </row>
    <row r="3338" spans="1:11" s="11" customFormat="1">
      <c r="A3338" s="32">
        <v>2018</v>
      </c>
      <c r="B3338" s="32">
        <v>983</v>
      </c>
      <c r="C3338" s="33" t="s">
        <v>353</v>
      </c>
      <c r="D3338" s="33" t="s">
        <v>354</v>
      </c>
      <c r="E3338" s="34">
        <v>17900</v>
      </c>
      <c r="F3338" s="35">
        <v>24.969000000000001</v>
      </c>
      <c r="G3338" s="34">
        <v>176.5</v>
      </c>
      <c r="H3338" s="14">
        <f t="shared" si="208"/>
        <v>788858.10149999999</v>
      </c>
      <c r="I3338" s="11">
        <f t="shared" si="209"/>
        <v>17900</v>
      </c>
      <c r="J3338" s="11">
        <f t="shared" si="210"/>
        <v>446945.10000000003</v>
      </c>
      <c r="K3338" s="11">
        <f t="shared" si="211"/>
        <v>0</v>
      </c>
    </row>
    <row r="3339" spans="1:11" s="11" customFormat="1">
      <c r="A3339" s="32">
        <v>2018</v>
      </c>
      <c r="B3339" s="32">
        <v>983</v>
      </c>
      <c r="C3339" s="33" t="s">
        <v>353</v>
      </c>
      <c r="D3339" s="33" t="s">
        <v>354</v>
      </c>
      <c r="E3339" s="34">
        <v>62607</v>
      </c>
      <c r="F3339" s="35">
        <v>22.814</v>
      </c>
      <c r="G3339" s="34">
        <v>242</v>
      </c>
      <c r="H3339" s="14">
        <f t="shared" si="208"/>
        <v>3456524.9571599998</v>
      </c>
      <c r="I3339" s="11">
        <f t="shared" si="209"/>
        <v>62607</v>
      </c>
      <c r="J3339" s="11">
        <f t="shared" si="210"/>
        <v>1428316.098</v>
      </c>
      <c r="K3339" s="11">
        <f t="shared" si="211"/>
        <v>0</v>
      </c>
    </row>
    <row r="3340" spans="1:11" s="11" customFormat="1">
      <c r="A3340" s="32">
        <v>2018</v>
      </c>
      <c r="B3340" s="32">
        <v>983</v>
      </c>
      <c r="C3340" s="33" t="s">
        <v>565</v>
      </c>
      <c r="D3340" s="33" t="s">
        <v>566</v>
      </c>
      <c r="E3340" s="34">
        <v>1787</v>
      </c>
      <c r="F3340" s="35">
        <v>5.7119999999999997</v>
      </c>
      <c r="G3340" s="34">
        <v>1583.5</v>
      </c>
      <c r="H3340" s="14">
        <f t="shared" si="208"/>
        <v>161633.29224000001</v>
      </c>
      <c r="I3340" s="11">
        <f t="shared" si="209"/>
        <v>1787</v>
      </c>
      <c r="J3340" s="11">
        <f t="shared" si="210"/>
        <v>10207.343999999999</v>
      </c>
      <c r="K3340" s="11">
        <f t="shared" si="211"/>
        <v>0</v>
      </c>
    </row>
    <row r="3341" spans="1:11" s="11" customFormat="1">
      <c r="A3341" s="32">
        <v>2018</v>
      </c>
      <c r="B3341" s="32">
        <v>990</v>
      </c>
      <c r="C3341" s="33" t="s">
        <v>563</v>
      </c>
      <c r="D3341" s="33" t="s">
        <v>564</v>
      </c>
      <c r="E3341" s="34">
        <v>37424</v>
      </c>
      <c r="F3341" s="35">
        <v>1.048</v>
      </c>
      <c r="G3341" s="34">
        <v>388.2</v>
      </c>
      <c r="H3341" s="14">
        <f t="shared" si="208"/>
        <v>152253.40646399997</v>
      </c>
      <c r="I3341" s="11">
        <f t="shared" si="209"/>
        <v>37424</v>
      </c>
      <c r="J3341" s="11">
        <f t="shared" si="210"/>
        <v>39220.351999999999</v>
      </c>
      <c r="K3341" s="11">
        <f t="shared" si="211"/>
        <v>0</v>
      </c>
    </row>
    <row r="3342" spans="1:11" s="11" customFormat="1">
      <c r="A3342" s="32">
        <v>2018</v>
      </c>
      <c r="B3342" s="32">
        <v>990</v>
      </c>
      <c r="C3342" s="33" t="s">
        <v>563</v>
      </c>
      <c r="D3342" s="33" t="s">
        <v>564</v>
      </c>
      <c r="E3342" s="34">
        <v>38407</v>
      </c>
      <c r="F3342" s="35">
        <v>1.048</v>
      </c>
      <c r="G3342" s="34">
        <v>388.2</v>
      </c>
      <c r="H3342" s="14">
        <f t="shared" si="208"/>
        <v>156252.58075199998</v>
      </c>
      <c r="I3342" s="11">
        <f t="shared" si="209"/>
        <v>38407</v>
      </c>
      <c r="J3342" s="11">
        <f t="shared" si="210"/>
        <v>40250.536</v>
      </c>
      <c r="K3342" s="11">
        <f t="shared" si="211"/>
        <v>0</v>
      </c>
    </row>
    <row r="3343" spans="1:11" s="11" customFormat="1">
      <c r="A3343" s="32">
        <v>2018</v>
      </c>
      <c r="B3343" s="32">
        <v>990</v>
      </c>
      <c r="C3343" s="33" t="s">
        <v>563</v>
      </c>
      <c r="D3343" s="33" t="s">
        <v>564</v>
      </c>
      <c r="E3343" s="34">
        <v>54037</v>
      </c>
      <c r="F3343" s="35">
        <v>1.048</v>
      </c>
      <c r="G3343" s="34">
        <v>388.2</v>
      </c>
      <c r="H3343" s="14">
        <f t="shared" si="208"/>
        <v>219840.67243199996</v>
      </c>
      <c r="I3343" s="11">
        <f t="shared" si="209"/>
        <v>54037</v>
      </c>
      <c r="J3343" s="11">
        <f t="shared" si="210"/>
        <v>56630.776000000005</v>
      </c>
      <c r="K3343" s="11">
        <f t="shared" si="211"/>
        <v>0</v>
      </c>
    </row>
    <row r="3344" spans="1:11" s="11" customFormat="1">
      <c r="A3344" s="32">
        <v>2018</v>
      </c>
      <c r="B3344" s="32">
        <v>990</v>
      </c>
      <c r="C3344" s="33" t="s">
        <v>563</v>
      </c>
      <c r="D3344" s="33" t="s">
        <v>564</v>
      </c>
      <c r="E3344" s="34">
        <v>122616</v>
      </c>
      <c r="F3344" s="35">
        <v>1.048</v>
      </c>
      <c r="G3344" s="34">
        <v>388.2</v>
      </c>
      <c r="H3344" s="14">
        <f t="shared" si="208"/>
        <v>498843.08697599993</v>
      </c>
      <c r="I3344" s="11">
        <f t="shared" si="209"/>
        <v>122616</v>
      </c>
      <c r="J3344" s="11">
        <f t="shared" si="210"/>
        <v>128501.568</v>
      </c>
      <c r="K3344" s="11">
        <f t="shared" si="211"/>
        <v>0</v>
      </c>
    </row>
    <row r="3345" spans="1:11" s="11" customFormat="1">
      <c r="A3345" s="32">
        <v>2018</v>
      </c>
      <c r="B3345" s="32">
        <v>990</v>
      </c>
      <c r="C3345" s="33" t="s">
        <v>563</v>
      </c>
      <c r="D3345" s="33" t="s">
        <v>564</v>
      </c>
      <c r="E3345" s="34">
        <v>259599</v>
      </c>
      <c r="F3345" s="35">
        <v>1.048</v>
      </c>
      <c r="G3345" s="34">
        <v>388.2</v>
      </c>
      <c r="H3345" s="14">
        <f t="shared" si="208"/>
        <v>1056135.9572639999</v>
      </c>
      <c r="I3345" s="11">
        <f t="shared" si="209"/>
        <v>259599</v>
      </c>
      <c r="J3345" s="11">
        <f t="shared" si="210"/>
        <v>272059.75200000004</v>
      </c>
      <c r="K3345" s="11">
        <f t="shared" si="211"/>
        <v>0</v>
      </c>
    </row>
    <row r="3346" spans="1:11" s="11" customFormat="1">
      <c r="A3346" s="32">
        <v>2018</v>
      </c>
      <c r="B3346" s="32">
        <v>990</v>
      </c>
      <c r="C3346" s="33" t="s">
        <v>563</v>
      </c>
      <c r="D3346" s="33" t="s">
        <v>564</v>
      </c>
      <c r="E3346" s="34">
        <v>8892</v>
      </c>
      <c r="F3346" s="35">
        <v>1.048</v>
      </c>
      <c r="G3346" s="34">
        <v>388.2</v>
      </c>
      <c r="H3346" s="14">
        <f t="shared" si="208"/>
        <v>36175.643711999997</v>
      </c>
      <c r="I3346" s="11">
        <f t="shared" si="209"/>
        <v>8892</v>
      </c>
      <c r="J3346" s="11">
        <f t="shared" si="210"/>
        <v>9318.8160000000007</v>
      </c>
      <c r="K3346" s="11">
        <f t="shared" si="211"/>
        <v>0</v>
      </c>
    </row>
    <row r="3347" spans="1:11" s="11" customFormat="1">
      <c r="A3347" s="32">
        <v>2018</v>
      </c>
      <c r="B3347" s="32">
        <v>994</v>
      </c>
      <c r="C3347" s="33" t="s">
        <v>353</v>
      </c>
      <c r="D3347" s="33" t="s">
        <v>354</v>
      </c>
      <c r="E3347" s="34">
        <v>19800</v>
      </c>
      <c r="F3347" s="35">
        <v>22.51</v>
      </c>
      <c r="G3347" s="34">
        <v>213.1</v>
      </c>
      <c r="H3347" s="14">
        <f t="shared" si="208"/>
        <v>949782.43799999997</v>
      </c>
      <c r="I3347" s="11">
        <f t="shared" si="209"/>
        <v>19800</v>
      </c>
      <c r="J3347" s="11">
        <f t="shared" si="210"/>
        <v>445698.00000000006</v>
      </c>
      <c r="K3347" s="11">
        <f t="shared" si="211"/>
        <v>0</v>
      </c>
    </row>
    <row r="3348" spans="1:11" s="11" customFormat="1">
      <c r="A3348" s="32">
        <v>2018</v>
      </c>
      <c r="B3348" s="32">
        <v>994</v>
      </c>
      <c r="C3348" s="33" t="s">
        <v>353</v>
      </c>
      <c r="D3348" s="33" t="s">
        <v>354</v>
      </c>
      <c r="E3348" s="34">
        <v>166992</v>
      </c>
      <c r="F3348" s="35">
        <v>22.11</v>
      </c>
      <c r="G3348" s="34">
        <v>213.7</v>
      </c>
      <c r="H3348" s="14">
        <f t="shared" si="208"/>
        <v>7890216.6974399993</v>
      </c>
      <c r="I3348" s="11">
        <f t="shared" si="209"/>
        <v>166992</v>
      </c>
      <c r="J3348" s="11">
        <f t="shared" si="210"/>
        <v>3692193.12</v>
      </c>
      <c r="K3348" s="11">
        <f t="shared" si="211"/>
        <v>0</v>
      </c>
    </row>
    <row r="3349" spans="1:11" s="11" customFormat="1">
      <c r="A3349" s="32">
        <v>2018</v>
      </c>
      <c r="B3349" s="32">
        <v>994</v>
      </c>
      <c r="C3349" s="33" t="s">
        <v>353</v>
      </c>
      <c r="D3349" s="33" t="s">
        <v>354</v>
      </c>
      <c r="E3349" s="34">
        <v>59177</v>
      </c>
      <c r="F3349" s="35">
        <v>22.06</v>
      </c>
      <c r="G3349" s="34">
        <v>215.6</v>
      </c>
      <c r="H3349" s="14">
        <f t="shared" si="208"/>
        <v>2814538.60072</v>
      </c>
      <c r="I3349" s="11">
        <f t="shared" si="209"/>
        <v>59177</v>
      </c>
      <c r="J3349" s="11">
        <f t="shared" si="210"/>
        <v>1305444.6199999999</v>
      </c>
      <c r="K3349" s="11">
        <f t="shared" si="211"/>
        <v>0</v>
      </c>
    </row>
    <row r="3350" spans="1:11" s="11" customFormat="1">
      <c r="A3350" s="32">
        <v>2018</v>
      </c>
      <c r="B3350" s="32">
        <v>994</v>
      </c>
      <c r="C3350" s="33" t="s">
        <v>353</v>
      </c>
      <c r="D3350" s="33" t="s">
        <v>354</v>
      </c>
      <c r="E3350" s="34">
        <v>76351</v>
      </c>
      <c r="F3350" s="35">
        <v>23.37</v>
      </c>
      <c r="G3350" s="34">
        <v>168.2</v>
      </c>
      <c r="H3350" s="14">
        <f t="shared" si="208"/>
        <v>3001231.0673400001</v>
      </c>
      <c r="I3350" s="11">
        <f t="shared" si="209"/>
        <v>76351</v>
      </c>
      <c r="J3350" s="11">
        <f t="shared" si="210"/>
        <v>1784322.87</v>
      </c>
      <c r="K3350" s="11">
        <f t="shared" si="211"/>
        <v>0</v>
      </c>
    </row>
    <row r="3351" spans="1:11" s="11" customFormat="1">
      <c r="A3351" s="32">
        <v>2018</v>
      </c>
      <c r="B3351" s="32">
        <v>994</v>
      </c>
      <c r="C3351" s="33" t="s">
        <v>353</v>
      </c>
      <c r="D3351" s="33" t="s">
        <v>354</v>
      </c>
      <c r="E3351" s="34">
        <v>36751</v>
      </c>
      <c r="F3351" s="35">
        <v>23.01</v>
      </c>
      <c r="G3351" s="34">
        <v>191.8</v>
      </c>
      <c r="H3351" s="14">
        <f t="shared" si="208"/>
        <v>1621938.4981800001</v>
      </c>
      <c r="I3351" s="11">
        <f t="shared" si="209"/>
        <v>36751</v>
      </c>
      <c r="J3351" s="11">
        <f t="shared" si="210"/>
        <v>845640.51</v>
      </c>
      <c r="K3351" s="11">
        <f t="shared" si="211"/>
        <v>0</v>
      </c>
    </row>
    <row r="3352" spans="1:11" s="11" customFormat="1">
      <c r="A3352" s="32">
        <v>2018</v>
      </c>
      <c r="B3352" s="32">
        <v>994</v>
      </c>
      <c r="C3352" s="33" t="s">
        <v>353</v>
      </c>
      <c r="D3352" s="33" t="s">
        <v>354</v>
      </c>
      <c r="E3352" s="34">
        <v>9048</v>
      </c>
      <c r="F3352" s="35">
        <v>23.22</v>
      </c>
      <c r="G3352" s="34">
        <v>172.8</v>
      </c>
      <c r="H3352" s="14">
        <f t="shared" si="208"/>
        <v>363043.39968000003</v>
      </c>
      <c r="I3352" s="11">
        <f t="shared" si="209"/>
        <v>9048</v>
      </c>
      <c r="J3352" s="11">
        <f t="shared" si="210"/>
        <v>210094.56</v>
      </c>
      <c r="K3352" s="11">
        <f t="shared" si="211"/>
        <v>0</v>
      </c>
    </row>
    <row r="3353" spans="1:11" s="11" customFormat="1">
      <c r="A3353" s="32">
        <v>2018</v>
      </c>
      <c r="B3353" s="32">
        <v>994</v>
      </c>
      <c r="C3353" s="33" t="s">
        <v>353</v>
      </c>
      <c r="D3353" s="33" t="s">
        <v>354</v>
      </c>
      <c r="E3353" s="34">
        <v>8092</v>
      </c>
      <c r="F3353" s="35">
        <v>22.56</v>
      </c>
      <c r="G3353" s="34">
        <v>177.8</v>
      </c>
      <c r="H3353" s="14">
        <f t="shared" si="208"/>
        <v>324583.71455999999</v>
      </c>
      <c r="I3353" s="11">
        <f t="shared" si="209"/>
        <v>8092</v>
      </c>
      <c r="J3353" s="11">
        <f t="shared" si="210"/>
        <v>182555.51999999999</v>
      </c>
      <c r="K3353" s="11">
        <f t="shared" si="211"/>
        <v>0</v>
      </c>
    </row>
    <row r="3354" spans="1:11" s="11" customFormat="1">
      <c r="A3354" s="32">
        <v>2018</v>
      </c>
      <c r="B3354" s="32">
        <v>994</v>
      </c>
      <c r="C3354" s="33" t="s">
        <v>353</v>
      </c>
      <c r="D3354" s="33" t="s">
        <v>354</v>
      </c>
      <c r="E3354" s="34">
        <v>10183</v>
      </c>
      <c r="F3354" s="35">
        <v>23.04</v>
      </c>
      <c r="G3354" s="34">
        <v>174.1</v>
      </c>
      <c r="H3354" s="14">
        <f t="shared" si="208"/>
        <v>408467.01312000002</v>
      </c>
      <c r="I3354" s="11">
        <f t="shared" si="209"/>
        <v>10183</v>
      </c>
      <c r="J3354" s="11">
        <f t="shared" si="210"/>
        <v>234616.31999999998</v>
      </c>
      <c r="K3354" s="11">
        <f t="shared" si="211"/>
        <v>0</v>
      </c>
    </row>
    <row r="3355" spans="1:11" s="11" customFormat="1">
      <c r="A3355" s="32">
        <v>2018</v>
      </c>
      <c r="B3355" s="32">
        <v>994</v>
      </c>
      <c r="C3355" s="33" t="s">
        <v>353</v>
      </c>
      <c r="D3355" s="33" t="s">
        <v>354</v>
      </c>
      <c r="E3355" s="34">
        <v>2154</v>
      </c>
      <c r="F3355" s="35">
        <v>22.56</v>
      </c>
      <c r="G3355" s="34">
        <v>208</v>
      </c>
      <c r="H3355" s="14">
        <f t="shared" si="208"/>
        <v>101076.0192</v>
      </c>
      <c r="I3355" s="11">
        <f t="shared" si="209"/>
        <v>2154</v>
      </c>
      <c r="J3355" s="11">
        <f t="shared" si="210"/>
        <v>48594.239999999998</v>
      </c>
      <c r="K3355" s="11">
        <f t="shared" si="211"/>
        <v>0</v>
      </c>
    </row>
    <row r="3356" spans="1:11" s="11" customFormat="1">
      <c r="A3356" s="32">
        <v>2018</v>
      </c>
      <c r="B3356" s="32">
        <v>994</v>
      </c>
      <c r="C3356" s="33" t="s">
        <v>353</v>
      </c>
      <c r="D3356" s="33" t="s">
        <v>354</v>
      </c>
      <c r="E3356" s="34">
        <v>7703</v>
      </c>
      <c r="F3356" s="35">
        <v>23.1</v>
      </c>
      <c r="G3356" s="34">
        <v>203.1</v>
      </c>
      <c r="H3356" s="14">
        <f t="shared" si="208"/>
        <v>361394.71830000007</v>
      </c>
      <c r="I3356" s="11">
        <f t="shared" si="209"/>
        <v>7703</v>
      </c>
      <c r="J3356" s="11">
        <f t="shared" si="210"/>
        <v>177939.30000000002</v>
      </c>
      <c r="K3356" s="11">
        <f t="shared" si="211"/>
        <v>0</v>
      </c>
    </row>
    <row r="3357" spans="1:11" s="11" customFormat="1">
      <c r="A3357" s="32">
        <v>2018</v>
      </c>
      <c r="B3357" s="32">
        <v>994</v>
      </c>
      <c r="C3357" s="33" t="s">
        <v>353</v>
      </c>
      <c r="D3357" s="33" t="s">
        <v>354</v>
      </c>
      <c r="E3357" s="34">
        <v>5810</v>
      </c>
      <c r="F3357" s="35">
        <v>23.39</v>
      </c>
      <c r="G3357" s="34">
        <v>200.6</v>
      </c>
      <c r="H3357" s="14">
        <f t="shared" si="208"/>
        <v>272607.17539999995</v>
      </c>
      <c r="I3357" s="11">
        <f t="shared" si="209"/>
        <v>5810</v>
      </c>
      <c r="J3357" s="11">
        <f t="shared" si="210"/>
        <v>135895.9</v>
      </c>
      <c r="K3357" s="11">
        <f t="shared" si="211"/>
        <v>0</v>
      </c>
    </row>
    <row r="3358" spans="1:11" s="11" customFormat="1">
      <c r="A3358" s="32">
        <v>2018</v>
      </c>
      <c r="B3358" s="32">
        <v>994</v>
      </c>
      <c r="C3358" s="33" t="s">
        <v>565</v>
      </c>
      <c r="D3358" s="33" t="s">
        <v>566</v>
      </c>
      <c r="E3358" s="34">
        <v>1979</v>
      </c>
      <c r="F3358" s="35">
        <v>5.8</v>
      </c>
      <c r="G3358" s="34">
        <v>1448.3</v>
      </c>
      <c r="H3358" s="14">
        <f t="shared" si="208"/>
        <v>166238.77059999999</v>
      </c>
      <c r="I3358" s="11">
        <f t="shared" si="209"/>
        <v>1979</v>
      </c>
      <c r="J3358" s="11">
        <f t="shared" si="210"/>
        <v>11478.199999999999</v>
      </c>
      <c r="K3358" s="11">
        <f t="shared" si="211"/>
        <v>0</v>
      </c>
    </row>
    <row r="3359" spans="1:11" s="11" customFormat="1">
      <c r="A3359" s="32">
        <v>2018</v>
      </c>
      <c r="B3359" s="32">
        <v>995</v>
      </c>
      <c r="C3359" s="33" t="s">
        <v>353</v>
      </c>
      <c r="D3359" s="33" t="s">
        <v>354</v>
      </c>
      <c r="E3359" s="34">
        <v>4130</v>
      </c>
      <c r="F3359" s="35">
        <v>23.29</v>
      </c>
      <c r="G3359" s="34">
        <v>215.8</v>
      </c>
      <c r="H3359" s="14">
        <f t="shared" si="208"/>
        <v>207573.05659999998</v>
      </c>
      <c r="I3359" s="11">
        <f t="shared" si="209"/>
        <v>4130</v>
      </c>
      <c r="J3359" s="11">
        <f t="shared" si="210"/>
        <v>96187.7</v>
      </c>
      <c r="K3359" s="11">
        <f t="shared" si="211"/>
        <v>0</v>
      </c>
    </row>
    <row r="3360" spans="1:11" s="11" customFormat="1">
      <c r="A3360" s="32">
        <v>2018</v>
      </c>
      <c r="B3360" s="32">
        <v>995</v>
      </c>
      <c r="C3360" s="33" t="s">
        <v>563</v>
      </c>
      <c r="D3360" s="33" t="s">
        <v>564</v>
      </c>
      <c r="E3360" s="34">
        <v>204334</v>
      </c>
      <c r="F3360" s="35">
        <v>1.036</v>
      </c>
      <c r="G3360" s="34">
        <v>278.10000000000002</v>
      </c>
      <c r="H3360" s="14">
        <f t="shared" si="208"/>
        <v>588709.95674400008</v>
      </c>
      <c r="I3360" s="11">
        <f t="shared" si="209"/>
        <v>204334</v>
      </c>
      <c r="J3360" s="11">
        <f t="shared" si="210"/>
        <v>211690.024</v>
      </c>
      <c r="K3360" s="11">
        <f t="shared" si="211"/>
        <v>0</v>
      </c>
    </row>
    <row r="3361" spans="1:11" s="11" customFormat="1">
      <c r="A3361" s="32">
        <v>2018</v>
      </c>
      <c r="B3361" s="32">
        <v>997</v>
      </c>
      <c r="C3361" s="33" t="s">
        <v>363</v>
      </c>
      <c r="D3361" s="33" t="s">
        <v>354</v>
      </c>
      <c r="E3361" s="34">
        <v>95068</v>
      </c>
      <c r="F3361" s="35">
        <v>18.064</v>
      </c>
      <c r="G3361" s="34">
        <v>209.3</v>
      </c>
      <c r="H3361" s="14">
        <f t="shared" si="208"/>
        <v>3594326.3807359999</v>
      </c>
      <c r="I3361" s="11">
        <f t="shared" si="209"/>
        <v>95068</v>
      </c>
      <c r="J3361" s="11">
        <f t="shared" si="210"/>
        <v>1717308.352</v>
      </c>
      <c r="K3361" s="11">
        <f t="shared" si="211"/>
        <v>0</v>
      </c>
    </row>
    <row r="3362" spans="1:11" s="11" customFormat="1">
      <c r="A3362" s="32">
        <v>2018</v>
      </c>
      <c r="B3362" s="32">
        <v>997</v>
      </c>
      <c r="C3362" s="33" t="s">
        <v>563</v>
      </c>
      <c r="D3362" s="33" t="s">
        <v>564</v>
      </c>
      <c r="E3362" s="34">
        <v>27976</v>
      </c>
      <c r="F3362" s="35">
        <v>1.036</v>
      </c>
      <c r="G3362" s="34">
        <v>310.8</v>
      </c>
      <c r="H3362" s="14">
        <f t="shared" si="208"/>
        <v>90079.586687999996</v>
      </c>
      <c r="I3362" s="11">
        <f t="shared" si="209"/>
        <v>27976</v>
      </c>
      <c r="J3362" s="11">
        <f t="shared" si="210"/>
        <v>28983.136000000002</v>
      </c>
      <c r="K3362" s="11">
        <f t="shared" si="211"/>
        <v>0</v>
      </c>
    </row>
    <row r="3363" spans="1:11" s="11" customFormat="1">
      <c r="A3363" s="32">
        <v>2018</v>
      </c>
      <c r="B3363" s="32">
        <v>1001</v>
      </c>
      <c r="C3363" s="33" t="s">
        <v>353</v>
      </c>
      <c r="D3363" s="33" t="s">
        <v>354</v>
      </c>
      <c r="E3363" s="34">
        <v>129397</v>
      </c>
      <c r="F3363" s="35">
        <v>23.012</v>
      </c>
      <c r="G3363" s="34">
        <v>211.3</v>
      </c>
      <c r="H3363" s="14">
        <f t="shared" si="208"/>
        <v>6291845.7933320003</v>
      </c>
      <c r="I3363" s="11">
        <f t="shared" si="209"/>
        <v>129397</v>
      </c>
      <c r="J3363" s="11">
        <f t="shared" si="210"/>
        <v>2977683.764</v>
      </c>
      <c r="K3363" s="11">
        <f t="shared" si="211"/>
        <v>0</v>
      </c>
    </row>
    <row r="3364" spans="1:11" s="11" customFormat="1">
      <c r="A3364" s="32">
        <v>2018</v>
      </c>
      <c r="B3364" s="32">
        <v>1001</v>
      </c>
      <c r="C3364" s="33" t="s">
        <v>353</v>
      </c>
      <c r="D3364" s="33" t="s">
        <v>354</v>
      </c>
      <c r="E3364" s="34">
        <v>162643</v>
      </c>
      <c r="F3364" s="35">
        <v>22.597999999999999</v>
      </c>
      <c r="G3364" s="34">
        <v>244</v>
      </c>
      <c r="H3364" s="14">
        <f t="shared" si="208"/>
        <v>8967991.8941600006</v>
      </c>
      <c r="I3364" s="11">
        <f t="shared" si="209"/>
        <v>162643</v>
      </c>
      <c r="J3364" s="11">
        <f t="shared" si="210"/>
        <v>3675406.514</v>
      </c>
      <c r="K3364" s="11">
        <f t="shared" si="211"/>
        <v>0</v>
      </c>
    </row>
    <row r="3365" spans="1:11" s="11" customFormat="1">
      <c r="A3365" s="32">
        <v>2018</v>
      </c>
      <c r="B3365" s="32">
        <v>1001</v>
      </c>
      <c r="C3365" s="33" t="s">
        <v>563</v>
      </c>
      <c r="D3365" s="33" t="s">
        <v>564</v>
      </c>
      <c r="E3365" s="34">
        <v>233</v>
      </c>
      <c r="F3365" s="35">
        <v>1.028</v>
      </c>
      <c r="G3365" s="34">
        <v>260</v>
      </c>
      <c r="H3365" s="14">
        <f t="shared" si="208"/>
        <v>622.76240000000007</v>
      </c>
      <c r="I3365" s="11">
        <f t="shared" si="209"/>
        <v>233</v>
      </c>
      <c r="J3365" s="11">
        <f t="shared" si="210"/>
        <v>239.524</v>
      </c>
      <c r="K3365" s="11">
        <f t="shared" si="211"/>
        <v>0</v>
      </c>
    </row>
    <row r="3366" spans="1:11" s="11" customFormat="1">
      <c r="A3366" s="32">
        <v>2018</v>
      </c>
      <c r="B3366" s="32">
        <v>1004</v>
      </c>
      <c r="C3366" s="33" t="s">
        <v>353</v>
      </c>
      <c r="D3366" s="33" t="s">
        <v>354</v>
      </c>
      <c r="E3366" s="34">
        <v>104517</v>
      </c>
      <c r="F3366" s="35">
        <v>22.43</v>
      </c>
      <c r="G3366" s="34">
        <v>221.8</v>
      </c>
      <c r="H3366" s="14">
        <f t="shared" si="208"/>
        <v>5199693.5755799999</v>
      </c>
      <c r="I3366" s="11">
        <f t="shared" si="209"/>
        <v>104517</v>
      </c>
      <c r="J3366" s="11">
        <f t="shared" si="210"/>
        <v>2344316.31</v>
      </c>
      <c r="K3366" s="11">
        <f t="shared" si="211"/>
        <v>0</v>
      </c>
    </row>
    <row r="3367" spans="1:11" s="11" customFormat="1">
      <c r="A3367" s="32">
        <v>2018</v>
      </c>
      <c r="B3367" s="32">
        <v>1004</v>
      </c>
      <c r="C3367" s="33" t="s">
        <v>563</v>
      </c>
      <c r="D3367" s="33" t="s">
        <v>564</v>
      </c>
      <c r="E3367" s="34">
        <v>919745</v>
      </c>
      <c r="F3367" s="35">
        <v>1.028</v>
      </c>
      <c r="G3367" s="34">
        <v>300.2</v>
      </c>
      <c r="H3367" s="14">
        <f t="shared" si="208"/>
        <v>2838384.5757199996</v>
      </c>
      <c r="I3367" s="11">
        <f t="shared" si="209"/>
        <v>919745</v>
      </c>
      <c r="J3367" s="11">
        <f t="shared" si="210"/>
        <v>945497.86</v>
      </c>
      <c r="K3367" s="11">
        <f t="shared" si="211"/>
        <v>0</v>
      </c>
    </row>
    <row r="3368" spans="1:11" s="11" customFormat="1">
      <c r="A3368" s="32">
        <v>2018</v>
      </c>
      <c r="B3368" s="32">
        <v>1007</v>
      </c>
      <c r="C3368" s="33" t="s">
        <v>563</v>
      </c>
      <c r="D3368" s="33" t="s">
        <v>564</v>
      </c>
      <c r="E3368" s="34">
        <v>11627</v>
      </c>
      <c r="F3368" s="35">
        <v>1.028</v>
      </c>
      <c r="G3368" s="34">
        <v>247.1</v>
      </c>
      <c r="H3368" s="14">
        <f t="shared" si="208"/>
        <v>29534.765876000001</v>
      </c>
      <c r="I3368" s="11">
        <f t="shared" si="209"/>
        <v>11627</v>
      </c>
      <c r="J3368" s="11">
        <f t="shared" si="210"/>
        <v>11952.556</v>
      </c>
      <c r="K3368" s="11">
        <f t="shared" si="211"/>
        <v>0</v>
      </c>
    </row>
    <row r="3369" spans="1:11" s="11" customFormat="1">
      <c r="A3369" s="32">
        <v>2018</v>
      </c>
      <c r="B3369" s="32">
        <v>1007</v>
      </c>
      <c r="C3369" s="33" t="s">
        <v>563</v>
      </c>
      <c r="D3369" s="33" t="s">
        <v>564</v>
      </c>
      <c r="E3369" s="34">
        <v>765124</v>
      </c>
      <c r="F3369" s="35">
        <v>1.028</v>
      </c>
      <c r="G3369" s="34">
        <v>295.39999999999998</v>
      </c>
      <c r="H3369" s="14">
        <f t="shared" si="208"/>
        <v>2323461.2322879997</v>
      </c>
      <c r="I3369" s="11">
        <f t="shared" si="209"/>
        <v>765124</v>
      </c>
      <c r="J3369" s="11">
        <f t="shared" si="210"/>
        <v>786547.47200000007</v>
      </c>
      <c r="K3369" s="11">
        <f t="shared" si="211"/>
        <v>0</v>
      </c>
    </row>
    <row r="3370" spans="1:11" s="11" customFormat="1">
      <c r="A3370" s="32">
        <v>2018</v>
      </c>
      <c r="B3370" s="32">
        <v>1012</v>
      </c>
      <c r="C3370" s="33" t="s">
        <v>353</v>
      </c>
      <c r="D3370" s="33" t="s">
        <v>354</v>
      </c>
      <c r="E3370" s="34">
        <v>70186</v>
      </c>
      <c r="F3370" s="35">
        <v>22.872</v>
      </c>
      <c r="G3370" s="34">
        <v>240.3</v>
      </c>
      <c r="H3370" s="14">
        <f t="shared" si="208"/>
        <v>3857521.943376</v>
      </c>
      <c r="I3370" s="11">
        <f t="shared" si="209"/>
        <v>70186</v>
      </c>
      <c r="J3370" s="11">
        <f t="shared" si="210"/>
        <v>1605294.192</v>
      </c>
      <c r="K3370" s="11">
        <f t="shared" si="211"/>
        <v>0</v>
      </c>
    </row>
    <row r="3371" spans="1:11" s="11" customFormat="1">
      <c r="A3371" s="32">
        <v>2018</v>
      </c>
      <c r="B3371" s="32">
        <v>1012</v>
      </c>
      <c r="C3371" s="33" t="s">
        <v>563</v>
      </c>
      <c r="D3371" s="33" t="s">
        <v>564</v>
      </c>
      <c r="E3371" s="34">
        <v>9367</v>
      </c>
      <c r="F3371" s="35">
        <v>1.04</v>
      </c>
      <c r="G3371" s="34">
        <v>583.79999999999995</v>
      </c>
      <c r="H3371" s="14">
        <f t="shared" si="208"/>
        <v>56871.927839999997</v>
      </c>
      <c r="I3371" s="11">
        <f t="shared" si="209"/>
        <v>9367</v>
      </c>
      <c r="J3371" s="11">
        <f t="shared" si="210"/>
        <v>9741.68</v>
      </c>
      <c r="K3371" s="11">
        <f t="shared" si="211"/>
        <v>0</v>
      </c>
    </row>
    <row r="3372" spans="1:11" s="11" customFormat="1">
      <c r="A3372" s="32">
        <v>2018</v>
      </c>
      <c r="B3372" s="32">
        <v>1016</v>
      </c>
      <c r="C3372" s="33" t="s">
        <v>565</v>
      </c>
      <c r="D3372" s="33" t="s">
        <v>566</v>
      </c>
      <c r="E3372" s="34">
        <v>19896</v>
      </c>
      <c r="F3372" s="35">
        <v>5.8289999999999997</v>
      </c>
      <c r="G3372" s="34" t="s">
        <v>364</v>
      </c>
      <c r="H3372" s="14" t="str">
        <f t="shared" si="208"/>
        <v/>
      </c>
      <c r="I3372" s="11" t="str">
        <f t="shared" si="209"/>
        <v/>
      </c>
      <c r="J3372" s="11" t="str">
        <f t="shared" si="210"/>
        <v/>
      </c>
      <c r="K3372" s="11">
        <f t="shared" si="211"/>
        <v>0</v>
      </c>
    </row>
    <row r="3373" spans="1:11" s="11" customFormat="1">
      <c r="A3373" s="32">
        <v>2018</v>
      </c>
      <c r="B3373" s="32">
        <v>1016</v>
      </c>
      <c r="C3373" s="33" t="s">
        <v>563</v>
      </c>
      <c r="D3373" s="33" t="s">
        <v>564</v>
      </c>
      <c r="E3373" s="34">
        <v>231</v>
      </c>
      <c r="F3373" s="35">
        <v>1.0329999999999999</v>
      </c>
      <c r="G3373" s="34" t="s">
        <v>364</v>
      </c>
      <c r="H3373" s="14" t="str">
        <f t="shared" si="208"/>
        <v/>
      </c>
      <c r="I3373" s="11" t="str">
        <f t="shared" si="209"/>
        <v/>
      </c>
      <c r="J3373" s="11" t="str">
        <f t="shared" si="210"/>
        <v/>
      </c>
      <c r="K3373" s="11">
        <f t="shared" si="211"/>
        <v>0</v>
      </c>
    </row>
    <row r="3374" spans="1:11" s="11" customFormat="1">
      <c r="A3374" s="32">
        <v>2018</v>
      </c>
      <c r="B3374" s="32">
        <v>1040</v>
      </c>
      <c r="C3374" s="33" t="s">
        <v>353</v>
      </c>
      <c r="D3374" s="33" t="s">
        <v>354</v>
      </c>
      <c r="E3374" s="34">
        <v>139</v>
      </c>
      <c r="F3374" s="35">
        <v>23.52</v>
      </c>
      <c r="G3374" s="34">
        <v>345.2</v>
      </c>
      <c r="H3374" s="14">
        <f t="shared" si="208"/>
        <v>11285.55456</v>
      </c>
      <c r="I3374" s="11">
        <f t="shared" si="209"/>
        <v>139</v>
      </c>
      <c r="J3374" s="11">
        <f t="shared" si="210"/>
        <v>3269.2799999999997</v>
      </c>
      <c r="K3374" s="11">
        <f t="shared" si="211"/>
        <v>0</v>
      </c>
    </row>
    <row r="3375" spans="1:11" s="11" customFormat="1">
      <c r="A3375" s="32">
        <v>2018</v>
      </c>
      <c r="B3375" s="32">
        <v>1040</v>
      </c>
      <c r="C3375" s="33" t="s">
        <v>353</v>
      </c>
      <c r="D3375" s="33" t="s">
        <v>354</v>
      </c>
      <c r="E3375" s="34">
        <v>362</v>
      </c>
      <c r="F3375" s="35">
        <v>22.98</v>
      </c>
      <c r="G3375" s="34">
        <v>309.10000000000002</v>
      </c>
      <c r="H3375" s="14">
        <f t="shared" si="208"/>
        <v>25713.287160000003</v>
      </c>
      <c r="I3375" s="11">
        <f t="shared" si="209"/>
        <v>362</v>
      </c>
      <c r="J3375" s="11">
        <f t="shared" si="210"/>
        <v>8318.76</v>
      </c>
      <c r="K3375" s="11">
        <f t="shared" si="211"/>
        <v>0</v>
      </c>
    </row>
    <row r="3376" spans="1:11" s="11" customFormat="1">
      <c r="A3376" s="32">
        <v>2018</v>
      </c>
      <c r="B3376" s="32">
        <v>1040</v>
      </c>
      <c r="C3376" s="33" t="s">
        <v>353</v>
      </c>
      <c r="D3376" s="33" t="s">
        <v>354</v>
      </c>
      <c r="E3376" s="34">
        <v>1876</v>
      </c>
      <c r="F3376" s="35">
        <v>22.77</v>
      </c>
      <c r="G3376" s="34">
        <v>341</v>
      </c>
      <c r="H3376" s="14">
        <f t="shared" si="208"/>
        <v>145663.33320000002</v>
      </c>
      <c r="I3376" s="11">
        <f t="shared" si="209"/>
        <v>1876</v>
      </c>
      <c r="J3376" s="11">
        <f t="shared" si="210"/>
        <v>42716.52</v>
      </c>
      <c r="K3376" s="11">
        <f t="shared" si="211"/>
        <v>0</v>
      </c>
    </row>
    <row r="3377" spans="1:11" s="11" customFormat="1">
      <c r="A3377" s="32">
        <v>2018</v>
      </c>
      <c r="B3377" s="32">
        <v>1040</v>
      </c>
      <c r="C3377" s="33" t="s">
        <v>353</v>
      </c>
      <c r="D3377" s="33" t="s">
        <v>354</v>
      </c>
      <c r="E3377" s="34">
        <v>899</v>
      </c>
      <c r="F3377" s="35">
        <v>23.52</v>
      </c>
      <c r="G3377" s="34">
        <v>297.10000000000002</v>
      </c>
      <c r="H3377" s="14">
        <f t="shared" si="208"/>
        <v>62820.250080000005</v>
      </c>
      <c r="I3377" s="11">
        <f t="shared" si="209"/>
        <v>899</v>
      </c>
      <c r="J3377" s="11">
        <f t="shared" si="210"/>
        <v>21144.48</v>
      </c>
      <c r="K3377" s="11">
        <f t="shared" si="211"/>
        <v>0</v>
      </c>
    </row>
    <row r="3378" spans="1:11" s="11" customFormat="1">
      <c r="A3378" s="32">
        <v>2018</v>
      </c>
      <c r="B3378" s="32">
        <v>1040</v>
      </c>
      <c r="C3378" s="33" t="s">
        <v>565</v>
      </c>
      <c r="D3378" s="33" t="s">
        <v>566</v>
      </c>
      <c r="E3378" s="34">
        <v>54</v>
      </c>
      <c r="F3378" s="35">
        <v>5.7960000000000003</v>
      </c>
      <c r="G3378" s="34">
        <v>1543.5</v>
      </c>
      <c r="H3378" s="14">
        <f t="shared" si="208"/>
        <v>4830.9080400000003</v>
      </c>
      <c r="I3378" s="11">
        <f t="shared" si="209"/>
        <v>54</v>
      </c>
      <c r="J3378" s="11">
        <f t="shared" si="210"/>
        <v>312.98400000000004</v>
      </c>
      <c r="K3378" s="11">
        <f t="shared" si="211"/>
        <v>0</v>
      </c>
    </row>
    <row r="3379" spans="1:11" s="11" customFormat="1">
      <c r="A3379" s="32">
        <v>2018</v>
      </c>
      <c r="B3379" s="32">
        <v>1073</v>
      </c>
      <c r="C3379" s="33" t="s">
        <v>563</v>
      </c>
      <c r="D3379" s="33" t="s">
        <v>564</v>
      </c>
      <c r="E3379" s="34">
        <v>80573</v>
      </c>
      <c r="F3379" s="35">
        <v>1.0549999999999999</v>
      </c>
      <c r="G3379" s="34">
        <v>412</v>
      </c>
      <c r="H3379" s="14">
        <f t="shared" si="208"/>
        <v>350218.60179999995</v>
      </c>
      <c r="I3379" s="11">
        <f t="shared" si="209"/>
        <v>80573</v>
      </c>
      <c r="J3379" s="11">
        <f t="shared" si="210"/>
        <v>85004.514999999999</v>
      </c>
      <c r="K3379" s="11">
        <f t="shared" si="211"/>
        <v>0</v>
      </c>
    </row>
    <row r="3380" spans="1:11" s="11" customFormat="1">
      <c r="A3380" s="32">
        <v>2018</v>
      </c>
      <c r="B3380" s="32">
        <v>1073</v>
      </c>
      <c r="C3380" s="33" t="s">
        <v>363</v>
      </c>
      <c r="D3380" s="33" t="s">
        <v>354</v>
      </c>
      <c r="E3380" s="34">
        <v>29579</v>
      </c>
      <c r="F3380" s="35">
        <v>17.584</v>
      </c>
      <c r="G3380" s="34">
        <v>193</v>
      </c>
      <c r="H3380" s="14">
        <f t="shared" si="208"/>
        <v>1003826.07248</v>
      </c>
      <c r="I3380" s="11">
        <f t="shared" si="209"/>
        <v>29579</v>
      </c>
      <c r="J3380" s="11">
        <f t="shared" si="210"/>
        <v>520117.136</v>
      </c>
      <c r="K3380" s="11">
        <f t="shared" si="211"/>
        <v>0</v>
      </c>
    </row>
    <row r="3381" spans="1:11" s="11" customFormat="1">
      <c r="A3381" s="32">
        <v>2018</v>
      </c>
      <c r="B3381" s="32">
        <v>1082</v>
      </c>
      <c r="C3381" s="33" t="s">
        <v>363</v>
      </c>
      <c r="D3381" s="33" t="s">
        <v>354</v>
      </c>
      <c r="E3381" s="34">
        <v>46943</v>
      </c>
      <c r="F3381" s="35">
        <v>17.998000000000001</v>
      </c>
      <c r="G3381" s="34">
        <v>153.19999999999999</v>
      </c>
      <c r="H3381" s="14">
        <f t="shared" si="208"/>
        <v>1294356.3346479998</v>
      </c>
      <c r="I3381" s="11">
        <f t="shared" si="209"/>
        <v>46943</v>
      </c>
      <c r="J3381" s="11">
        <f t="shared" si="210"/>
        <v>844880.11400000006</v>
      </c>
      <c r="K3381" s="11">
        <f t="shared" si="211"/>
        <v>0</v>
      </c>
    </row>
    <row r="3382" spans="1:11" s="11" customFormat="1">
      <c r="A3382" s="32">
        <v>2018</v>
      </c>
      <c r="B3382" s="32">
        <v>1082</v>
      </c>
      <c r="C3382" s="33" t="s">
        <v>363</v>
      </c>
      <c r="D3382" s="33" t="s">
        <v>354</v>
      </c>
      <c r="E3382" s="34">
        <v>62051</v>
      </c>
      <c r="F3382" s="35">
        <v>17.172999999999998</v>
      </c>
      <c r="G3382" s="34">
        <v>144.1</v>
      </c>
      <c r="H3382" s="14">
        <f t="shared" si="208"/>
        <v>1535532.2269429998</v>
      </c>
      <c r="I3382" s="11">
        <f t="shared" si="209"/>
        <v>62051</v>
      </c>
      <c r="J3382" s="11">
        <f t="shared" si="210"/>
        <v>1065601.8229999999</v>
      </c>
      <c r="K3382" s="11">
        <f t="shared" si="211"/>
        <v>0</v>
      </c>
    </row>
    <row r="3383" spans="1:11" s="11" customFormat="1">
      <c r="A3383" s="32">
        <v>2018</v>
      </c>
      <c r="B3383" s="32">
        <v>1082</v>
      </c>
      <c r="C3383" s="33" t="s">
        <v>363</v>
      </c>
      <c r="D3383" s="33" t="s">
        <v>354</v>
      </c>
      <c r="E3383" s="34">
        <v>47813</v>
      </c>
      <c r="F3383" s="35">
        <v>17.515999999999998</v>
      </c>
      <c r="G3383" s="34">
        <v>150.5</v>
      </c>
      <c r="H3383" s="14">
        <f t="shared" si="208"/>
        <v>1260426.2245399999</v>
      </c>
      <c r="I3383" s="11">
        <f t="shared" si="209"/>
        <v>47813</v>
      </c>
      <c r="J3383" s="11">
        <f t="shared" si="210"/>
        <v>837492.50799999991</v>
      </c>
      <c r="K3383" s="11">
        <f t="shared" si="211"/>
        <v>0</v>
      </c>
    </row>
    <row r="3384" spans="1:11" s="11" customFormat="1">
      <c r="A3384" s="32">
        <v>2018</v>
      </c>
      <c r="B3384" s="32">
        <v>1082</v>
      </c>
      <c r="C3384" s="33" t="s">
        <v>363</v>
      </c>
      <c r="D3384" s="33" t="s">
        <v>354</v>
      </c>
      <c r="E3384" s="34">
        <v>64000</v>
      </c>
      <c r="F3384" s="35">
        <v>17.670000000000002</v>
      </c>
      <c r="G3384" s="34">
        <v>137</v>
      </c>
      <c r="H3384" s="14">
        <f t="shared" si="208"/>
        <v>1549305.6000000003</v>
      </c>
      <c r="I3384" s="11">
        <f t="shared" si="209"/>
        <v>64000</v>
      </c>
      <c r="J3384" s="11">
        <f t="shared" si="210"/>
        <v>1130880</v>
      </c>
      <c r="K3384" s="11">
        <f t="shared" si="211"/>
        <v>0</v>
      </c>
    </row>
    <row r="3385" spans="1:11" s="11" customFormat="1">
      <c r="A3385" s="32">
        <v>2018</v>
      </c>
      <c r="B3385" s="32">
        <v>1082</v>
      </c>
      <c r="C3385" s="33" t="s">
        <v>565</v>
      </c>
      <c r="D3385" s="33" t="s">
        <v>566</v>
      </c>
      <c r="E3385" s="34">
        <v>2889</v>
      </c>
      <c r="F3385" s="35">
        <v>5.7119999999999997</v>
      </c>
      <c r="G3385" s="34">
        <v>1491.6</v>
      </c>
      <c r="H3385" s="14">
        <f t="shared" si="208"/>
        <v>246143.35468799996</v>
      </c>
      <c r="I3385" s="11">
        <f t="shared" si="209"/>
        <v>2889</v>
      </c>
      <c r="J3385" s="11">
        <f t="shared" si="210"/>
        <v>16501.968000000001</v>
      </c>
      <c r="K3385" s="11">
        <f t="shared" si="211"/>
        <v>0</v>
      </c>
    </row>
    <row r="3386" spans="1:11" s="11" customFormat="1">
      <c r="A3386" s="32">
        <v>2018</v>
      </c>
      <c r="B3386" s="32">
        <v>1082</v>
      </c>
      <c r="C3386" s="33" t="s">
        <v>563</v>
      </c>
      <c r="D3386" s="33" t="s">
        <v>564</v>
      </c>
      <c r="E3386" s="34">
        <v>7586</v>
      </c>
      <c r="F3386" s="35">
        <v>1.0349999999999999</v>
      </c>
      <c r="G3386" s="34">
        <v>420.4</v>
      </c>
      <c r="H3386" s="14">
        <f t="shared" si="208"/>
        <v>33007.748039999991</v>
      </c>
      <c r="I3386" s="11">
        <f t="shared" si="209"/>
        <v>7586</v>
      </c>
      <c r="J3386" s="11">
        <f t="shared" si="210"/>
        <v>7851.5099999999993</v>
      </c>
      <c r="K3386" s="11">
        <f t="shared" si="211"/>
        <v>0</v>
      </c>
    </row>
    <row r="3387" spans="1:11" s="11" customFormat="1">
      <c r="A3387" s="32">
        <v>2018</v>
      </c>
      <c r="B3387" s="32">
        <v>1091</v>
      </c>
      <c r="C3387" s="33" t="s">
        <v>363</v>
      </c>
      <c r="D3387" s="33" t="s">
        <v>354</v>
      </c>
      <c r="E3387" s="34">
        <v>17207</v>
      </c>
      <c r="F3387" s="35">
        <v>17.87</v>
      </c>
      <c r="G3387" s="34">
        <v>184.4</v>
      </c>
      <c r="H3387" s="14">
        <f t="shared" si="208"/>
        <v>567009.88196000003</v>
      </c>
      <c r="I3387" s="11">
        <f t="shared" si="209"/>
        <v>17207</v>
      </c>
      <c r="J3387" s="11">
        <f t="shared" si="210"/>
        <v>307489.09000000003</v>
      </c>
      <c r="K3387" s="11">
        <f t="shared" si="211"/>
        <v>0</v>
      </c>
    </row>
    <row r="3388" spans="1:11" s="11" customFormat="1">
      <c r="A3388" s="32">
        <v>2018</v>
      </c>
      <c r="B3388" s="32">
        <v>1091</v>
      </c>
      <c r="C3388" s="33" t="s">
        <v>563</v>
      </c>
      <c r="D3388" s="33" t="s">
        <v>564</v>
      </c>
      <c r="E3388" s="34">
        <v>10025</v>
      </c>
      <c r="F3388" s="35">
        <v>1.0549999999999999</v>
      </c>
      <c r="G3388" s="34">
        <v>756</v>
      </c>
      <c r="H3388" s="14">
        <f t="shared" si="208"/>
        <v>79957.39499999999</v>
      </c>
      <c r="I3388" s="11">
        <f t="shared" si="209"/>
        <v>10025</v>
      </c>
      <c r="J3388" s="11">
        <f t="shared" si="210"/>
        <v>10576.375</v>
      </c>
      <c r="K3388" s="11">
        <f t="shared" si="211"/>
        <v>0</v>
      </c>
    </row>
    <row r="3389" spans="1:11" s="11" customFormat="1">
      <c r="A3389" s="32">
        <v>2018</v>
      </c>
      <c r="B3389" s="32">
        <v>1104</v>
      </c>
      <c r="C3389" s="33" t="s">
        <v>363</v>
      </c>
      <c r="D3389" s="33" t="s">
        <v>354</v>
      </c>
      <c r="E3389" s="34">
        <v>69413</v>
      </c>
      <c r="F3389" s="35">
        <v>17.102</v>
      </c>
      <c r="G3389" s="34">
        <v>155.30000000000001</v>
      </c>
      <c r="H3389" s="14">
        <f t="shared" si="208"/>
        <v>1843568.0486780002</v>
      </c>
      <c r="I3389" s="11">
        <f t="shared" si="209"/>
        <v>69413</v>
      </c>
      <c r="J3389" s="11">
        <f t="shared" si="210"/>
        <v>1187101.1259999999</v>
      </c>
      <c r="K3389" s="11">
        <f t="shared" si="211"/>
        <v>0</v>
      </c>
    </row>
    <row r="3390" spans="1:11" s="11" customFormat="1">
      <c r="A3390" s="32">
        <v>2018</v>
      </c>
      <c r="B3390" s="32">
        <v>1104</v>
      </c>
      <c r="C3390" s="33" t="s">
        <v>565</v>
      </c>
      <c r="D3390" s="33" t="s">
        <v>566</v>
      </c>
      <c r="E3390" s="34">
        <v>5</v>
      </c>
      <c r="F3390" s="35">
        <v>5.88</v>
      </c>
      <c r="G3390" s="34">
        <v>2043.1</v>
      </c>
      <c r="H3390" s="14">
        <f t="shared" si="208"/>
        <v>600.67139999999984</v>
      </c>
      <c r="I3390" s="11">
        <f t="shared" si="209"/>
        <v>5</v>
      </c>
      <c r="J3390" s="11">
        <f t="shared" si="210"/>
        <v>29.4</v>
      </c>
      <c r="K3390" s="11">
        <f t="shared" si="211"/>
        <v>0</v>
      </c>
    </row>
    <row r="3391" spans="1:11" s="11" customFormat="1">
      <c r="A3391" s="32">
        <v>2018</v>
      </c>
      <c r="B3391" s="32">
        <v>1131</v>
      </c>
      <c r="C3391" s="33" t="s">
        <v>563</v>
      </c>
      <c r="D3391" s="33" t="s">
        <v>564</v>
      </c>
      <c r="E3391" s="34">
        <v>114</v>
      </c>
      <c r="F3391" s="35">
        <v>1.05</v>
      </c>
      <c r="G3391" s="34">
        <v>532.29999999999995</v>
      </c>
      <c r="H3391" s="14">
        <f t="shared" si="208"/>
        <v>637.16309999999999</v>
      </c>
      <c r="I3391" s="11">
        <f t="shared" si="209"/>
        <v>114</v>
      </c>
      <c r="J3391" s="11">
        <f t="shared" si="210"/>
        <v>119.7</v>
      </c>
      <c r="K3391" s="11">
        <f t="shared" si="211"/>
        <v>0</v>
      </c>
    </row>
    <row r="3392" spans="1:11" s="11" customFormat="1">
      <c r="A3392" s="32">
        <v>2018</v>
      </c>
      <c r="B3392" s="32">
        <v>1131</v>
      </c>
      <c r="C3392" s="33" t="s">
        <v>563</v>
      </c>
      <c r="D3392" s="33" t="s">
        <v>564</v>
      </c>
      <c r="E3392" s="34">
        <v>2738</v>
      </c>
      <c r="F3392" s="35">
        <v>1.05</v>
      </c>
      <c r="G3392" s="34">
        <v>298.39999999999998</v>
      </c>
      <c r="H3392" s="14">
        <f t="shared" si="208"/>
        <v>8578.7016000000003</v>
      </c>
      <c r="I3392" s="11">
        <f t="shared" si="209"/>
        <v>2738</v>
      </c>
      <c r="J3392" s="11">
        <f t="shared" si="210"/>
        <v>2874.9</v>
      </c>
      <c r="K3392" s="11">
        <f t="shared" si="211"/>
        <v>0</v>
      </c>
    </row>
    <row r="3393" spans="1:11" s="11" customFormat="1">
      <c r="A3393" s="32">
        <v>2018</v>
      </c>
      <c r="B3393" s="32">
        <v>1167</v>
      </c>
      <c r="C3393" s="33" t="s">
        <v>563</v>
      </c>
      <c r="D3393" s="33" t="s">
        <v>564</v>
      </c>
      <c r="E3393" s="34">
        <v>358</v>
      </c>
      <c r="F3393" s="35">
        <v>1.0529999999999999</v>
      </c>
      <c r="G3393" s="34">
        <v>1570.7</v>
      </c>
      <c r="H3393" s="14">
        <f t="shared" si="208"/>
        <v>5921.1306179999992</v>
      </c>
      <c r="I3393" s="11">
        <f t="shared" si="209"/>
        <v>358</v>
      </c>
      <c r="J3393" s="11">
        <f t="shared" si="210"/>
        <v>376.97399999999999</v>
      </c>
      <c r="K3393" s="11">
        <f t="shared" si="211"/>
        <v>0</v>
      </c>
    </row>
    <row r="3394" spans="1:11" s="11" customFormat="1">
      <c r="A3394" s="32">
        <v>2018</v>
      </c>
      <c r="B3394" s="32">
        <v>1167</v>
      </c>
      <c r="C3394" s="33" t="s">
        <v>363</v>
      </c>
      <c r="D3394" s="33" t="s">
        <v>354</v>
      </c>
      <c r="E3394" s="34">
        <v>71867</v>
      </c>
      <c r="F3394" s="35">
        <v>16.849</v>
      </c>
      <c r="G3394" s="34">
        <v>174.7</v>
      </c>
      <c r="H3394" s="14">
        <f t="shared" si="208"/>
        <v>2115419.7340009999</v>
      </c>
      <c r="I3394" s="11">
        <f t="shared" si="209"/>
        <v>71867</v>
      </c>
      <c r="J3394" s="11">
        <f t="shared" si="210"/>
        <v>1210887.0830000001</v>
      </c>
      <c r="K3394" s="11">
        <f t="shared" si="211"/>
        <v>0</v>
      </c>
    </row>
    <row r="3395" spans="1:11" s="11" customFormat="1">
      <c r="A3395" s="32">
        <v>2018</v>
      </c>
      <c r="B3395" s="32">
        <v>1239</v>
      </c>
      <c r="C3395" s="33" t="s">
        <v>563</v>
      </c>
      <c r="D3395" s="33" t="s">
        <v>564</v>
      </c>
      <c r="E3395" s="34">
        <v>768938</v>
      </c>
      <c r="F3395" s="35">
        <v>1.042</v>
      </c>
      <c r="G3395" s="34">
        <v>281.2</v>
      </c>
      <c r="H3395" s="14">
        <f t="shared" si="208"/>
        <v>2253068.3095519999</v>
      </c>
      <c r="I3395" s="11">
        <f t="shared" si="209"/>
        <v>768938</v>
      </c>
      <c r="J3395" s="11">
        <f t="shared" si="210"/>
        <v>801233.39600000007</v>
      </c>
      <c r="K3395" s="11">
        <f t="shared" si="211"/>
        <v>0</v>
      </c>
    </row>
    <row r="3396" spans="1:11" s="11" customFormat="1">
      <c r="A3396" s="32">
        <v>2018</v>
      </c>
      <c r="B3396" s="32">
        <v>1240</v>
      </c>
      <c r="C3396" s="33" t="s">
        <v>563</v>
      </c>
      <c r="D3396" s="33" t="s">
        <v>564</v>
      </c>
      <c r="E3396" s="34">
        <v>123499</v>
      </c>
      <c r="F3396" s="35">
        <v>1.002</v>
      </c>
      <c r="G3396" s="34">
        <v>472.1</v>
      </c>
      <c r="H3396" s="14">
        <f t="shared" si="208"/>
        <v>584204.85655799997</v>
      </c>
      <c r="I3396" s="11">
        <f t="shared" si="209"/>
        <v>123499</v>
      </c>
      <c r="J3396" s="11">
        <f t="shared" si="210"/>
        <v>123745.99800000001</v>
      </c>
      <c r="K3396" s="11">
        <f t="shared" si="211"/>
        <v>0</v>
      </c>
    </row>
    <row r="3397" spans="1:11" s="11" customFormat="1">
      <c r="A3397" s="32">
        <v>2018</v>
      </c>
      <c r="B3397" s="32">
        <v>1241</v>
      </c>
      <c r="C3397" s="33" t="s">
        <v>353</v>
      </c>
      <c r="D3397" s="33" t="s">
        <v>354</v>
      </c>
      <c r="E3397" s="34">
        <v>17019</v>
      </c>
      <c r="F3397" s="35">
        <v>21.55</v>
      </c>
      <c r="G3397" s="34">
        <v>271.10000000000002</v>
      </c>
      <c r="H3397" s="14">
        <f t="shared" si="208"/>
        <v>994284.86895000015</v>
      </c>
      <c r="I3397" s="11">
        <f t="shared" si="209"/>
        <v>17019</v>
      </c>
      <c r="J3397" s="11">
        <f t="shared" si="210"/>
        <v>366759.45</v>
      </c>
      <c r="K3397" s="11">
        <f t="shared" si="211"/>
        <v>0</v>
      </c>
    </row>
    <row r="3398" spans="1:11" s="11" customFormat="1">
      <c r="A3398" s="32">
        <v>2018</v>
      </c>
      <c r="B3398" s="32">
        <v>1241</v>
      </c>
      <c r="C3398" s="33" t="s">
        <v>363</v>
      </c>
      <c r="D3398" s="33" t="s">
        <v>354</v>
      </c>
      <c r="E3398" s="34">
        <v>32859</v>
      </c>
      <c r="F3398" s="35">
        <v>17.850000000000001</v>
      </c>
      <c r="G3398" s="34">
        <v>173.5</v>
      </c>
      <c r="H3398" s="14">
        <f t="shared" ref="H3398:H3461" si="212">IF(I3398="","",G3398/100*F3398*E3398)</f>
        <v>1017635.0152500002</v>
      </c>
      <c r="I3398" s="11">
        <f t="shared" ref="I3398:I3461" si="213">IF(OR(G3398=".",F3398=".",E3398="."),"",E3398)</f>
        <v>32859</v>
      </c>
      <c r="J3398" s="11">
        <f t="shared" ref="J3398:J3461" si="214">IF(I3398="","",F3398*I3398)</f>
        <v>586533.15</v>
      </c>
      <c r="K3398" s="11">
        <f t="shared" ref="K3398:K3461" si="215">IF(C3398="LIG",1,0)</f>
        <v>0</v>
      </c>
    </row>
    <row r="3399" spans="1:11" s="11" customFormat="1">
      <c r="A3399" s="32">
        <v>2018</v>
      </c>
      <c r="B3399" s="32">
        <v>1241</v>
      </c>
      <c r="C3399" s="33" t="s">
        <v>565</v>
      </c>
      <c r="D3399" s="33" t="s">
        <v>566</v>
      </c>
      <c r="E3399" s="34">
        <v>1852</v>
      </c>
      <c r="F3399" s="35">
        <v>5.7350000000000003</v>
      </c>
      <c r="G3399" s="34">
        <v>1483</v>
      </c>
      <c r="H3399" s="14">
        <f t="shared" si="212"/>
        <v>157512.69260000001</v>
      </c>
      <c r="I3399" s="11">
        <f t="shared" si="213"/>
        <v>1852</v>
      </c>
      <c r="J3399" s="11">
        <f t="shared" si="214"/>
        <v>10621.220000000001</v>
      </c>
      <c r="K3399" s="11">
        <f t="shared" si="215"/>
        <v>0</v>
      </c>
    </row>
    <row r="3400" spans="1:11" s="11" customFormat="1">
      <c r="A3400" s="32">
        <v>2018</v>
      </c>
      <c r="B3400" s="32">
        <v>1241</v>
      </c>
      <c r="C3400" s="33" t="s">
        <v>363</v>
      </c>
      <c r="D3400" s="33" t="s">
        <v>354</v>
      </c>
      <c r="E3400" s="34">
        <v>32533</v>
      </c>
      <c r="F3400" s="35">
        <v>18.05</v>
      </c>
      <c r="G3400" s="34">
        <v>171.1</v>
      </c>
      <c r="H3400" s="14">
        <f t="shared" si="212"/>
        <v>1004734.53215</v>
      </c>
      <c r="I3400" s="11">
        <f t="shared" si="213"/>
        <v>32533</v>
      </c>
      <c r="J3400" s="11">
        <f t="shared" si="214"/>
        <v>587220.65</v>
      </c>
      <c r="K3400" s="11">
        <f t="shared" si="215"/>
        <v>0</v>
      </c>
    </row>
    <row r="3401" spans="1:11" s="11" customFormat="1">
      <c r="A3401" s="32">
        <v>2018</v>
      </c>
      <c r="B3401" s="32">
        <v>1241</v>
      </c>
      <c r="C3401" s="33" t="s">
        <v>363</v>
      </c>
      <c r="D3401" s="33" t="s">
        <v>354</v>
      </c>
      <c r="E3401" s="34">
        <v>16253</v>
      </c>
      <c r="F3401" s="35">
        <v>17.260000000000002</v>
      </c>
      <c r="G3401" s="34">
        <v>170.5</v>
      </c>
      <c r="H3401" s="14">
        <f t="shared" si="212"/>
        <v>478298.15990000009</v>
      </c>
      <c r="I3401" s="11">
        <f t="shared" si="213"/>
        <v>16253</v>
      </c>
      <c r="J3401" s="11">
        <f t="shared" si="214"/>
        <v>280526.78000000003</v>
      </c>
      <c r="K3401" s="11">
        <f t="shared" si="215"/>
        <v>0</v>
      </c>
    </row>
    <row r="3402" spans="1:11" s="11" customFormat="1">
      <c r="A3402" s="32">
        <v>2018</v>
      </c>
      <c r="B3402" s="32">
        <v>1241</v>
      </c>
      <c r="C3402" s="33" t="s">
        <v>363</v>
      </c>
      <c r="D3402" s="33" t="s">
        <v>354</v>
      </c>
      <c r="E3402" s="34">
        <v>16233</v>
      </c>
      <c r="F3402" s="35">
        <v>17.32</v>
      </c>
      <c r="G3402" s="34">
        <v>178.3</v>
      </c>
      <c r="H3402" s="14">
        <f t="shared" si="212"/>
        <v>501300.36348000006</v>
      </c>
      <c r="I3402" s="11">
        <f t="shared" si="213"/>
        <v>16233</v>
      </c>
      <c r="J3402" s="11">
        <f t="shared" si="214"/>
        <v>281155.56</v>
      </c>
      <c r="K3402" s="11">
        <f t="shared" si="215"/>
        <v>0</v>
      </c>
    </row>
    <row r="3403" spans="1:11" s="11" customFormat="1">
      <c r="A3403" s="32">
        <v>2018</v>
      </c>
      <c r="B3403" s="32">
        <v>1242</v>
      </c>
      <c r="C3403" s="33" t="s">
        <v>563</v>
      </c>
      <c r="D3403" s="33" t="s">
        <v>564</v>
      </c>
      <c r="E3403" s="34">
        <v>106520</v>
      </c>
      <c r="F3403" s="35">
        <v>1</v>
      </c>
      <c r="G3403" s="34">
        <v>273.5</v>
      </c>
      <c r="H3403" s="14">
        <f t="shared" si="212"/>
        <v>291332.2</v>
      </c>
      <c r="I3403" s="11">
        <f t="shared" si="213"/>
        <v>106520</v>
      </c>
      <c r="J3403" s="11">
        <f t="shared" si="214"/>
        <v>106520</v>
      </c>
      <c r="K3403" s="11">
        <f t="shared" si="215"/>
        <v>0</v>
      </c>
    </row>
    <row r="3404" spans="1:11" s="11" customFormat="1">
      <c r="A3404" s="32">
        <v>2018</v>
      </c>
      <c r="B3404" s="32">
        <v>1248</v>
      </c>
      <c r="C3404" s="33" t="s">
        <v>563</v>
      </c>
      <c r="D3404" s="33" t="s">
        <v>564</v>
      </c>
      <c r="E3404" s="34">
        <v>10847</v>
      </c>
      <c r="F3404" s="35">
        <v>1</v>
      </c>
      <c r="G3404" s="34">
        <v>334.6</v>
      </c>
      <c r="H3404" s="14">
        <f t="shared" si="212"/>
        <v>36294.061999999998</v>
      </c>
      <c r="I3404" s="11">
        <f t="shared" si="213"/>
        <v>10847</v>
      </c>
      <c r="J3404" s="11">
        <f t="shared" si="214"/>
        <v>10847</v>
      </c>
      <c r="K3404" s="11">
        <f t="shared" si="215"/>
        <v>0</v>
      </c>
    </row>
    <row r="3405" spans="1:11" s="11" customFormat="1">
      <c r="A3405" s="32">
        <v>2018</v>
      </c>
      <c r="B3405" s="32">
        <v>1250</v>
      </c>
      <c r="C3405" s="33" t="s">
        <v>363</v>
      </c>
      <c r="D3405" s="33" t="s">
        <v>354</v>
      </c>
      <c r="E3405" s="34">
        <v>154368</v>
      </c>
      <c r="F3405" s="35">
        <v>18.036000000000001</v>
      </c>
      <c r="G3405" s="34">
        <v>150.9</v>
      </c>
      <c r="H3405" s="14">
        <f t="shared" si="212"/>
        <v>4201329.5032320004</v>
      </c>
      <c r="I3405" s="11">
        <f t="shared" si="213"/>
        <v>154368</v>
      </c>
      <c r="J3405" s="11">
        <f t="shared" si="214"/>
        <v>2784181.2480000001</v>
      </c>
      <c r="K3405" s="11">
        <f t="shared" si="215"/>
        <v>0</v>
      </c>
    </row>
    <row r="3406" spans="1:11" s="11" customFormat="1">
      <c r="A3406" s="32">
        <v>2018</v>
      </c>
      <c r="B3406" s="32">
        <v>1250</v>
      </c>
      <c r="C3406" s="33" t="s">
        <v>563</v>
      </c>
      <c r="D3406" s="33" t="s">
        <v>564</v>
      </c>
      <c r="E3406" s="34">
        <v>1117</v>
      </c>
      <c r="F3406" s="35">
        <v>1.0289999999999999</v>
      </c>
      <c r="G3406" s="34">
        <v>1003.8</v>
      </c>
      <c r="H3406" s="14">
        <f t="shared" si="212"/>
        <v>11537.606933999999</v>
      </c>
      <c r="I3406" s="11">
        <f t="shared" si="213"/>
        <v>1117</v>
      </c>
      <c r="J3406" s="11">
        <f t="shared" si="214"/>
        <v>1149.3929999999998</v>
      </c>
      <c r="K3406" s="11">
        <f t="shared" si="215"/>
        <v>0</v>
      </c>
    </row>
    <row r="3407" spans="1:11" s="11" customFormat="1">
      <c r="A3407" s="32">
        <v>2018</v>
      </c>
      <c r="B3407" s="32">
        <v>1252</v>
      </c>
      <c r="C3407" s="33" t="s">
        <v>563</v>
      </c>
      <c r="D3407" s="33" t="s">
        <v>564</v>
      </c>
      <c r="E3407" s="34">
        <v>2534</v>
      </c>
      <c r="F3407" s="35">
        <v>1</v>
      </c>
      <c r="G3407" s="34">
        <v>812.9</v>
      </c>
      <c r="H3407" s="14">
        <f t="shared" si="212"/>
        <v>20598.885999999999</v>
      </c>
      <c r="I3407" s="11">
        <f t="shared" si="213"/>
        <v>2534</v>
      </c>
      <c r="J3407" s="11">
        <f t="shared" si="214"/>
        <v>2534</v>
      </c>
      <c r="K3407" s="11">
        <f t="shared" si="215"/>
        <v>0</v>
      </c>
    </row>
    <row r="3408" spans="1:11" s="11" customFormat="1">
      <c r="A3408" s="32">
        <v>2018</v>
      </c>
      <c r="B3408" s="32">
        <v>1252</v>
      </c>
      <c r="C3408" s="33" t="s">
        <v>363</v>
      </c>
      <c r="D3408" s="33" t="s">
        <v>354</v>
      </c>
      <c r="E3408" s="34">
        <v>11038</v>
      </c>
      <c r="F3408" s="35">
        <v>17.93</v>
      </c>
      <c r="G3408" s="34">
        <v>144.69999999999999</v>
      </c>
      <c r="H3408" s="14">
        <f t="shared" si="212"/>
        <v>286377.70898</v>
      </c>
      <c r="I3408" s="11">
        <f t="shared" si="213"/>
        <v>11038</v>
      </c>
      <c r="J3408" s="11">
        <f t="shared" si="214"/>
        <v>197911.34</v>
      </c>
      <c r="K3408" s="11">
        <f t="shared" si="215"/>
        <v>0</v>
      </c>
    </row>
    <row r="3409" spans="1:11" s="11" customFormat="1">
      <c r="A3409" s="32">
        <v>2018</v>
      </c>
      <c r="B3409" s="32">
        <v>1295</v>
      </c>
      <c r="C3409" s="33" t="s">
        <v>565</v>
      </c>
      <c r="D3409" s="33" t="s">
        <v>566</v>
      </c>
      <c r="E3409" s="34">
        <v>345</v>
      </c>
      <c r="F3409" s="35">
        <v>5.8</v>
      </c>
      <c r="G3409" s="34">
        <v>1601.3</v>
      </c>
      <c r="H3409" s="14">
        <f t="shared" si="212"/>
        <v>32042.012999999995</v>
      </c>
      <c r="I3409" s="11">
        <f t="shared" si="213"/>
        <v>345</v>
      </c>
      <c r="J3409" s="11">
        <f t="shared" si="214"/>
        <v>2001</v>
      </c>
      <c r="K3409" s="11">
        <f t="shared" si="215"/>
        <v>0</v>
      </c>
    </row>
    <row r="3410" spans="1:11" s="11" customFormat="1">
      <c r="A3410" s="32">
        <v>2018</v>
      </c>
      <c r="B3410" s="32">
        <v>1295</v>
      </c>
      <c r="C3410" s="33" t="s">
        <v>565</v>
      </c>
      <c r="D3410" s="33" t="s">
        <v>566</v>
      </c>
      <c r="E3410" s="34">
        <v>347</v>
      </c>
      <c r="F3410" s="35">
        <v>5.8</v>
      </c>
      <c r="G3410" s="34">
        <v>1625.6</v>
      </c>
      <c r="H3410" s="14">
        <f t="shared" si="212"/>
        <v>32716.8256</v>
      </c>
      <c r="I3410" s="11">
        <f t="shared" si="213"/>
        <v>347</v>
      </c>
      <c r="J3410" s="11">
        <f t="shared" si="214"/>
        <v>2012.6</v>
      </c>
      <c r="K3410" s="11">
        <f t="shared" si="215"/>
        <v>0</v>
      </c>
    </row>
    <row r="3411" spans="1:11" s="11" customFormat="1">
      <c r="A3411" s="32">
        <v>2018</v>
      </c>
      <c r="B3411" s="32">
        <v>1295</v>
      </c>
      <c r="C3411" s="33" t="s">
        <v>563</v>
      </c>
      <c r="D3411" s="33" t="s">
        <v>564</v>
      </c>
      <c r="E3411" s="34">
        <v>1</v>
      </c>
      <c r="F3411" s="35">
        <v>1.02</v>
      </c>
      <c r="G3411" s="34">
        <v>759.5</v>
      </c>
      <c r="H3411" s="14">
        <f t="shared" si="212"/>
        <v>7.7469000000000001</v>
      </c>
      <c r="I3411" s="11">
        <f t="shared" si="213"/>
        <v>1</v>
      </c>
      <c r="J3411" s="11">
        <f t="shared" si="214"/>
        <v>1.02</v>
      </c>
      <c r="K3411" s="11">
        <f t="shared" si="215"/>
        <v>0</v>
      </c>
    </row>
    <row r="3412" spans="1:11" s="11" customFormat="1">
      <c r="A3412" s="32">
        <v>2018</v>
      </c>
      <c r="B3412" s="32">
        <v>1305</v>
      </c>
      <c r="C3412" s="33" t="s">
        <v>563</v>
      </c>
      <c r="D3412" s="33" t="s">
        <v>564</v>
      </c>
      <c r="E3412" s="34">
        <v>13715</v>
      </c>
      <c r="F3412" s="35">
        <v>1.02</v>
      </c>
      <c r="G3412" s="34">
        <v>424.6</v>
      </c>
      <c r="H3412" s="14">
        <f t="shared" si="212"/>
        <v>59398.567800000012</v>
      </c>
      <c r="I3412" s="11">
        <f t="shared" si="213"/>
        <v>13715</v>
      </c>
      <c r="J3412" s="11">
        <f t="shared" si="214"/>
        <v>13989.300000000001</v>
      </c>
      <c r="K3412" s="11">
        <f t="shared" si="215"/>
        <v>0</v>
      </c>
    </row>
    <row r="3413" spans="1:11" s="11" customFormat="1">
      <c r="A3413" s="32">
        <v>2018</v>
      </c>
      <c r="B3413" s="32">
        <v>1336</v>
      </c>
      <c r="C3413" s="33" t="s">
        <v>563</v>
      </c>
      <c r="D3413" s="33" t="s">
        <v>564</v>
      </c>
      <c r="E3413" s="34">
        <v>11182</v>
      </c>
      <c r="F3413" s="35">
        <v>1.111</v>
      </c>
      <c r="G3413" s="34">
        <v>448.9</v>
      </c>
      <c r="H3413" s="14">
        <f t="shared" si="212"/>
        <v>55767.753777999998</v>
      </c>
      <c r="I3413" s="11">
        <f t="shared" si="213"/>
        <v>11182</v>
      </c>
      <c r="J3413" s="11">
        <f t="shared" si="214"/>
        <v>12423.201999999999</v>
      </c>
      <c r="K3413" s="11">
        <f t="shared" si="215"/>
        <v>0</v>
      </c>
    </row>
    <row r="3414" spans="1:11" s="11" customFormat="1">
      <c r="A3414" s="32">
        <v>2018</v>
      </c>
      <c r="B3414" s="32">
        <v>1336</v>
      </c>
      <c r="C3414" s="33" t="s">
        <v>563</v>
      </c>
      <c r="D3414" s="33" t="s">
        <v>564</v>
      </c>
      <c r="E3414" s="34">
        <v>3706</v>
      </c>
      <c r="F3414" s="35">
        <v>1.111</v>
      </c>
      <c r="G3414" s="34">
        <v>445.8</v>
      </c>
      <c r="H3414" s="14">
        <f t="shared" si="212"/>
        <v>18355.217627999999</v>
      </c>
      <c r="I3414" s="11">
        <f t="shared" si="213"/>
        <v>3706</v>
      </c>
      <c r="J3414" s="11">
        <f t="shared" si="214"/>
        <v>4117.366</v>
      </c>
      <c r="K3414" s="11">
        <f t="shared" si="215"/>
        <v>0</v>
      </c>
    </row>
    <row r="3415" spans="1:11" s="11" customFormat="1">
      <c r="A3415" s="32">
        <v>2018</v>
      </c>
      <c r="B3415" s="32">
        <v>1336</v>
      </c>
      <c r="C3415" s="33" t="s">
        <v>563</v>
      </c>
      <c r="D3415" s="33" t="s">
        <v>564</v>
      </c>
      <c r="E3415" s="34">
        <v>85367</v>
      </c>
      <c r="F3415" s="35">
        <v>1.111</v>
      </c>
      <c r="G3415" s="34">
        <v>312.10000000000002</v>
      </c>
      <c r="H3415" s="14">
        <f t="shared" si="212"/>
        <v>296004.18217700004</v>
      </c>
      <c r="I3415" s="11">
        <f t="shared" si="213"/>
        <v>85367</v>
      </c>
      <c r="J3415" s="11">
        <f t="shared" si="214"/>
        <v>94842.736999999994</v>
      </c>
      <c r="K3415" s="11">
        <f t="shared" si="215"/>
        <v>0</v>
      </c>
    </row>
    <row r="3416" spans="1:11" s="11" customFormat="1">
      <c r="A3416" s="32">
        <v>2018</v>
      </c>
      <c r="B3416" s="32">
        <v>1353</v>
      </c>
      <c r="C3416" s="33" t="s">
        <v>563</v>
      </c>
      <c r="D3416" s="33" t="s">
        <v>564</v>
      </c>
      <c r="E3416" s="34">
        <v>4969</v>
      </c>
      <c r="F3416" s="35">
        <v>1.23</v>
      </c>
      <c r="G3416" s="34">
        <v>367.2</v>
      </c>
      <c r="H3416" s="14">
        <f t="shared" si="212"/>
        <v>22442.786639999995</v>
      </c>
      <c r="I3416" s="11">
        <f t="shared" si="213"/>
        <v>4969</v>
      </c>
      <c r="J3416" s="11">
        <f t="shared" si="214"/>
        <v>6111.87</v>
      </c>
      <c r="K3416" s="11">
        <f t="shared" si="215"/>
        <v>0</v>
      </c>
    </row>
    <row r="3417" spans="1:11" s="11" customFormat="1">
      <c r="A3417" s="32">
        <v>2018</v>
      </c>
      <c r="B3417" s="32">
        <v>1353</v>
      </c>
      <c r="C3417" s="33" t="s">
        <v>563</v>
      </c>
      <c r="D3417" s="33" t="s">
        <v>564</v>
      </c>
      <c r="E3417" s="34">
        <v>3568</v>
      </c>
      <c r="F3417" s="35">
        <v>1.24</v>
      </c>
      <c r="G3417" s="34">
        <v>382.8</v>
      </c>
      <c r="H3417" s="14">
        <f t="shared" si="212"/>
        <v>16936.296960000003</v>
      </c>
      <c r="I3417" s="11">
        <f t="shared" si="213"/>
        <v>3568</v>
      </c>
      <c r="J3417" s="11">
        <f t="shared" si="214"/>
        <v>4424.32</v>
      </c>
      <c r="K3417" s="11">
        <f t="shared" si="215"/>
        <v>0</v>
      </c>
    </row>
    <row r="3418" spans="1:11" s="11" customFormat="1">
      <c r="A3418" s="32">
        <v>2018</v>
      </c>
      <c r="B3418" s="32">
        <v>1353</v>
      </c>
      <c r="C3418" s="33" t="s">
        <v>563</v>
      </c>
      <c r="D3418" s="33" t="s">
        <v>564</v>
      </c>
      <c r="E3418" s="34">
        <v>3510</v>
      </c>
      <c r="F3418" s="35">
        <v>1.23</v>
      </c>
      <c r="G3418" s="34">
        <v>402.9</v>
      </c>
      <c r="H3418" s="14">
        <f t="shared" si="212"/>
        <v>17394.401699999999</v>
      </c>
      <c r="I3418" s="11">
        <f t="shared" si="213"/>
        <v>3510</v>
      </c>
      <c r="J3418" s="11">
        <f t="shared" si="214"/>
        <v>4317.3</v>
      </c>
      <c r="K3418" s="11">
        <f t="shared" si="215"/>
        <v>0</v>
      </c>
    </row>
    <row r="3419" spans="1:11" s="11" customFormat="1">
      <c r="A3419" s="32">
        <v>2018</v>
      </c>
      <c r="B3419" s="32">
        <v>1353</v>
      </c>
      <c r="C3419" s="33" t="s">
        <v>563</v>
      </c>
      <c r="D3419" s="33" t="s">
        <v>564</v>
      </c>
      <c r="E3419" s="34">
        <v>3508</v>
      </c>
      <c r="F3419" s="35">
        <v>1.24</v>
      </c>
      <c r="G3419" s="34">
        <v>365.3</v>
      </c>
      <c r="H3419" s="14">
        <f t="shared" si="212"/>
        <v>15890.25776</v>
      </c>
      <c r="I3419" s="11">
        <f t="shared" si="213"/>
        <v>3508</v>
      </c>
      <c r="J3419" s="11">
        <f t="shared" si="214"/>
        <v>4349.92</v>
      </c>
      <c r="K3419" s="11">
        <f t="shared" si="215"/>
        <v>0</v>
      </c>
    </row>
    <row r="3420" spans="1:11" s="11" customFormat="1">
      <c r="A3420" s="32">
        <v>2018</v>
      </c>
      <c r="B3420" s="32">
        <v>1353</v>
      </c>
      <c r="C3420" s="33" t="s">
        <v>563</v>
      </c>
      <c r="D3420" s="33" t="s">
        <v>564</v>
      </c>
      <c r="E3420" s="34">
        <v>48</v>
      </c>
      <c r="F3420" s="35">
        <v>1.22</v>
      </c>
      <c r="G3420" s="34">
        <v>393.6</v>
      </c>
      <c r="H3420" s="14">
        <f t="shared" si="212"/>
        <v>230.49216000000001</v>
      </c>
      <c r="I3420" s="11">
        <f t="shared" si="213"/>
        <v>48</v>
      </c>
      <c r="J3420" s="11">
        <f t="shared" si="214"/>
        <v>58.56</v>
      </c>
      <c r="K3420" s="11">
        <f t="shared" si="215"/>
        <v>0</v>
      </c>
    </row>
    <row r="3421" spans="1:11" s="11" customFormat="1">
      <c r="A3421" s="32">
        <v>2018</v>
      </c>
      <c r="B3421" s="32">
        <v>1353</v>
      </c>
      <c r="C3421" s="33" t="s">
        <v>563</v>
      </c>
      <c r="D3421" s="33" t="s">
        <v>564</v>
      </c>
      <c r="E3421" s="34">
        <v>90</v>
      </c>
      <c r="F3421" s="35">
        <v>1.24</v>
      </c>
      <c r="G3421" s="34">
        <v>337.4</v>
      </c>
      <c r="H3421" s="14">
        <f t="shared" si="212"/>
        <v>376.53839999999997</v>
      </c>
      <c r="I3421" s="11">
        <f t="shared" si="213"/>
        <v>90</v>
      </c>
      <c r="J3421" s="11">
        <f t="shared" si="214"/>
        <v>111.6</v>
      </c>
      <c r="K3421" s="11">
        <f t="shared" si="215"/>
        <v>0</v>
      </c>
    </row>
    <row r="3422" spans="1:11" s="11" customFormat="1">
      <c r="A3422" s="32">
        <v>2018</v>
      </c>
      <c r="B3422" s="32">
        <v>1353</v>
      </c>
      <c r="C3422" s="33" t="s">
        <v>563</v>
      </c>
      <c r="D3422" s="33" t="s">
        <v>564</v>
      </c>
      <c r="E3422" s="34">
        <v>239</v>
      </c>
      <c r="F3422" s="35">
        <v>1.24</v>
      </c>
      <c r="G3422" s="34">
        <v>326.3</v>
      </c>
      <c r="H3422" s="14">
        <f t="shared" si="212"/>
        <v>967.02268000000004</v>
      </c>
      <c r="I3422" s="11">
        <f t="shared" si="213"/>
        <v>239</v>
      </c>
      <c r="J3422" s="11">
        <f t="shared" si="214"/>
        <v>296.36</v>
      </c>
      <c r="K3422" s="11">
        <f t="shared" si="215"/>
        <v>0</v>
      </c>
    </row>
    <row r="3423" spans="1:11" s="11" customFormat="1">
      <c r="A3423" s="32">
        <v>2018</v>
      </c>
      <c r="B3423" s="32">
        <v>1353</v>
      </c>
      <c r="C3423" s="33" t="s">
        <v>563</v>
      </c>
      <c r="D3423" s="33" t="s">
        <v>564</v>
      </c>
      <c r="E3423" s="34">
        <v>315</v>
      </c>
      <c r="F3423" s="35">
        <v>1.24</v>
      </c>
      <c r="G3423" s="34">
        <v>359.2</v>
      </c>
      <c r="H3423" s="14">
        <f t="shared" si="212"/>
        <v>1403.0352</v>
      </c>
      <c r="I3423" s="11">
        <f t="shared" si="213"/>
        <v>315</v>
      </c>
      <c r="J3423" s="11">
        <f t="shared" si="214"/>
        <v>390.6</v>
      </c>
      <c r="K3423" s="11">
        <f t="shared" si="215"/>
        <v>0</v>
      </c>
    </row>
    <row r="3424" spans="1:11" s="11" customFormat="1">
      <c r="A3424" s="32">
        <v>2018</v>
      </c>
      <c r="B3424" s="32">
        <v>1353</v>
      </c>
      <c r="C3424" s="33" t="s">
        <v>563</v>
      </c>
      <c r="D3424" s="33" t="s">
        <v>564</v>
      </c>
      <c r="E3424" s="34">
        <v>472</v>
      </c>
      <c r="F3424" s="35">
        <v>1.24</v>
      </c>
      <c r="G3424" s="34">
        <v>474.2</v>
      </c>
      <c r="H3424" s="14">
        <f t="shared" si="212"/>
        <v>2775.3977599999998</v>
      </c>
      <c r="I3424" s="11">
        <f t="shared" si="213"/>
        <v>472</v>
      </c>
      <c r="J3424" s="11">
        <f t="shared" si="214"/>
        <v>585.28</v>
      </c>
      <c r="K3424" s="11">
        <f t="shared" si="215"/>
        <v>0</v>
      </c>
    </row>
    <row r="3425" spans="1:11" s="11" customFormat="1">
      <c r="A3425" s="32">
        <v>2018</v>
      </c>
      <c r="B3425" s="32">
        <v>1353</v>
      </c>
      <c r="C3425" s="33" t="s">
        <v>563</v>
      </c>
      <c r="D3425" s="33" t="s">
        <v>564</v>
      </c>
      <c r="E3425" s="34">
        <v>837</v>
      </c>
      <c r="F3425" s="35">
        <v>1.23</v>
      </c>
      <c r="G3425" s="34">
        <v>521.5</v>
      </c>
      <c r="H3425" s="14">
        <f t="shared" si="212"/>
        <v>5368.8946499999993</v>
      </c>
      <c r="I3425" s="11">
        <f t="shared" si="213"/>
        <v>837</v>
      </c>
      <c r="J3425" s="11">
        <f t="shared" si="214"/>
        <v>1029.51</v>
      </c>
      <c r="K3425" s="11">
        <f t="shared" si="215"/>
        <v>0</v>
      </c>
    </row>
    <row r="3426" spans="1:11" s="11" customFormat="1">
      <c r="A3426" s="32">
        <v>2018</v>
      </c>
      <c r="B3426" s="32">
        <v>1353</v>
      </c>
      <c r="C3426" s="33" t="s">
        <v>563</v>
      </c>
      <c r="D3426" s="33" t="s">
        <v>564</v>
      </c>
      <c r="E3426" s="34">
        <v>1334</v>
      </c>
      <c r="F3426" s="35">
        <v>1.24</v>
      </c>
      <c r="G3426" s="34">
        <v>388.2</v>
      </c>
      <c r="H3426" s="14">
        <f t="shared" si="212"/>
        <v>6421.4491199999993</v>
      </c>
      <c r="I3426" s="11">
        <f t="shared" si="213"/>
        <v>1334</v>
      </c>
      <c r="J3426" s="11">
        <f t="shared" si="214"/>
        <v>1654.16</v>
      </c>
      <c r="K3426" s="11">
        <f t="shared" si="215"/>
        <v>0</v>
      </c>
    </row>
    <row r="3427" spans="1:11" s="11" customFormat="1">
      <c r="A3427" s="32">
        <v>2018</v>
      </c>
      <c r="B3427" s="32">
        <v>1353</v>
      </c>
      <c r="C3427" s="33" t="s">
        <v>563</v>
      </c>
      <c r="D3427" s="33" t="s">
        <v>564</v>
      </c>
      <c r="E3427" s="34">
        <v>1773</v>
      </c>
      <c r="F3427" s="35">
        <v>1.24</v>
      </c>
      <c r="G3427" s="34">
        <v>352.7</v>
      </c>
      <c r="H3427" s="14">
        <f t="shared" si="212"/>
        <v>7754.1800399999993</v>
      </c>
      <c r="I3427" s="11">
        <f t="shared" si="213"/>
        <v>1773</v>
      </c>
      <c r="J3427" s="11">
        <f t="shared" si="214"/>
        <v>2198.52</v>
      </c>
      <c r="K3427" s="11">
        <f t="shared" si="215"/>
        <v>0</v>
      </c>
    </row>
    <row r="3428" spans="1:11" s="11" customFormat="1">
      <c r="A3428" s="32">
        <v>2018</v>
      </c>
      <c r="B3428" s="32">
        <v>1353</v>
      </c>
      <c r="C3428" s="33" t="s">
        <v>563</v>
      </c>
      <c r="D3428" s="33" t="s">
        <v>564</v>
      </c>
      <c r="E3428" s="34">
        <v>2304</v>
      </c>
      <c r="F3428" s="35">
        <v>1.24</v>
      </c>
      <c r="G3428" s="34">
        <v>336.1</v>
      </c>
      <c r="H3428" s="14">
        <f t="shared" si="212"/>
        <v>9602.2425600000006</v>
      </c>
      <c r="I3428" s="11">
        <f t="shared" si="213"/>
        <v>2304</v>
      </c>
      <c r="J3428" s="11">
        <f t="shared" si="214"/>
        <v>2856.96</v>
      </c>
      <c r="K3428" s="11">
        <f t="shared" si="215"/>
        <v>0</v>
      </c>
    </row>
    <row r="3429" spans="1:11" s="11" customFormat="1">
      <c r="A3429" s="32">
        <v>2018</v>
      </c>
      <c r="B3429" s="32">
        <v>1353</v>
      </c>
      <c r="C3429" s="33" t="s">
        <v>563</v>
      </c>
      <c r="D3429" s="33" t="s">
        <v>564</v>
      </c>
      <c r="E3429" s="34">
        <v>2334</v>
      </c>
      <c r="F3429" s="35">
        <v>1.23</v>
      </c>
      <c r="G3429" s="34">
        <v>380.6</v>
      </c>
      <c r="H3429" s="14">
        <f t="shared" si="212"/>
        <v>10926.340920000001</v>
      </c>
      <c r="I3429" s="11">
        <f t="shared" si="213"/>
        <v>2334</v>
      </c>
      <c r="J3429" s="11">
        <f t="shared" si="214"/>
        <v>2870.82</v>
      </c>
      <c r="K3429" s="11">
        <f t="shared" si="215"/>
        <v>0</v>
      </c>
    </row>
    <row r="3430" spans="1:11" s="11" customFormat="1">
      <c r="A3430" s="32">
        <v>2018</v>
      </c>
      <c r="B3430" s="32">
        <v>1353</v>
      </c>
      <c r="C3430" s="33" t="s">
        <v>563</v>
      </c>
      <c r="D3430" s="33" t="s">
        <v>564</v>
      </c>
      <c r="E3430" s="34">
        <v>2910</v>
      </c>
      <c r="F3430" s="35">
        <v>1.22</v>
      </c>
      <c r="G3430" s="34">
        <v>473.2</v>
      </c>
      <c r="H3430" s="14">
        <f t="shared" si="212"/>
        <v>16799.546399999999</v>
      </c>
      <c r="I3430" s="11">
        <f t="shared" si="213"/>
        <v>2910</v>
      </c>
      <c r="J3430" s="11">
        <f t="shared" si="214"/>
        <v>3550.2</v>
      </c>
      <c r="K3430" s="11">
        <f t="shared" si="215"/>
        <v>0</v>
      </c>
    </row>
    <row r="3431" spans="1:11" s="11" customFormat="1">
      <c r="A3431" s="32">
        <v>2018</v>
      </c>
      <c r="B3431" s="32">
        <v>1353</v>
      </c>
      <c r="C3431" s="33" t="s">
        <v>563</v>
      </c>
      <c r="D3431" s="33" t="s">
        <v>564</v>
      </c>
      <c r="E3431" s="34">
        <v>5382</v>
      </c>
      <c r="F3431" s="35">
        <v>1.24</v>
      </c>
      <c r="G3431" s="34">
        <v>377.2</v>
      </c>
      <c r="H3431" s="14">
        <f t="shared" si="212"/>
        <v>25173.120959999997</v>
      </c>
      <c r="I3431" s="11">
        <f t="shared" si="213"/>
        <v>5382</v>
      </c>
      <c r="J3431" s="11">
        <f t="shared" si="214"/>
        <v>6673.68</v>
      </c>
      <c r="K3431" s="11">
        <f t="shared" si="215"/>
        <v>0</v>
      </c>
    </row>
    <row r="3432" spans="1:11" s="11" customFormat="1">
      <c r="A3432" s="32">
        <v>2018</v>
      </c>
      <c r="B3432" s="32">
        <v>1353</v>
      </c>
      <c r="C3432" s="33" t="s">
        <v>563</v>
      </c>
      <c r="D3432" s="33" t="s">
        <v>564</v>
      </c>
      <c r="E3432" s="34">
        <v>10136</v>
      </c>
      <c r="F3432" s="35">
        <v>1.23</v>
      </c>
      <c r="G3432" s="34">
        <v>384.9</v>
      </c>
      <c r="H3432" s="14">
        <f t="shared" si="212"/>
        <v>47986.560719999994</v>
      </c>
      <c r="I3432" s="11">
        <f t="shared" si="213"/>
        <v>10136</v>
      </c>
      <c r="J3432" s="11">
        <f t="shared" si="214"/>
        <v>12467.28</v>
      </c>
      <c r="K3432" s="11">
        <f t="shared" si="215"/>
        <v>0</v>
      </c>
    </row>
    <row r="3433" spans="1:11" s="11" customFormat="1">
      <c r="A3433" s="32">
        <v>2018</v>
      </c>
      <c r="B3433" s="32">
        <v>1353</v>
      </c>
      <c r="C3433" s="33" t="s">
        <v>563</v>
      </c>
      <c r="D3433" s="33" t="s">
        <v>564</v>
      </c>
      <c r="E3433" s="34">
        <v>3285</v>
      </c>
      <c r="F3433" s="35">
        <v>1.23</v>
      </c>
      <c r="G3433" s="34">
        <v>397.2</v>
      </c>
      <c r="H3433" s="14">
        <f t="shared" si="212"/>
        <v>16049.0646</v>
      </c>
      <c r="I3433" s="11">
        <f t="shared" si="213"/>
        <v>3285</v>
      </c>
      <c r="J3433" s="11">
        <f t="shared" si="214"/>
        <v>4040.5499999999997</v>
      </c>
      <c r="K3433" s="11">
        <f t="shared" si="215"/>
        <v>0</v>
      </c>
    </row>
    <row r="3434" spans="1:11" s="11" customFormat="1">
      <c r="A3434" s="32">
        <v>2018</v>
      </c>
      <c r="B3434" s="32">
        <v>1353</v>
      </c>
      <c r="C3434" s="33" t="s">
        <v>563</v>
      </c>
      <c r="D3434" s="33" t="s">
        <v>564</v>
      </c>
      <c r="E3434" s="34">
        <v>3406</v>
      </c>
      <c r="F3434" s="35">
        <v>1.23</v>
      </c>
      <c r="G3434" s="34">
        <v>379.1</v>
      </c>
      <c r="H3434" s="14">
        <f t="shared" si="212"/>
        <v>15881.93958</v>
      </c>
      <c r="I3434" s="11">
        <f t="shared" si="213"/>
        <v>3406</v>
      </c>
      <c r="J3434" s="11">
        <f t="shared" si="214"/>
        <v>4189.38</v>
      </c>
      <c r="K3434" s="11">
        <f t="shared" si="215"/>
        <v>0</v>
      </c>
    </row>
    <row r="3435" spans="1:11" s="11" customFormat="1">
      <c r="A3435" s="32">
        <v>2018</v>
      </c>
      <c r="B3435" s="32">
        <v>1353</v>
      </c>
      <c r="C3435" s="33" t="s">
        <v>563</v>
      </c>
      <c r="D3435" s="33" t="s">
        <v>564</v>
      </c>
      <c r="E3435" s="34">
        <v>9555</v>
      </c>
      <c r="F3435" s="35">
        <v>1.23</v>
      </c>
      <c r="G3435" s="34">
        <v>388.3</v>
      </c>
      <c r="H3435" s="14">
        <f t="shared" si="212"/>
        <v>45635.539949999998</v>
      </c>
      <c r="I3435" s="11">
        <f t="shared" si="213"/>
        <v>9555</v>
      </c>
      <c r="J3435" s="11">
        <f t="shared" si="214"/>
        <v>11752.65</v>
      </c>
      <c r="K3435" s="11">
        <f t="shared" si="215"/>
        <v>0</v>
      </c>
    </row>
    <row r="3436" spans="1:11" s="11" customFormat="1">
      <c r="A3436" s="32">
        <v>2018</v>
      </c>
      <c r="B3436" s="32">
        <v>1355</v>
      </c>
      <c r="C3436" s="33" t="s">
        <v>353</v>
      </c>
      <c r="D3436" s="33" t="s">
        <v>354</v>
      </c>
      <c r="E3436" s="34">
        <v>21952</v>
      </c>
      <c r="F3436" s="35">
        <v>22.92</v>
      </c>
      <c r="G3436" s="34">
        <v>263.89999999999998</v>
      </c>
      <c r="H3436" s="14">
        <f t="shared" si="212"/>
        <v>1327786.03776</v>
      </c>
      <c r="I3436" s="11">
        <f t="shared" si="213"/>
        <v>21952</v>
      </c>
      <c r="J3436" s="11">
        <f t="shared" si="214"/>
        <v>503139.84000000003</v>
      </c>
      <c r="K3436" s="11">
        <f t="shared" si="215"/>
        <v>0</v>
      </c>
    </row>
    <row r="3437" spans="1:11" s="11" customFormat="1">
      <c r="A3437" s="32">
        <v>2018</v>
      </c>
      <c r="B3437" s="32">
        <v>1355</v>
      </c>
      <c r="C3437" s="33" t="s">
        <v>353</v>
      </c>
      <c r="D3437" s="33" t="s">
        <v>354</v>
      </c>
      <c r="E3437" s="34">
        <v>11210</v>
      </c>
      <c r="F3437" s="35">
        <v>22.173999999999999</v>
      </c>
      <c r="G3437" s="34">
        <v>277.8</v>
      </c>
      <c r="H3437" s="14">
        <f t="shared" si="212"/>
        <v>690528.96012000006</v>
      </c>
      <c r="I3437" s="11">
        <f t="shared" si="213"/>
        <v>11210</v>
      </c>
      <c r="J3437" s="11">
        <f t="shared" si="214"/>
        <v>248570.54</v>
      </c>
      <c r="K3437" s="11">
        <f t="shared" si="215"/>
        <v>0</v>
      </c>
    </row>
    <row r="3438" spans="1:11" s="11" customFormat="1">
      <c r="A3438" s="32">
        <v>2018</v>
      </c>
      <c r="B3438" s="32">
        <v>1355</v>
      </c>
      <c r="C3438" s="33" t="s">
        <v>353</v>
      </c>
      <c r="D3438" s="33" t="s">
        <v>354</v>
      </c>
      <c r="E3438" s="34">
        <v>22053</v>
      </c>
      <c r="F3438" s="35">
        <v>22.891999999999999</v>
      </c>
      <c r="G3438" s="34">
        <v>248</v>
      </c>
      <c r="H3438" s="14">
        <f t="shared" si="212"/>
        <v>1251996.4444800001</v>
      </c>
      <c r="I3438" s="11">
        <f t="shared" si="213"/>
        <v>22053</v>
      </c>
      <c r="J3438" s="11">
        <f t="shared" si="214"/>
        <v>504837.27600000001</v>
      </c>
      <c r="K3438" s="11">
        <f t="shared" si="215"/>
        <v>0</v>
      </c>
    </row>
    <row r="3439" spans="1:11" s="11" customFormat="1">
      <c r="A3439" s="32">
        <v>2018</v>
      </c>
      <c r="B3439" s="32">
        <v>1355</v>
      </c>
      <c r="C3439" s="33" t="s">
        <v>563</v>
      </c>
      <c r="D3439" s="33" t="s">
        <v>564</v>
      </c>
      <c r="E3439" s="34">
        <v>22732</v>
      </c>
      <c r="F3439" s="35">
        <v>1.0249999999999999</v>
      </c>
      <c r="G3439" s="34">
        <v>295.60000000000002</v>
      </c>
      <c r="H3439" s="14">
        <f t="shared" si="212"/>
        <v>68875.686799999996</v>
      </c>
      <c r="I3439" s="11">
        <f t="shared" si="213"/>
        <v>22732</v>
      </c>
      <c r="J3439" s="11">
        <f t="shared" si="214"/>
        <v>23300.3</v>
      </c>
      <c r="K3439" s="11">
        <f t="shared" si="215"/>
        <v>0</v>
      </c>
    </row>
    <row r="3440" spans="1:11" s="11" customFormat="1">
      <c r="A3440" s="32">
        <v>2018</v>
      </c>
      <c r="B3440" s="32">
        <v>1356</v>
      </c>
      <c r="C3440" s="33" t="s">
        <v>353</v>
      </c>
      <c r="D3440" s="33" t="s">
        <v>354</v>
      </c>
      <c r="E3440" s="34">
        <v>3148</v>
      </c>
      <c r="F3440" s="35">
        <v>23.111000000000001</v>
      </c>
      <c r="G3440" s="34">
        <v>211.1</v>
      </c>
      <c r="H3440" s="14">
        <f t="shared" si="212"/>
        <v>153582.486508</v>
      </c>
      <c r="I3440" s="11">
        <f t="shared" si="213"/>
        <v>3148</v>
      </c>
      <c r="J3440" s="11">
        <f t="shared" si="214"/>
        <v>72753.428</v>
      </c>
      <c r="K3440" s="11">
        <f t="shared" si="215"/>
        <v>0</v>
      </c>
    </row>
    <row r="3441" spans="1:11" s="11" customFormat="1">
      <c r="A3441" s="32">
        <v>2018</v>
      </c>
      <c r="B3441" s="32">
        <v>1356</v>
      </c>
      <c r="C3441" s="33" t="s">
        <v>353</v>
      </c>
      <c r="D3441" s="33" t="s">
        <v>354</v>
      </c>
      <c r="E3441" s="34">
        <v>18090</v>
      </c>
      <c r="F3441" s="35">
        <v>25.207999999999998</v>
      </c>
      <c r="G3441" s="34">
        <v>222.9</v>
      </c>
      <c r="H3441" s="14">
        <f t="shared" si="212"/>
        <v>1016452.35288</v>
      </c>
      <c r="I3441" s="11">
        <f t="shared" si="213"/>
        <v>18090</v>
      </c>
      <c r="J3441" s="11">
        <f t="shared" si="214"/>
        <v>456012.72</v>
      </c>
      <c r="K3441" s="11">
        <f t="shared" si="215"/>
        <v>0</v>
      </c>
    </row>
    <row r="3442" spans="1:11" s="11" customFormat="1">
      <c r="A3442" s="32">
        <v>2018</v>
      </c>
      <c r="B3442" s="32">
        <v>1356</v>
      </c>
      <c r="C3442" s="33" t="s">
        <v>353</v>
      </c>
      <c r="D3442" s="33" t="s">
        <v>354</v>
      </c>
      <c r="E3442" s="34">
        <v>3244</v>
      </c>
      <c r="F3442" s="35">
        <v>23.266999999999999</v>
      </c>
      <c r="G3442" s="34">
        <v>221.8</v>
      </c>
      <c r="H3442" s="14">
        <f t="shared" si="212"/>
        <v>167410.53226400001</v>
      </c>
      <c r="I3442" s="11">
        <f t="shared" si="213"/>
        <v>3244</v>
      </c>
      <c r="J3442" s="11">
        <f t="shared" si="214"/>
        <v>75478.148000000001</v>
      </c>
      <c r="K3442" s="11">
        <f t="shared" si="215"/>
        <v>0</v>
      </c>
    </row>
    <row r="3443" spans="1:11" s="11" customFormat="1">
      <c r="A3443" s="32">
        <v>2018</v>
      </c>
      <c r="B3443" s="32">
        <v>1356</v>
      </c>
      <c r="C3443" s="33" t="s">
        <v>353</v>
      </c>
      <c r="D3443" s="33" t="s">
        <v>354</v>
      </c>
      <c r="E3443" s="34">
        <v>59442</v>
      </c>
      <c r="F3443" s="35">
        <v>23.013999999999999</v>
      </c>
      <c r="G3443" s="34">
        <v>203.2</v>
      </c>
      <c r="H3443" s="14">
        <f t="shared" si="212"/>
        <v>2779772.3180160001</v>
      </c>
      <c r="I3443" s="11">
        <f t="shared" si="213"/>
        <v>59442</v>
      </c>
      <c r="J3443" s="11">
        <f t="shared" si="214"/>
        <v>1367998.1879999998</v>
      </c>
      <c r="K3443" s="11">
        <f t="shared" si="215"/>
        <v>0</v>
      </c>
    </row>
    <row r="3444" spans="1:11" s="11" customFormat="1">
      <c r="A3444" s="32">
        <v>2018</v>
      </c>
      <c r="B3444" s="32">
        <v>1356</v>
      </c>
      <c r="C3444" s="33" t="s">
        <v>353</v>
      </c>
      <c r="D3444" s="33" t="s">
        <v>354</v>
      </c>
      <c r="E3444" s="34">
        <v>32184</v>
      </c>
      <c r="F3444" s="35">
        <v>23.715</v>
      </c>
      <c r="G3444" s="34">
        <v>195.6</v>
      </c>
      <c r="H3444" s="14">
        <f t="shared" si="212"/>
        <v>1492904.4033599999</v>
      </c>
      <c r="I3444" s="11">
        <f t="shared" si="213"/>
        <v>32184</v>
      </c>
      <c r="J3444" s="11">
        <f t="shared" si="214"/>
        <v>763243.55999999994</v>
      </c>
      <c r="K3444" s="11">
        <f t="shared" si="215"/>
        <v>0</v>
      </c>
    </row>
    <row r="3445" spans="1:11" s="11" customFormat="1">
      <c r="A3445" s="32">
        <v>2018</v>
      </c>
      <c r="B3445" s="32">
        <v>1356</v>
      </c>
      <c r="C3445" s="33" t="s">
        <v>353</v>
      </c>
      <c r="D3445" s="33" t="s">
        <v>354</v>
      </c>
      <c r="E3445" s="34">
        <v>8049</v>
      </c>
      <c r="F3445" s="35">
        <v>23.155000000000001</v>
      </c>
      <c r="G3445" s="34">
        <v>199.8</v>
      </c>
      <c r="H3445" s="14">
        <f t="shared" si="212"/>
        <v>372376.44081000006</v>
      </c>
      <c r="I3445" s="11">
        <f t="shared" si="213"/>
        <v>8049</v>
      </c>
      <c r="J3445" s="11">
        <f t="shared" si="214"/>
        <v>186374.595</v>
      </c>
      <c r="K3445" s="11">
        <f t="shared" si="215"/>
        <v>0</v>
      </c>
    </row>
    <row r="3446" spans="1:11" s="11" customFormat="1">
      <c r="A3446" s="32">
        <v>2018</v>
      </c>
      <c r="B3446" s="32">
        <v>1356</v>
      </c>
      <c r="C3446" s="33" t="s">
        <v>353</v>
      </c>
      <c r="D3446" s="33" t="s">
        <v>354</v>
      </c>
      <c r="E3446" s="34">
        <v>18943</v>
      </c>
      <c r="F3446" s="35">
        <v>22.713000000000001</v>
      </c>
      <c r="G3446" s="34">
        <v>181.4</v>
      </c>
      <c r="H3446" s="14">
        <f t="shared" si="212"/>
        <v>780477.77922600007</v>
      </c>
      <c r="I3446" s="11">
        <f t="shared" si="213"/>
        <v>18943</v>
      </c>
      <c r="J3446" s="11">
        <f t="shared" si="214"/>
        <v>430252.359</v>
      </c>
      <c r="K3446" s="11">
        <f t="shared" si="215"/>
        <v>0</v>
      </c>
    </row>
    <row r="3447" spans="1:11" s="11" customFormat="1">
      <c r="A3447" s="32">
        <v>2018</v>
      </c>
      <c r="B3447" s="32">
        <v>1356</v>
      </c>
      <c r="C3447" s="33" t="s">
        <v>353</v>
      </c>
      <c r="D3447" s="33" t="s">
        <v>354</v>
      </c>
      <c r="E3447" s="34">
        <v>31711</v>
      </c>
      <c r="F3447" s="35">
        <v>22.994</v>
      </c>
      <c r="G3447" s="34">
        <v>183.6</v>
      </c>
      <c r="H3447" s="14">
        <f t="shared" si="212"/>
        <v>1338742.779624</v>
      </c>
      <c r="I3447" s="11">
        <f t="shared" si="213"/>
        <v>31711</v>
      </c>
      <c r="J3447" s="11">
        <f t="shared" si="214"/>
        <v>729162.73399999994</v>
      </c>
      <c r="K3447" s="11">
        <f t="shared" si="215"/>
        <v>0</v>
      </c>
    </row>
    <row r="3448" spans="1:11" s="11" customFormat="1">
      <c r="A3448" s="32">
        <v>2018</v>
      </c>
      <c r="B3448" s="32">
        <v>1356</v>
      </c>
      <c r="C3448" s="33" t="s">
        <v>353</v>
      </c>
      <c r="D3448" s="33" t="s">
        <v>354</v>
      </c>
      <c r="E3448" s="34">
        <v>43308</v>
      </c>
      <c r="F3448" s="35">
        <v>22.353999999999999</v>
      </c>
      <c r="G3448" s="34">
        <v>192.2</v>
      </c>
      <c r="H3448" s="14">
        <f t="shared" si="212"/>
        <v>1860701.715504</v>
      </c>
      <c r="I3448" s="11">
        <f t="shared" si="213"/>
        <v>43308</v>
      </c>
      <c r="J3448" s="11">
        <f t="shared" si="214"/>
        <v>968107.03200000001</v>
      </c>
      <c r="K3448" s="11">
        <f t="shared" si="215"/>
        <v>0</v>
      </c>
    </row>
    <row r="3449" spans="1:11" s="11" customFormat="1">
      <c r="A3449" s="32">
        <v>2018</v>
      </c>
      <c r="B3449" s="32">
        <v>1356</v>
      </c>
      <c r="C3449" s="33" t="s">
        <v>353</v>
      </c>
      <c r="D3449" s="33" t="s">
        <v>354</v>
      </c>
      <c r="E3449" s="34">
        <v>59228</v>
      </c>
      <c r="F3449" s="35">
        <v>23.701000000000001</v>
      </c>
      <c r="G3449" s="34">
        <v>210.7</v>
      </c>
      <c r="H3449" s="14">
        <f t="shared" si="212"/>
        <v>2957728.2785959998</v>
      </c>
      <c r="I3449" s="11">
        <f t="shared" si="213"/>
        <v>59228</v>
      </c>
      <c r="J3449" s="11">
        <f t="shared" si="214"/>
        <v>1403762.828</v>
      </c>
      <c r="K3449" s="11">
        <f t="shared" si="215"/>
        <v>0</v>
      </c>
    </row>
    <row r="3450" spans="1:11" s="11" customFormat="1">
      <c r="A3450" s="32">
        <v>2018</v>
      </c>
      <c r="B3450" s="32">
        <v>1356</v>
      </c>
      <c r="C3450" s="33" t="s">
        <v>353</v>
      </c>
      <c r="D3450" s="33" t="s">
        <v>354</v>
      </c>
      <c r="E3450" s="34">
        <v>3290</v>
      </c>
      <c r="F3450" s="35">
        <v>23.3</v>
      </c>
      <c r="G3450" s="34">
        <v>186</v>
      </c>
      <c r="H3450" s="14">
        <f t="shared" si="212"/>
        <v>142582.01999999999</v>
      </c>
      <c r="I3450" s="11">
        <f t="shared" si="213"/>
        <v>3290</v>
      </c>
      <c r="J3450" s="11">
        <f t="shared" si="214"/>
        <v>76657</v>
      </c>
      <c r="K3450" s="11">
        <f t="shared" si="215"/>
        <v>0</v>
      </c>
    </row>
    <row r="3451" spans="1:11" s="11" customFormat="1">
      <c r="A3451" s="32">
        <v>2018</v>
      </c>
      <c r="B3451" s="32">
        <v>1356</v>
      </c>
      <c r="C3451" s="33" t="s">
        <v>353</v>
      </c>
      <c r="D3451" s="33" t="s">
        <v>354</v>
      </c>
      <c r="E3451" s="34">
        <v>9472</v>
      </c>
      <c r="F3451" s="35">
        <v>23.29</v>
      </c>
      <c r="G3451" s="34">
        <v>209.8</v>
      </c>
      <c r="H3451" s="14">
        <f t="shared" si="212"/>
        <v>462824.84224000009</v>
      </c>
      <c r="I3451" s="11">
        <f t="shared" si="213"/>
        <v>9472</v>
      </c>
      <c r="J3451" s="11">
        <f t="shared" si="214"/>
        <v>220602.88</v>
      </c>
      <c r="K3451" s="11">
        <f t="shared" si="215"/>
        <v>0</v>
      </c>
    </row>
    <row r="3452" spans="1:11" s="11" customFormat="1">
      <c r="A3452" s="32">
        <v>2018</v>
      </c>
      <c r="B3452" s="32">
        <v>1356</v>
      </c>
      <c r="C3452" s="33" t="s">
        <v>353</v>
      </c>
      <c r="D3452" s="33" t="s">
        <v>354</v>
      </c>
      <c r="E3452" s="34">
        <v>23275</v>
      </c>
      <c r="F3452" s="35">
        <v>22.998999999999999</v>
      </c>
      <c r="G3452" s="34">
        <v>168.4</v>
      </c>
      <c r="H3452" s="14">
        <f t="shared" si="212"/>
        <v>901448.10490000003</v>
      </c>
      <c r="I3452" s="11">
        <f t="shared" si="213"/>
        <v>23275</v>
      </c>
      <c r="J3452" s="11">
        <f t="shared" si="214"/>
        <v>535301.72499999998</v>
      </c>
      <c r="K3452" s="11">
        <f t="shared" si="215"/>
        <v>0</v>
      </c>
    </row>
    <row r="3453" spans="1:11" s="11" customFormat="1">
      <c r="A3453" s="32">
        <v>2018</v>
      </c>
      <c r="B3453" s="32">
        <v>1356</v>
      </c>
      <c r="C3453" s="33" t="s">
        <v>353</v>
      </c>
      <c r="D3453" s="33" t="s">
        <v>354</v>
      </c>
      <c r="E3453" s="34">
        <v>12551</v>
      </c>
      <c r="F3453" s="35">
        <v>23.466999999999999</v>
      </c>
      <c r="G3453" s="34">
        <v>162.19999999999999</v>
      </c>
      <c r="H3453" s="14">
        <f t="shared" si="212"/>
        <v>477734.66217399988</v>
      </c>
      <c r="I3453" s="11">
        <f t="shared" si="213"/>
        <v>12551</v>
      </c>
      <c r="J3453" s="11">
        <f t="shared" si="214"/>
        <v>294534.31699999998</v>
      </c>
      <c r="K3453" s="11">
        <f t="shared" si="215"/>
        <v>0</v>
      </c>
    </row>
    <row r="3454" spans="1:11" s="11" customFormat="1">
      <c r="A3454" s="32">
        <v>2018</v>
      </c>
      <c r="B3454" s="32">
        <v>1356</v>
      </c>
      <c r="C3454" s="33" t="s">
        <v>353</v>
      </c>
      <c r="D3454" s="33" t="s">
        <v>354</v>
      </c>
      <c r="E3454" s="34">
        <v>4877</v>
      </c>
      <c r="F3454" s="35">
        <v>22.288</v>
      </c>
      <c r="G3454" s="34">
        <v>186.9</v>
      </c>
      <c r="H3454" s="14">
        <f t="shared" si="212"/>
        <v>203157.63854400002</v>
      </c>
      <c r="I3454" s="11">
        <f t="shared" si="213"/>
        <v>4877</v>
      </c>
      <c r="J3454" s="11">
        <f t="shared" si="214"/>
        <v>108698.576</v>
      </c>
      <c r="K3454" s="11">
        <f t="shared" si="215"/>
        <v>0</v>
      </c>
    </row>
    <row r="3455" spans="1:11" s="11" customFormat="1">
      <c r="A3455" s="32">
        <v>2018</v>
      </c>
      <c r="B3455" s="32">
        <v>1356</v>
      </c>
      <c r="C3455" s="33" t="s">
        <v>353</v>
      </c>
      <c r="D3455" s="33" t="s">
        <v>354</v>
      </c>
      <c r="E3455" s="34">
        <v>6452</v>
      </c>
      <c r="F3455" s="35">
        <v>22.01</v>
      </c>
      <c r="G3455" s="34">
        <v>166.5</v>
      </c>
      <c r="H3455" s="14">
        <f t="shared" si="212"/>
        <v>236444.18580000001</v>
      </c>
      <c r="I3455" s="11">
        <f t="shared" si="213"/>
        <v>6452</v>
      </c>
      <c r="J3455" s="11">
        <f t="shared" si="214"/>
        <v>142008.52000000002</v>
      </c>
      <c r="K3455" s="11">
        <f t="shared" si="215"/>
        <v>0</v>
      </c>
    </row>
    <row r="3456" spans="1:11" s="11" customFormat="1">
      <c r="A3456" s="32">
        <v>2018</v>
      </c>
      <c r="B3456" s="32">
        <v>1356</v>
      </c>
      <c r="C3456" s="33" t="s">
        <v>353</v>
      </c>
      <c r="D3456" s="33" t="s">
        <v>354</v>
      </c>
      <c r="E3456" s="34">
        <v>12851</v>
      </c>
      <c r="F3456" s="35">
        <v>25.884</v>
      </c>
      <c r="G3456" s="34">
        <v>184.3</v>
      </c>
      <c r="H3456" s="14">
        <f t="shared" si="212"/>
        <v>613046.82841200009</v>
      </c>
      <c r="I3456" s="11">
        <f t="shared" si="213"/>
        <v>12851</v>
      </c>
      <c r="J3456" s="11">
        <f t="shared" si="214"/>
        <v>332635.28399999999</v>
      </c>
      <c r="K3456" s="11">
        <f t="shared" si="215"/>
        <v>0</v>
      </c>
    </row>
    <row r="3457" spans="1:11" s="11" customFormat="1">
      <c r="A3457" s="32">
        <v>2018</v>
      </c>
      <c r="B3457" s="32">
        <v>1363</v>
      </c>
      <c r="C3457" s="33" t="s">
        <v>563</v>
      </c>
      <c r="D3457" s="33" t="s">
        <v>564</v>
      </c>
      <c r="E3457" s="34">
        <v>2626392</v>
      </c>
      <c r="F3457" s="35">
        <v>1.0649999999999999</v>
      </c>
      <c r="G3457" s="34">
        <v>313.89999999999998</v>
      </c>
      <c r="H3457" s="14">
        <f t="shared" si="212"/>
        <v>8780120.3797199987</v>
      </c>
      <c r="I3457" s="11">
        <f t="shared" si="213"/>
        <v>2626392</v>
      </c>
      <c r="J3457" s="11">
        <f t="shared" si="214"/>
        <v>2797107.48</v>
      </c>
      <c r="K3457" s="11">
        <f t="shared" si="215"/>
        <v>0</v>
      </c>
    </row>
    <row r="3458" spans="1:11" s="11" customFormat="1">
      <c r="A3458" s="32">
        <v>2018</v>
      </c>
      <c r="B3458" s="32">
        <v>1364</v>
      </c>
      <c r="C3458" s="33" t="s">
        <v>353</v>
      </c>
      <c r="D3458" s="33" t="s">
        <v>354</v>
      </c>
      <c r="E3458" s="34">
        <v>127219</v>
      </c>
      <c r="F3458" s="35">
        <v>24.096</v>
      </c>
      <c r="G3458" s="34">
        <v>194</v>
      </c>
      <c r="H3458" s="14">
        <f t="shared" si="212"/>
        <v>5947009.90656</v>
      </c>
      <c r="I3458" s="11">
        <f t="shared" si="213"/>
        <v>127219</v>
      </c>
      <c r="J3458" s="11">
        <f t="shared" si="214"/>
        <v>3065469.0240000002</v>
      </c>
      <c r="K3458" s="11">
        <f t="shared" si="215"/>
        <v>0</v>
      </c>
    </row>
    <row r="3459" spans="1:11" s="11" customFormat="1">
      <c r="A3459" s="32">
        <v>2018</v>
      </c>
      <c r="B3459" s="32">
        <v>1364</v>
      </c>
      <c r="C3459" s="33" t="s">
        <v>353</v>
      </c>
      <c r="D3459" s="33" t="s">
        <v>354</v>
      </c>
      <c r="E3459" s="34">
        <v>42093</v>
      </c>
      <c r="F3459" s="35">
        <v>22.803999999999998</v>
      </c>
      <c r="G3459" s="34">
        <v>214</v>
      </c>
      <c r="H3459" s="14">
        <f t="shared" si="212"/>
        <v>2054161.97208</v>
      </c>
      <c r="I3459" s="11">
        <f t="shared" si="213"/>
        <v>42093</v>
      </c>
      <c r="J3459" s="11">
        <f t="shared" si="214"/>
        <v>959888.77199999988</v>
      </c>
      <c r="K3459" s="11">
        <f t="shared" si="215"/>
        <v>0</v>
      </c>
    </row>
    <row r="3460" spans="1:11" s="11" customFormat="1">
      <c r="A3460" s="32">
        <v>2018</v>
      </c>
      <c r="B3460" s="32">
        <v>1364</v>
      </c>
      <c r="C3460" s="33" t="s">
        <v>563</v>
      </c>
      <c r="D3460" s="33" t="s">
        <v>564</v>
      </c>
      <c r="E3460" s="34">
        <v>35692</v>
      </c>
      <c r="F3460" s="35">
        <v>1.0649999999999999</v>
      </c>
      <c r="G3460" s="34">
        <v>874.5</v>
      </c>
      <c r="H3460" s="14">
        <f t="shared" si="212"/>
        <v>332414.76509999996</v>
      </c>
      <c r="I3460" s="11">
        <f t="shared" si="213"/>
        <v>35692</v>
      </c>
      <c r="J3460" s="11">
        <f t="shared" si="214"/>
        <v>38011.979999999996</v>
      </c>
      <c r="K3460" s="11">
        <f t="shared" si="215"/>
        <v>0</v>
      </c>
    </row>
    <row r="3461" spans="1:11" s="11" customFormat="1">
      <c r="A3461" s="32">
        <v>2018</v>
      </c>
      <c r="B3461" s="32">
        <v>1364</v>
      </c>
      <c r="C3461" s="33" t="s">
        <v>353</v>
      </c>
      <c r="D3461" s="33" t="s">
        <v>354</v>
      </c>
      <c r="E3461" s="34">
        <v>23699</v>
      </c>
      <c r="F3461" s="35">
        <v>22.954999999999998</v>
      </c>
      <c r="G3461" s="34">
        <v>200.4</v>
      </c>
      <c r="H3461" s="14">
        <f t="shared" si="212"/>
        <v>1090197.13218</v>
      </c>
      <c r="I3461" s="11">
        <f t="shared" si="213"/>
        <v>23699</v>
      </c>
      <c r="J3461" s="11">
        <f t="shared" si="214"/>
        <v>544010.54499999993</v>
      </c>
      <c r="K3461" s="11">
        <f t="shared" si="215"/>
        <v>0</v>
      </c>
    </row>
    <row r="3462" spans="1:11" s="11" customFormat="1">
      <c r="A3462" s="32">
        <v>2018</v>
      </c>
      <c r="B3462" s="32">
        <v>1364</v>
      </c>
      <c r="C3462" s="33" t="s">
        <v>353</v>
      </c>
      <c r="D3462" s="33" t="s">
        <v>354</v>
      </c>
      <c r="E3462" s="34">
        <v>12720</v>
      </c>
      <c r="F3462" s="35">
        <v>23.251999999999999</v>
      </c>
      <c r="G3462" s="34">
        <v>206.9</v>
      </c>
      <c r="H3462" s="14">
        <f t="shared" ref="H3462:H3525" si="216">IF(I3462="","",G3462/100*F3462*E3462)</f>
        <v>611938.69536000001</v>
      </c>
      <c r="I3462" s="11">
        <f t="shared" ref="I3462:I3525" si="217">IF(OR(G3462=".",F3462=".",E3462="."),"",E3462)</f>
        <v>12720</v>
      </c>
      <c r="J3462" s="11">
        <f t="shared" ref="J3462:J3525" si="218">IF(I3462="","",F3462*I3462)</f>
        <v>295765.44</v>
      </c>
      <c r="K3462" s="11">
        <f t="shared" ref="K3462:K3525" si="219">IF(C3462="LIG",1,0)</f>
        <v>0</v>
      </c>
    </row>
    <row r="3463" spans="1:11" s="11" customFormat="1">
      <c r="A3463" s="32">
        <v>2018</v>
      </c>
      <c r="B3463" s="32">
        <v>1364</v>
      </c>
      <c r="C3463" s="33" t="s">
        <v>353</v>
      </c>
      <c r="D3463" s="33" t="s">
        <v>354</v>
      </c>
      <c r="E3463" s="34">
        <v>3388</v>
      </c>
      <c r="F3463" s="35">
        <v>22.870999999999999</v>
      </c>
      <c r="G3463" s="34">
        <v>181.2</v>
      </c>
      <c r="H3463" s="14">
        <f t="shared" si="216"/>
        <v>140406.34977599999</v>
      </c>
      <c r="I3463" s="11">
        <f t="shared" si="217"/>
        <v>3388</v>
      </c>
      <c r="J3463" s="11">
        <f t="shared" si="218"/>
        <v>77486.947999999989</v>
      </c>
      <c r="K3463" s="11">
        <f t="shared" si="219"/>
        <v>0</v>
      </c>
    </row>
    <row r="3464" spans="1:11" s="11" customFormat="1">
      <c r="A3464" s="32">
        <v>2018</v>
      </c>
      <c r="B3464" s="32">
        <v>1364</v>
      </c>
      <c r="C3464" s="33" t="s">
        <v>353</v>
      </c>
      <c r="D3464" s="33" t="s">
        <v>354</v>
      </c>
      <c r="E3464" s="34">
        <v>10681</v>
      </c>
      <c r="F3464" s="35">
        <v>22.588000000000001</v>
      </c>
      <c r="G3464" s="34">
        <v>218.3</v>
      </c>
      <c r="H3464" s="14">
        <f t="shared" si="216"/>
        <v>526675.88032400003</v>
      </c>
      <c r="I3464" s="11">
        <f t="shared" si="217"/>
        <v>10681</v>
      </c>
      <c r="J3464" s="11">
        <f t="shared" si="218"/>
        <v>241262.42800000001</v>
      </c>
      <c r="K3464" s="11">
        <f t="shared" si="219"/>
        <v>0</v>
      </c>
    </row>
    <row r="3465" spans="1:11" s="11" customFormat="1">
      <c r="A3465" s="32">
        <v>2018</v>
      </c>
      <c r="B3465" s="32">
        <v>1364</v>
      </c>
      <c r="C3465" s="33" t="s">
        <v>353</v>
      </c>
      <c r="D3465" s="33" t="s">
        <v>354</v>
      </c>
      <c r="E3465" s="34">
        <v>42743</v>
      </c>
      <c r="F3465" s="35">
        <v>22.187000000000001</v>
      </c>
      <c r="G3465" s="34">
        <v>204.7</v>
      </c>
      <c r="H3465" s="14">
        <f t="shared" si="216"/>
        <v>1941249.8122269998</v>
      </c>
      <c r="I3465" s="11">
        <f t="shared" si="217"/>
        <v>42743</v>
      </c>
      <c r="J3465" s="11">
        <f t="shared" si="218"/>
        <v>948338.94100000011</v>
      </c>
      <c r="K3465" s="11">
        <f t="shared" si="219"/>
        <v>0</v>
      </c>
    </row>
    <row r="3466" spans="1:11" s="11" customFormat="1">
      <c r="A3466" s="32">
        <v>2018</v>
      </c>
      <c r="B3466" s="32">
        <v>1364</v>
      </c>
      <c r="C3466" s="33" t="s">
        <v>353</v>
      </c>
      <c r="D3466" s="33" t="s">
        <v>354</v>
      </c>
      <c r="E3466" s="34">
        <v>4869</v>
      </c>
      <c r="F3466" s="35">
        <v>23.425000000000001</v>
      </c>
      <c r="G3466" s="34">
        <v>210</v>
      </c>
      <c r="H3466" s="14">
        <f t="shared" si="216"/>
        <v>239518.2825</v>
      </c>
      <c r="I3466" s="11">
        <f t="shared" si="217"/>
        <v>4869</v>
      </c>
      <c r="J3466" s="11">
        <f t="shared" si="218"/>
        <v>114056.325</v>
      </c>
      <c r="K3466" s="11">
        <f t="shared" si="219"/>
        <v>0</v>
      </c>
    </row>
    <row r="3467" spans="1:11" s="11" customFormat="1">
      <c r="A3467" s="32">
        <v>2018</v>
      </c>
      <c r="B3467" s="32">
        <v>1364</v>
      </c>
      <c r="C3467" s="33" t="s">
        <v>353</v>
      </c>
      <c r="D3467" s="33" t="s">
        <v>354</v>
      </c>
      <c r="E3467" s="34">
        <v>3155</v>
      </c>
      <c r="F3467" s="35">
        <v>22.835000000000001</v>
      </c>
      <c r="G3467" s="34">
        <v>177.2</v>
      </c>
      <c r="H3467" s="14">
        <f t="shared" si="216"/>
        <v>127662.7211</v>
      </c>
      <c r="I3467" s="11">
        <f t="shared" si="217"/>
        <v>3155</v>
      </c>
      <c r="J3467" s="11">
        <f t="shared" si="218"/>
        <v>72044.425000000003</v>
      </c>
      <c r="K3467" s="11">
        <f t="shared" si="219"/>
        <v>0</v>
      </c>
    </row>
    <row r="3468" spans="1:11" s="11" customFormat="1">
      <c r="A3468" s="32">
        <v>2018</v>
      </c>
      <c r="B3468" s="32">
        <v>1364</v>
      </c>
      <c r="C3468" s="33" t="s">
        <v>353</v>
      </c>
      <c r="D3468" s="33" t="s">
        <v>354</v>
      </c>
      <c r="E3468" s="34">
        <v>11886</v>
      </c>
      <c r="F3468" s="35">
        <v>22.888999999999999</v>
      </c>
      <c r="G3468" s="34">
        <v>165.8</v>
      </c>
      <c r="H3468" s="14">
        <f t="shared" si="216"/>
        <v>451073.24833199999</v>
      </c>
      <c r="I3468" s="11">
        <f t="shared" si="217"/>
        <v>11886</v>
      </c>
      <c r="J3468" s="11">
        <f t="shared" si="218"/>
        <v>272058.65399999998</v>
      </c>
      <c r="K3468" s="11">
        <f t="shared" si="219"/>
        <v>0</v>
      </c>
    </row>
    <row r="3469" spans="1:11" s="11" customFormat="1">
      <c r="A3469" s="32">
        <v>2018</v>
      </c>
      <c r="B3469" s="32">
        <v>1366</v>
      </c>
      <c r="C3469" s="33" t="s">
        <v>563</v>
      </c>
      <c r="D3469" s="33" t="s">
        <v>564</v>
      </c>
      <c r="E3469" s="34">
        <v>28713</v>
      </c>
      <c r="F3469" s="35">
        <v>1.0649999999999999</v>
      </c>
      <c r="G3469" s="34">
        <v>1630.9</v>
      </c>
      <c r="H3469" s="14">
        <f t="shared" si="216"/>
        <v>498718.53760500008</v>
      </c>
      <c r="I3469" s="11">
        <f t="shared" si="217"/>
        <v>28713</v>
      </c>
      <c r="J3469" s="11">
        <f t="shared" si="218"/>
        <v>30579.344999999998</v>
      </c>
      <c r="K3469" s="11">
        <f t="shared" si="219"/>
        <v>0</v>
      </c>
    </row>
    <row r="3470" spans="1:11" s="11" customFormat="1">
      <c r="A3470" s="32">
        <v>2018</v>
      </c>
      <c r="B3470" s="32">
        <v>1374</v>
      </c>
      <c r="C3470" s="33" t="s">
        <v>353</v>
      </c>
      <c r="D3470" s="33" t="s">
        <v>354</v>
      </c>
      <c r="E3470" s="34">
        <v>9497</v>
      </c>
      <c r="F3470" s="35">
        <v>23.254000000000001</v>
      </c>
      <c r="G3470" s="34">
        <v>210.4</v>
      </c>
      <c r="H3470" s="14">
        <f t="shared" si="216"/>
        <v>464654.17275200004</v>
      </c>
      <c r="I3470" s="11">
        <f t="shared" si="217"/>
        <v>9497</v>
      </c>
      <c r="J3470" s="11">
        <f t="shared" si="218"/>
        <v>220843.23800000001</v>
      </c>
      <c r="K3470" s="11">
        <f t="shared" si="219"/>
        <v>0</v>
      </c>
    </row>
    <row r="3471" spans="1:11" s="11" customFormat="1">
      <c r="A3471" s="32">
        <v>2018</v>
      </c>
      <c r="B3471" s="32">
        <v>1374</v>
      </c>
      <c r="C3471" s="33" t="s">
        <v>353</v>
      </c>
      <c r="D3471" s="33" t="s">
        <v>354</v>
      </c>
      <c r="E3471" s="34">
        <v>13000</v>
      </c>
      <c r="F3471" s="35">
        <v>22.303999999999998</v>
      </c>
      <c r="G3471" s="34">
        <v>205</v>
      </c>
      <c r="H3471" s="14">
        <f t="shared" si="216"/>
        <v>594401.59999999986</v>
      </c>
      <c r="I3471" s="11">
        <f t="shared" si="217"/>
        <v>13000</v>
      </c>
      <c r="J3471" s="11">
        <f t="shared" si="218"/>
        <v>289952</v>
      </c>
      <c r="K3471" s="11">
        <f t="shared" si="219"/>
        <v>0</v>
      </c>
    </row>
    <row r="3472" spans="1:11" s="11" customFormat="1">
      <c r="A3472" s="32">
        <v>2018</v>
      </c>
      <c r="B3472" s="32">
        <v>1374</v>
      </c>
      <c r="C3472" s="33" t="s">
        <v>353</v>
      </c>
      <c r="D3472" s="33" t="s">
        <v>354</v>
      </c>
      <c r="E3472" s="34">
        <v>30537</v>
      </c>
      <c r="F3472" s="35">
        <v>23.423999999999999</v>
      </c>
      <c r="G3472" s="34">
        <v>199</v>
      </c>
      <c r="H3472" s="14">
        <f t="shared" si="216"/>
        <v>1423444.3891199999</v>
      </c>
      <c r="I3472" s="11">
        <f t="shared" si="217"/>
        <v>30537</v>
      </c>
      <c r="J3472" s="11">
        <f t="shared" si="218"/>
        <v>715298.68799999997</v>
      </c>
      <c r="K3472" s="11">
        <f t="shared" si="219"/>
        <v>0</v>
      </c>
    </row>
    <row r="3473" spans="1:11" s="11" customFormat="1">
      <c r="A3473" s="32">
        <v>2018</v>
      </c>
      <c r="B3473" s="32">
        <v>1374</v>
      </c>
      <c r="C3473" s="33" t="s">
        <v>353</v>
      </c>
      <c r="D3473" s="33" t="s">
        <v>354</v>
      </c>
      <c r="E3473" s="34">
        <v>12717</v>
      </c>
      <c r="F3473" s="35">
        <v>22.224</v>
      </c>
      <c r="G3473" s="34">
        <v>205</v>
      </c>
      <c r="H3473" s="14">
        <f t="shared" si="216"/>
        <v>579376.34639999992</v>
      </c>
      <c r="I3473" s="11">
        <f t="shared" si="217"/>
        <v>12717</v>
      </c>
      <c r="J3473" s="11">
        <f t="shared" si="218"/>
        <v>282622.60800000001</v>
      </c>
      <c r="K3473" s="11">
        <f t="shared" si="219"/>
        <v>0</v>
      </c>
    </row>
    <row r="3474" spans="1:11" s="11" customFormat="1">
      <c r="A3474" s="32">
        <v>2018</v>
      </c>
      <c r="B3474" s="32">
        <v>1374</v>
      </c>
      <c r="C3474" s="33" t="s">
        <v>565</v>
      </c>
      <c r="D3474" s="33" t="s">
        <v>566</v>
      </c>
      <c r="E3474" s="34">
        <v>1440</v>
      </c>
      <c r="F3474" s="35">
        <v>5.71</v>
      </c>
      <c r="G3474" s="34">
        <v>1532.5</v>
      </c>
      <c r="H3474" s="14">
        <f t="shared" si="216"/>
        <v>126008.27999999998</v>
      </c>
      <c r="I3474" s="11">
        <f t="shared" si="217"/>
        <v>1440</v>
      </c>
      <c r="J3474" s="11">
        <f t="shared" si="218"/>
        <v>8222.4</v>
      </c>
      <c r="K3474" s="11">
        <f t="shared" si="219"/>
        <v>0</v>
      </c>
    </row>
    <row r="3475" spans="1:11" s="11" customFormat="1">
      <c r="A3475" s="32">
        <v>2018</v>
      </c>
      <c r="B3475" s="32">
        <v>1374</v>
      </c>
      <c r="C3475" s="33" t="s">
        <v>563</v>
      </c>
      <c r="D3475" s="33" t="s">
        <v>564</v>
      </c>
      <c r="E3475" s="34">
        <v>4662</v>
      </c>
      <c r="F3475" s="35">
        <v>1.03</v>
      </c>
      <c r="G3475" s="34">
        <v>497.5</v>
      </c>
      <c r="H3475" s="14">
        <f t="shared" si="216"/>
        <v>23889.253499999999</v>
      </c>
      <c r="I3475" s="11">
        <f t="shared" si="217"/>
        <v>4662</v>
      </c>
      <c r="J3475" s="11">
        <f t="shared" si="218"/>
        <v>4801.8599999999997</v>
      </c>
      <c r="K3475" s="11">
        <f t="shared" si="219"/>
        <v>0</v>
      </c>
    </row>
    <row r="3476" spans="1:11" s="11" customFormat="1">
      <c r="A3476" s="32">
        <v>2018</v>
      </c>
      <c r="B3476" s="32">
        <v>1378</v>
      </c>
      <c r="C3476" s="33" t="s">
        <v>565</v>
      </c>
      <c r="D3476" s="33" t="s">
        <v>566</v>
      </c>
      <c r="E3476" s="34">
        <v>862</v>
      </c>
      <c r="F3476" s="35">
        <v>5.7619999999999996</v>
      </c>
      <c r="G3476" s="34">
        <v>1469.2</v>
      </c>
      <c r="H3476" s="14">
        <f t="shared" si="216"/>
        <v>72972.872048000005</v>
      </c>
      <c r="I3476" s="11">
        <f t="shared" si="217"/>
        <v>862</v>
      </c>
      <c r="J3476" s="11">
        <f t="shared" si="218"/>
        <v>4966.8440000000001</v>
      </c>
      <c r="K3476" s="11">
        <f t="shared" si="219"/>
        <v>0</v>
      </c>
    </row>
    <row r="3477" spans="1:11" s="11" customFormat="1">
      <c r="A3477" s="32">
        <v>2018</v>
      </c>
      <c r="B3477" s="32">
        <v>1378</v>
      </c>
      <c r="C3477" s="33" t="s">
        <v>563</v>
      </c>
      <c r="D3477" s="33" t="s">
        <v>564</v>
      </c>
      <c r="E3477" s="34">
        <v>3666273</v>
      </c>
      <c r="F3477" s="35">
        <v>1</v>
      </c>
      <c r="G3477" s="34">
        <v>365.3</v>
      </c>
      <c r="H3477" s="14">
        <f t="shared" si="216"/>
        <v>13392895.268999999</v>
      </c>
      <c r="I3477" s="11">
        <f t="shared" si="217"/>
        <v>3666273</v>
      </c>
      <c r="J3477" s="11">
        <f t="shared" si="218"/>
        <v>3666273</v>
      </c>
      <c r="K3477" s="11">
        <f t="shared" si="219"/>
        <v>0</v>
      </c>
    </row>
    <row r="3478" spans="1:11" s="11" customFormat="1">
      <c r="A3478" s="32">
        <v>2018</v>
      </c>
      <c r="B3478" s="32">
        <v>1379</v>
      </c>
      <c r="C3478" s="33" t="s">
        <v>363</v>
      </c>
      <c r="D3478" s="33" t="s">
        <v>354</v>
      </c>
      <c r="E3478" s="34">
        <v>15966</v>
      </c>
      <c r="F3478" s="35">
        <v>18.07</v>
      </c>
      <c r="G3478" s="34">
        <v>168.3</v>
      </c>
      <c r="H3478" s="14">
        <f t="shared" si="216"/>
        <v>485554.95846000005</v>
      </c>
      <c r="I3478" s="11">
        <f t="shared" si="217"/>
        <v>15966</v>
      </c>
      <c r="J3478" s="11">
        <f t="shared" si="218"/>
        <v>288505.62</v>
      </c>
      <c r="K3478" s="11">
        <f t="shared" si="219"/>
        <v>0</v>
      </c>
    </row>
    <row r="3479" spans="1:11" s="11" customFormat="1">
      <c r="A3479" s="32">
        <v>2018</v>
      </c>
      <c r="B3479" s="32">
        <v>1379</v>
      </c>
      <c r="C3479" s="33" t="s">
        <v>363</v>
      </c>
      <c r="D3479" s="33" t="s">
        <v>354</v>
      </c>
      <c r="E3479" s="34">
        <v>110077</v>
      </c>
      <c r="F3479" s="35">
        <v>18.134</v>
      </c>
      <c r="G3479" s="34">
        <v>167.7</v>
      </c>
      <c r="H3479" s="14">
        <f t="shared" si="216"/>
        <v>3347520.6052859994</v>
      </c>
      <c r="I3479" s="11">
        <f t="shared" si="217"/>
        <v>110077</v>
      </c>
      <c r="J3479" s="11">
        <f t="shared" si="218"/>
        <v>1996136.318</v>
      </c>
      <c r="K3479" s="11">
        <f t="shared" si="219"/>
        <v>0</v>
      </c>
    </row>
    <row r="3480" spans="1:11" s="11" customFormat="1">
      <c r="A3480" s="32">
        <v>2018</v>
      </c>
      <c r="B3480" s="32">
        <v>1379</v>
      </c>
      <c r="C3480" s="33" t="s">
        <v>363</v>
      </c>
      <c r="D3480" s="33" t="s">
        <v>354</v>
      </c>
      <c r="E3480" s="34">
        <v>143559</v>
      </c>
      <c r="F3480" s="35">
        <v>17.751999999999999</v>
      </c>
      <c r="G3480" s="34">
        <v>186.5</v>
      </c>
      <c r="H3480" s="14">
        <f t="shared" si="216"/>
        <v>4752876.7213199995</v>
      </c>
      <c r="I3480" s="11">
        <f t="shared" si="217"/>
        <v>143559</v>
      </c>
      <c r="J3480" s="11">
        <f t="shared" si="218"/>
        <v>2548459.3679999998</v>
      </c>
      <c r="K3480" s="11">
        <f t="shared" si="219"/>
        <v>0</v>
      </c>
    </row>
    <row r="3481" spans="1:11" s="11" customFormat="1">
      <c r="A3481" s="32">
        <v>2018</v>
      </c>
      <c r="B3481" s="32">
        <v>1379</v>
      </c>
      <c r="C3481" s="33" t="s">
        <v>363</v>
      </c>
      <c r="D3481" s="33" t="s">
        <v>354</v>
      </c>
      <c r="E3481" s="34">
        <v>16215</v>
      </c>
      <c r="F3481" s="35">
        <v>17.373999999999999</v>
      </c>
      <c r="G3481" s="34">
        <v>198.8</v>
      </c>
      <c r="H3481" s="14">
        <f t="shared" si="216"/>
        <v>560058.18708000006</v>
      </c>
      <c r="I3481" s="11">
        <f t="shared" si="217"/>
        <v>16215</v>
      </c>
      <c r="J3481" s="11">
        <f t="shared" si="218"/>
        <v>281719.40999999997</v>
      </c>
      <c r="K3481" s="11">
        <f t="shared" si="219"/>
        <v>0</v>
      </c>
    </row>
    <row r="3482" spans="1:11" s="11" customFormat="1">
      <c r="A3482" s="32">
        <v>2018</v>
      </c>
      <c r="B3482" s="32">
        <v>1379</v>
      </c>
      <c r="C3482" s="33" t="s">
        <v>565</v>
      </c>
      <c r="D3482" s="33" t="s">
        <v>566</v>
      </c>
      <c r="E3482" s="34">
        <v>173</v>
      </c>
      <c r="F3482" s="35">
        <v>5.7619999999999996</v>
      </c>
      <c r="G3482" s="34">
        <v>1562.8</v>
      </c>
      <c r="H3482" s="14">
        <f t="shared" si="216"/>
        <v>15578.396728</v>
      </c>
      <c r="I3482" s="11">
        <f t="shared" si="217"/>
        <v>173</v>
      </c>
      <c r="J3482" s="11">
        <f t="shared" si="218"/>
        <v>996.82599999999991</v>
      </c>
      <c r="K3482" s="11">
        <f t="shared" si="219"/>
        <v>0</v>
      </c>
    </row>
    <row r="3483" spans="1:11" s="11" customFormat="1">
      <c r="A3483" s="32">
        <v>2018</v>
      </c>
      <c r="B3483" s="32">
        <v>1379</v>
      </c>
      <c r="C3483" s="33" t="s">
        <v>565</v>
      </c>
      <c r="D3483" s="33" t="s">
        <v>566</v>
      </c>
      <c r="E3483" s="34">
        <v>1552</v>
      </c>
      <c r="F3483" s="35">
        <v>5.7619999999999996</v>
      </c>
      <c r="G3483" s="34">
        <v>1481.8</v>
      </c>
      <c r="H3483" s="14">
        <f t="shared" si="216"/>
        <v>132511.802432</v>
      </c>
      <c r="I3483" s="11">
        <f t="shared" si="217"/>
        <v>1552</v>
      </c>
      <c r="J3483" s="11">
        <f t="shared" si="218"/>
        <v>8942.6239999999998</v>
      </c>
      <c r="K3483" s="11">
        <f t="shared" si="219"/>
        <v>0</v>
      </c>
    </row>
    <row r="3484" spans="1:11" s="11" customFormat="1">
      <c r="A3484" s="32">
        <v>2018</v>
      </c>
      <c r="B3484" s="32">
        <v>1379</v>
      </c>
      <c r="C3484" s="33" t="s">
        <v>363</v>
      </c>
      <c r="D3484" s="33" t="s">
        <v>354</v>
      </c>
      <c r="E3484" s="34">
        <v>63731</v>
      </c>
      <c r="F3484" s="35">
        <v>17.71</v>
      </c>
      <c r="G3484" s="34">
        <v>197.6</v>
      </c>
      <c r="H3484" s="14">
        <f t="shared" si="216"/>
        <v>2230263.7957600001</v>
      </c>
      <c r="I3484" s="11">
        <f t="shared" si="217"/>
        <v>63731</v>
      </c>
      <c r="J3484" s="11">
        <f t="shared" si="218"/>
        <v>1128676.01</v>
      </c>
      <c r="K3484" s="11">
        <f t="shared" si="219"/>
        <v>0</v>
      </c>
    </row>
    <row r="3485" spans="1:11" s="11" customFormat="1">
      <c r="A3485" s="32">
        <v>2018</v>
      </c>
      <c r="B3485" s="32">
        <v>1382</v>
      </c>
      <c r="C3485" s="33" t="s">
        <v>353</v>
      </c>
      <c r="D3485" s="33" t="s">
        <v>354</v>
      </c>
      <c r="E3485" s="34">
        <v>8439</v>
      </c>
      <c r="F3485" s="35">
        <v>22.79</v>
      </c>
      <c r="G3485" s="34">
        <v>221.7</v>
      </c>
      <c r="H3485" s="14">
        <f t="shared" si="216"/>
        <v>426384.10376999999</v>
      </c>
      <c r="I3485" s="11">
        <f t="shared" si="217"/>
        <v>8439</v>
      </c>
      <c r="J3485" s="11">
        <f t="shared" si="218"/>
        <v>192324.81</v>
      </c>
      <c r="K3485" s="11">
        <f t="shared" si="219"/>
        <v>0</v>
      </c>
    </row>
    <row r="3486" spans="1:11" s="11" customFormat="1">
      <c r="A3486" s="32">
        <v>2018</v>
      </c>
      <c r="B3486" s="32">
        <v>1382</v>
      </c>
      <c r="C3486" s="33" t="s">
        <v>353</v>
      </c>
      <c r="D3486" s="33" t="s">
        <v>354</v>
      </c>
      <c r="E3486" s="34">
        <v>15816</v>
      </c>
      <c r="F3486" s="35">
        <v>23</v>
      </c>
      <c r="G3486" s="34">
        <v>245.2</v>
      </c>
      <c r="H3486" s="14">
        <f t="shared" si="216"/>
        <v>891959.13600000006</v>
      </c>
      <c r="I3486" s="11">
        <f t="shared" si="217"/>
        <v>15816</v>
      </c>
      <c r="J3486" s="11">
        <f t="shared" si="218"/>
        <v>363768</v>
      </c>
      <c r="K3486" s="11">
        <f t="shared" si="219"/>
        <v>0</v>
      </c>
    </row>
    <row r="3487" spans="1:11" s="11" customFormat="1">
      <c r="A3487" s="32">
        <v>2018</v>
      </c>
      <c r="B3487" s="32">
        <v>1384</v>
      </c>
      <c r="C3487" s="33" t="s">
        <v>353</v>
      </c>
      <c r="D3487" s="33" t="s">
        <v>354</v>
      </c>
      <c r="E3487" s="34">
        <v>6919</v>
      </c>
      <c r="F3487" s="35">
        <v>24.08</v>
      </c>
      <c r="G3487" s="34">
        <v>253.4</v>
      </c>
      <c r="H3487" s="14">
        <f t="shared" si="216"/>
        <v>422188.52367999998</v>
      </c>
      <c r="I3487" s="11">
        <f t="shared" si="217"/>
        <v>6919</v>
      </c>
      <c r="J3487" s="11">
        <f t="shared" si="218"/>
        <v>166609.51999999999</v>
      </c>
      <c r="K3487" s="11">
        <f t="shared" si="219"/>
        <v>0</v>
      </c>
    </row>
    <row r="3488" spans="1:11" s="11" customFormat="1">
      <c r="A3488" s="32">
        <v>2018</v>
      </c>
      <c r="B3488" s="32">
        <v>1384</v>
      </c>
      <c r="C3488" s="33" t="s">
        <v>353</v>
      </c>
      <c r="D3488" s="33" t="s">
        <v>354</v>
      </c>
      <c r="E3488" s="34">
        <v>5424</v>
      </c>
      <c r="F3488" s="35">
        <v>24.86</v>
      </c>
      <c r="G3488" s="34">
        <v>323.8</v>
      </c>
      <c r="H3488" s="14">
        <f t="shared" si="216"/>
        <v>436613.99231999996</v>
      </c>
      <c r="I3488" s="11">
        <f t="shared" si="217"/>
        <v>5424</v>
      </c>
      <c r="J3488" s="11">
        <f t="shared" si="218"/>
        <v>134840.63999999998</v>
      </c>
      <c r="K3488" s="11">
        <f t="shared" si="219"/>
        <v>0</v>
      </c>
    </row>
    <row r="3489" spans="1:11" s="11" customFormat="1">
      <c r="A3489" s="32">
        <v>2018</v>
      </c>
      <c r="B3489" s="32">
        <v>1384</v>
      </c>
      <c r="C3489" s="33" t="s">
        <v>353</v>
      </c>
      <c r="D3489" s="33" t="s">
        <v>354</v>
      </c>
      <c r="E3489" s="34">
        <v>15638</v>
      </c>
      <c r="F3489" s="35">
        <v>27.34</v>
      </c>
      <c r="G3489" s="34">
        <v>310.2</v>
      </c>
      <c r="H3489" s="14">
        <f t="shared" si="216"/>
        <v>1326238.13784</v>
      </c>
      <c r="I3489" s="11">
        <f t="shared" si="217"/>
        <v>15638</v>
      </c>
      <c r="J3489" s="11">
        <f t="shared" si="218"/>
        <v>427542.92</v>
      </c>
      <c r="K3489" s="11">
        <f t="shared" si="219"/>
        <v>0</v>
      </c>
    </row>
    <row r="3490" spans="1:11" s="11" customFormat="1">
      <c r="A3490" s="32">
        <v>2018</v>
      </c>
      <c r="B3490" s="32">
        <v>1384</v>
      </c>
      <c r="C3490" s="33" t="s">
        <v>565</v>
      </c>
      <c r="D3490" s="33" t="s">
        <v>566</v>
      </c>
      <c r="E3490" s="34">
        <v>180</v>
      </c>
      <c r="F3490" s="35">
        <v>5.82</v>
      </c>
      <c r="G3490" s="34">
        <v>1498</v>
      </c>
      <c r="H3490" s="14">
        <f t="shared" si="216"/>
        <v>15693.048000000003</v>
      </c>
      <c r="I3490" s="11">
        <f t="shared" si="217"/>
        <v>180</v>
      </c>
      <c r="J3490" s="11">
        <f t="shared" si="218"/>
        <v>1047.6000000000001</v>
      </c>
      <c r="K3490" s="11">
        <f t="shared" si="219"/>
        <v>0</v>
      </c>
    </row>
    <row r="3491" spans="1:11" s="11" customFormat="1">
      <c r="A3491" s="32">
        <v>2018</v>
      </c>
      <c r="B3491" s="32">
        <v>1391</v>
      </c>
      <c r="C3491" s="33" t="s">
        <v>563</v>
      </c>
      <c r="D3491" s="33" t="s">
        <v>564</v>
      </c>
      <c r="E3491" s="34">
        <v>1158778</v>
      </c>
      <c r="F3491" s="35">
        <v>1.038</v>
      </c>
      <c r="G3491" s="34" t="s">
        <v>364</v>
      </c>
      <c r="H3491" s="14" t="str">
        <f t="shared" si="216"/>
        <v/>
      </c>
      <c r="I3491" s="11" t="str">
        <f t="shared" si="217"/>
        <v/>
      </c>
      <c r="J3491" s="11" t="str">
        <f t="shared" si="218"/>
        <v/>
      </c>
      <c r="K3491" s="11">
        <f t="shared" si="219"/>
        <v>0</v>
      </c>
    </row>
    <row r="3492" spans="1:11" s="11" customFormat="1">
      <c r="A3492" s="32">
        <v>2018</v>
      </c>
      <c r="B3492" s="32">
        <v>1391</v>
      </c>
      <c r="C3492" s="33" t="s">
        <v>563</v>
      </c>
      <c r="D3492" s="33" t="s">
        <v>564</v>
      </c>
      <c r="E3492" s="34">
        <v>680251</v>
      </c>
      <c r="F3492" s="35">
        <v>1.038</v>
      </c>
      <c r="G3492" s="34" t="s">
        <v>364</v>
      </c>
      <c r="H3492" s="14" t="str">
        <f t="shared" si="216"/>
        <v/>
      </c>
      <c r="I3492" s="11" t="str">
        <f t="shared" si="217"/>
        <v/>
      </c>
      <c r="J3492" s="11" t="str">
        <f t="shared" si="218"/>
        <v/>
      </c>
      <c r="K3492" s="11">
        <f t="shared" si="219"/>
        <v>0</v>
      </c>
    </row>
    <row r="3493" spans="1:11" s="11" customFormat="1">
      <c r="A3493" s="32">
        <v>2018</v>
      </c>
      <c r="B3493" s="32">
        <v>1393</v>
      </c>
      <c r="C3493" s="33" t="s">
        <v>363</v>
      </c>
      <c r="D3493" s="33" t="s">
        <v>354</v>
      </c>
      <c r="E3493" s="34">
        <v>15085</v>
      </c>
      <c r="F3493" s="35">
        <v>16.64</v>
      </c>
      <c r="G3493" s="34">
        <v>186</v>
      </c>
      <c r="H3493" s="14">
        <f t="shared" si="216"/>
        <v>466886.78400000004</v>
      </c>
      <c r="I3493" s="11">
        <f t="shared" si="217"/>
        <v>15085</v>
      </c>
      <c r="J3493" s="11">
        <f t="shared" si="218"/>
        <v>251014.39999999999</v>
      </c>
      <c r="K3493" s="11">
        <f t="shared" si="219"/>
        <v>0</v>
      </c>
    </row>
    <row r="3494" spans="1:11" s="11" customFormat="1">
      <c r="A3494" s="32">
        <v>2018</v>
      </c>
      <c r="B3494" s="32">
        <v>1393</v>
      </c>
      <c r="C3494" s="33" t="s">
        <v>363</v>
      </c>
      <c r="D3494" s="33" t="s">
        <v>354</v>
      </c>
      <c r="E3494" s="34">
        <v>44337</v>
      </c>
      <c r="F3494" s="35">
        <v>16.91</v>
      </c>
      <c r="G3494" s="34">
        <v>199.6</v>
      </c>
      <c r="H3494" s="14">
        <f t="shared" si="216"/>
        <v>1496478.3853200001</v>
      </c>
      <c r="I3494" s="11">
        <f t="shared" si="217"/>
        <v>44337</v>
      </c>
      <c r="J3494" s="11">
        <f t="shared" si="218"/>
        <v>749738.67</v>
      </c>
      <c r="K3494" s="11">
        <f t="shared" si="219"/>
        <v>0</v>
      </c>
    </row>
    <row r="3495" spans="1:11" s="11" customFormat="1">
      <c r="A3495" s="32">
        <v>2018</v>
      </c>
      <c r="B3495" s="32">
        <v>1393</v>
      </c>
      <c r="C3495" s="33" t="s">
        <v>363</v>
      </c>
      <c r="D3495" s="33" t="s">
        <v>354</v>
      </c>
      <c r="E3495" s="34">
        <v>14689</v>
      </c>
      <c r="F3495" s="35">
        <v>17.09</v>
      </c>
      <c r="G3495" s="34">
        <v>183.8</v>
      </c>
      <c r="H3495" s="14">
        <f t="shared" si="216"/>
        <v>461402.34837999998</v>
      </c>
      <c r="I3495" s="11">
        <f t="shared" si="217"/>
        <v>14689</v>
      </c>
      <c r="J3495" s="11">
        <f t="shared" si="218"/>
        <v>251035.01</v>
      </c>
      <c r="K3495" s="11">
        <f t="shared" si="219"/>
        <v>0</v>
      </c>
    </row>
    <row r="3496" spans="1:11" s="11" customFormat="1">
      <c r="A3496" s="32">
        <v>2018</v>
      </c>
      <c r="B3496" s="32">
        <v>1393</v>
      </c>
      <c r="C3496" s="33" t="s">
        <v>563</v>
      </c>
      <c r="D3496" s="33" t="s">
        <v>564</v>
      </c>
      <c r="E3496" s="34">
        <v>4409</v>
      </c>
      <c r="F3496" s="35">
        <v>1.04</v>
      </c>
      <c r="G3496" s="34">
        <v>392.1</v>
      </c>
      <c r="H3496" s="14">
        <f t="shared" si="216"/>
        <v>17979.19656</v>
      </c>
      <c r="I3496" s="11">
        <f t="shared" si="217"/>
        <v>4409</v>
      </c>
      <c r="J3496" s="11">
        <f t="shared" si="218"/>
        <v>4585.3600000000006</v>
      </c>
      <c r="K3496" s="11">
        <f t="shared" si="219"/>
        <v>0</v>
      </c>
    </row>
    <row r="3497" spans="1:11" s="11" customFormat="1">
      <c r="A3497" s="32">
        <v>2018</v>
      </c>
      <c r="B3497" s="32">
        <v>1393</v>
      </c>
      <c r="C3497" s="33" t="s">
        <v>568</v>
      </c>
      <c r="D3497" s="33" t="s">
        <v>569</v>
      </c>
      <c r="E3497" s="34">
        <v>45842</v>
      </c>
      <c r="F3497" s="35">
        <v>29.09</v>
      </c>
      <c r="G3497" s="34">
        <v>223.5</v>
      </c>
      <c r="H3497" s="14">
        <f t="shared" si="216"/>
        <v>2980470.3482999997</v>
      </c>
      <c r="I3497" s="11">
        <f t="shared" si="217"/>
        <v>45842</v>
      </c>
      <c r="J3497" s="11">
        <f t="shared" si="218"/>
        <v>1333543.78</v>
      </c>
      <c r="K3497" s="11">
        <f t="shared" si="219"/>
        <v>0</v>
      </c>
    </row>
    <row r="3498" spans="1:11" s="11" customFormat="1">
      <c r="A3498" s="32">
        <v>2018</v>
      </c>
      <c r="B3498" s="32">
        <v>1393</v>
      </c>
      <c r="C3498" s="33" t="s">
        <v>363</v>
      </c>
      <c r="D3498" s="33" t="s">
        <v>354</v>
      </c>
      <c r="E3498" s="34">
        <v>15162</v>
      </c>
      <c r="F3498" s="35">
        <v>15.54</v>
      </c>
      <c r="G3498" s="34">
        <v>184.5</v>
      </c>
      <c r="H3498" s="14">
        <f t="shared" si="216"/>
        <v>434714.25059999997</v>
      </c>
      <c r="I3498" s="11">
        <f t="shared" si="217"/>
        <v>15162</v>
      </c>
      <c r="J3498" s="11">
        <f t="shared" si="218"/>
        <v>235617.47999999998</v>
      </c>
      <c r="K3498" s="11">
        <f t="shared" si="219"/>
        <v>0</v>
      </c>
    </row>
    <row r="3499" spans="1:11" s="11" customFormat="1">
      <c r="A3499" s="32">
        <v>2018</v>
      </c>
      <c r="B3499" s="32">
        <v>1393</v>
      </c>
      <c r="C3499" s="33" t="s">
        <v>363</v>
      </c>
      <c r="D3499" s="33" t="s">
        <v>354</v>
      </c>
      <c r="E3499" s="34">
        <v>15083</v>
      </c>
      <c r="F3499" s="35">
        <v>18.190000000000001</v>
      </c>
      <c r="G3499" s="34">
        <v>185.5</v>
      </c>
      <c r="H3499" s="14">
        <f t="shared" si="216"/>
        <v>508937.37335000007</v>
      </c>
      <c r="I3499" s="11">
        <f t="shared" si="217"/>
        <v>15083</v>
      </c>
      <c r="J3499" s="11">
        <f t="shared" si="218"/>
        <v>274359.77</v>
      </c>
      <c r="K3499" s="11">
        <f t="shared" si="219"/>
        <v>0</v>
      </c>
    </row>
    <row r="3500" spans="1:11" s="11" customFormat="1">
      <c r="A3500" s="32">
        <v>2018</v>
      </c>
      <c r="B3500" s="32">
        <v>1393</v>
      </c>
      <c r="C3500" s="33" t="s">
        <v>363</v>
      </c>
      <c r="D3500" s="33" t="s">
        <v>354</v>
      </c>
      <c r="E3500" s="34">
        <v>15007</v>
      </c>
      <c r="F3500" s="35">
        <v>16.68</v>
      </c>
      <c r="G3500" s="34">
        <v>184.1</v>
      </c>
      <c r="H3500" s="14">
        <f t="shared" si="216"/>
        <v>460833.15515999997</v>
      </c>
      <c r="I3500" s="11">
        <f t="shared" si="217"/>
        <v>15007</v>
      </c>
      <c r="J3500" s="11">
        <f t="shared" si="218"/>
        <v>250316.76</v>
      </c>
      <c r="K3500" s="11">
        <f t="shared" si="219"/>
        <v>0</v>
      </c>
    </row>
    <row r="3501" spans="1:11" s="11" customFormat="1">
      <c r="A3501" s="32">
        <v>2018</v>
      </c>
      <c r="B3501" s="32">
        <v>1393</v>
      </c>
      <c r="C3501" s="33" t="s">
        <v>363</v>
      </c>
      <c r="D3501" s="33" t="s">
        <v>354</v>
      </c>
      <c r="E3501" s="34">
        <v>15065</v>
      </c>
      <c r="F3501" s="35">
        <v>17.2</v>
      </c>
      <c r="G3501" s="34">
        <v>182.4</v>
      </c>
      <c r="H3501" s="14">
        <f t="shared" si="216"/>
        <v>472631.23200000002</v>
      </c>
      <c r="I3501" s="11">
        <f t="shared" si="217"/>
        <v>15065</v>
      </c>
      <c r="J3501" s="11">
        <f t="shared" si="218"/>
        <v>259118</v>
      </c>
      <c r="K3501" s="11">
        <f t="shared" si="219"/>
        <v>0</v>
      </c>
    </row>
    <row r="3502" spans="1:11" s="11" customFormat="1">
      <c r="A3502" s="32">
        <v>2018</v>
      </c>
      <c r="B3502" s="32">
        <v>1393</v>
      </c>
      <c r="C3502" s="33" t="s">
        <v>565</v>
      </c>
      <c r="D3502" s="33" t="s">
        <v>566</v>
      </c>
      <c r="E3502" s="34">
        <v>3355</v>
      </c>
      <c r="F3502" s="35">
        <v>5.9</v>
      </c>
      <c r="G3502" s="34">
        <v>1395.1</v>
      </c>
      <c r="H3502" s="14">
        <f t="shared" si="216"/>
        <v>276153.06950000004</v>
      </c>
      <c r="I3502" s="11">
        <f t="shared" si="217"/>
        <v>3355</v>
      </c>
      <c r="J3502" s="11">
        <f t="shared" si="218"/>
        <v>19794.5</v>
      </c>
      <c r="K3502" s="11">
        <f t="shared" si="219"/>
        <v>0</v>
      </c>
    </row>
    <row r="3503" spans="1:11" s="11" customFormat="1">
      <c r="A3503" s="32">
        <v>2018</v>
      </c>
      <c r="B3503" s="32">
        <v>1393</v>
      </c>
      <c r="C3503" s="33" t="s">
        <v>363</v>
      </c>
      <c r="D3503" s="33" t="s">
        <v>354</v>
      </c>
      <c r="E3503" s="34">
        <v>14787</v>
      </c>
      <c r="F3503" s="35">
        <v>16.68</v>
      </c>
      <c r="G3503" s="34">
        <v>184.1</v>
      </c>
      <c r="H3503" s="14">
        <f t="shared" si="216"/>
        <v>454077.42155999999</v>
      </c>
      <c r="I3503" s="11">
        <f t="shared" si="217"/>
        <v>14787</v>
      </c>
      <c r="J3503" s="11">
        <f t="shared" si="218"/>
        <v>246647.16</v>
      </c>
      <c r="K3503" s="11">
        <f t="shared" si="219"/>
        <v>0</v>
      </c>
    </row>
    <row r="3504" spans="1:11" s="11" customFormat="1">
      <c r="A3504" s="32">
        <v>2018</v>
      </c>
      <c r="B3504" s="32">
        <v>1396</v>
      </c>
      <c r="C3504" s="33" t="s">
        <v>563</v>
      </c>
      <c r="D3504" s="33" t="s">
        <v>564</v>
      </c>
      <c r="E3504" s="34">
        <v>161165</v>
      </c>
      <c r="F3504" s="35">
        <v>1.03</v>
      </c>
      <c r="G3504" s="34">
        <v>331.8</v>
      </c>
      <c r="H3504" s="14">
        <f t="shared" si="216"/>
        <v>550787.83410000009</v>
      </c>
      <c r="I3504" s="11">
        <f t="shared" si="217"/>
        <v>161165</v>
      </c>
      <c r="J3504" s="11">
        <f t="shared" si="218"/>
        <v>165999.95000000001</v>
      </c>
      <c r="K3504" s="11">
        <f t="shared" si="219"/>
        <v>0</v>
      </c>
    </row>
    <row r="3505" spans="1:11" s="11" customFormat="1">
      <c r="A3505" s="32">
        <v>2018</v>
      </c>
      <c r="B3505" s="32">
        <v>1396</v>
      </c>
      <c r="C3505" s="33" t="s">
        <v>563</v>
      </c>
      <c r="D3505" s="33" t="s">
        <v>564</v>
      </c>
      <c r="E3505" s="34">
        <v>8350</v>
      </c>
      <c r="F3505" s="35">
        <v>1.03</v>
      </c>
      <c r="G3505" s="34">
        <v>300</v>
      </c>
      <c r="H3505" s="14">
        <f t="shared" si="216"/>
        <v>25801.5</v>
      </c>
      <c r="I3505" s="11">
        <f t="shared" si="217"/>
        <v>8350</v>
      </c>
      <c r="J3505" s="11">
        <f t="shared" si="218"/>
        <v>8600.5</v>
      </c>
      <c r="K3505" s="11">
        <f t="shared" si="219"/>
        <v>0</v>
      </c>
    </row>
    <row r="3506" spans="1:11" s="11" customFormat="1">
      <c r="A3506" s="32">
        <v>2018</v>
      </c>
      <c r="B3506" s="32">
        <v>1396</v>
      </c>
      <c r="C3506" s="33" t="s">
        <v>563</v>
      </c>
      <c r="D3506" s="33" t="s">
        <v>564</v>
      </c>
      <c r="E3506" s="34">
        <v>9709</v>
      </c>
      <c r="F3506" s="35">
        <v>1.03</v>
      </c>
      <c r="G3506" s="34">
        <v>353.8</v>
      </c>
      <c r="H3506" s="14">
        <f t="shared" si="216"/>
        <v>35380.955260000002</v>
      </c>
      <c r="I3506" s="11">
        <f t="shared" si="217"/>
        <v>9709</v>
      </c>
      <c r="J3506" s="11">
        <f t="shared" si="218"/>
        <v>10000.27</v>
      </c>
      <c r="K3506" s="11">
        <f t="shared" si="219"/>
        <v>0</v>
      </c>
    </row>
    <row r="3507" spans="1:11" s="11" customFormat="1">
      <c r="A3507" s="32">
        <v>2018</v>
      </c>
      <c r="B3507" s="32">
        <v>1396</v>
      </c>
      <c r="C3507" s="33" t="s">
        <v>563</v>
      </c>
      <c r="D3507" s="33" t="s">
        <v>564</v>
      </c>
      <c r="E3507" s="34">
        <v>14563</v>
      </c>
      <c r="F3507" s="35">
        <v>1.03</v>
      </c>
      <c r="G3507" s="34">
        <v>355.9</v>
      </c>
      <c r="H3507" s="14">
        <f t="shared" si="216"/>
        <v>53384.608509999998</v>
      </c>
      <c r="I3507" s="11">
        <f t="shared" si="217"/>
        <v>14563</v>
      </c>
      <c r="J3507" s="11">
        <f t="shared" si="218"/>
        <v>14999.890000000001</v>
      </c>
      <c r="K3507" s="11">
        <f t="shared" si="219"/>
        <v>0</v>
      </c>
    </row>
    <row r="3508" spans="1:11" s="11" customFormat="1">
      <c r="A3508" s="32">
        <v>2018</v>
      </c>
      <c r="B3508" s="32">
        <v>1396</v>
      </c>
      <c r="C3508" s="33" t="s">
        <v>563</v>
      </c>
      <c r="D3508" s="33" t="s">
        <v>564</v>
      </c>
      <c r="E3508" s="34">
        <v>255340</v>
      </c>
      <c r="F3508" s="35">
        <v>1.03</v>
      </c>
      <c r="G3508" s="34">
        <v>320.8</v>
      </c>
      <c r="H3508" s="14">
        <f t="shared" si="216"/>
        <v>843704.64159999997</v>
      </c>
      <c r="I3508" s="11">
        <f t="shared" si="217"/>
        <v>255340</v>
      </c>
      <c r="J3508" s="11">
        <f t="shared" si="218"/>
        <v>263000.2</v>
      </c>
      <c r="K3508" s="11">
        <f t="shared" si="219"/>
        <v>0</v>
      </c>
    </row>
    <row r="3509" spans="1:11" s="11" customFormat="1">
      <c r="A3509" s="32">
        <v>2018</v>
      </c>
      <c r="B3509" s="32">
        <v>1396</v>
      </c>
      <c r="C3509" s="33" t="s">
        <v>563</v>
      </c>
      <c r="D3509" s="33" t="s">
        <v>564</v>
      </c>
      <c r="E3509" s="34">
        <v>92233</v>
      </c>
      <c r="F3509" s="35">
        <v>1.03</v>
      </c>
      <c r="G3509" s="34">
        <v>306.89999999999998</v>
      </c>
      <c r="H3509" s="14">
        <f t="shared" si="216"/>
        <v>291554.96931000001</v>
      </c>
      <c r="I3509" s="11">
        <f t="shared" si="217"/>
        <v>92233</v>
      </c>
      <c r="J3509" s="11">
        <f t="shared" si="218"/>
        <v>94999.99</v>
      </c>
      <c r="K3509" s="11">
        <f t="shared" si="219"/>
        <v>0</v>
      </c>
    </row>
    <row r="3510" spans="1:11" s="11" customFormat="1">
      <c r="A3510" s="32">
        <v>2018</v>
      </c>
      <c r="B3510" s="32">
        <v>1396</v>
      </c>
      <c r="C3510" s="33" t="s">
        <v>563</v>
      </c>
      <c r="D3510" s="33" t="s">
        <v>564</v>
      </c>
      <c r="E3510" s="34">
        <v>33981</v>
      </c>
      <c r="F3510" s="35">
        <v>1.03</v>
      </c>
      <c r="G3510" s="34">
        <v>323</v>
      </c>
      <c r="H3510" s="14">
        <f t="shared" si="216"/>
        <v>113051.38890000001</v>
      </c>
      <c r="I3510" s="11">
        <f t="shared" si="217"/>
        <v>33981</v>
      </c>
      <c r="J3510" s="11">
        <f t="shared" si="218"/>
        <v>35000.43</v>
      </c>
      <c r="K3510" s="11">
        <f t="shared" si="219"/>
        <v>0</v>
      </c>
    </row>
    <row r="3511" spans="1:11" s="11" customFormat="1">
      <c r="A3511" s="32">
        <v>2018</v>
      </c>
      <c r="B3511" s="32">
        <v>1400</v>
      </c>
      <c r="C3511" s="33" t="s">
        <v>563</v>
      </c>
      <c r="D3511" s="33" t="s">
        <v>564</v>
      </c>
      <c r="E3511" s="34">
        <v>3</v>
      </c>
      <c r="F3511" s="35">
        <v>1.0469999999999999</v>
      </c>
      <c r="G3511" s="34">
        <v>653.79999999999995</v>
      </c>
      <c r="H3511" s="14">
        <f t="shared" si="216"/>
        <v>20.535857999999998</v>
      </c>
      <c r="I3511" s="11">
        <f t="shared" si="217"/>
        <v>3</v>
      </c>
      <c r="J3511" s="11">
        <f t="shared" si="218"/>
        <v>3.141</v>
      </c>
      <c r="K3511" s="11">
        <f t="shared" si="219"/>
        <v>0</v>
      </c>
    </row>
    <row r="3512" spans="1:11" s="11" customFormat="1">
      <c r="A3512" s="32">
        <v>2018</v>
      </c>
      <c r="B3512" s="32">
        <v>1400</v>
      </c>
      <c r="C3512" s="33" t="s">
        <v>563</v>
      </c>
      <c r="D3512" s="33" t="s">
        <v>564</v>
      </c>
      <c r="E3512" s="34">
        <v>3</v>
      </c>
      <c r="F3512" s="35">
        <v>1.0469999999999999</v>
      </c>
      <c r="G3512" s="34">
        <v>299.2</v>
      </c>
      <c r="H3512" s="14">
        <f t="shared" si="216"/>
        <v>9.3978719999999996</v>
      </c>
      <c r="I3512" s="11">
        <f t="shared" si="217"/>
        <v>3</v>
      </c>
      <c r="J3512" s="11">
        <f t="shared" si="218"/>
        <v>3.141</v>
      </c>
      <c r="K3512" s="11">
        <f t="shared" si="219"/>
        <v>0</v>
      </c>
    </row>
    <row r="3513" spans="1:11" s="11" customFormat="1">
      <c r="A3513" s="32">
        <v>2018</v>
      </c>
      <c r="B3513" s="32">
        <v>1400</v>
      </c>
      <c r="C3513" s="33" t="s">
        <v>563</v>
      </c>
      <c r="D3513" s="33" t="s">
        <v>564</v>
      </c>
      <c r="E3513" s="34">
        <v>6</v>
      </c>
      <c r="F3513" s="35">
        <v>1.0469999999999999</v>
      </c>
      <c r="G3513" s="34">
        <v>249.5</v>
      </c>
      <c r="H3513" s="14">
        <f t="shared" si="216"/>
        <v>15.673589999999999</v>
      </c>
      <c r="I3513" s="11">
        <f t="shared" si="217"/>
        <v>6</v>
      </c>
      <c r="J3513" s="11">
        <f t="shared" si="218"/>
        <v>6.282</v>
      </c>
      <c r="K3513" s="11">
        <f t="shared" si="219"/>
        <v>0</v>
      </c>
    </row>
    <row r="3514" spans="1:11" s="11" customFormat="1">
      <c r="A3514" s="32">
        <v>2018</v>
      </c>
      <c r="B3514" s="32">
        <v>1400</v>
      </c>
      <c r="C3514" s="33" t="s">
        <v>563</v>
      </c>
      <c r="D3514" s="33" t="s">
        <v>564</v>
      </c>
      <c r="E3514" s="34">
        <v>5</v>
      </c>
      <c r="F3514" s="35">
        <v>1.0469999999999999</v>
      </c>
      <c r="G3514" s="34">
        <v>348.6</v>
      </c>
      <c r="H3514" s="14">
        <f t="shared" si="216"/>
        <v>18.249210000000001</v>
      </c>
      <c r="I3514" s="11">
        <f t="shared" si="217"/>
        <v>5</v>
      </c>
      <c r="J3514" s="11">
        <f t="shared" si="218"/>
        <v>5.2349999999999994</v>
      </c>
      <c r="K3514" s="11">
        <f t="shared" si="219"/>
        <v>0</v>
      </c>
    </row>
    <row r="3515" spans="1:11" s="11" customFormat="1">
      <c r="A3515" s="32">
        <v>2018</v>
      </c>
      <c r="B3515" s="32">
        <v>1400</v>
      </c>
      <c r="C3515" s="33" t="s">
        <v>563</v>
      </c>
      <c r="D3515" s="33" t="s">
        <v>564</v>
      </c>
      <c r="E3515" s="34">
        <v>4</v>
      </c>
      <c r="F3515" s="35">
        <v>1.0469999999999999</v>
      </c>
      <c r="G3515" s="34">
        <v>318.5</v>
      </c>
      <c r="H3515" s="14">
        <f t="shared" si="216"/>
        <v>13.33878</v>
      </c>
      <c r="I3515" s="11">
        <f t="shared" si="217"/>
        <v>4</v>
      </c>
      <c r="J3515" s="11">
        <f t="shared" si="218"/>
        <v>4.1879999999999997</v>
      </c>
      <c r="K3515" s="11">
        <f t="shared" si="219"/>
        <v>0</v>
      </c>
    </row>
    <row r="3516" spans="1:11" s="11" customFormat="1">
      <c r="A3516" s="32">
        <v>2018</v>
      </c>
      <c r="B3516" s="32">
        <v>1400</v>
      </c>
      <c r="C3516" s="33" t="s">
        <v>563</v>
      </c>
      <c r="D3516" s="33" t="s">
        <v>564</v>
      </c>
      <c r="E3516" s="34">
        <v>4</v>
      </c>
      <c r="F3516" s="35">
        <v>1.0469999999999999</v>
      </c>
      <c r="G3516" s="34">
        <v>301.2</v>
      </c>
      <c r="H3516" s="14">
        <f t="shared" si="216"/>
        <v>12.614255999999999</v>
      </c>
      <c r="I3516" s="11">
        <f t="shared" si="217"/>
        <v>4</v>
      </c>
      <c r="J3516" s="11">
        <f t="shared" si="218"/>
        <v>4.1879999999999997</v>
      </c>
      <c r="K3516" s="11">
        <f t="shared" si="219"/>
        <v>0</v>
      </c>
    </row>
    <row r="3517" spans="1:11" s="11" customFormat="1">
      <c r="A3517" s="32">
        <v>2018</v>
      </c>
      <c r="B3517" s="32">
        <v>1400</v>
      </c>
      <c r="C3517" s="33" t="s">
        <v>563</v>
      </c>
      <c r="D3517" s="33" t="s">
        <v>564</v>
      </c>
      <c r="E3517" s="34">
        <v>4</v>
      </c>
      <c r="F3517" s="35">
        <v>1.0469999999999999</v>
      </c>
      <c r="G3517" s="34">
        <v>299.7</v>
      </c>
      <c r="H3517" s="14">
        <f t="shared" si="216"/>
        <v>12.551435999999999</v>
      </c>
      <c r="I3517" s="11">
        <f t="shared" si="217"/>
        <v>4</v>
      </c>
      <c r="J3517" s="11">
        <f t="shared" si="218"/>
        <v>4.1879999999999997</v>
      </c>
      <c r="K3517" s="11">
        <f t="shared" si="219"/>
        <v>0</v>
      </c>
    </row>
    <row r="3518" spans="1:11" s="11" customFormat="1">
      <c r="A3518" s="32">
        <v>2018</v>
      </c>
      <c r="B3518" s="32">
        <v>1400</v>
      </c>
      <c r="C3518" s="33" t="s">
        <v>563</v>
      </c>
      <c r="D3518" s="33" t="s">
        <v>564</v>
      </c>
      <c r="E3518" s="34">
        <v>606</v>
      </c>
      <c r="F3518" s="35">
        <v>1.0469999999999999</v>
      </c>
      <c r="G3518" s="34">
        <v>302.5</v>
      </c>
      <c r="H3518" s="14">
        <f t="shared" si="216"/>
        <v>1919.3080499999999</v>
      </c>
      <c r="I3518" s="11">
        <f t="shared" si="217"/>
        <v>606</v>
      </c>
      <c r="J3518" s="11">
        <f t="shared" si="218"/>
        <v>634.48199999999997</v>
      </c>
      <c r="K3518" s="11">
        <f t="shared" si="219"/>
        <v>0</v>
      </c>
    </row>
    <row r="3519" spans="1:11" s="11" customFormat="1">
      <c r="A3519" s="32">
        <v>2018</v>
      </c>
      <c r="B3519" s="32">
        <v>1400</v>
      </c>
      <c r="C3519" s="33" t="s">
        <v>563</v>
      </c>
      <c r="D3519" s="33" t="s">
        <v>564</v>
      </c>
      <c r="E3519" s="34">
        <v>433</v>
      </c>
      <c r="F3519" s="35">
        <v>1.0469999999999999</v>
      </c>
      <c r="G3519" s="34">
        <v>289.8</v>
      </c>
      <c r="H3519" s="14">
        <f t="shared" si="216"/>
        <v>1313.8111979999999</v>
      </c>
      <c r="I3519" s="11">
        <f t="shared" si="217"/>
        <v>433</v>
      </c>
      <c r="J3519" s="11">
        <f t="shared" si="218"/>
        <v>453.35099999999994</v>
      </c>
      <c r="K3519" s="11">
        <f t="shared" si="219"/>
        <v>0</v>
      </c>
    </row>
    <row r="3520" spans="1:11" s="11" customFormat="1">
      <c r="A3520" s="32">
        <v>2018</v>
      </c>
      <c r="B3520" s="32">
        <v>1400</v>
      </c>
      <c r="C3520" s="33" t="s">
        <v>563</v>
      </c>
      <c r="D3520" s="33" t="s">
        <v>564</v>
      </c>
      <c r="E3520" s="34">
        <v>338</v>
      </c>
      <c r="F3520" s="35">
        <v>1.0469999999999999</v>
      </c>
      <c r="G3520" s="34">
        <v>300.8</v>
      </c>
      <c r="H3520" s="14">
        <f t="shared" si="216"/>
        <v>1064.4890879999998</v>
      </c>
      <c r="I3520" s="11">
        <f t="shared" si="217"/>
        <v>338</v>
      </c>
      <c r="J3520" s="11">
        <f t="shared" si="218"/>
        <v>353.88599999999997</v>
      </c>
      <c r="K3520" s="11">
        <f t="shared" si="219"/>
        <v>0</v>
      </c>
    </row>
    <row r="3521" spans="1:11" s="11" customFormat="1">
      <c r="A3521" s="32">
        <v>2018</v>
      </c>
      <c r="B3521" s="32">
        <v>1400</v>
      </c>
      <c r="C3521" s="33" t="s">
        <v>563</v>
      </c>
      <c r="D3521" s="33" t="s">
        <v>564</v>
      </c>
      <c r="E3521" s="34">
        <v>3</v>
      </c>
      <c r="F3521" s="35">
        <v>1.0469999999999999</v>
      </c>
      <c r="G3521" s="34">
        <v>326.10000000000002</v>
      </c>
      <c r="H3521" s="14">
        <f t="shared" si="216"/>
        <v>10.242801</v>
      </c>
      <c r="I3521" s="11">
        <f t="shared" si="217"/>
        <v>3</v>
      </c>
      <c r="J3521" s="11">
        <f t="shared" si="218"/>
        <v>3.141</v>
      </c>
      <c r="K3521" s="11">
        <f t="shared" si="219"/>
        <v>0</v>
      </c>
    </row>
    <row r="3522" spans="1:11" s="11" customFormat="1">
      <c r="A3522" s="32">
        <v>2018</v>
      </c>
      <c r="B3522" s="32">
        <v>1400</v>
      </c>
      <c r="C3522" s="33" t="s">
        <v>563</v>
      </c>
      <c r="D3522" s="33" t="s">
        <v>564</v>
      </c>
      <c r="E3522" s="34">
        <v>4</v>
      </c>
      <c r="F3522" s="35">
        <v>1.0469999999999999</v>
      </c>
      <c r="G3522" s="34">
        <v>314.89999999999998</v>
      </c>
      <c r="H3522" s="14">
        <f t="shared" si="216"/>
        <v>13.188011999999997</v>
      </c>
      <c r="I3522" s="11">
        <f t="shared" si="217"/>
        <v>4</v>
      </c>
      <c r="J3522" s="11">
        <f t="shared" si="218"/>
        <v>4.1879999999999997</v>
      </c>
      <c r="K3522" s="11">
        <f t="shared" si="219"/>
        <v>0</v>
      </c>
    </row>
    <row r="3523" spans="1:11" s="11" customFormat="1">
      <c r="A3523" s="32">
        <v>2018</v>
      </c>
      <c r="B3523" s="32">
        <v>1400</v>
      </c>
      <c r="C3523" s="33" t="s">
        <v>563</v>
      </c>
      <c r="D3523" s="33" t="s">
        <v>564</v>
      </c>
      <c r="E3523" s="34">
        <v>1</v>
      </c>
      <c r="F3523" s="35">
        <v>1.0469999999999999</v>
      </c>
      <c r="G3523" s="34">
        <v>306.7</v>
      </c>
      <c r="H3523" s="14">
        <f t="shared" si="216"/>
        <v>3.2111489999999994</v>
      </c>
      <c r="I3523" s="11">
        <f t="shared" si="217"/>
        <v>1</v>
      </c>
      <c r="J3523" s="11">
        <f t="shared" si="218"/>
        <v>1.0469999999999999</v>
      </c>
      <c r="K3523" s="11">
        <f t="shared" si="219"/>
        <v>0</v>
      </c>
    </row>
    <row r="3524" spans="1:11" s="11" customFormat="1">
      <c r="A3524" s="32">
        <v>2018</v>
      </c>
      <c r="B3524" s="32">
        <v>1400</v>
      </c>
      <c r="C3524" s="33" t="s">
        <v>563</v>
      </c>
      <c r="D3524" s="33" t="s">
        <v>564</v>
      </c>
      <c r="E3524" s="34">
        <v>2</v>
      </c>
      <c r="F3524" s="35">
        <v>1.0469999999999999</v>
      </c>
      <c r="G3524" s="34">
        <v>268.2</v>
      </c>
      <c r="H3524" s="14">
        <f t="shared" si="216"/>
        <v>5.6161079999999997</v>
      </c>
      <c r="I3524" s="11">
        <f t="shared" si="217"/>
        <v>2</v>
      </c>
      <c r="J3524" s="11">
        <f t="shared" si="218"/>
        <v>2.0939999999999999</v>
      </c>
      <c r="K3524" s="11">
        <f t="shared" si="219"/>
        <v>0</v>
      </c>
    </row>
    <row r="3525" spans="1:11" s="11" customFormat="1">
      <c r="A3525" s="32">
        <v>2018</v>
      </c>
      <c r="B3525" s="32">
        <v>1400</v>
      </c>
      <c r="C3525" s="33" t="s">
        <v>563</v>
      </c>
      <c r="D3525" s="33" t="s">
        <v>564</v>
      </c>
      <c r="E3525" s="34">
        <v>3</v>
      </c>
      <c r="F3525" s="35">
        <v>1.0469999999999999</v>
      </c>
      <c r="G3525" s="34">
        <v>289.8</v>
      </c>
      <c r="H3525" s="14">
        <f t="shared" si="216"/>
        <v>9.1026179999999997</v>
      </c>
      <c r="I3525" s="11">
        <f t="shared" si="217"/>
        <v>3</v>
      </c>
      <c r="J3525" s="11">
        <f t="shared" si="218"/>
        <v>3.141</v>
      </c>
      <c r="K3525" s="11">
        <f t="shared" si="219"/>
        <v>0</v>
      </c>
    </row>
    <row r="3526" spans="1:11" s="11" customFormat="1">
      <c r="A3526" s="32">
        <v>2018</v>
      </c>
      <c r="B3526" s="32">
        <v>1400</v>
      </c>
      <c r="C3526" s="33" t="s">
        <v>563</v>
      </c>
      <c r="D3526" s="33" t="s">
        <v>564</v>
      </c>
      <c r="E3526" s="34">
        <v>3</v>
      </c>
      <c r="F3526" s="35">
        <v>1.0469999999999999</v>
      </c>
      <c r="G3526" s="34">
        <v>274.39999999999998</v>
      </c>
      <c r="H3526" s="14">
        <f t="shared" ref="H3526:H3589" si="220">IF(I3526="","",G3526/100*F3526*E3526)</f>
        <v>8.6189039999999988</v>
      </c>
      <c r="I3526" s="11">
        <f t="shared" ref="I3526:I3589" si="221">IF(OR(G3526=".",F3526=".",E3526="."),"",E3526)</f>
        <v>3</v>
      </c>
      <c r="J3526" s="11">
        <f t="shared" ref="J3526:J3589" si="222">IF(I3526="","",F3526*I3526)</f>
        <v>3.141</v>
      </c>
      <c r="K3526" s="11">
        <f t="shared" ref="K3526:K3589" si="223">IF(C3526="LIG",1,0)</f>
        <v>0</v>
      </c>
    </row>
    <row r="3527" spans="1:11" s="11" customFormat="1">
      <c r="A3527" s="32">
        <v>2018</v>
      </c>
      <c r="B3527" s="32">
        <v>1400</v>
      </c>
      <c r="C3527" s="33" t="s">
        <v>563</v>
      </c>
      <c r="D3527" s="33" t="s">
        <v>564</v>
      </c>
      <c r="E3527" s="34">
        <v>3</v>
      </c>
      <c r="F3527" s="35">
        <v>1.0469999999999999</v>
      </c>
      <c r="G3527" s="34">
        <v>300.3</v>
      </c>
      <c r="H3527" s="14">
        <f t="shared" si="220"/>
        <v>9.432423</v>
      </c>
      <c r="I3527" s="11">
        <f t="shared" si="221"/>
        <v>3</v>
      </c>
      <c r="J3527" s="11">
        <f t="shared" si="222"/>
        <v>3.141</v>
      </c>
      <c r="K3527" s="11">
        <f t="shared" si="223"/>
        <v>0</v>
      </c>
    </row>
    <row r="3528" spans="1:11" s="11" customFormat="1">
      <c r="A3528" s="32">
        <v>2018</v>
      </c>
      <c r="B3528" s="32">
        <v>1400</v>
      </c>
      <c r="C3528" s="33" t="s">
        <v>563</v>
      </c>
      <c r="D3528" s="33" t="s">
        <v>564</v>
      </c>
      <c r="E3528" s="34">
        <v>6</v>
      </c>
      <c r="F3528" s="35">
        <v>1.0469999999999999</v>
      </c>
      <c r="G3528" s="34">
        <v>294.8</v>
      </c>
      <c r="H3528" s="14">
        <f t="shared" si="220"/>
        <v>18.519335999999999</v>
      </c>
      <c r="I3528" s="11">
        <f t="shared" si="221"/>
        <v>6</v>
      </c>
      <c r="J3528" s="11">
        <f t="shared" si="222"/>
        <v>6.282</v>
      </c>
      <c r="K3528" s="11">
        <f t="shared" si="223"/>
        <v>0</v>
      </c>
    </row>
    <row r="3529" spans="1:11" s="11" customFormat="1">
      <c r="A3529" s="32">
        <v>2018</v>
      </c>
      <c r="B3529" s="32">
        <v>1400</v>
      </c>
      <c r="C3529" s="33" t="s">
        <v>563</v>
      </c>
      <c r="D3529" s="33" t="s">
        <v>564</v>
      </c>
      <c r="E3529" s="34">
        <v>6</v>
      </c>
      <c r="F3529" s="35">
        <v>1.0469999999999999</v>
      </c>
      <c r="G3529" s="34">
        <v>362.9</v>
      </c>
      <c r="H3529" s="14">
        <f t="shared" si="220"/>
        <v>22.797377999999995</v>
      </c>
      <c r="I3529" s="11">
        <f t="shared" si="221"/>
        <v>6</v>
      </c>
      <c r="J3529" s="11">
        <f t="shared" si="222"/>
        <v>6.282</v>
      </c>
      <c r="K3529" s="11">
        <f t="shared" si="223"/>
        <v>0</v>
      </c>
    </row>
    <row r="3530" spans="1:11" s="11" customFormat="1">
      <c r="A3530" s="32">
        <v>2018</v>
      </c>
      <c r="B3530" s="32">
        <v>1400</v>
      </c>
      <c r="C3530" s="33" t="s">
        <v>563</v>
      </c>
      <c r="D3530" s="33" t="s">
        <v>564</v>
      </c>
      <c r="E3530" s="34">
        <v>6</v>
      </c>
      <c r="F3530" s="35">
        <v>1.0469999999999999</v>
      </c>
      <c r="G3530" s="34">
        <v>374.7</v>
      </c>
      <c r="H3530" s="14">
        <f t="shared" si="220"/>
        <v>23.538653999999998</v>
      </c>
      <c r="I3530" s="11">
        <f t="shared" si="221"/>
        <v>6</v>
      </c>
      <c r="J3530" s="11">
        <f t="shared" si="222"/>
        <v>6.282</v>
      </c>
      <c r="K3530" s="11">
        <f t="shared" si="223"/>
        <v>0</v>
      </c>
    </row>
    <row r="3531" spans="1:11" s="11" customFormat="1">
      <c r="A3531" s="32">
        <v>2018</v>
      </c>
      <c r="B3531" s="32">
        <v>1400</v>
      </c>
      <c r="C3531" s="33" t="s">
        <v>563</v>
      </c>
      <c r="D3531" s="33" t="s">
        <v>564</v>
      </c>
      <c r="E3531" s="34">
        <v>7</v>
      </c>
      <c r="F3531" s="35">
        <v>1.0469999999999999</v>
      </c>
      <c r="G3531" s="34">
        <v>332.9</v>
      </c>
      <c r="H3531" s="14">
        <f t="shared" si="220"/>
        <v>24.398240999999995</v>
      </c>
      <c r="I3531" s="11">
        <f t="shared" si="221"/>
        <v>7</v>
      </c>
      <c r="J3531" s="11">
        <f t="shared" si="222"/>
        <v>7.3289999999999997</v>
      </c>
      <c r="K3531" s="11">
        <f t="shared" si="223"/>
        <v>0</v>
      </c>
    </row>
    <row r="3532" spans="1:11" s="11" customFormat="1">
      <c r="A3532" s="32">
        <v>2018</v>
      </c>
      <c r="B3532" s="32">
        <v>1400</v>
      </c>
      <c r="C3532" s="33" t="s">
        <v>563</v>
      </c>
      <c r="D3532" s="33" t="s">
        <v>564</v>
      </c>
      <c r="E3532" s="34">
        <v>9</v>
      </c>
      <c r="F3532" s="35">
        <v>1.0469999999999999</v>
      </c>
      <c r="G3532" s="34">
        <v>418.8</v>
      </c>
      <c r="H3532" s="14">
        <f t="shared" si="220"/>
        <v>39.463523999999992</v>
      </c>
      <c r="I3532" s="11">
        <f t="shared" si="221"/>
        <v>9</v>
      </c>
      <c r="J3532" s="11">
        <f t="shared" si="222"/>
        <v>9.423</v>
      </c>
      <c r="K3532" s="11">
        <f t="shared" si="223"/>
        <v>0</v>
      </c>
    </row>
    <row r="3533" spans="1:11" s="11" customFormat="1">
      <c r="A3533" s="32">
        <v>2018</v>
      </c>
      <c r="B3533" s="32">
        <v>1400</v>
      </c>
      <c r="C3533" s="33" t="s">
        <v>563</v>
      </c>
      <c r="D3533" s="33" t="s">
        <v>564</v>
      </c>
      <c r="E3533" s="34">
        <v>10</v>
      </c>
      <c r="F3533" s="35">
        <v>1.0469999999999999</v>
      </c>
      <c r="G3533" s="34">
        <v>370.8</v>
      </c>
      <c r="H3533" s="14">
        <f t="shared" si="220"/>
        <v>38.822760000000002</v>
      </c>
      <c r="I3533" s="11">
        <f t="shared" si="221"/>
        <v>10</v>
      </c>
      <c r="J3533" s="11">
        <f t="shared" si="222"/>
        <v>10.469999999999999</v>
      </c>
      <c r="K3533" s="11">
        <f t="shared" si="223"/>
        <v>0</v>
      </c>
    </row>
    <row r="3534" spans="1:11" s="11" customFormat="1">
      <c r="A3534" s="32">
        <v>2018</v>
      </c>
      <c r="B3534" s="32">
        <v>1400</v>
      </c>
      <c r="C3534" s="33" t="s">
        <v>563</v>
      </c>
      <c r="D3534" s="33" t="s">
        <v>564</v>
      </c>
      <c r="E3534" s="34">
        <v>11</v>
      </c>
      <c r="F3534" s="35">
        <v>1.0469999999999999</v>
      </c>
      <c r="G3534" s="34">
        <v>293.60000000000002</v>
      </c>
      <c r="H3534" s="14">
        <f t="shared" si="220"/>
        <v>33.813912000000002</v>
      </c>
      <c r="I3534" s="11">
        <f t="shared" si="221"/>
        <v>11</v>
      </c>
      <c r="J3534" s="11">
        <f t="shared" si="222"/>
        <v>11.516999999999999</v>
      </c>
      <c r="K3534" s="11">
        <f t="shared" si="223"/>
        <v>0</v>
      </c>
    </row>
    <row r="3535" spans="1:11" s="11" customFormat="1">
      <c r="A3535" s="32">
        <v>2018</v>
      </c>
      <c r="B3535" s="32">
        <v>1400</v>
      </c>
      <c r="C3535" s="33" t="s">
        <v>563</v>
      </c>
      <c r="D3535" s="33" t="s">
        <v>564</v>
      </c>
      <c r="E3535" s="34">
        <v>12</v>
      </c>
      <c r="F3535" s="35">
        <v>1.0469999999999999</v>
      </c>
      <c r="G3535" s="34">
        <v>366.1</v>
      </c>
      <c r="H3535" s="14">
        <f t="shared" si="220"/>
        <v>45.996803999999997</v>
      </c>
      <c r="I3535" s="11">
        <f t="shared" si="221"/>
        <v>12</v>
      </c>
      <c r="J3535" s="11">
        <f t="shared" si="222"/>
        <v>12.564</v>
      </c>
      <c r="K3535" s="11">
        <f t="shared" si="223"/>
        <v>0</v>
      </c>
    </row>
    <row r="3536" spans="1:11" s="11" customFormat="1">
      <c r="A3536" s="32">
        <v>2018</v>
      </c>
      <c r="B3536" s="32">
        <v>1400</v>
      </c>
      <c r="C3536" s="33" t="s">
        <v>563</v>
      </c>
      <c r="D3536" s="33" t="s">
        <v>564</v>
      </c>
      <c r="E3536" s="34">
        <v>13</v>
      </c>
      <c r="F3536" s="35">
        <v>1.0469999999999999</v>
      </c>
      <c r="G3536" s="34">
        <v>277</v>
      </c>
      <c r="H3536" s="14">
        <f t="shared" si="220"/>
        <v>37.702469999999998</v>
      </c>
      <c r="I3536" s="11">
        <f t="shared" si="221"/>
        <v>13</v>
      </c>
      <c r="J3536" s="11">
        <f t="shared" si="222"/>
        <v>13.610999999999999</v>
      </c>
      <c r="K3536" s="11">
        <f t="shared" si="223"/>
        <v>0</v>
      </c>
    </row>
    <row r="3537" spans="1:11" s="11" customFormat="1">
      <c r="A3537" s="32">
        <v>2018</v>
      </c>
      <c r="B3537" s="32">
        <v>1400</v>
      </c>
      <c r="C3537" s="33" t="s">
        <v>563</v>
      </c>
      <c r="D3537" s="33" t="s">
        <v>564</v>
      </c>
      <c r="E3537" s="34">
        <v>15</v>
      </c>
      <c r="F3537" s="35">
        <v>1.0469999999999999</v>
      </c>
      <c r="G3537" s="34">
        <v>360.3</v>
      </c>
      <c r="H3537" s="14">
        <f t="shared" si="220"/>
        <v>56.585115000000002</v>
      </c>
      <c r="I3537" s="11">
        <f t="shared" si="221"/>
        <v>15</v>
      </c>
      <c r="J3537" s="11">
        <f t="shared" si="222"/>
        <v>15.704999999999998</v>
      </c>
      <c r="K3537" s="11">
        <f t="shared" si="223"/>
        <v>0</v>
      </c>
    </row>
    <row r="3538" spans="1:11" s="11" customFormat="1">
      <c r="A3538" s="32">
        <v>2018</v>
      </c>
      <c r="B3538" s="32">
        <v>1400</v>
      </c>
      <c r="C3538" s="33" t="s">
        <v>563</v>
      </c>
      <c r="D3538" s="33" t="s">
        <v>564</v>
      </c>
      <c r="E3538" s="34">
        <v>16</v>
      </c>
      <c r="F3538" s="35">
        <v>1.0469999999999999</v>
      </c>
      <c r="G3538" s="34">
        <v>292.60000000000002</v>
      </c>
      <c r="H3538" s="14">
        <f t="shared" si="220"/>
        <v>49.016351999999998</v>
      </c>
      <c r="I3538" s="11">
        <f t="shared" si="221"/>
        <v>16</v>
      </c>
      <c r="J3538" s="11">
        <f t="shared" si="222"/>
        <v>16.751999999999999</v>
      </c>
      <c r="K3538" s="11">
        <f t="shared" si="223"/>
        <v>0</v>
      </c>
    </row>
    <row r="3539" spans="1:11" s="11" customFormat="1">
      <c r="A3539" s="32">
        <v>2018</v>
      </c>
      <c r="B3539" s="32">
        <v>1400</v>
      </c>
      <c r="C3539" s="33" t="s">
        <v>563</v>
      </c>
      <c r="D3539" s="33" t="s">
        <v>564</v>
      </c>
      <c r="E3539" s="34">
        <v>16</v>
      </c>
      <c r="F3539" s="35">
        <v>1.0469999999999999</v>
      </c>
      <c r="G3539" s="34">
        <v>370.7</v>
      </c>
      <c r="H3539" s="14">
        <f t="shared" si="220"/>
        <v>62.09966399999999</v>
      </c>
      <c r="I3539" s="11">
        <f t="shared" si="221"/>
        <v>16</v>
      </c>
      <c r="J3539" s="11">
        <f t="shared" si="222"/>
        <v>16.751999999999999</v>
      </c>
      <c r="K3539" s="11">
        <f t="shared" si="223"/>
        <v>0</v>
      </c>
    </row>
    <row r="3540" spans="1:11" s="11" customFormat="1">
      <c r="A3540" s="32">
        <v>2018</v>
      </c>
      <c r="B3540" s="32">
        <v>1400</v>
      </c>
      <c r="C3540" s="33" t="s">
        <v>563</v>
      </c>
      <c r="D3540" s="33" t="s">
        <v>564</v>
      </c>
      <c r="E3540" s="34">
        <v>17</v>
      </c>
      <c r="F3540" s="35">
        <v>1.0469999999999999</v>
      </c>
      <c r="G3540" s="34">
        <v>300.89999999999998</v>
      </c>
      <c r="H3540" s="14">
        <f t="shared" si="220"/>
        <v>53.557190999999989</v>
      </c>
      <c r="I3540" s="11">
        <f t="shared" si="221"/>
        <v>17</v>
      </c>
      <c r="J3540" s="11">
        <f t="shared" si="222"/>
        <v>17.798999999999999</v>
      </c>
      <c r="K3540" s="11">
        <f t="shared" si="223"/>
        <v>0</v>
      </c>
    </row>
    <row r="3541" spans="1:11" s="11" customFormat="1">
      <c r="A3541" s="32">
        <v>2018</v>
      </c>
      <c r="B3541" s="32">
        <v>1400</v>
      </c>
      <c r="C3541" s="33" t="s">
        <v>563</v>
      </c>
      <c r="D3541" s="33" t="s">
        <v>564</v>
      </c>
      <c r="E3541" s="34">
        <v>19</v>
      </c>
      <c r="F3541" s="35">
        <v>1.0469999999999999</v>
      </c>
      <c r="G3541" s="34">
        <v>268.10000000000002</v>
      </c>
      <c r="H3541" s="14">
        <f t="shared" si="220"/>
        <v>53.333133000000004</v>
      </c>
      <c r="I3541" s="11">
        <f t="shared" si="221"/>
        <v>19</v>
      </c>
      <c r="J3541" s="11">
        <f t="shared" si="222"/>
        <v>19.892999999999997</v>
      </c>
      <c r="K3541" s="11">
        <f t="shared" si="223"/>
        <v>0</v>
      </c>
    </row>
    <row r="3542" spans="1:11" s="11" customFormat="1">
      <c r="A3542" s="32">
        <v>2018</v>
      </c>
      <c r="B3542" s="32">
        <v>1400</v>
      </c>
      <c r="C3542" s="33" t="s">
        <v>563</v>
      </c>
      <c r="D3542" s="33" t="s">
        <v>564</v>
      </c>
      <c r="E3542" s="34">
        <v>24</v>
      </c>
      <c r="F3542" s="35">
        <v>1.0469999999999999</v>
      </c>
      <c r="G3542" s="34">
        <v>376.9</v>
      </c>
      <c r="H3542" s="14">
        <f t="shared" si="220"/>
        <v>94.707431999999983</v>
      </c>
      <c r="I3542" s="11">
        <f t="shared" si="221"/>
        <v>24</v>
      </c>
      <c r="J3542" s="11">
        <f t="shared" si="222"/>
        <v>25.128</v>
      </c>
      <c r="K3542" s="11">
        <f t="shared" si="223"/>
        <v>0</v>
      </c>
    </row>
    <row r="3543" spans="1:11" s="11" customFormat="1">
      <c r="A3543" s="32">
        <v>2018</v>
      </c>
      <c r="B3543" s="32">
        <v>1400</v>
      </c>
      <c r="C3543" s="33" t="s">
        <v>563</v>
      </c>
      <c r="D3543" s="33" t="s">
        <v>564</v>
      </c>
      <c r="E3543" s="34">
        <v>36</v>
      </c>
      <c r="F3543" s="35">
        <v>1.0469999999999999</v>
      </c>
      <c r="G3543" s="34">
        <v>268.5</v>
      </c>
      <c r="H3543" s="14">
        <f t="shared" si="220"/>
        <v>101.20301999999998</v>
      </c>
      <c r="I3543" s="11">
        <f t="shared" si="221"/>
        <v>36</v>
      </c>
      <c r="J3543" s="11">
        <f t="shared" si="222"/>
        <v>37.692</v>
      </c>
      <c r="K3543" s="11">
        <f t="shared" si="223"/>
        <v>0</v>
      </c>
    </row>
    <row r="3544" spans="1:11" s="11" customFormat="1">
      <c r="A3544" s="32">
        <v>2018</v>
      </c>
      <c r="B3544" s="32">
        <v>1400</v>
      </c>
      <c r="C3544" s="33" t="s">
        <v>563</v>
      </c>
      <c r="D3544" s="33" t="s">
        <v>564</v>
      </c>
      <c r="E3544" s="34">
        <v>52</v>
      </c>
      <c r="F3544" s="35">
        <v>1.0469999999999999</v>
      </c>
      <c r="G3544" s="34">
        <v>342</v>
      </c>
      <c r="H3544" s="14">
        <f t="shared" si="220"/>
        <v>186.19847999999999</v>
      </c>
      <c r="I3544" s="11">
        <f t="shared" si="221"/>
        <v>52</v>
      </c>
      <c r="J3544" s="11">
        <f t="shared" si="222"/>
        <v>54.443999999999996</v>
      </c>
      <c r="K3544" s="11">
        <f t="shared" si="223"/>
        <v>0</v>
      </c>
    </row>
    <row r="3545" spans="1:11" s="11" customFormat="1">
      <c r="A3545" s="32">
        <v>2018</v>
      </c>
      <c r="B3545" s="32">
        <v>1400</v>
      </c>
      <c r="C3545" s="33" t="s">
        <v>563</v>
      </c>
      <c r="D3545" s="33" t="s">
        <v>564</v>
      </c>
      <c r="E3545" s="34">
        <v>53</v>
      </c>
      <c r="F3545" s="35">
        <v>1.0469999999999999</v>
      </c>
      <c r="G3545" s="34">
        <v>275.2</v>
      </c>
      <c r="H3545" s="14">
        <f t="shared" si="220"/>
        <v>152.71123199999997</v>
      </c>
      <c r="I3545" s="11">
        <f t="shared" si="221"/>
        <v>53</v>
      </c>
      <c r="J3545" s="11">
        <f t="shared" si="222"/>
        <v>55.491</v>
      </c>
      <c r="K3545" s="11">
        <f t="shared" si="223"/>
        <v>0</v>
      </c>
    </row>
    <row r="3546" spans="1:11" s="11" customFormat="1">
      <c r="A3546" s="32">
        <v>2018</v>
      </c>
      <c r="B3546" s="32">
        <v>1400</v>
      </c>
      <c r="C3546" s="33" t="s">
        <v>563</v>
      </c>
      <c r="D3546" s="33" t="s">
        <v>564</v>
      </c>
      <c r="E3546" s="34">
        <v>64</v>
      </c>
      <c r="F3546" s="35">
        <v>1.0469999999999999</v>
      </c>
      <c r="G3546" s="34">
        <v>290.8</v>
      </c>
      <c r="H3546" s="14">
        <f t="shared" si="220"/>
        <v>194.85926399999997</v>
      </c>
      <c r="I3546" s="11">
        <f t="shared" si="221"/>
        <v>64</v>
      </c>
      <c r="J3546" s="11">
        <f t="shared" si="222"/>
        <v>67.007999999999996</v>
      </c>
      <c r="K3546" s="11">
        <f t="shared" si="223"/>
        <v>0</v>
      </c>
    </row>
    <row r="3547" spans="1:11" s="11" customFormat="1">
      <c r="A3547" s="32">
        <v>2018</v>
      </c>
      <c r="B3547" s="32">
        <v>1400</v>
      </c>
      <c r="C3547" s="33" t="s">
        <v>563</v>
      </c>
      <c r="D3547" s="33" t="s">
        <v>564</v>
      </c>
      <c r="E3547" s="34">
        <v>69</v>
      </c>
      <c r="F3547" s="35">
        <v>1.0469999999999999</v>
      </c>
      <c r="G3547" s="34">
        <v>413.1</v>
      </c>
      <c r="H3547" s="14">
        <f t="shared" si="220"/>
        <v>298.435833</v>
      </c>
      <c r="I3547" s="11">
        <f t="shared" si="221"/>
        <v>69</v>
      </c>
      <c r="J3547" s="11">
        <f t="shared" si="222"/>
        <v>72.242999999999995</v>
      </c>
      <c r="K3547" s="11">
        <f t="shared" si="223"/>
        <v>0</v>
      </c>
    </row>
    <row r="3548" spans="1:11" s="11" customFormat="1">
      <c r="A3548" s="32">
        <v>2018</v>
      </c>
      <c r="B3548" s="32">
        <v>1400</v>
      </c>
      <c r="C3548" s="33" t="s">
        <v>563</v>
      </c>
      <c r="D3548" s="33" t="s">
        <v>564</v>
      </c>
      <c r="E3548" s="34">
        <v>71</v>
      </c>
      <c r="F3548" s="35">
        <v>1.0469999999999999</v>
      </c>
      <c r="G3548" s="34">
        <v>287.8</v>
      </c>
      <c r="H3548" s="14">
        <f t="shared" si="220"/>
        <v>213.94188599999998</v>
      </c>
      <c r="I3548" s="11">
        <f t="shared" si="221"/>
        <v>71</v>
      </c>
      <c r="J3548" s="11">
        <f t="shared" si="222"/>
        <v>74.336999999999989</v>
      </c>
      <c r="K3548" s="11">
        <f t="shared" si="223"/>
        <v>0</v>
      </c>
    </row>
    <row r="3549" spans="1:11" s="11" customFormat="1">
      <c r="A3549" s="32">
        <v>2018</v>
      </c>
      <c r="B3549" s="32">
        <v>1400</v>
      </c>
      <c r="C3549" s="33" t="s">
        <v>563</v>
      </c>
      <c r="D3549" s="33" t="s">
        <v>564</v>
      </c>
      <c r="E3549" s="34">
        <v>95</v>
      </c>
      <c r="F3549" s="35">
        <v>1.0469999999999999</v>
      </c>
      <c r="G3549" s="34">
        <v>293.8</v>
      </c>
      <c r="H3549" s="14">
        <f t="shared" si="220"/>
        <v>292.22817000000003</v>
      </c>
      <c r="I3549" s="11">
        <f t="shared" si="221"/>
        <v>95</v>
      </c>
      <c r="J3549" s="11">
        <f t="shared" si="222"/>
        <v>99.464999999999989</v>
      </c>
      <c r="K3549" s="11">
        <f t="shared" si="223"/>
        <v>0</v>
      </c>
    </row>
    <row r="3550" spans="1:11" s="11" customFormat="1">
      <c r="A3550" s="32">
        <v>2018</v>
      </c>
      <c r="B3550" s="32">
        <v>1400</v>
      </c>
      <c r="C3550" s="33" t="s">
        <v>563</v>
      </c>
      <c r="D3550" s="33" t="s">
        <v>564</v>
      </c>
      <c r="E3550" s="34">
        <v>115</v>
      </c>
      <c r="F3550" s="35">
        <v>1.0469999999999999</v>
      </c>
      <c r="G3550" s="34">
        <v>274.10000000000002</v>
      </c>
      <c r="H3550" s="14">
        <f t="shared" si="220"/>
        <v>330.03010499999999</v>
      </c>
      <c r="I3550" s="11">
        <f t="shared" si="221"/>
        <v>115</v>
      </c>
      <c r="J3550" s="11">
        <f t="shared" si="222"/>
        <v>120.40499999999999</v>
      </c>
      <c r="K3550" s="11">
        <f t="shared" si="223"/>
        <v>0</v>
      </c>
    </row>
    <row r="3551" spans="1:11" s="11" customFormat="1">
      <c r="A3551" s="32">
        <v>2018</v>
      </c>
      <c r="B3551" s="32">
        <v>1400</v>
      </c>
      <c r="C3551" s="33" t="s">
        <v>563</v>
      </c>
      <c r="D3551" s="33" t="s">
        <v>564</v>
      </c>
      <c r="E3551" s="34">
        <v>121</v>
      </c>
      <c r="F3551" s="35">
        <v>1.0469999999999999</v>
      </c>
      <c r="G3551" s="34">
        <v>281</v>
      </c>
      <c r="H3551" s="14">
        <f t="shared" si="220"/>
        <v>355.99046999999996</v>
      </c>
      <c r="I3551" s="11">
        <f t="shared" si="221"/>
        <v>121</v>
      </c>
      <c r="J3551" s="11">
        <f t="shared" si="222"/>
        <v>126.687</v>
      </c>
      <c r="K3551" s="11">
        <f t="shared" si="223"/>
        <v>0</v>
      </c>
    </row>
    <row r="3552" spans="1:11" s="11" customFormat="1">
      <c r="A3552" s="32">
        <v>2018</v>
      </c>
      <c r="B3552" s="32">
        <v>1400</v>
      </c>
      <c r="C3552" s="33" t="s">
        <v>563</v>
      </c>
      <c r="D3552" s="33" t="s">
        <v>564</v>
      </c>
      <c r="E3552" s="34">
        <v>158</v>
      </c>
      <c r="F3552" s="35">
        <v>1.0469999999999999</v>
      </c>
      <c r="G3552" s="34">
        <v>277.10000000000002</v>
      </c>
      <c r="H3552" s="14">
        <f t="shared" si="220"/>
        <v>458.39544599999999</v>
      </c>
      <c r="I3552" s="11">
        <f t="shared" si="221"/>
        <v>158</v>
      </c>
      <c r="J3552" s="11">
        <f t="shared" si="222"/>
        <v>165.42599999999999</v>
      </c>
      <c r="K3552" s="11">
        <f t="shared" si="223"/>
        <v>0</v>
      </c>
    </row>
    <row r="3553" spans="1:11" s="11" customFormat="1">
      <c r="A3553" s="32">
        <v>2018</v>
      </c>
      <c r="B3553" s="32">
        <v>1400</v>
      </c>
      <c r="C3553" s="33" t="s">
        <v>563</v>
      </c>
      <c r="D3553" s="33" t="s">
        <v>564</v>
      </c>
      <c r="E3553" s="34">
        <v>160</v>
      </c>
      <c r="F3553" s="35">
        <v>1.0469999999999999</v>
      </c>
      <c r="G3553" s="34">
        <v>317.39999999999998</v>
      </c>
      <c r="H3553" s="14">
        <f t="shared" si="220"/>
        <v>531.70847999999989</v>
      </c>
      <c r="I3553" s="11">
        <f t="shared" si="221"/>
        <v>160</v>
      </c>
      <c r="J3553" s="11">
        <f t="shared" si="222"/>
        <v>167.51999999999998</v>
      </c>
      <c r="K3553" s="11">
        <f t="shared" si="223"/>
        <v>0</v>
      </c>
    </row>
    <row r="3554" spans="1:11" s="11" customFormat="1">
      <c r="A3554" s="32">
        <v>2018</v>
      </c>
      <c r="B3554" s="32">
        <v>1400</v>
      </c>
      <c r="C3554" s="33" t="s">
        <v>563</v>
      </c>
      <c r="D3554" s="33" t="s">
        <v>564</v>
      </c>
      <c r="E3554" s="34">
        <v>271</v>
      </c>
      <c r="F3554" s="35">
        <v>1.0469999999999999</v>
      </c>
      <c r="G3554" s="34">
        <v>280.39999999999998</v>
      </c>
      <c r="H3554" s="14">
        <f t="shared" si="220"/>
        <v>795.59854799999994</v>
      </c>
      <c r="I3554" s="11">
        <f t="shared" si="221"/>
        <v>271</v>
      </c>
      <c r="J3554" s="11">
        <f t="shared" si="222"/>
        <v>283.73699999999997</v>
      </c>
      <c r="K3554" s="11">
        <f t="shared" si="223"/>
        <v>0</v>
      </c>
    </row>
    <row r="3555" spans="1:11" s="11" customFormat="1">
      <c r="A3555" s="32">
        <v>2018</v>
      </c>
      <c r="B3555" s="32">
        <v>1402</v>
      </c>
      <c r="C3555" s="33" t="s">
        <v>563</v>
      </c>
      <c r="D3555" s="33" t="s">
        <v>564</v>
      </c>
      <c r="E3555" s="34">
        <v>636744</v>
      </c>
      <c r="F3555" s="35">
        <v>1.0129999999999999</v>
      </c>
      <c r="G3555" s="34">
        <v>412.8</v>
      </c>
      <c r="H3555" s="14">
        <f t="shared" si="220"/>
        <v>2662649.4620159999</v>
      </c>
      <c r="I3555" s="11">
        <f t="shared" si="221"/>
        <v>636744</v>
      </c>
      <c r="J3555" s="11">
        <f t="shared" si="222"/>
        <v>645021.6719999999</v>
      </c>
      <c r="K3555" s="11">
        <f t="shared" si="223"/>
        <v>0</v>
      </c>
    </row>
    <row r="3556" spans="1:11" s="11" customFormat="1">
      <c r="A3556" s="32">
        <v>2018</v>
      </c>
      <c r="B3556" s="32">
        <v>1402</v>
      </c>
      <c r="C3556" s="33" t="s">
        <v>563</v>
      </c>
      <c r="D3556" s="33" t="s">
        <v>564</v>
      </c>
      <c r="E3556" s="34">
        <v>448222</v>
      </c>
      <c r="F3556" s="35">
        <v>1.0209999999999999</v>
      </c>
      <c r="G3556" s="34">
        <v>276.3</v>
      </c>
      <c r="H3556" s="14">
        <f t="shared" si="220"/>
        <v>1264444.5711059999</v>
      </c>
      <c r="I3556" s="11">
        <f t="shared" si="221"/>
        <v>448222</v>
      </c>
      <c r="J3556" s="11">
        <f t="shared" si="222"/>
        <v>457634.66199999995</v>
      </c>
      <c r="K3556" s="11">
        <f t="shared" si="223"/>
        <v>0</v>
      </c>
    </row>
    <row r="3557" spans="1:11" s="11" customFormat="1">
      <c r="A3557" s="32">
        <v>2018</v>
      </c>
      <c r="B3557" s="32">
        <v>1402</v>
      </c>
      <c r="C3557" s="33" t="s">
        <v>563</v>
      </c>
      <c r="D3557" s="33" t="s">
        <v>564</v>
      </c>
      <c r="E3557" s="34">
        <v>48320</v>
      </c>
      <c r="F3557" s="35">
        <v>1.014</v>
      </c>
      <c r="G3557" s="34">
        <v>295.2</v>
      </c>
      <c r="H3557" s="14">
        <f t="shared" si="220"/>
        <v>144637.60896000001</v>
      </c>
      <c r="I3557" s="11">
        <f t="shared" si="221"/>
        <v>48320</v>
      </c>
      <c r="J3557" s="11">
        <f t="shared" si="222"/>
        <v>48996.480000000003</v>
      </c>
      <c r="K3557" s="11">
        <f t="shared" si="223"/>
        <v>0</v>
      </c>
    </row>
    <row r="3558" spans="1:11" s="11" customFormat="1">
      <c r="A3558" s="32">
        <v>2018</v>
      </c>
      <c r="B3558" s="32">
        <v>1403</v>
      </c>
      <c r="C3558" s="33" t="s">
        <v>563</v>
      </c>
      <c r="D3558" s="33" t="s">
        <v>564</v>
      </c>
      <c r="E3558" s="34">
        <v>1014395</v>
      </c>
      <c r="F3558" s="35">
        <v>1.0129999999999999</v>
      </c>
      <c r="G3558" s="34">
        <v>412.8</v>
      </c>
      <c r="H3558" s="14">
        <f t="shared" si="220"/>
        <v>4241859.0532799996</v>
      </c>
      <c r="I3558" s="11">
        <f t="shared" si="221"/>
        <v>1014395</v>
      </c>
      <c r="J3558" s="11">
        <f t="shared" si="222"/>
        <v>1027582.1349999999</v>
      </c>
      <c r="K3558" s="11">
        <f t="shared" si="223"/>
        <v>0</v>
      </c>
    </row>
    <row r="3559" spans="1:11" s="11" customFormat="1">
      <c r="A3559" s="32">
        <v>2018</v>
      </c>
      <c r="B3559" s="32">
        <v>1403</v>
      </c>
      <c r="C3559" s="33" t="s">
        <v>563</v>
      </c>
      <c r="D3559" s="33" t="s">
        <v>564</v>
      </c>
      <c r="E3559" s="34">
        <v>909700</v>
      </c>
      <c r="F3559" s="35">
        <v>1.03</v>
      </c>
      <c r="G3559" s="34">
        <v>274.10000000000002</v>
      </c>
      <c r="H3559" s="14">
        <f t="shared" si="220"/>
        <v>2568292.3310000002</v>
      </c>
      <c r="I3559" s="11">
        <f t="shared" si="221"/>
        <v>909700</v>
      </c>
      <c r="J3559" s="11">
        <f t="shared" si="222"/>
        <v>936991</v>
      </c>
      <c r="K3559" s="11">
        <f t="shared" si="223"/>
        <v>0</v>
      </c>
    </row>
    <row r="3560" spans="1:11" s="11" customFormat="1">
      <c r="A3560" s="32">
        <v>2018</v>
      </c>
      <c r="B3560" s="32">
        <v>1403</v>
      </c>
      <c r="C3560" s="33" t="s">
        <v>563</v>
      </c>
      <c r="D3560" s="33" t="s">
        <v>564</v>
      </c>
      <c r="E3560" s="34">
        <v>714051</v>
      </c>
      <c r="F3560" s="35">
        <v>1.0209999999999999</v>
      </c>
      <c r="G3560" s="34">
        <v>276.3</v>
      </c>
      <c r="H3560" s="14">
        <f t="shared" si="220"/>
        <v>2014354.2941729999</v>
      </c>
      <c r="I3560" s="11">
        <f t="shared" si="221"/>
        <v>714051</v>
      </c>
      <c r="J3560" s="11">
        <f t="shared" si="222"/>
        <v>729046.07099999988</v>
      </c>
      <c r="K3560" s="11">
        <f t="shared" si="223"/>
        <v>0</v>
      </c>
    </row>
    <row r="3561" spans="1:11" s="11" customFormat="1">
      <c r="A3561" s="32">
        <v>2018</v>
      </c>
      <c r="B3561" s="32">
        <v>1403</v>
      </c>
      <c r="C3561" s="33" t="s">
        <v>563</v>
      </c>
      <c r="D3561" s="33" t="s">
        <v>564</v>
      </c>
      <c r="E3561" s="34">
        <v>23145</v>
      </c>
      <c r="F3561" s="35">
        <v>1.034</v>
      </c>
      <c r="G3561" s="34">
        <v>280</v>
      </c>
      <c r="H3561" s="14">
        <f t="shared" si="220"/>
        <v>67009.403999999995</v>
      </c>
      <c r="I3561" s="11">
        <f t="shared" si="221"/>
        <v>23145</v>
      </c>
      <c r="J3561" s="11">
        <f t="shared" si="222"/>
        <v>23931.93</v>
      </c>
      <c r="K3561" s="11">
        <f t="shared" si="223"/>
        <v>0</v>
      </c>
    </row>
    <row r="3562" spans="1:11" s="11" customFormat="1">
      <c r="A3562" s="32">
        <v>2018</v>
      </c>
      <c r="B3562" s="32">
        <v>1403</v>
      </c>
      <c r="C3562" s="33" t="s">
        <v>563</v>
      </c>
      <c r="D3562" s="33" t="s">
        <v>564</v>
      </c>
      <c r="E3562" s="34">
        <v>1962309</v>
      </c>
      <c r="F3562" s="35">
        <v>1.03</v>
      </c>
      <c r="G3562" s="34">
        <v>309.89999999999998</v>
      </c>
      <c r="H3562" s="14">
        <f t="shared" si="220"/>
        <v>6263631.4587300001</v>
      </c>
      <c r="I3562" s="11">
        <f t="shared" si="221"/>
        <v>1962309</v>
      </c>
      <c r="J3562" s="11">
        <f t="shared" si="222"/>
        <v>2021178.27</v>
      </c>
      <c r="K3562" s="11">
        <f t="shared" si="223"/>
        <v>0</v>
      </c>
    </row>
    <row r="3563" spans="1:11" s="11" customFormat="1">
      <c r="A3563" s="32">
        <v>2018</v>
      </c>
      <c r="B3563" s="32">
        <v>1464</v>
      </c>
      <c r="C3563" s="33" t="s">
        <v>563</v>
      </c>
      <c r="D3563" s="33" t="s">
        <v>564</v>
      </c>
      <c r="E3563" s="34">
        <v>66882</v>
      </c>
      <c r="F3563" s="35">
        <v>1.04</v>
      </c>
      <c r="G3563" s="34" t="s">
        <v>364</v>
      </c>
      <c r="H3563" s="14" t="str">
        <f t="shared" si="220"/>
        <v/>
      </c>
      <c r="I3563" s="11" t="str">
        <f t="shared" si="221"/>
        <v/>
      </c>
      <c r="J3563" s="11" t="str">
        <f t="shared" si="222"/>
        <v/>
      </c>
      <c r="K3563" s="11">
        <f t="shared" si="223"/>
        <v>0</v>
      </c>
    </row>
    <row r="3564" spans="1:11" s="11" customFormat="1">
      <c r="A3564" s="32">
        <v>2018</v>
      </c>
      <c r="B3564" s="32">
        <v>1552</v>
      </c>
      <c r="C3564" s="33" t="s">
        <v>363</v>
      </c>
      <c r="D3564" s="33" t="s">
        <v>354</v>
      </c>
      <c r="E3564" s="34">
        <v>14056</v>
      </c>
      <c r="F3564" s="35">
        <v>17.2</v>
      </c>
      <c r="G3564" s="34" t="s">
        <v>364</v>
      </c>
      <c r="H3564" s="14" t="str">
        <f t="shared" si="220"/>
        <v/>
      </c>
      <c r="I3564" s="11" t="str">
        <f t="shared" si="221"/>
        <v/>
      </c>
      <c r="J3564" s="11" t="str">
        <f t="shared" si="222"/>
        <v/>
      </c>
      <c r="K3564" s="11">
        <f t="shared" si="223"/>
        <v>0</v>
      </c>
    </row>
    <row r="3565" spans="1:11" s="11" customFormat="1">
      <c r="A3565" s="32">
        <v>2018</v>
      </c>
      <c r="B3565" s="32">
        <v>1552</v>
      </c>
      <c r="C3565" s="33" t="s">
        <v>563</v>
      </c>
      <c r="D3565" s="33" t="s">
        <v>564</v>
      </c>
      <c r="E3565" s="34">
        <v>7612</v>
      </c>
      <c r="F3565" s="35">
        <v>1.1479999999999999</v>
      </c>
      <c r="G3565" s="34" t="s">
        <v>364</v>
      </c>
      <c r="H3565" s="14" t="str">
        <f t="shared" si="220"/>
        <v/>
      </c>
      <c r="I3565" s="11" t="str">
        <f t="shared" si="221"/>
        <v/>
      </c>
      <c r="J3565" s="11" t="str">
        <f t="shared" si="222"/>
        <v/>
      </c>
      <c r="K3565" s="11">
        <f t="shared" si="223"/>
        <v>0</v>
      </c>
    </row>
    <row r="3566" spans="1:11" s="11" customFormat="1">
      <c r="A3566" s="32">
        <v>2018</v>
      </c>
      <c r="B3566" s="32">
        <v>1554</v>
      </c>
      <c r="C3566" s="33" t="s">
        <v>353</v>
      </c>
      <c r="D3566" s="33" t="s">
        <v>354</v>
      </c>
      <c r="E3566" s="34">
        <v>30959</v>
      </c>
      <c r="F3566" s="35">
        <v>24.35</v>
      </c>
      <c r="G3566" s="34" t="s">
        <v>364</v>
      </c>
      <c r="H3566" s="14" t="str">
        <f t="shared" si="220"/>
        <v/>
      </c>
      <c r="I3566" s="11" t="str">
        <f t="shared" si="221"/>
        <v/>
      </c>
      <c r="J3566" s="11" t="str">
        <f t="shared" si="222"/>
        <v/>
      </c>
      <c r="K3566" s="11">
        <f t="shared" si="223"/>
        <v>0</v>
      </c>
    </row>
    <row r="3567" spans="1:11" s="11" customFormat="1">
      <c r="A3567" s="32">
        <v>2018</v>
      </c>
      <c r="B3567" s="32">
        <v>1554</v>
      </c>
      <c r="C3567" s="33" t="s">
        <v>563</v>
      </c>
      <c r="D3567" s="33" t="s">
        <v>564</v>
      </c>
      <c r="E3567" s="34">
        <v>31720</v>
      </c>
      <c r="F3567" s="35">
        <v>1.1479999999999999</v>
      </c>
      <c r="G3567" s="34" t="s">
        <v>364</v>
      </c>
      <c r="H3567" s="14" t="str">
        <f t="shared" si="220"/>
        <v/>
      </c>
      <c r="I3567" s="11" t="str">
        <f t="shared" si="221"/>
        <v/>
      </c>
      <c r="J3567" s="11" t="str">
        <f t="shared" si="222"/>
        <v/>
      </c>
      <c r="K3567" s="11">
        <f t="shared" si="223"/>
        <v>0</v>
      </c>
    </row>
    <row r="3568" spans="1:11" s="11" customFormat="1">
      <c r="A3568" s="32">
        <v>2018</v>
      </c>
      <c r="B3568" s="32">
        <v>1556</v>
      </c>
      <c r="C3568" s="33" t="s">
        <v>565</v>
      </c>
      <c r="D3568" s="33" t="s">
        <v>566</v>
      </c>
      <c r="E3568" s="34">
        <v>31023</v>
      </c>
      <c r="F3568" s="35">
        <v>5.81</v>
      </c>
      <c r="G3568" s="34" t="s">
        <v>364</v>
      </c>
      <c r="H3568" s="14" t="str">
        <f t="shared" si="220"/>
        <v/>
      </c>
      <c r="I3568" s="11" t="str">
        <f t="shared" si="221"/>
        <v/>
      </c>
      <c r="J3568" s="11" t="str">
        <f t="shared" si="222"/>
        <v/>
      </c>
      <c r="K3568" s="11">
        <f t="shared" si="223"/>
        <v>0</v>
      </c>
    </row>
    <row r="3569" spans="1:11" s="11" customFormat="1">
      <c r="A3569" s="32">
        <v>2018</v>
      </c>
      <c r="B3569" s="32">
        <v>1556</v>
      </c>
      <c r="C3569" s="33" t="s">
        <v>563</v>
      </c>
      <c r="D3569" s="33" t="s">
        <v>564</v>
      </c>
      <c r="E3569" s="34">
        <v>4170</v>
      </c>
      <c r="F3569" s="35">
        <v>1.1479999999999999</v>
      </c>
      <c r="G3569" s="34" t="s">
        <v>364</v>
      </c>
      <c r="H3569" s="14" t="str">
        <f t="shared" si="220"/>
        <v/>
      </c>
      <c r="I3569" s="11" t="str">
        <f t="shared" si="221"/>
        <v/>
      </c>
      <c r="J3569" s="11" t="str">
        <f t="shared" si="222"/>
        <v/>
      </c>
      <c r="K3569" s="11">
        <f t="shared" si="223"/>
        <v>0</v>
      </c>
    </row>
    <row r="3570" spans="1:11" s="11" customFormat="1">
      <c r="A3570" s="32">
        <v>2018</v>
      </c>
      <c r="B3570" s="32">
        <v>1571</v>
      </c>
      <c r="C3570" s="33" t="s">
        <v>565</v>
      </c>
      <c r="D3570" s="33" t="s">
        <v>566</v>
      </c>
      <c r="E3570" s="34">
        <v>3406</v>
      </c>
      <c r="F3570" s="35">
        <v>5.8250000000000002</v>
      </c>
      <c r="G3570" s="34" t="s">
        <v>364</v>
      </c>
      <c r="H3570" s="14" t="str">
        <f t="shared" si="220"/>
        <v/>
      </c>
      <c r="I3570" s="11" t="str">
        <f t="shared" si="221"/>
        <v/>
      </c>
      <c r="J3570" s="11" t="str">
        <f t="shared" si="222"/>
        <v/>
      </c>
      <c r="K3570" s="11">
        <f t="shared" si="223"/>
        <v>0</v>
      </c>
    </row>
    <row r="3571" spans="1:11" s="11" customFormat="1">
      <c r="A3571" s="32">
        <v>2018</v>
      </c>
      <c r="B3571" s="32">
        <v>1571</v>
      </c>
      <c r="C3571" s="33" t="s">
        <v>565</v>
      </c>
      <c r="D3571" s="33" t="s">
        <v>566</v>
      </c>
      <c r="E3571" s="34">
        <v>23759</v>
      </c>
      <c r="F3571" s="35">
        <v>5.8250000000000002</v>
      </c>
      <c r="G3571" s="34" t="s">
        <v>364</v>
      </c>
      <c r="H3571" s="14" t="str">
        <f t="shared" si="220"/>
        <v/>
      </c>
      <c r="I3571" s="11" t="str">
        <f t="shared" si="221"/>
        <v/>
      </c>
      <c r="J3571" s="11" t="str">
        <f t="shared" si="222"/>
        <v/>
      </c>
      <c r="K3571" s="11">
        <f t="shared" si="223"/>
        <v>0</v>
      </c>
    </row>
    <row r="3572" spans="1:11" s="11" customFormat="1">
      <c r="A3572" s="32">
        <v>2018</v>
      </c>
      <c r="B3572" s="32">
        <v>1571</v>
      </c>
      <c r="C3572" s="33" t="s">
        <v>563</v>
      </c>
      <c r="D3572" s="33" t="s">
        <v>564</v>
      </c>
      <c r="E3572" s="34">
        <v>10710</v>
      </c>
      <c r="F3572" s="35">
        <v>1.03</v>
      </c>
      <c r="G3572" s="34" t="s">
        <v>364</v>
      </c>
      <c r="H3572" s="14" t="str">
        <f t="shared" si="220"/>
        <v/>
      </c>
      <c r="I3572" s="11" t="str">
        <f t="shared" si="221"/>
        <v/>
      </c>
      <c r="J3572" s="11" t="str">
        <f t="shared" si="222"/>
        <v/>
      </c>
      <c r="K3572" s="11">
        <f t="shared" si="223"/>
        <v>0</v>
      </c>
    </row>
    <row r="3573" spans="1:11" s="11" customFormat="1">
      <c r="A3573" s="32">
        <v>2018</v>
      </c>
      <c r="B3573" s="32">
        <v>1573</v>
      </c>
      <c r="C3573" s="33" t="s">
        <v>353</v>
      </c>
      <c r="D3573" s="33" t="s">
        <v>354</v>
      </c>
      <c r="E3573" s="34">
        <v>91522</v>
      </c>
      <c r="F3573" s="35">
        <v>25.9</v>
      </c>
      <c r="G3573" s="34" t="s">
        <v>364</v>
      </c>
      <c r="H3573" s="14" t="str">
        <f t="shared" si="220"/>
        <v/>
      </c>
      <c r="I3573" s="11" t="str">
        <f t="shared" si="221"/>
        <v/>
      </c>
      <c r="J3573" s="11" t="str">
        <f t="shared" si="222"/>
        <v/>
      </c>
      <c r="K3573" s="11">
        <f t="shared" si="223"/>
        <v>0</v>
      </c>
    </row>
    <row r="3574" spans="1:11" s="11" customFormat="1">
      <c r="A3574" s="32">
        <v>2018</v>
      </c>
      <c r="B3574" s="32">
        <v>1573</v>
      </c>
      <c r="C3574" s="33" t="s">
        <v>353</v>
      </c>
      <c r="D3574" s="33" t="s">
        <v>354</v>
      </c>
      <c r="E3574" s="34">
        <v>18753</v>
      </c>
      <c r="F3574" s="35">
        <v>25.67</v>
      </c>
      <c r="G3574" s="34" t="s">
        <v>364</v>
      </c>
      <c r="H3574" s="14" t="str">
        <f t="shared" si="220"/>
        <v/>
      </c>
      <c r="I3574" s="11" t="str">
        <f t="shared" si="221"/>
        <v/>
      </c>
      <c r="J3574" s="11" t="str">
        <f t="shared" si="222"/>
        <v/>
      </c>
      <c r="K3574" s="11">
        <f t="shared" si="223"/>
        <v>0</v>
      </c>
    </row>
    <row r="3575" spans="1:11" s="11" customFormat="1">
      <c r="A3575" s="32">
        <v>2018</v>
      </c>
      <c r="B3575" s="32">
        <v>1588</v>
      </c>
      <c r="C3575" s="33" t="s">
        <v>563</v>
      </c>
      <c r="D3575" s="33" t="s">
        <v>564</v>
      </c>
      <c r="E3575" s="34">
        <v>4028559</v>
      </c>
      <c r="F3575" s="35">
        <v>1.052</v>
      </c>
      <c r="G3575" s="34" t="s">
        <v>364</v>
      </c>
      <c r="H3575" s="14" t="str">
        <f t="shared" si="220"/>
        <v/>
      </c>
      <c r="I3575" s="11" t="str">
        <f t="shared" si="221"/>
        <v/>
      </c>
      <c r="J3575" s="11" t="str">
        <f t="shared" si="222"/>
        <v/>
      </c>
      <c r="K3575" s="11">
        <f t="shared" si="223"/>
        <v>0</v>
      </c>
    </row>
    <row r="3576" spans="1:11" s="11" customFormat="1">
      <c r="A3576" s="32">
        <v>2018</v>
      </c>
      <c r="B3576" s="32">
        <v>1588</v>
      </c>
      <c r="C3576" s="33" t="s">
        <v>565</v>
      </c>
      <c r="D3576" s="33" t="s">
        <v>566</v>
      </c>
      <c r="E3576" s="34">
        <v>43</v>
      </c>
      <c r="F3576" s="35">
        <v>5.8129999999999997</v>
      </c>
      <c r="G3576" s="34" t="s">
        <v>364</v>
      </c>
      <c r="H3576" s="14" t="str">
        <f t="shared" si="220"/>
        <v/>
      </c>
      <c r="I3576" s="11" t="str">
        <f t="shared" si="221"/>
        <v/>
      </c>
      <c r="J3576" s="11" t="str">
        <f t="shared" si="222"/>
        <v/>
      </c>
      <c r="K3576" s="11">
        <f t="shared" si="223"/>
        <v>0</v>
      </c>
    </row>
    <row r="3577" spans="1:11" s="11" customFormat="1">
      <c r="A3577" s="32">
        <v>2018</v>
      </c>
      <c r="B3577" s="32">
        <v>1588</v>
      </c>
      <c r="C3577" s="33" t="s">
        <v>563</v>
      </c>
      <c r="D3577" s="33" t="s">
        <v>564</v>
      </c>
      <c r="E3577" s="34">
        <v>9619</v>
      </c>
      <c r="F3577" s="35">
        <v>1.038</v>
      </c>
      <c r="G3577" s="34" t="s">
        <v>364</v>
      </c>
      <c r="H3577" s="14" t="str">
        <f t="shared" si="220"/>
        <v/>
      </c>
      <c r="I3577" s="11" t="str">
        <f t="shared" si="221"/>
        <v/>
      </c>
      <c r="J3577" s="11" t="str">
        <f t="shared" si="222"/>
        <v/>
      </c>
      <c r="K3577" s="11">
        <f t="shared" si="223"/>
        <v>0</v>
      </c>
    </row>
    <row r="3578" spans="1:11" s="11" customFormat="1">
      <c r="A3578" s="32">
        <v>2018</v>
      </c>
      <c r="B3578" s="32">
        <v>1588</v>
      </c>
      <c r="C3578" s="33" t="s">
        <v>567</v>
      </c>
      <c r="D3578" s="33" t="s">
        <v>566</v>
      </c>
      <c r="E3578" s="34">
        <v>51032</v>
      </c>
      <c r="F3578" s="35">
        <v>6.3</v>
      </c>
      <c r="G3578" s="34" t="s">
        <v>364</v>
      </c>
      <c r="H3578" s="14" t="str">
        <f t="shared" si="220"/>
        <v/>
      </c>
      <c r="I3578" s="11" t="str">
        <f t="shared" si="221"/>
        <v/>
      </c>
      <c r="J3578" s="11" t="str">
        <f t="shared" si="222"/>
        <v/>
      </c>
      <c r="K3578" s="11">
        <f t="shared" si="223"/>
        <v>0</v>
      </c>
    </row>
    <row r="3579" spans="1:11" s="11" customFormat="1">
      <c r="A3579" s="32">
        <v>2018</v>
      </c>
      <c r="B3579" s="32">
        <v>1595</v>
      </c>
      <c r="C3579" s="33" t="s">
        <v>563</v>
      </c>
      <c r="D3579" s="33" t="s">
        <v>564</v>
      </c>
      <c r="E3579" s="34">
        <v>1209914</v>
      </c>
      <c r="F3579" s="35">
        <v>1.028</v>
      </c>
      <c r="G3579" s="34" t="s">
        <v>364</v>
      </c>
      <c r="H3579" s="14" t="str">
        <f t="shared" si="220"/>
        <v/>
      </c>
      <c r="I3579" s="11" t="str">
        <f t="shared" si="221"/>
        <v/>
      </c>
      <c r="J3579" s="11" t="str">
        <f t="shared" si="222"/>
        <v/>
      </c>
      <c r="K3579" s="11">
        <f t="shared" si="223"/>
        <v>0</v>
      </c>
    </row>
    <row r="3580" spans="1:11" s="11" customFormat="1">
      <c r="A3580" s="32">
        <v>2018</v>
      </c>
      <c r="B3580" s="32">
        <v>1642</v>
      </c>
      <c r="C3580" s="33" t="s">
        <v>565</v>
      </c>
      <c r="D3580" s="33" t="s">
        <v>566</v>
      </c>
      <c r="E3580" s="34">
        <v>249</v>
      </c>
      <c r="F3580" s="35">
        <v>5.6</v>
      </c>
      <c r="G3580" s="34" t="s">
        <v>364</v>
      </c>
      <c r="H3580" s="14" t="str">
        <f t="shared" si="220"/>
        <v/>
      </c>
      <c r="I3580" s="11" t="str">
        <f t="shared" si="221"/>
        <v/>
      </c>
      <c r="J3580" s="11" t="str">
        <f t="shared" si="222"/>
        <v/>
      </c>
      <c r="K3580" s="11">
        <f t="shared" si="223"/>
        <v>0</v>
      </c>
    </row>
    <row r="3581" spans="1:11" s="11" customFormat="1">
      <c r="A3581" s="32">
        <v>2018</v>
      </c>
      <c r="B3581" s="32">
        <v>1642</v>
      </c>
      <c r="C3581" s="33" t="s">
        <v>563</v>
      </c>
      <c r="D3581" s="33" t="s">
        <v>564</v>
      </c>
      <c r="E3581" s="34">
        <v>10997</v>
      </c>
      <c r="F3581" s="35">
        <v>1.032</v>
      </c>
      <c r="G3581" s="34" t="s">
        <v>364</v>
      </c>
      <c r="H3581" s="14" t="str">
        <f t="shared" si="220"/>
        <v/>
      </c>
      <c r="I3581" s="11" t="str">
        <f t="shared" si="221"/>
        <v/>
      </c>
      <c r="J3581" s="11" t="str">
        <f t="shared" si="222"/>
        <v/>
      </c>
      <c r="K3581" s="11">
        <f t="shared" si="223"/>
        <v>0</v>
      </c>
    </row>
    <row r="3582" spans="1:11" s="11" customFormat="1">
      <c r="A3582" s="32">
        <v>2018</v>
      </c>
      <c r="B3582" s="32">
        <v>1660</v>
      </c>
      <c r="C3582" s="33" t="s">
        <v>565</v>
      </c>
      <c r="D3582" s="33" t="s">
        <v>566</v>
      </c>
      <c r="E3582" s="34">
        <v>803</v>
      </c>
      <c r="F3582" s="35">
        <v>5.8</v>
      </c>
      <c r="G3582" s="34">
        <v>1613.3</v>
      </c>
      <c r="H3582" s="14">
        <f t="shared" si="220"/>
        <v>75137.834199999998</v>
      </c>
      <c r="I3582" s="11">
        <f t="shared" si="221"/>
        <v>803</v>
      </c>
      <c r="J3582" s="11">
        <f t="shared" si="222"/>
        <v>4657.3999999999996</v>
      </c>
      <c r="K3582" s="11">
        <f t="shared" si="223"/>
        <v>0</v>
      </c>
    </row>
    <row r="3583" spans="1:11" s="11" customFormat="1">
      <c r="A3583" s="32">
        <v>2018</v>
      </c>
      <c r="B3583" s="32">
        <v>1660</v>
      </c>
      <c r="C3583" s="33" t="s">
        <v>563</v>
      </c>
      <c r="D3583" s="33" t="s">
        <v>564</v>
      </c>
      <c r="E3583" s="34">
        <v>30196</v>
      </c>
      <c r="F3583" s="35">
        <v>1.0349999999999999</v>
      </c>
      <c r="G3583" s="34">
        <v>637.9</v>
      </c>
      <c r="H3583" s="14">
        <f t="shared" si="220"/>
        <v>199361.99393999999</v>
      </c>
      <c r="I3583" s="11">
        <f t="shared" si="221"/>
        <v>30196</v>
      </c>
      <c r="J3583" s="11">
        <f t="shared" si="222"/>
        <v>31252.859999999997</v>
      </c>
      <c r="K3583" s="11">
        <f t="shared" si="223"/>
        <v>0</v>
      </c>
    </row>
    <row r="3584" spans="1:11" s="11" customFormat="1">
      <c r="A3584" s="32">
        <v>2018</v>
      </c>
      <c r="B3584" s="32">
        <v>1702</v>
      </c>
      <c r="C3584" s="33" t="s">
        <v>363</v>
      </c>
      <c r="D3584" s="33" t="s">
        <v>354</v>
      </c>
      <c r="E3584" s="34">
        <v>47514</v>
      </c>
      <c r="F3584" s="35">
        <v>17.957000000000001</v>
      </c>
      <c r="G3584" s="34">
        <v>221.7</v>
      </c>
      <c r="H3584" s="14">
        <f t="shared" si="220"/>
        <v>1891564.1268660002</v>
      </c>
      <c r="I3584" s="11">
        <f t="shared" si="221"/>
        <v>47514</v>
      </c>
      <c r="J3584" s="11">
        <f t="shared" si="222"/>
        <v>853208.89800000004</v>
      </c>
      <c r="K3584" s="11">
        <f t="shared" si="223"/>
        <v>0</v>
      </c>
    </row>
    <row r="3585" spans="1:11" s="11" customFormat="1">
      <c r="A3585" s="32">
        <v>2018</v>
      </c>
      <c r="B3585" s="32">
        <v>1702</v>
      </c>
      <c r="C3585" s="33" t="s">
        <v>363</v>
      </c>
      <c r="D3585" s="33" t="s">
        <v>354</v>
      </c>
      <c r="E3585" s="34">
        <v>31711</v>
      </c>
      <c r="F3585" s="35">
        <v>17.559000000000001</v>
      </c>
      <c r="G3585" s="34">
        <v>231.9</v>
      </c>
      <c r="H3585" s="14">
        <f t="shared" si="220"/>
        <v>1291250.3882309999</v>
      </c>
      <c r="I3585" s="11">
        <f t="shared" si="221"/>
        <v>31711</v>
      </c>
      <c r="J3585" s="11">
        <f t="shared" si="222"/>
        <v>556813.44900000002</v>
      </c>
      <c r="K3585" s="11">
        <f t="shared" si="223"/>
        <v>0</v>
      </c>
    </row>
    <row r="3586" spans="1:11" s="11" customFormat="1">
      <c r="A3586" s="32">
        <v>2018</v>
      </c>
      <c r="B3586" s="32">
        <v>1702</v>
      </c>
      <c r="C3586" s="33" t="s">
        <v>563</v>
      </c>
      <c r="D3586" s="33" t="s">
        <v>564</v>
      </c>
      <c r="E3586" s="34">
        <v>23232</v>
      </c>
      <c r="F3586" s="35">
        <v>1.028</v>
      </c>
      <c r="G3586" s="34">
        <v>1581.6</v>
      </c>
      <c r="H3586" s="14">
        <f t="shared" si="220"/>
        <v>377725.556736</v>
      </c>
      <c r="I3586" s="11">
        <f t="shared" si="221"/>
        <v>23232</v>
      </c>
      <c r="J3586" s="11">
        <f t="shared" si="222"/>
        <v>23882.495999999999</v>
      </c>
      <c r="K3586" s="11">
        <f t="shared" si="223"/>
        <v>0</v>
      </c>
    </row>
    <row r="3587" spans="1:11" s="11" customFormat="1">
      <c r="A3587" s="32">
        <v>2018</v>
      </c>
      <c r="B3587" s="32">
        <v>1702</v>
      </c>
      <c r="C3587" s="33" t="s">
        <v>353</v>
      </c>
      <c r="D3587" s="33" t="s">
        <v>354</v>
      </c>
      <c r="E3587" s="34">
        <v>165</v>
      </c>
      <c r="F3587" s="35">
        <v>22.603999999999999</v>
      </c>
      <c r="G3587" s="34">
        <v>309.7</v>
      </c>
      <c r="H3587" s="14">
        <f t="shared" si="220"/>
        <v>11550.757019999999</v>
      </c>
      <c r="I3587" s="11">
        <f t="shared" si="221"/>
        <v>165</v>
      </c>
      <c r="J3587" s="11">
        <f t="shared" si="222"/>
        <v>3729.66</v>
      </c>
      <c r="K3587" s="11">
        <f t="shared" si="223"/>
        <v>0</v>
      </c>
    </row>
    <row r="3588" spans="1:11" s="11" customFormat="1">
      <c r="A3588" s="32">
        <v>2018</v>
      </c>
      <c r="B3588" s="32">
        <v>1702</v>
      </c>
      <c r="C3588" s="33" t="s">
        <v>565</v>
      </c>
      <c r="D3588" s="33" t="s">
        <v>566</v>
      </c>
      <c r="E3588" s="34">
        <v>319</v>
      </c>
      <c r="F3588" s="35">
        <v>5.7960000000000003</v>
      </c>
      <c r="G3588" s="34">
        <v>1700.4</v>
      </c>
      <c r="H3588" s="14">
        <f t="shared" si="220"/>
        <v>31439.103696000002</v>
      </c>
      <c r="I3588" s="11">
        <f t="shared" si="221"/>
        <v>319</v>
      </c>
      <c r="J3588" s="11">
        <f t="shared" si="222"/>
        <v>1848.924</v>
      </c>
      <c r="K3588" s="11">
        <f t="shared" si="223"/>
        <v>0</v>
      </c>
    </row>
    <row r="3589" spans="1:11" s="11" customFormat="1">
      <c r="A3589" s="32">
        <v>2018</v>
      </c>
      <c r="B3589" s="32">
        <v>1710</v>
      </c>
      <c r="C3589" s="33" t="s">
        <v>363</v>
      </c>
      <c r="D3589" s="33" t="s">
        <v>354</v>
      </c>
      <c r="E3589" s="34">
        <v>47503</v>
      </c>
      <c r="F3589" s="35">
        <v>17.882999999999999</v>
      </c>
      <c r="G3589" s="34">
        <v>253.6</v>
      </c>
      <c r="H3589" s="14">
        <f t="shared" si="220"/>
        <v>2154322.2338640001</v>
      </c>
      <c r="I3589" s="11">
        <f t="shared" si="221"/>
        <v>47503</v>
      </c>
      <c r="J3589" s="11">
        <f t="shared" si="222"/>
        <v>849496.14899999998</v>
      </c>
      <c r="K3589" s="11">
        <f t="shared" si="223"/>
        <v>0</v>
      </c>
    </row>
    <row r="3590" spans="1:11" s="11" customFormat="1">
      <c r="A3590" s="32">
        <v>2018</v>
      </c>
      <c r="B3590" s="32">
        <v>1710</v>
      </c>
      <c r="C3590" s="33" t="s">
        <v>363</v>
      </c>
      <c r="D3590" s="33" t="s">
        <v>354</v>
      </c>
      <c r="E3590" s="34">
        <v>63879</v>
      </c>
      <c r="F3590" s="35">
        <v>17.701000000000001</v>
      </c>
      <c r="G3590" s="34">
        <v>255.8</v>
      </c>
      <c r="H3590" s="14">
        <f t="shared" ref="H3590:H3653" si="224">IF(I3590="","",G3590/100*F3590*E3590)</f>
        <v>2892387.3338820008</v>
      </c>
      <c r="I3590" s="11">
        <f t="shared" ref="I3590:I3653" si="225">IF(OR(G3590=".",F3590=".",E3590="."),"",E3590)</f>
        <v>63879</v>
      </c>
      <c r="J3590" s="11">
        <f t="shared" ref="J3590:J3653" si="226">IF(I3590="","",F3590*I3590)</f>
        <v>1130722.179</v>
      </c>
      <c r="K3590" s="11">
        <f t="shared" ref="K3590:K3653" si="227">IF(C3590="LIG",1,0)</f>
        <v>0</v>
      </c>
    </row>
    <row r="3591" spans="1:11" s="11" customFormat="1">
      <c r="A3591" s="32">
        <v>2018</v>
      </c>
      <c r="B3591" s="32">
        <v>1710</v>
      </c>
      <c r="C3591" s="33" t="s">
        <v>363</v>
      </c>
      <c r="D3591" s="33" t="s">
        <v>354</v>
      </c>
      <c r="E3591" s="34">
        <v>31625</v>
      </c>
      <c r="F3591" s="35">
        <v>17.998000000000001</v>
      </c>
      <c r="G3591" s="34">
        <v>257.2</v>
      </c>
      <c r="H3591" s="14">
        <f t="shared" si="224"/>
        <v>1463948.3210000002</v>
      </c>
      <c r="I3591" s="11">
        <f t="shared" si="225"/>
        <v>31625</v>
      </c>
      <c r="J3591" s="11">
        <f t="shared" si="226"/>
        <v>569186.75</v>
      </c>
      <c r="K3591" s="11">
        <f t="shared" si="227"/>
        <v>0</v>
      </c>
    </row>
    <row r="3592" spans="1:11" s="11" customFormat="1">
      <c r="A3592" s="32">
        <v>2018</v>
      </c>
      <c r="B3592" s="32">
        <v>1710</v>
      </c>
      <c r="C3592" s="33" t="s">
        <v>363</v>
      </c>
      <c r="D3592" s="33" t="s">
        <v>354</v>
      </c>
      <c r="E3592" s="34">
        <v>47585</v>
      </c>
      <c r="F3592" s="35">
        <v>18.082000000000001</v>
      </c>
      <c r="G3592" s="34">
        <v>253.1</v>
      </c>
      <c r="H3592" s="14">
        <f t="shared" si="224"/>
        <v>2177753.3160700002</v>
      </c>
      <c r="I3592" s="11">
        <f t="shared" si="225"/>
        <v>47585</v>
      </c>
      <c r="J3592" s="11">
        <f t="shared" si="226"/>
        <v>860431.97000000009</v>
      </c>
      <c r="K3592" s="11">
        <f t="shared" si="227"/>
        <v>0</v>
      </c>
    </row>
    <row r="3593" spans="1:11" s="11" customFormat="1">
      <c r="A3593" s="32">
        <v>2018</v>
      </c>
      <c r="B3593" s="32">
        <v>1710</v>
      </c>
      <c r="C3593" s="33" t="s">
        <v>363</v>
      </c>
      <c r="D3593" s="33" t="s">
        <v>354</v>
      </c>
      <c r="E3593" s="34">
        <v>63199</v>
      </c>
      <c r="F3593" s="35">
        <v>17.45</v>
      </c>
      <c r="G3593" s="34">
        <v>265.2</v>
      </c>
      <c r="H3593" s="14">
        <f t="shared" si="224"/>
        <v>2924685.4025999997</v>
      </c>
      <c r="I3593" s="11">
        <f t="shared" si="225"/>
        <v>63199</v>
      </c>
      <c r="J3593" s="11">
        <f t="shared" si="226"/>
        <v>1102822.55</v>
      </c>
      <c r="K3593" s="11">
        <f t="shared" si="227"/>
        <v>0</v>
      </c>
    </row>
    <row r="3594" spans="1:11" s="11" customFormat="1">
      <c r="A3594" s="32">
        <v>2018</v>
      </c>
      <c r="B3594" s="32">
        <v>1710</v>
      </c>
      <c r="C3594" s="33" t="s">
        <v>565</v>
      </c>
      <c r="D3594" s="33" t="s">
        <v>566</v>
      </c>
      <c r="E3594" s="34">
        <v>893</v>
      </c>
      <c r="F3594" s="35">
        <v>5.7960000000000003</v>
      </c>
      <c r="G3594" s="34">
        <v>1398.6</v>
      </c>
      <c r="H3594" s="14">
        <f t="shared" si="224"/>
        <v>72389.130407999997</v>
      </c>
      <c r="I3594" s="11">
        <f t="shared" si="225"/>
        <v>893</v>
      </c>
      <c r="J3594" s="11">
        <f t="shared" si="226"/>
        <v>5175.8280000000004</v>
      </c>
      <c r="K3594" s="11">
        <f t="shared" si="227"/>
        <v>0</v>
      </c>
    </row>
    <row r="3595" spans="1:11" s="11" customFormat="1">
      <c r="A3595" s="32">
        <v>2018</v>
      </c>
      <c r="B3595" s="32">
        <v>1733</v>
      </c>
      <c r="C3595" s="33" t="s">
        <v>568</v>
      </c>
      <c r="D3595" s="33" t="s">
        <v>569</v>
      </c>
      <c r="E3595" s="34">
        <v>7945</v>
      </c>
      <c r="F3595" s="35">
        <v>27.326000000000001</v>
      </c>
      <c r="G3595" s="34">
        <v>155.5</v>
      </c>
      <c r="H3595" s="14">
        <f t="shared" si="224"/>
        <v>337598.38384999998</v>
      </c>
      <c r="I3595" s="11">
        <f t="shared" si="225"/>
        <v>7945</v>
      </c>
      <c r="J3595" s="11">
        <f t="shared" si="226"/>
        <v>217105.07</v>
      </c>
      <c r="K3595" s="11">
        <f t="shared" si="227"/>
        <v>0</v>
      </c>
    </row>
    <row r="3596" spans="1:11" s="11" customFormat="1">
      <c r="A3596" s="32">
        <v>2018</v>
      </c>
      <c r="B3596" s="32">
        <v>1733</v>
      </c>
      <c r="C3596" s="33" t="s">
        <v>568</v>
      </c>
      <c r="D3596" s="33" t="s">
        <v>569</v>
      </c>
      <c r="E3596" s="34">
        <v>42155</v>
      </c>
      <c r="F3596" s="35">
        <v>27.276</v>
      </c>
      <c r="G3596" s="34">
        <v>155.80000000000001</v>
      </c>
      <c r="H3596" s="14">
        <f t="shared" si="224"/>
        <v>1791419.2172400001</v>
      </c>
      <c r="I3596" s="11">
        <f t="shared" si="225"/>
        <v>42155</v>
      </c>
      <c r="J3596" s="11">
        <f t="shared" si="226"/>
        <v>1149819.78</v>
      </c>
      <c r="K3596" s="11">
        <f t="shared" si="227"/>
        <v>0</v>
      </c>
    </row>
    <row r="3597" spans="1:11" s="11" customFormat="1">
      <c r="A3597" s="32">
        <v>2018</v>
      </c>
      <c r="B3597" s="32">
        <v>1733</v>
      </c>
      <c r="C3597" s="33" t="s">
        <v>353</v>
      </c>
      <c r="D3597" s="33" t="s">
        <v>354</v>
      </c>
      <c r="E3597" s="34">
        <v>139365</v>
      </c>
      <c r="F3597" s="35">
        <v>25.829000000000001</v>
      </c>
      <c r="G3597" s="34">
        <v>210.6</v>
      </c>
      <c r="H3597" s="14">
        <f t="shared" si="224"/>
        <v>7580880.9800100001</v>
      </c>
      <c r="I3597" s="11">
        <f t="shared" si="225"/>
        <v>139365</v>
      </c>
      <c r="J3597" s="11">
        <f t="shared" si="226"/>
        <v>3599658.585</v>
      </c>
      <c r="K3597" s="11">
        <f t="shared" si="227"/>
        <v>0</v>
      </c>
    </row>
    <row r="3598" spans="1:11" s="11" customFormat="1">
      <c r="A3598" s="32">
        <v>2018</v>
      </c>
      <c r="B3598" s="32">
        <v>1733</v>
      </c>
      <c r="C3598" s="33" t="s">
        <v>363</v>
      </c>
      <c r="D3598" s="33" t="s">
        <v>354</v>
      </c>
      <c r="E3598" s="34">
        <v>140705</v>
      </c>
      <c r="F3598" s="35">
        <v>17.975000000000001</v>
      </c>
      <c r="G3598" s="34">
        <v>196.2</v>
      </c>
      <c r="H3598" s="14">
        <f t="shared" si="224"/>
        <v>4962236.1997500006</v>
      </c>
      <c r="I3598" s="11">
        <f t="shared" si="225"/>
        <v>140705</v>
      </c>
      <c r="J3598" s="11">
        <f t="shared" si="226"/>
        <v>2529172.375</v>
      </c>
      <c r="K3598" s="11">
        <f t="shared" si="227"/>
        <v>0</v>
      </c>
    </row>
    <row r="3599" spans="1:11" s="11" customFormat="1">
      <c r="A3599" s="32">
        <v>2018</v>
      </c>
      <c r="B3599" s="32">
        <v>1733</v>
      </c>
      <c r="C3599" s="33" t="s">
        <v>363</v>
      </c>
      <c r="D3599" s="33" t="s">
        <v>354</v>
      </c>
      <c r="E3599" s="34">
        <v>77546</v>
      </c>
      <c r="F3599" s="35">
        <v>18.058</v>
      </c>
      <c r="G3599" s="34">
        <v>196</v>
      </c>
      <c r="H3599" s="14">
        <f t="shared" si="224"/>
        <v>2744638.3092799997</v>
      </c>
      <c r="I3599" s="11">
        <f t="shared" si="225"/>
        <v>77546</v>
      </c>
      <c r="J3599" s="11">
        <f t="shared" si="226"/>
        <v>1400325.6680000001</v>
      </c>
      <c r="K3599" s="11">
        <f t="shared" si="227"/>
        <v>0</v>
      </c>
    </row>
    <row r="3600" spans="1:11" s="11" customFormat="1">
      <c r="A3600" s="32">
        <v>2018</v>
      </c>
      <c r="B3600" s="32">
        <v>1733</v>
      </c>
      <c r="C3600" s="33" t="s">
        <v>363</v>
      </c>
      <c r="D3600" s="33" t="s">
        <v>354</v>
      </c>
      <c r="E3600" s="34">
        <v>15591</v>
      </c>
      <c r="F3600" s="35">
        <v>18.172000000000001</v>
      </c>
      <c r="G3600" s="34">
        <v>194.3</v>
      </c>
      <c r="H3600" s="14">
        <f t="shared" si="224"/>
        <v>550490.08383600006</v>
      </c>
      <c r="I3600" s="11">
        <f t="shared" si="225"/>
        <v>15591</v>
      </c>
      <c r="J3600" s="11">
        <f t="shared" si="226"/>
        <v>283319.652</v>
      </c>
      <c r="K3600" s="11">
        <f t="shared" si="227"/>
        <v>0</v>
      </c>
    </row>
    <row r="3601" spans="1:11" s="11" customFormat="1">
      <c r="A3601" s="32">
        <v>2018</v>
      </c>
      <c r="B3601" s="32">
        <v>1733</v>
      </c>
      <c r="C3601" s="33" t="s">
        <v>363</v>
      </c>
      <c r="D3601" s="33" t="s">
        <v>354</v>
      </c>
      <c r="E3601" s="34">
        <v>15598</v>
      </c>
      <c r="F3601" s="35">
        <v>17.942</v>
      </c>
      <c r="G3601" s="34">
        <v>195.2</v>
      </c>
      <c r="H3601" s="14">
        <f t="shared" si="224"/>
        <v>546285.38483200001</v>
      </c>
      <c r="I3601" s="11">
        <f t="shared" si="225"/>
        <v>15598</v>
      </c>
      <c r="J3601" s="11">
        <f t="shared" si="226"/>
        <v>279859.31599999999</v>
      </c>
      <c r="K3601" s="11">
        <f t="shared" si="227"/>
        <v>0</v>
      </c>
    </row>
    <row r="3602" spans="1:11" s="11" customFormat="1">
      <c r="A3602" s="32">
        <v>2018</v>
      </c>
      <c r="B3602" s="32">
        <v>1733</v>
      </c>
      <c r="C3602" s="33" t="s">
        <v>363</v>
      </c>
      <c r="D3602" s="33" t="s">
        <v>354</v>
      </c>
      <c r="E3602" s="34">
        <v>15322</v>
      </c>
      <c r="F3602" s="35">
        <v>17.57</v>
      </c>
      <c r="G3602" s="34">
        <v>200.9</v>
      </c>
      <c r="H3602" s="14">
        <f t="shared" si="224"/>
        <v>540837.94785999996</v>
      </c>
      <c r="I3602" s="11">
        <f t="shared" si="225"/>
        <v>15322</v>
      </c>
      <c r="J3602" s="11">
        <f t="shared" si="226"/>
        <v>269207.53999999998</v>
      </c>
      <c r="K3602" s="11">
        <f t="shared" si="227"/>
        <v>0</v>
      </c>
    </row>
    <row r="3603" spans="1:11" s="11" customFormat="1">
      <c r="A3603" s="32">
        <v>2018</v>
      </c>
      <c r="B3603" s="32">
        <v>1733</v>
      </c>
      <c r="C3603" s="33" t="s">
        <v>363</v>
      </c>
      <c r="D3603" s="33" t="s">
        <v>354</v>
      </c>
      <c r="E3603" s="34">
        <v>169436</v>
      </c>
      <c r="F3603" s="35">
        <v>17.484000000000002</v>
      </c>
      <c r="G3603" s="34">
        <v>201.5</v>
      </c>
      <c r="H3603" s="14">
        <f t="shared" si="224"/>
        <v>5969274.3333600014</v>
      </c>
      <c r="I3603" s="11">
        <f t="shared" si="225"/>
        <v>169436</v>
      </c>
      <c r="J3603" s="11">
        <f t="shared" si="226"/>
        <v>2962419.0240000002</v>
      </c>
      <c r="K3603" s="11">
        <f t="shared" si="227"/>
        <v>0</v>
      </c>
    </row>
    <row r="3604" spans="1:11" s="11" customFormat="1">
      <c r="A3604" s="32">
        <v>2018</v>
      </c>
      <c r="B3604" s="32">
        <v>1733</v>
      </c>
      <c r="C3604" s="33" t="s">
        <v>363</v>
      </c>
      <c r="D3604" s="33" t="s">
        <v>354</v>
      </c>
      <c r="E3604" s="34">
        <v>109120</v>
      </c>
      <c r="F3604" s="35">
        <v>17.690999999999999</v>
      </c>
      <c r="G3604" s="34">
        <v>199</v>
      </c>
      <c r="H3604" s="14">
        <f t="shared" si="224"/>
        <v>3841579.4208</v>
      </c>
      <c r="I3604" s="11">
        <f t="shared" si="225"/>
        <v>109120</v>
      </c>
      <c r="J3604" s="11">
        <f t="shared" si="226"/>
        <v>1930441.92</v>
      </c>
      <c r="K3604" s="11">
        <f t="shared" si="227"/>
        <v>0</v>
      </c>
    </row>
    <row r="3605" spans="1:11" s="11" customFormat="1">
      <c r="A3605" s="32">
        <v>2018</v>
      </c>
      <c r="B3605" s="32">
        <v>1733</v>
      </c>
      <c r="C3605" s="33" t="s">
        <v>565</v>
      </c>
      <c r="D3605" s="33" t="s">
        <v>566</v>
      </c>
      <c r="E3605" s="34">
        <v>2870</v>
      </c>
      <c r="F3605" s="35">
        <v>5.8</v>
      </c>
      <c r="G3605" s="34">
        <v>1440.3</v>
      </c>
      <c r="H3605" s="14">
        <f t="shared" si="224"/>
        <v>239752.33799999996</v>
      </c>
      <c r="I3605" s="11">
        <f t="shared" si="225"/>
        <v>2870</v>
      </c>
      <c r="J3605" s="11">
        <f t="shared" si="226"/>
        <v>16646</v>
      </c>
      <c r="K3605" s="11">
        <f t="shared" si="227"/>
        <v>0</v>
      </c>
    </row>
    <row r="3606" spans="1:11" s="11" customFormat="1">
      <c r="A3606" s="32">
        <v>2018</v>
      </c>
      <c r="B3606" s="32">
        <v>1740</v>
      </c>
      <c r="C3606" s="33" t="s">
        <v>363</v>
      </c>
      <c r="D3606" s="33" t="s">
        <v>354</v>
      </c>
      <c r="E3606" s="34">
        <v>15658</v>
      </c>
      <c r="F3606" s="35">
        <v>17.754000000000001</v>
      </c>
      <c r="G3606" s="34">
        <v>204.3</v>
      </c>
      <c r="H3606" s="14">
        <f t="shared" si="224"/>
        <v>567937.92567600007</v>
      </c>
      <c r="I3606" s="11">
        <f t="shared" si="225"/>
        <v>15658</v>
      </c>
      <c r="J3606" s="11">
        <f t="shared" si="226"/>
        <v>277992.13200000004</v>
      </c>
      <c r="K3606" s="11">
        <f t="shared" si="227"/>
        <v>0</v>
      </c>
    </row>
    <row r="3607" spans="1:11" s="11" customFormat="1">
      <c r="A3607" s="32">
        <v>2018</v>
      </c>
      <c r="B3607" s="32">
        <v>1740</v>
      </c>
      <c r="C3607" s="33" t="s">
        <v>563</v>
      </c>
      <c r="D3607" s="33" t="s">
        <v>564</v>
      </c>
      <c r="E3607" s="34">
        <v>113876</v>
      </c>
      <c r="F3607" s="35">
        <v>1.0089999999999999</v>
      </c>
      <c r="G3607" s="34">
        <v>344.8</v>
      </c>
      <c r="H3607" s="14">
        <f t="shared" si="224"/>
        <v>396178.24803199997</v>
      </c>
      <c r="I3607" s="11">
        <f t="shared" si="225"/>
        <v>113876</v>
      </c>
      <c r="J3607" s="11">
        <f t="shared" si="226"/>
        <v>114900.88399999999</v>
      </c>
      <c r="K3607" s="11">
        <f t="shared" si="227"/>
        <v>0</v>
      </c>
    </row>
    <row r="3608" spans="1:11" s="11" customFormat="1">
      <c r="A3608" s="32">
        <v>2018</v>
      </c>
      <c r="B3608" s="32">
        <v>1743</v>
      </c>
      <c r="C3608" s="33" t="s">
        <v>565</v>
      </c>
      <c r="D3608" s="33" t="s">
        <v>566</v>
      </c>
      <c r="E3608" s="34">
        <v>2588</v>
      </c>
      <c r="F3608" s="35">
        <v>5.8</v>
      </c>
      <c r="G3608" s="34">
        <v>1553.9</v>
      </c>
      <c r="H3608" s="14">
        <f t="shared" si="224"/>
        <v>233246.60560000004</v>
      </c>
      <c r="I3608" s="11">
        <f t="shared" si="225"/>
        <v>2588</v>
      </c>
      <c r="J3608" s="11">
        <f t="shared" si="226"/>
        <v>15010.4</v>
      </c>
      <c r="K3608" s="11">
        <f t="shared" si="227"/>
        <v>0</v>
      </c>
    </row>
    <row r="3609" spans="1:11" s="11" customFormat="1">
      <c r="A3609" s="32">
        <v>2018</v>
      </c>
      <c r="B3609" s="32">
        <v>1743</v>
      </c>
      <c r="C3609" s="33" t="s">
        <v>563</v>
      </c>
      <c r="D3609" s="33" t="s">
        <v>564</v>
      </c>
      <c r="E3609" s="34">
        <v>78007</v>
      </c>
      <c r="F3609" s="35">
        <v>1.01</v>
      </c>
      <c r="G3609" s="34">
        <v>496.6</v>
      </c>
      <c r="H3609" s="14">
        <f t="shared" si="224"/>
        <v>391256.58962000004</v>
      </c>
      <c r="I3609" s="11">
        <f t="shared" si="225"/>
        <v>78007</v>
      </c>
      <c r="J3609" s="11">
        <f t="shared" si="226"/>
        <v>78787.070000000007</v>
      </c>
      <c r="K3609" s="11">
        <f t="shared" si="227"/>
        <v>0</v>
      </c>
    </row>
    <row r="3610" spans="1:11" s="11" customFormat="1">
      <c r="A3610" s="32">
        <v>2018</v>
      </c>
      <c r="B3610" s="32">
        <v>1745</v>
      </c>
      <c r="C3610" s="33" t="s">
        <v>363</v>
      </c>
      <c r="D3610" s="33" t="s">
        <v>354</v>
      </c>
      <c r="E3610" s="34">
        <v>14865</v>
      </c>
      <c r="F3610" s="35">
        <v>18.085999999999999</v>
      </c>
      <c r="G3610" s="34">
        <v>202.2</v>
      </c>
      <c r="H3610" s="14">
        <f t="shared" si="224"/>
        <v>543611.44457999989</v>
      </c>
      <c r="I3610" s="11">
        <f t="shared" si="225"/>
        <v>14865</v>
      </c>
      <c r="J3610" s="11">
        <f t="shared" si="226"/>
        <v>268848.38999999996</v>
      </c>
      <c r="K3610" s="11">
        <f t="shared" si="227"/>
        <v>0</v>
      </c>
    </row>
    <row r="3611" spans="1:11" s="11" customFormat="1">
      <c r="A3611" s="32">
        <v>2018</v>
      </c>
      <c r="B3611" s="32">
        <v>1745</v>
      </c>
      <c r="C3611" s="33" t="s">
        <v>363</v>
      </c>
      <c r="D3611" s="33" t="s">
        <v>354</v>
      </c>
      <c r="E3611" s="34">
        <v>15158</v>
      </c>
      <c r="F3611" s="35">
        <v>18.006</v>
      </c>
      <c r="G3611" s="34">
        <v>201</v>
      </c>
      <c r="H3611" s="14">
        <f t="shared" si="224"/>
        <v>548599.24547999993</v>
      </c>
      <c r="I3611" s="11">
        <f t="shared" si="225"/>
        <v>15158</v>
      </c>
      <c r="J3611" s="11">
        <f t="shared" si="226"/>
        <v>272934.94799999997</v>
      </c>
      <c r="K3611" s="11">
        <f t="shared" si="227"/>
        <v>0</v>
      </c>
    </row>
    <row r="3612" spans="1:11" s="11" customFormat="1">
      <c r="A3612" s="32">
        <v>2018</v>
      </c>
      <c r="B3612" s="32">
        <v>1745</v>
      </c>
      <c r="C3612" s="33" t="s">
        <v>363</v>
      </c>
      <c r="D3612" s="33" t="s">
        <v>354</v>
      </c>
      <c r="E3612" s="34">
        <v>15322</v>
      </c>
      <c r="F3612" s="35">
        <v>18.11</v>
      </c>
      <c r="G3612" s="34">
        <v>198</v>
      </c>
      <c r="H3612" s="14">
        <f t="shared" si="224"/>
        <v>549413.21159999992</v>
      </c>
      <c r="I3612" s="11">
        <f t="shared" si="225"/>
        <v>15322</v>
      </c>
      <c r="J3612" s="11">
        <f t="shared" si="226"/>
        <v>277481.42</v>
      </c>
      <c r="K3612" s="11">
        <f t="shared" si="227"/>
        <v>0</v>
      </c>
    </row>
    <row r="3613" spans="1:11" s="11" customFormat="1">
      <c r="A3613" s="32">
        <v>2018</v>
      </c>
      <c r="B3613" s="32">
        <v>1745</v>
      </c>
      <c r="C3613" s="33" t="s">
        <v>363</v>
      </c>
      <c r="D3613" s="33" t="s">
        <v>354</v>
      </c>
      <c r="E3613" s="34">
        <v>46129</v>
      </c>
      <c r="F3613" s="35">
        <v>17.472000000000001</v>
      </c>
      <c r="G3613" s="34">
        <v>205.5</v>
      </c>
      <c r="H3613" s="14">
        <f t="shared" si="224"/>
        <v>1656259.8998400001</v>
      </c>
      <c r="I3613" s="11">
        <f t="shared" si="225"/>
        <v>46129</v>
      </c>
      <c r="J3613" s="11">
        <f t="shared" si="226"/>
        <v>805965.88800000004</v>
      </c>
      <c r="K3613" s="11">
        <f t="shared" si="227"/>
        <v>0</v>
      </c>
    </row>
    <row r="3614" spans="1:11" s="11" customFormat="1">
      <c r="A3614" s="32">
        <v>2018</v>
      </c>
      <c r="B3614" s="32">
        <v>1745</v>
      </c>
      <c r="C3614" s="33" t="s">
        <v>563</v>
      </c>
      <c r="D3614" s="33" t="s">
        <v>564</v>
      </c>
      <c r="E3614" s="34">
        <v>12826</v>
      </c>
      <c r="F3614" s="35">
        <v>1.0089999999999999</v>
      </c>
      <c r="G3614" s="34">
        <v>532.5</v>
      </c>
      <c r="H3614" s="14">
        <f t="shared" si="224"/>
        <v>68913.136049999986</v>
      </c>
      <c r="I3614" s="11">
        <f t="shared" si="225"/>
        <v>12826</v>
      </c>
      <c r="J3614" s="11">
        <f t="shared" si="226"/>
        <v>12941.433999999999</v>
      </c>
      <c r="K3614" s="11">
        <f t="shared" si="227"/>
        <v>0</v>
      </c>
    </row>
    <row r="3615" spans="1:11" s="11" customFormat="1">
      <c r="A3615" s="32">
        <v>2018</v>
      </c>
      <c r="B3615" s="32">
        <v>1769</v>
      </c>
      <c r="C3615" s="33" t="s">
        <v>565</v>
      </c>
      <c r="D3615" s="33" t="s">
        <v>566</v>
      </c>
      <c r="E3615" s="34">
        <v>852</v>
      </c>
      <c r="F3615" s="35">
        <v>5.88</v>
      </c>
      <c r="G3615" s="34">
        <v>1601.7</v>
      </c>
      <c r="H3615" s="14">
        <f t="shared" si="224"/>
        <v>80241.325919999988</v>
      </c>
      <c r="I3615" s="11">
        <f t="shared" si="225"/>
        <v>852</v>
      </c>
      <c r="J3615" s="11">
        <f t="shared" si="226"/>
        <v>5009.76</v>
      </c>
      <c r="K3615" s="11">
        <f t="shared" si="227"/>
        <v>0</v>
      </c>
    </row>
    <row r="3616" spans="1:11" s="11" customFormat="1">
      <c r="A3616" s="32">
        <v>2018</v>
      </c>
      <c r="B3616" s="32">
        <v>1825</v>
      </c>
      <c r="C3616" s="33" t="s">
        <v>563</v>
      </c>
      <c r="D3616" s="33" t="s">
        <v>564</v>
      </c>
      <c r="E3616" s="34">
        <v>881</v>
      </c>
      <c r="F3616" s="35">
        <v>1</v>
      </c>
      <c r="G3616" s="34">
        <v>418.9</v>
      </c>
      <c r="H3616" s="14">
        <f t="shared" si="224"/>
        <v>3690.509</v>
      </c>
      <c r="I3616" s="11">
        <f t="shared" si="225"/>
        <v>881</v>
      </c>
      <c r="J3616" s="11">
        <f t="shared" si="226"/>
        <v>881</v>
      </c>
      <c r="K3616" s="11">
        <f t="shared" si="227"/>
        <v>0</v>
      </c>
    </row>
    <row r="3617" spans="1:11" s="11" customFormat="1">
      <c r="A3617" s="32">
        <v>2018</v>
      </c>
      <c r="B3617" s="32">
        <v>1825</v>
      </c>
      <c r="C3617" s="33" t="s">
        <v>353</v>
      </c>
      <c r="D3617" s="33" t="s">
        <v>354</v>
      </c>
      <c r="E3617" s="34">
        <v>1635</v>
      </c>
      <c r="F3617" s="35">
        <v>24.93</v>
      </c>
      <c r="G3617" s="34">
        <v>272.3</v>
      </c>
      <c r="H3617" s="14">
        <f t="shared" si="224"/>
        <v>110990.97765000002</v>
      </c>
      <c r="I3617" s="11">
        <f t="shared" si="225"/>
        <v>1635</v>
      </c>
      <c r="J3617" s="11">
        <f t="shared" si="226"/>
        <v>40760.550000000003</v>
      </c>
      <c r="K3617" s="11">
        <f t="shared" si="227"/>
        <v>0</v>
      </c>
    </row>
    <row r="3618" spans="1:11" s="11" customFormat="1">
      <c r="A3618" s="32">
        <v>2018</v>
      </c>
      <c r="B3618" s="32">
        <v>1825</v>
      </c>
      <c r="C3618" s="33" t="s">
        <v>353</v>
      </c>
      <c r="D3618" s="33" t="s">
        <v>354</v>
      </c>
      <c r="E3618" s="34">
        <v>1645</v>
      </c>
      <c r="F3618" s="35">
        <v>24.93</v>
      </c>
      <c r="G3618" s="34">
        <v>272.3</v>
      </c>
      <c r="H3618" s="14">
        <f t="shared" si="224"/>
        <v>111669.82155000002</v>
      </c>
      <c r="I3618" s="11">
        <f t="shared" si="225"/>
        <v>1645</v>
      </c>
      <c r="J3618" s="11">
        <f t="shared" si="226"/>
        <v>41009.85</v>
      </c>
      <c r="K3618" s="11">
        <f t="shared" si="227"/>
        <v>0</v>
      </c>
    </row>
    <row r="3619" spans="1:11" s="11" customFormat="1">
      <c r="A3619" s="32">
        <v>2018</v>
      </c>
      <c r="B3619" s="32">
        <v>1831</v>
      </c>
      <c r="C3619" s="33" t="s">
        <v>363</v>
      </c>
      <c r="D3619" s="33" t="s">
        <v>354</v>
      </c>
      <c r="E3619" s="34">
        <v>16254</v>
      </c>
      <c r="F3619" s="35">
        <v>18.058</v>
      </c>
      <c r="G3619" s="34">
        <v>223.9</v>
      </c>
      <c r="H3619" s="14">
        <f t="shared" si="224"/>
        <v>657179.48494799994</v>
      </c>
      <c r="I3619" s="11">
        <f t="shared" si="225"/>
        <v>16254</v>
      </c>
      <c r="J3619" s="11">
        <f t="shared" si="226"/>
        <v>293514.73200000002</v>
      </c>
      <c r="K3619" s="11">
        <f t="shared" si="227"/>
        <v>0</v>
      </c>
    </row>
    <row r="3620" spans="1:11" s="11" customFormat="1">
      <c r="A3620" s="32">
        <v>2018</v>
      </c>
      <c r="B3620" s="32">
        <v>1831</v>
      </c>
      <c r="C3620" s="33" t="s">
        <v>565</v>
      </c>
      <c r="D3620" s="33" t="s">
        <v>566</v>
      </c>
      <c r="E3620" s="34">
        <v>310</v>
      </c>
      <c r="F3620" s="35">
        <v>5.7960000000000003</v>
      </c>
      <c r="G3620" s="34">
        <v>1505.1</v>
      </c>
      <c r="H3620" s="14">
        <f t="shared" si="224"/>
        <v>27043.034759999999</v>
      </c>
      <c r="I3620" s="11">
        <f t="shared" si="225"/>
        <v>310</v>
      </c>
      <c r="J3620" s="11">
        <f t="shared" si="226"/>
        <v>1796.76</v>
      </c>
      <c r="K3620" s="11">
        <f t="shared" si="227"/>
        <v>0</v>
      </c>
    </row>
    <row r="3621" spans="1:11" s="11" customFormat="1">
      <c r="A3621" s="32">
        <v>2018</v>
      </c>
      <c r="B3621" s="32">
        <v>1832</v>
      </c>
      <c r="C3621" s="33" t="s">
        <v>363</v>
      </c>
      <c r="D3621" s="33" t="s">
        <v>354</v>
      </c>
      <c r="E3621" s="34">
        <v>23931</v>
      </c>
      <c r="F3621" s="35">
        <v>18</v>
      </c>
      <c r="G3621" s="34">
        <v>226.6</v>
      </c>
      <c r="H3621" s="14">
        <f t="shared" si="224"/>
        <v>976097.62799999991</v>
      </c>
      <c r="I3621" s="11">
        <f t="shared" si="225"/>
        <v>23931</v>
      </c>
      <c r="J3621" s="11">
        <f t="shared" si="226"/>
        <v>430758</v>
      </c>
      <c r="K3621" s="11">
        <f t="shared" si="227"/>
        <v>0</v>
      </c>
    </row>
    <row r="3622" spans="1:11" s="11" customFormat="1">
      <c r="A3622" s="32">
        <v>2018</v>
      </c>
      <c r="B3622" s="32">
        <v>1832</v>
      </c>
      <c r="C3622" s="33" t="s">
        <v>565</v>
      </c>
      <c r="D3622" s="33" t="s">
        <v>566</v>
      </c>
      <c r="E3622" s="34">
        <v>78</v>
      </c>
      <c r="F3622" s="35">
        <v>5.8</v>
      </c>
      <c r="G3622" s="34">
        <v>1768.8</v>
      </c>
      <c r="H3622" s="14">
        <f t="shared" si="224"/>
        <v>8002.051199999999</v>
      </c>
      <c r="I3622" s="11">
        <f t="shared" si="225"/>
        <v>78</v>
      </c>
      <c r="J3622" s="11">
        <f t="shared" si="226"/>
        <v>452.4</v>
      </c>
      <c r="K3622" s="11">
        <f t="shared" si="227"/>
        <v>0</v>
      </c>
    </row>
    <row r="3623" spans="1:11" s="11" customFormat="1">
      <c r="A3623" s="32">
        <v>2018</v>
      </c>
      <c r="B3623" s="32">
        <v>1866</v>
      </c>
      <c r="C3623" s="33" t="s">
        <v>563</v>
      </c>
      <c r="D3623" s="33" t="s">
        <v>564</v>
      </c>
      <c r="E3623" s="34">
        <v>23752</v>
      </c>
      <c r="F3623" s="35">
        <v>1</v>
      </c>
      <c r="G3623" s="34">
        <v>380.1</v>
      </c>
      <c r="H3623" s="14">
        <f t="shared" si="224"/>
        <v>90281.351999999999</v>
      </c>
      <c r="I3623" s="11">
        <f t="shared" si="225"/>
        <v>23752</v>
      </c>
      <c r="J3623" s="11">
        <f t="shared" si="226"/>
        <v>23752</v>
      </c>
      <c r="K3623" s="11">
        <f t="shared" si="227"/>
        <v>0</v>
      </c>
    </row>
    <row r="3624" spans="1:11" s="11" customFormat="1">
      <c r="A3624" s="32">
        <v>2018</v>
      </c>
      <c r="B3624" s="32">
        <v>1893</v>
      </c>
      <c r="C3624" s="33" t="s">
        <v>363</v>
      </c>
      <c r="D3624" s="33" t="s">
        <v>354</v>
      </c>
      <c r="E3624" s="34">
        <v>29413</v>
      </c>
      <c r="F3624" s="35">
        <v>17.649999999999999</v>
      </c>
      <c r="G3624" s="34">
        <v>194.6</v>
      </c>
      <c r="H3624" s="14">
        <f t="shared" si="224"/>
        <v>1010245.3696999999</v>
      </c>
      <c r="I3624" s="11">
        <f t="shared" si="225"/>
        <v>29413</v>
      </c>
      <c r="J3624" s="11">
        <f t="shared" si="226"/>
        <v>519139.44999999995</v>
      </c>
      <c r="K3624" s="11">
        <f t="shared" si="227"/>
        <v>0</v>
      </c>
    </row>
    <row r="3625" spans="1:11" s="11" customFormat="1">
      <c r="A3625" s="32">
        <v>2018</v>
      </c>
      <c r="B3625" s="32">
        <v>1893</v>
      </c>
      <c r="C3625" s="33" t="s">
        <v>363</v>
      </c>
      <c r="D3625" s="33" t="s">
        <v>354</v>
      </c>
      <c r="E3625" s="34">
        <v>56675</v>
      </c>
      <c r="F3625" s="35">
        <v>18.54</v>
      </c>
      <c r="G3625" s="34">
        <v>176.2</v>
      </c>
      <c r="H3625" s="14">
        <f t="shared" si="224"/>
        <v>1851429.4289999998</v>
      </c>
      <c r="I3625" s="11">
        <f t="shared" si="225"/>
        <v>56675</v>
      </c>
      <c r="J3625" s="11">
        <f t="shared" si="226"/>
        <v>1050754.5</v>
      </c>
      <c r="K3625" s="11">
        <f t="shared" si="227"/>
        <v>0</v>
      </c>
    </row>
    <row r="3626" spans="1:11" s="11" customFormat="1">
      <c r="A3626" s="32">
        <v>2018</v>
      </c>
      <c r="B3626" s="32">
        <v>1893</v>
      </c>
      <c r="C3626" s="33" t="s">
        <v>363</v>
      </c>
      <c r="D3626" s="33" t="s">
        <v>354</v>
      </c>
      <c r="E3626" s="34">
        <v>14394</v>
      </c>
      <c r="F3626" s="35">
        <v>17.420000000000002</v>
      </c>
      <c r="G3626" s="34">
        <v>226.6</v>
      </c>
      <c r="H3626" s="14">
        <f t="shared" si="224"/>
        <v>568184.72568000015</v>
      </c>
      <c r="I3626" s="11">
        <f t="shared" si="225"/>
        <v>14394</v>
      </c>
      <c r="J3626" s="11">
        <f t="shared" si="226"/>
        <v>250743.48</v>
      </c>
      <c r="K3626" s="11">
        <f t="shared" si="227"/>
        <v>0</v>
      </c>
    </row>
    <row r="3627" spans="1:11" s="11" customFormat="1">
      <c r="A3627" s="32">
        <v>2018</v>
      </c>
      <c r="B3627" s="32">
        <v>1893</v>
      </c>
      <c r="C3627" s="33" t="s">
        <v>363</v>
      </c>
      <c r="D3627" s="33" t="s">
        <v>354</v>
      </c>
      <c r="E3627" s="34">
        <v>43908</v>
      </c>
      <c r="F3627" s="35">
        <v>18.850000000000001</v>
      </c>
      <c r="G3627" s="34">
        <v>189.6</v>
      </c>
      <c r="H3627" s="14">
        <f t="shared" si="224"/>
        <v>1569254.3568000002</v>
      </c>
      <c r="I3627" s="11">
        <f t="shared" si="225"/>
        <v>43908</v>
      </c>
      <c r="J3627" s="11">
        <f t="shared" si="226"/>
        <v>827665.8</v>
      </c>
      <c r="K3627" s="11">
        <f t="shared" si="227"/>
        <v>0</v>
      </c>
    </row>
    <row r="3628" spans="1:11" s="11" customFormat="1">
      <c r="A3628" s="32">
        <v>2018</v>
      </c>
      <c r="B3628" s="32">
        <v>1893</v>
      </c>
      <c r="C3628" s="33" t="s">
        <v>565</v>
      </c>
      <c r="D3628" s="33" t="s">
        <v>566</v>
      </c>
      <c r="E3628" s="34">
        <v>372</v>
      </c>
      <c r="F3628" s="35">
        <v>5.7539999999999996</v>
      </c>
      <c r="G3628" s="34">
        <v>1557.3</v>
      </c>
      <c r="H3628" s="14">
        <f t="shared" si="224"/>
        <v>33333.819623999996</v>
      </c>
      <c r="I3628" s="11">
        <f t="shared" si="225"/>
        <v>372</v>
      </c>
      <c r="J3628" s="11">
        <f t="shared" si="226"/>
        <v>2140.4879999999998</v>
      </c>
      <c r="K3628" s="11">
        <f t="shared" si="227"/>
        <v>0</v>
      </c>
    </row>
    <row r="3629" spans="1:11" s="11" customFormat="1">
      <c r="A3629" s="32">
        <v>2018</v>
      </c>
      <c r="B3629" s="32">
        <v>1893</v>
      </c>
      <c r="C3629" s="33" t="s">
        <v>363</v>
      </c>
      <c r="D3629" s="33" t="s">
        <v>354</v>
      </c>
      <c r="E3629" s="34">
        <v>155851</v>
      </c>
      <c r="F3629" s="35">
        <v>17.989999999999998</v>
      </c>
      <c r="G3629" s="34">
        <v>182.6</v>
      </c>
      <c r="H3629" s="14">
        <f t="shared" si="224"/>
        <v>5119664.8287399998</v>
      </c>
      <c r="I3629" s="11">
        <f t="shared" si="225"/>
        <v>155851</v>
      </c>
      <c r="J3629" s="11">
        <f t="shared" si="226"/>
        <v>2803759.4899999998</v>
      </c>
      <c r="K3629" s="11">
        <f t="shared" si="227"/>
        <v>0</v>
      </c>
    </row>
    <row r="3630" spans="1:11" s="11" customFormat="1">
      <c r="A3630" s="32">
        <v>2018</v>
      </c>
      <c r="B3630" s="32">
        <v>1893</v>
      </c>
      <c r="C3630" s="33" t="s">
        <v>563</v>
      </c>
      <c r="D3630" s="33" t="s">
        <v>564</v>
      </c>
      <c r="E3630" s="34">
        <v>10783</v>
      </c>
      <c r="F3630" s="35">
        <v>1.0269999999999999</v>
      </c>
      <c r="G3630" s="34">
        <v>310.8</v>
      </c>
      <c r="H3630" s="14">
        <f t="shared" si="224"/>
        <v>34418.430227999997</v>
      </c>
      <c r="I3630" s="11">
        <f t="shared" si="225"/>
        <v>10783</v>
      </c>
      <c r="J3630" s="11">
        <f t="shared" si="226"/>
        <v>11074.141</v>
      </c>
      <c r="K3630" s="11">
        <f t="shared" si="227"/>
        <v>0</v>
      </c>
    </row>
    <row r="3631" spans="1:11" s="11" customFormat="1">
      <c r="A3631" s="32">
        <v>2018</v>
      </c>
      <c r="B3631" s="32">
        <v>1897</v>
      </c>
      <c r="C3631" s="33" t="s">
        <v>563</v>
      </c>
      <c r="D3631" s="33" t="s">
        <v>564</v>
      </c>
      <c r="E3631" s="34">
        <v>577</v>
      </c>
      <c r="F3631" s="35">
        <v>1</v>
      </c>
      <c r="G3631" s="34">
        <v>429</v>
      </c>
      <c r="H3631" s="14">
        <f t="shared" si="224"/>
        <v>2475.33</v>
      </c>
      <c r="I3631" s="11">
        <f t="shared" si="225"/>
        <v>577</v>
      </c>
      <c r="J3631" s="11">
        <f t="shared" si="226"/>
        <v>577</v>
      </c>
      <c r="K3631" s="11">
        <f t="shared" si="227"/>
        <v>0</v>
      </c>
    </row>
    <row r="3632" spans="1:11" s="11" customFormat="1">
      <c r="A3632" s="32">
        <v>2018</v>
      </c>
      <c r="B3632" s="32">
        <v>1912</v>
      </c>
      <c r="C3632" s="33" t="s">
        <v>563</v>
      </c>
      <c r="D3632" s="33" t="s">
        <v>564</v>
      </c>
      <c r="E3632" s="34">
        <v>1153771</v>
      </c>
      <c r="F3632" s="35">
        <v>1.0620000000000001</v>
      </c>
      <c r="G3632" s="34">
        <v>374.7</v>
      </c>
      <c r="H3632" s="14">
        <f t="shared" si="224"/>
        <v>4591217.0930939997</v>
      </c>
      <c r="I3632" s="11">
        <f t="shared" si="225"/>
        <v>1153771</v>
      </c>
      <c r="J3632" s="11">
        <f t="shared" si="226"/>
        <v>1225304.8020000001</v>
      </c>
      <c r="K3632" s="11">
        <f t="shared" si="227"/>
        <v>0</v>
      </c>
    </row>
    <row r="3633" spans="1:11" s="11" customFormat="1">
      <c r="A3633" s="32">
        <v>2018</v>
      </c>
      <c r="B3633" s="32">
        <v>1913</v>
      </c>
      <c r="C3633" s="33" t="s">
        <v>563</v>
      </c>
      <c r="D3633" s="33" t="s">
        <v>564</v>
      </c>
      <c r="E3633" s="34">
        <v>3574</v>
      </c>
      <c r="F3633" s="35">
        <v>1.097</v>
      </c>
      <c r="G3633" s="34">
        <v>387.4</v>
      </c>
      <c r="H3633" s="14">
        <f t="shared" si="224"/>
        <v>15188.706571999997</v>
      </c>
      <c r="I3633" s="11">
        <f t="shared" si="225"/>
        <v>3574</v>
      </c>
      <c r="J3633" s="11">
        <f t="shared" si="226"/>
        <v>3920.6779999999999</v>
      </c>
      <c r="K3633" s="11">
        <f t="shared" si="227"/>
        <v>0</v>
      </c>
    </row>
    <row r="3634" spans="1:11" s="11" customFormat="1">
      <c r="A3634" s="32">
        <v>2018</v>
      </c>
      <c r="B3634" s="32">
        <v>1913</v>
      </c>
      <c r="C3634" s="33" t="s">
        <v>563</v>
      </c>
      <c r="D3634" s="33" t="s">
        <v>564</v>
      </c>
      <c r="E3634" s="34">
        <v>12</v>
      </c>
      <c r="F3634" s="35">
        <v>1.0669999999999999</v>
      </c>
      <c r="G3634" s="34">
        <v>912.5</v>
      </c>
      <c r="H3634" s="14">
        <f t="shared" si="224"/>
        <v>116.83649999999999</v>
      </c>
      <c r="I3634" s="11">
        <f t="shared" si="225"/>
        <v>12</v>
      </c>
      <c r="J3634" s="11">
        <f t="shared" si="226"/>
        <v>12.803999999999998</v>
      </c>
      <c r="K3634" s="11">
        <f t="shared" si="227"/>
        <v>0</v>
      </c>
    </row>
    <row r="3635" spans="1:11" s="11" customFormat="1">
      <c r="A3635" s="32">
        <v>2018</v>
      </c>
      <c r="B3635" s="32">
        <v>1913</v>
      </c>
      <c r="C3635" s="33" t="s">
        <v>563</v>
      </c>
      <c r="D3635" s="33" t="s">
        <v>564</v>
      </c>
      <c r="E3635" s="34">
        <v>108</v>
      </c>
      <c r="F3635" s="35">
        <v>1.0580000000000001</v>
      </c>
      <c r="G3635" s="34">
        <v>331.5</v>
      </c>
      <c r="H3635" s="14">
        <f t="shared" si="224"/>
        <v>378.78516000000002</v>
      </c>
      <c r="I3635" s="11">
        <f t="shared" si="225"/>
        <v>108</v>
      </c>
      <c r="J3635" s="11">
        <f t="shared" si="226"/>
        <v>114.26400000000001</v>
      </c>
      <c r="K3635" s="11">
        <f t="shared" si="227"/>
        <v>0</v>
      </c>
    </row>
    <row r="3636" spans="1:11" s="11" customFormat="1">
      <c r="A3636" s="32">
        <v>2018</v>
      </c>
      <c r="B3636" s="32">
        <v>1913</v>
      </c>
      <c r="C3636" s="33" t="s">
        <v>563</v>
      </c>
      <c r="D3636" s="33" t="s">
        <v>564</v>
      </c>
      <c r="E3636" s="34">
        <v>2647</v>
      </c>
      <c r="F3636" s="35">
        <v>1.0920000000000001</v>
      </c>
      <c r="G3636" s="34">
        <v>354.2</v>
      </c>
      <c r="H3636" s="14">
        <f t="shared" si="224"/>
        <v>10238.236008</v>
      </c>
      <c r="I3636" s="11">
        <f t="shared" si="225"/>
        <v>2647</v>
      </c>
      <c r="J3636" s="11">
        <f t="shared" si="226"/>
        <v>2890.5240000000003</v>
      </c>
      <c r="K3636" s="11">
        <f t="shared" si="227"/>
        <v>0</v>
      </c>
    </row>
    <row r="3637" spans="1:11" s="11" customFormat="1">
      <c r="A3637" s="32">
        <v>2018</v>
      </c>
      <c r="B3637" s="32">
        <v>1913</v>
      </c>
      <c r="C3637" s="33" t="s">
        <v>563</v>
      </c>
      <c r="D3637" s="33" t="s">
        <v>564</v>
      </c>
      <c r="E3637" s="34">
        <v>463</v>
      </c>
      <c r="F3637" s="35">
        <v>1.0900000000000001</v>
      </c>
      <c r="G3637" s="34">
        <v>528.1</v>
      </c>
      <c r="H3637" s="14">
        <f t="shared" si="224"/>
        <v>2665.1622700000003</v>
      </c>
      <c r="I3637" s="11">
        <f t="shared" si="225"/>
        <v>463</v>
      </c>
      <c r="J3637" s="11">
        <f t="shared" si="226"/>
        <v>504.67</v>
      </c>
      <c r="K3637" s="11">
        <f t="shared" si="227"/>
        <v>0</v>
      </c>
    </row>
    <row r="3638" spans="1:11" s="11" customFormat="1">
      <c r="A3638" s="32">
        <v>2018</v>
      </c>
      <c r="B3638" s="32">
        <v>1913</v>
      </c>
      <c r="C3638" s="33" t="s">
        <v>563</v>
      </c>
      <c r="D3638" s="33" t="s">
        <v>564</v>
      </c>
      <c r="E3638" s="34">
        <v>598</v>
      </c>
      <c r="F3638" s="35">
        <v>1.0580000000000001</v>
      </c>
      <c r="G3638" s="34">
        <v>369.3</v>
      </c>
      <c r="H3638" s="14">
        <f t="shared" si="224"/>
        <v>2336.5020119999999</v>
      </c>
      <c r="I3638" s="11">
        <f t="shared" si="225"/>
        <v>598</v>
      </c>
      <c r="J3638" s="11">
        <f t="shared" si="226"/>
        <v>632.68400000000008</v>
      </c>
      <c r="K3638" s="11">
        <f t="shared" si="227"/>
        <v>0</v>
      </c>
    </row>
    <row r="3639" spans="1:11" s="11" customFormat="1">
      <c r="A3639" s="32">
        <v>2018</v>
      </c>
      <c r="B3639" s="32">
        <v>1913</v>
      </c>
      <c r="C3639" s="33" t="s">
        <v>563</v>
      </c>
      <c r="D3639" s="33" t="s">
        <v>564</v>
      </c>
      <c r="E3639" s="34">
        <v>808</v>
      </c>
      <c r="F3639" s="35">
        <v>1.0609999999999999</v>
      </c>
      <c r="G3639" s="34">
        <v>418.1</v>
      </c>
      <c r="H3639" s="14">
        <f t="shared" si="224"/>
        <v>3584.3211279999996</v>
      </c>
      <c r="I3639" s="11">
        <f t="shared" si="225"/>
        <v>808</v>
      </c>
      <c r="J3639" s="11">
        <f t="shared" si="226"/>
        <v>857.28800000000001</v>
      </c>
      <c r="K3639" s="11">
        <f t="shared" si="227"/>
        <v>0</v>
      </c>
    </row>
    <row r="3640" spans="1:11" s="11" customFormat="1">
      <c r="A3640" s="32">
        <v>2018</v>
      </c>
      <c r="B3640" s="32">
        <v>1913</v>
      </c>
      <c r="C3640" s="33" t="s">
        <v>563</v>
      </c>
      <c r="D3640" s="33" t="s">
        <v>564</v>
      </c>
      <c r="E3640" s="34">
        <v>1769</v>
      </c>
      <c r="F3640" s="35">
        <v>1.0880000000000001</v>
      </c>
      <c r="G3640" s="34">
        <v>381.7</v>
      </c>
      <c r="H3640" s="14">
        <f t="shared" si="224"/>
        <v>7346.4730239999999</v>
      </c>
      <c r="I3640" s="11">
        <f t="shared" si="225"/>
        <v>1769</v>
      </c>
      <c r="J3640" s="11">
        <f t="shared" si="226"/>
        <v>1924.672</v>
      </c>
      <c r="K3640" s="11">
        <f t="shared" si="227"/>
        <v>0</v>
      </c>
    </row>
    <row r="3641" spans="1:11" s="11" customFormat="1">
      <c r="A3641" s="32">
        <v>2018</v>
      </c>
      <c r="B3641" s="32">
        <v>1913</v>
      </c>
      <c r="C3641" s="33" t="s">
        <v>563</v>
      </c>
      <c r="D3641" s="33" t="s">
        <v>564</v>
      </c>
      <c r="E3641" s="34">
        <v>1813</v>
      </c>
      <c r="F3641" s="35">
        <v>1.091</v>
      </c>
      <c r="G3641" s="34">
        <v>475.9</v>
      </c>
      <c r="H3641" s="14">
        <f t="shared" si="224"/>
        <v>9413.2210969999978</v>
      </c>
      <c r="I3641" s="11">
        <f t="shared" si="225"/>
        <v>1813</v>
      </c>
      <c r="J3641" s="11">
        <f t="shared" si="226"/>
        <v>1977.9829999999999</v>
      </c>
      <c r="K3641" s="11">
        <f t="shared" si="227"/>
        <v>0</v>
      </c>
    </row>
    <row r="3642" spans="1:11" s="11" customFormat="1">
      <c r="A3642" s="32">
        <v>2018</v>
      </c>
      <c r="B3642" s="32">
        <v>1913</v>
      </c>
      <c r="C3642" s="33" t="s">
        <v>563</v>
      </c>
      <c r="D3642" s="33" t="s">
        <v>564</v>
      </c>
      <c r="E3642" s="34">
        <v>4517</v>
      </c>
      <c r="F3642" s="35">
        <v>1.0620000000000001</v>
      </c>
      <c r="G3642" s="34">
        <v>343</v>
      </c>
      <c r="H3642" s="14">
        <f t="shared" si="224"/>
        <v>16453.895220000002</v>
      </c>
      <c r="I3642" s="11">
        <f t="shared" si="225"/>
        <v>4517</v>
      </c>
      <c r="J3642" s="11">
        <f t="shared" si="226"/>
        <v>4797.0540000000001</v>
      </c>
      <c r="K3642" s="11">
        <f t="shared" si="227"/>
        <v>0</v>
      </c>
    </row>
    <row r="3643" spans="1:11" s="11" customFormat="1">
      <c r="A3643" s="32">
        <v>2018</v>
      </c>
      <c r="B3643" s="32">
        <v>1913</v>
      </c>
      <c r="C3643" s="33" t="s">
        <v>563</v>
      </c>
      <c r="D3643" s="33" t="s">
        <v>564</v>
      </c>
      <c r="E3643" s="34">
        <v>212</v>
      </c>
      <c r="F3643" s="35">
        <v>1.081</v>
      </c>
      <c r="G3643" s="34">
        <v>335.5</v>
      </c>
      <c r="H3643" s="14">
        <f t="shared" si="224"/>
        <v>768.87205999999992</v>
      </c>
      <c r="I3643" s="11">
        <f t="shared" si="225"/>
        <v>212</v>
      </c>
      <c r="J3643" s="11">
        <f t="shared" si="226"/>
        <v>229.172</v>
      </c>
      <c r="K3643" s="11">
        <f t="shared" si="227"/>
        <v>0</v>
      </c>
    </row>
    <row r="3644" spans="1:11" s="11" customFormat="1">
      <c r="A3644" s="32">
        <v>2018</v>
      </c>
      <c r="B3644" s="32">
        <v>1915</v>
      </c>
      <c r="C3644" s="33" t="s">
        <v>363</v>
      </c>
      <c r="D3644" s="33" t="s">
        <v>354</v>
      </c>
      <c r="E3644" s="34">
        <v>71859</v>
      </c>
      <c r="F3644" s="35">
        <v>18.149999999999999</v>
      </c>
      <c r="G3644" s="34">
        <v>217.5</v>
      </c>
      <c r="H3644" s="14">
        <f t="shared" si="224"/>
        <v>2836723.8487499994</v>
      </c>
      <c r="I3644" s="11">
        <f t="shared" si="225"/>
        <v>71859</v>
      </c>
      <c r="J3644" s="11">
        <f t="shared" si="226"/>
        <v>1304240.8499999999</v>
      </c>
      <c r="K3644" s="11">
        <f t="shared" si="227"/>
        <v>0</v>
      </c>
    </row>
    <row r="3645" spans="1:11" s="11" customFormat="1">
      <c r="A3645" s="32">
        <v>2018</v>
      </c>
      <c r="B3645" s="32">
        <v>1915</v>
      </c>
      <c r="C3645" s="33" t="s">
        <v>363</v>
      </c>
      <c r="D3645" s="33" t="s">
        <v>354</v>
      </c>
      <c r="E3645" s="34">
        <v>24156</v>
      </c>
      <c r="F3645" s="35">
        <v>18.13</v>
      </c>
      <c r="G3645" s="34">
        <v>213.5</v>
      </c>
      <c r="H3645" s="14">
        <f t="shared" si="224"/>
        <v>935019.57779999974</v>
      </c>
      <c r="I3645" s="11">
        <f t="shared" si="225"/>
        <v>24156</v>
      </c>
      <c r="J3645" s="11">
        <f t="shared" si="226"/>
        <v>437948.27999999997</v>
      </c>
      <c r="K3645" s="11">
        <f t="shared" si="227"/>
        <v>0</v>
      </c>
    </row>
    <row r="3646" spans="1:11" s="11" customFormat="1">
      <c r="A3646" s="32">
        <v>2018</v>
      </c>
      <c r="B3646" s="32">
        <v>1915</v>
      </c>
      <c r="C3646" s="33" t="s">
        <v>363</v>
      </c>
      <c r="D3646" s="33" t="s">
        <v>354</v>
      </c>
      <c r="E3646" s="34">
        <v>12019</v>
      </c>
      <c r="F3646" s="35">
        <v>17.850000000000001</v>
      </c>
      <c r="G3646" s="34">
        <v>206.8</v>
      </c>
      <c r="H3646" s="14">
        <f t="shared" si="224"/>
        <v>443666.96220000001</v>
      </c>
      <c r="I3646" s="11">
        <f t="shared" si="225"/>
        <v>12019</v>
      </c>
      <c r="J3646" s="11">
        <f t="shared" si="226"/>
        <v>214539.15000000002</v>
      </c>
      <c r="K3646" s="11">
        <f t="shared" si="227"/>
        <v>0</v>
      </c>
    </row>
    <row r="3647" spans="1:11" s="11" customFormat="1">
      <c r="A3647" s="32">
        <v>2018</v>
      </c>
      <c r="B3647" s="32">
        <v>1915</v>
      </c>
      <c r="C3647" s="33" t="s">
        <v>363</v>
      </c>
      <c r="D3647" s="33" t="s">
        <v>354</v>
      </c>
      <c r="E3647" s="34">
        <v>12439</v>
      </c>
      <c r="F3647" s="35">
        <v>17.510000000000002</v>
      </c>
      <c r="G3647" s="34">
        <v>213.7</v>
      </c>
      <c r="H3647" s="14">
        <f t="shared" si="224"/>
        <v>465453.32393000007</v>
      </c>
      <c r="I3647" s="11">
        <f t="shared" si="225"/>
        <v>12439</v>
      </c>
      <c r="J3647" s="11">
        <f t="shared" si="226"/>
        <v>217806.89</v>
      </c>
      <c r="K3647" s="11">
        <f t="shared" si="227"/>
        <v>0</v>
      </c>
    </row>
    <row r="3648" spans="1:11" s="11" customFormat="1">
      <c r="A3648" s="32">
        <v>2018</v>
      </c>
      <c r="B3648" s="32">
        <v>1915</v>
      </c>
      <c r="C3648" s="33" t="s">
        <v>563</v>
      </c>
      <c r="D3648" s="33" t="s">
        <v>564</v>
      </c>
      <c r="E3648" s="34">
        <v>8384</v>
      </c>
      <c r="F3648" s="35">
        <v>1.0609999999999999</v>
      </c>
      <c r="G3648" s="34">
        <v>403</v>
      </c>
      <c r="H3648" s="14">
        <f t="shared" si="224"/>
        <v>35848.558720000001</v>
      </c>
      <c r="I3648" s="11">
        <f t="shared" si="225"/>
        <v>8384</v>
      </c>
      <c r="J3648" s="11">
        <f t="shared" si="226"/>
        <v>8895.4239999999991</v>
      </c>
      <c r="K3648" s="11">
        <f t="shared" si="227"/>
        <v>0</v>
      </c>
    </row>
    <row r="3649" spans="1:11" s="11" customFormat="1">
      <c r="A3649" s="32">
        <v>2018</v>
      </c>
      <c r="B3649" s="32">
        <v>1927</v>
      </c>
      <c r="C3649" s="33" t="s">
        <v>563</v>
      </c>
      <c r="D3649" s="33" t="s">
        <v>564</v>
      </c>
      <c r="E3649" s="34">
        <v>1352027</v>
      </c>
      <c r="F3649" s="35">
        <v>1.0640000000000001</v>
      </c>
      <c r="G3649" s="34">
        <v>359.7</v>
      </c>
      <c r="H3649" s="14">
        <f t="shared" si="224"/>
        <v>5174488.5506159998</v>
      </c>
      <c r="I3649" s="11">
        <f t="shared" si="225"/>
        <v>1352027</v>
      </c>
      <c r="J3649" s="11">
        <f t="shared" si="226"/>
        <v>1438556.7280000001</v>
      </c>
      <c r="K3649" s="11">
        <f t="shared" si="227"/>
        <v>0</v>
      </c>
    </row>
    <row r="3650" spans="1:11" s="11" customFormat="1">
      <c r="A3650" s="32">
        <v>2018</v>
      </c>
      <c r="B3650" s="32">
        <v>1943</v>
      </c>
      <c r="C3650" s="33" t="s">
        <v>363</v>
      </c>
      <c r="D3650" s="33" t="s">
        <v>354</v>
      </c>
      <c r="E3650" s="34">
        <v>25682</v>
      </c>
      <c r="F3650" s="35">
        <v>18.251000000000001</v>
      </c>
      <c r="G3650" s="34">
        <v>218.8</v>
      </c>
      <c r="H3650" s="14">
        <f t="shared" si="224"/>
        <v>1025564.1342160002</v>
      </c>
      <c r="I3650" s="11">
        <f t="shared" si="225"/>
        <v>25682</v>
      </c>
      <c r="J3650" s="11">
        <f t="shared" si="226"/>
        <v>468722.18200000003</v>
      </c>
      <c r="K3650" s="11">
        <f t="shared" si="227"/>
        <v>0</v>
      </c>
    </row>
    <row r="3651" spans="1:11" s="11" customFormat="1">
      <c r="A3651" s="32">
        <v>2018</v>
      </c>
      <c r="B3651" s="32">
        <v>1943</v>
      </c>
      <c r="C3651" s="33" t="s">
        <v>565</v>
      </c>
      <c r="D3651" s="33" t="s">
        <v>566</v>
      </c>
      <c r="E3651" s="34">
        <v>148</v>
      </c>
      <c r="F3651" s="35">
        <v>6</v>
      </c>
      <c r="G3651" s="34">
        <v>1510.1</v>
      </c>
      <c r="H3651" s="14">
        <f t="shared" si="224"/>
        <v>13409.687999999998</v>
      </c>
      <c r="I3651" s="11">
        <f t="shared" si="225"/>
        <v>148</v>
      </c>
      <c r="J3651" s="11">
        <f t="shared" si="226"/>
        <v>888</v>
      </c>
      <c r="K3651" s="11">
        <f t="shared" si="227"/>
        <v>0</v>
      </c>
    </row>
    <row r="3652" spans="1:11" s="11" customFormat="1">
      <c r="A3652" s="32">
        <v>2018</v>
      </c>
      <c r="B3652" s="32">
        <v>2039</v>
      </c>
      <c r="C3652" s="33" t="s">
        <v>563</v>
      </c>
      <c r="D3652" s="33" t="s">
        <v>564</v>
      </c>
      <c r="E3652" s="34">
        <v>4476</v>
      </c>
      <c r="F3652" s="35">
        <v>1</v>
      </c>
      <c r="G3652" s="34">
        <v>405</v>
      </c>
      <c r="H3652" s="14">
        <f t="shared" si="224"/>
        <v>18127.8</v>
      </c>
      <c r="I3652" s="11">
        <f t="shared" si="225"/>
        <v>4476</v>
      </c>
      <c r="J3652" s="11">
        <f t="shared" si="226"/>
        <v>4476</v>
      </c>
      <c r="K3652" s="11">
        <f t="shared" si="227"/>
        <v>0</v>
      </c>
    </row>
    <row r="3653" spans="1:11" s="11" customFormat="1">
      <c r="A3653" s="32">
        <v>2018</v>
      </c>
      <c r="B3653" s="32">
        <v>2049</v>
      </c>
      <c r="C3653" s="33" t="s">
        <v>563</v>
      </c>
      <c r="D3653" s="33" t="s">
        <v>564</v>
      </c>
      <c r="E3653" s="34">
        <v>43907</v>
      </c>
      <c r="F3653" s="35">
        <v>1.0189999999999999</v>
      </c>
      <c r="G3653" s="34">
        <v>2761.8</v>
      </c>
      <c r="H3653" s="14">
        <f t="shared" si="224"/>
        <v>1235663.3729939999</v>
      </c>
      <c r="I3653" s="11">
        <f t="shared" si="225"/>
        <v>43907</v>
      </c>
      <c r="J3653" s="11">
        <f t="shared" si="226"/>
        <v>44741.232999999993</v>
      </c>
      <c r="K3653" s="11">
        <f t="shared" si="227"/>
        <v>0</v>
      </c>
    </row>
    <row r="3654" spans="1:11" s="11" customFormat="1">
      <c r="A3654" s="32">
        <v>2018</v>
      </c>
      <c r="B3654" s="32">
        <v>2050</v>
      </c>
      <c r="C3654" s="33" t="s">
        <v>563</v>
      </c>
      <c r="D3654" s="33" t="s">
        <v>564</v>
      </c>
      <c r="E3654" s="34">
        <v>72646</v>
      </c>
      <c r="F3654" s="35">
        <v>1.0609999999999999</v>
      </c>
      <c r="G3654" s="34">
        <v>395.3</v>
      </c>
      <c r="H3654" s="14">
        <f t="shared" ref="H3654:H3717" si="228">IF(I3654="","",G3654/100*F3654*E3654)</f>
        <v>304686.98591799999</v>
      </c>
      <c r="I3654" s="11">
        <f t="shared" ref="I3654:I3717" si="229">IF(OR(G3654=".",F3654=".",E3654="."),"",E3654)</f>
        <v>72646</v>
      </c>
      <c r="J3654" s="11">
        <f t="shared" ref="J3654:J3717" si="230">IF(I3654="","",F3654*I3654)</f>
        <v>77077.406000000003</v>
      </c>
      <c r="K3654" s="11">
        <f t="shared" ref="K3654:K3717" si="231">IF(C3654="LIG",1,0)</f>
        <v>0</v>
      </c>
    </row>
    <row r="3655" spans="1:11" s="11" customFormat="1">
      <c r="A3655" s="32">
        <v>2018</v>
      </c>
      <c r="B3655" s="32">
        <v>2053</v>
      </c>
      <c r="C3655" s="33" t="s">
        <v>565</v>
      </c>
      <c r="D3655" s="33" t="s">
        <v>566</v>
      </c>
      <c r="E3655" s="34">
        <v>25</v>
      </c>
      <c r="F3655" s="35">
        <v>5.9</v>
      </c>
      <c r="G3655" s="34">
        <v>1600.2</v>
      </c>
      <c r="H3655" s="14">
        <f t="shared" si="228"/>
        <v>2360.2950000000001</v>
      </c>
      <c r="I3655" s="11">
        <f t="shared" si="229"/>
        <v>25</v>
      </c>
      <c r="J3655" s="11">
        <f t="shared" si="230"/>
        <v>147.5</v>
      </c>
      <c r="K3655" s="11">
        <f t="shared" si="231"/>
        <v>0</v>
      </c>
    </row>
    <row r="3656" spans="1:11" s="11" customFormat="1">
      <c r="A3656" s="32">
        <v>2018</v>
      </c>
      <c r="B3656" s="32">
        <v>2070</v>
      </c>
      <c r="C3656" s="33" t="s">
        <v>563</v>
      </c>
      <c r="D3656" s="33" t="s">
        <v>564</v>
      </c>
      <c r="E3656" s="34">
        <v>447755</v>
      </c>
      <c r="F3656" s="35">
        <v>1.0389999999999999</v>
      </c>
      <c r="G3656" s="34">
        <v>315.89999999999998</v>
      </c>
      <c r="H3656" s="14">
        <f t="shared" si="228"/>
        <v>1469621.908755</v>
      </c>
      <c r="I3656" s="11">
        <f t="shared" si="229"/>
        <v>447755</v>
      </c>
      <c r="J3656" s="11">
        <f t="shared" si="230"/>
        <v>465217.44499999995</v>
      </c>
      <c r="K3656" s="11">
        <f t="shared" si="231"/>
        <v>0</v>
      </c>
    </row>
    <row r="3657" spans="1:11" s="11" customFormat="1">
      <c r="A3657" s="32">
        <v>2018</v>
      </c>
      <c r="B3657" s="32">
        <v>2076</v>
      </c>
      <c r="C3657" s="33" t="s">
        <v>363</v>
      </c>
      <c r="D3657" s="33" t="s">
        <v>354</v>
      </c>
      <c r="E3657" s="34">
        <v>45531</v>
      </c>
      <c r="F3657" s="35">
        <v>17.239999999999998</v>
      </c>
      <c r="G3657" s="34">
        <v>225.1</v>
      </c>
      <c r="H3657" s="14">
        <f t="shared" si="228"/>
        <v>1766932.4444399998</v>
      </c>
      <c r="I3657" s="11">
        <f t="shared" si="229"/>
        <v>45531</v>
      </c>
      <c r="J3657" s="11">
        <f t="shared" si="230"/>
        <v>784954.44</v>
      </c>
      <c r="K3657" s="11">
        <f t="shared" si="231"/>
        <v>0</v>
      </c>
    </row>
    <row r="3658" spans="1:11" s="11" customFormat="1">
      <c r="A3658" s="32">
        <v>2018</v>
      </c>
      <c r="B3658" s="32">
        <v>2076</v>
      </c>
      <c r="C3658" s="33" t="s">
        <v>565</v>
      </c>
      <c r="D3658" s="33" t="s">
        <v>566</v>
      </c>
      <c r="E3658" s="34">
        <v>179</v>
      </c>
      <c r="F3658" s="35">
        <v>5.8550000000000004</v>
      </c>
      <c r="G3658" s="34">
        <v>1494.7</v>
      </c>
      <c r="H3658" s="14">
        <f t="shared" si="228"/>
        <v>15665.128615000003</v>
      </c>
      <c r="I3658" s="11">
        <f t="shared" si="229"/>
        <v>179</v>
      </c>
      <c r="J3658" s="11">
        <f t="shared" si="230"/>
        <v>1048.0450000000001</v>
      </c>
      <c r="K3658" s="11">
        <f t="shared" si="231"/>
        <v>0</v>
      </c>
    </row>
    <row r="3659" spans="1:11" s="11" customFormat="1">
      <c r="A3659" s="32">
        <v>2018</v>
      </c>
      <c r="B3659" s="32">
        <v>2079</v>
      </c>
      <c r="C3659" s="33" t="s">
        <v>563</v>
      </c>
      <c r="D3659" s="33" t="s">
        <v>564</v>
      </c>
      <c r="E3659" s="34">
        <v>5169</v>
      </c>
      <c r="F3659" s="35">
        <v>1</v>
      </c>
      <c r="G3659" s="34">
        <v>237.3</v>
      </c>
      <c r="H3659" s="14">
        <f t="shared" si="228"/>
        <v>12266.037</v>
      </c>
      <c r="I3659" s="11">
        <f t="shared" si="229"/>
        <v>5169</v>
      </c>
      <c r="J3659" s="11">
        <f t="shared" si="230"/>
        <v>5169</v>
      </c>
      <c r="K3659" s="11">
        <f t="shared" si="231"/>
        <v>0</v>
      </c>
    </row>
    <row r="3660" spans="1:11" s="11" customFormat="1">
      <c r="A3660" s="32">
        <v>2018</v>
      </c>
      <c r="B3660" s="32">
        <v>2079</v>
      </c>
      <c r="C3660" s="33" t="s">
        <v>563</v>
      </c>
      <c r="D3660" s="33" t="s">
        <v>564</v>
      </c>
      <c r="E3660" s="34">
        <v>11931</v>
      </c>
      <c r="F3660" s="35">
        <v>1</v>
      </c>
      <c r="G3660" s="34">
        <v>233.8</v>
      </c>
      <c r="H3660" s="14">
        <f t="shared" si="228"/>
        <v>27894.678</v>
      </c>
      <c r="I3660" s="11">
        <f t="shared" si="229"/>
        <v>11931</v>
      </c>
      <c r="J3660" s="11">
        <f t="shared" si="230"/>
        <v>11931</v>
      </c>
      <c r="K3660" s="11">
        <f t="shared" si="231"/>
        <v>0</v>
      </c>
    </row>
    <row r="3661" spans="1:11" s="11" customFormat="1">
      <c r="A3661" s="32">
        <v>2018</v>
      </c>
      <c r="B3661" s="32">
        <v>2079</v>
      </c>
      <c r="C3661" s="33" t="s">
        <v>363</v>
      </c>
      <c r="D3661" s="33" t="s">
        <v>354</v>
      </c>
      <c r="E3661" s="34">
        <v>31971</v>
      </c>
      <c r="F3661" s="35">
        <v>17.984999999999999</v>
      </c>
      <c r="G3661" s="34">
        <v>157.5</v>
      </c>
      <c r="H3661" s="14">
        <f t="shared" si="228"/>
        <v>905622.53512499994</v>
      </c>
      <c r="I3661" s="11">
        <f t="shared" si="229"/>
        <v>31971</v>
      </c>
      <c r="J3661" s="11">
        <f t="shared" si="230"/>
        <v>574998.43499999994</v>
      </c>
      <c r="K3661" s="11">
        <f t="shared" si="231"/>
        <v>0</v>
      </c>
    </row>
    <row r="3662" spans="1:11" s="11" customFormat="1">
      <c r="A3662" s="32">
        <v>2018</v>
      </c>
      <c r="B3662" s="32">
        <v>2079</v>
      </c>
      <c r="C3662" s="33" t="s">
        <v>363</v>
      </c>
      <c r="D3662" s="33" t="s">
        <v>354</v>
      </c>
      <c r="E3662" s="34">
        <v>48534</v>
      </c>
      <c r="F3662" s="35">
        <v>18.170000000000002</v>
      </c>
      <c r="G3662" s="34">
        <v>156.6</v>
      </c>
      <c r="H3662" s="14">
        <f t="shared" si="228"/>
        <v>1380997.1134800001</v>
      </c>
      <c r="I3662" s="11">
        <f t="shared" si="229"/>
        <v>48534</v>
      </c>
      <c r="J3662" s="11">
        <f t="shared" si="230"/>
        <v>881862.78</v>
      </c>
      <c r="K3662" s="11">
        <f t="shared" si="231"/>
        <v>0</v>
      </c>
    </row>
    <row r="3663" spans="1:11" s="11" customFormat="1">
      <c r="A3663" s="32">
        <v>2018</v>
      </c>
      <c r="B3663" s="32">
        <v>2079</v>
      </c>
      <c r="C3663" s="33" t="s">
        <v>363</v>
      </c>
      <c r="D3663" s="33" t="s">
        <v>354</v>
      </c>
      <c r="E3663" s="34">
        <v>97158</v>
      </c>
      <c r="F3663" s="35">
        <v>18.065999999999999</v>
      </c>
      <c r="G3663" s="34">
        <v>153.80000000000001</v>
      </c>
      <c r="H3663" s="14">
        <f t="shared" si="228"/>
        <v>2699584.3862640001</v>
      </c>
      <c r="I3663" s="11">
        <f t="shared" si="229"/>
        <v>97158</v>
      </c>
      <c r="J3663" s="11">
        <f t="shared" si="230"/>
        <v>1755256.4279999998</v>
      </c>
      <c r="K3663" s="11">
        <f t="shared" si="231"/>
        <v>0</v>
      </c>
    </row>
    <row r="3664" spans="1:11" s="11" customFormat="1">
      <c r="A3664" s="32">
        <v>2018</v>
      </c>
      <c r="B3664" s="32">
        <v>2081</v>
      </c>
      <c r="C3664" s="33" t="s">
        <v>565</v>
      </c>
      <c r="D3664" s="33" t="s">
        <v>566</v>
      </c>
      <c r="E3664" s="34">
        <v>1325</v>
      </c>
      <c r="F3664" s="35">
        <v>5.75</v>
      </c>
      <c r="G3664" s="34">
        <v>1495.8</v>
      </c>
      <c r="H3664" s="14">
        <f t="shared" si="228"/>
        <v>113961.2625</v>
      </c>
      <c r="I3664" s="11">
        <f t="shared" si="229"/>
        <v>1325</v>
      </c>
      <c r="J3664" s="11">
        <f t="shared" si="230"/>
        <v>7618.75</v>
      </c>
      <c r="K3664" s="11">
        <f t="shared" si="231"/>
        <v>0</v>
      </c>
    </row>
    <row r="3665" spans="1:11" s="11" customFormat="1">
      <c r="A3665" s="32">
        <v>2018</v>
      </c>
      <c r="B3665" s="32">
        <v>2094</v>
      </c>
      <c r="C3665" s="33" t="s">
        <v>363</v>
      </c>
      <c r="D3665" s="33" t="s">
        <v>354</v>
      </c>
      <c r="E3665" s="34">
        <v>39093</v>
      </c>
      <c r="F3665" s="35">
        <v>17.75</v>
      </c>
      <c r="G3665" s="34">
        <v>166.2</v>
      </c>
      <c r="H3665" s="14">
        <f t="shared" si="228"/>
        <v>1153263.0464999999</v>
      </c>
      <c r="I3665" s="11">
        <f t="shared" si="229"/>
        <v>39093</v>
      </c>
      <c r="J3665" s="11">
        <f t="shared" si="230"/>
        <v>693900.75</v>
      </c>
      <c r="K3665" s="11">
        <f t="shared" si="231"/>
        <v>0</v>
      </c>
    </row>
    <row r="3666" spans="1:11" s="11" customFormat="1">
      <c r="A3666" s="32">
        <v>2018</v>
      </c>
      <c r="B3666" s="32">
        <v>2094</v>
      </c>
      <c r="C3666" s="33" t="s">
        <v>363</v>
      </c>
      <c r="D3666" s="33" t="s">
        <v>354</v>
      </c>
      <c r="E3666" s="34">
        <v>38595</v>
      </c>
      <c r="F3666" s="35">
        <v>18.059999999999999</v>
      </c>
      <c r="G3666" s="34">
        <v>158.30000000000001</v>
      </c>
      <c r="H3666" s="14">
        <f t="shared" si="228"/>
        <v>1103391.6831</v>
      </c>
      <c r="I3666" s="11">
        <f t="shared" si="229"/>
        <v>38595</v>
      </c>
      <c r="J3666" s="11">
        <f t="shared" si="230"/>
        <v>697025.7</v>
      </c>
      <c r="K3666" s="11">
        <f t="shared" si="231"/>
        <v>0</v>
      </c>
    </row>
    <row r="3667" spans="1:11" s="11" customFormat="1">
      <c r="A3667" s="32">
        <v>2018</v>
      </c>
      <c r="B3667" s="32">
        <v>2098</v>
      </c>
      <c r="C3667" s="33" t="s">
        <v>563</v>
      </c>
      <c r="D3667" s="33" t="s">
        <v>564</v>
      </c>
      <c r="E3667" s="34">
        <v>126006</v>
      </c>
      <c r="F3667" s="35">
        <v>1</v>
      </c>
      <c r="G3667" s="34">
        <v>243.3</v>
      </c>
      <c r="H3667" s="14">
        <f t="shared" si="228"/>
        <v>306572.59800000006</v>
      </c>
      <c r="I3667" s="11">
        <f t="shared" si="229"/>
        <v>126006</v>
      </c>
      <c r="J3667" s="11">
        <f t="shared" si="230"/>
        <v>126006</v>
      </c>
      <c r="K3667" s="11">
        <f t="shared" si="231"/>
        <v>0</v>
      </c>
    </row>
    <row r="3668" spans="1:11" s="11" customFormat="1">
      <c r="A3668" s="32">
        <v>2018</v>
      </c>
      <c r="B3668" s="32">
        <v>2103</v>
      </c>
      <c r="C3668" s="33" t="s">
        <v>565</v>
      </c>
      <c r="D3668" s="33" t="s">
        <v>566</v>
      </c>
      <c r="E3668" s="34">
        <v>530</v>
      </c>
      <c r="F3668" s="35">
        <v>5.7539999999999996</v>
      </c>
      <c r="G3668" s="34">
        <v>1460.4</v>
      </c>
      <c r="H3668" s="14">
        <f t="shared" si="228"/>
        <v>44536.650479999997</v>
      </c>
      <c r="I3668" s="11">
        <f t="shared" si="229"/>
        <v>530</v>
      </c>
      <c r="J3668" s="11">
        <f t="shared" si="230"/>
        <v>3049.62</v>
      </c>
      <c r="K3668" s="11">
        <f t="shared" si="231"/>
        <v>0</v>
      </c>
    </row>
    <row r="3669" spans="1:11" s="11" customFormat="1">
      <c r="A3669" s="32">
        <v>2018</v>
      </c>
      <c r="B3669" s="32">
        <v>2103</v>
      </c>
      <c r="C3669" s="33" t="s">
        <v>363</v>
      </c>
      <c r="D3669" s="33" t="s">
        <v>354</v>
      </c>
      <c r="E3669" s="34">
        <v>62954</v>
      </c>
      <c r="F3669" s="35">
        <v>17.776</v>
      </c>
      <c r="G3669" s="34">
        <v>180.1</v>
      </c>
      <c r="H3669" s="14">
        <f t="shared" si="228"/>
        <v>2015445.617504</v>
      </c>
      <c r="I3669" s="11">
        <f t="shared" si="229"/>
        <v>62954</v>
      </c>
      <c r="J3669" s="11">
        <f t="shared" si="230"/>
        <v>1119070.304</v>
      </c>
      <c r="K3669" s="11">
        <f t="shared" si="231"/>
        <v>0</v>
      </c>
    </row>
    <row r="3670" spans="1:11" s="11" customFormat="1">
      <c r="A3670" s="32">
        <v>2018</v>
      </c>
      <c r="B3670" s="32">
        <v>2103</v>
      </c>
      <c r="C3670" s="33" t="s">
        <v>363</v>
      </c>
      <c r="D3670" s="33" t="s">
        <v>354</v>
      </c>
      <c r="E3670" s="34">
        <v>247561</v>
      </c>
      <c r="F3670" s="35">
        <v>17.515000000000001</v>
      </c>
      <c r="G3670" s="34">
        <v>204.6</v>
      </c>
      <c r="H3670" s="14">
        <f t="shared" si="228"/>
        <v>8871519.2520899996</v>
      </c>
      <c r="I3670" s="11">
        <f t="shared" si="229"/>
        <v>247561</v>
      </c>
      <c r="J3670" s="11">
        <f t="shared" si="230"/>
        <v>4336030.915</v>
      </c>
      <c r="K3670" s="11">
        <f t="shared" si="231"/>
        <v>0</v>
      </c>
    </row>
    <row r="3671" spans="1:11" s="11" customFormat="1">
      <c r="A3671" s="32">
        <v>2018</v>
      </c>
      <c r="B3671" s="32">
        <v>2103</v>
      </c>
      <c r="C3671" s="33" t="s">
        <v>363</v>
      </c>
      <c r="D3671" s="33" t="s">
        <v>354</v>
      </c>
      <c r="E3671" s="34">
        <v>346896</v>
      </c>
      <c r="F3671" s="35">
        <v>17.670000000000002</v>
      </c>
      <c r="G3671" s="34">
        <v>204.2</v>
      </c>
      <c r="H3671" s="14">
        <f t="shared" si="228"/>
        <v>12516750.03744</v>
      </c>
      <c r="I3671" s="11">
        <f t="shared" si="229"/>
        <v>346896</v>
      </c>
      <c r="J3671" s="11">
        <f t="shared" si="230"/>
        <v>6129652.3200000003</v>
      </c>
      <c r="K3671" s="11">
        <f t="shared" si="231"/>
        <v>0</v>
      </c>
    </row>
    <row r="3672" spans="1:11" s="11" customFormat="1">
      <c r="A3672" s="32">
        <v>2018</v>
      </c>
      <c r="B3672" s="32">
        <v>2103</v>
      </c>
      <c r="C3672" s="33" t="s">
        <v>363</v>
      </c>
      <c r="D3672" s="33" t="s">
        <v>354</v>
      </c>
      <c r="E3672" s="34">
        <v>98045</v>
      </c>
      <c r="F3672" s="35">
        <v>18.103999999999999</v>
      </c>
      <c r="G3672" s="34">
        <v>172</v>
      </c>
      <c r="H3672" s="14">
        <f t="shared" si="228"/>
        <v>3053011.4895999995</v>
      </c>
      <c r="I3672" s="11">
        <f t="shared" si="229"/>
        <v>98045</v>
      </c>
      <c r="J3672" s="11">
        <f t="shared" si="230"/>
        <v>1775006.68</v>
      </c>
      <c r="K3672" s="11">
        <f t="shared" si="231"/>
        <v>0</v>
      </c>
    </row>
    <row r="3673" spans="1:11" s="11" customFormat="1">
      <c r="A3673" s="32">
        <v>2018</v>
      </c>
      <c r="B3673" s="32">
        <v>2104</v>
      </c>
      <c r="C3673" s="33" t="s">
        <v>565</v>
      </c>
      <c r="D3673" s="33" t="s">
        <v>566</v>
      </c>
      <c r="E3673" s="34">
        <v>120</v>
      </c>
      <c r="F3673" s="35">
        <v>5.7539999999999996</v>
      </c>
      <c r="G3673" s="34">
        <v>1458.4</v>
      </c>
      <c r="H3673" s="14">
        <f t="shared" si="228"/>
        <v>10069.96032</v>
      </c>
      <c r="I3673" s="11">
        <f t="shared" si="229"/>
        <v>120</v>
      </c>
      <c r="J3673" s="11">
        <f t="shared" si="230"/>
        <v>690.4799999999999</v>
      </c>
      <c r="K3673" s="11">
        <f t="shared" si="231"/>
        <v>0</v>
      </c>
    </row>
    <row r="3674" spans="1:11" s="11" customFormat="1">
      <c r="A3674" s="32">
        <v>2018</v>
      </c>
      <c r="B3674" s="32">
        <v>2104</v>
      </c>
      <c r="C3674" s="33" t="s">
        <v>363</v>
      </c>
      <c r="D3674" s="33" t="s">
        <v>354</v>
      </c>
      <c r="E3674" s="34">
        <v>47204</v>
      </c>
      <c r="F3674" s="35">
        <v>17.97</v>
      </c>
      <c r="G3674" s="34">
        <v>184.1</v>
      </c>
      <c r="H3674" s="14">
        <f t="shared" si="228"/>
        <v>1561639.0750799999</v>
      </c>
      <c r="I3674" s="11">
        <f t="shared" si="229"/>
        <v>47204</v>
      </c>
      <c r="J3674" s="11">
        <f t="shared" si="230"/>
        <v>848255.87999999989</v>
      </c>
      <c r="K3674" s="11">
        <f t="shared" si="231"/>
        <v>0</v>
      </c>
    </row>
    <row r="3675" spans="1:11" s="11" customFormat="1">
      <c r="A3675" s="32">
        <v>2018</v>
      </c>
      <c r="B3675" s="32">
        <v>2104</v>
      </c>
      <c r="C3675" s="33" t="s">
        <v>563</v>
      </c>
      <c r="D3675" s="33" t="s">
        <v>564</v>
      </c>
      <c r="E3675" s="34">
        <v>11815</v>
      </c>
      <c r="F3675" s="35">
        <v>1.026</v>
      </c>
      <c r="G3675" s="34">
        <v>266.7</v>
      </c>
      <c r="H3675" s="14">
        <f t="shared" si="228"/>
        <v>32329.880730000001</v>
      </c>
      <c r="I3675" s="11">
        <f t="shared" si="229"/>
        <v>11815</v>
      </c>
      <c r="J3675" s="11">
        <f t="shared" si="230"/>
        <v>12122.19</v>
      </c>
      <c r="K3675" s="11">
        <f t="shared" si="231"/>
        <v>0</v>
      </c>
    </row>
    <row r="3676" spans="1:11" s="11" customFormat="1">
      <c r="A3676" s="32">
        <v>2018</v>
      </c>
      <c r="B3676" s="32">
        <v>2104</v>
      </c>
      <c r="C3676" s="33" t="s">
        <v>563</v>
      </c>
      <c r="D3676" s="33" t="s">
        <v>564</v>
      </c>
      <c r="E3676" s="34">
        <v>931</v>
      </c>
      <c r="F3676" s="35">
        <v>1.028</v>
      </c>
      <c r="G3676" s="34">
        <v>266.7</v>
      </c>
      <c r="H3676" s="14">
        <f t="shared" si="228"/>
        <v>2552.500356</v>
      </c>
      <c r="I3676" s="11">
        <f t="shared" si="229"/>
        <v>931</v>
      </c>
      <c r="J3676" s="11">
        <f t="shared" si="230"/>
        <v>957.06799999999998</v>
      </c>
      <c r="K3676" s="11">
        <f t="shared" si="231"/>
        <v>0</v>
      </c>
    </row>
    <row r="3677" spans="1:11" s="11" customFormat="1">
      <c r="A3677" s="32">
        <v>2018</v>
      </c>
      <c r="B3677" s="32">
        <v>2107</v>
      </c>
      <c r="C3677" s="33" t="s">
        <v>565</v>
      </c>
      <c r="D3677" s="33" t="s">
        <v>566</v>
      </c>
      <c r="E3677" s="34">
        <v>529</v>
      </c>
      <c r="F3677" s="35">
        <v>5.7539999999999996</v>
      </c>
      <c r="G3677" s="34">
        <v>1444.8</v>
      </c>
      <c r="H3677" s="14">
        <f t="shared" si="228"/>
        <v>43977.775968000002</v>
      </c>
      <c r="I3677" s="11">
        <f t="shared" si="229"/>
        <v>529</v>
      </c>
      <c r="J3677" s="11">
        <f t="shared" si="230"/>
        <v>3043.866</v>
      </c>
      <c r="K3677" s="11">
        <f t="shared" si="231"/>
        <v>0</v>
      </c>
    </row>
    <row r="3678" spans="1:11" s="11" customFormat="1">
      <c r="A3678" s="32">
        <v>2018</v>
      </c>
      <c r="B3678" s="32">
        <v>2107</v>
      </c>
      <c r="C3678" s="33" t="s">
        <v>363</v>
      </c>
      <c r="D3678" s="33" t="s">
        <v>354</v>
      </c>
      <c r="E3678" s="34">
        <v>79945</v>
      </c>
      <c r="F3678" s="35">
        <v>17.760000000000002</v>
      </c>
      <c r="G3678" s="34">
        <v>200.7</v>
      </c>
      <c r="H3678" s="14">
        <f t="shared" si="228"/>
        <v>2849585.1624000003</v>
      </c>
      <c r="I3678" s="11">
        <f t="shared" si="229"/>
        <v>79945</v>
      </c>
      <c r="J3678" s="11">
        <f t="shared" si="230"/>
        <v>1419823.2000000002</v>
      </c>
      <c r="K3678" s="11">
        <f t="shared" si="231"/>
        <v>0</v>
      </c>
    </row>
    <row r="3679" spans="1:11" s="11" customFormat="1">
      <c r="A3679" s="32">
        <v>2018</v>
      </c>
      <c r="B3679" s="32">
        <v>2107</v>
      </c>
      <c r="C3679" s="33" t="s">
        <v>363</v>
      </c>
      <c r="D3679" s="33" t="s">
        <v>354</v>
      </c>
      <c r="E3679" s="34">
        <v>80716</v>
      </c>
      <c r="F3679" s="35">
        <v>17.68</v>
      </c>
      <c r="G3679" s="34">
        <v>210.3</v>
      </c>
      <c r="H3679" s="14">
        <f t="shared" si="228"/>
        <v>3001104.8246400002</v>
      </c>
      <c r="I3679" s="11">
        <f t="shared" si="229"/>
        <v>80716</v>
      </c>
      <c r="J3679" s="11">
        <f t="shared" si="230"/>
        <v>1427058.88</v>
      </c>
      <c r="K3679" s="11">
        <f t="shared" si="231"/>
        <v>0</v>
      </c>
    </row>
    <row r="3680" spans="1:11" s="11" customFormat="1">
      <c r="A3680" s="32">
        <v>2018</v>
      </c>
      <c r="B3680" s="32">
        <v>2107</v>
      </c>
      <c r="C3680" s="33" t="s">
        <v>353</v>
      </c>
      <c r="D3680" s="33" t="s">
        <v>354</v>
      </c>
      <c r="E3680" s="34">
        <v>48464</v>
      </c>
      <c r="F3680" s="35">
        <v>22.03</v>
      </c>
      <c r="G3680" s="34">
        <v>157.19999999999999</v>
      </c>
      <c r="H3680" s="14">
        <f t="shared" si="228"/>
        <v>1678364.5382400001</v>
      </c>
      <c r="I3680" s="11">
        <f t="shared" si="229"/>
        <v>48464</v>
      </c>
      <c r="J3680" s="11">
        <f t="shared" si="230"/>
        <v>1067661.9200000002</v>
      </c>
      <c r="K3680" s="11">
        <f t="shared" si="231"/>
        <v>0</v>
      </c>
    </row>
    <row r="3681" spans="1:11" s="11" customFormat="1">
      <c r="A3681" s="32">
        <v>2018</v>
      </c>
      <c r="B3681" s="32">
        <v>2107</v>
      </c>
      <c r="C3681" s="33" t="s">
        <v>363</v>
      </c>
      <c r="D3681" s="33" t="s">
        <v>354</v>
      </c>
      <c r="E3681" s="34">
        <v>64419</v>
      </c>
      <c r="F3681" s="35">
        <v>17.98</v>
      </c>
      <c r="G3681" s="34">
        <v>173.8</v>
      </c>
      <c r="H3681" s="14">
        <f t="shared" si="228"/>
        <v>2013044.7915600003</v>
      </c>
      <c r="I3681" s="11">
        <f t="shared" si="229"/>
        <v>64419</v>
      </c>
      <c r="J3681" s="11">
        <f t="shared" si="230"/>
        <v>1158253.6200000001</v>
      </c>
      <c r="K3681" s="11">
        <f t="shared" si="231"/>
        <v>0</v>
      </c>
    </row>
    <row r="3682" spans="1:11" s="11" customFormat="1">
      <c r="A3682" s="32">
        <v>2018</v>
      </c>
      <c r="B3682" s="32">
        <v>2161</v>
      </c>
      <c r="C3682" s="33" t="s">
        <v>563</v>
      </c>
      <c r="D3682" s="33" t="s">
        <v>564</v>
      </c>
      <c r="E3682" s="34">
        <v>7403</v>
      </c>
      <c r="F3682" s="35">
        <v>1.04</v>
      </c>
      <c r="G3682" s="34">
        <v>277.10000000000002</v>
      </c>
      <c r="H3682" s="14">
        <f t="shared" si="228"/>
        <v>21334.261520000004</v>
      </c>
      <c r="I3682" s="11">
        <f t="shared" si="229"/>
        <v>7403</v>
      </c>
      <c r="J3682" s="11">
        <f t="shared" si="230"/>
        <v>7699.12</v>
      </c>
      <c r="K3682" s="11">
        <f t="shared" si="231"/>
        <v>0</v>
      </c>
    </row>
    <row r="3683" spans="1:11" s="11" customFormat="1">
      <c r="A3683" s="32">
        <v>2018</v>
      </c>
      <c r="B3683" s="32">
        <v>2167</v>
      </c>
      <c r="C3683" s="33" t="s">
        <v>363</v>
      </c>
      <c r="D3683" s="33" t="s">
        <v>354</v>
      </c>
      <c r="E3683" s="34">
        <v>358014</v>
      </c>
      <c r="F3683" s="35">
        <v>17.510000000000002</v>
      </c>
      <c r="G3683" s="34">
        <v>191.3</v>
      </c>
      <c r="H3683" s="14">
        <f t="shared" si="228"/>
        <v>11992262.49282</v>
      </c>
      <c r="I3683" s="11">
        <f t="shared" si="229"/>
        <v>358014</v>
      </c>
      <c r="J3683" s="11">
        <f t="shared" si="230"/>
        <v>6268825.1400000006</v>
      </c>
      <c r="K3683" s="11">
        <f t="shared" si="231"/>
        <v>0</v>
      </c>
    </row>
    <row r="3684" spans="1:11" s="11" customFormat="1">
      <c r="A3684" s="32">
        <v>2018</v>
      </c>
      <c r="B3684" s="32">
        <v>2167</v>
      </c>
      <c r="C3684" s="33" t="s">
        <v>565</v>
      </c>
      <c r="D3684" s="33" t="s">
        <v>566</v>
      </c>
      <c r="E3684" s="34">
        <v>180</v>
      </c>
      <c r="F3684" s="35">
        <v>5.88</v>
      </c>
      <c r="G3684" s="34">
        <v>1579.8</v>
      </c>
      <c r="H3684" s="14">
        <f t="shared" si="228"/>
        <v>16720.603200000001</v>
      </c>
      <c r="I3684" s="11">
        <f t="shared" si="229"/>
        <v>180</v>
      </c>
      <c r="J3684" s="11">
        <f t="shared" si="230"/>
        <v>1058.4000000000001</v>
      </c>
      <c r="K3684" s="11">
        <f t="shared" si="231"/>
        <v>0</v>
      </c>
    </row>
    <row r="3685" spans="1:11" s="11" customFormat="1">
      <c r="A3685" s="32">
        <v>2018</v>
      </c>
      <c r="B3685" s="32">
        <v>2168</v>
      </c>
      <c r="C3685" s="33" t="s">
        <v>363</v>
      </c>
      <c r="D3685" s="33" t="s">
        <v>354</v>
      </c>
      <c r="E3685" s="34">
        <v>395703</v>
      </c>
      <c r="F3685" s="35">
        <v>17.5</v>
      </c>
      <c r="G3685" s="34">
        <v>189.1</v>
      </c>
      <c r="H3685" s="14">
        <f t="shared" si="228"/>
        <v>13094801.5275</v>
      </c>
      <c r="I3685" s="11">
        <f t="shared" si="229"/>
        <v>395703</v>
      </c>
      <c r="J3685" s="11">
        <f t="shared" si="230"/>
        <v>6924802.5</v>
      </c>
      <c r="K3685" s="11">
        <f t="shared" si="231"/>
        <v>0</v>
      </c>
    </row>
    <row r="3686" spans="1:11" s="11" customFormat="1">
      <c r="A3686" s="32">
        <v>2018</v>
      </c>
      <c r="B3686" s="32">
        <v>2240</v>
      </c>
      <c r="C3686" s="33" t="s">
        <v>363</v>
      </c>
      <c r="D3686" s="33" t="s">
        <v>354</v>
      </c>
      <c r="E3686" s="34">
        <v>13048</v>
      </c>
      <c r="F3686" s="35">
        <v>17.64</v>
      </c>
      <c r="G3686" s="34">
        <v>162</v>
      </c>
      <c r="H3686" s="14">
        <f t="shared" si="228"/>
        <v>372870.08640000003</v>
      </c>
      <c r="I3686" s="11">
        <f t="shared" si="229"/>
        <v>13048</v>
      </c>
      <c r="J3686" s="11">
        <f t="shared" si="230"/>
        <v>230166.72</v>
      </c>
      <c r="K3686" s="11">
        <f t="shared" si="231"/>
        <v>0</v>
      </c>
    </row>
    <row r="3687" spans="1:11" s="11" customFormat="1">
      <c r="A3687" s="32">
        <v>2018</v>
      </c>
      <c r="B3687" s="32">
        <v>2240</v>
      </c>
      <c r="C3687" s="33" t="s">
        <v>563</v>
      </c>
      <c r="D3687" s="33" t="s">
        <v>564</v>
      </c>
      <c r="E3687" s="34">
        <v>15507</v>
      </c>
      <c r="F3687" s="35">
        <v>1.07</v>
      </c>
      <c r="G3687" s="34">
        <v>434.9</v>
      </c>
      <c r="H3687" s="14">
        <f t="shared" si="228"/>
        <v>72160.739010000005</v>
      </c>
      <c r="I3687" s="11">
        <f t="shared" si="229"/>
        <v>15507</v>
      </c>
      <c r="J3687" s="11">
        <f t="shared" si="230"/>
        <v>16592.490000000002</v>
      </c>
      <c r="K3687" s="11">
        <f t="shared" si="231"/>
        <v>0</v>
      </c>
    </row>
    <row r="3688" spans="1:11" s="11" customFormat="1">
      <c r="A3688" s="32">
        <v>2018</v>
      </c>
      <c r="B3688" s="32">
        <v>2240</v>
      </c>
      <c r="C3688" s="33" t="s">
        <v>363</v>
      </c>
      <c r="D3688" s="33" t="s">
        <v>354</v>
      </c>
      <c r="E3688" s="34">
        <v>3246</v>
      </c>
      <c r="F3688" s="35">
        <v>18.09</v>
      </c>
      <c r="G3688" s="34">
        <v>161.69999999999999</v>
      </c>
      <c r="H3688" s="14">
        <f t="shared" si="228"/>
        <v>94950.466379999998</v>
      </c>
      <c r="I3688" s="11">
        <f t="shared" si="229"/>
        <v>3246</v>
      </c>
      <c r="J3688" s="11">
        <f t="shared" si="230"/>
        <v>58720.14</v>
      </c>
      <c r="K3688" s="11">
        <f t="shared" si="231"/>
        <v>0</v>
      </c>
    </row>
    <row r="3689" spans="1:11" s="11" customFormat="1">
      <c r="A3689" s="32">
        <v>2018</v>
      </c>
      <c r="B3689" s="32">
        <v>2240</v>
      </c>
      <c r="C3689" s="33" t="s">
        <v>363</v>
      </c>
      <c r="D3689" s="33" t="s">
        <v>354</v>
      </c>
      <c r="E3689" s="34">
        <v>7535</v>
      </c>
      <c r="F3689" s="35">
        <v>17.100000000000001</v>
      </c>
      <c r="G3689" s="34">
        <v>158.19999999999999</v>
      </c>
      <c r="H3689" s="14">
        <f t="shared" si="228"/>
        <v>203838.32699999999</v>
      </c>
      <c r="I3689" s="11">
        <f t="shared" si="229"/>
        <v>7535</v>
      </c>
      <c r="J3689" s="11">
        <f t="shared" si="230"/>
        <v>128848.50000000001</v>
      </c>
      <c r="K3689" s="11">
        <f t="shared" si="231"/>
        <v>0</v>
      </c>
    </row>
    <row r="3690" spans="1:11" s="11" customFormat="1">
      <c r="A3690" s="32">
        <v>2018</v>
      </c>
      <c r="B3690" s="32">
        <v>2277</v>
      </c>
      <c r="C3690" s="33" t="s">
        <v>563</v>
      </c>
      <c r="D3690" s="33" t="s">
        <v>564</v>
      </c>
      <c r="E3690" s="34">
        <v>2871</v>
      </c>
      <c r="F3690" s="35">
        <v>1.038</v>
      </c>
      <c r="G3690" s="34">
        <v>728</v>
      </c>
      <c r="H3690" s="14">
        <f t="shared" si="228"/>
        <v>21695.113440000001</v>
      </c>
      <c r="I3690" s="11">
        <f t="shared" si="229"/>
        <v>2871</v>
      </c>
      <c r="J3690" s="11">
        <f t="shared" si="230"/>
        <v>2980.098</v>
      </c>
      <c r="K3690" s="11">
        <f t="shared" si="231"/>
        <v>0</v>
      </c>
    </row>
    <row r="3691" spans="1:11" s="11" customFormat="1">
      <c r="A3691" s="32">
        <v>2018</v>
      </c>
      <c r="B3691" s="32">
        <v>2277</v>
      </c>
      <c r="C3691" s="33" t="s">
        <v>363</v>
      </c>
      <c r="D3691" s="33" t="s">
        <v>354</v>
      </c>
      <c r="E3691" s="34">
        <v>29450</v>
      </c>
      <c r="F3691" s="35">
        <v>17.14</v>
      </c>
      <c r="G3691" s="34">
        <v>142.30000000000001</v>
      </c>
      <c r="H3691" s="14">
        <f t="shared" si="228"/>
        <v>718291.97900000005</v>
      </c>
      <c r="I3691" s="11">
        <f t="shared" si="229"/>
        <v>29450</v>
      </c>
      <c r="J3691" s="11">
        <f t="shared" si="230"/>
        <v>504773</v>
      </c>
      <c r="K3691" s="11">
        <f t="shared" si="231"/>
        <v>0</v>
      </c>
    </row>
    <row r="3692" spans="1:11" s="11" customFormat="1">
      <c r="A3692" s="32">
        <v>2018</v>
      </c>
      <c r="B3692" s="32">
        <v>2291</v>
      </c>
      <c r="C3692" s="33" t="s">
        <v>363</v>
      </c>
      <c r="D3692" s="33" t="s">
        <v>354</v>
      </c>
      <c r="E3692" s="34">
        <v>30649</v>
      </c>
      <c r="F3692" s="35">
        <v>16.95</v>
      </c>
      <c r="G3692" s="34">
        <v>131.19999999999999</v>
      </c>
      <c r="H3692" s="14">
        <f t="shared" si="228"/>
        <v>681584.72159999982</v>
      </c>
      <c r="I3692" s="11">
        <f t="shared" si="229"/>
        <v>30649</v>
      </c>
      <c r="J3692" s="11">
        <f t="shared" si="230"/>
        <v>519500.55</v>
      </c>
      <c r="K3692" s="11">
        <f t="shared" si="231"/>
        <v>0</v>
      </c>
    </row>
    <row r="3693" spans="1:11" s="11" customFormat="1">
      <c r="A3693" s="32">
        <v>2018</v>
      </c>
      <c r="B3693" s="32">
        <v>2291</v>
      </c>
      <c r="C3693" s="33" t="s">
        <v>363</v>
      </c>
      <c r="D3693" s="33" t="s">
        <v>354</v>
      </c>
      <c r="E3693" s="34">
        <v>76377</v>
      </c>
      <c r="F3693" s="35">
        <v>16.98</v>
      </c>
      <c r="G3693" s="34">
        <v>125.6</v>
      </c>
      <c r="H3693" s="14">
        <f t="shared" si="228"/>
        <v>1628883.1137599999</v>
      </c>
      <c r="I3693" s="11">
        <f t="shared" si="229"/>
        <v>76377</v>
      </c>
      <c r="J3693" s="11">
        <f t="shared" si="230"/>
        <v>1296881.46</v>
      </c>
      <c r="K3693" s="11">
        <f t="shared" si="231"/>
        <v>0</v>
      </c>
    </row>
    <row r="3694" spans="1:11" s="11" customFormat="1">
      <c r="A3694" s="32">
        <v>2018</v>
      </c>
      <c r="B3694" s="32">
        <v>2291</v>
      </c>
      <c r="C3694" s="33" t="s">
        <v>563</v>
      </c>
      <c r="D3694" s="33" t="s">
        <v>564</v>
      </c>
      <c r="E3694" s="34">
        <v>3309</v>
      </c>
      <c r="F3694" s="35">
        <v>1.04</v>
      </c>
      <c r="G3694" s="34">
        <v>396</v>
      </c>
      <c r="H3694" s="14">
        <f t="shared" si="228"/>
        <v>13627.785600000001</v>
      </c>
      <c r="I3694" s="11">
        <f t="shared" si="229"/>
        <v>3309</v>
      </c>
      <c r="J3694" s="11">
        <f t="shared" si="230"/>
        <v>3441.36</v>
      </c>
      <c r="K3694" s="11">
        <f t="shared" si="231"/>
        <v>0</v>
      </c>
    </row>
    <row r="3695" spans="1:11" s="11" customFormat="1">
      <c r="A3695" s="32">
        <v>2018</v>
      </c>
      <c r="B3695" s="32">
        <v>2291</v>
      </c>
      <c r="C3695" s="33" t="s">
        <v>563</v>
      </c>
      <c r="D3695" s="33" t="s">
        <v>564</v>
      </c>
      <c r="E3695" s="34">
        <v>6710</v>
      </c>
      <c r="F3695" s="35">
        <v>1.04</v>
      </c>
      <c r="G3695" s="34">
        <v>396</v>
      </c>
      <c r="H3695" s="14">
        <f t="shared" si="228"/>
        <v>27634.464000000004</v>
      </c>
      <c r="I3695" s="11">
        <f t="shared" si="229"/>
        <v>6710</v>
      </c>
      <c r="J3695" s="11">
        <f t="shared" si="230"/>
        <v>6978.4000000000005</v>
      </c>
      <c r="K3695" s="11">
        <f t="shared" si="231"/>
        <v>0</v>
      </c>
    </row>
    <row r="3696" spans="1:11" s="11" customFormat="1">
      <c r="A3696" s="32">
        <v>2018</v>
      </c>
      <c r="B3696" s="32">
        <v>2292</v>
      </c>
      <c r="C3696" s="33" t="s">
        <v>563</v>
      </c>
      <c r="D3696" s="33" t="s">
        <v>564</v>
      </c>
      <c r="E3696" s="34">
        <v>29429</v>
      </c>
      <c r="F3696" s="35">
        <v>1.044</v>
      </c>
      <c r="G3696" s="34">
        <v>439.8</v>
      </c>
      <c r="H3696" s="14">
        <f t="shared" si="228"/>
        <v>135123.60664799999</v>
      </c>
      <c r="I3696" s="11">
        <f t="shared" si="229"/>
        <v>29429</v>
      </c>
      <c r="J3696" s="11">
        <f t="shared" si="230"/>
        <v>30723.876</v>
      </c>
      <c r="K3696" s="11">
        <f t="shared" si="231"/>
        <v>0</v>
      </c>
    </row>
    <row r="3697" spans="1:11" s="11" customFormat="1">
      <c r="A3697" s="32">
        <v>2018</v>
      </c>
      <c r="B3697" s="32">
        <v>2292</v>
      </c>
      <c r="C3697" s="33" t="s">
        <v>565</v>
      </c>
      <c r="D3697" s="33" t="s">
        <v>566</v>
      </c>
      <c r="E3697" s="34">
        <v>234</v>
      </c>
      <c r="F3697" s="35">
        <v>5.8</v>
      </c>
      <c r="G3697" s="34">
        <v>1686.8</v>
      </c>
      <c r="H3697" s="14">
        <f t="shared" si="228"/>
        <v>22893.249599999996</v>
      </c>
      <c r="I3697" s="11">
        <f t="shared" si="229"/>
        <v>234</v>
      </c>
      <c r="J3697" s="11">
        <f t="shared" si="230"/>
        <v>1357.2</v>
      </c>
      <c r="K3697" s="11">
        <f t="shared" si="231"/>
        <v>0</v>
      </c>
    </row>
    <row r="3698" spans="1:11" s="11" customFormat="1">
      <c r="A3698" s="32">
        <v>2018</v>
      </c>
      <c r="B3698" s="32">
        <v>2322</v>
      </c>
      <c r="C3698" s="33" t="s">
        <v>563</v>
      </c>
      <c r="D3698" s="33" t="s">
        <v>564</v>
      </c>
      <c r="E3698" s="34">
        <v>73073</v>
      </c>
      <c r="F3698" s="35">
        <v>1.032</v>
      </c>
      <c r="G3698" s="34">
        <v>542.29999999999995</v>
      </c>
      <c r="H3698" s="14">
        <f t="shared" si="228"/>
        <v>408955.67512799997</v>
      </c>
      <c r="I3698" s="11">
        <f t="shared" si="229"/>
        <v>73073</v>
      </c>
      <c r="J3698" s="11">
        <f t="shared" si="230"/>
        <v>75411.335999999996</v>
      </c>
      <c r="K3698" s="11">
        <f t="shared" si="231"/>
        <v>0</v>
      </c>
    </row>
    <row r="3699" spans="1:11" s="11" customFormat="1">
      <c r="A3699" s="32">
        <v>2018</v>
      </c>
      <c r="B3699" s="32">
        <v>2330</v>
      </c>
      <c r="C3699" s="33" t="s">
        <v>563</v>
      </c>
      <c r="D3699" s="33" t="s">
        <v>564</v>
      </c>
      <c r="E3699" s="34">
        <v>213189</v>
      </c>
      <c r="F3699" s="35">
        <v>1.03</v>
      </c>
      <c r="G3699" s="34">
        <v>292.10000000000002</v>
      </c>
      <c r="H3699" s="14">
        <f t="shared" si="228"/>
        <v>641406.82107000006</v>
      </c>
      <c r="I3699" s="11">
        <f t="shared" si="229"/>
        <v>213189</v>
      </c>
      <c r="J3699" s="11">
        <f t="shared" si="230"/>
        <v>219584.67</v>
      </c>
      <c r="K3699" s="11">
        <f t="shared" si="231"/>
        <v>0</v>
      </c>
    </row>
    <row r="3700" spans="1:11" s="11" customFormat="1">
      <c r="A3700" s="32">
        <v>2018</v>
      </c>
      <c r="B3700" s="32">
        <v>2336</v>
      </c>
      <c r="C3700" s="33" t="s">
        <v>563</v>
      </c>
      <c r="D3700" s="33" t="s">
        <v>564</v>
      </c>
      <c r="E3700" s="34">
        <v>12638</v>
      </c>
      <c r="F3700" s="35">
        <v>1.03</v>
      </c>
      <c r="G3700" s="34">
        <v>287.8</v>
      </c>
      <c r="H3700" s="14">
        <f t="shared" si="228"/>
        <v>37463.32892</v>
      </c>
      <c r="I3700" s="11">
        <f t="shared" si="229"/>
        <v>12638</v>
      </c>
      <c r="J3700" s="11">
        <f t="shared" si="230"/>
        <v>13017.140000000001</v>
      </c>
      <c r="K3700" s="11">
        <f t="shared" si="231"/>
        <v>0</v>
      </c>
    </row>
    <row r="3701" spans="1:11" s="11" customFormat="1">
      <c r="A3701" s="32">
        <v>2018</v>
      </c>
      <c r="B3701" s="32">
        <v>2336</v>
      </c>
      <c r="C3701" s="33" t="s">
        <v>563</v>
      </c>
      <c r="D3701" s="33" t="s">
        <v>564</v>
      </c>
      <c r="E3701" s="34">
        <v>240811</v>
      </c>
      <c r="F3701" s="35">
        <v>1.042</v>
      </c>
      <c r="G3701" s="34">
        <v>287.7</v>
      </c>
      <c r="H3701" s="14">
        <f t="shared" si="228"/>
        <v>721911.40337399987</v>
      </c>
      <c r="I3701" s="11">
        <f t="shared" si="229"/>
        <v>240811</v>
      </c>
      <c r="J3701" s="11">
        <f t="shared" si="230"/>
        <v>250925.06200000001</v>
      </c>
      <c r="K3701" s="11">
        <f t="shared" si="231"/>
        <v>0</v>
      </c>
    </row>
    <row r="3702" spans="1:11" s="11" customFormat="1">
      <c r="A3702" s="32">
        <v>2018</v>
      </c>
      <c r="B3702" s="32">
        <v>2336</v>
      </c>
      <c r="C3702" s="33" t="s">
        <v>563</v>
      </c>
      <c r="D3702" s="33" t="s">
        <v>564</v>
      </c>
      <c r="E3702" s="34">
        <v>252659</v>
      </c>
      <c r="F3702" s="35">
        <v>1.042</v>
      </c>
      <c r="G3702" s="34">
        <v>287.7</v>
      </c>
      <c r="H3702" s="14">
        <f t="shared" si="228"/>
        <v>757429.74060599995</v>
      </c>
      <c r="I3702" s="11">
        <f t="shared" si="229"/>
        <v>252659</v>
      </c>
      <c r="J3702" s="11">
        <f t="shared" si="230"/>
        <v>263270.67800000001</v>
      </c>
      <c r="K3702" s="11">
        <f t="shared" si="231"/>
        <v>0</v>
      </c>
    </row>
    <row r="3703" spans="1:11" s="11" customFormat="1">
      <c r="A3703" s="32">
        <v>2018</v>
      </c>
      <c r="B3703" s="32">
        <v>2336</v>
      </c>
      <c r="C3703" s="33" t="s">
        <v>563</v>
      </c>
      <c r="D3703" s="33" t="s">
        <v>564</v>
      </c>
      <c r="E3703" s="34">
        <v>2098</v>
      </c>
      <c r="F3703" s="35">
        <v>1.03</v>
      </c>
      <c r="G3703" s="34">
        <v>287.7</v>
      </c>
      <c r="H3703" s="14">
        <f t="shared" si="228"/>
        <v>6217.0243799999998</v>
      </c>
      <c r="I3703" s="11">
        <f t="shared" si="229"/>
        <v>2098</v>
      </c>
      <c r="J3703" s="11">
        <f t="shared" si="230"/>
        <v>2160.94</v>
      </c>
      <c r="K3703" s="11">
        <f t="shared" si="231"/>
        <v>0</v>
      </c>
    </row>
    <row r="3704" spans="1:11" s="11" customFormat="1">
      <c r="A3704" s="32">
        <v>2018</v>
      </c>
      <c r="B3704" s="32">
        <v>2336</v>
      </c>
      <c r="C3704" s="33" t="s">
        <v>563</v>
      </c>
      <c r="D3704" s="33" t="s">
        <v>564</v>
      </c>
      <c r="E3704" s="34">
        <v>1999</v>
      </c>
      <c r="F3704" s="35">
        <v>1.03</v>
      </c>
      <c r="G3704" s="34">
        <v>287.7</v>
      </c>
      <c r="H3704" s="14">
        <f t="shared" si="228"/>
        <v>5923.6566899999998</v>
      </c>
      <c r="I3704" s="11">
        <f t="shared" si="229"/>
        <v>1999</v>
      </c>
      <c r="J3704" s="11">
        <f t="shared" si="230"/>
        <v>2058.9700000000003</v>
      </c>
      <c r="K3704" s="11">
        <f t="shared" si="231"/>
        <v>0</v>
      </c>
    </row>
    <row r="3705" spans="1:11" s="11" customFormat="1">
      <c r="A3705" s="32">
        <v>2018</v>
      </c>
      <c r="B3705" s="32">
        <v>2336</v>
      </c>
      <c r="C3705" s="33" t="s">
        <v>563</v>
      </c>
      <c r="D3705" s="33" t="s">
        <v>564</v>
      </c>
      <c r="E3705" s="34">
        <v>1522348</v>
      </c>
      <c r="F3705" s="35">
        <v>1.042</v>
      </c>
      <c r="G3705" s="34">
        <v>287.8</v>
      </c>
      <c r="H3705" s="14">
        <f t="shared" si="228"/>
        <v>4565332.8808479998</v>
      </c>
      <c r="I3705" s="11">
        <f t="shared" si="229"/>
        <v>1522348</v>
      </c>
      <c r="J3705" s="11">
        <f t="shared" si="230"/>
        <v>1586286.6160000002</v>
      </c>
      <c r="K3705" s="11">
        <f t="shared" si="231"/>
        <v>0</v>
      </c>
    </row>
    <row r="3706" spans="1:11" s="11" customFormat="1">
      <c r="A3706" s="32">
        <v>2018</v>
      </c>
      <c r="B3706" s="32">
        <v>2364</v>
      </c>
      <c r="C3706" s="33" t="s">
        <v>565</v>
      </c>
      <c r="D3706" s="33" t="s">
        <v>566</v>
      </c>
      <c r="E3706" s="34">
        <v>445</v>
      </c>
      <c r="F3706" s="35">
        <v>5.6</v>
      </c>
      <c r="G3706" s="34">
        <v>2020</v>
      </c>
      <c r="H3706" s="14">
        <f t="shared" si="228"/>
        <v>50338.399999999994</v>
      </c>
      <c r="I3706" s="11">
        <f t="shared" si="229"/>
        <v>445</v>
      </c>
      <c r="J3706" s="11">
        <f t="shared" si="230"/>
        <v>2492</v>
      </c>
      <c r="K3706" s="11">
        <f t="shared" si="231"/>
        <v>0</v>
      </c>
    </row>
    <row r="3707" spans="1:11" s="11" customFormat="1">
      <c r="A3707" s="32">
        <v>2018</v>
      </c>
      <c r="B3707" s="32">
        <v>2367</v>
      </c>
      <c r="C3707" s="33" t="s">
        <v>563</v>
      </c>
      <c r="D3707" s="33" t="s">
        <v>564</v>
      </c>
      <c r="E3707" s="34">
        <v>3438</v>
      </c>
      <c r="F3707" s="35">
        <v>1.05</v>
      </c>
      <c r="G3707" s="34">
        <v>1059.4000000000001</v>
      </c>
      <c r="H3707" s="14">
        <f t="shared" si="228"/>
        <v>38243.280600000006</v>
      </c>
      <c r="I3707" s="11">
        <f t="shared" si="229"/>
        <v>3438</v>
      </c>
      <c r="J3707" s="11">
        <f t="shared" si="230"/>
        <v>3609.9</v>
      </c>
      <c r="K3707" s="11">
        <f t="shared" si="231"/>
        <v>0</v>
      </c>
    </row>
    <row r="3708" spans="1:11" s="11" customFormat="1">
      <c r="A3708" s="32">
        <v>2018</v>
      </c>
      <c r="B3708" s="32">
        <v>2390</v>
      </c>
      <c r="C3708" s="33" t="s">
        <v>565</v>
      </c>
      <c r="D3708" s="33" t="s">
        <v>566</v>
      </c>
      <c r="E3708" s="34">
        <v>8</v>
      </c>
      <c r="F3708" s="35">
        <v>5.8250000000000002</v>
      </c>
      <c r="G3708" s="34" t="s">
        <v>364</v>
      </c>
      <c r="H3708" s="14" t="str">
        <f t="shared" si="228"/>
        <v/>
      </c>
      <c r="I3708" s="11" t="str">
        <f t="shared" si="229"/>
        <v/>
      </c>
      <c r="J3708" s="11" t="str">
        <f t="shared" si="230"/>
        <v/>
      </c>
      <c r="K3708" s="11">
        <f t="shared" si="231"/>
        <v>0</v>
      </c>
    </row>
    <row r="3709" spans="1:11" s="11" customFormat="1">
      <c r="A3709" s="32">
        <v>2018</v>
      </c>
      <c r="B3709" s="32">
        <v>2390</v>
      </c>
      <c r="C3709" s="33" t="s">
        <v>563</v>
      </c>
      <c r="D3709" s="33" t="s">
        <v>564</v>
      </c>
      <c r="E3709" s="34">
        <v>1029</v>
      </c>
      <c r="F3709" s="35">
        <v>1.028</v>
      </c>
      <c r="G3709" s="34" t="s">
        <v>364</v>
      </c>
      <c r="H3709" s="14" t="str">
        <f t="shared" si="228"/>
        <v/>
      </c>
      <c r="I3709" s="11" t="str">
        <f t="shared" si="229"/>
        <v/>
      </c>
      <c r="J3709" s="11" t="str">
        <f t="shared" si="230"/>
        <v/>
      </c>
      <c r="K3709" s="11">
        <f t="shared" si="231"/>
        <v>0</v>
      </c>
    </row>
    <row r="3710" spans="1:11" s="11" customFormat="1">
      <c r="A3710" s="32">
        <v>2018</v>
      </c>
      <c r="B3710" s="32">
        <v>2393</v>
      </c>
      <c r="C3710" s="33" t="s">
        <v>563</v>
      </c>
      <c r="D3710" s="33" t="s">
        <v>564</v>
      </c>
      <c r="E3710" s="34">
        <v>380</v>
      </c>
      <c r="F3710" s="35">
        <v>1.03</v>
      </c>
      <c r="G3710" s="34" t="s">
        <v>364</v>
      </c>
      <c r="H3710" s="14" t="str">
        <f t="shared" si="228"/>
        <v/>
      </c>
      <c r="I3710" s="11" t="str">
        <f t="shared" si="229"/>
        <v/>
      </c>
      <c r="J3710" s="11" t="str">
        <f t="shared" si="230"/>
        <v/>
      </c>
      <c r="K3710" s="11">
        <f t="shared" si="231"/>
        <v>0</v>
      </c>
    </row>
    <row r="3711" spans="1:11" s="11" customFormat="1">
      <c r="A3711" s="32">
        <v>2018</v>
      </c>
      <c r="B3711" s="32">
        <v>2393</v>
      </c>
      <c r="C3711" s="33" t="s">
        <v>563</v>
      </c>
      <c r="D3711" s="33" t="s">
        <v>564</v>
      </c>
      <c r="E3711" s="34">
        <v>937</v>
      </c>
      <c r="F3711" s="35">
        <v>1.03</v>
      </c>
      <c r="G3711" s="34" t="s">
        <v>364</v>
      </c>
      <c r="H3711" s="14" t="str">
        <f t="shared" si="228"/>
        <v/>
      </c>
      <c r="I3711" s="11" t="str">
        <f t="shared" si="229"/>
        <v/>
      </c>
      <c r="J3711" s="11" t="str">
        <f t="shared" si="230"/>
        <v/>
      </c>
      <c r="K3711" s="11">
        <f t="shared" si="231"/>
        <v>0</v>
      </c>
    </row>
    <row r="3712" spans="1:11" s="11" customFormat="1">
      <c r="A3712" s="32">
        <v>2018</v>
      </c>
      <c r="B3712" s="32">
        <v>2398</v>
      </c>
      <c r="C3712" s="33" t="s">
        <v>563</v>
      </c>
      <c r="D3712" s="33" t="s">
        <v>564</v>
      </c>
      <c r="E3712" s="34">
        <v>1124783</v>
      </c>
      <c r="F3712" s="35">
        <v>1.0289999999999999</v>
      </c>
      <c r="G3712" s="34" t="s">
        <v>364</v>
      </c>
      <c r="H3712" s="14" t="str">
        <f t="shared" si="228"/>
        <v/>
      </c>
      <c r="I3712" s="11" t="str">
        <f t="shared" si="229"/>
        <v/>
      </c>
      <c r="J3712" s="11" t="str">
        <f t="shared" si="230"/>
        <v/>
      </c>
      <c r="K3712" s="11">
        <f t="shared" si="231"/>
        <v>0</v>
      </c>
    </row>
    <row r="3713" spans="1:11" s="11" customFormat="1">
      <c r="A3713" s="32">
        <v>2018</v>
      </c>
      <c r="B3713" s="32">
        <v>2399</v>
      </c>
      <c r="C3713" s="33" t="s">
        <v>563</v>
      </c>
      <c r="D3713" s="33" t="s">
        <v>564</v>
      </c>
      <c r="E3713" s="34">
        <v>22731</v>
      </c>
      <c r="F3713" s="35">
        <v>1.3</v>
      </c>
      <c r="G3713" s="34" t="s">
        <v>364</v>
      </c>
      <c r="H3713" s="14" t="str">
        <f t="shared" si="228"/>
        <v/>
      </c>
      <c r="I3713" s="11" t="str">
        <f t="shared" si="229"/>
        <v/>
      </c>
      <c r="J3713" s="11" t="str">
        <f t="shared" si="230"/>
        <v/>
      </c>
      <c r="K3713" s="11">
        <f t="shared" si="231"/>
        <v>0</v>
      </c>
    </row>
    <row r="3714" spans="1:11" s="11" customFormat="1">
      <c r="A3714" s="32">
        <v>2018</v>
      </c>
      <c r="B3714" s="32">
        <v>2404</v>
      </c>
      <c r="C3714" s="33" t="s">
        <v>563</v>
      </c>
      <c r="D3714" s="33" t="s">
        <v>564</v>
      </c>
      <c r="E3714" s="34">
        <v>198838</v>
      </c>
      <c r="F3714" s="35">
        <v>1.03</v>
      </c>
      <c r="G3714" s="34" t="s">
        <v>364</v>
      </c>
      <c r="H3714" s="14" t="str">
        <f t="shared" si="228"/>
        <v/>
      </c>
      <c r="I3714" s="11" t="str">
        <f t="shared" si="229"/>
        <v/>
      </c>
      <c r="J3714" s="11" t="str">
        <f t="shared" si="230"/>
        <v/>
      </c>
      <c r="K3714" s="11">
        <f t="shared" si="231"/>
        <v>0</v>
      </c>
    </row>
    <row r="3715" spans="1:11" s="11" customFormat="1">
      <c r="A3715" s="32">
        <v>2018</v>
      </c>
      <c r="B3715" s="32">
        <v>2406</v>
      </c>
      <c r="C3715" s="33" t="s">
        <v>563</v>
      </c>
      <c r="D3715" s="33" t="s">
        <v>564</v>
      </c>
      <c r="E3715" s="34">
        <v>2253496</v>
      </c>
      <c r="F3715" s="35">
        <v>1.0289999999999999</v>
      </c>
      <c r="G3715" s="34" t="s">
        <v>364</v>
      </c>
      <c r="H3715" s="14" t="str">
        <f t="shared" si="228"/>
        <v/>
      </c>
      <c r="I3715" s="11" t="str">
        <f t="shared" si="229"/>
        <v/>
      </c>
      <c r="J3715" s="11" t="str">
        <f t="shared" si="230"/>
        <v/>
      </c>
      <c r="K3715" s="11">
        <f t="shared" si="231"/>
        <v>0</v>
      </c>
    </row>
    <row r="3716" spans="1:11" s="11" customFormat="1">
      <c r="A3716" s="32">
        <v>2018</v>
      </c>
      <c r="B3716" s="32">
        <v>2411</v>
      </c>
      <c r="C3716" s="33" t="s">
        <v>563</v>
      </c>
      <c r="D3716" s="33" t="s">
        <v>564</v>
      </c>
      <c r="E3716" s="34">
        <v>656</v>
      </c>
      <c r="F3716" s="35">
        <v>1.0289999999999999</v>
      </c>
      <c r="G3716" s="34" t="s">
        <v>364</v>
      </c>
      <c r="H3716" s="14" t="str">
        <f t="shared" si="228"/>
        <v/>
      </c>
      <c r="I3716" s="11" t="str">
        <f t="shared" si="229"/>
        <v/>
      </c>
      <c r="J3716" s="11" t="str">
        <f t="shared" si="230"/>
        <v/>
      </c>
      <c r="K3716" s="11">
        <f t="shared" si="231"/>
        <v>0</v>
      </c>
    </row>
    <row r="3717" spans="1:11" s="11" customFormat="1">
      <c r="A3717" s="32">
        <v>2018</v>
      </c>
      <c r="B3717" s="32">
        <v>2442</v>
      </c>
      <c r="C3717" s="33" t="s">
        <v>563</v>
      </c>
      <c r="D3717" s="33" t="s">
        <v>564</v>
      </c>
      <c r="E3717" s="34">
        <v>31857</v>
      </c>
      <c r="F3717" s="35">
        <v>1.0189999999999999</v>
      </c>
      <c r="G3717" s="34">
        <v>686.1</v>
      </c>
      <c r="H3717" s="14">
        <f t="shared" si="228"/>
        <v>222723.72366300001</v>
      </c>
      <c r="I3717" s="11">
        <f t="shared" si="229"/>
        <v>31857</v>
      </c>
      <c r="J3717" s="11">
        <f t="shared" si="230"/>
        <v>32462.282999999996</v>
      </c>
      <c r="K3717" s="11">
        <f t="shared" si="231"/>
        <v>0</v>
      </c>
    </row>
    <row r="3718" spans="1:11" s="11" customFormat="1">
      <c r="A3718" s="32">
        <v>2018</v>
      </c>
      <c r="B3718" s="32">
        <v>2442</v>
      </c>
      <c r="C3718" s="33" t="s">
        <v>363</v>
      </c>
      <c r="D3718" s="33" t="s">
        <v>354</v>
      </c>
      <c r="E3718" s="34">
        <v>1637</v>
      </c>
      <c r="F3718" s="35">
        <v>17.8</v>
      </c>
      <c r="G3718" s="34">
        <v>289.2</v>
      </c>
      <c r="H3718" s="14">
        <f t="shared" ref="H3718:H3781" si="232">IF(I3718="","",G3718/100*F3718*E3718)</f>
        <v>84268.831200000001</v>
      </c>
      <c r="I3718" s="11">
        <f t="shared" ref="I3718:I3781" si="233">IF(OR(G3718=".",F3718=".",E3718="."),"",E3718)</f>
        <v>1637</v>
      </c>
      <c r="J3718" s="11">
        <f t="shared" ref="J3718:J3781" si="234">IF(I3718="","",F3718*I3718)</f>
        <v>29138.600000000002</v>
      </c>
      <c r="K3718" s="11">
        <f t="shared" ref="K3718:K3781" si="235">IF(C3718="LIG",1,0)</f>
        <v>0</v>
      </c>
    </row>
    <row r="3719" spans="1:11" s="11" customFormat="1">
      <c r="A3719" s="32">
        <v>2018</v>
      </c>
      <c r="B3719" s="32">
        <v>2444</v>
      </c>
      <c r="C3719" s="33" t="s">
        <v>563</v>
      </c>
      <c r="D3719" s="33" t="s">
        <v>564</v>
      </c>
      <c r="E3719" s="34">
        <v>96865</v>
      </c>
      <c r="F3719" s="35">
        <v>1.056</v>
      </c>
      <c r="G3719" s="34">
        <v>806</v>
      </c>
      <c r="H3719" s="14">
        <f t="shared" si="232"/>
        <v>824452.88640000019</v>
      </c>
      <c r="I3719" s="11">
        <f t="shared" si="233"/>
        <v>96865</v>
      </c>
      <c r="J3719" s="11">
        <f t="shared" si="234"/>
        <v>102289.44</v>
      </c>
      <c r="K3719" s="11">
        <f t="shared" si="235"/>
        <v>0</v>
      </c>
    </row>
    <row r="3720" spans="1:11" s="11" customFormat="1">
      <c r="A3720" s="32">
        <v>2018</v>
      </c>
      <c r="B3720" s="32">
        <v>2446</v>
      </c>
      <c r="C3720" s="33" t="s">
        <v>563</v>
      </c>
      <c r="D3720" s="33" t="s">
        <v>564</v>
      </c>
      <c r="E3720" s="34">
        <v>360700</v>
      </c>
      <c r="F3720" s="35">
        <v>1.024</v>
      </c>
      <c r="G3720" s="34">
        <v>278.7</v>
      </c>
      <c r="H3720" s="14">
        <f t="shared" si="232"/>
        <v>1029397.4016</v>
      </c>
      <c r="I3720" s="11">
        <f t="shared" si="233"/>
        <v>360700</v>
      </c>
      <c r="J3720" s="11">
        <f t="shared" si="234"/>
        <v>369356.79999999999</v>
      </c>
      <c r="K3720" s="11">
        <f t="shared" si="235"/>
        <v>0</v>
      </c>
    </row>
    <row r="3721" spans="1:11" s="11" customFormat="1">
      <c r="A3721" s="32">
        <v>2018</v>
      </c>
      <c r="B3721" s="32">
        <v>2446</v>
      </c>
      <c r="C3721" s="33" t="s">
        <v>563</v>
      </c>
      <c r="D3721" s="33" t="s">
        <v>564</v>
      </c>
      <c r="E3721" s="34">
        <v>16637</v>
      </c>
      <c r="F3721" s="35">
        <v>1.024</v>
      </c>
      <c r="G3721" s="34">
        <v>278.7</v>
      </c>
      <c r="H3721" s="14">
        <f t="shared" si="232"/>
        <v>47480.134656000002</v>
      </c>
      <c r="I3721" s="11">
        <f t="shared" si="233"/>
        <v>16637</v>
      </c>
      <c r="J3721" s="11">
        <f t="shared" si="234"/>
        <v>17036.288</v>
      </c>
      <c r="K3721" s="11">
        <f t="shared" si="235"/>
        <v>0</v>
      </c>
    </row>
    <row r="3722" spans="1:11" s="11" customFormat="1">
      <c r="A3722" s="32">
        <v>2018</v>
      </c>
      <c r="B3722" s="32">
        <v>2451</v>
      </c>
      <c r="C3722" s="33" t="s">
        <v>353</v>
      </c>
      <c r="D3722" s="33" t="s">
        <v>354</v>
      </c>
      <c r="E3722" s="34">
        <v>240416</v>
      </c>
      <c r="F3722" s="35">
        <v>19.646000000000001</v>
      </c>
      <c r="G3722" s="34">
        <v>211</v>
      </c>
      <c r="H3722" s="14">
        <f t="shared" si="232"/>
        <v>9965978.8729599994</v>
      </c>
      <c r="I3722" s="11">
        <f t="shared" si="233"/>
        <v>240416</v>
      </c>
      <c r="J3722" s="11">
        <f t="shared" si="234"/>
        <v>4723212.7360000005</v>
      </c>
      <c r="K3722" s="11">
        <f t="shared" si="235"/>
        <v>0</v>
      </c>
    </row>
    <row r="3723" spans="1:11" s="11" customFormat="1">
      <c r="A3723" s="32">
        <v>2018</v>
      </c>
      <c r="B3723" s="32">
        <v>2451</v>
      </c>
      <c r="C3723" s="33" t="s">
        <v>565</v>
      </c>
      <c r="D3723" s="33" t="s">
        <v>566</v>
      </c>
      <c r="E3723" s="34">
        <v>3004</v>
      </c>
      <c r="F3723" s="35">
        <v>5.66</v>
      </c>
      <c r="G3723" s="34">
        <v>1855</v>
      </c>
      <c r="H3723" s="14">
        <f t="shared" si="232"/>
        <v>315398.97200000001</v>
      </c>
      <c r="I3723" s="11">
        <f t="shared" si="233"/>
        <v>3004</v>
      </c>
      <c r="J3723" s="11">
        <f t="shared" si="234"/>
        <v>17002.64</v>
      </c>
      <c r="K3723" s="11">
        <f t="shared" si="235"/>
        <v>0</v>
      </c>
    </row>
    <row r="3724" spans="1:11" s="11" customFormat="1">
      <c r="A3724" s="32">
        <v>2018</v>
      </c>
      <c r="B3724" s="32">
        <v>2454</v>
      </c>
      <c r="C3724" s="33" t="s">
        <v>563</v>
      </c>
      <c r="D3724" s="33" t="s">
        <v>564</v>
      </c>
      <c r="E3724" s="34">
        <v>261439</v>
      </c>
      <c r="F3724" s="35">
        <v>1.0229999999999999</v>
      </c>
      <c r="G3724" s="34">
        <v>278.7</v>
      </c>
      <c r="H3724" s="14">
        <f t="shared" si="232"/>
        <v>745388.99433899997</v>
      </c>
      <c r="I3724" s="11">
        <f t="shared" si="233"/>
        <v>261439</v>
      </c>
      <c r="J3724" s="11">
        <f t="shared" si="234"/>
        <v>267452.09699999995</v>
      </c>
      <c r="K3724" s="11">
        <f t="shared" si="235"/>
        <v>0</v>
      </c>
    </row>
    <row r="3725" spans="1:11" s="11" customFormat="1">
      <c r="A3725" s="32">
        <v>2018</v>
      </c>
      <c r="B3725" s="32">
        <v>2454</v>
      </c>
      <c r="C3725" s="33" t="s">
        <v>563</v>
      </c>
      <c r="D3725" s="33" t="s">
        <v>564</v>
      </c>
      <c r="E3725" s="34">
        <v>327159</v>
      </c>
      <c r="F3725" s="35">
        <v>1.0209999999999999</v>
      </c>
      <c r="G3725" s="34">
        <v>278.7</v>
      </c>
      <c r="H3725" s="14">
        <f t="shared" si="232"/>
        <v>930939.76779299986</v>
      </c>
      <c r="I3725" s="11">
        <f t="shared" si="233"/>
        <v>327159</v>
      </c>
      <c r="J3725" s="11">
        <f t="shared" si="234"/>
        <v>334029.33899999998</v>
      </c>
      <c r="K3725" s="11">
        <f t="shared" si="235"/>
        <v>0</v>
      </c>
    </row>
    <row r="3726" spans="1:11" s="11" customFormat="1">
      <c r="A3726" s="32">
        <v>2018</v>
      </c>
      <c r="B3726" s="32">
        <v>2480</v>
      </c>
      <c r="C3726" s="33" t="s">
        <v>565</v>
      </c>
      <c r="D3726" s="33" t="s">
        <v>566</v>
      </c>
      <c r="E3726" s="34">
        <v>38</v>
      </c>
      <c r="F3726" s="35">
        <v>5.7960000000000003</v>
      </c>
      <c r="G3726" s="34" t="s">
        <v>364</v>
      </c>
      <c r="H3726" s="14" t="str">
        <f t="shared" si="232"/>
        <v/>
      </c>
      <c r="I3726" s="11" t="str">
        <f t="shared" si="233"/>
        <v/>
      </c>
      <c r="J3726" s="11" t="str">
        <f t="shared" si="234"/>
        <v/>
      </c>
      <c r="K3726" s="11">
        <f t="shared" si="235"/>
        <v>0</v>
      </c>
    </row>
    <row r="3727" spans="1:11" s="11" customFormat="1">
      <c r="A3727" s="32">
        <v>2018</v>
      </c>
      <c r="B3727" s="32">
        <v>2480</v>
      </c>
      <c r="C3727" s="33" t="s">
        <v>563</v>
      </c>
      <c r="D3727" s="33" t="s">
        <v>564</v>
      </c>
      <c r="E3727" s="34">
        <v>40340</v>
      </c>
      <c r="F3727" s="35">
        <v>1.02</v>
      </c>
      <c r="G3727" s="34" t="s">
        <v>364</v>
      </c>
      <c r="H3727" s="14" t="str">
        <f t="shared" si="232"/>
        <v/>
      </c>
      <c r="I3727" s="11" t="str">
        <f t="shared" si="233"/>
        <v/>
      </c>
      <c r="J3727" s="11" t="str">
        <f t="shared" si="234"/>
        <v/>
      </c>
      <c r="K3727" s="11">
        <f t="shared" si="235"/>
        <v>0</v>
      </c>
    </row>
    <row r="3728" spans="1:11" s="11" customFormat="1">
      <c r="A3728" s="32">
        <v>2018</v>
      </c>
      <c r="B3728" s="32">
        <v>2490</v>
      </c>
      <c r="C3728" s="33" t="s">
        <v>563</v>
      </c>
      <c r="D3728" s="33" t="s">
        <v>564</v>
      </c>
      <c r="E3728" s="34">
        <v>128146</v>
      </c>
      <c r="F3728" s="35">
        <v>1.03</v>
      </c>
      <c r="G3728" s="34" t="s">
        <v>364</v>
      </c>
      <c r="H3728" s="14" t="str">
        <f t="shared" si="232"/>
        <v/>
      </c>
      <c r="I3728" s="11" t="str">
        <f t="shared" si="233"/>
        <v/>
      </c>
      <c r="J3728" s="11" t="str">
        <f t="shared" si="234"/>
        <v/>
      </c>
      <c r="K3728" s="11">
        <f t="shared" si="235"/>
        <v>0</v>
      </c>
    </row>
    <row r="3729" spans="1:11" s="11" customFormat="1">
      <c r="A3729" s="32">
        <v>2018</v>
      </c>
      <c r="B3729" s="32">
        <v>2493</v>
      </c>
      <c r="C3729" s="33" t="s">
        <v>563</v>
      </c>
      <c r="D3729" s="33" t="s">
        <v>564</v>
      </c>
      <c r="E3729" s="34">
        <v>3023105</v>
      </c>
      <c r="F3729" s="35">
        <v>1.04</v>
      </c>
      <c r="G3729" s="34">
        <v>711.7</v>
      </c>
      <c r="H3729" s="14">
        <f t="shared" si="232"/>
        <v>22376055.816400006</v>
      </c>
      <c r="I3729" s="11">
        <f t="shared" si="233"/>
        <v>3023105</v>
      </c>
      <c r="J3729" s="11">
        <f t="shared" si="234"/>
        <v>3144029.2</v>
      </c>
      <c r="K3729" s="11">
        <f t="shared" si="235"/>
        <v>0</v>
      </c>
    </row>
    <row r="3730" spans="1:11" s="11" customFormat="1">
      <c r="A3730" s="32">
        <v>2018</v>
      </c>
      <c r="B3730" s="32">
        <v>2494</v>
      </c>
      <c r="C3730" s="33" t="s">
        <v>565</v>
      </c>
      <c r="D3730" s="33" t="s">
        <v>566</v>
      </c>
      <c r="E3730" s="34">
        <v>1433</v>
      </c>
      <c r="F3730" s="35">
        <v>5.83</v>
      </c>
      <c r="G3730" s="34" t="s">
        <v>364</v>
      </c>
      <c r="H3730" s="14" t="str">
        <f t="shared" si="232"/>
        <v/>
      </c>
      <c r="I3730" s="11" t="str">
        <f t="shared" si="233"/>
        <v/>
      </c>
      <c r="J3730" s="11" t="str">
        <f t="shared" si="234"/>
        <v/>
      </c>
      <c r="K3730" s="11">
        <f t="shared" si="235"/>
        <v>0</v>
      </c>
    </row>
    <row r="3731" spans="1:11" s="11" customFormat="1">
      <c r="A3731" s="32">
        <v>2018</v>
      </c>
      <c r="B3731" s="32">
        <v>2494</v>
      </c>
      <c r="C3731" s="33" t="s">
        <v>563</v>
      </c>
      <c r="D3731" s="33" t="s">
        <v>564</v>
      </c>
      <c r="E3731" s="34">
        <v>15297</v>
      </c>
      <c r="F3731" s="35">
        <v>1.03</v>
      </c>
      <c r="G3731" s="34" t="s">
        <v>364</v>
      </c>
      <c r="H3731" s="14" t="str">
        <f t="shared" si="232"/>
        <v/>
      </c>
      <c r="I3731" s="11" t="str">
        <f t="shared" si="233"/>
        <v/>
      </c>
      <c r="J3731" s="11" t="str">
        <f t="shared" si="234"/>
        <v/>
      </c>
      <c r="K3731" s="11">
        <f t="shared" si="235"/>
        <v>0</v>
      </c>
    </row>
    <row r="3732" spans="1:11" s="11" customFormat="1">
      <c r="A3732" s="32">
        <v>2018</v>
      </c>
      <c r="B3732" s="32">
        <v>2499</v>
      </c>
      <c r="C3732" s="33" t="s">
        <v>565</v>
      </c>
      <c r="D3732" s="33" t="s">
        <v>566</v>
      </c>
      <c r="E3732" s="34">
        <v>1920</v>
      </c>
      <c r="F3732" s="35">
        <v>5.83</v>
      </c>
      <c r="G3732" s="34" t="s">
        <v>364</v>
      </c>
      <c r="H3732" s="14" t="str">
        <f t="shared" si="232"/>
        <v/>
      </c>
      <c r="I3732" s="11" t="str">
        <f t="shared" si="233"/>
        <v/>
      </c>
      <c r="J3732" s="11" t="str">
        <f t="shared" si="234"/>
        <v/>
      </c>
      <c r="K3732" s="11">
        <f t="shared" si="235"/>
        <v>0</v>
      </c>
    </row>
    <row r="3733" spans="1:11" s="11" customFormat="1">
      <c r="A3733" s="32">
        <v>2018</v>
      </c>
      <c r="B3733" s="32">
        <v>2499</v>
      </c>
      <c r="C3733" s="33" t="s">
        <v>563</v>
      </c>
      <c r="D3733" s="33" t="s">
        <v>564</v>
      </c>
      <c r="E3733" s="34">
        <v>66951</v>
      </c>
      <c r="F3733" s="35">
        <v>1.03</v>
      </c>
      <c r="G3733" s="34" t="s">
        <v>364</v>
      </c>
      <c r="H3733" s="14" t="str">
        <f t="shared" si="232"/>
        <v/>
      </c>
      <c r="I3733" s="11" t="str">
        <f t="shared" si="233"/>
        <v/>
      </c>
      <c r="J3733" s="11" t="str">
        <f t="shared" si="234"/>
        <v/>
      </c>
      <c r="K3733" s="11">
        <f t="shared" si="235"/>
        <v>0</v>
      </c>
    </row>
    <row r="3734" spans="1:11" s="11" customFormat="1">
      <c r="A3734" s="32">
        <v>2018</v>
      </c>
      <c r="B3734" s="32">
        <v>2500</v>
      </c>
      <c r="C3734" s="33" t="s">
        <v>563</v>
      </c>
      <c r="D3734" s="33" t="s">
        <v>564</v>
      </c>
      <c r="E3734" s="34">
        <v>942287</v>
      </c>
      <c r="F3734" s="35">
        <v>1.0289999999999999</v>
      </c>
      <c r="G3734" s="34" t="s">
        <v>364</v>
      </c>
      <c r="H3734" s="14" t="str">
        <f t="shared" si="232"/>
        <v/>
      </c>
      <c r="I3734" s="11" t="str">
        <f t="shared" si="233"/>
        <v/>
      </c>
      <c r="J3734" s="11" t="str">
        <f t="shared" si="234"/>
        <v/>
      </c>
      <c r="K3734" s="11">
        <f t="shared" si="235"/>
        <v>0</v>
      </c>
    </row>
    <row r="3735" spans="1:11" s="11" customFormat="1">
      <c r="A3735" s="32">
        <v>2018</v>
      </c>
      <c r="B3735" s="32">
        <v>2511</v>
      </c>
      <c r="C3735" s="33" t="s">
        <v>563</v>
      </c>
      <c r="D3735" s="33" t="s">
        <v>564</v>
      </c>
      <c r="E3735" s="34">
        <v>834471</v>
      </c>
      <c r="F3735" s="35">
        <v>1.03</v>
      </c>
      <c r="G3735" s="34">
        <v>980</v>
      </c>
      <c r="H3735" s="14">
        <f t="shared" si="232"/>
        <v>8423150.2740000002</v>
      </c>
      <c r="I3735" s="11">
        <f t="shared" si="233"/>
        <v>834471</v>
      </c>
      <c r="J3735" s="11">
        <f t="shared" si="234"/>
        <v>859505.13</v>
      </c>
      <c r="K3735" s="11">
        <f t="shared" si="235"/>
        <v>0</v>
      </c>
    </row>
    <row r="3736" spans="1:11" s="11" customFormat="1">
      <c r="A3736" s="32">
        <v>2018</v>
      </c>
      <c r="B3736" s="32">
        <v>2511</v>
      </c>
      <c r="C3736" s="33" t="s">
        <v>567</v>
      </c>
      <c r="D3736" s="33" t="s">
        <v>566</v>
      </c>
      <c r="E3736" s="34">
        <v>72196</v>
      </c>
      <c r="F3736" s="35">
        <v>6.26</v>
      </c>
      <c r="G3736" s="34">
        <v>1192</v>
      </c>
      <c r="H3736" s="14">
        <f t="shared" si="232"/>
        <v>5387207.763199999</v>
      </c>
      <c r="I3736" s="11">
        <f t="shared" si="233"/>
        <v>72196</v>
      </c>
      <c r="J3736" s="11">
        <f t="shared" si="234"/>
        <v>451946.95999999996</v>
      </c>
      <c r="K3736" s="11">
        <f t="shared" si="235"/>
        <v>0</v>
      </c>
    </row>
    <row r="3737" spans="1:11" s="11" customFormat="1">
      <c r="A3737" s="32">
        <v>2018</v>
      </c>
      <c r="B3737" s="32">
        <v>2516</v>
      </c>
      <c r="C3737" s="33" t="s">
        <v>563</v>
      </c>
      <c r="D3737" s="33" t="s">
        <v>564</v>
      </c>
      <c r="E3737" s="34">
        <v>951862</v>
      </c>
      <c r="F3737" s="35">
        <v>1.032</v>
      </c>
      <c r="G3737" s="34">
        <v>974</v>
      </c>
      <c r="H3737" s="14">
        <f t="shared" si="232"/>
        <v>9567812.2281600013</v>
      </c>
      <c r="I3737" s="11">
        <f t="shared" si="233"/>
        <v>951862</v>
      </c>
      <c r="J3737" s="11">
        <f t="shared" si="234"/>
        <v>982321.58400000003</v>
      </c>
      <c r="K3737" s="11">
        <f t="shared" si="235"/>
        <v>0</v>
      </c>
    </row>
    <row r="3738" spans="1:11" s="11" customFormat="1">
      <c r="A3738" s="32">
        <v>2018</v>
      </c>
      <c r="B3738" s="32">
        <v>2516</v>
      </c>
      <c r="C3738" s="33" t="s">
        <v>567</v>
      </c>
      <c r="D3738" s="33" t="s">
        <v>566</v>
      </c>
      <c r="E3738" s="34">
        <v>255271</v>
      </c>
      <c r="F3738" s="35">
        <v>6.2949999999999999</v>
      </c>
      <c r="G3738" s="34">
        <v>1011</v>
      </c>
      <c r="H3738" s="14">
        <f t="shared" si="232"/>
        <v>16246071.853949999</v>
      </c>
      <c r="I3738" s="11">
        <f t="shared" si="233"/>
        <v>255271</v>
      </c>
      <c r="J3738" s="11">
        <f t="shared" si="234"/>
        <v>1606930.9450000001</v>
      </c>
      <c r="K3738" s="11">
        <f t="shared" si="235"/>
        <v>0</v>
      </c>
    </row>
    <row r="3739" spans="1:11" s="11" customFormat="1">
      <c r="A3739" s="32">
        <v>2018</v>
      </c>
      <c r="B3739" s="32">
        <v>2517</v>
      </c>
      <c r="C3739" s="33" t="s">
        <v>565</v>
      </c>
      <c r="D3739" s="33" t="s">
        <v>566</v>
      </c>
      <c r="E3739" s="34">
        <v>1485</v>
      </c>
      <c r="F3739" s="35">
        <v>5.6829999999999998</v>
      </c>
      <c r="G3739" s="34">
        <v>1496.8</v>
      </c>
      <c r="H3739" s="14">
        <f t="shared" si="232"/>
        <v>126318.76883999999</v>
      </c>
      <c r="I3739" s="11">
        <f t="shared" si="233"/>
        <v>1485</v>
      </c>
      <c r="J3739" s="11">
        <f t="shared" si="234"/>
        <v>8439.2549999999992</v>
      </c>
      <c r="K3739" s="11">
        <f t="shared" si="235"/>
        <v>0</v>
      </c>
    </row>
    <row r="3740" spans="1:11" s="11" customFormat="1">
      <c r="A3740" s="32">
        <v>2018</v>
      </c>
      <c r="B3740" s="32">
        <v>2517</v>
      </c>
      <c r="C3740" s="33" t="s">
        <v>563</v>
      </c>
      <c r="D3740" s="33" t="s">
        <v>564</v>
      </c>
      <c r="E3740" s="34">
        <v>199178</v>
      </c>
      <c r="F3740" s="35">
        <v>1.026</v>
      </c>
      <c r="G3740" s="34">
        <v>594.20000000000005</v>
      </c>
      <c r="H3740" s="14">
        <f t="shared" si="232"/>
        <v>1214287.0835760001</v>
      </c>
      <c r="I3740" s="11">
        <f t="shared" si="233"/>
        <v>199178</v>
      </c>
      <c r="J3740" s="11">
        <f t="shared" si="234"/>
        <v>204356.628</v>
      </c>
      <c r="K3740" s="11">
        <f t="shared" si="235"/>
        <v>0</v>
      </c>
    </row>
    <row r="3741" spans="1:11" s="11" customFormat="1">
      <c r="A3741" s="32">
        <v>2018</v>
      </c>
      <c r="B3741" s="32">
        <v>2517</v>
      </c>
      <c r="C3741" s="33" t="s">
        <v>567</v>
      </c>
      <c r="D3741" s="33" t="s">
        <v>566</v>
      </c>
      <c r="E3741" s="34">
        <v>14970</v>
      </c>
      <c r="F3741" s="35">
        <v>6.3419999999999996</v>
      </c>
      <c r="G3741" s="34">
        <v>793.5</v>
      </c>
      <c r="H3741" s="14">
        <f t="shared" si="232"/>
        <v>753346.83689999999</v>
      </c>
      <c r="I3741" s="11">
        <f t="shared" si="233"/>
        <v>14970</v>
      </c>
      <c r="J3741" s="11">
        <f t="shared" si="234"/>
        <v>94939.739999999991</v>
      </c>
      <c r="K3741" s="11">
        <f t="shared" si="235"/>
        <v>0</v>
      </c>
    </row>
    <row r="3742" spans="1:11" s="11" customFormat="1">
      <c r="A3742" s="32">
        <v>2018</v>
      </c>
      <c r="B3742" s="32">
        <v>2535</v>
      </c>
      <c r="C3742" s="33" t="s">
        <v>353</v>
      </c>
      <c r="D3742" s="33" t="s">
        <v>354</v>
      </c>
      <c r="E3742" s="34">
        <v>4162</v>
      </c>
      <c r="F3742" s="35">
        <v>21.978999999999999</v>
      </c>
      <c r="G3742" s="34" t="s">
        <v>364</v>
      </c>
      <c r="H3742" s="14" t="str">
        <f t="shared" si="232"/>
        <v/>
      </c>
      <c r="I3742" s="11" t="str">
        <f t="shared" si="233"/>
        <v/>
      </c>
      <c r="J3742" s="11" t="str">
        <f t="shared" si="234"/>
        <v/>
      </c>
      <c r="K3742" s="11">
        <f t="shared" si="235"/>
        <v>0</v>
      </c>
    </row>
    <row r="3743" spans="1:11" s="11" customFormat="1">
      <c r="A3743" s="32">
        <v>2018</v>
      </c>
      <c r="B3743" s="32">
        <v>2535</v>
      </c>
      <c r="C3743" s="33" t="s">
        <v>565</v>
      </c>
      <c r="D3743" s="33" t="s">
        <v>566</v>
      </c>
      <c r="E3743" s="34">
        <v>272</v>
      </c>
      <c r="F3743" s="35">
        <v>5.548</v>
      </c>
      <c r="G3743" s="34" t="s">
        <v>364</v>
      </c>
      <c r="H3743" s="14" t="str">
        <f t="shared" si="232"/>
        <v/>
      </c>
      <c r="I3743" s="11" t="str">
        <f t="shared" si="233"/>
        <v/>
      </c>
      <c r="J3743" s="11" t="str">
        <f t="shared" si="234"/>
        <v/>
      </c>
      <c r="K3743" s="11">
        <f t="shared" si="235"/>
        <v>0</v>
      </c>
    </row>
    <row r="3744" spans="1:11" s="11" customFormat="1">
      <c r="A3744" s="32">
        <v>2018</v>
      </c>
      <c r="B3744" s="32">
        <v>2539</v>
      </c>
      <c r="C3744" s="33" t="s">
        <v>563</v>
      </c>
      <c r="D3744" s="33" t="s">
        <v>564</v>
      </c>
      <c r="E3744" s="34">
        <v>2883253</v>
      </c>
      <c r="F3744" s="35">
        <v>1.0289999999999999</v>
      </c>
      <c r="G3744" s="34" t="s">
        <v>364</v>
      </c>
      <c r="H3744" s="14" t="str">
        <f t="shared" si="232"/>
        <v/>
      </c>
      <c r="I3744" s="11" t="str">
        <f t="shared" si="233"/>
        <v/>
      </c>
      <c r="J3744" s="11" t="str">
        <f t="shared" si="234"/>
        <v/>
      </c>
      <c r="K3744" s="11">
        <f t="shared" si="235"/>
        <v>0</v>
      </c>
    </row>
    <row r="3745" spans="1:11" s="11" customFormat="1">
      <c r="A3745" s="32">
        <v>2018</v>
      </c>
      <c r="B3745" s="32">
        <v>2594</v>
      </c>
      <c r="C3745" s="33" t="s">
        <v>563</v>
      </c>
      <c r="D3745" s="33" t="s">
        <v>564</v>
      </c>
      <c r="E3745" s="34">
        <v>10077</v>
      </c>
      <c r="F3745" s="35">
        <v>1.03</v>
      </c>
      <c r="G3745" s="34" t="s">
        <v>364</v>
      </c>
      <c r="H3745" s="14" t="str">
        <f t="shared" si="232"/>
        <v/>
      </c>
      <c r="I3745" s="11" t="str">
        <f t="shared" si="233"/>
        <v/>
      </c>
      <c r="J3745" s="11" t="str">
        <f t="shared" si="234"/>
        <v/>
      </c>
      <c r="K3745" s="11">
        <f t="shared" si="235"/>
        <v>0</v>
      </c>
    </row>
    <row r="3746" spans="1:11" s="11" customFormat="1">
      <c r="A3746" s="32">
        <v>2018</v>
      </c>
      <c r="B3746" s="32">
        <v>2625</v>
      </c>
      <c r="C3746" s="33" t="s">
        <v>563</v>
      </c>
      <c r="D3746" s="33" t="s">
        <v>564</v>
      </c>
      <c r="E3746" s="34">
        <v>41326</v>
      </c>
      <c r="F3746" s="35">
        <v>1.03</v>
      </c>
      <c r="G3746" s="34" t="s">
        <v>364</v>
      </c>
      <c r="H3746" s="14" t="str">
        <f t="shared" si="232"/>
        <v/>
      </c>
      <c r="I3746" s="11" t="str">
        <f t="shared" si="233"/>
        <v/>
      </c>
      <c r="J3746" s="11" t="str">
        <f t="shared" si="234"/>
        <v/>
      </c>
      <c r="K3746" s="11">
        <f t="shared" si="235"/>
        <v>0</v>
      </c>
    </row>
    <row r="3747" spans="1:11" s="11" customFormat="1">
      <c r="A3747" s="32">
        <v>2018</v>
      </c>
      <c r="B3747" s="32">
        <v>2625</v>
      </c>
      <c r="C3747" s="33" t="s">
        <v>567</v>
      </c>
      <c r="D3747" s="33" t="s">
        <v>566</v>
      </c>
      <c r="E3747" s="34">
        <v>49365</v>
      </c>
      <c r="F3747" s="35">
        <v>5.8250000000000002</v>
      </c>
      <c r="G3747" s="34" t="s">
        <v>364</v>
      </c>
      <c r="H3747" s="14" t="str">
        <f t="shared" si="232"/>
        <v/>
      </c>
      <c r="I3747" s="11" t="str">
        <f t="shared" si="233"/>
        <v/>
      </c>
      <c r="J3747" s="11" t="str">
        <f t="shared" si="234"/>
        <v/>
      </c>
      <c r="K3747" s="11">
        <f t="shared" si="235"/>
        <v>0</v>
      </c>
    </row>
    <row r="3748" spans="1:11" s="11" customFormat="1">
      <c r="A3748" s="32">
        <v>2018</v>
      </c>
      <c r="B3748" s="32">
        <v>2706</v>
      </c>
      <c r="C3748" s="33" t="s">
        <v>353</v>
      </c>
      <c r="D3748" s="33" t="s">
        <v>354</v>
      </c>
      <c r="E3748" s="34">
        <v>10868</v>
      </c>
      <c r="F3748" s="35">
        <v>23.806000000000001</v>
      </c>
      <c r="G3748" s="34">
        <v>302.10000000000002</v>
      </c>
      <c r="H3748" s="14">
        <f t="shared" si="232"/>
        <v>781604.01976800011</v>
      </c>
      <c r="I3748" s="11">
        <f t="shared" si="233"/>
        <v>10868</v>
      </c>
      <c r="J3748" s="11">
        <f t="shared" si="234"/>
        <v>258723.60800000001</v>
      </c>
      <c r="K3748" s="11">
        <f t="shared" si="235"/>
        <v>0</v>
      </c>
    </row>
    <row r="3749" spans="1:11" s="11" customFormat="1">
      <c r="A3749" s="32">
        <v>2018</v>
      </c>
      <c r="B3749" s="32">
        <v>2706</v>
      </c>
      <c r="C3749" s="33" t="s">
        <v>353</v>
      </c>
      <c r="D3749" s="33" t="s">
        <v>354</v>
      </c>
      <c r="E3749" s="34">
        <v>11067</v>
      </c>
      <c r="F3749" s="35">
        <v>26.018000000000001</v>
      </c>
      <c r="G3749" s="34">
        <v>325.3</v>
      </c>
      <c r="H3749" s="14">
        <f t="shared" si="232"/>
        <v>936672.7431180001</v>
      </c>
      <c r="I3749" s="11">
        <f t="shared" si="233"/>
        <v>11067</v>
      </c>
      <c r="J3749" s="11">
        <f t="shared" si="234"/>
        <v>287941.20600000001</v>
      </c>
      <c r="K3749" s="11">
        <f t="shared" si="235"/>
        <v>0</v>
      </c>
    </row>
    <row r="3750" spans="1:11" s="11" customFormat="1">
      <c r="A3750" s="32">
        <v>2018</v>
      </c>
      <c r="B3750" s="32">
        <v>2706</v>
      </c>
      <c r="C3750" s="33" t="s">
        <v>353</v>
      </c>
      <c r="D3750" s="33" t="s">
        <v>354</v>
      </c>
      <c r="E3750" s="34">
        <v>34967</v>
      </c>
      <c r="F3750" s="35">
        <v>25.864000000000001</v>
      </c>
      <c r="G3750" s="34">
        <v>316.60000000000002</v>
      </c>
      <c r="H3750" s="14">
        <f t="shared" si="232"/>
        <v>2863287.6210080003</v>
      </c>
      <c r="I3750" s="11">
        <f t="shared" si="233"/>
        <v>34967</v>
      </c>
      <c r="J3750" s="11">
        <f t="shared" si="234"/>
        <v>904386.48800000001</v>
      </c>
      <c r="K3750" s="11">
        <f t="shared" si="235"/>
        <v>0</v>
      </c>
    </row>
    <row r="3751" spans="1:11" s="11" customFormat="1">
      <c r="A3751" s="32">
        <v>2018</v>
      </c>
      <c r="B3751" s="32">
        <v>2712</v>
      </c>
      <c r="C3751" s="33" t="s">
        <v>353</v>
      </c>
      <c r="D3751" s="33" t="s">
        <v>354</v>
      </c>
      <c r="E3751" s="34">
        <v>12489</v>
      </c>
      <c r="F3751" s="35">
        <v>25.366</v>
      </c>
      <c r="G3751" s="34">
        <v>321.10000000000002</v>
      </c>
      <c r="H3751" s="14">
        <f t="shared" si="232"/>
        <v>1017231.872514</v>
      </c>
      <c r="I3751" s="11">
        <f t="shared" si="233"/>
        <v>12489</v>
      </c>
      <c r="J3751" s="11">
        <f t="shared" si="234"/>
        <v>316795.97399999999</v>
      </c>
      <c r="K3751" s="11">
        <f t="shared" si="235"/>
        <v>0</v>
      </c>
    </row>
    <row r="3752" spans="1:11" s="11" customFormat="1">
      <c r="A3752" s="32">
        <v>2018</v>
      </c>
      <c r="B3752" s="32">
        <v>2712</v>
      </c>
      <c r="C3752" s="33" t="s">
        <v>353</v>
      </c>
      <c r="D3752" s="33" t="s">
        <v>354</v>
      </c>
      <c r="E3752" s="34">
        <v>23301</v>
      </c>
      <c r="F3752" s="35">
        <v>25.995999999999999</v>
      </c>
      <c r="G3752" s="34">
        <v>303.8</v>
      </c>
      <c r="H3752" s="14">
        <f t="shared" si="232"/>
        <v>1840216.234248</v>
      </c>
      <c r="I3752" s="11">
        <f t="shared" si="233"/>
        <v>23301</v>
      </c>
      <c r="J3752" s="11">
        <f t="shared" si="234"/>
        <v>605732.79599999997</v>
      </c>
      <c r="K3752" s="11">
        <f t="shared" si="235"/>
        <v>0</v>
      </c>
    </row>
    <row r="3753" spans="1:11" s="11" customFormat="1">
      <c r="A3753" s="32">
        <v>2018</v>
      </c>
      <c r="B3753" s="32">
        <v>2712</v>
      </c>
      <c r="C3753" s="33" t="s">
        <v>353</v>
      </c>
      <c r="D3753" s="33" t="s">
        <v>354</v>
      </c>
      <c r="E3753" s="34">
        <v>69908</v>
      </c>
      <c r="F3753" s="35">
        <v>25.872</v>
      </c>
      <c r="G3753" s="34">
        <v>309.3</v>
      </c>
      <c r="H3753" s="14">
        <f t="shared" si="232"/>
        <v>5594184.6871680003</v>
      </c>
      <c r="I3753" s="11">
        <f t="shared" si="233"/>
        <v>69908</v>
      </c>
      <c r="J3753" s="11">
        <f t="shared" si="234"/>
        <v>1808659.7760000001</v>
      </c>
      <c r="K3753" s="11">
        <f t="shared" si="235"/>
        <v>0</v>
      </c>
    </row>
    <row r="3754" spans="1:11" s="11" customFormat="1">
      <c r="A3754" s="32">
        <v>2018</v>
      </c>
      <c r="B3754" s="32">
        <v>2712</v>
      </c>
      <c r="C3754" s="33" t="s">
        <v>353</v>
      </c>
      <c r="D3754" s="33" t="s">
        <v>354</v>
      </c>
      <c r="E3754" s="34">
        <v>12452</v>
      </c>
      <c r="F3754" s="35">
        <v>24.036000000000001</v>
      </c>
      <c r="G3754" s="34">
        <v>332.4</v>
      </c>
      <c r="H3754" s="14">
        <f t="shared" si="232"/>
        <v>994860.808128</v>
      </c>
      <c r="I3754" s="11">
        <f t="shared" si="233"/>
        <v>12452</v>
      </c>
      <c r="J3754" s="11">
        <f t="shared" si="234"/>
        <v>299296.272</v>
      </c>
      <c r="K3754" s="11">
        <f t="shared" si="235"/>
        <v>0</v>
      </c>
    </row>
    <row r="3755" spans="1:11" s="11" customFormat="1">
      <c r="A3755" s="32">
        <v>2018</v>
      </c>
      <c r="B3755" s="32">
        <v>2712</v>
      </c>
      <c r="C3755" s="33" t="s">
        <v>353</v>
      </c>
      <c r="D3755" s="33" t="s">
        <v>354</v>
      </c>
      <c r="E3755" s="34">
        <v>12501</v>
      </c>
      <c r="F3755" s="35">
        <v>24.821999999999999</v>
      </c>
      <c r="G3755" s="34">
        <v>332</v>
      </c>
      <c r="H3755" s="14">
        <f t="shared" si="232"/>
        <v>1030195.4090399998</v>
      </c>
      <c r="I3755" s="11">
        <f t="shared" si="233"/>
        <v>12501</v>
      </c>
      <c r="J3755" s="11">
        <f t="shared" si="234"/>
        <v>310299.82199999999</v>
      </c>
      <c r="K3755" s="11">
        <f t="shared" si="235"/>
        <v>0</v>
      </c>
    </row>
    <row r="3756" spans="1:11" s="11" customFormat="1">
      <c r="A3756" s="32">
        <v>2018</v>
      </c>
      <c r="B3756" s="32">
        <v>2712</v>
      </c>
      <c r="C3756" s="33" t="s">
        <v>353</v>
      </c>
      <c r="D3756" s="33" t="s">
        <v>354</v>
      </c>
      <c r="E3756" s="34">
        <v>12103</v>
      </c>
      <c r="F3756" s="35">
        <v>23.984000000000002</v>
      </c>
      <c r="G3756" s="34">
        <v>324.60000000000002</v>
      </c>
      <c r="H3756" s="14">
        <f t="shared" si="232"/>
        <v>942243.53059200011</v>
      </c>
      <c r="I3756" s="11">
        <f t="shared" si="233"/>
        <v>12103</v>
      </c>
      <c r="J3756" s="11">
        <f t="shared" si="234"/>
        <v>290278.35200000001</v>
      </c>
      <c r="K3756" s="11">
        <f t="shared" si="235"/>
        <v>0</v>
      </c>
    </row>
    <row r="3757" spans="1:11" s="11" customFormat="1">
      <c r="A3757" s="32">
        <v>2018</v>
      </c>
      <c r="B3757" s="32">
        <v>2718</v>
      </c>
      <c r="C3757" s="33" t="s">
        <v>353</v>
      </c>
      <c r="D3757" s="33" t="s">
        <v>354</v>
      </c>
      <c r="E3757" s="34">
        <v>11984</v>
      </c>
      <c r="F3757" s="35">
        <v>23.8</v>
      </c>
      <c r="G3757" s="34">
        <v>336.1</v>
      </c>
      <c r="H3757" s="14">
        <f t="shared" si="232"/>
        <v>958621.73120000015</v>
      </c>
      <c r="I3757" s="11">
        <f t="shared" si="233"/>
        <v>11984</v>
      </c>
      <c r="J3757" s="11">
        <f t="shared" si="234"/>
        <v>285219.20000000001</v>
      </c>
      <c r="K3757" s="11">
        <f t="shared" si="235"/>
        <v>0</v>
      </c>
    </row>
    <row r="3758" spans="1:11" s="11" customFormat="1">
      <c r="A3758" s="32">
        <v>2018</v>
      </c>
      <c r="B3758" s="32">
        <v>2718</v>
      </c>
      <c r="C3758" s="33" t="s">
        <v>353</v>
      </c>
      <c r="D3758" s="33" t="s">
        <v>354</v>
      </c>
      <c r="E3758" s="34">
        <v>23503</v>
      </c>
      <c r="F3758" s="35">
        <v>24.05</v>
      </c>
      <c r="G3758" s="34">
        <v>303</v>
      </c>
      <c r="H3758" s="14">
        <f t="shared" si="232"/>
        <v>1712698.8644999999</v>
      </c>
      <c r="I3758" s="11">
        <f t="shared" si="233"/>
        <v>23503</v>
      </c>
      <c r="J3758" s="11">
        <f t="shared" si="234"/>
        <v>565247.15</v>
      </c>
      <c r="K3758" s="11">
        <f t="shared" si="235"/>
        <v>0</v>
      </c>
    </row>
    <row r="3759" spans="1:11" s="11" customFormat="1">
      <c r="A3759" s="32">
        <v>2018</v>
      </c>
      <c r="B3759" s="32">
        <v>2718</v>
      </c>
      <c r="C3759" s="33" t="s">
        <v>565</v>
      </c>
      <c r="D3759" s="33" t="s">
        <v>566</v>
      </c>
      <c r="E3759" s="34">
        <v>12</v>
      </c>
      <c r="F3759" s="35">
        <v>5.79</v>
      </c>
      <c r="G3759" s="34">
        <v>1421.1</v>
      </c>
      <c r="H3759" s="14">
        <f t="shared" si="232"/>
        <v>987.38027999999997</v>
      </c>
      <c r="I3759" s="11">
        <f t="shared" si="233"/>
        <v>12</v>
      </c>
      <c r="J3759" s="11">
        <f t="shared" si="234"/>
        <v>69.48</v>
      </c>
      <c r="K3759" s="11">
        <f t="shared" si="235"/>
        <v>0</v>
      </c>
    </row>
    <row r="3760" spans="1:11" s="11" customFormat="1">
      <c r="A3760" s="32">
        <v>2018</v>
      </c>
      <c r="B3760" s="32">
        <v>2720</v>
      </c>
      <c r="C3760" s="33" t="s">
        <v>563</v>
      </c>
      <c r="D3760" s="33" t="s">
        <v>564</v>
      </c>
      <c r="E3760" s="34">
        <v>458118</v>
      </c>
      <c r="F3760" s="35">
        <v>1.028</v>
      </c>
      <c r="G3760" s="34">
        <v>406.6</v>
      </c>
      <c r="H3760" s="14">
        <f t="shared" si="232"/>
        <v>1914863.6060639999</v>
      </c>
      <c r="I3760" s="11">
        <f t="shared" si="233"/>
        <v>458118</v>
      </c>
      <c r="J3760" s="11">
        <f t="shared" si="234"/>
        <v>470945.304</v>
      </c>
      <c r="K3760" s="11">
        <f t="shared" si="235"/>
        <v>0</v>
      </c>
    </row>
    <row r="3761" spans="1:11" s="11" customFormat="1">
      <c r="A3761" s="32">
        <v>2018</v>
      </c>
      <c r="B3761" s="32">
        <v>2720</v>
      </c>
      <c r="C3761" s="33" t="s">
        <v>563</v>
      </c>
      <c r="D3761" s="33" t="s">
        <v>564</v>
      </c>
      <c r="E3761" s="34">
        <v>454108</v>
      </c>
      <c r="F3761" s="35">
        <v>1.028</v>
      </c>
      <c r="G3761" s="34">
        <v>406.6</v>
      </c>
      <c r="H3761" s="14">
        <f t="shared" si="232"/>
        <v>1898102.4155839998</v>
      </c>
      <c r="I3761" s="11">
        <f t="shared" si="233"/>
        <v>454108</v>
      </c>
      <c r="J3761" s="11">
        <f t="shared" si="234"/>
        <v>466823.02400000003</v>
      </c>
      <c r="K3761" s="11">
        <f t="shared" si="235"/>
        <v>0</v>
      </c>
    </row>
    <row r="3762" spans="1:11" s="11" customFormat="1">
      <c r="A3762" s="32">
        <v>2018</v>
      </c>
      <c r="B3762" s="32">
        <v>2720</v>
      </c>
      <c r="C3762" s="33" t="s">
        <v>563</v>
      </c>
      <c r="D3762" s="33" t="s">
        <v>564</v>
      </c>
      <c r="E3762" s="34">
        <v>675134</v>
      </c>
      <c r="F3762" s="35">
        <v>1.028</v>
      </c>
      <c r="G3762" s="34">
        <v>406.6</v>
      </c>
      <c r="H3762" s="14">
        <f t="shared" si="232"/>
        <v>2821957.499632</v>
      </c>
      <c r="I3762" s="11">
        <f t="shared" si="233"/>
        <v>675134</v>
      </c>
      <c r="J3762" s="11">
        <f t="shared" si="234"/>
        <v>694037.75199999998</v>
      </c>
      <c r="K3762" s="11">
        <f t="shared" si="235"/>
        <v>0</v>
      </c>
    </row>
    <row r="3763" spans="1:11" s="11" customFormat="1">
      <c r="A3763" s="32">
        <v>2018</v>
      </c>
      <c r="B3763" s="32">
        <v>2720</v>
      </c>
      <c r="C3763" s="33" t="s">
        <v>563</v>
      </c>
      <c r="D3763" s="33" t="s">
        <v>564</v>
      </c>
      <c r="E3763" s="34">
        <v>869469</v>
      </c>
      <c r="F3763" s="35">
        <v>1.028</v>
      </c>
      <c r="G3763" s="34">
        <v>406.6</v>
      </c>
      <c r="H3763" s="14">
        <f t="shared" si="232"/>
        <v>3634248.2607119996</v>
      </c>
      <c r="I3763" s="11">
        <f t="shared" si="233"/>
        <v>869469</v>
      </c>
      <c r="J3763" s="11">
        <f t="shared" si="234"/>
        <v>893814.13199999998</v>
      </c>
      <c r="K3763" s="11">
        <f t="shared" si="235"/>
        <v>0</v>
      </c>
    </row>
    <row r="3764" spans="1:11" s="11" customFormat="1">
      <c r="A3764" s="32">
        <v>2018</v>
      </c>
      <c r="B3764" s="32">
        <v>2720</v>
      </c>
      <c r="C3764" s="33" t="s">
        <v>563</v>
      </c>
      <c r="D3764" s="33" t="s">
        <v>564</v>
      </c>
      <c r="E3764" s="34">
        <v>279182</v>
      </c>
      <c r="F3764" s="35">
        <v>1.028</v>
      </c>
      <c r="G3764" s="34">
        <v>406.6</v>
      </c>
      <c r="H3764" s="14">
        <f t="shared" si="232"/>
        <v>1166938.324336</v>
      </c>
      <c r="I3764" s="11">
        <f t="shared" si="233"/>
        <v>279182</v>
      </c>
      <c r="J3764" s="11">
        <f t="shared" si="234"/>
        <v>286999.09600000002</v>
      </c>
      <c r="K3764" s="11">
        <f t="shared" si="235"/>
        <v>0</v>
      </c>
    </row>
    <row r="3765" spans="1:11" s="11" customFormat="1">
      <c r="A3765" s="32">
        <v>2018</v>
      </c>
      <c r="B3765" s="32">
        <v>2721</v>
      </c>
      <c r="C3765" s="33" t="s">
        <v>353</v>
      </c>
      <c r="D3765" s="33" t="s">
        <v>354</v>
      </c>
      <c r="E3765" s="34">
        <v>37891</v>
      </c>
      <c r="F3765" s="35">
        <v>22.95</v>
      </c>
      <c r="G3765" s="34">
        <v>298.5</v>
      </c>
      <c r="H3765" s="14">
        <f t="shared" si="232"/>
        <v>2595751.3732499997</v>
      </c>
      <c r="I3765" s="11">
        <f t="shared" si="233"/>
        <v>37891</v>
      </c>
      <c r="J3765" s="11">
        <f t="shared" si="234"/>
        <v>869598.45</v>
      </c>
      <c r="K3765" s="11">
        <f t="shared" si="235"/>
        <v>0</v>
      </c>
    </row>
    <row r="3766" spans="1:11" s="11" customFormat="1">
      <c r="A3766" s="32">
        <v>2018</v>
      </c>
      <c r="B3766" s="32">
        <v>2721</v>
      </c>
      <c r="C3766" s="33" t="s">
        <v>565</v>
      </c>
      <c r="D3766" s="33" t="s">
        <v>566</v>
      </c>
      <c r="E3766" s="34">
        <v>4495</v>
      </c>
      <c r="F3766" s="35">
        <v>5.78</v>
      </c>
      <c r="G3766" s="34">
        <v>1499.2</v>
      </c>
      <c r="H3766" s="14">
        <f t="shared" si="232"/>
        <v>389508.65120000002</v>
      </c>
      <c r="I3766" s="11">
        <f t="shared" si="233"/>
        <v>4495</v>
      </c>
      <c r="J3766" s="11">
        <f t="shared" si="234"/>
        <v>25981.100000000002</v>
      </c>
      <c r="K3766" s="11">
        <f t="shared" si="235"/>
        <v>0</v>
      </c>
    </row>
    <row r="3767" spans="1:11" s="11" customFormat="1">
      <c r="A3767" s="32">
        <v>2018</v>
      </c>
      <c r="B3767" s="32">
        <v>2721</v>
      </c>
      <c r="C3767" s="33" t="s">
        <v>353</v>
      </c>
      <c r="D3767" s="33" t="s">
        <v>354</v>
      </c>
      <c r="E3767" s="34">
        <v>65120</v>
      </c>
      <c r="F3767" s="35">
        <v>23.11</v>
      </c>
      <c r="G3767" s="34">
        <v>295.10000000000002</v>
      </c>
      <c r="H3767" s="14">
        <f t="shared" si="232"/>
        <v>4441028.3631999996</v>
      </c>
      <c r="I3767" s="11">
        <f t="shared" si="233"/>
        <v>65120</v>
      </c>
      <c r="J3767" s="11">
        <f t="shared" si="234"/>
        <v>1504923.2</v>
      </c>
      <c r="K3767" s="11">
        <f t="shared" si="235"/>
        <v>0</v>
      </c>
    </row>
    <row r="3768" spans="1:11" s="11" customFormat="1">
      <c r="A3768" s="32">
        <v>2018</v>
      </c>
      <c r="B3768" s="32">
        <v>2721</v>
      </c>
      <c r="C3768" s="33" t="s">
        <v>353</v>
      </c>
      <c r="D3768" s="33" t="s">
        <v>354</v>
      </c>
      <c r="E3768" s="34">
        <v>48711</v>
      </c>
      <c r="F3768" s="35">
        <v>25.928000000000001</v>
      </c>
      <c r="G3768" s="34">
        <v>281.60000000000002</v>
      </c>
      <c r="H3768" s="14">
        <f t="shared" si="232"/>
        <v>3556548.323328</v>
      </c>
      <c r="I3768" s="11">
        <f t="shared" si="233"/>
        <v>48711</v>
      </c>
      <c r="J3768" s="11">
        <f t="shared" si="234"/>
        <v>1262978.808</v>
      </c>
      <c r="K3768" s="11">
        <f t="shared" si="235"/>
        <v>0</v>
      </c>
    </row>
    <row r="3769" spans="1:11" s="11" customFormat="1">
      <c r="A3769" s="32">
        <v>2018</v>
      </c>
      <c r="B3769" s="32">
        <v>2721</v>
      </c>
      <c r="C3769" s="33" t="s">
        <v>353</v>
      </c>
      <c r="D3769" s="33" t="s">
        <v>354</v>
      </c>
      <c r="E3769" s="34">
        <v>12748</v>
      </c>
      <c r="F3769" s="35">
        <v>24.866</v>
      </c>
      <c r="G3769" s="34">
        <v>366.7</v>
      </c>
      <c r="H3769" s="14">
        <f t="shared" si="232"/>
        <v>1162408.8132559999</v>
      </c>
      <c r="I3769" s="11">
        <f t="shared" si="233"/>
        <v>12748</v>
      </c>
      <c r="J3769" s="11">
        <f t="shared" si="234"/>
        <v>316991.76799999998</v>
      </c>
      <c r="K3769" s="11">
        <f t="shared" si="235"/>
        <v>0</v>
      </c>
    </row>
    <row r="3770" spans="1:11" s="11" customFormat="1">
      <c r="A3770" s="32">
        <v>2018</v>
      </c>
      <c r="B3770" s="32">
        <v>2721</v>
      </c>
      <c r="C3770" s="33" t="s">
        <v>353</v>
      </c>
      <c r="D3770" s="33" t="s">
        <v>354</v>
      </c>
      <c r="E3770" s="34">
        <v>12391</v>
      </c>
      <c r="F3770" s="35">
        <v>22.792000000000002</v>
      </c>
      <c r="G3770" s="34">
        <v>311</v>
      </c>
      <c r="H3770" s="14">
        <f t="shared" si="232"/>
        <v>878312.73992000008</v>
      </c>
      <c r="I3770" s="11">
        <f t="shared" si="233"/>
        <v>12391</v>
      </c>
      <c r="J3770" s="11">
        <f t="shared" si="234"/>
        <v>282415.67200000002</v>
      </c>
      <c r="K3770" s="11">
        <f t="shared" si="235"/>
        <v>0</v>
      </c>
    </row>
    <row r="3771" spans="1:11" s="11" customFormat="1">
      <c r="A3771" s="32">
        <v>2018</v>
      </c>
      <c r="B3771" s="32">
        <v>2723</v>
      </c>
      <c r="C3771" s="33" t="s">
        <v>563</v>
      </c>
      <c r="D3771" s="33" t="s">
        <v>564</v>
      </c>
      <c r="E3771" s="34">
        <v>18130</v>
      </c>
      <c r="F3771" s="35">
        <v>1.0269999999999999</v>
      </c>
      <c r="G3771" s="34">
        <v>1657.4</v>
      </c>
      <c r="H3771" s="14">
        <f t="shared" si="232"/>
        <v>308599.75874000002</v>
      </c>
      <c r="I3771" s="11">
        <f t="shared" si="233"/>
        <v>18130</v>
      </c>
      <c r="J3771" s="11">
        <f t="shared" si="234"/>
        <v>18619.509999999998</v>
      </c>
      <c r="K3771" s="11">
        <f t="shared" si="235"/>
        <v>0</v>
      </c>
    </row>
    <row r="3772" spans="1:11" s="11" customFormat="1">
      <c r="A3772" s="32">
        <v>2018</v>
      </c>
      <c r="B3772" s="32">
        <v>2723</v>
      </c>
      <c r="C3772" s="33" t="s">
        <v>563</v>
      </c>
      <c r="D3772" s="33" t="s">
        <v>564</v>
      </c>
      <c r="E3772" s="34">
        <v>74247</v>
      </c>
      <c r="F3772" s="35">
        <v>1.0269999999999999</v>
      </c>
      <c r="G3772" s="34">
        <v>406.1</v>
      </c>
      <c r="H3772" s="14">
        <f t="shared" si="232"/>
        <v>309658.02780899999</v>
      </c>
      <c r="I3772" s="11">
        <f t="shared" si="233"/>
        <v>74247</v>
      </c>
      <c r="J3772" s="11">
        <f t="shared" si="234"/>
        <v>76251.668999999994</v>
      </c>
      <c r="K3772" s="11">
        <f t="shared" si="235"/>
        <v>0</v>
      </c>
    </row>
    <row r="3773" spans="1:11" s="11" customFormat="1">
      <c r="A3773" s="32">
        <v>2018</v>
      </c>
      <c r="B3773" s="32">
        <v>2723</v>
      </c>
      <c r="C3773" s="33" t="s">
        <v>563</v>
      </c>
      <c r="D3773" s="33" t="s">
        <v>564</v>
      </c>
      <c r="E3773" s="34">
        <v>90149</v>
      </c>
      <c r="F3773" s="35">
        <v>1.0269999999999999</v>
      </c>
      <c r="G3773" s="34">
        <v>406.1</v>
      </c>
      <c r="H3773" s="14">
        <f t="shared" si="232"/>
        <v>375979.656403</v>
      </c>
      <c r="I3773" s="11">
        <f t="shared" si="233"/>
        <v>90149</v>
      </c>
      <c r="J3773" s="11">
        <f t="shared" si="234"/>
        <v>92583.022999999986</v>
      </c>
      <c r="K3773" s="11">
        <f t="shared" si="235"/>
        <v>0</v>
      </c>
    </row>
    <row r="3774" spans="1:11" s="11" customFormat="1">
      <c r="A3774" s="32">
        <v>2018</v>
      </c>
      <c r="B3774" s="32">
        <v>2723</v>
      </c>
      <c r="C3774" s="33" t="s">
        <v>563</v>
      </c>
      <c r="D3774" s="33" t="s">
        <v>564</v>
      </c>
      <c r="E3774" s="34">
        <v>340722</v>
      </c>
      <c r="F3774" s="35">
        <v>1.0269999999999999</v>
      </c>
      <c r="G3774" s="34">
        <v>406.1</v>
      </c>
      <c r="H3774" s="14">
        <f t="shared" si="232"/>
        <v>1421031.187134</v>
      </c>
      <c r="I3774" s="11">
        <f t="shared" si="233"/>
        <v>340722</v>
      </c>
      <c r="J3774" s="11">
        <f t="shared" si="234"/>
        <v>349921.49399999995</v>
      </c>
      <c r="K3774" s="11">
        <f t="shared" si="235"/>
        <v>0</v>
      </c>
    </row>
    <row r="3775" spans="1:11" s="11" customFormat="1">
      <c r="A3775" s="32">
        <v>2018</v>
      </c>
      <c r="B3775" s="32">
        <v>2723</v>
      </c>
      <c r="C3775" s="33" t="s">
        <v>563</v>
      </c>
      <c r="D3775" s="33" t="s">
        <v>564</v>
      </c>
      <c r="E3775" s="34">
        <v>315063</v>
      </c>
      <c r="F3775" s="35">
        <v>1.0269999999999999</v>
      </c>
      <c r="G3775" s="34">
        <v>406.1</v>
      </c>
      <c r="H3775" s="14">
        <f t="shared" si="232"/>
        <v>1314016.5557609999</v>
      </c>
      <c r="I3775" s="11">
        <f t="shared" si="233"/>
        <v>315063</v>
      </c>
      <c r="J3775" s="11">
        <f t="shared" si="234"/>
        <v>323569.701</v>
      </c>
      <c r="K3775" s="11">
        <f t="shared" si="235"/>
        <v>0</v>
      </c>
    </row>
    <row r="3776" spans="1:11" s="11" customFormat="1">
      <c r="A3776" s="32">
        <v>2018</v>
      </c>
      <c r="B3776" s="32">
        <v>2723</v>
      </c>
      <c r="C3776" s="33" t="s">
        <v>563</v>
      </c>
      <c r="D3776" s="33" t="s">
        <v>564</v>
      </c>
      <c r="E3776" s="34">
        <v>300563</v>
      </c>
      <c r="F3776" s="35">
        <v>1.0269999999999999</v>
      </c>
      <c r="G3776" s="34">
        <v>406.1</v>
      </c>
      <c r="H3776" s="14">
        <f t="shared" si="232"/>
        <v>1253542.174261</v>
      </c>
      <c r="I3776" s="11">
        <f t="shared" si="233"/>
        <v>300563</v>
      </c>
      <c r="J3776" s="11">
        <f t="shared" si="234"/>
        <v>308678.201</v>
      </c>
      <c r="K3776" s="11">
        <f t="shared" si="235"/>
        <v>0</v>
      </c>
    </row>
    <row r="3777" spans="1:11" s="11" customFormat="1">
      <c r="A3777" s="32">
        <v>2018</v>
      </c>
      <c r="B3777" s="32">
        <v>2723</v>
      </c>
      <c r="C3777" s="33" t="s">
        <v>563</v>
      </c>
      <c r="D3777" s="33" t="s">
        <v>564</v>
      </c>
      <c r="E3777" s="34">
        <v>294503</v>
      </c>
      <c r="F3777" s="35">
        <v>1.0269999999999999</v>
      </c>
      <c r="G3777" s="34">
        <v>406.1</v>
      </c>
      <c r="H3777" s="14">
        <f t="shared" si="232"/>
        <v>1228268.0534409999</v>
      </c>
      <c r="I3777" s="11">
        <f t="shared" si="233"/>
        <v>294503</v>
      </c>
      <c r="J3777" s="11">
        <f t="shared" si="234"/>
        <v>302454.58099999995</v>
      </c>
      <c r="K3777" s="11">
        <f t="shared" si="235"/>
        <v>0</v>
      </c>
    </row>
    <row r="3778" spans="1:11" s="11" customFormat="1">
      <c r="A3778" s="32">
        <v>2018</v>
      </c>
      <c r="B3778" s="32">
        <v>2723</v>
      </c>
      <c r="C3778" s="33" t="s">
        <v>563</v>
      </c>
      <c r="D3778" s="33" t="s">
        <v>564</v>
      </c>
      <c r="E3778" s="34">
        <v>230126</v>
      </c>
      <c r="F3778" s="35">
        <v>1.0269999999999999</v>
      </c>
      <c r="G3778" s="34">
        <v>406.1</v>
      </c>
      <c r="H3778" s="14">
        <f t="shared" si="232"/>
        <v>959774.311522</v>
      </c>
      <c r="I3778" s="11">
        <f t="shared" si="233"/>
        <v>230126</v>
      </c>
      <c r="J3778" s="11">
        <f t="shared" si="234"/>
        <v>236339.40199999997</v>
      </c>
      <c r="K3778" s="11">
        <f t="shared" si="235"/>
        <v>0</v>
      </c>
    </row>
    <row r="3779" spans="1:11" s="11" customFormat="1">
      <c r="A3779" s="32">
        <v>2018</v>
      </c>
      <c r="B3779" s="32">
        <v>2723</v>
      </c>
      <c r="C3779" s="33" t="s">
        <v>563</v>
      </c>
      <c r="D3779" s="33" t="s">
        <v>564</v>
      </c>
      <c r="E3779" s="34">
        <v>225045</v>
      </c>
      <c r="F3779" s="35">
        <v>1.0269999999999999</v>
      </c>
      <c r="G3779" s="34">
        <v>406.1</v>
      </c>
      <c r="H3779" s="14">
        <f t="shared" si="232"/>
        <v>938583.2541149999</v>
      </c>
      <c r="I3779" s="11">
        <f t="shared" si="233"/>
        <v>225045</v>
      </c>
      <c r="J3779" s="11">
        <f t="shared" si="234"/>
        <v>231121.21499999997</v>
      </c>
      <c r="K3779" s="11">
        <f t="shared" si="235"/>
        <v>0</v>
      </c>
    </row>
    <row r="3780" spans="1:11" s="11" customFormat="1">
      <c r="A3780" s="32">
        <v>2018</v>
      </c>
      <c r="B3780" s="32">
        <v>2723</v>
      </c>
      <c r="C3780" s="33" t="s">
        <v>563</v>
      </c>
      <c r="D3780" s="33" t="s">
        <v>564</v>
      </c>
      <c r="E3780" s="34">
        <v>197396</v>
      </c>
      <c r="F3780" s="35">
        <v>1.0269999999999999</v>
      </c>
      <c r="G3780" s="34">
        <v>406.1</v>
      </c>
      <c r="H3780" s="14">
        <f t="shared" si="232"/>
        <v>823269.0352119999</v>
      </c>
      <c r="I3780" s="11">
        <f t="shared" si="233"/>
        <v>197396</v>
      </c>
      <c r="J3780" s="11">
        <f t="shared" si="234"/>
        <v>202725.69199999998</v>
      </c>
      <c r="K3780" s="11">
        <f t="shared" si="235"/>
        <v>0</v>
      </c>
    </row>
    <row r="3781" spans="1:11" s="11" customFormat="1">
      <c r="A3781" s="32">
        <v>2018</v>
      </c>
      <c r="B3781" s="32">
        <v>2723</v>
      </c>
      <c r="C3781" s="33" t="s">
        <v>563</v>
      </c>
      <c r="D3781" s="33" t="s">
        <v>564</v>
      </c>
      <c r="E3781" s="34">
        <v>194140</v>
      </c>
      <c r="F3781" s="35">
        <v>1.0269999999999999</v>
      </c>
      <c r="G3781" s="34">
        <v>406.1</v>
      </c>
      <c r="H3781" s="14">
        <f t="shared" si="232"/>
        <v>809689.40857999993</v>
      </c>
      <c r="I3781" s="11">
        <f t="shared" si="233"/>
        <v>194140</v>
      </c>
      <c r="J3781" s="11">
        <f t="shared" si="234"/>
        <v>199381.77999999997</v>
      </c>
      <c r="K3781" s="11">
        <f t="shared" si="235"/>
        <v>0</v>
      </c>
    </row>
    <row r="3782" spans="1:11" s="11" customFormat="1">
      <c r="A3782" s="32">
        <v>2018</v>
      </c>
      <c r="B3782" s="32">
        <v>2723</v>
      </c>
      <c r="C3782" s="33" t="s">
        <v>563</v>
      </c>
      <c r="D3782" s="33" t="s">
        <v>564</v>
      </c>
      <c r="E3782" s="34">
        <v>164921</v>
      </c>
      <c r="F3782" s="35">
        <v>1.0269999999999999</v>
      </c>
      <c r="G3782" s="34">
        <v>406.1</v>
      </c>
      <c r="H3782" s="14">
        <f t="shared" ref="H3782:H3845" si="236">IF(I3782="","",G3782/100*F3782*E3782)</f>
        <v>687827.27388699993</v>
      </c>
      <c r="I3782" s="11">
        <f t="shared" ref="I3782:I3845" si="237">IF(OR(G3782=".",F3782=".",E3782="."),"",E3782)</f>
        <v>164921</v>
      </c>
      <c r="J3782" s="11">
        <f t="shared" ref="J3782:J3845" si="238">IF(I3782="","",F3782*I3782)</f>
        <v>169373.867</v>
      </c>
      <c r="K3782" s="11">
        <f t="shared" ref="K3782:K3845" si="239">IF(C3782="LIG",1,0)</f>
        <v>0</v>
      </c>
    </row>
    <row r="3783" spans="1:11" s="11" customFormat="1">
      <c r="A3783" s="32">
        <v>2018</v>
      </c>
      <c r="B3783" s="32">
        <v>2723</v>
      </c>
      <c r="C3783" s="33" t="s">
        <v>563</v>
      </c>
      <c r="D3783" s="33" t="s">
        <v>564</v>
      </c>
      <c r="E3783" s="34">
        <v>135137</v>
      </c>
      <c r="F3783" s="35">
        <v>1.0269999999999999</v>
      </c>
      <c r="G3783" s="34">
        <v>406.1</v>
      </c>
      <c r="H3783" s="14">
        <f t="shared" si="236"/>
        <v>563608.72363899997</v>
      </c>
      <c r="I3783" s="11">
        <f t="shared" si="237"/>
        <v>135137</v>
      </c>
      <c r="J3783" s="11">
        <f t="shared" si="238"/>
        <v>138785.69899999999</v>
      </c>
      <c r="K3783" s="11">
        <f t="shared" si="239"/>
        <v>0</v>
      </c>
    </row>
    <row r="3784" spans="1:11" s="11" customFormat="1">
      <c r="A3784" s="32">
        <v>2018</v>
      </c>
      <c r="B3784" s="32">
        <v>2723</v>
      </c>
      <c r="C3784" s="33" t="s">
        <v>563</v>
      </c>
      <c r="D3784" s="33" t="s">
        <v>564</v>
      </c>
      <c r="E3784" s="34">
        <v>146311</v>
      </c>
      <c r="F3784" s="35">
        <v>1.0269999999999999</v>
      </c>
      <c r="G3784" s="34">
        <v>406.1</v>
      </c>
      <c r="H3784" s="14">
        <f t="shared" si="236"/>
        <v>610211.53321699996</v>
      </c>
      <c r="I3784" s="11">
        <f t="shared" si="237"/>
        <v>146311</v>
      </c>
      <c r="J3784" s="11">
        <f t="shared" si="238"/>
        <v>150261.397</v>
      </c>
      <c r="K3784" s="11">
        <f t="shared" si="239"/>
        <v>0</v>
      </c>
    </row>
    <row r="3785" spans="1:11" s="11" customFormat="1">
      <c r="A3785" s="32">
        <v>2018</v>
      </c>
      <c r="B3785" s="32">
        <v>2723</v>
      </c>
      <c r="C3785" s="33" t="s">
        <v>563</v>
      </c>
      <c r="D3785" s="33" t="s">
        <v>564</v>
      </c>
      <c r="E3785" s="34">
        <v>162675</v>
      </c>
      <c r="F3785" s="35">
        <v>1.0269999999999999</v>
      </c>
      <c r="G3785" s="34">
        <v>406.1</v>
      </c>
      <c r="H3785" s="14">
        <f t="shared" si="236"/>
        <v>678460.00072499993</v>
      </c>
      <c r="I3785" s="11">
        <f t="shared" si="237"/>
        <v>162675</v>
      </c>
      <c r="J3785" s="11">
        <f t="shared" si="238"/>
        <v>167067.22499999998</v>
      </c>
      <c r="K3785" s="11">
        <f t="shared" si="239"/>
        <v>0</v>
      </c>
    </row>
    <row r="3786" spans="1:11" s="11" customFormat="1">
      <c r="A3786" s="32">
        <v>2018</v>
      </c>
      <c r="B3786" s="32">
        <v>2727</v>
      </c>
      <c r="C3786" s="33" t="s">
        <v>353</v>
      </c>
      <c r="D3786" s="33" t="s">
        <v>354</v>
      </c>
      <c r="E3786" s="34">
        <v>22802</v>
      </c>
      <c r="F3786" s="35">
        <v>24.12</v>
      </c>
      <c r="G3786" s="34">
        <v>310.8</v>
      </c>
      <c r="H3786" s="14">
        <f t="shared" si="236"/>
        <v>1709351.01792</v>
      </c>
      <c r="I3786" s="11">
        <f t="shared" si="237"/>
        <v>22802</v>
      </c>
      <c r="J3786" s="11">
        <f t="shared" si="238"/>
        <v>549984.24</v>
      </c>
      <c r="K3786" s="11">
        <f t="shared" si="239"/>
        <v>0</v>
      </c>
    </row>
    <row r="3787" spans="1:11" s="11" customFormat="1">
      <c r="A3787" s="32">
        <v>2018</v>
      </c>
      <c r="B3787" s="32">
        <v>2727</v>
      </c>
      <c r="C3787" s="33" t="s">
        <v>353</v>
      </c>
      <c r="D3787" s="33" t="s">
        <v>354</v>
      </c>
      <c r="E3787" s="34">
        <v>58533</v>
      </c>
      <c r="F3787" s="35">
        <v>24.628</v>
      </c>
      <c r="G3787" s="34">
        <v>302</v>
      </c>
      <c r="H3787" s="14">
        <f t="shared" si="236"/>
        <v>4353483.1864799997</v>
      </c>
      <c r="I3787" s="11">
        <f t="shared" si="237"/>
        <v>58533</v>
      </c>
      <c r="J3787" s="11">
        <f t="shared" si="238"/>
        <v>1441550.7239999999</v>
      </c>
      <c r="K3787" s="11">
        <f t="shared" si="239"/>
        <v>0</v>
      </c>
    </row>
    <row r="3788" spans="1:11" s="11" customFormat="1">
      <c r="A3788" s="32">
        <v>2018</v>
      </c>
      <c r="B3788" s="32">
        <v>2727</v>
      </c>
      <c r="C3788" s="33" t="s">
        <v>353</v>
      </c>
      <c r="D3788" s="33" t="s">
        <v>354</v>
      </c>
      <c r="E3788" s="34">
        <v>12054</v>
      </c>
      <c r="F3788" s="35">
        <v>23.917999999999999</v>
      </c>
      <c r="G3788" s="34">
        <v>306.5</v>
      </c>
      <c r="H3788" s="14">
        <f t="shared" si="236"/>
        <v>883662.70817999996</v>
      </c>
      <c r="I3788" s="11">
        <f t="shared" si="237"/>
        <v>12054</v>
      </c>
      <c r="J3788" s="11">
        <f t="shared" si="238"/>
        <v>288307.57199999999</v>
      </c>
      <c r="K3788" s="11">
        <f t="shared" si="239"/>
        <v>0</v>
      </c>
    </row>
    <row r="3789" spans="1:11" s="11" customFormat="1">
      <c r="A3789" s="32">
        <v>2018</v>
      </c>
      <c r="B3789" s="32">
        <v>2727</v>
      </c>
      <c r="C3789" s="33" t="s">
        <v>353</v>
      </c>
      <c r="D3789" s="33" t="s">
        <v>354</v>
      </c>
      <c r="E3789" s="34">
        <v>11980</v>
      </c>
      <c r="F3789" s="35">
        <v>23.99</v>
      </c>
      <c r="G3789" s="34">
        <v>316.8</v>
      </c>
      <c r="H3789" s="14">
        <f t="shared" si="236"/>
        <v>910483.83360000001</v>
      </c>
      <c r="I3789" s="11">
        <f t="shared" si="237"/>
        <v>11980</v>
      </c>
      <c r="J3789" s="11">
        <f t="shared" si="238"/>
        <v>287400.19999999995</v>
      </c>
      <c r="K3789" s="11">
        <f t="shared" si="239"/>
        <v>0</v>
      </c>
    </row>
    <row r="3790" spans="1:11" s="11" customFormat="1">
      <c r="A3790" s="32">
        <v>2018</v>
      </c>
      <c r="B3790" s="32">
        <v>2727</v>
      </c>
      <c r="C3790" s="33" t="s">
        <v>353</v>
      </c>
      <c r="D3790" s="33" t="s">
        <v>354</v>
      </c>
      <c r="E3790" s="34">
        <v>11809</v>
      </c>
      <c r="F3790" s="35">
        <v>25.178000000000001</v>
      </c>
      <c r="G3790" s="34">
        <v>274.7</v>
      </c>
      <c r="H3790" s="14">
        <f t="shared" si="236"/>
        <v>816757.27449400001</v>
      </c>
      <c r="I3790" s="11">
        <f t="shared" si="237"/>
        <v>11809</v>
      </c>
      <c r="J3790" s="11">
        <f t="shared" si="238"/>
        <v>297327.00200000004</v>
      </c>
      <c r="K3790" s="11">
        <f t="shared" si="239"/>
        <v>0</v>
      </c>
    </row>
    <row r="3791" spans="1:11" s="11" customFormat="1">
      <c r="A3791" s="32">
        <v>2018</v>
      </c>
      <c r="B3791" s="32">
        <v>2727</v>
      </c>
      <c r="C3791" s="33" t="s">
        <v>565</v>
      </c>
      <c r="D3791" s="33" t="s">
        <v>566</v>
      </c>
      <c r="E3791" s="34">
        <v>181</v>
      </c>
      <c r="F3791" s="35">
        <v>5.79</v>
      </c>
      <c r="G3791" s="34">
        <v>1592.6</v>
      </c>
      <c r="H3791" s="14">
        <f t="shared" si="236"/>
        <v>16690.288739999996</v>
      </c>
      <c r="I3791" s="11">
        <f t="shared" si="237"/>
        <v>181</v>
      </c>
      <c r="J3791" s="11">
        <f t="shared" si="238"/>
        <v>1047.99</v>
      </c>
      <c r="K3791" s="11">
        <f t="shared" si="239"/>
        <v>0</v>
      </c>
    </row>
    <row r="3792" spans="1:11" s="11" customFormat="1">
      <c r="A3792" s="32">
        <v>2018</v>
      </c>
      <c r="B3792" s="32">
        <v>2727</v>
      </c>
      <c r="C3792" s="33" t="s">
        <v>353</v>
      </c>
      <c r="D3792" s="33" t="s">
        <v>354</v>
      </c>
      <c r="E3792" s="34">
        <v>143407</v>
      </c>
      <c r="F3792" s="35">
        <v>25.93</v>
      </c>
      <c r="G3792" s="34">
        <v>282.39999999999998</v>
      </c>
      <c r="H3792" s="14">
        <f t="shared" si="236"/>
        <v>10501166.872239999</v>
      </c>
      <c r="I3792" s="11">
        <f t="shared" si="237"/>
        <v>143407</v>
      </c>
      <c r="J3792" s="11">
        <f t="shared" si="238"/>
        <v>3718543.51</v>
      </c>
      <c r="K3792" s="11">
        <f t="shared" si="239"/>
        <v>0</v>
      </c>
    </row>
    <row r="3793" spans="1:11" s="11" customFormat="1">
      <c r="A3793" s="32">
        <v>2018</v>
      </c>
      <c r="B3793" s="32">
        <v>2727</v>
      </c>
      <c r="C3793" s="33" t="s">
        <v>353</v>
      </c>
      <c r="D3793" s="33" t="s">
        <v>354</v>
      </c>
      <c r="E3793" s="34">
        <v>10965</v>
      </c>
      <c r="F3793" s="35">
        <v>24.135999999999999</v>
      </c>
      <c r="G3793" s="34">
        <v>307.7</v>
      </c>
      <c r="H3793" s="14">
        <f t="shared" si="236"/>
        <v>814331.86547999992</v>
      </c>
      <c r="I3793" s="11">
        <f t="shared" si="237"/>
        <v>10965</v>
      </c>
      <c r="J3793" s="11">
        <f t="shared" si="238"/>
        <v>264651.24</v>
      </c>
      <c r="K3793" s="11">
        <f t="shared" si="239"/>
        <v>0</v>
      </c>
    </row>
    <row r="3794" spans="1:11" s="11" customFormat="1">
      <c r="A3794" s="32">
        <v>2018</v>
      </c>
      <c r="B3794" s="32">
        <v>2790</v>
      </c>
      <c r="C3794" s="33" t="s">
        <v>563</v>
      </c>
      <c r="D3794" s="33" t="s">
        <v>564</v>
      </c>
      <c r="E3794" s="34">
        <v>1036</v>
      </c>
      <c r="F3794" s="35">
        <v>1.07</v>
      </c>
      <c r="G3794" s="34">
        <v>18257</v>
      </c>
      <c r="H3794" s="14">
        <f t="shared" si="236"/>
        <v>202382.4964</v>
      </c>
      <c r="I3794" s="11">
        <f t="shared" si="237"/>
        <v>1036</v>
      </c>
      <c r="J3794" s="11">
        <f t="shared" si="238"/>
        <v>1108.52</v>
      </c>
      <c r="K3794" s="11">
        <f t="shared" si="239"/>
        <v>0</v>
      </c>
    </row>
    <row r="3795" spans="1:11" s="11" customFormat="1">
      <c r="A3795" s="32">
        <v>2018</v>
      </c>
      <c r="B3795" s="32">
        <v>2790</v>
      </c>
      <c r="C3795" s="33" t="s">
        <v>362</v>
      </c>
      <c r="D3795" s="33" t="s">
        <v>354</v>
      </c>
      <c r="E3795" s="34">
        <v>37297</v>
      </c>
      <c r="F3795" s="35">
        <v>14.14</v>
      </c>
      <c r="G3795" s="34">
        <v>290.60000000000002</v>
      </c>
      <c r="H3795" s="14">
        <f t="shared" si="236"/>
        <v>1532565.0594800003</v>
      </c>
      <c r="I3795" s="11">
        <f t="shared" si="237"/>
        <v>37297</v>
      </c>
      <c r="J3795" s="11">
        <f t="shared" si="238"/>
        <v>527379.58000000007</v>
      </c>
      <c r="K3795" s="11">
        <f t="shared" si="239"/>
        <v>1</v>
      </c>
    </row>
    <row r="3796" spans="1:11" s="11" customFormat="1">
      <c r="A3796" s="32">
        <v>2018</v>
      </c>
      <c r="B3796" s="32">
        <v>2817</v>
      </c>
      <c r="C3796" s="33" t="s">
        <v>362</v>
      </c>
      <c r="D3796" s="33" t="s">
        <v>354</v>
      </c>
      <c r="E3796" s="34">
        <v>265981</v>
      </c>
      <c r="F3796" s="35">
        <v>13.38</v>
      </c>
      <c r="G3796" s="34">
        <v>142.6</v>
      </c>
      <c r="H3796" s="14">
        <f t="shared" si="236"/>
        <v>5074885.5622800002</v>
      </c>
      <c r="I3796" s="11">
        <f t="shared" si="237"/>
        <v>265981</v>
      </c>
      <c r="J3796" s="11">
        <f t="shared" si="238"/>
        <v>3558825.7800000003</v>
      </c>
      <c r="K3796" s="11">
        <f t="shared" si="239"/>
        <v>1</v>
      </c>
    </row>
    <row r="3797" spans="1:11" s="11" customFormat="1">
      <c r="A3797" s="32">
        <v>2018</v>
      </c>
      <c r="B3797" s="32">
        <v>2823</v>
      </c>
      <c r="C3797" s="33" t="s">
        <v>362</v>
      </c>
      <c r="D3797" s="33" t="s">
        <v>354</v>
      </c>
      <c r="E3797" s="34">
        <v>137510</v>
      </c>
      <c r="F3797" s="35">
        <v>13.156000000000001</v>
      </c>
      <c r="G3797" s="34">
        <v>122.9</v>
      </c>
      <c r="H3797" s="14">
        <f t="shared" si="236"/>
        <v>2223361.2372400002</v>
      </c>
      <c r="I3797" s="11">
        <f t="shared" si="237"/>
        <v>137510</v>
      </c>
      <c r="J3797" s="11">
        <f t="shared" si="238"/>
        <v>1809081.56</v>
      </c>
      <c r="K3797" s="11">
        <f t="shared" si="239"/>
        <v>1</v>
      </c>
    </row>
    <row r="3798" spans="1:11" s="11" customFormat="1">
      <c r="A3798" s="32">
        <v>2018</v>
      </c>
      <c r="B3798" s="32">
        <v>2823</v>
      </c>
      <c r="C3798" s="33" t="s">
        <v>362</v>
      </c>
      <c r="D3798" s="33" t="s">
        <v>354</v>
      </c>
      <c r="E3798" s="34">
        <v>244395</v>
      </c>
      <c r="F3798" s="35">
        <v>13.17</v>
      </c>
      <c r="G3798" s="34">
        <v>130.30000000000001</v>
      </c>
      <c r="H3798" s="14">
        <f t="shared" si="236"/>
        <v>4193942.8414500006</v>
      </c>
      <c r="I3798" s="11">
        <f t="shared" si="237"/>
        <v>244395</v>
      </c>
      <c r="J3798" s="11">
        <f t="shared" si="238"/>
        <v>3218682.15</v>
      </c>
      <c r="K3798" s="11">
        <f t="shared" si="239"/>
        <v>1</v>
      </c>
    </row>
    <row r="3799" spans="1:11" s="11" customFormat="1">
      <c r="A3799" s="32">
        <v>2018</v>
      </c>
      <c r="B3799" s="32">
        <v>2828</v>
      </c>
      <c r="C3799" s="33" t="s">
        <v>353</v>
      </c>
      <c r="D3799" s="33" t="s">
        <v>354</v>
      </c>
      <c r="E3799" s="34">
        <v>3274</v>
      </c>
      <c r="F3799" s="35">
        <v>25.48</v>
      </c>
      <c r="G3799" s="34" t="s">
        <v>364</v>
      </c>
      <c r="H3799" s="14" t="str">
        <f t="shared" si="236"/>
        <v/>
      </c>
      <c r="I3799" s="11" t="str">
        <f t="shared" si="237"/>
        <v/>
      </c>
      <c r="J3799" s="11" t="str">
        <f t="shared" si="238"/>
        <v/>
      </c>
      <c r="K3799" s="11">
        <f t="shared" si="239"/>
        <v>0</v>
      </c>
    </row>
    <row r="3800" spans="1:11" s="11" customFormat="1">
      <c r="A3800" s="32">
        <v>2018</v>
      </c>
      <c r="B3800" s="32">
        <v>2828</v>
      </c>
      <c r="C3800" s="33" t="s">
        <v>353</v>
      </c>
      <c r="D3800" s="33" t="s">
        <v>354</v>
      </c>
      <c r="E3800" s="34">
        <v>16167</v>
      </c>
      <c r="F3800" s="35">
        <v>25.097999999999999</v>
      </c>
      <c r="G3800" s="34" t="s">
        <v>364</v>
      </c>
      <c r="H3800" s="14" t="str">
        <f t="shared" si="236"/>
        <v/>
      </c>
      <c r="I3800" s="11" t="str">
        <f t="shared" si="237"/>
        <v/>
      </c>
      <c r="J3800" s="11" t="str">
        <f t="shared" si="238"/>
        <v/>
      </c>
      <c r="K3800" s="11">
        <f t="shared" si="239"/>
        <v>0</v>
      </c>
    </row>
    <row r="3801" spans="1:11" s="11" customFormat="1">
      <c r="A3801" s="32">
        <v>2018</v>
      </c>
      <c r="B3801" s="32">
        <v>2828</v>
      </c>
      <c r="C3801" s="33" t="s">
        <v>353</v>
      </c>
      <c r="D3801" s="33" t="s">
        <v>354</v>
      </c>
      <c r="E3801" s="34">
        <v>53068</v>
      </c>
      <c r="F3801" s="35">
        <v>26.015999999999998</v>
      </c>
      <c r="G3801" s="34" t="s">
        <v>364</v>
      </c>
      <c r="H3801" s="14" t="str">
        <f t="shared" si="236"/>
        <v/>
      </c>
      <c r="I3801" s="11" t="str">
        <f t="shared" si="237"/>
        <v/>
      </c>
      <c r="J3801" s="11" t="str">
        <f t="shared" si="238"/>
        <v/>
      </c>
      <c r="K3801" s="11">
        <f t="shared" si="239"/>
        <v>0</v>
      </c>
    </row>
    <row r="3802" spans="1:11" s="11" customFormat="1">
      <c r="A3802" s="32">
        <v>2018</v>
      </c>
      <c r="B3802" s="32">
        <v>2828</v>
      </c>
      <c r="C3802" s="33" t="s">
        <v>353</v>
      </c>
      <c r="D3802" s="33" t="s">
        <v>354</v>
      </c>
      <c r="E3802" s="34">
        <v>1692</v>
      </c>
      <c r="F3802" s="35">
        <v>24.856000000000002</v>
      </c>
      <c r="G3802" s="34" t="s">
        <v>364</v>
      </c>
      <c r="H3802" s="14" t="str">
        <f t="shared" si="236"/>
        <v/>
      </c>
      <c r="I3802" s="11" t="str">
        <f t="shared" si="237"/>
        <v/>
      </c>
      <c r="J3802" s="11" t="str">
        <f t="shared" si="238"/>
        <v/>
      </c>
      <c r="K3802" s="11">
        <f t="shared" si="239"/>
        <v>0</v>
      </c>
    </row>
    <row r="3803" spans="1:11" s="11" customFormat="1">
      <c r="A3803" s="32">
        <v>2018</v>
      </c>
      <c r="B3803" s="32">
        <v>2828</v>
      </c>
      <c r="C3803" s="33" t="s">
        <v>353</v>
      </c>
      <c r="D3803" s="33" t="s">
        <v>354</v>
      </c>
      <c r="E3803" s="34">
        <v>13741</v>
      </c>
      <c r="F3803" s="35">
        <v>23.437999999999999</v>
      </c>
      <c r="G3803" s="34" t="s">
        <v>364</v>
      </c>
      <c r="H3803" s="14" t="str">
        <f t="shared" si="236"/>
        <v/>
      </c>
      <c r="I3803" s="11" t="str">
        <f t="shared" si="237"/>
        <v/>
      </c>
      <c r="J3803" s="11" t="str">
        <f t="shared" si="238"/>
        <v/>
      </c>
      <c r="K3803" s="11">
        <f t="shared" si="239"/>
        <v>0</v>
      </c>
    </row>
    <row r="3804" spans="1:11" s="11" customFormat="1">
      <c r="A3804" s="32">
        <v>2018</v>
      </c>
      <c r="B3804" s="32">
        <v>2828</v>
      </c>
      <c r="C3804" s="33" t="s">
        <v>353</v>
      </c>
      <c r="D3804" s="33" t="s">
        <v>354</v>
      </c>
      <c r="E3804" s="34">
        <v>55957</v>
      </c>
      <c r="F3804" s="35">
        <v>25.216000000000001</v>
      </c>
      <c r="G3804" s="34" t="s">
        <v>364</v>
      </c>
      <c r="H3804" s="14" t="str">
        <f t="shared" si="236"/>
        <v/>
      </c>
      <c r="I3804" s="11" t="str">
        <f t="shared" si="237"/>
        <v/>
      </c>
      <c r="J3804" s="11" t="str">
        <f t="shared" si="238"/>
        <v/>
      </c>
      <c r="K3804" s="11">
        <f t="shared" si="239"/>
        <v>0</v>
      </c>
    </row>
    <row r="3805" spans="1:11" s="11" customFormat="1">
      <c r="A3805" s="32">
        <v>2018</v>
      </c>
      <c r="B3805" s="32">
        <v>2828</v>
      </c>
      <c r="C3805" s="33" t="s">
        <v>353</v>
      </c>
      <c r="D3805" s="33" t="s">
        <v>354</v>
      </c>
      <c r="E3805" s="34">
        <v>1693</v>
      </c>
      <c r="F3805" s="35">
        <v>25.256</v>
      </c>
      <c r="G3805" s="34" t="s">
        <v>364</v>
      </c>
      <c r="H3805" s="14" t="str">
        <f t="shared" si="236"/>
        <v/>
      </c>
      <c r="I3805" s="11" t="str">
        <f t="shared" si="237"/>
        <v/>
      </c>
      <c r="J3805" s="11" t="str">
        <f t="shared" si="238"/>
        <v/>
      </c>
      <c r="K3805" s="11">
        <f t="shared" si="239"/>
        <v>0</v>
      </c>
    </row>
    <row r="3806" spans="1:11" s="11" customFormat="1">
      <c r="A3806" s="32">
        <v>2018</v>
      </c>
      <c r="B3806" s="32">
        <v>2832</v>
      </c>
      <c r="C3806" s="33" t="s">
        <v>353</v>
      </c>
      <c r="D3806" s="33" t="s">
        <v>354</v>
      </c>
      <c r="E3806" s="34">
        <v>46243</v>
      </c>
      <c r="F3806" s="35">
        <v>25.009</v>
      </c>
      <c r="G3806" s="34" t="s">
        <v>364</v>
      </c>
      <c r="H3806" s="14" t="str">
        <f t="shared" si="236"/>
        <v/>
      </c>
      <c r="I3806" s="11" t="str">
        <f t="shared" si="237"/>
        <v/>
      </c>
      <c r="J3806" s="11" t="str">
        <f t="shared" si="238"/>
        <v/>
      </c>
      <c r="K3806" s="11">
        <f t="shared" si="239"/>
        <v>0</v>
      </c>
    </row>
    <row r="3807" spans="1:11" s="11" customFormat="1">
      <c r="A3807" s="32">
        <v>2018</v>
      </c>
      <c r="B3807" s="32">
        <v>2832</v>
      </c>
      <c r="C3807" s="33" t="s">
        <v>353</v>
      </c>
      <c r="D3807" s="33" t="s">
        <v>354</v>
      </c>
      <c r="E3807" s="34">
        <v>65774</v>
      </c>
      <c r="F3807" s="35">
        <v>21.952999999999999</v>
      </c>
      <c r="G3807" s="34" t="s">
        <v>364</v>
      </c>
      <c r="H3807" s="14" t="str">
        <f t="shared" si="236"/>
        <v/>
      </c>
      <c r="I3807" s="11" t="str">
        <f t="shared" si="237"/>
        <v/>
      </c>
      <c r="J3807" s="11" t="str">
        <f t="shared" si="238"/>
        <v/>
      </c>
      <c r="K3807" s="11">
        <f t="shared" si="239"/>
        <v>0</v>
      </c>
    </row>
    <row r="3808" spans="1:11" s="11" customFormat="1">
      <c r="A3808" s="32">
        <v>2018</v>
      </c>
      <c r="B3808" s="32">
        <v>2832</v>
      </c>
      <c r="C3808" s="33" t="s">
        <v>353</v>
      </c>
      <c r="D3808" s="33" t="s">
        <v>354</v>
      </c>
      <c r="E3808" s="34">
        <v>26707</v>
      </c>
      <c r="F3808" s="35">
        <v>25.265000000000001</v>
      </c>
      <c r="G3808" s="34" t="s">
        <v>364</v>
      </c>
      <c r="H3808" s="14" t="str">
        <f t="shared" si="236"/>
        <v/>
      </c>
      <c r="I3808" s="11" t="str">
        <f t="shared" si="237"/>
        <v/>
      </c>
      <c r="J3808" s="11" t="str">
        <f t="shared" si="238"/>
        <v/>
      </c>
      <c r="K3808" s="11">
        <f t="shared" si="239"/>
        <v>0</v>
      </c>
    </row>
    <row r="3809" spans="1:11" s="11" customFormat="1">
      <c r="A3809" s="32">
        <v>2018</v>
      </c>
      <c r="B3809" s="32">
        <v>2832</v>
      </c>
      <c r="C3809" s="33" t="s">
        <v>353</v>
      </c>
      <c r="D3809" s="33" t="s">
        <v>354</v>
      </c>
      <c r="E3809" s="34">
        <v>23022</v>
      </c>
      <c r="F3809" s="35">
        <v>26.163</v>
      </c>
      <c r="G3809" s="34" t="s">
        <v>364</v>
      </c>
      <c r="H3809" s="14" t="str">
        <f t="shared" si="236"/>
        <v/>
      </c>
      <c r="I3809" s="11" t="str">
        <f t="shared" si="237"/>
        <v/>
      </c>
      <c r="J3809" s="11" t="str">
        <f t="shared" si="238"/>
        <v/>
      </c>
      <c r="K3809" s="11">
        <f t="shared" si="239"/>
        <v>0</v>
      </c>
    </row>
    <row r="3810" spans="1:11" s="11" customFormat="1">
      <c r="A3810" s="32">
        <v>2018</v>
      </c>
      <c r="B3810" s="32">
        <v>2832</v>
      </c>
      <c r="C3810" s="33" t="s">
        <v>353</v>
      </c>
      <c r="D3810" s="33" t="s">
        <v>354</v>
      </c>
      <c r="E3810" s="34">
        <v>17904</v>
      </c>
      <c r="F3810" s="35">
        <v>25.951000000000001</v>
      </c>
      <c r="G3810" s="34" t="s">
        <v>364</v>
      </c>
      <c r="H3810" s="14" t="str">
        <f t="shared" si="236"/>
        <v/>
      </c>
      <c r="I3810" s="11" t="str">
        <f t="shared" si="237"/>
        <v/>
      </c>
      <c r="J3810" s="11" t="str">
        <f t="shared" si="238"/>
        <v/>
      </c>
      <c r="K3810" s="11">
        <f t="shared" si="239"/>
        <v>0</v>
      </c>
    </row>
    <row r="3811" spans="1:11" s="11" customFormat="1">
      <c r="A3811" s="32">
        <v>2018</v>
      </c>
      <c r="B3811" s="32">
        <v>2832</v>
      </c>
      <c r="C3811" s="33" t="s">
        <v>353</v>
      </c>
      <c r="D3811" s="33" t="s">
        <v>354</v>
      </c>
      <c r="E3811" s="34">
        <v>8546</v>
      </c>
      <c r="F3811" s="35">
        <v>25.138000000000002</v>
      </c>
      <c r="G3811" s="34" t="s">
        <v>364</v>
      </c>
      <c r="H3811" s="14" t="str">
        <f t="shared" si="236"/>
        <v/>
      </c>
      <c r="I3811" s="11" t="str">
        <f t="shared" si="237"/>
        <v/>
      </c>
      <c r="J3811" s="11" t="str">
        <f t="shared" si="238"/>
        <v/>
      </c>
      <c r="K3811" s="11">
        <f t="shared" si="239"/>
        <v>0</v>
      </c>
    </row>
    <row r="3812" spans="1:11" s="11" customFormat="1">
      <c r="A3812" s="32">
        <v>2018</v>
      </c>
      <c r="B3812" s="32">
        <v>2832</v>
      </c>
      <c r="C3812" s="33" t="s">
        <v>353</v>
      </c>
      <c r="D3812" s="33" t="s">
        <v>354</v>
      </c>
      <c r="E3812" s="34">
        <v>8173</v>
      </c>
      <c r="F3812" s="35">
        <v>25.186</v>
      </c>
      <c r="G3812" s="34" t="s">
        <v>364</v>
      </c>
      <c r="H3812" s="14" t="str">
        <f t="shared" si="236"/>
        <v/>
      </c>
      <c r="I3812" s="11" t="str">
        <f t="shared" si="237"/>
        <v/>
      </c>
      <c r="J3812" s="11" t="str">
        <f t="shared" si="238"/>
        <v/>
      </c>
      <c r="K3812" s="11">
        <f t="shared" si="239"/>
        <v>0</v>
      </c>
    </row>
    <row r="3813" spans="1:11" s="11" customFormat="1">
      <c r="A3813" s="32">
        <v>2018</v>
      </c>
      <c r="B3813" s="32">
        <v>2836</v>
      </c>
      <c r="C3813" s="33" t="s">
        <v>353</v>
      </c>
      <c r="D3813" s="33" t="s">
        <v>354</v>
      </c>
      <c r="E3813" s="34">
        <v>2141</v>
      </c>
      <c r="F3813" s="35">
        <v>22.85</v>
      </c>
      <c r="G3813" s="34" t="s">
        <v>364</v>
      </c>
      <c r="H3813" s="14" t="str">
        <f t="shared" si="236"/>
        <v/>
      </c>
      <c r="I3813" s="11" t="str">
        <f t="shared" si="237"/>
        <v/>
      </c>
      <c r="J3813" s="11" t="str">
        <f t="shared" si="238"/>
        <v/>
      </c>
      <c r="K3813" s="11">
        <f t="shared" si="239"/>
        <v>0</v>
      </c>
    </row>
    <row r="3814" spans="1:11" s="11" customFormat="1">
      <c r="A3814" s="32">
        <v>2018</v>
      </c>
      <c r="B3814" s="32">
        <v>2836</v>
      </c>
      <c r="C3814" s="33" t="s">
        <v>353</v>
      </c>
      <c r="D3814" s="33" t="s">
        <v>354</v>
      </c>
      <c r="E3814" s="34">
        <v>37248</v>
      </c>
      <c r="F3814" s="35">
        <v>22.76</v>
      </c>
      <c r="G3814" s="34" t="s">
        <v>364</v>
      </c>
      <c r="H3814" s="14" t="str">
        <f t="shared" si="236"/>
        <v/>
      </c>
      <c r="I3814" s="11" t="str">
        <f t="shared" si="237"/>
        <v/>
      </c>
      <c r="J3814" s="11" t="str">
        <f t="shared" si="238"/>
        <v/>
      </c>
      <c r="K3814" s="11">
        <f t="shared" si="239"/>
        <v>0</v>
      </c>
    </row>
    <row r="3815" spans="1:11" s="11" customFormat="1">
      <c r="A3815" s="32">
        <v>2018</v>
      </c>
      <c r="B3815" s="32">
        <v>2836</v>
      </c>
      <c r="C3815" s="33" t="s">
        <v>565</v>
      </c>
      <c r="D3815" s="33" t="s">
        <v>566</v>
      </c>
      <c r="E3815" s="34">
        <v>542</v>
      </c>
      <c r="F3815" s="35">
        <v>5.8</v>
      </c>
      <c r="G3815" s="34" t="s">
        <v>364</v>
      </c>
      <c r="H3815" s="14" t="str">
        <f t="shared" si="236"/>
        <v/>
      </c>
      <c r="I3815" s="11" t="str">
        <f t="shared" si="237"/>
        <v/>
      </c>
      <c r="J3815" s="11" t="str">
        <f t="shared" si="238"/>
        <v/>
      </c>
      <c r="K3815" s="11">
        <f t="shared" si="239"/>
        <v>0</v>
      </c>
    </row>
    <row r="3816" spans="1:11" s="11" customFormat="1">
      <c r="A3816" s="32">
        <v>2018</v>
      </c>
      <c r="B3816" s="32">
        <v>2840</v>
      </c>
      <c r="C3816" s="33" t="s">
        <v>353</v>
      </c>
      <c r="D3816" s="33" t="s">
        <v>354</v>
      </c>
      <c r="E3816" s="34">
        <v>70110</v>
      </c>
      <c r="F3816" s="35">
        <v>22.853999999999999</v>
      </c>
      <c r="G3816" s="34" t="s">
        <v>364</v>
      </c>
      <c r="H3816" s="14" t="str">
        <f t="shared" si="236"/>
        <v/>
      </c>
      <c r="I3816" s="11" t="str">
        <f t="shared" si="237"/>
        <v/>
      </c>
      <c r="J3816" s="11" t="str">
        <f t="shared" si="238"/>
        <v/>
      </c>
      <c r="K3816" s="11">
        <f t="shared" si="239"/>
        <v>0</v>
      </c>
    </row>
    <row r="3817" spans="1:11" s="11" customFormat="1">
      <c r="A3817" s="32">
        <v>2018</v>
      </c>
      <c r="B3817" s="32">
        <v>2840</v>
      </c>
      <c r="C3817" s="33" t="s">
        <v>353</v>
      </c>
      <c r="D3817" s="33" t="s">
        <v>354</v>
      </c>
      <c r="E3817" s="34">
        <v>75020</v>
      </c>
      <c r="F3817" s="35">
        <v>23.24</v>
      </c>
      <c r="G3817" s="34" t="s">
        <v>364</v>
      </c>
      <c r="H3817" s="14" t="str">
        <f t="shared" si="236"/>
        <v/>
      </c>
      <c r="I3817" s="11" t="str">
        <f t="shared" si="237"/>
        <v/>
      </c>
      <c r="J3817" s="11" t="str">
        <f t="shared" si="238"/>
        <v/>
      </c>
      <c r="K3817" s="11">
        <f t="shared" si="239"/>
        <v>0</v>
      </c>
    </row>
    <row r="3818" spans="1:11" s="11" customFormat="1">
      <c r="A3818" s="32">
        <v>2018</v>
      </c>
      <c r="B3818" s="32">
        <v>2847</v>
      </c>
      <c r="C3818" s="33" t="s">
        <v>563</v>
      </c>
      <c r="D3818" s="33" t="s">
        <v>564</v>
      </c>
      <c r="E3818" s="34">
        <v>151589</v>
      </c>
      <c r="F3818" s="35">
        <v>1.0669999999999999</v>
      </c>
      <c r="G3818" s="34">
        <v>280.39999999999998</v>
      </c>
      <c r="H3818" s="14">
        <f t="shared" si="236"/>
        <v>453534.27825199999</v>
      </c>
      <c r="I3818" s="11">
        <f t="shared" si="237"/>
        <v>151589</v>
      </c>
      <c r="J3818" s="11">
        <f t="shared" si="238"/>
        <v>161745.46299999999</v>
      </c>
      <c r="K3818" s="11">
        <f t="shared" si="239"/>
        <v>0</v>
      </c>
    </row>
    <row r="3819" spans="1:11" s="11" customFormat="1">
      <c r="A3819" s="32">
        <v>2018</v>
      </c>
      <c r="B3819" s="32">
        <v>2850</v>
      </c>
      <c r="C3819" s="33" t="s">
        <v>353</v>
      </c>
      <c r="D3819" s="33" t="s">
        <v>354</v>
      </c>
      <c r="E3819" s="34">
        <v>45090</v>
      </c>
      <c r="F3819" s="35">
        <v>23.39</v>
      </c>
      <c r="G3819" s="34">
        <v>163.5</v>
      </c>
      <c r="H3819" s="14">
        <f t="shared" si="236"/>
        <v>1724361.0884999998</v>
      </c>
      <c r="I3819" s="11">
        <f t="shared" si="237"/>
        <v>45090</v>
      </c>
      <c r="J3819" s="11">
        <f t="shared" si="238"/>
        <v>1054655.1000000001</v>
      </c>
      <c r="K3819" s="11">
        <f t="shared" si="239"/>
        <v>0</v>
      </c>
    </row>
    <row r="3820" spans="1:11" s="11" customFormat="1">
      <c r="A3820" s="32">
        <v>2018</v>
      </c>
      <c r="B3820" s="32">
        <v>2850</v>
      </c>
      <c r="C3820" s="33" t="s">
        <v>353</v>
      </c>
      <c r="D3820" s="33" t="s">
        <v>354</v>
      </c>
      <c r="E3820" s="34">
        <v>23658</v>
      </c>
      <c r="F3820" s="35">
        <v>23.72</v>
      </c>
      <c r="G3820" s="34">
        <v>213.5</v>
      </c>
      <c r="H3820" s="14">
        <f t="shared" si="236"/>
        <v>1198093.1675999998</v>
      </c>
      <c r="I3820" s="11">
        <f t="shared" si="237"/>
        <v>23658</v>
      </c>
      <c r="J3820" s="11">
        <f t="shared" si="238"/>
        <v>561167.76</v>
      </c>
      <c r="K3820" s="11">
        <f t="shared" si="239"/>
        <v>0</v>
      </c>
    </row>
    <row r="3821" spans="1:11" s="11" customFormat="1">
      <c r="A3821" s="32">
        <v>2018</v>
      </c>
      <c r="B3821" s="32">
        <v>2850</v>
      </c>
      <c r="C3821" s="33" t="s">
        <v>353</v>
      </c>
      <c r="D3821" s="33" t="s">
        <v>354</v>
      </c>
      <c r="E3821" s="34">
        <v>35344</v>
      </c>
      <c r="F3821" s="35">
        <v>23.44</v>
      </c>
      <c r="G3821" s="34">
        <v>161.30000000000001</v>
      </c>
      <c r="H3821" s="14">
        <f t="shared" si="236"/>
        <v>1336311.3996800003</v>
      </c>
      <c r="I3821" s="11">
        <f t="shared" si="237"/>
        <v>35344</v>
      </c>
      <c r="J3821" s="11">
        <f t="shared" si="238"/>
        <v>828463.3600000001</v>
      </c>
      <c r="K3821" s="11">
        <f t="shared" si="239"/>
        <v>0</v>
      </c>
    </row>
    <row r="3822" spans="1:11" s="11" customFormat="1">
      <c r="A3822" s="32">
        <v>2018</v>
      </c>
      <c r="B3822" s="32">
        <v>2850</v>
      </c>
      <c r="C3822" s="33" t="s">
        <v>353</v>
      </c>
      <c r="D3822" s="33" t="s">
        <v>354</v>
      </c>
      <c r="E3822" s="34">
        <v>66756</v>
      </c>
      <c r="F3822" s="35">
        <v>23.72</v>
      </c>
      <c r="G3822" s="34">
        <v>168.3</v>
      </c>
      <c r="H3822" s="14">
        <f t="shared" si="236"/>
        <v>2664950.2545600003</v>
      </c>
      <c r="I3822" s="11">
        <f t="shared" si="237"/>
        <v>66756</v>
      </c>
      <c r="J3822" s="11">
        <f t="shared" si="238"/>
        <v>1583452.3199999998</v>
      </c>
      <c r="K3822" s="11">
        <f t="shared" si="239"/>
        <v>0</v>
      </c>
    </row>
    <row r="3823" spans="1:11" s="11" customFormat="1">
      <c r="A3823" s="32">
        <v>2018</v>
      </c>
      <c r="B3823" s="32">
        <v>2850</v>
      </c>
      <c r="C3823" s="33" t="s">
        <v>565</v>
      </c>
      <c r="D3823" s="33" t="s">
        <v>566</v>
      </c>
      <c r="E3823" s="34">
        <v>4930</v>
      </c>
      <c r="F3823" s="35">
        <v>5.8</v>
      </c>
      <c r="G3823" s="34">
        <v>1766.9</v>
      </c>
      <c r="H3823" s="14">
        <f t="shared" si="236"/>
        <v>505227.386</v>
      </c>
      <c r="I3823" s="11">
        <f t="shared" si="237"/>
        <v>4930</v>
      </c>
      <c r="J3823" s="11">
        <f t="shared" si="238"/>
        <v>28594</v>
      </c>
      <c r="K3823" s="11">
        <f t="shared" si="239"/>
        <v>0</v>
      </c>
    </row>
    <row r="3824" spans="1:11" s="11" customFormat="1">
      <c r="A3824" s="32">
        <v>2018</v>
      </c>
      <c r="B3824" s="32">
        <v>2866</v>
      </c>
      <c r="C3824" s="33" t="s">
        <v>353</v>
      </c>
      <c r="D3824" s="33" t="s">
        <v>354</v>
      </c>
      <c r="E3824" s="34">
        <v>13556</v>
      </c>
      <c r="F3824" s="35">
        <v>25.091000000000001</v>
      </c>
      <c r="G3824" s="34" t="s">
        <v>364</v>
      </c>
      <c r="H3824" s="14" t="str">
        <f t="shared" si="236"/>
        <v/>
      </c>
      <c r="I3824" s="11" t="str">
        <f t="shared" si="237"/>
        <v/>
      </c>
      <c r="J3824" s="11" t="str">
        <f t="shared" si="238"/>
        <v/>
      </c>
      <c r="K3824" s="11">
        <f t="shared" si="239"/>
        <v>0</v>
      </c>
    </row>
    <row r="3825" spans="1:11" s="11" customFormat="1">
      <c r="A3825" s="32">
        <v>2018</v>
      </c>
      <c r="B3825" s="32">
        <v>2866</v>
      </c>
      <c r="C3825" s="33" t="s">
        <v>565</v>
      </c>
      <c r="D3825" s="33" t="s">
        <v>566</v>
      </c>
      <c r="E3825" s="34">
        <v>5357</v>
      </c>
      <c r="F3825" s="35">
        <v>5.8</v>
      </c>
      <c r="G3825" s="34" t="s">
        <v>364</v>
      </c>
      <c r="H3825" s="14" t="str">
        <f t="shared" si="236"/>
        <v/>
      </c>
      <c r="I3825" s="11" t="str">
        <f t="shared" si="237"/>
        <v/>
      </c>
      <c r="J3825" s="11" t="str">
        <f t="shared" si="238"/>
        <v/>
      </c>
      <c r="K3825" s="11">
        <f t="shared" si="239"/>
        <v>0</v>
      </c>
    </row>
    <row r="3826" spans="1:11" s="11" customFormat="1">
      <c r="A3826" s="32">
        <v>2018</v>
      </c>
      <c r="B3826" s="32">
        <v>2876</v>
      </c>
      <c r="C3826" s="33" t="s">
        <v>353</v>
      </c>
      <c r="D3826" s="33" t="s">
        <v>354</v>
      </c>
      <c r="E3826" s="34">
        <v>197485</v>
      </c>
      <c r="F3826" s="35">
        <v>25.148</v>
      </c>
      <c r="G3826" s="34">
        <v>183.2</v>
      </c>
      <c r="H3826" s="14">
        <f t="shared" si="236"/>
        <v>9098358.2929599993</v>
      </c>
      <c r="I3826" s="11">
        <f t="shared" si="237"/>
        <v>197485</v>
      </c>
      <c r="J3826" s="11">
        <f t="shared" si="238"/>
        <v>4966352.78</v>
      </c>
      <c r="K3826" s="11">
        <f t="shared" si="239"/>
        <v>0</v>
      </c>
    </row>
    <row r="3827" spans="1:11" s="11" customFormat="1">
      <c r="A3827" s="32">
        <v>2018</v>
      </c>
      <c r="B3827" s="32">
        <v>2876</v>
      </c>
      <c r="C3827" s="33" t="s">
        <v>565</v>
      </c>
      <c r="D3827" s="33" t="s">
        <v>566</v>
      </c>
      <c r="E3827" s="34">
        <v>1393</v>
      </c>
      <c r="F3827" s="35">
        <v>5.7119999999999997</v>
      </c>
      <c r="G3827" s="34">
        <v>1513.2</v>
      </c>
      <c r="H3827" s="14">
        <f t="shared" si="236"/>
        <v>120402.539712</v>
      </c>
      <c r="I3827" s="11">
        <f t="shared" si="237"/>
        <v>1393</v>
      </c>
      <c r="J3827" s="11">
        <f t="shared" si="238"/>
        <v>7956.8159999999998</v>
      </c>
      <c r="K3827" s="11">
        <f t="shared" si="239"/>
        <v>0</v>
      </c>
    </row>
    <row r="3828" spans="1:11" s="11" customFormat="1">
      <c r="A3828" s="32">
        <v>2018</v>
      </c>
      <c r="B3828" s="32">
        <v>2880</v>
      </c>
      <c r="C3828" s="33" t="s">
        <v>563</v>
      </c>
      <c r="D3828" s="33" t="s">
        <v>564</v>
      </c>
      <c r="E3828" s="34">
        <v>117533</v>
      </c>
      <c r="F3828" s="35">
        <v>1.0529999999999999</v>
      </c>
      <c r="G3828" s="34" t="s">
        <v>364</v>
      </c>
      <c r="H3828" s="14" t="str">
        <f t="shared" si="236"/>
        <v/>
      </c>
      <c r="I3828" s="11" t="str">
        <f t="shared" si="237"/>
        <v/>
      </c>
      <c r="J3828" s="11" t="str">
        <f t="shared" si="238"/>
        <v/>
      </c>
      <c r="K3828" s="11">
        <f t="shared" si="239"/>
        <v>0</v>
      </c>
    </row>
    <row r="3829" spans="1:11" s="11" customFormat="1">
      <c r="A3829" s="32">
        <v>2018</v>
      </c>
      <c r="B3829" s="32">
        <v>2936</v>
      </c>
      <c r="C3829" s="33" t="s">
        <v>353</v>
      </c>
      <c r="D3829" s="33" t="s">
        <v>354</v>
      </c>
      <c r="E3829" s="34">
        <v>39</v>
      </c>
      <c r="F3829" s="35">
        <v>25.1</v>
      </c>
      <c r="G3829" s="34">
        <v>341.4</v>
      </c>
      <c r="H3829" s="14">
        <f t="shared" si="236"/>
        <v>3341.9646000000002</v>
      </c>
      <c r="I3829" s="11">
        <f t="shared" si="237"/>
        <v>39</v>
      </c>
      <c r="J3829" s="11">
        <f t="shared" si="238"/>
        <v>978.90000000000009</v>
      </c>
      <c r="K3829" s="11">
        <f t="shared" si="239"/>
        <v>0</v>
      </c>
    </row>
    <row r="3830" spans="1:11" s="11" customFormat="1">
      <c r="A3830" s="32">
        <v>2018</v>
      </c>
      <c r="B3830" s="32">
        <v>2936</v>
      </c>
      <c r="C3830" s="33" t="s">
        <v>353</v>
      </c>
      <c r="D3830" s="33" t="s">
        <v>354</v>
      </c>
      <c r="E3830" s="34">
        <v>105</v>
      </c>
      <c r="F3830" s="35">
        <v>24.52</v>
      </c>
      <c r="G3830" s="34">
        <v>349.1</v>
      </c>
      <c r="H3830" s="14">
        <f t="shared" si="236"/>
        <v>8987.9286000000011</v>
      </c>
      <c r="I3830" s="11">
        <f t="shared" si="237"/>
        <v>105</v>
      </c>
      <c r="J3830" s="11">
        <f t="shared" si="238"/>
        <v>2574.6</v>
      </c>
      <c r="K3830" s="11">
        <f t="shared" si="239"/>
        <v>0</v>
      </c>
    </row>
    <row r="3831" spans="1:11" s="11" customFormat="1">
      <c r="A3831" s="32">
        <v>2018</v>
      </c>
      <c r="B3831" s="32">
        <v>2936</v>
      </c>
      <c r="C3831" s="33" t="s">
        <v>565</v>
      </c>
      <c r="D3831" s="33" t="s">
        <v>566</v>
      </c>
      <c r="E3831" s="34">
        <v>9</v>
      </c>
      <c r="F3831" s="35">
        <v>5.84</v>
      </c>
      <c r="G3831" s="34">
        <v>1907.5</v>
      </c>
      <c r="H3831" s="14">
        <f t="shared" si="236"/>
        <v>1002.582</v>
      </c>
      <c r="I3831" s="11">
        <f t="shared" si="237"/>
        <v>9</v>
      </c>
      <c r="J3831" s="11">
        <f t="shared" si="238"/>
        <v>52.56</v>
      </c>
      <c r="K3831" s="11">
        <f t="shared" si="239"/>
        <v>0</v>
      </c>
    </row>
    <row r="3832" spans="1:11" s="11" customFormat="1">
      <c r="A3832" s="32">
        <v>2018</v>
      </c>
      <c r="B3832" s="32">
        <v>2951</v>
      </c>
      <c r="C3832" s="33" t="s">
        <v>563</v>
      </c>
      <c r="D3832" s="33" t="s">
        <v>564</v>
      </c>
      <c r="E3832" s="34">
        <v>89149</v>
      </c>
      <c r="F3832" s="35">
        <v>1.054</v>
      </c>
      <c r="G3832" s="34">
        <v>431.1</v>
      </c>
      <c r="H3832" s="14">
        <f t="shared" si="236"/>
        <v>405074.69130599999</v>
      </c>
      <c r="I3832" s="11">
        <f t="shared" si="237"/>
        <v>89149</v>
      </c>
      <c r="J3832" s="11">
        <f t="shared" si="238"/>
        <v>93963.046000000002</v>
      </c>
      <c r="K3832" s="11">
        <f t="shared" si="239"/>
        <v>0</v>
      </c>
    </row>
    <row r="3833" spans="1:11" s="11" customFormat="1">
      <c r="A3833" s="32">
        <v>2018</v>
      </c>
      <c r="B3833" s="32">
        <v>2952</v>
      </c>
      <c r="C3833" s="33" t="s">
        <v>363</v>
      </c>
      <c r="D3833" s="33" t="s">
        <v>354</v>
      </c>
      <c r="E3833" s="34">
        <v>324576</v>
      </c>
      <c r="F3833" s="35">
        <v>17.074000000000002</v>
      </c>
      <c r="G3833" s="34">
        <v>181.8</v>
      </c>
      <c r="H3833" s="14">
        <f t="shared" si="236"/>
        <v>10075011.714432001</v>
      </c>
      <c r="I3833" s="11">
        <f t="shared" si="237"/>
        <v>324576</v>
      </c>
      <c r="J3833" s="11">
        <f t="shared" si="238"/>
        <v>5541810.6240000008</v>
      </c>
      <c r="K3833" s="11">
        <f t="shared" si="239"/>
        <v>0</v>
      </c>
    </row>
    <row r="3834" spans="1:11" s="11" customFormat="1">
      <c r="A3834" s="32">
        <v>2018</v>
      </c>
      <c r="B3834" s="32">
        <v>2952</v>
      </c>
      <c r="C3834" s="33" t="s">
        <v>363</v>
      </c>
      <c r="D3834" s="33" t="s">
        <v>354</v>
      </c>
      <c r="E3834" s="34">
        <v>14865</v>
      </c>
      <c r="F3834" s="35">
        <v>17.056000000000001</v>
      </c>
      <c r="G3834" s="34">
        <v>182.2</v>
      </c>
      <c r="H3834" s="14">
        <f t="shared" si="236"/>
        <v>461945.21567999996</v>
      </c>
      <c r="I3834" s="11">
        <f t="shared" si="237"/>
        <v>14865</v>
      </c>
      <c r="J3834" s="11">
        <f t="shared" si="238"/>
        <v>253537.44</v>
      </c>
      <c r="K3834" s="11">
        <f t="shared" si="239"/>
        <v>0</v>
      </c>
    </row>
    <row r="3835" spans="1:11" s="11" customFormat="1">
      <c r="A3835" s="32">
        <v>2018</v>
      </c>
      <c r="B3835" s="32">
        <v>2952</v>
      </c>
      <c r="C3835" s="33" t="s">
        <v>563</v>
      </c>
      <c r="D3835" s="33" t="s">
        <v>564</v>
      </c>
      <c r="E3835" s="34">
        <v>73166</v>
      </c>
      <c r="F3835" s="35">
        <v>1.0049999999999999</v>
      </c>
      <c r="G3835" s="34">
        <v>601.6</v>
      </c>
      <c r="H3835" s="14">
        <f t="shared" si="236"/>
        <v>442367.48927999992</v>
      </c>
      <c r="I3835" s="11">
        <f t="shared" si="237"/>
        <v>73166</v>
      </c>
      <c r="J3835" s="11">
        <f t="shared" si="238"/>
        <v>73531.829999999987</v>
      </c>
      <c r="K3835" s="11">
        <f t="shared" si="239"/>
        <v>0</v>
      </c>
    </row>
    <row r="3836" spans="1:11" s="11" customFormat="1">
      <c r="A3836" s="32">
        <v>2018</v>
      </c>
      <c r="B3836" s="32">
        <v>2953</v>
      </c>
      <c r="C3836" s="33" t="s">
        <v>565</v>
      </c>
      <c r="D3836" s="33" t="s">
        <v>566</v>
      </c>
      <c r="E3836" s="34">
        <v>37</v>
      </c>
      <c r="F3836" s="35">
        <v>5.77</v>
      </c>
      <c r="G3836" s="34">
        <v>1550.4</v>
      </c>
      <c r="H3836" s="14">
        <f t="shared" si="236"/>
        <v>3309.9489599999997</v>
      </c>
      <c r="I3836" s="11">
        <f t="shared" si="237"/>
        <v>37</v>
      </c>
      <c r="J3836" s="11">
        <f t="shared" si="238"/>
        <v>213.48999999999998</v>
      </c>
      <c r="K3836" s="11">
        <f t="shared" si="239"/>
        <v>0</v>
      </c>
    </row>
    <row r="3837" spans="1:11" s="11" customFormat="1">
      <c r="A3837" s="32">
        <v>2018</v>
      </c>
      <c r="B3837" s="32">
        <v>2953</v>
      </c>
      <c r="C3837" s="33" t="s">
        <v>563</v>
      </c>
      <c r="D3837" s="33" t="s">
        <v>564</v>
      </c>
      <c r="E3837" s="34">
        <v>738</v>
      </c>
      <c r="F3837" s="35">
        <v>1.05</v>
      </c>
      <c r="G3837" s="34">
        <v>4402.8</v>
      </c>
      <c r="H3837" s="14">
        <f t="shared" si="236"/>
        <v>34117.297200000001</v>
      </c>
      <c r="I3837" s="11">
        <f t="shared" si="237"/>
        <v>738</v>
      </c>
      <c r="J3837" s="11">
        <f t="shared" si="238"/>
        <v>774.9</v>
      </c>
      <c r="K3837" s="11">
        <f t="shared" si="239"/>
        <v>0</v>
      </c>
    </row>
    <row r="3838" spans="1:11" s="11" customFormat="1">
      <c r="A3838" s="32">
        <v>2018</v>
      </c>
      <c r="B3838" s="32">
        <v>2956</v>
      </c>
      <c r="C3838" s="33" t="s">
        <v>563</v>
      </c>
      <c r="D3838" s="33" t="s">
        <v>564</v>
      </c>
      <c r="E3838" s="34">
        <v>655374</v>
      </c>
      <c r="F3838" s="35">
        <v>0.98</v>
      </c>
      <c r="G3838" s="34">
        <v>601.6</v>
      </c>
      <c r="H3838" s="14">
        <f t="shared" si="236"/>
        <v>3863875.3843199997</v>
      </c>
      <c r="I3838" s="11">
        <f t="shared" si="237"/>
        <v>655374</v>
      </c>
      <c r="J3838" s="11">
        <f t="shared" si="238"/>
        <v>642266.52</v>
      </c>
      <c r="K3838" s="11">
        <f t="shared" si="239"/>
        <v>0</v>
      </c>
    </row>
    <row r="3839" spans="1:11" s="11" customFormat="1">
      <c r="A3839" s="32">
        <v>2018</v>
      </c>
      <c r="B3839" s="32">
        <v>2963</v>
      </c>
      <c r="C3839" s="33" t="s">
        <v>363</v>
      </c>
      <c r="D3839" s="33" t="s">
        <v>354</v>
      </c>
      <c r="E3839" s="34">
        <v>608</v>
      </c>
      <c r="F3839" s="35">
        <v>17.25</v>
      </c>
      <c r="G3839" s="34">
        <v>155.19999999999999</v>
      </c>
      <c r="H3839" s="14">
        <f t="shared" si="236"/>
        <v>16277.375999999998</v>
      </c>
      <c r="I3839" s="11">
        <f t="shared" si="237"/>
        <v>608</v>
      </c>
      <c r="J3839" s="11">
        <f t="shared" si="238"/>
        <v>10488</v>
      </c>
      <c r="K3839" s="11">
        <f t="shared" si="239"/>
        <v>0</v>
      </c>
    </row>
    <row r="3840" spans="1:11" s="11" customFormat="1">
      <c r="A3840" s="32">
        <v>2018</v>
      </c>
      <c r="B3840" s="32">
        <v>2963</v>
      </c>
      <c r="C3840" s="33" t="s">
        <v>363</v>
      </c>
      <c r="D3840" s="33" t="s">
        <v>354</v>
      </c>
      <c r="E3840" s="34">
        <v>119880</v>
      </c>
      <c r="F3840" s="35">
        <v>17.212</v>
      </c>
      <c r="G3840" s="34">
        <v>154.80000000000001</v>
      </c>
      <c r="H3840" s="14">
        <f t="shared" si="236"/>
        <v>3194103.8188800002</v>
      </c>
      <c r="I3840" s="11">
        <f t="shared" si="237"/>
        <v>119880</v>
      </c>
      <c r="J3840" s="11">
        <f t="shared" si="238"/>
        <v>2063374.56</v>
      </c>
      <c r="K3840" s="11">
        <f t="shared" si="239"/>
        <v>0</v>
      </c>
    </row>
    <row r="3841" spans="1:11" s="11" customFormat="1">
      <c r="A3841" s="32">
        <v>2018</v>
      </c>
      <c r="B3841" s="32">
        <v>2963</v>
      </c>
      <c r="C3841" s="33" t="s">
        <v>563</v>
      </c>
      <c r="D3841" s="33" t="s">
        <v>564</v>
      </c>
      <c r="E3841" s="34">
        <v>4277</v>
      </c>
      <c r="F3841" s="35">
        <v>1.02</v>
      </c>
      <c r="G3841" s="34">
        <v>294.39999999999998</v>
      </c>
      <c r="H3841" s="14">
        <f t="shared" si="236"/>
        <v>12843.317760000002</v>
      </c>
      <c r="I3841" s="11">
        <f t="shared" si="237"/>
        <v>4277</v>
      </c>
      <c r="J3841" s="11">
        <f t="shared" si="238"/>
        <v>4362.54</v>
      </c>
      <c r="K3841" s="11">
        <f t="shared" si="239"/>
        <v>0</v>
      </c>
    </row>
    <row r="3842" spans="1:11" s="11" customFormat="1">
      <c r="A3842" s="32">
        <v>2018</v>
      </c>
      <c r="B3842" s="32">
        <v>2963</v>
      </c>
      <c r="C3842" s="33" t="s">
        <v>563</v>
      </c>
      <c r="D3842" s="33" t="s">
        <v>564</v>
      </c>
      <c r="E3842" s="34">
        <v>5142</v>
      </c>
      <c r="F3842" s="35">
        <v>1.02</v>
      </c>
      <c r="G3842" s="34">
        <v>290.8</v>
      </c>
      <c r="H3842" s="14">
        <f t="shared" si="236"/>
        <v>15251.994719999999</v>
      </c>
      <c r="I3842" s="11">
        <f t="shared" si="237"/>
        <v>5142</v>
      </c>
      <c r="J3842" s="11">
        <f t="shared" si="238"/>
        <v>5244.84</v>
      </c>
      <c r="K3842" s="11">
        <f t="shared" si="239"/>
        <v>0</v>
      </c>
    </row>
    <row r="3843" spans="1:11" s="11" customFormat="1">
      <c r="A3843" s="32">
        <v>2018</v>
      </c>
      <c r="B3843" s="32">
        <v>2963</v>
      </c>
      <c r="C3843" s="33" t="s">
        <v>563</v>
      </c>
      <c r="D3843" s="33" t="s">
        <v>564</v>
      </c>
      <c r="E3843" s="34">
        <v>6426</v>
      </c>
      <c r="F3843" s="35">
        <v>1.02</v>
      </c>
      <c r="G3843" s="34">
        <v>325.8</v>
      </c>
      <c r="H3843" s="14">
        <f t="shared" si="236"/>
        <v>21354.62616</v>
      </c>
      <c r="I3843" s="11">
        <f t="shared" si="237"/>
        <v>6426</v>
      </c>
      <c r="J3843" s="11">
        <f t="shared" si="238"/>
        <v>6554.52</v>
      </c>
      <c r="K3843" s="11">
        <f t="shared" si="239"/>
        <v>0</v>
      </c>
    </row>
    <row r="3844" spans="1:11" s="11" customFormat="1">
      <c r="A3844" s="32">
        <v>2018</v>
      </c>
      <c r="B3844" s="32">
        <v>2963</v>
      </c>
      <c r="C3844" s="33" t="s">
        <v>563</v>
      </c>
      <c r="D3844" s="33" t="s">
        <v>564</v>
      </c>
      <c r="E3844" s="34">
        <v>17549</v>
      </c>
      <c r="F3844" s="35">
        <v>1.02</v>
      </c>
      <c r="G3844" s="34">
        <v>332.9</v>
      </c>
      <c r="H3844" s="14">
        <f t="shared" si="236"/>
        <v>59589.03342</v>
      </c>
      <c r="I3844" s="11">
        <f t="shared" si="237"/>
        <v>17549</v>
      </c>
      <c r="J3844" s="11">
        <f t="shared" si="238"/>
        <v>17899.98</v>
      </c>
      <c r="K3844" s="11">
        <f t="shared" si="239"/>
        <v>0</v>
      </c>
    </row>
    <row r="3845" spans="1:11" s="11" customFormat="1">
      <c r="A3845" s="32">
        <v>2018</v>
      </c>
      <c r="B3845" s="32">
        <v>2963</v>
      </c>
      <c r="C3845" s="33" t="s">
        <v>563</v>
      </c>
      <c r="D3845" s="33" t="s">
        <v>564</v>
      </c>
      <c r="E3845" s="34">
        <v>22442</v>
      </c>
      <c r="F3845" s="35">
        <v>1.02</v>
      </c>
      <c r="G3845" s="34">
        <v>291</v>
      </c>
      <c r="H3845" s="14">
        <f t="shared" si="236"/>
        <v>66612.344400000002</v>
      </c>
      <c r="I3845" s="11">
        <f t="shared" si="237"/>
        <v>22442</v>
      </c>
      <c r="J3845" s="11">
        <f t="shared" si="238"/>
        <v>22890.84</v>
      </c>
      <c r="K3845" s="11">
        <f t="shared" si="239"/>
        <v>0</v>
      </c>
    </row>
    <row r="3846" spans="1:11" s="11" customFormat="1">
      <c r="A3846" s="32">
        <v>2018</v>
      </c>
      <c r="B3846" s="32">
        <v>2963</v>
      </c>
      <c r="C3846" s="33" t="s">
        <v>563</v>
      </c>
      <c r="D3846" s="33" t="s">
        <v>564</v>
      </c>
      <c r="E3846" s="34">
        <v>27661</v>
      </c>
      <c r="F3846" s="35">
        <v>1.02</v>
      </c>
      <c r="G3846" s="34">
        <v>304.8</v>
      </c>
      <c r="H3846" s="14">
        <f t="shared" ref="H3846:H3909" si="240">IF(I3846="","",G3846/100*F3846*E3846)</f>
        <v>85996.94256000001</v>
      </c>
      <c r="I3846" s="11">
        <f t="shared" ref="I3846:I3909" si="241">IF(OR(G3846=".",F3846=".",E3846="."),"",E3846)</f>
        <v>27661</v>
      </c>
      <c r="J3846" s="11">
        <f t="shared" ref="J3846:J3909" si="242">IF(I3846="","",F3846*I3846)</f>
        <v>28214.22</v>
      </c>
      <c r="K3846" s="11">
        <f t="shared" ref="K3846:K3909" si="243">IF(C3846="LIG",1,0)</f>
        <v>0</v>
      </c>
    </row>
    <row r="3847" spans="1:11" s="11" customFormat="1">
      <c r="A3847" s="32">
        <v>2018</v>
      </c>
      <c r="B3847" s="32">
        <v>2963</v>
      </c>
      <c r="C3847" s="33" t="s">
        <v>563</v>
      </c>
      <c r="D3847" s="33" t="s">
        <v>564</v>
      </c>
      <c r="E3847" s="34">
        <v>35974</v>
      </c>
      <c r="F3847" s="35">
        <v>1.02</v>
      </c>
      <c r="G3847" s="34">
        <v>282.3</v>
      </c>
      <c r="H3847" s="14">
        <f t="shared" si="240"/>
        <v>103585.69404</v>
      </c>
      <c r="I3847" s="11">
        <f t="shared" si="241"/>
        <v>35974</v>
      </c>
      <c r="J3847" s="11">
        <f t="shared" si="242"/>
        <v>36693.480000000003</v>
      </c>
      <c r="K3847" s="11">
        <f t="shared" si="243"/>
        <v>0</v>
      </c>
    </row>
    <row r="3848" spans="1:11" s="11" customFormat="1">
      <c r="A3848" s="32">
        <v>2018</v>
      </c>
      <c r="B3848" s="32">
        <v>2963</v>
      </c>
      <c r="C3848" s="33" t="s">
        <v>563</v>
      </c>
      <c r="D3848" s="33" t="s">
        <v>564</v>
      </c>
      <c r="E3848" s="34">
        <v>46254</v>
      </c>
      <c r="F3848" s="35">
        <v>1.02</v>
      </c>
      <c r="G3848" s="34">
        <v>291.39999999999998</v>
      </c>
      <c r="H3848" s="14">
        <f t="shared" si="240"/>
        <v>137479.83911999999</v>
      </c>
      <c r="I3848" s="11">
        <f t="shared" si="241"/>
        <v>46254</v>
      </c>
      <c r="J3848" s="11">
        <f t="shared" si="242"/>
        <v>47179.08</v>
      </c>
      <c r="K3848" s="11">
        <f t="shared" si="243"/>
        <v>0</v>
      </c>
    </row>
    <row r="3849" spans="1:11" s="11" customFormat="1">
      <c r="A3849" s="32">
        <v>2018</v>
      </c>
      <c r="B3849" s="32">
        <v>2963</v>
      </c>
      <c r="C3849" s="33" t="s">
        <v>563</v>
      </c>
      <c r="D3849" s="33" t="s">
        <v>564</v>
      </c>
      <c r="E3849" s="34">
        <v>88825</v>
      </c>
      <c r="F3849" s="35">
        <v>1.02</v>
      </c>
      <c r="G3849" s="34">
        <v>305.89999999999998</v>
      </c>
      <c r="H3849" s="14">
        <f t="shared" si="240"/>
        <v>277149.98849999998</v>
      </c>
      <c r="I3849" s="11">
        <f t="shared" si="241"/>
        <v>88825</v>
      </c>
      <c r="J3849" s="11">
        <f t="shared" si="242"/>
        <v>90601.5</v>
      </c>
      <c r="K3849" s="11">
        <f t="shared" si="243"/>
        <v>0</v>
      </c>
    </row>
    <row r="3850" spans="1:11" s="11" customFormat="1">
      <c r="A3850" s="32">
        <v>2018</v>
      </c>
      <c r="B3850" s="32">
        <v>2963</v>
      </c>
      <c r="C3850" s="33" t="s">
        <v>563</v>
      </c>
      <c r="D3850" s="33" t="s">
        <v>564</v>
      </c>
      <c r="E3850" s="34">
        <v>142297</v>
      </c>
      <c r="F3850" s="35">
        <v>1.02</v>
      </c>
      <c r="G3850" s="34">
        <v>291.7</v>
      </c>
      <c r="H3850" s="14">
        <f t="shared" si="240"/>
        <v>423381.95597999997</v>
      </c>
      <c r="I3850" s="11">
        <f t="shared" si="241"/>
        <v>142297</v>
      </c>
      <c r="J3850" s="11">
        <f t="shared" si="242"/>
        <v>145142.94</v>
      </c>
      <c r="K3850" s="11">
        <f t="shared" si="243"/>
        <v>0</v>
      </c>
    </row>
    <row r="3851" spans="1:11" s="11" customFormat="1">
      <c r="A3851" s="32">
        <v>2018</v>
      </c>
      <c r="B3851" s="32">
        <v>2963</v>
      </c>
      <c r="C3851" s="33" t="s">
        <v>563</v>
      </c>
      <c r="D3851" s="33" t="s">
        <v>564</v>
      </c>
      <c r="E3851" s="34">
        <v>166674</v>
      </c>
      <c r="F3851" s="35">
        <v>1.02</v>
      </c>
      <c r="G3851" s="34">
        <v>325.8</v>
      </c>
      <c r="H3851" s="14">
        <f t="shared" si="240"/>
        <v>553884.36984000006</v>
      </c>
      <c r="I3851" s="11">
        <f t="shared" si="241"/>
        <v>166674</v>
      </c>
      <c r="J3851" s="11">
        <f t="shared" si="242"/>
        <v>170007.48</v>
      </c>
      <c r="K3851" s="11">
        <f t="shared" si="243"/>
        <v>0</v>
      </c>
    </row>
    <row r="3852" spans="1:11" s="11" customFormat="1">
      <c r="A3852" s="32">
        <v>2018</v>
      </c>
      <c r="B3852" s="32">
        <v>2963</v>
      </c>
      <c r="C3852" s="33" t="s">
        <v>563</v>
      </c>
      <c r="D3852" s="33" t="s">
        <v>564</v>
      </c>
      <c r="E3852" s="34">
        <v>3146</v>
      </c>
      <c r="F3852" s="35">
        <v>1.02</v>
      </c>
      <c r="G3852" s="34">
        <v>272.2</v>
      </c>
      <c r="H3852" s="14">
        <f t="shared" si="240"/>
        <v>8734.6802399999997</v>
      </c>
      <c r="I3852" s="11">
        <f t="shared" si="241"/>
        <v>3146</v>
      </c>
      <c r="J3852" s="11">
        <f t="shared" si="242"/>
        <v>3208.92</v>
      </c>
      <c r="K3852" s="11">
        <f t="shared" si="243"/>
        <v>0</v>
      </c>
    </row>
    <row r="3853" spans="1:11" s="11" customFormat="1">
      <c r="A3853" s="32">
        <v>2018</v>
      </c>
      <c r="B3853" s="32">
        <v>2963</v>
      </c>
      <c r="C3853" s="33" t="s">
        <v>563</v>
      </c>
      <c r="D3853" s="33" t="s">
        <v>564</v>
      </c>
      <c r="E3853" s="34">
        <v>2225</v>
      </c>
      <c r="F3853" s="35">
        <v>1.02</v>
      </c>
      <c r="G3853" s="34">
        <v>261.10000000000002</v>
      </c>
      <c r="H3853" s="14">
        <f t="shared" si="240"/>
        <v>5925.6645000000008</v>
      </c>
      <c r="I3853" s="11">
        <f t="shared" si="241"/>
        <v>2225</v>
      </c>
      <c r="J3853" s="11">
        <f t="shared" si="242"/>
        <v>2269.5</v>
      </c>
      <c r="K3853" s="11">
        <f t="shared" si="243"/>
        <v>0</v>
      </c>
    </row>
    <row r="3854" spans="1:11" s="11" customFormat="1">
      <c r="A3854" s="32">
        <v>2018</v>
      </c>
      <c r="B3854" s="32">
        <v>2963</v>
      </c>
      <c r="C3854" s="33" t="s">
        <v>563</v>
      </c>
      <c r="D3854" s="33" t="s">
        <v>564</v>
      </c>
      <c r="E3854" s="34">
        <v>2058</v>
      </c>
      <c r="F3854" s="35">
        <v>1.02</v>
      </c>
      <c r="G3854" s="34">
        <v>292.10000000000002</v>
      </c>
      <c r="H3854" s="14">
        <f t="shared" si="240"/>
        <v>6131.6463600000006</v>
      </c>
      <c r="I3854" s="11">
        <f t="shared" si="241"/>
        <v>2058</v>
      </c>
      <c r="J3854" s="11">
        <f t="shared" si="242"/>
        <v>2099.16</v>
      </c>
      <c r="K3854" s="11">
        <f t="shared" si="243"/>
        <v>0</v>
      </c>
    </row>
    <row r="3855" spans="1:11" s="11" customFormat="1">
      <c r="A3855" s="32">
        <v>2018</v>
      </c>
      <c r="B3855" s="32">
        <v>2963</v>
      </c>
      <c r="C3855" s="33" t="s">
        <v>563</v>
      </c>
      <c r="D3855" s="33" t="s">
        <v>564</v>
      </c>
      <c r="E3855" s="34">
        <v>1690</v>
      </c>
      <c r="F3855" s="35">
        <v>1.02</v>
      </c>
      <c r="G3855" s="34">
        <v>359.1</v>
      </c>
      <c r="H3855" s="14">
        <f t="shared" si="240"/>
        <v>6190.1658000000007</v>
      </c>
      <c r="I3855" s="11">
        <f t="shared" si="241"/>
        <v>1690</v>
      </c>
      <c r="J3855" s="11">
        <f t="shared" si="242"/>
        <v>1723.8</v>
      </c>
      <c r="K3855" s="11">
        <f t="shared" si="243"/>
        <v>0</v>
      </c>
    </row>
    <row r="3856" spans="1:11" s="11" customFormat="1">
      <c r="A3856" s="32">
        <v>2018</v>
      </c>
      <c r="B3856" s="32">
        <v>2963</v>
      </c>
      <c r="C3856" s="33" t="s">
        <v>563</v>
      </c>
      <c r="D3856" s="33" t="s">
        <v>564</v>
      </c>
      <c r="E3856" s="34">
        <v>968</v>
      </c>
      <c r="F3856" s="35">
        <v>1.02</v>
      </c>
      <c r="G3856" s="34">
        <v>267</v>
      </c>
      <c r="H3856" s="14">
        <f t="shared" si="240"/>
        <v>2636.2511999999997</v>
      </c>
      <c r="I3856" s="11">
        <f t="shared" si="241"/>
        <v>968</v>
      </c>
      <c r="J3856" s="11">
        <f t="shared" si="242"/>
        <v>987.36</v>
      </c>
      <c r="K3856" s="11">
        <f t="shared" si="243"/>
        <v>0</v>
      </c>
    </row>
    <row r="3857" spans="1:11" s="11" customFormat="1">
      <c r="A3857" s="32">
        <v>2018</v>
      </c>
      <c r="B3857" s="32">
        <v>2963</v>
      </c>
      <c r="C3857" s="33" t="s">
        <v>563</v>
      </c>
      <c r="D3857" s="33" t="s">
        <v>564</v>
      </c>
      <c r="E3857" s="34">
        <v>226</v>
      </c>
      <c r="F3857" s="35">
        <v>1.02</v>
      </c>
      <c r="G3857" s="34">
        <v>294.5</v>
      </c>
      <c r="H3857" s="14">
        <f t="shared" si="240"/>
        <v>678.88139999999999</v>
      </c>
      <c r="I3857" s="11">
        <f t="shared" si="241"/>
        <v>226</v>
      </c>
      <c r="J3857" s="11">
        <f t="shared" si="242"/>
        <v>230.52</v>
      </c>
      <c r="K3857" s="11">
        <f t="shared" si="243"/>
        <v>0</v>
      </c>
    </row>
    <row r="3858" spans="1:11" s="11" customFormat="1">
      <c r="A3858" s="32">
        <v>2018</v>
      </c>
      <c r="B3858" s="32">
        <v>2963</v>
      </c>
      <c r="C3858" s="33" t="s">
        <v>563</v>
      </c>
      <c r="D3858" s="33" t="s">
        <v>564</v>
      </c>
      <c r="E3858" s="34">
        <v>197</v>
      </c>
      <c r="F3858" s="35">
        <v>1.02</v>
      </c>
      <c r="G3858" s="34">
        <v>281.89999999999998</v>
      </c>
      <c r="H3858" s="14">
        <f t="shared" si="240"/>
        <v>566.44985999999994</v>
      </c>
      <c r="I3858" s="11">
        <f t="shared" si="241"/>
        <v>197</v>
      </c>
      <c r="J3858" s="11">
        <f t="shared" si="242"/>
        <v>200.94</v>
      </c>
      <c r="K3858" s="11">
        <f t="shared" si="243"/>
        <v>0</v>
      </c>
    </row>
    <row r="3859" spans="1:11" s="11" customFormat="1">
      <c r="A3859" s="32">
        <v>2018</v>
      </c>
      <c r="B3859" s="32">
        <v>2963</v>
      </c>
      <c r="C3859" s="33" t="s">
        <v>563</v>
      </c>
      <c r="D3859" s="33" t="s">
        <v>564</v>
      </c>
      <c r="E3859" s="34">
        <v>35</v>
      </c>
      <c r="F3859" s="35">
        <v>1.02</v>
      </c>
      <c r="G3859" s="34">
        <v>286.39999999999998</v>
      </c>
      <c r="H3859" s="14">
        <f t="shared" si="240"/>
        <v>102.2448</v>
      </c>
      <c r="I3859" s="11">
        <f t="shared" si="241"/>
        <v>35</v>
      </c>
      <c r="J3859" s="11">
        <f t="shared" si="242"/>
        <v>35.700000000000003</v>
      </c>
      <c r="K3859" s="11">
        <f t="shared" si="243"/>
        <v>0</v>
      </c>
    </row>
    <row r="3860" spans="1:11" s="11" customFormat="1">
      <c r="A3860" s="32">
        <v>2018</v>
      </c>
      <c r="B3860" s="32">
        <v>2963</v>
      </c>
      <c r="C3860" s="33" t="s">
        <v>563</v>
      </c>
      <c r="D3860" s="33" t="s">
        <v>564</v>
      </c>
      <c r="E3860" s="34">
        <v>12</v>
      </c>
      <c r="F3860" s="35">
        <v>1.02</v>
      </c>
      <c r="G3860" s="34">
        <v>330.1</v>
      </c>
      <c r="H3860" s="14">
        <f t="shared" si="240"/>
        <v>40.404240000000001</v>
      </c>
      <c r="I3860" s="11">
        <f t="shared" si="241"/>
        <v>12</v>
      </c>
      <c r="J3860" s="11">
        <f t="shared" si="242"/>
        <v>12.24</v>
      </c>
      <c r="K3860" s="11">
        <f t="shared" si="243"/>
        <v>0</v>
      </c>
    </row>
    <row r="3861" spans="1:11" s="11" customFormat="1">
      <c r="A3861" s="32">
        <v>2018</v>
      </c>
      <c r="B3861" s="32">
        <v>2963</v>
      </c>
      <c r="C3861" s="33" t="s">
        <v>563</v>
      </c>
      <c r="D3861" s="33" t="s">
        <v>564</v>
      </c>
      <c r="E3861" s="34">
        <v>10</v>
      </c>
      <c r="F3861" s="35">
        <v>1.02</v>
      </c>
      <c r="G3861" s="34">
        <v>325.60000000000002</v>
      </c>
      <c r="H3861" s="14">
        <f t="shared" si="240"/>
        <v>33.211199999999998</v>
      </c>
      <c r="I3861" s="11">
        <f t="shared" si="241"/>
        <v>10</v>
      </c>
      <c r="J3861" s="11">
        <f t="shared" si="242"/>
        <v>10.199999999999999</v>
      </c>
      <c r="K3861" s="11">
        <f t="shared" si="243"/>
        <v>0</v>
      </c>
    </row>
    <row r="3862" spans="1:11" s="11" customFormat="1">
      <c r="A3862" s="32">
        <v>2018</v>
      </c>
      <c r="B3862" s="32">
        <v>2963</v>
      </c>
      <c r="C3862" s="33" t="s">
        <v>563</v>
      </c>
      <c r="D3862" s="33" t="s">
        <v>564</v>
      </c>
      <c r="E3862" s="34">
        <v>9</v>
      </c>
      <c r="F3862" s="35">
        <v>1.02</v>
      </c>
      <c r="G3862" s="34">
        <v>324.3</v>
      </c>
      <c r="H3862" s="14">
        <f t="shared" si="240"/>
        <v>29.770740000000004</v>
      </c>
      <c r="I3862" s="11">
        <f t="shared" si="241"/>
        <v>9</v>
      </c>
      <c r="J3862" s="11">
        <f t="shared" si="242"/>
        <v>9.18</v>
      </c>
      <c r="K3862" s="11">
        <f t="shared" si="243"/>
        <v>0</v>
      </c>
    </row>
    <row r="3863" spans="1:11" s="11" customFormat="1">
      <c r="A3863" s="32">
        <v>2018</v>
      </c>
      <c r="B3863" s="32">
        <v>2963</v>
      </c>
      <c r="C3863" s="33" t="s">
        <v>563</v>
      </c>
      <c r="D3863" s="33" t="s">
        <v>564</v>
      </c>
      <c r="E3863" s="34">
        <v>3</v>
      </c>
      <c r="F3863" s="35">
        <v>1.02</v>
      </c>
      <c r="G3863" s="34">
        <v>288</v>
      </c>
      <c r="H3863" s="14">
        <f t="shared" si="240"/>
        <v>8.8127999999999993</v>
      </c>
      <c r="I3863" s="11">
        <f t="shared" si="241"/>
        <v>3</v>
      </c>
      <c r="J3863" s="11">
        <f t="shared" si="242"/>
        <v>3.06</v>
      </c>
      <c r="K3863" s="11">
        <f t="shared" si="243"/>
        <v>0</v>
      </c>
    </row>
    <row r="3864" spans="1:11" s="11" customFormat="1">
      <c r="A3864" s="32">
        <v>2018</v>
      </c>
      <c r="B3864" s="32">
        <v>2963</v>
      </c>
      <c r="C3864" s="33" t="s">
        <v>563</v>
      </c>
      <c r="D3864" s="33" t="s">
        <v>564</v>
      </c>
      <c r="E3864" s="34">
        <v>1310</v>
      </c>
      <c r="F3864" s="35">
        <v>1.02</v>
      </c>
      <c r="G3864" s="34">
        <v>251</v>
      </c>
      <c r="H3864" s="14">
        <f t="shared" si="240"/>
        <v>3353.8620000000001</v>
      </c>
      <c r="I3864" s="11">
        <f t="shared" si="241"/>
        <v>1310</v>
      </c>
      <c r="J3864" s="11">
        <f t="shared" si="242"/>
        <v>1336.2</v>
      </c>
      <c r="K3864" s="11">
        <f t="shared" si="243"/>
        <v>0</v>
      </c>
    </row>
    <row r="3865" spans="1:11" s="11" customFormat="1">
      <c r="A3865" s="32">
        <v>2018</v>
      </c>
      <c r="B3865" s="32">
        <v>2963</v>
      </c>
      <c r="C3865" s="33" t="s">
        <v>363</v>
      </c>
      <c r="D3865" s="33" t="s">
        <v>354</v>
      </c>
      <c r="E3865" s="34">
        <v>29951</v>
      </c>
      <c r="F3865" s="35">
        <v>18.13</v>
      </c>
      <c r="G3865" s="34">
        <v>154.80000000000001</v>
      </c>
      <c r="H3865" s="14">
        <f t="shared" si="240"/>
        <v>840582.00323999999</v>
      </c>
      <c r="I3865" s="11">
        <f t="shared" si="241"/>
        <v>29951</v>
      </c>
      <c r="J3865" s="11">
        <f t="shared" si="242"/>
        <v>543011.63</v>
      </c>
      <c r="K3865" s="11">
        <f t="shared" si="243"/>
        <v>0</v>
      </c>
    </row>
    <row r="3866" spans="1:11" s="11" customFormat="1">
      <c r="A3866" s="32">
        <v>2018</v>
      </c>
      <c r="B3866" s="32">
        <v>2964</v>
      </c>
      <c r="C3866" s="33" t="s">
        <v>563</v>
      </c>
      <c r="D3866" s="33" t="s">
        <v>564</v>
      </c>
      <c r="E3866" s="34">
        <v>15</v>
      </c>
      <c r="F3866" s="35">
        <v>1.02</v>
      </c>
      <c r="G3866" s="34">
        <v>332.9</v>
      </c>
      <c r="H3866" s="14">
        <f t="shared" si="240"/>
        <v>50.933699999999995</v>
      </c>
      <c r="I3866" s="11">
        <f t="shared" si="241"/>
        <v>15</v>
      </c>
      <c r="J3866" s="11">
        <f t="shared" si="242"/>
        <v>15.3</v>
      </c>
      <c r="K3866" s="11">
        <f t="shared" si="243"/>
        <v>0</v>
      </c>
    </row>
    <row r="3867" spans="1:11" s="11" customFormat="1">
      <c r="A3867" s="32">
        <v>2018</v>
      </c>
      <c r="B3867" s="32">
        <v>2964</v>
      </c>
      <c r="C3867" s="33" t="s">
        <v>563</v>
      </c>
      <c r="D3867" s="33" t="s">
        <v>564</v>
      </c>
      <c r="E3867" s="34">
        <v>34</v>
      </c>
      <c r="F3867" s="35">
        <v>1.02</v>
      </c>
      <c r="G3867" s="34">
        <v>257.3</v>
      </c>
      <c r="H3867" s="14">
        <f t="shared" si="240"/>
        <v>89.231639999999999</v>
      </c>
      <c r="I3867" s="11">
        <f t="shared" si="241"/>
        <v>34</v>
      </c>
      <c r="J3867" s="11">
        <f t="shared" si="242"/>
        <v>34.68</v>
      </c>
      <c r="K3867" s="11">
        <f t="shared" si="243"/>
        <v>0</v>
      </c>
    </row>
    <row r="3868" spans="1:11" s="11" customFormat="1">
      <c r="A3868" s="32">
        <v>2018</v>
      </c>
      <c r="B3868" s="32">
        <v>2964</v>
      </c>
      <c r="C3868" s="33" t="s">
        <v>563</v>
      </c>
      <c r="D3868" s="33" t="s">
        <v>564</v>
      </c>
      <c r="E3868" s="34">
        <v>62</v>
      </c>
      <c r="F3868" s="35">
        <v>1.02</v>
      </c>
      <c r="G3868" s="34">
        <v>368</v>
      </c>
      <c r="H3868" s="14">
        <f t="shared" si="240"/>
        <v>232.72319999999999</v>
      </c>
      <c r="I3868" s="11">
        <f t="shared" si="241"/>
        <v>62</v>
      </c>
      <c r="J3868" s="11">
        <f t="shared" si="242"/>
        <v>63.24</v>
      </c>
      <c r="K3868" s="11">
        <f t="shared" si="243"/>
        <v>0</v>
      </c>
    </row>
    <row r="3869" spans="1:11" s="11" customFormat="1">
      <c r="A3869" s="32">
        <v>2018</v>
      </c>
      <c r="B3869" s="32">
        <v>2964</v>
      </c>
      <c r="C3869" s="33" t="s">
        <v>563</v>
      </c>
      <c r="D3869" s="33" t="s">
        <v>564</v>
      </c>
      <c r="E3869" s="34">
        <v>63</v>
      </c>
      <c r="F3869" s="35">
        <v>1.02</v>
      </c>
      <c r="G3869" s="34">
        <v>327.3</v>
      </c>
      <c r="H3869" s="14">
        <f t="shared" si="240"/>
        <v>210.32298</v>
      </c>
      <c r="I3869" s="11">
        <f t="shared" si="241"/>
        <v>63</v>
      </c>
      <c r="J3869" s="11">
        <f t="shared" si="242"/>
        <v>64.260000000000005</v>
      </c>
      <c r="K3869" s="11">
        <f t="shared" si="243"/>
        <v>0</v>
      </c>
    </row>
    <row r="3870" spans="1:11" s="11" customFormat="1">
      <c r="A3870" s="32">
        <v>2018</v>
      </c>
      <c r="B3870" s="32">
        <v>2964</v>
      </c>
      <c r="C3870" s="33" t="s">
        <v>563</v>
      </c>
      <c r="D3870" s="33" t="s">
        <v>564</v>
      </c>
      <c r="E3870" s="34">
        <v>132</v>
      </c>
      <c r="F3870" s="35">
        <v>1.02</v>
      </c>
      <c r="G3870" s="34">
        <v>314.60000000000002</v>
      </c>
      <c r="H3870" s="14">
        <f t="shared" si="240"/>
        <v>423.57744000000008</v>
      </c>
      <c r="I3870" s="11">
        <f t="shared" si="241"/>
        <v>132</v>
      </c>
      <c r="J3870" s="11">
        <f t="shared" si="242"/>
        <v>134.64000000000001</v>
      </c>
      <c r="K3870" s="11">
        <f t="shared" si="243"/>
        <v>0</v>
      </c>
    </row>
    <row r="3871" spans="1:11" s="11" customFormat="1">
      <c r="A3871" s="32">
        <v>2018</v>
      </c>
      <c r="B3871" s="32">
        <v>2964</v>
      </c>
      <c r="C3871" s="33" t="s">
        <v>563</v>
      </c>
      <c r="D3871" s="33" t="s">
        <v>564</v>
      </c>
      <c r="E3871" s="34">
        <v>141</v>
      </c>
      <c r="F3871" s="35">
        <v>1.02</v>
      </c>
      <c r="G3871" s="34">
        <v>381.4</v>
      </c>
      <c r="H3871" s="14">
        <f t="shared" si="240"/>
        <v>548.52947999999992</v>
      </c>
      <c r="I3871" s="11">
        <f t="shared" si="241"/>
        <v>141</v>
      </c>
      <c r="J3871" s="11">
        <f t="shared" si="242"/>
        <v>143.82</v>
      </c>
      <c r="K3871" s="11">
        <f t="shared" si="243"/>
        <v>0</v>
      </c>
    </row>
    <row r="3872" spans="1:11" s="11" customFormat="1">
      <c r="A3872" s="32">
        <v>2018</v>
      </c>
      <c r="B3872" s="32">
        <v>2964</v>
      </c>
      <c r="C3872" s="33" t="s">
        <v>563</v>
      </c>
      <c r="D3872" s="33" t="s">
        <v>564</v>
      </c>
      <c r="E3872" s="34">
        <v>222</v>
      </c>
      <c r="F3872" s="35">
        <v>1.02</v>
      </c>
      <c r="G3872" s="34">
        <v>213.5</v>
      </c>
      <c r="H3872" s="14">
        <f t="shared" si="240"/>
        <v>483.44939999999997</v>
      </c>
      <c r="I3872" s="11">
        <f t="shared" si="241"/>
        <v>222</v>
      </c>
      <c r="J3872" s="11">
        <f t="shared" si="242"/>
        <v>226.44</v>
      </c>
      <c r="K3872" s="11">
        <f t="shared" si="243"/>
        <v>0</v>
      </c>
    </row>
    <row r="3873" spans="1:11" s="11" customFormat="1">
      <c r="A3873" s="32">
        <v>2018</v>
      </c>
      <c r="B3873" s="32">
        <v>2964</v>
      </c>
      <c r="C3873" s="33" t="s">
        <v>563</v>
      </c>
      <c r="D3873" s="33" t="s">
        <v>564</v>
      </c>
      <c r="E3873" s="34">
        <v>231</v>
      </c>
      <c r="F3873" s="35">
        <v>1.03</v>
      </c>
      <c r="G3873" s="34">
        <v>366.9</v>
      </c>
      <c r="H3873" s="14">
        <f t="shared" si="240"/>
        <v>872.96516999999983</v>
      </c>
      <c r="I3873" s="11">
        <f t="shared" si="241"/>
        <v>231</v>
      </c>
      <c r="J3873" s="11">
        <f t="shared" si="242"/>
        <v>237.93</v>
      </c>
      <c r="K3873" s="11">
        <f t="shared" si="243"/>
        <v>0</v>
      </c>
    </row>
    <row r="3874" spans="1:11" s="11" customFormat="1">
      <c r="A3874" s="32">
        <v>2018</v>
      </c>
      <c r="B3874" s="32">
        <v>2964</v>
      </c>
      <c r="C3874" s="33" t="s">
        <v>563</v>
      </c>
      <c r="D3874" s="33" t="s">
        <v>564</v>
      </c>
      <c r="E3874" s="34">
        <v>244</v>
      </c>
      <c r="F3874" s="35">
        <v>1.02</v>
      </c>
      <c r="G3874" s="34">
        <v>367.5</v>
      </c>
      <c r="H3874" s="14">
        <f t="shared" si="240"/>
        <v>914.63400000000001</v>
      </c>
      <c r="I3874" s="11">
        <f t="shared" si="241"/>
        <v>244</v>
      </c>
      <c r="J3874" s="11">
        <f t="shared" si="242"/>
        <v>248.88</v>
      </c>
      <c r="K3874" s="11">
        <f t="shared" si="243"/>
        <v>0</v>
      </c>
    </row>
    <row r="3875" spans="1:11" s="11" customFormat="1">
      <c r="A3875" s="32">
        <v>2018</v>
      </c>
      <c r="B3875" s="32">
        <v>2964</v>
      </c>
      <c r="C3875" s="33" t="s">
        <v>563</v>
      </c>
      <c r="D3875" s="33" t="s">
        <v>564</v>
      </c>
      <c r="E3875" s="34">
        <v>256</v>
      </c>
      <c r="F3875" s="35">
        <v>1.04</v>
      </c>
      <c r="G3875" s="34">
        <v>282.89999999999998</v>
      </c>
      <c r="H3875" s="14">
        <f t="shared" si="240"/>
        <v>753.19295999999997</v>
      </c>
      <c r="I3875" s="11">
        <f t="shared" si="241"/>
        <v>256</v>
      </c>
      <c r="J3875" s="11">
        <f t="shared" si="242"/>
        <v>266.24</v>
      </c>
      <c r="K3875" s="11">
        <f t="shared" si="243"/>
        <v>0</v>
      </c>
    </row>
    <row r="3876" spans="1:11" s="11" customFormat="1">
      <c r="A3876" s="32">
        <v>2018</v>
      </c>
      <c r="B3876" s="32">
        <v>2964</v>
      </c>
      <c r="C3876" s="33" t="s">
        <v>563</v>
      </c>
      <c r="D3876" s="33" t="s">
        <v>564</v>
      </c>
      <c r="E3876" s="34">
        <v>342</v>
      </c>
      <c r="F3876" s="35">
        <v>1.02</v>
      </c>
      <c r="G3876" s="34">
        <v>306.3</v>
      </c>
      <c r="H3876" s="14">
        <f t="shared" si="240"/>
        <v>1068.49692</v>
      </c>
      <c r="I3876" s="11">
        <f t="shared" si="241"/>
        <v>342</v>
      </c>
      <c r="J3876" s="11">
        <f t="shared" si="242"/>
        <v>348.84000000000003</v>
      </c>
      <c r="K3876" s="11">
        <f t="shared" si="243"/>
        <v>0</v>
      </c>
    </row>
    <row r="3877" spans="1:11" s="11" customFormat="1">
      <c r="A3877" s="32">
        <v>2018</v>
      </c>
      <c r="B3877" s="32">
        <v>2964</v>
      </c>
      <c r="C3877" s="33" t="s">
        <v>563</v>
      </c>
      <c r="D3877" s="33" t="s">
        <v>564</v>
      </c>
      <c r="E3877" s="34">
        <v>582</v>
      </c>
      <c r="F3877" s="35">
        <v>1.02</v>
      </c>
      <c r="G3877" s="34">
        <v>324.3</v>
      </c>
      <c r="H3877" s="14">
        <f t="shared" si="240"/>
        <v>1925.17452</v>
      </c>
      <c r="I3877" s="11">
        <f t="shared" si="241"/>
        <v>582</v>
      </c>
      <c r="J3877" s="11">
        <f t="shared" si="242"/>
        <v>593.64</v>
      </c>
      <c r="K3877" s="11">
        <f t="shared" si="243"/>
        <v>0</v>
      </c>
    </row>
    <row r="3878" spans="1:11" s="11" customFormat="1">
      <c r="A3878" s="32">
        <v>2018</v>
      </c>
      <c r="B3878" s="32">
        <v>2964</v>
      </c>
      <c r="C3878" s="33" t="s">
        <v>563</v>
      </c>
      <c r="D3878" s="33" t="s">
        <v>564</v>
      </c>
      <c r="E3878" s="34">
        <v>1455</v>
      </c>
      <c r="F3878" s="35">
        <v>1.03</v>
      </c>
      <c r="G3878" s="34">
        <v>200</v>
      </c>
      <c r="H3878" s="14">
        <f t="shared" si="240"/>
        <v>2997.3</v>
      </c>
      <c r="I3878" s="11">
        <f t="shared" si="241"/>
        <v>1455</v>
      </c>
      <c r="J3878" s="11">
        <f t="shared" si="242"/>
        <v>1498.65</v>
      </c>
      <c r="K3878" s="11">
        <f t="shared" si="243"/>
        <v>0</v>
      </c>
    </row>
    <row r="3879" spans="1:11" s="11" customFormat="1">
      <c r="A3879" s="32">
        <v>2018</v>
      </c>
      <c r="B3879" s="32">
        <v>2964</v>
      </c>
      <c r="C3879" s="33" t="s">
        <v>563</v>
      </c>
      <c r="D3879" s="33" t="s">
        <v>564</v>
      </c>
      <c r="E3879" s="34">
        <v>1917</v>
      </c>
      <c r="F3879" s="35">
        <v>1.02</v>
      </c>
      <c r="G3879" s="34">
        <v>329.5</v>
      </c>
      <c r="H3879" s="14">
        <f t="shared" si="240"/>
        <v>6442.8453</v>
      </c>
      <c r="I3879" s="11">
        <f t="shared" si="241"/>
        <v>1917</v>
      </c>
      <c r="J3879" s="11">
        <f t="shared" si="242"/>
        <v>1955.3400000000001</v>
      </c>
      <c r="K3879" s="11">
        <f t="shared" si="243"/>
        <v>0</v>
      </c>
    </row>
    <row r="3880" spans="1:11" s="11" customFormat="1">
      <c r="A3880" s="32">
        <v>2018</v>
      </c>
      <c r="B3880" s="32">
        <v>2964</v>
      </c>
      <c r="C3880" s="33" t="s">
        <v>563</v>
      </c>
      <c r="D3880" s="33" t="s">
        <v>564</v>
      </c>
      <c r="E3880" s="34">
        <v>1956</v>
      </c>
      <c r="F3880" s="35">
        <v>1.02</v>
      </c>
      <c r="G3880" s="34">
        <v>309.10000000000002</v>
      </c>
      <c r="H3880" s="14">
        <f t="shared" si="240"/>
        <v>6166.9159200000004</v>
      </c>
      <c r="I3880" s="11">
        <f t="shared" si="241"/>
        <v>1956</v>
      </c>
      <c r="J3880" s="11">
        <f t="shared" si="242"/>
        <v>1995.1200000000001</v>
      </c>
      <c r="K3880" s="11">
        <f t="shared" si="243"/>
        <v>0</v>
      </c>
    </row>
    <row r="3881" spans="1:11" s="11" customFormat="1">
      <c r="A3881" s="32">
        <v>2018</v>
      </c>
      <c r="B3881" s="32">
        <v>2964</v>
      </c>
      <c r="C3881" s="33" t="s">
        <v>563</v>
      </c>
      <c r="D3881" s="33" t="s">
        <v>564</v>
      </c>
      <c r="E3881" s="34">
        <v>2226</v>
      </c>
      <c r="F3881" s="35">
        <v>1.02</v>
      </c>
      <c r="G3881" s="34">
        <v>294.8</v>
      </c>
      <c r="H3881" s="14">
        <f t="shared" si="240"/>
        <v>6693.4929599999996</v>
      </c>
      <c r="I3881" s="11">
        <f t="shared" si="241"/>
        <v>2226</v>
      </c>
      <c r="J3881" s="11">
        <f t="shared" si="242"/>
        <v>2270.52</v>
      </c>
      <c r="K3881" s="11">
        <f t="shared" si="243"/>
        <v>0</v>
      </c>
    </row>
    <row r="3882" spans="1:11" s="11" customFormat="1">
      <c r="A3882" s="32">
        <v>2018</v>
      </c>
      <c r="B3882" s="32">
        <v>2964</v>
      </c>
      <c r="C3882" s="33" t="s">
        <v>563</v>
      </c>
      <c r="D3882" s="33" t="s">
        <v>564</v>
      </c>
      <c r="E3882" s="34">
        <v>2464</v>
      </c>
      <c r="F3882" s="35">
        <v>1.04</v>
      </c>
      <c r="G3882" s="34">
        <v>308.89999999999998</v>
      </c>
      <c r="H3882" s="14">
        <f t="shared" si="240"/>
        <v>7915.74784</v>
      </c>
      <c r="I3882" s="11">
        <f t="shared" si="241"/>
        <v>2464</v>
      </c>
      <c r="J3882" s="11">
        <f t="shared" si="242"/>
        <v>2562.56</v>
      </c>
      <c r="K3882" s="11">
        <f t="shared" si="243"/>
        <v>0</v>
      </c>
    </row>
    <row r="3883" spans="1:11" s="11" customFormat="1">
      <c r="A3883" s="32">
        <v>2018</v>
      </c>
      <c r="B3883" s="32">
        <v>2964</v>
      </c>
      <c r="C3883" s="33" t="s">
        <v>563</v>
      </c>
      <c r="D3883" s="33" t="s">
        <v>564</v>
      </c>
      <c r="E3883" s="34">
        <v>2779</v>
      </c>
      <c r="F3883" s="35">
        <v>1.03</v>
      </c>
      <c r="G3883" s="34">
        <v>322.10000000000002</v>
      </c>
      <c r="H3883" s="14">
        <f t="shared" si="240"/>
        <v>9219.6937700000017</v>
      </c>
      <c r="I3883" s="11">
        <f t="shared" si="241"/>
        <v>2779</v>
      </c>
      <c r="J3883" s="11">
        <f t="shared" si="242"/>
        <v>2862.37</v>
      </c>
      <c r="K3883" s="11">
        <f t="shared" si="243"/>
        <v>0</v>
      </c>
    </row>
    <row r="3884" spans="1:11" s="11" customFormat="1">
      <c r="A3884" s="32">
        <v>2018</v>
      </c>
      <c r="B3884" s="32">
        <v>2964</v>
      </c>
      <c r="C3884" s="33" t="s">
        <v>563</v>
      </c>
      <c r="D3884" s="33" t="s">
        <v>564</v>
      </c>
      <c r="E3884" s="34">
        <v>3312</v>
      </c>
      <c r="F3884" s="35">
        <v>1.02</v>
      </c>
      <c r="G3884" s="34">
        <v>202.1</v>
      </c>
      <c r="H3884" s="14">
        <f t="shared" si="240"/>
        <v>6827.4230399999997</v>
      </c>
      <c r="I3884" s="11">
        <f t="shared" si="241"/>
        <v>3312</v>
      </c>
      <c r="J3884" s="11">
        <f t="shared" si="242"/>
        <v>3378.2400000000002</v>
      </c>
      <c r="K3884" s="11">
        <f t="shared" si="243"/>
        <v>0</v>
      </c>
    </row>
    <row r="3885" spans="1:11" s="11" customFormat="1">
      <c r="A3885" s="32">
        <v>2018</v>
      </c>
      <c r="B3885" s="32">
        <v>2964</v>
      </c>
      <c r="C3885" s="33" t="s">
        <v>563</v>
      </c>
      <c r="D3885" s="33" t="s">
        <v>564</v>
      </c>
      <c r="E3885" s="34">
        <v>3866</v>
      </c>
      <c r="F3885" s="35">
        <v>1.03</v>
      </c>
      <c r="G3885" s="34">
        <v>304.5</v>
      </c>
      <c r="H3885" s="14">
        <f t="shared" si="240"/>
        <v>12125.1291</v>
      </c>
      <c r="I3885" s="11">
        <f t="shared" si="241"/>
        <v>3866</v>
      </c>
      <c r="J3885" s="11">
        <f t="shared" si="242"/>
        <v>3981.98</v>
      </c>
      <c r="K3885" s="11">
        <f t="shared" si="243"/>
        <v>0</v>
      </c>
    </row>
    <row r="3886" spans="1:11" s="11" customFormat="1">
      <c r="A3886" s="32">
        <v>2018</v>
      </c>
      <c r="B3886" s="32">
        <v>2964</v>
      </c>
      <c r="C3886" s="33" t="s">
        <v>563</v>
      </c>
      <c r="D3886" s="33" t="s">
        <v>564</v>
      </c>
      <c r="E3886" s="34">
        <v>3866</v>
      </c>
      <c r="F3886" s="35">
        <v>1.02</v>
      </c>
      <c r="G3886" s="34">
        <v>382.6</v>
      </c>
      <c r="H3886" s="14">
        <f t="shared" si="240"/>
        <v>15087.142320000001</v>
      </c>
      <c r="I3886" s="11">
        <f t="shared" si="241"/>
        <v>3866</v>
      </c>
      <c r="J3886" s="11">
        <f t="shared" si="242"/>
        <v>3943.32</v>
      </c>
      <c r="K3886" s="11">
        <f t="shared" si="243"/>
        <v>0</v>
      </c>
    </row>
    <row r="3887" spans="1:11" s="11" customFormat="1">
      <c r="A3887" s="32">
        <v>2018</v>
      </c>
      <c r="B3887" s="32">
        <v>2964</v>
      </c>
      <c r="C3887" s="33" t="s">
        <v>563</v>
      </c>
      <c r="D3887" s="33" t="s">
        <v>564</v>
      </c>
      <c r="E3887" s="34">
        <v>8846</v>
      </c>
      <c r="F3887" s="35">
        <v>1.02</v>
      </c>
      <c r="G3887" s="34">
        <v>382.7</v>
      </c>
      <c r="H3887" s="14">
        <f t="shared" si="240"/>
        <v>34530.714840000001</v>
      </c>
      <c r="I3887" s="11">
        <f t="shared" si="241"/>
        <v>8846</v>
      </c>
      <c r="J3887" s="11">
        <f t="shared" si="242"/>
        <v>9022.92</v>
      </c>
      <c r="K3887" s="11">
        <f t="shared" si="243"/>
        <v>0</v>
      </c>
    </row>
    <row r="3888" spans="1:11" s="11" customFormat="1">
      <c r="A3888" s="32">
        <v>2018</v>
      </c>
      <c r="B3888" s="32">
        <v>2964</v>
      </c>
      <c r="C3888" s="33" t="s">
        <v>563</v>
      </c>
      <c r="D3888" s="33" t="s">
        <v>564</v>
      </c>
      <c r="E3888" s="34">
        <v>16518</v>
      </c>
      <c r="F3888" s="35">
        <v>1.02</v>
      </c>
      <c r="G3888" s="34">
        <v>315.39999999999998</v>
      </c>
      <c r="H3888" s="14">
        <f t="shared" si="240"/>
        <v>53139.727440000002</v>
      </c>
      <c r="I3888" s="11">
        <f t="shared" si="241"/>
        <v>16518</v>
      </c>
      <c r="J3888" s="11">
        <f t="shared" si="242"/>
        <v>16848.36</v>
      </c>
      <c r="K3888" s="11">
        <f t="shared" si="243"/>
        <v>0</v>
      </c>
    </row>
    <row r="3889" spans="1:11" s="11" customFormat="1">
      <c r="A3889" s="32">
        <v>2018</v>
      </c>
      <c r="B3889" s="32">
        <v>2964</v>
      </c>
      <c r="C3889" s="33" t="s">
        <v>563</v>
      </c>
      <c r="D3889" s="33" t="s">
        <v>564</v>
      </c>
      <c r="E3889" s="34">
        <v>18004</v>
      </c>
      <c r="F3889" s="35">
        <v>1.04</v>
      </c>
      <c r="G3889" s="34">
        <v>228.8</v>
      </c>
      <c r="H3889" s="14">
        <f t="shared" si="240"/>
        <v>42840.878080000002</v>
      </c>
      <c r="I3889" s="11">
        <f t="shared" si="241"/>
        <v>18004</v>
      </c>
      <c r="J3889" s="11">
        <f t="shared" si="242"/>
        <v>18724.16</v>
      </c>
      <c r="K3889" s="11">
        <f t="shared" si="243"/>
        <v>0</v>
      </c>
    </row>
    <row r="3890" spans="1:11" s="11" customFormat="1">
      <c r="A3890" s="32">
        <v>2018</v>
      </c>
      <c r="B3890" s="32">
        <v>2964</v>
      </c>
      <c r="C3890" s="33" t="s">
        <v>563</v>
      </c>
      <c r="D3890" s="33" t="s">
        <v>564</v>
      </c>
      <c r="E3890" s="34">
        <v>21526</v>
      </c>
      <c r="F3890" s="35">
        <v>1.04</v>
      </c>
      <c r="G3890" s="34">
        <v>284.8</v>
      </c>
      <c r="H3890" s="14">
        <f t="shared" si="240"/>
        <v>63758.28992000001</v>
      </c>
      <c r="I3890" s="11">
        <f t="shared" si="241"/>
        <v>21526</v>
      </c>
      <c r="J3890" s="11">
        <f t="shared" si="242"/>
        <v>22387.040000000001</v>
      </c>
      <c r="K3890" s="11">
        <f t="shared" si="243"/>
        <v>0</v>
      </c>
    </row>
    <row r="3891" spans="1:11" s="11" customFormat="1">
      <c r="A3891" s="32">
        <v>2018</v>
      </c>
      <c r="B3891" s="32">
        <v>2964</v>
      </c>
      <c r="C3891" s="33" t="s">
        <v>563</v>
      </c>
      <c r="D3891" s="33" t="s">
        <v>564</v>
      </c>
      <c r="E3891" s="34">
        <v>40378</v>
      </c>
      <c r="F3891" s="35">
        <v>1.02</v>
      </c>
      <c r="G3891" s="34">
        <v>276.2</v>
      </c>
      <c r="H3891" s="14">
        <f t="shared" si="240"/>
        <v>113754.51672</v>
      </c>
      <c r="I3891" s="11">
        <f t="shared" si="241"/>
        <v>40378</v>
      </c>
      <c r="J3891" s="11">
        <f t="shared" si="242"/>
        <v>41185.56</v>
      </c>
      <c r="K3891" s="11">
        <f t="shared" si="243"/>
        <v>0</v>
      </c>
    </row>
    <row r="3892" spans="1:11" s="11" customFormat="1">
      <c r="A3892" s="32">
        <v>2018</v>
      </c>
      <c r="B3892" s="32">
        <v>2964</v>
      </c>
      <c r="C3892" s="33" t="s">
        <v>563</v>
      </c>
      <c r="D3892" s="33" t="s">
        <v>564</v>
      </c>
      <c r="E3892" s="34">
        <v>55162</v>
      </c>
      <c r="F3892" s="35">
        <v>1.02</v>
      </c>
      <c r="G3892" s="34">
        <v>292</v>
      </c>
      <c r="H3892" s="14">
        <f t="shared" si="240"/>
        <v>164294.50080000001</v>
      </c>
      <c r="I3892" s="11">
        <f t="shared" si="241"/>
        <v>55162</v>
      </c>
      <c r="J3892" s="11">
        <f t="shared" si="242"/>
        <v>56265.24</v>
      </c>
      <c r="K3892" s="11">
        <f t="shared" si="243"/>
        <v>0</v>
      </c>
    </row>
    <row r="3893" spans="1:11" s="11" customFormat="1">
      <c r="A3893" s="32">
        <v>2018</v>
      </c>
      <c r="B3893" s="32">
        <v>2965</v>
      </c>
      <c r="C3893" s="33" t="s">
        <v>563</v>
      </c>
      <c r="D3893" s="33" t="s">
        <v>564</v>
      </c>
      <c r="E3893" s="34">
        <v>4</v>
      </c>
      <c r="F3893" s="35">
        <v>1.03</v>
      </c>
      <c r="G3893" s="34">
        <v>238.9</v>
      </c>
      <c r="H3893" s="14">
        <f t="shared" si="240"/>
        <v>9.8426800000000014</v>
      </c>
      <c r="I3893" s="11">
        <f t="shared" si="241"/>
        <v>4</v>
      </c>
      <c r="J3893" s="11">
        <f t="shared" si="242"/>
        <v>4.12</v>
      </c>
      <c r="K3893" s="11">
        <f t="shared" si="243"/>
        <v>0</v>
      </c>
    </row>
    <row r="3894" spans="1:11" s="11" customFormat="1">
      <c r="A3894" s="32">
        <v>2018</v>
      </c>
      <c r="B3894" s="32">
        <v>2965</v>
      </c>
      <c r="C3894" s="33" t="s">
        <v>563</v>
      </c>
      <c r="D3894" s="33" t="s">
        <v>564</v>
      </c>
      <c r="E3894" s="34">
        <v>75674</v>
      </c>
      <c r="F3894" s="35">
        <v>1.02</v>
      </c>
      <c r="G3894" s="34">
        <v>292</v>
      </c>
      <c r="H3894" s="14">
        <f t="shared" si="240"/>
        <v>225387.44160000002</v>
      </c>
      <c r="I3894" s="11">
        <f t="shared" si="241"/>
        <v>75674</v>
      </c>
      <c r="J3894" s="11">
        <f t="shared" si="242"/>
        <v>77187.48</v>
      </c>
      <c r="K3894" s="11">
        <f t="shared" si="243"/>
        <v>0</v>
      </c>
    </row>
    <row r="3895" spans="1:11" s="11" customFormat="1">
      <c r="A3895" s="32">
        <v>2018</v>
      </c>
      <c r="B3895" s="32">
        <v>2965</v>
      </c>
      <c r="C3895" s="33" t="s">
        <v>563</v>
      </c>
      <c r="D3895" s="33" t="s">
        <v>564</v>
      </c>
      <c r="E3895" s="34">
        <v>63</v>
      </c>
      <c r="F3895" s="35">
        <v>1.02</v>
      </c>
      <c r="G3895" s="34">
        <v>302.5</v>
      </c>
      <c r="H3895" s="14">
        <f t="shared" si="240"/>
        <v>194.38650000000001</v>
      </c>
      <c r="I3895" s="11">
        <f t="shared" si="241"/>
        <v>63</v>
      </c>
      <c r="J3895" s="11">
        <f t="shared" si="242"/>
        <v>64.260000000000005</v>
      </c>
      <c r="K3895" s="11">
        <f t="shared" si="243"/>
        <v>0</v>
      </c>
    </row>
    <row r="3896" spans="1:11" s="11" customFormat="1">
      <c r="A3896" s="32">
        <v>2018</v>
      </c>
      <c r="B3896" s="32">
        <v>2965</v>
      </c>
      <c r="C3896" s="33" t="s">
        <v>563</v>
      </c>
      <c r="D3896" s="33" t="s">
        <v>564</v>
      </c>
      <c r="E3896" s="34">
        <v>75</v>
      </c>
      <c r="F3896" s="35">
        <v>1.02</v>
      </c>
      <c r="G3896" s="34">
        <v>310.2</v>
      </c>
      <c r="H3896" s="14">
        <f t="shared" si="240"/>
        <v>237.303</v>
      </c>
      <c r="I3896" s="11">
        <f t="shared" si="241"/>
        <v>75</v>
      </c>
      <c r="J3896" s="11">
        <f t="shared" si="242"/>
        <v>76.5</v>
      </c>
      <c r="K3896" s="11">
        <f t="shared" si="243"/>
        <v>0</v>
      </c>
    </row>
    <row r="3897" spans="1:11" s="11" customFormat="1">
      <c r="A3897" s="32">
        <v>2018</v>
      </c>
      <c r="B3897" s="32">
        <v>2965</v>
      </c>
      <c r="C3897" s="33" t="s">
        <v>563</v>
      </c>
      <c r="D3897" s="33" t="s">
        <v>564</v>
      </c>
      <c r="E3897" s="34">
        <v>100</v>
      </c>
      <c r="F3897" s="35">
        <v>1.01</v>
      </c>
      <c r="G3897" s="34">
        <v>164</v>
      </c>
      <c r="H3897" s="14">
        <f t="shared" si="240"/>
        <v>165.64</v>
      </c>
      <c r="I3897" s="11">
        <f t="shared" si="241"/>
        <v>100</v>
      </c>
      <c r="J3897" s="11">
        <f t="shared" si="242"/>
        <v>101</v>
      </c>
      <c r="K3897" s="11">
        <f t="shared" si="243"/>
        <v>0</v>
      </c>
    </row>
    <row r="3898" spans="1:11" s="11" customFormat="1">
      <c r="A3898" s="32">
        <v>2018</v>
      </c>
      <c r="B3898" s="32">
        <v>2965</v>
      </c>
      <c r="C3898" s="33" t="s">
        <v>563</v>
      </c>
      <c r="D3898" s="33" t="s">
        <v>564</v>
      </c>
      <c r="E3898" s="34">
        <v>148</v>
      </c>
      <c r="F3898" s="35">
        <v>1.02</v>
      </c>
      <c r="G3898" s="34">
        <v>276.60000000000002</v>
      </c>
      <c r="H3898" s="14">
        <f t="shared" si="240"/>
        <v>417.55536000000001</v>
      </c>
      <c r="I3898" s="11">
        <f t="shared" si="241"/>
        <v>148</v>
      </c>
      <c r="J3898" s="11">
        <f t="shared" si="242"/>
        <v>150.96</v>
      </c>
      <c r="K3898" s="11">
        <f t="shared" si="243"/>
        <v>0</v>
      </c>
    </row>
    <row r="3899" spans="1:11" s="11" customFormat="1">
      <c r="A3899" s="32">
        <v>2018</v>
      </c>
      <c r="B3899" s="32">
        <v>2965</v>
      </c>
      <c r="C3899" s="33" t="s">
        <v>563</v>
      </c>
      <c r="D3899" s="33" t="s">
        <v>564</v>
      </c>
      <c r="E3899" s="34">
        <v>151</v>
      </c>
      <c r="F3899" s="35">
        <v>1.02</v>
      </c>
      <c r="G3899" s="34">
        <v>355.7</v>
      </c>
      <c r="H3899" s="14">
        <f t="shared" si="240"/>
        <v>547.84914000000003</v>
      </c>
      <c r="I3899" s="11">
        <f t="shared" si="241"/>
        <v>151</v>
      </c>
      <c r="J3899" s="11">
        <f t="shared" si="242"/>
        <v>154.02000000000001</v>
      </c>
      <c r="K3899" s="11">
        <f t="shared" si="243"/>
        <v>0</v>
      </c>
    </row>
    <row r="3900" spans="1:11" s="11" customFormat="1">
      <c r="A3900" s="32">
        <v>2018</v>
      </c>
      <c r="B3900" s="32">
        <v>2965</v>
      </c>
      <c r="C3900" s="33" t="s">
        <v>563</v>
      </c>
      <c r="D3900" s="33" t="s">
        <v>564</v>
      </c>
      <c r="E3900" s="34">
        <v>180</v>
      </c>
      <c r="F3900" s="35">
        <v>1.04</v>
      </c>
      <c r="G3900" s="34">
        <v>184.2</v>
      </c>
      <c r="H3900" s="14">
        <f t="shared" si="240"/>
        <v>344.82239999999996</v>
      </c>
      <c r="I3900" s="11">
        <f t="shared" si="241"/>
        <v>180</v>
      </c>
      <c r="J3900" s="11">
        <f t="shared" si="242"/>
        <v>187.20000000000002</v>
      </c>
      <c r="K3900" s="11">
        <f t="shared" si="243"/>
        <v>0</v>
      </c>
    </row>
    <row r="3901" spans="1:11" s="11" customFormat="1">
      <c r="A3901" s="32">
        <v>2018</v>
      </c>
      <c r="B3901" s="32">
        <v>2965</v>
      </c>
      <c r="C3901" s="33" t="s">
        <v>563</v>
      </c>
      <c r="D3901" s="33" t="s">
        <v>564</v>
      </c>
      <c r="E3901" s="34">
        <v>227</v>
      </c>
      <c r="F3901" s="35">
        <v>1.03</v>
      </c>
      <c r="G3901" s="34">
        <v>134.30000000000001</v>
      </c>
      <c r="H3901" s="14">
        <f t="shared" si="240"/>
        <v>314.00683000000004</v>
      </c>
      <c r="I3901" s="11">
        <f t="shared" si="241"/>
        <v>227</v>
      </c>
      <c r="J3901" s="11">
        <f t="shared" si="242"/>
        <v>233.81</v>
      </c>
      <c r="K3901" s="11">
        <f t="shared" si="243"/>
        <v>0</v>
      </c>
    </row>
    <row r="3902" spans="1:11" s="11" customFormat="1">
      <c r="A3902" s="32">
        <v>2018</v>
      </c>
      <c r="B3902" s="32">
        <v>2965</v>
      </c>
      <c r="C3902" s="33" t="s">
        <v>563</v>
      </c>
      <c r="D3902" s="33" t="s">
        <v>564</v>
      </c>
      <c r="E3902" s="34">
        <v>298</v>
      </c>
      <c r="F3902" s="35">
        <v>1.02</v>
      </c>
      <c r="G3902" s="34">
        <v>369</v>
      </c>
      <c r="H3902" s="14">
        <f t="shared" si="240"/>
        <v>1121.6124</v>
      </c>
      <c r="I3902" s="11">
        <f t="shared" si="241"/>
        <v>298</v>
      </c>
      <c r="J3902" s="11">
        <f t="shared" si="242"/>
        <v>303.95999999999998</v>
      </c>
      <c r="K3902" s="11">
        <f t="shared" si="243"/>
        <v>0</v>
      </c>
    </row>
    <row r="3903" spans="1:11" s="11" customFormat="1">
      <c r="A3903" s="32">
        <v>2018</v>
      </c>
      <c r="B3903" s="32">
        <v>2965</v>
      </c>
      <c r="C3903" s="33" t="s">
        <v>563</v>
      </c>
      <c r="D3903" s="33" t="s">
        <v>564</v>
      </c>
      <c r="E3903" s="34">
        <v>322</v>
      </c>
      <c r="F3903" s="35">
        <v>1.02</v>
      </c>
      <c r="G3903" s="34">
        <v>291.39999999999998</v>
      </c>
      <c r="H3903" s="14">
        <f t="shared" si="240"/>
        <v>957.07415999999989</v>
      </c>
      <c r="I3903" s="11">
        <f t="shared" si="241"/>
        <v>322</v>
      </c>
      <c r="J3903" s="11">
        <f t="shared" si="242"/>
        <v>328.44</v>
      </c>
      <c r="K3903" s="11">
        <f t="shared" si="243"/>
        <v>0</v>
      </c>
    </row>
    <row r="3904" spans="1:11" s="11" customFormat="1">
      <c r="A3904" s="32">
        <v>2018</v>
      </c>
      <c r="B3904" s="32">
        <v>2965</v>
      </c>
      <c r="C3904" s="33" t="s">
        <v>563</v>
      </c>
      <c r="D3904" s="33" t="s">
        <v>564</v>
      </c>
      <c r="E3904" s="34">
        <v>963</v>
      </c>
      <c r="F3904" s="35">
        <v>1.02</v>
      </c>
      <c r="G3904" s="34">
        <v>287</v>
      </c>
      <c r="H3904" s="14">
        <f t="shared" si="240"/>
        <v>2819.0862000000002</v>
      </c>
      <c r="I3904" s="11">
        <f t="shared" si="241"/>
        <v>963</v>
      </c>
      <c r="J3904" s="11">
        <f t="shared" si="242"/>
        <v>982.26</v>
      </c>
      <c r="K3904" s="11">
        <f t="shared" si="243"/>
        <v>0</v>
      </c>
    </row>
    <row r="3905" spans="1:11" s="11" customFormat="1">
      <c r="A3905" s="32">
        <v>2018</v>
      </c>
      <c r="B3905" s="32">
        <v>2965</v>
      </c>
      <c r="C3905" s="33" t="s">
        <v>563</v>
      </c>
      <c r="D3905" s="33" t="s">
        <v>564</v>
      </c>
      <c r="E3905" s="34">
        <v>1093</v>
      </c>
      <c r="F3905" s="35">
        <v>1.03</v>
      </c>
      <c r="G3905" s="34">
        <v>195.8</v>
      </c>
      <c r="H3905" s="14">
        <f t="shared" si="240"/>
        <v>2204.2968200000005</v>
      </c>
      <c r="I3905" s="11">
        <f t="shared" si="241"/>
        <v>1093</v>
      </c>
      <c r="J3905" s="11">
        <f t="shared" si="242"/>
        <v>1125.79</v>
      </c>
      <c r="K3905" s="11">
        <f t="shared" si="243"/>
        <v>0</v>
      </c>
    </row>
    <row r="3906" spans="1:11" s="11" customFormat="1">
      <c r="A3906" s="32">
        <v>2018</v>
      </c>
      <c r="B3906" s="32">
        <v>2965</v>
      </c>
      <c r="C3906" s="33" t="s">
        <v>563</v>
      </c>
      <c r="D3906" s="33" t="s">
        <v>564</v>
      </c>
      <c r="E3906" s="34">
        <v>1121</v>
      </c>
      <c r="F3906" s="35">
        <v>1.02</v>
      </c>
      <c r="G3906" s="34">
        <v>312.3</v>
      </c>
      <c r="H3906" s="14">
        <f t="shared" si="240"/>
        <v>3570.9006600000002</v>
      </c>
      <c r="I3906" s="11">
        <f t="shared" si="241"/>
        <v>1121</v>
      </c>
      <c r="J3906" s="11">
        <f t="shared" si="242"/>
        <v>1143.42</v>
      </c>
      <c r="K3906" s="11">
        <f t="shared" si="243"/>
        <v>0</v>
      </c>
    </row>
    <row r="3907" spans="1:11" s="11" customFormat="1">
      <c r="A3907" s="32">
        <v>2018</v>
      </c>
      <c r="B3907" s="32">
        <v>2965</v>
      </c>
      <c r="C3907" s="33" t="s">
        <v>563</v>
      </c>
      <c r="D3907" s="33" t="s">
        <v>564</v>
      </c>
      <c r="E3907" s="34">
        <v>1430</v>
      </c>
      <c r="F3907" s="35">
        <v>1.02</v>
      </c>
      <c r="G3907" s="34">
        <v>319.89999999999998</v>
      </c>
      <c r="H3907" s="14">
        <f t="shared" si="240"/>
        <v>4666.0613999999996</v>
      </c>
      <c r="I3907" s="11">
        <f t="shared" si="241"/>
        <v>1430</v>
      </c>
      <c r="J3907" s="11">
        <f t="shared" si="242"/>
        <v>1458.6000000000001</v>
      </c>
      <c r="K3907" s="11">
        <f t="shared" si="243"/>
        <v>0</v>
      </c>
    </row>
    <row r="3908" spans="1:11" s="11" customFormat="1">
      <c r="A3908" s="32">
        <v>2018</v>
      </c>
      <c r="B3908" s="32">
        <v>2965</v>
      </c>
      <c r="C3908" s="33" t="s">
        <v>563</v>
      </c>
      <c r="D3908" s="33" t="s">
        <v>564</v>
      </c>
      <c r="E3908" s="34">
        <v>1574</v>
      </c>
      <c r="F3908" s="35">
        <v>1.03</v>
      </c>
      <c r="G3908" s="34">
        <v>193.9</v>
      </c>
      <c r="H3908" s="14">
        <f t="shared" si="240"/>
        <v>3143.54558</v>
      </c>
      <c r="I3908" s="11">
        <f t="shared" si="241"/>
        <v>1574</v>
      </c>
      <c r="J3908" s="11">
        <f t="shared" si="242"/>
        <v>1621.22</v>
      </c>
      <c r="K3908" s="11">
        <f t="shared" si="243"/>
        <v>0</v>
      </c>
    </row>
    <row r="3909" spans="1:11" s="11" customFormat="1">
      <c r="A3909" s="32">
        <v>2018</v>
      </c>
      <c r="B3909" s="32">
        <v>2965</v>
      </c>
      <c r="C3909" s="33" t="s">
        <v>563</v>
      </c>
      <c r="D3909" s="33" t="s">
        <v>564</v>
      </c>
      <c r="E3909" s="34">
        <v>2219</v>
      </c>
      <c r="F3909" s="35">
        <v>1.02</v>
      </c>
      <c r="G3909" s="34">
        <v>251.9</v>
      </c>
      <c r="H3909" s="14">
        <f t="shared" si="240"/>
        <v>5701.4542200000005</v>
      </c>
      <c r="I3909" s="11">
        <f t="shared" si="241"/>
        <v>2219</v>
      </c>
      <c r="J3909" s="11">
        <f t="shared" si="242"/>
        <v>2263.38</v>
      </c>
      <c r="K3909" s="11">
        <f t="shared" si="243"/>
        <v>0</v>
      </c>
    </row>
    <row r="3910" spans="1:11" s="11" customFormat="1">
      <c r="A3910" s="32">
        <v>2018</v>
      </c>
      <c r="B3910" s="32">
        <v>2965</v>
      </c>
      <c r="C3910" s="33" t="s">
        <v>563</v>
      </c>
      <c r="D3910" s="33" t="s">
        <v>564</v>
      </c>
      <c r="E3910" s="34">
        <v>2894</v>
      </c>
      <c r="F3910" s="35">
        <v>1.03</v>
      </c>
      <c r="G3910" s="34">
        <v>197.9</v>
      </c>
      <c r="H3910" s="14">
        <f t="shared" ref="H3910:H3973" si="244">IF(I3910="","",G3910/100*F3910*E3910)</f>
        <v>5899.0427799999998</v>
      </c>
      <c r="I3910" s="11">
        <f t="shared" ref="I3910:I3973" si="245">IF(OR(G3910=".",F3910=".",E3910="."),"",E3910)</f>
        <v>2894</v>
      </c>
      <c r="J3910" s="11">
        <f t="shared" ref="J3910:J3973" si="246">IF(I3910="","",F3910*I3910)</f>
        <v>2980.82</v>
      </c>
      <c r="K3910" s="11">
        <f t="shared" ref="K3910:K3973" si="247">IF(C3910="LIG",1,0)</f>
        <v>0</v>
      </c>
    </row>
    <row r="3911" spans="1:11" s="11" customFormat="1">
      <c r="A3911" s="32">
        <v>2018</v>
      </c>
      <c r="B3911" s="32">
        <v>2965</v>
      </c>
      <c r="C3911" s="33" t="s">
        <v>563</v>
      </c>
      <c r="D3911" s="33" t="s">
        <v>564</v>
      </c>
      <c r="E3911" s="34">
        <v>4098</v>
      </c>
      <c r="F3911" s="35">
        <v>1.03</v>
      </c>
      <c r="G3911" s="34">
        <v>251.8</v>
      </c>
      <c r="H3911" s="14">
        <f t="shared" si="244"/>
        <v>10628.326920000001</v>
      </c>
      <c r="I3911" s="11">
        <f t="shared" si="245"/>
        <v>4098</v>
      </c>
      <c r="J3911" s="11">
        <f t="shared" si="246"/>
        <v>4220.9400000000005</v>
      </c>
      <c r="K3911" s="11">
        <f t="shared" si="247"/>
        <v>0</v>
      </c>
    </row>
    <row r="3912" spans="1:11" s="11" customFormat="1">
      <c r="A3912" s="32">
        <v>2018</v>
      </c>
      <c r="B3912" s="32">
        <v>2965</v>
      </c>
      <c r="C3912" s="33" t="s">
        <v>563</v>
      </c>
      <c r="D3912" s="33" t="s">
        <v>564</v>
      </c>
      <c r="E3912" s="34">
        <v>5676</v>
      </c>
      <c r="F3912" s="35">
        <v>1.02</v>
      </c>
      <c r="G3912" s="34">
        <v>376.7</v>
      </c>
      <c r="H3912" s="14">
        <f t="shared" si="244"/>
        <v>21809.12184</v>
      </c>
      <c r="I3912" s="11">
        <f t="shared" si="245"/>
        <v>5676</v>
      </c>
      <c r="J3912" s="11">
        <f t="shared" si="246"/>
        <v>5789.52</v>
      </c>
      <c r="K3912" s="11">
        <f t="shared" si="247"/>
        <v>0</v>
      </c>
    </row>
    <row r="3913" spans="1:11" s="11" customFormat="1">
      <c r="A3913" s="32">
        <v>2018</v>
      </c>
      <c r="B3913" s="32">
        <v>2965</v>
      </c>
      <c r="C3913" s="33" t="s">
        <v>563</v>
      </c>
      <c r="D3913" s="33" t="s">
        <v>564</v>
      </c>
      <c r="E3913" s="34">
        <v>5770</v>
      </c>
      <c r="F3913" s="35">
        <v>1.02</v>
      </c>
      <c r="G3913" s="34">
        <v>302.10000000000002</v>
      </c>
      <c r="H3913" s="14">
        <f t="shared" si="244"/>
        <v>17779.793400000002</v>
      </c>
      <c r="I3913" s="11">
        <f t="shared" si="245"/>
        <v>5770</v>
      </c>
      <c r="J3913" s="11">
        <f t="shared" si="246"/>
        <v>5885.4000000000005</v>
      </c>
      <c r="K3913" s="11">
        <f t="shared" si="247"/>
        <v>0</v>
      </c>
    </row>
    <row r="3914" spans="1:11" s="11" customFormat="1">
      <c r="A3914" s="32">
        <v>2018</v>
      </c>
      <c r="B3914" s="32">
        <v>2965</v>
      </c>
      <c r="C3914" s="33" t="s">
        <v>563</v>
      </c>
      <c r="D3914" s="33" t="s">
        <v>564</v>
      </c>
      <c r="E3914" s="34">
        <v>7400</v>
      </c>
      <c r="F3914" s="35">
        <v>1.02</v>
      </c>
      <c r="G3914" s="34">
        <v>296.60000000000002</v>
      </c>
      <c r="H3914" s="14">
        <f t="shared" si="244"/>
        <v>22387.368000000002</v>
      </c>
      <c r="I3914" s="11">
        <f t="shared" si="245"/>
        <v>7400</v>
      </c>
      <c r="J3914" s="11">
        <f t="shared" si="246"/>
        <v>7548</v>
      </c>
      <c r="K3914" s="11">
        <f t="shared" si="247"/>
        <v>0</v>
      </c>
    </row>
    <row r="3915" spans="1:11" s="11" customFormat="1">
      <c r="A3915" s="32">
        <v>2018</v>
      </c>
      <c r="B3915" s="32">
        <v>2965</v>
      </c>
      <c r="C3915" s="33" t="s">
        <v>563</v>
      </c>
      <c r="D3915" s="33" t="s">
        <v>564</v>
      </c>
      <c r="E3915" s="34">
        <v>15845</v>
      </c>
      <c r="F3915" s="35">
        <v>1.02</v>
      </c>
      <c r="G3915" s="34">
        <v>325.5</v>
      </c>
      <c r="H3915" s="14">
        <f t="shared" si="244"/>
        <v>52606.984499999999</v>
      </c>
      <c r="I3915" s="11">
        <f t="shared" si="245"/>
        <v>15845</v>
      </c>
      <c r="J3915" s="11">
        <f t="shared" si="246"/>
        <v>16161.9</v>
      </c>
      <c r="K3915" s="11">
        <f t="shared" si="247"/>
        <v>0</v>
      </c>
    </row>
    <row r="3916" spans="1:11" s="11" customFormat="1">
      <c r="A3916" s="32">
        <v>2018</v>
      </c>
      <c r="B3916" s="32">
        <v>2965</v>
      </c>
      <c r="C3916" s="33" t="s">
        <v>563</v>
      </c>
      <c r="D3916" s="33" t="s">
        <v>564</v>
      </c>
      <c r="E3916" s="34">
        <v>27313</v>
      </c>
      <c r="F3916" s="35">
        <v>1.02</v>
      </c>
      <c r="G3916" s="34">
        <v>215.7</v>
      </c>
      <c r="H3916" s="14">
        <f t="shared" si="244"/>
        <v>60092.423820000004</v>
      </c>
      <c r="I3916" s="11">
        <f t="shared" si="245"/>
        <v>27313</v>
      </c>
      <c r="J3916" s="11">
        <f t="shared" si="246"/>
        <v>27859.260000000002</v>
      </c>
      <c r="K3916" s="11">
        <f t="shared" si="247"/>
        <v>0</v>
      </c>
    </row>
    <row r="3917" spans="1:11" s="11" customFormat="1">
      <c r="A3917" s="32">
        <v>2018</v>
      </c>
      <c r="B3917" s="32">
        <v>2965</v>
      </c>
      <c r="C3917" s="33" t="s">
        <v>563</v>
      </c>
      <c r="D3917" s="33" t="s">
        <v>564</v>
      </c>
      <c r="E3917" s="34">
        <v>32932</v>
      </c>
      <c r="F3917" s="35">
        <v>1.02</v>
      </c>
      <c r="G3917" s="34">
        <v>283.89999999999998</v>
      </c>
      <c r="H3917" s="14">
        <f t="shared" si="244"/>
        <v>95363.826959999991</v>
      </c>
      <c r="I3917" s="11">
        <f t="shared" si="245"/>
        <v>32932</v>
      </c>
      <c r="J3917" s="11">
        <f t="shared" si="246"/>
        <v>33590.639999999999</v>
      </c>
      <c r="K3917" s="11">
        <f t="shared" si="247"/>
        <v>0</v>
      </c>
    </row>
    <row r="3918" spans="1:11" s="11" customFormat="1">
      <c r="A3918" s="32">
        <v>2018</v>
      </c>
      <c r="B3918" s="32">
        <v>2965</v>
      </c>
      <c r="C3918" s="33" t="s">
        <v>563</v>
      </c>
      <c r="D3918" s="33" t="s">
        <v>564</v>
      </c>
      <c r="E3918" s="34">
        <v>43236</v>
      </c>
      <c r="F3918" s="35">
        <v>1.02</v>
      </c>
      <c r="G3918" s="34">
        <v>278</v>
      </c>
      <c r="H3918" s="14">
        <f t="shared" si="244"/>
        <v>122600.00159999999</v>
      </c>
      <c r="I3918" s="11">
        <f t="shared" si="245"/>
        <v>43236</v>
      </c>
      <c r="J3918" s="11">
        <f t="shared" si="246"/>
        <v>44100.72</v>
      </c>
      <c r="K3918" s="11">
        <f t="shared" si="247"/>
        <v>0</v>
      </c>
    </row>
    <row r="3919" spans="1:11" s="11" customFormat="1">
      <c r="A3919" s="32">
        <v>2018</v>
      </c>
      <c r="B3919" s="32">
        <v>2965</v>
      </c>
      <c r="C3919" s="33" t="s">
        <v>563</v>
      </c>
      <c r="D3919" s="33" t="s">
        <v>564</v>
      </c>
      <c r="E3919" s="34">
        <v>36</v>
      </c>
      <c r="F3919" s="35">
        <v>1.02</v>
      </c>
      <c r="G3919" s="34">
        <v>363.7</v>
      </c>
      <c r="H3919" s="14">
        <f t="shared" si="244"/>
        <v>133.55063999999999</v>
      </c>
      <c r="I3919" s="11">
        <f t="shared" si="245"/>
        <v>36</v>
      </c>
      <c r="J3919" s="11">
        <f t="shared" si="246"/>
        <v>36.72</v>
      </c>
      <c r="K3919" s="11">
        <f t="shared" si="247"/>
        <v>0</v>
      </c>
    </row>
    <row r="3920" spans="1:11" s="11" customFormat="1">
      <c r="A3920" s="32">
        <v>2018</v>
      </c>
      <c r="B3920" s="32">
        <v>3006</v>
      </c>
      <c r="C3920" s="33" t="s">
        <v>563</v>
      </c>
      <c r="D3920" s="33" t="s">
        <v>564</v>
      </c>
      <c r="E3920" s="34">
        <v>808141</v>
      </c>
      <c r="F3920" s="35">
        <v>1.03</v>
      </c>
      <c r="G3920" s="34">
        <v>258.5</v>
      </c>
      <c r="H3920" s="14">
        <f t="shared" si="244"/>
        <v>2151715.8195500001</v>
      </c>
      <c r="I3920" s="11">
        <f t="shared" si="245"/>
        <v>808141</v>
      </c>
      <c r="J3920" s="11">
        <f t="shared" si="246"/>
        <v>832385.23</v>
      </c>
      <c r="K3920" s="11">
        <f t="shared" si="247"/>
        <v>0</v>
      </c>
    </row>
    <row r="3921" spans="1:11" s="11" customFormat="1">
      <c r="A3921" s="32">
        <v>2018</v>
      </c>
      <c r="B3921" s="32">
        <v>3008</v>
      </c>
      <c r="C3921" s="33" t="s">
        <v>563</v>
      </c>
      <c r="D3921" s="33" t="s">
        <v>564</v>
      </c>
      <c r="E3921" s="34">
        <v>68913</v>
      </c>
      <c r="F3921" s="35">
        <v>1.032</v>
      </c>
      <c r="G3921" s="34">
        <v>249.5</v>
      </c>
      <c r="H3921" s="14">
        <f t="shared" si="244"/>
        <v>177439.94892</v>
      </c>
      <c r="I3921" s="11">
        <f t="shared" si="245"/>
        <v>68913</v>
      </c>
      <c r="J3921" s="11">
        <f t="shared" si="246"/>
        <v>71118.216</v>
      </c>
      <c r="K3921" s="11">
        <f t="shared" si="247"/>
        <v>0</v>
      </c>
    </row>
    <row r="3922" spans="1:11" s="11" customFormat="1">
      <c r="A3922" s="32">
        <v>2018</v>
      </c>
      <c r="B3922" s="32">
        <v>3118</v>
      </c>
      <c r="C3922" s="33" t="s">
        <v>563</v>
      </c>
      <c r="D3922" s="33" t="s">
        <v>564</v>
      </c>
      <c r="E3922" s="34">
        <v>27568</v>
      </c>
      <c r="F3922" s="35">
        <v>1.03</v>
      </c>
      <c r="G3922" s="34" t="s">
        <v>364</v>
      </c>
      <c r="H3922" s="14" t="str">
        <f t="shared" si="244"/>
        <v/>
      </c>
      <c r="I3922" s="11" t="str">
        <f t="shared" si="245"/>
        <v/>
      </c>
      <c r="J3922" s="11" t="str">
        <f t="shared" si="246"/>
        <v/>
      </c>
      <c r="K3922" s="11">
        <f t="shared" si="247"/>
        <v>0</v>
      </c>
    </row>
    <row r="3923" spans="1:11" s="11" customFormat="1">
      <c r="A3923" s="32">
        <v>2018</v>
      </c>
      <c r="B3923" s="32">
        <v>3122</v>
      </c>
      <c r="C3923" s="33" t="s">
        <v>353</v>
      </c>
      <c r="D3923" s="33" t="s">
        <v>354</v>
      </c>
      <c r="E3923" s="34">
        <v>10129</v>
      </c>
      <c r="F3923" s="35">
        <v>24.33</v>
      </c>
      <c r="G3923" s="34" t="s">
        <v>364</v>
      </c>
      <c r="H3923" s="14" t="str">
        <f t="shared" si="244"/>
        <v/>
      </c>
      <c r="I3923" s="11" t="str">
        <f t="shared" si="245"/>
        <v/>
      </c>
      <c r="J3923" s="11" t="str">
        <f t="shared" si="246"/>
        <v/>
      </c>
      <c r="K3923" s="11">
        <f t="shared" si="247"/>
        <v>0</v>
      </c>
    </row>
    <row r="3924" spans="1:11" s="11" customFormat="1">
      <c r="A3924" s="32">
        <v>2018</v>
      </c>
      <c r="B3924" s="32">
        <v>3122</v>
      </c>
      <c r="C3924" s="33" t="s">
        <v>353</v>
      </c>
      <c r="D3924" s="33" t="s">
        <v>354</v>
      </c>
      <c r="E3924" s="34">
        <v>62612</v>
      </c>
      <c r="F3924" s="35">
        <v>25.92</v>
      </c>
      <c r="G3924" s="34" t="s">
        <v>364</v>
      </c>
      <c r="H3924" s="14" t="str">
        <f t="shared" si="244"/>
        <v/>
      </c>
      <c r="I3924" s="11" t="str">
        <f t="shared" si="245"/>
        <v/>
      </c>
      <c r="J3924" s="11" t="str">
        <f t="shared" si="246"/>
        <v/>
      </c>
      <c r="K3924" s="11">
        <f t="shared" si="247"/>
        <v>0</v>
      </c>
    </row>
    <row r="3925" spans="1:11" s="11" customFormat="1">
      <c r="A3925" s="32">
        <v>2018</v>
      </c>
      <c r="B3925" s="32">
        <v>3122</v>
      </c>
      <c r="C3925" s="33" t="s">
        <v>353</v>
      </c>
      <c r="D3925" s="33" t="s">
        <v>354</v>
      </c>
      <c r="E3925" s="34">
        <v>44040</v>
      </c>
      <c r="F3925" s="35">
        <v>26.16</v>
      </c>
      <c r="G3925" s="34" t="s">
        <v>364</v>
      </c>
      <c r="H3925" s="14" t="str">
        <f t="shared" si="244"/>
        <v/>
      </c>
      <c r="I3925" s="11" t="str">
        <f t="shared" si="245"/>
        <v/>
      </c>
      <c r="J3925" s="11" t="str">
        <f t="shared" si="246"/>
        <v/>
      </c>
      <c r="K3925" s="11">
        <f t="shared" si="247"/>
        <v>0</v>
      </c>
    </row>
    <row r="3926" spans="1:11" s="11" customFormat="1">
      <c r="A3926" s="32">
        <v>2018</v>
      </c>
      <c r="B3926" s="32">
        <v>3122</v>
      </c>
      <c r="C3926" s="33" t="s">
        <v>353</v>
      </c>
      <c r="D3926" s="33" t="s">
        <v>354</v>
      </c>
      <c r="E3926" s="34">
        <v>83351</v>
      </c>
      <c r="F3926" s="35">
        <v>25.9</v>
      </c>
      <c r="G3926" s="34" t="s">
        <v>364</v>
      </c>
      <c r="H3926" s="14" t="str">
        <f t="shared" si="244"/>
        <v/>
      </c>
      <c r="I3926" s="11" t="str">
        <f t="shared" si="245"/>
        <v/>
      </c>
      <c r="J3926" s="11" t="str">
        <f t="shared" si="246"/>
        <v/>
      </c>
      <c r="K3926" s="11">
        <f t="shared" si="247"/>
        <v>0</v>
      </c>
    </row>
    <row r="3927" spans="1:11" s="11" customFormat="1">
      <c r="A3927" s="32">
        <v>2018</v>
      </c>
      <c r="B3927" s="32">
        <v>3122</v>
      </c>
      <c r="C3927" s="33" t="s">
        <v>353</v>
      </c>
      <c r="D3927" s="33" t="s">
        <v>354</v>
      </c>
      <c r="E3927" s="34">
        <v>6122</v>
      </c>
      <c r="F3927" s="35">
        <v>23.11</v>
      </c>
      <c r="G3927" s="34" t="s">
        <v>364</v>
      </c>
      <c r="H3927" s="14" t="str">
        <f t="shared" si="244"/>
        <v/>
      </c>
      <c r="I3927" s="11" t="str">
        <f t="shared" si="245"/>
        <v/>
      </c>
      <c r="J3927" s="11" t="str">
        <f t="shared" si="246"/>
        <v/>
      </c>
      <c r="K3927" s="11">
        <f t="shared" si="247"/>
        <v>0</v>
      </c>
    </row>
    <row r="3928" spans="1:11" s="11" customFormat="1">
      <c r="A3928" s="32">
        <v>2018</v>
      </c>
      <c r="B3928" s="32">
        <v>3122</v>
      </c>
      <c r="C3928" s="33" t="s">
        <v>353</v>
      </c>
      <c r="D3928" s="33" t="s">
        <v>354</v>
      </c>
      <c r="E3928" s="34">
        <v>3109</v>
      </c>
      <c r="F3928" s="35">
        <v>23.15</v>
      </c>
      <c r="G3928" s="34" t="s">
        <v>364</v>
      </c>
      <c r="H3928" s="14" t="str">
        <f t="shared" si="244"/>
        <v/>
      </c>
      <c r="I3928" s="11" t="str">
        <f t="shared" si="245"/>
        <v/>
      </c>
      <c r="J3928" s="11" t="str">
        <f t="shared" si="246"/>
        <v/>
      </c>
      <c r="K3928" s="11">
        <f t="shared" si="247"/>
        <v>0</v>
      </c>
    </row>
    <row r="3929" spans="1:11" s="11" customFormat="1">
      <c r="A3929" s="32">
        <v>2018</v>
      </c>
      <c r="B3929" s="32">
        <v>3122</v>
      </c>
      <c r="C3929" s="33" t="s">
        <v>353</v>
      </c>
      <c r="D3929" s="33" t="s">
        <v>354</v>
      </c>
      <c r="E3929" s="34">
        <v>230</v>
      </c>
      <c r="F3929" s="35">
        <v>23.95</v>
      </c>
      <c r="G3929" s="34" t="s">
        <v>364</v>
      </c>
      <c r="H3929" s="14" t="str">
        <f t="shared" si="244"/>
        <v/>
      </c>
      <c r="I3929" s="11" t="str">
        <f t="shared" si="245"/>
        <v/>
      </c>
      <c r="J3929" s="11" t="str">
        <f t="shared" si="246"/>
        <v/>
      </c>
      <c r="K3929" s="11">
        <f t="shared" si="247"/>
        <v>0</v>
      </c>
    </row>
    <row r="3930" spans="1:11" s="11" customFormat="1">
      <c r="A3930" s="32">
        <v>2018</v>
      </c>
      <c r="B3930" s="32">
        <v>3122</v>
      </c>
      <c r="C3930" s="33" t="s">
        <v>565</v>
      </c>
      <c r="D3930" s="33" t="s">
        <v>566</v>
      </c>
      <c r="E3930" s="34">
        <v>4158</v>
      </c>
      <c r="F3930" s="35">
        <v>5.78</v>
      </c>
      <c r="G3930" s="34" t="s">
        <v>364</v>
      </c>
      <c r="H3930" s="14" t="str">
        <f t="shared" si="244"/>
        <v/>
      </c>
      <c r="I3930" s="11" t="str">
        <f t="shared" si="245"/>
        <v/>
      </c>
      <c r="J3930" s="11" t="str">
        <f t="shared" si="246"/>
        <v/>
      </c>
      <c r="K3930" s="11">
        <f t="shared" si="247"/>
        <v>0</v>
      </c>
    </row>
    <row r="3931" spans="1:11" s="11" customFormat="1">
      <c r="A3931" s="32">
        <v>2018</v>
      </c>
      <c r="B3931" s="32">
        <v>3130</v>
      </c>
      <c r="C3931" s="33" t="s">
        <v>365</v>
      </c>
      <c r="D3931" s="33" t="s">
        <v>354</v>
      </c>
      <c r="E3931" s="34">
        <v>180450</v>
      </c>
      <c r="F3931" s="35">
        <v>12.6</v>
      </c>
      <c r="G3931" s="34" t="s">
        <v>364</v>
      </c>
      <c r="H3931" s="14" t="str">
        <f t="shared" si="244"/>
        <v/>
      </c>
      <c r="I3931" s="11" t="str">
        <f t="shared" si="245"/>
        <v/>
      </c>
      <c r="J3931" s="11" t="str">
        <f t="shared" si="246"/>
        <v/>
      </c>
      <c r="K3931" s="11">
        <f t="shared" si="247"/>
        <v>0</v>
      </c>
    </row>
    <row r="3932" spans="1:11" s="11" customFormat="1">
      <c r="A3932" s="32">
        <v>2018</v>
      </c>
      <c r="B3932" s="32">
        <v>3130</v>
      </c>
      <c r="C3932" s="33" t="s">
        <v>565</v>
      </c>
      <c r="D3932" s="33" t="s">
        <v>566</v>
      </c>
      <c r="E3932" s="34">
        <v>179</v>
      </c>
      <c r="F3932" s="35">
        <v>5.8</v>
      </c>
      <c r="G3932" s="34" t="s">
        <v>364</v>
      </c>
      <c r="H3932" s="14" t="str">
        <f t="shared" si="244"/>
        <v/>
      </c>
      <c r="I3932" s="11" t="str">
        <f t="shared" si="245"/>
        <v/>
      </c>
      <c r="J3932" s="11" t="str">
        <f t="shared" si="246"/>
        <v/>
      </c>
      <c r="K3932" s="11">
        <f t="shared" si="247"/>
        <v>0</v>
      </c>
    </row>
    <row r="3933" spans="1:11" s="11" customFormat="1">
      <c r="A3933" s="32">
        <v>2018</v>
      </c>
      <c r="B3933" s="32">
        <v>3130</v>
      </c>
      <c r="C3933" s="33" t="s">
        <v>565</v>
      </c>
      <c r="D3933" s="33" t="s">
        <v>566</v>
      </c>
      <c r="E3933" s="34">
        <v>1964</v>
      </c>
      <c r="F3933" s="35">
        <v>5.8</v>
      </c>
      <c r="G3933" s="34" t="s">
        <v>364</v>
      </c>
      <c r="H3933" s="14" t="str">
        <f t="shared" si="244"/>
        <v/>
      </c>
      <c r="I3933" s="11" t="str">
        <f t="shared" si="245"/>
        <v/>
      </c>
      <c r="J3933" s="11" t="str">
        <f t="shared" si="246"/>
        <v/>
      </c>
      <c r="K3933" s="11">
        <f t="shared" si="247"/>
        <v>0</v>
      </c>
    </row>
    <row r="3934" spans="1:11" s="11" customFormat="1">
      <c r="A3934" s="32">
        <v>2018</v>
      </c>
      <c r="B3934" s="32">
        <v>3131</v>
      </c>
      <c r="C3934" s="33" t="s">
        <v>563</v>
      </c>
      <c r="D3934" s="33" t="s">
        <v>564</v>
      </c>
      <c r="E3934" s="34">
        <v>656366</v>
      </c>
      <c r="F3934" s="35">
        <v>1.03</v>
      </c>
      <c r="G3934" s="34" t="s">
        <v>364</v>
      </c>
      <c r="H3934" s="14" t="str">
        <f t="shared" si="244"/>
        <v/>
      </c>
      <c r="I3934" s="11" t="str">
        <f t="shared" si="245"/>
        <v/>
      </c>
      <c r="J3934" s="11" t="str">
        <f t="shared" si="246"/>
        <v/>
      </c>
      <c r="K3934" s="11">
        <f t="shared" si="247"/>
        <v>0</v>
      </c>
    </row>
    <row r="3935" spans="1:11" s="11" customFormat="1">
      <c r="A3935" s="32">
        <v>2018</v>
      </c>
      <c r="B3935" s="32">
        <v>3138</v>
      </c>
      <c r="C3935" s="33" t="s">
        <v>565</v>
      </c>
      <c r="D3935" s="33" t="s">
        <v>566</v>
      </c>
      <c r="E3935" s="34">
        <v>48</v>
      </c>
      <c r="F3935" s="35">
        <v>5.8250000000000002</v>
      </c>
      <c r="G3935" s="34" t="s">
        <v>364</v>
      </c>
      <c r="H3935" s="14" t="str">
        <f t="shared" si="244"/>
        <v/>
      </c>
      <c r="I3935" s="11" t="str">
        <f t="shared" si="245"/>
        <v/>
      </c>
      <c r="J3935" s="11" t="str">
        <f t="shared" si="246"/>
        <v/>
      </c>
      <c r="K3935" s="11">
        <f t="shared" si="247"/>
        <v>0</v>
      </c>
    </row>
    <row r="3936" spans="1:11" s="11" customFormat="1">
      <c r="A3936" s="32">
        <v>2018</v>
      </c>
      <c r="B3936" s="32">
        <v>3138</v>
      </c>
      <c r="C3936" s="33" t="s">
        <v>563</v>
      </c>
      <c r="D3936" s="33" t="s">
        <v>564</v>
      </c>
      <c r="E3936" s="34">
        <v>308</v>
      </c>
      <c r="F3936" s="35">
        <v>1.03</v>
      </c>
      <c r="G3936" s="34" t="s">
        <v>364</v>
      </c>
      <c r="H3936" s="14" t="str">
        <f t="shared" si="244"/>
        <v/>
      </c>
      <c r="I3936" s="11" t="str">
        <f t="shared" si="245"/>
        <v/>
      </c>
      <c r="J3936" s="11" t="str">
        <f t="shared" si="246"/>
        <v/>
      </c>
      <c r="K3936" s="11">
        <f t="shared" si="247"/>
        <v>0</v>
      </c>
    </row>
    <row r="3937" spans="1:11" s="11" customFormat="1">
      <c r="A3937" s="32">
        <v>2018</v>
      </c>
      <c r="B3937" s="32">
        <v>3138</v>
      </c>
      <c r="C3937" s="33" t="s">
        <v>563</v>
      </c>
      <c r="D3937" s="33" t="s">
        <v>564</v>
      </c>
      <c r="E3937" s="34">
        <v>375</v>
      </c>
      <c r="F3937" s="35">
        <v>1.03</v>
      </c>
      <c r="G3937" s="34" t="s">
        <v>364</v>
      </c>
      <c r="H3937" s="14" t="str">
        <f t="shared" si="244"/>
        <v/>
      </c>
      <c r="I3937" s="11" t="str">
        <f t="shared" si="245"/>
        <v/>
      </c>
      <c r="J3937" s="11" t="str">
        <f t="shared" si="246"/>
        <v/>
      </c>
      <c r="K3937" s="11">
        <f t="shared" si="247"/>
        <v>0</v>
      </c>
    </row>
    <row r="3938" spans="1:11" s="11" customFormat="1">
      <c r="A3938" s="32">
        <v>2018</v>
      </c>
      <c r="B3938" s="32">
        <v>3140</v>
      </c>
      <c r="C3938" s="33" t="s">
        <v>353</v>
      </c>
      <c r="D3938" s="33" t="s">
        <v>354</v>
      </c>
      <c r="E3938" s="34">
        <v>31011</v>
      </c>
      <c r="F3938" s="35">
        <v>25.67</v>
      </c>
      <c r="G3938" s="34" t="s">
        <v>364</v>
      </c>
      <c r="H3938" s="14" t="str">
        <f t="shared" si="244"/>
        <v/>
      </c>
      <c r="I3938" s="11" t="str">
        <f t="shared" si="245"/>
        <v/>
      </c>
      <c r="J3938" s="11" t="str">
        <f t="shared" si="246"/>
        <v/>
      </c>
      <c r="K3938" s="11">
        <f t="shared" si="247"/>
        <v>0</v>
      </c>
    </row>
    <row r="3939" spans="1:11" s="11" customFormat="1">
      <c r="A3939" s="32">
        <v>2018</v>
      </c>
      <c r="B3939" s="32">
        <v>3140</v>
      </c>
      <c r="C3939" s="33" t="s">
        <v>353</v>
      </c>
      <c r="D3939" s="33" t="s">
        <v>354</v>
      </c>
      <c r="E3939" s="34">
        <v>44948</v>
      </c>
      <c r="F3939" s="35">
        <v>25.99</v>
      </c>
      <c r="G3939" s="34" t="s">
        <v>364</v>
      </c>
      <c r="H3939" s="14" t="str">
        <f t="shared" si="244"/>
        <v/>
      </c>
      <c r="I3939" s="11" t="str">
        <f t="shared" si="245"/>
        <v/>
      </c>
      <c r="J3939" s="11" t="str">
        <f t="shared" si="246"/>
        <v/>
      </c>
      <c r="K3939" s="11">
        <f t="shared" si="247"/>
        <v>0</v>
      </c>
    </row>
    <row r="3940" spans="1:11" s="11" customFormat="1">
      <c r="A3940" s="32">
        <v>2018</v>
      </c>
      <c r="B3940" s="32">
        <v>3140</v>
      </c>
      <c r="C3940" s="33" t="s">
        <v>565</v>
      </c>
      <c r="D3940" s="33" t="s">
        <v>566</v>
      </c>
      <c r="E3940" s="34">
        <v>1801</v>
      </c>
      <c r="F3940" s="35">
        <v>5.8</v>
      </c>
      <c r="G3940" s="34" t="s">
        <v>364</v>
      </c>
      <c r="H3940" s="14" t="str">
        <f t="shared" si="244"/>
        <v/>
      </c>
      <c r="I3940" s="11" t="str">
        <f t="shared" si="245"/>
        <v/>
      </c>
      <c r="J3940" s="11" t="str">
        <f t="shared" si="246"/>
        <v/>
      </c>
      <c r="K3940" s="11">
        <f t="shared" si="247"/>
        <v>0</v>
      </c>
    </row>
    <row r="3941" spans="1:11" s="11" customFormat="1">
      <c r="A3941" s="32">
        <v>2018</v>
      </c>
      <c r="B3941" s="32">
        <v>3140</v>
      </c>
      <c r="C3941" s="33" t="s">
        <v>563</v>
      </c>
      <c r="D3941" s="33" t="s">
        <v>564</v>
      </c>
      <c r="E3941" s="34">
        <v>372761</v>
      </c>
      <c r="F3941" s="35">
        <v>1.03</v>
      </c>
      <c r="G3941" s="34" t="s">
        <v>364</v>
      </c>
      <c r="H3941" s="14" t="str">
        <f t="shared" si="244"/>
        <v/>
      </c>
      <c r="I3941" s="11" t="str">
        <f t="shared" si="245"/>
        <v/>
      </c>
      <c r="J3941" s="11" t="str">
        <f t="shared" si="246"/>
        <v/>
      </c>
      <c r="K3941" s="11">
        <f t="shared" si="247"/>
        <v>0</v>
      </c>
    </row>
    <row r="3942" spans="1:11" s="11" customFormat="1">
      <c r="A3942" s="32">
        <v>2018</v>
      </c>
      <c r="B3942" s="32">
        <v>3148</v>
      </c>
      <c r="C3942" s="33" t="s">
        <v>565</v>
      </c>
      <c r="D3942" s="33" t="s">
        <v>566</v>
      </c>
      <c r="E3942" s="34">
        <v>51979</v>
      </c>
      <c r="F3942" s="35">
        <v>5.8</v>
      </c>
      <c r="G3942" s="34" t="s">
        <v>364</v>
      </c>
      <c r="H3942" s="14" t="str">
        <f t="shared" si="244"/>
        <v/>
      </c>
      <c r="I3942" s="11" t="str">
        <f t="shared" si="245"/>
        <v/>
      </c>
      <c r="J3942" s="11" t="str">
        <f t="shared" si="246"/>
        <v/>
      </c>
      <c r="K3942" s="11">
        <f t="shared" si="247"/>
        <v>0</v>
      </c>
    </row>
    <row r="3943" spans="1:11" s="11" customFormat="1">
      <c r="A3943" s="32">
        <v>2018</v>
      </c>
      <c r="B3943" s="32">
        <v>3148</v>
      </c>
      <c r="C3943" s="33" t="s">
        <v>563</v>
      </c>
      <c r="D3943" s="33" t="s">
        <v>564</v>
      </c>
      <c r="E3943" s="34">
        <v>7472</v>
      </c>
      <c r="F3943" s="35">
        <v>1.03</v>
      </c>
      <c r="G3943" s="34" t="s">
        <v>364</v>
      </c>
      <c r="H3943" s="14" t="str">
        <f t="shared" si="244"/>
        <v/>
      </c>
      <c r="I3943" s="11" t="str">
        <f t="shared" si="245"/>
        <v/>
      </c>
      <c r="J3943" s="11" t="str">
        <f t="shared" si="246"/>
        <v/>
      </c>
      <c r="K3943" s="11">
        <f t="shared" si="247"/>
        <v>0</v>
      </c>
    </row>
    <row r="3944" spans="1:11" s="11" customFormat="1">
      <c r="A3944" s="32">
        <v>2018</v>
      </c>
      <c r="B3944" s="32">
        <v>3149</v>
      </c>
      <c r="C3944" s="33" t="s">
        <v>353</v>
      </c>
      <c r="D3944" s="33" t="s">
        <v>354</v>
      </c>
      <c r="E3944" s="34">
        <v>46443</v>
      </c>
      <c r="F3944" s="35">
        <v>25.75</v>
      </c>
      <c r="G3944" s="34" t="s">
        <v>364</v>
      </c>
      <c r="H3944" s="14" t="str">
        <f t="shared" si="244"/>
        <v/>
      </c>
      <c r="I3944" s="11" t="str">
        <f t="shared" si="245"/>
        <v/>
      </c>
      <c r="J3944" s="11" t="str">
        <f t="shared" si="246"/>
        <v/>
      </c>
      <c r="K3944" s="11">
        <f t="shared" si="247"/>
        <v>0</v>
      </c>
    </row>
    <row r="3945" spans="1:11" s="11" customFormat="1">
      <c r="A3945" s="32">
        <v>2018</v>
      </c>
      <c r="B3945" s="32">
        <v>3149</v>
      </c>
      <c r="C3945" s="33" t="s">
        <v>353</v>
      </c>
      <c r="D3945" s="33" t="s">
        <v>354</v>
      </c>
      <c r="E3945" s="34">
        <v>15590</v>
      </c>
      <c r="F3945" s="35">
        <v>25.39</v>
      </c>
      <c r="G3945" s="34" t="s">
        <v>364</v>
      </c>
      <c r="H3945" s="14" t="str">
        <f t="shared" si="244"/>
        <v/>
      </c>
      <c r="I3945" s="11" t="str">
        <f t="shared" si="245"/>
        <v/>
      </c>
      <c r="J3945" s="11" t="str">
        <f t="shared" si="246"/>
        <v/>
      </c>
      <c r="K3945" s="11">
        <f t="shared" si="247"/>
        <v>0</v>
      </c>
    </row>
    <row r="3946" spans="1:11" s="11" customFormat="1">
      <c r="A3946" s="32">
        <v>2018</v>
      </c>
      <c r="B3946" s="32">
        <v>3149</v>
      </c>
      <c r="C3946" s="33" t="s">
        <v>565</v>
      </c>
      <c r="D3946" s="33" t="s">
        <v>566</v>
      </c>
      <c r="E3946" s="34">
        <v>2707</v>
      </c>
      <c r="F3946" s="35">
        <v>5.8</v>
      </c>
      <c r="G3946" s="34" t="s">
        <v>364</v>
      </c>
      <c r="H3946" s="14" t="str">
        <f t="shared" si="244"/>
        <v/>
      </c>
      <c r="I3946" s="11" t="str">
        <f t="shared" si="245"/>
        <v/>
      </c>
      <c r="J3946" s="11" t="str">
        <f t="shared" si="246"/>
        <v/>
      </c>
      <c r="K3946" s="11">
        <f t="shared" si="247"/>
        <v>0</v>
      </c>
    </row>
    <row r="3947" spans="1:11" s="11" customFormat="1">
      <c r="A3947" s="32">
        <v>2018</v>
      </c>
      <c r="B3947" s="32">
        <v>3161</v>
      </c>
      <c r="C3947" s="33" t="s">
        <v>565</v>
      </c>
      <c r="D3947" s="33" t="s">
        <v>566</v>
      </c>
      <c r="E3947" s="34">
        <v>9272</v>
      </c>
      <c r="F3947" s="35">
        <v>5.8</v>
      </c>
      <c r="G3947" s="34" t="s">
        <v>364</v>
      </c>
      <c r="H3947" s="14" t="str">
        <f t="shared" si="244"/>
        <v/>
      </c>
      <c r="I3947" s="11" t="str">
        <f t="shared" si="245"/>
        <v/>
      </c>
      <c r="J3947" s="11" t="str">
        <f t="shared" si="246"/>
        <v/>
      </c>
      <c r="K3947" s="11">
        <f t="shared" si="247"/>
        <v>0</v>
      </c>
    </row>
    <row r="3948" spans="1:11" s="11" customFormat="1">
      <c r="A3948" s="32">
        <v>2018</v>
      </c>
      <c r="B3948" s="32">
        <v>3236</v>
      </c>
      <c r="C3948" s="33" t="s">
        <v>563</v>
      </c>
      <c r="D3948" s="33" t="s">
        <v>564</v>
      </c>
      <c r="E3948" s="34">
        <v>522158</v>
      </c>
      <c r="F3948" s="35">
        <v>1.0269999999999999</v>
      </c>
      <c r="G3948" s="34" t="s">
        <v>364</v>
      </c>
      <c r="H3948" s="14" t="str">
        <f t="shared" si="244"/>
        <v/>
      </c>
      <c r="I3948" s="11" t="str">
        <f t="shared" si="245"/>
        <v/>
      </c>
      <c r="J3948" s="11" t="str">
        <f t="shared" si="246"/>
        <v/>
      </c>
      <c r="K3948" s="11">
        <f t="shared" si="247"/>
        <v>0</v>
      </c>
    </row>
    <row r="3949" spans="1:11" s="11" customFormat="1">
      <c r="A3949" s="32">
        <v>2018</v>
      </c>
      <c r="B3949" s="32">
        <v>3250</v>
      </c>
      <c r="C3949" s="33" t="s">
        <v>565</v>
      </c>
      <c r="D3949" s="33" t="s">
        <v>566</v>
      </c>
      <c r="E3949" s="34">
        <v>17</v>
      </c>
      <c r="F3949" s="35">
        <v>5.8</v>
      </c>
      <c r="G3949" s="34">
        <v>1402.5</v>
      </c>
      <c r="H3949" s="14">
        <f t="shared" si="244"/>
        <v>1382.865</v>
      </c>
      <c r="I3949" s="11">
        <f t="shared" si="245"/>
        <v>17</v>
      </c>
      <c r="J3949" s="11">
        <f t="shared" si="246"/>
        <v>98.6</v>
      </c>
      <c r="K3949" s="11">
        <f t="shared" si="247"/>
        <v>0</v>
      </c>
    </row>
    <row r="3950" spans="1:11" s="11" customFormat="1">
      <c r="A3950" s="32">
        <v>2018</v>
      </c>
      <c r="B3950" s="32">
        <v>3250</v>
      </c>
      <c r="C3950" s="33" t="s">
        <v>565</v>
      </c>
      <c r="D3950" s="33" t="s">
        <v>566</v>
      </c>
      <c r="E3950" s="34">
        <v>1429</v>
      </c>
      <c r="F3950" s="35">
        <v>5.8</v>
      </c>
      <c r="G3950" s="34">
        <v>1628.2</v>
      </c>
      <c r="H3950" s="14">
        <f t="shared" si="244"/>
        <v>134948.4724</v>
      </c>
      <c r="I3950" s="11">
        <f t="shared" si="245"/>
        <v>1429</v>
      </c>
      <c r="J3950" s="11">
        <f t="shared" si="246"/>
        <v>8288.1999999999989</v>
      </c>
      <c r="K3950" s="11">
        <f t="shared" si="247"/>
        <v>0</v>
      </c>
    </row>
    <row r="3951" spans="1:11" s="11" customFormat="1">
      <c r="A3951" s="32">
        <v>2018</v>
      </c>
      <c r="B3951" s="32">
        <v>3250</v>
      </c>
      <c r="C3951" s="33" t="s">
        <v>565</v>
      </c>
      <c r="D3951" s="33" t="s">
        <v>566</v>
      </c>
      <c r="E3951" s="34">
        <v>17</v>
      </c>
      <c r="F3951" s="35">
        <v>5.8</v>
      </c>
      <c r="G3951" s="34">
        <v>1399</v>
      </c>
      <c r="H3951" s="14">
        <f t="shared" si="244"/>
        <v>1379.414</v>
      </c>
      <c r="I3951" s="11">
        <f t="shared" si="245"/>
        <v>17</v>
      </c>
      <c r="J3951" s="11">
        <f t="shared" si="246"/>
        <v>98.6</v>
      </c>
      <c r="K3951" s="11">
        <f t="shared" si="247"/>
        <v>0</v>
      </c>
    </row>
    <row r="3952" spans="1:11" s="11" customFormat="1">
      <c r="A3952" s="32">
        <v>2018</v>
      </c>
      <c r="B3952" s="32">
        <v>3250</v>
      </c>
      <c r="C3952" s="33" t="s">
        <v>565</v>
      </c>
      <c r="D3952" s="33" t="s">
        <v>566</v>
      </c>
      <c r="E3952" s="34">
        <v>212</v>
      </c>
      <c r="F3952" s="35">
        <v>5.8</v>
      </c>
      <c r="G3952" s="34">
        <v>1456.6</v>
      </c>
      <c r="H3952" s="14">
        <f t="shared" si="244"/>
        <v>17910.353599999999</v>
      </c>
      <c r="I3952" s="11">
        <f t="shared" si="245"/>
        <v>212</v>
      </c>
      <c r="J3952" s="11">
        <f t="shared" si="246"/>
        <v>1229.5999999999999</v>
      </c>
      <c r="K3952" s="11">
        <f t="shared" si="247"/>
        <v>0</v>
      </c>
    </row>
    <row r="3953" spans="1:11" s="11" customFormat="1">
      <c r="A3953" s="32">
        <v>2018</v>
      </c>
      <c r="B3953" s="32">
        <v>3250</v>
      </c>
      <c r="C3953" s="33" t="s">
        <v>565</v>
      </c>
      <c r="D3953" s="33" t="s">
        <v>566</v>
      </c>
      <c r="E3953" s="34">
        <v>712</v>
      </c>
      <c r="F3953" s="35">
        <v>5.8</v>
      </c>
      <c r="G3953" s="34">
        <v>1501.4</v>
      </c>
      <c r="H3953" s="14">
        <f t="shared" si="244"/>
        <v>62001.81440000001</v>
      </c>
      <c r="I3953" s="11">
        <f t="shared" si="245"/>
        <v>712</v>
      </c>
      <c r="J3953" s="11">
        <f t="shared" si="246"/>
        <v>4129.5999999999995</v>
      </c>
      <c r="K3953" s="11">
        <f t="shared" si="247"/>
        <v>0</v>
      </c>
    </row>
    <row r="3954" spans="1:11" s="11" customFormat="1">
      <c r="A3954" s="32">
        <v>2018</v>
      </c>
      <c r="B3954" s="32">
        <v>3250</v>
      </c>
      <c r="C3954" s="33" t="s">
        <v>565</v>
      </c>
      <c r="D3954" s="33" t="s">
        <v>566</v>
      </c>
      <c r="E3954" s="34">
        <v>7227</v>
      </c>
      <c r="F3954" s="35">
        <v>5.8</v>
      </c>
      <c r="G3954" s="34">
        <v>1587.1</v>
      </c>
      <c r="H3954" s="14">
        <f t="shared" si="244"/>
        <v>665258.35859999992</v>
      </c>
      <c r="I3954" s="11">
        <f t="shared" si="245"/>
        <v>7227</v>
      </c>
      <c r="J3954" s="11">
        <f t="shared" si="246"/>
        <v>41916.6</v>
      </c>
      <c r="K3954" s="11">
        <f t="shared" si="247"/>
        <v>0</v>
      </c>
    </row>
    <row r="3955" spans="1:11" s="11" customFormat="1">
      <c r="A3955" s="32">
        <v>2018</v>
      </c>
      <c r="B3955" s="32">
        <v>3250</v>
      </c>
      <c r="C3955" s="33" t="s">
        <v>565</v>
      </c>
      <c r="D3955" s="33" t="s">
        <v>566</v>
      </c>
      <c r="E3955" s="34">
        <v>9577</v>
      </c>
      <c r="F3955" s="35">
        <v>5.8</v>
      </c>
      <c r="G3955" s="34">
        <v>1664.4</v>
      </c>
      <c r="H3955" s="14">
        <f t="shared" si="244"/>
        <v>924517.61040000001</v>
      </c>
      <c r="I3955" s="11">
        <f t="shared" si="245"/>
        <v>9577</v>
      </c>
      <c r="J3955" s="11">
        <f t="shared" si="246"/>
        <v>55546.6</v>
      </c>
      <c r="K3955" s="11">
        <f t="shared" si="247"/>
        <v>0</v>
      </c>
    </row>
    <row r="3956" spans="1:11" s="11" customFormat="1">
      <c r="A3956" s="32">
        <v>2018</v>
      </c>
      <c r="B3956" s="32">
        <v>3250</v>
      </c>
      <c r="C3956" s="33" t="s">
        <v>563</v>
      </c>
      <c r="D3956" s="33" t="s">
        <v>564</v>
      </c>
      <c r="E3956" s="34">
        <v>221</v>
      </c>
      <c r="F3956" s="35">
        <v>1.024</v>
      </c>
      <c r="G3956" s="34">
        <v>423.1</v>
      </c>
      <c r="H3956" s="14">
        <f t="shared" si="244"/>
        <v>957.49222400000008</v>
      </c>
      <c r="I3956" s="11">
        <f t="shared" si="245"/>
        <v>221</v>
      </c>
      <c r="J3956" s="11">
        <f t="shared" si="246"/>
        <v>226.304</v>
      </c>
      <c r="K3956" s="11">
        <f t="shared" si="247"/>
        <v>0</v>
      </c>
    </row>
    <row r="3957" spans="1:11" s="11" customFormat="1">
      <c r="A3957" s="32">
        <v>2018</v>
      </c>
      <c r="B3957" s="32">
        <v>3250</v>
      </c>
      <c r="C3957" s="33" t="s">
        <v>563</v>
      </c>
      <c r="D3957" s="33" t="s">
        <v>564</v>
      </c>
      <c r="E3957" s="34">
        <v>423</v>
      </c>
      <c r="F3957" s="35">
        <v>1.024</v>
      </c>
      <c r="G3957" s="34">
        <v>274.60000000000002</v>
      </c>
      <c r="H3957" s="14">
        <f t="shared" si="244"/>
        <v>1189.4353920000003</v>
      </c>
      <c r="I3957" s="11">
        <f t="shared" si="245"/>
        <v>423</v>
      </c>
      <c r="J3957" s="11">
        <f t="shared" si="246"/>
        <v>433.15199999999999</v>
      </c>
      <c r="K3957" s="11">
        <f t="shared" si="247"/>
        <v>0</v>
      </c>
    </row>
    <row r="3958" spans="1:11" s="11" customFormat="1">
      <c r="A3958" s="32">
        <v>2018</v>
      </c>
      <c r="B3958" s="32">
        <v>3250</v>
      </c>
      <c r="C3958" s="33" t="s">
        <v>563</v>
      </c>
      <c r="D3958" s="33" t="s">
        <v>564</v>
      </c>
      <c r="E3958" s="34">
        <v>42110</v>
      </c>
      <c r="F3958" s="35">
        <v>1.024</v>
      </c>
      <c r="G3958" s="34">
        <v>330.9</v>
      </c>
      <c r="H3958" s="14">
        <f t="shared" si="244"/>
        <v>142686.19775999998</v>
      </c>
      <c r="I3958" s="11">
        <f t="shared" si="245"/>
        <v>42110</v>
      </c>
      <c r="J3958" s="11">
        <f t="shared" si="246"/>
        <v>43120.639999999999</v>
      </c>
      <c r="K3958" s="11">
        <f t="shared" si="247"/>
        <v>0</v>
      </c>
    </row>
    <row r="3959" spans="1:11" s="11" customFormat="1">
      <c r="A3959" s="32">
        <v>2018</v>
      </c>
      <c r="B3959" s="32">
        <v>3250</v>
      </c>
      <c r="C3959" s="33" t="s">
        <v>563</v>
      </c>
      <c r="D3959" s="33" t="s">
        <v>564</v>
      </c>
      <c r="E3959" s="34">
        <v>23907</v>
      </c>
      <c r="F3959" s="35">
        <v>1.024</v>
      </c>
      <c r="G3959" s="34">
        <v>4108.8999999999996</v>
      </c>
      <c r="H3959" s="14">
        <f t="shared" si="244"/>
        <v>1005890.276352</v>
      </c>
      <c r="I3959" s="11">
        <f t="shared" si="245"/>
        <v>23907</v>
      </c>
      <c r="J3959" s="11">
        <f t="shared" si="246"/>
        <v>24480.768</v>
      </c>
      <c r="K3959" s="11">
        <f t="shared" si="247"/>
        <v>0</v>
      </c>
    </row>
    <row r="3960" spans="1:11" s="11" customFormat="1">
      <c r="A3960" s="32">
        <v>2018</v>
      </c>
      <c r="B3960" s="32">
        <v>3250</v>
      </c>
      <c r="C3960" s="33" t="s">
        <v>563</v>
      </c>
      <c r="D3960" s="33" t="s">
        <v>564</v>
      </c>
      <c r="E3960" s="34">
        <v>16447</v>
      </c>
      <c r="F3960" s="35">
        <v>1.024</v>
      </c>
      <c r="G3960" s="34">
        <v>324.2</v>
      </c>
      <c r="H3960" s="14">
        <f t="shared" si="244"/>
        <v>54600.882175999999</v>
      </c>
      <c r="I3960" s="11">
        <f t="shared" si="245"/>
        <v>16447</v>
      </c>
      <c r="J3960" s="11">
        <f t="shared" si="246"/>
        <v>16841.727999999999</v>
      </c>
      <c r="K3960" s="11">
        <f t="shared" si="247"/>
        <v>0</v>
      </c>
    </row>
    <row r="3961" spans="1:11" s="11" customFormat="1">
      <c r="A3961" s="32">
        <v>2018</v>
      </c>
      <c r="B3961" s="32">
        <v>3250</v>
      </c>
      <c r="C3961" s="33" t="s">
        <v>563</v>
      </c>
      <c r="D3961" s="33" t="s">
        <v>564</v>
      </c>
      <c r="E3961" s="34">
        <v>930</v>
      </c>
      <c r="F3961" s="35">
        <v>1.024</v>
      </c>
      <c r="G3961" s="34">
        <v>292.89999999999998</v>
      </c>
      <c r="H3961" s="14">
        <f t="shared" si="244"/>
        <v>2789.3452799999995</v>
      </c>
      <c r="I3961" s="11">
        <f t="shared" si="245"/>
        <v>930</v>
      </c>
      <c r="J3961" s="11">
        <f t="shared" si="246"/>
        <v>952.32</v>
      </c>
      <c r="K3961" s="11">
        <f t="shared" si="247"/>
        <v>0</v>
      </c>
    </row>
    <row r="3962" spans="1:11" s="11" customFormat="1">
      <c r="A3962" s="32">
        <v>2018</v>
      </c>
      <c r="B3962" s="32">
        <v>3250</v>
      </c>
      <c r="C3962" s="33" t="s">
        <v>563</v>
      </c>
      <c r="D3962" s="33" t="s">
        <v>564</v>
      </c>
      <c r="E3962" s="34">
        <v>972</v>
      </c>
      <c r="F3962" s="35">
        <v>1.024</v>
      </c>
      <c r="G3962" s="34">
        <v>338.2</v>
      </c>
      <c r="H3962" s="14">
        <f t="shared" si="244"/>
        <v>3366.1992959999998</v>
      </c>
      <c r="I3962" s="11">
        <f t="shared" si="245"/>
        <v>972</v>
      </c>
      <c r="J3962" s="11">
        <f t="shared" si="246"/>
        <v>995.32799999999997</v>
      </c>
      <c r="K3962" s="11">
        <f t="shared" si="247"/>
        <v>0</v>
      </c>
    </row>
    <row r="3963" spans="1:11" s="11" customFormat="1">
      <c r="A3963" s="32">
        <v>2018</v>
      </c>
      <c r="B3963" s="32">
        <v>3250</v>
      </c>
      <c r="C3963" s="33" t="s">
        <v>563</v>
      </c>
      <c r="D3963" s="33" t="s">
        <v>564</v>
      </c>
      <c r="E3963" s="34">
        <v>11713</v>
      </c>
      <c r="F3963" s="35">
        <v>1.024</v>
      </c>
      <c r="G3963" s="34">
        <v>334.4</v>
      </c>
      <c r="H3963" s="14">
        <f t="shared" si="244"/>
        <v>40108.310527999995</v>
      </c>
      <c r="I3963" s="11">
        <f t="shared" si="245"/>
        <v>11713</v>
      </c>
      <c r="J3963" s="11">
        <f t="shared" si="246"/>
        <v>11994.112000000001</v>
      </c>
      <c r="K3963" s="11">
        <f t="shared" si="247"/>
        <v>0</v>
      </c>
    </row>
    <row r="3964" spans="1:11" s="11" customFormat="1">
      <c r="A3964" s="32">
        <v>2018</v>
      </c>
      <c r="B3964" s="32">
        <v>3264</v>
      </c>
      <c r="C3964" s="33" t="s">
        <v>563</v>
      </c>
      <c r="D3964" s="33" t="s">
        <v>564</v>
      </c>
      <c r="E3964" s="34">
        <v>80450</v>
      </c>
      <c r="F3964" s="35">
        <v>1.028</v>
      </c>
      <c r="G3964" s="34">
        <v>424.3</v>
      </c>
      <c r="H3964" s="14">
        <f t="shared" si="244"/>
        <v>350907.13180000003</v>
      </c>
      <c r="I3964" s="11">
        <f t="shared" si="245"/>
        <v>80450</v>
      </c>
      <c r="J3964" s="11">
        <f t="shared" si="246"/>
        <v>82702.600000000006</v>
      </c>
      <c r="K3964" s="11">
        <f t="shared" si="247"/>
        <v>0</v>
      </c>
    </row>
    <row r="3965" spans="1:11" s="11" customFormat="1">
      <c r="A3965" s="32">
        <v>2018</v>
      </c>
      <c r="B3965" s="32">
        <v>3287</v>
      </c>
      <c r="C3965" s="33" t="s">
        <v>563</v>
      </c>
      <c r="D3965" s="33" t="s">
        <v>564</v>
      </c>
      <c r="E3965" s="34">
        <v>13</v>
      </c>
      <c r="F3965" s="35">
        <v>1.026</v>
      </c>
      <c r="G3965" s="34">
        <v>1072.5999999999999</v>
      </c>
      <c r="H3965" s="14">
        <f t="shared" si="244"/>
        <v>143.063388</v>
      </c>
      <c r="I3965" s="11">
        <f t="shared" si="245"/>
        <v>13</v>
      </c>
      <c r="J3965" s="11">
        <f t="shared" si="246"/>
        <v>13.338000000000001</v>
      </c>
      <c r="K3965" s="11">
        <f t="shared" si="247"/>
        <v>0</v>
      </c>
    </row>
    <row r="3966" spans="1:11" s="11" customFormat="1">
      <c r="A3966" s="32">
        <v>2018</v>
      </c>
      <c r="B3966" s="32">
        <v>3287</v>
      </c>
      <c r="C3966" s="33" t="s">
        <v>563</v>
      </c>
      <c r="D3966" s="33" t="s">
        <v>564</v>
      </c>
      <c r="E3966" s="34">
        <v>95562</v>
      </c>
      <c r="F3966" s="35">
        <v>1.026</v>
      </c>
      <c r="G3966" s="34">
        <v>1076.7</v>
      </c>
      <c r="H3966" s="14">
        <f t="shared" si="244"/>
        <v>1055667.8714040001</v>
      </c>
      <c r="I3966" s="11">
        <f t="shared" si="245"/>
        <v>95562</v>
      </c>
      <c r="J3966" s="11">
        <f t="shared" si="246"/>
        <v>98046.612000000008</v>
      </c>
      <c r="K3966" s="11">
        <f t="shared" si="247"/>
        <v>0</v>
      </c>
    </row>
    <row r="3967" spans="1:11" s="11" customFormat="1">
      <c r="A3967" s="32">
        <v>2018</v>
      </c>
      <c r="B3967" s="32">
        <v>3295</v>
      </c>
      <c r="C3967" s="33" t="s">
        <v>565</v>
      </c>
      <c r="D3967" s="33" t="s">
        <v>566</v>
      </c>
      <c r="E3967" s="34">
        <v>10369</v>
      </c>
      <c r="F3967" s="35">
        <v>5.77</v>
      </c>
      <c r="G3967" s="34">
        <v>1679.2</v>
      </c>
      <c r="H3967" s="14">
        <f t="shared" si="244"/>
        <v>1004650.7509600001</v>
      </c>
      <c r="I3967" s="11">
        <f t="shared" si="245"/>
        <v>10369</v>
      </c>
      <c r="J3967" s="11">
        <f t="shared" si="246"/>
        <v>59829.13</v>
      </c>
      <c r="K3967" s="11">
        <f t="shared" si="247"/>
        <v>0</v>
      </c>
    </row>
    <row r="3968" spans="1:11" s="11" customFormat="1">
      <c r="A3968" s="32">
        <v>2018</v>
      </c>
      <c r="B3968" s="32">
        <v>3295</v>
      </c>
      <c r="C3968" s="33" t="s">
        <v>563</v>
      </c>
      <c r="D3968" s="33" t="s">
        <v>564</v>
      </c>
      <c r="E3968" s="34">
        <v>9530</v>
      </c>
      <c r="F3968" s="35">
        <v>1.0289999999999999</v>
      </c>
      <c r="G3968" s="34">
        <v>338.5</v>
      </c>
      <c r="H3968" s="14">
        <f t="shared" si="244"/>
        <v>33194.562449999998</v>
      </c>
      <c r="I3968" s="11">
        <f t="shared" si="245"/>
        <v>9530</v>
      </c>
      <c r="J3968" s="11">
        <f t="shared" si="246"/>
        <v>9806.369999999999</v>
      </c>
      <c r="K3968" s="11">
        <f t="shared" si="247"/>
        <v>0</v>
      </c>
    </row>
    <row r="3969" spans="1:11" s="11" customFormat="1">
      <c r="A3969" s="32">
        <v>2018</v>
      </c>
      <c r="B3969" s="32">
        <v>3295</v>
      </c>
      <c r="C3969" s="33" t="s">
        <v>563</v>
      </c>
      <c r="D3969" s="33" t="s">
        <v>564</v>
      </c>
      <c r="E3969" s="34">
        <v>462843</v>
      </c>
      <c r="F3969" s="35">
        <v>1.0289999999999999</v>
      </c>
      <c r="G3969" s="34">
        <v>355</v>
      </c>
      <c r="H3969" s="14">
        <f t="shared" si="244"/>
        <v>1690742.3368499998</v>
      </c>
      <c r="I3969" s="11">
        <f t="shared" si="245"/>
        <v>462843</v>
      </c>
      <c r="J3969" s="11">
        <f t="shared" si="246"/>
        <v>476265.44699999999</v>
      </c>
      <c r="K3969" s="11">
        <f t="shared" si="247"/>
        <v>0</v>
      </c>
    </row>
    <row r="3970" spans="1:11" s="11" customFormat="1">
      <c r="A3970" s="32">
        <v>2018</v>
      </c>
      <c r="B3970" s="32">
        <v>3295</v>
      </c>
      <c r="C3970" s="33" t="s">
        <v>563</v>
      </c>
      <c r="D3970" s="33" t="s">
        <v>564</v>
      </c>
      <c r="E3970" s="34">
        <v>219616</v>
      </c>
      <c r="F3970" s="35">
        <v>1.0289999999999999</v>
      </c>
      <c r="G3970" s="34">
        <v>354.9</v>
      </c>
      <c r="H3970" s="14">
        <f t="shared" si="244"/>
        <v>802020.28233599989</v>
      </c>
      <c r="I3970" s="11">
        <f t="shared" si="245"/>
        <v>219616</v>
      </c>
      <c r="J3970" s="11">
        <f t="shared" si="246"/>
        <v>225984.86399999997</v>
      </c>
      <c r="K3970" s="11">
        <f t="shared" si="247"/>
        <v>0</v>
      </c>
    </row>
    <row r="3971" spans="1:11" s="11" customFormat="1">
      <c r="A3971" s="32">
        <v>2018</v>
      </c>
      <c r="B3971" s="32">
        <v>3295</v>
      </c>
      <c r="C3971" s="33" t="s">
        <v>563</v>
      </c>
      <c r="D3971" s="33" t="s">
        <v>564</v>
      </c>
      <c r="E3971" s="34">
        <v>82977</v>
      </c>
      <c r="F3971" s="35">
        <v>1.0289999999999999</v>
      </c>
      <c r="G3971" s="34">
        <v>367.2</v>
      </c>
      <c r="H3971" s="14">
        <f t="shared" si="244"/>
        <v>313527.59877599997</v>
      </c>
      <c r="I3971" s="11">
        <f t="shared" si="245"/>
        <v>82977</v>
      </c>
      <c r="J3971" s="11">
        <f t="shared" si="246"/>
        <v>85383.332999999999</v>
      </c>
      <c r="K3971" s="11">
        <f t="shared" si="247"/>
        <v>0</v>
      </c>
    </row>
    <row r="3972" spans="1:11" s="11" customFormat="1">
      <c r="A3972" s="32">
        <v>2018</v>
      </c>
      <c r="B3972" s="32">
        <v>3295</v>
      </c>
      <c r="C3972" s="33" t="s">
        <v>563</v>
      </c>
      <c r="D3972" s="33" t="s">
        <v>564</v>
      </c>
      <c r="E3972" s="34">
        <v>79789</v>
      </c>
      <c r="F3972" s="35">
        <v>1.0289999999999999</v>
      </c>
      <c r="G3972" s="34">
        <v>339.3</v>
      </c>
      <c r="H3972" s="14">
        <f t="shared" si="244"/>
        <v>278575.07523299998</v>
      </c>
      <c r="I3972" s="11">
        <f t="shared" si="245"/>
        <v>79789</v>
      </c>
      <c r="J3972" s="11">
        <f t="shared" si="246"/>
        <v>82102.880999999994</v>
      </c>
      <c r="K3972" s="11">
        <f t="shared" si="247"/>
        <v>0</v>
      </c>
    </row>
    <row r="3973" spans="1:11" s="11" customFormat="1">
      <c r="A3973" s="32">
        <v>2018</v>
      </c>
      <c r="B3973" s="32">
        <v>3295</v>
      </c>
      <c r="C3973" s="33" t="s">
        <v>563</v>
      </c>
      <c r="D3973" s="33" t="s">
        <v>564</v>
      </c>
      <c r="E3973" s="34">
        <v>38498</v>
      </c>
      <c r="F3973" s="35">
        <v>1.0289999999999999</v>
      </c>
      <c r="G3973" s="34">
        <v>341.8</v>
      </c>
      <c r="H3973" s="14">
        <f t="shared" si="244"/>
        <v>135402.16275600001</v>
      </c>
      <c r="I3973" s="11">
        <f t="shared" si="245"/>
        <v>38498</v>
      </c>
      <c r="J3973" s="11">
        <f t="shared" si="246"/>
        <v>39614.441999999995</v>
      </c>
      <c r="K3973" s="11">
        <f t="shared" si="247"/>
        <v>0</v>
      </c>
    </row>
    <row r="3974" spans="1:11" s="11" customFormat="1">
      <c r="A3974" s="32">
        <v>2018</v>
      </c>
      <c r="B3974" s="32">
        <v>3295</v>
      </c>
      <c r="C3974" s="33" t="s">
        <v>563</v>
      </c>
      <c r="D3974" s="33" t="s">
        <v>564</v>
      </c>
      <c r="E3974" s="34">
        <v>36554</v>
      </c>
      <c r="F3974" s="35">
        <v>1.0289999999999999</v>
      </c>
      <c r="G3974" s="34">
        <v>334.8</v>
      </c>
      <c r="H3974" s="14">
        <f t="shared" ref="H3974:H4037" si="248">IF(I3974="","",G3974/100*F3974*E3974)</f>
        <v>125931.892968</v>
      </c>
      <c r="I3974" s="11">
        <f t="shared" ref="I3974:I4037" si="249">IF(OR(G3974=".",F3974=".",E3974="."),"",E3974)</f>
        <v>36554</v>
      </c>
      <c r="J3974" s="11">
        <f t="shared" ref="J3974:J4037" si="250">IF(I3974="","",F3974*I3974)</f>
        <v>37614.065999999999</v>
      </c>
      <c r="K3974" s="11">
        <f t="shared" ref="K3974:K4037" si="251">IF(C3974="LIG",1,0)</f>
        <v>0</v>
      </c>
    </row>
    <row r="3975" spans="1:11" s="11" customFormat="1">
      <c r="A3975" s="32">
        <v>2018</v>
      </c>
      <c r="B3975" s="32">
        <v>3295</v>
      </c>
      <c r="C3975" s="33" t="s">
        <v>563</v>
      </c>
      <c r="D3975" s="33" t="s">
        <v>564</v>
      </c>
      <c r="E3975" s="34">
        <v>35958</v>
      </c>
      <c r="F3975" s="35">
        <v>1.0289999999999999</v>
      </c>
      <c r="G3975" s="34">
        <v>372.5</v>
      </c>
      <c r="H3975" s="14">
        <f t="shared" si="248"/>
        <v>137827.91295</v>
      </c>
      <c r="I3975" s="11">
        <f t="shared" si="249"/>
        <v>35958</v>
      </c>
      <c r="J3975" s="11">
        <f t="shared" si="250"/>
        <v>37000.781999999999</v>
      </c>
      <c r="K3975" s="11">
        <f t="shared" si="251"/>
        <v>0</v>
      </c>
    </row>
    <row r="3976" spans="1:11" s="11" customFormat="1">
      <c r="A3976" s="32">
        <v>2018</v>
      </c>
      <c r="B3976" s="32">
        <v>3295</v>
      </c>
      <c r="C3976" s="33" t="s">
        <v>563</v>
      </c>
      <c r="D3976" s="33" t="s">
        <v>564</v>
      </c>
      <c r="E3976" s="34">
        <v>30742</v>
      </c>
      <c r="F3976" s="35">
        <v>1.0289999999999999</v>
      </c>
      <c r="G3976" s="34">
        <v>354</v>
      </c>
      <c r="H3976" s="14">
        <f t="shared" si="248"/>
        <v>111982.65371999999</v>
      </c>
      <c r="I3976" s="11">
        <f t="shared" si="249"/>
        <v>30742</v>
      </c>
      <c r="J3976" s="11">
        <f t="shared" si="250"/>
        <v>31633.517999999996</v>
      </c>
      <c r="K3976" s="11">
        <f t="shared" si="251"/>
        <v>0</v>
      </c>
    </row>
    <row r="3977" spans="1:11" s="11" customFormat="1">
      <c r="A3977" s="32">
        <v>2018</v>
      </c>
      <c r="B3977" s="32">
        <v>3295</v>
      </c>
      <c r="C3977" s="33" t="s">
        <v>563</v>
      </c>
      <c r="D3977" s="33" t="s">
        <v>564</v>
      </c>
      <c r="E3977" s="34">
        <v>19060</v>
      </c>
      <c r="F3977" s="35">
        <v>1.0289999999999999</v>
      </c>
      <c r="G3977" s="34">
        <v>355.6</v>
      </c>
      <c r="H3977" s="14">
        <f t="shared" si="248"/>
        <v>69742.903439999995</v>
      </c>
      <c r="I3977" s="11">
        <f t="shared" si="249"/>
        <v>19060</v>
      </c>
      <c r="J3977" s="11">
        <f t="shared" si="250"/>
        <v>19612.739999999998</v>
      </c>
      <c r="K3977" s="11">
        <f t="shared" si="251"/>
        <v>0</v>
      </c>
    </row>
    <row r="3978" spans="1:11" s="11" customFormat="1">
      <c r="A3978" s="32">
        <v>2018</v>
      </c>
      <c r="B3978" s="32">
        <v>3297</v>
      </c>
      <c r="C3978" s="33" t="s">
        <v>565</v>
      </c>
      <c r="D3978" s="33" t="s">
        <v>566</v>
      </c>
      <c r="E3978" s="34">
        <v>2673</v>
      </c>
      <c r="F3978" s="35">
        <v>5.77</v>
      </c>
      <c r="G3978" s="34">
        <v>1687.3</v>
      </c>
      <c r="H3978" s="14">
        <f t="shared" si="248"/>
        <v>260235.82233</v>
      </c>
      <c r="I3978" s="11">
        <f t="shared" si="249"/>
        <v>2673</v>
      </c>
      <c r="J3978" s="11">
        <f t="shared" si="250"/>
        <v>15423.21</v>
      </c>
      <c r="K3978" s="11">
        <f t="shared" si="251"/>
        <v>0</v>
      </c>
    </row>
    <row r="3979" spans="1:11" s="11" customFormat="1">
      <c r="A3979" s="32">
        <v>2018</v>
      </c>
      <c r="B3979" s="32">
        <v>3297</v>
      </c>
      <c r="C3979" s="33" t="s">
        <v>353</v>
      </c>
      <c r="D3979" s="33" t="s">
        <v>354</v>
      </c>
      <c r="E3979" s="34">
        <v>118</v>
      </c>
      <c r="F3979" s="35">
        <v>25.97</v>
      </c>
      <c r="G3979" s="34">
        <v>281.60000000000002</v>
      </c>
      <c r="H3979" s="14">
        <f t="shared" si="248"/>
        <v>8629.5193600000002</v>
      </c>
      <c r="I3979" s="11">
        <f t="shared" si="249"/>
        <v>118</v>
      </c>
      <c r="J3979" s="11">
        <f t="shared" si="250"/>
        <v>3064.46</v>
      </c>
      <c r="K3979" s="11">
        <f t="shared" si="251"/>
        <v>0</v>
      </c>
    </row>
    <row r="3980" spans="1:11" s="11" customFormat="1">
      <c r="A3980" s="32">
        <v>2018</v>
      </c>
      <c r="B3980" s="32">
        <v>3297</v>
      </c>
      <c r="C3980" s="33" t="s">
        <v>353</v>
      </c>
      <c r="D3980" s="33" t="s">
        <v>354</v>
      </c>
      <c r="E3980" s="34">
        <v>9980</v>
      </c>
      <c r="F3980" s="35">
        <v>25.49</v>
      </c>
      <c r="G3980" s="34">
        <v>379.4</v>
      </c>
      <c r="H3980" s="14">
        <f t="shared" si="248"/>
        <v>965156.41879999975</v>
      </c>
      <c r="I3980" s="11">
        <f t="shared" si="249"/>
        <v>9980</v>
      </c>
      <c r="J3980" s="11">
        <f t="shared" si="250"/>
        <v>254390.19999999998</v>
      </c>
      <c r="K3980" s="11">
        <f t="shared" si="251"/>
        <v>0</v>
      </c>
    </row>
    <row r="3981" spans="1:11" s="11" customFormat="1">
      <c r="A3981" s="32">
        <v>2018</v>
      </c>
      <c r="B3981" s="32">
        <v>3297</v>
      </c>
      <c r="C3981" s="33" t="s">
        <v>353</v>
      </c>
      <c r="D3981" s="33" t="s">
        <v>354</v>
      </c>
      <c r="E3981" s="34">
        <v>25977</v>
      </c>
      <c r="F3981" s="35">
        <v>25.52</v>
      </c>
      <c r="G3981" s="34">
        <v>337.3</v>
      </c>
      <c r="H3981" s="14">
        <f t="shared" si="248"/>
        <v>2236073.1439200002</v>
      </c>
      <c r="I3981" s="11">
        <f t="shared" si="249"/>
        <v>25977</v>
      </c>
      <c r="J3981" s="11">
        <f t="shared" si="250"/>
        <v>662933.04</v>
      </c>
      <c r="K3981" s="11">
        <f t="shared" si="251"/>
        <v>0</v>
      </c>
    </row>
    <row r="3982" spans="1:11" s="11" customFormat="1">
      <c r="A3982" s="32">
        <v>2018</v>
      </c>
      <c r="B3982" s="32">
        <v>3297</v>
      </c>
      <c r="C3982" s="33" t="s">
        <v>353</v>
      </c>
      <c r="D3982" s="33" t="s">
        <v>354</v>
      </c>
      <c r="E3982" s="34">
        <v>11143</v>
      </c>
      <c r="F3982" s="35">
        <v>25.21</v>
      </c>
      <c r="G3982" s="34">
        <v>385.9</v>
      </c>
      <c r="H3982" s="14">
        <f t="shared" si="248"/>
        <v>1084051.1007700001</v>
      </c>
      <c r="I3982" s="11">
        <f t="shared" si="249"/>
        <v>11143</v>
      </c>
      <c r="J3982" s="11">
        <f t="shared" si="250"/>
        <v>280915.03000000003</v>
      </c>
      <c r="K3982" s="11">
        <f t="shared" si="251"/>
        <v>0</v>
      </c>
    </row>
    <row r="3983" spans="1:11" s="11" customFormat="1">
      <c r="A3983" s="32">
        <v>2018</v>
      </c>
      <c r="B3983" s="32">
        <v>3297</v>
      </c>
      <c r="C3983" s="33" t="s">
        <v>353</v>
      </c>
      <c r="D3983" s="33" t="s">
        <v>354</v>
      </c>
      <c r="E3983" s="34">
        <v>12733</v>
      </c>
      <c r="F3983" s="35">
        <v>26.74</v>
      </c>
      <c r="G3983" s="34">
        <v>325.5</v>
      </c>
      <c r="H3983" s="14">
        <f t="shared" si="248"/>
        <v>1108263.7670999998</v>
      </c>
      <c r="I3983" s="11">
        <f t="shared" si="249"/>
        <v>12733</v>
      </c>
      <c r="J3983" s="11">
        <f t="shared" si="250"/>
        <v>340480.42</v>
      </c>
      <c r="K3983" s="11">
        <f t="shared" si="251"/>
        <v>0</v>
      </c>
    </row>
    <row r="3984" spans="1:11" s="11" customFormat="1">
      <c r="A3984" s="32">
        <v>2018</v>
      </c>
      <c r="B3984" s="32">
        <v>3297</v>
      </c>
      <c r="C3984" s="33" t="s">
        <v>353</v>
      </c>
      <c r="D3984" s="33" t="s">
        <v>354</v>
      </c>
      <c r="E3984" s="34">
        <v>12804</v>
      </c>
      <c r="F3984" s="35">
        <v>25.11</v>
      </c>
      <c r="G3984" s="34">
        <v>346.8</v>
      </c>
      <c r="H3984" s="14">
        <f t="shared" si="248"/>
        <v>1114991.2699199999</v>
      </c>
      <c r="I3984" s="11">
        <f t="shared" si="249"/>
        <v>12804</v>
      </c>
      <c r="J3984" s="11">
        <f t="shared" si="250"/>
        <v>321508.44</v>
      </c>
      <c r="K3984" s="11">
        <f t="shared" si="251"/>
        <v>0</v>
      </c>
    </row>
    <row r="3985" spans="1:11" s="11" customFormat="1">
      <c r="A3985" s="32">
        <v>2018</v>
      </c>
      <c r="B3985" s="32">
        <v>3297</v>
      </c>
      <c r="C3985" s="33" t="s">
        <v>353</v>
      </c>
      <c r="D3985" s="33" t="s">
        <v>354</v>
      </c>
      <c r="E3985" s="34">
        <v>12454</v>
      </c>
      <c r="F3985" s="35">
        <v>24.84</v>
      </c>
      <c r="G3985" s="34">
        <v>342</v>
      </c>
      <c r="H3985" s="14">
        <f t="shared" si="248"/>
        <v>1058002.1712</v>
      </c>
      <c r="I3985" s="11">
        <f t="shared" si="249"/>
        <v>12454</v>
      </c>
      <c r="J3985" s="11">
        <f t="shared" si="250"/>
        <v>309357.36</v>
      </c>
      <c r="K3985" s="11">
        <f t="shared" si="251"/>
        <v>0</v>
      </c>
    </row>
    <row r="3986" spans="1:11" s="11" customFormat="1">
      <c r="A3986" s="32">
        <v>2018</v>
      </c>
      <c r="B3986" s="32">
        <v>3297</v>
      </c>
      <c r="C3986" s="33" t="s">
        <v>353</v>
      </c>
      <c r="D3986" s="33" t="s">
        <v>354</v>
      </c>
      <c r="E3986" s="34">
        <v>10157</v>
      </c>
      <c r="F3986" s="35">
        <v>25.91</v>
      </c>
      <c r="G3986" s="34">
        <v>334.5</v>
      </c>
      <c r="H3986" s="14">
        <f t="shared" si="248"/>
        <v>880296.52515000012</v>
      </c>
      <c r="I3986" s="11">
        <f t="shared" si="249"/>
        <v>10157</v>
      </c>
      <c r="J3986" s="11">
        <f t="shared" si="250"/>
        <v>263167.87</v>
      </c>
      <c r="K3986" s="11">
        <f t="shared" si="251"/>
        <v>0</v>
      </c>
    </row>
    <row r="3987" spans="1:11" s="11" customFormat="1">
      <c r="A3987" s="32">
        <v>2018</v>
      </c>
      <c r="B3987" s="32">
        <v>3298</v>
      </c>
      <c r="C3987" s="33" t="s">
        <v>565</v>
      </c>
      <c r="D3987" s="33" t="s">
        <v>566</v>
      </c>
      <c r="E3987" s="34">
        <v>3285</v>
      </c>
      <c r="F3987" s="35">
        <v>5.77</v>
      </c>
      <c r="G3987" s="34">
        <v>1701.2</v>
      </c>
      <c r="H3987" s="14">
        <f t="shared" si="248"/>
        <v>322453.10339999996</v>
      </c>
      <c r="I3987" s="11">
        <f t="shared" si="249"/>
        <v>3285</v>
      </c>
      <c r="J3987" s="11">
        <f t="shared" si="250"/>
        <v>18954.449999999997</v>
      </c>
      <c r="K3987" s="11">
        <f t="shared" si="251"/>
        <v>0</v>
      </c>
    </row>
    <row r="3988" spans="1:11" s="11" customFormat="1">
      <c r="A3988" s="32">
        <v>2018</v>
      </c>
      <c r="B3988" s="32">
        <v>3298</v>
      </c>
      <c r="C3988" s="33" t="s">
        <v>353</v>
      </c>
      <c r="D3988" s="33" t="s">
        <v>354</v>
      </c>
      <c r="E3988" s="34">
        <v>26451</v>
      </c>
      <c r="F3988" s="35">
        <v>25.84</v>
      </c>
      <c r="G3988" s="34">
        <v>347.1</v>
      </c>
      <c r="H3988" s="14">
        <f t="shared" si="248"/>
        <v>2372407.11864</v>
      </c>
      <c r="I3988" s="11">
        <f t="shared" si="249"/>
        <v>26451</v>
      </c>
      <c r="J3988" s="11">
        <f t="shared" si="250"/>
        <v>683493.84</v>
      </c>
      <c r="K3988" s="11">
        <f t="shared" si="251"/>
        <v>0</v>
      </c>
    </row>
    <row r="3989" spans="1:11" s="11" customFormat="1">
      <c r="A3989" s="32">
        <v>2018</v>
      </c>
      <c r="B3989" s="32">
        <v>3298</v>
      </c>
      <c r="C3989" s="33" t="s">
        <v>353</v>
      </c>
      <c r="D3989" s="33" t="s">
        <v>354</v>
      </c>
      <c r="E3989" s="34">
        <v>12644</v>
      </c>
      <c r="F3989" s="35">
        <v>25</v>
      </c>
      <c r="G3989" s="34">
        <v>352.6</v>
      </c>
      <c r="H3989" s="14">
        <f t="shared" si="248"/>
        <v>1114568.6000000001</v>
      </c>
      <c r="I3989" s="11">
        <f t="shared" si="249"/>
        <v>12644</v>
      </c>
      <c r="J3989" s="11">
        <f t="shared" si="250"/>
        <v>316100</v>
      </c>
      <c r="K3989" s="11">
        <f t="shared" si="251"/>
        <v>0</v>
      </c>
    </row>
    <row r="3990" spans="1:11" s="11" customFormat="1">
      <c r="A3990" s="32">
        <v>2018</v>
      </c>
      <c r="B3990" s="32">
        <v>3298</v>
      </c>
      <c r="C3990" s="33" t="s">
        <v>563</v>
      </c>
      <c r="D3990" s="33" t="s">
        <v>564</v>
      </c>
      <c r="E3990" s="34">
        <v>276</v>
      </c>
      <c r="F3990" s="35">
        <v>1.0329999999999999</v>
      </c>
      <c r="G3990" s="34">
        <v>257.2</v>
      </c>
      <c r="H3990" s="14">
        <f t="shared" si="248"/>
        <v>733.297776</v>
      </c>
      <c r="I3990" s="11">
        <f t="shared" si="249"/>
        <v>276</v>
      </c>
      <c r="J3990" s="11">
        <f t="shared" si="250"/>
        <v>285.108</v>
      </c>
      <c r="K3990" s="11">
        <f t="shared" si="251"/>
        <v>0</v>
      </c>
    </row>
    <row r="3991" spans="1:11" s="11" customFormat="1">
      <c r="A3991" s="32">
        <v>2018</v>
      </c>
      <c r="B3991" s="32">
        <v>3298</v>
      </c>
      <c r="C3991" s="33" t="s">
        <v>353</v>
      </c>
      <c r="D3991" s="33" t="s">
        <v>354</v>
      </c>
      <c r="E3991" s="34">
        <v>26092</v>
      </c>
      <c r="F3991" s="35">
        <v>24.64</v>
      </c>
      <c r="G3991" s="34">
        <v>341.7</v>
      </c>
      <c r="H3991" s="14">
        <f t="shared" si="248"/>
        <v>2196812.8089600001</v>
      </c>
      <c r="I3991" s="11">
        <f t="shared" si="249"/>
        <v>26092</v>
      </c>
      <c r="J3991" s="11">
        <f t="shared" si="250"/>
        <v>642906.88</v>
      </c>
      <c r="K3991" s="11">
        <f t="shared" si="251"/>
        <v>0</v>
      </c>
    </row>
    <row r="3992" spans="1:11" s="11" customFormat="1">
      <c r="A3992" s="32">
        <v>2018</v>
      </c>
      <c r="B3992" s="32">
        <v>3393</v>
      </c>
      <c r="C3992" s="33" t="s">
        <v>563</v>
      </c>
      <c r="D3992" s="33" t="s">
        <v>564</v>
      </c>
      <c r="E3992" s="34">
        <v>64</v>
      </c>
      <c r="F3992" s="35">
        <v>1</v>
      </c>
      <c r="G3992" s="34">
        <v>380.6</v>
      </c>
      <c r="H3992" s="14">
        <f t="shared" si="248"/>
        <v>243.584</v>
      </c>
      <c r="I3992" s="11">
        <f t="shared" si="249"/>
        <v>64</v>
      </c>
      <c r="J3992" s="11">
        <f t="shared" si="250"/>
        <v>64</v>
      </c>
      <c r="K3992" s="11">
        <f t="shared" si="251"/>
        <v>0</v>
      </c>
    </row>
    <row r="3993" spans="1:11" s="11" customFormat="1">
      <c r="A3993" s="32">
        <v>2018</v>
      </c>
      <c r="B3993" s="32">
        <v>3396</v>
      </c>
      <c r="C3993" s="33" t="s">
        <v>565</v>
      </c>
      <c r="D3993" s="33" t="s">
        <v>566</v>
      </c>
      <c r="E3993" s="34">
        <v>516</v>
      </c>
      <c r="F3993" s="35">
        <v>5.7619999999999996</v>
      </c>
      <c r="G3993" s="34">
        <v>1433.2</v>
      </c>
      <c r="H3993" s="14">
        <f t="shared" si="248"/>
        <v>42611.787744000001</v>
      </c>
      <c r="I3993" s="11">
        <f t="shared" si="249"/>
        <v>516</v>
      </c>
      <c r="J3993" s="11">
        <f t="shared" si="250"/>
        <v>2973.1919999999996</v>
      </c>
      <c r="K3993" s="11">
        <f t="shared" si="251"/>
        <v>0</v>
      </c>
    </row>
    <row r="3994" spans="1:11" s="11" customFormat="1">
      <c r="A3994" s="32">
        <v>2018</v>
      </c>
      <c r="B3994" s="32">
        <v>3396</v>
      </c>
      <c r="C3994" s="33" t="s">
        <v>565</v>
      </c>
      <c r="D3994" s="33" t="s">
        <v>566</v>
      </c>
      <c r="E3994" s="34">
        <v>860</v>
      </c>
      <c r="F3994" s="35">
        <v>5.7619999999999996</v>
      </c>
      <c r="G3994" s="34">
        <v>1393.6</v>
      </c>
      <c r="H3994" s="14">
        <f t="shared" si="248"/>
        <v>69057.339519999994</v>
      </c>
      <c r="I3994" s="11">
        <f t="shared" si="249"/>
        <v>860</v>
      </c>
      <c r="J3994" s="11">
        <f t="shared" si="250"/>
        <v>4955.32</v>
      </c>
      <c r="K3994" s="11">
        <f t="shared" si="251"/>
        <v>0</v>
      </c>
    </row>
    <row r="3995" spans="1:11" s="11" customFormat="1">
      <c r="A3995" s="32">
        <v>2018</v>
      </c>
      <c r="B3995" s="32">
        <v>3396</v>
      </c>
      <c r="C3995" s="33" t="s">
        <v>565</v>
      </c>
      <c r="D3995" s="33" t="s">
        <v>566</v>
      </c>
      <c r="E3995" s="34">
        <v>172</v>
      </c>
      <c r="F3995" s="35">
        <v>5.7619999999999996</v>
      </c>
      <c r="G3995" s="34">
        <v>1567.5</v>
      </c>
      <c r="H3995" s="14">
        <f t="shared" si="248"/>
        <v>15534.9282</v>
      </c>
      <c r="I3995" s="11">
        <f t="shared" si="249"/>
        <v>172</v>
      </c>
      <c r="J3995" s="11">
        <f t="shared" si="250"/>
        <v>991.06399999999996</v>
      </c>
      <c r="K3995" s="11">
        <f t="shared" si="251"/>
        <v>0</v>
      </c>
    </row>
    <row r="3996" spans="1:11" s="11" customFormat="1">
      <c r="A3996" s="32">
        <v>2018</v>
      </c>
      <c r="B3996" s="32">
        <v>3396</v>
      </c>
      <c r="C3996" s="33" t="s">
        <v>353</v>
      </c>
      <c r="D3996" s="33" t="s">
        <v>354</v>
      </c>
      <c r="E3996" s="34">
        <v>23051</v>
      </c>
      <c r="F3996" s="35">
        <v>21.571999999999999</v>
      </c>
      <c r="G3996" s="34">
        <v>262.5</v>
      </c>
      <c r="H3996" s="14">
        <f t="shared" si="248"/>
        <v>1305297.4515</v>
      </c>
      <c r="I3996" s="11">
        <f t="shared" si="249"/>
        <v>23051</v>
      </c>
      <c r="J3996" s="11">
        <f t="shared" si="250"/>
        <v>497256.17199999996</v>
      </c>
      <c r="K3996" s="11">
        <f t="shared" si="251"/>
        <v>0</v>
      </c>
    </row>
    <row r="3997" spans="1:11" s="11" customFormat="1">
      <c r="A3997" s="32">
        <v>2018</v>
      </c>
      <c r="B3997" s="32">
        <v>3396</v>
      </c>
      <c r="C3997" s="33" t="s">
        <v>353</v>
      </c>
      <c r="D3997" s="33" t="s">
        <v>354</v>
      </c>
      <c r="E3997" s="34">
        <v>11402</v>
      </c>
      <c r="F3997" s="35">
        <v>24.782</v>
      </c>
      <c r="G3997" s="34">
        <v>289.89999999999998</v>
      </c>
      <c r="H3997" s="14">
        <f t="shared" si="248"/>
        <v>819154.09123599983</v>
      </c>
      <c r="I3997" s="11">
        <f t="shared" si="249"/>
        <v>11402</v>
      </c>
      <c r="J3997" s="11">
        <f t="shared" si="250"/>
        <v>282564.364</v>
      </c>
      <c r="K3997" s="11">
        <f t="shared" si="251"/>
        <v>0</v>
      </c>
    </row>
    <row r="3998" spans="1:11" s="11" customFormat="1">
      <c r="A3998" s="32">
        <v>2018</v>
      </c>
      <c r="B3998" s="32">
        <v>3399</v>
      </c>
      <c r="C3998" s="33" t="s">
        <v>353</v>
      </c>
      <c r="D3998" s="33" t="s">
        <v>354</v>
      </c>
      <c r="E3998" s="34">
        <v>35280</v>
      </c>
      <c r="F3998" s="35">
        <v>23</v>
      </c>
      <c r="G3998" s="34">
        <v>166.1</v>
      </c>
      <c r="H3998" s="14">
        <f t="shared" si="248"/>
        <v>1347801.84</v>
      </c>
      <c r="I3998" s="11">
        <f t="shared" si="249"/>
        <v>35280</v>
      </c>
      <c r="J3998" s="11">
        <f t="shared" si="250"/>
        <v>811440</v>
      </c>
      <c r="K3998" s="11">
        <f t="shared" si="251"/>
        <v>0</v>
      </c>
    </row>
    <row r="3999" spans="1:11" s="11" customFormat="1">
      <c r="A3999" s="32">
        <v>2018</v>
      </c>
      <c r="B3999" s="32">
        <v>3399</v>
      </c>
      <c r="C3999" s="33" t="s">
        <v>353</v>
      </c>
      <c r="D3999" s="33" t="s">
        <v>354</v>
      </c>
      <c r="E3999" s="34">
        <v>218006</v>
      </c>
      <c r="F3999" s="35">
        <v>24.052</v>
      </c>
      <c r="G3999" s="34">
        <v>202.7</v>
      </c>
      <c r="H3999" s="14">
        <f t="shared" si="248"/>
        <v>10628534.592423998</v>
      </c>
      <c r="I3999" s="11">
        <f t="shared" si="249"/>
        <v>218006</v>
      </c>
      <c r="J3999" s="11">
        <f t="shared" si="250"/>
        <v>5243480.3119999999</v>
      </c>
      <c r="K3999" s="11">
        <f t="shared" si="251"/>
        <v>0</v>
      </c>
    </row>
    <row r="4000" spans="1:11" s="11" customFormat="1">
      <c r="A4000" s="32">
        <v>2018</v>
      </c>
      <c r="B4000" s="32">
        <v>3399</v>
      </c>
      <c r="C4000" s="33" t="s">
        <v>565</v>
      </c>
      <c r="D4000" s="33" t="s">
        <v>566</v>
      </c>
      <c r="E4000" s="34">
        <v>970</v>
      </c>
      <c r="F4000" s="35">
        <v>5.7619999999999996</v>
      </c>
      <c r="G4000" s="34">
        <v>1477.1</v>
      </c>
      <c r="H4000" s="14">
        <f t="shared" si="248"/>
        <v>82557.186939999985</v>
      </c>
      <c r="I4000" s="11">
        <f t="shared" si="249"/>
        <v>970</v>
      </c>
      <c r="J4000" s="11">
        <f t="shared" si="250"/>
        <v>5589.1399999999994</v>
      </c>
      <c r="K4000" s="11">
        <f t="shared" si="251"/>
        <v>0</v>
      </c>
    </row>
    <row r="4001" spans="1:11" s="11" customFormat="1">
      <c r="A4001" s="32">
        <v>2018</v>
      </c>
      <c r="B4001" s="32">
        <v>3399</v>
      </c>
      <c r="C4001" s="33" t="s">
        <v>565</v>
      </c>
      <c r="D4001" s="33" t="s">
        <v>566</v>
      </c>
      <c r="E4001" s="34">
        <v>173</v>
      </c>
      <c r="F4001" s="35">
        <v>5.7619999999999996</v>
      </c>
      <c r="G4001" s="34">
        <v>1457.9</v>
      </c>
      <c r="H4001" s="14">
        <f t="shared" si="248"/>
        <v>14532.726254000001</v>
      </c>
      <c r="I4001" s="11">
        <f t="shared" si="249"/>
        <v>173</v>
      </c>
      <c r="J4001" s="11">
        <f t="shared" si="250"/>
        <v>996.82599999999991</v>
      </c>
      <c r="K4001" s="11">
        <f t="shared" si="251"/>
        <v>0</v>
      </c>
    </row>
    <row r="4002" spans="1:11" s="11" customFormat="1">
      <c r="A4002" s="32">
        <v>2018</v>
      </c>
      <c r="B4002" s="32">
        <v>3403</v>
      </c>
      <c r="C4002" s="33" t="s">
        <v>563</v>
      </c>
      <c r="D4002" s="33" t="s">
        <v>564</v>
      </c>
      <c r="E4002" s="34">
        <v>15</v>
      </c>
      <c r="F4002" s="35">
        <v>1</v>
      </c>
      <c r="G4002" s="34">
        <v>10298.6</v>
      </c>
      <c r="H4002" s="14">
        <f t="shared" si="248"/>
        <v>1544.79</v>
      </c>
      <c r="I4002" s="11">
        <f t="shared" si="249"/>
        <v>15</v>
      </c>
      <c r="J4002" s="11">
        <f t="shared" si="250"/>
        <v>15</v>
      </c>
      <c r="K4002" s="11">
        <f t="shared" si="251"/>
        <v>0</v>
      </c>
    </row>
    <row r="4003" spans="1:11" s="11" customFormat="1">
      <c r="A4003" s="32">
        <v>2018</v>
      </c>
      <c r="B4003" s="32">
        <v>3405</v>
      </c>
      <c r="C4003" s="33" t="s">
        <v>563</v>
      </c>
      <c r="D4003" s="33" t="s">
        <v>564</v>
      </c>
      <c r="E4003" s="34">
        <v>2498040</v>
      </c>
      <c r="F4003" s="35">
        <v>1</v>
      </c>
      <c r="G4003" s="34">
        <v>315.7</v>
      </c>
      <c r="H4003" s="14">
        <f t="shared" si="248"/>
        <v>7886312.2800000003</v>
      </c>
      <c r="I4003" s="11">
        <f t="shared" si="249"/>
        <v>2498040</v>
      </c>
      <c r="J4003" s="11">
        <f t="shared" si="250"/>
        <v>2498040</v>
      </c>
      <c r="K4003" s="11">
        <f t="shared" si="251"/>
        <v>0</v>
      </c>
    </row>
    <row r="4004" spans="1:11" s="11" customFormat="1">
      <c r="A4004" s="32">
        <v>2018</v>
      </c>
      <c r="B4004" s="32">
        <v>3406</v>
      </c>
      <c r="C4004" s="33" t="s">
        <v>563</v>
      </c>
      <c r="D4004" s="33" t="s">
        <v>564</v>
      </c>
      <c r="E4004" s="34">
        <v>595542</v>
      </c>
      <c r="F4004" s="35">
        <v>1</v>
      </c>
      <c r="G4004" s="34">
        <v>320</v>
      </c>
      <c r="H4004" s="14">
        <f t="shared" si="248"/>
        <v>1905734.4000000001</v>
      </c>
      <c r="I4004" s="11">
        <f t="shared" si="249"/>
        <v>595542</v>
      </c>
      <c r="J4004" s="11">
        <f t="shared" si="250"/>
        <v>595542</v>
      </c>
      <c r="K4004" s="11">
        <f t="shared" si="251"/>
        <v>0</v>
      </c>
    </row>
    <row r="4005" spans="1:11" s="11" customFormat="1">
      <c r="A4005" s="32">
        <v>2018</v>
      </c>
      <c r="B4005" s="32">
        <v>3407</v>
      </c>
      <c r="C4005" s="33" t="s">
        <v>363</v>
      </c>
      <c r="D4005" s="33" t="s">
        <v>354</v>
      </c>
      <c r="E4005" s="34">
        <v>14637</v>
      </c>
      <c r="F4005" s="35">
        <v>18.123999999999999</v>
      </c>
      <c r="G4005" s="34">
        <v>235.2</v>
      </c>
      <c r="H4005" s="14">
        <f t="shared" si="248"/>
        <v>623940.88377599989</v>
      </c>
      <c r="I4005" s="11">
        <f t="shared" si="249"/>
        <v>14637</v>
      </c>
      <c r="J4005" s="11">
        <f t="shared" si="250"/>
        <v>265280.98799999995</v>
      </c>
      <c r="K4005" s="11">
        <f t="shared" si="251"/>
        <v>0</v>
      </c>
    </row>
    <row r="4006" spans="1:11" s="11" customFormat="1">
      <c r="A4006" s="32">
        <v>2018</v>
      </c>
      <c r="B4006" s="32">
        <v>3407</v>
      </c>
      <c r="C4006" s="33" t="s">
        <v>363</v>
      </c>
      <c r="D4006" s="33" t="s">
        <v>354</v>
      </c>
      <c r="E4006" s="34">
        <v>44091</v>
      </c>
      <c r="F4006" s="35">
        <v>18.026</v>
      </c>
      <c r="G4006" s="34">
        <v>235.8</v>
      </c>
      <c r="H4006" s="14">
        <f t="shared" si="248"/>
        <v>1874101.5350279999</v>
      </c>
      <c r="I4006" s="11">
        <f t="shared" si="249"/>
        <v>44091</v>
      </c>
      <c r="J4006" s="11">
        <f t="shared" si="250"/>
        <v>794784.36600000004</v>
      </c>
      <c r="K4006" s="11">
        <f t="shared" si="251"/>
        <v>0</v>
      </c>
    </row>
    <row r="4007" spans="1:11" s="11" customFormat="1">
      <c r="A4007" s="32">
        <v>2018</v>
      </c>
      <c r="B4007" s="32">
        <v>3407</v>
      </c>
      <c r="C4007" s="33" t="s">
        <v>565</v>
      </c>
      <c r="D4007" s="33" t="s">
        <v>566</v>
      </c>
      <c r="E4007" s="34">
        <v>172</v>
      </c>
      <c r="F4007" s="35">
        <v>5.7619999999999996</v>
      </c>
      <c r="G4007" s="34">
        <v>1378</v>
      </c>
      <c r="H4007" s="14">
        <f t="shared" si="248"/>
        <v>13656.861919999999</v>
      </c>
      <c r="I4007" s="11">
        <f t="shared" si="249"/>
        <v>172</v>
      </c>
      <c r="J4007" s="11">
        <f t="shared" si="250"/>
        <v>991.06399999999996</v>
      </c>
      <c r="K4007" s="11">
        <f t="shared" si="251"/>
        <v>0</v>
      </c>
    </row>
    <row r="4008" spans="1:11" s="11" customFormat="1">
      <c r="A4008" s="32">
        <v>2018</v>
      </c>
      <c r="B4008" s="32">
        <v>3407</v>
      </c>
      <c r="C4008" s="33" t="s">
        <v>363</v>
      </c>
      <c r="D4008" s="33" t="s">
        <v>354</v>
      </c>
      <c r="E4008" s="34">
        <v>29262</v>
      </c>
      <c r="F4008" s="35">
        <v>17.934000000000001</v>
      </c>
      <c r="G4008" s="34">
        <v>237.1</v>
      </c>
      <c r="H4008" s="14">
        <f t="shared" si="248"/>
        <v>1244264.5426680001</v>
      </c>
      <c r="I4008" s="11">
        <f t="shared" si="249"/>
        <v>29262</v>
      </c>
      <c r="J4008" s="11">
        <f t="shared" si="250"/>
        <v>524784.70799999998</v>
      </c>
      <c r="K4008" s="11">
        <f t="shared" si="251"/>
        <v>0</v>
      </c>
    </row>
    <row r="4009" spans="1:11" s="11" customFormat="1">
      <c r="A4009" s="32">
        <v>2018</v>
      </c>
      <c r="B4009" s="32">
        <v>3407</v>
      </c>
      <c r="C4009" s="33" t="s">
        <v>353</v>
      </c>
      <c r="D4009" s="33" t="s">
        <v>354</v>
      </c>
      <c r="E4009" s="34">
        <v>33599</v>
      </c>
      <c r="F4009" s="35">
        <v>21.978000000000002</v>
      </c>
      <c r="G4009" s="34">
        <v>219.2</v>
      </c>
      <c r="H4009" s="14">
        <f t="shared" si="248"/>
        <v>1618657.8978239999</v>
      </c>
      <c r="I4009" s="11">
        <f t="shared" si="249"/>
        <v>33599</v>
      </c>
      <c r="J4009" s="11">
        <f t="shared" si="250"/>
        <v>738438.82200000004</v>
      </c>
      <c r="K4009" s="11">
        <f t="shared" si="251"/>
        <v>0</v>
      </c>
    </row>
    <row r="4010" spans="1:11" s="11" customFormat="1">
      <c r="A4010" s="32">
        <v>2018</v>
      </c>
      <c r="B4010" s="32">
        <v>3407</v>
      </c>
      <c r="C4010" s="33" t="s">
        <v>353</v>
      </c>
      <c r="D4010" s="33" t="s">
        <v>354</v>
      </c>
      <c r="E4010" s="34">
        <v>58271</v>
      </c>
      <c r="F4010" s="35">
        <v>23.084</v>
      </c>
      <c r="G4010" s="34">
        <v>255</v>
      </c>
      <c r="H4010" s="14">
        <f t="shared" si="248"/>
        <v>3430075.7981999996</v>
      </c>
      <c r="I4010" s="11">
        <f t="shared" si="249"/>
        <v>58271</v>
      </c>
      <c r="J4010" s="11">
        <f t="shared" si="250"/>
        <v>1345127.764</v>
      </c>
      <c r="K4010" s="11">
        <f t="shared" si="251"/>
        <v>0</v>
      </c>
    </row>
    <row r="4011" spans="1:11" s="11" customFormat="1">
      <c r="A4011" s="32">
        <v>2018</v>
      </c>
      <c r="B4011" s="32">
        <v>3439</v>
      </c>
      <c r="C4011" s="33" t="s">
        <v>563</v>
      </c>
      <c r="D4011" s="33" t="s">
        <v>564</v>
      </c>
      <c r="E4011" s="34">
        <v>115375</v>
      </c>
      <c r="F4011" s="35">
        <v>1.02</v>
      </c>
      <c r="G4011" s="34" t="s">
        <v>364</v>
      </c>
      <c r="H4011" s="14" t="str">
        <f t="shared" si="248"/>
        <v/>
      </c>
      <c r="I4011" s="11" t="str">
        <f t="shared" si="249"/>
        <v/>
      </c>
      <c r="J4011" s="11" t="str">
        <f t="shared" si="250"/>
        <v/>
      </c>
      <c r="K4011" s="11">
        <f t="shared" si="251"/>
        <v>0</v>
      </c>
    </row>
    <row r="4012" spans="1:11" s="11" customFormat="1">
      <c r="A4012" s="32">
        <v>2018</v>
      </c>
      <c r="B4012" s="32">
        <v>3441</v>
      </c>
      <c r="C4012" s="33" t="s">
        <v>563</v>
      </c>
      <c r="D4012" s="33" t="s">
        <v>564</v>
      </c>
      <c r="E4012" s="34">
        <v>743960</v>
      </c>
      <c r="F4012" s="35">
        <v>1.03</v>
      </c>
      <c r="G4012" s="34" t="s">
        <v>364</v>
      </c>
      <c r="H4012" s="14" t="str">
        <f t="shared" si="248"/>
        <v/>
      </c>
      <c r="I4012" s="11" t="str">
        <f t="shared" si="249"/>
        <v/>
      </c>
      <c r="J4012" s="11" t="str">
        <f t="shared" si="250"/>
        <v/>
      </c>
      <c r="K4012" s="11">
        <f t="shared" si="251"/>
        <v>0</v>
      </c>
    </row>
    <row r="4013" spans="1:11" s="11" customFormat="1">
      <c r="A4013" s="32">
        <v>2018</v>
      </c>
      <c r="B4013" s="32">
        <v>3443</v>
      </c>
      <c r="C4013" s="33" t="s">
        <v>563</v>
      </c>
      <c r="D4013" s="33" t="s">
        <v>564</v>
      </c>
      <c r="E4013" s="34">
        <v>1476</v>
      </c>
      <c r="F4013" s="35">
        <v>1.034</v>
      </c>
      <c r="G4013" s="34" t="s">
        <v>364</v>
      </c>
      <c r="H4013" s="14" t="str">
        <f t="shared" si="248"/>
        <v/>
      </c>
      <c r="I4013" s="11" t="str">
        <f t="shared" si="249"/>
        <v/>
      </c>
      <c r="J4013" s="11" t="str">
        <f t="shared" si="250"/>
        <v/>
      </c>
      <c r="K4013" s="11">
        <f t="shared" si="251"/>
        <v>0</v>
      </c>
    </row>
    <row r="4014" spans="1:11" s="11" customFormat="1">
      <c r="A4014" s="32">
        <v>2018</v>
      </c>
      <c r="B4014" s="32">
        <v>3443</v>
      </c>
      <c r="C4014" s="33" t="s">
        <v>563</v>
      </c>
      <c r="D4014" s="33" t="s">
        <v>564</v>
      </c>
      <c r="E4014" s="34">
        <v>2335</v>
      </c>
      <c r="F4014" s="35">
        <v>1.03</v>
      </c>
      <c r="G4014" s="34" t="s">
        <v>364</v>
      </c>
      <c r="H4014" s="14" t="str">
        <f t="shared" si="248"/>
        <v/>
      </c>
      <c r="I4014" s="11" t="str">
        <f t="shared" si="249"/>
        <v/>
      </c>
      <c r="J4014" s="11" t="str">
        <f t="shared" si="250"/>
        <v/>
      </c>
      <c r="K4014" s="11">
        <f t="shared" si="251"/>
        <v>0</v>
      </c>
    </row>
    <row r="4015" spans="1:11" s="11" customFormat="1">
      <c r="A4015" s="32">
        <v>2018</v>
      </c>
      <c r="B4015" s="32">
        <v>3443</v>
      </c>
      <c r="C4015" s="33" t="s">
        <v>563</v>
      </c>
      <c r="D4015" s="33" t="s">
        <v>564</v>
      </c>
      <c r="E4015" s="34">
        <v>2616</v>
      </c>
      <c r="F4015" s="35">
        <v>1.026</v>
      </c>
      <c r="G4015" s="34" t="s">
        <v>364</v>
      </c>
      <c r="H4015" s="14" t="str">
        <f t="shared" si="248"/>
        <v/>
      </c>
      <c r="I4015" s="11" t="str">
        <f t="shared" si="249"/>
        <v/>
      </c>
      <c r="J4015" s="11" t="str">
        <f t="shared" si="250"/>
        <v/>
      </c>
      <c r="K4015" s="11">
        <f t="shared" si="251"/>
        <v>0</v>
      </c>
    </row>
    <row r="4016" spans="1:11" s="11" customFormat="1">
      <c r="A4016" s="32">
        <v>2018</v>
      </c>
      <c r="B4016" s="32">
        <v>3443</v>
      </c>
      <c r="C4016" s="33" t="s">
        <v>563</v>
      </c>
      <c r="D4016" s="33" t="s">
        <v>564</v>
      </c>
      <c r="E4016" s="34">
        <v>4695</v>
      </c>
      <c r="F4016" s="35">
        <v>1.038</v>
      </c>
      <c r="G4016" s="34" t="s">
        <v>364</v>
      </c>
      <c r="H4016" s="14" t="str">
        <f t="shared" si="248"/>
        <v/>
      </c>
      <c r="I4016" s="11" t="str">
        <f t="shared" si="249"/>
        <v/>
      </c>
      <c r="J4016" s="11" t="str">
        <f t="shared" si="250"/>
        <v/>
      </c>
      <c r="K4016" s="11">
        <f t="shared" si="251"/>
        <v>0</v>
      </c>
    </row>
    <row r="4017" spans="1:11" s="11" customFormat="1">
      <c r="A4017" s="32">
        <v>2018</v>
      </c>
      <c r="B4017" s="32">
        <v>3443</v>
      </c>
      <c r="C4017" s="33" t="s">
        <v>563</v>
      </c>
      <c r="D4017" s="33" t="s">
        <v>564</v>
      </c>
      <c r="E4017" s="34">
        <v>7593</v>
      </c>
      <c r="F4017" s="35">
        <v>1.042</v>
      </c>
      <c r="G4017" s="34" t="s">
        <v>364</v>
      </c>
      <c r="H4017" s="14" t="str">
        <f t="shared" si="248"/>
        <v/>
      </c>
      <c r="I4017" s="11" t="str">
        <f t="shared" si="249"/>
        <v/>
      </c>
      <c r="J4017" s="11" t="str">
        <f t="shared" si="250"/>
        <v/>
      </c>
      <c r="K4017" s="11">
        <f t="shared" si="251"/>
        <v>0</v>
      </c>
    </row>
    <row r="4018" spans="1:11" s="11" customFormat="1">
      <c r="A4018" s="32">
        <v>2018</v>
      </c>
      <c r="B4018" s="32">
        <v>3443</v>
      </c>
      <c r="C4018" s="33" t="s">
        <v>563</v>
      </c>
      <c r="D4018" s="33" t="s">
        <v>564</v>
      </c>
      <c r="E4018" s="34">
        <v>16221</v>
      </c>
      <c r="F4018" s="35">
        <v>1.0469999999999999</v>
      </c>
      <c r="G4018" s="34" t="s">
        <v>364</v>
      </c>
      <c r="H4018" s="14" t="str">
        <f t="shared" si="248"/>
        <v/>
      </c>
      <c r="I4018" s="11" t="str">
        <f t="shared" si="249"/>
        <v/>
      </c>
      <c r="J4018" s="11" t="str">
        <f t="shared" si="250"/>
        <v/>
      </c>
      <c r="K4018" s="11">
        <f t="shared" si="251"/>
        <v>0</v>
      </c>
    </row>
    <row r="4019" spans="1:11" s="11" customFormat="1">
      <c r="A4019" s="32">
        <v>2018</v>
      </c>
      <c r="B4019" s="32">
        <v>3443</v>
      </c>
      <c r="C4019" s="33" t="s">
        <v>563</v>
      </c>
      <c r="D4019" s="33" t="s">
        <v>564</v>
      </c>
      <c r="E4019" s="34">
        <v>10053</v>
      </c>
      <c r="F4019" s="35">
        <v>1.028</v>
      </c>
      <c r="G4019" s="34" t="s">
        <v>364</v>
      </c>
      <c r="H4019" s="14" t="str">
        <f t="shared" si="248"/>
        <v/>
      </c>
      <c r="I4019" s="11" t="str">
        <f t="shared" si="249"/>
        <v/>
      </c>
      <c r="J4019" s="11" t="str">
        <f t="shared" si="250"/>
        <v/>
      </c>
      <c r="K4019" s="11">
        <f t="shared" si="251"/>
        <v>0</v>
      </c>
    </row>
    <row r="4020" spans="1:11" s="11" customFormat="1">
      <c r="A4020" s="32">
        <v>2018</v>
      </c>
      <c r="B4020" s="32">
        <v>3443</v>
      </c>
      <c r="C4020" s="33" t="s">
        <v>563</v>
      </c>
      <c r="D4020" s="33" t="s">
        <v>564</v>
      </c>
      <c r="E4020" s="34">
        <v>10452</v>
      </c>
      <c r="F4020" s="35">
        <v>1.0329999999999999</v>
      </c>
      <c r="G4020" s="34" t="s">
        <v>364</v>
      </c>
      <c r="H4020" s="14" t="str">
        <f t="shared" si="248"/>
        <v/>
      </c>
      <c r="I4020" s="11" t="str">
        <f t="shared" si="249"/>
        <v/>
      </c>
      <c r="J4020" s="11" t="str">
        <f t="shared" si="250"/>
        <v/>
      </c>
      <c r="K4020" s="11">
        <f t="shared" si="251"/>
        <v>0</v>
      </c>
    </row>
    <row r="4021" spans="1:11" s="11" customFormat="1">
      <c r="A4021" s="32">
        <v>2018</v>
      </c>
      <c r="B4021" s="32">
        <v>3443</v>
      </c>
      <c r="C4021" s="33" t="s">
        <v>563</v>
      </c>
      <c r="D4021" s="33" t="s">
        <v>564</v>
      </c>
      <c r="E4021" s="34">
        <v>12842</v>
      </c>
      <c r="F4021" s="35">
        <v>1.0369999999999999</v>
      </c>
      <c r="G4021" s="34" t="s">
        <v>364</v>
      </c>
      <c r="H4021" s="14" t="str">
        <f t="shared" si="248"/>
        <v/>
      </c>
      <c r="I4021" s="11" t="str">
        <f t="shared" si="249"/>
        <v/>
      </c>
      <c r="J4021" s="11" t="str">
        <f t="shared" si="250"/>
        <v/>
      </c>
      <c r="K4021" s="11">
        <f t="shared" si="251"/>
        <v>0</v>
      </c>
    </row>
    <row r="4022" spans="1:11" s="11" customFormat="1">
      <c r="A4022" s="32">
        <v>2018</v>
      </c>
      <c r="B4022" s="32">
        <v>3443</v>
      </c>
      <c r="C4022" s="33" t="s">
        <v>563</v>
      </c>
      <c r="D4022" s="33" t="s">
        <v>564</v>
      </c>
      <c r="E4022" s="34">
        <v>13077</v>
      </c>
      <c r="F4022" s="35">
        <v>1.0289999999999999</v>
      </c>
      <c r="G4022" s="34" t="s">
        <v>364</v>
      </c>
      <c r="H4022" s="14" t="str">
        <f t="shared" si="248"/>
        <v/>
      </c>
      <c r="I4022" s="11" t="str">
        <f t="shared" si="249"/>
        <v/>
      </c>
      <c r="J4022" s="11" t="str">
        <f t="shared" si="250"/>
        <v/>
      </c>
      <c r="K4022" s="11">
        <f t="shared" si="251"/>
        <v>0</v>
      </c>
    </row>
    <row r="4023" spans="1:11" s="11" customFormat="1">
      <c r="A4023" s="32">
        <v>2018</v>
      </c>
      <c r="B4023" s="32">
        <v>3443</v>
      </c>
      <c r="C4023" s="33" t="s">
        <v>563</v>
      </c>
      <c r="D4023" s="33" t="s">
        <v>564</v>
      </c>
      <c r="E4023" s="34">
        <v>15996</v>
      </c>
      <c r="F4023" s="35">
        <v>1.0349999999999999</v>
      </c>
      <c r="G4023" s="34" t="s">
        <v>364</v>
      </c>
      <c r="H4023" s="14" t="str">
        <f t="shared" si="248"/>
        <v/>
      </c>
      <c r="I4023" s="11" t="str">
        <f t="shared" si="249"/>
        <v/>
      </c>
      <c r="J4023" s="11" t="str">
        <f t="shared" si="250"/>
        <v/>
      </c>
      <c r="K4023" s="11">
        <f t="shared" si="251"/>
        <v>0</v>
      </c>
    </row>
    <row r="4024" spans="1:11" s="11" customFormat="1">
      <c r="A4024" s="32">
        <v>2018</v>
      </c>
      <c r="B4024" s="32">
        <v>3443</v>
      </c>
      <c r="C4024" s="33" t="s">
        <v>563</v>
      </c>
      <c r="D4024" s="33" t="s">
        <v>564</v>
      </c>
      <c r="E4024" s="34">
        <v>10049</v>
      </c>
      <c r="F4024" s="35">
        <v>1.0349999999999999</v>
      </c>
      <c r="G4024" s="34" t="s">
        <v>364</v>
      </c>
      <c r="H4024" s="14" t="str">
        <f t="shared" si="248"/>
        <v/>
      </c>
      <c r="I4024" s="11" t="str">
        <f t="shared" si="249"/>
        <v/>
      </c>
      <c r="J4024" s="11" t="str">
        <f t="shared" si="250"/>
        <v/>
      </c>
      <c r="K4024" s="11">
        <f t="shared" si="251"/>
        <v>0</v>
      </c>
    </row>
    <row r="4025" spans="1:11" s="11" customFormat="1">
      <c r="A4025" s="32">
        <v>2018</v>
      </c>
      <c r="B4025" s="32">
        <v>3452</v>
      </c>
      <c r="C4025" s="33" t="s">
        <v>563</v>
      </c>
      <c r="D4025" s="33" t="s">
        <v>564</v>
      </c>
      <c r="E4025" s="34">
        <v>86740</v>
      </c>
      <c r="F4025" s="35">
        <v>1.0109999999999999</v>
      </c>
      <c r="G4025" s="34" t="s">
        <v>364</v>
      </c>
      <c r="H4025" s="14" t="str">
        <f t="shared" si="248"/>
        <v/>
      </c>
      <c r="I4025" s="11" t="str">
        <f t="shared" si="249"/>
        <v/>
      </c>
      <c r="J4025" s="11" t="str">
        <f t="shared" si="250"/>
        <v/>
      </c>
      <c r="K4025" s="11">
        <f t="shared" si="251"/>
        <v>0</v>
      </c>
    </row>
    <row r="4026" spans="1:11" s="11" customFormat="1">
      <c r="A4026" s="32">
        <v>2018</v>
      </c>
      <c r="B4026" s="32">
        <v>3456</v>
      </c>
      <c r="C4026" s="33" t="s">
        <v>563</v>
      </c>
      <c r="D4026" s="33" t="s">
        <v>564</v>
      </c>
      <c r="E4026" s="34">
        <v>262111</v>
      </c>
      <c r="F4026" s="35">
        <v>1.05</v>
      </c>
      <c r="G4026" s="34">
        <v>360</v>
      </c>
      <c r="H4026" s="14">
        <f t="shared" si="248"/>
        <v>990779.58000000007</v>
      </c>
      <c r="I4026" s="11">
        <f t="shared" si="249"/>
        <v>262111</v>
      </c>
      <c r="J4026" s="11">
        <f t="shared" si="250"/>
        <v>275216.55</v>
      </c>
      <c r="K4026" s="11">
        <f t="shared" si="251"/>
        <v>0</v>
      </c>
    </row>
    <row r="4027" spans="1:11" s="11" customFormat="1">
      <c r="A4027" s="32">
        <v>2018</v>
      </c>
      <c r="B4027" s="32">
        <v>3456</v>
      </c>
      <c r="C4027" s="33" t="s">
        <v>563</v>
      </c>
      <c r="D4027" s="33" t="s">
        <v>564</v>
      </c>
      <c r="E4027" s="34">
        <v>2100674</v>
      </c>
      <c r="F4027" s="35">
        <v>1.05</v>
      </c>
      <c r="G4027" s="34">
        <v>300</v>
      </c>
      <c r="H4027" s="14">
        <f t="shared" si="248"/>
        <v>6617123.1000000006</v>
      </c>
      <c r="I4027" s="11">
        <f t="shared" si="249"/>
        <v>2100674</v>
      </c>
      <c r="J4027" s="11">
        <f t="shared" si="250"/>
        <v>2205707.7000000002</v>
      </c>
      <c r="K4027" s="11">
        <f t="shared" si="251"/>
        <v>0</v>
      </c>
    </row>
    <row r="4028" spans="1:11" s="11" customFormat="1">
      <c r="A4028" s="32">
        <v>2018</v>
      </c>
      <c r="B4028" s="32">
        <v>3457</v>
      </c>
      <c r="C4028" s="33" t="s">
        <v>563</v>
      </c>
      <c r="D4028" s="33" t="s">
        <v>564</v>
      </c>
      <c r="E4028" s="34">
        <v>126285</v>
      </c>
      <c r="F4028" s="35">
        <v>1.0229999999999999</v>
      </c>
      <c r="G4028" s="34">
        <v>280.89999999999998</v>
      </c>
      <c r="H4028" s="14">
        <f t="shared" si="248"/>
        <v>362893.45999499992</v>
      </c>
      <c r="I4028" s="11">
        <f t="shared" si="249"/>
        <v>126285</v>
      </c>
      <c r="J4028" s="11">
        <f t="shared" si="250"/>
        <v>129189.55499999999</v>
      </c>
      <c r="K4028" s="11">
        <f t="shared" si="251"/>
        <v>0</v>
      </c>
    </row>
    <row r="4029" spans="1:11" s="11" customFormat="1">
      <c r="A4029" s="32">
        <v>2018</v>
      </c>
      <c r="B4029" s="32">
        <v>3457</v>
      </c>
      <c r="C4029" s="33" t="s">
        <v>563</v>
      </c>
      <c r="D4029" s="33" t="s">
        <v>564</v>
      </c>
      <c r="E4029" s="34">
        <v>685066</v>
      </c>
      <c r="F4029" s="35">
        <v>1.0089999999999999</v>
      </c>
      <c r="G4029" s="34">
        <v>279.60000000000002</v>
      </c>
      <c r="H4029" s="14">
        <f t="shared" si="248"/>
        <v>1932683.5368240001</v>
      </c>
      <c r="I4029" s="11">
        <f t="shared" si="249"/>
        <v>685066</v>
      </c>
      <c r="J4029" s="11">
        <f t="shared" si="250"/>
        <v>691231.59399999992</v>
      </c>
      <c r="K4029" s="11">
        <f t="shared" si="251"/>
        <v>0</v>
      </c>
    </row>
    <row r="4030" spans="1:11" s="11" customFormat="1">
      <c r="A4030" s="32">
        <v>2018</v>
      </c>
      <c r="B4030" s="32">
        <v>3457</v>
      </c>
      <c r="C4030" s="33" t="s">
        <v>563</v>
      </c>
      <c r="D4030" s="33" t="s">
        <v>564</v>
      </c>
      <c r="E4030" s="34">
        <v>461905</v>
      </c>
      <c r="F4030" s="35">
        <v>1.0089999999999999</v>
      </c>
      <c r="G4030" s="34">
        <v>289.8</v>
      </c>
      <c r="H4030" s="14">
        <f t="shared" si="248"/>
        <v>1350648.0962099999</v>
      </c>
      <c r="I4030" s="11">
        <f t="shared" si="249"/>
        <v>461905</v>
      </c>
      <c r="J4030" s="11">
        <f t="shared" si="250"/>
        <v>466062.14499999996</v>
      </c>
      <c r="K4030" s="11">
        <f t="shared" si="251"/>
        <v>0</v>
      </c>
    </row>
    <row r="4031" spans="1:11" s="11" customFormat="1">
      <c r="A4031" s="32">
        <v>2018</v>
      </c>
      <c r="B4031" s="32">
        <v>3459</v>
      </c>
      <c r="C4031" s="33" t="s">
        <v>563</v>
      </c>
      <c r="D4031" s="33" t="s">
        <v>564</v>
      </c>
      <c r="E4031" s="34">
        <v>122747</v>
      </c>
      <c r="F4031" s="35">
        <v>1.0509999999999999</v>
      </c>
      <c r="G4031" s="34">
        <v>378.2</v>
      </c>
      <c r="H4031" s="14">
        <f t="shared" si="248"/>
        <v>487904.84085399995</v>
      </c>
      <c r="I4031" s="11">
        <f t="shared" si="249"/>
        <v>122747</v>
      </c>
      <c r="J4031" s="11">
        <f t="shared" si="250"/>
        <v>129007.09699999999</v>
      </c>
      <c r="K4031" s="11">
        <f t="shared" si="251"/>
        <v>0</v>
      </c>
    </row>
    <row r="4032" spans="1:11" s="11" customFormat="1">
      <c r="A4032" s="32">
        <v>2018</v>
      </c>
      <c r="B4032" s="32">
        <v>3459</v>
      </c>
      <c r="C4032" s="33" t="s">
        <v>563</v>
      </c>
      <c r="D4032" s="33" t="s">
        <v>564</v>
      </c>
      <c r="E4032" s="34">
        <v>515894</v>
      </c>
      <c r="F4032" s="35">
        <v>1.0509999999999999</v>
      </c>
      <c r="G4032" s="34">
        <v>384.3</v>
      </c>
      <c r="H4032" s="14">
        <f t="shared" si="248"/>
        <v>2083692.2547419998</v>
      </c>
      <c r="I4032" s="11">
        <f t="shared" si="249"/>
        <v>515894</v>
      </c>
      <c r="J4032" s="11">
        <f t="shared" si="250"/>
        <v>542204.59399999992</v>
      </c>
      <c r="K4032" s="11">
        <f t="shared" si="251"/>
        <v>0</v>
      </c>
    </row>
    <row r="4033" spans="1:11" s="11" customFormat="1">
      <c r="A4033" s="32">
        <v>2018</v>
      </c>
      <c r="B4033" s="32">
        <v>3459</v>
      </c>
      <c r="C4033" s="33" t="s">
        <v>563</v>
      </c>
      <c r="D4033" s="33" t="s">
        <v>564</v>
      </c>
      <c r="E4033" s="34">
        <v>240584</v>
      </c>
      <c r="F4033" s="35">
        <v>1.0509999999999999</v>
      </c>
      <c r="G4033" s="34">
        <v>388.7</v>
      </c>
      <c r="H4033" s="14">
        <f t="shared" si="248"/>
        <v>982842.65840799978</v>
      </c>
      <c r="I4033" s="11">
        <f t="shared" si="249"/>
        <v>240584</v>
      </c>
      <c r="J4033" s="11">
        <f t="shared" si="250"/>
        <v>252853.78399999999</v>
      </c>
      <c r="K4033" s="11">
        <f t="shared" si="251"/>
        <v>0</v>
      </c>
    </row>
    <row r="4034" spans="1:11" s="11" customFormat="1">
      <c r="A4034" s="32">
        <v>2018</v>
      </c>
      <c r="B4034" s="32">
        <v>3464</v>
      </c>
      <c r="C4034" s="33" t="s">
        <v>563</v>
      </c>
      <c r="D4034" s="33" t="s">
        <v>564</v>
      </c>
      <c r="E4034" s="34">
        <v>47138</v>
      </c>
      <c r="F4034" s="35">
        <v>1.03</v>
      </c>
      <c r="G4034" s="34" t="s">
        <v>364</v>
      </c>
      <c r="H4034" s="14" t="str">
        <f t="shared" si="248"/>
        <v/>
      </c>
      <c r="I4034" s="11" t="str">
        <f t="shared" si="249"/>
        <v/>
      </c>
      <c r="J4034" s="11" t="str">
        <f t="shared" si="250"/>
        <v/>
      </c>
      <c r="K4034" s="11">
        <f t="shared" si="251"/>
        <v>0</v>
      </c>
    </row>
    <row r="4035" spans="1:11" s="11" customFormat="1">
      <c r="A4035" s="32">
        <v>2018</v>
      </c>
      <c r="B4035" s="32">
        <v>3469</v>
      </c>
      <c r="C4035" s="33" t="s">
        <v>563</v>
      </c>
      <c r="D4035" s="33" t="s">
        <v>564</v>
      </c>
      <c r="E4035" s="34">
        <v>250847</v>
      </c>
      <c r="F4035" s="35">
        <v>1.03</v>
      </c>
      <c r="G4035" s="34" t="s">
        <v>364</v>
      </c>
      <c r="H4035" s="14" t="str">
        <f t="shared" si="248"/>
        <v/>
      </c>
      <c r="I4035" s="11" t="str">
        <f t="shared" si="249"/>
        <v/>
      </c>
      <c r="J4035" s="11" t="str">
        <f t="shared" si="250"/>
        <v/>
      </c>
      <c r="K4035" s="11">
        <f t="shared" si="251"/>
        <v>0</v>
      </c>
    </row>
    <row r="4036" spans="1:11" s="11" customFormat="1">
      <c r="A4036" s="32">
        <v>2018</v>
      </c>
      <c r="B4036" s="32">
        <v>3470</v>
      </c>
      <c r="C4036" s="33" t="s">
        <v>363</v>
      </c>
      <c r="D4036" s="33" t="s">
        <v>354</v>
      </c>
      <c r="E4036" s="34">
        <v>122</v>
      </c>
      <c r="F4036" s="35">
        <v>16.97</v>
      </c>
      <c r="G4036" s="34" t="s">
        <v>364</v>
      </c>
      <c r="H4036" s="14" t="str">
        <f t="shared" si="248"/>
        <v/>
      </c>
      <c r="I4036" s="11" t="str">
        <f t="shared" si="249"/>
        <v/>
      </c>
      <c r="J4036" s="11" t="str">
        <f t="shared" si="250"/>
        <v/>
      </c>
      <c r="K4036" s="11">
        <f t="shared" si="251"/>
        <v>0</v>
      </c>
    </row>
    <row r="4037" spans="1:11" s="11" customFormat="1">
      <c r="A4037" s="32">
        <v>2018</v>
      </c>
      <c r="B4037" s="32">
        <v>3470</v>
      </c>
      <c r="C4037" s="33" t="s">
        <v>363</v>
      </c>
      <c r="D4037" s="33" t="s">
        <v>354</v>
      </c>
      <c r="E4037" s="34">
        <v>75231</v>
      </c>
      <c r="F4037" s="35">
        <v>16.920000000000002</v>
      </c>
      <c r="G4037" s="34" t="s">
        <v>364</v>
      </c>
      <c r="H4037" s="14" t="str">
        <f t="shared" si="248"/>
        <v/>
      </c>
      <c r="I4037" s="11" t="str">
        <f t="shared" si="249"/>
        <v/>
      </c>
      <c r="J4037" s="11" t="str">
        <f t="shared" si="250"/>
        <v/>
      </c>
      <c r="K4037" s="11">
        <f t="shared" si="251"/>
        <v>0</v>
      </c>
    </row>
    <row r="4038" spans="1:11" s="11" customFormat="1">
      <c r="A4038" s="32">
        <v>2018</v>
      </c>
      <c r="B4038" s="32">
        <v>3470</v>
      </c>
      <c r="C4038" s="33" t="s">
        <v>363</v>
      </c>
      <c r="D4038" s="33" t="s">
        <v>354</v>
      </c>
      <c r="E4038" s="34">
        <v>104626</v>
      </c>
      <c r="F4038" s="35">
        <v>18.010000000000002</v>
      </c>
      <c r="G4038" s="34" t="s">
        <v>364</v>
      </c>
      <c r="H4038" s="14" t="str">
        <f t="shared" ref="H4038:H4101" si="252">IF(I4038="","",G4038/100*F4038*E4038)</f>
        <v/>
      </c>
      <c r="I4038" s="11" t="str">
        <f t="shared" ref="I4038:I4101" si="253">IF(OR(G4038=".",F4038=".",E4038="."),"",E4038)</f>
        <v/>
      </c>
      <c r="J4038" s="11" t="str">
        <f t="shared" ref="J4038:J4101" si="254">IF(I4038="","",F4038*I4038)</f>
        <v/>
      </c>
      <c r="K4038" s="11">
        <f t="shared" ref="K4038:K4101" si="255">IF(C4038="LIG",1,0)</f>
        <v>0</v>
      </c>
    </row>
    <row r="4039" spans="1:11" s="11" customFormat="1">
      <c r="A4039" s="32">
        <v>2018</v>
      </c>
      <c r="B4039" s="32">
        <v>3470</v>
      </c>
      <c r="C4039" s="33" t="s">
        <v>363</v>
      </c>
      <c r="D4039" s="33" t="s">
        <v>354</v>
      </c>
      <c r="E4039" s="34">
        <v>15151</v>
      </c>
      <c r="F4039" s="35">
        <v>16.52</v>
      </c>
      <c r="G4039" s="34" t="s">
        <v>364</v>
      </c>
      <c r="H4039" s="14" t="str">
        <f t="shared" si="252"/>
        <v/>
      </c>
      <c r="I4039" s="11" t="str">
        <f t="shared" si="253"/>
        <v/>
      </c>
      <c r="J4039" s="11" t="str">
        <f t="shared" si="254"/>
        <v/>
      </c>
      <c r="K4039" s="11">
        <f t="shared" si="255"/>
        <v>0</v>
      </c>
    </row>
    <row r="4040" spans="1:11" s="11" customFormat="1">
      <c r="A4040" s="32">
        <v>2018</v>
      </c>
      <c r="B4040" s="32">
        <v>3470</v>
      </c>
      <c r="C4040" s="33" t="s">
        <v>363</v>
      </c>
      <c r="D4040" s="33" t="s">
        <v>354</v>
      </c>
      <c r="E4040" s="34">
        <v>30113</v>
      </c>
      <c r="F4040" s="35">
        <v>16.52</v>
      </c>
      <c r="G4040" s="34" t="s">
        <v>364</v>
      </c>
      <c r="H4040" s="14" t="str">
        <f t="shared" si="252"/>
        <v/>
      </c>
      <c r="I4040" s="11" t="str">
        <f t="shared" si="253"/>
        <v/>
      </c>
      <c r="J4040" s="11" t="str">
        <f t="shared" si="254"/>
        <v/>
      </c>
      <c r="K4040" s="11">
        <f t="shared" si="255"/>
        <v>0</v>
      </c>
    </row>
    <row r="4041" spans="1:11" s="11" customFormat="1">
      <c r="A4041" s="32">
        <v>2018</v>
      </c>
      <c r="B4041" s="32">
        <v>3470</v>
      </c>
      <c r="C4041" s="33" t="s">
        <v>363</v>
      </c>
      <c r="D4041" s="33" t="s">
        <v>354</v>
      </c>
      <c r="E4041" s="34">
        <v>120784</v>
      </c>
      <c r="F4041" s="35">
        <v>17.100000000000001</v>
      </c>
      <c r="G4041" s="34" t="s">
        <v>364</v>
      </c>
      <c r="H4041" s="14" t="str">
        <f t="shared" si="252"/>
        <v/>
      </c>
      <c r="I4041" s="11" t="str">
        <f t="shared" si="253"/>
        <v/>
      </c>
      <c r="J4041" s="11" t="str">
        <f t="shared" si="254"/>
        <v/>
      </c>
      <c r="K4041" s="11">
        <f t="shared" si="255"/>
        <v>0</v>
      </c>
    </row>
    <row r="4042" spans="1:11" s="11" customFormat="1">
      <c r="A4042" s="32">
        <v>2018</v>
      </c>
      <c r="B4042" s="32">
        <v>3470</v>
      </c>
      <c r="C4042" s="33" t="s">
        <v>363</v>
      </c>
      <c r="D4042" s="33" t="s">
        <v>354</v>
      </c>
      <c r="E4042" s="34">
        <v>75458</v>
      </c>
      <c r="F4042" s="35">
        <v>16.440000000000001</v>
      </c>
      <c r="G4042" s="34" t="s">
        <v>364</v>
      </c>
      <c r="H4042" s="14" t="str">
        <f t="shared" si="252"/>
        <v/>
      </c>
      <c r="I4042" s="11" t="str">
        <f t="shared" si="253"/>
        <v/>
      </c>
      <c r="J4042" s="11" t="str">
        <f t="shared" si="254"/>
        <v/>
      </c>
      <c r="K4042" s="11">
        <f t="shared" si="255"/>
        <v>0</v>
      </c>
    </row>
    <row r="4043" spans="1:11" s="11" customFormat="1">
      <c r="A4043" s="32">
        <v>2018</v>
      </c>
      <c r="B4043" s="32">
        <v>3470</v>
      </c>
      <c r="C4043" s="33" t="s">
        <v>363</v>
      </c>
      <c r="D4043" s="33" t="s">
        <v>354</v>
      </c>
      <c r="E4043" s="34">
        <v>105964</v>
      </c>
      <c r="F4043" s="35">
        <v>17.09</v>
      </c>
      <c r="G4043" s="34" t="s">
        <v>364</v>
      </c>
      <c r="H4043" s="14" t="str">
        <f t="shared" si="252"/>
        <v/>
      </c>
      <c r="I4043" s="11" t="str">
        <f t="shared" si="253"/>
        <v/>
      </c>
      <c r="J4043" s="11" t="str">
        <f t="shared" si="254"/>
        <v/>
      </c>
      <c r="K4043" s="11">
        <f t="shared" si="255"/>
        <v>0</v>
      </c>
    </row>
    <row r="4044" spans="1:11" s="11" customFormat="1">
      <c r="A4044" s="32">
        <v>2018</v>
      </c>
      <c r="B4044" s="32">
        <v>3470</v>
      </c>
      <c r="C4044" s="33" t="s">
        <v>563</v>
      </c>
      <c r="D4044" s="33" t="s">
        <v>564</v>
      </c>
      <c r="E4044" s="34">
        <v>247736</v>
      </c>
      <c r="F4044" s="35">
        <v>1.03</v>
      </c>
      <c r="G4044" s="34" t="s">
        <v>364</v>
      </c>
      <c r="H4044" s="14" t="str">
        <f t="shared" si="252"/>
        <v/>
      </c>
      <c r="I4044" s="11" t="str">
        <f t="shared" si="253"/>
        <v/>
      </c>
      <c r="J4044" s="11" t="str">
        <f t="shared" si="254"/>
        <v/>
      </c>
      <c r="K4044" s="11">
        <f t="shared" si="255"/>
        <v>0</v>
      </c>
    </row>
    <row r="4045" spans="1:11" s="11" customFormat="1">
      <c r="A4045" s="32">
        <v>2018</v>
      </c>
      <c r="B4045" s="32">
        <v>3478</v>
      </c>
      <c r="C4045" s="33" t="s">
        <v>563</v>
      </c>
      <c r="D4045" s="33" t="s">
        <v>564</v>
      </c>
      <c r="E4045" s="34">
        <v>24</v>
      </c>
      <c r="F4045" s="35">
        <v>1.02</v>
      </c>
      <c r="G4045" s="34">
        <v>281.2</v>
      </c>
      <c r="H4045" s="14">
        <f t="shared" si="252"/>
        <v>68.837759999999989</v>
      </c>
      <c r="I4045" s="11">
        <f t="shared" si="253"/>
        <v>24</v>
      </c>
      <c r="J4045" s="11">
        <f t="shared" si="254"/>
        <v>24.48</v>
      </c>
      <c r="K4045" s="11">
        <f t="shared" si="255"/>
        <v>0</v>
      </c>
    </row>
    <row r="4046" spans="1:11" s="11" customFormat="1">
      <c r="A4046" s="32">
        <v>2018</v>
      </c>
      <c r="B4046" s="32">
        <v>3478</v>
      </c>
      <c r="C4046" s="33" t="s">
        <v>563</v>
      </c>
      <c r="D4046" s="33" t="s">
        <v>564</v>
      </c>
      <c r="E4046" s="34">
        <v>89334</v>
      </c>
      <c r="F4046" s="35">
        <v>1.02</v>
      </c>
      <c r="G4046" s="34">
        <v>343.9</v>
      </c>
      <c r="H4046" s="14">
        <f t="shared" si="252"/>
        <v>313364.01851999993</v>
      </c>
      <c r="I4046" s="11">
        <f t="shared" si="253"/>
        <v>89334</v>
      </c>
      <c r="J4046" s="11">
        <f t="shared" si="254"/>
        <v>91120.680000000008</v>
      </c>
      <c r="K4046" s="11">
        <f t="shared" si="255"/>
        <v>0</v>
      </c>
    </row>
    <row r="4047" spans="1:11" s="11" customFormat="1">
      <c r="A4047" s="32">
        <v>2018</v>
      </c>
      <c r="B4047" s="32">
        <v>3478</v>
      </c>
      <c r="C4047" s="33" t="s">
        <v>563</v>
      </c>
      <c r="D4047" s="33" t="s">
        <v>564</v>
      </c>
      <c r="E4047" s="34">
        <v>51</v>
      </c>
      <c r="F4047" s="35">
        <v>1.02</v>
      </c>
      <c r="G4047" s="34">
        <v>530.5</v>
      </c>
      <c r="H4047" s="14">
        <f t="shared" si="252"/>
        <v>275.96610000000004</v>
      </c>
      <c r="I4047" s="11">
        <f t="shared" si="253"/>
        <v>51</v>
      </c>
      <c r="J4047" s="11">
        <f t="shared" si="254"/>
        <v>52.02</v>
      </c>
      <c r="K4047" s="11">
        <f t="shared" si="255"/>
        <v>0</v>
      </c>
    </row>
    <row r="4048" spans="1:11" s="11" customFormat="1">
      <c r="A4048" s="32">
        <v>2018</v>
      </c>
      <c r="B4048" s="32">
        <v>3478</v>
      </c>
      <c r="C4048" s="33" t="s">
        <v>563</v>
      </c>
      <c r="D4048" s="33" t="s">
        <v>564</v>
      </c>
      <c r="E4048" s="34">
        <v>56</v>
      </c>
      <c r="F4048" s="35">
        <v>1.02</v>
      </c>
      <c r="G4048" s="34">
        <v>313.60000000000002</v>
      </c>
      <c r="H4048" s="14">
        <f t="shared" si="252"/>
        <v>179.12832</v>
      </c>
      <c r="I4048" s="11">
        <f t="shared" si="253"/>
        <v>56</v>
      </c>
      <c r="J4048" s="11">
        <f t="shared" si="254"/>
        <v>57.120000000000005</v>
      </c>
      <c r="K4048" s="11">
        <f t="shared" si="255"/>
        <v>0</v>
      </c>
    </row>
    <row r="4049" spans="1:11" s="11" customFormat="1">
      <c r="A4049" s="32">
        <v>2018</v>
      </c>
      <c r="B4049" s="32">
        <v>3478</v>
      </c>
      <c r="C4049" s="33" t="s">
        <v>563</v>
      </c>
      <c r="D4049" s="33" t="s">
        <v>564</v>
      </c>
      <c r="E4049" s="34">
        <v>90</v>
      </c>
      <c r="F4049" s="35">
        <v>1.04</v>
      </c>
      <c r="G4049" s="34">
        <v>306.10000000000002</v>
      </c>
      <c r="H4049" s="14">
        <f t="shared" si="252"/>
        <v>286.50960000000003</v>
      </c>
      <c r="I4049" s="11">
        <f t="shared" si="253"/>
        <v>90</v>
      </c>
      <c r="J4049" s="11">
        <f t="shared" si="254"/>
        <v>93.600000000000009</v>
      </c>
      <c r="K4049" s="11">
        <f t="shared" si="255"/>
        <v>0</v>
      </c>
    </row>
    <row r="4050" spans="1:11" s="11" customFormat="1">
      <c r="A4050" s="32">
        <v>2018</v>
      </c>
      <c r="B4050" s="32">
        <v>3478</v>
      </c>
      <c r="C4050" s="33" t="s">
        <v>563</v>
      </c>
      <c r="D4050" s="33" t="s">
        <v>564</v>
      </c>
      <c r="E4050" s="34">
        <v>207</v>
      </c>
      <c r="F4050" s="35">
        <v>1.01</v>
      </c>
      <c r="G4050" s="34">
        <v>558.29999999999995</v>
      </c>
      <c r="H4050" s="14">
        <f t="shared" si="252"/>
        <v>1167.2378099999999</v>
      </c>
      <c r="I4050" s="11">
        <f t="shared" si="253"/>
        <v>207</v>
      </c>
      <c r="J4050" s="11">
        <f t="shared" si="254"/>
        <v>209.07</v>
      </c>
      <c r="K4050" s="11">
        <f t="shared" si="255"/>
        <v>0</v>
      </c>
    </row>
    <row r="4051" spans="1:11" s="11" customFormat="1">
      <c r="A4051" s="32">
        <v>2018</v>
      </c>
      <c r="B4051" s="32">
        <v>3478</v>
      </c>
      <c r="C4051" s="33" t="s">
        <v>563</v>
      </c>
      <c r="D4051" s="33" t="s">
        <v>564</v>
      </c>
      <c r="E4051" s="34">
        <v>524</v>
      </c>
      <c r="F4051" s="35">
        <v>1.02</v>
      </c>
      <c r="G4051" s="34">
        <v>307.2</v>
      </c>
      <c r="H4051" s="14">
        <f t="shared" si="252"/>
        <v>1641.9225600000002</v>
      </c>
      <c r="I4051" s="11">
        <f t="shared" si="253"/>
        <v>524</v>
      </c>
      <c r="J4051" s="11">
        <f t="shared" si="254"/>
        <v>534.48</v>
      </c>
      <c r="K4051" s="11">
        <f t="shared" si="255"/>
        <v>0</v>
      </c>
    </row>
    <row r="4052" spans="1:11" s="11" customFormat="1">
      <c r="A4052" s="32">
        <v>2018</v>
      </c>
      <c r="B4052" s="32">
        <v>3478</v>
      </c>
      <c r="C4052" s="33" t="s">
        <v>563</v>
      </c>
      <c r="D4052" s="33" t="s">
        <v>564</v>
      </c>
      <c r="E4052" s="34">
        <v>622</v>
      </c>
      <c r="F4052" s="35">
        <v>1.07</v>
      </c>
      <c r="G4052" s="34">
        <v>299.8</v>
      </c>
      <c r="H4052" s="14">
        <f t="shared" si="252"/>
        <v>1995.2889200000004</v>
      </c>
      <c r="I4052" s="11">
        <f t="shared" si="253"/>
        <v>622</v>
      </c>
      <c r="J4052" s="11">
        <f t="shared" si="254"/>
        <v>665.54000000000008</v>
      </c>
      <c r="K4052" s="11">
        <f t="shared" si="255"/>
        <v>0</v>
      </c>
    </row>
    <row r="4053" spans="1:11" s="11" customFormat="1">
      <c r="A4053" s="32">
        <v>2018</v>
      </c>
      <c r="B4053" s="32">
        <v>3478</v>
      </c>
      <c r="C4053" s="33" t="s">
        <v>563</v>
      </c>
      <c r="D4053" s="33" t="s">
        <v>564</v>
      </c>
      <c r="E4053" s="34">
        <v>1490</v>
      </c>
      <c r="F4053" s="35">
        <v>1.02</v>
      </c>
      <c r="G4053" s="34">
        <v>310.10000000000002</v>
      </c>
      <c r="H4053" s="14">
        <f t="shared" si="252"/>
        <v>4712.8998000000001</v>
      </c>
      <c r="I4053" s="11">
        <f t="shared" si="253"/>
        <v>1490</v>
      </c>
      <c r="J4053" s="11">
        <f t="shared" si="254"/>
        <v>1519.8</v>
      </c>
      <c r="K4053" s="11">
        <f t="shared" si="255"/>
        <v>0</v>
      </c>
    </row>
    <row r="4054" spans="1:11" s="11" customFormat="1">
      <c r="A4054" s="32">
        <v>2018</v>
      </c>
      <c r="B4054" s="32">
        <v>3478</v>
      </c>
      <c r="C4054" s="33" t="s">
        <v>563</v>
      </c>
      <c r="D4054" s="33" t="s">
        <v>564</v>
      </c>
      <c r="E4054" s="34">
        <v>2445</v>
      </c>
      <c r="F4054" s="35">
        <v>1.02</v>
      </c>
      <c r="G4054" s="34">
        <v>351.6</v>
      </c>
      <c r="H4054" s="14">
        <f t="shared" si="252"/>
        <v>8768.5524000000005</v>
      </c>
      <c r="I4054" s="11">
        <f t="shared" si="253"/>
        <v>2445</v>
      </c>
      <c r="J4054" s="11">
        <f t="shared" si="254"/>
        <v>2493.9</v>
      </c>
      <c r="K4054" s="11">
        <f t="shared" si="255"/>
        <v>0</v>
      </c>
    </row>
    <row r="4055" spans="1:11" s="11" customFormat="1">
      <c r="A4055" s="32">
        <v>2018</v>
      </c>
      <c r="B4055" s="32">
        <v>3478</v>
      </c>
      <c r="C4055" s="33" t="s">
        <v>563</v>
      </c>
      <c r="D4055" s="33" t="s">
        <v>564</v>
      </c>
      <c r="E4055" s="34">
        <v>2580</v>
      </c>
      <c r="F4055" s="35">
        <v>1.02</v>
      </c>
      <c r="G4055" s="34">
        <v>341.9</v>
      </c>
      <c r="H4055" s="14">
        <f t="shared" si="252"/>
        <v>8997.4403999999995</v>
      </c>
      <c r="I4055" s="11">
        <f t="shared" si="253"/>
        <v>2580</v>
      </c>
      <c r="J4055" s="11">
        <f t="shared" si="254"/>
        <v>2631.6</v>
      </c>
      <c r="K4055" s="11">
        <f t="shared" si="255"/>
        <v>0</v>
      </c>
    </row>
    <row r="4056" spans="1:11" s="11" customFormat="1">
      <c r="A4056" s="32">
        <v>2018</v>
      </c>
      <c r="B4056" s="32">
        <v>3478</v>
      </c>
      <c r="C4056" s="33" t="s">
        <v>563</v>
      </c>
      <c r="D4056" s="33" t="s">
        <v>564</v>
      </c>
      <c r="E4056" s="34">
        <v>3221</v>
      </c>
      <c r="F4056" s="35">
        <v>1.02</v>
      </c>
      <c r="G4056" s="34">
        <v>363.4</v>
      </c>
      <c r="H4056" s="14">
        <f t="shared" si="252"/>
        <v>11939.216280000001</v>
      </c>
      <c r="I4056" s="11">
        <f t="shared" si="253"/>
        <v>3221</v>
      </c>
      <c r="J4056" s="11">
        <f t="shared" si="254"/>
        <v>3285.42</v>
      </c>
      <c r="K4056" s="11">
        <f t="shared" si="255"/>
        <v>0</v>
      </c>
    </row>
    <row r="4057" spans="1:11" s="11" customFormat="1">
      <c r="A4057" s="32">
        <v>2018</v>
      </c>
      <c r="B4057" s="32">
        <v>3478</v>
      </c>
      <c r="C4057" s="33" t="s">
        <v>563</v>
      </c>
      <c r="D4057" s="33" t="s">
        <v>564</v>
      </c>
      <c r="E4057" s="34">
        <v>4716</v>
      </c>
      <c r="F4057" s="35">
        <v>1.02</v>
      </c>
      <c r="G4057" s="34">
        <v>383.7</v>
      </c>
      <c r="H4057" s="14">
        <f t="shared" si="252"/>
        <v>18457.197840000001</v>
      </c>
      <c r="I4057" s="11">
        <f t="shared" si="253"/>
        <v>4716</v>
      </c>
      <c r="J4057" s="11">
        <f t="shared" si="254"/>
        <v>4810.32</v>
      </c>
      <c r="K4057" s="11">
        <f t="shared" si="255"/>
        <v>0</v>
      </c>
    </row>
    <row r="4058" spans="1:11" s="11" customFormat="1">
      <c r="A4058" s="32">
        <v>2018</v>
      </c>
      <c r="B4058" s="32">
        <v>3478</v>
      </c>
      <c r="C4058" s="33" t="s">
        <v>563</v>
      </c>
      <c r="D4058" s="33" t="s">
        <v>564</v>
      </c>
      <c r="E4058" s="34">
        <v>6141</v>
      </c>
      <c r="F4058" s="35">
        <v>1.02</v>
      </c>
      <c r="G4058" s="34">
        <v>373.2</v>
      </c>
      <c r="H4058" s="14">
        <f t="shared" si="252"/>
        <v>23376.576239999999</v>
      </c>
      <c r="I4058" s="11">
        <f t="shared" si="253"/>
        <v>6141</v>
      </c>
      <c r="J4058" s="11">
        <f t="shared" si="254"/>
        <v>6263.82</v>
      </c>
      <c r="K4058" s="11">
        <f t="shared" si="255"/>
        <v>0</v>
      </c>
    </row>
    <row r="4059" spans="1:11" s="11" customFormat="1">
      <c r="A4059" s="32">
        <v>2018</v>
      </c>
      <c r="B4059" s="32">
        <v>3478</v>
      </c>
      <c r="C4059" s="33" t="s">
        <v>563</v>
      </c>
      <c r="D4059" s="33" t="s">
        <v>564</v>
      </c>
      <c r="E4059" s="34">
        <v>8074</v>
      </c>
      <c r="F4059" s="35">
        <v>1.02</v>
      </c>
      <c r="G4059" s="34">
        <v>248.8</v>
      </c>
      <c r="H4059" s="14">
        <f t="shared" si="252"/>
        <v>20489.874240000001</v>
      </c>
      <c r="I4059" s="11">
        <f t="shared" si="253"/>
        <v>8074</v>
      </c>
      <c r="J4059" s="11">
        <f t="shared" si="254"/>
        <v>8235.48</v>
      </c>
      <c r="K4059" s="11">
        <f t="shared" si="255"/>
        <v>0</v>
      </c>
    </row>
    <row r="4060" spans="1:11" s="11" customFormat="1">
      <c r="A4060" s="32">
        <v>2018</v>
      </c>
      <c r="B4060" s="32">
        <v>3478</v>
      </c>
      <c r="C4060" s="33" t="s">
        <v>563</v>
      </c>
      <c r="D4060" s="33" t="s">
        <v>564</v>
      </c>
      <c r="E4060" s="34">
        <v>8589</v>
      </c>
      <c r="F4060" s="35">
        <v>1.04</v>
      </c>
      <c r="G4060" s="34">
        <v>305.8</v>
      </c>
      <c r="H4060" s="14">
        <f t="shared" si="252"/>
        <v>27315.768480000002</v>
      </c>
      <c r="I4060" s="11">
        <f t="shared" si="253"/>
        <v>8589</v>
      </c>
      <c r="J4060" s="11">
        <f t="shared" si="254"/>
        <v>8932.56</v>
      </c>
      <c r="K4060" s="11">
        <f t="shared" si="255"/>
        <v>0</v>
      </c>
    </row>
    <row r="4061" spans="1:11" s="11" customFormat="1">
      <c r="A4061" s="32">
        <v>2018</v>
      </c>
      <c r="B4061" s="32">
        <v>3478</v>
      </c>
      <c r="C4061" s="33" t="s">
        <v>563</v>
      </c>
      <c r="D4061" s="33" t="s">
        <v>564</v>
      </c>
      <c r="E4061" s="34">
        <v>9194</v>
      </c>
      <c r="F4061" s="35">
        <v>1.02</v>
      </c>
      <c r="G4061" s="34">
        <v>348.3</v>
      </c>
      <c r="H4061" s="14">
        <f t="shared" si="252"/>
        <v>32663.156040000002</v>
      </c>
      <c r="I4061" s="11">
        <f t="shared" si="253"/>
        <v>9194</v>
      </c>
      <c r="J4061" s="11">
        <f t="shared" si="254"/>
        <v>9377.880000000001</v>
      </c>
      <c r="K4061" s="11">
        <f t="shared" si="255"/>
        <v>0</v>
      </c>
    </row>
    <row r="4062" spans="1:11" s="11" customFormat="1">
      <c r="A4062" s="32">
        <v>2018</v>
      </c>
      <c r="B4062" s="32">
        <v>3478</v>
      </c>
      <c r="C4062" s="33" t="s">
        <v>563</v>
      </c>
      <c r="D4062" s="33" t="s">
        <v>564</v>
      </c>
      <c r="E4062" s="34">
        <v>9524</v>
      </c>
      <c r="F4062" s="35">
        <v>1.02</v>
      </c>
      <c r="G4062" s="34">
        <v>369</v>
      </c>
      <c r="H4062" s="14">
        <f t="shared" si="252"/>
        <v>35846.431199999999</v>
      </c>
      <c r="I4062" s="11">
        <f t="shared" si="253"/>
        <v>9524</v>
      </c>
      <c r="J4062" s="11">
        <f t="shared" si="254"/>
        <v>9714.48</v>
      </c>
      <c r="K4062" s="11">
        <f t="shared" si="255"/>
        <v>0</v>
      </c>
    </row>
    <row r="4063" spans="1:11" s="11" customFormat="1">
      <c r="A4063" s="32">
        <v>2018</v>
      </c>
      <c r="B4063" s="32">
        <v>3478</v>
      </c>
      <c r="C4063" s="33" t="s">
        <v>563</v>
      </c>
      <c r="D4063" s="33" t="s">
        <v>564</v>
      </c>
      <c r="E4063" s="34">
        <v>14294</v>
      </c>
      <c r="F4063" s="35">
        <v>1.02</v>
      </c>
      <c r="G4063" s="34">
        <v>332.7</v>
      </c>
      <c r="H4063" s="14">
        <f t="shared" si="252"/>
        <v>48507.260760000005</v>
      </c>
      <c r="I4063" s="11">
        <f t="shared" si="253"/>
        <v>14294</v>
      </c>
      <c r="J4063" s="11">
        <f t="shared" si="254"/>
        <v>14579.880000000001</v>
      </c>
      <c r="K4063" s="11">
        <f t="shared" si="255"/>
        <v>0</v>
      </c>
    </row>
    <row r="4064" spans="1:11" s="11" customFormat="1">
      <c r="A4064" s="32">
        <v>2018</v>
      </c>
      <c r="B4064" s="32">
        <v>3478</v>
      </c>
      <c r="C4064" s="33" t="s">
        <v>563</v>
      </c>
      <c r="D4064" s="33" t="s">
        <v>564</v>
      </c>
      <c r="E4064" s="34">
        <v>14598</v>
      </c>
      <c r="F4064" s="35">
        <v>1.02</v>
      </c>
      <c r="G4064" s="34">
        <v>360.8</v>
      </c>
      <c r="H4064" s="14">
        <f t="shared" si="252"/>
        <v>53722.975680000003</v>
      </c>
      <c r="I4064" s="11">
        <f t="shared" si="253"/>
        <v>14598</v>
      </c>
      <c r="J4064" s="11">
        <f t="shared" si="254"/>
        <v>14889.960000000001</v>
      </c>
      <c r="K4064" s="11">
        <f t="shared" si="255"/>
        <v>0</v>
      </c>
    </row>
    <row r="4065" spans="1:11" s="11" customFormat="1">
      <c r="A4065" s="32">
        <v>2018</v>
      </c>
      <c r="B4065" s="32">
        <v>3478</v>
      </c>
      <c r="C4065" s="33" t="s">
        <v>563</v>
      </c>
      <c r="D4065" s="33" t="s">
        <v>564</v>
      </c>
      <c r="E4065" s="34">
        <v>14757</v>
      </c>
      <c r="F4065" s="35">
        <v>1.02</v>
      </c>
      <c r="G4065" s="34">
        <v>364.4</v>
      </c>
      <c r="H4065" s="14">
        <f t="shared" si="252"/>
        <v>54849.998159999996</v>
      </c>
      <c r="I4065" s="11">
        <f t="shared" si="253"/>
        <v>14757</v>
      </c>
      <c r="J4065" s="11">
        <f t="shared" si="254"/>
        <v>15052.14</v>
      </c>
      <c r="K4065" s="11">
        <f t="shared" si="255"/>
        <v>0</v>
      </c>
    </row>
    <row r="4066" spans="1:11" s="11" customFormat="1">
      <c r="A4066" s="32">
        <v>2018</v>
      </c>
      <c r="B4066" s="32">
        <v>3478</v>
      </c>
      <c r="C4066" s="33" t="s">
        <v>563</v>
      </c>
      <c r="D4066" s="33" t="s">
        <v>564</v>
      </c>
      <c r="E4066" s="34">
        <v>16494</v>
      </c>
      <c r="F4066" s="35">
        <v>1.02</v>
      </c>
      <c r="G4066" s="34">
        <v>358.2</v>
      </c>
      <c r="H4066" s="14">
        <f t="shared" si="252"/>
        <v>60263.138159999995</v>
      </c>
      <c r="I4066" s="11">
        <f t="shared" si="253"/>
        <v>16494</v>
      </c>
      <c r="J4066" s="11">
        <f t="shared" si="254"/>
        <v>16823.88</v>
      </c>
      <c r="K4066" s="11">
        <f t="shared" si="255"/>
        <v>0</v>
      </c>
    </row>
    <row r="4067" spans="1:11" s="11" customFormat="1">
      <c r="A4067" s="32">
        <v>2018</v>
      </c>
      <c r="B4067" s="32">
        <v>3478</v>
      </c>
      <c r="C4067" s="33" t="s">
        <v>563</v>
      </c>
      <c r="D4067" s="33" t="s">
        <v>564</v>
      </c>
      <c r="E4067" s="34">
        <v>18191</v>
      </c>
      <c r="F4067" s="35">
        <v>1.02</v>
      </c>
      <c r="G4067" s="34">
        <v>336</v>
      </c>
      <c r="H4067" s="14">
        <f t="shared" si="252"/>
        <v>62344.195200000002</v>
      </c>
      <c r="I4067" s="11">
        <f t="shared" si="253"/>
        <v>18191</v>
      </c>
      <c r="J4067" s="11">
        <f t="shared" si="254"/>
        <v>18554.82</v>
      </c>
      <c r="K4067" s="11">
        <f t="shared" si="255"/>
        <v>0</v>
      </c>
    </row>
    <row r="4068" spans="1:11" s="11" customFormat="1">
      <c r="A4068" s="32">
        <v>2018</v>
      </c>
      <c r="B4068" s="32">
        <v>3478</v>
      </c>
      <c r="C4068" s="33" t="s">
        <v>563</v>
      </c>
      <c r="D4068" s="33" t="s">
        <v>564</v>
      </c>
      <c r="E4068" s="34">
        <v>34220</v>
      </c>
      <c r="F4068" s="35">
        <v>1.02</v>
      </c>
      <c r="G4068" s="34">
        <v>350.6</v>
      </c>
      <c r="H4068" s="14">
        <f t="shared" si="252"/>
        <v>122374.82640000002</v>
      </c>
      <c r="I4068" s="11">
        <f t="shared" si="253"/>
        <v>34220</v>
      </c>
      <c r="J4068" s="11">
        <f t="shared" si="254"/>
        <v>34904.400000000001</v>
      </c>
      <c r="K4068" s="11">
        <f t="shared" si="255"/>
        <v>0</v>
      </c>
    </row>
    <row r="4069" spans="1:11" s="11" customFormat="1">
      <c r="A4069" s="32">
        <v>2018</v>
      </c>
      <c r="B4069" s="32">
        <v>3478</v>
      </c>
      <c r="C4069" s="33" t="s">
        <v>563</v>
      </c>
      <c r="D4069" s="33" t="s">
        <v>564</v>
      </c>
      <c r="E4069" s="34">
        <v>65624</v>
      </c>
      <c r="F4069" s="35">
        <v>1.02</v>
      </c>
      <c r="G4069" s="34">
        <v>334.2</v>
      </c>
      <c r="H4069" s="14">
        <f t="shared" si="252"/>
        <v>223701.71616000001</v>
      </c>
      <c r="I4069" s="11">
        <f t="shared" si="253"/>
        <v>65624</v>
      </c>
      <c r="J4069" s="11">
        <f t="shared" si="254"/>
        <v>66936.479999999996</v>
      </c>
      <c r="K4069" s="11">
        <f t="shared" si="255"/>
        <v>0</v>
      </c>
    </row>
    <row r="4070" spans="1:11" s="11" customFormat="1">
      <c r="A4070" s="32">
        <v>2018</v>
      </c>
      <c r="B4070" s="32">
        <v>3478</v>
      </c>
      <c r="C4070" s="33" t="s">
        <v>563</v>
      </c>
      <c r="D4070" s="33" t="s">
        <v>564</v>
      </c>
      <c r="E4070" s="34">
        <v>37</v>
      </c>
      <c r="F4070" s="35">
        <v>1.02</v>
      </c>
      <c r="G4070" s="34">
        <v>333.7</v>
      </c>
      <c r="H4070" s="14">
        <f t="shared" si="252"/>
        <v>125.93838</v>
      </c>
      <c r="I4070" s="11">
        <f t="shared" si="253"/>
        <v>37</v>
      </c>
      <c r="J4070" s="11">
        <f t="shared" si="254"/>
        <v>37.74</v>
      </c>
      <c r="K4070" s="11">
        <f t="shared" si="255"/>
        <v>0</v>
      </c>
    </row>
    <row r="4071" spans="1:11" s="11" customFormat="1">
      <c r="A4071" s="32">
        <v>2018</v>
      </c>
      <c r="B4071" s="32">
        <v>3482</v>
      </c>
      <c r="C4071" s="33" t="s">
        <v>563</v>
      </c>
      <c r="D4071" s="33" t="s">
        <v>564</v>
      </c>
      <c r="E4071" s="34">
        <v>821323</v>
      </c>
      <c r="F4071" s="35">
        <v>1.03</v>
      </c>
      <c r="G4071" s="34">
        <v>269.8</v>
      </c>
      <c r="H4071" s="14">
        <f t="shared" si="252"/>
        <v>2282407.3376199999</v>
      </c>
      <c r="I4071" s="11">
        <f t="shared" si="253"/>
        <v>821323</v>
      </c>
      <c r="J4071" s="11">
        <f t="shared" si="254"/>
        <v>845962.69000000006</v>
      </c>
      <c r="K4071" s="11">
        <f t="shared" si="255"/>
        <v>0</v>
      </c>
    </row>
    <row r="4072" spans="1:11" s="11" customFormat="1">
      <c r="A4072" s="32">
        <v>2018</v>
      </c>
      <c r="B4072" s="32">
        <v>3482</v>
      </c>
      <c r="C4072" s="33" t="s">
        <v>563</v>
      </c>
      <c r="D4072" s="33" t="s">
        <v>564</v>
      </c>
      <c r="E4072" s="34">
        <v>278672</v>
      </c>
      <c r="F4072" s="35">
        <v>1.0289999999999999</v>
      </c>
      <c r="G4072" s="34">
        <v>278.60000000000002</v>
      </c>
      <c r="H4072" s="14">
        <f t="shared" si="252"/>
        <v>798895.21756799985</v>
      </c>
      <c r="I4072" s="11">
        <f t="shared" si="253"/>
        <v>278672</v>
      </c>
      <c r="J4072" s="11">
        <f t="shared" si="254"/>
        <v>286753.48799999995</v>
      </c>
      <c r="K4072" s="11">
        <f t="shared" si="255"/>
        <v>0</v>
      </c>
    </row>
    <row r="4073" spans="1:11" s="11" customFormat="1">
      <c r="A4073" s="32">
        <v>2018</v>
      </c>
      <c r="B4073" s="32">
        <v>3484</v>
      </c>
      <c r="C4073" s="33" t="s">
        <v>563</v>
      </c>
      <c r="D4073" s="33" t="s">
        <v>564</v>
      </c>
      <c r="E4073" s="34">
        <v>13724</v>
      </c>
      <c r="F4073" s="35">
        <v>1</v>
      </c>
      <c r="G4073" s="34">
        <v>339.6</v>
      </c>
      <c r="H4073" s="14">
        <f t="shared" si="252"/>
        <v>46606.704000000005</v>
      </c>
      <c r="I4073" s="11">
        <f t="shared" si="253"/>
        <v>13724</v>
      </c>
      <c r="J4073" s="11">
        <f t="shared" si="254"/>
        <v>13724</v>
      </c>
      <c r="K4073" s="11">
        <f t="shared" si="255"/>
        <v>0</v>
      </c>
    </row>
    <row r="4074" spans="1:11" s="11" customFormat="1">
      <c r="A4074" s="32">
        <v>2018</v>
      </c>
      <c r="B4074" s="32">
        <v>3484</v>
      </c>
      <c r="C4074" s="33" t="s">
        <v>563</v>
      </c>
      <c r="D4074" s="33" t="s">
        <v>564</v>
      </c>
      <c r="E4074" s="34">
        <v>14698</v>
      </c>
      <c r="F4074" s="35">
        <v>1</v>
      </c>
      <c r="G4074" s="34">
        <v>268.39999999999998</v>
      </c>
      <c r="H4074" s="14">
        <f t="shared" si="252"/>
        <v>39449.431999999993</v>
      </c>
      <c r="I4074" s="11">
        <f t="shared" si="253"/>
        <v>14698</v>
      </c>
      <c r="J4074" s="11">
        <f t="shared" si="254"/>
        <v>14698</v>
      </c>
      <c r="K4074" s="11">
        <f t="shared" si="255"/>
        <v>0</v>
      </c>
    </row>
    <row r="4075" spans="1:11" s="11" customFormat="1">
      <c r="A4075" s="32">
        <v>2018</v>
      </c>
      <c r="B4075" s="32">
        <v>3484</v>
      </c>
      <c r="C4075" s="33" t="s">
        <v>563</v>
      </c>
      <c r="D4075" s="33" t="s">
        <v>564</v>
      </c>
      <c r="E4075" s="34">
        <v>22000</v>
      </c>
      <c r="F4075" s="35">
        <v>1</v>
      </c>
      <c r="G4075" s="34">
        <v>219.3</v>
      </c>
      <c r="H4075" s="14">
        <f t="shared" si="252"/>
        <v>48246</v>
      </c>
      <c r="I4075" s="11">
        <f t="shared" si="253"/>
        <v>22000</v>
      </c>
      <c r="J4075" s="11">
        <f t="shared" si="254"/>
        <v>22000</v>
      </c>
      <c r="K4075" s="11">
        <f t="shared" si="255"/>
        <v>0</v>
      </c>
    </row>
    <row r="4076" spans="1:11" s="11" customFormat="1">
      <c r="A4076" s="32">
        <v>2018</v>
      </c>
      <c r="B4076" s="32">
        <v>3484</v>
      </c>
      <c r="C4076" s="33" t="s">
        <v>563</v>
      </c>
      <c r="D4076" s="33" t="s">
        <v>564</v>
      </c>
      <c r="E4076" s="34">
        <v>25326</v>
      </c>
      <c r="F4076" s="35">
        <v>1</v>
      </c>
      <c r="G4076" s="34">
        <v>230.2</v>
      </c>
      <c r="H4076" s="14">
        <f t="shared" si="252"/>
        <v>58300.452000000005</v>
      </c>
      <c r="I4076" s="11">
        <f t="shared" si="253"/>
        <v>25326</v>
      </c>
      <c r="J4076" s="11">
        <f t="shared" si="254"/>
        <v>25326</v>
      </c>
      <c r="K4076" s="11">
        <f t="shared" si="255"/>
        <v>0</v>
      </c>
    </row>
    <row r="4077" spans="1:11" s="11" customFormat="1">
      <c r="A4077" s="32">
        <v>2018</v>
      </c>
      <c r="B4077" s="32">
        <v>3484</v>
      </c>
      <c r="C4077" s="33" t="s">
        <v>563</v>
      </c>
      <c r="D4077" s="33" t="s">
        <v>564</v>
      </c>
      <c r="E4077" s="34">
        <v>25630</v>
      </c>
      <c r="F4077" s="35">
        <v>1</v>
      </c>
      <c r="G4077" s="34">
        <v>263.60000000000002</v>
      </c>
      <c r="H4077" s="14">
        <f t="shared" si="252"/>
        <v>67560.680000000008</v>
      </c>
      <c r="I4077" s="11">
        <f t="shared" si="253"/>
        <v>25630</v>
      </c>
      <c r="J4077" s="11">
        <f t="shared" si="254"/>
        <v>25630</v>
      </c>
      <c r="K4077" s="11">
        <f t="shared" si="255"/>
        <v>0</v>
      </c>
    </row>
    <row r="4078" spans="1:11" s="11" customFormat="1">
      <c r="A4078" s="32">
        <v>2018</v>
      </c>
      <c r="B4078" s="32">
        <v>3484</v>
      </c>
      <c r="C4078" s="33" t="s">
        <v>563</v>
      </c>
      <c r="D4078" s="33" t="s">
        <v>564</v>
      </c>
      <c r="E4078" s="34">
        <v>25723</v>
      </c>
      <c r="F4078" s="35">
        <v>1</v>
      </c>
      <c r="G4078" s="34">
        <v>211.8</v>
      </c>
      <c r="H4078" s="14">
        <f t="shared" si="252"/>
        <v>54481.314000000006</v>
      </c>
      <c r="I4078" s="11">
        <f t="shared" si="253"/>
        <v>25723</v>
      </c>
      <c r="J4078" s="11">
        <f t="shared" si="254"/>
        <v>25723</v>
      </c>
      <c r="K4078" s="11">
        <f t="shared" si="255"/>
        <v>0</v>
      </c>
    </row>
    <row r="4079" spans="1:11" s="11" customFormat="1">
      <c r="A4079" s="32">
        <v>2018</v>
      </c>
      <c r="B4079" s="32">
        <v>3484</v>
      </c>
      <c r="C4079" s="33" t="s">
        <v>563</v>
      </c>
      <c r="D4079" s="33" t="s">
        <v>564</v>
      </c>
      <c r="E4079" s="34">
        <v>25878</v>
      </c>
      <c r="F4079" s="35">
        <v>1</v>
      </c>
      <c r="G4079" s="34">
        <v>258.89999999999998</v>
      </c>
      <c r="H4079" s="14">
        <f t="shared" si="252"/>
        <v>66998.141999999993</v>
      </c>
      <c r="I4079" s="11">
        <f t="shared" si="253"/>
        <v>25878</v>
      </c>
      <c r="J4079" s="11">
        <f t="shared" si="254"/>
        <v>25878</v>
      </c>
      <c r="K4079" s="11">
        <f t="shared" si="255"/>
        <v>0</v>
      </c>
    </row>
    <row r="4080" spans="1:11" s="11" customFormat="1">
      <c r="A4080" s="32">
        <v>2018</v>
      </c>
      <c r="B4080" s="32">
        <v>3484</v>
      </c>
      <c r="C4080" s="33" t="s">
        <v>563</v>
      </c>
      <c r="D4080" s="33" t="s">
        <v>564</v>
      </c>
      <c r="E4080" s="34">
        <v>29702</v>
      </c>
      <c r="F4080" s="35">
        <v>1</v>
      </c>
      <c r="G4080" s="34">
        <v>236.1</v>
      </c>
      <c r="H4080" s="14">
        <f t="shared" si="252"/>
        <v>70126.421999999991</v>
      </c>
      <c r="I4080" s="11">
        <f t="shared" si="253"/>
        <v>29702</v>
      </c>
      <c r="J4080" s="11">
        <f t="shared" si="254"/>
        <v>29702</v>
      </c>
      <c r="K4080" s="11">
        <f t="shared" si="255"/>
        <v>0</v>
      </c>
    </row>
    <row r="4081" spans="1:11" s="11" customFormat="1">
      <c r="A4081" s="32">
        <v>2018</v>
      </c>
      <c r="B4081" s="32">
        <v>3484</v>
      </c>
      <c r="C4081" s="33" t="s">
        <v>563</v>
      </c>
      <c r="D4081" s="33" t="s">
        <v>564</v>
      </c>
      <c r="E4081" s="34">
        <v>30847</v>
      </c>
      <c r="F4081" s="35">
        <v>1</v>
      </c>
      <c r="G4081" s="34">
        <v>207.7</v>
      </c>
      <c r="H4081" s="14">
        <f t="shared" si="252"/>
        <v>64069.218999999997</v>
      </c>
      <c r="I4081" s="11">
        <f t="shared" si="253"/>
        <v>30847</v>
      </c>
      <c r="J4081" s="11">
        <f t="shared" si="254"/>
        <v>30847</v>
      </c>
      <c r="K4081" s="11">
        <f t="shared" si="255"/>
        <v>0</v>
      </c>
    </row>
    <row r="4082" spans="1:11" s="11" customFormat="1">
      <c r="A4082" s="32">
        <v>2018</v>
      </c>
      <c r="B4082" s="32">
        <v>3484</v>
      </c>
      <c r="C4082" s="33" t="s">
        <v>563</v>
      </c>
      <c r="D4082" s="33" t="s">
        <v>564</v>
      </c>
      <c r="E4082" s="34">
        <v>36424</v>
      </c>
      <c r="F4082" s="35">
        <v>1</v>
      </c>
      <c r="G4082" s="34">
        <v>254.2</v>
      </c>
      <c r="H4082" s="14">
        <f t="shared" si="252"/>
        <v>92589.80799999999</v>
      </c>
      <c r="I4082" s="11">
        <f t="shared" si="253"/>
        <v>36424</v>
      </c>
      <c r="J4082" s="11">
        <f t="shared" si="254"/>
        <v>36424</v>
      </c>
      <c r="K4082" s="11">
        <f t="shared" si="255"/>
        <v>0</v>
      </c>
    </row>
    <row r="4083" spans="1:11" s="11" customFormat="1">
      <c r="A4083" s="32">
        <v>2018</v>
      </c>
      <c r="B4083" s="32">
        <v>3484</v>
      </c>
      <c r="C4083" s="33" t="s">
        <v>563</v>
      </c>
      <c r="D4083" s="33" t="s">
        <v>564</v>
      </c>
      <c r="E4083" s="34">
        <v>38151</v>
      </c>
      <c r="F4083" s="35">
        <v>1</v>
      </c>
      <c r="G4083" s="34">
        <v>190.6</v>
      </c>
      <c r="H4083" s="14">
        <f t="shared" si="252"/>
        <v>72715.805999999997</v>
      </c>
      <c r="I4083" s="11">
        <f t="shared" si="253"/>
        <v>38151</v>
      </c>
      <c r="J4083" s="11">
        <f t="shared" si="254"/>
        <v>38151</v>
      </c>
      <c r="K4083" s="11">
        <f t="shared" si="255"/>
        <v>0</v>
      </c>
    </row>
    <row r="4084" spans="1:11" s="11" customFormat="1">
      <c r="A4084" s="32">
        <v>2018</v>
      </c>
      <c r="B4084" s="32">
        <v>3484</v>
      </c>
      <c r="C4084" s="33" t="s">
        <v>563</v>
      </c>
      <c r="D4084" s="33" t="s">
        <v>564</v>
      </c>
      <c r="E4084" s="34">
        <v>2227</v>
      </c>
      <c r="F4084" s="35">
        <v>1.1000000000000001</v>
      </c>
      <c r="G4084" s="34">
        <v>241.9</v>
      </c>
      <c r="H4084" s="14">
        <f t="shared" si="252"/>
        <v>5925.8243000000002</v>
      </c>
      <c r="I4084" s="11">
        <f t="shared" si="253"/>
        <v>2227</v>
      </c>
      <c r="J4084" s="11">
        <f t="shared" si="254"/>
        <v>2449.7000000000003</v>
      </c>
      <c r="K4084" s="11">
        <f t="shared" si="255"/>
        <v>0</v>
      </c>
    </row>
    <row r="4085" spans="1:11" s="11" customFormat="1">
      <c r="A4085" s="32">
        <v>2018</v>
      </c>
      <c r="B4085" s="32">
        <v>3484</v>
      </c>
      <c r="C4085" s="33" t="s">
        <v>563</v>
      </c>
      <c r="D4085" s="33" t="s">
        <v>564</v>
      </c>
      <c r="E4085" s="34">
        <v>2605</v>
      </c>
      <c r="F4085" s="35">
        <v>1.1000000000000001</v>
      </c>
      <c r="G4085" s="34">
        <v>454.6</v>
      </c>
      <c r="H4085" s="14">
        <f t="shared" si="252"/>
        <v>13026.563</v>
      </c>
      <c r="I4085" s="11">
        <f t="shared" si="253"/>
        <v>2605</v>
      </c>
      <c r="J4085" s="11">
        <f t="shared" si="254"/>
        <v>2865.5000000000005</v>
      </c>
      <c r="K4085" s="11">
        <f t="shared" si="255"/>
        <v>0</v>
      </c>
    </row>
    <row r="4086" spans="1:11" s="11" customFormat="1">
      <c r="A4086" s="32">
        <v>2018</v>
      </c>
      <c r="B4086" s="32">
        <v>3484</v>
      </c>
      <c r="C4086" s="33" t="s">
        <v>563</v>
      </c>
      <c r="D4086" s="33" t="s">
        <v>564</v>
      </c>
      <c r="E4086" s="34">
        <v>3048</v>
      </c>
      <c r="F4086" s="35">
        <v>1.1000000000000001</v>
      </c>
      <c r="G4086" s="34">
        <v>211.9</v>
      </c>
      <c r="H4086" s="14">
        <f t="shared" si="252"/>
        <v>7104.5832000000019</v>
      </c>
      <c r="I4086" s="11">
        <f t="shared" si="253"/>
        <v>3048</v>
      </c>
      <c r="J4086" s="11">
        <f t="shared" si="254"/>
        <v>3352.8</v>
      </c>
      <c r="K4086" s="11">
        <f t="shared" si="255"/>
        <v>0</v>
      </c>
    </row>
    <row r="4087" spans="1:11" s="11" customFormat="1">
      <c r="A4087" s="32">
        <v>2018</v>
      </c>
      <c r="B4087" s="32">
        <v>3484</v>
      </c>
      <c r="C4087" s="33" t="s">
        <v>563</v>
      </c>
      <c r="D4087" s="33" t="s">
        <v>564</v>
      </c>
      <c r="E4087" s="34">
        <v>4031</v>
      </c>
      <c r="F4087" s="35">
        <v>1.1000000000000001</v>
      </c>
      <c r="G4087" s="34">
        <v>260</v>
      </c>
      <c r="H4087" s="14">
        <f t="shared" si="252"/>
        <v>11528.660000000002</v>
      </c>
      <c r="I4087" s="11">
        <f t="shared" si="253"/>
        <v>4031</v>
      </c>
      <c r="J4087" s="11">
        <f t="shared" si="254"/>
        <v>4434.1000000000004</v>
      </c>
      <c r="K4087" s="11">
        <f t="shared" si="255"/>
        <v>0</v>
      </c>
    </row>
    <row r="4088" spans="1:11" s="11" customFormat="1">
      <c r="A4088" s="32">
        <v>2018</v>
      </c>
      <c r="B4088" s="32">
        <v>3484</v>
      </c>
      <c r="C4088" s="33" t="s">
        <v>563</v>
      </c>
      <c r="D4088" s="33" t="s">
        <v>564</v>
      </c>
      <c r="E4088" s="34">
        <v>5331</v>
      </c>
      <c r="F4088" s="35">
        <v>1.1000000000000001</v>
      </c>
      <c r="G4088" s="34">
        <v>236.7</v>
      </c>
      <c r="H4088" s="14">
        <f t="shared" si="252"/>
        <v>13880.324700000001</v>
      </c>
      <c r="I4088" s="11">
        <f t="shared" si="253"/>
        <v>5331</v>
      </c>
      <c r="J4088" s="11">
        <f t="shared" si="254"/>
        <v>5864.1</v>
      </c>
      <c r="K4088" s="11">
        <f t="shared" si="255"/>
        <v>0</v>
      </c>
    </row>
    <row r="4089" spans="1:11" s="11" customFormat="1">
      <c r="A4089" s="32">
        <v>2018</v>
      </c>
      <c r="B4089" s="32">
        <v>3484</v>
      </c>
      <c r="C4089" s="33" t="s">
        <v>563</v>
      </c>
      <c r="D4089" s="33" t="s">
        <v>564</v>
      </c>
      <c r="E4089" s="34">
        <v>5359</v>
      </c>
      <c r="F4089" s="35">
        <v>1.1000000000000001</v>
      </c>
      <c r="G4089" s="34">
        <v>229</v>
      </c>
      <c r="H4089" s="14">
        <f t="shared" si="252"/>
        <v>13499.321</v>
      </c>
      <c r="I4089" s="11">
        <f t="shared" si="253"/>
        <v>5359</v>
      </c>
      <c r="J4089" s="11">
        <f t="shared" si="254"/>
        <v>5894.9000000000005</v>
      </c>
      <c r="K4089" s="11">
        <f t="shared" si="255"/>
        <v>0</v>
      </c>
    </row>
    <row r="4090" spans="1:11" s="11" customFormat="1">
      <c r="A4090" s="32">
        <v>2018</v>
      </c>
      <c r="B4090" s="32">
        <v>3484</v>
      </c>
      <c r="C4090" s="33" t="s">
        <v>563</v>
      </c>
      <c r="D4090" s="33" t="s">
        <v>564</v>
      </c>
      <c r="E4090" s="34">
        <v>5800</v>
      </c>
      <c r="F4090" s="35">
        <v>1</v>
      </c>
      <c r="G4090" s="34">
        <v>378.5</v>
      </c>
      <c r="H4090" s="14">
        <f t="shared" si="252"/>
        <v>21953</v>
      </c>
      <c r="I4090" s="11">
        <f t="shared" si="253"/>
        <v>5800</v>
      </c>
      <c r="J4090" s="11">
        <f t="shared" si="254"/>
        <v>5800</v>
      </c>
      <c r="K4090" s="11">
        <f t="shared" si="255"/>
        <v>0</v>
      </c>
    </row>
    <row r="4091" spans="1:11" s="11" customFormat="1">
      <c r="A4091" s="32">
        <v>2018</v>
      </c>
      <c r="B4091" s="32">
        <v>3484</v>
      </c>
      <c r="C4091" s="33" t="s">
        <v>563</v>
      </c>
      <c r="D4091" s="33" t="s">
        <v>564</v>
      </c>
      <c r="E4091" s="34">
        <v>7075</v>
      </c>
      <c r="F4091" s="35">
        <v>1</v>
      </c>
      <c r="G4091" s="34">
        <v>366.5</v>
      </c>
      <c r="H4091" s="14">
        <f t="shared" si="252"/>
        <v>25929.875</v>
      </c>
      <c r="I4091" s="11">
        <f t="shared" si="253"/>
        <v>7075</v>
      </c>
      <c r="J4091" s="11">
        <f t="shared" si="254"/>
        <v>7075</v>
      </c>
      <c r="K4091" s="11">
        <f t="shared" si="255"/>
        <v>0</v>
      </c>
    </row>
    <row r="4092" spans="1:11" s="11" customFormat="1">
      <c r="A4092" s="32">
        <v>2018</v>
      </c>
      <c r="B4092" s="32">
        <v>3484</v>
      </c>
      <c r="C4092" s="33" t="s">
        <v>563</v>
      </c>
      <c r="D4092" s="33" t="s">
        <v>564</v>
      </c>
      <c r="E4092" s="34">
        <v>8861</v>
      </c>
      <c r="F4092" s="35">
        <v>1.1000000000000001</v>
      </c>
      <c r="G4092" s="34">
        <v>224.2</v>
      </c>
      <c r="H4092" s="14">
        <f t="shared" si="252"/>
        <v>21852.998200000002</v>
      </c>
      <c r="I4092" s="11">
        <f t="shared" si="253"/>
        <v>8861</v>
      </c>
      <c r="J4092" s="11">
        <f t="shared" si="254"/>
        <v>9747.1</v>
      </c>
      <c r="K4092" s="11">
        <f t="shared" si="255"/>
        <v>0</v>
      </c>
    </row>
    <row r="4093" spans="1:11" s="11" customFormat="1">
      <c r="A4093" s="32">
        <v>2018</v>
      </c>
      <c r="B4093" s="32">
        <v>3484</v>
      </c>
      <c r="C4093" s="33" t="s">
        <v>563</v>
      </c>
      <c r="D4093" s="33" t="s">
        <v>564</v>
      </c>
      <c r="E4093" s="34">
        <v>44917</v>
      </c>
      <c r="F4093" s="35">
        <v>1</v>
      </c>
      <c r="G4093" s="34">
        <v>247.3</v>
      </c>
      <c r="H4093" s="14">
        <f t="shared" si="252"/>
        <v>111079.74100000001</v>
      </c>
      <c r="I4093" s="11">
        <f t="shared" si="253"/>
        <v>44917</v>
      </c>
      <c r="J4093" s="11">
        <f t="shared" si="254"/>
        <v>44917</v>
      </c>
      <c r="K4093" s="11">
        <f t="shared" si="255"/>
        <v>0</v>
      </c>
    </row>
    <row r="4094" spans="1:11" s="11" customFormat="1">
      <c r="A4094" s="32">
        <v>2018</v>
      </c>
      <c r="B4094" s="32">
        <v>3484</v>
      </c>
      <c r="C4094" s="33" t="s">
        <v>563</v>
      </c>
      <c r="D4094" s="33" t="s">
        <v>564</v>
      </c>
      <c r="E4094" s="34">
        <v>10176</v>
      </c>
      <c r="F4094" s="35">
        <v>1.1000000000000001</v>
      </c>
      <c r="G4094" s="34">
        <v>226.5</v>
      </c>
      <c r="H4094" s="14">
        <f t="shared" si="252"/>
        <v>25353.504000000004</v>
      </c>
      <c r="I4094" s="11">
        <f t="shared" si="253"/>
        <v>10176</v>
      </c>
      <c r="J4094" s="11">
        <f t="shared" si="254"/>
        <v>11193.6</v>
      </c>
      <c r="K4094" s="11">
        <f t="shared" si="255"/>
        <v>0</v>
      </c>
    </row>
    <row r="4095" spans="1:11" s="11" customFormat="1">
      <c r="A4095" s="32">
        <v>2018</v>
      </c>
      <c r="B4095" s="32">
        <v>3484</v>
      </c>
      <c r="C4095" s="33" t="s">
        <v>563</v>
      </c>
      <c r="D4095" s="33" t="s">
        <v>564</v>
      </c>
      <c r="E4095" s="34">
        <v>11388</v>
      </c>
      <c r="F4095" s="35">
        <v>1</v>
      </c>
      <c r="G4095" s="34">
        <v>217.3</v>
      </c>
      <c r="H4095" s="14">
        <f t="shared" si="252"/>
        <v>24746.124</v>
      </c>
      <c r="I4095" s="11">
        <f t="shared" si="253"/>
        <v>11388</v>
      </c>
      <c r="J4095" s="11">
        <f t="shared" si="254"/>
        <v>11388</v>
      </c>
      <c r="K4095" s="11">
        <f t="shared" si="255"/>
        <v>0</v>
      </c>
    </row>
    <row r="4096" spans="1:11" s="11" customFormat="1">
      <c r="A4096" s="32">
        <v>2018</v>
      </c>
      <c r="B4096" s="32">
        <v>3484</v>
      </c>
      <c r="C4096" s="33" t="s">
        <v>563</v>
      </c>
      <c r="D4096" s="33" t="s">
        <v>564</v>
      </c>
      <c r="E4096" s="34">
        <v>11887</v>
      </c>
      <c r="F4096" s="35">
        <v>1</v>
      </c>
      <c r="G4096" s="34">
        <v>259.5</v>
      </c>
      <c r="H4096" s="14">
        <f t="shared" si="252"/>
        <v>30846.765000000003</v>
      </c>
      <c r="I4096" s="11">
        <f t="shared" si="253"/>
        <v>11887</v>
      </c>
      <c r="J4096" s="11">
        <f t="shared" si="254"/>
        <v>11887</v>
      </c>
      <c r="K4096" s="11">
        <f t="shared" si="255"/>
        <v>0</v>
      </c>
    </row>
    <row r="4097" spans="1:11" s="11" customFormat="1">
      <c r="A4097" s="32">
        <v>2018</v>
      </c>
      <c r="B4097" s="32">
        <v>3485</v>
      </c>
      <c r="C4097" s="33" t="s">
        <v>563</v>
      </c>
      <c r="D4097" s="33" t="s">
        <v>564</v>
      </c>
      <c r="E4097" s="34">
        <v>47586</v>
      </c>
      <c r="F4097" s="35">
        <v>1.034</v>
      </c>
      <c r="G4097" s="34">
        <v>237.8</v>
      </c>
      <c r="H4097" s="14">
        <f t="shared" si="252"/>
        <v>117006.93127200002</v>
      </c>
      <c r="I4097" s="11">
        <f t="shared" si="253"/>
        <v>47586</v>
      </c>
      <c r="J4097" s="11">
        <f t="shared" si="254"/>
        <v>49203.923999999999</v>
      </c>
      <c r="K4097" s="11">
        <f t="shared" si="255"/>
        <v>0</v>
      </c>
    </row>
    <row r="4098" spans="1:11" s="11" customFormat="1">
      <c r="A4098" s="32">
        <v>2018</v>
      </c>
      <c r="B4098" s="32">
        <v>3485</v>
      </c>
      <c r="C4098" s="33" t="s">
        <v>563</v>
      </c>
      <c r="D4098" s="33" t="s">
        <v>564</v>
      </c>
      <c r="E4098" s="34">
        <v>22430</v>
      </c>
      <c r="F4098" s="35">
        <v>1.0369999999999999</v>
      </c>
      <c r="G4098" s="34">
        <v>188.2</v>
      </c>
      <c r="H4098" s="14">
        <f t="shared" si="252"/>
        <v>43775.150619999993</v>
      </c>
      <c r="I4098" s="11">
        <f t="shared" si="253"/>
        <v>22430</v>
      </c>
      <c r="J4098" s="11">
        <f t="shared" si="254"/>
        <v>23259.91</v>
      </c>
      <c r="K4098" s="11">
        <f t="shared" si="255"/>
        <v>0</v>
      </c>
    </row>
    <row r="4099" spans="1:11" s="11" customFormat="1">
      <c r="A4099" s="32">
        <v>2018</v>
      </c>
      <c r="B4099" s="32">
        <v>3485</v>
      </c>
      <c r="C4099" s="33" t="s">
        <v>563</v>
      </c>
      <c r="D4099" s="33" t="s">
        <v>564</v>
      </c>
      <c r="E4099" s="34">
        <v>40626</v>
      </c>
      <c r="F4099" s="35">
        <v>1.032</v>
      </c>
      <c r="G4099" s="34">
        <v>227.8</v>
      </c>
      <c r="H4099" s="14">
        <f t="shared" si="252"/>
        <v>95507.500895999998</v>
      </c>
      <c r="I4099" s="11">
        <f t="shared" si="253"/>
        <v>40626</v>
      </c>
      <c r="J4099" s="11">
        <f t="shared" si="254"/>
        <v>41926.031999999999</v>
      </c>
      <c r="K4099" s="11">
        <f t="shared" si="255"/>
        <v>0</v>
      </c>
    </row>
    <row r="4100" spans="1:11" s="11" customFormat="1">
      <c r="A4100" s="32">
        <v>2018</v>
      </c>
      <c r="B4100" s="32">
        <v>3485</v>
      </c>
      <c r="C4100" s="33" t="s">
        <v>563</v>
      </c>
      <c r="D4100" s="33" t="s">
        <v>564</v>
      </c>
      <c r="E4100" s="34">
        <v>40138</v>
      </c>
      <c r="F4100" s="35">
        <v>1.034</v>
      </c>
      <c r="G4100" s="34">
        <v>183</v>
      </c>
      <c r="H4100" s="14">
        <f t="shared" si="252"/>
        <v>75949.926360000012</v>
      </c>
      <c r="I4100" s="11">
        <f t="shared" si="253"/>
        <v>40138</v>
      </c>
      <c r="J4100" s="11">
        <f t="shared" si="254"/>
        <v>41502.692000000003</v>
      </c>
      <c r="K4100" s="11">
        <f t="shared" si="255"/>
        <v>0</v>
      </c>
    </row>
    <row r="4101" spans="1:11" s="11" customFormat="1">
      <c r="A4101" s="32">
        <v>2018</v>
      </c>
      <c r="B4101" s="32">
        <v>3485</v>
      </c>
      <c r="C4101" s="33" t="s">
        <v>563</v>
      </c>
      <c r="D4101" s="33" t="s">
        <v>564</v>
      </c>
      <c r="E4101" s="34">
        <v>39708</v>
      </c>
      <c r="F4101" s="35">
        <v>1.028</v>
      </c>
      <c r="G4101" s="34">
        <v>208.6</v>
      </c>
      <c r="H4101" s="14">
        <f t="shared" si="252"/>
        <v>85150.152863999989</v>
      </c>
      <c r="I4101" s="11">
        <f t="shared" si="253"/>
        <v>39708</v>
      </c>
      <c r="J4101" s="11">
        <f t="shared" si="254"/>
        <v>40819.824000000001</v>
      </c>
      <c r="K4101" s="11">
        <f t="shared" si="255"/>
        <v>0</v>
      </c>
    </row>
    <row r="4102" spans="1:11" s="11" customFormat="1">
      <c r="A4102" s="32">
        <v>2018</v>
      </c>
      <c r="B4102" s="32">
        <v>3485</v>
      </c>
      <c r="C4102" s="33" t="s">
        <v>563</v>
      </c>
      <c r="D4102" s="33" t="s">
        <v>564</v>
      </c>
      <c r="E4102" s="34">
        <v>38318</v>
      </c>
      <c r="F4102" s="35">
        <v>1.0409999999999999</v>
      </c>
      <c r="G4102" s="34">
        <v>173.2</v>
      </c>
      <c r="H4102" s="14">
        <f t="shared" ref="H4102:H4165" si="256">IF(I4102="","",G4102/100*F4102*E4102)</f>
        <v>69087.813815999994</v>
      </c>
      <c r="I4102" s="11">
        <f t="shared" ref="I4102:I4165" si="257">IF(OR(G4102=".",F4102=".",E4102="."),"",E4102)</f>
        <v>38318</v>
      </c>
      <c r="J4102" s="11">
        <f t="shared" ref="J4102:J4165" si="258">IF(I4102="","",F4102*I4102)</f>
        <v>39889.038</v>
      </c>
      <c r="K4102" s="11">
        <f t="shared" ref="K4102:K4165" si="259">IF(C4102="LIG",1,0)</f>
        <v>0</v>
      </c>
    </row>
    <row r="4103" spans="1:11" s="11" customFormat="1">
      <c r="A4103" s="32">
        <v>2018</v>
      </c>
      <c r="B4103" s="32">
        <v>3485</v>
      </c>
      <c r="C4103" s="33" t="s">
        <v>563</v>
      </c>
      <c r="D4103" s="33" t="s">
        <v>564</v>
      </c>
      <c r="E4103" s="34">
        <v>35241</v>
      </c>
      <c r="F4103" s="35">
        <v>1.0289999999999999</v>
      </c>
      <c r="G4103" s="34">
        <v>189.9</v>
      </c>
      <c r="H4103" s="14">
        <f t="shared" si="256"/>
        <v>68863.416110999999</v>
      </c>
      <c r="I4103" s="11">
        <f t="shared" si="257"/>
        <v>35241</v>
      </c>
      <c r="J4103" s="11">
        <f t="shared" si="258"/>
        <v>36262.988999999994</v>
      </c>
      <c r="K4103" s="11">
        <f t="shared" si="259"/>
        <v>0</v>
      </c>
    </row>
    <row r="4104" spans="1:11" s="11" customFormat="1">
      <c r="A4104" s="32">
        <v>2018</v>
      </c>
      <c r="B4104" s="32">
        <v>3485</v>
      </c>
      <c r="C4104" s="33" t="s">
        <v>563</v>
      </c>
      <c r="D4104" s="33" t="s">
        <v>564</v>
      </c>
      <c r="E4104" s="34">
        <v>11246</v>
      </c>
      <c r="F4104" s="35">
        <v>1.0249999999999999</v>
      </c>
      <c r="G4104" s="34">
        <v>325.39999999999998</v>
      </c>
      <c r="H4104" s="14">
        <f t="shared" si="256"/>
        <v>37509.346099999988</v>
      </c>
      <c r="I4104" s="11">
        <f t="shared" si="257"/>
        <v>11246</v>
      </c>
      <c r="J4104" s="11">
        <f t="shared" si="258"/>
        <v>11527.15</v>
      </c>
      <c r="K4104" s="11">
        <f t="shared" si="259"/>
        <v>0</v>
      </c>
    </row>
    <row r="4105" spans="1:11" s="11" customFormat="1">
      <c r="A4105" s="32">
        <v>2018</v>
      </c>
      <c r="B4105" s="32">
        <v>3485</v>
      </c>
      <c r="C4105" s="33" t="s">
        <v>563</v>
      </c>
      <c r="D4105" s="33" t="s">
        <v>564</v>
      </c>
      <c r="E4105" s="34">
        <v>13055</v>
      </c>
      <c r="F4105" s="35">
        <v>1.03</v>
      </c>
      <c r="G4105" s="34">
        <v>402.6</v>
      </c>
      <c r="H4105" s="14">
        <f t="shared" si="256"/>
        <v>54136.212899999999</v>
      </c>
      <c r="I4105" s="11">
        <f t="shared" si="257"/>
        <v>13055</v>
      </c>
      <c r="J4105" s="11">
        <f t="shared" si="258"/>
        <v>13446.65</v>
      </c>
      <c r="K4105" s="11">
        <f t="shared" si="259"/>
        <v>0</v>
      </c>
    </row>
    <row r="4106" spans="1:11" s="11" customFormat="1">
      <c r="A4106" s="32">
        <v>2018</v>
      </c>
      <c r="B4106" s="32">
        <v>3485</v>
      </c>
      <c r="C4106" s="33" t="s">
        <v>563</v>
      </c>
      <c r="D4106" s="33" t="s">
        <v>564</v>
      </c>
      <c r="E4106" s="34">
        <v>14933</v>
      </c>
      <c r="F4106" s="35">
        <v>1.028</v>
      </c>
      <c r="G4106" s="34">
        <v>241.3</v>
      </c>
      <c r="H4106" s="14">
        <f t="shared" si="256"/>
        <v>37042.262212000001</v>
      </c>
      <c r="I4106" s="11">
        <f t="shared" si="257"/>
        <v>14933</v>
      </c>
      <c r="J4106" s="11">
        <f t="shared" si="258"/>
        <v>15351.124</v>
      </c>
      <c r="K4106" s="11">
        <f t="shared" si="259"/>
        <v>0</v>
      </c>
    </row>
    <row r="4107" spans="1:11" s="11" customFormat="1">
      <c r="A4107" s="32">
        <v>2018</v>
      </c>
      <c r="B4107" s="32">
        <v>3485</v>
      </c>
      <c r="C4107" s="33" t="s">
        <v>563</v>
      </c>
      <c r="D4107" s="33" t="s">
        <v>564</v>
      </c>
      <c r="E4107" s="34">
        <v>15258</v>
      </c>
      <c r="F4107" s="35">
        <v>1.0229999999999999</v>
      </c>
      <c r="G4107" s="34">
        <v>214.2</v>
      </c>
      <c r="H4107" s="14">
        <f t="shared" si="256"/>
        <v>33434.336627999997</v>
      </c>
      <c r="I4107" s="11">
        <f t="shared" si="257"/>
        <v>15258</v>
      </c>
      <c r="J4107" s="11">
        <f t="shared" si="258"/>
        <v>15608.933999999999</v>
      </c>
      <c r="K4107" s="11">
        <f t="shared" si="259"/>
        <v>0</v>
      </c>
    </row>
    <row r="4108" spans="1:11" s="11" customFormat="1">
      <c r="A4108" s="32">
        <v>2018</v>
      </c>
      <c r="B4108" s="32">
        <v>3485</v>
      </c>
      <c r="C4108" s="33" t="s">
        <v>563</v>
      </c>
      <c r="D4108" s="33" t="s">
        <v>564</v>
      </c>
      <c r="E4108" s="34">
        <v>18448</v>
      </c>
      <c r="F4108" s="35">
        <v>1.0229999999999999</v>
      </c>
      <c r="G4108" s="34">
        <v>264.5</v>
      </c>
      <c r="H4108" s="14">
        <f t="shared" si="256"/>
        <v>49917.244079999997</v>
      </c>
      <c r="I4108" s="11">
        <f t="shared" si="257"/>
        <v>18448</v>
      </c>
      <c r="J4108" s="11">
        <f t="shared" si="258"/>
        <v>18872.304</v>
      </c>
      <c r="K4108" s="11">
        <f t="shared" si="259"/>
        <v>0</v>
      </c>
    </row>
    <row r="4109" spans="1:11" s="11" customFormat="1">
      <c r="A4109" s="32">
        <v>2018</v>
      </c>
      <c r="B4109" s="32">
        <v>3485</v>
      </c>
      <c r="C4109" s="33" t="s">
        <v>563</v>
      </c>
      <c r="D4109" s="33" t="s">
        <v>564</v>
      </c>
      <c r="E4109" s="34">
        <v>21592</v>
      </c>
      <c r="F4109" s="35">
        <v>1.0289999999999999</v>
      </c>
      <c r="G4109" s="34">
        <v>184</v>
      </c>
      <c r="H4109" s="14">
        <f t="shared" si="256"/>
        <v>40881.429120000001</v>
      </c>
      <c r="I4109" s="11">
        <f t="shared" si="257"/>
        <v>21592</v>
      </c>
      <c r="J4109" s="11">
        <f t="shared" si="258"/>
        <v>22218.167999999998</v>
      </c>
      <c r="K4109" s="11">
        <f t="shared" si="259"/>
        <v>0</v>
      </c>
    </row>
    <row r="4110" spans="1:11" s="11" customFormat="1">
      <c r="A4110" s="32">
        <v>2018</v>
      </c>
      <c r="B4110" s="32">
        <v>3485</v>
      </c>
      <c r="C4110" s="33" t="s">
        <v>563</v>
      </c>
      <c r="D4110" s="33" t="s">
        <v>564</v>
      </c>
      <c r="E4110" s="34">
        <v>22218</v>
      </c>
      <c r="F4110" s="35">
        <v>1.02</v>
      </c>
      <c r="G4110" s="34">
        <v>194.3</v>
      </c>
      <c r="H4110" s="14">
        <f t="shared" si="256"/>
        <v>44032.965480000006</v>
      </c>
      <c r="I4110" s="11">
        <f t="shared" si="257"/>
        <v>22218</v>
      </c>
      <c r="J4110" s="11">
        <f t="shared" si="258"/>
        <v>22662.36</v>
      </c>
      <c r="K4110" s="11">
        <f t="shared" si="259"/>
        <v>0</v>
      </c>
    </row>
    <row r="4111" spans="1:11" s="11" customFormat="1">
      <c r="A4111" s="32">
        <v>2018</v>
      </c>
      <c r="B4111" s="32">
        <v>3485</v>
      </c>
      <c r="C4111" s="33" t="s">
        <v>563</v>
      </c>
      <c r="D4111" s="33" t="s">
        <v>564</v>
      </c>
      <c r="E4111" s="34">
        <v>40825</v>
      </c>
      <c r="F4111" s="35">
        <v>1.0329999999999999</v>
      </c>
      <c r="G4111" s="34">
        <v>181.2</v>
      </c>
      <c r="H4111" s="14">
        <f t="shared" si="256"/>
        <v>76416.071699999986</v>
      </c>
      <c r="I4111" s="11">
        <f t="shared" si="257"/>
        <v>40825</v>
      </c>
      <c r="J4111" s="11">
        <f t="shared" si="258"/>
        <v>42172.224999999999</v>
      </c>
      <c r="K4111" s="11">
        <f t="shared" si="259"/>
        <v>0</v>
      </c>
    </row>
    <row r="4112" spans="1:11" s="11" customFormat="1">
      <c r="A4112" s="32">
        <v>2018</v>
      </c>
      <c r="B4112" s="32">
        <v>3485</v>
      </c>
      <c r="C4112" s="33" t="s">
        <v>563</v>
      </c>
      <c r="D4112" s="33" t="s">
        <v>564</v>
      </c>
      <c r="E4112" s="34">
        <v>23140</v>
      </c>
      <c r="F4112" s="35">
        <v>1.03</v>
      </c>
      <c r="G4112" s="34">
        <v>192.6</v>
      </c>
      <c r="H4112" s="14">
        <f t="shared" si="256"/>
        <v>45904.669199999997</v>
      </c>
      <c r="I4112" s="11">
        <f t="shared" si="257"/>
        <v>23140</v>
      </c>
      <c r="J4112" s="11">
        <f t="shared" si="258"/>
        <v>23834.2</v>
      </c>
      <c r="K4112" s="11">
        <f t="shared" si="259"/>
        <v>0</v>
      </c>
    </row>
    <row r="4113" spans="1:11" s="11" customFormat="1">
      <c r="A4113" s="32">
        <v>2018</v>
      </c>
      <c r="B4113" s="32">
        <v>3485</v>
      </c>
      <c r="C4113" s="33" t="s">
        <v>563</v>
      </c>
      <c r="D4113" s="33" t="s">
        <v>564</v>
      </c>
      <c r="E4113" s="34">
        <v>24396</v>
      </c>
      <c r="F4113" s="35">
        <v>0.96399999999999997</v>
      </c>
      <c r="G4113" s="34">
        <v>149.5</v>
      </c>
      <c r="H4113" s="14">
        <f t="shared" si="256"/>
        <v>35159.027280000002</v>
      </c>
      <c r="I4113" s="11">
        <f t="shared" si="257"/>
        <v>24396</v>
      </c>
      <c r="J4113" s="11">
        <f t="shared" si="258"/>
        <v>23517.743999999999</v>
      </c>
      <c r="K4113" s="11">
        <f t="shared" si="259"/>
        <v>0</v>
      </c>
    </row>
    <row r="4114" spans="1:11" s="11" customFormat="1">
      <c r="A4114" s="32">
        <v>2018</v>
      </c>
      <c r="B4114" s="32">
        <v>3485</v>
      </c>
      <c r="C4114" s="33" t="s">
        <v>563</v>
      </c>
      <c r="D4114" s="33" t="s">
        <v>564</v>
      </c>
      <c r="E4114" s="34">
        <v>24996</v>
      </c>
      <c r="F4114" s="35">
        <v>1.034</v>
      </c>
      <c r="G4114" s="34">
        <v>211</v>
      </c>
      <c r="H4114" s="14">
        <f t="shared" si="256"/>
        <v>54534.77304</v>
      </c>
      <c r="I4114" s="11">
        <f t="shared" si="257"/>
        <v>24996</v>
      </c>
      <c r="J4114" s="11">
        <f t="shared" si="258"/>
        <v>25845.864000000001</v>
      </c>
      <c r="K4114" s="11">
        <f t="shared" si="259"/>
        <v>0</v>
      </c>
    </row>
    <row r="4115" spans="1:11" s="11" customFormat="1">
      <c r="A4115" s="32">
        <v>2018</v>
      </c>
      <c r="B4115" s="32">
        <v>3485</v>
      </c>
      <c r="C4115" s="33" t="s">
        <v>563</v>
      </c>
      <c r="D4115" s="33" t="s">
        <v>564</v>
      </c>
      <c r="E4115" s="34">
        <v>26990</v>
      </c>
      <c r="F4115" s="35">
        <v>1.036</v>
      </c>
      <c r="G4115" s="34">
        <v>171.7</v>
      </c>
      <c r="H4115" s="14">
        <f t="shared" si="256"/>
        <v>48010.135879999994</v>
      </c>
      <c r="I4115" s="11">
        <f t="shared" si="257"/>
        <v>26990</v>
      </c>
      <c r="J4115" s="11">
        <f t="shared" si="258"/>
        <v>27961.64</v>
      </c>
      <c r="K4115" s="11">
        <f t="shared" si="259"/>
        <v>0</v>
      </c>
    </row>
    <row r="4116" spans="1:11" s="11" customFormat="1">
      <c r="A4116" s="32">
        <v>2018</v>
      </c>
      <c r="B4116" s="32">
        <v>3485</v>
      </c>
      <c r="C4116" s="33" t="s">
        <v>563</v>
      </c>
      <c r="D4116" s="33" t="s">
        <v>564</v>
      </c>
      <c r="E4116" s="34">
        <v>28505</v>
      </c>
      <c r="F4116" s="35">
        <v>1.028</v>
      </c>
      <c r="G4116" s="34">
        <v>223</v>
      </c>
      <c r="H4116" s="14">
        <f t="shared" si="256"/>
        <v>65346.002200000003</v>
      </c>
      <c r="I4116" s="11">
        <f t="shared" si="257"/>
        <v>28505</v>
      </c>
      <c r="J4116" s="11">
        <f t="shared" si="258"/>
        <v>29303.14</v>
      </c>
      <c r="K4116" s="11">
        <f t="shared" si="259"/>
        <v>0</v>
      </c>
    </row>
    <row r="4117" spans="1:11" s="11" customFormat="1">
      <c r="A4117" s="32">
        <v>2018</v>
      </c>
      <c r="B4117" s="32">
        <v>3485</v>
      </c>
      <c r="C4117" s="33" t="s">
        <v>563</v>
      </c>
      <c r="D4117" s="33" t="s">
        <v>564</v>
      </c>
      <c r="E4117" s="34">
        <v>28813</v>
      </c>
      <c r="F4117" s="35">
        <v>1.036</v>
      </c>
      <c r="G4117" s="34">
        <v>202.7</v>
      </c>
      <c r="H4117" s="14">
        <f t="shared" si="256"/>
        <v>60506.493235999995</v>
      </c>
      <c r="I4117" s="11">
        <f t="shared" si="257"/>
        <v>28813</v>
      </c>
      <c r="J4117" s="11">
        <f t="shared" si="258"/>
        <v>29850.268</v>
      </c>
      <c r="K4117" s="11">
        <f t="shared" si="259"/>
        <v>0</v>
      </c>
    </row>
    <row r="4118" spans="1:11" s="11" customFormat="1">
      <c r="A4118" s="32">
        <v>2018</v>
      </c>
      <c r="B4118" s="32">
        <v>3485</v>
      </c>
      <c r="C4118" s="33" t="s">
        <v>563</v>
      </c>
      <c r="D4118" s="33" t="s">
        <v>564</v>
      </c>
      <c r="E4118" s="34">
        <v>32734</v>
      </c>
      <c r="F4118" s="35">
        <v>1.0369999999999999</v>
      </c>
      <c r="G4118" s="34">
        <v>190.4</v>
      </c>
      <c r="H4118" s="14">
        <f t="shared" si="256"/>
        <v>64631.580832</v>
      </c>
      <c r="I4118" s="11">
        <f t="shared" si="257"/>
        <v>32734</v>
      </c>
      <c r="J4118" s="11">
        <f t="shared" si="258"/>
        <v>33945.157999999996</v>
      </c>
      <c r="K4118" s="11">
        <f t="shared" si="259"/>
        <v>0</v>
      </c>
    </row>
    <row r="4119" spans="1:11" s="11" customFormat="1">
      <c r="A4119" s="32">
        <v>2018</v>
      </c>
      <c r="B4119" s="32">
        <v>3485</v>
      </c>
      <c r="C4119" s="33" t="s">
        <v>563</v>
      </c>
      <c r="D4119" s="33" t="s">
        <v>564</v>
      </c>
      <c r="E4119" s="34">
        <v>33651</v>
      </c>
      <c r="F4119" s="35">
        <v>1.028</v>
      </c>
      <c r="G4119" s="34">
        <v>213.4</v>
      </c>
      <c r="H4119" s="14">
        <f t="shared" si="256"/>
        <v>73821.948552000002</v>
      </c>
      <c r="I4119" s="11">
        <f t="shared" si="257"/>
        <v>33651</v>
      </c>
      <c r="J4119" s="11">
        <f t="shared" si="258"/>
        <v>34593.228000000003</v>
      </c>
      <c r="K4119" s="11">
        <f t="shared" si="259"/>
        <v>0</v>
      </c>
    </row>
    <row r="4120" spans="1:11" s="11" customFormat="1">
      <c r="A4120" s="32">
        <v>2018</v>
      </c>
      <c r="B4120" s="32">
        <v>3485</v>
      </c>
      <c r="C4120" s="33" t="s">
        <v>563</v>
      </c>
      <c r="D4120" s="33" t="s">
        <v>564</v>
      </c>
      <c r="E4120" s="34">
        <v>34459</v>
      </c>
      <c r="F4120" s="35">
        <v>1.0249999999999999</v>
      </c>
      <c r="G4120" s="34">
        <v>257.10000000000002</v>
      </c>
      <c r="H4120" s="14">
        <f t="shared" si="256"/>
        <v>90808.941225000002</v>
      </c>
      <c r="I4120" s="11">
        <f t="shared" si="257"/>
        <v>34459</v>
      </c>
      <c r="J4120" s="11">
        <f t="shared" si="258"/>
        <v>35320.474999999999</v>
      </c>
      <c r="K4120" s="11">
        <f t="shared" si="259"/>
        <v>0</v>
      </c>
    </row>
    <row r="4121" spans="1:11" s="11" customFormat="1">
      <c r="A4121" s="32">
        <v>2018</v>
      </c>
      <c r="B4121" s="32">
        <v>3490</v>
      </c>
      <c r="C4121" s="33" t="s">
        <v>563</v>
      </c>
      <c r="D4121" s="33" t="s">
        <v>564</v>
      </c>
      <c r="E4121" s="34">
        <v>8450</v>
      </c>
      <c r="F4121" s="35">
        <v>1.0129999999999999</v>
      </c>
      <c r="G4121" s="34" t="s">
        <v>364</v>
      </c>
      <c r="H4121" s="14" t="str">
        <f t="shared" si="256"/>
        <v/>
      </c>
      <c r="I4121" s="11" t="str">
        <f t="shared" si="257"/>
        <v/>
      </c>
      <c r="J4121" s="11" t="str">
        <f t="shared" si="258"/>
        <v/>
      </c>
      <c r="K4121" s="11">
        <f t="shared" si="259"/>
        <v>0</v>
      </c>
    </row>
    <row r="4122" spans="1:11" s="11" customFormat="1">
      <c r="A4122" s="32">
        <v>2018</v>
      </c>
      <c r="B4122" s="32">
        <v>3491</v>
      </c>
      <c r="C4122" s="33" t="s">
        <v>563</v>
      </c>
      <c r="D4122" s="33" t="s">
        <v>564</v>
      </c>
      <c r="E4122" s="34">
        <v>23953</v>
      </c>
      <c r="F4122" s="35">
        <v>1.0349999999999999</v>
      </c>
      <c r="G4122" s="34" t="s">
        <v>364</v>
      </c>
      <c r="H4122" s="14" t="str">
        <f t="shared" si="256"/>
        <v/>
      </c>
      <c r="I4122" s="11" t="str">
        <f t="shared" si="257"/>
        <v/>
      </c>
      <c r="J4122" s="11" t="str">
        <f t="shared" si="258"/>
        <v/>
      </c>
      <c r="K4122" s="11">
        <f t="shared" si="259"/>
        <v>0</v>
      </c>
    </row>
    <row r="4123" spans="1:11" s="11" customFormat="1">
      <c r="A4123" s="32">
        <v>2018</v>
      </c>
      <c r="B4123" s="32">
        <v>3492</v>
      </c>
      <c r="C4123" s="33" t="s">
        <v>563</v>
      </c>
      <c r="D4123" s="33" t="s">
        <v>564</v>
      </c>
      <c r="E4123" s="34">
        <v>8186</v>
      </c>
      <c r="F4123" s="35">
        <v>1.02</v>
      </c>
      <c r="G4123" s="34" t="s">
        <v>364</v>
      </c>
      <c r="H4123" s="14" t="str">
        <f t="shared" si="256"/>
        <v/>
      </c>
      <c r="I4123" s="11" t="str">
        <f t="shared" si="257"/>
        <v/>
      </c>
      <c r="J4123" s="11" t="str">
        <f t="shared" si="258"/>
        <v/>
      </c>
      <c r="K4123" s="11">
        <f t="shared" si="259"/>
        <v>0</v>
      </c>
    </row>
    <row r="4124" spans="1:11" s="11" customFormat="1">
      <c r="A4124" s="32">
        <v>2018</v>
      </c>
      <c r="B4124" s="32">
        <v>3494</v>
      </c>
      <c r="C4124" s="33" t="s">
        <v>563</v>
      </c>
      <c r="D4124" s="33" t="s">
        <v>564</v>
      </c>
      <c r="E4124" s="34">
        <v>61158</v>
      </c>
      <c r="F4124" s="35">
        <v>1.03</v>
      </c>
      <c r="G4124" s="34" t="s">
        <v>364</v>
      </c>
      <c r="H4124" s="14" t="str">
        <f t="shared" si="256"/>
        <v/>
      </c>
      <c r="I4124" s="11" t="str">
        <f t="shared" si="257"/>
        <v/>
      </c>
      <c r="J4124" s="11" t="str">
        <f t="shared" si="258"/>
        <v/>
      </c>
      <c r="K4124" s="11">
        <f t="shared" si="259"/>
        <v>0</v>
      </c>
    </row>
    <row r="4125" spans="1:11" s="11" customFormat="1">
      <c r="A4125" s="32">
        <v>2018</v>
      </c>
      <c r="B4125" s="32">
        <v>3497</v>
      </c>
      <c r="C4125" s="33" t="s">
        <v>362</v>
      </c>
      <c r="D4125" s="33" t="s">
        <v>354</v>
      </c>
      <c r="E4125" s="34">
        <v>41443</v>
      </c>
      <c r="F4125" s="35">
        <v>11.78</v>
      </c>
      <c r="G4125" s="34" t="s">
        <v>364</v>
      </c>
      <c r="H4125" s="14" t="str">
        <f t="shared" si="256"/>
        <v/>
      </c>
      <c r="I4125" s="11" t="str">
        <f t="shared" si="257"/>
        <v/>
      </c>
      <c r="J4125" s="11" t="str">
        <f t="shared" si="258"/>
        <v/>
      </c>
      <c r="K4125" s="11">
        <f t="shared" si="259"/>
        <v>1</v>
      </c>
    </row>
    <row r="4126" spans="1:11" s="11" customFormat="1">
      <c r="A4126" s="32">
        <v>2018</v>
      </c>
      <c r="B4126" s="32">
        <v>3497</v>
      </c>
      <c r="C4126" s="33" t="s">
        <v>563</v>
      </c>
      <c r="D4126" s="33" t="s">
        <v>564</v>
      </c>
      <c r="E4126" s="34">
        <v>23257</v>
      </c>
      <c r="F4126" s="35">
        <v>1.034</v>
      </c>
      <c r="G4126" s="34" t="s">
        <v>364</v>
      </c>
      <c r="H4126" s="14" t="str">
        <f t="shared" si="256"/>
        <v/>
      </c>
      <c r="I4126" s="11" t="str">
        <f t="shared" si="257"/>
        <v/>
      </c>
      <c r="J4126" s="11" t="str">
        <f t="shared" si="258"/>
        <v/>
      </c>
      <c r="K4126" s="11">
        <f t="shared" si="259"/>
        <v>0</v>
      </c>
    </row>
    <row r="4127" spans="1:11" s="11" customFormat="1">
      <c r="A4127" s="32">
        <v>2018</v>
      </c>
      <c r="B4127" s="32">
        <v>3504</v>
      </c>
      <c r="C4127" s="33" t="s">
        <v>563</v>
      </c>
      <c r="D4127" s="33" t="s">
        <v>564</v>
      </c>
      <c r="E4127" s="34">
        <v>65098</v>
      </c>
      <c r="F4127" s="35">
        <v>1.02</v>
      </c>
      <c r="G4127" s="34" t="s">
        <v>364</v>
      </c>
      <c r="H4127" s="14" t="str">
        <f t="shared" si="256"/>
        <v/>
      </c>
      <c r="I4127" s="11" t="str">
        <f t="shared" si="257"/>
        <v/>
      </c>
      <c r="J4127" s="11" t="str">
        <f t="shared" si="258"/>
        <v/>
      </c>
      <c r="K4127" s="11">
        <f t="shared" si="259"/>
        <v>0</v>
      </c>
    </row>
    <row r="4128" spans="1:11" s="11" customFormat="1">
      <c r="A4128" s="32">
        <v>2018</v>
      </c>
      <c r="B4128" s="32">
        <v>3507</v>
      </c>
      <c r="C4128" s="33" t="s">
        <v>563</v>
      </c>
      <c r="D4128" s="33" t="s">
        <v>564</v>
      </c>
      <c r="E4128" s="34">
        <v>3864</v>
      </c>
      <c r="F4128" s="35">
        <v>1.0129999999999999</v>
      </c>
      <c r="G4128" s="34" t="s">
        <v>364</v>
      </c>
      <c r="H4128" s="14" t="str">
        <f t="shared" si="256"/>
        <v/>
      </c>
      <c r="I4128" s="11" t="str">
        <f t="shared" si="257"/>
        <v/>
      </c>
      <c r="J4128" s="11" t="str">
        <f t="shared" si="258"/>
        <v/>
      </c>
      <c r="K4128" s="11">
        <f t="shared" si="259"/>
        <v>0</v>
      </c>
    </row>
    <row r="4129" spans="1:11" s="11" customFormat="1">
      <c r="A4129" s="32">
        <v>2018</v>
      </c>
      <c r="B4129" s="32">
        <v>3548</v>
      </c>
      <c r="C4129" s="33" t="s">
        <v>563</v>
      </c>
      <c r="D4129" s="33" t="s">
        <v>564</v>
      </c>
      <c r="E4129" s="34">
        <v>26754</v>
      </c>
      <c r="F4129" s="35">
        <v>1.0249999999999999</v>
      </c>
      <c r="G4129" s="34">
        <v>331.1</v>
      </c>
      <c r="H4129" s="14">
        <f t="shared" si="256"/>
        <v>90797.056349999999</v>
      </c>
      <c r="I4129" s="11">
        <f t="shared" si="257"/>
        <v>26754</v>
      </c>
      <c r="J4129" s="11">
        <f t="shared" si="258"/>
        <v>27422.85</v>
      </c>
      <c r="K4129" s="11">
        <f t="shared" si="259"/>
        <v>0</v>
      </c>
    </row>
    <row r="4130" spans="1:11" s="11" customFormat="1">
      <c r="A4130" s="32">
        <v>2018</v>
      </c>
      <c r="B4130" s="32">
        <v>3548</v>
      </c>
      <c r="C4130" s="33" t="s">
        <v>563</v>
      </c>
      <c r="D4130" s="33" t="s">
        <v>564</v>
      </c>
      <c r="E4130" s="34">
        <v>64011</v>
      </c>
      <c r="F4130" s="35">
        <v>1.0249999999999999</v>
      </c>
      <c r="G4130" s="34">
        <v>316.2</v>
      </c>
      <c r="H4130" s="14">
        <f t="shared" si="256"/>
        <v>207462.85154999996</v>
      </c>
      <c r="I4130" s="11">
        <f t="shared" si="257"/>
        <v>64011</v>
      </c>
      <c r="J4130" s="11">
        <f t="shared" si="258"/>
        <v>65611.274999999994</v>
      </c>
      <c r="K4130" s="11">
        <f t="shared" si="259"/>
        <v>0</v>
      </c>
    </row>
    <row r="4131" spans="1:11" s="11" customFormat="1">
      <c r="A4131" s="32">
        <v>2018</v>
      </c>
      <c r="B4131" s="32">
        <v>3601</v>
      </c>
      <c r="C4131" s="33" t="s">
        <v>563</v>
      </c>
      <c r="D4131" s="33" t="s">
        <v>564</v>
      </c>
      <c r="E4131" s="34">
        <v>1446</v>
      </c>
      <c r="F4131" s="35">
        <v>1.03</v>
      </c>
      <c r="G4131" s="34">
        <v>289.3</v>
      </c>
      <c r="H4131" s="14">
        <f t="shared" si="256"/>
        <v>4308.7763400000003</v>
      </c>
      <c r="I4131" s="11">
        <f t="shared" si="257"/>
        <v>1446</v>
      </c>
      <c r="J4131" s="11">
        <f t="shared" si="258"/>
        <v>1489.38</v>
      </c>
      <c r="K4131" s="11">
        <f t="shared" si="259"/>
        <v>0</v>
      </c>
    </row>
    <row r="4132" spans="1:11" s="11" customFormat="1">
      <c r="A4132" s="32">
        <v>2018</v>
      </c>
      <c r="B4132" s="32">
        <v>3601</v>
      </c>
      <c r="C4132" s="33" t="s">
        <v>563</v>
      </c>
      <c r="D4132" s="33" t="s">
        <v>564</v>
      </c>
      <c r="E4132" s="34">
        <v>27822</v>
      </c>
      <c r="F4132" s="35">
        <v>1.03</v>
      </c>
      <c r="G4132" s="34">
        <v>304.60000000000002</v>
      </c>
      <c r="H4132" s="14">
        <f t="shared" si="256"/>
        <v>87288.186360000007</v>
      </c>
      <c r="I4132" s="11">
        <f t="shared" si="257"/>
        <v>27822</v>
      </c>
      <c r="J4132" s="11">
        <f t="shared" si="258"/>
        <v>28656.66</v>
      </c>
      <c r="K4132" s="11">
        <f t="shared" si="259"/>
        <v>0</v>
      </c>
    </row>
    <row r="4133" spans="1:11" s="11" customFormat="1">
      <c r="A4133" s="32">
        <v>2018</v>
      </c>
      <c r="B4133" s="32">
        <v>3601</v>
      </c>
      <c r="C4133" s="33" t="s">
        <v>563</v>
      </c>
      <c r="D4133" s="33" t="s">
        <v>564</v>
      </c>
      <c r="E4133" s="34">
        <v>37423</v>
      </c>
      <c r="F4133" s="35">
        <v>1.03</v>
      </c>
      <c r="G4133" s="34">
        <v>374.8</v>
      </c>
      <c r="H4133" s="14">
        <f t="shared" si="256"/>
        <v>144469.24612000003</v>
      </c>
      <c r="I4133" s="11">
        <f t="shared" si="257"/>
        <v>37423</v>
      </c>
      <c r="J4133" s="11">
        <f t="shared" si="258"/>
        <v>38545.69</v>
      </c>
      <c r="K4133" s="11">
        <f t="shared" si="259"/>
        <v>0</v>
      </c>
    </row>
    <row r="4134" spans="1:11" s="11" customFormat="1">
      <c r="A4134" s="32">
        <v>2018</v>
      </c>
      <c r="B4134" s="32">
        <v>3601</v>
      </c>
      <c r="C4134" s="33" t="s">
        <v>563</v>
      </c>
      <c r="D4134" s="33" t="s">
        <v>564</v>
      </c>
      <c r="E4134" s="34">
        <v>730</v>
      </c>
      <c r="F4134" s="35">
        <v>1.03</v>
      </c>
      <c r="G4134" s="34">
        <v>286.89999999999998</v>
      </c>
      <c r="H4134" s="14">
        <f t="shared" si="256"/>
        <v>2157.2010999999998</v>
      </c>
      <c r="I4134" s="11">
        <f t="shared" si="257"/>
        <v>730</v>
      </c>
      <c r="J4134" s="11">
        <f t="shared" si="258"/>
        <v>751.9</v>
      </c>
      <c r="K4134" s="11">
        <f t="shared" si="259"/>
        <v>0</v>
      </c>
    </row>
    <row r="4135" spans="1:11" s="11" customFormat="1">
      <c r="A4135" s="32">
        <v>2018</v>
      </c>
      <c r="B4135" s="32">
        <v>3609</v>
      </c>
      <c r="C4135" s="33" t="s">
        <v>563</v>
      </c>
      <c r="D4135" s="33" t="s">
        <v>564</v>
      </c>
      <c r="E4135" s="34">
        <v>142381</v>
      </c>
      <c r="F4135" s="35">
        <v>1.0249999999999999</v>
      </c>
      <c r="G4135" s="34">
        <v>263.2</v>
      </c>
      <c r="H4135" s="14">
        <f t="shared" si="256"/>
        <v>384115.46179999993</v>
      </c>
      <c r="I4135" s="11">
        <f t="shared" si="257"/>
        <v>142381</v>
      </c>
      <c r="J4135" s="11">
        <f t="shared" si="258"/>
        <v>145940.52499999999</v>
      </c>
      <c r="K4135" s="11">
        <f t="shared" si="259"/>
        <v>0</v>
      </c>
    </row>
    <row r="4136" spans="1:11" s="11" customFormat="1">
      <c r="A4136" s="32">
        <v>2018</v>
      </c>
      <c r="B4136" s="32">
        <v>3611</v>
      </c>
      <c r="C4136" s="33" t="s">
        <v>563</v>
      </c>
      <c r="D4136" s="33" t="s">
        <v>564</v>
      </c>
      <c r="E4136" s="34">
        <v>70</v>
      </c>
      <c r="F4136" s="35">
        <v>1.0309999999999999</v>
      </c>
      <c r="G4136" s="34">
        <v>273</v>
      </c>
      <c r="H4136" s="14">
        <f t="shared" si="256"/>
        <v>197.02409999999998</v>
      </c>
      <c r="I4136" s="11">
        <f t="shared" si="257"/>
        <v>70</v>
      </c>
      <c r="J4136" s="11">
        <f t="shared" si="258"/>
        <v>72.169999999999987</v>
      </c>
      <c r="K4136" s="11">
        <f t="shared" si="259"/>
        <v>0</v>
      </c>
    </row>
    <row r="4137" spans="1:11" s="11" customFormat="1">
      <c r="A4137" s="32">
        <v>2018</v>
      </c>
      <c r="B4137" s="32">
        <v>3612</v>
      </c>
      <c r="C4137" s="33" t="s">
        <v>563</v>
      </c>
      <c r="D4137" s="33" t="s">
        <v>564</v>
      </c>
      <c r="E4137" s="34">
        <v>110622</v>
      </c>
      <c r="F4137" s="35">
        <v>1.0269999999999999</v>
      </c>
      <c r="G4137" s="34">
        <v>290.2</v>
      </c>
      <c r="H4137" s="14">
        <f t="shared" si="256"/>
        <v>329692.72018799995</v>
      </c>
      <c r="I4137" s="11">
        <f t="shared" si="257"/>
        <v>110622</v>
      </c>
      <c r="J4137" s="11">
        <f t="shared" si="258"/>
        <v>113608.79399999999</v>
      </c>
      <c r="K4137" s="11">
        <f t="shared" si="259"/>
        <v>0</v>
      </c>
    </row>
    <row r="4138" spans="1:11" s="11" customFormat="1">
      <c r="A4138" s="32">
        <v>2018</v>
      </c>
      <c r="B4138" s="32">
        <v>3628</v>
      </c>
      <c r="C4138" s="33" t="s">
        <v>563</v>
      </c>
      <c r="D4138" s="33" t="s">
        <v>564</v>
      </c>
      <c r="E4138" s="34">
        <v>39334</v>
      </c>
      <c r="F4138" s="35">
        <v>1.03</v>
      </c>
      <c r="G4138" s="34">
        <v>276.5</v>
      </c>
      <c r="H4138" s="14">
        <f t="shared" si="256"/>
        <v>112021.2653</v>
      </c>
      <c r="I4138" s="11">
        <f t="shared" si="257"/>
        <v>39334</v>
      </c>
      <c r="J4138" s="11">
        <f t="shared" si="258"/>
        <v>40514.020000000004</v>
      </c>
      <c r="K4138" s="11">
        <f t="shared" si="259"/>
        <v>0</v>
      </c>
    </row>
    <row r="4139" spans="1:11" s="11" customFormat="1">
      <c r="A4139" s="32">
        <v>2018</v>
      </c>
      <c r="B4139" s="32">
        <v>3628</v>
      </c>
      <c r="C4139" s="33" t="s">
        <v>563</v>
      </c>
      <c r="D4139" s="33" t="s">
        <v>564</v>
      </c>
      <c r="E4139" s="34">
        <v>32628</v>
      </c>
      <c r="F4139" s="35">
        <v>1.03</v>
      </c>
      <c r="G4139" s="34">
        <v>282.10000000000002</v>
      </c>
      <c r="H4139" s="14">
        <f t="shared" si="256"/>
        <v>94804.895640000017</v>
      </c>
      <c r="I4139" s="11">
        <f t="shared" si="257"/>
        <v>32628</v>
      </c>
      <c r="J4139" s="11">
        <f t="shared" si="258"/>
        <v>33606.840000000004</v>
      </c>
      <c r="K4139" s="11">
        <f t="shared" si="259"/>
        <v>0</v>
      </c>
    </row>
    <row r="4140" spans="1:11" s="11" customFormat="1">
      <c r="A4140" s="32">
        <v>2018</v>
      </c>
      <c r="B4140" s="32">
        <v>3628</v>
      </c>
      <c r="C4140" s="33" t="s">
        <v>563</v>
      </c>
      <c r="D4140" s="33" t="s">
        <v>564</v>
      </c>
      <c r="E4140" s="34">
        <v>21631</v>
      </c>
      <c r="F4140" s="35">
        <v>1.03</v>
      </c>
      <c r="G4140" s="34">
        <v>279</v>
      </c>
      <c r="H4140" s="14">
        <f t="shared" si="256"/>
        <v>62161.004699999998</v>
      </c>
      <c r="I4140" s="11">
        <f t="shared" si="257"/>
        <v>21631</v>
      </c>
      <c r="J4140" s="11">
        <f t="shared" si="258"/>
        <v>22279.93</v>
      </c>
      <c r="K4140" s="11">
        <f t="shared" si="259"/>
        <v>0</v>
      </c>
    </row>
    <row r="4141" spans="1:11" s="11" customFormat="1">
      <c r="A4141" s="32">
        <v>2018</v>
      </c>
      <c r="B4141" s="32">
        <v>3628</v>
      </c>
      <c r="C4141" s="33" t="s">
        <v>563</v>
      </c>
      <c r="D4141" s="33" t="s">
        <v>564</v>
      </c>
      <c r="E4141" s="34">
        <v>14693</v>
      </c>
      <c r="F4141" s="35">
        <v>1.03</v>
      </c>
      <c r="G4141" s="34">
        <v>265.39999999999998</v>
      </c>
      <c r="H4141" s="14">
        <f t="shared" si="256"/>
        <v>40165.078659999999</v>
      </c>
      <c r="I4141" s="11">
        <f t="shared" si="257"/>
        <v>14693</v>
      </c>
      <c r="J4141" s="11">
        <f t="shared" si="258"/>
        <v>15133.79</v>
      </c>
      <c r="K4141" s="11">
        <f t="shared" si="259"/>
        <v>0</v>
      </c>
    </row>
    <row r="4142" spans="1:11" s="11" customFormat="1">
      <c r="A4142" s="32">
        <v>2018</v>
      </c>
      <c r="B4142" s="32">
        <v>3628</v>
      </c>
      <c r="C4142" s="33" t="s">
        <v>563</v>
      </c>
      <c r="D4142" s="33" t="s">
        <v>564</v>
      </c>
      <c r="E4142" s="34">
        <v>10523</v>
      </c>
      <c r="F4142" s="35">
        <v>1.03</v>
      </c>
      <c r="G4142" s="34">
        <v>265.5</v>
      </c>
      <c r="H4142" s="14">
        <f t="shared" si="256"/>
        <v>28776.721949999999</v>
      </c>
      <c r="I4142" s="11">
        <f t="shared" si="257"/>
        <v>10523</v>
      </c>
      <c r="J4142" s="11">
        <f t="shared" si="258"/>
        <v>10838.69</v>
      </c>
      <c r="K4142" s="11">
        <f t="shared" si="259"/>
        <v>0</v>
      </c>
    </row>
    <row r="4143" spans="1:11" s="11" customFormat="1">
      <c r="A4143" s="32">
        <v>2018</v>
      </c>
      <c r="B4143" s="32">
        <v>3628</v>
      </c>
      <c r="C4143" s="33" t="s">
        <v>563</v>
      </c>
      <c r="D4143" s="33" t="s">
        <v>564</v>
      </c>
      <c r="E4143" s="34">
        <v>9834</v>
      </c>
      <c r="F4143" s="35">
        <v>1.03</v>
      </c>
      <c r="G4143" s="34">
        <v>287.2</v>
      </c>
      <c r="H4143" s="14">
        <f t="shared" si="256"/>
        <v>29090.545439999998</v>
      </c>
      <c r="I4143" s="11">
        <f t="shared" si="257"/>
        <v>9834</v>
      </c>
      <c r="J4143" s="11">
        <f t="shared" si="258"/>
        <v>10129.02</v>
      </c>
      <c r="K4143" s="11">
        <f t="shared" si="259"/>
        <v>0</v>
      </c>
    </row>
    <row r="4144" spans="1:11" s="11" customFormat="1">
      <c r="A4144" s="32">
        <v>2018</v>
      </c>
      <c r="B4144" s="32">
        <v>3628</v>
      </c>
      <c r="C4144" s="33" t="s">
        <v>563</v>
      </c>
      <c r="D4144" s="33" t="s">
        <v>564</v>
      </c>
      <c r="E4144" s="34">
        <v>7893</v>
      </c>
      <c r="F4144" s="35">
        <v>1.03</v>
      </c>
      <c r="G4144" s="34">
        <v>279.8</v>
      </c>
      <c r="H4144" s="14">
        <f t="shared" si="256"/>
        <v>22747.152420000002</v>
      </c>
      <c r="I4144" s="11">
        <f t="shared" si="257"/>
        <v>7893</v>
      </c>
      <c r="J4144" s="11">
        <f t="shared" si="258"/>
        <v>8129.79</v>
      </c>
      <c r="K4144" s="11">
        <f t="shared" si="259"/>
        <v>0</v>
      </c>
    </row>
    <row r="4145" spans="1:11" s="11" customFormat="1">
      <c r="A4145" s="32">
        <v>2018</v>
      </c>
      <c r="B4145" s="32">
        <v>3628</v>
      </c>
      <c r="C4145" s="33" t="s">
        <v>563</v>
      </c>
      <c r="D4145" s="33" t="s">
        <v>564</v>
      </c>
      <c r="E4145" s="34">
        <v>4911</v>
      </c>
      <c r="F4145" s="35">
        <v>1.03</v>
      </c>
      <c r="G4145" s="34">
        <v>264.2</v>
      </c>
      <c r="H4145" s="14">
        <f t="shared" si="256"/>
        <v>13364.10786</v>
      </c>
      <c r="I4145" s="11">
        <f t="shared" si="257"/>
        <v>4911</v>
      </c>
      <c r="J4145" s="11">
        <f t="shared" si="258"/>
        <v>5058.33</v>
      </c>
      <c r="K4145" s="11">
        <f t="shared" si="259"/>
        <v>0</v>
      </c>
    </row>
    <row r="4146" spans="1:11" s="11" customFormat="1">
      <c r="A4146" s="32">
        <v>2018</v>
      </c>
      <c r="B4146" s="32">
        <v>3628</v>
      </c>
      <c r="C4146" s="33" t="s">
        <v>563</v>
      </c>
      <c r="D4146" s="33" t="s">
        <v>564</v>
      </c>
      <c r="E4146" s="34">
        <v>10056</v>
      </c>
      <c r="F4146" s="35">
        <v>1.03</v>
      </c>
      <c r="G4146" s="34">
        <v>320.60000000000002</v>
      </c>
      <c r="H4146" s="14">
        <f t="shared" si="256"/>
        <v>33206.722080000007</v>
      </c>
      <c r="I4146" s="11">
        <f t="shared" si="257"/>
        <v>10056</v>
      </c>
      <c r="J4146" s="11">
        <f t="shared" si="258"/>
        <v>10357.68</v>
      </c>
      <c r="K4146" s="11">
        <f t="shared" si="259"/>
        <v>0</v>
      </c>
    </row>
    <row r="4147" spans="1:11" s="11" customFormat="1">
      <c r="A4147" s="32">
        <v>2018</v>
      </c>
      <c r="B4147" s="32">
        <v>3630</v>
      </c>
      <c r="C4147" s="33" t="s">
        <v>563</v>
      </c>
      <c r="D4147" s="33" t="s">
        <v>564</v>
      </c>
      <c r="E4147" s="34">
        <v>168740</v>
      </c>
      <c r="F4147" s="35">
        <v>1.0389999999999999</v>
      </c>
      <c r="G4147" s="34">
        <v>495.2</v>
      </c>
      <c r="H4147" s="14">
        <f t="shared" si="256"/>
        <v>868188.89871999994</v>
      </c>
      <c r="I4147" s="11">
        <f t="shared" si="257"/>
        <v>168740</v>
      </c>
      <c r="J4147" s="11">
        <f t="shared" si="258"/>
        <v>175320.86</v>
      </c>
      <c r="K4147" s="11">
        <f t="shared" si="259"/>
        <v>0</v>
      </c>
    </row>
    <row r="4148" spans="1:11" s="11" customFormat="1">
      <c r="A4148" s="32">
        <v>2018</v>
      </c>
      <c r="B4148" s="32">
        <v>3631</v>
      </c>
      <c r="C4148" s="33" t="s">
        <v>563</v>
      </c>
      <c r="D4148" s="33" t="s">
        <v>564</v>
      </c>
      <c r="E4148" s="34">
        <v>94115</v>
      </c>
      <c r="F4148" s="35">
        <v>1.0389999999999999</v>
      </c>
      <c r="G4148" s="34">
        <v>325.60000000000002</v>
      </c>
      <c r="H4148" s="14">
        <f t="shared" si="256"/>
        <v>318389.53915999999</v>
      </c>
      <c r="I4148" s="11">
        <f t="shared" si="257"/>
        <v>94115</v>
      </c>
      <c r="J4148" s="11">
        <f t="shared" si="258"/>
        <v>97785.484999999986</v>
      </c>
      <c r="K4148" s="11">
        <f t="shared" si="259"/>
        <v>0</v>
      </c>
    </row>
    <row r="4149" spans="1:11" s="11" customFormat="1">
      <c r="A4149" s="32">
        <v>2018</v>
      </c>
      <c r="B4149" s="32">
        <v>3631</v>
      </c>
      <c r="C4149" s="33" t="s">
        <v>565</v>
      </c>
      <c r="D4149" s="33" t="s">
        <v>566</v>
      </c>
      <c r="E4149" s="34">
        <v>20</v>
      </c>
      <c r="F4149" s="35">
        <v>5.8380000000000001</v>
      </c>
      <c r="G4149" s="34">
        <v>1830.1</v>
      </c>
      <c r="H4149" s="14">
        <f t="shared" si="256"/>
        <v>2136.82476</v>
      </c>
      <c r="I4149" s="11">
        <f t="shared" si="257"/>
        <v>20</v>
      </c>
      <c r="J4149" s="11">
        <f t="shared" si="258"/>
        <v>116.76</v>
      </c>
      <c r="K4149" s="11">
        <f t="shared" si="259"/>
        <v>0</v>
      </c>
    </row>
    <row r="4150" spans="1:11" s="11" customFormat="1">
      <c r="A4150" s="32">
        <v>2018</v>
      </c>
      <c r="B4150" s="32">
        <v>3648</v>
      </c>
      <c r="C4150" s="33" t="s">
        <v>563</v>
      </c>
      <c r="D4150" s="33" t="s">
        <v>564</v>
      </c>
      <c r="E4150" s="34">
        <v>4453</v>
      </c>
      <c r="F4150" s="35">
        <v>1.044</v>
      </c>
      <c r="G4150" s="34">
        <v>3517.9</v>
      </c>
      <c r="H4150" s="14">
        <f t="shared" si="256"/>
        <v>163544.77882800001</v>
      </c>
      <c r="I4150" s="11">
        <f t="shared" si="257"/>
        <v>4453</v>
      </c>
      <c r="J4150" s="11">
        <f t="shared" si="258"/>
        <v>4648.9319999999998</v>
      </c>
      <c r="K4150" s="11">
        <f t="shared" si="259"/>
        <v>0</v>
      </c>
    </row>
    <row r="4151" spans="1:11" s="11" customFormat="1">
      <c r="A4151" s="32">
        <v>2018</v>
      </c>
      <c r="B4151" s="32">
        <v>3775</v>
      </c>
      <c r="C4151" s="33" t="s">
        <v>563</v>
      </c>
      <c r="D4151" s="33" t="s">
        <v>564</v>
      </c>
      <c r="E4151" s="34">
        <v>1166</v>
      </c>
      <c r="F4151" s="35">
        <v>1.03</v>
      </c>
      <c r="G4151" s="34">
        <v>8539.6</v>
      </c>
      <c r="H4151" s="14">
        <f t="shared" si="256"/>
        <v>102558.88808</v>
      </c>
      <c r="I4151" s="11">
        <f t="shared" si="257"/>
        <v>1166</v>
      </c>
      <c r="J4151" s="11">
        <f t="shared" si="258"/>
        <v>1200.98</v>
      </c>
      <c r="K4151" s="11">
        <f t="shared" si="259"/>
        <v>0</v>
      </c>
    </row>
    <row r="4152" spans="1:11" s="11" customFormat="1">
      <c r="A4152" s="32">
        <v>2018</v>
      </c>
      <c r="B4152" s="32">
        <v>3775</v>
      </c>
      <c r="C4152" s="33" t="s">
        <v>563</v>
      </c>
      <c r="D4152" s="33" t="s">
        <v>564</v>
      </c>
      <c r="E4152" s="34">
        <v>6122</v>
      </c>
      <c r="F4152" s="35">
        <v>1.0289999999999999</v>
      </c>
      <c r="G4152" s="34">
        <v>8608</v>
      </c>
      <c r="H4152" s="14">
        <f t="shared" si="256"/>
        <v>542264.23103999998</v>
      </c>
      <c r="I4152" s="11">
        <f t="shared" si="257"/>
        <v>6122</v>
      </c>
      <c r="J4152" s="11">
        <f t="shared" si="258"/>
        <v>6299.5379999999996</v>
      </c>
      <c r="K4152" s="11">
        <f t="shared" si="259"/>
        <v>0</v>
      </c>
    </row>
    <row r="4153" spans="1:11" s="11" customFormat="1">
      <c r="A4153" s="32">
        <v>2018</v>
      </c>
      <c r="B4153" s="32">
        <v>3797</v>
      </c>
      <c r="C4153" s="33" t="s">
        <v>353</v>
      </c>
      <c r="D4153" s="33" t="s">
        <v>354</v>
      </c>
      <c r="E4153" s="34">
        <v>10665</v>
      </c>
      <c r="F4153" s="35">
        <v>24.456</v>
      </c>
      <c r="G4153" s="34">
        <v>307</v>
      </c>
      <c r="H4153" s="14">
        <f t="shared" si="256"/>
        <v>800727.34680000006</v>
      </c>
      <c r="I4153" s="11">
        <f t="shared" si="257"/>
        <v>10665</v>
      </c>
      <c r="J4153" s="11">
        <f t="shared" si="258"/>
        <v>260823.24</v>
      </c>
      <c r="K4153" s="11">
        <f t="shared" si="259"/>
        <v>0</v>
      </c>
    </row>
    <row r="4154" spans="1:11" s="11" customFormat="1">
      <c r="A4154" s="32">
        <v>2018</v>
      </c>
      <c r="B4154" s="32">
        <v>3797</v>
      </c>
      <c r="C4154" s="33" t="s">
        <v>353</v>
      </c>
      <c r="D4154" s="33" t="s">
        <v>354</v>
      </c>
      <c r="E4154" s="34">
        <v>11158</v>
      </c>
      <c r="F4154" s="35">
        <v>24.425999999999998</v>
      </c>
      <c r="G4154" s="34">
        <v>309.5</v>
      </c>
      <c r="H4154" s="14">
        <f t="shared" si="256"/>
        <v>843527.72826000012</v>
      </c>
      <c r="I4154" s="11">
        <f t="shared" si="257"/>
        <v>11158</v>
      </c>
      <c r="J4154" s="11">
        <f t="shared" si="258"/>
        <v>272545.30799999996</v>
      </c>
      <c r="K4154" s="11">
        <f t="shared" si="259"/>
        <v>0</v>
      </c>
    </row>
    <row r="4155" spans="1:11" s="11" customFormat="1">
      <c r="A4155" s="32">
        <v>2018</v>
      </c>
      <c r="B4155" s="32">
        <v>3797</v>
      </c>
      <c r="C4155" s="33" t="s">
        <v>353</v>
      </c>
      <c r="D4155" s="33" t="s">
        <v>354</v>
      </c>
      <c r="E4155" s="34">
        <v>35338</v>
      </c>
      <c r="F4155" s="35">
        <v>25.934000000000001</v>
      </c>
      <c r="G4155" s="34">
        <v>285.89999999999998</v>
      </c>
      <c r="H4155" s="14">
        <f t="shared" si="256"/>
        <v>2620146.8234280003</v>
      </c>
      <c r="I4155" s="11">
        <f t="shared" si="257"/>
        <v>35338</v>
      </c>
      <c r="J4155" s="11">
        <f t="shared" si="258"/>
        <v>916455.69200000004</v>
      </c>
      <c r="K4155" s="11">
        <f t="shared" si="259"/>
        <v>0</v>
      </c>
    </row>
    <row r="4156" spans="1:11" s="11" customFormat="1">
      <c r="A4156" s="32">
        <v>2018</v>
      </c>
      <c r="B4156" s="32">
        <v>3797</v>
      </c>
      <c r="C4156" s="33" t="s">
        <v>353</v>
      </c>
      <c r="D4156" s="33" t="s">
        <v>354</v>
      </c>
      <c r="E4156" s="34">
        <v>23512</v>
      </c>
      <c r="F4156" s="35">
        <v>25.363</v>
      </c>
      <c r="G4156" s="34">
        <v>296.8</v>
      </c>
      <c r="H4156" s="14">
        <f t="shared" si="256"/>
        <v>1769921.8526079999</v>
      </c>
      <c r="I4156" s="11">
        <f t="shared" si="257"/>
        <v>23512</v>
      </c>
      <c r="J4156" s="11">
        <f t="shared" si="258"/>
        <v>596334.85600000003</v>
      </c>
      <c r="K4156" s="11">
        <f t="shared" si="259"/>
        <v>0</v>
      </c>
    </row>
    <row r="4157" spans="1:11" s="11" customFormat="1">
      <c r="A4157" s="32">
        <v>2018</v>
      </c>
      <c r="B4157" s="32">
        <v>3797</v>
      </c>
      <c r="C4157" s="33" t="s">
        <v>353</v>
      </c>
      <c r="D4157" s="33" t="s">
        <v>354</v>
      </c>
      <c r="E4157" s="34">
        <v>11869</v>
      </c>
      <c r="F4157" s="35">
        <v>25.957999999999998</v>
      </c>
      <c r="G4157" s="34">
        <v>297.60000000000002</v>
      </c>
      <c r="H4157" s="14">
        <f t="shared" si="256"/>
        <v>916892.21395200014</v>
      </c>
      <c r="I4157" s="11">
        <f t="shared" si="257"/>
        <v>11869</v>
      </c>
      <c r="J4157" s="11">
        <f t="shared" si="258"/>
        <v>308095.50199999998</v>
      </c>
      <c r="K4157" s="11">
        <f t="shared" si="259"/>
        <v>0</v>
      </c>
    </row>
    <row r="4158" spans="1:11" s="11" customFormat="1">
      <c r="A4158" s="32">
        <v>2018</v>
      </c>
      <c r="B4158" s="32">
        <v>3797</v>
      </c>
      <c r="C4158" s="33" t="s">
        <v>563</v>
      </c>
      <c r="D4158" s="33" t="s">
        <v>564</v>
      </c>
      <c r="E4158" s="34">
        <v>2021814</v>
      </c>
      <c r="F4158" s="35">
        <v>1.0580000000000001</v>
      </c>
      <c r="G4158" s="34">
        <v>380.1</v>
      </c>
      <c r="H4158" s="14">
        <f t="shared" si="256"/>
        <v>8130640.0848120004</v>
      </c>
      <c r="I4158" s="11">
        <f t="shared" si="257"/>
        <v>2021814</v>
      </c>
      <c r="J4158" s="11">
        <f t="shared" si="258"/>
        <v>2139079.2120000003</v>
      </c>
      <c r="K4158" s="11">
        <f t="shared" si="259"/>
        <v>0</v>
      </c>
    </row>
    <row r="4159" spans="1:11" s="11" customFormat="1">
      <c r="A4159" s="32">
        <v>2018</v>
      </c>
      <c r="B4159" s="32">
        <v>3804</v>
      </c>
      <c r="C4159" s="33" t="s">
        <v>563</v>
      </c>
      <c r="D4159" s="33" t="s">
        <v>564</v>
      </c>
      <c r="E4159" s="34">
        <v>2445560</v>
      </c>
      <c r="F4159" s="35">
        <v>1.054</v>
      </c>
      <c r="G4159" s="34">
        <v>477.5</v>
      </c>
      <c r="H4159" s="14">
        <f t="shared" si="256"/>
        <v>12308136.646000002</v>
      </c>
      <c r="I4159" s="11">
        <f t="shared" si="257"/>
        <v>2445560</v>
      </c>
      <c r="J4159" s="11">
        <f t="shared" si="258"/>
        <v>2577620.2400000002</v>
      </c>
      <c r="K4159" s="11">
        <f t="shared" si="259"/>
        <v>0</v>
      </c>
    </row>
    <row r="4160" spans="1:11" s="11" customFormat="1">
      <c r="A4160" s="32">
        <v>2018</v>
      </c>
      <c r="B4160" s="32">
        <v>3809</v>
      </c>
      <c r="C4160" s="33" t="s">
        <v>563</v>
      </c>
      <c r="D4160" s="33" t="s">
        <v>564</v>
      </c>
      <c r="E4160" s="34">
        <v>908</v>
      </c>
      <c r="F4160" s="35">
        <v>1.04</v>
      </c>
      <c r="G4160" s="34">
        <v>1630.8</v>
      </c>
      <c r="H4160" s="14">
        <f t="shared" si="256"/>
        <v>15399.97056</v>
      </c>
      <c r="I4160" s="11">
        <f t="shared" si="257"/>
        <v>908</v>
      </c>
      <c r="J4160" s="11">
        <f t="shared" si="258"/>
        <v>944.32</v>
      </c>
      <c r="K4160" s="11">
        <f t="shared" si="259"/>
        <v>0</v>
      </c>
    </row>
    <row r="4161" spans="1:11" s="11" customFormat="1">
      <c r="A4161" s="32">
        <v>2018</v>
      </c>
      <c r="B4161" s="32">
        <v>3845</v>
      </c>
      <c r="C4161" s="33" t="s">
        <v>363</v>
      </c>
      <c r="D4161" s="33" t="s">
        <v>354</v>
      </c>
      <c r="E4161" s="34">
        <v>41997</v>
      </c>
      <c r="F4161" s="35">
        <v>16.37</v>
      </c>
      <c r="G4161" s="34" t="s">
        <v>364</v>
      </c>
      <c r="H4161" s="14" t="str">
        <f t="shared" si="256"/>
        <v/>
      </c>
      <c r="I4161" s="11" t="str">
        <f t="shared" si="257"/>
        <v/>
      </c>
      <c r="J4161" s="11" t="str">
        <f t="shared" si="258"/>
        <v/>
      </c>
      <c r="K4161" s="11">
        <f t="shared" si="259"/>
        <v>0</v>
      </c>
    </row>
    <row r="4162" spans="1:11" s="11" customFormat="1">
      <c r="A4162" s="32">
        <v>2018</v>
      </c>
      <c r="B4162" s="32">
        <v>3845</v>
      </c>
      <c r="C4162" s="33" t="s">
        <v>363</v>
      </c>
      <c r="D4162" s="33" t="s">
        <v>354</v>
      </c>
      <c r="E4162" s="34">
        <v>130077</v>
      </c>
      <c r="F4162" s="35">
        <v>17.420000000000002</v>
      </c>
      <c r="G4162" s="34" t="s">
        <v>364</v>
      </c>
      <c r="H4162" s="14" t="str">
        <f t="shared" si="256"/>
        <v/>
      </c>
      <c r="I4162" s="11" t="str">
        <f t="shared" si="257"/>
        <v/>
      </c>
      <c r="J4162" s="11" t="str">
        <f t="shared" si="258"/>
        <v/>
      </c>
      <c r="K4162" s="11">
        <f t="shared" si="259"/>
        <v>0</v>
      </c>
    </row>
    <row r="4163" spans="1:11" s="11" customFormat="1">
      <c r="A4163" s="32">
        <v>2018</v>
      </c>
      <c r="B4163" s="32">
        <v>3845</v>
      </c>
      <c r="C4163" s="33" t="s">
        <v>365</v>
      </c>
      <c r="D4163" s="33" t="s">
        <v>354</v>
      </c>
      <c r="E4163" s="34">
        <v>5261</v>
      </c>
      <c r="F4163" s="35">
        <v>14.98</v>
      </c>
      <c r="G4163" s="34" t="s">
        <v>364</v>
      </c>
      <c r="H4163" s="14" t="str">
        <f t="shared" si="256"/>
        <v/>
      </c>
      <c r="I4163" s="11" t="str">
        <f t="shared" si="257"/>
        <v/>
      </c>
      <c r="J4163" s="11" t="str">
        <f t="shared" si="258"/>
        <v/>
      </c>
      <c r="K4163" s="11">
        <f t="shared" si="259"/>
        <v>0</v>
      </c>
    </row>
    <row r="4164" spans="1:11" s="11" customFormat="1">
      <c r="A4164" s="32">
        <v>2018</v>
      </c>
      <c r="B4164" s="32">
        <v>3935</v>
      </c>
      <c r="C4164" s="33" t="s">
        <v>353</v>
      </c>
      <c r="D4164" s="33" t="s">
        <v>354</v>
      </c>
      <c r="E4164" s="34">
        <v>1615</v>
      </c>
      <c r="F4164" s="35">
        <v>24.777999999999999</v>
      </c>
      <c r="G4164" s="34">
        <v>239.7</v>
      </c>
      <c r="H4164" s="14">
        <f t="shared" si="256"/>
        <v>95919.478589999984</v>
      </c>
      <c r="I4164" s="11">
        <f t="shared" si="257"/>
        <v>1615</v>
      </c>
      <c r="J4164" s="11">
        <f t="shared" si="258"/>
        <v>40016.47</v>
      </c>
      <c r="K4164" s="11">
        <f t="shared" si="259"/>
        <v>0</v>
      </c>
    </row>
    <row r="4165" spans="1:11" s="11" customFormat="1">
      <c r="A4165" s="32">
        <v>2018</v>
      </c>
      <c r="B4165" s="32">
        <v>3935</v>
      </c>
      <c r="C4165" s="33" t="s">
        <v>353</v>
      </c>
      <c r="D4165" s="33" t="s">
        <v>354</v>
      </c>
      <c r="E4165" s="34">
        <v>8658</v>
      </c>
      <c r="F4165" s="35">
        <v>23.52</v>
      </c>
      <c r="G4165" s="34">
        <v>253.2</v>
      </c>
      <c r="H4165" s="14">
        <f t="shared" si="256"/>
        <v>515606.75711999997</v>
      </c>
      <c r="I4165" s="11">
        <f t="shared" si="257"/>
        <v>8658</v>
      </c>
      <c r="J4165" s="11">
        <f t="shared" si="258"/>
        <v>203636.16</v>
      </c>
      <c r="K4165" s="11">
        <f t="shared" si="259"/>
        <v>0</v>
      </c>
    </row>
    <row r="4166" spans="1:11" s="11" customFormat="1">
      <c r="A4166" s="32">
        <v>2018</v>
      </c>
      <c r="B4166" s="32">
        <v>3935</v>
      </c>
      <c r="C4166" s="33" t="s">
        <v>565</v>
      </c>
      <c r="D4166" s="33" t="s">
        <v>566</v>
      </c>
      <c r="E4166" s="34">
        <v>12141</v>
      </c>
      <c r="F4166" s="35">
        <v>5.8</v>
      </c>
      <c r="G4166" s="34">
        <v>1537.9</v>
      </c>
      <c r="H4166" s="14">
        <f t="shared" ref="H4166:H4229" si="260">IF(I4166="","",G4166/100*F4166*E4166)</f>
        <v>1082955.3462</v>
      </c>
      <c r="I4166" s="11">
        <f t="shared" ref="I4166:I4229" si="261">IF(OR(G4166=".",F4166=".",E4166="."),"",E4166)</f>
        <v>12141</v>
      </c>
      <c r="J4166" s="11">
        <f t="shared" ref="J4166:J4229" si="262">IF(I4166="","",F4166*I4166)</f>
        <v>70417.8</v>
      </c>
      <c r="K4166" s="11">
        <f t="shared" ref="K4166:K4229" si="263">IF(C4166="LIG",1,0)</f>
        <v>0</v>
      </c>
    </row>
    <row r="4167" spans="1:11" s="11" customFormat="1">
      <c r="A4167" s="32">
        <v>2018</v>
      </c>
      <c r="B4167" s="32">
        <v>3935</v>
      </c>
      <c r="C4167" s="33" t="s">
        <v>353</v>
      </c>
      <c r="D4167" s="33" t="s">
        <v>354</v>
      </c>
      <c r="E4167" s="34">
        <v>4374</v>
      </c>
      <c r="F4167" s="35">
        <v>24.202000000000002</v>
      </c>
      <c r="G4167" s="34">
        <v>223.5</v>
      </c>
      <c r="H4167" s="14">
        <f t="shared" si="260"/>
        <v>236596.08978000001</v>
      </c>
      <c r="I4167" s="11">
        <f t="shared" si="261"/>
        <v>4374</v>
      </c>
      <c r="J4167" s="11">
        <f t="shared" si="262"/>
        <v>105859.54800000001</v>
      </c>
      <c r="K4167" s="11">
        <f t="shared" si="263"/>
        <v>0</v>
      </c>
    </row>
    <row r="4168" spans="1:11" s="11" customFormat="1">
      <c r="A4168" s="32">
        <v>2018</v>
      </c>
      <c r="B4168" s="32">
        <v>3935</v>
      </c>
      <c r="C4168" s="33" t="s">
        <v>353</v>
      </c>
      <c r="D4168" s="33" t="s">
        <v>354</v>
      </c>
      <c r="E4168" s="34">
        <v>8099</v>
      </c>
      <c r="F4168" s="35">
        <v>23.84</v>
      </c>
      <c r="G4168" s="34">
        <v>262.39999999999998</v>
      </c>
      <c r="H4168" s="14">
        <f t="shared" si="260"/>
        <v>506642.33983999991</v>
      </c>
      <c r="I4168" s="11">
        <f t="shared" si="261"/>
        <v>8099</v>
      </c>
      <c r="J4168" s="11">
        <f t="shared" si="262"/>
        <v>193080.16</v>
      </c>
      <c r="K4168" s="11">
        <f t="shared" si="263"/>
        <v>0</v>
      </c>
    </row>
    <row r="4169" spans="1:11" s="11" customFormat="1">
      <c r="A4169" s="32">
        <v>2018</v>
      </c>
      <c r="B4169" s="32">
        <v>3935</v>
      </c>
      <c r="C4169" s="33" t="s">
        <v>353</v>
      </c>
      <c r="D4169" s="33" t="s">
        <v>354</v>
      </c>
      <c r="E4169" s="34">
        <v>8099</v>
      </c>
      <c r="F4169" s="35">
        <v>23.84</v>
      </c>
      <c r="G4169" s="34">
        <v>262.39999999999998</v>
      </c>
      <c r="H4169" s="14">
        <f t="shared" si="260"/>
        <v>506642.33983999991</v>
      </c>
      <c r="I4169" s="11">
        <f t="shared" si="261"/>
        <v>8099</v>
      </c>
      <c r="J4169" s="11">
        <f t="shared" si="262"/>
        <v>193080.16</v>
      </c>
      <c r="K4169" s="11">
        <f t="shared" si="263"/>
        <v>0</v>
      </c>
    </row>
    <row r="4170" spans="1:11" s="11" customFormat="1">
      <c r="A4170" s="32">
        <v>2018</v>
      </c>
      <c r="B4170" s="32">
        <v>3935</v>
      </c>
      <c r="C4170" s="33" t="s">
        <v>353</v>
      </c>
      <c r="D4170" s="33" t="s">
        <v>354</v>
      </c>
      <c r="E4170" s="34">
        <v>15007</v>
      </c>
      <c r="F4170" s="35">
        <v>24.158000000000001</v>
      </c>
      <c r="G4170" s="34">
        <v>240.5</v>
      </c>
      <c r="H4170" s="14">
        <f t="shared" si="260"/>
        <v>871906.54992999998</v>
      </c>
      <c r="I4170" s="11">
        <f t="shared" si="261"/>
        <v>15007</v>
      </c>
      <c r="J4170" s="11">
        <f t="shared" si="262"/>
        <v>362539.10600000003</v>
      </c>
      <c r="K4170" s="11">
        <f t="shared" si="263"/>
        <v>0</v>
      </c>
    </row>
    <row r="4171" spans="1:11" s="11" customFormat="1">
      <c r="A4171" s="32">
        <v>2018</v>
      </c>
      <c r="B4171" s="32">
        <v>3935</v>
      </c>
      <c r="C4171" s="33" t="s">
        <v>353</v>
      </c>
      <c r="D4171" s="33" t="s">
        <v>354</v>
      </c>
      <c r="E4171" s="34">
        <v>8193</v>
      </c>
      <c r="F4171" s="35">
        <v>24.068000000000001</v>
      </c>
      <c r="G4171" s="34">
        <v>265.2</v>
      </c>
      <c r="H4171" s="14">
        <f t="shared" si="260"/>
        <v>522945.55684799992</v>
      </c>
      <c r="I4171" s="11">
        <f t="shared" si="261"/>
        <v>8193</v>
      </c>
      <c r="J4171" s="11">
        <f t="shared" si="262"/>
        <v>197189.12400000001</v>
      </c>
      <c r="K4171" s="11">
        <f t="shared" si="263"/>
        <v>0</v>
      </c>
    </row>
    <row r="4172" spans="1:11" s="11" customFormat="1">
      <c r="A4172" s="32">
        <v>2018</v>
      </c>
      <c r="B4172" s="32">
        <v>3935</v>
      </c>
      <c r="C4172" s="33" t="s">
        <v>353</v>
      </c>
      <c r="D4172" s="33" t="s">
        <v>354</v>
      </c>
      <c r="E4172" s="34">
        <v>15007</v>
      </c>
      <c r="F4172" s="35">
        <v>24.158000000000001</v>
      </c>
      <c r="G4172" s="34">
        <v>240.5</v>
      </c>
      <c r="H4172" s="14">
        <f t="shared" si="260"/>
        <v>871906.54992999998</v>
      </c>
      <c r="I4172" s="11">
        <f t="shared" si="261"/>
        <v>15007</v>
      </c>
      <c r="J4172" s="11">
        <f t="shared" si="262"/>
        <v>362539.10600000003</v>
      </c>
      <c r="K4172" s="11">
        <f t="shared" si="263"/>
        <v>0</v>
      </c>
    </row>
    <row r="4173" spans="1:11" s="11" customFormat="1">
      <c r="A4173" s="32">
        <v>2018</v>
      </c>
      <c r="B4173" s="32">
        <v>3935</v>
      </c>
      <c r="C4173" s="33" t="s">
        <v>353</v>
      </c>
      <c r="D4173" s="33" t="s">
        <v>354</v>
      </c>
      <c r="E4173" s="34">
        <v>4374</v>
      </c>
      <c r="F4173" s="35">
        <v>24.202000000000002</v>
      </c>
      <c r="G4173" s="34">
        <v>223.5</v>
      </c>
      <c r="H4173" s="14">
        <f t="shared" si="260"/>
        <v>236596.08978000001</v>
      </c>
      <c r="I4173" s="11">
        <f t="shared" si="261"/>
        <v>4374</v>
      </c>
      <c r="J4173" s="11">
        <f t="shared" si="262"/>
        <v>105859.54800000001</v>
      </c>
      <c r="K4173" s="11">
        <f t="shared" si="263"/>
        <v>0</v>
      </c>
    </row>
    <row r="4174" spans="1:11" s="11" customFormat="1">
      <c r="A4174" s="32">
        <v>2018</v>
      </c>
      <c r="B4174" s="32">
        <v>3935</v>
      </c>
      <c r="C4174" s="33" t="s">
        <v>353</v>
      </c>
      <c r="D4174" s="33" t="s">
        <v>354</v>
      </c>
      <c r="E4174" s="34">
        <v>8193</v>
      </c>
      <c r="F4174" s="35">
        <v>24.068000000000001</v>
      </c>
      <c r="G4174" s="34">
        <v>265.2</v>
      </c>
      <c r="H4174" s="14">
        <f t="shared" si="260"/>
        <v>522945.55684799992</v>
      </c>
      <c r="I4174" s="11">
        <f t="shared" si="261"/>
        <v>8193</v>
      </c>
      <c r="J4174" s="11">
        <f t="shared" si="262"/>
        <v>197189.12400000001</v>
      </c>
      <c r="K4174" s="11">
        <f t="shared" si="263"/>
        <v>0</v>
      </c>
    </row>
    <row r="4175" spans="1:11" s="11" customFormat="1">
      <c r="A4175" s="32">
        <v>2018</v>
      </c>
      <c r="B4175" s="32">
        <v>3935</v>
      </c>
      <c r="C4175" s="33" t="s">
        <v>353</v>
      </c>
      <c r="D4175" s="33" t="s">
        <v>354</v>
      </c>
      <c r="E4175" s="34">
        <v>1398</v>
      </c>
      <c r="F4175" s="35">
        <v>25.423999999999999</v>
      </c>
      <c r="G4175" s="34">
        <v>226.4</v>
      </c>
      <c r="H4175" s="14">
        <f t="shared" si="260"/>
        <v>80468.790528000012</v>
      </c>
      <c r="I4175" s="11">
        <f t="shared" si="261"/>
        <v>1398</v>
      </c>
      <c r="J4175" s="11">
        <f t="shared" si="262"/>
        <v>35542.752</v>
      </c>
      <c r="K4175" s="11">
        <f t="shared" si="263"/>
        <v>0</v>
      </c>
    </row>
    <row r="4176" spans="1:11" s="11" customFormat="1">
      <c r="A4176" s="32">
        <v>2018</v>
      </c>
      <c r="B4176" s="32">
        <v>3935</v>
      </c>
      <c r="C4176" s="33" t="s">
        <v>353</v>
      </c>
      <c r="D4176" s="33" t="s">
        <v>354</v>
      </c>
      <c r="E4176" s="34">
        <v>24809</v>
      </c>
      <c r="F4176" s="35">
        <v>25.358000000000001</v>
      </c>
      <c r="G4176" s="34">
        <v>184</v>
      </c>
      <c r="H4176" s="14">
        <f t="shared" si="260"/>
        <v>1157556.1844800001</v>
      </c>
      <c r="I4176" s="11">
        <f t="shared" si="261"/>
        <v>24809</v>
      </c>
      <c r="J4176" s="11">
        <f t="shared" si="262"/>
        <v>629106.62199999997</v>
      </c>
      <c r="K4176" s="11">
        <f t="shared" si="263"/>
        <v>0</v>
      </c>
    </row>
    <row r="4177" spans="1:11" s="11" customFormat="1">
      <c r="A4177" s="32">
        <v>2018</v>
      </c>
      <c r="B4177" s="32">
        <v>3935</v>
      </c>
      <c r="C4177" s="33" t="s">
        <v>353</v>
      </c>
      <c r="D4177" s="33" t="s">
        <v>354</v>
      </c>
      <c r="E4177" s="34">
        <v>46978</v>
      </c>
      <c r="F4177" s="35">
        <v>25.257999999999999</v>
      </c>
      <c r="G4177" s="34">
        <v>183.3</v>
      </c>
      <c r="H4177" s="14">
        <f t="shared" si="260"/>
        <v>2174983.4038920002</v>
      </c>
      <c r="I4177" s="11">
        <f t="shared" si="261"/>
        <v>46978</v>
      </c>
      <c r="J4177" s="11">
        <f t="shared" si="262"/>
        <v>1186570.324</v>
      </c>
      <c r="K4177" s="11">
        <f t="shared" si="263"/>
        <v>0</v>
      </c>
    </row>
    <row r="4178" spans="1:11" s="11" customFormat="1">
      <c r="A4178" s="32">
        <v>2018</v>
      </c>
      <c r="B4178" s="32">
        <v>3935</v>
      </c>
      <c r="C4178" s="33" t="s">
        <v>353</v>
      </c>
      <c r="D4178" s="33" t="s">
        <v>354</v>
      </c>
      <c r="E4178" s="34">
        <v>7779</v>
      </c>
      <c r="F4178" s="35">
        <v>24.04</v>
      </c>
      <c r="G4178" s="34">
        <v>242.8</v>
      </c>
      <c r="H4178" s="14">
        <f t="shared" si="260"/>
        <v>454053.38447999995</v>
      </c>
      <c r="I4178" s="11">
        <f t="shared" si="261"/>
        <v>7779</v>
      </c>
      <c r="J4178" s="11">
        <f t="shared" si="262"/>
        <v>187007.16</v>
      </c>
      <c r="K4178" s="11">
        <f t="shared" si="263"/>
        <v>0</v>
      </c>
    </row>
    <row r="4179" spans="1:11" s="11" customFormat="1">
      <c r="A4179" s="32">
        <v>2018</v>
      </c>
      <c r="B4179" s="32">
        <v>3935</v>
      </c>
      <c r="C4179" s="33" t="s">
        <v>353</v>
      </c>
      <c r="D4179" s="33" t="s">
        <v>354</v>
      </c>
      <c r="E4179" s="34">
        <v>7779</v>
      </c>
      <c r="F4179" s="35">
        <v>24.04</v>
      </c>
      <c r="G4179" s="34">
        <v>242.8</v>
      </c>
      <c r="H4179" s="14">
        <f t="shared" si="260"/>
        <v>454053.38447999995</v>
      </c>
      <c r="I4179" s="11">
        <f t="shared" si="261"/>
        <v>7779</v>
      </c>
      <c r="J4179" s="11">
        <f t="shared" si="262"/>
        <v>187007.16</v>
      </c>
      <c r="K4179" s="11">
        <f t="shared" si="263"/>
        <v>0</v>
      </c>
    </row>
    <row r="4180" spans="1:11" s="11" customFormat="1">
      <c r="A4180" s="32">
        <v>2018</v>
      </c>
      <c r="B4180" s="32">
        <v>3935</v>
      </c>
      <c r="C4180" s="33" t="s">
        <v>353</v>
      </c>
      <c r="D4180" s="33" t="s">
        <v>354</v>
      </c>
      <c r="E4180" s="34">
        <v>3648</v>
      </c>
      <c r="F4180" s="35">
        <v>23.795999999999999</v>
      </c>
      <c r="G4180" s="34">
        <v>269.3</v>
      </c>
      <c r="H4180" s="14">
        <f t="shared" si="260"/>
        <v>233773.42694400001</v>
      </c>
      <c r="I4180" s="11">
        <f t="shared" si="261"/>
        <v>3648</v>
      </c>
      <c r="J4180" s="11">
        <f t="shared" si="262"/>
        <v>86807.808000000005</v>
      </c>
      <c r="K4180" s="11">
        <f t="shared" si="263"/>
        <v>0</v>
      </c>
    </row>
    <row r="4181" spans="1:11" s="11" customFormat="1">
      <c r="A4181" s="32">
        <v>2018</v>
      </c>
      <c r="B4181" s="32">
        <v>3935</v>
      </c>
      <c r="C4181" s="33" t="s">
        <v>353</v>
      </c>
      <c r="D4181" s="33" t="s">
        <v>354</v>
      </c>
      <c r="E4181" s="34">
        <v>3648</v>
      </c>
      <c r="F4181" s="35">
        <v>23.795999999999999</v>
      </c>
      <c r="G4181" s="34">
        <v>269.3</v>
      </c>
      <c r="H4181" s="14">
        <f t="shared" si="260"/>
        <v>233773.42694400001</v>
      </c>
      <c r="I4181" s="11">
        <f t="shared" si="261"/>
        <v>3648</v>
      </c>
      <c r="J4181" s="11">
        <f t="shared" si="262"/>
        <v>86807.808000000005</v>
      </c>
      <c r="K4181" s="11">
        <f t="shared" si="263"/>
        <v>0</v>
      </c>
    </row>
    <row r="4182" spans="1:11" s="11" customFormat="1">
      <c r="A4182" s="32">
        <v>2018</v>
      </c>
      <c r="B4182" s="32">
        <v>3943</v>
      </c>
      <c r="C4182" s="33" t="s">
        <v>565</v>
      </c>
      <c r="D4182" s="33" t="s">
        <v>566</v>
      </c>
      <c r="E4182" s="34">
        <v>5479</v>
      </c>
      <c r="F4182" s="35">
        <v>5.8</v>
      </c>
      <c r="G4182" s="34">
        <v>1597</v>
      </c>
      <c r="H4182" s="14">
        <f t="shared" si="260"/>
        <v>507497.85400000005</v>
      </c>
      <c r="I4182" s="11">
        <f t="shared" si="261"/>
        <v>5479</v>
      </c>
      <c r="J4182" s="11">
        <f t="shared" si="262"/>
        <v>31778.2</v>
      </c>
      <c r="K4182" s="11">
        <f t="shared" si="263"/>
        <v>0</v>
      </c>
    </row>
    <row r="4183" spans="1:11" s="11" customFormat="1">
      <c r="A4183" s="32">
        <v>2018</v>
      </c>
      <c r="B4183" s="32">
        <v>3943</v>
      </c>
      <c r="C4183" s="33" t="s">
        <v>353</v>
      </c>
      <c r="D4183" s="33" t="s">
        <v>354</v>
      </c>
      <c r="E4183" s="34">
        <v>42659</v>
      </c>
      <c r="F4183" s="35">
        <v>25.056000000000001</v>
      </c>
      <c r="G4183" s="34">
        <v>355.4</v>
      </c>
      <c r="H4183" s="14">
        <f t="shared" si="260"/>
        <v>3798742.3148159999</v>
      </c>
      <c r="I4183" s="11">
        <f t="shared" si="261"/>
        <v>42659</v>
      </c>
      <c r="J4183" s="11">
        <f t="shared" si="262"/>
        <v>1068863.9040000001</v>
      </c>
      <c r="K4183" s="11">
        <f t="shared" si="263"/>
        <v>0</v>
      </c>
    </row>
    <row r="4184" spans="1:11" s="11" customFormat="1">
      <c r="A4184" s="32">
        <v>2018</v>
      </c>
      <c r="B4184" s="32">
        <v>3943</v>
      </c>
      <c r="C4184" s="33" t="s">
        <v>353</v>
      </c>
      <c r="D4184" s="33" t="s">
        <v>354</v>
      </c>
      <c r="E4184" s="34">
        <v>41633</v>
      </c>
      <c r="F4184" s="35">
        <v>26.042999999999999</v>
      </c>
      <c r="G4184" s="34">
        <v>172.9</v>
      </c>
      <c r="H4184" s="14">
        <f t="shared" si="260"/>
        <v>1874665.1706510002</v>
      </c>
      <c r="I4184" s="11">
        <f t="shared" si="261"/>
        <v>41633</v>
      </c>
      <c r="J4184" s="11">
        <f t="shared" si="262"/>
        <v>1084248.219</v>
      </c>
      <c r="K4184" s="11">
        <f t="shared" si="263"/>
        <v>0</v>
      </c>
    </row>
    <row r="4185" spans="1:11" s="11" customFormat="1">
      <c r="A4185" s="32">
        <v>2018</v>
      </c>
      <c r="B4185" s="32">
        <v>3943</v>
      </c>
      <c r="C4185" s="33" t="s">
        <v>353</v>
      </c>
      <c r="D4185" s="33" t="s">
        <v>354</v>
      </c>
      <c r="E4185" s="34">
        <v>11423</v>
      </c>
      <c r="F4185" s="35">
        <v>25.091000000000001</v>
      </c>
      <c r="G4185" s="34">
        <v>256.2</v>
      </c>
      <c r="H4185" s="14">
        <f t="shared" si="260"/>
        <v>734306.33106599993</v>
      </c>
      <c r="I4185" s="11">
        <f t="shared" si="261"/>
        <v>11423</v>
      </c>
      <c r="J4185" s="11">
        <f t="shared" si="262"/>
        <v>286614.49300000002</v>
      </c>
      <c r="K4185" s="11">
        <f t="shared" si="263"/>
        <v>0</v>
      </c>
    </row>
    <row r="4186" spans="1:11" s="11" customFormat="1">
      <c r="A4186" s="32">
        <v>2018</v>
      </c>
      <c r="B4186" s="32">
        <v>3943</v>
      </c>
      <c r="C4186" s="33" t="s">
        <v>353</v>
      </c>
      <c r="D4186" s="33" t="s">
        <v>354</v>
      </c>
      <c r="E4186" s="34">
        <v>37773</v>
      </c>
      <c r="F4186" s="35">
        <v>26.021999999999998</v>
      </c>
      <c r="G4186" s="34">
        <v>174.7</v>
      </c>
      <c r="H4186" s="14">
        <f t="shared" si="260"/>
        <v>1717176.9734819997</v>
      </c>
      <c r="I4186" s="11">
        <f t="shared" si="261"/>
        <v>37773</v>
      </c>
      <c r="J4186" s="11">
        <f t="shared" si="262"/>
        <v>982929.00599999994</v>
      </c>
      <c r="K4186" s="11">
        <f t="shared" si="263"/>
        <v>0</v>
      </c>
    </row>
    <row r="4187" spans="1:11" s="11" customFormat="1">
      <c r="A4187" s="32">
        <v>2018</v>
      </c>
      <c r="B4187" s="32">
        <v>3944</v>
      </c>
      <c r="C4187" s="33" t="s">
        <v>563</v>
      </c>
      <c r="D4187" s="33" t="s">
        <v>564</v>
      </c>
      <c r="E4187" s="34">
        <v>15049</v>
      </c>
      <c r="F4187" s="35">
        <v>1.0680000000000001</v>
      </c>
      <c r="G4187" s="34">
        <v>268.7</v>
      </c>
      <c r="H4187" s="14">
        <f t="shared" si="260"/>
        <v>43186.356083999999</v>
      </c>
      <c r="I4187" s="11">
        <f t="shared" si="261"/>
        <v>15049</v>
      </c>
      <c r="J4187" s="11">
        <f t="shared" si="262"/>
        <v>16072.332</v>
      </c>
      <c r="K4187" s="11">
        <f t="shared" si="263"/>
        <v>0</v>
      </c>
    </row>
    <row r="4188" spans="1:11" s="11" customFormat="1">
      <c r="A4188" s="32">
        <v>2018</v>
      </c>
      <c r="B4188" s="32">
        <v>3944</v>
      </c>
      <c r="C4188" s="33" t="s">
        <v>353</v>
      </c>
      <c r="D4188" s="33" t="s">
        <v>354</v>
      </c>
      <c r="E4188" s="34">
        <v>492346</v>
      </c>
      <c r="F4188" s="35">
        <v>25.326000000000001</v>
      </c>
      <c r="G4188" s="34">
        <v>209.3</v>
      </c>
      <c r="H4188" s="14">
        <f t="shared" si="260"/>
        <v>26097940.988027997</v>
      </c>
      <c r="I4188" s="11">
        <f t="shared" si="261"/>
        <v>492346</v>
      </c>
      <c r="J4188" s="11">
        <f t="shared" si="262"/>
        <v>12469154.796</v>
      </c>
      <c r="K4188" s="11">
        <f t="shared" si="263"/>
        <v>0</v>
      </c>
    </row>
    <row r="4189" spans="1:11" s="11" customFormat="1">
      <c r="A4189" s="32">
        <v>2018</v>
      </c>
      <c r="B4189" s="32">
        <v>3948</v>
      </c>
      <c r="C4189" s="33" t="s">
        <v>353</v>
      </c>
      <c r="D4189" s="33" t="s">
        <v>354</v>
      </c>
      <c r="E4189" s="34">
        <v>371</v>
      </c>
      <c r="F4189" s="35">
        <v>25.835999999999999</v>
      </c>
      <c r="G4189" s="34">
        <v>234.9</v>
      </c>
      <c r="H4189" s="14">
        <f t="shared" si="260"/>
        <v>22515.531444</v>
      </c>
      <c r="I4189" s="11">
        <f t="shared" si="261"/>
        <v>371</v>
      </c>
      <c r="J4189" s="11">
        <f t="shared" si="262"/>
        <v>9585.155999999999</v>
      </c>
      <c r="K4189" s="11">
        <f t="shared" si="263"/>
        <v>0</v>
      </c>
    </row>
    <row r="4190" spans="1:11" s="11" customFormat="1">
      <c r="A4190" s="32">
        <v>2018</v>
      </c>
      <c r="B4190" s="32">
        <v>3948</v>
      </c>
      <c r="C4190" s="33" t="s">
        <v>353</v>
      </c>
      <c r="D4190" s="33" t="s">
        <v>354</v>
      </c>
      <c r="E4190" s="34">
        <v>371</v>
      </c>
      <c r="F4190" s="35">
        <v>25.835999999999999</v>
      </c>
      <c r="G4190" s="34">
        <v>234.9</v>
      </c>
      <c r="H4190" s="14">
        <f t="shared" si="260"/>
        <v>22515.531444</v>
      </c>
      <c r="I4190" s="11">
        <f t="shared" si="261"/>
        <v>371</v>
      </c>
      <c r="J4190" s="11">
        <f t="shared" si="262"/>
        <v>9585.155999999999</v>
      </c>
      <c r="K4190" s="11">
        <f t="shared" si="263"/>
        <v>0</v>
      </c>
    </row>
    <row r="4191" spans="1:11" s="11" customFormat="1">
      <c r="A4191" s="32">
        <v>2018</v>
      </c>
      <c r="B4191" s="32">
        <v>3948</v>
      </c>
      <c r="C4191" s="33" t="s">
        <v>353</v>
      </c>
      <c r="D4191" s="33" t="s">
        <v>354</v>
      </c>
      <c r="E4191" s="34">
        <v>371</v>
      </c>
      <c r="F4191" s="35">
        <v>25.835999999999999</v>
      </c>
      <c r="G4191" s="34">
        <v>234.9</v>
      </c>
      <c r="H4191" s="14">
        <f t="shared" si="260"/>
        <v>22515.531444</v>
      </c>
      <c r="I4191" s="11">
        <f t="shared" si="261"/>
        <v>371</v>
      </c>
      <c r="J4191" s="11">
        <f t="shared" si="262"/>
        <v>9585.155999999999</v>
      </c>
      <c r="K4191" s="11">
        <f t="shared" si="263"/>
        <v>0</v>
      </c>
    </row>
    <row r="4192" spans="1:11" s="11" customFormat="1">
      <c r="A4192" s="32">
        <v>2018</v>
      </c>
      <c r="B4192" s="32">
        <v>3948</v>
      </c>
      <c r="C4192" s="33" t="s">
        <v>353</v>
      </c>
      <c r="D4192" s="33" t="s">
        <v>354</v>
      </c>
      <c r="E4192" s="34">
        <v>371</v>
      </c>
      <c r="F4192" s="35">
        <v>25.835999999999999</v>
      </c>
      <c r="G4192" s="34">
        <v>234.9</v>
      </c>
      <c r="H4192" s="14">
        <f t="shared" si="260"/>
        <v>22515.531444</v>
      </c>
      <c r="I4192" s="11">
        <f t="shared" si="261"/>
        <v>371</v>
      </c>
      <c r="J4192" s="11">
        <f t="shared" si="262"/>
        <v>9585.155999999999</v>
      </c>
      <c r="K4192" s="11">
        <f t="shared" si="263"/>
        <v>0</v>
      </c>
    </row>
    <row r="4193" spans="1:11" s="11" customFormat="1">
      <c r="A4193" s="32">
        <v>2018</v>
      </c>
      <c r="B4193" s="32">
        <v>3948</v>
      </c>
      <c r="C4193" s="33" t="s">
        <v>353</v>
      </c>
      <c r="D4193" s="33" t="s">
        <v>354</v>
      </c>
      <c r="E4193" s="34">
        <v>10930</v>
      </c>
      <c r="F4193" s="35">
        <v>24.152000000000001</v>
      </c>
      <c r="G4193" s="34">
        <v>262.39999999999998</v>
      </c>
      <c r="H4193" s="14">
        <f t="shared" si="260"/>
        <v>692687.08863999997</v>
      </c>
      <c r="I4193" s="11">
        <f t="shared" si="261"/>
        <v>10930</v>
      </c>
      <c r="J4193" s="11">
        <f t="shared" si="262"/>
        <v>263981.36</v>
      </c>
      <c r="K4193" s="11">
        <f t="shared" si="263"/>
        <v>0</v>
      </c>
    </row>
    <row r="4194" spans="1:11" s="11" customFormat="1">
      <c r="A4194" s="32">
        <v>2018</v>
      </c>
      <c r="B4194" s="32">
        <v>3948</v>
      </c>
      <c r="C4194" s="33" t="s">
        <v>353</v>
      </c>
      <c r="D4194" s="33" t="s">
        <v>354</v>
      </c>
      <c r="E4194" s="34">
        <v>2288</v>
      </c>
      <c r="F4194" s="35">
        <v>23.963999999999999</v>
      </c>
      <c r="G4194" s="34">
        <v>263.10000000000002</v>
      </c>
      <c r="H4194" s="14">
        <f t="shared" si="260"/>
        <v>144256.761792</v>
      </c>
      <c r="I4194" s="11">
        <f t="shared" si="261"/>
        <v>2288</v>
      </c>
      <c r="J4194" s="11">
        <f t="shared" si="262"/>
        <v>54829.631999999998</v>
      </c>
      <c r="K4194" s="11">
        <f t="shared" si="263"/>
        <v>0</v>
      </c>
    </row>
    <row r="4195" spans="1:11" s="11" customFormat="1">
      <c r="A4195" s="32">
        <v>2018</v>
      </c>
      <c r="B4195" s="32">
        <v>3948</v>
      </c>
      <c r="C4195" s="33" t="s">
        <v>353</v>
      </c>
      <c r="D4195" s="33" t="s">
        <v>354</v>
      </c>
      <c r="E4195" s="34">
        <v>12164</v>
      </c>
      <c r="F4195" s="35">
        <v>24.146000000000001</v>
      </c>
      <c r="G4195" s="34">
        <v>255.3</v>
      </c>
      <c r="H4195" s="14">
        <f t="shared" si="260"/>
        <v>749846.593032</v>
      </c>
      <c r="I4195" s="11">
        <f t="shared" si="261"/>
        <v>12164</v>
      </c>
      <c r="J4195" s="11">
        <f t="shared" si="262"/>
        <v>293711.94400000002</v>
      </c>
      <c r="K4195" s="11">
        <f t="shared" si="263"/>
        <v>0</v>
      </c>
    </row>
    <row r="4196" spans="1:11" s="11" customFormat="1">
      <c r="A4196" s="32">
        <v>2018</v>
      </c>
      <c r="B4196" s="32">
        <v>3948</v>
      </c>
      <c r="C4196" s="33" t="s">
        <v>353</v>
      </c>
      <c r="D4196" s="33" t="s">
        <v>354</v>
      </c>
      <c r="E4196" s="34">
        <v>2288</v>
      </c>
      <c r="F4196" s="35">
        <v>23.963999999999999</v>
      </c>
      <c r="G4196" s="34">
        <v>263.10000000000002</v>
      </c>
      <c r="H4196" s="14">
        <f t="shared" si="260"/>
        <v>144256.761792</v>
      </c>
      <c r="I4196" s="11">
        <f t="shared" si="261"/>
        <v>2288</v>
      </c>
      <c r="J4196" s="11">
        <f t="shared" si="262"/>
        <v>54829.631999999998</v>
      </c>
      <c r="K4196" s="11">
        <f t="shared" si="263"/>
        <v>0</v>
      </c>
    </row>
    <row r="4197" spans="1:11" s="11" customFormat="1">
      <c r="A4197" s="32">
        <v>2018</v>
      </c>
      <c r="B4197" s="32">
        <v>3948</v>
      </c>
      <c r="C4197" s="33" t="s">
        <v>353</v>
      </c>
      <c r="D4197" s="33" t="s">
        <v>354</v>
      </c>
      <c r="E4197" s="34">
        <v>12164</v>
      </c>
      <c r="F4197" s="35">
        <v>24.146000000000001</v>
      </c>
      <c r="G4197" s="34">
        <v>255.3</v>
      </c>
      <c r="H4197" s="14">
        <f t="shared" si="260"/>
        <v>749846.593032</v>
      </c>
      <c r="I4197" s="11">
        <f t="shared" si="261"/>
        <v>12164</v>
      </c>
      <c r="J4197" s="11">
        <f t="shared" si="262"/>
        <v>293711.94400000002</v>
      </c>
      <c r="K4197" s="11">
        <f t="shared" si="263"/>
        <v>0</v>
      </c>
    </row>
    <row r="4198" spans="1:11" s="11" customFormat="1">
      <c r="A4198" s="32">
        <v>2018</v>
      </c>
      <c r="B4198" s="32">
        <v>3948</v>
      </c>
      <c r="C4198" s="33" t="s">
        <v>353</v>
      </c>
      <c r="D4198" s="33" t="s">
        <v>354</v>
      </c>
      <c r="E4198" s="34">
        <v>97994</v>
      </c>
      <c r="F4198" s="35">
        <v>25.295999999999999</v>
      </c>
      <c r="G4198" s="34">
        <v>202.1</v>
      </c>
      <c r="H4198" s="14">
        <f t="shared" si="260"/>
        <v>5009768.4287040001</v>
      </c>
      <c r="I4198" s="11">
        <f t="shared" si="261"/>
        <v>97994</v>
      </c>
      <c r="J4198" s="11">
        <f t="shared" si="262"/>
        <v>2478856.2239999999</v>
      </c>
      <c r="K4198" s="11">
        <f t="shared" si="263"/>
        <v>0</v>
      </c>
    </row>
    <row r="4199" spans="1:11" s="11" customFormat="1">
      <c r="A4199" s="32">
        <v>2018</v>
      </c>
      <c r="B4199" s="32">
        <v>3948</v>
      </c>
      <c r="C4199" s="33" t="s">
        <v>353</v>
      </c>
      <c r="D4199" s="33" t="s">
        <v>354</v>
      </c>
      <c r="E4199" s="34">
        <v>2401</v>
      </c>
      <c r="F4199" s="35">
        <v>24.864000000000001</v>
      </c>
      <c r="G4199" s="34">
        <v>266.3</v>
      </c>
      <c r="H4199" s="14">
        <f t="shared" si="260"/>
        <v>158977.009632</v>
      </c>
      <c r="I4199" s="11">
        <f t="shared" si="261"/>
        <v>2401</v>
      </c>
      <c r="J4199" s="11">
        <f t="shared" si="262"/>
        <v>59698.464</v>
      </c>
      <c r="K4199" s="11">
        <f t="shared" si="263"/>
        <v>0</v>
      </c>
    </row>
    <row r="4200" spans="1:11" s="11" customFormat="1">
      <c r="A4200" s="32">
        <v>2018</v>
      </c>
      <c r="B4200" s="32">
        <v>3948</v>
      </c>
      <c r="C4200" s="33" t="s">
        <v>353</v>
      </c>
      <c r="D4200" s="33" t="s">
        <v>354</v>
      </c>
      <c r="E4200" s="34">
        <v>8944</v>
      </c>
      <c r="F4200" s="35">
        <v>23.841999999999999</v>
      </c>
      <c r="G4200" s="34">
        <v>267.39999999999998</v>
      </c>
      <c r="H4200" s="14">
        <f t="shared" si="260"/>
        <v>570211.37555200001</v>
      </c>
      <c r="I4200" s="11">
        <f t="shared" si="261"/>
        <v>8944</v>
      </c>
      <c r="J4200" s="11">
        <f t="shared" si="262"/>
        <v>213242.848</v>
      </c>
      <c r="K4200" s="11">
        <f t="shared" si="263"/>
        <v>0</v>
      </c>
    </row>
    <row r="4201" spans="1:11" s="11" customFormat="1">
      <c r="A4201" s="32">
        <v>2018</v>
      </c>
      <c r="B4201" s="32">
        <v>3948</v>
      </c>
      <c r="C4201" s="33" t="s">
        <v>353</v>
      </c>
      <c r="D4201" s="33" t="s">
        <v>354</v>
      </c>
      <c r="E4201" s="34">
        <v>7536</v>
      </c>
      <c r="F4201" s="35">
        <v>24.591999999999999</v>
      </c>
      <c r="G4201" s="34">
        <v>271.10000000000002</v>
      </c>
      <c r="H4201" s="14">
        <f t="shared" si="260"/>
        <v>502416.92083200003</v>
      </c>
      <c r="I4201" s="11">
        <f t="shared" si="261"/>
        <v>7536</v>
      </c>
      <c r="J4201" s="11">
        <f t="shared" si="262"/>
        <v>185325.31199999998</v>
      </c>
      <c r="K4201" s="11">
        <f t="shared" si="263"/>
        <v>0</v>
      </c>
    </row>
    <row r="4202" spans="1:11" s="11" customFormat="1">
      <c r="A4202" s="32">
        <v>2018</v>
      </c>
      <c r="B4202" s="32">
        <v>3948</v>
      </c>
      <c r="C4202" s="33" t="s">
        <v>353</v>
      </c>
      <c r="D4202" s="33" t="s">
        <v>354</v>
      </c>
      <c r="E4202" s="34">
        <v>3005</v>
      </c>
      <c r="F4202" s="35">
        <v>24.957999999999998</v>
      </c>
      <c r="G4202" s="34">
        <v>277.10000000000002</v>
      </c>
      <c r="H4202" s="14">
        <f t="shared" si="260"/>
        <v>207821.64709000001</v>
      </c>
      <c r="I4202" s="11">
        <f t="shared" si="261"/>
        <v>3005</v>
      </c>
      <c r="J4202" s="11">
        <f t="shared" si="262"/>
        <v>74998.789999999994</v>
      </c>
      <c r="K4202" s="11">
        <f t="shared" si="263"/>
        <v>0</v>
      </c>
    </row>
    <row r="4203" spans="1:11" s="11" customFormat="1">
      <c r="A4203" s="32">
        <v>2018</v>
      </c>
      <c r="B4203" s="32">
        <v>3948</v>
      </c>
      <c r="C4203" s="33" t="s">
        <v>353</v>
      </c>
      <c r="D4203" s="33" t="s">
        <v>354</v>
      </c>
      <c r="E4203" s="34">
        <v>2474</v>
      </c>
      <c r="F4203" s="35">
        <v>24.864000000000001</v>
      </c>
      <c r="G4203" s="34">
        <v>266.3</v>
      </c>
      <c r="H4203" s="14">
        <f t="shared" si="260"/>
        <v>163810.54636800001</v>
      </c>
      <c r="I4203" s="11">
        <f t="shared" si="261"/>
        <v>2474</v>
      </c>
      <c r="J4203" s="11">
        <f t="shared" si="262"/>
        <v>61513.536</v>
      </c>
      <c r="K4203" s="11">
        <f t="shared" si="263"/>
        <v>0</v>
      </c>
    </row>
    <row r="4204" spans="1:11" s="11" customFormat="1">
      <c r="A4204" s="32">
        <v>2018</v>
      </c>
      <c r="B4204" s="32">
        <v>3948</v>
      </c>
      <c r="C4204" s="33" t="s">
        <v>353</v>
      </c>
      <c r="D4204" s="33" t="s">
        <v>354</v>
      </c>
      <c r="E4204" s="34">
        <v>2401</v>
      </c>
      <c r="F4204" s="35">
        <v>24.864000000000001</v>
      </c>
      <c r="G4204" s="34">
        <v>266.3</v>
      </c>
      <c r="H4204" s="14">
        <f t="shared" si="260"/>
        <v>158977.009632</v>
      </c>
      <c r="I4204" s="11">
        <f t="shared" si="261"/>
        <v>2401</v>
      </c>
      <c r="J4204" s="11">
        <f t="shared" si="262"/>
        <v>59698.464</v>
      </c>
      <c r="K4204" s="11">
        <f t="shared" si="263"/>
        <v>0</v>
      </c>
    </row>
    <row r="4205" spans="1:11" s="11" customFormat="1">
      <c r="A4205" s="32">
        <v>2018</v>
      </c>
      <c r="B4205" s="32">
        <v>3948</v>
      </c>
      <c r="C4205" s="33" t="s">
        <v>565</v>
      </c>
      <c r="D4205" s="33" t="s">
        <v>566</v>
      </c>
      <c r="E4205" s="34">
        <v>3761</v>
      </c>
      <c r="F4205" s="35">
        <v>5.6239999999999997</v>
      </c>
      <c r="G4205" s="34">
        <v>1711.9</v>
      </c>
      <c r="H4205" s="14">
        <f t="shared" si="260"/>
        <v>362098.75981600001</v>
      </c>
      <c r="I4205" s="11">
        <f t="shared" si="261"/>
        <v>3761</v>
      </c>
      <c r="J4205" s="11">
        <f t="shared" si="262"/>
        <v>21151.863999999998</v>
      </c>
      <c r="K4205" s="11">
        <f t="shared" si="263"/>
        <v>0</v>
      </c>
    </row>
    <row r="4206" spans="1:11" s="11" customFormat="1">
      <c r="A4206" s="32">
        <v>2018</v>
      </c>
      <c r="B4206" s="32">
        <v>3954</v>
      </c>
      <c r="C4206" s="33" t="s">
        <v>353</v>
      </c>
      <c r="D4206" s="33" t="s">
        <v>354</v>
      </c>
      <c r="E4206" s="34">
        <v>3238</v>
      </c>
      <c r="F4206" s="35">
        <v>22.66</v>
      </c>
      <c r="G4206" s="34">
        <v>198.1</v>
      </c>
      <c r="H4206" s="14">
        <f t="shared" si="260"/>
        <v>145352.07148000001</v>
      </c>
      <c r="I4206" s="11">
        <f t="shared" si="261"/>
        <v>3238</v>
      </c>
      <c r="J4206" s="11">
        <f t="shared" si="262"/>
        <v>73373.08</v>
      </c>
      <c r="K4206" s="11">
        <f t="shared" si="263"/>
        <v>0</v>
      </c>
    </row>
    <row r="4207" spans="1:11" s="11" customFormat="1">
      <c r="A4207" s="32">
        <v>2018</v>
      </c>
      <c r="B4207" s="32">
        <v>3954</v>
      </c>
      <c r="C4207" s="33" t="s">
        <v>353</v>
      </c>
      <c r="D4207" s="33" t="s">
        <v>354</v>
      </c>
      <c r="E4207" s="34">
        <v>17637</v>
      </c>
      <c r="F4207" s="35">
        <v>23.158999999999999</v>
      </c>
      <c r="G4207" s="34">
        <v>219</v>
      </c>
      <c r="H4207" s="14">
        <f t="shared" si="260"/>
        <v>894517.06976999994</v>
      </c>
      <c r="I4207" s="11">
        <f t="shared" si="261"/>
        <v>17637</v>
      </c>
      <c r="J4207" s="11">
        <f t="shared" si="262"/>
        <v>408455.283</v>
      </c>
      <c r="K4207" s="11">
        <f t="shared" si="263"/>
        <v>0</v>
      </c>
    </row>
    <row r="4208" spans="1:11" s="11" customFormat="1">
      <c r="A4208" s="32">
        <v>2018</v>
      </c>
      <c r="B4208" s="32">
        <v>3954</v>
      </c>
      <c r="C4208" s="33" t="s">
        <v>353</v>
      </c>
      <c r="D4208" s="33" t="s">
        <v>354</v>
      </c>
      <c r="E4208" s="34">
        <v>37268</v>
      </c>
      <c r="F4208" s="35">
        <v>25.861000000000001</v>
      </c>
      <c r="G4208" s="34">
        <v>299.39999999999998</v>
      </c>
      <c r="H4208" s="14">
        <f t="shared" si="260"/>
        <v>2885580.5175119997</v>
      </c>
      <c r="I4208" s="11">
        <f t="shared" si="261"/>
        <v>37268</v>
      </c>
      <c r="J4208" s="11">
        <f t="shared" si="262"/>
        <v>963787.74800000002</v>
      </c>
      <c r="K4208" s="11">
        <f t="shared" si="263"/>
        <v>0</v>
      </c>
    </row>
    <row r="4209" spans="1:11" s="11" customFormat="1">
      <c r="A4209" s="32">
        <v>2018</v>
      </c>
      <c r="B4209" s="32">
        <v>3954</v>
      </c>
      <c r="C4209" s="33" t="s">
        <v>353</v>
      </c>
      <c r="D4209" s="33" t="s">
        <v>354</v>
      </c>
      <c r="E4209" s="34">
        <v>26855</v>
      </c>
      <c r="F4209" s="35">
        <v>24.454000000000001</v>
      </c>
      <c r="G4209" s="34">
        <v>301.60000000000002</v>
      </c>
      <c r="H4209" s="14">
        <f t="shared" si="260"/>
        <v>1980643.90472</v>
      </c>
      <c r="I4209" s="11">
        <f t="shared" si="261"/>
        <v>26855</v>
      </c>
      <c r="J4209" s="11">
        <f t="shared" si="262"/>
        <v>656712.17000000004</v>
      </c>
      <c r="K4209" s="11">
        <f t="shared" si="263"/>
        <v>0</v>
      </c>
    </row>
    <row r="4210" spans="1:11" s="11" customFormat="1">
      <c r="A4210" s="32">
        <v>2018</v>
      </c>
      <c r="B4210" s="32">
        <v>3954</v>
      </c>
      <c r="C4210" s="33" t="s">
        <v>353</v>
      </c>
      <c r="D4210" s="33" t="s">
        <v>354</v>
      </c>
      <c r="E4210" s="34">
        <v>38846</v>
      </c>
      <c r="F4210" s="35">
        <v>24.38</v>
      </c>
      <c r="G4210" s="34">
        <v>295.8</v>
      </c>
      <c r="H4210" s="14">
        <f t="shared" si="260"/>
        <v>2801419.6898400001</v>
      </c>
      <c r="I4210" s="11">
        <f t="shared" si="261"/>
        <v>38846</v>
      </c>
      <c r="J4210" s="11">
        <f t="shared" si="262"/>
        <v>947065.48</v>
      </c>
      <c r="K4210" s="11">
        <f t="shared" si="263"/>
        <v>0</v>
      </c>
    </row>
    <row r="4211" spans="1:11" s="11" customFormat="1">
      <c r="A4211" s="32">
        <v>2018</v>
      </c>
      <c r="B4211" s="32">
        <v>4014</v>
      </c>
      <c r="C4211" s="33" t="s">
        <v>565</v>
      </c>
      <c r="D4211" s="33" t="s">
        <v>566</v>
      </c>
      <c r="E4211" s="34">
        <v>303</v>
      </c>
      <c r="F4211" s="35">
        <v>5.9870000000000001</v>
      </c>
      <c r="G4211" s="34">
        <v>1535</v>
      </c>
      <c r="H4211" s="14">
        <f t="shared" si="260"/>
        <v>27845.836350000001</v>
      </c>
      <c r="I4211" s="11">
        <f t="shared" si="261"/>
        <v>303</v>
      </c>
      <c r="J4211" s="11">
        <f t="shared" si="262"/>
        <v>1814.0609999999999</v>
      </c>
      <c r="K4211" s="11">
        <f t="shared" si="263"/>
        <v>0</v>
      </c>
    </row>
    <row r="4212" spans="1:11" s="11" customFormat="1">
      <c r="A4212" s="32">
        <v>2018</v>
      </c>
      <c r="B4212" s="32">
        <v>4014</v>
      </c>
      <c r="C4212" s="33" t="s">
        <v>565</v>
      </c>
      <c r="D4212" s="33" t="s">
        <v>566</v>
      </c>
      <c r="E4212" s="34">
        <v>95</v>
      </c>
      <c r="F4212" s="35">
        <v>5.9870000000000001</v>
      </c>
      <c r="G4212" s="34">
        <v>1723.2</v>
      </c>
      <c r="H4212" s="14">
        <f t="shared" si="260"/>
        <v>9800.9584800000011</v>
      </c>
      <c r="I4212" s="11">
        <f t="shared" si="261"/>
        <v>95</v>
      </c>
      <c r="J4212" s="11">
        <f t="shared" si="262"/>
        <v>568.76499999999999</v>
      </c>
      <c r="K4212" s="11">
        <f t="shared" si="263"/>
        <v>0</v>
      </c>
    </row>
    <row r="4213" spans="1:11" s="11" customFormat="1">
      <c r="A4213" s="32">
        <v>2018</v>
      </c>
      <c r="B4213" s="32">
        <v>4014</v>
      </c>
      <c r="C4213" s="33" t="s">
        <v>563</v>
      </c>
      <c r="D4213" s="33" t="s">
        <v>564</v>
      </c>
      <c r="E4213" s="34">
        <v>4128</v>
      </c>
      <c r="F4213" s="35">
        <v>1.02</v>
      </c>
      <c r="G4213" s="34">
        <v>292</v>
      </c>
      <c r="H4213" s="14">
        <f t="shared" si="260"/>
        <v>12294.835200000001</v>
      </c>
      <c r="I4213" s="11">
        <f t="shared" si="261"/>
        <v>4128</v>
      </c>
      <c r="J4213" s="11">
        <f t="shared" si="262"/>
        <v>4210.5600000000004</v>
      </c>
      <c r="K4213" s="11">
        <f t="shared" si="263"/>
        <v>0</v>
      </c>
    </row>
    <row r="4214" spans="1:11" s="11" customFormat="1">
      <c r="A4214" s="32">
        <v>2018</v>
      </c>
      <c r="B4214" s="32">
        <v>4014</v>
      </c>
      <c r="C4214" s="33" t="s">
        <v>563</v>
      </c>
      <c r="D4214" s="33" t="s">
        <v>564</v>
      </c>
      <c r="E4214" s="34">
        <v>3980</v>
      </c>
      <c r="F4214" s="35">
        <v>1.026</v>
      </c>
      <c r="G4214" s="34">
        <v>297.3</v>
      </c>
      <c r="H4214" s="14">
        <f t="shared" si="260"/>
        <v>12140.186040000001</v>
      </c>
      <c r="I4214" s="11">
        <f t="shared" si="261"/>
        <v>3980</v>
      </c>
      <c r="J4214" s="11">
        <f t="shared" si="262"/>
        <v>4083.48</v>
      </c>
      <c r="K4214" s="11">
        <f t="shared" si="263"/>
        <v>0</v>
      </c>
    </row>
    <row r="4215" spans="1:11" s="11" customFormat="1">
      <c r="A4215" s="32">
        <v>2018</v>
      </c>
      <c r="B4215" s="32">
        <v>4014</v>
      </c>
      <c r="C4215" s="33" t="s">
        <v>563</v>
      </c>
      <c r="D4215" s="33" t="s">
        <v>564</v>
      </c>
      <c r="E4215" s="34">
        <v>3508</v>
      </c>
      <c r="F4215" s="35">
        <v>1.03</v>
      </c>
      <c r="G4215" s="34">
        <v>345.1</v>
      </c>
      <c r="H4215" s="14">
        <f t="shared" si="260"/>
        <v>12469.29124</v>
      </c>
      <c r="I4215" s="11">
        <f t="shared" si="261"/>
        <v>3508</v>
      </c>
      <c r="J4215" s="11">
        <f t="shared" si="262"/>
        <v>3613.2400000000002</v>
      </c>
      <c r="K4215" s="11">
        <f t="shared" si="263"/>
        <v>0</v>
      </c>
    </row>
    <row r="4216" spans="1:11" s="11" customFormat="1">
      <c r="A4216" s="32">
        <v>2018</v>
      </c>
      <c r="B4216" s="32">
        <v>4014</v>
      </c>
      <c r="C4216" s="33" t="s">
        <v>563</v>
      </c>
      <c r="D4216" s="33" t="s">
        <v>564</v>
      </c>
      <c r="E4216" s="34">
        <v>52</v>
      </c>
      <c r="F4216" s="35">
        <v>1.0349999999999999</v>
      </c>
      <c r="G4216" s="34">
        <v>531.9</v>
      </c>
      <c r="H4216" s="14">
        <f t="shared" si="260"/>
        <v>286.26857999999999</v>
      </c>
      <c r="I4216" s="11">
        <f t="shared" si="261"/>
        <v>52</v>
      </c>
      <c r="J4216" s="11">
        <f t="shared" si="262"/>
        <v>53.819999999999993</v>
      </c>
      <c r="K4216" s="11">
        <f t="shared" si="263"/>
        <v>0</v>
      </c>
    </row>
    <row r="4217" spans="1:11" s="11" customFormat="1">
      <c r="A4217" s="32">
        <v>2018</v>
      </c>
      <c r="B4217" s="32">
        <v>4014</v>
      </c>
      <c r="C4217" s="33" t="s">
        <v>563</v>
      </c>
      <c r="D4217" s="33" t="s">
        <v>564</v>
      </c>
      <c r="E4217" s="34">
        <v>53</v>
      </c>
      <c r="F4217" s="35">
        <v>1.03</v>
      </c>
      <c r="G4217" s="34">
        <v>247.8</v>
      </c>
      <c r="H4217" s="14">
        <f t="shared" si="260"/>
        <v>135.27402000000001</v>
      </c>
      <c r="I4217" s="11">
        <f t="shared" si="261"/>
        <v>53</v>
      </c>
      <c r="J4217" s="11">
        <f t="shared" si="262"/>
        <v>54.59</v>
      </c>
      <c r="K4217" s="11">
        <f t="shared" si="263"/>
        <v>0</v>
      </c>
    </row>
    <row r="4218" spans="1:11" s="11" customFormat="1">
      <c r="A4218" s="32">
        <v>2018</v>
      </c>
      <c r="B4218" s="32">
        <v>4014</v>
      </c>
      <c r="C4218" s="33" t="s">
        <v>563</v>
      </c>
      <c r="D4218" s="33" t="s">
        <v>564</v>
      </c>
      <c r="E4218" s="34">
        <v>103</v>
      </c>
      <c r="F4218" s="35">
        <v>1.0329999999999999</v>
      </c>
      <c r="G4218" s="34">
        <v>828.2</v>
      </c>
      <c r="H4218" s="14">
        <f t="shared" si="260"/>
        <v>881.19651799999997</v>
      </c>
      <c r="I4218" s="11">
        <f t="shared" si="261"/>
        <v>103</v>
      </c>
      <c r="J4218" s="11">
        <f t="shared" si="262"/>
        <v>106.39899999999999</v>
      </c>
      <c r="K4218" s="11">
        <f t="shared" si="263"/>
        <v>0</v>
      </c>
    </row>
    <row r="4219" spans="1:11" s="11" customFormat="1">
      <c r="A4219" s="32">
        <v>2018</v>
      </c>
      <c r="B4219" s="32">
        <v>4014</v>
      </c>
      <c r="C4219" s="33" t="s">
        <v>563</v>
      </c>
      <c r="D4219" s="33" t="s">
        <v>564</v>
      </c>
      <c r="E4219" s="34">
        <v>324</v>
      </c>
      <c r="F4219" s="35">
        <v>1.03</v>
      </c>
      <c r="G4219" s="34">
        <v>278</v>
      </c>
      <c r="H4219" s="14">
        <f t="shared" si="260"/>
        <v>927.74159999999995</v>
      </c>
      <c r="I4219" s="11">
        <f t="shared" si="261"/>
        <v>324</v>
      </c>
      <c r="J4219" s="11">
        <f t="shared" si="262"/>
        <v>333.72</v>
      </c>
      <c r="K4219" s="11">
        <f t="shared" si="263"/>
        <v>0</v>
      </c>
    </row>
    <row r="4220" spans="1:11" s="11" customFormat="1">
      <c r="A4220" s="32">
        <v>2018</v>
      </c>
      <c r="B4220" s="32">
        <v>4014</v>
      </c>
      <c r="C4220" s="33" t="s">
        <v>563</v>
      </c>
      <c r="D4220" s="33" t="s">
        <v>564</v>
      </c>
      <c r="E4220" s="34">
        <v>1463</v>
      </c>
      <c r="F4220" s="35">
        <v>1.036</v>
      </c>
      <c r="G4220" s="34">
        <v>300.39999999999998</v>
      </c>
      <c r="H4220" s="14">
        <f t="shared" si="260"/>
        <v>4553.0666719999999</v>
      </c>
      <c r="I4220" s="11">
        <f t="shared" si="261"/>
        <v>1463</v>
      </c>
      <c r="J4220" s="11">
        <f t="shared" si="262"/>
        <v>1515.6680000000001</v>
      </c>
      <c r="K4220" s="11">
        <f t="shared" si="263"/>
        <v>0</v>
      </c>
    </row>
    <row r="4221" spans="1:11" s="11" customFormat="1">
      <c r="A4221" s="32">
        <v>2018</v>
      </c>
      <c r="B4221" s="32">
        <v>4014</v>
      </c>
      <c r="C4221" s="33" t="s">
        <v>563</v>
      </c>
      <c r="D4221" s="33" t="s">
        <v>564</v>
      </c>
      <c r="E4221" s="34">
        <v>7778</v>
      </c>
      <c r="F4221" s="35">
        <v>1.032</v>
      </c>
      <c r="G4221" s="34">
        <v>365.7</v>
      </c>
      <c r="H4221" s="14">
        <f t="shared" si="260"/>
        <v>29354.358672000002</v>
      </c>
      <c r="I4221" s="11">
        <f t="shared" si="261"/>
        <v>7778</v>
      </c>
      <c r="J4221" s="11">
        <f t="shared" si="262"/>
        <v>8026.8960000000006</v>
      </c>
      <c r="K4221" s="11">
        <f t="shared" si="263"/>
        <v>0</v>
      </c>
    </row>
    <row r="4222" spans="1:11" s="11" customFormat="1">
      <c r="A4222" s="32">
        <v>2018</v>
      </c>
      <c r="B4222" s="32">
        <v>4014</v>
      </c>
      <c r="C4222" s="33" t="s">
        <v>563</v>
      </c>
      <c r="D4222" s="33" t="s">
        <v>564</v>
      </c>
      <c r="E4222" s="34">
        <v>8970</v>
      </c>
      <c r="F4222" s="35">
        <v>1.028</v>
      </c>
      <c r="G4222" s="34">
        <v>296.7</v>
      </c>
      <c r="H4222" s="14">
        <f t="shared" si="260"/>
        <v>27359.18172</v>
      </c>
      <c r="I4222" s="11">
        <f t="shared" si="261"/>
        <v>8970</v>
      </c>
      <c r="J4222" s="11">
        <f t="shared" si="262"/>
        <v>9221.16</v>
      </c>
      <c r="K4222" s="11">
        <f t="shared" si="263"/>
        <v>0</v>
      </c>
    </row>
    <row r="4223" spans="1:11" s="11" customFormat="1">
      <c r="A4223" s="32">
        <v>2018</v>
      </c>
      <c r="B4223" s="32">
        <v>4014</v>
      </c>
      <c r="C4223" s="33" t="s">
        <v>563</v>
      </c>
      <c r="D4223" s="33" t="s">
        <v>564</v>
      </c>
      <c r="E4223" s="34">
        <v>2</v>
      </c>
      <c r="F4223" s="35">
        <v>1.03</v>
      </c>
      <c r="G4223" s="34">
        <v>536</v>
      </c>
      <c r="H4223" s="14">
        <f t="shared" si="260"/>
        <v>11.041600000000001</v>
      </c>
      <c r="I4223" s="11">
        <f t="shared" si="261"/>
        <v>2</v>
      </c>
      <c r="J4223" s="11">
        <f t="shared" si="262"/>
        <v>2.06</v>
      </c>
      <c r="K4223" s="11">
        <f t="shared" si="263"/>
        <v>0</v>
      </c>
    </row>
    <row r="4224" spans="1:11" s="11" customFormat="1">
      <c r="A4224" s="32">
        <v>2018</v>
      </c>
      <c r="B4224" s="32">
        <v>4040</v>
      </c>
      <c r="C4224" s="33" t="s">
        <v>563</v>
      </c>
      <c r="D4224" s="33" t="s">
        <v>564</v>
      </c>
      <c r="E4224" s="34">
        <v>3579483</v>
      </c>
      <c r="F4224" s="35">
        <v>1.0349999999999999</v>
      </c>
      <c r="G4224" s="34">
        <v>310.10000000000002</v>
      </c>
      <c r="H4224" s="14">
        <f t="shared" si="260"/>
        <v>11488475.970405001</v>
      </c>
      <c r="I4224" s="11">
        <f t="shared" si="261"/>
        <v>3579483</v>
      </c>
      <c r="J4224" s="11">
        <f t="shared" si="262"/>
        <v>3704764.9049999998</v>
      </c>
      <c r="K4224" s="11">
        <f t="shared" si="263"/>
        <v>0</v>
      </c>
    </row>
    <row r="4225" spans="1:11" s="11" customFormat="1">
      <c r="A4225" s="32">
        <v>2018</v>
      </c>
      <c r="B4225" s="32">
        <v>4041</v>
      </c>
      <c r="C4225" s="33" t="s">
        <v>363</v>
      </c>
      <c r="D4225" s="33" t="s">
        <v>354</v>
      </c>
      <c r="E4225" s="34">
        <v>58955</v>
      </c>
      <c r="F4225" s="35">
        <v>17.96</v>
      </c>
      <c r="G4225" s="34">
        <v>201.5</v>
      </c>
      <c r="H4225" s="14">
        <f t="shared" si="260"/>
        <v>2133546.0770000005</v>
      </c>
      <c r="I4225" s="11">
        <f t="shared" si="261"/>
        <v>58955</v>
      </c>
      <c r="J4225" s="11">
        <f t="shared" si="262"/>
        <v>1058831.8</v>
      </c>
      <c r="K4225" s="11">
        <f t="shared" si="263"/>
        <v>0</v>
      </c>
    </row>
    <row r="4226" spans="1:11" s="11" customFormat="1">
      <c r="A4226" s="32">
        <v>2018</v>
      </c>
      <c r="B4226" s="32">
        <v>4041</v>
      </c>
      <c r="C4226" s="33" t="s">
        <v>363</v>
      </c>
      <c r="D4226" s="33" t="s">
        <v>354</v>
      </c>
      <c r="E4226" s="34">
        <v>79999</v>
      </c>
      <c r="F4226" s="35">
        <v>17.760000000000002</v>
      </c>
      <c r="G4226" s="34">
        <v>202.4</v>
      </c>
      <c r="H4226" s="14">
        <f t="shared" si="260"/>
        <v>2875663.2537600002</v>
      </c>
      <c r="I4226" s="11">
        <f t="shared" si="261"/>
        <v>79999</v>
      </c>
      <c r="J4226" s="11">
        <f t="shared" si="262"/>
        <v>1420782.2400000002</v>
      </c>
      <c r="K4226" s="11">
        <f t="shared" si="263"/>
        <v>0</v>
      </c>
    </row>
    <row r="4227" spans="1:11" s="11" customFormat="1">
      <c r="A4227" s="32">
        <v>2018</v>
      </c>
      <c r="B4227" s="32">
        <v>4041</v>
      </c>
      <c r="C4227" s="33" t="s">
        <v>363</v>
      </c>
      <c r="D4227" s="33" t="s">
        <v>354</v>
      </c>
      <c r="E4227" s="34">
        <v>204311</v>
      </c>
      <c r="F4227" s="35">
        <v>17.48</v>
      </c>
      <c r="G4227" s="34">
        <v>207.3</v>
      </c>
      <c r="H4227" s="14">
        <f t="shared" si="260"/>
        <v>7403421.5684400005</v>
      </c>
      <c r="I4227" s="11">
        <f t="shared" si="261"/>
        <v>204311</v>
      </c>
      <c r="J4227" s="11">
        <f t="shared" si="262"/>
        <v>3571356.2800000003</v>
      </c>
      <c r="K4227" s="11">
        <f t="shared" si="263"/>
        <v>0</v>
      </c>
    </row>
    <row r="4228" spans="1:11" s="11" customFormat="1">
      <c r="A4228" s="32">
        <v>2018</v>
      </c>
      <c r="B4228" s="32">
        <v>4041</v>
      </c>
      <c r="C4228" s="33" t="s">
        <v>563</v>
      </c>
      <c r="D4228" s="33" t="s">
        <v>564</v>
      </c>
      <c r="E4228" s="34">
        <v>7245</v>
      </c>
      <c r="F4228" s="35">
        <v>1.0389999999999999</v>
      </c>
      <c r="G4228" s="34">
        <v>583.1</v>
      </c>
      <c r="H4228" s="14">
        <f t="shared" si="260"/>
        <v>43893.173204999999</v>
      </c>
      <c r="I4228" s="11">
        <f t="shared" si="261"/>
        <v>7245</v>
      </c>
      <c r="J4228" s="11">
        <f t="shared" si="262"/>
        <v>7527.5549999999994</v>
      </c>
      <c r="K4228" s="11">
        <f t="shared" si="263"/>
        <v>0</v>
      </c>
    </row>
    <row r="4229" spans="1:11" s="11" customFormat="1">
      <c r="A4229" s="32">
        <v>2018</v>
      </c>
      <c r="B4229" s="32">
        <v>4042</v>
      </c>
      <c r="C4229" s="33" t="s">
        <v>563</v>
      </c>
      <c r="D4229" s="33" t="s">
        <v>564</v>
      </c>
      <c r="E4229" s="34">
        <v>644600</v>
      </c>
      <c r="F4229" s="35">
        <v>1.0409999999999999</v>
      </c>
      <c r="G4229" s="34">
        <v>422.4</v>
      </c>
      <c r="H4229" s="14">
        <f t="shared" si="260"/>
        <v>2834424.8064000001</v>
      </c>
      <c r="I4229" s="11">
        <f t="shared" si="261"/>
        <v>644600</v>
      </c>
      <c r="J4229" s="11">
        <f t="shared" si="262"/>
        <v>671028.6</v>
      </c>
      <c r="K4229" s="11">
        <f t="shared" si="263"/>
        <v>0</v>
      </c>
    </row>
    <row r="4230" spans="1:11" s="11" customFormat="1">
      <c r="A4230" s="32">
        <v>2018</v>
      </c>
      <c r="B4230" s="32">
        <v>4050</v>
      </c>
      <c r="C4230" s="33" t="s">
        <v>363</v>
      </c>
      <c r="D4230" s="33" t="s">
        <v>354</v>
      </c>
      <c r="E4230" s="34">
        <v>15227</v>
      </c>
      <c r="F4230" s="35">
        <v>18.2</v>
      </c>
      <c r="G4230" s="34">
        <v>252.1</v>
      </c>
      <c r="H4230" s="14">
        <f t="shared" ref="H4230:H4293" si="264">IF(I4230="","",G4230/100*F4230*E4230)</f>
        <v>698648.25939999998</v>
      </c>
      <c r="I4230" s="11">
        <f t="shared" ref="I4230:I4293" si="265">IF(OR(G4230=".",F4230=".",E4230="."),"",E4230)</f>
        <v>15227</v>
      </c>
      <c r="J4230" s="11">
        <f t="shared" ref="J4230:J4293" si="266">IF(I4230="","",F4230*I4230)</f>
        <v>277131.39999999997</v>
      </c>
      <c r="K4230" s="11">
        <f t="shared" ref="K4230:K4293" si="267">IF(C4230="LIG",1,0)</f>
        <v>0</v>
      </c>
    </row>
    <row r="4231" spans="1:11" s="11" customFormat="1">
      <c r="A4231" s="32">
        <v>2018</v>
      </c>
      <c r="B4231" s="32">
        <v>4050</v>
      </c>
      <c r="C4231" s="33" t="s">
        <v>363</v>
      </c>
      <c r="D4231" s="33" t="s">
        <v>354</v>
      </c>
      <c r="E4231" s="34">
        <v>14871</v>
      </c>
      <c r="F4231" s="35">
        <v>18.154</v>
      </c>
      <c r="G4231" s="34">
        <v>252.5</v>
      </c>
      <c r="H4231" s="14">
        <f t="shared" si="264"/>
        <v>681669.53835000005</v>
      </c>
      <c r="I4231" s="11">
        <f t="shared" si="265"/>
        <v>14871</v>
      </c>
      <c r="J4231" s="11">
        <f t="shared" si="266"/>
        <v>269968.13400000002</v>
      </c>
      <c r="K4231" s="11">
        <f t="shared" si="267"/>
        <v>0</v>
      </c>
    </row>
    <row r="4232" spans="1:11" s="11" customFormat="1">
      <c r="A4232" s="32">
        <v>2018</v>
      </c>
      <c r="B4232" s="32">
        <v>4050</v>
      </c>
      <c r="C4232" s="33" t="s">
        <v>363</v>
      </c>
      <c r="D4232" s="33" t="s">
        <v>354</v>
      </c>
      <c r="E4232" s="34">
        <v>89135</v>
      </c>
      <c r="F4232" s="35">
        <v>18.02</v>
      </c>
      <c r="G4232" s="34">
        <v>237</v>
      </c>
      <c r="H4232" s="14">
        <f t="shared" si="264"/>
        <v>3806724.0989999999</v>
      </c>
      <c r="I4232" s="11">
        <f t="shared" si="265"/>
        <v>89135</v>
      </c>
      <c r="J4232" s="11">
        <f t="shared" si="266"/>
        <v>1606212.7</v>
      </c>
      <c r="K4232" s="11">
        <f t="shared" si="267"/>
        <v>0</v>
      </c>
    </row>
    <row r="4233" spans="1:11" s="11" customFormat="1">
      <c r="A4233" s="32">
        <v>2018</v>
      </c>
      <c r="B4233" s="32">
        <v>4050</v>
      </c>
      <c r="C4233" s="33" t="s">
        <v>363</v>
      </c>
      <c r="D4233" s="33" t="s">
        <v>354</v>
      </c>
      <c r="E4233" s="34">
        <v>43487</v>
      </c>
      <c r="F4233" s="35">
        <v>17.423999999999999</v>
      </c>
      <c r="G4233" s="34">
        <v>238.1</v>
      </c>
      <c r="H4233" s="14">
        <f t="shared" si="264"/>
        <v>1804125.3389279998</v>
      </c>
      <c r="I4233" s="11">
        <f t="shared" si="265"/>
        <v>43487</v>
      </c>
      <c r="J4233" s="11">
        <f t="shared" si="266"/>
        <v>757717.48800000001</v>
      </c>
      <c r="K4233" s="11">
        <f t="shared" si="267"/>
        <v>0</v>
      </c>
    </row>
    <row r="4234" spans="1:11" s="11" customFormat="1">
      <c r="A4234" s="32">
        <v>2018</v>
      </c>
      <c r="B4234" s="32">
        <v>4072</v>
      </c>
      <c r="C4234" s="33" t="s">
        <v>563</v>
      </c>
      <c r="D4234" s="33" t="s">
        <v>564</v>
      </c>
      <c r="E4234" s="34">
        <v>128560</v>
      </c>
      <c r="F4234" s="35">
        <v>1.038</v>
      </c>
      <c r="G4234" s="34">
        <v>340.5</v>
      </c>
      <c r="H4234" s="14">
        <f t="shared" si="264"/>
        <v>454381.17839999998</v>
      </c>
      <c r="I4234" s="11">
        <f t="shared" si="265"/>
        <v>128560</v>
      </c>
      <c r="J4234" s="11">
        <f t="shared" si="266"/>
        <v>133445.28</v>
      </c>
      <c r="K4234" s="11">
        <f t="shared" si="267"/>
        <v>0</v>
      </c>
    </row>
    <row r="4235" spans="1:11" s="11" customFormat="1">
      <c r="A4235" s="32">
        <v>2018</v>
      </c>
      <c r="B4235" s="32">
        <v>4078</v>
      </c>
      <c r="C4235" s="33" t="s">
        <v>363</v>
      </c>
      <c r="D4235" s="33" t="s">
        <v>354</v>
      </c>
      <c r="E4235" s="34">
        <v>81244</v>
      </c>
      <c r="F4235" s="35">
        <v>18.079999999999998</v>
      </c>
      <c r="G4235" s="34">
        <v>229.4</v>
      </c>
      <c r="H4235" s="14">
        <f t="shared" si="264"/>
        <v>3369637.1468799999</v>
      </c>
      <c r="I4235" s="11">
        <f t="shared" si="265"/>
        <v>81244</v>
      </c>
      <c r="J4235" s="11">
        <f t="shared" si="266"/>
        <v>1468891.5199999998</v>
      </c>
      <c r="K4235" s="11">
        <f t="shared" si="267"/>
        <v>0</v>
      </c>
    </row>
    <row r="4236" spans="1:11" s="11" customFormat="1">
      <c r="A4236" s="32">
        <v>2018</v>
      </c>
      <c r="B4236" s="32">
        <v>4078</v>
      </c>
      <c r="C4236" s="33" t="s">
        <v>363</v>
      </c>
      <c r="D4236" s="33" t="s">
        <v>354</v>
      </c>
      <c r="E4236" s="34">
        <v>98131</v>
      </c>
      <c r="F4236" s="35">
        <v>17.489999999999998</v>
      </c>
      <c r="G4236" s="34">
        <v>253.4</v>
      </c>
      <c r="H4236" s="14">
        <f t="shared" si="264"/>
        <v>4349132.5554599995</v>
      </c>
      <c r="I4236" s="11">
        <f t="shared" si="265"/>
        <v>98131</v>
      </c>
      <c r="J4236" s="11">
        <f t="shared" si="266"/>
        <v>1716311.19</v>
      </c>
      <c r="K4236" s="11">
        <f t="shared" si="267"/>
        <v>0</v>
      </c>
    </row>
    <row r="4237" spans="1:11" s="11" customFormat="1">
      <c r="A4237" s="32">
        <v>2018</v>
      </c>
      <c r="B4237" s="32">
        <v>4078</v>
      </c>
      <c r="C4237" s="33" t="s">
        <v>563</v>
      </c>
      <c r="D4237" s="33" t="s">
        <v>564</v>
      </c>
      <c r="E4237" s="34">
        <v>31601</v>
      </c>
      <c r="F4237" s="35">
        <v>1.0309999999999999</v>
      </c>
      <c r="G4237" s="34">
        <v>342.8</v>
      </c>
      <c r="H4237" s="14">
        <f t="shared" si="264"/>
        <v>111686.40306799999</v>
      </c>
      <c r="I4237" s="11">
        <f t="shared" si="265"/>
        <v>31601</v>
      </c>
      <c r="J4237" s="11">
        <f t="shared" si="266"/>
        <v>32580.630999999998</v>
      </c>
      <c r="K4237" s="11">
        <f t="shared" si="267"/>
        <v>0</v>
      </c>
    </row>
    <row r="4238" spans="1:11" s="11" customFormat="1">
      <c r="A4238" s="32">
        <v>2018</v>
      </c>
      <c r="B4238" s="32">
        <v>4125</v>
      </c>
      <c r="C4238" s="33" t="s">
        <v>353</v>
      </c>
      <c r="D4238" s="33" t="s">
        <v>354</v>
      </c>
      <c r="E4238" s="34">
        <v>943</v>
      </c>
      <c r="F4238" s="35">
        <v>23.815999999999999</v>
      </c>
      <c r="G4238" s="34">
        <v>319.10000000000002</v>
      </c>
      <c r="H4238" s="14">
        <f t="shared" si="264"/>
        <v>71665.035208000001</v>
      </c>
      <c r="I4238" s="11">
        <f t="shared" si="265"/>
        <v>943</v>
      </c>
      <c r="J4238" s="11">
        <f t="shared" si="266"/>
        <v>22458.487999999998</v>
      </c>
      <c r="K4238" s="11">
        <f t="shared" si="267"/>
        <v>0</v>
      </c>
    </row>
    <row r="4239" spans="1:11" s="11" customFormat="1">
      <c r="A4239" s="32">
        <v>2018</v>
      </c>
      <c r="B4239" s="32">
        <v>4125</v>
      </c>
      <c r="C4239" s="33" t="s">
        <v>563</v>
      </c>
      <c r="D4239" s="33" t="s">
        <v>564</v>
      </c>
      <c r="E4239" s="34">
        <v>3095</v>
      </c>
      <c r="F4239" s="35">
        <v>1</v>
      </c>
      <c r="G4239" s="34">
        <v>467.7</v>
      </c>
      <c r="H4239" s="14">
        <f t="shared" si="264"/>
        <v>14475.314999999999</v>
      </c>
      <c r="I4239" s="11">
        <f t="shared" si="265"/>
        <v>3095</v>
      </c>
      <c r="J4239" s="11">
        <f t="shared" si="266"/>
        <v>3095</v>
      </c>
      <c r="K4239" s="11">
        <f t="shared" si="267"/>
        <v>0</v>
      </c>
    </row>
    <row r="4240" spans="1:11" s="11" customFormat="1">
      <c r="A4240" s="32">
        <v>2018</v>
      </c>
      <c r="B4240" s="32">
        <v>4125</v>
      </c>
      <c r="C4240" s="33" t="s">
        <v>568</v>
      </c>
      <c r="D4240" s="33" t="s">
        <v>569</v>
      </c>
      <c r="E4240" s="34">
        <v>5811</v>
      </c>
      <c r="F4240" s="35">
        <v>26.22</v>
      </c>
      <c r="G4240" s="34">
        <v>184.5</v>
      </c>
      <c r="H4240" s="14">
        <f t="shared" si="264"/>
        <v>281112.35489999998</v>
      </c>
      <c r="I4240" s="11">
        <f t="shared" si="265"/>
        <v>5811</v>
      </c>
      <c r="J4240" s="11">
        <f t="shared" si="266"/>
        <v>152364.41999999998</v>
      </c>
      <c r="K4240" s="11">
        <f t="shared" si="267"/>
        <v>0</v>
      </c>
    </row>
    <row r="4241" spans="1:11" s="11" customFormat="1">
      <c r="A4241" s="32">
        <v>2018</v>
      </c>
      <c r="B4241" s="32">
        <v>4158</v>
      </c>
      <c r="C4241" s="33" t="s">
        <v>565</v>
      </c>
      <c r="D4241" s="33" t="s">
        <v>566</v>
      </c>
      <c r="E4241" s="34">
        <v>1043</v>
      </c>
      <c r="F4241" s="35">
        <v>5.88</v>
      </c>
      <c r="G4241" s="34">
        <v>1702.9</v>
      </c>
      <c r="H4241" s="14">
        <f t="shared" si="264"/>
        <v>104436.13236</v>
      </c>
      <c r="I4241" s="11">
        <f t="shared" si="265"/>
        <v>1043</v>
      </c>
      <c r="J4241" s="11">
        <f t="shared" si="266"/>
        <v>6132.84</v>
      </c>
      <c r="K4241" s="11">
        <f t="shared" si="267"/>
        <v>0</v>
      </c>
    </row>
    <row r="4242" spans="1:11" s="11" customFormat="1">
      <c r="A4242" s="32">
        <v>2018</v>
      </c>
      <c r="B4242" s="32">
        <v>4158</v>
      </c>
      <c r="C4242" s="33" t="s">
        <v>363</v>
      </c>
      <c r="D4242" s="33" t="s">
        <v>354</v>
      </c>
      <c r="E4242" s="34">
        <v>59481</v>
      </c>
      <c r="F4242" s="35">
        <v>16.744</v>
      </c>
      <c r="G4242" s="34">
        <v>110.6</v>
      </c>
      <c r="H4242" s="14">
        <f t="shared" si="264"/>
        <v>1101520.5495839999</v>
      </c>
      <c r="I4242" s="11">
        <f t="shared" si="265"/>
        <v>59481</v>
      </c>
      <c r="J4242" s="11">
        <f t="shared" si="266"/>
        <v>995949.86399999994</v>
      </c>
      <c r="K4242" s="11">
        <f t="shared" si="267"/>
        <v>0</v>
      </c>
    </row>
    <row r="4243" spans="1:11" s="11" customFormat="1">
      <c r="A4243" s="32">
        <v>2018</v>
      </c>
      <c r="B4243" s="32">
        <v>4158</v>
      </c>
      <c r="C4243" s="33" t="s">
        <v>363</v>
      </c>
      <c r="D4243" s="33" t="s">
        <v>354</v>
      </c>
      <c r="E4243" s="34">
        <v>92753</v>
      </c>
      <c r="F4243" s="35">
        <v>15.912000000000001</v>
      </c>
      <c r="G4243" s="34">
        <v>93.5</v>
      </c>
      <c r="H4243" s="14">
        <f t="shared" si="264"/>
        <v>1379953.1631600002</v>
      </c>
      <c r="I4243" s="11">
        <f t="shared" si="265"/>
        <v>92753</v>
      </c>
      <c r="J4243" s="11">
        <f t="shared" si="266"/>
        <v>1475885.736</v>
      </c>
      <c r="K4243" s="11">
        <f t="shared" si="267"/>
        <v>0</v>
      </c>
    </row>
    <row r="4244" spans="1:11" s="11" customFormat="1">
      <c r="A4244" s="32">
        <v>2018</v>
      </c>
      <c r="B4244" s="32">
        <v>4158</v>
      </c>
      <c r="C4244" s="33" t="s">
        <v>363</v>
      </c>
      <c r="D4244" s="33" t="s">
        <v>354</v>
      </c>
      <c r="E4244" s="34">
        <v>46126</v>
      </c>
      <c r="F4244" s="35">
        <v>17.07</v>
      </c>
      <c r="G4244" s="34">
        <v>93.1</v>
      </c>
      <c r="H4244" s="14">
        <f t="shared" si="264"/>
        <v>733042.23341999995</v>
      </c>
      <c r="I4244" s="11">
        <f t="shared" si="265"/>
        <v>46126</v>
      </c>
      <c r="J4244" s="11">
        <f t="shared" si="266"/>
        <v>787370.82000000007</v>
      </c>
      <c r="K4244" s="11">
        <f t="shared" si="267"/>
        <v>0</v>
      </c>
    </row>
    <row r="4245" spans="1:11" s="11" customFormat="1">
      <c r="A4245" s="32">
        <v>2018</v>
      </c>
      <c r="B4245" s="32">
        <v>4162</v>
      </c>
      <c r="C4245" s="33" t="s">
        <v>363</v>
      </c>
      <c r="D4245" s="33" t="s">
        <v>354</v>
      </c>
      <c r="E4245" s="34">
        <v>231525</v>
      </c>
      <c r="F4245" s="35">
        <v>20.084</v>
      </c>
      <c r="G4245" s="34">
        <v>220.1</v>
      </c>
      <c r="H4245" s="14">
        <f t="shared" si="264"/>
        <v>10234535.768099999</v>
      </c>
      <c r="I4245" s="11">
        <f t="shared" si="265"/>
        <v>231525</v>
      </c>
      <c r="J4245" s="11">
        <f t="shared" si="266"/>
        <v>4649948.0999999996</v>
      </c>
      <c r="K4245" s="11">
        <f t="shared" si="267"/>
        <v>0</v>
      </c>
    </row>
    <row r="4246" spans="1:11" s="11" customFormat="1">
      <c r="A4246" s="32">
        <v>2018</v>
      </c>
      <c r="B4246" s="32">
        <v>4162</v>
      </c>
      <c r="C4246" s="33" t="s">
        <v>563</v>
      </c>
      <c r="D4246" s="33" t="s">
        <v>564</v>
      </c>
      <c r="E4246" s="34">
        <v>13012</v>
      </c>
      <c r="F4246" s="35">
        <v>1.05</v>
      </c>
      <c r="G4246" s="34">
        <v>406.5</v>
      </c>
      <c r="H4246" s="14">
        <f t="shared" si="264"/>
        <v>55538.469000000012</v>
      </c>
      <c r="I4246" s="11">
        <f t="shared" si="265"/>
        <v>13012</v>
      </c>
      <c r="J4246" s="11">
        <f t="shared" si="266"/>
        <v>13662.6</v>
      </c>
      <c r="K4246" s="11">
        <f t="shared" si="267"/>
        <v>0</v>
      </c>
    </row>
    <row r="4247" spans="1:11" s="11" customFormat="1">
      <c r="A4247" s="32">
        <v>2018</v>
      </c>
      <c r="B4247" s="32">
        <v>4937</v>
      </c>
      <c r="C4247" s="33" t="s">
        <v>563</v>
      </c>
      <c r="D4247" s="33" t="s">
        <v>564</v>
      </c>
      <c r="E4247" s="34">
        <v>694571</v>
      </c>
      <c r="F4247" s="35">
        <v>1.03</v>
      </c>
      <c r="G4247" s="34">
        <v>487.1</v>
      </c>
      <c r="H4247" s="14">
        <f t="shared" si="264"/>
        <v>3484753.0012300005</v>
      </c>
      <c r="I4247" s="11">
        <f t="shared" si="265"/>
        <v>694571</v>
      </c>
      <c r="J4247" s="11">
        <f t="shared" si="266"/>
        <v>715408.13</v>
      </c>
      <c r="K4247" s="11">
        <f t="shared" si="267"/>
        <v>0</v>
      </c>
    </row>
    <row r="4248" spans="1:11" s="11" customFormat="1">
      <c r="A4248" s="32">
        <v>2018</v>
      </c>
      <c r="B4248" s="32">
        <v>4937</v>
      </c>
      <c r="C4248" s="33" t="s">
        <v>563</v>
      </c>
      <c r="D4248" s="33" t="s">
        <v>564</v>
      </c>
      <c r="E4248" s="34">
        <v>565686</v>
      </c>
      <c r="F4248" s="35">
        <v>1.03</v>
      </c>
      <c r="G4248" s="34">
        <v>376</v>
      </c>
      <c r="H4248" s="14">
        <f t="shared" si="264"/>
        <v>2190788.7407999998</v>
      </c>
      <c r="I4248" s="11">
        <f t="shared" si="265"/>
        <v>565686</v>
      </c>
      <c r="J4248" s="11">
        <f t="shared" si="266"/>
        <v>582656.57999999996</v>
      </c>
      <c r="K4248" s="11">
        <f t="shared" si="267"/>
        <v>0</v>
      </c>
    </row>
    <row r="4249" spans="1:11" s="11" customFormat="1">
      <c r="A4249" s="32">
        <v>2018</v>
      </c>
      <c r="B4249" s="32">
        <v>4937</v>
      </c>
      <c r="C4249" s="33" t="s">
        <v>563</v>
      </c>
      <c r="D4249" s="33" t="s">
        <v>564</v>
      </c>
      <c r="E4249" s="34">
        <v>233683</v>
      </c>
      <c r="F4249" s="35">
        <v>1.03</v>
      </c>
      <c r="G4249" s="34">
        <v>271.7</v>
      </c>
      <c r="H4249" s="14">
        <f t="shared" si="264"/>
        <v>653964.21233000001</v>
      </c>
      <c r="I4249" s="11">
        <f t="shared" si="265"/>
        <v>233683</v>
      </c>
      <c r="J4249" s="11">
        <f t="shared" si="266"/>
        <v>240693.49000000002</v>
      </c>
      <c r="K4249" s="11">
        <f t="shared" si="267"/>
        <v>0</v>
      </c>
    </row>
    <row r="4250" spans="1:11" s="11" customFormat="1">
      <c r="A4250" s="32">
        <v>2018</v>
      </c>
      <c r="B4250" s="32">
        <v>4937</v>
      </c>
      <c r="C4250" s="33" t="s">
        <v>563</v>
      </c>
      <c r="D4250" s="33" t="s">
        <v>564</v>
      </c>
      <c r="E4250" s="34">
        <v>33424</v>
      </c>
      <c r="F4250" s="35">
        <v>1.03</v>
      </c>
      <c r="G4250" s="34">
        <v>288.3</v>
      </c>
      <c r="H4250" s="14">
        <f t="shared" si="264"/>
        <v>99252.233760000003</v>
      </c>
      <c r="I4250" s="11">
        <f t="shared" si="265"/>
        <v>33424</v>
      </c>
      <c r="J4250" s="11">
        <f t="shared" si="266"/>
        <v>34426.720000000001</v>
      </c>
      <c r="K4250" s="11">
        <f t="shared" si="267"/>
        <v>0</v>
      </c>
    </row>
    <row r="4251" spans="1:11" s="11" customFormat="1">
      <c r="A4251" s="32">
        <v>2018</v>
      </c>
      <c r="B4251" s="32">
        <v>4937</v>
      </c>
      <c r="C4251" s="33" t="s">
        <v>563</v>
      </c>
      <c r="D4251" s="33" t="s">
        <v>564</v>
      </c>
      <c r="E4251" s="34">
        <v>3886</v>
      </c>
      <c r="F4251" s="35">
        <v>1.03</v>
      </c>
      <c r="G4251" s="34">
        <v>310</v>
      </c>
      <c r="H4251" s="14">
        <f t="shared" si="264"/>
        <v>12407.998</v>
      </c>
      <c r="I4251" s="11">
        <f t="shared" si="265"/>
        <v>3886</v>
      </c>
      <c r="J4251" s="11">
        <f t="shared" si="266"/>
        <v>4002.58</v>
      </c>
      <c r="K4251" s="11">
        <f t="shared" si="267"/>
        <v>0</v>
      </c>
    </row>
    <row r="4252" spans="1:11" s="11" customFormat="1">
      <c r="A4252" s="32">
        <v>2018</v>
      </c>
      <c r="B4252" s="32">
        <v>4939</v>
      </c>
      <c r="C4252" s="33" t="s">
        <v>563</v>
      </c>
      <c r="D4252" s="33" t="s">
        <v>564</v>
      </c>
      <c r="E4252" s="34">
        <v>268081</v>
      </c>
      <c r="F4252" s="35">
        <v>1.03</v>
      </c>
      <c r="G4252" s="34" t="s">
        <v>364</v>
      </c>
      <c r="H4252" s="14" t="str">
        <f t="shared" si="264"/>
        <v/>
      </c>
      <c r="I4252" s="11" t="str">
        <f t="shared" si="265"/>
        <v/>
      </c>
      <c r="J4252" s="11" t="str">
        <f t="shared" si="266"/>
        <v/>
      </c>
      <c r="K4252" s="11">
        <f t="shared" si="267"/>
        <v>0</v>
      </c>
    </row>
    <row r="4253" spans="1:11" s="11" customFormat="1">
      <c r="A4253" s="32">
        <v>2018</v>
      </c>
      <c r="B4253" s="32">
        <v>4940</v>
      </c>
      <c r="C4253" s="33" t="s">
        <v>563</v>
      </c>
      <c r="D4253" s="33" t="s">
        <v>564</v>
      </c>
      <c r="E4253" s="34">
        <v>4</v>
      </c>
      <c r="F4253" s="35">
        <v>1.02</v>
      </c>
      <c r="G4253" s="34">
        <v>317</v>
      </c>
      <c r="H4253" s="14">
        <f t="shared" si="264"/>
        <v>12.9336</v>
      </c>
      <c r="I4253" s="11">
        <f t="shared" si="265"/>
        <v>4</v>
      </c>
      <c r="J4253" s="11">
        <f t="shared" si="266"/>
        <v>4.08</v>
      </c>
      <c r="K4253" s="11">
        <f t="shared" si="267"/>
        <v>0</v>
      </c>
    </row>
    <row r="4254" spans="1:11" s="11" customFormat="1">
      <c r="A4254" s="32">
        <v>2018</v>
      </c>
      <c r="B4254" s="32">
        <v>4940</v>
      </c>
      <c r="C4254" s="33" t="s">
        <v>563</v>
      </c>
      <c r="D4254" s="33" t="s">
        <v>564</v>
      </c>
      <c r="E4254" s="34">
        <v>1</v>
      </c>
      <c r="F4254" s="35">
        <v>1.02</v>
      </c>
      <c r="G4254" s="34">
        <v>293.2</v>
      </c>
      <c r="H4254" s="14">
        <f t="shared" si="264"/>
        <v>2.99064</v>
      </c>
      <c r="I4254" s="11">
        <f t="shared" si="265"/>
        <v>1</v>
      </c>
      <c r="J4254" s="11">
        <f t="shared" si="266"/>
        <v>1.02</v>
      </c>
      <c r="K4254" s="11">
        <f t="shared" si="267"/>
        <v>0</v>
      </c>
    </row>
    <row r="4255" spans="1:11" s="11" customFormat="1">
      <c r="A4255" s="32">
        <v>2018</v>
      </c>
      <c r="B4255" s="32">
        <v>4940</v>
      </c>
      <c r="C4255" s="33" t="s">
        <v>563</v>
      </c>
      <c r="D4255" s="33" t="s">
        <v>564</v>
      </c>
      <c r="E4255" s="34">
        <v>1</v>
      </c>
      <c r="F4255" s="35">
        <v>1.02</v>
      </c>
      <c r="G4255" s="34">
        <v>287</v>
      </c>
      <c r="H4255" s="14">
        <f t="shared" si="264"/>
        <v>2.9274</v>
      </c>
      <c r="I4255" s="11">
        <f t="shared" si="265"/>
        <v>1</v>
      </c>
      <c r="J4255" s="11">
        <f t="shared" si="266"/>
        <v>1.02</v>
      </c>
      <c r="K4255" s="11">
        <f t="shared" si="267"/>
        <v>0</v>
      </c>
    </row>
    <row r="4256" spans="1:11" s="11" customFormat="1">
      <c r="A4256" s="32">
        <v>2018</v>
      </c>
      <c r="B4256" s="32">
        <v>4940</v>
      </c>
      <c r="C4256" s="33" t="s">
        <v>563</v>
      </c>
      <c r="D4256" s="33" t="s">
        <v>564</v>
      </c>
      <c r="E4256" s="34">
        <v>129</v>
      </c>
      <c r="F4256" s="35">
        <v>1.02</v>
      </c>
      <c r="G4256" s="34">
        <v>328.4</v>
      </c>
      <c r="H4256" s="14">
        <f t="shared" si="264"/>
        <v>432.10871999999995</v>
      </c>
      <c r="I4256" s="11">
        <f t="shared" si="265"/>
        <v>129</v>
      </c>
      <c r="J4256" s="11">
        <f t="shared" si="266"/>
        <v>131.58000000000001</v>
      </c>
      <c r="K4256" s="11">
        <f t="shared" si="267"/>
        <v>0</v>
      </c>
    </row>
    <row r="4257" spans="1:11" s="11" customFormat="1">
      <c r="A4257" s="32">
        <v>2018</v>
      </c>
      <c r="B4257" s="32">
        <v>4940</v>
      </c>
      <c r="C4257" s="33" t="s">
        <v>563</v>
      </c>
      <c r="D4257" s="33" t="s">
        <v>564</v>
      </c>
      <c r="E4257" s="34">
        <v>23388</v>
      </c>
      <c r="F4257" s="35">
        <v>1.02</v>
      </c>
      <c r="G4257" s="34">
        <v>309</v>
      </c>
      <c r="H4257" s="14">
        <f t="shared" si="264"/>
        <v>73714.2984</v>
      </c>
      <c r="I4257" s="11">
        <f t="shared" si="265"/>
        <v>23388</v>
      </c>
      <c r="J4257" s="11">
        <f t="shared" si="266"/>
        <v>23855.760000000002</v>
      </c>
      <c r="K4257" s="11">
        <f t="shared" si="267"/>
        <v>0</v>
      </c>
    </row>
    <row r="4258" spans="1:11" s="11" customFormat="1">
      <c r="A4258" s="32">
        <v>2018</v>
      </c>
      <c r="B4258" s="32">
        <v>4940</v>
      </c>
      <c r="C4258" s="33" t="s">
        <v>563</v>
      </c>
      <c r="D4258" s="33" t="s">
        <v>564</v>
      </c>
      <c r="E4258" s="34">
        <v>381</v>
      </c>
      <c r="F4258" s="35">
        <v>1.02</v>
      </c>
      <c r="G4258" s="34">
        <v>346.7</v>
      </c>
      <c r="H4258" s="14">
        <f t="shared" si="264"/>
        <v>1347.34554</v>
      </c>
      <c r="I4258" s="11">
        <f t="shared" si="265"/>
        <v>381</v>
      </c>
      <c r="J4258" s="11">
        <f t="shared" si="266"/>
        <v>388.62</v>
      </c>
      <c r="K4258" s="11">
        <f t="shared" si="267"/>
        <v>0</v>
      </c>
    </row>
    <row r="4259" spans="1:11" s="11" customFormat="1">
      <c r="A4259" s="32">
        <v>2018</v>
      </c>
      <c r="B4259" s="32">
        <v>4940</v>
      </c>
      <c r="C4259" s="33" t="s">
        <v>563</v>
      </c>
      <c r="D4259" s="33" t="s">
        <v>564</v>
      </c>
      <c r="E4259" s="34">
        <v>647</v>
      </c>
      <c r="F4259" s="35">
        <v>1.02</v>
      </c>
      <c r="G4259" s="34">
        <v>331.2</v>
      </c>
      <c r="H4259" s="14">
        <f t="shared" si="264"/>
        <v>2185.7212799999998</v>
      </c>
      <c r="I4259" s="11">
        <f t="shared" si="265"/>
        <v>647</v>
      </c>
      <c r="J4259" s="11">
        <f t="shared" si="266"/>
        <v>659.94</v>
      </c>
      <c r="K4259" s="11">
        <f t="shared" si="267"/>
        <v>0</v>
      </c>
    </row>
    <row r="4260" spans="1:11" s="11" customFormat="1">
      <c r="A4260" s="32">
        <v>2018</v>
      </c>
      <c r="B4260" s="32">
        <v>4940</v>
      </c>
      <c r="C4260" s="33" t="s">
        <v>563</v>
      </c>
      <c r="D4260" s="33" t="s">
        <v>564</v>
      </c>
      <c r="E4260" s="34">
        <v>803</v>
      </c>
      <c r="F4260" s="35">
        <v>1.02</v>
      </c>
      <c r="G4260" s="34">
        <v>308.60000000000002</v>
      </c>
      <c r="H4260" s="14">
        <f t="shared" si="264"/>
        <v>2527.6191600000002</v>
      </c>
      <c r="I4260" s="11">
        <f t="shared" si="265"/>
        <v>803</v>
      </c>
      <c r="J4260" s="11">
        <f t="shared" si="266"/>
        <v>819.06000000000006</v>
      </c>
      <c r="K4260" s="11">
        <f t="shared" si="267"/>
        <v>0</v>
      </c>
    </row>
    <row r="4261" spans="1:11" s="11" customFormat="1">
      <c r="A4261" s="32">
        <v>2018</v>
      </c>
      <c r="B4261" s="32">
        <v>4940</v>
      </c>
      <c r="C4261" s="33" t="s">
        <v>563</v>
      </c>
      <c r="D4261" s="33" t="s">
        <v>564</v>
      </c>
      <c r="E4261" s="34">
        <v>3346</v>
      </c>
      <c r="F4261" s="35">
        <v>1.02</v>
      </c>
      <c r="G4261" s="34">
        <v>287.39999999999998</v>
      </c>
      <c r="H4261" s="14">
        <f t="shared" si="264"/>
        <v>9808.7320799999979</v>
      </c>
      <c r="I4261" s="11">
        <f t="shared" si="265"/>
        <v>3346</v>
      </c>
      <c r="J4261" s="11">
        <f t="shared" si="266"/>
        <v>3412.92</v>
      </c>
      <c r="K4261" s="11">
        <f t="shared" si="267"/>
        <v>0</v>
      </c>
    </row>
    <row r="4262" spans="1:11" s="11" customFormat="1">
      <c r="A4262" s="32">
        <v>2018</v>
      </c>
      <c r="B4262" s="32">
        <v>4940</v>
      </c>
      <c r="C4262" s="33" t="s">
        <v>563</v>
      </c>
      <c r="D4262" s="33" t="s">
        <v>564</v>
      </c>
      <c r="E4262" s="34">
        <v>3518</v>
      </c>
      <c r="F4262" s="35">
        <v>1.02</v>
      </c>
      <c r="G4262" s="34">
        <v>307.7</v>
      </c>
      <c r="H4262" s="14">
        <f t="shared" si="264"/>
        <v>11041.38372</v>
      </c>
      <c r="I4262" s="11">
        <f t="shared" si="265"/>
        <v>3518</v>
      </c>
      <c r="J4262" s="11">
        <f t="shared" si="266"/>
        <v>3588.36</v>
      </c>
      <c r="K4262" s="11">
        <f t="shared" si="267"/>
        <v>0</v>
      </c>
    </row>
    <row r="4263" spans="1:11" s="11" customFormat="1">
      <c r="A4263" s="32">
        <v>2018</v>
      </c>
      <c r="B4263" s="32">
        <v>4940</v>
      </c>
      <c r="C4263" s="33" t="s">
        <v>563</v>
      </c>
      <c r="D4263" s="33" t="s">
        <v>564</v>
      </c>
      <c r="E4263" s="34">
        <v>17747</v>
      </c>
      <c r="F4263" s="35">
        <v>1.02</v>
      </c>
      <c r="G4263" s="34">
        <v>326.10000000000002</v>
      </c>
      <c r="H4263" s="14">
        <f t="shared" si="264"/>
        <v>59030.426340000005</v>
      </c>
      <c r="I4263" s="11">
        <f t="shared" si="265"/>
        <v>17747</v>
      </c>
      <c r="J4263" s="11">
        <f t="shared" si="266"/>
        <v>18101.939999999999</v>
      </c>
      <c r="K4263" s="11">
        <f t="shared" si="267"/>
        <v>0</v>
      </c>
    </row>
    <row r="4264" spans="1:11" s="11" customFormat="1">
      <c r="A4264" s="32">
        <v>2018</v>
      </c>
      <c r="B4264" s="32">
        <v>4940</v>
      </c>
      <c r="C4264" s="33" t="s">
        <v>563</v>
      </c>
      <c r="D4264" s="33" t="s">
        <v>564</v>
      </c>
      <c r="E4264" s="34">
        <v>19806</v>
      </c>
      <c r="F4264" s="35">
        <v>1.02</v>
      </c>
      <c r="G4264" s="34">
        <v>307.39999999999998</v>
      </c>
      <c r="H4264" s="14">
        <f t="shared" si="264"/>
        <v>62101.316879999998</v>
      </c>
      <c r="I4264" s="11">
        <f t="shared" si="265"/>
        <v>19806</v>
      </c>
      <c r="J4264" s="11">
        <f t="shared" si="266"/>
        <v>20202.12</v>
      </c>
      <c r="K4264" s="11">
        <f t="shared" si="267"/>
        <v>0</v>
      </c>
    </row>
    <row r="4265" spans="1:11" s="11" customFormat="1">
      <c r="A4265" s="32">
        <v>2018</v>
      </c>
      <c r="B4265" s="32">
        <v>4941</v>
      </c>
      <c r="C4265" s="33" t="s">
        <v>353</v>
      </c>
      <c r="D4265" s="33" t="s">
        <v>354</v>
      </c>
      <c r="E4265" s="34">
        <v>545626</v>
      </c>
      <c r="F4265" s="35">
        <v>21.5</v>
      </c>
      <c r="G4265" s="34">
        <v>271.60000000000002</v>
      </c>
      <c r="H4265" s="14">
        <f t="shared" si="264"/>
        <v>31861284.644000001</v>
      </c>
      <c r="I4265" s="11">
        <f t="shared" si="265"/>
        <v>545626</v>
      </c>
      <c r="J4265" s="11">
        <f t="shared" si="266"/>
        <v>11730959</v>
      </c>
      <c r="K4265" s="11">
        <f t="shared" si="267"/>
        <v>0</v>
      </c>
    </row>
    <row r="4266" spans="1:11" s="11" customFormat="1">
      <c r="A4266" s="32">
        <v>2018</v>
      </c>
      <c r="B4266" s="32">
        <v>4941</v>
      </c>
      <c r="C4266" s="33" t="s">
        <v>565</v>
      </c>
      <c r="D4266" s="33" t="s">
        <v>566</v>
      </c>
      <c r="E4266" s="34">
        <v>5043</v>
      </c>
      <c r="F4266" s="35">
        <v>5.7</v>
      </c>
      <c r="G4266" s="34">
        <v>1443</v>
      </c>
      <c r="H4266" s="14">
        <f t="shared" si="264"/>
        <v>414791.79300000001</v>
      </c>
      <c r="I4266" s="11">
        <f t="shared" si="265"/>
        <v>5043</v>
      </c>
      <c r="J4266" s="11">
        <f t="shared" si="266"/>
        <v>28745.100000000002</v>
      </c>
      <c r="K4266" s="11">
        <f t="shared" si="267"/>
        <v>0</v>
      </c>
    </row>
    <row r="4267" spans="1:11" s="11" customFormat="1">
      <c r="A4267" s="32">
        <v>2018</v>
      </c>
      <c r="B4267" s="32">
        <v>5083</v>
      </c>
      <c r="C4267" s="33" t="s">
        <v>563</v>
      </c>
      <c r="D4267" s="33" t="s">
        <v>564</v>
      </c>
      <c r="E4267" s="34">
        <v>6260</v>
      </c>
      <c r="F4267" s="35">
        <v>1.036</v>
      </c>
      <c r="G4267" s="34" t="s">
        <v>364</v>
      </c>
      <c r="H4267" s="14" t="str">
        <f t="shared" si="264"/>
        <v/>
      </c>
      <c r="I4267" s="11" t="str">
        <f t="shared" si="265"/>
        <v/>
      </c>
      <c r="J4267" s="11" t="str">
        <f t="shared" si="266"/>
        <v/>
      </c>
      <c r="K4267" s="11">
        <f t="shared" si="267"/>
        <v>0</v>
      </c>
    </row>
    <row r="4268" spans="1:11" s="11" customFormat="1">
      <c r="A4268" s="32">
        <v>2018</v>
      </c>
      <c r="B4268" s="32">
        <v>6002</v>
      </c>
      <c r="C4268" s="33" t="s">
        <v>363</v>
      </c>
      <c r="D4268" s="33" t="s">
        <v>354</v>
      </c>
      <c r="E4268" s="34">
        <v>15690</v>
      </c>
      <c r="F4268" s="35">
        <v>17.914000000000001</v>
      </c>
      <c r="G4268" s="34">
        <v>161.6</v>
      </c>
      <c r="H4268" s="14">
        <f t="shared" si="264"/>
        <v>454210.18656</v>
      </c>
      <c r="I4268" s="11">
        <f t="shared" si="265"/>
        <v>15690</v>
      </c>
      <c r="J4268" s="11">
        <f t="shared" si="266"/>
        <v>281070.66000000003</v>
      </c>
      <c r="K4268" s="11">
        <f t="shared" si="267"/>
        <v>0</v>
      </c>
    </row>
    <row r="4269" spans="1:11" s="11" customFormat="1">
      <c r="A4269" s="32">
        <v>2018</v>
      </c>
      <c r="B4269" s="32">
        <v>6002</v>
      </c>
      <c r="C4269" s="33" t="s">
        <v>363</v>
      </c>
      <c r="D4269" s="33" t="s">
        <v>354</v>
      </c>
      <c r="E4269" s="34">
        <v>80242</v>
      </c>
      <c r="F4269" s="35">
        <v>17.968</v>
      </c>
      <c r="G4269" s="34">
        <v>186.4</v>
      </c>
      <c r="H4269" s="14">
        <f t="shared" si="264"/>
        <v>2687493.3091840004</v>
      </c>
      <c r="I4269" s="11">
        <f t="shared" si="265"/>
        <v>80242</v>
      </c>
      <c r="J4269" s="11">
        <f t="shared" si="266"/>
        <v>1441788.2560000001</v>
      </c>
      <c r="K4269" s="11">
        <f t="shared" si="267"/>
        <v>0</v>
      </c>
    </row>
    <row r="4270" spans="1:11" s="11" customFormat="1">
      <c r="A4270" s="32">
        <v>2018</v>
      </c>
      <c r="B4270" s="32">
        <v>6002</v>
      </c>
      <c r="C4270" s="33" t="s">
        <v>363</v>
      </c>
      <c r="D4270" s="33" t="s">
        <v>354</v>
      </c>
      <c r="E4270" s="34">
        <v>47621</v>
      </c>
      <c r="F4270" s="35">
        <v>18.038</v>
      </c>
      <c r="G4270" s="34">
        <v>160.30000000000001</v>
      </c>
      <c r="H4270" s="14">
        <f t="shared" si="264"/>
        <v>1376957.119594</v>
      </c>
      <c r="I4270" s="11">
        <f t="shared" si="265"/>
        <v>47621</v>
      </c>
      <c r="J4270" s="11">
        <f t="shared" si="266"/>
        <v>858987.598</v>
      </c>
      <c r="K4270" s="11">
        <f t="shared" si="267"/>
        <v>0</v>
      </c>
    </row>
    <row r="4271" spans="1:11" s="11" customFormat="1">
      <c r="A4271" s="32">
        <v>2018</v>
      </c>
      <c r="B4271" s="32">
        <v>6002</v>
      </c>
      <c r="C4271" s="33" t="s">
        <v>363</v>
      </c>
      <c r="D4271" s="33" t="s">
        <v>354</v>
      </c>
      <c r="E4271" s="34">
        <v>48336</v>
      </c>
      <c r="F4271" s="35">
        <v>17.597999999999999</v>
      </c>
      <c r="G4271" s="34">
        <v>186.3</v>
      </c>
      <c r="H4271" s="14">
        <f t="shared" si="264"/>
        <v>1584699.3368640002</v>
      </c>
      <c r="I4271" s="11">
        <f t="shared" si="265"/>
        <v>48336</v>
      </c>
      <c r="J4271" s="11">
        <f t="shared" si="266"/>
        <v>850616.92799999996</v>
      </c>
      <c r="K4271" s="11">
        <f t="shared" si="267"/>
        <v>0</v>
      </c>
    </row>
    <row r="4272" spans="1:11" s="11" customFormat="1">
      <c r="A4272" s="32">
        <v>2018</v>
      </c>
      <c r="B4272" s="32">
        <v>6002</v>
      </c>
      <c r="C4272" s="33" t="s">
        <v>363</v>
      </c>
      <c r="D4272" s="33" t="s">
        <v>354</v>
      </c>
      <c r="E4272" s="34">
        <v>63986</v>
      </c>
      <c r="F4272" s="35">
        <v>17.911999999999999</v>
      </c>
      <c r="G4272" s="34">
        <v>170.6</v>
      </c>
      <c r="H4272" s="14">
        <f t="shared" si="264"/>
        <v>1955275.9977919997</v>
      </c>
      <c r="I4272" s="11">
        <f t="shared" si="265"/>
        <v>63986</v>
      </c>
      <c r="J4272" s="11">
        <f t="shared" si="266"/>
        <v>1146117.2319999998</v>
      </c>
      <c r="K4272" s="11">
        <f t="shared" si="267"/>
        <v>0</v>
      </c>
    </row>
    <row r="4273" spans="1:11" s="11" customFormat="1">
      <c r="A4273" s="32">
        <v>2018</v>
      </c>
      <c r="B4273" s="32">
        <v>6002</v>
      </c>
      <c r="C4273" s="33" t="s">
        <v>363</v>
      </c>
      <c r="D4273" s="33" t="s">
        <v>354</v>
      </c>
      <c r="E4273" s="34">
        <v>63880</v>
      </c>
      <c r="F4273" s="35">
        <v>18.07</v>
      </c>
      <c r="G4273" s="34">
        <v>165.3</v>
      </c>
      <c r="H4273" s="14">
        <f t="shared" si="264"/>
        <v>1908077.0748000001</v>
      </c>
      <c r="I4273" s="11">
        <f t="shared" si="265"/>
        <v>63880</v>
      </c>
      <c r="J4273" s="11">
        <f t="shared" si="266"/>
        <v>1154311.6000000001</v>
      </c>
      <c r="K4273" s="11">
        <f t="shared" si="267"/>
        <v>0</v>
      </c>
    </row>
    <row r="4274" spans="1:11" s="11" customFormat="1">
      <c r="A4274" s="32">
        <v>2018</v>
      </c>
      <c r="B4274" s="32">
        <v>6002</v>
      </c>
      <c r="C4274" s="33" t="s">
        <v>363</v>
      </c>
      <c r="D4274" s="33" t="s">
        <v>354</v>
      </c>
      <c r="E4274" s="34">
        <v>96689</v>
      </c>
      <c r="F4274" s="35">
        <v>17.658000000000001</v>
      </c>
      <c r="G4274" s="34">
        <v>169.1</v>
      </c>
      <c r="H4274" s="14">
        <f t="shared" si="264"/>
        <v>2887102.4061420001</v>
      </c>
      <c r="I4274" s="11">
        <f t="shared" si="265"/>
        <v>96689</v>
      </c>
      <c r="J4274" s="11">
        <f t="shared" si="266"/>
        <v>1707334.3620000002</v>
      </c>
      <c r="K4274" s="11">
        <f t="shared" si="267"/>
        <v>0</v>
      </c>
    </row>
    <row r="4275" spans="1:11" s="11" customFormat="1">
      <c r="A4275" s="32">
        <v>2018</v>
      </c>
      <c r="B4275" s="32">
        <v>6002</v>
      </c>
      <c r="C4275" s="33" t="s">
        <v>363</v>
      </c>
      <c r="D4275" s="33" t="s">
        <v>354</v>
      </c>
      <c r="E4275" s="34">
        <v>64054</v>
      </c>
      <c r="F4275" s="35">
        <v>17.411999999999999</v>
      </c>
      <c r="G4275" s="34">
        <v>162.1</v>
      </c>
      <c r="H4275" s="14">
        <f t="shared" si="264"/>
        <v>1807914.670008</v>
      </c>
      <c r="I4275" s="11">
        <f t="shared" si="265"/>
        <v>64054</v>
      </c>
      <c r="J4275" s="11">
        <f t="shared" si="266"/>
        <v>1115308.2479999999</v>
      </c>
      <c r="K4275" s="11">
        <f t="shared" si="267"/>
        <v>0</v>
      </c>
    </row>
    <row r="4276" spans="1:11" s="11" customFormat="1">
      <c r="A4276" s="32">
        <v>2018</v>
      </c>
      <c r="B4276" s="32">
        <v>6002</v>
      </c>
      <c r="C4276" s="33" t="s">
        <v>363</v>
      </c>
      <c r="D4276" s="33" t="s">
        <v>354</v>
      </c>
      <c r="E4276" s="34">
        <v>287320</v>
      </c>
      <c r="F4276" s="35">
        <v>17.936</v>
      </c>
      <c r="G4276" s="34">
        <v>161.19999999999999</v>
      </c>
      <c r="H4276" s="14">
        <f t="shared" si="264"/>
        <v>8307234.8902399996</v>
      </c>
      <c r="I4276" s="11">
        <f t="shared" si="265"/>
        <v>287320</v>
      </c>
      <c r="J4276" s="11">
        <f t="shared" si="266"/>
        <v>5153371.5199999996</v>
      </c>
      <c r="K4276" s="11">
        <f t="shared" si="267"/>
        <v>0</v>
      </c>
    </row>
    <row r="4277" spans="1:11" s="11" customFormat="1">
      <c r="A4277" s="32">
        <v>2018</v>
      </c>
      <c r="B4277" s="32">
        <v>6002</v>
      </c>
      <c r="C4277" s="33" t="s">
        <v>563</v>
      </c>
      <c r="D4277" s="33" t="s">
        <v>564</v>
      </c>
      <c r="E4277" s="34">
        <v>177217</v>
      </c>
      <c r="F4277" s="35">
        <v>1.012</v>
      </c>
      <c r="G4277" s="34">
        <v>414.7</v>
      </c>
      <c r="H4277" s="14">
        <f t="shared" si="264"/>
        <v>743737.92578799999</v>
      </c>
      <c r="I4277" s="11">
        <f t="shared" si="265"/>
        <v>177217</v>
      </c>
      <c r="J4277" s="11">
        <f t="shared" si="266"/>
        <v>179343.60399999999</v>
      </c>
      <c r="K4277" s="11">
        <f t="shared" si="267"/>
        <v>0</v>
      </c>
    </row>
    <row r="4278" spans="1:11" s="11" customFormat="1">
      <c r="A4278" s="32">
        <v>2018</v>
      </c>
      <c r="B4278" s="32">
        <v>6004</v>
      </c>
      <c r="C4278" s="33" t="s">
        <v>563</v>
      </c>
      <c r="D4278" s="33" t="s">
        <v>564</v>
      </c>
      <c r="E4278" s="34">
        <v>46837</v>
      </c>
      <c r="F4278" s="35">
        <v>1.0780000000000001</v>
      </c>
      <c r="G4278" s="34" t="s">
        <v>364</v>
      </c>
      <c r="H4278" s="14" t="str">
        <f t="shared" si="264"/>
        <v/>
      </c>
      <c r="I4278" s="11" t="str">
        <f t="shared" si="265"/>
        <v/>
      </c>
      <c r="J4278" s="11" t="str">
        <f t="shared" si="266"/>
        <v/>
      </c>
      <c r="K4278" s="11">
        <f t="shared" si="267"/>
        <v>0</v>
      </c>
    </row>
    <row r="4279" spans="1:11" s="11" customFormat="1">
      <c r="A4279" s="32">
        <v>2018</v>
      </c>
      <c r="B4279" s="32">
        <v>6004</v>
      </c>
      <c r="C4279" s="33" t="s">
        <v>353</v>
      </c>
      <c r="D4279" s="33" t="s">
        <v>354</v>
      </c>
      <c r="E4279" s="34">
        <v>53379</v>
      </c>
      <c r="F4279" s="35">
        <v>25.236000000000001</v>
      </c>
      <c r="G4279" s="34" t="s">
        <v>364</v>
      </c>
      <c r="H4279" s="14" t="str">
        <f t="shared" si="264"/>
        <v/>
      </c>
      <c r="I4279" s="11" t="str">
        <f t="shared" si="265"/>
        <v/>
      </c>
      <c r="J4279" s="11" t="str">
        <f t="shared" si="266"/>
        <v/>
      </c>
      <c r="K4279" s="11">
        <f t="shared" si="267"/>
        <v>0</v>
      </c>
    </row>
    <row r="4280" spans="1:11" s="11" customFormat="1">
      <c r="A4280" s="32">
        <v>2018</v>
      </c>
      <c r="B4280" s="32">
        <v>6004</v>
      </c>
      <c r="C4280" s="33" t="s">
        <v>353</v>
      </c>
      <c r="D4280" s="33" t="s">
        <v>354</v>
      </c>
      <c r="E4280" s="34">
        <v>19942</v>
      </c>
      <c r="F4280" s="35">
        <v>25.061</v>
      </c>
      <c r="G4280" s="34" t="s">
        <v>364</v>
      </c>
      <c r="H4280" s="14" t="str">
        <f t="shared" si="264"/>
        <v/>
      </c>
      <c r="I4280" s="11" t="str">
        <f t="shared" si="265"/>
        <v/>
      </c>
      <c r="J4280" s="11" t="str">
        <f t="shared" si="266"/>
        <v/>
      </c>
      <c r="K4280" s="11">
        <f t="shared" si="267"/>
        <v>0</v>
      </c>
    </row>
    <row r="4281" spans="1:11" s="11" customFormat="1">
      <c r="A4281" s="32">
        <v>2018</v>
      </c>
      <c r="B4281" s="32">
        <v>6004</v>
      </c>
      <c r="C4281" s="33" t="s">
        <v>353</v>
      </c>
      <c r="D4281" s="33" t="s">
        <v>354</v>
      </c>
      <c r="E4281" s="34">
        <v>20142</v>
      </c>
      <c r="F4281" s="35">
        <v>25.341999999999999</v>
      </c>
      <c r="G4281" s="34" t="s">
        <v>364</v>
      </c>
      <c r="H4281" s="14" t="str">
        <f t="shared" si="264"/>
        <v/>
      </c>
      <c r="I4281" s="11" t="str">
        <f t="shared" si="265"/>
        <v/>
      </c>
      <c r="J4281" s="11" t="str">
        <f t="shared" si="266"/>
        <v/>
      </c>
      <c r="K4281" s="11">
        <f t="shared" si="267"/>
        <v>0</v>
      </c>
    </row>
    <row r="4282" spans="1:11" s="11" customFormat="1">
      <c r="A4282" s="32">
        <v>2018</v>
      </c>
      <c r="B4282" s="32">
        <v>6009</v>
      </c>
      <c r="C4282" s="33" t="s">
        <v>363</v>
      </c>
      <c r="D4282" s="33" t="s">
        <v>354</v>
      </c>
      <c r="E4282" s="34">
        <v>16412</v>
      </c>
      <c r="F4282" s="35">
        <v>16.57</v>
      </c>
      <c r="G4282" s="34">
        <v>192.9</v>
      </c>
      <c r="H4282" s="14">
        <f t="shared" si="264"/>
        <v>524585.45436000009</v>
      </c>
      <c r="I4282" s="11">
        <f t="shared" si="265"/>
        <v>16412</v>
      </c>
      <c r="J4282" s="11">
        <f t="shared" si="266"/>
        <v>271946.84000000003</v>
      </c>
      <c r="K4282" s="11">
        <f t="shared" si="267"/>
        <v>0</v>
      </c>
    </row>
    <row r="4283" spans="1:11" s="11" customFormat="1">
      <c r="A4283" s="32">
        <v>2018</v>
      </c>
      <c r="B4283" s="32">
        <v>6009</v>
      </c>
      <c r="C4283" s="33" t="s">
        <v>363</v>
      </c>
      <c r="D4283" s="33" t="s">
        <v>354</v>
      </c>
      <c r="E4283" s="34">
        <v>48902</v>
      </c>
      <c r="F4283" s="35">
        <v>17.079999999999998</v>
      </c>
      <c r="G4283" s="34">
        <v>191.2</v>
      </c>
      <c r="H4283" s="14">
        <f t="shared" si="264"/>
        <v>1596990.6579199999</v>
      </c>
      <c r="I4283" s="11">
        <f t="shared" si="265"/>
        <v>48902</v>
      </c>
      <c r="J4283" s="11">
        <f t="shared" si="266"/>
        <v>835246.15999999992</v>
      </c>
      <c r="K4283" s="11">
        <f t="shared" si="267"/>
        <v>0</v>
      </c>
    </row>
    <row r="4284" spans="1:11" s="11" customFormat="1">
      <c r="A4284" s="32">
        <v>2018</v>
      </c>
      <c r="B4284" s="32">
        <v>6009</v>
      </c>
      <c r="C4284" s="33" t="s">
        <v>363</v>
      </c>
      <c r="D4284" s="33" t="s">
        <v>354</v>
      </c>
      <c r="E4284" s="34">
        <v>32810</v>
      </c>
      <c r="F4284" s="35">
        <v>18.03</v>
      </c>
      <c r="G4284" s="34">
        <v>195.5</v>
      </c>
      <c r="H4284" s="14">
        <f t="shared" si="264"/>
        <v>1156508.2065000001</v>
      </c>
      <c r="I4284" s="11">
        <f t="shared" si="265"/>
        <v>32810</v>
      </c>
      <c r="J4284" s="11">
        <f t="shared" si="266"/>
        <v>591564.30000000005</v>
      </c>
      <c r="K4284" s="11">
        <f t="shared" si="267"/>
        <v>0</v>
      </c>
    </row>
    <row r="4285" spans="1:11" s="11" customFormat="1">
      <c r="A4285" s="32">
        <v>2018</v>
      </c>
      <c r="B4285" s="32">
        <v>6009</v>
      </c>
      <c r="C4285" s="33" t="s">
        <v>565</v>
      </c>
      <c r="D4285" s="33" t="s">
        <v>566</v>
      </c>
      <c r="E4285" s="34">
        <v>3046</v>
      </c>
      <c r="F4285" s="35">
        <v>5.9</v>
      </c>
      <c r="G4285" s="34">
        <v>1493.8</v>
      </c>
      <c r="H4285" s="14">
        <f t="shared" si="264"/>
        <v>268456.7732</v>
      </c>
      <c r="I4285" s="11">
        <f t="shared" si="265"/>
        <v>3046</v>
      </c>
      <c r="J4285" s="11">
        <f t="shared" si="266"/>
        <v>17971.400000000001</v>
      </c>
      <c r="K4285" s="11">
        <f t="shared" si="267"/>
        <v>0</v>
      </c>
    </row>
    <row r="4286" spans="1:11" s="11" customFormat="1">
      <c r="A4286" s="32">
        <v>2018</v>
      </c>
      <c r="B4286" s="32">
        <v>6009</v>
      </c>
      <c r="C4286" s="33" t="s">
        <v>363</v>
      </c>
      <c r="D4286" s="33" t="s">
        <v>354</v>
      </c>
      <c r="E4286" s="34">
        <v>49478</v>
      </c>
      <c r="F4286" s="35">
        <v>17.600000000000001</v>
      </c>
      <c r="G4286" s="34">
        <v>196.4</v>
      </c>
      <c r="H4286" s="14">
        <f t="shared" si="264"/>
        <v>1710276.3392</v>
      </c>
      <c r="I4286" s="11">
        <f t="shared" si="265"/>
        <v>49478</v>
      </c>
      <c r="J4286" s="11">
        <f t="shared" si="266"/>
        <v>870812.8</v>
      </c>
      <c r="K4286" s="11">
        <f t="shared" si="267"/>
        <v>0</v>
      </c>
    </row>
    <row r="4287" spans="1:11" s="11" customFormat="1">
      <c r="A4287" s="32">
        <v>2018</v>
      </c>
      <c r="B4287" s="32">
        <v>6009</v>
      </c>
      <c r="C4287" s="33" t="s">
        <v>363</v>
      </c>
      <c r="D4287" s="33" t="s">
        <v>354</v>
      </c>
      <c r="E4287" s="34">
        <v>81194</v>
      </c>
      <c r="F4287" s="35">
        <v>17.2</v>
      </c>
      <c r="G4287" s="34">
        <v>192.8</v>
      </c>
      <c r="H4287" s="14">
        <f t="shared" si="264"/>
        <v>2692522.9504</v>
      </c>
      <c r="I4287" s="11">
        <f t="shared" si="265"/>
        <v>81194</v>
      </c>
      <c r="J4287" s="11">
        <f t="shared" si="266"/>
        <v>1396536.8</v>
      </c>
      <c r="K4287" s="11">
        <f t="shared" si="267"/>
        <v>0</v>
      </c>
    </row>
    <row r="4288" spans="1:11" s="11" customFormat="1">
      <c r="A4288" s="32">
        <v>2018</v>
      </c>
      <c r="B4288" s="32">
        <v>6009</v>
      </c>
      <c r="C4288" s="33" t="s">
        <v>363</v>
      </c>
      <c r="D4288" s="33" t="s">
        <v>354</v>
      </c>
      <c r="E4288" s="34">
        <v>48693</v>
      </c>
      <c r="F4288" s="35">
        <v>17.46</v>
      </c>
      <c r="G4288" s="34">
        <v>197.7</v>
      </c>
      <c r="H4288" s="14">
        <f t="shared" si="264"/>
        <v>1680805.42506</v>
      </c>
      <c r="I4288" s="11">
        <f t="shared" si="265"/>
        <v>48693</v>
      </c>
      <c r="J4288" s="11">
        <f t="shared" si="266"/>
        <v>850179.78</v>
      </c>
      <c r="K4288" s="11">
        <f t="shared" si="267"/>
        <v>0</v>
      </c>
    </row>
    <row r="4289" spans="1:11" s="11" customFormat="1">
      <c r="A4289" s="32">
        <v>2018</v>
      </c>
      <c r="B4289" s="32">
        <v>6016</v>
      </c>
      <c r="C4289" s="33" t="s">
        <v>363</v>
      </c>
      <c r="D4289" s="33" t="s">
        <v>354</v>
      </c>
      <c r="E4289" s="34">
        <v>113622</v>
      </c>
      <c r="F4289" s="35">
        <v>17.989999999999998</v>
      </c>
      <c r="G4289" s="34" t="s">
        <v>364</v>
      </c>
      <c r="H4289" s="14" t="str">
        <f t="shared" si="264"/>
        <v/>
      </c>
      <c r="I4289" s="11" t="str">
        <f t="shared" si="265"/>
        <v/>
      </c>
      <c r="J4289" s="11" t="str">
        <f t="shared" si="266"/>
        <v/>
      </c>
      <c r="K4289" s="11">
        <f t="shared" si="267"/>
        <v>0</v>
      </c>
    </row>
    <row r="4290" spans="1:11" s="11" customFormat="1">
      <c r="A4290" s="32">
        <v>2018</v>
      </c>
      <c r="B4290" s="32">
        <v>6016</v>
      </c>
      <c r="C4290" s="33" t="s">
        <v>565</v>
      </c>
      <c r="D4290" s="33" t="s">
        <v>566</v>
      </c>
      <c r="E4290" s="34">
        <v>174</v>
      </c>
      <c r="F4290" s="35">
        <v>5.8</v>
      </c>
      <c r="G4290" s="34" t="s">
        <v>364</v>
      </c>
      <c r="H4290" s="14" t="str">
        <f t="shared" si="264"/>
        <v/>
      </c>
      <c r="I4290" s="11" t="str">
        <f t="shared" si="265"/>
        <v/>
      </c>
      <c r="J4290" s="11" t="str">
        <f t="shared" si="266"/>
        <v/>
      </c>
      <c r="K4290" s="11">
        <f t="shared" si="267"/>
        <v>0</v>
      </c>
    </row>
    <row r="4291" spans="1:11" s="11" customFormat="1">
      <c r="A4291" s="32">
        <v>2018</v>
      </c>
      <c r="B4291" s="32">
        <v>6017</v>
      </c>
      <c r="C4291" s="33" t="s">
        <v>363</v>
      </c>
      <c r="D4291" s="33" t="s">
        <v>354</v>
      </c>
      <c r="E4291" s="34">
        <v>16191</v>
      </c>
      <c r="F4291" s="35">
        <v>17.600000000000001</v>
      </c>
      <c r="G4291" s="34" t="s">
        <v>364</v>
      </c>
      <c r="H4291" s="14" t="str">
        <f t="shared" si="264"/>
        <v/>
      </c>
      <c r="I4291" s="11" t="str">
        <f t="shared" si="265"/>
        <v/>
      </c>
      <c r="J4291" s="11" t="str">
        <f t="shared" si="266"/>
        <v/>
      </c>
      <c r="K4291" s="11">
        <f t="shared" si="267"/>
        <v>0</v>
      </c>
    </row>
    <row r="4292" spans="1:11" s="11" customFormat="1">
      <c r="A4292" s="32">
        <v>2018</v>
      </c>
      <c r="B4292" s="32">
        <v>6017</v>
      </c>
      <c r="C4292" s="33" t="s">
        <v>363</v>
      </c>
      <c r="D4292" s="33" t="s">
        <v>354</v>
      </c>
      <c r="E4292" s="34">
        <v>128772</v>
      </c>
      <c r="F4292" s="35">
        <v>17.600000000000001</v>
      </c>
      <c r="G4292" s="34" t="s">
        <v>364</v>
      </c>
      <c r="H4292" s="14" t="str">
        <f t="shared" si="264"/>
        <v/>
      </c>
      <c r="I4292" s="11" t="str">
        <f t="shared" si="265"/>
        <v/>
      </c>
      <c r="J4292" s="11" t="str">
        <f t="shared" si="266"/>
        <v/>
      </c>
      <c r="K4292" s="11">
        <f t="shared" si="267"/>
        <v>0</v>
      </c>
    </row>
    <row r="4293" spans="1:11" s="11" customFormat="1">
      <c r="A4293" s="32">
        <v>2018</v>
      </c>
      <c r="B4293" s="32">
        <v>6017</v>
      </c>
      <c r="C4293" s="33" t="s">
        <v>363</v>
      </c>
      <c r="D4293" s="33" t="s">
        <v>354</v>
      </c>
      <c r="E4293" s="34">
        <v>32336</v>
      </c>
      <c r="F4293" s="35">
        <v>17.600000000000001</v>
      </c>
      <c r="G4293" s="34" t="s">
        <v>364</v>
      </c>
      <c r="H4293" s="14" t="str">
        <f t="shared" si="264"/>
        <v/>
      </c>
      <c r="I4293" s="11" t="str">
        <f t="shared" si="265"/>
        <v/>
      </c>
      <c r="J4293" s="11" t="str">
        <f t="shared" si="266"/>
        <v/>
      </c>
      <c r="K4293" s="11">
        <f t="shared" si="267"/>
        <v>0</v>
      </c>
    </row>
    <row r="4294" spans="1:11" s="11" customFormat="1">
      <c r="A4294" s="32">
        <v>2018</v>
      </c>
      <c r="B4294" s="32">
        <v>6018</v>
      </c>
      <c r="C4294" s="33" t="s">
        <v>353</v>
      </c>
      <c r="D4294" s="33" t="s">
        <v>354</v>
      </c>
      <c r="E4294" s="34">
        <v>1526</v>
      </c>
      <c r="F4294" s="35">
        <v>24.898</v>
      </c>
      <c r="G4294" s="34">
        <v>178</v>
      </c>
      <c r="H4294" s="14">
        <f t="shared" ref="H4294:H4357" si="268">IF(I4294="","",G4294/100*F4294*E4294)</f>
        <v>67629.939440000002</v>
      </c>
      <c r="I4294" s="11">
        <f t="shared" ref="I4294:I4357" si="269">IF(OR(G4294=".",F4294=".",E4294="."),"",E4294)</f>
        <v>1526</v>
      </c>
      <c r="J4294" s="11">
        <f t="shared" ref="J4294:J4357" si="270">IF(I4294="","",F4294*I4294)</f>
        <v>37994.347999999998</v>
      </c>
      <c r="K4294" s="11">
        <f t="shared" ref="K4294:K4357" si="271">IF(C4294="LIG",1,0)</f>
        <v>0</v>
      </c>
    </row>
    <row r="4295" spans="1:11" s="11" customFormat="1">
      <c r="A4295" s="32">
        <v>2018</v>
      </c>
      <c r="B4295" s="32">
        <v>6018</v>
      </c>
      <c r="C4295" s="33" t="s">
        <v>565</v>
      </c>
      <c r="D4295" s="33" t="s">
        <v>566</v>
      </c>
      <c r="E4295" s="34">
        <v>2016</v>
      </c>
      <c r="F4295" s="35">
        <v>5.84</v>
      </c>
      <c r="G4295" s="34">
        <v>1602.9</v>
      </c>
      <c r="H4295" s="14">
        <f t="shared" si="268"/>
        <v>188716.46975999998</v>
      </c>
      <c r="I4295" s="11">
        <f t="shared" si="269"/>
        <v>2016</v>
      </c>
      <c r="J4295" s="11">
        <f t="shared" si="270"/>
        <v>11773.44</v>
      </c>
      <c r="K4295" s="11">
        <f t="shared" si="271"/>
        <v>0</v>
      </c>
    </row>
    <row r="4296" spans="1:11" s="11" customFormat="1">
      <c r="A4296" s="32">
        <v>2018</v>
      </c>
      <c r="B4296" s="32">
        <v>6018</v>
      </c>
      <c r="C4296" s="33" t="s">
        <v>353</v>
      </c>
      <c r="D4296" s="33" t="s">
        <v>354</v>
      </c>
      <c r="E4296" s="34">
        <v>14230</v>
      </c>
      <c r="F4296" s="35">
        <v>26.012</v>
      </c>
      <c r="G4296" s="34">
        <v>192.5</v>
      </c>
      <c r="H4296" s="14">
        <f t="shared" si="268"/>
        <v>712540.21300000011</v>
      </c>
      <c r="I4296" s="11">
        <f t="shared" si="269"/>
        <v>14230</v>
      </c>
      <c r="J4296" s="11">
        <f t="shared" si="270"/>
        <v>370150.76</v>
      </c>
      <c r="K4296" s="11">
        <f t="shared" si="271"/>
        <v>0</v>
      </c>
    </row>
    <row r="4297" spans="1:11" s="11" customFormat="1">
      <c r="A4297" s="32">
        <v>2018</v>
      </c>
      <c r="B4297" s="32">
        <v>6018</v>
      </c>
      <c r="C4297" s="33" t="s">
        <v>353</v>
      </c>
      <c r="D4297" s="33" t="s">
        <v>354</v>
      </c>
      <c r="E4297" s="34">
        <v>36798</v>
      </c>
      <c r="F4297" s="35">
        <v>25.052</v>
      </c>
      <c r="G4297" s="34">
        <v>183.3</v>
      </c>
      <c r="H4297" s="14">
        <f t="shared" si="268"/>
        <v>1689775.7881680003</v>
      </c>
      <c r="I4297" s="11">
        <f t="shared" si="269"/>
        <v>36798</v>
      </c>
      <c r="J4297" s="11">
        <f t="shared" si="270"/>
        <v>921863.49600000004</v>
      </c>
      <c r="K4297" s="11">
        <f t="shared" si="271"/>
        <v>0</v>
      </c>
    </row>
    <row r="4298" spans="1:11" s="11" customFormat="1">
      <c r="A4298" s="32">
        <v>2018</v>
      </c>
      <c r="B4298" s="32">
        <v>6018</v>
      </c>
      <c r="C4298" s="33" t="s">
        <v>353</v>
      </c>
      <c r="D4298" s="33" t="s">
        <v>354</v>
      </c>
      <c r="E4298" s="34">
        <v>24196</v>
      </c>
      <c r="F4298" s="35">
        <v>22.41</v>
      </c>
      <c r="G4298" s="34">
        <v>189.8</v>
      </c>
      <c r="H4298" s="14">
        <f t="shared" si="268"/>
        <v>1029157.0192800001</v>
      </c>
      <c r="I4298" s="11">
        <f t="shared" si="269"/>
        <v>24196</v>
      </c>
      <c r="J4298" s="11">
        <f t="shared" si="270"/>
        <v>542232.36</v>
      </c>
      <c r="K4298" s="11">
        <f t="shared" si="271"/>
        <v>0</v>
      </c>
    </row>
    <row r="4299" spans="1:11" s="11" customFormat="1">
      <c r="A4299" s="32">
        <v>2018</v>
      </c>
      <c r="B4299" s="32">
        <v>6018</v>
      </c>
      <c r="C4299" s="33" t="s">
        <v>353</v>
      </c>
      <c r="D4299" s="33" t="s">
        <v>354</v>
      </c>
      <c r="E4299" s="34">
        <v>17317</v>
      </c>
      <c r="F4299" s="35">
        <v>22.925999999999998</v>
      </c>
      <c r="G4299" s="34">
        <v>169.5</v>
      </c>
      <c r="H4299" s="14">
        <f t="shared" si="268"/>
        <v>672931.17368999997</v>
      </c>
      <c r="I4299" s="11">
        <f t="shared" si="269"/>
        <v>17317</v>
      </c>
      <c r="J4299" s="11">
        <f t="shared" si="270"/>
        <v>397009.54199999996</v>
      </c>
      <c r="K4299" s="11">
        <f t="shared" si="271"/>
        <v>0</v>
      </c>
    </row>
    <row r="4300" spans="1:11" s="11" customFormat="1">
      <c r="A4300" s="32">
        <v>2018</v>
      </c>
      <c r="B4300" s="32">
        <v>6018</v>
      </c>
      <c r="C4300" s="33" t="s">
        <v>353</v>
      </c>
      <c r="D4300" s="33" t="s">
        <v>354</v>
      </c>
      <c r="E4300" s="34">
        <v>17688</v>
      </c>
      <c r="F4300" s="35">
        <v>23.34</v>
      </c>
      <c r="G4300" s="34">
        <v>194.8</v>
      </c>
      <c r="H4300" s="14">
        <f t="shared" si="268"/>
        <v>804208.26816000009</v>
      </c>
      <c r="I4300" s="11">
        <f t="shared" si="269"/>
        <v>17688</v>
      </c>
      <c r="J4300" s="11">
        <f t="shared" si="270"/>
        <v>412837.92</v>
      </c>
      <c r="K4300" s="11">
        <f t="shared" si="271"/>
        <v>0</v>
      </c>
    </row>
    <row r="4301" spans="1:11" s="11" customFormat="1">
      <c r="A4301" s="32">
        <v>2018</v>
      </c>
      <c r="B4301" s="32">
        <v>6019</v>
      </c>
      <c r="C4301" s="33" t="s">
        <v>353</v>
      </c>
      <c r="D4301" s="33" t="s">
        <v>354</v>
      </c>
      <c r="E4301" s="34">
        <v>47396</v>
      </c>
      <c r="F4301" s="35">
        <v>25.08</v>
      </c>
      <c r="G4301" s="34" t="s">
        <v>364</v>
      </c>
      <c r="H4301" s="14" t="str">
        <f t="shared" si="268"/>
        <v/>
      </c>
      <c r="I4301" s="11" t="str">
        <f t="shared" si="269"/>
        <v/>
      </c>
      <c r="J4301" s="11" t="str">
        <f t="shared" si="270"/>
        <v/>
      </c>
      <c r="K4301" s="11">
        <f t="shared" si="271"/>
        <v>0</v>
      </c>
    </row>
    <row r="4302" spans="1:11" s="11" customFormat="1">
      <c r="A4302" s="32">
        <v>2018</v>
      </c>
      <c r="B4302" s="32">
        <v>6019</v>
      </c>
      <c r="C4302" s="33" t="s">
        <v>353</v>
      </c>
      <c r="D4302" s="33" t="s">
        <v>354</v>
      </c>
      <c r="E4302" s="34">
        <v>15968</v>
      </c>
      <c r="F4302" s="35">
        <v>22.9</v>
      </c>
      <c r="G4302" s="34" t="s">
        <v>364</v>
      </c>
      <c r="H4302" s="14" t="str">
        <f t="shared" si="268"/>
        <v/>
      </c>
      <c r="I4302" s="11" t="str">
        <f t="shared" si="269"/>
        <v/>
      </c>
      <c r="J4302" s="11" t="str">
        <f t="shared" si="270"/>
        <v/>
      </c>
      <c r="K4302" s="11">
        <f t="shared" si="271"/>
        <v>0</v>
      </c>
    </row>
    <row r="4303" spans="1:11" s="11" customFormat="1">
      <c r="A4303" s="32">
        <v>2018</v>
      </c>
      <c r="B4303" s="32">
        <v>6019</v>
      </c>
      <c r="C4303" s="33" t="s">
        <v>353</v>
      </c>
      <c r="D4303" s="33" t="s">
        <v>354</v>
      </c>
      <c r="E4303" s="34">
        <v>9227</v>
      </c>
      <c r="F4303" s="35">
        <v>26.1</v>
      </c>
      <c r="G4303" s="34" t="s">
        <v>364</v>
      </c>
      <c r="H4303" s="14" t="str">
        <f t="shared" si="268"/>
        <v/>
      </c>
      <c r="I4303" s="11" t="str">
        <f t="shared" si="269"/>
        <v/>
      </c>
      <c r="J4303" s="11" t="str">
        <f t="shared" si="270"/>
        <v/>
      </c>
      <c r="K4303" s="11">
        <f t="shared" si="271"/>
        <v>0</v>
      </c>
    </row>
    <row r="4304" spans="1:11" s="11" customFormat="1">
      <c r="A4304" s="32">
        <v>2018</v>
      </c>
      <c r="B4304" s="32">
        <v>6019</v>
      </c>
      <c r="C4304" s="33" t="s">
        <v>353</v>
      </c>
      <c r="D4304" s="33" t="s">
        <v>354</v>
      </c>
      <c r="E4304" s="34">
        <v>35014</v>
      </c>
      <c r="F4304" s="35">
        <v>25.44</v>
      </c>
      <c r="G4304" s="34" t="s">
        <v>364</v>
      </c>
      <c r="H4304" s="14" t="str">
        <f t="shared" si="268"/>
        <v/>
      </c>
      <c r="I4304" s="11" t="str">
        <f t="shared" si="269"/>
        <v/>
      </c>
      <c r="J4304" s="11" t="str">
        <f t="shared" si="270"/>
        <v/>
      </c>
      <c r="K4304" s="11">
        <f t="shared" si="271"/>
        <v>0</v>
      </c>
    </row>
    <row r="4305" spans="1:11" s="11" customFormat="1">
      <c r="A4305" s="32">
        <v>2018</v>
      </c>
      <c r="B4305" s="32">
        <v>6019</v>
      </c>
      <c r="C4305" s="33" t="s">
        <v>353</v>
      </c>
      <c r="D4305" s="33" t="s">
        <v>354</v>
      </c>
      <c r="E4305" s="34">
        <v>48380</v>
      </c>
      <c r="F4305" s="35">
        <v>24.64</v>
      </c>
      <c r="G4305" s="34" t="s">
        <v>364</v>
      </c>
      <c r="H4305" s="14" t="str">
        <f t="shared" si="268"/>
        <v/>
      </c>
      <c r="I4305" s="11" t="str">
        <f t="shared" si="269"/>
        <v/>
      </c>
      <c r="J4305" s="11" t="str">
        <f t="shared" si="270"/>
        <v/>
      </c>
      <c r="K4305" s="11">
        <f t="shared" si="271"/>
        <v>0</v>
      </c>
    </row>
    <row r="4306" spans="1:11" s="11" customFormat="1">
      <c r="A4306" s="32">
        <v>2018</v>
      </c>
      <c r="B4306" s="32">
        <v>6019</v>
      </c>
      <c r="C4306" s="33" t="s">
        <v>353</v>
      </c>
      <c r="D4306" s="33" t="s">
        <v>354</v>
      </c>
      <c r="E4306" s="34">
        <v>62722</v>
      </c>
      <c r="F4306" s="35">
        <v>22.08</v>
      </c>
      <c r="G4306" s="34" t="s">
        <v>364</v>
      </c>
      <c r="H4306" s="14" t="str">
        <f t="shared" si="268"/>
        <v/>
      </c>
      <c r="I4306" s="11" t="str">
        <f t="shared" si="269"/>
        <v/>
      </c>
      <c r="J4306" s="11" t="str">
        <f t="shared" si="270"/>
        <v/>
      </c>
      <c r="K4306" s="11">
        <f t="shared" si="271"/>
        <v>0</v>
      </c>
    </row>
    <row r="4307" spans="1:11" s="11" customFormat="1">
      <c r="A4307" s="32">
        <v>2018</v>
      </c>
      <c r="B4307" s="32">
        <v>6019</v>
      </c>
      <c r="C4307" s="33" t="s">
        <v>563</v>
      </c>
      <c r="D4307" s="33" t="s">
        <v>564</v>
      </c>
      <c r="E4307" s="34">
        <v>30626</v>
      </c>
      <c r="F4307" s="35">
        <v>1</v>
      </c>
      <c r="G4307" s="34" t="s">
        <v>364</v>
      </c>
      <c r="H4307" s="14" t="str">
        <f t="shared" si="268"/>
        <v/>
      </c>
      <c r="I4307" s="11" t="str">
        <f t="shared" si="269"/>
        <v/>
      </c>
      <c r="J4307" s="11" t="str">
        <f t="shared" si="270"/>
        <v/>
      </c>
      <c r="K4307" s="11">
        <f t="shared" si="271"/>
        <v>0</v>
      </c>
    </row>
    <row r="4308" spans="1:11" s="11" customFormat="1">
      <c r="A4308" s="32">
        <v>2018</v>
      </c>
      <c r="B4308" s="32">
        <v>6021</v>
      </c>
      <c r="C4308" s="33" t="s">
        <v>363</v>
      </c>
      <c r="D4308" s="33" t="s">
        <v>354</v>
      </c>
      <c r="E4308" s="34">
        <v>179040</v>
      </c>
      <c r="F4308" s="35">
        <v>20.56</v>
      </c>
      <c r="G4308" s="34">
        <v>255.6</v>
      </c>
      <c r="H4308" s="14">
        <f t="shared" si="268"/>
        <v>9408795.4943999983</v>
      </c>
      <c r="I4308" s="11">
        <f t="shared" si="269"/>
        <v>179040</v>
      </c>
      <c r="J4308" s="11">
        <f t="shared" si="270"/>
        <v>3681062.4</v>
      </c>
      <c r="K4308" s="11">
        <f t="shared" si="271"/>
        <v>0</v>
      </c>
    </row>
    <row r="4309" spans="1:11" s="11" customFormat="1">
      <c r="A4309" s="32">
        <v>2018</v>
      </c>
      <c r="B4309" s="32">
        <v>6021</v>
      </c>
      <c r="C4309" s="33" t="s">
        <v>563</v>
      </c>
      <c r="D4309" s="33" t="s">
        <v>564</v>
      </c>
      <c r="E4309" s="34">
        <v>953</v>
      </c>
      <c r="F4309" s="35">
        <v>1.05</v>
      </c>
      <c r="G4309" s="34">
        <v>239</v>
      </c>
      <c r="H4309" s="14">
        <f t="shared" si="268"/>
        <v>2391.5535</v>
      </c>
      <c r="I4309" s="11">
        <f t="shared" si="269"/>
        <v>953</v>
      </c>
      <c r="J4309" s="11">
        <f t="shared" si="270"/>
        <v>1000.6500000000001</v>
      </c>
      <c r="K4309" s="11">
        <f t="shared" si="271"/>
        <v>0</v>
      </c>
    </row>
    <row r="4310" spans="1:11" s="11" customFormat="1">
      <c r="A4310" s="32">
        <v>2018</v>
      </c>
      <c r="B4310" s="32">
        <v>6021</v>
      </c>
      <c r="C4310" s="33" t="s">
        <v>363</v>
      </c>
      <c r="D4310" s="33" t="s">
        <v>354</v>
      </c>
      <c r="E4310" s="34">
        <v>155944</v>
      </c>
      <c r="F4310" s="35">
        <v>19.39</v>
      </c>
      <c r="G4310" s="34">
        <v>205.3</v>
      </c>
      <c r="H4310" s="14">
        <f t="shared" si="268"/>
        <v>6207767.29048</v>
      </c>
      <c r="I4310" s="11">
        <f t="shared" si="269"/>
        <v>155944</v>
      </c>
      <c r="J4310" s="11">
        <f t="shared" si="270"/>
        <v>3023754.16</v>
      </c>
      <c r="K4310" s="11">
        <f t="shared" si="271"/>
        <v>0</v>
      </c>
    </row>
    <row r="4311" spans="1:11" s="11" customFormat="1">
      <c r="A4311" s="32">
        <v>2018</v>
      </c>
      <c r="B4311" s="32">
        <v>6030</v>
      </c>
      <c r="C4311" s="33" t="s">
        <v>362</v>
      </c>
      <c r="D4311" s="33" t="s">
        <v>354</v>
      </c>
      <c r="E4311" s="34">
        <v>635360</v>
      </c>
      <c r="F4311" s="35">
        <v>12.6</v>
      </c>
      <c r="G4311" s="34">
        <v>145.69999999999999</v>
      </c>
      <c r="H4311" s="14">
        <f t="shared" si="268"/>
        <v>11664065.951999998</v>
      </c>
      <c r="I4311" s="11">
        <f t="shared" si="269"/>
        <v>635360</v>
      </c>
      <c r="J4311" s="11">
        <f t="shared" si="270"/>
        <v>8005536</v>
      </c>
      <c r="K4311" s="11">
        <f t="shared" si="271"/>
        <v>1</v>
      </c>
    </row>
    <row r="4312" spans="1:11" s="11" customFormat="1">
      <c r="A4312" s="32">
        <v>2018</v>
      </c>
      <c r="B4312" s="32">
        <v>6030</v>
      </c>
      <c r="C4312" s="33" t="s">
        <v>565</v>
      </c>
      <c r="D4312" s="33" t="s">
        <v>566</v>
      </c>
      <c r="E4312" s="34">
        <v>429</v>
      </c>
      <c r="F4312" s="35">
        <v>5.7</v>
      </c>
      <c r="G4312" s="34">
        <v>1503.9</v>
      </c>
      <c r="H4312" s="14">
        <f t="shared" si="268"/>
        <v>36774.866699999999</v>
      </c>
      <c r="I4312" s="11">
        <f t="shared" si="269"/>
        <v>429</v>
      </c>
      <c r="J4312" s="11">
        <f t="shared" si="270"/>
        <v>2445.3000000000002</v>
      </c>
      <c r="K4312" s="11">
        <f t="shared" si="271"/>
        <v>0</v>
      </c>
    </row>
    <row r="4313" spans="1:11" s="11" customFormat="1">
      <c r="A4313" s="32">
        <v>2018</v>
      </c>
      <c r="B4313" s="32">
        <v>6031</v>
      </c>
      <c r="C4313" s="33" t="s">
        <v>353</v>
      </c>
      <c r="D4313" s="33" t="s">
        <v>354</v>
      </c>
      <c r="E4313" s="34">
        <v>25790</v>
      </c>
      <c r="F4313" s="35">
        <v>23.72</v>
      </c>
      <c r="G4313" s="34">
        <v>168.3</v>
      </c>
      <c r="H4313" s="14">
        <f t="shared" si="268"/>
        <v>1029556.4004</v>
      </c>
      <c r="I4313" s="11">
        <f t="shared" si="269"/>
        <v>25790</v>
      </c>
      <c r="J4313" s="11">
        <f t="shared" si="270"/>
        <v>611738.79999999993</v>
      </c>
      <c r="K4313" s="11">
        <f t="shared" si="271"/>
        <v>0</v>
      </c>
    </row>
    <row r="4314" spans="1:11" s="11" customFormat="1">
      <c r="A4314" s="32">
        <v>2018</v>
      </c>
      <c r="B4314" s="32">
        <v>6031</v>
      </c>
      <c r="C4314" s="33" t="s">
        <v>353</v>
      </c>
      <c r="D4314" s="33" t="s">
        <v>354</v>
      </c>
      <c r="E4314" s="34">
        <v>32897</v>
      </c>
      <c r="F4314" s="35">
        <v>23.4</v>
      </c>
      <c r="G4314" s="34">
        <v>161.4</v>
      </c>
      <c r="H4314" s="14">
        <f t="shared" si="268"/>
        <v>1242440.7372000001</v>
      </c>
      <c r="I4314" s="11">
        <f t="shared" si="269"/>
        <v>32897</v>
      </c>
      <c r="J4314" s="11">
        <f t="shared" si="270"/>
        <v>769789.79999999993</v>
      </c>
      <c r="K4314" s="11">
        <f t="shared" si="271"/>
        <v>0</v>
      </c>
    </row>
    <row r="4315" spans="1:11" s="11" customFormat="1">
      <c r="A4315" s="32">
        <v>2018</v>
      </c>
      <c r="B4315" s="32">
        <v>6031</v>
      </c>
      <c r="C4315" s="33" t="s">
        <v>353</v>
      </c>
      <c r="D4315" s="33" t="s">
        <v>354</v>
      </c>
      <c r="E4315" s="34">
        <v>60348</v>
      </c>
      <c r="F4315" s="35">
        <v>23.69</v>
      </c>
      <c r="G4315" s="34">
        <v>213.5</v>
      </c>
      <c r="H4315" s="14">
        <f t="shared" si="268"/>
        <v>3052290.1962000001</v>
      </c>
      <c r="I4315" s="11">
        <f t="shared" si="269"/>
        <v>60348</v>
      </c>
      <c r="J4315" s="11">
        <f t="shared" si="270"/>
        <v>1429644.12</v>
      </c>
      <c r="K4315" s="11">
        <f t="shared" si="271"/>
        <v>0</v>
      </c>
    </row>
    <row r="4316" spans="1:11" s="11" customFormat="1">
      <c r="A4316" s="32">
        <v>2018</v>
      </c>
      <c r="B4316" s="32">
        <v>6031</v>
      </c>
      <c r="C4316" s="33" t="s">
        <v>565</v>
      </c>
      <c r="D4316" s="33" t="s">
        <v>566</v>
      </c>
      <c r="E4316" s="34">
        <v>2707</v>
      </c>
      <c r="F4316" s="35">
        <v>5.8</v>
      </c>
      <c r="G4316" s="34">
        <v>1616.9</v>
      </c>
      <c r="H4316" s="14">
        <f t="shared" si="268"/>
        <v>253863.00139999998</v>
      </c>
      <c r="I4316" s="11">
        <f t="shared" si="269"/>
        <v>2707</v>
      </c>
      <c r="J4316" s="11">
        <f t="shared" si="270"/>
        <v>15700.6</v>
      </c>
      <c r="K4316" s="11">
        <f t="shared" si="271"/>
        <v>0</v>
      </c>
    </row>
    <row r="4317" spans="1:11" s="11" customFormat="1">
      <c r="A4317" s="32">
        <v>2018</v>
      </c>
      <c r="B4317" s="32">
        <v>6034</v>
      </c>
      <c r="C4317" s="33" t="s">
        <v>563</v>
      </c>
      <c r="D4317" s="33" t="s">
        <v>564</v>
      </c>
      <c r="E4317" s="34">
        <v>91896</v>
      </c>
      <c r="F4317" s="35">
        <v>1.01</v>
      </c>
      <c r="G4317" s="34">
        <v>332.4</v>
      </c>
      <c r="H4317" s="14">
        <f t="shared" si="268"/>
        <v>308516.92703999998</v>
      </c>
      <c r="I4317" s="11">
        <f t="shared" si="269"/>
        <v>91896</v>
      </c>
      <c r="J4317" s="11">
        <f t="shared" si="270"/>
        <v>92814.96</v>
      </c>
      <c r="K4317" s="11">
        <f t="shared" si="271"/>
        <v>0</v>
      </c>
    </row>
    <row r="4318" spans="1:11" s="11" customFormat="1">
      <c r="A4318" s="32">
        <v>2018</v>
      </c>
      <c r="B4318" s="32">
        <v>6041</v>
      </c>
      <c r="C4318" s="33" t="s">
        <v>353</v>
      </c>
      <c r="D4318" s="33" t="s">
        <v>354</v>
      </c>
      <c r="E4318" s="34">
        <v>27018</v>
      </c>
      <c r="F4318" s="35">
        <v>21.72</v>
      </c>
      <c r="G4318" s="34">
        <v>160.5</v>
      </c>
      <c r="H4318" s="14">
        <f t="shared" si="268"/>
        <v>941863.69079999998</v>
      </c>
      <c r="I4318" s="11">
        <f t="shared" si="269"/>
        <v>27018</v>
      </c>
      <c r="J4318" s="11">
        <f t="shared" si="270"/>
        <v>586830.96</v>
      </c>
      <c r="K4318" s="11">
        <f t="shared" si="271"/>
        <v>0</v>
      </c>
    </row>
    <row r="4319" spans="1:11" s="11" customFormat="1">
      <c r="A4319" s="32">
        <v>2018</v>
      </c>
      <c r="B4319" s="32">
        <v>6041</v>
      </c>
      <c r="C4319" s="33" t="s">
        <v>353</v>
      </c>
      <c r="D4319" s="33" t="s">
        <v>354</v>
      </c>
      <c r="E4319" s="34">
        <v>26862</v>
      </c>
      <c r="F4319" s="35">
        <v>22.54</v>
      </c>
      <c r="G4319" s="34">
        <v>199</v>
      </c>
      <c r="H4319" s="14">
        <f t="shared" si="268"/>
        <v>1204884.2652</v>
      </c>
      <c r="I4319" s="11">
        <f t="shared" si="269"/>
        <v>26862</v>
      </c>
      <c r="J4319" s="11">
        <f t="shared" si="270"/>
        <v>605469.48</v>
      </c>
      <c r="K4319" s="11">
        <f t="shared" si="271"/>
        <v>0</v>
      </c>
    </row>
    <row r="4320" spans="1:11" s="11" customFormat="1">
      <c r="A4320" s="32">
        <v>2018</v>
      </c>
      <c r="B4320" s="32">
        <v>6041</v>
      </c>
      <c r="C4320" s="33" t="s">
        <v>353</v>
      </c>
      <c r="D4320" s="33" t="s">
        <v>354</v>
      </c>
      <c r="E4320" s="34">
        <v>3585</v>
      </c>
      <c r="F4320" s="35">
        <v>23.58</v>
      </c>
      <c r="G4320" s="34">
        <v>212.6</v>
      </c>
      <c r="H4320" s="14">
        <f t="shared" si="268"/>
        <v>179719.92179999998</v>
      </c>
      <c r="I4320" s="11">
        <f t="shared" si="269"/>
        <v>3585</v>
      </c>
      <c r="J4320" s="11">
        <f t="shared" si="270"/>
        <v>84534.299999999988</v>
      </c>
      <c r="K4320" s="11">
        <f t="shared" si="271"/>
        <v>0</v>
      </c>
    </row>
    <row r="4321" spans="1:11" s="11" customFormat="1">
      <c r="A4321" s="32">
        <v>2018</v>
      </c>
      <c r="B4321" s="32">
        <v>6041</v>
      </c>
      <c r="C4321" s="33" t="s">
        <v>353</v>
      </c>
      <c r="D4321" s="33" t="s">
        <v>354</v>
      </c>
      <c r="E4321" s="34">
        <v>4947</v>
      </c>
      <c r="F4321" s="35">
        <v>23.7</v>
      </c>
      <c r="G4321" s="34">
        <v>173.3</v>
      </c>
      <c r="H4321" s="14">
        <f t="shared" si="268"/>
        <v>203183.67869999999</v>
      </c>
      <c r="I4321" s="11">
        <f t="shared" si="269"/>
        <v>4947</v>
      </c>
      <c r="J4321" s="11">
        <f t="shared" si="270"/>
        <v>117243.9</v>
      </c>
      <c r="K4321" s="11">
        <f t="shared" si="271"/>
        <v>0</v>
      </c>
    </row>
    <row r="4322" spans="1:11" s="11" customFormat="1">
      <c r="A4322" s="32">
        <v>2018</v>
      </c>
      <c r="B4322" s="32">
        <v>6041</v>
      </c>
      <c r="C4322" s="33" t="s">
        <v>353</v>
      </c>
      <c r="D4322" s="33" t="s">
        <v>354</v>
      </c>
      <c r="E4322" s="34">
        <v>11097</v>
      </c>
      <c r="F4322" s="35">
        <v>23.1</v>
      </c>
      <c r="G4322" s="34">
        <v>178.5</v>
      </c>
      <c r="H4322" s="14">
        <f t="shared" si="268"/>
        <v>457568.1495</v>
      </c>
      <c r="I4322" s="11">
        <f t="shared" si="269"/>
        <v>11097</v>
      </c>
      <c r="J4322" s="11">
        <f t="shared" si="270"/>
        <v>256340.7</v>
      </c>
      <c r="K4322" s="11">
        <f t="shared" si="271"/>
        <v>0</v>
      </c>
    </row>
    <row r="4323" spans="1:11" s="11" customFormat="1">
      <c r="A4323" s="32">
        <v>2018</v>
      </c>
      <c r="B4323" s="32">
        <v>6041</v>
      </c>
      <c r="C4323" s="33" t="s">
        <v>353</v>
      </c>
      <c r="D4323" s="33" t="s">
        <v>354</v>
      </c>
      <c r="E4323" s="34">
        <v>5669</v>
      </c>
      <c r="F4323" s="35">
        <v>23.08</v>
      </c>
      <c r="G4323" s="34">
        <v>178.8</v>
      </c>
      <c r="H4323" s="14">
        <f t="shared" si="268"/>
        <v>233942.84975999995</v>
      </c>
      <c r="I4323" s="11">
        <f t="shared" si="269"/>
        <v>5669</v>
      </c>
      <c r="J4323" s="11">
        <f t="shared" si="270"/>
        <v>130840.51999999999</v>
      </c>
      <c r="K4323" s="11">
        <f t="shared" si="271"/>
        <v>0</v>
      </c>
    </row>
    <row r="4324" spans="1:11" s="11" customFormat="1">
      <c r="A4324" s="32">
        <v>2018</v>
      </c>
      <c r="B4324" s="32">
        <v>6041</v>
      </c>
      <c r="C4324" s="33" t="s">
        <v>353</v>
      </c>
      <c r="D4324" s="33" t="s">
        <v>354</v>
      </c>
      <c r="E4324" s="34">
        <v>11558</v>
      </c>
      <c r="F4324" s="35">
        <v>23.1</v>
      </c>
      <c r="G4324" s="34">
        <v>163.4</v>
      </c>
      <c r="H4324" s="14">
        <f t="shared" si="268"/>
        <v>436261.33320000005</v>
      </c>
      <c r="I4324" s="11">
        <f t="shared" si="269"/>
        <v>11558</v>
      </c>
      <c r="J4324" s="11">
        <f t="shared" si="270"/>
        <v>266989.8</v>
      </c>
      <c r="K4324" s="11">
        <f t="shared" si="271"/>
        <v>0</v>
      </c>
    </row>
    <row r="4325" spans="1:11" s="11" customFormat="1">
      <c r="A4325" s="32">
        <v>2018</v>
      </c>
      <c r="B4325" s="32">
        <v>6041</v>
      </c>
      <c r="C4325" s="33" t="s">
        <v>353</v>
      </c>
      <c r="D4325" s="33" t="s">
        <v>354</v>
      </c>
      <c r="E4325" s="34">
        <v>14447</v>
      </c>
      <c r="F4325" s="35">
        <v>23.08</v>
      </c>
      <c r="G4325" s="34">
        <v>184.3</v>
      </c>
      <c r="H4325" s="14">
        <f t="shared" si="268"/>
        <v>614523.94868000003</v>
      </c>
      <c r="I4325" s="11">
        <f t="shared" si="269"/>
        <v>14447</v>
      </c>
      <c r="J4325" s="11">
        <f t="shared" si="270"/>
        <v>333436.75999999995</v>
      </c>
      <c r="K4325" s="11">
        <f t="shared" si="271"/>
        <v>0</v>
      </c>
    </row>
    <row r="4326" spans="1:11" s="11" customFormat="1">
      <c r="A4326" s="32">
        <v>2018</v>
      </c>
      <c r="B4326" s="32">
        <v>6041</v>
      </c>
      <c r="C4326" s="33" t="s">
        <v>565</v>
      </c>
      <c r="D4326" s="33" t="s">
        <v>566</v>
      </c>
      <c r="E4326" s="34">
        <v>1077</v>
      </c>
      <c r="F4326" s="35">
        <v>5.82</v>
      </c>
      <c r="G4326" s="34">
        <v>1335</v>
      </c>
      <c r="H4326" s="14">
        <f t="shared" si="268"/>
        <v>83679.669000000009</v>
      </c>
      <c r="I4326" s="11">
        <f t="shared" si="269"/>
        <v>1077</v>
      </c>
      <c r="J4326" s="11">
        <f t="shared" si="270"/>
        <v>6268.14</v>
      </c>
      <c r="K4326" s="11">
        <f t="shared" si="271"/>
        <v>0</v>
      </c>
    </row>
    <row r="4327" spans="1:11" s="11" customFormat="1">
      <c r="A4327" s="32">
        <v>2018</v>
      </c>
      <c r="B4327" s="32">
        <v>6042</v>
      </c>
      <c r="C4327" s="33" t="s">
        <v>563</v>
      </c>
      <c r="D4327" s="33" t="s">
        <v>564</v>
      </c>
      <c r="E4327" s="34">
        <v>3721024</v>
      </c>
      <c r="F4327" s="35">
        <v>1.0229999999999999</v>
      </c>
      <c r="G4327" s="34">
        <v>528</v>
      </c>
      <c r="H4327" s="14">
        <f t="shared" si="268"/>
        <v>20098887.874559999</v>
      </c>
      <c r="I4327" s="11">
        <f t="shared" si="269"/>
        <v>3721024</v>
      </c>
      <c r="J4327" s="11">
        <f t="shared" si="270"/>
        <v>3806607.5519999997</v>
      </c>
      <c r="K4327" s="11">
        <f t="shared" si="271"/>
        <v>0</v>
      </c>
    </row>
    <row r="4328" spans="1:11" s="11" customFormat="1">
      <c r="A4328" s="32">
        <v>2018</v>
      </c>
      <c r="B4328" s="32">
        <v>6043</v>
      </c>
      <c r="C4328" s="33" t="s">
        <v>563</v>
      </c>
      <c r="D4328" s="33" t="s">
        <v>564</v>
      </c>
      <c r="E4328" s="34">
        <v>5687697</v>
      </c>
      <c r="F4328" s="35">
        <v>1.0229999999999999</v>
      </c>
      <c r="G4328" s="34">
        <v>528.20000000000005</v>
      </c>
      <c r="H4328" s="14">
        <f t="shared" si="268"/>
        <v>30733391.111741994</v>
      </c>
      <c r="I4328" s="11">
        <f t="shared" si="269"/>
        <v>5687697</v>
      </c>
      <c r="J4328" s="11">
        <f t="shared" si="270"/>
        <v>5818514.0309999995</v>
      </c>
      <c r="K4328" s="11">
        <f t="shared" si="271"/>
        <v>0</v>
      </c>
    </row>
    <row r="4329" spans="1:11" s="11" customFormat="1">
      <c r="A4329" s="32">
        <v>2018</v>
      </c>
      <c r="B4329" s="32">
        <v>6046</v>
      </c>
      <c r="C4329" s="33" t="s">
        <v>565</v>
      </c>
      <c r="D4329" s="33" t="s">
        <v>566</v>
      </c>
      <c r="E4329" s="34">
        <v>1312</v>
      </c>
      <c r="F4329" s="35">
        <v>5.75</v>
      </c>
      <c r="G4329" s="34">
        <v>1554.1</v>
      </c>
      <c r="H4329" s="14">
        <f t="shared" si="268"/>
        <v>117241.30399999999</v>
      </c>
      <c r="I4329" s="11">
        <f t="shared" si="269"/>
        <v>1312</v>
      </c>
      <c r="J4329" s="11">
        <f t="shared" si="270"/>
        <v>7544</v>
      </c>
      <c r="K4329" s="11">
        <f t="shared" si="271"/>
        <v>0</v>
      </c>
    </row>
    <row r="4330" spans="1:11" s="11" customFormat="1">
      <c r="A4330" s="32">
        <v>2018</v>
      </c>
      <c r="B4330" s="32">
        <v>6046</v>
      </c>
      <c r="C4330" s="33" t="s">
        <v>563</v>
      </c>
      <c r="D4330" s="33" t="s">
        <v>564</v>
      </c>
      <c r="E4330" s="34">
        <v>20731</v>
      </c>
      <c r="F4330" s="35">
        <v>1.024</v>
      </c>
      <c r="G4330" s="34">
        <v>477.6</v>
      </c>
      <c r="H4330" s="14">
        <f t="shared" si="268"/>
        <v>101387.526144</v>
      </c>
      <c r="I4330" s="11">
        <f t="shared" si="269"/>
        <v>20731</v>
      </c>
      <c r="J4330" s="11">
        <f t="shared" si="270"/>
        <v>21228.544000000002</v>
      </c>
      <c r="K4330" s="11">
        <f t="shared" si="271"/>
        <v>0</v>
      </c>
    </row>
    <row r="4331" spans="1:11" s="11" customFormat="1">
      <c r="A4331" s="32">
        <v>2018</v>
      </c>
      <c r="B4331" s="32">
        <v>6052</v>
      </c>
      <c r="C4331" s="33" t="s">
        <v>353</v>
      </c>
      <c r="D4331" s="33" t="s">
        <v>354</v>
      </c>
      <c r="E4331" s="34">
        <v>37789</v>
      </c>
      <c r="F4331" s="35">
        <v>23.19</v>
      </c>
      <c r="G4331" s="34">
        <v>266.89999999999998</v>
      </c>
      <c r="H4331" s="14">
        <f t="shared" si="268"/>
        <v>2338916.5227899998</v>
      </c>
      <c r="I4331" s="11">
        <f t="shared" si="269"/>
        <v>37789</v>
      </c>
      <c r="J4331" s="11">
        <f t="shared" si="270"/>
        <v>876326.91</v>
      </c>
      <c r="K4331" s="11">
        <f t="shared" si="271"/>
        <v>0</v>
      </c>
    </row>
    <row r="4332" spans="1:11" s="11" customFormat="1">
      <c r="A4332" s="32">
        <v>2018</v>
      </c>
      <c r="B4332" s="32">
        <v>6052</v>
      </c>
      <c r="C4332" s="33" t="s">
        <v>353</v>
      </c>
      <c r="D4332" s="33" t="s">
        <v>354</v>
      </c>
      <c r="E4332" s="34">
        <v>12674</v>
      </c>
      <c r="F4332" s="35">
        <v>23.384</v>
      </c>
      <c r="G4332" s="34">
        <v>260.5</v>
      </c>
      <c r="H4332" s="14">
        <f t="shared" si="268"/>
        <v>772040.76568000007</v>
      </c>
      <c r="I4332" s="11">
        <f t="shared" si="269"/>
        <v>12674</v>
      </c>
      <c r="J4332" s="11">
        <f t="shared" si="270"/>
        <v>296368.81599999999</v>
      </c>
      <c r="K4332" s="11">
        <f t="shared" si="271"/>
        <v>0</v>
      </c>
    </row>
    <row r="4333" spans="1:11" s="11" customFormat="1">
      <c r="A4333" s="32">
        <v>2018</v>
      </c>
      <c r="B4333" s="32">
        <v>6055</v>
      </c>
      <c r="C4333" s="33" t="s">
        <v>363</v>
      </c>
      <c r="D4333" s="33" t="s">
        <v>354</v>
      </c>
      <c r="E4333" s="34">
        <v>49379</v>
      </c>
      <c r="F4333" s="35">
        <v>16.7</v>
      </c>
      <c r="G4333" s="34" t="s">
        <v>364</v>
      </c>
      <c r="H4333" s="14" t="str">
        <f t="shared" si="268"/>
        <v/>
      </c>
      <c r="I4333" s="11" t="str">
        <f t="shared" si="269"/>
        <v/>
      </c>
      <c r="J4333" s="11" t="str">
        <f t="shared" si="270"/>
        <v/>
      </c>
      <c r="K4333" s="11">
        <f t="shared" si="271"/>
        <v>0</v>
      </c>
    </row>
    <row r="4334" spans="1:11" s="11" customFormat="1">
      <c r="A4334" s="32">
        <v>2018</v>
      </c>
      <c r="B4334" s="32">
        <v>6055</v>
      </c>
      <c r="C4334" s="33" t="s">
        <v>363</v>
      </c>
      <c r="D4334" s="33" t="s">
        <v>354</v>
      </c>
      <c r="E4334" s="34">
        <v>32834</v>
      </c>
      <c r="F4334" s="35">
        <v>17.88</v>
      </c>
      <c r="G4334" s="34" t="s">
        <v>364</v>
      </c>
      <c r="H4334" s="14" t="str">
        <f t="shared" si="268"/>
        <v/>
      </c>
      <c r="I4334" s="11" t="str">
        <f t="shared" si="269"/>
        <v/>
      </c>
      <c r="J4334" s="11" t="str">
        <f t="shared" si="270"/>
        <v/>
      </c>
      <c r="K4334" s="11">
        <f t="shared" si="271"/>
        <v>0</v>
      </c>
    </row>
    <row r="4335" spans="1:11" s="11" customFormat="1">
      <c r="A4335" s="32">
        <v>2018</v>
      </c>
      <c r="B4335" s="32">
        <v>6055</v>
      </c>
      <c r="C4335" s="33" t="s">
        <v>363</v>
      </c>
      <c r="D4335" s="33" t="s">
        <v>354</v>
      </c>
      <c r="E4335" s="34">
        <v>82048</v>
      </c>
      <c r="F4335" s="35">
        <v>16.579999999999998</v>
      </c>
      <c r="G4335" s="34" t="s">
        <v>364</v>
      </c>
      <c r="H4335" s="14" t="str">
        <f t="shared" si="268"/>
        <v/>
      </c>
      <c r="I4335" s="11" t="str">
        <f t="shared" si="269"/>
        <v/>
      </c>
      <c r="J4335" s="11" t="str">
        <f t="shared" si="270"/>
        <v/>
      </c>
      <c r="K4335" s="11">
        <f t="shared" si="271"/>
        <v>0</v>
      </c>
    </row>
    <row r="4336" spans="1:11" s="11" customFormat="1">
      <c r="A4336" s="32">
        <v>2018</v>
      </c>
      <c r="B4336" s="32">
        <v>6055</v>
      </c>
      <c r="C4336" s="33" t="s">
        <v>363</v>
      </c>
      <c r="D4336" s="33" t="s">
        <v>354</v>
      </c>
      <c r="E4336" s="34">
        <v>49487</v>
      </c>
      <c r="F4336" s="35">
        <v>16.7</v>
      </c>
      <c r="G4336" s="34" t="s">
        <v>364</v>
      </c>
      <c r="H4336" s="14" t="str">
        <f t="shared" si="268"/>
        <v/>
      </c>
      <c r="I4336" s="11" t="str">
        <f t="shared" si="269"/>
        <v/>
      </c>
      <c r="J4336" s="11" t="str">
        <f t="shared" si="270"/>
        <v/>
      </c>
      <c r="K4336" s="11">
        <f t="shared" si="271"/>
        <v>0</v>
      </c>
    </row>
    <row r="4337" spans="1:11" s="11" customFormat="1">
      <c r="A4337" s="32">
        <v>2018</v>
      </c>
      <c r="B4337" s="32">
        <v>6055</v>
      </c>
      <c r="C4337" s="33" t="s">
        <v>363</v>
      </c>
      <c r="D4337" s="33" t="s">
        <v>354</v>
      </c>
      <c r="E4337" s="34">
        <v>65497</v>
      </c>
      <c r="F4337" s="35">
        <v>16.98</v>
      </c>
      <c r="G4337" s="34" t="s">
        <v>364</v>
      </c>
      <c r="H4337" s="14" t="str">
        <f t="shared" si="268"/>
        <v/>
      </c>
      <c r="I4337" s="11" t="str">
        <f t="shared" si="269"/>
        <v/>
      </c>
      <c r="J4337" s="11" t="str">
        <f t="shared" si="270"/>
        <v/>
      </c>
      <c r="K4337" s="11">
        <f t="shared" si="271"/>
        <v>0</v>
      </c>
    </row>
    <row r="4338" spans="1:11" s="11" customFormat="1">
      <c r="A4338" s="32">
        <v>2018</v>
      </c>
      <c r="B4338" s="32">
        <v>6055</v>
      </c>
      <c r="C4338" s="33" t="s">
        <v>563</v>
      </c>
      <c r="D4338" s="33" t="s">
        <v>564</v>
      </c>
      <c r="E4338" s="34">
        <v>153122</v>
      </c>
      <c r="F4338" s="35">
        <v>1.0629999999999999</v>
      </c>
      <c r="G4338" s="34" t="s">
        <v>364</v>
      </c>
      <c r="H4338" s="14" t="str">
        <f t="shared" si="268"/>
        <v/>
      </c>
      <c r="I4338" s="11" t="str">
        <f t="shared" si="269"/>
        <v/>
      </c>
      <c r="J4338" s="11" t="str">
        <f t="shared" si="270"/>
        <v/>
      </c>
      <c r="K4338" s="11">
        <f t="shared" si="271"/>
        <v>0</v>
      </c>
    </row>
    <row r="4339" spans="1:11" s="11" customFormat="1">
      <c r="A4339" s="32">
        <v>2018</v>
      </c>
      <c r="B4339" s="32">
        <v>6063</v>
      </c>
      <c r="C4339" s="33" t="s">
        <v>563</v>
      </c>
      <c r="D4339" s="33" t="s">
        <v>564</v>
      </c>
      <c r="E4339" s="34">
        <v>6695</v>
      </c>
      <c r="F4339" s="35">
        <v>1.0580000000000001</v>
      </c>
      <c r="G4339" s="34">
        <v>628.29999999999995</v>
      </c>
      <c r="H4339" s="14">
        <f t="shared" si="268"/>
        <v>44504.436729999994</v>
      </c>
      <c r="I4339" s="11">
        <f t="shared" si="269"/>
        <v>6695</v>
      </c>
      <c r="J4339" s="11">
        <f t="shared" si="270"/>
        <v>7083.31</v>
      </c>
      <c r="K4339" s="11">
        <f t="shared" si="271"/>
        <v>0</v>
      </c>
    </row>
    <row r="4340" spans="1:11" s="11" customFormat="1">
      <c r="A4340" s="32">
        <v>2018</v>
      </c>
      <c r="B4340" s="32">
        <v>6064</v>
      </c>
      <c r="C4340" s="33" t="s">
        <v>363</v>
      </c>
      <c r="D4340" s="33" t="s">
        <v>354</v>
      </c>
      <c r="E4340" s="34">
        <v>83181</v>
      </c>
      <c r="F4340" s="35">
        <v>16.989999999999998</v>
      </c>
      <c r="G4340" s="34">
        <v>166.2</v>
      </c>
      <c r="H4340" s="14">
        <f t="shared" si="268"/>
        <v>2348813.5057799998</v>
      </c>
      <c r="I4340" s="11">
        <f t="shared" si="269"/>
        <v>83181</v>
      </c>
      <c r="J4340" s="11">
        <f t="shared" si="270"/>
        <v>1413245.19</v>
      </c>
      <c r="K4340" s="11">
        <f t="shared" si="271"/>
        <v>0</v>
      </c>
    </row>
    <row r="4341" spans="1:11" s="11" customFormat="1">
      <c r="A4341" s="32">
        <v>2018</v>
      </c>
      <c r="B4341" s="32">
        <v>6065</v>
      </c>
      <c r="C4341" s="33" t="s">
        <v>363</v>
      </c>
      <c r="D4341" s="33" t="s">
        <v>354</v>
      </c>
      <c r="E4341" s="34">
        <v>81974</v>
      </c>
      <c r="F4341" s="35">
        <v>17.712</v>
      </c>
      <c r="G4341" s="34">
        <v>152.80000000000001</v>
      </c>
      <c r="H4341" s="14">
        <f t="shared" si="268"/>
        <v>2218539.0896640001</v>
      </c>
      <c r="I4341" s="11">
        <f t="shared" si="269"/>
        <v>81974</v>
      </c>
      <c r="J4341" s="11">
        <f t="shared" si="270"/>
        <v>1451923.4879999999</v>
      </c>
      <c r="K4341" s="11">
        <f t="shared" si="271"/>
        <v>0</v>
      </c>
    </row>
    <row r="4342" spans="1:11" s="11" customFormat="1">
      <c r="A4342" s="32">
        <v>2018</v>
      </c>
      <c r="B4342" s="32">
        <v>6065</v>
      </c>
      <c r="C4342" s="33" t="s">
        <v>565</v>
      </c>
      <c r="D4342" s="33" t="s">
        <v>566</v>
      </c>
      <c r="E4342" s="34">
        <v>5023</v>
      </c>
      <c r="F4342" s="35">
        <v>5.7530000000000001</v>
      </c>
      <c r="G4342" s="34">
        <v>1517.9</v>
      </c>
      <c r="H4342" s="14">
        <f t="shared" si="268"/>
        <v>438632.40510099998</v>
      </c>
      <c r="I4342" s="11">
        <f t="shared" si="269"/>
        <v>5023</v>
      </c>
      <c r="J4342" s="11">
        <f t="shared" si="270"/>
        <v>28897.319</v>
      </c>
      <c r="K4342" s="11">
        <f t="shared" si="271"/>
        <v>0</v>
      </c>
    </row>
    <row r="4343" spans="1:11" s="11" customFormat="1">
      <c r="A4343" s="32">
        <v>2018</v>
      </c>
      <c r="B4343" s="32">
        <v>6065</v>
      </c>
      <c r="C4343" s="33" t="s">
        <v>363</v>
      </c>
      <c r="D4343" s="33" t="s">
        <v>354</v>
      </c>
      <c r="E4343" s="34">
        <v>49028</v>
      </c>
      <c r="F4343" s="35">
        <v>18.113</v>
      </c>
      <c r="G4343" s="34">
        <v>145.5</v>
      </c>
      <c r="H4343" s="14">
        <f t="shared" si="268"/>
        <v>1292104.25862</v>
      </c>
      <c r="I4343" s="11">
        <f t="shared" si="269"/>
        <v>49028</v>
      </c>
      <c r="J4343" s="11">
        <f t="shared" si="270"/>
        <v>888044.16399999999</v>
      </c>
      <c r="K4343" s="11">
        <f t="shared" si="271"/>
        <v>0</v>
      </c>
    </row>
    <row r="4344" spans="1:11" s="11" customFormat="1">
      <c r="A4344" s="32">
        <v>2018</v>
      </c>
      <c r="B4344" s="32">
        <v>6065</v>
      </c>
      <c r="C4344" s="33" t="s">
        <v>363</v>
      </c>
      <c r="D4344" s="33" t="s">
        <v>354</v>
      </c>
      <c r="E4344" s="34">
        <v>15764</v>
      </c>
      <c r="F4344" s="35">
        <v>18.123999999999999</v>
      </c>
      <c r="G4344" s="34">
        <v>149.4</v>
      </c>
      <c r="H4344" s="14">
        <f t="shared" si="268"/>
        <v>426845.86358399998</v>
      </c>
      <c r="I4344" s="11">
        <f t="shared" si="269"/>
        <v>15764</v>
      </c>
      <c r="J4344" s="11">
        <f t="shared" si="270"/>
        <v>285706.73599999998</v>
      </c>
      <c r="K4344" s="11">
        <f t="shared" si="271"/>
        <v>0</v>
      </c>
    </row>
    <row r="4345" spans="1:11" s="11" customFormat="1">
      <c r="A4345" s="32">
        <v>2018</v>
      </c>
      <c r="B4345" s="32">
        <v>6065</v>
      </c>
      <c r="C4345" s="33" t="s">
        <v>363</v>
      </c>
      <c r="D4345" s="33" t="s">
        <v>354</v>
      </c>
      <c r="E4345" s="34">
        <v>16026</v>
      </c>
      <c r="F4345" s="35">
        <v>17.57</v>
      </c>
      <c r="G4345" s="34">
        <v>154.69999999999999</v>
      </c>
      <c r="H4345" s="14">
        <f t="shared" si="268"/>
        <v>435599.34053999995</v>
      </c>
      <c r="I4345" s="11">
        <f t="shared" si="269"/>
        <v>16026</v>
      </c>
      <c r="J4345" s="11">
        <f t="shared" si="270"/>
        <v>281576.82</v>
      </c>
      <c r="K4345" s="11">
        <f t="shared" si="271"/>
        <v>0</v>
      </c>
    </row>
    <row r="4346" spans="1:11" s="11" customFormat="1">
      <c r="A4346" s="32">
        <v>2018</v>
      </c>
      <c r="B4346" s="32">
        <v>6065</v>
      </c>
      <c r="C4346" s="33" t="s">
        <v>363</v>
      </c>
      <c r="D4346" s="33" t="s">
        <v>354</v>
      </c>
      <c r="E4346" s="34">
        <v>64725</v>
      </c>
      <c r="F4346" s="35">
        <v>16.989999999999998</v>
      </c>
      <c r="G4346" s="34">
        <v>148.6</v>
      </c>
      <c r="H4346" s="14">
        <f t="shared" si="268"/>
        <v>1634121.1364999998</v>
      </c>
      <c r="I4346" s="11">
        <f t="shared" si="269"/>
        <v>64725</v>
      </c>
      <c r="J4346" s="11">
        <f t="shared" si="270"/>
        <v>1099677.75</v>
      </c>
      <c r="K4346" s="11">
        <f t="shared" si="271"/>
        <v>0</v>
      </c>
    </row>
    <row r="4347" spans="1:11" s="11" customFormat="1">
      <c r="A4347" s="32">
        <v>2018</v>
      </c>
      <c r="B4347" s="32">
        <v>6065</v>
      </c>
      <c r="C4347" s="33" t="s">
        <v>363</v>
      </c>
      <c r="D4347" s="33" t="s">
        <v>354</v>
      </c>
      <c r="E4347" s="34">
        <v>64511</v>
      </c>
      <c r="F4347" s="35">
        <v>17.116</v>
      </c>
      <c r="G4347" s="34">
        <v>136.9</v>
      </c>
      <c r="H4347" s="14">
        <f t="shared" si="268"/>
        <v>1511609.107844</v>
      </c>
      <c r="I4347" s="11">
        <f t="shared" si="269"/>
        <v>64511</v>
      </c>
      <c r="J4347" s="11">
        <f t="shared" si="270"/>
        <v>1104170.2760000001</v>
      </c>
      <c r="K4347" s="11">
        <f t="shared" si="271"/>
        <v>0</v>
      </c>
    </row>
    <row r="4348" spans="1:11" s="11" customFormat="1">
      <c r="A4348" s="32">
        <v>2018</v>
      </c>
      <c r="B4348" s="32">
        <v>6065</v>
      </c>
      <c r="C4348" s="33" t="s">
        <v>363</v>
      </c>
      <c r="D4348" s="33" t="s">
        <v>354</v>
      </c>
      <c r="E4348" s="34">
        <v>113196</v>
      </c>
      <c r="F4348" s="35">
        <v>17.145</v>
      </c>
      <c r="G4348" s="34">
        <v>148.69999999999999</v>
      </c>
      <c r="H4348" s="14">
        <f t="shared" si="268"/>
        <v>2885888.4395399997</v>
      </c>
      <c r="I4348" s="11">
        <f t="shared" si="269"/>
        <v>113196</v>
      </c>
      <c r="J4348" s="11">
        <f t="shared" si="270"/>
        <v>1940745.42</v>
      </c>
      <c r="K4348" s="11">
        <f t="shared" si="271"/>
        <v>0</v>
      </c>
    </row>
    <row r="4349" spans="1:11" s="11" customFormat="1">
      <c r="A4349" s="32">
        <v>2018</v>
      </c>
      <c r="B4349" s="32">
        <v>6068</v>
      </c>
      <c r="C4349" s="33" t="s">
        <v>363</v>
      </c>
      <c r="D4349" s="33" t="s">
        <v>354</v>
      </c>
      <c r="E4349" s="34">
        <v>476313</v>
      </c>
      <c r="F4349" s="35">
        <v>16.576000000000001</v>
      </c>
      <c r="G4349" s="34">
        <v>177.5</v>
      </c>
      <c r="H4349" s="14">
        <f t="shared" si="268"/>
        <v>14014271.611199999</v>
      </c>
      <c r="I4349" s="11">
        <f t="shared" si="269"/>
        <v>476313</v>
      </c>
      <c r="J4349" s="11">
        <f t="shared" si="270"/>
        <v>7895364.2880000006</v>
      </c>
      <c r="K4349" s="11">
        <f t="shared" si="271"/>
        <v>0</v>
      </c>
    </row>
    <row r="4350" spans="1:11" s="11" customFormat="1">
      <c r="A4350" s="32">
        <v>2018</v>
      </c>
      <c r="B4350" s="32">
        <v>6068</v>
      </c>
      <c r="C4350" s="33" t="s">
        <v>565</v>
      </c>
      <c r="D4350" s="33" t="s">
        <v>566</v>
      </c>
      <c r="E4350" s="34">
        <v>5060</v>
      </c>
      <c r="F4350" s="35">
        <v>5.8239999999999998</v>
      </c>
      <c r="G4350" s="34">
        <v>1503</v>
      </c>
      <c r="H4350" s="14">
        <f t="shared" si="268"/>
        <v>442925.68319999997</v>
      </c>
      <c r="I4350" s="11">
        <f t="shared" si="269"/>
        <v>5060</v>
      </c>
      <c r="J4350" s="11">
        <f t="shared" si="270"/>
        <v>29469.439999999999</v>
      </c>
      <c r="K4350" s="11">
        <f t="shared" si="271"/>
        <v>0</v>
      </c>
    </row>
    <row r="4351" spans="1:11" s="11" customFormat="1">
      <c r="A4351" s="32">
        <v>2018</v>
      </c>
      <c r="B4351" s="32">
        <v>6071</v>
      </c>
      <c r="C4351" s="33" t="s">
        <v>363</v>
      </c>
      <c r="D4351" s="33" t="s">
        <v>354</v>
      </c>
      <c r="E4351" s="34">
        <v>37332</v>
      </c>
      <c r="F4351" s="35">
        <v>18.117000000000001</v>
      </c>
      <c r="G4351" s="34">
        <v>211.5</v>
      </c>
      <c r="H4351" s="14">
        <f t="shared" si="268"/>
        <v>1430467.2300600002</v>
      </c>
      <c r="I4351" s="11">
        <f t="shared" si="269"/>
        <v>37332</v>
      </c>
      <c r="J4351" s="11">
        <f t="shared" si="270"/>
        <v>676343.84400000004</v>
      </c>
      <c r="K4351" s="11">
        <f t="shared" si="271"/>
        <v>0</v>
      </c>
    </row>
    <row r="4352" spans="1:11" s="11" customFormat="1">
      <c r="A4352" s="32">
        <v>2018</v>
      </c>
      <c r="B4352" s="32">
        <v>6071</v>
      </c>
      <c r="C4352" s="33" t="s">
        <v>353</v>
      </c>
      <c r="D4352" s="33" t="s">
        <v>354</v>
      </c>
      <c r="E4352" s="34">
        <v>3244</v>
      </c>
      <c r="F4352" s="35">
        <v>25.088999999999999</v>
      </c>
      <c r="G4352" s="34">
        <v>222.3</v>
      </c>
      <c r="H4352" s="14">
        <f t="shared" si="268"/>
        <v>180927.11566800001</v>
      </c>
      <c r="I4352" s="11">
        <f t="shared" si="269"/>
        <v>3244</v>
      </c>
      <c r="J4352" s="11">
        <f t="shared" si="270"/>
        <v>81388.716</v>
      </c>
      <c r="K4352" s="11">
        <f t="shared" si="271"/>
        <v>0</v>
      </c>
    </row>
    <row r="4353" spans="1:11" s="11" customFormat="1">
      <c r="A4353" s="32">
        <v>2018</v>
      </c>
      <c r="B4353" s="32">
        <v>6071</v>
      </c>
      <c r="C4353" s="33" t="s">
        <v>353</v>
      </c>
      <c r="D4353" s="33" t="s">
        <v>354</v>
      </c>
      <c r="E4353" s="34">
        <v>51326</v>
      </c>
      <c r="F4353" s="35">
        <v>23.08</v>
      </c>
      <c r="G4353" s="34">
        <v>200.8</v>
      </c>
      <c r="H4353" s="14">
        <f t="shared" si="268"/>
        <v>2378684.9926399998</v>
      </c>
      <c r="I4353" s="11">
        <f t="shared" si="269"/>
        <v>51326</v>
      </c>
      <c r="J4353" s="11">
        <f t="shared" si="270"/>
        <v>1184604.0799999998</v>
      </c>
      <c r="K4353" s="11">
        <f t="shared" si="271"/>
        <v>0</v>
      </c>
    </row>
    <row r="4354" spans="1:11" s="11" customFormat="1">
      <c r="A4354" s="32">
        <v>2018</v>
      </c>
      <c r="B4354" s="32">
        <v>6071</v>
      </c>
      <c r="C4354" s="33" t="s">
        <v>353</v>
      </c>
      <c r="D4354" s="33" t="s">
        <v>354</v>
      </c>
      <c r="E4354" s="34">
        <v>13305</v>
      </c>
      <c r="F4354" s="35">
        <v>23.693999999999999</v>
      </c>
      <c r="G4354" s="34">
        <v>194</v>
      </c>
      <c r="H4354" s="14">
        <f t="shared" si="268"/>
        <v>611582.41979999992</v>
      </c>
      <c r="I4354" s="11">
        <f t="shared" si="269"/>
        <v>13305</v>
      </c>
      <c r="J4354" s="11">
        <f t="shared" si="270"/>
        <v>315248.67</v>
      </c>
      <c r="K4354" s="11">
        <f t="shared" si="271"/>
        <v>0</v>
      </c>
    </row>
    <row r="4355" spans="1:11" s="11" customFormat="1">
      <c r="A4355" s="32">
        <v>2018</v>
      </c>
      <c r="B4355" s="32">
        <v>6071</v>
      </c>
      <c r="C4355" s="33" t="s">
        <v>353</v>
      </c>
      <c r="D4355" s="33" t="s">
        <v>354</v>
      </c>
      <c r="E4355" s="34">
        <v>1596</v>
      </c>
      <c r="F4355" s="35">
        <v>23.17</v>
      </c>
      <c r="G4355" s="34">
        <v>220.9</v>
      </c>
      <c r="H4355" s="14">
        <f t="shared" si="268"/>
        <v>81687.317880000017</v>
      </c>
      <c r="I4355" s="11">
        <f t="shared" si="269"/>
        <v>1596</v>
      </c>
      <c r="J4355" s="11">
        <f t="shared" si="270"/>
        <v>36979.32</v>
      </c>
      <c r="K4355" s="11">
        <f t="shared" si="271"/>
        <v>0</v>
      </c>
    </row>
    <row r="4356" spans="1:11" s="11" customFormat="1">
      <c r="A4356" s="32">
        <v>2018</v>
      </c>
      <c r="B4356" s="32">
        <v>6071</v>
      </c>
      <c r="C4356" s="33" t="s">
        <v>353</v>
      </c>
      <c r="D4356" s="33" t="s">
        <v>354</v>
      </c>
      <c r="E4356" s="34">
        <v>1632</v>
      </c>
      <c r="F4356" s="35">
        <v>23.786000000000001</v>
      </c>
      <c r="G4356" s="34">
        <v>208.1</v>
      </c>
      <c r="H4356" s="14">
        <f t="shared" si="268"/>
        <v>80781.822912000003</v>
      </c>
      <c r="I4356" s="11">
        <f t="shared" si="269"/>
        <v>1632</v>
      </c>
      <c r="J4356" s="11">
        <f t="shared" si="270"/>
        <v>38818.752</v>
      </c>
      <c r="K4356" s="11">
        <f t="shared" si="271"/>
        <v>0</v>
      </c>
    </row>
    <row r="4357" spans="1:11" s="11" customFormat="1">
      <c r="A4357" s="32">
        <v>2018</v>
      </c>
      <c r="B4357" s="32">
        <v>6071</v>
      </c>
      <c r="C4357" s="33" t="s">
        <v>353</v>
      </c>
      <c r="D4357" s="33" t="s">
        <v>354</v>
      </c>
      <c r="E4357" s="34">
        <v>3188</v>
      </c>
      <c r="F4357" s="35">
        <v>23.294</v>
      </c>
      <c r="G4357" s="34">
        <v>184.2</v>
      </c>
      <c r="H4357" s="14">
        <f t="shared" si="268"/>
        <v>136789.26302399999</v>
      </c>
      <c r="I4357" s="11">
        <f t="shared" si="269"/>
        <v>3188</v>
      </c>
      <c r="J4357" s="11">
        <f t="shared" si="270"/>
        <v>74261.271999999997</v>
      </c>
      <c r="K4357" s="11">
        <f t="shared" si="271"/>
        <v>0</v>
      </c>
    </row>
    <row r="4358" spans="1:11" s="11" customFormat="1">
      <c r="A4358" s="32">
        <v>2018</v>
      </c>
      <c r="B4358" s="32">
        <v>6071</v>
      </c>
      <c r="C4358" s="33" t="s">
        <v>353</v>
      </c>
      <c r="D4358" s="33" t="s">
        <v>354</v>
      </c>
      <c r="E4358" s="34">
        <v>26483</v>
      </c>
      <c r="F4358" s="35">
        <v>23.026</v>
      </c>
      <c r="G4358" s="34">
        <v>181.5</v>
      </c>
      <c r="H4358" s="14">
        <f t="shared" ref="H4358:H4421" si="272">IF(I4358="","",G4358/100*F4358*E4358)</f>
        <v>1106782.5677699998</v>
      </c>
      <c r="I4358" s="11">
        <f t="shared" ref="I4358:I4421" si="273">IF(OR(G4358=".",F4358=".",E4358="."),"",E4358)</f>
        <v>26483</v>
      </c>
      <c r="J4358" s="11">
        <f t="shared" ref="J4358:J4421" si="274">IF(I4358="","",F4358*I4358)</f>
        <v>609797.55799999996</v>
      </c>
      <c r="K4358" s="11">
        <f t="shared" ref="K4358:K4421" si="275">IF(C4358="LIG",1,0)</f>
        <v>0</v>
      </c>
    </row>
    <row r="4359" spans="1:11" s="11" customFormat="1">
      <c r="A4359" s="32">
        <v>2018</v>
      </c>
      <c r="B4359" s="32">
        <v>6071</v>
      </c>
      <c r="C4359" s="33" t="s">
        <v>353</v>
      </c>
      <c r="D4359" s="33" t="s">
        <v>354</v>
      </c>
      <c r="E4359" s="34">
        <v>44443</v>
      </c>
      <c r="F4359" s="35">
        <v>23.015000000000001</v>
      </c>
      <c r="G4359" s="34">
        <v>166.5</v>
      </c>
      <c r="H4359" s="14">
        <f t="shared" si="272"/>
        <v>1703054.6489249999</v>
      </c>
      <c r="I4359" s="11">
        <f t="shared" si="273"/>
        <v>44443</v>
      </c>
      <c r="J4359" s="11">
        <f t="shared" si="274"/>
        <v>1022855.645</v>
      </c>
      <c r="K4359" s="11">
        <f t="shared" si="275"/>
        <v>0</v>
      </c>
    </row>
    <row r="4360" spans="1:11" s="11" customFormat="1">
      <c r="A4360" s="32">
        <v>2018</v>
      </c>
      <c r="B4360" s="32">
        <v>6071</v>
      </c>
      <c r="C4360" s="33" t="s">
        <v>353</v>
      </c>
      <c r="D4360" s="33" t="s">
        <v>354</v>
      </c>
      <c r="E4360" s="34">
        <v>6414</v>
      </c>
      <c r="F4360" s="35">
        <v>22.687999999999999</v>
      </c>
      <c r="G4360" s="34">
        <v>181.7</v>
      </c>
      <c r="H4360" s="14">
        <f t="shared" si="272"/>
        <v>264411.35174399999</v>
      </c>
      <c r="I4360" s="11">
        <f t="shared" si="273"/>
        <v>6414</v>
      </c>
      <c r="J4360" s="11">
        <f t="shared" si="274"/>
        <v>145520.83199999999</v>
      </c>
      <c r="K4360" s="11">
        <f t="shared" si="275"/>
        <v>0</v>
      </c>
    </row>
    <row r="4361" spans="1:11" s="11" customFormat="1">
      <c r="A4361" s="32">
        <v>2018</v>
      </c>
      <c r="B4361" s="32">
        <v>6073</v>
      </c>
      <c r="C4361" s="33" t="s">
        <v>565</v>
      </c>
      <c r="D4361" s="33" t="s">
        <v>566</v>
      </c>
      <c r="E4361" s="34">
        <v>1242</v>
      </c>
      <c r="F4361" s="35">
        <v>5.8</v>
      </c>
      <c r="G4361" s="34">
        <v>1446</v>
      </c>
      <c r="H4361" s="14">
        <f t="shared" si="272"/>
        <v>104164.05600000001</v>
      </c>
      <c r="I4361" s="11">
        <f t="shared" si="273"/>
        <v>1242</v>
      </c>
      <c r="J4361" s="11">
        <f t="shared" si="274"/>
        <v>7203.5999999999995</v>
      </c>
      <c r="K4361" s="11">
        <f t="shared" si="275"/>
        <v>0</v>
      </c>
    </row>
    <row r="4362" spans="1:11" s="11" customFormat="1">
      <c r="A4362" s="32">
        <v>2018</v>
      </c>
      <c r="B4362" s="32">
        <v>6073</v>
      </c>
      <c r="C4362" s="33" t="s">
        <v>363</v>
      </c>
      <c r="D4362" s="33" t="s">
        <v>354</v>
      </c>
      <c r="E4362" s="34">
        <v>111543</v>
      </c>
      <c r="F4362" s="35">
        <v>17.920000000000002</v>
      </c>
      <c r="G4362" s="34">
        <v>261.7</v>
      </c>
      <c r="H4362" s="14">
        <f t="shared" si="272"/>
        <v>5230991.9155200003</v>
      </c>
      <c r="I4362" s="11">
        <f t="shared" si="273"/>
        <v>111543</v>
      </c>
      <c r="J4362" s="11">
        <f t="shared" si="274"/>
        <v>1998850.5600000003</v>
      </c>
      <c r="K4362" s="11">
        <f t="shared" si="275"/>
        <v>0</v>
      </c>
    </row>
    <row r="4363" spans="1:11" s="11" customFormat="1">
      <c r="A4363" s="32">
        <v>2018</v>
      </c>
      <c r="B4363" s="32">
        <v>6073</v>
      </c>
      <c r="C4363" s="33" t="s">
        <v>353</v>
      </c>
      <c r="D4363" s="33" t="s">
        <v>354</v>
      </c>
      <c r="E4363" s="34">
        <v>24623</v>
      </c>
      <c r="F4363" s="35">
        <v>22.962</v>
      </c>
      <c r="G4363" s="34">
        <v>353.5</v>
      </c>
      <c r="H4363" s="14">
        <f t="shared" si="272"/>
        <v>1998665.40741</v>
      </c>
      <c r="I4363" s="11">
        <f t="shared" si="273"/>
        <v>24623</v>
      </c>
      <c r="J4363" s="11">
        <f t="shared" si="274"/>
        <v>565393.326</v>
      </c>
      <c r="K4363" s="11">
        <f t="shared" si="275"/>
        <v>0</v>
      </c>
    </row>
    <row r="4364" spans="1:11" s="11" customFormat="1">
      <c r="A4364" s="32">
        <v>2018</v>
      </c>
      <c r="B4364" s="32">
        <v>6073</v>
      </c>
      <c r="C4364" s="33" t="s">
        <v>563</v>
      </c>
      <c r="D4364" s="33" t="s">
        <v>564</v>
      </c>
      <c r="E4364" s="34">
        <v>4675964</v>
      </c>
      <c r="F4364" s="35">
        <v>1.018</v>
      </c>
      <c r="G4364" s="34">
        <v>328.6</v>
      </c>
      <c r="H4364" s="14">
        <f t="shared" si="272"/>
        <v>15641791.622672001</v>
      </c>
      <c r="I4364" s="11">
        <f t="shared" si="273"/>
        <v>4675964</v>
      </c>
      <c r="J4364" s="11">
        <f t="shared" si="274"/>
        <v>4760131.352</v>
      </c>
      <c r="K4364" s="11">
        <f t="shared" si="275"/>
        <v>0</v>
      </c>
    </row>
    <row r="4365" spans="1:11" s="11" customFormat="1">
      <c r="A4365" s="32">
        <v>2018</v>
      </c>
      <c r="B4365" s="32">
        <v>6074</v>
      </c>
      <c r="C4365" s="33" t="s">
        <v>563</v>
      </c>
      <c r="D4365" s="33" t="s">
        <v>564</v>
      </c>
      <c r="E4365" s="34">
        <v>6060</v>
      </c>
      <c r="F4365" s="35">
        <v>1</v>
      </c>
      <c r="G4365" s="34">
        <v>244.7</v>
      </c>
      <c r="H4365" s="14">
        <f t="shared" si="272"/>
        <v>14828.82</v>
      </c>
      <c r="I4365" s="11">
        <f t="shared" si="273"/>
        <v>6060</v>
      </c>
      <c r="J4365" s="11">
        <f t="shared" si="274"/>
        <v>6060</v>
      </c>
      <c r="K4365" s="11">
        <f t="shared" si="275"/>
        <v>0</v>
      </c>
    </row>
    <row r="4366" spans="1:11" s="11" customFormat="1">
      <c r="A4366" s="32">
        <v>2018</v>
      </c>
      <c r="B4366" s="32">
        <v>6076</v>
      </c>
      <c r="C4366" s="33" t="s">
        <v>565</v>
      </c>
      <c r="D4366" s="33" t="s">
        <v>566</v>
      </c>
      <c r="E4366" s="34">
        <v>500</v>
      </c>
      <c r="F4366" s="35">
        <v>5.92</v>
      </c>
      <c r="G4366" s="34" t="s">
        <v>364</v>
      </c>
      <c r="H4366" s="14" t="str">
        <f t="shared" si="272"/>
        <v/>
      </c>
      <c r="I4366" s="11" t="str">
        <f t="shared" si="273"/>
        <v/>
      </c>
      <c r="J4366" s="11" t="str">
        <f t="shared" si="274"/>
        <v/>
      </c>
      <c r="K4366" s="11">
        <f t="shared" si="275"/>
        <v>0</v>
      </c>
    </row>
    <row r="4367" spans="1:11" s="11" customFormat="1">
      <c r="A4367" s="32">
        <v>2018</v>
      </c>
      <c r="B4367" s="32">
        <v>6076</v>
      </c>
      <c r="C4367" s="33" t="s">
        <v>363</v>
      </c>
      <c r="D4367" s="33" t="s">
        <v>354</v>
      </c>
      <c r="E4367" s="34">
        <v>521256</v>
      </c>
      <c r="F4367" s="35">
        <v>16.795999999999999</v>
      </c>
      <c r="G4367" s="34" t="s">
        <v>364</v>
      </c>
      <c r="H4367" s="14" t="str">
        <f t="shared" si="272"/>
        <v/>
      </c>
      <c r="I4367" s="11" t="str">
        <f t="shared" si="273"/>
        <v/>
      </c>
      <c r="J4367" s="11" t="str">
        <f t="shared" si="274"/>
        <v/>
      </c>
      <c r="K4367" s="11">
        <f t="shared" si="275"/>
        <v>0</v>
      </c>
    </row>
    <row r="4368" spans="1:11" s="11" customFormat="1">
      <c r="A4368" s="32">
        <v>2018</v>
      </c>
      <c r="B4368" s="32">
        <v>6076</v>
      </c>
      <c r="C4368" s="33" t="s">
        <v>363</v>
      </c>
      <c r="D4368" s="33" t="s">
        <v>354</v>
      </c>
      <c r="E4368" s="34">
        <v>173811</v>
      </c>
      <c r="F4368" s="35">
        <v>16.984000000000002</v>
      </c>
      <c r="G4368" s="34" t="s">
        <v>364</v>
      </c>
      <c r="H4368" s="14" t="str">
        <f t="shared" si="272"/>
        <v/>
      </c>
      <c r="I4368" s="11" t="str">
        <f t="shared" si="273"/>
        <v/>
      </c>
      <c r="J4368" s="11" t="str">
        <f t="shared" si="274"/>
        <v/>
      </c>
      <c r="K4368" s="11">
        <f t="shared" si="275"/>
        <v>0</v>
      </c>
    </row>
    <row r="4369" spans="1:11" s="11" customFormat="1">
      <c r="A4369" s="32">
        <v>2018</v>
      </c>
      <c r="B4369" s="32">
        <v>6077</v>
      </c>
      <c r="C4369" s="33" t="s">
        <v>563</v>
      </c>
      <c r="D4369" s="33" t="s">
        <v>564</v>
      </c>
      <c r="E4369" s="34">
        <v>19419</v>
      </c>
      <c r="F4369" s="35">
        <v>1.0569999999999999</v>
      </c>
      <c r="G4369" s="34">
        <v>304.39999999999998</v>
      </c>
      <c r="H4369" s="14">
        <f t="shared" si="272"/>
        <v>62480.787851999994</v>
      </c>
      <c r="I4369" s="11">
        <f t="shared" si="273"/>
        <v>19419</v>
      </c>
      <c r="J4369" s="11">
        <f t="shared" si="274"/>
        <v>20525.882999999998</v>
      </c>
      <c r="K4369" s="11">
        <f t="shared" si="275"/>
        <v>0</v>
      </c>
    </row>
    <row r="4370" spans="1:11" s="11" customFormat="1">
      <c r="A4370" s="32">
        <v>2018</v>
      </c>
      <c r="B4370" s="32">
        <v>6077</v>
      </c>
      <c r="C4370" s="33" t="s">
        <v>363</v>
      </c>
      <c r="D4370" s="33" t="s">
        <v>354</v>
      </c>
      <c r="E4370" s="34">
        <v>33458</v>
      </c>
      <c r="F4370" s="35">
        <v>16.66</v>
      </c>
      <c r="G4370" s="34">
        <v>102.7</v>
      </c>
      <c r="H4370" s="14">
        <f t="shared" si="272"/>
        <v>572460.35756000003</v>
      </c>
      <c r="I4370" s="11">
        <f t="shared" si="273"/>
        <v>33458</v>
      </c>
      <c r="J4370" s="11">
        <f t="shared" si="274"/>
        <v>557410.28</v>
      </c>
      <c r="K4370" s="11">
        <f t="shared" si="275"/>
        <v>0</v>
      </c>
    </row>
    <row r="4371" spans="1:11" s="11" customFormat="1">
      <c r="A4371" s="32">
        <v>2018</v>
      </c>
      <c r="B4371" s="32">
        <v>6077</v>
      </c>
      <c r="C4371" s="33" t="s">
        <v>363</v>
      </c>
      <c r="D4371" s="33" t="s">
        <v>354</v>
      </c>
      <c r="E4371" s="34">
        <v>33011</v>
      </c>
      <c r="F4371" s="35">
        <v>16.716999999999999</v>
      </c>
      <c r="G4371" s="34">
        <v>102.5</v>
      </c>
      <c r="H4371" s="14">
        <f t="shared" si="272"/>
        <v>565641.0091749999</v>
      </c>
      <c r="I4371" s="11">
        <f t="shared" si="273"/>
        <v>33011</v>
      </c>
      <c r="J4371" s="11">
        <f t="shared" si="274"/>
        <v>551844.88699999999</v>
      </c>
      <c r="K4371" s="11">
        <f t="shared" si="275"/>
        <v>0</v>
      </c>
    </row>
    <row r="4372" spans="1:11" s="11" customFormat="1">
      <c r="A4372" s="32">
        <v>2018</v>
      </c>
      <c r="B4372" s="32">
        <v>6077</v>
      </c>
      <c r="C4372" s="33" t="s">
        <v>363</v>
      </c>
      <c r="D4372" s="33" t="s">
        <v>354</v>
      </c>
      <c r="E4372" s="34">
        <v>152022</v>
      </c>
      <c r="F4372" s="35">
        <v>17.116</v>
      </c>
      <c r="G4372" s="34">
        <v>100.8</v>
      </c>
      <c r="H4372" s="14">
        <f t="shared" si="272"/>
        <v>2622824.620416</v>
      </c>
      <c r="I4372" s="11">
        <f t="shared" si="273"/>
        <v>152022</v>
      </c>
      <c r="J4372" s="11">
        <f t="shared" si="274"/>
        <v>2602008.5520000001</v>
      </c>
      <c r="K4372" s="11">
        <f t="shared" si="275"/>
        <v>0</v>
      </c>
    </row>
    <row r="4373" spans="1:11" s="11" customFormat="1">
      <c r="A4373" s="32">
        <v>2018</v>
      </c>
      <c r="B4373" s="32">
        <v>6077</v>
      </c>
      <c r="C4373" s="33" t="s">
        <v>363</v>
      </c>
      <c r="D4373" s="33" t="s">
        <v>354</v>
      </c>
      <c r="E4373" s="34">
        <v>84810</v>
      </c>
      <c r="F4373" s="35">
        <v>16.989000000000001</v>
      </c>
      <c r="G4373" s="34">
        <v>97.1</v>
      </c>
      <c r="H4373" s="14">
        <f t="shared" si="272"/>
        <v>1399052.81439</v>
      </c>
      <c r="I4373" s="11">
        <f t="shared" si="273"/>
        <v>84810</v>
      </c>
      <c r="J4373" s="11">
        <f t="shared" si="274"/>
        <v>1440837.09</v>
      </c>
      <c r="K4373" s="11">
        <f t="shared" si="275"/>
        <v>0</v>
      </c>
    </row>
    <row r="4374" spans="1:11" s="11" customFormat="1">
      <c r="A4374" s="32">
        <v>2018</v>
      </c>
      <c r="B4374" s="32">
        <v>6081</v>
      </c>
      <c r="C4374" s="33" t="s">
        <v>565</v>
      </c>
      <c r="D4374" s="33" t="s">
        <v>566</v>
      </c>
      <c r="E4374" s="34">
        <v>12021</v>
      </c>
      <c r="F4374" s="35">
        <v>5.8250000000000002</v>
      </c>
      <c r="G4374" s="34">
        <v>1500</v>
      </c>
      <c r="H4374" s="14">
        <f t="shared" si="272"/>
        <v>1050334.875</v>
      </c>
      <c r="I4374" s="11">
        <f t="shared" si="273"/>
        <v>12021</v>
      </c>
      <c r="J4374" s="11">
        <f t="shared" si="274"/>
        <v>70022.324999999997</v>
      </c>
      <c r="K4374" s="11">
        <f t="shared" si="275"/>
        <v>0</v>
      </c>
    </row>
    <row r="4375" spans="1:11" s="11" customFormat="1">
      <c r="A4375" s="32">
        <v>2018</v>
      </c>
      <c r="B4375" s="32">
        <v>6082</v>
      </c>
      <c r="C4375" s="33" t="s">
        <v>353</v>
      </c>
      <c r="D4375" s="33" t="s">
        <v>354</v>
      </c>
      <c r="E4375" s="34">
        <v>22048</v>
      </c>
      <c r="F4375" s="35">
        <v>25.06</v>
      </c>
      <c r="G4375" s="34" t="s">
        <v>364</v>
      </c>
      <c r="H4375" s="14" t="str">
        <f t="shared" si="272"/>
        <v/>
      </c>
      <c r="I4375" s="11" t="str">
        <f t="shared" si="273"/>
        <v/>
      </c>
      <c r="J4375" s="11" t="str">
        <f t="shared" si="274"/>
        <v/>
      </c>
      <c r="K4375" s="11">
        <f t="shared" si="275"/>
        <v>0</v>
      </c>
    </row>
    <row r="4376" spans="1:11" s="11" customFormat="1">
      <c r="A4376" s="32">
        <v>2018</v>
      </c>
      <c r="B4376" s="32">
        <v>6082</v>
      </c>
      <c r="C4376" s="33" t="s">
        <v>353</v>
      </c>
      <c r="D4376" s="33" t="s">
        <v>354</v>
      </c>
      <c r="E4376" s="34">
        <v>14120</v>
      </c>
      <c r="F4376" s="35">
        <v>25.37</v>
      </c>
      <c r="G4376" s="34" t="s">
        <v>364</v>
      </c>
      <c r="H4376" s="14" t="str">
        <f t="shared" si="272"/>
        <v/>
      </c>
      <c r="I4376" s="11" t="str">
        <f t="shared" si="273"/>
        <v/>
      </c>
      <c r="J4376" s="11" t="str">
        <f t="shared" si="274"/>
        <v/>
      </c>
      <c r="K4376" s="11">
        <f t="shared" si="275"/>
        <v>0</v>
      </c>
    </row>
    <row r="4377" spans="1:11" s="11" customFormat="1">
      <c r="A4377" s="32">
        <v>2018</v>
      </c>
      <c r="B4377" s="32">
        <v>6082</v>
      </c>
      <c r="C4377" s="33" t="s">
        <v>353</v>
      </c>
      <c r="D4377" s="33" t="s">
        <v>354</v>
      </c>
      <c r="E4377" s="34">
        <v>13836</v>
      </c>
      <c r="F4377" s="35">
        <v>26.46</v>
      </c>
      <c r="G4377" s="34" t="s">
        <v>364</v>
      </c>
      <c r="H4377" s="14" t="str">
        <f t="shared" si="272"/>
        <v/>
      </c>
      <c r="I4377" s="11" t="str">
        <f t="shared" si="273"/>
        <v/>
      </c>
      <c r="J4377" s="11" t="str">
        <f t="shared" si="274"/>
        <v/>
      </c>
      <c r="K4377" s="11">
        <f t="shared" si="275"/>
        <v>0</v>
      </c>
    </row>
    <row r="4378" spans="1:11" s="11" customFormat="1">
      <c r="A4378" s="32">
        <v>2018</v>
      </c>
      <c r="B4378" s="32">
        <v>6082</v>
      </c>
      <c r="C4378" s="33" t="s">
        <v>565</v>
      </c>
      <c r="D4378" s="33" t="s">
        <v>566</v>
      </c>
      <c r="E4378" s="34">
        <v>714</v>
      </c>
      <c r="F4378" s="35">
        <v>5.7750000000000004</v>
      </c>
      <c r="G4378" s="34" t="s">
        <v>364</v>
      </c>
      <c r="H4378" s="14" t="str">
        <f t="shared" si="272"/>
        <v/>
      </c>
      <c r="I4378" s="11" t="str">
        <f t="shared" si="273"/>
        <v/>
      </c>
      <c r="J4378" s="11" t="str">
        <f t="shared" si="274"/>
        <v/>
      </c>
      <c r="K4378" s="11">
        <f t="shared" si="275"/>
        <v>0</v>
      </c>
    </row>
    <row r="4379" spans="1:11" s="11" customFormat="1">
      <c r="A4379" s="32">
        <v>2018</v>
      </c>
      <c r="B4379" s="32">
        <v>6085</v>
      </c>
      <c r="C4379" s="33" t="s">
        <v>363</v>
      </c>
      <c r="D4379" s="33" t="s">
        <v>354</v>
      </c>
      <c r="E4379" s="34">
        <v>43414</v>
      </c>
      <c r="F4379" s="35">
        <v>17.376000000000001</v>
      </c>
      <c r="G4379" s="34">
        <v>215.9</v>
      </c>
      <c r="H4379" s="14">
        <f t="shared" si="272"/>
        <v>1628666.8325760004</v>
      </c>
      <c r="I4379" s="11">
        <f t="shared" si="273"/>
        <v>43414</v>
      </c>
      <c r="J4379" s="11">
        <f t="shared" si="274"/>
        <v>754361.66400000011</v>
      </c>
      <c r="K4379" s="11">
        <f t="shared" si="275"/>
        <v>0</v>
      </c>
    </row>
    <row r="4380" spans="1:11" s="11" customFormat="1">
      <c r="A4380" s="32">
        <v>2018</v>
      </c>
      <c r="B4380" s="32">
        <v>6085</v>
      </c>
      <c r="C4380" s="33" t="s">
        <v>353</v>
      </c>
      <c r="D4380" s="33" t="s">
        <v>354</v>
      </c>
      <c r="E4380" s="34">
        <v>150901</v>
      </c>
      <c r="F4380" s="35">
        <v>21.88</v>
      </c>
      <c r="G4380" s="34">
        <v>259.10000000000002</v>
      </c>
      <c r="H4380" s="14">
        <f t="shared" si="272"/>
        <v>8554740.6630799994</v>
      </c>
      <c r="I4380" s="11">
        <f t="shared" si="273"/>
        <v>150901</v>
      </c>
      <c r="J4380" s="11">
        <f t="shared" si="274"/>
        <v>3301713.88</v>
      </c>
      <c r="K4380" s="11">
        <f t="shared" si="275"/>
        <v>0</v>
      </c>
    </row>
    <row r="4381" spans="1:11" s="11" customFormat="1">
      <c r="A4381" s="32">
        <v>2018</v>
      </c>
      <c r="B4381" s="32">
        <v>6085</v>
      </c>
      <c r="C4381" s="33" t="s">
        <v>563</v>
      </c>
      <c r="D4381" s="33" t="s">
        <v>564</v>
      </c>
      <c r="E4381" s="34">
        <v>23299</v>
      </c>
      <c r="F4381" s="35">
        <v>1.036</v>
      </c>
      <c r="G4381" s="34">
        <v>318.5</v>
      </c>
      <c r="H4381" s="14">
        <f t="shared" si="272"/>
        <v>76878.778340000004</v>
      </c>
      <c r="I4381" s="11">
        <f t="shared" si="273"/>
        <v>23299</v>
      </c>
      <c r="J4381" s="11">
        <f t="shared" si="274"/>
        <v>24137.763999999999</v>
      </c>
      <c r="K4381" s="11">
        <f t="shared" si="275"/>
        <v>0</v>
      </c>
    </row>
    <row r="4382" spans="1:11" s="11" customFormat="1">
      <c r="A4382" s="32">
        <v>2018</v>
      </c>
      <c r="B4382" s="32">
        <v>6089</v>
      </c>
      <c r="C4382" s="33" t="s">
        <v>563</v>
      </c>
      <c r="D4382" s="33" t="s">
        <v>564</v>
      </c>
      <c r="E4382" s="34">
        <v>1706</v>
      </c>
      <c r="F4382" s="35">
        <v>1.18</v>
      </c>
      <c r="G4382" s="34">
        <v>581.79999999999995</v>
      </c>
      <c r="H4382" s="14">
        <f t="shared" si="272"/>
        <v>11712.099439999998</v>
      </c>
      <c r="I4382" s="11">
        <f t="shared" si="273"/>
        <v>1706</v>
      </c>
      <c r="J4382" s="11">
        <f t="shared" si="274"/>
        <v>2013.08</v>
      </c>
      <c r="K4382" s="11">
        <f t="shared" si="275"/>
        <v>0</v>
      </c>
    </row>
    <row r="4383" spans="1:11" s="11" customFormat="1">
      <c r="A4383" s="32">
        <v>2018</v>
      </c>
      <c r="B4383" s="32">
        <v>6089</v>
      </c>
      <c r="C4383" s="33" t="s">
        <v>563</v>
      </c>
      <c r="D4383" s="33" t="s">
        <v>564</v>
      </c>
      <c r="E4383" s="34">
        <v>740</v>
      </c>
      <c r="F4383" s="35">
        <v>1.18</v>
      </c>
      <c r="G4383" s="34">
        <v>584.6</v>
      </c>
      <c r="H4383" s="14">
        <f t="shared" si="272"/>
        <v>5104.7271999999994</v>
      </c>
      <c r="I4383" s="11">
        <f t="shared" si="273"/>
        <v>740</v>
      </c>
      <c r="J4383" s="11">
        <f t="shared" si="274"/>
        <v>873.19999999999993</v>
      </c>
      <c r="K4383" s="11">
        <f t="shared" si="275"/>
        <v>0</v>
      </c>
    </row>
    <row r="4384" spans="1:11" s="11" customFormat="1">
      <c r="A4384" s="32">
        <v>2018</v>
      </c>
      <c r="B4384" s="32">
        <v>6089</v>
      </c>
      <c r="C4384" s="33" t="s">
        <v>362</v>
      </c>
      <c r="D4384" s="33" t="s">
        <v>354</v>
      </c>
      <c r="E4384" s="34">
        <v>23322</v>
      </c>
      <c r="F4384" s="35">
        <v>13.62</v>
      </c>
      <c r="G4384" s="34">
        <v>191.2</v>
      </c>
      <c r="H4384" s="14">
        <f t="shared" si="272"/>
        <v>607338.46367999993</v>
      </c>
      <c r="I4384" s="11">
        <f t="shared" si="273"/>
        <v>23322</v>
      </c>
      <c r="J4384" s="11">
        <f t="shared" si="274"/>
        <v>317645.63999999996</v>
      </c>
      <c r="K4384" s="11">
        <f t="shared" si="275"/>
        <v>1</v>
      </c>
    </row>
    <row r="4385" spans="1:11" s="11" customFormat="1">
      <c r="A4385" s="32">
        <v>2018</v>
      </c>
      <c r="B4385" s="32">
        <v>6090</v>
      </c>
      <c r="C4385" s="33" t="s">
        <v>363</v>
      </c>
      <c r="D4385" s="33" t="s">
        <v>354</v>
      </c>
      <c r="E4385" s="34">
        <v>64531</v>
      </c>
      <c r="F4385" s="35">
        <v>18.02</v>
      </c>
      <c r="G4385" s="34">
        <v>244.8</v>
      </c>
      <c r="H4385" s="14">
        <f t="shared" si="272"/>
        <v>2846653.4217600003</v>
      </c>
      <c r="I4385" s="11">
        <f t="shared" si="273"/>
        <v>64531</v>
      </c>
      <c r="J4385" s="11">
        <f t="shared" si="274"/>
        <v>1162848.6199999999</v>
      </c>
      <c r="K4385" s="11">
        <f t="shared" si="275"/>
        <v>0</v>
      </c>
    </row>
    <row r="4386" spans="1:11" s="11" customFormat="1">
      <c r="A4386" s="32">
        <v>2018</v>
      </c>
      <c r="B4386" s="32">
        <v>6090</v>
      </c>
      <c r="C4386" s="33" t="s">
        <v>363</v>
      </c>
      <c r="D4386" s="33" t="s">
        <v>354</v>
      </c>
      <c r="E4386" s="34">
        <v>95421</v>
      </c>
      <c r="F4386" s="35">
        <v>18.05</v>
      </c>
      <c r="G4386" s="34">
        <v>229.6</v>
      </c>
      <c r="H4386" s="14">
        <f t="shared" si="272"/>
        <v>3954513.4187999996</v>
      </c>
      <c r="I4386" s="11">
        <f t="shared" si="273"/>
        <v>95421</v>
      </c>
      <c r="J4386" s="11">
        <f t="shared" si="274"/>
        <v>1722349.05</v>
      </c>
      <c r="K4386" s="11">
        <f t="shared" si="275"/>
        <v>0</v>
      </c>
    </row>
    <row r="4387" spans="1:11" s="11" customFormat="1">
      <c r="A4387" s="32">
        <v>2018</v>
      </c>
      <c r="B4387" s="32">
        <v>6090</v>
      </c>
      <c r="C4387" s="33" t="s">
        <v>363</v>
      </c>
      <c r="D4387" s="33" t="s">
        <v>354</v>
      </c>
      <c r="E4387" s="34">
        <v>254250</v>
      </c>
      <c r="F4387" s="35">
        <v>16.96</v>
      </c>
      <c r="G4387" s="34">
        <v>219.4</v>
      </c>
      <c r="H4387" s="14">
        <f t="shared" si="272"/>
        <v>9460703.5199999996</v>
      </c>
      <c r="I4387" s="11">
        <f t="shared" si="273"/>
        <v>254250</v>
      </c>
      <c r="J4387" s="11">
        <f t="shared" si="274"/>
        <v>4312080</v>
      </c>
      <c r="K4387" s="11">
        <f t="shared" si="275"/>
        <v>0</v>
      </c>
    </row>
    <row r="4388" spans="1:11" s="11" customFormat="1">
      <c r="A4388" s="32">
        <v>2018</v>
      </c>
      <c r="B4388" s="32">
        <v>6090</v>
      </c>
      <c r="C4388" s="33" t="s">
        <v>363</v>
      </c>
      <c r="D4388" s="33" t="s">
        <v>354</v>
      </c>
      <c r="E4388" s="34">
        <v>84345</v>
      </c>
      <c r="F4388" s="35">
        <v>18.07</v>
      </c>
      <c r="G4388" s="34">
        <v>225.1</v>
      </c>
      <c r="H4388" s="14">
        <f t="shared" si="272"/>
        <v>3430780.9516500002</v>
      </c>
      <c r="I4388" s="11">
        <f t="shared" si="273"/>
        <v>84345</v>
      </c>
      <c r="J4388" s="11">
        <f t="shared" si="274"/>
        <v>1524114.1500000001</v>
      </c>
      <c r="K4388" s="11">
        <f t="shared" si="275"/>
        <v>0</v>
      </c>
    </row>
    <row r="4389" spans="1:11" s="11" customFormat="1">
      <c r="A4389" s="32">
        <v>2018</v>
      </c>
      <c r="B4389" s="32">
        <v>6090</v>
      </c>
      <c r="C4389" s="33" t="s">
        <v>363</v>
      </c>
      <c r="D4389" s="33" t="s">
        <v>354</v>
      </c>
      <c r="E4389" s="34">
        <v>42842</v>
      </c>
      <c r="F4389" s="35">
        <v>17.54</v>
      </c>
      <c r="G4389" s="34">
        <v>224.6</v>
      </c>
      <c r="H4389" s="14">
        <f t="shared" si="272"/>
        <v>1687753.7352799997</v>
      </c>
      <c r="I4389" s="11">
        <f t="shared" si="273"/>
        <v>42842</v>
      </c>
      <c r="J4389" s="11">
        <f t="shared" si="274"/>
        <v>751448.67999999993</v>
      </c>
      <c r="K4389" s="11">
        <f t="shared" si="275"/>
        <v>0</v>
      </c>
    </row>
    <row r="4390" spans="1:11" s="11" customFormat="1">
      <c r="A4390" s="32">
        <v>2018</v>
      </c>
      <c r="B4390" s="32">
        <v>6090</v>
      </c>
      <c r="C4390" s="33" t="s">
        <v>363</v>
      </c>
      <c r="D4390" s="33" t="s">
        <v>354</v>
      </c>
      <c r="E4390" s="34">
        <v>27653</v>
      </c>
      <c r="F4390" s="35">
        <v>17.72</v>
      </c>
      <c r="G4390" s="34">
        <v>225.5</v>
      </c>
      <c r="H4390" s="14">
        <f t="shared" si="272"/>
        <v>1104975.1657999998</v>
      </c>
      <c r="I4390" s="11">
        <f t="shared" si="273"/>
        <v>27653</v>
      </c>
      <c r="J4390" s="11">
        <f t="shared" si="274"/>
        <v>490011.16</v>
      </c>
      <c r="K4390" s="11">
        <f t="shared" si="275"/>
        <v>0</v>
      </c>
    </row>
    <row r="4391" spans="1:11" s="11" customFormat="1">
      <c r="A4391" s="32">
        <v>2018</v>
      </c>
      <c r="B4391" s="32">
        <v>6090</v>
      </c>
      <c r="C4391" s="33" t="s">
        <v>565</v>
      </c>
      <c r="D4391" s="33" t="s">
        <v>566</v>
      </c>
      <c r="E4391" s="34">
        <v>1072</v>
      </c>
      <c r="F4391" s="35">
        <v>5.8049999999999997</v>
      </c>
      <c r="G4391" s="34">
        <v>1512.6</v>
      </c>
      <c r="H4391" s="14">
        <f t="shared" si="272"/>
        <v>94128.492959999989</v>
      </c>
      <c r="I4391" s="11">
        <f t="shared" si="273"/>
        <v>1072</v>
      </c>
      <c r="J4391" s="11">
        <f t="shared" si="274"/>
        <v>6222.96</v>
      </c>
      <c r="K4391" s="11">
        <f t="shared" si="275"/>
        <v>0</v>
      </c>
    </row>
    <row r="4392" spans="1:11" s="11" customFormat="1">
      <c r="A4392" s="32">
        <v>2018</v>
      </c>
      <c r="B4392" s="32">
        <v>6094</v>
      </c>
      <c r="C4392" s="33" t="s">
        <v>353</v>
      </c>
      <c r="D4392" s="33" t="s">
        <v>354</v>
      </c>
      <c r="E4392" s="34">
        <v>23644</v>
      </c>
      <c r="F4392" s="35">
        <v>25.533000000000001</v>
      </c>
      <c r="G4392" s="34" t="s">
        <v>364</v>
      </c>
      <c r="H4392" s="14" t="str">
        <f t="shared" si="272"/>
        <v/>
      </c>
      <c r="I4392" s="11" t="str">
        <f t="shared" si="273"/>
        <v/>
      </c>
      <c r="J4392" s="11" t="str">
        <f t="shared" si="274"/>
        <v/>
      </c>
      <c r="K4392" s="11">
        <f t="shared" si="275"/>
        <v>0</v>
      </c>
    </row>
    <row r="4393" spans="1:11" s="11" customFormat="1">
      <c r="A4393" s="32">
        <v>2018</v>
      </c>
      <c r="B4393" s="32">
        <v>6094</v>
      </c>
      <c r="C4393" s="33" t="s">
        <v>565</v>
      </c>
      <c r="D4393" s="33" t="s">
        <v>566</v>
      </c>
      <c r="E4393" s="34">
        <v>20048</v>
      </c>
      <c r="F4393" s="35">
        <v>5.8</v>
      </c>
      <c r="G4393" s="34" t="s">
        <v>364</v>
      </c>
      <c r="H4393" s="14" t="str">
        <f t="shared" si="272"/>
        <v/>
      </c>
      <c r="I4393" s="11" t="str">
        <f t="shared" si="273"/>
        <v/>
      </c>
      <c r="J4393" s="11" t="str">
        <f t="shared" si="274"/>
        <v/>
      </c>
      <c r="K4393" s="11">
        <f t="shared" si="275"/>
        <v>0</v>
      </c>
    </row>
    <row r="4394" spans="1:11" s="11" customFormat="1">
      <c r="A4394" s="32">
        <v>2018</v>
      </c>
      <c r="B4394" s="32">
        <v>6095</v>
      </c>
      <c r="C4394" s="33" t="s">
        <v>363</v>
      </c>
      <c r="D4394" s="33" t="s">
        <v>354</v>
      </c>
      <c r="E4394" s="34">
        <v>213408</v>
      </c>
      <c r="F4394" s="35">
        <v>17.068000000000001</v>
      </c>
      <c r="G4394" s="34">
        <v>179.9</v>
      </c>
      <c r="H4394" s="14">
        <f t="shared" si="272"/>
        <v>6552763.4914560011</v>
      </c>
      <c r="I4394" s="11">
        <f t="shared" si="273"/>
        <v>213408</v>
      </c>
      <c r="J4394" s="11">
        <f t="shared" si="274"/>
        <v>3642447.7440000004</v>
      </c>
      <c r="K4394" s="11">
        <f t="shared" si="275"/>
        <v>0</v>
      </c>
    </row>
    <row r="4395" spans="1:11" s="11" customFormat="1">
      <c r="A4395" s="32">
        <v>2018</v>
      </c>
      <c r="B4395" s="32">
        <v>6096</v>
      </c>
      <c r="C4395" s="33" t="s">
        <v>363</v>
      </c>
      <c r="D4395" s="33" t="s">
        <v>354</v>
      </c>
      <c r="E4395" s="34">
        <v>237760</v>
      </c>
      <c r="F4395" s="35">
        <v>16.63</v>
      </c>
      <c r="G4395" s="34">
        <v>145</v>
      </c>
      <c r="H4395" s="14">
        <f t="shared" si="272"/>
        <v>5733225.7599999998</v>
      </c>
      <c r="I4395" s="11">
        <f t="shared" si="273"/>
        <v>237760</v>
      </c>
      <c r="J4395" s="11">
        <f t="shared" si="274"/>
        <v>3953948.8</v>
      </c>
      <c r="K4395" s="11">
        <f t="shared" si="275"/>
        <v>0</v>
      </c>
    </row>
    <row r="4396" spans="1:11" s="11" customFormat="1">
      <c r="A4396" s="32">
        <v>2018</v>
      </c>
      <c r="B4396" s="32">
        <v>6096</v>
      </c>
      <c r="C4396" s="33" t="s">
        <v>363</v>
      </c>
      <c r="D4396" s="33" t="s">
        <v>354</v>
      </c>
      <c r="E4396" s="34">
        <v>94859</v>
      </c>
      <c r="F4396" s="35">
        <v>17.010000000000002</v>
      </c>
      <c r="G4396" s="34">
        <v>133.19999999999999</v>
      </c>
      <c r="H4396" s="14">
        <f t="shared" si="272"/>
        <v>2149250.7178799999</v>
      </c>
      <c r="I4396" s="11">
        <f t="shared" si="273"/>
        <v>94859</v>
      </c>
      <c r="J4396" s="11">
        <f t="shared" si="274"/>
        <v>1613551.59</v>
      </c>
      <c r="K4396" s="11">
        <f t="shared" si="275"/>
        <v>0</v>
      </c>
    </row>
    <row r="4397" spans="1:11" s="11" customFormat="1">
      <c r="A4397" s="32">
        <v>2018</v>
      </c>
      <c r="B4397" s="32">
        <v>6096</v>
      </c>
      <c r="C4397" s="33" t="s">
        <v>363</v>
      </c>
      <c r="D4397" s="33" t="s">
        <v>354</v>
      </c>
      <c r="E4397" s="34">
        <v>50236</v>
      </c>
      <c r="F4397" s="35">
        <v>17.079999999999998</v>
      </c>
      <c r="G4397" s="34">
        <v>137.9</v>
      </c>
      <c r="H4397" s="14">
        <f t="shared" si="272"/>
        <v>1183224.5835199999</v>
      </c>
      <c r="I4397" s="11">
        <f t="shared" si="273"/>
        <v>50236</v>
      </c>
      <c r="J4397" s="11">
        <f t="shared" si="274"/>
        <v>858030.87999999989</v>
      </c>
      <c r="K4397" s="11">
        <f t="shared" si="275"/>
        <v>0</v>
      </c>
    </row>
    <row r="4398" spans="1:11" s="11" customFormat="1">
      <c r="A4398" s="32">
        <v>2018</v>
      </c>
      <c r="B4398" s="32">
        <v>6096</v>
      </c>
      <c r="C4398" s="33" t="s">
        <v>563</v>
      </c>
      <c r="D4398" s="33" t="s">
        <v>564</v>
      </c>
      <c r="E4398" s="34">
        <v>5962</v>
      </c>
      <c r="F4398" s="35">
        <v>1.05</v>
      </c>
      <c r="G4398" s="34">
        <v>270.5</v>
      </c>
      <c r="H4398" s="14">
        <f t="shared" si="272"/>
        <v>16933.570500000002</v>
      </c>
      <c r="I4398" s="11">
        <f t="shared" si="273"/>
        <v>5962</v>
      </c>
      <c r="J4398" s="11">
        <f t="shared" si="274"/>
        <v>6260.1</v>
      </c>
      <c r="K4398" s="11">
        <f t="shared" si="275"/>
        <v>0</v>
      </c>
    </row>
    <row r="4399" spans="1:11" s="11" customFormat="1">
      <c r="A4399" s="32">
        <v>2018</v>
      </c>
      <c r="B4399" s="32">
        <v>6098</v>
      </c>
      <c r="C4399" s="33" t="s">
        <v>363</v>
      </c>
      <c r="D4399" s="33" t="s">
        <v>354</v>
      </c>
      <c r="E4399" s="34">
        <v>25813</v>
      </c>
      <c r="F4399" s="35">
        <v>16.518000000000001</v>
      </c>
      <c r="G4399" s="34">
        <v>174.1</v>
      </c>
      <c r="H4399" s="14">
        <f t="shared" si="272"/>
        <v>742326.07229399995</v>
      </c>
      <c r="I4399" s="11">
        <f t="shared" si="273"/>
        <v>25813</v>
      </c>
      <c r="J4399" s="11">
        <f t="shared" si="274"/>
        <v>426379.13400000002</v>
      </c>
      <c r="K4399" s="11">
        <f t="shared" si="275"/>
        <v>0</v>
      </c>
    </row>
    <row r="4400" spans="1:11" s="11" customFormat="1">
      <c r="A4400" s="32">
        <v>2018</v>
      </c>
      <c r="B4400" s="32">
        <v>6098</v>
      </c>
      <c r="C4400" s="33" t="s">
        <v>363</v>
      </c>
      <c r="D4400" s="33" t="s">
        <v>354</v>
      </c>
      <c r="E4400" s="34">
        <v>67585</v>
      </c>
      <c r="F4400" s="35">
        <v>16.488</v>
      </c>
      <c r="G4400" s="34">
        <v>180.1</v>
      </c>
      <c r="H4400" s="14">
        <f t="shared" si="272"/>
        <v>2006929.0054799998</v>
      </c>
      <c r="I4400" s="11">
        <f t="shared" si="273"/>
        <v>67585</v>
      </c>
      <c r="J4400" s="11">
        <f t="shared" si="274"/>
        <v>1114341.48</v>
      </c>
      <c r="K4400" s="11">
        <f t="shared" si="275"/>
        <v>0</v>
      </c>
    </row>
    <row r="4401" spans="1:11" s="11" customFormat="1">
      <c r="A4401" s="32">
        <v>2018</v>
      </c>
      <c r="B4401" s="32">
        <v>6098</v>
      </c>
      <c r="C4401" s="33" t="s">
        <v>363</v>
      </c>
      <c r="D4401" s="33" t="s">
        <v>354</v>
      </c>
      <c r="E4401" s="34">
        <v>24950</v>
      </c>
      <c r="F4401" s="35">
        <v>16.526</v>
      </c>
      <c r="G4401" s="34">
        <v>178.7</v>
      </c>
      <c r="H4401" s="14">
        <f t="shared" si="272"/>
        <v>736822.45189999999</v>
      </c>
      <c r="I4401" s="11">
        <f t="shared" si="273"/>
        <v>24950</v>
      </c>
      <c r="J4401" s="11">
        <f t="shared" si="274"/>
        <v>412323.7</v>
      </c>
      <c r="K4401" s="11">
        <f t="shared" si="275"/>
        <v>0</v>
      </c>
    </row>
    <row r="4402" spans="1:11" s="11" customFormat="1">
      <c r="A4402" s="32">
        <v>2018</v>
      </c>
      <c r="B4402" s="32">
        <v>6098</v>
      </c>
      <c r="C4402" s="33" t="s">
        <v>363</v>
      </c>
      <c r="D4402" s="33" t="s">
        <v>354</v>
      </c>
      <c r="E4402" s="34">
        <v>14083</v>
      </c>
      <c r="F4402" s="35">
        <v>16.672000000000001</v>
      </c>
      <c r="G4402" s="34">
        <v>175.5</v>
      </c>
      <c r="H4402" s="14">
        <f t="shared" si="272"/>
        <v>412059.56688</v>
      </c>
      <c r="I4402" s="11">
        <f t="shared" si="273"/>
        <v>14083</v>
      </c>
      <c r="J4402" s="11">
        <f t="shared" si="274"/>
        <v>234791.77600000001</v>
      </c>
      <c r="K4402" s="11">
        <f t="shared" si="275"/>
        <v>0</v>
      </c>
    </row>
    <row r="4403" spans="1:11" s="11" customFormat="1">
      <c r="A4403" s="32">
        <v>2018</v>
      </c>
      <c r="B4403" s="32">
        <v>6101</v>
      </c>
      <c r="C4403" s="33" t="s">
        <v>363</v>
      </c>
      <c r="D4403" s="33" t="s">
        <v>354</v>
      </c>
      <c r="E4403" s="34">
        <v>134855</v>
      </c>
      <c r="F4403" s="35">
        <v>15.832000000000001</v>
      </c>
      <c r="G4403" s="34">
        <v>116.1</v>
      </c>
      <c r="H4403" s="14">
        <f t="shared" si="272"/>
        <v>2478763.2819600003</v>
      </c>
      <c r="I4403" s="11">
        <f t="shared" si="273"/>
        <v>134855</v>
      </c>
      <c r="J4403" s="11">
        <f t="shared" si="274"/>
        <v>2135024.36</v>
      </c>
      <c r="K4403" s="11">
        <f t="shared" si="275"/>
        <v>0</v>
      </c>
    </row>
    <row r="4404" spans="1:11" s="11" customFormat="1">
      <c r="A4404" s="32">
        <v>2018</v>
      </c>
      <c r="B4404" s="32">
        <v>6112</v>
      </c>
      <c r="C4404" s="33" t="s">
        <v>563</v>
      </c>
      <c r="D4404" s="33" t="s">
        <v>564</v>
      </c>
      <c r="E4404" s="34">
        <v>2277279</v>
      </c>
      <c r="F4404" s="35">
        <v>1.071</v>
      </c>
      <c r="G4404" s="34">
        <v>333.1</v>
      </c>
      <c r="H4404" s="14">
        <f t="shared" si="272"/>
        <v>8124195.1097790012</v>
      </c>
      <c r="I4404" s="11">
        <f t="shared" si="273"/>
        <v>2277279</v>
      </c>
      <c r="J4404" s="11">
        <f t="shared" si="274"/>
        <v>2438965.8089999999</v>
      </c>
      <c r="K4404" s="11">
        <f t="shared" si="275"/>
        <v>0</v>
      </c>
    </row>
    <row r="4405" spans="1:11" s="11" customFormat="1">
      <c r="A4405" s="32">
        <v>2018</v>
      </c>
      <c r="B4405" s="32">
        <v>6113</v>
      </c>
      <c r="C4405" s="33" t="s">
        <v>353</v>
      </c>
      <c r="D4405" s="33" t="s">
        <v>354</v>
      </c>
      <c r="E4405" s="34">
        <v>35198</v>
      </c>
      <c r="F4405" s="35">
        <v>22.923999999999999</v>
      </c>
      <c r="G4405" s="34">
        <v>212.7</v>
      </c>
      <c r="H4405" s="14">
        <f t="shared" si="272"/>
        <v>1716231.5309039999</v>
      </c>
      <c r="I4405" s="11">
        <f t="shared" si="273"/>
        <v>35198</v>
      </c>
      <c r="J4405" s="11">
        <f t="shared" si="274"/>
        <v>806878.95199999993</v>
      </c>
      <c r="K4405" s="11">
        <f t="shared" si="275"/>
        <v>0</v>
      </c>
    </row>
    <row r="4406" spans="1:11" s="11" customFormat="1">
      <c r="A4406" s="32">
        <v>2018</v>
      </c>
      <c r="B4406" s="32">
        <v>6113</v>
      </c>
      <c r="C4406" s="33" t="s">
        <v>565</v>
      </c>
      <c r="D4406" s="33" t="s">
        <v>566</v>
      </c>
      <c r="E4406" s="34">
        <v>5224</v>
      </c>
      <c r="F4406" s="35">
        <v>5.75</v>
      </c>
      <c r="G4406" s="34">
        <v>1563.1</v>
      </c>
      <c r="H4406" s="14">
        <f t="shared" si="272"/>
        <v>469523.97799999994</v>
      </c>
      <c r="I4406" s="11">
        <f t="shared" si="273"/>
        <v>5224</v>
      </c>
      <c r="J4406" s="11">
        <f t="shared" si="274"/>
        <v>30038</v>
      </c>
      <c r="K4406" s="11">
        <f t="shared" si="275"/>
        <v>0</v>
      </c>
    </row>
    <row r="4407" spans="1:11" s="11" customFormat="1">
      <c r="A4407" s="32">
        <v>2018</v>
      </c>
      <c r="B4407" s="32">
        <v>6113</v>
      </c>
      <c r="C4407" s="33" t="s">
        <v>353</v>
      </c>
      <c r="D4407" s="33" t="s">
        <v>354</v>
      </c>
      <c r="E4407" s="34">
        <v>122364</v>
      </c>
      <c r="F4407" s="35">
        <v>22.751999999999999</v>
      </c>
      <c r="G4407" s="34">
        <v>183.4</v>
      </c>
      <c r="H4407" s="14">
        <f t="shared" si="272"/>
        <v>5105903.1851519998</v>
      </c>
      <c r="I4407" s="11">
        <f t="shared" si="273"/>
        <v>122364</v>
      </c>
      <c r="J4407" s="11">
        <f t="shared" si="274"/>
        <v>2784025.7279999997</v>
      </c>
      <c r="K4407" s="11">
        <f t="shared" si="275"/>
        <v>0</v>
      </c>
    </row>
    <row r="4408" spans="1:11" s="11" customFormat="1">
      <c r="A4408" s="32">
        <v>2018</v>
      </c>
      <c r="B4408" s="32">
        <v>6113</v>
      </c>
      <c r="C4408" s="33" t="s">
        <v>353</v>
      </c>
      <c r="D4408" s="33" t="s">
        <v>354</v>
      </c>
      <c r="E4408" s="34">
        <v>15905</v>
      </c>
      <c r="F4408" s="35">
        <v>23.091999999999999</v>
      </c>
      <c r="G4408" s="34">
        <v>167.2</v>
      </c>
      <c r="H4408" s="14">
        <f t="shared" si="272"/>
        <v>614089.25071999989</v>
      </c>
      <c r="I4408" s="11">
        <f t="shared" si="273"/>
        <v>15905</v>
      </c>
      <c r="J4408" s="11">
        <f t="shared" si="274"/>
        <v>367278.25999999995</v>
      </c>
      <c r="K4408" s="11">
        <f t="shared" si="275"/>
        <v>0</v>
      </c>
    </row>
    <row r="4409" spans="1:11" s="11" customFormat="1">
      <c r="A4409" s="32">
        <v>2018</v>
      </c>
      <c r="B4409" s="32">
        <v>6113</v>
      </c>
      <c r="C4409" s="33" t="s">
        <v>353</v>
      </c>
      <c r="D4409" s="33" t="s">
        <v>354</v>
      </c>
      <c r="E4409" s="34">
        <v>35243</v>
      </c>
      <c r="F4409" s="35">
        <v>22.812000000000001</v>
      </c>
      <c r="G4409" s="34">
        <v>190.9</v>
      </c>
      <c r="H4409" s="14">
        <f t="shared" si="272"/>
        <v>1534765.9702440002</v>
      </c>
      <c r="I4409" s="11">
        <f t="shared" si="273"/>
        <v>35243</v>
      </c>
      <c r="J4409" s="11">
        <f t="shared" si="274"/>
        <v>803963.31599999999</v>
      </c>
      <c r="K4409" s="11">
        <f t="shared" si="275"/>
        <v>0</v>
      </c>
    </row>
    <row r="4410" spans="1:11" s="11" customFormat="1">
      <c r="A4410" s="32">
        <v>2018</v>
      </c>
      <c r="B4410" s="32">
        <v>6113</v>
      </c>
      <c r="C4410" s="33" t="s">
        <v>353</v>
      </c>
      <c r="D4410" s="33" t="s">
        <v>354</v>
      </c>
      <c r="E4410" s="34">
        <v>15688</v>
      </c>
      <c r="F4410" s="35">
        <v>21.033999999999999</v>
      </c>
      <c r="G4410" s="34">
        <v>174.6</v>
      </c>
      <c r="H4410" s="14">
        <f t="shared" si="272"/>
        <v>576147.51043200004</v>
      </c>
      <c r="I4410" s="11">
        <f t="shared" si="273"/>
        <v>15688</v>
      </c>
      <c r="J4410" s="11">
        <f t="shared" si="274"/>
        <v>329981.39199999999</v>
      </c>
      <c r="K4410" s="11">
        <f t="shared" si="275"/>
        <v>0</v>
      </c>
    </row>
    <row r="4411" spans="1:11" s="11" customFormat="1">
      <c r="A4411" s="32">
        <v>2018</v>
      </c>
      <c r="B4411" s="32">
        <v>6113</v>
      </c>
      <c r="C4411" s="33" t="s">
        <v>353</v>
      </c>
      <c r="D4411" s="33" t="s">
        <v>354</v>
      </c>
      <c r="E4411" s="34">
        <v>8632</v>
      </c>
      <c r="F4411" s="35">
        <v>20.846</v>
      </c>
      <c r="G4411" s="34">
        <v>197.7</v>
      </c>
      <c r="H4411" s="14">
        <f t="shared" si="272"/>
        <v>355746.66254400002</v>
      </c>
      <c r="I4411" s="11">
        <f t="shared" si="273"/>
        <v>8632</v>
      </c>
      <c r="J4411" s="11">
        <f t="shared" si="274"/>
        <v>179942.67199999999</v>
      </c>
      <c r="K4411" s="11">
        <f t="shared" si="275"/>
        <v>0</v>
      </c>
    </row>
    <row r="4412" spans="1:11" s="11" customFormat="1">
      <c r="A4412" s="32">
        <v>2018</v>
      </c>
      <c r="B4412" s="32">
        <v>6113</v>
      </c>
      <c r="C4412" s="33" t="s">
        <v>353</v>
      </c>
      <c r="D4412" s="33" t="s">
        <v>354</v>
      </c>
      <c r="E4412" s="34">
        <v>46978</v>
      </c>
      <c r="F4412" s="35">
        <v>21.172000000000001</v>
      </c>
      <c r="G4412" s="34">
        <v>196.4</v>
      </c>
      <c r="H4412" s="14">
        <f t="shared" si="272"/>
        <v>1953430.1762240001</v>
      </c>
      <c r="I4412" s="11">
        <f t="shared" si="273"/>
        <v>46978</v>
      </c>
      <c r="J4412" s="11">
        <f t="shared" si="274"/>
        <v>994618.21600000001</v>
      </c>
      <c r="K4412" s="11">
        <f t="shared" si="275"/>
        <v>0</v>
      </c>
    </row>
    <row r="4413" spans="1:11" s="11" customFormat="1">
      <c r="A4413" s="32">
        <v>2018</v>
      </c>
      <c r="B4413" s="32">
        <v>6113</v>
      </c>
      <c r="C4413" s="33" t="s">
        <v>353</v>
      </c>
      <c r="D4413" s="33" t="s">
        <v>354</v>
      </c>
      <c r="E4413" s="34">
        <v>216193</v>
      </c>
      <c r="F4413" s="35">
        <v>22.556000000000001</v>
      </c>
      <c r="G4413" s="34">
        <v>197.8</v>
      </c>
      <c r="H4413" s="14">
        <f t="shared" si="272"/>
        <v>9645616.7312240023</v>
      </c>
      <c r="I4413" s="11">
        <f t="shared" si="273"/>
        <v>216193</v>
      </c>
      <c r="J4413" s="11">
        <f t="shared" si="274"/>
        <v>4876449.3080000002</v>
      </c>
      <c r="K4413" s="11">
        <f t="shared" si="275"/>
        <v>0</v>
      </c>
    </row>
    <row r="4414" spans="1:11" s="11" customFormat="1">
      <c r="A4414" s="32">
        <v>2018</v>
      </c>
      <c r="B4414" s="32">
        <v>6113</v>
      </c>
      <c r="C4414" s="33" t="s">
        <v>353</v>
      </c>
      <c r="D4414" s="33" t="s">
        <v>354</v>
      </c>
      <c r="E4414" s="34">
        <v>84237</v>
      </c>
      <c r="F4414" s="35">
        <v>21.952000000000002</v>
      </c>
      <c r="G4414" s="34">
        <v>257.60000000000002</v>
      </c>
      <c r="H4414" s="14">
        <f t="shared" si="272"/>
        <v>4763463.5274240011</v>
      </c>
      <c r="I4414" s="11">
        <f t="shared" si="273"/>
        <v>84237</v>
      </c>
      <c r="J4414" s="11">
        <f t="shared" si="274"/>
        <v>1849170.6240000001</v>
      </c>
      <c r="K4414" s="11">
        <f t="shared" si="275"/>
        <v>0</v>
      </c>
    </row>
    <row r="4415" spans="1:11" s="11" customFormat="1">
      <c r="A4415" s="32">
        <v>2018</v>
      </c>
      <c r="B4415" s="32">
        <v>6113</v>
      </c>
      <c r="C4415" s="33" t="s">
        <v>353</v>
      </c>
      <c r="D4415" s="33" t="s">
        <v>354</v>
      </c>
      <c r="E4415" s="34">
        <v>117417</v>
      </c>
      <c r="F4415" s="35">
        <v>23.044</v>
      </c>
      <c r="G4415" s="34">
        <v>206.3</v>
      </c>
      <c r="H4415" s="14">
        <f t="shared" si="272"/>
        <v>5581977.4089240003</v>
      </c>
      <c r="I4415" s="11">
        <f t="shared" si="273"/>
        <v>117417</v>
      </c>
      <c r="J4415" s="11">
        <f t="shared" si="274"/>
        <v>2705757.3480000002</v>
      </c>
      <c r="K4415" s="11">
        <f t="shared" si="275"/>
        <v>0</v>
      </c>
    </row>
    <row r="4416" spans="1:11" s="11" customFormat="1">
      <c r="A4416" s="32">
        <v>2018</v>
      </c>
      <c r="B4416" s="32">
        <v>6124</v>
      </c>
      <c r="C4416" s="33" t="s">
        <v>565</v>
      </c>
      <c r="D4416" s="33" t="s">
        <v>566</v>
      </c>
      <c r="E4416" s="34">
        <v>2673</v>
      </c>
      <c r="F4416" s="35">
        <v>5.8</v>
      </c>
      <c r="G4416" s="34">
        <v>1647.5</v>
      </c>
      <c r="H4416" s="14">
        <f t="shared" si="272"/>
        <v>255418.51500000001</v>
      </c>
      <c r="I4416" s="11">
        <f t="shared" si="273"/>
        <v>2673</v>
      </c>
      <c r="J4416" s="11">
        <f t="shared" si="274"/>
        <v>15503.4</v>
      </c>
      <c r="K4416" s="11">
        <f t="shared" si="275"/>
        <v>0</v>
      </c>
    </row>
    <row r="4417" spans="1:11" s="11" customFormat="1">
      <c r="A4417" s="32">
        <v>2018</v>
      </c>
      <c r="B4417" s="32">
        <v>6124</v>
      </c>
      <c r="C4417" s="33" t="s">
        <v>565</v>
      </c>
      <c r="D4417" s="33" t="s">
        <v>566</v>
      </c>
      <c r="E4417" s="34">
        <v>179</v>
      </c>
      <c r="F4417" s="35">
        <v>5.8</v>
      </c>
      <c r="G4417" s="34">
        <v>1618.7</v>
      </c>
      <c r="H4417" s="14">
        <f t="shared" si="272"/>
        <v>16805.343400000002</v>
      </c>
      <c r="I4417" s="11">
        <f t="shared" si="273"/>
        <v>179</v>
      </c>
      <c r="J4417" s="11">
        <f t="shared" si="274"/>
        <v>1038.2</v>
      </c>
      <c r="K4417" s="11">
        <f t="shared" si="275"/>
        <v>0</v>
      </c>
    </row>
    <row r="4418" spans="1:11" s="11" customFormat="1">
      <c r="A4418" s="32">
        <v>2018</v>
      </c>
      <c r="B4418" s="32">
        <v>6124</v>
      </c>
      <c r="C4418" s="33" t="s">
        <v>563</v>
      </c>
      <c r="D4418" s="33" t="s">
        <v>564</v>
      </c>
      <c r="E4418" s="34">
        <v>8056</v>
      </c>
      <c r="F4418" s="35">
        <v>1.0269999999999999</v>
      </c>
      <c r="G4418" s="34">
        <v>265.89999999999998</v>
      </c>
      <c r="H4418" s="14">
        <f t="shared" si="272"/>
        <v>21999.268407999996</v>
      </c>
      <c r="I4418" s="11">
        <f t="shared" si="273"/>
        <v>8056</v>
      </c>
      <c r="J4418" s="11">
        <f t="shared" si="274"/>
        <v>8273.5119999999988</v>
      </c>
      <c r="K4418" s="11">
        <f t="shared" si="275"/>
        <v>0</v>
      </c>
    </row>
    <row r="4419" spans="1:11" s="11" customFormat="1">
      <c r="A4419" s="32">
        <v>2018</v>
      </c>
      <c r="B4419" s="32">
        <v>6137</v>
      </c>
      <c r="C4419" s="33" t="s">
        <v>353</v>
      </c>
      <c r="D4419" s="33" t="s">
        <v>354</v>
      </c>
      <c r="E4419" s="34">
        <v>79263</v>
      </c>
      <c r="F4419" s="35">
        <v>22.872</v>
      </c>
      <c r="G4419" s="34">
        <v>212.4</v>
      </c>
      <c r="H4419" s="14">
        <f t="shared" si="272"/>
        <v>3850606.685664</v>
      </c>
      <c r="I4419" s="11">
        <f t="shared" si="273"/>
        <v>79263</v>
      </c>
      <c r="J4419" s="11">
        <f t="shared" si="274"/>
        <v>1812903.3359999999</v>
      </c>
      <c r="K4419" s="11">
        <f t="shared" si="275"/>
        <v>0</v>
      </c>
    </row>
    <row r="4420" spans="1:11" s="11" customFormat="1">
      <c r="A4420" s="32">
        <v>2018</v>
      </c>
      <c r="B4420" s="32">
        <v>6137</v>
      </c>
      <c r="C4420" s="33" t="s">
        <v>563</v>
      </c>
      <c r="D4420" s="33" t="s">
        <v>564</v>
      </c>
      <c r="E4420" s="34">
        <v>20981</v>
      </c>
      <c r="F4420" s="35">
        <v>1.04</v>
      </c>
      <c r="G4420" s="34">
        <v>545.70000000000005</v>
      </c>
      <c r="H4420" s="14">
        <f t="shared" si="272"/>
        <v>119073.04968000001</v>
      </c>
      <c r="I4420" s="11">
        <f t="shared" si="273"/>
        <v>20981</v>
      </c>
      <c r="J4420" s="11">
        <f t="shared" si="274"/>
        <v>21820.240000000002</v>
      </c>
      <c r="K4420" s="11">
        <f t="shared" si="275"/>
        <v>0</v>
      </c>
    </row>
    <row r="4421" spans="1:11" s="11" customFormat="1">
      <c r="A4421" s="32">
        <v>2018</v>
      </c>
      <c r="B4421" s="32">
        <v>6138</v>
      </c>
      <c r="C4421" s="33" t="s">
        <v>363</v>
      </c>
      <c r="D4421" s="33" t="s">
        <v>354</v>
      </c>
      <c r="E4421" s="34">
        <v>30036</v>
      </c>
      <c r="F4421" s="35">
        <v>17.047999999999998</v>
      </c>
      <c r="G4421" s="34">
        <v>163.9</v>
      </c>
      <c r="H4421" s="14">
        <f t="shared" si="272"/>
        <v>839256.06019199989</v>
      </c>
      <c r="I4421" s="11">
        <f t="shared" si="273"/>
        <v>30036</v>
      </c>
      <c r="J4421" s="11">
        <f t="shared" si="274"/>
        <v>512053.72799999994</v>
      </c>
      <c r="K4421" s="11">
        <f t="shared" si="275"/>
        <v>0</v>
      </c>
    </row>
    <row r="4422" spans="1:11" s="11" customFormat="1">
      <c r="A4422" s="32">
        <v>2018</v>
      </c>
      <c r="B4422" s="32">
        <v>6138</v>
      </c>
      <c r="C4422" s="33" t="s">
        <v>363</v>
      </c>
      <c r="D4422" s="33" t="s">
        <v>354</v>
      </c>
      <c r="E4422" s="34">
        <v>45578</v>
      </c>
      <c r="F4422" s="35">
        <v>17.175999999999998</v>
      </c>
      <c r="G4422" s="34">
        <v>169.1</v>
      </c>
      <c r="H4422" s="14">
        <f t="shared" ref="H4422:H4485" si="276">IF(I4422="","",G4422/100*F4422*E4422)</f>
        <v>1323795.5080479998</v>
      </c>
      <c r="I4422" s="11">
        <f t="shared" ref="I4422:I4485" si="277">IF(OR(G4422=".",F4422=".",E4422="."),"",E4422)</f>
        <v>45578</v>
      </c>
      <c r="J4422" s="11">
        <f t="shared" ref="J4422:J4485" si="278">IF(I4422="","",F4422*I4422)</f>
        <v>782847.72799999989</v>
      </c>
      <c r="K4422" s="11">
        <f t="shared" ref="K4422:K4485" si="279">IF(C4422="LIG",1,0)</f>
        <v>0</v>
      </c>
    </row>
    <row r="4423" spans="1:11" s="11" customFormat="1">
      <c r="A4423" s="32">
        <v>2018</v>
      </c>
      <c r="B4423" s="32">
        <v>6138</v>
      </c>
      <c r="C4423" s="33" t="s">
        <v>363</v>
      </c>
      <c r="D4423" s="33" t="s">
        <v>354</v>
      </c>
      <c r="E4423" s="34">
        <v>104850</v>
      </c>
      <c r="F4423" s="35">
        <v>17.222000000000001</v>
      </c>
      <c r="G4423" s="34">
        <v>171.3</v>
      </c>
      <c r="H4423" s="14">
        <f t="shared" si="276"/>
        <v>3093209.8371000006</v>
      </c>
      <c r="I4423" s="11">
        <f t="shared" si="277"/>
        <v>104850</v>
      </c>
      <c r="J4423" s="11">
        <f t="shared" si="278"/>
        <v>1805726.7000000002</v>
      </c>
      <c r="K4423" s="11">
        <f t="shared" si="279"/>
        <v>0</v>
      </c>
    </row>
    <row r="4424" spans="1:11" s="11" customFormat="1">
      <c r="A4424" s="32">
        <v>2018</v>
      </c>
      <c r="B4424" s="32">
        <v>6139</v>
      </c>
      <c r="C4424" s="33" t="s">
        <v>363</v>
      </c>
      <c r="D4424" s="33" t="s">
        <v>354</v>
      </c>
      <c r="E4424" s="34">
        <v>320328</v>
      </c>
      <c r="F4424" s="35">
        <v>17.052</v>
      </c>
      <c r="G4424" s="34">
        <v>206.7</v>
      </c>
      <c r="H4424" s="14">
        <f t="shared" si="276"/>
        <v>11290435.726751998</v>
      </c>
      <c r="I4424" s="11">
        <f t="shared" si="277"/>
        <v>320328</v>
      </c>
      <c r="J4424" s="11">
        <f t="shared" si="278"/>
        <v>5462233.0559999999</v>
      </c>
      <c r="K4424" s="11">
        <f t="shared" si="279"/>
        <v>0</v>
      </c>
    </row>
    <row r="4425" spans="1:11" s="11" customFormat="1">
      <c r="A4425" s="32">
        <v>2018</v>
      </c>
      <c r="B4425" s="32">
        <v>6139</v>
      </c>
      <c r="C4425" s="33" t="s">
        <v>363</v>
      </c>
      <c r="D4425" s="33" t="s">
        <v>354</v>
      </c>
      <c r="E4425" s="34">
        <v>45852</v>
      </c>
      <c r="F4425" s="35">
        <v>17.088000000000001</v>
      </c>
      <c r="G4425" s="34">
        <v>211.9</v>
      </c>
      <c r="H4425" s="14">
        <f t="shared" si="276"/>
        <v>1660276.7101440001</v>
      </c>
      <c r="I4425" s="11">
        <f t="shared" si="277"/>
        <v>45852</v>
      </c>
      <c r="J4425" s="11">
        <f t="shared" si="278"/>
        <v>783518.97600000002</v>
      </c>
      <c r="K4425" s="11">
        <f t="shared" si="279"/>
        <v>0</v>
      </c>
    </row>
    <row r="4426" spans="1:11" s="11" customFormat="1">
      <c r="A4426" s="32">
        <v>2018</v>
      </c>
      <c r="B4426" s="32">
        <v>6146</v>
      </c>
      <c r="C4426" s="33" t="s">
        <v>363</v>
      </c>
      <c r="D4426" s="33" t="s">
        <v>354</v>
      </c>
      <c r="E4426" s="34">
        <v>263416</v>
      </c>
      <c r="F4426" s="35">
        <v>16.37</v>
      </c>
      <c r="G4426" s="34" t="s">
        <v>364</v>
      </c>
      <c r="H4426" s="14" t="str">
        <f t="shared" si="276"/>
        <v/>
      </c>
      <c r="I4426" s="11" t="str">
        <f t="shared" si="277"/>
        <v/>
      </c>
      <c r="J4426" s="11" t="str">
        <f t="shared" si="278"/>
        <v/>
      </c>
      <c r="K4426" s="11">
        <f t="shared" si="279"/>
        <v>0</v>
      </c>
    </row>
    <row r="4427" spans="1:11" s="11" customFormat="1">
      <c r="A4427" s="32">
        <v>2018</v>
      </c>
      <c r="B4427" s="32">
        <v>6146</v>
      </c>
      <c r="C4427" s="33" t="s">
        <v>363</v>
      </c>
      <c r="D4427" s="33" t="s">
        <v>354</v>
      </c>
      <c r="E4427" s="34">
        <v>14149</v>
      </c>
      <c r="F4427" s="35">
        <v>17.190000000000001</v>
      </c>
      <c r="G4427" s="34" t="s">
        <v>364</v>
      </c>
      <c r="H4427" s="14" t="str">
        <f t="shared" si="276"/>
        <v/>
      </c>
      <c r="I4427" s="11" t="str">
        <f t="shared" si="277"/>
        <v/>
      </c>
      <c r="J4427" s="11" t="str">
        <f t="shared" si="278"/>
        <v/>
      </c>
      <c r="K4427" s="11">
        <f t="shared" si="279"/>
        <v>0</v>
      </c>
    </row>
    <row r="4428" spans="1:11" s="11" customFormat="1">
      <c r="A4428" s="32">
        <v>2018</v>
      </c>
      <c r="B4428" s="32">
        <v>6146</v>
      </c>
      <c r="C4428" s="33" t="s">
        <v>565</v>
      </c>
      <c r="D4428" s="33" t="s">
        <v>566</v>
      </c>
      <c r="E4428" s="34">
        <v>1647</v>
      </c>
      <c r="F4428" s="35">
        <v>5.8</v>
      </c>
      <c r="G4428" s="34" t="s">
        <v>364</v>
      </c>
      <c r="H4428" s="14" t="str">
        <f t="shared" si="276"/>
        <v/>
      </c>
      <c r="I4428" s="11" t="str">
        <f t="shared" si="277"/>
        <v/>
      </c>
      <c r="J4428" s="11" t="str">
        <f t="shared" si="278"/>
        <v/>
      </c>
      <c r="K4428" s="11">
        <f t="shared" si="279"/>
        <v>0</v>
      </c>
    </row>
    <row r="4429" spans="1:11" s="11" customFormat="1">
      <c r="A4429" s="32">
        <v>2018</v>
      </c>
      <c r="B4429" s="32">
        <v>6146</v>
      </c>
      <c r="C4429" s="33" t="s">
        <v>362</v>
      </c>
      <c r="D4429" s="33" t="s">
        <v>354</v>
      </c>
      <c r="E4429" s="34">
        <v>380522</v>
      </c>
      <c r="F4429" s="35">
        <v>13.26</v>
      </c>
      <c r="G4429" s="34" t="s">
        <v>364</v>
      </c>
      <c r="H4429" s="14" t="str">
        <f t="shared" si="276"/>
        <v/>
      </c>
      <c r="I4429" s="11" t="str">
        <f t="shared" si="277"/>
        <v/>
      </c>
      <c r="J4429" s="11" t="str">
        <f t="shared" si="278"/>
        <v/>
      </c>
      <c r="K4429" s="11">
        <f t="shared" si="279"/>
        <v>1</v>
      </c>
    </row>
    <row r="4430" spans="1:11" s="11" customFormat="1">
      <c r="A4430" s="32">
        <v>2018</v>
      </c>
      <c r="B4430" s="32">
        <v>6155</v>
      </c>
      <c r="C4430" s="33" t="s">
        <v>363</v>
      </c>
      <c r="D4430" s="33" t="s">
        <v>354</v>
      </c>
      <c r="E4430" s="34">
        <v>218474</v>
      </c>
      <c r="F4430" s="35">
        <v>17.05</v>
      </c>
      <c r="G4430" s="34">
        <v>218.8</v>
      </c>
      <c r="H4430" s="14">
        <f t="shared" si="276"/>
        <v>8150259.9596000016</v>
      </c>
      <c r="I4430" s="11">
        <f t="shared" si="277"/>
        <v>218474</v>
      </c>
      <c r="J4430" s="11">
        <f t="shared" si="278"/>
        <v>3724981.7</v>
      </c>
      <c r="K4430" s="11">
        <f t="shared" si="279"/>
        <v>0</v>
      </c>
    </row>
    <row r="4431" spans="1:11" s="11" customFormat="1">
      <c r="A4431" s="32">
        <v>2018</v>
      </c>
      <c r="B4431" s="32">
        <v>6155</v>
      </c>
      <c r="C4431" s="33" t="s">
        <v>363</v>
      </c>
      <c r="D4431" s="33" t="s">
        <v>354</v>
      </c>
      <c r="E4431" s="34">
        <v>50592</v>
      </c>
      <c r="F4431" s="35">
        <v>17.57</v>
      </c>
      <c r="G4431" s="34">
        <v>216.8</v>
      </c>
      <c r="H4431" s="14">
        <f t="shared" si="276"/>
        <v>1927138.32192</v>
      </c>
      <c r="I4431" s="11">
        <f t="shared" si="277"/>
        <v>50592</v>
      </c>
      <c r="J4431" s="11">
        <f t="shared" si="278"/>
        <v>888901.44000000006</v>
      </c>
      <c r="K4431" s="11">
        <f t="shared" si="279"/>
        <v>0</v>
      </c>
    </row>
    <row r="4432" spans="1:11" s="11" customFormat="1">
      <c r="A4432" s="32">
        <v>2018</v>
      </c>
      <c r="B4432" s="32">
        <v>6155</v>
      </c>
      <c r="C4432" s="33" t="s">
        <v>363</v>
      </c>
      <c r="D4432" s="33" t="s">
        <v>354</v>
      </c>
      <c r="E4432" s="34">
        <v>16829</v>
      </c>
      <c r="F4432" s="35">
        <v>17.309999999999999</v>
      </c>
      <c r="G4432" s="34">
        <v>181.3</v>
      </c>
      <c r="H4432" s="14">
        <f t="shared" si="276"/>
        <v>528145.01187000005</v>
      </c>
      <c r="I4432" s="11">
        <f t="shared" si="277"/>
        <v>16829</v>
      </c>
      <c r="J4432" s="11">
        <f t="shared" si="278"/>
        <v>291309.99</v>
      </c>
      <c r="K4432" s="11">
        <f t="shared" si="279"/>
        <v>0</v>
      </c>
    </row>
    <row r="4433" spans="1:11" s="11" customFormat="1">
      <c r="A4433" s="32">
        <v>2018</v>
      </c>
      <c r="B4433" s="32">
        <v>6155</v>
      </c>
      <c r="C4433" s="33" t="s">
        <v>363</v>
      </c>
      <c r="D4433" s="33" t="s">
        <v>354</v>
      </c>
      <c r="E4433" s="34">
        <v>33513</v>
      </c>
      <c r="F4433" s="35">
        <v>17.09</v>
      </c>
      <c r="G4433" s="34">
        <v>178.5</v>
      </c>
      <c r="H4433" s="14">
        <f t="shared" si="276"/>
        <v>1022335.8484499999</v>
      </c>
      <c r="I4433" s="11">
        <f t="shared" si="277"/>
        <v>33513</v>
      </c>
      <c r="J4433" s="11">
        <f t="shared" si="278"/>
        <v>572737.17000000004</v>
      </c>
      <c r="K4433" s="11">
        <f t="shared" si="279"/>
        <v>0</v>
      </c>
    </row>
    <row r="4434" spans="1:11" s="11" customFormat="1">
      <c r="A4434" s="32">
        <v>2018</v>
      </c>
      <c r="B4434" s="32">
        <v>6155</v>
      </c>
      <c r="C4434" s="33" t="s">
        <v>363</v>
      </c>
      <c r="D4434" s="33" t="s">
        <v>354</v>
      </c>
      <c r="E4434" s="34">
        <v>50730</v>
      </c>
      <c r="F4434" s="35">
        <v>18.079999999999998</v>
      </c>
      <c r="G4434" s="34">
        <v>181.8</v>
      </c>
      <c r="H4434" s="14">
        <f t="shared" si="276"/>
        <v>1667466.6911999998</v>
      </c>
      <c r="I4434" s="11">
        <f t="shared" si="277"/>
        <v>50730</v>
      </c>
      <c r="J4434" s="11">
        <f t="shared" si="278"/>
        <v>917198.39999999991</v>
      </c>
      <c r="K4434" s="11">
        <f t="shared" si="279"/>
        <v>0</v>
      </c>
    </row>
    <row r="4435" spans="1:11" s="11" customFormat="1">
      <c r="A4435" s="32">
        <v>2018</v>
      </c>
      <c r="B4435" s="32">
        <v>6156</v>
      </c>
      <c r="C4435" s="33" t="s">
        <v>565</v>
      </c>
      <c r="D4435" s="33" t="s">
        <v>566</v>
      </c>
      <c r="E4435" s="34">
        <v>719</v>
      </c>
      <c r="F4435" s="35">
        <v>5.8</v>
      </c>
      <c r="G4435" s="34" t="s">
        <v>364</v>
      </c>
      <c r="H4435" s="14" t="str">
        <f t="shared" si="276"/>
        <v/>
      </c>
      <c r="I4435" s="11" t="str">
        <f t="shared" si="277"/>
        <v/>
      </c>
      <c r="J4435" s="11" t="str">
        <f t="shared" si="278"/>
        <v/>
      </c>
      <c r="K4435" s="11">
        <f t="shared" si="279"/>
        <v>0</v>
      </c>
    </row>
    <row r="4436" spans="1:11" s="11" customFormat="1">
      <c r="A4436" s="32">
        <v>2018</v>
      </c>
      <c r="B4436" s="32">
        <v>6156</v>
      </c>
      <c r="C4436" s="33" t="s">
        <v>563</v>
      </c>
      <c r="D4436" s="33" t="s">
        <v>564</v>
      </c>
      <c r="E4436" s="34">
        <v>6883</v>
      </c>
      <c r="F4436" s="35">
        <v>1.03</v>
      </c>
      <c r="G4436" s="34" t="s">
        <v>364</v>
      </c>
      <c r="H4436" s="14" t="str">
        <f t="shared" si="276"/>
        <v/>
      </c>
      <c r="I4436" s="11" t="str">
        <f t="shared" si="277"/>
        <v/>
      </c>
      <c r="J4436" s="11" t="str">
        <f t="shared" si="278"/>
        <v/>
      </c>
      <c r="K4436" s="11">
        <f t="shared" si="279"/>
        <v>0</v>
      </c>
    </row>
    <row r="4437" spans="1:11" s="11" customFormat="1">
      <c r="A4437" s="32">
        <v>2018</v>
      </c>
      <c r="B4437" s="32">
        <v>6165</v>
      </c>
      <c r="C4437" s="33" t="s">
        <v>353</v>
      </c>
      <c r="D4437" s="33" t="s">
        <v>354</v>
      </c>
      <c r="E4437" s="34">
        <v>36915</v>
      </c>
      <c r="F4437" s="35">
        <v>23.922000000000001</v>
      </c>
      <c r="G4437" s="34">
        <v>156.69999999999999</v>
      </c>
      <c r="H4437" s="14">
        <f t="shared" si="276"/>
        <v>1383787.34721</v>
      </c>
      <c r="I4437" s="11">
        <f t="shared" si="277"/>
        <v>36915</v>
      </c>
      <c r="J4437" s="11">
        <f t="shared" si="278"/>
        <v>883080.63</v>
      </c>
      <c r="K4437" s="11">
        <f t="shared" si="279"/>
        <v>0</v>
      </c>
    </row>
    <row r="4438" spans="1:11" s="11" customFormat="1">
      <c r="A4438" s="32">
        <v>2018</v>
      </c>
      <c r="B4438" s="32">
        <v>6165</v>
      </c>
      <c r="C4438" s="33" t="s">
        <v>353</v>
      </c>
      <c r="D4438" s="33" t="s">
        <v>354</v>
      </c>
      <c r="E4438" s="34">
        <v>1626</v>
      </c>
      <c r="F4438" s="35">
        <v>22.192</v>
      </c>
      <c r="G4438" s="34">
        <v>229.8</v>
      </c>
      <c r="H4438" s="14">
        <f t="shared" si="276"/>
        <v>82921.473215999999</v>
      </c>
      <c r="I4438" s="11">
        <f t="shared" si="277"/>
        <v>1626</v>
      </c>
      <c r="J4438" s="11">
        <f t="shared" si="278"/>
        <v>36084.192000000003</v>
      </c>
      <c r="K4438" s="11">
        <f t="shared" si="279"/>
        <v>0</v>
      </c>
    </row>
    <row r="4439" spans="1:11" s="11" customFormat="1">
      <c r="A4439" s="32">
        <v>2018</v>
      </c>
      <c r="B4439" s="32">
        <v>6165</v>
      </c>
      <c r="C4439" s="33" t="s">
        <v>565</v>
      </c>
      <c r="D4439" s="33" t="s">
        <v>566</v>
      </c>
      <c r="E4439" s="34">
        <v>2159</v>
      </c>
      <c r="F4439" s="35">
        <v>5.88</v>
      </c>
      <c r="G4439" s="34">
        <v>1559.9</v>
      </c>
      <c r="H4439" s="14">
        <f t="shared" si="276"/>
        <v>198028.05708</v>
      </c>
      <c r="I4439" s="11">
        <f t="shared" si="277"/>
        <v>2159</v>
      </c>
      <c r="J4439" s="11">
        <f t="shared" si="278"/>
        <v>12694.92</v>
      </c>
      <c r="K4439" s="11">
        <f t="shared" si="279"/>
        <v>0</v>
      </c>
    </row>
    <row r="4440" spans="1:11" s="11" customFormat="1">
      <c r="A4440" s="32">
        <v>2018</v>
      </c>
      <c r="B4440" s="32">
        <v>6165</v>
      </c>
      <c r="C4440" s="33" t="s">
        <v>353</v>
      </c>
      <c r="D4440" s="33" t="s">
        <v>354</v>
      </c>
      <c r="E4440" s="34">
        <v>10923</v>
      </c>
      <c r="F4440" s="35">
        <v>22.192</v>
      </c>
      <c r="G4440" s="34">
        <v>177</v>
      </c>
      <c r="H4440" s="14">
        <f t="shared" si="276"/>
        <v>429053.69231999997</v>
      </c>
      <c r="I4440" s="11">
        <f t="shared" si="277"/>
        <v>10923</v>
      </c>
      <c r="J4440" s="11">
        <f t="shared" si="278"/>
        <v>242403.21600000001</v>
      </c>
      <c r="K4440" s="11">
        <f t="shared" si="279"/>
        <v>0</v>
      </c>
    </row>
    <row r="4441" spans="1:11" s="11" customFormat="1">
      <c r="A4441" s="32">
        <v>2018</v>
      </c>
      <c r="B4441" s="32">
        <v>6165</v>
      </c>
      <c r="C4441" s="33" t="s">
        <v>353</v>
      </c>
      <c r="D4441" s="33" t="s">
        <v>354</v>
      </c>
      <c r="E4441" s="34">
        <v>207053</v>
      </c>
      <c r="F4441" s="35">
        <v>22.353999999999999</v>
      </c>
      <c r="G4441" s="34">
        <v>180.6</v>
      </c>
      <c r="H4441" s="14">
        <f t="shared" si="276"/>
        <v>8359003.7481720001</v>
      </c>
      <c r="I4441" s="11">
        <f t="shared" si="277"/>
        <v>207053</v>
      </c>
      <c r="J4441" s="11">
        <f t="shared" si="278"/>
        <v>4628462.7620000001</v>
      </c>
      <c r="K4441" s="11">
        <f t="shared" si="279"/>
        <v>0</v>
      </c>
    </row>
    <row r="4442" spans="1:11" s="11" customFormat="1">
      <c r="A4442" s="32">
        <v>2018</v>
      </c>
      <c r="B4442" s="32">
        <v>6165</v>
      </c>
      <c r="C4442" s="33" t="s">
        <v>353</v>
      </c>
      <c r="D4442" s="33" t="s">
        <v>354</v>
      </c>
      <c r="E4442" s="34">
        <v>3951</v>
      </c>
      <c r="F4442" s="35">
        <v>22.192</v>
      </c>
      <c r="G4442" s="34">
        <v>201.8</v>
      </c>
      <c r="H4442" s="14">
        <f t="shared" si="276"/>
        <v>176939.43465600003</v>
      </c>
      <c r="I4442" s="11">
        <f t="shared" si="277"/>
        <v>3951</v>
      </c>
      <c r="J4442" s="11">
        <f t="shared" si="278"/>
        <v>87680.592000000004</v>
      </c>
      <c r="K4442" s="11">
        <f t="shared" si="279"/>
        <v>0</v>
      </c>
    </row>
    <row r="4443" spans="1:11" s="11" customFormat="1">
      <c r="A4443" s="32">
        <v>2018</v>
      </c>
      <c r="B4443" s="32">
        <v>6166</v>
      </c>
      <c r="C4443" s="33" t="s">
        <v>353</v>
      </c>
      <c r="D4443" s="33" t="s">
        <v>354</v>
      </c>
      <c r="E4443" s="34">
        <v>13757</v>
      </c>
      <c r="F4443" s="35">
        <v>24.52</v>
      </c>
      <c r="G4443" s="34">
        <v>267.2</v>
      </c>
      <c r="H4443" s="14">
        <f t="shared" si="276"/>
        <v>901323.42207999993</v>
      </c>
      <c r="I4443" s="11">
        <f t="shared" si="277"/>
        <v>13757</v>
      </c>
      <c r="J4443" s="11">
        <f t="shared" si="278"/>
        <v>337321.64</v>
      </c>
      <c r="K4443" s="11">
        <f t="shared" si="279"/>
        <v>0</v>
      </c>
    </row>
    <row r="4444" spans="1:11" s="11" customFormat="1">
      <c r="A4444" s="32">
        <v>2018</v>
      </c>
      <c r="B4444" s="32">
        <v>6166</v>
      </c>
      <c r="C4444" s="33" t="s">
        <v>353</v>
      </c>
      <c r="D4444" s="33" t="s">
        <v>354</v>
      </c>
      <c r="E4444" s="34">
        <v>539</v>
      </c>
      <c r="F4444" s="35">
        <v>23.641999999999999</v>
      </c>
      <c r="G4444" s="34">
        <v>273.7</v>
      </c>
      <c r="H4444" s="14">
        <f t="shared" si="276"/>
        <v>34877.695006000002</v>
      </c>
      <c r="I4444" s="11">
        <f t="shared" si="277"/>
        <v>539</v>
      </c>
      <c r="J4444" s="11">
        <f t="shared" si="278"/>
        <v>12743.038</v>
      </c>
      <c r="K4444" s="11">
        <f t="shared" si="279"/>
        <v>0</v>
      </c>
    </row>
    <row r="4445" spans="1:11" s="11" customFormat="1">
      <c r="A4445" s="32">
        <v>2018</v>
      </c>
      <c r="B4445" s="32">
        <v>6166</v>
      </c>
      <c r="C4445" s="33" t="s">
        <v>353</v>
      </c>
      <c r="D4445" s="33" t="s">
        <v>354</v>
      </c>
      <c r="E4445" s="34">
        <v>539</v>
      </c>
      <c r="F4445" s="35">
        <v>23.641999999999999</v>
      </c>
      <c r="G4445" s="34">
        <v>273.7</v>
      </c>
      <c r="H4445" s="14">
        <f t="shared" si="276"/>
        <v>34877.695006000002</v>
      </c>
      <c r="I4445" s="11">
        <f t="shared" si="277"/>
        <v>539</v>
      </c>
      <c r="J4445" s="11">
        <f t="shared" si="278"/>
        <v>12743.038</v>
      </c>
      <c r="K4445" s="11">
        <f t="shared" si="279"/>
        <v>0</v>
      </c>
    </row>
    <row r="4446" spans="1:11" s="11" customFormat="1">
      <c r="A4446" s="32">
        <v>2018</v>
      </c>
      <c r="B4446" s="32">
        <v>6166</v>
      </c>
      <c r="C4446" s="33" t="s">
        <v>353</v>
      </c>
      <c r="D4446" s="33" t="s">
        <v>354</v>
      </c>
      <c r="E4446" s="34">
        <v>555</v>
      </c>
      <c r="F4446" s="35">
        <v>23.641999999999999</v>
      </c>
      <c r="G4446" s="34">
        <v>273.7</v>
      </c>
      <c r="H4446" s="14">
        <f t="shared" si="276"/>
        <v>35913.025470000008</v>
      </c>
      <c r="I4446" s="11">
        <f t="shared" si="277"/>
        <v>555</v>
      </c>
      <c r="J4446" s="11">
        <f t="shared" si="278"/>
        <v>13121.31</v>
      </c>
      <c r="K4446" s="11">
        <f t="shared" si="279"/>
        <v>0</v>
      </c>
    </row>
    <row r="4447" spans="1:11" s="11" customFormat="1">
      <c r="A4447" s="32">
        <v>2018</v>
      </c>
      <c r="B4447" s="32">
        <v>6170</v>
      </c>
      <c r="C4447" s="33" t="s">
        <v>363</v>
      </c>
      <c r="D4447" s="33" t="s">
        <v>354</v>
      </c>
      <c r="E4447" s="34">
        <v>33391</v>
      </c>
      <c r="F4447" s="35">
        <v>17.010000000000002</v>
      </c>
      <c r="G4447" s="34">
        <v>183.8</v>
      </c>
      <c r="H4447" s="14">
        <f t="shared" si="276"/>
        <v>1043948.9125800001</v>
      </c>
      <c r="I4447" s="11">
        <f t="shared" si="277"/>
        <v>33391</v>
      </c>
      <c r="J4447" s="11">
        <f t="shared" si="278"/>
        <v>567980.91</v>
      </c>
      <c r="K4447" s="11">
        <f t="shared" si="279"/>
        <v>0</v>
      </c>
    </row>
    <row r="4448" spans="1:11" s="11" customFormat="1">
      <c r="A4448" s="32">
        <v>2018</v>
      </c>
      <c r="B4448" s="32">
        <v>6170</v>
      </c>
      <c r="C4448" s="33" t="s">
        <v>363</v>
      </c>
      <c r="D4448" s="33" t="s">
        <v>354</v>
      </c>
      <c r="E4448" s="34">
        <v>109547</v>
      </c>
      <c r="F4448" s="35">
        <v>16.739999999999998</v>
      </c>
      <c r="G4448" s="34">
        <v>187.2</v>
      </c>
      <c r="H4448" s="14">
        <f t="shared" si="276"/>
        <v>3432905.0121599995</v>
      </c>
      <c r="I4448" s="11">
        <f t="shared" si="277"/>
        <v>109547</v>
      </c>
      <c r="J4448" s="11">
        <f t="shared" si="278"/>
        <v>1833816.7799999998</v>
      </c>
      <c r="K4448" s="11">
        <f t="shared" si="279"/>
        <v>0</v>
      </c>
    </row>
    <row r="4449" spans="1:11" s="11" customFormat="1">
      <c r="A4449" s="32">
        <v>2018</v>
      </c>
      <c r="B4449" s="32">
        <v>6170</v>
      </c>
      <c r="C4449" s="33" t="s">
        <v>363</v>
      </c>
      <c r="D4449" s="33" t="s">
        <v>354</v>
      </c>
      <c r="E4449" s="34">
        <v>33223</v>
      </c>
      <c r="F4449" s="35">
        <v>17.760000000000002</v>
      </c>
      <c r="G4449" s="34">
        <v>181.6</v>
      </c>
      <c r="H4449" s="14">
        <f t="shared" si="276"/>
        <v>1071513.51168</v>
      </c>
      <c r="I4449" s="11">
        <f t="shared" si="277"/>
        <v>33223</v>
      </c>
      <c r="J4449" s="11">
        <f t="shared" si="278"/>
        <v>590040.4800000001</v>
      </c>
      <c r="K4449" s="11">
        <f t="shared" si="279"/>
        <v>0</v>
      </c>
    </row>
    <row r="4450" spans="1:11" s="11" customFormat="1">
      <c r="A4450" s="32">
        <v>2018</v>
      </c>
      <c r="B4450" s="32">
        <v>6170</v>
      </c>
      <c r="C4450" s="33" t="s">
        <v>363</v>
      </c>
      <c r="D4450" s="33" t="s">
        <v>354</v>
      </c>
      <c r="E4450" s="34">
        <v>15729</v>
      </c>
      <c r="F4450" s="35">
        <v>17.559999999999999</v>
      </c>
      <c r="G4450" s="34">
        <v>185.8</v>
      </c>
      <c r="H4450" s="14">
        <f t="shared" si="276"/>
        <v>513181.90392000001</v>
      </c>
      <c r="I4450" s="11">
        <f t="shared" si="277"/>
        <v>15729</v>
      </c>
      <c r="J4450" s="11">
        <f t="shared" si="278"/>
        <v>276201.24</v>
      </c>
      <c r="K4450" s="11">
        <f t="shared" si="279"/>
        <v>0</v>
      </c>
    </row>
    <row r="4451" spans="1:11" s="11" customFormat="1">
      <c r="A4451" s="32">
        <v>2018</v>
      </c>
      <c r="B4451" s="32">
        <v>6170</v>
      </c>
      <c r="C4451" s="33" t="s">
        <v>563</v>
      </c>
      <c r="D4451" s="33" t="s">
        <v>564</v>
      </c>
      <c r="E4451" s="34">
        <v>22091</v>
      </c>
      <c r="F4451" s="35">
        <v>1.04</v>
      </c>
      <c r="G4451" s="34">
        <v>332.5</v>
      </c>
      <c r="H4451" s="14">
        <f t="shared" si="276"/>
        <v>76390.678</v>
      </c>
      <c r="I4451" s="11">
        <f t="shared" si="277"/>
        <v>22091</v>
      </c>
      <c r="J4451" s="11">
        <f t="shared" si="278"/>
        <v>22974.639999999999</v>
      </c>
      <c r="K4451" s="11">
        <f t="shared" si="279"/>
        <v>0</v>
      </c>
    </row>
    <row r="4452" spans="1:11" s="11" customFormat="1">
      <c r="A4452" s="32">
        <v>2018</v>
      </c>
      <c r="B4452" s="32">
        <v>6177</v>
      </c>
      <c r="C4452" s="33" t="s">
        <v>363</v>
      </c>
      <c r="D4452" s="33" t="s">
        <v>354</v>
      </c>
      <c r="E4452" s="34">
        <v>87914</v>
      </c>
      <c r="F4452" s="35">
        <v>18.7</v>
      </c>
      <c r="G4452" s="34">
        <v>261.10000000000002</v>
      </c>
      <c r="H4452" s="14">
        <f t="shared" si="276"/>
        <v>4292462.5898000002</v>
      </c>
      <c r="I4452" s="11">
        <f t="shared" si="277"/>
        <v>87914</v>
      </c>
      <c r="J4452" s="11">
        <f t="shared" si="278"/>
        <v>1643991.8</v>
      </c>
      <c r="K4452" s="11">
        <f t="shared" si="279"/>
        <v>0</v>
      </c>
    </row>
    <row r="4453" spans="1:11" s="11" customFormat="1">
      <c r="A4453" s="32">
        <v>2018</v>
      </c>
      <c r="B4453" s="32">
        <v>6177</v>
      </c>
      <c r="C4453" s="33" t="s">
        <v>363</v>
      </c>
      <c r="D4453" s="33" t="s">
        <v>354</v>
      </c>
      <c r="E4453" s="34">
        <v>102670</v>
      </c>
      <c r="F4453" s="35">
        <v>17.8</v>
      </c>
      <c r="G4453" s="34">
        <v>272.2</v>
      </c>
      <c r="H4453" s="14">
        <f t="shared" si="276"/>
        <v>4974525.7719999999</v>
      </c>
      <c r="I4453" s="11">
        <f t="shared" si="277"/>
        <v>102670</v>
      </c>
      <c r="J4453" s="11">
        <f t="shared" si="278"/>
        <v>1827526</v>
      </c>
      <c r="K4453" s="11">
        <f t="shared" si="279"/>
        <v>0</v>
      </c>
    </row>
    <row r="4454" spans="1:11" s="11" customFormat="1">
      <c r="A4454" s="32">
        <v>2018</v>
      </c>
      <c r="B4454" s="32">
        <v>6177</v>
      </c>
      <c r="C4454" s="33" t="s">
        <v>565</v>
      </c>
      <c r="D4454" s="33" t="s">
        <v>566</v>
      </c>
      <c r="E4454" s="34">
        <v>2074</v>
      </c>
      <c r="F4454" s="35">
        <v>5.7</v>
      </c>
      <c r="G4454" s="34">
        <v>1363.2</v>
      </c>
      <c r="H4454" s="14">
        <f t="shared" si="276"/>
        <v>161154.7776</v>
      </c>
      <c r="I4454" s="11">
        <f t="shared" si="277"/>
        <v>2074</v>
      </c>
      <c r="J4454" s="11">
        <f t="shared" si="278"/>
        <v>11821.800000000001</v>
      </c>
      <c r="K4454" s="11">
        <f t="shared" si="279"/>
        <v>0</v>
      </c>
    </row>
    <row r="4455" spans="1:11" s="11" customFormat="1">
      <c r="A4455" s="32">
        <v>2018</v>
      </c>
      <c r="B4455" s="32">
        <v>6178</v>
      </c>
      <c r="C4455" s="33" t="s">
        <v>363</v>
      </c>
      <c r="D4455" s="33" t="s">
        <v>354</v>
      </c>
      <c r="E4455" s="34">
        <v>148124</v>
      </c>
      <c r="F4455" s="35">
        <v>17.600000000000001</v>
      </c>
      <c r="G4455" s="34" t="s">
        <v>364</v>
      </c>
      <c r="H4455" s="14" t="str">
        <f t="shared" si="276"/>
        <v/>
      </c>
      <c r="I4455" s="11" t="str">
        <f t="shared" si="277"/>
        <v/>
      </c>
      <c r="J4455" s="11" t="str">
        <f t="shared" si="278"/>
        <v/>
      </c>
      <c r="K4455" s="11">
        <f t="shared" si="279"/>
        <v>0</v>
      </c>
    </row>
    <row r="4456" spans="1:11" s="11" customFormat="1">
      <c r="A4456" s="32">
        <v>2018</v>
      </c>
      <c r="B4456" s="32">
        <v>6179</v>
      </c>
      <c r="C4456" s="33" t="s">
        <v>565</v>
      </c>
      <c r="D4456" s="33" t="s">
        <v>566</v>
      </c>
      <c r="E4456" s="34">
        <v>1760</v>
      </c>
      <c r="F4456" s="35">
        <v>5.92</v>
      </c>
      <c r="G4456" s="34">
        <v>1448.8</v>
      </c>
      <c r="H4456" s="14">
        <f t="shared" si="276"/>
        <v>150953.36959999998</v>
      </c>
      <c r="I4456" s="11">
        <f t="shared" si="277"/>
        <v>1760</v>
      </c>
      <c r="J4456" s="11">
        <f t="shared" si="278"/>
        <v>10419.200000000001</v>
      </c>
      <c r="K4456" s="11">
        <f t="shared" si="279"/>
        <v>0</v>
      </c>
    </row>
    <row r="4457" spans="1:11" s="11" customFormat="1">
      <c r="A4457" s="32">
        <v>2018</v>
      </c>
      <c r="B4457" s="32">
        <v>6179</v>
      </c>
      <c r="C4457" s="33" t="s">
        <v>363</v>
      </c>
      <c r="D4457" s="33" t="s">
        <v>354</v>
      </c>
      <c r="E4457" s="34">
        <v>44839</v>
      </c>
      <c r="F4457" s="35">
        <v>16.95</v>
      </c>
      <c r="G4457" s="34">
        <v>176.6</v>
      </c>
      <c r="H4457" s="14">
        <f t="shared" si="276"/>
        <v>1342197.1742999998</v>
      </c>
      <c r="I4457" s="11">
        <f t="shared" si="277"/>
        <v>44839</v>
      </c>
      <c r="J4457" s="11">
        <f t="shared" si="278"/>
        <v>760021.04999999993</v>
      </c>
      <c r="K4457" s="11">
        <f t="shared" si="279"/>
        <v>0</v>
      </c>
    </row>
    <row r="4458" spans="1:11" s="11" customFormat="1">
      <c r="A4458" s="32">
        <v>2018</v>
      </c>
      <c r="B4458" s="32">
        <v>6179</v>
      </c>
      <c r="C4458" s="33" t="s">
        <v>363</v>
      </c>
      <c r="D4458" s="33" t="s">
        <v>354</v>
      </c>
      <c r="E4458" s="34">
        <v>15102</v>
      </c>
      <c r="F4458" s="35">
        <v>16.707999999999998</v>
      </c>
      <c r="G4458" s="34">
        <v>201.6</v>
      </c>
      <c r="H4458" s="14">
        <f t="shared" si="276"/>
        <v>508685.61945599993</v>
      </c>
      <c r="I4458" s="11">
        <f t="shared" si="277"/>
        <v>15102</v>
      </c>
      <c r="J4458" s="11">
        <f t="shared" si="278"/>
        <v>252324.21599999999</v>
      </c>
      <c r="K4458" s="11">
        <f t="shared" si="279"/>
        <v>0</v>
      </c>
    </row>
    <row r="4459" spans="1:11" s="11" customFormat="1">
      <c r="A4459" s="32">
        <v>2018</v>
      </c>
      <c r="B4459" s="32">
        <v>6179</v>
      </c>
      <c r="C4459" s="33" t="s">
        <v>363</v>
      </c>
      <c r="D4459" s="33" t="s">
        <v>354</v>
      </c>
      <c r="E4459" s="34">
        <v>15109</v>
      </c>
      <c r="F4459" s="35">
        <v>16.666</v>
      </c>
      <c r="G4459" s="34">
        <v>200.1</v>
      </c>
      <c r="H4459" s="14">
        <f t="shared" si="276"/>
        <v>503864.99459400005</v>
      </c>
      <c r="I4459" s="11">
        <f t="shared" si="277"/>
        <v>15109</v>
      </c>
      <c r="J4459" s="11">
        <f t="shared" si="278"/>
        <v>251806.59400000001</v>
      </c>
      <c r="K4459" s="11">
        <f t="shared" si="279"/>
        <v>0</v>
      </c>
    </row>
    <row r="4460" spans="1:11" s="11" customFormat="1">
      <c r="A4460" s="32">
        <v>2018</v>
      </c>
      <c r="B4460" s="32">
        <v>6179</v>
      </c>
      <c r="C4460" s="33" t="s">
        <v>363</v>
      </c>
      <c r="D4460" s="33" t="s">
        <v>354</v>
      </c>
      <c r="E4460" s="34">
        <v>75674</v>
      </c>
      <c r="F4460" s="35">
        <v>16.532</v>
      </c>
      <c r="G4460" s="34">
        <v>193.4</v>
      </c>
      <c r="H4460" s="14">
        <f t="shared" si="276"/>
        <v>2419516.3265120001</v>
      </c>
      <c r="I4460" s="11">
        <f t="shared" si="277"/>
        <v>75674</v>
      </c>
      <c r="J4460" s="11">
        <f t="shared" si="278"/>
        <v>1251042.568</v>
      </c>
      <c r="K4460" s="11">
        <f t="shared" si="279"/>
        <v>0</v>
      </c>
    </row>
    <row r="4461" spans="1:11" s="11" customFormat="1">
      <c r="A4461" s="32">
        <v>2018</v>
      </c>
      <c r="B4461" s="32">
        <v>6179</v>
      </c>
      <c r="C4461" s="33" t="s">
        <v>363</v>
      </c>
      <c r="D4461" s="33" t="s">
        <v>354</v>
      </c>
      <c r="E4461" s="34">
        <v>60379</v>
      </c>
      <c r="F4461" s="35">
        <v>17.029</v>
      </c>
      <c r="G4461" s="34">
        <v>187.2</v>
      </c>
      <c r="H4461" s="14">
        <f t="shared" si="276"/>
        <v>1924779.1511519998</v>
      </c>
      <c r="I4461" s="11">
        <f t="shared" si="277"/>
        <v>60379</v>
      </c>
      <c r="J4461" s="11">
        <f t="shared" si="278"/>
        <v>1028193.991</v>
      </c>
      <c r="K4461" s="11">
        <f t="shared" si="279"/>
        <v>0</v>
      </c>
    </row>
    <row r="4462" spans="1:11" s="11" customFormat="1">
      <c r="A4462" s="32">
        <v>2018</v>
      </c>
      <c r="B4462" s="32">
        <v>6179</v>
      </c>
      <c r="C4462" s="33" t="s">
        <v>363</v>
      </c>
      <c r="D4462" s="33" t="s">
        <v>354</v>
      </c>
      <c r="E4462" s="34">
        <v>60347</v>
      </c>
      <c r="F4462" s="35">
        <v>16.422999999999998</v>
      </c>
      <c r="G4462" s="34">
        <v>202.3</v>
      </c>
      <c r="H4462" s="14">
        <f t="shared" si="276"/>
        <v>2004952.373963</v>
      </c>
      <c r="I4462" s="11">
        <f t="shared" si="277"/>
        <v>60347</v>
      </c>
      <c r="J4462" s="11">
        <f t="shared" si="278"/>
        <v>991078.78099999984</v>
      </c>
      <c r="K4462" s="11">
        <f t="shared" si="279"/>
        <v>0</v>
      </c>
    </row>
    <row r="4463" spans="1:11" s="11" customFormat="1">
      <c r="A4463" s="32">
        <v>2018</v>
      </c>
      <c r="B4463" s="32">
        <v>6179</v>
      </c>
      <c r="C4463" s="33" t="s">
        <v>363</v>
      </c>
      <c r="D4463" s="33" t="s">
        <v>354</v>
      </c>
      <c r="E4463" s="34">
        <v>60219</v>
      </c>
      <c r="F4463" s="35">
        <v>16.606000000000002</v>
      </c>
      <c r="G4463" s="34">
        <v>193.8</v>
      </c>
      <c r="H4463" s="14">
        <f t="shared" si="276"/>
        <v>1937993.6317320005</v>
      </c>
      <c r="I4463" s="11">
        <f t="shared" si="277"/>
        <v>60219</v>
      </c>
      <c r="J4463" s="11">
        <f t="shared" si="278"/>
        <v>999996.71400000015</v>
      </c>
      <c r="K4463" s="11">
        <f t="shared" si="279"/>
        <v>0</v>
      </c>
    </row>
    <row r="4464" spans="1:11" s="11" customFormat="1">
      <c r="A4464" s="32">
        <v>2018</v>
      </c>
      <c r="B4464" s="32">
        <v>6179</v>
      </c>
      <c r="C4464" s="33" t="s">
        <v>363</v>
      </c>
      <c r="D4464" s="33" t="s">
        <v>354</v>
      </c>
      <c r="E4464" s="34">
        <v>30275</v>
      </c>
      <c r="F4464" s="35">
        <v>16.308</v>
      </c>
      <c r="G4464" s="34">
        <v>205.8</v>
      </c>
      <c r="H4464" s="14">
        <f t="shared" si="276"/>
        <v>1016085.4326000002</v>
      </c>
      <c r="I4464" s="11">
        <f t="shared" si="277"/>
        <v>30275</v>
      </c>
      <c r="J4464" s="11">
        <f t="shared" si="278"/>
        <v>493724.7</v>
      </c>
      <c r="K4464" s="11">
        <f t="shared" si="279"/>
        <v>0</v>
      </c>
    </row>
    <row r="4465" spans="1:11" s="11" customFormat="1">
      <c r="A4465" s="32">
        <v>2018</v>
      </c>
      <c r="B4465" s="32">
        <v>6179</v>
      </c>
      <c r="C4465" s="33" t="s">
        <v>363</v>
      </c>
      <c r="D4465" s="33" t="s">
        <v>354</v>
      </c>
      <c r="E4465" s="34">
        <v>30130</v>
      </c>
      <c r="F4465" s="35">
        <v>16.548999999999999</v>
      </c>
      <c r="G4465" s="34">
        <v>200.4</v>
      </c>
      <c r="H4465" s="14">
        <f t="shared" si="276"/>
        <v>999237.22547999991</v>
      </c>
      <c r="I4465" s="11">
        <f t="shared" si="277"/>
        <v>30130</v>
      </c>
      <c r="J4465" s="11">
        <f t="shared" si="278"/>
        <v>498621.37</v>
      </c>
      <c r="K4465" s="11">
        <f t="shared" si="279"/>
        <v>0</v>
      </c>
    </row>
    <row r="4466" spans="1:11" s="11" customFormat="1">
      <c r="A4466" s="32">
        <v>2018</v>
      </c>
      <c r="B4466" s="32">
        <v>6179</v>
      </c>
      <c r="C4466" s="33" t="s">
        <v>363</v>
      </c>
      <c r="D4466" s="33" t="s">
        <v>354</v>
      </c>
      <c r="E4466" s="34">
        <v>30095</v>
      </c>
      <c r="F4466" s="35">
        <v>16.128</v>
      </c>
      <c r="G4466" s="34">
        <v>197.3</v>
      </c>
      <c r="H4466" s="14">
        <f t="shared" si="276"/>
        <v>957639.27168000001</v>
      </c>
      <c r="I4466" s="11">
        <f t="shared" si="277"/>
        <v>30095</v>
      </c>
      <c r="J4466" s="11">
        <f t="shared" si="278"/>
        <v>485372.15999999997</v>
      </c>
      <c r="K4466" s="11">
        <f t="shared" si="279"/>
        <v>0</v>
      </c>
    </row>
    <row r="4467" spans="1:11" s="11" customFormat="1">
      <c r="A4467" s="32">
        <v>2018</v>
      </c>
      <c r="B4467" s="32">
        <v>6179</v>
      </c>
      <c r="C4467" s="33" t="s">
        <v>363</v>
      </c>
      <c r="D4467" s="33" t="s">
        <v>354</v>
      </c>
      <c r="E4467" s="34">
        <v>15146</v>
      </c>
      <c r="F4467" s="35">
        <v>16.641999999999999</v>
      </c>
      <c r="G4467" s="34">
        <v>167.5</v>
      </c>
      <c r="H4467" s="14">
        <f t="shared" si="276"/>
        <v>422200.05110000004</v>
      </c>
      <c r="I4467" s="11">
        <f t="shared" si="277"/>
        <v>15146</v>
      </c>
      <c r="J4467" s="11">
        <f t="shared" si="278"/>
        <v>252059.73199999999</v>
      </c>
      <c r="K4467" s="11">
        <f t="shared" si="279"/>
        <v>0</v>
      </c>
    </row>
    <row r="4468" spans="1:11" s="11" customFormat="1">
      <c r="A4468" s="32">
        <v>2018</v>
      </c>
      <c r="B4468" s="32">
        <v>6179</v>
      </c>
      <c r="C4468" s="33" t="s">
        <v>363</v>
      </c>
      <c r="D4468" s="33" t="s">
        <v>354</v>
      </c>
      <c r="E4468" s="34">
        <v>15113</v>
      </c>
      <c r="F4468" s="35">
        <v>16.495999999999999</v>
      </c>
      <c r="G4468" s="34">
        <v>203.4</v>
      </c>
      <c r="H4468" s="14">
        <f t="shared" si="276"/>
        <v>507084.433632</v>
      </c>
      <c r="I4468" s="11">
        <f t="shared" si="277"/>
        <v>15113</v>
      </c>
      <c r="J4468" s="11">
        <f t="shared" si="278"/>
        <v>249304.04799999998</v>
      </c>
      <c r="K4468" s="11">
        <f t="shared" si="279"/>
        <v>0</v>
      </c>
    </row>
    <row r="4469" spans="1:11" s="11" customFormat="1">
      <c r="A4469" s="32">
        <v>2018</v>
      </c>
      <c r="B4469" s="32">
        <v>6180</v>
      </c>
      <c r="C4469" s="33" t="s">
        <v>362</v>
      </c>
      <c r="D4469" s="33" t="s">
        <v>354</v>
      </c>
      <c r="E4469" s="34">
        <v>455758</v>
      </c>
      <c r="F4469" s="35">
        <v>13.6</v>
      </c>
      <c r="G4469" s="34" t="s">
        <v>364</v>
      </c>
      <c r="H4469" s="14" t="str">
        <f t="shared" si="276"/>
        <v/>
      </c>
      <c r="I4469" s="11" t="str">
        <f t="shared" si="277"/>
        <v/>
      </c>
      <c r="J4469" s="11" t="str">
        <f t="shared" si="278"/>
        <v/>
      </c>
      <c r="K4469" s="11">
        <f t="shared" si="279"/>
        <v>1</v>
      </c>
    </row>
    <row r="4470" spans="1:11" s="11" customFormat="1">
      <c r="A4470" s="32">
        <v>2018</v>
      </c>
      <c r="B4470" s="32">
        <v>6180</v>
      </c>
      <c r="C4470" s="33" t="s">
        <v>563</v>
      </c>
      <c r="D4470" s="33" t="s">
        <v>564</v>
      </c>
      <c r="E4470" s="34">
        <v>18462</v>
      </c>
      <c r="F4470" s="35">
        <v>1.012</v>
      </c>
      <c r="G4470" s="34" t="s">
        <v>364</v>
      </c>
      <c r="H4470" s="14" t="str">
        <f t="shared" si="276"/>
        <v/>
      </c>
      <c r="I4470" s="11" t="str">
        <f t="shared" si="277"/>
        <v/>
      </c>
      <c r="J4470" s="11" t="str">
        <f t="shared" si="278"/>
        <v/>
      </c>
      <c r="K4470" s="11">
        <f t="shared" si="279"/>
        <v>0</v>
      </c>
    </row>
    <row r="4471" spans="1:11" s="11" customFormat="1">
      <c r="A4471" s="32">
        <v>2018</v>
      </c>
      <c r="B4471" s="32">
        <v>6183</v>
      </c>
      <c r="C4471" s="33" t="s">
        <v>362</v>
      </c>
      <c r="D4471" s="33" t="s">
        <v>354</v>
      </c>
      <c r="E4471" s="34">
        <v>190450</v>
      </c>
      <c r="F4471" s="35">
        <v>10.46</v>
      </c>
      <c r="G4471" s="34">
        <v>298</v>
      </c>
      <c r="H4471" s="14">
        <f t="shared" si="276"/>
        <v>5936478.8600000003</v>
      </c>
      <c r="I4471" s="11">
        <f t="shared" si="277"/>
        <v>190450</v>
      </c>
      <c r="J4471" s="11">
        <f t="shared" si="278"/>
        <v>1992107.0000000002</v>
      </c>
      <c r="K4471" s="11">
        <f t="shared" si="279"/>
        <v>1</v>
      </c>
    </row>
    <row r="4472" spans="1:11" s="11" customFormat="1">
      <c r="A4472" s="32">
        <v>2018</v>
      </c>
      <c r="B4472" s="32">
        <v>6190</v>
      </c>
      <c r="C4472" s="33" t="s">
        <v>353</v>
      </c>
      <c r="D4472" s="33" t="s">
        <v>354</v>
      </c>
      <c r="E4472" s="34">
        <v>38652</v>
      </c>
      <c r="F4472" s="35">
        <v>22.17</v>
      </c>
      <c r="G4472" s="34">
        <v>217</v>
      </c>
      <c r="H4472" s="14">
        <f t="shared" si="276"/>
        <v>1859505.2028000003</v>
      </c>
      <c r="I4472" s="11">
        <f t="shared" si="277"/>
        <v>38652</v>
      </c>
      <c r="J4472" s="11">
        <f t="shared" si="278"/>
        <v>856914.84000000008</v>
      </c>
      <c r="K4472" s="11">
        <f t="shared" si="279"/>
        <v>0</v>
      </c>
    </row>
    <row r="4473" spans="1:11" s="11" customFormat="1">
      <c r="A4473" s="32">
        <v>2018</v>
      </c>
      <c r="B4473" s="32">
        <v>6190</v>
      </c>
      <c r="C4473" s="33" t="s">
        <v>353</v>
      </c>
      <c r="D4473" s="33" t="s">
        <v>354</v>
      </c>
      <c r="E4473" s="34">
        <v>19124</v>
      </c>
      <c r="F4473" s="35">
        <v>23.59</v>
      </c>
      <c r="G4473" s="34">
        <v>206.5</v>
      </c>
      <c r="H4473" s="14">
        <f t="shared" si="276"/>
        <v>931594.1054</v>
      </c>
      <c r="I4473" s="11">
        <f t="shared" si="277"/>
        <v>19124</v>
      </c>
      <c r="J4473" s="11">
        <f t="shared" si="278"/>
        <v>451135.16</v>
      </c>
      <c r="K4473" s="11">
        <f t="shared" si="279"/>
        <v>0</v>
      </c>
    </row>
    <row r="4474" spans="1:11" s="11" customFormat="1">
      <c r="A4474" s="32">
        <v>2018</v>
      </c>
      <c r="B4474" s="32">
        <v>6190</v>
      </c>
      <c r="C4474" s="33" t="s">
        <v>568</v>
      </c>
      <c r="D4474" s="33" t="s">
        <v>569</v>
      </c>
      <c r="E4474" s="34">
        <v>28415</v>
      </c>
      <c r="F4474" s="35">
        <v>27.78</v>
      </c>
      <c r="G4474" s="34">
        <v>297.8</v>
      </c>
      <c r="H4474" s="14">
        <f t="shared" si="276"/>
        <v>2350739.9886000003</v>
      </c>
      <c r="I4474" s="11">
        <f t="shared" si="277"/>
        <v>28415</v>
      </c>
      <c r="J4474" s="11">
        <f t="shared" si="278"/>
        <v>789368.70000000007</v>
      </c>
      <c r="K4474" s="11">
        <f t="shared" si="279"/>
        <v>0</v>
      </c>
    </row>
    <row r="4475" spans="1:11" s="11" customFormat="1">
      <c r="A4475" s="32">
        <v>2018</v>
      </c>
      <c r="B4475" s="32">
        <v>6190</v>
      </c>
      <c r="C4475" s="33" t="s">
        <v>568</v>
      </c>
      <c r="D4475" s="33" t="s">
        <v>569</v>
      </c>
      <c r="E4475" s="34">
        <v>18016</v>
      </c>
      <c r="F4475" s="35">
        <v>28.3</v>
      </c>
      <c r="G4475" s="34">
        <v>258.7</v>
      </c>
      <c r="H4475" s="14">
        <f t="shared" si="276"/>
        <v>1318989.1935999999</v>
      </c>
      <c r="I4475" s="11">
        <f t="shared" si="277"/>
        <v>18016</v>
      </c>
      <c r="J4475" s="11">
        <f t="shared" si="278"/>
        <v>509852.8</v>
      </c>
      <c r="K4475" s="11">
        <f t="shared" si="279"/>
        <v>0</v>
      </c>
    </row>
    <row r="4476" spans="1:11" s="11" customFormat="1">
      <c r="A4476" s="32">
        <v>2018</v>
      </c>
      <c r="B4476" s="32">
        <v>6190</v>
      </c>
      <c r="C4476" s="33" t="s">
        <v>568</v>
      </c>
      <c r="D4476" s="33" t="s">
        <v>569</v>
      </c>
      <c r="E4476" s="34">
        <v>18409</v>
      </c>
      <c r="F4476" s="35">
        <v>28.27</v>
      </c>
      <c r="G4476" s="34">
        <v>200.7</v>
      </c>
      <c r="H4476" s="14">
        <f t="shared" si="276"/>
        <v>1044487.8170099999</v>
      </c>
      <c r="I4476" s="11">
        <f t="shared" si="277"/>
        <v>18409</v>
      </c>
      <c r="J4476" s="11">
        <f t="shared" si="278"/>
        <v>520422.43</v>
      </c>
      <c r="K4476" s="11">
        <f t="shared" si="279"/>
        <v>0</v>
      </c>
    </row>
    <row r="4477" spans="1:11" s="11" customFormat="1">
      <c r="A4477" s="32">
        <v>2018</v>
      </c>
      <c r="B4477" s="32">
        <v>6190</v>
      </c>
      <c r="C4477" s="33" t="s">
        <v>363</v>
      </c>
      <c r="D4477" s="33" t="s">
        <v>354</v>
      </c>
      <c r="E4477" s="34">
        <v>48852</v>
      </c>
      <c r="F4477" s="35">
        <v>17.11</v>
      </c>
      <c r="G4477" s="34">
        <v>217.2</v>
      </c>
      <c r="H4477" s="14">
        <f t="shared" si="276"/>
        <v>1815482.9678399996</v>
      </c>
      <c r="I4477" s="11">
        <f t="shared" si="277"/>
        <v>48852</v>
      </c>
      <c r="J4477" s="11">
        <f t="shared" si="278"/>
        <v>835857.72</v>
      </c>
      <c r="K4477" s="11">
        <f t="shared" si="279"/>
        <v>0</v>
      </c>
    </row>
    <row r="4478" spans="1:11" s="11" customFormat="1">
      <c r="A4478" s="32">
        <v>2018</v>
      </c>
      <c r="B4478" s="32">
        <v>6190</v>
      </c>
      <c r="C4478" s="33" t="s">
        <v>363</v>
      </c>
      <c r="D4478" s="33" t="s">
        <v>354</v>
      </c>
      <c r="E4478" s="34">
        <v>66147</v>
      </c>
      <c r="F4478" s="35">
        <v>17.71</v>
      </c>
      <c r="G4478" s="34">
        <v>221.2</v>
      </c>
      <c r="H4478" s="14">
        <f t="shared" si="276"/>
        <v>2591276.9744399996</v>
      </c>
      <c r="I4478" s="11">
        <f t="shared" si="277"/>
        <v>66147</v>
      </c>
      <c r="J4478" s="11">
        <f t="shared" si="278"/>
        <v>1171463.3700000001</v>
      </c>
      <c r="K4478" s="11">
        <f t="shared" si="279"/>
        <v>0</v>
      </c>
    </row>
    <row r="4479" spans="1:11" s="11" customFormat="1">
      <c r="A4479" s="32">
        <v>2018</v>
      </c>
      <c r="B4479" s="32">
        <v>6190</v>
      </c>
      <c r="C4479" s="33" t="s">
        <v>563</v>
      </c>
      <c r="D4479" s="33" t="s">
        <v>564</v>
      </c>
      <c r="E4479" s="34">
        <v>993</v>
      </c>
      <c r="F4479" s="35">
        <v>1.0069999999999999</v>
      </c>
      <c r="G4479" s="34">
        <v>329.7</v>
      </c>
      <c r="H4479" s="14">
        <f t="shared" si="276"/>
        <v>3296.8384469999992</v>
      </c>
      <c r="I4479" s="11">
        <f t="shared" si="277"/>
        <v>993</v>
      </c>
      <c r="J4479" s="11">
        <f t="shared" si="278"/>
        <v>999.95099999999991</v>
      </c>
      <c r="K4479" s="11">
        <f t="shared" si="279"/>
        <v>0</v>
      </c>
    </row>
    <row r="4480" spans="1:11" s="11" customFormat="1">
      <c r="A4480" s="32">
        <v>2018</v>
      </c>
      <c r="B4480" s="32">
        <v>6190</v>
      </c>
      <c r="C4480" s="33" t="s">
        <v>563</v>
      </c>
      <c r="D4480" s="33" t="s">
        <v>564</v>
      </c>
      <c r="E4480" s="34">
        <v>13903</v>
      </c>
      <c r="F4480" s="35">
        <v>1.0069999999999999</v>
      </c>
      <c r="G4480" s="34">
        <v>308.2</v>
      </c>
      <c r="H4480" s="14">
        <f t="shared" si="276"/>
        <v>43148.989321999994</v>
      </c>
      <c r="I4480" s="11">
        <f t="shared" si="277"/>
        <v>13903</v>
      </c>
      <c r="J4480" s="11">
        <f t="shared" si="278"/>
        <v>14000.320999999998</v>
      </c>
      <c r="K4480" s="11">
        <f t="shared" si="279"/>
        <v>0</v>
      </c>
    </row>
    <row r="4481" spans="1:11" s="11" customFormat="1">
      <c r="A4481" s="32">
        <v>2018</v>
      </c>
      <c r="B4481" s="32">
        <v>6190</v>
      </c>
      <c r="C4481" s="33" t="s">
        <v>563</v>
      </c>
      <c r="D4481" s="33" t="s">
        <v>564</v>
      </c>
      <c r="E4481" s="34">
        <v>2979</v>
      </c>
      <c r="F4481" s="35">
        <v>1.0069999999999999</v>
      </c>
      <c r="G4481" s="34">
        <v>333.6</v>
      </c>
      <c r="H4481" s="14">
        <f t="shared" si="276"/>
        <v>10007.509608</v>
      </c>
      <c r="I4481" s="11">
        <f t="shared" si="277"/>
        <v>2979</v>
      </c>
      <c r="J4481" s="11">
        <f t="shared" si="278"/>
        <v>2999.8529999999996</v>
      </c>
      <c r="K4481" s="11">
        <f t="shared" si="279"/>
        <v>0</v>
      </c>
    </row>
    <row r="4482" spans="1:11" s="11" customFormat="1">
      <c r="A4482" s="32">
        <v>2018</v>
      </c>
      <c r="B4482" s="32">
        <v>6190</v>
      </c>
      <c r="C4482" s="33" t="s">
        <v>563</v>
      </c>
      <c r="D4482" s="33" t="s">
        <v>564</v>
      </c>
      <c r="E4482" s="34">
        <v>2483</v>
      </c>
      <c r="F4482" s="35">
        <v>1.0069999999999999</v>
      </c>
      <c r="G4482" s="34">
        <v>324</v>
      </c>
      <c r="H4482" s="14">
        <f t="shared" si="276"/>
        <v>8101.2344400000002</v>
      </c>
      <c r="I4482" s="11">
        <f t="shared" si="277"/>
        <v>2483</v>
      </c>
      <c r="J4482" s="11">
        <f t="shared" si="278"/>
        <v>2500.3809999999999</v>
      </c>
      <c r="K4482" s="11">
        <f t="shared" si="279"/>
        <v>0</v>
      </c>
    </row>
    <row r="4483" spans="1:11" s="11" customFormat="1">
      <c r="A4483" s="32">
        <v>2018</v>
      </c>
      <c r="B4483" s="32">
        <v>6190</v>
      </c>
      <c r="C4483" s="33" t="s">
        <v>563</v>
      </c>
      <c r="D4483" s="33" t="s">
        <v>564</v>
      </c>
      <c r="E4483" s="34">
        <v>6951</v>
      </c>
      <c r="F4483" s="35">
        <v>1.0069999999999999</v>
      </c>
      <c r="G4483" s="34">
        <v>314.7</v>
      </c>
      <c r="H4483" s="14">
        <f t="shared" si="276"/>
        <v>22027.920578999998</v>
      </c>
      <c r="I4483" s="11">
        <f t="shared" si="277"/>
        <v>6951</v>
      </c>
      <c r="J4483" s="11">
        <f t="shared" si="278"/>
        <v>6999.6569999999992</v>
      </c>
      <c r="K4483" s="11">
        <f t="shared" si="279"/>
        <v>0</v>
      </c>
    </row>
    <row r="4484" spans="1:11" s="11" customFormat="1">
      <c r="A4484" s="32">
        <v>2018</v>
      </c>
      <c r="B4484" s="32">
        <v>6190</v>
      </c>
      <c r="C4484" s="33" t="s">
        <v>563</v>
      </c>
      <c r="D4484" s="33" t="s">
        <v>564</v>
      </c>
      <c r="E4484" s="34">
        <v>3476</v>
      </c>
      <c r="F4484" s="35">
        <v>1.0069999999999999</v>
      </c>
      <c r="G4484" s="34">
        <v>343.8</v>
      </c>
      <c r="H4484" s="14">
        <f t="shared" si="276"/>
        <v>12034.141415999999</v>
      </c>
      <c r="I4484" s="11">
        <f t="shared" si="277"/>
        <v>3476</v>
      </c>
      <c r="J4484" s="11">
        <f t="shared" si="278"/>
        <v>3500.3319999999994</v>
      </c>
      <c r="K4484" s="11">
        <f t="shared" si="279"/>
        <v>0</v>
      </c>
    </row>
    <row r="4485" spans="1:11" s="11" customFormat="1">
      <c r="A4485" s="32">
        <v>2018</v>
      </c>
      <c r="B4485" s="32">
        <v>6190</v>
      </c>
      <c r="C4485" s="33" t="s">
        <v>563</v>
      </c>
      <c r="D4485" s="33" t="s">
        <v>564</v>
      </c>
      <c r="E4485" s="34">
        <v>4469</v>
      </c>
      <c r="F4485" s="35">
        <v>1.0069999999999999</v>
      </c>
      <c r="G4485" s="34">
        <v>309.89999999999998</v>
      </c>
      <c r="H4485" s="14">
        <f t="shared" si="276"/>
        <v>13946.377016999997</v>
      </c>
      <c r="I4485" s="11">
        <f t="shared" si="277"/>
        <v>4469</v>
      </c>
      <c r="J4485" s="11">
        <f t="shared" si="278"/>
        <v>4500.2829999999994</v>
      </c>
      <c r="K4485" s="11">
        <f t="shared" si="279"/>
        <v>0</v>
      </c>
    </row>
    <row r="4486" spans="1:11" s="11" customFormat="1">
      <c r="A4486" s="32">
        <v>2018</v>
      </c>
      <c r="B4486" s="32">
        <v>6193</v>
      </c>
      <c r="C4486" s="33" t="s">
        <v>363</v>
      </c>
      <c r="D4486" s="33" t="s">
        <v>354</v>
      </c>
      <c r="E4486" s="34">
        <v>205134</v>
      </c>
      <c r="F4486" s="35">
        <v>17.815999999999999</v>
      </c>
      <c r="G4486" s="34">
        <v>131.6</v>
      </c>
      <c r="H4486" s="14">
        <f t="shared" ref="H4486:H4549" si="280">IF(I4486="","",G4486/100*F4486*E4486)</f>
        <v>4809542.2247039992</v>
      </c>
      <c r="I4486" s="11">
        <f t="shared" ref="I4486:I4549" si="281">IF(OR(G4486=".",F4486=".",E4486="."),"",E4486)</f>
        <v>205134</v>
      </c>
      <c r="J4486" s="11">
        <f t="shared" ref="J4486:J4549" si="282">IF(I4486="","",F4486*I4486)</f>
        <v>3654667.3439999996</v>
      </c>
      <c r="K4486" s="11">
        <f t="shared" ref="K4486:K4549" si="283">IF(C4486="LIG",1,0)</f>
        <v>0</v>
      </c>
    </row>
    <row r="4487" spans="1:11" s="11" customFormat="1">
      <c r="A4487" s="32">
        <v>2018</v>
      </c>
      <c r="B4487" s="32">
        <v>6193</v>
      </c>
      <c r="C4487" s="33" t="s">
        <v>563</v>
      </c>
      <c r="D4487" s="33" t="s">
        <v>564</v>
      </c>
      <c r="E4487" s="34">
        <v>36409</v>
      </c>
      <c r="F4487" s="35">
        <v>1.02</v>
      </c>
      <c r="G4487" s="34">
        <v>284.39999999999998</v>
      </c>
      <c r="H4487" s="14">
        <f t="shared" si="280"/>
        <v>105618.13992</v>
      </c>
      <c r="I4487" s="11">
        <f t="shared" si="281"/>
        <v>36409</v>
      </c>
      <c r="J4487" s="11">
        <f t="shared" si="282"/>
        <v>37137.18</v>
      </c>
      <c r="K4487" s="11">
        <f t="shared" si="283"/>
        <v>0</v>
      </c>
    </row>
    <row r="4488" spans="1:11" s="11" customFormat="1">
      <c r="A4488" s="32">
        <v>2018</v>
      </c>
      <c r="B4488" s="32">
        <v>6194</v>
      </c>
      <c r="C4488" s="33" t="s">
        <v>363</v>
      </c>
      <c r="D4488" s="33" t="s">
        <v>354</v>
      </c>
      <c r="E4488" s="34">
        <v>118524</v>
      </c>
      <c r="F4488" s="35">
        <v>17.815999999999999</v>
      </c>
      <c r="G4488" s="34">
        <v>189.6</v>
      </c>
      <c r="H4488" s="14">
        <f t="shared" si="280"/>
        <v>4003638.3152639992</v>
      </c>
      <c r="I4488" s="11">
        <f t="shared" si="281"/>
        <v>118524</v>
      </c>
      <c r="J4488" s="11">
        <f t="shared" si="282"/>
        <v>2111623.5839999998</v>
      </c>
      <c r="K4488" s="11">
        <f t="shared" si="283"/>
        <v>0</v>
      </c>
    </row>
    <row r="4489" spans="1:11" s="11" customFormat="1">
      <c r="A4489" s="32">
        <v>2018</v>
      </c>
      <c r="B4489" s="32">
        <v>6194</v>
      </c>
      <c r="C4489" s="33" t="s">
        <v>563</v>
      </c>
      <c r="D4489" s="33" t="s">
        <v>564</v>
      </c>
      <c r="E4489" s="34">
        <v>109434</v>
      </c>
      <c r="F4489" s="35">
        <v>1.0269999999999999</v>
      </c>
      <c r="G4489" s="34">
        <v>278.60000000000002</v>
      </c>
      <c r="H4489" s="14">
        <f t="shared" si="280"/>
        <v>313114.96834799997</v>
      </c>
      <c r="I4489" s="11">
        <f t="shared" si="281"/>
        <v>109434</v>
      </c>
      <c r="J4489" s="11">
        <f t="shared" si="282"/>
        <v>112388.71799999999</v>
      </c>
      <c r="K4489" s="11">
        <f t="shared" si="283"/>
        <v>0</v>
      </c>
    </row>
    <row r="4490" spans="1:11" s="11" customFormat="1">
      <c r="A4490" s="32">
        <v>2018</v>
      </c>
      <c r="B4490" s="32">
        <v>6195</v>
      </c>
      <c r="C4490" s="33" t="s">
        <v>563</v>
      </c>
      <c r="D4490" s="33" t="s">
        <v>564</v>
      </c>
      <c r="E4490" s="34">
        <v>20895</v>
      </c>
      <c r="F4490" s="35">
        <v>1.04</v>
      </c>
      <c r="G4490" s="34">
        <v>277.10000000000002</v>
      </c>
      <c r="H4490" s="14">
        <f t="shared" si="280"/>
        <v>60216.046800000011</v>
      </c>
      <c r="I4490" s="11">
        <f t="shared" si="281"/>
        <v>20895</v>
      </c>
      <c r="J4490" s="11">
        <f t="shared" si="282"/>
        <v>21730.799999999999</v>
      </c>
      <c r="K4490" s="11">
        <f t="shared" si="283"/>
        <v>0</v>
      </c>
    </row>
    <row r="4491" spans="1:11" s="11" customFormat="1">
      <c r="A4491" s="32">
        <v>2018</v>
      </c>
      <c r="B4491" s="32">
        <v>6195</v>
      </c>
      <c r="C4491" s="33" t="s">
        <v>363</v>
      </c>
      <c r="D4491" s="33" t="s">
        <v>354</v>
      </c>
      <c r="E4491" s="34">
        <v>31738</v>
      </c>
      <c r="F4491" s="35">
        <v>17.538</v>
      </c>
      <c r="G4491" s="34">
        <v>217.5</v>
      </c>
      <c r="H4491" s="14">
        <f t="shared" si="280"/>
        <v>1210650.7706999998</v>
      </c>
      <c r="I4491" s="11">
        <f t="shared" si="281"/>
        <v>31738</v>
      </c>
      <c r="J4491" s="11">
        <f t="shared" si="282"/>
        <v>556621.04399999999</v>
      </c>
      <c r="K4491" s="11">
        <f t="shared" si="283"/>
        <v>0</v>
      </c>
    </row>
    <row r="4492" spans="1:11" s="11" customFormat="1">
      <c r="A4492" s="32">
        <v>2018</v>
      </c>
      <c r="B4492" s="32">
        <v>6195</v>
      </c>
      <c r="C4492" s="33" t="s">
        <v>363</v>
      </c>
      <c r="D4492" s="33" t="s">
        <v>354</v>
      </c>
      <c r="E4492" s="34">
        <v>95009</v>
      </c>
      <c r="F4492" s="35">
        <v>17.991</v>
      </c>
      <c r="G4492" s="34">
        <v>212.4</v>
      </c>
      <c r="H4492" s="14">
        <f t="shared" si="280"/>
        <v>3630567.8959560003</v>
      </c>
      <c r="I4492" s="11">
        <f t="shared" si="281"/>
        <v>95009</v>
      </c>
      <c r="J4492" s="11">
        <f t="shared" si="282"/>
        <v>1709306.919</v>
      </c>
      <c r="K4492" s="11">
        <f t="shared" si="283"/>
        <v>0</v>
      </c>
    </row>
    <row r="4493" spans="1:11" s="11" customFormat="1">
      <c r="A4493" s="32">
        <v>2018</v>
      </c>
      <c r="B4493" s="32">
        <v>6204</v>
      </c>
      <c r="C4493" s="33" t="s">
        <v>565</v>
      </c>
      <c r="D4493" s="33" t="s">
        <v>566</v>
      </c>
      <c r="E4493" s="34">
        <v>5935</v>
      </c>
      <c r="F4493" s="35">
        <v>5.77</v>
      </c>
      <c r="G4493" s="34">
        <v>1543.8</v>
      </c>
      <c r="H4493" s="14">
        <f t="shared" si="280"/>
        <v>528673.53809999989</v>
      </c>
      <c r="I4493" s="11">
        <f t="shared" si="281"/>
        <v>5935</v>
      </c>
      <c r="J4493" s="11">
        <f t="shared" si="282"/>
        <v>34244.949999999997</v>
      </c>
      <c r="K4493" s="11">
        <f t="shared" si="283"/>
        <v>0</v>
      </c>
    </row>
    <row r="4494" spans="1:11" s="11" customFormat="1">
      <c r="A4494" s="32">
        <v>2018</v>
      </c>
      <c r="B4494" s="32">
        <v>6204</v>
      </c>
      <c r="C4494" s="33" t="s">
        <v>363</v>
      </c>
      <c r="D4494" s="33" t="s">
        <v>354</v>
      </c>
      <c r="E4494" s="34">
        <v>28303</v>
      </c>
      <c r="F4494" s="35">
        <v>17.724</v>
      </c>
      <c r="G4494" s="34">
        <v>95.7</v>
      </c>
      <c r="H4494" s="14">
        <f t="shared" si="280"/>
        <v>480071.75000400009</v>
      </c>
      <c r="I4494" s="11">
        <f t="shared" si="281"/>
        <v>28303</v>
      </c>
      <c r="J4494" s="11">
        <f t="shared" si="282"/>
        <v>501642.37200000003</v>
      </c>
      <c r="K4494" s="11">
        <f t="shared" si="283"/>
        <v>0</v>
      </c>
    </row>
    <row r="4495" spans="1:11" s="11" customFormat="1">
      <c r="A4495" s="32">
        <v>2018</v>
      </c>
      <c r="B4495" s="32">
        <v>6204</v>
      </c>
      <c r="C4495" s="33" t="s">
        <v>363</v>
      </c>
      <c r="D4495" s="33" t="s">
        <v>354</v>
      </c>
      <c r="E4495" s="34">
        <v>14631</v>
      </c>
      <c r="F4495" s="35">
        <v>18.238</v>
      </c>
      <c r="G4495" s="34">
        <v>98</v>
      </c>
      <c r="H4495" s="14">
        <f t="shared" si="280"/>
        <v>261503.37443999999</v>
      </c>
      <c r="I4495" s="11">
        <f t="shared" si="281"/>
        <v>14631</v>
      </c>
      <c r="J4495" s="11">
        <f t="shared" si="282"/>
        <v>266840.17800000001</v>
      </c>
      <c r="K4495" s="11">
        <f t="shared" si="283"/>
        <v>0</v>
      </c>
    </row>
    <row r="4496" spans="1:11" s="11" customFormat="1">
      <c r="A4496" s="32">
        <v>2018</v>
      </c>
      <c r="B4496" s="32">
        <v>6204</v>
      </c>
      <c r="C4496" s="33" t="s">
        <v>363</v>
      </c>
      <c r="D4496" s="33" t="s">
        <v>354</v>
      </c>
      <c r="E4496" s="34">
        <v>74091</v>
      </c>
      <c r="F4496" s="35">
        <v>18.024000000000001</v>
      </c>
      <c r="G4496" s="34">
        <v>98.4</v>
      </c>
      <c r="H4496" s="14">
        <f t="shared" si="280"/>
        <v>1314049.5250560003</v>
      </c>
      <c r="I4496" s="11">
        <f t="shared" si="281"/>
        <v>74091</v>
      </c>
      <c r="J4496" s="11">
        <f t="shared" si="282"/>
        <v>1335416.1840000001</v>
      </c>
      <c r="K4496" s="11">
        <f t="shared" si="283"/>
        <v>0</v>
      </c>
    </row>
    <row r="4497" spans="1:11" s="11" customFormat="1">
      <c r="A4497" s="32">
        <v>2018</v>
      </c>
      <c r="B4497" s="32">
        <v>6204</v>
      </c>
      <c r="C4497" s="33" t="s">
        <v>363</v>
      </c>
      <c r="D4497" s="33" t="s">
        <v>354</v>
      </c>
      <c r="E4497" s="34">
        <v>86838</v>
      </c>
      <c r="F4497" s="35">
        <v>17.724</v>
      </c>
      <c r="G4497" s="34">
        <v>100.6</v>
      </c>
      <c r="H4497" s="14">
        <f t="shared" si="280"/>
        <v>1548351.412272</v>
      </c>
      <c r="I4497" s="11">
        <f t="shared" si="281"/>
        <v>86838</v>
      </c>
      <c r="J4497" s="11">
        <f t="shared" si="282"/>
        <v>1539116.7120000001</v>
      </c>
      <c r="K4497" s="11">
        <f t="shared" si="283"/>
        <v>0</v>
      </c>
    </row>
    <row r="4498" spans="1:11" s="11" customFormat="1">
      <c r="A4498" s="32">
        <v>2018</v>
      </c>
      <c r="B4498" s="32">
        <v>6204</v>
      </c>
      <c r="C4498" s="33" t="s">
        <v>363</v>
      </c>
      <c r="D4498" s="33" t="s">
        <v>354</v>
      </c>
      <c r="E4498" s="34">
        <v>119126</v>
      </c>
      <c r="F4498" s="35">
        <v>17.632000000000001</v>
      </c>
      <c r="G4498" s="34">
        <v>95.5</v>
      </c>
      <c r="H4498" s="14">
        <f t="shared" si="280"/>
        <v>2005910.29856</v>
      </c>
      <c r="I4498" s="11">
        <f t="shared" si="281"/>
        <v>119126</v>
      </c>
      <c r="J4498" s="11">
        <f t="shared" si="282"/>
        <v>2100429.6320000002</v>
      </c>
      <c r="K4498" s="11">
        <f t="shared" si="283"/>
        <v>0</v>
      </c>
    </row>
    <row r="4499" spans="1:11" s="11" customFormat="1">
      <c r="A4499" s="32">
        <v>2018</v>
      </c>
      <c r="B4499" s="32">
        <v>6204</v>
      </c>
      <c r="C4499" s="33" t="s">
        <v>363</v>
      </c>
      <c r="D4499" s="33" t="s">
        <v>354</v>
      </c>
      <c r="E4499" s="34">
        <v>189608</v>
      </c>
      <c r="F4499" s="35">
        <v>16.036000000000001</v>
      </c>
      <c r="G4499" s="34">
        <v>102.6</v>
      </c>
      <c r="H4499" s="14">
        <f t="shared" si="280"/>
        <v>3119608.2890880001</v>
      </c>
      <c r="I4499" s="11">
        <f t="shared" si="281"/>
        <v>189608</v>
      </c>
      <c r="J4499" s="11">
        <f t="shared" si="282"/>
        <v>3040553.8880000003</v>
      </c>
      <c r="K4499" s="11">
        <f t="shared" si="283"/>
        <v>0</v>
      </c>
    </row>
    <row r="4500" spans="1:11" s="11" customFormat="1">
      <c r="A4500" s="32">
        <v>2018</v>
      </c>
      <c r="B4500" s="32">
        <v>6213</v>
      </c>
      <c r="C4500" s="33" t="s">
        <v>353</v>
      </c>
      <c r="D4500" s="33" t="s">
        <v>354</v>
      </c>
      <c r="E4500" s="34">
        <v>57548</v>
      </c>
      <c r="F4500" s="35">
        <v>23</v>
      </c>
      <c r="G4500" s="34">
        <v>211.4</v>
      </c>
      <c r="H4500" s="14">
        <f t="shared" si="280"/>
        <v>2798098.8560000001</v>
      </c>
      <c r="I4500" s="11">
        <f t="shared" si="281"/>
        <v>57548</v>
      </c>
      <c r="J4500" s="11">
        <f t="shared" si="282"/>
        <v>1323604</v>
      </c>
      <c r="K4500" s="11">
        <f t="shared" si="283"/>
        <v>0</v>
      </c>
    </row>
    <row r="4501" spans="1:11" s="11" customFormat="1">
      <c r="A4501" s="32">
        <v>2018</v>
      </c>
      <c r="B4501" s="32">
        <v>6213</v>
      </c>
      <c r="C4501" s="33" t="s">
        <v>353</v>
      </c>
      <c r="D4501" s="33" t="s">
        <v>354</v>
      </c>
      <c r="E4501" s="34">
        <v>103906</v>
      </c>
      <c r="F4501" s="35">
        <v>22.44</v>
      </c>
      <c r="G4501" s="34">
        <v>203.7</v>
      </c>
      <c r="H4501" s="14">
        <f t="shared" si="280"/>
        <v>4749572.3536799997</v>
      </c>
      <c r="I4501" s="11">
        <f t="shared" si="281"/>
        <v>103906</v>
      </c>
      <c r="J4501" s="11">
        <f t="shared" si="282"/>
        <v>2331650.64</v>
      </c>
      <c r="K4501" s="11">
        <f t="shared" si="283"/>
        <v>0</v>
      </c>
    </row>
    <row r="4502" spans="1:11" s="11" customFormat="1">
      <c r="A4502" s="32">
        <v>2018</v>
      </c>
      <c r="B4502" s="32">
        <v>6213</v>
      </c>
      <c r="C4502" s="33" t="s">
        <v>565</v>
      </c>
      <c r="D4502" s="33" t="s">
        <v>566</v>
      </c>
      <c r="E4502" s="34">
        <v>904</v>
      </c>
      <c r="F4502" s="35">
        <v>5.7960000000000003</v>
      </c>
      <c r="G4502" s="34">
        <v>1453</v>
      </c>
      <c r="H4502" s="14">
        <f t="shared" si="280"/>
        <v>76131.15552</v>
      </c>
      <c r="I4502" s="11">
        <f t="shared" si="281"/>
        <v>904</v>
      </c>
      <c r="J4502" s="11">
        <f t="shared" si="282"/>
        <v>5239.5839999999998</v>
      </c>
      <c r="K4502" s="11">
        <f t="shared" si="283"/>
        <v>0</v>
      </c>
    </row>
    <row r="4503" spans="1:11" s="11" customFormat="1">
      <c r="A4503" s="32">
        <v>2018</v>
      </c>
      <c r="B4503" s="32">
        <v>6223</v>
      </c>
      <c r="C4503" s="33" t="s">
        <v>565</v>
      </c>
      <c r="D4503" s="33" t="s">
        <v>566</v>
      </c>
      <c r="E4503" s="34">
        <v>1300</v>
      </c>
      <c r="F4503" s="35">
        <v>5.38</v>
      </c>
      <c r="G4503" s="34">
        <v>1577.8</v>
      </c>
      <c r="H4503" s="14">
        <f t="shared" si="280"/>
        <v>110351.33199999999</v>
      </c>
      <c r="I4503" s="11">
        <f t="shared" si="281"/>
        <v>1300</v>
      </c>
      <c r="J4503" s="11">
        <f t="shared" si="282"/>
        <v>6994</v>
      </c>
      <c r="K4503" s="11">
        <f t="shared" si="283"/>
        <v>0</v>
      </c>
    </row>
    <row r="4504" spans="1:11" s="11" customFormat="1">
      <c r="A4504" s="32">
        <v>2018</v>
      </c>
      <c r="B4504" s="32">
        <v>6223</v>
      </c>
      <c r="C4504" s="33" t="s">
        <v>563</v>
      </c>
      <c r="D4504" s="33" t="s">
        <v>564</v>
      </c>
      <c r="E4504" s="34">
        <v>92870</v>
      </c>
      <c r="F4504" s="35">
        <v>1.04</v>
      </c>
      <c r="G4504" s="34">
        <v>292.7</v>
      </c>
      <c r="H4504" s="14">
        <f t="shared" si="280"/>
        <v>282703.7096</v>
      </c>
      <c r="I4504" s="11">
        <f t="shared" si="281"/>
        <v>92870</v>
      </c>
      <c r="J4504" s="11">
        <f t="shared" si="282"/>
        <v>96584.8</v>
      </c>
      <c r="K4504" s="11">
        <f t="shared" si="283"/>
        <v>0</v>
      </c>
    </row>
    <row r="4505" spans="1:11" s="11" customFormat="1">
      <c r="A4505" s="32">
        <v>2018</v>
      </c>
      <c r="B4505" s="32">
        <v>6243</v>
      </c>
      <c r="C4505" s="33" t="s">
        <v>563</v>
      </c>
      <c r="D4505" s="33" t="s">
        <v>564</v>
      </c>
      <c r="E4505" s="34">
        <v>157684</v>
      </c>
      <c r="F4505" s="35">
        <v>1</v>
      </c>
      <c r="G4505" s="34">
        <v>1123.3</v>
      </c>
      <c r="H4505" s="14">
        <f t="shared" si="280"/>
        <v>1771264.3719999997</v>
      </c>
      <c r="I4505" s="11">
        <f t="shared" si="281"/>
        <v>157684</v>
      </c>
      <c r="J4505" s="11">
        <f t="shared" si="282"/>
        <v>157684</v>
      </c>
      <c r="K4505" s="11">
        <f t="shared" si="283"/>
        <v>0</v>
      </c>
    </row>
    <row r="4506" spans="1:11" s="11" customFormat="1">
      <c r="A4506" s="32">
        <v>2018</v>
      </c>
      <c r="B4506" s="32">
        <v>6248</v>
      </c>
      <c r="C4506" s="33" t="s">
        <v>363</v>
      </c>
      <c r="D4506" s="33" t="s">
        <v>354</v>
      </c>
      <c r="E4506" s="34">
        <v>53625</v>
      </c>
      <c r="F4506" s="35">
        <v>16.509</v>
      </c>
      <c r="G4506" s="34">
        <v>131.9</v>
      </c>
      <c r="H4506" s="14">
        <f t="shared" si="280"/>
        <v>1167704.269875</v>
      </c>
      <c r="I4506" s="11">
        <f t="shared" si="281"/>
        <v>53625</v>
      </c>
      <c r="J4506" s="11">
        <f t="shared" si="282"/>
        <v>885295.125</v>
      </c>
      <c r="K4506" s="11">
        <f t="shared" si="283"/>
        <v>0</v>
      </c>
    </row>
    <row r="4507" spans="1:11" s="11" customFormat="1">
      <c r="A4507" s="32">
        <v>2018</v>
      </c>
      <c r="B4507" s="32">
        <v>6248</v>
      </c>
      <c r="C4507" s="33" t="s">
        <v>363</v>
      </c>
      <c r="D4507" s="33" t="s">
        <v>354</v>
      </c>
      <c r="E4507" s="34">
        <v>26492</v>
      </c>
      <c r="F4507" s="35">
        <v>16.657</v>
      </c>
      <c r="G4507" s="34">
        <v>135.6</v>
      </c>
      <c r="H4507" s="14">
        <f t="shared" si="280"/>
        <v>598371.94286399998</v>
      </c>
      <c r="I4507" s="11">
        <f t="shared" si="281"/>
        <v>26492</v>
      </c>
      <c r="J4507" s="11">
        <f t="shared" si="282"/>
        <v>441277.24400000001</v>
      </c>
      <c r="K4507" s="11">
        <f t="shared" si="283"/>
        <v>0</v>
      </c>
    </row>
    <row r="4508" spans="1:11" s="11" customFormat="1">
      <c r="A4508" s="32">
        <v>2018</v>
      </c>
      <c r="B4508" s="32">
        <v>6248</v>
      </c>
      <c r="C4508" s="33" t="s">
        <v>363</v>
      </c>
      <c r="D4508" s="33" t="s">
        <v>354</v>
      </c>
      <c r="E4508" s="34">
        <v>68469</v>
      </c>
      <c r="F4508" s="35">
        <v>16.917999999999999</v>
      </c>
      <c r="G4508" s="34">
        <v>121.3</v>
      </c>
      <c r="H4508" s="14">
        <f t="shared" si="280"/>
        <v>1405088.911446</v>
      </c>
      <c r="I4508" s="11">
        <f t="shared" si="281"/>
        <v>68469</v>
      </c>
      <c r="J4508" s="11">
        <f t="shared" si="282"/>
        <v>1158358.5419999999</v>
      </c>
      <c r="K4508" s="11">
        <f t="shared" si="283"/>
        <v>0</v>
      </c>
    </row>
    <row r="4509" spans="1:11" s="11" customFormat="1">
      <c r="A4509" s="32">
        <v>2018</v>
      </c>
      <c r="B4509" s="32">
        <v>6248</v>
      </c>
      <c r="C4509" s="33" t="s">
        <v>363</v>
      </c>
      <c r="D4509" s="33" t="s">
        <v>354</v>
      </c>
      <c r="E4509" s="34">
        <v>41057</v>
      </c>
      <c r="F4509" s="35">
        <v>15.551</v>
      </c>
      <c r="G4509" s="34">
        <v>120.5</v>
      </c>
      <c r="H4509" s="14">
        <f t="shared" si="280"/>
        <v>769365.27543500008</v>
      </c>
      <c r="I4509" s="11">
        <f t="shared" si="281"/>
        <v>41057</v>
      </c>
      <c r="J4509" s="11">
        <f t="shared" si="282"/>
        <v>638477.40700000001</v>
      </c>
      <c r="K4509" s="11">
        <f t="shared" si="283"/>
        <v>0</v>
      </c>
    </row>
    <row r="4510" spans="1:11" s="11" customFormat="1">
      <c r="A4510" s="32">
        <v>2018</v>
      </c>
      <c r="B4510" s="32">
        <v>6248</v>
      </c>
      <c r="C4510" s="33" t="s">
        <v>563</v>
      </c>
      <c r="D4510" s="33" t="s">
        <v>564</v>
      </c>
      <c r="E4510" s="34">
        <v>9073</v>
      </c>
      <c r="F4510" s="35">
        <v>1.093</v>
      </c>
      <c r="G4510" s="34">
        <v>443.9</v>
      </c>
      <c r="H4510" s="14">
        <f t="shared" si="280"/>
        <v>44020.626370999998</v>
      </c>
      <c r="I4510" s="11">
        <f t="shared" si="281"/>
        <v>9073</v>
      </c>
      <c r="J4510" s="11">
        <f t="shared" si="282"/>
        <v>9916.7889999999989</v>
      </c>
      <c r="K4510" s="11">
        <f t="shared" si="283"/>
        <v>0</v>
      </c>
    </row>
    <row r="4511" spans="1:11" s="11" customFormat="1">
      <c r="A4511" s="32">
        <v>2018</v>
      </c>
      <c r="B4511" s="32">
        <v>6250</v>
      </c>
      <c r="C4511" s="33" t="s">
        <v>353</v>
      </c>
      <c r="D4511" s="33" t="s">
        <v>354</v>
      </c>
      <c r="E4511" s="34">
        <v>11702</v>
      </c>
      <c r="F4511" s="35">
        <v>25.931999999999999</v>
      </c>
      <c r="G4511" s="34">
        <v>296.8</v>
      </c>
      <c r="H4511" s="14">
        <f t="shared" si="280"/>
        <v>900658.19155199989</v>
      </c>
      <c r="I4511" s="11">
        <f t="shared" si="281"/>
        <v>11702</v>
      </c>
      <c r="J4511" s="11">
        <f t="shared" si="282"/>
        <v>303456.26399999997</v>
      </c>
      <c r="K4511" s="11">
        <f t="shared" si="283"/>
        <v>0</v>
      </c>
    </row>
    <row r="4512" spans="1:11" s="11" customFormat="1">
      <c r="A4512" s="32">
        <v>2018</v>
      </c>
      <c r="B4512" s="32">
        <v>6253</v>
      </c>
      <c r="C4512" s="33" t="s">
        <v>565</v>
      </c>
      <c r="D4512" s="33" t="s">
        <v>566</v>
      </c>
      <c r="E4512" s="34">
        <v>1295</v>
      </c>
      <c r="F4512" s="35">
        <v>5.88</v>
      </c>
      <c r="G4512" s="34">
        <v>1559.4</v>
      </c>
      <c r="H4512" s="14">
        <f t="shared" si="280"/>
        <v>118742.0724</v>
      </c>
      <c r="I4512" s="11">
        <f t="shared" si="281"/>
        <v>1295</v>
      </c>
      <c r="J4512" s="11">
        <f t="shared" si="282"/>
        <v>7614.5999999999995</v>
      </c>
      <c r="K4512" s="11">
        <f t="shared" si="283"/>
        <v>0</v>
      </c>
    </row>
    <row r="4513" spans="1:11" s="11" customFormat="1">
      <c r="A4513" s="32">
        <v>2018</v>
      </c>
      <c r="B4513" s="32">
        <v>6253</v>
      </c>
      <c r="C4513" s="33" t="s">
        <v>563</v>
      </c>
      <c r="D4513" s="33" t="s">
        <v>564</v>
      </c>
      <c r="E4513" s="34">
        <v>37706</v>
      </c>
      <c r="F4513" s="35">
        <v>1.024</v>
      </c>
      <c r="G4513" s="34">
        <v>320.10000000000002</v>
      </c>
      <c r="H4513" s="14">
        <f t="shared" si="280"/>
        <v>123593.63174400001</v>
      </c>
      <c r="I4513" s="11">
        <f t="shared" si="281"/>
        <v>37706</v>
      </c>
      <c r="J4513" s="11">
        <f t="shared" si="282"/>
        <v>38610.944000000003</v>
      </c>
      <c r="K4513" s="11">
        <f t="shared" si="283"/>
        <v>0</v>
      </c>
    </row>
    <row r="4514" spans="1:11" s="11" customFormat="1">
      <c r="A4514" s="32">
        <v>2018</v>
      </c>
      <c r="B4514" s="32">
        <v>6254</v>
      </c>
      <c r="C4514" s="33" t="s">
        <v>363</v>
      </c>
      <c r="D4514" s="33" t="s">
        <v>354</v>
      </c>
      <c r="E4514" s="34">
        <v>44585</v>
      </c>
      <c r="F4514" s="35">
        <v>16.792000000000002</v>
      </c>
      <c r="G4514" s="34">
        <v>202.4</v>
      </c>
      <c r="H4514" s="14">
        <f t="shared" si="280"/>
        <v>1515310.7516800002</v>
      </c>
      <c r="I4514" s="11">
        <f t="shared" si="281"/>
        <v>44585</v>
      </c>
      <c r="J4514" s="11">
        <f t="shared" si="282"/>
        <v>748671.32000000007</v>
      </c>
      <c r="K4514" s="11">
        <f t="shared" si="283"/>
        <v>0</v>
      </c>
    </row>
    <row r="4515" spans="1:11" s="11" customFormat="1">
      <c r="A4515" s="32">
        <v>2018</v>
      </c>
      <c r="B4515" s="32">
        <v>6254</v>
      </c>
      <c r="C4515" s="33" t="s">
        <v>363</v>
      </c>
      <c r="D4515" s="33" t="s">
        <v>354</v>
      </c>
      <c r="E4515" s="34">
        <v>44895</v>
      </c>
      <c r="F4515" s="35">
        <v>17.702000000000002</v>
      </c>
      <c r="G4515" s="34">
        <v>206.2</v>
      </c>
      <c r="H4515" s="14">
        <f t="shared" si="280"/>
        <v>1638735.9199800002</v>
      </c>
      <c r="I4515" s="11">
        <f t="shared" si="281"/>
        <v>44895</v>
      </c>
      <c r="J4515" s="11">
        <f t="shared" si="282"/>
        <v>794731.29</v>
      </c>
      <c r="K4515" s="11">
        <f t="shared" si="283"/>
        <v>0</v>
      </c>
    </row>
    <row r="4516" spans="1:11" s="11" customFormat="1">
      <c r="A4516" s="32">
        <v>2018</v>
      </c>
      <c r="B4516" s="32">
        <v>6254</v>
      </c>
      <c r="C4516" s="33" t="s">
        <v>363</v>
      </c>
      <c r="D4516" s="33" t="s">
        <v>354</v>
      </c>
      <c r="E4516" s="34">
        <v>104229</v>
      </c>
      <c r="F4516" s="35">
        <v>17.076000000000001</v>
      </c>
      <c r="G4516" s="34">
        <v>173</v>
      </c>
      <c r="H4516" s="14">
        <f t="shared" si="280"/>
        <v>3079078.9189200001</v>
      </c>
      <c r="I4516" s="11">
        <f t="shared" si="281"/>
        <v>104229</v>
      </c>
      <c r="J4516" s="11">
        <f t="shared" si="282"/>
        <v>1779814.4040000001</v>
      </c>
      <c r="K4516" s="11">
        <f t="shared" si="283"/>
        <v>0</v>
      </c>
    </row>
    <row r="4517" spans="1:11" s="11" customFormat="1">
      <c r="A4517" s="32">
        <v>2018</v>
      </c>
      <c r="B4517" s="32">
        <v>6254</v>
      </c>
      <c r="C4517" s="33" t="s">
        <v>363</v>
      </c>
      <c r="D4517" s="33" t="s">
        <v>354</v>
      </c>
      <c r="E4517" s="34">
        <v>14517</v>
      </c>
      <c r="F4517" s="35">
        <v>17.170000000000002</v>
      </c>
      <c r="G4517" s="34">
        <v>174.3</v>
      </c>
      <c r="H4517" s="14">
        <f t="shared" si="280"/>
        <v>434454.7592700001</v>
      </c>
      <c r="I4517" s="11">
        <f t="shared" si="281"/>
        <v>14517</v>
      </c>
      <c r="J4517" s="11">
        <f t="shared" si="282"/>
        <v>249256.89</v>
      </c>
      <c r="K4517" s="11">
        <f t="shared" si="283"/>
        <v>0</v>
      </c>
    </row>
    <row r="4518" spans="1:11" s="11" customFormat="1">
      <c r="A4518" s="32">
        <v>2018</v>
      </c>
      <c r="B4518" s="32">
        <v>6257</v>
      </c>
      <c r="C4518" s="33" t="s">
        <v>363</v>
      </c>
      <c r="D4518" s="33" t="s">
        <v>354</v>
      </c>
      <c r="E4518" s="34">
        <v>15885</v>
      </c>
      <c r="F4518" s="35">
        <v>16.893999999999998</v>
      </c>
      <c r="G4518" s="34">
        <v>229.2</v>
      </c>
      <c r="H4518" s="14">
        <f t="shared" si="280"/>
        <v>615083.84748</v>
      </c>
      <c r="I4518" s="11">
        <f t="shared" si="281"/>
        <v>15885</v>
      </c>
      <c r="J4518" s="11">
        <f t="shared" si="282"/>
        <v>268361.19</v>
      </c>
      <c r="K4518" s="11">
        <f t="shared" si="283"/>
        <v>0</v>
      </c>
    </row>
    <row r="4519" spans="1:11" s="11" customFormat="1">
      <c r="A4519" s="32">
        <v>2018</v>
      </c>
      <c r="B4519" s="32">
        <v>6257</v>
      </c>
      <c r="C4519" s="33" t="s">
        <v>363</v>
      </c>
      <c r="D4519" s="33" t="s">
        <v>354</v>
      </c>
      <c r="E4519" s="34">
        <v>15669</v>
      </c>
      <c r="F4519" s="35">
        <v>16.553999999999998</v>
      </c>
      <c r="G4519" s="34">
        <v>232.7</v>
      </c>
      <c r="H4519" s="14">
        <f t="shared" si="280"/>
        <v>603588.02470199985</v>
      </c>
      <c r="I4519" s="11">
        <f t="shared" si="281"/>
        <v>15669</v>
      </c>
      <c r="J4519" s="11">
        <f t="shared" si="282"/>
        <v>259384.62599999999</v>
      </c>
      <c r="K4519" s="11">
        <f t="shared" si="283"/>
        <v>0</v>
      </c>
    </row>
    <row r="4520" spans="1:11" s="11" customFormat="1">
      <c r="A4520" s="32">
        <v>2018</v>
      </c>
      <c r="B4520" s="32">
        <v>6257</v>
      </c>
      <c r="C4520" s="33" t="s">
        <v>363</v>
      </c>
      <c r="D4520" s="33" t="s">
        <v>354</v>
      </c>
      <c r="E4520" s="34">
        <v>111125</v>
      </c>
      <c r="F4520" s="35">
        <v>16.538</v>
      </c>
      <c r="G4520" s="34">
        <v>236.1</v>
      </c>
      <c r="H4520" s="14">
        <f t="shared" si="280"/>
        <v>4339010.9752499992</v>
      </c>
      <c r="I4520" s="11">
        <f t="shared" si="281"/>
        <v>111125</v>
      </c>
      <c r="J4520" s="11">
        <f t="shared" si="282"/>
        <v>1837785.25</v>
      </c>
      <c r="K4520" s="11">
        <f t="shared" si="283"/>
        <v>0</v>
      </c>
    </row>
    <row r="4521" spans="1:11" s="11" customFormat="1">
      <c r="A4521" s="32">
        <v>2018</v>
      </c>
      <c r="B4521" s="32">
        <v>6257</v>
      </c>
      <c r="C4521" s="33" t="s">
        <v>565</v>
      </c>
      <c r="D4521" s="33" t="s">
        <v>566</v>
      </c>
      <c r="E4521" s="34">
        <v>2671</v>
      </c>
      <c r="F4521" s="35">
        <v>5.8</v>
      </c>
      <c r="G4521" s="34">
        <v>1431.7</v>
      </c>
      <c r="H4521" s="14">
        <f t="shared" si="280"/>
        <v>221796.10060000001</v>
      </c>
      <c r="I4521" s="11">
        <f t="shared" si="281"/>
        <v>2671</v>
      </c>
      <c r="J4521" s="11">
        <f t="shared" si="282"/>
        <v>15491.8</v>
      </c>
      <c r="K4521" s="11">
        <f t="shared" si="283"/>
        <v>0</v>
      </c>
    </row>
    <row r="4522" spans="1:11" s="11" customFormat="1">
      <c r="A4522" s="32">
        <v>2018</v>
      </c>
      <c r="B4522" s="32">
        <v>6257</v>
      </c>
      <c r="C4522" s="33" t="s">
        <v>363</v>
      </c>
      <c r="D4522" s="33" t="s">
        <v>354</v>
      </c>
      <c r="E4522" s="34">
        <v>79543</v>
      </c>
      <c r="F4522" s="35">
        <v>16.847999999999999</v>
      </c>
      <c r="G4522" s="34">
        <v>231.7</v>
      </c>
      <c r="H4522" s="14">
        <f t="shared" si="280"/>
        <v>3105105.4550879993</v>
      </c>
      <c r="I4522" s="11">
        <f t="shared" si="281"/>
        <v>79543</v>
      </c>
      <c r="J4522" s="11">
        <f t="shared" si="282"/>
        <v>1340140.4639999999</v>
      </c>
      <c r="K4522" s="11">
        <f t="shared" si="283"/>
        <v>0</v>
      </c>
    </row>
    <row r="4523" spans="1:11" s="11" customFormat="1">
      <c r="A4523" s="32">
        <v>2018</v>
      </c>
      <c r="B4523" s="32">
        <v>6257</v>
      </c>
      <c r="C4523" s="33" t="s">
        <v>363</v>
      </c>
      <c r="D4523" s="33" t="s">
        <v>354</v>
      </c>
      <c r="E4523" s="34">
        <v>79110</v>
      </c>
      <c r="F4523" s="35">
        <v>16.45</v>
      </c>
      <c r="G4523" s="34">
        <v>235.1</v>
      </c>
      <c r="H4523" s="14">
        <f t="shared" si="280"/>
        <v>3059496.1845</v>
      </c>
      <c r="I4523" s="11">
        <f t="shared" si="281"/>
        <v>79110</v>
      </c>
      <c r="J4523" s="11">
        <f t="shared" si="282"/>
        <v>1301359.5</v>
      </c>
      <c r="K4523" s="11">
        <f t="shared" si="283"/>
        <v>0</v>
      </c>
    </row>
    <row r="4524" spans="1:11" s="11" customFormat="1">
      <c r="A4524" s="32">
        <v>2018</v>
      </c>
      <c r="B4524" s="32">
        <v>6257</v>
      </c>
      <c r="C4524" s="33" t="s">
        <v>363</v>
      </c>
      <c r="D4524" s="33" t="s">
        <v>354</v>
      </c>
      <c r="E4524" s="34">
        <v>111266</v>
      </c>
      <c r="F4524" s="35">
        <v>16.911999999999999</v>
      </c>
      <c r="G4524" s="34">
        <v>244.2</v>
      </c>
      <c r="H4524" s="14">
        <f t="shared" si="280"/>
        <v>4595186.105663999</v>
      </c>
      <c r="I4524" s="11">
        <f t="shared" si="281"/>
        <v>111266</v>
      </c>
      <c r="J4524" s="11">
        <f t="shared" si="282"/>
        <v>1881730.5919999999</v>
      </c>
      <c r="K4524" s="11">
        <f t="shared" si="283"/>
        <v>0</v>
      </c>
    </row>
    <row r="4525" spans="1:11" s="11" customFormat="1">
      <c r="A4525" s="32">
        <v>2018</v>
      </c>
      <c r="B4525" s="32">
        <v>6257</v>
      </c>
      <c r="C4525" s="33" t="s">
        <v>363</v>
      </c>
      <c r="D4525" s="33" t="s">
        <v>354</v>
      </c>
      <c r="E4525" s="34">
        <v>110947</v>
      </c>
      <c r="F4525" s="35">
        <v>16.350000000000001</v>
      </c>
      <c r="G4525" s="34">
        <v>236</v>
      </c>
      <c r="H4525" s="14">
        <f t="shared" si="280"/>
        <v>4281000.9419999998</v>
      </c>
      <c r="I4525" s="11">
        <f t="shared" si="281"/>
        <v>110947</v>
      </c>
      <c r="J4525" s="11">
        <f t="shared" si="282"/>
        <v>1813983.4500000002</v>
      </c>
      <c r="K4525" s="11">
        <f t="shared" si="283"/>
        <v>0</v>
      </c>
    </row>
    <row r="4526" spans="1:11" s="11" customFormat="1">
      <c r="A4526" s="32">
        <v>2018</v>
      </c>
      <c r="B4526" s="32">
        <v>6257</v>
      </c>
      <c r="C4526" s="33" t="s">
        <v>363</v>
      </c>
      <c r="D4526" s="33" t="s">
        <v>354</v>
      </c>
      <c r="E4526" s="34">
        <v>78922</v>
      </c>
      <c r="F4526" s="35">
        <v>16.994</v>
      </c>
      <c r="G4526" s="34">
        <v>233</v>
      </c>
      <c r="H4526" s="14">
        <f t="shared" si="280"/>
        <v>3124997.0904400004</v>
      </c>
      <c r="I4526" s="11">
        <f t="shared" si="281"/>
        <v>78922</v>
      </c>
      <c r="J4526" s="11">
        <f t="shared" si="282"/>
        <v>1341200.4679999999</v>
      </c>
      <c r="K4526" s="11">
        <f t="shared" si="283"/>
        <v>0</v>
      </c>
    </row>
    <row r="4527" spans="1:11" s="11" customFormat="1">
      <c r="A4527" s="32">
        <v>2018</v>
      </c>
      <c r="B4527" s="32">
        <v>6257</v>
      </c>
      <c r="C4527" s="33" t="s">
        <v>363</v>
      </c>
      <c r="D4527" s="33" t="s">
        <v>354</v>
      </c>
      <c r="E4527" s="34">
        <v>15969</v>
      </c>
      <c r="F4527" s="35">
        <v>17.02</v>
      </c>
      <c r="G4527" s="34">
        <v>235.4</v>
      </c>
      <c r="H4527" s="14">
        <f t="shared" si="280"/>
        <v>639799.26251999999</v>
      </c>
      <c r="I4527" s="11">
        <f t="shared" si="281"/>
        <v>15969</v>
      </c>
      <c r="J4527" s="11">
        <f t="shared" si="282"/>
        <v>271792.38</v>
      </c>
      <c r="K4527" s="11">
        <f t="shared" si="283"/>
        <v>0</v>
      </c>
    </row>
    <row r="4528" spans="1:11" s="11" customFormat="1">
      <c r="A4528" s="32">
        <v>2018</v>
      </c>
      <c r="B4528" s="32">
        <v>6258</v>
      </c>
      <c r="C4528" s="33" t="s">
        <v>565</v>
      </c>
      <c r="D4528" s="33" t="s">
        <v>566</v>
      </c>
      <c r="E4528" s="34">
        <v>1403</v>
      </c>
      <c r="F4528" s="35">
        <v>5.8170000000000002</v>
      </c>
      <c r="G4528" s="34">
        <v>1483</v>
      </c>
      <c r="H4528" s="14">
        <f t="shared" si="280"/>
        <v>121031.35232999999</v>
      </c>
      <c r="I4528" s="11">
        <f t="shared" si="281"/>
        <v>1403</v>
      </c>
      <c r="J4528" s="11">
        <f t="shared" si="282"/>
        <v>8161.2510000000002</v>
      </c>
      <c r="K4528" s="11">
        <f t="shared" si="283"/>
        <v>0</v>
      </c>
    </row>
    <row r="4529" spans="1:11" s="11" customFormat="1">
      <c r="A4529" s="32">
        <v>2018</v>
      </c>
      <c r="B4529" s="32">
        <v>6264</v>
      </c>
      <c r="C4529" s="33" t="s">
        <v>353</v>
      </c>
      <c r="D4529" s="33" t="s">
        <v>354</v>
      </c>
      <c r="E4529" s="34">
        <v>8378</v>
      </c>
      <c r="F4529" s="35">
        <v>24.442</v>
      </c>
      <c r="G4529" s="34">
        <v>145.4</v>
      </c>
      <c r="H4529" s="14">
        <f t="shared" si="280"/>
        <v>297742.96050400002</v>
      </c>
      <c r="I4529" s="11">
        <f t="shared" si="281"/>
        <v>8378</v>
      </c>
      <c r="J4529" s="11">
        <f t="shared" si="282"/>
        <v>204775.076</v>
      </c>
      <c r="K4529" s="11">
        <f t="shared" si="283"/>
        <v>0</v>
      </c>
    </row>
    <row r="4530" spans="1:11" s="11" customFormat="1">
      <c r="A4530" s="32">
        <v>2018</v>
      </c>
      <c r="B4530" s="32">
        <v>6264</v>
      </c>
      <c r="C4530" s="33" t="s">
        <v>353</v>
      </c>
      <c r="D4530" s="33" t="s">
        <v>354</v>
      </c>
      <c r="E4530" s="34">
        <v>12490</v>
      </c>
      <c r="F4530" s="35">
        <v>24.315999999999999</v>
      </c>
      <c r="G4530" s="34">
        <v>194.1</v>
      </c>
      <c r="H4530" s="14">
        <f t="shared" si="280"/>
        <v>589494.97643999988</v>
      </c>
      <c r="I4530" s="11">
        <f t="shared" si="281"/>
        <v>12490</v>
      </c>
      <c r="J4530" s="11">
        <f t="shared" si="282"/>
        <v>303706.83999999997</v>
      </c>
      <c r="K4530" s="11">
        <f t="shared" si="283"/>
        <v>0</v>
      </c>
    </row>
    <row r="4531" spans="1:11" s="11" customFormat="1">
      <c r="A4531" s="32">
        <v>2018</v>
      </c>
      <c r="B4531" s="32">
        <v>6264</v>
      </c>
      <c r="C4531" s="33" t="s">
        <v>353</v>
      </c>
      <c r="D4531" s="33" t="s">
        <v>354</v>
      </c>
      <c r="E4531" s="34">
        <v>27963</v>
      </c>
      <c r="F4531" s="35">
        <v>24.952000000000002</v>
      </c>
      <c r="G4531" s="34">
        <v>176.4</v>
      </c>
      <c r="H4531" s="14">
        <f t="shared" si="280"/>
        <v>1230800.6168640002</v>
      </c>
      <c r="I4531" s="11">
        <f t="shared" si="281"/>
        <v>27963</v>
      </c>
      <c r="J4531" s="11">
        <f t="shared" si="282"/>
        <v>697732.77600000007</v>
      </c>
      <c r="K4531" s="11">
        <f t="shared" si="283"/>
        <v>0</v>
      </c>
    </row>
    <row r="4532" spans="1:11" s="11" customFormat="1">
      <c r="A4532" s="32">
        <v>2018</v>
      </c>
      <c r="B4532" s="32">
        <v>6264</v>
      </c>
      <c r="C4532" s="33" t="s">
        <v>353</v>
      </c>
      <c r="D4532" s="33" t="s">
        <v>354</v>
      </c>
      <c r="E4532" s="34">
        <v>62372</v>
      </c>
      <c r="F4532" s="35">
        <v>24.638000000000002</v>
      </c>
      <c r="G4532" s="34">
        <v>194.3</v>
      </c>
      <c r="H4532" s="14">
        <f t="shared" si="280"/>
        <v>2985849.5558480006</v>
      </c>
      <c r="I4532" s="11">
        <f t="shared" si="281"/>
        <v>62372</v>
      </c>
      <c r="J4532" s="11">
        <f t="shared" si="282"/>
        <v>1536721.3360000001</v>
      </c>
      <c r="K4532" s="11">
        <f t="shared" si="283"/>
        <v>0</v>
      </c>
    </row>
    <row r="4533" spans="1:11" s="11" customFormat="1">
      <c r="A4533" s="32">
        <v>2018</v>
      </c>
      <c r="B4533" s="32">
        <v>6264</v>
      </c>
      <c r="C4533" s="33" t="s">
        <v>353</v>
      </c>
      <c r="D4533" s="33" t="s">
        <v>354</v>
      </c>
      <c r="E4533" s="34">
        <v>57386</v>
      </c>
      <c r="F4533" s="35">
        <v>24.893999999999998</v>
      </c>
      <c r="G4533" s="34">
        <v>192.3</v>
      </c>
      <c r="H4533" s="14">
        <f t="shared" si="280"/>
        <v>2747134.5025319997</v>
      </c>
      <c r="I4533" s="11">
        <f t="shared" si="281"/>
        <v>57386</v>
      </c>
      <c r="J4533" s="11">
        <f t="shared" si="282"/>
        <v>1428567.0839999998</v>
      </c>
      <c r="K4533" s="11">
        <f t="shared" si="283"/>
        <v>0</v>
      </c>
    </row>
    <row r="4534" spans="1:11" s="11" customFormat="1">
      <c r="A4534" s="32">
        <v>2018</v>
      </c>
      <c r="B4534" s="32">
        <v>6288</v>
      </c>
      <c r="C4534" s="33" t="s">
        <v>362</v>
      </c>
      <c r="D4534" s="33" t="s">
        <v>354</v>
      </c>
      <c r="E4534" s="34">
        <v>9037</v>
      </c>
      <c r="F4534" s="35">
        <v>15.6</v>
      </c>
      <c r="G4534" s="34">
        <v>396</v>
      </c>
      <c r="H4534" s="14">
        <f t="shared" si="280"/>
        <v>558269.71199999994</v>
      </c>
      <c r="I4534" s="11">
        <f t="shared" si="281"/>
        <v>9037</v>
      </c>
      <c r="J4534" s="11">
        <f t="shared" si="282"/>
        <v>140977.19999999998</v>
      </c>
      <c r="K4534" s="11">
        <f t="shared" si="283"/>
        <v>1</v>
      </c>
    </row>
    <row r="4535" spans="1:11" s="11" customFormat="1">
      <c r="A4535" s="32">
        <v>2018</v>
      </c>
      <c r="B4535" s="32">
        <v>6288</v>
      </c>
      <c r="C4535" s="33" t="s">
        <v>365</v>
      </c>
      <c r="D4535" s="33" t="s">
        <v>354</v>
      </c>
      <c r="E4535" s="34">
        <v>6919</v>
      </c>
      <c r="F4535" s="35">
        <v>12.2</v>
      </c>
      <c r="G4535" s="34">
        <v>195</v>
      </c>
      <c r="H4535" s="14">
        <f t="shared" si="280"/>
        <v>164603.00999999998</v>
      </c>
      <c r="I4535" s="11">
        <f t="shared" si="281"/>
        <v>6919</v>
      </c>
      <c r="J4535" s="11">
        <f t="shared" si="282"/>
        <v>84411.799999999988</v>
      </c>
      <c r="K4535" s="11">
        <f t="shared" si="283"/>
        <v>0</v>
      </c>
    </row>
    <row r="4536" spans="1:11" s="11" customFormat="1">
      <c r="A4536" s="32">
        <v>2018</v>
      </c>
      <c r="B4536" s="32">
        <v>6373</v>
      </c>
      <c r="C4536" s="33" t="s">
        <v>563</v>
      </c>
      <c r="D4536" s="33" t="s">
        <v>564</v>
      </c>
      <c r="E4536" s="34">
        <v>10646</v>
      </c>
      <c r="F4536" s="35">
        <v>1.06</v>
      </c>
      <c r="G4536" s="34">
        <v>454.3</v>
      </c>
      <c r="H4536" s="14">
        <f t="shared" si="280"/>
        <v>51266.664680000009</v>
      </c>
      <c r="I4536" s="11">
        <f t="shared" si="281"/>
        <v>10646</v>
      </c>
      <c r="J4536" s="11">
        <f t="shared" si="282"/>
        <v>11284.76</v>
      </c>
      <c r="K4536" s="11">
        <f t="shared" si="283"/>
        <v>0</v>
      </c>
    </row>
    <row r="4537" spans="1:11" s="11" customFormat="1">
      <c r="A4537" s="32">
        <v>2018</v>
      </c>
      <c r="B4537" s="32">
        <v>6373</v>
      </c>
      <c r="C4537" s="33" t="s">
        <v>563</v>
      </c>
      <c r="D4537" s="33" t="s">
        <v>564</v>
      </c>
      <c r="E4537" s="34">
        <v>2452</v>
      </c>
      <c r="F4537" s="35">
        <v>1.06</v>
      </c>
      <c r="G4537" s="34">
        <v>351.9</v>
      </c>
      <c r="H4537" s="14">
        <f t="shared" si="280"/>
        <v>9146.3032800000001</v>
      </c>
      <c r="I4537" s="11">
        <f t="shared" si="281"/>
        <v>2452</v>
      </c>
      <c r="J4537" s="11">
        <f t="shared" si="282"/>
        <v>2599.1200000000003</v>
      </c>
      <c r="K4537" s="11">
        <f t="shared" si="283"/>
        <v>0</v>
      </c>
    </row>
    <row r="4538" spans="1:11" s="11" customFormat="1">
      <c r="A4538" s="32">
        <v>2018</v>
      </c>
      <c r="B4538" s="32">
        <v>6469</v>
      </c>
      <c r="C4538" s="33" t="s">
        <v>362</v>
      </c>
      <c r="D4538" s="33" t="s">
        <v>354</v>
      </c>
      <c r="E4538" s="34">
        <v>406998</v>
      </c>
      <c r="F4538" s="35">
        <v>13.507999999999999</v>
      </c>
      <c r="G4538" s="34">
        <v>113.2</v>
      </c>
      <c r="H4538" s="14">
        <f t="shared" si="280"/>
        <v>6223429.209888</v>
      </c>
      <c r="I4538" s="11">
        <f t="shared" si="281"/>
        <v>406998</v>
      </c>
      <c r="J4538" s="11">
        <f t="shared" si="282"/>
        <v>5497728.9839999992</v>
      </c>
      <c r="K4538" s="11">
        <f t="shared" si="283"/>
        <v>1</v>
      </c>
    </row>
    <row r="4539" spans="1:11" s="11" customFormat="1">
      <c r="A4539" s="32">
        <v>2018</v>
      </c>
      <c r="B4539" s="32">
        <v>6469</v>
      </c>
      <c r="C4539" s="33" t="s">
        <v>563</v>
      </c>
      <c r="D4539" s="33" t="s">
        <v>564</v>
      </c>
      <c r="E4539" s="34">
        <v>12898</v>
      </c>
      <c r="F4539" s="35">
        <v>0.97599999999999998</v>
      </c>
      <c r="G4539" s="34">
        <v>263.8</v>
      </c>
      <c r="H4539" s="14">
        <f t="shared" si="280"/>
        <v>33208.325823999992</v>
      </c>
      <c r="I4539" s="11">
        <f t="shared" si="281"/>
        <v>12898</v>
      </c>
      <c r="J4539" s="11">
        <f t="shared" si="282"/>
        <v>12588.448</v>
      </c>
      <c r="K4539" s="11">
        <f t="shared" si="283"/>
        <v>0</v>
      </c>
    </row>
    <row r="4540" spans="1:11" s="11" customFormat="1">
      <c r="A4540" s="32">
        <v>2018</v>
      </c>
      <c r="B4540" s="32">
        <v>6481</v>
      </c>
      <c r="C4540" s="33" t="s">
        <v>353</v>
      </c>
      <c r="D4540" s="33" t="s">
        <v>354</v>
      </c>
      <c r="E4540" s="34">
        <v>35795</v>
      </c>
      <c r="F4540" s="35">
        <v>22.523</v>
      </c>
      <c r="G4540" s="34">
        <v>219.3</v>
      </c>
      <c r="H4540" s="14">
        <f t="shared" si="280"/>
        <v>1768020.2515050001</v>
      </c>
      <c r="I4540" s="11">
        <f t="shared" si="281"/>
        <v>35795</v>
      </c>
      <c r="J4540" s="11">
        <f t="shared" si="282"/>
        <v>806210.78500000003</v>
      </c>
      <c r="K4540" s="11">
        <f t="shared" si="283"/>
        <v>0</v>
      </c>
    </row>
    <row r="4541" spans="1:11" s="11" customFormat="1">
      <c r="A4541" s="32">
        <v>2018</v>
      </c>
      <c r="B4541" s="32">
        <v>6481</v>
      </c>
      <c r="C4541" s="33" t="s">
        <v>353</v>
      </c>
      <c r="D4541" s="33" t="s">
        <v>354</v>
      </c>
      <c r="E4541" s="34">
        <v>124597</v>
      </c>
      <c r="F4541" s="35">
        <v>21.757000000000001</v>
      </c>
      <c r="G4541" s="34">
        <v>227</v>
      </c>
      <c r="H4541" s="14">
        <f t="shared" si="280"/>
        <v>6153645.2288300004</v>
      </c>
      <c r="I4541" s="11">
        <f t="shared" si="281"/>
        <v>124597</v>
      </c>
      <c r="J4541" s="11">
        <f t="shared" si="282"/>
        <v>2710856.929</v>
      </c>
      <c r="K4541" s="11">
        <f t="shared" si="283"/>
        <v>0</v>
      </c>
    </row>
    <row r="4542" spans="1:11" s="11" customFormat="1">
      <c r="A4542" s="32">
        <v>2018</v>
      </c>
      <c r="B4542" s="32">
        <v>6481</v>
      </c>
      <c r="C4542" s="33" t="s">
        <v>363</v>
      </c>
      <c r="D4542" s="33" t="s">
        <v>354</v>
      </c>
      <c r="E4542" s="34">
        <v>51272</v>
      </c>
      <c r="F4542" s="35">
        <v>19.663</v>
      </c>
      <c r="G4542" s="34">
        <v>224.2</v>
      </c>
      <c r="H4542" s="14">
        <f t="shared" si="280"/>
        <v>2260297.7153119999</v>
      </c>
      <c r="I4542" s="11">
        <f t="shared" si="281"/>
        <v>51272</v>
      </c>
      <c r="J4542" s="11">
        <f t="shared" si="282"/>
        <v>1008161.336</v>
      </c>
      <c r="K4542" s="11">
        <f t="shared" si="283"/>
        <v>0</v>
      </c>
    </row>
    <row r="4543" spans="1:11" s="11" customFormat="1">
      <c r="A4543" s="32">
        <v>2018</v>
      </c>
      <c r="B4543" s="32">
        <v>6481</v>
      </c>
      <c r="C4543" s="33" t="s">
        <v>565</v>
      </c>
      <c r="D4543" s="33" t="s">
        <v>566</v>
      </c>
      <c r="E4543" s="34">
        <v>5887</v>
      </c>
      <c r="F4543" s="35">
        <v>5.71</v>
      </c>
      <c r="G4543" s="34">
        <v>1793.1</v>
      </c>
      <c r="H4543" s="14">
        <f t="shared" si="280"/>
        <v>602746.44086999993</v>
      </c>
      <c r="I4543" s="11">
        <f t="shared" si="281"/>
        <v>5887</v>
      </c>
      <c r="J4543" s="11">
        <f t="shared" si="282"/>
        <v>33614.769999999997</v>
      </c>
      <c r="K4543" s="11">
        <f t="shared" si="283"/>
        <v>0</v>
      </c>
    </row>
    <row r="4544" spans="1:11" s="11" customFormat="1">
      <c r="A4544" s="32">
        <v>2018</v>
      </c>
      <c r="B4544" s="32">
        <v>6504</v>
      </c>
      <c r="C4544" s="33" t="s">
        <v>565</v>
      </c>
      <c r="D4544" s="33" t="s">
        <v>566</v>
      </c>
      <c r="E4544" s="34">
        <v>154</v>
      </c>
      <c r="F4544" s="35">
        <v>5.2690000000000001</v>
      </c>
      <c r="G4544" s="34">
        <v>4057.6</v>
      </c>
      <c r="H4544" s="14">
        <f t="shared" si="280"/>
        <v>32924.421376000006</v>
      </c>
      <c r="I4544" s="11">
        <f t="shared" si="281"/>
        <v>154</v>
      </c>
      <c r="J4544" s="11">
        <f t="shared" si="282"/>
        <v>811.42600000000004</v>
      </c>
      <c r="K4544" s="11">
        <f t="shared" si="283"/>
        <v>0</v>
      </c>
    </row>
    <row r="4545" spans="1:11" s="11" customFormat="1">
      <c r="A4545" s="32">
        <v>2018</v>
      </c>
      <c r="B4545" s="32">
        <v>6504</v>
      </c>
      <c r="C4545" s="33" t="s">
        <v>565</v>
      </c>
      <c r="D4545" s="33" t="s">
        <v>566</v>
      </c>
      <c r="E4545" s="34">
        <v>638</v>
      </c>
      <c r="F4545" s="35">
        <v>5.8719999999999999</v>
      </c>
      <c r="G4545" s="34">
        <v>1633.8</v>
      </c>
      <c r="H4545" s="14">
        <f t="shared" si="280"/>
        <v>61207.637568000006</v>
      </c>
      <c r="I4545" s="11">
        <f t="shared" si="281"/>
        <v>638</v>
      </c>
      <c r="J4545" s="11">
        <f t="shared" si="282"/>
        <v>3746.3359999999998</v>
      </c>
      <c r="K4545" s="11">
        <f t="shared" si="283"/>
        <v>0</v>
      </c>
    </row>
    <row r="4546" spans="1:11" s="11" customFormat="1">
      <c r="A4546" s="32">
        <v>2018</v>
      </c>
      <c r="B4546" s="32">
        <v>6504</v>
      </c>
      <c r="C4546" s="33" t="s">
        <v>565</v>
      </c>
      <c r="D4546" s="33" t="s">
        <v>566</v>
      </c>
      <c r="E4546" s="34">
        <v>70171</v>
      </c>
      <c r="F4546" s="35">
        <v>5.7649999999999997</v>
      </c>
      <c r="G4546" s="34">
        <v>1569.5</v>
      </c>
      <c r="H4546" s="14">
        <f t="shared" si="280"/>
        <v>6349189.6164250001</v>
      </c>
      <c r="I4546" s="11">
        <f t="shared" si="281"/>
        <v>70171</v>
      </c>
      <c r="J4546" s="11">
        <f t="shared" si="282"/>
        <v>404535.815</v>
      </c>
      <c r="K4546" s="11">
        <f t="shared" si="283"/>
        <v>0</v>
      </c>
    </row>
    <row r="4547" spans="1:11" s="11" customFormat="1">
      <c r="A4547" s="32">
        <v>2018</v>
      </c>
      <c r="B4547" s="32">
        <v>6559</v>
      </c>
      <c r="C4547" s="33" t="s">
        <v>565</v>
      </c>
      <c r="D4547" s="33" t="s">
        <v>566</v>
      </c>
      <c r="E4547" s="34">
        <v>5</v>
      </c>
      <c r="F4547" s="35">
        <v>5.6070000000000002</v>
      </c>
      <c r="G4547" s="34">
        <v>1053.8</v>
      </c>
      <c r="H4547" s="14">
        <f t="shared" si="280"/>
        <v>295.43283000000002</v>
      </c>
      <c r="I4547" s="11">
        <f t="shared" si="281"/>
        <v>5</v>
      </c>
      <c r="J4547" s="11">
        <f t="shared" si="282"/>
        <v>28.035</v>
      </c>
      <c r="K4547" s="11">
        <f t="shared" si="283"/>
        <v>0</v>
      </c>
    </row>
    <row r="4548" spans="1:11" s="11" customFormat="1">
      <c r="A4548" s="32">
        <v>2018</v>
      </c>
      <c r="B4548" s="32">
        <v>6559</v>
      </c>
      <c r="C4548" s="33" t="s">
        <v>563</v>
      </c>
      <c r="D4548" s="33" t="s">
        <v>564</v>
      </c>
      <c r="E4548" s="34">
        <v>539885</v>
      </c>
      <c r="F4548" s="35">
        <v>1</v>
      </c>
      <c r="G4548" s="34">
        <v>575.5</v>
      </c>
      <c r="H4548" s="14">
        <f t="shared" si="280"/>
        <v>3107038.1749999998</v>
      </c>
      <c r="I4548" s="11">
        <f t="shared" si="281"/>
        <v>539885</v>
      </c>
      <c r="J4548" s="11">
        <f t="shared" si="282"/>
        <v>539885</v>
      </c>
      <c r="K4548" s="11">
        <f t="shared" si="283"/>
        <v>0</v>
      </c>
    </row>
    <row r="4549" spans="1:11" s="11" customFormat="1">
      <c r="A4549" s="32">
        <v>2018</v>
      </c>
      <c r="B4549" s="32">
        <v>6639</v>
      </c>
      <c r="C4549" s="33" t="s">
        <v>353</v>
      </c>
      <c r="D4549" s="33" t="s">
        <v>354</v>
      </c>
      <c r="E4549" s="34">
        <v>13026</v>
      </c>
      <c r="F4549" s="35">
        <v>22.58</v>
      </c>
      <c r="G4549" s="34">
        <v>177.8</v>
      </c>
      <c r="H4549" s="14">
        <f t="shared" si="280"/>
        <v>522957.94823999994</v>
      </c>
      <c r="I4549" s="11">
        <f t="shared" si="281"/>
        <v>13026</v>
      </c>
      <c r="J4549" s="11">
        <f t="shared" si="282"/>
        <v>294127.07999999996</v>
      </c>
      <c r="K4549" s="11">
        <f t="shared" si="283"/>
        <v>0</v>
      </c>
    </row>
    <row r="4550" spans="1:11" s="11" customFormat="1">
      <c r="A4550" s="32">
        <v>2018</v>
      </c>
      <c r="B4550" s="32">
        <v>6639</v>
      </c>
      <c r="C4550" s="33" t="s">
        <v>353</v>
      </c>
      <c r="D4550" s="33" t="s">
        <v>354</v>
      </c>
      <c r="E4550" s="34">
        <v>25281</v>
      </c>
      <c r="F4550" s="35">
        <v>22.07</v>
      </c>
      <c r="G4550" s="34">
        <v>197.9</v>
      </c>
      <c r="H4550" s="14">
        <f t="shared" ref="H4550:H4613" si="284">IF(I4550="","",G4550/100*F4550*E4550)</f>
        <v>1104186.3549299999</v>
      </c>
      <c r="I4550" s="11">
        <f t="shared" ref="I4550:I4613" si="285">IF(OR(G4550=".",F4550=".",E4550="."),"",E4550)</f>
        <v>25281</v>
      </c>
      <c r="J4550" s="11">
        <f t="shared" ref="J4550:J4613" si="286">IF(I4550="","",F4550*I4550)</f>
        <v>557951.67000000004</v>
      </c>
      <c r="K4550" s="11">
        <f t="shared" ref="K4550:K4613" si="287">IF(C4550="LIG",1,0)</f>
        <v>0</v>
      </c>
    </row>
    <row r="4551" spans="1:11" s="11" customFormat="1">
      <c r="A4551" s="32">
        <v>2018</v>
      </c>
      <c r="B4551" s="32">
        <v>6639</v>
      </c>
      <c r="C4551" s="33" t="s">
        <v>353</v>
      </c>
      <c r="D4551" s="33" t="s">
        <v>354</v>
      </c>
      <c r="E4551" s="34">
        <v>18755</v>
      </c>
      <c r="F4551" s="35">
        <v>21.54</v>
      </c>
      <c r="G4551" s="34">
        <v>199.9</v>
      </c>
      <c r="H4551" s="14">
        <f t="shared" si="284"/>
        <v>807561.41730000009</v>
      </c>
      <c r="I4551" s="11">
        <f t="shared" si="285"/>
        <v>18755</v>
      </c>
      <c r="J4551" s="11">
        <f t="shared" si="286"/>
        <v>403982.7</v>
      </c>
      <c r="K4551" s="11">
        <f t="shared" si="287"/>
        <v>0</v>
      </c>
    </row>
    <row r="4552" spans="1:11" s="11" customFormat="1">
      <c r="A4552" s="32">
        <v>2018</v>
      </c>
      <c r="B4552" s="32">
        <v>6639</v>
      </c>
      <c r="C4552" s="33" t="s">
        <v>353</v>
      </c>
      <c r="D4552" s="33" t="s">
        <v>354</v>
      </c>
      <c r="E4552" s="34">
        <v>8158</v>
      </c>
      <c r="F4552" s="35">
        <v>22.44</v>
      </c>
      <c r="G4552" s="34">
        <v>167.9</v>
      </c>
      <c r="H4552" s="14">
        <f t="shared" si="284"/>
        <v>307367.00808</v>
      </c>
      <c r="I4552" s="11">
        <f t="shared" si="285"/>
        <v>8158</v>
      </c>
      <c r="J4552" s="11">
        <f t="shared" si="286"/>
        <v>183065.52000000002</v>
      </c>
      <c r="K4552" s="11">
        <f t="shared" si="287"/>
        <v>0</v>
      </c>
    </row>
    <row r="4553" spans="1:11" s="11" customFormat="1">
      <c r="A4553" s="32">
        <v>2018</v>
      </c>
      <c r="B4553" s="32">
        <v>6641</v>
      </c>
      <c r="C4553" s="33" t="s">
        <v>363</v>
      </c>
      <c r="D4553" s="33" t="s">
        <v>354</v>
      </c>
      <c r="E4553" s="34">
        <v>16276</v>
      </c>
      <c r="F4553" s="35">
        <v>18.059999999999999</v>
      </c>
      <c r="G4553" s="34">
        <v>191.4</v>
      </c>
      <c r="H4553" s="14">
        <f t="shared" si="284"/>
        <v>562609.88783999998</v>
      </c>
      <c r="I4553" s="11">
        <f t="shared" si="285"/>
        <v>16276</v>
      </c>
      <c r="J4553" s="11">
        <f t="shared" si="286"/>
        <v>293944.56</v>
      </c>
      <c r="K4553" s="11">
        <f t="shared" si="287"/>
        <v>0</v>
      </c>
    </row>
    <row r="4554" spans="1:11" s="11" customFormat="1">
      <c r="A4554" s="32">
        <v>2018</v>
      </c>
      <c r="B4554" s="32">
        <v>6641</v>
      </c>
      <c r="C4554" s="33" t="s">
        <v>363</v>
      </c>
      <c r="D4554" s="33" t="s">
        <v>354</v>
      </c>
      <c r="E4554" s="34">
        <v>80821</v>
      </c>
      <c r="F4554" s="35">
        <v>18</v>
      </c>
      <c r="G4554" s="34">
        <v>196.4</v>
      </c>
      <c r="H4554" s="14">
        <f t="shared" si="284"/>
        <v>2857183.9919999996</v>
      </c>
      <c r="I4554" s="11">
        <f t="shared" si="285"/>
        <v>80821</v>
      </c>
      <c r="J4554" s="11">
        <f t="shared" si="286"/>
        <v>1454778</v>
      </c>
      <c r="K4554" s="11">
        <f t="shared" si="287"/>
        <v>0</v>
      </c>
    </row>
    <row r="4555" spans="1:11" s="11" customFormat="1">
      <c r="A4555" s="32">
        <v>2018</v>
      </c>
      <c r="B4555" s="32">
        <v>6641</v>
      </c>
      <c r="C4555" s="33" t="s">
        <v>363</v>
      </c>
      <c r="D4555" s="33" t="s">
        <v>354</v>
      </c>
      <c r="E4555" s="34">
        <v>80742</v>
      </c>
      <c r="F4555" s="35">
        <v>17.690000000000001</v>
      </c>
      <c r="G4555" s="34">
        <v>198.7</v>
      </c>
      <c r="H4555" s="14">
        <f t="shared" si="284"/>
        <v>2838083.7222600002</v>
      </c>
      <c r="I4555" s="11">
        <f t="shared" si="285"/>
        <v>80742</v>
      </c>
      <c r="J4555" s="11">
        <f t="shared" si="286"/>
        <v>1428325.9800000002</v>
      </c>
      <c r="K4555" s="11">
        <f t="shared" si="287"/>
        <v>0</v>
      </c>
    </row>
    <row r="4556" spans="1:11" s="11" customFormat="1">
      <c r="A4556" s="32">
        <v>2018</v>
      </c>
      <c r="B4556" s="32">
        <v>6641</v>
      </c>
      <c r="C4556" s="33" t="s">
        <v>363</v>
      </c>
      <c r="D4556" s="33" t="s">
        <v>354</v>
      </c>
      <c r="E4556" s="34">
        <v>113351</v>
      </c>
      <c r="F4556" s="35">
        <v>16.809999999999999</v>
      </c>
      <c r="G4556" s="34">
        <v>191.1</v>
      </c>
      <c r="H4556" s="14">
        <f t="shared" si="284"/>
        <v>3641277.3224099996</v>
      </c>
      <c r="I4556" s="11">
        <f t="shared" si="285"/>
        <v>113351</v>
      </c>
      <c r="J4556" s="11">
        <f t="shared" si="286"/>
        <v>1905430.3099999998</v>
      </c>
      <c r="K4556" s="11">
        <f t="shared" si="287"/>
        <v>0</v>
      </c>
    </row>
    <row r="4557" spans="1:11" s="11" customFormat="1">
      <c r="A4557" s="32">
        <v>2018</v>
      </c>
      <c r="B4557" s="32">
        <v>6641</v>
      </c>
      <c r="C4557" s="33" t="s">
        <v>363</v>
      </c>
      <c r="D4557" s="33" t="s">
        <v>354</v>
      </c>
      <c r="E4557" s="34">
        <v>48834</v>
      </c>
      <c r="F4557" s="35">
        <v>18.09</v>
      </c>
      <c r="G4557" s="34">
        <v>194.6</v>
      </c>
      <c r="H4557" s="14">
        <f t="shared" si="284"/>
        <v>1719110.13876</v>
      </c>
      <c r="I4557" s="11">
        <f t="shared" si="285"/>
        <v>48834</v>
      </c>
      <c r="J4557" s="11">
        <f t="shared" si="286"/>
        <v>883407.05999999994</v>
      </c>
      <c r="K4557" s="11">
        <f t="shared" si="287"/>
        <v>0</v>
      </c>
    </row>
    <row r="4558" spans="1:11" s="11" customFormat="1">
      <c r="A4558" s="32">
        <v>2018</v>
      </c>
      <c r="B4558" s="32">
        <v>6641</v>
      </c>
      <c r="C4558" s="33" t="s">
        <v>363</v>
      </c>
      <c r="D4558" s="33" t="s">
        <v>354</v>
      </c>
      <c r="E4558" s="34">
        <v>113331</v>
      </c>
      <c r="F4558" s="35">
        <v>17.52</v>
      </c>
      <c r="G4558" s="34">
        <v>195.6</v>
      </c>
      <c r="H4558" s="14">
        <f t="shared" si="284"/>
        <v>3883753.6387200002</v>
      </c>
      <c r="I4558" s="11">
        <f t="shared" si="285"/>
        <v>113331</v>
      </c>
      <c r="J4558" s="11">
        <f t="shared" si="286"/>
        <v>1985559.1199999999</v>
      </c>
      <c r="K4558" s="11">
        <f t="shared" si="287"/>
        <v>0</v>
      </c>
    </row>
    <row r="4559" spans="1:11" s="11" customFormat="1">
      <c r="A4559" s="32">
        <v>2018</v>
      </c>
      <c r="B4559" s="32">
        <v>6641</v>
      </c>
      <c r="C4559" s="33" t="s">
        <v>363</v>
      </c>
      <c r="D4559" s="33" t="s">
        <v>354</v>
      </c>
      <c r="E4559" s="34">
        <v>16216</v>
      </c>
      <c r="F4559" s="35">
        <v>17.170000000000002</v>
      </c>
      <c r="G4559" s="34">
        <v>200</v>
      </c>
      <c r="H4559" s="14">
        <f t="shared" si="284"/>
        <v>556857.44000000006</v>
      </c>
      <c r="I4559" s="11">
        <f t="shared" si="285"/>
        <v>16216</v>
      </c>
      <c r="J4559" s="11">
        <f t="shared" si="286"/>
        <v>278428.72000000003</v>
      </c>
      <c r="K4559" s="11">
        <f t="shared" si="287"/>
        <v>0</v>
      </c>
    </row>
    <row r="4560" spans="1:11" s="11" customFormat="1">
      <c r="A4560" s="32">
        <v>2018</v>
      </c>
      <c r="B4560" s="32">
        <v>6641</v>
      </c>
      <c r="C4560" s="33" t="s">
        <v>363</v>
      </c>
      <c r="D4560" s="33" t="s">
        <v>354</v>
      </c>
      <c r="E4560" s="34">
        <v>16140</v>
      </c>
      <c r="F4560" s="35">
        <v>17.309999999999999</v>
      </c>
      <c r="G4560" s="34">
        <v>198.6</v>
      </c>
      <c r="H4560" s="14">
        <f t="shared" si="284"/>
        <v>554855.43239999993</v>
      </c>
      <c r="I4560" s="11">
        <f t="shared" si="285"/>
        <v>16140</v>
      </c>
      <c r="J4560" s="11">
        <f t="shared" si="286"/>
        <v>279383.39999999997</v>
      </c>
      <c r="K4560" s="11">
        <f t="shared" si="287"/>
        <v>0</v>
      </c>
    </row>
    <row r="4561" spans="1:11" s="11" customFormat="1">
      <c r="A4561" s="32">
        <v>2018</v>
      </c>
      <c r="B4561" s="32">
        <v>6664</v>
      </c>
      <c r="C4561" s="33" t="s">
        <v>363</v>
      </c>
      <c r="D4561" s="33" t="s">
        <v>354</v>
      </c>
      <c r="E4561" s="34">
        <v>32006</v>
      </c>
      <c r="F4561" s="35">
        <v>17.975000000000001</v>
      </c>
      <c r="G4561" s="34">
        <v>198.4</v>
      </c>
      <c r="H4561" s="14">
        <f t="shared" si="284"/>
        <v>1141410.7744000002</v>
      </c>
      <c r="I4561" s="11">
        <f t="shared" si="285"/>
        <v>32006</v>
      </c>
      <c r="J4561" s="11">
        <f t="shared" si="286"/>
        <v>575307.85000000009</v>
      </c>
      <c r="K4561" s="11">
        <f t="shared" si="287"/>
        <v>0</v>
      </c>
    </row>
    <row r="4562" spans="1:11" s="11" customFormat="1">
      <c r="A4562" s="32">
        <v>2018</v>
      </c>
      <c r="B4562" s="32">
        <v>6664</v>
      </c>
      <c r="C4562" s="33" t="s">
        <v>363</v>
      </c>
      <c r="D4562" s="33" t="s">
        <v>354</v>
      </c>
      <c r="E4562" s="34">
        <v>15816</v>
      </c>
      <c r="F4562" s="35">
        <v>17.058</v>
      </c>
      <c r="G4562" s="34">
        <v>193.3</v>
      </c>
      <c r="H4562" s="14">
        <f t="shared" si="284"/>
        <v>521502.77102400002</v>
      </c>
      <c r="I4562" s="11">
        <f t="shared" si="285"/>
        <v>15816</v>
      </c>
      <c r="J4562" s="11">
        <f t="shared" si="286"/>
        <v>269789.32799999998</v>
      </c>
      <c r="K4562" s="11">
        <f t="shared" si="287"/>
        <v>0</v>
      </c>
    </row>
    <row r="4563" spans="1:11" s="11" customFormat="1">
      <c r="A4563" s="32">
        <v>2018</v>
      </c>
      <c r="B4563" s="32">
        <v>6664</v>
      </c>
      <c r="C4563" s="33" t="s">
        <v>363</v>
      </c>
      <c r="D4563" s="33" t="s">
        <v>354</v>
      </c>
      <c r="E4563" s="34">
        <v>31791</v>
      </c>
      <c r="F4563" s="35">
        <v>17.739000000000001</v>
      </c>
      <c r="G4563" s="34">
        <v>184.6</v>
      </c>
      <c r="H4563" s="14">
        <f t="shared" si="284"/>
        <v>1041034.2534539999</v>
      </c>
      <c r="I4563" s="11">
        <f t="shared" si="285"/>
        <v>31791</v>
      </c>
      <c r="J4563" s="11">
        <f t="shared" si="286"/>
        <v>563940.549</v>
      </c>
      <c r="K4563" s="11">
        <f t="shared" si="287"/>
        <v>0</v>
      </c>
    </row>
    <row r="4564" spans="1:11" s="11" customFormat="1">
      <c r="A4564" s="32">
        <v>2018</v>
      </c>
      <c r="B4564" s="32">
        <v>6664</v>
      </c>
      <c r="C4564" s="33" t="s">
        <v>363</v>
      </c>
      <c r="D4564" s="33" t="s">
        <v>354</v>
      </c>
      <c r="E4564" s="34">
        <v>16338</v>
      </c>
      <c r="F4564" s="35">
        <v>18.077999999999999</v>
      </c>
      <c r="G4564" s="34">
        <v>176.3</v>
      </c>
      <c r="H4564" s="14">
        <f t="shared" si="284"/>
        <v>520716.79573200003</v>
      </c>
      <c r="I4564" s="11">
        <f t="shared" si="285"/>
        <v>16338</v>
      </c>
      <c r="J4564" s="11">
        <f t="shared" si="286"/>
        <v>295358.364</v>
      </c>
      <c r="K4564" s="11">
        <f t="shared" si="287"/>
        <v>0</v>
      </c>
    </row>
    <row r="4565" spans="1:11" s="11" customFormat="1">
      <c r="A4565" s="32">
        <v>2018</v>
      </c>
      <c r="B4565" s="32">
        <v>6664</v>
      </c>
      <c r="C4565" s="33" t="s">
        <v>363</v>
      </c>
      <c r="D4565" s="33" t="s">
        <v>354</v>
      </c>
      <c r="E4565" s="34">
        <v>32008</v>
      </c>
      <c r="F4565" s="35">
        <v>17.622</v>
      </c>
      <c r="G4565" s="34">
        <v>181.3</v>
      </c>
      <c r="H4565" s="14">
        <f t="shared" si="284"/>
        <v>1022613.5414880001</v>
      </c>
      <c r="I4565" s="11">
        <f t="shared" si="285"/>
        <v>32008</v>
      </c>
      <c r="J4565" s="11">
        <f t="shared" si="286"/>
        <v>564044.97600000002</v>
      </c>
      <c r="K4565" s="11">
        <f t="shared" si="287"/>
        <v>0</v>
      </c>
    </row>
    <row r="4566" spans="1:11" s="11" customFormat="1">
      <c r="A4566" s="32">
        <v>2018</v>
      </c>
      <c r="B4566" s="32">
        <v>6664</v>
      </c>
      <c r="C4566" s="33" t="s">
        <v>563</v>
      </c>
      <c r="D4566" s="33" t="s">
        <v>564</v>
      </c>
      <c r="E4566" s="34">
        <v>18060</v>
      </c>
      <c r="F4566" s="35">
        <v>1.052</v>
      </c>
      <c r="G4566" s="34">
        <v>510.7</v>
      </c>
      <c r="H4566" s="14">
        <f t="shared" si="284"/>
        <v>97028.505840000013</v>
      </c>
      <c r="I4566" s="11">
        <f t="shared" si="285"/>
        <v>18060</v>
      </c>
      <c r="J4566" s="11">
        <f t="shared" si="286"/>
        <v>18999.120000000003</v>
      </c>
      <c r="K4566" s="11">
        <f t="shared" si="287"/>
        <v>0</v>
      </c>
    </row>
    <row r="4567" spans="1:11" s="11" customFormat="1">
      <c r="A4567" s="32">
        <v>2018</v>
      </c>
      <c r="B4567" s="32">
        <v>6705</v>
      </c>
      <c r="C4567" s="33" t="s">
        <v>353</v>
      </c>
      <c r="D4567" s="33" t="s">
        <v>354</v>
      </c>
      <c r="E4567" s="34">
        <v>151209</v>
      </c>
      <c r="F4567" s="35">
        <v>22.36</v>
      </c>
      <c r="G4567" s="34" t="s">
        <v>364</v>
      </c>
      <c r="H4567" s="14" t="str">
        <f t="shared" si="284"/>
        <v/>
      </c>
      <c r="I4567" s="11" t="str">
        <f t="shared" si="285"/>
        <v/>
      </c>
      <c r="J4567" s="11" t="str">
        <f t="shared" si="286"/>
        <v/>
      </c>
      <c r="K4567" s="11">
        <f t="shared" si="287"/>
        <v>0</v>
      </c>
    </row>
    <row r="4568" spans="1:11" s="11" customFormat="1">
      <c r="A4568" s="32">
        <v>2018</v>
      </c>
      <c r="B4568" s="32">
        <v>6705</v>
      </c>
      <c r="C4568" s="33" t="s">
        <v>563</v>
      </c>
      <c r="D4568" s="33" t="s">
        <v>564</v>
      </c>
      <c r="E4568" s="34">
        <v>3010</v>
      </c>
      <c r="F4568" s="35">
        <v>1.04</v>
      </c>
      <c r="G4568" s="34" t="s">
        <v>364</v>
      </c>
      <c r="H4568" s="14" t="str">
        <f t="shared" si="284"/>
        <v/>
      </c>
      <c r="I4568" s="11" t="str">
        <f t="shared" si="285"/>
        <v/>
      </c>
      <c r="J4568" s="11" t="str">
        <f t="shared" si="286"/>
        <v/>
      </c>
      <c r="K4568" s="11">
        <f t="shared" si="287"/>
        <v>0</v>
      </c>
    </row>
    <row r="4569" spans="1:11" s="11" customFormat="1">
      <c r="A4569" s="32">
        <v>2018</v>
      </c>
      <c r="B4569" s="32">
        <v>6705</v>
      </c>
      <c r="C4569" s="33" t="s">
        <v>563</v>
      </c>
      <c r="D4569" s="33" t="s">
        <v>564</v>
      </c>
      <c r="E4569" s="34">
        <v>5749</v>
      </c>
      <c r="F4569" s="35">
        <v>1.0269999999999999</v>
      </c>
      <c r="G4569" s="34" t="s">
        <v>364</v>
      </c>
      <c r="H4569" s="14" t="str">
        <f t="shared" si="284"/>
        <v/>
      </c>
      <c r="I4569" s="11" t="str">
        <f t="shared" si="285"/>
        <v/>
      </c>
      <c r="J4569" s="11" t="str">
        <f t="shared" si="286"/>
        <v/>
      </c>
      <c r="K4569" s="11">
        <f t="shared" si="287"/>
        <v>0</v>
      </c>
    </row>
    <row r="4570" spans="1:11" s="11" customFormat="1">
      <c r="A4570" s="32">
        <v>2018</v>
      </c>
      <c r="B4570" s="32">
        <v>6761</v>
      </c>
      <c r="C4570" s="33" t="s">
        <v>363</v>
      </c>
      <c r="D4570" s="33" t="s">
        <v>354</v>
      </c>
      <c r="E4570" s="34">
        <v>88447</v>
      </c>
      <c r="F4570" s="35">
        <v>17.696000000000002</v>
      </c>
      <c r="G4570" s="34">
        <v>134.1</v>
      </c>
      <c r="H4570" s="14">
        <f t="shared" si="284"/>
        <v>2098877.028192</v>
      </c>
      <c r="I4570" s="11">
        <f t="shared" si="285"/>
        <v>88447</v>
      </c>
      <c r="J4570" s="11">
        <f t="shared" si="286"/>
        <v>1565158.1120000002</v>
      </c>
      <c r="K4570" s="11">
        <f t="shared" si="287"/>
        <v>0</v>
      </c>
    </row>
    <row r="4571" spans="1:11" s="11" customFormat="1">
      <c r="A4571" s="32">
        <v>2018</v>
      </c>
      <c r="B4571" s="32">
        <v>6761</v>
      </c>
      <c r="C4571" s="33" t="s">
        <v>563</v>
      </c>
      <c r="D4571" s="33" t="s">
        <v>564</v>
      </c>
      <c r="E4571" s="34">
        <v>46924</v>
      </c>
      <c r="F4571" s="35">
        <v>1.08</v>
      </c>
      <c r="G4571" s="34">
        <v>329.3</v>
      </c>
      <c r="H4571" s="14">
        <f t="shared" si="284"/>
        <v>166882.39056</v>
      </c>
      <c r="I4571" s="11">
        <f t="shared" si="285"/>
        <v>46924</v>
      </c>
      <c r="J4571" s="11">
        <f t="shared" si="286"/>
        <v>50677.920000000006</v>
      </c>
      <c r="K4571" s="11">
        <f t="shared" si="287"/>
        <v>0</v>
      </c>
    </row>
    <row r="4572" spans="1:11" s="11" customFormat="1">
      <c r="A4572" s="32">
        <v>2018</v>
      </c>
      <c r="B4572" s="32">
        <v>6768</v>
      </c>
      <c r="C4572" s="33" t="s">
        <v>363</v>
      </c>
      <c r="D4572" s="33" t="s">
        <v>354</v>
      </c>
      <c r="E4572" s="34">
        <v>63521</v>
      </c>
      <c r="F4572" s="35">
        <v>18.097000000000001</v>
      </c>
      <c r="G4572" s="34">
        <v>182.2</v>
      </c>
      <c r="H4572" s="14">
        <f t="shared" si="284"/>
        <v>2094461.0364140002</v>
      </c>
      <c r="I4572" s="11">
        <f t="shared" si="285"/>
        <v>63521</v>
      </c>
      <c r="J4572" s="11">
        <f t="shared" si="286"/>
        <v>1149539.537</v>
      </c>
      <c r="K4572" s="11">
        <f t="shared" si="287"/>
        <v>0</v>
      </c>
    </row>
    <row r="4573" spans="1:11" s="11" customFormat="1">
      <c r="A4573" s="32">
        <v>2018</v>
      </c>
      <c r="B4573" s="32">
        <v>6768</v>
      </c>
      <c r="C4573" s="33" t="s">
        <v>565</v>
      </c>
      <c r="D4573" s="33" t="s">
        <v>566</v>
      </c>
      <c r="E4573" s="34">
        <v>712</v>
      </c>
      <c r="F4573" s="35">
        <v>5.9219999999999997</v>
      </c>
      <c r="G4573" s="34">
        <v>1453.9</v>
      </c>
      <c r="H4573" s="14">
        <f t="shared" si="284"/>
        <v>61303.170096000002</v>
      </c>
      <c r="I4573" s="11">
        <f t="shared" si="285"/>
        <v>712</v>
      </c>
      <c r="J4573" s="11">
        <f t="shared" si="286"/>
        <v>4216.4639999999999</v>
      </c>
      <c r="K4573" s="11">
        <f t="shared" si="287"/>
        <v>0</v>
      </c>
    </row>
    <row r="4574" spans="1:11" s="11" customFormat="1">
      <c r="A4574" s="32">
        <v>2018</v>
      </c>
      <c r="B4574" s="32">
        <v>6772</v>
      </c>
      <c r="C4574" s="33" t="s">
        <v>363</v>
      </c>
      <c r="D4574" s="33" t="s">
        <v>354</v>
      </c>
      <c r="E4574" s="34">
        <v>32884</v>
      </c>
      <c r="F4574" s="35">
        <v>17.058</v>
      </c>
      <c r="G4574" s="34">
        <v>186.8</v>
      </c>
      <c r="H4574" s="14">
        <f t="shared" si="284"/>
        <v>1047827.0880960001</v>
      </c>
      <c r="I4574" s="11">
        <f t="shared" si="285"/>
        <v>32884</v>
      </c>
      <c r="J4574" s="11">
        <f t="shared" si="286"/>
        <v>560935.272</v>
      </c>
      <c r="K4574" s="11">
        <f t="shared" si="287"/>
        <v>0</v>
      </c>
    </row>
    <row r="4575" spans="1:11" s="11" customFormat="1">
      <c r="A4575" s="32">
        <v>2018</v>
      </c>
      <c r="B4575" s="32">
        <v>6772</v>
      </c>
      <c r="C4575" s="33" t="s">
        <v>565</v>
      </c>
      <c r="D4575" s="33" t="s">
        <v>566</v>
      </c>
      <c r="E4575" s="34">
        <v>848</v>
      </c>
      <c r="F4575" s="35">
        <v>5.8</v>
      </c>
      <c r="G4575" s="34">
        <v>1514</v>
      </c>
      <c r="H4575" s="14">
        <f t="shared" si="284"/>
        <v>74464.576000000001</v>
      </c>
      <c r="I4575" s="11">
        <f t="shared" si="285"/>
        <v>848</v>
      </c>
      <c r="J4575" s="11">
        <f t="shared" si="286"/>
        <v>4918.3999999999996</v>
      </c>
      <c r="K4575" s="11">
        <f t="shared" si="287"/>
        <v>0</v>
      </c>
    </row>
    <row r="4576" spans="1:11" s="11" customFormat="1">
      <c r="A4576" s="32">
        <v>2018</v>
      </c>
      <c r="B4576" s="32">
        <v>6772</v>
      </c>
      <c r="C4576" s="33" t="s">
        <v>363</v>
      </c>
      <c r="D4576" s="33" t="s">
        <v>354</v>
      </c>
      <c r="E4576" s="34">
        <v>65769</v>
      </c>
      <c r="F4576" s="35">
        <v>17.007999999999999</v>
      </c>
      <c r="G4576" s="34">
        <v>184.9</v>
      </c>
      <c r="H4576" s="14">
        <f t="shared" si="284"/>
        <v>2068289.8320480001</v>
      </c>
      <c r="I4576" s="11">
        <f t="shared" si="285"/>
        <v>65769</v>
      </c>
      <c r="J4576" s="11">
        <f t="shared" si="286"/>
        <v>1118599.152</v>
      </c>
      <c r="K4576" s="11">
        <f t="shared" si="287"/>
        <v>0</v>
      </c>
    </row>
    <row r="4577" spans="1:11" s="11" customFormat="1">
      <c r="A4577" s="32">
        <v>2018</v>
      </c>
      <c r="B4577" s="32">
        <v>6823</v>
      </c>
      <c r="C4577" s="33" t="s">
        <v>353</v>
      </c>
      <c r="D4577" s="33" t="s">
        <v>354</v>
      </c>
      <c r="E4577" s="34">
        <v>6498</v>
      </c>
      <c r="F4577" s="35">
        <v>22.74</v>
      </c>
      <c r="G4577" s="34">
        <v>221.7</v>
      </c>
      <c r="H4577" s="14">
        <f t="shared" si="284"/>
        <v>327593.94084</v>
      </c>
      <c r="I4577" s="11">
        <f t="shared" si="285"/>
        <v>6498</v>
      </c>
      <c r="J4577" s="11">
        <f t="shared" si="286"/>
        <v>147764.51999999999</v>
      </c>
      <c r="K4577" s="11">
        <f t="shared" si="287"/>
        <v>0</v>
      </c>
    </row>
    <row r="4578" spans="1:11" s="11" customFormat="1">
      <c r="A4578" s="32">
        <v>2018</v>
      </c>
      <c r="B4578" s="32">
        <v>6823</v>
      </c>
      <c r="C4578" s="33" t="s">
        <v>353</v>
      </c>
      <c r="D4578" s="33" t="s">
        <v>354</v>
      </c>
      <c r="E4578" s="34">
        <v>25607</v>
      </c>
      <c r="F4578" s="35">
        <v>22.09</v>
      </c>
      <c r="G4578" s="34">
        <v>197.9</v>
      </c>
      <c r="H4578" s="14">
        <f t="shared" si="284"/>
        <v>1119438.4287700001</v>
      </c>
      <c r="I4578" s="11">
        <f t="shared" si="285"/>
        <v>25607</v>
      </c>
      <c r="J4578" s="11">
        <f t="shared" si="286"/>
        <v>565658.63</v>
      </c>
      <c r="K4578" s="11">
        <f t="shared" si="287"/>
        <v>0</v>
      </c>
    </row>
    <row r="4579" spans="1:11" s="11" customFormat="1">
      <c r="A4579" s="32">
        <v>2018</v>
      </c>
      <c r="B4579" s="32">
        <v>6823</v>
      </c>
      <c r="C4579" s="33" t="s">
        <v>353</v>
      </c>
      <c r="D4579" s="33" t="s">
        <v>354</v>
      </c>
      <c r="E4579" s="34">
        <v>21621</v>
      </c>
      <c r="F4579" s="35">
        <v>23.54</v>
      </c>
      <c r="G4579" s="34">
        <v>226.6</v>
      </c>
      <c r="H4579" s="14">
        <f t="shared" si="284"/>
        <v>1153299.5984399999</v>
      </c>
      <c r="I4579" s="11">
        <f t="shared" si="285"/>
        <v>21621</v>
      </c>
      <c r="J4579" s="11">
        <f t="shared" si="286"/>
        <v>508958.33999999997</v>
      </c>
      <c r="K4579" s="11">
        <f t="shared" si="287"/>
        <v>0</v>
      </c>
    </row>
    <row r="4580" spans="1:11" s="11" customFormat="1">
      <c r="A4580" s="32">
        <v>2018</v>
      </c>
      <c r="B4580" s="32">
        <v>6823</v>
      </c>
      <c r="C4580" s="33" t="s">
        <v>353</v>
      </c>
      <c r="D4580" s="33" t="s">
        <v>354</v>
      </c>
      <c r="E4580" s="34">
        <v>13275</v>
      </c>
      <c r="F4580" s="35">
        <v>22.67</v>
      </c>
      <c r="G4580" s="34">
        <v>177.1</v>
      </c>
      <c r="H4580" s="14">
        <f t="shared" si="284"/>
        <v>532972.26674999995</v>
      </c>
      <c r="I4580" s="11">
        <f t="shared" si="285"/>
        <v>13275</v>
      </c>
      <c r="J4580" s="11">
        <f t="shared" si="286"/>
        <v>300944.25</v>
      </c>
      <c r="K4580" s="11">
        <f t="shared" si="287"/>
        <v>0</v>
      </c>
    </row>
    <row r="4581" spans="1:11" s="11" customFormat="1">
      <c r="A4581" s="32">
        <v>2018</v>
      </c>
      <c r="B4581" s="32">
        <v>6823</v>
      </c>
      <c r="C4581" s="33" t="s">
        <v>565</v>
      </c>
      <c r="D4581" s="33" t="s">
        <v>566</v>
      </c>
      <c r="E4581" s="34">
        <v>179</v>
      </c>
      <c r="F4581" s="35">
        <v>5.8</v>
      </c>
      <c r="G4581" s="34">
        <v>1509.9</v>
      </c>
      <c r="H4581" s="14">
        <f t="shared" si="284"/>
        <v>15675.781800000001</v>
      </c>
      <c r="I4581" s="11">
        <f t="shared" si="285"/>
        <v>179</v>
      </c>
      <c r="J4581" s="11">
        <f t="shared" si="286"/>
        <v>1038.2</v>
      </c>
      <c r="K4581" s="11">
        <f t="shared" si="287"/>
        <v>0</v>
      </c>
    </row>
    <row r="4582" spans="1:11" s="11" customFormat="1">
      <c r="A4582" s="32">
        <v>2018</v>
      </c>
      <c r="B4582" s="32">
        <v>7030</v>
      </c>
      <c r="C4582" s="33" t="s">
        <v>362</v>
      </c>
      <c r="D4582" s="33" t="s">
        <v>354</v>
      </c>
      <c r="E4582" s="34">
        <v>158893</v>
      </c>
      <c r="F4582" s="35">
        <v>13.504</v>
      </c>
      <c r="G4582" s="34" t="s">
        <v>364</v>
      </c>
      <c r="H4582" s="14" t="str">
        <f t="shared" si="284"/>
        <v/>
      </c>
      <c r="I4582" s="11" t="str">
        <f t="shared" si="285"/>
        <v/>
      </c>
      <c r="J4582" s="11" t="str">
        <f t="shared" si="286"/>
        <v/>
      </c>
      <c r="K4582" s="11">
        <f t="shared" si="287"/>
        <v>1</v>
      </c>
    </row>
    <row r="4583" spans="1:11" s="11" customFormat="1">
      <c r="A4583" s="32">
        <v>2018</v>
      </c>
      <c r="B4583" s="32">
        <v>7032</v>
      </c>
      <c r="C4583" s="33" t="s">
        <v>565</v>
      </c>
      <c r="D4583" s="33" t="s">
        <v>566</v>
      </c>
      <c r="E4583" s="34">
        <v>683</v>
      </c>
      <c r="F4583" s="35">
        <v>5.88</v>
      </c>
      <c r="G4583" s="34">
        <v>1574.9</v>
      </c>
      <c r="H4583" s="14">
        <f t="shared" si="284"/>
        <v>63248.613959999995</v>
      </c>
      <c r="I4583" s="11">
        <f t="shared" si="285"/>
        <v>683</v>
      </c>
      <c r="J4583" s="11">
        <f t="shared" si="286"/>
        <v>4016.04</v>
      </c>
      <c r="K4583" s="11">
        <f t="shared" si="287"/>
        <v>0</v>
      </c>
    </row>
    <row r="4584" spans="1:11" s="11" customFormat="1">
      <c r="A4584" s="32">
        <v>2018</v>
      </c>
      <c r="B4584" s="32">
        <v>7032</v>
      </c>
      <c r="C4584" s="33" t="s">
        <v>565</v>
      </c>
      <c r="D4584" s="33" t="s">
        <v>566</v>
      </c>
      <c r="E4584" s="34">
        <v>467</v>
      </c>
      <c r="F4584" s="35">
        <v>5.88</v>
      </c>
      <c r="G4584" s="34">
        <v>1654.8</v>
      </c>
      <c r="H4584" s="14">
        <f t="shared" si="284"/>
        <v>45440.146079999991</v>
      </c>
      <c r="I4584" s="11">
        <f t="shared" si="285"/>
        <v>467</v>
      </c>
      <c r="J4584" s="11">
        <f t="shared" si="286"/>
        <v>2745.96</v>
      </c>
      <c r="K4584" s="11">
        <f t="shared" si="287"/>
        <v>0</v>
      </c>
    </row>
    <row r="4585" spans="1:11" s="11" customFormat="1">
      <c r="A4585" s="32">
        <v>2018</v>
      </c>
      <c r="B4585" s="32">
        <v>7032</v>
      </c>
      <c r="C4585" s="33" t="s">
        <v>565</v>
      </c>
      <c r="D4585" s="33" t="s">
        <v>566</v>
      </c>
      <c r="E4585" s="34">
        <v>371</v>
      </c>
      <c r="F4585" s="35">
        <v>5.88</v>
      </c>
      <c r="G4585" s="34">
        <v>1654.7</v>
      </c>
      <c r="H4585" s="14">
        <f t="shared" si="284"/>
        <v>36096.949560000001</v>
      </c>
      <c r="I4585" s="11">
        <f t="shared" si="285"/>
        <v>371</v>
      </c>
      <c r="J4585" s="11">
        <f t="shared" si="286"/>
        <v>2181.48</v>
      </c>
      <c r="K4585" s="11">
        <f t="shared" si="287"/>
        <v>0</v>
      </c>
    </row>
    <row r="4586" spans="1:11" s="11" customFormat="1">
      <c r="A4586" s="32">
        <v>2018</v>
      </c>
      <c r="B4586" s="32">
        <v>7032</v>
      </c>
      <c r="C4586" s="33" t="s">
        <v>565</v>
      </c>
      <c r="D4586" s="33" t="s">
        <v>566</v>
      </c>
      <c r="E4586" s="34">
        <v>178</v>
      </c>
      <c r="F4586" s="35">
        <v>5.88</v>
      </c>
      <c r="G4586" s="34">
        <v>1648.5</v>
      </c>
      <c r="H4586" s="14">
        <f t="shared" si="284"/>
        <v>17253.860399999998</v>
      </c>
      <c r="I4586" s="11">
        <f t="shared" si="285"/>
        <v>178</v>
      </c>
      <c r="J4586" s="11">
        <f t="shared" si="286"/>
        <v>1046.6399999999999</v>
      </c>
      <c r="K4586" s="11">
        <f t="shared" si="287"/>
        <v>0</v>
      </c>
    </row>
    <row r="4587" spans="1:11" s="11" customFormat="1">
      <c r="A4587" s="32">
        <v>2018</v>
      </c>
      <c r="B4587" s="32">
        <v>7032</v>
      </c>
      <c r="C4587" s="33" t="s">
        <v>565</v>
      </c>
      <c r="D4587" s="33" t="s">
        <v>566</v>
      </c>
      <c r="E4587" s="34">
        <v>988</v>
      </c>
      <c r="F4587" s="35">
        <v>5.88</v>
      </c>
      <c r="G4587" s="34">
        <v>1480.8</v>
      </c>
      <c r="H4587" s="14">
        <f t="shared" si="284"/>
        <v>86026.187519999992</v>
      </c>
      <c r="I4587" s="11">
        <f t="shared" si="285"/>
        <v>988</v>
      </c>
      <c r="J4587" s="11">
        <f t="shared" si="286"/>
        <v>5809.44</v>
      </c>
      <c r="K4587" s="11">
        <f t="shared" si="287"/>
        <v>0</v>
      </c>
    </row>
    <row r="4588" spans="1:11" s="11" customFormat="1">
      <c r="A4588" s="32">
        <v>2018</v>
      </c>
      <c r="B4588" s="32">
        <v>7032</v>
      </c>
      <c r="C4588" s="33" t="s">
        <v>565</v>
      </c>
      <c r="D4588" s="33" t="s">
        <v>566</v>
      </c>
      <c r="E4588" s="34">
        <v>836</v>
      </c>
      <c r="F4588" s="35">
        <v>5.88</v>
      </c>
      <c r="G4588" s="34">
        <v>1421.4</v>
      </c>
      <c r="H4588" s="14">
        <f t="shared" si="284"/>
        <v>69871.475520000007</v>
      </c>
      <c r="I4588" s="11">
        <f t="shared" si="285"/>
        <v>836</v>
      </c>
      <c r="J4588" s="11">
        <f t="shared" si="286"/>
        <v>4915.68</v>
      </c>
      <c r="K4588" s="11">
        <f t="shared" si="287"/>
        <v>0</v>
      </c>
    </row>
    <row r="4589" spans="1:11" s="11" customFormat="1">
      <c r="A4589" s="32">
        <v>2018</v>
      </c>
      <c r="B4589" s="32">
        <v>7032</v>
      </c>
      <c r="C4589" s="33" t="s">
        <v>565</v>
      </c>
      <c r="D4589" s="33" t="s">
        <v>566</v>
      </c>
      <c r="E4589" s="34">
        <v>129</v>
      </c>
      <c r="F4589" s="35">
        <v>5.88</v>
      </c>
      <c r="G4589" s="34">
        <v>1649.7</v>
      </c>
      <c r="H4589" s="14">
        <f t="shared" si="284"/>
        <v>12513.30444</v>
      </c>
      <c r="I4589" s="11">
        <f t="shared" si="285"/>
        <v>129</v>
      </c>
      <c r="J4589" s="11">
        <f t="shared" si="286"/>
        <v>758.52</v>
      </c>
      <c r="K4589" s="11">
        <f t="shared" si="287"/>
        <v>0</v>
      </c>
    </row>
    <row r="4590" spans="1:11" s="11" customFormat="1">
      <c r="A4590" s="32">
        <v>2018</v>
      </c>
      <c r="B4590" s="32">
        <v>7032</v>
      </c>
      <c r="C4590" s="33" t="s">
        <v>565</v>
      </c>
      <c r="D4590" s="33" t="s">
        <v>566</v>
      </c>
      <c r="E4590" s="34">
        <v>753</v>
      </c>
      <c r="F4590" s="35">
        <v>5.88</v>
      </c>
      <c r="G4590" s="34">
        <v>1567.6</v>
      </c>
      <c r="H4590" s="14">
        <f t="shared" si="284"/>
        <v>69407.684639999992</v>
      </c>
      <c r="I4590" s="11">
        <f t="shared" si="285"/>
        <v>753</v>
      </c>
      <c r="J4590" s="11">
        <f t="shared" si="286"/>
        <v>4427.6400000000003</v>
      </c>
      <c r="K4590" s="11">
        <f t="shared" si="287"/>
        <v>0</v>
      </c>
    </row>
    <row r="4591" spans="1:11" s="11" customFormat="1">
      <c r="A4591" s="32">
        <v>2018</v>
      </c>
      <c r="B4591" s="32">
        <v>7032</v>
      </c>
      <c r="C4591" s="33" t="s">
        <v>565</v>
      </c>
      <c r="D4591" s="33" t="s">
        <v>566</v>
      </c>
      <c r="E4591" s="34">
        <v>227</v>
      </c>
      <c r="F4591" s="35">
        <v>5.88</v>
      </c>
      <c r="G4591" s="34">
        <v>2291.1</v>
      </c>
      <c r="H4591" s="14">
        <f t="shared" si="284"/>
        <v>30580.68636</v>
      </c>
      <c r="I4591" s="11">
        <f t="shared" si="285"/>
        <v>227</v>
      </c>
      <c r="J4591" s="11">
        <f t="shared" si="286"/>
        <v>1334.76</v>
      </c>
      <c r="K4591" s="11">
        <f t="shared" si="287"/>
        <v>0</v>
      </c>
    </row>
    <row r="4592" spans="1:11" s="11" customFormat="1">
      <c r="A4592" s="32">
        <v>2018</v>
      </c>
      <c r="B4592" s="32">
        <v>7032</v>
      </c>
      <c r="C4592" s="33" t="s">
        <v>563</v>
      </c>
      <c r="D4592" s="33" t="s">
        <v>564</v>
      </c>
      <c r="E4592" s="34">
        <v>21429</v>
      </c>
      <c r="F4592" s="35">
        <v>1.0840000000000001</v>
      </c>
      <c r="G4592" s="34">
        <v>271.10000000000002</v>
      </c>
      <c r="H4592" s="14">
        <f t="shared" si="284"/>
        <v>62973.91659600001</v>
      </c>
      <c r="I4592" s="11">
        <f t="shared" si="285"/>
        <v>21429</v>
      </c>
      <c r="J4592" s="11">
        <f t="shared" si="286"/>
        <v>23229.036</v>
      </c>
      <c r="K4592" s="11">
        <f t="shared" si="287"/>
        <v>0</v>
      </c>
    </row>
    <row r="4593" spans="1:11" s="11" customFormat="1">
      <c r="A4593" s="32">
        <v>2018</v>
      </c>
      <c r="B4593" s="32">
        <v>7032</v>
      </c>
      <c r="C4593" s="33" t="s">
        <v>563</v>
      </c>
      <c r="D4593" s="33" t="s">
        <v>564</v>
      </c>
      <c r="E4593" s="34">
        <v>11026</v>
      </c>
      <c r="F4593" s="35">
        <v>1.0720000000000001</v>
      </c>
      <c r="G4593" s="34">
        <v>325.60000000000002</v>
      </c>
      <c r="H4593" s="14">
        <f t="shared" si="284"/>
        <v>38485.50323200001</v>
      </c>
      <c r="I4593" s="11">
        <f t="shared" si="285"/>
        <v>11026</v>
      </c>
      <c r="J4593" s="11">
        <f t="shared" si="286"/>
        <v>11819.872000000001</v>
      </c>
      <c r="K4593" s="11">
        <f t="shared" si="287"/>
        <v>0</v>
      </c>
    </row>
    <row r="4594" spans="1:11" s="11" customFormat="1">
      <c r="A4594" s="32">
        <v>2018</v>
      </c>
      <c r="B4594" s="32">
        <v>7032</v>
      </c>
      <c r="C4594" s="33" t="s">
        <v>563</v>
      </c>
      <c r="D4594" s="33" t="s">
        <v>564</v>
      </c>
      <c r="E4594" s="34">
        <v>8208</v>
      </c>
      <c r="F4594" s="35">
        <v>1.0720000000000001</v>
      </c>
      <c r="G4594" s="34">
        <v>325.10000000000002</v>
      </c>
      <c r="H4594" s="14">
        <f t="shared" si="284"/>
        <v>28605.470976000004</v>
      </c>
      <c r="I4594" s="11">
        <f t="shared" si="285"/>
        <v>8208</v>
      </c>
      <c r="J4594" s="11">
        <f t="shared" si="286"/>
        <v>8798.9760000000006</v>
      </c>
      <c r="K4594" s="11">
        <f t="shared" si="287"/>
        <v>0</v>
      </c>
    </row>
    <row r="4595" spans="1:11" s="11" customFormat="1">
      <c r="A4595" s="32">
        <v>2018</v>
      </c>
      <c r="B4595" s="32">
        <v>7032</v>
      </c>
      <c r="C4595" s="33" t="s">
        <v>563</v>
      </c>
      <c r="D4595" s="33" t="s">
        <v>564</v>
      </c>
      <c r="E4595" s="34">
        <v>3645</v>
      </c>
      <c r="F4595" s="35">
        <v>1.077</v>
      </c>
      <c r="G4595" s="34">
        <v>376.4</v>
      </c>
      <c r="H4595" s="14">
        <f t="shared" si="284"/>
        <v>14776.203059999998</v>
      </c>
      <c r="I4595" s="11">
        <f t="shared" si="285"/>
        <v>3645</v>
      </c>
      <c r="J4595" s="11">
        <f t="shared" si="286"/>
        <v>3925.665</v>
      </c>
      <c r="K4595" s="11">
        <f t="shared" si="287"/>
        <v>0</v>
      </c>
    </row>
    <row r="4596" spans="1:11" s="11" customFormat="1">
      <c r="A4596" s="32">
        <v>2018</v>
      </c>
      <c r="B4596" s="32">
        <v>7032</v>
      </c>
      <c r="C4596" s="33" t="s">
        <v>563</v>
      </c>
      <c r="D4596" s="33" t="s">
        <v>564</v>
      </c>
      <c r="E4596" s="34">
        <v>5594</v>
      </c>
      <c r="F4596" s="35">
        <v>1.0740000000000001</v>
      </c>
      <c r="G4596" s="34">
        <v>341.5</v>
      </c>
      <c r="H4596" s="14">
        <f t="shared" si="284"/>
        <v>20517.169740000001</v>
      </c>
      <c r="I4596" s="11">
        <f t="shared" si="285"/>
        <v>5594</v>
      </c>
      <c r="J4596" s="11">
        <f t="shared" si="286"/>
        <v>6007.9560000000001</v>
      </c>
      <c r="K4596" s="11">
        <f t="shared" si="287"/>
        <v>0</v>
      </c>
    </row>
    <row r="4597" spans="1:11" s="11" customFormat="1">
      <c r="A4597" s="32">
        <v>2018</v>
      </c>
      <c r="B4597" s="32">
        <v>7032</v>
      </c>
      <c r="C4597" s="33" t="s">
        <v>563</v>
      </c>
      <c r="D4597" s="33" t="s">
        <v>564</v>
      </c>
      <c r="E4597" s="34">
        <v>7730</v>
      </c>
      <c r="F4597" s="35">
        <v>1.079</v>
      </c>
      <c r="G4597" s="34">
        <v>293.60000000000002</v>
      </c>
      <c r="H4597" s="14">
        <f t="shared" si="284"/>
        <v>24488.207120000003</v>
      </c>
      <c r="I4597" s="11">
        <f t="shared" si="285"/>
        <v>7730</v>
      </c>
      <c r="J4597" s="11">
        <f t="shared" si="286"/>
        <v>8340.67</v>
      </c>
      <c r="K4597" s="11">
        <f t="shared" si="287"/>
        <v>0</v>
      </c>
    </row>
    <row r="4598" spans="1:11" s="11" customFormat="1">
      <c r="A4598" s="32">
        <v>2018</v>
      </c>
      <c r="B4598" s="32">
        <v>7032</v>
      </c>
      <c r="C4598" s="33" t="s">
        <v>563</v>
      </c>
      <c r="D4598" s="33" t="s">
        <v>564</v>
      </c>
      <c r="E4598" s="34">
        <v>3375</v>
      </c>
      <c r="F4598" s="35">
        <v>1.083</v>
      </c>
      <c r="G4598" s="34">
        <v>379</v>
      </c>
      <c r="H4598" s="14">
        <f t="shared" si="284"/>
        <v>13852.92375</v>
      </c>
      <c r="I4598" s="11">
        <f t="shared" si="285"/>
        <v>3375</v>
      </c>
      <c r="J4598" s="11">
        <f t="shared" si="286"/>
        <v>3655.125</v>
      </c>
      <c r="K4598" s="11">
        <f t="shared" si="287"/>
        <v>0</v>
      </c>
    </row>
    <row r="4599" spans="1:11" s="11" customFormat="1">
      <c r="A4599" s="32">
        <v>2018</v>
      </c>
      <c r="B4599" s="32">
        <v>7032</v>
      </c>
      <c r="C4599" s="33" t="s">
        <v>563</v>
      </c>
      <c r="D4599" s="33" t="s">
        <v>564</v>
      </c>
      <c r="E4599" s="34">
        <v>34</v>
      </c>
      <c r="F4599" s="35">
        <v>1.091</v>
      </c>
      <c r="G4599" s="34">
        <v>6379.5</v>
      </c>
      <c r="H4599" s="14">
        <f t="shared" si="284"/>
        <v>2366.4117300000003</v>
      </c>
      <c r="I4599" s="11">
        <f t="shared" si="285"/>
        <v>34</v>
      </c>
      <c r="J4599" s="11">
        <f t="shared" si="286"/>
        <v>37.094000000000001</v>
      </c>
      <c r="K4599" s="11">
        <f t="shared" si="287"/>
        <v>0</v>
      </c>
    </row>
    <row r="4600" spans="1:11" s="11" customFormat="1">
      <c r="A4600" s="32">
        <v>2018</v>
      </c>
      <c r="B4600" s="32">
        <v>7032</v>
      </c>
      <c r="C4600" s="33" t="s">
        <v>563</v>
      </c>
      <c r="D4600" s="33" t="s">
        <v>564</v>
      </c>
      <c r="E4600" s="34">
        <v>962</v>
      </c>
      <c r="F4600" s="35">
        <v>1.091</v>
      </c>
      <c r="G4600" s="34">
        <v>652.79999999999995</v>
      </c>
      <c r="H4600" s="14">
        <f t="shared" si="284"/>
        <v>6851.4101759999994</v>
      </c>
      <c r="I4600" s="11">
        <f t="shared" si="285"/>
        <v>962</v>
      </c>
      <c r="J4600" s="11">
        <f t="shared" si="286"/>
        <v>1049.5419999999999</v>
      </c>
      <c r="K4600" s="11">
        <f t="shared" si="287"/>
        <v>0</v>
      </c>
    </row>
    <row r="4601" spans="1:11" s="11" customFormat="1">
      <c r="A4601" s="32">
        <v>2018</v>
      </c>
      <c r="B4601" s="32">
        <v>7082</v>
      </c>
      <c r="C4601" s="33" t="s">
        <v>563</v>
      </c>
      <c r="D4601" s="33" t="s">
        <v>564</v>
      </c>
      <c r="E4601" s="34">
        <v>1938002</v>
      </c>
      <c r="F4601" s="35">
        <v>1.0349999999999999</v>
      </c>
      <c r="G4601" s="34">
        <v>346.3</v>
      </c>
      <c r="H4601" s="14">
        <f t="shared" si="284"/>
        <v>6946196.4584099995</v>
      </c>
      <c r="I4601" s="11">
        <f t="shared" si="285"/>
        <v>1938002</v>
      </c>
      <c r="J4601" s="11">
        <f t="shared" si="286"/>
        <v>2005832.0699999998</v>
      </c>
      <c r="K4601" s="11">
        <f t="shared" si="287"/>
        <v>0</v>
      </c>
    </row>
    <row r="4602" spans="1:11" s="11" customFormat="1">
      <c r="A4602" s="32">
        <v>2018</v>
      </c>
      <c r="B4602" s="32">
        <v>7097</v>
      </c>
      <c r="C4602" s="33" t="s">
        <v>563</v>
      </c>
      <c r="D4602" s="33" t="s">
        <v>564</v>
      </c>
      <c r="E4602" s="34">
        <v>28033</v>
      </c>
      <c r="F4602" s="35">
        <v>1.02</v>
      </c>
      <c r="G4602" s="34">
        <v>290.2</v>
      </c>
      <c r="H4602" s="14">
        <f t="shared" si="284"/>
        <v>82978.801319999999</v>
      </c>
      <c r="I4602" s="11">
        <f t="shared" si="285"/>
        <v>28033</v>
      </c>
      <c r="J4602" s="11">
        <f t="shared" si="286"/>
        <v>28593.66</v>
      </c>
      <c r="K4602" s="11">
        <f t="shared" si="287"/>
        <v>0</v>
      </c>
    </row>
    <row r="4603" spans="1:11" s="11" customFormat="1">
      <c r="A4603" s="32">
        <v>2018</v>
      </c>
      <c r="B4603" s="32">
        <v>7146</v>
      </c>
      <c r="C4603" s="33" t="s">
        <v>565</v>
      </c>
      <c r="D4603" s="33" t="s">
        <v>566</v>
      </c>
      <c r="E4603" s="34">
        <v>8540</v>
      </c>
      <c r="F4603" s="35">
        <v>5.67</v>
      </c>
      <c r="G4603" s="34">
        <v>1369.8</v>
      </c>
      <c r="H4603" s="14">
        <f t="shared" si="284"/>
        <v>663281.81640000001</v>
      </c>
      <c r="I4603" s="11">
        <f t="shared" si="285"/>
        <v>8540</v>
      </c>
      <c r="J4603" s="11">
        <f t="shared" si="286"/>
        <v>48421.8</v>
      </c>
      <c r="K4603" s="11">
        <f t="shared" si="287"/>
        <v>0</v>
      </c>
    </row>
    <row r="4604" spans="1:11" s="11" customFormat="1">
      <c r="A4604" s="32">
        <v>2018</v>
      </c>
      <c r="B4604" s="32">
        <v>7153</v>
      </c>
      <c r="C4604" s="33" t="s">
        <v>565</v>
      </c>
      <c r="D4604" s="33" t="s">
        <v>566</v>
      </c>
      <c r="E4604" s="34">
        <v>15511</v>
      </c>
      <c r="F4604" s="35">
        <v>5.8579999999999997</v>
      </c>
      <c r="G4604" s="34" t="s">
        <v>364</v>
      </c>
      <c r="H4604" s="14" t="str">
        <f t="shared" si="284"/>
        <v/>
      </c>
      <c r="I4604" s="11" t="str">
        <f t="shared" si="285"/>
        <v/>
      </c>
      <c r="J4604" s="11" t="str">
        <f t="shared" si="286"/>
        <v/>
      </c>
      <c r="K4604" s="11">
        <f t="shared" si="287"/>
        <v>0</v>
      </c>
    </row>
    <row r="4605" spans="1:11" s="11" customFormat="1">
      <c r="A4605" s="32">
        <v>2018</v>
      </c>
      <c r="B4605" s="32">
        <v>7153</v>
      </c>
      <c r="C4605" s="33" t="s">
        <v>563</v>
      </c>
      <c r="D4605" s="33" t="s">
        <v>564</v>
      </c>
      <c r="E4605" s="34">
        <v>1216313</v>
      </c>
      <c r="F4605" s="35">
        <v>1.044</v>
      </c>
      <c r="G4605" s="34" t="s">
        <v>364</v>
      </c>
      <c r="H4605" s="14" t="str">
        <f t="shared" si="284"/>
        <v/>
      </c>
      <c r="I4605" s="11" t="str">
        <f t="shared" si="285"/>
        <v/>
      </c>
      <c r="J4605" s="11" t="str">
        <f t="shared" si="286"/>
        <v/>
      </c>
      <c r="K4605" s="11">
        <f t="shared" si="287"/>
        <v>0</v>
      </c>
    </row>
    <row r="4606" spans="1:11" s="11" customFormat="1">
      <c r="A4606" s="32">
        <v>2018</v>
      </c>
      <c r="B4606" s="32">
        <v>7159</v>
      </c>
      <c r="C4606" s="33" t="s">
        <v>563</v>
      </c>
      <c r="D4606" s="33" t="s">
        <v>564</v>
      </c>
      <c r="E4606" s="34">
        <v>177815</v>
      </c>
      <c r="F4606" s="35">
        <v>1.01</v>
      </c>
      <c r="G4606" s="34">
        <v>359.5</v>
      </c>
      <c r="H4606" s="14">
        <f t="shared" si="284"/>
        <v>645637.37425000011</v>
      </c>
      <c r="I4606" s="11">
        <f t="shared" si="285"/>
        <v>177815</v>
      </c>
      <c r="J4606" s="11">
        <f t="shared" si="286"/>
        <v>179593.15</v>
      </c>
      <c r="K4606" s="11">
        <f t="shared" si="287"/>
        <v>0</v>
      </c>
    </row>
    <row r="4607" spans="1:11" s="11" customFormat="1">
      <c r="A4607" s="32">
        <v>2018</v>
      </c>
      <c r="B4607" s="32">
        <v>7203</v>
      </c>
      <c r="C4607" s="33" t="s">
        <v>563</v>
      </c>
      <c r="D4607" s="33" t="s">
        <v>564</v>
      </c>
      <c r="E4607" s="34">
        <v>70210</v>
      </c>
      <c r="F4607" s="35">
        <v>1.03</v>
      </c>
      <c r="G4607" s="34">
        <v>272.89999999999998</v>
      </c>
      <c r="H4607" s="14">
        <f t="shared" si="284"/>
        <v>197351.18269999998</v>
      </c>
      <c r="I4607" s="11">
        <f t="shared" si="285"/>
        <v>70210</v>
      </c>
      <c r="J4607" s="11">
        <f t="shared" si="286"/>
        <v>72316.3</v>
      </c>
      <c r="K4607" s="11">
        <f t="shared" si="287"/>
        <v>0</v>
      </c>
    </row>
    <row r="4608" spans="1:11" s="11" customFormat="1">
      <c r="A4608" s="32">
        <v>2018</v>
      </c>
      <c r="B4608" s="32">
        <v>7210</v>
      </c>
      <c r="C4608" s="33" t="s">
        <v>565</v>
      </c>
      <c r="D4608" s="33" t="s">
        <v>566</v>
      </c>
      <c r="E4608" s="34">
        <v>178</v>
      </c>
      <c r="F4608" s="35">
        <v>5.77</v>
      </c>
      <c r="G4608" s="34">
        <v>1477.6</v>
      </c>
      <c r="H4608" s="14">
        <f t="shared" si="284"/>
        <v>15175.83856</v>
      </c>
      <c r="I4608" s="11">
        <f t="shared" si="285"/>
        <v>178</v>
      </c>
      <c r="J4608" s="11">
        <f t="shared" si="286"/>
        <v>1027.06</v>
      </c>
      <c r="K4608" s="11">
        <f t="shared" si="287"/>
        <v>0</v>
      </c>
    </row>
    <row r="4609" spans="1:11" s="11" customFormat="1">
      <c r="A4609" s="32">
        <v>2018</v>
      </c>
      <c r="B4609" s="32">
        <v>7210</v>
      </c>
      <c r="C4609" s="33" t="s">
        <v>353</v>
      </c>
      <c r="D4609" s="33" t="s">
        <v>354</v>
      </c>
      <c r="E4609" s="34">
        <v>12959</v>
      </c>
      <c r="F4609" s="35">
        <v>24.36</v>
      </c>
      <c r="G4609" s="34">
        <v>341.7</v>
      </c>
      <c r="H4609" s="14">
        <f t="shared" si="284"/>
        <v>1078682.7970799999</v>
      </c>
      <c r="I4609" s="11">
        <f t="shared" si="285"/>
        <v>12959</v>
      </c>
      <c r="J4609" s="11">
        <f t="shared" si="286"/>
        <v>315681.24</v>
      </c>
      <c r="K4609" s="11">
        <f t="shared" si="287"/>
        <v>0</v>
      </c>
    </row>
    <row r="4610" spans="1:11" s="11" customFormat="1">
      <c r="A4610" s="32">
        <v>2018</v>
      </c>
      <c r="B4610" s="32">
        <v>7210</v>
      </c>
      <c r="C4610" s="33" t="s">
        <v>563</v>
      </c>
      <c r="D4610" s="33" t="s">
        <v>564</v>
      </c>
      <c r="E4610" s="34">
        <v>9719</v>
      </c>
      <c r="F4610" s="35">
        <v>1.0289999999999999</v>
      </c>
      <c r="G4610" s="34">
        <v>474.3</v>
      </c>
      <c r="H4610" s="14">
        <f t="shared" si="284"/>
        <v>47434.036292999997</v>
      </c>
      <c r="I4610" s="11">
        <f t="shared" si="285"/>
        <v>9719</v>
      </c>
      <c r="J4610" s="11">
        <f t="shared" si="286"/>
        <v>10000.850999999999</v>
      </c>
      <c r="K4610" s="11">
        <f t="shared" si="287"/>
        <v>0</v>
      </c>
    </row>
    <row r="4611" spans="1:11" s="11" customFormat="1">
      <c r="A4611" s="32">
        <v>2018</v>
      </c>
      <c r="B4611" s="32">
        <v>7210</v>
      </c>
      <c r="C4611" s="33" t="s">
        <v>353</v>
      </c>
      <c r="D4611" s="33" t="s">
        <v>354</v>
      </c>
      <c r="E4611" s="34">
        <v>12413</v>
      </c>
      <c r="F4611" s="35">
        <v>25.38</v>
      </c>
      <c r="G4611" s="34">
        <v>336.7</v>
      </c>
      <c r="H4611" s="14">
        <f t="shared" si="284"/>
        <v>1060746.2119799999</v>
      </c>
      <c r="I4611" s="11">
        <f t="shared" si="285"/>
        <v>12413</v>
      </c>
      <c r="J4611" s="11">
        <f t="shared" si="286"/>
        <v>315041.94</v>
      </c>
      <c r="K4611" s="11">
        <f t="shared" si="287"/>
        <v>0</v>
      </c>
    </row>
    <row r="4612" spans="1:11" s="11" customFormat="1">
      <c r="A4612" s="32">
        <v>2018</v>
      </c>
      <c r="B4612" s="32">
        <v>7210</v>
      </c>
      <c r="C4612" s="33" t="s">
        <v>353</v>
      </c>
      <c r="D4612" s="33" t="s">
        <v>354</v>
      </c>
      <c r="E4612" s="34">
        <v>13241</v>
      </c>
      <c r="F4612" s="35">
        <v>24.4</v>
      </c>
      <c r="G4612" s="34">
        <v>382.9</v>
      </c>
      <c r="H4612" s="14">
        <f t="shared" si="284"/>
        <v>1237074.8515999997</v>
      </c>
      <c r="I4612" s="11">
        <f t="shared" si="285"/>
        <v>13241</v>
      </c>
      <c r="J4612" s="11">
        <f t="shared" si="286"/>
        <v>323080.39999999997</v>
      </c>
      <c r="K4612" s="11">
        <f t="shared" si="287"/>
        <v>0</v>
      </c>
    </row>
    <row r="4613" spans="1:11" s="11" customFormat="1">
      <c r="A4613" s="32">
        <v>2018</v>
      </c>
      <c r="B4613" s="32">
        <v>7210</v>
      </c>
      <c r="C4613" s="33" t="s">
        <v>353</v>
      </c>
      <c r="D4613" s="33" t="s">
        <v>354</v>
      </c>
      <c r="E4613" s="34">
        <v>12866</v>
      </c>
      <c r="F4613" s="35">
        <v>24.45</v>
      </c>
      <c r="G4613" s="34">
        <v>382.6</v>
      </c>
      <c r="H4613" s="14">
        <f t="shared" si="284"/>
        <v>1203558.9761999999</v>
      </c>
      <c r="I4613" s="11">
        <f t="shared" si="285"/>
        <v>12866</v>
      </c>
      <c r="J4613" s="11">
        <f t="shared" si="286"/>
        <v>314573.7</v>
      </c>
      <c r="K4613" s="11">
        <f t="shared" si="287"/>
        <v>0</v>
      </c>
    </row>
    <row r="4614" spans="1:11" s="11" customFormat="1">
      <c r="A4614" s="32">
        <v>2018</v>
      </c>
      <c r="B4614" s="32">
        <v>7210</v>
      </c>
      <c r="C4614" s="33" t="s">
        <v>353</v>
      </c>
      <c r="D4614" s="33" t="s">
        <v>354</v>
      </c>
      <c r="E4614" s="34">
        <v>12620</v>
      </c>
      <c r="F4614" s="35">
        <v>25.87</v>
      </c>
      <c r="G4614" s="34">
        <v>337.1</v>
      </c>
      <c r="H4614" s="14">
        <f t="shared" ref="H4614:H4677" si="288">IF(I4614="","",G4614/100*F4614*E4614)</f>
        <v>1100562.0574</v>
      </c>
      <c r="I4614" s="11">
        <f t="shared" ref="I4614:I4677" si="289">IF(OR(G4614=".",F4614=".",E4614="."),"",E4614)</f>
        <v>12620</v>
      </c>
      <c r="J4614" s="11">
        <f t="shared" ref="J4614:J4677" si="290">IF(I4614="","",F4614*I4614)</f>
        <v>326479.40000000002</v>
      </c>
      <c r="K4614" s="11">
        <f t="shared" ref="K4614:K4677" si="291">IF(C4614="LIG",1,0)</f>
        <v>0</v>
      </c>
    </row>
    <row r="4615" spans="1:11" s="11" customFormat="1">
      <c r="A4615" s="32">
        <v>2018</v>
      </c>
      <c r="B4615" s="32">
        <v>7210</v>
      </c>
      <c r="C4615" s="33" t="s">
        <v>353</v>
      </c>
      <c r="D4615" s="33" t="s">
        <v>354</v>
      </c>
      <c r="E4615" s="34">
        <v>11312</v>
      </c>
      <c r="F4615" s="35">
        <v>24.41</v>
      </c>
      <c r="G4615" s="34">
        <v>338.8</v>
      </c>
      <c r="H4615" s="14">
        <f t="shared" si="288"/>
        <v>935514.61696000001</v>
      </c>
      <c r="I4615" s="11">
        <f t="shared" si="289"/>
        <v>11312</v>
      </c>
      <c r="J4615" s="11">
        <f t="shared" si="290"/>
        <v>276125.92</v>
      </c>
      <c r="K4615" s="11">
        <f t="shared" si="291"/>
        <v>0</v>
      </c>
    </row>
    <row r="4616" spans="1:11" s="11" customFormat="1">
      <c r="A4616" s="32">
        <v>2018</v>
      </c>
      <c r="B4616" s="32">
        <v>7212</v>
      </c>
      <c r="C4616" s="33" t="s">
        <v>565</v>
      </c>
      <c r="D4616" s="33" t="s">
        <v>566</v>
      </c>
      <c r="E4616" s="34">
        <v>43</v>
      </c>
      <c r="F4616" s="35">
        <v>5.88</v>
      </c>
      <c r="G4616" s="34">
        <v>1403.9</v>
      </c>
      <c r="H4616" s="14">
        <f t="shared" si="288"/>
        <v>3549.6207600000002</v>
      </c>
      <c r="I4616" s="11">
        <f t="shared" si="289"/>
        <v>43</v>
      </c>
      <c r="J4616" s="11">
        <f t="shared" si="290"/>
        <v>252.84</v>
      </c>
      <c r="K4616" s="11">
        <f t="shared" si="291"/>
        <v>0</v>
      </c>
    </row>
    <row r="4617" spans="1:11" s="11" customFormat="1">
      <c r="A4617" s="32">
        <v>2018</v>
      </c>
      <c r="B4617" s="32">
        <v>7212</v>
      </c>
      <c r="C4617" s="33" t="s">
        <v>565</v>
      </c>
      <c r="D4617" s="33" t="s">
        <v>566</v>
      </c>
      <c r="E4617" s="34">
        <v>13</v>
      </c>
      <c r="F4617" s="35">
        <v>5.88</v>
      </c>
      <c r="G4617" s="34">
        <v>1611.4</v>
      </c>
      <c r="H4617" s="14">
        <f t="shared" si="288"/>
        <v>1231.75416</v>
      </c>
      <c r="I4617" s="11">
        <f t="shared" si="289"/>
        <v>13</v>
      </c>
      <c r="J4617" s="11">
        <f t="shared" si="290"/>
        <v>76.44</v>
      </c>
      <c r="K4617" s="11">
        <f t="shared" si="291"/>
        <v>0</v>
      </c>
    </row>
    <row r="4618" spans="1:11" s="11" customFormat="1">
      <c r="A4618" s="32">
        <v>2018</v>
      </c>
      <c r="B4618" s="32">
        <v>7212</v>
      </c>
      <c r="C4618" s="33" t="s">
        <v>565</v>
      </c>
      <c r="D4618" s="33" t="s">
        <v>566</v>
      </c>
      <c r="E4618" s="34">
        <v>35</v>
      </c>
      <c r="F4618" s="35">
        <v>5.88</v>
      </c>
      <c r="G4618" s="34">
        <v>1638.8</v>
      </c>
      <c r="H4618" s="14">
        <f t="shared" si="288"/>
        <v>3372.6503999999995</v>
      </c>
      <c r="I4618" s="11">
        <f t="shared" si="289"/>
        <v>35</v>
      </c>
      <c r="J4618" s="11">
        <f t="shared" si="290"/>
        <v>205.79999999999998</v>
      </c>
      <c r="K4618" s="11">
        <f t="shared" si="291"/>
        <v>0</v>
      </c>
    </row>
    <row r="4619" spans="1:11" s="11" customFormat="1">
      <c r="A4619" s="32">
        <v>2018</v>
      </c>
      <c r="B4619" s="32">
        <v>7212</v>
      </c>
      <c r="C4619" s="33" t="s">
        <v>565</v>
      </c>
      <c r="D4619" s="33" t="s">
        <v>566</v>
      </c>
      <c r="E4619" s="34">
        <v>1619</v>
      </c>
      <c r="F4619" s="35">
        <v>5.88</v>
      </c>
      <c r="G4619" s="34">
        <v>1551.9</v>
      </c>
      <c r="H4619" s="14">
        <f t="shared" si="288"/>
        <v>147736.53468000001</v>
      </c>
      <c r="I4619" s="11">
        <f t="shared" si="289"/>
        <v>1619</v>
      </c>
      <c r="J4619" s="11">
        <f t="shared" si="290"/>
        <v>9519.7199999999993</v>
      </c>
      <c r="K4619" s="11">
        <f t="shared" si="291"/>
        <v>0</v>
      </c>
    </row>
    <row r="4620" spans="1:11" s="11" customFormat="1">
      <c r="A4620" s="32">
        <v>2018</v>
      </c>
      <c r="B4620" s="32">
        <v>7212</v>
      </c>
      <c r="C4620" s="33" t="s">
        <v>565</v>
      </c>
      <c r="D4620" s="33" t="s">
        <v>566</v>
      </c>
      <c r="E4620" s="34">
        <v>215</v>
      </c>
      <c r="F4620" s="35">
        <v>5.88</v>
      </c>
      <c r="G4620" s="34">
        <v>1559.7</v>
      </c>
      <c r="H4620" s="14">
        <f t="shared" si="288"/>
        <v>19717.727400000003</v>
      </c>
      <c r="I4620" s="11">
        <f t="shared" si="289"/>
        <v>215</v>
      </c>
      <c r="J4620" s="11">
        <f t="shared" si="290"/>
        <v>1264.2</v>
      </c>
      <c r="K4620" s="11">
        <f t="shared" si="291"/>
        <v>0</v>
      </c>
    </row>
    <row r="4621" spans="1:11" s="11" customFormat="1">
      <c r="A4621" s="32">
        <v>2018</v>
      </c>
      <c r="B4621" s="32">
        <v>7212</v>
      </c>
      <c r="C4621" s="33" t="s">
        <v>565</v>
      </c>
      <c r="D4621" s="33" t="s">
        <v>566</v>
      </c>
      <c r="E4621" s="34">
        <v>3279</v>
      </c>
      <c r="F4621" s="35">
        <v>5.88</v>
      </c>
      <c r="G4621" s="34">
        <v>1465.2</v>
      </c>
      <c r="H4621" s="14">
        <f t="shared" si="288"/>
        <v>282498.17904000002</v>
      </c>
      <c r="I4621" s="11">
        <f t="shared" si="289"/>
        <v>3279</v>
      </c>
      <c r="J4621" s="11">
        <f t="shared" si="290"/>
        <v>19280.52</v>
      </c>
      <c r="K4621" s="11">
        <f t="shared" si="291"/>
        <v>0</v>
      </c>
    </row>
    <row r="4622" spans="1:11" s="11" customFormat="1">
      <c r="A4622" s="32">
        <v>2018</v>
      </c>
      <c r="B4622" s="32">
        <v>7212</v>
      </c>
      <c r="C4622" s="33" t="s">
        <v>565</v>
      </c>
      <c r="D4622" s="33" t="s">
        <v>566</v>
      </c>
      <c r="E4622" s="34">
        <v>135</v>
      </c>
      <c r="F4622" s="35">
        <v>5.88</v>
      </c>
      <c r="G4622" s="34">
        <v>2249.6</v>
      </c>
      <c r="H4622" s="14">
        <f t="shared" si="288"/>
        <v>17857.324799999999</v>
      </c>
      <c r="I4622" s="11">
        <f t="shared" si="289"/>
        <v>135</v>
      </c>
      <c r="J4622" s="11">
        <f t="shared" si="290"/>
        <v>793.8</v>
      </c>
      <c r="K4622" s="11">
        <f t="shared" si="291"/>
        <v>0</v>
      </c>
    </row>
    <row r="4623" spans="1:11" s="11" customFormat="1">
      <c r="A4623" s="32">
        <v>2018</v>
      </c>
      <c r="B4623" s="32">
        <v>7212</v>
      </c>
      <c r="C4623" s="33" t="s">
        <v>563</v>
      </c>
      <c r="D4623" s="33" t="s">
        <v>564</v>
      </c>
      <c r="E4623" s="34">
        <v>5893</v>
      </c>
      <c r="F4623" s="35">
        <v>1.038</v>
      </c>
      <c r="G4623" s="34">
        <v>362.5</v>
      </c>
      <c r="H4623" s="14">
        <f t="shared" si="288"/>
        <v>22173.885750000001</v>
      </c>
      <c r="I4623" s="11">
        <f t="shared" si="289"/>
        <v>5893</v>
      </c>
      <c r="J4623" s="11">
        <f t="shared" si="290"/>
        <v>6116.9340000000002</v>
      </c>
      <c r="K4623" s="11">
        <f t="shared" si="291"/>
        <v>0</v>
      </c>
    </row>
    <row r="4624" spans="1:11" s="11" customFormat="1">
      <c r="A4624" s="32">
        <v>2018</v>
      </c>
      <c r="B4624" s="32">
        <v>7212</v>
      </c>
      <c r="C4624" s="33" t="s">
        <v>563</v>
      </c>
      <c r="D4624" s="33" t="s">
        <v>564</v>
      </c>
      <c r="E4624" s="34">
        <v>38965</v>
      </c>
      <c r="F4624" s="35">
        <v>1.0349999999999999</v>
      </c>
      <c r="G4624" s="34">
        <v>234.1</v>
      </c>
      <c r="H4624" s="14">
        <f t="shared" si="288"/>
        <v>94409.662274999981</v>
      </c>
      <c r="I4624" s="11">
        <f t="shared" si="289"/>
        <v>38965</v>
      </c>
      <c r="J4624" s="11">
        <f t="shared" si="290"/>
        <v>40328.774999999994</v>
      </c>
      <c r="K4624" s="11">
        <f t="shared" si="291"/>
        <v>0</v>
      </c>
    </row>
    <row r="4625" spans="1:11" s="11" customFormat="1">
      <c r="A4625" s="32">
        <v>2018</v>
      </c>
      <c r="B4625" s="32">
        <v>7212</v>
      </c>
      <c r="C4625" s="33" t="s">
        <v>563</v>
      </c>
      <c r="D4625" s="33" t="s">
        <v>564</v>
      </c>
      <c r="E4625" s="34">
        <v>1545</v>
      </c>
      <c r="F4625" s="35">
        <v>1.0369999999999999</v>
      </c>
      <c r="G4625" s="34">
        <v>764.7</v>
      </c>
      <c r="H4625" s="14">
        <f t="shared" si="288"/>
        <v>12251.755755</v>
      </c>
      <c r="I4625" s="11">
        <f t="shared" si="289"/>
        <v>1545</v>
      </c>
      <c r="J4625" s="11">
        <f t="shared" si="290"/>
        <v>1602.165</v>
      </c>
      <c r="K4625" s="11">
        <f t="shared" si="291"/>
        <v>0</v>
      </c>
    </row>
    <row r="4626" spans="1:11" s="11" customFormat="1">
      <c r="A4626" s="32">
        <v>2018</v>
      </c>
      <c r="B4626" s="32">
        <v>7212</v>
      </c>
      <c r="C4626" s="33" t="s">
        <v>563</v>
      </c>
      <c r="D4626" s="33" t="s">
        <v>564</v>
      </c>
      <c r="E4626" s="34">
        <v>1096</v>
      </c>
      <c r="F4626" s="35">
        <v>1.0389999999999999</v>
      </c>
      <c r="G4626" s="34">
        <v>860.1</v>
      </c>
      <c r="H4626" s="14">
        <f t="shared" si="288"/>
        <v>9794.3371439999992</v>
      </c>
      <c r="I4626" s="11">
        <f t="shared" si="289"/>
        <v>1096</v>
      </c>
      <c r="J4626" s="11">
        <f t="shared" si="290"/>
        <v>1138.7439999999999</v>
      </c>
      <c r="K4626" s="11">
        <f t="shared" si="291"/>
        <v>0</v>
      </c>
    </row>
    <row r="4627" spans="1:11" s="11" customFormat="1">
      <c r="A4627" s="32">
        <v>2018</v>
      </c>
      <c r="B4627" s="32">
        <v>7212</v>
      </c>
      <c r="C4627" s="33" t="s">
        <v>563</v>
      </c>
      <c r="D4627" s="33" t="s">
        <v>564</v>
      </c>
      <c r="E4627" s="34">
        <v>431</v>
      </c>
      <c r="F4627" s="35">
        <v>1.038</v>
      </c>
      <c r="G4627" s="34">
        <v>1809.4</v>
      </c>
      <c r="H4627" s="14">
        <f t="shared" si="288"/>
        <v>8094.857532</v>
      </c>
      <c r="I4627" s="11">
        <f t="shared" si="289"/>
        <v>431</v>
      </c>
      <c r="J4627" s="11">
        <f t="shared" si="290"/>
        <v>447.37800000000004</v>
      </c>
      <c r="K4627" s="11">
        <f t="shared" si="291"/>
        <v>0</v>
      </c>
    </row>
    <row r="4628" spans="1:11" s="11" customFormat="1">
      <c r="A4628" s="32">
        <v>2018</v>
      </c>
      <c r="B4628" s="32">
        <v>7212</v>
      </c>
      <c r="C4628" s="33" t="s">
        <v>563</v>
      </c>
      <c r="D4628" s="33" t="s">
        <v>564</v>
      </c>
      <c r="E4628" s="34">
        <v>406</v>
      </c>
      <c r="F4628" s="35">
        <v>1.0409999999999999</v>
      </c>
      <c r="G4628" s="34">
        <v>917.8</v>
      </c>
      <c r="H4628" s="14">
        <f t="shared" si="288"/>
        <v>3879.0449879999992</v>
      </c>
      <c r="I4628" s="11">
        <f t="shared" si="289"/>
        <v>406</v>
      </c>
      <c r="J4628" s="11">
        <f t="shared" si="290"/>
        <v>422.64599999999996</v>
      </c>
      <c r="K4628" s="11">
        <f t="shared" si="291"/>
        <v>0</v>
      </c>
    </row>
    <row r="4629" spans="1:11" s="11" customFormat="1">
      <c r="A4629" s="32">
        <v>2018</v>
      </c>
      <c r="B4629" s="32">
        <v>7212</v>
      </c>
      <c r="C4629" s="33" t="s">
        <v>563</v>
      </c>
      <c r="D4629" s="33" t="s">
        <v>564</v>
      </c>
      <c r="E4629" s="34">
        <v>326</v>
      </c>
      <c r="F4629" s="35">
        <v>1.038</v>
      </c>
      <c r="G4629" s="34">
        <v>2577.5</v>
      </c>
      <c r="H4629" s="14">
        <f t="shared" si="288"/>
        <v>8721.9506999999994</v>
      </c>
      <c r="I4629" s="11">
        <f t="shared" si="289"/>
        <v>326</v>
      </c>
      <c r="J4629" s="11">
        <f t="shared" si="290"/>
        <v>338.38800000000003</v>
      </c>
      <c r="K4629" s="11">
        <f t="shared" si="291"/>
        <v>0</v>
      </c>
    </row>
    <row r="4630" spans="1:11" s="11" customFormat="1">
      <c r="A4630" s="32">
        <v>2018</v>
      </c>
      <c r="B4630" s="32">
        <v>7212</v>
      </c>
      <c r="C4630" s="33" t="s">
        <v>563</v>
      </c>
      <c r="D4630" s="33" t="s">
        <v>564</v>
      </c>
      <c r="E4630" s="34">
        <v>279</v>
      </c>
      <c r="F4630" s="35">
        <v>1.04</v>
      </c>
      <c r="G4630" s="34">
        <v>2876.2</v>
      </c>
      <c r="H4630" s="14">
        <f t="shared" si="288"/>
        <v>8345.5819199999987</v>
      </c>
      <c r="I4630" s="11">
        <f t="shared" si="289"/>
        <v>279</v>
      </c>
      <c r="J4630" s="11">
        <f t="shared" si="290"/>
        <v>290.16000000000003</v>
      </c>
      <c r="K4630" s="11">
        <f t="shared" si="291"/>
        <v>0</v>
      </c>
    </row>
    <row r="4631" spans="1:11" s="11" customFormat="1">
      <c r="A4631" s="32">
        <v>2018</v>
      </c>
      <c r="B4631" s="32">
        <v>7212</v>
      </c>
      <c r="C4631" s="33" t="s">
        <v>563</v>
      </c>
      <c r="D4631" s="33" t="s">
        <v>564</v>
      </c>
      <c r="E4631" s="34">
        <v>63</v>
      </c>
      <c r="F4631" s="35">
        <v>1.0409999999999999</v>
      </c>
      <c r="G4631" s="34">
        <v>4818.7</v>
      </c>
      <c r="H4631" s="14">
        <f t="shared" si="288"/>
        <v>3160.2480209999994</v>
      </c>
      <c r="I4631" s="11">
        <f t="shared" si="289"/>
        <v>63</v>
      </c>
      <c r="J4631" s="11">
        <f t="shared" si="290"/>
        <v>65.582999999999998</v>
      </c>
      <c r="K4631" s="11">
        <f t="shared" si="291"/>
        <v>0</v>
      </c>
    </row>
    <row r="4632" spans="1:11" s="11" customFormat="1">
      <c r="A4632" s="32">
        <v>2018</v>
      </c>
      <c r="B4632" s="32">
        <v>7212</v>
      </c>
      <c r="C4632" s="33" t="s">
        <v>563</v>
      </c>
      <c r="D4632" s="33" t="s">
        <v>564</v>
      </c>
      <c r="E4632" s="34">
        <v>35</v>
      </c>
      <c r="F4632" s="35">
        <v>1.0069999999999999</v>
      </c>
      <c r="G4632" s="34">
        <v>6168.4</v>
      </c>
      <c r="H4632" s="14">
        <f t="shared" si="288"/>
        <v>2174.0525799999996</v>
      </c>
      <c r="I4632" s="11">
        <f t="shared" si="289"/>
        <v>35</v>
      </c>
      <c r="J4632" s="11">
        <f t="shared" si="290"/>
        <v>35.244999999999997</v>
      </c>
      <c r="K4632" s="11">
        <f t="shared" si="291"/>
        <v>0</v>
      </c>
    </row>
    <row r="4633" spans="1:11" s="11" customFormat="1">
      <c r="A4633" s="32">
        <v>2018</v>
      </c>
      <c r="B4633" s="32">
        <v>7213</v>
      </c>
      <c r="C4633" s="33" t="s">
        <v>353</v>
      </c>
      <c r="D4633" s="33" t="s">
        <v>354</v>
      </c>
      <c r="E4633" s="34">
        <v>23547</v>
      </c>
      <c r="F4633" s="35">
        <v>24.254000000000001</v>
      </c>
      <c r="G4633" s="34">
        <v>260.60000000000002</v>
      </c>
      <c r="H4633" s="14">
        <f t="shared" si="288"/>
        <v>1488309.8924280002</v>
      </c>
      <c r="I4633" s="11">
        <f t="shared" si="289"/>
        <v>23547</v>
      </c>
      <c r="J4633" s="11">
        <f t="shared" si="290"/>
        <v>571108.93800000008</v>
      </c>
      <c r="K4633" s="11">
        <f t="shared" si="291"/>
        <v>0</v>
      </c>
    </row>
    <row r="4634" spans="1:11" s="11" customFormat="1">
      <c r="A4634" s="32">
        <v>2018</v>
      </c>
      <c r="B4634" s="32">
        <v>7213</v>
      </c>
      <c r="C4634" s="33" t="s">
        <v>353</v>
      </c>
      <c r="D4634" s="33" t="s">
        <v>354</v>
      </c>
      <c r="E4634" s="34">
        <v>12280</v>
      </c>
      <c r="F4634" s="35">
        <v>24.126000000000001</v>
      </c>
      <c r="G4634" s="34">
        <v>264</v>
      </c>
      <c r="H4634" s="14">
        <f t="shared" si="288"/>
        <v>782145.61920000007</v>
      </c>
      <c r="I4634" s="11">
        <f t="shared" si="289"/>
        <v>12280</v>
      </c>
      <c r="J4634" s="11">
        <f t="shared" si="290"/>
        <v>296267.28000000003</v>
      </c>
      <c r="K4634" s="11">
        <f t="shared" si="291"/>
        <v>0</v>
      </c>
    </row>
    <row r="4635" spans="1:11" s="11" customFormat="1">
      <c r="A4635" s="32">
        <v>2018</v>
      </c>
      <c r="B4635" s="32">
        <v>7213</v>
      </c>
      <c r="C4635" s="33" t="s">
        <v>353</v>
      </c>
      <c r="D4635" s="33" t="s">
        <v>354</v>
      </c>
      <c r="E4635" s="34">
        <v>11541</v>
      </c>
      <c r="F4635" s="35">
        <v>25.672000000000001</v>
      </c>
      <c r="G4635" s="34">
        <v>263.2</v>
      </c>
      <c r="H4635" s="14">
        <f t="shared" si="288"/>
        <v>779810.41286399995</v>
      </c>
      <c r="I4635" s="11">
        <f t="shared" si="289"/>
        <v>11541</v>
      </c>
      <c r="J4635" s="11">
        <f t="shared" si="290"/>
        <v>296280.55200000003</v>
      </c>
      <c r="K4635" s="11">
        <f t="shared" si="291"/>
        <v>0</v>
      </c>
    </row>
    <row r="4636" spans="1:11" s="11" customFormat="1">
      <c r="A4636" s="32">
        <v>2018</v>
      </c>
      <c r="B4636" s="32">
        <v>7213</v>
      </c>
      <c r="C4636" s="33" t="s">
        <v>353</v>
      </c>
      <c r="D4636" s="33" t="s">
        <v>354</v>
      </c>
      <c r="E4636" s="34">
        <v>11765</v>
      </c>
      <c r="F4636" s="35">
        <v>24.108000000000001</v>
      </c>
      <c r="G4636" s="34">
        <v>250.9</v>
      </c>
      <c r="H4636" s="14">
        <f t="shared" si="288"/>
        <v>711629.22557999997</v>
      </c>
      <c r="I4636" s="11">
        <f t="shared" si="289"/>
        <v>11765</v>
      </c>
      <c r="J4636" s="11">
        <f t="shared" si="290"/>
        <v>283630.62</v>
      </c>
      <c r="K4636" s="11">
        <f t="shared" si="291"/>
        <v>0</v>
      </c>
    </row>
    <row r="4637" spans="1:11" s="11" customFormat="1">
      <c r="A4637" s="32">
        <v>2018</v>
      </c>
      <c r="B4637" s="32">
        <v>7237</v>
      </c>
      <c r="C4637" s="33" t="s">
        <v>563</v>
      </c>
      <c r="D4637" s="33" t="s">
        <v>564</v>
      </c>
      <c r="E4637" s="34">
        <v>21695</v>
      </c>
      <c r="F4637" s="35">
        <v>1.077</v>
      </c>
      <c r="G4637" s="34">
        <v>309.7</v>
      </c>
      <c r="H4637" s="14">
        <f t="shared" si="288"/>
        <v>72362.999954999992</v>
      </c>
      <c r="I4637" s="11">
        <f t="shared" si="289"/>
        <v>21695</v>
      </c>
      <c r="J4637" s="11">
        <f t="shared" si="290"/>
        <v>23365.514999999999</v>
      </c>
      <c r="K4637" s="11">
        <f t="shared" si="291"/>
        <v>0</v>
      </c>
    </row>
    <row r="4638" spans="1:11" s="11" customFormat="1">
      <c r="A4638" s="32">
        <v>2018</v>
      </c>
      <c r="B4638" s="32">
        <v>7237</v>
      </c>
      <c r="C4638" s="33" t="s">
        <v>563</v>
      </c>
      <c r="D4638" s="33" t="s">
        <v>564</v>
      </c>
      <c r="E4638" s="34">
        <v>24125</v>
      </c>
      <c r="F4638" s="35">
        <v>1.069</v>
      </c>
      <c r="G4638" s="34">
        <v>288.7</v>
      </c>
      <c r="H4638" s="14">
        <f t="shared" si="288"/>
        <v>74454.647375</v>
      </c>
      <c r="I4638" s="11">
        <f t="shared" si="289"/>
        <v>24125</v>
      </c>
      <c r="J4638" s="11">
        <f t="shared" si="290"/>
        <v>25789.625</v>
      </c>
      <c r="K4638" s="11">
        <f t="shared" si="291"/>
        <v>0</v>
      </c>
    </row>
    <row r="4639" spans="1:11" s="11" customFormat="1">
      <c r="A4639" s="32">
        <v>2018</v>
      </c>
      <c r="B4639" s="32">
        <v>7237</v>
      </c>
      <c r="C4639" s="33" t="s">
        <v>563</v>
      </c>
      <c r="D4639" s="33" t="s">
        <v>564</v>
      </c>
      <c r="E4639" s="34">
        <v>12383</v>
      </c>
      <c r="F4639" s="35">
        <v>1.0740000000000001</v>
      </c>
      <c r="G4639" s="34">
        <v>327.8</v>
      </c>
      <c r="H4639" s="14">
        <f t="shared" si="288"/>
        <v>43595.243075999999</v>
      </c>
      <c r="I4639" s="11">
        <f t="shared" si="289"/>
        <v>12383</v>
      </c>
      <c r="J4639" s="11">
        <f t="shared" si="290"/>
        <v>13299.342000000001</v>
      </c>
      <c r="K4639" s="11">
        <f t="shared" si="291"/>
        <v>0</v>
      </c>
    </row>
    <row r="4640" spans="1:11" s="11" customFormat="1">
      <c r="A4640" s="32">
        <v>2018</v>
      </c>
      <c r="B4640" s="32">
        <v>7237</v>
      </c>
      <c r="C4640" s="33" t="s">
        <v>563</v>
      </c>
      <c r="D4640" s="33" t="s">
        <v>564</v>
      </c>
      <c r="E4640" s="34">
        <v>8748</v>
      </c>
      <c r="F4640" s="35">
        <v>1.0660000000000001</v>
      </c>
      <c r="G4640" s="34">
        <v>322.8</v>
      </c>
      <c r="H4640" s="14">
        <f t="shared" si="288"/>
        <v>30102.287904000004</v>
      </c>
      <c r="I4640" s="11">
        <f t="shared" si="289"/>
        <v>8748</v>
      </c>
      <c r="J4640" s="11">
        <f t="shared" si="290"/>
        <v>9325.3680000000004</v>
      </c>
      <c r="K4640" s="11">
        <f t="shared" si="291"/>
        <v>0</v>
      </c>
    </row>
    <row r="4641" spans="1:11" s="11" customFormat="1">
      <c r="A4641" s="32">
        <v>2018</v>
      </c>
      <c r="B4641" s="32">
        <v>7237</v>
      </c>
      <c r="C4641" s="33" t="s">
        <v>563</v>
      </c>
      <c r="D4641" s="33" t="s">
        <v>564</v>
      </c>
      <c r="E4641" s="34">
        <v>69</v>
      </c>
      <c r="F4641" s="35">
        <v>1.0589999999999999</v>
      </c>
      <c r="G4641" s="34">
        <v>557.5</v>
      </c>
      <c r="H4641" s="14">
        <f t="shared" si="288"/>
        <v>407.37082500000002</v>
      </c>
      <c r="I4641" s="11">
        <f t="shared" si="289"/>
        <v>69</v>
      </c>
      <c r="J4641" s="11">
        <f t="shared" si="290"/>
        <v>73.070999999999998</v>
      </c>
      <c r="K4641" s="11">
        <f t="shared" si="291"/>
        <v>0</v>
      </c>
    </row>
    <row r="4642" spans="1:11" s="11" customFormat="1">
      <c r="A4642" s="32">
        <v>2018</v>
      </c>
      <c r="B4642" s="32">
        <v>7237</v>
      </c>
      <c r="C4642" s="33" t="s">
        <v>563</v>
      </c>
      <c r="D4642" s="33" t="s">
        <v>564</v>
      </c>
      <c r="E4642" s="34">
        <v>4587</v>
      </c>
      <c r="F4642" s="35">
        <v>1.081</v>
      </c>
      <c r="G4642" s="34">
        <v>333.5</v>
      </c>
      <c r="H4642" s="14">
        <f t="shared" si="288"/>
        <v>16536.754245</v>
      </c>
      <c r="I4642" s="11">
        <f t="shared" si="289"/>
        <v>4587</v>
      </c>
      <c r="J4642" s="11">
        <f t="shared" si="290"/>
        <v>4958.5469999999996</v>
      </c>
      <c r="K4642" s="11">
        <f t="shared" si="291"/>
        <v>0</v>
      </c>
    </row>
    <row r="4643" spans="1:11" s="11" customFormat="1">
      <c r="A4643" s="32">
        <v>2018</v>
      </c>
      <c r="B4643" s="32">
        <v>7237</v>
      </c>
      <c r="C4643" s="33" t="s">
        <v>563</v>
      </c>
      <c r="D4643" s="33" t="s">
        <v>564</v>
      </c>
      <c r="E4643" s="34">
        <v>7375</v>
      </c>
      <c r="F4643" s="35">
        <v>1.0629999999999999</v>
      </c>
      <c r="G4643" s="34">
        <v>336.6</v>
      </c>
      <c r="H4643" s="14">
        <f t="shared" si="288"/>
        <v>26388.177749999999</v>
      </c>
      <c r="I4643" s="11">
        <f t="shared" si="289"/>
        <v>7375</v>
      </c>
      <c r="J4643" s="11">
        <f t="shared" si="290"/>
        <v>7839.625</v>
      </c>
      <c r="K4643" s="11">
        <f t="shared" si="291"/>
        <v>0</v>
      </c>
    </row>
    <row r="4644" spans="1:11" s="11" customFormat="1">
      <c r="A4644" s="32">
        <v>2018</v>
      </c>
      <c r="B4644" s="32">
        <v>7237</v>
      </c>
      <c r="C4644" s="33" t="s">
        <v>563</v>
      </c>
      <c r="D4644" s="33" t="s">
        <v>564</v>
      </c>
      <c r="E4644" s="34">
        <v>24</v>
      </c>
      <c r="F4644" s="35">
        <v>1.0509999999999999</v>
      </c>
      <c r="G4644" s="34">
        <v>364.1</v>
      </c>
      <c r="H4644" s="14">
        <f t="shared" si="288"/>
        <v>91.840583999999993</v>
      </c>
      <c r="I4644" s="11">
        <f t="shared" si="289"/>
        <v>24</v>
      </c>
      <c r="J4644" s="11">
        <f t="shared" si="290"/>
        <v>25.223999999999997</v>
      </c>
      <c r="K4644" s="11">
        <f t="shared" si="291"/>
        <v>0</v>
      </c>
    </row>
    <row r="4645" spans="1:11" s="11" customFormat="1">
      <c r="A4645" s="32">
        <v>2018</v>
      </c>
      <c r="B4645" s="32">
        <v>7237</v>
      </c>
      <c r="C4645" s="33" t="s">
        <v>563</v>
      </c>
      <c r="D4645" s="33" t="s">
        <v>564</v>
      </c>
      <c r="E4645" s="34">
        <v>4446</v>
      </c>
      <c r="F4645" s="35">
        <v>1.071</v>
      </c>
      <c r="G4645" s="34">
        <v>418.1</v>
      </c>
      <c r="H4645" s="14">
        <f t="shared" si="288"/>
        <v>19908.525546000001</v>
      </c>
      <c r="I4645" s="11">
        <f t="shared" si="289"/>
        <v>4446</v>
      </c>
      <c r="J4645" s="11">
        <f t="shared" si="290"/>
        <v>4761.6660000000002</v>
      </c>
      <c r="K4645" s="11">
        <f t="shared" si="291"/>
        <v>0</v>
      </c>
    </row>
    <row r="4646" spans="1:11" s="11" customFormat="1">
      <c r="A4646" s="32">
        <v>2018</v>
      </c>
      <c r="B4646" s="32">
        <v>7237</v>
      </c>
      <c r="C4646" s="33" t="s">
        <v>563</v>
      </c>
      <c r="D4646" s="33" t="s">
        <v>564</v>
      </c>
      <c r="E4646" s="34">
        <v>718</v>
      </c>
      <c r="F4646" s="35">
        <v>1.048</v>
      </c>
      <c r="G4646" s="34">
        <v>462.5</v>
      </c>
      <c r="H4646" s="14">
        <f t="shared" si="288"/>
        <v>3480.1460000000002</v>
      </c>
      <c r="I4646" s="11">
        <f t="shared" si="289"/>
        <v>718</v>
      </c>
      <c r="J4646" s="11">
        <f t="shared" si="290"/>
        <v>752.46400000000006</v>
      </c>
      <c r="K4646" s="11">
        <f t="shared" si="291"/>
        <v>0</v>
      </c>
    </row>
    <row r="4647" spans="1:11" s="11" customFormat="1">
      <c r="A4647" s="32">
        <v>2018</v>
      </c>
      <c r="B4647" s="32">
        <v>7237</v>
      </c>
      <c r="C4647" s="33" t="s">
        <v>563</v>
      </c>
      <c r="D4647" s="33" t="s">
        <v>564</v>
      </c>
      <c r="E4647" s="34">
        <v>316</v>
      </c>
      <c r="F4647" s="35">
        <v>1.0620000000000001</v>
      </c>
      <c r="G4647" s="34">
        <v>325.89999999999998</v>
      </c>
      <c r="H4647" s="14">
        <f t="shared" si="288"/>
        <v>1093.694328</v>
      </c>
      <c r="I4647" s="11">
        <f t="shared" si="289"/>
        <v>316</v>
      </c>
      <c r="J4647" s="11">
        <f t="shared" si="290"/>
        <v>335.59200000000004</v>
      </c>
      <c r="K4647" s="11">
        <f t="shared" si="291"/>
        <v>0</v>
      </c>
    </row>
    <row r="4648" spans="1:11" s="11" customFormat="1">
      <c r="A4648" s="32">
        <v>2018</v>
      </c>
      <c r="B4648" s="32">
        <v>7237</v>
      </c>
      <c r="C4648" s="33" t="s">
        <v>563</v>
      </c>
      <c r="D4648" s="33" t="s">
        <v>564</v>
      </c>
      <c r="E4648" s="34">
        <v>79</v>
      </c>
      <c r="F4648" s="35">
        <v>1.0549999999999999</v>
      </c>
      <c r="G4648" s="34">
        <v>397.1</v>
      </c>
      <c r="H4648" s="14">
        <f t="shared" si="288"/>
        <v>330.96299499999998</v>
      </c>
      <c r="I4648" s="11">
        <f t="shared" si="289"/>
        <v>79</v>
      </c>
      <c r="J4648" s="11">
        <f t="shared" si="290"/>
        <v>83.344999999999999</v>
      </c>
      <c r="K4648" s="11">
        <f t="shared" si="291"/>
        <v>0</v>
      </c>
    </row>
    <row r="4649" spans="1:11" s="11" customFormat="1">
      <c r="A4649" s="32">
        <v>2018</v>
      </c>
      <c r="B4649" s="32">
        <v>7238</v>
      </c>
      <c r="C4649" s="33" t="s">
        <v>563</v>
      </c>
      <c r="D4649" s="33" t="s">
        <v>564</v>
      </c>
      <c r="E4649" s="34">
        <v>1940821</v>
      </c>
      <c r="F4649" s="35">
        <v>1.02</v>
      </c>
      <c r="G4649" s="34">
        <v>288</v>
      </c>
      <c r="H4649" s="14">
        <f t="shared" si="288"/>
        <v>5701355.7695999993</v>
      </c>
      <c r="I4649" s="11">
        <f t="shared" si="289"/>
        <v>1940821</v>
      </c>
      <c r="J4649" s="11">
        <f t="shared" si="290"/>
        <v>1979637.42</v>
      </c>
      <c r="K4649" s="11">
        <f t="shared" si="291"/>
        <v>0</v>
      </c>
    </row>
    <row r="4650" spans="1:11" s="11" customFormat="1">
      <c r="A4650" s="32">
        <v>2018</v>
      </c>
      <c r="B4650" s="32">
        <v>7242</v>
      </c>
      <c r="C4650" s="33" t="s">
        <v>563</v>
      </c>
      <c r="D4650" s="33" t="s">
        <v>564</v>
      </c>
      <c r="E4650" s="34">
        <v>3587196</v>
      </c>
      <c r="F4650" s="35">
        <v>1.024</v>
      </c>
      <c r="G4650" s="34">
        <v>398.8</v>
      </c>
      <c r="H4650" s="14">
        <f t="shared" si="288"/>
        <v>14649075.351552</v>
      </c>
      <c r="I4650" s="11">
        <f t="shared" si="289"/>
        <v>3587196</v>
      </c>
      <c r="J4650" s="11">
        <f t="shared" si="290"/>
        <v>3673288.7039999999</v>
      </c>
      <c r="K4650" s="11">
        <f t="shared" si="291"/>
        <v>0</v>
      </c>
    </row>
    <row r="4651" spans="1:11" s="11" customFormat="1">
      <c r="A4651" s="32">
        <v>2018</v>
      </c>
      <c r="B4651" s="32">
        <v>7270</v>
      </c>
      <c r="C4651" s="33" t="s">
        <v>563</v>
      </c>
      <c r="D4651" s="33" t="s">
        <v>564</v>
      </c>
      <c r="E4651" s="34">
        <v>108472</v>
      </c>
      <c r="F4651" s="35">
        <v>1.034</v>
      </c>
      <c r="G4651" s="34">
        <v>343.1</v>
      </c>
      <c r="H4651" s="14">
        <f t="shared" si="288"/>
        <v>384821.12468800001</v>
      </c>
      <c r="I4651" s="11">
        <f t="shared" si="289"/>
        <v>108472</v>
      </c>
      <c r="J4651" s="11">
        <f t="shared" si="290"/>
        <v>112160.04800000001</v>
      </c>
      <c r="K4651" s="11">
        <f t="shared" si="291"/>
        <v>0</v>
      </c>
    </row>
    <row r="4652" spans="1:11" s="11" customFormat="1">
      <c r="A4652" s="32">
        <v>2018</v>
      </c>
      <c r="B4652" s="32">
        <v>7277</v>
      </c>
      <c r="C4652" s="33" t="s">
        <v>563</v>
      </c>
      <c r="D4652" s="33" t="s">
        <v>564</v>
      </c>
      <c r="E4652" s="34">
        <v>23862</v>
      </c>
      <c r="F4652" s="35">
        <v>1.028</v>
      </c>
      <c r="G4652" s="34">
        <v>426.1</v>
      </c>
      <c r="H4652" s="14">
        <f t="shared" si="288"/>
        <v>104522.90949600001</v>
      </c>
      <c r="I4652" s="11">
        <f t="shared" si="289"/>
        <v>23862</v>
      </c>
      <c r="J4652" s="11">
        <f t="shared" si="290"/>
        <v>24530.136000000002</v>
      </c>
      <c r="K4652" s="11">
        <f t="shared" si="291"/>
        <v>0</v>
      </c>
    </row>
    <row r="4653" spans="1:11" s="11" customFormat="1">
      <c r="A4653" s="32">
        <v>2018</v>
      </c>
      <c r="B4653" s="32">
        <v>7296</v>
      </c>
      <c r="C4653" s="33" t="s">
        <v>563</v>
      </c>
      <c r="D4653" s="33" t="s">
        <v>564</v>
      </c>
      <c r="E4653" s="34">
        <v>1082714</v>
      </c>
      <c r="F4653" s="35">
        <v>1.042</v>
      </c>
      <c r="G4653" s="34">
        <v>281.2</v>
      </c>
      <c r="H4653" s="14">
        <f t="shared" si="288"/>
        <v>3172464.6222560001</v>
      </c>
      <c r="I4653" s="11">
        <f t="shared" si="289"/>
        <v>1082714</v>
      </c>
      <c r="J4653" s="11">
        <f t="shared" si="290"/>
        <v>1128187.9880000001</v>
      </c>
      <c r="K4653" s="11">
        <f t="shared" si="291"/>
        <v>0</v>
      </c>
    </row>
    <row r="4654" spans="1:11" s="11" customFormat="1">
      <c r="A4654" s="32">
        <v>2018</v>
      </c>
      <c r="B4654" s="32">
        <v>7296</v>
      </c>
      <c r="C4654" s="33" t="s">
        <v>563</v>
      </c>
      <c r="D4654" s="33" t="s">
        <v>564</v>
      </c>
      <c r="E4654" s="34">
        <v>799478</v>
      </c>
      <c r="F4654" s="35">
        <v>1.042</v>
      </c>
      <c r="G4654" s="34">
        <v>248</v>
      </c>
      <c r="H4654" s="14">
        <f t="shared" si="288"/>
        <v>2065979.0684800001</v>
      </c>
      <c r="I4654" s="11">
        <f t="shared" si="289"/>
        <v>799478</v>
      </c>
      <c r="J4654" s="11">
        <f t="shared" si="290"/>
        <v>833056.076</v>
      </c>
      <c r="K4654" s="11">
        <f t="shared" si="291"/>
        <v>0</v>
      </c>
    </row>
    <row r="4655" spans="1:11" s="11" customFormat="1">
      <c r="A4655" s="32">
        <v>2018</v>
      </c>
      <c r="B4655" s="32">
        <v>7302</v>
      </c>
      <c r="C4655" s="33" t="s">
        <v>563</v>
      </c>
      <c r="D4655" s="33" t="s">
        <v>564</v>
      </c>
      <c r="E4655" s="34">
        <v>1437968</v>
      </c>
      <c r="F4655" s="35">
        <v>1.0209999999999999</v>
      </c>
      <c r="G4655" s="34">
        <v>461</v>
      </c>
      <c r="H4655" s="14">
        <f t="shared" si="288"/>
        <v>6768242.1620800002</v>
      </c>
      <c r="I4655" s="11">
        <f t="shared" si="289"/>
        <v>1437968</v>
      </c>
      <c r="J4655" s="11">
        <f t="shared" si="290"/>
        <v>1468165.328</v>
      </c>
      <c r="K4655" s="11">
        <f t="shared" si="291"/>
        <v>0</v>
      </c>
    </row>
    <row r="4656" spans="1:11" s="11" customFormat="1">
      <c r="A4656" s="32">
        <v>2018</v>
      </c>
      <c r="B4656" s="32">
        <v>7302</v>
      </c>
      <c r="C4656" s="33" t="s">
        <v>563</v>
      </c>
      <c r="D4656" s="33" t="s">
        <v>564</v>
      </c>
      <c r="E4656" s="34">
        <v>1204943</v>
      </c>
      <c r="F4656" s="35">
        <v>1.0209999999999999</v>
      </c>
      <c r="G4656" s="34">
        <v>461</v>
      </c>
      <c r="H4656" s="14">
        <f t="shared" si="288"/>
        <v>5671437.7618300002</v>
      </c>
      <c r="I4656" s="11">
        <f t="shared" si="289"/>
        <v>1204943</v>
      </c>
      <c r="J4656" s="11">
        <f t="shared" si="290"/>
        <v>1230246.8029999998</v>
      </c>
      <c r="K4656" s="11">
        <f t="shared" si="291"/>
        <v>0</v>
      </c>
    </row>
    <row r="4657" spans="1:11" s="11" customFormat="1">
      <c r="A4657" s="32">
        <v>2018</v>
      </c>
      <c r="B4657" s="32">
        <v>7302</v>
      </c>
      <c r="C4657" s="33" t="s">
        <v>563</v>
      </c>
      <c r="D4657" s="33" t="s">
        <v>564</v>
      </c>
      <c r="E4657" s="34">
        <v>758161</v>
      </c>
      <c r="F4657" s="35">
        <v>1.0209999999999999</v>
      </c>
      <c r="G4657" s="34">
        <v>461</v>
      </c>
      <c r="H4657" s="14">
        <f t="shared" si="288"/>
        <v>3568519.7764099999</v>
      </c>
      <c r="I4657" s="11">
        <f t="shared" si="289"/>
        <v>758161</v>
      </c>
      <c r="J4657" s="11">
        <f t="shared" si="290"/>
        <v>774082.38099999994</v>
      </c>
      <c r="K4657" s="11">
        <f t="shared" si="291"/>
        <v>0</v>
      </c>
    </row>
    <row r="4658" spans="1:11" s="11" customFormat="1">
      <c r="A4658" s="32">
        <v>2018</v>
      </c>
      <c r="B4658" s="32">
        <v>7302</v>
      </c>
      <c r="C4658" s="33" t="s">
        <v>563</v>
      </c>
      <c r="D4658" s="33" t="s">
        <v>564</v>
      </c>
      <c r="E4658" s="34">
        <v>1399999</v>
      </c>
      <c r="F4658" s="35">
        <v>1.0209999999999999</v>
      </c>
      <c r="G4658" s="34">
        <v>461</v>
      </c>
      <c r="H4658" s="14">
        <f t="shared" si="288"/>
        <v>6589529.2931899996</v>
      </c>
      <c r="I4658" s="11">
        <f t="shared" si="289"/>
        <v>1399999</v>
      </c>
      <c r="J4658" s="11">
        <f t="shared" si="290"/>
        <v>1429398.9789999998</v>
      </c>
      <c r="K4658" s="11">
        <f t="shared" si="291"/>
        <v>0</v>
      </c>
    </row>
    <row r="4659" spans="1:11" s="11" customFormat="1">
      <c r="A4659" s="32">
        <v>2018</v>
      </c>
      <c r="B4659" s="32">
        <v>7302</v>
      </c>
      <c r="C4659" s="33" t="s">
        <v>563</v>
      </c>
      <c r="D4659" s="33" t="s">
        <v>564</v>
      </c>
      <c r="E4659" s="34">
        <v>726875</v>
      </c>
      <c r="F4659" s="35">
        <v>1.0209999999999999</v>
      </c>
      <c r="G4659" s="34">
        <v>461</v>
      </c>
      <c r="H4659" s="14">
        <f t="shared" si="288"/>
        <v>3421262.5187499998</v>
      </c>
      <c r="I4659" s="11">
        <f t="shared" si="289"/>
        <v>726875</v>
      </c>
      <c r="J4659" s="11">
        <f t="shared" si="290"/>
        <v>742139.37499999988</v>
      </c>
      <c r="K4659" s="11">
        <f t="shared" si="291"/>
        <v>0</v>
      </c>
    </row>
    <row r="4660" spans="1:11" s="11" customFormat="1">
      <c r="A4660" s="32">
        <v>2018</v>
      </c>
      <c r="B4660" s="32">
        <v>7302</v>
      </c>
      <c r="C4660" s="33" t="s">
        <v>563</v>
      </c>
      <c r="D4660" s="33" t="s">
        <v>564</v>
      </c>
      <c r="E4660" s="34">
        <v>85373</v>
      </c>
      <c r="F4660" s="35">
        <v>1.0209999999999999</v>
      </c>
      <c r="G4660" s="34">
        <v>461</v>
      </c>
      <c r="H4660" s="14">
        <f t="shared" si="288"/>
        <v>401834.49012999999</v>
      </c>
      <c r="I4660" s="11">
        <f t="shared" si="289"/>
        <v>85373</v>
      </c>
      <c r="J4660" s="11">
        <f t="shared" si="290"/>
        <v>87165.832999999999</v>
      </c>
      <c r="K4660" s="11">
        <f t="shared" si="291"/>
        <v>0</v>
      </c>
    </row>
    <row r="4661" spans="1:11" s="11" customFormat="1">
      <c r="A4661" s="32">
        <v>2018</v>
      </c>
      <c r="B4661" s="32">
        <v>7302</v>
      </c>
      <c r="C4661" s="33" t="s">
        <v>563</v>
      </c>
      <c r="D4661" s="33" t="s">
        <v>564</v>
      </c>
      <c r="E4661" s="34">
        <v>1204000</v>
      </c>
      <c r="F4661" s="35">
        <v>1.0209999999999999</v>
      </c>
      <c r="G4661" s="34">
        <v>461</v>
      </c>
      <c r="H4661" s="14">
        <f t="shared" si="288"/>
        <v>5666999.2400000002</v>
      </c>
      <c r="I4661" s="11">
        <f t="shared" si="289"/>
        <v>1204000</v>
      </c>
      <c r="J4661" s="11">
        <f t="shared" si="290"/>
        <v>1229284</v>
      </c>
      <c r="K4661" s="11">
        <f t="shared" si="291"/>
        <v>0</v>
      </c>
    </row>
    <row r="4662" spans="1:11" s="11" customFormat="1">
      <c r="A4662" s="32">
        <v>2018</v>
      </c>
      <c r="B4662" s="32">
        <v>7315</v>
      </c>
      <c r="C4662" s="33" t="s">
        <v>563</v>
      </c>
      <c r="D4662" s="33" t="s">
        <v>564</v>
      </c>
      <c r="E4662" s="34">
        <v>42321</v>
      </c>
      <c r="F4662" s="35">
        <v>1.0369999999999999</v>
      </c>
      <c r="G4662" s="34">
        <v>456.1</v>
      </c>
      <c r="H4662" s="14">
        <f t="shared" si="288"/>
        <v>200168.04599699998</v>
      </c>
      <c r="I4662" s="11">
        <f t="shared" si="289"/>
        <v>42321</v>
      </c>
      <c r="J4662" s="11">
        <f t="shared" si="290"/>
        <v>43886.876999999993</v>
      </c>
      <c r="K4662" s="11">
        <f t="shared" si="291"/>
        <v>0</v>
      </c>
    </row>
    <row r="4663" spans="1:11" s="11" customFormat="1">
      <c r="A4663" s="32">
        <v>2018</v>
      </c>
      <c r="B4663" s="32">
        <v>7315</v>
      </c>
      <c r="C4663" s="33" t="s">
        <v>563</v>
      </c>
      <c r="D4663" s="33" t="s">
        <v>564</v>
      </c>
      <c r="E4663" s="34">
        <v>61001</v>
      </c>
      <c r="F4663" s="35">
        <v>1.0369999999999999</v>
      </c>
      <c r="G4663" s="34">
        <v>414</v>
      </c>
      <c r="H4663" s="14">
        <f t="shared" si="288"/>
        <v>261888.27317999996</v>
      </c>
      <c r="I4663" s="11">
        <f t="shared" si="289"/>
        <v>61001</v>
      </c>
      <c r="J4663" s="11">
        <f t="shared" si="290"/>
        <v>63258.036999999997</v>
      </c>
      <c r="K4663" s="11">
        <f t="shared" si="291"/>
        <v>0</v>
      </c>
    </row>
    <row r="4664" spans="1:11" s="11" customFormat="1">
      <c r="A4664" s="32">
        <v>2018</v>
      </c>
      <c r="B4664" s="32">
        <v>7343</v>
      </c>
      <c r="C4664" s="33" t="s">
        <v>363</v>
      </c>
      <c r="D4664" s="33" t="s">
        <v>354</v>
      </c>
      <c r="E4664" s="34">
        <v>17591</v>
      </c>
      <c r="F4664" s="35">
        <v>17.12</v>
      </c>
      <c r="G4664" s="34">
        <v>179.6</v>
      </c>
      <c r="H4664" s="14">
        <f t="shared" si="288"/>
        <v>540879.62432000006</v>
      </c>
      <c r="I4664" s="11">
        <f t="shared" si="289"/>
        <v>17591</v>
      </c>
      <c r="J4664" s="11">
        <f t="shared" si="290"/>
        <v>301157.92000000004</v>
      </c>
      <c r="K4664" s="11">
        <f t="shared" si="291"/>
        <v>0</v>
      </c>
    </row>
    <row r="4665" spans="1:11" s="11" customFormat="1">
      <c r="A4665" s="32">
        <v>2018</v>
      </c>
      <c r="B4665" s="32">
        <v>7343</v>
      </c>
      <c r="C4665" s="33" t="s">
        <v>363</v>
      </c>
      <c r="D4665" s="33" t="s">
        <v>354</v>
      </c>
      <c r="E4665" s="34">
        <v>17646</v>
      </c>
      <c r="F4665" s="35">
        <v>17.294</v>
      </c>
      <c r="G4665" s="34">
        <v>187.5</v>
      </c>
      <c r="H4665" s="14">
        <f t="shared" si="288"/>
        <v>572193.60750000004</v>
      </c>
      <c r="I4665" s="11">
        <f t="shared" si="289"/>
        <v>17646</v>
      </c>
      <c r="J4665" s="11">
        <f t="shared" si="290"/>
        <v>305169.924</v>
      </c>
      <c r="K4665" s="11">
        <f t="shared" si="291"/>
        <v>0</v>
      </c>
    </row>
    <row r="4666" spans="1:11" s="11" customFormat="1">
      <c r="A4666" s="32">
        <v>2018</v>
      </c>
      <c r="B4666" s="32">
        <v>7343</v>
      </c>
      <c r="C4666" s="33" t="s">
        <v>363</v>
      </c>
      <c r="D4666" s="33" t="s">
        <v>354</v>
      </c>
      <c r="E4666" s="34">
        <v>70026</v>
      </c>
      <c r="F4666" s="35">
        <v>17.718</v>
      </c>
      <c r="G4666" s="34">
        <v>172.6</v>
      </c>
      <c r="H4666" s="14">
        <f t="shared" si="288"/>
        <v>2141483.8729679999</v>
      </c>
      <c r="I4666" s="11">
        <f t="shared" si="289"/>
        <v>70026</v>
      </c>
      <c r="J4666" s="11">
        <f t="shared" si="290"/>
        <v>1240720.6680000001</v>
      </c>
      <c r="K4666" s="11">
        <f t="shared" si="291"/>
        <v>0</v>
      </c>
    </row>
    <row r="4667" spans="1:11" s="11" customFormat="1">
      <c r="A4667" s="32">
        <v>2018</v>
      </c>
      <c r="B4667" s="32">
        <v>7343</v>
      </c>
      <c r="C4667" s="33" t="s">
        <v>565</v>
      </c>
      <c r="D4667" s="33" t="s">
        <v>566</v>
      </c>
      <c r="E4667" s="34">
        <v>3088</v>
      </c>
      <c r="F4667" s="35">
        <v>5.7119999999999997</v>
      </c>
      <c r="G4667" s="34">
        <v>1541.6</v>
      </c>
      <c r="H4667" s="14">
        <f t="shared" si="288"/>
        <v>271917.52089599991</v>
      </c>
      <c r="I4667" s="11">
        <f t="shared" si="289"/>
        <v>3088</v>
      </c>
      <c r="J4667" s="11">
        <f t="shared" si="290"/>
        <v>17638.655999999999</v>
      </c>
      <c r="K4667" s="11">
        <f t="shared" si="291"/>
        <v>0</v>
      </c>
    </row>
    <row r="4668" spans="1:11" s="11" customFormat="1">
      <c r="A4668" s="32">
        <v>2018</v>
      </c>
      <c r="B4668" s="32">
        <v>7343</v>
      </c>
      <c r="C4668" s="33" t="s">
        <v>565</v>
      </c>
      <c r="D4668" s="33" t="s">
        <v>566</v>
      </c>
      <c r="E4668" s="34">
        <v>1725</v>
      </c>
      <c r="F4668" s="35">
        <v>5.7119999999999997</v>
      </c>
      <c r="G4668" s="34">
        <v>1515.1</v>
      </c>
      <c r="H4668" s="14">
        <f t="shared" si="288"/>
        <v>149285.83319999999</v>
      </c>
      <c r="I4668" s="11">
        <f t="shared" si="289"/>
        <v>1725</v>
      </c>
      <c r="J4668" s="11">
        <f t="shared" si="290"/>
        <v>9853.1999999999989</v>
      </c>
      <c r="K4668" s="11">
        <f t="shared" si="291"/>
        <v>0</v>
      </c>
    </row>
    <row r="4669" spans="1:11" s="11" customFormat="1">
      <c r="A4669" s="32">
        <v>2018</v>
      </c>
      <c r="B4669" s="32">
        <v>7350</v>
      </c>
      <c r="C4669" s="33" t="s">
        <v>563</v>
      </c>
      <c r="D4669" s="33" t="s">
        <v>564</v>
      </c>
      <c r="E4669" s="34">
        <v>499700</v>
      </c>
      <c r="F4669" s="35">
        <v>1.0429999999999999</v>
      </c>
      <c r="G4669" s="34">
        <v>171.2</v>
      </c>
      <c r="H4669" s="14">
        <f t="shared" si="288"/>
        <v>892272.31519999995</v>
      </c>
      <c r="I4669" s="11">
        <f t="shared" si="289"/>
        <v>499700</v>
      </c>
      <c r="J4669" s="11">
        <f t="shared" si="290"/>
        <v>521187.1</v>
      </c>
      <c r="K4669" s="11">
        <f t="shared" si="291"/>
        <v>0</v>
      </c>
    </row>
    <row r="4670" spans="1:11" s="11" customFormat="1">
      <c r="A4670" s="32">
        <v>2018</v>
      </c>
      <c r="B4670" s="32">
        <v>7380</v>
      </c>
      <c r="C4670" s="33" t="s">
        <v>563</v>
      </c>
      <c r="D4670" s="33" t="s">
        <v>564</v>
      </c>
      <c r="E4670" s="34">
        <v>97360</v>
      </c>
      <c r="F4670" s="35">
        <v>1</v>
      </c>
      <c r="G4670" s="34">
        <v>519.29999999999995</v>
      </c>
      <c r="H4670" s="14">
        <f t="shared" si="288"/>
        <v>505590.48</v>
      </c>
      <c r="I4670" s="11">
        <f t="shared" si="289"/>
        <v>97360</v>
      </c>
      <c r="J4670" s="11">
        <f t="shared" si="290"/>
        <v>97360</v>
      </c>
      <c r="K4670" s="11">
        <f t="shared" si="291"/>
        <v>0</v>
      </c>
    </row>
    <row r="4671" spans="1:11" s="11" customFormat="1">
      <c r="A4671" s="32">
        <v>2018</v>
      </c>
      <c r="B4671" s="32">
        <v>7380</v>
      </c>
      <c r="C4671" s="33" t="s">
        <v>563</v>
      </c>
      <c r="D4671" s="33" t="s">
        <v>564</v>
      </c>
      <c r="E4671" s="34">
        <v>176490</v>
      </c>
      <c r="F4671" s="35">
        <v>1</v>
      </c>
      <c r="G4671" s="34">
        <v>503.9</v>
      </c>
      <c r="H4671" s="14">
        <f t="shared" si="288"/>
        <v>889333.11</v>
      </c>
      <c r="I4671" s="11">
        <f t="shared" si="289"/>
        <v>176490</v>
      </c>
      <c r="J4671" s="11">
        <f t="shared" si="290"/>
        <v>176490</v>
      </c>
      <c r="K4671" s="11">
        <f t="shared" si="291"/>
        <v>0</v>
      </c>
    </row>
    <row r="4672" spans="1:11" s="11" customFormat="1">
      <c r="A4672" s="32">
        <v>2018</v>
      </c>
      <c r="B4672" s="32">
        <v>7380</v>
      </c>
      <c r="C4672" s="33" t="s">
        <v>563</v>
      </c>
      <c r="D4672" s="33" t="s">
        <v>564</v>
      </c>
      <c r="E4672" s="34">
        <v>318497</v>
      </c>
      <c r="F4672" s="35">
        <v>1</v>
      </c>
      <c r="G4672" s="34">
        <v>470.7</v>
      </c>
      <c r="H4672" s="14">
        <f t="shared" si="288"/>
        <v>1499165.379</v>
      </c>
      <c r="I4672" s="11">
        <f t="shared" si="289"/>
        <v>318497</v>
      </c>
      <c r="J4672" s="11">
        <f t="shared" si="290"/>
        <v>318497</v>
      </c>
      <c r="K4672" s="11">
        <f t="shared" si="291"/>
        <v>0</v>
      </c>
    </row>
    <row r="4673" spans="1:11" s="11" customFormat="1">
      <c r="A4673" s="32">
        <v>2018</v>
      </c>
      <c r="B4673" s="32">
        <v>7380</v>
      </c>
      <c r="C4673" s="33" t="s">
        <v>563</v>
      </c>
      <c r="D4673" s="33" t="s">
        <v>564</v>
      </c>
      <c r="E4673" s="34">
        <v>1492110</v>
      </c>
      <c r="F4673" s="35">
        <v>1</v>
      </c>
      <c r="G4673" s="34">
        <v>481.7</v>
      </c>
      <c r="H4673" s="14">
        <f t="shared" si="288"/>
        <v>7187493.8700000001</v>
      </c>
      <c r="I4673" s="11">
        <f t="shared" si="289"/>
        <v>1492110</v>
      </c>
      <c r="J4673" s="11">
        <f t="shared" si="290"/>
        <v>1492110</v>
      </c>
      <c r="K4673" s="11">
        <f t="shared" si="291"/>
        <v>0</v>
      </c>
    </row>
    <row r="4674" spans="1:11" s="11" customFormat="1">
      <c r="A4674" s="32">
        <v>2018</v>
      </c>
      <c r="B4674" s="32">
        <v>7504</v>
      </c>
      <c r="C4674" s="33" t="s">
        <v>363</v>
      </c>
      <c r="D4674" s="33" t="s">
        <v>354</v>
      </c>
      <c r="E4674" s="34">
        <v>38260</v>
      </c>
      <c r="F4674" s="35">
        <v>16.100000000000001</v>
      </c>
      <c r="G4674" s="34">
        <v>86.9</v>
      </c>
      <c r="H4674" s="14">
        <f t="shared" si="288"/>
        <v>535291.83400000015</v>
      </c>
      <c r="I4674" s="11">
        <f t="shared" si="289"/>
        <v>38260</v>
      </c>
      <c r="J4674" s="11">
        <f t="shared" si="290"/>
        <v>615986</v>
      </c>
      <c r="K4674" s="11">
        <f t="shared" si="291"/>
        <v>0</v>
      </c>
    </row>
    <row r="4675" spans="1:11" s="11" customFormat="1">
      <c r="A4675" s="32">
        <v>2018</v>
      </c>
      <c r="B4675" s="32">
        <v>7504</v>
      </c>
      <c r="C4675" s="33" t="s">
        <v>563</v>
      </c>
      <c r="D4675" s="33" t="s">
        <v>564</v>
      </c>
      <c r="E4675" s="34">
        <v>20206</v>
      </c>
      <c r="F4675" s="35">
        <v>1.06</v>
      </c>
      <c r="G4675" s="34">
        <v>777.7</v>
      </c>
      <c r="H4675" s="14">
        <f t="shared" si="288"/>
        <v>166570.58572</v>
      </c>
      <c r="I4675" s="11">
        <f t="shared" si="289"/>
        <v>20206</v>
      </c>
      <c r="J4675" s="11">
        <f t="shared" si="290"/>
        <v>21418.36</v>
      </c>
      <c r="K4675" s="11">
        <f t="shared" si="291"/>
        <v>0</v>
      </c>
    </row>
    <row r="4676" spans="1:11" s="11" customFormat="1">
      <c r="A4676" s="32">
        <v>2018</v>
      </c>
      <c r="B4676" s="32">
        <v>7512</v>
      </c>
      <c r="C4676" s="33" t="s">
        <v>563</v>
      </c>
      <c r="D4676" s="33" t="s">
        <v>564</v>
      </c>
      <c r="E4676" s="34">
        <v>1139386</v>
      </c>
      <c r="F4676" s="35">
        <v>1.02</v>
      </c>
      <c r="G4676" s="34">
        <v>290.2</v>
      </c>
      <c r="H4676" s="14">
        <f t="shared" si="288"/>
        <v>3372628.1354399999</v>
      </c>
      <c r="I4676" s="11">
        <f t="shared" si="289"/>
        <v>1139386</v>
      </c>
      <c r="J4676" s="11">
        <f t="shared" si="290"/>
        <v>1162173.72</v>
      </c>
      <c r="K4676" s="11">
        <f t="shared" si="291"/>
        <v>0</v>
      </c>
    </row>
    <row r="4677" spans="1:11" s="11" customFormat="1">
      <c r="A4677" s="32">
        <v>2018</v>
      </c>
      <c r="B4677" s="32">
        <v>7538</v>
      </c>
      <c r="C4677" s="33" t="s">
        <v>565</v>
      </c>
      <c r="D4677" s="33" t="s">
        <v>566</v>
      </c>
      <c r="E4677" s="34">
        <v>209</v>
      </c>
      <c r="F4677" s="35">
        <v>5.78</v>
      </c>
      <c r="G4677" s="34">
        <v>1578.2</v>
      </c>
      <c r="H4677" s="14">
        <f t="shared" si="288"/>
        <v>19064.97164</v>
      </c>
      <c r="I4677" s="11">
        <f t="shared" si="289"/>
        <v>209</v>
      </c>
      <c r="J4677" s="11">
        <f t="shared" si="290"/>
        <v>1208.02</v>
      </c>
      <c r="K4677" s="11">
        <f t="shared" si="291"/>
        <v>0</v>
      </c>
    </row>
    <row r="4678" spans="1:11" s="11" customFormat="1">
      <c r="A4678" s="32">
        <v>2018</v>
      </c>
      <c r="B4678" s="32">
        <v>7538</v>
      </c>
      <c r="C4678" s="33" t="s">
        <v>565</v>
      </c>
      <c r="D4678" s="33" t="s">
        <v>566</v>
      </c>
      <c r="E4678" s="34">
        <v>865</v>
      </c>
      <c r="F4678" s="35">
        <v>5.78</v>
      </c>
      <c r="G4678" s="34">
        <v>1697.2</v>
      </c>
      <c r="H4678" s="14">
        <f t="shared" ref="H4678:H4741" si="292">IF(I4678="","",G4678/100*F4678*E4678)</f>
        <v>84854.9084</v>
      </c>
      <c r="I4678" s="11">
        <f t="shared" ref="I4678:I4741" si="293">IF(OR(G4678=".",F4678=".",E4678="."),"",E4678)</f>
        <v>865</v>
      </c>
      <c r="J4678" s="11">
        <f t="shared" ref="J4678:J4741" si="294">IF(I4678="","",F4678*I4678)</f>
        <v>4999.7</v>
      </c>
      <c r="K4678" s="11">
        <f t="shared" ref="K4678:K4741" si="295">IF(C4678="LIG",1,0)</f>
        <v>0</v>
      </c>
    </row>
    <row r="4679" spans="1:11" s="11" customFormat="1">
      <c r="A4679" s="32">
        <v>2018</v>
      </c>
      <c r="B4679" s="32">
        <v>7538</v>
      </c>
      <c r="C4679" s="33" t="s">
        <v>565</v>
      </c>
      <c r="D4679" s="33" t="s">
        <v>566</v>
      </c>
      <c r="E4679" s="34">
        <v>1356</v>
      </c>
      <c r="F4679" s="35">
        <v>5.78</v>
      </c>
      <c r="G4679" s="34">
        <v>1588</v>
      </c>
      <c r="H4679" s="14">
        <f t="shared" si="292"/>
        <v>124462.35840000003</v>
      </c>
      <c r="I4679" s="11">
        <f t="shared" si="293"/>
        <v>1356</v>
      </c>
      <c r="J4679" s="11">
        <f t="shared" si="294"/>
        <v>7837.68</v>
      </c>
      <c r="K4679" s="11">
        <f t="shared" si="295"/>
        <v>0</v>
      </c>
    </row>
    <row r="4680" spans="1:11" s="11" customFormat="1">
      <c r="A4680" s="32">
        <v>2018</v>
      </c>
      <c r="B4680" s="32">
        <v>7538</v>
      </c>
      <c r="C4680" s="33" t="s">
        <v>565</v>
      </c>
      <c r="D4680" s="33" t="s">
        <v>566</v>
      </c>
      <c r="E4680" s="34">
        <v>704</v>
      </c>
      <c r="F4680" s="35">
        <v>5.78</v>
      </c>
      <c r="G4680" s="34">
        <v>1376.4</v>
      </c>
      <c r="H4680" s="14">
        <f t="shared" si="292"/>
        <v>56007.36768000001</v>
      </c>
      <c r="I4680" s="11">
        <f t="shared" si="293"/>
        <v>704</v>
      </c>
      <c r="J4680" s="11">
        <f t="shared" si="294"/>
        <v>4069.1200000000003</v>
      </c>
      <c r="K4680" s="11">
        <f t="shared" si="295"/>
        <v>0</v>
      </c>
    </row>
    <row r="4681" spans="1:11" s="11" customFormat="1">
      <c r="A4681" s="32">
        <v>2018</v>
      </c>
      <c r="B4681" s="32">
        <v>7538</v>
      </c>
      <c r="C4681" s="33" t="s">
        <v>563</v>
      </c>
      <c r="D4681" s="33" t="s">
        <v>564</v>
      </c>
      <c r="E4681" s="34">
        <v>2596</v>
      </c>
      <c r="F4681" s="35">
        <v>1.034</v>
      </c>
      <c r="G4681" s="34">
        <v>621.4</v>
      </c>
      <c r="H4681" s="14">
        <f t="shared" si="292"/>
        <v>16680.016495999997</v>
      </c>
      <c r="I4681" s="11">
        <f t="shared" si="293"/>
        <v>2596</v>
      </c>
      <c r="J4681" s="11">
        <f t="shared" si="294"/>
        <v>2684.2640000000001</v>
      </c>
      <c r="K4681" s="11">
        <f t="shared" si="295"/>
        <v>0</v>
      </c>
    </row>
    <row r="4682" spans="1:11" s="11" customFormat="1">
      <c r="A4682" s="32">
        <v>2018</v>
      </c>
      <c r="B4682" s="32">
        <v>7538</v>
      </c>
      <c r="C4682" s="33" t="s">
        <v>563</v>
      </c>
      <c r="D4682" s="33" t="s">
        <v>564</v>
      </c>
      <c r="E4682" s="34">
        <v>293153</v>
      </c>
      <c r="F4682" s="35">
        <v>1.034</v>
      </c>
      <c r="G4682" s="34">
        <v>382.9</v>
      </c>
      <c r="H4682" s="14">
        <f t="shared" si="292"/>
        <v>1160647.253458</v>
      </c>
      <c r="I4682" s="11">
        <f t="shared" si="293"/>
        <v>293153</v>
      </c>
      <c r="J4682" s="11">
        <f t="shared" si="294"/>
        <v>303120.20199999999</v>
      </c>
      <c r="K4682" s="11">
        <f t="shared" si="295"/>
        <v>0</v>
      </c>
    </row>
    <row r="4683" spans="1:11" s="11" customFormat="1">
      <c r="A4683" s="32">
        <v>2018</v>
      </c>
      <c r="B4683" s="32">
        <v>7604</v>
      </c>
      <c r="C4683" s="33" t="s">
        <v>563</v>
      </c>
      <c r="D4683" s="33" t="s">
        <v>564</v>
      </c>
      <c r="E4683" s="34">
        <v>195968</v>
      </c>
      <c r="F4683" s="35">
        <v>1.012</v>
      </c>
      <c r="G4683" s="34">
        <v>414.9</v>
      </c>
      <c r="H4683" s="14">
        <f t="shared" si="292"/>
        <v>822828.08678400004</v>
      </c>
      <c r="I4683" s="11">
        <f t="shared" si="293"/>
        <v>195968</v>
      </c>
      <c r="J4683" s="11">
        <f t="shared" si="294"/>
        <v>198319.61600000001</v>
      </c>
      <c r="K4683" s="11">
        <f t="shared" si="295"/>
        <v>0</v>
      </c>
    </row>
    <row r="4684" spans="1:11" s="11" customFormat="1">
      <c r="A4684" s="32">
        <v>2018</v>
      </c>
      <c r="B4684" s="32">
        <v>7605</v>
      </c>
      <c r="C4684" s="33" t="s">
        <v>563</v>
      </c>
      <c r="D4684" s="33" t="s">
        <v>564</v>
      </c>
      <c r="E4684" s="34">
        <v>28645</v>
      </c>
      <c r="F4684" s="35">
        <v>1.097</v>
      </c>
      <c r="G4684" s="34">
        <v>473.9</v>
      </c>
      <c r="H4684" s="14">
        <f t="shared" si="292"/>
        <v>148916.274535</v>
      </c>
      <c r="I4684" s="11">
        <f t="shared" si="293"/>
        <v>28645</v>
      </c>
      <c r="J4684" s="11">
        <f t="shared" si="294"/>
        <v>31423.564999999999</v>
      </c>
      <c r="K4684" s="11">
        <f t="shared" si="295"/>
        <v>0</v>
      </c>
    </row>
    <row r="4685" spans="1:11" s="11" customFormat="1">
      <c r="A4685" s="32">
        <v>2018</v>
      </c>
      <c r="B4685" s="32">
        <v>7699</v>
      </c>
      <c r="C4685" s="33" t="s">
        <v>563</v>
      </c>
      <c r="D4685" s="33" t="s">
        <v>564</v>
      </c>
      <c r="E4685" s="34">
        <v>757547</v>
      </c>
      <c r="F4685" s="35">
        <v>1.02</v>
      </c>
      <c r="G4685" s="34">
        <v>492.8</v>
      </c>
      <c r="H4685" s="14">
        <f t="shared" si="292"/>
        <v>3807855.44832</v>
      </c>
      <c r="I4685" s="11">
        <f t="shared" si="293"/>
        <v>757547</v>
      </c>
      <c r="J4685" s="11">
        <f t="shared" si="294"/>
        <v>772697.94000000006</v>
      </c>
      <c r="K4685" s="11">
        <f t="shared" si="295"/>
        <v>0</v>
      </c>
    </row>
    <row r="4686" spans="1:11" s="11" customFormat="1">
      <c r="A4686" s="32">
        <v>2018</v>
      </c>
      <c r="B4686" s="32">
        <v>7709</v>
      </c>
      <c r="C4686" s="33" t="s">
        <v>565</v>
      </c>
      <c r="D4686" s="33" t="s">
        <v>566</v>
      </c>
      <c r="E4686" s="34">
        <v>258</v>
      </c>
      <c r="F4686" s="35">
        <v>5.8</v>
      </c>
      <c r="G4686" s="34" t="s">
        <v>364</v>
      </c>
      <c r="H4686" s="14" t="str">
        <f t="shared" si="292"/>
        <v/>
      </c>
      <c r="I4686" s="11" t="str">
        <f t="shared" si="293"/>
        <v/>
      </c>
      <c r="J4686" s="11" t="str">
        <f t="shared" si="294"/>
        <v/>
      </c>
      <c r="K4686" s="11">
        <f t="shared" si="295"/>
        <v>0</v>
      </c>
    </row>
    <row r="4687" spans="1:11" s="11" customFormat="1">
      <c r="A4687" s="32">
        <v>2018</v>
      </c>
      <c r="B4687" s="32">
        <v>7709</v>
      </c>
      <c r="C4687" s="33" t="s">
        <v>563</v>
      </c>
      <c r="D4687" s="33" t="s">
        <v>564</v>
      </c>
      <c r="E4687" s="34">
        <v>349095</v>
      </c>
      <c r="F4687" s="35">
        <v>1.02</v>
      </c>
      <c r="G4687" s="34" t="s">
        <v>364</v>
      </c>
      <c r="H4687" s="14" t="str">
        <f t="shared" si="292"/>
        <v/>
      </c>
      <c r="I4687" s="11" t="str">
        <f t="shared" si="293"/>
        <v/>
      </c>
      <c r="J4687" s="11" t="str">
        <f t="shared" si="294"/>
        <v/>
      </c>
      <c r="K4687" s="11">
        <f t="shared" si="295"/>
        <v>0</v>
      </c>
    </row>
    <row r="4688" spans="1:11" s="11" customFormat="1">
      <c r="A4688" s="32">
        <v>2018</v>
      </c>
      <c r="B4688" s="32">
        <v>7710</v>
      </c>
      <c r="C4688" s="33" t="s">
        <v>563</v>
      </c>
      <c r="D4688" s="33" t="s">
        <v>564</v>
      </c>
      <c r="E4688" s="34">
        <v>6531523</v>
      </c>
      <c r="F4688" s="35">
        <v>1.03</v>
      </c>
      <c r="G4688" s="34" t="s">
        <v>364</v>
      </c>
      <c r="H4688" s="14" t="str">
        <f t="shared" si="292"/>
        <v/>
      </c>
      <c r="I4688" s="11" t="str">
        <f t="shared" si="293"/>
        <v/>
      </c>
      <c r="J4688" s="11" t="str">
        <f t="shared" si="294"/>
        <v/>
      </c>
      <c r="K4688" s="11">
        <f t="shared" si="295"/>
        <v>0</v>
      </c>
    </row>
    <row r="4689" spans="1:11" s="11" customFormat="1">
      <c r="A4689" s="32">
        <v>2018</v>
      </c>
      <c r="B4689" s="32">
        <v>7721</v>
      </c>
      <c r="C4689" s="33" t="s">
        <v>563</v>
      </c>
      <c r="D4689" s="33" t="s">
        <v>564</v>
      </c>
      <c r="E4689" s="34">
        <v>1066405</v>
      </c>
      <c r="F4689" s="35">
        <v>1.018</v>
      </c>
      <c r="G4689" s="34">
        <v>323.60000000000002</v>
      </c>
      <c r="H4689" s="14">
        <f t="shared" si="292"/>
        <v>3513002.5384400003</v>
      </c>
      <c r="I4689" s="11">
        <f t="shared" si="293"/>
        <v>1066405</v>
      </c>
      <c r="J4689" s="11">
        <f t="shared" si="294"/>
        <v>1085600.29</v>
      </c>
      <c r="K4689" s="11">
        <f t="shared" si="295"/>
        <v>0</v>
      </c>
    </row>
    <row r="4690" spans="1:11" s="11" customFormat="1">
      <c r="A4690" s="32">
        <v>2018</v>
      </c>
      <c r="B4690" s="32">
        <v>7754</v>
      </c>
      <c r="C4690" s="33" t="s">
        <v>563</v>
      </c>
      <c r="D4690" s="33" t="s">
        <v>564</v>
      </c>
      <c r="E4690" s="34">
        <v>7393</v>
      </c>
      <c r="F4690" s="35">
        <v>1.034</v>
      </c>
      <c r="G4690" s="34">
        <v>461.2</v>
      </c>
      <c r="H4690" s="14">
        <f t="shared" si="292"/>
        <v>35255.797544000001</v>
      </c>
      <c r="I4690" s="11">
        <f t="shared" si="293"/>
        <v>7393</v>
      </c>
      <c r="J4690" s="11">
        <f t="shared" si="294"/>
        <v>7644.3620000000001</v>
      </c>
      <c r="K4690" s="11">
        <f t="shared" si="295"/>
        <v>0</v>
      </c>
    </row>
    <row r="4691" spans="1:11" s="11" customFormat="1">
      <c r="A4691" s="32">
        <v>2018</v>
      </c>
      <c r="B4691" s="32">
        <v>7754</v>
      </c>
      <c r="C4691" s="33" t="s">
        <v>563</v>
      </c>
      <c r="D4691" s="33" t="s">
        <v>564</v>
      </c>
      <c r="E4691" s="34">
        <v>1235</v>
      </c>
      <c r="F4691" s="35">
        <v>1.034</v>
      </c>
      <c r="G4691" s="34">
        <v>716.9</v>
      </c>
      <c r="H4691" s="14">
        <f t="shared" si="292"/>
        <v>9154.7413099999994</v>
      </c>
      <c r="I4691" s="11">
        <f t="shared" si="293"/>
        <v>1235</v>
      </c>
      <c r="J4691" s="11">
        <f t="shared" si="294"/>
        <v>1276.99</v>
      </c>
      <c r="K4691" s="11">
        <f t="shared" si="295"/>
        <v>0</v>
      </c>
    </row>
    <row r="4692" spans="1:11" s="11" customFormat="1">
      <c r="A4692" s="32">
        <v>2018</v>
      </c>
      <c r="B4692" s="32">
        <v>7757</v>
      </c>
      <c r="C4692" s="33" t="s">
        <v>563</v>
      </c>
      <c r="D4692" s="33" t="s">
        <v>564</v>
      </c>
      <c r="E4692" s="34">
        <v>218120</v>
      </c>
      <c r="F4692" s="35">
        <v>1.046</v>
      </c>
      <c r="G4692" s="34">
        <v>218.9</v>
      </c>
      <c r="H4692" s="14">
        <f t="shared" si="292"/>
        <v>499428.05528000009</v>
      </c>
      <c r="I4692" s="11">
        <f t="shared" si="293"/>
        <v>218120</v>
      </c>
      <c r="J4692" s="11">
        <f t="shared" si="294"/>
        <v>228153.52000000002</v>
      </c>
      <c r="K4692" s="11">
        <f t="shared" si="295"/>
        <v>0</v>
      </c>
    </row>
    <row r="4693" spans="1:11" s="11" customFormat="1">
      <c r="A4693" s="32">
        <v>2018</v>
      </c>
      <c r="B4693" s="32">
        <v>7757</v>
      </c>
      <c r="C4693" s="33" t="s">
        <v>563</v>
      </c>
      <c r="D4693" s="33" t="s">
        <v>564</v>
      </c>
      <c r="E4693" s="34">
        <v>63289</v>
      </c>
      <c r="F4693" s="35">
        <v>1.046</v>
      </c>
      <c r="G4693" s="34">
        <v>228.4</v>
      </c>
      <c r="H4693" s="14">
        <f t="shared" si="292"/>
        <v>151201.47149600001</v>
      </c>
      <c r="I4693" s="11">
        <f t="shared" si="293"/>
        <v>63289</v>
      </c>
      <c r="J4693" s="11">
        <f t="shared" si="294"/>
        <v>66200.294000000009</v>
      </c>
      <c r="K4693" s="11">
        <f t="shared" si="295"/>
        <v>0</v>
      </c>
    </row>
    <row r="4694" spans="1:11" s="11" customFormat="1">
      <c r="A4694" s="32">
        <v>2018</v>
      </c>
      <c r="B4694" s="32">
        <v>7757</v>
      </c>
      <c r="C4694" s="33" t="s">
        <v>563</v>
      </c>
      <c r="D4694" s="33" t="s">
        <v>564</v>
      </c>
      <c r="E4694" s="34">
        <v>57361</v>
      </c>
      <c r="F4694" s="35">
        <v>1.046</v>
      </c>
      <c r="G4694" s="34">
        <v>245.9</v>
      </c>
      <c r="H4694" s="14">
        <f t="shared" si="292"/>
        <v>147539.031154</v>
      </c>
      <c r="I4694" s="11">
        <f t="shared" si="293"/>
        <v>57361</v>
      </c>
      <c r="J4694" s="11">
        <f t="shared" si="294"/>
        <v>59999.606</v>
      </c>
      <c r="K4694" s="11">
        <f t="shared" si="295"/>
        <v>0</v>
      </c>
    </row>
    <row r="4695" spans="1:11" s="11" customFormat="1">
      <c r="A4695" s="32">
        <v>2018</v>
      </c>
      <c r="B4695" s="32">
        <v>7757</v>
      </c>
      <c r="C4695" s="33" t="s">
        <v>563</v>
      </c>
      <c r="D4695" s="33" t="s">
        <v>564</v>
      </c>
      <c r="E4695" s="34">
        <v>20076</v>
      </c>
      <c r="F4695" s="35">
        <v>1.046</v>
      </c>
      <c r="G4695" s="34">
        <v>255.3</v>
      </c>
      <c r="H4695" s="14">
        <f t="shared" si="292"/>
        <v>53611.713287999999</v>
      </c>
      <c r="I4695" s="11">
        <f t="shared" si="293"/>
        <v>20076</v>
      </c>
      <c r="J4695" s="11">
        <f t="shared" si="294"/>
        <v>20999.495999999999</v>
      </c>
      <c r="K4695" s="11">
        <f t="shared" si="295"/>
        <v>0</v>
      </c>
    </row>
    <row r="4696" spans="1:11" s="11" customFormat="1">
      <c r="A4696" s="32">
        <v>2018</v>
      </c>
      <c r="B4696" s="32">
        <v>7757</v>
      </c>
      <c r="C4696" s="33" t="s">
        <v>563</v>
      </c>
      <c r="D4696" s="33" t="s">
        <v>564</v>
      </c>
      <c r="E4696" s="34">
        <v>15284</v>
      </c>
      <c r="F4696" s="35">
        <v>1.046</v>
      </c>
      <c r="G4696" s="34">
        <v>251.4</v>
      </c>
      <c r="H4696" s="14">
        <f t="shared" si="292"/>
        <v>40191.478896000008</v>
      </c>
      <c r="I4696" s="11">
        <f t="shared" si="293"/>
        <v>15284</v>
      </c>
      <c r="J4696" s="11">
        <f t="shared" si="294"/>
        <v>15987.064</v>
      </c>
      <c r="K4696" s="11">
        <f t="shared" si="295"/>
        <v>0</v>
      </c>
    </row>
    <row r="4697" spans="1:11" s="11" customFormat="1">
      <c r="A4697" s="32">
        <v>2018</v>
      </c>
      <c r="B4697" s="32">
        <v>7757</v>
      </c>
      <c r="C4697" s="33" t="s">
        <v>563</v>
      </c>
      <c r="D4697" s="33" t="s">
        <v>564</v>
      </c>
      <c r="E4697" s="34">
        <v>14340</v>
      </c>
      <c r="F4697" s="35">
        <v>1.046</v>
      </c>
      <c r="G4697" s="34">
        <v>247.9</v>
      </c>
      <c r="H4697" s="14">
        <f t="shared" si="292"/>
        <v>37184.107560000004</v>
      </c>
      <c r="I4697" s="11">
        <f t="shared" si="293"/>
        <v>14340</v>
      </c>
      <c r="J4697" s="11">
        <f t="shared" si="294"/>
        <v>14999.640000000001</v>
      </c>
      <c r="K4697" s="11">
        <f t="shared" si="295"/>
        <v>0</v>
      </c>
    </row>
    <row r="4698" spans="1:11" s="11" customFormat="1">
      <c r="A4698" s="32">
        <v>2018</v>
      </c>
      <c r="B4698" s="32">
        <v>7757</v>
      </c>
      <c r="C4698" s="33" t="s">
        <v>563</v>
      </c>
      <c r="D4698" s="33" t="s">
        <v>564</v>
      </c>
      <c r="E4698" s="34">
        <v>223231</v>
      </c>
      <c r="F4698" s="35">
        <v>1.046</v>
      </c>
      <c r="G4698" s="34">
        <v>223.8</v>
      </c>
      <c r="H4698" s="14">
        <f t="shared" si="292"/>
        <v>522572.16298800003</v>
      </c>
      <c r="I4698" s="11">
        <f t="shared" si="293"/>
        <v>223231</v>
      </c>
      <c r="J4698" s="11">
        <f t="shared" si="294"/>
        <v>233499.62600000002</v>
      </c>
      <c r="K4698" s="11">
        <f t="shared" si="295"/>
        <v>0</v>
      </c>
    </row>
    <row r="4699" spans="1:11" s="11" customFormat="1">
      <c r="A4699" s="32">
        <v>2018</v>
      </c>
      <c r="B4699" s="32">
        <v>7757</v>
      </c>
      <c r="C4699" s="33" t="s">
        <v>563</v>
      </c>
      <c r="D4699" s="33" t="s">
        <v>564</v>
      </c>
      <c r="E4699" s="34">
        <v>736011</v>
      </c>
      <c r="F4699" s="35">
        <v>1.046</v>
      </c>
      <c r="G4699" s="34">
        <v>231.5</v>
      </c>
      <c r="H4699" s="14">
        <f t="shared" si="292"/>
        <v>1782243.27639</v>
      </c>
      <c r="I4699" s="11">
        <f t="shared" si="293"/>
        <v>736011</v>
      </c>
      <c r="J4699" s="11">
        <f t="shared" si="294"/>
        <v>769867.50600000005</v>
      </c>
      <c r="K4699" s="11">
        <f t="shared" si="295"/>
        <v>0</v>
      </c>
    </row>
    <row r="4700" spans="1:11" s="11" customFormat="1">
      <c r="A4700" s="32">
        <v>2018</v>
      </c>
      <c r="B4700" s="32">
        <v>7757</v>
      </c>
      <c r="C4700" s="33" t="s">
        <v>563</v>
      </c>
      <c r="D4700" s="33" t="s">
        <v>564</v>
      </c>
      <c r="E4700" s="34">
        <v>425430</v>
      </c>
      <c r="F4700" s="35">
        <v>1.046</v>
      </c>
      <c r="G4700" s="34">
        <v>288.39999999999998</v>
      </c>
      <c r="H4700" s="14">
        <f t="shared" si="292"/>
        <v>1283379.36552</v>
      </c>
      <c r="I4700" s="11">
        <f t="shared" si="293"/>
        <v>425430</v>
      </c>
      <c r="J4700" s="11">
        <f t="shared" si="294"/>
        <v>444999.78</v>
      </c>
      <c r="K4700" s="11">
        <f t="shared" si="295"/>
        <v>0</v>
      </c>
    </row>
    <row r="4701" spans="1:11" s="11" customFormat="1">
      <c r="A4701" s="32">
        <v>2018</v>
      </c>
      <c r="B4701" s="32">
        <v>7757</v>
      </c>
      <c r="C4701" s="33" t="s">
        <v>563</v>
      </c>
      <c r="D4701" s="33" t="s">
        <v>564</v>
      </c>
      <c r="E4701" s="34">
        <v>410059</v>
      </c>
      <c r="F4701" s="35">
        <v>1.046</v>
      </c>
      <c r="G4701" s="34">
        <v>226.1</v>
      </c>
      <c r="H4701" s="14">
        <f t="shared" si="292"/>
        <v>969791.99535400001</v>
      </c>
      <c r="I4701" s="11">
        <f t="shared" si="293"/>
        <v>410059</v>
      </c>
      <c r="J4701" s="11">
        <f t="shared" si="294"/>
        <v>428921.71400000004</v>
      </c>
      <c r="K4701" s="11">
        <f t="shared" si="295"/>
        <v>0</v>
      </c>
    </row>
    <row r="4702" spans="1:11" s="11" customFormat="1">
      <c r="A4702" s="32">
        <v>2018</v>
      </c>
      <c r="B4702" s="32">
        <v>7757</v>
      </c>
      <c r="C4702" s="33" t="s">
        <v>563</v>
      </c>
      <c r="D4702" s="33" t="s">
        <v>564</v>
      </c>
      <c r="E4702" s="34">
        <v>267686</v>
      </c>
      <c r="F4702" s="35">
        <v>1.046</v>
      </c>
      <c r="G4702" s="34">
        <v>258.89999999999998</v>
      </c>
      <c r="H4702" s="14">
        <f t="shared" si="292"/>
        <v>724918.85048400005</v>
      </c>
      <c r="I4702" s="11">
        <f t="shared" si="293"/>
        <v>267686</v>
      </c>
      <c r="J4702" s="11">
        <f t="shared" si="294"/>
        <v>279999.55599999998</v>
      </c>
      <c r="K4702" s="11">
        <f t="shared" si="295"/>
        <v>0</v>
      </c>
    </row>
    <row r="4703" spans="1:11" s="11" customFormat="1">
      <c r="A4703" s="32">
        <v>2018</v>
      </c>
      <c r="B4703" s="32">
        <v>7757</v>
      </c>
      <c r="C4703" s="33" t="s">
        <v>563</v>
      </c>
      <c r="D4703" s="33" t="s">
        <v>564</v>
      </c>
      <c r="E4703" s="34">
        <v>262572</v>
      </c>
      <c r="F4703" s="35">
        <v>1.046</v>
      </c>
      <c r="G4703" s="34">
        <v>213</v>
      </c>
      <c r="H4703" s="14">
        <f t="shared" si="292"/>
        <v>585005.16456000006</v>
      </c>
      <c r="I4703" s="11">
        <f t="shared" si="293"/>
        <v>262572</v>
      </c>
      <c r="J4703" s="11">
        <f t="shared" si="294"/>
        <v>274650.31200000003</v>
      </c>
      <c r="K4703" s="11">
        <f t="shared" si="295"/>
        <v>0</v>
      </c>
    </row>
    <row r="4704" spans="1:11" s="11" customFormat="1">
      <c r="A4704" s="32">
        <v>2018</v>
      </c>
      <c r="B4704" s="32">
        <v>7759</v>
      </c>
      <c r="C4704" s="33" t="s">
        <v>563</v>
      </c>
      <c r="D4704" s="33" t="s">
        <v>564</v>
      </c>
      <c r="E4704" s="34">
        <v>5352</v>
      </c>
      <c r="F4704" s="35">
        <v>1.04</v>
      </c>
      <c r="G4704" s="34">
        <v>302.2</v>
      </c>
      <c r="H4704" s="14">
        <f t="shared" si="292"/>
        <v>16820.693759999998</v>
      </c>
      <c r="I4704" s="11">
        <f t="shared" si="293"/>
        <v>5352</v>
      </c>
      <c r="J4704" s="11">
        <f t="shared" si="294"/>
        <v>5566.08</v>
      </c>
      <c r="K4704" s="11">
        <f t="shared" si="295"/>
        <v>0</v>
      </c>
    </row>
    <row r="4705" spans="1:11" s="11" customFormat="1">
      <c r="A4705" s="32">
        <v>2018</v>
      </c>
      <c r="B4705" s="32">
        <v>7759</v>
      </c>
      <c r="C4705" s="33" t="s">
        <v>563</v>
      </c>
      <c r="D4705" s="33" t="s">
        <v>564</v>
      </c>
      <c r="E4705" s="34">
        <v>71524</v>
      </c>
      <c r="F4705" s="35">
        <v>1.04</v>
      </c>
      <c r="G4705" s="34">
        <v>302.2</v>
      </c>
      <c r="H4705" s="14">
        <f t="shared" si="292"/>
        <v>224791.34912</v>
      </c>
      <c r="I4705" s="11">
        <f t="shared" si="293"/>
        <v>71524</v>
      </c>
      <c r="J4705" s="11">
        <f t="shared" si="294"/>
        <v>74384.960000000006</v>
      </c>
      <c r="K4705" s="11">
        <f t="shared" si="295"/>
        <v>0</v>
      </c>
    </row>
    <row r="4706" spans="1:11" s="11" customFormat="1">
      <c r="A4706" s="32">
        <v>2018</v>
      </c>
      <c r="B4706" s="32">
        <v>7759</v>
      </c>
      <c r="C4706" s="33" t="s">
        <v>563</v>
      </c>
      <c r="D4706" s="33" t="s">
        <v>564</v>
      </c>
      <c r="E4706" s="34">
        <v>31113</v>
      </c>
      <c r="F4706" s="35">
        <v>1.04</v>
      </c>
      <c r="G4706" s="34">
        <v>302.2</v>
      </c>
      <c r="H4706" s="14">
        <f t="shared" si="292"/>
        <v>97784.425439999992</v>
      </c>
      <c r="I4706" s="11">
        <f t="shared" si="293"/>
        <v>31113</v>
      </c>
      <c r="J4706" s="11">
        <f t="shared" si="294"/>
        <v>32357.52</v>
      </c>
      <c r="K4706" s="11">
        <f t="shared" si="295"/>
        <v>0</v>
      </c>
    </row>
    <row r="4707" spans="1:11" s="11" customFormat="1">
      <c r="A4707" s="32">
        <v>2018</v>
      </c>
      <c r="B4707" s="32">
        <v>7764</v>
      </c>
      <c r="C4707" s="33" t="s">
        <v>563</v>
      </c>
      <c r="D4707" s="33" t="s">
        <v>564</v>
      </c>
      <c r="E4707" s="34">
        <v>283</v>
      </c>
      <c r="F4707" s="35">
        <v>1.03</v>
      </c>
      <c r="G4707" s="34" t="s">
        <v>364</v>
      </c>
      <c r="H4707" s="14" t="str">
        <f t="shared" si="292"/>
        <v/>
      </c>
      <c r="I4707" s="11" t="str">
        <f t="shared" si="293"/>
        <v/>
      </c>
      <c r="J4707" s="11" t="str">
        <f t="shared" si="294"/>
        <v/>
      </c>
      <c r="K4707" s="11">
        <f t="shared" si="295"/>
        <v>0</v>
      </c>
    </row>
    <row r="4708" spans="1:11" s="11" customFormat="1">
      <c r="A4708" s="32">
        <v>2018</v>
      </c>
      <c r="B4708" s="32">
        <v>7764</v>
      </c>
      <c r="C4708" s="33" t="s">
        <v>565</v>
      </c>
      <c r="D4708" s="33" t="s">
        <v>566</v>
      </c>
      <c r="E4708" s="34">
        <v>534</v>
      </c>
      <c r="F4708" s="35">
        <v>5.8</v>
      </c>
      <c r="G4708" s="34" t="s">
        <v>364</v>
      </c>
      <c r="H4708" s="14" t="str">
        <f t="shared" si="292"/>
        <v/>
      </c>
      <c r="I4708" s="11" t="str">
        <f t="shared" si="293"/>
        <v/>
      </c>
      <c r="J4708" s="11" t="str">
        <f t="shared" si="294"/>
        <v/>
      </c>
      <c r="K4708" s="11">
        <f t="shared" si="295"/>
        <v>0</v>
      </c>
    </row>
    <row r="4709" spans="1:11" s="11" customFormat="1">
      <c r="A4709" s="32">
        <v>2018</v>
      </c>
      <c r="B4709" s="32">
        <v>7764</v>
      </c>
      <c r="C4709" s="33" t="s">
        <v>563</v>
      </c>
      <c r="D4709" s="33" t="s">
        <v>564</v>
      </c>
      <c r="E4709" s="34">
        <v>12312</v>
      </c>
      <c r="F4709" s="35">
        <v>1.03</v>
      </c>
      <c r="G4709" s="34" t="s">
        <v>364</v>
      </c>
      <c r="H4709" s="14" t="str">
        <f t="shared" si="292"/>
        <v/>
      </c>
      <c r="I4709" s="11" t="str">
        <f t="shared" si="293"/>
        <v/>
      </c>
      <c r="J4709" s="11" t="str">
        <f t="shared" si="294"/>
        <v/>
      </c>
      <c r="K4709" s="11">
        <f t="shared" si="295"/>
        <v>0</v>
      </c>
    </row>
    <row r="4710" spans="1:11" s="11" customFormat="1">
      <c r="A4710" s="32">
        <v>2018</v>
      </c>
      <c r="B4710" s="32">
        <v>7790</v>
      </c>
      <c r="C4710" s="33" t="s">
        <v>353</v>
      </c>
      <c r="D4710" s="33" t="s">
        <v>354</v>
      </c>
      <c r="E4710" s="34">
        <v>152613</v>
      </c>
      <c r="F4710" s="35">
        <v>19</v>
      </c>
      <c r="G4710" s="34">
        <v>239</v>
      </c>
      <c r="H4710" s="14">
        <f t="shared" si="292"/>
        <v>6930156.330000001</v>
      </c>
      <c r="I4710" s="11">
        <f t="shared" si="293"/>
        <v>152613</v>
      </c>
      <c r="J4710" s="11">
        <f t="shared" si="294"/>
        <v>2899647</v>
      </c>
      <c r="K4710" s="11">
        <f t="shared" si="295"/>
        <v>0</v>
      </c>
    </row>
    <row r="4711" spans="1:11" s="11" customFormat="1">
      <c r="A4711" s="32">
        <v>2018</v>
      </c>
      <c r="B4711" s="32">
        <v>7805</v>
      </c>
      <c r="C4711" s="33" t="s">
        <v>565</v>
      </c>
      <c r="D4711" s="33" t="s">
        <v>566</v>
      </c>
      <c r="E4711" s="34">
        <v>764</v>
      </c>
      <c r="F4711" s="35">
        <v>5.9</v>
      </c>
      <c r="G4711" s="34">
        <v>1619.8</v>
      </c>
      <c r="H4711" s="14">
        <f t="shared" si="292"/>
        <v>73014.104800000001</v>
      </c>
      <c r="I4711" s="11">
        <f t="shared" si="293"/>
        <v>764</v>
      </c>
      <c r="J4711" s="11">
        <f t="shared" si="294"/>
        <v>4507.6000000000004</v>
      </c>
      <c r="K4711" s="11">
        <f t="shared" si="295"/>
        <v>0</v>
      </c>
    </row>
    <row r="4712" spans="1:11" s="11" customFormat="1">
      <c r="A4712" s="32">
        <v>2018</v>
      </c>
      <c r="B4712" s="32">
        <v>7805</v>
      </c>
      <c r="C4712" s="33" t="s">
        <v>563</v>
      </c>
      <c r="D4712" s="33" t="s">
        <v>564</v>
      </c>
      <c r="E4712" s="34">
        <v>690056</v>
      </c>
      <c r="F4712" s="35">
        <v>1.0269999999999999</v>
      </c>
      <c r="G4712" s="34">
        <v>439.1</v>
      </c>
      <c r="H4712" s="14">
        <f t="shared" si="292"/>
        <v>3111846.8651919998</v>
      </c>
      <c r="I4712" s="11">
        <f t="shared" si="293"/>
        <v>690056</v>
      </c>
      <c r="J4712" s="11">
        <f t="shared" si="294"/>
        <v>708687.51199999999</v>
      </c>
      <c r="K4712" s="11">
        <f t="shared" si="295"/>
        <v>0</v>
      </c>
    </row>
    <row r="4713" spans="1:11" s="11" customFormat="1">
      <c r="A4713" s="32">
        <v>2018</v>
      </c>
      <c r="B4713" s="32">
        <v>7805</v>
      </c>
      <c r="C4713" s="33" t="s">
        <v>563</v>
      </c>
      <c r="D4713" s="33" t="s">
        <v>564</v>
      </c>
      <c r="E4713" s="34">
        <v>747997</v>
      </c>
      <c r="F4713" s="35">
        <v>1.0269999999999999</v>
      </c>
      <c r="G4713" s="34">
        <v>439.1</v>
      </c>
      <c r="H4713" s="14">
        <f t="shared" si="292"/>
        <v>3373135.1073290003</v>
      </c>
      <c r="I4713" s="11">
        <f t="shared" si="293"/>
        <v>747997</v>
      </c>
      <c r="J4713" s="11">
        <f t="shared" si="294"/>
        <v>768192.91899999988</v>
      </c>
      <c r="K4713" s="11">
        <f t="shared" si="295"/>
        <v>0</v>
      </c>
    </row>
    <row r="4714" spans="1:11" s="11" customFormat="1">
      <c r="A4714" s="32">
        <v>2018</v>
      </c>
      <c r="B4714" s="32">
        <v>7805</v>
      </c>
      <c r="C4714" s="33" t="s">
        <v>563</v>
      </c>
      <c r="D4714" s="33" t="s">
        <v>564</v>
      </c>
      <c r="E4714" s="34">
        <v>919695</v>
      </c>
      <c r="F4714" s="35">
        <v>1.0269999999999999</v>
      </c>
      <c r="G4714" s="34">
        <v>439.1</v>
      </c>
      <c r="H4714" s="14">
        <f t="shared" si="292"/>
        <v>4147417.0251150001</v>
      </c>
      <c r="I4714" s="11">
        <f t="shared" si="293"/>
        <v>919695</v>
      </c>
      <c r="J4714" s="11">
        <f t="shared" si="294"/>
        <v>944526.7649999999</v>
      </c>
      <c r="K4714" s="11">
        <f t="shared" si="295"/>
        <v>0</v>
      </c>
    </row>
    <row r="4715" spans="1:11" s="11" customFormat="1">
      <c r="A4715" s="32">
        <v>2018</v>
      </c>
      <c r="B4715" s="32">
        <v>7805</v>
      </c>
      <c r="C4715" s="33" t="s">
        <v>563</v>
      </c>
      <c r="D4715" s="33" t="s">
        <v>564</v>
      </c>
      <c r="E4715" s="34">
        <v>638089</v>
      </c>
      <c r="F4715" s="35">
        <v>1.0269999999999999</v>
      </c>
      <c r="G4715" s="34">
        <v>439.1</v>
      </c>
      <c r="H4715" s="14">
        <f t="shared" si="292"/>
        <v>2877498.716573</v>
      </c>
      <c r="I4715" s="11">
        <f t="shared" si="293"/>
        <v>638089</v>
      </c>
      <c r="J4715" s="11">
        <f t="shared" si="294"/>
        <v>655317.40299999993</v>
      </c>
      <c r="K4715" s="11">
        <f t="shared" si="295"/>
        <v>0</v>
      </c>
    </row>
    <row r="4716" spans="1:11" s="11" customFormat="1">
      <c r="A4716" s="32">
        <v>2018</v>
      </c>
      <c r="B4716" s="32">
        <v>7805</v>
      </c>
      <c r="C4716" s="33" t="s">
        <v>563</v>
      </c>
      <c r="D4716" s="33" t="s">
        <v>564</v>
      </c>
      <c r="E4716" s="34">
        <v>455778</v>
      </c>
      <c r="F4716" s="35">
        <v>1.0269999999999999</v>
      </c>
      <c r="G4716" s="34">
        <v>439.1</v>
      </c>
      <c r="H4716" s="14">
        <f t="shared" si="292"/>
        <v>2055356.870346</v>
      </c>
      <c r="I4716" s="11">
        <f t="shared" si="293"/>
        <v>455778</v>
      </c>
      <c r="J4716" s="11">
        <f t="shared" si="294"/>
        <v>468084.00599999994</v>
      </c>
      <c r="K4716" s="11">
        <f t="shared" si="295"/>
        <v>0</v>
      </c>
    </row>
    <row r="4717" spans="1:11" s="11" customFormat="1">
      <c r="A4717" s="32">
        <v>2018</v>
      </c>
      <c r="B4717" s="32">
        <v>7805</v>
      </c>
      <c r="C4717" s="33" t="s">
        <v>563</v>
      </c>
      <c r="D4717" s="33" t="s">
        <v>564</v>
      </c>
      <c r="E4717" s="34">
        <v>466069</v>
      </c>
      <c r="F4717" s="35">
        <v>1.0269999999999999</v>
      </c>
      <c r="G4717" s="34">
        <v>439.1</v>
      </c>
      <c r="H4717" s="14">
        <f t="shared" si="292"/>
        <v>2101764.7214330002</v>
      </c>
      <c r="I4717" s="11">
        <f t="shared" si="293"/>
        <v>466069</v>
      </c>
      <c r="J4717" s="11">
        <f t="shared" si="294"/>
        <v>478652.86299999995</v>
      </c>
      <c r="K4717" s="11">
        <f t="shared" si="295"/>
        <v>0</v>
      </c>
    </row>
    <row r="4718" spans="1:11" s="11" customFormat="1">
      <c r="A4718" s="32">
        <v>2018</v>
      </c>
      <c r="B4718" s="32">
        <v>7805</v>
      </c>
      <c r="C4718" s="33" t="s">
        <v>563</v>
      </c>
      <c r="D4718" s="33" t="s">
        <v>564</v>
      </c>
      <c r="E4718" s="34">
        <v>468707</v>
      </c>
      <c r="F4718" s="35">
        <v>1.0269999999999999</v>
      </c>
      <c r="G4718" s="34">
        <v>439.1</v>
      </c>
      <c r="H4718" s="14">
        <f t="shared" si="292"/>
        <v>2113660.9327989998</v>
      </c>
      <c r="I4718" s="11">
        <f t="shared" si="293"/>
        <v>468707</v>
      </c>
      <c r="J4718" s="11">
        <f t="shared" si="294"/>
        <v>481362.08899999998</v>
      </c>
      <c r="K4718" s="11">
        <f t="shared" si="295"/>
        <v>0</v>
      </c>
    </row>
    <row r="4719" spans="1:11" s="11" customFormat="1">
      <c r="A4719" s="32">
        <v>2018</v>
      </c>
      <c r="B4719" s="32">
        <v>7805</v>
      </c>
      <c r="C4719" s="33" t="s">
        <v>563</v>
      </c>
      <c r="D4719" s="33" t="s">
        <v>564</v>
      </c>
      <c r="E4719" s="34">
        <v>596449</v>
      </c>
      <c r="F4719" s="35">
        <v>1.0269999999999999</v>
      </c>
      <c r="G4719" s="34">
        <v>439.1</v>
      </c>
      <c r="H4719" s="14">
        <f t="shared" si="292"/>
        <v>2689720.7630929998</v>
      </c>
      <c r="I4719" s="11">
        <f t="shared" si="293"/>
        <v>596449</v>
      </c>
      <c r="J4719" s="11">
        <f t="shared" si="294"/>
        <v>612553.12299999991</v>
      </c>
      <c r="K4719" s="11">
        <f t="shared" si="295"/>
        <v>0</v>
      </c>
    </row>
    <row r="4720" spans="1:11" s="11" customFormat="1">
      <c r="A4720" s="32">
        <v>2018</v>
      </c>
      <c r="B4720" s="32">
        <v>7805</v>
      </c>
      <c r="C4720" s="33" t="s">
        <v>563</v>
      </c>
      <c r="D4720" s="33" t="s">
        <v>564</v>
      </c>
      <c r="E4720" s="34">
        <v>608724</v>
      </c>
      <c r="F4720" s="35">
        <v>1.0269999999999999</v>
      </c>
      <c r="G4720" s="34">
        <v>439.1</v>
      </c>
      <c r="H4720" s="14">
        <f t="shared" si="292"/>
        <v>2745075.5752679999</v>
      </c>
      <c r="I4720" s="11">
        <f t="shared" si="293"/>
        <v>608724</v>
      </c>
      <c r="J4720" s="11">
        <f t="shared" si="294"/>
        <v>625159.54799999995</v>
      </c>
      <c r="K4720" s="11">
        <f t="shared" si="295"/>
        <v>0</v>
      </c>
    </row>
    <row r="4721" spans="1:11" s="11" customFormat="1">
      <c r="A4721" s="32">
        <v>2018</v>
      </c>
      <c r="B4721" s="32">
        <v>7805</v>
      </c>
      <c r="C4721" s="33" t="s">
        <v>563</v>
      </c>
      <c r="D4721" s="33" t="s">
        <v>564</v>
      </c>
      <c r="E4721" s="34">
        <v>927815</v>
      </c>
      <c r="F4721" s="35">
        <v>1.0269999999999999</v>
      </c>
      <c r="G4721" s="34">
        <v>439.1</v>
      </c>
      <c r="H4721" s="14">
        <f t="shared" si="292"/>
        <v>4184034.6279549999</v>
      </c>
      <c r="I4721" s="11">
        <f t="shared" si="293"/>
        <v>927815</v>
      </c>
      <c r="J4721" s="11">
        <f t="shared" si="294"/>
        <v>952866.00499999989</v>
      </c>
      <c r="K4721" s="11">
        <f t="shared" si="295"/>
        <v>0</v>
      </c>
    </row>
    <row r="4722" spans="1:11" s="11" customFormat="1">
      <c r="A4722" s="32">
        <v>2018</v>
      </c>
      <c r="B4722" s="32">
        <v>7805</v>
      </c>
      <c r="C4722" s="33" t="s">
        <v>563</v>
      </c>
      <c r="D4722" s="33" t="s">
        <v>564</v>
      </c>
      <c r="E4722" s="34">
        <v>107446</v>
      </c>
      <c r="F4722" s="35">
        <v>1.0269999999999999</v>
      </c>
      <c r="G4722" s="34">
        <v>439.1</v>
      </c>
      <c r="H4722" s="14">
        <f t="shared" si="292"/>
        <v>484533.86142199999</v>
      </c>
      <c r="I4722" s="11">
        <f t="shared" si="293"/>
        <v>107446</v>
      </c>
      <c r="J4722" s="11">
        <f t="shared" si="294"/>
        <v>110347.04199999999</v>
      </c>
      <c r="K4722" s="11">
        <f t="shared" si="295"/>
        <v>0</v>
      </c>
    </row>
    <row r="4723" spans="1:11" s="11" customFormat="1">
      <c r="A4723" s="32">
        <v>2018</v>
      </c>
      <c r="B4723" s="32">
        <v>7813</v>
      </c>
      <c r="C4723" s="33" t="s">
        <v>563</v>
      </c>
      <c r="D4723" s="33" t="s">
        <v>564</v>
      </c>
      <c r="E4723" s="34">
        <v>496884</v>
      </c>
      <c r="F4723" s="35">
        <v>1.0209999999999999</v>
      </c>
      <c r="G4723" s="34">
        <v>525.6</v>
      </c>
      <c r="H4723" s="14">
        <f t="shared" si="292"/>
        <v>2666466.3723840001</v>
      </c>
      <c r="I4723" s="11">
        <f t="shared" si="293"/>
        <v>496884</v>
      </c>
      <c r="J4723" s="11">
        <f t="shared" si="294"/>
        <v>507318.56399999995</v>
      </c>
      <c r="K4723" s="11">
        <f t="shared" si="295"/>
        <v>0</v>
      </c>
    </row>
    <row r="4724" spans="1:11" s="11" customFormat="1">
      <c r="A4724" s="32">
        <v>2018</v>
      </c>
      <c r="B4724" s="32">
        <v>7826</v>
      </c>
      <c r="C4724" s="33" t="s">
        <v>563</v>
      </c>
      <c r="D4724" s="33" t="s">
        <v>564</v>
      </c>
      <c r="E4724" s="34">
        <v>2307360</v>
      </c>
      <c r="F4724" s="35">
        <v>1.0289999999999999</v>
      </c>
      <c r="G4724" s="34" t="s">
        <v>364</v>
      </c>
      <c r="H4724" s="14" t="str">
        <f t="shared" si="292"/>
        <v/>
      </c>
      <c r="I4724" s="11" t="str">
        <f t="shared" si="293"/>
        <v/>
      </c>
      <c r="J4724" s="11" t="str">
        <f t="shared" si="294"/>
        <v/>
      </c>
      <c r="K4724" s="11">
        <f t="shared" si="295"/>
        <v>0</v>
      </c>
    </row>
    <row r="4725" spans="1:11" s="11" customFormat="1">
      <c r="A4725" s="32">
        <v>2018</v>
      </c>
      <c r="B4725" s="32">
        <v>7829</v>
      </c>
      <c r="C4725" s="33" t="s">
        <v>563</v>
      </c>
      <c r="D4725" s="33" t="s">
        <v>564</v>
      </c>
      <c r="E4725" s="34">
        <v>235620</v>
      </c>
      <c r="F4725" s="35">
        <v>1.0289999999999999</v>
      </c>
      <c r="G4725" s="34">
        <v>739.2</v>
      </c>
      <c r="H4725" s="14">
        <f t="shared" si="292"/>
        <v>1792212.4281599999</v>
      </c>
      <c r="I4725" s="11">
        <f t="shared" si="293"/>
        <v>235620</v>
      </c>
      <c r="J4725" s="11">
        <f t="shared" si="294"/>
        <v>242452.97999999998</v>
      </c>
      <c r="K4725" s="11">
        <f t="shared" si="295"/>
        <v>0</v>
      </c>
    </row>
    <row r="4726" spans="1:11" s="11" customFormat="1">
      <c r="A4726" s="32">
        <v>2018</v>
      </c>
      <c r="B4726" s="32">
        <v>7834</v>
      </c>
      <c r="C4726" s="33" t="s">
        <v>563</v>
      </c>
      <c r="D4726" s="33" t="s">
        <v>564</v>
      </c>
      <c r="E4726" s="34">
        <v>2182742</v>
      </c>
      <c r="F4726" s="35">
        <v>1.03</v>
      </c>
      <c r="G4726" s="34">
        <v>397.1</v>
      </c>
      <c r="H4726" s="14">
        <f t="shared" si="292"/>
        <v>8927698.536460001</v>
      </c>
      <c r="I4726" s="11">
        <f t="shared" si="293"/>
        <v>2182742</v>
      </c>
      <c r="J4726" s="11">
        <f t="shared" si="294"/>
        <v>2248224.2600000002</v>
      </c>
      <c r="K4726" s="11">
        <f t="shared" si="295"/>
        <v>0</v>
      </c>
    </row>
    <row r="4727" spans="1:11" s="11" customFormat="1">
      <c r="A4727" s="32">
        <v>2018</v>
      </c>
      <c r="B4727" s="32">
        <v>7835</v>
      </c>
      <c r="C4727" s="33" t="s">
        <v>563</v>
      </c>
      <c r="D4727" s="33" t="s">
        <v>564</v>
      </c>
      <c r="E4727" s="34">
        <v>1040</v>
      </c>
      <c r="F4727" s="35">
        <v>1.04</v>
      </c>
      <c r="G4727" s="34" t="s">
        <v>364</v>
      </c>
      <c r="H4727" s="14" t="str">
        <f t="shared" si="292"/>
        <v/>
      </c>
      <c r="I4727" s="11" t="str">
        <f t="shared" si="293"/>
        <v/>
      </c>
      <c r="J4727" s="11" t="str">
        <f t="shared" si="294"/>
        <v/>
      </c>
      <c r="K4727" s="11">
        <f t="shared" si="295"/>
        <v>0</v>
      </c>
    </row>
    <row r="4728" spans="1:11" s="11" customFormat="1">
      <c r="A4728" s="32">
        <v>2018</v>
      </c>
      <c r="B4728" s="32">
        <v>7835</v>
      </c>
      <c r="C4728" s="33" t="s">
        <v>563</v>
      </c>
      <c r="D4728" s="33" t="s">
        <v>564</v>
      </c>
      <c r="E4728" s="34">
        <v>1978</v>
      </c>
      <c r="F4728" s="35">
        <v>1.04</v>
      </c>
      <c r="G4728" s="34" t="s">
        <v>364</v>
      </c>
      <c r="H4728" s="14" t="str">
        <f t="shared" si="292"/>
        <v/>
      </c>
      <c r="I4728" s="11" t="str">
        <f t="shared" si="293"/>
        <v/>
      </c>
      <c r="J4728" s="11" t="str">
        <f t="shared" si="294"/>
        <v/>
      </c>
      <c r="K4728" s="11">
        <f t="shared" si="295"/>
        <v>0</v>
      </c>
    </row>
    <row r="4729" spans="1:11" s="11" customFormat="1">
      <c r="A4729" s="32">
        <v>2018</v>
      </c>
      <c r="B4729" s="32">
        <v>7835</v>
      </c>
      <c r="C4729" s="33" t="s">
        <v>563</v>
      </c>
      <c r="D4729" s="33" t="s">
        <v>564</v>
      </c>
      <c r="E4729" s="34">
        <v>119915</v>
      </c>
      <c r="F4729" s="35">
        <v>1.04</v>
      </c>
      <c r="G4729" s="34" t="s">
        <v>364</v>
      </c>
      <c r="H4729" s="14" t="str">
        <f t="shared" si="292"/>
        <v/>
      </c>
      <c r="I4729" s="11" t="str">
        <f t="shared" si="293"/>
        <v/>
      </c>
      <c r="J4729" s="11" t="str">
        <f t="shared" si="294"/>
        <v/>
      </c>
      <c r="K4729" s="11">
        <f t="shared" si="295"/>
        <v>0</v>
      </c>
    </row>
    <row r="4730" spans="1:11" s="11" customFormat="1">
      <c r="A4730" s="32">
        <v>2018</v>
      </c>
      <c r="B4730" s="32">
        <v>7835</v>
      </c>
      <c r="C4730" s="33" t="s">
        <v>563</v>
      </c>
      <c r="D4730" s="33" t="s">
        <v>564</v>
      </c>
      <c r="E4730" s="34">
        <v>2800</v>
      </c>
      <c r="F4730" s="35">
        <v>1.04</v>
      </c>
      <c r="G4730" s="34" t="s">
        <v>364</v>
      </c>
      <c r="H4730" s="14" t="str">
        <f t="shared" si="292"/>
        <v/>
      </c>
      <c r="I4730" s="11" t="str">
        <f t="shared" si="293"/>
        <v/>
      </c>
      <c r="J4730" s="11" t="str">
        <f t="shared" si="294"/>
        <v/>
      </c>
      <c r="K4730" s="11">
        <f t="shared" si="295"/>
        <v>0</v>
      </c>
    </row>
    <row r="4731" spans="1:11" s="11" customFormat="1">
      <c r="A4731" s="32">
        <v>2018</v>
      </c>
      <c r="B4731" s="32">
        <v>7835</v>
      </c>
      <c r="C4731" s="33" t="s">
        <v>563</v>
      </c>
      <c r="D4731" s="33" t="s">
        <v>564</v>
      </c>
      <c r="E4731" s="34">
        <v>9713</v>
      </c>
      <c r="F4731" s="35">
        <v>1.04</v>
      </c>
      <c r="G4731" s="34" t="s">
        <v>364</v>
      </c>
      <c r="H4731" s="14" t="str">
        <f t="shared" si="292"/>
        <v/>
      </c>
      <c r="I4731" s="11" t="str">
        <f t="shared" si="293"/>
        <v/>
      </c>
      <c r="J4731" s="11" t="str">
        <f t="shared" si="294"/>
        <v/>
      </c>
      <c r="K4731" s="11">
        <f t="shared" si="295"/>
        <v>0</v>
      </c>
    </row>
    <row r="4732" spans="1:11" s="11" customFormat="1">
      <c r="A4732" s="32">
        <v>2018</v>
      </c>
      <c r="B4732" s="32">
        <v>7835</v>
      </c>
      <c r="C4732" s="33" t="s">
        <v>563</v>
      </c>
      <c r="D4732" s="33" t="s">
        <v>564</v>
      </c>
      <c r="E4732" s="34">
        <v>2179</v>
      </c>
      <c r="F4732" s="35">
        <v>1.04</v>
      </c>
      <c r="G4732" s="34" t="s">
        <v>364</v>
      </c>
      <c r="H4732" s="14" t="str">
        <f t="shared" si="292"/>
        <v/>
      </c>
      <c r="I4732" s="11" t="str">
        <f t="shared" si="293"/>
        <v/>
      </c>
      <c r="J4732" s="11" t="str">
        <f t="shared" si="294"/>
        <v/>
      </c>
      <c r="K4732" s="11">
        <f t="shared" si="295"/>
        <v>0</v>
      </c>
    </row>
    <row r="4733" spans="1:11" s="11" customFormat="1">
      <c r="A4733" s="32">
        <v>2018</v>
      </c>
      <c r="B4733" s="32">
        <v>7836</v>
      </c>
      <c r="C4733" s="33" t="s">
        <v>565</v>
      </c>
      <c r="D4733" s="33" t="s">
        <v>566</v>
      </c>
      <c r="E4733" s="34">
        <v>4530</v>
      </c>
      <c r="F4733" s="35">
        <v>5.8</v>
      </c>
      <c r="G4733" s="34">
        <v>1752.8</v>
      </c>
      <c r="H4733" s="14">
        <f t="shared" si="292"/>
        <v>460530.67199999996</v>
      </c>
      <c r="I4733" s="11">
        <f t="shared" si="293"/>
        <v>4530</v>
      </c>
      <c r="J4733" s="11">
        <f t="shared" si="294"/>
        <v>26274</v>
      </c>
      <c r="K4733" s="11">
        <f t="shared" si="295"/>
        <v>0</v>
      </c>
    </row>
    <row r="4734" spans="1:11" s="11" customFormat="1">
      <c r="A4734" s="32">
        <v>2018</v>
      </c>
      <c r="B4734" s="32">
        <v>7836</v>
      </c>
      <c r="C4734" s="33" t="s">
        <v>563</v>
      </c>
      <c r="D4734" s="33" t="s">
        <v>564</v>
      </c>
      <c r="E4734" s="34">
        <v>2033</v>
      </c>
      <c r="F4734" s="35">
        <v>1.04</v>
      </c>
      <c r="G4734" s="34">
        <v>326.39999999999998</v>
      </c>
      <c r="H4734" s="14">
        <f t="shared" si="292"/>
        <v>6901.14048</v>
      </c>
      <c r="I4734" s="11">
        <f t="shared" si="293"/>
        <v>2033</v>
      </c>
      <c r="J4734" s="11">
        <f t="shared" si="294"/>
        <v>2114.3200000000002</v>
      </c>
      <c r="K4734" s="11">
        <f t="shared" si="295"/>
        <v>0</v>
      </c>
    </row>
    <row r="4735" spans="1:11" s="11" customFormat="1">
      <c r="A4735" s="32">
        <v>2018</v>
      </c>
      <c r="B4735" s="32">
        <v>7836</v>
      </c>
      <c r="C4735" s="33" t="s">
        <v>563</v>
      </c>
      <c r="D4735" s="33" t="s">
        <v>564</v>
      </c>
      <c r="E4735" s="34">
        <v>7604</v>
      </c>
      <c r="F4735" s="35">
        <v>1.04</v>
      </c>
      <c r="G4735" s="34">
        <v>344.9</v>
      </c>
      <c r="H4735" s="14">
        <f t="shared" si="292"/>
        <v>27275.243839999999</v>
      </c>
      <c r="I4735" s="11">
        <f t="shared" si="293"/>
        <v>7604</v>
      </c>
      <c r="J4735" s="11">
        <f t="shared" si="294"/>
        <v>7908.16</v>
      </c>
      <c r="K4735" s="11">
        <f t="shared" si="295"/>
        <v>0</v>
      </c>
    </row>
    <row r="4736" spans="1:11" s="11" customFormat="1">
      <c r="A4736" s="32">
        <v>2018</v>
      </c>
      <c r="B4736" s="32">
        <v>7836</v>
      </c>
      <c r="C4736" s="33" t="s">
        <v>563</v>
      </c>
      <c r="D4736" s="33" t="s">
        <v>564</v>
      </c>
      <c r="E4736" s="34">
        <v>8314</v>
      </c>
      <c r="F4736" s="35">
        <v>1.04</v>
      </c>
      <c r="G4736" s="34">
        <v>321.8</v>
      </c>
      <c r="H4736" s="14">
        <f t="shared" si="292"/>
        <v>27824.630079999999</v>
      </c>
      <c r="I4736" s="11">
        <f t="shared" si="293"/>
        <v>8314</v>
      </c>
      <c r="J4736" s="11">
        <f t="shared" si="294"/>
        <v>8646.56</v>
      </c>
      <c r="K4736" s="11">
        <f t="shared" si="295"/>
        <v>0</v>
      </c>
    </row>
    <row r="4737" spans="1:11" s="11" customFormat="1">
      <c r="A4737" s="32">
        <v>2018</v>
      </c>
      <c r="B4737" s="32">
        <v>7836</v>
      </c>
      <c r="C4737" s="33" t="s">
        <v>563</v>
      </c>
      <c r="D4737" s="33" t="s">
        <v>564</v>
      </c>
      <c r="E4737" s="34">
        <v>8322</v>
      </c>
      <c r="F4737" s="35">
        <v>1.04</v>
      </c>
      <c r="G4737" s="34">
        <v>327.9</v>
      </c>
      <c r="H4737" s="14">
        <f t="shared" si="292"/>
        <v>28379.35152</v>
      </c>
      <c r="I4737" s="11">
        <f t="shared" si="293"/>
        <v>8322</v>
      </c>
      <c r="J4737" s="11">
        <f t="shared" si="294"/>
        <v>8654.880000000001</v>
      </c>
      <c r="K4737" s="11">
        <f t="shared" si="295"/>
        <v>0</v>
      </c>
    </row>
    <row r="4738" spans="1:11" s="11" customFormat="1">
      <c r="A4738" s="32">
        <v>2018</v>
      </c>
      <c r="B4738" s="32">
        <v>7836</v>
      </c>
      <c r="C4738" s="33" t="s">
        <v>563</v>
      </c>
      <c r="D4738" s="33" t="s">
        <v>564</v>
      </c>
      <c r="E4738" s="34">
        <v>175530</v>
      </c>
      <c r="F4738" s="35">
        <v>1.04</v>
      </c>
      <c r="G4738" s="34">
        <v>323.39999999999998</v>
      </c>
      <c r="H4738" s="14">
        <f t="shared" si="292"/>
        <v>590370.5808</v>
      </c>
      <c r="I4738" s="11">
        <f t="shared" si="293"/>
        <v>175530</v>
      </c>
      <c r="J4738" s="11">
        <f t="shared" si="294"/>
        <v>182551.2</v>
      </c>
      <c r="K4738" s="11">
        <f t="shared" si="295"/>
        <v>0</v>
      </c>
    </row>
    <row r="4739" spans="1:11" s="11" customFormat="1">
      <c r="A4739" s="32">
        <v>2018</v>
      </c>
      <c r="B4739" s="32">
        <v>7836</v>
      </c>
      <c r="C4739" s="33" t="s">
        <v>563</v>
      </c>
      <c r="D4739" s="33" t="s">
        <v>564</v>
      </c>
      <c r="E4739" s="34">
        <v>19630</v>
      </c>
      <c r="F4739" s="35">
        <v>1.04</v>
      </c>
      <c r="G4739" s="34">
        <v>379.9</v>
      </c>
      <c r="H4739" s="14">
        <f t="shared" si="292"/>
        <v>77557.344800000006</v>
      </c>
      <c r="I4739" s="11">
        <f t="shared" si="293"/>
        <v>19630</v>
      </c>
      <c r="J4739" s="11">
        <f t="shared" si="294"/>
        <v>20415.2</v>
      </c>
      <c r="K4739" s="11">
        <f t="shared" si="295"/>
        <v>0</v>
      </c>
    </row>
    <row r="4740" spans="1:11" s="11" customFormat="1">
      <c r="A4740" s="32">
        <v>2018</v>
      </c>
      <c r="B4740" s="32">
        <v>7836</v>
      </c>
      <c r="C4740" s="33" t="s">
        <v>563</v>
      </c>
      <c r="D4740" s="33" t="s">
        <v>564</v>
      </c>
      <c r="E4740" s="34">
        <v>21465</v>
      </c>
      <c r="F4740" s="35">
        <v>1.04</v>
      </c>
      <c r="G4740" s="34">
        <v>308.8</v>
      </c>
      <c r="H4740" s="14">
        <f t="shared" si="292"/>
        <v>68935.276800000007</v>
      </c>
      <c r="I4740" s="11">
        <f t="shared" si="293"/>
        <v>21465</v>
      </c>
      <c r="J4740" s="11">
        <f t="shared" si="294"/>
        <v>22323.600000000002</v>
      </c>
      <c r="K4740" s="11">
        <f t="shared" si="295"/>
        <v>0</v>
      </c>
    </row>
    <row r="4741" spans="1:11" s="11" customFormat="1">
      <c r="A4741" s="32">
        <v>2018</v>
      </c>
      <c r="B4741" s="32">
        <v>7836</v>
      </c>
      <c r="C4741" s="33" t="s">
        <v>563</v>
      </c>
      <c r="D4741" s="33" t="s">
        <v>564</v>
      </c>
      <c r="E4741" s="34">
        <v>33352</v>
      </c>
      <c r="F4741" s="35">
        <v>1.04</v>
      </c>
      <c r="G4741" s="34">
        <v>324.10000000000002</v>
      </c>
      <c r="H4741" s="14">
        <f t="shared" si="292"/>
        <v>112417.58528000001</v>
      </c>
      <c r="I4741" s="11">
        <f t="shared" si="293"/>
        <v>33352</v>
      </c>
      <c r="J4741" s="11">
        <f t="shared" si="294"/>
        <v>34686.080000000002</v>
      </c>
      <c r="K4741" s="11">
        <f t="shared" si="295"/>
        <v>0</v>
      </c>
    </row>
    <row r="4742" spans="1:11" s="11" customFormat="1">
      <c r="A4742" s="32">
        <v>2018</v>
      </c>
      <c r="B4742" s="32">
        <v>7836</v>
      </c>
      <c r="C4742" s="33" t="s">
        <v>563</v>
      </c>
      <c r="D4742" s="33" t="s">
        <v>564</v>
      </c>
      <c r="E4742" s="34">
        <v>51847</v>
      </c>
      <c r="F4742" s="35">
        <v>1.04</v>
      </c>
      <c r="G4742" s="34">
        <v>336.1</v>
      </c>
      <c r="H4742" s="14">
        <f t="shared" ref="H4742:H4805" si="296">IF(I4742="","",G4742/100*F4742*E4742)</f>
        <v>181228.07768000002</v>
      </c>
      <c r="I4742" s="11">
        <f t="shared" ref="I4742:I4805" si="297">IF(OR(G4742=".",F4742=".",E4742="."),"",E4742)</f>
        <v>51847</v>
      </c>
      <c r="J4742" s="11">
        <f t="shared" ref="J4742:J4805" si="298">IF(I4742="","",F4742*I4742)</f>
        <v>53920.880000000005</v>
      </c>
      <c r="K4742" s="11">
        <f t="shared" ref="K4742:K4805" si="299">IF(C4742="LIG",1,0)</f>
        <v>0</v>
      </c>
    </row>
    <row r="4743" spans="1:11" s="11" customFormat="1">
      <c r="A4743" s="32">
        <v>2018</v>
      </c>
      <c r="B4743" s="32">
        <v>7836</v>
      </c>
      <c r="C4743" s="33" t="s">
        <v>563</v>
      </c>
      <c r="D4743" s="33" t="s">
        <v>564</v>
      </c>
      <c r="E4743" s="34">
        <v>135696</v>
      </c>
      <c r="F4743" s="35">
        <v>1.04</v>
      </c>
      <c r="G4743" s="34">
        <v>341</v>
      </c>
      <c r="H4743" s="14">
        <f t="shared" si="296"/>
        <v>481232.29440000001</v>
      </c>
      <c r="I4743" s="11">
        <f t="shared" si="297"/>
        <v>135696</v>
      </c>
      <c r="J4743" s="11">
        <f t="shared" si="298"/>
        <v>141123.84</v>
      </c>
      <c r="K4743" s="11">
        <f t="shared" si="299"/>
        <v>0</v>
      </c>
    </row>
    <row r="4744" spans="1:11" s="11" customFormat="1">
      <c r="A4744" s="32">
        <v>2018</v>
      </c>
      <c r="B4744" s="32">
        <v>7836</v>
      </c>
      <c r="C4744" s="33" t="s">
        <v>563</v>
      </c>
      <c r="D4744" s="33" t="s">
        <v>564</v>
      </c>
      <c r="E4744" s="34">
        <v>390</v>
      </c>
      <c r="F4744" s="35">
        <v>1.04</v>
      </c>
      <c r="G4744" s="34">
        <v>320.7</v>
      </c>
      <c r="H4744" s="14">
        <f t="shared" si="296"/>
        <v>1300.7592</v>
      </c>
      <c r="I4744" s="11">
        <f t="shared" si="297"/>
        <v>390</v>
      </c>
      <c r="J4744" s="11">
        <f t="shared" si="298"/>
        <v>405.6</v>
      </c>
      <c r="K4744" s="11">
        <f t="shared" si="299"/>
        <v>0</v>
      </c>
    </row>
    <row r="4745" spans="1:11" s="11" customFormat="1">
      <c r="A4745" s="32">
        <v>2018</v>
      </c>
      <c r="B4745" s="32">
        <v>7836</v>
      </c>
      <c r="C4745" s="33" t="s">
        <v>563</v>
      </c>
      <c r="D4745" s="33" t="s">
        <v>564</v>
      </c>
      <c r="E4745" s="34">
        <v>9918</v>
      </c>
      <c r="F4745" s="35">
        <v>1.04</v>
      </c>
      <c r="G4745" s="34">
        <v>332.3</v>
      </c>
      <c r="H4745" s="14">
        <f t="shared" si="296"/>
        <v>34275.814559999999</v>
      </c>
      <c r="I4745" s="11">
        <f t="shared" si="297"/>
        <v>9918</v>
      </c>
      <c r="J4745" s="11">
        <f t="shared" si="298"/>
        <v>10314.720000000001</v>
      </c>
      <c r="K4745" s="11">
        <f t="shared" si="299"/>
        <v>0</v>
      </c>
    </row>
    <row r="4746" spans="1:11" s="11" customFormat="1">
      <c r="A4746" s="32">
        <v>2018</v>
      </c>
      <c r="B4746" s="32">
        <v>7837</v>
      </c>
      <c r="C4746" s="33" t="s">
        <v>565</v>
      </c>
      <c r="D4746" s="33" t="s">
        <v>566</v>
      </c>
      <c r="E4746" s="34">
        <v>1519</v>
      </c>
      <c r="F4746" s="35">
        <v>5.78</v>
      </c>
      <c r="G4746" s="34">
        <v>1847.7</v>
      </c>
      <c r="H4746" s="14">
        <f t="shared" si="296"/>
        <v>162224.73414000002</v>
      </c>
      <c r="I4746" s="11">
        <f t="shared" si="297"/>
        <v>1519</v>
      </c>
      <c r="J4746" s="11">
        <f t="shared" si="298"/>
        <v>8779.82</v>
      </c>
      <c r="K4746" s="11">
        <f t="shared" si="299"/>
        <v>0</v>
      </c>
    </row>
    <row r="4747" spans="1:11" s="11" customFormat="1">
      <c r="A4747" s="32">
        <v>2018</v>
      </c>
      <c r="B4747" s="32">
        <v>7837</v>
      </c>
      <c r="C4747" s="33" t="s">
        <v>565</v>
      </c>
      <c r="D4747" s="33" t="s">
        <v>566</v>
      </c>
      <c r="E4747" s="34">
        <v>2061</v>
      </c>
      <c r="F4747" s="35">
        <v>5.8</v>
      </c>
      <c r="G4747" s="34">
        <v>1802.8</v>
      </c>
      <c r="H4747" s="14">
        <f t="shared" si="296"/>
        <v>215503.10639999996</v>
      </c>
      <c r="I4747" s="11">
        <f t="shared" si="297"/>
        <v>2061</v>
      </c>
      <c r="J4747" s="11">
        <f t="shared" si="298"/>
        <v>11953.8</v>
      </c>
      <c r="K4747" s="11">
        <f t="shared" si="299"/>
        <v>0</v>
      </c>
    </row>
    <row r="4748" spans="1:11" s="11" customFormat="1">
      <c r="A4748" s="32">
        <v>2018</v>
      </c>
      <c r="B4748" s="32">
        <v>7837</v>
      </c>
      <c r="C4748" s="33" t="s">
        <v>563</v>
      </c>
      <c r="D4748" s="33" t="s">
        <v>564</v>
      </c>
      <c r="E4748" s="34">
        <v>6858</v>
      </c>
      <c r="F4748" s="35">
        <v>1.048</v>
      </c>
      <c r="G4748" s="34">
        <v>439.8</v>
      </c>
      <c r="H4748" s="14">
        <f t="shared" si="296"/>
        <v>31609.235231999995</v>
      </c>
      <c r="I4748" s="11">
        <f t="shared" si="297"/>
        <v>6858</v>
      </c>
      <c r="J4748" s="11">
        <f t="shared" si="298"/>
        <v>7187.1840000000002</v>
      </c>
      <c r="K4748" s="11">
        <f t="shared" si="299"/>
        <v>0</v>
      </c>
    </row>
    <row r="4749" spans="1:11" s="11" customFormat="1">
      <c r="A4749" s="32">
        <v>2018</v>
      </c>
      <c r="B4749" s="32">
        <v>7837</v>
      </c>
      <c r="C4749" s="33" t="s">
        <v>563</v>
      </c>
      <c r="D4749" s="33" t="s">
        <v>564</v>
      </c>
      <c r="E4749" s="34">
        <v>9357</v>
      </c>
      <c r="F4749" s="35">
        <v>1.048</v>
      </c>
      <c r="G4749" s="34">
        <v>347.9</v>
      </c>
      <c r="H4749" s="14">
        <f t="shared" si="296"/>
        <v>34115.547143999996</v>
      </c>
      <c r="I4749" s="11">
        <f t="shared" si="297"/>
        <v>9357</v>
      </c>
      <c r="J4749" s="11">
        <f t="shared" si="298"/>
        <v>9806.1360000000004</v>
      </c>
      <c r="K4749" s="11">
        <f t="shared" si="299"/>
        <v>0</v>
      </c>
    </row>
    <row r="4750" spans="1:11" s="11" customFormat="1">
      <c r="A4750" s="32">
        <v>2018</v>
      </c>
      <c r="B4750" s="32">
        <v>7837</v>
      </c>
      <c r="C4750" s="33" t="s">
        <v>563</v>
      </c>
      <c r="D4750" s="33" t="s">
        <v>564</v>
      </c>
      <c r="E4750" s="34">
        <v>212604</v>
      </c>
      <c r="F4750" s="35">
        <v>1.048</v>
      </c>
      <c r="G4750" s="34">
        <v>353.3</v>
      </c>
      <c r="H4750" s="14">
        <f t="shared" si="296"/>
        <v>787184.16873599996</v>
      </c>
      <c r="I4750" s="11">
        <f t="shared" si="297"/>
        <v>212604</v>
      </c>
      <c r="J4750" s="11">
        <f t="shared" si="298"/>
        <v>222808.992</v>
      </c>
      <c r="K4750" s="11">
        <f t="shared" si="299"/>
        <v>0</v>
      </c>
    </row>
    <row r="4751" spans="1:11" s="11" customFormat="1">
      <c r="A4751" s="32">
        <v>2018</v>
      </c>
      <c r="B4751" s="32">
        <v>7837</v>
      </c>
      <c r="C4751" s="33" t="s">
        <v>563</v>
      </c>
      <c r="D4751" s="33" t="s">
        <v>564</v>
      </c>
      <c r="E4751" s="34">
        <v>15384</v>
      </c>
      <c r="F4751" s="35">
        <v>1.048</v>
      </c>
      <c r="G4751" s="34">
        <v>340.2</v>
      </c>
      <c r="H4751" s="14">
        <f t="shared" si="296"/>
        <v>54848.513663999998</v>
      </c>
      <c r="I4751" s="11">
        <f t="shared" si="297"/>
        <v>15384</v>
      </c>
      <c r="J4751" s="11">
        <f t="shared" si="298"/>
        <v>16122.432000000001</v>
      </c>
      <c r="K4751" s="11">
        <f t="shared" si="299"/>
        <v>0</v>
      </c>
    </row>
    <row r="4752" spans="1:11" s="11" customFormat="1">
      <c r="A4752" s="32">
        <v>2018</v>
      </c>
      <c r="B4752" s="32">
        <v>7837</v>
      </c>
      <c r="C4752" s="33" t="s">
        <v>563</v>
      </c>
      <c r="D4752" s="33" t="s">
        <v>564</v>
      </c>
      <c r="E4752" s="34">
        <v>16054</v>
      </c>
      <c r="F4752" s="35">
        <v>1.048</v>
      </c>
      <c r="G4752" s="34">
        <v>321</v>
      </c>
      <c r="H4752" s="14">
        <f t="shared" si="296"/>
        <v>54006.940320000002</v>
      </c>
      <c r="I4752" s="11">
        <f t="shared" si="297"/>
        <v>16054</v>
      </c>
      <c r="J4752" s="11">
        <f t="shared" si="298"/>
        <v>16824.592000000001</v>
      </c>
      <c r="K4752" s="11">
        <f t="shared" si="299"/>
        <v>0</v>
      </c>
    </row>
    <row r="4753" spans="1:11" s="11" customFormat="1">
      <c r="A4753" s="32">
        <v>2018</v>
      </c>
      <c r="B4753" s="32">
        <v>7837</v>
      </c>
      <c r="C4753" s="33" t="s">
        <v>563</v>
      </c>
      <c r="D4753" s="33" t="s">
        <v>564</v>
      </c>
      <c r="E4753" s="34">
        <v>18248</v>
      </c>
      <c r="F4753" s="35">
        <v>1.048</v>
      </c>
      <c r="G4753" s="34">
        <v>341</v>
      </c>
      <c r="H4753" s="14">
        <f t="shared" si="296"/>
        <v>65212.512640000008</v>
      </c>
      <c r="I4753" s="11">
        <f t="shared" si="297"/>
        <v>18248</v>
      </c>
      <c r="J4753" s="11">
        <f t="shared" si="298"/>
        <v>19123.904000000002</v>
      </c>
      <c r="K4753" s="11">
        <f t="shared" si="299"/>
        <v>0</v>
      </c>
    </row>
    <row r="4754" spans="1:11" s="11" customFormat="1">
      <c r="A4754" s="32">
        <v>2018</v>
      </c>
      <c r="B4754" s="32">
        <v>7837</v>
      </c>
      <c r="C4754" s="33" t="s">
        <v>563</v>
      </c>
      <c r="D4754" s="33" t="s">
        <v>564</v>
      </c>
      <c r="E4754" s="34">
        <v>26462</v>
      </c>
      <c r="F4754" s="35">
        <v>1.048</v>
      </c>
      <c r="G4754" s="34">
        <v>334.3</v>
      </c>
      <c r="H4754" s="14">
        <f t="shared" si="296"/>
        <v>92708.664367999998</v>
      </c>
      <c r="I4754" s="11">
        <f t="shared" si="297"/>
        <v>26462</v>
      </c>
      <c r="J4754" s="11">
        <f t="shared" si="298"/>
        <v>27732.175999999999</v>
      </c>
      <c r="K4754" s="11">
        <f t="shared" si="299"/>
        <v>0</v>
      </c>
    </row>
    <row r="4755" spans="1:11" s="11" customFormat="1">
      <c r="A4755" s="32">
        <v>2018</v>
      </c>
      <c r="B4755" s="32">
        <v>7837</v>
      </c>
      <c r="C4755" s="33" t="s">
        <v>563</v>
      </c>
      <c r="D4755" s="33" t="s">
        <v>564</v>
      </c>
      <c r="E4755" s="34">
        <v>77698</v>
      </c>
      <c r="F4755" s="35">
        <v>1.048</v>
      </c>
      <c r="G4755" s="34">
        <v>336.7</v>
      </c>
      <c r="H4755" s="14">
        <f t="shared" si="296"/>
        <v>274166.40596800001</v>
      </c>
      <c r="I4755" s="11">
        <f t="shared" si="297"/>
        <v>77698</v>
      </c>
      <c r="J4755" s="11">
        <f t="shared" si="298"/>
        <v>81427.504000000001</v>
      </c>
      <c r="K4755" s="11">
        <f t="shared" si="299"/>
        <v>0</v>
      </c>
    </row>
    <row r="4756" spans="1:11" s="11" customFormat="1">
      <c r="A4756" s="32">
        <v>2018</v>
      </c>
      <c r="B4756" s="32">
        <v>7837</v>
      </c>
      <c r="C4756" s="33" t="s">
        <v>563</v>
      </c>
      <c r="D4756" s="33" t="s">
        <v>564</v>
      </c>
      <c r="E4756" s="34">
        <v>94560</v>
      </c>
      <c r="F4756" s="35">
        <v>1.048</v>
      </c>
      <c r="G4756" s="34">
        <v>353</v>
      </c>
      <c r="H4756" s="14">
        <f t="shared" si="296"/>
        <v>349819.04639999999</v>
      </c>
      <c r="I4756" s="11">
        <f t="shared" si="297"/>
        <v>94560</v>
      </c>
      <c r="J4756" s="11">
        <f t="shared" si="298"/>
        <v>99098.880000000005</v>
      </c>
      <c r="K4756" s="11">
        <f t="shared" si="299"/>
        <v>0</v>
      </c>
    </row>
    <row r="4757" spans="1:11" s="11" customFormat="1">
      <c r="A4757" s="32">
        <v>2018</v>
      </c>
      <c r="B4757" s="32">
        <v>7837</v>
      </c>
      <c r="C4757" s="33" t="s">
        <v>563</v>
      </c>
      <c r="D4757" s="33" t="s">
        <v>564</v>
      </c>
      <c r="E4757" s="34">
        <v>2260</v>
      </c>
      <c r="F4757" s="35">
        <v>1.048</v>
      </c>
      <c r="G4757" s="34">
        <v>328.2</v>
      </c>
      <c r="H4757" s="14">
        <f t="shared" si="296"/>
        <v>7773.3513600000006</v>
      </c>
      <c r="I4757" s="11">
        <f t="shared" si="297"/>
        <v>2260</v>
      </c>
      <c r="J4757" s="11">
        <f t="shared" si="298"/>
        <v>2368.48</v>
      </c>
      <c r="K4757" s="11">
        <f t="shared" si="299"/>
        <v>0</v>
      </c>
    </row>
    <row r="4758" spans="1:11" s="11" customFormat="1">
      <c r="A4758" s="32">
        <v>2018</v>
      </c>
      <c r="B4758" s="32">
        <v>7837</v>
      </c>
      <c r="C4758" s="33" t="s">
        <v>563</v>
      </c>
      <c r="D4758" s="33" t="s">
        <v>564</v>
      </c>
      <c r="E4758" s="34">
        <v>1170</v>
      </c>
      <c r="F4758" s="35">
        <v>1.048</v>
      </c>
      <c r="G4758" s="34">
        <v>325.60000000000002</v>
      </c>
      <c r="H4758" s="14">
        <f t="shared" si="296"/>
        <v>3992.3769600000001</v>
      </c>
      <c r="I4758" s="11">
        <f t="shared" si="297"/>
        <v>1170</v>
      </c>
      <c r="J4758" s="11">
        <f t="shared" si="298"/>
        <v>1226.1600000000001</v>
      </c>
      <c r="K4758" s="11">
        <f t="shared" si="299"/>
        <v>0</v>
      </c>
    </row>
    <row r="4759" spans="1:11" s="11" customFormat="1">
      <c r="A4759" s="32">
        <v>2018</v>
      </c>
      <c r="B4759" s="32">
        <v>7837</v>
      </c>
      <c r="C4759" s="33" t="s">
        <v>563</v>
      </c>
      <c r="D4759" s="33" t="s">
        <v>564</v>
      </c>
      <c r="E4759" s="34">
        <v>12564</v>
      </c>
      <c r="F4759" s="35">
        <v>1.048</v>
      </c>
      <c r="G4759" s="34">
        <v>390.3</v>
      </c>
      <c r="H4759" s="14">
        <f t="shared" si="296"/>
        <v>51391.082016</v>
      </c>
      <c r="I4759" s="11">
        <f t="shared" si="297"/>
        <v>12564</v>
      </c>
      <c r="J4759" s="11">
        <f t="shared" si="298"/>
        <v>13167.072</v>
      </c>
      <c r="K4759" s="11">
        <f t="shared" si="299"/>
        <v>0</v>
      </c>
    </row>
    <row r="4760" spans="1:11" s="11" customFormat="1">
      <c r="A4760" s="32">
        <v>2018</v>
      </c>
      <c r="B4760" s="32">
        <v>7838</v>
      </c>
      <c r="C4760" s="33" t="s">
        <v>565</v>
      </c>
      <c r="D4760" s="33" t="s">
        <v>566</v>
      </c>
      <c r="E4760" s="34">
        <v>155</v>
      </c>
      <c r="F4760" s="35">
        <v>5.88</v>
      </c>
      <c r="G4760" s="34">
        <v>1219.8</v>
      </c>
      <c r="H4760" s="14">
        <f t="shared" si="296"/>
        <v>11117.2572</v>
      </c>
      <c r="I4760" s="11">
        <f t="shared" si="297"/>
        <v>155</v>
      </c>
      <c r="J4760" s="11">
        <f t="shared" si="298"/>
        <v>911.4</v>
      </c>
      <c r="K4760" s="11">
        <f t="shared" si="299"/>
        <v>0</v>
      </c>
    </row>
    <row r="4761" spans="1:11" s="11" customFormat="1">
      <c r="A4761" s="32">
        <v>2018</v>
      </c>
      <c r="B4761" s="32">
        <v>7838</v>
      </c>
      <c r="C4761" s="33" t="s">
        <v>565</v>
      </c>
      <c r="D4761" s="33" t="s">
        <v>566</v>
      </c>
      <c r="E4761" s="34">
        <v>5202</v>
      </c>
      <c r="F4761" s="35">
        <v>5.88</v>
      </c>
      <c r="G4761" s="34">
        <v>1445.1</v>
      </c>
      <c r="H4761" s="14">
        <f t="shared" si="296"/>
        <v>442023.71975999989</v>
      </c>
      <c r="I4761" s="11">
        <f t="shared" si="297"/>
        <v>5202</v>
      </c>
      <c r="J4761" s="11">
        <f t="shared" si="298"/>
        <v>30587.759999999998</v>
      </c>
      <c r="K4761" s="11">
        <f t="shared" si="299"/>
        <v>0</v>
      </c>
    </row>
    <row r="4762" spans="1:11" s="11" customFormat="1">
      <c r="A4762" s="32">
        <v>2018</v>
      </c>
      <c r="B4762" s="32">
        <v>7838</v>
      </c>
      <c r="C4762" s="33" t="s">
        <v>565</v>
      </c>
      <c r="D4762" s="33" t="s">
        <v>566</v>
      </c>
      <c r="E4762" s="34">
        <v>231</v>
      </c>
      <c r="F4762" s="35">
        <v>5.88</v>
      </c>
      <c r="G4762" s="34">
        <v>1447.3</v>
      </c>
      <c r="H4762" s="14">
        <f t="shared" si="296"/>
        <v>19658.386439999998</v>
      </c>
      <c r="I4762" s="11">
        <f t="shared" si="297"/>
        <v>231</v>
      </c>
      <c r="J4762" s="11">
        <f t="shared" si="298"/>
        <v>1358.28</v>
      </c>
      <c r="K4762" s="11">
        <f t="shared" si="299"/>
        <v>0</v>
      </c>
    </row>
    <row r="4763" spans="1:11" s="11" customFormat="1">
      <c r="A4763" s="32">
        <v>2018</v>
      </c>
      <c r="B4763" s="32">
        <v>7838</v>
      </c>
      <c r="C4763" s="33" t="s">
        <v>563</v>
      </c>
      <c r="D4763" s="33" t="s">
        <v>564</v>
      </c>
      <c r="E4763" s="34">
        <v>156157</v>
      </c>
      <c r="F4763" s="35">
        <v>1.0429999999999999</v>
      </c>
      <c r="G4763" s="34">
        <v>323.8</v>
      </c>
      <c r="H4763" s="14">
        <f t="shared" si="296"/>
        <v>527378.72973799997</v>
      </c>
      <c r="I4763" s="11">
        <f t="shared" si="297"/>
        <v>156157</v>
      </c>
      <c r="J4763" s="11">
        <f t="shared" si="298"/>
        <v>162871.75099999999</v>
      </c>
      <c r="K4763" s="11">
        <f t="shared" si="299"/>
        <v>0</v>
      </c>
    </row>
    <row r="4764" spans="1:11" s="11" customFormat="1">
      <c r="A4764" s="32">
        <v>2018</v>
      </c>
      <c r="B4764" s="32">
        <v>7838</v>
      </c>
      <c r="C4764" s="33" t="s">
        <v>563</v>
      </c>
      <c r="D4764" s="33" t="s">
        <v>564</v>
      </c>
      <c r="E4764" s="34">
        <v>54017</v>
      </c>
      <c r="F4764" s="35">
        <v>1.036</v>
      </c>
      <c r="G4764" s="34">
        <v>340</v>
      </c>
      <c r="H4764" s="14">
        <f t="shared" si="296"/>
        <v>190269.48080000002</v>
      </c>
      <c r="I4764" s="11">
        <f t="shared" si="297"/>
        <v>54017</v>
      </c>
      <c r="J4764" s="11">
        <f t="shared" si="298"/>
        <v>55961.612000000001</v>
      </c>
      <c r="K4764" s="11">
        <f t="shared" si="299"/>
        <v>0</v>
      </c>
    </row>
    <row r="4765" spans="1:11" s="11" customFormat="1">
      <c r="A4765" s="32">
        <v>2018</v>
      </c>
      <c r="B4765" s="32">
        <v>7838</v>
      </c>
      <c r="C4765" s="33" t="s">
        <v>563</v>
      </c>
      <c r="D4765" s="33" t="s">
        <v>564</v>
      </c>
      <c r="E4765" s="34">
        <v>63356</v>
      </c>
      <c r="F4765" s="35">
        <v>1.038</v>
      </c>
      <c r="G4765" s="34">
        <v>347.1</v>
      </c>
      <c r="H4765" s="14">
        <f t="shared" si="296"/>
        <v>228265.20568800002</v>
      </c>
      <c r="I4765" s="11">
        <f t="shared" si="297"/>
        <v>63356</v>
      </c>
      <c r="J4765" s="11">
        <f t="shared" si="298"/>
        <v>65763.528000000006</v>
      </c>
      <c r="K4765" s="11">
        <f t="shared" si="299"/>
        <v>0</v>
      </c>
    </row>
    <row r="4766" spans="1:11" s="11" customFormat="1">
      <c r="A4766" s="32">
        <v>2018</v>
      </c>
      <c r="B4766" s="32">
        <v>7838</v>
      </c>
      <c r="C4766" s="33" t="s">
        <v>563</v>
      </c>
      <c r="D4766" s="33" t="s">
        <v>564</v>
      </c>
      <c r="E4766" s="34">
        <v>63609</v>
      </c>
      <c r="F4766" s="35">
        <v>1.034</v>
      </c>
      <c r="G4766" s="34">
        <v>363.9</v>
      </c>
      <c r="H4766" s="14">
        <f t="shared" si="296"/>
        <v>239343.23813399998</v>
      </c>
      <c r="I4766" s="11">
        <f t="shared" si="297"/>
        <v>63609</v>
      </c>
      <c r="J4766" s="11">
        <f t="shared" si="298"/>
        <v>65771.706000000006</v>
      </c>
      <c r="K4766" s="11">
        <f t="shared" si="299"/>
        <v>0</v>
      </c>
    </row>
    <row r="4767" spans="1:11" s="11" customFormat="1">
      <c r="A4767" s="32">
        <v>2018</v>
      </c>
      <c r="B4767" s="32">
        <v>7838</v>
      </c>
      <c r="C4767" s="33" t="s">
        <v>563</v>
      </c>
      <c r="D4767" s="33" t="s">
        <v>564</v>
      </c>
      <c r="E4767" s="34">
        <v>94070</v>
      </c>
      <c r="F4767" s="35">
        <v>1.0349999999999999</v>
      </c>
      <c r="G4767" s="34">
        <v>345.2</v>
      </c>
      <c r="H4767" s="14">
        <f t="shared" si="296"/>
        <v>336095.17739999999</v>
      </c>
      <c r="I4767" s="11">
        <f t="shared" si="297"/>
        <v>94070</v>
      </c>
      <c r="J4767" s="11">
        <f t="shared" si="298"/>
        <v>97362.45</v>
      </c>
      <c r="K4767" s="11">
        <f t="shared" si="299"/>
        <v>0</v>
      </c>
    </row>
    <row r="4768" spans="1:11" s="11" customFormat="1">
      <c r="A4768" s="32">
        <v>2018</v>
      </c>
      <c r="B4768" s="32">
        <v>7838</v>
      </c>
      <c r="C4768" s="33" t="s">
        <v>563</v>
      </c>
      <c r="D4768" s="33" t="s">
        <v>564</v>
      </c>
      <c r="E4768" s="34">
        <v>123846</v>
      </c>
      <c r="F4768" s="35">
        <v>1.036</v>
      </c>
      <c r="G4768" s="34">
        <v>336.2</v>
      </c>
      <c r="H4768" s="14">
        <f t="shared" si="296"/>
        <v>431359.58107200003</v>
      </c>
      <c r="I4768" s="11">
        <f t="shared" si="297"/>
        <v>123846</v>
      </c>
      <c r="J4768" s="11">
        <f t="shared" si="298"/>
        <v>128304.45600000001</v>
      </c>
      <c r="K4768" s="11">
        <f t="shared" si="299"/>
        <v>0</v>
      </c>
    </row>
    <row r="4769" spans="1:11" s="11" customFormat="1">
      <c r="A4769" s="32">
        <v>2018</v>
      </c>
      <c r="B4769" s="32">
        <v>7838</v>
      </c>
      <c r="C4769" s="33" t="s">
        <v>563</v>
      </c>
      <c r="D4769" s="33" t="s">
        <v>564</v>
      </c>
      <c r="E4769" s="34">
        <v>139073</v>
      </c>
      <c r="F4769" s="35">
        <v>1.0449999999999999</v>
      </c>
      <c r="G4769" s="34">
        <v>391.8</v>
      </c>
      <c r="H4769" s="14">
        <f t="shared" si="296"/>
        <v>569407.97463000007</v>
      </c>
      <c r="I4769" s="11">
        <f t="shared" si="297"/>
        <v>139073</v>
      </c>
      <c r="J4769" s="11">
        <f t="shared" si="298"/>
        <v>145331.285</v>
      </c>
      <c r="K4769" s="11">
        <f t="shared" si="299"/>
        <v>0</v>
      </c>
    </row>
    <row r="4770" spans="1:11" s="11" customFormat="1">
      <c r="A4770" s="32">
        <v>2018</v>
      </c>
      <c r="B4770" s="32">
        <v>7838</v>
      </c>
      <c r="C4770" s="33" t="s">
        <v>563</v>
      </c>
      <c r="D4770" s="33" t="s">
        <v>564</v>
      </c>
      <c r="E4770" s="34">
        <v>32861</v>
      </c>
      <c r="F4770" s="35">
        <v>1.052</v>
      </c>
      <c r="G4770" s="34">
        <v>1727.8</v>
      </c>
      <c r="H4770" s="14">
        <f t="shared" si="296"/>
        <v>597296.52061599994</v>
      </c>
      <c r="I4770" s="11">
        <f t="shared" si="297"/>
        <v>32861</v>
      </c>
      <c r="J4770" s="11">
        <f t="shared" si="298"/>
        <v>34569.772000000004</v>
      </c>
      <c r="K4770" s="11">
        <f t="shared" si="299"/>
        <v>0</v>
      </c>
    </row>
    <row r="4771" spans="1:11" s="11" customFormat="1">
      <c r="A4771" s="32">
        <v>2018</v>
      </c>
      <c r="B4771" s="32">
        <v>7838</v>
      </c>
      <c r="C4771" s="33" t="s">
        <v>563</v>
      </c>
      <c r="D4771" s="33" t="s">
        <v>564</v>
      </c>
      <c r="E4771" s="34">
        <v>25215</v>
      </c>
      <c r="F4771" s="35">
        <v>1.0269999999999999</v>
      </c>
      <c r="G4771" s="34">
        <v>513.4</v>
      </c>
      <c r="H4771" s="14">
        <f t="shared" si="296"/>
        <v>132949.06286999997</v>
      </c>
      <c r="I4771" s="11">
        <f t="shared" si="297"/>
        <v>25215</v>
      </c>
      <c r="J4771" s="11">
        <f t="shared" si="298"/>
        <v>25895.804999999997</v>
      </c>
      <c r="K4771" s="11">
        <f t="shared" si="299"/>
        <v>0</v>
      </c>
    </row>
    <row r="4772" spans="1:11" s="11" customFormat="1">
      <c r="A4772" s="32">
        <v>2018</v>
      </c>
      <c r="B4772" s="32">
        <v>7838</v>
      </c>
      <c r="C4772" s="33" t="s">
        <v>563</v>
      </c>
      <c r="D4772" s="33" t="s">
        <v>564</v>
      </c>
      <c r="E4772" s="34">
        <v>662</v>
      </c>
      <c r="F4772" s="35">
        <v>1.04</v>
      </c>
      <c r="G4772" s="34">
        <v>775.4</v>
      </c>
      <c r="H4772" s="14">
        <f t="shared" si="296"/>
        <v>5338.4739199999995</v>
      </c>
      <c r="I4772" s="11">
        <f t="shared" si="297"/>
        <v>662</v>
      </c>
      <c r="J4772" s="11">
        <f t="shared" si="298"/>
        <v>688.48</v>
      </c>
      <c r="K4772" s="11">
        <f t="shared" si="299"/>
        <v>0</v>
      </c>
    </row>
    <row r="4773" spans="1:11" s="11" customFormat="1">
      <c r="A4773" s="32">
        <v>2018</v>
      </c>
      <c r="B4773" s="32">
        <v>7838</v>
      </c>
      <c r="C4773" s="33" t="s">
        <v>563</v>
      </c>
      <c r="D4773" s="33" t="s">
        <v>564</v>
      </c>
      <c r="E4773" s="34">
        <v>50260</v>
      </c>
      <c r="F4773" s="35">
        <v>1.044</v>
      </c>
      <c r="G4773" s="34">
        <v>416.4</v>
      </c>
      <c r="H4773" s="14">
        <f t="shared" si="296"/>
        <v>218491.07615999997</v>
      </c>
      <c r="I4773" s="11">
        <f t="shared" si="297"/>
        <v>50260</v>
      </c>
      <c r="J4773" s="11">
        <f t="shared" si="298"/>
        <v>52471.44</v>
      </c>
      <c r="K4773" s="11">
        <f t="shared" si="299"/>
        <v>0</v>
      </c>
    </row>
    <row r="4774" spans="1:11" s="11" customFormat="1">
      <c r="A4774" s="32">
        <v>2018</v>
      </c>
      <c r="B4774" s="32">
        <v>7839</v>
      </c>
      <c r="C4774" s="33" t="s">
        <v>565</v>
      </c>
      <c r="D4774" s="33" t="s">
        <v>566</v>
      </c>
      <c r="E4774" s="34">
        <v>37710</v>
      </c>
      <c r="F4774" s="35">
        <v>5.88</v>
      </c>
      <c r="G4774" s="34">
        <v>1287</v>
      </c>
      <c r="H4774" s="14">
        <f t="shared" si="296"/>
        <v>2853726.8759999997</v>
      </c>
      <c r="I4774" s="11">
        <f t="shared" si="297"/>
        <v>37710</v>
      </c>
      <c r="J4774" s="11">
        <f t="shared" si="298"/>
        <v>221734.8</v>
      </c>
      <c r="K4774" s="11">
        <f t="shared" si="299"/>
        <v>0</v>
      </c>
    </row>
    <row r="4775" spans="1:11" s="11" customFormat="1">
      <c r="A4775" s="32">
        <v>2018</v>
      </c>
      <c r="B4775" s="32">
        <v>7839</v>
      </c>
      <c r="C4775" s="33" t="s">
        <v>563</v>
      </c>
      <c r="D4775" s="33" t="s">
        <v>564</v>
      </c>
      <c r="E4775" s="34">
        <v>32618</v>
      </c>
      <c r="F4775" s="35">
        <v>1.0369999999999999</v>
      </c>
      <c r="G4775" s="34">
        <v>708.6</v>
      </c>
      <c r="H4775" s="14">
        <f t="shared" si="296"/>
        <v>239683.00047599999</v>
      </c>
      <c r="I4775" s="11">
        <f t="shared" si="297"/>
        <v>32618</v>
      </c>
      <c r="J4775" s="11">
        <f t="shared" si="298"/>
        <v>33824.865999999995</v>
      </c>
      <c r="K4775" s="11">
        <f t="shared" si="299"/>
        <v>0</v>
      </c>
    </row>
    <row r="4776" spans="1:11" s="11" customFormat="1">
      <c r="A4776" s="32">
        <v>2018</v>
      </c>
      <c r="B4776" s="32">
        <v>7843</v>
      </c>
      <c r="C4776" s="33" t="s">
        <v>563</v>
      </c>
      <c r="D4776" s="33" t="s">
        <v>564</v>
      </c>
      <c r="E4776" s="34">
        <v>72950</v>
      </c>
      <c r="F4776" s="35">
        <v>1</v>
      </c>
      <c r="G4776" s="34">
        <v>335.3</v>
      </c>
      <c r="H4776" s="14">
        <f t="shared" si="296"/>
        <v>244601.35</v>
      </c>
      <c r="I4776" s="11">
        <f t="shared" si="297"/>
        <v>72950</v>
      </c>
      <c r="J4776" s="11">
        <f t="shared" si="298"/>
        <v>72950</v>
      </c>
      <c r="K4776" s="11">
        <f t="shared" si="299"/>
        <v>0</v>
      </c>
    </row>
    <row r="4777" spans="1:11" s="11" customFormat="1">
      <c r="A4777" s="32">
        <v>2018</v>
      </c>
      <c r="B4777" s="32">
        <v>7843</v>
      </c>
      <c r="C4777" s="33" t="s">
        <v>565</v>
      </c>
      <c r="D4777" s="33" t="s">
        <v>566</v>
      </c>
      <c r="E4777" s="34">
        <v>81</v>
      </c>
      <c r="F4777" s="35">
        <v>5.7</v>
      </c>
      <c r="G4777" s="34">
        <v>1912.3</v>
      </c>
      <c r="H4777" s="14">
        <f t="shared" si="296"/>
        <v>8829.0891000000011</v>
      </c>
      <c r="I4777" s="11">
        <f t="shared" si="297"/>
        <v>81</v>
      </c>
      <c r="J4777" s="11">
        <f t="shared" si="298"/>
        <v>461.7</v>
      </c>
      <c r="K4777" s="11">
        <f t="shared" si="299"/>
        <v>0</v>
      </c>
    </row>
    <row r="4778" spans="1:11" s="11" customFormat="1">
      <c r="A4778" s="32">
        <v>2018</v>
      </c>
      <c r="B4778" s="32">
        <v>7845</v>
      </c>
      <c r="C4778" s="33" t="s">
        <v>563</v>
      </c>
      <c r="D4778" s="33" t="s">
        <v>564</v>
      </c>
      <c r="E4778" s="34">
        <v>87769</v>
      </c>
      <c r="F4778" s="35">
        <v>1</v>
      </c>
      <c r="G4778" s="34">
        <v>298.3</v>
      </c>
      <c r="H4778" s="14">
        <f t="shared" si="296"/>
        <v>261814.927</v>
      </c>
      <c r="I4778" s="11">
        <f t="shared" si="297"/>
        <v>87769</v>
      </c>
      <c r="J4778" s="11">
        <f t="shared" si="298"/>
        <v>87769</v>
      </c>
      <c r="K4778" s="11">
        <f t="shared" si="299"/>
        <v>0</v>
      </c>
    </row>
    <row r="4779" spans="1:11" s="11" customFormat="1">
      <c r="A4779" s="32">
        <v>2018</v>
      </c>
      <c r="B4779" s="32">
        <v>7845</v>
      </c>
      <c r="C4779" s="33" t="s">
        <v>563</v>
      </c>
      <c r="D4779" s="33" t="s">
        <v>564</v>
      </c>
      <c r="E4779" s="34">
        <v>1700929</v>
      </c>
      <c r="F4779" s="35">
        <v>1</v>
      </c>
      <c r="G4779" s="34">
        <v>319.10000000000002</v>
      </c>
      <c r="H4779" s="14">
        <f t="shared" si="296"/>
        <v>5427664.4390000002</v>
      </c>
      <c r="I4779" s="11">
        <f t="shared" si="297"/>
        <v>1700929</v>
      </c>
      <c r="J4779" s="11">
        <f t="shared" si="298"/>
        <v>1700929</v>
      </c>
      <c r="K4779" s="11">
        <f t="shared" si="299"/>
        <v>0</v>
      </c>
    </row>
    <row r="4780" spans="1:11" s="11" customFormat="1">
      <c r="A4780" s="32">
        <v>2018</v>
      </c>
      <c r="B4780" s="32">
        <v>7846</v>
      </c>
      <c r="C4780" s="33" t="s">
        <v>563</v>
      </c>
      <c r="D4780" s="33" t="s">
        <v>564</v>
      </c>
      <c r="E4780" s="34">
        <v>1458552</v>
      </c>
      <c r="F4780" s="35">
        <v>1.0409999999999999</v>
      </c>
      <c r="G4780" s="34">
        <v>442.9</v>
      </c>
      <c r="H4780" s="14">
        <f t="shared" si="296"/>
        <v>6724783.8071279991</v>
      </c>
      <c r="I4780" s="11">
        <f t="shared" si="297"/>
        <v>1458552</v>
      </c>
      <c r="J4780" s="11">
        <f t="shared" si="298"/>
        <v>1518352.632</v>
      </c>
      <c r="K4780" s="11">
        <f t="shared" si="299"/>
        <v>0</v>
      </c>
    </row>
    <row r="4781" spans="1:11" s="11" customFormat="1">
      <c r="A4781" s="32">
        <v>2018</v>
      </c>
      <c r="B4781" s="32">
        <v>7848</v>
      </c>
      <c r="C4781" s="33" t="s">
        <v>563</v>
      </c>
      <c r="D4781" s="33" t="s">
        <v>564</v>
      </c>
      <c r="E4781" s="34">
        <v>1546</v>
      </c>
      <c r="F4781" s="35">
        <v>1.0229999999999999</v>
      </c>
      <c r="G4781" s="34">
        <v>569.20000000000005</v>
      </c>
      <c r="H4781" s="14">
        <f t="shared" si="296"/>
        <v>9002.2281359999997</v>
      </c>
      <c r="I4781" s="11">
        <f t="shared" si="297"/>
        <v>1546</v>
      </c>
      <c r="J4781" s="11">
        <f t="shared" si="298"/>
        <v>1581.5579999999998</v>
      </c>
      <c r="K4781" s="11">
        <f t="shared" si="299"/>
        <v>0</v>
      </c>
    </row>
    <row r="4782" spans="1:11" s="11" customFormat="1">
      <c r="A4782" s="32">
        <v>2018</v>
      </c>
      <c r="B4782" s="32">
        <v>7848</v>
      </c>
      <c r="C4782" s="33" t="s">
        <v>563</v>
      </c>
      <c r="D4782" s="33" t="s">
        <v>564</v>
      </c>
      <c r="E4782" s="34">
        <v>15455</v>
      </c>
      <c r="F4782" s="35">
        <v>1.0229999999999999</v>
      </c>
      <c r="G4782" s="34">
        <v>347.3</v>
      </c>
      <c r="H4782" s="14">
        <f t="shared" si="296"/>
        <v>54909.744944999999</v>
      </c>
      <c r="I4782" s="11">
        <f t="shared" si="297"/>
        <v>15455</v>
      </c>
      <c r="J4782" s="11">
        <f t="shared" si="298"/>
        <v>15810.464999999998</v>
      </c>
      <c r="K4782" s="11">
        <f t="shared" si="299"/>
        <v>0</v>
      </c>
    </row>
    <row r="4783" spans="1:11" s="11" customFormat="1">
      <c r="A4783" s="32">
        <v>2018</v>
      </c>
      <c r="B4783" s="32">
        <v>7848</v>
      </c>
      <c r="C4783" s="33" t="s">
        <v>563</v>
      </c>
      <c r="D4783" s="33" t="s">
        <v>564</v>
      </c>
      <c r="E4783" s="34">
        <v>97518</v>
      </c>
      <c r="F4783" s="35">
        <v>1.0229999999999999</v>
      </c>
      <c r="G4783" s="34">
        <v>292.2</v>
      </c>
      <c r="H4783" s="14">
        <f t="shared" si="296"/>
        <v>291501.39070799993</v>
      </c>
      <c r="I4783" s="11">
        <f t="shared" si="297"/>
        <v>97518</v>
      </c>
      <c r="J4783" s="11">
        <f t="shared" si="298"/>
        <v>99760.91399999999</v>
      </c>
      <c r="K4783" s="11">
        <f t="shared" si="299"/>
        <v>0</v>
      </c>
    </row>
    <row r="4784" spans="1:11" s="11" customFormat="1">
      <c r="A4784" s="32">
        <v>2018</v>
      </c>
      <c r="B4784" s="32">
        <v>7858</v>
      </c>
      <c r="C4784" s="33" t="s">
        <v>563</v>
      </c>
      <c r="D4784" s="33" t="s">
        <v>564</v>
      </c>
      <c r="E4784" s="34">
        <v>1992</v>
      </c>
      <c r="F4784" s="35">
        <v>1.0289999999999999</v>
      </c>
      <c r="G4784" s="34" t="s">
        <v>364</v>
      </c>
      <c r="H4784" s="14" t="str">
        <f t="shared" si="296"/>
        <v/>
      </c>
      <c r="I4784" s="11" t="str">
        <f t="shared" si="297"/>
        <v/>
      </c>
      <c r="J4784" s="11" t="str">
        <f t="shared" si="298"/>
        <v/>
      </c>
      <c r="K4784" s="11">
        <f t="shared" si="299"/>
        <v>0</v>
      </c>
    </row>
    <row r="4785" spans="1:11" s="11" customFormat="1">
      <c r="A4785" s="32">
        <v>2018</v>
      </c>
      <c r="B4785" s="32">
        <v>7872</v>
      </c>
      <c r="C4785" s="33" t="s">
        <v>565</v>
      </c>
      <c r="D4785" s="33" t="s">
        <v>566</v>
      </c>
      <c r="E4785" s="34">
        <v>160</v>
      </c>
      <c r="F4785" s="35">
        <v>5.8</v>
      </c>
      <c r="G4785" s="34">
        <v>1662.8</v>
      </c>
      <c r="H4785" s="14">
        <f t="shared" si="296"/>
        <v>15430.784</v>
      </c>
      <c r="I4785" s="11">
        <f t="shared" si="297"/>
        <v>160</v>
      </c>
      <c r="J4785" s="11">
        <f t="shared" si="298"/>
        <v>928</v>
      </c>
      <c r="K4785" s="11">
        <f t="shared" si="299"/>
        <v>0</v>
      </c>
    </row>
    <row r="4786" spans="1:11" s="11" customFormat="1">
      <c r="A4786" s="32">
        <v>2018</v>
      </c>
      <c r="B4786" s="32">
        <v>7872</v>
      </c>
      <c r="C4786" s="33" t="s">
        <v>563</v>
      </c>
      <c r="D4786" s="33" t="s">
        <v>564</v>
      </c>
      <c r="E4786" s="34">
        <v>324588</v>
      </c>
      <c r="F4786" s="35">
        <v>1.0660000000000001</v>
      </c>
      <c r="G4786" s="34">
        <v>316.5</v>
      </c>
      <c r="H4786" s="14">
        <f t="shared" si="296"/>
        <v>1095124.20732</v>
      </c>
      <c r="I4786" s="11">
        <f t="shared" si="297"/>
        <v>324588</v>
      </c>
      <c r="J4786" s="11">
        <f t="shared" si="298"/>
        <v>346010.80800000002</v>
      </c>
      <c r="K4786" s="11">
        <f t="shared" si="299"/>
        <v>0</v>
      </c>
    </row>
    <row r="4787" spans="1:11" s="11" customFormat="1">
      <c r="A4787" s="32">
        <v>2018</v>
      </c>
      <c r="B4787" s="32">
        <v>7873</v>
      </c>
      <c r="C4787" s="33" t="s">
        <v>563</v>
      </c>
      <c r="D4787" s="33" t="s">
        <v>564</v>
      </c>
      <c r="E4787" s="34">
        <v>891783</v>
      </c>
      <c r="F4787" s="35">
        <v>1.024</v>
      </c>
      <c r="G4787" s="34">
        <v>398.8</v>
      </c>
      <c r="H4787" s="14">
        <f t="shared" si="296"/>
        <v>3641784.9384960001</v>
      </c>
      <c r="I4787" s="11">
        <f t="shared" si="297"/>
        <v>891783</v>
      </c>
      <c r="J4787" s="11">
        <f t="shared" si="298"/>
        <v>913185.79200000002</v>
      </c>
      <c r="K4787" s="11">
        <f t="shared" si="299"/>
        <v>0</v>
      </c>
    </row>
    <row r="4788" spans="1:11" s="11" customFormat="1">
      <c r="A4788" s="32">
        <v>2018</v>
      </c>
      <c r="B4788" s="32">
        <v>7873</v>
      </c>
      <c r="C4788" s="33" t="s">
        <v>563</v>
      </c>
      <c r="D4788" s="33" t="s">
        <v>564</v>
      </c>
      <c r="E4788" s="34">
        <v>1398854</v>
      </c>
      <c r="F4788" s="35">
        <v>1.02</v>
      </c>
      <c r="G4788" s="34">
        <v>350.4</v>
      </c>
      <c r="H4788" s="14">
        <f t="shared" si="296"/>
        <v>4999616.104319999</v>
      </c>
      <c r="I4788" s="11">
        <f t="shared" si="297"/>
        <v>1398854</v>
      </c>
      <c r="J4788" s="11">
        <f t="shared" si="298"/>
        <v>1426831.08</v>
      </c>
      <c r="K4788" s="11">
        <f t="shared" si="299"/>
        <v>0</v>
      </c>
    </row>
    <row r="4789" spans="1:11" s="11" customFormat="1">
      <c r="A4789" s="32">
        <v>2018</v>
      </c>
      <c r="B4789" s="32">
        <v>7887</v>
      </c>
      <c r="C4789" s="33" t="s">
        <v>563</v>
      </c>
      <c r="D4789" s="33" t="s">
        <v>564</v>
      </c>
      <c r="E4789" s="34">
        <v>71929</v>
      </c>
      <c r="F4789" s="35">
        <v>1.046</v>
      </c>
      <c r="G4789" s="34">
        <v>504.4</v>
      </c>
      <c r="H4789" s="14">
        <f t="shared" si="296"/>
        <v>379499.13029599999</v>
      </c>
      <c r="I4789" s="11">
        <f t="shared" si="297"/>
        <v>71929</v>
      </c>
      <c r="J4789" s="11">
        <f t="shared" si="298"/>
        <v>75237.733999999997</v>
      </c>
      <c r="K4789" s="11">
        <f t="shared" si="299"/>
        <v>0</v>
      </c>
    </row>
    <row r="4790" spans="1:11" s="11" customFormat="1">
      <c r="A4790" s="32">
        <v>2018</v>
      </c>
      <c r="B4790" s="32">
        <v>7897</v>
      </c>
      <c r="C4790" s="33" t="s">
        <v>563</v>
      </c>
      <c r="D4790" s="33" t="s">
        <v>564</v>
      </c>
      <c r="E4790" s="34">
        <v>782491</v>
      </c>
      <c r="F4790" s="35">
        <v>1.0309999999999999</v>
      </c>
      <c r="G4790" s="34" t="s">
        <v>364</v>
      </c>
      <c r="H4790" s="14" t="str">
        <f t="shared" si="296"/>
        <v/>
      </c>
      <c r="I4790" s="11" t="str">
        <f t="shared" si="297"/>
        <v/>
      </c>
      <c r="J4790" s="11" t="str">
        <f t="shared" si="298"/>
        <v/>
      </c>
      <c r="K4790" s="11">
        <f t="shared" si="299"/>
        <v>0</v>
      </c>
    </row>
    <row r="4791" spans="1:11" s="11" customFormat="1">
      <c r="A4791" s="32">
        <v>2018</v>
      </c>
      <c r="B4791" s="32">
        <v>7900</v>
      </c>
      <c r="C4791" s="33" t="s">
        <v>563</v>
      </c>
      <c r="D4791" s="33" t="s">
        <v>564</v>
      </c>
      <c r="E4791" s="34">
        <v>575259</v>
      </c>
      <c r="F4791" s="35">
        <v>1.032</v>
      </c>
      <c r="G4791" s="34">
        <v>298</v>
      </c>
      <c r="H4791" s="14">
        <f t="shared" si="296"/>
        <v>1769128.5182399999</v>
      </c>
      <c r="I4791" s="11">
        <f t="shared" si="297"/>
        <v>575259</v>
      </c>
      <c r="J4791" s="11">
        <f t="shared" si="298"/>
        <v>593667.28800000006</v>
      </c>
      <c r="K4791" s="11">
        <f t="shared" si="299"/>
        <v>0</v>
      </c>
    </row>
    <row r="4792" spans="1:11" s="11" customFormat="1">
      <c r="A4792" s="32">
        <v>2018</v>
      </c>
      <c r="B4792" s="32">
        <v>7900</v>
      </c>
      <c r="C4792" s="33" t="s">
        <v>563</v>
      </c>
      <c r="D4792" s="33" t="s">
        <v>564</v>
      </c>
      <c r="E4792" s="34">
        <v>589725</v>
      </c>
      <c r="F4792" s="35">
        <v>1.032</v>
      </c>
      <c r="G4792" s="34">
        <v>298.89999999999998</v>
      </c>
      <c r="H4792" s="14">
        <f t="shared" si="296"/>
        <v>1819094.0418</v>
      </c>
      <c r="I4792" s="11">
        <f t="shared" si="297"/>
        <v>589725</v>
      </c>
      <c r="J4792" s="11">
        <f t="shared" si="298"/>
        <v>608596.20000000007</v>
      </c>
      <c r="K4792" s="11">
        <f t="shared" si="299"/>
        <v>0</v>
      </c>
    </row>
    <row r="4793" spans="1:11" s="11" customFormat="1">
      <c r="A4793" s="32">
        <v>2018</v>
      </c>
      <c r="B4793" s="32">
        <v>7902</v>
      </c>
      <c r="C4793" s="33" t="s">
        <v>362</v>
      </c>
      <c r="D4793" s="33" t="s">
        <v>354</v>
      </c>
      <c r="E4793" s="34">
        <v>334906</v>
      </c>
      <c r="F4793" s="35">
        <v>12.678000000000001</v>
      </c>
      <c r="G4793" s="34">
        <v>278.89999999999998</v>
      </c>
      <c r="H4793" s="14">
        <f t="shared" si="296"/>
        <v>11841921.829452001</v>
      </c>
      <c r="I4793" s="11">
        <f t="shared" si="297"/>
        <v>334906</v>
      </c>
      <c r="J4793" s="11">
        <f t="shared" si="298"/>
        <v>4245938.2680000002</v>
      </c>
      <c r="K4793" s="11">
        <f t="shared" si="299"/>
        <v>1</v>
      </c>
    </row>
    <row r="4794" spans="1:11" s="11" customFormat="1">
      <c r="A4794" s="32">
        <v>2018</v>
      </c>
      <c r="B4794" s="32">
        <v>7902</v>
      </c>
      <c r="C4794" s="33" t="s">
        <v>563</v>
      </c>
      <c r="D4794" s="33" t="s">
        <v>564</v>
      </c>
      <c r="E4794" s="34">
        <v>1346</v>
      </c>
      <c r="F4794" s="35">
        <v>1.0169999999999999</v>
      </c>
      <c r="G4794" s="34">
        <v>244.8</v>
      </c>
      <c r="H4794" s="14">
        <f t="shared" si="296"/>
        <v>3351.0231359999998</v>
      </c>
      <c r="I4794" s="11">
        <f t="shared" si="297"/>
        <v>1346</v>
      </c>
      <c r="J4794" s="11">
        <f t="shared" si="298"/>
        <v>1368.8819999999998</v>
      </c>
      <c r="K4794" s="11">
        <f t="shared" si="299"/>
        <v>0</v>
      </c>
    </row>
    <row r="4795" spans="1:11" s="11" customFormat="1">
      <c r="A4795" s="32">
        <v>2018</v>
      </c>
      <c r="B4795" s="32">
        <v>7902</v>
      </c>
      <c r="C4795" s="33" t="s">
        <v>563</v>
      </c>
      <c r="D4795" s="33" t="s">
        <v>564</v>
      </c>
      <c r="E4795" s="34">
        <v>1599</v>
      </c>
      <c r="F4795" s="35">
        <v>1.016</v>
      </c>
      <c r="G4795" s="34">
        <v>253.4</v>
      </c>
      <c r="H4795" s="14">
        <f t="shared" si="296"/>
        <v>4116.6958560000003</v>
      </c>
      <c r="I4795" s="11">
        <f t="shared" si="297"/>
        <v>1599</v>
      </c>
      <c r="J4795" s="11">
        <f t="shared" si="298"/>
        <v>1624.5840000000001</v>
      </c>
      <c r="K4795" s="11">
        <f t="shared" si="299"/>
        <v>0</v>
      </c>
    </row>
    <row r="4796" spans="1:11" s="11" customFormat="1">
      <c r="A4796" s="32">
        <v>2018</v>
      </c>
      <c r="B4796" s="32">
        <v>7902</v>
      </c>
      <c r="C4796" s="33" t="s">
        <v>563</v>
      </c>
      <c r="D4796" s="33" t="s">
        <v>564</v>
      </c>
      <c r="E4796" s="34">
        <v>8155</v>
      </c>
      <c r="F4796" s="35">
        <v>1.016</v>
      </c>
      <c r="G4796" s="34">
        <v>241.5</v>
      </c>
      <c r="H4796" s="14">
        <f t="shared" si="296"/>
        <v>20009.4342</v>
      </c>
      <c r="I4796" s="11">
        <f t="shared" si="297"/>
        <v>8155</v>
      </c>
      <c r="J4796" s="11">
        <f t="shared" si="298"/>
        <v>8285.48</v>
      </c>
      <c r="K4796" s="11">
        <f t="shared" si="299"/>
        <v>0</v>
      </c>
    </row>
    <row r="4797" spans="1:11" s="11" customFormat="1">
      <c r="A4797" s="32">
        <v>2018</v>
      </c>
      <c r="B4797" s="32">
        <v>7916</v>
      </c>
      <c r="C4797" s="33" t="s">
        <v>563</v>
      </c>
      <c r="D4797" s="33" t="s">
        <v>564</v>
      </c>
      <c r="E4797" s="34">
        <v>439344</v>
      </c>
      <c r="F4797" s="35">
        <v>1.0329999999999999</v>
      </c>
      <c r="G4797" s="34">
        <v>527.20000000000005</v>
      </c>
      <c r="H4797" s="14">
        <f t="shared" si="296"/>
        <v>2392656.8797439998</v>
      </c>
      <c r="I4797" s="11">
        <f t="shared" si="297"/>
        <v>439344</v>
      </c>
      <c r="J4797" s="11">
        <f t="shared" si="298"/>
        <v>453842.35199999996</v>
      </c>
      <c r="K4797" s="11">
        <f t="shared" si="299"/>
        <v>0</v>
      </c>
    </row>
    <row r="4798" spans="1:11" s="11" customFormat="1">
      <c r="A4798" s="32">
        <v>2018</v>
      </c>
      <c r="B4798" s="32">
        <v>7916</v>
      </c>
      <c r="C4798" s="33" t="s">
        <v>565</v>
      </c>
      <c r="D4798" s="33" t="s">
        <v>566</v>
      </c>
      <c r="E4798" s="34">
        <v>1681</v>
      </c>
      <c r="F4798" s="35">
        <v>5.8</v>
      </c>
      <c r="G4798" s="34">
        <v>1580.9</v>
      </c>
      <c r="H4798" s="14">
        <f t="shared" si="296"/>
        <v>154134.5882</v>
      </c>
      <c r="I4798" s="11">
        <f t="shared" si="297"/>
        <v>1681</v>
      </c>
      <c r="J4798" s="11">
        <f t="shared" si="298"/>
        <v>9749.7999999999993</v>
      </c>
      <c r="K4798" s="11">
        <f t="shared" si="299"/>
        <v>0</v>
      </c>
    </row>
    <row r="4799" spans="1:11" s="11" customFormat="1">
      <c r="A4799" s="32">
        <v>2018</v>
      </c>
      <c r="B4799" s="32">
        <v>7917</v>
      </c>
      <c r="C4799" s="33" t="s">
        <v>563</v>
      </c>
      <c r="D4799" s="33" t="s">
        <v>564</v>
      </c>
      <c r="E4799" s="34">
        <v>1625249</v>
      </c>
      <c r="F4799" s="35">
        <v>1.0269999999999999</v>
      </c>
      <c r="G4799" s="34">
        <v>327</v>
      </c>
      <c r="H4799" s="14">
        <f t="shared" si="296"/>
        <v>5458057.4642099999</v>
      </c>
      <c r="I4799" s="11">
        <f t="shared" si="297"/>
        <v>1625249</v>
      </c>
      <c r="J4799" s="11">
        <f t="shared" si="298"/>
        <v>1669130.7229999998</v>
      </c>
      <c r="K4799" s="11">
        <f t="shared" si="299"/>
        <v>0</v>
      </c>
    </row>
    <row r="4800" spans="1:11" s="11" customFormat="1">
      <c r="A4800" s="32">
        <v>2018</v>
      </c>
      <c r="B4800" s="32">
        <v>7925</v>
      </c>
      <c r="C4800" s="33" t="s">
        <v>563</v>
      </c>
      <c r="D4800" s="33" t="s">
        <v>564</v>
      </c>
      <c r="E4800" s="34">
        <v>122899</v>
      </c>
      <c r="F4800" s="35">
        <v>1</v>
      </c>
      <c r="G4800" s="34">
        <v>344.7</v>
      </c>
      <c r="H4800" s="14">
        <f t="shared" si="296"/>
        <v>423632.853</v>
      </c>
      <c r="I4800" s="11">
        <f t="shared" si="297"/>
        <v>122899</v>
      </c>
      <c r="J4800" s="11">
        <f t="shared" si="298"/>
        <v>122899</v>
      </c>
      <c r="K4800" s="11">
        <f t="shared" si="299"/>
        <v>0</v>
      </c>
    </row>
    <row r="4801" spans="1:11" s="11" customFormat="1">
      <c r="A4801" s="32">
        <v>2018</v>
      </c>
      <c r="B4801" s="32">
        <v>7925</v>
      </c>
      <c r="C4801" s="33" t="s">
        <v>565</v>
      </c>
      <c r="D4801" s="33" t="s">
        <v>566</v>
      </c>
      <c r="E4801" s="34">
        <v>232</v>
      </c>
      <c r="F4801" s="35">
        <v>5.7</v>
      </c>
      <c r="G4801" s="34">
        <v>1606.6</v>
      </c>
      <c r="H4801" s="14">
        <f t="shared" si="296"/>
        <v>21245.678400000001</v>
      </c>
      <c r="I4801" s="11">
        <f t="shared" si="297"/>
        <v>232</v>
      </c>
      <c r="J4801" s="11">
        <f t="shared" si="298"/>
        <v>1322.4</v>
      </c>
      <c r="K4801" s="11">
        <f t="shared" si="299"/>
        <v>0</v>
      </c>
    </row>
    <row r="4802" spans="1:11" s="11" customFormat="1">
      <c r="A4802" s="32">
        <v>2018</v>
      </c>
      <c r="B4802" s="32">
        <v>7929</v>
      </c>
      <c r="C4802" s="33" t="s">
        <v>563</v>
      </c>
      <c r="D4802" s="33" t="s">
        <v>564</v>
      </c>
      <c r="E4802" s="34">
        <v>38949</v>
      </c>
      <c r="F4802" s="35">
        <v>1</v>
      </c>
      <c r="G4802" s="34">
        <v>258.3</v>
      </c>
      <c r="H4802" s="14">
        <f t="shared" si="296"/>
        <v>100605.26700000001</v>
      </c>
      <c r="I4802" s="11">
        <f t="shared" si="297"/>
        <v>38949</v>
      </c>
      <c r="J4802" s="11">
        <f t="shared" si="298"/>
        <v>38949</v>
      </c>
      <c r="K4802" s="11">
        <f t="shared" si="299"/>
        <v>0</v>
      </c>
    </row>
    <row r="4803" spans="1:11" s="11" customFormat="1">
      <c r="A4803" s="32">
        <v>2018</v>
      </c>
      <c r="B4803" s="32">
        <v>7931</v>
      </c>
      <c r="C4803" s="33" t="s">
        <v>563</v>
      </c>
      <c r="D4803" s="33" t="s">
        <v>564</v>
      </c>
      <c r="E4803" s="34">
        <v>797481</v>
      </c>
      <c r="F4803" s="35">
        <v>1.0429999999999999</v>
      </c>
      <c r="G4803" s="34">
        <v>296.7</v>
      </c>
      <c r="H4803" s="14">
        <f t="shared" si="296"/>
        <v>2467869.5504609998</v>
      </c>
      <c r="I4803" s="11">
        <f t="shared" si="297"/>
        <v>797481</v>
      </c>
      <c r="J4803" s="11">
        <f t="shared" si="298"/>
        <v>831772.68299999996</v>
      </c>
      <c r="K4803" s="11">
        <f t="shared" si="299"/>
        <v>0</v>
      </c>
    </row>
    <row r="4804" spans="1:11" s="11" customFormat="1">
      <c r="A4804" s="32">
        <v>2018</v>
      </c>
      <c r="B4804" s="32">
        <v>7946</v>
      </c>
      <c r="C4804" s="33" t="s">
        <v>563</v>
      </c>
      <c r="D4804" s="33" t="s">
        <v>564</v>
      </c>
      <c r="E4804" s="34">
        <v>541308</v>
      </c>
      <c r="F4804" s="35">
        <v>1.028</v>
      </c>
      <c r="G4804" s="34">
        <v>271.60000000000002</v>
      </c>
      <c r="H4804" s="14">
        <f t="shared" si="296"/>
        <v>1511357.9187840002</v>
      </c>
      <c r="I4804" s="11">
        <f t="shared" si="297"/>
        <v>541308</v>
      </c>
      <c r="J4804" s="11">
        <f t="shared" si="298"/>
        <v>556464.62400000007</v>
      </c>
      <c r="K4804" s="11">
        <f t="shared" si="299"/>
        <v>0</v>
      </c>
    </row>
    <row r="4805" spans="1:11" s="11" customFormat="1">
      <c r="A4805" s="32">
        <v>2018</v>
      </c>
      <c r="B4805" s="32">
        <v>7946</v>
      </c>
      <c r="C4805" s="33" t="s">
        <v>563</v>
      </c>
      <c r="D4805" s="33" t="s">
        <v>564</v>
      </c>
      <c r="E4805" s="34">
        <v>1144038</v>
      </c>
      <c r="F4805" s="35">
        <v>1.028</v>
      </c>
      <c r="G4805" s="34">
        <v>292.8</v>
      </c>
      <c r="H4805" s="14">
        <f t="shared" si="296"/>
        <v>3443536.0753920004</v>
      </c>
      <c r="I4805" s="11">
        <f t="shared" si="297"/>
        <v>1144038</v>
      </c>
      <c r="J4805" s="11">
        <f t="shared" si="298"/>
        <v>1176071.064</v>
      </c>
      <c r="K4805" s="11">
        <f t="shared" si="299"/>
        <v>0</v>
      </c>
    </row>
    <row r="4806" spans="1:11" s="11" customFormat="1">
      <c r="A4806" s="32">
        <v>2018</v>
      </c>
      <c r="B4806" s="32">
        <v>7948</v>
      </c>
      <c r="C4806" s="33" t="s">
        <v>563</v>
      </c>
      <c r="D4806" s="33" t="s">
        <v>564</v>
      </c>
      <c r="E4806" s="34">
        <v>98254</v>
      </c>
      <c r="F4806" s="35">
        <v>1.0669999999999999</v>
      </c>
      <c r="G4806" s="34">
        <v>282.8</v>
      </c>
      <c r="H4806" s="14">
        <f t="shared" ref="H4806:H4869" si="300">IF(I4806="","",G4806/100*F4806*E4806)</f>
        <v>296479.08690400003</v>
      </c>
      <c r="I4806" s="11">
        <f t="shared" ref="I4806:I4869" si="301">IF(OR(G4806=".",F4806=".",E4806="."),"",E4806)</f>
        <v>98254</v>
      </c>
      <c r="J4806" s="11">
        <f t="shared" ref="J4806:J4869" si="302">IF(I4806="","",F4806*I4806)</f>
        <v>104837.018</v>
      </c>
      <c r="K4806" s="11">
        <f t="shared" ref="K4806:K4869" si="303">IF(C4806="LIG",1,0)</f>
        <v>0</v>
      </c>
    </row>
    <row r="4807" spans="1:11" s="11" customFormat="1">
      <c r="A4807" s="32">
        <v>2018</v>
      </c>
      <c r="B4807" s="32">
        <v>7953</v>
      </c>
      <c r="C4807" s="33" t="s">
        <v>563</v>
      </c>
      <c r="D4807" s="33" t="s">
        <v>564</v>
      </c>
      <c r="E4807" s="34">
        <v>1157</v>
      </c>
      <c r="F4807" s="35">
        <v>1</v>
      </c>
      <c r="G4807" s="34">
        <v>209.4</v>
      </c>
      <c r="H4807" s="14">
        <f t="shared" si="300"/>
        <v>2422.7579999999998</v>
      </c>
      <c r="I4807" s="11">
        <f t="shared" si="301"/>
        <v>1157</v>
      </c>
      <c r="J4807" s="11">
        <f t="shared" si="302"/>
        <v>1157</v>
      </c>
      <c r="K4807" s="11">
        <f t="shared" si="303"/>
        <v>0</v>
      </c>
    </row>
    <row r="4808" spans="1:11" s="11" customFormat="1">
      <c r="A4808" s="32">
        <v>2018</v>
      </c>
      <c r="B4808" s="32">
        <v>7953</v>
      </c>
      <c r="C4808" s="33" t="s">
        <v>563</v>
      </c>
      <c r="D4808" s="33" t="s">
        <v>564</v>
      </c>
      <c r="E4808" s="34">
        <v>70502</v>
      </c>
      <c r="F4808" s="35">
        <v>1</v>
      </c>
      <c r="G4808" s="34">
        <v>356.4</v>
      </c>
      <c r="H4808" s="14">
        <f t="shared" si="300"/>
        <v>251269.12799999997</v>
      </c>
      <c r="I4808" s="11">
        <f t="shared" si="301"/>
        <v>70502</v>
      </c>
      <c r="J4808" s="11">
        <f t="shared" si="302"/>
        <v>70502</v>
      </c>
      <c r="K4808" s="11">
        <f t="shared" si="303"/>
        <v>0</v>
      </c>
    </row>
    <row r="4809" spans="1:11" s="11" customFormat="1">
      <c r="A4809" s="32">
        <v>2018</v>
      </c>
      <c r="B4809" s="32">
        <v>7960</v>
      </c>
      <c r="C4809" s="33" t="s">
        <v>563</v>
      </c>
      <c r="D4809" s="33" t="s">
        <v>564</v>
      </c>
      <c r="E4809" s="34">
        <v>401415</v>
      </c>
      <c r="F4809" s="35">
        <v>1</v>
      </c>
      <c r="G4809" s="34">
        <v>316.60000000000002</v>
      </c>
      <c r="H4809" s="14">
        <f t="shared" si="300"/>
        <v>1270879.8900000001</v>
      </c>
      <c r="I4809" s="11">
        <f t="shared" si="301"/>
        <v>401415</v>
      </c>
      <c r="J4809" s="11">
        <f t="shared" si="302"/>
        <v>401415</v>
      </c>
      <c r="K4809" s="11">
        <f t="shared" si="303"/>
        <v>0</v>
      </c>
    </row>
    <row r="4810" spans="1:11" s="11" customFormat="1">
      <c r="A4810" s="32">
        <v>2018</v>
      </c>
      <c r="B4810" s="32">
        <v>7964</v>
      </c>
      <c r="C4810" s="33" t="s">
        <v>563</v>
      </c>
      <c r="D4810" s="33" t="s">
        <v>564</v>
      </c>
      <c r="E4810" s="34">
        <v>69864</v>
      </c>
      <c r="F4810" s="35">
        <v>1.022</v>
      </c>
      <c r="G4810" s="34">
        <v>368.3</v>
      </c>
      <c r="H4810" s="14">
        <f t="shared" si="300"/>
        <v>262969.91246399999</v>
      </c>
      <c r="I4810" s="11">
        <f t="shared" si="301"/>
        <v>69864</v>
      </c>
      <c r="J4810" s="11">
        <f t="shared" si="302"/>
        <v>71401.008000000002</v>
      </c>
      <c r="K4810" s="11">
        <f t="shared" si="303"/>
        <v>0</v>
      </c>
    </row>
    <row r="4811" spans="1:11" s="11" customFormat="1">
      <c r="A4811" s="32">
        <v>2018</v>
      </c>
      <c r="B4811" s="32">
        <v>7981</v>
      </c>
      <c r="C4811" s="33" t="s">
        <v>565</v>
      </c>
      <c r="D4811" s="33" t="s">
        <v>566</v>
      </c>
      <c r="E4811" s="34">
        <v>7063</v>
      </c>
      <c r="F4811" s="35">
        <v>5.75</v>
      </c>
      <c r="G4811" s="34">
        <v>1528.7</v>
      </c>
      <c r="H4811" s="14">
        <f t="shared" si="300"/>
        <v>620839.46574999997</v>
      </c>
      <c r="I4811" s="11">
        <f t="shared" si="301"/>
        <v>7063</v>
      </c>
      <c r="J4811" s="11">
        <f t="shared" si="302"/>
        <v>40612.25</v>
      </c>
      <c r="K4811" s="11">
        <f t="shared" si="303"/>
        <v>0</v>
      </c>
    </row>
    <row r="4812" spans="1:11" s="11" customFormat="1">
      <c r="A4812" s="32">
        <v>2018</v>
      </c>
      <c r="B4812" s="32">
        <v>7981</v>
      </c>
      <c r="C4812" s="33" t="s">
        <v>565</v>
      </c>
      <c r="D4812" s="33" t="s">
        <v>566</v>
      </c>
      <c r="E4812" s="34">
        <v>219</v>
      </c>
      <c r="F4812" s="35">
        <v>5.75</v>
      </c>
      <c r="G4812" s="34">
        <v>1398.8</v>
      </c>
      <c r="H4812" s="14">
        <f t="shared" si="300"/>
        <v>17614.388999999999</v>
      </c>
      <c r="I4812" s="11">
        <f t="shared" si="301"/>
        <v>219</v>
      </c>
      <c r="J4812" s="11">
        <f t="shared" si="302"/>
        <v>1259.25</v>
      </c>
      <c r="K4812" s="11">
        <f t="shared" si="303"/>
        <v>0</v>
      </c>
    </row>
    <row r="4813" spans="1:11" s="11" customFormat="1">
      <c r="A4813" s="32">
        <v>2018</v>
      </c>
      <c r="B4813" s="32">
        <v>7981</v>
      </c>
      <c r="C4813" s="33" t="s">
        <v>563</v>
      </c>
      <c r="D4813" s="33" t="s">
        <v>564</v>
      </c>
      <c r="E4813" s="34">
        <v>20845</v>
      </c>
      <c r="F4813" s="35">
        <v>1.03</v>
      </c>
      <c r="G4813" s="34">
        <v>2313</v>
      </c>
      <c r="H4813" s="14">
        <f t="shared" si="300"/>
        <v>496609.19549999997</v>
      </c>
      <c r="I4813" s="11">
        <f t="shared" si="301"/>
        <v>20845</v>
      </c>
      <c r="J4813" s="11">
        <f t="shared" si="302"/>
        <v>21470.350000000002</v>
      </c>
      <c r="K4813" s="11">
        <f t="shared" si="303"/>
        <v>0</v>
      </c>
    </row>
    <row r="4814" spans="1:11" s="11" customFormat="1">
      <c r="A4814" s="32">
        <v>2018</v>
      </c>
      <c r="B4814" s="32">
        <v>7981</v>
      </c>
      <c r="C4814" s="33" t="s">
        <v>563</v>
      </c>
      <c r="D4814" s="33" t="s">
        <v>564</v>
      </c>
      <c r="E4814" s="34">
        <v>25464</v>
      </c>
      <c r="F4814" s="35">
        <v>1.03</v>
      </c>
      <c r="G4814" s="34">
        <v>1116.9000000000001</v>
      </c>
      <c r="H4814" s="14">
        <f t="shared" si="300"/>
        <v>292939.63848000002</v>
      </c>
      <c r="I4814" s="11">
        <f t="shared" si="301"/>
        <v>25464</v>
      </c>
      <c r="J4814" s="11">
        <f t="shared" si="302"/>
        <v>26227.920000000002</v>
      </c>
      <c r="K4814" s="11">
        <f t="shared" si="303"/>
        <v>0</v>
      </c>
    </row>
    <row r="4815" spans="1:11" s="11" customFormat="1">
      <c r="A4815" s="32">
        <v>2018</v>
      </c>
      <c r="B4815" s="32">
        <v>7981</v>
      </c>
      <c r="C4815" s="33" t="s">
        <v>563</v>
      </c>
      <c r="D4815" s="33" t="s">
        <v>564</v>
      </c>
      <c r="E4815" s="34">
        <v>63334</v>
      </c>
      <c r="F4815" s="35">
        <v>1.03</v>
      </c>
      <c r="G4815" s="34">
        <v>1286.5999999999999</v>
      </c>
      <c r="H4815" s="14">
        <f t="shared" si="300"/>
        <v>839300.90131999995</v>
      </c>
      <c r="I4815" s="11">
        <f t="shared" si="301"/>
        <v>63334</v>
      </c>
      <c r="J4815" s="11">
        <f t="shared" si="302"/>
        <v>65234.020000000004</v>
      </c>
      <c r="K4815" s="11">
        <f t="shared" si="303"/>
        <v>0</v>
      </c>
    </row>
    <row r="4816" spans="1:11" s="11" customFormat="1">
      <c r="A4816" s="32">
        <v>2018</v>
      </c>
      <c r="B4816" s="32">
        <v>7985</v>
      </c>
      <c r="C4816" s="33" t="s">
        <v>563</v>
      </c>
      <c r="D4816" s="33" t="s">
        <v>564</v>
      </c>
      <c r="E4816" s="34">
        <v>44606</v>
      </c>
      <c r="F4816" s="35">
        <v>1.056</v>
      </c>
      <c r="G4816" s="34">
        <v>426.3</v>
      </c>
      <c r="H4816" s="14">
        <f t="shared" si="300"/>
        <v>200804.079168</v>
      </c>
      <c r="I4816" s="11">
        <f t="shared" si="301"/>
        <v>44606</v>
      </c>
      <c r="J4816" s="11">
        <f t="shared" si="302"/>
        <v>47103.936000000002</v>
      </c>
      <c r="K4816" s="11">
        <f t="shared" si="303"/>
        <v>0</v>
      </c>
    </row>
    <row r="4817" spans="1:11" s="11" customFormat="1">
      <c r="A4817" s="32">
        <v>2018</v>
      </c>
      <c r="B4817" s="32">
        <v>7988</v>
      </c>
      <c r="C4817" s="33" t="s">
        <v>563</v>
      </c>
      <c r="D4817" s="33" t="s">
        <v>564</v>
      </c>
      <c r="E4817" s="34">
        <v>123142</v>
      </c>
      <c r="F4817" s="35">
        <v>1.0409999999999999</v>
      </c>
      <c r="G4817" s="34">
        <v>368.9</v>
      </c>
      <c r="H4817" s="14">
        <f t="shared" si="300"/>
        <v>472895.94235799991</v>
      </c>
      <c r="I4817" s="11">
        <f t="shared" si="301"/>
        <v>123142</v>
      </c>
      <c r="J4817" s="11">
        <f t="shared" si="302"/>
        <v>128190.82199999999</v>
      </c>
      <c r="K4817" s="11">
        <f t="shared" si="303"/>
        <v>0</v>
      </c>
    </row>
    <row r="4818" spans="1:11" s="11" customFormat="1">
      <c r="A4818" s="32">
        <v>2018</v>
      </c>
      <c r="B4818" s="32">
        <v>7999</v>
      </c>
      <c r="C4818" s="33" t="s">
        <v>563</v>
      </c>
      <c r="D4818" s="33" t="s">
        <v>564</v>
      </c>
      <c r="E4818" s="34">
        <v>1125588</v>
      </c>
      <c r="F4818" s="35">
        <v>1.093</v>
      </c>
      <c r="G4818" s="34" t="s">
        <v>364</v>
      </c>
      <c r="H4818" s="14" t="str">
        <f t="shared" si="300"/>
        <v/>
      </c>
      <c r="I4818" s="11" t="str">
        <f t="shared" si="301"/>
        <v/>
      </c>
      <c r="J4818" s="11" t="str">
        <f t="shared" si="302"/>
        <v/>
      </c>
      <c r="K4818" s="11">
        <f t="shared" si="303"/>
        <v>0</v>
      </c>
    </row>
    <row r="4819" spans="1:11" s="11" customFormat="1">
      <c r="A4819" s="32">
        <v>2018</v>
      </c>
      <c r="B4819" s="32">
        <v>8000</v>
      </c>
      <c r="C4819" s="33" t="s">
        <v>563</v>
      </c>
      <c r="D4819" s="33" t="s">
        <v>564</v>
      </c>
      <c r="E4819" s="34">
        <v>49982</v>
      </c>
      <c r="F4819" s="35">
        <v>1.083</v>
      </c>
      <c r="G4819" s="34">
        <v>389.4</v>
      </c>
      <c r="H4819" s="14">
        <f t="shared" si="300"/>
        <v>210784.19036399998</v>
      </c>
      <c r="I4819" s="11">
        <f t="shared" si="301"/>
        <v>49982</v>
      </c>
      <c r="J4819" s="11">
        <f t="shared" si="302"/>
        <v>54130.506000000001</v>
      </c>
      <c r="K4819" s="11">
        <f t="shared" si="303"/>
        <v>0</v>
      </c>
    </row>
    <row r="4820" spans="1:11" s="11" customFormat="1">
      <c r="A4820" s="32">
        <v>2018</v>
      </c>
      <c r="B4820" s="32">
        <v>8002</v>
      </c>
      <c r="C4820" s="33" t="s">
        <v>565</v>
      </c>
      <c r="D4820" s="33" t="s">
        <v>566</v>
      </c>
      <c r="E4820" s="34">
        <v>476</v>
      </c>
      <c r="F4820" s="35">
        <v>5.8</v>
      </c>
      <c r="G4820" s="34">
        <v>1600</v>
      </c>
      <c r="H4820" s="14">
        <f t="shared" si="300"/>
        <v>44172.799999999996</v>
      </c>
      <c r="I4820" s="11">
        <f t="shared" si="301"/>
        <v>476</v>
      </c>
      <c r="J4820" s="11">
        <f t="shared" si="302"/>
        <v>2760.7999999999997</v>
      </c>
      <c r="K4820" s="11">
        <f t="shared" si="303"/>
        <v>0</v>
      </c>
    </row>
    <row r="4821" spans="1:11" s="11" customFormat="1">
      <c r="A4821" s="32">
        <v>2018</v>
      </c>
      <c r="B4821" s="32">
        <v>8006</v>
      </c>
      <c r="C4821" s="33" t="s">
        <v>563</v>
      </c>
      <c r="D4821" s="33" t="s">
        <v>564</v>
      </c>
      <c r="E4821" s="34">
        <v>20450</v>
      </c>
      <c r="F4821" s="35">
        <v>1.01</v>
      </c>
      <c r="G4821" s="34" t="s">
        <v>364</v>
      </c>
      <c r="H4821" s="14" t="str">
        <f t="shared" si="300"/>
        <v/>
      </c>
      <c r="I4821" s="11" t="str">
        <f t="shared" si="301"/>
        <v/>
      </c>
      <c r="J4821" s="11" t="str">
        <f t="shared" si="302"/>
        <v/>
      </c>
      <c r="K4821" s="11">
        <f t="shared" si="303"/>
        <v>0</v>
      </c>
    </row>
    <row r="4822" spans="1:11" s="11" customFormat="1">
      <c r="A4822" s="32">
        <v>2018</v>
      </c>
      <c r="B4822" s="32">
        <v>8012</v>
      </c>
      <c r="C4822" s="33" t="s">
        <v>565</v>
      </c>
      <c r="D4822" s="33" t="s">
        <v>566</v>
      </c>
      <c r="E4822" s="34">
        <v>16677</v>
      </c>
      <c r="F4822" s="35">
        <v>5.77</v>
      </c>
      <c r="G4822" s="34" t="s">
        <v>364</v>
      </c>
      <c r="H4822" s="14" t="str">
        <f t="shared" si="300"/>
        <v/>
      </c>
      <c r="I4822" s="11" t="str">
        <f t="shared" si="301"/>
        <v/>
      </c>
      <c r="J4822" s="11" t="str">
        <f t="shared" si="302"/>
        <v/>
      </c>
      <c r="K4822" s="11">
        <f t="shared" si="303"/>
        <v>0</v>
      </c>
    </row>
    <row r="4823" spans="1:11" s="11" customFormat="1">
      <c r="A4823" s="32">
        <v>2018</v>
      </c>
      <c r="B4823" s="32">
        <v>8023</v>
      </c>
      <c r="C4823" s="33" t="s">
        <v>363</v>
      </c>
      <c r="D4823" s="33" t="s">
        <v>354</v>
      </c>
      <c r="E4823" s="34">
        <v>27774</v>
      </c>
      <c r="F4823" s="35">
        <v>18.172000000000001</v>
      </c>
      <c r="G4823" s="34">
        <v>240.9</v>
      </c>
      <c r="H4823" s="14">
        <f t="shared" si="300"/>
        <v>1215844.2893520002</v>
      </c>
      <c r="I4823" s="11">
        <f t="shared" si="301"/>
        <v>27774</v>
      </c>
      <c r="J4823" s="11">
        <f t="shared" si="302"/>
        <v>504709.12800000003</v>
      </c>
      <c r="K4823" s="11">
        <f t="shared" si="303"/>
        <v>0</v>
      </c>
    </row>
    <row r="4824" spans="1:11" s="11" customFormat="1">
      <c r="A4824" s="32">
        <v>2018</v>
      </c>
      <c r="B4824" s="32">
        <v>8023</v>
      </c>
      <c r="C4824" s="33" t="s">
        <v>363</v>
      </c>
      <c r="D4824" s="33" t="s">
        <v>354</v>
      </c>
      <c r="E4824" s="34">
        <v>27164</v>
      </c>
      <c r="F4824" s="35">
        <v>16.681999999999999</v>
      </c>
      <c r="G4824" s="34">
        <v>263</v>
      </c>
      <c r="H4824" s="14">
        <f t="shared" si="300"/>
        <v>1191784.1002399998</v>
      </c>
      <c r="I4824" s="11">
        <f t="shared" si="301"/>
        <v>27164</v>
      </c>
      <c r="J4824" s="11">
        <f t="shared" si="302"/>
        <v>453149.84799999994</v>
      </c>
      <c r="K4824" s="11">
        <f t="shared" si="303"/>
        <v>0</v>
      </c>
    </row>
    <row r="4825" spans="1:11" s="11" customFormat="1">
      <c r="A4825" s="32">
        <v>2018</v>
      </c>
      <c r="B4825" s="32">
        <v>8023</v>
      </c>
      <c r="C4825" s="33" t="s">
        <v>363</v>
      </c>
      <c r="D4825" s="33" t="s">
        <v>354</v>
      </c>
      <c r="E4825" s="34">
        <v>13370</v>
      </c>
      <c r="F4825" s="35">
        <v>16.899999999999999</v>
      </c>
      <c r="G4825" s="34">
        <v>258.7</v>
      </c>
      <c r="H4825" s="14">
        <f t="shared" si="300"/>
        <v>584540.41099999996</v>
      </c>
      <c r="I4825" s="11">
        <f t="shared" si="301"/>
        <v>13370</v>
      </c>
      <c r="J4825" s="11">
        <f t="shared" si="302"/>
        <v>225952.99999999997</v>
      </c>
      <c r="K4825" s="11">
        <f t="shared" si="303"/>
        <v>0</v>
      </c>
    </row>
    <row r="4826" spans="1:11" s="11" customFormat="1">
      <c r="A4826" s="32">
        <v>2018</v>
      </c>
      <c r="B4826" s="32">
        <v>8023</v>
      </c>
      <c r="C4826" s="33" t="s">
        <v>363</v>
      </c>
      <c r="D4826" s="33" t="s">
        <v>354</v>
      </c>
      <c r="E4826" s="34">
        <v>22858</v>
      </c>
      <c r="F4826" s="35">
        <v>18.047999999999998</v>
      </c>
      <c r="G4826" s="34">
        <v>242.2</v>
      </c>
      <c r="H4826" s="14">
        <f t="shared" si="300"/>
        <v>999174.74764799979</v>
      </c>
      <c r="I4826" s="11">
        <f t="shared" si="301"/>
        <v>22858</v>
      </c>
      <c r="J4826" s="11">
        <f t="shared" si="302"/>
        <v>412541.18399999995</v>
      </c>
      <c r="K4826" s="11">
        <f t="shared" si="303"/>
        <v>0</v>
      </c>
    </row>
    <row r="4827" spans="1:11" s="11" customFormat="1">
      <c r="A4827" s="32">
        <v>2018</v>
      </c>
      <c r="B4827" s="32">
        <v>8023</v>
      </c>
      <c r="C4827" s="33" t="s">
        <v>363</v>
      </c>
      <c r="D4827" s="33" t="s">
        <v>354</v>
      </c>
      <c r="E4827" s="34">
        <v>13865</v>
      </c>
      <c r="F4827" s="35">
        <v>16.77</v>
      </c>
      <c r="G4827" s="34">
        <v>260.10000000000002</v>
      </c>
      <c r="H4827" s="14">
        <f t="shared" si="300"/>
        <v>604774.24605000007</v>
      </c>
      <c r="I4827" s="11">
        <f t="shared" si="301"/>
        <v>13865</v>
      </c>
      <c r="J4827" s="11">
        <f t="shared" si="302"/>
        <v>232516.05</v>
      </c>
      <c r="K4827" s="11">
        <f t="shared" si="303"/>
        <v>0</v>
      </c>
    </row>
    <row r="4828" spans="1:11" s="11" customFormat="1">
      <c r="A4828" s="32">
        <v>2018</v>
      </c>
      <c r="B4828" s="32">
        <v>8023</v>
      </c>
      <c r="C4828" s="33" t="s">
        <v>363</v>
      </c>
      <c r="D4828" s="33" t="s">
        <v>354</v>
      </c>
      <c r="E4828" s="34">
        <v>47012</v>
      </c>
      <c r="F4828" s="35">
        <v>17.16</v>
      </c>
      <c r="G4828" s="34">
        <v>233.6</v>
      </c>
      <c r="H4828" s="14">
        <f t="shared" si="300"/>
        <v>1884511.7491200001</v>
      </c>
      <c r="I4828" s="11">
        <f t="shared" si="301"/>
        <v>47012</v>
      </c>
      <c r="J4828" s="11">
        <f t="shared" si="302"/>
        <v>806725.92</v>
      </c>
      <c r="K4828" s="11">
        <f t="shared" si="303"/>
        <v>0</v>
      </c>
    </row>
    <row r="4829" spans="1:11" s="11" customFormat="1">
      <c r="A4829" s="32">
        <v>2018</v>
      </c>
      <c r="B4829" s="32">
        <v>8023</v>
      </c>
      <c r="C4829" s="33" t="s">
        <v>363</v>
      </c>
      <c r="D4829" s="33" t="s">
        <v>354</v>
      </c>
      <c r="E4829" s="34">
        <v>27745</v>
      </c>
      <c r="F4829" s="35">
        <v>17.117999999999999</v>
      </c>
      <c r="G4829" s="34">
        <v>234</v>
      </c>
      <c r="H4829" s="14">
        <f t="shared" si="300"/>
        <v>1111357.0493999999</v>
      </c>
      <c r="I4829" s="11">
        <f t="shared" si="301"/>
        <v>27745</v>
      </c>
      <c r="J4829" s="11">
        <f t="shared" si="302"/>
        <v>474938.91</v>
      </c>
      <c r="K4829" s="11">
        <f t="shared" si="303"/>
        <v>0</v>
      </c>
    </row>
    <row r="4830" spans="1:11" s="11" customFormat="1">
      <c r="A4830" s="32">
        <v>2018</v>
      </c>
      <c r="B4830" s="32">
        <v>8027</v>
      </c>
      <c r="C4830" s="33" t="s">
        <v>563</v>
      </c>
      <c r="D4830" s="33" t="s">
        <v>564</v>
      </c>
      <c r="E4830" s="34">
        <v>1924</v>
      </c>
      <c r="F4830" s="35">
        <v>1.0580000000000001</v>
      </c>
      <c r="G4830" s="34">
        <v>706.8</v>
      </c>
      <c r="H4830" s="14">
        <f t="shared" si="300"/>
        <v>14387.564256</v>
      </c>
      <c r="I4830" s="11">
        <f t="shared" si="301"/>
        <v>1924</v>
      </c>
      <c r="J4830" s="11">
        <f t="shared" si="302"/>
        <v>2035.5920000000001</v>
      </c>
      <c r="K4830" s="11">
        <f t="shared" si="303"/>
        <v>0</v>
      </c>
    </row>
    <row r="4831" spans="1:11" s="11" customFormat="1">
      <c r="A4831" s="32">
        <v>2018</v>
      </c>
      <c r="B4831" s="32">
        <v>8027</v>
      </c>
      <c r="C4831" s="33" t="s">
        <v>563</v>
      </c>
      <c r="D4831" s="33" t="s">
        <v>564</v>
      </c>
      <c r="E4831" s="34">
        <v>6639</v>
      </c>
      <c r="F4831" s="35">
        <v>1.0580000000000001</v>
      </c>
      <c r="G4831" s="34">
        <v>486.2</v>
      </c>
      <c r="H4831" s="14">
        <f t="shared" si="300"/>
        <v>34150.989444000006</v>
      </c>
      <c r="I4831" s="11">
        <f t="shared" si="301"/>
        <v>6639</v>
      </c>
      <c r="J4831" s="11">
        <f t="shared" si="302"/>
        <v>7024.0619999999999</v>
      </c>
      <c r="K4831" s="11">
        <f t="shared" si="303"/>
        <v>0</v>
      </c>
    </row>
    <row r="4832" spans="1:11" s="11" customFormat="1">
      <c r="A4832" s="32">
        <v>2018</v>
      </c>
      <c r="B4832" s="32">
        <v>8027</v>
      </c>
      <c r="C4832" s="33" t="s">
        <v>563</v>
      </c>
      <c r="D4832" s="33" t="s">
        <v>564</v>
      </c>
      <c r="E4832" s="34">
        <v>6738</v>
      </c>
      <c r="F4832" s="35">
        <v>1.097</v>
      </c>
      <c r="G4832" s="34">
        <v>455.4</v>
      </c>
      <c r="H4832" s="14">
        <f t="shared" si="300"/>
        <v>33661.282643999999</v>
      </c>
      <c r="I4832" s="11">
        <f t="shared" si="301"/>
        <v>6738</v>
      </c>
      <c r="J4832" s="11">
        <f t="shared" si="302"/>
        <v>7391.5860000000002</v>
      </c>
      <c r="K4832" s="11">
        <f t="shared" si="303"/>
        <v>0</v>
      </c>
    </row>
    <row r="4833" spans="1:11" s="11" customFormat="1">
      <c r="A4833" s="32">
        <v>2018</v>
      </c>
      <c r="B4833" s="32">
        <v>8027</v>
      </c>
      <c r="C4833" s="33" t="s">
        <v>563</v>
      </c>
      <c r="D4833" s="33" t="s">
        <v>564</v>
      </c>
      <c r="E4833" s="34">
        <v>13696</v>
      </c>
      <c r="F4833" s="35">
        <v>1.091</v>
      </c>
      <c r="G4833" s="34">
        <v>394.3</v>
      </c>
      <c r="H4833" s="14">
        <f t="shared" si="300"/>
        <v>58917.630848000001</v>
      </c>
      <c r="I4833" s="11">
        <f t="shared" si="301"/>
        <v>13696</v>
      </c>
      <c r="J4833" s="11">
        <f t="shared" si="302"/>
        <v>14942.335999999999</v>
      </c>
      <c r="K4833" s="11">
        <f t="shared" si="303"/>
        <v>0</v>
      </c>
    </row>
    <row r="4834" spans="1:11" s="11" customFormat="1">
      <c r="A4834" s="32">
        <v>2018</v>
      </c>
      <c r="B4834" s="32">
        <v>8027</v>
      </c>
      <c r="C4834" s="33" t="s">
        <v>563</v>
      </c>
      <c r="D4834" s="33" t="s">
        <v>564</v>
      </c>
      <c r="E4834" s="34">
        <v>1</v>
      </c>
      <c r="F4834" s="35">
        <v>1.0780000000000001</v>
      </c>
      <c r="G4834" s="34">
        <v>974.8</v>
      </c>
      <c r="H4834" s="14">
        <f t="shared" si="300"/>
        <v>10.508343999999999</v>
      </c>
      <c r="I4834" s="11">
        <f t="shared" si="301"/>
        <v>1</v>
      </c>
      <c r="J4834" s="11">
        <f t="shared" si="302"/>
        <v>1.0780000000000001</v>
      </c>
      <c r="K4834" s="11">
        <f t="shared" si="303"/>
        <v>0</v>
      </c>
    </row>
    <row r="4835" spans="1:11" s="11" customFormat="1">
      <c r="A4835" s="32">
        <v>2018</v>
      </c>
      <c r="B4835" s="32">
        <v>8027</v>
      </c>
      <c r="C4835" s="33" t="s">
        <v>563</v>
      </c>
      <c r="D4835" s="33" t="s">
        <v>564</v>
      </c>
      <c r="E4835" s="34">
        <v>2941</v>
      </c>
      <c r="F4835" s="35">
        <v>1.0609999999999999</v>
      </c>
      <c r="G4835" s="34">
        <v>625.20000000000005</v>
      </c>
      <c r="H4835" s="14">
        <f t="shared" si="300"/>
        <v>19508.747052000002</v>
      </c>
      <c r="I4835" s="11">
        <f t="shared" si="301"/>
        <v>2941</v>
      </c>
      <c r="J4835" s="11">
        <f t="shared" si="302"/>
        <v>3120.4009999999998</v>
      </c>
      <c r="K4835" s="11">
        <f t="shared" si="303"/>
        <v>0</v>
      </c>
    </row>
    <row r="4836" spans="1:11" s="11" customFormat="1">
      <c r="A4836" s="32">
        <v>2018</v>
      </c>
      <c r="B4836" s="32">
        <v>8027</v>
      </c>
      <c r="C4836" s="33" t="s">
        <v>563</v>
      </c>
      <c r="D4836" s="33" t="s">
        <v>564</v>
      </c>
      <c r="E4836" s="34">
        <v>3246</v>
      </c>
      <c r="F4836" s="35">
        <v>1.0820000000000001</v>
      </c>
      <c r="G4836" s="34">
        <v>565.6</v>
      </c>
      <c r="H4836" s="14">
        <f t="shared" si="300"/>
        <v>19864.844832000002</v>
      </c>
      <c r="I4836" s="11">
        <f t="shared" si="301"/>
        <v>3246</v>
      </c>
      <c r="J4836" s="11">
        <f t="shared" si="302"/>
        <v>3512.172</v>
      </c>
      <c r="K4836" s="11">
        <f t="shared" si="303"/>
        <v>0</v>
      </c>
    </row>
    <row r="4837" spans="1:11" s="11" customFormat="1">
      <c r="A4837" s="32">
        <v>2018</v>
      </c>
      <c r="B4837" s="32">
        <v>8027</v>
      </c>
      <c r="C4837" s="33" t="s">
        <v>563</v>
      </c>
      <c r="D4837" s="33" t="s">
        <v>564</v>
      </c>
      <c r="E4837" s="34">
        <v>5076</v>
      </c>
      <c r="F4837" s="35">
        <v>1.1020000000000001</v>
      </c>
      <c r="G4837" s="34">
        <v>481.2</v>
      </c>
      <c r="H4837" s="14">
        <f t="shared" si="300"/>
        <v>26917.134624000006</v>
      </c>
      <c r="I4837" s="11">
        <f t="shared" si="301"/>
        <v>5076</v>
      </c>
      <c r="J4837" s="11">
        <f t="shared" si="302"/>
        <v>5593.7520000000004</v>
      </c>
      <c r="K4837" s="11">
        <f t="shared" si="303"/>
        <v>0</v>
      </c>
    </row>
    <row r="4838" spans="1:11" s="11" customFormat="1">
      <c r="A4838" s="32">
        <v>2018</v>
      </c>
      <c r="B4838" s="32">
        <v>8027</v>
      </c>
      <c r="C4838" s="33" t="s">
        <v>563</v>
      </c>
      <c r="D4838" s="33" t="s">
        <v>564</v>
      </c>
      <c r="E4838" s="34">
        <v>5271</v>
      </c>
      <c r="F4838" s="35">
        <v>1.095</v>
      </c>
      <c r="G4838" s="34">
        <v>563.4</v>
      </c>
      <c r="H4838" s="14">
        <f t="shared" si="300"/>
        <v>32518.011329999994</v>
      </c>
      <c r="I4838" s="11">
        <f t="shared" si="301"/>
        <v>5271</v>
      </c>
      <c r="J4838" s="11">
        <f t="shared" si="302"/>
        <v>5771.7449999999999</v>
      </c>
      <c r="K4838" s="11">
        <f t="shared" si="303"/>
        <v>0</v>
      </c>
    </row>
    <row r="4839" spans="1:11" s="11" customFormat="1">
      <c r="A4839" s="32">
        <v>2018</v>
      </c>
      <c r="B4839" s="32">
        <v>8027</v>
      </c>
      <c r="C4839" s="33" t="s">
        <v>563</v>
      </c>
      <c r="D4839" s="33" t="s">
        <v>564</v>
      </c>
      <c r="E4839" s="34">
        <v>24529</v>
      </c>
      <c r="F4839" s="35">
        <v>1.0620000000000001</v>
      </c>
      <c r="G4839" s="34">
        <v>346.5</v>
      </c>
      <c r="H4839" s="14">
        <f t="shared" si="300"/>
        <v>90262.550069999998</v>
      </c>
      <c r="I4839" s="11">
        <f t="shared" si="301"/>
        <v>24529</v>
      </c>
      <c r="J4839" s="11">
        <f t="shared" si="302"/>
        <v>26049.798000000003</v>
      </c>
      <c r="K4839" s="11">
        <f t="shared" si="303"/>
        <v>0</v>
      </c>
    </row>
    <row r="4840" spans="1:11" s="11" customFormat="1">
      <c r="A4840" s="32">
        <v>2018</v>
      </c>
      <c r="B4840" s="32">
        <v>8031</v>
      </c>
      <c r="C4840" s="33" t="s">
        <v>563</v>
      </c>
      <c r="D4840" s="33" t="s">
        <v>564</v>
      </c>
      <c r="E4840" s="34">
        <v>260151</v>
      </c>
      <c r="F4840" s="35">
        <v>1.071</v>
      </c>
      <c r="G4840" s="34">
        <v>206.3</v>
      </c>
      <c r="H4840" s="14">
        <f t="shared" si="300"/>
        <v>574796.61042299995</v>
      </c>
      <c r="I4840" s="11">
        <f t="shared" si="301"/>
        <v>260151</v>
      </c>
      <c r="J4840" s="11">
        <f t="shared" si="302"/>
        <v>278621.72099999996</v>
      </c>
      <c r="K4840" s="11">
        <f t="shared" si="303"/>
        <v>0</v>
      </c>
    </row>
    <row r="4841" spans="1:11" s="11" customFormat="1">
      <c r="A4841" s="32">
        <v>2018</v>
      </c>
      <c r="B4841" s="32">
        <v>8031</v>
      </c>
      <c r="C4841" s="33" t="s">
        <v>563</v>
      </c>
      <c r="D4841" s="33" t="s">
        <v>564</v>
      </c>
      <c r="E4841" s="34">
        <v>190372</v>
      </c>
      <c r="F4841" s="35">
        <v>1.071</v>
      </c>
      <c r="G4841" s="34">
        <v>272.7</v>
      </c>
      <c r="H4841" s="14">
        <f t="shared" si="300"/>
        <v>556003.69952399994</v>
      </c>
      <c r="I4841" s="11">
        <f t="shared" si="301"/>
        <v>190372</v>
      </c>
      <c r="J4841" s="11">
        <f t="shared" si="302"/>
        <v>203888.41199999998</v>
      </c>
      <c r="K4841" s="11">
        <f t="shared" si="303"/>
        <v>0</v>
      </c>
    </row>
    <row r="4842" spans="1:11" s="11" customFormat="1">
      <c r="A4842" s="32">
        <v>2018</v>
      </c>
      <c r="B4842" s="32">
        <v>8031</v>
      </c>
      <c r="C4842" s="33" t="s">
        <v>563</v>
      </c>
      <c r="D4842" s="33" t="s">
        <v>564</v>
      </c>
      <c r="E4842" s="34">
        <v>66831</v>
      </c>
      <c r="F4842" s="35">
        <v>1.071</v>
      </c>
      <c r="G4842" s="34">
        <v>175.3</v>
      </c>
      <c r="H4842" s="14">
        <f t="shared" si="300"/>
        <v>125472.72975300001</v>
      </c>
      <c r="I4842" s="11">
        <f t="shared" si="301"/>
        <v>66831</v>
      </c>
      <c r="J4842" s="11">
        <f t="shared" si="302"/>
        <v>71576.001000000004</v>
      </c>
      <c r="K4842" s="11">
        <f t="shared" si="303"/>
        <v>0</v>
      </c>
    </row>
    <row r="4843" spans="1:11" s="11" customFormat="1">
      <c r="A4843" s="32">
        <v>2018</v>
      </c>
      <c r="B4843" s="32">
        <v>8031</v>
      </c>
      <c r="C4843" s="33" t="s">
        <v>563</v>
      </c>
      <c r="D4843" s="33" t="s">
        <v>564</v>
      </c>
      <c r="E4843" s="34">
        <v>40576</v>
      </c>
      <c r="F4843" s="35">
        <v>1.071</v>
      </c>
      <c r="G4843" s="34">
        <v>244.3</v>
      </c>
      <c r="H4843" s="14">
        <f t="shared" si="300"/>
        <v>106165.19692799999</v>
      </c>
      <c r="I4843" s="11">
        <f t="shared" si="301"/>
        <v>40576</v>
      </c>
      <c r="J4843" s="11">
        <f t="shared" si="302"/>
        <v>43456.896000000001</v>
      </c>
      <c r="K4843" s="11">
        <f t="shared" si="303"/>
        <v>0</v>
      </c>
    </row>
    <row r="4844" spans="1:11" s="11" customFormat="1">
      <c r="A4844" s="32">
        <v>2018</v>
      </c>
      <c r="B4844" s="32">
        <v>8031</v>
      </c>
      <c r="C4844" s="33" t="s">
        <v>563</v>
      </c>
      <c r="D4844" s="33" t="s">
        <v>564</v>
      </c>
      <c r="E4844" s="34">
        <v>37448</v>
      </c>
      <c r="F4844" s="35">
        <v>1.071</v>
      </c>
      <c r="G4844" s="34">
        <v>283.5</v>
      </c>
      <c r="H4844" s="14">
        <f t="shared" si="300"/>
        <v>113702.80068</v>
      </c>
      <c r="I4844" s="11">
        <f t="shared" si="301"/>
        <v>37448</v>
      </c>
      <c r="J4844" s="11">
        <f t="shared" si="302"/>
        <v>40106.807999999997</v>
      </c>
      <c r="K4844" s="11">
        <f t="shared" si="303"/>
        <v>0</v>
      </c>
    </row>
    <row r="4845" spans="1:11" s="11" customFormat="1">
      <c r="A4845" s="32">
        <v>2018</v>
      </c>
      <c r="B4845" s="32">
        <v>8031</v>
      </c>
      <c r="C4845" s="33" t="s">
        <v>563</v>
      </c>
      <c r="D4845" s="33" t="s">
        <v>564</v>
      </c>
      <c r="E4845" s="34">
        <v>16756</v>
      </c>
      <c r="F4845" s="35">
        <v>1.071</v>
      </c>
      <c r="G4845" s="34">
        <v>283.7</v>
      </c>
      <c r="H4845" s="14">
        <f t="shared" si="300"/>
        <v>50911.882811999989</v>
      </c>
      <c r="I4845" s="11">
        <f t="shared" si="301"/>
        <v>16756</v>
      </c>
      <c r="J4845" s="11">
        <f t="shared" si="302"/>
        <v>17945.675999999999</v>
      </c>
      <c r="K4845" s="11">
        <f t="shared" si="303"/>
        <v>0</v>
      </c>
    </row>
    <row r="4846" spans="1:11" s="11" customFormat="1">
      <c r="A4846" s="32">
        <v>2018</v>
      </c>
      <c r="B4846" s="32">
        <v>8031</v>
      </c>
      <c r="C4846" s="33" t="s">
        <v>563</v>
      </c>
      <c r="D4846" s="33" t="s">
        <v>564</v>
      </c>
      <c r="E4846" s="34">
        <v>11934</v>
      </c>
      <c r="F4846" s="35">
        <v>1.071</v>
      </c>
      <c r="G4846" s="34">
        <v>209</v>
      </c>
      <c r="H4846" s="14">
        <f t="shared" si="300"/>
        <v>26712.946259999997</v>
      </c>
      <c r="I4846" s="11">
        <f t="shared" si="301"/>
        <v>11934</v>
      </c>
      <c r="J4846" s="11">
        <f t="shared" si="302"/>
        <v>12781.314</v>
      </c>
      <c r="K4846" s="11">
        <f t="shared" si="303"/>
        <v>0</v>
      </c>
    </row>
    <row r="4847" spans="1:11" s="11" customFormat="1">
      <c r="A4847" s="32">
        <v>2018</v>
      </c>
      <c r="B4847" s="32">
        <v>8031</v>
      </c>
      <c r="C4847" s="33" t="s">
        <v>563</v>
      </c>
      <c r="D4847" s="33" t="s">
        <v>564</v>
      </c>
      <c r="E4847" s="34">
        <v>7873</v>
      </c>
      <c r="F4847" s="35">
        <v>1.071</v>
      </c>
      <c r="G4847" s="34">
        <v>282.3</v>
      </c>
      <c r="H4847" s="14">
        <f t="shared" si="300"/>
        <v>23803.488008999997</v>
      </c>
      <c r="I4847" s="11">
        <f t="shared" si="301"/>
        <v>7873</v>
      </c>
      <c r="J4847" s="11">
        <f t="shared" si="302"/>
        <v>8431.9830000000002</v>
      </c>
      <c r="K4847" s="11">
        <f t="shared" si="303"/>
        <v>0</v>
      </c>
    </row>
    <row r="4848" spans="1:11" s="11" customFormat="1">
      <c r="A4848" s="32">
        <v>2018</v>
      </c>
      <c r="B4848" s="32">
        <v>8031</v>
      </c>
      <c r="C4848" s="33" t="s">
        <v>563</v>
      </c>
      <c r="D4848" s="33" t="s">
        <v>564</v>
      </c>
      <c r="E4848" s="34">
        <v>6779</v>
      </c>
      <c r="F4848" s="35">
        <v>1.071</v>
      </c>
      <c r="G4848" s="34">
        <v>283</v>
      </c>
      <c r="H4848" s="14">
        <f t="shared" si="300"/>
        <v>20546.674470000002</v>
      </c>
      <c r="I4848" s="11">
        <f t="shared" si="301"/>
        <v>6779</v>
      </c>
      <c r="J4848" s="11">
        <f t="shared" si="302"/>
        <v>7260.3089999999993</v>
      </c>
      <c r="K4848" s="11">
        <f t="shared" si="303"/>
        <v>0</v>
      </c>
    </row>
    <row r="4849" spans="1:11" s="11" customFormat="1">
      <c r="A4849" s="32">
        <v>2018</v>
      </c>
      <c r="B4849" s="32">
        <v>8031</v>
      </c>
      <c r="C4849" s="33" t="s">
        <v>563</v>
      </c>
      <c r="D4849" s="33" t="s">
        <v>564</v>
      </c>
      <c r="E4849" s="34">
        <v>4750</v>
      </c>
      <c r="F4849" s="35">
        <v>1.071</v>
      </c>
      <c r="G4849" s="34">
        <v>289.8</v>
      </c>
      <c r="H4849" s="14">
        <f t="shared" si="300"/>
        <v>14742.8505</v>
      </c>
      <c r="I4849" s="11">
        <f t="shared" si="301"/>
        <v>4750</v>
      </c>
      <c r="J4849" s="11">
        <f t="shared" si="302"/>
        <v>5087.25</v>
      </c>
      <c r="K4849" s="11">
        <f t="shared" si="303"/>
        <v>0</v>
      </c>
    </row>
    <row r="4850" spans="1:11" s="11" customFormat="1">
      <c r="A4850" s="32">
        <v>2018</v>
      </c>
      <c r="B4850" s="32">
        <v>8031</v>
      </c>
      <c r="C4850" s="33" t="s">
        <v>563</v>
      </c>
      <c r="D4850" s="33" t="s">
        <v>564</v>
      </c>
      <c r="E4850" s="34">
        <v>2387</v>
      </c>
      <c r="F4850" s="35">
        <v>1.071</v>
      </c>
      <c r="G4850" s="34">
        <v>294</v>
      </c>
      <c r="H4850" s="14">
        <f t="shared" si="300"/>
        <v>7516.042379999999</v>
      </c>
      <c r="I4850" s="11">
        <f t="shared" si="301"/>
        <v>2387</v>
      </c>
      <c r="J4850" s="11">
        <f t="shared" si="302"/>
        <v>2556.4769999999999</v>
      </c>
      <c r="K4850" s="11">
        <f t="shared" si="303"/>
        <v>0</v>
      </c>
    </row>
    <row r="4851" spans="1:11" s="11" customFormat="1">
      <c r="A4851" s="32">
        <v>2018</v>
      </c>
      <c r="B4851" s="32">
        <v>8031</v>
      </c>
      <c r="C4851" s="33" t="s">
        <v>563</v>
      </c>
      <c r="D4851" s="33" t="s">
        <v>564</v>
      </c>
      <c r="E4851" s="34">
        <v>2261</v>
      </c>
      <c r="F4851" s="35">
        <v>1.071</v>
      </c>
      <c r="G4851" s="34">
        <v>278.5</v>
      </c>
      <c r="H4851" s="14">
        <f t="shared" si="300"/>
        <v>6743.9638349999996</v>
      </c>
      <c r="I4851" s="11">
        <f t="shared" si="301"/>
        <v>2261</v>
      </c>
      <c r="J4851" s="11">
        <f t="shared" si="302"/>
        <v>2421.5309999999999</v>
      </c>
      <c r="K4851" s="11">
        <f t="shared" si="303"/>
        <v>0</v>
      </c>
    </row>
    <row r="4852" spans="1:11" s="11" customFormat="1">
      <c r="A4852" s="32">
        <v>2018</v>
      </c>
      <c r="B4852" s="32">
        <v>8031</v>
      </c>
      <c r="C4852" s="33" t="s">
        <v>563</v>
      </c>
      <c r="D4852" s="33" t="s">
        <v>564</v>
      </c>
      <c r="E4852" s="34">
        <v>98039</v>
      </c>
      <c r="F4852" s="35">
        <v>1.071</v>
      </c>
      <c r="G4852" s="34">
        <v>296.89999999999998</v>
      </c>
      <c r="H4852" s="14">
        <f t="shared" si="300"/>
        <v>311744.31416099996</v>
      </c>
      <c r="I4852" s="11">
        <f t="shared" si="301"/>
        <v>98039</v>
      </c>
      <c r="J4852" s="11">
        <f t="shared" si="302"/>
        <v>104999.769</v>
      </c>
      <c r="K4852" s="11">
        <f t="shared" si="303"/>
        <v>0</v>
      </c>
    </row>
    <row r="4853" spans="1:11" s="11" customFormat="1">
      <c r="A4853" s="32">
        <v>2018</v>
      </c>
      <c r="B4853" s="32">
        <v>8042</v>
      </c>
      <c r="C4853" s="33" t="s">
        <v>353</v>
      </c>
      <c r="D4853" s="33" t="s">
        <v>354</v>
      </c>
      <c r="E4853" s="34">
        <v>51559</v>
      </c>
      <c r="F4853" s="35">
        <v>23.963999999999999</v>
      </c>
      <c r="G4853" s="34">
        <v>317.7</v>
      </c>
      <c r="H4853" s="14">
        <f t="shared" si="300"/>
        <v>3925373.7260520002</v>
      </c>
      <c r="I4853" s="11">
        <f t="shared" si="301"/>
        <v>51559</v>
      </c>
      <c r="J4853" s="11">
        <f t="shared" si="302"/>
        <v>1235559.8759999999</v>
      </c>
      <c r="K4853" s="11">
        <f t="shared" si="303"/>
        <v>0</v>
      </c>
    </row>
    <row r="4854" spans="1:11" s="11" customFormat="1">
      <c r="A4854" s="32">
        <v>2018</v>
      </c>
      <c r="B4854" s="32">
        <v>8042</v>
      </c>
      <c r="C4854" s="33" t="s">
        <v>353</v>
      </c>
      <c r="D4854" s="33" t="s">
        <v>354</v>
      </c>
      <c r="E4854" s="34">
        <v>12399</v>
      </c>
      <c r="F4854" s="35">
        <v>23.872</v>
      </c>
      <c r="G4854" s="34">
        <v>313.89999999999998</v>
      </c>
      <c r="H4854" s="14">
        <f t="shared" si="300"/>
        <v>929109.24499199993</v>
      </c>
      <c r="I4854" s="11">
        <f t="shared" si="301"/>
        <v>12399</v>
      </c>
      <c r="J4854" s="11">
        <f t="shared" si="302"/>
        <v>295988.92800000001</v>
      </c>
      <c r="K4854" s="11">
        <f t="shared" si="303"/>
        <v>0</v>
      </c>
    </row>
    <row r="4855" spans="1:11" s="11" customFormat="1">
      <c r="A4855" s="32">
        <v>2018</v>
      </c>
      <c r="B4855" s="32">
        <v>8042</v>
      </c>
      <c r="C4855" s="33" t="s">
        <v>353</v>
      </c>
      <c r="D4855" s="33" t="s">
        <v>354</v>
      </c>
      <c r="E4855" s="34">
        <v>37425</v>
      </c>
      <c r="F4855" s="35">
        <v>23.818000000000001</v>
      </c>
      <c r="G4855" s="34">
        <v>318.2</v>
      </c>
      <c r="H4855" s="14">
        <f t="shared" si="300"/>
        <v>2836398.6842999998</v>
      </c>
      <c r="I4855" s="11">
        <f t="shared" si="301"/>
        <v>37425</v>
      </c>
      <c r="J4855" s="11">
        <f t="shared" si="302"/>
        <v>891388.65</v>
      </c>
      <c r="K4855" s="11">
        <f t="shared" si="303"/>
        <v>0</v>
      </c>
    </row>
    <row r="4856" spans="1:11" s="11" customFormat="1">
      <c r="A4856" s="32">
        <v>2018</v>
      </c>
      <c r="B4856" s="32">
        <v>8042</v>
      </c>
      <c r="C4856" s="33" t="s">
        <v>353</v>
      </c>
      <c r="D4856" s="33" t="s">
        <v>354</v>
      </c>
      <c r="E4856" s="34">
        <v>27597</v>
      </c>
      <c r="F4856" s="35">
        <v>24.196000000000002</v>
      </c>
      <c r="G4856" s="34">
        <v>290</v>
      </c>
      <c r="H4856" s="14">
        <f t="shared" si="300"/>
        <v>1936437.3348000001</v>
      </c>
      <c r="I4856" s="11">
        <f t="shared" si="301"/>
        <v>27597</v>
      </c>
      <c r="J4856" s="11">
        <f t="shared" si="302"/>
        <v>667737.01199999999</v>
      </c>
      <c r="K4856" s="11">
        <f t="shared" si="303"/>
        <v>0</v>
      </c>
    </row>
    <row r="4857" spans="1:11" s="11" customFormat="1">
      <c r="A4857" s="32">
        <v>2018</v>
      </c>
      <c r="B4857" s="32">
        <v>8042</v>
      </c>
      <c r="C4857" s="33" t="s">
        <v>565</v>
      </c>
      <c r="D4857" s="33" t="s">
        <v>566</v>
      </c>
      <c r="E4857" s="34">
        <v>3448</v>
      </c>
      <c r="F4857" s="35">
        <v>5.79</v>
      </c>
      <c r="G4857" s="34">
        <v>1511.5</v>
      </c>
      <c r="H4857" s="14">
        <f t="shared" si="300"/>
        <v>301754.6508</v>
      </c>
      <c r="I4857" s="11">
        <f t="shared" si="301"/>
        <v>3448</v>
      </c>
      <c r="J4857" s="11">
        <f t="shared" si="302"/>
        <v>19963.920000000002</v>
      </c>
      <c r="K4857" s="11">
        <f t="shared" si="303"/>
        <v>0</v>
      </c>
    </row>
    <row r="4858" spans="1:11" s="11" customFormat="1">
      <c r="A4858" s="32">
        <v>2018</v>
      </c>
      <c r="B4858" s="32">
        <v>8042</v>
      </c>
      <c r="C4858" s="33" t="s">
        <v>353</v>
      </c>
      <c r="D4858" s="33" t="s">
        <v>354</v>
      </c>
      <c r="E4858" s="34">
        <v>60511</v>
      </c>
      <c r="F4858" s="35">
        <v>25.968</v>
      </c>
      <c r="G4858" s="34">
        <v>283.8</v>
      </c>
      <c r="H4858" s="14">
        <f t="shared" si="300"/>
        <v>4459490.3010240002</v>
      </c>
      <c r="I4858" s="11">
        <f t="shared" si="301"/>
        <v>60511</v>
      </c>
      <c r="J4858" s="11">
        <f t="shared" si="302"/>
        <v>1571349.648</v>
      </c>
      <c r="K4858" s="11">
        <f t="shared" si="303"/>
        <v>0</v>
      </c>
    </row>
    <row r="4859" spans="1:11" s="11" customFormat="1">
      <c r="A4859" s="32">
        <v>2018</v>
      </c>
      <c r="B4859" s="32">
        <v>8042</v>
      </c>
      <c r="C4859" s="33" t="s">
        <v>353</v>
      </c>
      <c r="D4859" s="33" t="s">
        <v>354</v>
      </c>
      <c r="E4859" s="34">
        <v>70395</v>
      </c>
      <c r="F4859" s="35">
        <v>24.038</v>
      </c>
      <c r="G4859" s="34">
        <v>321.39999999999998</v>
      </c>
      <c r="H4859" s="14">
        <f t="shared" si="300"/>
        <v>5438586.2021400006</v>
      </c>
      <c r="I4859" s="11">
        <f t="shared" si="301"/>
        <v>70395</v>
      </c>
      <c r="J4859" s="11">
        <f t="shared" si="302"/>
        <v>1692155.01</v>
      </c>
      <c r="K4859" s="11">
        <f t="shared" si="303"/>
        <v>0</v>
      </c>
    </row>
    <row r="4860" spans="1:11" s="11" customFormat="1">
      <c r="A4860" s="32">
        <v>2018</v>
      </c>
      <c r="B4860" s="32">
        <v>8042</v>
      </c>
      <c r="C4860" s="33" t="s">
        <v>353</v>
      </c>
      <c r="D4860" s="33" t="s">
        <v>354</v>
      </c>
      <c r="E4860" s="34">
        <v>15206</v>
      </c>
      <c r="F4860" s="35">
        <v>25.891999999999999</v>
      </c>
      <c r="G4860" s="34">
        <v>297</v>
      </c>
      <c r="H4860" s="14">
        <f t="shared" si="300"/>
        <v>1169329.8434400002</v>
      </c>
      <c r="I4860" s="11">
        <f t="shared" si="301"/>
        <v>15206</v>
      </c>
      <c r="J4860" s="11">
        <f t="shared" si="302"/>
        <v>393713.75199999998</v>
      </c>
      <c r="K4860" s="11">
        <f t="shared" si="303"/>
        <v>0</v>
      </c>
    </row>
    <row r="4861" spans="1:11" s="11" customFormat="1">
      <c r="A4861" s="32">
        <v>2018</v>
      </c>
      <c r="B4861" s="32">
        <v>8048</v>
      </c>
      <c r="C4861" s="33" t="s">
        <v>563</v>
      </c>
      <c r="D4861" s="33" t="s">
        <v>564</v>
      </c>
      <c r="E4861" s="34">
        <v>12999</v>
      </c>
      <c r="F4861" s="35">
        <v>1.024</v>
      </c>
      <c r="G4861" s="34">
        <v>539</v>
      </c>
      <c r="H4861" s="14">
        <f t="shared" si="300"/>
        <v>71746.160640000002</v>
      </c>
      <c r="I4861" s="11">
        <f t="shared" si="301"/>
        <v>12999</v>
      </c>
      <c r="J4861" s="11">
        <f t="shared" si="302"/>
        <v>13310.976000000001</v>
      </c>
      <c r="K4861" s="11">
        <f t="shared" si="303"/>
        <v>0</v>
      </c>
    </row>
    <row r="4862" spans="1:11" s="11" customFormat="1">
      <c r="A4862" s="32">
        <v>2018</v>
      </c>
      <c r="B4862" s="32">
        <v>8048</v>
      </c>
      <c r="C4862" s="33" t="s">
        <v>563</v>
      </c>
      <c r="D4862" s="33" t="s">
        <v>564</v>
      </c>
      <c r="E4862" s="34">
        <v>614627</v>
      </c>
      <c r="F4862" s="35">
        <v>1.024</v>
      </c>
      <c r="G4862" s="34">
        <v>539</v>
      </c>
      <c r="H4862" s="14">
        <f t="shared" si="300"/>
        <v>3392347.6787199997</v>
      </c>
      <c r="I4862" s="11">
        <f t="shared" si="301"/>
        <v>614627</v>
      </c>
      <c r="J4862" s="11">
        <f t="shared" si="302"/>
        <v>629378.04800000007</v>
      </c>
      <c r="K4862" s="11">
        <f t="shared" si="303"/>
        <v>0</v>
      </c>
    </row>
    <row r="4863" spans="1:11" s="11" customFormat="1">
      <c r="A4863" s="32">
        <v>2018</v>
      </c>
      <c r="B4863" s="32">
        <v>8048</v>
      </c>
      <c r="C4863" s="33" t="s">
        <v>563</v>
      </c>
      <c r="D4863" s="33" t="s">
        <v>564</v>
      </c>
      <c r="E4863" s="34">
        <v>642346</v>
      </c>
      <c r="F4863" s="35">
        <v>1.024</v>
      </c>
      <c r="G4863" s="34">
        <v>539</v>
      </c>
      <c r="H4863" s="14">
        <f t="shared" si="300"/>
        <v>3545338.81856</v>
      </c>
      <c r="I4863" s="11">
        <f t="shared" si="301"/>
        <v>642346</v>
      </c>
      <c r="J4863" s="11">
        <f t="shared" si="302"/>
        <v>657762.304</v>
      </c>
      <c r="K4863" s="11">
        <f t="shared" si="303"/>
        <v>0</v>
      </c>
    </row>
    <row r="4864" spans="1:11" s="11" customFormat="1">
      <c r="A4864" s="32">
        <v>2018</v>
      </c>
      <c r="B4864" s="32">
        <v>8049</v>
      </c>
      <c r="C4864" s="33" t="s">
        <v>565</v>
      </c>
      <c r="D4864" s="33" t="s">
        <v>566</v>
      </c>
      <c r="E4864" s="34">
        <v>6505</v>
      </c>
      <c r="F4864" s="35">
        <v>5.75</v>
      </c>
      <c r="G4864" s="34">
        <v>1611.9</v>
      </c>
      <c r="H4864" s="14">
        <f t="shared" si="300"/>
        <v>602911.0462499999</v>
      </c>
      <c r="I4864" s="11">
        <f t="shared" si="301"/>
        <v>6505</v>
      </c>
      <c r="J4864" s="11">
        <f t="shared" si="302"/>
        <v>37403.75</v>
      </c>
      <c r="K4864" s="11">
        <f t="shared" si="303"/>
        <v>0</v>
      </c>
    </row>
    <row r="4865" spans="1:11" s="11" customFormat="1">
      <c r="A4865" s="32">
        <v>2018</v>
      </c>
      <c r="B4865" s="32">
        <v>8049</v>
      </c>
      <c r="C4865" s="33" t="s">
        <v>563</v>
      </c>
      <c r="D4865" s="33" t="s">
        <v>564</v>
      </c>
      <c r="E4865" s="34">
        <v>122359</v>
      </c>
      <c r="F4865" s="35">
        <v>1.0209999999999999</v>
      </c>
      <c r="G4865" s="34">
        <v>442</v>
      </c>
      <c r="H4865" s="14">
        <f t="shared" si="300"/>
        <v>552184.14237999998</v>
      </c>
      <c r="I4865" s="11">
        <f t="shared" si="301"/>
        <v>122359</v>
      </c>
      <c r="J4865" s="11">
        <f t="shared" si="302"/>
        <v>124928.53899999999</v>
      </c>
      <c r="K4865" s="11">
        <f t="shared" si="303"/>
        <v>0</v>
      </c>
    </row>
    <row r="4866" spans="1:11" s="11" customFormat="1">
      <c r="A4866" s="32">
        <v>2018</v>
      </c>
      <c r="B4866" s="32">
        <v>8056</v>
      </c>
      <c r="C4866" s="33" t="s">
        <v>565</v>
      </c>
      <c r="D4866" s="33" t="s">
        <v>566</v>
      </c>
      <c r="E4866" s="34">
        <v>193</v>
      </c>
      <c r="F4866" s="35">
        <v>5.9</v>
      </c>
      <c r="G4866" s="34">
        <v>1334.5</v>
      </c>
      <c r="H4866" s="14">
        <f t="shared" si="300"/>
        <v>15195.951500000001</v>
      </c>
      <c r="I4866" s="11">
        <f t="shared" si="301"/>
        <v>193</v>
      </c>
      <c r="J4866" s="11">
        <f t="shared" si="302"/>
        <v>1138.7</v>
      </c>
      <c r="K4866" s="11">
        <f t="shared" si="303"/>
        <v>0</v>
      </c>
    </row>
    <row r="4867" spans="1:11" s="11" customFormat="1">
      <c r="A4867" s="32">
        <v>2018</v>
      </c>
      <c r="B4867" s="32">
        <v>8056</v>
      </c>
      <c r="C4867" s="33" t="s">
        <v>565</v>
      </c>
      <c r="D4867" s="33" t="s">
        <v>566</v>
      </c>
      <c r="E4867" s="34">
        <v>269</v>
      </c>
      <c r="F4867" s="35">
        <v>5.9</v>
      </c>
      <c r="G4867" s="34">
        <v>1488.6</v>
      </c>
      <c r="H4867" s="14">
        <f t="shared" si="300"/>
        <v>23625.570599999999</v>
      </c>
      <c r="I4867" s="11">
        <f t="shared" si="301"/>
        <v>269</v>
      </c>
      <c r="J4867" s="11">
        <f t="shared" si="302"/>
        <v>1587.1000000000001</v>
      </c>
      <c r="K4867" s="11">
        <f t="shared" si="303"/>
        <v>0</v>
      </c>
    </row>
    <row r="4868" spans="1:11" s="11" customFormat="1">
      <c r="A4868" s="32">
        <v>2018</v>
      </c>
      <c r="B4868" s="32">
        <v>8056</v>
      </c>
      <c r="C4868" s="33" t="s">
        <v>565</v>
      </c>
      <c r="D4868" s="33" t="s">
        <v>566</v>
      </c>
      <c r="E4868" s="34">
        <v>693</v>
      </c>
      <c r="F4868" s="35">
        <v>5.9</v>
      </c>
      <c r="G4868" s="34">
        <v>1368.9</v>
      </c>
      <c r="H4868" s="14">
        <f t="shared" si="300"/>
        <v>55970.2143</v>
      </c>
      <c r="I4868" s="11">
        <f t="shared" si="301"/>
        <v>693</v>
      </c>
      <c r="J4868" s="11">
        <f t="shared" si="302"/>
        <v>4088.7000000000003</v>
      </c>
      <c r="K4868" s="11">
        <f t="shared" si="303"/>
        <v>0</v>
      </c>
    </row>
    <row r="4869" spans="1:11" s="11" customFormat="1">
      <c r="A4869" s="32">
        <v>2018</v>
      </c>
      <c r="B4869" s="32">
        <v>8056</v>
      </c>
      <c r="C4869" s="33" t="s">
        <v>563</v>
      </c>
      <c r="D4869" s="33" t="s">
        <v>564</v>
      </c>
      <c r="E4869" s="34">
        <v>105822</v>
      </c>
      <c r="F4869" s="35">
        <v>1.0249999999999999</v>
      </c>
      <c r="G4869" s="34">
        <v>311.8</v>
      </c>
      <c r="H4869" s="14">
        <f t="shared" si="300"/>
        <v>338201.82089999999</v>
      </c>
      <c r="I4869" s="11">
        <f t="shared" si="301"/>
        <v>105822</v>
      </c>
      <c r="J4869" s="11">
        <f t="shared" si="302"/>
        <v>108467.54999999999</v>
      </c>
      <c r="K4869" s="11">
        <f t="shared" si="303"/>
        <v>0</v>
      </c>
    </row>
    <row r="4870" spans="1:11" s="11" customFormat="1">
      <c r="A4870" s="32">
        <v>2018</v>
      </c>
      <c r="B4870" s="32">
        <v>8056</v>
      </c>
      <c r="C4870" s="33" t="s">
        <v>563</v>
      </c>
      <c r="D4870" s="33" t="s">
        <v>564</v>
      </c>
      <c r="E4870" s="34">
        <v>195089</v>
      </c>
      <c r="F4870" s="35">
        <v>1.0249999999999999</v>
      </c>
      <c r="G4870" s="34">
        <v>304</v>
      </c>
      <c r="H4870" s="14">
        <f t="shared" ref="H4870:H4933" si="304">IF(I4870="","",G4870/100*F4870*E4870)</f>
        <v>607897.32399999991</v>
      </c>
      <c r="I4870" s="11">
        <f t="shared" ref="I4870:I4933" si="305">IF(OR(G4870=".",F4870=".",E4870="."),"",E4870)</f>
        <v>195089</v>
      </c>
      <c r="J4870" s="11">
        <f t="shared" ref="J4870:J4933" si="306">IF(I4870="","",F4870*I4870)</f>
        <v>199966.22499999998</v>
      </c>
      <c r="K4870" s="11">
        <f t="shared" ref="K4870:K4933" si="307">IF(C4870="LIG",1,0)</f>
        <v>0</v>
      </c>
    </row>
    <row r="4871" spans="1:11" s="11" customFormat="1">
      <c r="A4871" s="32">
        <v>2018</v>
      </c>
      <c r="B4871" s="32">
        <v>8056</v>
      </c>
      <c r="C4871" s="33" t="s">
        <v>563</v>
      </c>
      <c r="D4871" s="33" t="s">
        <v>564</v>
      </c>
      <c r="E4871" s="34">
        <v>338328</v>
      </c>
      <c r="F4871" s="35">
        <v>1.0149999999999999</v>
      </c>
      <c r="G4871" s="34">
        <v>340.5</v>
      </c>
      <c r="H4871" s="14">
        <f t="shared" si="304"/>
        <v>1169286.9425999997</v>
      </c>
      <c r="I4871" s="11">
        <f t="shared" si="305"/>
        <v>338328</v>
      </c>
      <c r="J4871" s="11">
        <f t="shared" si="306"/>
        <v>343402.92</v>
      </c>
      <c r="K4871" s="11">
        <f t="shared" si="307"/>
        <v>0</v>
      </c>
    </row>
    <row r="4872" spans="1:11" s="11" customFormat="1">
      <c r="A4872" s="32">
        <v>2018</v>
      </c>
      <c r="B4872" s="32">
        <v>8059</v>
      </c>
      <c r="C4872" s="33" t="s">
        <v>563</v>
      </c>
      <c r="D4872" s="33" t="s">
        <v>564</v>
      </c>
      <c r="E4872" s="34">
        <v>5086</v>
      </c>
      <c r="F4872" s="35">
        <v>1.02</v>
      </c>
      <c r="G4872" s="34">
        <v>342.5</v>
      </c>
      <c r="H4872" s="14">
        <f t="shared" si="304"/>
        <v>17767.940999999999</v>
      </c>
      <c r="I4872" s="11">
        <f t="shared" si="305"/>
        <v>5086</v>
      </c>
      <c r="J4872" s="11">
        <f t="shared" si="306"/>
        <v>5187.72</v>
      </c>
      <c r="K4872" s="11">
        <f t="shared" si="307"/>
        <v>0</v>
      </c>
    </row>
    <row r="4873" spans="1:11" s="11" customFormat="1">
      <c r="A4873" s="32">
        <v>2018</v>
      </c>
      <c r="B4873" s="32">
        <v>8059</v>
      </c>
      <c r="C4873" s="33" t="s">
        <v>563</v>
      </c>
      <c r="D4873" s="33" t="s">
        <v>564</v>
      </c>
      <c r="E4873" s="34">
        <v>6373</v>
      </c>
      <c r="F4873" s="35">
        <v>1.02</v>
      </c>
      <c r="G4873" s="34">
        <v>315.89999999999998</v>
      </c>
      <c r="H4873" s="14">
        <f t="shared" si="304"/>
        <v>20534.953139999998</v>
      </c>
      <c r="I4873" s="11">
        <f t="shared" si="305"/>
        <v>6373</v>
      </c>
      <c r="J4873" s="11">
        <f t="shared" si="306"/>
        <v>6500.46</v>
      </c>
      <c r="K4873" s="11">
        <f t="shared" si="307"/>
        <v>0</v>
      </c>
    </row>
    <row r="4874" spans="1:11" s="11" customFormat="1">
      <c r="A4874" s="32">
        <v>2018</v>
      </c>
      <c r="B4874" s="32">
        <v>8059</v>
      </c>
      <c r="C4874" s="33" t="s">
        <v>563</v>
      </c>
      <c r="D4874" s="33" t="s">
        <v>564</v>
      </c>
      <c r="E4874" s="34">
        <v>7751</v>
      </c>
      <c r="F4874" s="35">
        <v>1.02</v>
      </c>
      <c r="G4874" s="34">
        <v>280.2</v>
      </c>
      <c r="H4874" s="14">
        <f t="shared" si="304"/>
        <v>22152.66804</v>
      </c>
      <c r="I4874" s="11">
        <f t="shared" si="305"/>
        <v>7751</v>
      </c>
      <c r="J4874" s="11">
        <f t="shared" si="306"/>
        <v>7906.02</v>
      </c>
      <c r="K4874" s="11">
        <f t="shared" si="307"/>
        <v>0</v>
      </c>
    </row>
    <row r="4875" spans="1:11" s="11" customFormat="1">
      <c r="A4875" s="32">
        <v>2018</v>
      </c>
      <c r="B4875" s="32">
        <v>8059</v>
      </c>
      <c r="C4875" s="33" t="s">
        <v>563</v>
      </c>
      <c r="D4875" s="33" t="s">
        <v>564</v>
      </c>
      <c r="E4875" s="34">
        <v>9272</v>
      </c>
      <c r="F4875" s="35">
        <v>1.02</v>
      </c>
      <c r="G4875" s="34">
        <v>311.89999999999998</v>
      </c>
      <c r="H4875" s="14">
        <f t="shared" si="304"/>
        <v>29497.755359999999</v>
      </c>
      <c r="I4875" s="11">
        <f t="shared" si="305"/>
        <v>9272</v>
      </c>
      <c r="J4875" s="11">
        <f t="shared" si="306"/>
        <v>9457.44</v>
      </c>
      <c r="K4875" s="11">
        <f t="shared" si="307"/>
        <v>0</v>
      </c>
    </row>
    <row r="4876" spans="1:11" s="11" customFormat="1">
      <c r="A4876" s="32">
        <v>2018</v>
      </c>
      <c r="B4876" s="32">
        <v>8059</v>
      </c>
      <c r="C4876" s="33" t="s">
        <v>563</v>
      </c>
      <c r="D4876" s="33" t="s">
        <v>564</v>
      </c>
      <c r="E4876" s="34">
        <v>13332</v>
      </c>
      <c r="F4876" s="35">
        <v>1.02</v>
      </c>
      <c r="G4876" s="34">
        <v>309.10000000000002</v>
      </c>
      <c r="H4876" s="14">
        <f t="shared" si="304"/>
        <v>42033.396240000002</v>
      </c>
      <c r="I4876" s="11">
        <f t="shared" si="305"/>
        <v>13332</v>
      </c>
      <c r="J4876" s="11">
        <f t="shared" si="306"/>
        <v>13598.64</v>
      </c>
      <c r="K4876" s="11">
        <f t="shared" si="307"/>
        <v>0</v>
      </c>
    </row>
    <row r="4877" spans="1:11" s="11" customFormat="1">
      <c r="A4877" s="32">
        <v>2018</v>
      </c>
      <c r="B4877" s="32">
        <v>8059</v>
      </c>
      <c r="C4877" s="33" t="s">
        <v>563</v>
      </c>
      <c r="D4877" s="33" t="s">
        <v>564</v>
      </c>
      <c r="E4877" s="34">
        <v>16868</v>
      </c>
      <c r="F4877" s="35">
        <v>1.02</v>
      </c>
      <c r="G4877" s="34">
        <v>360.1</v>
      </c>
      <c r="H4877" s="14">
        <f t="shared" si="304"/>
        <v>61956.501360000009</v>
      </c>
      <c r="I4877" s="11">
        <f t="shared" si="305"/>
        <v>16868</v>
      </c>
      <c r="J4877" s="11">
        <f t="shared" si="306"/>
        <v>17205.36</v>
      </c>
      <c r="K4877" s="11">
        <f t="shared" si="307"/>
        <v>0</v>
      </c>
    </row>
    <row r="4878" spans="1:11" s="11" customFormat="1">
      <c r="A4878" s="32">
        <v>2018</v>
      </c>
      <c r="B4878" s="32">
        <v>8059</v>
      </c>
      <c r="C4878" s="33" t="s">
        <v>563</v>
      </c>
      <c r="D4878" s="33" t="s">
        <v>564</v>
      </c>
      <c r="E4878" s="34">
        <v>30656</v>
      </c>
      <c r="F4878" s="35">
        <v>1.02</v>
      </c>
      <c r="G4878" s="34">
        <v>343.7</v>
      </c>
      <c r="H4878" s="14">
        <f t="shared" si="304"/>
        <v>107471.96544</v>
      </c>
      <c r="I4878" s="11">
        <f t="shared" si="305"/>
        <v>30656</v>
      </c>
      <c r="J4878" s="11">
        <f t="shared" si="306"/>
        <v>31269.119999999999</v>
      </c>
      <c r="K4878" s="11">
        <f t="shared" si="307"/>
        <v>0</v>
      </c>
    </row>
    <row r="4879" spans="1:11" s="11" customFormat="1">
      <c r="A4879" s="32">
        <v>2018</v>
      </c>
      <c r="B4879" s="32">
        <v>8059</v>
      </c>
      <c r="C4879" s="33" t="s">
        <v>563</v>
      </c>
      <c r="D4879" s="33" t="s">
        <v>564</v>
      </c>
      <c r="E4879" s="34">
        <v>32385</v>
      </c>
      <c r="F4879" s="35">
        <v>1.02</v>
      </c>
      <c r="G4879" s="34">
        <v>316.8</v>
      </c>
      <c r="H4879" s="14">
        <f t="shared" si="304"/>
        <v>104647.59360000001</v>
      </c>
      <c r="I4879" s="11">
        <f t="shared" si="305"/>
        <v>32385</v>
      </c>
      <c r="J4879" s="11">
        <f t="shared" si="306"/>
        <v>33032.699999999997</v>
      </c>
      <c r="K4879" s="11">
        <f t="shared" si="307"/>
        <v>0</v>
      </c>
    </row>
    <row r="4880" spans="1:11" s="11" customFormat="1">
      <c r="A4880" s="32">
        <v>2018</v>
      </c>
      <c r="B4880" s="32">
        <v>8059</v>
      </c>
      <c r="C4880" s="33" t="s">
        <v>563</v>
      </c>
      <c r="D4880" s="33" t="s">
        <v>564</v>
      </c>
      <c r="E4880" s="34">
        <v>38663</v>
      </c>
      <c r="F4880" s="35">
        <v>1.02</v>
      </c>
      <c r="G4880" s="34">
        <v>349.8</v>
      </c>
      <c r="H4880" s="14">
        <f t="shared" si="304"/>
        <v>137948.03748</v>
      </c>
      <c r="I4880" s="11">
        <f t="shared" si="305"/>
        <v>38663</v>
      </c>
      <c r="J4880" s="11">
        <f t="shared" si="306"/>
        <v>39436.26</v>
      </c>
      <c r="K4880" s="11">
        <f t="shared" si="307"/>
        <v>0</v>
      </c>
    </row>
    <row r="4881" spans="1:11" s="11" customFormat="1">
      <c r="A4881" s="32">
        <v>2018</v>
      </c>
      <c r="B4881" s="32">
        <v>8059</v>
      </c>
      <c r="C4881" s="33" t="s">
        <v>563</v>
      </c>
      <c r="D4881" s="33" t="s">
        <v>564</v>
      </c>
      <c r="E4881" s="34">
        <v>43826</v>
      </c>
      <c r="F4881" s="35">
        <v>1.01</v>
      </c>
      <c r="G4881" s="34">
        <v>370.1</v>
      </c>
      <c r="H4881" s="14">
        <f t="shared" si="304"/>
        <v>163822.02626000001</v>
      </c>
      <c r="I4881" s="11">
        <f t="shared" si="305"/>
        <v>43826</v>
      </c>
      <c r="J4881" s="11">
        <f t="shared" si="306"/>
        <v>44264.26</v>
      </c>
      <c r="K4881" s="11">
        <f t="shared" si="307"/>
        <v>0</v>
      </c>
    </row>
    <row r="4882" spans="1:11" s="11" customFormat="1">
      <c r="A4882" s="32">
        <v>2018</v>
      </c>
      <c r="B4882" s="32">
        <v>8059</v>
      </c>
      <c r="C4882" s="33" t="s">
        <v>563</v>
      </c>
      <c r="D4882" s="33" t="s">
        <v>564</v>
      </c>
      <c r="E4882" s="34">
        <v>66570</v>
      </c>
      <c r="F4882" s="35">
        <v>1.02</v>
      </c>
      <c r="G4882" s="34">
        <v>351.5</v>
      </c>
      <c r="H4882" s="14">
        <f t="shared" si="304"/>
        <v>238673.421</v>
      </c>
      <c r="I4882" s="11">
        <f t="shared" si="305"/>
        <v>66570</v>
      </c>
      <c r="J4882" s="11">
        <f t="shared" si="306"/>
        <v>67901.399999999994</v>
      </c>
      <c r="K4882" s="11">
        <f t="shared" si="307"/>
        <v>0</v>
      </c>
    </row>
    <row r="4883" spans="1:11" s="11" customFormat="1">
      <c r="A4883" s="32">
        <v>2018</v>
      </c>
      <c r="B4883" s="32">
        <v>8059</v>
      </c>
      <c r="C4883" s="33" t="s">
        <v>563</v>
      </c>
      <c r="D4883" s="33" t="s">
        <v>564</v>
      </c>
      <c r="E4883" s="34">
        <v>21</v>
      </c>
      <c r="F4883" s="35">
        <v>1.02</v>
      </c>
      <c r="G4883" s="34">
        <v>312.39999999999998</v>
      </c>
      <c r="H4883" s="14">
        <f t="shared" si="304"/>
        <v>66.916079999999994</v>
      </c>
      <c r="I4883" s="11">
        <f t="shared" si="305"/>
        <v>21</v>
      </c>
      <c r="J4883" s="11">
        <f t="shared" si="306"/>
        <v>21.42</v>
      </c>
      <c r="K4883" s="11">
        <f t="shared" si="307"/>
        <v>0</v>
      </c>
    </row>
    <row r="4884" spans="1:11" s="11" customFormat="1">
      <c r="A4884" s="32">
        <v>2018</v>
      </c>
      <c r="B4884" s="32">
        <v>8059</v>
      </c>
      <c r="C4884" s="33" t="s">
        <v>563</v>
      </c>
      <c r="D4884" s="33" t="s">
        <v>564</v>
      </c>
      <c r="E4884" s="34">
        <v>65</v>
      </c>
      <c r="F4884" s="35">
        <v>1.02</v>
      </c>
      <c r="G4884" s="34">
        <v>256.60000000000002</v>
      </c>
      <c r="H4884" s="14">
        <f t="shared" si="304"/>
        <v>170.12580000000003</v>
      </c>
      <c r="I4884" s="11">
        <f t="shared" si="305"/>
        <v>65</v>
      </c>
      <c r="J4884" s="11">
        <f t="shared" si="306"/>
        <v>66.3</v>
      </c>
      <c r="K4884" s="11">
        <f t="shared" si="307"/>
        <v>0</v>
      </c>
    </row>
    <row r="4885" spans="1:11" s="11" customFormat="1">
      <c r="A4885" s="32">
        <v>2018</v>
      </c>
      <c r="B4885" s="32">
        <v>8059</v>
      </c>
      <c r="C4885" s="33" t="s">
        <v>563</v>
      </c>
      <c r="D4885" s="33" t="s">
        <v>564</v>
      </c>
      <c r="E4885" s="34">
        <v>287</v>
      </c>
      <c r="F4885" s="35">
        <v>1.02</v>
      </c>
      <c r="G4885" s="34">
        <v>379.5</v>
      </c>
      <c r="H4885" s="14">
        <f t="shared" si="304"/>
        <v>1110.9483</v>
      </c>
      <c r="I4885" s="11">
        <f t="shared" si="305"/>
        <v>287</v>
      </c>
      <c r="J4885" s="11">
        <f t="shared" si="306"/>
        <v>292.74</v>
      </c>
      <c r="K4885" s="11">
        <f t="shared" si="307"/>
        <v>0</v>
      </c>
    </row>
    <row r="4886" spans="1:11" s="11" customFormat="1">
      <c r="A4886" s="32">
        <v>2018</v>
      </c>
      <c r="B4886" s="32">
        <v>8059</v>
      </c>
      <c r="C4886" s="33" t="s">
        <v>563</v>
      </c>
      <c r="D4886" s="33" t="s">
        <v>564</v>
      </c>
      <c r="E4886" s="34">
        <v>426</v>
      </c>
      <c r="F4886" s="35">
        <v>1.02</v>
      </c>
      <c r="G4886" s="34">
        <v>329.7</v>
      </c>
      <c r="H4886" s="14">
        <f t="shared" si="304"/>
        <v>1432.6124399999999</v>
      </c>
      <c r="I4886" s="11">
        <f t="shared" si="305"/>
        <v>426</v>
      </c>
      <c r="J4886" s="11">
        <f t="shared" si="306"/>
        <v>434.52</v>
      </c>
      <c r="K4886" s="11">
        <f t="shared" si="307"/>
        <v>0</v>
      </c>
    </row>
    <row r="4887" spans="1:11" s="11" customFormat="1">
      <c r="A4887" s="32">
        <v>2018</v>
      </c>
      <c r="B4887" s="32">
        <v>8059</v>
      </c>
      <c r="C4887" s="33" t="s">
        <v>563</v>
      </c>
      <c r="D4887" s="33" t="s">
        <v>564</v>
      </c>
      <c r="E4887" s="34">
        <v>1204</v>
      </c>
      <c r="F4887" s="35">
        <v>1.02</v>
      </c>
      <c r="G4887" s="34">
        <v>315.39999999999998</v>
      </c>
      <c r="H4887" s="14">
        <f t="shared" si="304"/>
        <v>3873.3643200000001</v>
      </c>
      <c r="I4887" s="11">
        <f t="shared" si="305"/>
        <v>1204</v>
      </c>
      <c r="J4887" s="11">
        <f t="shared" si="306"/>
        <v>1228.08</v>
      </c>
      <c r="K4887" s="11">
        <f t="shared" si="307"/>
        <v>0</v>
      </c>
    </row>
    <row r="4888" spans="1:11" s="11" customFormat="1">
      <c r="A4888" s="32">
        <v>2018</v>
      </c>
      <c r="B4888" s="32">
        <v>8059</v>
      </c>
      <c r="C4888" s="33" t="s">
        <v>563</v>
      </c>
      <c r="D4888" s="33" t="s">
        <v>564</v>
      </c>
      <c r="E4888" s="34">
        <v>1330</v>
      </c>
      <c r="F4888" s="35">
        <v>1.02</v>
      </c>
      <c r="G4888" s="34">
        <v>361</v>
      </c>
      <c r="H4888" s="14">
        <f t="shared" si="304"/>
        <v>4897.326</v>
      </c>
      <c r="I4888" s="11">
        <f t="shared" si="305"/>
        <v>1330</v>
      </c>
      <c r="J4888" s="11">
        <f t="shared" si="306"/>
        <v>1356.6000000000001</v>
      </c>
      <c r="K4888" s="11">
        <f t="shared" si="307"/>
        <v>0</v>
      </c>
    </row>
    <row r="4889" spans="1:11" s="11" customFormat="1">
      <c r="A4889" s="32">
        <v>2018</v>
      </c>
      <c r="B4889" s="32">
        <v>8059</v>
      </c>
      <c r="C4889" s="33" t="s">
        <v>563</v>
      </c>
      <c r="D4889" s="33" t="s">
        <v>564</v>
      </c>
      <c r="E4889" s="34">
        <v>1453</v>
      </c>
      <c r="F4889" s="35">
        <v>1.02</v>
      </c>
      <c r="G4889" s="34">
        <v>291.39999999999998</v>
      </c>
      <c r="H4889" s="14">
        <f t="shared" si="304"/>
        <v>4318.7228399999995</v>
      </c>
      <c r="I4889" s="11">
        <f t="shared" si="305"/>
        <v>1453</v>
      </c>
      <c r="J4889" s="11">
        <f t="shared" si="306"/>
        <v>1482.06</v>
      </c>
      <c r="K4889" s="11">
        <f t="shared" si="307"/>
        <v>0</v>
      </c>
    </row>
    <row r="4890" spans="1:11" s="11" customFormat="1">
      <c r="A4890" s="32">
        <v>2018</v>
      </c>
      <c r="B4890" s="32">
        <v>8059</v>
      </c>
      <c r="C4890" s="33" t="s">
        <v>563</v>
      </c>
      <c r="D4890" s="33" t="s">
        <v>564</v>
      </c>
      <c r="E4890" s="34">
        <v>1736</v>
      </c>
      <c r="F4890" s="35">
        <v>1.02</v>
      </c>
      <c r="G4890" s="34">
        <v>370.1</v>
      </c>
      <c r="H4890" s="14">
        <f t="shared" si="304"/>
        <v>6553.4347200000002</v>
      </c>
      <c r="I4890" s="11">
        <f t="shared" si="305"/>
        <v>1736</v>
      </c>
      <c r="J4890" s="11">
        <f t="shared" si="306"/>
        <v>1770.72</v>
      </c>
      <c r="K4890" s="11">
        <f t="shared" si="307"/>
        <v>0</v>
      </c>
    </row>
    <row r="4891" spans="1:11" s="11" customFormat="1">
      <c r="A4891" s="32">
        <v>2018</v>
      </c>
      <c r="B4891" s="32">
        <v>8059</v>
      </c>
      <c r="C4891" s="33" t="s">
        <v>563</v>
      </c>
      <c r="D4891" s="33" t="s">
        <v>564</v>
      </c>
      <c r="E4891" s="34">
        <v>2133</v>
      </c>
      <c r="F4891" s="35">
        <v>1.02</v>
      </c>
      <c r="G4891" s="34">
        <v>340</v>
      </c>
      <c r="H4891" s="14">
        <f t="shared" si="304"/>
        <v>7397.2439999999997</v>
      </c>
      <c r="I4891" s="11">
        <f t="shared" si="305"/>
        <v>2133</v>
      </c>
      <c r="J4891" s="11">
        <f t="shared" si="306"/>
        <v>2175.66</v>
      </c>
      <c r="K4891" s="11">
        <f t="shared" si="307"/>
        <v>0</v>
      </c>
    </row>
    <row r="4892" spans="1:11" s="11" customFormat="1">
      <c r="A4892" s="32">
        <v>2018</v>
      </c>
      <c r="B4892" s="32">
        <v>8059</v>
      </c>
      <c r="C4892" s="33" t="s">
        <v>563</v>
      </c>
      <c r="D4892" s="33" t="s">
        <v>564</v>
      </c>
      <c r="E4892" s="34">
        <v>3537</v>
      </c>
      <c r="F4892" s="35">
        <v>1.02</v>
      </c>
      <c r="G4892" s="34">
        <v>377</v>
      </c>
      <c r="H4892" s="14">
        <f t="shared" si="304"/>
        <v>13601.1798</v>
      </c>
      <c r="I4892" s="11">
        <f t="shared" si="305"/>
        <v>3537</v>
      </c>
      <c r="J4892" s="11">
        <f t="shared" si="306"/>
        <v>3607.7400000000002</v>
      </c>
      <c r="K4892" s="11">
        <f t="shared" si="307"/>
        <v>0</v>
      </c>
    </row>
    <row r="4893" spans="1:11" s="11" customFormat="1">
      <c r="A4893" s="32">
        <v>2018</v>
      </c>
      <c r="B4893" s="32">
        <v>8059</v>
      </c>
      <c r="C4893" s="33" t="s">
        <v>563</v>
      </c>
      <c r="D4893" s="33" t="s">
        <v>564</v>
      </c>
      <c r="E4893" s="34">
        <v>4903</v>
      </c>
      <c r="F4893" s="35">
        <v>1.02</v>
      </c>
      <c r="G4893" s="34">
        <v>273</v>
      </c>
      <c r="H4893" s="14">
        <f t="shared" si="304"/>
        <v>13652.893800000002</v>
      </c>
      <c r="I4893" s="11">
        <f t="shared" si="305"/>
        <v>4903</v>
      </c>
      <c r="J4893" s="11">
        <f t="shared" si="306"/>
        <v>5001.0600000000004</v>
      </c>
      <c r="K4893" s="11">
        <f t="shared" si="307"/>
        <v>0</v>
      </c>
    </row>
    <row r="4894" spans="1:11" s="11" customFormat="1">
      <c r="A4894" s="32">
        <v>2018</v>
      </c>
      <c r="B4894" s="32">
        <v>8063</v>
      </c>
      <c r="C4894" s="33" t="s">
        <v>563</v>
      </c>
      <c r="D4894" s="33" t="s">
        <v>564</v>
      </c>
      <c r="E4894" s="34">
        <v>10700</v>
      </c>
      <c r="F4894" s="35">
        <v>1.03</v>
      </c>
      <c r="G4894" s="34" t="s">
        <v>364</v>
      </c>
      <c r="H4894" s="14" t="str">
        <f t="shared" si="304"/>
        <v/>
      </c>
      <c r="I4894" s="11" t="str">
        <f t="shared" si="305"/>
        <v/>
      </c>
      <c r="J4894" s="11" t="str">
        <f t="shared" si="306"/>
        <v/>
      </c>
      <c r="K4894" s="11">
        <f t="shared" si="307"/>
        <v>0</v>
      </c>
    </row>
    <row r="4895" spans="1:11" s="11" customFormat="1">
      <c r="A4895" s="32">
        <v>2018</v>
      </c>
      <c r="B4895" s="32">
        <v>8066</v>
      </c>
      <c r="C4895" s="33" t="s">
        <v>363</v>
      </c>
      <c r="D4895" s="33" t="s">
        <v>354</v>
      </c>
      <c r="E4895" s="34">
        <v>111782</v>
      </c>
      <c r="F4895" s="35">
        <v>19.158000000000001</v>
      </c>
      <c r="G4895" s="34">
        <v>227.8</v>
      </c>
      <c r="H4895" s="14">
        <f t="shared" si="304"/>
        <v>4878381.5485680001</v>
      </c>
      <c r="I4895" s="11">
        <f t="shared" si="305"/>
        <v>111782</v>
      </c>
      <c r="J4895" s="11">
        <f t="shared" si="306"/>
        <v>2141519.5560000003</v>
      </c>
      <c r="K4895" s="11">
        <f t="shared" si="307"/>
        <v>0</v>
      </c>
    </row>
    <row r="4896" spans="1:11" s="11" customFormat="1">
      <c r="A4896" s="32">
        <v>2018</v>
      </c>
      <c r="B4896" s="32">
        <v>8066</v>
      </c>
      <c r="C4896" s="33" t="s">
        <v>363</v>
      </c>
      <c r="D4896" s="33" t="s">
        <v>354</v>
      </c>
      <c r="E4896" s="34">
        <v>142921</v>
      </c>
      <c r="F4896" s="35">
        <v>18.632000000000001</v>
      </c>
      <c r="G4896" s="34">
        <v>363.6</v>
      </c>
      <c r="H4896" s="14">
        <f t="shared" si="304"/>
        <v>9682319.2057920005</v>
      </c>
      <c r="I4896" s="11">
        <f t="shared" si="305"/>
        <v>142921</v>
      </c>
      <c r="J4896" s="11">
        <f t="shared" si="306"/>
        <v>2662904.0720000002</v>
      </c>
      <c r="K4896" s="11">
        <f t="shared" si="307"/>
        <v>0</v>
      </c>
    </row>
    <row r="4897" spans="1:11" s="11" customFormat="1">
      <c r="A4897" s="32">
        <v>2018</v>
      </c>
      <c r="B4897" s="32">
        <v>8066</v>
      </c>
      <c r="C4897" s="33" t="s">
        <v>363</v>
      </c>
      <c r="D4897" s="33" t="s">
        <v>354</v>
      </c>
      <c r="E4897" s="34">
        <v>183986</v>
      </c>
      <c r="F4897" s="35">
        <v>18.632000000000001</v>
      </c>
      <c r="G4897" s="34">
        <v>363.6</v>
      </c>
      <c r="H4897" s="14">
        <f t="shared" si="304"/>
        <v>12464306.724672001</v>
      </c>
      <c r="I4897" s="11">
        <f t="shared" si="305"/>
        <v>183986</v>
      </c>
      <c r="J4897" s="11">
        <f t="shared" si="306"/>
        <v>3428027.1520000002</v>
      </c>
      <c r="K4897" s="11">
        <f t="shared" si="307"/>
        <v>0</v>
      </c>
    </row>
    <row r="4898" spans="1:11" s="11" customFormat="1">
      <c r="A4898" s="32">
        <v>2018</v>
      </c>
      <c r="B4898" s="32">
        <v>8068</v>
      </c>
      <c r="C4898" s="33" t="s">
        <v>563</v>
      </c>
      <c r="D4898" s="33" t="s">
        <v>564</v>
      </c>
      <c r="E4898" s="34">
        <v>803</v>
      </c>
      <c r="F4898" s="35">
        <v>1.048</v>
      </c>
      <c r="G4898" s="34">
        <v>301.60000000000002</v>
      </c>
      <c r="H4898" s="14">
        <f t="shared" si="304"/>
        <v>2538.096704</v>
      </c>
      <c r="I4898" s="11">
        <f t="shared" si="305"/>
        <v>803</v>
      </c>
      <c r="J4898" s="11">
        <f t="shared" si="306"/>
        <v>841.54399999999998</v>
      </c>
      <c r="K4898" s="11">
        <f t="shared" si="307"/>
        <v>0</v>
      </c>
    </row>
    <row r="4899" spans="1:11" s="11" customFormat="1">
      <c r="A4899" s="32">
        <v>2018</v>
      </c>
      <c r="B4899" s="32">
        <v>8068</v>
      </c>
      <c r="C4899" s="33" t="s">
        <v>563</v>
      </c>
      <c r="D4899" s="33" t="s">
        <v>564</v>
      </c>
      <c r="E4899" s="34">
        <v>2607863</v>
      </c>
      <c r="F4899" s="35">
        <v>1.048</v>
      </c>
      <c r="G4899" s="34">
        <v>290.39999999999998</v>
      </c>
      <c r="H4899" s="14">
        <f t="shared" si="304"/>
        <v>7936749.3912959993</v>
      </c>
      <c r="I4899" s="11">
        <f t="shared" si="305"/>
        <v>2607863</v>
      </c>
      <c r="J4899" s="11">
        <f t="shared" si="306"/>
        <v>2733040.4240000001</v>
      </c>
      <c r="K4899" s="11">
        <f t="shared" si="307"/>
        <v>0</v>
      </c>
    </row>
    <row r="4900" spans="1:11" s="11" customFormat="1">
      <c r="A4900" s="32">
        <v>2018</v>
      </c>
      <c r="B4900" s="32">
        <v>8069</v>
      </c>
      <c r="C4900" s="33" t="s">
        <v>565</v>
      </c>
      <c r="D4900" s="33" t="s">
        <v>566</v>
      </c>
      <c r="E4900" s="34">
        <v>822</v>
      </c>
      <c r="F4900" s="35">
        <v>5.88</v>
      </c>
      <c r="G4900" s="34">
        <v>1717.2</v>
      </c>
      <c r="H4900" s="14">
        <f t="shared" si="304"/>
        <v>82998.457920000001</v>
      </c>
      <c r="I4900" s="11">
        <f t="shared" si="305"/>
        <v>822</v>
      </c>
      <c r="J4900" s="11">
        <f t="shared" si="306"/>
        <v>4833.3599999999997</v>
      </c>
      <c r="K4900" s="11">
        <f t="shared" si="307"/>
        <v>0</v>
      </c>
    </row>
    <row r="4901" spans="1:11" s="11" customFormat="1">
      <c r="A4901" s="32">
        <v>2018</v>
      </c>
      <c r="B4901" s="32">
        <v>8069</v>
      </c>
      <c r="C4901" s="33" t="s">
        <v>353</v>
      </c>
      <c r="D4901" s="33" t="s">
        <v>354</v>
      </c>
      <c r="E4901" s="34">
        <v>24931</v>
      </c>
      <c r="F4901" s="35">
        <v>23.475999999999999</v>
      </c>
      <c r="G4901" s="34">
        <v>164.9</v>
      </c>
      <c r="H4901" s="14">
        <f t="shared" si="304"/>
        <v>965126.97724399995</v>
      </c>
      <c r="I4901" s="11">
        <f t="shared" si="305"/>
        <v>24931</v>
      </c>
      <c r="J4901" s="11">
        <f t="shared" si="306"/>
        <v>585280.15599999996</v>
      </c>
      <c r="K4901" s="11">
        <f t="shared" si="307"/>
        <v>0</v>
      </c>
    </row>
    <row r="4902" spans="1:11" s="11" customFormat="1">
      <c r="A4902" s="32">
        <v>2018</v>
      </c>
      <c r="B4902" s="32">
        <v>8069</v>
      </c>
      <c r="C4902" s="33" t="s">
        <v>353</v>
      </c>
      <c r="D4902" s="33" t="s">
        <v>354</v>
      </c>
      <c r="E4902" s="34">
        <v>27684</v>
      </c>
      <c r="F4902" s="35">
        <v>23.488</v>
      </c>
      <c r="G4902" s="34">
        <v>194.4</v>
      </c>
      <c r="H4902" s="14">
        <f t="shared" si="304"/>
        <v>1264070.0436479999</v>
      </c>
      <c r="I4902" s="11">
        <f t="shared" si="305"/>
        <v>27684</v>
      </c>
      <c r="J4902" s="11">
        <f t="shared" si="306"/>
        <v>650241.79200000002</v>
      </c>
      <c r="K4902" s="11">
        <f t="shared" si="307"/>
        <v>0</v>
      </c>
    </row>
    <row r="4903" spans="1:11" s="11" customFormat="1">
      <c r="A4903" s="32">
        <v>2018</v>
      </c>
      <c r="B4903" s="32">
        <v>8069</v>
      </c>
      <c r="C4903" s="33" t="s">
        <v>353</v>
      </c>
      <c r="D4903" s="33" t="s">
        <v>354</v>
      </c>
      <c r="E4903" s="34">
        <v>33566</v>
      </c>
      <c r="F4903" s="35">
        <v>24.155999999999999</v>
      </c>
      <c r="G4903" s="34">
        <v>189</v>
      </c>
      <c r="H4903" s="14">
        <f t="shared" si="304"/>
        <v>1532450.3594399998</v>
      </c>
      <c r="I4903" s="11">
        <f t="shared" si="305"/>
        <v>33566</v>
      </c>
      <c r="J4903" s="11">
        <f t="shared" si="306"/>
        <v>810820.29599999997</v>
      </c>
      <c r="K4903" s="11">
        <f t="shared" si="307"/>
        <v>0</v>
      </c>
    </row>
    <row r="4904" spans="1:11" s="11" customFormat="1">
      <c r="A4904" s="32">
        <v>2018</v>
      </c>
      <c r="B4904" s="32">
        <v>8069</v>
      </c>
      <c r="C4904" s="33" t="s">
        <v>353</v>
      </c>
      <c r="D4904" s="33" t="s">
        <v>354</v>
      </c>
      <c r="E4904" s="34">
        <v>42393</v>
      </c>
      <c r="F4904" s="35">
        <v>23.181999999999999</v>
      </c>
      <c r="G4904" s="34">
        <v>197.1</v>
      </c>
      <c r="H4904" s="14">
        <f t="shared" si="304"/>
        <v>1937009.1707459996</v>
      </c>
      <c r="I4904" s="11">
        <f t="shared" si="305"/>
        <v>42393</v>
      </c>
      <c r="J4904" s="11">
        <f t="shared" si="306"/>
        <v>982754.52599999995</v>
      </c>
      <c r="K4904" s="11">
        <f t="shared" si="307"/>
        <v>0</v>
      </c>
    </row>
    <row r="4905" spans="1:11" s="11" customFormat="1">
      <c r="A4905" s="32">
        <v>2018</v>
      </c>
      <c r="B4905" s="32">
        <v>8069</v>
      </c>
      <c r="C4905" s="33" t="s">
        <v>353</v>
      </c>
      <c r="D4905" s="33" t="s">
        <v>354</v>
      </c>
      <c r="E4905" s="34">
        <v>54620</v>
      </c>
      <c r="F4905" s="35">
        <v>21.134</v>
      </c>
      <c r="G4905" s="34">
        <v>216.2</v>
      </c>
      <c r="H4905" s="14">
        <f t="shared" si="304"/>
        <v>2495681.0909599997</v>
      </c>
      <c r="I4905" s="11">
        <f t="shared" si="305"/>
        <v>54620</v>
      </c>
      <c r="J4905" s="11">
        <f t="shared" si="306"/>
        <v>1154339.08</v>
      </c>
      <c r="K4905" s="11">
        <f t="shared" si="307"/>
        <v>0</v>
      </c>
    </row>
    <row r="4906" spans="1:11" s="11" customFormat="1">
      <c r="A4906" s="32">
        <v>2018</v>
      </c>
      <c r="B4906" s="32">
        <v>8069</v>
      </c>
      <c r="C4906" s="33" t="s">
        <v>353</v>
      </c>
      <c r="D4906" s="33" t="s">
        <v>354</v>
      </c>
      <c r="E4906" s="34">
        <v>10652</v>
      </c>
      <c r="F4906" s="35">
        <v>23.448</v>
      </c>
      <c r="G4906" s="34">
        <v>194.8</v>
      </c>
      <c r="H4906" s="14">
        <f t="shared" si="304"/>
        <v>486548.25100800011</v>
      </c>
      <c r="I4906" s="11">
        <f t="shared" si="305"/>
        <v>10652</v>
      </c>
      <c r="J4906" s="11">
        <f t="shared" si="306"/>
        <v>249768.09599999999</v>
      </c>
      <c r="K4906" s="11">
        <f t="shared" si="307"/>
        <v>0</v>
      </c>
    </row>
    <row r="4907" spans="1:11" s="11" customFormat="1">
      <c r="A4907" s="32">
        <v>2018</v>
      </c>
      <c r="B4907" s="32">
        <v>8073</v>
      </c>
      <c r="C4907" s="33" t="s">
        <v>563</v>
      </c>
      <c r="D4907" s="33" t="s">
        <v>564</v>
      </c>
      <c r="E4907" s="34">
        <v>21821</v>
      </c>
      <c r="F4907" s="35">
        <v>1.089</v>
      </c>
      <c r="G4907" s="34">
        <v>228.1</v>
      </c>
      <c r="H4907" s="14">
        <f t="shared" si="304"/>
        <v>54203.560388999998</v>
      </c>
      <c r="I4907" s="11">
        <f t="shared" si="305"/>
        <v>21821</v>
      </c>
      <c r="J4907" s="11">
        <f t="shared" si="306"/>
        <v>23763.069</v>
      </c>
      <c r="K4907" s="11">
        <f t="shared" si="307"/>
        <v>0</v>
      </c>
    </row>
    <row r="4908" spans="1:11" s="11" customFormat="1">
      <c r="A4908" s="32">
        <v>2018</v>
      </c>
      <c r="B4908" s="32">
        <v>8073</v>
      </c>
      <c r="C4908" s="33" t="s">
        <v>563</v>
      </c>
      <c r="D4908" s="33" t="s">
        <v>564</v>
      </c>
      <c r="E4908" s="34">
        <v>38988</v>
      </c>
      <c r="F4908" s="35">
        <v>1.0880000000000001</v>
      </c>
      <c r="G4908" s="34">
        <v>187.3</v>
      </c>
      <c r="H4908" s="14">
        <f t="shared" si="304"/>
        <v>79450.682112000024</v>
      </c>
      <c r="I4908" s="11">
        <f t="shared" si="305"/>
        <v>38988</v>
      </c>
      <c r="J4908" s="11">
        <f t="shared" si="306"/>
        <v>42418.944000000003</v>
      </c>
      <c r="K4908" s="11">
        <f t="shared" si="307"/>
        <v>0</v>
      </c>
    </row>
    <row r="4909" spans="1:11" s="11" customFormat="1">
      <c r="A4909" s="32">
        <v>2018</v>
      </c>
      <c r="B4909" s="32">
        <v>8073</v>
      </c>
      <c r="C4909" s="33" t="s">
        <v>563</v>
      </c>
      <c r="D4909" s="33" t="s">
        <v>564</v>
      </c>
      <c r="E4909" s="34">
        <v>70408</v>
      </c>
      <c r="F4909" s="35">
        <v>1.087</v>
      </c>
      <c r="G4909" s="34">
        <v>255.7</v>
      </c>
      <c r="H4909" s="14">
        <f t="shared" si="304"/>
        <v>195696.14927199998</v>
      </c>
      <c r="I4909" s="11">
        <f t="shared" si="305"/>
        <v>70408</v>
      </c>
      <c r="J4909" s="11">
        <f t="shared" si="306"/>
        <v>76533.495999999999</v>
      </c>
      <c r="K4909" s="11">
        <f t="shared" si="307"/>
        <v>0</v>
      </c>
    </row>
    <row r="4910" spans="1:11" s="11" customFormat="1">
      <c r="A4910" s="32">
        <v>2018</v>
      </c>
      <c r="B4910" s="32">
        <v>8102</v>
      </c>
      <c r="C4910" s="33" t="s">
        <v>353</v>
      </c>
      <c r="D4910" s="33" t="s">
        <v>354</v>
      </c>
      <c r="E4910" s="34">
        <v>29386</v>
      </c>
      <c r="F4910" s="35">
        <v>25.103999999999999</v>
      </c>
      <c r="G4910" s="34" t="s">
        <v>364</v>
      </c>
      <c r="H4910" s="14" t="str">
        <f t="shared" si="304"/>
        <v/>
      </c>
      <c r="I4910" s="11" t="str">
        <f t="shared" si="305"/>
        <v/>
      </c>
      <c r="J4910" s="11" t="str">
        <f t="shared" si="306"/>
        <v/>
      </c>
      <c r="K4910" s="11">
        <f t="shared" si="307"/>
        <v>0</v>
      </c>
    </row>
    <row r="4911" spans="1:11" s="11" customFormat="1">
      <c r="A4911" s="32">
        <v>2018</v>
      </c>
      <c r="B4911" s="32">
        <v>8102</v>
      </c>
      <c r="C4911" s="33" t="s">
        <v>353</v>
      </c>
      <c r="D4911" s="33" t="s">
        <v>354</v>
      </c>
      <c r="E4911" s="34">
        <v>29386</v>
      </c>
      <c r="F4911" s="35">
        <v>25.103999999999999</v>
      </c>
      <c r="G4911" s="34" t="s">
        <v>364</v>
      </c>
      <c r="H4911" s="14" t="str">
        <f t="shared" si="304"/>
        <v/>
      </c>
      <c r="I4911" s="11" t="str">
        <f t="shared" si="305"/>
        <v/>
      </c>
      <c r="J4911" s="11" t="str">
        <f t="shared" si="306"/>
        <v/>
      </c>
      <c r="K4911" s="11">
        <f t="shared" si="307"/>
        <v>0</v>
      </c>
    </row>
    <row r="4912" spans="1:11" s="11" customFormat="1">
      <c r="A4912" s="32">
        <v>2018</v>
      </c>
      <c r="B4912" s="32">
        <v>8102</v>
      </c>
      <c r="C4912" s="33" t="s">
        <v>353</v>
      </c>
      <c r="D4912" s="33" t="s">
        <v>354</v>
      </c>
      <c r="E4912" s="34">
        <v>13198</v>
      </c>
      <c r="F4912" s="35">
        <v>24.143999999999998</v>
      </c>
      <c r="G4912" s="34" t="s">
        <v>364</v>
      </c>
      <c r="H4912" s="14" t="str">
        <f t="shared" si="304"/>
        <v/>
      </c>
      <c r="I4912" s="11" t="str">
        <f t="shared" si="305"/>
        <v/>
      </c>
      <c r="J4912" s="11" t="str">
        <f t="shared" si="306"/>
        <v/>
      </c>
      <c r="K4912" s="11">
        <f t="shared" si="307"/>
        <v>0</v>
      </c>
    </row>
    <row r="4913" spans="1:11" s="11" customFormat="1">
      <c r="A4913" s="32">
        <v>2018</v>
      </c>
      <c r="B4913" s="32">
        <v>8102</v>
      </c>
      <c r="C4913" s="33" t="s">
        <v>353</v>
      </c>
      <c r="D4913" s="33" t="s">
        <v>354</v>
      </c>
      <c r="E4913" s="34">
        <v>62910</v>
      </c>
      <c r="F4913" s="35">
        <v>24.588000000000001</v>
      </c>
      <c r="G4913" s="34" t="s">
        <v>364</v>
      </c>
      <c r="H4913" s="14" t="str">
        <f t="shared" si="304"/>
        <v/>
      </c>
      <c r="I4913" s="11" t="str">
        <f t="shared" si="305"/>
        <v/>
      </c>
      <c r="J4913" s="11" t="str">
        <f t="shared" si="306"/>
        <v/>
      </c>
      <c r="K4913" s="11">
        <f t="shared" si="307"/>
        <v>0</v>
      </c>
    </row>
    <row r="4914" spans="1:11" s="11" customFormat="1">
      <c r="A4914" s="32">
        <v>2018</v>
      </c>
      <c r="B4914" s="32">
        <v>8102</v>
      </c>
      <c r="C4914" s="33" t="s">
        <v>353</v>
      </c>
      <c r="D4914" s="33" t="s">
        <v>354</v>
      </c>
      <c r="E4914" s="34">
        <v>36610</v>
      </c>
      <c r="F4914" s="35">
        <v>24.616</v>
      </c>
      <c r="G4914" s="34" t="s">
        <v>364</v>
      </c>
      <c r="H4914" s="14" t="str">
        <f t="shared" si="304"/>
        <v/>
      </c>
      <c r="I4914" s="11" t="str">
        <f t="shared" si="305"/>
        <v/>
      </c>
      <c r="J4914" s="11" t="str">
        <f t="shared" si="306"/>
        <v/>
      </c>
      <c r="K4914" s="11">
        <f t="shared" si="307"/>
        <v>0</v>
      </c>
    </row>
    <row r="4915" spans="1:11" s="11" customFormat="1">
      <c r="A4915" s="32">
        <v>2018</v>
      </c>
      <c r="B4915" s="32">
        <v>8102</v>
      </c>
      <c r="C4915" s="33" t="s">
        <v>353</v>
      </c>
      <c r="D4915" s="33" t="s">
        <v>354</v>
      </c>
      <c r="E4915" s="34">
        <v>5313</v>
      </c>
      <c r="F4915" s="35">
        <v>24.474</v>
      </c>
      <c r="G4915" s="34" t="s">
        <v>364</v>
      </c>
      <c r="H4915" s="14" t="str">
        <f t="shared" si="304"/>
        <v/>
      </c>
      <c r="I4915" s="11" t="str">
        <f t="shared" si="305"/>
        <v/>
      </c>
      <c r="J4915" s="11" t="str">
        <f t="shared" si="306"/>
        <v/>
      </c>
      <c r="K4915" s="11">
        <f t="shared" si="307"/>
        <v>0</v>
      </c>
    </row>
    <row r="4916" spans="1:11" s="11" customFormat="1">
      <c r="A4916" s="32">
        <v>2018</v>
      </c>
      <c r="B4916" s="32">
        <v>8102</v>
      </c>
      <c r="C4916" s="33" t="s">
        <v>353</v>
      </c>
      <c r="D4916" s="33" t="s">
        <v>354</v>
      </c>
      <c r="E4916" s="34">
        <v>91149</v>
      </c>
      <c r="F4916" s="35">
        <v>25.193999999999999</v>
      </c>
      <c r="G4916" s="34" t="s">
        <v>364</v>
      </c>
      <c r="H4916" s="14" t="str">
        <f t="shared" si="304"/>
        <v/>
      </c>
      <c r="I4916" s="11" t="str">
        <f t="shared" si="305"/>
        <v/>
      </c>
      <c r="J4916" s="11" t="str">
        <f t="shared" si="306"/>
        <v/>
      </c>
      <c r="K4916" s="11">
        <f t="shared" si="307"/>
        <v>0</v>
      </c>
    </row>
    <row r="4917" spans="1:11" s="11" customFormat="1">
      <c r="A4917" s="32">
        <v>2018</v>
      </c>
      <c r="B4917" s="32">
        <v>8219</v>
      </c>
      <c r="C4917" s="33" t="s">
        <v>363</v>
      </c>
      <c r="D4917" s="33" t="s">
        <v>354</v>
      </c>
      <c r="E4917" s="34">
        <v>87991</v>
      </c>
      <c r="F4917" s="35">
        <v>17.556000000000001</v>
      </c>
      <c r="G4917" s="34">
        <v>150.80000000000001</v>
      </c>
      <c r="H4917" s="14">
        <f t="shared" si="304"/>
        <v>2329513.1539680003</v>
      </c>
      <c r="I4917" s="11">
        <f t="shared" si="305"/>
        <v>87991</v>
      </c>
      <c r="J4917" s="11">
        <f t="shared" si="306"/>
        <v>1544769.996</v>
      </c>
      <c r="K4917" s="11">
        <f t="shared" si="307"/>
        <v>0</v>
      </c>
    </row>
    <row r="4918" spans="1:11" s="11" customFormat="1">
      <c r="A4918" s="32">
        <v>2018</v>
      </c>
      <c r="B4918" s="32">
        <v>8219</v>
      </c>
      <c r="C4918" s="33" t="s">
        <v>565</v>
      </c>
      <c r="D4918" s="33" t="s">
        <v>566</v>
      </c>
      <c r="E4918" s="34">
        <v>762</v>
      </c>
      <c r="F4918" s="35">
        <v>5.67</v>
      </c>
      <c r="G4918" s="34">
        <v>1554.8</v>
      </c>
      <c r="H4918" s="14">
        <f t="shared" si="304"/>
        <v>67175.755920000011</v>
      </c>
      <c r="I4918" s="11">
        <f t="shared" si="305"/>
        <v>762</v>
      </c>
      <c r="J4918" s="11">
        <f t="shared" si="306"/>
        <v>4320.54</v>
      </c>
      <c r="K4918" s="11">
        <f t="shared" si="307"/>
        <v>0</v>
      </c>
    </row>
    <row r="4919" spans="1:11" s="11" customFormat="1">
      <c r="A4919" s="32">
        <v>2018</v>
      </c>
      <c r="B4919" s="32">
        <v>8219</v>
      </c>
      <c r="C4919" s="33" t="s">
        <v>563</v>
      </c>
      <c r="D4919" s="33" t="s">
        <v>564</v>
      </c>
      <c r="E4919" s="34">
        <v>5559</v>
      </c>
      <c r="F4919" s="35">
        <v>1.1100000000000001</v>
      </c>
      <c r="G4919" s="34">
        <v>1674.6</v>
      </c>
      <c r="H4919" s="14">
        <f t="shared" si="304"/>
        <v>103331.02553999999</v>
      </c>
      <c r="I4919" s="11">
        <f t="shared" si="305"/>
        <v>5559</v>
      </c>
      <c r="J4919" s="11">
        <f t="shared" si="306"/>
        <v>6170.4900000000007</v>
      </c>
      <c r="K4919" s="11">
        <f t="shared" si="307"/>
        <v>0</v>
      </c>
    </row>
    <row r="4920" spans="1:11" s="11" customFormat="1">
      <c r="A4920" s="32">
        <v>2018</v>
      </c>
      <c r="B4920" s="32">
        <v>8222</v>
      </c>
      <c r="C4920" s="33" t="s">
        <v>362</v>
      </c>
      <c r="D4920" s="33" t="s">
        <v>354</v>
      </c>
      <c r="E4920" s="34">
        <v>210228</v>
      </c>
      <c r="F4920" s="35">
        <v>14.132</v>
      </c>
      <c r="G4920" s="34">
        <v>186</v>
      </c>
      <c r="H4920" s="14">
        <f t="shared" si="304"/>
        <v>5525952.29856</v>
      </c>
      <c r="I4920" s="11">
        <f t="shared" si="305"/>
        <v>210228</v>
      </c>
      <c r="J4920" s="11">
        <f t="shared" si="306"/>
        <v>2970942.0959999999</v>
      </c>
      <c r="K4920" s="11">
        <f t="shared" si="307"/>
        <v>1</v>
      </c>
    </row>
    <row r="4921" spans="1:11" s="11" customFormat="1">
      <c r="A4921" s="32">
        <v>2018</v>
      </c>
      <c r="B4921" s="32">
        <v>8222</v>
      </c>
      <c r="C4921" s="33" t="s">
        <v>565</v>
      </c>
      <c r="D4921" s="33" t="s">
        <v>566</v>
      </c>
      <c r="E4921" s="34">
        <v>1489</v>
      </c>
      <c r="F4921" s="35">
        <v>6</v>
      </c>
      <c r="G4921" s="34">
        <v>1303.7</v>
      </c>
      <c r="H4921" s="14">
        <f t="shared" si="304"/>
        <v>116472.55800000002</v>
      </c>
      <c r="I4921" s="11">
        <f t="shared" si="305"/>
        <v>1489</v>
      </c>
      <c r="J4921" s="11">
        <f t="shared" si="306"/>
        <v>8934</v>
      </c>
      <c r="K4921" s="11">
        <f t="shared" si="307"/>
        <v>0</v>
      </c>
    </row>
    <row r="4922" spans="1:11" s="11" customFormat="1">
      <c r="A4922" s="32">
        <v>2018</v>
      </c>
      <c r="B4922" s="32">
        <v>8222</v>
      </c>
      <c r="C4922" s="33" t="s">
        <v>565</v>
      </c>
      <c r="D4922" s="33" t="s">
        <v>566</v>
      </c>
      <c r="E4922" s="34">
        <v>1501</v>
      </c>
      <c r="F4922" s="35">
        <v>6</v>
      </c>
      <c r="G4922" s="34">
        <v>1328.5</v>
      </c>
      <c r="H4922" s="14">
        <f t="shared" si="304"/>
        <v>119644.71</v>
      </c>
      <c r="I4922" s="11">
        <f t="shared" si="305"/>
        <v>1501</v>
      </c>
      <c r="J4922" s="11">
        <f t="shared" si="306"/>
        <v>9006</v>
      </c>
      <c r="K4922" s="11">
        <f t="shared" si="307"/>
        <v>0</v>
      </c>
    </row>
    <row r="4923" spans="1:11" s="11" customFormat="1">
      <c r="A4923" s="32">
        <v>2018</v>
      </c>
      <c r="B4923" s="32">
        <v>8223</v>
      </c>
      <c r="C4923" s="33" t="s">
        <v>363</v>
      </c>
      <c r="D4923" s="33" t="s">
        <v>354</v>
      </c>
      <c r="E4923" s="34">
        <v>171752</v>
      </c>
      <c r="F4923" s="35">
        <v>18.309999999999999</v>
      </c>
      <c r="G4923" s="34">
        <v>168.3</v>
      </c>
      <c r="H4923" s="14">
        <f t="shared" si="304"/>
        <v>5292663.2589599993</v>
      </c>
      <c r="I4923" s="11">
        <f t="shared" si="305"/>
        <v>171752</v>
      </c>
      <c r="J4923" s="11">
        <f t="shared" si="306"/>
        <v>3144779.1199999996</v>
      </c>
      <c r="K4923" s="11">
        <f t="shared" si="307"/>
        <v>0</v>
      </c>
    </row>
    <row r="4924" spans="1:11" s="11" customFormat="1">
      <c r="A4924" s="32">
        <v>2018</v>
      </c>
      <c r="B4924" s="32">
        <v>8223</v>
      </c>
      <c r="C4924" s="33" t="s">
        <v>363</v>
      </c>
      <c r="D4924" s="33" t="s">
        <v>354</v>
      </c>
      <c r="E4924" s="34">
        <v>118975</v>
      </c>
      <c r="F4924" s="35">
        <v>17.690000000000001</v>
      </c>
      <c r="G4924" s="34">
        <v>207</v>
      </c>
      <c r="H4924" s="14">
        <f t="shared" si="304"/>
        <v>4356662.2424999997</v>
      </c>
      <c r="I4924" s="11">
        <f t="shared" si="305"/>
        <v>118975</v>
      </c>
      <c r="J4924" s="11">
        <f t="shared" si="306"/>
        <v>2104667.75</v>
      </c>
      <c r="K4924" s="11">
        <f t="shared" si="307"/>
        <v>0</v>
      </c>
    </row>
    <row r="4925" spans="1:11" s="11" customFormat="1">
      <c r="A4925" s="32">
        <v>2018</v>
      </c>
      <c r="B4925" s="32">
        <v>8223</v>
      </c>
      <c r="C4925" s="33" t="s">
        <v>565</v>
      </c>
      <c r="D4925" s="33" t="s">
        <v>566</v>
      </c>
      <c r="E4925" s="34">
        <v>1381</v>
      </c>
      <c r="F4925" s="35">
        <v>5.5</v>
      </c>
      <c r="G4925" s="34">
        <v>1672</v>
      </c>
      <c r="H4925" s="14">
        <f t="shared" si="304"/>
        <v>126996.76</v>
      </c>
      <c r="I4925" s="11">
        <f t="shared" si="305"/>
        <v>1381</v>
      </c>
      <c r="J4925" s="11">
        <f t="shared" si="306"/>
        <v>7595.5</v>
      </c>
      <c r="K4925" s="11">
        <f t="shared" si="307"/>
        <v>0</v>
      </c>
    </row>
    <row r="4926" spans="1:11" s="11" customFormat="1">
      <c r="A4926" s="32">
        <v>2018</v>
      </c>
      <c r="B4926" s="32">
        <v>8223</v>
      </c>
      <c r="C4926" s="33" t="s">
        <v>363</v>
      </c>
      <c r="D4926" s="33" t="s">
        <v>354</v>
      </c>
      <c r="E4926" s="34">
        <v>149500</v>
      </c>
      <c r="F4926" s="35">
        <v>18.02</v>
      </c>
      <c r="G4926" s="34">
        <v>239.1</v>
      </c>
      <c r="H4926" s="14">
        <f t="shared" si="304"/>
        <v>6441330.0899999999</v>
      </c>
      <c r="I4926" s="11">
        <f t="shared" si="305"/>
        <v>149500</v>
      </c>
      <c r="J4926" s="11">
        <f t="shared" si="306"/>
        <v>2693990</v>
      </c>
      <c r="K4926" s="11">
        <f t="shared" si="307"/>
        <v>0</v>
      </c>
    </row>
    <row r="4927" spans="1:11" s="11" customFormat="1">
      <c r="A4927" s="32">
        <v>2018</v>
      </c>
      <c r="B4927" s="32">
        <v>8226</v>
      </c>
      <c r="C4927" s="33" t="s">
        <v>353</v>
      </c>
      <c r="D4927" s="33" t="s">
        <v>354</v>
      </c>
      <c r="E4927" s="34">
        <v>931</v>
      </c>
      <c r="F4927" s="35">
        <v>26.06</v>
      </c>
      <c r="G4927" s="34" t="s">
        <v>364</v>
      </c>
      <c r="H4927" s="14" t="str">
        <f t="shared" si="304"/>
        <v/>
      </c>
      <c r="I4927" s="11" t="str">
        <f t="shared" si="305"/>
        <v/>
      </c>
      <c r="J4927" s="11" t="str">
        <f t="shared" si="306"/>
        <v/>
      </c>
      <c r="K4927" s="11">
        <f t="shared" si="307"/>
        <v>0</v>
      </c>
    </row>
    <row r="4928" spans="1:11" s="11" customFormat="1">
      <c r="A4928" s="32">
        <v>2018</v>
      </c>
      <c r="B4928" s="32">
        <v>8226</v>
      </c>
      <c r="C4928" s="33" t="s">
        <v>353</v>
      </c>
      <c r="D4928" s="33" t="s">
        <v>354</v>
      </c>
      <c r="E4928" s="34">
        <v>9207</v>
      </c>
      <c r="F4928" s="35">
        <v>25.03</v>
      </c>
      <c r="G4928" s="34" t="s">
        <v>364</v>
      </c>
      <c r="H4928" s="14" t="str">
        <f t="shared" si="304"/>
        <v/>
      </c>
      <c r="I4928" s="11" t="str">
        <f t="shared" si="305"/>
        <v/>
      </c>
      <c r="J4928" s="11" t="str">
        <f t="shared" si="306"/>
        <v/>
      </c>
      <c r="K4928" s="11">
        <f t="shared" si="307"/>
        <v>0</v>
      </c>
    </row>
    <row r="4929" spans="1:11" s="11" customFormat="1">
      <c r="A4929" s="32">
        <v>2018</v>
      </c>
      <c r="B4929" s="32">
        <v>8226</v>
      </c>
      <c r="C4929" s="33" t="s">
        <v>563</v>
      </c>
      <c r="D4929" s="33" t="s">
        <v>564</v>
      </c>
      <c r="E4929" s="34">
        <v>1610</v>
      </c>
      <c r="F4929" s="35">
        <v>1.03</v>
      </c>
      <c r="G4929" s="34" t="s">
        <v>364</v>
      </c>
      <c r="H4929" s="14" t="str">
        <f t="shared" si="304"/>
        <v/>
      </c>
      <c r="I4929" s="11" t="str">
        <f t="shared" si="305"/>
        <v/>
      </c>
      <c r="J4929" s="11" t="str">
        <f t="shared" si="306"/>
        <v/>
      </c>
      <c r="K4929" s="11">
        <f t="shared" si="307"/>
        <v>0</v>
      </c>
    </row>
    <row r="4930" spans="1:11" s="11" customFormat="1">
      <c r="A4930" s="32">
        <v>2018</v>
      </c>
      <c r="B4930" s="32">
        <v>8816</v>
      </c>
      <c r="C4930" s="33" t="s">
        <v>568</v>
      </c>
      <c r="D4930" s="33" t="s">
        <v>569</v>
      </c>
      <c r="E4930" s="34">
        <v>23621</v>
      </c>
      <c r="F4930" s="35">
        <v>27.731999999999999</v>
      </c>
      <c r="G4930" s="34">
        <v>278.5</v>
      </c>
      <c r="H4930" s="14">
        <f t="shared" si="304"/>
        <v>1824335.3380200001</v>
      </c>
      <c r="I4930" s="11">
        <f t="shared" si="305"/>
        <v>23621</v>
      </c>
      <c r="J4930" s="11">
        <f t="shared" si="306"/>
        <v>655057.57199999993</v>
      </c>
      <c r="K4930" s="11">
        <f t="shared" si="307"/>
        <v>0</v>
      </c>
    </row>
    <row r="4931" spans="1:11" s="11" customFormat="1">
      <c r="A4931" s="32">
        <v>2018</v>
      </c>
      <c r="B4931" s="32">
        <v>8816</v>
      </c>
      <c r="C4931" s="33" t="s">
        <v>568</v>
      </c>
      <c r="D4931" s="33" t="s">
        <v>569</v>
      </c>
      <c r="E4931" s="34">
        <v>11314</v>
      </c>
      <c r="F4931" s="35">
        <v>29.062000000000001</v>
      </c>
      <c r="G4931" s="34">
        <v>226.8</v>
      </c>
      <c r="H4931" s="14">
        <f t="shared" si="304"/>
        <v>745735.33742400014</v>
      </c>
      <c r="I4931" s="11">
        <f t="shared" si="305"/>
        <v>11314</v>
      </c>
      <c r="J4931" s="11">
        <f t="shared" si="306"/>
        <v>328807.46799999999</v>
      </c>
      <c r="K4931" s="11">
        <f t="shared" si="307"/>
        <v>0</v>
      </c>
    </row>
    <row r="4932" spans="1:11" s="11" customFormat="1">
      <c r="A4932" s="32">
        <v>2018</v>
      </c>
      <c r="B4932" s="32">
        <v>8823</v>
      </c>
      <c r="C4932" s="33" t="s">
        <v>565</v>
      </c>
      <c r="D4932" s="33" t="s">
        <v>566</v>
      </c>
      <c r="E4932" s="34">
        <v>21897</v>
      </c>
      <c r="F4932" s="35">
        <v>5.7229999999999999</v>
      </c>
      <c r="G4932" s="34">
        <v>1551.5</v>
      </c>
      <c r="H4932" s="14">
        <f t="shared" si="304"/>
        <v>1944285.9784649999</v>
      </c>
      <c r="I4932" s="11">
        <f t="shared" si="305"/>
        <v>21897</v>
      </c>
      <c r="J4932" s="11">
        <f t="shared" si="306"/>
        <v>125316.531</v>
      </c>
      <c r="K4932" s="11">
        <f t="shared" si="307"/>
        <v>0</v>
      </c>
    </row>
    <row r="4933" spans="1:11" s="11" customFormat="1">
      <c r="A4933" s="32">
        <v>2018</v>
      </c>
      <c r="B4933" s="32">
        <v>8823</v>
      </c>
      <c r="C4933" s="33" t="s">
        <v>567</v>
      </c>
      <c r="D4933" s="33" t="s">
        <v>566</v>
      </c>
      <c r="E4933" s="34">
        <v>57144</v>
      </c>
      <c r="F4933" s="35">
        <v>6.3040000000000003</v>
      </c>
      <c r="G4933" s="34">
        <v>1175.5</v>
      </c>
      <c r="H4933" s="14">
        <f t="shared" si="304"/>
        <v>4234571.5468800003</v>
      </c>
      <c r="I4933" s="11">
        <f t="shared" si="305"/>
        <v>57144</v>
      </c>
      <c r="J4933" s="11">
        <f t="shared" si="306"/>
        <v>360235.77600000001</v>
      </c>
      <c r="K4933" s="11">
        <f t="shared" si="307"/>
        <v>0</v>
      </c>
    </row>
    <row r="4934" spans="1:11" s="11" customFormat="1">
      <c r="A4934" s="32">
        <v>2018</v>
      </c>
      <c r="B4934" s="32">
        <v>8823</v>
      </c>
      <c r="C4934" s="33" t="s">
        <v>567</v>
      </c>
      <c r="D4934" s="33" t="s">
        <v>566</v>
      </c>
      <c r="E4934" s="34">
        <v>45218</v>
      </c>
      <c r="F4934" s="35">
        <v>6.3460000000000001</v>
      </c>
      <c r="G4934" s="34">
        <v>1209.4000000000001</v>
      </c>
      <c r="H4934" s="14">
        <f t="shared" ref="H4934:H4997" si="308">IF(I4934="","",G4934/100*F4934*E4934)</f>
        <v>3470414.7582320003</v>
      </c>
      <c r="I4934" s="11">
        <f t="shared" ref="I4934:I4997" si="309">IF(OR(G4934=".",F4934=".",E4934="."),"",E4934)</f>
        <v>45218</v>
      </c>
      <c r="J4934" s="11">
        <f t="shared" ref="J4934:J4997" si="310">IF(I4934="","",F4934*I4934)</f>
        <v>286953.42800000001</v>
      </c>
      <c r="K4934" s="11">
        <f t="shared" ref="K4934:K4997" si="311">IF(C4934="LIG",1,0)</f>
        <v>0</v>
      </c>
    </row>
    <row r="4935" spans="1:11" s="11" customFormat="1">
      <c r="A4935" s="32">
        <v>2018</v>
      </c>
      <c r="B4935" s="32">
        <v>8823</v>
      </c>
      <c r="C4935" s="33" t="s">
        <v>567</v>
      </c>
      <c r="D4935" s="33" t="s">
        <v>566</v>
      </c>
      <c r="E4935" s="34">
        <v>68483</v>
      </c>
      <c r="F4935" s="35">
        <v>6.35</v>
      </c>
      <c r="G4935" s="34">
        <v>1209.4000000000001</v>
      </c>
      <c r="H4935" s="14">
        <f t="shared" si="308"/>
        <v>5259282.1027000006</v>
      </c>
      <c r="I4935" s="11">
        <f t="shared" si="309"/>
        <v>68483</v>
      </c>
      <c r="J4935" s="11">
        <f t="shared" si="310"/>
        <v>434867.05</v>
      </c>
      <c r="K4935" s="11">
        <f t="shared" si="311"/>
        <v>0</v>
      </c>
    </row>
    <row r="4936" spans="1:11" s="11" customFormat="1">
      <c r="A4936" s="32">
        <v>2018</v>
      </c>
      <c r="B4936" s="32">
        <v>8823</v>
      </c>
      <c r="C4936" s="33" t="s">
        <v>567</v>
      </c>
      <c r="D4936" s="33" t="s">
        <v>566</v>
      </c>
      <c r="E4936" s="34">
        <v>68789</v>
      </c>
      <c r="F4936" s="35">
        <v>6.359</v>
      </c>
      <c r="G4936" s="34">
        <v>1209.4000000000001</v>
      </c>
      <c r="H4936" s="14">
        <f t="shared" si="308"/>
        <v>5290269.3615940008</v>
      </c>
      <c r="I4936" s="11">
        <f t="shared" si="309"/>
        <v>68789</v>
      </c>
      <c r="J4936" s="11">
        <f t="shared" si="310"/>
        <v>437429.25099999999</v>
      </c>
      <c r="K4936" s="11">
        <f t="shared" si="311"/>
        <v>0</v>
      </c>
    </row>
    <row r="4937" spans="1:11" s="11" customFormat="1">
      <c r="A4937" s="32">
        <v>2018</v>
      </c>
      <c r="B4937" s="32">
        <v>8823</v>
      </c>
      <c r="C4937" s="33" t="s">
        <v>567</v>
      </c>
      <c r="D4937" s="33" t="s">
        <v>566</v>
      </c>
      <c r="E4937" s="34">
        <v>68793</v>
      </c>
      <c r="F4937" s="35">
        <v>6.3460000000000001</v>
      </c>
      <c r="G4937" s="34">
        <v>1175.2</v>
      </c>
      <c r="H4937" s="14">
        <f t="shared" si="308"/>
        <v>5130457.562256</v>
      </c>
      <c r="I4937" s="11">
        <f t="shared" si="309"/>
        <v>68793</v>
      </c>
      <c r="J4937" s="11">
        <f t="shared" si="310"/>
        <v>436560.37800000003</v>
      </c>
      <c r="K4937" s="11">
        <f t="shared" si="311"/>
        <v>0</v>
      </c>
    </row>
    <row r="4938" spans="1:11" s="11" customFormat="1">
      <c r="A4938" s="32">
        <v>2018</v>
      </c>
      <c r="B4938" s="32">
        <v>8823</v>
      </c>
      <c r="C4938" s="33" t="s">
        <v>567</v>
      </c>
      <c r="D4938" s="33" t="s">
        <v>566</v>
      </c>
      <c r="E4938" s="34">
        <v>68812</v>
      </c>
      <c r="F4938" s="35">
        <v>6.3310000000000004</v>
      </c>
      <c r="G4938" s="34">
        <v>1209.5</v>
      </c>
      <c r="H4938" s="14">
        <f t="shared" si="308"/>
        <v>5269171.8973400006</v>
      </c>
      <c r="I4938" s="11">
        <f t="shared" si="309"/>
        <v>68812</v>
      </c>
      <c r="J4938" s="11">
        <f t="shared" si="310"/>
        <v>435648.77200000006</v>
      </c>
      <c r="K4938" s="11">
        <f t="shared" si="311"/>
        <v>0</v>
      </c>
    </row>
    <row r="4939" spans="1:11" s="11" customFormat="1">
      <c r="A4939" s="32">
        <v>2018</v>
      </c>
      <c r="B4939" s="32">
        <v>8823</v>
      </c>
      <c r="C4939" s="33" t="s">
        <v>567</v>
      </c>
      <c r="D4939" s="33" t="s">
        <v>566</v>
      </c>
      <c r="E4939" s="34">
        <v>68826</v>
      </c>
      <c r="F4939" s="35">
        <v>6.3239999999999998</v>
      </c>
      <c r="G4939" s="34">
        <v>1209.5</v>
      </c>
      <c r="H4939" s="14">
        <f t="shared" si="308"/>
        <v>5264416.7722800002</v>
      </c>
      <c r="I4939" s="11">
        <f t="shared" si="309"/>
        <v>68826</v>
      </c>
      <c r="J4939" s="11">
        <f t="shared" si="310"/>
        <v>435255.62400000001</v>
      </c>
      <c r="K4939" s="11">
        <f t="shared" si="311"/>
        <v>0</v>
      </c>
    </row>
    <row r="4940" spans="1:11" s="11" customFormat="1">
      <c r="A4940" s="32">
        <v>2018</v>
      </c>
      <c r="B4940" s="32">
        <v>8823</v>
      </c>
      <c r="C4940" s="33" t="s">
        <v>567</v>
      </c>
      <c r="D4940" s="33" t="s">
        <v>566</v>
      </c>
      <c r="E4940" s="34">
        <v>68944</v>
      </c>
      <c r="F4940" s="35">
        <v>6.3129999999999997</v>
      </c>
      <c r="G4940" s="34">
        <v>1209.5</v>
      </c>
      <c r="H4940" s="14">
        <f t="shared" si="308"/>
        <v>5264269.7938399995</v>
      </c>
      <c r="I4940" s="11">
        <f t="shared" si="309"/>
        <v>68944</v>
      </c>
      <c r="J4940" s="11">
        <f t="shared" si="310"/>
        <v>435243.47200000001</v>
      </c>
      <c r="K4940" s="11">
        <f t="shared" si="311"/>
        <v>0</v>
      </c>
    </row>
    <row r="4941" spans="1:11" s="11" customFormat="1">
      <c r="A4941" s="32">
        <v>2018</v>
      </c>
      <c r="B4941" s="32">
        <v>8824</v>
      </c>
      <c r="C4941" s="33" t="s">
        <v>567</v>
      </c>
      <c r="D4941" s="33" t="s">
        <v>566</v>
      </c>
      <c r="E4941" s="34">
        <v>78774</v>
      </c>
      <c r="F4941" s="35">
        <v>6.09</v>
      </c>
      <c r="G4941" s="34">
        <v>1128</v>
      </c>
      <c r="H4941" s="14">
        <f t="shared" si="308"/>
        <v>5411395.6847999999</v>
      </c>
      <c r="I4941" s="11">
        <f t="shared" si="309"/>
        <v>78774</v>
      </c>
      <c r="J4941" s="11">
        <f t="shared" si="310"/>
        <v>479733.66</v>
      </c>
      <c r="K4941" s="11">
        <f t="shared" si="311"/>
        <v>0</v>
      </c>
    </row>
    <row r="4942" spans="1:11" s="11" customFormat="1">
      <c r="A4942" s="32">
        <v>2018</v>
      </c>
      <c r="B4942" s="32">
        <v>8827</v>
      </c>
      <c r="C4942" s="33" t="s">
        <v>353</v>
      </c>
      <c r="D4942" s="33" t="s">
        <v>354</v>
      </c>
      <c r="E4942" s="34">
        <v>19309</v>
      </c>
      <c r="F4942" s="35">
        <v>25.373999999999999</v>
      </c>
      <c r="G4942" s="34">
        <v>246</v>
      </c>
      <c r="H4942" s="14">
        <f t="shared" si="308"/>
        <v>1205268.5523599999</v>
      </c>
      <c r="I4942" s="11">
        <f t="shared" si="309"/>
        <v>19309</v>
      </c>
      <c r="J4942" s="11">
        <f t="shared" si="310"/>
        <v>489946.56599999999</v>
      </c>
      <c r="K4942" s="11">
        <f t="shared" si="311"/>
        <v>0</v>
      </c>
    </row>
    <row r="4943" spans="1:11" s="11" customFormat="1">
      <c r="A4943" s="32">
        <v>2018</v>
      </c>
      <c r="B4943" s="32">
        <v>8827</v>
      </c>
      <c r="C4943" s="33" t="s">
        <v>353</v>
      </c>
      <c r="D4943" s="33" t="s">
        <v>354</v>
      </c>
      <c r="E4943" s="34">
        <v>24011</v>
      </c>
      <c r="F4943" s="35">
        <v>25.486000000000001</v>
      </c>
      <c r="G4943" s="34">
        <v>240.4</v>
      </c>
      <c r="H4943" s="14">
        <f t="shared" si="308"/>
        <v>1471114.2077840001</v>
      </c>
      <c r="I4943" s="11">
        <f t="shared" si="309"/>
        <v>24011</v>
      </c>
      <c r="J4943" s="11">
        <f t="shared" si="310"/>
        <v>611944.34600000002</v>
      </c>
      <c r="K4943" s="11">
        <f t="shared" si="311"/>
        <v>0</v>
      </c>
    </row>
    <row r="4944" spans="1:11" s="11" customFormat="1">
      <c r="A4944" s="32">
        <v>2018</v>
      </c>
      <c r="B4944" s="32">
        <v>8827</v>
      </c>
      <c r="C4944" s="33" t="s">
        <v>353</v>
      </c>
      <c r="D4944" s="33" t="s">
        <v>354</v>
      </c>
      <c r="E4944" s="34">
        <v>57582</v>
      </c>
      <c r="F4944" s="35">
        <v>22.393999999999998</v>
      </c>
      <c r="G4944" s="34">
        <v>229</v>
      </c>
      <c r="H4944" s="14">
        <f t="shared" si="308"/>
        <v>2952935.0953199998</v>
      </c>
      <c r="I4944" s="11">
        <f t="shared" si="309"/>
        <v>57582</v>
      </c>
      <c r="J4944" s="11">
        <f t="shared" si="310"/>
        <v>1289491.308</v>
      </c>
      <c r="K4944" s="11">
        <f t="shared" si="311"/>
        <v>0</v>
      </c>
    </row>
    <row r="4945" spans="1:11" s="11" customFormat="1">
      <c r="A4945" s="32">
        <v>2018</v>
      </c>
      <c r="B4945" s="32">
        <v>8827</v>
      </c>
      <c r="C4945" s="33" t="s">
        <v>353</v>
      </c>
      <c r="D4945" s="33" t="s">
        <v>354</v>
      </c>
      <c r="E4945" s="34">
        <v>7710</v>
      </c>
      <c r="F4945" s="35">
        <v>23.006</v>
      </c>
      <c r="G4945" s="34">
        <v>226.9</v>
      </c>
      <c r="H4945" s="14">
        <f t="shared" si="308"/>
        <v>402466.73394000001</v>
      </c>
      <c r="I4945" s="11">
        <f t="shared" si="309"/>
        <v>7710</v>
      </c>
      <c r="J4945" s="11">
        <f t="shared" si="310"/>
        <v>177376.26</v>
      </c>
      <c r="K4945" s="11">
        <f t="shared" si="311"/>
        <v>0</v>
      </c>
    </row>
    <row r="4946" spans="1:11" s="11" customFormat="1">
      <c r="A4946" s="32">
        <v>2018</v>
      </c>
      <c r="B4946" s="32">
        <v>8827</v>
      </c>
      <c r="C4946" s="33" t="s">
        <v>353</v>
      </c>
      <c r="D4946" s="33" t="s">
        <v>354</v>
      </c>
      <c r="E4946" s="34">
        <v>34399</v>
      </c>
      <c r="F4946" s="35">
        <v>22.378</v>
      </c>
      <c r="G4946" s="34">
        <v>217.4</v>
      </c>
      <c r="H4946" s="14">
        <f t="shared" si="308"/>
        <v>1673503.507028</v>
      </c>
      <c r="I4946" s="11">
        <f t="shared" si="309"/>
        <v>34399</v>
      </c>
      <c r="J4946" s="11">
        <f t="shared" si="310"/>
        <v>769780.82200000004</v>
      </c>
      <c r="K4946" s="11">
        <f t="shared" si="311"/>
        <v>0</v>
      </c>
    </row>
    <row r="4947" spans="1:11" s="11" customFormat="1">
      <c r="A4947" s="32">
        <v>2018</v>
      </c>
      <c r="B4947" s="32">
        <v>8827</v>
      </c>
      <c r="C4947" s="33" t="s">
        <v>353</v>
      </c>
      <c r="D4947" s="33" t="s">
        <v>354</v>
      </c>
      <c r="E4947" s="34">
        <v>79608</v>
      </c>
      <c r="F4947" s="35">
        <v>23.001999999999999</v>
      </c>
      <c r="G4947" s="34">
        <v>219.7</v>
      </c>
      <c r="H4947" s="14">
        <f t="shared" si="308"/>
        <v>4023021.6455519996</v>
      </c>
      <c r="I4947" s="11">
        <f t="shared" si="309"/>
        <v>79608</v>
      </c>
      <c r="J4947" s="11">
        <f t="shared" si="310"/>
        <v>1831143.216</v>
      </c>
      <c r="K4947" s="11">
        <f t="shared" si="311"/>
        <v>0</v>
      </c>
    </row>
    <row r="4948" spans="1:11" s="11" customFormat="1">
      <c r="A4948" s="32">
        <v>2018</v>
      </c>
      <c r="B4948" s="32">
        <v>8831</v>
      </c>
      <c r="C4948" s="33" t="s">
        <v>563</v>
      </c>
      <c r="D4948" s="33" t="s">
        <v>564</v>
      </c>
      <c r="E4948" s="34">
        <v>79128</v>
      </c>
      <c r="F4948" s="35">
        <v>1.03</v>
      </c>
      <c r="G4948" s="34">
        <v>286.89999999999998</v>
      </c>
      <c r="H4948" s="14">
        <f t="shared" si="308"/>
        <v>233828.77895999997</v>
      </c>
      <c r="I4948" s="11">
        <f t="shared" si="309"/>
        <v>79128</v>
      </c>
      <c r="J4948" s="11">
        <f t="shared" si="310"/>
        <v>81501.84</v>
      </c>
      <c r="K4948" s="11">
        <f t="shared" si="311"/>
        <v>0</v>
      </c>
    </row>
    <row r="4949" spans="1:11" s="11" customFormat="1">
      <c r="A4949" s="32">
        <v>2018</v>
      </c>
      <c r="B4949" s="32">
        <v>8832</v>
      </c>
      <c r="C4949" s="33" t="s">
        <v>563</v>
      </c>
      <c r="D4949" s="33" t="s">
        <v>564</v>
      </c>
      <c r="E4949" s="34">
        <v>4854</v>
      </c>
      <c r="F4949" s="35">
        <v>1.03</v>
      </c>
      <c r="G4949" s="34">
        <v>258</v>
      </c>
      <c r="H4949" s="14">
        <f t="shared" si="308"/>
        <v>12899.0196</v>
      </c>
      <c r="I4949" s="11">
        <f t="shared" si="309"/>
        <v>4854</v>
      </c>
      <c r="J4949" s="11">
        <f t="shared" si="310"/>
        <v>4999.62</v>
      </c>
      <c r="K4949" s="11">
        <f t="shared" si="311"/>
        <v>0</v>
      </c>
    </row>
    <row r="4950" spans="1:11" s="11" customFormat="1">
      <c r="A4950" s="32">
        <v>2018</v>
      </c>
      <c r="B4950" s="32">
        <v>8832</v>
      </c>
      <c r="C4950" s="33" t="s">
        <v>563</v>
      </c>
      <c r="D4950" s="33" t="s">
        <v>564</v>
      </c>
      <c r="E4950" s="34">
        <v>31068</v>
      </c>
      <c r="F4950" s="35">
        <v>1.03</v>
      </c>
      <c r="G4950" s="34">
        <v>303</v>
      </c>
      <c r="H4950" s="14">
        <f t="shared" si="308"/>
        <v>96960.121199999994</v>
      </c>
      <c r="I4950" s="11">
        <f t="shared" si="309"/>
        <v>31068</v>
      </c>
      <c r="J4950" s="11">
        <f t="shared" si="310"/>
        <v>32000.04</v>
      </c>
      <c r="K4950" s="11">
        <f t="shared" si="311"/>
        <v>0</v>
      </c>
    </row>
    <row r="4951" spans="1:11" s="11" customFormat="1">
      <c r="A4951" s="32">
        <v>2018</v>
      </c>
      <c r="B4951" s="32">
        <v>8832</v>
      </c>
      <c r="C4951" s="33" t="s">
        <v>563</v>
      </c>
      <c r="D4951" s="33" t="s">
        <v>564</v>
      </c>
      <c r="E4951" s="34">
        <v>157522</v>
      </c>
      <c r="F4951" s="35">
        <v>1.03</v>
      </c>
      <c r="G4951" s="34">
        <v>272.5</v>
      </c>
      <c r="H4951" s="14">
        <f t="shared" si="308"/>
        <v>442124.87349999999</v>
      </c>
      <c r="I4951" s="11">
        <f t="shared" si="309"/>
        <v>157522</v>
      </c>
      <c r="J4951" s="11">
        <f t="shared" si="310"/>
        <v>162247.66</v>
      </c>
      <c r="K4951" s="11">
        <f t="shared" si="311"/>
        <v>0</v>
      </c>
    </row>
    <row r="4952" spans="1:11" s="11" customFormat="1">
      <c r="A4952" s="32">
        <v>2018</v>
      </c>
      <c r="B4952" s="32">
        <v>8832</v>
      </c>
      <c r="C4952" s="33" t="s">
        <v>563</v>
      </c>
      <c r="D4952" s="33" t="s">
        <v>564</v>
      </c>
      <c r="E4952" s="34">
        <v>145632</v>
      </c>
      <c r="F4952" s="35">
        <v>1.03</v>
      </c>
      <c r="G4952" s="34">
        <v>290.89999999999998</v>
      </c>
      <c r="H4952" s="14">
        <f t="shared" si="308"/>
        <v>436352.79264</v>
      </c>
      <c r="I4952" s="11">
        <f t="shared" si="309"/>
        <v>145632</v>
      </c>
      <c r="J4952" s="11">
        <f t="shared" si="310"/>
        <v>150000.95999999999</v>
      </c>
      <c r="K4952" s="11">
        <f t="shared" si="311"/>
        <v>0</v>
      </c>
    </row>
    <row r="4953" spans="1:11" s="11" customFormat="1">
      <c r="A4953" s="32">
        <v>2018</v>
      </c>
      <c r="B4953" s="32">
        <v>8832</v>
      </c>
      <c r="C4953" s="33" t="s">
        <v>563</v>
      </c>
      <c r="D4953" s="33" t="s">
        <v>564</v>
      </c>
      <c r="E4953" s="34">
        <v>43689</v>
      </c>
      <c r="F4953" s="35">
        <v>1.03</v>
      </c>
      <c r="G4953" s="34">
        <v>282.7</v>
      </c>
      <c r="H4953" s="14">
        <f t="shared" si="308"/>
        <v>127214.06709</v>
      </c>
      <c r="I4953" s="11">
        <f t="shared" si="309"/>
        <v>43689</v>
      </c>
      <c r="J4953" s="11">
        <f t="shared" si="310"/>
        <v>44999.67</v>
      </c>
      <c r="K4953" s="11">
        <f t="shared" si="311"/>
        <v>0</v>
      </c>
    </row>
    <row r="4954" spans="1:11" s="11" customFormat="1">
      <c r="A4954" s="32">
        <v>2018</v>
      </c>
      <c r="B4954" s="32">
        <v>8834</v>
      </c>
      <c r="C4954" s="33" t="s">
        <v>363</v>
      </c>
      <c r="D4954" s="33" t="s">
        <v>354</v>
      </c>
      <c r="E4954" s="34">
        <v>15906</v>
      </c>
      <c r="F4954" s="35">
        <v>18.155999999999999</v>
      </c>
      <c r="G4954" s="34">
        <v>167.2</v>
      </c>
      <c r="H4954" s="14">
        <f t="shared" si="308"/>
        <v>482855.76979199995</v>
      </c>
      <c r="I4954" s="11">
        <f t="shared" si="309"/>
        <v>15906</v>
      </c>
      <c r="J4954" s="11">
        <f t="shared" si="310"/>
        <v>288789.33599999995</v>
      </c>
      <c r="K4954" s="11">
        <f t="shared" si="311"/>
        <v>0</v>
      </c>
    </row>
    <row r="4955" spans="1:11" s="11" customFormat="1">
      <c r="A4955" s="32">
        <v>2018</v>
      </c>
      <c r="B4955" s="32">
        <v>8834</v>
      </c>
      <c r="C4955" s="33" t="s">
        <v>363</v>
      </c>
      <c r="D4955" s="33" t="s">
        <v>354</v>
      </c>
      <c r="E4955" s="34">
        <v>15668</v>
      </c>
      <c r="F4955" s="35">
        <v>17.404</v>
      </c>
      <c r="G4955" s="34">
        <v>214.8</v>
      </c>
      <c r="H4955" s="14">
        <f t="shared" si="308"/>
        <v>585729.25305599999</v>
      </c>
      <c r="I4955" s="11">
        <f t="shared" si="309"/>
        <v>15668</v>
      </c>
      <c r="J4955" s="11">
        <f t="shared" si="310"/>
        <v>272685.87199999997</v>
      </c>
      <c r="K4955" s="11">
        <f t="shared" si="311"/>
        <v>0</v>
      </c>
    </row>
    <row r="4956" spans="1:11" s="11" customFormat="1">
      <c r="A4956" s="32">
        <v>2018</v>
      </c>
      <c r="B4956" s="32">
        <v>8834</v>
      </c>
      <c r="C4956" s="33" t="s">
        <v>363</v>
      </c>
      <c r="D4956" s="33" t="s">
        <v>354</v>
      </c>
      <c r="E4956" s="34">
        <v>32485</v>
      </c>
      <c r="F4956" s="35">
        <v>17.856000000000002</v>
      </c>
      <c r="G4956" s="34">
        <v>200.8</v>
      </c>
      <c r="H4956" s="14">
        <f t="shared" si="308"/>
        <v>1164744.7372800002</v>
      </c>
      <c r="I4956" s="11">
        <f t="shared" si="309"/>
        <v>32485</v>
      </c>
      <c r="J4956" s="11">
        <f t="shared" si="310"/>
        <v>580052.16</v>
      </c>
      <c r="K4956" s="11">
        <f t="shared" si="311"/>
        <v>0</v>
      </c>
    </row>
    <row r="4957" spans="1:11" s="11" customFormat="1">
      <c r="A4957" s="32">
        <v>2018</v>
      </c>
      <c r="B4957" s="32">
        <v>8835</v>
      </c>
      <c r="C4957" s="33" t="s">
        <v>363</v>
      </c>
      <c r="D4957" s="33" t="s">
        <v>354</v>
      </c>
      <c r="E4957" s="34">
        <v>17027</v>
      </c>
      <c r="F4957" s="35">
        <v>17.442</v>
      </c>
      <c r="G4957" s="34">
        <v>199.2</v>
      </c>
      <c r="H4957" s="14">
        <f t="shared" si="308"/>
        <v>591593.98852799996</v>
      </c>
      <c r="I4957" s="11">
        <f t="shared" si="309"/>
        <v>17027</v>
      </c>
      <c r="J4957" s="11">
        <f t="shared" si="310"/>
        <v>296984.93400000001</v>
      </c>
      <c r="K4957" s="11">
        <f t="shared" si="311"/>
        <v>0</v>
      </c>
    </row>
    <row r="4958" spans="1:11" s="11" customFormat="1">
      <c r="A4958" s="32">
        <v>2018</v>
      </c>
      <c r="B4958" s="32">
        <v>8837</v>
      </c>
      <c r="C4958" s="33" t="s">
        <v>363</v>
      </c>
      <c r="D4958" s="33" t="s">
        <v>354</v>
      </c>
      <c r="E4958" s="34">
        <v>16466</v>
      </c>
      <c r="F4958" s="35">
        <v>18.077999999999999</v>
      </c>
      <c r="G4958" s="34">
        <v>206.6</v>
      </c>
      <c r="H4958" s="14">
        <f t="shared" si="308"/>
        <v>614991.07096799987</v>
      </c>
      <c r="I4958" s="11">
        <f t="shared" si="309"/>
        <v>16466</v>
      </c>
      <c r="J4958" s="11">
        <f t="shared" si="310"/>
        <v>297672.348</v>
      </c>
      <c r="K4958" s="11">
        <f t="shared" si="311"/>
        <v>0</v>
      </c>
    </row>
    <row r="4959" spans="1:11" s="11" customFormat="1">
      <c r="A4959" s="32">
        <v>2018</v>
      </c>
      <c r="B4959" s="32">
        <v>8837</v>
      </c>
      <c r="C4959" s="33" t="s">
        <v>363</v>
      </c>
      <c r="D4959" s="33" t="s">
        <v>354</v>
      </c>
      <c r="E4959" s="34">
        <v>16046</v>
      </c>
      <c r="F4959" s="35">
        <v>17.638000000000002</v>
      </c>
      <c r="G4959" s="34">
        <v>211.2</v>
      </c>
      <c r="H4959" s="14">
        <f t="shared" si="308"/>
        <v>597736.86297600006</v>
      </c>
      <c r="I4959" s="11">
        <f t="shared" si="309"/>
        <v>16046</v>
      </c>
      <c r="J4959" s="11">
        <f t="shared" si="310"/>
        <v>283019.348</v>
      </c>
      <c r="K4959" s="11">
        <f t="shared" si="311"/>
        <v>0</v>
      </c>
    </row>
    <row r="4960" spans="1:11" s="11" customFormat="1">
      <c r="A4960" s="32">
        <v>2018</v>
      </c>
      <c r="B4960" s="32">
        <v>8837</v>
      </c>
      <c r="C4960" s="33" t="s">
        <v>353</v>
      </c>
      <c r="D4960" s="33" t="s">
        <v>354</v>
      </c>
      <c r="E4960" s="34">
        <v>213440</v>
      </c>
      <c r="F4960" s="35">
        <v>24.669</v>
      </c>
      <c r="G4960" s="34">
        <v>231.1</v>
      </c>
      <c r="H4960" s="14">
        <f t="shared" si="308"/>
        <v>12168226.99296</v>
      </c>
      <c r="I4960" s="11">
        <f t="shared" si="309"/>
        <v>213440</v>
      </c>
      <c r="J4960" s="11">
        <f t="shared" si="310"/>
        <v>5265351.3600000003</v>
      </c>
      <c r="K4960" s="11">
        <f t="shared" si="311"/>
        <v>0</v>
      </c>
    </row>
    <row r="4961" spans="1:11" s="11" customFormat="1">
      <c r="A4961" s="32">
        <v>2018</v>
      </c>
      <c r="B4961" s="32">
        <v>8837</v>
      </c>
      <c r="C4961" s="33" t="s">
        <v>363</v>
      </c>
      <c r="D4961" s="33" t="s">
        <v>354</v>
      </c>
      <c r="E4961" s="34">
        <v>145171</v>
      </c>
      <c r="F4961" s="35">
        <v>17.533999999999999</v>
      </c>
      <c r="G4961" s="34">
        <v>209.1</v>
      </c>
      <c r="H4961" s="14">
        <f t="shared" si="308"/>
        <v>5322490.6045739995</v>
      </c>
      <c r="I4961" s="11">
        <f t="shared" si="309"/>
        <v>145171</v>
      </c>
      <c r="J4961" s="11">
        <f t="shared" si="310"/>
        <v>2545428.3139999998</v>
      </c>
      <c r="K4961" s="11">
        <f t="shared" si="311"/>
        <v>0</v>
      </c>
    </row>
    <row r="4962" spans="1:11" s="11" customFormat="1">
      <c r="A4962" s="32">
        <v>2018</v>
      </c>
      <c r="B4962" s="32">
        <v>8837</v>
      </c>
      <c r="C4962" s="33" t="s">
        <v>353</v>
      </c>
      <c r="D4962" s="33" t="s">
        <v>354</v>
      </c>
      <c r="E4962" s="34">
        <v>13544</v>
      </c>
      <c r="F4962" s="35">
        <v>22.8</v>
      </c>
      <c r="G4962" s="34">
        <v>211.5</v>
      </c>
      <c r="H4962" s="14">
        <f t="shared" si="308"/>
        <v>653118.76800000016</v>
      </c>
      <c r="I4962" s="11">
        <f t="shared" si="309"/>
        <v>13544</v>
      </c>
      <c r="J4962" s="11">
        <f t="shared" si="310"/>
        <v>308803.20000000001</v>
      </c>
      <c r="K4962" s="11">
        <f t="shared" si="311"/>
        <v>0</v>
      </c>
    </row>
    <row r="4963" spans="1:11" s="11" customFormat="1">
      <c r="A4963" s="32">
        <v>2018</v>
      </c>
      <c r="B4963" s="32">
        <v>8845</v>
      </c>
      <c r="C4963" s="33" t="s">
        <v>353</v>
      </c>
      <c r="D4963" s="33" t="s">
        <v>354</v>
      </c>
      <c r="E4963" s="34">
        <v>5496</v>
      </c>
      <c r="F4963" s="35">
        <v>15.026</v>
      </c>
      <c r="G4963" s="34" t="s">
        <v>364</v>
      </c>
      <c r="H4963" s="14" t="str">
        <f t="shared" si="308"/>
        <v/>
      </c>
      <c r="I4963" s="11" t="str">
        <f t="shared" si="309"/>
        <v/>
      </c>
      <c r="J4963" s="11" t="str">
        <f t="shared" si="310"/>
        <v/>
      </c>
      <c r="K4963" s="11">
        <f t="shared" si="311"/>
        <v>0</v>
      </c>
    </row>
    <row r="4964" spans="1:11" s="11" customFormat="1">
      <c r="A4964" s="32">
        <v>2018</v>
      </c>
      <c r="B4964" s="32">
        <v>8845</v>
      </c>
      <c r="C4964" s="33" t="s">
        <v>365</v>
      </c>
      <c r="D4964" s="33" t="s">
        <v>354</v>
      </c>
      <c r="E4964" s="34">
        <v>10118</v>
      </c>
      <c r="F4964" s="35">
        <v>14.14</v>
      </c>
      <c r="G4964" s="34" t="s">
        <v>364</v>
      </c>
      <c r="H4964" s="14" t="str">
        <f t="shared" si="308"/>
        <v/>
      </c>
      <c r="I4964" s="11" t="str">
        <f t="shared" si="309"/>
        <v/>
      </c>
      <c r="J4964" s="11" t="str">
        <f t="shared" si="310"/>
        <v/>
      </c>
      <c r="K4964" s="11">
        <f t="shared" si="311"/>
        <v>0</v>
      </c>
    </row>
    <row r="4965" spans="1:11" s="11" customFormat="1">
      <c r="A4965" s="32">
        <v>2018</v>
      </c>
      <c r="B4965" s="32">
        <v>8845</v>
      </c>
      <c r="C4965" s="33" t="s">
        <v>353</v>
      </c>
      <c r="D4965" s="33" t="s">
        <v>354</v>
      </c>
      <c r="E4965" s="34">
        <v>5370</v>
      </c>
      <c r="F4965" s="35">
        <v>22.716000000000001</v>
      </c>
      <c r="G4965" s="34" t="s">
        <v>364</v>
      </c>
      <c r="H4965" s="14" t="str">
        <f t="shared" si="308"/>
        <v/>
      </c>
      <c r="I4965" s="11" t="str">
        <f t="shared" si="309"/>
        <v/>
      </c>
      <c r="J4965" s="11" t="str">
        <f t="shared" si="310"/>
        <v/>
      </c>
      <c r="K4965" s="11">
        <f t="shared" si="311"/>
        <v>0</v>
      </c>
    </row>
    <row r="4966" spans="1:11" s="11" customFormat="1">
      <c r="A4966" s="32">
        <v>2018</v>
      </c>
      <c r="B4966" s="32">
        <v>8845</v>
      </c>
      <c r="C4966" s="33" t="s">
        <v>353</v>
      </c>
      <c r="D4966" s="33" t="s">
        <v>354</v>
      </c>
      <c r="E4966" s="34">
        <v>9900</v>
      </c>
      <c r="F4966" s="35">
        <v>22.63</v>
      </c>
      <c r="G4966" s="34" t="s">
        <v>364</v>
      </c>
      <c r="H4966" s="14" t="str">
        <f t="shared" si="308"/>
        <v/>
      </c>
      <c r="I4966" s="11" t="str">
        <f t="shared" si="309"/>
        <v/>
      </c>
      <c r="J4966" s="11" t="str">
        <f t="shared" si="310"/>
        <v/>
      </c>
      <c r="K4966" s="11">
        <f t="shared" si="311"/>
        <v>0</v>
      </c>
    </row>
    <row r="4967" spans="1:11" s="11" customFormat="1">
      <c r="A4967" s="32">
        <v>2018</v>
      </c>
      <c r="B4967" s="32">
        <v>8845</v>
      </c>
      <c r="C4967" s="33" t="s">
        <v>353</v>
      </c>
      <c r="D4967" s="33" t="s">
        <v>354</v>
      </c>
      <c r="E4967" s="34">
        <v>14641</v>
      </c>
      <c r="F4967" s="35">
        <v>25.821999999999999</v>
      </c>
      <c r="G4967" s="34" t="s">
        <v>364</v>
      </c>
      <c r="H4967" s="14" t="str">
        <f t="shared" si="308"/>
        <v/>
      </c>
      <c r="I4967" s="11" t="str">
        <f t="shared" si="309"/>
        <v/>
      </c>
      <c r="J4967" s="11" t="str">
        <f t="shared" si="310"/>
        <v/>
      </c>
      <c r="K4967" s="11">
        <f t="shared" si="311"/>
        <v>0</v>
      </c>
    </row>
    <row r="4968" spans="1:11" s="11" customFormat="1">
      <c r="A4968" s="32">
        <v>2018</v>
      </c>
      <c r="B4968" s="32">
        <v>8845</v>
      </c>
      <c r="C4968" s="33" t="s">
        <v>353</v>
      </c>
      <c r="D4968" s="33" t="s">
        <v>354</v>
      </c>
      <c r="E4968" s="34">
        <v>30763</v>
      </c>
      <c r="F4968" s="35">
        <v>25.917999999999999</v>
      </c>
      <c r="G4968" s="34" t="s">
        <v>364</v>
      </c>
      <c r="H4968" s="14" t="str">
        <f t="shared" si="308"/>
        <v/>
      </c>
      <c r="I4968" s="11" t="str">
        <f t="shared" si="309"/>
        <v/>
      </c>
      <c r="J4968" s="11" t="str">
        <f t="shared" si="310"/>
        <v/>
      </c>
      <c r="K4968" s="11">
        <f t="shared" si="311"/>
        <v>0</v>
      </c>
    </row>
    <row r="4969" spans="1:11" s="11" customFormat="1">
      <c r="A4969" s="32">
        <v>2018</v>
      </c>
      <c r="B4969" s="32">
        <v>8845</v>
      </c>
      <c r="C4969" s="33" t="s">
        <v>353</v>
      </c>
      <c r="D4969" s="33" t="s">
        <v>354</v>
      </c>
      <c r="E4969" s="34">
        <v>914</v>
      </c>
      <c r="F4969" s="35">
        <v>24.277999999999999</v>
      </c>
      <c r="G4969" s="34" t="s">
        <v>364</v>
      </c>
      <c r="H4969" s="14" t="str">
        <f t="shared" si="308"/>
        <v/>
      </c>
      <c r="I4969" s="11" t="str">
        <f t="shared" si="309"/>
        <v/>
      </c>
      <c r="J4969" s="11" t="str">
        <f t="shared" si="310"/>
        <v/>
      </c>
      <c r="K4969" s="11">
        <f t="shared" si="311"/>
        <v>0</v>
      </c>
    </row>
    <row r="4970" spans="1:11" s="11" customFormat="1">
      <c r="A4970" s="32">
        <v>2018</v>
      </c>
      <c r="B4970" s="32">
        <v>8845</v>
      </c>
      <c r="C4970" s="33" t="s">
        <v>353</v>
      </c>
      <c r="D4970" s="33" t="s">
        <v>354</v>
      </c>
      <c r="E4970" s="34">
        <v>642</v>
      </c>
      <c r="F4970" s="35">
        <v>16.361999999999998</v>
      </c>
      <c r="G4970" s="34" t="s">
        <v>364</v>
      </c>
      <c r="H4970" s="14" t="str">
        <f t="shared" si="308"/>
        <v/>
      </c>
      <c r="I4970" s="11" t="str">
        <f t="shared" si="309"/>
        <v/>
      </c>
      <c r="J4970" s="11" t="str">
        <f t="shared" si="310"/>
        <v/>
      </c>
      <c r="K4970" s="11">
        <f t="shared" si="311"/>
        <v>0</v>
      </c>
    </row>
    <row r="4971" spans="1:11" s="11" customFormat="1">
      <c r="A4971" s="32">
        <v>2018</v>
      </c>
      <c r="B4971" s="32">
        <v>8845</v>
      </c>
      <c r="C4971" s="33" t="s">
        <v>353</v>
      </c>
      <c r="D4971" s="33" t="s">
        <v>354</v>
      </c>
      <c r="E4971" s="34">
        <v>175779</v>
      </c>
      <c r="F4971" s="35">
        <v>25.89</v>
      </c>
      <c r="G4971" s="34" t="s">
        <v>364</v>
      </c>
      <c r="H4971" s="14" t="str">
        <f t="shared" si="308"/>
        <v/>
      </c>
      <c r="I4971" s="11" t="str">
        <f t="shared" si="309"/>
        <v/>
      </c>
      <c r="J4971" s="11" t="str">
        <f t="shared" si="310"/>
        <v/>
      </c>
      <c r="K4971" s="11">
        <f t="shared" si="311"/>
        <v>0</v>
      </c>
    </row>
    <row r="4972" spans="1:11" s="11" customFormat="1">
      <c r="A4972" s="32">
        <v>2018</v>
      </c>
      <c r="B4972" s="32">
        <v>8845</v>
      </c>
      <c r="C4972" s="33" t="s">
        <v>353</v>
      </c>
      <c r="D4972" s="33" t="s">
        <v>354</v>
      </c>
      <c r="E4972" s="34">
        <v>73582</v>
      </c>
      <c r="F4972" s="35">
        <v>25.806000000000001</v>
      </c>
      <c r="G4972" s="34" t="s">
        <v>364</v>
      </c>
      <c r="H4972" s="14" t="str">
        <f t="shared" si="308"/>
        <v/>
      </c>
      <c r="I4972" s="11" t="str">
        <f t="shared" si="309"/>
        <v/>
      </c>
      <c r="J4972" s="11" t="str">
        <f t="shared" si="310"/>
        <v/>
      </c>
      <c r="K4972" s="11">
        <f t="shared" si="311"/>
        <v>0</v>
      </c>
    </row>
    <row r="4973" spans="1:11" s="11" customFormat="1">
      <c r="A4973" s="32">
        <v>2018</v>
      </c>
      <c r="B4973" s="32">
        <v>8845</v>
      </c>
      <c r="C4973" s="33" t="s">
        <v>353</v>
      </c>
      <c r="D4973" s="33" t="s">
        <v>354</v>
      </c>
      <c r="E4973" s="34">
        <v>3748</v>
      </c>
      <c r="F4973" s="35">
        <v>21.417999999999999</v>
      </c>
      <c r="G4973" s="34" t="s">
        <v>364</v>
      </c>
      <c r="H4973" s="14" t="str">
        <f t="shared" si="308"/>
        <v/>
      </c>
      <c r="I4973" s="11" t="str">
        <f t="shared" si="309"/>
        <v/>
      </c>
      <c r="J4973" s="11" t="str">
        <f t="shared" si="310"/>
        <v/>
      </c>
      <c r="K4973" s="11">
        <f t="shared" si="311"/>
        <v>0</v>
      </c>
    </row>
    <row r="4974" spans="1:11" s="11" customFormat="1">
      <c r="A4974" s="32">
        <v>2018</v>
      </c>
      <c r="B4974" s="32">
        <v>8845</v>
      </c>
      <c r="C4974" s="33" t="s">
        <v>353</v>
      </c>
      <c r="D4974" s="33" t="s">
        <v>354</v>
      </c>
      <c r="E4974" s="34">
        <v>8249</v>
      </c>
      <c r="F4974" s="35">
        <v>20.443999999999999</v>
      </c>
      <c r="G4974" s="34" t="s">
        <v>364</v>
      </c>
      <c r="H4974" s="14" t="str">
        <f t="shared" si="308"/>
        <v/>
      </c>
      <c r="I4974" s="11" t="str">
        <f t="shared" si="309"/>
        <v/>
      </c>
      <c r="J4974" s="11" t="str">
        <f t="shared" si="310"/>
        <v/>
      </c>
      <c r="K4974" s="11">
        <f t="shared" si="311"/>
        <v>0</v>
      </c>
    </row>
    <row r="4975" spans="1:11" s="11" customFormat="1">
      <c r="A4975" s="32">
        <v>2018</v>
      </c>
      <c r="B4975" s="32">
        <v>8845</v>
      </c>
      <c r="C4975" s="33" t="s">
        <v>353</v>
      </c>
      <c r="D4975" s="33" t="s">
        <v>354</v>
      </c>
      <c r="E4975" s="34">
        <v>2014</v>
      </c>
      <c r="F4975" s="35">
        <v>21.302</v>
      </c>
      <c r="G4975" s="34" t="s">
        <v>364</v>
      </c>
      <c r="H4975" s="14" t="str">
        <f t="shared" si="308"/>
        <v/>
      </c>
      <c r="I4975" s="11" t="str">
        <f t="shared" si="309"/>
        <v/>
      </c>
      <c r="J4975" s="11" t="str">
        <f t="shared" si="310"/>
        <v/>
      </c>
      <c r="K4975" s="11">
        <f t="shared" si="311"/>
        <v>0</v>
      </c>
    </row>
    <row r="4976" spans="1:11" s="11" customFormat="1">
      <c r="A4976" s="32">
        <v>2018</v>
      </c>
      <c r="B4976" s="32">
        <v>8845</v>
      </c>
      <c r="C4976" s="33" t="s">
        <v>353</v>
      </c>
      <c r="D4976" s="33" t="s">
        <v>354</v>
      </c>
      <c r="E4976" s="34">
        <v>7611</v>
      </c>
      <c r="F4976" s="35">
        <v>21.867999999999999</v>
      </c>
      <c r="G4976" s="34" t="s">
        <v>364</v>
      </c>
      <c r="H4976" s="14" t="str">
        <f t="shared" si="308"/>
        <v/>
      </c>
      <c r="I4976" s="11" t="str">
        <f t="shared" si="309"/>
        <v/>
      </c>
      <c r="J4976" s="11" t="str">
        <f t="shared" si="310"/>
        <v/>
      </c>
      <c r="K4976" s="11">
        <f t="shared" si="311"/>
        <v>0</v>
      </c>
    </row>
    <row r="4977" spans="1:11" s="11" customFormat="1">
      <c r="A4977" s="32">
        <v>2018</v>
      </c>
      <c r="B4977" s="32">
        <v>8845</v>
      </c>
      <c r="C4977" s="33" t="s">
        <v>353</v>
      </c>
      <c r="D4977" s="33" t="s">
        <v>354</v>
      </c>
      <c r="E4977" s="34">
        <v>90</v>
      </c>
      <c r="F4977" s="35">
        <v>23.248000000000001</v>
      </c>
      <c r="G4977" s="34" t="s">
        <v>364</v>
      </c>
      <c r="H4977" s="14" t="str">
        <f t="shared" si="308"/>
        <v/>
      </c>
      <c r="I4977" s="11" t="str">
        <f t="shared" si="309"/>
        <v/>
      </c>
      <c r="J4977" s="11" t="str">
        <f t="shared" si="310"/>
        <v/>
      </c>
      <c r="K4977" s="11">
        <f t="shared" si="311"/>
        <v>0</v>
      </c>
    </row>
    <row r="4978" spans="1:11" s="11" customFormat="1">
      <c r="A4978" s="32">
        <v>2018</v>
      </c>
      <c r="B4978" s="32">
        <v>8846</v>
      </c>
      <c r="C4978" s="33" t="s">
        <v>353</v>
      </c>
      <c r="D4978" s="33" t="s">
        <v>354</v>
      </c>
      <c r="E4978" s="34">
        <v>13162</v>
      </c>
      <c r="F4978" s="35">
        <v>26</v>
      </c>
      <c r="G4978" s="34" t="s">
        <v>364</v>
      </c>
      <c r="H4978" s="14" t="str">
        <f t="shared" si="308"/>
        <v/>
      </c>
      <c r="I4978" s="11" t="str">
        <f t="shared" si="309"/>
        <v/>
      </c>
      <c r="J4978" s="11" t="str">
        <f t="shared" si="310"/>
        <v/>
      </c>
      <c r="K4978" s="11">
        <f t="shared" si="311"/>
        <v>0</v>
      </c>
    </row>
    <row r="4979" spans="1:11" s="11" customFormat="1">
      <c r="A4979" s="32">
        <v>2018</v>
      </c>
      <c r="B4979" s="32">
        <v>8846</v>
      </c>
      <c r="C4979" s="33" t="s">
        <v>353</v>
      </c>
      <c r="D4979" s="33" t="s">
        <v>354</v>
      </c>
      <c r="E4979" s="34">
        <v>2020</v>
      </c>
      <c r="F4979" s="35">
        <v>25.52</v>
      </c>
      <c r="G4979" s="34" t="s">
        <v>364</v>
      </c>
      <c r="H4979" s="14" t="str">
        <f t="shared" si="308"/>
        <v/>
      </c>
      <c r="I4979" s="11" t="str">
        <f t="shared" si="309"/>
        <v/>
      </c>
      <c r="J4979" s="11" t="str">
        <f t="shared" si="310"/>
        <v/>
      </c>
      <c r="K4979" s="11">
        <f t="shared" si="311"/>
        <v>0</v>
      </c>
    </row>
    <row r="4980" spans="1:11" s="11" customFormat="1">
      <c r="A4980" s="32">
        <v>2018</v>
      </c>
      <c r="B4980" s="32">
        <v>8846</v>
      </c>
      <c r="C4980" s="33" t="s">
        <v>353</v>
      </c>
      <c r="D4980" s="33" t="s">
        <v>354</v>
      </c>
      <c r="E4980" s="34">
        <v>17413</v>
      </c>
      <c r="F4980" s="35">
        <v>22.72</v>
      </c>
      <c r="G4980" s="34" t="s">
        <v>364</v>
      </c>
      <c r="H4980" s="14" t="str">
        <f t="shared" si="308"/>
        <v/>
      </c>
      <c r="I4980" s="11" t="str">
        <f t="shared" si="309"/>
        <v/>
      </c>
      <c r="J4980" s="11" t="str">
        <f t="shared" si="310"/>
        <v/>
      </c>
      <c r="K4980" s="11">
        <f t="shared" si="311"/>
        <v>0</v>
      </c>
    </row>
    <row r="4981" spans="1:11" s="11" customFormat="1">
      <c r="A4981" s="32">
        <v>2018</v>
      </c>
      <c r="B4981" s="32">
        <v>8846</v>
      </c>
      <c r="C4981" s="33" t="s">
        <v>353</v>
      </c>
      <c r="D4981" s="33" t="s">
        <v>354</v>
      </c>
      <c r="E4981" s="34">
        <v>74268</v>
      </c>
      <c r="F4981" s="35">
        <v>26.085999999999999</v>
      </c>
      <c r="G4981" s="34" t="s">
        <v>364</v>
      </c>
      <c r="H4981" s="14" t="str">
        <f t="shared" si="308"/>
        <v/>
      </c>
      <c r="I4981" s="11" t="str">
        <f t="shared" si="309"/>
        <v/>
      </c>
      <c r="J4981" s="11" t="str">
        <f t="shared" si="310"/>
        <v/>
      </c>
      <c r="K4981" s="11">
        <f t="shared" si="311"/>
        <v>0</v>
      </c>
    </row>
    <row r="4982" spans="1:11" s="11" customFormat="1">
      <c r="A4982" s="32">
        <v>2018</v>
      </c>
      <c r="B4982" s="32">
        <v>8846</v>
      </c>
      <c r="C4982" s="33" t="s">
        <v>353</v>
      </c>
      <c r="D4982" s="33" t="s">
        <v>354</v>
      </c>
      <c r="E4982" s="34">
        <v>45000</v>
      </c>
      <c r="F4982" s="35">
        <v>26.228000000000002</v>
      </c>
      <c r="G4982" s="34" t="s">
        <v>364</v>
      </c>
      <c r="H4982" s="14" t="str">
        <f t="shared" si="308"/>
        <v/>
      </c>
      <c r="I4982" s="11" t="str">
        <f t="shared" si="309"/>
        <v/>
      </c>
      <c r="J4982" s="11" t="str">
        <f t="shared" si="310"/>
        <v/>
      </c>
      <c r="K4982" s="11">
        <f t="shared" si="311"/>
        <v>0</v>
      </c>
    </row>
    <row r="4983" spans="1:11" s="11" customFormat="1">
      <c r="A4983" s="32">
        <v>2018</v>
      </c>
      <c r="B4983" s="32">
        <v>8846</v>
      </c>
      <c r="C4983" s="33" t="s">
        <v>353</v>
      </c>
      <c r="D4983" s="33" t="s">
        <v>354</v>
      </c>
      <c r="E4983" s="34">
        <v>3213</v>
      </c>
      <c r="F4983" s="35">
        <v>17.126000000000001</v>
      </c>
      <c r="G4983" s="34" t="s">
        <v>364</v>
      </c>
      <c r="H4983" s="14" t="str">
        <f t="shared" si="308"/>
        <v/>
      </c>
      <c r="I4983" s="11" t="str">
        <f t="shared" si="309"/>
        <v/>
      </c>
      <c r="J4983" s="11" t="str">
        <f t="shared" si="310"/>
        <v/>
      </c>
      <c r="K4983" s="11">
        <f t="shared" si="311"/>
        <v>0</v>
      </c>
    </row>
    <row r="4984" spans="1:11" s="11" customFormat="1">
      <c r="A4984" s="32">
        <v>2018</v>
      </c>
      <c r="B4984" s="32">
        <v>8846</v>
      </c>
      <c r="C4984" s="33" t="s">
        <v>353</v>
      </c>
      <c r="D4984" s="33" t="s">
        <v>354</v>
      </c>
      <c r="E4984" s="34">
        <v>147755</v>
      </c>
      <c r="F4984" s="35">
        <v>25.864000000000001</v>
      </c>
      <c r="G4984" s="34" t="s">
        <v>364</v>
      </c>
      <c r="H4984" s="14" t="str">
        <f t="shared" si="308"/>
        <v/>
      </c>
      <c r="I4984" s="11" t="str">
        <f t="shared" si="309"/>
        <v/>
      </c>
      <c r="J4984" s="11" t="str">
        <f t="shared" si="310"/>
        <v/>
      </c>
      <c r="K4984" s="11">
        <f t="shared" si="311"/>
        <v>0</v>
      </c>
    </row>
    <row r="4985" spans="1:11" s="11" customFormat="1">
      <c r="A4985" s="32">
        <v>2018</v>
      </c>
      <c r="B4985" s="32">
        <v>8846</v>
      </c>
      <c r="C4985" s="33" t="s">
        <v>353</v>
      </c>
      <c r="D4985" s="33" t="s">
        <v>354</v>
      </c>
      <c r="E4985" s="34">
        <v>74289</v>
      </c>
      <c r="F4985" s="35">
        <v>25.827999999999999</v>
      </c>
      <c r="G4985" s="34" t="s">
        <v>364</v>
      </c>
      <c r="H4985" s="14" t="str">
        <f t="shared" si="308"/>
        <v/>
      </c>
      <c r="I4985" s="11" t="str">
        <f t="shared" si="309"/>
        <v/>
      </c>
      <c r="J4985" s="11" t="str">
        <f t="shared" si="310"/>
        <v/>
      </c>
      <c r="K4985" s="11">
        <f t="shared" si="311"/>
        <v>0</v>
      </c>
    </row>
    <row r="4986" spans="1:11" s="11" customFormat="1">
      <c r="A4986" s="32">
        <v>2018</v>
      </c>
      <c r="B4986" s="32">
        <v>8846</v>
      </c>
      <c r="C4986" s="33" t="s">
        <v>353</v>
      </c>
      <c r="D4986" s="33" t="s">
        <v>354</v>
      </c>
      <c r="E4986" s="34">
        <v>10589</v>
      </c>
      <c r="F4986" s="35">
        <v>24.69</v>
      </c>
      <c r="G4986" s="34" t="s">
        <v>364</v>
      </c>
      <c r="H4986" s="14" t="str">
        <f t="shared" si="308"/>
        <v/>
      </c>
      <c r="I4986" s="11" t="str">
        <f t="shared" si="309"/>
        <v/>
      </c>
      <c r="J4986" s="11" t="str">
        <f t="shared" si="310"/>
        <v/>
      </c>
      <c r="K4986" s="11">
        <f t="shared" si="311"/>
        <v>0</v>
      </c>
    </row>
    <row r="4987" spans="1:11" s="11" customFormat="1">
      <c r="A4987" s="32">
        <v>2018</v>
      </c>
      <c r="B4987" s="32">
        <v>8846</v>
      </c>
      <c r="C4987" s="33" t="s">
        <v>353</v>
      </c>
      <c r="D4987" s="33" t="s">
        <v>354</v>
      </c>
      <c r="E4987" s="34">
        <v>3272</v>
      </c>
      <c r="F4987" s="35">
        <v>19.388000000000002</v>
      </c>
      <c r="G4987" s="34" t="s">
        <v>364</v>
      </c>
      <c r="H4987" s="14" t="str">
        <f t="shared" si="308"/>
        <v/>
      </c>
      <c r="I4987" s="11" t="str">
        <f t="shared" si="309"/>
        <v/>
      </c>
      <c r="J4987" s="11" t="str">
        <f t="shared" si="310"/>
        <v/>
      </c>
      <c r="K4987" s="11">
        <f t="shared" si="311"/>
        <v>0</v>
      </c>
    </row>
    <row r="4988" spans="1:11" s="11" customFormat="1">
      <c r="A4988" s="32">
        <v>2018</v>
      </c>
      <c r="B4988" s="32">
        <v>8846</v>
      </c>
      <c r="C4988" s="33" t="s">
        <v>353</v>
      </c>
      <c r="D4988" s="33" t="s">
        <v>354</v>
      </c>
      <c r="E4988" s="34">
        <v>2266</v>
      </c>
      <c r="F4988" s="35">
        <v>15.372</v>
      </c>
      <c r="G4988" s="34" t="s">
        <v>364</v>
      </c>
      <c r="H4988" s="14" t="str">
        <f t="shared" si="308"/>
        <v/>
      </c>
      <c r="I4988" s="11" t="str">
        <f t="shared" si="309"/>
        <v/>
      </c>
      <c r="J4988" s="11" t="str">
        <f t="shared" si="310"/>
        <v/>
      </c>
      <c r="K4988" s="11">
        <f t="shared" si="311"/>
        <v>0</v>
      </c>
    </row>
    <row r="4989" spans="1:11" s="11" customFormat="1">
      <c r="A4989" s="32">
        <v>2018</v>
      </c>
      <c r="B4989" s="32">
        <v>8846</v>
      </c>
      <c r="C4989" s="33" t="s">
        <v>353</v>
      </c>
      <c r="D4989" s="33" t="s">
        <v>354</v>
      </c>
      <c r="E4989" s="34">
        <v>1178</v>
      </c>
      <c r="F4989" s="35">
        <v>22.896000000000001</v>
      </c>
      <c r="G4989" s="34" t="s">
        <v>364</v>
      </c>
      <c r="H4989" s="14" t="str">
        <f t="shared" si="308"/>
        <v/>
      </c>
      <c r="I4989" s="11" t="str">
        <f t="shared" si="309"/>
        <v/>
      </c>
      <c r="J4989" s="11" t="str">
        <f t="shared" si="310"/>
        <v/>
      </c>
      <c r="K4989" s="11">
        <f t="shared" si="311"/>
        <v>0</v>
      </c>
    </row>
    <row r="4990" spans="1:11" s="11" customFormat="1">
      <c r="A4990" s="32">
        <v>2018</v>
      </c>
      <c r="B4990" s="32">
        <v>8846</v>
      </c>
      <c r="C4990" s="33" t="s">
        <v>353</v>
      </c>
      <c r="D4990" s="33" t="s">
        <v>354</v>
      </c>
      <c r="E4990" s="34">
        <v>12725</v>
      </c>
      <c r="F4990" s="35">
        <v>25.402000000000001</v>
      </c>
      <c r="G4990" s="34" t="s">
        <v>364</v>
      </c>
      <c r="H4990" s="14" t="str">
        <f t="shared" si="308"/>
        <v/>
      </c>
      <c r="I4990" s="11" t="str">
        <f t="shared" si="309"/>
        <v/>
      </c>
      <c r="J4990" s="11" t="str">
        <f t="shared" si="310"/>
        <v/>
      </c>
      <c r="K4990" s="11">
        <f t="shared" si="311"/>
        <v>0</v>
      </c>
    </row>
    <row r="4991" spans="1:11" s="11" customFormat="1">
      <c r="A4991" s="32">
        <v>2018</v>
      </c>
      <c r="B4991" s="32">
        <v>8846</v>
      </c>
      <c r="C4991" s="33" t="s">
        <v>365</v>
      </c>
      <c r="D4991" s="33" t="s">
        <v>354</v>
      </c>
      <c r="E4991" s="34">
        <v>5325</v>
      </c>
      <c r="F4991" s="35">
        <v>14.61</v>
      </c>
      <c r="G4991" s="34" t="s">
        <v>364</v>
      </c>
      <c r="H4991" s="14" t="str">
        <f t="shared" si="308"/>
        <v/>
      </c>
      <c r="I4991" s="11" t="str">
        <f t="shared" si="309"/>
        <v/>
      </c>
      <c r="J4991" s="11" t="str">
        <f t="shared" si="310"/>
        <v/>
      </c>
      <c r="K4991" s="11">
        <f t="shared" si="311"/>
        <v>0</v>
      </c>
    </row>
    <row r="4992" spans="1:11" s="11" customFormat="1">
      <c r="A4992" s="32">
        <v>2018</v>
      </c>
      <c r="B4992" s="32">
        <v>8848</v>
      </c>
      <c r="C4992" s="33" t="s">
        <v>353</v>
      </c>
      <c r="D4992" s="33" t="s">
        <v>354</v>
      </c>
      <c r="E4992" s="34">
        <v>55356</v>
      </c>
      <c r="F4992" s="35">
        <v>25.327999999999999</v>
      </c>
      <c r="G4992" s="34">
        <v>174.3</v>
      </c>
      <c r="H4992" s="14">
        <f t="shared" si="308"/>
        <v>2443784.9466240001</v>
      </c>
      <c r="I4992" s="11">
        <f t="shared" si="309"/>
        <v>55356</v>
      </c>
      <c r="J4992" s="11">
        <f t="shared" si="310"/>
        <v>1402056.7679999999</v>
      </c>
      <c r="K4992" s="11">
        <f t="shared" si="311"/>
        <v>0</v>
      </c>
    </row>
    <row r="4993" spans="1:11" s="11" customFormat="1">
      <c r="A4993" s="32">
        <v>2018</v>
      </c>
      <c r="B4993" s="32">
        <v>8852</v>
      </c>
      <c r="C4993" s="33" t="s">
        <v>363</v>
      </c>
      <c r="D4993" s="33" t="s">
        <v>354</v>
      </c>
      <c r="E4993" s="34">
        <v>122</v>
      </c>
      <c r="F4993" s="35">
        <v>17.2</v>
      </c>
      <c r="G4993" s="34">
        <v>164.6</v>
      </c>
      <c r="H4993" s="14">
        <f t="shared" si="308"/>
        <v>3453.9663999999993</v>
      </c>
      <c r="I4993" s="11">
        <f t="shared" si="309"/>
        <v>122</v>
      </c>
      <c r="J4993" s="11">
        <f t="shared" si="310"/>
        <v>2098.4</v>
      </c>
      <c r="K4993" s="11">
        <f t="shared" si="311"/>
        <v>0</v>
      </c>
    </row>
    <row r="4994" spans="1:11" s="11" customFormat="1">
      <c r="A4994" s="32">
        <v>2018</v>
      </c>
      <c r="B4994" s="32">
        <v>8852</v>
      </c>
      <c r="C4994" s="33" t="s">
        <v>363</v>
      </c>
      <c r="D4994" s="33" t="s">
        <v>354</v>
      </c>
      <c r="E4994" s="34">
        <v>65466</v>
      </c>
      <c r="F4994" s="35">
        <v>17.13</v>
      </c>
      <c r="G4994" s="34">
        <v>165.5</v>
      </c>
      <c r="H4994" s="14">
        <f t="shared" si="308"/>
        <v>1855970.9198999999</v>
      </c>
      <c r="I4994" s="11">
        <f t="shared" si="309"/>
        <v>65466</v>
      </c>
      <c r="J4994" s="11">
        <f t="shared" si="310"/>
        <v>1121432.5799999998</v>
      </c>
      <c r="K4994" s="11">
        <f t="shared" si="311"/>
        <v>0</v>
      </c>
    </row>
    <row r="4995" spans="1:11" s="11" customFormat="1">
      <c r="A4995" s="32">
        <v>2018</v>
      </c>
      <c r="B4995" s="32">
        <v>8852</v>
      </c>
      <c r="C4995" s="33" t="s">
        <v>363</v>
      </c>
      <c r="D4995" s="33" t="s">
        <v>354</v>
      </c>
      <c r="E4995" s="34">
        <v>80162</v>
      </c>
      <c r="F4995" s="35">
        <v>17.260000000000002</v>
      </c>
      <c r="G4995" s="34">
        <v>192.3</v>
      </c>
      <c r="H4995" s="14">
        <f t="shared" si="308"/>
        <v>2660655.3387600002</v>
      </c>
      <c r="I4995" s="11">
        <f t="shared" si="309"/>
        <v>80162</v>
      </c>
      <c r="J4995" s="11">
        <f t="shared" si="310"/>
        <v>1383596.12</v>
      </c>
      <c r="K4995" s="11">
        <f t="shared" si="311"/>
        <v>0</v>
      </c>
    </row>
    <row r="4996" spans="1:11" s="11" customFormat="1">
      <c r="A4996" s="32">
        <v>2018</v>
      </c>
      <c r="B4996" s="32">
        <v>8852</v>
      </c>
      <c r="C4996" s="33" t="s">
        <v>363</v>
      </c>
      <c r="D4996" s="33" t="s">
        <v>354</v>
      </c>
      <c r="E4996" s="34">
        <v>210144</v>
      </c>
      <c r="F4996" s="35">
        <v>18.026</v>
      </c>
      <c r="G4996" s="34">
        <v>169.6</v>
      </c>
      <c r="H4996" s="14">
        <f t="shared" si="308"/>
        <v>6424542.541824</v>
      </c>
      <c r="I4996" s="11">
        <f t="shared" si="309"/>
        <v>210144</v>
      </c>
      <c r="J4996" s="11">
        <f t="shared" si="310"/>
        <v>3788055.7439999999</v>
      </c>
      <c r="K4996" s="11">
        <f t="shared" si="311"/>
        <v>0</v>
      </c>
    </row>
    <row r="4997" spans="1:11" s="11" customFormat="1">
      <c r="A4997" s="32">
        <v>2018</v>
      </c>
      <c r="B4997" s="32">
        <v>8852</v>
      </c>
      <c r="C4997" s="33" t="s">
        <v>363</v>
      </c>
      <c r="D4997" s="33" t="s">
        <v>354</v>
      </c>
      <c r="E4997" s="34">
        <v>63528</v>
      </c>
      <c r="F4997" s="35">
        <v>17.367999999999999</v>
      </c>
      <c r="G4997" s="34">
        <v>188.7</v>
      </c>
      <c r="H4997" s="14">
        <f t="shared" si="308"/>
        <v>2082029.5716479993</v>
      </c>
      <c r="I4997" s="11">
        <f t="shared" si="309"/>
        <v>63528</v>
      </c>
      <c r="J4997" s="11">
        <f t="shared" si="310"/>
        <v>1103354.304</v>
      </c>
      <c r="K4997" s="11">
        <f t="shared" si="311"/>
        <v>0</v>
      </c>
    </row>
    <row r="4998" spans="1:11" s="11" customFormat="1">
      <c r="A4998" s="32">
        <v>2018</v>
      </c>
      <c r="B4998" s="32">
        <v>8852</v>
      </c>
      <c r="C4998" s="33" t="s">
        <v>363</v>
      </c>
      <c r="D4998" s="33" t="s">
        <v>354</v>
      </c>
      <c r="E4998" s="34">
        <v>1094</v>
      </c>
      <c r="F4998" s="35">
        <v>17.2</v>
      </c>
      <c r="G4998" s="34">
        <v>166.9</v>
      </c>
      <c r="H4998" s="14">
        <f t="shared" ref="H4998:H5061" si="312">IF(I4998="","",G4998/100*F4998*E4998)</f>
        <v>31405.2392</v>
      </c>
      <c r="I4998" s="11">
        <f t="shared" ref="I4998:I5061" si="313">IF(OR(G4998=".",F4998=".",E4998="."),"",E4998)</f>
        <v>1094</v>
      </c>
      <c r="J4998" s="11">
        <f t="shared" ref="J4998:J5061" si="314">IF(I4998="","",F4998*I4998)</f>
        <v>18816.8</v>
      </c>
      <c r="K4998" s="11">
        <f t="shared" ref="K4998:K5061" si="315">IF(C4998="LIG",1,0)</f>
        <v>0</v>
      </c>
    </row>
    <row r="4999" spans="1:11" s="11" customFormat="1">
      <c r="A4999" s="32">
        <v>2018</v>
      </c>
      <c r="B4999" s="32">
        <v>8906</v>
      </c>
      <c r="C4999" s="33" t="s">
        <v>563</v>
      </c>
      <c r="D4999" s="33" t="s">
        <v>564</v>
      </c>
      <c r="E4999" s="34">
        <v>378933</v>
      </c>
      <c r="F4999" s="35">
        <v>1.03</v>
      </c>
      <c r="G4999" s="34" t="s">
        <v>364</v>
      </c>
      <c r="H4999" s="14" t="str">
        <f t="shared" si="312"/>
        <v/>
      </c>
      <c r="I4999" s="11" t="str">
        <f t="shared" si="313"/>
        <v/>
      </c>
      <c r="J4999" s="11" t="str">
        <f t="shared" si="314"/>
        <v/>
      </c>
      <c r="K4999" s="11">
        <f t="shared" si="315"/>
        <v>0</v>
      </c>
    </row>
    <row r="5000" spans="1:11" s="11" customFormat="1">
      <c r="A5000" s="32">
        <v>2018</v>
      </c>
      <c r="B5000" s="32">
        <v>8906</v>
      </c>
      <c r="C5000" s="33" t="s">
        <v>567</v>
      </c>
      <c r="D5000" s="33" t="s">
        <v>566</v>
      </c>
      <c r="E5000" s="34">
        <v>22270</v>
      </c>
      <c r="F5000" s="35">
        <v>6.29</v>
      </c>
      <c r="G5000" s="34" t="s">
        <v>364</v>
      </c>
      <c r="H5000" s="14" t="str">
        <f t="shared" si="312"/>
        <v/>
      </c>
      <c r="I5000" s="11" t="str">
        <f t="shared" si="313"/>
        <v/>
      </c>
      <c r="J5000" s="11" t="str">
        <f t="shared" si="314"/>
        <v/>
      </c>
      <c r="K5000" s="11">
        <f t="shared" si="315"/>
        <v>0</v>
      </c>
    </row>
    <row r="5001" spans="1:11" s="11" customFormat="1">
      <c r="A5001" s="32">
        <v>2018</v>
      </c>
      <c r="B5001" s="32">
        <v>10017</v>
      </c>
      <c r="C5001" s="33" t="s">
        <v>353</v>
      </c>
      <c r="D5001" s="33" t="s">
        <v>354</v>
      </c>
      <c r="E5001" s="34">
        <v>4500</v>
      </c>
      <c r="F5001" s="35">
        <v>25</v>
      </c>
      <c r="G5001" s="34" t="s">
        <v>364</v>
      </c>
      <c r="H5001" s="14" t="str">
        <f t="shared" si="312"/>
        <v/>
      </c>
      <c r="I5001" s="11" t="str">
        <f t="shared" si="313"/>
        <v/>
      </c>
      <c r="J5001" s="11" t="str">
        <f t="shared" si="314"/>
        <v/>
      </c>
      <c r="K5001" s="11">
        <f t="shared" si="315"/>
        <v>0</v>
      </c>
    </row>
    <row r="5002" spans="1:11" s="11" customFormat="1">
      <c r="A5002" s="32">
        <v>2018</v>
      </c>
      <c r="B5002" s="32">
        <v>10017</v>
      </c>
      <c r="C5002" s="33" t="s">
        <v>563</v>
      </c>
      <c r="D5002" s="33" t="s">
        <v>564</v>
      </c>
      <c r="E5002" s="34">
        <v>391789</v>
      </c>
      <c r="F5002" s="35">
        <v>1.05</v>
      </c>
      <c r="G5002" s="34" t="s">
        <v>364</v>
      </c>
      <c r="H5002" s="14" t="str">
        <f t="shared" si="312"/>
        <v/>
      </c>
      <c r="I5002" s="11" t="str">
        <f t="shared" si="313"/>
        <v/>
      </c>
      <c r="J5002" s="11" t="str">
        <f t="shared" si="314"/>
        <v/>
      </c>
      <c r="K5002" s="11">
        <f t="shared" si="315"/>
        <v>0</v>
      </c>
    </row>
    <row r="5003" spans="1:11" s="11" customFormat="1">
      <c r="A5003" s="32">
        <v>2018</v>
      </c>
      <c r="B5003" s="32">
        <v>10025</v>
      </c>
      <c r="C5003" s="33" t="s">
        <v>563</v>
      </c>
      <c r="D5003" s="33" t="s">
        <v>564</v>
      </c>
      <c r="E5003" s="34">
        <v>555643</v>
      </c>
      <c r="F5003" s="35">
        <v>1.03</v>
      </c>
      <c r="G5003" s="34" t="s">
        <v>364</v>
      </c>
      <c r="H5003" s="14" t="str">
        <f t="shared" si="312"/>
        <v/>
      </c>
      <c r="I5003" s="11" t="str">
        <f t="shared" si="313"/>
        <v/>
      </c>
      <c r="J5003" s="11" t="str">
        <f t="shared" si="314"/>
        <v/>
      </c>
      <c r="K5003" s="11">
        <f t="shared" si="315"/>
        <v>0</v>
      </c>
    </row>
    <row r="5004" spans="1:11" s="11" customFormat="1">
      <c r="A5004" s="32">
        <v>2018</v>
      </c>
      <c r="B5004" s="32">
        <v>10025</v>
      </c>
      <c r="C5004" s="33" t="s">
        <v>567</v>
      </c>
      <c r="D5004" s="33" t="s">
        <v>566</v>
      </c>
      <c r="E5004" s="34">
        <v>5101</v>
      </c>
      <c r="F5004" s="35">
        <v>6.36</v>
      </c>
      <c r="G5004" s="34" t="s">
        <v>364</v>
      </c>
      <c r="H5004" s="14" t="str">
        <f t="shared" si="312"/>
        <v/>
      </c>
      <c r="I5004" s="11" t="str">
        <f t="shared" si="313"/>
        <v/>
      </c>
      <c r="J5004" s="11" t="str">
        <f t="shared" si="314"/>
        <v/>
      </c>
      <c r="K5004" s="11">
        <f t="shared" si="315"/>
        <v>0</v>
      </c>
    </row>
    <row r="5005" spans="1:11" s="11" customFormat="1">
      <c r="A5005" s="32">
        <v>2018</v>
      </c>
      <c r="B5005" s="32">
        <v>10043</v>
      </c>
      <c r="C5005" s="33" t="s">
        <v>353</v>
      </c>
      <c r="D5005" s="33" t="s">
        <v>354</v>
      </c>
      <c r="E5005" s="34">
        <v>12412</v>
      </c>
      <c r="F5005" s="35">
        <v>27.13</v>
      </c>
      <c r="G5005" s="34" t="s">
        <v>364</v>
      </c>
      <c r="H5005" s="14" t="str">
        <f t="shared" si="312"/>
        <v/>
      </c>
      <c r="I5005" s="11" t="str">
        <f t="shared" si="313"/>
        <v/>
      </c>
      <c r="J5005" s="11" t="str">
        <f t="shared" si="314"/>
        <v/>
      </c>
      <c r="K5005" s="11">
        <f t="shared" si="315"/>
        <v>0</v>
      </c>
    </row>
    <row r="5006" spans="1:11" s="11" customFormat="1">
      <c r="A5006" s="32">
        <v>2018</v>
      </c>
      <c r="B5006" s="32">
        <v>10043</v>
      </c>
      <c r="C5006" s="33" t="s">
        <v>353</v>
      </c>
      <c r="D5006" s="33" t="s">
        <v>354</v>
      </c>
      <c r="E5006" s="34">
        <v>11611</v>
      </c>
      <c r="F5006" s="35">
        <v>25.93</v>
      </c>
      <c r="G5006" s="34" t="s">
        <v>364</v>
      </c>
      <c r="H5006" s="14" t="str">
        <f t="shared" si="312"/>
        <v/>
      </c>
      <c r="I5006" s="11" t="str">
        <f t="shared" si="313"/>
        <v/>
      </c>
      <c r="J5006" s="11" t="str">
        <f t="shared" si="314"/>
        <v/>
      </c>
      <c r="K5006" s="11">
        <f t="shared" si="315"/>
        <v>0</v>
      </c>
    </row>
    <row r="5007" spans="1:11" s="11" customFormat="1">
      <c r="A5007" s="32">
        <v>2018</v>
      </c>
      <c r="B5007" s="32">
        <v>10043</v>
      </c>
      <c r="C5007" s="33" t="s">
        <v>565</v>
      </c>
      <c r="D5007" s="33" t="s">
        <v>566</v>
      </c>
      <c r="E5007" s="34">
        <v>181</v>
      </c>
      <c r="F5007" s="35">
        <v>5.77</v>
      </c>
      <c r="G5007" s="34" t="s">
        <v>364</v>
      </c>
      <c r="H5007" s="14" t="str">
        <f t="shared" si="312"/>
        <v/>
      </c>
      <c r="I5007" s="11" t="str">
        <f t="shared" si="313"/>
        <v/>
      </c>
      <c r="J5007" s="11" t="str">
        <f t="shared" si="314"/>
        <v/>
      </c>
      <c r="K5007" s="11">
        <f t="shared" si="315"/>
        <v>0</v>
      </c>
    </row>
    <row r="5008" spans="1:11" s="11" customFormat="1">
      <c r="A5008" s="32">
        <v>2018</v>
      </c>
      <c r="B5008" s="32">
        <v>10113</v>
      </c>
      <c r="C5008" s="33" t="s">
        <v>365</v>
      </c>
      <c r="D5008" s="33" t="s">
        <v>354</v>
      </c>
      <c r="E5008" s="34">
        <v>57547</v>
      </c>
      <c r="F5008" s="35">
        <v>11.97</v>
      </c>
      <c r="G5008" s="34" t="s">
        <v>364</v>
      </c>
      <c r="H5008" s="14" t="str">
        <f t="shared" si="312"/>
        <v/>
      </c>
      <c r="I5008" s="11" t="str">
        <f t="shared" si="313"/>
        <v/>
      </c>
      <c r="J5008" s="11" t="str">
        <f t="shared" si="314"/>
        <v/>
      </c>
      <c r="K5008" s="11">
        <f t="shared" si="315"/>
        <v>0</v>
      </c>
    </row>
    <row r="5009" spans="1:11" s="11" customFormat="1">
      <c r="A5009" s="32">
        <v>2018</v>
      </c>
      <c r="B5009" s="32">
        <v>10113</v>
      </c>
      <c r="C5009" s="33" t="s">
        <v>565</v>
      </c>
      <c r="D5009" s="33" t="s">
        <v>566</v>
      </c>
      <c r="E5009" s="34">
        <v>1595</v>
      </c>
      <c r="F5009" s="35">
        <v>5.75</v>
      </c>
      <c r="G5009" s="34" t="s">
        <v>364</v>
      </c>
      <c r="H5009" s="14" t="str">
        <f t="shared" si="312"/>
        <v/>
      </c>
      <c r="I5009" s="11" t="str">
        <f t="shared" si="313"/>
        <v/>
      </c>
      <c r="J5009" s="11" t="str">
        <f t="shared" si="314"/>
        <v/>
      </c>
      <c r="K5009" s="11">
        <f t="shared" si="315"/>
        <v>0</v>
      </c>
    </row>
    <row r="5010" spans="1:11" s="11" customFormat="1">
      <c r="A5010" s="32">
        <v>2018</v>
      </c>
      <c r="B5010" s="32">
        <v>10151</v>
      </c>
      <c r="C5010" s="33" t="s">
        <v>563</v>
      </c>
      <c r="D5010" s="33" t="s">
        <v>564</v>
      </c>
      <c r="E5010" s="34">
        <v>878</v>
      </c>
      <c r="F5010" s="35">
        <v>1.071</v>
      </c>
      <c r="G5010" s="34" t="s">
        <v>364</v>
      </c>
      <c r="H5010" s="14" t="str">
        <f t="shared" si="312"/>
        <v/>
      </c>
      <c r="I5010" s="11" t="str">
        <f t="shared" si="313"/>
        <v/>
      </c>
      <c r="J5010" s="11" t="str">
        <f t="shared" si="314"/>
        <v/>
      </c>
      <c r="K5010" s="11">
        <f t="shared" si="315"/>
        <v>0</v>
      </c>
    </row>
    <row r="5011" spans="1:11" s="11" customFormat="1">
      <c r="A5011" s="32">
        <v>2018</v>
      </c>
      <c r="B5011" s="32">
        <v>10151</v>
      </c>
      <c r="C5011" s="33" t="s">
        <v>365</v>
      </c>
      <c r="D5011" s="33" t="s">
        <v>354</v>
      </c>
      <c r="E5011" s="34">
        <v>12788</v>
      </c>
      <c r="F5011" s="35">
        <v>16.04</v>
      </c>
      <c r="G5011" s="34" t="s">
        <v>364</v>
      </c>
      <c r="H5011" s="14" t="str">
        <f t="shared" si="312"/>
        <v/>
      </c>
      <c r="I5011" s="11" t="str">
        <f t="shared" si="313"/>
        <v/>
      </c>
      <c r="J5011" s="11" t="str">
        <f t="shared" si="314"/>
        <v/>
      </c>
      <c r="K5011" s="11">
        <f t="shared" si="315"/>
        <v>0</v>
      </c>
    </row>
    <row r="5012" spans="1:11" s="11" customFormat="1">
      <c r="A5012" s="32">
        <v>2018</v>
      </c>
      <c r="B5012" s="32">
        <v>10151</v>
      </c>
      <c r="C5012" s="33" t="s">
        <v>365</v>
      </c>
      <c r="D5012" s="33" t="s">
        <v>354</v>
      </c>
      <c r="E5012" s="34">
        <v>11862</v>
      </c>
      <c r="F5012" s="35">
        <v>17.47</v>
      </c>
      <c r="G5012" s="34" t="s">
        <v>364</v>
      </c>
      <c r="H5012" s="14" t="str">
        <f t="shared" si="312"/>
        <v/>
      </c>
      <c r="I5012" s="11" t="str">
        <f t="shared" si="313"/>
        <v/>
      </c>
      <c r="J5012" s="11" t="str">
        <f t="shared" si="314"/>
        <v/>
      </c>
      <c r="K5012" s="11">
        <f t="shared" si="315"/>
        <v>0</v>
      </c>
    </row>
    <row r="5013" spans="1:11" s="11" customFormat="1">
      <c r="A5013" s="32">
        <v>2018</v>
      </c>
      <c r="B5013" s="32">
        <v>10151</v>
      </c>
      <c r="C5013" s="33" t="s">
        <v>365</v>
      </c>
      <c r="D5013" s="33" t="s">
        <v>354</v>
      </c>
      <c r="E5013" s="34">
        <v>6292</v>
      </c>
      <c r="F5013" s="35">
        <v>10.56</v>
      </c>
      <c r="G5013" s="34" t="s">
        <v>364</v>
      </c>
      <c r="H5013" s="14" t="str">
        <f t="shared" si="312"/>
        <v/>
      </c>
      <c r="I5013" s="11" t="str">
        <f t="shared" si="313"/>
        <v/>
      </c>
      <c r="J5013" s="11" t="str">
        <f t="shared" si="314"/>
        <v/>
      </c>
      <c r="K5013" s="11">
        <f t="shared" si="315"/>
        <v>0</v>
      </c>
    </row>
    <row r="5014" spans="1:11" s="11" customFormat="1">
      <c r="A5014" s="32">
        <v>2018</v>
      </c>
      <c r="B5014" s="32">
        <v>10151</v>
      </c>
      <c r="C5014" s="33" t="s">
        <v>365</v>
      </c>
      <c r="D5014" s="33" t="s">
        <v>354</v>
      </c>
      <c r="E5014" s="34">
        <v>3576</v>
      </c>
      <c r="F5014" s="35">
        <v>16.010000000000002</v>
      </c>
      <c r="G5014" s="34" t="s">
        <v>364</v>
      </c>
      <c r="H5014" s="14" t="str">
        <f t="shared" si="312"/>
        <v/>
      </c>
      <c r="I5014" s="11" t="str">
        <f t="shared" si="313"/>
        <v/>
      </c>
      <c r="J5014" s="11" t="str">
        <f t="shared" si="314"/>
        <v/>
      </c>
      <c r="K5014" s="11">
        <f t="shared" si="315"/>
        <v>0</v>
      </c>
    </row>
    <row r="5015" spans="1:11" s="11" customFormat="1">
      <c r="A5015" s="32">
        <v>2018</v>
      </c>
      <c r="B5015" s="32">
        <v>10151</v>
      </c>
      <c r="C5015" s="33" t="s">
        <v>365</v>
      </c>
      <c r="D5015" s="33" t="s">
        <v>354</v>
      </c>
      <c r="E5015" s="34">
        <v>2810</v>
      </c>
      <c r="F5015" s="35">
        <v>16.05</v>
      </c>
      <c r="G5015" s="34" t="s">
        <v>364</v>
      </c>
      <c r="H5015" s="14" t="str">
        <f t="shared" si="312"/>
        <v/>
      </c>
      <c r="I5015" s="11" t="str">
        <f t="shared" si="313"/>
        <v/>
      </c>
      <c r="J5015" s="11" t="str">
        <f t="shared" si="314"/>
        <v/>
      </c>
      <c r="K5015" s="11">
        <f t="shared" si="315"/>
        <v>0</v>
      </c>
    </row>
    <row r="5016" spans="1:11" s="11" customFormat="1">
      <c r="A5016" s="32">
        <v>2018</v>
      </c>
      <c r="B5016" s="32">
        <v>10151</v>
      </c>
      <c r="C5016" s="33" t="s">
        <v>365</v>
      </c>
      <c r="D5016" s="33" t="s">
        <v>354</v>
      </c>
      <c r="E5016" s="34">
        <v>1169</v>
      </c>
      <c r="F5016" s="35">
        <v>15.92</v>
      </c>
      <c r="G5016" s="34" t="s">
        <v>364</v>
      </c>
      <c r="H5016" s="14" t="str">
        <f t="shared" si="312"/>
        <v/>
      </c>
      <c r="I5016" s="11" t="str">
        <f t="shared" si="313"/>
        <v/>
      </c>
      <c r="J5016" s="11" t="str">
        <f t="shared" si="314"/>
        <v/>
      </c>
      <c r="K5016" s="11">
        <f t="shared" si="315"/>
        <v>0</v>
      </c>
    </row>
    <row r="5017" spans="1:11" s="11" customFormat="1">
      <c r="A5017" s="32">
        <v>2018</v>
      </c>
      <c r="B5017" s="32">
        <v>10151</v>
      </c>
      <c r="C5017" s="33" t="s">
        <v>365</v>
      </c>
      <c r="D5017" s="33" t="s">
        <v>354</v>
      </c>
      <c r="E5017" s="34">
        <v>75</v>
      </c>
      <c r="F5017" s="35">
        <v>22.19</v>
      </c>
      <c r="G5017" s="34" t="s">
        <v>364</v>
      </c>
      <c r="H5017" s="14" t="str">
        <f t="shared" si="312"/>
        <v/>
      </c>
      <c r="I5017" s="11" t="str">
        <f t="shared" si="313"/>
        <v/>
      </c>
      <c r="J5017" s="11" t="str">
        <f t="shared" si="314"/>
        <v/>
      </c>
      <c r="K5017" s="11">
        <f t="shared" si="315"/>
        <v>0</v>
      </c>
    </row>
    <row r="5018" spans="1:11" s="11" customFormat="1">
      <c r="A5018" s="32">
        <v>2018</v>
      </c>
      <c r="B5018" s="32">
        <v>10202</v>
      </c>
      <c r="C5018" s="33" t="s">
        <v>563</v>
      </c>
      <c r="D5018" s="33" t="s">
        <v>564</v>
      </c>
      <c r="E5018" s="34">
        <v>264491</v>
      </c>
      <c r="F5018" s="35">
        <v>1.06</v>
      </c>
      <c r="G5018" s="34" t="s">
        <v>364</v>
      </c>
      <c r="H5018" s="14" t="str">
        <f t="shared" si="312"/>
        <v/>
      </c>
      <c r="I5018" s="11" t="str">
        <f t="shared" si="313"/>
        <v/>
      </c>
      <c r="J5018" s="11" t="str">
        <f t="shared" si="314"/>
        <v/>
      </c>
      <c r="K5018" s="11">
        <f t="shared" si="315"/>
        <v>0</v>
      </c>
    </row>
    <row r="5019" spans="1:11" s="11" customFormat="1">
      <c r="A5019" s="32">
        <v>2018</v>
      </c>
      <c r="B5019" s="32">
        <v>10202</v>
      </c>
      <c r="C5019" s="33" t="s">
        <v>353</v>
      </c>
      <c r="D5019" s="33" t="s">
        <v>354</v>
      </c>
      <c r="E5019" s="34">
        <v>8173</v>
      </c>
      <c r="F5019" s="35">
        <v>25.9</v>
      </c>
      <c r="G5019" s="34" t="s">
        <v>364</v>
      </c>
      <c r="H5019" s="14" t="str">
        <f t="shared" si="312"/>
        <v/>
      </c>
      <c r="I5019" s="11" t="str">
        <f t="shared" si="313"/>
        <v/>
      </c>
      <c r="J5019" s="11" t="str">
        <f t="shared" si="314"/>
        <v/>
      </c>
      <c r="K5019" s="11">
        <f t="shared" si="315"/>
        <v>0</v>
      </c>
    </row>
    <row r="5020" spans="1:11" s="11" customFormat="1">
      <c r="A5020" s="32">
        <v>2018</v>
      </c>
      <c r="B5020" s="32">
        <v>10202</v>
      </c>
      <c r="C5020" s="33" t="s">
        <v>565</v>
      </c>
      <c r="D5020" s="33" t="s">
        <v>566</v>
      </c>
      <c r="E5020" s="34">
        <v>1905</v>
      </c>
      <c r="F5020" s="35">
        <v>6.01</v>
      </c>
      <c r="G5020" s="34" t="s">
        <v>364</v>
      </c>
      <c r="H5020" s="14" t="str">
        <f t="shared" si="312"/>
        <v/>
      </c>
      <c r="I5020" s="11" t="str">
        <f t="shared" si="313"/>
        <v/>
      </c>
      <c r="J5020" s="11" t="str">
        <f t="shared" si="314"/>
        <v/>
      </c>
      <c r="K5020" s="11">
        <f t="shared" si="315"/>
        <v>0</v>
      </c>
    </row>
    <row r="5021" spans="1:11" s="11" customFormat="1">
      <c r="A5021" s="32">
        <v>2018</v>
      </c>
      <c r="B5021" s="32">
        <v>10208</v>
      </c>
      <c r="C5021" s="33" t="s">
        <v>563</v>
      </c>
      <c r="D5021" s="33" t="s">
        <v>564</v>
      </c>
      <c r="E5021" s="34">
        <v>607210</v>
      </c>
      <c r="F5021" s="35">
        <v>1.02</v>
      </c>
      <c r="G5021" s="34" t="s">
        <v>364</v>
      </c>
      <c r="H5021" s="14" t="str">
        <f t="shared" si="312"/>
        <v/>
      </c>
      <c r="I5021" s="11" t="str">
        <f t="shared" si="313"/>
        <v/>
      </c>
      <c r="J5021" s="11" t="str">
        <f t="shared" si="314"/>
        <v/>
      </c>
      <c r="K5021" s="11">
        <f t="shared" si="315"/>
        <v>0</v>
      </c>
    </row>
    <row r="5022" spans="1:11" s="11" customFormat="1">
      <c r="A5022" s="32">
        <v>2018</v>
      </c>
      <c r="B5022" s="32">
        <v>10208</v>
      </c>
      <c r="C5022" s="33" t="s">
        <v>567</v>
      </c>
      <c r="D5022" s="33" t="s">
        <v>566</v>
      </c>
      <c r="E5022" s="34">
        <v>314</v>
      </c>
      <c r="F5022" s="35">
        <v>6.6520000000000001</v>
      </c>
      <c r="G5022" s="34" t="s">
        <v>364</v>
      </c>
      <c r="H5022" s="14" t="str">
        <f t="shared" si="312"/>
        <v/>
      </c>
      <c r="I5022" s="11" t="str">
        <f t="shared" si="313"/>
        <v/>
      </c>
      <c r="J5022" s="11" t="str">
        <f t="shared" si="314"/>
        <v/>
      </c>
      <c r="K5022" s="11">
        <f t="shared" si="315"/>
        <v>0</v>
      </c>
    </row>
    <row r="5023" spans="1:11" s="11" customFormat="1">
      <c r="A5023" s="32">
        <v>2018</v>
      </c>
      <c r="B5023" s="32">
        <v>10244</v>
      </c>
      <c r="C5023" s="33" t="s">
        <v>563</v>
      </c>
      <c r="D5023" s="33" t="s">
        <v>564</v>
      </c>
      <c r="E5023" s="34">
        <v>412868</v>
      </c>
      <c r="F5023" s="35">
        <v>1.0960000000000001</v>
      </c>
      <c r="G5023" s="34" t="s">
        <v>364</v>
      </c>
      <c r="H5023" s="14" t="str">
        <f t="shared" si="312"/>
        <v/>
      </c>
      <c r="I5023" s="11" t="str">
        <f t="shared" si="313"/>
        <v/>
      </c>
      <c r="J5023" s="11" t="str">
        <f t="shared" si="314"/>
        <v/>
      </c>
      <c r="K5023" s="11">
        <f t="shared" si="315"/>
        <v>0</v>
      </c>
    </row>
    <row r="5024" spans="1:11" s="11" customFormat="1">
      <c r="A5024" s="32">
        <v>2018</v>
      </c>
      <c r="B5024" s="32">
        <v>10298</v>
      </c>
      <c r="C5024" s="33" t="s">
        <v>563</v>
      </c>
      <c r="D5024" s="33" t="s">
        <v>564</v>
      </c>
      <c r="E5024" s="34">
        <v>845005</v>
      </c>
      <c r="F5024" s="35">
        <v>1.022</v>
      </c>
      <c r="G5024" s="34" t="s">
        <v>364</v>
      </c>
      <c r="H5024" s="14" t="str">
        <f t="shared" si="312"/>
        <v/>
      </c>
      <c r="I5024" s="11" t="str">
        <f t="shared" si="313"/>
        <v/>
      </c>
      <c r="J5024" s="11" t="str">
        <f t="shared" si="314"/>
        <v/>
      </c>
      <c r="K5024" s="11">
        <f t="shared" si="315"/>
        <v>0</v>
      </c>
    </row>
    <row r="5025" spans="1:11" s="11" customFormat="1">
      <c r="A5025" s="32">
        <v>2018</v>
      </c>
      <c r="B5025" s="32">
        <v>10298</v>
      </c>
      <c r="C5025" s="33" t="s">
        <v>563</v>
      </c>
      <c r="D5025" s="33" t="s">
        <v>564</v>
      </c>
      <c r="E5025" s="34">
        <v>674996</v>
      </c>
      <c r="F5025" s="35">
        <v>1.022</v>
      </c>
      <c r="G5025" s="34" t="s">
        <v>364</v>
      </c>
      <c r="H5025" s="14" t="str">
        <f t="shared" si="312"/>
        <v/>
      </c>
      <c r="I5025" s="11" t="str">
        <f t="shared" si="313"/>
        <v/>
      </c>
      <c r="J5025" s="11" t="str">
        <f t="shared" si="314"/>
        <v/>
      </c>
      <c r="K5025" s="11">
        <f t="shared" si="315"/>
        <v>0</v>
      </c>
    </row>
    <row r="5026" spans="1:11" s="11" customFormat="1">
      <c r="A5026" s="32">
        <v>2018</v>
      </c>
      <c r="B5026" s="32">
        <v>10298</v>
      </c>
      <c r="C5026" s="33" t="s">
        <v>563</v>
      </c>
      <c r="D5026" s="33" t="s">
        <v>564</v>
      </c>
      <c r="E5026" s="34">
        <v>514303</v>
      </c>
      <c r="F5026" s="35">
        <v>1.034</v>
      </c>
      <c r="G5026" s="34" t="s">
        <v>364</v>
      </c>
      <c r="H5026" s="14" t="str">
        <f t="shared" si="312"/>
        <v/>
      </c>
      <c r="I5026" s="11" t="str">
        <f t="shared" si="313"/>
        <v/>
      </c>
      <c r="J5026" s="11" t="str">
        <f t="shared" si="314"/>
        <v/>
      </c>
      <c r="K5026" s="11">
        <f t="shared" si="315"/>
        <v>0</v>
      </c>
    </row>
    <row r="5027" spans="1:11" s="11" customFormat="1">
      <c r="A5027" s="32">
        <v>2018</v>
      </c>
      <c r="B5027" s="32">
        <v>10298</v>
      </c>
      <c r="C5027" s="33" t="s">
        <v>563</v>
      </c>
      <c r="D5027" s="33" t="s">
        <v>564</v>
      </c>
      <c r="E5027" s="34">
        <v>408259</v>
      </c>
      <c r="F5027" s="35">
        <v>1.028</v>
      </c>
      <c r="G5027" s="34" t="s">
        <v>364</v>
      </c>
      <c r="H5027" s="14" t="str">
        <f t="shared" si="312"/>
        <v/>
      </c>
      <c r="I5027" s="11" t="str">
        <f t="shared" si="313"/>
        <v/>
      </c>
      <c r="J5027" s="11" t="str">
        <f t="shared" si="314"/>
        <v/>
      </c>
      <c r="K5027" s="11">
        <f t="shared" si="315"/>
        <v>0</v>
      </c>
    </row>
    <row r="5028" spans="1:11" s="11" customFormat="1">
      <c r="A5028" s="32">
        <v>2018</v>
      </c>
      <c r="B5028" s="32">
        <v>10307</v>
      </c>
      <c r="C5028" s="33" t="s">
        <v>565</v>
      </c>
      <c r="D5028" s="33" t="s">
        <v>566</v>
      </c>
      <c r="E5028" s="34">
        <v>1761</v>
      </c>
      <c r="F5028" s="35">
        <v>5.76</v>
      </c>
      <c r="G5028" s="34" t="s">
        <v>364</v>
      </c>
      <c r="H5028" s="14" t="str">
        <f t="shared" si="312"/>
        <v/>
      </c>
      <c r="I5028" s="11" t="str">
        <f t="shared" si="313"/>
        <v/>
      </c>
      <c r="J5028" s="11" t="str">
        <f t="shared" si="314"/>
        <v/>
      </c>
      <c r="K5028" s="11">
        <f t="shared" si="315"/>
        <v>0</v>
      </c>
    </row>
    <row r="5029" spans="1:11" s="11" customFormat="1">
      <c r="A5029" s="32">
        <v>2018</v>
      </c>
      <c r="B5029" s="32">
        <v>10308</v>
      </c>
      <c r="C5029" s="33" t="s">
        <v>563</v>
      </c>
      <c r="D5029" s="33" t="s">
        <v>564</v>
      </c>
      <c r="E5029" s="34">
        <v>16061</v>
      </c>
      <c r="F5029" s="35">
        <v>1.028</v>
      </c>
      <c r="G5029" s="34" t="s">
        <v>364</v>
      </c>
      <c r="H5029" s="14" t="str">
        <f t="shared" si="312"/>
        <v/>
      </c>
      <c r="I5029" s="11" t="str">
        <f t="shared" si="313"/>
        <v/>
      </c>
      <c r="J5029" s="11" t="str">
        <f t="shared" si="314"/>
        <v/>
      </c>
      <c r="K5029" s="11">
        <f t="shared" si="315"/>
        <v>0</v>
      </c>
    </row>
    <row r="5030" spans="1:11" s="11" customFormat="1">
      <c r="A5030" s="32">
        <v>2018</v>
      </c>
      <c r="B5030" s="32">
        <v>10328</v>
      </c>
      <c r="C5030" s="33" t="s">
        <v>563</v>
      </c>
      <c r="D5030" s="33" t="s">
        <v>564</v>
      </c>
      <c r="E5030" s="34">
        <v>137278</v>
      </c>
      <c r="F5030" s="35">
        <v>1.0389999999999999</v>
      </c>
      <c r="G5030" s="34" t="s">
        <v>364</v>
      </c>
      <c r="H5030" s="14" t="str">
        <f t="shared" si="312"/>
        <v/>
      </c>
      <c r="I5030" s="11" t="str">
        <f t="shared" si="313"/>
        <v/>
      </c>
      <c r="J5030" s="11" t="str">
        <f t="shared" si="314"/>
        <v/>
      </c>
      <c r="K5030" s="11">
        <f t="shared" si="315"/>
        <v>0</v>
      </c>
    </row>
    <row r="5031" spans="1:11" s="11" customFormat="1">
      <c r="A5031" s="32">
        <v>2018</v>
      </c>
      <c r="B5031" s="32">
        <v>10328</v>
      </c>
      <c r="C5031" s="33" t="s">
        <v>563</v>
      </c>
      <c r="D5031" s="33" t="s">
        <v>564</v>
      </c>
      <c r="E5031" s="34">
        <v>52766</v>
      </c>
      <c r="F5031" s="35">
        <v>1.0389999999999999</v>
      </c>
      <c r="G5031" s="34" t="s">
        <v>364</v>
      </c>
      <c r="H5031" s="14" t="str">
        <f t="shared" si="312"/>
        <v/>
      </c>
      <c r="I5031" s="11" t="str">
        <f t="shared" si="313"/>
        <v/>
      </c>
      <c r="J5031" s="11" t="str">
        <f t="shared" si="314"/>
        <v/>
      </c>
      <c r="K5031" s="11">
        <f t="shared" si="315"/>
        <v>0</v>
      </c>
    </row>
    <row r="5032" spans="1:11" s="11" customFormat="1">
      <c r="A5032" s="32">
        <v>2018</v>
      </c>
      <c r="B5032" s="32">
        <v>10328</v>
      </c>
      <c r="C5032" s="33" t="s">
        <v>563</v>
      </c>
      <c r="D5032" s="33" t="s">
        <v>564</v>
      </c>
      <c r="E5032" s="34">
        <v>162114</v>
      </c>
      <c r="F5032" s="35">
        <v>1.0389999999999999</v>
      </c>
      <c r="G5032" s="34" t="s">
        <v>364</v>
      </c>
      <c r="H5032" s="14" t="str">
        <f t="shared" si="312"/>
        <v/>
      </c>
      <c r="I5032" s="11" t="str">
        <f t="shared" si="313"/>
        <v/>
      </c>
      <c r="J5032" s="11" t="str">
        <f t="shared" si="314"/>
        <v/>
      </c>
      <c r="K5032" s="11">
        <f t="shared" si="315"/>
        <v>0</v>
      </c>
    </row>
    <row r="5033" spans="1:11" s="11" customFormat="1">
      <c r="A5033" s="32">
        <v>2018</v>
      </c>
      <c r="B5033" s="32">
        <v>10328</v>
      </c>
      <c r="C5033" s="33" t="s">
        <v>563</v>
      </c>
      <c r="D5033" s="33" t="s">
        <v>564</v>
      </c>
      <c r="E5033" s="34">
        <v>196654</v>
      </c>
      <c r="F5033" s="35">
        <v>1.0389999999999999</v>
      </c>
      <c r="G5033" s="34" t="s">
        <v>364</v>
      </c>
      <c r="H5033" s="14" t="str">
        <f t="shared" si="312"/>
        <v/>
      </c>
      <c r="I5033" s="11" t="str">
        <f t="shared" si="313"/>
        <v/>
      </c>
      <c r="J5033" s="11" t="str">
        <f t="shared" si="314"/>
        <v/>
      </c>
      <c r="K5033" s="11">
        <f t="shared" si="315"/>
        <v>0</v>
      </c>
    </row>
    <row r="5034" spans="1:11" s="11" customFormat="1">
      <c r="A5034" s="32">
        <v>2018</v>
      </c>
      <c r="B5034" s="32">
        <v>10360</v>
      </c>
      <c r="C5034" s="33" t="s">
        <v>563</v>
      </c>
      <c r="D5034" s="33" t="s">
        <v>564</v>
      </c>
      <c r="E5034" s="34">
        <v>231687</v>
      </c>
      <c r="F5034" s="35">
        <v>1.038</v>
      </c>
      <c r="G5034" s="34" t="s">
        <v>364</v>
      </c>
      <c r="H5034" s="14" t="str">
        <f t="shared" si="312"/>
        <v/>
      </c>
      <c r="I5034" s="11" t="str">
        <f t="shared" si="313"/>
        <v/>
      </c>
      <c r="J5034" s="11" t="str">
        <f t="shared" si="314"/>
        <v/>
      </c>
      <c r="K5034" s="11">
        <f t="shared" si="315"/>
        <v>0</v>
      </c>
    </row>
    <row r="5035" spans="1:11" s="11" customFormat="1">
      <c r="A5035" s="32">
        <v>2018</v>
      </c>
      <c r="B5035" s="32">
        <v>10362</v>
      </c>
      <c r="C5035" s="33" t="s">
        <v>363</v>
      </c>
      <c r="D5035" s="33" t="s">
        <v>354</v>
      </c>
      <c r="E5035" s="34">
        <v>14996</v>
      </c>
      <c r="F5035" s="35">
        <v>17.172000000000001</v>
      </c>
      <c r="G5035" s="34" t="s">
        <v>364</v>
      </c>
      <c r="H5035" s="14" t="str">
        <f t="shared" si="312"/>
        <v/>
      </c>
      <c r="I5035" s="11" t="str">
        <f t="shared" si="313"/>
        <v/>
      </c>
      <c r="J5035" s="11" t="str">
        <f t="shared" si="314"/>
        <v/>
      </c>
      <c r="K5035" s="11">
        <f t="shared" si="315"/>
        <v>0</v>
      </c>
    </row>
    <row r="5036" spans="1:11" s="11" customFormat="1">
      <c r="A5036" s="32">
        <v>2018</v>
      </c>
      <c r="B5036" s="32">
        <v>10362</v>
      </c>
      <c r="C5036" s="33" t="s">
        <v>363</v>
      </c>
      <c r="D5036" s="33" t="s">
        <v>354</v>
      </c>
      <c r="E5036" s="34">
        <v>15267</v>
      </c>
      <c r="F5036" s="35">
        <v>17.058</v>
      </c>
      <c r="G5036" s="34" t="s">
        <v>364</v>
      </c>
      <c r="H5036" s="14" t="str">
        <f t="shared" si="312"/>
        <v/>
      </c>
      <c r="I5036" s="11" t="str">
        <f t="shared" si="313"/>
        <v/>
      </c>
      <c r="J5036" s="11" t="str">
        <f t="shared" si="314"/>
        <v/>
      </c>
      <c r="K5036" s="11">
        <f t="shared" si="315"/>
        <v>0</v>
      </c>
    </row>
    <row r="5037" spans="1:11" s="11" customFormat="1">
      <c r="A5037" s="32">
        <v>2018</v>
      </c>
      <c r="B5037" s="32">
        <v>10362</v>
      </c>
      <c r="C5037" s="33" t="s">
        <v>563</v>
      </c>
      <c r="D5037" s="33" t="s">
        <v>564</v>
      </c>
      <c r="E5037" s="34">
        <v>250462</v>
      </c>
      <c r="F5037" s="35">
        <v>1.006</v>
      </c>
      <c r="G5037" s="34" t="s">
        <v>364</v>
      </c>
      <c r="H5037" s="14" t="str">
        <f t="shared" si="312"/>
        <v/>
      </c>
      <c r="I5037" s="11" t="str">
        <f t="shared" si="313"/>
        <v/>
      </c>
      <c r="J5037" s="11" t="str">
        <f t="shared" si="314"/>
        <v/>
      </c>
      <c r="K5037" s="11">
        <f t="shared" si="315"/>
        <v>0</v>
      </c>
    </row>
    <row r="5038" spans="1:11" s="11" customFormat="1">
      <c r="A5038" s="32">
        <v>2018</v>
      </c>
      <c r="B5038" s="32">
        <v>10377</v>
      </c>
      <c r="C5038" s="33" t="s">
        <v>353</v>
      </c>
      <c r="D5038" s="33" t="s">
        <v>354</v>
      </c>
      <c r="E5038" s="34">
        <v>11464</v>
      </c>
      <c r="F5038" s="35">
        <v>25.92</v>
      </c>
      <c r="G5038" s="34" t="s">
        <v>364</v>
      </c>
      <c r="H5038" s="14" t="str">
        <f t="shared" si="312"/>
        <v/>
      </c>
      <c r="I5038" s="11" t="str">
        <f t="shared" si="313"/>
        <v/>
      </c>
      <c r="J5038" s="11" t="str">
        <f t="shared" si="314"/>
        <v/>
      </c>
      <c r="K5038" s="11">
        <f t="shared" si="315"/>
        <v>0</v>
      </c>
    </row>
    <row r="5039" spans="1:11" s="11" customFormat="1">
      <c r="A5039" s="32">
        <v>2018</v>
      </c>
      <c r="B5039" s="32">
        <v>10377</v>
      </c>
      <c r="C5039" s="33" t="s">
        <v>353</v>
      </c>
      <c r="D5039" s="33" t="s">
        <v>354</v>
      </c>
      <c r="E5039" s="34">
        <v>260</v>
      </c>
      <c r="F5039" s="35">
        <v>25.92</v>
      </c>
      <c r="G5039" s="34" t="s">
        <v>364</v>
      </c>
      <c r="H5039" s="14" t="str">
        <f t="shared" si="312"/>
        <v/>
      </c>
      <c r="I5039" s="11" t="str">
        <f t="shared" si="313"/>
        <v/>
      </c>
      <c r="J5039" s="11" t="str">
        <f t="shared" si="314"/>
        <v/>
      </c>
      <c r="K5039" s="11">
        <f t="shared" si="315"/>
        <v>0</v>
      </c>
    </row>
    <row r="5040" spans="1:11" s="11" customFormat="1">
      <c r="A5040" s="32">
        <v>2018</v>
      </c>
      <c r="B5040" s="32">
        <v>10377</v>
      </c>
      <c r="C5040" s="33" t="s">
        <v>353</v>
      </c>
      <c r="D5040" s="33" t="s">
        <v>354</v>
      </c>
      <c r="E5040" s="34">
        <v>1056</v>
      </c>
      <c r="F5040" s="35">
        <v>25.66</v>
      </c>
      <c r="G5040" s="34" t="s">
        <v>364</v>
      </c>
      <c r="H5040" s="14" t="str">
        <f t="shared" si="312"/>
        <v/>
      </c>
      <c r="I5040" s="11" t="str">
        <f t="shared" si="313"/>
        <v/>
      </c>
      <c r="J5040" s="11" t="str">
        <f t="shared" si="314"/>
        <v/>
      </c>
      <c r="K5040" s="11">
        <f t="shared" si="315"/>
        <v>0</v>
      </c>
    </row>
    <row r="5041" spans="1:11" s="11" customFormat="1">
      <c r="A5041" s="32">
        <v>2018</v>
      </c>
      <c r="B5041" s="32">
        <v>10377</v>
      </c>
      <c r="C5041" s="33" t="s">
        <v>353</v>
      </c>
      <c r="D5041" s="33" t="s">
        <v>354</v>
      </c>
      <c r="E5041" s="34">
        <v>1381</v>
      </c>
      <c r="F5041" s="35">
        <v>25.4</v>
      </c>
      <c r="G5041" s="34" t="s">
        <v>364</v>
      </c>
      <c r="H5041" s="14" t="str">
        <f t="shared" si="312"/>
        <v/>
      </c>
      <c r="I5041" s="11" t="str">
        <f t="shared" si="313"/>
        <v/>
      </c>
      <c r="J5041" s="11" t="str">
        <f t="shared" si="314"/>
        <v/>
      </c>
      <c r="K5041" s="11">
        <f t="shared" si="315"/>
        <v>0</v>
      </c>
    </row>
    <row r="5042" spans="1:11" s="11" customFormat="1">
      <c r="A5042" s="32">
        <v>2018</v>
      </c>
      <c r="B5042" s="32">
        <v>10378</v>
      </c>
      <c r="C5042" s="33" t="s">
        <v>353</v>
      </c>
      <c r="D5042" s="33" t="s">
        <v>354</v>
      </c>
      <c r="E5042" s="34">
        <v>1623</v>
      </c>
      <c r="F5042" s="35">
        <v>26.626000000000001</v>
      </c>
      <c r="G5042" s="34" t="s">
        <v>364</v>
      </c>
      <c r="H5042" s="14" t="str">
        <f t="shared" si="312"/>
        <v/>
      </c>
      <c r="I5042" s="11" t="str">
        <f t="shared" si="313"/>
        <v/>
      </c>
      <c r="J5042" s="11" t="str">
        <f t="shared" si="314"/>
        <v/>
      </c>
      <c r="K5042" s="11">
        <f t="shared" si="315"/>
        <v>0</v>
      </c>
    </row>
    <row r="5043" spans="1:11" s="11" customFormat="1">
      <c r="A5043" s="32">
        <v>2018</v>
      </c>
      <c r="B5043" s="32">
        <v>10378</v>
      </c>
      <c r="C5043" s="33" t="s">
        <v>353</v>
      </c>
      <c r="D5043" s="33" t="s">
        <v>354</v>
      </c>
      <c r="E5043" s="34">
        <v>2979</v>
      </c>
      <c r="F5043" s="35">
        <v>26.297999999999998</v>
      </c>
      <c r="G5043" s="34" t="s">
        <v>364</v>
      </c>
      <c r="H5043" s="14" t="str">
        <f t="shared" si="312"/>
        <v/>
      </c>
      <c r="I5043" s="11" t="str">
        <f t="shared" si="313"/>
        <v/>
      </c>
      <c r="J5043" s="11" t="str">
        <f t="shared" si="314"/>
        <v/>
      </c>
      <c r="K5043" s="11">
        <f t="shared" si="315"/>
        <v>0</v>
      </c>
    </row>
    <row r="5044" spans="1:11" s="11" customFormat="1">
      <c r="A5044" s="32">
        <v>2018</v>
      </c>
      <c r="B5044" s="32">
        <v>10379</v>
      </c>
      <c r="C5044" s="33" t="s">
        <v>353</v>
      </c>
      <c r="D5044" s="33" t="s">
        <v>354</v>
      </c>
      <c r="E5044" s="34">
        <v>650</v>
      </c>
      <c r="F5044" s="35">
        <v>27.306000000000001</v>
      </c>
      <c r="G5044" s="34" t="s">
        <v>364</v>
      </c>
      <c r="H5044" s="14" t="str">
        <f t="shared" si="312"/>
        <v/>
      </c>
      <c r="I5044" s="11" t="str">
        <f t="shared" si="313"/>
        <v/>
      </c>
      <c r="J5044" s="11" t="str">
        <f t="shared" si="314"/>
        <v/>
      </c>
      <c r="K5044" s="11">
        <f t="shared" si="315"/>
        <v>0</v>
      </c>
    </row>
    <row r="5045" spans="1:11" s="11" customFormat="1">
      <c r="A5045" s="32">
        <v>2018</v>
      </c>
      <c r="B5045" s="32">
        <v>10379</v>
      </c>
      <c r="C5045" s="33" t="s">
        <v>353</v>
      </c>
      <c r="D5045" s="33" t="s">
        <v>354</v>
      </c>
      <c r="E5045" s="34">
        <v>993</v>
      </c>
      <c r="F5045" s="35">
        <v>27.707999999999998</v>
      </c>
      <c r="G5045" s="34" t="s">
        <v>364</v>
      </c>
      <c r="H5045" s="14" t="str">
        <f t="shared" si="312"/>
        <v/>
      </c>
      <c r="I5045" s="11" t="str">
        <f t="shared" si="313"/>
        <v/>
      </c>
      <c r="J5045" s="11" t="str">
        <f t="shared" si="314"/>
        <v/>
      </c>
      <c r="K5045" s="11">
        <f t="shared" si="315"/>
        <v>0</v>
      </c>
    </row>
    <row r="5046" spans="1:11" s="11" customFormat="1">
      <c r="A5046" s="32">
        <v>2018</v>
      </c>
      <c r="B5046" s="32">
        <v>10384</v>
      </c>
      <c r="C5046" s="33" t="s">
        <v>353</v>
      </c>
      <c r="D5046" s="33" t="s">
        <v>354</v>
      </c>
      <c r="E5046" s="34">
        <v>4511</v>
      </c>
      <c r="F5046" s="35">
        <v>25.83</v>
      </c>
      <c r="G5046" s="34" t="s">
        <v>364</v>
      </c>
      <c r="H5046" s="14" t="str">
        <f t="shared" si="312"/>
        <v/>
      </c>
      <c r="I5046" s="11" t="str">
        <f t="shared" si="313"/>
        <v/>
      </c>
      <c r="J5046" s="11" t="str">
        <f t="shared" si="314"/>
        <v/>
      </c>
      <c r="K5046" s="11">
        <f t="shared" si="315"/>
        <v>0</v>
      </c>
    </row>
    <row r="5047" spans="1:11" s="11" customFormat="1">
      <c r="A5047" s="32">
        <v>2018</v>
      </c>
      <c r="B5047" s="32">
        <v>10398</v>
      </c>
      <c r="C5047" s="33" t="s">
        <v>563</v>
      </c>
      <c r="D5047" s="33" t="s">
        <v>564</v>
      </c>
      <c r="E5047" s="34">
        <v>27069</v>
      </c>
      <c r="F5047" s="35">
        <v>1.0649999999999999</v>
      </c>
      <c r="G5047" s="34" t="s">
        <v>364</v>
      </c>
      <c r="H5047" s="14" t="str">
        <f t="shared" si="312"/>
        <v/>
      </c>
      <c r="I5047" s="11" t="str">
        <f t="shared" si="313"/>
        <v/>
      </c>
      <c r="J5047" s="11" t="str">
        <f t="shared" si="314"/>
        <v/>
      </c>
      <c r="K5047" s="11">
        <f t="shared" si="315"/>
        <v>0</v>
      </c>
    </row>
    <row r="5048" spans="1:11" s="11" customFormat="1">
      <c r="A5048" s="32">
        <v>2018</v>
      </c>
      <c r="B5048" s="32">
        <v>10464</v>
      </c>
      <c r="C5048" s="33" t="s">
        <v>565</v>
      </c>
      <c r="D5048" s="33" t="s">
        <v>566</v>
      </c>
      <c r="E5048" s="34">
        <v>226</v>
      </c>
      <c r="F5048" s="35">
        <v>5.8</v>
      </c>
      <c r="G5048" s="34" t="s">
        <v>364</v>
      </c>
      <c r="H5048" s="14" t="str">
        <f t="shared" si="312"/>
        <v/>
      </c>
      <c r="I5048" s="11" t="str">
        <f t="shared" si="313"/>
        <v/>
      </c>
      <c r="J5048" s="11" t="str">
        <f t="shared" si="314"/>
        <v/>
      </c>
      <c r="K5048" s="11">
        <f t="shared" si="315"/>
        <v>0</v>
      </c>
    </row>
    <row r="5049" spans="1:11" s="11" customFormat="1">
      <c r="A5049" s="32">
        <v>2018</v>
      </c>
      <c r="B5049" s="32">
        <v>10495</v>
      </c>
      <c r="C5049" s="33" t="s">
        <v>353</v>
      </c>
      <c r="D5049" s="33" t="s">
        <v>354</v>
      </c>
      <c r="E5049" s="34">
        <v>8004</v>
      </c>
      <c r="F5049" s="35">
        <v>25.4</v>
      </c>
      <c r="G5049" s="34" t="s">
        <v>364</v>
      </c>
      <c r="H5049" s="14" t="str">
        <f t="shared" si="312"/>
        <v/>
      </c>
      <c r="I5049" s="11" t="str">
        <f t="shared" si="313"/>
        <v/>
      </c>
      <c r="J5049" s="11" t="str">
        <f t="shared" si="314"/>
        <v/>
      </c>
      <c r="K5049" s="11">
        <f t="shared" si="315"/>
        <v>0</v>
      </c>
    </row>
    <row r="5050" spans="1:11" s="11" customFormat="1">
      <c r="A5050" s="32">
        <v>2018</v>
      </c>
      <c r="B5050" s="32">
        <v>10495</v>
      </c>
      <c r="C5050" s="33" t="s">
        <v>567</v>
      </c>
      <c r="D5050" s="33" t="s">
        <v>566</v>
      </c>
      <c r="E5050" s="34">
        <v>1641</v>
      </c>
      <c r="F5050" s="35">
        <v>6.25</v>
      </c>
      <c r="G5050" s="34" t="s">
        <v>364</v>
      </c>
      <c r="H5050" s="14" t="str">
        <f t="shared" si="312"/>
        <v/>
      </c>
      <c r="I5050" s="11" t="str">
        <f t="shared" si="313"/>
        <v/>
      </c>
      <c r="J5050" s="11" t="str">
        <f t="shared" si="314"/>
        <v/>
      </c>
      <c r="K5050" s="11">
        <f t="shared" si="315"/>
        <v>0</v>
      </c>
    </row>
    <row r="5051" spans="1:11" s="11" customFormat="1">
      <c r="A5051" s="32">
        <v>2018</v>
      </c>
      <c r="B5051" s="32">
        <v>10496</v>
      </c>
      <c r="C5051" s="33" t="s">
        <v>563</v>
      </c>
      <c r="D5051" s="33" t="s">
        <v>564</v>
      </c>
      <c r="E5051" s="34">
        <v>629510</v>
      </c>
      <c r="F5051" s="35">
        <v>1.03</v>
      </c>
      <c r="G5051" s="34" t="s">
        <v>364</v>
      </c>
      <c r="H5051" s="14" t="str">
        <f t="shared" si="312"/>
        <v/>
      </c>
      <c r="I5051" s="11" t="str">
        <f t="shared" si="313"/>
        <v/>
      </c>
      <c r="J5051" s="11" t="str">
        <f t="shared" si="314"/>
        <v/>
      </c>
      <c r="K5051" s="11">
        <f t="shared" si="315"/>
        <v>0</v>
      </c>
    </row>
    <row r="5052" spans="1:11" s="11" customFormat="1">
      <c r="A5052" s="32">
        <v>2018</v>
      </c>
      <c r="B5052" s="32">
        <v>10554</v>
      </c>
      <c r="C5052" s="33" t="s">
        <v>563</v>
      </c>
      <c r="D5052" s="33" t="s">
        <v>564</v>
      </c>
      <c r="E5052" s="34">
        <v>119857</v>
      </c>
      <c r="F5052" s="35">
        <v>1.028</v>
      </c>
      <c r="G5052" s="34" t="s">
        <v>364</v>
      </c>
      <c r="H5052" s="14" t="str">
        <f t="shared" si="312"/>
        <v/>
      </c>
      <c r="I5052" s="11" t="str">
        <f t="shared" si="313"/>
        <v/>
      </c>
      <c r="J5052" s="11" t="str">
        <f t="shared" si="314"/>
        <v/>
      </c>
      <c r="K5052" s="11">
        <f t="shared" si="315"/>
        <v>0</v>
      </c>
    </row>
    <row r="5053" spans="1:11" s="11" customFormat="1">
      <c r="A5053" s="32">
        <v>2018</v>
      </c>
      <c r="B5053" s="32">
        <v>10554</v>
      </c>
      <c r="C5053" s="33" t="s">
        <v>563</v>
      </c>
      <c r="D5053" s="33" t="s">
        <v>564</v>
      </c>
      <c r="E5053" s="34">
        <v>1863775</v>
      </c>
      <c r="F5053" s="35">
        <v>1.028</v>
      </c>
      <c r="G5053" s="34" t="s">
        <v>364</v>
      </c>
      <c r="H5053" s="14" t="str">
        <f t="shared" si="312"/>
        <v/>
      </c>
      <c r="I5053" s="11" t="str">
        <f t="shared" si="313"/>
        <v/>
      </c>
      <c r="J5053" s="11" t="str">
        <f t="shared" si="314"/>
        <v/>
      </c>
      <c r="K5053" s="11">
        <f t="shared" si="315"/>
        <v>0</v>
      </c>
    </row>
    <row r="5054" spans="1:11" s="11" customFormat="1">
      <c r="A5054" s="32">
        <v>2018</v>
      </c>
      <c r="B5054" s="32">
        <v>10566</v>
      </c>
      <c r="C5054" s="33" t="s">
        <v>353</v>
      </c>
      <c r="D5054" s="33" t="s">
        <v>354</v>
      </c>
      <c r="E5054" s="34">
        <v>22447</v>
      </c>
      <c r="F5054" s="35">
        <v>26.07</v>
      </c>
      <c r="G5054" s="34" t="s">
        <v>364</v>
      </c>
      <c r="H5054" s="14" t="str">
        <f t="shared" si="312"/>
        <v/>
      </c>
      <c r="I5054" s="11" t="str">
        <f t="shared" si="313"/>
        <v/>
      </c>
      <c r="J5054" s="11" t="str">
        <f t="shared" si="314"/>
        <v/>
      </c>
      <c r="K5054" s="11">
        <f t="shared" si="315"/>
        <v>0</v>
      </c>
    </row>
    <row r="5055" spans="1:11" s="11" customFormat="1">
      <c r="A5055" s="32">
        <v>2018</v>
      </c>
      <c r="B5055" s="32">
        <v>10566</v>
      </c>
      <c r="C5055" s="33" t="s">
        <v>353</v>
      </c>
      <c r="D5055" s="33" t="s">
        <v>354</v>
      </c>
      <c r="E5055" s="34">
        <v>9871</v>
      </c>
      <c r="F5055" s="35">
        <v>27.54</v>
      </c>
      <c r="G5055" s="34" t="s">
        <v>364</v>
      </c>
      <c r="H5055" s="14" t="str">
        <f t="shared" si="312"/>
        <v/>
      </c>
      <c r="I5055" s="11" t="str">
        <f t="shared" si="313"/>
        <v/>
      </c>
      <c r="J5055" s="11" t="str">
        <f t="shared" si="314"/>
        <v/>
      </c>
      <c r="K5055" s="11">
        <f t="shared" si="315"/>
        <v>0</v>
      </c>
    </row>
    <row r="5056" spans="1:11" s="11" customFormat="1">
      <c r="A5056" s="32">
        <v>2018</v>
      </c>
      <c r="B5056" s="32">
        <v>10603</v>
      </c>
      <c r="C5056" s="33" t="s">
        <v>365</v>
      </c>
      <c r="D5056" s="33" t="s">
        <v>354</v>
      </c>
      <c r="E5056" s="34">
        <v>32943</v>
      </c>
      <c r="F5056" s="35">
        <v>12.3</v>
      </c>
      <c r="G5056" s="34" t="s">
        <v>364</v>
      </c>
      <c r="H5056" s="14" t="str">
        <f t="shared" si="312"/>
        <v/>
      </c>
      <c r="I5056" s="11" t="str">
        <f t="shared" si="313"/>
        <v/>
      </c>
      <c r="J5056" s="11" t="str">
        <f t="shared" si="314"/>
        <v/>
      </c>
      <c r="K5056" s="11">
        <f t="shared" si="315"/>
        <v>0</v>
      </c>
    </row>
    <row r="5057" spans="1:11" s="11" customFormat="1">
      <c r="A5057" s="32">
        <v>2018</v>
      </c>
      <c r="B5057" s="32">
        <v>10603</v>
      </c>
      <c r="C5057" s="33" t="s">
        <v>563</v>
      </c>
      <c r="D5057" s="33" t="s">
        <v>564</v>
      </c>
      <c r="E5057" s="34">
        <v>252</v>
      </c>
      <c r="F5057" s="35">
        <v>1.04</v>
      </c>
      <c r="G5057" s="34" t="s">
        <v>364</v>
      </c>
      <c r="H5057" s="14" t="str">
        <f t="shared" si="312"/>
        <v/>
      </c>
      <c r="I5057" s="11" t="str">
        <f t="shared" si="313"/>
        <v/>
      </c>
      <c r="J5057" s="11" t="str">
        <f t="shared" si="314"/>
        <v/>
      </c>
      <c r="K5057" s="11">
        <f t="shared" si="315"/>
        <v>0</v>
      </c>
    </row>
    <row r="5058" spans="1:11" s="11" customFormat="1">
      <c r="A5058" s="32">
        <v>2018</v>
      </c>
      <c r="B5058" s="32">
        <v>10641</v>
      </c>
      <c r="C5058" s="33" t="s">
        <v>365</v>
      </c>
      <c r="D5058" s="33" t="s">
        <v>354</v>
      </c>
      <c r="E5058" s="34">
        <v>42689</v>
      </c>
      <c r="F5058" s="35">
        <v>7</v>
      </c>
      <c r="G5058" s="34" t="s">
        <v>364</v>
      </c>
      <c r="H5058" s="14" t="str">
        <f t="shared" si="312"/>
        <v/>
      </c>
      <c r="I5058" s="11" t="str">
        <f t="shared" si="313"/>
        <v/>
      </c>
      <c r="J5058" s="11" t="str">
        <f t="shared" si="314"/>
        <v/>
      </c>
      <c r="K5058" s="11">
        <f t="shared" si="315"/>
        <v>0</v>
      </c>
    </row>
    <row r="5059" spans="1:11" s="11" customFormat="1">
      <c r="A5059" s="32">
        <v>2018</v>
      </c>
      <c r="B5059" s="32">
        <v>10641</v>
      </c>
      <c r="C5059" s="33" t="s">
        <v>563</v>
      </c>
      <c r="D5059" s="33" t="s">
        <v>564</v>
      </c>
      <c r="E5059" s="34">
        <v>2278</v>
      </c>
      <c r="F5059" s="35">
        <v>1</v>
      </c>
      <c r="G5059" s="34" t="s">
        <v>364</v>
      </c>
      <c r="H5059" s="14" t="str">
        <f t="shared" si="312"/>
        <v/>
      </c>
      <c r="I5059" s="11" t="str">
        <f t="shared" si="313"/>
        <v/>
      </c>
      <c r="J5059" s="11" t="str">
        <f t="shared" si="314"/>
        <v/>
      </c>
      <c r="K5059" s="11">
        <f t="shared" si="315"/>
        <v>0</v>
      </c>
    </row>
    <row r="5060" spans="1:11" s="11" customFormat="1">
      <c r="A5060" s="32">
        <v>2018</v>
      </c>
      <c r="B5060" s="32">
        <v>10671</v>
      </c>
      <c r="C5060" s="33" t="s">
        <v>353</v>
      </c>
      <c r="D5060" s="33" t="s">
        <v>354</v>
      </c>
      <c r="E5060" s="34">
        <v>1283</v>
      </c>
      <c r="F5060" s="35">
        <v>17.649999999999999</v>
      </c>
      <c r="G5060" s="34" t="s">
        <v>364</v>
      </c>
      <c r="H5060" s="14" t="str">
        <f t="shared" si="312"/>
        <v/>
      </c>
      <c r="I5060" s="11" t="str">
        <f t="shared" si="313"/>
        <v/>
      </c>
      <c r="J5060" s="11" t="str">
        <f t="shared" si="314"/>
        <v/>
      </c>
      <c r="K5060" s="11">
        <f t="shared" si="315"/>
        <v>0</v>
      </c>
    </row>
    <row r="5061" spans="1:11" s="11" customFormat="1">
      <c r="A5061" s="32">
        <v>2018</v>
      </c>
      <c r="B5061" s="32">
        <v>10671</v>
      </c>
      <c r="C5061" s="33" t="s">
        <v>363</v>
      </c>
      <c r="D5061" s="33" t="s">
        <v>354</v>
      </c>
      <c r="E5061" s="34">
        <v>41867</v>
      </c>
      <c r="F5061" s="35">
        <v>16.88</v>
      </c>
      <c r="G5061" s="34" t="s">
        <v>364</v>
      </c>
      <c r="H5061" s="14" t="str">
        <f t="shared" si="312"/>
        <v/>
      </c>
      <c r="I5061" s="11" t="str">
        <f t="shared" si="313"/>
        <v/>
      </c>
      <c r="J5061" s="11" t="str">
        <f t="shared" si="314"/>
        <v/>
      </c>
      <c r="K5061" s="11">
        <f t="shared" si="315"/>
        <v>0</v>
      </c>
    </row>
    <row r="5062" spans="1:11" s="11" customFormat="1">
      <c r="A5062" s="32">
        <v>2018</v>
      </c>
      <c r="B5062" s="32">
        <v>10673</v>
      </c>
      <c r="C5062" s="33" t="s">
        <v>363</v>
      </c>
      <c r="D5062" s="33" t="s">
        <v>354</v>
      </c>
      <c r="E5062" s="34">
        <v>61308</v>
      </c>
      <c r="F5062" s="35">
        <v>19.48</v>
      </c>
      <c r="G5062" s="34" t="s">
        <v>364</v>
      </c>
      <c r="H5062" s="14" t="str">
        <f t="shared" ref="H5062:H5125" si="316">IF(I5062="","",G5062/100*F5062*E5062)</f>
        <v/>
      </c>
      <c r="I5062" s="11" t="str">
        <f t="shared" ref="I5062:I5125" si="317">IF(OR(G5062=".",F5062=".",E5062="."),"",E5062)</f>
        <v/>
      </c>
      <c r="J5062" s="11" t="str">
        <f t="shared" ref="J5062:J5125" si="318">IF(I5062="","",F5062*I5062)</f>
        <v/>
      </c>
      <c r="K5062" s="11">
        <f t="shared" ref="K5062:K5125" si="319">IF(C5062="LIG",1,0)</f>
        <v>0</v>
      </c>
    </row>
    <row r="5063" spans="1:11" s="11" customFormat="1">
      <c r="A5063" s="32">
        <v>2018</v>
      </c>
      <c r="B5063" s="32">
        <v>10673</v>
      </c>
      <c r="C5063" s="33" t="s">
        <v>565</v>
      </c>
      <c r="D5063" s="33" t="s">
        <v>566</v>
      </c>
      <c r="E5063" s="34">
        <v>189</v>
      </c>
      <c r="F5063" s="35">
        <v>5.67</v>
      </c>
      <c r="G5063" s="34" t="s">
        <v>364</v>
      </c>
      <c r="H5063" s="14" t="str">
        <f t="shared" si="316"/>
        <v/>
      </c>
      <c r="I5063" s="11" t="str">
        <f t="shared" si="317"/>
        <v/>
      </c>
      <c r="J5063" s="11" t="str">
        <f t="shared" si="318"/>
        <v/>
      </c>
      <c r="K5063" s="11">
        <f t="shared" si="319"/>
        <v>0</v>
      </c>
    </row>
    <row r="5064" spans="1:11" s="11" customFormat="1">
      <c r="A5064" s="32">
        <v>2018</v>
      </c>
      <c r="B5064" s="32">
        <v>10678</v>
      </c>
      <c r="C5064" s="33" t="s">
        <v>353</v>
      </c>
      <c r="D5064" s="33" t="s">
        <v>354</v>
      </c>
      <c r="E5064" s="34">
        <v>1666</v>
      </c>
      <c r="F5064" s="35">
        <v>21.58</v>
      </c>
      <c r="G5064" s="34" t="s">
        <v>364</v>
      </c>
      <c r="H5064" s="14" t="str">
        <f t="shared" si="316"/>
        <v/>
      </c>
      <c r="I5064" s="11" t="str">
        <f t="shared" si="317"/>
        <v/>
      </c>
      <c r="J5064" s="11" t="str">
        <f t="shared" si="318"/>
        <v/>
      </c>
      <c r="K5064" s="11">
        <f t="shared" si="319"/>
        <v>0</v>
      </c>
    </row>
    <row r="5065" spans="1:11" s="11" customFormat="1">
      <c r="A5065" s="32">
        <v>2018</v>
      </c>
      <c r="B5065" s="32">
        <v>10678</v>
      </c>
      <c r="C5065" s="33" t="s">
        <v>353</v>
      </c>
      <c r="D5065" s="33" t="s">
        <v>354</v>
      </c>
      <c r="E5065" s="34">
        <v>20678</v>
      </c>
      <c r="F5065" s="35">
        <v>21.66</v>
      </c>
      <c r="G5065" s="34" t="s">
        <v>364</v>
      </c>
      <c r="H5065" s="14" t="str">
        <f t="shared" si="316"/>
        <v/>
      </c>
      <c r="I5065" s="11" t="str">
        <f t="shared" si="317"/>
        <v/>
      </c>
      <c r="J5065" s="11" t="str">
        <f t="shared" si="318"/>
        <v/>
      </c>
      <c r="K5065" s="11">
        <f t="shared" si="319"/>
        <v>0</v>
      </c>
    </row>
    <row r="5066" spans="1:11" s="11" customFormat="1">
      <c r="A5066" s="32">
        <v>2018</v>
      </c>
      <c r="B5066" s="32">
        <v>10678</v>
      </c>
      <c r="C5066" s="33" t="s">
        <v>353</v>
      </c>
      <c r="D5066" s="33" t="s">
        <v>354</v>
      </c>
      <c r="E5066" s="34">
        <v>26782</v>
      </c>
      <c r="F5066" s="35">
        <v>22.1</v>
      </c>
      <c r="G5066" s="34" t="s">
        <v>364</v>
      </c>
      <c r="H5066" s="14" t="str">
        <f t="shared" si="316"/>
        <v/>
      </c>
      <c r="I5066" s="11" t="str">
        <f t="shared" si="317"/>
        <v/>
      </c>
      <c r="J5066" s="11" t="str">
        <f t="shared" si="318"/>
        <v/>
      </c>
      <c r="K5066" s="11">
        <f t="shared" si="319"/>
        <v>0</v>
      </c>
    </row>
    <row r="5067" spans="1:11" s="11" customFormat="1">
      <c r="A5067" s="32">
        <v>2018</v>
      </c>
      <c r="B5067" s="32">
        <v>10682</v>
      </c>
      <c r="C5067" s="33" t="s">
        <v>563</v>
      </c>
      <c r="D5067" s="33" t="s">
        <v>564</v>
      </c>
      <c r="E5067" s="34">
        <v>81263</v>
      </c>
      <c r="F5067" s="35">
        <v>1.107</v>
      </c>
      <c r="G5067" s="34" t="s">
        <v>364</v>
      </c>
      <c r="H5067" s="14" t="str">
        <f t="shared" si="316"/>
        <v/>
      </c>
      <c r="I5067" s="11" t="str">
        <f t="shared" si="317"/>
        <v/>
      </c>
      <c r="J5067" s="11" t="str">
        <f t="shared" si="318"/>
        <v/>
      </c>
      <c r="K5067" s="11">
        <f t="shared" si="319"/>
        <v>0</v>
      </c>
    </row>
    <row r="5068" spans="1:11" s="11" customFormat="1">
      <c r="A5068" s="32">
        <v>2018</v>
      </c>
      <c r="B5068" s="32">
        <v>10684</v>
      </c>
      <c r="C5068" s="33" t="s">
        <v>353</v>
      </c>
      <c r="D5068" s="33" t="s">
        <v>354</v>
      </c>
      <c r="E5068" s="34">
        <v>21782</v>
      </c>
      <c r="F5068" s="35">
        <v>22.806000000000001</v>
      </c>
      <c r="G5068" s="34" t="s">
        <v>364</v>
      </c>
      <c r="H5068" s="14" t="str">
        <f t="shared" si="316"/>
        <v/>
      </c>
      <c r="I5068" s="11" t="str">
        <f t="shared" si="317"/>
        <v/>
      </c>
      <c r="J5068" s="11" t="str">
        <f t="shared" si="318"/>
        <v/>
      </c>
      <c r="K5068" s="11">
        <f t="shared" si="319"/>
        <v>0</v>
      </c>
    </row>
    <row r="5069" spans="1:11" s="11" customFormat="1">
      <c r="A5069" s="32">
        <v>2018</v>
      </c>
      <c r="B5069" s="32">
        <v>10684</v>
      </c>
      <c r="C5069" s="33" t="s">
        <v>563</v>
      </c>
      <c r="D5069" s="33" t="s">
        <v>564</v>
      </c>
      <c r="E5069" s="34">
        <v>18692</v>
      </c>
      <c r="F5069" s="35">
        <v>1.0169999999999999</v>
      </c>
      <c r="G5069" s="34" t="s">
        <v>364</v>
      </c>
      <c r="H5069" s="14" t="str">
        <f t="shared" si="316"/>
        <v/>
      </c>
      <c r="I5069" s="11" t="str">
        <f t="shared" si="317"/>
        <v/>
      </c>
      <c r="J5069" s="11" t="str">
        <f t="shared" si="318"/>
        <v/>
      </c>
      <c r="K5069" s="11">
        <f t="shared" si="319"/>
        <v>0</v>
      </c>
    </row>
    <row r="5070" spans="1:11" s="11" customFormat="1">
      <c r="A5070" s="32">
        <v>2018</v>
      </c>
      <c r="B5070" s="32">
        <v>10692</v>
      </c>
      <c r="C5070" s="33" t="s">
        <v>563</v>
      </c>
      <c r="D5070" s="33" t="s">
        <v>564</v>
      </c>
      <c r="E5070" s="34">
        <v>974475</v>
      </c>
      <c r="F5070" s="35">
        <v>1.0289999999999999</v>
      </c>
      <c r="G5070" s="34" t="s">
        <v>364</v>
      </c>
      <c r="H5070" s="14" t="str">
        <f t="shared" si="316"/>
        <v/>
      </c>
      <c r="I5070" s="11" t="str">
        <f t="shared" si="317"/>
        <v/>
      </c>
      <c r="J5070" s="11" t="str">
        <f t="shared" si="318"/>
        <v/>
      </c>
      <c r="K5070" s="11">
        <f t="shared" si="319"/>
        <v>0</v>
      </c>
    </row>
    <row r="5071" spans="1:11" s="11" customFormat="1">
      <c r="A5071" s="32">
        <v>2018</v>
      </c>
      <c r="B5071" s="32">
        <v>10692</v>
      </c>
      <c r="C5071" s="33" t="s">
        <v>563</v>
      </c>
      <c r="D5071" s="33" t="s">
        <v>564</v>
      </c>
      <c r="E5071" s="34">
        <v>1022841</v>
      </c>
      <c r="F5071" s="35">
        <v>1.0289999999999999</v>
      </c>
      <c r="G5071" s="34" t="s">
        <v>364</v>
      </c>
      <c r="H5071" s="14" t="str">
        <f t="shared" si="316"/>
        <v/>
      </c>
      <c r="I5071" s="11" t="str">
        <f t="shared" si="317"/>
        <v/>
      </c>
      <c r="J5071" s="11" t="str">
        <f t="shared" si="318"/>
        <v/>
      </c>
      <c r="K5071" s="11">
        <f t="shared" si="319"/>
        <v>0</v>
      </c>
    </row>
    <row r="5072" spans="1:11" s="11" customFormat="1">
      <c r="A5072" s="32">
        <v>2018</v>
      </c>
      <c r="B5072" s="32">
        <v>10692</v>
      </c>
      <c r="C5072" s="33" t="s">
        <v>563</v>
      </c>
      <c r="D5072" s="33" t="s">
        <v>564</v>
      </c>
      <c r="E5072" s="34">
        <v>201717</v>
      </c>
      <c r="F5072" s="35">
        <v>1.0289999999999999</v>
      </c>
      <c r="G5072" s="34" t="s">
        <v>364</v>
      </c>
      <c r="H5072" s="14" t="str">
        <f t="shared" si="316"/>
        <v/>
      </c>
      <c r="I5072" s="11" t="str">
        <f t="shared" si="317"/>
        <v/>
      </c>
      <c r="J5072" s="11" t="str">
        <f t="shared" si="318"/>
        <v/>
      </c>
      <c r="K5072" s="11">
        <f t="shared" si="319"/>
        <v>0</v>
      </c>
    </row>
    <row r="5073" spans="1:11" s="11" customFormat="1">
      <c r="A5073" s="32">
        <v>2018</v>
      </c>
      <c r="B5073" s="32">
        <v>10726</v>
      </c>
      <c r="C5073" s="33" t="s">
        <v>563</v>
      </c>
      <c r="D5073" s="33" t="s">
        <v>564</v>
      </c>
      <c r="E5073" s="34">
        <v>20</v>
      </c>
      <c r="F5073" s="35">
        <v>1.0309999999999999</v>
      </c>
      <c r="G5073" s="34" t="s">
        <v>364</v>
      </c>
      <c r="H5073" s="14" t="str">
        <f t="shared" si="316"/>
        <v/>
      </c>
      <c r="I5073" s="11" t="str">
        <f t="shared" si="317"/>
        <v/>
      </c>
      <c r="J5073" s="11" t="str">
        <f t="shared" si="318"/>
        <v/>
      </c>
      <c r="K5073" s="11">
        <f t="shared" si="319"/>
        <v>0</v>
      </c>
    </row>
    <row r="5074" spans="1:11" s="11" customFormat="1">
      <c r="A5074" s="32">
        <v>2018</v>
      </c>
      <c r="B5074" s="32">
        <v>10726</v>
      </c>
      <c r="C5074" s="33" t="s">
        <v>563</v>
      </c>
      <c r="D5074" s="33" t="s">
        <v>564</v>
      </c>
      <c r="E5074" s="34">
        <v>44</v>
      </c>
      <c r="F5074" s="35">
        <v>1.0269999999999999</v>
      </c>
      <c r="G5074" s="34" t="s">
        <v>364</v>
      </c>
      <c r="H5074" s="14" t="str">
        <f t="shared" si="316"/>
        <v/>
      </c>
      <c r="I5074" s="11" t="str">
        <f t="shared" si="317"/>
        <v/>
      </c>
      <c r="J5074" s="11" t="str">
        <f t="shared" si="318"/>
        <v/>
      </c>
      <c r="K5074" s="11">
        <f t="shared" si="319"/>
        <v>0</v>
      </c>
    </row>
    <row r="5075" spans="1:11" s="11" customFormat="1">
      <c r="A5075" s="32">
        <v>2018</v>
      </c>
      <c r="B5075" s="32">
        <v>10726</v>
      </c>
      <c r="C5075" s="33" t="s">
        <v>563</v>
      </c>
      <c r="D5075" s="33" t="s">
        <v>564</v>
      </c>
      <c r="E5075" s="34">
        <v>14319</v>
      </c>
      <c r="F5075" s="35">
        <v>1.0289999999999999</v>
      </c>
      <c r="G5075" s="34" t="s">
        <v>364</v>
      </c>
      <c r="H5075" s="14" t="str">
        <f t="shared" si="316"/>
        <v/>
      </c>
      <c r="I5075" s="11" t="str">
        <f t="shared" si="317"/>
        <v/>
      </c>
      <c r="J5075" s="11" t="str">
        <f t="shared" si="318"/>
        <v/>
      </c>
      <c r="K5075" s="11">
        <f t="shared" si="319"/>
        <v>0</v>
      </c>
    </row>
    <row r="5076" spans="1:11" s="11" customFormat="1">
      <c r="A5076" s="32">
        <v>2018</v>
      </c>
      <c r="B5076" s="32">
        <v>10726</v>
      </c>
      <c r="C5076" s="33" t="s">
        <v>563</v>
      </c>
      <c r="D5076" s="33" t="s">
        <v>564</v>
      </c>
      <c r="E5076" s="34">
        <v>12076</v>
      </c>
      <c r="F5076" s="35">
        <v>1.0289999999999999</v>
      </c>
      <c r="G5076" s="34" t="s">
        <v>364</v>
      </c>
      <c r="H5076" s="14" t="str">
        <f t="shared" si="316"/>
        <v/>
      </c>
      <c r="I5076" s="11" t="str">
        <f t="shared" si="317"/>
        <v/>
      </c>
      <c r="J5076" s="11" t="str">
        <f t="shared" si="318"/>
        <v/>
      </c>
      <c r="K5076" s="11">
        <f t="shared" si="319"/>
        <v>0</v>
      </c>
    </row>
    <row r="5077" spans="1:11" s="11" customFormat="1">
      <c r="A5077" s="32">
        <v>2018</v>
      </c>
      <c r="B5077" s="32">
        <v>10726</v>
      </c>
      <c r="C5077" s="33" t="s">
        <v>563</v>
      </c>
      <c r="D5077" s="33" t="s">
        <v>564</v>
      </c>
      <c r="E5077" s="34">
        <v>6341</v>
      </c>
      <c r="F5077" s="35">
        <v>1.0269999999999999</v>
      </c>
      <c r="G5077" s="34" t="s">
        <v>364</v>
      </c>
      <c r="H5077" s="14" t="str">
        <f t="shared" si="316"/>
        <v/>
      </c>
      <c r="I5077" s="11" t="str">
        <f t="shared" si="317"/>
        <v/>
      </c>
      <c r="J5077" s="11" t="str">
        <f t="shared" si="318"/>
        <v/>
      </c>
      <c r="K5077" s="11">
        <f t="shared" si="319"/>
        <v>0</v>
      </c>
    </row>
    <row r="5078" spans="1:11" s="11" customFormat="1">
      <c r="A5078" s="32">
        <v>2018</v>
      </c>
      <c r="B5078" s="32">
        <v>10726</v>
      </c>
      <c r="C5078" s="33" t="s">
        <v>563</v>
      </c>
      <c r="D5078" s="33" t="s">
        <v>564</v>
      </c>
      <c r="E5078" s="34">
        <v>6077</v>
      </c>
      <c r="F5078" s="35">
        <v>1.0289999999999999</v>
      </c>
      <c r="G5078" s="34" t="s">
        <v>364</v>
      </c>
      <c r="H5078" s="14" t="str">
        <f t="shared" si="316"/>
        <v/>
      </c>
      <c r="I5078" s="11" t="str">
        <f t="shared" si="317"/>
        <v/>
      </c>
      <c r="J5078" s="11" t="str">
        <f t="shared" si="318"/>
        <v/>
      </c>
      <c r="K5078" s="11">
        <f t="shared" si="319"/>
        <v>0</v>
      </c>
    </row>
    <row r="5079" spans="1:11" s="11" customFormat="1">
      <c r="A5079" s="32">
        <v>2018</v>
      </c>
      <c r="B5079" s="32">
        <v>10726</v>
      </c>
      <c r="C5079" s="33" t="s">
        <v>563</v>
      </c>
      <c r="D5079" s="33" t="s">
        <v>564</v>
      </c>
      <c r="E5079" s="34">
        <v>95</v>
      </c>
      <c r="F5079" s="35">
        <v>1.03</v>
      </c>
      <c r="G5079" s="34" t="s">
        <v>364</v>
      </c>
      <c r="H5079" s="14" t="str">
        <f t="shared" si="316"/>
        <v/>
      </c>
      <c r="I5079" s="11" t="str">
        <f t="shared" si="317"/>
        <v/>
      </c>
      <c r="J5079" s="11" t="str">
        <f t="shared" si="318"/>
        <v/>
      </c>
      <c r="K5079" s="11">
        <f t="shared" si="319"/>
        <v>0</v>
      </c>
    </row>
    <row r="5080" spans="1:11" s="11" customFormat="1">
      <c r="A5080" s="32">
        <v>2018</v>
      </c>
      <c r="B5080" s="32">
        <v>10726</v>
      </c>
      <c r="C5080" s="33" t="s">
        <v>563</v>
      </c>
      <c r="D5080" s="33" t="s">
        <v>564</v>
      </c>
      <c r="E5080" s="34">
        <v>189</v>
      </c>
      <c r="F5080" s="35">
        <v>1.0289999999999999</v>
      </c>
      <c r="G5080" s="34" t="s">
        <v>364</v>
      </c>
      <c r="H5080" s="14" t="str">
        <f t="shared" si="316"/>
        <v/>
      </c>
      <c r="I5080" s="11" t="str">
        <f t="shared" si="317"/>
        <v/>
      </c>
      <c r="J5080" s="11" t="str">
        <f t="shared" si="318"/>
        <v/>
      </c>
      <c r="K5080" s="11">
        <f t="shared" si="319"/>
        <v>0</v>
      </c>
    </row>
    <row r="5081" spans="1:11" s="11" customFormat="1">
      <c r="A5081" s="32">
        <v>2018</v>
      </c>
      <c r="B5081" s="32">
        <v>10726</v>
      </c>
      <c r="C5081" s="33" t="s">
        <v>563</v>
      </c>
      <c r="D5081" s="33" t="s">
        <v>564</v>
      </c>
      <c r="E5081" s="34">
        <v>212</v>
      </c>
      <c r="F5081" s="35">
        <v>1.0289999999999999</v>
      </c>
      <c r="G5081" s="34" t="s">
        <v>364</v>
      </c>
      <c r="H5081" s="14" t="str">
        <f t="shared" si="316"/>
        <v/>
      </c>
      <c r="I5081" s="11" t="str">
        <f t="shared" si="317"/>
        <v/>
      </c>
      <c r="J5081" s="11" t="str">
        <f t="shared" si="318"/>
        <v/>
      </c>
      <c r="K5081" s="11">
        <f t="shared" si="319"/>
        <v>0</v>
      </c>
    </row>
    <row r="5082" spans="1:11" s="11" customFormat="1">
      <c r="A5082" s="32">
        <v>2018</v>
      </c>
      <c r="B5082" s="32">
        <v>10726</v>
      </c>
      <c r="C5082" s="33" t="s">
        <v>563</v>
      </c>
      <c r="D5082" s="33" t="s">
        <v>564</v>
      </c>
      <c r="E5082" s="34">
        <v>394</v>
      </c>
      <c r="F5082" s="35">
        <v>1.0289999999999999</v>
      </c>
      <c r="G5082" s="34" t="s">
        <v>364</v>
      </c>
      <c r="H5082" s="14" t="str">
        <f t="shared" si="316"/>
        <v/>
      </c>
      <c r="I5082" s="11" t="str">
        <f t="shared" si="317"/>
        <v/>
      </c>
      <c r="J5082" s="11" t="str">
        <f t="shared" si="318"/>
        <v/>
      </c>
      <c r="K5082" s="11">
        <f t="shared" si="319"/>
        <v>0</v>
      </c>
    </row>
    <row r="5083" spans="1:11" s="11" customFormat="1">
      <c r="A5083" s="32">
        <v>2018</v>
      </c>
      <c r="B5083" s="32">
        <v>10726</v>
      </c>
      <c r="C5083" s="33" t="s">
        <v>563</v>
      </c>
      <c r="D5083" s="33" t="s">
        <v>564</v>
      </c>
      <c r="E5083" s="34">
        <v>400</v>
      </c>
      <c r="F5083" s="35">
        <v>1.0289999999999999</v>
      </c>
      <c r="G5083" s="34" t="s">
        <v>364</v>
      </c>
      <c r="H5083" s="14" t="str">
        <f t="shared" si="316"/>
        <v/>
      </c>
      <c r="I5083" s="11" t="str">
        <f t="shared" si="317"/>
        <v/>
      </c>
      <c r="J5083" s="11" t="str">
        <f t="shared" si="318"/>
        <v/>
      </c>
      <c r="K5083" s="11">
        <f t="shared" si="319"/>
        <v>0</v>
      </c>
    </row>
    <row r="5084" spans="1:11" s="11" customFormat="1">
      <c r="A5084" s="32">
        <v>2018</v>
      </c>
      <c r="B5084" s="32">
        <v>10726</v>
      </c>
      <c r="C5084" s="33" t="s">
        <v>563</v>
      </c>
      <c r="D5084" s="33" t="s">
        <v>564</v>
      </c>
      <c r="E5084" s="34">
        <v>868</v>
      </c>
      <c r="F5084" s="35">
        <v>1.0289999999999999</v>
      </c>
      <c r="G5084" s="34" t="s">
        <v>364</v>
      </c>
      <c r="H5084" s="14" t="str">
        <f t="shared" si="316"/>
        <v/>
      </c>
      <c r="I5084" s="11" t="str">
        <f t="shared" si="317"/>
        <v/>
      </c>
      <c r="J5084" s="11" t="str">
        <f t="shared" si="318"/>
        <v/>
      </c>
      <c r="K5084" s="11">
        <f t="shared" si="319"/>
        <v>0</v>
      </c>
    </row>
    <row r="5085" spans="1:11" s="11" customFormat="1">
      <c r="A5085" s="32">
        <v>2018</v>
      </c>
      <c r="B5085" s="32">
        <v>10726</v>
      </c>
      <c r="C5085" s="33" t="s">
        <v>563</v>
      </c>
      <c r="D5085" s="33" t="s">
        <v>564</v>
      </c>
      <c r="E5085" s="34">
        <v>878</v>
      </c>
      <c r="F5085" s="35">
        <v>1.0289999999999999</v>
      </c>
      <c r="G5085" s="34" t="s">
        <v>364</v>
      </c>
      <c r="H5085" s="14" t="str">
        <f t="shared" si="316"/>
        <v/>
      </c>
      <c r="I5085" s="11" t="str">
        <f t="shared" si="317"/>
        <v/>
      </c>
      <c r="J5085" s="11" t="str">
        <f t="shared" si="318"/>
        <v/>
      </c>
      <c r="K5085" s="11">
        <f t="shared" si="319"/>
        <v>0</v>
      </c>
    </row>
    <row r="5086" spans="1:11" s="11" customFormat="1">
      <c r="A5086" s="32">
        <v>2018</v>
      </c>
      <c r="B5086" s="32">
        <v>10726</v>
      </c>
      <c r="C5086" s="33" t="s">
        <v>563</v>
      </c>
      <c r="D5086" s="33" t="s">
        <v>564</v>
      </c>
      <c r="E5086" s="34">
        <v>1266</v>
      </c>
      <c r="F5086" s="35">
        <v>1.0309999999999999</v>
      </c>
      <c r="G5086" s="34" t="s">
        <v>364</v>
      </c>
      <c r="H5086" s="14" t="str">
        <f t="shared" si="316"/>
        <v/>
      </c>
      <c r="I5086" s="11" t="str">
        <f t="shared" si="317"/>
        <v/>
      </c>
      <c r="J5086" s="11" t="str">
        <f t="shared" si="318"/>
        <v/>
      </c>
      <c r="K5086" s="11">
        <f t="shared" si="319"/>
        <v>0</v>
      </c>
    </row>
    <row r="5087" spans="1:11" s="11" customFormat="1">
      <c r="A5087" s="32">
        <v>2018</v>
      </c>
      <c r="B5087" s="32">
        <v>10726</v>
      </c>
      <c r="C5087" s="33" t="s">
        <v>563</v>
      </c>
      <c r="D5087" s="33" t="s">
        <v>564</v>
      </c>
      <c r="E5087" s="34">
        <v>2395</v>
      </c>
      <c r="F5087" s="35">
        <v>1.032</v>
      </c>
      <c r="G5087" s="34" t="s">
        <v>364</v>
      </c>
      <c r="H5087" s="14" t="str">
        <f t="shared" si="316"/>
        <v/>
      </c>
      <c r="I5087" s="11" t="str">
        <f t="shared" si="317"/>
        <v/>
      </c>
      <c r="J5087" s="11" t="str">
        <f t="shared" si="318"/>
        <v/>
      </c>
      <c r="K5087" s="11">
        <f t="shared" si="319"/>
        <v>0</v>
      </c>
    </row>
    <row r="5088" spans="1:11" s="11" customFormat="1">
      <c r="A5088" s="32">
        <v>2018</v>
      </c>
      <c r="B5088" s="32">
        <v>10726</v>
      </c>
      <c r="C5088" s="33" t="s">
        <v>563</v>
      </c>
      <c r="D5088" s="33" t="s">
        <v>564</v>
      </c>
      <c r="E5088" s="34">
        <v>2473</v>
      </c>
      <c r="F5088" s="35">
        <v>1.03</v>
      </c>
      <c r="G5088" s="34" t="s">
        <v>364</v>
      </c>
      <c r="H5088" s="14" t="str">
        <f t="shared" si="316"/>
        <v/>
      </c>
      <c r="I5088" s="11" t="str">
        <f t="shared" si="317"/>
        <v/>
      </c>
      <c r="J5088" s="11" t="str">
        <f t="shared" si="318"/>
        <v/>
      </c>
      <c r="K5088" s="11">
        <f t="shared" si="319"/>
        <v>0</v>
      </c>
    </row>
    <row r="5089" spans="1:11" s="11" customFormat="1">
      <c r="A5089" s="32">
        <v>2018</v>
      </c>
      <c r="B5089" s="32">
        <v>10726</v>
      </c>
      <c r="C5089" s="33" t="s">
        <v>563</v>
      </c>
      <c r="D5089" s="33" t="s">
        <v>564</v>
      </c>
      <c r="E5089" s="34">
        <v>3457</v>
      </c>
      <c r="F5089" s="35">
        <v>1.0289999999999999</v>
      </c>
      <c r="G5089" s="34" t="s">
        <v>364</v>
      </c>
      <c r="H5089" s="14" t="str">
        <f t="shared" si="316"/>
        <v/>
      </c>
      <c r="I5089" s="11" t="str">
        <f t="shared" si="317"/>
        <v/>
      </c>
      <c r="J5089" s="11" t="str">
        <f t="shared" si="318"/>
        <v/>
      </c>
      <c r="K5089" s="11">
        <f t="shared" si="319"/>
        <v>0</v>
      </c>
    </row>
    <row r="5090" spans="1:11" s="11" customFormat="1">
      <c r="A5090" s="32">
        <v>2018</v>
      </c>
      <c r="B5090" s="32">
        <v>10726</v>
      </c>
      <c r="C5090" s="33" t="s">
        <v>563</v>
      </c>
      <c r="D5090" s="33" t="s">
        <v>564</v>
      </c>
      <c r="E5090" s="34">
        <v>4614</v>
      </c>
      <c r="F5090" s="35">
        <v>1.03</v>
      </c>
      <c r="G5090" s="34" t="s">
        <v>364</v>
      </c>
      <c r="H5090" s="14" t="str">
        <f t="shared" si="316"/>
        <v/>
      </c>
      <c r="I5090" s="11" t="str">
        <f t="shared" si="317"/>
        <v/>
      </c>
      <c r="J5090" s="11" t="str">
        <f t="shared" si="318"/>
        <v/>
      </c>
      <c r="K5090" s="11">
        <f t="shared" si="319"/>
        <v>0</v>
      </c>
    </row>
    <row r="5091" spans="1:11" s="11" customFormat="1">
      <c r="A5091" s="32">
        <v>2018</v>
      </c>
      <c r="B5091" s="32">
        <v>10726</v>
      </c>
      <c r="C5091" s="33" t="s">
        <v>563</v>
      </c>
      <c r="D5091" s="33" t="s">
        <v>564</v>
      </c>
      <c r="E5091" s="34">
        <v>5041</v>
      </c>
      <c r="F5091" s="35">
        <v>1.0289999999999999</v>
      </c>
      <c r="G5091" s="34" t="s">
        <v>364</v>
      </c>
      <c r="H5091" s="14" t="str">
        <f t="shared" si="316"/>
        <v/>
      </c>
      <c r="I5091" s="11" t="str">
        <f t="shared" si="317"/>
        <v/>
      </c>
      <c r="J5091" s="11" t="str">
        <f t="shared" si="318"/>
        <v/>
      </c>
      <c r="K5091" s="11">
        <f t="shared" si="319"/>
        <v>0</v>
      </c>
    </row>
    <row r="5092" spans="1:11" s="11" customFormat="1">
      <c r="A5092" s="32">
        <v>2018</v>
      </c>
      <c r="B5092" s="32">
        <v>10743</v>
      </c>
      <c r="C5092" s="33" t="s">
        <v>563</v>
      </c>
      <c r="D5092" s="33" t="s">
        <v>564</v>
      </c>
      <c r="E5092" s="34">
        <v>212</v>
      </c>
      <c r="F5092" s="35">
        <v>1.077</v>
      </c>
      <c r="G5092" s="34" t="s">
        <v>364</v>
      </c>
      <c r="H5092" s="14" t="str">
        <f t="shared" si="316"/>
        <v/>
      </c>
      <c r="I5092" s="11" t="str">
        <f t="shared" si="317"/>
        <v/>
      </c>
      <c r="J5092" s="11" t="str">
        <f t="shared" si="318"/>
        <v/>
      </c>
      <c r="K5092" s="11">
        <f t="shared" si="319"/>
        <v>0</v>
      </c>
    </row>
    <row r="5093" spans="1:11" s="11" customFormat="1">
      <c r="A5093" s="32">
        <v>2018</v>
      </c>
      <c r="B5093" s="32">
        <v>10743</v>
      </c>
      <c r="C5093" s="33" t="s">
        <v>365</v>
      </c>
      <c r="D5093" s="33" t="s">
        <v>354</v>
      </c>
      <c r="E5093" s="34">
        <v>31662</v>
      </c>
      <c r="F5093" s="35">
        <v>15.464</v>
      </c>
      <c r="G5093" s="34" t="s">
        <v>364</v>
      </c>
      <c r="H5093" s="14" t="str">
        <f t="shared" si="316"/>
        <v/>
      </c>
      <c r="I5093" s="11" t="str">
        <f t="shared" si="317"/>
        <v/>
      </c>
      <c r="J5093" s="11" t="str">
        <f t="shared" si="318"/>
        <v/>
      </c>
      <c r="K5093" s="11">
        <f t="shared" si="319"/>
        <v>0</v>
      </c>
    </row>
    <row r="5094" spans="1:11" s="11" customFormat="1">
      <c r="A5094" s="32">
        <v>2018</v>
      </c>
      <c r="B5094" s="32">
        <v>10745</v>
      </c>
      <c r="C5094" s="33" t="s">
        <v>563</v>
      </c>
      <c r="D5094" s="33" t="s">
        <v>564</v>
      </c>
      <c r="E5094" s="34">
        <v>4710926</v>
      </c>
      <c r="F5094" s="35">
        <v>1.038</v>
      </c>
      <c r="G5094" s="34" t="s">
        <v>364</v>
      </c>
      <c r="H5094" s="14" t="str">
        <f t="shared" si="316"/>
        <v/>
      </c>
      <c r="I5094" s="11" t="str">
        <f t="shared" si="317"/>
        <v/>
      </c>
      <c r="J5094" s="11" t="str">
        <f t="shared" si="318"/>
        <v/>
      </c>
      <c r="K5094" s="11">
        <f t="shared" si="319"/>
        <v>0</v>
      </c>
    </row>
    <row r="5095" spans="1:11" s="11" customFormat="1">
      <c r="A5095" s="32">
        <v>2018</v>
      </c>
      <c r="B5095" s="32">
        <v>10789</v>
      </c>
      <c r="C5095" s="33" t="s">
        <v>563</v>
      </c>
      <c r="D5095" s="33" t="s">
        <v>564</v>
      </c>
      <c r="E5095" s="34">
        <v>758263</v>
      </c>
      <c r="F5095" s="35">
        <v>1.0329999999999999</v>
      </c>
      <c r="G5095" s="34" t="s">
        <v>364</v>
      </c>
      <c r="H5095" s="14" t="str">
        <f t="shared" si="316"/>
        <v/>
      </c>
      <c r="I5095" s="11" t="str">
        <f t="shared" si="317"/>
        <v/>
      </c>
      <c r="J5095" s="11" t="str">
        <f t="shared" si="318"/>
        <v/>
      </c>
      <c r="K5095" s="11">
        <f t="shared" si="319"/>
        <v>0</v>
      </c>
    </row>
    <row r="5096" spans="1:11" s="11" customFormat="1">
      <c r="A5096" s="32">
        <v>2018</v>
      </c>
      <c r="B5096" s="32">
        <v>10789</v>
      </c>
      <c r="C5096" s="33" t="s">
        <v>563</v>
      </c>
      <c r="D5096" s="33" t="s">
        <v>564</v>
      </c>
      <c r="E5096" s="34">
        <v>1126872</v>
      </c>
      <c r="F5096" s="35">
        <v>1.0329999999999999</v>
      </c>
      <c r="G5096" s="34" t="s">
        <v>364</v>
      </c>
      <c r="H5096" s="14" t="str">
        <f t="shared" si="316"/>
        <v/>
      </c>
      <c r="I5096" s="11" t="str">
        <f t="shared" si="317"/>
        <v/>
      </c>
      <c r="J5096" s="11" t="str">
        <f t="shared" si="318"/>
        <v/>
      </c>
      <c r="K5096" s="11">
        <f t="shared" si="319"/>
        <v>0</v>
      </c>
    </row>
    <row r="5097" spans="1:11" s="11" customFormat="1">
      <c r="A5097" s="32">
        <v>2018</v>
      </c>
      <c r="B5097" s="32">
        <v>10849</v>
      </c>
      <c r="C5097" s="33" t="s">
        <v>563</v>
      </c>
      <c r="D5097" s="33" t="s">
        <v>564</v>
      </c>
      <c r="E5097" s="34">
        <v>1190</v>
      </c>
      <c r="F5097" s="35">
        <v>1.0309999999999999</v>
      </c>
      <c r="G5097" s="34" t="s">
        <v>364</v>
      </c>
      <c r="H5097" s="14" t="str">
        <f t="shared" si="316"/>
        <v/>
      </c>
      <c r="I5097" s="11" t="str">
        <f t="shared" si="317"/>
        <v/>
      </c>
      <c r="J5097" s="11" t="str">
        <f t="shared" si="318"/>
        <v/>
      </c>
      <c r="K5097" s="11">
        <f t="shared" si="319"/>
        <v>0</v>
      </c>
    </row>
    <row r="5098" spans="1:11" s="11" customFormat="1">
      <c r="A5098" s="32">
        <v>2018</v>
      </c>
      <c r="B5098" s="32">
        <v>10860</v>
      </c>
      <c r="C5098" s="33" t="s">
        <v>363</v>
      </c>
      <c r="D5098" s="33" t="s">
        <v>354</v>
      </c>
      <c r="E5098" s="34">
        <v>82261</v>
      </c>
      <c r="F5098" s="35">
        <v>17.600000000000001</v>
      </c>
      <c r="G5098" s="34" t="s">
        <v>364</v>
      </c>
      <c r="H5098" s="14" t="str">
        <f t="shared" si="316"/>
        <v/>
      </c>
      <c r="I5098" s="11" t="str">
        <f t="shared" si="317"/>
        <v/>
      </c>
      <c r="J5098" s="11" t="str">
        <f t="shared" si="318"/>
        <v/>
      </c>
      <c r="K5098" s="11">
        <f t="shared" si="319"/>
        <v>0</v>
      </c>
    </row>
    <row r="5099" spans="1:11" s="11" customFormat="1">
      <c r="A5099" s="32">
        <v>2018</v>
      </c>
      <c r="B5099" s="32">
        <v>10864</v>
      </c>
      <c r="C5099" s="33" t="s">
        <v>353</v>
      </c>
      <c r="D5099" s="33" t="s">
        <v>354</v>
      </c>
      <c r="E5099" s="34">
        <v>20969</v>
      </c>
      <c r="F5099" s="35">
        <v>21.7</v>
      </c>
      <c r="G5099" s="34" t="s">
        <v>364</v>
      </c>
      <c r="H5099" s="14" t="str">
        <f t="shared" si="316"/>
        <v/>
      </c>
      <c r="I5099" s="11" t="str">
        <f t="shared" si="317"/>
        <v/>
      </c>
      <c r="J5099" s="11" t="str">
        <f t="shared" si="318"/>
        <v/>
      </c>
      <c r="K5099" s="11">
        <f t="shared" si="319"/>
        <v>0</v>
      </c>
    </row>
    <row r="5100" spans="1:11" s="11" customFormat="1">
      <c r="A5100" s="32">
        <v>2018</v>
      </c>
      <c r="B5100" s="32">
        <v>10864</v>
      </c>
      <c r="C5100" s="33" t="s">
        <v>363</v>
      </c>
      <c r="D5100" s="33" t="s">
        <v>354</v>
      </c>
      <c r="E5100" s="34">
        <v>63560</v>
      </c>
      <c r="F5100" s="35">
        <v>17.5</v>
      </c>
      <c r="G5100" s="34" t="s">
        <v>364</v>
      </c>
      <c r="H5100" s="14" t="str">
        <f t="shared" si="316"/>
        <v/>
      </c>
      <c r="I5100" s="11" t="str">
        <f t="shared" si="317"/>
        <v/>
      </c>
      <c r="J5100" s="11" t="str">
        <f t="shared" si="318"/>
        <v/>
      </c>
      <c r="K5100" s="11">
        <f t="shared" si="319"/>
        <v>0</v>
      </c>
    </row>
    <row r="5101" spans="1:11" s="11" customFormat="1">
      <c r="A5101" s="32">
        <v>2018</v>
      </c>
      <c r="B5101" s="32">
        <v>10864</v>
      </c>
      <c r="C5101" s="33" t="s">
        <v>563</v>
      </c>
      <c r="D5101" s="33" t="s">
        <v>564</v>
      </c>
      <c r="E5101" s="34">
        <v>312288</v>
      </c>
      <c r="F5101" s="35">
        <v>1</v>
      </c>
      <c r="G5101" s="34" t="s">
        <v>364</v>
      </c>
      <c r="H5101" s="14" t="str">
        <f t="shared" si="316"/>
        <v/>
      </c>
      <c r="I5101" s="11" t="str">
        <f t="shared" si="317"/>
        <v/>
      </c>
      <c r="J5101" s="11" t="str">
        <f t="shared" si="318"/>
        <v/>
      </c>
      <c r="K5101" s="11">
        <f t="shared" si="319"/>
        <v>0</v>
      </c>
    </row>
    <row r="5102" spans="1:11" s="11" customFormat="1">
      <c r="A5102" s="32">
        <v>2018</v>
      </c>
      <c r="B5102" s="32">
        <v>10865</v>
      </c>
      <c r="C5102" s="33" t="s">
        <v>353</v>
      </c>
      <c r="D5102" s="33" t="s">
        <v>354</v>
      </c>
      <c r="E5102" s="34">
        <v>7591</v>
      </c>
      <c r="F5102" s="35">
        <v>21.7</v>
      </c>
      <c r="G5102" s="34" t="s">
        <v>364</v>
      </c>
      <c r="H5102" s="14" t="str">
        <f t="shared" si="316"/>
        <v/>
      </c>
      <c r="I5102" s="11" t="str">
        <f t="shared" si="317"/>
        <v/>
      </c>
      <c r="J5102" s="11" t="str">
        <f t="shared" si="318"/>
        <v/>
      </c>
      <c r="K5102" s="11">
        <f t="shared" si="319"/>
        <v>0</v>
      </c>
    </row>
    <row r="5103" spans="1:11" s="11" customFormat="1">
      <c r="A5103" s="32">
        <v>2018</v>
      </c>
      <c r="B5103" s="32">
        <v>10865</v>
      </c>
      <c r="C5103" s="33" t="s">
        <v>353</v>
      </c>
      <c r="D5103" s="33" t="s">
        <v>354</v>
      </c>
      <c r="E5103" s="34">
        <v>85148</v>
      </c>
      <c r="F5103" s="35">
        <v>21.7</v>
      </c>
      <c r="G5103" s="34" t="s">
        <v>364</v>
      </c>
      <c r="H5103" s="14" t="str">
        <f t="shared" si="316"/>
        <v/>
      </c>
      <c r="I5103" s="11" t="str">
        <f t="shared" si="317"/>
        <v/>
      </c>
      <c r="J5103" s="11" t="str">
        <f t="shared" si="318"/>
        <v/>
      </c>
      <c r="K5103" s="11">
        <f t="shared" si="319"/>
        <v>0</v>
      </c>
    </row>
    <row r="5104" spans="1:11" s="11" customFormat="1">
      <c r="A5104" s="32">
        <v>2018</v>
      </c>
      <c r="B5104" s="32">
        <v>10865</v>
      </c>
      <c r="C5104" s="33" t="s">
        <v>353</v>
      </c>
      <c r="D5104" s="33" t="s">
        <v>354</v>
      </c>
      <c r="E5104" s="34">
        <v>13264</v>
      </c>
      <c r="F5104" s="35">
        <v>21.3</v>
      </c>
      <c r="G5104" s="34" t="s">
        <v>364</v>
      </c>
      <c r="H5104" s="14" t="str">
        <f t="shared" si="316"/>
        <v/>
      </c>
      <c r="I5104" s="11" t="str">
        <f t="shared" si="317"/>
        <v/>
      </c>
      <c r="J5104" s="11" t="str">
        <f t="shared" si="318"/>
        <v/>
      </c>
      <c r="K5104" s="11">
        <f t="shared" si="319"/>
        <v>0</v>
      </c>
    </row>
    <row r="5105" spans="1:11" s="11" customFormat="1">
      <c r="A5105" s="32">
        <v>2018</v>
      </c>
      <c r="B5105" s="32">
        <v>10865</v>
      </c>
      <c r="C5105" s="33" t="s">
        <v>363</v>
      </c>
      <c r="D5105" s="33" t="s">
        <v>354</v>
      </c>
      <c r="E5105" s="34">
        <v>46618</v>
      </c>
      <c r="F5105" s="35">
        <v>17.5</v>
      </c>
      <c r="G5105" s="34" t="s">
        <v>364</v>
      </c>
      <c r="H5105" s="14" t="str">
        <f t="shared" si="316"/>
        <v/>
      </c>
      <c r="I5105" s="11" t="str">
        <f t="shared" si="317"/>
        <v/>
      </c>
      <c r="J5105" s="11" t="str">
        <f t="shared" si="318"/>
        <v/>
      </c>
      <c r="K5105" s="11">
        <f t="shared" si="319"/>
        <v>0</v>
      </c>
    </row>
    <row r="5106" spans="1:11" s="11" customFormat="1">
      <c r="A5106" s="32">
        <v>2018</v>
      </c>
      <c r="B5106" s="32">
        <v>10865</v>
      </c>
      <c r="C5106" s="33" t="s">
        <v>363</v>
      </c>
      <c r="D5106" s="33" t="s">
        <v>354</v>
      </c>
      <c r="E5106" s="34">
        <v>15245</v>
      </c>
      <c r="F5106" s="35">
        <v>17.5</v>
      </c>
      <c r="G5106" s="34" t="s">
        <v>364</v>
      </c>
      <c r="H5106" s="14" t="str">
        <f t="shared" si="316"/>
        <v/>
      </c>
      <c r="I5106" s="11" t="str">
        <f t="shared" si="317"/>
        <v/>
      </c>
      <c r="J5106" s="11" t="str">
        <f t="shared" si="318"/>
        <v/>
      </c>
      <c r="K5106" s="11">
        <f t="shared" si="319"/>
        <v>0</v>
      </c>
    </row>
    <row r="5107" spans="1:11" s="11" customFormat="1">
      <c r="A5107" s="32">
        <v>2018</v>
      </c>
      <c r="B5107" s="32">
        <v>10865</v>
      </c>
      <c r="C5107" s="33" t="s">
        <v>563</v>
      </c>
      <c r="D5107" s="33" t="s">
        <v>564</v>
      </c>
      <c r="E5107" s="34">
        <v>3581</v>
      </c>
      <c r="F5107" s="35">
        <v>1</v>
      </c>
      <c r="G5107" s="34" t="s">
        <v>364</v>
      </c>
      <c r="H5107" s="14" t="str">
        <f t="shared" si="316"/>
        <v/>
      </c>
      <c r="I5107" s="11" t="str">
        <f t="shared" si="317"/>
        <v/>
      </c>
      <c r="J5107" s="11" t="str">
        <f t="shared" si="318"/>
        <v/>
      </c>
      <c r="K5107" s="11">
        <f t="shared" si="319"/>
        <v>0</v>
      </c>
    </row>
    <row r="5108" spans="1:11" s="11" customFormat="1">
      <c r="A5108" s="32">
        <v>2018</v>
      </c>
      <c r="B5108" s="32">
        <v>10867</v>
      </c>
      <c r="C5108" s="33" t="s">
        <v>353</v>
      </c>
      <c r="D5108" s="33" t="s">
        <v>354</v>
      </c>
      <c r="E5108" s="34">
        <v>21098</v>
      </c>
      <c r="F5108" s="35">
        <v>21.16</v>
      </c>
      <c r="G5108" s="34" t="s">
        <v>364</v>
      </c>
      <c r="H5108" s="14" t="str">
        <f t="shared" si="316"/>
        <v/>
      </c>
      <c r="I5108" s="11" t="str">
        <f t="shared" si="317"/>
        <v/>
      </c>
      <c r="J5108" s="11" t="str">
        <f t="shared" si="318"/>
        <v/>
      </c>
      <c r="K5108" s="11">
        <f t="shared" si="319"/>
        <v>0</v>
      </c>
    </row>
    <row r="5109" spans="1:11" s="11" customFormat="1">
      <c r="A5109" s="32">
        <v>2018</v>
      </c>
      <c r="B5109" s="32">
        <v>50006</v>
      </c>
      <c r="C5109" s="33" t="s">
        <v>563</v>
      </c>
      <c r="D5109" s="33" t="s">
        <v>564</v>
      </c>
      <c r="E5109" s="34">
        <v>350918</v>
      </c>
      <c r="F5109" s="35">
        <v>1.0349999999999999</v>
      </c>
      <c r="G5109" s="34" t="s">
        <v>364</v>
      </c>
      <c r="H5109" s="14" t="str">
        <f t="shared" si="316"/>
        <v/>
      </c>
      <c r="I5109" s="11" t="str">
        <f t="shared" si="317"/>
        <v/>
      </c>
      <c r="J5109" s="11" t="str">
        <f t="shared" si="318"/>
        <v/>
      </c>
      <c r="K5109" s="11">
        <f t="shared" si="319"/>
        <v>0</v>
      </c>
    </row>
    <row r="5110" spans="1:11" s="11" customFormat="1">
      <c r="A5110" s="32">
        <v>2018</v>
      </c>
      <c r="B5110" s="32">
        <v>50006</v>
      </c>
      <c r="C5110" s="33" t="s">
        <v>563</v>
      </c>
      <c r="D5110" s="33" t="s">
        <v>564</v>
      </c>
      <c r="E5110" s="34">
        <v>3119808</v>
      </c>
      <c r="F5110" s="35">
        <v>1.0349999999999999</v>
      </c>
      <c r="G5110" s="34" t="s">
        <v>364</v>
      </c>
      <c r="H5110" s="14" t="str">
        <f t="shared" si="316"/>
        <v/>
      </c>
      <c r="I5110" s="11" t="str">
        <f t="shared" si="317"/>
        <v/>
      </c>
      <c r="J5110" s="11" t="str">
        <f t="shared" si="318"/>
        <v/>
      </c>
      <c r="K5110" s="11">
        <f t="shared" si="319"/>
        <v>0</v>
      </c>
    </row>
    <row r="5111" spans="1:11" s="11" customFormat="1">
      <c r="A5111" s="32">
        <v>2018</v>
      </c>
      <c r="B5111" s="32">
        <v>50006</v>
      </c>
      <c r="C5111" s="33" t="s">
        <v>563</v>
      </c>
      <c r="D5111" s="33" t="s">
        <v>564</v>
      </c>
      <c r="E5111" s="34">
        <v>673749</v>
      </c>
      <c r="F5111" s="35">
        <v>1.0349999999999999</v>
      </c>
      <c r="G5111" s="34" t="s">
        <v>364</v>
      </c>
      <c r="H5111" s="14" t="str">
        <f t="shared" si="316"/>
        <v/>
      </c>
      <c r="I5111" s="11" t="str">
        <f t="shared" si="317"/>
        <v/>
      </c>
      <c r="J5111" s="11" t="str">
        <f t="shared" si="318"/>
        <v/>
      </c>
      <c r="K5111" s="11">
        <f t="shared" si="319"/>
        <v>0</v>
      </c>
    </row>
    <row r="5112" spans="1:11" s="11" customFormat="1">
      <c r="A5112" s="32">
        <v>2018</v>
      </c>
      <c r="B5112" s="32">
        <v>50039</v>
      </c>
      <c r="C5112" s="33" t="s">
        <v>565</v>
      </c>
      <c r="D5112" s="33" t="s">
        <v>566</v>
      </c>
      <c r="E5112" s="34">
        <v>1366</v>
      </c>
      <c r="F5112" s="35">
        <v>5.8259999999999996</v>
      </c>
      <c r="G5112" s="34" t="s">
        <v>364</v>
      </c>
      <c r="H5112" s="14" t="str">
        <f t="shared" si="316"/>
        <v/>
      </c>
      <c r="I5112" s="11" t="str">
        <f t="shared" si="317"/>
        <v/>
      </c>
      <c r="J5112" s="11" t="str">
        <f t="shared" si="318"/>
        <v/>
      </c>
      <c r="K5112" s="11">
        <f t="shared" si="319"/>
        <v>0</v>
      </c>
    </row>
    <row r="5113" spans="1:11" s="11" customFormat="1">
      <c r="A5113" s="32">
        <v>2018</v>
      </c>
      <c r="B5113" s="32">
        <v>50039</v>
      </c>
      <c r="C5113" s="33" t="s">
        <v>365</v>
      </c>
      <c r="D5113" s="33" t="s">
        <v>354</v>
      </c>
      <c r="E5113" s="34">
        <v>85</v>
      </c>
      <c r="F5113" s="35">
        <v>8</v>
      </c>
      <c r="G5113" s="34" t="s">
        <v>364</v>
      </c>
      <c r="H5113" s="14" t="str">
        <f t="shared" si="316"/>
        <v/>
      </c>
      <c r="I5113" s="11" t="str">
        <f t="shared" si="317"/>
        <v/>
      </c>
      <c r="J5113" s="11" t="str">
        <f t="shared" si="318"/>
        <v/>
      </c>
      <c r="K5113" s="11">
        <f t="shared" si="319"/>
        <v>0</v>
      </c>
    </row>
    <row r="5114" spans="1:11" s="11" customFormat="1">
      <c r="A5114" s="32">
        <v>2018</v>
      </c>
      <c r="B5114" s="32">
        <v>50039</v>
      </c>
      <c r="C5114" s="33" t="s">
        <v>365</v>
      </c>
      <c r="D5114" s="33" t="s">
        <v>354</v>
      </c>
      <c r="E5114" s="34">
        <v>139</v>
      </c>
      <c r="F5114" s="35">
        <v>8.5</v>
      </c>
      <c r="G5114" s="34" t="s">
        <v>364</v>
      </c>
      <c r="H5114" s="14" t="str">
        <f t="shared" si="316"/>
        <v/>
      </c>
      <c r="I5114" s="11" t="str">
        <f t="shared" si="317"/>
        <v/>
      </c>
      <c r="J5114" s="11" t="str">
        <f t="shared" si="318"/>
        <v/>
      </c>
      <c r="K5114" s="11">
        <f t="shared" si="319"/>
        <v>0</v>
      </c>
    </row>
    <row r="5115" spans="1:11" s="11" customFormat="1">
      <c r="A5115" s="32">
        <v>2018</v>
      </c>
      <c r="B5115" s="32">
        <v>50043</v>
      </c>
      <c r="C5115" s="33" t="s">
        <v>563</v>
      </c>
      <c r="D5115" s="33" t="s">
        <v>564</v>
      </c>
      <c r="E5115" s="34">
        <v>1556330</v>
      </c>
      <c r="F5115" s="35">
        <v>1.03</v>
      </c>
      <c r="G5115" s="34" t="s">
        <v>364</v>
      </c>
      <c r="H5115" s="14" t="str">
        <f t="shared" si="316"/>
        <v/>
      </c>
      <c r="I5115" s="11" t="str">
        <f t="shared" si="317"/>
        <v/>
      </c>
      <c r="J5115" s="11" t="str">
        <f t="shared" si="318"/>
        <v/>
      </c>
      <c r="K5115" s="11">
        <f t="shared" si="319"/>
        <v>0</v>
      </c>
    </row>
    <row r="5116" spans="1:11" s="11" customFormat="1">
      <c r="A5116" s="32">
        <v>2018</v>
      </c>
      <c r="B5116" s="32">
        <v>50109</v>
      </c>
      <c r="C5116" s="33" t="s">
        <v>563</v>
      </c>
      <c r="D5116" s="33" t="s">
        <v>564</v>
      </c>
      <c r="E5116" s="34">
        <v>147774</v>
      </c>
      <c r="F5116" s="35">
        <v>1.028</v>
      </c>
      <c r="G5116" s="34" t="s">
        <v>364</v>
      </c>
      <c r="H5116" s="14" t="str">
        <f t="shared" si="316"/>
        <v/>
      </c>
      <c r="I5116" s="11" t="str">
        <f t="shared" si="317"/>
        <v/>
      </c>
      <c r="J5116" s="11" t="str">
        <f t="shared" si="318"/>
        <v/>
      </c>
      <c r="K5116" s="11">
        <f t="shared" si="319"/>
        <v>0</v>
      </c>
    </row>
    <row r="5117" spans="1:11" s="11" customFormat="1">
      <c r="A5117" s="32">
        <v>2018</v>
      </c>
      <c r="B5117" s="32">
        <v>50134</v>
      </c>
      <c r="C5117" s="33" t="s">
        <v>563</v>
      </c>
      <c r="D5117" s="33" t="s">
        <v>564</v>
      </c>
      <c r="E5117" s="34">
        <v>1322131</v>
      </c>
      <c r="F5117" s="35">
        <v>1.03</v>
      </c>
      <c r="G5117" s="34" t="s">
        <v>364</v>
      </c>
      <c r="H5117" s="14" t="str">
        <f t="shared" si="316"/>
        <v/>
      </c>
      <c r="I5117" s="11" t="str">
        <f t="shared" si="317"/>
        <v/>
      </c>
      <c r="J5117" s="11" t="str">
        <f t="shared" si="318"/>
        <v/>
      </c>
      <c r="K5117" s="11">
        <f t="shared" si="319"/>
        <v>0</v>
      </c>
    </row>
    <row r="5118" spans="1:11" s="11" customFormat="1">
      <c r="A5118" s="32">
        <v>2018</v>
      </c>
      <c r="B5118" s="32">
        <v>50152</v>
      </c>
      <c r="C5118" s="33" t="s">
        <v>563</v>
      </c>
      <c r="D5118" s="33" t="s">
        <v>564</v>
      </c>
      <c r="E5118" s="34">
        <v>1858807</v>
      </c>
      <c r="F5118" s="35">
        <v>1.04</v>
      </c>
      <c r="G5118" s="34" t="s">
        <v>364</v>
      </c>
      <c r="H5118" s="14" t="str">
        <f t="shared" si="316"/>
        <v/>
      </c>
      <c r="I5118" s="11" t="str">
        <f t="shared" si="317"/>
        <v/>
      </c>
      <c r="J5118" s="11" t="str">
        <f t="shared" si="318"/>
        <v/>
      </c>
      <c r="K5118" s="11">
        <f t="shared" si="319"/>
        <v>0</v>
      </c>
    </row>
    <row r="5119" spans="1:11" s="11" customFormat="1">
      <c r="A5119" s="32">
        <v>2018</v>
      </c>
      <c r="B5119" s="32">
        <v>50216</v>
      </c>
      <c r="C5119" s="33" t="s">
        <v>563</v>
      </c>
      <c r="D5119" s="33" t="s">
        <v>564</v>
      </c>
      <c r="E5119" s="34">
        <v>1832222</v>
      </c>
      <c r="F5119" s="35">
        <v>1.0329999999999999</v>
      </c>
      <c r="G5119" s="34" t="s">
        <v>364</v>
      </c>
      <c r="H5119" s="14" t="str">
        <f t="shared" si="316"/>
        <v/>
      </c>
      <c r="I5119" s="11" t="str">
        <f t="shared" si="317"/>
        <v/>
      </c>
      <c r="J5119" s="11" t="str">
        <f t="shared" si="318"/>
        <v/>
      </c>
      <c r="K5119" s="11">
        <f t="shared" si="319"/>
        <v>0</v>
      </c>
    </row>
    <row r="5120" spans="1:11" s="11" customFormat="1">
      <c r="A5120" s="32">
        <v>2018</v>
      </c>
      <c r="B5120" s="32">
        <v>50243</v>
      </c>
      <c r="C5120" s="33" t="s">
        <v>563</v>
      </c>
      <c r="D5120" s="33" t="s">
        <v>564</v>
      </c>
      <c r="E5120" s="34">
        <v>768</v>
      </c>
      <c r="F5120" s="35">
        <v>1.0369999999999999</v>
      </c>
      <c r="G5120" s="34" t="s">
        <v>364</v>
      </c>
      <c r="H5120" s="14" t="str">
        <f t="shared" si="316"/>
        <v/>
      </c>
      <c r="I5120" s="11" t="str">
        <f t="shared" si="317"/>
        <v/>
      </c>
      <c r="J5120" s="11" t="str">
        <f t="shared" si="318"/>
        <v/>
      </c>
      <c r="K5120" s="11">
        <f t="shared" si="319"/>
        <v>0</v>
      </c>
    </row>
    <row r="5121" spans="1:11" s="11" customFormat="1">
      <c r="A5121" s="32">
        <v>2018</v>
      </c>
      <c r="B5121" s="32">
        <v>50244</v>
      </c>
      <c r="C5121" s="33" t="s">
        <v>353</v>
      </c>
      <c r="D5121" s="33" t="s">
        <v>354</v>
      </c>
      <c r="E5121" s="34">
        <v>3961</v>
      </c>
      <c r="F5121" s="35">
        <v>27.802</v>
      </c>
      <c r="G5121" s="34" t="s">
        <v>364</v>
      </c>
      <c r="H5121" s="14" t="str">
        <f t="shared" si="316"/>
        <v/>
      </c>
      <c r="I5121" s="11" t="str">
        <f t="shared" si="317"/>
        <v/>
      </c>
      <c r="J5121" s="11" t="str">
        <f t="shared" si="318"/>
        <v/>
      </c>
      <c r="K5121" s="11">
        <f t="shared" si="319"/>
        <v>0</v>
      </c>
    </row>
    <row r="5122" spans="1:11" s="11" customFormat="1">
      <c r="A5122" s="32">
        <v>2018</v>
      </c>
      <c r="B5122" s="32">
        <v>50244</v>
      </c>
      <c r="C5122" s="33" t="s">
        <v>353</v>
      </c>
      <c r="D5122" s="33" t="s">
        <v>354</v>
      </c>
      <c r="E5122" s="34">
        <v>6327</v>
      </c>
      <c r="F5122" s="35">
        <v>27.867999999999999</v>
      </c>
      <c r="G5122" s="34" t="s">
        <v>364</v>
      </c>
      <c r="H5122" s="14" t="str">
        <f t="shared" si="316"/>
        <v/>
      </c>
      <c r="I5122" s="11" t="str">
        <f t="shared" si="317"/>
        <v/>
      </c>
      <c r="J5122" s="11" t="str">
        <f t="shared" si="318"/>
        <v/>
      </c>
      <c r="K5122" s="11">
        <f t="shared" si="319"/>
        <v>0</v>
      </c>
    </row>
    <row r="5123" spans="1:11" s="11" customFormat="1">
      <c r="A5123" s="32">
        <v>2018</v>
      </c>
      <c r="B5123" s="32">
        <v>50244</v>
      </c>
      <c r="C5123" s="33" t="s">
        <v>353</v>
      </c>
      <c r="D5123" s="33" t="s">
        <v>354</v>
      </c>
      <c r="E5123" s="34">
        <v>10805</v>
      </c>
      <c r="F5123" s="35">
        <v>27.731999999999999</v>
      </c>
      <c r="G5123" s="34" t="s">
        <v>364</v>
      </c>
      <c r="H5123" s="14" t="str">
        <f t="shared" si="316"/>
        <v/>
      </c>
      <c r="I5123" s="11" t="str">
        <f t="shared" si="317"/>
        <v/>
      </c>
      <c r="J5123" s="11" t="str">
        <f t="shared" si="318"/>
        <v/>
      </c>
      <c r="K5123" s="11">
        <f t="shared" si="319"/>
        <v>0</v>
      </c>
    </row>
    <row r="5124" spans="1:11" s="11" customFormat="1">
      <c r="A5124" s="32">
        <v>2018</v>
      </c>
      <c r="B5124" s="32">
        <v>50244</v>
      </c>
      <c r="C5124" s="33" t="s">
        <v>563</v>
      </c>
      <c r="D5124" s="33" t="s">
        <v>564</v>
      </c>
      <c r="E5124" s="34">
        <v>266569</v>
      </c>
      <c r="F5124" s="35">
        <v>1.032</v>
      </c>
      <c r="G5124" s="34" t="s">
        <v>364</v>
      </c>
      <c r="H5124" s="14" t="str">
        <f t="shared" si="316"/>
        <v/>
      </c>
      <c r="I5124" s="11" t="str">
        <f t="shared" si="317"/>
        <v/>
      </c>
      <c r="J5124" s="11" t="str">
        <f t="shared" si="318"/>
        <v/>
      </c>
      <c r="K5124" s="11">
        <f t="shared" si="319"/>
        <v>0</v>
      </c>
    </row>
    <row r="5125" spans="1:11" s="11" customFormat="1">
      <c r="A5125" s="32">
        <v>2018</v>
      </c>
      <c r="B5125" s="32">
        <v>50244</v>
      </c>
      <c r="C5125" s="33" t="s">
        <v>567</v>
      </c>
      <c r="D5125" s="33" t="s">
        <v>566</v>
      </c>
      <c r="E5125" s="34">
        <v>1557</v>
      </c>
      <c r="F5125" s="35">
        <v>6.62</v>
      </c>
      <c r="G5125" s="34" t="s">
        <v>364</v>
      </c>
      <c r="H5125" s="14" t="str">
        <f t="shared" si="316"/>
        <v/>
      </c>
      <c r="I5125" s="11" t="str">
        <f t="shared" si="317"/>
        <v/>
      </c>
      <c r="J5125" s="11" t="str">
        <f t="shared" si="318"/>
        <v/>
      </c>
      <c r="K5125" s="11">
        <f t="shared" si="319"/>
        <v>0</v>
      </c>
    </row>
    <row r="5126" spans="1:11" s="11" customFormat="1">
      <c r="A5126" s="32">
        <v>2018</v>
      </c>
      <c r="B5126" s="32">
        <v>50282</v>
      </c>
      <c r="C5126" s="33" t="s">
        <v>353</v>
      </c>
      <c r="D5126" s="33" t="s">
        <v>354</v>
      </c>
      <c r="E5126" s="34">
        <v>3084</v>
      </c>
      <c r="F5126" s="35">
        <v>20.82</v>
      </c>
      <c r="G5126" s="34" t="s">
        <v>364</v>
      </c>
      <c r="H5126" s="14" t="str">
        <f t="shared" ref="H5126:H5189" si="320">IF(I5126="","",G5126/100*F5126*E5126)</f>
        <v/>
      </c>
      <c r="I5126" s="11" t="str">
        <f t="shared" ref="I5126:I5189" si="321">IF(OR(G5126=".",F5126=".",E5126="."),"",E5126)</f>
        <v/>
      </c>
      <c r="J5126" s="11" t="str">
        <f t="shared" ref="J5126:J5189" si="322">IF(I5126="","",F5126*I5126)</f>
        <v/>
      </c>
      <c r="K5126" s="11">
        <f t="shared" ref="K5126:K5189" si="323">IF(C5126="LIG",1,0)</f>
        <v>0</v>
      </c>
    </row>
    <row r="5127" spans="1:11" s="11" customFormat="1">
      <c r="A5127" s="32">
        <v>2018</v>
      </c>
      <c r="B5127" s="32">
        <v>50282</v>
      </c>
      <c r="C5127" s="33" t="s">
        <v>353</v>
      </c>
      <c r="D5127" s="33" t="s">
        <v>354</v>
      </c>
      <c r="E5127" s="34">
        <v>5286</v>
      </c>
      <c r="F5127" s="35">
        <v>22.56</v>
      </c>
      <c r="G5127" s="34" t="s">
        <v>364</v>
      </c>
      <c r="H5127" s="14" t="str">
        <f t="shared" si="320"/>
        <v/>
      </c>
      <c r="I5127" s="11" t="str">
        <f t="shared" si="321"/>
        <v/>
      </c>
      <c r="J5127" s="11" t="str">
        <f t="shared" si="322"/>
        <v/>
      </c>
      <c r="K5127" s="11">
        <f t="shared" si="323"/>
        <v>0</v>
      </c>
    </row>
    <row r="5128" spans="1:11" s="11" customFormat="1">
      <c r="A5128" s="32">
        <v>2018</v>
      </c>
      <c r="B5128" s="32">
        <v>50282</v>
      </c>
      <c r="C5128" s="33" t="s">
        <v>353</v>
      </c>
      <c r="D5128" s="33" t="s">
        <v>354</v>
      </c>
      <c r="E5128" s="34">
        <v>11209</v>
      </c>
      <c r="F5128" s="35">
        <v>20.77</v>
      </c>
      <c r="G5128" s="34" t="s">
        <v>364</v>
      </c>
      <c r="H5128" s="14" t="str">
        <f t="shared" si="320"/>
        <v/>
      </c>
      <c r="I5128" s="11" t="str">
        <f t="shared" si="321"/>
        <v/>
      </c>
      <c r="J5128" s="11" t="str">
        <f t="shared" si="322"/>
        <v/>
      </c>
      <c r="K5128" s="11">
        <f t="shared" si="323"/>
        <v>0</v>
      </c>
    </row>
    <row r="5129" spans="1:11" s="11" customFormat="1">
      <c r="A5129" s="32">
        <v>2018</v>
      </c>
      <c r="B5129" s="32">
        <v>50282</v>
      </c>
      <c r="C5129" s="33" t="s">
        <v>563</v>
      </c>
      <c r="D5129" s="33" t="s">
        <v>564</v>
      </c>
      <c r="E5129" s="34">
        <v>211992</v>
      </c>
      <c r="F5129" s="35">
        <v>1</v>
      </c>
      <c r="G5129" s="34" t="s">
        <v>364</v>
      </c>
      <c r="H5129" s="14" t="str">
        <f t="shared" si="320"/>
        <v/>
      </c>
      <c r="I5129" s="11" t="str">
        <f t="shared" si="321"/>
        <v/>
      </c>
      <c r="J5129" s="11" t="str">
        <f t="shared" si="322"/>
        <v/>
      </c>
      <c r="K5129" s="11">
        <f t="shared" si="323"/>
        <v>0</v>
      </c>
    </row>
    <row r="5130" spans="1:11" s="11" customFormat="1">
      <c r="A5130" s="32">
        <v>2018</v>
      </c>
      <c r="B5130" s="32">
        <v>50292</v>
      </c>
      <c r="C5130" s="33" t="s">
        <v>563</v>
      </c>
      <c r="D5130" s="33" t="s">
        <v>564</v>
      </c>
      <c r="E5130" s="34">
        <v>298141</v>
      </c>
      <c r="F5130" s="35">
        <v>1.0289999999999999</v>
      </c>
      <c r="G5130" s="34" t="s">
        <v>364</v>
      </c>
      <c r="H5130" s="14" t="str">
        <f t="shared" si="320"/>
        <v/>
      </c>
      <c r="I5130" s="11" t="str">
        <f t="shared" si="321"/>
        <v/>
      </c>
      <c r="J5130" s="11" t="str">
        <f t="shared" si="322"/>
        <v/>
      </c>
      <c r="K5130" s="11">
        <f t="shared" si="323"/>
        <v>0</v>
      </c>
    </row>
    <row r="5131" spans="1:11" s="11" customFormat="1">
      <c r="A5131" s="32">
        <v>2018</v>
      </c>
      <c r="B5131" s="32">
        <v>50296</v>
      </c>
      <c r="C5131" s="33" t="s">
        <v>353</v>
      </c>
      <c r="D5131" s="33" t="s">
        <v>354</v>
      </c>
      <c r="E5131" s="34">
        <v>341</v>
      </c>
      <c r="F5131" s="35">
        <v>26.4</v>
      </c>
      <c r="G5131" s="34" t="s">
        <v>364</v>
      </c>
      <c r="H5131" s="14" t="str">
        <f t="shared" si="320"/>
        <v/>
      </c>
      <c r="I5131" s="11" t="str">
        <f t="shared" si="321"/>
        <v/>
      </c>
      <c r="J5131" s="11" t="str">
        <f t="shared" si="322"/>
        <v/>
      </c>
      <c r="K5131" s="11">
        <f t="shared" si="323"/>
        <v>0</v>
      </c>
    </row>
    <row r="5132" spans="1:11" s="11" customFormat="1">
      <c r="A5132" s="32">
        <v>2018</v>
      </c>
      <c r="B5132" s="32">
        <v>50296</v>
      </c>
      <c r="C5132" s="33" t="s">
        <v>565</v>
      </c>
      <c r="D5132" s="33" t="s">
        <v>566</v>
      </c>
      <c r="E5132" s="34">
        <v>612</v>
      </c>
      <c r="F5132" s="35">
        <v>5.8</v>
      </c>
      <c r="G5132" s="34" t="s">
        <v>364</v>
      </c>
      <c r="H5132" s="14" t="str">
        <f t="shared" si="320"/>
        <v/>
      </c>
      <c r="I5132" s="11" t="str">
        <f t="shared" si="321"/>
        <v/>
      </c>
      <c r="J5132" s="11" t="str">
        <f t="shared" si="322"/>
        <v/>
      </c>
      <c r="K5132" s="11">
        <f t="shared" si="323"/>
        <v>0</v>
      </c>
    </row>
    <row r="5133" spans="1:11" s="11" customFormat="1">
      <c r="A5133" s="32">
        <v>2018</v>
      </c>
      <c r="B5133" s="32">
        <v>50296</v>
      </c>
      <c r="C5133" s="33" t="s">
        <v>563</v>
      </c>
      <c r="D5133" s="33" t="s">
        <v>564</v>
      </c>
      <c r="E5133" s="34">
        <v>388270</v>
      </c>
      <c r="F5133" s="35">
        <v>1.02</v>
      </c>
      <c r="G5133" s="34" t="s">
        <v>364</v>
      </c>
      <c r="H5133" s="14" t="str">
        <f t="shared" si="320"/>
        <v/>
      </c>
      <c r="I5133" s="11" t="str">
        <f t="shared" si="321"/>
        <v/>
      </c>
      <c r="J5133" s="11" t="str">
        <f t="shared" si="322"/>
        <v/>
      </c>
      <c r="K5133" s="11">
        <f t="shared" si="323"/>
        <v>0</v>
      </c>
    </row>
    <row r="5134" spans="1:11" s="11" customFormat="1">
      <c r="A5134" s="32">
        <v>2018</v>
      </c>
      <c r="B5134" s="32">
        <v>50397</v>
      </c>
      <c r="C5134" s="33" t="s">
        <v>563</v>
      </c>
      <c r="D5134" s="33" t="s">
        <v>564</v>
      </c>
      <c r="E5134" s="34">
        <v>270901</v>
      </c>
      <c r="F5134" s="35">
        <v>1.03</v>
      </c>
      <c r="G5134" s="34" t="s">
        <v>364</v>
      </c>
      <c r="H5134" s="14" t="str">
        <f t="shared" si="320"/>
        <v/>
      </c>
      <c r="I5134" s="11" t="str">
        <f t="shared" si="321"/>
        <v/>
      </c>
      <c r="J5134" s="11" t="str">
        <f t="shared" si="322"/>
        <v/>
      </c>
      <c r="K5134" s="11">
        <f t="shared" si="323"/>
        <v>0</v>
      </c>
    </row>
    <row r="5135" spans="1:11" s="11" customFormat="1">
      <c r="A5135" s="32">
        <v>2018</v>
      </c>
      <c r="B5135" s="32">
        <v>50397</v>
      </c>
      <c r="C5135" s="33" t="s">
        <v>353</v>
      </c>
      <c r="D5135" s="33" t="s">
        <v>354</v>
      </c>
      <c r="E5135" s="34">
        <v>10953</v>
      </c>
      <c r="F5135" s="35">
        <v>26</v>
      </c>
      <c r="G5135" s="34" t="s">
        <v>364</v>
      </c>
      <c r="H5135" s="14" t="str">
        <f t="shared" si="320"/>
        <v/>
      </c>
      <c r="I5135" s="11" t="str">
        <f t="shared" si="321"/>
        <v/>
      </c>
      <c r="J5135" s="11" t="str">
        <f t="shared" si="322"/>
        <v/>
      </c>
      <c r="K5135" s="11">
        <f t="shared" si="323"/>
        <v>0</v>
      </c>
    </row>
    <row r="5136" spans="1:11" s="11" customFormat="1">
      <c r="A5136" s="32">
        <v>2018</v>
      </c>
      <c r="B5136" s="32">
        <v>50397</v>
      </c>
      <c r="C5136" s="33" t="s">
        <v>567</v>
      </c>
      <c r="D5136" s="33" t="s">
        <v>566</v>
      </c>
      <c r="E5136" s="34">
        <v>2490</v>
      </c>
      <c r="F5136" s="35">
        <v>6.3</v>
      </c>
      <c r="G5136" s="34" t="s">
        <v>364</v>
      </c>
      <c r="H5136" s="14" t="str">
        <f t="shared" si="320"/>
        <v/>
      </c>
      <c r="I5136" s="11" t="str">
        <f t="shared" si="321"/>
        <v/>
      </c>
      <c r="J5136" s="11" t="str">
        <f t="shared" si="322"/>
        <v/>
      </c>
      <c r="K5136" s="11">
        <f t="shared" si="323"/>
        <v>0</v>
      </c>
    </row>
    <row r="5137" spans="1:11" s="11" customFormat="1">
      <c r="A5137" s="32">
        <v>2018</v>
      </c>
      <c r="B5137" s="32">
        <v>50397</v>
      </c>
      <c r="C5137" s="33" t="s">
        <v>567</v>
      </c>
      <c r="D5137" s="33" t="s">
        <v>566</v>
      </c>
      <c r="E5137" s="34">
        <v>3714</v>
      </c>
      <c r="F5137" s="35">
        <v>6.3</v>
      </c>
      <c r="G5137" s="34" t="s">
        <v>364</v>
      </c>
      <c r="H5137" s="14" t="str">
        <f t="shared" si="320"/>
        <v/>
      </c>
      <c r="I5137" s="11" t="str">
        <f t="shared" si="321"/>
        <v/>
      </c>
      <c r="J5137" s="11" t="str">
        <f t="shared" si="322"/>
        <v/>
      </c>
      <c r="K5137" s="11">
        <f t="shared" si="323"/>
        <v>0</v>
      </c>
    </row>
    <row r="5138" spans="1:11" s="11" customFormat="1">
      <c r="A5138" s="32">
        <v>2018</v>
      </c>
      <c r="B5138" s="32">
        <v>50398</v>
      </c>
      <c r="C5138" s="33" t="s">
        <v>563</v>
      </c>
      <c r="D5138" s="33" t="s">
        <v>564</v>
      </c>
      <c r="E5138" s="34">
        <v>457184</v>
      </c>
      <c r="F5138" s="35">
        <v>1.0249999999999999</v>
      </c>
      <c r="G5138" s="34" t="s">
        <v>364</v>
      </c>
      <c r="H5138" s="14" t="str">
        <f t="shared" si="320"/>
        <v/>
      </c>
      <c r="I5138" s="11" t="str">
        <f t="shared" si="321"/>
        <v/>
      </c>
      <c r="J5138" s="11" t="str">
        <f t="shared" si="322"/>
        <v/>
      </c>
      <c r="K5138" s="11">
        <f t="shared" si="323"/>
        <v>0</v>
      </c>
    </row>
    <row r="5139" spans="1:11" s="11" customFormat="1">
      <c r="A5139" s="32">
        <v>2018</v>
      </c>
      <c r="B5139" s="32">
        <v>50481</v>
      </c>
      <c r="C5139" s="33" t="s">
        <v>563</v>
      </c>
      <c r="D5139" s="33" t="s">
        <v>564</v>
      </c>
      <c r="E5139" s="34">
        <v>1057291</v>
      </c>
      <c r="F5139" s="35">
        <v>1.03</v>
      </c>
      <c r="G5139" s="34" t="s">
        <v>364</v>
      </c>
      <c r="H5139" s="14" t="str">
        <f t="shared" si="320"/>
        <v/>
      </c>
      <c r="I5139" s="11" t="str">
        <f t="shared" si="321"/>
        <v/>
      </c>
      <c r="J5139" s="11" t="str">
        <f t="shared" si="322"/>
        <v/>
      </c>
      <c r="K5139" s="11">
        <f t="shared" si="323"/>
        <v>0</v>
      </c>
    </row>
    <row r="5140" spans="1:11" s="11" customFormat="1">
      <c r="A5140" s="32">
        <v>2018</v>
      </c>
      <c r="B5140" s="32">
        <v>50481</v>
      </c>
      <c r="C5140" s="33" t="s">
        <v>353</v>
      </c>
      <c r="D5140" s="33" t="s">
        <v>354</v>
      </c>
      <c r="E5140" s="34">
        <v>20701</v>
      </c>
      <c r="F5140" s="35">
        <v>24.91</v>
      </c>
      <c r="G5140" s="34" t="s">
        <v>364</v>
      </c>
      <c r="H5140" s="14" t="str">
        <f t="shared" si="320"/>
        <v/>
      </c>
      <c r="I5140" s="11" t="str">
        <f t="shared" si="321"/>
        <v/>
      </c>
      <c r="J5140" s="11" t="str">
        <f t="shared" si="322"/>
        <v/>
      </c>
      <c r="K5140" s="11">
        <f t="shared" si="323"/>
        <v>0</v>
      </c>
    </row>
    <row r="5141" spans="1:11" s="11" customFormat="1">
      <c r="A5141" s="32">
        <v>2018</v>
      </c>
      <c r="B5141" s="32">
        <v>50481</v>
      </c>
      <c r="C5141" s="33" t="s">
        <v>353</v>
      </c>
      <c r="D5141" s="33" t="s">
        <v>354</v>
      </c>
      <c r="E5141" s="34">
        <v>19712</v>
      </c>
      <c r="F5141" s="35">
        <v>25.81</v>
      </c>
      <c r="G5141" s="34" t="s">
        <v>364</v>
      </c>
      <c r="H5141" s="14" t="str">
        <f t="shared" si="320"/>
        <v/>
      </c>
      <c r="I5141" s="11" t="str">
        <f t="shared" si="321"/>
        <v/>
      </c>
      <c r="J5141" s="11" t="str">
        <f t="shared" si="322"/>
        <v/>
      </c>
      <c r="K5141" s="11">
        <f t="shared" si="323"/>
        <v>0</v>
      </c>
    </row>
    <row r="5142" spans="1:11" s="11" customFormat="1">
      <c r="A5142" s="32">
        <v>2018</v>
      </c>
      <c r="B5142" s="32">
        <v>50481</v>
      </c>
      <c r="C5142" s="33" t="s">
        <v>353</v>
      </c>
      <c r="D5142" s="33" t="s">
        <v>354</v>
      </c>
      <c r="E5142" s="34">
        <v>13058</v>
      </c>
      <c r="F5142" s="35">
        <v>25.18</v>
      </c>
      <c r="G5142" s="34" t="s">
        <v>364</v>
      </c>
      <c r="H5142" s="14" t="str">
        <f t="shared" si="320"/>
        <v/>
      </c>
      <c r="I5142" s="11" t="str">
        <f t="shared" si="321"/>
        <v/>
      </c>
      <c r="J5142" s="11" t="str">
        <f t="shared" si="322"/>
        <v/>
      </c>
      <c r="K5142" s="11">
        <f t="shared" si="323"/>
        <v>0</v>
      </c>
    </row>
    <row r="5143" spans="1:11" s="11" customFormat="1">
      <c r="A5143" s="32">
        <v>2018</v>
      </c>
      <c r="B5143" s="32">
        <v>50481</v>
      </c>
      <c r="C5143" s="33" t="s">
        <v>353</v>
      </c>
      <c r="D5143" s="33" t="s">
        <v>354</v>
      </c>
      <c r="E5143" s="34">
        <v>8987</v>
      </c>
      <c r="F5143" s="35">
        <v>24.63</v>
      </c>
      <c r="G5143" s="34" t="s">
        <v>364</v>
      </c>
      <c r="H5143" s="14" t="str">
        <f t="shared" si="320"/>
        <v/>
      </c>
      <c r="I5143" s="11" t="str">
        <f t="shared" si="321"/>
        <v/>
      </c>
      <c r="J5143" s="11" t="str">
        <f t="shared" si="322"/>
        <v/>
      </c>
      <c r="K5143" s="11">
        <f t="shared" si="323"/>
        <v>0</v>
      </c>
    </row>
    <row r="5144" spans="1:11" s="11" customFormat="1">
      <c r="A5144" s="32">
        <v>2018</v>
      </c>
      <c r="B5144" s="32">
        <v>50481</v>
      </c>
      <c r="C5144" s="33" t="s">
        <v>353</v>
      </c>
      <c r="D5144" s="33" t="s">
        <v>354</v>
      </c>
      <c r="E5144" s="34">
        <v>7086</v>
      </c>
      <c r="F5144" s="35">
        <v>25.6</v>
      </c>
      <c r="G5144" s="34" t="s">
        <v>364</v>
      </c>
      <c r="H5144" s="14" t="str">
        <f t="shared" si="320"/>
        <v/>
      </c>
      <c r="I5144" s="11" t="str">
        <f t="shared" si="321"/>
        <v/>
      </c>
      <c r="J5144" s="11" t="str">
        <f t="shared" si="322"/>
        <v/>
      </c>
      <c r="K5144" s="11">
        <f t="shared" si="323"/>
        <v>0</v>
      </c>
    </row>
    <row r="5145" spans="1:11" s="11" customFormat="1">
      <c r="A5145" s="32">
        <v>2018</v>
      </c>
      <c r="B5145" s="32">
        <v>50481</v>
      </c>
      <c r="C5145" s="33" t="s">
        <v>353</v>
      </c>
      <c r="D5145" s="33" t="s">
        <v>354</v>
      </c>
      <c r="E5145" s="34">
        <v>6245</v>
      </c>
      <c r="F5145" s="35">
        <v>26.01</v>
      </c>
      <c r="G5145" s="34" t="s">
        <v>364</v>
      </c>
      <c r="H5145" s="14" t="str">
        <f t="shared" si="320"/>
        <v/>
      </c>
      <c r="I5145" s="11" t="str">
        <f t="shared" si="321"/>
        <v/>
      </c>
      <c r="J5145" s="11" t="str">
        <f t="shared" si="322"/>
        <v/>
      </c>
      <c r="K5145" s="11">
        <f t="shared" si="323"/>
        <v>0</v>
      </c>
    </row>
    <row r="5146" spans="1:11" s="11" customFormat="1">
      <c r="A5146" s="32">
        <v>2018</v>
      </c>
      <c r="B5146" s="32">
        <v>50481</v>
      </c>
      <c r="C5146" s="33" t="s">
        <v>353</v>
      </c>
      <c r="D5146" s="33" t="s">
        <v>354</v>
      </c>
      <c r="E5146" s="34">
        <v>3774</v>
      </c>
      <c r="F5146" s="35">
        <v>25.7</v>
      </c>
      <c r="G5146" s="34" t="s">
        <v>364</v>
      </c>
      <c r="H5146" s="14" t="str">
        <f t="shared" si="320"/>
        <v/>
      </c>
      <c r="I5146" s="11" t="str">
        <f t="shared" si="321"/>
        <v/>
      </c>
      <c r="J5146" s="11" t="str">
        <f t="shared" si="322"/>
        <v/>
      </c>
      <c r="K5146" s="11">
        <f t="shared" si="323"/>
        <v>0</v>
      </c>
    </row>
    <row r="5147" spans="1:11" s="11" customFormat="1">
      <c r="A5147" s="32">
        <v>2018</v>
      </c>
      <c r="B5147" s="32">
        <v>50481</v>
      </c>
      <c r="C5147" s="33" t="s">
        <v>353</v>
      </c>
      <c r="D5147" s="33" t="s">
        <v>354</v>
      </c>
      <c r="E5147" s="34">
        <v>5574</v>
      </c>
      <c r="F5147" s="35">
        <v>25.71</v>
      </c>
      <c r="G5147" s="34" t="s">
        <v>364</v>
      </c>
      <c r="H5147" s="14" t="str">
        <f t="shared" si="320"/>
        <v/>
      </c>
      <c r="I5147" s="11" t="str">
        <f t="shared" si="321"/>
        <v/>
      </c>
      <c r="J5147" s="11" t="str">
        <f t="shared" si="322"/>
        <v/>
      </c>
      <c r="K5147" s="11">
        <f t="shared" si="323"/>
        <v>0</v>
      </c>
    </row>
    <row r="5148" spans="1:11" s="11" customFormat="1">
      <c r="A5148" s="32">
        <v>2018</v>
      </c>
      <c r="B5148" s="32">
        <v>50489</v>
      </c>
      <c r="C5148" s="33" t="s">
        <v>563</v>
      </c>
      <c r="D5148" s="33" t="s">
        <v>564</v>
      </c>
      <c r="E5148" s="34">
        <v>170320</v>
      </c>
      <c r="F5148" s="35">
        <v>1.04</v>
      </c>
      <c r="G5148" s="34" t="s">
        <v>364</v>
      </c>
      <c r="H5148" s="14" t="str">
        <f t="shared" si="320"/>
        <v/>
      </c>
      <c r="I5148" s="11" t="str">
        <f t="shared" si="321"/>
        <v/>
      </c>
      <c r="J5148" s="11" t="str">
        <f t="shared" si="322"/>
        <v/>
      </c>
      <c r="K5148" s="11">
        <f t="shared" si="323"/>
        <v>0</v>
      </c>
    </row>
    <row r="5149" spans="1:11" s="11" customFormat="1">
      <c r="A5149" s="32">
        <v>2018</v>
      </c>
      <c r="B5149" s="32">
        <v>50489</v>
      </c>
      <c r="C5149" s="33" t="s">
        <v>563</v>
      </c>
      <c r="D5149" s="33" t="s">
        <v>564</v>
      </c>
      <c r="E5149" s="34">
        <v>215725</v>
      </c>
      <c r="F5149" s="35">
        <v>1.04</v>
      </c>
      <c r="G5149" s="34" t="s">
        <v>364</v>
      </c>
      <c r="H5149" s="14" t="str">
        <f t="shared" si="320"/>
        <v/>
      </c>
      <c r="I5149" s="11" t="str">
        <f t="shared" si="321"/>
        <v/>
      </c>
      <c r="J5149" s="11" t="str">
        <f t="shared" si="322"/>
        <v/>
      </c>
      <c r="K5149" s="11">
        <f t="shared" si="323"/>
        <v>0</v>
      </c>
    </row>
    <row r="5150" spans="1:11" s="11" customFormat="1">
      <c r="A5150" s="32">
        <v>2018</v>
      </c>
      <c r="B5150" s="32">
        <v>50489</v>
      </c>
      <c r="C5150" s="33" t="s">
        <v>563</v>
      </c>
      <c r="D5150" s="33" t="s">
        <v>564</v>
      </c>
      <c r="E5150" s="34">
        <v>287633</v>
      </c>
      <c r="F5150" s="35">
        <v>1.04</v>
      </c>
      <c r="G5150" s="34" t="s">
        <v>364</v>
      </c>
      <c r="H5150" s="14" t="str">
        <f t="shared" si="320"/>
        <v/>
      </c>
      <c r="I5150" s="11" t="str">
        <f t="shared" si="321"/>
        <v/>
      </c>
      <c r="J5150" s="11" t="str">
        <f t="shared" si="322"/>
        <v/>
      </c>
      <c r="K5150" s="11">
        <f t="shared" si="323"/>
        <v>0</v>
      </c>
    </row>
    <row r="5151" spans="1:11" s="11" customFormat="1">
      <c r="A5151" s="32">
        <v>2018</v>
      </c>
      <c r="B5151" s="32">
        <v>50489</v>
      </c>
      <c r="C5151" s="33" t="s">
        <v>563</v>
      </c>
      <c r="D5151" s="33" t="s">
        <v>564</v>
      </c>
      <c r="E5151" s="34">
        <v>575265</v>
      </c>
      <c r="F5151" s="35">
        <v>1.04</v>
      </c>
      <c r="G5151" s="34" t="s">
        <v>364</v>
      </c>
      <c r="H5151" s="14" t="str">
        <f t="shared" si="320"/>
        <v/>
      </c>
      <c r="I5151" s="11" t="str">
        <f t="shared" si="321"/>
        <v/>
      </c>
      <c r="J5151" s="11" t="str">
        <f t="shared" si="322"/>
        <v/>
      </c>
      <c r="K5151" s="11">
        <f t="shared" si="323"/>
        <v>0</v>
      </c>
    </row>
    <row r="5152" spans="1:11" s="11" customFormat="1">
      <c r="A5152" s="32">
        <v>2018</v>
      </c>
      <c r="B5152" s="32">
        <v>50489</v>
      </c>
      <c r="C5152" s="33" t="s">
        <v>563</v>
      </c>
      <c r="D5152" s="33" t="s">
        <v>564</v>
      </c>
      <c r="E5152" s="34">
        <v>668446</v>
      </c>
      <c r="F5152" s="35">
        <v>1.04</v>
      </c>
      <c r="G5152" s="34" t="s">
        <v>364</v>
      </c>
      <c r="H5152" s="14" t="str">
        <f t="shared" si="320"/>
        <v/>
      </c>
      <c r="I5152" s="11" t="str">
        <f t="shared" si="321"/>
        <v/>
      </c>
      <c r="J5152" s="11" t="str">
        <f t="shared" si="322"/>
        <v/>
      </c>
      <c r="K5152" s="11">
        <f t="shared" si="323"/>
        <v>0</v>
      </c>
    </row>
    <row r="5153" spans="1:11" s="11" customFormat="1">
      <c r="A5153" s="32">
        <v>2018</v>
      </c>
      <c r="B5153" s="32">
        <v>50491</v>
      </c>
      <c r="C5153" s="33" t="s">
        <v>563</v>
      </c>
      <c r="D5153" s="33" t="s">
        <v>564</v>
      </c>
      <c r="E5153" s="34">
        <v>637118</v>
      </c>
      <c r="F5153" s="35">
        <v>1.0900000000000001</v>
      </c>
      <c r="G5153" s="34" t="s">
        <v>364</v>
      </c>
      <c r="H5153" s="14" t="str">
        <f t="shared" si="320"/>
        <v/>
      </c>
      <c r="I5153" s="11" t="str">
        <f t="shared" si="321"/>
        <v/>
      </c>
      <c r="J5153" s="11" t="str">
        <f t="shared" si="322"/>
        <v/>
      </c>
      <c r="K5153" s="11">
        <f t="shared" si="323"/>
        <v>0</v>
      </c>
    </row>
    <row r="5154" spans="1:11" s="11" customFormat="1">
      <c r="A5154" s="32">
        <v>2018</v>
      </c>
      <c r="B5154" s="32">
        <v>50561</v>
      </c>
      <c r="C5154" s="33" t="s">
        <v>563</v>
      </c>
      <c r="D5154" s="33" t="s">
        <v>564</v>
      </c>
      <c r="E5154" s="34">
        <v>26178</v>
      </c>
      <c r="F5154" s="35">
        <v>1.04</v>
      </c>
      <c r="G5154" s="34" t="s">
        <v>364</v>
      </c>
      <c r="H5154" s="14" t="str">
        <f t="shared" si="320"/>
        <v/>
      </c>
      <c r="I5154" s="11" t="str">
        <f t="shared" si="321"/>
        <v/>
      </c>
      <c r="J5154" s="11" t="str">
        <f t="shared" si="322"/>
        <v/>
      </c>
      <c r="K5154" s="11">
        <f t="shared" si="323"/>
        <v>0</v>
      </c>
    </row>
    <row r="5155" spans="1:11" s="11" customFormat="1">
      <c r="A5155" s="32">
        <v>2018</v>
      </c>
      <c r="B5155" s="32">
        <v>50625</v>
      </c>
      <c r="C5155" s="33" t="s">
        <v>563</v>
      </c>
      <c r="D5155" s="33" t="s">
        <v>564</v>
      </c>
      <c r="E5155" s="34">
        <v>1572977</v>
      </c>
      <c r="F5155" s="35">
        <v>1.03</v>
      </c>
      <c r="G5155" s="34" t="s">
        <v>364</v>
      </c>
      <c r="H5155" s="14" t="str">
        <f t="shared" si="320"/>
        <v/>
      </c>
      <c r="I5155" s="11" t="str">
        <f t="shared" si="321"/>
        <v/>
      </c>
      <c r="J5155" s="11" t="str">
        <f t="shared" si="322"/>
        <v/>
      </c>
      <c r="K5155" s="11">
        <f t="shared" si="323"/>
        <v>0</v>
      </c>
    </row>
    <row r="5156" spans="1:11" s="11" customFormat="1">
      <c r="A5156" s="32">
        <v>2018</v>
      </c>
      <c r="B5156" s="32">
        <v>50625</v>
      </c>
      <c r="C5156" s="33" t="s">
        <v>563</v>
      </c>
      <c r="D5156" s="33" t="s">
        <v>564</v>
      </c>
      <c r="E5156" s="34">
        <v>1168331</v>
      </c>
      <c r="F5156" s="35">
        <v>1.03</v>
      </c>
      <c r="G5156" s="34" t="s">
        <v>364</v>
      </c>
      <c r="H5156" s="14" t="str">
        <f t="shared" si="320"/>
        <v/>
      </c>
      <c r="I5156" s="11" t="str">
        <f t="shared" si="321"/>
        <v/>
      </c>
      <c r="J5156" s="11" t="str">
        <f t="shared" si="322"/>
        <v/>
      </c>
      <c r="K5156" s="11">
        <f t="shared" si="323"/>
        <v>0</v>
      </c>
    </row>
    <row r="5157" spans="1:11" s="11" customFormat="1">
      <c r="A5157" s="32">
        <v>2018</v>
      </c>
      <c r="B5157" s="32">
        <v>50707</v>
      </c>
      <c r="C5157" s="33" t="s">
        <v>563</v>
      </c>
      <c r="D5157" s="33" t="s">
        <v>564</v>
      </c>
      <c r="E5157" s="34">
        <v>494824</v>
      </c>
      <c r="F5157" s="35">
        <v>1.1220000000000001</v>
      </c>
      <c r="G5157" s="34">
        <v>271</v>
      </c>
      <c r="H5157" s="14">
        <f t="shared" si="320"/>
        <v>1504571.7508799999</v>
      </c>
      <c r="I5157" s="11">
        <f t="shared" si="321"/>
        <v>494824</v>
      </c>
      <c r="J5157" s="11">
        <f t="shared" si="322"/>
        <v>555192.52800000005</v>
      </c>
      <c r="K5157" s="11">
        <f t="shared" si="323"/>
        <v>0</v>
      </c>
    </row>
    <row r="5158" spans="1:11" s="11" customFormat="1">
      <c r="A5158" s="32">
        <v>2018</v>
      </c>
      <c r="B5158" s="32">
        <v>50707</v>
      </c>
      <c r="C5158" s="33" t="s">
        <v>563</v>
      </c>
      <c r="D5158" s="33" t="s">
        <v>564</v>
      </c>
      <c r="E5158" s="34">
        <v>170095</v>
      </c>
      <c r="F5158" s="35">
        <v>1.1220000000000001</v>
      </c>
      <c r="G5158" s="34">
        <v>419</v>
      </c>
      <c r="H5158" s="14">
        <f t="shared" si="320"/>
        <v>799647.21210000012</v>
      </c>
      <c r="I5158" s="11">
        <f t="shared" si="321"/>
        <v>170095</v>
      </c>
      <c r="J5158" s="11">
        <f t="shared" si="322"/>
        <v>190846.59000000003</v>
      </c>
      <c r="K5158" s="11">
        <f t="shared" si="323"/>
        <v>0</v>
      </c>
    </row>
    <row r="5159" spans="1:11" s="11" customFormat="1">
      <c r="A5159" s="32">
        <v>2018</v>
      </c>
      <c r="B5159" s="32">
        <v>50776</v>
      </c>
      <c r="C5159" s="33" t="s">
        <v>565</v>
      </c>
      <c r="D5159" s="33" t="s">
        <v>566</v>
      </c>
      <c r="E5159" s="34">
        <v>244</v>
      </c>
      <c r="F5159" s="35">
        <v>6.07</v>
      </c>
      <c r="G5159" s="34" t="s">
        <v>364</v>
      </c>
      <c r="H5159" s="14" t="str">
        <f t="shared" si="320"/>
        <v/>
      </c>
      <c r="I5159" s="11" t="str">
        <f t="shared" si="321"/>
        <v/>
      </c>
      <c r="J5159" s="11" t="str">
        <f t="shared" si="322"/>
        <v/>
      </c>
      <c r="K5159" s="11">
        <f t="shared" si="323"/>
        <v>0</v>
      </c>
    </row>
    <row r="5160" spans="1:11" s="11" customFormat="1">
      <c r="A5160" s="32">
        <v>2018</v>
      </c>
      <c r="B5160" s="32">
        <v>50776</v>
      </c>
      <c r="C5160" s="33" t="s">
        <v>365</v>
      </c>
      <c r="D5160" s="33" t="s">
        <v>354</v>
      </c>
      <c r="E5160" s="34">
        <v>192</v>
      </c>
      <c r="F5160" s="35">
        <v>10.35</v>
      </c>
      <c r="G5160" s="34" t="s">
        <v>364</v>
      </c>
      <c r="H5160" s="14" t="str">
        <f t="shared" si="320"/>
        <v/>
      </c>
      <c r="I5160" s="11" t="str">
        <f t="shared" si="321"/>
        <v/>
      </c>
      <c r="J5160" s="11" t="str">
        <f t="shared" si="322"/>
        <v/>
      </c>
      <c r="K5160" s="11">
        <f t="shared" si="323"/>
        <v>0</v>
      </c>
    </row>
    <row r="5161" spans="1:11" s="11" customFormat="1">
      <c r="A5161" s="32">
        <v>2018</v>
      </c>
      <c r="B5161" s="32">
        <v>50776</v>
      </c>
      <c r="C5161" s="33" t="s">
        <v>365</v>
      </c>
      <c r="D5161" s="33" t="s">
        <v>354</v>
      </c>
      <c r="E5161" s="34">
        <v>207</v>
      </c>
      <c r="F5161" s="35">
        <v>13.6</v>
      </c>
      <c r="G5161" s="34" t="s">
        <v>364</v>
      </c>
      <c r="H5161" s="14" t="str">
        <f t="shared" si="320"/>
        <v/>
      </c>
      <c r="I5161" s="11" t="str">
        <f t="shared" si="321"/>
        <v/>
      </c>
      <c r="J5161" s="11" t="str">
        <f t="shared" si="322"/>
        <v/>
      </c>
      <c r="K5161" s="11">
        <f t="shared" si="323"/>
        <v>0</v>
      </c>
    </row>
    <row r="5162" spans="1:11" s="11" customFormat="1">
      <c r="A5162" s="32">
        <v>2018</v>
      </c>
      <c r="B5162" s="32">
        <v>50776</v>
      </c>
      <c r="C5162" s="33" t="s">
        <v>365</v>
      </c>
      <c r="D5162" s="33" t="s">
        <v>354</v>
      </c>
      <c r="E5162" s="34">
        <v>478</v>
      </c>
      <c r="F5162" s="35">
        <v>12.4</v>
      </c>
      <c r="G5162" s="34" t="s">
        <v>364</v>
      </c>
      <c r="H5162" s="14" t="str">
        <f t="shared" si="320"/>
        <v/>
      </c>
      <c r="I5162" s="11" t="str">
        <f t="shared" si="321"/>
        <v/>
      </c>
      <c r="J5162" s="11" t="str">
        <f t="shared" si="322"/>
        <v/>
      </c>
      <c r="K5162" s="11">
        <f t="shared" si="323"/>
        <v>0</v>
      </c>
    </row>
    <row r="5163" spans="1:11" s="11" customFormat="1">
      <c r="A5163" s="32">
        <v>2018</v>
      </c>
      <c r="B5163" s="32">
        <v>50776</v>
      </c>
      <c r="C5163" s="33" t="s">
        <v>365</v>
      </c>
      <c r="D5163" s="33" t="s">
        <v>354</v>
      </c>
      <c r="E5163" s="34">
        <v>622</v>
      </c>
      <c r="F5163" s="35">
        <v>9.56</v>
      </c>
      <c r="G5163" s="34" t="s">
        <v>364</v>
      </c>
      <c r="H5163" s="14" t="str">
        <f t="shared" si="320"/>
        <v/>
      </c>
      <c r="I5163" s="11" t="str">
        <f t="shared" si="321"/>
        <v/>
      </c>
      <c r="J5163" s="11" t="str">
        <f t="shared" si="322"/>
        <v/>
      </c>
      <c r="K5163" s="11">
        <f t="shared" si="323"/>
        <v>0</v>
      </c>
    </row>
    <row r="5164" spans="1:11" s="11" customFormat="1">
      <c r="A5164" s="32">
        <v>2018</v>
      </c>
      <c r="B5164" s="32">
        <v>50776</v>
      </c>
      <c r="C5164" s="33" t="s">
        <v>365</v>
      </c>
      <c r="D5164" s="33" t="s">
        <v>354</v>
      </c>
      <c r="E5164" s="34">
        <v>672</v>
      </c>
      <c r="F5164" s="35">
        <v>12</v>
      </c>
      <c r="G5164" s="34" t="s">
        <v>364</v>
      </c>
      <c r="H5164" s="14" t="str">
        <f t="shared" si="320"/>
        <v/>
      </c>
      <c r="I5164" s="11" t="str">
        <f t="shared" si="321"/>
        <v/>
      </c>
      <c r="J5164" s="11" t="str">
        <f t="shared" si="322"/>
        <v/>
      </c>
      <c r="K5164" s="11">
        <f t="shared" si="323"/>
        <v>0</v>
      </c>
    </row>
    <row r="5165" spans="1:11" s="11" customFormat="1">
      <c r="A5165" s="32">
        <v>2018</v>
      </c>
      <c r="B5165" s="32">
        <v>50776</v>
      </c>
      <c r="C5165" s="33" t="s">
        <v>365</v>
      </c>
      <c r="D5165" s="33" t="s">
        <v>354</v>
      </c>
      <c r="E5165" s="34">
        <v>838</v>
      </c>
      <c r="F5165" s="35">
        <v>13.5</v>
      </c>
      <c r="G5165" s="34" t="s">
        <v>364</v>
      </c>
      <c r="H5165" s="14" t="str">
        <f t="shared" si="320"/>
        <v/>
      </c>
      <c r="I5165" s="11" t="str">
        <f t="shared" si="321"/>
        <v/>
      </c>
      <c r="J5165" s="11" t="str">
        <f t="shared" si="322"/>
        <v/>
      </c>
      <c r="K5165" s="11">
        <f t="shared" si="323"/>
        <v>0</v>
      </c>
    </row>
    <row r="5166" spans="1:11" s="11" customFormat="1">
      <c r="A5166" s="32">
        <v>2018</v>
      </c>
      <c r="B5166" s="32">
        <v>50776</v>
      </c>
      <c r="C5166" s="33" t="s">
        <v>365</v>
      </c>
      <c r="D5166" s="33" t="s">
        <v>354</v>
      </c>
      <c r="E5166" s="34">
        <v>971</v>
      </c>
      <c r="F5166" s="35">
        <v>12.4</v>
      </c>
      <c r="G5166" s="34" t="s">
        <v>364</v>
      </c>
      <c r="H5166" s="14" t="str">
        <f t="shared" si="320"/>
        <v/>
      </c>
      <c r="I5166" s="11" t="str">
        <f t="shared" si="321"/>
        <v/>
      </c>
      <c r="J5166" s="11" t="str">
        <f t="shared" si="322"/>
        <v/>
      </c>
      <c r="K5166" s="11">
        <f t="shared" si="323"/>
        <v>0</v>
      </c>
    </row>
    <row r="5167" spans="1:11" s="11" customFormat="1">
      <c r="A5167" s="32">
        <v>2018</v>
      </c>
      <c r="B5167" s="32">
        <v>50776</v>
      </c>
      <c r="C5167" s="33" t="s">
        <v>365</v>
      </c>
      <c r="D5167" s="33" t="s">
        <v>354</v>
      </c>
      <c r="E5167" s="34">
        <v>1034</v>
      </c>
      <c r="F5167" s="35">
        <v>12</v>
      </c>
      <c r="G5167" s="34" t="s">
        <v>364</v>
      </c>
      <c r="H5167" s="14" t="str">
        <f t="shared" si="320"/>
        <v/>
      </c>
      <c r="I5167" s="11" t="str">
        <f t="shared" si="321"/>
        <v/>
      </c>
      <c r="J5167" s="11" t="str">
        <f t="shared" si="322"/>
        <v/>
      </c>
      <c r="K5167" s="11">
        <f t="shared" si="323"/>
        <v>0</v>
      </c>
    </row>
    <row r="5168" spans="1:11" s="11" customFormat="1">
      <c r="A5168" s="32">
        <v>2018</v>
      </c>
      <c r="B5168" s="32">
        <v>50776</v>
      </c>
      <c r="C5168" s="33" t="s">
        <v>365</v>
      </c>
      <c r="D5168" s="33" t="s">
        <v>354</v>
      </c>
      <c r="E5168" s="34">
        <v>1262</v>
      </c>
      <c r="F5168" s="35">
        <v>14</v>
      </c>
      <c r="G5168" s="34" t="s">
        <v>364</v>
      </c>
      <c r="H5168" s="14" t="str">
        <f t="shared" si="320"/>
        <v/>
      </c>
      <c r="I5168" s="11" t="str">
        <f t="shared" si="321"/>
        <v/>
      </c>
      <c r="J5168" s="11" t="str">
        <f t="shared" si="322"/>
        <v/>
      </c>
      <c r="K5168" s="11">
        <f t="shared" si="323"/>
        <v>0</v>
      </c>
    </row>
    <row r="5169" spans="1:11" s="11" customFormat="1">
      <c r="A5169" s="32">
        <v>2018</v>
      </c>
      <c r="B5169" s="32">
        <v>50776</v>
      </c>
      <c r="C5169" s="33" t="s">
        <v>365</v>
      </c>
      <c r="D5169" s="33" t="s">
        <v>354</v>
      </c>
      <c r="E5169" s="34">
        <v>1328</v>
      </c>
      <c r="F5169" s="35">
        <v>10.4</v>
      </c>
      <c r="G5169" s="34" t="s">
        <v>364</v>
      </c>
      <c r="H5169" s="14" t="str">
        <f t="shared" si="320"/>
        <v/>
      </c>
      <c r="I5169" s="11" t="str">
        <f t="shared" si="321"/>
        <v/>
      </c>
      <c r="J5169" s="11" t="str">
        <f t="shared" si="322"/>
        <v/>
      </c>
      <c r="K5169" s="11">
        <f t="shared" si="323"/>
        <v>0</v>
      </c>
    </row>
    <row r="5170" spans="1:11" s="11" customFormat="1">
      <c r="A5170" s="32">
        <v>2018</v>
      </c>
      <c r="B5170" s="32">
        <v>50776</v>
      </c>
      <c r="C5170" s="33" t="s">
        <v>365</v>
      </c>
      <c r="D5170" s="33" t="s">
        <v>354</v>
      </c>
      <c r="E5170" s="34">
        <v>1405</v>
      </c>
      <c r="F5170" s="35">
        <v>11.2</v>
      </c>
      <c r="G5170" s="34" t="s">
        <v>364</v>
      </c>
      <c r="H5170" s="14" t="str">
        <f t="shared" si="320"/>
        <v/>
      </c>
      <c r="I5170" s="11" t="str">
        <f t="shared" si="321"/>
        <v/>
      </c>
      <c r="J5170" s="11" t="str">
        <f t="shared" si="322"/>
        <v/>
      </c>
      <c r="K5170" s="11">
        <f t="shared" si="323"/>
        <v>0</v>
      </c>
    </row>
    <row r="5171" spans="1:11" s="11" customFormat="1">
      <c r="A5171" s="32">
        <v>2018</v>
      </c>
      <c r="B5171" s="32">
        <v>50776</v>
      </c>
      <c r="C5171" s="33" t="s">
        <v>365</v>
      </c>
      <c r="D5171" s="33" t="s">
        <v>354</v>
      </c>
      <c r="E5171" s="34">
        <v>1555</v>
      </c>
      <c r="F5171" s="35">
        <v>10</v>
      </c>
      <c r="G5171" s="34" t="s">
        <v>364</v>
      </c>
      <c r="H5171" s="14" t="str">
        <f t="shared" si="320"/>
        <v/>
      </c>
      <c r="I5171" s="11" t="str">
        <f t="shared" si="321"/>
        <v/>
      </c>
      <c r="J5171" s="11" t="str">
        <f t="shared" si="322"/>
        <v/>
      </c>
      <c r="K5171" s="11">
        <f t="shared" si="323"/>
        <v>0</v>
      </c>
    </row>
    <row r="5172" spans="1:11" s="11" customFormat="1">
      <c r="A5172" s="32">
        <v>2018</v>
      </c>
      <c r="B5172" s="32">
        <v>50776</v>
      </c>
      <c r="C5172" s="33" t="s">
        <v>365</v>
      </c>
      <c r="D5172" s="33" t="s">
        <v>354</v>
      </c>
      <c r="E5172" s="34">
        <v>14</v>
      </c>
      <c r="F5172" s="35">
        <v>11.65</v>
      </c>
      <c r="G5172" s="34" t="s">
        <v>364</v>
      </c>
      <c r="H5172" s="14" t="str">
        <f t="shared" si="320"/>
        <v/>
      </c>
      <c r="I5172" s="11" t="str">
        <f t="shared" si="321"/>
        <v/>
      </c>
      <c r="J5172" s="11" t="str">
        <f t="shared" si="322"/>
        <v/>
      </c>
      <c r="K5172" s="11">
        <f t="shared" si="323"/>
        <v>0</v>
      </c>
    </row>
    <row r="5173" spans="1:11" s="11" customFormat="1">
      <c r="A5173" s="32">
        <v>2018</v>
      </c>
      <c r="B5173" s="32">
        <v>50776</v>
      </c>
      <c r="C5173" s="33" t="s">
        <v>365</v>
      </c>
      <c r="D5173" s="33" t="s">
        <v>354</v>
      </c>
      <c r="E5173" s="34">
        <v>28</v>
      </c>
      <c r="F5173" s="35">
        <v>11.69</v>
      </c>
      <c r="G5173" s="34" t="s">
        <v>364</v>
      </c>
      <c r="H5173" s="14" t="str">
        <f t="shared" si="320"/>
        <v/>
      </c>
      <c r="I5173" s="11" t="str">
        <f t="shared" si="321"/>
        <v/>
      </c>
      <c r="J5173" s="11" t="str">
        <f t="shared" si="322"/>
        <v/>
      </c>
      <c r="K5173" s="11">
        <f t="shared" si="323"/>
        <v>0</v>
      </c>
    </row>
    <row r="5174" spans="1:11" s="11" customFormat="1">
      <c r="A5174" s="32">
        <v>2018</v>
      </c>
      <c r="B5174" s="32">
        <v>50776</v>
      </c>
      <c r="C5174" s="33" t="s">
        <v>365</v>
      </c>
      <c r="D5174" s="33" t="s">
        <v>354</v>
      </c>
      <c r="E5174" s="34">
        <v>190</v>
      </c>
      <c r="F5174" s="35">
        <v>14</v>
      </c>
      <c r="G5174" s="34" t="s">
        <v>364</v>
      </c>
      <c r="H5174" s="14" t="str">
        <f t="shared" si="320"/>
        <v/>
      </c>
      <c r="I5174" s="11" t="str">
        <f t="shared" si="321"/>
        <v/>
      </c>
      <c r="J5174" s="11" t="str">
        <f t="shared" si="322"/>
        <v/>
      </c>
      <c r="K5174" s="11">
        <f t="shared" si="323"/>
        <v>0</v>
      </c>
    </row>
    <row r="5175" spans="1:11" s="11" customFormat="1">
      <c r="A5175" s="32">
        <v>2018</v>
      </c>
      <c r="B5175" s="32">
        <v>50776</v>
      </c>
      <c r="C5175" s="33" t="s">
        <v>365</v>
      </c>
      <c r="D5175" s="33" t="s">
        <v>354</v>
      </c>
      <c r="E5175" s="34">
        <v>37</v>
      </c>
      <c r="F5175" s="35">
        <v>10</v>
      </c>
      <c r="G5175" s="34" t="s">
        <v>364</v>
      </c>
      <c r="H5175" s="14" t="str">
        <f t="shared" si="320"/>
        <v/>
      </c>
      <c r="I5175" s="11" t="str">
        <f t="shared" si="321"/>
        <v/>
      </c>
      <c r="J5175" s="11" t="str">
        <f t="shared" si="322"/>
        <v/>
      </c>
      <c r="K5175" s="11">
        <f t="shared" si="323"/>
        <v>0</v>
      </c>
    </row>
    <row r="5176" spans="1:11" s="11" customFormat="1">
      <c r="A5176" s="32">
        <v>2018</v>
      </c>
      <c r="B5176" s="32">
        <v>50776</v>
      </c>
      <c r="C5176" s="33" t="s">
        <v>365</v>
      </c>
      <c r="D5176" s="33" t="s">
        <v>354</v>
      </c>
      <c r="E5176" s="34">
        <v>104</v>
      </c>
      <c r="F5176" s="35">
        <v>11.72</v>
      </c>
      <c r="G5176" s="34" t="s">
        <v>364</v>
      </c>
      <c r="H5176" s="14" t="str">
        <f t="shared" si="320"/>
        <v/>
      </c>
      <c r="I5176" s="11" t="str">
        <f t="shared" si="321"/>
        <v/>
      </c>
      <c r="J5176" s="11" t="str">
        <f t="shared" si="322"/>
        <v/>
      </c>
      <c r="K5176" s="11">
        <f t="shared" si="323"/>
        <v>0</v>
      </c>
    </row>
    <row r="5177" spans="1:11" s="11" customFormat="1">
      <c r="A5177" s="32">
        <v>2018</v>
      </c>
      <c r="B5177" s="32">
        <v>50776</v>
      </c>
      <c r="C5177" s="33" t="s">
        <v>365</v>
      </c>
      <c r="D5177" s="33" t="s">
        <v>354</v>
      </c>
      <c r="E5177" s="34">
        <v>145</v>
      </c>
      <c r="F5177" s="35">
        <v>13</v>
      </c>
      <c r="G5177" s="34" t="s">
        <v>364</v>
      </c>
      <c r="H5177" s="14" t="str">
        <f t="shared" si="320"/>
        <v/>
      </c>
      <c r="I5177" s="11" t="str">
        <f t="shared" si="321"/>
        <v/>
      </c>
      <c r="J5177" s="11" t="str">
        <f t="shared" si="322"/>
        <v/>
      </c>
      <c r="K5177" s="11">
        <f t="shared" si="323"/>
        <v>0</v>
      </c>
    </row>
    <row r="5178" spans="1:11" s="11" customFormat="1">
      <c r="A5178" s="32">
        <v>2018</v>
      </c>
      <c r="B5178" s="32">
        <v>50806</v>
      </c>
      <c r="C5178" s="33" t="s">
        <v>563</v>
      </c>
      <c r="D5178" s="33" t="s">
        <v>564</v>
      </c>
      <c r="E5178" s="34">
        <v>51984</v>
      </c>
      <c r="F5178" s="35">
        <v>1.03</v>
      </c>
      <c r="G5178" s="34" t="s">
        <v>364</v>
      </c>
      <c r="H5178" s="14" t="str">
        <f t="shared" si="320"/>
        <v/>
      </c>
      <c r="I5178" s="11" t="str">
        <f t="shared" si="321"/>
        <v/>
      </c>
      <c r="J5178" s="11" t="str">
        <f t="shared" si="322"/>
        <v/>
      </c>
      <c r="K5178" s="11">
        <f t="shared" si="323"/>
        <v>0</v>
      </c>
    </row>
    <row r="5179" spans="1:11" s="11" customFormat="1">
      <c r="A5179" s="32">
        <v>2018</v>
      </c>
      <c r="B5179" s="32">
        <v>50806</v>
      </c>
      <c r="C5179" s="33" t="s">
        <v>567</v>
      </c>
      <c r="D5179" s="33" t="s">
        <v>566</v>
      </c>
      <c r="E5179" s="34">
        <v>4368</v>
      </c>
      <c r="F5179" s="35">
        <v>6.3</v>
      </c>
      <c r="G5179" s="34" t="s">
        <v>364</v>
      </c>
      <c r="H5179" s="14" t="str">
        <f t="shared" si="320"/>
        <v/>
      </c>
      <c r="I5179" s="11" t="str">
        <f t="shared" si="321"/>
        <v/>
      </c>
      <c r="J5179" s="11" t="str">
        <f t="shared" si="322"/>
        <v/>
      </c>
      <c r="K5179" s="11">
        <f t="shared" si="323"/>
        <v>0</v>
      </c>
    </row>
    <row r="5180" spans="1:11" s="11" customFormat="1">
      <c r="A5180" s="32">
        <v>2018</v>
      </c>
      <c r="B5180" s="32">
        <v>50815</v>
      </c>
      <c r="C5180" s="33" t="s">
        <v>563</v>
      </c>
      <c r="D5180" s="33" t="s">
        <v>564</v>
      </c>
      <c r="E5180" s="34">
        <v>2654719</v>
      </c>
      <c r="F5180" s="35">
        <v>1.024</v>
      </c>
      <c r="G5180" s="34" t="s">
        <v>364</v>
      </c>
      <c r="H5180" s="14" t="str">
        <f t="shared" si="320"/>
        <v/>
      </c>
      <c r="I5180" s="11" t="str">
        <f t="shared" si="321"/>
        <v/>
      </c>
      <c r="J5180" s="11" t="str">
        <f t="shared" si="322"/>
        <v/>
      </c>
      <c r="K5180" s="11">
        <f t="shared" si="323"/>
        <v>0</v>
      </c>
    </row>
    <row r="5181" spans="1:11" s="11" customFormat="1">
      <c r="A5181" s="32">
        <v>2018</v>
      </c>
      <c r="B5181" s="32">
        <v>50888</v>
      </c>
      <c r="C5181" s="33" t="s">
        <v>365</v>
      </c>
      <c r="D5181" s="33" t="s">
        <v>354</v>
      </c>
      <c r="E5181" s="34">
        <v>44098</v>
      </c>
      <c r="F5181" s="35">
        <v>12.28</v>
      </c>
      <c r="G5181" s="34" t="s">
        <v>364</v>
      </c>
      <c r="H5181" s="14" t="str">
        <f t="shared" si="320"/>
        <v/>
      </c>
      <c r="I5181" s="11" t="str">
        <f t="shared" si="321"/>
        <v/>
      </c>
      <c r="J5181" s="11" t="str">
        <f t="shared" si="322"/>
        <v/>
      </c>
      <c r="K5181" s="11">
        <f t="shared" si="323"/>
        <v>0</v>
      </c>
    </row>
    <row r="5182" spans="1:11" s="11" customFormat="1">
      <c r="A5182" s="32">
        <v>2018</v>
      </c>
      <c r="B5182" s="32">
        <v>50888</v>
      </c>
      <c r="C5182" s="33" t="s">
        <v>365</v>
      </c>
      <c r="D5182" s="33" t="s">
        <v>354</v>
      </c>
      <c r="E5182" s="34">
        <v>168</v>
      </c>
      <c r="F5182" s="35">
        <v>11.8</v>
      </c>
      <c r="G5182" s="34" t="s">
        <v>364</v>
      </c>
      <c r="H5182" s="14" t="str">
        <f t="shared" si="320"/>
        <v/>
      </c>
      <c r="I5182" s="11" t="str">
        <f t="shared" si="321"/>
        <v/>
      </c>
      <c r="J5182" s="11" t="str">
        <f t="shared" si="322"/>
        <v/>
      </c>
      <c r="K5182" s="11">
        <f t="shared" si="323"/>
        <v>0</v>
      </c>
    </row>
    <row r="5183" spans="1:11" s="11" customFormat="1">
      <c r="A5183" s="32">
        <v>2018</v>
      </c>
      <c r="B5183" s="32">
        <v>50888</v>
      </c>
      <c r="C5183" s="33" t="s">
        <v>365</v>
      </c>
      <c r="D5183" s="33" t="s">
        <v>354</v>
      </c>
      <c r="E5183" s="34">
        <v>2947</v>
      </c>
      <c r="F5183" s="35">
        <v>13.06</v>
      </c>
      <c r="G5183" s="34" t="s">
        <v>364</v>
      </c>
      <c r="H5183" s="14" t="str">
        <f t="shared" si="320"/>
        <v/>
      </c>
      <c r="I5183" s="11" t="str">
        <f t="shared" si="321"/>
        <v/>
      </c>
      <c r="J5183" s="11" t="str">
        <f t="shared" si="322"/>
        <v/>
      </c>
      <c r="K5183" s="11">
        <f t="shared" si="323"/>
        <v>0</v>
      </c>
    </row>
    <row r="5184" spans="1:11" s="11" customFormat="1">
      <c r="A5184" s="32">
        <v>2018</v>
      </c>
      <c r="B5184" s="32">
        <v>50900</v>
      </c>
      <c r="C5184" s="33" t="s">
        <v>353</v>
      </c>
      <c r="D5184" s="33" t="s">
        <v>354</v>
      </c>
      <c r="E5184" s="34">
        <v>30134</v>
      </c>
      <c r="F5184" s="35">
        <v>26</v>
      </c>
      <c r="G5184" s="34" t="s">
        <v>364</v>
      </c>
      <c r="H5184" s="14" t="str">
        <f t="shared" si="320"/>
        <v/>
      </c>
      <c r="I5184" s="11" t="str">
        <f t="shared" si="321"/>
        <v/>
      </c>
      <c r="J5184" s="11" t="str">
        <f t="shared" si="322"/>
        <v/>
      </c>
      <c r="K5184" s="11">
        <f t="shared" si="323"/>
        <v>0</v>
      </c>
    </row>
    <row r="5185" spans="1:11" s="11" customFormat="1">
      <c r="A5185" s="32">
        <v>2018</v>
      </c>
      <c r="B5185" s="32">
        <v>50900</v>
      </c>
      <c r="C5185" s="33" t="s">
        <v>563</v>
      </c>
      <c r="D5185" s="33" t="s">
        <v>564</v>
      </c>
      <c r="E5185" s="34">
        <v>414804</v>
      </c>
      <c r="F5185" s="35">
        <v>1.07</v>
      </c>
      <c r="G5185" s="34" t="s">
        <v>364</v>
      </c>
      <c r="H5185" s="14" t="str">
        <f t="shared" si="320"/>
        <v/>
      </c>
      <c r="I5185" s="11" t="str">
        <f t="shared" si="321"/>
        <v/>
      </c>
      <c r="J5185" s="11" t="str">
        <f t="shared" si="322"/>
        <v/>
      </c>
      <c r="K5185" s="11">
        <f t="shared" si="323"/>
        <v>0</v>
      </c>
    </row>
    <row r="5186" spans="1:11" s="11" customFormat="1">
      <c r="A5186" s="32">
        <v>2018</v>
      </c>
      <c r="B5186" s="32">
        <v>50900</v>
      </c>
      <c r="C5186" s="33" t="s">
        <v>565</v>
      </c>
      <c r="D5186" s="33" t="s">
        <v>566</v>
      </c>
      <c r="E5186" s="34">
        <v>510</v>
      </c>
      <c r="F5186" s="35">
        <v>5.7960000000000003</v>
      </c>
      <c r="G5186" s="34" t="s">
        <v>364</v>
      </c>
      <c r="H5186" s="14" t="str">
        <f t="shared" si="320"/>
        <v/>
      </c>
      <c r="I5186" s="11" t="str">
        <f t="shared" si="321"/>
        <v/>
      </c>
      <c r="J5186" s="11" t="str">
        <f t="shared" si="322"/>
        <v/>
      </c>
      <c r="K5186" s="11">
        <f t="shared" si="323"/>
        <v>0</v>
      </c>
    </row>
    <row r="5187" spans="1:11" s="11" customFormat="1">
      <c r="A5187" s="32">
        <v>2018</v>
      </c>
      <c r="B5187" s="32">
        <v>50900</v>
      </c>
      <c r="C5187" s="33" t="s">
        <v>567</v>
      </c>
      <c r="D5187" s="33" t="s">
        <v>566</v>
      </c>
      <c r="E5187" s="34">
        <v>1044</v>
      </c>
      <c r="F5187" s="35">
        <v>6.3419999999999996</v>
      </c>
      <c r="G5187" s="34" t="s">
        <v>364</v>
      </c>
      <c r="H5187" s="14" t="str">
        <f t="shared" si="320"/>
        <v/>
      </c>
      <c r="I5187" s="11" t="str">
        <f t="shared" si="321"/>
        <v/>
      </c>
      <c r="J5187" s="11" t="str">
        <f t="shared" si="322"/>
        <v/>
      </c>
      <c r="K5187" s="11">
        <f t="shared" si="323"/>
        <v>0</v>
      </c>
    </row>
    <row r="5188" spans="1:11" s="11" customFormat="1">
      <c r="A5188" s="32">
        <v>2018</v>
      </c>
      <c r="B5188" s="32">
        <v>50949</v>
      </c>
      <c r="C5188" s="33" t="s">
        <v>563</v>
      </c>
      <c r="D5188" s="33" t="s">
        <v>564</v>
      </c>
      <c r="E5188" s="34">
        <v>319702</v>
      </c>
      <c r="F5188" s="35">
        <v>1.026</v>
      </c>
      <c r="G5188" s="34" t="s">
        <v>364</v>
      </c>
      <c r="H5188" s="14" t="str">
        <f t="shared" si="320"/>
        <v/>
      </c>
      <c r="I5188" s="11" t="str">
        <f t="shared" si="321"/>
        <v/>
      </c>
      <c r="J5188" s="11" t="str">
        <f t="shared" si="322"/>
        <v/>
      </c>
      <c r="K5188" s="11">
        <f t="shared" si="323"/>
        <v>0</v>
      </c>
    </row>
    <row r="5189" spans="1:11" s="11" customFormat="1">
      <c r="A5189" s="32">
        <v>2018</v>
      </c>
      <c r="B5189" s="32">
        <v>50951</v>
      </c>
      <c r="C5189" s="33" t="s">
        <v>365</v>
      </c>
      <c r="D5189" s="33" t="s">
        <v>354</v>
      </c>
      <c r="E5189" s="34">
        <v>36092</v>
      </c>
      <c r="F5189" s="35">
        <v>12.32</v>
      </c>
      <c r="G5189" s="34" t="s">
        <v>364</v>
      </c>
      <c r="H5189" s="14" t="str">
        <f t="shared" si="320"/>
        <v/>
      </c>
      <c r="I5189" s="11" t="str">
        <f t="shared" si="321"/>
        <v/>
      </c>
      <c r="J5189" s="11" t="str">
        <f t="shared" si="322"/>
        <v/>
      </c>
      <c r="K5189" s="11">
        <f t="shared" si="323"/>
        <v>0</v>
      </c>
    </row>
    <row r="5190" spans="1:11" s="11" customFormat="1">
      <c r="A5190" s="32">
        <v>2018</v>
      </c>
      <c r="B5190" s="32">
        <v>50969</v>
      </c>
      <c r="C5190" s="33" t="s">
        <v>353</v>
      </c>
      <c r="D5190" s="33" t="s">
        <v>354</v>
      </c>
      <c r="E5190" s="34">
        <v>1352</v>
      </c>
      <c r="F5190" s="35">
        <v>22.62</v>
      </c>
      <c r="G5190" s="34" t="s">
        <v>364</v>
      </c>
      <c r="H5190" s="14" t="str">
        <f t="shared" ref="H5190:H5253" si="324">IF(I5190="","",G5190/100*F5190*E5190)</f>
        <v/>
      </c>
      <c r="I5190" s="11" t="str">
        <f t="shared" ref="I5190:I5253" si="325">IF(OR(G5190=".",F5190=".",E5190="."),"",E5190)</f>
        <v/>
      </c>
      <c r="J5190" s="11" t="str">
        <f t="shared" ref="J5190:J5253" si="326">IF(I5190="","",F5190*I5190)</f>
        <v/>
      </c>
      <c r="K5190" s="11">
        <f t="shared" ref="K5190:K5253" si="327">IF(C5190="LIG",1,0)</f>
        <v>0</v>
      </c>
    </row>
    <row r="5191" spans="1:11" s="11" customFormat="1">
      <c r="A5191" s="32">
        <v>2018</v>
      </c>
      <c r="B5191" s="32">
        <v>50969</v>
      </c>
      <c r="C5191" s="33" t="s">
        <v>563</v>
      </c>
      <c r="D5191" s="33" t="s">
        <v>564</v>
      </c>
      <c r="E5191" s="34">
        <v>138518</v>
      </c>
      <c r="F5191" s="35">
        <v>1</v>
      </c>
      <c r="G5191" s="34" t="s">
        <v>364</v>
      </c>
      <c r="H5191" s="14" t="str">
        <f t="shared" si="324"/>
        <v/>
      </c>
      <c r="I5191" s="11" t="str">
        <f t="shared" si="325"/>
        <v/>
      </c>
      <c r="J5191" s="11" t="str">
        <f t="shared" si="326"/>
        <v/>
      </c>
      <c r="K5191" s="11">
        <f t="shared" si="327"/>
        <v>0</v>
      </c>
    </row>
    <row r="5192" spans="1:11" s="11" customFormat="1">
      <c r="A5192" s="32">
        <v>2018</v>
      </c>
      <c r="B5192" s="32">
        <v>50973</v>
      </c>
      <c r="C5192" s="33" t="s">
        <v>563</v>
      </c>
      <c r="D5192" s="33" t="s">
        <v>564</v>
      </c>
      <c r="E5192" s="34">
        <v>1463650</v>
      </c>
      <c r="F5192" s="35">
        <v>1.01</v>
      </c>
      <c r="G5192" s="34" t="s">
        <v>364</v>
      </c>
      <c r="H5192" s="14" t="str">
        <f t="shared" si="324"/>
        <v/>
      </c>
      <c r="I5192" s="11" t="str">
        <f t="shared" si="325"/>
        <v/>
      </c>
      <c r="J5192" s="11" t="str">
        <f t="shared" si="326"/>
        <v/>
      </c>
      <c r="K5192" s="11">
        <f t="shared" si="327"/>
        <v>0</v>
      </c>
    </row>
    <row r="5193" spans="1:11" s="11" customFormat="1">
      <c r="A5193" s="32">
        <v>2018</v>
      </c>
      <c r="B5193" s="32">
        <v>50973</v>
      </c>
      <c r="C5193" s="33" t="s">
        <v>563</v>
      </c>
      <c r="D5193" s="33" t="s">
        <v>564</v>
      </c>
      <c r="E5193" s="34">
        <v>761592</v>
      </c>
      <c r="F5193" s="35">
        <v>1.01</v>
      </c>
      <c r="G5193" s="34" t="s">
        <v>364</v>
      </c>
      <c r="H5193" s="14" t="str">
        <f t="shared" si="324"/>
        <v/>
      </c>
      <c r="I5193" s="11" t="str">
        <f t="shared" si="325"/>
        <v/>
      </c>
      <c r="J5193" s="11" t="str">
        <f t="shared" si="326"/>
        <v/>
      </c>
      <c r="K5193" s="11">
        <f t="shared" si="327"/>
        <v>0</v>
      </c>
    </row>
    <row r="5194" spans="1:11" s="11" customFormat="1">
      <c r="A5194" s="32">
        <v>2018</v>
      </c>
      <c r="B5194" s="32">
        <v>50973</v>
      </c>
      <c r="C5194" s="33" t="s">
        <v>563</v>
      </c>
      <c r="D5194" s="33" t="s">
        <v>564</v>
      </c>
      <c r="E5194" s="34">
        <v>543885</v>
      </c>
      <c r="F5194" s="35">
        <v>0.9</v>
      </c>
      <c r="G5194" s="34" t="s">
        <v>364</v>
      </c>
      <c r="H5194" s="14" t="str">
        <f t="shared" si="324"/>
        <v/>
      </c>
      <c r="I5194" s="11" t="str">
        <f t="shared" si="325"/>
        <v/>
      </c>
      <c r="J5194" s="11" t="str">
        <f t="shared" si="326"/>
        <v/>
      </c>
      <c r="K5194" s="11">
        <f t="shared" si="327"/>
        <v>0</v>
      </c>
    </row>
    <row r="5195" spans="1:11" s="11" customFormat="1">
      <c r="A5195" s="32">
        <v>2018</v>
      </c>
      <c r="B5195" s="32">
        <v>50974</v>
      </c>
      <c r="C5195" s="33" t="s">
        <v>365</v>
      </c>
      <c r="D5195" s="33" t="s">
        <v>354</v>
      </c>
      <c r="E5195" s="34">
        <v>31383</v>
      </c>
      <c r="F5195" s="35">
        <v>10.356</v>
      </c>
      <c r="G5195" s="34" t="s">
        <v>364</v>
      </c>
      <c r="H5195" s="14" t="str">
        <f t="shared" si="324"/>
        <v/>
      </c>
      <c r="I5195" s="11" t="str">
        <f t="shared" si="325"/>
        <v/>
      </c>
      <c r="J5195" s="11" t="str">
        <f t="shared" si="326"/>
        <v/>
      </c>
      <c r="K5195" s="11">
        <f t="shared" si="327"/>
        <v>0</v>
      </c>
    </row>
    <row r="5196" spans="1:11" s="11" customFormat="1">
      <c r="A5196" s="32">
        <v>2018</v>
      </c>
      <c r="B5196" s="32">
        <v>50974</v>
      </c>
      <c r="C5196" s="33" t="s">
        <v>353</v>
      </c>
      <c r="D5196" s="33" t="s">
        <v>354</v>
      </c>
      <c r="E5196" s="34">
        <v>1392</v>
      </c>
      <c r="F5196" s="35">
        <v>21.617999999999999</v>
      </c>
      <c r="G5196" s="34" t="s">
        <v>364</v>
      </c>
      <c r="H5196" s="14" t="str">
        <f t="shared" si="324"/>
        <v/>
      </c>
      <c r="I5196" s="11" t="str">
        <f t="shared" si="325"/>
        <v/>
      </c>
      <c r="J5196" s="11" t="str">
        <f t="shared" si="326"/>
        <v/>
      </c>
      <c r="K5196" s="11">
        <f t="shared" si="327"/>
        <v>0</v>
      </c>
    </row>
    <row r="5197" spans="1:11" s="11" customFormat="1">
      <c r="A5197" s="32">
        <v>2018</v>
      </c>
      <c r="B5197" s="32">
        <v>50974</v>
      </c>
      <c r="C5197" s="33" t="s">
        <v>353</v>
      </c>
      <c r="D5197" s="33" t="s">
        <v>354</v>
      </c>
      <c r="E5197" s="34">
        <v>465</v>
      </c>
      <c r="F5197" s="35">
        <v>20.402999999999999</v>
      </c>
      <c r="G5197" s="34" t="s">
        <v>364</v>
      </c>
      <c r="H5197" s="14" t="str">
        <f t="shared" si="324"/>
        <v/>
      </c>
      <c r="I5197" s="11" t="str">
        <f t="shared" si="325"/>
        <v/>
      </c>
      <c r="J5197" s="11" t="str">
        <f t="shared" si="326"/>
        <v/>
      </c>
      <c r="K5197" s="11">
        <f t="shared" si="327"/>
        <v>0</v>
      </c>
    </row>
    <row r="5198" spans="1:11" s="11" customFormat="1">
      <c r="A5198" s="32">
        <v>2018</v>
      </c>
      <c r="B5198" s="32">
        <v>50974</v>
      </c>
      <c r="C5198" s="33" t="s">
        <v>353</v>
      </c>
      <c r="D5198" s="33" t="s">
        <v>354</v>
      </c>
      <c r="E5198" s="34">
        <v>383</v>
      </c>
      <c r="F5198" s="35">
        <v>24.209</v>
      </c>
      <c r="G5198" s="34" t="s">
        <v>364</v>
      </c>
      <c r="H5198" s="14" t="str">
        <f t="shared" si="324"/>
        <v/>
      </c>
      <c r="I5198" s="11" t="str">
        <f t="shared" si="325"/>
        <v/>
      </c>
      <c r="J5198" s="11" t="str">
        <f t="shared" si="326"/>
        <v/>
      </c>
      <c r="K5198" s="11">
        <f t="shared" si="327"/>
        <v>0</v>
      </c>
    </row>
    <row r="5199" spans="1:11" s="11" customFormat="1">
      <c r="A5199" s="32">
        <v>2018</v>
      </c>
      <c r="B5199" s="32">
        <v>50974</v>
      </c>
      <c r="C5199" s="33" t="s">
        <v>353</v>
      </c>
      <c r="D5199" s="33" t="s">
        <v>354</v>
      </c>
      <c r="E5199" s="34">
        <v>155</v>
      </c>
      <c r="F5199" s="35">
        <v>23.89</v>
      </c>
      <c r="G5199" s="34" t="s">
        <v>364</v>
      </c>
      <c r="H5199" s="14" t="str">
        <f t="shared" si="324"/>
        <v/>
      </c>
      <c r="I5199" s="11" t="str">
        <f t="shared" si="325"/>
        <v/>
      </c>
      <c r="J5199" s="11" t="str">
        <f t="shared" si="326"/>
        <v/>
      </c>
      <c r="K5199" s="11">
        <f t="shared" si="327"/>
        <v>0</v>
      </c>
    </row>
    <row r="5200" spans="1:11" s="11" customFormat="1">
      <c r="A5200" s="32">
        <v>2018</v>
      </c>
      <c r="B5200" s="32">
        <v>50974</v>
      </c>
      <c r="C5200" s="33" t="s">
        <v>353</v>
      </c>
      <c r="D5200" s="33" t="s">
        <v>354</v>
      </c>
      <c r="E5200" s="34">
        <v>103</v>
      </c>
      <c r="F5200" s="35">
        <v>25.757000000000001</v>
      </c>
      <c r="G5200" s="34" t="s">
        <v>364</v>
      </c>
      <c r="H5200" s="14" t="str">
        <f t="shared" si="324"/>
        <v/>
      </c>
      <c r="I5200" s="11" t="str">
        <f t="shared" si="325"/>
        <v/>
      </c>
      <c r="J5200" s="11" t="str">
        <f t="shared" si="326"/>
        <v/>
      </c>
      <c r="K5200" s="11">
        <f t="shared" si="327"/>
        <v>0</v>
      </c>
    </row>
    <row r="5201" spans="1:11" s="11" customFormat="1">
      <c r="A5201" s="32">
        <v>2018</v>
      </c>
      <c r="B5201" s="32">
        <v>50974</v>
      </c>
      <c r="C5201" s="33" t="s">
        <v>353</v>
      </c>
      <c r="D5201" s="33" t="s">
        <v>354</v>
      </c>
      <c r="E5201" s="34">
        <v>16</v>
      </c>
      <c r="F5201" s="35">
        <v>22.186</v>
      </c>
      <c r="G5201" s="34" t="s">
        <v>364</v>
      </c>
      <c r="H5201" s="14" t="str">
        <f t="shared" si="324"/>
        <v/>
      </c>
      <c r="I5201" s="11" t="str">
        <f t="shared" si="325"/>
        <v/>
      </c>
      <c r="J5201" s="11" t="str">
        <f t="shared" si="326"/>
        <v/>
      </c>
      <c r="K5201" s="11">
        <f t="shared" si="327"/>
        <v>0</v>
      </c>
    </row>
    <row r="5202" spans="1:11" s="11" customFormat="1">
      <c r="A5202" s="32">
        <v>2018</v>
      </c>
      <c r="B5202" s="32">
        <v>50974</v>
      </c>
      <c r="C5202" s="33" t="s">
        <v>565</v>
      </c>
      <c r="D5202" s="33" t="s">
        <v>566</v>
      </c>
      <c r="E5202" s="34">
        <v>399</v>
      </c>
      <c r="F5202" s="35">
        <v>5.774</v>
      </c>
      <c r="G5202" s="34" t="s">
        <v>364</v>
      </c>
      <c r="H5202" s="14" t="str">
        <f t="shared" si="324"/>
        <v/>
      </c>
      <c r="I5202" s="11" t="str">
        <f t="shared" si="325"/>
        <v/>
      </c>
      <c r="J5202" s="11" t="str">
        <f t="shared" si="326"/>
        <v/>
      </c>
      <c r="K5202" s="11">
        <f t="shared" si="327"/>
        <v>0</v>
      </c>
    </row>
    <row r="5203" spans="1:11" s="11" customFormat="1">
      <c r="A5203" s="32">
        <v>2018</v>
      </c>
      <c r="B5203" s="32">
        <v>50974</v>
      </c>
      <c r="C5203" s="33" t="s">
        <v>365</v>
      </c>
      <c r="D5203" s="33" t="s">
        <v>354</v>
      </c>
      <c r="E5203" s="34">
        <v>1793</v>
      </c>
      <c r="F5203" s="35">
        <v>11.114000000000001</v>
      </c>
      <c r="G5203" s="34" t="s">
        <v>364</v>
      </c>
      <c r="H5203" s="14" t="str">
        <f t="shared" si="324"/>
        <v/>
      </c>
      <c r="I5203" s="11" t="str">
        <f t="shared" si="325"/>
        <v/>
      </c>
      <c r="J5203" s="11" t="str">
        <f t="shared" si="326"/>
        <v/>
      </c>
      <c r="K5203" s="11">
        <f t="shared" si="327"/>
        <v>0</v>
      </c>
    </row>
    <row r="5204" spans="1:11" s="11" customFormat="1">
      <c r="A5204" s="32">
        <v>2018</v>
      </c>
      <c r="B5204" s="32">
        <v>50974</v>
      </c>
      <c r="C5204" s="33" t="s">
        <v>365</v>
      </c>
      <c r="D5204" s="33" t="s">
        <v>354</v>
      </c>
      <c r="E5204" s="34">
        <v>2407</v>
      </c>
      <c r="F5204" s="35">
        <v>13.029</v>
      </c>
      <c r="G5204" s="34" t="s">
        <v>364</v>
      </c>
      <c r="H5204" s="14" t="str">
        <f t="shared" si="324"/>
        <v/>
      </c>
      <c r="I5204" s="11" t="str">
        <f t="shared" si="325"/>
        <v/>
      </c>
      <c r="J5204" s="11" t="str">
        <f t="shared" si="326"/>
        <v/>
      </c>
      <c r="K5204" s="11">
        <f t="shared" si="327"/>
        <v>0</v>
      </c>
    </row>
    <row r="5205" spans="1:11" s="11" customFormat="1">
      <c r="A5205" s="32">
        <v>2018</v>
      </c>
      <c r="B5205" s="32">
        <v>50974</v>
      </c>
      <c r="C5205" s="33" t="s">
        <v>365</v>
      </c>
      <c r="D5205" s="33" t="s">
        <v>354</v>
      </c>
      <c r="E5205" s="34">
        <v>4779</v>
      </c>
      <c r="F5205" s="35">
        <v>13.007999999999999</v>
      </c>
      <c r="G5205" s="34" t="s">
        <v>364</v>
      </c>
      <c r="H5205" s="14" t="str">
        <f t="shared" si="324"/>
        <v/>
      </c>
      <c r="I5205" s="11" t="str">
        <f t="shared" si="325"/>
        <v/>
      </c>
      <c r="J5205" s="11" t="str">
        <f t="shared" si="326"/>
        <v/>
      </c>
      <c r="K5205" s="11">
        <f t="shared" si="327"/>
        <v>0</v>
      </c>
    </row>
    <row r="5206" spans="1:11" s="11" customFormat="1">
      <c r="A5206" s="32">
        <v>2018</v>
      </c>
      <c r="B5206" s="32">
        <v>50974</v>
      </c>
      <c r="C5206" s="33" t="s">
        <v>365</v>
      </c>
      <c r="D5206" s="33" t="s">
        <v>354</v>
      </c>
      <c r="E5206" s="34">
        <v>472</v>
      </c>
      <c r="F5206" s="35">
        <v>11.208</v>
      </c>
      <c r="G5206" s="34" t="s">
        <v>364</v>
      </c>
      <c r="H5206" s="14" t="str">
        <f t="shared" si="324"/>
        <v/>
      </c>
      <c r="I5206" s="11" t="str">
        <f t="shared" si="325"/>
        <v/>
      </c>
      <c r="J5206" s="11" t="str">
        <f t="shared" si="326"/>
        <v/>
      </c>
      <c r="K5206" s="11">
        <f t="shared" si="327"/>
        <v>0</v>
      </c>
    </row>
    <row r="5207" spans="1:11" s="11" customFormat="1">
      <c r="A5207" s="32">
        <v>2018</v>
      </c>
      <c r="B5207" s="32">
        <v>50974</v>
      </c>
      <c r="C5207" s="33" t="s">
        <v>365</v>
      </c>
      <c r="D5207" s="33" t="s">
        <v>354</v>
      </c>
      <c r="E5207" s="34">
        <v>103</v>
      </c>
      <c r="F5207" s="35">
        <v>16.568999999999999</v>
      </c>
      <c r="G5207" s="34" t="s">
        <v>364</v>
      </c>
      <c r="H5207" s="14" t="str">
        <f t="shared" si="324"/>
        <v/>
      </c>
      <c r="I5207" s="11" t="str">
        <f t="shared" si="325"/>
        <v/>
      </c>
      <c r="J5207" s="11" t="str">
        <f t="shared" si="326"/>
        <v/>
      </c>
      <c r="K5207" s="11">
        <f t="shared" si="327"/>
        <v>0</v>
      </c>
    </row>
    <row r="5208" spans="1:11" s="11" customFormat="1">
      <c r="A5208" s="32">
        <v>2018</v>
      </c>
      <c r="B5208" s="32">
        <v>50974</v>
      </c>
      <c r="C5208" s="33" t="s">
        <v>365</v>
      </c>
      <c r="D5208" s="33" t="s">
        <v>354</v>
      </c>
      <c r="E5208" s="34">
        <v>50</v>
      </c>
      <c r="F5208" s="35">
        <v>15.105</v>
      </c>
      <c r="G5208" s="34" t="s">
        <v>364</v>
      </c>
      <c r="H5208" s="14" t="str">
        <f t="shared" si="324"/>
        <v/>
      </c>
      <c r="I5208" s="11" t="str">
        <f t="shared" si="325"/>
        <v/>
      </c>
      <c r="J5208" s="11" t="str">
        <f t="shared" si="326"/>
        <v/>
      </c>
      <c r="K5208" s="11">
        <f t="shared" si="327"/>
        <v>0</v>
      </c>
    </row>
    <row r="5209" spans="1:11" s="11" customFormat="1">
      <c r="A5209" s="32">
        <v>2018</v>
      </c>
      <c r="B5209" s="32">
        <v>50974</v>
      </c>
      <c r="C5209" s="33" t="s">
        <v>365</v>
      </c>
      <c r="D5209" s="33" t="s">
        <v>354</v>
      </c>
      <c r="E5209" s="34">
        <v>636</v>
      </c>
      <c r="F5209" s="35">
        <v>13.785</v>
      </c>
      <c r="G5209" s="34" t="s">
        <v>364</v>
      </c>
      <c r="H5209" s="14" t="str">
        <f t="shared" si="324"/>
        <v/>
      </c>
      <c r="I5209" s="11" t="str">
        <f t="shared" si="325"/>
        <v/>
      </c>
      <c r="J5209" s="11" t="str">
        <f t="shared" si="326"/>
        <v/>
      </c>
      <c r="K5209" s="11">
        <f t="shared" si="327"/>
        <v>0</v>
      </c>
    </row>
    <row r="5210" spans="1:11" s="11" customFormat="1">
      <c r="A5210" s="32">
        <v>2018</v>
      </c>
      <c r="B5210" s="32">
        <v>51030</v>
      </c>
      <c r="C5210" s="33" t="s">
        <v>565</v>
      </c>
      <c r="D5210" s="33" t="s">
        <v>566</v>
      </c>
      <c r="E5210" s="34">
        <v>2065</v>
      </c>
      <c r="F5210" s="35">
        <v>5.79</v>
      </c>
      <c r="G5210" s="34" t="s">
        <v>364</v>
      </c>
      <c r="H5210" s="14" t="str">
        <f t="shared" si="324"/>
        <v/>
      </c>
      <c r="I5210" s="11" t="str">
        <f t="shared" si="325"/>
        <v/>
      </c>
      <c r="J5210" s="11" t="str">
        <f t="shared" si="326"/>
        <v/>
      </c>
      <c r="K5210" s="11">
        <f t="shared" si="327"/>
        <v>0</v>
      </c>
    </row>
    <row r="5211" spans="1:11" s="11" customFormat="1">
      <c r="A5211" s="32">
        <v>2018</v>
      </c>
      <c r="B5211" s="32">
        <v>51030</v>
      </c>
      <c r="C5211" s="33" t="s">
        <v>563</v>
      </c>
      <c r="D5211" s="33" t="s">
        <v>564</v>
      </c>
      <c r="E5211" s="34">
        <v>71420</v>
      </c>
      <c r="F5211" s="35">
        <v>1.028</v>
      </c>
      <c r="G5211" s="34" t="s">
        <v>364</v>
      </c>
      <c r="H5211" s="14" t="str">
        <f t="shared" si="324"/>
        <v/>
      </c>
      <c r="I5211" s="11" t="str">
        <f t="shared" si="325"/>
        <v/>
      </c>
      <c r="J5211" s="11" t="str">
        <f t="shared" si="326"/>
        <v/>
      </c>
      <c r="K5211" s="11">
        <f t="shared" si="327"/>
        <v>0</v>
      </c>
    </row>
    <row r="5212" spans="1:11" s="11" customFormat="1">
      <c r="A5212" s="32">
        <v>2018</v>
      </c>
      <c r="B5212" s="32">
        <v>51030</v>
      </c>
      <c r="C5212" s="33" t="s">
        <v>563</v>
      </c>
      <c r="D5212" s="33" t="s">
        <v>564</v>
      </c>
      <c r="E5212" s="34">
        <v>41355</v>
      </c>
      <c r="F5212" s="35">
        <v>1.028</v>
      </c>
      <c r="G5212" s="34" t="s">
        <v>364</v>
      </c>
      <c r="H5212" s="14" t="str">
        <f t="shared" si="324"/>
        <v/>
      </c>
      <c r="I5212" s="11" t="str">
        <f t="shared" si="325"/>
        <v/>
      </c>
      <c r="J5212" s="11" t="str">
        <f t="shared" si="326"/>
        <v/>
      </c>
      <c r="K5212" s="11">
        <f t="shared" si="327"/>
        <v>0</v>
      </c>
    </row>
    <row r="5213" spans="1:11" s="11" customFormat="1">
      <c r="A5213" s="32">
        <v>2018</v>
      </c>
      <c r="B5213" s="32">
        <v>52006</v>
      </c>
      <c r="C5213" s="33" t="s">
        <v>563</v>
      </c>
      <c r="D5213" s="33" t="s">
        <v>564</v>
      </c>
      <c r="E5213" s="34">
        <v>446649</v>
      </c>
      <c r="F5213" s="35">
        <v>1.05</v>
      </c>
      <c r="G5213" s="34" t="s">
        <v>364</v>
      </c>
      <c r="H5213" s="14" t="str">
        <f t="shared" si="324"/>
        <v/>
      </c>
      <c r="I5213" s="11" t="str">
        <f t="shared" si="325"/>
        <v/>
      </c>
      <c r="J5213" s="11" t="str">
        <f t="shared" si="326"/>
        <v/>
      </c>
      <c r="K5213" s="11">
        <f t="shared" si="327"/>
        <v>0</v>
      </c>
    </row>
    <row r="5214" spans="1:11" s="11" customFormat="1">
      <c r="A5214" s="32">
        <v>2018</v>
      </c>
      <c r="B5214" s="32">
        <v>52007</v>
      </c>
      <c r="C5214" s="33" t="s">
        <v>565</v>
      </c>
      <c r="D5214" s="33" t="s">
        <v>566</v>
      </c>
      <c r="E5214" s="34">
        <v>78</v>
      </c>
      <c r="F5214" s="35">
        <v>5.88</v>
      </c>
      <c r="G5214" s="34">
        <v>1468.7</v>
      </c>
      <c r="H5214" s="14">
        <f t="shared" si="324"/>
        <v>6736.0456800000002</v>
      </c>
      <c r="I5214" s="11">
        <f t="shared" si="325"/>
        <v>78</v>
      </c>
      <c r="J5214" s="11">
        <f t="shared" si="326"/>
        <v>458.64</v>
      </c>
      <c r="K5214" s="11">
        <f t="shared" si="327"/>
        <v>0</v>
      </c>
    </row>
    <row r="5215" spans="1:11" s="11" customFormat="1">
      <c r="A5215" s="32">
        <v>2018</v>
      </c>
      <c r="B5215" s="32">
        <v>52019</v>
      </c>
      <c r="C5215" s="33" t="s">
        <v>563</v>
      </c>
      <c r="D5215" s="33" t="s">
        <v>564</v>
      </c>
      <c r="E5215" s="34">
        <v>3163775</v>
      </c>
      <c r="F5215" s="35">
        <v>1.04</v>
      </c>
      <c r="G5215" s="34" t="s">
        <v>364</v>
      </c>
      <c r="H5215" s="14" t="str">
        <f t="shared" si="324"/>
        <v/>
      </c>
      <c r="I5215" s="11" t="str">
        <f t="shared" si="325"/>
        <v/>
      </c>
      <c r="J5215" s="11" t="str">
        <f t="shared" si="326"/>
        <v/>
      </c>
      <c r="K5215" s="11">
        <f t="shared" si="327"/>
        <v>0</v>
      </c>
    </row>
    <row r="5216" spans="1:11" s="11" customFormat="1">
      <c r="A5216" s="32">
        <v>2018</v>
      </c>
      <c r="B5216" s="32">
        <v>52087</v>
      </c>
      <c r="C5216" s="33" t="s">
        <v>565</v>
      </c>
      <c r="D5216" s="33" t="s">
        <v>566</v>
      </c>
      <c r="E5216" s="34">
        <v>3464</v>
      </c>
      <c r="F5216" s="35">
        <v>5.88</v>
      </c>
      <c r="G5216" s="34">
        <v>1313.6</v>
      </c>
      <c r="H5216" s="14">
        <f t="shared" si="324"/>
        <v>267558.25151999999</v>
      </c>
      <c r="I5216" s="11">
        <f t="shared" si="325"/>
        <v>3464</v>
      </c>
      <c r="J5216" s="11">
        <f t="shared" si="326"/>
        <v>20368.32</v>
      </c>
      <c r="K5216" s="11">
        <f t="shared" si="327"/>
        <v>0</v>
      </c>
    </row>
    <row r="5217" spans="1:11" s="11" customFormat="1">
      <c r="A5217" s="32">
        <v>2018</v>
      </c>
      <c r="B5217" s="32">
        <v>52087</v>
      </c>
      <c r="C5217" s="33" t="s">
        <v>565</v>
      </c>
      <c r="D5217" s="33" t="s">
        <v>566</v>
      </c>
      <c r="E5217" s="34">
        <v>1470</v>
      </c>
      <c r="F5217" s="35">
        <v>5.88</v>
      </c>
      <c r="G5217" s="34">
        <v>1585.3</v>
      </c>
      <c r="H5217" s="14">
        <f t="shared" si="324"/>
        <v>137026.9908</v>
      </c>
      <c r="I5217" s="11">
        <f t="shared" si="325"/>
        <v>1470</v>
      </c>
      <c r="J5217" s="11">
        <f t="shared" si="326"/>
        <v>8643.6</v>
      </c>
      <c r="K5217" s="11">
        <f t="shared" si="327"/>
        <v>0</v>
      </c>
    </row>
    <row r="5218" spans="1:11" s="11" customFormat="1">
      <c r="A5218" s="32">
        <v>2018</v>
      </c>
      <c r="B5218" s="32">
        <v>52087</v>
      </c>
      <c r="C5218" s="33" t="s">
        <v>565</v>
      </c>
      <c r="D5218" s="33" t="s">
        <v>566</v>
      </c>
      <c r="E5218" s="34">
        <v>1462</v>
      </c>
      <c r="F5218" s="35">
        <v>5.88</v>
      </c>
      <c r="G5218" s="34">
        <v>1478.9</v>
      </c>
      <c r="H5218" s="14">
        <f t="shared" si="324"/>
        <v>127134.52584</v>
      </c>
      <c r="I5218" s="11">
        <f t="shared" si="325"/>
        <v>1462</v>
      </c>
      <c r="J5218" s="11">
        <f t="shared" si="326"/>
        <v>8596.56</v>
      </c>
      <c r="K5218" s="11">
        <f t="shared" si="327"/>
        <v>0</v>
      </c>
    </row>
    <row r="5219" spans="1:11" s="11" customFormat="1">
      <c r="A5219" s="32">
        <v>2018</v>
      </c>
      <c r="B5219" s="32">
        <v>52087</v>
      </c>
      <c r="C5219" s="33" t="s">
        <v>565</v>
      </c>
      <c r="D5219" s="33" t="s">
        <v>566</v>
      </c>
      <c r="E5219" s="34">
        <v>1830</v>
      </c>
      <c r="F5219" s="35">
        <v>5.88</v>
      </c>
      <c r="G5219" s="34">
        <v>1573.7</v>
      </c>
      <c r="H5219" s="14">
        <f t="shared" si="324"/>
        <v>169336.4148</v>
      </c>
      <c r="I5219" s="11">
        <f t="shared" si="325"/>
        <v>1830</v>
      </c>
      <c r="J5219" s="11">
        <f t="shared" si="326"/>
        <v>10760.4</v>
      </c>
      <c r="K5219" s="11">
        <f t="shared" si="327"/>
        <v>0</v>
      </c>
    </row>
    <row r="5220" spans="1:11" s="11" customFormat="1">
      <c r="A5220" s="32">
        <v>2018</v>
      </c>
      <c r="B5220" s="32">
        <v>52087</v>
      </c>
      <c r="C5220" s="33" t="s">
        <v>563</v>
      </c>
      <c r="D5220" s="33" t="s">
        <v>564</v>
      </c>
      <c r="E5220" s="34">
        <v>2011</v>
      </c>
      <c r="F5220" s="35">
        <v>1.091</v>
      </c>
      <c r="G5220" s="34">
        <v>782</v>
      </c>
      <c r="H5220" s="14">
        <f t="shared" si="324"/>
        <v>17157.087820000001</v>
      </c>
      <c r="I5220" s="11">
        <f t="shared" si="325"/>
        <v>2011</v>
      </c>
      <c r="J5220" s="11">
        <f t="shared" si="326"/>
        <v>2194.0009999999997</v>
      </c>
      <c r="K5220" s="11">
        <f t="shared" si="327"/>
        <v>0</v>
      </c>
    </row>
    <row r="5221" spans="1:11" s="11" customFormat="1">
      <c r="A5221" s="32">
        <v>2018</v>
      </c>
      <c r="B5221" s="32">
        <v>52087</v>
      </c>
      <c r="C5221" s="33" t="s">
        <v>563</v>
      </c>
      <c r="D5221" s="33" t="s">
        <v>564</v>
      </c>
      <c r="E5221" s="34">
        <v>61428</v>
      </c>
      <c r="F5221" s="35">
        <v>1.0840000000000001</v>
      </c>
      <c r="G5221" s="34">
        <v>320.10000000000002</v>
      </c>
      <c r="H5221" s="14">
        <f t="shared" si="324"/>
        <v>213148.03435200002</v>
      </c>
      <c r="I5221" s="11">
        <f t="shared" si="325"/>
        <v>61428</v>
      </c>
      <c r="J5221" s="11">
        <f t="shared" si="326"/>
        <v>66587.952000000005</v>
      </c>
      <c r="K5221" s="11">
        <f t="shared" si="327"/>
        <v>0</v>
      </c>
    </row>
    <row r="5222" spans="1:11" s="11" customFormat="1">
      <c r="A5222" s="32">
        <v>2018</v>
      </c>
      <c r="B5222" s="32">
        <v>52087</v>
      </c>
      <c r="C5222" s="33" t="s">
        <v>563</v>
      </c>
      <c r="D5222" s="33" t="s">
        <v>564</v>
      </c>
      <c r="E5222" s="34">
        <v>9715</v>
      </c>
      <c r="F5222" s="35">
        <v>1.081</v>
      </c>
      <c r="G5222" s="34">
        <v>496.9</v>
      </c>
      <c r="H5222" s="14">
        <f t="shared" si="324"/>
        <v>52184.015634999996</v>
      </c>
      <c r="I5222" s="11">
        <f t="shared" si="325"/>
        <v>9715</v>
      </c>
      <c r="J5222" s="11">
        <f t="shared" si="326"/>
        <v>10501.914999999999</v>
      </c>
      <c r="K5222" s="11">
        <f t="shared" si="327"/>
        <v>0</v>
      </c>
    </row>
    <row r="5223" spans="1:11" s="11" customFormat="1">
      <c r="A5223" s="32">
        <v>2018</v>
      </c>
      <c r="B5223" s="32">
        <v>52087</v>
      </c>
      <c r="C5223" s="33" t="s">
        <v>563</v>
      </c>
      <c r="D5223" s="33" t="s">
        <v>564</v>
      </c>
      <c r="E5223" s="34">
        <v>14514</v>
      </c>
      <c r="F5223" s="35">
        <v>1.077</v>
      </c>
      <c r="G5223" s="34">
        <v>364.3</v>
      </c>
      <c r="H5223" s="14">
        <f t="shared" si="324"/>
        <v>56945.838653999999</v>
      </c>
      <c r="I5223" s="11">
        <f t="shared" si="325"/>
        <v>14514</v>
      </c>
      <c r="J5223" s="11">
        <f t="shared" si="326"/>
        <v>15631.578</v>
      </c>
      <c r="K5223" s="11">
        <f t="shared" si="327"/>
        <v>0</v>
      </c>
    </row>
    <row r="5224" spans="1:11" s="11" customFormat="1">
      <c r="A5224" s="32">
        <v>2018</v>
      </c>
      <c r="B5224" s="32">
        <v>52087</v>
      </c>
      <c r="C5224" s="33" t="s">
        <v>563</v>
      </c>
      <c r="D5224" s="33" t="s">
        <v>564</v>
      </c>
      <c r="E5224" s="34">
        <v>21729</v>
      </c>
      <c r="F5224" s="35">
        <v>1.0720000000000001</v>
      </c>
      <c r="G5224" s="34">
        <v>282.60000000000002</v>
      </c>
      <c r="H5224" s="14">
        <f t="shared" si="324"/>
        <v>65827.397087999998</v>
      </c>
      <c r="I5224" s="11">
        <f t="shared" si="325"/>
        <v>21729</v>
      </c>
      <c r="J5224" s="11">
        <f t="shared" si="326"/>
        <v>23293.488000000001</v>
      </c>
      <c r="K5224" s="11">
        <f t="shared" si="327"/>
        <v>0</v>
      </c>
    </row>
    <row r="5225" spans="1:11" s="11" customFormat="1">
      <c r="A5225" s="32">
        <v>2018</v>
      </c>
      <c r="B5225" s="32">
        <v>52087</v>
      </c>
      <c r="C5225" s="33" t="s">
        <v>563</v>
      </c>
      <c r="D5225" s="33" t="s">
        <v>564</v>
      </c>
      <c r="E5225" s="34">
        <v>26121</v>
      </c>
      <c r="F5225" s="35">
        <v>1.0720000000000001</v>
      </c>
      <c r="G5225" s="34">
        <v>332.9</v>
      </c>
      <c r="H5225" s="14">
        <f t="shared" si="324"/>
        <v>93217.69924799999</v>
      </c>
      <c r="I5225" s="11">
        <f t="shared" si="325"/>
        <v>26121</v>
      </c>
      <c r="J5225" s="11">
        <f t="shared" si="326"/>
        <v>28001.712000000003</v>
      </c>
      <c r="K5225" s="11">
        <f t="shared" si="327"/>
        <v>0</v>
      </c>
    </row>
    <row r="5226" spans="1:11" s="11" customFormat="1">
      <c r="A5226" s="32">
        <v>2018</v>
      </c>
      <c r="B5226" s="32">
        <v>52087</v>
      </c>
      <c r="C5226" s="33" t="s">
        <v>563</v>
      </c>
      <c r="D5226" s="33" t="s">
        <v>564</v>
      </c>
      <c r="E5226" s="34">
        <v>30907</v>
      </c>
      <c r="F5226" s="35">
        <v>1.0720000000000001</v>
      </c>
      <c r="G5226" s="34">
        <v>326.89999999999998</v>
      </c>
      <c r="H5226" s="14">
        <f t="shared" si="324"/>
        <v>108309.501776</v>
      </c>
      <c r="I5226" s="11">
        <f t="shared" si="325"/>
        <v>30907</v>
      </c>
      <c r="J5226" s="11">
        <f t="shared" si="326"/>
        <v>33132.304000000004</v>
      </c>
      <c r="K5226" s="11">
        <f t="shared" si="327"/>
        <v>0</v>
      </c>
    </row>
    <row r="5227" spans="1:11" s="11" customFormat="1">
      <c r="A5227" s="32">
        <v>2018</v>
      </c>
      <c r="B5227" s="32">
        <v>52087</v>
      </c>
      <c r="C5227" s="33" t="s">
        <v>563</v>
      </c>
      <c r="D5227" s="33" t="s">
        <v>564</v>
      </c>
      <c r="E5227" s="34">
        <v>35315</v>
      </c>
      <c r="F5227" s="35">
        <v>1.0740000000000001</v>
      </c>
      <c r="G5227" s="34">
        <v>306.7</v>
      </c>
      <c r="H5227" s="14">
        <f t="shared" si="324"/>
        <v>116326.12677</v>
      </c>
      <c r="I5227" s="11">
        <f t="shared" si="325"/>
        <v>35315</v>
      </c>
      <c r="J5227" s="11">
        <f t="shared" si="326"/>
        <v>37928.310000000005</v>
      </c>
      <c r="K5227" s="11">
        <f t="shared" si="327"/>
        <v>0</v>
      </c>
    </row>
    <row r="5228" spans="1:11" s="11" customFormat="1">
      <c r="A5228" s="32">
        <v>2018</v>
      </c>
      <c r="B5228" s="32">
        <v>52088</v>
      </c>
      <c r="C5228" s="33" t="s">
        <v>563</v>
      </c>
      <c r="D5228" s="33" t="s">
        <v>564</v>
      </c>
      <c r="E5228" s="34">
        <v>813235</v>
      </c>
      <c r="F5228" s="35">
        <v>1.0249999999999999</v>
      </c>
      <c r="G5228" s="34" t="s">
        <v>364</v>
      </c>
      <c r="H5228" s="14" t="str">
        <f t="shared" si="324"/>
        <v/>
      </c>
      <c r="I5228" s="11" t="str">
        <f t="shared" si="325"/>
        <v/>
      </c>
      <c r="J5228" s="11" t="str">
        <f t="shared" si="326"/>
        <v/>
      </c>
      <c r="K5228" s="11">
        <f t="shared" si="327"/>
        <v>0</v>
      </c>
    </row>
    <row r="5229" spans="1:11" s="11" customFormat="1">
      <c r="A5229" s="32">
        <v>2018</v>
      </c>
      <c r="B5229" s="32">
        <v>52120</v>
      </c>
      <c r="C5229" s="33" t="s">
        <v>563</v>
      </c>
      <c r="D5229" s="33" t="s">
        <v>564</v>
      </c>
      <c r="E5229" s="34">
        <v>3115575</v>
      </c>
      <c r="F5229" s="35">
        <v>1.03</v>
      </c>
      <c r="G5229" s="34" t="s">
        <v>364</v>
      </c>
      <c r="H5229" s="14" t="str">
        <f t="shared" si="324"/>
        <v/>
      </c>
      <c r="I5229" s="11" t="str">
        <f t="shared" si="325"/>
        <v/>
      </c>
      <c r="J5229" s="11" t="str">
        <f t="shared" si="326"/>
        <v/>
      </c>
      <c r="K5229" s="11">
        <f t="shared" si="327"/>
        <v>0</v>
      </c>
    </row>
    <row r="5230" spans="1:11" s="11" customFormat="1">
      <c r="A5230" s="32">
        <v>2018</v>
      </c>
      <c r="B5230" s="32">
        <v>52169</v>
      </c>
      <c r="C5230" s="33" t="s">
        <v>563</v>
      </c>
      <c r="D5230" s="33" t="s">
        <v>564</v>
      </c>
      <c r="E5230" s="34">
        <v>780490</v>
      </c>
      <c r="F5230" s="35">
        <v>1.0329999999999999</v>
      </c>
      <c r="G5230" s="34" t="s">
        <v>364</v>
      </c>
      <c r="H5230" s="14" t="str">
        <f t="shared" si="324"/>
        <v/>
      </c>
      <c r="I5230" s="11" t="str">
        <f t="shared" si="325"/>
        <v/>
      </c>
      <c r="J5230" s="11" t="str">
        <f t="shared" si="326"/>
        <v/>
      </c>
      <c r="K5230" s="11">
        <f t="shared" si="327"/>
        <v>0</v>
      </c>
    </row>
    <row r="5231" spans="1:11" s="11" customFormat="1">
      <c r="A5231" s="32">
        <v>2018</v>
      </c>
      <c r="B5231" s="32">
        <v>52176</v>
      </c>
      <c r="C5231" s="33" t="s">
        <v>563</v>
      </c>
      <c r="D5231" s="33" t="s">
        <v>564</v>
      </c>
      <c r="E5231" s="34">
        <v>55789</v>
      </c>
      <c r="F5231" s="35">
        <v>1.0249999999999999</v>
      </c>
      <c r="G5231" s="34" t="s">
        <v>364</v>
      </c>
      <c r="H5231" s="14" t="str">
        <f t="shared" si="324"/>
        <v/>
      </c>
      <c r="I5231" s="11" t="str">
        <f t="shared" si="325"/>
        <v/>
      </c>
      <c r="J5231" s="11" t="str">
        <f t="shared" si="326"/>
        <v/>
      </c>
      <c r="K5231" s="11">
        <f t="shared" si="327"/>
        <v>0</v>
      </c>
    </row>
    <row r="5232" spans="1:11" s="11" customFormat="1">
      <c r="A5232" s="32">
        <v>2018</v>
      </c>
      <c r="B5232" s="32">
        <v>54041</v>
      </c>
      <c r="C5232" s="33" t="s">
        <v>563</v>
      </c>
      <c r="D5232" s="33" t="s">
        <v>564</v>
      </c>
      <c r="E5232" s="34">
        <v>225094</v>
      </c>
      <c r="F5232" s="35">
        <v>1.0309999999999999</v>
      </c>
      <c r="G5232" s="34" t="s">
        <v>364</v>
      </c>
      <c r="H5232" s="14" t="str">
        <f t="shared" si="324"/>
        <v/>
      </c>
      <c r="I5232" s="11" t="str">
        <f t="shared" si="325"/>
        <v/>
      </c>
      <c r="J5232" s="11" t="str">
        <f t="shared" si="326"/>
        <v/>
      </c>
      <c r="K5232" s="11">
        <f t="shared" si="327"/>
        <v>0</v>
      </c>
    </row>
    <row r="5233" spans="1:11" s="11" customFormat="1">
      <c r="A5233" s="32">
        <v>2018</v>
      </c>
      <c r="B5233" s="32">
        <v>54081</v>
      </c>
      <c r="C5233" s="33" t="s">
        <v>353</v>
      </c>
      <c r="D5233" s="33" t="s">
        <v>354</v>
      </c>
      <c r="E5233" s="34">
        <v>11200</v>
      </c>
      <c r="F5233" s="35">
        <v>25.5</v>
      </c>
      <c r="G5233" s="34" t="s">
        <v>364</v>
      </c>
      <c r="H5233" s="14" t="str">
        <f t="shared" si="324"/>
        <v/>
      </c>
      <c r="I5233" s="11" t="str">
        <f t="shared" si="325"/>
        <v/>
      </c>
      <c r="J5233" s="11" t="str">
        <f t="shared" si="326"/>
        <v/>
      </c>
      <c r="K5233" s="11">
        <f t="shared" si="327"/>
        <v>0</v>
      </c>
    </row>
    <row r="5234" spans="1:11" s="11" customFormat="1">
      <c r="A5234" s="32">
        <v>2018</v>
      </c>
      <c r="B5234" s="32">
        <v>54081</v>
      </c>
      <c r="C5234" s="33" t="s">
        <v>353</v>
      </c>
      <c r="D5234" s="33" t="s">
        <v>354</v>
      </c>
      <c r="E5234" s="34">
        <v>11161</v>
      </c>
      <c r="F5234" s="35">
        <v>25.06</v>
      </c>
      <c r="G5234" s="34" t="s">
        <v>364</v>
      </c>
      <c r="H5234" s="14" t="str">
        <f t="shared" si="324"/>
        <v/>
      </c>
      <c r="I5234" s="11" t="str">
        <f t="shared" si="325"/>
        <v/>
      </c>
      <c r="J5234" s="11" t="str">
        <f t="shared" si="326"/>
        <v/>
      </c>
      <c r="K5234" s="11">
        <f t="shared" si="327"/>
        <v>0</v>
      </c>
    </row>
    <row r="5235" spans="1:11" s="11" customFormat="1">
      <c r="A5235" s="32">
        <v>2018</v>
      </c>
      <c r="B5235" s="32">
        <v>54087</v>
      </c>
      <c r="C5235" s="33" t="s">
        <v>563</v>
      </c>
      <c r="D5235" s="33" t="s">
        <v>564</v>
      </c>
      <c r="E5235" s="34">
        <v>57058</v>
      </c>
      <c r="F5235" s="35">
        <v>1.05</v>
      </c>
      <c r="G5235" s="34" t="s">
        <v>364</v>
      </c>
      <c r="H5235" s="14" t="str">
        <f t="shared" si="324"/>
        <v/>
      </c>
      <c r="I5235" s="11" t="str">
        <f t="shared" si="325"/>
        <v/>
      </c>
      <c r="J5235" s="11" t="str">
        <f t="shared" si="326"/>
        <v/>
      </c>
      <c r="K5235" s="11">
        <f t="shared" si="327"/>
        <v>0</v>
      </c>
    </row>
    <row r="5236" spans="1:11" s="11" customFormat="1">
      <c r="A5236" s="32">
        <v>2018</v>
      </c>
      <c r="B5236" s="32">
        <v>54087</v>
      </c>
      <c r="C5236" s="33" t="s">
        <v>567</v>
      </c>
      <c r="D5236" s="33" t="s">
        <v>566</v>
      </c>
      <c r="E5236" s="34">
        <v>5491</v>
      </c>
      <c r="F5236" s="35">
        <v>6.2880000000000003</v>
      </c>
      <c r="G5236" s="34" t="s">
        <v>364</v>
      </c>
      <c r="H5236" s="14" t="str">
        <f t="shared" si="324"/>
        <v/>
      </c>
      <c r="I5236" s="11" t="str">
        <f t="shared" si="325"/>
        <v/>
      </c>
      <c r="J5236" s="11" t="str">
        <f t="shared" si="326"/>
        <v/>
      </c>
      <c r="K5236" s="11">
        <f t="shared" si="327"/>
        <v>0</v>
      </c>
    </row>
    <row r="5237" spans="1:11" s="11" customFormat="1">
      <c r="A5237" s="32">
        <v>2018</v>
      </c>
      <c r="B5237" s="32">
        <v>54101</v>
      </c>
      <c r="C5237" s="33" t="s">
        <v>353</v>
      </c>
      <c r="D5237" s="33" t="s">
        <v>354</v>
      </c>
      <c r="E5237" s="34">
        <v>769</v>
      </c>
      <c r="F5237" s="35">
        <v>25.73</v>
      </c>
      <c r="G5237" s="34" t="s">
        <v>364</v>
      </c>
      <c r="H5237" s="14" t="str">
        <f t="shared" si="324"/>
        <v/>
      </c>
      <c r="I5237" s="11" t="str">
        <f t="shared" si="325"/>
        <v/>
      </c>
      <c r="J5237" s="11" t="str">
        <f t="shared" si="326"/>
        <v/>
      </c>
      <c r="K5237" s="11">
        <f t="shared" si="327"/>
        <v>0</v>
      </c>
    </row>
    <row r="5238" spans="1:11" s="11" customFormat="1">
      <c r="A5238" s="32">
        <v>2018</v>
      </c>
      <c r="B5238" s="32">
        <v>54101</v>
      </c>
      <c r="C5238" s="33" t="s">
        <v>353</v>
      </c>
      <c r="D5238" s="33" t="s">
        <v>354</v>
      </c>
      <c r="E5238" s="34">
        <v>10430</v>
      </c>
      <c r="F5238" s="35">
        <v>24.984000000000002</v>
      </c>
      <c r="G5238" s="34" t="s">
        <v>364</v>
      </c>
      <c r="H5238" s="14" t="str">
        <f t="shared" si="324"/>
        <v/>
      </c>
      <c r="I5238" s="11" t="str">
        <f t="shared" si="325"/>
        <v/>
      </c>
      <c r="J5238" s="11" t="str">
        <f t="shared" si="326"/>
        <v/>
      </c>
      <c r="K5238" s="11">
        <f t="shared" si="327"/>
        <v>0</v>
      </c>
    </row>
    <row r="5239" spans="1:11" s="11" customFormat="1">
      <c r="A5239" s="32">
        <v>2018</v>
      </c>
      <c r="B5239" s="32">
        <v>54101</v>
      </c>
      <c r="C5239" s="33" t="s">
        <v>353</v>
      </c>
      <c r="D5239" s="33" t="s">
        <v>354</v>
      </c>
      <c r="E5239" s="34">
        <v>9399</v>
      </c>
      <c r="F5239" s="35">
        <v>24.082000000000001</v>
      </c>
      <c r="G5239" s="34" t="s">
        <v>364</v>
      </c>
      <c r="H5239" s="14" t="str">
        <f t="shared" si="324"/>
        <v/>
      </c>
      <c r="I5239" s="11" t="str">
        <f t="shared" si="325"/>
        <v/>
      </c>
      <c r="J5239" s="11" t="str">
        <f t="shared" si="326"/>
        <v/>
      </c>
      <c r="K5239" s="11">
        <f t="shared" si="327"/>
        <v>0</v>
      </c>
    </row>
    <row r="5240" spans="1:11" s="11" customFormat="1">
      <c r="A5240" s="32">
        <v>2018</v>
      </c>
      <c r="B5240" s="32">
        <v>54101</v>
      </c>
      <c r="C5240" s="33" t="s">
        <v>353</v>
      </c>
      <c r="D5240" s="33" t="s">
        <v>354</v>
      </c>
      <c r="E5240" s="34">
        <v>769</v>
      </c>
      <c r="F5240" s="35">
        <v>25.72</v>
      </c>
      <c r="G5240" s="34" t="s">
        <v>364</v>
      </c>
      <c r="H5240" s="14" t="str">
        <f t="shared" si="324"/>
        <v/>
      </c>
      <c r="I5240" s="11" t="str">
        <f t="shared" si="325"/>
        <v/>
      </c>
      <c r="J5240" s="11" t="str">
        <f t="shared" si="326"/>
        <v/>
      </c>
      <c r="K5240" s="11">
        <f t="shared" si="327"/>
        <v>0</v>
      </c>
    </row>
    <row r="5241" spans="1:11" s="11" customFormat="1">
      <c r="A5241" s="32">
        <v>2018</v>
      </c>
      <c r="B5241" s="32">
        <v>54101</v>
      </c>
      <c r="C5241" s="33" t="s">
        <v>565</v>
      </c>
      <c r="D5241" s="33" t="s">
        <v>566</v>
      </c>
      <c r="E5241" s="34">
        <v>1545</v>
      </c>
      <c r="F5241" s="35">
        <v>5.7960000000000003</v>
      </c>
      <c r="G5241" s="34" t="s">
        <v>364</v>
      </c>
      <c r="H5241" s="14" t="str">
        <f t="shared" si="324"/>
        <v/>
      </c>
      <c r="I5241" s="11" t="str">
        <f t="shared" si="325"/>
        <v/>
      </c>
      <c r="J5241" s="11" t="str">
        <f t="shared" si="326"/>
        <v/>
      </c>
      <c r="K5241" s="11">
        <f t="shared" si="327"/>
        <v>0</v>
      </c>
    </row>
    <row r="5242" spans="1:11" s="11" customFormat="1">
      <c r="A5242" s="32">
        <v>2018</v>
      </c>
      <c r="B5242" s="32">
        <v>54101</v>
      </c>
      <c r="C5242" s="33" t="s">
        <v>563</v>
      </c>
      <c r="D5242" s="33" t="s">
        <v>564</v>
      </c>
      <c r="E5242" s="34">
        <v>247160</v>
      </c>
      <c r="F5242" s="35">
        <v>1</v>
      </c>
      <c r="G5242" s="34" t="s">
        <v>364</v>
      </c>
      <c r="H5242" s="14" t="str">
        <f t="shared" si="324"/>
        <v/>
      </c>
      <c r="I5242" s="11" t="str">
        <f t="shared" si="325"/>
        <v/>
      </c>
      <c r="J5242" s="11" t="str">
        <f t="shared" si="326"/>
        <v/>
      </c>
      <c r="K5242" s="11">
        <f t="shared" si="327"/>
        <v>0</v>
      </c>
    </row>
    <row r="5243" spans="1:11" s="11" customFormat="1">
      <c r="A5243" s="32">
        <v>2018</v>
      </c>
      <c r="B5243" s="32">
        <v>54101</v>
      </c>
      <c r="C5243" s="33" t="s">
        <v>567</v>
      </c>
      <c r="D5243" s="33" t="s">
        <v>566</v>
      </c>
      <c r="E5243" s="34">
        <v>1204</v>
      </c>
      <c r="F5243" s="35">
        <v>6.2969999999999997</v>
      </c>
      <c r="G5243" s="34" t="s">
        <v>364</v>
      </c>
      <c r="H5243" s="14" t="str">
        <f t="shared" si="324"/>
        <v/>
      </c>
      <c r="I5243" s="11" t="str">
        <f t="shared" si="325"/>
        <v/>
      </c>
      <c r="J5243" s="11" t="str">
        <f t="shared" si="326"/>
        <v/>
      </c>
      <c r="K5243" s="11">
        <f t="shared" si="327"/>
        <v>0</v>
      </c>
    </row>
    <row r="5244" spans="1:11" s="11" customFormat="1">
      <c r="A5244" s="32">
        <v>2018</v>
      </c>
      <c r="B5244" s="32">
        <v>54104</v>
      </c>
      <c r="C5244" s="33" t="s">
        <v>353</v>
      </c>
      <c r="D5244" s="33" t="s">
        <v>354</v>
      </c>
      <c r="E5244" s="34">
        <v>8562</v>
      </c>
      <c r="F5244" s="35">
        <v>24</v>
      </c>
      <c r="G5244" s="34" t="s">
        <v>364</v>
      </c>
      <c r="H5244" s="14" t="str">
        <f t="shared" si="324"/>
        <v/>
      </c>
      <c r="I5244" s="11" t="str">
        <f t="shared" si="325"/>
        <v/>
      </c>
      <c r="J5244" s="11" t="str">
        <f t="shared" si="326"/>
        <v/>
      </c>
      <c r="K5244" s="11">
        <f t="shared" si="327"/>
        <v>0</v>
      </c>
    </row>
    <row r="5245" spans="1:11" s="11" customFormat="1">
      <c r="A5245" s="32">
        <v>2018</v>
      </c>
      <c r="B5245" s="32">
        <v>54104</v>
      </c>
      <c r="C5245" s="33" t="s">
        <v>563</v>
      </c>
      <c r="D5245" s="33" t="s">
        <v>564</v>
      </c>
      <c r="E5245" s="34">
        <v>164940</v>
      </c>
      <c r="F5245" s="35">
        <v>1.0289999999999999</v>
      </c>
      <c r="G5245" s="34" t="s">
        <v>364</v>
      </c>
      <c r="H5245" s="14" t="str">
        <f t="shared" si="324"/>
        <v/>
      </c>
      <c r="I5245" s="11" t="str">
        <f t="shared" si="325"/>
        <v/>
      </c>
      <c r="J5245" s="11" t="str">
        <f t="shared" si="326"/>
        <v/>
      </c>
      <c r="K5245" s="11">
        <f t="shared" si="327"/>
        <v>0</v>
      </c>
    </row>
    <row r="5246" spans="1:11" s="11" customFormat="1">
      <c r="A5246" s="32">
        <v>2018</v>
      </c>
      <c r="B5246" s="32">
        <v>54304</v>
      </c>
      <c r="C5246" s="33" t="s">
        <v>353</v>
      </c>
      <c r="D5246" s="33" t="s">
        <v>354</v>
      </c>
      <c r="E5246" s="34">
        <v>11334</v>
      </c>
      <c r="F5246" s="35">
        <v>25.17</v>
      </c>
      <c r="G5246" s="34" t="s">
        <v>364</v>
      </c>
      <c r="H5246" s="14" t="str">
        <f t="shared" si="324"/>
        <v/>
      </c>
      <c r="I5246" s="11" t="str">
        <f t="shared" si="325"/>
        <v/>
      </c>
      <c r="J5246" s="11" t="str">
        <f t="shared" si="326"/>
        <v/>
      </c>
      <c r="K5246" s="11">
        <f t="shared" si="327"/>
        <v>0</v>
      </c>
    </row>
    <row r="5247" spans="1:11" s="11" customFormat="1">
      <c r="A5247" s="32">
        <v>2018</v>
      </c>
      <c r="B5247" s="32">
        <v>54304</v>
      </c>
      <c r="C5247" s="33" t="s">
        <v>353</v>
      </c>
      <c r="D5247" s="33" t="s">
        <v>354</v>
      </c>
      <c r="E5247" s="34">
        <v>11465</v>
      </c>
      <c r="F5247" s="35">
        <v>24.51</v>
      </c>
      <c r="G5247" s="34" t="s">
        <v>364</v>
      </c>
      <c r="H5247" s="14" t="str">
        <f t="shared" si="324"/>
        <v/>
      </c>
      <c r="I5247" s="11" t="str">
        <f t="shared" si="325"/>
        <v/>
      </c>
      <c r="J5247" s="11" t="str">
        <f t="shared" si="326"/>
        <v/>
      </c>
      <c r="K5247" s="11">
        <f t="shared" si="327"/>
        <v>0</v>
      </c>
    </row>
    <row r="5248" spans="1:11" s="11" customFormat="1">
      <c r="A5248" s="32">
        <v>2018</v>
      </c>
      <c r="B5248" s="32">
        <v>54304</v>
      </c>
      <c r="C5248" s="33" t="s">
        <v>565</v>
      </c>
      <c r="D5248" s="33" t="s">
        <v>566</v>
      </c>
      <c r="E5248" s="34">
        <v>179</v>
      </c>
      <c r="F5248" s="35">
        <v>5.88</v>
      </c>
      <c r="G5248" s="34" t="s">
        <v>364</v>
      </c>
      <c r="H5248" s="14" t="str">
        <f t="shared" si="324"/>
        <v/>
      </c>
      <c r="I5248" s="11" t="str">
        <f t="shared" si="325"/>
        <v/>
      </c>
      <c r="J5248" s="11" t="str">
        <f t="shared" si="326"/>
        <v/>
      </c>
      <c r="K5248" s="11">
        <f t="shared" si="327"/>
        <v>0</v>
      </c>
    </row>
    <row r="5249" spans="1:11" s="11" customFormat="1">
      <c r="A5249" s="32">
        <v>2018</v>
      </c>
      <c r="B5249" s="32">
        <v>54304</v>
      </c>
      <c r="C5249" s="33" t="s">
        <v>565</v>
      </c>
      <c r="D5249" s="33" t="s">
        <v>566</v>
      </c>
      <c r="E5249" s="34">
        <v>179</v>
      </c>
      <c r="F5249" s="35">
        <v>5.88</v>
      </c>
      <c r="G5249" s="34" t="s">
        <v>364</v>
      </c>
      <c r="H5249" s="14" t="str">
        <f t="shared" si="324"/>
        <v/>
      </c>
      <c r="I5249" s="11" t="str">
        <f t="shared" si="325"/>
        <v/>
      </c>
      <c r="J5249" s="11" t="str">
        <f t="shared" si="326"/>
        <v/>
      </c>
      <c r="K5249" s="11">
        <f t="shared" si="327"/>
        <v>0</v>
      </c>
    </row>
    <row r="5250" spans="1:11" s="11" customFormat="1">
      <c r="A5250" s="32">
        <v>2018</v>
      </c>
      <c r="B5250" s="32">
        <v>54304</v>
      </c>
      <c r="C5250" s="33" t="s">
        <v>565</v>
      </c>
      <c r="D5250" s="33" t="s">
        <v>566</v>
      </c>
      <c r="E5250" s="34">
        <v>179</v>
      </c>
      <c r="F5250" s="35">
        <v>5.88</v>
      </c>
      <c r="G5250" s="34" t="s">
        <v>364</v>
      </c>
      <c r="H5250" s="14" t="str">
        <f t="shared" si="324"/>
        <v/>
      </c>
      <c r="I5250" s="11" t="str">
        <f t="shared" si="325"/>
        <v/>
      </c>
      <c r="J5250" s="11" t="str">
        <f t="shared" si="326"/>
        <v/>
      </c>
      <c r="K5250" s="11">
        <f t="shared" si="327"/>
        <v>0</v>
      </c>
    </row>
    <row r="5251" spans="1:11" s="11" customFormat="1">
      <c r="A5251" s="32">
        <v>2018</v>
      </c>
      <c r="B5251" s="32">
        <v>54304</v>
      </c>
      <c r="C5251" s="33" t="s">
        <v>565</v>
      </c>
      <c r="D5251" s="33" t="s">
        <v>566</v>
      </c>
      <c r="E5251" s="34">
        <v>180</v>
      </c>
      <c r="F5251" s="35">
        <v>5.88</v>
      </c>
      <c r="G5251" s="34" t="s">
        <v>364</v>
      </c>
      <c r="H5251" s="14" t="str">
        <f t="shared" si="324"/>
        <v/>
      </c>
      <c r="I5251" s="11" t="str">
        <f t="shared" si="325"/>
        <v/>
      </c>
      <c r="J5251" s="11" t="str">
        <f t="shared" si="326"/>
        <v/>
      </c>
      <c r="K5251" s="11">
        <f t="shared" si="327"/>
        <v>0</v>
      </c>
    </row>
    <row r="5252" spans="1:11" s="11" customFormat="1">
      <c r="A5252" s="32">
        <v>2018</v>
      </c>
      <c r="B5252" s="32">
        <v>54304</v>
      </c>
      <c r="C5252" s="33" t="s">
        <v>565</v>
      </c>
      <c r="D5252" s="33" t="s">
        <v>566</v>
      </c>
      <c r="E5252" s="34">
        <v>180</v>
      </c>
      <c r="F5252" s="35">
        <v>5.88</v>
      </c>
      <c r="G5252" s="34" t="s">
        <v>364</v>
      </c>
      <c r="H5252" s="14" t="str">
        <f t="shared" si="324"/>
        <v/>
      </c>
      <c r="I5252" s="11" t="str">
        <f t="shared" si="325"/>
        <v/>
      </c>
      <c r="J5252" s="11" t="str">
        <f t="shared" si="326"/>
        <v/>
      </c>
      <c r="K5252" s="11">
        <f t="shared" si="327"/>
        <v>0</v>
      </c>
    </row>
    <row r="5253" spans="1:11" s="11" customFormat="1">
      <c r="A5253" s="32">
        <v>2018</v>
      </c>
      <c r="B5253" s="32">
        <v>54304</v>
      </c>
      <c r="C5253" s="33" t="s">
        <v>565</v>
      </c>
      <c r="D5253" s="33" t="s">
        <v>566</v>
      </c>
      <c r="E5253" s="34">
        <v>181</v>
      </c>
      <c r="F5253" s="35">
        <v>5.88</v>
      </c>
      <c r="G5253" s="34" t="s">
        <v>364</v>
      </c>
      <c r="H5253" s="14" t="str">
        <f t="shared" si="324"/>
        <v/>
      </c>
      <c r="I5253" s="11" t="str">
        <f t="shared" si="325"/>
        <v/>
      </c>
      <c r="J5253" s="11" t="str">
        <f t="shared" si="326"/>
        <v/>
      </c>
      <c r="K5253" s="11">
        <f t="shared" si="327"/>
        <v>0</v>
      </c>
    </row>
    <row r="5254" spans="1:11" s="11" customFormat="1">
      <c r="A5254" s="32">
        <v>2018</v>
      </c>
      <c r="B5254" s="32">
        <v>54324</v>
      </c>
      <c r="C5254" s="33" t="s">
        <v>565</v>
      </c>
      <c r="D5254" s="33" t="s">
        <v>566</v>
      </c>
      <c r="E5254" s="34">
        <v>2065</v>
      </c>
      <c r="F5254" s="35">
        <v>5.79</v>
      </c>
      <c r="G5254" s="34" t="s">
        <v>364</v>
      </c>
      <c r="H5254" s="14" t="str">
        <f t="shared" ref="H5254:H5317" si="328">IF(I5254="","",G5254/100*F5254*E5254)</f>
        <v/>
      </c>
      <c r="I5254" s="11" t="str">
        <f t="shared" ref="I5254:I5317" si="329">IF(OR(G5254=".",F5254=".",E5254="."),"",E5254)</f>
        <v/>
      </c>
      <c r="J5254" s="11" t="str">
        <f t="shared" ref="J5254:J5317" si="330">IF(I5254="","",F5254*I5254)</f>
        <v/>
      </c>
      <c r="K5254" s="11">
        <f t="shared" ref="K5254:K5317" si="331">IF(C5254="LIG",1,0)</f>
        <v>0</v>
      </c>
    </row>
    <row r="5255" spans="1:11" s="11" customFormat="1">
      <c r="A5255" s="32">
        <v>2018</v>
      </c>
      <c r="B5255" s="32">
        <v>54324</v>
      </c>
      <c r="C5255" s="33" t="s">
        <v>563</v>
      </c>
      <c r="D5255" s="33" t="s">
        <v>564</v>
      </c>
      <c r="E5255" s="34">
        <v>107014</v>
      </c>
      <c r="F5255" s="35">
        <v>1.028</v>
      </c>
      <c r="G5255" s="34" t="s">
        <v>364</v>
      </c>
      <c r="H5255" s="14" t="str">
        <f t="shared" si="328"/>
        <v/>
      </c>
      <c r="I5255" s="11" t="str">
        <f t="shared" si="329"/>
        <v/>
      </c>
      <c r="J5255" s="11" t="str">
        <f t="shared" si="330"/>
        <v/>
      </c>
      <c r="K5255" s="11">
        <f t="shared" si="331"/>
        <v>0</v>
      </c>
    </row>
    <row r="5256" spans="1:11" s="11" customFormat="1">
      <c r="A5256" s="32">
        <v>2018</v>
      </c>
      <c r="B5256" s="32">
        <v>54324</v>
      </c>
      <c r="C5256" s="33" t="s">
        <v>563</v>
      </c>
      <c r="D5256" s="33" t="s">
        <v>564</v>
      </c>
      <c r="E5256" s="34">
        <v>186975</v>
      </c>
      <c r="F5256" s="35">
        <v>1.028</v>
      </c>
      <c r="G5256" s="34" t="s">
        <v>364</v>
      </c>
      <c r="H5256" s="14" t="str">
        <f t="shared" si="328"/>
        <v/>
      </c>
      <c r="I5256" s="11" t="str">
        <f t="shared" si="329"/>
        <v/>
      </c>
      <c r="J5256" s="11" t="str">
        <f t="shared" si="330"/>
        <v/>
      </c>
      <c r="K5256" s="11">
        <f t="shared" si="331"/>
        <v>0</v>
      </c>
    </row>
    <row r="5257" spans="1:11" s="11" customFormat="1">
      <c r="A5257" s="32">
        <v>2018</v>
      </c>
      <c r="B5257" s="32">
        <v>54537</v>
      </c>
      <c r="C5257" s="33" t="s">
        <v>563</v>
      </c>
      <c r="D5257" s="33" t="s">
        <v>564</v>
      </c>
      <c r="E5257" s="34">
        <v>3636</v>
      </c>
      <c r="F5257" s="35">
        <v>1.0980000000000001</v>
      </c>
      <c r="G5257" s="34">
        <v>213.7</v>
      </c>
      <c r="H5257" s="14">
        <f t="shared" si="328"/>
        <v>8531.6049359999997</v>
      </c>
      <c r="I5257" s="11">
        <f t="shared" si="329"/>
        <v>3636</v>
      </c>
      <c r="J5257" s="11">
        <f t="shared" si="330"/>
        <v>3992.3280000000004</v>
      </c>
      <c r="K5257" s="11">
        <f t="shared" si="331"/>
        <v>0</v>
      </c>
    </row>
    <row r="5258" spans="1:11" s="11" customFormat="1">
      <c r="A5258" s="32">
        <v>2018</v>
      </c>
      <c r="B5258" s="32">
        <v>54537</v>
      </c>
      <c r="C5258" s="33" t="s">
        <v>563</v>
      </c>
      <c r="D5258" s="33" t="s">
        <v>564</v>
      </c>
      <c r="E5258" s="34">
        <v>7271</v>
      </c>
      <c r="F5258" s="35">
        <v>1.0980000000000001</v>
      </c>
      <c r="G5258" s="34">
        <v>177.2</v>
      </c>
      <c r="H5258" s="14">
        <f t="shared" si="328"/>
        <v>14146.864775999999</v>
      </c>
      <c r="I5258" s="11">
        <f t="shared" si="329"/>
        <v>7271</v>
      </c>
      <c r="J5258" s="11">
        <f t="shared" si="330"/>
        <v>7983.5580000000009</v>
      </c>
      <c r="K5258" s="11">
        <f t="shared" si="331"/>
        <v>0</v>
      </c>
    </row>
    <row r="5259" spans="1:11" s="11" customFormat="1">
      <c r="A5259" s="32">
        <v>2018</v>
      </c>
      <c r="B5259" s="32">
        <v>54537</v>
      </c>
      <c r="C5259" s="33" t="s">
        <v>563</v>
      </c>
      <c r="D5259" s="33" t="s">
        <v>564</v>
      </c>
      <c r="E5259" s="34">
        <v>7271</v>
      </c>
      <c r="F5259" s="35">
        <v>1.0980000000000001</v>
      </c>
      <c r="G5259" s="34">
        <v>211</v>
      </c>
      <c r="H5259" s="14">
        <f t="shared" si="328"/>
        <v>16845.307380000002</v>
      </c>
      <c r="I5259" s="11">
        <f t="shared" si="329"/>
        <v>7271</v>
      </c>
      <c r="J5259" s="11">
        <f t="shared" si="330"/>
        <v>7983.5580000000009</v>
      </c>
      <c r="K5259" s="11">
        <f t="shared" si="331"/>
        <v>0</v>
      </c>
    </row>
    <row r="5260" spans="1:11" s="11" customFormat="1">
      <c r="A5260" s="32">
        <v>2018</v>
      </c>
      <c r="B5260" s="32">
        <v>54537</v>
      </c>
      <c r="C5260" s="33" t="s">
        <v>563</v>
      </c>
      <c r="D5260" s="33" t="s">
        <v>564</v>
      </c>
      <c r="E5260" s="34">
        <v>7616</v>
      </c>
      <c r="F5260" s="35">
        <v>1.0980000000000001</v>
      </c>
      <c r="G5260" s="34">
        <v>303</v>
      </c>
      <c r="H5260" s="14">
        <f t="shared" si="328"/>
        <v>25337.975040000001</v>
      </c>
      <c r="I5260" s="11">
        <f t="shared" si="329"/>
        <v>7616</v>
      </c>
      <c r="J5260" s="11">
        <f t="shared" si="330"/>
        <v>8362.3680000000004</v>
      </c>
      <c r="K5260" s="11">
        <f t="shared" si="331"/>
        <v>0</v>
      </c>
    </row>
    <row r="5261" spans="1:11" s="11" customFormat="1">
      <c r="A5261" s="32">
        <v>2018</v>
      </c>
      <c r="B5261" s="32">
        <v>54537</v>
      </c>
      <c r="C5261" s="33" t="s">
        <v>563</v>
      </c>
      <c r="D5261" s="33" t="s">
        <v>564</v>
      </c>
      <c r="E5261" s="34">
        <v>156868</v>
      </c>
      <c r="F5261" s="35">
        <v>1.0980000000000001</v>
      </c>
      <c r="G5261" s="34">
        <v>251.4</v>
      </c>
      <c r="H5261" s="14">
        <f t="shared" si="328"/>
        <v>433014.03489600006</v>
      </c>
      <c r="I5261" s="11">
        <f t="shared" si="329"/>
        <v>156868</v>
      </c>
      <c r="J5261" s="11">
        <f t="shared" si="330"/>
        <v>172241.06400000001</v>
      </c>
      <c r="K5261" s="11">
        <f t="shared" si="331"/>
        <v>0</v>
      </c>
    </row>
    <row r="5262" spans="1:11" s="11" customFormat="1">
      <c r="A5262" s="32">
        <v>2018</v>
      </c>
      <c r="B5262" s="32">
        <v>54538</v>
      </c>
      <c r="C5262" s="33" t="s">
        <v>563</v>
      </c>
      <c r="D5262" s="33" t="s">
        <v>564</v>
      </c>
      <c r="E5262" s="34">
        <v>175944</v>
      </c>
      <c r="F5262" s="35">
        <v>1.018</v>
      </c>
      <c r="G5262" s="34">
        <v>263.39999999999998</v>
      </c>
      <c r="H5262" s="14">
        <f t="shared" si="328"/>
        <v>471778.35292799998</v>
      </c>
      <c r="I5262" s="11">
        <f t="shared" si="329"/>
        <v>175944</v>
      </c>
      <c r="J5262" s="11">
        <f t="shared" si="330"/>
        <v>179110.992</v>
      </c>
      <c r="K5262" s="11">
        <f t="shared" si="331"/>
        <v>0</v>
      </c>
    </row>
    <row r="5263" spans="1:11" s="11" customFormat="1">
      <c r="A5263" s="32">
        <v>2018</v>
      </c>
      <c r="B5263" s="32">
        <v>54538</v>
      </c>
      <c r="C5263" s="33" t="s">
        <v>565</v>
      </c>
      <c r="D5263" s="33" t="s">
        <v>566</v>
      </c>
      <c r="E5263" s="34">
        <v>2960</v>
      </c>
      <c r="F5263" s="35">
        <v>5.8</v>
      </c>
      <c r="G5263" s="34">
        <v>1550.8</v>
      </c>
      <c r="H5263" s="14">
        <f t="shared" si="328"/>
        <v>266241.34399999998</v>
      </c>
      <c r="I5263" s="11">
        <f t="shared" si="329"/>
        <v>2960</v>
      </c>
      <c r="J5263" s="11">
        <f t="shared" si="330"/>
        <v>17168</v>
      </c>
      <c r="K5263" s="11">
        <f t="shared" si="331"/>
        <v>0</v>
      </c>
    </row>
    <row r="5264" spans="1:11" s="11" customFormat="1">
      <c r="A5264" s="32">
        <v>2018</v>
      </c>
      <c r="B5264" s="32">
        <v>54547</v>
      </c>
      <c r="C5264" s="33" t="s">
        <v>563</v>
      </c>
      <c r="D5264" s="33" t="s">
        <v>564</v>
      </c>
      <c r="E5264" s="34">
        <v>2741477</v>
      </c>
      <c r="F5264" s="35">
        <v>1.03</v>
      </c>
      <c r="G5264" s="34" t="s">
        <v>364</v>
      </c>
      <c r="H5264" s="14" t="str">
        <f t="shared" si="328"/>
        <v/>
      </c>
      <c r="I5264" s="11" t="str">
        <f t="shared" si="329"/>
        <v/>
      </c>
      <c r="J5264" s="11" t="str">
        <f t="shared" si="330"/>
        <v/>
      </c>
      <c r="K5264" s="11">
        <f t="shared" si="331"/>
        <v>0</v>
      </c>
    </row>
    <row r="5265" spans="1:11" s="11" customFormat="1">
      <c r="A5265" s="32">
        <v>2018</v>
      </c>
      <c r="B5265" s="32">
        <v>54634</v>
      </c>
      <c r="C5265" s="33" t="s">
        <v>365</v>
      </c>
      <c r="D5265" s="33" t="s">
        <v>354</v>
      </c>
      <c r="E5265" s="34">
        <v>111845</v>
      </c>
      <c r="F5265" s="35">
        <v>6.4859999999999998</v>
      </c>
      <c r="G5265" s="34" t="s">
        <v>364</v>
      </c>
      <c r="H5265" s="14" t="str">
        <f t="shared" si="328"/>
        <v/>
      </c>
      <c r="I5265" s="11" t="str">
        <f t="shared" si="329"/>
        <v/>
      </c>
      <c r="J5265" s="11" t="str">
        <f t="shared" si="330"/>
        <v/>
      </c>
      <c r="K5265" s="11">
        <f t="shared" si="331"/>
        <v>0</v>
      </c>
    </row>
    <row r="5266" spans="1:11" s="11" customFormat="1">
      <c r="A5266" s="32">
        <v>2018</v>
      </c>
      <c r="B5266" s="32">
        <v>54634</v>
      </c>
      <c r="C5266" s="33" t="s">
        <v>565</v>
      </c>
      <c r="D5266" s="33" t="s">
        <v>566</v>
      </c>
      <c r="E5266" s="34">
        <v>4110</v>
      </c>
      <c r="F5266" s="35">
        <v>5.88</v>
      </c>
      <c r="G5266" s="34" t="s">
        <v>364</v>
      </c>
      <c r="H5266" s="14" t="str">
        <f t="shared" si="328"/>
        <v/>
      </c>
      <c r="I5266" s="11" t="str">
        <f t="shared" si="329"/>
        <v/>
      </c>
      <c r="J5266" s="11" t="str">
        <f t="shared" si="330"/>
        <v/>
      </c>
      <c r="K5266" s="11">
        <f t="shared" si="331"/>
        <v>0</v>
      </c>
    </row>
    <row r="5267" spans="1:11" s="11" customFormat="1">
      <c r="A5267" s="32">
        <v>2018</v>
      </c>
      <c r="B5267" s="32">
        <v>54640</v>
      </c>
      <c r="C5267" s="33" t="s">
        <v>565</v>
      </c>
      <c r="D5267" s="33" t="s">
        <v>566</v>
      </c>
      <c r="E5267" s="34">
        <v>6</v>
      </c>
      <c r="F5267" s="35">
        <v>5.8380000000000001</v>
      </c>
      <c r="G5267" s="34" t="s">
        <v>364</v>
      </c>
      <c r="H5267" s="14" t="str">
        <f t="shared" si="328"/>
        <v/>
      </c>
      <c r="I5267" s="11" t="str">
        <f t="shared" si="329"/>
        <v/>
      </c>
      <c r="J5267" s="11" t="str">
        <f t="shared" si="330"/>
        <v/>
      </c>
      <c r="K5267" s="11">
        <f t="shared" si="331"/>
        <v>0</v>
      </c>
    </row>
    <row r="5268" spans="1:11" s="11" customFormat="1">
      <c r="A5268" s="32">
        <v>2018</v>
      </c>
      <c r="B5268" s="32">
        <v>54640</v>
      </c>
      <c r="C5268" s="33" t="s">
        <v>565</v>
      </c>
      <c r="D5268" s="33" t="s">
        <v>566</v>
      </c>
      <c r="E5268" s="34">
        <v>37</v>
      </c>
      <c r="F5268" s="35">
        <v>5.8380000000000001</v>
      </c>
      <c r="G5268" s="34" t="s">
        <v>364</v>
      </c>
      <c r="H5268" s="14" t="str">
        <f t="shared" si="328"/>
        <v/>
      </c>
      <c r="I5268" s="11" t="str">
        <f t="shared" si="329"/>
        <v/>
      </c>
      <c r="J5268" s="11" t="str">
        <f t="shared" si="330"/>
        <v/>
      </c>
      <c r="K5268" s="11">
        <f t="shared" si="331"/>
        <v>0</v>
      </c>
    </row>
    <row r="5269" spans="1:11" s="11" customFormat="1">
      <c r="A5269" s="32">
        <v>2018</v>
      </c>
      <c r="B5269" s="32">
        <v>54640</v>
      </c>
      <c r="C5269" s="33" t="s">
        <v>563</v>
      </c>
      <c r="D5269" s="33" t="s">
        <v>564</v>
      </c>
      <c r="E5269" s="34">
        <v>58</v>
      </c>
      <c r="F5269" s="35">
        <v>1.0609999999999999</v>
      </c>
      <c r="G5269" s="34" t="s">
        <v>364</v>
      </c>
      <c r="H5269" s="14" t="str">
        <f t="shared" si="328"/>
        <v/>
      </c>
      <c r="I5269" s="11" t="str">
        <f t="shared" si="329"/>
        <v/>
      </c>
      <c r="J5269" s="11" t="str">
        <f t="shared" si="330"/>
        <v/>
      </c>
      <c r="K5269" s="11">
        <f t="shared" si="331"/>
        <v>0</v>
      </c>
    </row>
    <row r="5270" spans="1:11" s="11" customFormat="1">
      <c r="A5270" s="32">
        <v>2018</v>
      </c>
      <c r="B5270" s="32">
        <v>54640</v>
      </c>
      <c r="C5270" s="33" t="s">
        <v>563</v>
      </c>
      <c r="D5270" s="33" t="s">
        <v>564</v>
      </c>
      <c r="E5270" s="34">
        <v>51975</v>
      </c>
      <c r="F5270" s="35">
        <v>1.0609999999999999</v>
      </c>
      <c r="G5270" s="34" t="s">
        <v>364</v>
      </c>
      <c r="H5270" s="14" t="str">
        <f t="shared" si="328"/>
        <v/>
      </c>
      <c r="I5270" s="11" t="str">
        <f t="shared" si="329"/>
        <v/>
      </c>
      <c r="J5270" s="11" t="str">
        <f t="shared" si="330"/>
        <v/>
      </c>
      <c r="K5270" s="11">
        <f t="shared" si="331"/>
        <v>0</v>
      </c>
    </row>
    <row r="5271" spans="1:11" s="11" customFormat="1">
      <c r="A5271" s="32">
        <v>2018</v>
      </c>
      <c r="B5271" s="32">
        <v>54640</v>
      </c>
      <c r="C5271" s="33" t="s">
        <v>563</v>
      </c>
      <c r="D5271" s="33" t="s">
        <v>564</v>
      </c>
      <c r="E5271" s="34">
        <v>2803</v>
      </c>
      <c r="F5271" s="35">
        <v>1.0609999999999999</v>
      </c>
      <c r="G5271" s="34" t="s">
        <v>364</v>
      </c>
      <c r="H5271" s="14" t="str">
        <f t="shared" si="328"/>
        <v/>
      </c>
      <c r="I5271" s="11" t="str">
        <f t="shared" si="329"/>
        <v/>
      </c>
      <c r="J5271" s="11" t="str">
        <f t="shared" si="330"/>
        <v/>
      </c>
      <c r="K5271" s="11">
        <f t="shared" si="331"/>
        <v>0</v>
      </c>
    </row>
    <row r="5272" spans="1:11" s="11" customFormat="1">
      <c r="A5272" s="32">
        <v>2018</v>
      </c>
      <c r="B5272" s="32">
        <v>54640</v>
      </c>
      <c r="C5272" s="33" t="s">
        <v>563</v>
      </c>
      <c r="D5272" s="33" t="s">
        <v>564</v>
      </c>
      <c r="E5272" s="34">
        <v>2102</v>
      </c>
      <c r="F5272" s="35">
        <v>1.0609999999999999</v>
      </c>
      <c r="G5272" s="34" t="s">
        <v>364</v>
      </c>
      <c r="H5272" s="14" t="str">
        <f t="shared" si="328"/>
        <v/>
      </c>
      <c r="I5272" s="11" t="str">
        <f t="shared" si="329"/>
        <v/>
      </c>
      <c r="J5272" s="11" t="str">
        <f t="shared" si="330"/>
        <v/>
      </c>
      <c r="K5272" s="11">
        <f t="shared" si="331"/>
        <v>0</v>
      </c>
    </row>
    <row r="5273" spans="1:11" s="11" customFormat="1">
      <c r="A5273" s="32">
        <v>2018</v>
      </c>
      <c r="B5273" s="32">
        <v>54640</v>
      </c>
      <c r="C5273" s="33" t="s">
        <v>563</v>
      </c>
      <c r="D5273" s="33" t="s">
        <v>564</v>
      </c>
      <c r="E5273" s="34">
        <v>100</v>
      </c>
      <c r="F5273" s="35">
        <v>1.0609999999999999</v>
      </c>
      <c r="G5273" s="34" t="s">
        <v>364</v>
      </c>
      <c r="H5273" s="14" t="str">
        <f t="shared" si="328"/>
        <v/>
      </c>
      <c r="I5273" s="11" t="str">
        <f t="shared" si="329"/>
        <v/>
      </c>
      <c r="J5273" s="11" t="str">
        <f t="shared" si="330"/>
        <v/>
      </c>
      <c r="K5273" s="11">
        <f t="shared" si="331"/>
        <v>0</v>
      </c>
    </row>
    <row r="5274" spans="1:11" s="11" customFormat="1">
      <c r="A5274" s="32">
        <v>2018</v>
      </c>
      <c r="B5274" s="32">
        <v>54646</v>
      </c>
      <c r="C5274" s="33" t="s">
        <v>565</v>
      </c>
      <c r="D5274" s="33" t="s">
        <v>566</v>
      </c>
      <c r="E5274" s="34">
        <v>1274</v>
      </c>
      <c r="F5274" s="35">
        <v>5.3040000000000003</v>
      </c>
      <c r="G5274" s="34" t="s">
        <v>364</v>
      </c>
      <c r="H5274" s="14" t="str">
        <f t="shared" si="328"/>
        <v/>
      </c>
      <c r="I5274" s="11" t="str">
        <f t="shared" si="329"/>
        <v/>
      </c>
      <c r="J5274" s="11" t="str">
        <f t="shared" si="330"/>
        <v/>
      </c>
      <c r="K5274" s="11">
        <f t="shared" si="331"/>
        <v>0</v>
      </c>
    </row>
    <row r="5275" spans="1:11" s="11" customFormat="1">
      <c r="A5275" s="32">
        <v>2018</v>
      </c>
      <c r="B5275" s="32">
        <v>54646</v>
      </c>
      <c r="C5275" s="33" t="s">
        <v>567</v>
      </c>
      <c r="D5275" s="33" t="s">
        <v>566</v>
      </c>
      <c r="E5275" s="34">
        <v>95906</v>
      </c>
      <c r="F5275" s="35">
        <v>5.9450000000000003</v>
      </c>
      <c r="G5275" s="34" t="s">
        <v>364</v>
      </c>
      <c r="H5275" s="14" t="str">
        <f t="shared" si="328"/>
        <v/>
      </c>
      <c r="I5275" s="11" t="str">
        <f t="shared" si="329"/>
        <v/>
      </c>
      <c r="J5275" s="11" t="str">
        <f t="shared" si="330"/>
        <v/>
      </c>
      <c r="K5275" s="11">
        <f t="shared" si="331"/>
        <v>0</v>
      </c>
    </row>
    <row r="5276" spans="1:11" s="11" customFormat="1">
      <c r="A5276" s="32">
        <v>2018</v>
      </c>
      <c r="B5276" s="32">
        <v>54676</v>
      </c>
      <c r="C5276" s="33" t="s">
        <v>563</v>
      </c>
      <c r="D5276" s="33" t="s">
        <v>564</v>
      </c>
      <c r="E5276" s="34">
        <v>1253300</v>
      </c>
      <c r="F5276" s="35">
        <v>1.0189999999999999</v>
      </c>
      <c r="G5276" s="34" t="s">
        <v>364</v>
      </c>
      <c r="H5276" s="14" t="str">
        <f t="shared" si="328"/>
        <v/>
      </c>
      <c r="I5276" s="11" t="str">
        <f t="shared" si="329"/>
        <v/>
      </c>
      <c r="J5276" s="11" t="str">
        <f t="shared" si="330"/>
        <v/>
      </c>
      <c r="K5276" s="11">
        <f t="shared" si="331"/>
        <v>0</v>
      </c>
    </row>
    <row r="5277" spans="1:11" s="11" customFormat="1">
      <c r="A5277" s="32">
        <v>2018</v>
      </c>
      <c r="B5277" s="32">
        <v>54761</v>
      </c>
      <c r="C5277" s="33" t="s">
        <v>563</v>
      </c>
      <c r="D5277" s="33" t="s">
        <v>564</v>
      </c>
      <c r="E5277" s="34">
        <v>1082347</v>
      </c>
      <c r="F5277" s="35">
        <v>1.0449999999999999</v>
      </c>
      <c r="G5277" s="34" t="s">
        <v>364</v>
      </c>
      <c r="H5277" s="14" t="str">
        <f t="shared" si="328"/>
        <v/>
      </c>
      <c r="I5277" s="11" t="str">
        <f t="shared" si="329"/>
        <v/>
      </c>
      <c r="J5277" s="11" t="str">
        <f t="shared" si="330"/>
        <v/>
      </c>
      <c r="K5277" s="11">
        <f t="shared" si="331"/>
        <v>0</v>
      </c>
    </row>
    <row r="5278" spans="1:11" s="11" customFormat="1">
      <c r="A5278" s="32">
        <v>2018</v>
      </c>
      <c r="B5278" s="32">
        <v>54817</v>
      </c>
      <c r="C5278" s="33" t="s">
        <v>563</v>
      </c>
      <c r="D5278" s="33" t="s">
        <v>564</v>
      </c>
      <c r="E5278" s="34">
        <v>1576</v>
      </c>
      <c r="F5278" s="35">
        <v>0.997</v>
      </c>
      <c r="G5278" s="34">
        <v>329.5</v>
      </c>
      <c r="H5278" s="14">
        <f t="shared" si="328"/>
        <v>5177.3412399999997</v>
      </c>
      <c r="I5278" s="11">
        <f t="shared" si="329"/>
        <v>1576</v>
      </c>
      <c r="J5278" s="11">
        <f t="shared" si="330"/>
        <v>1571.2719999999999</v>
      </c>
      <c r="K5278" s="11">
        <f t="shared" si="331"/>
        <v>0</v>
      </c>
    </row>
    <row r="5279" spans="1:11" s="11" customFormat="1">
      <c r="A5279" s="32">
        <v>2018</v>
      </c>
      <c r="B5279" s="32">
        <v>54817</v>
      </c>
      <c r="C5279" s="33" t="s">
        <v>563</v>
      </c>
      <c r="D5279" s="33" t="s">
        <v>564</v>
      </c>
      <c r="E5279" s="34">
        <v>2965</v>
      </c>
      <c r="F5279" s="35">
        <v>0.997</v>
      </c>
      <c r="G5279" s="34">
        <v>270.7</v>
      </c>
      <c r="H5279" s="14">
        <f t="shared" si="328"/>
        <v>8002.176234999999</v>
      </c>
      <c r="I5279" s="11">
        <f t="shared" si="329"/>
        <v>2965</v>
      </c>
      <c r="J5279" s="11">
        <f t="shared" si="330"/>
        <v>2956.105</v>
      </c>
      <c r="K5279" s="11">
        <f t="shared" si="331"/>
        <v>0</v>
      </c>
    </row>
    <row r="5280" spans="1:11" s="11" customFormat="1">
      <c r="A5280" s="32">
        <v>2018</v>
      </c>
      <c r="B5280" s="32">
        <v>54817</v>
      </c>
      <c r="C5280" s="33" t="s">
        <v>563</v>
      </c>
      <c r="D5280" s="33" t="s">
        <v>564</v>
      </c>
      <c r="E5280" s="34">
        <v>3136</v>
      </c>
      <c r="F5280" s="35">
        <v>0.997</v>
      </c>
      <c r="G5280" s="34">
        <v>260.7</v>
      </c>
      <c r="H5280" s="14">
        <f t="shared" si="328"/>
        <v>8151.0253439999997</v>
      </c>
      <c r="I5280" s="11">
        <f t="shared" si="329"/>
        <v>3136</v>
      </c>
      <c r="J5280" s="11">
        <f t="shared" si="330"/>
        <v>3126.5920000000001</v>
      </c>
      <c r="K5280" s="11">
        <f t="shared" si="331"/>
        <v>0</v>
      </c>
    </row>
    <row r="5281" spans="1:11" s="11" customFormat="1">
      <c r="A5281" s="32">
        <v>2018</v>
      </c>
      <c r="B5281" s="32">
        <v>54817</v>
      </c>
      <c r="C5281" s="33" t="s">
        <v>563</v>
      </c>
      <c r="D5281" s="33" t="s">
        <v>564</v>
      </c>
      <c r="E5281" s="34">
        <v>3525</v>
      </c>
      <c r="F5281" s="35">
        <v>0.997</v>
      </c>
      <c r="G5281" s="34">
        <v>362.6</v>
      </c>
      <c r="H5281" s="14">
        <f t="shared" si="328"/>
        <v>12743.305050000001</v>
      </c>
      <c r="I5281" s="11">
        <f t="shared" si="329"/>
        <v>3525</v>
      </c>
      <c r="J5281" s="11">
        <f t="shared" si="330"/>
        <v>3514.4250000000002</v>
      </c>
      <c r="K5281" s="11">
        <f t="shared" si="331"/>
        <v>0</v>
      </c>
    </row>
    <row r="5282" spans="1:11" s="11" customFormat="1">
      <c r="A5282" s="32">
        <v>2018</v>
      </c>
      <c r="B5282" s="32">
        <v>54817</v>
      </c>
      <c r="C5282" s="33" t="s">
        <v>563</v>
      </c>
      <c r="D5282" s="33" t="s">
        <v>564</v>
      </c>
      <c r="E5282" s="34">
        <v>4601</v>
      </c>
      <c r="F5282" s="35">
        <v>0.997</v>
      </c>
      <c r="G5282" s="34">
        <v>300.10000000000002</v>
      </c>
      <c r="H5282" s="14">
        <f t="shared" si="328"/>
        <v>13766.178197000003</v>
      </c>
      <c r="I5282" s="11">
        <f t="shared" si="329"/>
        <v>4601</v>
      </c>
      <c r="J5282" s="11">
        <f t="shared" si="330"/>
        <v>4587.1970000000001</v>
      </c>
      <c r="K5282" s="11">
        <f t="shared" si="331"/>
        <v>0</v>
      </c>
    </row>
    <row r="5283" spans="1:11" s="11" customFormat="1">
      <c r="A5283" s="32">
        <v>2018</v>
      </c>
      <c r="B5283" s="32">
        <v>54817</v>
      </c>
      <c r="C5283" s="33" t="s">
        <v>563</v>
      </c>
      <c r="D5283" s="33" t="s">
        <v>564</v>
      </c>
      <c r="E5283" s="34">
        <v>73586</v>
      </c>
      <c r="F5283" s="35">
        <v>0.997</v>
      </c>
      <c r="G5283" s="34">
        <v>291.89999999999998</v>
      </c>
      <c r="H5283" s="14">
        <f t="shared" si="328"/>
        <v>214153.14139799995</v>
      </c>
      <c r="I5283" s="11">
        <f t="shared" si="329"/>
        <v>73586</v>
      </c>
      <c r="J5283" s="11">
        <f t="shared" si="330"/>
        <v>73365.241999999998</v>
      </c>
      <c r="K5283" s="11">
        <f t="shared" si="331"/>
        <v>0</v>
      </c>
    </row>
    <row r="5284" spans="1:11" s="11" customFormat="1">
      <c r="A5284" s="32">
        <v>2018</v>
      </c>
      <c r="B5284" s="32">
        <v>54817</v>
      </c>
      <c r="C5284" s="33" t="s">
        <v>563</v>
      </c>
      <c r="D5284" s="33" t="s">
        <v>564</v>
      </c>
      <c r="E5284" s="34">
        <v>10619</v>
      </c>
      <c r="F5284" s="35">
        <v>0.997</v>
      </c>
      <c r="G5284" s="34">
        <v>359.6</v>
      </c>
      <c r="H5284" s="14">
        <f t="shared" si="328"/>
        <v>38071.366228000006</v>
      </c>
      <c r="I5284" s="11">
        <f t="shared" si="329"/>
        <v>10619</v>
      </c>
      <c r="J5284" s="11">
        <f t="shared" si="330"/>
        <v>10587.143</v>
      </c>
      <c r="K5284" s="11">
        <f t="shared" si="331"/>
        <v>0</v>
      </c>
    </row>
    <row r="5285" spans="1:11" s="11" customFormat="1">
      <c r="A5285" s="32">
        <v>2018</v>
      </c>
      <c r="B5285" s="32">
        <v>54817</v>
      </c>
      <c r="C5285" s="33" t="s">
        <v>563</v>
      </c>
      <c r="D5285" s="33" t="s">
        <v>564</v>
      </c>
      <c r="E5285" s="34">
        <v>12922</v>
      </c>
      <c r="F5285" s="35">
        <v>0.997</v>
      </c>
      <c r="G5285" s="34">
        <v>320.8</v>
      </c>
      <c r="H5285" s="14">
        <f t="shared" si="328"/>
        <v>41329.414671999999</v>
      </c>
      <c r="I5285" s="11">
        <f t="shared" si="329"/>
        <v>12922</v>
      </c>
      <c r="J5285" s="11">
        <f t="shared" si="330"/>
        <v>12883.234</v>
      </c>
      <c r="K5285" s="11">
        <f t="shared" si="331"/>
        <v>0</v>
      </c>
    </row>
    <row r="5286" spans="1:11" s="11" customFormat="1">
      <c r="A5286" s="32">
        <v>2018</v>
      </c>
      <c r="B5286" s="32">
        <v>54817</v>
      </c>
      <c r="C5286" s="33" t="s">
        <v>563</v>
      </c>
      <c r="D5286" s="33" t="s">
        <v>564</v>
      </c>
      <c r="E5286" s="34">
        <v>18773</v>
      </c>
      <c r="F5286" s="35">
        <v>0.997</v>
      </c>
      <c r="G5286" s="34">
        <v>315.3</v>
      </c>
      <c r="H5286" s="14">
        <f t="shared" si="328"/>
        <v>59013.695193</v>
      </c>
      <c r="I5286" s="11">
        <f t="shared" si="329"/>
        <v>18773</v>
      </c>
      <c r="J5286" s="11">
        <f t="shared" si="330"/>
        <v>18716.681</v>
      </c>
      <c r="K5286" s="11">
        <f t="shared" si="331"/>
        <v>0</v>
      </c>
    </row>
    <row r="5287" spans="1:11" s="11" customFormat="1">
      <c r="A5287" s="32">
        <v>2018</v>
      </c>
      <c r="B5287" s="32">
        <v>54817</v>
      </c>
      <c r="C5287" s="33" t="s">
        <v>563</v>
      </c>
      <c r="D5287" s="33" t="s">
        <v>564</v>
      </c>
      <c r="E5287" s="34">
        <v>20558</v>
      </c>
      <c r="F5287" s="35">
        <v>0.997</v>
      </c>
      <c r="G5287" s="34">
        <v>294.3</v>
      </c>
      <c r="H5287" s="14">
        <f t="shared" si="328"/>
        <v>60320.687418000001</v>
      </c>
      <c r="I5287" s="11">
        <f t="shared" si="329"/>
        <v>20558</v>
      </c>
      <c r="J5287" s="11">
        <f t="shared" si="330"/>
        <v>20496.326000000001</v>
      </c>
      <c r="K5287" s="11">
        <f t="shared" si="331"/>
        <v>0</v>
      </c>
    </row>
    <row r="5288" spans="1:11" s="11" customFormat="1">
      <c r="A5288" s="32">
        <v>2018</v>
      </c>
      <c r="B5288" s="32">
        <v>54817</v>
      </c>
      <c r="C5288" s="33" t="s">
        <v>563</v>
      </c>
      <c r="D5288" s="33" t="s">
        <v>564</v>
      </c>
      <c r="E5288" s="34">
        <v>21297</v>
      </c>
      <c r="F5288" s="35">
        <v>0.997</v>
      </c>
      <c r="G5288" s="34">
        <v>311.10000000000002</v>
      </c>
      <c r="H5288" s="14">
        <f t="shared" si="328"/>
        <v>66056.202099000002</v>
      </c>
      <c r="I5288" s="11">
        <f t="shared" si="329"/>
        <v>21297</v>
      </c>
      <c r="J5288" s="11">
        <f t="shared" si="330"/>
        <v>21233.109</v>
      </c>
      <c r="K5288" s="11">
        <f t="shared" si="331"/>
        <v>0</v>
      </c>
    </row>
    <row r="5289" spans="1:11" s="11" customFormat="1">
      <c r="A5289" s="32">
        <v>2018</v>
      </c>
      <c r="B5289" s="32">
        <v>54817</v>
      </c>
      <c r="C5289" s="33" t="s">
        <v>563</v>
      </c>
      <c r="D5289" s="33" t="s">
        <v>564</v>
      </c>
      <c r="E5289" s="34">
        <v>9910</v>
      </c>
      <c r="F5289" s="35">
        <v>0.997</v>
      </c>
      <c r="G5289" s="34">
        <v>301.89999999999998</v>
      </c>
      <c r="H5289" s="14">
        <f t="shared" si="328"/>
        <v>29828.535129999997</v>
      </c>
      <c r="I5289" s="11">
        <f t="shared" si="329"/>
        <v>9910</v>
      </c>
      <c r="J5289" s="11">
        <f t="shared" si="330"/>
        <v>9880.27</v>
      </c>
      <c r="K5289" s="11">
        <f t="shared" si="331"/>
        <v>0</v>
      </c>
    </row>
    <row r="5290" spans="1:11" s="11" customFormat="1">
      <c r="A5290" s="32">
        <v>2018</v>
      </c>
      <c r="B5290" s="32">
        <v>54832</v>
      </c>
      <c r="C5290" s="33" t="s">
        <v>563</v>
      </c>
      <c r="D5290" s="33" t="s">
        <v>564</v>
      </c>
      <c r="E5290" s="34">
        <v>117304</v>
      </c>
      <c r="F5290" s="35">
        <v>1.0640000000000001</v>
      </c>
      <c r="G5290" s="34" t="s">
        <v>364</v>
      </c>
      <c r="H5290" s="14" t="str">
        <f t="shared" si="328"/>
        <v/>
      </c>
      <c r="I5290" s="11" t="str">
        <f t="shared" si="329"/>
        <v/>
      </c>
      <c r="J5290" s="11" t="str">
        <f t="shared" si="330"/>
        <v/>
      </c>
      <c r="K5290" s="11">
        <f t="shared" si="331"/>
        <v>0</v>
      </c>
    </row>
    <row r="5291" spans="1:11" s="11" customFormat="1">
      <c r="A5291" s="32">
        <v>2018</v>
      </c>
      <c r="B5291" s="32">
        <v>54832</v>
      </c>
      <c r="C5291" s="33" t="s">
        <v>563</v>
      </c>
      <c r="D5291" s="33" t="s">
        <v>564</v>
      </c>
      <c r="E5291" s="34">
        <v>403325</v>
      </c>
      <c r="F5291" s="35">
        <v>1.0640000000000001</v>
      </c>
      <c r="G5291" s="34" t="s">
        <v>364</v>
      </c>
      <c r="H5291" s="14" t="str">
        <f t="shared" si="328"/>
        <v/>
      </c>
      <c r="I5291" s="11" t="str">
        <f t="shared" si="329"/>
        <v/>
      </c>
      <c r="J5291" s="11" t="str">
        <f t="shared" si="330"/>
        <v/>
      </c>
      <c r="K5291" s="11">
        <f t="shared" si="331"/>
        <v>0</v>
      </c>
    </row>
    <row r="5292" spans="1:11" s="11" customFormat="1">
      <c r="A5292" s="32">
        <v>2018</v>
      </c>
      <c r="B5292" s="32">
        <v>54844</v>
      </c>
      <c r="C5292" s="33" t="s">
        <v>565</v>
      </c>
      <c r="D5292" s="33" t="s">
        <v>566</v>
      </c>
      <c r="E5292" s="34">
        <v>2918</v>
      </c>
      <c r="F5292" s="35">
        <v>5.88</v>
      </c>
      <c r="G5292" s="34">
        <v>1444.5</v>
      </c>
      <c r="H5292" s="14">
        <f t="shared" si="328"/>
        <v>247844.9988</v>
      </c>
      <c r="I5292" s="11">
        <f t="shared" si="329"/>
        <v>2918</v>
      </c>
      <c r="J5292" s="11">
        <f t="shared" si="330"/>
        <v>17157.84</v>
      </c>
      <c r="K5292" s="11">
        <f t="shared" si="331"/>
        <v>0</v>
      </c>
    </row>
    <row r="5293" spans="1:11" s="11" customFormat="1">
      <c r="A5293" s="32">
        <v>2018</v>
      </c>
      <c r="B5293" s="32">
        <v>54844</v>
      </c>
      <c r="C5293" s="33" t="s">
        <v>563</v>
      </c>
      <c r="D5293" s="33" t="s">
        <v>564</v>
      </c>
      <c r="E5293" s="34">
        <v>6241</v>
      </c>
      <c r="F5293" s="35">
        <v>1.087</v>
      </c>
      <c r="G5293" s="34">
        <v>607.6</v>
      </c>
      <c r="H5293" s="14">
        <f t="shared" si="328"/>
        <v>41219.383492000001</v>
      </c>
      <c r="I5293" s="11">
        <f t="shared" si="329"/>
        <v>6241</v>
      </c>
      <c r="J5293" s="11">
        <f t="shared" si="330"/>
        <v>6783.9669999999996</v>
      </c>
      <c r="K5293" s="11">
        <f t="shared" si="331"/>
        <v>0</v>
      </c>
    </row>
    <row r="5294" spans="1:11" s="11" customFormat="1">
      <c r="A5294" s="32">
        <v>2018</v>
      </c>
      <c r="B5294" s="32">
        <v>54844</v>
      </c>
      <c r="C5294" s="33" t="s">
        <v>563</v>
      </c>
      <c r="D5294" s="33" t="s">
        <v>564</v>
      </c>
      <c r="E5294" s="34">
        <v>9215</v>
      </c>
      <c r="F5294" s="35">
        <v>1.0660000000000001</v>
      </c>
      <c r="G5294" s="34">
        <v>520.9</v>
      </c>
      <c r="H5294" s="14">
        <f t="shared" si="328"/>
        <v>51168.996709999999</v>
      </c>
      <c r="I5294" s="11">
        <f t="shared" si="329"/>
        <v>9215</v>
      </c>
      <c r="J5294" s="11">
        <f t="shared" si="330"/>
        <v>9823.19</v>
      </c>
      <c r="K5294" s="11">
        <f t="shared" si="331"/>
        <v>0</v>
      </c>
    </row>
    <row r="5295" spans="1:11" s="11" customFormat="1">
      <c r="A5295" s="32">
        <v>2018</v>
      </c>
      <c r="B5295" s="32">
        <v>54844</v>
      </c>
      <c r="C5295" s="33" t="s">
        <v>563</v>
      </c>
      <c r="D5295" s="33" t="s">
        <v>564</v>
      </c>
      <c r="E5295" s="34">
        <v>9944</v>
      </c>
      <c r="F5295" s="35">
        <v>1.0669999999999999</v>
      </c>
      <c r="G5295" s="34">
        <v>1424.6</v>
      </c>
      <c r="H5295" s="14">
        <f t="shared" si="328"/>
        <v>151153.59300799997</v>
      </c>
      <c r="I5295" s="11">
        <f t="shared" si="329"/>
        <v>9944</v>
      </c>
      <c r="J5295" s="11">
        <f t="shared" si="330"/>
        <v>10610.248</v>
      </c>
      <c r="K5295" s="11">
        <f t="shared" si="331"/>
        <v>0</v>
      </c>
    </row>
    <row r="5296" spans="1:11" s="11" customFormat="1">
      <c r="A5296" s="32">
        <v>2018</v>
      </c>
      <c r="B5296" s="32">
        <v>54844</v>
      </c>
      <c r="C5296" s="33" t="s">
        <v>563</v>
      </c>
      <c r="D5296" s="33" t="s">
        <v>564</v>
      </c>
      <c r="E5296" s="34">
        <v>11836</v>
      </c>
      <c r="F5296" s="35">
        <v>1.08</v>
      </c>
      <c r="G5296" s="34">
        <v>323.60000000000002</v>
      </c>
      <c r="H5296" s="14">
        <f t="shared" si="328"/>
        <v>41365.39968000001</v>
      </c>
      <c r="I5296" s="11">
        <f t="shared" si="329"/>
        <v>11836</v>
      </c>
      <c r="J5296" s="11">
        <f t="shared" si="330"/>
        <v>12782.880000000001</v>
      </c>
      <c r="K5296" s="11">
        <f t="shared" si="331"/>
        <v>0</v>
      </c>
    </row>
    <row r="5297" spans="1:11" s="11" customFormat="1">
      <c r="A5297" s="32">
        <v>2018</v>
      </c>
      <c r="B5297" s="32">
        <v>54844</v>
      </c>
      <c r="C5297" s="33" t="s">
        <v>563</v>
      </c>
      <c r="D5297" s="33" t="s">
        <v>564</v>
      </c>
      <c r="E5297" s="34">
        <v>1188</v>
      </c>
      <c r="F5297" s="35">
        <v>1.081</v>
      </c>
      <c r="G5297" s="34">
        <v>1153.5</v>
      </c>
      <c r="H5297" s="14">
        <f t="shared" si="328"/>
        <v>14813.569979999998</v>
      </c>
      <c r="I5297" s="11">
        <f t="shared" si="329"/>
        <v>1188</v>
      </c>
      <c r="J5297" s="11">
        <f t="shared" si="330"/>
        <v>1284.2280000000001</v>
      </c>
      <c r="K5297" s="11">
        <f t="shared" si="331"/>
        <v>0</v>
      </c>
    </row>
    <row r="5298" spans="1:11" s="11" customFormat="1">
      <c r="A5298" s="32">
        <v>2018</v>
      </c>
      <c r="B5298" s="32">
        <v>54844</v>
      </c>
      <c r="C5298" s="33" t="s">
        <v>563</v>
      </c>
      <c r="D5298" s="33" t="s">
        <v>564</v>
      </c>
      <c r="E5298" s="34">
        <v>18761</v>
      </c>
      <c r="F5298" s="35">
        <v>1.0449999999999999</v>
      </c>
      <c r="G5298" s="34">
        <v>439.5</v>
      </c>
      <c r="H5298" s="14">
        <f t="shared" si="328"/>
        <v>86165.051775</v>
      </c>
      <c r="I5298" s="11">
        <f t="shared" si="329"/>
        <v>18761</v>
      </c>
      <c r="J5298" s="11">
        <f t="shared" si="330"/>
        <v>19605.244999999999</v>
      </c>
      <c r="K5298" s="11">
        <f t="shared" si="331"/>
        <v>0</v>
      </c>
    </row>
    <row r="5299" spans="1:11" s="11" customFormat="1">
      <c r="A5299" s="32">
        <v>2018</v>
      </c>
      <c r="B5299" s="32">
        <v>54844</v>
      </c>
      <c r="C5299" s="33" t="s">
        <v>563</v>
      </c>
      <c r="D5299" s="33" t="s">
        <v>564</v>
      </c>
      <c r="E5299" s="34">
        <v>20321</v>
      </c>
      <c r="F5299" s="35">
        <v>1.0720000000000001</v>
      </c>
      <c r="G5299" s="34">
        <v>301.8</v>
      </c>
      <c r="H5299" s="14">
        <f t="shared" si="328"/>
        <v>65744.450016000003</v>
      </c>
      <c r="I5299" s="11">
        <f t="shared" si="329"/>
        <v>20321</v>
      </c>
      <c r="J5299" s="11">
        <f t="shared" si="330"/>
        <v>21784.112000000001</v>
      </c>
      <c r="K5299" s="11">
        <f t="shared" si="331"/>
        <v>0</v>
      </c>
    </row>
    <row r="5300" spans="1:11" s="11" customFormat="1">
      <c r="A5300" s="32">
        <v>2018</v>
      </c>
      <c r="B5300" s="32">
        <v>54844</v>
      </c>
      <c r="C5300" s="33" t="s">
        <v>563</v>
      </c>
      <c r="D5300" s="33" t="s">
        <v>564</v>
      </c>
      <c r="E5300" s="34">
        <v>27604</v>
      </c>
      <c r="F5300" s="35">
        <v>1.081</v>
      </c>
      <c r="G5300" s="34">
        <v>335.8</v>
      </c>
      <c r="H5300" s="14">
        <f t="shared" si="328"/>
        <v>100202.464792</v>
      </c>
      <c r="I5300" s="11">
        <f t="shared" si="329"/>
        <v>27604</v>
      </c>
      <c r="J5300" s="11">
        <f t="shared" si="330"/>
        <v>29839.923999999999</v>
      </c>
      <c r="K5300" s="11">
        <f t="shared" si="331"/>
        <v>0</v>
      </c>
    </row>
    <row r="5301" spans="1:11" s="11" customFormat="1">
      <c r="A5301" s="32">
        <v>2018</v>
      </c>
      <c r="B5301" s="32">
        <v>54844</v>
      </c>
      <c r="C5301" s="33" t="s">
        <v>563</v>
      </c>
      <c r="D5301" s="33" t="s">
        <v>564</v>
      </c>
      <c r="E5301" s="34">
        <v>32538</v>
      </c>
      <c r="F5301" s="35">
        <v>1.0680000000000001</v>
      </c>
      <c r="G5301" s="34">
        <v>331.5</v>
      </c>
      <c r="H5301" s="14">
        <f t="shared" si="328"/>
        <v>115198.18596</v>
      </c>
      <c r="I5301" s="11">
        <f t="shared" si="329"/>
        <v>32538</v>
      </c>
      <c r="J5301" s="11">
        <f t="shared" si="330"/>
        <v>34750.584000000003</v>
      </c>
      <c r="K5301" s="11">
        <f t="shared" si="331"/>
        <v>0</v>
      </c>
    </row>
    <row r="5302" spans="1:11" s="11" customFormat="1">
      <c r="A5302" s="32">
        <v>2018</v>
      </c>
      <c r="B5302" s="32">
        <v>54844</v>
      </c>
      <c r="C5302" s="33" t="s">
        <v>563</v>
      </c>
      <c r="D5302" s="33" t="s">
        <v>564</v>
      </c>
      <c r="E5302" s="34">
        <v>32545</v>
      </c>
      <c r="F5302" s="35">
        <v>1.0660000000000001</v>
      </c>
      <c r="G5302" s="34">
        <v>332.2</v>
      </c>
      <c r="H5302" s="14">
        <f t="shared" si="328"/>
        <v>115250.04634</v>
      </c>
      <c r="I5302" s="11">
        <f t="shared" si="329"/>
        <v>32545</v>
      </c>
      <c r="J5302" s="11">
        <f t="shared" si="330"/>
        <v>34692.97</v>
      </c>
      <c r="K5302" s="11">
        <f t="shared" si="331"/>
        <v>0</v>
      </c>
    </row>
    <row r="5303" spans="1:11" s="11" customFormat="1">
      <c r="A5303" s="32">
        <v>2018</v>
      </c>
      <c r="B5303" s="32">
        <v>54844</v>
      </c>
      <c r="C5303" s="33" t="s">
        <v>563</v>
      </c>
      <c r="D5303" s="33" t="s">
        <v>564</v>
      </c>
      <c r="E5303" s="34">
        <v>33537</v>
      </c>
      <c r="F5303" s="35">
        <v>1.075</v>
      </c>
      <c r="G5303" s="34">
        <v>341.2</v>
      </c>
      <c r="H5303" s="14">
        <f t="shared" si="328"/>
        <v>123010.36229999999</v>
      </c>
      <c r="I5303" s="11">
        <f t="shared" si="329"/>
        <v>33537</v>
      </c>
      <c r="J5303" s="11">
        <f t="shared" si="330"/>
        <v>36052.275000000001</v>
      </c>
      <c r="K5303" s="11">
        <f t="shared" si="331"/>
        <v>0</v>
      </c>
    </row>
    <row r="5304" spans="1:11" s="11" customFormat="1">
      <c r="A5304" s="32">
        <v>2018</v>
      </c>
      <c r="B5304" s="32">
        <v>54844</v>
      </c>
      <c r="C5304" s="33" t="s">
        <v>563</v>
      </c>
      <c r="D5304" s="33" t="s">
        <v>564</v>
      </c>
      <c r="E5304" s="34">
        <v>48156</v>
      </c>
      <c r="F5304" s="35">
        <v>1.0489999999999999</v>
      </c>
      <c r="G5304" s="34">
        <v>409.5</v>
      </c>
      <c r="H5304" s="14">
        <f t="shared" si="328"/>
        <v>206861.56217999995</v>
      </c>
      <c r="I5304" s="11">
        <f t="shared" si="329"/>
        <v>48156</v>
      </c>
      <c r="J5304" s="11">
        <f t="shared" si="330"/>
        <v>50515.644</v>
      </c>
      <c r="K5304" s="11">
        <f t="shared" si="331"/>
        <v>0</v>
      </c>
    </row>
    <row r="5305" spans="1:11" s="11" customFormat="1">
      <c r="A5305" s="32">
        <v>2018</v>
      </c>
      <c r="B5305" s="32">
        <v>54854</v>
      </c>
      <c r="C5305" s="33" t="s">
        <v>563</v>
      </c>
      <c r="D5305" s="33" t="s">
        <v>564</v>
      </c>
      <c r="E5305" s="34">
        <v>25110</v>
      </c>
      <c r="F5305" s="35">
        <v>1.036</v>
      </c>
      <c r="G5305" s="34">
        <v>391.3</v>
      </c>
      <c r="H5305" s="14">
        <f t="shared" si="328"/>
        <v>101792.62548000002</v>
      </c>
      <c r="I5305" s="11">
        <f t="shared" si="329"/>
        <v>25110</v>
      </c>
      <c r="J5305" s="11">
        <f t="shared" si="330"/>
        <v>26013.96</v>
      </c>
      <c r="K5305" s="11">
        <f t="shared" si="331"/>
        <v>0</v>
      </c>
    </row>
    <row r="5306" spans="1:11" s="11" customFormat="1">
      <c r="A5306" s="32">
        <v>2018</v>
      </c>
      <c r="B5306" s="32">
        <v>54914</v>
      </c>
      <c r="C5306" s="33" t="s">
        <v>563</v>
      </c>
      <c r="D5306" s="33" t="s">
        <v>564</v>
      </c>
      <c r="E5306" s="34">
        <v>821238</v>
      </c>
      <c r="F5306" s="35">
        <v>1.0329999999999999</v>
      </c>
      <c r="G5306" s="34" t="s">
        <v>364</v>
      </c>
      <c r="H5306" s="14" t="str">
        <f t="shared" si="328"/>
        <v/>
      </c>
      <c r="I5306" s="11" t="str">
        <f t="shared" si="329"/>
        <v/>
      </c>
      <c r="J5306" s="11" t="str">
        <f t="shared" si="330"/>
        <v/>
      </c>
      <c r="K5306" s="11">
        <f t="shared" si="331"/>
        <v>0</v>
      </c>
    </row>
    <row r="5307" spans="1:11" s="11" customFormat="1">
      <c r="A5307" s="32">
        <v>2018</v>
      </c>
      <c r="B5307" s="32">
        <v>54914</v>
      </c>
      <c r="C5307" s="33" t="s">
        <v>563</v>
      </c>
      <c r="D5307" s="33" t="s">
        <v>564</v>
      </c>
      <c r="E5307" s="34">
        <v>684378</v>
      </c>
      <c r="F5307" s="35">
        <v>1.0329999999999999</v>
      </c>
      <c r="G5307" s="34" t="s">
        <v>364</v>
      </c>
      <c r="H5307" s="14" t="str">
        <f t="shared" si="328"/>
        <v/>
      </c>
      <c r="I5307" s="11" t="str">
        <f t="shared" si="329"/>
        <v/>
      </c>
      <c r="J5307" s="11" t="str">
        <f t="shared" si="330"/>
        <v/>
      </c>
      <c r="K5307" s="11">
        <f t="shared" si="331"/>
        <v>0</v>
      </c>
    </row>
    <row r="5308" spans="1:11" s="11" customFormat="1">
      <c r="A5308" s="32">
        <v>2018</v>
      </c>
      <c r="B5308" s="32">
        <v>55010</v>
      </c>
      <c r="C5308" s="33" t="s">
        <v>563</v>
      </c>
      <c r="D5308" s="33" t="s">
        <v>564</v>
      </c>
      <c r="E5308" s="34">
        <v>162699</v>
      </c>
      <c r="F5308" s="35">
        <v>1.083</v>
      </c>
      <c r="G5308" s="34" t="s">
        <v>364</v>
      </c>
      <c r="H5308" s="14" t="str">
        <f t="shared" si="328"/>
        <v/>
      </c>
      <c r="I5308" s="11" t="str">
        <f t="shared" si="329"/>
        <v/>
      </c>
      <c r="J5308" s="11" t="str">
        <f t="shared" si="330"/>
        <v/>
      </c>
      <c r="K5308" s="11">
        <f t="shared" si="331"/>
        <v>0</v>
      </c>
    </row>
    <row r="5309" spans="1:11" s="11" customFormat="1">
      <c r="A5309" s="32">
        <v>2018</v>
      </c>
      <c r="B5309" s="32">
        <v>55011</v>
      </c>
      <c r="C5309" s="33" t="s">
        <v>563</v>
      </c>
      <c r="D5309" s="33" t="s">
        <v>564</v>
      </c>
      <c r="E5309" s="34">
        <v>104080</v>
      </c>
      <c r="F5309" s="35">
        <v>1.046</v>
      </c>
      <c r="G5309" s="34" t="s">
        <v>364</v>
      </c>
      <c r="H5309" s="14" t="str">
        <f t="shared" si="328"/>
        <v/>
      </c>
      <c r="I5309" s="11" t="str">
        <f t="shared" si="329"/>
        <v/>
      </c>
      <c r="J5309" s="11" t="str">
        <f t="shared" si="330"/>
        <v/>
      </c>
      <c r="K5309" s="11">
        <f t="shared" si="331"/>
        <v>0</v>
      </c>
    </row>
    <row r="5310" spans="1:11" s="11" customFormat="1">
      <c r="A5310" s="32">
        <v>2018</v>
      </c>
      <c r="B5310" s="32">
        <v>55015</v>
      </c>
      <c r="C5310" s="33" t="s">
        <v>563</v>
      </c>
      <c r="D5310" s="33" t="s">
        <v>564</v>
      </c>
      <c r="E5310" s="34">
        <v>2213593</v>
      </c>
      <c r="F5310" s="35">
        <v>1.02</v>
      </c>
      <c r="G5310" s="34" t="s">
        <v>364</v>
      </c>
      <c r="H5310" s="14" t="str">
        <f t="shared" si="328"/>
        <v/>
      </c>
      <c r="I5310" s="11" t="str">
        <f t="shared" si="329"/>
        <v/>
      </c>
      <c r="J5310" s="11" t="str">
        <f t="shared" si="330"/>
        <v/>
      </c>
      <c r="K5310" s="11">
        <f t="shared" si="331"/>
        <v>0</v>
      </c>
    </row>
    <row r="5311" spans="1:11" s="11" customFormat="1">
      <c r="A5311" s="32">
        <v>2018</v>
      </c>
      <c r="B5311" s="32">
        <v>55026</v>
      </c>
      <c r="C5311" s="33" t="s">
        <v>563</v>
      </c>
      <c r="D5311" s="33" t="s">
        <v>564</v>
      </c>
      <c r="E5311" s="34">
        <v>162</v>
      </c>
      <c r="F5311" s="35">
        <v>1.028</v>
      </c>
      <c r="G5311" s="34" t="s">
        <v>364</v>
      </c>
      <c r="H5311" s="14" t="str">
        <f t="shared" si="328"/>
        <v/>
      </c>
      <c r="I5311" s="11" t="str">
        <f t="shared" si="329"/>
        <v/>
      </c>
      <c r="J5311" s="11" t="str">
        <f t="shared" si="330"/>
        <v/>
      </c>
      <c r="K5311" s="11">
        <f t="shared" si="331"/>
        <v>0</v>
      </c>
    </row>
    <row r="5312" spans="1:11" s="11" customFormat="1">
      <c r="A5312" s="32">
        <v>2018</v>
      </c>
      <c r="B5312" s="32">
        <v>55026</v>
      </c>
      <c r="C5312" s="33" t="s">
        <v>563</v>
      </c>
      <c r="D5312" s="33" t="s">
        <v>564</v>
      </c>
      <c r="E5312" s="34">
        <v>1555</v>
      </c>
      <c r="F5312" s="35">
        <v>1.028</v>
      </c>
      <c r="G5312" s="34" t="s">
        <v>364</v>
      </c>
      <c r="H5312" s="14" t="str">
        <f t="shared" si="328"/>
        <v/>
      </c>
      <c r="I5312" s="11" t="str">
        <f t="shared" si="329"/>
        <v/>
      </c>
      <c r="J5312" s="11" t="str">
        <f t="shared" si="330"/>
        <v/>
      </c>
      <c r="K5312" s="11">
        <f t="shared" si="331"/>
        <v>0</v>
      </c>
    </row>
    <row r="5313" spans="1:11" s="11" customFormat="1">
      <c r="A5313" s="32">
        <v>2018</v>
      </c>
      <c r="B5313" s="32">
        <v>55026</v>
      </c>
      <c r="C5313" s="33" t="s">
        <v>563</v>
      </c>
      <c r="D5313" s="33" t="s">
        <v>564</v>
      </c>
      <c r="E5313" s="34">
        <v>1323</v>
      </c>
      <c r="F5313" s="35">
        <v>1.026</v>
      </c>
      <c r="G5313" s="34" t="s">
        <v>364</v>
      </c>
      <c r="H5313" s="14" t="str">
        <f t="shared" si="328"/>
        <v/>
      </c>
      <c r="I5313" s="11" t="str">
        <f t="shared" si="329"/>
        <v/>
      </c>
      <c r="J5313" s="11" t="str">
        <f t="shared" si="330"/>
        <v/>
      </c>
      <c r="K5313" s="11">
        <f t="shared" si="331"/>
        <v>0</v>
      </c>
    </row>
    <row r="5314" spans="1:11" s="11" customFormat="1">
      <c r="A5314" s="32">
        <v>2018</v>
      </c>
      <c r="B5314" s="32">
        <v>55026</v>
      </c>
      <c r="C5314" s="33" t="s">
        <v>563</v>
      </c>
      <c r="D5314" s="33" t="s">
        <v>564</v>
      </c>
      <c r="E5314" s="34">
        <v>1258</v>
      </c>
      <c r="F5314" s="35">
        <v>1.0269999999999999</v>
      </c>
      <c r="G5314" s="34" t="s">
        <v>364</v>
      </c>
      <c r="H5314" s="14" t="str">
        <f t="shared" si="328"/>
        <v/>
      </c>
      <c r="I5314" s="11" t="str">
        <f t="shared" si="329"/>
        <v/>
      </c>
      <c r="J5314" s="11" t="str">
        <f t="shared" si="330"/>
        <v/>
      </c>
      <c r="K5314" s="11">
        <f t="shared" si="331"/>
        <v>0</v>
      </c>
    </row>
    <row r="5315" spans="1:11" s="11" customFormat="1">
      <c r="A5315" s="32">
        <v>2018</v>
      </c>
      <c r="B5315" s="32">
        <v>55026</v>
      </c>
      <c r="C5315" s="33" t="s">
        <v>563</v>
      </c>
      <c r="D5315" s="33" t="s">
        <v>564</v>
      </c>
      <c r="E5315" s="34">
        <v>1160</v>
      </c>
      <c r="F5315" s="35">
        <v>1.026</v>
      </c>
      <c r="G5315" s="34" t="s">
        <v>364</v>
      </c>
      <c r="H5315" s="14" t="str">
        <f t="shared" si="328"/>
        <v/>
      </c>
      <c r="I5315" s="11" t="str">
        <f t="shared" si="329"/>
        <v/>
      </c>
      <c r="J5315" s="11" t="str">
        <f t="shared" si="330"/>
        <v/>
      </c>
      <c r="K5315" s="11">
        <f t="shared" si="331"/>
        <v>0</v>
      </c>
    </row>
    <row r="5316" spans="1:11" s="11" customFormat="1">
      <c r="A5316" s="32">
        <v>2018</v>
      </c>
      <c r="B5316" s="32">
        <v>55026</v>
      </c>
      <c r="C5316" s="33" t="s">
        <v>563</v>
      </c>
      <c r="D5316" s="33" t="s">
        <v>564</v>
      </c>
      <c r="E5316" s="34">
        <v>18</v>
      </c>
      <c r="F5316" s="35">
        <v>1.0269999999999999</v>
      </c>
      <c r="G5316" s="34" t="s">
        <v>364</v>
      </c>
      <c r="H5316" s="14" t="str">
        <f t="shared" si="328"/>
        <v/>
      </c>
      <c r="I5316" s="11" t="str">
        <f t="shared" si="329"/>
        <v/>
      </c>
      <c r="J5316" s="11" t="str">
        <f t="shared" si="330"/>
        <v/>
      </c>
      <c r="K5316" s="11">
        <f t="shared" si="331"/>
        <v>0</v>
      </c>
    </row>
    <row r="5317" spans="1:11" s="11" customFormat="1">
      <c r="A5317" s="32">
        <v>2018</v>
      </c>
      <c r="B5317" s="32">
        <v>55026</v>
      </c>
      <c r="C5317" s="33" t="s">
        <v>563</v>
      </c>
      <c r="D5317" s="33" t="s">
        <v>564</v>
      </c>
      <c r="E5317" s="34">
        <v>18</v>
      </c>
      <c r="F5317" s="35">
        <v>1.0269999999999999</v>
      </c>
      <c r="G5317" s="34" t="s">
        <v>364</v>
      </c>
      <c r="H5317" s="14" t="str">
        <f t="shared" si="328"/>
        <v/>
      </c>
      <c r="I5317" s="11" t="str">
        <f t="shared" si="329"/>
        <v/>
      </c>
      <c r="J5317" s="11" t="str">
        <f t="shared" si="330"/>
        <v/>
      </c>
      <c r="K5317" s="11">
        <f t="shared" si="331"/>
        <v>0</v>
      </c>
    </row>
    <row r="5318" spans="1:11" s="11" customFormat="1">
      <c r="A5318" s="32">
        <v>2018</v>
      </c>
      <c r="B5318" s="32">
        <v>55026</v>
      </c>
      <c r="C5318" s="33" t="s">
        <v>563</v>
      </c>
      <c r="D5318" s="33" t="s">
        <v>564</v>
      </c>
      <c r="E5318" s="34">
        <v>20</v>
      </c>
      <c r="F5318" s="35">
        <v>1.0269999999999999</v>
      </c>
      <c r="G5318" s="34" t="s">
        <v>364</v>
      </c>
      <c r="H5318" s="14" t="str">
        <f t="shared" ref="H5318:H5381" si="332">IF(I5318="","",G5318/100*F5318*E5318)</f>
        <v/>
      </c>
      <c r="I5318" s="11" t="str">
        <f t="shared" ref="I5318:I5381" si="333">IF(OR(G5318=".",F5318=".",E5318="."),"",E5318)</f>
        <v/>
      </c>
      <c r="J5318" s="11" t="str">
        <f t="shared" ref="J5318:J5381" si="334">IF(I5318="","",F5318*I5318)</f>
        <v/>
      </c>
      <c r="K5318" s="11">
        <f t="shared" ref="K5318:K5381" si="335">IF(C5318="LIG",1,0)</f>
        <v>0</v>
      </c>
    </row>
    <row r="5319" spans="1:11" s="11" customFormat="1">
      <c r="A5319" s="32">
        <v>2018</v>
      </c>
      <c r="B5319" s="32">
        <v>55026</v>
      </c>
      <c r="C5319" s="33" t="s">
        <v>563</v>
      </c>
      <c r="D5319" s="33" t="s">
        <v>564</v>
      </c>
      <c r="E5319" s="34">
        <v>110</v>
      </c>
      <c r="F5319" s="35">
        <v>1.028</v>
      </c>
      <c r="G5319" s="34" t="s">
        <v>364</v>
      </c>
      <c r="H5319" s="14" t="str">
        <f t="shared" si="332"/>
        <v/>
      </c>
      <c r="I5319" s="11" t="str">
        <f t="shared" si="333"/>
        <v/>
      </c>
      <c r="J5319" s="11" t="str">
        <f t="shared" si="334"/>
        <v/>
      </c>
      <c r="K5319" s="11">
        <f t="shared" si="335"/>
        <v>0</v>
      </c>
    </row>
    <row r="5320" spans="1:11" s="11" customFormat="1">
      <c r="A5320" s="32">
        <v>2018</v>
      </c>
      <c r="B5320" s="32">
        <v>55026</v>
      </c>
      <c r="C5320" s="33" t="s">
        <v>563</v>
      </c>
      <c r="D5320" s="33" t="s">
        <v>564</v>
      </c>
      <c r="E5320" s="34">
        <v>206</v>
      </c>
      <c r="F5320" s="35">
        <v>1.0269999999999999</v>
      </c>
      <c r="G5320" s="34" t="s">
        <v>364</v>
      </c>
      <c r="H5320" s="14" t="str">
        <f t="shared" si="332"/>
        <v/>
      </c>
      <c r="I5320" s="11" t="str">
        <f t="shared" si="333"/>
        <v/>
      </c>
      <c r="J5320" s="11" t="str">
        <f t="shared" si="334"/>
        <v/>
      </c>
      <c r="K5320" s="11">
        <f t="shared" si="335"/>
        <v>0</v>
      </c>
    </row>
    <row r="5321" spans="1:11" s="11" customFormat="1">
      <c r="A5321" s="32">
        <v>2018</v>
      </c>
      <c r="B5321" s="32">
        <v>55026</v>
      </c>
      <c r="C5321" s="33" t="s">
        <v>563</v>
      </c>
      <c r="D5321" s="33" t="s">
        <v>564</v>
      </c>
      <c r="E5321" s="34">
        <v>312</v>
      </c>
      <c r="F5321" s="35">
        <v>1.026</v>
      </c>
      <c r="G5321" s="34" t="s">
        <v>364</v>
      </c>
      <c r="H5321" s="14" t="str">
        <f t="shared" si="332"/>
        <v/>
      </c>
      <c r="I5321" s="11" t="str">
        <f t="shared" si="333"/>
        <v/>
      </c>
      <c r="J5321" s="11" t="str">
        <f t="shared" si="334"/>
        <v/>
      </c>
      <c r="K5321" s="11">
        <f t="shared" si="335"/>
        <v>0</v>
      </c>
    </row>
    <row r="5322" spans="1:11" s="11" customFormat="1">
      <c r="A5322" s="32">
        <v>2018</v>
      </c>
      <c r="B5322" s="32">
        <v>55026</v>
      </c>
      <c r="C5322" s="33" t="s">
        <v>563</v>
      </c>
      <c r="D5322" s="33" t="s">
        <v>564</v>
      </c>
      <c r="E5322" s="34">
        <v>971</v>
      </c>
      <c r="F5322" s="35">
        <v>1.028</v>
      </c>
      <c r="G5322" s="34" t="s">
        <v>364</v>
      </c>
      <c r="H5322" s="14" t="str">
        <f t="shared" si="332"/>
        <v/>
      </c>
      <c r="I5322" s="11" t="str">
        <f t="shared" si="333"/>
        <v/>
      </c>
      <c r="J5322" s="11" t="str">
        <f t="shared" si="334"/>
        <v/>
      </c>
      <c r="K5322" s="11">
        <f t="shared" si="335"/>
        <v>0</v>
      </c>
    </row>
    <row r="5323" spans="1:11" s="11" customFormat="1">
      <c r="A5323" s="32">
        <v>2018</v>
      </c>
      <c r="B5323" s="32">
        <v>55041</v>
      </c>
      <c r="C5323" s="33" t="s">
        <v>563</v>
      </c>
      <c r="D5323" s="33" t="s">
        <v>564</v>
      </c>
      <c r="E5323" s="34">
        <v>157495</v>
      </c>
      <c r="F5323" s="35">
        <v>1.03</v>
      </c>
      <c r="G5323" s="34" t="s">
        <v>364</v>
      </c>
      <c r="H5323" s="14" t="str">
        <f t="shared" si="332"/>
        <v/>
      </c>
      <c r="I5323" s="11" t="str">
        <f t="shared" si="333"/>
        <v/>
      </c>
      <c r="J5323" s="11" t="str">
        <f t="shared" si="334"/>
        <v/>
      </c>
      <c r="K5323" s="11">
        <f t="shared" si="335"/>
        <v>0</v>
      </c>
    </row>
    <row r="5324" spans="1:11" s="11" customFormat="1">
      <c r="A5324" s="32">
        <v>2018</v>
      </c>
      <c r="B5324" s="32">
        <v>55041</v>
      </c>
      <c r="C5324" s="33" t="s">
        <v>563</v>
      </c>
      <c r="D5324" s="33" t="s">
        <v>564</v>
      </c>
      <c r="E5324" s="34">
        <v>204027</v>
      </c>
      <c r="F5324" s="35">
        <v>1.0289999999999999</v>
      </c>
      <c r="G5324" s="34" t="s">
        <v>364</v>
      </c>
      <c r="H5324" s="14" t="str">
        <f t="shared" si="332"/>
        <v/>
      </c>
      <c r="I5324" s="11" t="str">
        <f t="shared" si="333"/>
        <v/>
      </c>
      <c r="J5324" s="11" t="str">
        <f t="shared" si="334"/>
        <v/>
      </c>
      <c r="K5324" s="11">
        <f t="shared" si="335"/>
        <v>0</v>
      </c>
    </row>
    <row r="5325" spans="1:11" s="11" customFormat="1">
      <c r="A5325" s="32">
        <v>2018</v>
      </c>
      <c r="B5325" s="32">
        <v>55042</v>
      </c>
      <c r="C5325" s="33" t="s">
        <v>563</v>
      </c>
      <c r="D5325" s="33" t="s">
        <v>564</v>
      </c>
      <c r="E5325" s="34">
        <v>2029329</v>
      </c>
      <c r="F5325" s="35">
        <v>1.03</v>
      </c>
      <c r="G5325" s="34" t="s">
        <v>364</v>
      </c>
      <c r="H5325" s="14" t="str">
        <f t="shared" si="332"/>
        <v/>
      </c>
      <c r="I5325" s="11" t="str">
        <f t="shared" si="333"/>
        <v/>
      </c>
      <c r="J5325" s="11" t="str">
        <f t="shared" si="334"/>
        <v/>
      </c>
      <c r="K5325" s="11">
        <f t="shared" si="335"/>
        <v>0</v>
      </c>
    </row>
    <row r="5326" spans="1:11" s="11" customFormat="1">
      <c r="A5326" s="32">
        <v>2018</v>
      </c>
      <c r="B5326" s="32">
        <v>55047</v>
      </c>
      <c r="C5326" s="33" t="s">
        <v>563</v>
      </c>
      <c r="D5326" s="33" t="s">
        <v>564</v>
      </c>
      <c r="E5326" s="34">
        <v>1129792</v>
      </c>
      <c r="F5326" s="35">
        <v>1.03</v>
      </c>
      <c r="G5326" s="34" t="s">
        <v>364</v>
      </c>
      <c r="H5326" s="14" t="str">
        <f t="shared" si="332"/>
        <v/>
      </c>
      <c r="I5326" s="11" t="str">
        <f t="shared" si="333"/>
        <v/>
      </c>
      <c r="J5326" s="11" t="str">
        <f t="shared" si="334"/>
        <v/>
      </c>
      <c r="K5326" s="11">
        <f t="shared" si="335"/>
        <v>0</v>
      </c>
    </row>
    <row r="5327" spans="1:11" s="11" customFormat="1">
      <c r="A5327" s="32">
        <v>2018</v>
      </c>
      <c r="B5327" s="32">
        <v>55048</v>
      </c>
      <c r="C5327" s="33" t="s">
        <v>563</v>
      </c>
      <c r="D5327" s="33" t="s">
        <v>564</v>
      </c>
      <c r="E5327" s="34">
        <v>677927</v>
      </c>
      <c r="F5327" s="35">
        <v>1.0269999999999999</v>
      </c>
      <c r="G5327" s="34" t="s">
        <v>364</v>
      </c>
      <c r="H5327" s="14" t="str">
        <f t="shared" si="332"/>
        <v/>
      </c>
      <c r="I5327" s="11" t="str">
        <f t="shared" si="333"/>
        <v/>
      </c>
      <c r="J5327" s="11" t="str">
        <f t="shared" si="334"/>
        <v/>
      </c>
      <c r="K5327" s="11">
        <f t="shared" si="335"/>
        <v>0</v>
      </c>
    </row>
    <row r="5328" spans="1:11" s="11" customFormat="1">
      <c r="A5328" s="32">
        <v>2018</v>
      </c>
      <c r="B5328" s="32">
        <v>55051</v>
      </c>
      <c r="C5328" s="33" t="s">
        <v>563</v>
      </c>
      <c r="D5328" s="33" t="s">
        <v>564</v>
      </c>
      <c r="E5328" s="34">
        <v>29607</v>
      </c>
      <c r="F5328" s="35">
        <v>1.0129999999999999</v>
      </c>
      <c r="G5328" s="34" t="s">
        <v>364</v>
      </c>
      <c r="H5328" s="14" t="str">
        <f t="shared" si="332"/>
        <v/>
      </c>
      <c r="I5328" s="11" t="str">
        <f t="shared" si="333"/>
        <v/>
      </c>
      <c r="J5328" s="11" t="str">
        <f t="shared" si="334"/>
        <v/>
      </c>
      <c r="K5328" s="11">
        <f t="shared" si="335"/>
        <v>0</v>
      </c>
    </row>
    <row r="5329" spans="1:11" s="11" customFormat="1">
      <c r="A5329" s="32">
        <v>2018</v>
      </c>
      <c r="B5329" s="32">
        <v>55051</v>
      </c>
      <c r="C5329" s="33" t="s">
        <v>563</v>
      </c>
      <c r="D5329" s="33" t="s">
        <v>564</v>
      </c>
      <c r="E5329" s="34">
        <v>829728</v>
      </c>
      <c r="F5329" s="35">
        <v>1.012</v>
      </c>
      <c r="G5329" s="34" t="s">
        <v>364</v>
      </c>
      <c r="H5329" s="14" t="str">
        <f t="shared" si="332"/>
        <v/>
      </c>
      <c r="I5329" s="11" t="str">
        <f t="shared" si="333"/>
        <v/>
      </c>
      <c r="J5329" s="11" t="str">
        <f t="shared" si="334"/>
        <v/>
      </c>
      <c r="K5329" s="11">
        <f t="shared" si="335"/>
        <v>0</v>
      </c>
    </row>
    <row r="5330" spans="1:11" s="11" customFormat="1">
      <c r="A5330" s="32">
        <v>2018</v>
      </c>
      <c r="B5330" s="32">
        <v>55051</v>
      </c>
      <c r="C5330" s="33" t="s">
        <v>563</v>
      </c>
      <c r="D5330" s="33" t="s">
        <v>564</v>
      </c>
      <c r="E5330" s="34">
        <v>276336</v>
      </c>
      <c r="F5330" s="35">
        <v>1.0129999999999999</v>
      </c>
      <c r="G5330" s="34" t="s">
        <v>364</v>
      </c>
      <c r="H5330" s="14" t="str">
        <f t="shared" si="332"/>
        <v/>
      </c>
      <c r="I5330" s="11" t="str">
        <f t="shared" si="333"/>
        <v/>
      </c>
      <c r="J5330" s="11" t="str">
        <f t="shared" si="334"/>
        <v/>
      </c>
      <c r="K5330" s="11">
        <f t="shared" si="335"/>
        <v>0</v>
      </c>
    </row>
    <row r="5331" spans="1:11" s="11" customFormat="1">
      <c r="A5331" s="32">
        <v>2018</v>
      </c>
      <c r="B5331" s="32">
        <v>55051</v>
      </c>
      <c r="C5331" s="33" t="s">
        <v>563</v>
      </c>
      <c r="D5331" s="33" t="s">
        <v>564</v>
      </c>
      <c r="E5331" s="34">
        <v>276336</v>
      </c>
      <c r="F5331" s="35">
        <v>1.0129999999999999</v>
      </c>
      <c r="G5331" s="34" t="s">
        <v>364</v>
      </c>
      <c r="H5331" s="14" t="str">
        <f t="shared" si="332"/>
        <v/>
      </c>
      <c r="I5331" s="11" t="str">
        <f t="shared" si="333"/>
        <v/>
      </c>
      <c r="J5331" s="11" t="str">
        <f t="shared" si="334"/>
        <v/>
      </c>
      <c r="K5331" s="11">
        <f t="shared" si="335"/>
        <v>0</v>
      </c>
    </row>
    <row r="5332" spans="1:11" s="11" customFormat="1">
      <c r="A5332" s="32">
        <v>2018</v>
      </c>
      <c r="B5332" s="32">
        <v>55051</v>
      </c>
      <c r="C5332" s="33" t="s">
        <v>563</v>
      </c>
      <c r="D5332" s="33" t="s">
        <v>564</v>
      </c>
      <c r="E5332" s="34">
        <v>110630</v>
      </c>
      <c r="F5332" s="35">
        <v>1.012</v>
      </c>
      <c r="G5332" s="34" t="s">
        <v>364</v>
      </c>
      <c r="H5332" s="14" t="str">
        <f t="shared" si="332"/>
        <v/>
      </c>
      <c r="I5332" s="11" t="str">
        <f t="shared" si="333"/>
        <v/>
      </c>
      <c r="J5332" s="11" t="str">
        <f t="shared" si="334"/>
        <v/>
      </c>
      <c r="K5332" s="11">
        <f t="shared" si="335"/>
        <v>0</v>
      </c>
    </row>
    <row r="5333" spans="1:11" s="11" customFormat="1">
      <c r="A5333" s="32">
        <v>2018</v>
      </c>
      <c r="B5333" s="32">
        <v>55051</v>
      </c>
      <c r="C5333" s="33" t="s">
        <v>563</v>
      </c>
      <c r="D5333" s="33" t="s">
        <v>564</v>
      </c>
      <c r="E5333" s="34">
        <v>49819</v>
      </c>
      <c r="F5333" s="35">
        <v>1.0129999999999999</v>
      </c>
      <c r="G5333" s="34" t="s">
        <v>364</v>
      </c>
      <c r="H5333" s="14" t="str">
        <f t="shared" si="332"/>
        <v/>
      </c>
      <c r="I5333" s="11" t="str">
        <f t="shared" si="333"/>
        <v/>
      </c>
      <c r="J5333" s="11" t="str">
        <f t="shared" si="334"/>
        <v/>
      </c>
      <c r="K5333" s="11">
        <f t="shared" si="335"/>
        <v>0</v>
      </c>
    </row>
    <row r="5334" spans="1:11" s="11" customFormat="1">
      <c r="A5334" s="32">
        <v>2018</v>
      </c>
      <c r="B5334" s="32">
        <v>55062</v>
      </c>
      <c r="C5334" s="33" t="s">
        <v>563</v>
      </c>
      <c r="D5334" s="33" t="s">
        <v>564</v>
      </c>
      <c r="E5334" s="34">
        <v>1043366</v>
      </c>
      <c r="F5334" s="35">
        <v>1.0109999999999999</v>
      </c>
      <c r="G5334" s="34" t="s">
        <v>364</v>
      </c>
      <c r="H5334" s="14" t="str">
        <f t="shared" si="332"/>
        <v/>
      </c>
      <c r="I5334" s="11" t="str">
        <f t="shared" si="333"/>
        <v/>
      </c>
      <c r="J5334" s="11" t="str">
        <f t="shared" si="334"/>
        <v/>
      </c>
      <c r="K5334" s="11">
        <f t="shared" si="335"/>
        <v>0</v>
      </c>
    </row>
    <row r="5335" spans="1:11" s="11" customFormat="1">
      <c r="A5335" s="32">
        <v>2018</v>
      </c>
      <c r="B5335" s="32">
        <v>55062</v>
      </c>
      <c r="C5335" s="33" t="s">
        <v>563</v>
      </c>
      <c r="D5335" s="33" t="s">
        <v>564</v>
      </c>
      <c r="E5335" s="34">
        <v>931992</v>
      </c>
      <c r="F5335" s="35">
        <v>1.0109999999999999</v>
      </c>
      <c r="G5335" s="34" t="s">
        <v>364</v>
      </c>
      <c r="H5335" s="14" t="str">
        <f t="shared" si="332"/>
        <v/>
      </c>
      <c r="I5335" s="11" t="str">
        <f t="shared" si="333"/>
        <v/>
      </c>
      <c r="J5335" s="11" t="str">
        <f t="shared" si="334"/>
        <v/>
      </c>
      <c r="K5335" s="11">
        <f t="shared" si="335"/>
        <v>0</v>
      </c>
    </row>
    <row r="5336" spans="1:11" s="11" customFormat="1">
      <c r="A5336" s="32">
        <v>2018</v>
      </c>
      <c r="B5336" s="32">
        <v>55063</v>
      </c>
      <c r="C5336" s="33" t="s">
        <v>563</v>
      </c>
      <c r="D5336" s="33" t="s">
        <v>564</v>
      </c>
      <c r="E5336" s="34">
        <v>2746937</v>
      </c>
      <c r="F5336" s="35">
        <v>1.046</v>
      </c>
      <c r="G5336" s="34">
        <v>276.3</v>
      </c>
      <c r="H5336" s="14">
        <f t="shared" si="332"/>
        <v>7938917.129826</v>
      </c>
      <c r="I5336" s="11">
        <f t="shared" si="333"/>
        <v>2746937</v>
      </c>
      <c r="J5336" s="11">
        <f t="shared" si="334"/>
        <v>2873296.102</v>
      </c>
      <c r="K5336" s="11">
        <f t="shared" si="335"/>
        <v>0</v>
      </c>
    </row>
    <row r="5337" spans="1:11" s="11" customFormat="1">
      <c r="A5337" s="32">
        <v>2018</v>
      </c>
      <c r="B5337" s="32">
        <v>55064</v>
      </c>
      <c r="C5337" s="33" t="s">
        <v>563</v>
      </c>
      <c r="D5337" s="33" t="s">
        <v>564</v>
      </c>
      <c r="E5337" s="34">
        <v>57069</v>
      </c>
      <c r="F5337" s="35">
        <v>1.0369999999999999</v>
      </c>
      <c r="G5337" s="34" t="s">
        <v>364</v>
      </c>
      <c r="H5337" s="14" t="str">
        <f t="shared" si="332"/>
        <v/>
      </c>
      <c r="I5337" s="11" t="str">
        <f t="shared" si="333"/>
        <v/>
      </c>
      <c r="J5337" s="11" t="str">
        <f t="shared" si="334"/>
        <v/>
      </c>
      <c r="K5337" s="11">
        <f t="shared" si="335"/>
        <v>0</v>
      </c>
    </row>
    <row r="5338" spans="1:11" s="11" customFormat="1">
      <c r="A5338" s="32">
        <v>2018</v>
      </c>
      <c r="B5338" s="32">
        <v>55064</v>
      </c>
      <c r="C5338" s="33" t="s">
        <v>563</v>
      </c>
      <c r="D5338" s="33" t="s">
        <v>564</v>
      </c>
      <c r="E5338" s="34">
        <v>1472676</v>
      </c>
      <c r="F5338" s="35">
        <v>0.97499999999999998</v>
      </c>
      <c r="G5338" s="34" t="s">
        <v>364</v>
      </c>
      <c r="H5338" s="14" t="str">
        <f t="shared" si="332"/>
        <v/>
      </c>
      <c r="I5338" s="11" t="str">
        <f t="shared" si="333"/>
        <v/>
      </c>
      <c r="J5338" s="11" t="str">
        <f t="shared" si="334"/>
        <v/>
      </c>
      <c r="K5338" s="11">
        <f t="shared" si="335"/>
        <v>0</v>
      </c>
    </row>
    <row r="5339" spans="1:11" s="11" customFormat="1">
      <c r="A5339" s="32">
        <v>2018</v>
      </c>
      <c r="B5339" s="32">
        <v>55065</v>
      </c>
      <c r="C5339" s="33" t="s">
        <v>563</v>
      </c>
      <c r="D5339" s="33" t="s">
        <v>564</v>
      </c>
      <c r="E5339" s="34">
        <v>500582</v>
      </c>
      <c r="F5339" s="35">
        <v>1.0229999999999999</v>
      </c>
      <c r="G5339" s="34">
        <v>225.4</v>
      </c>
      <c r="H5339" s="14">
        <f t="shared" si="332"/>
        <v>1154263.0000439999</v>
      </c>
      <c r="I5339" s="11">
        <f t="shared" si="333"/>
        <v>500582</v>
      </c>
      <c r="J5339" s="11">
        <f t="shared" si="334"/>
        <v>512095.38599999994</v>
      </c>
      <c r="K5339" s="11">
        <f t="shared" si="335"/>
        <v>0</v>
      </c>
    </row>
    <row r="5340" spans="1:11" s="11" customFormat="1">
      <c r="A5340" s="32">
        <v>2018</v>
      </c>
      <c r="B5340" s="32">
        <v>55068</v>
      </c>
      <c r="C5340" s="33" t="s">
        <v>563</v>
      </c>
      <c r="D5340" s="33" t="s">
        <v>564</v>
      </c>
      <c r="E5340" s="34">
        <v>22356</v>
      </c>
      <c r="F5340" s="35">
        <v>1.0289999999999999</v>
      </c>
      <c r="G5340" s="34" t="s">
        <v>364</v>
      </c>
      <c r="H5340" s="14" t="str">
        <f t="shared" si="332"/>
        <v/>
      </c>
      <c r="I5340" s="11" t="str">
        <f t="shared" si="333"/>
        <v/>
      </c>
      <c r="J5340" s="11" t="str">
        <f t="shared" si="334"/>
        <v/>
      </c>
      <c r="K5340" s="11">
        <f t="shared" si="335"/>
        <v>0</v>
      </c>
    </row>
    <row r="5341" spans="1:11" s="11" customFormat="1">
      <c r="A5341" s="32">
        <v>2018</v>
      </c>
      <c r="B5341" s="32">
        <v>55075</v>
      </c>
      <c r="C5341" s="33" t="s">
        <v>563</v>
      </c>
      <c r="D5341" s="33" t="s">
        <v>564</v>
      </c>
      <c r="E5341" s="34">
        <v>1094340</v>
      </c>
      <c r="F5341" s="35">
        <v>1.0149999999999999</v>
      </c>
      <c r="G5341" s="34" t="s">
        <v>364</v>
      </c>
      <c r="H5341" s="14" t="str">
        <f t="shared" si="332"/>
        <v/>
      </c>
      <c r="I5341" s="11" t="str">
        <f t="shared" si="333"/>
        <v/>
      </c>
      <c r="J5341" s="11" t="str">
        <f t="shared" si="334"/>
        <v/>
      </c>
      <c r="K5341" s="11">
        <f t="shared" si="335"/>
        <v>0</v>
      </c>
    </row>
    <row r="5342" spans="1:11" s="11" customFormat="1">
      <c r="A5342" s="32">
        <v>2018</v>
      </c>
      <c r="B5342" s="32">
        <v>55076</v>
      </c>
      <c r="C5342" s="33" t="s">
        <v>362</v>
      </c>
      <c r="D5342" s="33" t="s">
        <v>354</v>
      </c>
      <c r="E5342" s="34">
        <v>215562</v>
      </c>
      <c r="F5342" s="35">
        <v>10.61</v>
      </c>
      <c r="G5342" s="34" t="s">
        <v>364</v>
      </c>
      <c r="H5342" s="14" t="str">
        <f t="shared" si="332"/>
        <v/>
      </c>
      <c r="I5342" s="11" t="str">
        <f t="shared" si="333"/>
        <v/>
      </c>
      <c r="J5342" s="11" t="str">
        <f t="shared" si="334"/>
        <v/>
      </c>
      <c r="K5342" s="11">
        <f t="shared" si="335"/>
        <v>1</v>
      </c>
    </row>
    <row r="5343" spans="1:11" s="11" customFormat="1">
      <c r="A5343" s="32">
        <v>2018</v>
      </c>
      <c r="B5343" s="32">
        <v>55076</v>
      </c>
      <c r="C5343" s="33" t="s">
        <v>563</v>
      </c>
      <c r="D5343" s="33" t="s">
        <v>564</v>
      </c>
      <c r="E5343" s="34">
        <v>17634</v>
      </c>
      <c r="F5343" s="35">
        <v>1.04</v>
      </c>
      <c r="G5343" s="34" t="s">
        <v>364</v>
      </c>
      <c r="H5343" s="14" t="str">
        <f t="shared" si="332"/>
        <v/>
      </c>
      <c r="I5343" s="11" t="str">
        <f t="shared" si="333"/>
        <v/>
      </c>
      <c r="J5343" s="11" t="str">
        <f t="shared" si="334"/>
        <v/>
      </c>
      <c r="K5343" s="11">
        <f t="shared" si="335"/>
        <v>0</v>
      </c>
    </row>
    <row r="5344" spans="1:11" s="11" customFormat="1">
      <c r="A5344" s="32">
        <v>2018</v>
      </c>
      <c r="B5344" s="32">
        <v>55077</v>
      </c>
      <c r="C5344" s="33" t="s">
        <v>563</v>
      </c>
      <c r="D5344" s="33" t="s">
        <v>564</v>
      </c>
      <c r="E5344" s="34">
        <v>634225</v>
      </c>
      <c r="F5344" s="35">
        <v>1.0429999999999999</v>
      </c>
      <c r="G5344" s="34">
        <v>344.3</v>
      </c>
      <c r="H5344" s="14">
        <f t="shared" si="332"/>
        <v>2277533.0520250001</v>
      </c>
      <c r="I5344" s="11">
        <f t="shared" si="333"/>
        <v>634225</v>
      </c>
      <c r="J5344" s="11">
        <f t="shared" si="334"/>
        <v>661496.67499999993</v>
      </c>
      <c r="K5344" s="11">
        <f t="shared" si="335"/>
        <v>0</v>
      </c>
    </row>
    <row r="5345" spans="1:11" s="11" customFormat="1">
      <c r="A5345" s="32">
        <v>2018</v>
      </c>
      <c r="B5345" s="32">
        <v>55079</v>
      </c>
      <c r="C5345" s="33" t="s">
        <v>563</v>
      </c>
      <c r="D5345" s="33" t="s">
        <v>564</v>
      </c>
      <c r="E5345" s="34">
        <v>912952</v>
      </c>
      <c r="F5345" s="35">
        <v>1.03</v>
      </c>
      <c r="G5345" s="34" t="s">
        <v>364</v>
      </c>
      <c r="H5345" s="14" t="str">
        <f t="shared" si="332"/>
        <v/>
      </c>
      <c r="I5345" s="11" t="str">
        <f t="shared" si="333"/>
        <v/>
      </c>
      <c r="J5345" s="11" t="str">
        <f t="shared" si="334"/>
        <v/>
      </c>
      <c r="K5345" s="11">
        <f t="shared" si="335"/>
        <v>0</v>
      </c>
    </row>
    <row r="5346" spans="1:11" s="11" customFormat="1">
      <c r="A5346" s="32">
        <v>2018</v>
      </c>
      <c r="B5346" s="32">
        <v>55081</v>
      </c>
      <c r="C5346" s="33" t="s">
        <v>563</v>
      </c>
      <c r="D5346" s="33" t="s">
        <v>564</v>
      </c>
      <c r="E5346" s="34">
        <v>361938</v>
      </c>
      <c r="F5346" s="35">
        <v>1</v>
      </c>
      <c r="G5346" s="34">
        <v>419.4</v>
      </c>
      <c r="H5346" s="14">
        <f t="shared" si="332"/>
        <v>1517967.9720000001</v>
      </c>
      <c r="I5346" s="11">
        <f t="shared" si="333"/>
        <v>361938</v>
      </c>
      <c r="J5346" s="11">
        <f t="shared" si="334"/>
        <v>361938</v>
      </c>
      <c r="K5346" s="11">
        <f t="shared" si="335"/>
        <v>0</v>
      </c>
    </row>
    <row r="5347" spans="1:11" s="11" customFormat="1">
      <c r="A5347" s="32">
        <v>2018</v>
      </c>
      <c r="B5347" s="32">
        <v>55084</v>
      </c>
      <c r="C5347" s="33" t="s">
        <v>563</v>
      </c>
      <c r="D5347" s="33" t="s">
        <v>564</v>
      </c>
      <c r="E5347" s="34">
        <v>834878</v>
      </c>
      <c r="F5347" s="35">
        <v>1.04</v>
      </c>
      <c r="G5347" s="34" t="s">
        <v>364</v>
      </c>
      <c r="H5347" s="14" t="str">
        <f t="shared" si="332"/>
        <v/>
      </c>
      <c r="I5347" s="11" t="str">
        <f t="shared" si="333"/>
        <v/>
      </c>
      <c r="J5347" s="11" t="str">
        <f t="shared" si="334"/>
        <v/>
      </c>
      <c r="K5347" s="11">
        <f t="shared" si="335"/>
        <v>0</v>
      </c>
    </row>
    <row r="5348" spans="1:11" s="11" customFormat="1">
      <c r="A5348" s="32">
        <v>2018</v>
      </c>
      <c r="B5348" s="32">
        <v>55087</v>
      </c>
      <c r="C5348" s="33" t="s">
        <v>563</v>
      </c>
      <c r="D5348" s="33" t="s">
        <v>564</v>
      </c>
      <c r="E5348" s="34">
        <v>2026747</v>
      </c>
      <c r="F5348" s="35">
        <v>1.0509999999999999</v>
      </c>
      <c r="G5348" s="34">
        <v>273.39999999999998</v>
      </c>
      <c r="H5348" s="14">
        <f t="shared" si="332"/>
        <v>5823723.7391979992</v>
      </c>
      <c r="I5348" s="11">
        <f t="shared" si="333"/>
        <v>2026747</v>
      </c>
      <c r="J5348" s="11">
        <f t="shared" si="334"/>
        <v>2130111.0970000001</v>
      </c>
      <c r="K5348" s="11">
        <f t="shared" si="335"/>
        <v>0</v>
      </c>
    </row>
    <row r="5349" spans="1:11" s="11" customFormat="1">
      <c r="A5349" s="32">
        <v>2018</v>
      </c>
      <c r="B5349" s="32">
        <v>55088</v>
      </c>
      <c r="C5349" s="33" t="s">
        <v>563</v>
      </c>
      <c r="D5349" s="33" t="s">
        <v>564</v>
      </c>
      <c r="E5349" s="34">
        <v>2533741</v>
      </c>
      <c r="F5349" s="35">
        <v>1.0649999999999999</v>
      </c>
      <c r="G5349" s="34" t="s">
        <v>364</v>
      </c>
      <c r="H5349" s="14" t="str">
        <f t="shared" si="332"/>
        <v/>
      </c>
      <c r="I5349" s="11" t="str">
        <f t="shared" si="333"/>
        <v/>
      </c>
      <c r="J5349" s="11" t="str">
        <f t="shared" si="334"/>
        <v/>
      </c>
      <c r="K5349" s="11">
        <f t="shared" si="335"/>
        <v>0</v>
      </c>
    </row>
    <row r="5350" spans="1:11" s="11" customFormat="1">
      <c r="A5350" s="32">
        <v>2018</v>
      </c>
      <c r="B5350" s="32">
        <v>55089</v>
      </c>
      <c r="C5350" s="33" t="s">
        <v>563</v>
      </c>
      <c r="D5350" s="33" t="s">
        <v>564</v>
      </c>
      <c r="E5350" s="34">
        <v>3526565</v>
      </c>
      <c r="F5350" s="35">
        <v>1.03</v>
      </c>
      <c r="G5350" s="34" t="s">
        <v>364</v>
      </c>
      <c r="H5350" s="14" t="str">
        <f t="shared" si="332"/>
        <v/>
      </c>
      <c r="I5350" s="11" t="str">
        <f t="shared" si="333"/>
        <v/>
      </c>
      <c r="J5350" s="11" t="str">
        <f t="shared" si="334"/>
        <v/>
      </c>
      <c r="K5350" s="11">
        <f t="shared" si="335"/>
        <v>0</v>
      </c>
    </row>
    <row r="5351" spans="1:11" s="11" customFormat="1">
      <c r="A5351" s="32">
        <v>2018</v>
      </c>
      <c r="B5351" s="32">
        <v>55091</v>
      </c>
      <c r="C5351" s="33" t="s">
        <v>563</v>
      </c>
      <c r="D5351" s="33" t="s">
        <v>564</v>
      </c>
      <c r="E5351" s="34">
        <v>533510</v>
      </c>
      <c r="F5351" s="35">
        <v>1.0169999999999999</v>
      </c>
      <c r="G5351" s="34" t="s">
        <v>364</v>
      </c>
      <c r="H5351" s="14" t="str">
        <f t="shared" si="332"/>
        <v/>
      </c>
      <c r="I5351" s="11" t="str">
        <f t="shared" si="333"/>
        <v/>
      </c>
      <c r="J5351" s="11" t="str">
        <f t="shared" si="334"/>
        <v/>
      </c>
      <c r="K5351" s="11">
        <f t="shared" si="335"/>
        <v>0</v>
      </c>
    </row>
    <row r="5352" spans="1:11" s="11" customFormat="1">
      <c r="A5352" s="32">
        <v>2018</v>
      </c>
      <c r="B5352" s="32">
        <v>55097</v>
      </c>
      <c r="C5352" s="33" t="s">
        <v>563</v>
      </c>
      <c r="D5352" s="33" t="s">
        <v>564</v>
      </c>
      <c r="E5352" s="34">
        <v>4067503</v>
      </c>
      <c r="F5352" s="35">
        <v>1.032</v>
      </c>
      <c r="G5352" s="34" t="s">
        <v>364</v>
      </c>
      <c r="H5352" s="14" t="str">
        <f t="shared" si="332"/>
        <v/>
      </c>
      <c r="I5352" s="11" t="str">
        <f t="shared" si="333"/>
        <v/>
      </c>
      <c r="J5352" s="11" t="str">
        <f t="shared" si="334"/>
        <v/>
      </c>
      <c r="K5352" s="11">
        <f t="shared" si="335"/>
        <v>0</v>
      </c>
    </row>
    <row r="5353" spans="1:11" s="11" customFormat="1">
      <c r="A5353" s="32">
        <v>2018</v>
      </c>
      <c r="B5353" s="32">
        <v>55100</v>
      </c>
      <c r="C5353" s="33" t="s">
        <v>563</v>
      </c>
      <c r="D5353" s="33" t="s">
        <v>564</v>
      </c>
      <c r="E5353" s="34">
        <v>43</v>
      </c>
      <c r="F5353" s="35">
        <v>1.0309999999999999</v>
      </c>
      <c r="G5353" s="34" t="s">
        <v>364</v>
      </c>
      <c r="H5353" s="14" t="str">
        <f t="shared" si="332"/>
        <v/>
      </c>
      <c r="I5353" s="11" t="str">
        <f t="shared" si="333"/>
        <v/>
      </c>
      <c r="J5353" s="11" t="str">
        <f t="shared" si="334"/>
        <v/>
      </c>
      <c r="K5353" s="11">
        <f t="shared" si="335"/>
        <v>0</v>
      </c>
    </row>
    <row r="5354" spans="1:11" s="11" customFormat="1">
      <c r="A5354" s="32">
        <v>2018</v>
      </c>
      <c r="B5354" s="32">
        <v>55103</v>
      </c>
      <c r="C5354" s="33" t="s">
        <v>563</v>
      </c>
      <c r="D5354" s="33" t="s">
        <v>564</v>
      </c>
      <c r="E5354" s="34">
        <v>932862</v>
      </c>
      <c r="F5354" s="35">
        <v>1.042</v>
      </c>
      <c r="G5354" s="34" t="s">
        <v>364</v>
      </c>
      <c r="H5354" s="14" t="str">
        <f t="shared" si="332"/>
        <v/>
      </c>
      <c r="I5354" s="11" t="str">
        <f t="shared" si="333"/>
        <v/>
      </c>
      <c r="J5354" s="11" t="str">
        <f t="shared" si="334"/>
        <v/>
      </c>
      <c r="K5354" s="11">
        <f t="shared" si="335"/>
        <v>0</v>
      </c>
    </row>
    <row r="5355" spans="1:11" s="11" customFormat="1">
      <c r="A5355" s="32">
        <v>2018</v>
      </c>
      <c r="B5355" s="32">
        <v>55107</v>
      </c>
      <c r="C5355" s="33" t="s">
        <v>563</v>
      </c>
      <c r="D5355" s="33" t="s">
        <v>564</v>
      </c>
      <c r="E5355" s="34">
        <v>1302422</v>
      </c>
      <c r="F5355" s="35">
        <v>1.0309999999999999</v>
      </c>
      <c r="G5355" s="34" t="s">
        <v>364</v>
      </c>
      <c r="H5355" s="14" t="str">
        <f t="shared" si="332"/>
        <v/>
      </c>
      <c r="I5355" s="11" t="str">
        <f t="shared" si="333"/>
        <v/>
      </c>
      <c r="J5355" s="11" t="str">
        <f t="shared" si="334"/>
        <v/>
      </c>
      <c r="K5355" s="11">
        <f t="shared" si="335"/>
        <v>0</v>
      </c>
    </row>
    <row r="5356" spans="1:11" s="11" customFormat="1">
      <c r="A5356" s="32">
        <v>2018</v>
      </c>
      <c r="B5356" s="32">
        <v>55109</v>
      </c>
      <c r="C5356" s="33" t="s">
        <v>563</v>
      </c>
      <c r="D5356" s="33" t="s">
        <v>564</v>
      </c>
      <c r="E5356" s="34">
        <v>25396</v>
      </c>
      <c r="F5356" s="35">
        <v>1.0489999999999999</v>
      </c>
      <c r="G5356" s="34" t="s">
        <v>364</v>
      </c>
      <c r="H5356" s="14" t="str">
        <f t="shared" si="332"/>
        <v/>
      </c>
      <c r="I5356" s="11" t="str">
        <f t="shared" si="333"/>
        <v/>
      </c>
      <c r="J5356" s="11" t="str">
        <f t="shared" si="334"/>
        <v/>
      </c>
      <c r="K5356" s="11">
        <f t="shared" si="335"/>
        <v>0</v>
      </c>
    </row>
    <row r="5357" spans="1:11" s="11" customFormat="1">
      <c r="A5357" s="32">
        <v>2018</v>
      </c>
      <c r="B5357" s="32">
        <v>55110</v>
      </c>
      <c r="C5357" s="33" t="s">
        <v>563</v>
      </c>
      <c r="D5357" s="33" t="s">
        <v>564</v>
      </c>
      <c r="E5357" s="34">
        <v>43194</v>
      </c>
      <c r="F5357" s="35">
        <v>1.028</v>
      </c>
      <c r="G5357" s="34">
        <v>320</v>
      </c>
      <c r="H5357" s="14">
        <f t="shared" si="332"/>
        <v>142090.98240000001</v>
      </c>
      <c r="I5357" s="11">
        <f t="shared" si="333"/>
        <v>43194</v>
      </c>
      <c r="J5357" s="11">
        <f t="shared" si="334"/>
        <v>44403.432000000001</v>
      </c>
      <c r="K5357" s="11">
        <f t="shared" si="335"/>
        <v>0</v>
      </c>
    </row>
    <row r="5358" spans="1:11" s="11" customFormat="1">
      <c r="A5358" s="32">
        <v>2018</v>
      </c>
      <c r="B5358" s="32">
        <v>55110</v>
      </c>
      <c r="C5358" s="33" t="s">
        <v>563</v>
      </c>
      <c r="D5358" s="33" t="s">
        <v>564</v>
      </c>
      <c r="E5358" s="34">
        <v>375</v>
      </c>
      <c r="F5358" s="35">
        <v>1.028</v>
      </c>
      <c r="G5358" s="34">
        <v>265.8</v>
      </c>
      <c r="H5358" s="14">
        <f t="shared" si="332"/>
        <v>1024.6589999999999</v>
      </c>
      <c r="I5358" s="11">
        <f t="shared" si="333"/>
        <v>375</v>
      </c>
      <c r="J5358" s="11">
        <f t="shared" si="334"/>
        <v>385.5</v>
      </c>
      <c r="K5358" s="11">
        <f t="shared" si="335"/>
        <v>0</v>
      </c>
    </row>
    <row r="5359" spans="1:11" s="11" customFormat="1">
      <c r="A5359" s="32">
        <v>2018</v>
      </c>
      <c r="B5359" s="32">
        <v>55110</v>
      </c>
      <c r="C5359" s="33" t="s">
        <v>563</v>
      </c>
      <c r="D5359" s="33" t="s">
        <v>564</v>
      </c>
      <c r="E5359" s="34">
        <v>68344</v>
      </c>
      <c r="F5359" s="35">
        <v>1.028</v>
      </c>
      <c r="G5359" s="34">
        <v>404.7</v>
      </c>
      <c r="H5359" s="14">
        <f t="shared" si="332"/>
        <v>284332.636704</v>
      </c>
      <c r="I5359" s="11">
        <f t="shared" si="333"/>
        <v>68344</v>
      </c>
      <c r="J5359" s="11">
        <f t="shared" si="334"/>
        <v>70257.631999999998</v>
      </c>
      <c r="K5359" s="11">
        <f t="shared" si="335"/>
        <v>0</v>
      </c>
    </row>
    <row r="5360" spans="1:11" s="11" customFormat="1">
      <c r="A5360" s="32">
        <v>2018</v>
      </c>
      <c r="B5360" s="32">
        <v>55110</v>
      </c>
      <c r="C5360" s="33" t="s">
        <v>563</v>
      </c>
      <c r="D5360" s="33" t="s">
        <v>564</v>
      </c>
      <c r="E5360" s="34">
        <v>130819</v>
      </c>
      <c r="F5360" s="35">
        <v>1.028</v>
      </c>
      <c r="G5360" s="34">
        <v>436.8</v>
      </c>
      <c r="H5360" s="14">
        <f t="shared" si="332"/>
        <v>587417.07897599996</v>
      </c>
      <c r="I5360" s="11">
        <f t="shared" si="333"/>
        <v>130819</v>
      </c>
      <c r="J5360" s="11">
        <f t="shared" si="334"/>
        <v>134481.932</v>
      </c>
      <c r="K5360" s="11">
        <f t="shared" si="335"/>
        <v>0</v>
      </c>
    </row>
    <row r="5361" spans="1:11" s="11" customFormat="1">
      <c r="A5361" s="32">
        <v>2018</v>
      </c>
      <c r="B5361" s="32">
        <v>55110</v>
      </c>
      <c r="C5361" s="33" t="s">
        <v>563</v>
      </c>
      <c r="D5361" s="33" t="s">
        <v>564</v>
      </c>
      <c r="E5361" s="34">
        <v>137273</v>
      </c>
      <c r="F5361" s="35">
        <v>1.028</v>
      </c>
      <c r="G5361" s="34">
        <v>282.7</v>
      </c>
      <c r="H5361" s="14">
        <f t="shared" si="332"/>
        <v>398936.75258800003</v>
      </c>
      <c r="I5361" s="11">
        <f t="shared" si="333"/>
        <v>137273</v>
      </c>
      <c r="J5361" s="11">
        <f t="shared" si="334"/>
        <v>141116.644</v>
      </c>
      <c r="K5361" s="11">
        <f t="shared" si="335"/>
        <v>0</v>
      </c>
    </row>
    <row r="5362" spans="1:11" s="11" customFormat="1">
      <c r="A5362" s="32">
        <v>2018</v>
      </c>
      <c r="B5362" s="32">
        <v>55110</v>
      </c>
      <c r="C5362" s="33" t="s">
        <v>563</v>
      </c>
      <c r="D5362" s="33" t="s">
        <v>564</v>
      </c>
      <c r="E5362" s="34">
        <v>166291</v>
      </c>
      <c r="F5362" s="35">
        <v>1.028</v>
      </c>
      <c r="G5362" s="34">
        <v>214.6</v>
      </c>
      <c r="H5362" s="14">
        <f t="shared" si="332"/>
        <v>366852.579608</v>
      </c>
      <c r="I5362" s="11">
        <f t="shared" si="333"/>
        <v>166291</v>
      </c>
      <c r="J5362" s="11">
        <f t="shared" si="334"/>
        <v>170947.14800000002</v>
      </c>
      <c r="K5362" s="11">
        <f t="shared" si="335"/>
        <v>0</v>
      </c>
    </row>
    <row r="5363" spans="1:11" s="11" customFormat="1">
      <c r="A5363" s="32">
        <v>2018</v>
      </c>
      <c r="B5363" s="32">
        <v>55110</v>
      </c>
      <c r="C5363" s="33" t="s">
        <v>563</v>
      </c>
      <c r="D5363" s="33" t="s">
        <v>564</v>
      </c>
      <c r="E5363" s="34">
        <v>2047</v>
      </c>
      <c r="F5363" s="35">
        <v>1.028</v>
      </c>
      <c r="G5363" s="34">
        <v>255.1</v>
      </c>
      <c r="H5363" s="14">
        <f t="shared" si="332"/>
        <v>5368.1101160000007</v>
      </c>
      <c r="I5363" s="11">
        <f t="shared" si="333"/>
        <v>2047</v>
      </c>
      <c r="J5363" s="11">
        <f t="shared" si="334"/>
        <v>2104.3160000000003</v>
      </c>
      <c r="K5363" s="11">
        <f t="shared" si="335"/>
        <v>0</v>
      </c>
    </row>
    <row r="5364" spans="1:11" s="11" customFormat="1">
      <c r="A5364" s="32">
        <v>2018</v>
      </c>
      <c r="B5364" s="32">
        <v>55111</v>
      </c>
      <c r="C5364" s="33" t="s">
        <v>563</v>
      </c>
      <c r="D5364" s="33" t="s">
        <v>564</v>
      </c>
      <c r="E5364" s="34">
        <v>2910</v>
      </c>
      <c r="F5364" s="35">
        <v>1.028</v>
      </c>
      <c r="G5364" s="34">
        <v>360.6</v>
      </c>
      <c r="H5364" s="14">
        <f t="shared" si="332"/>
        <v>10787.276880000001</v>
      </c>
      <c r="I5364" s="11">
        <f t="shared" si="333"/>
        <v>2910</v>
      </c>
      <c r="J5364" s="11">
        <f t="shared" si="334"/>
        <v>2991.48</v>
      </c>
      <c r="K5364" s="11">
        <f t="shared" si="335"/>
        <v>0</v>
      </c>
    </row>
    <row r="5365" spans="1:11" s="11" customFormat="1">
      <c r="A5365" s="32">
        <v>2018</v>
      </c>
      <c r="B5365" s="32">
        <v>55111</v>
      </c>
      <c r="C5365" s="33" t="s">
        <v>563</v>
      </c>
      <c r="D5365" s="33" t="s">
        <v>564</v>
      </c>
      <c r="E5365" s="34">
        <v>200650</v>
      </c>
      <c r="F5365" s="35">
        <v>1.028</v>
      </c>
      <c r="G5365" s="34">
        <v>333</v>
      </c>
      <c r="H5365" s="14">
        <f t="shared" si="332"/>
        <v>686873.10600000003</v>
      </c>
      <c r="I5365" s="11">
        <f t="shared" si="333"/>
        <v>200650</v>
      </c>
      <c r="J5365" s="11">
        <f t="shared" si="334"/>
        <v>206268.2</v>
      </c>
      <c r="K5365" s="11">
        <f t="shared" si="335"/>
        <v>0</v>
      </c>
    </row>
    <row r="5366" spans="1:11" s="11" customFormat="1">
      <c r="A5366" s="32">
        <v>2018</v>
      </c>
      <c r="B5366" s="32">
        <v>55116</v>
      </c>
      <c r="C5366" s="33" t="s">
        <v>563</v>
      </c>
      <c r="D5366" s="33" t="s">
        <v>564</v>
      </c>
      <c r="E5366" s="34">
        <v>517789</v>
      </c>
      <c r="F5366" s="35">
        <v>1.0409999999999999</v>
      </c>
      <c r="G5366" s="34">
        <v>408.5</v>
      </c>
      <c r="H5366" s="14">
        <f t="shared" si="332"/>
        <v>2201889.9556650002</v>
      </c>
      <c r="I5366" s="11">
        <f t="shared" si="333"/>
        <v>517789</v>
      </c>
      <c r="J5366" s="11">
        <f t="shared" si="334"/>
        <v>539018.34899999993</v>
      </c>
      <c r="K5366" s="11">
        <f t="shared" si="335"/>
        <v>0</v>
      </c>
    </row>
    <row r="5367" spans="1:11" s="11" customFormat="1">
      <c r="A5367" s="32">
        <v>2018</v>
      </c>
      <c r="B5367" s="32">
        <v>55117</v>
      </c>
      <c r="C5367" s="33" t="s">
        <v>563</v>
      </c>
      <c r="D5367" s="33" t="s">
        <v>564</v>
      </c>
      <c r="E5367" s="34">
        <v>194418</v>
      </c>
      <c r="F5367" s="35">
        <v>1.04</v>
      </c>
      <c r="G5367" s="34" t="s">
        <v>364</v>
      </c>
      <c r="H5367" s="14" t="str">
        <f t="shared" si="332"/>
        <v/>
      </c>
      <c r="I5367" s="11" t="str">
        <f t="shared" si="333"/>
        <v/>
      </c>
      <c r="J5367" s="11" t="str">
        <f t="shared" si="334"/>
        <v/>
      </c>
      <c r="K5367" s="11">
        <f t="shared" si="335"/>
        <v>0</v>
      </c>
    </row>
    <row r="5368" spans="1:11" s="11" customFormat="1">
      <c r="A5368" s="32">
        <v>2018</v>
      </c>
      <c r="B5368" s="32">
        <v>55117</v>
      </c>
      <c r="C5368" s="33" t="s">
        <v>563</v>
      </c>
      <c r="D5368" s="33" t="s">
        <v>564</v>
      </c>
      <c r="E5368" s="34">
        <v>388835</v>
      </c>
      <c r="F5368" s="35">
        <v>1.04</v>
      </c>
      <c r="G5368" s="34" t="s">
        <v>364</v>
      </c>
      <c r="H5368" s="14" t="str">
        <f t="shared" si="332"/>
        <v/>
      </c>
      <c r="I5368" s="11" t="str">
        <f t="shared" si="333"/>
        <v/>
      </c>
      <c r="J5368" s="11" t="str">
        <f t="shared" si="334"/>
        <v/>
      </c>
      <c r="K5368" s="11">
        <f t="shared" si="335"/>
        <v>0</v>
      </c>
    </row>
    <row r="5369" spans="1:11" s="11" customFormat="1">
      <c r="A5369" s="32">
        <v>2018</v>
      </c>
      <c r="B5369" s="32">
        <v>55117</v>
      </c>
      <c r="C5369" s="33" t="s">
        <v>563</v>
      </c>
      <c r="D5369" s="33" t="s">
        <v>564</v>
      </c>
      <c r="E5369" s="34">
        <v>513357</v>
      </c>
      <c r="F5369" s="35">
        <v>1.04</v>
      </c>
      <c r="G5369" s="34" t="s">
        <v>364</v>
      </c>
      <c r="H5369" s="14" t="str">
        <f t="shared" si="332"/>
        <v/>
      </c>
      <c r="I5369" s="11" t="str">
        <f t="shared" si="333"/>
        <v/>
      </c>
      <c r="J5369" s="11" t="str">
        <f t="shared" si="334"/>
        <v/>
      </c>
      <c r="K5369" s="11">
        <f t="shared" si="335"/>
        <v>0</v>
      </c>
    </row>
    <row r="5370" spans="1:11" s="11" customFormat="1">
      <c r="A5370" s="32">
        <v>2018</v>
      </c>
      <c r="B5370" s="32">
        <v>55117</v>
      </c>
      <c r="C5370" s="33" t="s">
        <v>563</v>
      </c>
      <c r="D5370" s="33" t="s">
        <v>564</v>
      </c>
      <c r="E5370" s="34">
        <v>1148334</v>
      </c>
      <c r="F5370" s="35">
        <v>1.04</v>
      </c>
      <c r="G5370" s="34" t="s">
        <v>364</v>
      </c>
      <c r="H5370" s="14" t="str">
        <f t="shared" si="332"/>
        <v/>
      </c>
      <c r="I5370" s="11" t="str">
        <f t="shared" si="333"/>
        <v/>
      </c>
      <c r="J5370" s="11" t="str">
        <f t="shared" si="334"/>
        <v/>
      </c>
      <c r="K5370" s="11">
        <f t="shared" si="335"/>
        <v>0</v>
      </c>
    </row>
    <row r="5371" spans="1:11" s="11" customFormat="1">
      <c r="A5371" s="32">
        <v>2018</v>
      </c>
      <c r="B5371" s="32">
        <v>55117</v>
      </c>
      <c r="C5371" s="33" t="s">
        <v>563</v>
      </c>
      <c r="D5371" s="33" t="s">
        <v>564</v>
      </c>
      <c r="E5371" s="34">
        <v>115123</v>
      </c>
      <c r="F5371" s="35">
        <v>1.04</v>
      </c>
      <c r="G5371" s="34" t="s">
        <v>364</v>
      </c>
      <c r="H5371" s="14" t="str">
        <f t="shared" si="332"/>
        <v/>
      </c>
      <c r="I5371" s="11" t="str">
        <f t="shared" si="333"/>
        <v/>
      </c>
      <c r="J5371" s="11" t="str">
        <f t="shared" si="334"/>
        <v/>
      </c>
      <c r="K5371" s="11">
        <f t="shared" si="335"/>
        <v>0</v>
      </c>
    </row>
    <row r="5372" spans="1:11" s="11" customFormat="1">
      <c r="A5372" s="32">
        <v>2018</v>
      </c>
      <c r="B5372" s="32">
        <v>55123</v>
      </c>
      <c r="C5372" s="33" t="s">
        <v>563</v>
      </c>
      <c r="D5372" s="33" t="s">
        <v>564</v>
      </c>
      <c r="E5372" s="34">
        <v>1800537</v>
      </c>
      <c r="F5372" s="35">
        <v>1.03</v>
      </c>
      <c r="G5372" s="34" t="s">
        <v>364</v>
      </c>
      <c r="H5372" s="14" t="str">
        <f t="shared" si="332"/>
        <v/>
      </c>
      <c r="I5372" s="11" t="str">
        <f t="shared" si="333"/>
        <v/>
      </c>
      <c r="J5372" s="11" t="str">
        <f t="shared" si="334"/>
        <v/>
      </c>
      <c r="K5372" s="11">
        <f t="shared" si="335"/>
        <v>0</v>
      </c>
    </row>
    <row r="5373" spans="1:11" s="11" customFormat="1">
      <c r="A5373" s="32">
        <v>2018</v>
      </c>
      <c r="B5373" s="32">
        <v>55126</v>
      </c>
      <c r="C5373" s="33" t="s">
        <v>563</v>
      </c>
      <c r="D5373" s="33" t="s">
        <v>564</v>
      </c>
      <c r="E5373" s="34">
        <v>1900839</v>
      </c>
      <c r="F5373" s="35">
        <v>1.03</v>
      </c>
      <c r="G5373" s="34" t="s">
        <v>364</v>
      </c>
      <c r="H5373" s="14" t="str">
        <f t="shared" si="332"/>
        <v/>
      </c>
      <c r="I5373" s="11" t="str">
        <f t="shared" si="333"/>
        <v/>
      </c>
      <c r="J5373" s="11" t="str">
        <f t="shared" si="334"/>
        <v/>
      </c>
      <c r="K5373" s="11">
        <f t="shared" si="335"/>
        <v>0</v>
      </c>
    </row>
    <row r="5374" spans="1:11" s="11" customFormat="1">
      <c r="A5374" s="32">
        <v>2018</v>
      </c>
      <c r="B5374" s="32">
        <v>55127</v>
      </c>
      <c r="C5374" s="33" t="s">
        <v>563</v>
      </c>
      <c r="D5374" s="33" t="s">
        <v>564</v>
      </c>
      <c r="E5374" s="34">
        <v>349910</v>
      </c>
      <c r="F5374" s="35">
        <v>1.0900000000000001</v>
      </c>
      <c r="G5374" s="34" t="s">
        <v>364</v>
      </c>
      <c r="H5374" s="14" t="str">
        <f t="shared" si="332"/>
        <v/>
      </c>
      <c r="I5374" s="11" t="str">
        <f t="shared" si="333"/>
        <v/>
      </c>
      <c r="J5374" s="11" t="str">
        <f t="shared" si="334"/>
        <v/>
      </c>
      <c r="K5374" s="11">
        <f t="shared" si="335"/>
        <v>0</v>
      </c>
    </row>
    <row r="5375" spans="1:11" s="11" customFormat="1">
      <c r="A5375" s="32">
        <v>2018</v>
      </c>
      <c r="B5375" s="32">
        <v>55128</v>
      </c>
      <c r="C5375" s="33" t="s">
        <v>563</v>
      </c>
      <c r="D5375" s="33" t="s">
        <v>564</v>
      </c>
      <c r="E5375" s="34">
        <v>733</v>
      </c>
      <c r="F5375" s="35">
        <v>1.03</v>
      </c>
      <c r="G5375" s="34" t="s">
        <v>364</v>
      </c>
      <c r="H5375" s="14" t="str">
        <f t="shared" si="332"/>
        <v/>
      </c>
      <c r="I5375" s="11" t="str">
        <f t="shared" si="333"/>
        <v/>
      </c>
      <c r="J5375" s="11" t="str">
        <f t="shared" si="334"/>
        <v/>
      </c>
      <c r="K5375" s="11">
        <f t="shared" si="335"/>
        <v>0</v>
      </c>
    </row>
    <row r="5376" spans="1:11" s="11" customFormat="1">
      <c r="A5376" s="32">
        <v>2018</v>
      </c>
      <c r="B5376" s="32">
        <v>55128</v>
      </c>
      <c r="C5376" s="33" t="s">
        <v>563</v>
      </c>
      <c r="D5376" s="33" t="s">
        <v>564</v>
      </c>
      <c r="E5376" s="34">
        <v>267277</v>
      </c>
      <c r="F5376" s="35">
        <v>1.03</v>
      </c>
      <c r="G5376" s="34" t="s">
        <v>364</v>
      </c>
      <c r="H5376" s="14" t="str">
        <f t="shared" si="332"/>
        <v/>
      </c>
      <c r="I5376" s="11" t="str">
        <f t="shared" si="333"/>
        <v/>
      </c>
      <c r="J5376" s="11" t="str">
        <f t="shared" si="334"/>
        <v/>
      </c>
      <c r="K5376" s="11">
        <f t="shared" si="335"/>
        <v>0</v>
      </c>
    </row>
    <row r="5377" spans="1:11" s="11" customFormat="1">
      <c r="A5377" s="32">
        <v>2018</v>
      </c>
      <c r="B5377" s="32">
        <v>55129</v>
      </c>
      <c r="C5377" s="33" t="s">
        <v>563</v>
      </c>
      <c r="D5377" s="33" t="s">
        <v>564</v>
      </c>
      <c r="E5377" s="34">
        <v>337997</v>
      </c>
      <c r="F5377" s="35">
        <v>1.0569999999999999</v>
      </c>
      <c r="G5377" s="34">
        <v>372.7</v>
      </c>
      <c r="H5377" s="14">
        <f t="shared" si="332"/>
        <v>1331518.5636829999</v>
      </c>
      <c r="I5377" s="11">
        <f t="shared" si="333"/>
        <v>337997</v>
      </c>
      <c r="J5377" s="11">
        <f t="shared" si="334"/>
        <v>357262.82899999997</v>
      </c>
      <c r="K5377" s="11">
        <f t="shared" si="335"/>
        <v>0</v>
      </c>
    </row>
    <row r="5378" spans="1:11" s="11" customFormat="1">
      <c r="A5378" s="32">
        <v>2018</v>
      </c>
      <c r="B5378" s="32">
        <v>55131</v>
      </c>
      <c r="C5378" s="33" t="s">
        <v>563</v>
      </c>
      <c r="D5378" s="33" t="s">
        <v>564</v>
      </c>
      <c r="E5378" s="34">
        <v>2453417</v>
      </c>
      <c r="F5378" s="35">
        <v>1</v>
      </c>
      <c r="G5378" s="34" t="s">
        <v>364</v>
      </c>
      <c r="H5378" s="14" t="str">
        <f t="shared" si="332"/>
        <v/>
      </c>
      <c r="I5378" s="11" t="str">
        <f t="shared" si="333"/>
        <v/>
      </c>
      <c r="J5378" s="11" t="str">
        <f t="shared" si="334"/>
        <v/>
      </c>
      <c r="K5378" s="11">
        <f t="shared" si="335"/>
        <v>0</v>
      </c>
    </row>
    <row r="5379" spans="1:11" s="11" customFormat="1">
      <c r="A5379" s="32">
        <v>2018</v>
      </c>
      <c r="B5379" s="32">
        <v>55132</v>
      </c>
      <c r="C5379" s="33" t="s">
        <v>563</v>
      </c>
      <c r="D5379" s="33" t="s">
        <v>564</v>
      </c>
      <c r="E5379" s="34">
        <v>2329611</v>
      </c>
      <c r="F5379" s="35">
        <v>1.034</v>
      </c>
      <c r="G5379" s="34" t="s">
        <v>364</v>
      </c>
      <c r="H5379" s="14" t="str">
        <f t="shared" si="332"/>
        <v/>
      </c>
      <c r="I5379" s="11" t="str">
        <f t="shared" si="333"/>
        <v/>
      </c>
      <c r="J5379" s="11" t="str">
        <f t="shared" si="334"/>
        <v/>
      </c>
      <c r="K5379" s="11">
        <f t="shared" si="335"/>
        <v>0</v>
      </c>
    </row>
    <row r="5380" spans="1:11" s="11" customFormat="1">
      <c r="A5380" s="32">
        <v>2018</v>
      </c>
      <c r="B5380" s="32">
        <v>55135</v>
      </c>
      <c r="C5380" s="33" t="s">
        <v>563</v>
      </c>
      <c r="D5380" s="33" t="s">
        <v>564</v>
      </c>
      <c r="E5380" s="34">
        <v>224355</v>
      </c>
      <c r="F5380" s="35">
        <v>1</v>
      </c>
      <c r="G5380" s="34">
        <v>278.39999999999998</v>
      </c>
      <c r="H5380" s="14">
        <f t="shared" si="332"/>
        <v>624604.31999999995</v>
      </c>
      <c r="I5380" s="11">
        <f t="shared" si="333"/>
        <v>224355</v>
      </c>
      <c r="J5380" s="11">
        <f t="shared" si="334"/>
        <v>224355</v>
      </c>
      <c r="K5380" s="11">
        <f t="shared" si="335"/>
        <v>0</v>
      </c>
    </row>
    <row r="5381" spans="1:11" s="11" customFormat="1">
      <c r="A5381" s="32">
        <v>2018</v>
      </c>
      <c r="B5381" s="32">
        <v>55137</v>
      </c>
      <c r="C5381" s="33" t="s">
        <v>563</v>
      </c>
      <c r="D5381" s="33" t="s">
        <v>564</v>
      </c>
      <c r="E5381" s="34">
        <v>406597</v>
      </c>
      <c r="F5381" s="35">
        <v>1.0289999999999999</v>
      </c>
      <c r="G5381" s="34">
        <v>329.5</v>
      </c>
      <c r="H5381" s="14">
        <f t="shared" si="332"/>
        <v>1378589.4913349999</v>
      </c>
      <c r="I5381" s="11">
        <f t="shared" si="333"/>
        <v>406597</v>
      </c>
      <c r="J5381" s="11">
        <f t="shared" si="334"/>
        <v>418388.31299999997</v>
      </c>
      <c r="K5381" s="11">
        <f t="shared" si="335"/>
        <v>0</v>
      </c>
    </row>
    <row r="5382" spans="1:11" s="11" customFormat="1">
      <c r="A5382" s="32">
        <v>2018</v>
      </c>
      <c r="B5382" s="32">
        <v>55139</v>
      </c>
      <c r="C5382" s="33" t="s">
        <v>563</v>
      </c>
      <c r="D5382" s="33" t="s">
        <v>564</v>
      </c>
      <c r="E5382" s="34">
        <v>132581</v>
      </c>
      <c r="F5382" s="35">
        <v>1.0349999999999999</v>
      </c>
      <c r="G5382" s="34" t="s">
        <v>364</v>
      </c>
      <c r="H5382" s="14" t="str">
        <f t="shared" ref="H5382:H5445" si="336">IF(I5382="","",G5382/100*F5382*E5382)</f>
        <v/>
      </c>
      <c r="I5382" s="11" t="str">
        <f t="shared" ref="I5382:I5445" si="337">IF(OR(G5382=".",F5382=".",E5382="."),"",E5382)</f>
        <v/>
      </c>
      <c r="J5382" s="11" t="str">
        <f t="shared" ref="J5382:J5445" si="338">IF(I5382="","",F5382*I5382)</f>
        <v/>
      </c>
      <c r="K5382" s="11">
        <f t="shared" ref="K5382:K5445" si="339">IF(C5382="LIG",1,0)</f>
        <v>0</v>
      </c>
    </row>
    <row r="5383" spans="1:11" s="11" customFormat="1">
      <c r="A5383" s="32">
        <v>2018</v>
      </c>
      <c r="B5383" s="32">
        <v>55141</v>
      </c>
      <c r="C5383" s="33" t="s">
        <v>563</v>
      </c>
      <c r="D5383" s="33" t="s">
        <v>564</v>
      </c>
      <c r="E5383" s="34">
        <v>471125</v>
      </c>
      <c r="F5383" s="35">
        <v>1.0209999999999999</v>
      </c>
      <c r="G5383" s="34">
        <v>281.89999999999998</v>
      </c>
      <c r="H5383" s="14">
        <f t="shared" si="336"/>
        <v>1355991.5038749997</v>
      </c>
      <c r="I5383" s="11">
        <f t="shared" si="337"/>
        <v>471125</v>
      </c>
      <c r="J5383" s="11">
        <f t="shared" si="338"/>
        <v>481018.62499999994</v>
      </c>
      <c r="K5383" s="11">
        <f t="shared" si="339"/>
        <v>0</v>
      </c>
    </row>
    <row r="5384" spans="1:11" s="11" customFormat="1">
      <c r="A5384" s="32">
        <v>2018</v>
      </c>
      <c r="B5384" s="32">
        <v>55144</v>
      </c>
      <c r="C5384" s="33" t="s">
        <v>563</v>
      </c>
      <c r="D5384" s="33" t="s">
        <v>564</v>
      </c>
      <c r="E5384" s="34">
        <v>17377</v>
      </c>
      <c r="F5384" s="35">
        <v>1.028</v>
      </c>
      <c r="G5384" s="34" t="s">
        <v>364</v>
      </c>
      <c r="H5384" s="14" t="str">
        <f t="shared" si="336"/>
        <v/>
      </c>
      <c r="I5384" s="11" t="str">
        <f t="shared" si="337"/>
        <v/>
      </c>
      <c r="J5384" s="11" t="str">
        <f t="shared" si="338"/>
        <v/>
      </c>
      <c r="K5384" s="11">
        <f t="shared" si="339"/>
        <v>0</v>
      </c>
    </row>
    <row r="5385" spans="1:11" s="11" customFormat="1">
      <c r="A5385" s="32">
        <v>2018</v>
      </c>
      <c r="B5385" s="32">
        <v>55144</v>
      </c>
      <c r="C5385" s="33" t="s">
        <v>563</v>
      </c>
      <c r="D5385" s="33" t="s">
        <v>564</v>
      </c>
      <c r="E5385" s="34">
        <v>768206</v>
      </c>
      <c r="F5385" s="35">
        <v>1.026</v>
      </c>
      <c r="G5385" s="34" t="s">
        <v>364</v>
      </c>
      <c r="H5385" s="14" t="str">
        <f t="shared" si="336"/>
        <v/>
      </c>
      <c r="I5385" s="11" t="str">
        <f t="shared" si="337"/>
        <v/>
      </c>
      <c r="J5385" s="11" t="str">
        <f t="shared" si="338"/>
        <v/>
      </c>
      <c r="K5385" s="11">
        <f t="shared" si="339"/>
        <v>0</v>
      </c>
    </row>
    <row r="5386" spans="1:11" s="11" customFormat="1">
      <c r="A5386" s="32">
        <v>2018</v>
      </c>
      <c r="B5386" s="32">
        <v>55146</v>
      </c>
      <c r="C5386" s="33" t="s">
        <v>563</v>
      </c>
      <c r="D5386" s="33" t="s">
        <v>564</v>
      </c>
      <c r="E5386" s="34">
        <v>3556767</v>
      </c>
      <c r="F5386" s="35">
        <v>1.0429999999999999</v>
      </c>
      <c r="G5386" s="34" t="s">
        <v>364</v>
      </c>
      <c r="H5386" s="14" t="str">
        <f t="shared" si="336"/>
        <v/>
      </c>
      <c r="I5386" s="11" t="str">
        <f t="shared" si="337"/>
        <v/>
      </c>
      <c r="J5386" s="11" t="str">
        <f t="shared" si="338"/>
        <v/>
      </c>
      <c r="K5386" s="11">
        <f t="shared" si="339"/>
        <v>0</v>
      </c>
    </row>
    <row r="5387" spans="1:11" s="11" customFormat="1">
      <c r="A5387" s="32">
        <v>2018</v>
      </c>
      <c r="B5387" s="32">
        <v>55148</v>
      </c>
      <c r="C5387" s="33" t="s">
        <v>563</v>
      </c>
      <c r="D5387" s="33" t="s">
        <v>564</v>
      </c>
      <c r="E5387" s="34">
        <v>90472</v>
      </c>
      <c r="F5387" s="35">
        <v>1.0589999999999999</v>
      </c>
      <c r="G5387" s="34">
        <v>305.7</v>
      </c>
      <c r="H5387" s="14">
        <f t="shared" si="336"/>
        <v>292890.70533599996</v>
      </c>
      <c r="I5387" s="11">
        <f t="shared" si="337"/>
        <v>90472</v>
      </c>
      <c r="J5387" s="11">
        <f t="shared" si="338"/>
        <v>95809.847999999998</v>
      </c>
      <c r="K5387" s="11">
        <f t="shared" si="339"/>
        <v>0</v>
      </c>
    </row>
    <row r="5388" spans="1:11" s="11" customFormat="1">
      <c r="A5388" s="32">
        <v>2018</v>
      </c>
      <c r="B5388" s="32">
        <v>55149</v>
      </c>
      <c r="C5388" s="33" t="s">
        <v>563</v>
      </c>
      <c r="D5388" s="33" t="s">
        <v>564</v>
      </c>
      <c r="E5388" s="34">
        <v>2719463</v>
      </c>
      <c r="F5388" s="35">
        <v>1.0269999999999999</v>
      </c>
      <c r="G5388" s="34" t="s">
        <v>364</v>
      </c>
      <c r="H5388" s="14" t="str">
        <f t="shared" si="336"/>
        <v/>
      </c>
      <c r="I5388" s="11" t="str">
        <f t="shared" si="337"/>
        <v/>
      </c>
      <c r="J5388" s="11" t="str">
        <f t="shared" si="338"/>
        <v/>
      </c>
      <c r="K5388" s="11">
        <f t="shared" si="339"/>
        <v>0</v>
      </c>
    </row>
    <row r="5389" spans="1:11" s="11" customFormat="1">
      <c r="A5389" s="32">
        <v>2018</v>
      </c>
      <c r="B5389" s="32">
        <v>55151</v>
      </c>
      <c r="C5389" s="33" t="s">
        <v>563</v>
      </c>
      <c r="D5389" s="33" t="s">
        <v>564</v>
      </c>
      <c r="E5389" s="34">
        <v>70986</v>
      </c>
      <c r="F5389" s="35">
        <v>1.0309999999999999</v>
      </c>
      <c r="G5389" s="34" t="s">
        <v>364</v>
      </c>
      <c r="H5389" s="14" t="str">
        <f t="shared" si="336"/>
        <v/>
      </c>
      <c r="I5389" s="11" t="str">
        <f t="shared" si="337"/>
        <v/>
      </c>
      <c r="J5389" s="11" t="str">
        <f t="shared" si="338"/>
        <v/>
      </c>
      <c r="K5389" s="11">
        <f t="shared" si="339"/>
        <v>0</v>
      </c>
    </row>
    <row r="5390" spans="1:11" s="11" customFormat="1">
      <c r="A5390" s="32">
        <v>2018</v>
      </c>
      <c r="B5390" s="32">
        <v>55153</v>
      </c>
      <c r="C5390" s="33" t="s">
        <v>563</v>
      </c>
      <c r="D5390" s="33" t="s">
        <v>564</v>
      </c>
      <c r="E5390" s="34">
        <v>2854300</v>
      </c>
      <c r="F5390" s="35">
        <v>1.0289999999999999</v>
      </c>
      <c r="G5390" s="34" t="s">
        <v>364</v>
      </c>
      <c r="H5390" s="14" t="str">
        <f t="shared" si="336"/>
        <v/>
      </c>
      <c r="I5390" s="11" t="str">
        <f t="shared" si="337"/>
        <v/>
      </c>
      <c r="J5390" s="11" t="str">
        <f t="shared" si="338"/>
        <v/>
      </c>
      <c r="K5390" s="11">
        <f t="shared" si="339"/>
        <v>0</v>
      </c>
    </row>
    <row r="5391" spans="1:11" s="11" customFormat="1">
      <c r="A5391" s="32">
        <v>2018</v>
      </c>
      <c r="B5391" s="32">
        <v>55154</v>
      </c>
      <c r="C5391" s="33" t="s">
        <v>563</v>
      </c>
      <c r="D5391" s="33" t="s">
        <v>564</v>
      </c>
      <c r="E5391" s="34">
        <v>661413</v>
      </c>
      <c r="F5391" s="35">
        <v>1.03</v>
      </c>
      <c r="G5391" s="34">
        <v>350.7</v>
      </c>
      <c r="H5391" s="14">
        <f t="shared" si="336"/>
        <v>2389162.6527299997</v>
      </c>
      <c r="I5391" s="11">
        <f t="shared" si="337"/>
        <v>661413</v>
      </c>
      <c r="J5391" s="11">
        <f t="shared" si="338"/>
        <v>681255.39</v>
      </c>
      <c r="K5391" s="11">
        <f t="shared" si="339"/>
        <v>0</v>
      </c>
    </row>
    <row r="5392" spans="1:11" s="11" customFormat="1">
      <c r="A5392" s="32">
        <v>2018</v>
      </c>
      <c r="B5392" s="32">
        <v>55154</v>
      </c>
      <c r="C5392" s="33" t="s">
        <v>563</v>
      </c>
      <c r="D5392" s="33" t="s">
        <v>564</v>
      </c>
      <c r="E5392" s="34">
        <v>25286</v>
      </c>
      <c r="F5392" s="35">
        <v>1.03</v>
      </c>
      <c r="G5392" s="34">
        <v>288.3</v>
      </c>
      <c r="H5392" s="14">
        <f t="shared" si="336"/>
        <v>75086.524139999994</v>
      </c>
      <c r="I5392" s="11">
        <f t="shared" si="337"/>
        <v>25286</v>
      </c>
      <c r="J5392" s="11">
        <f t="shared" si="338"/>
        <v>26044.58</v>
      </c>
      <c r="K5392" s="11">
        <f t="shared" si="339"/>
        <v>0</v>
      </c>
    </row>
    <row r="5393" spans="1:11" s="11" customFormat="1">
      <c r="A5393" s="32">
        <v>2018</v>
      </c>
      <c r="B5393" s="32">
        <v>55154</v>
      </c>
      <c r="C5393" s="33" t="s">
        <v>563</v>
      </c>
      <c r="D5393" s="33" t="s">
        <v>564</v>
      </c>
      <c r="E5393" s="34">
        <v>797241</v>
      </c>
      <c r="F5393" s="35">
        <v>1.03</v>
      </c>
      <c r="G5393" s="34">
        <v>304.2</v>
      </c>
      <c r="H5393" s="14">
        <f t="shared" si="336"/>
        <v>2497963.3356599999</v>
      </c>
      <c r="I5393" s="11">
        <f t="shared" si="337"/>
        <v>797241</v>
      </c>
      <c r="J5393" s="11">
        <f t="shared" si="338"/>
        <v>821158.23</v>
      </c>
      <c r="K5393" s="11">
        <f t="shared" si="339"/>
        <v>0</v>
      </c>
    </row>
    <row r="5394" spans="1:11" s="11" customFormat="1">
      <c r="A5394" s="32">
        <v>2018</v>
      </c>
      <c r="B5394" s="32">
        <v>55164</v>
      </c>
      <c r="C5394" s="33" t="s">
        <v>563</v>
      </c>
      <c r="D5394" s="33" t="s">
        <v>564</v>
      </c>
      <c r="E5394" s="34">
        <v>84053</v>
      </c>
      <c r="F5394" s="35">
        <v>1.03</v>
      </c>
      <c r="G5394" s="34">
        <v>387.7</v>
      </c>
      <c r="H5394" s="14">
        <f t="shared" si="336"/>
        <v>335649.68542999995</v>
      </c>
      <c r="I5394" s="11">
        <f t="shared" si="337"/>
        <v>84053</v>
      </c>
      <c r="J5394" s="11">
        <f t="shared" si="338"/>
        <v>86574.59</v>
      </c>
      <c r="K5394" s="11">
        <f t="shared" si="339"/>
        <v>0</v>
      </c>
    </row>
    <row r="5395" spans="1:11" s="11" customFormat="1">
      <c r="A5395" s="32">
        <v>2018</v>
      </c>
      <c r="B5395" s="32">
        <v>55165</v>
      </c>
      <c r="C5395" s="33" t="s">
        <v>563</v>
      </c>
      <c r="D5395" s="33" t="s">
        <v>564</v>
      </c>
      <c r="E5395" s="34">
        <v>202584</v>
      </c>
      <c r="F5395" s="35">
        <v>1.03</v>
      </c>
      <c r="G5395" s="34">
        <v>399.5</v>
      </c>
      <c r="H5395" s="14">
        <f t="shared" si="336"/>
        <v>833602.77240000013</v>
      </c>
      <c r="I5395" s="11">
        <f t="shared" si="337"/>
        <v>202584</v>
      </c>
      <c r="J5395" s="11">
        <f t="shared" si="338"/>
        <v>208661.52000000002</v>
      </c>
      <c r="K5395" s="11">
        <f t="shared" si="339"/>
        <v>0</v>
      </c>
    </row>
    <row r="5396" spans="1:11" s="11" customFormat="1">
      <c r="A5396" s="32">
        <v>2018</v>
      </c>
      <c r="B5396" s="32">
        <v>55166</v>
      </c>
      <c r="C5396" s="33" t="s">
        <v>563</v>
      </c>
      <c r="D5396" s="33" t="s">
        <v>564</v>
      </c>
      <c r="E5396" s="34">
        <v>190343</v>
      </c>
      <c r="F5396" s="35">
        <v>1.012</v>
      </c>
      <c r="G5396" s="34" t="s">
        <v>364</v>
      </c>
      <c r="H5396" s="14" t="str">
        <f t="shared" si="336"/>
        <v/>
      </c>
      <c r="I5396" s="11" t="str">
        <f t="shared" si="337"/>
        <v/>
      </c>
      <c r="J5396" s="11" t="str">
        <f t="shared" si="338"/>
        <v/>
      </c>
      <c r="K5396" s="11">
        <f t="shared" si="339"/>
        <v>0</v>
      </c>
    </row>
    <row r="5397" spans="1:11" s="11" customFormat="1">
      <c r="A5397" s="32">
        <v>2018</v>
      </c>
      <c r="B5397" s="32">
        <v>55168</v>
      </c>
      <c r="C5397" s="33" t="s">
        <v>563</v>
      </c>
      <c r="D5397" s="33" t="s">
        <v>564</v>
      </c>
      <c r="E5397" s="34">
        <v>1559747</v>
      </c>
      <c r="F5397" s="35">
        <v>1.0329999999999999</v>
      </c>
      <c r="G5397" s="34" t="s">
        <v>364</v>
      </c>
      <c r="H5397" s="14" t="str">
        <f t="shared" si="336"/>
        <v/>
      </c>
      <c r="I5397" s="11" t="str">
        <f t="shared" si="337"/>
        <v/>
      </c>
      <c r="J5397" s="11" t="str">
        <f t="shared" si="338"/>
        <v/>
      </c>
      <c r="K5397" s="11">
        <f t="shared" si="339"/>
        <v>0</v>
      </c>
    </row>
    <row r="5398" spans="1:11" s="11" customFormat="1">
      <c r="A5398" s="32">
        <v>2018</v>
      </c>
      <c r="B5398" s="32">
        <v>55170</v>
      </c>
      <c r="C5398" s="33" t="s">
        <v>563</v>
      </c>
      <c r="D5398" s="33" t="s">
        <v>564</v>
      </c>
      <c r="E5398" s="34">
        <v>161038</v>
      </c>
      <c r="F5398" s="35">
        <v>1.0329999999999999</v>
      </c>
      <c r="G5398" s="34" t="s">
        <v>364</v>
      </c>
      <c r="H5398" s="14" t="str">
        <f t="shared" si="336"/>
        <v/>
      </c>
      <c r="I5398" s="11" t="str">
        <f t="shared" si="337"/>
        <v/>
      </c>
      <c r="J5398" s="11" t="str">
        <f t="shared" si="338"/>
        <v/>
      </c>
      <c r="K5398" s="11">
        <f t="shared" si="339"/>
        <v>0</v>
      </c>
    </row>
    <row r="5399" spans="1:11" s="11" customFormat="1">
      <c r="A5399" s="32">
        <v>2018</v>
      </c>
      <c r="B5399" s="32">
        <v>55172</v>
      </c>
      <c r="C5399" s="33" t="s">
        <v>563</v>
      </c>
      <c r="D5399" s="33" t="s">
        <v>564</v>
      </c>
      <c r="E5399" s="34">
        <v>2310842</v>
      </c>
      <c r="F5399" s="35">
        <v>1.03</v>
      </c>
      <c r="G5399" s="34" t="s">
        <v>364</v>
      </c>
      <c r="H5399" s="14" t="str">
        <f t="shared" si="336"/>
        <v/>
      </c>
      <c r="I5399" s="11" t="str">
        <f t="shared" si="337"/>
        <v/>
      </c>
      <c r="J5399" s="11" t="str">
        <f t="shared" si="338"/>
        <v/>
      </c>
      <c r="K5399" s="11">
        <f t="shared" si="339"/>
        <v>0</v>
      </c>
    </row>
    <row r="5400" spans="1:11" s="11" customFormat="1">
      <c r="A5400" s="32">
        <v>2018</v>
      </c>
      <c r="B5400" s="32">
        <v>55173</v>
      </c>
      <c r="C5400" s="33" t="s">
        <v>563</v>
      </c>
      <c r="D5400" s="33" t="s">
        <v>564</v>
      </c>
      <c r="E5400" s="34">
        <v>2136111</v>
      </c>
      <c r="F5400" s="35">
        <v>1.03</v>
      </c>
      <c r="G5400" s="34">
        <v>307.60000000000002</v>
      </c>
      <c r="H5400" s="14">
        <f t="shared" si="336"/>
        <v>6767797.7590800002</v>
      </c>
      <c r="I5400" s="11">
        <f t="shared" si="337"/>
        <v>2136111</v>
      </c>
      <c r="J5400" s="11">
        <f t="shared" si="338"/>
        <v>2200194.33</v>
      </c>
      <c r="K5400" s="11">
        <f t="shared" si="339"/>
        <v>0</v>
      </c>
    </row>
    <row r="5401" spans="1:11" s="11" customFormat="1">
      <c r="A5401" s="32">
        <v>2018</v>
      </c>
      <c r="B5401" s="32">
        <v>55176</v>
      </c>
      <c r="C5401" s="33" t="s">
        <v>563</v>
      </c>
      <c r="D5401" s="33" t="s">
        <v>564</v>
      </c>
      <c r="E5401" s="34">
        <v>237577</v>
      </c>
      <c r="F5401" s="35">
        <v>1.022</v>
      </c>
      <c r="G5401" s="34" t="s">
        <v>364</v>
      </c>
      <c r="H5401" s="14" t="str">
        <f t="shared" si="336"/>
        <v/>
      </c>
      <c r="I5401" s="11" t="str">
        <f t="shared" si="337"/>
        <v/>
      </c>
      <c r="J5401" s="11" t="str">
        <f t="shared" si="338"/>
        <v/>
      </c>
      <c r="K5401" s="11">
        <f t="shared" si="339"/>
        <v>0</v>
      </c>
    </row>
    <row r="5402" spans="1:11" s="11" customFormat="1">
      <c r="A5402" s="32">
        <v>2018</v>
      </c>
      <c r="B5402" s="32">
        <v>55176</v>
      </c>
      <c r="C5402" s="33" t="s">
        <v>563</v>
      </c>
      <c r="D5402" s="33" t="s">
        <v>564</v>
      </c>
      <c r="E5402" s="34">
        <v>137120</v>
      </c>
      <c r="F5402" s="35">
        <v>1.0209999999999999</v>
      </c>
      <c r="G5402" s="34" t="s">
        <v>364</v>
      </c>
      <c r="H5402" s="14" t="str">
        <f t="shared" si="336"/>
        <v/>
      </c>
      <c r="I5402" s="11" t="str">
        <f t="shared" si="337"/>
        <v/>
      </c>
      <c r="J5402" s="11" t="str">
        <f t="shared" si="338"/>
        <v/>
      </c>
      <c r="K5402" s="11">
        <f t="shared" si="339"/>
        <v>0</v>
      </c>
    </row>
    <row r="5403" spans="1:11" s="11" customFormat="1">
      <c r="A5403" s="32">
        <v>2018</v>
      </c>
      <c r="B5403" s="32">
        <v>55176</v>
      </c>
      <c r="C5403" s="33" t="s">
        <v>563</v>
      </c>
      <c r="D5403" s="33" t="s">
        <v>564</v>
      </c>
      <c r="E5403" s="34">
        <v>138359</v>
      </c>
      <c r="F5403" s="35">
        <v>1.012</v>
      </c>
      <c r="G5403" s="34" t="s">
        <v>364</v>
      </c>
      <c r="H5403" s="14" t="str">
        <f t="shared" si="336"/>
        <v/>
      </c>
      <c r="I5403" s="11" t="str">
        <f t="shared" si="337"/>
        <v/>
      </c>
      <c r="J5403" s="11" t="str">
        <f t="shared" si="338"/>
        <v/>
      </c>
      <c r="K5403" s="11">
        <f t="shared" si="339"/>
        <v>0</v>
      </c>
    </row>
    <row r="5404" spans="1:11" s="11" customFormat="1">
      <c r="A5404" s="32">
        <v>2018</v>
      </c>
      <c r="B5404" s="32">
        <v>55176</v>
      </c>
      <c r="C5404" s="33" t="s">
        <v>563</v>
      </c>
      <c r="D5404" s="33" t="s">
        <v>564</v>
      </c>
      <c r="E5404" s="34">
        <v>846638</v>
      </c>
      <c r="F5404" s="35">
        <v>0.998</v>
      </c>
      <c r="G5404" s="34" t="s">
        <v>364</v>
      </c>
      <c r="H5404" s="14" t="str">
        <f t="shared" si="336"/>
        <v/>
      </c>
      <c r="I5404" s="11" t="str">
        <f t="shared" si="337"/>
        <v/>
      </c>
      <c r="J5404" s="11" t="str">
        <f t="shared" si="338"/>
        <v/>
      </c>
      <c r="K5404" s="11">
        <f t="shared" si="339"/>
        <v>0</v>
      </c>
    </row>
    <row r="5405" spans="1:11" s="11" customFormat="1">
      <c r="A5405" s="32">
        <v>2018</v>
      </c>
      <c r="B5405" s="32">
        <v>55176</v>
      </c>
      <c r="C5405" s="33" t="s">
        <v>563</v>
      </c>
      <c r="D5405" s="33" t="s">
        <v>564</v>
      </c>
      <c r="E5405" s="34">
        <v>243106</v>
      </c>
      <c r="F5405" s="35">
        <v>1.0209999999999999</v>
      </c>
      <c r="G5405" s="34" t="s">
        <v>364</v>
      </c>
      <c r="H5405" s="14" t="str">
        <f t="shared" si="336"/>
        <v/>
      </c>
      <c r="I5405" s="11" t="str">
        <f t="shared" si="337"/>
        <v/>
      </c>
      <c r="J5405" s="11" t="str">
        <f t="shared" si="338"/>
        <v/>
      </c>
      <c r="K5405" s="11">
        <f t="shared" si="339"/>
        <v>0</v>
      </c>
    </row>
    <row r="5406" spans="1:11" s="11" customFormat="1">
      <c r="A5406" s="32">
        <v>2018</v>
      </c>
      <c r="B5406" s="32">
        <v>55176</v>
      </c>
      <c r="C5406" s="33" t="s">
        <v>563</v>
      </c>
      <c r="D5406" s="33" t="s">
        <v>564</v>
      </c>
      <c r="E5406" s="34">
        <v>63367</v>
      </c>
      <c r="F5406" s="35">
        <v>1.022</v>
      </c>
      <c r="G5406" s="34" t="s">
        <v>364</v>
      </c>
      <c r="H5406" s="14" t="str">
        <f t="shared" si="336"/>
        <v/>
      </c>
      <c r="I5406" s="11" t="str">
        <f t="shared" si="337"/>
        <v/>
      </c>
      <c r="J5406" s="11" t="str">
        <f t="shared" si="338"/>
        <v/>
      </c>
      <c r="K5406" s="11">
        <f t="shared" si="339"/>
        <v>0</v>
      </c>
    </row>
    <row r="5407" spans="1:11" s="11" customFormat="1">
      <c r="A5407" s="32">
        <v>2018</v>
      </c>
      <c r="B5407" s="32">
        <v>55176</v>
      </c>
      <c r="C5407" s="33" t="s">
        <v>563</v>
      </c>
      <c r="D5407" s="33" t="s">
        <v>564</v>
      </c>
      <c r="E5407" s="34">
        <v>208394</v>
      </c>
      <c r="F5407" s="35">
        <v>1.012</v>
      </c>
      <c r="G5407" s="34" t="s">
        <v>364</v>
      </c>
      <c r="H5407" s="14" t="str">
        <f t="shared" si="336"/>
        <v/>
      </c>
      <c r="I5407" s="11" t="str">
        <f t="shared" si="337"/>
        <v/>
      </c>
      <c r="J5407" s="11" t="str">
        <f t="shared" si="338"/>
        <v/>
      </c>
      <c r="K5407" s="11">
        <f t="shared" si="339"/>
        <v>0</v>
      </c>
    </row>
    <row r="5408" spans="1:11" s="11" customFormat="1">
      <c r="A5408" s="32">
        <v>2018</v>
      </c>
      <c r="B5408" s="32">
        <v>55178</v>
      </c>
      <c r="C5408" s="33" t="s">
        <v>563</v>
      </c>
      <c r="D5408" s="33" t="s">
        <v>564</v>
      </c>
      <c r="E5408" s="34">
        <v>812921</v>
      </c>
      <c r="F5408" s="35">
        <v>1.0289999999999999</v>
      </c>
      <c r="G5408" s="34" t="s">
        <v>364</v>
      </c>
      <c r="H5408" s="14" t="str">
        <f t="shared" si="336"/>
        <v/>
      </c>
      <c r="I5408" s="11" t="str">
        <f t="shared" si="337"/>
        <v/>
      </c>
      <c r="J5408" s="11" t="str">
        <f t="shared" si="338"/>
        <v/>
      </c>
      <c r="K5408" s="11">
        <f t="shared" si="339"/>
        <v>0</v>
      </c>
    </row>
    <row r="5409" spans="1:11" s="11" customFormat="1">
      <c r="A5409" s="32">
        <v>2018</v>
      </c>
      <c r="B5409" s="32">
        <v>55179</v>
      </c>
      <c r="C5409" s="33" t="s">
        <v>563</v>
      </c>
      <c r="D5409" s="33" t="s">
        <v>564</v>
      </c>
      <c r="E5409" s="34">
        <v>601564</v>
      </c>
      <c r="F5409" s="35">
        <v>1.0449999999999999</v>
      </c>
      <c r="G5409" s="34" t="s">
        <v>364</v>
      </c>
      <c r="H5409" s="14" t="str">
        <f t="shared" si="336"/>
        <v/>
      </c>
      <c r="I5409" s="11" t="str">
        <f t="shared" si="337"/>
        <v/>
      </c>
      <c r="J5409" s="11" t="str">
        <f t="shared" si="338"/>
        <v/>
      </c>
      <c r="K5409" s="11">
        <f t="shared" si="339"/>
        <v>0</v>
      </c>
    </row>
    <row r="5410" spans="1:11" s="11" customFormat="1">
      <c r="A5410" s="32">
        <v>2018</v>
      </c>
      <c r="B5410" s="32">
        <v>55182</v>
      </c>
      <c r="C5410" s="33" t="s">
        <v>563</v>
      </c>
      <c r="D5410" s="33" t="s">
        <v>564</v>
      </c>
      <c r="E5410" s="34">
        <v>862740</v>
      </c>
      <c r="F5410" s="35">
        <v>1.03</v>
      </c>
      <c r="G5410" s="34" t="s">
        <v>364</v>
      </c>
      <c r="H5410" s="14" t="str">
        <f t="shared" si="336"/>
        <v/>
      </c>
      <c r="I5410" s="11" t="str">
        <f t="shared" si="337"/>
        <v/>
      </c>
      <c r="J5410" s="11" t="str">
        <f t="shared" si="338"/>
        <v/>
      </c>
      <c r="K5410" s="11">
        <f t="shared" si="339"/>
        <v>0</v>
      </c>
    </row>
    <row r="5411" spans="1:11" s="11" customFormat="1">
      <c r="A5411" s="32">
        <v>2018</v>
      </c>
      <c r="B5411" s="32">
        <v>55183</v>
      </c>
      <c r="C5411" s="33" t="s">
        <v>563</v>
      </c>
      <c r="D5411" s="33" t="s">
        <v>564</v>
      </c>
      <c r="E5411" s="34">
        <v>1968447</v>
      </c>
      <c r="F5411" s="35">
        <v>1.054</v>
      </c>
      <c r="G5411" s="34" t="s">
        <v>364</v>
      </c>
      <c r="H5411" s="14" t="str">
        <f t="shared" si="336"/>
        <v/>
      </c>
      <c r="I5411" s="11" t="str">
        <f t="shared" si="337"/>
        <v/>
      </c>
      <c r="J5411" s="11" t="str">
        <f t="shared" si="338"/>
        <v/>
      </c>
      <c r="K5411" s="11">
        <f t="shared" si="339"/>
        <v>0</v>
      </c>
    </row>
    <row r="5412" spans="1:11" s="11" customFormat="1">
      <c r="A5412" s="32">
        <v>2018</v>
      </c>
      <c r="B5412" s="32">
        <v>55187</v>
      </c>
      <c r="C5412" s="33" t="s">
        <v>563</v>
      </c>
      <c r="D5412" s="33" t="s">
        <v>564</v>
      </c>
      <c r="E5412" s="34">
        <v>4723490</v>
      </c>
      <c r="F5412" s="35">
        <v>1.02</v>
      </c>
      <c r="G5412" s="34" t="s">
        <v>364</v>
      </c>
      <c r="H5412" s="14" t="str">
        <f t="shared" si="336"/>
        <v/>
      </c>
      <c r="I5412" s="11" t="str">
        <f t="shared" si="337"/>
        <v/>
      </c>
      <c r="J5412" s="11" t="str">
        <f t="shared" si="338"/>
        <v/>
      </c>
      <c r="K5412" s="11">
        <f t="shared" si="339"/>
        <v>0</v>
      </c>
    </row>
    <row r="5413" spans="1:11" s="11" customFormat="1">
      <c r="A5413" s="32">
        <v>2018</v>
      </c>
      <c r="B5413" s="32">
        <v>55193</v>
      </c>
      <c r="C5413" s="33" t="s">
        <v>563</v>
      </c>
      <c r="D5413" s="33" t="s">
        <v>564</v>
      </c>
      <c r="E5413" s="34">
        <v>2147342</v>
      </c>
      <c r="F5413" s="35">
        <v>1.0529999999999999</v>
      </c>
      <c r="G5413" s="34" t="s">
        <v>364</v>
      </c>
      <c r="H5413" s="14" t="str">
        <f t="shared" si="336"/>
        <v/>
      </c>
      <c r="I5413" s="11" t="str">
        <f t="shared" si="337"/>
        <v/>
      </c>
      <c r="J5413" s="11" t="str">
        <f t="shared" si="338"/>
        <v/>
      </c>
      <c r="K5413" s="11">
        <f t="shared" si="339"/>
        <v>0</v>
      </c>
    </row>
    <row r="5414" spans="1:11" s="11" customFormat="1">
      <c r="A5414" s="32">
        <v>2018</v>
      </c>
      <c r="B5414" s="32">
        <v>55197</v>
      </c>
      <c r="C5414" s="33" t="s">
        <v>563</v>
      </c>
      <c r="D5414" s="33" t="s">
        <v>564</v>
      </c>
      <c r="E5414" s="34">
        <v>1900186</v>
      </c>
      <c r="F5414" s="35">
        <v>1</v>
      </c>
      <c r="G5414" s="34">
        <v>323</v>
      </c>
      <c r="H5414" s="14">
        <f t="shared" si="336"/>
        <v>6137600.7800000003</v>
      </c>
      <c r="I5414" s="11">
        <f t="shared" si="337"/>
        <v>1900186</v>
      </c>
      <c r="J5414" s="11">
        <f t="shared" si="338"/>
        <v>1900186</v>
      </c>
      <c r="K5414" s="11">
        <f t="shared" si="339"/>
        <v>0</v>
      </c>
    </row>
    <row r="5415" spans="1:11" s="11" customFormat="1">
      <c r="A5415" s="32">
        <v>2018</v>
      </c>
      <c r="B5415" s="32">
        <v>55198</v>
      </c>
      <c r="C5415" s="33" t="s">
        <v>563</v>
      </c>
      <c r="D5415" s="33" t="s">
        <v>564</v>
      </c>
      <c r="E5415" s="34">
        <v>82726</v>
      </c>
      <c r="F5415" s="35">
        <v>1.079</v>
      </c>
      <c r="G5415" s="34" t="s">
        <v>364</v>
      </c>
      <c r="H5415" s="14" t="str">
        <f t="shared" si="336"/>
        <v/>
      </c>
      <c r="I5415" s="11" t="str">
        <f t="shared" si="337"/>
        <v/>
      </c>
      <c r="J5415" s="11" t="str">
        <f t="shared" si="338"/>
        <v/>
      </c>
      <c r="K5415" s="11">
        <f t="shared" si="339"/>
        <v>0</v>
      </c>
    </row>
    <row r="5416" spans="1:11" s="11" customFormat="1">
      <c r="A5416" s="32">
        <v>2018</v>
      </c>
      <c r="B5416" s="32">
        <v>55201</v>
      </c>
      <c r="C5416" s="33" t="s">
        <v>563</v>
      </c>
      <c r="D5416" s="33" t="s">
        <v>564</v>
      </c>
      <c r="E5416" s="34">
        <v>51783</v>
      </c>
      <c r="F5416" s="35">
        <v>1.0289999999999999</v>
      </c>
      <c r="G5416" s="34" t="s">
        <v>364</v>
      </c>
      <c r="H5416" s="14" t="str">
        <f t="shared" si="336"/>
        <v/>
      </c>
      <c r="I5416" s="11" t="str">
        <f t="shared" si="337"/>
        <v/>
      </c>
      <c r="J5416" s="11" t="str">
        <f t="shared" si="338"/>
        <v/>
      </c>
      <c r="K5416" s="11">
        <f t="shared" si="339"/>
        <v>0</v>
      </c>
    </row>
    <row r="5417" spans="1:11" s="11" customFormat="1">
      <c r="A5417" s="32">
        <v>2018</v>
      </c>
      <c r="B5417" s="32">
        <v>55202</v>
      </c>
      <c r="C5417" s="33" t="s">
        <v>563</v>
      </c>
      <c r="D5417" s="33" t="s">
        <v>564</v>
      </c>
      <c r="E5417" s="34">
        <v>85196</v>
      </c>
      <c r="F5417" s="35">
        <v>1.026</v>
      </c>
      <c r="G5417" s="34">
        <v>311.10000000000002</v>
      </c>
      <c r="H5417" s="14">
        <f t="shared" si="336"/>
        <v>271935.91965600004</v>
      </c>
      <c r="I5417" s="11">
        <f t="shared" si="337"/>
        <v>85196</v>
      </c>
      <c r="J5417" s="11">
        <f t="shared" si="338"/>
        <v>87411.096000000005</v>
      </c>
      <c r="K5417" s="11">
        <f t="shared" si="339"/>
        <v>0</v>
      </c>
    </row>
    <row r="5418" spans="1:11" s="11" customFormat="1">
      <c r="A5418" s="32">
        <v>2018</v>
      </c>
      <c r="B5418" s="32">
        <v>55204</v>
      </c>
      <c r="C5418" s="33" t="s">
        <v>563</v>
      </c>
      <c r="D5418" s="33" t="s">
        <v>564</v>
      </c>
      <c r="E5418" s="34">
        <v>10260</v>
      </c>
      <c r="F5418" s="35">
        <v>1.024</v>
      </c>
      <c r="G5418" s="34">
        <v>384.8</v>
      </c>
      <c r="H5418" s="14">
        <f t="shared" si="336"/>
        <v>40428.01152</v>
      </c>
      <c r="I5418" s="11">
        <f t="shared" si="337"/>
        <v>10260</v>
      </c>
      <c r="J5418" s="11">
        <f t="shared" si="338"/>
        <v>10506.24</v>
      </c>
      <c r="K5418" s="11">
        <f t="shared" si="339"/>
        <v>0</v>
      </c>
    </row>
    <row r="5419" spans="1:11" s="11" customFormat="1">
      <c r="A5419" s="32">
        <v>2018</v>
      </c>
      <c r="B5419" s="32">
        <v>55206</v>
      </c>
      <c r="C5419" s="33" t="s">
        <v>563</v>
      </c>
      <c r="D5419" s="33" t="s">
        <v>564</v>
      </c>
      <c r="E5419" s="34">
        <v>1159819</v>
      </c>
      <c r="F5419" s="35">
        <v>1.0229999999999999</v>
      </c>
      <c r="G5419" s="34" t="s">
        <v>364</v>
      </c>
      <c r="H5419" s="14" t="str">
        <f t="shared" si="336"/>
        <v/>
      </c>
      <c r="I5419" s="11" t="str">
        <f t="shared" si="337"/>
        <v/>
      </c>
      <c r="J5419" s="11" t="str">
        <f t="shared" si="338"/>
        <v/>
      </c>
      <c r="K5419" s="11">
        <f t="shared" si="339"/>
        <v>0</v>
      </c>
    </row>
    <row r="5420" spans="1:11" s="11" customFormat="1">
      <c r="A5420" s="32">
        <v>2018</v>
      </c>
      <c r="B5420" s="32">
        <v>55210</v>
      </c>
      <c r="C5420" s="33" t="s">
        <v>563</v>
      </c>
      <c r="D5420" s="33" t="s">
        <v>564</v>
      </c>
      <c r="E5420" s="34">
        <v>204845</v>
      </c>
      <c r="F5420" s="35">
        <v>1.06</v>
      </c>
      <c r="G5420" s="34">
        <v>445</v>
      </c>
      <c r="H5420" s="14">
        <f t="shared" si="336"/>
        <v>966253.86500000011</v>
      </c>
      <c r="I5420" s="11">
        <f t="shared" si="337"/>
        <v>204845</v>
      </c>
      <c r="J5420" s="11">
        <f t="shared" si="338"/>
        <v>217135.7</v>
      </c>
      <c r="K5420" s="11">
        <f t="shared" si="339"/>
        <v>0</v>
      </c>
    </row>
    <row r="5421" spans="1:11" s="11" customFormat="1">
      <c r="A5421" s="32">
        <v>2018</v>
      </c>
      <c r="B5421" s="32">
        <v>55211</v>
      </c>
      <c r="C5421" s="33" t="s">
        <v>563</v>
      </c>
      <c r="D5421" s="33" t="s">
        <v>564</v>
      </c>
      <c r="E5421" s="34">
        <v>914447</v>
      </c>
      <c r="F5421" s="35">
        <v>1.028</v>
      </c>
      <c r="G5421" s="34" t="s">
        <v>364</v>
      </c>
      <c r="H5421" s="14" t="str">
        <f t="shared" si="336"/>
        <v/>
      </c>
      <c r="I5421" s="11" t="str">
        <f t="shared" si="337"/>
        <v/>
      </c>
      <c r="J5421" s="11" t="str">
        <f t="shared" si="338"/>
        <v/>
      </c>
      <c r="K5421" s="11">
        <f t="shared" si="339"/>
        <v>0</v>
      </c>
    </row>
    <row r="5422" spans="1:11" s="11" customFormat="1">
      <c r="A5422" s="32">
        <v>2018</v>
      </c>
      <c r="B5422" s="32">
        <v>55212</v>
      </c>
      <c r="C5422" s="33" t="s">
        <v>563</v>
      </c>
      <c r="D5422" s="33" t="s">
        <v>564</v>
      </c>
      <c r="E5422" s="34">
        <v>447024</v>
      </c>
      <c r="F5422" s="35">
        <v>1.03</v>
      </c>
      <c r="G5422" s="34" t="s">
        <v>364</v>
      </c>
      <c r="H5422" s="14" t="str">
        <f t="shared" si="336"/>
        <v/>
      </c>
      <c r="I5422" s="11" t="str">
        <f t="shared" si="337"/>
        <v/>
      </c>
      <c r="J5422" s="11" t="str">
        <f t="shared" si="338"/>
        <v/>
      </c>
      <c r="K5422" s="11">
        <f t="shared" si="339"/>
        <v>0</v>
      </c>
    </row>
    <row r="5423" spans="1:11" s="11" customFormat="1">
      <c r="A5423" s="32">
        <v>2018</v>
      </c>
      <c r="B5423" s="32">
        <v>55215</v>
      </c>
      <c r="C5423" s="33" t="s">
        <v>563</v>
      </c>
      <c r="D5423" s="33" t="s">
        <v>564</v>
      </c>
      <c r="E5423" s="34">
        <v>4389857</v>
      </c>
      <c r="F5423" s="35">
        <v>1.04</v>
      </c>
      <c r="G5423" s="34" t="s">
        <v>364</v>
      </c>
      <c r="H5423" s="14" t="str">
        <f t="shared" si="336"/>
        <v/>
      </c>
      <c r="I5423" s="11" t="str">
        <f t="shared" si="337"/>
        <v/>
      </c>
      <c r="J5423" s="11" t="str">
        <f t="shared" si="338"/>
        <v/>
      </c>
      <c r="K5423" s="11">
        <f t="shared" si="339"/>
        <v>0</v>
      </c>
    </row>
    <row r="5424" spans="1:11" s="11" customFormat="1">
      <c r="A5424" s="32">
        <v>2018</v>
      </c>
      <c r="B5424" s="32">
        <v>55217</v>
      </c>
      <c r="C5424" s="33" t="s">
        <v>563</v>
      </c>
      <c r="D5424" s="33" t="s">
        <v>564</v>
      </c>
      <c r="E5424" s="34">
        <v>1680900</v>
      </c>
      <c r="F5424" s="35">
        <v>1.0349999999999999</v>
      </c>
      <c r="G5424" s="34" t="s">
        <v>364</v>
      </c>
      <c r="H5424" s="14" t="str">
        <f t="shared" si="336"/>
        <v/>
      </c>
      <c r="I5424" s="11" t="str">
        <f t="shared" si="337"/>
        <v/>
      </c>
      <c r="J5424" s="11" t="str">
        <f t="shared" si="338"/>
        <v/>
      </c>
      <c r="K5424" s="11">
        <f t="shared" si="339"/>
        <v>0</v>
      </c>
    </row>
    <row r="5425" spans="1:11" s="11" customFormat="1">
      <c r="A5425" s="32">
        <v>2018</v>
      </c>
      <c r="B5425" s="32">
        <v>55218</v>
      </c>
      <c r="C5425" s="33" t="s">
        <v>563</v>
      </c>
      <c r="D5425" s="33" t="s">
        <v>564</v>
      </c>
      <c r="E5425" s="34">
        <v>895893</v>
      </c>
      <c r="F5425" s="35">
        <v>1.0620000000000001</v>
      </c>
      <c r="G5425" s="34">
        <v>260.5</v>
      </c>
      <c r="H5425" s="14">
        <f t="shared" si="336"/>
        <v>2478496.9434300005</v>
      </c>
      <c r="I5425" s="11">
        <f t="shared" si="337"/>
        <v>895893</v>
      </c>
      <c r="J5425" s="11">
        <f t="shared" si="338"/>
        <v>951438.36600000004</v>
      </c>
      <c r="K5425" s="11">
        <f t="shared" si="339"/>
        <v>0</v>
      </c>
    </row>
    <row r="5426" spans="1:11" s="11" customFormat="1">
      <c r="A5426" s="32">
        <v>2018</v>
      </c>
      <c r="B5426" s="32">
        <v>55218</v>
      </c>
      <c r="C5426" s="33" t="s">
        <v>563</v>
      </c>
      <c r="D5426" s="33" t="s">
        <v>564</v>
      </c>
      <c r="E5426" s="34">
        <v>918438</v>
      </c>
      <c r="F5426" s="35">
        <v>1.0620000000000001</v>
      </c>
      <c r="G5426" s="34">
        <v>268.3</v>
      </c>
      <c r="H5426" s="14">
        <f t="shared" si="336"/>
        <v>2616947.6415480007</v>
      </c>
      <c r="I5426" s="11">
        <f t="shared" si="337"/>
        <v>918438</v>
      </c>
      <c r="J5426" s="11">
        <f t="shared" si="338"/>
        <v>975381.15600000008</v>
      </c>
      <c r="K5426" s="11">
        <f t="shared" si="339"/>
        <v>0</v>
      </c>
    </row>
    <row r="5427" spans="1:11" s="11" customFormat="1">
      <c r="A5427" s="32">
        <v>2018</v>
      </c>
      <c r="B5427" s="32">
        <v>55220</v>
      </c>
      <c r="C5427" s="33" t="s">
        <v>563</v>
      </c>
      <c r="D5427" s="33" t="s">
        <v>564</v>
      </c>
      <c r="E5427" s="34">
        <v>671625</v>
      </c>
      <c r="F5427" s="35">
        <v>1.012</v>
      </c>
      <c r="G5427" s="34">
        <v>276.60000000000002</v>
      </c>
      <c r="H5427" s="14">
        <f t="shared" si="336"/>
        <v>1880007.327</v>
      </c>
      <c r="I5427" s="11">
        <f t="shared" si="337"/>
        <v>671625</v>
      </c>
      <c r="J5427" s="11">
        <f t="shared" si="338"/>
        <v>679684.5</v>
      </c>
      <c r="K5427" s="11">
        <f t="shared" si="339"/>
        <v>0</v>
      </c>
    </row>
    <row r="5428" spans="1:11" s="11" customFormat="1">
      <c r="A5428" s="32">
        <v>2018</v>
      </c>
      <c r="B5428" s="32">
        <v>55220</v>
      </c>
      <c r="C5428" s="33" t="s">
        <v>563</v>
      </c>
      <c r="D5428" s="33" t="s">
        <v>564</v>
      </c>
      <c r="E5428" s="34">
        <v>1044969</v>
      </c>
      <c r="F5428" s="35">
        <v>1.012</v>
      </c>
      <c r="G5428" s="34">
        <v>261.39999999999998</v>
      </c>
      <c r="H5428" s="14">
        <f t="shared" si="336"/>
        <v>2764327.5535920002</v>
      </c>
      <c r="I5428" s="11">
        <f t="shared" si="337"/>
        <v>1044969</v>
      </c>
      <c r="J5428" s="11">
        <f t="shared" si="338"/>
        <v>1057508.628</v>
      </c>
      <c r="K5428" s="11">
        <f t="shared" si="339"/>
        <v>0</v>
      </c>
    </row>
    <row r="5429" spans="1:11" s="11" customFormat="1">
      <c r="A5429" s="32">
        <v>2018</v>
      </c>
      <c r="B5429" s="32">
        <v>55222</v>
      </c>
      <c r="C5429" s="33" t="s">
        <v>563</v>
      </c>
      <c r="D5429" s="33" t="s">
        <v>564</v>
      </c>
      <c r="E5429" s="34">
        <v>9616</v>
      </c>
      <c r="F5429" s="35">
        <v>1.0649999999999999</v>
      </c>
      <c r="G5429" s="34" t="s">
        <v>364</v>
      </c>
      <c r="H5429" s="14" t="str">
        <f t="shared" si="336"/>
        <v/>
      </c>
      <c r="I5429" s="11" t="str">
        <f t="shared" si="337"/>
        <v/>
      </c>
      <c r="J5429" s="11" t="str">
        <f t="shared" si="338"/>
        <v/>
      </c>
      <c r="K5429" s="11">
        <f t="shared" si="339"/>
        <v>0</v>
      </c>
    </row>
    <row r="5430" spans="1:11" s="11" customFormat="1">
      <c r="A5430" s="32">
        <v>2018</v>
      </c>
      <c r="B5430" s="32">
        <v>55223</v>
      </c>
      <c r="C5430" s="33" t="s">
        <v>563</v>
      </c>
      <c r="D5430" s="33" t="s">
        <v>564</v>
      </c>
      <c r="E5430" s="34">
        <v>23716</v>
      </c>
      <c r="F5430" s="35">
        <v>1.0149999999999999</v>
      </c>
      <c r="G5430" s="34" t="s">
        <v>364</v>
      </c>
      <c r="H5430" s="14" t="str">
        <f t="shared" si="336"/>
        <v/>
      </c>
      <c r="I5430" s="11" t="str">
        <f t="shared" si="337"/>
        <v/>
      </c>
      <c r="J5430" s="11" t="str">
        <f t="shared" si="338"/>
        <v/>
      </c>
      <c r="K5430" s="11">
        <f t="shared" si="339"/>
        <v>0</v>
      </c>
    </row>
    <row r="5431" spans="1:11" s="11" customFormat="1">
      <c r="A5431" s="32">
        <v>2018</v>
      </c>
      <c r="B5431" s="32">
        <v>55223</v>
      </c>
      <c r="C5431" s="33" t="s">
        <v>563</v>
      </c>
      <c r="D5431" s="33" t="s">
        <v>564</v>
      </c>
      <c r="E5431" s="34">
        <v>21837</v>
      </c>
      <c r="F5431" s="35">
        <v>1.024</v>
      </c>
      <c r="G5431" s="34" t="s">
        <v>364</v>
      </c>
      <c r="H5431" s="14" t="str">
        <f t="shared" si="336"/>
        <v/>
      </c>
      <c r="I5431" s="11" t="str">
        <f t="shared" si="337"/>
        <v/>
      </c>
      <c r="J5431" s="11" t="str">
        <f t="shared" si="338"/>
        <v/>
      </c>
      <c r="K5431" s="11">
        <f t="shared" si="339"/>
        <v>0</v>
      </c>
    </row>
    <row r="5432" spans="1:11" s="11" customFormat="1">
      <c r="A5432" s="32">
        <v>2018</v>
      </c>
      <c r="B5432" s="32">
        <v>55223</v>
      </c>
      <c r="C5432" s="33" t="s">
        <v>563</v>
      </c>
      <c r="D5432" s="33" t="s">
        <v>564</v>
      </c>
      <c r="E5432" s="34">
        <v>20590</v>
      </c>
      <c r="F5432" s="35">
        <v>1.022</v>
      </c>
      <c r="G5432" s="34" t="s">
        <v>364</v>
      </c>
      <c r="H5432" s="14" t="str">
        <f t="shared" si="336"/>
        <v/>
      </c>
      <c r="I5432" s="11" t="str">
        <f t="shared" si="337"/>
        <v/>
      </c>
      <c r="J5432" s="11" t="str">
        <f t="shared" si="338"/>
        <v/>
      </c>
      <c r="K5432" s="11">
        <f t="shared" si="339"/>
        <v>0</v>
      </c>
    </row>
    <row r="5433" spans="1:11" s="11" customFormat="1">
      <c r="A5433" s="32">
        <v>2018</v>
      </c>
      <c r="B5433" s="32">
        <v>55223</v>
      </c>
      <c r="C5433" s="33" t="s">
        <v>563</v>
      </c>
      <c r="D5433" s="33" t="s">
        <v>564</v>
      </c>
      <c r="E5433" s="34">
        <v>17518</v>
      </c>
      <c r="F5433" s="35">
        <v>1.038</v>
      </c>
      <c r="G5433" s="34" t="s">
        <v>364</v>
      </c>
      <c r="H5433" s="14" t="str">
        <f t="shared" si="336"/>
        <v/>
      </c>
      <c r="I5433" s="11" t="str">
        <f t="shared" si="337"/>
        <v/>
      </c>
      <c r="J5433" s="11" t="str">
        <f t="shared" si="338"/>
        <v/>
      </c>
      <c r="K5433" s="11">
        <f t="shared" si="339"/>
        <v>0</v>
      </c>
    </row>
    <row r="5434" spans="1:11" s="11" customFormat="1">
      <c r="A5434" s="32">
        <v>2018</v>
      </c>
      <c r="B5434" s="32">
        <v>55223</v>
      </c>
      <c r="C5434" s="33" t="s">
        <v>563</v>
      </c>
      <c r="D5434" s="33" t="s">
        <v>564</v>
      </c>
      <c r="E5434" s="34">
        <v>15680</v>
      </c>
      <c r="F5434" s="35">
        <v>1</v>
      </c>
      <c r="G5434" s="34" t="s">
        <v>364</v>
      </c>
      <c r="H5434" s="14" t="str">
        <f t="shared" si="336"/>
        <v/>
      </c>
      <c r="I5434" s="11" t="str">
        <f t="shared" si="337"/>
        <v/>
      </c>
      <c r="J5434" s="11" t="str">
        <f t="shared" si="338"/>
        <v/>
      </c>
      <c r="K5434" s="11">
        <f t="shared" si="339"/>
        <v>0</v>
      </c>
    </row>
    <row r="5435" spans="1:11" s="11" customFormat="1">
      <c r="A5435" s="32">
        <v>2018</v>
      </c>
      <c r="B5435" s="32">
        <v>55223</v>
      </c>
      <c r="C5435" s="33" t="s">
        <v>563</v>
      </c>
      <c r="D5435" s="33" t="s">
        <v>564</v>
      </c>
      <c r="E5435" s="34">
        <v>5896</v>
      </c>
      <c r="F5435" s="35">
        <v>1.028</v>
      </c>
      <c r="G5435" s="34" t="s">
        <v>364</v>
      </c>
      <c r="H5435" s="14" t="str">
        <f t="shared" si="336"/>
        <v/>
      </c>
      <c r="I5435" s="11" t="str">
        <f t="shared" si="337"/>
        <v/>
      </c>
      <c r="J5435" s="11" t="str">
        <f t="shared" si="338"/>
        <v/>
      </c>
      <c r="K5435" s="11">
        <f t="shared" si="339"/>
        <v>0</v>
      </c>
    </row>
    <row r="5436" spans="1:11" s="11" customFormat="1">
      <c r="A5436" s="32">
        <v>2018</v>
      </c>
      <c r="B5436" s="32">
        <v>55223</v>
      </c>
      <c r="C5436" s="33" t="s">
        <v>563</v>
      </c>
      <c r="D5436" s="33" t="s">
        <v>564</v>
      </c>
      <c r="E5436" s="34">
        <v>5771</v>
      </c>
      <c r="F5436" s="35">
        <v>1</v>
      </c>
      <c r="G5436" s="34" t="s">
        <v>364</v>
      </c>
      <c r="H5436" s="14" t="str">
        <f t="shared" si="336"/>
        <v/>
      </c>
      <c r="I5436" s="11" t="str">
        <f t="shared" si="337"/>
        <v/>
      </c>
      <c r="J5436" s="11" t="str">
        <f t="shared" si="338"/>
        <v/>
      </c>
      <c r="K5436" s="11">
        <f t="shared" si="339"/>
        <v>0</v>
      </c>
    </row>
    <row r="5437" spans="1:11" s="11" customFormat="1">
      <c r="A5437" s="32">
        <v>2018</v>
      </c>
      <c r="B5437" s="32">
        <v>55223</v>
      </c>
      <c r="C5437" s="33" t="s">
        <v>563</v>
      </c>
      <c r="D5437" s="33" t="s">
        <v>564</v>
      </c>
      <c r="E5437" s="34">
        <v>26768</v>
      </c>
      <c r="F5437" s="35">
        <v>1.0209999999999999</v>
      </c>
      <c r="G5437" s="34" t="s">
        <v>364</v>
      </c>
      <c r="H5437" s="14" t="str">
        <f t="shared" si="336"/>
        <v/>
      </c>
      <c r="I5437" s="11" t="str">
        <f t="shared" si="337"/>
        <v/>
      </c>
      <c r="J5437" s="11" t="str">
        <f t="shared" si="338"/>
        <v/>
      </c>
      <c r="K5437" s="11">
        <f t="shared" si="339"/>
        <v>0</v>
      </c>
    </row>
    <row r="5438" spans="1:11" s="11" customFormat="1">
      <c r="A5438" s="32">
        <v>2018</v>
      </c>
      <c r="B5438" s="32">
        <v>55223</v>
      </c>
      <c r="C5438" s="33" t="s">
        <v>563</v>
      </c>
      <c r="D5438" s="33" t="s">
        <v>564</v>
      </c>
      <c r="E5438" s="34">
        <v>37672</v>
      </c>
      <c r="F5438" s="35">
        <v>1.02</v>
      </c>
      <c r="G5438" s="34" t="s">
        <v>364</v>
      </c>
      <c r="H5438" s="14" t="str">
        <f t="shared" si="336"/>
        <v/>
      </c>
      <c r="I5438" s="11" t="str">
        <f t="shared" si="337"/>
        <v/>
      </c>
      <c r="J5438" s="11" t="str">
        <f t="shared" si="338"/>
        <v/>
      </c>
      <c r="K5438" s="11">
        <f t="shared" si="339"/>
        <v>0</v>
      </c>
    </row>
    <row r="5439" spans="1:11" s="11" customFormat="1">
      <c r="A5439" s="32">
        <v>2018</v>
      </c>
      <c r="B5439" s="32">
        <v>55223</v>
      </c>
      <c r="C5439" s="33" t="s">
        <v>563</v>
      </c>
      <c r="D5439" s="33" t="s">
        <v>564</v>
      </c>
      <c r="E5439" s="34">
        <v>35759</v>
      </c>
      <c r="F5439" s="35">
        <v>1.022</v>
      </c>
      <c r="G5439" s="34" t="s">
        <v>364</v>
      </c>
      <c r="H5439" s="14" t="str">
        <f t="shared" si="336"/>
        <v/>
      </c>
      <c r="I5439" s="11" t="str">
        <f t="shared" si="337"/>
        <v/>
      </c>
      <c r="J5439" s="11" t="str">
        <f t="shared" si="338"/>
        <v/>
      </c>
      <c r="K5439" s="11">
        <f t="shared" si="339"/>
        <v>0</v>
      </c>
    </row>
    <row r="5440" spans="1:11" s="11" customFormat="1">
      <c r="A5440" s="32">
        <v>2018</v>
      </c>
      <c r="B5440" s="32">
        <v>55223</v>
      </c>
      <c r="C5440" s="33" t="s">
        <v>563</v>
      </c>
      <c r="D5440" s="33" t="s">
        <v>564</v>
      </c>
      <c r="E5440" s="34">
        <v>34833</v>
      </c>
      <c r="F5440" s="35">
        <v>1.026</v>
      </c>
      <c r="G5440" s="34" t="s">
        <v>364</v>
      </c>
      <c r="H5440" s="14" t="str">
        <f t="shared" si="336"/>
        <v/>
      </c>
      <c r="I5440" s="11" t="str">
        <f t="shared" si="337"/>
        <v/>
      </c>
      <c r="J5440" s="11" t="str">
        <f t="shared" si="338"/>
        <v/>
      </c>
      <c r="K5440" s="11">
        <f t="shared" si="339"/>
        <v>0</v>
      </c>
    </row>
    <row r="5441" spans="1:11" s="11" customFormat="1">
      <c r="A5441" s="32">
        <v>2018</v>
      </c>
      <c r="B5441" s="32">
        <v>55223</v>
      </c>
      <c r="C5441" s="33" t="s">
        <v>563</v>
      </c>
      <c r="D5441" s="33" t="s">
        <v>564</v>
      </c>
      <c r="E5441" s="34">
        <v>28399</v>
      </c>
      <c r="F5441" s="35">
        <v>1.0189999999999999</v>
      </c>
      <c r="G5441" s="34" t="s">
        <v>364</v>
      </c>
      <c r="H5441" s="14" t="str">
        <f t="shared" si="336"/>
        <v/>
      </c>
      <c r="I5441" s="11" t="str">
        <f t="shared" si="337"/>
        <v/>
      </c>
      <c r="J5441" s="11" t="str">
        <f t="shared" si="338"/>
        <v/>
      </c>
      <c r="K5441" s="11">
        <f t="shared" si="339"/>
        <v>0</v>
      </c>
    </row>
    <row r="5442" spans="1:11" s="11" customFormat="1">
      <c r="A5442" s="32">
        <v>2018</v>
      </c>
      <c r="B5442" s="32">
        <v>55224</v>
      </c>
      <c r="C5442" s="33" t="s">
        <v>563</v>
      </c>
      <c r="D5442" s="33" t="s">
        <v>564</v>
      </c>
      <c r="E5442" s="34">
        <v>696</v>
      </c>
      <c r="F5442" s="35">
        <v>1.028</v>
      </c>
      <c r="G5442" s="34">
        <v>437.1</v>
      </c>
      <c r="H5442" s="14">
        <f t="shared" si="336"/>
        <v>3127.3980480000005</v>
      </c>
      <c r="I5442" s="11">
        <f t="shared" si="337"/>
        <v>696</v>
      </c>
      <c r="J5442" s="11">
        <f t="shared" si="338"/>
        <v>715.48800000000006</v>
      </c>
      <c r="K5442" s="11">
        <f t="shared" si="339"/>
        <v>0</v>
      </c>
    </row>
    <row r="5443" spans="1:11" s="11" customFormat="1">
      <c r="A5443" s="32">
        <v>2018</v>
      </c>
      <c r="B5443" s="32">
        <v>55224</v>
      </c>
      <c r="C5443" s="33" t="s">
        <v>563</v>
      </c>
      <c r="D5443" s="33" t="s">
        <v>564</v>
      </c>
      <c r="E5443" s="34">
        <v>163515</v>
      </c>
      <c r="F5443" s="35">
        <v>1.028</v>
      </c>
      <c r="G5443" s="34">
        <v>327.3</v>
      </c>
      <c r="H5443" s="14">
        <f t="shared" si="336"/>
        <v>550169.76366000006</v>
      </c>
      <c r="I5443" s="11">
        <f t="shared" si="337"/>
        <v>163515</v>
      </c>
      <c r="J5443" s="11">
        <f t="shared" si="338"/>
        <v>168093.42</v>
      </c>
      <c r="K5443" s="11">
        <f t="shared" si="339"/>
        <v>0</v>
      </c>
    </row>
    <row r="5444" spans="1:11" s="11" customFormat="1">
      <c r="A5444" s="32">
        <v>2018</v>
      </c>
      <c r="B5444" s="32">
        <v>55225</v>
      </c>
      <c r="C5444" s="33" t="s">
        <v>563</v>
      </c>
      <c r="D5444" s="33" t="s">
        <v>564</v>
      </c>
      <c r="E5444" s="34">
        <v>2698100</v>
      </c>
      <c r="F5444" s="35">
        <v>1.044</v>
      </c>
      <c r="G5444" s="34" t="s">
        <v>364</v>
      </c>
      <c r="H5444" s="14" t="str">
        <f t="shared" si="336"/>
        <v/>
      </c>
      <c r="I5444" s="11" t="str">
        <f t="shared" si="337"/>
        <v/>
      </c>
      <c r="J5444" s="11" t="str">
        <f t="shared" si="338"/>
        <v/>
      </c>
      <c r="K5444" s="11">
        <f t="shared" si="339"/>
        <v>0</v>
      </c>
    </row>
    <row r="5445" spans="1:11" s="11" customFormat="1">
      <c r="A5445" s="32">
        <v>2018</v>
      </c>
      <c r="B5445" s="32">
        <v>55226</v>
      </c>
      <c r="C5445" s="33" t="s">
        <v>563</v>
      </c>
      <c r="D5445" s="33" t="s">
        <v>564</v>
      </c>
      <c r="E5445" s="34">
        <v>2906581</v>
      </c>
      <c r="F5445" s="35">
        <v>1.028</v>
      </c>
      <c r="G5445" s="34" t="s">
        <v>364</v>
      </c>
      <c r="H5445" s="14" t="str">
        <f t="shared" si="336"/>
        <v/>
      </c>
      <c r="I5445" s="11" t="str">
        <f t="shared" si="337"/>
        <v/>
      </c>
      <c r="J5445" s="11" t="str">
        <f t="shared" si="338"/>
        <v/>
      </c>
      <c r="K5445" s="11">
        <f t="shared" si="339"/>
        <v>0</v>
      </c>
    </row>
    <row r="5446" spans="1:11" s="11" customFormat="1">
      <c r="A5446" s="32">
        <v>2018</v>
      </c>
      <c r="B5446" s="32">
        <v>55228</v>
      </c>
      <c r="C5446" s="33" t="s">
        <v>565</v>
      </c>
      <c r="D5446" s="33" t="s">
        <v>566</v>
      </c>
      <c r="E5446" s="34">
        <v>676</v>
      </c>
      <c r="F5446" s="35">
        <v>5.7919999999999998</v>
      </c>
      <c r="G5446" s="34">
        <v>1566.9</v>
      </c>
      <c r="H5446" s="14">
        <f t="shared" ref="H5446:H5509" si="340">IF(I5446="","",G5446/100*F5446*E5446)</f>
        <v>61350.277247999999</v>
      </c>
      <c r="I5446" s="11">
        <f t="shared" ref="I5446:I5509" si="341">IF(OR(G5446=".",F5446=".",E5446="."),"",E5446)</f>
        <v>676</v>
      </c>
      <c r="J5446" s="11">
        <f t="shared" ref="J5446:J5509" si="342">IF(I5446="","",F5446*I5446)</f>
        <v>3915.3919999999998</v>
      </c>
      <c r="K5446" s="11">
        <f t="shared" ref="K5446:K5509" si="343">IF(C5446="LIG",1,0)</f>
        <v>0</v>
      </c>
    </row>
    <row r="5447" spans="1:11" s="11" customFormat="1">
      <c r="A5447" s="32">
        <v>2018</v>
      </c>
      <c r="B5447" s="32">
        <v>55228</v>
      </c>
      <c r="C5447" s="33" t="s">
        <v>563</v>
      </c>
      <c r="D5447" s="33" t="s">
        <v>564</v>
      </c>
      <c r="E5447" s="34">
        <v>127725</v>
      </c>
      <c r="F5447" s="35">
        <v>1.0609999999999999</v>
      </c>
      <c r="G5447" s="34">
        <v>275.39999999999998</v>
      </c>
      <c r="H5447" s="14">
        <f t="shared" si="340"/>
        <v>373211.6836499999</v>
      </c>
      <c r="I5447" s="11">
        <f t="shared" si="341"/>
        <v>127725</v>
      </c>
      <c r="J5447" s="11">
        <f t="shared" si="342"/>
        <v>135516.22500000001</v>
      </c>
      <c r="K5447" s="11">
        <f t="shared" si="343"/>
        <v>0</v>
      </c>
    </row>
    <row r="5448" spans="1:11" s="11" customFormat="1">
      <c r="A5448" s="32">
        <v>2018</v>
      </c>
      <c r="B5448" s="32">
        <v>55228</v>
      </c>
      <c r="C5448" s="33" t="s">
        <v>563</v>
      </c>
      <c r="D5448" s="33" t="s">
        <v>564</v>
      </c>
      <c r="E5448" s="34">
        <v>20911</v>
      </c>
      <c r="F5448" s="35">
        <v>1.0660000000000001</v>
      </c>
      <c r="G5448" s="34">
        <v>681.2</v>
      </c>
      <c r="H5448" s="14">
        <f t="shared" si="340"/>
        <v>151847.15031200001</v>
      </c>
      <c r="I5448" s="11">
        <f t="shared" si="341"/>
        <v>20911</v>
      </c>
      <c r="J5448" s="11">
        <f t="shared" si="342"/>
        <v>22291.126</v>
      </c>
      <c r="K5448" s="11">
        <f t="shared" si="343"/>
        <v>0</v>
      </c>
    </row>
    <row r="5449" spans="1:11" s="11" customFormat="1">
      <c r="A5449" s="32">
        <v>2018</v>
      </c>
      <c r="B5449" s="32">
        <v>55229</v>
      </c>
      <c r="C5449" s="33" t="s">
        <v>565</v>
      </c>
      <c r="D5449" s="33" t="s">
        <v>566</v>
      </c>
      <c r="E5449" s="34">
        <v>800</v>
      </c>
      <c r="F5449" s="35">
        <v>5.75</v>
      </c>
      <c r="G5449" s="34" t="s">
        <v>364</v>
      </c>
      <c r="H5449" s="14" t="str">
        <f t="shared" si="340"/>
        <v/>
      </c>
      <c r="I5449" s="11" t="str">
        <f t="shared" si="341"/>
        <v/>
      </c>
      <c r="J5449" s="11" t="str">
        <f t="shared" si="342"/>
        <v/>
      </c>
      <c r="K5449" s="11">
        <f t="shared" si="343"/>
        <v>0</v>
      </c>
    </row>
    <row r="5450" spans="1:11" s="11" customFormat="1">
      <c r="A5450" s="32">
        <v>2018</v>
      </c>
      <c r="B5450" s="32">
        <v>55229</v>
      </c>
      <c r="C5450" s="33" t="s">
        <v>563</v>
      </c>
      <c r="D5450" s="33" t="s">
        <v>564</v>
      </c>
      <c r="E5450" s="34">
        <v>69611</v>
      </c>
      <c r="F5450" s="35">
        <v>1</v>
      </c>
      <c r="G5450" s="34" t="s">
        <v>364</v>
      </c>
      <c r="H5450" s="14" t="str">
        <f t="shared" si="340"/>
        <v/>
      </c>
      <c r="I5450" s="11" t="str">
        <f t="shared" si="341"/>
        <v/>
      </c>
      <c r="J5450" s="11" t="str">
        <f t="shared" si="342"/>
        <v/>
      </c>
      <c r="K5450" s="11">
        <f t="shared" si="343"/>
        <v>0</v>
      </c>
    </row>
    <row r="5451" spans="1:11" s="11" customFormat="1">
      <c r="A5451" s="32">
        <v>2018</v>
      </c>
      <c r="B5451" s="32">
        <v>55230</v>
      </c>
      <c r="C5451" s="33" t="s">
        <v>563</v>
      </c>
      <c r="D5451" s="33" t="s">
        <v>564</v>
      </c>
      <c r="E5451" s="34">
        <v>146086</v>
      </c>
      <c r="F5451" s="35">
        <v>1.026</v>
      </c>
      <c r="G5451" s="34">
        <v>320.60000000000002</v>
      </c>
      <c r="H5451" s="14">
        <f t="shared" si="340"/>
        <v>480528.86061600008</v>
      </c>
      <c r="I5451" s="11">
        <f t="shared" si="341"/>
        <v>146086</v>
      </c>
      <c r="J5451" s="11">
        <f t="shared" si="342"/>
        <v>149884.236</v>
      </c>
      <c r="K5451" s="11">
        <f t="shared" si="343"/>
        <v>0</v>
      </c>
    </row>
    <row r="5452" spans="1:11" s="11" customFormat="1">
      <c r="A5452" s="32">
        <v>2018</v>
      </c>
      <c r="B5452" s="32">
        <v>55230</v>
      </c>
      <c r="C5452" s="33" t="s">
        <v>563</v>
      </c>
      <c r="D5452" s="33" t="s">
        <v>564</v>
      </c>
      <c r="E5452" s="34">
        <v>142850</v>
      </c>
      <c r="F5452" s="35">
        <v>1.026</v>
      </c>
      <c r="G5452" s="34">
        <v>287.2</v>
      </c>
      <c r="H5452" s="14">
        <f t="shared" si="340"/>
        <v>420932.09519999998</v>
      </c>
      <c r="I5452" s="11">
        <f t="shared" si="341"/>
        <v>142850</v>
      </c>
      <c r="J5452" s="11">
        <f t="shared" si="342"/>
        <v>146564.1</v>
      </c>
      <c r="K5452" s="11">
        <f t="shared" si="343"/>
        <v>0</v>
      </c>
    </row>
    <row r="5453" spans="1:11" s="11" customFormat="1">
      <c r="A5453" s="32">
        <v>2018</v>
      </c>
      <c r="B5453" s="32">
        <v>55230</v>
      </c>
      <c r="C5453" s="33" t="s">
        <v>563</v>
      </c>
      <c r="D5453" s="33" t="s">
        <v>564</v>
      </c>
      <c r="E5453" s="34">
        <v>114653</v>
      </c>
      <c r="F5453" s="35">
        <v>1.026</v>
      </c>
      <c r="G5453" s="34">
        <v>279.8</v>
      </c>
      <c r="H5453" s="14">
        <f t="shared" si="340"/>
        <v>329139.87044400006</v>
      </c>
      <c r="I5453" s="11">
        <f t="shared" si="341"/>
        <v>114653</v>
      </c>
      <c r="J5453" s="11">
        <f t="shared" si="342"/>
        <v>117633.978</v>
      </c>
      <c r="K5453" s="11">
        <f t="shared" si="343"/>
        <v>0</v>
      </c>
    </row>
    <row r="5454" spans="1:11" s="11" customFormat="1">
      <c r="A5454" s="32">
        <v>2018</v>
      </c>
      <c r="B5454" s="32">
        <v>55230</v>
      </c>
      <c r="C5454" s="33" t="s">
        <v>563</v>
      </c>
      <c r="D5454" s="33" t="s">
        <v>564</v>
      </c>
      <c r="E5454" s="34">
        <v>71340</v>
      </c>
      <c r="F5454" s="35">
        <v>1.026</v>
      </c>
      <c r="G5454" s="34">
        <v>264.2</v>
      </c>
      <c r="H5454" s="14">
        <f t="shared" si="340"/>
        <v>193380.76728</v>
      </c>
      <c r="I5454" s="11">
        <f t="shared" si="341"/>
        <v>71340</v>
      </c>
      <c r="J5454" s="11">
        <f t="shared" si="342"/>
        <v>73194.84</v>
      </c>
      <c r="K5454" s="11">
        <f t="shared" si="343"/>
        <v>0</v>
      </c>
    </row>
    <row r="5455" spans="1:11" s="11" customFormat="1">
      <c r="A5455" s="32">
        <v>2018</v>
      </c>
      <c r="B5455" s="32">
        <v>55230</v>
      </c>
      <c r="C5455" s="33" t="s">
        <v>563</v>
      </c>
      <c r="D5455" s="33" t="s">
        <v>564</v>
      </c>
      <c r="E5455" s="34">
        <v>152871</v>
      </c>
      <c r="F5455" s="35">
        <v>1.026</v>
      </c>
      <c r="G5455" s="34">
        <v>265.5</v>
      </c>
      <c r="H5455" s="14">
        <f t="shared" si="340"/>
        <v>416425.19013</v>
      </c>
      <c r="I5455" s="11">
        <f t="shared" si="341"/>
        <v>152871</v>
      </c>
      <c r="J5455" s="11">
        <f t="shared" si="342"/>
        <v>156845.64600000001</v>
      </c>
      <c r="K5455" s="11">
        <f t="shared" si="343"/>
        <v>0</v>
      </c>
    </row>
    <row r="5456" spans="1:11" s="11" customFormat="1">
      <c r="A5456" s="32">
        <v>2018</v>
      </c>
      <c r="B5456" s="32">
        <v>55230</v>
      </c>
      <c r="C5456" s="33" t="s">
        <v>563</v>
      </c>
      <c r="D5456" s="33" t="s">
        <v>564</v>
      </c>
      <c r="E5456" s="34">
        <v>571398</v>
      </c>
      <c r="F5456" s="35">
        <v>1.026</v>
      </c>
      <c r="G5456" s="34">
        <v>276.5</v>
      </c>
      <c r="H5456" s="14">
        <f t="shared" si="340"/>
        <v>1620993.2722200002</v>
      </c>
      <c r="I5456" s="11">
        <f t="shared" si="341"/>
        <v>571398</v>
      </c>
      <c r="J5456" s="11">
        <f t="shared" si="342"/>
        <v>586254.348</v>
      </c>
      <c r="K5456" s="11">
        <f t="shared" si="343"/>
        <v>0</v>
      </c>
    </row>
    <row r="5457" spans="1:11" s="11" customFormat="1">
      <c r="A5457" s="32">
        <v>2018</v>
      </c>
      <c r="B5457" s="32">
        <v>55230</v>
      </c>
      <c r="C5457" s="33" t="s">
        <v>563</v>
      </c>
      <c r="D5457" s="33" t="s">
        <v>564</v>
      </c>
      <c r="E5457" s="34">
        <v>473985</v>
      </c>
      <c r="F5457" s="35">
        <v>1.026</v>
      </c>
      <c r="G5457" s="34">
        <v>282.10000000000002</v>
      </c>
      <c r="H5457" s="14">
        <f t="shared" si="340"/>
        <v>1371876.5888100001</v>
      </c>
      <c r="I5457" s="11">
        <f t="shared" si="341"/>
        <v>473985</v>
      </c>
      <c r="J5457" s="11">
        <f t="shared" si="342"/>
        <v>486308.61</v>
      </c>
      <c r="K5457" s="11">
        <f t="shared" si="343"/>
        <v>0</v>
      </c>
    </row>
    <row r="5458" spans="1:11" s="11" customFormat="1">
      <c r="A5458" s="32">
        <v>2018</v>
      </c>
      <c r="B5458" s="32">
        <v>55230</v>
      </c>
      <c r="C5458" s="33" t="s">
        <v>563</v>
      </c>
      <c r="D5458" s="33" t="s">
        <v>564</v>
      </c>
      <c r="E5458" s="34">
        <v>314235</v>
      </c>
      <c r="F5458" s="35">
        <v>1.026</v>
      </c>
      <c r="G5458" s="34">
        <v>279</v>
      </c>
      <c r="H5458" s="14">
        <f t="shared" si="340"/>
        <v>899510.25690000004</v>
      </c>
      <c r="I5458" s="11">
        <f t="shared" si="341"/>
        <v>314235</v>
      </c>
      <c r="J5458" s="11">
        <f t="shared" si="342"/>
        <v>322405.11</v>
      </c>
      <c r="K5458" s="11">
        <f t="shared" si="343"/>
        <v>0</v>
      </c>
    </row>
    <row r="5459" spans="1:11" s="11" customFormat="1">
      <c r="A5459" s="32">
        <v>2018</v>
      </c>
      <c r="B5459" s="32">
        <v>55230</v>
      </c>
      <c r="C5459" s="33" t="s">
        <v>563</v>
      </c>
      <c r="D5459" s="33" t="s">
        <v>564</v>
      </c>
      <c r="E5459" s="34">
        <v>213437</v>
      </c>
      <c r="F5459" s="35">
        <v>1.026</v>
      </c>
      <c r="G5459" s="34">
        <v>265.39999999999998</v>
      </c>
      <c r="H5459" s="14">
        <f t="shared" si="340"/>
        <v>581189.804748</v>
      </c>
      <c r="I5459" s="11">
        <f t="shared" si="341"/>
        <v>213437</v>
      </c>
      <c r="J5459" s="11">
        <f t="shared" si="342"/>
        <v>218986.36199999999</v>
      </c>
      <c r="K5459" s="11">
        <f t="shared" si="343"/>
        <v>0</v>
      </c>
    </row>
    <row r="5460" spans="1:11" s="11" customFormat="1">
      <c r="A5460" s="32">
        <v>2018</v>
      </c>
      <c r="B5460" s="32">
        <v>55231</v>
      </c>
      <c r="C5460" s="33" t="s">
        <v>563</v>
      </c>
      <c r="D5460" s="33" t="s">
        <v>564</v>
      </c>
      <c r="E5460" s="34">
        <v>2339036</v>
      </c>
      <c r="F5460" s="35">
        <v>1.048</v>
      </c>
      <c r="G5460" s="34" t="s">
        <v>364</v>
      </c>
      <c r="H5460" s="14" t="str">
        <f t="shared" si="340"/>
        <v/>
      </c>
      <c r="I5460" s="11" t="str">
        <f t="shared" si="341"/>
        <v/>
      </c>
      <c r="J5460" s="11" t="str">
        <f t="shared" si="342"/>
        <v/>
      </c>
      <c r="K5460" s="11">
        <f t="shared" si="343"/>
        <v>0</v>
      </c>
    </row>
    <row r="5461" spans="1:11" s="11" customFormat="1">
      <c r="A5461" s="32">
        <v>2018</v>
      </c>
      <c r="B5461" s="32">
        <v>55232</v>
      </c>
      <c r="C5461" s="33" t="s">
        <v>563</v>
      </c>
      <c r="D5461" s="33" t="s">
        <v>564</v>
      </c>
      <c r="E5461" s="34">
        <v>1905</v>
      </c>
      <c r="F5461" s="35">
        <v>1</v>
      </c>
      <c r="G5461" s="34">
        <v>429.2</v>
      </c>
      <c r="H5461" s="14">
        <f t="shared" si="340"/>
        <v>8176.2599999999993</v>
      </c>
      <c r="I5461" s="11">
        <f t="shared" si="341"/>
        <v>1905</v>
      </c>
      <c r="J5461" s="11">
        <f t="shared" si="342"/>
        <v>1905</v>
      </c>
      <c r="K5461" s="11">
        <f t="shared" si="343"/>
        <v>0</v>
      </c>
    </row>
    <row r="5462" spans="1:11" s="11" customFormat="1">
      <c r="A5462" s="32">
        <v>2018</v>
      </c>
      <c r="B5462" s="32">
        <v>55233</v>
      </c>
      <c r="C5462" s="33" t="s">
        <v>563</v>
      </c>
      <c r="D5462" s="33" t="s">
        <v>564</v>
      </c>
      <c r="E5462" s="34">
        <v>77276</v>
      </c>
      <c r="F5462" s="35">
        <v>1.0249999999999999</v>
      </c>
      <c r="G5462" s="34" t="s">
        <v>364</v>
      </c>
      <c r="H5462" s="14" t="str">
        <f t="shared" si="340"/>
        <v/>
      </c>
      <c r="I5462" s="11" t="str">
        <f t="shared" si="341"/>
        <v/>
      </c>
      <c r="J5462" s="11" t="str">
        <f t="shared" si="342"/>
        <v/>
      </c>
      <c r="K5462" s="11">
        <f t="shared" si="343"/>
        <v>0</v>
      </c>
    </row>
    <row r="5463" spans="1:11" s="11" customFormat="1">
      <c r="A5463" s="32">
        <v>2018</v>
      </c>
      <c r="B5463" s="32">
        <v>55234</v>
      </c>
      <c r="C5463" s="33" t="s">
        <v>563</v>
      </c>
      <c r="D5463" s="33" t="s">
        <v>564</v>
      </c>
      <c r="E5463" s="34">
        <v>37823</v>
      </c>
      <c r="F5463" s="35">
        <v>1.02</v>
      </c>
      <c r="G5463" s="34">
        <v>485.3</v>
      </c>
      <c r="H5463" s="14">
        <f t="shared" si="340"/>
        <v>187226.11937999999</v>
      </c>
      <c r="I5463" s="11">
        <f t="shared" si="341"/>
        <v>37823</v>
      </c>
      <c r="J5463" s="11">
        <f t="shared" si="342"/>
        <v>38579.46</v>
      </c>
      <c r="K5463" s="11">
        <f t="shared" si="343"/>
        <v>0</v>
      </c>
    </row>
    <row r="5464" spans="1:11" s="11" customFormat="1">
      <c r="A5464" s="32">
        <v>2018</v>
      </c>
      <c r="B5464" s="32">
        <v>55236</v>
      </c>
      <c r="C5464" s="33" t="s">
        <v>563</v>
      </c>
      <c r="D5464" s="33" t="s">
        <v>564</v>
      </c>
      <c r="E5464" s="34">
        <v>65002</v>
      </c>
      <c r="F5464" s="35">
        <v>1.052</v>
      </c>
      <c r="G5464" s="34" t="s">
        <v>364</v>
      </c>
      <c r="H5464" s="14" t="str">
        <f t="shared" si="340"/>
        <v/>
      </c>
      <c r="I5464" s="11" t="str">
        <f t="shared" si="341"/>
        <v/>
      </c>
      <c r="J5464" s="11" t="str">
        <f t="shared" si="342"/>
        <v/>
      </c>
      <c r="K5464" s="11">
        <f t="shared" si="343"/>
        <v>0</v>
      </c>
    </row>
    <row r="5465" spans="1:11" s="11" customFormat="1">
      <c r="A5465" s="32">
        <v>2018</v>
      </c>
      <c r="B5465" s="32">
        <v>55237</v>
      </c>
      <c r="C5465" s="33" t="s">
        <v>563</v>
      </c>
      <c r="D5465" s="33" t="s">
        <v>564</v>
      </c>
      <c r="E5465" s="34">
        <v>107551</v>
      </c>
      <c r="F5465" s="35">
        <v>1.0109999999999999</v>
      </c>
      <c r="G5465" s="34" t="s">
        <v>364</v>
      </c>
      <c r="H5465" s="14" t="str">
        <f t="shared" si="340"/>
        <v/>
      </c>
      <c r="I5465" s="11" t="str">
        <f t="shared" si="341"/>
        <v/>
      </c>
      <c r="J5465" s="11" t="str">
        <f t="shared" si="342"/>
        <v/>
      </c>
      <c r="K5465" s="11">
        <f t="shared" si="343"/>
        <v>0</v>
      </c>
    </row>
    <row r="5466" spans="1:11" s="11" customFormat="1">
      <c r="A5466" s="32">
        <v>2018</v>
      </c>
      <c r="B5466" s="32">
        <v>55238</v>
      </c>
      <c r="C5466" s="33" t="s">
        <v>563</v>
      </c>
      <c r="D5466" s="33" t="s">
        <v>564</v>
      </c>
      <c r="E5466" s="34">
        <v>112894</v>
      </c>
      <c r="F5466" s="35">
        <v>1.05</v>
      </c>
      <c r="G5466" s="34" t="s">
        <v>364</v>
      </c>
      <c r="H5466" s="14" t="str">
        <f t="shared" si="340"/>
        <v/>
      </c>
      <c r="I5466" s="11" t="str">
        <f t="shared" si="341"/>
        <v/>
      </c>
      <c r="J5466" s="11" t="str">
        <f t="shared" si="342"/>
        <v/>
      </c>
      <c r="K5466" s="11">
        <f t="shared" si="343"/>
        <v>0</v>
      </c>
    </row>
    <row r="5467" spans="1:11" s="11" customFormat="1">
      <c r="A5467" s="32">
        <v>2018</v>
      </c>
      <c r="B5467" s="32">
        <v>55239</v>
      </c>
      <c r="C5467" s="33" t="s">
        <v>563</v>
      </c>
      <c r="D5467" s="33" t="s">
        <v>564</v>
      </c>
      <c r="E5467" s="34">
        <v>2646508</v>
      </c>
      <c r="F5467" s="35">
        <v>1.042</v>
      </c>
      <c r="G5467" s="34" t="s">
        <v>364</v>
      </c>
      <c r="H5467" s="14" t="str">
        <f t="shared" si="340"/>
        <v/>
      </c>
      <c r="I5467" s="11" t="str">
        <f t="shared" si="341"/>
        <v/>
      </c>
      <c r="J5467" s="11" t="str">
        <f t="shared" si="342"/>
        <v/>
      </c>
      <c r="K5467" s="11">
        <f t="shared" si="343"/>
        <v>0</v>
      </c>
    </row>
    <row r="5468" spans="1:11" s="11" customFormat="1">
      <c r="A5468" s="32">
        <v>2018</v>
      </c>
      <c r="B5468" s="32">
        <v>55241</v>
      </c>
      <c r="C5468" s="33" t="s">
        <v>563</v>
      </c>
      <c r="D5468" s="33" t="s">
        <v>564</v>
      </c>
      <c r="E5468" s="34">
        <v>1091034</v>
      </c>
      <c r="F5468" s="35">
        <v>1.022</v>
      </c>
      <c r="G5468" s="34" t="s">
        <v>364</v>
      </c>
      <c r="H5468" s="14" t="str">
        <f t="shared" si="340"/>
        <v/>
      </c>
      <c r="I5468" s="11" t="str">
        <f t="shared" si="341"/>
        <v/>
      </c>
      <c r="J5468" s="11" t="str">
        <f t="shared" si="342"/>
        <v/>
      </c>
      <c r="K5468" s="11">
        <f t="shared" si="343"/>
        <v>0</v>
      </c>
    </row>
    <row r="5469" spans="1:11" s="11" customFormat="1">
      <c r="A5469" s="32">
        <v>2018</v>
      </c>
      <c r="B5469" s="32">
        <v>55242</v>
      </c>
      <c r="C5469" s="33" t="s">
        <v>563</v>
      </c>
      <c r="D5469" s="33" t="s">
        <v>564</v>
      </c>
      <c r="E5469" s="34">
        <v>1035519</v>
      </c>
      <c r="F5469" s="35">
        <v>1.02</v>
      </c>
      <c r="G5469" s="34" t="s">
        <v>364</v>
      </c>
      <c r="H5469" s="14" t="str">
        <f t="shared" si="340"/>
        <v/>
      </c>
      <c r="I5469" s="11" t="str">
        <f t="shared" si="341"/>
        <v/>
      </c>
      <c r="J5469" s="11" t="str">
        <f t="shared" si="342"/>
        <v/>
      </c>
      <c r="K5469" s="11">
        <f t="shared" si="343"/>
        <v>0</v>
      </c>
    </row>
    <row r="5470" spans="1:11" s="11" customFormat="1">
      <c r="A5470" s="32">
        <v>2018</v>
      </c>
      <c r="B5470" s="32">
        <v>55243</v>
      </c>
      <c r="C5470" s="33" t="s">
        <v>563</v>
      </c>
      <c r="D5470" s="33" t="s">
        <v>564</v>
      </c>
      <c r="E5470" s="34">
        <v>32979</v>
      </c>
      <c r="F5470" s="35">
        <v>1.03</v>
      </c>
      <c r="G5470" s="34" t="s">
        <v>364</v>
      </c>
      <c r="H5470" s="14" t="str">
        <f t="shared" si="340"/>
        <v/>
      </c>
      <c r="I5470" s="11" t="str">
        <f t="shared" si="341"/>
        <v/>
      </c>
      <c r="J5470" s="11" t="str">
        <f t="shared" si="342"/>
        <v/>
      </c>
      <c r="K5470" s="11">
        <f t="shared" si="343"/>
        <v>0</v>
      </c>
    </row>
    <row r="5471" spans="1:11" s="11" customFormat="1">
      <c r="A5471" s="32">
        <v>2018</v>
      </c>
      <c r="B5471" s="32">
        <v>55244</v>
      </c>
      <c r="C5471" s="33" t="s">
        <v>563</v>
      </c>
      <c r="D5471" s="33" t="s">
        <v>564</v>
      </c>
      <c r="E5471" s="34">
        <v>62311</v>
      </c>
      <c r="F5471" s="35">
        <v>1.02</v>
      </c>
      <c r="G5471" s="34">
        <v>296.7</v>
      </c>
      <c r="H5471" s="14">
        <f t="shared" si="340"/>
        <v>188574.27174000003</v>
      </c>
      <c r="I5471" s="11">
        <f t="shared" si="341"/>
        <v>62311</v>
      </c>
      <c r="J5471" s="11">
        <f t="shared" si="342"/>
        <v>63557.22</v>
      </c>
      <c r="K5471" s="11">
        <f t="shared" si="343"/>
        <v>0</v>
      </c>
    </row>
    <row r="5472" spans="1:11" s="11" customFormat="1">
      <c r="A5472" s="32">
        <v>2018</v>
      </c>
      <c r="B5472" s="32">
        <v>55247</v>
      </c>
      <c r="C5472" s="33" t="s">
        <v>565</v>
      </c>
      <c r="D5472" s="33" t="s">
        <v>566</v>
      </c>
      <c r="E5472" s="34">
        <v>316</v>
      </c>
      <c r="F5472" s="35">
        <v>5.8</v>
      </c>
      <c r="G5472" s="34" t="s">
        <v>364</v>
      </c>
      <c r="H5472" s="14" t="str">
        <f t="shared" si="340"/>
        <v/>
      </c>
      <c r="I5472" s="11" t="str">
        <f t="shared" si="341"/>
        <v/>
      </c>
      <c r="J5472" s="11" t="str">
        <f t="shared" si="342"/>
        <v/>
      </c>
      <c r="K5472" s="11">
        <f t="shared" si="343"/>
        <v>0</v>
      </c>
    </row>
    <row r="5473" spans="1:11" s="11" customFormat="1">
      <c r="A5473" s="32">
        <v>2018</v>
      </c>
      <c r="B5473" s="32">
        <v>55247</v>
      </c>
      <c r="C5473" s="33" t="s">
        <v>563</v>
      </c>
      <c r="D5473" s="33" t="s">
        <v>564</v>
      </c>
      <c r="E5473" s="34">
        <v>204815</v>
      </c>
      <c r="F5473" s="35">
        <v>1.07</v>
      </c>
      <c r="G5473" s="34" t="s">
        <v>364</v>
      </c>
      <c r="H5473" s="14" t="str">
        <f t="shared" si="340"/>
        <v/>
      </c>
      <c r="I5473" s="11" t="str">
        <f t="shared" si="341"/>
        <v/>
      </c>
      <c r="J5473" s="11" t="str">
        <f t="shared" si="342"/>
        <v/>
      </c>
      <c r="K5473" s="11">
        <f t="shared" si="343"/>
        <v>0</v>
      </c>
    </row>
    <row r="5474" spans="1:11" s="11" customFormat="1">
      <c r="A5474" s="32">
        <v>2018</v>
      </c>
      <c r="B5474" s="32">
        <v>55248</v>
      </c>
      <c r="C5474" s="33" t="s">
        <v>563</v>
      </c>
      <c r="D5474" s="33" t="s">
        <v>564</v>
      </c>
      <c r="E5474" s="34">
        <v>395318</v>
      </c>
      <c r="F5474" s="35">
        <v>1.0669999999999999</v>
      </c>
      <c r="G5474" s="34" t="s">
        <v>364</v>
      </c>
      <c r="H5474" s="14" t="str">
        <f t="shared" si="340"/>
        <v/>
      </c>
      <c r="I5474" s="11" t="str">
        <f t="shared" si="341"/>
        <v/>
      </c>
      <c r="J5474" s="11" t="str">
        <f t="shared" si="342"/>
        <v/>
      </c>
      <c r="K5474" s="11">
        <f t="shared" si="343"/>
        <v>0</v>
      </c>
    </row>
    <row r="5475" spans="1:11" s="11" customFormat="1">
      <c r="A5475" s="32">
        <v>2018</v>
      </c>
      <c r="B5475" s="32">
        <v>55250</v>
      </c>
      <c r="C5475" s="33" t="s">
        <v>563</v>
      </c>
      <c r="D5475" s="33" t="s">
        <v>564</v>
      </c>
      <c r="E5475" s="34">
        <v>140303</v>
      </c>
      <c r="F5475" s="35">
        <v>1.07</v>
      </c>
      <c r="G5475" s="34" t="s">
        <v>364</v>
      </c>
      <c r="H5475" s="14" t="str">
        <f t="shared" si="340"/>
        <v/>
      </c>
      <c r="I5475" s="11" t="str">
        <f t="shared" si="341"/>
        <v/>
      </c>
      <c r="J5475" s="11" t="str">
        <f t="shared" si="342"/>
        <v/>
      </c>
      <c r="K5475" s="11">
        <f t="shared" si="343"/>
        <v>0</v>
      </c>
    </row>
    <row r="5476" spans="1:11" s="11" customFormat="1">
      <c r="A5476" s="32">
        <v>2018</v>
      </c>
      <c r="B5476" s="32">
        <v>55251</v>
      </c>
      <c r="C5476" s="33" t="s">
        <v>563</v>
      </c>
      <c r="D5476" s="33" t="s">
        <v>564</v>
      </c>
      <c r="E5476" s="34">
        <v>322059</v>
      </c>
      <c r="F5476" s="35">
        <v>1</v>
      </c>
      <c r="G5476" s="34">
        <v>419.4</v>
      </c>
      <c r="H5476" s="14">
        <f t="shared" si="340"/>
        <v>1350715.446</v>
      </c>
      <c r="I5476" s="11">
        <f t="shared" si="341"/>
        <v>322059</v>
      </c>
      <c r="J5476" s="11">
        <f t="shared" si="342"/>
        <v>322059</v>
      </c>
      <c r="K5476" s="11">
        <f t="shared" si="343"/>
        <v>0</v>
      </c>
    </row>
    <row r="5477" spans="1:11" s="11" customFormat="1">
      <c r="A5477" s="32">
        <v>2018</v>
      </c>
      <c r="B5477" s="32">
        <v>55253</v>
      </c>
      <c r="C5477" s="33" t="s">
        <v>563</v>
      </c>
      <c r="D5477" s="33" t="s">
        <v>564</v>
      </c>
      <c r="E5477" s="34">
        <v>60730</v>
      </c>
      <c r="F5477" s="35">
        <v>1.0649999999999999</v>
      </c>
      <c r="G5477" s="34" t="s">
        <v>364</v>
      </c>
      <c r="H5477" s="14" t="str">
        <f t="shared" si="340"/>
        <v/>
      </c>
      <c r="I5477" s="11" t="str">
        <f t="shared" si="341"/>
        <v/>
      </c>
      <c r="J5477" s="11" t="str">
        <f t="shared" si="342"/>
        <v/>
      </c>
      <c r="K5477" s="11">
        <f t="shared" si="343"/>
        <v>0</v>
      </c>
    </row>
    <row r="5478" spans="1:11" s="11" customFormat="1">
      <c r="A5478" s="32">
        <v>2018</v>
      </c>
      <c r="B5478" s="32">
        <v>55259</v>
      </c>
      <c r="C5478" s="33" t="s">
        <v>563</v>
      </c>
      <c r="D5478" s="33" t="s">
        <v>564</v>
      </c>
      <c r="E5478" s="34">
        <v>1847524</v>
      </c>
      <c r="F5478" s="35">
        <v>1.028</v>
      </c>
      <c r="G5478" s="34" t="s">
        <v>364</v>
      </c>
      <c r="H5478" s="14" t="str">
        <f t="shared" si="340"/>
        <v/>
      </c>
      <c r="I5478" s="11" t="str">
        <f t="shared" si="341"/>
        <v/>
      </c>
      <c r="J5478" s="11" t="str">
        <f t="shared" si="342"/>
        <v/>
      </c>
      <c r="K5478" s="11">
        <f t="shared" si="343"/>
        <v>0</v>
      </c>
    </row>
    <row r="5479" spans="1:11" s="11" customFormat="1">
      <c r="A5479" s="32">
        <v>2018</v>
      </c>
      <c r="B5479" s="32">
        <v>55267</v>
      </c>
      <c r="C5479" s="33" t="s">
        <v>565</v>
      </c>
      <c r="D5479" s="33" t="s">
        <v>566</v>
      </c>
      <c r="E5479" s="34">
        <v>147</v>
      </c>
      <c r="F5479" s="35">
        <v>5.8</v>
      </c>
      <c r="G5479" s="34" t="s">
        <v>364</v>
      </c>
      <c r="H5479" s="14" t="str">
        <f t="shared" si="340"/>
        <v/>
      </c>
      <c r="I5479" s="11" t="str">
        <f t="shared" si="341"/>
        <v/>
      </c>
      <c r="J5479" s="11" t="str">
        <f t="shared" si="342"/>
        <v/>
      </c>
      <c r="K5479" s="11">
        <f t="shared" si="343"/>
        <v>0</v>
      </c>
    </row>
    <row r="5480" spans="1:11" s="11" customFormat="1">
      <c r="A5480" s="32">
        <v>2018</v>
      </c>
      <c r="B5480" s="32">
        <v>55267</v>
      </c>
      <c r="C5480" s="33" t="s">
        <v>565</v>
      </c>
      <c r="D5480" s="33" t="s">
        <v>566</v>
      </c>
      <c r="E5480" s="34">
        <v>1851</v>
      </c>
      <c r="F5480" s="35">
        <v>5.8</v>
      </c>
      <c r="G5480" s="34" t="s">
        <v>364</v>
      </c>
      <c r="H5480" s="14" t="str">
        <f t="shared" si="340"/>
        <v/>
      </c>
      <c r="I5480" s="11" t="str">
        <f t="shared" si="341"/>
        <v/>
      </c>
      <c r="J5480" s="11" t="str">
        <f t="shared" si="342"/>
        <v/>
      </c>
      <c r="K5480" s="11">
        <f t="shared" si="343"/>
        <v>0</v>
      </c>
    </row>
    <row r="5481" spans="1:11" s="11" customFormat="1">
      <c r="A5481" s="32">
        <v>2018</v>
      </c>
      <c r="B5481" s="32">
        <v>55267</v>
      </c>
      <c r="C5481" s="33" t="s">
        <v>563</v>
      </c>
      <c r="D5481" s="33" t="s">
        <v>564</v>
      </c>
      <c r="E5481" s="34">
        <v>250336</v>
      </c>
      <c r="F5481" s="35">
        <v>1.03</v>
      </c>
      <c r="G5481" s="34" t="s">
        <v>364</v>
      </c>
      <c r="H5481" s="14" t="str">
        <f t="shared" si="340"/>
        <v/>
      </c>
      <c r="I5481" s="11" t="str">
        <f t="shared" si="341"/>
        <v/>
      </c>
      <c r="J5481" s="11" t="str">
        <f t="shared" si="342"/>
        <v/>
      </c>
      <c r="K5481" s="11">
        <f t="shared" si="343"/>
        <v>0</v>
      </c>
    </row>
    <row r="5482" spans="1:11" s="11" customFormat="1">
      <c r="A5482" s="32">
        <v>2018</v>
      </c>
      <c r="B5482" s="32">
        <v>55269</v>
      </c>
      <c r="C5482" s="33" t="s">
        <v>563</v>
      </c>
      <c r="D5482" s="33" t="s">
        <v>564</v>
      </c>
      <c r="E5482" s="34">
        <v>2231142</v>
      </c>
      <c r="F5482" s="35">
        <v>1</v>
      </c>
      <c r="G5482" s="34">
        <v>311.60000000000002</v>
      </c>
      <c r="H5482" s="14">
        <f t="shared" si="340"/>
        <v>6952238.4720000001</v>
      </c>
      <c r="I5482" s="11">
        <f t="shared" si="341"/>
        <v>2231142</v>
      </c>
      <c r="J5482" s="11">
        <f t="shared" si="342"/>
        <v>2231142</v>
      </c>
      <c r="K5482" s="11">
        <f t="shared" si="343"/>
        <v>0</v>
      </c>
    </row>
    <row r="5483" spans="1:11" s="11" customFormat="1">
      <c r="A5483" s="32">
        <v>2018</v>
      </c>
      <c r="B5483" s="32">
        <v>55270</v>
      </c>
      <c r="C5483" s="33" t="s">
        <v>563</v>
      </c>
      <c r="D5483" s="33" t="s">
        <v>564</v>
      </c>
      <c r="E5483" s="34">
        <v>1152404</v>
      </c>
      <c r="F5483" s="35">
        <v>1.0429999999999999</v>
      </c>
      <c r="G5483" s="34">
        <v>306.2</v>
      </c>
      <c r="H5483" s="14">
        <f t="shared" si="340"/>
        <v>3680393.4730639993</v>
      </c>
      <c r="I5483" s="11">
        <f t="shared" si="341"/>
        <v>1152404</v>
      </c>
      <c r="J5483" s="11">
        <f t="shared" si="342"/>
        <v>1201957.372</v>
      </c>
      <c r="K5483" s="11">
        <f t="shared" si="343"/>
        <v>0</v>
      </c>
    </row>
    <row r="5484" spans="1:11" s="11" customFormat="1">
      <c r="A5484" s="32">
        <v>2018</v>
      </c>
      <c r="B5484" s="32">
        <v>55279</v>
      </c>
      <c r="C5484" s="33" t="s">
        <v>563</v>
      </c>
      <c r="D5484" s="33" t="s">
        <v>564</v>
      </c>
      <c r="E5484" s="34">
        <v>3013</v>
      </c>
      <c r="F5484" s="35">
        <v>1</v>
      </c>
      <c r="G5484" s="34" t="s">
        <v>364</v>
      </c>
      <c r="H5484" s="14" t="str">
        <f t="shared" si="340"/>
        <v/>
      </c>
      <c r="I5484" s="11" t="str">
        <f t="shared" si="341"/>
        <v/>
      </c>
      <c r="J5484" s="11" t="str">
        <f t="shared" si="342"/>
        <v/>
      </c>
      <c r="K5484" s="11">
        <f t="shared" si="343"/>
        <v>0</v>
      </c>
    </row>
    <row r="5485" spans="1:11" s="11" customFormat="1">
      <c r="A5485" s="32">
        <v>2018</v>
      </c>
      <c r="B5485" s="32">
        <v>55281</v>
      </c>
      <c r="C5485" s="33" t="s">
        <v>563</v>
      </c>
      <c r="D5485" s="33" t="s">
        <v>564</v>
      </c>
      <c r="E5485" s="34">
        <v>48046</v>
      </c>
      <c r="F5485" s="35">
        <v>1.0349999999999999</v>
      </c>
      <c r="G5485" s="34" t="s">
        <v>364</v>
      </c>
      <c r="H5485" s="14" t="str">
        <f t="shared" si="340"/>
        <v/>
      </c>
      <c r="I5485" s="11" t="str">
        <f t="shared" si="341"/>
        <v/>
      </c>
      <c r="J5485" s="11" t="str">
        <f t="shared" si="342"/>
        <v/>
      </c>
      <c r="K5485" s="11">
        <f t="shared" si="343"/>
        <v>0</v>
      </c>
    </row>
    <row r="5486" spans="1:11" s="11" customFormat="1">
      <c r="A5486" s="32">
        <v>2018</v>
      </c>
      <c r="B5486" s="32">
        <v>55283</v>
      </c>
      <c r="C5486" s="33" t="s">
        <v>563</v>
      </c>
      <c r="D5486" s="33" t="s">
        <v>564</v>
      </c>
      <c r="E5486" s="34">
        <v>1334667</v>
      </c>
      <c r="F5486" s="35">
        <v>1.1140000000000001</v>
      </c>
      <c r="G5486" s="34">
        <v>304.60000000000002</v>
      </c>
      <c r="H5486" s="14">
        <f t="shared" si="340"/>
        <v>4528850.7897480009</v>
      </c>
      <c r="I5486" s="11">
        <f t="shared" si="341"/>
        <v>1334667</v>
      </c>
      <c r="J5486" s="11">
        <f t="shared" si="342"/>
        <v>1486819.0380000002</v>
      </c>
      <c r="K5486" s="11">
        <f t="shared" si="343"/>
        <v>0</v>
      </c>
    </row>
    <row r="5487" spans="1:11" s="11" customFormat="1">
      <c r="A5487" s="32">
        <v>2018</v>
      </c>
      <c r="B5487" s="32">
        <v>55284</v>
      </c>
      <c r="C5487" s="33" t="s">
        <v>563</v>
      </c>
      <c r="D5487" s="33" t="s">
        <v>564</v>
      </c>
      <c r="E5487" s="34">
        <v>531</v>
      </c>
      <c r="F5487" s="35">
        <v>1.07</v>
      </c>
      <c r="G5487" s="34" t="s">
        <v>364</v>
      </c>
      <c r="H5487" s="14" t="str">
        <f t="shared" si="340"/>
        <v/>
      </c>
      <c r="I5487" s="11" t="str">
        <f t="shared" si="341"/>
        <v/>
      </c>
      <c r="J5487" s="11" t="str">
        <f t="shared" si="342"/>
        <v/>
      </c>
      <c r="K5487" s="11">
        <f t="shared" si="343"/>
        <v>0</v>
      </c>
    </row>
    <row r="5488" spans="1:11" s="11" customFormat="1">
      <c r="A5488" s="32">
        <v>2018</v>
      </c>
      <c r="B5488" s="32">
        <v>55284</v>
      </c>
      <c r="C5488" s="33" t="s">
        <v>563</v>
      </c>
      <c r="D5488" s="33" t="s">
        <v>564</v>
      </c>
      <c r="E5488" s="34">
        <v>1237</v>
      </c>
      <c r="F5488" s="35">
        <v>1.07</v>
      </c>
      <c r="G5488" s="34" t="s">
        <v>364</v>
      </c>
      <c r="H5488" s="14" t="str">
        <f t="shared" si="340"/>
        <v/>
      </c>
      <c r="I5488" s="11" t="str">
        <f t="shared" si="341"/>
        <v/>
      </c>
      <c r="J5488" s="11" t="str">
        <f t="shared" si="342"/>
        <v/>
      </c>
      <c r="K5488" s="11">
        <f t="shared" si="343"/>
        <v>0</v>
      </c>
    </row>
    <row r="5489" spans="1:11" s="11" customFormat="1">
      <c r="A5489" s="32">
        <v>2018</v>
      </c>
      <c r="B5489" s="32">
        <v>55284</v>
      </c>
      <c r="C5489" s="33" t="s">
        <v>563</v>
      </c>
      <c r="D5489" s="33" t="s">
        <v>564</v>
      </c>
      <c r="E5489" s="34">
        <v>1591</v>
      </c>
      <c r="F5489" s="35">
        <v>1.07</v>
      </c>
      <c r="G5489" s="34" t="s">
        <v>364</v>
      </c>
      <c r="H5489" s="14" t="str">
        <f t="shared" si="340"/>
        <v/>
      </c>
      <c r="I5489" s="11" t="str">
        <f t="shared" si="341"/>
        <v/>
      </c>
      <c r="J5489" s="11" t="str">
        <f t="shared" si="342"/>
        <v/>
      </c>
      <c r="K5489" s="11">
        <f t="shared" si="343"/>
        <v>0</v>
      </c>
    </row>
    <row r="5490" spans="1:11" s="11" customFormat="1">
      <c r="A5490" s="32">
        <v>2018</v>
      </c>
      <c r="B5490" s="32">
        <v>55284</v>
      </c>
      <c r="C5490" s="33" t="s">
        <v>563</v>
      </c>
      <c r="D5490" s="33" t="s">
        <v>564</v>
      </c>
      <c r="E5490" s="34">
        <v>4696</v>
      </c>
      <c r="F5490" s="35">
        <v>1.08</v>
      </c>
      <c r="G5490" s="34" t="s">
        <v>364</v>
      </c>
      <c r="H5490" s="14" t="str">
        <f t="shared" si="340"/>
        <v/>
      </c>
      <c r="I5490" s="11" t="str">
        <f t="shared" si="341"/>
        <v/>
      </c>
      <c r="J5490" s="11" t="str">
        <f t="shared" si="342"/>
        <v/>
      </c>
      <c r="K5490" s="11">
        <f t="shared" si="343"/>
        <v>0</v>
      </c>
    </row>
    <row r="5491" spans="1:11" s="11" customFormat="1">
      <c r="A5491" s="32">
        <v>2018</v>
      </c>
      <c r="B5491" s="32">
        <v>55284</v>
      </c>
      <c r="C5491" s="33" t="s">
        <v>563</v>
      </c>
      <c r="D5491" s="33" t="s">
        <v>564</v>
      </c>
      <c r="E5491" s="34">
        <v>6111</v>
      </c>
      <c r="F5491" s="35">
        <v>1.1100000000000001</v>
      </c>
      <c r="G5491" s="34" t="s">
        <v>364</v>
      </c>
      <c r="H5491" s="14" t="str">
        <f t="shared" si="340"/>
        <v/>
      </c>
      <c r="I5491" s="11" t="str">
        <f t="shared" si="341"/>
        <v/>
      </c>
      <c r="J5491" s="11" t="str">
        <f t="shared" si="342"/>
        <v/>
      </c>
      <c r="K5491" s="11">
        <f t="shared" si="343"/>
        <v>0</v>
      </c>
    </row>
    <row r="5492" spans="1:11" s="11" customFormat="1">
      <c r="A5492" s="32">
        <v>2018</v>
      </c>
      <c r="B5492" s="32">
        <v>55284</v>
      </c>
      <c r="C5492" s="33" t="s">
        <v>563</v>
      </c>
      <c r="D5492" s="33" t="s">
        <v>564</v>
      </c>
      <c r="E5492" s="34">
        <v>12235</v>
      </c>
      <c r="F5492" s="35">
        <v>1.08</v>
      </c>
      <c r="G5492" s="34" t="s">
        <v>364</v>
      </c>
      <c r="H5492" s="14" t="str">
        <f t="shared" si="340"/>
        <v/>
      </c>
      <c r="I5492" s="11" t="str">
        <f t="shared" si="341"/>
        <v/>
      </c>
      <c r="J5492" s="11" t="str">
        <f t="shared" si="342"/>
        <v/>
      </c>
      <c r="K5492" s="11">
        <f t="shared" si="343"/>
        <v>0</v>
      </c>
    </row>
    <row r="5493" spans="1:11" s="11" customFormat="1">
      <c r="A5493" s="32">
        <v>2018</v>
      </c>
      <c r="B5493" s="32">
        <v>55284</v>
      </c>
      <c r="C5493" s="33" t="s">
        <v>563</v>
      </c>
      <c r="D5493" s="33" t="s">
        <v>564</v>
      </c>
      <c r="E5493" s="34">
        <v>13924</v>
      </c>
      <c r="F5493" s="35">
        <v>1.0900000000000001</v>
      </c>
      <c r="G5493" s="34" t="s">
        <v>364</v>
      </c>
      <c r="H5493" s="14" t="str">
        <f t="shared" si="340"/>
        <v/>
      </c>
      <c r="I5493" s="11" t="str">
        <f t="shared" si="341"/>
        <v/>
      </c>
      <c r="J5493" s="11" t="str">
        <f t="shared" si="342"/>
        <v/>
      </c>
      <c r="K5493" s="11">
        <f t="shared" si="343"/>
        <v>0</v>
      </c>
    </row>
    <row r="5494" spans="1:11" s="11" customFormat="1">
      <c r="A5494" s="32">
        <v>2018</v>
      </c>
      <c r="B5494" s="32">
        <v>55284</v>
      </c>
      <c r="C5494" s="33" t="s">
        <v>563</v>
      </c>
      <c r="D5494" s="33" t="s">
        <v>564</v>
      </c>
      <c r="E5494" s="34">
        <v>17089</v>
      </c>
      <c r="F5494" s="35">
        <v>1.1000000000000001</v>
      </c>
      <c r="G5494" s="34" t="s">
        <v>364</v>
      </c>
      <c r="H5494" s="14" t="str">
        <f t="shared" si="340"/>
        <v/>
      </c>
      <c r="I5494" s="11" t="str">
        <f t="shared" si="341"/>
        <v/>
      </c>
      <c r="J5494" s="11" t="str">
        <f t="shared" si="342"/>
        <v/>
      </c>
      <c r="K5494" s="11">
        <f t="shared" si="343"/>
        <v>0</v>
      </c>
    </row>
    <row r="5495" spans="1:11" s="11" customFormat="1">
      <c r="A5495" s="32">
        <v>2018</v>
      </c>
      <c r="B5495" s="32">
        <v>55284</v>
      </c>
      <c r="C5495" s="33" t="s">
        <v>563</v>
      </c>
      <c r="D5495" s="33" t="s">
        <v>564</v>
      </c>
      <c r="E5495" s="34">
        <v>20230</v>
      </c>
      <c r="F5495" s="35">
        <v>1.08</v>
      </c>
      <c r="G5495" s="34" t="s">
        <v>364</v>
      </c>
      <c r="H5495" s="14" t="str">
        <f t="shared" si="340"/>
        <v/>
      </c>
      <c r="I5495" s="11" t="str">
        <f t="shared" si="341"/>
        <v/>
      </c>
      <c r="J5495" s="11" t="str">
        <f t="shared" si="342"/>
        <v/>
      </c>
      <c r="K5495" s="11">
        <f t="shared" si="343"/>
        <v>0</v>
      </c>
    </row>
    <row r="5496" spans="1:11" s="11" customFormat="1">
      <c r="A5496" s="32">
        <v>2018</v>
      </c>
      <c r="B5496" s="32">
        <v>55284</v>
      </c>
      <c r="C5496" s="33" t="s">
        <v>563</v>
      </c>
      <c r="D5496" s="33" t="s">
        <v>564</v>
      </c>
      <c r="E5496" s="34">
        <v>22149</v>
      </c>
      <c r="F5496" s="35">
        <v>1.08</v>
      </c>
      <c r="G5496" s="34" t="s">
        <v>364</v>
      </c>
      <c r="H5496" s="14" t="str">
        <f t="shared" si="340"/>
        <v/>
      </c>
      <c r="I5496" s="11" t="str">
        <f t="shared" si="341"/>
        <v/>
      </c>
      <c r="J5496" s="11" t="str">
        <f t="shared" si="342"/>
        <v/>
      </c>
      <c r="K5496" s="11">
        <f t="shared" si="343"/>
        <v>0</v>
      </c>
    </row>
    <row r="5497" spans="1:11" s="11" customFormat="1">
      <c r="A5497" s="32">
        <v>2018</v>
      </c>
      <c r="B5497" s="32">
        <v>55284</v>
      </c>
      <c r="C5497" s="33" t="s">
        <v>563</v>
      </c>
      <c r="D5497" s="33" t="s">
        <v>564</v>
      </c>
      <c r="E5497" s="34">
        <v>27790</v>
      </c>
      <c r="F5497" s="35">
        <v>1.08</v>
      </c>
      <c r="G5497" s="34" t="s">
        <v>364</v>
      </c>
      <c r="H5497" s="14" t="str">
        <f t="shared" si="340"/>
        <v/>
      </c>
      <c r="I5497" s="11" t="str">
        <f t="shared" si="341"/>
        <v/>
      </c>
      <c r="J5497" s="11" t="str">
        <f t="shared" si="342"/>
        <v/>
      </c>
      <c r="K5497" s="11">
        <f t="shared" si="343"/>
        <v>0</v>
      </c>
    </row>
    <row r="5498" spans="1:11" s="11" customFormat="1">
      <c r="A5498" s="32">
        <v>2018</v>
      </c>
      <c r="B5498" s="32">
        <v>55284</v>
      </c>
      <c r="C5498" s="33" t="s">
        <v>563</v>
      </c>
      <c r="D5498" s="33" t="s">
        <v>564</v>
      </c>
      <c r="E5498" s="34">
        <v>35214</v>
      </c>
      <c r="F5498" s="35">
        <v>1.08</v>
      </c>
      <c r="G5498" s="34" t="s">
        <v>364</v>
      </c>
      <c r="H5498" s="14" t="str">
        <f t="shared" si="340"/>
        <v/>
      </c>
      <c r="I5498" s="11" t="str">
        <f t="shared" si="341"/>
        <v/>
      </c>
      <c r="J5498" s="11" t="str">
        <f t="shared" si="342"/>
        <v/>
      </c>
      <c r="K5498" s="11">
        <f t="shared" si="343"/>
        <v>0</v>
      </c>
    </row>
    <row r="5499" spans="1:11" s="11" customFormat="1">
      <c r="A5499" s="32">
        <v>2018</v>
      </c>
      <c r="B5499" s="32">
        <v>55285</v>
      </c>
      <c r="C5499" s="33" t="s">
        <v>563</v>
      </c>
      <c r="D5499" s="33" t="s">
        <v>564</v>
      </c>
      <c r="E5499" s="34">
        <v>98812</v>
      </c>
      <c r="F5499" s="35">
        <v>1.06</v>
      </c>
      <c r="G5499" s="34" t="s">
        <v>364</v>
      </c>
      <c r="H5499" s="14" t="str">
        <f t="shared" si="340"/>
        <v/>
      </c>
      <c r="I5499" s="11" t="str">
        <f t="shared" si="341"/>
        <v/>
      </c>
      <c r="J5499" s="11" t="str">
        <f t="shared" si="342"/>
        <v/>
      </c>
      <c r="K5499" s="11">
        <f t="shared" si="343"/>
        <v>0</v>
      </c>
    </row>
    <row r="5500" spans="1:11" s="11" customFormat="1">
      <c r="A5500" s="32">
        <v>2018</v>
      </c>
      <c r="B5500" s="32">
        <v>55286</v>
      </c>
      <c r="C5500" s="33" t="s">
        <v>563</v>
      </c>
      <c r="D5500" s="33" t="s">
        <v>564</v>
      </c>
      <c r="E5500" s="34">
        <v>91174</v>
      </c>
      <c r="F5500" s="35">
        <v>1.03</v>
      </c>
      <c r="G5500" s="34" t="s">
        <v>364</v>
      </c>
      <c r="H5500" s="14" t="str">
        <f t="shared" si="340"/>
        <v/>
      </c>
      <c r="I5500" s="11" t="str">
        <f t="shared" si="341"/>
        <v/>
      </c>
      <c r="J5500" s="11" t="str">
        <f t="shared" si="342"/>
        <v/>
      </c>
      <c r="K5500" s="11">
        <f t="shared" si="343"/>
        <v>0</v>
      </c>
    </row>
    <row r="5501" spans="1:11" s="11" customFormat="1">
      <c r="A5501" s="32">
        <v>2018</v>
      </c>
      <c r="B5501" s="32">
        <v>55292</v>
      </c>
      <c r="C5501" s="33" t="s">
        <v>563</v>
      </c>
      <c r="D5501" s="33" t="s">
        <v>564</v>
      </c>
      <c r="E5501" s="34">
        <v>647612</v>
      </c>
      <c r="F5501" s="35">
        <v>1.0469999999999999</v>
      </c>
      <c r="G5501" s="34" t="s">
        <v>364</v>
      </c>
      <c r="H5501" s="14" t="str">
        <f t="shared" si="340"/>
        <v/>
      </c>
      <c r="I5501" s="11" t="str">
        <f t="shared" si="341"/>
        <v/>
      </c>
      <c r="J5501" s="11" t="str">
        <f t="shared" si="342"/>
        <v/>
      </c>
      <c r="K5501" s="11">
        <f t="shared" si="343"/>
        <v>0</v>
      </c>
    </row>
    <row r="5502" spans="1:11" s="11" customFormat="1">
      <c r="A5502" s="32">
        <v>2018</v>
      </c>
      <c r="B5502" s="32">
        <v>55293</v>
      </c>
      <c r="C5502" s="33" t="s">
        <v>563</v>
      </c>
      <c r="D5502" s="33" t="s">
        <v>564</v>
      </c>
      <c r="E5502" s="34">
        <v>2262387</v>
      </c>
      <c r="F5502" s="35">
        <v>1.0529999999999999</v>
      </c>
      <c r="G5502" s="34" t="s">
        <v>364</v>
      </c>
      <c r="H5502" s="14" t="str">
        <f t="shared" si="340"/>
        <v/>
      </c>
      <c r="I5502" s="11" t="str">
        <f t="shared" si="341"/>
        <v/>
      </c>
      <c r="J5502" s="11" t="str">
        <f t="shared" si="342"/>
        <v/>
      </c>
      <c r="K5502" s="11">
        <f t="shared" si="343"/>
        <v>0</v>
      </c>
    </row>
    <row r="5503" spans="1:11" s="11" customFormat="1">
      <c r="A5503" s="32">
        <v>2018</v>
      </c>
      <c r="B5503" s="32">
        <v>55294</v>
      </c>
      <c r="C5503" s="33" t="s">
        <v>563</v>
      </c>
      <c r="D5503" s="33" t="s">
        <v>564</v>
      </c>
      <c r="E5503" s="34">
        <v>339171</v>
      </c>
      <c r="F5503" s="35">
        <v>1.0289999999999999</v>
      </c>
      <c r="G5503" s="34" t="s">
        <v>364</v>
      </c>
      <c r="H5503" s="14" t="str">
        <f t="shared" si="340"/>
        <v/>
      </c>
      <c r="I5503" s="11" t="str">
        <f t="shared" si="341"/>
        <v/>
      </c>
      <c r="J5503" s="11" t="str">
        <f t="shared" si="342"/>
        <v/>
      </c>
      <c r="K5503" s="11">
        <f t="shared" si="343"/>
        <v>0</v>
      </c>
    </row>
    <row r="5504" spans="1:11" s="11" customFormat="1">
      <c r="A5504" s="32">
        <v>2018</v>
      </c>
      <c r="B5504" s="32">
        <v>55295</v>
      </c>
      <c r="C5504" s="33" t="s">
        <v>563</v>
      </c>
      <c r="D5504" s="33" t="s">
        <v>564</v>
      </c>
      <c r="E5504" s="34">
        <v>1175328</v>
      </c>
      <c r="F5504" s="35">
        <v>1.0449999999999999</v>
      </c>
      <c r="G5504" s="34" t="s">
        <v>364</v>
      </c>
      <c r="H5504" s="14" t="str">
        <f t="shared" si="340"/>
        <v/>
      </c>
      <c r="I5504" s="11" t="str">
        <f t="shared" si="341"/>
        <v/>
      </c>
      <c r="J5504" s="11" t="str">
        <f t="shared" si="342"/>
        <v/>
      </c>
      <c r="K5504" s="11">
        <f t="shared" si="343"/>
        <v>0</v>
      </c>
    </row>
    <row r="5505" spans="1:11" s="11" customFormat="1">
      <c r="A5505" s="32">
        <v>2018</v>
      </c>
      <c r="B5505" s="32">
        <v>55296</v>
      </c>
      <c r="C5505" s="33" t="s">
        <v>563</v>
      </c>
      <c r="D5505" s="33" t="s">
        <v>564</v>
      </c>
      <c r="E5505" s="34">
        <v>10896</v>
      </c>
      <c r="F5505" s="35">
        <v>1.04</v>
      </c>
      <c r="G5505" s="34" t="s">
        <v>364</v>
      </c>
      <c r="H5505" s="14" t="str">
        <f t="shared" si="340"/>
        <v/>
      </c>
      <c r="I5505" s="11" t="str">
        <f t="shared" si="341"/>
        <v/>
      </c>
      <c r="J5505" s="11" t="str">
        <f t="shared" si="342"/>
        <v/>
      </c>
      <c r="K5505" s="11">
        <f t="shared" si="343"/>
        <v>0</v>
      </c>
    </row>
    <row r="5506" spans="1:11" s="11" customFormat="1">
      <c r="A5506" s="32">
        <v>2018</v>
      </c>
      <c r="B5506" s="32">
        <v>55297</v>
      </c>
      <c r="C5506" s="33" t="s">
        <v>563</v>
      </c>
      <c r="D5506" s="33" t="s">
        <v>564</v>
      </c>
      <c r="E5506" s="34">
        <v>4527579</v>
      </c>
      <c r="F5506" s="35">
        <v>1.0569999999999999</v>
      </c>
      <c r="G5506" s="34" t="s">
        <v>364</v>
      </c>
      <c r="H5506" s="14" t="str">
        <f t="shared" si="340"/>
        <v/>
      </c>
      <c r="I5506" s="11" t="str">
        <f t="shared" si="341"/>
        <v/>
      </c>
      <c r="J5506" s="11" t="str">
        <f t="shared" si="342"/>
        <v/>
      </c>
      <c r="K5506" s="11">
        <f t="shared" si="343"/>
        <v>0</v>
      </c>
    </row>
    <row r="5507" spans="1:11" s="11" customFormat="1">
      <c r="A5507" s="32">
        <v>2018</v>
      </c>
      <c r="B5507" s="32">
        <v>55298</v>
      </c>
      <c r="C5507" s="33" t="s">
        <v>563</v>
      </c>
      <c r="D5507" s="33" t="s">
        <v>564</v>
      </c>
      <c r="E5507" s="34">
        <v>3708077</v>
      </c>
      <c r="F5507" s="35">
        <v>1.0249999999999999</v>
      </c>
      <c r="G5507" s="34" t="s">
        <v>364</v>
      </c>
      <c r="H5507" s="14" t="str">
        <f t="shared" si="340"/>
        <v/>
      </c>
      <c r="I5507" s="11" t="str">
        <f t="shared" si="341"/>
        <v/>
      </c>
      <c r="J5507" s="11" t="str">
        <f t="shared" si="342"/>
        <v/>
      </c>
      <c r="K5507" s="11">
        <f t="shared" si="343"/>
        <v>0</v>
      </c>
    </row>
    <row r="5508" spans="1:11" s="11" customFormat="1">
      <c r="A5508" s="32">
        <v>2018</v>
      </c>
      <c r="B5508" s="32">
        <v>55299</v>
      </c>
      <c r="C5508" s="33" t="s">
        <v>563</v>
      </c>
      <c r="D5508" s="33" t="s">
        <v>564</v>
      </c>
      <c r="E5508" s="34">
        <v>2642678</v>
      </c>
      <c r="F5508" s="35">
        <v>1.0329999999999999</v>
      </c>
      <c r="G5508" s="34" t="s">
        <v>364</v>
      </c>
      <c r="H5508" s="14" t="str">
        <f t="shared" si="340"/>
        <v/>
      </c>
      <c r="I5508" s="11" t="str">
        <f t="shared" si="341"/>
        <v/>
      </c>
      <c r="J5508" s="11" t="str">
        <f t="shared" si="342"/>
        <v/>
      </c>
      <c r="K5508" s="11">
        <f t="shared" si="343"/>
        <v>0</v>
      </c>
    </row>
    <row r="5509" spans="1:11" s="11" customFormat="1">
      <c r="A5509" s="32">
        <v>2018</v>
      </c>
      <c r="B5509" s="32">
        <v>55304</v>
      </c>
      <c r="C5509" s="33" t="s">
        <v>563</v>
      </c>
      <c r="D5509" s="33" t="s">
        <v>564</v>
      </c>
      <c r="E5509" s="34">
        <v>49229</v>
      </c>
      <c r="F5509" s="35">
        <v>1.0209999999999999</v>
      </c>
      <c r="G5509" s="34" t="s">
        <v>364</v>
      </c>
      <c r="H5509" s="14" t="str">
        <f t="shared" si="340"/>
        <v/>
      </c>
      <c r="I5509" s="11" t="str">
        <f t="shared" si="341"/>
        <v/>
      </c>
      <c r="J5509" s="11" t="str">
        <f t="shared" si="342"/>
        <v/>
      </c>
      <c r="K5509" s="11">
        <f t="shared" si="343"/>
        <v>0</v>
      </c>
    </row>
    <row r="5510" spans="1:11" s="11" customFormat="1">
      <c r="A5510" s="32">
        <v>2018</v>
      </c>
      <c r="B5510" s="32">
        <v>55306</v>
      </c>
      <c r="C5510" s="33" t="s">
        <v>563</v>
      </c>
      <c r="D5510" s="33" t="s">
        <v>564</v>
      </c>
      <c r="E5510" s="34">
        <v>523959</v>
      </c>
      <c r="F5510" s="35">
        <v>1.022</v>
      </c>
      <c r="G5510" s="34">
        <v>320.7</v>
      </c>
      <c r="H5510" s="14">
        <f t="shared" ref="H5510:H5573" si="344">IF(I5510="","",G5510/100*F5510*E5510)</f>
        <v>1717303.9162859998</v>
      </c>
      <c r="I5510" s="11">
        <f t="shared" ref="I5510:I5573" si="345">IF(OR(G5510=".",F5510=".",E5510="."),"",E5510)</f>
        <v>523959</v>
      </c>
      <c r="J5510" s="11">
        <f t="shared" ref="J5510:J5573" si="346">IF(I5510="","",F5510*I5510)</f>
        <v>535486.098</v>
      </c>
      <c r="K5510" s="11">
        <f t="shared" ref="K5510:K5573" si="347">IF(C5510="LIG",1,0)</f>
        <v>0</v>
      </c>
    </row>
    <row r="5511" spans="1:11" s="11" customFormat="1">
      <c r="A5511" s="32">
        <v>2018</v>
      </c>
      <c r="B5511" s="32">
        <v>55313</v>
      </c>
      <c r="C5511" s="33" t="s">
        <v>563</v>
      </c>
      <c r="D5511" s="33" t="s">
        <v>564</v>
      </c>
      <c r="E5511" s="34">
        <v>1972776</v>
      </c>
      <c r="F5511" s="35">
        <v>1.03</v>
      </c>
      <c r="G5511" s="34" t="s">
        <v>364</v>
      </c>
      <c r="H5511" s="14" t="str">
        <f t="shared" si="344"/>
        <v/>
      </c>
      <c r="I5511" s="11" t="str">
        <f t="shared" si="345"/>
        <v/>
      </c>
      <c r="J5511" s="11" t="str">
        <f t="shared" si="346"/>
        <v/>
      </c>
      <c r="K5511" s="11">
        <f t="shared" si="347"/>
        <v>0</v>
      </c>
    </row>
    <row r="5512" spans="1:11" s="11" customFormat="1">
      <c r="A5512" s="32">
        <v>2018</v>
      </c>
      <c r="B5512" s="32">
        <v>55317</v>
      </c>
      <c r="C5512" s="33" t="s">
        <v>565</v>
      </c>
      <c r="D5512" s="33" t="s">
        <v>566</v>
      </c>
      <c r="E5512" s="34">
        <v>10715</v>
      </c>
      <c r="F5512" s="35">
        <v>5.7409999999999997</v>
      </c>
      <c r="G5512" s="34" t="s">
        <v>364</v>
      </c>
      <c r="H5512" s="14" t="str">
        <f t="shared" si="344"/>
        <v/>
      </c>
      <c r="I5512" s="11" t="str">
        <f t="shared" si="345"/>
        <v/>
      </c>
      <c r="J5512" s="11" t="str">
        <f t="shared" si="346"/>
        <v/>
      </c>
      <c r="K5512" s="11">
        <f t="shared" si="347"/>
        <v>0</v>
      </c>
    </row>
    <row r="5513" spans="1:11" s="11" customFormat="1">
      <c r="A5513" s="32">
        <v>2018</v>
      </c>
      <c r="B5513" s="32">
        <v>55317</v>
      </c>
      <c r="C5513" s="33" t="s">
        <v>563</v>
      </c>
      <c r="D5513" s="33" t="s">
        <v>564</v>
      </c>
      <c r="E5513" s="34">
        <v>2534637</v>
      </c>
      <c r="F5513" s="35">
        <v>1.0289999999999999</v>
      </c>
      <c r="G5513" s="34" t="s">
        <v>364</v>
      </c>
      <c r="H5513" s="14" t="str">
        <f t="shared" si="344"/>
        <v/>
      </c>
      <c r="I5513" s="11" t="str">
        <f t="shared" si="345"/>
        <v/>
      </c>
      <c r="J5513" s="11" t="str">
        <f t="shared" si="346"/>
        <v/>
      </c>
      <c r="K5513" s="11">
        <f t="shared" si="347"/>
        <v>0</v>
      </c>
    </row>
    <row r="5514" spans="1:11" s="11" customFormat="1">
      <c r="A5514" s="32">
        <v>2018</v>
      </c>
      <c r="B5514" s="32">
        <v>55320</v>
      </c>
      <c r="C5514" s="33" t="s">
        <v>563</v>
      </c>
      <c r="D5514" s="33" t="s">
        <v>564</v>
      </c>
      <c r="E5514" s="34">
        <v>510000</v>
      </c>
      <c r="F5514" s="35">
        <v>1.002</v>
      </c>
      <c r="G5514" s="34" t="s">
        <v>364</v>
      </c>
      <c r="H5514" s="14" t="str">
        <f t="shared" si="344"/>
        <v/>
      </c>
      <c r="I5514" s="11" t="str">
        <f t="shared" si="345"/>
        <v/>
      </c>
      <c r="J5514" s="11" t="str">
        <f t="shared" si="346"/>
        <v/>
      </c>
      <c r="K5514" s="11">
        <f t="shared" si="347"/>
        <v>0</v>
      </c>
    </row>
    <row r="5515" spans="1:11" s="11" customFormat="1">
      <c r="A5515" s="32">
        <v>2018</v>
      </c>
      <c r="B5515" s="32">
        <v>55322</v>
      </c>
      <c r="C5515" s="33" t="s">
        <v>563</v>
      </c>
      <c r="D5515" s="33" t="s">
        <v>564</v>
      </c>
      <c r="E5515" s="34">
        <v>3860128</v>
      </c>
      <c r="F5515" s="35">
        <v>1.0349999999999999</v>
      </c>
      <c r="G5515" s="34">
        <v>346.3</v>
      </c>
      <c r="H5515" s="14">
        <f t="shared" si="344"/>
        <v>13835490.07824</v>
      </c>
      <c r="I5515" s="11">
        <f t="shared" si="345"/>
        <v>3860128</v>
      </c>
      <c r="J5515" s="11">
        <f t="shared" si="346"/>
        <v>3995232.4799999995</v>
      </c>
      <c r="K5515" s="11">
        <f t="shared" si="347"/>
        <v>0</v>
      </c>
    </row>
    <row r="5516" spans="1:11" s="11" customFormat="1">
      <c r="A5516" s="32">
        <v>2018</v>
      </c>
      <c r="B5516" s="32">
        <v>55327</v>
      </c>
      <c r="C5516" s="33" t="s">
        <v>563</v>
      </c>
      <c r="D5516" s="33" t="s">
        <v>564</v>
      </c>
      <c r="E5516" s="34">
        <v>2810361</v>
      </c>
      <c r="F5516" s="35">
        <v>1.0349999999999999</v>
      </c>
      <c r="G5516" s="34" t="s">
        <v>364</v>
      </c>
      <c r="H5516" s="14" t="str">
        <f t="shared" si="344"/>
        <v/>
      </c>
      <c r="I5516" s="11" t="str">
        <f t="shared" si="345"/>
        <v/>
      </c>
      <c r="J5516" s="11" t="str">
        <f t="shared" si="346"/>
        <v/>
      </c>
      <c r="K5516" s="11">
        <f t="shared" si="347"/>
        <v>0</v>
      </c>
    </row>
    <row r="5517" spans="1:11" s="11" customFormat="1">
      <c r="A5517" s="32">
        <v>2018</v>
      </c>
      <c r="B5517" s="32">
        <v>55328</v>
      </c>
      <c r="C5517" s="33" t="s">
        <v>563</v>
      </c>
      <c r="D5517" s="33" t="s">
        <v>564</v>
      </c>
      <c r="E5517" s="34">
        <v>1525203</v>
      </c>
      <c r="F5517" s="35">
        <v>1.04</v>
      </c>
      <c r="G5517" s="34" t="s">
        <v>364</v>
      </c>
      <c r="H5517" s="14" t="str">
        <f t="shared" si="344"/>
        <v/>
      </c>
      <c r="I5517" s="11" t="str">
        <f t="shared" si="345"/>
        <v/>
      </c>
      <c r="J5517" s="11" t="str">
        <f t="shared" si="346"/>
        <v/>
      </c>
      <c r="K5517" s="11">
        <f t="shared" si="347"/>
        <v>0</v>
      </c>
    </row>
    <row r="5518" spans="1:11" s="11" customFormat="1">
      <c r="A5518" s="32">
        <v>2018</v>
      </c>
      <c r="B5518" s="32">
        <v>55332</v>
      </c>
      <c r="C5518" s="33" t="s">
        <v>563</v>
      </c>
      <c r="D5518" s="33" t="s">
        <v>564</v>
      </c>
      <c r="E5518" s="34">
        <v>305</v>
      </c>
      <c r="F5518" s="35">
        <v>1.03</v>
      </c>
      <c r="G5518" s="34" t="s">
        <v>364</v>
      </c>
      <c r="H5518" s="14" t="str">
        <f t="shared" si="344"/>
        <v/>
      </c>
      <c r="I5518" s="11" t="str">
        <f t="shared" si="345"/>
        <v/>
      </c>
      <c r="J5518" s="11" t="str">
        <f t="shared" si="346"/>
        <v/>
      </c>
      <c r="K5518" s="11">
        <f t="shared" si="347"/>
        <v>0</v>
      </c>
    </row>
    <row r="5519" spans="1:11" s="11" customFormat="1">
      <c r="A5519" s="32">
        <v>2018</v>
      </c>
      <c r="B5519" s="32">
        <v>55332</v>
      </c>
      <c r="C5519" s="33" t="s">
        <v>563</v>
      </c>
      <c r="D5519" s="33" t="s">
        <v>564</v>
      </c>
      <c r="E5519" s="34">
        <v>31188</v>
      </c>
      <c r="F5519" s="35">
        <v>1.034</v>
      </c>
      <c r="G5519" s="34" t="s">
        <v>364</v>
      </c>
      <c r="H5519" s="14" t="str">
        <f t="shared" si="344"/>
        <v/>
      </c>
      <c r="I5519" s="11" t="str">
        <f t="shared" si="345"/>
        <v/>
      </c>
      <c r="J5519" s="11" t="str">
        <f t="shared" si="346"/>
        <v/>
      </c>
      <c r="K5519" s="11">
        <f t="shared" si="347"/>
        <v>0</v>
      </c>
    </row>
    <row r="5520" spans="1:11" s="11" customFormat="1">
      <c r="A5520" s="32">
        <v>2018</v>
      </c>
      <c r="B5520" s="32">
        <v>55332</v>
      </c>
      <c r="C5520" s="33" t="s">
        <v>563</v>
      </c>
      <c r="D5520" s="33" t="s">
        <v>564</v>
      </c>
      <c r="E5520" s="34">
        <v>64532</v>
      </c>
      <c r="F5520" s="35">
        <v>1.03</v>
      </c>
      <c r="G5520" s="34" t="s">
        <v>364</v>
      </c>
      <c r="H5520" s="14" t="str">
        <f t="shared" si="344"/>
        <v/>
      </c>
      <c r="I5520" s="11" t="str">
        <f t="shared" si="345"/>
        <v/>
      </c>
      <c r="J5520" s="11" t="str">
        <f t="shared" si="346"/>
        <v/>
      </c>
      <c r="K5520" s="11">
        <f t="shared" si="347"/>
        <v>0</v>
      </c>
    </row>
    <row r="5521" spans="1:11" s="11" customFormat="1">
      <c r="A5521" s="32">
        <v>2018</v>
      </c>
      <c r="B5521" s="32">
        <v>55333</v>
      </c>
      <c r="C5521" s="33" t="s">
        <v>563</v>
      </c>
      <c r="D5521" s="33" t="s">
        <v>564</v>
      </c>
      <c r="E5521" s="34">
        <v>701643</v>
      </c>
      <c r="F5521" s="35">
        <v>0.93200000000000005</v>
      </c>
      <c r="G5521" s="34" t="s">
        <v>364</v>
      </c>
      <c r="H5521" s="14" t="str">
        <f t="shared" si="344"/>
        <v/>
      </c>
      <c r="I5521" s="11" t="str">
        <f t="shared" si="345"/>
        <v/>
      </c>
      <c r="J5521" s="11" t="str">
        <f t="shared" si="346"/>
        <v/>
      </c>
      <c r="K5521" s="11">
        <f t="shared" si="347"/>
        <v>0</v>
      </c>
    </row>
    <row r="5522" spans="1:11" s="11" customFormat="1">
      <c r="A5522" s="32">
        <v>2018</v>
      </c>
      <c r="B5522" s="32">
        <v>55334</v>
      </c>
      <c r="C5522" s="33" t="s">
        <v>563</v>
      </c>
      <c r="D5522" s="33" t="s">
        <v>564</v>
      </c>
      <c r="E5522" s="34">
        <v>4304</v>
      </c>
      <c r="F5522" s="35">
        <v>1.036</v>
      </c>
      <c r="G5522" s="34">
        <v>324.10000000000002</v>
      </c>
      <c r="H5522" s="14">
        <f t="shared" si="344"/>
        <v>14451.437504000001</v>
      </c>
      <c r="I5522" s="11">
        <f t="shared" si="345"/>
        <v>4304</v>
      </c>
      <c r="J5522" s="11">
        <f t="shared" si="346"/>
        <v>4458.9440000000004</v>
      </c>
      <c r="K5522" s="11">
        <f t="shared" si="347"/>
        <v>0</v>
      </c>
    </row>
    <row r="5523" spans="1:11" s="11" customFormat="1">
      <c r="A5523" s="32">
        <v>2018</v>
      </c>
      <c r="B5523" s="32">
        <v>55337</v>
      </c>
      <c r="C5523" s="33" t="s">
        <v>563</v>
      </c>
      <c r="D5523" s="33" t="s">
        <v>564</v>
      </c>
      <c r="E5523" s="34">
        <v>3136570</v>
      </c>
      <c r="F5523" s="35">
        <v>1.04</v>
      </c>
      <c r="G5523" s="34" t="s">
        <v>364</v>
      </c>
      <c r="H5523" s="14" t="str">
        <f t="shared" si="344"/>
        <v/>
      </c>
      <c r="I5523" s="11" t="str">
        <f t="shared" si="345"/>
        <v/>
      </c>
      <c r="J5523" s="11" t="str">
        <f t="shared" si="346"/>
        <v/>
      </c>
      <c r="K5523" s="11">
        <f t="shared" si="347"/>
        <v>0</v>
      </c>
    </row>
    <row r="5524" spans="1:11" s="11" customFormat="1">
      <c r="A5524" s="32">
        <v>2018</v>
      </c>
      <c r="B5524" s="32">
        <v>55340</v>
      </c>
      <c r="C5524" s="33" t="s">
        <v>565</v>
      </c>
      <c r="D5524" s="33" t="s">
        <v>566</v>
      </c>
      <c r="E5524" s="34">
        <v>107</v>
      </c>
      <c r="F5524" s="35">
        <v>5.88</v>
      </c>
      <c r="G5524" s="34">
        <v>1390</v>
      </c>
      <c r="H5524" s="14">
        <f t="shared" si="344"/>
        <v>8745.3240000000005</v>
      </c>
      <c r="I5524" s="11">
        <f t="shared" si="345"/>
        <v>107</v>
      </c>
      <c r="J5524" s="11">
        <f t="shared" si="346"/>
        <v>629.16</v>
      </c>
      <c r="K5524" s="11">
        <f t="shared" si="347"/>
        <v>0</v>
      </c>
    </row>
    <row r="5525" spans="1:11" s="11" customFormat="1">
      <c r="A5525" s="32">
        <v>2018</v>
      </c>
      <c r="B5525" s="32">
        <v>55340</v>
      </c>
      <c r="C5525" s="33" t="s">
        <v>563</v>
      </c>
      <c r="D5525" s="33" t="s">
        <v>564</v>
      </c>
      <c r="E5525" s="34">
        <v>119</v>
      </c>
      <c r="F5525" s="35">
        <v>1.028</v>
      </c>
      <c r="G5525" s="34">
        <v>419.9</v>
      </c>
      <c r="H5525" s="14">
        <f t="shared" si="344"/>
        <v>513.67206799999997</v>
      </c>
      <c r="I5525" s="11">
        <f t="shared" si="345"/>
        <v>119</v>
      </c>
      <c r="J5525" s="11">
        <f t="shared" si="346"/>
        <v>122.33200000000001</v>
      </c>
      <c r="K5525" s="11">
        <f t="shared" si="347"/>
        <v>0</v>
      </c>
    </row>
    <row r="5526" spans="1:11" s="11" customFormat="1">
      <c r="A5526" s="32">
        <v>2018</v>
      </c>
      <c r="B5526" s="32">
        <v>55340</v>
      </c>
      <c r="C5526" s="33" t="s">
        <v>563</v>
      </c>
      <c r="D5526" s="33" t="s">
        <v>564</v>
      </c>
      <c r="E5526" s="34">
        <v>395796</v>
      </c>
      <c r="F5526" s="35">
        <v>1.028</v>
      </c>
      <c r="G5526" s="34">
        <v>254.7</v>
      </c>
      <c r="H5526" s="14">
        <f t="shared" si="344"/>
        <v>1036318.9995359998</v>
      </c>
      <c r="I5526" s="11">
        <f t="shared" si="345"/>
        <v>395796</v>
      </c>
      <c r="J5526" s="11">
        <f t="shared" si="346"/>
        <v>406878.288</v>
      </c>
      <c r="K5526" s="11">
        <f t="shared" si="347"/>
        <v>0</v>
      </c>
    </row>
    <row r="5527" spans="1:11" s="11" customFormat="1">
      <c r="A5527" s="32">
        <v>2018</v>
      </c>
      <c r="B5527" s="32">
        <v>55340</v>
      </c>
      <c r="C5527" s="33" t="s">
        <v>563</v>
      </c>
      <c r="D5527" s="33" t="s">
        <v>564</v>
      </c>
      <c r="E5527" s="34">
        <v>130</v>
      </c>
      <c r="F5527" s="35">
        <v>1.028</v>
      </c>
      <c r="G5527" s="34">
        <v>323.39999999999998</v>
      </c>
      <c r="H5527" s="14">
        <f t="shared" si="344"/>
        <v>432.19176000000004</v>
      </c>
      <c r="I5527" s="11">
        <f t="shared" si="345"/>
        <v>130</v>
      </c>
      <c r="J5527" s="11">
        <f t="shared" si="346"/>
        <v>133.64000000000001</v>
      </c>
      <c r="K5527" s="11">
        <f t="shared" si="347"/>
        <v>0</v>
      </c>
    </row>
    <row r="5528" spans="1:11" s="11" customFormat="1">
      <c r="A5528" s="32">
        <v>2018</v>
      </c>
      <c r="B5528" s="32">
        <v>55340</v>
      </c>
      <c r="C5528" s="33" t="s">
        <v>563</v>
      </c>
      <c r="D5528" s="33" t="s">
        <v>564</v>
      </c>
      <c r="E5528" s="34">
        <v>1001</v>
      </c>
      <c r="F5528" s="35">
        <v>1.028</v>
      </c>
      <c r="G5528" s="34">
        <v>332.2</v>
      </c>
      <c r="H5528" s="14">
        <f t="shared" si="344"/>
        <v>3418.431016</v>
      </c>
      <c r="I5528" s="11">
        <f t="shared" si="345"/>
        <v>1001</v>
      </c>
      <c r="J5528" s="11">
        <f t="shared" si="346"/>
        <v>1029.028</v>
      </c>
      <c r="K5528" s="11">
        <f t="shared" si="347"/>
        <v>0</v>
      </c>
    </row>
    <row r="5529" spans="1:11" s="11" customFormat="1">
      <c r="A5529" s="32">
        <v>2018</v>
      </c>
      <c r="B5529" s="32">
        <v>55340</v>
      </c>
      <c r="C5529" s="33" t="s">
        <v>563</v>
      </c>
      <c r="D5529" s="33" t="s">
        <v>564</v>
      </c>
      <c r="E5529" s="34">
        <v>1719</v>
      </c>
      <c r="F5529" s="35">
        <v>1.028</v>
      </c>
      <c r="G5529" s="34">
        <v>303.10000000000002</v>
      </c>
      <c r="H5529" s="14">
        <f t="shared" si="344"/>
        <v>5356.1770920000008</v>
      </c>
      <c r="I5529" s="11">
        <f t="shared" si="345"/>
        <v>1719</v>
      </c>
      <c r="J5529" s="11">
        <f t="shared" si="346"/>
        <v>1767.1320000000001</v>
      </c>
      <c r="K5529" s="11">
        <f t="shared" si="347"/>
        <v>0</v>
      </c>
    </row>
    <row r="5530" spans="1:11" s="11" customFormat="1">
      <c r="A5530" s="32">
        <v>2018</v>
      </c>
      <c r="B5530" s="32">
        <v>55340</v>
      </c>
      <c r="C5530" s="33" t="s">
        <v>563</v>
      </c>
      <c r="D5530" s="33" t="s">
        <v>564</v>
      </c>
      <c r="E5530" s="34">
        <v>6525</v>
      </c>
      <c r="F5530" s="35">
        <v>1.028</v>
      </c>
      <c r="G5530" s="34">
        <v>344.6</v>
      </c>
      <c r="H5530" s="14">
        <f t="shared" si="344"/>
        <v>23114.734199999999</v>
      </c>
      <c r="I5530" s="11">
        <f t="shared" si="345"/>
        <v>6525</v>
      </c>
      <c r="J5530" s="11">
        <f t="shared" si="346"/>
        <v>6707.7</v>
      </c>
      <c r="K5530" s="11">
        <f t="shared" si="347"/>
        <v>0</v>
      </c>
    </row>
    <row r="5531" spans="1:11" s="11" customFormat="1">
      <c r="A5531" s="32">
        <v>2018</v>
      </c>
      <c r="B5531" s="32">
        <v>55340</v>
      </c>
      <c r="C5531" s="33" t="s">
        <v>563</v>
      </c>
      <c r="D5531" s="33" t="s">
        <v>564</v>
      </c>
      <c r="E5531" s="34">
        <v>8075</v>
      </c>
      <c r="F5531" s="35">
        <v>1.028</v>
      </c>
      <c r="G5531" s="34">
        <v>408.5</v>
      </c>
      <c r="H5531" s="14">
        <f t="shared" si="344"/>
        <v>33909.993499999997</v>
      </c>
      <c r="I5531" s="11">
        <f t="shared" si="345"/>
        <v>8075</v>
      </c>
      <c r="J5531" s="11">
        <f t="shared" si="346"/>
        <v>8301.1</v>
      </c>
      <c r="K5531" s="11">
        <f t="shared" si="347"/>
        <v>0</v>
      </c>
    </row>
    <row r="5532" spans="1:11" s="11" customFormat="1">
      <c r="A5532" s="32">
        <v>2018</v>
      </c>
      <c r="B5532" s="32">
        <v>55340</v>
      </c>
      <c r="C5532" s="33" t="s">
        <v>563</v>
      </c>
      <c r="D5532" s="33" t="s">
        <v>564</v>
      </c>
      <c r="E5532" s="34">
        <v>13275</v>
      </c>
      <c r="F5532" s="35">
        <v>1.028</v>
      </c>
      <c r="G5532" s="34">
        <v>332.8</v>
      </c>
      <c r="H5532" s="14">
        <f t="shared" si="344"/>
        <v>45416.217600000004</v>
      </c>
      <c r="I5532" s="11">
        <f t="shared" si="345"/>
        <v>13275</v>
      </c>
      <c r="J5532" s="11">
        <f t="shared" si="346"/>
        <v>13646.7</v>
      </c>
      <c r="K5532" s="11">
        <f t="shared" si="347"/>
        <v>0</v>
      </c>
    </row>
    <row r="5533" spans="1:11" s="11" customFormat="1">
      <c r="A5533" s="32">
        <v>2018</v>
      </c>
      <c r="B5533" s="32">
        <v>55340</v>
      </c>
      <c r="C5533" s="33" t="s">
        <v>563</v>
      </c>
      <c r="D5533" s="33" t="s">
        <v>564</v>
      </c>
      <c r="E5533" s="34">
        <v>16627</v>
      </c>
      <c r="F5533" s="35">
        <v>1.028</v>
      </c>
      <c r="G5533" s="34">
        <v>268</v>
      </c>
      <c r="H5533" s="14">
        <f t="shared" si="344"/>
        <v>45808.050080000001</v>
      </c>
      <c r="I5533" s="11">
        <f t="shared" si="345"/>
        <v>16627</v>
      </c>
      <c r="J5533" s="11">
        <f t="shared" si="346"/>
        <v>17092.556</v>
      </c>
      <c r="K5533" s="11">
        <f t="shared" si="347"/>
        <v>0</v>
      </c>
    </row>
    <row r="5534" spans="1:11" s="11" customFormat="1">
      <c r="A5534" s="32">
        <v>2018</v>
      </c>
      <c r="B5534" s="32">
        <v>55340</v>
      </c>
      <c r="C5534" s="33" t="s">
        <v>563</v>
      </c>
      <c r="D5534" s="33" t="s">
        <v>564</v>
      </c>
      <c r="E5534" s="34">
        <v>32576</v>
      </c>
      <c r="F5534" s="35">
        <v>1.028</v>
      </c>
      <c r="G5534" s="34">
        <v>254.3</v>
      </c>
      <c r="H5534" s="14">
        <f t="shared" si="344"/>
        <v>85160.309504000019</v>
      </c>
      <c r="I5534" s="11">
        <f t="shared" si="345"/>
        <v>32576</v>
      </c>
      <c r="J5534" s="11">
        <f t="shared" si="346"/>
        <v>33488.128000000004</v>
      </c>
      <c r="K5534" s="11">
        <f t="shared" si="347"/>
        <v>0</v>
      </c>
    </row>
    <row r="5535" spans="1:11" s="11" customFormat="1">
      <c r="A5535" s="32">
        <v>2018</v>
      </c>
      <c r="B5535" s="32">
        <v>55340</v>
      </c>
      <c r="C5535" s="33" t="s">
        <v>563</v>
      </c>
      <c r="D5535" s="33" t="s">
        <v>564</v>
      </c>
      <c r="E5535" s="34">
        <v>36021</v>
      </c>
      <c r="F5535" s="35">
        <v>1.028</v>
      </c>
      <c r="G5535" s="34">
        <v>324.10000000000002</v>
      </c>
      <c r="H5535" s="14">
        <f t="shared" si="344"/>
        <v>120012.89470800001</v>
      </c>
      <c r="I5535" s="11">
        <f t="shared" si="345"/>
        <v>36021</v>
      </c>
      <c r="J5535" s="11">
        <f t="shared" si="346"/>
        <v>37029.588000000003</v>
      </c>
      <c r="K5535" s="11">
        <f t="shared" si="347"/>
        <v>0</v>
      </c>
    </row>
    <row r="5536" spans="1:11" s="11" customFormat="1">
      <c r="A5536" s="32">
        <v>2018</v>
      </c>
      <c r="B5536" s="32">
        <v>55340</v>
      </c>
      <c r="C5536" s="33" t="s">
        <v>563</v>
      </c>
      <c r="D5536" s="33" t="s">
        <v>564</v>
      </c>
      <c r="E5536" s="34">
        <v>41691</v>
      </c>
      <c r="F5536" s="35">
        <v>1.028</v>
      </c>
      <c r="G5536" s="34">
        <v>285.89999999999998</v>
      </c>
      <c r="H5536" s="14">
        <f t="shared" si="344"/>
        <v>122532.01693200001</v>
      </c>
      <c r="I5536" s="11">
        <f t="shared" si="345"/>
        <v>41691</v>
      </c>
      <c r="J5536" s="11">
        <f t="shared" si="346"/>
        <v>42858.347999999998</v>
      </c>
      <c r="K5536" s="11">
        <f t="shared" si="347"/>
        <v>0</v>
      </c>
    </row>
    <row r="5537" spans="1:11" s="11" customFormat="1">
      <c r="A5537" s="32">
        <v>2018</v>
      </c>
      <c r="B5537" s="32">
        <v>55340</v>
      </c>
      <c r="C5537" s="33" t="s">
        <v>563</v>
      </c>
      <c r="D5537" s="33" t="s">
        <v>564</v>
      </c>
      <c r="E5537" s="34">
        <v>89022</v>
      </c>
      <c r="F5537" s="35">
        <v>1.028</v>
      </c>
      <c r="G5537" s="34">
        <v>360.7</v>
      </c>
      <c r="H5537" s="14">
        <f t="shared" si="344"/>
        <v>330093.21991199994</v>
      </c>
      <c r="I5537" s="11">
        <f t="shared" si="345"/>
        <v>89022</v>
      </c>
      <c r="J5537" s="11">
        <f t="shared" si="346"/>
        <v>91514.616000000009</v>
      </c>
      <c r="K5537" s="11">
        <f t="shared" si="347"/>
        <v>0</v>
      </c>
    </row>
    <row r="5538" spans="1:11" s="11" customFormat="1">
      <c r="A5538" s="32">
        <v>2018</v>
      </c>
      <c r="B5538" s="32">
        <v>55340</v>
      </c>
      <c r="C5538" s="33" t="s">
        <v>563</v>
      </c>
      <c r="D5538" s="33" t="s">
        <v>564</v>
      </c>
      <c r="E5538" s="34">
        <v>106267</v>
      </c>
      <c r="F5538" s="35">
        <v>1.028</v>
      </c>
      <c r="G5538" s="34">
        <v>235.4</v>
      </c>
      <c r="H5538" s="14">
        <f t="shared" si="344"/>
        <v>257156.788504</v>
      </c>
      <c r="I5538" s="11">
        <f t="shared" si="345"/>
        <v>106267</v>
      </c>
      <c r="J5538" s="11">
        <f t="shared" si="346"/>
        <v>109242.47600000001</v>
      </c>
      <c r="K5538" s="11">
        <f t="shared" si="347"/>
        <v>0</v>
      </c>
    </row>
    <row r="5539" spans="1:11" s="11" customFormat="1">
      <c r="A5539" s="32">
        <v>2018</v>
      </c>
      <c r="B5539" s="32">
        <v>55340</v>
      </c>
      <c r="C5539" s="33" t="s">
        <v>563</v>
      </c>
      <c r="D5539" s="33" t="s">
        <v>564</v>
      </c>
      <c r="E5539" s="34">
        <v>300532</v>
      </c>
      <c r="F5539" s="35">
        <v>1.028</v>
      </c>
      <c r="G5539" s="34">
        <v>260.8</v>
      </c>
      <c r="H5539" s="14">
        <f t="shared" si="344"/>
        <v>805733.5047680001</v>
      </c>
      <c r="I5539" s="11">
        <f t="shared" si="345"/>
        <v>300532</v>
      </c>
      <c r="J5539" s="11">
        <f t="shared" si="346"/>
        <v>308946.89600000001</v>
      </c>
      <c r="K5539" s="11">
        <f t="shared" si="347"/>
        <v>0</v>
      </c>
    </row>
    <row r="5540" spans="1:11" s="11" customFormat="1">
      <c r="A5540" s="32">
        <v>2018</v>
      </c>
      <c r="B5540" s="32">
        <v>55340</v>
      </c>
      <c r="C5540" s="33" t="s">
        <v>563</v>
      </c>
      <c r="D5540" s="33" t="s">
        <v>564</v>
      </c>
      <c r="E5540" s="34">
        <v>126</v>
      </c>
      <c r="F5540" s="35">
        <v>1.028</v>
      </c>
      <c r="G5540" s="34">
        <v>296.2</v>
      </c>
      <c r="H5540" s="14">
        <f t="shared" si="344"/>
        <v>383.66193599999997</v>
      </c>
      <c r="I5540" s="11">
        <f t="shared" si="345"/>
        <v>126</v>
      </c>
      <c r="J5540" s="11">
        <f t="shared" si="346"/>
        <v>129.52799999999999</v>
      </c>
      <c r="K5540" s="11">
        <f t="shared" si="347"/>
        <v>0</v>
      </c>
    </row>
    <row r="5541" spans="1:11" s="11" customFormat="1">
      <c r="A5541" s="32">
        <v>2018</v>
      </c>
      <c r="B5541" s="32">
        <v>55343</v>
      </c>
      <c r="C5541" s="33" t="s">
        <v>563</v>
      </c>
      <c r="D5541" s="33" t="s">
        <v>564</v>
      </c>
      <c r="E5541" s="34">
        <v>668182</v>
      </c>
      <c r="F5541" s="35">
        <v>1.06</v>
      </c>
      <c r="G5541" s="34">
        <v>214</v>
      </c>
      <c r="H5541" s="14">
        <f t="shared" si="344"/>
        <v>1515704.0488000002</v>
      </c>
      <c r="I5541" s="11">
        <f t="shared" si="345"/>
        <v>668182</v>
      </c>
      <c r="J5541" s="11">
        <f t="shared" si="346"/>
        <v>708272.92</v>
      </c>
      <c r="K5541" s="11">
        <f t="shared" si="347"/>
        <v>0</v>
      </c>
    </row>
    <row r="5542" spans="1:11" s="11" customFormat="1">
      <c r="A5542" s="32">
        <v>2018</v>
      </c>
      <c r="B5542" s="32">
        <v>55343</v>
      </c>
      <c r="C5542" s="33" t="s">
        <v>563</v>
      </c>
      <c r="D5542" s="33" t="s">
        <v>564</v>
      </c>
      <c r="E5542" s="34">
        <v>220597</v>
      </c>
      <c r="F5542" s="35">
        <v>1.06</v>
      </c>
      <c r="G5542" s="34">
        <v>239</v>
      </c>
      <c r="H5542" s="14">
        <f t="shared" si="344"/>
        <v>558860.43980000005</v>
      </c>
      <c r="I5542" s="11">
        <f t="shared" si="345"/>
        <v>220597</v>
      </c>
      <c r="J5542" s="11">
        <f t="shared" si="346"/>
        <v>233832.82</v>
      </c>
      <c r="K5542" s="11">
        <f t="shared" si="347"/>
        <v>0</v>
      </c>
    </row>
    <row r="5543" spans="1:11" s="11" customFormat="1">
      <c r="A5543" s="32">
        <v>2018</v>
      </c>
      <c r="B5543" s="32">
        <v>55343</v>
      </c>
      <c r="C5543" s="33" t="s">
        <v>563</v>
      </c>
      <c r="D5543" s="33" t="s">
        <v>564</v>
      </c>
      <c r="E5543" s="34">
        <v>521567</v>
      </c>
      <c r="F5543" s="35">
        <v>1.06</v>
      </c>
      <c r="G5543" s="34">
        <v>260</v>
      </c>
      <c r="H5543" s="14">
        <f t="shared" si="344"/>
        <v>1437438.6520000002</v>
      </c>
      <c r="I5543" s="11">
        <f t="shared" si="345"/>
        <v>521567</v>
      </c>
      <c r="J5543" s="11">
        <f t="shared" si="346"/>
        <v>552861.02</v>
      </c>
      <c r="K5543" s="11">
        <f t="shared" si="347"/>
        <v>0</v>
      </c>
    </row>
    <row r="5544" spans="1:11" s="11" customFormat="1">
      <c r="A5544" s="32">
        <v>2018</v>
      </c>
      <c r="B5544" s="32">
        <v>55345</v>
      </c>
      <c r="C5544" s="33" t="s">
        <v>563</v>
      </c>
      <c r="D5544" s="33" t="s">
        <v>564</v>
      </c>
      <c r="E5544" s="34">
        <v>182004</v>
      </c>
      <c r="F5544" s="35">
        <v>1.044</v>
      </c>
      <c r="G5544" s="34" t="s">
        <v>364</v>
      </c>
      <c r="H5544" s="14" t="str">
        <f t="shared" si="344"/>
        <v/>
      </c>
      <c r="I5544" s="11" t="str">
        <f t="shared" si="345"/>
        <v/>
      </c>
      <c r="J5544" s="11" t="str">
        <f t="shared" si="346"/>
        <v/>
      </c>
      <c r="K5544" s="11">
        <f t="shared" si="347"/>
        <v>0</v>
      </c>
    </row>
    <row r="5545" spans="1:11" s="11" customFormat="1">
      <c r="A5545" s="32">
        <v>2018</v>
      </c>
      <c r="B5545" s="32">
        <v>55347</v>
      </c>
      <c r="C5545" s="33" t="s">
        <v>563</v>
      </c>
      <c r="D5545" s="33" t="s">
        <v>564</v>
      </c>
      <c r="E5545" s="34">
        <v>8138</v>
      </c>
      <c r="F5545" s="35">
        <v>1.03</v>
      </c>
      <c r="G5545" s="34" t="s">
        <v>364</v>
      </c>
      <c r="H5545" s="14" t="str">
        <f t="shared" si="344"/>
        <v/>
      </c>
      <c r="I5545" s="11" t="str">
        <f t="shared" si="345"/>
        <v/>
      </c>
      <c r="J5545" s="11" t="str">
        <f t="shared" si="346"/>
        <v/>
      </c>
      <c r="K5545" s="11">
        <f t="shared" si="347"/>
        <v>0</v>
      </c>
    </row>
    <row r="5546" spans="1:11" s="11" customFormat="1">
      <c r="A5546" s="32">
        <v>2018</v>
      </c>
      <c r="B5546" s="32">
        <v>55348</v>
      </c>
      <c r="C5546" s="33" t="s">
        <v>563</v>
      </c>
      <c r="D5546" s="33" t="s">
        <v>564</v>
      </c>
      <c r="E5546" s="34">
        <v>460077</v>
      </c>
      <c r="F5546" s="35">
        <v>1.0589999999999999</v>
      </c>
      <c r="G5546" s="34" t="s">
        <v>364</v>
      </c>
      <c r="H5546" s="14" t="str">
        <f t="shared" si="344"/>
        <v/>
      </c>
      <c r="I5546" s="11" t="str">
        <f t="shared" si="345"/>
        <v/>
      </c>
      <c r="J5546" s="11" t="str">
        <f t="shared" si="346"/>
        <v/>
      </c>
      <c r="K5546" s="11">
        <f t="shared" si="347"/>
        <v>0</v>
      </c>
    </row>
    <row r="5547" spans="1:11" s="11" customFormat="1">
      <c r="A5547" s="32">
        <v>2018</v>
      </c>
      <c r="B5547" s="32">
        <v>55349</v>
      </c>
      <c r="C5547" s="33" t="s">
        <v>565</v>
      </c>
      <c r="D5547" s="33" t="s">
        <v>566</v>
      </c>
      <c r="E5547" s="34">
        <v>5937</v>
      </c>
      <c r="F5547" s="35">
        <v>5.71</v>
      </c>
      <c r="G5547" s="34" t="s">
        <v>364</v>
      </c>
      <c r="H5547" s="14" t="str">
        <f t="shared" si="344"/>
        <v/>
      </c>
      <c r="I5547" s="11" t="str">
        <f t="shared" si="345"/>
        <v/>
      </c>
      <c r="J5547" s="11" t="str">
        <f t="shared" si="346"/>
        <v/>
      </c>
      <c r="K5547" s="11">
        <f t="shared" si="347"/>
        <v>0</v>
      </c>
    </row>
    <row r="5548" spans="1:11" s="11" customFormat="1">
      <c r="A5548" s="32">
        <v>2018</v>
      </c>
      <c r="B5548" s="32">
        <v>55349</v>
      </c>
      <c r="C5548" s="33" t="s">
        <v>563</v>
      </c>
      <c r="D5548" s="33" t="s">
        <v>564</v>
      </c>
      <c r="E5548" s="34">
        <v>13500</v>
      </c>
      <c r="F5548" s="35">
        <v>1.0900000000000001</v>
      </c>
      <c r="G5548" s="34" t="s">
        <v>364</v>
      </c>
      <c r="H5548" s="14" t="str">
        <f t="shared" si="344"/>
        <v/>
      </c>
      <c r="I5548" s="11" t="str">
        <f t="shared" si="345"/>
        <v/>
      </c>
      <c r="J5548" s="11" t="str">
        <f t="shared" si="346"/>
        <v/>
      </c>
      <c r="K5548" s="11">
        <f t="shared" si="347"/>
        <v>0</v>
      </c>
    </row>
    <row r="5549" spans="1:11" s="11" customFormat="1">
      <c r="A5549" s="32">
        <v>2018</v>
      </c>
      <c r="B5549" s="32">
        <v>55350</v>
      </c>
      <c r="C5549" s="33" t="s">
        <v>563</v>
      </c>
      <c r="D5549" s="33" t="s">
        <v>564</v>
      </c>
      <c r="E5549" s="34">
        <v>965737</v>
      </c>
      <c r="F5549" s="35">
        <v>1.0620000000000001</v>
      </c>
      <c r="G5549" s="34">
        <v>242.6</v>
      </c>
      <c r="H5549" s="14">
        <f t="shared" si="344"/>
        <v>2488136.3956440003</v>
      </c>
      <c r="I5549" s="11">
        <f t="shared" si="345"/>
        <v>965737</v>
      </c>
      <c r="J5549" s="11">
        <f t="shared" si="346"/>
        <v>1025612.694</v>
      </c>
      <c r="K5549" s="11">
        <f t="shared" si="347"/>
        <v>0</v>
      </c>
    </row>
    <row r="5550" spans="1:11" s="11" customFormat="1">
      <c r="A5550" s="32">
        <v>2018</v>
      </c>
      <c r="B5550" s="32">
        <v>55350</v>
      </c>
      <c r="C5550" s="33" t="s">
        <v>563</v>
      </c>
      <c r="D5550" s="33" t="s">
        <v>564</v>
      </c>
      <c r="E5550" s="34">
        <v>559684</v>
      </c>
      <c r="F5550" s="35">
        <v>1.0620000000000001</v>
      </c>
      <c r="G5550" s="34">
        <v>237.5</v>
      </c>
      <c r="H5550" s="14">
        <f t="shared" si="344"/>
        <v>1411662.969</v>
      </c>
      <c r="I5550" s="11">
        <f t="shared" si="345"/>
        <v>559684</v>
      </c>
      <c r="J5550" s="11">
        <f t="shared" si="346"/>
        <v>594384.40800000005</v>
      </c>
      <c r="K5550" s="11">
        <f t="shared" si="347"/>
        <v>0</v>
      </c>
    </row>
    <row r="5551" spans="1:11" s="11" customFormat="1">
      <c r="A5551" s="32">
        <v>2018</v>
      </c>
      <c r="B5551" s="32">
        <v>55350</v>
      </c>
      <c r="C5551" s="33" t="s">
        <v>563</v>
      </c>
      <c r="D5551" s="33" t="s">
        <v>564</v>
      </c>
      <c r="E5551" s="34">
        <v>258515</v>
      </c>
      <c r="F5551" s="35">
        <v>1.0620000000000001</v>
      </c>
      <c r="G5551" s="34">
        <v>315.3</v>
      </c>
      <c r="H5551" s="14">
        <f t="shared" si="344"/>
        <v>865633.85829000012</v>
      </c>
      <c r="I5551" s="11">
        <f t="shared" si="345"/>
        <v>258515</v>
      </c>
      <c r="J5551" s="11">
        <f t="shared" si="346"/>
        <v>274542.93</v>
      </c>
      <c r="K5551" s="11">
        <f t="shared" si="347"/>
        <v>0</v>
      </c>
    </row>
    <row r="5552" spans="1:11" s="11" customFormat="1">
      <c r="A5552" s="32">
        <v>2018</v>
      </c>
      <c r="B5552" s="32">
        <v>55350</v>
      </c>
      <c r="C5552" s="33" t="s">
        <v>563</v>
      </c>
      <c r="D5552" s="33" t="s">
        <v>564</v>
      </c>
      <c r="E5552" s="34">
        <v>214567</v>
      </c>
      <c r="F5552" s="35">
        <v>1.0620000000000001</v>
      </c>
      <c r="G5552" s="34">
        <v>264.2</v>
      </c>
      <c r="H5552" s="14">
        <f t="shared" si="344"/>
        <v>602032.94686800009</v>
      </c>
      <c r="I5552" s="11">
        <f t="shared" si="345"/>
        <v>214567</v>
      </c>
      <c r="J5552" s="11">
        <f t="shared" si="346"/>
        <v>227870.15400000001</v>
      </c>
      <c r="K5552" s="11">
        <f t="shared" si="347"/>
        <v>0</v>
      </c>
    </row>
    <row r="5553" spans="1:11" s="11" customFormat="1">
      <c r="A5553" s="32">
        <v>2018</v>
      </c>
      <c r="B5553" s="32">
        <v>55350</v>
      </c>
      <c r="C5553" s="33" t="s">
        <v>563</v>
      </c>
      <c r="D5553" s="33" t="s">
        <v>564</v>
      </c>
      <c r="E5553" s="34">
        <v>60197</v>
      </c>
      <c r="F5553" s="35">
        <v>1.0620000000000001</v>
      </c>
      <c r="G5553" s="34">
        <v>254</v>
      </c>
      <c r="H5553" s="14">
        <f t="shared" si="344"/>
        <v>162380.20355999999</v>
      </c>
      <c r="I5553" s="11">
        <f t="shared" si="345"/>
        <v>60197</v>
      </c>
      <c r="J5553" s="11">
        <f t="shared" si="346"/>
        <v>63929.214</v>
      </c>
      <c r="K5553" s="11">
        <f t="shared" si="347"/>
        <v>0</v>
      </c>
    </row>
    <row r="5554" spans="1:11" s="11" customFormat="1">
      <c r="A5554" s="32">
        <v>2018</v>
      </c>
      <c r="B5554" s="32">
        <v>55350</v>
      </c>
      <c r="C5554" s="33" t="s">
        <v>563</v>
      </c>
      <c r="D5554" s="33" t="s">
        <v>564</v>
      </c>
      <c r="E5554" s="34">
        <v>127411</v>
      </c>
      <c r="F5554" s="35">
        <v>1.0629999999999999</v>
      </c>
      <c r="G5554" s="34">
        <v>238.1</v>
      </c>
      <c r="H5554" s="14">
        <f t="shared" si="344"/>
        <v>322477.62323299993</v>
      </c>
      <c r="I5554" s="11">
        <f t="shared" si="345"/>
        <v>127411</v>
      </c>
      <c r="J5554" s="11">
        <f t="shared" si="346"/>
        <v>135437.89299999998</v>
      </c>
      <c r="K5554" s="11">
        <f t="shared" si="347"/>
        <v>0</v>
      </c>
    </row>
    <row r="5555" spans="1:11" s="11" customFormat="1">
      <c r="A5555" s="32">
        <v>2018</v>
      </c>
      <c r="B5555" s="32">
        <v>55350</v>
      </c>
      <c r="C5555" s="33" t="s">
        <v>563</v>
      </c>
      <c r="D5555" s="33" t="s">
        <v>564</v>
      </c>
      <c r="E5555" s="34">
        <v>55950</v>
      </c>
      <c r="F5555" s="35">
        <v>1.0629999999999999</v>
      </c>
      <c r="G5555" s="34">
        <v>280.5</v>
      </c>
      <c r="H5555" s="14">
        <f t="shared" si="344"/>
        <v>166826.95424999998</v>
      </c>
      <c r="I5555" s="11">
        <f t="shared" si="345"/>
        <v>55950</v>
      </c>
      <c r="J5555" s="11">
        <f t="shared" si="346"/>
        <v>59474.85</v>
      </c>
      <c r="K5555" s="11">
        <f t="shared" si="347"/>
        <v>0</v>
      </c>
    </row>
    <row r="5556" spans="1:11" s="11" customFormat="1">
      <c r="A5556" s="32">
        <v>2018</v>
      </c>
      <c r="B5556" s="32">
        <v>55350</v>
      </c>
      <c r="C5556" s="33" t="s">
        <v>563</v>
      </c>
      <c r="D5556" s="33" t="s">
        <v>564</v>
      </c>
      <c r="E5556" s="34">
        <v>55396</v>
      </c>
      <c r="F5556" s="35">
        <v>1.0620000000000001</v>
      </c>
      <c r="G5556" s="34">
        <v>285.10000000000002</v>
      </c>
      <c r="H5556" s="14">
        <f t="shared" si="344"/>
        <v>167725.90375200004</v>
      </c>
      <c r="I5556" s="11">
        <f t="shared" si="345"/>
        <v>55396</v>
      </c>
      <c r="J5556" s="11">
        <f t="shared" si="346"/>
        <v>58830.552000000003</v>
      </c>
      <c r="K5556" s="11">
        <f t="shared" si="347"/>
        <v>0</v>
      </c>
    </row>
    <row r="5557" spans="1:11" s="11" customFormat="1">
      <c r="A5557" s="32">
        <v>2018</v>
      </c>
      <c r="B5557" s="32">
        <v>55350</v>
      </c>
      <c r="C5557" s="33" t="s">
        <v>563</v>
      </c>
      <c r="D5557" s="33" t="s">
        <v>564</v>
      </c>
      <c r="E5557" s="34">
        <v>41547</v>
      </c>
      <c r="F5557" s="35">
        <v>1.0629999999999999</v>
      </c>
      <c r="G5557" s="34">
        <v>241.2</v>
      </c>
      <c r="H5557" s="14">
        <f t="shared" si="344"/>
        <v>106524.67993199998</v>
      </c>
      <c r="I5557" s="11">
        <f t="shared" si="345"/>
        <v>41547</v>
      </c>
      <c r="J5557" s="11">
        <f t="shared" si="346"/>
        <v>44164.460999999996</v>
      </c>
      <c r="K5557" s="11">
        <f t="shared" si="347"/>
        <v>0</v>
      </c>
    </row>
    <row r="5558" spans="1:11" s="11" customFormat="1">
      <c r="A5558" s="32">
        <v>2018</v>
      </c>
      <c r="B5558" s="32">
        <v>55350</v>
      </c>
      <c r="C5558" s="33" t="s">
        <v>563</v>
      </c>
      <c r="D5558" s="33" t="s">
        <v>564</v>
      </c>
      <c r="E5558" s="34">
        <v>36931</v>
      </c>
      <c r="F5558" s="35">
        <v>1.0629999999999999</v>
      </c>
      <c r="G5558" s="34">
        <v>308.10000000000002</v>
      </c>
      <c r="H5558" s="14">
        <f t="shared" si="344"/>
        <v>120952.828893</v>
      </c>
      <c r="I5558" s="11">
        <f t="shared" si="345"/>
        <v>36931</v>
      </c>
      <c r="J5558" s="11">
        <f t="shared" si="346"/>
        <v>39257.652999999998</v>
      </c>
      <c r="K5558" s="11">
        <f t="shared" si="347"/>
        <v>0</v>
      </c>
    </row>
    <row r="5559" spans="1:11" s="11" customFormat="1">
      <c r="A5559" s="32">
        <v>2018</v>
      </c>
      <c r="B5559" s="32">
        <v>55350</v>
      </c>
      <c r="C5559" s="33" t="s">
        <v>563</v>
      </c>
      <c r="D5559" s="33" t="s">
        <v>564</v>
      </c>
      <c r="E5559" s="34">
        <v>29175</v>
      </c>
      <c r="F5559" s="35">
        <v>1.0620000000000001</v>
      </c>
      <c r="G5559" s="34">
        <v>264.8</v>
      </c>
      <c r="H5559" s="14">
        <f t="shared" si="344"/>
        <v>82045.23480000002</v>
      </c>
      <c r="I5559" s="11">
        <f t="shared" si="345"/>
        <v>29175</v>
      </c>
      <c r="J5559" s="11">
        <f t="shared" si="346"/>
        <v>30983.850000000002</v>
      </c>
      <c r="K5559" s="11">
        <f t="shared" si="347"/>
        <v>0</v>
      </c>
    </row>
    <row r="5560" spans="1:11" s="11" customFormat="1">
      <c r="A5560" s="32">
        <v>2018</v>
      </c>
      <c r="B5560" s="32">
        <v>55350</v>
      </c>
      <c r="C5560" s="33" t="s">
        <v>563</v>
      </c>
      <c r="D5560" s="33" t="s">
        <v>564</v>
      </c>
      <c r="E5560" s="34">
        <v>27698</v>
      </c>
      <c r="F5560" s="35">
        <v>1.0620000000000001</v>
      </c>
      <c r="G5560" s="34">
        <v>285.10000000000002</v>
      </c>
      <c r="H5560" s="14">
        <f t="shared" si="344"/>
        <v>83862.951876000021</v>
      </c>
      <c r="I5560" s="11">
        <f t="shared" si="345"/>
        <v>27698</v>
      </c>
      <c r="J5560" s="11">
        <f t="shared" si="346"/>
        <v>29415.276000000002</v>
      </c>
      <c r="K5560" s="11">
        <f t="shared" si="347"/>
        <v>0</v>
      </c>
    </row>
    <row r="5561" spans="1:11" s="11" customFormat="1">
      <c r="A5561" s="32">
        <v>2018</v>
      </c>
      <c r="B5561" s="32">
        <v>55350</v>
      </c>
      <c r="C5561" s="33" t="s">
        <v>563</v>
      </c>
      <c r="D5561" s="33" t="s">
        <v>564</v>
      </c>
      <c r="E5561" s="34">
        <v>23082</v>
      </c>
      <c r="F5561" s="35">
        <v>1.0629999999999999</v>
      </c>
      <c r="G5561" s="34">
        <v>284.8</v>
      </c>
      <c r="H5561" s="14">
        <f t="shared" si="344"/>
        <v>69879.000768000013</v>
      </c>
      <c r="I5561" s="11">
        <f t="shared" si="345"/>
        <v>23082</v>
      </c>
      <c r="J5561" s="11">
        <f t="shared" si="346"/>
        <v>24536.165999999997</v>
      </c>
      <c r="K5561" s="11">
        <f t="shared" si="347"/>
        <v>0</v>
      </c>
    </row>
    <row r="5562" spans="1:11" s="11" customFormat="1">
      <c r="A5562" s="32">
        <v>2018</v>
      </c>
      <c r="B5562" s="32">
        <v>55350</v>
      </c>
      <c r="C5562" s="33" t="s">
        <v>563</v>
      </c>
      <c r="D5562" s="33" t="s">
        <v>564</v>
      </c>
      <c r="E5562" s="34">
        <v>14403</v>
      </c>
      <c r="F5562" s="35">
        <v>1.0649999999999999</v>
      </c>
      <c r="G5562" s="34">
        <v>231.4</v>
      </c>
      <c r="H5562" s="14">
        <f t="shared" si="344"/>
        <v>35494.897230000002</v>
      </c>
      <c r="I5562" s="11">
        <f t="shared" si="345"/>
        <v>14403</v>
      </c>
      <c r="J5562" s="11">
        <f t="shared" si="346"/>
        <v>15339.195</v>
      </c>
      <c r="K5562" s="11">
        <f t="shared" si="347"/>
        <v>0</v>
      </c>
    </row>
    <row r="5563" spans="1:11" s="11" customFormat="1">
      <c r="A5563" s="32">
        <v>2018</v>
      </c>
      <c r="B5563" s="32">
        <v>55350</v>
      </c>
      <c r="C5563" s="33" t="s">
        <v>563</v>
      </c>
      <c r="D5563" s="33" t="s">
        <v>564</v>
      </c>
      <c r="E5563" s="34">
        <v>4062</v>
      </c>
      <c r="F5563" s="35">
        <v>1.06</v>
      </c>
      <c r="G5563" s="34">
        <v>248.6</v>
      </c>
      <c r="H5563" s="14">
        <f t="shared" si="344"/>
        <v>10704.019920000001</v>
      </c>
      <c r="I5563" s="11">
        <f t="shared" si="345"/>
        <v>4062</v>
      </c>
      <c r="J5563" s="11">
        <f t="shared" si="346"/>
        <v>4305.72</v>
      </c>
      <c r="K5563" s="11">
        <f t="shared" si="347"/>
        <v>0</v>
      </c>
    </row>
    <row r="5564" spans="1:11" s="11" customFormat="1">
      <c r="A5564" s="32">
        <v>2018</v>
      </c>
      <c r="B5564" s="32">
        <v>55350</v>
      </c>
      <c r="C5564" s="33" t="s">
        <v>563</v>
      </c>
      <c r="D5564" s="33" t="s">
        <v>564</v>
      </c>
      <c r="E5564" s="34">
        <v>2308</v>
      </c>
      <c r="F5564" s="35">
        <v>1.0609999999999999</v>
      </c>
      <c r="G5564" s="34">
        <v>285.2</v>
      </c>
      <c r="H5564" s="14">
        <f t="shared" si="344"/>
        <v>6983.9433760000002</v>
      </c>
      <c r="I5564" s="11">
        <f t="shared" si="345"/>
        <v>2308</v>
      </c>
      <c r="J5564" s="11">
        <f t="shared" si="346"/>
        <v>2448.788</v>
      </c>
      <c r="K5564" s="11">
        <f t="shared" si="347"/>
        <v>0</v>
      </c>
    </row>
    <row r="5565" spans="1:11" s="11" customFormat="1">
      <c r="A5565" s="32">
        <v>2018</v>
      </c>
      <c r="B5565" s="32">
        <v>55357</v>
      </c>
      <c r="C5565" s="33" t="s">
        <v>563</v>
      </c>
      <c r="D5565" s="33" t="s">
        <v>564</v>
      </c>
      <c r="E5565" s="34">
        <v>1469479</v>
      </c>
      <c r="F5565" s="35">
        <v>1.022</v>
      </c>
      <c r="G5565" s="34" t="s">
        <v>364</v>
      </c>
      <c r="H5565" s="14" t="str">
        <f t="shared" si="344"/>
        <v/>
      </c>
      <c r="I5565" s="11" t="str">
        <f t="shared" si="345"/>
        <v/>
      </c>
      <c r="J5565" s="11" t="str">
        <f t="shared" si="346"/>
        <v/>
      </c>
      <c r="K5565" s="11">
        <f t="shared" si="347"/>
        <v>0</v>
      </c>
    </row>
    <row r="5566" spans="1:11" s="11" customFormat="1">
      <c r="A5566" s="32">
        <v>2018</v>
      </c>
      <c r="B5566" s="32">
        <v>55358</v>
      </c>
      <c r="C5566" s="33" t="s">
        <v>563</v>
      </c>
      <c r="D5566" s="33" t="s">
        <v>564</v>
      </c>
      <c r="E5566" s="34">
        <v>3884182</v>
      </c>
      <c r="F5566" s="35">
        <v>1.03</v>
      </c>
      <c r="G5566" s="34" t="s">
        <v>364</v>
      </c>
      <c r="H5566" s="14" t="str">
        <f t="shared" si="344"/>
        <v/>
      </c>
      <c r="I5566" s="11" t="str">
        <f t="shared" si="345"/>
        <v/>
      </c>
      <c r="J5566" s="11" t="str">
        <f t="shared" si="346"/>
        <v/>
      </c>
      <c r="K5566" s="11">
        <f t="shared" si="347"/>
        <v>0</v>
      </c>
    </row>
    <row r="5567" spans="1:11" s="11" customFormat="1">
      <c r="A5567" s="32">
        <v>2018</v>
      </c>
      <c r="B5567" s="32">
        <v>55364</v>
      </c>
      <c r="C5567" s="33" t="s">
        <v>563</v>
      </c>
      <c r="D5567" s="33" t="s">
        <v>564</v>
      </c>
      <c r="E5567" s="34">
        <v>2274444</v>
      </c>
      <c r="F5567" s="35">
        <v>1.0549999999999999</v>
      </c>
      <c r="G5567" s="34">
        <v>255</v>
      </c>
      <c r="H5567" s="14">
        <f t="shared" si="344"/>
        <v>6118822.9709999999</v>
      </c>
      <c r="I5567" s="11">
        <f t="shared" si="345"/>
        <v>2274444</v>
      </c>
      <c r="J5567" s="11">
        <f t="shared" si="346"/>
        <v>2399538.42</v>
      </c>
      <c r="K5567" s="11">
        <f t="shared" si="347"/>
        <v>0</v>
      </c>
    </row>
    <row r="5568" spans="1:11" s="11" customFormat="1">
      <c r="A5568" s="32">
        <v>2018</v>
      </c>
      <c r="B5568" s="32">
        <v>55365</v>
      </c>
      <c r="C5568" s="33" t="s">
        <v>563</v>
      </c>
      <c r="D5568" s="33" t="s">
        <v>564</v>
      </c>
      <c r="E5568" s="34">
        <v>42064</v>
      </c>
      <c r="F5568" s="35">
        <v>1.0900000000000001</v>
      </c>
      <c r="G5568" s="34" t="s">
        <v>364</v>
      </c>
      <c r="H5568" s="14" t="str">
        <f t="shared" si="344"/>
        <v/>
      </c>
      <c r="I5568" s="11" t="str">
        <f t="shared" si="345"/>
        <v/>
      </c>
      <c r="J5568" s="11" t="str">
        <f t="shared" si="346"/>
        <v/>
      </c>
      <c r="K5568" s="11">
        <f t="shared" si="347"/>
        <v>0</v>
      </c>
    </row>
    <row r="5569" spans="1:11" s="11" customFormat="1">
      <c r="A5569" s="32">
        <v>2018</v>
      </c>
      <c r="B5569" s="32">
        <v>55375</v>
      </c>
      <c r="C5569" s="33" t="s">
        <v>563</v>
      </c>
      <c r="D5569" s="33" t="s">
        <v>564</v>
      </c>
      <c r="E5569" s="34">
        <v>1973640</v>
      </c>
      <c r="F5569" s="35">
        <v>1.0289999999999999</v>
      </c>
      <c r="G5569" s="34" t="s">
        <v>364</v>
      </c>
      <c r="H5569" s="14" t="str">
        <f t="shared" si="344"/>
        <v/>
      </c>
      <c r="I5569" s="11" t="str">
        <f t="shared" si="345"/>
        <v/>
      </c>
      <c r="J5569" s="11" t="str">
        <f t="shared" si="346"/>
        <v/>
      </c>
      <c r="K5569" s="11">
        <f t="shared" si="347"/>
        <v>0</v>
      </c>
    </row>
    <row r="5570" spans="1:11" s="11" customFormat="1">
      <c r="A5570" s="32">
        <v>2018</v>
      </c>
      <c r="B5570" s="32">
        <v>55380</v>
      </c>
      <c r="C5570" s="33" t="s">
        <v>563</v>
      </c>
      <c r="D5570" s="33" t="s">
        <v>564</v>
      </c>
      <c r="E5570" s="34">
        <v>1820801</v>
      </c>
      <c r="F5570" s="35">
        <v>1.0269999999999999</v>
      </c>
      <c r="G5570" s="34">
        <v>262.3</v>
      </c>
      <c r="H5570" s="14">
        <f t="shared" si="344"/>
        <v>4904911.970621</v>
      </c>
      <c r="I5570" s="11">
        <f t="shared" si="345"/>
        <v>1820801</v>
      </c>
      <c r="J5570" s="11">
        <f t="shared" si="346"/>
        <v>1869962.6269999999</v>
      </c>
      <c r="K5570" s="11">
        <f t="shared" si="347"/>
        <v>0</v>
      </c>
    </row>
    <row r="5571" spans="1:11" s="11" customFormat="1">
      <c r="A5571" s="32">
        <v>2018</v>
      </c>
      <c r="B5571" s="32">
        <v>55380</v>
      </c>
      <c r="C5571" s="33" t="s">
        <v>563</v>
      </c>
      <c r="D5571" s="33" t="s">
        <v>564</v>
      </c>
      <c r="E5571" s="34">
        <v>1891824</v>
      </c>
      <c r="F5571" s="35">
        <v>1.0269999999999999</v>
      </c>
      <c r="G5571" s="34">
        <v>266.60000000000002</v>
      </c>
      <c r="H5571" s="14">
        <f t="shared" si="344"/>
        <v>5179780.0591680007</v>
      </c>
      <c r="I5571" s="11">
        <f t="shared" si="345"/>
        <v>1891824</v>
      </c>
      <c r="J5571" s="11">
        <f t="shared" si="346"/>
        <v>1942903.2479999999</v>
      </c>
      <c r="K5571" s="11">
        <f t="shared" si="347"/>
        <v>0</v>
      </c>
    </row>
    <row r="5572" spans="1:11" s="11" customFormat="1">
      <c r="A5572" s="32">
        <v>2018</v>
      </c>
      <c r="B5572" s="32">
        <v>55380</v>
      </c>
      <c r="C5572" s="33" t="s">
        <v>563</v>
      </c>
      <c r="D5572" s="33" t="s">
        <v>564</v>
      </c>
      <c r="E5572" s="34">
        <v>3711905</v>
      </c>
      <c r="F5572" s="35">
        <v>1.0269999999999999</v>
      </c>
      <c r="G5572" s="34">
        <v>268.39999999999998</v>
      </c>
      <c r="H5572" s="14">
        <f t="shared" si="344"/>
        <v>10231747.351539997</v>
      </c>
      <c r="I5572" s="11">
        <f t="shared" si="345"/>
        <v>3711905</v>
      </c>
      <c r="J5572" s="11">
        <f t="shared" si="346"/>
        <v>3812126.4349999996</v>
      </c>
      <c r="K5572" s="11">
        <f t="shared" si="347"/>
        <v>0</v>
      </c>
    </row>
    <row r="5573" spans="1:11" s="11" customFormat="1">
      <c r="A5573" s="32">
        <v>2018</v>
      </c>
      <c r="B5573" s="32">
        <v>55381</v>
      </c>
      <c r="C5573" s="33" t="s">
        <v>565</v>
      </c>
      <c r="D5573" s="33" t="s">
        <v>566</v>
      </c>
      <c r="E5573" s="34">
        <v>18540</v>
      </c>
      <c r="F5573" s="35">
        <v>5.73</v>
      </c>
      <c r="G5573" s="34" t="s">
        <v>364</v>
      </c>
      <c r="H5573" s="14" t="str">
        <f t="shared" si="344"/>
        <v/>
      </c>
      <c r="I5573" s="11" t="str">
        <f t="shared" si="345"/>
        <v/>
      </c>
      <c r="J5573" s="11" t="str">
        <f t="shared" si="346"/>
        <v/>
      </c>
      <c r="K5573" s="11">
        <f t="shared" si="347"/>
        <v>0</v>
      </c>
    </row>
    <row r="5574" spans="1:11" s="11" customFormat="1">
      <c r="A5574" s="32">
        <v>2018</v>
      </c>
      <c r="B5574" s="32">
        <v>55382</v>
      </c>
      <c r="C5574" s="33" t="s">
        <v>563</v>
      </c>
      <c r="D5574" s="33" t="s">
        <v>564</v>
      </c>
      <c r="E5574" s="34">
        <v>2522922</v>
      </c>
      <c r="F5574" s="35">
        <v>1.0329999999999999</v>
      </c>
      <c r="G5574" s="34">
        <v>440.7</v>
      </c>
      <c r="H5574" s="14">
        <f t="shared" ref="H5574:H5637" si="348">IF(I5574="","",G5574/100*F5574*E5574)</f>
        <v>11485428.323382</v>
      </c>
      <c r="I5574" s="11">
        <f t="shared" ref="I5574:I5637" si="349">IF(OR(G5574=".",F5574=".",E5574="."),"",E5574)</f>
        <v>2522922</v>
      </c>
      <c r="J5574" s="11">
        <f t="shared" ref="J5574:J5637" si="350">IF(I5574="","",F5574*I5574)</f>
        <v>2606178.426</v>
      </c>
      <c r="K5574" s="11">
        <f t="shared" ref="K5574:K5637" si="351">IF(C5574="LIG",1,0)</f>
        <v>0</v>
      </c>
    </row>
    <row r="5575" spans="1:11" s="11" customFormat="1">
      <c r="A5575" s="32">
        <v>2018</v>
      </c>
      <c r="B5575" s="32">
        <v>55391</v>
      </c>
      <c r="C5575" s="33" t="s">
        <v>565</v>
      </c>
      <c r="D5575" s="33" t="s">
        <v>566</v>
      </c>
      <c r="E5575" s="34">
        <v>5022</v>
      </c>
      <c r="F5575" s="35">
        <v>5.8250000000000002</v>
      </c>
      <c r="G5575" s="34" t="s">
        <v>364</v>
      </c>
      <c r="H5575" s="14" t="str">
        <f t="shared" si="348"/>
        <v/>
      </c>
      <c r="I5575" s="11" t="str">
        <f t="shared" si="349"/>
        <v/>
      </c>
      <c r="J5575" s="11" t="str">
        <f t="shared" si="350"/>
        <v/>
      </c>
      <c r="K5575" s="11">
        <f t="shared" si="351"/>
        <v>0</v>
      </c>
    </row>
    <row r="5576" spans="1:11" s="11" customFormat="1">
      <c r="A5576" s="32">
        <v>2018</v>
      </c>
      <c r="B5576" s="32">
        <v>55391</v>
      </c>
      <c r="C5576" s="33" t="s">
        <v>563</v>
      </c>
      <c r="D5576" s="33" t="s">
        <v>564</v>
      </c>
      <c r="E5576" s="34">
        <v>7021</v>
      </c>
      <c r="F5576" s="35">
        <v>1.0109999999999999</v>
      </c>
      <c r="G5576" s="34" t="s">
        <v>364</v>
      </c>
      <c r="H5576" s="14" t="str">
        <f t="shared" si="348"/>
        <v/>
      </c>
      <c r="I5576" s="11" t="str">
        <f t="shared" si="349"/>
        <v/>
      </c>
      <c r="J5576" s="11" t="str">
        <f t="shared" si="350"/>
        <v/>
      </c>
      <c r="K5576" s="11">
        <f t="shared" si="351"/>
        <v>0</v>
      </c>
    </row>
    <row r="5577" spans="1:11" s="11" customFormat="1">
      <c r="A5577" s="32">
        <v>2018</v>
      </c>
      <c r="B5577" s="32">
        <v>55392</v>
      </c>
      <c r="C5577" s="33" t="s">
        <v>563</v>
      </c>
      <c r="D5577" s="33" t="s">
        <v>564</v>
      </c>
      <c r="E5577" s="34">
        <v>346461</v>
      </c>
      <c r="F5577" s="35">
        <v>1.0109999999999999</v>
      </c>
      <c r="G5577" s="34" t="s">
        <v>364</v>
      </c>
      <c r="H5577" s="14" t="str">
        <f t="shared" si="348"/>
        <v/>
      </c>
      <c r="I5577" s="11" t="str">
        <f t="shared" si="349"/>
        <v/>
      </c>
      <c r="J5577" s="11" t="str">
        <f t="shared" si="350"/>
        <v/>
      </c>
      <c r="K5577" s="11">
        <f t="shared" si="351"/>
        <v>0</v>
      </c>
    </row>
    <row r="5578" spans="1:11" s="11" customFormat="1">
      <c r="A5578" s="32">
        <v>2018</v>
      </c>
      <c r="B5578" s="32">
        <v>55395</v>
      </c>
      <c r="C5578" s="33" t="s">
        <v>563</v>
      </c>
      <c r="D5578" s="33" t="s">
        <v>564</v>
      </c>
      <c r="E5578" s="34">
        <v>65569</v>
      </c>
      <c r="F5578" s="35">
        <v>1.008</v>
      </c>
      <c r="G5578" s="34" t="s">
        <v>364</v>
      </c>
      <c r="H5578" s="14" t="str">
        <f t="shared" si="348"/>
        <v/>
      </c>
      <c r="I5578" s="11" t="str">
        <f t="shared" si="349"/>
        <v/>
      </c>
      <c r="J5578" s="11" t="str">
        <f t="shared" si="350"/>
        <v/>
      </c>
      <c r="K5578" s="11">
        <f t="shared" si="351"/>
        <v>0</v>
      </c>
    </row>
    <row r="5579" spans="1:11" s="11" customFormat="1">
      <c r="A5579" s="32">
        <v>2018</v>
      </c>
      <c r="B5579" s="32">
        <v>55397</v>
      </c>
      <c r="C5579" s="33" t="s">
        <v>563</v>
      </c>
      <c r="D5579" s="33" t="s">
        <v>564</v>
      </c>
      <c r="E5579" s="34">
        <v>2401321</v>
      </c>
      <c r="F5579" s="35">
        <v>1.0629999999999999</v>
      </c>
      <c r="G5579" s="34" t="s">
        <v>364</v>
      </c>
      <c r="H5579" s="14" t="str">
        <f t="shared" si="348"/>
        <v/>
      </c>
      <c r="I5579" s="11" t="str">
        <f t="shared" si="349"/>
        <v/>
      </c>
      <c r="J5579" s="11" t="str">
        <f t="shared" si="350"/>
        <v/>
      </c>
      <c r="K5579" s="11">
        <f t="shared" si="351"/>
        <v>0</v>
      </c>
    </row>
    <row r="5580" spans="1:11" s="11" customFormat="1">
      <c r="A5580" s="32">
        <v>2018</v>
      </c>
      <c r="B5580" s="32">
        <v>55400</v>
      </c>
      <c r="C5580" s="33" t="s">
        <v>563</v>
      </c>
      <c r="D5580" s="33" t="s">
        <v>564</v>
      </c>
      <c r="E5580" s="34">
        <v>2236638</v>
      </c>
      <c r="F5580" s="35">
        <v>1</v>
      </c>
      <c r="G5580" s="34" t="s">
        <v>364</v>
      </c>
      <c r="H5580" s="14" t="str">
        <f t="shared" si="348"/>
        <v/>
      </c>
      <c r="I5580" s="11" t="str">
        <f t="shared" si="349"/>
        <v/>
      </c>
      <c r="J5580" s="11" t="str">
        <f t="shared" si="350"/>
        <v/>
      </c>
      <c r="K5580" s="11">
        <f t="shared" si="351"/>
        <v>0</v>
      </c>
    </row>
    <row r="5581" spans="1:11" s="11" customFormat="1">
      <c r="A5581" s="32">
        <v>2018</v>
      </c>
      <c r="B5581" s="32">
        <v>55401</v>
      </c>
      <c r="C5581" s="33" t="s">
        <v>563</v>
      </c>
      <c r="D5581" s="33" t="s">
        <v>564</v>
      </c>
      <c r="E5581" s="34">
        <v>631578</v>
      </c>
      <c r="F5581" s="35">
        <v>1.032</v>
      </c>
      <c r="G5581" s="34" t="s">
        <v>364</v>
      </c>
      <c r="H5581" s="14" t="str">
        <f t="shared" si="348"/>
        <v/>
      </c>
      <c r="I5581" s="11" t="str">
        <f t="shared" si="349"/>
        <v/>
      </c>
      <c r="J5581" s="11" t="str">
        <f t="shared" si="350"/>
        <v/>
      </c>
      <c r="K5581" s="11">
        <f t="shared" si="351"/>
        <v>0</v>
      </c>
    </row>
    <row r="5582" spans="1:11" s="11" customFormat="1">
      <c r="A5582" s="32">
        <v>2018</v>
      </c>
      <c r="B5582" s="32">
        <v>55404</v>
      </c>
      <c r="C5582" s="33" t="s">
        <v>563</v>
      </c>
      <c r="D5582" s="33" t="s">
        <v>564</v>
      </c>
      <c r="E5582" s="34">
        <v>1773472</v>
      </c>
      <c r="F5582" s="35">
        <v>1.026</v>
      </c>
      <c r="G5582" s="34" t="s">
        <v>364</v>
      </c>
      <c r="H5582" s="14" t="str">
        <f t="shared" si="348"/>
        <v/>
      </c>
      <c r="I5582" s="11" t="str">
        <f t="shared" si="349"/>
        <v/>
      </c>
      <c r="J5582" s="11" t="str">
        <f t="shared" si="350"/>
        <v/>
      </c>
      <c r="K5582" s="11">
        <f t="shared" si="351"/>
        <v>0</v>
      </c>
    </row>
    <row r="5583" spans="1:11" s="11" customFormat="1">
      <c r="A5583" s="32">
        <v>2018</v>
      </c>
      <c r="B5583" s="32">
        <v>55405</v>
      </c>
      <c r="C5583" s="33" t="s">
        <v>563</v>
      </c>
      <c r="D5583" s="33" t="s">
        <v>564</v>
      </c>
      <c r="E5583" s="34">
        <v>1119820</v>
      </c>
      <c r="F5583" s="35">
        <v>1.0329999999999999</v>
      </c>
      <c r="G5583" s="34" t="s">
        <v>364</v>
      </c>
      <c r="H5583" s="14" t="str">
        <f t="shared" si="348"/>
        <v/>
      </c>
      <c r="I5583" s="11" t="str">
        <f t="shared" si="349"/>
        <v/>
      </c>
      <c r="J5583" s="11" t="str">
        <f t="shared" si="350"/>
        <v/>
      </c>
      <c r="K5583" s="11">
        <f t="shared" si="351"/>
        <v>0</v>
      </c>
    </row>
    <row r="5584" spans="1:11" s="11" customFormat="1">
      <c r="A5584" s="32">
        <v>2018</v>
      </c>
      <c r="B5584" s="32">
        <v>55411</v>
      </c>
      <c r="C5584" s="33" t="s">
        <v>563</v>
      </c>
      <c r="D5584" s="33" t="s">
        <v>564</v>
      </c>
      <c r="E5584" s="34">
        <v>1366609</v>
      </c>
      <c r="F5584" s="35">
        <v>1.028</v>
      </c>
      <c r="G5584" s="34" t="s">
        <v>364</v>
      </c>
      <c r="H5584" s="14" t="str">
        <f t="shared" si="348"/>
        <v/>
      </c>
      <c r="I5584" s="11" t="str">
        <f t="shared" si="349"/>
        <v/>
      </c>
      <c r="J5584" s="11" t="str">
        <f t="shared" si="350"/>
        <v/>
      </c>
      <c r="K5584" s="11">
        <f t="shared" si="351"/>
        <v>0</v>
      </c>
    </row>
    <row r="5585" spans="1:11" s="11" customFormat="1">
      <c r="A5585" s="32">
        <v>2018</v>
      </c>
      <c r="B5585" s="32">
        <v>55412</v>
      </c>
      <c r="C5585" s="33" t="s">
        <v>563</v>
      </c>
      <c r="D5585" s="33" t="s">
        <v>564</v>
      </c>
      <c r="E5585" s="34">
        <v>18465</v>
      </c>
      <c r="F5585" s="35">
        <v>1.02</v>
      </c>
      <c r="G5585" s="34">
        <v>441</v>
      </c>
      <c r="H5585" s="14">
        <f t="shared" si="348"/>
        <v>83059.263000000006</v>
      </c>
      <c r="I5585" s="11">
        <f t="shared" si="349"/>
        <v>18465</v>
      </c>
      <c r="J5585" s="11">
        <f t="shared" si="350"/>
        <v>18834.3</v>
      </c>
      <c r="K5585" s="11">
        <f t="shared" si="351"/>
        <v>0</v>
      </c>
    </row>
    <row r="5586" spans="1:11" s="11" customFormat="1">
      <c r="A5586" s="32">
        <v>2018</v>
      </c>
      <c r="B5586" s="32">
        <v>55414</v>
      </c>
      <c r="C5586" s="33" t="s">
        <v>563</v>
      </c>
      <c r="D5586" s="33" t="s">
        <v>564</v>
      </c>
      <c r="E5586" s="34">
        <v>168377</v>
      </c>
      <c r="F5586" s="35">
        <v>1.0249999999999999</v>
      </c>
      <c r="G5586" s="34" t="s">
        <v>364</v>
      </c>
      <c r="H5586" s="14" t="str">
        <f t="shared" si="348"/>
        <v/>
      </c>
      <c r="I5586" s="11" t="str">
        <f t="shared" si="349"/>
        <v/>
      </c>
      <c r="J5586" s="11" t="str">
        <f t="shared" si="350"/>
        <v/>
      </c>
      <c r="K5586" s="11">
        <f t="shared" si="351"/>
        <v>0</v>
      </c>
    </row>
    <row r="5587" spans="1:11" s="11" customFormat="1">
      <c r="A5587" s="32">
        <v>2018</v>
      </c>
      <c r="B5587" s="32">
        <v>55415</v>
      </c>
      <c r="C5587" s="33" t="s">
        <v>563</v>
      </c>
      <c r="D5587" s="33" t="s">
        <v>564</v>
      </c>
      <c r="E5587" s="34">
        <v>296261</v>
      </c>
      <c r="F5587" s="35">
        <v>1.024</v>
      </c>
      <c r="G5587" s="34" t="s">
        <v>364</v>
      </c>
      <c r="H5587" s="14" t="str">
        <f t="shared" si="348"/>
        <v/>
      </c>
      <c r="I5587" s="11" t="str">
        <f t="shared" si="349"/>
        <v/>
      </c>
      <c r="J5587" s="11" t="str">
        <f t="shared" si="350"/>
        <v/>
      </c>
      <c r="K5587" s="11">
        <f t="shared" si="351"/>
        <v>0</v>
      </c>
    </row>
    <row r="5588" spans="1:11" s="11" customFormat="1">
      <c r="A5588" s="32">
        <v>2018</v>
      </c>
      <c r="B5588" s="32">
        <v>55417</v>
      </c>
      <c r="C5588" s="33" t="s">
        <v>563</v>
      </c>
      <c r="D5588" s="33" t="s">
        <v>564</v>
      </c>
      <c r="E5588" s="34">
        <v>6612</v>
      </c>
      <c r="F5588" s="35">
        <v>1.0209999999999999</v>
      </c>
      <c r="G5588" s="34">
        <v>1175</v>
      </c>
      <c r="H5588" s="14">
        <f t="shared" si="348"/>
        <v>79322.510999999999</v>
      </c>
      <c r="I5588" s="11">
        <f t="shared" si="349"/>
        <v>6612</v>
      </c>
      <c r="J5588" s="11">
        <f t="shared" si="350"/>
        <v>6750.851999999999</v>
      </c>
      <c r="K5588" s="11">
        <f t="shared" si="351"/>
        <v>0</v>
      </c>
    </row>
    <row r="5589" spans="1:11" s="11" customFormat="1">
      <c r="A5589" s="32">
        <v>2018</v>
      </c>
      <c r="B5589" s="32">
        <v>55418</v>
      </c>
      <c r="C5589" s="33" t="s">
        <v>563</v>
      </c>
      <c r="D5589" s="33" t="s">
        <v>564</v>
      </c>
      <c r="E5589" s="34">
        <v>654781</v>
      </c>
      <c r="F5589" s="35">
        <v>1.014</v>
      </c>
      <c r="G5589" s="34">
        <v>342.9</v>
      </c>
      <c r="H5589" s="14">
        <f t="shared" si="348"/>
        <v>2276677.465686</v>
      </c>
      <c r="I5589" s="11">
        <f t="shared" si="349"/>
        <v>654781</v>
      </c>
      <c r="J5589" s="11">
        <f t="shared" si="350"/>
        <v>663947.93400000001</v>
      </c>
      <c r="K5589" s="11">
        <f t="shared" si="351"/>
        <v>0</v>
      </c>
    </row>
    <row r="5590" spans="1:11" s="11" customFormat="1">
      <c r="A5590" s="32">
        <v>2018</v>
      </c>
      <c r="B5590" s="32">
        <v>55418</v>
      </c>
      <c r="C5590" s="33" t="s">
        <v>563</v>
      </c>
      <c r="D5590" s="33" t="s">
        <v>564</v>
      </c>
      <c r="E5590" s="34">
        <v>1009721</v>
      </c>
      <c r="F5590" s="35">
        <v>1.0329999999999999</v>
      </c>
      <c r="G5590" s="34">
        <v>287.39999999999998</v>
      </c>
      <c r="H5590" s="14">
        <f t="shared" si="348"/>
        <v>2997702.1130819996</v>
      </c>
      <c r="I5590" s="11">
        <f t="shared" si="349"/>
        <v>1009721</v>
      </c>
      <c r="J5590" s="11">
        <f t="shared" si="350"/>
        <v>1043041.7929999999</v>
      </c>
      <c r="K5590" s="11">
        <f t="shared" si="351"/>
        <v>0</v>
      </c>
    </row>
    <row r="5591" spans="1:11" s="11" customFormat="1">
      <c r="A5591" s="32">
        <v>2018</v>
      </c>
      <c r="B5591" s="32">
        <v>55418</v>
      </c>
      <c r="C5591" s="33" t="s">
        <v>563</v>
      </c>
      <c r="D5591" s="33" t="s">
        <v>564</v>
      </c>
      <c r="E5591" s="34">
        <v>20218</v>
      </c>
      <c r="F5591" s="35">
        <v>1.014</v>
      </c>
      <c r="G5591" s="34">
        <v>239.4</v>
      </c>
      <c r="H5591" s="14">
        <f t="shared" si="348"/>
        <v>49079.518488000002</v>
      </c>
      <c r="I5591" s="11">
        <f t="shared" si="349"/>
        <v>20218</v>
      </c>
      <c r="J5591" s="11">
        <f t="shared" si="350"/>
        <v>20501.052</v>
      </c>
      <c r="K5591" s="11">
        <f t="shared" si="351"/>
        <v>0</v>
      </c>
    </row>
    <row r="5592" spans="1:11" s="11" customFormat="1">
      <c r="A5592" s="32">
        <v>2018</v>
      </c>
      <c r="B5592" s="32">
        <v>55419</v>
      </c>
      <c r="C5592" s="33" t="s">
        <v>563</v>
      </c>
      <c r="D5592" s="33" t="s">
        <v>564</v>
      </c>
      <c r="E5592" s="34">
        <v>3268735</v>
      </c>
      <c r="F5592" s="35">
        <v>1.05</v>
      </c>
      <c r="G5592" s="34" t="s">
        <v>364</v>
      </c>
      <c r="H5592" s="14" t="str">
        <f t="shared" si="348"/>
        <v/>
      </c>
      <c r="I5592" s="11" t="str">
        <f t="shared" si="349"/>
        <v/>
      </c>
      <c r="J5592" s="11" t="str">
        <f t="shared" si="350"/>
        <v/>
      </c>
      <c r="K5592" s="11">
        <f t="shared" si="351"/>
        <v>0</v>
      </c>
    </row>
    <row r="5593" spans="1:11" s="11" customFormat="1">
      <c r="A5593" s="32">
        <v>2018</v>
      </c>
      <c r="B5593" s="32">
        <v>55433</v>
      </c>
      <c r="C5593" s="33" t="s">
        <v>563</v>
      </c>
      <c r="D5593" s="33" t="s">
        <v>564</v>
      </c>
      <c r="E5593" s="34">
        <v>4379</v>
      </c>
      <c r="F5593" s="35">
        <v>1.04</v>
      </c>
      <c r="G5593" s="34" t="s">
        <v>364</v>
      </c>
      <c r="H5593" s="14" t="str">
        <f t="shared" si="348"/>
        <v/>
      </c>
      <c r="I5593" s="11" t="str">
        <f t="shared" si="349"/>
        <v/>
      </c>
      <c r="J5593" s="11" t="str">
        <f t="shared" si="350"/>
        <v/>
      </c>
      <c r="K5593" s="11">
        <f t="shared" si="351"/>
        <v>0</v>
      </c>
    </row>
    <row r="5594" spans="1:11" s="11" customFormat="1">
      <c r="A5594" s="32">
        <v>2018</v>
      </c>
      <c r="B5594" s="32">
        <v>55438</v>
      </c>
      <c r="C5594" s="33" t="s">
        <v>563</v>
      </c>
      <c r="D5594" s="33" t="s">
        <v>564</v>
      </c>
      <c r="E5594" s="34">
        <v>202011</v>
      </c>
      <c r="F5594" s="35">
        <v>1.044</v>
      </c>
      <c r="G5594" s="34" t="s">
        <v>364</v>
      </c>
      <c r="H5594" s="14" t="str">
        <f t="shared" si="348"/>
        <v/>
      </c>
      <c r="I5594" s="11" t="str">
        <f t="shared" si="349"/>
        <v/>
      </c>
      <c r="J5594" s="11" t="str">
        <f t="shared" si="350"/>
        <v/>
      </c>
      <c r="K5594" s="11">
        <f t="shared" si="351"/>
        <v>0</v>
      </c>
    </row>
    <row r="5595" spans="1:11" s="11" customFormat="1">
      <c r="A5595" s="32">
        <v>2018</v>
      </c>
      <c r="B5595" s="32">
        <v>55439</v>
      </c>
      <c r="C5595" s="33" t="s">
        <v>563</v>
      </c>
      <c r="D5595" s="33" t="s">
        <v>564</v>
      </c>
      <c r="E5595" s="34">
        <v>3535032</v>
      </c>
      <c r="F5595" s="35">
        <v>1.04</v>
      </c>
      <c r="G5595" s="34" t="s">
        <v>364</v>
      </c>
      <c r="H5595" s="14" t="str">
        <f t="shared" si="348"/>
        <v/>
      </c>
      <c r="I5595" s="11" t="str">
        <f t="shared" si="349"/>
        <v/>
      </c>
      <c r="J5595" s="11" t="str">
        <f t="shared" si="350"/>
        <v/>
      </c>
      <c r="K5595" s="11">
        <f t="shared" si="351"/>
        <v>0</v>
      </c>
    </row>
    <row r="5596" spans="1:11" s="11" customFormat="1">
      <c r="A5596" s="32">
        <v>2018</v>
      </c>
      <c r="B5596" s="32">
        <v>55440</v>
      </c>
      <c r="C5596" s="33" t="s">
        <v>563</v>
      </c>
      <c r="D5596" s="33" t="s">
        <v>564</v>
      </c>
      <c r="E5596" s="34">
        <v>2371695</v>
      </c>
      <c r="F5596" s="35">
        <v>1.028</v>
      </c>
      <c r="G5596" s="34" t="s">
        <v>364</v>
      </c>
      <c r="H5596" s="14" t="str">
        <f t="shared" si="348"/>
        <v/>
      </c>
      <c r="I5596" s="11" t="str">
        <f t="shared" si="349"/>
        <v/>
      </c>
      <c r="J5596" s="11" t="str">
        <f t="shared" si="350"/>
        <v/>
      </c>
      <c r="K5596" s="11">
        <f t="shared" si="351"/>
        <v>0</v>
      </c>
    </row>
    <row r="5597" spans="1:11" s="11" customFormat="1">
      <c r="A5597" s="32">
        <v>2018</v>
      </c>
      <c r="B5597" s="32">
        <v>55451</v>
      </c>
      <c r="C5597" s="33" t="s">
        <v>563</v>
      </c>
      <c r="D5597" s="33" t="s">
        <v>564</v>
      </c>
      <c r="E5597" s="34">
        <v>1933244</v>
      </c>
      <c r="F5597" s="35">
        <v>1</v>
      </c>
      <c r="G5597" s="34">
        <v>323.3</v>
      </c>
      <c r="H5597" s="14">
        <f t="shared" si="348"/>
        <v>6250177.852</v>
      </c>
      <c r="I5597" s="11">
        <f t="shared" si="349"/>
        <v>1933244</v>
      </c>
      <c r="J5597" s="11">
        <f t="shared" si="350"/>
        <v>1933244</v>
      </c>
      <c r="K5597" s="11">
        <f t="shared" si="351"/>
        <v>0</v>
      </c>
    </row>
    <row r="5598" spans="1:11" s="11" customFormat="1">
      <c r="A5598" s="32">
        <v>2018</v>
      </c>
      <c r="B5598" s="32">
        <v>55453</v>
      </c>
      <c r="C5598" s="33" t="s">
        <v>563</v>
      </c>
      <c r="D5598" s="33" t="s">
        <v>564</v>
      </c>
      <c r="E5598" s="34">
        <v>199060</v>
      </c>
      <c r="F5598" s="35">
        <v>1.002</v>
      </c>
      <c r="G5598" s="34" t="s">
        <v>364</v>
      </c>
      <c r="H5598" s="14" t="str">
        <f t="shared" si="348"/>
        <v/>
      </c>
      <c r="I5598" s="11" t="str">
        <f t="shared" si="349"/>
        <v/>
      </c>
      <c r="J5598" s="11" t="str">
        <f t="shared" si="350"/>
        <v/>
      </c>
      <c r="K5598" s="11">
        <f t="shared" si="351"/>
        <v>0</v>
      </c>
    </row>
    <row r="5599" spans="1:11" s="11" customFormat="1">
      <c r="A5599" s="32">
        <v>2018</v>
      </c>
      <c r="B5599" s="32">
        <v>55457</v>
      </c>
      <c r="C5599" s="33" t="s">
        <v>563</v>
      </c>
      <c r="D5599" s="33" t="s">
        <v>564</v>
      </c>
      <c r="E5599" s="34">
        <v>2196907</v>
      </c>
      <c r="F5599" s="35">
        <v>1.04</v>
      </c>
      <c r="G5599" s="34">
        <v>208</v>
      </c>
      <c r="H5599" s="14">
        <f t="shared" si="348"/>
        <v>4752349.2224000003</v>
      </c>
      <c r="I5599" s="11">
        <f t="shared" si="349"/>
        <v>2196907</v>
      </c>
      <c r="J5599" s="11">
        <f t="shared" si="350"/>
        <v>2284783.2800000003</v>
      </c>
      <c r="K5599" s="11">
        <f t="shared" si="351"/>
        <v>0</v>
      </c>
    </row>
    <row r="5600" spans="1:11" s="11" customFormat="1">
      <c r="A5600" s="32">
        <v>2018</v>
      </c>
      <c r="B5600" s="32">
        <v>55463</v>
      </c>
      <c r="C5600" s="33" t="s">
        <v>563</v>
      </c>
      <c r="D5600" s="33" t="s">
        <v>564</v>
      </c>
      <c r="E5600" s="34">
        <v>73327</v>
      </c>
      <c r="F5600" s="35">
        <v>1.0349999999999999</v>
      </c>
      <c r="G5600" s="34">
        <v>1354.5</v>
      </c>
      <c r="H5600" s="14">
        <f t="shared" si="348"/>
        <v>1027976.712525</v>
      </c>
      <c r="I5600" s="11">
        <f t="shared" si="349"/>
        <v>73327</v>
      </c>
      <c r="J5600" s="11">
        <f t="shared" si="350"/>
        <v>75893.444999999992</v>
      </c>
      <c r="K5600" s="11">
        <f t="shared" si="351"/>
        <v>0</v>
      </c>
    </row>
    <row r="5601" spans="1:11" s="11" customFormat="1">
      <c r="A5601" s="32">
        <v>2018</v>
      </c>
      <c r="B5601" s="32">
        <v>55464</v>
      </c>
      <c r="C5601" s="33" t="s">
        <v>563</v>
      </c>
      <c r="D5601" s="33" t="s">
        <v>564</v>
      </c>
      <c r="E5601" s="34">
        <v>2846016</v>
      </c>
      <c r="F5601" s="35">
        <v>1.03</v>
      </c>
      <c r="G5601" s="34" t="s">
        <v>364</v>
      </c>
      <c r="H5601" s="14" t="str">
        <f t="shared" si="348"/>
        <v/>
      </c>
      <c r="I5601" s="11" t="str">
        <f t="shared" si="349"/>
        <v/>
      </c>
      <c r="J5601" s="11" t="str">
        <f t="shared" si="350"/>
        <v/>
      </c>
      <c r="K5601" s="11">
        <f t="shared" si="351"/>
        <v>0</v>
      </c>
    </row>
    <row r="5602" spans="1:11" s="11" customFormat="1">
      <c r="A5602" s="32">
        <v>2018</v>
      </c>
      <c r="B5602" s="32">
        <v>55464</v>
      </c>
      <c r="C5602" s="33" t="s">
        <v>563</v>
      </c>
      <c r="D5602" s="33" t="s">
        <v>564</v>
      </c>
      <c r="E5602" s="34">
        <v>1094298</v>
      </c>
      <c r="F5602" s="35">
        <v>1.03</v>
      </c>
      <c r="G5602" s="34" t="s">
        <v>364</v>
      </c>
      <c r="H5602" s="14" t="str">
        <f t="shared" si="348"/>
        <v/>
      </c>
      <c r="I5602" s="11" t="str">
        <f t="shared" si="349"/>
        <v/>
      </c>
      <c r="J5602" s="11" t="str">
        <f t="shared" si="350"/>
        <v/>
      </c>
      <c r="K5602" s="11">
        <f t="shared" si="351"/>
        <v>0</v>
      </c>
    </row>
    <row r="5603" spans="1:11" s="11" customFormat="1">
      <c r="A5603" s="32">
        <v>2018</v>
      </c>
      <c r="B5603" s="32">
        <v>55464</v>
      </c>
      <c r="C5603" s="33" t="s">
        <v>563</v>
      </c>
      <c r="D5603" s="33" t="s">
        <v>564</v>
      </c>
      <c r="E5603" s="34">
        <v>1616667</v>
      </c>
      <c r="F5603" s="35">
        <v>1.03</v>
      </c>
      <c r="G5603" s="34" t="s">
        <v>364</v>
      </c>
      <c r="H5603" s="14" t="str">
        <f t="shared" si="348"/>
        <v/>
      </c>
      <c r="I5603" s="11" t="str">
        <f t="shared" si="349"/>
        <v/>
      </c>
      <c r="J5603" s="11" t="str">
        <f t="shared" si="350"/>
        <v/>
      </c>
      <c r="K5603" s="11">
        <f t="shared" si="351"/>
        <v>0</v>
      </c>
    </row>
    <row r="5604" spans="1:11" s="11" customFormat="1">
      <c r="A5604" s="32">
        <v>2018</v>
      </c>
      <c r="B5604" s="32">
        <v>55464</v>
      </c>
      <c r="C5604" s="33" t="s">
        <v>563</v>
      </c>
      <c r="D5604" s="33" t="s">
        <v>564</v>
      </c>
      <c r="E5604" s="34">
        <v>850</v>
      </c>
      <c r="F5604" s="35">
        <v>1.03</v>
      </c>
      <c r="G5604" s="34" t="s">
        <v>364</v>
      </c>
      <c r="H5604" s="14" t="str">
        <f t="shared" si="348"/>
        <v/>
      </c>
      <c r="I5604" s="11" t="str">
        <f t="shared" si="349"/>
        <v/>
      </c>
      <c r="J5604" s="11" t="str">
        <f t="shared" si="350"/>
        <v/>
      </c>
      <c r="K5604" s="11">
        <f t="shared" si="351"/>
        <v>0</v>
      </c>
    </row>
    <row r="5605" spans="1:11" s="11" customFormat="1">
      <c r="A5605" s="32">
        <v>2018</v>
      </c>
      <c r="B5605" s="32">
        <v>55467</v>
      </c>
      <c r="C5605" s="33" t="s">
        <v>563</v>
      </c>
      <c r="D5605" s="33" t="s">
        <v>564</v>
      </c>
      <c r="E5605" s="34">
        <v>2125954</v>
      </c>
      <c r="F5605" s="35">
        <v>1.034</v>
      </c>
      <c r="G5605" s="34">
        <v>269.7</v>
      </c>
      <c r="H5605" s="14">
        <f t="shared" si="348"/>
        <v>5928643.6678920006</v>
      </c>
      <c r="I5605" s="11">
        <f t="shared" si="349"/>
        <v>2125954</v>
      </c>
      <c r="J5605" s="11">
        <f t="shared" si="350"/>
        <v>2198236.4360000002</v>
      </c>
      <c r="K5605" s="11">
        <f t="shared" si="351"/>
        <v>0</v>
      </c>
    </row>
    <row r="5606" spans="1:11" s="11" customFormat="1">
      <c r="A5606" s="32">
        <v>2018</v>
      </c>
      <c r="B5606" s="32">
        <v>55467</v>
      </c>
      <c r="C5606" s="33" t="s">
        <v>563</v>
      </c>
      <c r="D5606" s="33" t="s">
        <v>564</v>
      </c>
      <c r="E5606" s="34">
        <v>1126297</v>
      </c>
      <c r="F5606" s="35">
        <v>1.036</v>
      </c>
      <c r="G5606" s="34">
        <v>272.89999999999998</v>
      </c>
      <c r="H5606" s="14">
        <f t="shared" si="348"/>
        <v>3184316.4354679999</v>
      </c>
      <c r="I5606" s="11">
        <f t="shared" si="349"/>
        <v>1126297</v>
      </c>
      <c r="J5606" s="11">
        <f t="shared" si="350"/>
        <v>1166843.692</v>
      </c>
      <c r="K5606" s="11">
        <f t="shared" si="351"/>
        <v>0</v>
      </c>
    </row>
    <row r="5607" spans="1:11" s="11" customFormat="1">
      <c r="A5607" s="32">
        <v>2018</v>
      </c>
      <c r="B5607" s="32">
        <v>55467</v>
      </c>
      <c r="C5607" s="33" t="s">
        <v>563</v>
      </c>
      <c r="D5607" s="33" t="s">
        <v>564</v>
      </c>
      <c r="E5607" s="34">
        <v>189</v>
      </c>
      <c r="F5607" s="35">
        <v>1.0649999999999999</v>
      </c>
      <c r="G5607" s="34">
        <v>453.2</v>
      </c>
      <c r="H5607" s="14">
        <f t="shared" si="348"/>
        <v>912.22361999999998</v>
      </c>
      <c r="I5607" s="11">
        <f t="shared" si="349"/>
        <v>189</v>
      </c>
      <c r="J5607" s="11">
        <f t="shared" si="350"/>
        <v>201.285</v>
      </c>
      <c r="K5607" s="11">
        <f t="shared" si="351"/>
        <v>0</v>
      </c>
    </row>
    <row r="5608" spans="1:11" s="11" customFormat="1">
      <c r="A5608" s="32">
        <v>2018</v>
      </c>
      <c r="B5608" s="32">
        <v>55467</v>
      </c>
      <c r="C5608" s="33" t="s">
        <v>563</v>
      </c>
      <c r="D5608" s="33" t="s">
        <v>564</v>
      </c>
      <c r="E5608" s="34">
        <v>46</v>
      </c>
      <c r="F5608" s="35">
        <v>1.046</v>
      </c>
      <c r="G5608" s="34">
        <v>453.2</v>
      </c>
      <c r="H5608" s="14">
        <f t="shared" si="348"/>
        <v>218.06171200000003</v>
      </c>
      <c r="I5608" s="11">
        <f t="shared" si="349"/>
        <v>46</v>
      </c>
      <c r="J5608" s="11">
        <f t="shared" si="350"/>
        <v>48.116</v>
      </c>
      <c r="K5608" s="11">
        <f t="shared" si="351"/>
        <v>0</v>
      </c>
    </row>
    <row r="5609" spans="1:11" s="11" customFormat="1">
      <c r="A5609" s="32">
        <v>2018</v>
      </c>
      <c r="B5609" s="32">
        <v>55470</v>
      </c>
      <c r="C5609" s="33" t="s">
        <v>563</v>
      </c>
      <c r="D5609" s="33" t="s">
        <v>564</v>
      </c>
      <c r="E5609" s="34">
        <v>3514514</v>
      </c>
      <c r="F5609" s="35">
        <v>1.0269999999999999</v>
      </c>
      <c r="G5609" s="34" t="s">
        <v>364</v>
      </c>
      <c r="H5609" s="14" t="str">
        <f t="shared" si="348"/>
        <v/>
      </c>
      <c r="I5609" s="11" t="str">
        <f t="shared" si="349"/>
        <v/>
      </c>
      <c r="J5609" s="11" t="str">
        <f t="shared" si="350"/>
        <v/>
      </c>
      <c r="K5609" s="11">
        <f t="shared" si="351"/>
        <v>0</v>
      </c>
    </row>
    <row r="5610" spans="1:11" s="11" customFormat="1">
      <c r="A5610" s="32">
        <v>2018</v>
      </c>
      <c r="B5610" s="32">
        <v>55479</v>
      </c>
      <c r="C5610" s="33" t="s">
        <v>363</v>
      </c>
      <c r="D5610" s="33" t="s">
        <v>354</v>
      </c>
      <c r="E5610" s="34">
        <v>39680</v>
      </c>
      <c r="F5610" s="35">
        <v>15.8</v>
      </c>
      <c r="G5610" s="34" t="s">
        <v>364</v>
      </c>
      <c r="H5610" s="14" t="str">
        <f t="shared" si="348"/>
        <v/>
      </c>
      <c r="I5610" s="11" t="str">
        <f t="shared" si="349"/>
        <v/>
      </c>
      <c r="J5610" s="11" t="str">
        <f t="shared" si="350"/>
        <v/>
      </c>
      <c r="K5610" s="11">
        <f t="shared" si="351"/>
        <v>0</v>
      </c>
    </row>
    <row r="5611" spans="1:11" s="11" customFormat="1">
      <c r="A5611" s="32">
        <v>2018</v>
      </c>
      <c r="B5611" s="32">
        <v>55479</v>
      </c>
      <c r="C5611" s="33" t="s">
        <v>563</v>
      </c>
      <c r="D5611" s="33" t="s">
        <v>564</v>
      </c>
      <c r="E5611" s="34">
        <v>2754</v>
      </c>
      <c r="F5611" s="35">
        <v>1.06</v>
      </c>
      <c r="G5611" s="34" t="s">
        <v>364</v>
      </c>
      <c r="H5611" s="14" t="str">
        <f t="shared" si="348"/>
        <v/>
      </c>
      <c r="I5611" s="11" t="str">
        <f t="shared" si="349"/>
        <v/>
      </c>
      <c r="J5611" s="11" t="str">
        <f t="shared" si="350"/>
        <v/>
      </c>
      <c r="K5611" s="11">
        <f t="shared" si="351"/>
        <v>0</v>
      </c>
    </row>
    <row r="5612" spans="1:11" s="11" customFormat="1">
      <c r="A5612" s="32">
        <v>2018</v>
      </c>
      <c r="B5612" s="32">
        <v>55480</v>
      </c>
      <c r="C5612" s="33" t="s">
        <v>563</v>
      </c>
      <c r="D5612" s="33" t="s">
        <v>564</v>
      </c>
      <c r="E5612" s="34">
        <v>6500152</v>
      </c>
      <c r="F5612" s="35">
        <v>1.032</v>
      </c>
      <c r="G5612" s="34" t="s">
        <v>364</v>
      </c>
      <c r="H5612" s="14" t="str">
        <f t="shared" si="348"/>
        <v/>
      </c>
      <c r="I5612" s="11" t="str">
        <f t="shared" si="349"/>
        <v/>
      </c>
      <c r="J5612" s="11" t="str">
        <f t="shared" si="350"/>
        <v/>
      </c>
      <c r="K5612" s="11">
        <f t="shared" si="351"/>
        <v>0</v>
      </c>
    </row>
    <row r="5613" spans="1:11" s="11" customFormat="1">
      <c r="A5613" s="32">
        <v>2018</v>
      </c>
      <c r="B5613" s="32">
        <v>55481</v>
      </c>
      <c r="C5613" s="33" t="s">
        <v>563</v>
      </c>
      <c r="D5613" s="33" t="s">
        <v>564</v>
      </c>
      <c r="E5613" s="34">
        <v>758610</v>
      </c>
      <c r="F5613" s="35">
        <v>1.0169999999999999</v>
      </c>
      <c r="G5613" s="34" t="s">
        <v>364</v>
      </c>
      <c r="H5613" s="14" t="str">
        <f t="shared" si="348"/>
        <v/>
      </c>
      <c r="I5613" s="11" t="str">
        <f t="shared" si="349"/>
        <v/>
      </c>
      <c r="J5613" s="11" t="str">
        <f t="shared" si="350"/>
        <v/>
      </c>
      <c r="K5613" s="11">
        <f t="shared" si="351"/>
        <v>0</v>
      </c>
    </row>
    <row r="5614" spans="1:11" s="11" customFormat="1">
      <c r="A5614" s="32">
        <v>2018</v>
      </c>
      <c r="B5614" s="32">
        <v>55481</v>
      </c>
      <c r="C5614" s="33" t="s">
        <v>563</v>
      </c>
      <c r="D5614" s="33" t="s">
        <v>564</v>
      </c>
      <c r="E5614" s="34">
        <v>416053</v>
      </c>
      <c r="F5614" s="35">
        <v>1.0640000000000001</v>
      </c>
      <c r="G5614" s="34" t="s">
        <v>364</v>
      </c>
      <c r="H5614" s="14" t="str">
        <f t="shared" si="348"/>
        <v/>
      </c>
      <c r="I5614" s="11" t="str">
        <f t="shared" si="349"/>
        <v/>
      </c>
      <c r="J5614" s="11" t="str">
        <f t="shared" si="350"/>
        <v/>
      </c>
      <c r="K5614" s="11">
        <f t="shared" si="351"/>
        <v>0</v>
      </c>
    </row>
    <row r="5615" spans="1:11" s="11" customFormat="1">
      <c r="A5615" s="32">
        <v>2018</v>
      </c>
      <c r="B5615" s="32">
        <v>55482</v>
      </c>
      <c r="C5615" s="33" t="s">
        <v>563</v>
      </c>
      <c r="D5615" s="33" t="s">
        <v>564</v>
      </c>
      <c r="E5615" s="34">
        <v>3649</v>
      </c>
      <c r="F5615" s="35">
        <v>1.0640000000000001</v>
      </c>
      <c r="G5615" s="34">
        <v>183.3</v>
      </c>
      <c r="H5615" s="14">
        <f t="shared" si="348"/>
        <v>7116.6884880000007</v>
      </c>
      <c r="I5615" s="11">
        <f t="shared" si="349"/>
        <v>3649</v>
      </c>
      <c r="J5615" s="11">
        <f t="shared" si="350"/>
        <v>3882.5360000000001</v>
      </c>
      <c r="K5615" s="11">
        <f t="shared" si="351"/>
        <v>0</v>
      </c>
    </row>
    <row r="5616" spans="1:11" s="11" customFormat="1">
      <c r="A5616" s="32">
        <v>2018</v>
      </c>
      <c r="B5616" s="32">
        <v>55482</v>
      </c>
      <c r="C5616" s="33" t="s">
        <v>563</v>
      </c>
      <c r="D5616" s="33" t="s">
        <v>564</v>
      </c>
      <c r="E5616" s="34">
        <v>29</v>
      </c>
      <c r="F5616" s="35">
        <v>1.087</v>
      </c>
      <c r="G5616" s="34">
        <v>199.6</v>
      </c>
      <c r="H5616" s="14">
        <f t="shared" si="348"/>
        <v>62.919908000000007</v>
      </c>
      <c r="I5616" s="11">
        <f t="shared" si="349"/>
        <v>29</v>
      </c>
      <c r="J5616" s="11">
        <f t="shared" si="350"/>
        <v>31.523</v>
      </c>
      <c r="K5616" s="11">
        <f t="shared" si="351"/>
        <v>0</v>
      </c>
    </row>
    <row r="5617" spans="1:11" s="11" customFormat="1">
      <c r="A5617" s="32">
        <v>2018</v>
      </c>
      <c r="B5617" s="32">
        <v>55482</v>
      </c>
      <c r="C5617" s="33" t="s">
        <v>563</v>
      </c>
      <c r="D5617" s="33" t="s">
        <v>564</v>
      </c>
      <c r="E5617" s="34">
        <v>839</v>
      </c>
      <c r="F5617" s="35">
        <v>1.083</v>
      </c>
      <c r="G5617" s="34">
        <v>236.8</v>
      </c>
      <c r="H5617" s="14">
        <f t="shared" si="348"/>
        <v>2151.6524160000004</v>
      </c>
      <c r="I5617" s="11">
        <f t="shared" si="349"/>
        <v>839</v>
      </c>
      <c r="J5617" s="11">
        <f t="shared" si="350"/>
        <v>908.63699999999994</v>
      </c>
      <c r="K5617" s="11">
        <f t="shared" si="351"/>
        <v>0</v>
      </c>
    </row>
    <row r="5618" spans="1:11" s="11" customFormat="1">
      <c r="A5618" s="32">
        <v>2018</v>
      </c>
      <c r="B5618" s="32">
        <v>55482</v>
      </c>
      <c r="C5618" s="33" t="s">
        <v>563</v>
      </c>
      <c r="D5618" s="33" t="s">
        <v>564</v>
      </c>
      <c r="E5618" s="34">
        <v>745</v>
      </c>
      <c r="F5618" s="35">
        <v>1.083</v>
      </c>
      <c r="G5618" s="34">
        <v>132.9</v>
      </c>
      <c r="H5618" s="14">
        <f t="shared" si="348"/>
        <v>1072.283715</v>
      </c>
      <c r="I5618" s="11">
        <f t="shared" si="349"/>
        <v>745</v>
      </c>
      <c r="J5618" s="11">
        <f t="shared" si="350"/>
        <v>806.83499999999992</v>
      </c>
      <c r="K5618" s="11">
        <f t="shared" si="351"/>
        <v>0</v>
      </c>
    </row>
    <row r="5619" spans="1:11" s="11" customFormat="1">
      <c r="A5619" s="32">
        <v>2018</v>
      </c>
      <c r="B5619" s="32">
        <v>55482</v>
      </c>
      <c r="C5619" s="33" t="s">
        <v>563</v>
      </c>
      <c r="D5619" s="33" t="s">
        <v>564</v>
      </c>
      <c r="E5619" s="34">
        <v>373</v>
      </c>
      <c r="F5619" s="35">
        <v>1.083</v>
      </c>
      <c r="G5619" s="34">
        <v>167</v>
      </c>
      <c r="H5619" s="14">
        <f t="shared" si="348"/>
        <v>674.6115299999999</v>
      </c>
      <c r="I5619" s="11">
        <f t="shared" si="349"/>
        <v>373</v>
      </c>
      <c r="J5619" s="11">
        <f t="shared" si="350"/>
        <v>403.959</v>
      </c>
      <c r="K5619" s="11">
        <f t="shared" si="351"/>
        <v>0</v>
      </c>
    </row>
    <row r="5620" spans="1:11" s="11" customFormat="1">
      <c r="A5620" s="32">
        <v>2018</v>
      </c>
      <c r="B5620" s="32">
        <v>55482</v>
      </c>
      <c r="C5620" s="33" t="s">
        <v>563</v>
      </c>
      <c r="D5620" s="33" t="s">
        <v>564</v>
      </c>
      <c r="E5620" s="34">
        <v>15634</v>
      </c>
      <c r="F5620" s="35">
        <v>1.073</v>
      </c>
      <c r="G5620" s="34">
        <v>159.69999999999999</v>
      </c>
      <c r="H5620" s="14">
        <f t="shared" si="348"/>
        <v>26790.125353999996</v>
      </c>
      <c r="I5620" s="11">
        <f t="shared" si="349"/>
        <v>15634</v>
      </c>
      <c r="J5620" s="11">
        <f t="shared" si="350"/>
        <v>16775.281999999999</v>
      </c>
      <c r="K5620" s="11">
        <f t="shared" si="351"/>
        <v>0</v>
      </c>
    </row>
    <row r="5621" spans="1:11" s="11" customFormat="1">
      <c r="A5621" s="32">
        <v>2018</v>
      </c>
      <c r="B5621" s="32">
        <v>55482</v>
      </c>
      <c r="C5621" s="33" t="s">
        <v>563</v>
      </c>
      <c r="D5621" s="33" t="s">
        <v>564</v>
      </c>
      <c r="E5621" s="34">
        <v>31454</v>
      </c>
      <c r="F5621" s="35">
        <v>1.0720000000000001</v>
      </c>
      <c r="G5621" s="34">
        <v>184.2</v>
      </c>
      <c r="H5621" s="14">
        <f t="shared" si="348"/>
        <v>62109.823295999995</v>
      </c>
      <c r="I5621" s="11">
        <f t="shared" si="349"/>
        <v>31454</v>
      </c>
      <c r="J5621" s="11">
        <f t="shared" si="350"/>
        <v>33718.688000000002</v>
      </c>
      <c r="K5621" s="11">
        <f t="shared" si="351"/>
        <v>0</v>
      </c>
    </row>
    <row r="5622" spans="1:11" s="11" customFormat="1">
      <c r="A5622" s="32">
        <v>2018</v>
      </c>
      <c r="B5622" s="32">
        <v>55482</v>
      </c>
      <c r="C5622" s="33" t="s">
        <v>563</v>
      </c>
      <c r="D5622" s="33" t="s">
        <v>564</v>
      </c>
      <c r="E5622" s="34">
        <v>4475</v>
      </c>
      <c r="F5622" s="35">
        <v>1.0049999999999999</v>
      </c>
      <c r="G5622" s="34">
        <v>222.3</v>
      </c>
      <c r="H5622" s="14">
        <f t="shared" si="348"/>
        <v>9997.6646249999994</v>
      </c>
      <c r="I5622" s="11">
        <f t="shared" si="349"/>
        <v>4475</v>
      </c>
      <c r="J5622" s="11">
        <f t="shared" si="350"/>
        <v>4497.3749999999991</v>
      </c>
      <c r="K5622" s="11">
        <f t="shared" si="351"/>
        <v>0</v>
      </c>
    </row>
    <row r="5623" spans="1:11" s="11" customFormat="1">
      <c r="A5623" s="32">
        <v>2018</v>
      </c>
      <c r="B5623" s="32">
        <v>55482</v>
      </c>
      <c r="C5623" s="33" t="s">
        <v>563</v>
      </c>
      <c r="D5623" s="33" t="s">
        <v>564</v>
      </c>
      <c r="E5623" s="34">
        <v>20</v>
      </c>
      <c r="F5623" s="35">
        <v>1.0049999999999999</v>
      </c>
      <c r="G5623" s="34">
        <v>260.3</v>
      </c>
      <c r="H5623" s="14">
        <f t="shared" si="348"/>
        <v>52.320300000000003</v>
      </c>
      <c r="I5623" s="11">
        <f t="shared" si="349"/>
        <v>20</v>
      </c>
      <c r="J5623" s="11">
        <f t="shared" si="350"/>
        <v>20.099999999999998</v>
      </c>
      <c r="K5623" s="11">
        <f t="shared" si="351"/>
        <v>0</v>
      </c>
    </row>
    <row r="5624" spans="1:11" s="11" customFormat="1">
      <c r="A5624" s="32">
        <v>2018</v>
      </c>
      <c r="B5624" s="32">
        <v>55482</v>
      </c>
      <c r="C5624" s="33" t="s">
        <v>563</v>
      </c>
      <c r="D5624" s="33" t="s">
        <v>564</v>
      </c>
      <c r="E5624" s="34">
        <v>1492</v>
      </c>
      <c r="F5624" s="35">
        <v>1.0049999999999999</v>
      </c>
      <c r="G5624" s="34">
        <v>222.2</v>
      </c>
      <c r="H5624" s="14">
        <f t="shared" si="348"/>
        <v>3331.8001199999999</v>
      </c>
      <c r="I5624" s="11">
        <f t="shared" si="349"/>
        <v>1492</v>
      </c>
      <c r="J5624" s="11">
        <f t="shared" si="350"/>
        <v>1499.4599999999998</v>
      </c>
      <c r="K5624" s="11">
        <f t="shared" si="351"/>
        <v>0</v>
      </c>
    </row>
    <row r="5625" spans="1:11" s="11" customFormat="1">
      <c r="A5625" s="32">
        <v>2018</v>
      </c>
      <c r="B5625" s="32">
        <v>55482</v>
      </c>
      <c r="C5625" s="33" t="s">
        <v>563</v>
      </c>
      <c r="D5625" s="33" t="s">
        <v>564</v>
      </c>
      <c r="E5625" s="34">
        <v>339944</v>
      </c>
      <c r="F5625" s="35">
        <v>1.0640000000000001</v>
      </c>
      <c r="G5625" s="34">
        <v>204.3</v>
      </c>
      <c r="H5625" s="14">
        <f t="shared" si="348"/>
        <v>738953.94988800015</v>
      </c>
      <c r="I5625" s="11">
        <f t="shared" si="349"/>
        <v>339944</v>
      </c>
      <c r="J5625" s="11">
        <f t="shared" si="350"/>
        <v>361700.41600000003</v>
      </c>
      <c r="K5625" s="11">
        <f t="shared" si="351"/>
        <v>0</v>
      </c>
    </row>
    <row r="5626" spans="1:11" s="11" customFormat="1">
      <c r="A5626" s="32">
        <v>2018</v>
      </c>
      <c r="B5626" s="32">
        <v>55496</v>
      </c>
      <c r="C5626" s="33" t="s">
        <v>563</v>
      </c>
      <c r="D5626" s="33" t="s">
        <v>564</v>
      </c>
      <c r="E5626" s="34">
        <v>24111</v>
      </c>
      <c r="F5626" s="35">
        <v>1.0269999999999999</v>
      </c>
      <c r="G5626" s="34">
        <v>396.3</v>
      </c>
      <c r="H5626" s="14">
        <f t="shared" si="348"/>
        <v>98131.794110999996</v>
      </c>
      <c r="I5626" s="11">
        <f t="shared" si="349"/>
        <v>24111</v>
      </c>
      <c r="J5626" s="11">
        <f t="shared" si="350"/>
        <v>24761.996999999999</v>
      </c>
      <c r="K5626" s="11">
        <f t="shared" si="351"/>
        <v>0</v>
      </c>
    </row>
    <row r="5627" spans="1:11" s="11" customFormat="1">
      <c r="A5627" s="32">
        <v>2018</v>
      </c>
      <c r="B5627" s="32">
        <v>55501</v>
      </c>
      <c r="C5627" s="33" t="s">
        <v>563</v>
      </c>
      <c r="D5627" s="33" t="s">
        <v>564</v>
      </c>
      <c r="E5627" s="34">
        <v>251403</v>
      </c>
      <c r="F5627" s="35">
        <v>1.0449999999999999</v>
      </c>
      <c r="G5627" s="34" t="s">
        <v>364</v>
      </c>
      <c r="H5627" s="14" t="str">
        <f t="shared" si="348"/>
        <v/>
      </c>
      <c r="I5627" s="11" t="str">
        <f t="shared" si="349"/>
        <v/>
      </c>
      <c r="J5627" s="11" t="str">
        <f t="shared" si="350"/>
        <v/>
      </c>
      <c r="K5627" s="11">
        <f t="shared" si="351"/>
        <v>0</v>
      </c>
    </row>
    <row r="5628" spans="1:11" s="11" customFormat="1">
      <c r="A5628" s="32">
        <v>2018</v>
      </c>
      <c r="B5628" s="32">
        <v>55501</v>
      </c>
      <c r="C5628" s="33" t="s">
        <v>563</v>
      </c>
      <c r="D5628" s="33" t="s">
        <v>564</v>
      </c>
      <c r="E5628" s="34">
        <v>1290983</v>
      </c>
      <c r="F5628" s="35">
        <v>1.0309999999999999</v>
      </c>
      <c r="G5628" s="34" t="s">
        <v>364</v>
      </c>
      <c r="H5628" s="14" t="str">
        <f t="shared" si="348"/>
        <v/>
      </c>
      <c r="I5628" s="11" t="str">
        <f t="shared" si="349"/>
        <v/>
      </c>
      <c r="J5628" s="11" t="str">
        <f t="shared" si="350"/>
        <v/>
      </c>
      <c r="K5628" s="11">
        <f t="shared" si="351"/>
        <v>0</v>
      </c>
    </row>
    <row r="5629" spans="1:11" s="11" customFormat="1">
      <c r="A5629" s="32">
        <v>2018</v>
      </c>
      <c r="B5629" s="32">
        <v>55502</v>
      </c>
      <c r="C5629" s="33" t="s">
        <v>563</v>
      </c>
      <c r="D5629" s="33" t="s">
        <v>564</v>
      </c>
      <c r="E5629" s="34">
        <v>4448598</v>
      </c>
      <c r="F5629" s="35">
        <v>1.07</v>
      </c>
      <c r="G5629" s="34" t="s">
        <v>364</v>
      </c>
      <c r="H5629" s="14" t="str">
        <f t="shared" si="348"/>
        <v/>
      </c>
      <c r="I5629" s="11" t="str">
        <f t="shared" si="349"/>
        <v/>
      </c>
      <c r="J5629" s="11" t="str">
        <f t="shared" si="350"/>
        <v/>
      </c>
      <c r="K5629" s="11">
        <f t="shared" si="351"/>
        <v>0</v>
      </c>
    </row>
    <row r="5630" spans="1:11" s="11" customFormat="1">
      <c r="A5630" s="32">
        <v>2018</v>
      </c>
      <c r="B5630" s="32">
        <v>55503</v>
      </c>
      <c r="C5630" s="33" t="s">
        <v>563</v>
      </c>
      <c r="D5630" s="33" t="s">
        <v>564</v>
      </c>
      <c r="E5630" s="34">
        <v>3274882</v>
      </c>
      <c r="F5630" s="35">
        <v>1.0549999999999999</v>
      </c>
      <c r="G5630" s="34" t="s">
        <v>364</v>
      </c>
      <c r="H5630" s="14" t="str">
        <f t="shared" si="348"/>
        <v/>
      </c>
      <c r="I5630" s="11" t="str">
        <f t="shared" si="349"/>
        <v/>
      </c>
      <c r="J5630" s="11" t="str">
        <f t="shared" si="350"/>
        <v/>
      </c>
      <c r="K5630" s="11">
        <f t="shared" si="351"/>
        <v>0</v>
      </c>
    </row>
    <row r="5631" spans="1:11" s="11" customFormat="1">
      <c r="A5631" s="32">
        <v>2018</v>
      </c>
      <c r="B5631" s="32">
        <v>55514</v>
      </c>
      <c r="C5631" s="33" t="s">
        <v>563</v>
      </c>
      <c r="D5631" s="33" t="s">
        <v>564</v>
      </c>
      <c r="E5631" s="34">
        <v>1573593</v>
      </c>
      <c r="F5631" s="35">
        <v>1.0349999999999999</v>
      </c>
      <c r="G5631" s="34">
        <v>277.60000000000002</v>
      </c>
      <c r="H5631" s="14">
        <f t="shared" si="348"/>
        <v>4521184.4638799997</v>
      </c>
      <c r="I5631" s="11">
        <f t="shared" si="349"/>
        <v>1573593</v>
      </c>
      <c r="J5631" s="11">
        <f t="shared" si="350"/>
        <v>1628668.7549999999</v>
      </c>
      <c r="K5631" s="11">
        <f t="shared" si="351"/>
        <v>0</v>
      </c>
    </row>
    <row r="5632" spans="1:11" s="11" customFormat="1">
      <c r="A5632" s="32">
        <v>2018</v>
      </c>
      <c r="B5632" s="32">
        <v>55516</v>
      </c>
      <c r="C5632" s="33" t="s">
        <v>563</v>
      </c>
      <c r="D5632" s="33" t="s">
        <v>564</v>
      </c>
      <c r="E5632" s="34">
        <v>268612</v>
      </c>
      <c r="F5632" s="35">
        <v>1.042</v>
      </c>
      <c r="G5632" s="34" t="s">
        <v>364</v>
      </c>
      <c r="H5632" s="14" t="str">
        <f t="shared" si="348"/>
        <v/>
      </c>
      <c r="I5632" s="11" t="str">
        <f t="shared" si="349"/>
        <v/>
      </c>
      <c r="J5632" s="11" t="str">
        <f t="shared" si="350"/>
        <v/>
      </c>
      <c r="K5632" s="11">
        <f t="shared" si="351"/>
        <v>0</v>
      </c>
    </row>
    <row r="5633" spans="1:11" s="11" customFormat="1">
      <c r="A5633" s="32">
        <v>2018</v>
      </c>
      <c r="B5633" s="32">
        <v>55516</v>
      </c>
      <c r="C5633" s="33" t="s">
        <v>563</v>
      </c>
      <c r="D5633" s="33" t="s">
        <v>564</v>
      </c>
      <c r="E5633" s="34">
        <v>1868775</v>
      </c>
      <c r="F5633" s="35">
        <v>1.042</v>
      </c>
      <c r="G5633" s="34" t="s">
        <v>364</v>
      </c>
      <c r="H5633" s="14" t="str">
        <f t="shared" si="348"/>
        <v/>
      </c>
      <c r="I5633" s="11" t="str">
        <f t="shared" si="349"/>
        <v/>
      </c>
      <c r="J5633" s="11" t="str">
        <f t="shared" si="350"/>
        <v/>
      </c>
      <c r="K5633" s="11">
        <f t="shared" si="351"/>
        <v>0</v>
      </c>
    </row>
    <row r="5634" spans="1:11" s="11" customFormat="1">
      <c r="A5634" s="32">
        <v>2018</v>
      </c>
      <c r="B5634" s="32">
        <v>55517</v>
      </c>
      <c r="C5634" s="33" t="s">
        <v>563</v>
      </c>
      <c r="D5634" s="33" t="s">
        <v>564</v>
      </c>
      <c r="E5634" s="34">
        <v>109072</v>
      </c>
      <c r="F5634" s="35">
        <v>1.018</v>
      </c>
      <c r="G5634" s="34" t="s">
        <v>364</v>
      </c>
      <c r="H5634" s="14" t="str">
        <f t="shared" si="348"/>
        <v/>
      </c>
      <c r="I5634" s="11" t="str">
        <f t="shared" si="349"/>
        <v/>
      </c>
      <c r="J5634" s="11" t="str">
        <f t="shared" si="350"/>
        <v/>
      </c>
      <c r="K5634" s="11">
        <f t="shared" si="351"/>
        <v>0</v>
      </c>
    </row>
    <row r="5635" spans="1:11" s="11" customFormat="1">
      <c r="A5635" s="32">
        <v>2018</v>
      </c>
      <c r="B5635" s="32">
        <v>55518</v>
      </c>
      <c r="C5635" s="33" t="s">
        <v>563</v>
      </c>
      <c r="D5635" s="33" t="s">
        <v>564</v>
      </c>
      <c r="E5635" s="34">
        <v>1214403</v>
      </c>
      <c r="F5635" s="35">
        <v>1.0269999999999999</v>
      </c>
      <c r="G5635" s="34" t="s">
        <v>364</v>
      </c>
      <c r="H5635" s="14" t="str">
        <f t="shared" si="348"/>
        <v/>
      </c>
      <c r="I5635" s="11" t="str">
        <f t="shared" si="349"/>
        <v/>
      </c>
      <c r="J5635" s="11" t="str">
        <f t="shared" si="350"/>
        <v/>
      </c>
      <c r="K5635" s="11">
        <f t="shared" si="351"/>
        <v>0</v>
      </c>
    </row>
    <row r="5636" spans="1:11" s="11" customFormat="1">
      <c r="A5636" s="32">
        <v>2018</v>
      </c>
      <c r="B5636" s="32">
        <v>55522</v>
      </c>
      <c r="C5636" s="33" t="s">
        <v>563</v>
      </c>
      <c r="D5636" s="33" t="s">
        <v>564</v>
      </c>
      <c r="E5636" s="34">
        <v>319501</v>
      </c>
      <c r="F5636" s="35">
        <v>1.0189999999999999</v>
      </c>
      <c r="G5636" s="34">
        <v>372.1</v>
      </c>
      <c r="H5636" s="14">
        <f t="shared" si="348"/>
        <v>1211451.6221990001</v>
      </c>
      <c r="I5636" s="11">
        <f t="shared" si="349"/>
        <v>319501</v>
      </c>
      <c r="J5636" s="11">
        <f t="shared" si="350"/>
        <v>325571.51899999997</v>
      </c>
      <c r="K5636" s="11">
        <f t="shared" si="351"/>
        <v>0</v>
      </c>
    </row>
    <row r="5637" spans="1:11" s="11" customFormat="1">
      <c r="A5637" s="32">
        <v>2018</v>
      </c>
      <c r="B5637" s="32">
        <v>55524</v>
      </c>
      <c r="C5637" s="33" t="s">
        <v>563</v>
      </c>
      <c r="D5637" s="33" t="s">
        <v>564</v>
      </c>
      <c r="E5637" s="34">
        <v>984961</v>
      </c>
      <c r="F5637" s="35">
        <v>1.0509999999999999</v>
      </c>
      <c r="G5637" s="34" t="s">
        <v>364</v>
      </c>
      <c r="H5637" s="14" t="str">
        <f t="shared" si="348"/>
        <v/>
      </c>
      <c r="I5637" s="11" t="str">
        <f t="shared" si="349"/>
        <v/>
      </c>
      <c r="J5637" s="11" t="str">
        <f t="shared" si="350"/>
        <v/>
      </c>
      <c r="K5637" s="11">
        <f t="shared" si="351"/>
        <v>0</v>
      </c>
    </row>
    <row r="5638" spans="1:11" s="11" customFormat="1">
      <c r="A5638" s="32">
        <v>2018</v>
      </c>
      <c r="B5638" s="32">
        <v>55545</v>
      </c>
      <c r="C5638" s="33" t="s">
        <v>563</v>
      </c>
      <c r="D5638" s="33" t="s">
        <v>564</v>
      </c>
      <c r="E5638" s="34">
        <v>1079037</v>
      </c>
      <c r="F5638" s="35">
        <v>1.0229999999999999</v>
      </c>
      <c r="G5638" s="34" t="s">
        <v>364</v>
      </c>
      <c r="H5638" s="14" t="str">
        <f t="shared" ref="H5638:H5701" si="352">IF(I5638="","",G5638/100*F5638*E5638)</f>
        <v/>
      </c>
      <c r="I5638" s="11" t="str">
        <f t="shared" ref="I5638:I5701" si="353">IF(OR(G5638=".",F5638=".",E5638="."),"",E5638)</f>
        <v/>
      </c>
      <c r="J5638" s="11" t="str">
        <f t="shared" ref="J5638:J5701" si="354">IF(I5638="","",F5638*I5638)</f>
        <v/>
      </c>
      <c r="K5638" s="11">
        <f t="shared" ref="K5638:K5701" si="355">IF(C5638="LIG",1,0)</f>
        <v>0</v>
      </c>
    </row>
    <row r="5639" spans="1:11" s="11" customFormat="1">
      <c r="A5639" s="32">
        <v>2018</v>
      </c>
      <c r="B5639" s="32">
        <v>55620</v>
      </c>
      <c r="C5639" s="33" t="s">
        <v>563</v>
      </c>
      <c r="D5639" s="33" t="s">
        <v>564</v>
      </c>
      <c r="E5639" s="34">
        <v>1832911</v>
      </c>
      <c r="F5639" s="35">
        <v>1.0389999999999999</v>
      </c>
      <c r="G5639" s="34">
        <v>300.60000000000002</v>
      </c>
      <c r="H5639" s="14">
        <f t="shared" si="352"/>
        <v>5724609.9541739998</v>
      </c>
      <c r="I5639" s="11">
        <f t="shared" si="353"/>
        <v>1832911</v>
      </c>
      <c r="J5639" s="11">
        <f t="shared" si="354"/>
        <v>1904394.5289999999</v>
      </c>
      <c r="K5639" s="11">
        <f t="shared" si="355"/>
        <v>0</v>
      </c>
    </row>
    <row r="5640" spans="1:11" s="11" customFormat="1">
      <c r="A5640" s="32">
        <v>2018</v>
      </c>
      <c r="B5640" s="32">
        <v>55620</v>
      </c>
      <c r="C5640" s="33" t="s">
        <v>563</v>
      </c>
      <c r="D5640" s="33" t="s">
        <v>564</v>
      </c>
      <c r="E5640" s="34">
        <v>1808</v>
      </c>
      <c r="F5640" s="35">
        <v>1.0129999999999999</v>
      </c>
      <c r="G5640" s="34">
        <v>287</v>
      </c>
      <c r="H5640" s="14">
        <f t="shared" si="352"/>
        <v>5256.4164799999999</v>
      </c>
      <c r="I5640" s="11">
        <f t="shared" si="353"/>
        <v>1808</v>
      </c>
      <c r="J5640" s="11">
        <f t="shared" si="354"/>
        <v>1831.5039999999999</v>
      </c>
      <c r="K5640" s="11">
        <f t="shared" si="355"/>
        <v>0</v>
      </c>
    </row>
    <row r="5641" spans="1:11" s="11" customFormat="1">
      <c r="A5641" s="32">
        <v>2018</v>
      </c>
      <c r="B5641" s="32">
        <v>55622</v>
      </c>
      <c r="C5641" s="33" t="s">
        <v>563</v>
      </c>
      <c r="D5641" s="33" t="s">
        <v>564</v>
      </c>
      <c r="E5641" s="34">
        <v>149266</v>
      </c>
      <c r="F5641" s="35">
        <v>1.02</v>
      </c>
      <c r="G5641" s="34">
        <v>255.1</v>
      </c>
      <c r="H5641" s="14">
        <f t="shared" si="352"/>
        <v>388393.11732000002</v>
      </c>
      <c r="I5641" s="11">
        <f t="shared" si="353"/>
        <v>149266</v>
      </c>
      <c r="J5641" s="11">
        <f t="shared" si="354"/>
        <v>152251.32</v>
      </c>
      <c r="K5641" s="11">
        <f t="shared" si="355"/>
        <v>0</v>
      </c>
    </row>
    <row r="5642" spans="1:11" s="11" customFormat="1">
      <c r="A5642" s="32">
        <v>2018</v>
      </c>
      <c r="B5642" s="32">
        <v>55640</v>
      </c>
      <c r="C5642" s="33" t="s">
        <v>563</v>
      </c>
      <c r="D5642" s="33" t="s">
        <v>564</v>
      </c>
      <c r="E5642" s="34">
        <v>359332</v>
      </c>
      <c r="F5642" s="35">
        <v>1.07</v>
      </c>
      <c r="G5642" s="34" t="s">
        <v>364</v>
      </c>
      <c r="H5642" s="14" t="str">
        <f t="shared" si="352"/>
        <v/>
      </c>
      <c r="I5642" s="11" t="str">
        <f t="shared" si="353"/>
        <v/>
      </c>
      <c r="J5642" s="11" t="str">
        <f t="shared" si="354"/>
        <v/>
      </c>
      <c r="K5642" s="11">
        <f t="shared" si="355"/>
        <v>0</v>
      </c>
    </row>
    <row r="5643" spans="1:11" s="11" customFormat="1">
      <c r="A5643" s="32">
        <v>2018</v>
      </c>
      <c r="B5643" s="32">
        <v>55641</v>
      </c>
      <c r="C5643" s="33" t="s">
        <v>563</v>
      </c>
      <c r="D5643" s="33" t="s">
        <v>564</v>
      </c>
      <c r="E5643" s="34">
        <v>2159301</v>
      </c>
      <c r="F5643" s="35">
        <v>1</v>
      </c>
      <c r="G5643" s="34">
        <v>314</v>
      </c>
      <c r="H5643" s="14">
        <f t="shared" si="352"/>
        <v>6780205.1400000006</v>
      </c>
      <c r="I5643" s="11">
        <f t="shared" si="353"/>
        <v>2159301</v>
      </c>
      <c r="J5643" s="11">
        <f t="shared" si="354"/>
        <v>2159301</v>
      </c>
      <c r="K5643" s="11">
        <f t="shared" si="355"/>
        <v>0</v>
      </c>
    </row>
    <row r="5644" spans="1:11" s="11" customFormat="1">
      <c r="A5644" s="32">
        <v>2018</v>
      </c>
      <c r="B5644" s="32">
        <v>55645</v>
      </c>
      <c r="C5644" s="33" t="s">
        <v>563</v>
      </c>
      <c r="D5644" s="33" t="s">
        <v>564</v>
      </c>
      <c r="E5644" s="34">
        <v>101251</v>
      </c>
      <c r="F5644" s="35">
        <v>1.101</v>
      </c>
      <c r="G5644" s="34">
        <v>326.2</v>
      </c>
      <c r="H5644" s="14">
        <f t="shared" si="352"/>
        <v>363639.11896200001</v>
      </c>
      <c r="I5644" s="11">
        <f t="shared" si="353"/>
        <v>101251</v>
      </c>
      <c r="J5644" s="11">
        <f t="shared" si="354"/>
        <v>111477.351</v>
      </c>
      <c r="K5644" s="11">
        <f t="shared" si="355"/>
        <v>0</v>
      </c>
    </row>
    <row r="5645" spans="1:11" s="11" customFormat="1">
      <c r="A5645" s="32">
        <v>2018</v>
      </c>
      <c r="B5645" s="32">
        <v>55651</v>
      </c>
      <c r="C5645" s="33" t="s">
        <v>563</v>
      </c>
      <c r="D5645" s="33" t="s">
        <v>564</v>
      </c>
      <c r="E5645" s="34">
        <v>150068</v>
      </c>
      <c r="F5645" s="35">
        <v>1</v>
      </c>
      <c r="G5645" s="34">
        <v>221.5</v>
      </c>
      <c r="H5645" s="14">
        <f t="shared" si="352"/>
        <v>332400.62</v>
      </c>
      <c r="I5645" s="11">
        <f t="shared" si="353"/>
        <v>150068</v>
      </c>
      <c r="J5645" s="11">
        <f t="shared" si="354"/>
        <v>150068</v>
      </c>
      <c r="K5645" s="11">
        <f t="shared" si="355"/>
        <v>0</v>
      </c>
    </row>
    <row r="5646" spans="1:11" s="11" customFormat="1">
      <c r="A5646" s="32">
        <v>2018</v>
      </c>
      <c r="B5646" s="32">
        <v>55656</v>
      </c>
      <c r="C5646" s="33" t="s">
        <v>563</v>
      </c>
      <c r="D5646" s="33" t="s">
        <v>564</v>
      </c>
      <c r="E5646" s="34">
        <v>2266392</v>
      </c>
      <c r="F5646" s="35">
        <v>1.0329999999999999</v>
      </c>
      <c r="G5646" s="34" t="s">
        <v>364</v>
      </c>
      <c r="H5646" s="14" t="str">
        <f t="shared" si="352"/>
        <v/>
      </c>
      <c r="I5646" s="11" t="str">
        <f t="shared" si="353"/>
        <v/>
      </c>
      <c r="J5646" s="11" t="str">
        <f t="shared" si="354"/>
        <v/>
      </c>
      <c r="K5646" s="11">
        <f t="shared" si="355"/>
        <v>0</v>
      </c>
    </row>
    <row r="5647" spans="1:11" s="11" customFormat="1">
      <c r="A5647" s="32">
        <v>2018</v>
      </c>
      <c r="B5647" s="32">
        <v>55661</v>
      </c>
      <c r="C5647" s="33" t="s">
        <v>563</v>
      </c>
      <c r="D5647" s="33" t="s">
        <v>564</v>
      </c>
      <c r="E5647" s="34">
        <v>63247</v>
      </c>
      <c r="F5647" s="35">
        <v>1.038</v>
      </c>
      <c r="G5647" s="34" t="s">
        <v>364</v>
      </c>
      <c r="H5647" s="14" t="str">
        <f t="shared" si="352"/>
        <v/>
      </c>
      <c r="I5647" s="11" t="str">
        <f t="shared" si="353"/>
        <v/>
      </c>
      <c r="J5647" s="11" t="str">
        <f t="shared" si="354"/>
        <v/>
      </c>
      <c r="K5647" s="11">
        <f t="shared" si="355"/>
        <v>0</v>
      </c>
    </row>
    <row r="5648" spans="1:11" s="11" customFormat="1">
      <c r="A5648" s="32">
        <v>2018</v>
      </c>
      <c r="B5648" s="32">
        <v>55662</v>
      </c>
      <c r="C5648" s="33" t="s">
        <v>563</v>
      </c>
      <c r="D5648" s="33" t="s">
        <v>564</v>
      </c>
      <c r="E5648" s="34">
        <v>721128</v>
      </c>
      <c r="F5648" s="35">
        <v>1.093</v>
      </c>
      <c r="G5648" s="34">
        <v>366.9</v>
      </c>
      <c r="H5648" s="14">
        <f t="shared" si="352"/>
        <v>2891879.7647759994</v>
      </c>
      <c r="I5648" s="11">
        <f t="shared" si="353"/>
        <v>721128</v>
      </c>
      <c r="J5648" s="11">
        <f t="shared" si="354"/>
        <v>788192.90399999998</v>
      </c>
      <c r="K5648" s="11">
        <f t="shared" si="355"/>
        <v>0</v>
      </c>
    </row>
    <row r="5649" spans="1:11" s="11" customFormat="1">
      <c r="A5649" s="32">
        <v>2018</v>
      </c>
      <c r="B5649" s="32">
        <v>55664</v>
      </c>
      <c r="C5649" s="33" t="s">
        <v>563</v>
      </c>
      <c r="D5649" s="33" t="s">
        <v>564</v>
      </c>
      <c r="E5649" s="34">
        <v>1520971</v>
      </c>
      <c r="F5649" s="35">
        <v>1.0069999999999999</v>
      </c>
      <c r="G5649" s="34">
        <v>271.10000000000002</v>
      </c>
      <c r="H5649" s="14">
        <f t="shared" si="352"/>
        <v>4152215.8476669998</v>
      </c>
      <c r="I5649" s="11">
        <f t="shared" si="353"/>
        <v>1520971</v>
      </c>
      <c r="J5649" s="11">
        <f t="shared" si="354"/>
        <v>1531617.7969999998</v>
      </c>
      <c r="K5649" s="11">
        <f t="shared" si="355"/>
        <v>0</v>
      </c>
    </row>
    <row r="5650" spans="1:11" s="11" customFormat="1">
      <c r="A5650" s="32">
        <v>2018</v>
      </c>
      <c r="B5650" s="32">
        <v>55667</v>
      </c>
      <c r="C5650" s="33" t="s">
        <v>563</v>
      </c>
      <c r="D5650" s="33" t="s">
        <v>564</v>
      </c>
      <c r="E5650" s="34">
        <v>2347247</v>
      </c>
      <c r="F5650" s="35">
        <v>1.03</v>
      </c>
      <c r="G5650" s="34" t="s">
        <v>364</v>
      </c>
      <c r="H5650" s="14" t="str">
        <f t="shared" si="352"/>
        <v/>
      </c>
      <c r="I5650" s="11" t="str">
        <f t="shared" si="353"/>
        <v/>
      </c>
      <c r="J5650" s="11" t="str">
        <f t="shared" si="354"/>
        <v/>
      </c>
      <c r="K5650" s="11">
        <f t="shared" si="355"/>
        <v>0</v>
      </c>
    </row>
    <row r="5651" spans="1:11" s="11" customFormat="1">
      <c r="A5651" s="32">
        <v>2018</v>
      </c>
      <c r="B5651" s="32">
        <v>55672</v>
      </c>
      <c r="C5651" s="33" t="s">
        <v>563</v>
      </c>
      <c r="D5651" s="33" t="s">
        <v>564</v>
      </c>
      <c r="E5651" s="34">
        <v>50243</v>
      </c>
      <c r="F5651" s="35">
        <v>1.03</v>
      </c>
      <c r="G5651" s="34" t="s">
        <v>364</v>
      </c>
      <c r="H5651" s="14" t="str">
        <f t="shared" si="352"/>
        <v/>
      </c>
      <c r="I5651" s="11" t="str">
        <f t="shared" si="353"/>
        <v/>
      </c>
      <c r="J5651" s="11" t="str">
        <f t="shared" si="354"/>
        <v/>
      </c>
      <c r="K5651" s="11">
        <f t="shared" si="355"/>
        <v>0</v>
      </c>
    </row>
    <row r="5652" spans="1:11" s="11" customFormat="1">
      <c r="A5652" s="32">
        <v>2018</v>
      </c>
      <c r="B5652" s="32">
        <v>55672</v>
      </c>
      <c r="C5652" s="33" t="s">
        <v>563</v>
      </c>
      <c r="D5652" s="33" t="s">
        <v>564</v>
      </c>
      <c r="E5652" s="34">
        <v>232</v>
      </c>
      <c r="F5652" s="35">
        <v>1.03</v>
      </c>
      <c r="G5652" s="34" t="s">
        <v>364</v>
      </c>
      <c r="H5652" s="14" t="str">
        <f t="shared" si="352"/>
        <v/>
      </c>
      <c r="I5652" s="11" t="str">
        <f t="shared" si="353"/>
        <v/>
      </c>
      <c r="J5652" s="11" t="str">
        <f t="shared" si="354"/>
        <v/>
      </c>
      <c r="K5652" s="11">
        <f t="shared" si="355"/>
        <v>0</v>
      </c>
    </row>
    <row r="5653" spans="1:11" s="11" customFormat="1">
      <c r="A5653" s="32">
        <v>2018</v>
      </c>
      <c r="B5653" s="32">
        <v>55687</v>
      </c>
      <c r="C5653" s="33" t="s">
        <v>563</v>
      </c>
      <c r="D5653" s="33" t="s">
        <v>564</v>
      </c>
      <c r="E5653" s="34">
        <v>1134559</v>
      </c>
      <c r="F5653" s="35">
        <v>1.034</v>
      </c>
      <c r="G5653" s="34">
        <v>346.9</v>
      </c>
      <c r="H5653" s="14">
        <f t="shared" si="352"/>
        <v>4069601.8668139996</v>
      </c>
      <c r="I5653" s="11">
        <f t="shared" si="353"/>
        <v>1134559</v>
      </c>
      <c r="J5653" s="11">
        <f t="shared" si="354"/>
        <v>1173134.0060000001</v>
      </c>
      <c r="K5653" s="11">
        <f t="shared" si="355"/>
        <v>0</v>
      </c>
    </row>
    <row r="5654" spans="1:11" s="11" customFormat="1">
      <c r="A5654" s="32">
        <v>2018</v>
      </c>
      <c r="B5654" s="32">
        <v>55690</v>
      </c>
      <c r="C5654" s="33" t="s">
        <v>565</v>
      </c>
      <c r="D5654" s="33" t="s">
        <v>566</v>
      </c>
      <c r="E5654" s="34">
        <v>34056</v>
      </c>
      <c r="F5654" s="35">
        <v>5.8129999999999997</v>
      </c>
      <c r="G5654" s="34" t="s">
        <v>364</v>
      </c>
      <c r="H5654" s="14" t="str">
        <f t="shared" si="352"/>
        <v/>
      </c>
      <c r="I5654" s="11" t="str">
        <f t="shared" si="353"/>
        <v/>
      </c>
      <c r="J5654" s="11" t="str">
        <f t="shared" si="354"/>
        <v/>
      </c>
      <c r="K5654" s="11">
        <f t="shared" si="355"/>
        <v>0</v>
      </c>
    </row>
    <row r="5655" spans="1:11" s="11" customFormat="1">
      <c r="A5655" s="32">
        <v>2018</v>
      </c>
      <c r="B5655" s="32">
        <v>55690</v>
      </c>
      <c r="C5655" s="33" t="s">
        <v>563</v>
      </c>
      <c r="D5655" s="33" t="s">
        <v>564</v>
      </c>
      <c r="E5655" s="34">
        <v>2613404</v>
      </c>
      <c r="F5655" s="35">
        <v>1.032</v>
      </c>
      <c r="G5655" s="34" t="s">
        <v>364</v>
      </c>
      <c r="H5655" s="14" t="str">
        <f t="shared" si="352"/>
        <v/>
      </c>
      <c r="I5655" s="11" t="str">
        <f t="shared" si="353"/>
        <v/>
      </c>
      <c r="J5655" s="11" t="str">
        <f t="shared" si="354"/>
        <v/>
      </c>
      <c r="K5655" s="11">
        <f t="shared" si="355"/>
        <v>0</v>
      </c>
    </row>
    <row r="5656" spans="1:11" s="11" customFormat="1">
      <c r="A5656" s="32">
        <v>2018</v>
      </c>
      <c r="B5656" s="32">
        <v>55694</v>
      </c>
      <c r="C5656" s="33" t="s">
        <v>563</v>
      </c>
      <c r="D5656" s="33" t="s">
        <v>564</v>
      </c>
      <c r="E5656" s="34">
        <v>2584568</v>
      </c>
      <c r="F5656" s="35">
        <v>1</v>
      </c>
      <c r="G5656" s="34">
        <v>321.2</v>
      </c>
      <c r="H5656" s="14">
        <f t="shared" si="352"/>
        <v>8301632.4159999993</v>
      </c>
      <c r="I5656" s="11">
        <f t="shared" si="353"/>
        <v>2584568</v>
      </c>
      <c r="J5656" s="11">
        <f t="shared" si="354"/>
        <v>2584568</v>
      </c>
      <c r="K5656" s="11">
        <f t="shared" si="355"/>
        <v>0</v>
      </c>
    </row>
    <row r="5657" spans="1:11" s="11" customFormat="1">
      <c r="A5657" s="32">
        <v>2018</v>
      </c>
      <c r="B5657" s="32">
        <v>55700</v>
      </c>
      <c r="C5657" s="33" t="s">
        <v>563</v>
      </c>
      <c r="D5657" s="33" t="s">
        <v>564</v>
      </c>
      <c r="E5657" s="34">
        <v>748</v>
      </c>
      <c r="F5657" s="35">
        <v>1.095</v>
      </c>
      <c r="G5657" s="34">
        <v>173.9</v>
      </c>
      <c r="H5657" s="14">
        <f t="shared" si="352"/>
        <v>1424.3453400000001</v>
      </c>
      <c r="I5657" s="11">
        <f t="shared" si="353"/>
        <v>748</v>
      </c>
      <c r="J5657" s="11">
        <f t="shared" si="354"/>
        <v>819.06</v>
      </c>
      <c r="K5657" s="11">
        <f t="shared" si="355"/>
        <v>0</v>
      </c>
    </row>
    <row r="5658" spans="1:11" s="11" customFormat="1">
      <c r="A5658" s="32">
        <v>2018</v>
      </c>
      <c r="B5658" s="32">
        <v>55700</v>
      </c>
      <c r="C5658" s="33" t="s">
        <v>563</v>
      </c>
      <c r="D5658" s="33" t="s">
        <v>564</v>
      </c>
      <c r="E5658" s="34">
        <v>18016</v>
      </c>
      <c r="F5658" s="35">
        <v>1.0980000000000001</v>
      </c>
      <c r="G5658" s="34">
        <v>164</v>
      </c>
      <c r="H5658" s="14">
        <f t="shared" si="352"/>
        <v>32441.771520000002</v>
      </c>
      <c r="I5658" s="11">
        <f t="shared" si="353"/>
        <v>18016</v>
      </c>
      <c r="J5658" s="11">
        <f t="shared" si="354"/>
        <v>19781.568000000003</v>
      </c>
      <c r="K5658" s="11">
        <f t="shared" si="355"/>
        <v>0</v>
      </c>
    </row>
    <row r="5659" spans="1:11" s="11" customFormat="1">
      <c r="A5659" s="32">
        <v>2018</v>
      </c>
      <c r="B5659" s="32">
        <v>55700</v>
      </c>
      <c r="C5659" s="33" t="s">
        <v>563</v>
      </c>
      <c r="D5659" s="33" t="s">
        <v>564</v>
      </c>
      <c r="E5659" s="34">
        <v>12428</v>
      </c>
      <c r="F5659" s="35">
        <v>1.0980000000000001</v>
      </c>
      <c r="G5659" s="34">
        <v>249.2</v>
      </c>
      <c r="H5659" s="14">
        <f t="shared" si="352"/>
        <v>34005.692448000002</v>
      </c>
      <c r="I5659" s="11">
        <f t="shared" si="353"/>
        <v>12428</v>
      </c>
      <c r="J5659" s="11">
        <f t="shared" si="354"/>
        <v>13645.944000000001</v>
      </c>
      <c r="K5659" s="11">
        <f t="shared" si="355"/>
        <v>0</v>
      </c>
    </row>
    <row r="5660" spans="1:11" s="11" customFormat="1">
      <c r="A5660" s="32">
        <v>2018</v>
      </c>
      <c r="B5660" s="32">
        <v>55700</v>
      </c>
      <c r="C5660" s="33" t="s">
        <v>563</v>
      </c>
      <c r="D5660" s="33" t="s">
        <v>564</v>
      </c>
      <c r="E5660" s="34">
        <v>10524</v>
      </c>
      <c r="F5660" s="35">
        <v>1.0980000000000001</v>
      </c>
      <c r="G5660" s="34">
        <v>119.1</v>
      </c>
      <c r="H5660" s="14">
        <f t="shared" si="352"/>
        <v>13762.424231999999</v>
      </c>
      <c r="I5660" s="11">
        <f t="shared" si="353"/>
        <v>10524</v>
      </c>
      <c r="J5660" s="11">
        <f t="shared" si="354"/>
        <v>11555.352000000001</v>
      </c>
      <c r="K5660" s="11">
        <f t="shared" si="355"/>
        <v>0</v>
      </c>
    </row>
    <row r="5661" spans="1:11" s="11" customFormat="1">
      <c r="A5661" s="32">
        <v>2018</v>
      </c>
      <c r="B5661" s="32">
        <v>55700</v>
      </c>
      <c r="C5661" s="33" t="s">
        <v>563</v>
      </c>
      <c r="D5661" s="33" t="s">
        <v>564</v>
      </c>
      <c r="E5661" s="34">
        <v>5262</v>
      </c>
      <c r="F5661" s="35">
        <v>1.0980000000000001</v>
      </c>
      <c r="G5661" s="34">
        <v>154.1</v>
      </c>
      <c r="H5661" s="14">
        <f t="shared" si="352"/>
        <v>8903.3987159999997</v>
      </c>
      <c r="I5661" s="11">
        <f t="shared" si="353"/>
        <v>5262</v>
      </c>
      <c r="J5661" s="11">
        <f t="shared" si="354"/>
        <v>5777.6760000000004</v>
      </c>
      <c r="K5661" s="11">
        <f t="shared" si="355"/>
        <v>0</v>
      </c>
    </row>
    <row r="5662" spans="1:11" s="11" customFormat="1">
      <c r="A5662" s="32">
        <v>2018</v>
      </c>
      <c r="B5662" s="32">
        <v>55700</v>
      </c>
      <c r="C5662" s="33" t="s">
        <v>563</v>
      </c>
      <c r="D5662" s="33" t="s">
        <v>564</v>
      </c>
      <c r="E5662" s="34">
        <v>3367</v>
      </c>
      <c r="F5662" s="35">
        <v>1.099</v>
      </c>
      <c r="G5662" s="34">
        <v>154.6</v>
      </c>
      <c r="H5662" s="14">
        <f t="shared" si="352"/>
        <v>5720.7148180000004</v>
      </c>
      <c r="I5662" s="11">
        <f t="shared" si="353"/>
        <v>3367</v>
      </c>
      <c r="J5662" s="11">
        <f t="shared" si="354"/>
        <v>3700.3330000000001</v>
      </c>
      <c r="K5662" s="11">
        <f t="shared" si="355"/>
        <v>0</v>
      </c>
    </row>
    <row r="5663" spans="1:11" s="11" customFormat="1">
      <c r="A5663" s="32">
        <v>2018</v>
      </c>
      <c r="B5663" s="32">
        <v>55700</v>
      </c>
      <c r="C5663" s="33" t="s">
        <v>563</v>
      </c>
      <c r="D5663" s="33" t="s">
        <v>564</v>
      </c>
      <c r="E5663" s="34">
        <v>4574</v>
      </c>
      <c r="F5663" s="35">
        <v>1.099</v>
      </c>
      <c r="G5663" s="34">
        <v>234.1</v>
      </c>
      <c r="H5663" s="14">
        <f t="shared" si="352"/>
        <v>11767.799665999997</v>
      </c>
      <c r="I5663" s="11">
        <f t="shared" si="353"/>
        <v>4574</v>
      </c>
      <c r="J5663" s="11">
        <f t="shared" si="354"/>
        <v>5026.826</v>
      </c>
      <c r="K5663" s="11">
        <f t="shared" si="355"/>
        <v>0</v>
      </c>
    </row>
    <row r="5664" spans="1:11" s="11" customFormat="1">
      <c r="A5664" s="32">
        <v>2018</v>
      </c>
      <c r="B5664" s="32">
        <v>55700</v>
      </c>
      <c r="C5664" s="33" t="s">
        <v>563</v>
      </c>
      <c r="D5664" s="33" t="s">
        <v>564</v>
      </c>
      <c r="E5664" s="34">
        <v>607</v>
      </c>
      <c r="F5664" s="35">
        <v>1.099</v>
      </c>
      <c r="G5664" s="34">
        <v>267.8</v>
      </c>
      <c r="H5664" s="14">
        <f t="shared" si="352"/>
        <v>1786.4750539999998</v>
      </c>
      <c r="I5664" s="11">
        <f t="shared" si="353"/>
        <v>607</v>
      </c>
      <c r="J5664" s="11">
        <f t="shared" si="354"/>
        <v>667.09299999999996</v>
      </c>
      <c r="K5664" s="11">
        <f t="shared" si="355"/>
        <v>0</v>
      </c>
    </row>
    <row r="5665" spans="1:11" s="11" customFormat="1">
      <c r="A5665" s="32">
        <v>2018</v>
      </c>
      <c r="B5665" s="32">
        <v>55700</v>
      </c>
      <c r="C5665" s="33" t="s">
        <v>563</v>
      </c>
      <c r="D5665" s="33" t="s">
        <v>564</v>
      </c>
      <c r="E5665" s="34">
        <v>1525</v>
      </c>
      <c r="F5665" s="35">
        <v>1.099</v>
      </c>
      <c r="G5665" s="34">
        <v>234.1</v>
      </c>
      <c r="H5665" s="14">
        <f t="shared" si="352"/>
        <v>3923.4574749999992</v>
      </c>
      <c r="I5665" s="11">
        <f t="shared" si="353"/>
        <v>1525</v>
      </c>
      <c r="J5665" s="11">
        <f t="shared" si="354"/>
        <v>1675.9749999999999</v>
      </c>
      <c r="K5665" s="11">
        <f t="shared" si="355"/>
        <v>0</v>
      </c>
    </row>
    <row r="5666" spans="1:11" s="11" customFormat="1">
      <c r="A5666" s="32">
        <v>2018</v>
      </c>
      <c r="B5666" s="32">
        <v>55700</v>
      </c>
      <c r="C5666" s="33" t="s">
        <v>563</v>
      </c>
      <c r="D5666" s="33" t="s">
        <v>564</v>
      </c>
      <c r="E5666" s="34">
        <v>379888</v>
      </c>
      <c r="F5666" s="35">
        <v>1.0980000000000001</v>
      </c>
      <c r="G5666" s="34">
        <v>244.2</v>
      </c>
      <c r="H5666" s="14">
        <f t="shared" si="352"/>
        <v>1018599.772608</v>
      </c>
      <c r="I5666" s="11">
        <f t="shared" si="353"/>
        <v>379888</v>
      </c>
      <c r="J5666" s="11">
        <f t="shared" si="354"/>
        <v>417117.02400000003</v>
      </c>
      <c r="K5666" s="11">
        <f t="shared" si="355"/>
        <v>0</v>
      </c>
    </row>
    <row r="5667" spans="1:11" s="11" customFormat="1">
      <c r="A5667" s="32">
        <v>2018</v>
      </c>
      <c r="B5667" s="32">
        <v>55701</v>
      </c>
      <c r="C5667" s="33" t="s">
        <v>563</v>
      </c>
      <c r="D5667" s="33" t="s">
        <v>564</v>
      </c>
      <c r="E5667" s="34">
        <v>2125158</v>
      </c>
      <c r="F5667" s="35">
        <v>1.0580000000000001</v>
      </c>
      <c r="G5667" s="34">
        <v>240.1</v>
      </c>
      <c r="H5667" s="14">
        <f t="shared" si="352"/>
        <v>5398449.6107640006</v>
      </c>
      <c r="I5667" s="11">
        <f t="shared" si="353"/>
        <v>2125158</v>
      </c>
      <c r="J5667" s="11">
        <f t="shared" si="354"/>
        <v>2248417.1640000003</v>
      </c>
      <c r="K5667" s="11">
        <f t="shared" si="355"/>
        <v>0</v>
      </c>
    </row>
    <row r="5668" spans="1:11" s="11" customFormat="1">
      <c r="A5668" s="32">
        <v>2018</v>
      </c>
      <c r="B5668" s="32">
        <v>55706</v>
      </c>
      <c r="C5668" s="33" t="s">
        <v>563</v>
      </c>
      <c r="D5668" s="33" t="s">
        <v>564</v>
      </c>
      <c r="E5668" s="34">
        <v>1871437</v>
      </c>
      <c r="F5668" s="35">
        <v>1.03</v>
      </c>
      <c r="G5668" s="34" t="s">
        <v>364</v>
      </c>
      <c r="H5668" s="14" t="str">
        <f t="shared" si="352"/>
        <v/>
      </c>
      <c r="I5668" s="11" t="str">
        <f t="shared" si="353"/>
        <v/>
      </c>
      <c r="J5668" s="11" t="str">
        <f t="shared" si="354"/>
        <v/>
      </c>
      <c r="K5668" s="11">
        <f t="shared" si="355"/>
        <v>0</v>
      </c>
    </row>
    <row r="5669" spans="1:11" s="11" customFormat="1">
      <c r="A5669" s="32">
        <v>2018</v>
      </c>
      <c r="B5669" s="32">
        <v>55710</v>
      </c>
      <c r="C5669" s="33" t="s">
        <v>563</v>
      </c>
      <c r="D5669" s="33" t="s">
        <v>564</v>
      </c>
      <c r="E5669" s="34">
        <v>2539505</v>
      </c>
      <c r="F5669" s="35">
        <v>1.0429999999999999</v>
      </c>
      <c r="G5669" s="34" t="s">
        <v>364</v>
      </c>
      <c r="H5669" s="14" t="str">
        <f t="shared" si="352"/>
        <v/>
      </c>
      <c r="I5669" s="11" t="str">
        <f t="shared" si="353"/>
        <v/>
      </c>
      <c r="J5669" s="11" t="str">
        <f t="shared" si="354"/>
        <v/>
      </c>
      <c r="K5669" s="11">
        <f t="shared" si="355"/>
        <v>0</v>
      </c>
    </row>
    <row r="5670" spans="1:11" s="11" customFormat="1">
      <c r="A5670" s="32">
        <v>2018</v>
      </c>
      <c r="B5670" s="32">
        <v>55714</v>
      </c>
      <c r="C5670" s="33" t="s">
        <v>563</v>
      </c>
      <c r="D5670" s="33" t="s">
        <v>564</v>
      </c>
      <c r="E5670" s="34">
        <v>4706</v>
      </c>
      <c r="F5670" s="35">
        <v>1.03</v>
      </c>
      <c r="G5670" s="34">
        <v>268.5</v>
      </c>
      <c r="H5670" s="14">
        <f t="shared" si="352"/>
        <v>13014.678300000001</v>
      </c>
      <c r="I5670" s="11">
        <f t="shared" si="353"/>
        <v>4706</v>
      </c>
      <c r="J5670" s="11">
        <f t="shared" si="354"/>
        <v>4847.18</v>
      </c>
      <c r="K5670" s="11">
        <f t="shared" si="355"/>
        <v>0</v>
      </c>
    </row>
    <row r="5671" spans="1:11" s="11" customFormat="1">
      <c r="A5671" s="32">
        <v>2018</v>
      </c>
      <c r="B5671" s="32">
        <v>55718</v>
      </c>
      <c r="C5671" s="33" t="s">
        <v>563</v>
      </c>
      <c r="D5671" s="33" t="s">
        <v>564</v>
      </c>
      <c r="E5671" s="34">
        <v>237638</v>
      </c>
      <c r="F5671" s="35">
        <v>1</v>
      </c>
      <c r="G5671" s="34">
        <v>283.2</v>
      </c>
      <c r="H5671" s="14">
        <f t="shared" si="352"/>
        <v>672990.81599999999</v>
      </c>
      <c r="I5671" s="11">
        <f t="shared" si="353"/>
        <v>237638</v>
      </c>
      <c r="J5671" s="11">
        <f t="shared" si="354"/>
        <v>237638</v>
      </c>
      <c r="K5671" s="11">
        <f t="shared" si="355"/>
        <v>0</v>
      </c>
    </row>
    <row r="5672" spans="1:11" s="11" customFormat="1">
      <c r="A5672" s="32">
        <v>2018</v>
      </c>
      <c r="B5672" s="32">
        <v>55736</v>
      </c>
      <c r="C5672" s="33" t="s">
        <v>563</v>
      </c>
      <c r="D5672" s="33" t="s">
        <v>564</v>
      </c>
      <c r="E5672" s="34">
        <v>4596294</v>
      </c>
      <c r="F5672" s="35">
        <v>1.0509999999999999</v>
      </c>
      <c r="G5672" s="34" t="s">
        <v>364</v>
      </c>
      <c r="H5672" s="14" t="str">
        <f t="shared" si="352"/>
        <v/>
      </c>
      <c r="I5672" s="11" t="str">
        <f t="shared" si="353"/>
        <v/>
      </c>
      <c r="J5672" s="11" t="str">
        <f t="shared" si="354"/>
        <v/>
      </c>
      <c r="K5672" s="11">
        <f t="shared" si="355"/>
        <v>0</v>
      </c>
    </row>
    <row r="5673" spans="1:11" s="11" customFormat="1">
      <c r="A5673" s="32">
        <v>2018</v>
      </c>
      <c r="B5673" s="32">
        <v>55748</v>
      </c>
      <c r="C5673" s="33" t="s">
        <v>563</v>
      </c>
      <c r="D5673" s="33" t="s">
        <v>564</v>
      </c>
      <c r="E5673" s="34">
        <v>146403</v>
      </c>
      <c r="F5673" s="35">
        <v>1.0349999999999999</v>
      </c>
      <c r="G5673" s="34" t="s">
        <v>364</v>
      </c>
      <c r="H5673" s="14" t="str">
        <f t="shared" si="352"/>
        <v/>
      </c>
      <c r="I5673" s="11" t="str">
        <f t="shared" si="353"/>
        <v/>
      </c>
      <c r="J5673" s="11" t="str">
        <f t="shared" si="354"/>
        <v/>
      </c>
      <c r="K5673" s="11">
        <f t="shared" si="355"/>
        <v>0</v>
      </c>
    </row>
    <row r="5674" spans="1:11" s="11" customFormat="1">
      <c r="A5674" s="32">
        <v>2018</v>
      </c>
      <c r="B5674" s="32">
        <v>55749</v>
      </c>
      <c r="C5674" s="33" t="s">
        <v>363</v>
      </c>
      <c r="D5674" s="33" t="s">
        <v>354</v>
      </c>
      <c r="E5674" s="34">
        <v>10237</v>
      </c>
      <c r="F5674" s="35">
        <v>16.399999999999999</v>
      </c>
      <c r="G5674" s="34" t="s">
        <v>364</v>
      </c>
      <c r="H5674" s="14" t="str">
        <f t="shared" si="352"/>
        <v/>
      </c>
      <c r="I5674" s="11" t="str">
        <f t="shared" si="353"/>
        <v/>
      </c>
      <c r="J5674" s="11" t="str">
        <f t="shared" si="354"/>
        <v/>
      </c>
      <c r="K5674" s="11">
        <f t="shared" si="355"/>
        <v>0</v>
      </c>
    </row>
    <row r="5675" spans="1:11" s="11" customFormat="1">
      <c r="A5675" s="32">
        <v>2018</v>
      </c>
      <c r="B5675" s="32">
        <v>55801</v>
      </c>
      <c r="C5675" s="33" t="s">
        <v>563</v>
      </c>
      <c r="D5675" s="33" t="s">
        <v>564</v>
      </c>
      <c r="E5675" s="34">
        <v>2205459</v>
      </c>
      <c r="F5675" s="35">
        <v>1.0289999999999999</v>
      </c>
      <c r="G5675" s="34" t="s">
        <v>364</v>
      </c>
      <c r="H5675" s="14" t="str">
        <f t="shared" si="352"/>
        <v/>
      </c>
      <c r="I5675" s="11" t="str">
        <f t="shared" si="353"/>
        <v/>
      </c>
      <c r="J5675" s="11" t="str">
        <f t="shared" si="354"/>
        <v/>
      </c>
      <c r="K5675" s="11">
        <f t="shared" si="355"/>
        <v>0</v>
      </c>
    </row>
    <row r="5676" spans="1:11" s="11" customFormat="1">
      <c r="A5676" s="32">
        <v>2018</v>
      </c>
      <c r="B5676" s="32">
        <v>55801</v>
      </c>
      <c r="C5676" s="33" t="s">
        <v>563</v>
      </c>
      <c r="D5676" s="33" t="s">
        <v>564</v>
      </c>
      <c r="E5676" s="34">
        <v>244766</v>
      </c>
      <c r="F5676" s="35">
        <v>1.0289999999999999</v>
      </c>
      <c r="G5676" s="34" t="s">
        <v>364</v>
      </c>
      <c r="H5676" s="14" t="str">
        <f t="shared" si="352"/>
        <v/>
      </c>
      <c r="I5676" s="11" t="str">
        <f t="shared" si="353"/>
        <v/>
      </c>
      <c r="J5676" s="11" t="str">
        <f t="shared" si="354"/>
        <v/>
      </c>
      <c r="K5676" s="11">
        <f t="shared" si="355"/>
        <v>0</v>
      </c>
    </row>
    <row r="5677" spans="1:11" s="11" customFormat="1">
      <c r="A5677" s="32">
        <v>2018</v>
      </c>
      <c r="B5677" s="32">
        <v>55818</v>
      </c>
      <c r="C5677" s="33" t="s">
        <v>563</v>
      </c>
      <c r="D5677" s="33" t="s">
        <v>564</v>
      </c>
      <c r="E5677" s="34">
        <v>1273</v>
      </c>
      <c r="F5677" s="35">
        <v>1.1040000000000001</v>
      </c>
      <c r="G5677" s="34" t="s">
        <v>364</v>
      </c>
      <c r="H5677" s="14" t="str">
        <f t="shared" si="352"/>
        <v/>
      </c>
      <c r="I5677" s="11" t="str">
        <f t="shared" si="353"/>
        <v/>
      </c>
      <c r="J5677" s="11" t="str">
        <f t="shared" si="354"/>
        <v/>
      </c>
      <c r="K5677" s="11">
        <f t="shared" si="355"/>
        <v>0</v>
      </c>
    </row>
    <row r="5678" spans="1:11" s="11" customFormat="1">
      <c r="A5678" s="32">
        <v>2018</v>
      </c>
      <c r="B5678" s="32">
        <v>55818</v>
      </c>
      <c r="C5678" s="33" t="s">
        <v>563</v>
      </c>
      <c r="D5678" s="33" t="s">
        <v>564</v>
      </c>
      <c r="E5678" s="34">
        <v>1279</v>
      </c>
      <c r="F5678" s="35">
        <v>1.0980000000000001</v>
      </c>
      <c r="G5678" s="34" t="s">
        <v>364</v>
      </c>
      <c r="H5678" s="14" t="str">
        <f t="shared" si="352"/>
        <v/>
      </c>
      <c r="I5678" s="11" t="str">
        <f t="shared" si="353"/>
        <v/>
      </c>
      <c r="J5678" s="11" t="str">
        <f t="shared" si="354"/>
        <v/>
      </c>
      <c r="K5678" s="11">
        <f t="shared" si="355"/>
        <v>0</v>
      </c>
    </row>
    <row r="5679" spans="1:11" s="11" customFormat="1">
      <c r="A5679" s="32">
        <v>2018</v>
      </c>
      <c r="B5679" s="32">
        <v>55818</v>
      </c>
      <c r="C5679" s="33" t="s">
        <v>563</v>
      </c>
      <c r="D5679" s="33" t="s">
        <v>564</v>
      </c>
      <c r="E5679" s="34">
        <v>1910</v>
      </c>
      <c r="F5679" s="35">
        <v>1.1040000000000001</v>
      </c>
      <c r="G5679" s="34" t="s">
        <v>364</v>
      </c>
      <c r="H5679" s="14" t="str">
        <f t="shared" si="352"/>
        <v/>
      </c>
      <c r="I5679" s="11" t="str">
        <f t="shared" si="353"/>
        <v/>
      </c>
      <c r="J5679" s="11" t="str">
        <f t="shared" si="354"/>
        <v/>
      </c>
      <c r="K5679" s="11">
        <f t="shared" si="355"/>
        <v>0</v>
      </c>
    </row>
    <row r="5680" spans="1:11" s="11" customFormat="1">
      <c r="A5680" s="32">
        <v>2018</v>
      </c>
      <c r="B5680" s="32">
        <v>55818</v>
      </c>
      <c r="C5680" s="33" t="s">
        <v>563</v>
      </c>
      <c r="D5680" s="33" t="s">
        <v>564</v>
      </c>
      <c r="E5680" s="34">
        <v>1949</v>
      </c>
      <c r="F5680" s="35">
        <v>1.115</v>
      </c>
      <c r="G5680" s="34" t="s">
        <v>364</v>
      </c>
      <c r="H5680" s="14" t="str">
        <f t="shared" si="352"/>
        <v/>
      </c>
      <c r="I5680" s="11" t="str">
        <f t="shared" si="353"/>
        <v/>
      </c>
      <c r="J5680" s="11" t="str">
        <f t="shared" si="354"/>
        <v/>
      </c>
      <c r="K5680" s="11">
        <f t="shared" si="355"/>
        <v>0</v>
      </c>
    </row>
    <row r="5681" spans="1:11" s="11" customFormat="1">
      <c r="A5681" s="32">
        <v>2018</v>
      </c>
      <c r="B5681" s="32">
        <v>55818</v>
      </c>
      <c r="C5681" s="33" t="s">
        <v>563</v>
      </c>
      <c r="D5681" s="33" t="s">
        <v>564</v>
      </c>
      <c r="E5681" s="34">
        <v>2122</v>
      </c>
      <c r="F5681" s="35">
        <v>1.1040000000000001</v>
      </c>
      <c r="G5681" s="34" t="s">
        <v>364</v>
      </c>
      <c r="H5681" s="14" t="str">
        <f t="shared" si="352"/>
        <v/>
      </c>
      <c r="I5681" s="11" t="str">
        <f t="shared" si="353"/>
        <v/>
      </c>
      <c r="J5681" s="11" t="str">
        <f t="shared" si="354"/>
        <v/>
      </c>
      <c r="K5681" s="11">
        <f t="shared" si="355"/>
        <v>0</v>
      </c>
    </row>
    <row r="5682" spans="1:11" s="11" customFormat="1">
      <c r="A5682" s="32">
        <v>2018</v>
      </c>
      <c r="B5682" s="32">
        <v>55818</v>
      </c>
      <c r="C5682" s="33" t="s">
        <v>563</v>
      </c>
      <c r="D5682" s="33" t="s">
        <v>564</v>
      </c>
      <c r="E5682" s="34">
        <v>2923</v>
      </c>
      <c r="F5682" s="35">
        <v>1.115</v>
      </c>
      <c r="G5682" s="34" t="s">
        <v>364</v>
      </c>
      <c r="H5682" s="14" t="str">
        <f t="shared" si="352"/>
        <v/>
      </c>
      <c r="I5682" s="11" t="str">
        <f t="shared" si="353"/>
        <v/>
      </c>
      <c r="J5682" s="11" t="str">
        <f t="shared" si="354"/>
        <v/>
      </c>
      <c r="K5682" s="11">
        <f t="shared" si="355"/>
        <v>0</v>
      </c>
    </row>
    <row r="5683" spans="1:11" s="11" customFormat="1">
      <c r="A5683" s="32">
        <v>2018</v>
      </c>
      <c r="B5683" s="32">
        <v>55818</v>
      </c>
      <c r="C5683" s="33" t="s">
        <v>563</v>
      </c>
      <c r="D5683" s="33" t="s">
        <v>564</v>
      </c>
      <c r="E5683" s="34">
        <v>3016</v>
      </c>
      <c r="F5683" s="35">
        <v>1.101</v>
      </c>
      <c r="G5683" s="34" t="s">
        <v>364</v>
      </c>
      <c r="H5683" s="14" t="str">
        <f t="shared" si="352"/>
        <v/>
      </c>
      <c r="I5683" s="11" t="str">
        <f t="shared" si="353"/>
        <v/>
      </c>
      <c r="J5683" s="11" t="str">
        <f t="shared" si="354"/>
        <v/>
      </c>
      <c r="K5683" s="11">
        <f t="shared" si="355"/>
        <v>0</v>
      </c>
    </row>
    <row r="5684" spans="1:11" s="11" customFormat="1">
      <c r="A5684" s="32">
        <v>2018</v>
      </c>
      <c r="B5684" s="32">
        <v>55818</v>
      </c>
      <c r="C5684" s="33" t="s">
        <v>563</v>
      </c>
      <c r="D5684" s="33" t="s">
        <v>564</v>
      </c>
      <c r="E5684" s="34">
        <v>3084</v>
      </c>
      <c r="F5684" s="35">
        <v>1.1000000000000001</v>
      </c>
      <c r="G5684" s="34" t="s">
        <v>364</v>
      </c>
      <c r="H5684" s="14" t="str">
        <f t="shared" si="352"/>
        <v/>
      </c>
      <c r="I5684" s="11" t="str">
        <f t="shared" si="353"/>
        <v/>
      </c>
      <c r="J5684" s="11" t="str">
        <f t="shared" si="354"/>
        <v/>
      </c>
      <c r="K5684" s="11">
        <f t="shared" si="355"/>
        <v>0</v>
      </c>
    </row>
    <row r="5685" spans="1:11" s="11" customFormat="1">
      <c r="A5685" s="32">
        <v>2018</v>
      </c>
      <c r="B5685" s="32">
        <v>55818</v>
      </c>
      <c r="C5685" s="33" t="s">
        <v>563</v>
      </c>
      <c r="D5685" s="33" t="s">
        <v>564</v>
      </c>
      <c r="E5685" s="34">
        <v>3178</v>
      </c>
      <c r="F5685" s="35">
        <v>1.0980000000000001</v>
      </c>
      <c r="G5685" s="34" t="s">
        <v>364</v>
      </c>
      <c r="H5685" s="14" t="str">
        <f t="shared" si="352"/>
        <v/>
      </c>
      <c r="I5685" s="11" t="str">
        <f t="shared" si="353"/>
        <v/>
      </c>
      <c r="J5685" s="11" t="str">
        <f t="shared" si="354"/>
        <v/>
      </c>
      <c r="K5685" s="11">
        <f t="shared" si="355"/>
        <v>0</v>
      </c>
    </row>
    <row r="5686" spans="1:11" s="11" customFormat="1">
      <c r="A5686" s="32">
        <v>2018</v>
      </c>
      <c r="B5686" s="32">
        <v>55818</v>
      </c>
      <c r="C5686" s="33" t="s">
        <v>563</v>
      </c>
      <c r="D5686" s="33" t="s">
        <v>564</v>
      </c>
      <c r="E5686" s="34">
        <v>3248</v>
      </c>
      <c r="F5686" s="35">
        <v>1.115</v>
      </c>
      <c r="G5686" s="34" t="s">
        <v>364</v>
      </c>
      <c r="H5686" s="14" t="str">
        <f t="shared" si="352"/>
        <v/>
      </c>
      <c r="I5686" s="11" t="str">
        <f t="shared" si="353"/>
        <v/>
      </c>
      <c r="J5686" s="11" t="str">
        <f t="shared" si="354"/>
        <v/>
      </c>
      <c r="K5686" s="11">
        <f t="shared" si="355"/>
        <v>0</v>
      </c>
    </row>
    <row r="5687" spans="1:11" s="11" customFormat="1">
      <c r="A5687" s="32">
        <v>2018</v>
      </c>
      <c r="B5687" s="32">
        <v>55818</v>
      </c>
      <c r="C5687" s="33" t="s">
        <v>563</v>
      </c>
      <c r="D5687" s="33" t="s">
        <v>564</v>
      </c>
      <c r="E5687" s="34">
        <v>4381</v>
      </c>
      <c r="F5687" s="35">
        <v>1.099</v>
      </c>
      <c r="G5687" s="34" t="s">
        <v>364</v>
      </c>
      <c r="H5687" s="14" t="str">
        <f t="shared" si="352"/>
        <v/>
      </c>
      <c r="I5687" s="11" t="str">
        <f t="shared" si="353"/>
        <v/>
      </c>
      <c r="J5687" s="11" t="str">
        <f t="shared" si="354"/>
        <v/>
      </c>
      <c r="K5687" s="11">
        <f t="shared" si="355"/>
        <v>0</v>
      </c>
    </row>
    <row r="5688" spans="1:11" s="11" customFormat="1">
      <c r="A5688" s="32">
        <v>2018</v>
      </c>
      <c r="B5688" s="32">
        <v>55818</v>
      </c>
      <c r="C5688" s="33" t="s">
        <v>563</v>
      </c>
      <c r="D5688" s="33" t="s">
        <v>564</v>
      </c>
      <c r="E5688" s="34">
        <v>5387</v>
      </c>
      <c r="F5688" s="35">
        <v>1.0980000000000001</v>
      </c>
      <c r="G5688" s="34" t="s">
        <v>364</v>
      </c>
      <c r="H5688" s="14" t="str">
        <f t="shared" si="352"/>
        <v/>
      </c>
      <c r="I5688" s="11" t="str">
        <f t="shared" si="353"/>
        <v/>
      </c>
      <c r="J5688" s="11" t="str">
        <f t="shared" si="354"/>
        <v/>
      </c>
      <c r="K5688" s="11">
        <f t="shared" si="355"/>
        <v>0</v>
      </c>
    </row>
    <row r="5689" spans="1:11" s="11" customFormat="1">
      <c r="A5689" s="32">
        <v>2018</v>
      </c>
      <c r="B5689" s="32">
        <v>55818</v>
      </c>
      <c r="C5689" s="33" t="s">
        <v>563</v>
      </c>
      <c r="D5689" s="33" t="s">
        <v>564</v>
      </c>
      <c r="E5689" s="34">
        <v>6571</v>
      </c>
      <c r="F5689" s="35">
        <v>1.099</v>
      </c>
      <c r="G5689" s="34" t="s">
        <v>364</v>
      </c>
      <c r="H5689" s="14" t="str">
        <f t="shared" si="352"/>
        <v/>
      </c>
      <c r="I5689" s="11" t="str">
        <f t="shared" si="353"/>
        <v/>
      </c>
      <c r="J5689" s="11" t="str">
        <f t="shared" si="354"/>
        <v/>
      </c>
      <c r="K5689" s="11">
        <f t="shared" si="355"/>
        <v>0</v>
      </c>
    </row>
    <row r="5690" spans="1:11" s="11" customFormat="1">
      <c r="A5690" s="32">
        <v>2018</v>
      </c>
      <c r="B5690" s="32">
        <v>55818</v>
      </c>
      <c r="C5690" s="33" t="s">
        <v>563</v>
      </c>
      <c r="D5690" s="33" t="s">
        <v>564</v>
      </c>
      <c r="E5690" s="34">
        <v>7301</v>
      </c>
      <c r="F5690" s="35">
        <v>1.099</v>
      </c>
      <c r="G5690" s="34" t="s">
        <v>364</v>
      </c>
      <c r="H5690" s="14" t="str">
        <f t="shared" si="352"/>
        <v/>
      </c>
      <c r="I5690" s="11" t="str">
        <f t="shared" si="353"/>
        <v/>
      </c>
      <c r="J5690" s="11" t="str">
        <f t="shared" si="354"/>
        <v/>
      </c>
      <c r="K5690" s="11">
        <f t="shared" si="355"/>
        <v>0</v>
      </c>
    </row>
    <row r="5691" spans="1:11" s="11" customFormat="1">
      <c r="A5691" s="32">
        <v>2018</v>
      </c>
      <c r="B5691" s="32">
        <v>55818</v>
      </c>
      <c r="C5691" s="33" t="s">
        <v>563</v>
      </c>
      <c r="D5691" s="33" t="s">
        <v>564</v>
      </c>
      <c r="E5691" s="34">
        <v>7803</v>
      </c>
      <c r="F5691" s="35">
        <v>1.1020000000000001</v>
      </c>
      <c r="G5691" s="34" t="s">
        <v>364</v>
      </c>
      <c r="H5691" s="14" t="str">
        <f t="shared" si="352"/>
        <v/>
      </c>
      <c r="I5691" s="11" t="str">
        <f t="shared" si="353"/>
        <v/>
      </c>
      <c r="J5691" s="11" t="str">
        <f t="shared" si="354"/>
        <v/>
      </c>
      <c r="K5691" s="11">
        <f t="shared" si="355"/>
        <v>0</v>
      </c>
    </row>
    <row r="5692" spans="1:11" s="11" customFormat="1">
      <c r="A5692" s="32">
        <v>2018</v>
      </c>
      <c r="B5692" s="32">
        <v>55818</v>
      </c>
      <c r="C5692" s="33" t="s">
        <v>563</v>
      </c>
      <c r="D5692" s="33" t="s">
        <v>564</v>
      </c>
      <c r="E5692" s="34">
        <v>8069</v>
      </c>
      <c r="F5692" s="35">
        <v>1.115</v>
      </c>
      <c r="G5692" s="34" t="s">
        <v>364</v>
      </c>
      <c r="H5692" s="14" t="str">
        <f t="shared" si="352"/>
        <v/>
      </c>
      <c r="I5692" s="11" t="str">
        <f t="shared" si="353"/>
        <v/>
      </c>
      <c r="J5692" s="11" t="str">
        <f t="shared" si="354"/>
        <v/>
      </c>
      <c r="K5692" s="11">
        <f t="shared" si="355"/>
        <v>0</v>
      </c>
    </row>
    <row r="5693" spans="1:11" s="11" customFormat="1">
      <c r="A5693" s="32">
        <v>2018</v>
      </c>
      <c r="B5693" s="32">
        <v>55818</v>
      </c>
      <c r="C5693" s="33" t="s">
        <v>563</v>
      </c>
      <c r="D5693" s="33" t="s">
        <v>564</v>
      </c>
      <c r="E5693" s="34">
        <v>8081</v>
      </c>
      <c r="F5693" s="35">
        <v>1.0980000000000001</v>
      </c>
      <c r="G5693" s="34" t="s">
        <v>364</v>
      </c>
      <c r="H5693" s="14" t="str">
        <f t="shared" si="352"/>
        <v/>
      </c>
      <c r="I5693" s="11" t="str">
        <f t="shared" si="353"/>
        <v/>
      </c>
      <c r="J5693" s="11" t="str">
        <f t="shared" si="354"/>
        <v/>
      </c>
      <c r="K5693" s="11">
        <f t="shared" si="355"/>
        <v>0</v>
      </c>
    </row>
    <row r="5694" spans="1:11" s="11" customFormat="1">
      <c r="A5694" s="32">
        <v>2018</v>
      </c>
      <c r="B5694" s="32">
        <v>55818</v>
      </c>
      <c r="C5694" s="33" t="s">
        <v>563</v>
      </c>
      <c r="D5694" s="33" t="s">
        <v>564</v>
      </c>
      <c r="E5694" s="34">
        <v>8670</v>
      </c>
      <c r="F5694" s="35">
        <v>1.1020000000000001</v>
      </c>
      <c r="G5694" s="34" t="s">
        <v>364</v>
      </c>
      <c r="H5694" s="14" t="str">
        <f t="shared" si="352"/>
        <v/>
      </c>
      <c r="I5694" s="11" t="str">
        <f t="shared" si="353"/>
        <v/>
      </c>
      <c r="J5694" s="11" t="str">
        <f t="shared" si="354"/>
        <v/>
      </c>
      <c r="K5694" s="11">
        <f t="shared" si="355"/>
        <v>0</v>
      </c>
    </row>
    <row r="5695" spans="1:11" s="11" customFormat="1">
      <c r="A5695" s="32">
        <v>2018</v>
      </c>
      <c r="B5695" s="32">
        <v>55818</v>
      </c>
      <c r="C5695" s="33" t="s">
        <v>563</v>
      </c>
      <c r="D5695" s="33" t="s">
        <v>564</v>
      </c>
      <c r="E5695" s="34">
        <v>8979</v>
      </c>
      <c r="F5695" s="35">
        <v>1.0980000000000001</v>
      </c>
      <c r="G5695" s="34" t="s">
        <v>364</v>
      </c>
      <c r="H5695" s="14" t="str">
        <f t="shared" si="352"/>
        <v/>
      </c>
      <c r="I5695" s="11" t="str">
        <f t="shared" si="353"/>
        <v/>
      </c>
      <c r="J5695" s="11" t="str">
        <f t="shared" si="354"/>
        <v/>
      </c>
      <c r="K5695" s="11">
        <f t="shared" si="355"/>
        <v>0</v>
      </c>
    </row>
    <row r="5696" spans="1:11" s="11" customFormat="1">
      <c r="A5696" s="32">
        <v>2018</v>
      </c>
      <c r="B5696" s="32">
        <v>55818</v>
      </c>
      <c r="C5696" s="33" t="s">
        <v>563</v>
      </c>
      <c r="D5696" s="33" t="s">
        <v>564</v>
      </c>
      <c r="E5696" s="34">
        <v>17642</v>
      </c>
      <c r="F5696" s="35">
        <v>1.099</v>
      </c>
      <c r="G5696" s="34" t="s">
        <v>364</v>
      </c>
      <c r="H5696" s="14" t="str">
        <f t="shared" si="352"/>
        <v/>
      </c>
      <c r="I5696" s="11" t="str">
        <f t="shared" si="353"/>
        <v/>
      </c>
      <c r="J5696" s="11" t="str">
        <f t="shared" si="354"/>
        <v/>
      </c>
      <c r="K5696" s="11">
        <f t="shared" si="355"/>
        <v>0</v>
      </c>
    </row>
    <row r="5697" spans="1:11" s="11" customFormat="1">
      <c r="A5697" s="32">
        <v>2018</v>
      </c>
      <c r="B5697" s="32">
        <v>55818</v>
      </c>
      <c r="C5697" s="33" t="s">
        <v>563</v>
      </c>
      <c r="D5697" s="33" t="s">
        <v>564</v>
      </c>
      <c r="E5697" s="34">
        <v>21550</v>
      </c>
      <c r="F5697" s="35">
        <v>1.1020000000000001</v>
      </c>
      <c r="G5697" s="34" t="s">
        <v>364</v>
      </c>
      <c r="H5697" s="14" t="str">
        <f t="shared" si="352"/>
        <v/>
      </c>
      <c r="I5697" s="11" t="str">
        <f t="shared" si="353"/>
        <v/>
      </c>
      <c r="J5697" s="11" t="str">
        <f t="shared" si="354"/>
        <v/>
      </c>
      <c r="K5697" s="11">
        <f t="shared" si="355"/>
        <v>0</v>
      </c>
    </row>
    <row r="5698" spans="1:11" s="11" customFormat="1">
      <c r="A5698" s="32">
        <v>2018</v>
      </c>
      <c r="B5698" s="32">
        <v>55818</v>
      </c>
      <c r="C5698" s="33" t="s">
        <v>563</v>
      </c>
      <c r="D5698" s="33" t="s">
        <v>564</v>
      </c>
      <c r="E5698" s="34">
        <v>22316</v>
      </c>
      <c r="F5698" s="35">
        <v>1.0980000000000001</v>
      </c>
      <c r="G5698" s="34" t="s">
        <v>364</v>
      </c>
      <c r="H5698" s="14" t="str">
        <f t="shared" si="352"/>
        <v/>
      </c>
      <c r="I5698" s="11" t="str">
        <f t="shared" si="353"/>
        <v/>
      </c>
      <c r="J5698" s="11" t="str">
        <f t="shared" si="354"/>
        <v/>
      </c>
      <c r="K5698" s="11">
        <f t="shared" si="355"/>
        <v>0</v>
      </c>
    </row>
    <row r="5699" spans="1:11" s="11" customFormat="1">
      <c r="A5699" s="32">
        <v>2018</v>
      </c>
      <c r="B5699" s="32">
        <v>55818</v>
      </c>
      <c r="C5699" s="33" t="s">
        <v>563</v>
      </c>
      <c r="D5699" s="33" t="s">
        <v>564</v>
      </c>
      <c r="E5699" s="34">
        <v>1151</v>
      </c>
      <c r="F5699" s="35">
        <v>1.0980000000000001</v>
      </c>
      <c r="G5699" s="34" t="s">
        <v>364</v>
      </c>
      <c r="H5699" s="14" t="str">
        <f t="shared" si="352"/>
        <v/>
      </c>
      <c r="I5699" s="11" t="str">
        <f t="shared" si="353"/>
        <v/>
      </c>
      <c r="J5699" s="11" t="str">
        <f t="shared" si="354"/>
        <v/>
      </c>
      <c r="K5699" s="11">
        <f t="shared" si="355"/>
        <v>0</v>
      </c>
    </row>
    <row r="5700" spans="1:11" s="11" customFormat="1">
      <c r="A5700" s="32">
        <v>2018</v>
      </c>
      <c r="B5700" s="32">
        <v>55818</v>
      </c>
      <c r="C5700" s="33" t="s">
        <v>563</v>
      </c>
      <c r="D5700" s="33" t="s">
        <v>564</v>
      </c>
      <c r="E5700" s="34">
        <v>1214</v>
      </c>
      <c r="F5700" s="35">
        <v>1.101</v>
      </c>
      <c r="G5700" s="34" t="s">
        <v>364</v>
      </c>
      <c r="H5700" s="14" t="str">
        <f t="shared" si="352"/>
        <v/>
      </c>
      <c r="I5700" s="11" t="str">
        <f t="shared" si="353"/>
        <v/>
      </c>
      <c r="J5700" s="11" t="str">
        <f t="shared" si="354"/>
        <v/>
      </c>
      <c r="K5700" s="11">
        <f t="shared" si="355"/>
        <v>0</v>
      </c>
    </row>
    <row r="5701" spans="1:11" s="11" customFormat="1">
      <c r="A5701" s="32">
        <v>2018</v>
      </c>
      <c r="B5701" s="32">
        <v>55818</v>
      </c>
      <c r="C5701" s="33" t="s">
        <v>563</v>
      </c>
      <c r="D5701" s="33" t="s">
        <v>564</v>
      </c>
      <c r="E5701" s="34">
        <v>1241</v>
      </c>
      <c r="F5701" s="35">
        <v>1.1000000000000001</v>
      </c>
      <c r="G5701" s="34" t="s">
        <v>364</v>
      </c>
      <c r="H5701" s="14" t="str">
        <f t="shared" si="352"/>
        <v/>
      </c>
      <c r="I5701" s="11" t="str">
        <f t="shared" si="353"/>
        <v/>
      </c>
      <c r="J5701" s="11" t="str">
        <f t="shared" si="354"/>
        <v/>
      </c>
      <c r="K5701" s="11">
        <f t="shared" si="355"/>
        <v>0</v>
      </c>
    </row>
    <row r="5702" spans="1:11" s="11" customFormat="1">
      <c r="A5702" s="32">
        <v>2018</v>
      </c>
      <c r="B5702" s="32">
        <v>55818</v>
      </c>
      <c r="C5702" s="33" t="s">
        <v>563</v>
      </c>
      <c r="D5702" s="33" t="s">
        <v>564</v>
      </c>
      <c r="E5702" s="34">
        <v>1117</v>
      </c>
      <c r="F5702" s="35">
        <v>1.1000000000000001</v>
      </c>
      <c r="G5702" s="34" t="s">
        <v>364</v>
      </c>
      <c r="H5702" s="14" t="str">
        <f t="shared" ref="H5702:H5765" si="356">IF(I5702="","",G5702/100*F5702*E5702)</f>
        <v/>
      </c>
      <c r="I5702" s="11" t="str">
        <f t="shared" ref="I5702:I5765" si="357">IF(OR(G5702=".",F5702=".",E5702="."),"",E5702)</f>
        <v/>
      </c>
      <c r="J5702" s="11" t="str">
        <f t="shared" ref="J5702:J5765" si="358">IF(I5702="","",F5702*I5702)</f>
        <v/>
      </c>
      <c r="K5702" s="11">
        <f t="shared" ref="K5702:K5765" si="359">IF(C5702="LIG",1,0)</f>
        <v>0</v>
      </c>
    </row>
    <row r="5703" spans="1:11" s="11" customFormat="1">
      <c r="A5703" s="32">
        <v>2018</v>
      </c>
      <c r="B5703" s="32">
        <v>55818</v>
      </c>
      <c r="C5703" s="33" t="s">
        <v>563</v>
      </c>
      <c r="D5703" s="33" t="s">
        <v>564</v>
      </c>
      <c r="E5703" s="34">
        <v>1092</v>
      </c>
      <c r="F5703" s="35">
        <v>1.101</v>
      </c>
      <c r="G5703" s="34" t="s">
        <v>364</v>
      </c>
      <c r="H5703" s="14" t="str">
        <f t="shared" si="356"/>
        <v/>
      </c>
      <c r="I5703" s="11" t="str">
        <f t="shared" si="357"/>
        <v/>
      </c>
      <c r="J5703" s="11" t="str">
        <f t="shared" si="358"/>
        <v/>
      </c>
      <c r="K5703" s="11">
        <f t="shared" si="359"/>
        <v>0</v>
      </c>
    </row>
    <row r="5704" spans="1:11" s="11" customFormat="1">
      <c r="A5704" s="32">
        <v>2018</v>
      </c>
      <c r="B5704" s="32">
        <v>55818</v>
      </c>
      <c r="C5704" s="33" t="s">
        <v>563</v>
      </c>
      <c r="D5704" s="33" t="s">
        <v>564</v>
      </c>
      <c r="E5704" s="34">
        <v>767</v>
      </c>
      <c r="F5704" s="35">
        <v>1.0980000000000001</v>
      </c>
      <c r="G5704" s="34" t="s">
        <v>364</v>
      </c>
      <c r="H5704" s="14" t="str">
        <f t="shared" si="356"/>
        <v/>
      </c>
      <c r="I5704" s="11" t="str">
        <f t="shared" si="357"/>
        <v/>
      </c>
      <c r="J5704" s="11" t="str">
        <f t="shared" si="358"/>
        <v/>
      </c>
      <c r="K5704" s="11">
        <f t="shared" si="359"/>
        <v>0</v>
      </c>
    </row>
    <row r="5705" spans="1:11" s="11" customFormat="1">
      <c r="A5705" s="32">
        <v>2018</v>
      </c>
      <c r="B5705" s="32">
        <v>55818</v>
      </c>
      <c r="C5705" s="33" t="s">
        <v>563</v>
      </c>
      <c r="D5705" s="33" t="s">
        <v>564</v>
      </c>
      <c r="E5705" s="34">
        <v>745</v>
      </c>
      <c r="F5705" s="35">
        <v>1.1000000000000001</v>
      </c>
      <c r="G5705" s="34" t="s">
        <v>364</v>
      </c>
      <c r="H5705" s="14" t="str">
        <f t="shared" si="356"/>
        <v/>
      </c>
      <c r="I5705" s="11" t="str">
        <f t="shared" si="357"/>
        <v/>
      </c>
      <c r="J5705" s="11" t="str">
        <f t="shared" si="358"/>
        <v/>
      </c>
      <c r="K5705" s="11">
        <f t="shared" si="359"/>
        <v>0</v>
      </c>
    </row>
    <row r="5706" spans="1:11" s="11" customFormat="1">
      <c r="A5706" s="32">
        <v>2018</v>
      </c>
      <c r="B5706" s="32">
        <v>55818</v>
      </c>
      <c r="C5706" s="33" t="s">
        <v>563</v>
      </c>
      <c r="D5706" s="33" t="s">
        <v>564</v>
      </c>
      <c r="E5706" s="34">
        <v>5202</v>
      </c>
      <c r="F5706" s="35">
        <v>1.1020000000000001</v>
      </c>
      <c r="G5706" s="34" t="s">
        <v>364</v>
      </c>
      <c r="H5706" s="14" t="str">
        <f t="shared" si="356"/>
        <v/>
      </c>
      <c r="I5706" s="11" t="str">
        <f t="shared" si="357"/>
        <v/>
      </c>
      <c r="J5706" s="11" t="str">
        <f t="shared" si="358"/>
        <v/>
      </c>
      <c r="K5706" s="11">
        <f t="shared" si="359"/>
        <v>0</v>
      </c>
    </row>
    <row r="5707" spans="1:11" s="11" customFormat="1">
      <c r="A5707" s="32">
        <v>2018</v>
      </c>
      <c r="B5707" s="32">
        <v>55818</v>
      </c>
      <c r="C5707" s="33" t="s">
        <v>563</v>
      </c>
      <c r="D5707" s="33" t="s">
        <v>564</v>
      </c>
      <c r="E5707" s="34">
        <v>5274</v>
      </c>
      <c r="F5707" s="35">
        <v>1.1040000000000001</v>
      </c>
      <c r="G5707" s="34" t="s">
        <v>364</v>
      </c>
      <c r="H5707" s="14" t="str">
        <f t="shared" si="356"/>
        <v/>
      </c>
      <c r="I5707" s="11" t="str">
        <f t="shared" si="357"/>
        <v/>
      </c>
      <c r="J5707" s="11" t="str">
        <f t="shared" si="358"/>
        <v/>
      </c>
      <c r="K5707" s="11">
        <f t="shared" si="359"/>
        <v>0</v>
      </c>
    </row>
    <row r="5708" spans="1:11" s="11" customFormat="1">
      <c r="A5708" s="32">
        <v>2018</v>
      </c>
      <c r="B5708" s="32">
        <v>55818</v>
      </c>
      <c r="C5708" s="33" t="s">
        <v>563</v>
      </c>
      <c r="D5708" s="33" t="s">
        <v>564</v>
      </c>
      <c r="E5708" s="34">
        <v>728</v>
      </c>
      <c r="F5708" s="35">
        <v>1.101</v>
      </c>
      <c r="G5708" s="34" t="s">
        <v>364</v>
      </c>
      <c r="H5708" s="14" t="str">
        <f t="shared" si="356"/>
        <v/>
      </c>
      <c r="I5708" s="11" t="str">
        <f t="shared" si="357"/>
        <v/>
      </c>
      <c r="J5708" s="11" t="str">
        <f t="shared" si="358"/>
        <v/>
      </c>
      <c r="K5708" s="11">
        <f t="shared" si="359"/>
        <v>0</v>
      </c>
    </row>
    <row r="5709" spans="1:11" s="11" customFormat="1">
      <c r="A5709" s="32">
        <v>2018</v>
      </c>
      <c r="B5709" s="32">
        <v>55821</v>
      </c>
      <c r="C5709" s="33" t="s">
        <v>563</v>
      </c>
      <c r="D5709" s="33" t="s">
        <v>564</v>
      </c>
      <c r="E5709" s="34">
        <v>614425</v>
      </c>
      <c r="F5709" s="35">
        <v>1.0249999999999999</v>
      </c>
      <c r="G5709" s="34" t="s">
        <v>364</v>
      </c>
      <c r="H5709" s="14" t="str">
        <f t="shared" si="356"/>
        <v/>
      </c>
      <c r="I5709" s="11" t="str">
        <f t="shared" si="357"/>
        <v/>
      </c>
      <c r="J5709" s="11" t="str">
        <f t="shared" si="358"/>
        <v/>
      </c>
      <c r="K5709" s="11">
        <f t="shared" si="359"/>
        <v>0</v>
      </c>
    </row>
    <row r="5710" spans="1:11" s="11" customFormat="1">
      <c r="A5710" s="32">
        <v>2018</v>
      </c>
      <c r="B5710" s="32">
        <v>55835</v>
      </c>
      <c r="C5710" s="33" t="s">
        <v>563</v>
      </c>
      <c r="D5710" s="33" t="s">
        <v>564</v>
      </c>
      <c r="E5710" s="34">
        <v>1441872</v>
      </c>
      <c r="F5710" s="35">
        <v>1.103</v>
      </c>
      <c r="G5710" s="34">
        <v>319.39999999999998</v>
      </c>
      <c r="H5710" s="14">
        <f t="shared" si="356"/>
        <v>5079689.1023039995</v>
      </c>
      <c r="I5710" s="11">
        <f t="shared" si="357"/>
        <v>1441872</v>
      </c>
      <c r="J5710" s="11">
        <f t="shared" si="358"/>
        <v>1590384.8159999999</v>
      </c>
      <c r="K5710" s="11">
        <f t="shared" si="359"/>
        <v>0</v>
      </c>
    </row>
    <row r="5711" spans="1:11" s="11" customFormat="1">
      <c r="A5711" s="32">
        <v>2018</v>
      </c>
      <c r="B5711" s="32">
        <v>55853</v>
      </c>
      <c r="C5711" s="33" t="s">
        <v>563</v>
      </c>
      <c r="D5711" s="33" t="s">
        <v>564</v>
      </c>
      <c r="E5711" s="34">
        <v>33</v>
      </c>
      <c r="F5711" s="35">
        <v>1.0389999999999999</v>
      </c>
      <c r="G5711" s="34" t="s">
        <v>364</v>
      </c>
      <c r="H5711" s="14" t="str">
        <f t="shared" si="356"/>
        <v/>
      </c>
      <c r="I5711" s="11" t="str">
        <f t="shared" si="357"/>
        <v/>
      </c>
      <c r="J5711" s="11" t="str">
        <f t="shared" si="358"/>
        <v/>
      </c>
      <c r="K5711" s="11">
        <f t="shared" si="359"/>
        <v>0</v>
      </c>
    </row>
    <row r="5712" spans="1:11" s="11" customFormat="1">
      <c r="A5712" s="32">
        <v>2018</v>
      </c>
      <c r="B5712" s="32">
        <v>55856</v>
      </c>
      <c r="C5712" s="33" t="s">
        <v>353</v>
      </c>
      <c r="D5712" s="33" t="s">
        <v>354</v>
      </c>
      <c r="E5712" s="34">
        <v>532436</v>
      </c>
      <c r="F5712" s="35">
        <v>16.78</v>
      </c>
      <c r="G5712" s="34" t="s">
        <v>364</v>
      </c>
      <c r="H5712" s="14" t="str">
        <f t="shared" si="356"/>
        <v/>
      </c>
      <c r="I5712" s="11" t="str">
        <f t="shared" si="357"/>
        <v/>
      </c>
      <c r="J5712" s="11" t="str">
        <f t="shared" si="358"/>
        <v/>
      </c>
      <c r="K5712" s="11">
        <f t="shared" si="359"/>
        <v>0</v>
      </c>
    </row>
    <row r="5713" spans="1:11" s="11" customFormat="1">
      <c r="A5713" s="32">
        <v>2018</v>
      </c>
      <c r="B5713" s="32">
        <v>55856</v>
      </c>
      <c r="C5713" s="33" t="s">
        <v>563</v>
      </c>
      <c r="D5713" s="33" t="s">
        <v>564</v>
      </c>
      <c r="E5713" s="34">
        <v>12255</v>
      </c>
      <c r="F5713" s="35">
        <v>1.02</v>
      </c>
      <c r="G5713" s="34" t="s">
        <v>364</v>
      </c>
      <c r="H5713" s="14" t="str">
        <f t="shared" si="356"/>
        <v/>
      </c>
      <c r="I5713" s="11" t="str">
        <f t="shared" si="357"/>
        <v/>
      </c>
      <c r="J5713" s="11" t="str">
        <f t="shared" si="358"/>
        <v/>
      </c>
      <c r="K5713" s="11">
        <f t="shared" si="359"/>
        <v>0</v>
      </c>
    </row>
    <row r="5714" spans="1:11" s="11" customFormat="1">
      <c r="A5714" s="32">
        <v>2018</v>
      </c>
      <c r="B5714" s="32">
        <v>55927</v>
      </c>
      <c r="C5714" s="33" t="s">
        <v>563</v>
      </c>
      <c r="D5714" s="33" t="s">
        <v>564</v>
      </c>
      <c r="E5714" s="34">
        <v>17494</v>
      </c>
      <c r="F5714" s="35">
        <v>1.0289999999999999</v>
      </c>
      <c r="G5714" s="34">
        <v>346.1</v>
      </c>
      <c r="H5714" s="14">
        <f t="shared" si="356"/>
        <v>62302.589286000002</v>
      </c>
      <c r="I5714" s="11">
        <f t="shared" si="357"/>
        <v>17494</v>
      </c>
      <c r="J5714" s="11">
        <f t="shared" si="358"/>
        <v>18001.325999999997</v>
      </c>
      <c r="K5714" s="11">
        <f t="shared" si="359"/>
        <v>0</v>
      </c>
    </row>
    <row r="5715" spans="1:11" s="11" customFormat="1">
      <c r="A5715" s="32">
        <v>2018</v>
      </c>
      <c r="B5715" s="32">
        <v>55927</v>
      </c>
      <c r="C5715" s="33" t="s">
        <v>563</v>
      </c>
      <c r="D5715" s="33" t="s">
        <v>564</v>
      </c>
      <c r="E5715" s="34">
        <v>103094</v>
      </c>
      <c r="F5715" s="35">
        <v>1.0289999999999999</v>
      </c>
      <c r="G5715" s="34">
        <v>317.3</v>
      </c>
      <c r="H5715" s="14">
        <f t="shared" si="356"/>
        <v>336603.66259799997</v>
      </c>
      <c r="I5715" s="11">
        <f t="shared" si="357"/>
        <v>103094</v>
      </c>
      <c r="J5715" s="11">
        <f t="shared" si="358"/>
        <v>106083.726</v>
      </c>
      <c r="K5715" s="11">
        <f t="shared" si="359"/>
        <v>0</v>
      </c>
    </row>
    <row r="5716" spans="1:11" s="11" customFormat="1">
      <c r="A5716" s="32">
        <v>2018</v>
      </c>
      <c r="B5716" s="32">
        <v>55927</v>
      </c>
      <c r="C5716" s="33" t="s">
        <v>563</v>
      </c>
      <c r="D5716" s="33" t="s">
        <v>564</v>
      </c>
      <c r="E5716" s="34">
        <v>222466</v>
      </c>
      <c r="F5716" s="35">
        <v>1.0289999999999999</v>
      </c>
      <c r="G5716" s="34">
        <v>317.3</v>
      </c>
      <c r="H5716" s="14">
        <f t="shared" si="356"/>
        <v>726355.27192199999</v>
      </c>
      <c r="I5716" s="11">
        <f t="shared" si="357"/>
        <v>222466</v>
      </c>
      <c r="J5716" s="11">
        <f t="shared" si="358"/>
        <v>228917.51399999997</v>
      </c>
      <c r="K5716" s="11">
        <f t="shared" si="359"/>
        <v>0</v>
      </c>
    </row>
    <row r="5717" spans="1:11" s="11" customFormat="1">
      <c r="A5717" s="32">
        <v>2018</v>
      </c>
      <c r="B5717" s="32">
        <v>55927</v>
      </c>
      <c r="C5717" s="33" t="s">
        <v>563</v>
      </c>
      <c r="D5717" s="33" t="s">
        <v>564</v>
      </c>
      <c r="E5717" s="34">
        <v>2780900</v>
      </c>
      <c r="F5717" s="35">
        <v>1.0289999999999999</v>
      </c>
      <c r="G5717" s="34">
        <v>305.5</v>
      </c>
      <c r="H5717" s="14">
        <f t="shared" si="356"/>
        <v>8742023.3355</v>
      </c>
      <c r="I5717" s="11">
        <f t="shared" si="357"/>
        <v>2780900</v>
      </c>
      <c r="J5717" s="11">
        <f t="shared" si="358"/>
        <v>2861546.0999999996</v>
      </c>
      <c r="K5717" s="11">
        <f t="shared" si="359"/>
        <v>0</v>
      </c>
    </row>
    <row r="5718" spans="1:11" s="11" customFormat="1">
      <c r="A5718" s="32">
        <v>2018</v>
      </c>
      <c r="B5718" s="32">
        <v>55927</v>
      </c>
      <c r="C5718" s="33" t="s">
        <v>563</v>
      </c>
      <c r="D5718" s="33" t="s">
        <v>564</v>
      </c>
      <c r="E5718" s="34">
        <v>10</v>
      </c>
      <c r="F5718" s="35">
        <v>1.0289999999999999</v>
      </c>
      <c r="G5718" s="34">
        <v>564.9</v>
      </c>
      <c r="H5718" s="14">
        <f t="shared" si="356"/>
        <v>58.128209999999996</v>
      </c>
      <c r="I5718" s="11">
        <f t="shared" si="357"/>
        <v>10</v>
      </c>
      <c r="J5718" s="11">
        <f t="shared" si="358"/>
        <v>10.29</v>
      </c>
      <c r="K5718" s="11">
        <f t="shared" si="359"/>
        <v>0</v>
      </c>
    </row>
    <row r="5719" spans="1:11" s="11" customFormat="1">
      <c r="A5719" s="32">
        <v>2018</v>
      </c>
      <c r="B5719" s="32">
        <v>55933</v>
      </c>
      <c r="C5719" s="33" t="s">
        <v>563</v>
      </c>
      <c r="D5719" s="33" t="s">
        <v>564</v>
      </c>
      <c r="E5719" s="34">
        <v>14103</v>
      </c>
      <c r="F5719" s="35">
        <v>1.0389999999999999</v>
      </c>
      <c r="G5719" s="34" t="s">
        <v>364</v>
      </c>
      <c r="H5719" s="14" t="str">
        <f t="shared" si="356"/>
        <v/>
      </c>
      <c r="I5719" s="11" t="str">
        <f t="shared" si="357"/>
        <v/>
      </c>
      <c r="J5719" s="11" t="str">
        <f t="shared" si="358"/>
        <v/>
      </c>
      <c r="K5719" s="11">
        <f t="shared" si="359"/>
        <v>0</v>
      </c>
    </row>
    <row r="5720" spans="1:11" s="11" customFormat="1">
      <c r="A5720" s="32">
        <v>2018</v>
      </c>
      <c r="B5720" s="32">
        <v>55933</v>
      </c>
      <c r="C5720" s="33" t="s">
        <v>563</v>
      </c>
      <c r="D5720" s="33" t="s">
        <v>564</v>
      </c>
      <c r="E5720" s="34">
        <v>421905</v>
      </c>
      <c r="F5720" s="35">
        <v>1.0389999999999999</v>
      </c>
      <c r="G5720" s="34" t="s">
        <v>364</v>
      </c>
      <c r="H5720" s="14" t="str">
        <f t="shared" si="356"/>
        <v/>
      </c>
      <c r="I5720" s="11" t="str">
        <f t="shared" si="357"/>
        <v/>
      </c>
      <c r="J5720" s="11" t="str">
        <f t="shared" si="358"/>
        <v/>
      </c>
      <c r="K5720" s="11">
        <f t="shared" si="359"/>
        <v>0</v>
      </c>
    </row>
    <row r="5721" spans="1:11" s="11" customFormat="1">
      <c r="A5721" s="32">
        <v>2018</v>
      </c>
      <c r="B5721" s="32">
        <v>55938</v>
      </c>
      <c r="C5721" s="33" t="s">
        <v>563</v>
      </c>
      <c r="D5721" s="33" t="s">
        <v>564</v>
      </c>
      <c r="E5721" s="34">
        <v>633</v>
      </c>
      <c r="F5721" s="35">
        <v>1.0609999999999999</v>
      </c>
      <c r="G5721" s="34" t="s">
        <v>364</v>
      </c>
      <c r="H5721" s="14" t="str">
        <f t="shared" si="356"/>
        <v/>
      </c>
      <c r="I5721" s="11" t="str">
        <f t="shared" si="357"/>
        <v/>
      </c>
      <c r="J5721" s="11" t="str">
        <f t="shared" si="358"/>
        <v/>
      </c>
      <c r="K5721" s="11">
        <f t="shared" si="359"/>
        <v>0</v>
      </c>
    </row>
    <row r="5722" spans="1:11" s="11" customFormat="1">
      <c r="A5722" s="32">
        <v>2018</v>
      </c>
      <c r="B5722" s="32">
        <v>55938</v>
      </c>
      <c r="C5722" s="33" t="s">
        <v>563</v>
      </c>
      <c r="D5722" s="33" t="s">
        <v>564</v>
      </c>
      <c r="E5722" s="34">
        <v>706</v>
      </c>
      <c r="F5722" s="35">
        <v>1.0609999999999999</v>
      </c>
      <c r="G5722" s="34" t="s">
        <v>364</v>
      </c>
      <c r="H5722" s="14" t="str">
        <f t="shared" si="356"/>
        <v/>
      </c>
      <c r="I5722" s="11" t="str">
        <f t="shared" si="357"/>
        <v/>
      </c>
      <c r="J5722" s="11" t="str">
        <f t="shared" si="358"/>
        <v/>
      </c>
      <c r="K5722" s="11">
        <f t="shared" si="359"/>
        <v>0</v>
      </c>
    </row>
    <row r="5723" spans="1:11" s="11" customFormat="1">
      <c r="A5723" s="32">
        <v>2018</v>
      </c>
      <c r="B5723" s="32">
        <v>55938</v>
      </c>
      <c r="C5723" s="33" t="s">
        <v>563</v>
      </c>
      <c r="D5723" s="33" t="s">
        <v>564</v>
      </c>
      <c r="E5723" s="34">
        <v>1197</v>
      </c>
      <c r="F5723" s="35">
        <v>1.0609999999999999</v>
      </c>
      <c r="G5723" s="34" t="s">
        <v>364</v>
      </c>
      <c r="H5723" s="14" t="str">
        <f t="shared" si="356"/>
        <v/>
      </c>
      <c r="I5723" s="11" t="str">
        <f t="shared" si="357"/>
        <v/>
      </c>
      <c r="J5723" s="11" t="str">
        <f t="shared" si="358"/>
        <v/>
      </c>
      <c r="K5723" s="11">
        <f t="shared" si="359"/>
        <v>0</v>
      </c>
    </row>
    <row r="5724" spans="1:11" s="11" customFormat="1">
      <c r="A5724" s="32">
        <v>2018</v>
      </c>
      <c r="B5724" s="32">
        <v>55938</v>
      </c>
      <c r="C5724" s="33" t="s">
        <v>563</v>
      </c>
      <c r="D5724" s="33" t="s">
        <v>564</v>
      </c>
      <c r="E5724" s="34">
        <v>2277</v>
      </c>
      <c r="F5724" s="35">
        <v>1.0609999999999999</v>
      </c>
      <c r="G5724" s="34" t="s">
        <v>364</v>
      </c>
      <c r="H5724" s="14" t="str">
        <f t="shared" si="356"/>
        <v/>
      </c>
      <c r="I5724" s="11" t="str">
        <f t="shared" si="357"/>
        <v/>
      </c>
      <c r="J5724" s="11" t="str">
        <f t="shared" si="358"/>
        <v/>
      </c>
      <c r="K5724" s="11">
        <f t="shared" si="359"/>
        <v>0</v>
      </c>
    </row>
    <row r="5725" spans="1:11" s="11" customFormat="1">
      <c r="A5725" s="32">
        <v>2018</v>
      </c>
      <c r="B5725" s="32">
        <v>55938</v>
      </c>
      <c r="C5725" s="33" t="s">
        <v>563</v>
      </c>
      <c r="D5725" s="33" t="s">
        <v>564</v>
      </c>
      <c r="E5725" s="34">
        <v>23063</v>
      </c>
      <c r="F5725" s="35">
        <v>1.0609999999999999</v>
      </c>
      <c r="G5725" s="34" t="s">
        <v>364</v>
      </c>
      <c r="H5725" s="14" t="str">
        <f t="shared" si="356"/>
        <v/>
      </c>
      <c r="I5725" s="11" t="str">
        <f t="shared" si="357"/>
        <v/>
      </c>
      <c r="J5725" s="11" t="str">
        <f t="shared" si="358"/>
        <v/>
      </c>
      <c r="K5725" s="11">
        <f t="shared" si="359"/>
        <v>0</v>
      </c>
    </row>
    <row r="5726" spans="1:11" s="11" customFormat="1">
      <c r="A5726" s="32">
        <v>2018</v>
      </c>
      <c r="B5726" s="32">
        <v>55938</v>
      </c>
      <c r="C5726" s="33" t="s">
        <v>563</v>
      </c>
      <c r="D5726" s="33" t="s">
        <v>564</v>
      </c>
      <c r="E5726" s="34">
        <v>13827</v>
      </c>
      <c r="F5726" s="35">
        <v>1.0609999999999999</v>
      </c>
      <c r="G5726" s="34" t="s">
        <v>364</v>
      </c>
      <c r="H5726" s="14" t="str">
        <f t="shared" si="356"/>
        <v/>
      </c>
      <c r="I5726" s="11" t="str">
        <f t="shared" si="357"/>
        <v/>
      </c>
      <c r="J5726" s="11" t="str">
        <f t="shared" si="358"/>
        <v/>
      </c>
      <c r="K5726" s="11">
        <f t="shared" si="359"/>
        <v>0</v>
      </c>
    </row>
    <row r="5727" spans="1:11" s="11" customFormat="1">
      <c r="A5727" s="32">
        <v>2018</v>
      </c>
      <c r="B5727" s="32">
        <v>55938</v>
      </c>
      <c r="C5727" s="33" t="s">
        <v>563</v>
      </c>
      <c r="D5727" s="33" t="s">
        <v>564</v>
      </c>
      <c r="E5727" s="34">
        <v>142990</v>
      </c>
      <c r="F5727" s="35">
        <v>1.0609999999999999</v>
      </c>
      <c r="G5727" s="34" t="s">
        <v>364</v>
      </c>
      <c r="H5727" s="14" t="str">
        <f t="shared" si="356"/>
        <v/>
      </c>
      <c r="I5727" s="11" t="str">
        <f t="shared" si="357"/>
        <v/>
      </c>
      <c r="J5727" s="11" t="str">
        <f t="shared" si="358"/>
        <v/>
      </c>
      <c r="K5727" s="11">
        <f t="shared" si="359"/>
        <v>0</v>
      </c>
    </row>
    <row r="5728" spans="1:11" s="11" customFormat="1">
      <c r="A5728" s="32">
        <v>2018</v>
      </c>
      <c r="B5728" s="32">
        <v>55939</v>
      </c>
      <c r="C5728" s="33" t="s">
        <v>563</v>
      </c>
      <c r="D5728" s="33" t="s">
        <v>564</v>
      </c>
      <c r="E5728" s="34">
        <v>5136592</v>
      </c>
      <c r="F5728" s="35">
        <v>1.0669999999999999</v>
      </c>
      <c r="G5728" s="34">
        <v>445.2</v>
      </c>
      <c r="H5728" s="14">
        <f t="shared" si="356"/>
        <v>24400270.792128</v>
      </c>
      <c r="I5728" s="11">
        <f t="shared" si="357"/>
        <v>5136592</v>
      </c>
      <c r="J5728" s="11">
        <f t="shared" si="358"/>
        <v>5480743.6639999999</v>
      </c>
      <c r="K5728" s="11">
        <f t="shared" si="359"/>
        <v>0</v>
      </c>
    </row>
    <row r="5729" spans="1:11" s="11" customFormat="1">
      <c r="A5729" s="32">
        <v>2018</v>
      </c>
      <c r="B5729" s="32">
        <v>55965</v>
      </c>
      <c r="C5729" s="33" t="s">
        <v>563</v>
      </c>
      <c r="D5729" s="33" t="s">
        <v>564</v>
      </c>
      <c r="E5729" s="34">
        <v>4749760</v>
      </c>
      <c r="F5729" s="35">
        <v>1.028</v>
      </c>
      <c r="G5729" s="34" t="s">
        <v>364</v>
      </c>
      <c r="H5729" s="14" t="str">
        <f t="shared" si="356"/>
        <v/>
      </c>
      <c r="I5729" s="11" t="str">
        <f t="shared" si="357"/>
        <v/>
      </c>
      <c r="J5729" s="11" t="str">
        <f t="shared" si="358"/>
        <v/>
      </c>
      <c r="K5729" s="11">
        <f t="shared" si="359"/>
        <v>0</v>
      </c>
    </row>
    <row r="5730" spans="1:11" s="11" customFormat="1">
      <c r="A5730" s="32">
        <v>2018</v>
      </c>
      <c r="B5730" s="32">
        <v>55970</v>
      </c>
      <c r="C5730" s="33" t="s">
        <v>563</v>
      </c>
      <c r="D5730" s="33" t="s">
        <v>564</v>
      </c>
      <c r="E5730" s="34">
        <v>208023</v>
      </c>
      <c r="F5730" s="35">
        <v>1</v>
      </c>
      <c r="G5730" s="34">
        <v>364.4</v>
      </c>
      <c r="H5730" s="14">
        <f t="shared" si="356"/>
        <v>758035.81199999992</v>
      </c>
      <c r="I5730" s="11">
        <f t="shared" si="357"/>
        <v>208023</v>
      </c>
      <c r="J5730" s="11">
        <f t="shared" si="358"/>
        <v>208023</v>
      </c>
      <c r="K5730" s="11">
        <f t="shared" si="359"/>
        <v>0</v>
      </c>
    </row>
    <row r="5731" spans="1:11" s="11" customFormat="1">
      <c r="A5731" s="32">
        <v>2018</v>
      </c>
      <c r="B5731" s="32">
        <v>55970</v>
      </c>
      <c r="C5731" s="33" t="s">
        <v>563</v>
      </c>
      <c r="D5731" s="33" t="s">
        <v>564</v>
      </c>
      <c r="E5731" s="34">
        <v>279333</v>
      </c>
      <c r="F5731" s="35">
        <v>1</v>
      </c>
      <c r="G5731" s="34">
        <v>195.6</v>
      </c>
      <c r="H5731" s="14">
        <f t="shared" si="356"/>
        <v>546375.348</v>
      </c>
      <c r="I5731" s="11">
        <f t="shared" si="357"/>
        <v>279333</v>
      </c>
      <c r="J5731" s="11">
        <f t="shared" si="358"/>
        <v>279333</v>
      </c>
      <c r="K5731" s="11">
        <f t="shared" si="359"/>
        <v>0</v>
      </c>
    </row>
    <row r="5732" spans="1:11" s="11" customFormat="1">
      <c r="A5732" s="32">
        <v>2018</v>
      </c>
      <c r="B5732" s="32">
        <v>55970</v>
      </c>
      <c r="C5732" s="33" t="s">
        <v>563</v>
      </c>
      <c r="D5732" s="33" t="s">
        <v>564</v>
      </c>
      <c r="E5732" s="34">
        <v>308509</v>
      </c>
      <c r="F5732" s="35">
        <v>1</v>
      </c>
      <c r="G5732" s="34">
        <v>376.2</v>
      </c>
      <c r="H5732" s="14">
        <f t="shared" si="356"/>
        <v>1160610.858</v>
      </c>
      <c r="I5732" s="11">
        <f t="shared" si="357"/>
        <v>308509</v>
      </c>
      <c r="J5732" s="11">
        <f t="shared" si="358"/>
        <v>308509</v>
      </c>
      <c r="K5732" s="11">
        <f t="shared" si="359"/>
        <v>0</v>
      </c>
    </row>
    <row r="5733" spans="1:11" s="11" customFormat="1">
      <c r="A5733" s="32">
        <v>2018</v>
      </c>
      <c r="B5733" s="32">
        <v>55970</v>
      </c>
      <c r="C5733" s="33" t="s">
        <v>563</v>
      </c>
      <c r="D5733" s="33" t="s">
        <v>564</v>
      </c>
      <c r="E5733" s="34">
        <v>2833</v>
      </c>
      <c r="F5733" s="35">
        <v>1</v>
      </c>
      <c r="G5733" s="34">
        <v>374.4</v>
      </c>
      <c r="H5733" s="14">
        <f t="shared" si="356"/>
        <v>10606.751999999999</v>
      </c>
      <c r="I5733" s="11">
        <f t="shared" si="357"/>
        <v>2833</v>
      </c>
      <c r="J5733" s="11">
        <f t="shared" si="358"/>
        <v>2833</v>
      </c>
      <c r="K5733" s="11">
        <f t="shared" si="359"/>
        <v>0</v>
      </c>
    </row>
    <row r="5734" spans="1:11" s="11" customFormat="1">
      <c r="A5734" s="32">
        <v>2018</v>
      </c>
      <c r="B5734" s="32">
        <v>55970</v>
      </c>
      <c r="C5734" s="33" t="s">
        <v>563</v>
      </c>
      <c r="D5734" s="33" t="s">
        <v>564</v>
      </c>
      <c r="E5734" s="34">
        <v>346306</v>
      </c>
      <c r="F5734" s="35">
        <v>1</v>
      </c>
      <c r="G5734" s="34">
        <v>320.10000000000002</v>
      </c>
      <c r="H5734" s="14">
        <f t="shared" si="356"/>
        <v>1108525.5060000001</v>
      </c>
      <c r="I5734" s="11">
        <f t="shared" si="357"/>
        <v>346306</v>
      </c>
      <c r="J5734" s="11">
        <f t="shared" si="358"/>
        <v>346306</v>
      </c>
      <c r="K5734" s="11">
        <f t="shared" si="359"/>
        <v>0</v>
      </c>
    </row>
    <row r="5735" spans="1:11" s="11" customFormat="1">
      <c r="A5735" s="32">
        <v>2018</v>
      </c>
      <c r="B5735" s="32">
        <v>55970</v>
      </c>
      <c r="C5735" s="33" t="s">
        <v>563</v>
      </c>
      <c r="D5735" s="33" t="s">
        <v>564</v>
      </c>
      <c r="E5735" s="34">
        <v>329610</v>
      </c>
      <c r="F5735" s="35">
        <v>1</v>
      </c>
      <c r="G5735" s="34">
        <v>326.5</v>
      </c>
      <c r="H5735" s="14">
        <f t="shared" si="356"/>
        <v>1076176.6500000001</v>
      </c>
      <c r="I5735" s="11">
        <f t="shared" si="357"/>
        <v>329610</v>
      </c>
      <c r="J5735" s="11">
        <f t="shared" si="358"/>
        <v>329610</v>
      </c>
      <c r="K5735" s="11">
        <f t="shared" si="359"/>
        <v>0</v>
      </c>
    </row>
    <row r="5736" spans="1:11" s="11" customFormat="1">
      <c r="A5736" s="32">
        <v>2018</v>
      </c>
      <c r="B5736" s="32">
        <v>55970</v>
      </c>
      <c r="C5736" s="33" t="s">
        <v>563</v>
      </c>
      <c r="D5736" s="33" t="s">
        <v>564</v>
      </c>
      <c r="E5736" s="34">
        <v>282065</v>
      </c>
      <c r="F5736" s="35">
        <v>1</v>
      </c>
      <c r="G5736" s="34">
        <v>396.1</v>
      </c>
      <c r="H5736" s="14">
        <f t="shared" si="356"/>
        <v>1117259.4650000001</v>
      </c>
      <c r="I5736" s="11">
        <f t="shared" si="357"/>
        <v>282065</v>
      </c>
      <c r="J5736" s="11">
        <f t="shared" si="358"/>
        <v>282065</v>
      </c>
      <c r="K5736" s="11">
        <f t="shared" si="359"/>
        <v>0</v>
      </c>
    </row>
    <row r="5737" spans="1:11" s="11" customFormat="1">
      <c r="A5737" s="32">
        <v>2018</v>
      </c>
      <c r="B5737" s="32">
        <v>55970</v>
      </c>
      <c r="C5737" s="33" t="s">
        <v>563</v>
      </c>
      <c r="D5737" s="33" t="s">
        <v>564</v>
      </c>
      <c r="E5737" s="34">
        <v>176291</v>
      </c>
      <c r="F5737" s="35">
        <v>1</v>
      </c>
      <c r="G5737" s="34">
        <v>320.3</v>
      </c>
      <c r="H5737" s="14">
        <f t="shared" si="356"/>
        <v>564660.07300000009</v>
      </c>
      <c r="I5737" s="11">
        <f t="shared" si="357"/>
        <v>176291</v>
      </c>
      <c r="J5737" s="11">
        <f t="shared" si="358"/>
        <v>176291</v>
      </c>
      <c r="K5737" s="11">
        <f t="shared" si="359"/>
        <v>0</v>
      </c>
    </row>
    <row r="5738" spans="1:11" s="11" customFormat="1">
      <c r="A5738" s="32">
        <v>2018</v>
      </c>
      <c r="B5738" s="32">
        <v>55970</v>
      </c>
      <c r="C5738" s="33" t="s">
        <v>563</v>
      </c>
      <c r="D5738" s="33" t="s">
        <v>564</v>
      </c>
      <c r="E5738" s="34">
        <v>141720</v>
      </c>
      <c r="F5738" s="35">
        <v>1</v>
      </c>
      <c r="G5738" s="34">
        <v>469.4</v>
      </c>
      <c r="H5738" s="14">
        <f t="shared" si="356"/>
        <v>665233.67999999993</v>
      </c>
      <c r="I5738" s="11">
        <f t="shared" si="357"/>
        <v>141720</v>
      </c>
      <c r="J5738" s="11">
        <f t="shared" si="358"/>
        <v>141720</v>
      </c>
      <c r="K5738" s="11">
        <f t="shared" si="359"/>
        <v>0</v>
      </c>
    </row>
    <row r="5739" spans="1:11" s="11" customFormat="1">
      <c r="A5739" s="32">
        <v>2018</v>
      </c>
      <c r="B5739" s="32">
        <v>55970</v>
      </c>
      <c r="C5739" s="33" t="s">
        <v>563</v>
      </c>
      <c r="D5739" s="33" t="s">
        <v>564</v>
      </c>
      <c r="E5739" s="34">
        <v>128566</v>
      </c>
      <c r="F5739" s="35">
        <v>1</v>
      </c>
      <c r="G5739" s="34">
        <v>267.5</v>
      </c>
      <c r="H5739" s="14">
        <f t="shared" si="356"/>
        <v>343914.05</v>
      </c>
      <c r="I5739" s="11">
        <f t="shared" si="357"/>
        <v>128566</v>
      </c>
      <c r="J5739" s="11">
        <f t="shared" si="358"/>
        <v>128566</v>
      </c>
      <c r="K5739" s="11">
        <f t="shared" si="359"/>
        <v>0</v>
      </c>
    </row>
    <row r="5740" spans="1:11" s="11" customFormat="1">
      <c r="A5740" s="32">
        <v>2018</v>
      </c>
      <c r="B5740" s="32">
        <v>55970</v>
      </c>
      <c r="C5740" s="33" t="s">
        <v>563</v>
      </c>
      <c r="D5740" s="33" t="s">
        <v>564</v>
      </c>
      <c r="E5740" s="34">
        <v>113582</v>
      </c>
      <c r="F5740" s="35">
        <v>1</v>
      </c>
      <c r="G5740" s="34">
        <v>386.2</v>
      </c>
      <c r="H5740" s="14">
        <f t="shared" si="356"/>
        <v>438653.68400000001</v>
      </c>
      <c r="I5740" s="11">
        <f t="shared" si="357"/>
        <v>113582</v>
      </c>
      <c r="J5740" s="11">
        <f t="shared" si="358"/>
        <v>113582</v>
      </c>
      <c r="K5740" s="11">
        <f t="shared" si="359"/>
        <v>0</v>
      </c>
    </row>
    <row r="5741" spans="1:11" s="11" customFormat="1">
      <c r="A5741" s="32">
        <v>2018</v>
      </c>
      <c r="B5741" s="32">
        <v>55970</v>
      </c>
      <c r="C5741" s="33" t="s">
        <v>563</v>
      </c>
      <c r="D5741" s="33" t="s">
        <v>564</v>
      </c>
      <c r="E5741" s="34">
        <v>99164</v>
      </c>
      <c r="F5741" s="35">
        <v>1</v>
      </c>
      <c r="G5741" s="34">
        <v>394.3</v>
      </c>
      <c r="H5741" s="14">
        <f t="shared" si="356"/>
        <v>391003.652</v>
      </c>
      <c r="I5741" s="11">
        <f t="shared" si="357"/>
        <v>99164</v>
      </c>
      <c r="J5741" s="11">
        <f t="shared" si="358"/>
        <v>99164</v>
      </c>
      <c r="K5741" s="11">
        <f t="shared" si="359"/>
        <v>0</v>
      </c>
    </row>
    <row r="5742" spans="1:11" s="11" customFormat="1">
      <c r="A5742" s="32">
        <v>2018</v>
      </c>
      <c r="B5742" s="32">
        <v>55970</v>
      </c>
      <c r="C5742" s="33" t="s">
        <v>563</v>
      </c>
      <c r="D5742" s="33" t="s">
        <v>564</v>
      </c>
      <c r="E5742" s="34">
        <v>88145</v>
      </c>
      <c r="F5742" s="35">
        <v>1</v>
      </c>
      <c r="G5742" s="34">
        <v>320.10000000000002</v>
      </c>
      <c r="H5742" s="14">
        <f t="shared" si="356"/>
        <v>282152.14500000002</v>
      </c>
      <c r="I5742" s="11">
        <f t="shared" si="357"/>
        <v>88145</v>
      </c>
      <c r="J5742" s="11">
        <f t="shared" si="358"/>
        <v>88145</v>
      </c>
      <c r="K5742" s="11">
        <f t="shared" si="359"/>
        <v>0</v>
      </c>
    </row>
    <row r="5743" spans="1:11" s="11" customFormat="1">
      <c r="A5743" s="32">
        <v>2018</v>
      </c>
      <c r="B5743" s="32">
        <v>55970</v>
      </c>
      <c r="C5743" s="33" t="s">
        <v>563</v>
      </c>
      <c r="D5743" s="33" t="s">
        <v>564</v>
      </c>
      <c r="E5743" s="34">
        <v>53517</v>
      </c>
      <c r="F5743" s="35">
        <v>1</v>
      </c>
      <c r="G5743" s="34">
        <v>401.3</v>
      </c>
      <c r="H5743" s="14">
        <f t="shared" si="356"/>
        <v>214763.72099999999</v>
      </c>
      <c r="I5743" s="11">
        <f t="shared" si="357"/>
        <v>53517</v>
      </c>
      <c r="J5743" s="11">
        <f t="shared" si="358"/>
        <v>53517</v>
      </c>
      <c r="K5743" s="11">
        <f t="shared" si="359"/>
        <v>0</v>
      </c>
    </row>
    <row r="5744" spans="1:11" s="11" customFormat="1">
      <c r="A5744" s="32">
        <v>2018</v>
      </c>
      <c r="B5744" s="32">
        <v>55970</v>
      </c>
      <c r="C5744" s="33" t="s">
        <v>563</v>
      </c>
      <c r="D5744" s="33" t="s">
        <v>564</v>
      </c>
      <c r="E5744" s="34">
        <v>50006</v>
      </c>
      <c r="F5744" s="35">
        <v>1</v>
      </c>
      <c r="G5744" s="34">
        <v>349.7</v>
      </c>
      <c r="H5744" s="14">
        <f t="shared" si="356"/>
        <v>174870.98199999999</v>
      </c>
      <c r="I5744" s="11">
        <f t="shared" si="357"/>
        <v>50006</v>
      </c>
      <c r="J5744" s="11">
        <f t="shared" si="358"/>
        <v>50006</v>
      </c>
      <c r="K5744" s="11">
        <f t="shared" si="359"/>
        <v>0</v>
      </c>
    </row>
    <row r="5745" spans="1:11" s="11" customFormat="1">
      <c r="A5745" s="32">
        <v>2018</v>
      </c>
      <c r="B5745" s="32">
        <v>55970</v>
      </c>
      <c r="C5745" s="33" t="s">
        <v>563</v>
      </c>
      <c r="D5745" s="33" t="s">
        <v>564</v>
      </c>
      <c r="E5745" s="34">
        <v>49029</v>
      </c>
      <c r="F5745" s="35">
        <v>1</v>
      </c>
      <c r="G5745" s="34">
        <v>397.8</v>
      </c>
      <c r="H5745" s="14">
        <f t="shared" si="356"/>
        <v>195037.36200000002</v>
      </c>
      <c r="I5745" s="11">
        <f t="shared" si="357"/>
        <v>49029</v>
      </c>
      <c r="J5745" s="11">
        <f t="shared" si="358"/>
        <v>49029</v>
      </c>
      <c r="K5745" s="11">
        <f t="shared" si="359"/>
        <v>0</v>
      </c>
    </row>
    <row r="5746" spans="1:11" s="11" customFormat="1">
      <c r="A5746" s="32">
        <v>2018</v>
      </c>
      <c r="B5746" s="32">
        <v>55970</v>
      </c>
      <c r="C5746" s="33" t="s">
        <v>563</v>
      </c>
      <c r="D5746" s="33" t="s">
        <v>564</v>
      </c>
      <c r="E5746" s="34">
        <v>43821</v>
      </c>
      <c r="F5746" s="35">
        <v>1</v>
      </c>
      <c r="G5746" s="34">
        <v>386.8</v>
      </c>
      <c r="H5746" s="14">
        <f t="shared" si="356"/>
        <v>169499.62800000003</v>
      </c>
      <c r="I5746" s="11">
        <f t="shared" si="357"/>
        <v>43821</v>
      </c>
      <c r="J5746" s="11">
        <f t="shared" si="358"/>
        <v>43821</v>
      </c>
      <c r="K5746" s="11">
        <f t="shared" si="359"/>
        <v>0</v>
      </c>
    </row>
    <row r="5747" spans="1:11" s="11" customFormat="1">
      <c r="A5747" s="32">
        <v>2018</v>
      </c>
      <c r="B5747" s="32">
        <v>55970</v>
      </c>
      <c r="C5747" s="33" t="s">
        <v>563</v>
      </c>
      <c r="D5747" s="33" t="s">
        <v>564</v>
      </c>
      <c r="E5747" s="34">
        <v>38762</v>
      </c>
      <c r="F5747" s="35">
        <v>1</v>
      </c>
      <c r="G5747" s="34">
        <v>373.6</v>
      </c>
      <c r="H5747" s="14">
        <f t="shared" si="356"/>
        <v>144814.83199999999</v>
      </c>
      <c r="I5747" s="11">
        <f t="shared" si="357"/>
        <v>38762</v>
      </c>
      <c r="J5747" s="11">
        <f t="shared" si="358"/>
        <v>38762</v>
      </c>
      <c r="K5747" s="11">
        <f t="shared" si="359"/>
        <v>0</v>
      </c>
    </row>
    <row r="5748" spans="1:11" s="11" customFormat="1">
      <c r="A5748" s="32">
        <v>2018</v>
      </c>
      <c r="B5748" s="32">
        <v>55970</v>
      </c>
      <c r="C5748" s="33" t="s">
        <v>563</v>
      </c>
      <c r="D5748" s="33" t="s">
        <v>564</v>
      </c>
      <c r="E5748" s="34">
        <v>31480</v>
      </c>
      <c r="F5748" s="35">
        <v>1</v>
      </c>
      <c r="G5748" s="34">
        <v>371.6</v>
      </c>
      <c r="H5748" s="14">
        <f t="shared" si="356"/>
        <v>116979.68000000001</v>
      </c>
      <c r="I5748" s="11">
        <f t="shared" si="357"/>
        <v>31480</v>
      </c>
      <c r="J5748" s="11">
        <f t="shared" si="358"/>
        <v>31480</v>
      </c>
      <c r="K5748" s="11">
        <f t="shared" si="359"/>
        <v>0</v>
      </c>
    </row>
    <row r="5749" spans="1:11" s="11" customFormat="1">
      <c r="A5749" s="32">
        <v>2018</v>
      </c>
      <c r="B5749" s="32">
        <v>55970</v>
      </c>
      <c r="C5749" s="33" t="s">
        <v>563</v>
      </c>
      <c r="D5749" s="33" t="s">
        <v>564</v>
      </c>
      <c r="E5749" s="34">
        <v>15740</v>
      </c>
      <c r="F5749" s="35">
        <v>1</v>
      </c>
      <c r="G5749" s="34">
        <v>388</v>
      </c>
      <c r="H5749" s="14">
        <f t="shared" si="356"/>
        <v>61071.199999999997</v>
      </c>
      <c r="I5749" s="11">
        <f t="shared" si="357"/>
        <v>15740</v>
      </c>
      <c r="J5749" s="11">
        <f t="shared" si="358"/>
        <v>15740</v>
      </c>
      <c r="K5749" s="11">
        <f t="shared" si="359"/>
        <v>0</v>
      </c>
    </row>
    <row r="5750" spans="1:11" s="11" customFormat="1">
      <c r="A5750" s="32">
        <v>2018</v>
      </c>
      <c r="B5750" s="32">
        <v>55970</v>
      </c>
      <c r="C5750" s="33" t="s">
        <v>563</v>
      </c>
      <c r="D5750" s="33" t="s">
        <v>564</v>
      </c>
      <c r="E5750" s="34">
        <v>18888</v>
      </c>
      <c r="F5750" s="35">
        <v>1</v>
      </c>
      <c r="G5750" s="34">
        <v>401.6</v>
      </c>
      <c r="H5750" s="14">
        <f t="shared" si="356"/>
        <v>75854.207999999999</v>
      </c>
      <c r="I5750" s="11">
        <f t="shared" si="357"/>
        <v>18888</v>
      </c>
      <c r="J5750" s="11">
        <f t="shared" si="358"/>
        <v>18888</v>
      </c>
      <c r="K5750" s="11">
        <f t="shared" si="359"/>
        <v>0</v>
      </c>
    </row>
    <row r="5751" spans="1:11" s="11" customFormat="1">
      <c r="A5751" s="32">
        <v>2018</v>
      </c>
      <c r="B5751" s="32">
        <v>55970</v>
      </c>
      <c r="C5751" s="33" t="s">
        <v>563</v>
      </c>
      <c r="D5751" s="33" t="s">
        <v>564</v>
      </c>
      <c r="E5751" s="34">
        <v>28332</v>
      </c>
      <c r="F5751" s="35">
        <v>1</v>
      </c>
      <c r="G5751" s="34">
        <v>345.9</v>
      </c>
      <c r="H5751" s="14">
        <f t="shared" si="356"/>
        <v>98000.387999999992</v>
      </c>
      <c r="I5751" s="11">
        <f t="shared" si="357"/>
        <v>28332</v>
      </c>
      <c r="J5751" s="11">
        <f t="shared" si="358"/>
        <v>28332</v>
      </c>
      <c r="K5751" s="11">
        <f t="shared" si="359"/>
        <v>0</v>
      </c>
    </row>
    <row r="5752" spans="1:11" s="11" customFormat="1">
      <c r="A5752" s="32">
        <v>2018</v>
      </c>
      <c r="B5752" s="32">
        <v>55970</v>
      </c>
      <c r="C5752" s="33" t="s">
        <v>563</v>
      </c>
      <c r="D5752" s="33" t="s">
        <v>564</v>
      </c>
      <c r="E5752" s="34">
        <v>11900</v>
      </c>
      <c r="F5752" s="35">
        <v>1</v>
      </c>
      <c r="G5752" s="34">
        <v>371.4</v>
      </c>
      <c r="H5752" s="14">
        <f t="shared" si="356"/>
        <v>44196.6</v>
      </c>
      <c r="I5752" s="11">
        <f t="shared" si="357"/>
        <v>11900</v>
      </c>
      <c r="J5752" s="11">
        <f t="shared" si="358"/>
        <v>11900</v>
      </c>
      <c r="K5752" s="11">
        <f t="shared" si="359"/>
        <v>0</v>
      </c>
    </row>
    <row r="5753" spans="1:11" s="11" customFormat="1">
      <c r="A5753" s="32">
        <v>2018</v>
      </c>
      <c r="B5753" s="32">
        <v>55970</v>
      </c>
      <c r="C5753" s="33" t="s">
        <v>563</v>
      </c>
      <c r="D5753" s="33" t="s">
        <v>564</v>
      </c>
      <c r="E5753" s="34">
        <v>11333</v>
      </c>
      <c r="F5753" s="35">
        <v>1</v>
      </c>
      <c r="G5753" s="34">
        <v>353.8</v>
      </c>
      <c r="H5753" s="14">
        <f t="shared" si="356"/>
        <v>40096.154000000002</v>
      </c>
      <c r="I5753" s="11">
        <f t="shared" si="357"/>
        <v>11333</v>
      </c>
      <c r="J5753" s="11">
        <f t="shared" si="358"/>
        <v>11333</v>
      </c>
      <c r="K5753" s="11">
        <f t="shared" si="359"/>
        <v>0</v>
      </c>
    </row>
    <row r="5754" spans="1:11" s="11" customFormat="1">
      <c r="A5754" s="32">
        <v>2018</v>
      </c>
      <c r="B5754" s="32">
        <v>55970</v>
      </c>
      <c r="C5754" s="33" t="s">
        <v>563</v>
      </c>
      <c r="D5754" s="33" t="s">
        <v>564</v>
      </c>
      <c r="E5754" s="34">
        <v>126</v>
      </c>
      <c r="F5754" s="35">
        <v>1</v>
      </c>
      <c r="G5754" s="34">
        <v>326.39999999999998</v>
      </c>
      <c r="H5754" s="14">
        <f t="shared" si="356"/>
        <v>411.26399999999995</v>
      </c>
      <c r="I5754" s="11">
        <f t="shared" si="357"/>
        <v>126</v>
      </c>
      <c r="J5754" s="11">
        <f t="shared" si="358"/>
        <v>126</v>
      </c>
      <c r="K5754" s="11">
        <f t="shared" si="359"/>
        <v>0</v>
      </c>
    </row>
    <row r="5755" spans="1:11" s="11" customFormat="1">
      <c r="A5755" s="32">
        <v>2018</v>
      </c>
      <c r="B5755" s="32">
        <v>55970</v>
      </c>
      <c r="C5755" s="33" t="s">
        <v>563</v>
      </c>
      <c r="D5755" s="33" t="s">
        <v>564</v>
      </c>
      <c r="E5755" s="34">
        <v>1196</v>
      </c>
      <c r="F5755" s="35">
        <v>1</v>
      </c>
      <c r="G5755" s="34">
        <v>327.39999999999998</v>
      </c>
      <c r="H5755" s="14">
        <f t="shared" si="356"/>
        <v>3915.7039999999993</v>
      </c>
      <c r="I5755" s="11">
        <f t="shared" si="357"/>
        <v>1196</v>
      </c>
      <c r="J5755" s="11">
        <f t="shared" si="358"/>
        <v>1196</v>
      </c>
      <c r="K5755" s="11">
        <f t="shared" si="359"/>
        <v>0</v>
      </c>
    </row>
    <row r="5756" spans="1:11" s="11" customFormat="1">
      <c r="A5756" s="32">
        <v>2018</v>
      </c>
      <c r="B5756" s="32">
        <v>55970</v>
      </c>
      <c r="C5756" s="33" t="s">
        <v>563</v>
      </c>
      <c r="D5756" s="33" t="s">
        <v>564</v>
      </c>
      <c r="E5756" s="34">
        <v>1259</v>
      </c>
      <c r="F5756" s="35">
        <v>1</v>
      </c>
      <c r="G5756" s="34">
        <v>344.9</v>
      </c>
      <c r="H5756" s="14">
        <f t="shared" si="356"/>
        <v>4342.2910000000002</v>
      </c>
      <c r="I5756" s="11">
        <f t="shared" si="357"/>
        <v>1259</v>
      </c>
      <c r="J5756" s="11">
        <f t="shared" si="358"/>
        <v>1259</v>
      </c>
      <c r="K5756" s="11">
        <f t="shared" si="359"/>
        <v>0</v>
      </c>
    </row>
    <row r="5757" spans="1:11" s="11" customFormat="1">
      <c r="A5757" s="32">
        <v>2018</v>
      </c>
      <c r="B5757" s="32">
        <v>55970</v>
      </c>
      <c r="C5757" s="33" t="s">
        <v>563</v>
      </c>
      <c r="D5757" s="33" t="s">
        <v>564</v>
      </c>
      <c r="E5757" s="34">
        <v>1259</v>
      </c>
      <c r="F5757" s="35">
        <v>1</v>
      </c>
      <c r="G5757" s="34">
        <v>416.1</v>
      </c>
      <c r="H5757" s="14">
        <f t="shared" si="356"/>
        <v>5238.6990000000005</v>
      </c>
      <c r="I5757" s="11">
        <f t="shared" si="357"/>
        <v>1259</v>
      </c>
      <c r="J5757" s="11">
        <f t="shared" si="358"/>
        <v>1259</v>
      </c>
      <c r="K5757" s="11">
        <f t="shared" si="359"/>
        <v>0</v>
      </c>
    </row>
    <row r="5758" spans="1:11" s="11" customFormat="1">
      <c r="A5758" s="32">
        <v>2018</v>
      </c>
      <c r="B5758" s="32">
        <v>55970</v>
      </c>
      <c r="C5758" s="33" t="s">
        <v>563</v>
      </c>
      <c r="D5758" s="33" t="s">
        <v>564</v>
      </c>
      <c r="E5758" s="34">
        <v>1259</v>
      </c>
      <c r="F5758" s="35">
        <v>1</v>
      </c>
      <c r="G5758" s="34">
        <v>348.9</v>
      </c>
      <c r="H5758" s="14">
        <f t="shared" si="356"/>
        <v>4392.6509999999998</v>
      </c>
      <c r="I5758" s="11">
        <f t="shared" si="357"/>
        <v>1259</v>
      </c>
      <c r="J5758" s="11">
        <f t="shared" si="358"/>
        <v>1259</v>
      </c>
      <c r="K5758" s="11">
        <f t="shared" si="359"/>
        <v>0</v>
      </c>
    </row>
    <row r="5759" spans="1:11" s="11" customFormat="1">
      <c r="A5759" s="32">
        <v>2018</v>
      </c>
      <c r="B5759" s="32">
        <v>55970</v>
      </c>
      <c r="C5759" s="33" t="s">
        <v>563</v>
      </c>
      <c r="D5759" s="33" t="s">
        <v>564</v>
      </c>
      <c r="E5759" s="34">
        <v>1511</v>
      </c>
      <c r="F5759" s="35">
        <v>1</v>
      </c>
      <c r="G5759" s="34">
        <v>409.2</v>
      </c>
      <c r="H5759" s="14">
        <f t="shared" si="356"/>
        <v>6183.0119999999997</v>
      </c>
      <c r="I5759" s="11">
        <f t="shared" si="357"/>
        <v>1511</v>
      </c>
      <c r="J5759" s="11">
        <f t="shared" si="358"/>
        <v>1511</v>
      </c>
      <c r="K5759" s="11">
        <f t="shared" si="359"/>
        <v>0</v>
      </c>
    </row>
    <row r="5760" spans="1:11" s="11" customFormat="1">
      <c r="A5760" s="32">
        <v>2018</v>
      </c>
      <c r="B5760" s="32">
        <v>55970</v>
      </c>
      <c r="C5760" s="33" t="s">
        <v>563</v>
      </c>
      <c r="D5760" s="33" t="s">
        <v>564</v>
      </c>
      <c r="E5760" s="34">
        <v>1574</v>
      </c>
      <c r="F5760" s="35">
        <v>1</v>
      </c>
      <c r="G5760" s="34">
        <v>427.9</v>
      </c>
      <c r="H5760" s="14">
        <f t="shared" si="356"/>
        <v>6735.1459999999997</v>
      </c>
      <c r="I5760" s="11">
        <f t="shared" si="357"/>
        <v>1574</v>
      </c>
      <c r="J5760" s="11">
        <f t="shared" si="358"/>
        <v>1574</v>
      </c>
      <c r="K5760" s="11">
        <f t="shared" si="359"/>
        <v>0</v>
      </c>
    </row>
    <row r="5761" spans="1:11" s="11" customFormat="1">
      <c r="A5761" s="32">
        <v>2018</v>
      </c>
      <c r="B5761" s="32">
        <v>55970</v>
      </c>
      <c r="C5761" s="33" t="s">
        <v>563</v>
      </c>
      <c r="D5761" s="33" t="s">
        <v>564</v>
      </c>
      <c r="E5761" s="34">
        <v>2204</v>
      </c>
      <c r="F5761" s="35">
        <v>1</v>
      </c>
      <c r="G5761" s="34">
        <v>333.9</v>
      </c>
      <c r="H5761" s="14">
        <f t="shared" si="356"/>
        <v>7359.1559999999999</v>
      </c>
      <c r="I5761" s="11">
        <f t="shared" si="357"/>
        <v>2204</v>
      </c>
      <c r="J5761" s="11">
        <f t="shared" si="358"/>
        <v>2204</v>
      </c>
      <c r="K5761" s="11">
        <f t="shared" si="359"/>
        <v>0</v>
      </c>
    </row>
    <row r="5762" spans="1:11" s="11" customFormat="1">
      <c r="A5762" s="32">
        <v>2018</v>
      </c>
      <c r="B5762" s="32">
        <v>55970</v>
      </c>
      <c r="C5762" s="33" t="s">
        <v>563</v>
      </c>
      <c r="D5762" s="33" t="s">
        <v>564</v>
      </c>
      <c r="E5762" s="34">
        <v>3148</v>
      </c>
      <c r="F5762" s="35">
        <v>1</v>
      </c>
      <c r="G5762" s="34">
        <v>428.2</v>
      </c>
      <c r="H5762" s="14">
        <f t="shared" si="356"/>
        <v>13479.736000000001</v>
      </c>
      <c r="I5762" s="11">
        <f t="shared" si="357"/>
        <v>3148</v>
      </c>
      <c r="J5762" s="11">
        <f t="shared" si="358"/>
        <v>3148</v>
      </c>
      <c r="K5762" s="11">
        <f t="shared" si="359"/>
        <v>0</v>
      </c>
    </row>
    <row r="5763" spans="1:11" s="11" customFormat="1">
      <c r="A5763" s="32">
        <v>2018</v>
      </c>
      <c r="B5763" s="32">
        <v>55970</v>
      </c>
      <c r="C5763" s="33" t="s">
        <v>563</v>
      </c>
      <c r="D5763" s="33" t="s">
        <v>564</v>
      </c>
      <c r="E5763" s="34">
        <v>3336</v>
      </c>
      <c r="F5763" s="35">
        <v>1</v>
      </c>
      <c r="G5763" s="34">
        <v>344.4</v>
      </c>
      <c r="H5763" s="14">
        <f t="shared" si="356"/>
        <v>11489.183999999999</v>
      </c>
      <c r="I5763" s="11">
        <f t="shared" si="357"/>
        <v>3336</v>
      </c>
      <c r="J5763" s="11">
        <f t="shared" si="358"/>
        <v>3336</v>
      </c>
      <c r="K5763" s="11">
        <f t="shared" si="359"/>
        <v>0</v>
      </c>
    </row>
    <row r="5764" spans="1:11" s="11" customFormat="1">
      <c r="A5764" s="32">
        <v>2018</v>
      </c>
      <c r="B5764" s="32">
        <v>55970</v>
      </c>
      <c r="C5764" s="33" t="s">
        <v>563</v>
      </c>
      <c r="D5764" s="33" t="s">
        <v>564</v>
      </c>
      <c r="E5764" s="34">
        <v>4722</v>
      </c>
      <c r="F5764" s="35">
        <v>1</v>
      </c>
      <c r="G5764" s="34">
        <v>389.2</v>
      </c>
      <c r="H5764" s="14">
        <f t="shared" si="356"/>
        <v>18378.024000000001</v>
      </c>
      <c r="I5764" s="11">
        <f t="shared" si="357"/>
        <v>4722</v>
      </c>
      <c r="J5764" s="11">
        <f t="shared" si="358"/>
        <v>4722</v>
      </c>
      <c r="K5764" s="11">
        <f t="shared" si="359"/>
        <v>0</v>
      </c>
    </row>
    <row r="5765" spans="1:11" s="11" customFormat="1">
      <c r="A5765" s="32">
        <v>2018</v>
      </c>
      <c r="B5765" s="32">
        <v>55970</v>
      </c>
      <c r="C5765" s="33" t="s">
        <v>563</v>
      </c>
      <c r="D5765" s="33" t="s">
        <v>564</v>
      </c>
      <c r="E5765" s="34">
        <v>5037</v>
      </c>
      <c r="F5765" s="35">
        <v>1</v>
      </c>
      <c r="G5765" s="34">
        <v>316.39999999999998</v>
      </c>
      <c r="H5765" s="14">
        <f t="shared" si="356"/>
        <v>15937.067999999999</v>
      </c>
      <c r="I5765" s="11">
        <f t="shared" si="357"/>
        <v>5037</v>
      </c>
      <c r="J5765" s="11">
        <f t="shared" si="358"/>
        <v>5037</v>
      </c>
      <c r="K5765" s="11">
        <f t="shared" si="359"/>
        <v>0</v>
      </c>
    </row>
    <row r="5766" spans="1:11" s="11" customFormat="1">
      <c r="A5766" s="32">
        <v>2018</v>
      </c>
      <c r="B5766" s="32">
        <v>55970</v>
      </c>
      <c r="C5766" s="33" t="s">
        <v>563</v>
      </c>
      <c r="D5766" s="33" t="s">
        <v>564</v>
      </c>
      <c r="E5766" s="34">
        <v>5981</v>
      </c>
      <c r="F5766" s="35">
        <v>1</v>
      </c>
      <c r="G5766" s="34">
        <v>322.39999999999998</v>
      </c>
      <c r="H5766" s="14">
        <f t="shared" ref="H5766:H5829" si="360">IF(I5766="","",G5766/100*F5766*E5766)</f>
        <v>19282.743999999999</v>
      </c>
      <c r="I5766" s="11">
        <f t="shared" ref="I5766:I5829" si="361">IF(OR(G5766=".",F5766=".",E5766="."),"",E5766)</f>
        <v>5981</v>
      </c>
      <c r="J5766" s="11">
        <f t="shared" ref="J5766:J5829" si="362">IF(I5766="","",F5766*I5766)</f>
        <v>5981</v>
      </c>
      <c r="K5766" s="11">
        <f t="shared" ref="K5766:K5829" si="363">IF(C5766="LIG",1,0)</f>
        <v>0</v>
      </c>
    </row>
    <row r="5767" spans="1:11" s="11" customFormat="1">
      <c r="A5767" s="32">
        <v>2018</v>
      </c>
      <c r="B5767" s="32">
        <v>55970</v>
      </c>
      <c r="C5767" s="33" t="s">
        <v>563</v>
      </c>
      <c r="D5767" s="33" t="s">
        <v>564</v>
      </c>
      <c r="E5767" s="34">
        <v>6296</v>
      </c>
      <c r="F5767" s="35">
        <v>1</v>
      </c>
      <c r="G5767" s="34">
        <v>367.1</v>
      </c>
      <c r="H5767" s="14">
        <f t="shared" si="360"/>
        <v>23112.616000000002</v>
      </c>
      <c r="I5767" s="11">
        <f t="shared" si="361"/>
        <v>6296</v>
      </c>
      <c r="J5767" s="11">
        <f t="shared" si="362"/>
        <v>6296</v>
      </c>
      <c r="K5767" s="11">
        <f t="shared" si="363"/>
        <v>0</v>
      </c>
    </row>
    <row r="5768" spans="1:11" s="11" customFormat="1">
      <c r="A5768" s="32">
        <v>2018</v>
      </c>
      <c r="B5768" s="32">
        <v>55970</v>
      </c>
      <c r="C5768" s="33" t="s">
        <v>563</v>
      </c>
      <c r="D5768" s="33" t="s">
        <v>564</v>
      </c>
      <c r="E5768" s="34">
        <v>6421</v>
      </c>
      <c r="F5768" s="35">
        <v>1</v>
      </c>
      <c r="G5768" s="34">
        <v>325.2</v>
      </c>
      <c r="H5768" s="14">
        <f t="shared" si="360"/>
        <v>20881.091999999997</v>
      </c>
      <c r="I5768" s="11">
        <f t="shared" si="361"/>
        <v>6421</v>
      </c>
      <c r="J5768" s="11">
        <f t="shared" si="362"/>
        <v>6421</v>
      </c>
      <c r="K5768" s="11">
        <f t="shared" si="363"/>
        <v>0</v>
      </c>
    </row>
    <row r="5769" spans="1:11" s="11" customFormat="1">
      <c r="A5769" s="32">
        <v>2018</v>
      </c>
      <c r="B5769" s="32">
        <v>55970</v>
      </c>
      <c r="C5769" s="33" t="s">
        <v>563</v>
      </c>
      <c r="D5769" s="33" t="s">
        <v>564</v>
      </c>
      <c r="E5769" s="34">
        <v>6548</v>
      </c>
      <c r="F5769" s="35">
        <v>1</v>
      </c>
      <c r="G5769" s="34">
        <v>357.4</v>
      </c>
      <c r="H5769" s="14">
        <f t="shared" si="360"/>
        <v>23402.552</v>
      </c>
      <c r="I5769" s="11">
        <f t="shared" si="361"/>
        <v>6548</v>
      </c>
      <c r="J5769" s="11">
        <f t="shared" si="362"/>
        <v>6548</v>
      </c>
      <c r="K5769" s="11">
        <f t="shared" si="363"/>
        <v>0</v>
      </c>
    </row>
    <row r="5770" spans="1:11" s="11" customFormat="1">
      <c r="A5770" s="32">
        <v>2018</v>
      </c>
      <c r="B5770" s="32">
        <v>55972</v>
      </c>
      <c r="C5770" s="33" t="s">
        <v>563</v>
      </c>
      <c r="D5770" s="33" t="s">
        <v>564</v>
      </c>
      <c r="E5770" s="34">
        <v>32885</v>
      </c>
      <c r="F5770" s="35">
        <v>1.05</v>
      </c>
      <c r="G5770" s="34">
        <v>511.1</v>
      </c>
      <c r="H5770" s="14">
        <f t="shared" si="360"/>
        <v>176478.99675000002</v>
      </c>
      <c r="I5770" s="11">
        <f t="shared" si="361"/>
        <v>32885</v>
      </c>
      <c r="J5770" s="11">
        <f t="shared" si="362"/>
        <v>34529.25</v>
      </c>
      <c r="K5770" s="11">
        <f t="shared" si="363"/>
        <v>0</v>
      </c>
    </row>
    <row r="5771" spans="1:11" s="11" customFormat="1">
      <c r="A5771" s="32">
        <v>2018</v>
      </c>
      <c r="B5771" s="32">
        <v>55976</v>
      </c>
      <c r="C5771" s="33" t="s">
        <v>563</v>
      </c>
      <c r="D5771" s="33" t="s">
        <v>564</v>
      </c>
      <c r="E5771" s="34">
        <v>3149385</v>
      </c>
      <c r="F5771" s="35">
        <v>1.03</v>
      </c>
      <c r="G5771" s="34" t="s">
        <v>364</v>
      </c>
      <c r="H5771" s="14" t="str">
        <f t="shared" si="360"/>
        <v/>
      </c>
      <c r="I5771" s="11" t="str">
        <f t="shared" si="361"/>
        <v/>
      </c>
      <c r="J5771" s="11" t="str">
        <f t="shared" si="362"/>
        <v/>
      </c>
      <c r="K5771" s="11">
        <f t="shared" si="363"/>
        <v>0</v>
      </c>
    </row>
    <row r="5772" spans="1:11" s="11" customFormat="1">
      <c r="A5772" s="32">
        <v>2018</v>
      </c>
      <c r="B5772" s="32">
        <v>55985</v>
      </c>
      <c r="C5772" s="33" t="s">
        <v>563</v>
      </c>
      <c r="D5772" s="33" t="s">
        <v>564</v>
      </c>
      <c r="E5772" s="34">
        <v>1808941</v>
      </c>
      <c r="F5772" s="35">
        <v>1.0469999999999999</v>
      </c>
      <c r="G5772" s="34">
        <v>459.1</v>
      </c>
      <c r="H5772" s="14">
        <f t="shared" si="360"/>
        <v>8695175.9931570012</v>
      </c>
      <c r="I5772" s="11">
        <f t="shared" si="361"/>
        <v>1808941</v>
      </c>
      <c r="J5772" s="11">
        <f t="shared" si="362"/>
        <v>1893961.227</v>
      </c>
      <c r="K5772" s="11">
        <f t="shared" si="363"/>
        <v>0</v>
      </c>
    </row>
    <row r="5773" spans="1:11" s="11" customFormat="1">
      <c r="A5773" s="32">
        <v>2018</v>
      </c>
      <c r="B5773" s="32">
        <v>56031</v>
      </c>
      <c r="C5773" s="33" t="s">
        <v>563</v>
      </c>
      <c r="D5773" s="33" t="s">
        <v>564</v>
      </c>
      <c r="E5773" s="34">
        <v>2529465</v>
      </c>
      <c r="F5773" s="35">
        <v>1.028</v>
      </c>
      <c r="G5773" s="34">
        <v>342.1</v>
      </c>
      <c r="H5773" s="14">
        <f t="shared" si="360"/>
        <v>8895592.1584200021</v>
      </c>
      <c r="I5773" s="11">
        <f t="shared" si="361"/>
        <v>2529465</v>
      </c>
      <c r="J5773" s="11">
        <f t="shared" si="362"/>
        <v>2600290.02</v>
      </c>
      <c r="K5773" s="11">
        <f t="shared" si="363"/>
        <v>0</v>
      </c>
    </row>
    <row r="5774" spans="1:11" s="11" customFormat="1">
      <c r="A5774" s="32">
        <v>2018</v>
      </c>
      <c r="B5774" s="32">
        <v>56046</v>
      </c>
      <c r="C5774" s="33" t="s">
        <v>563</v>
      </c>
      <c r="D5774" s="33" t="s">
        <v>564</v>
      </c>
      <c r="E5774" s="34">
        <v>864825</v>
      </c>
      <c r="F5774" s="35">
        <v>1.034</v>
      </c>
      <c r="G5774" s="34">
        <v>565.70000000000005</v>
      </c>
      <c r="H5774" s="14">
        <f t="shared" si="360"/>
        <v>5058653.7358500008</v>
      </c>
      <c r="I5774" s="11">
        <f t="shared" si="361"/>
        <v>864825</v>
      </c>
      <c r="J5774" s="11">
        <f t="shared" si="362"/>
        <v>894229.05</v>
      </c>
      <c r="K5774" s="11">
        <f t="shared" si="363"/>
        <v>0</v>
      </c>
    </row>
    <row r="5775" spans="1:11" s="11" customFormat="1">
      <c r="A5775" s="32">
        <v>2018</v>
      </c>
      <c r="B5775" s="32">
        <v>56068</v>
      </c>
      <c r="C5775" s="33" t="s">
        <v>353</v>
      </c>
      <c r="D5775" s="33" t="s">
        <v>354</v>
      </c>
      <c r="E5775" s="34">
        <v>14957</v>
      </c>
      <c r="F5775" s="35">
        <v>25.44</v>
      </c>
      <c r="G5775" s="34">
        <v>230.2</v>
      </c>
      <c r="H5775" s="14">
        <f t="shared" si="360"/>
        <v>875924.9961600001</v>
      </c>
      <c r="I5775" s="11">
        <f t="shared" si="361"/>
        <v>14957</v>
      </c>
      <c r="J5775" s="11">
        <f t="shared" si="362"/>
        <v>380506.08</v>
      </c>
      <c r="K5775" s="11">
        <f t="shared" si="363"/>
        <v>0</v>
      </c>
    </row>
    <row r="5776" spans="1:11" s="11" customFormat="1">
      <c r="A5776" s="32">
        <v>2018</v>
      </c>
      <c r="B5776" s="32">
        <v>56068</v>
      </c>
      <c r="C5776" s="33" t="s">
        <v>363</v>
      </c>
      <c r="D5776" s="33" t="s">
        <v>354</v>
      </c>
      <c r="E5776" s="34">
        <v>40968</v>
      </c>
      <c r="F5776" s="35">
        <v>17.96</v>
      </c>
      <c r="G5776" s="34">
        <v>201.6</v>
      </c>
      <c r="H5776" s="14">
        <f t="shared" si="360"/>
        <v>1483343.12448</v>
      </c>
      <c r="I5776" s="11">
        <f t="shared" si="361"/>
        <v>40968</v>
      </c>
      <c r="J5776" s="11">
        <f t="shared" si="362"/>
        <v>735785.28</v>
      </c>
      <c r="K5776" s="11">
        <f t="shared" si="363"/>
        <v>0</v>
      </c>
    </row>
    <row r="5777" spans="1:11" s="11" customFormat="1">
      <c r="A5777" s="32">
        <v>2018</v>
      </c>
      <c r="B5777" s="32">
        <v>56068</v>
      </c>
      <c r="C5777" s="33" t="s">
        <v>363</v>
      </c>
      <c r="D5777" s="33" t="s">
        <v>354</v>
      </c>
      <c r="E5777" s="34">
        <v>55592</v>
      </c>
      <c r="F5777" s="35">
        <v>17.75</v>
      </c>
      <c r="G5777" s="34">
        <v>202.4</v>
      </c>
      <c r="H5777" s="14">
        <f t="shared" si="360"/>
        <v>1997198.192</v>
      </c>
      <c r="I5777" s="11">
        <f t="shared" si="361"/>
        <v>55592</v>
      </c>
      <c r="J5777" s="11">
        <f t="shared" si="362"/>
        <v>986758</v>
      </c>
      <c r="K5777" s="11">
        <f t="shared" si="363"/>
        <v>0</v>
      </c>
    </row>
    <row r="5778" spans="1:11" s="11" customFormat="1">
      <c r="A5778" s="32">
        <v>2018</v>
      </c>
      <c r="B5778" s="32">
        <v>56068</v>
      </c>
      <c r="C5778" s="33" t="s">
        <v>363</v>
      </c>
      <c r="D5778" s="33" t="s">
        <v>354</v>
      </c>
      <c r="E5778" s="34">
        <v>141979</v>
      </c>
      <c r="F5778" s="35">
        <v>17.48</v>
      </c>
      <c r="G5778" s="34">
        <v>207.3</v>
      </c>
      <c r="H5778" s="14">
        <f t="shared" si="360"/>
        <v>5144756.7231600005</v>
      </c>
      <c r="I5778" s="11">
        <f t="shared" si="361"/>
        <v>141979</v>
      </c>
      <c r="J5778" s="11">
        <f t="shared" si="362"/>
        <v>2481792.92</v>
      </c>
      <c r="K5778" s="11">
        <f t="shared" si="363"/>
        <v>0</v>
      </c>
    </row>
    <row r="5779" spans="1:11" s="11" customFormat="1">
      <c r="A5779" s="32">
        <v>2018</v>
      </c>
      <c r="B5779" s="32">
        <v>56068</v>
      </c>
      <c r="C5779" s="33" t="s">
        <v>563</v>
      </c>
      <c r="D5779" s="33" t="s">
        <v>564</v>
      </c>
      <c r="E5779" s="34">
        <v>33428</v>
      </c>
      <c r="F5779" s="35">
        <v>1.0409999999999999</v>
      </c>
      <c r="G5779" s="34">
        <v>653.70000000000005</v>
      </c>
      <c r="H5779" s="14">
        <f t="shared" si="360"/>
        <v>227478.10827600001</v>
      </c>
      <c r="I5779" s="11">
        <f t="shared" si="361"/>
        <v>33428</v>
      </c>
      <c r="J5779" s="11">
        <f t="shared" si="362"/>
        <v>34798.547999999995</v>
      </c>
      <c r="K5779" s="11">
        <f t="shared" si="363"/>
        <v>0</v>
      </c>
    </row>
    <row r="5780" spans="1:11" s="11" customFormat="1">
      <c r="A5780" s="32">
        <v>2018</v>
      </c>
      <c r="B5780" s="32">
        <v>56078</v>
      </c>
      <c r="C5780" s="33" t="s">
        <v>563</v>
      </c>
      <c r="D5780" s="33" t="s">
        <v>564</v>
      </c>
      <c r="E5780" s="34">
        <v>528921</v>
      </c>
      <c r="F5780" s="35">
        <v>1.0369999999999999</v>
      </c>
      <c r="G5780" s="34">
        <v>412.5</v>
      </c>
      <c r="H5780" s="14">
        <f t="shared" si="360"/>
        <v>2262525.6926249997</v>
      </c>
      <c r="I5780" s="11">
        <f t="shared" si="361"/>
        <v>528921</v>
      </c>
      <c r="J5780" s="11">
        <f t="shared" si="362"/>
        <v>548491.07699999993</v>
      </c>
      <c r="K5780" s="11">
        <f t="shared" si="363"/>
        <v>0</v>
      </c>
    </row>
    <row r="5781" spans="1:11" s="11" customFormat="1">
      <c r="A5781" s="32">
        <v>2018</v>
      </c>
      <c r="B5781" s="32">
        <v>56102</v>
      </c>
      <c r="C5781" s="33" t="s">
        <v>563</v>
      </c>
      <c r="D5781" s="33" t="s">
        <v>564</v>
      </c>
      <c r="E5781" s="34">
        <v>710249</v>
      </c>
      <c r="F5781" s="35">
        <v>1.04</v>
      </c>
      <c r="G5781" s="34">
        <v>326.3</v>
      </c>
      <c r="H5781" s="14">
        <f t="shared" si="360"/>
        <v>2410244.1864800001</v>
      </c>
      <c r="I5781" s="11">
        <f t="shared" si="361"/>
        <v>710249</v>
      </c>
      <c r="J5781" s="11">
        <f t="shared" si="362"/>
        <v>738658.96000000008</v>
      </c>
      <c r="K5781" s="11">
        <f t="shared" si="363"/>
        <v>0</v>
      </c>
    </row>
    <row r="5782" spans="1:11" s="11" customFormat="1">
      <c r="A5782" s="32">
        <v>2018</v>
      </c>
      <c r="B5782" s="32">
        <v>56104</v>
      </c>
      <c r="C5782" s="33" t="s">
        <v>565</v>
      </c>
      <c r="D5782" s="33" t="s">
        <v>566</v>
      </c>
      <c r="E5782" s="34">
        <v>109</v>
      </c>
      <c r="F5782" s="35">
        <v>5.8170000000000002</v>
      </c>
      <c r="G5782" s="34" t="s">
        <v>364</v>
      </c>
      <c r="H5782" s="14" t="str">
        <f t="shared" si="360"/>
        <v/>
      </c>
      <c r="I5782" s="11" t="str">
        <f t="shared" si="361"/>
        <v/>
      </c>
      <c r="J5782" s="11" t="str">
        <f t="shared" si="362"/>
        <v/>
      </c>
      <c r="K5782" s="11">
        <f t="shared" si="363"/>
        <v>0</v>
      </c>
    </row>
    <row r="5783" spans="1:11" s="11" customFormat="1">
      <c r="A5783" s="32">
        <v>2018</v>
      </c>
      <c r="B5783" s="32">
        <v>56104</v>
      </c>
      <c r="C5783" s="33" t="s">
        <v>563</v>
      </c>
      <c r="D5783" s="33" t="s">
        <v>564</v>
      </c>
      <c r="E5783" s="34">
        <v>254976</v>
      </c>
      <c r="F5783" s="35">
        <v>1.0620000000000001</v>
      </c>
      <c r="G5783" s="34" t="s">
        <v>364</v>
      </c>
      <c r="H5783" s="14" t="str">
        <f t="shared" si="360"/>
        <v/>
      </c>
      <c r="I5783" s="11" t="str">
        <f t="shared" si="361"/>
        <v/>
      </c>
      <c r="J5783" s="11" t="str">
        <f t="shared" si="362"/>
        <v/>
      </c>
      <c r="K5783" s="11">
        <f t="shared" si="363"/>
        <v>0</v>
      </c>
    </row>
    <row r="5784" spans="1:11" s="11" customFormat="1">
      <c r="A5784" s="32">
        <v>2018</v>
      </c>
      <c r="B5784" s="32">
        <v>56150</v>
      </c>
      <c r="C5784" s="33" t="s">
        <v>563</v>
      </c>
      <c r="D5784" s="33" t="s">
        <v>564</v>
      </c>
      <c r="E5784" s="34">
        <v>4935343</v>
      </c>
      <c r="F5784" s="35">
        <v>1.028</v>
      </c>
      <c r="G5784" s="34">
        <v>313.89999999999998</v>
      </c>
      <c r="H5784" s="14">
        <f t="shared" si="360"/>
        <v>15925818.843955999</v>
      </c>
      <c r="I5784" s="11">
        <f t="shared" si="361"/>
        <v>4935343</v>
      </c>
      <c r="J5784" s="11">
        <f t="shared" si="362"/>
        <v>5073532.6040000003</v>
      </c>
      <c r="K5784" s="11">
        <f t="shared" si="363"/>
        <v>0</v>
      </c>
    </row>
    <row r="5785" spans="1:11" s="11" customFormat="1">
      <c r="A5785" s="32">
        <v>2018</v>
      </c>
      <c r="B5785" s="32">
        <v>56151</v>
      </c>
      <c r="C5785" s="33" t="s">
        <v>563</v>
      </c>
      <c r="D5785" s="33" t="s">
        <v>564</v>
      </c>
      <c r="E5785" s="34">
        <v>2376</v>
      </c>
      <c r="F5785" s="35">
        <v>1</v>
      </c>
      <c r="G5785" s="34">
        <v>181.3</v>
      </c>
      <c r="H5785" s="14">
        <f t="shared" si="360"/>
        <v>4307.6880000000001</v>
      </c>
      <c r="I5785" s="11">
        <f t="shared" si="361"/>
        <v>2376</v>
      </c>
      <c r="J5785" s="11">
        <f t="shared" si="362"/>
        <v>2376</v>
      </c>
      <c r="K5785" s="11">
        <f t="shared" si="363"/>
        <v>0</v>
      </c>
    </row>
    <row r="5786" spans="1:11" s="11" customFormat="1">
      <c r="A5786" s="32">
        <v>2018</v>
      </c>
      <c r="B5786" s="32">
        <v>56151</v>
      </c>
      <c r="C5786" s="33" t="s">
        <v>563</v>
      </c>
      <c r="D5786" s="33" t="s">
        <v>564</v>
      </c>
      <c r="E5786" s="34">
        <v>31308</v>
      </c>
      <c r="F5786" s="35">
        <v>1</v>
      </c>
      <c r="G5786" s="34">
        <v>409.5</v>
      </c>
      <c r="H5786" s="14">
        <f t="shared" si="360"/>
        <v>128206.26</v>
      </c>
      <c r="I5786" s="11">
        <f t="shared" si="361"/>
        <v>31308</v>
      </c>
      <c r="J5786" s="11">
        <f t="shared" si="362"/>
        <v>31308</v>
      </c>
      <c r="K5786" s="11">
        <f t="shared" si="363"/>
        <v>0</v>
      </c>
    </row>
    <row r="5787" spans="1:11" s="11" customFormat="1">
      <c r="A5787" s="32">
        <v>2018</v>
      </c>
      <c r="B5787" s="32">
        <v>56152</v>
      </c>
      <c r="C5787" s="33" t="s">
        <v>563</v>
      </c>
      <c r="D5787" s="33" t="s">
        <v>564</v>
      </c>
      <c r="E5787" s="34">
        <v>7931338</v>
      </c>
      <c r="F5787" s="35">
        <v>1.03</v>
      </c>
      <c r="G5787" s="34" t="s">
        <v>364</v>
      </c>
      <c r="H5787" s="14" t="str">
        <f t="shared" si="360"/>
        <v/>
      </c>
      <c r="I5787" s="11" t="str">
        <f t="shared" si="361"/>
        <v/>
      </c>
      <c r="J5787" s="11" t="str">
        <f t="shared" si="362"/>
        <v/>
      </c>
      <c r="K5787" s="11">
        <f t="shared" si="363"/>
        <v>0</v>
      </c>
    </row>
    <row r="5788" spans="1:11" s="11" customFormat="1">
      <c r="A5788" s="32">
        <v>2018</v>
      </c>
      <c r="B5788" s="32">
        <v>56163</v>
      </c>
      <c r="C5788" s="33" t="s">
        <v>563</v>
      </c>
      <c r="D5788" s="33" t="s">
        <v>564</v>
      </c>
      <c r="E5788" s="34">
        <v>57297</v>
      </c>
      <c r="F5788" s="35">
        <v>1.0429999999999999</v>
      </c>
      <c r="G5788" s="34" t="s">
        <v>364</v>
      </c>
      <c r="H5788" s="14" t="str">
        <f t="shared" si="360"/>
        <v/>
      </c>
      <c r="I5788" s="11" t="str">
        <f t="shared" si="361"/>
        <v/>
      </c>
      <c r="J5788" s="11" t="str">
        <f t="shared" si="362"/>
        <v/>
      </c>
      <c r="K5788" s="11">
        <f t="shared" si="363"/>
        <v>0</v>
      </c>
    </row>
    <row r="5789" spans="1:11" s="11" customFormat="1">
      <c r="A5789" s="32">
        <v>2018</v>
      </c>
      <c r="B5789" s="32">
        <v>56164</v>
      </c>
      <c r="C5789" s="33" t="s">
        <v>563</v>
      </c>
      <c r="D5789" s="33" t="s">
        <v>564</v>
      </c>
      <c r="E5789" s="34">
        <v>94566</v>
      </c>
      <c r="F5789" s="35">
        <v>1.0820000000000001</v>
      </c>
      <c r="G5789" s="34">
        <v>353.3</v>
      </c>
      <c r="H5789" s="14">
        <f t="shared" si="360"/>
        <v>361498.01559600001</v>
      </c>
      <c r="I5789" s="11">
        <f t="shared" si="361"/>
        <v>94566</v>
      </c>
      <c r="J5789" s="11">
        <f t="shared" si="362"/>
        <v>102320.41200000001</v>
      </c>
      <c r="K5789" s="11">
        <f t="shared" si="363"/>
        <v>0</v>
      </c>
    </row>
    <row r="5790" spans="1:11" s="11" customFormat="1">
      <c r="A5790" s="32">
        <v>2018</v>
      </c>
      <c r="B5790" s="32">
        <v>56164</v>
      </c>
      <c r="C5790" s="33" t="s">
        <v>563</v>
      </c>
      <c r="D5790" s="33" t="s">
        <v>564</v>
      </c>
      <c r="E5790" s="34">
        <v>219731</v>
      </c>
      <c r="F5790" s="35">
        <v>1.0820000000000001</v>
      </c>
      <c r="G5790" s="34">
        <v>313.39999999999998</v>
      </c>
      <c r="H5790" s="14">
        <f t="shared" si="360"/>
        <v>745105.184228</v>
      </c>
      <c r="I5790" s="11">
        <f t="shared" si="361"/>
        <v>219731</v>
      </c>
      <c r="J5790" s="11">
        <f t="shared" si="362"/>
        <v>237748.94200000001</v>
      </c>
      <c r="K5790" s="11">
        <f t="shared" si="363"/>
        <v>0</v>
      </c>
    </row>
    <row r="5791" spans="1:11" s="11" customFormat="1">
      <c r="A5791" s="32">
        <v>2018</v>
      </c>
      <c r="B5791" s="32">
        <v>56166</v>
      </c>
      <c r="C5791" s="33" t="s">
        <v>563</v>
      </c>
      <c r="D5791" s="33" t="s">
        <v>564</v>
      </c>
      <c r="E5791" s="34">
        <v>446682</v>
      </c>
      <c r="F5791" s="35">
        <v>1</v>
      </c>
      <c r="G5791" s="34">
        <v>281.10000000000002</v>
      </c>
      <c r="H5791" s="14">
        <f t="shared" si="360"/>
        <v>1255623.1020000002</v>
      </c>
      <c r="I5791" s="11">
        <f t="shared" si="361"/>
        <v>446682</v>
      </c>
      <c r="J5791" s="11">
        <f t="shared" si="362"/>
        <v>446682</v>
      </c>
      <c r="K5791" s="11">
        <f t="shared" si="363"/>
        <v>0</v>
      </c>
    </row>
    <row r="5792" spans="1:11" s="11" customFormat="1">
      <c r="A5792" s="32">
        <v>2018</v>
      </c>
      <c r="B5792" s="32">
        <v>56196</v>
      </c>
      <c r="C5792" s="33" t="s">
        <v>563</v>
      </c>
      <c r="D5792" s="33" t="s">
        <v>564</v>
      </c>
      <c r="E5792" s="34">
        <v>1944</v>
      </c>
      <c r="F5792" s="35">
        <v>1.0289999999999999</v>
      </c>
      <c r="G5792" s="34">
        <v>395.1</v>
      </c>
      <c r="H5792" s="14">
        <f t="shared" si="360"/>
        <v>7903.4855759999991</v>
      </c>
      <c r="I5792" s="11">
        <f t="shared" si="361"/>
        <v>1944</v>
      </c>
      <c r="J5792" s="11">
        <f t="shared" si="362"/>
        <v>2000.3759999999997</v>
      </c>
      <c r="K5792" s="11">
        <f t="shared" si="363"/>
        <v>0</v>
      </c>
    </row>
    <row r="5793" spans="1:11" s="11" customFormat="1">
      <c r="A5793" s="32">
        <v>2018</v>
      </c>
      <c r="B5793" s="32">
        <v>56196</v>
      </c>
      <c r="C5793" s="33" t="s">
        <v>563</v>
      </c>
      <c r="D5793" s="33" t="s">
        <v>564</v>
      </c>
      <c r="E5793" s="34">
        <v>4374</v>
      </c>
      <c r="F5793" s="35">
        <v>1.0289999999999999</v>
      </c>
      <c r="G5793" s="34">
        <v>296.10000000000002</v>
      </c>
      <c r="H5793" s="14">
        <f t="shared" si="360"/>
        <v>13327.005005999999</v>
      </c>
      <c r="I5793" s="11">
        <f t="shared" si="361"/>
        <v>4374</v>
      </c>
      <c r="J5793" s="11">
        <f t="shared" si="362"/>
        <v>4500.8459999999995</v>
      </c>
      <c r="K5793" s="11">
        <f t="shared" si="363"/>
        <v>0</v>
      </c>
    </row>
    <row r="5794" spans="1:11" s="11" customFormat="1">
      <c r="A5794" s="32">
        <v>2018</v>
      </c>
      <c r="B5794" s="32">
        <v>56196</v>
      </c>
      <c r="C5794" s="33" t="s">
        <v>563</v>
      </c>
      <c r="D5794" s="33" t="s">
        <v>564</v>
      </c>
      <c r="E5794" s="34">
        <v>4861</v>
      </c>
      <c r="F5794" s="35">
        <v>1.0289999999999999</v>
      </c>
      <c r="G5794" s="34">
        <v>445.1</v>
      </c>
      <c r="H5794" s="14">
        <f t="shared" si="360"/>
        <v>22263.764019000002</v>
      </c>
      <c r="I5794" s="11">
        <f t="shared" si="361"/>
        <v>4861</v>
      </c>
      <c r="J5794" s="11">
        <f t="shared" si="362"/>
        <v>5001.9689999999991</v>
      </c>
      <c r="K5794" s="11">
        <f t="shared" si="363"/>
        <v>0</v>
      </c>
    </row>
    <row r="5795" spans="1:11" s="11" customFormat="1">
      <c r="A5795" s="32">
        <v>2018</v>
      </c>
      <c r="B5795" s="32">
        <v>56196</v>
      </c>
      <c r="C5795" s="33" t="s">
        <v>563</v>
      </c>
      <c r="D5795" s="33" t="s">
        <v>564</v>
      </c>
      <c r="E5795" s="34">
        <v>16074</v>
      </c>
      <c r="F5795" s="35">
        <v>1.0289999999999999</v>
      </c>
      <c r="G5795" s="34">
        <v>282.60000000000002</v>
      </c>
      <c r="H5795" s="14">
        <f t="shared" si="360"/>
        <v>46742.452595999996</v>
      </c>
      <c r="I5795" s="11">
        <f t="shared" si="361"/>
        <v>16074</v>
      </c>
      <c r="J5795" s="11">
        <f t="shared" si="362"/>
        <v>16540.145999999997</v>
      </c>
      <c r="K5795" s="11">
        <f t="shared" si="363"/>
        <v>0</v>
      </c>
    </row>
    <row r="5796" spans="1:11" s="11" customFormat="1">
      <c r="A5796" s="32">
        <v>2018</v>
      </c>
      <c r="B5796" s="32">
        <v>56196</v>
      </c>
      <c r="C5796" s="33" t="s">
        <v>563</v>
      </c>
      <c r="D5796" s="33" t="s">
        <v>564</v>
      </c>
      <c r="E5796" s="34">
        <v>22067</v>
      </c>
      <c r="F5796" s="35">
        <v>1.0289999999999999</v>
      </c>
      <c r="G5796" s="34">
        <v>292.3</v>
      </c>
      <c r="H5796" s="14">
        <f t="shared" si="360"/>
        <v>66372.394388999994</v>
      </c>
      <c r="I5796" s="11">
        <f t="shared" si="361"/>
        <v>22067</v>
      </c>
      <c r="J5796" s="11">
        <f t="shared" si="362"/>
        <v>22706.942999999999</v>
      </c>
      <c r="K5796" s="11">
        <f t="shared" si="363"/>
        <v>0</v>
      </c>
    </row>
    <row r="5797" spans="1:11" s="11" customFormat="1">
      <c r="A5797" s="32">
        <v>2018</v>
      </c>
      <c r="B5797" s="32">
        <v>56196</v>
      </c>
      <c r="C5797" s="33" t="s">
        <v>563</v>
      </c>
      <c r="D5797" s="33" t="s">
        <v>564</v>
      </c>
      <c r="E5797" s="34">
        <v>327990</v>
      </c>
      <c r="F5797" s="35">
        <v>1.0289999999999999</v>
      </c>
      <c r="G5797" s="34">
        <v>436.3</v>
      </c>
      <c r="H5797" s="14">
        <f t="shared" si="360"/>
        <v>1472519.9607299999</v>
      </c>
      <c r="I5797" s="11">
        <f t="shared" si="361"/>
        <v>327990</v>
      </c>
      <c r="J5797" s="11">
        <f t="shared" si="362"/>
        <v>337501.70999999996</v>
      </c>
      <c r="K5797" s="11">
        <f t="shared" si="363"/>
        <v>0</v>
      </c>
    </row>
    <row r="5798" spans="1:11" s="11" customFormat="1">
      <c r="A5798" s="32">
        <v>2018</v>
      </c>
      <c r="B5798" s="32">
        <v>56196</v>
      </c>
      <c r="C5798" s="33" t="s">
        <v>563</v>
      </c>
      <c r="D5798" s="33" t="s">
        <v>564</v>
      </c>
      <c r="E5798" s="34">
        <v>47536</v>
      </c>
      <c r="F5798" s="35">
        <v>1.0289999999999999</v>
      </c>
      <c r="G5798" s="34">
        <v>286.10000000000002</v>
      </c>
      <c r="H5798" s="14">
        <f t="shared" si="360"/>
        <v>139944.51038399999</v>
      </c>
      <c r="I5798" s="11">
        <f t="shared" si="361"/>
        <v>47536</v>
      </c>
      <c r="J5798" s="11">
        <f t="shared" si="362"/>
        <v>48914.543999999994</v>
      </c>
      <c r="K5798" s="11">
        <f t="shared" si="363"/>
        <v>0</v>
      </c>
    </row>
    <row r="5799" spans="1:11" s="11" customFormat="1">
      <c r="A5799" s="32">
        <v>2018</v>
      </c>
      <c r="B5799" s="32">
        <v>56196</v>
      </c>
      <c r="C5799" s="33" t="s">
        <v>563</v>
      </c>
      <c r="D5799" s="33" t="s">
        <v>564</v>
      </c>
      <c r="E5799" s="34">
        <v>141372</v>
      </c>
      <c r="F5799" s="35">
        <v>1.0289999999999999</v>
      </c>
      <c r="G5799" s="34">
        <v>353.2</v>
      </c>
      <c r="H5799" s="14">
        <f t="shared" si="360"/>
        <v>513806.355216</v>
      </c>
      <c r="I5799" s="11">
        <f t="shared" si="361"/>
        <v>141372</v>
      </c>
      <c r="J5799" s="11">
        <f t="shared" si="362"/>
        <v>145471.788</v>
      </c>
      <c r="K5799" s="11">
        <f t="shared" si="363"/>
        <v>0</v>
      </c>
    </row>
    <row r="5800" spans="1:11" s="11" customFormat="1">
      <c r="A5800" s="32">
        <v>2018</v>
      </c>
      <c r="B5800" s="32">
        <v>56196</v>
      </c>
      <c r="C5800" s="33" t="s">
        <v>563</v>
      </c>
      <c r="D5800" s="33" t="s">
        <v>564</v>
      </c>
      <c r="E5800" s="34">
        <v>182083</v>
      </c>
      <c r="F5800" s="35">
        <v>1.0289999999999999</v>
      </c>
      <c r="G5800" s="34">
        <v>379.4</v>
      </c>
      <c r="H5800" s="14">
        <f t="shared" si="360"/>
        <v>710856.76615799987</v>
      </c>
      <c r="I5800" s="11">
        <f t="shared" si="361"/>
        <v>182083</v>
      </c>
      <c r="J5800" s="11">
        <f t="shared" si="362"/>
        <v>187363.40699999998</v>
      </c>
      <c r="K5800" s="11">
        <f t="shared" si="363"/>
        <v>0</v>
      </c>
    </row>
    <row r="5801" spans="1:11" s="11" customFormat="1">
      <c r="A5801" s="32">
        <v>2018</v>
      </c>
      <c r="B5801" s="32">
        <v>56196</v>
      </c>
      <c r="C5801" s="33" t="s">
        <v>563</v>
      </c>
      <c r="D5801" s="33" t="s">
        <v>564</v>
      </c>
      <c r="E5801" s="34">
        <v>292363</v>
      </c>
      <c r="F5801" s="35">
        <v>1.0289999999999999</v>
      </c>
      <c r="G5801" s="34">
        <v>381</v>
      </c>
      <c r="H5801" s="14">
        <f t="shared" si="360"/>
        <v>1146206.2178699998</v>
      </c>
      <c r="I5801" s="11">
        <f t="shared" si="361"/>
        <v>292363</v>
      </c>
      <c r="J5801" s="11">
        <f t="shared" si="362"/>
        <v>300841.527</v>
      </c>
      <c r="K5801" s="11">
        <f t="shared" si="363"/>
        <v>0</v>
      </c>
    </row>
    <row r="5802" spans="1:11" s="11" customFormat="1">
      <c r="A5802" s="32">
        <v>2018</v>
      </c>
      <c r="B5802" s="32">
        <v>56196</v>
      </c>
      <c r="C5802" s="33" t="s">
        <v>563</v>
      </c>
      <c r="D5802" s="33" t="s">
        <v>564</v>
      </c>
      <c r="E5802" s="34">
        <v>26733</v>
      </c>
      <c r="F5802" s="35">
        <v>1.0289999999999999</v>
      </c>
      <c r="G5802" s="34">
        <v>487.8</v>
      </c>
      <c r="H5802" s="14">
        <f t="shared" si="360"/>
        <v>134185.277646</v>
      </c>
      <c r="I5802" s="11">
        <f t="shared" si="361"/>
        <v>26733</v>
      </c>
      <c r="J5802" s="11">
        <f t="shared" si="362"/>
        <v>27508.256999999998</v>
      </c>
      <c r="K5802" s="11">
        <f t="shared" si="363"/>
        <v>0</v>
      </c>
    </row>
    <row r="5803" spans="1:11" s="11" customFormat="1">
      <c r="A5803" s="32">
        <v>2018</v>
      </c>
      <c r="B5803" s="32">
        <v>56224</v>
      </c>
      <c r="C5803" s="33" t="s">
        <v>363</v>
      </c>
      <c r="D5803" s="33" t="s">
        <v>354</v>
      </c>
      <c r="E5803" s="34">
        <v>30738</v>
      </c>
      <c r="F5803" s="35">
        <v>18.004000000000001</v>
      </c>
      <c r="G5803" s="34" t="s">
        <v>364</v>
      </c>
      <c r="H5803" s="14" t="str">
        <f t="shared" si="360"/>
        <v/>
      </c>
      <c r="I5803" s="11" t="str">
        <f t="shared" si="361"/>
        <v/>
      </c>
      <c r="J5803" s="11" t="str">
        <f t="shared" si="362"/>
        <v/>
      </c>
      <c r="K5803" s="11">
        <f t="shared" si="363"/>
        <v>0</v>
      </c>
    </row>
    <row r="5804" spans="1:11" s="11" customFormat="1">
      <c r="A5804" s="32">
        <v>2018</v>
      </c>
      <c r="B5804" s="32">
        <v>56224</v>
      </c>
      <c r="C5804" s="33" t="s">
        <v>565</v>
      </c>
      <c r="D5804" s="33" t="s">
        <v>566</v>
      </c>
      <c r="E5804" s="34">
        <v>532</v>
      </c>
      <c r="F5804" s="35">
        <v>5.65</v>
      </c>
      <c r="G5804" s="34" t="s">
        <v>364</v>
      </c>
      <c r="H5804" s="14" t="str">
        <f t="shared" si="360"/>
        <v/>
      </c>
      <c r="I5804" s="11" t="str">
        <f t="shared" si="361"/>
        <v/>
      </c>
      <c r="J5804" s="11" t="str">
        <f t="shared" si="362"/>
        <v/>
      </c>
      <c r="K5804" s="11">
        <f t="shared" si="363"/>
        <v>0</v>
      </c>
    </row>
    <row r="5805" spans="1:11" s="11" customFormat="1">
      <c r="A5805" s="32">
        <v>2018</v>
      </c>
      <c r="B5805" s="32">
        <v>56227</v>
      </c>
      <c r="C5805" s="33" t="s">
        <v>563</v>
      </c>
      <c r="D5805" s="33" t="s">
        <v>564</v>
      </c>
      <c r="E5805" s="34">
        <v>184441</v>
      </c>
      <c r="F5805" s="35">
        <v>1.087</v>
      </c>
      <c r="G5805" s="34">
        <v>257.39999999999998</v>
      </c>
      <c r="H5805" s="14">
        <f t="shared" si="360"/>
        <v>516054.48265799996</v>
      </c>
      <c r="I5805" s="11">
        <f t="shared" si="361"/>
        <v>184441</v>
      </c>
      <c r="J5805" s="11">
        <f t="shared" si="362"/>
        <v>200487.367</v>
      </c>
      <c r="K5805" s="11">
        <f t="shared" si="363"/>
        <v>0</v>
      </c>
    </row>
    <row r="5806" spans="1:11" s="11" customFormat="1">
      <c r="A5806" s="32">
        <v>2018</v>
      </c>
      <c r="B5806" s="32">
        <v>56227</v>
      </c>
      <c r="C5806" s="33" t="s">
        <v>563</v>
      </c>
      <c r="D5806" s="33" t="s">
        <v>564</v>
      </c>
      <c r="E5806" s="34">
        <v>857792</v>
      </c>
      <c r="F5806" s="35">
        <v>1.087</v>
      </c>
      <c r="G5806" s="34">
        <v>208.8</v>
      </c>
      <c r="H5806" s="14">
        <f t="shared" si="360"/>
        <v>1946892.7595519999</v>
      </c>
      <c r="I5806" s="11">
        <f t="shared" si="361"/>
        <v>857792</v>
      </c>
      <c r="J5806" s="11">
        <f t="shared" si="362"/>
        <v>932419.90399999998</v>
      </c>
      <c r="K5806" s="11">
        <f t="shared" si="363"/>
        <v>0</v>
      </c>
    </row>
    <row r="5807" spans="1:11" s="11" customFormat="1">
      <c r="A5807" s="32">
        <v>2018</v>
      </c>
      <c r="B5807" s="32">
        <v>56234</v>
      </c>
      <c r="C5807" s="33" t="s">
        <v>563</v>
      </c>
      <c r="D5807" s="33" t="s">
        <v>564</v>
      </c>
      <c r="E5807" s="34">
        <v>83627</v>
      </c>
      <c r="F5807" s="35">
        <v>1.0269999999999999</v>
      </c>
      <c r="G5807" s="34" t="s">
        <v>364</v>
      </c>
      <c r="H5807" s="14" t="str">
        <f t="shared" si="360"/>
        <v/>
      </c>
      <c r="I5807" s="11" t="str">
        <f t="shared" si="361"/>
        <v/>
      </c>
      <c r="J5807" s="11" t="str">
        <f t="shared" si="362"/>
        <v/>
      </c>
      <c r="K5807" s="11">
        <f t="shared" si="363"/>
        <v>0</v>
      </c>
    </row>
    <row r="5808" spans="1:11" s="11" customFormat="1">
      <c r="A5808" s="32">
        <v>2018</v>
      </c>
      <c r="B5808" s="32">
        <v>56234</v>
      </c>
      <c r="C5808" s="33" t="s">
        <v>563</v>
      </c>
      <c r="D5808" s="33" t="s">
        <v>564</v>
      </c>
      <c r="E5808" s="34">
        <v>1390224</v>
      </c>
      <c r="F5808" s="35">
        <v>1.0269999999999999</v>
      </c>
      <c r="G5808" s="34" t="s">
        <v>364</v>
      </c>
      <c r="H5808" s="14" t="str">
        <f t="shared" si="360"/>
        <v/>
      </c>
      <c r="I5808" s="11" t="str">
        <f t="shared" si="361"/>
        <v/>
      </c>
      <c r="J5808" s="11" t="str">
        <f t="shared" si="362"/>
        <v/>
      </c>
      <c r="K5808" s="11">
        <f t="shared" si="363"/>
        <v>0</v>
      </c>
    </row>
    <row r="5809" spans="1:11" s="11" customFormat="1">
      <c r="A5809" s="32">
        <v>2018</v>
      </c>
      <c r="B5809" s="32">
        <v>56237</v>
      </c>
      <c r="C5809" s="33" t="s">
        <v>563</v>
      </c>
      <c r="D5809" s="33" t="s">
        <v>564</v>
      </c>
      <c r="E5809" s="34">
        <v>2059740</v>
      </c>
      <c r="F5809" s="35">
        <v>1.038</v>
      </c>
      <c r="G5809" s="34">
        <v>325.60000000000002</v>
      </c>
      <c r="H5809" s="14">
        <f t="shared" si="360"/>
        <v>6961360.950720001</v>
      </c>
      <c r="I5809" s="11">
        <f t="shared" si="361"/>
        <v>2059740</v>
      </c>
      <c r="J5809" s="11">
        <f t="shared" si="362"/>
        <v>2138010.12</v>
      </c>
      <c r="K5809" s="11">
        <f t="shared" si="363"/>
        <v>0</v>
      </c>
    </row>
    <row r="5810" spans="1:11" s="11" customFormat="1">
      <c r="A5810" s="32">
        <v>2018</v>
      </c>
      <c r="B5810" s="32">
        <v>56241</v>
      </c>
      <c r="C5810" s="33" t="s">
        <v>563</v>
      </c>
      <c r="D5810" s="33" t="s">
        <v>564</v>
      </c>
      <c r="E5810" s="34">
        <v>22279</v>
      </c>
      <c r="F5810" s="35">
        <v>1.0669999999999999</v>
      </c>
      <c r="G5810" s="34" t="s">
        <v>364</v>
      </c>
      <c r="H5810" s="14" t="str">
        <f t="shared" si="360"/>
        <v/>
      </c>
      <c r="I5810" s="11" t="str">
        <f t="shared" si="361"/>
        <v/>
      </c>
      <c r="J5810" s="11" t="str">
        <f t="shared" si="362"/>
        <v/>
      </c>
      <c r="K5810" s="11">
        <f t="shared" si="363"/>
        <v>0</v>
      </c>
    </row>
    <row r="5811" spans="1:11" s="11" customFormat="1">
      <c r="A5811" s="32">
        <v>2018</v>
      </c>
      <c r="B5811" s="32">
        <v>56249</v>
      </c>
      <c r="C5811" s="33" t="s">
        <v>565</v>
      </c>
      <c r="D5811" s="33" t="s">
        <v>566</v>
      </c>
      <c r="E5811" s="34">
        <v>679</v>
      </c>
      <c r="F5811" s="35">
        <v>5.8</v>
      </c>
      <c r="G5811" s="34">
        <v>1685.2</v>
      </c>
      <c r="H5811" s="14">
        <f t="shared" si="360"/>
        <v>66366.546400000007</v>
      </c>
      <c r="I5811" s="11">
        <f t="shared" si="361"/>
        <v>679</v>
      </c>
      <c r="J5811" s="11">
        <f t="shared" si="362"/>
        <v>3938.2</v>
      </c>
      <c r="K5811" s="11">
        <f t="shared" si="363"/>
        <v>0</v>
      </c>
    </row>
    <row r="5812" spans="1:11" s="11" customFormat="1">
      <c r="A5812" s="32">
        <v>2018</v>
      </c>
      <c r="B5812" s="32">
        <v>56249</v>
      </c>
      <c r="C5812" s="33" t="s">
        <v>563</v>
      </c>
      <c r="D5812" s="33" t="s">
        <v>564</v>
      </c>
      <c r="E5812" s="34">
        <v>290421</v>
      </c>
      <c r="F5812" s="35">
        <v>1.028</v>
      </c>
      <c r="G5812" s="34">
        <v>576.1</v>
      </c>
      <c r="H5812" s="14">
        <f t="shared" si="360"/>
        <v>1719962.611668</v>
      </c>
      <c r="I5812" s="11">
        <f t="shared" si="361"/>
        <v>290421</v>
      </c>
      <c r="J5812" s="11">
        <f t="shared" si="362"/>
        <v>298552.788</v>
      </c>
      <c r="K5812" s="11">
        <f t="shared" si="363"/>
        <v>0</v>
      </c>
    </row>
    <row r="5813" spans="1:11" s="11" customFormat="1">
      <c r="A5813" s="32">
        <v>2018</v>
      </c>
      <c r="B5813" s="32">
        <v>56259</v>
      </c>
      <c r="C5813" s="33" t="s">
        <v>563</v>
      </c>
      <c r="D5813" s="33" t="s">
        <v>564</v>
      </c>
      <c r="E5813" s="34">
        <v>417308</v>
      </c>
      <c r="F5813" s="35">
        <v>1.03</v>
      </c>
      <c r="G5813" s="34" t="s">
        <v>364</v>
      </c>
      <c r="H5813" s="14" t="str">
        <f t="shared" si="360"/>
        <v/>
      </c>
      <c r="I5813" s="11" t="str">
        <f t="shared" si="361"/>
        <v/>
      </c>
      <c r="J5813" s="11" t="str">
        <f t="shared" si="362"/>
        <v/>
      </c>
      <c r="K5813" s="11">
        <f t="shared" si="363"/>
        <v>0</v>
      </c>
    </row>
    <row r="5814" spans="1:11" s="11" customFormat="1">
      <c r="A5814" s="32">
        <v>2018</v>
      </c>
      <c r="B5814" s="32">
        <v>56292</v>
      </c>
      <c r="C5814" s="33" t="s">
        <v>565</v>
      </c>
      <c r="D5814" s="33" t="s">
        <v>566</v>
      </c>
      <c r="E5814" s="34">
        <v>356</v>
      </c>
      <c r="F5814" s="35">
        <v>5.8</v>
      </c>
      <c r="G5814" s="34">
        <v>1450.6</v>
      </c>
      <c r="H5814" s="14">
        <f t="shared" si="360"/>
        <v>29951.988799999996</v>
      </c>
      <c r="I5814" s="11">
        <f t="shared" si="361"/>
        <v>356</v>
      </c>
      <c r="J5814" s="11">
        <f t="shared" si="362"/>
        <v>2064.7999999999997</v>
      </c>
      <c r="K5814" s="11">
        <f t="shared" si="363"/>
        <v>0</v>
      </c>
    </row>
    <row r="5815" spans="1:11" s="11" customFormat="1">
      <c r="A5815" s="32">
        <v>2018</v>
      </c>
      <c r="B5815" s="32">
        <v>56292</v>
      </c>
      <c r="C5815" s="33" t="s">
        <v>563</v>
      </c>
      <c r="D5815" s="33" t="s">
        <v>564</v>
      </c>
      <c r="E5815" s="34">
        <v>120976</v>
      </c>
      <c r="F5815" s="35">
        <v>1.028</v>
      </c>
      <c r="G5815" s="34">
        <v>705.9</v>
      </c>
      <c r="H5815" s="14">
        <f t="shared" si="360"/>
        <v>877880.73235200008</v>
      </c>
      <c r="I5815" s="11">
        <f t="shared" si="361"/>
        <v>120976</v>
      </c>
      <c r="J5815" s="11">
        <f t="shared" si="362"/>
        <v>124363.32800000001</v>
      </c>
      <c r="K5815" s="11">
        <f t="shared" si="363"/>
        <v>0</v>
      </c>
    </row>
    <row r="5816" spans="1:11" s="11" customFormat="1">
      <c r="A5816" s="32">
        <v>2018</v>
      </c>
      <c r="B5816" s="32">
        <v>56319</v>
      </c>
      <c r="C5816" s="33" t="s">
        <v>363</v>
      </c>
      <c r="D5816" s="33" t="s">
        <v>354</v>
      </c>
      <c r="E5816" s="34">
        <v>44318</v>
      </c>
      <c r="F5816" s="35">
        <v>16.11</v>
      </c>
      <c r="G5816" s="34">
        <v>86.8</v>
      </c>
      <c r="H5816" s="14">
        <f t="shared" si="360"/>
        <v>619719.86664000002</v>
      </c>
      <c r="I5816" s="11">
        <f t="shared" si="361"/>
        <v>44318</v>
      </c>
      <c r="J5816" s="11">
        <f t="shared" si="362"/>
        <v>713962.98</v>
      </c>
      <c r="K5816" s="11">
        <f t="shared" si="363"/>
        <v>0</v>
      </c>
    </row>
    <row r="5817" spans="1:11" s="11" customFormat="1">
      <c r="A5817" s="32">
        <v>2018</v>
      </c>
      <c r="B5817" s="32">
        <v>56319</v>
      </c>
      <c r="C5817" s="33" t="s">
        <v>563</v>
      </c>
      <c r="D5817" s="33" t="s">
        <v>564</v>
      </c>
      <c r="E5817" s="34">
        <v>44</v>
      </c>
      <c r="F5817" s="35">
        <v>1.06</v>
      </c>
      <c r="G5817" s="34">
        <v>618.29999999999995</v>
      </c>
      <c r="H5817" s="14">
        <f t="shared" si="360"/>
        <v>288.37511999999998</v>
      </c>
      <c r="I5817" s="11">
        <f t="shared" si="361"/>
        <v>44</v>
      </c>
      <c r="J5817" s="11">
        <f t="shared" si="362"/>
        <v>46.64</v>
      </c>
      <c r="K5817" s="11">
        <f t="shared" si="363"/>
        <v>0</v>
      </c>
    </row>
    <row r="5818" spans="1:11" s="11" customFormat="1">
      <c r="A5818" s="32">
        <v>2018</v>
      </c>
      <c r="B5818" s="32">
        <v>56326</v>
      </c>
      <c r="C5818" s="33" t="s">
        <v>563</v>
      </c>
      <c r="D5818" s="33" t="s">
        <v>564</v>
      </c>
      <c r="E5818" s="34">
        <v>641611</v>
      </c>
      <c r="F5818" s="35">
        <v>1.0349999999999999</v>
      </c>
      <c r="G5818" s="34">
        <v>197.1</v>
      </c>
      <c r="H5818" s="14">
        <f t="shared" si="360"/>
        <v>1308876.8158349998</v>
      </c>
      <c r="I5818" s="11">
        <f t="shared" si="361"/>
        <v>641611</v>
      </c>
      <c r="J5818" s="11">
        <f t="shared" si="362"/>
        <v>664067.38499999989</v>
      </c>
      <c r="K5818" s="11">
        <f t="shared" si="363"/>
        <v>0</v>
      </c>
    </row>
    <row r="5819" spans="1:11" s="11" customFormat="1">
      <c r="A5819" s="32">
        <v>2018</v>
      </c>
      <c r="B5819" s="32">
        <v>56328</v>
      </c>
      <c r="C5819" s="33" t="s">
        <v>563</v>
      </c>
      <c r="D5819" s="33" t="s">
        <v>564</v>
      </c>
      <c r="E5819" s="34">
        <v>3636</v>
      </c>
      <c r="F5819" s="35">
        <v>1.04</v>
      </c>
      <c r="G5819" s="34">
        <v>926.3</v>
      </c>
      <c r="H5819" s="14">
        <f t="shared" si="360"/>
        <v>35027.478719999999</v>
      </c>
      <c r="I5819" s="11">
        <f t="shared" si="361"/>
        <v>3636</v>
      </c>
      <c r="J5819" s="11">
        <f t="shared" si="362"/>
        <v>3781.44</v>
      </c>
      <c r="K5819" s="11">
        <f t="shared" si="363"/>
        <v>0</v>
      </c>
    </row>
    <row r="5820" spans="1:11" s="11" customFormat="1">
      <c r="A5820" s="32">
        <v>2018</v>
      </c>
      <c r="B5820" s="32">
        <v>56328</v>
      </c>
      <c r="C5820" s="33" t="s">
        <v>563</v>
      </c>
      <c r="D5820" s="33" t="s">
        <v>564</v>
      </c>
      <c r="E5820" s="34">
        <v>3711</v>
      </c>
      <c r="F5820" s="35">
        <v>1.03</v>
      </c>
      <c r="G5820" s="34">
        <v>1576.1</v>
      </c>
      <c r="H5820" s="14">
        <f t="shared" si="360"/>
        <v>60243.743130000003</v>
      </c>
      <c r="I5820" s="11">
        <f t="shared" si="361"/>
        <v>3711</v>
      </c>
      <c r="J5820" s="11">
        <f t="shared" si="362"/>
        <v>3822.33</v>
      </c>
      <c r="K5820" s="11">
        <f t="shared" si="363"/>
        <v>0</v>
      </c>
    </row>
    <row r="5821" spans="1:11" s="11" customFormat="1">
      <c r="A5821" s="32">
        <v>2018</v>
      </c>
      <c r="B5821" s="32">
        <v>56328</v>
      </c>
      <c r="C5821" s="33" t="s">
        <v>563</v>
      </c>
      <c r="D5821" s="33" t="s">
        <v>564</v>
      </c>
      <c r="E5821" s="34">
        <v>6078</v>
      </c>
      <c r="F5821" s="35">
        <v>0.92</v>
      </c>
      <c r="G5821" s="34">
        <v>1962.8</v>
      </c>
      <c r="H5821" s="14">
        <f t="shared" si="360"/>
        <v>109755.06528000001</v>
      </c>
      <c r="I5821" s="11">
        <f t="shared" si="361"/>
        <v>6078</v>
      </c>
      <c r="J5821" s="11">
        <f t="shared" si="362"/>
        <v>5591.76</v>
      </c>
      <c r="K5821" s="11">
        <f t="shared" si="363"/>
        <v>0</v>
      </c>
    </row>
    <row r="5822" spans="1:11" s="11" customFormat="1">
      <c r="A5822" s="32">
        <v>2018</v>
      </c>
      <c r="B5822" s="32">
        <v>56328</v>
      </c>
      <c r="C5822" s="33" t="s">
        <v>563</v>
      </c>
      <c r="D5822" s="33" t="s">
        <v>564</v>
      </c>
      <c r="E5822" s="34">
        <v>7561</v>
      </c>
      <c r="F5822" s="35">
        <v>1.04</v>
      </c>
      <c r="G5822" s="34">
        <v>1965.3</v>
      </c>
      <c r="H5822" s="14">
        <f t="shared" si="360"/>
        <v>154540.18631999998</v>
      </c>
      <c r="I5822" s="11">
        <f t="shared" si="361"/>
        <v>7561</v>
      </c>
      <c r="J5822" s="11">
        <f t="shared" si="362"/>
        <v>7863.4400000000005</v>
      </c>
      <c r="K5822" s="11">
        <f t="shared" si="363"/>
        <v>0</v>
      </c>
    </row>
    <row r="5823" spans="1:11" s="11" customFormat="1">
      <c r="A5823" s="32">
        <v>2018</v>
      </c>
      <c r="B5823" s="32">
        <v>56328</v>
      </c>
      <c r="C5823" s="33" t="s">
        <v>563</v>
      </c>
      <c r="D5823" s="33" t="s">
        <v>564</v>
      </c>
      <c r="E5823" s="34">
        <v>8621</v>
      </c>
      <c r="F5823" s="35">
        <v>0.94</v>
      </c>
      <c r="G5823" s="34">
        <v>1026.5999999999999</v>
      </c>
      <c r="H5823" s="14">
        <f t="shared" si="360"/>
        <v>83192.99483999997</v>
      </c>
      <c r="I5823" s="11">
        <f t="shared" si="361"/>
        <v>8621</v>
      </c>
      <c r="J5823" s="11">
        <f t="shared" si="362"/>
        <v>8103.74</v>
      </c>
      <c r="K5823" s="11">
        <f t="shared" si="363"/>
        <v>0</v>
      </c>
    </row>
    <row r="5824" spans="1:11" s="11" customFormat="1">
      <c r="A5824" s="32">
        <v>2018</v>
      </c>
      <c r="B5824" s="32">
        <v>56328</v>
      </c>
      <c r="C5824" s="33" t="s">
        <v>563</v>
      </c>
      <c r="D5824" s="33" t="s">
        <v>564</v>
      </c>
      <c r="E5824" s="34">
        <v>12198</v>
      </c>
      <c r="F5824" s="35">
        <v>1.05</v>
      </c>
      <c r="G5824" s="34">
        <v>1772</v>
      </c>
      <c r="H5824" s="14">
        <f t="shared" si="360"/>
        <v>226955.98799999998</v>
      </c>
      <c r="I5824" s="11">
        <f t="shared" si="361"/>
        <v>12198</v>
      </c>
      <c r="J5824" s="11">
        <f t="shared" si="362"/>
        <v>12807.9</v>
      </c>
      <c r="K5824" s="11">
        <f t="shared" si="363"/>
        <v>0</v>
      </c>
    </row>
    <row r="5825" spans="1:11" s="11" customFormat="1">
      <c r="A5825" s="32">
        <v>2018</v>
      </c>
      <c r="B5825" s="32">
        <v>56328</v>
      </c>
      <c r="C5825" s="33" t="s">
        <v>563</v>
      </c>
      <c r="D5825" s="33" t="s">
        <v>564</v>
      </c>
      <c r="E5825" s="34">
        <v>366</v>
      </c>
      <c r="F5825" s="35">
        <v>1.04</v>
      </c>
      <c r="G5825" s="34">
        <v>2814.8</v>
      </c>
      <c r="H5825" s="14">
        <f t="shared" si="360"/>
        <v>10714.254720000001</v>
      </c>
      <c r="I5825" s="11">
        <f t="shared" si="361"/>
        <v>366</v>
      </c>
      <c r="J5825" s="11">
        <f t="shared" si="362"/>
        <v>380.64</v>
      </c>
      <c r="K5825" s="11">
        <f t="shared" si="363"/>
        <v>0</v>
      </c>
    </row>
    <row r="5826" spans="1:11" s="11" customFormat="1">
      <c r="A5826" s="32">
        <v>2018</v>
      </c>
      <c r="B5826" s="32">
        <v>56328</v>
      </c>
      <c r="C5826" s="33" t="s">
        <v>563</v>
      </c>
      <c r="D5826" s="33" t="s">
        <v>564</v>
      </c>
      <c r="E5826" s="34">
        <v>768</v>
      </c>
      <c r="F5826" s="35">
        <v>1.05</v>
      </c>
      <c r="G5826" s="34">
        <v>2795.6</v>
      </c>
      <c r="H5826" s="14">
        <f t="shared" si="360"/>
        <v>22543.718399999998</v>
      </c>
      <c r="I5826" s="11">
        <f t="shared" si="361"/>
        <v>768</v>
      </c>
      <c r="J5826" s="11">
        <f t="shared" si="362"/>
        <v>806.40000000000009</v>
      </c>
      <c r="K5826" s="11">
        <f t="shared" si="363"/>
        <v>0</v>
      </c>
    </row>
    <row r="5827" spans="1:11" s="11" customFormat="1">
      <c r="A5827" s="32">
        <v>2018</v>
      </c>
      <c r="B5827" s="32">
        <v>56328</v>
      </c>
      <c r="C5827" s="33" t="s">
        <v>563</v>
      </c>
      <c r="D5827" s="33" t="s">
        <v>564</v>
      </c>
      <c r="E5827" s="34">
        <v>1262</v>
      </c>
      <c r="F5827" s="35">
        <v>1.05</v>
      </c>
      <c r="G5827" s="34">
        <v>1836.9</v>
      </c>
      <c r="H5827" s="14">
        <f t="shared" si="360"/>
        <v>24340.761900000001</v>
      </c>
      <c r="I5827" s="11">
        <f t="shared" si="361"/>
        <v>1262</v>
      </c>
      <c r="J5827" s="11">
        <f t="shared" si="362"/>
        <v>1325.1000000000001</v>
      </c>
      <c r="K5827" s="11">
        <f t="shared" si="363"/>
        <v>0</v>
      </c>
    </row>
    <row r="5828" spans="1:11" s="11" customFormat="1">
      <c r="A5828" s="32">
        <v>2018</v>
      </c>
      <c r="B5828" s="32">
        <v>56328</v>
      </c>
      <c r="C5828" s="33" t="s">
        <v>563</v>
      </c>
      <c r="D5828" s="33" t="s">
        <v>564</v>
      </c>
      <c r="E5828" s="34">
        <v>1890</v>
      </c>
      <c r="F5828" s="35">
        <v>1.03</v>
      </c>
      <c r="G5828" s="34">
        <v>2335.1</v>
      </c>
      <c r="H5828" s="14">
        <f t="shared" si="360"/>
        <v>45457.3917</v>
      </c>
      <c r="I5828" s="11">
        <f t="shared" si="361"/>
        <v>1890</v>
      </c>
      <c r="J5828" s="11">
        <f t="shared" si="362"/>
        <v>1946.7</v>
      </c>
      <c r="K5828" s="11">
        <f t="shared" si="363"/>
        <v>0</v>
      </c>
    </row>
    <row r="5829" spans="1:11" s="11" customFormat="1">
      <c r="A5829" s="32">
        <v>2018</v>
      </c>
      <c r="B5829" s="32">
        <v>56328</v>
      </c>
      <c r="C5829" s="33" t="s">
        <v>563</v>
      </c>
      <c r="D5829" s="33" t="s">
        <v>564</v>
      </c>
      <c r="E5829" s="34">
        <v>2045</v>
      </c>
      <c r="F5829" s="35">
        <v>1.05</v>
      </c>
      <c r="G5829" s="34">
        <v>1931.2</v>
      </c>
      <c r="H5829" s="14">
        <f t="shared" si="360"/>
        <v>41467.69200000001</v>
      </c>
      <c r="I5829" s="11">
        <f t="shared" si="361"/>
        <v>2045</v>
      </c>
      <c r="J5829" s="11">
        <f t="shared" si="362"/>
        <v>2147.25</v>
      </c>
      <c r="K5829" s="11">
        <f t="shared" si="363"/>
        <v>0</v>
      </c>
    </row>
    <row r="5830" spans="1:11" s="11" customFormat="1">
      <c r="A5830" s="32">
        <v>2018</v>
      </c>
      <c r="B5830" s="32">
        <v>56328</v>
      </c>
      <c r="C5830" s="33" t="s">
        <v>563</v>
      </c>
      <c r="D5830" s="33" t="s">
        <v>564</v>
      </c>
      <c r="E5830" s="34">
        <v>2099</v>
      </c>
      <c r="F5830" s="35">
        <v>1.05</v>
      </c>
      <c r="G5830" s="34">
        <v>2082.1999999999998</v>
      </c>
      <c r="H5830" s="14">
        <f t="shared" ref="H5830:H5893" si="364">IF(I5830="","",G5830/100*F5830*E5830)</f>
        <v>45890.6469</v>
      </c>
      <c r="I5830" s="11">
        <f t="shared" ref="I5830:I5893" si="365">IF(OR(G5830=".",F5830=".",E5830="."),"",E5830)</f>
        <v>2099</v>
      </c>
      <c r="J5830" s="11">
        <f t="shared" ref="J5830:J5893" si="366">IF(I5830="","",F5830*I5830)</f>
        <v>2203.9500000000003</v>
      </c>
      <c r="K5830" s="11">
        <f t="shared" ref="K5830:K5893" si="367">IF(C5830="LIG",1,0)</f>
        <v>0</v>
      </c>
    </row>
    <row r="5831" spans="1:11" s="11" customFormat="1">
      <c r="A5831" s="32">
        <v>2018</v>
      </c>
      <c r="B5831" s="32">
        <v>56349</v>
      </c>
      <c r="C5831" s="33" t="s">
        <v>563</v>
      </c>
      <c r="D5831" s="33" t="s">
        <v>564</v>
      </c>
      <c r="E5831" s="34">
        <v>382269</v>
      </c>
      <c r="F5831" s="35">
        <v>1.0549999999999999</v>
      </c>
      <c r="G5831" s="34" t="s">
        <v>364</v>
      </c>
      <c r="H5831" s="14" t="str">
        <f t="shared" si="364"/>
        <v/>
      </c>
      <c r="I5831" s="11" t="str">
        <f t="shared" si="365"/>
        <v/>
      </c>
      <c r="J5831" s="11" t="str">
        <f t="shared" si="366"/>
        <v/>
      </c>
      <c r="K5831" s="11">
        <f t="shared" si="367"/>
        <v>0</v>
      </c>
    </row>
    <row r="5832" spans="1:11" s="11" customFormat="1">
      <c r="A5832" s="32">
        <v>2018</v>
      </c>
      <c r="B5832" s="32">
        <v>56350</v>
      </c>
      <c r="C5832" s="33" t="s">
        <v>563</v>
      </c>
      <c r="D5832" s="33" t="s">
        <v>564</v>
      </c>
      <c r="E5832" s="34">
        <v>579366</v>
      </c>
      <c r="F5832" s="35">
        <v>1.03</v>
      </c>
      <c r="G5832" s="34" t="s">
        <v>364</v>
      </c>
      <c r="H5832" s="14" t="str">
        <f t="shared" si="364"/>
        <v/>
      </c>
      <c r="I5832" s="11" t="str">
        <f t="shared" si="365"/>
        <v/>
      </c>
      <c r="J5832" s="11" t="str">
        <f t="shared" si="366"/>
        <v/>
      </c>
      <c r="K5832" s="11">
        <f t="shared" si="367"/>
        <v>0</v>
      </c>
    </row>
    <row r="5833" spans="1:11" s="11" customFormat="1">
      <c r="A5833" s="32">
        <v>2018</v>
      </c>
      <c r="B5833" s="32">
        <v>56400</v>
      </c>
      <c r="C5833" s="33" t="s">
        <v>563</v>
      </c>
      <c r="D5833" s="33" t="s">
        <v>564</v>
      </c>
      <c r="E5833" s="34">
        <v>1055383</v>
      </c>
      <c r="F5833" s="35">
        <v>1.024</v>
      </c>
      <c r="G5833" s="34">
        <v>350.8</v>
      </c>
      <c r="H5833" s="14">
        <f t="shared" si="364"/>
        <v>3791138.3695360003</v>
      </c>
      <c r="I5833" s="11">
        <f t="shared" si="365"/>
        <v>1055383</v>
      </c>
      <c r="J5833" s="11">
        <f t="shared" si="366"/>
        <v>1080712.192</v>
      </c>
      <c r="K5833" s="11">
        <f t="shared" si="367"/>
        <v>0</v>
      </c>
    </row>
    <row r="5834" spans="1:11" s="11" customFormat="1">
      <c r="A5834" s="32">
        <v>2018</v>
      </c>
      <c r="B5834" s="32">
        <v>56407</v>
      </c>
      <c r="C5834" s="33" t="s">
        <v>563</v>
      </c>
      <c r="D5834" s="33" t="s">
        <v>564</v>
      </c>
      <c r="E5834" s="34">
        <v>9623440</v>
      </c>
      <c r="F5834" s="35">
        <v>1.0229999999999999</v>
      </c>
      <c r="G5834" s="34">
        <v>528.20000000000005</v>
      </c>
      <c r="H5834" s="14">
        <f t="shared" si="364"/>
        <v>52000123.31183999</v>
      </c>
      <c r="I5834" s="11">
        <f t="shared" si="365"/>
        <v>9623440</v>
      </c>
      <c r="J5834" s="11">
        <f t="shared" si="366"/>
        <v>9844779.1199999992</v>
      </c>
      <c r="K5834" s="11">
        <f t="shared" si="367"/>
        <v>0</v>
      </c>
    </row>
    <row r="5835" spans="1:11" s="11" customFormat="1">
      <c r="A5835" s="32">
        <v>2018</v>
      </c>
      <c r="B5835" s="32">
        <v>56445</v>
      </c>
      <c r="C5835" s="33" t="s">
        <v>563</v>
      </c>
      <c r="D5835" s="33" t="s">
        <v>564</v>
      </c>
      <c r="E5835" s="34">
        <v>398203</v>
      </c>
      <c r="F5835" s="35">
        <v>1.1100000000000001</v>
      </c>
      <c r="G5835" s="34" t="s">
        <v>364</v>
      </c>
      <c r="H5835" s="14" t="str">
        <f t="shared" si="364"/>
        <v/>
      </c>
      <c r="I5835" s="11" t="str">
        <f t="shared" si="365"/>
        <v/>
      </c>
      <c r="J5835" s="11" t="str">
        <f t="shared" si="366"/>
        <v/>
      </c>
      <c r="K5835" s="11">
        <f t="shared" si="367"/>
        <v>0</v>
      </c>
    </row>
    <row r="5836" spans="1:11" s="11" customFormat="1">
      <c r="A5836" s="32">
        <v>2018</v>
      </c>
      <c r="B5836" s="32">
        <v>56456</v>
      </c>
      <c r="C5836" s="33" t="s">
        <v>363</v>
      </c>
      <c r="D5836" s="33" t="s">
        <v>354</v>
      </c>
      <c r="E5836" s="34">
        <v>16339</v>
      </c>
      <c r="F5836" s="35">
        <v>17.79</v>
      </c>
      <c r="G5836" s="34" t="s">
        <v>364</v>
      </c>
      <c r="H5836" s="14" t="str">
        <f t="shared" si="364"/>
        <v/>
      </c>
      <c r="I5836" s="11" t="str">
        <f t="shared" si="365"/>
        <v/>
      </c>
      <c r="J5836" s="11" t="str">
        <f t="shared" si="366"/>
        <v/>
      </c>
      <c r="K5836" s="11">
        <f t="shared" si="367"/>
        <v>0</v>
      </c>
    </row>
    <row r="5837" spans="1:11" s="11" customFormat="1">
      <c r="A5837" s="32">
        <v>2018</v>
      </c>
      <c r="B5837" s="32">
        <v>56456</v>
      </c>
      <c r="C5837" s="33" t="s">
        <v>363</v>
      </c>
      <c r="D5837" s="33" t="s">
        <v>354</v>
      </c>
      <c r="E5837" s="34">
        <v>231086</v>
      </c>
      <c r="F5837" s="35">
        <v>17.73</v>
      </c>
      <c r="G5837" s="34" t="s">
        <v>364</v>
      </c>
      <c r="H5837" s="14" t="str">
        <f t="shared" si="364"/>
        <v/>
      </c>
      <c r="I5837" s="11" t="str">
        <f t="shared" si="365"/>
        <v/>
      </c>
      <c r="J5837" s="11" t="str">
        <f t="shared" si="366"/>
        <v/>
      </c>
      <c r="K5837" s="11">
        <f t="shared" si="367"/>
        <v>0</v>
      </c>
    </row>
    <row r="5838" spans="1:11" s="11" customFormat="1">
      <c r="A5838" s="32">
        <v>2018</v>
      </c>
      <c r="B5838" s="32">
        <v>56458</v>
      </c>
      <c r="C5838" s="33" t="s">
        <v>563</v>
      </c>
      <c r="D5838" s="33" t="s">
        <v>564</v>
      </c>
      <c r="E5838" s="34">
        <v>2424160</v>
      </c>
      <c r="F5838" s="35">
        <v>1.024</v>
      </c>
      <c r="G5838" s="34" t="s">
        <v>364</v>
      </c>
      <c r="H5838" s="14" t="str">
        <f t="shared" si="364"/>
        <v/>
      </c>
      <c r="I5838" s="11" t="str">
        <f t="shared" si="365"/>
        <v/>
      </c>
      <c r="J5838" s="11" t="str">
        <f t="shared" si="366"/>
        <v/>
      </c>
      <c r="K5838" s="11">
        <f t="shared" si="367"/>
        <v>0</v>
      </c>
    </row>
    <row r="5839" spans="1:11" s="11" customFormat="1">
      <c r="A5839" s="32">
        <v>2018</v>
      </c>
      <c r="B5839" s="32">
        <v>56467</v>
      </c>
      <c r="C5839" s="33" t="s">
        <v>563</v>
      </c>
      <c r="D5839" s="33" t="s">
        <v>564</v>
      </c>
      <c r="E5839" s="34">
        <v>297852</v>
      </c>
      <c r="F5839" s="35">
        <v>1.0369999999999999</v>
      </c>
      <c r="G5839" s="34" t="s">
        <v>364</v>
      </c>
      <c r="H5839" s="14" t="str">
        <f t="shared" si="364"/>
        <v/>
      </c>
      <c r="I5839" s="11" t="str">
        <f t="shared" si="365"/>
        <v/>
      </c>
      <c r="J5839" s="11" t="str">
        <f t="shared" si="366"/>
        <v/>
      </c>
      <c r="K5839" s="11">
        <f t="shared" si="367"/>
        <v>0</v>
      </c>
    </row>
    <row r="5840" spans="1:11" s="11" customFormat="1">
      <c r="A5840" s="32">
        <v>2018</v>
      </c>
      <c r="B5840" s="32">
        <v>56476</v>
      </c>
      <c r="C5840" s="33" t="s">
        <v>563</v>
      </c>
      <c r="D5840" s="33" t="s">
        <v>564</v>
      </c>
      <c r="E5840" s="34">
        <v>1880657</v>
      </c>
      <c r="F5840" s="35">
        <v>1.0349999999999999</v>
      </c>
      <c r="G5840" s="34">
        <v>413</v>
      </c>
      <c r="H5840" s="14">
        <f t="shared" si="364"/>
        <v>8038962.3793499991</v>
      </c>
      <c r="I5840" s="11">
        <f t="shared" si="365"/>
        <v>1880657</v>
      </c>
      <c r="J5840" s="11">
        <f t="shared" si="366"/>
        <v>1946479.9949999999</v>
      </c>
      <c r="K5840" s="11">
        <f t="shared" si="367"/>
        <v>0</v>
      </c>
    </row>
    <row r="5841" spans="1:11" s="11" customFormat="1">
      <c r="A5841" s="32">
        <v>2018</v>
      </c>
      <c r="B5841" s="32">
        <v>56502</v>
      </c>
      <c r="C5841" s="33" t="s">
        <v>563</v>
      </c>
      <c r="D5841" s="33" t="s">
        <v>564</v>
      </c>
      <c r="E5841" s="34">
        <v>209784</v>
      </c>
      <c r="F5841" s="35">
        <v>1.038</v>
      </c>
      <c r="G5841" s="34">
        <v>443.5</v>
      </c>
      <c r="H5841" s="14">
        <f t="shared" si="364"/>
        <v>965746.93752000004</v>
      </c>
      <c r="I5841" s="11">
        <f t="shared" si="365"/>
        <v>209784</v>
      </c>
      <c r="J5841" s="11">
        <f t="shared" si="366"/>
        <v>217755.79200000002</v>
      </c>
      <c r="K5841" s="11">
        <f t="shared" si="367"/>
        <v>0</v>
      </c>
    </row>
    <row r="5842" spans="1:11" s="11" customFormat="1">
      <c r="A5842" s="32">
        <v>2018</v>
      </c>
      <c r="B5842" s="32">
        <v>56505</v>
      </c>
      <c r="C5842" s="33" t="s">
        <v>563</v>
      </c>
      <c r="D5842" s="33" t="s">
        <v>564</v>
      </c>
      <c r="E5842" s="34">
        <v>44397</v>
      </c>
      <c r="F5842" s="35">
        <v>1.05</v>
      </c>
      <c r="G5842" s="34">
        <v>297.8</v>
      </c>
      <c r="H5842" s="14">
        <f t="shared" si="364"/>
        <v>138824.97930000001</v>
      </c>
      <c r="I5842" s="11">
        <f t="shared" si="365"/>
        <v>44397</v>
      </c>
      <c r="J5842" s="11">
        <f t="shared" si="366"/>
        <v>46616.85</v>
      </c>
      <c r="K5842" s="11">
        <f t="shared" si="367"/>
        <v>0</v>
      </c>
    </row>
    <row r="5843" spans="1:11" s="11" customFormat="1">
      <c r="A5843" s="32">
        <v>2018</v>
      </c>
      <c r="B5843" s="32">
        <v>56532</v>
      </c>
      <c r="C5843" s="33" t="s">
        <v>563</v>
      </c>
      <c r="D5843" s="33" t="s">
        <v>564</v>
      </c>
      <c r="E5843" s="34">
        <v>1313817</v>
      </c>
      <c r="F5843" s="35">
        <v>1.034</v>
      </c>
      <c r="G5843" s="34">
        <v>413</v>
      </c>
      <c r="H5843" s="14">
        <f t="shared" si="364"/>
        <v>5610550.3931399994</v>
      </c>
      <c r="I5843" s="11">
        <f t="shared" si="365"/>
        <v>1313817</v>
      </c>
      <c r="J5843" s="11">
        <f t="shared" si="366"/>
        <v>1358486.7779999999</v>
      </c>
      <c r="K5843" s="11">
        <f t="shared" si="367"/>
        <v>0</v>
      </c>
    </row>
    <row r="5844" spans="1:11" s="11" customFormat="1">
      <c r="A5844" s="32">
        <v>2018</v>
      </c>
      <c r="B5844" s="32">
        <v>56564</v>
      </c>
      <c r="C5844" s="33" t="s">
        <v>363</v>
      </c>
      <c r="D5844" s="33" t="s">
        <v>354</v>
      </c>
      <c r="E5844" s="34">
        <v>16607</v>
      </c>
      <c r="F5844" s="35">
        <v>17.2</v>
      </c>
      <c r="G5844" s="34">
        <v>199.4</v>
      </c>
      <c r="H5844" s="14">
        <f t="shared" si="364"/>
        <v>569566.95759999997</v>
      </c>
      <c r="I5844" s="11">
        <f t="shared" si="365"/>
        <v>16607</v>
      </c>
      <c r="J5844" s="11">
        <f t="shared" si="366"/>
        <v>285640.39999999997</v>
      </c>
      <c r="K5844" s="11">
        <f t="shared" si="367"/>
        <v>0</v>
      </c>
    </row>
    <row r="5845" spans="1:11" s="11" customFormat="1">
      <c r="A5845" s="32">
        <v>2018</v>
      </c>
      <c r="B5845" s="32">
        <v>56564</v>
      </c>
      <c r="C5845" s="33" t="s">
        <v>363</v>
      </c>
      <c r="D5845" s="33" t="s">
        <v>354</v>
      </c>
      <c r="E5845" s="34">
        <v>80276</v>
      </c>
      <c r="F5845" s="35">
        <v>17.02</v>
      </c>
      <c r="G5845" s="34">
        <v>198.3</v>
      </c>
      <c r="H5845" s="14">
        <f t="shared" si="364"/>
        <v>2709367.9821600001</v>
      </c>
      <c r="I5845" s="11">
        <f t="shared" si="365"/>
        <v>80276</v>
      </c>
      <c r="J5845" s="11">
        <f t="shared" si="366"/>
        <v>1366297.52</v>
      </c>
      <c r="K5845" s="11">
        <f t="shared" si="367"/>
        <v>0</v>
      </c>
    </row>
    <row r="5846" spans="1:11" s="11" customFormat="1">
      <c r="A5846" s="32">
        <v>2018</v>
      </c>
      <c r="B5846" s="32">
        <v>56564</v>
      </c>
      <c r="C5846" s="33" t="s">
        <v>363</v>
      </c>
      <c r="D5846" s="33" t="s">
        <v>354</v>
      </c>
      <c r="E5846" s="34">
        <v>114528</v>
      </c>
      <c r="F5846" s="35">
        <v>17.268000000000001</v>
      </c>
      <c r="G5846" s="34">
        <v>199.8</v>
      </c>
      <c r="H5846" s="14">
        <f t="shared" si="364"/>
        <v>3951383.6689920006</v>
      </c>
      <c r="I5846" s="11">
        <f t="shared" si="365"/>
        <v>114528</v>
      </c>
      <c r="J5846" s="11">
        <f t="shared" si="366"/>
        <v>1977669.5040000002</v>
      </c>
      <c r="K5846" s="11">
        <f t="shared" si="367"/>
        <v>0</v>
      </c>
    </row>
    <row r="5847" spans="1:11" s="11" customFormat="1">
      <c r="A5847" s="32">
        <v>2018</v>
      </c>
      <c r="B5847" s="32">
        <v>56564</v>
      </c>
      <c r="C5847" s="33" t="s">
        <v>563</v>
      </c>
      <c r="D5847" s="33" t="s">
        <v>564</v>
      </c>
      <c r="E5847" s="34">
        <v>3611</v>
      </c>
      <c r="F5847" s="35">
        <v>1.0449999999999999</v>
      </c>
      <c r="G5847" s="34">
        <v>276.7</v>
      </c>
      <c r="H5847" s="14">
        <f t="shared" si="364"/>
        <v>10441.260664999998</v>
      </c>
      <c r="I5847" s="11">
        <f t="shared" si="365"/>
        <v>3611</v>
      </c>
      <c r="J5847" s="11">
        <f t="shared" si="366"/>
        <v>3773.4949999999999</v>
      </c>
      <c r="K5847" s="11">
        <f t="shared" si="367"/>
        <v>0</v>
      </c>
    </row>
    <row r="5848" spans="1:11" s="11" customFormat="1">
      <c r="A5848" s="32">
        <v>2018</v>
      </c>
      <c r="B5848" s="32">
        <v>56564</v>
      </c>
      <c r="C5848" s="33" t="s">
        <v>563</v>
      </c>
      <c r="D5848" s="33" t="s">
        <v>564</v>
      </c>
      <c r="E5848" s="34">
        <v>5727</v>
      </c>
      <c r="F5848" s="35">
        <v>1.046</v>
      </c>
      <c r="G5848" s="34">
        <v>263.3</v>
      </c>
      <c r="H5848" s="14">
        <f t="shared" si="364"/>
        <v>15772.833786000001</v>
      </c>
      <c r="I5848" s="11">
        <f t="shared" si="365"/>
        <v>5727</v>
      </c>
      <c r="J5848" s="11">
        <f t="shared" si="366"/>
        <v>5990.442</v>
      </c>
      <c r="K5848" s="11">
        <f t="shared" si="367"/>
        <v>0</v>
      </c>
    </row>
    <row r="5849" spans="1:11" s="11" customFormat="1">
      <c r="A5849" s="32">
        <v>2018</v>
      </c>
      <c r="B5849" s="32">
        <v>56564</v>
      </c>
      <c r="C5849" s="33" t="s">
        <v>563</v>
      </c>
      <c r="D5849" s="33" t="s">
        <v>564</v>
      </c>
      <c r="E5849" s="34">
        <v>143</v>
      </c>
      <c r="F5849" s="35">
        <v>1.014</v>
      </c>
      <c r="G5849" s="34">
        <v>333</v>
      </c>
      <c r="H5849" s="14">
        <f t="shared" si="364"/>
        <v>482.85665999999998</v>
      </c>
      <c r="I5849" s="11">
        <f t="shared" si="365"/>
        <v>143</v>
      </c>
      <c r="J5849" s="11">
        <f t="shared" si="366"/>
        <v>145.00200000000001</v>
      </c>
      <c r="K5849" s="11">
        <f t="shared" si="367"/>
        <v>0</v>
      </c>
    </row>
    <row r="5850" spans="1:11" s="11" customFormat="1">
      <c r="A5850" s="32">
        <v>2018</v>
      </c>
      <c r="B5850" s="32">
        <v>56564</v>
      </c>
      <c r="C5850" s="33" t="s">
        <v>363</v>
      </c>
      <c r="D5850" s="33" t="s">
        <v>354</v>
      </c>
      <c r="E5850" s="34">
        <v>122</v>
      </c>
      <c r="F5850" s="35">
        <v>17.72</v>
      </c>
      <c r="G5850" s="34">
        <v>196.7</v>
      </c>
      <c r="H5850" s="14">
        <f t="shared" si="364"/>
        <v>4252.3392799999992</v>
      </c>
      <c r="I5850" s="11">
        <f t="shared" si="365"/>
        <v>122</v>
      </c>
      <c r="J5850" s="11">
        <f t="shared" si="366"/>
        <v>2161.8399999999997</v>
      </c>
      <c r="K5850" s="11">
        <f t="shared" si="367"/>
        <v>0</v>
      </c>
    </row>
    <row r="5851" spans="1:11" s="11" customFormat="1">
      <c r="A5851" s="32">
        <v>2018</v>
      </c>
      <c r="B5851" s="32">
        <v>56565</v>
      </c>
      <c r="C5851" s="33" t="s">
        <v>563</v>
      </c>
      <c r="D5851" s="33" t="s">
        <v>564</v>
      </c>
      <c r="E5851" s="34">
        <v>529766</v>
      </c>
      <c r="F5851" s="35">
        <v>1.0189999999999999</v>
      </c>
      <c r="G5851" s="34">
        <v>281</v>
      </c>
      <c r="H5851" s="14">
        <f t="shared" si="364"/>
        <v>1516926.66674</v>
      </c>
      <c r="I5851" s="11">
        <f t="shared" si="365"/>
        <v>529766</v>
      </c>
      <c r="J5851" s="11">
        <f t="shared" si="366"/>
        <v>539831.554</v>
      </c>
      <c r="K5851" s="11">
        <f t="shared" si="367"/>
        <v>0</v>
      </c>
    </row>
    <row r="5852" spans="1:11" s="11" customFormat="1">
      <c r="A5852" s="32">
        <v>2018</v>
      </c>
      <c r="B5852" s="32">
        <v>56565</v>
      </c>
      <c r="C5852" s="33" t="s">
        <v>563</v>
      </c>
      <c r="D5852" s="33" t="s">
        <v>564</v>
      </c>
      <c r="E5852" s="34">
        <v>228156</v>
      </c>
      <c r="F5852" s="35">
        <v>1.018</v>
      </c>
      <c r="G5852" s="34">
        <v>344.6</v>
      </c>
      <c r="H5852" s="14">
        <f t="shared" si="364"/>
        <v>800377.63636800006</v>
      </c>
      <c r="I5852" s="11">
        <f t="shared" si="365"/>
        <v>228156</v>
      </c>
      <c r="J5852" s="11">
        <f t="shared" si="366"/>
        <v>232262.80799999999</v>
      </c>
      <c r="K5852" s="11">
        <f t="shared" si="367"/>
        <v>0</v>
      </c>
    </row>
    <row r="5853" spans="1:11" s="11" customFormat="1">
      <c r="A5853" s="32">
        <v>2018</v>
      </c>
      <c r="B5853" s="32">
        <v>56565</v>
      </c>
      <c r="C5853" s="33" t="s">
        <v>563</v>
      </c>
      <c r="D5853" s="33" t="s">
        <v>564</v>
      </c>
      <c r="E5853" s="34">
        <v>226074</v>
      </c>
      <c r="F5853" s="35">
        <v>1.0149999999999999</v>
      </c>
      <c r="G5853" s="34">
        <v>315.10000000000002</v>
      </c>
      <c r="H5853" s="14">
        <f t="shared" si="364"/>
        <v>723044.56160999998</v>
      </c>
      <c r="I5853" s="11">
        <f t="shared" si="365"/>
        <v>226074</v>
      </c>
      <c r="J5853" s="11">
        <f t="shared" si="366"/>
        <v>229465.11</v>
      </c>
      <c r="K5853" s="11">
        <f t="shared" si="367"/>
        <v>0</v>
      </c>
    </row>
    <row r="5854" spans="1:11" s="11" customFormat="1">
      <c r="A5854" s="32">
        <v>2018</v>
      </c>
      <c r="B5854" s="32">
        <v>56565</v>
      </c>
      <c r="C5854" s="33" t="s">
        <v>563</v>
      </c>
      <c r="D5854" s="33" t="s">
        <v>564</v>
      </c>
      <c r="E5854" s="34">
        <v>145616</v>
      </c>
      <c r="F5854" s="35">
        <v>1.02</v>
      </c>
      <c r="G5854" s="34">
        <v>288.89999999999998</v>
      </c>
      <c r="H5854" s="14">
        <f t="shared" si="364"/>
        <v>429098.31647999998</v>
      </c>
      <c r="I5854" s="11">
        <f t="shared" si="365"/>
        <v>145616</v>
      </c>
      <c r="J5854" s="11">
        <f t="shared" si="366"/>
        <v>148528.32000000001</v>
      </c>
      <c r="K5854" s="11">
        <f t="shared" si="367"/>
        <v>0</v>
      </c>
    </row>
    <row r="5855" spans="1:11" s="11" customFormat="1">
      <c r="A5855" s="32">
        <v>2018</v>
      </c>
      <c r="B5855" s="32">
        <v>56565</v>
      </c>
      <c r="C5855" s="33" t="s">
        <v>563</v>
      </c>
      <c r="D5855" s="33" t="s">
        <v>564</v>
      </c>
      <c r="E5855" s="34">
        <v>129109</v>
      </c>
      <c r="F5855" s="35">
        <v>1.0149999999999999</v>
      </c>
      <c r="G5855" s="34">
        <v>285.89999999999998</v>
      </c>
      <c r="H5855" s="14">
        <f t="shared" si="364"/>
        <v>374659.47046499996</v>
      </c>
      <c r="I5855" s="11">
        <f t="shared" si="365"/>
        <v>129109</v>
      </c>
      <c r="J5855" s="11">
        <f t="shared" si="366"/>
        <v>131045.63499999998</v>
      </c>
      <c r="K5855" s="11">
        <f t="shared" si="367"/>
        <v>0</v>
      </c>
    </row>
    <row r="5856" spans="1:11" s="11" customFormat="1">
      <c r="A5856" s="32">
        <v>2018</v>
      </c>
      <c r="B5856" s="32">
        <v>56565</v>
      </c>
      <c r="C5856" s="33" t="s">
        <v>563</v>
      </c>
      <c r="D5856" s="33" t="s">
        <v>564</v>
      </c>
      <c r="E5856" s="34">
        <v>120925</v>
      </c>
      <c r="F5856" s="35">
        <v>1.018</v>
      </c>
      <c r="G5856" s="34">
        <v>282.89999999999998</v>
      </c>
      <c r="H5856" s="14">
        <f t="shared" si="364"/>
        <v>348254.56784999993</v>
      </c>
      <c r="I5856" s="11">
        <f t="shared" si="365"/>
        <v>120925</v>
      </c>
      <c r="J5856" s="11">
        <f t="shared" si="366"/>
        <v>123101.65000000001</v>
      </c>
      <c r="K5856" s="11">
        <f t="shared" si="367"/>
        <v>0</v>
      </c>
    </row>
    <row r="5857" spans="1:11" s="11" customFormat="1">
      <c r="A5857" s="32">
        <v>2018</v>
      </c>
      <c r="B5857" s="32">
        <v>56565</v>
      </c>
      <c r="C5857" s="33" t="s">
        <v>563</v>
      </c>
      <c r="D5857" s="33" t="s">
        <v>564</v>
      </c>
      <c r="E5857" s="34">
        <v>60428</v>
      </c>
      <c r="F5857" s="35">
        <v>1.0189999999999999</v>
      </c>
      <c r="G5857" s="34">
        <v>275</v>
      </c>
      <c r="H5857" s="14">
        <f t="shared" si="364"/>
        <v>169334.36299999998</v>
      </c>
      <c r="I5857" s="11">
        <f t="shared" si="365"/>
        <v>60428</v>
      </c>
      <c r="J5857" s="11">
        <f t="shared" si="366"/>
        <v>61576.131999999998</v>
      </c>
      <c r="K5857" s="11">
        <f t="shared" si="367"/>
        <v>0</v>
      </c>
    </row>
    <row r="5858" spans="1:11" s="11" customFormat="1">
      <c r="A5858" s="32">
        <v>2018</v>
      </c>
      <c r="B5858" s="32">
        <v>56565</v>
      </c>
      <c r="C5858" s="33" t="s">
        <v>563</v>
      </c>
      <c r="D5858" s="33" t="s">
        <v>564</v>
      </c>
      <c r="E5858" s="34">
        <v>59118</v>
      </c>
      <c r="F5858" s="35">
        <v>1.018</v>
      </c>
      <c r="G5858" s="34">
        <v>284.89999999999998</v>
      </c>
      <c r="H5858" s="14">
        <f t="shared" si="364"/>
        <v>171458.87127599999</v>
      </c>
      <c r="I5858" s="11">
        <f t="shared" si="365"/>
        <v>59118</v>
      </c>
      <c r="J5858" s="11">
        <f t="shared" si="366"/>
        <v>60182.124000000003</v>
      </c>
      <c r="K5858" s="11">
        <f t="shared" si="367"/>
        <v>0</v>
      </c>
    </row>
    <row r="5859" spans="1:11" s="11" customFormat="1">
      <c r="A5859" s="32">
        <v>2018</v>
      </c>
      <c r="B5859" s="32">
        <v>56565</v>
      </c>
      <c r="C5859" s="33" t="s">
        <v>563</v>
      </c>
      <c r="D5859" s="33" t="s">
        <v>564</v>
      </c>
      <c r="E5859" s="34">
        <v>43814</v>
      </c>
      <c r="F5859" s="35">
        <v>1.0169999999999999</v>
      </c>
      <c r="G5859" s="34">
        <v>294.8</v>
      </c>
      <c r="H5859" s="14">
        <f t="shared" si="364"/>
        <v>131359.45442399997</v>
      </c>
      <c r="I5859" s="11">
        <f t="shared" si="365"/>
        <v>43814</v>
      </c>
      <c r="J5859" s="11">
        <f t="shared" si="366"/>
        <v>44558.837999999996</v>
      </c>
      <c r="K5859" s="11">
        <f t="shared" si="367"/>
        <v>0</v>
      </c>
    </row>
    <row r="5860" spans="1:11" s="11" customFormat="1">
      <c r="A5860" s="32">
        <v>2018</v>
      </c>
      <c r="B5860" s="32">
        <v>56565</v>
      </c>
      <c r="C5860" s="33" t="s">
        <v>563</v>
      </c>
      <c r="D5860" s="33" t="s">
        <v>564</v>
      </c>
      <c r="E5860" s="34">
        <v>46987</v>
      </c>
      <c r="F5860" s="35">
        <v>1.0209999999999999</v>
      </c>
      <c r="G5860" s="34">
        <v>266</v>
      </c>
      <c r="H5860" s="14">
        <f t="shared" si="364"/>
        <v>127610.11381999998</v>
      </c>
      <c r="I5860" s="11">
        <f t="shared" si="365"/>
        <v>46987</v>
      </c>
      <c r="J5860" s="11">
        <f t="shared" si="366"/>
        <v>47973.726999999999</v>
      </c>
      <c r="K5860" s="11">
        <f t="shared" si="367"/>
        <v>0</v>
      </c>
    </row>
    <row r="5861" spans="1:11" s="11" customFormat="1">
      <c r="A5861" s="32">
        <v>2018</v>
      </c>
      <c r="B5861" s="32">
        <v>56565</v>
      </c>
      <c r="C5861" s="33" t="s">
        <v>563</v>
      </c>
      <c r="D5861" s="33" t="s">
        <v>564</v>
      </c>
      <c r="E5861" s="34">
        <v>55084</v>
      </c>
      <c r="F5861" s="35">
        <v>1.018</v>
      </c>
      <c r="G5861" s="34">
        <v>263.7</v>
      </c>
      <c r="H5861" s="14">
        <f t="shared" si="364"/>
        <v>147871.12514399999</v>
      </c>
      <c r="I5861" s="11">
        <f t="shared" si="365"/>
        <v>55084</v>
      </c>
      <c r="J5861" s="11">
        <f t="shared" si="366"/>
        <v>56075.512000000002</v>
      </c>
      <c r="K5861" s="11">
        <f t="shared" si="367"/>
        <v>0</v>
      </c>
    </row>
    <row r="5862" spans="1:11" s="11" customFormat="1">
      <c r="A5862" s="32">
        <v>2018</v>
      </c>
      <c r="B5862" s="32">
        <v>56565</v>
      </c>
      <c r="C5862" s="33" t="s">
        <v>563</v>
      </c>
      <c r="D5862" s="33" t="s">
        <v>564</v>
      </c>
      <c r="E5862" s="34">
        <v>40540</v>
      </c>
      <c r="F5862" s="35">
        <v>1.018</v>
      </c>
      <c r="G5862" s="34">
        <v>270.39999999999998</v>
      </c>
      <c r="H5862" s="14">
        <f t="shared" si="364"/>
        <v>111593.32287999998</v>
      </c>
      <c r="I5862" s="11">
        <f t="shared" si="365"/>
        <v>40540</v>
      </c>
      <c r="J5862" s="11">
        <f t="shared" si="366"/>
        <v>41269.72</v>
      </c>
      <c r="K5862" s="11">
        <f t="shared" si="367"/>
        <v>0</v>
      </c>
    </row>
    <row r="5863" spans="1:11" s="11" customFormat="1">
      <c r="A5863" s="32">
        <v>2018</v>
      </c>
      <c r="B5863" s="32">
        <v>56565</v>
      </c>
      <c r="C5863" s="33" t="s">
        <v>563</v>
      </c>
      <c r="D5863" s="33" t="s">
        <v>564</v>
      </c>
      <c r="E5863" s="34">
        <v>3878</v>
      </c>
      <c r="F5863" s="35">
        <v>1.028</v>
      </c>
      <c r="G5863" s="34">
        <v>258.7</v>
      </c>
      <c r="H5863" s="14">
        <f t="shared" si="364"/>
        <v>10313.292808</v>
      </c>
      <c r="I5863" s="11">
        <f t="shared" si="365"/>
        <v>3878</v>
      </c>
      <c r="J5863" s="11">
        <f t="shared" si="366"/>
        <v>3986.5840000000003</v>
      </c>
      <c r="K5863" s="11">
        <f t="shared" si="367"/>
        <v>0</v>
      </c>
    </row>
    <row r="5864" spans="1:11" s="11" customFormat="1">
      <c r="A5864" s="32">
        <v>2018</v>
      </c>
      <c r="B5864" s="32">
        <v>56565</v>
      </c>
      <c r="C5864" s="33" t="s">
        <v>563</v>
      </c>
      <c r="D5864" s="33" t="s">
        <v>564</v>
      </c>
      <c r="E5864" s="34">
        <v>12293</v>
      </c>
      <c r="F5864" s="35">
        <v>1.022</v>
      </c>
      <c r="G5864" s="34">
        <v>290.60000000000002</v>
      </c>
      <c r="H5864" s="14">
        <f t="shared" si="364"/>
        <v>36509.374076</v>
      </c>
      <c r="I5864" s="11">
        <f t="shared" si="365"/>
        <v>12293</v>
      </c>
      <c r="J5864" s="11">
        <f t="shared" si="366"/>
        <v>12563.446</v>
      </c>
      <c r="K5864" s="11">
        <f t="shared" si="367"/>
        <v>0</v>
      </c>
    </row>
    <row r="5865" spans="1:11" s="11" customFormat="1">
      <c r="A5865" s="32">
        <v>2018</v>
      </c>
      <c r="B5865" s="32">
        <v>56565</v>
      </c>
      <c r="C5865" s="33" t="s">
        <v>563</v>
      </c>
      <c r="D5865" s="33" t="s">
        <v>564</v>
      </c>
      <c r="E5865" s="34">
        <v>20162</v>
      </c>
      <c r="F5865" s="35">
        <v>1.02</v>
      </c>
      <c r="G5865" s="34">
        <v>278.3</v>
      </c>
      <c r="H5865" s="14">
        <f t="shared" si="364"/>
        <v>57233.062919999997</v>
      </c>
      <c r="I5865" s="11">
        <f t="shared" si="365"/>
        <v>20162</v>
      </c>
      <c r="J5865" s="11">
        <f t="shared" si="366"/>
        <v>20565.240000000002</v>
      </c>
      <c r="K5865" s="11">
        <f t="shared" si="367"/>
        <v>0</v>
      </c>
    </row>
    <row r="5866" spans="1:11" s="11" customFormat="1">
      <c r="A5866" s="32">
        <v>2018</v>
      </c>
      <c r="B5866" s="32">
        <v>56565</v>
      </c>
      <c r="C5866" s="33" t="s">
        <v>563</v>
      </c>
      <c r="D5866" s="33" t="s">
        <v>564</v>
      </c>
      <c r="E5866" s="34">
        <v>20458</v>
      </c>
      <c r="F5866" s="35">
        <v>1.014</v>
      </c>
      <c r="G5866" s="34">
        <v>299.2</v>
      </c>
      <c r="H5866" s="14">
        <f t="shared" si="364"/>
        <v>62067.280704000004</v>
      </c>
      <c r="I5866" s="11">
        <f t="shared" si="365"/>
        <v>20458</v>
      </c>
      <c r="J5866" s="11">
        <f t="shared" si="366"/>
        <v>20744.412</v>
      </c>
      <c r="K5866" s="11">
        <f t="shared" si="367"/>
        <v>0</v>
      </c>
    </row>
    <row r="5867" spans="1:11" s="11" customFormat="1">
      <c r="A5867" s="32">
        <v>2018</v>
      </c>
      <c r="B5867" s="32">
        <v>56565</v>
      </c>
      <c r="C5867" s="33" t="s">
        <v>563</v>
      </c>
      <c r="D5867" s="33" t="s">
        <v>564</v>
      </c>
      <c r="E5867" s="34">
        <v>23771</v>
      </c>
      <c r="F5867" s="35">
        <v>1.0189999999999999</v>
      </c>
      <c r="G5867" s="34">
        <v>278.60000000000002</v>
      </c>
      <c r="H5867" s="14">
        <f t="shared" si="364"/>
        <v>67484.300113999998</v>
      </c>
      <c r="I5867" s="11">
        <f t="shared" si="365"/>
        <v>23771</v>
      </c>
      <c r="J5867" s="11">
        <f t="shared" si="366"/>
        <v>24222.648999999998</v>
      </c>
      <c r="K5867" s="11">
        <f t="shared" si="367"/>
        <v>0</v>
      </c>
    </row>
    <row r="5868" spans="1:11" s="11" customFormat="1">
      <c r="A5868" s="32">
        <v>2018</v>
      </c>
      <c r="B5868" s="32">
        <v>56565</v>
      </c>
      <c r="C5868" s="33" t="s">
        <v>563</v>
      </c>
      <c r="D5868" s="33" t="s">
        <v>564</v>
      </c>
      <c r="E5868" s="34">
        <v>24384</v>
      </c>
      <c r="F5868" s="35">
        <v>1.024</v>
      </c>
      <c r="G5868" s="34">
        <v>271.2</v>
      </c>
      <c r="H5868" s="14">
        <f t="shared" si="364"/>
        <v>67716.513791999998</v>
      </c>
      <c r="I5868" s="11">
        <f t="shared" si="365"/>
        <v>24384</v>
      </c>
      <c r="J5868" s="11">
        <f t="shared" si="366"/>
        <v>24969.216</v>
      </c>
      <c r="K5868" s="11">
        <f t="shared" si="367"/>
        <v>0</v>
      </c>
    </row>
    <row r="5869" spans="1:11" s="11" customFormat="1">
      <c r="A5869" s="32">
        <v>2018</v>
      </c>
      <c r="B5869" s="32">
        <v>56565</v>
      </c>
      <c r="C5869" s="33" t="s">
        <v>563</v>
      </c>
      <c r="D5869" s="33" t="s">
        <v>564</v>
      </c>
      <c r="E5869" s="34">
        <v>33924</v>
      </c>
      <c r="F5869" s="35">
        <v>1.018</v>
      </c>
      <c r="G5869" s="34">
        <v>290.60000000000002</v>
      </c>
      <c r="H5869" s="14">
        <f t="shared" si="364"/>
        <v>100357.64059200001</v>
      </c>
      <c r="I5869" s="11">
        <f t="shared" si="365"/>
        <v>33924</v>
      </c>
      <c r="J5869" s="11">
        <f t="shared" si="366"/>
        <v>34534.631999999998</v>
      </c>
      <c r="K5869" s="11">
        <f t="shared" si="367"/>
        <v>0</v>
      </c>
    </row>
    <row r="5870" spans="1:11" s="11" customFormat="1">
      <c r="A5870" s="32">
        <v>2018</v>
      </c>
      <c r="B5870" s="32">
        <v>56596</v>
      </c>
      <c r="C5870" s="33" t="s">
        <v>363</v>
      </c>
      <c r="D5870" s="33" t="s">
        <v>354</v>
      </c>
      <c r="E5870" s="34">
        <v>47257</v>
      </c>
      <c r="F5870" s="35">
        <v>16.11</v>
      </c>
      <c r="G5870" s="34">
        <v>86.8</v>
      </c>
      <c r="H5870" s="14">
        <f t="shared" si="364"/>
        <v>660817.31435999996</v>
      </c>
      <c r="I5870" s="11">
        <f t="shared" si="365"/>
        <v>47257</v>
      </c>
      <c r="J5870" s="11">
        <f t="shared" si="366"/>
        <v>761310.27</v>
      </c>
      <c r="K5870" s="11">
        <f t="shared" si="367"/>
        <v>0</v>
      </c>
    </row>
    <row r="5871" spans="1:11" s="11" customFormat="1">
      <c r="A5871" s="32">
        <v>2018</v>
      </c>
      <c r="B5871" s="32">
        <v>56596</v>
      </c>
      <c r="C5871" s="33" t="s">
        <v>563</v>
      </c>
      <c r="D5871" s="33" t="s">
        <v>564</v>
      </c>
      <c r="E5871" s="34">
        <v>65</v>
      </c>
      <c r="F5871" s="35">
        <v>1.06</v>
      </c>
      <c r="G5871" s="34">
        <v>699.2</v>
      </c>
      <c r="H5871" s="14">
        <f t="shared" si="364"/>
        <v>481.74880000000007</v>
      </c>
      <c r="I5871" s="11">
        <f t="shared" si="365"/>
        <v>65</v>
      </c>
      <c r="J5871" s="11">
        <f t="shared" si="366"/>
        <v>68.900000000000006</v>
      </c>
      <c r="K5871" s="11">
        <f t="shared" si="367"/>
        <v>0</v>
      </c>
    </row>
    <row r="5872" spans="1:11" s="11" customFormat="1">
      <c r="A5872" s="32">
        <v>2018</v>
      </c>
      <c r="B5872" s="32">
        <v>56609</v>
      </c>
      <c r="C5872" s="33" t="s">
        <v>363</v>
      </c>
      <c r="D5872" s="33" t="s">
        <v>354</v>
      </c>
      <c r="E5872" s="34">
        <v>189254</v>
      </c>
      <c r="F5872" s="35">
        <v>16.007999999999999</v>
      </c>
      <c r="G5872" s="34">
        <v>63.7</v>
      </c>
      <c r="H5872" s="14">
        <f t="shared" si="364"/>
        <v>1929841.2063840001</v>
      </c>
      <c r="I5872" s="11">
        <f t="shared" si="365"/>
        <v>189254</v>
      </c>
      <c r="J5872" s="11">
        <f t="shared" si="366"/>
        <v>3029578.0319999997</v>
      </c>
      <c r="K5872" s="11">
        <f t="shared" si="367"/>
        <v>0</v>
      </c>
    </row>
    <row r="5873" spans="1:11" s="11" customFormat="1">
      <c r="A5873" s="32">
        <v>2018</v>
      </c>
      <c r="B5873" s="32">
        <v>56610</v>
      </c>
      <c r="C5873" s="33" t="s">
        <v>563</v>
      </c>
      <c r="D5873" s="33" t="s">
        <v>564</v>
      </c>
      <c r="E5873" s="34">
        <v>492335</v>
      </c>
      <c r="F5873" s="35">
        <v>1.0840000000000001</v>
      </c>
      <c r="G5873" s="34">
        <v>266</v>
      </c>
      <c r="H5873" s="14">
        <f t="shared" si="364"/>
        <v>1419618.4324</v>
      </c>
      <c r="I5873" s="11">
        <f t="shared" si="365"/>
        <v>492335</v>
      </c>
      <c r="J5873" s="11">
        <f t="shared" si="366"/>
        <v>533691.14</v>
      </c>
      <c r="K5873" s="11">
        <f t="shared" si="367"/>
        <v>0</v>
      </c>
    </row>
    <row r="5874" spans="1:11" s="11" customFormat="1">
      <c r="A5874" s="32">
        <v>2018</v>
      </c>
      <c r="B5874" s="32">
        <v>56611</v>
      </c>
      <c r="C5874" s="33" t="s">
        <v>363</v>
      </c>
      <c r="D5874" s="33" t="s">
        <v>354</v>
      </c>
      <c r="E5874" s="34">
        <v>36301</v>
      </c>
      <c r="F5874" s="35">
        <v>17.11</v>
      </c>
      <c r="G5874" s="34" t="s">
        <v>364</v>
      </c>
      <c r="H5874" s="14" t="str">
        <f t="shared" si="364"/>
        <v/>
      </c>
      <c r="I5874" s="11" t="str">
        <f t="shared" si="365"/>
        <v/>
      </c>
      <c r="J5874" s="11" t="str">
        <f t="shared" si="366"/>
        <v/>
      </c>
      <c r="K5874" s="11">
        <f t="shared" si="367"/>
        <v>0</v>
      </c>
    </row>
    <row r="5875" spans="1:11" s="11" customFormat="1">
      <c r="A5875" s="32">
        <v>2018</v>
      </c>
      <c r="B5875" s="32">
        <v>56611</v>
      </c>
      <c r="C5875" s="33" t="s">
        <v>363</v>
      </c>
      <c r="D5875" s="33" t="s">
        <v>354</v>
      </c>
      <c r="E5875" s="34">
        <v>53915</v>
      </c>
      <c r="F5875" s="35">
        <v>16.670000000000002</v>
      </c>
      <c r="G5875" s="34" t="s">
        <v>364</v>
      </c>
      <c r="H5875" s="14" t="str">
        <f t="shared" si="364"/>
        <v/>
      </c>
      <c r="I5875" s="11" t="str">
        <f t="shared" si="365"/>
        <v/>
      </c>
      <c r="J5875" s="11" t="str">
        <f t="shared" si="366"/>
        <v/>
      </c>
      <c r="K5875" s="11">
        <f t="shared" si="367"/>
        <v>0</v>
      </c>
    </row>
    <row r="5876" spans="1:11" s="11" customFormat="1">
      <c r="A5876" s="32">
        <v>2018</v>
      </c>
      <c r="B5876" s="32">
        <v>56611</v>
      </c>
      <c r="C5876" s="33" t="s">
        <v>363</v>
      </c>
      <c r="D5876" s="33" t="s">
        <v>354</v>
      </c>
      <c r="E5876" s="34">
        <v>35933</v>
      </c>
      <c r="F5876" s="35">
        <v>17.27</v>
      </c>
      <c r="G5876" s="34" t="s">
        <v>364</v>
      </c>
      <c r="H5876" s="14" t="str">
        <f t="shared" si="364"/>
        <v/>
      </c>
      <c r="I5876" s="11" t="str">
        <f t="shared" si="365"/>
        <v/>
      </c>
      <c r="J5876" s="11" t="str">
        <f t="shared" si="366"/>
        <v/>
      </c>
      <c r="K5876" s="11">
        <f t="shared" si="367"/>
        <v>0</v>
      </c>
    </row>
    <row r="5877" spans="1:11" s="11" customFormat="1">
      <c r="A5877" s="32">
        <v>2018</v>
      </c>
      <c r="B5877" s="32">
        <v>56611</v>
      </c>
      <c r="C5877" s="33" t="s">
        <v>363</v>
      </c>
      <c r="D5877" s="33" t="s">
        <v>354</v>
      </c>
      <c r="E5877" s="34">
        <v>88819</v>
      </c>
      <c r="F5877" s="35">
        <v>17.07</v>
      </c>
      <c r="G5877" s="34" t="s">
        <v>364</v>
      </c>
      <c r="H5877" s="14" t="str">
        <f t="shared" si="364"/>
        <v/>
      </c>
      <c r="I5877" s="11" t="str">
        <f t="shared" si="365"/>
        <v/>
      </c>
      <c r="J5877" s="11" t="str">
        <f t="shared" si="366"/>
        <v/>
      </c>
      <c r="K5877" s="11">
        <f t="shared" si="367"/>
        <v>0</v>
      </c>
    </row>
    <row r="5878" spans="1:11" s="11" customFormat="1">
      <c r="A5878" s="32">
        <v>2018</v>
      </c>
      <c r="B5878" s="32">
        <v>56671</v>
      </c>
      <c r="C5878" s="33" t="s">
        <v>353</v>
      </c>
      <c r="D5878" s="33" t="s">
        <v>354</v>
      </c>
      <c r="E5878" s="34">
        <v>26553</v>
      </c>
      <c r="F5878" s="35">
        <v>25</v>
      </c>
      <c r="G5878" s="34" t="s">
        <v>364</v>
      </c>
      <c r="H5878" s="14" t="str">
        <f t="shared" si="364"/>
        <v/>
      </c>
      <c r="I5878" s="11" t="str">
        <f t="shared" si="365"/>
        <v/>
      </c>
      <c r="J5878" s="11" t="str">
        <f t="shared" si="366"/>
        <v/>
      </c>
      <c r="K5878" s="11">
        <f t="shared" si="367"/>
        <v>0</v>
      </c>
    </row>
    <row r="5879" spans="1:11" s="11" customFormat="1">
      <c r="A5879" s="32">
        <v>2018</v>
      </c>
      <c r="B5879" s="32">
        <v>56671</v>
      </c>
      <c r="C5879" s="33" t="s">
        <v>353</v>
      </c>
      <c r="D5879" s="33" t="s">
        <v>354</v>
      </c>
      <c r="E5879" s="34">
        <v>11381</v>
      </c>
      <c r="F5879" s="35">
        <v>21.39</v>
      </c>
      <c r="G5879" s="34" t="s">
        <v>364</v>
      </c>
      <c r="H5879" s="14" t="str">
        <f t="shared" si="364"/>
        <v/>
      </c>
      <c r="I5879" s="11" t="str">
        <f t="shared" si="365"/>
        <v/>
      </c>
      <c r="J5879" s="11" t="str">
        <f t="shared" si="366"/>
        <v/>
      </c>
      <c r="K5879" s="11">
        <f t="shared" si="367"/>
        <v>0</v>
      </c>
    </row>
    <row r="5880" spans="1:11" s="11" customFormat="1">
      <c r="A5880" s="32">
        <v>2018</v>
      </c>
      <c r="B5880" s="32">
        <v>56671</v>
      </c>
      <c r="C5880" s="33" t="s">
        <v>353</v>
      </c>
      <c r="D5880" s="33" t="s">
        <v>354</v>
      </c>
      <c r="E5880" s="34">
        <v>46429</v>
      </c>
      <c r="F5880" s="35">
        <v>26.12</v>
      </c>
      <c r="G5880" s="34" t="s">
        <v>364</v>
      </c>
      <c r="H5880" s="14" t="str">
        <f t="shared" si="364"/>
        <v/>
      </c>
      <c r="I5880" s="11" t="str">
        <f t="shared" si="365"/>
        <v/>
      </c>
      <c r="J5880" s="11" t="str">
        <f t="shared" si="366"/>
        <v/>
      </c>
      <c r="K5880" s="11">
        <f t="shared" si="367"/>
        <v>0</v>
      </c>
    </row>
    <row r="5881" spans="1:11" s="11" customFormat="1">
      <c r="A5881" s="32">
        <v>2018</v>
      </c>
      <c r="B5881" s="32">
        <v>56671</v>
      </c>
      <c r="C5881" s="33" t="s">
        <v>353</v>
      </c>
      <c r="D5881" s="33" t="s">
        <v>354</v>
      </c>
      <c r="E5881" s="34">
        <v>88336</v>
      </c>
      <c r="F5881" s="35">
        <v>21.3</v>
      </c>
      <c r="G5881" s="34" t="s">
        <v>364</v>
      </c>
      <c r="H5881" s="14" t="str">
        <f t="shared" si="364"/>
        <v/>
      </c>
      <c r="I5881" s="11" t="str">
        <f t="shared" si="365"/>
        <v/>
      </c>
      <c r="J5881" s="11" t="str">
        <f t="shared" si="366"/>
        <v/>
      </c>
      <c r="K5881" s="11">
        <f t="shared" si="367"/>
        <v>0</v>
      </c>
    </row>
    <row r="5882" spans="1:11" s="11" customFormat="1">
      <c r="A5882" s="32">
        <v>2018</v>
      </c>
      <c r="B5882" s="32">
        <v>56671</v>
      </c>
      <c r="C5882" s="33" t="s">
        <v>563</v>
      </c>
      <c r="D5882" s="33" t="s">
        <v>564</v>
      </c>
      <c r="E5882" s="34">
        <v>522</v>
      </c>
      <c r="F5882" s="35">
        <v>1.07</v>
      </c>
      <c r="G5882" s="34" t="s">
        <v>364</v>
      </c>
      <c r="H5882" s="14" t="str">
        <f t="shared" si="364"/>
        <v/>
      </c>
      <c r="I5882" s="11" t="str">
        <f t="shared" si="365"/>
        <v/>
      </c>
      <c r="J5882" s="11" t="str">
        <f t="shared" si="366"/>
        <v/>
      </c>
      <c r="K5882" s="11">
        <f t="shared" si="367"/>
        <v>0</v>
      </c>
    </row>
    <row r="5883" spans="1:11" s="11" customFormat="1">
      <c r="A5883" s="32">
        <v>2018</v>
      </c>
      <c r="B5883" s="32">
        <v>56674</v>
      </c>
      <c r="C5883" s="33" t="s">
        <v>563</v>
      </c>
      <c r="D5883" s="33" t="s">
        <v>564</v>
      </c>
      <c r="E5883" s="34">
        <v>7402</v>
      </c>
      <c r="F5883" s="35">
        <v>1.03</v>
      </c>
      <c r="G5883" s="34">
        <v>271.10000000000002</v>
      </c>
      <c r="H5883" s="14">
        <f t="shared" si="364"/>
        <v>20668.826660000002</v>
      </c>
      <c r="I5883" s="11">
        <f t="shared" si="365"/>
        <v>7402</v>
      </c>
      <c r="J5883" s="11">
        <f t="shared" si="366"/>
        <v>7624.06</v>
      </c>
      <c r="K5883" s="11">
        <f t="shared" si="367"/>
        <v>0</v>
      </c>
    </row>
    <row r="5884" spans="1:11" s="11" customFormat="1">
      <c r="A5884" s="32">
        <v>2018</v>
      </c>
      <c r="B5884" s="32">
        <v>56674</v>
      </c>
      <c r="C5884" s="33" t="s">
        <v>563</v>
      </c>
      <c r="D5884" s="33" t="s">
        <v>564</v>
      </c>
      <c r="E5884" s="34">
        <v>3107</v>
      </c>
      <c r="F5884" s="35">
        <v>1.03</v>
      </c>
      <c r="G5884" s="34">
        <v>305.39999999999998</v>
      </c>
      <c r="H5884" s="14">
        <f t="shared" si="364"/>
        <v>9773.4413399999994</v>
      </c>
      <c r="I5884" s="11">
        <f t="shared" si="365"/>
        <v>3107</v>
      </c>
      <c r="J5884" s="11">
        <f t="shared" si="366"/>
        <v>3200.21</v>
      </c>
      <c r="K5884" s="11">
        <f t="shared" si="367"/>
        <v>0</v>
      </c>
    </row>
    <row r="5885" spans="1:11" s="11" customFormat="1">
      <c r="A5885" s="32">
        <v>2018</v>
      </c>
      <c r="B5885" s="32">
        <v>56674</v>
      </c>
      <c r="C5885" s="33" t="s">
        <v>563</v>
      </c>
      <c r="D5885" s="33" t="s">
        <v>564</v>
      </c>
      <c r="E5885" s="34">
        <v>17845</v>
      </c>
      <c r="F5885" s="35">
        <v>1.03</v>
      </c>
      <c r="G5885" s="34">
        <v>292.5</v>
      </c>
      <c r="H5885" s="14">
        <f t="shared" si="364"/>
        <v>53762.52375</v>
      </c>
      <c r="I5885" s="11">
        <f t="shared" si="365"/>
        <v>17845</v>
      </c>
      <c r="J5885" s="11">
        <f t="shared" si="366"/>
        <v>18380.350000000002</v>
      </c>
      <c r="K5885" s="11">
        <f t="shared" si="367"/>
        <v>0</v>
      </c>
    </row>
    <row r="5886" spans="1:11" s="11" customFormat="1">
      <c r="A5886" s="32">
        <v>2018</v>
      </c>
      <c r="B5886" s="32">
        <v>56708</v>
      </c>
      <c r="C5886" s="33" t="s">
        <v>563</v>
      </c>
      <c r="D5886" s="33" t="s">
        <v>564</v>
      </c>
      <c r="E5886" s="34">
        <v>897510</v>
      </c>
      <c r="F5886" s="35">
        <v>1.028</v>
      </c>
      <c r="G5886" s="34" t="s">
        <v>364</v>
      </c>
      <c r="H5886" s="14" t="str">
        <f t="shared" si="364"/>
        <v/>
      </c>
      <c r="I5886" s="11" t="str">
        <f t="shared" si="365"/>
        <v/>
      </c>
      <c r="J5886" s="11" t="str">
        <f t="shared" si="366"/>
        <v/>
      </c>
      <c r="K5886" s="11">
        <f t="shared" si="367"/>
        <v>0</v>
      </c>
    </row>
    <row r="5887" spans="1:11" s="11" customFormat="1">
      <c r="A5887" s="32">
        <v>2018</v>
      </c>
      <c r="B5887" s="32">
        <v>56786</v>
      </c>
      <c r="C5887" s="33" t="s">
        <v>362</v>
      </c>
      <c r="D5887" s="33" t="s">
        <v>354</v>
      </c>
      <c r="E5887" s="34">
        <v>29924</v>
      </c>
      <c r="F5887" s="35">
        <v>14.3</v>
      </c>
      <c r="G5887" s="34">
        <v>228.2</v>
      </c>
      <c r="H5887" s="14">
        <f t="shared" si="364"/>
        <v>976497.92240000016</v>
      </c>
      <c r="I5887" s="11">
        <f t="shared" si="365"/>
        <v>29924</v>
      </c>
      <c r="J5887" s="11">
        <f t="shared" si="366"/>
        <v>427913.2</v>
      </c>
      <c r="K5887" s="11">
        <f t="shared" si="367"/>
        <v>1</v>
      </c>
    </row>
    <row r="5888" spans="1:11" s="11" customFormat="1">
      <c r="A5888" s="32">
        <v>2018</v>
      </c>
      <c r="B5888" s="32">
        <v>56798</v>
      </c>
      <c r="C5888" s="33" t="s">
        <v>563</v>
      </c>
      <c r="D5888" s="33" t="s">
        <v>564</v>
      </c>
      <c r="E5888" s="34">
        <v>1704949</v>
      </c>
      <c r="F5888" s="35">
        <v>1.026</v>
      </c>
      <c r="G5888" s="34" t="s">
        <v>364</v>
      </c>
      <c r="H5888" s="14" t="str">
        <f t="shared" si="364"/>
        <v/>
      </c>
      <c r="I5888" s="11" t="str">
        <f t="shared" si="365"/>
        <v/>
      </c>
      <c r="J5888" s="11" t="str">
        <f t="shared" si="366"/>
        <v/>
      </c>
      <c r="K5888" s="11">
        <f t="shared" si="367"/>
        <v>0</v>
      </c>
    </row>
    <row r="5889" spans="1:11" s="11" customFormat="1">
      <c r="A5889" s="32">
        <v>2018</v>
      </c>
      <c r="B5889" s="32">
        <v>56799</v>
      </c>
      <c r="C5889" s="33" t="s">
        <v>565</v>
      </c>
      <c r="D5889" s="33" t="s">
        <v>566</v>
      </c>
      <c r="E5889" s="34">
        <v>824</v>
      </c>
      <c r="F5889" s="35">
        <v>5.8339999999999996</v>
      </c>
      <c r="G5889" s="34">
        <v>1530.6</v>
      </c>
      <c r="H5889" s="14">
        <f t="shared" si="364"/>
        <v>73579.248095999981</v>
      </c>
      <c r="I5889" s="11">
        <f t="shared" si="365"/>
        <v>824</v>
      </c>
      <c r="J5889" s="11">
        <f t="shared" si="366"/>
        <v>4807.2159999999994</v>
      </c>
      <c r="K5889" s="11">
        <f t="shared" si="367"/>
        <v>0</v>
      </c>
    </row>
    <row r="5890" spans="1:11" s="11" customFormat="1">
      <c r="A5890" s="32">
        <v>2018</v>
      </c>
      <c r="B5890" s="32">
        <v>56799</v>
      </c>
      <c r="C5890" s="33" t="s">
        <v>565</v>
      </c>
      <c r="D5890" s="33" t="s">
        <v>566</v>
      </c>
      <c r="E5890" s="34">
        <v>1053</v>
      </c>
      <c r="F5890" s="35">
        <v>5.8390000000000004</v>
      </c>
      <c r="G5890" s="34">
        <v>1603.2</v>
      </c>
      <c r="H5890" s="14">
        <f t="shared" si="364"/>
        <v>98572.222944000008</v>
      </c>
      <c r="I5890" s="11">
        <f t="shared" si="365"/>
        <v>1053</v>
      </c>
      <c r="J5890" s="11">
        <f t="shared" si="366"/>
        <v>6148.4670000000006</v>
      </c>
      <c r="K5890" s="11">
        <f t="shared" si="367"/>
        <v>0</v>
      </c>
    </row>
    <row r="5891" spans="1:11" s="11" customFormat="1">
      <c r="A5891" s="32">
        <v>2018</v>
      </c>
      <c r="B5891" s="32">
        <v>56799</v>
      </c>
      <c r="C5891" s="33" t="s">
        <v>563</v>
      </c>
      <c r="D5891" s="33" t="s">
        <v>564</v>
      </c>
      <c r="E5891" s="34">
        <v>252474</v>
      </c>
      <c r="F5891" s="35">
        <v>1.042</v>
      </c>
      <c r="G5891" s="34">
        <v>776.8</v>
      </c>
      <c r="H5891" s="14">
        <f t="shared" si="364"/>
        <v>2043589.1893439998</v>
      </c>
      <c r="I5891" s="11">
        <f t="shared" si="365"/>
        <v>252474</v>
      </c>
      <c r="J5891" s="11">
        <f t="shared" si="366"/>
        <v>263077.908</v>
      </c>
      <c r="K5891" s="11">
        <f t="shared" si="367"/>
        <v>0</v>
      </c>
    </row>
    <row r="5892" spans="1:11" s="11" customFormat="1">
      <c r="A5892" s="32">
        <v>2018</v>
      </c>
      <c r="B5892" s="32">
        <v>56803</v>
      </c>
      <c r="C5892" s="33" t="s">
        <v>563</v>
      </c>
      <c r="D5892" s="33" t="s">
        <v>564</v>
      </c>
      <c r="E5892" s="34">
        <v>316600</v>
      </c>
      <c r="F5892" s="35">
        <v>1.0369999999999999</v>
      </c>
      <c r="G5892" s="34" t="s">
        <v>364</v>
      </c>
      <c r="H5892" s="14" t="str">
        <f t="shared" si="364"/>
        <v/>
      </c>
      <c r="I5892" s="11" t="str">
        <f t="shared" si="365"/>
        <v/>
      </c>
      <c r="J5892" s="11" t="str">
        <f t="shared" si="366"/>
        <v/>
      </c>
      <c r="K5892" s="11">
        <f t="shared" si="367"/>
        <v>0</v>
      </c>
    </row>
    <row r="5893" spans="1:11" s="11" customFormat="1">
      <c r="A5893" s="32">
        <v>2018</v>
      </c>
      <c r="B5893" s="32">
        <v>56806</v>
      </c>
      <c r="C5893" s="33" t="s">
        <v>563</v>
      </c>
      <c r="D5893" s="33" t="s">
        <v>564</v>
      </c>
      <c r="E5893" s="34">
        <v>197762</v>
      </c>
      <c r="F5893" s="35">
        <v>1.03</v>
      </c>
      <c r="G5893" s="34" t="s">
        <v>364</v>
      </c>
      <c r="H5893" s="14" t="str">
        <f t="shared" si="364"/>
        <v/>
      </c>
      <c r="I5893" s="11" t="str">
        <f t="shared" si="365"/>
        <v/>
      </c>
      <c r="J5893" s="11" t="str">
        <f t="shared" si="366"/>
        <v/>
      </c>
      <c r="K5893" s="11">
        <f t="shared" si="367"/>
        <v>0</v>
      </c>
    </row>
    <row r="5894" spans="1:11" s="11" customFormat="1">
      <c r="A5894" s="32">
        <v>2018</v>
      </c>
      <c r="B5894" s="32">
        <v>56807</v>
      </c>
      <c r="C5894" s="33" t="s">
        <v>565</v>
      </c>
      <c r="D5894" s="33" t="s">
        <v>566</v>
      </c>
      <c r="E5894" s="34">
        <v>2341</v>
      </c>
      <c r="F5894" s="35">
        <v>5.88</v>
      </c>
      <c r="G5894" s="34">
        <v>1309.5</v>
      </c>
      <c r="H5894" s="14">
        <f t="shared" ref="H5894:H5957" si="368">IF(I5894="","",G5894/100*F5894*E5894)</f>
        <v>180253.72259999998</v>
      </c>
      <c r="I5894" s="11">
        <f t="shared" ref="I5894:I5957" si="369">IF(OR(G5894=".",F5894=".",E5894="."),"",E5894)</f>
        <v>2341</v>
      </c>
      <c r="J5894" s="11">
        <f t="shared" ref="J5894:J5957" si="370">IF(I5894="","",F5894*I5894)</f>
        <v>13765.08</v>
      </c>
      <c r="K5894" s="11">
        <f t="shared" ref="K5894:K5957" si="371">IF(C5894="LIG",1,0)</f>
        <v>0</v>
      </c>
    </row>
    <row r="5895" spans="1:11" s="11" customFormat="1">
      <c r="A5895" s="32">
        <v>2018</v>
      </c>
      <c r="B5895" s="32">
        <v>56807</v>
      </c>
      <c r="C5895" s="33" t="s">
        <v>565</v>
      </c>
      <c r="D5895" s="33" t="s">
        <v>566</v>
      </c>
      <c r="E5895" s="34">
        <v>3761</v>
      </c>
      <c r="F5895" s="35">
        <v>5.88</v>
      </c>
      <c r="G5895" s="34">
        <v>1439.4</v>
      </c>
      <c r="H5895" s="14">
        <f t="shared" si="368"/>
        <v>318318.70392</v>
      </c>
      <c r="I5895" s="11">
        <f t="shared" si="369"/>
        <v>3761</v>
      </c>
      <c r="J5895" s="11">
        <f t="shared" si="370"/>
        <v>22114.68</v>
      </c>
      <c r="K5895" s="11">
        <f t="shared" si="371"/>
        <v>0</v>
      </c>
    </row>
    <row r="5896" spans="1:11" s="11" customFormat="1">
      <c r="A5896" s="32">
        <v>2018</v>
      </c>
      <c r="B5896" s="32">
        <v>56807</v>
      </c>
      <c r="C5896" s="33" t="s">
        <v>563</v>
      </c>
      <c r="D5896" s="33" t="s">
        <v>564</v>
      </c>
      <c r="E5896" s="34">
        <v>2103886</v>
      </c>
      <c r="F5896" s="35">
        <v>1.0820000000000001</v>
      </c>
      <c r="G5896" s="34">
        <v>540.1</v>
      </c>
      <c r="H5896" s="14">
        <f t="shared" si="368"/>
        <v>12294861.525451999</v>
      </c>
      <c r="I5896" s="11">
        <f t="shared" si="369"/>
        <v>2103886</v>
      </c>
      <c r="J5896" s="11">
        <f t="shared" si="370"/>
        <v>2276404.6520000002</v>
      </c>
      <c r="K5896" s="11">
        <f t="shared" si="371"/>
        <v>0</v>
      </c>
    </row>
    <row r="5897" spans="1:11" s="11" customFormat="1">
      <c r="A5897" s="32">
        <v>2018</v>
      </c>
      <c r="B5897" s="32">
        <v>56808</v>
      </c>
      <c r="C5897" s="33" t="s">
        <v>565</v>
      </c>
      <c r="D5897" s="33" t="s">
        <v>566</v>
      </c>
      <c r="E5897" s="34">
        <v>3185</v>
      </c>
      <c r="F5897" s="35">
        <v>5.88</v>
      </c>
      <c r="G5897" s="34">
        <v>1454.8</v>
      </c>
      <c r="H5897" s="14">
        <f t="shared" si="368"/>
        <v>272452.0344</v>
      </c>
      <c r="I5897" s="11">
        <f t="shared" si="369"/>
        <v>3185</v>
      </c>
      <c r="J5897" s="11">
        <f t="shared" si="370"/>
        <v>18727.8</v>
      </c>
      <c r="K5897" s="11">
        <f t="shared" si="371"/>
        <v>0</v>
      </c>
    </row>
    <row r="5898" spans="1:11" s="11" customFormat="1">
      <c r="A5898" s="32">
        <v>2018</v>
      </c>
      <c r="B5898" s="32">
        <v>56808</v>
      </c>
      <c r="C5898" s="33" t="s">
        <v>353</v>
      </c>
      <c r="D5898" s="33" t="s">
        <v>354</v>
      </c>
      <c r="E5898" s="34">
        <v>2313</v>
      </c>
      <c r="F5898" s="35">
        <v>12.616</v>
      </c>
      <c r="G5898" s="34">
        <v>201.5</v>
      </c>
      <c r="H5898" s="14">
        <f t="shared" si="368"/>
        <v>58799.328120000006</v>
      </c>
      <c r="I5898" s="11">
        <f t="shared" si="369"/>
        <v>2313</v>
      </c>
      <c r="J5898" s="11">
        <f t="shared" si="370"/>
        <v>29180.808000000001</v>
      </c>
      <c r="K5898" s="11">
        <f t="shared" si="371"/>
        <v>0</v>
      </c>
    </row>
    <row r="5899" spans="1:11" s="11" customFormat="1">
      <c r="A5899" s="32">
        <v>2018</v>
      </c>
      <c r="B5899" s="32">
        <v>56808</v>
      </c>
      <c r="C5899" s="33" t="s">
        <v>353</v>
      </c>
      <c r="D5899" s="33" t="s">
        <v>354</v>
      </c>
      <c r="E5899" s="34">
        <v>103511</v>
      </c>
      <c r="F5899" s="35">
        <v>16.524000000000001</v>
      </c>
      <c r="G5899" s="34">
        <v>235.7</v>
      </c>
      <c r="H5899" s="14">
        <f t="shared" si="368"/>
        <v>4031449.9557480002</v>
      </c>
      <c r="I5899" s="11">
        <f t="shared" si="369"/>
        <v>103511</v>
      </c>
      <c r="J5899" s="11">
        <f t="shared" si="370"/>
        <v>1710415.7640000002</v>
      </c>
      <c r="K5899" s="11">
        <f t="shared" si="371"/>
        <v>0</v>
      </c>
    </row>
    <row r="5900" spans="1:11" s="11" customFormat="1">
      <c r="A5900" s="32">
        <v>2018</v>
      </c>
      <c r="B5900" s="32">
        <v>56846</v>
      </c>
      <c r="C5900" s="33" t="s">
        <v>563</v>
      </c>
      <c r="D5900" s="33" t="s">
        <v>564</v>
      </c>
      <c r="E5900" s="34">
        <v>2886215</v>
      </c>
      <c r="F5900" s="35">
        <v>1.002</v>
      </c>
      <c r="G5900" s="34" t="s">
        <v>364</v>
      </c>
      <c r="H5900" s="14" t="str">
        <f t="shared" si="368"/>
        <v/>
      </c>
      <c r="I5900" s="11" t="str">
        <f t="shared" si="369"/>
        <v/>
      </c>
      <c r="J5900" s="11" t="str">
        <f t="shared" si="370"/>
        <v/>
      </c>
      <c r="K5900" s="11">
        <f t="shared" si="371"/>
        <v>0</v>
      </c>
    </row>
    <row r="5901" spans="1:11" s="11" customFormat="1">
      <c r="A5901" s="32">
        <v>2018</v>
      </c>
      <c r="B5901" s="32">
        <v>56908</v>
      </c>
      <c r="C5901" s="33" t="s">
        <v>563</v>
      </c>
      <c r="D5901" s="33" t="s">
        <v>564</v>
      </c>
      <c r="E5901" s="34">
        <v>196702</v>
      </c>
      <c r="F5901" s="35">
        <v>1.04</v>
      </c>
      <c r="G5901" s="34">
        <v>168.8</v>
      </c>
      <c r="H5901" s="14">
        <f t="shared" si="368"/>
        <v>345314.29504000006</v>
      </c>
      <c r="I5901" s="11">
        <f t="shared" si="369"/>
        <v>196702</v>
      </c>
      <c r="J5901" s="11">
        <f t="shared" si="370"/>
        <v>204570.08000000002</v>
      </c>
      <c r="K5901" s="11">
        <f t="shared" si="371"/>
        <v>0</v>
      </c>
    </row>
    <row r="5902" spans="1:11" s="11" customFormat="1">
      <c r="A5902" s="32">
        <v>2018</v>
      </c>
      <c r="B5902" s="32">
        <v>56948</v>
      </c>
      <c r="C5902" s="33" t="s">
        <v>563</v>
      </c>
      <c r="D5902" s="33" t="s">
        <v>564</v>
      </c>
      <c r="E5902" s="34">
        <v>93542</v>
      </c>
      <c r="F5902" s="35">
        <v>1.06</v>
      </c>
      <c r="G5902" s="34" t="s">
        <v>364</v>
      </c>
      <c r="H5902" s="14" t="str">
        <f t="shared" si="368"/>
        <v/>
      </c>
      <c r="I5902" s="11" t="str">
        <f t="shared" si="369"/>
        <v/>
      </c>
      <c r="J5902" s="11" t="str">
        <f t="shared" si="370"/>
        <v/>
      </c>
      <c r="K5902" s="11">
        <f t="shared" si="371"/>
        <v>0</v>
      </c>
    </row>
    <row r="5903" spans="1:11" s="11" customFormat="1">
      <c r="A5903" s="32">
        <v>2018</v>
      </c>
      <c r="B5903" s="32">
        <v>56963</v>
      </c>
      <c r="C5903" s="33" t="s">
        <v>563</v>
      </c>
      <c r="D5903" s="33" t="s">
        <v>564</v>
      </c>
      <c r="E5903" s="34">
        <v>2456276</v>
      </c>
      <c r="F5903" s="35">
        <v>1.0389999999999999</v>
      </c>
      <c r="G5903" s="34" t="s">
        <v>364</v>
      </c>
      <c r="H5903" s="14" t="str">
        <f t="shared" si="368"/>
        <v/>
      </c>
      <c r="I5903" s="11" t="str">
        <f t="shared" si="369"/>
        <v/>
      </c>
      <c r="J5903" s="11" t="str">
        <f t="shared" si="370"/>
        <v/>
      </c>
      <c r="K5903" s="11">
        <f t="shared" si="371"/>
        <v>0</v>
      </c>
    </row>
    <row r="5904" spans="1:11" s="11" customFormat="1">
      <c r="A5904" s="32">
        <v>2018</v>
      </c>
      <c r="B5904" s="32">
        <v>56964</v>
      </c>
      <c r="C5904" s="33" t="s">
        <v>565</v>
      </c>
      <c r="D5904" s="33" t="s">
        <v>566</v>
      </c>
      <c r="E5904" s="34">
        <v>941</v>
      </c>
      <c r="F5904" s="35">
        <v>5.5</v>
      </c>
      <c r="G5904" s="34" t="s">
        <v>364</v>
      </c>
      <c r="H5904" s="14" t="str">
        <f t="shared" si="368"/>
        <v/>
      </c>
      <c r="I5904" s="11" t="str">
        <f t="shared" si="369"/>
        <v/>
      </c>
      <c r="J5904" s="11" t="str">
        <f t="shared" si="370"/>
        <v/>
      </c>
      <c r="K5904" s="11">
        <f t="shared" si="371"/>
        <v>0</v>
      </c>
    </row>
    <row r="5905" spans="1:11" s="11" customFormat="1">
      <c r="A5905" s="32">
        <v>2018</v>
      </c>
      <c r="B5905" s="32">
        <v>56964</v>
      </c>
      <c r="C5905" s="33" t="s">
        <v>563</v>
      </c>
      <c r="D5905" s="33" t="s">
        <v>564</v>
      </c>
      <c r="E5905" s="34">
        <v>40542</v>
      </c>
      <c r="F5905" s="35">
        <v>1.0329999999999999</v>
      </c>
      <c r="G5905" s="34" t="s">
        <v>364</v>
      </c>
      <c r="H5905" s="14" t="str">
        <f t="shared" si="368"/>
        <v/>
      </c>
      <c r="I5905" s="11" t="str">
        <f t="shared" si="369"/>
        <v/>
      </c>
      <c r="J5905" s="11" t="str">
        <f t="shared" si="370"/>
        <v/>
      </c>
      <c r="K5905" s="11">
        <f t="shared" si="371"/>
        <v>0</v>
      </c>
    </row>
    <row r="5906" spans="1:11" s="11" customFormat="1">
      <c r="A5906" s="32">
        <v>2018</v>
      </c>
      <c r="B5906" s="32">
        <v>56964</v>
      </c>
      <c r="C5906" s="33" t="s">
        <v>563</v>
      </c>
      <c r="D5906" s="33" t="s">
        <v>564</v>
      </c>
      <c r="E5906" s="34">
        <v>96761</v>
      </c>
      <c r="F5906" s="35">
        <v>1.0469999999999999</v>
      </c>
      <c r="G5906" s="34" t="s">
        <v>364</v>
      </c>
      <c r="H5906" s="14" t="str">
        <f t="shared" si="368"/>
        <v/>
      </c>
      <c r="I5906" s="11" t="str">
        <f t="shared" si="369"/>
        <v/>
      </c>
      <c r="J5906" s="11" t="str">
        <f t="shared" si="370"/>
        <v/>
      </c>
      <c r="K5906" s="11">
        <f t="shared" si="371"/>
        <v>0</v>
      </c>
    </row>
    <row r="5907" spans="1:11" s="11" customFormat="1">
      <c r="A5907" s="32">
        <v>2018</v>
      </c>
      <c r="B5907" s="32">
        <v>56998</v>
      </c>
      <c r="C5907" s="33" t="s">
        <v>563</v>
      </c>
      <c r="D5907" s="33" t="s">
        <v>564</v>
      </c>
      <c r="E5907" s="34">
        <v>606828</v>
      </c>
      <c r="F5907" s="35">
        <v>0.99299999999999999</v>
      </c>
      <c r="G5907" s="34" t="s">
        <v>364</v>
      </c>
      <c r="H5907" s="14" t="str">
        <f t="shared" si="368"/>
        <v/>
      </c>
      <c r="I5907" s="11" t="str">
        <f t="shared" si="369"/>
        <v/>
      </c>
      <c r="J5907" s="11" t="str">
        <f t="shared" si="370"/>
        <v/>
      </c>
      <c r="K5907" s="11">
        <f t="shared" si="371"/>
        <v>0</v>
      </c>
    </row>
    <row r="5908" spans="1:11" s="11" customFormat="1">
      <c r="A5908" s="32">
        <v>2018</v>
      </c>
      <c r="B5908" s="32">
        <v>57027</v>
      </c>
      <c r="C5908" s="33" t="s">
        <v>563</v>
      </c>
      <c r="D5908" s="33" t="s">
        <v>564</v>
      </c>
      <c r="E5908" s="34">
        <v>188858</v>
      </c>
      <c r="F5908" s="35">
        <v>1.0229999999999999</v>
      </c>
      <c r="G5908" s="34">
        <v>447</v>
      </c>
      <c r="H5908" s="14">
        <f t="shared" si="368"/>
        <v>863611.7509799999</v>
      </c>
      <c r="I5908" s="11">
        <f t="shared" si="369"/>
        <v>188858</v>
      </c>
      <c r="J5908" s="11">
        <f t="shared" si="370"/>
        <v>193201.734</v>
      </c>
      <c r="K5908" s="11">
        <f t="shared" si="371"/>
        <v>0</v>
      </c>
    </row>
    <row r="5909" spans="1:11" s="11" customFormat="1">
      <c r="A5909" s="32">
        <v>2018</v>
      </c>
      <c r="B5909" s="32">
        <v>57028</v>
      </c>
      <c r="C5909" s="33" t="s">
        <v>563</v>
      </c>
      <c r="D5909" s="33" t="s">
        <v>564</v>
      </c>
      <c r="E5909" s="34">
        <v>51990</v>
      </c>
      <c r="F5909" s="35">
        <v>1</v>
      </c>
      <c r="G5909" s="34">
        <v>232.6</v>
      </c>
      <c r="H5909" s="14">
        <f t="shared" si="368"/>
        <v>120928.74</v>
      </c>
      <c r="I5909" s="11">
        <f t="shared" si="369"/>
        <v>51990</v>
      </c>
      <c r="J5909" s="11">
        <f t="shared" si="370"/>
        <v>51990</v>
      </c>
      <c r="K5909" s="11">
        <f t="shared" si="371"/>
        <v>0</v>
      </c>
    </row>
    <row r="5910" spans="1:11" s="11" customFormat="1">
      <c r="A5910" s="32">
        <v>2018</v>
      </c>
      <c r="B5910" s="32">
        <v>57028</v>
      </c>
      <c r="C5910" s="33" t="s">
        <v>563</v>
      </c>
      <c r="D5910" s="33" t="s">
        <v>564</v>
      </c>
      <c r="E5910" s="34">
        <v>304016</v>
      </c>
      <c r="F5910" s="35">
        <v>1</v>
      </c>
      <c r="G5910" s="34">
        <v>349.4</v>
      </c>
      <c r="H5910" s="14">
        <f t="shared" si="368"/>
        <v>1062231.9039999999</v>
      </c>
      <c r="I5910" s="11">
        <f t="shared" si="369"/>
        <v>304016</v>
      </c>
      <c r="J5910" s="11">
        <f t="shared" si="370"/>
        <v>304016</v>
      </c>
      <c r="K5910" s="11">
        <f t="shared" si="371"/>
        <v>0</v>
      </c>
    </row>
    <row r="5911" spans="1:11" s="11" customFormat="1">
      <c r="A5911" s="32">
        <v>2018</v>
      </c>
      <c r="B5911" s="32">
        <v>57029</v>
      </c>
      <c r="C5911" s="33" t="s">
        <v>565</v>
      </c>
      <c r="D5911" s="33" t="s">
        <v>566</v>
      </c>
      <c r="E5911" s="34">
        <v>129</v>
      </c>
      <c r="F5911" s="35">
        <v>5.8170000000000002</v>
      </c>
      <c r="G5911" s="34" t="s">
        <v>364</v>
      </c>
      <c r="H5911" s="14" t="str">
        <f t="shared" si="368"/>
        <v/>
      </c>
      <c r="I5911" s="11" t="str">
        <f t="shared" si="369"/>
        <v/>
      </c>
      <c r="J5911" s="11" t="str">
        <f t="shared" si="370"/>
        <v/>
      </c>
      <c r="K5911" s="11">
        <f t="shared" si="371"/>
        <v>0</v>
      </c>
    </row>
    <row r="5912" spans="1:11" s="11" customFormat="1">
      <c r="A5912" s="32">
        <v>2018</v>
      </c>
      <c r="B5912" s="32">
        <v>57029</v>
      </c>
      <c r="C5912" s="33" t="s">
        <v>565</v>
      </c>
      <c r="D5912" s="33" t="s">
        <v>566</v>
      </c>
      <c r="E5912" s="34">
        <v>117</v>
      </c>
      <c r="F5912" s="35">
        <v>5.8170000000000002</v>
      </c>
      <c r="G5912" s="34" t="s">
        <v>364</v>
      </c>
      <c r="H5912" s="14" t="str">
        <f t="shared" si="368"/>
        <v/>
      </c>
      <c r="I5912" s="11" t="str">
        <f t="shared" si="369"/>
        <v/>
      </c>
      <c r="J5912" s="11" t="str">
        <f t="shared" si="370"/>
        <v/>
      </c>
      <c r="K5912" s="11">
        <f t="shared" si="371"/>
        <v>0</v>
      </c>
    </row>
    <row r="5913" spans="1:11" s="11" customFormat="1">
      <c r="A5913" s="32">
        <v>2018</v>
      </c>
      <c r="B5913" s="32">
        <v>57029</v>
      </c>
      <c r="C5913" s="33" t="s">
        <v>565</v>
      </c>
      <c r="D5913" s="33" t="s">
        <v>566</v>
      </c>
      <c r="E5913" s="34">
        <v>456</v>
      </c>
      <c r="F5913" s="35">
        <v>5.8170000000000002</v>
      </c>
      <c r="G5913" s="34" t="s">
        <v>364</v>
      </c>
      <c r="H5913" s="14" t="str">
        <f t="shared" si="368"/>
        <v/>
      </c>
      <c r="I5913" s="11" t="str">
        <f t="shared" si="369"/>
        <v/>
      </c>
      <c r="J5913" s="11" t="str">
        <f t="shared" si="370"/>
        <v/>
      </c>
      <c r="K5913" s="11">
        <f t="shared" si="371"/>
        <v>0</v>
      </c>
    </row>
    <row r="5914" spans="1:11" s="11" customFormat="1">
      <c r="A5914" s="32">
        <v>2018</v>
      </c>
      <c r="B5914" s="32">
        <v>57029</v>
      </c>
      <c r="C5914" s="33" t="s">
        <v>563</v>
      </c>
      <c r="D5914" s="33" t="s">
        <v>564</v>
      </c>
      <c r="E5914" s="34">
        <v>646540</v>
      </c>
      <c r="F5914" s="35">
        <v>1.0249999999999999</v>
      </c>
      <c r="G5914" s="34" t="s">
        <v>364</v>
      </c>
      <c r="H5914" s="14" t="str">
        <f t="shared" si="368"/>
        <v/>
      </c>
      <c r="I5914" s="11" t="str">
        <f t="shared" si="369"/>
        <v/>
      </c>
      <c r="J5914" s="11" t="str">
        <f t="shared" si="370"/>
        <v/>
      </c>
      <c r="K5914" s="11">
        <f t="shared" si="371"/>
        <v>0</v>
      </c>
    </row>
    <row r="5915" spans="1:11" s="11" customFormat="1">
      <c r="A5915" s="32">
        <v>2018</v>
      </c>
      <c r="B5915" s="32">
        <v>57036</v>
      </c>
      <c r="C5915" s="33" t="s">
        <v>563</v>
      </c>
      <c r="D5915" s="33" t="s">
        <v>564</v>
      </c>
      <c r="E5915" s="34">
        <v>4399</v>
      </c>
      <c r="F5915" s="35">
        <v>1</v>
      </c>
      <c r="G5915" s="34">
        <v>734.5</v>
      </c>
      <c r="H5915" s="14">
        <f t="shared" si="368"/>
        <v>32310.654999999999</v>
      </c>
      <c r="I5915" s="11">
        <f t="shared" si="369"/>
        <v>4399</v>
      </c>
      <c r="J5915" s="11">
        <f t="shared" si="370"/>
        <v>4399</v>
      </c>
      <c r="K5915" s="11">
        <f t="shared" si="371"/>
        <v>0</v>
      </c>
    </row>
    <row r="5916" spans="1:11" s="11" customFormat="1">
      <c r="A5916" s="32">
        <v>2018</v>
      </c>
      <c r="B5916" s="32">
        <v>57036</v>
      </c>
      <c r="C5916" s="33" t="s">
        <v>563</v>
      </c>
      <c r="D5916" s="33" t="s">
        <v>564</v>
      </c>
      <c r="E5916" s="34">
        <v>139876</v>
      </c>
      <c r="F5916" s="35">
        <v>1</v>
      </c>
      <c r="G5916" s="34">
        <v>571.79999999999995</v>
      </c>
      <c r="H5916" s="14">
        <f t="shared" si="368"/>
        <v>799810.96799999999</v>
      </c>
      <c r="I5916" s="11">
        <f t="shared" si="369"/>
        <v>139876</v>
      </c>
      <c r="J5916" s="11">
        <f t="shared" si="370"/>
        <v>139876</v>
      </c>
      <c r="K5916" s="11">
        <f t="shared" si="371"/>
        <v>0</v>
      </c>
    </row>
    <row r="5917" spans="1:11" s="11" customFormat="1">
      <c r="A5917" s="32">
        <v>2018</v>
      </c>
      <c r="B5917" s="32">
        <v>57036</v>
      </c>
      <c r="C5917" s="33" t="s">
        <v>563</v>
      </c>
      <c r="D5917" s="33" t="s">
        <v>564</v>
      </c>
      <c r="E5917" s="34">
        <v>636600</v>
      </c>
      <c r="F5917" s="35">
        <v>1</v>
      </c>
      <c r="G5917" s="34">
        <v>861.3</v>
      </c>
      <c r="H5917" s="14">
        <f t="shared" si="368"/>
        <v>5483035.7999999998</v>
      </c>
      <c r="I5917" s="11">
        <f t="shared" si="369"/>
        <v>636600</v>
      </c>
      <c r="J5917" s="11">
        <f t="shared" si="370"/>
        <v>636600</v>
      </c>
      <c r="K5917" s="11">
        <f t="shared" si="371"/>
        <v>0</v>
      </c>
    </row>
    <row r="5918" spans="1:11" s="11" customFormat="1">
      <c r="A5918" s="32">
        <v>2018</v>
      </c>
      <c r="B5918" s="32">
        <v>57037</v>
      </c>
      <c r="C5918" s="33" t="s">
        <v>563</v>
      </c>
      <c r="D5918" s="33" t="s">
        <v>564</v>
      </c>
      <c r="E5918" s="34">
        <v>2288643</v>
      </c>
      <c r="F5918" s="35">
        <v>1.0529999999999999</v>
      </c>
      <c r="G5918" s="34">
        <v>266.2</v>
      </c>
      <c r="H5918" s="14">
        <f t="shared" si="368"/>
        <v>6415263.1522979997</v>
      </c>
      <c r="I5918" s="11">
        <f t="shared" si="369"/>
        <v>2288643</v>
      </c>
      <c r="J5918" s="11">
        <f t="shared" si="370"/>
        <v>2409941.0789999999</v>
      </c>
      <c r="K5918" s="11">
        <f t="shared" si="371"/>
        <v>0</v>
      </c>
    </row>
    <row r="5919" spans="1:11" s="11" customFormat="1">
      <c r="A5919" s="32">
        <v>2018</v>
      </c>
      <c r="B5919" s="32">
        <v>57046</v>
      </c>
      <c r="C5919" s="33" t="s">
        <v>363</v>
      </c>
      <c r="D5919" s="33" t="s">
        <v>354</v>
      </c>
      <c r="E5919" s="34">
        <v>65074</v>
      </c>
      <c r="F5919" s="35">
        <v>17.3</v>
      </c>
      <c r="G5919" s="34" t="s">
        <v>364</v>
      </c>
      <c r="H5919" s="14" t="str">
        <f t="shared" si="368"/>
        <v/>
      </c>
      <c r="I5919" s="11" t="str">
        <f t="shared" si="369"/>
        <v/>
      </c>
      <c r="J5919" s="11" t="str">
        <f t="shared" si="370"/>
        <v/>
      </c>
      <c r="K5919" s="11">
        <f t="shared" si="371"/>
        <v>0</v>
      </c>
    </row>
    <row r="5920" spans="1:11" s="11" customFormat="1">
      <c r="A5920" s="32">
        <v>2018</v>
      </c>
      <c r="B5920" s="32">
        <v>57267</v>
      </c>
      <c r="C5920" s="33" t="s">
        <v>563</v>
      </c>
      <c r="D5920" s="33" t="s">
        <v>564</v>
      </c>
      <c r="E5920" s="34">
        <v>190701</v>
      </c>
      <c r="F5920" s="35">
        <v>1.03</v>
      </c>
      <c r="G5920" s="34" t="s">
        <v>364</v>
      </c>
      <c r="H5920" s="14" t="str">
        <f t="shared" si="368"/>
        <v/>
      </c>
      <c r="I5920" s="11" t="str">
        <f t="shared" si="369"/>
        <v/>
      </c>
      <c r="J5920" s="11" t="str">
        <f t="shared" si="370"/>
        <v/>
      </c>
      <c r="K5920" s="11">
        <f t="shared" si="371"/>
        <v>0</v>
      </c>
    </row>
    <row r="5921" spans="1:11" s="11" customFormat="1">
      <c r="A5921" s="32">
        <v>2018</v>
      </c>
      <c r="B5921" s="32">
        <v>57349</v>
      </c>
      <c r="C5921" s="33" t="s">
        <v>563</v>
      </c>
      <c r="D5921" s="33" t="s">
        <v>564</v>
      </c>
      <c r="E5921" s="34">
        <v>1128316</v>
      </c>
      <c r="F5921" s="35">
        <v>1.046</v>
      </c>
      <c r="G5921" s="34" t="s">
        <v>364</v>
      </c>
      <c r="H5921" s="14" t="str">
        <f t="shared" si="368"/>
        <v/>
      </c>
      <c r="I5921" s="11" t="str">
        <f t="shared" si="369"/>
        <v/>
      </c>
      <c r="J5921" s="11" t="str">
        <f t="shared" si="370"/>
        <v/>
      </c>
      <c r="K5921" s="11">
        <f t="shared" si="371"/>
        <v>0</v>
      </c>
    </row>
    <row r="5922" spans="1:11" s="11" customFormat="1">
      <c r="A5922" s="32">
        <v>2018</v>
      </c>
      <c r="B5922" s="32">
        <v>57482</v>
      </c>
      <c r="C5922" s="33" t="s">
        <v>563</v>
      </c>
      <c r="D5922" s="33" t="s">
        <v>564</v>
      </c>
      <c r="E5922" s="34">
        <v>114726</v>
      </c>
      <c r="F5922" s="35">
        <v>1.044</v>
      </c>
      <c r="G5922" s="34" t="s">
        <v>364</v>
      </c>
      <c r="H5922" s="14" t="str">
        <f t="shared" si="368"/>
        <v/>
      </c>
      <c r="I5922" s="11" t="str">
        <f t="shared" si="369"/>
        <v/>
      </c>
      <c r="J5922" s="11" t="str">
        <f t="shared" si="370"/>
        <v/>
      </c>
      <c r="K5922" s="11">
        <f t="shared" si="371"/>
        <v>0</v>
      </c>
    </row>
    <row r="5923" spans="1:11" s="11" customFormat="1">
      <c r="A5923" s="32">
        <v>2018</v>
      </c>
      <c r="B5923" s="32">
        <v>57515</v>
      </c>
      <c r="C5923" s="33" t="s">
        <v>563</v>
      </c>
      <c r="D5923" s="33" t="s">
        <v>564</v>
      </c>
      <c r="E5923" s="34">
        <v>198234</v>
      </c>
      <c r="F5923" s="35">
        <v>1.044</v>
      </c>
      <c r="G5923" s="34" t="s">
        <v>364</v>
      </c>
      <c r="H5923" s="14" t="str">
        <f t="shared" si="368"/>
        <v/>
      </c>
      <c r="I5923" s="11" t="str">
        <f t="shared" si="369"/>
        <v/>
      </c>
      <c r="J5923" s="11" t="str">
        <f t="shared" si="370"/>
        <v/>
      </c>
      <c r="K5923" s="11">
        <f t="shared" si="371"/>
        <v>0</v>
      </c>
    </row>
    <row r="5924" spans="1:11" s="11" customFormat="1">
      <c r="A5924" s="32">
        <v>2018</v>
      </c>
      <c r="B5924" s="32">
        <v>57555</v>
      </c>
      <c r="C5924" s="33" t="s">
        <v>563</v>
      </c>
      <c r="D5924" s="33" t="s">
        <v>564</v>
      </c>
      <c r="E5924" s="34">
        <v>102316</v>
      </c>
      <c r="F5924" s="35">
        <v>1.038</v>
      </c>
      <c r="G5924" s="34" t="s">
        <v>364</v>
      </c>
      <c r="H5924" s="14" t="str">
        <f t="shared" si="368"/>
        <v/>
      </c>
      <c r="I5924" s="11" t="str">
        <f t="shared" si="369"/>
        <v/>
      </c>
      <c r="J5924" s="11" t="str">
        <f t="shared" si="370"/>
        <v/>
      </c>
      <c r="K5924" s="11">
        <f t="shared" si="371"/>
        <v>0</v>
      </c>
    </row>
    <row r="5925" spans="1:11" s="11" customFormat="1">
      <c r="A5925" s="32">
        <v>2018</v>
      </c>
      <c r="B5925" s="32">
        <v>57664</v>
      </c>
      <c r="C5925" s="33" t="s">
        <v>563</v>
      </c>
      <c r="D5925" s="33" t="s">
        <v>564</v>
      </c>
      <c r="E5925" s="34">
        <v>1360</v>
      </c>
      <c r="F5925" s="35">
        <v>1.0289999999999999</v>
      </c>
      <c r="G5925" s="34" t="s">
        <v>364</v>
      </c>
      <c r="H5925" s="14" t="str">
        <f t="shared" si="368"/>
        <v/>
      </c>
      <c r="I5925" s="11" t="str">
        <f t="shared" si="369"/>
        <v/>
      </c>
      <c r="J5925" s="11" t="str">
        <f t="shared" si="370"/>
        <v/>
      </c>
      <c r="K5925" s="11">
        <f t="shared" si="371"/>
        <v>0</v>
      </c>
    </row>
    <row r="5926" spans="1:11" s="11" customFormat="1">
      <c r="A5926" s="32">
        <v>2018</v>
      </c>
      <c r="B5926" s="32">
        <v>57664</v>
      </c>
      <c r="C5926" s="33" t="s">
        <v>563</v>
      </c>
      <c r="D5926" s="33" t="s">
        <v>564</v>
      </c>
      <c r="E5926" s="34">
        <v>12919</v>
      </c>
      <c r="F5926" s="35">
        <v>1.0289999999999999</v>
      </c>
      <c r="G5926" s="34" t="s">
        <v>364</v>
      </c>
      <c r="H5926" s="14" t="str">
        <f t="shared" si="368"/>
        <v/>
      </c>
      <c r="I5926" s="11" t="str">
        <f t="shared" si="369"/>
        <v/>
      </c>
      <c r="J5926" s="11" t="str">
        <f t="shared" si="370"/>
        <v/>
      </c>
      <c r="K5926" s="11">
        <f t="shared" si="371"/>
        <v>0</v>
      </c>
    </row>
    <row r="5927" spans="1:11" s="11" customFormat="1">
      <c r="A5927" s="32">
        <v>2018</v>
      </c>
      <c r="B5927" s="32">
        <v>57664</v>
      </c>
      <c r="C5927" s="33" t="s">
        <v>563</v>
      </c>
      <c r="D5927" s="33" t="s">
        <v>564</v>
      </c>
      <c r="E5927" s="34">
        <v>14977</v>
      </c>
      <c r="F5927" s="35">
        <v>1.0289999999999999</v>
      </c>
      <c r="G5927" s="34" t="s">
        <v>364</v>
      </c>
      <c r="H5927" s="14" t="str">
        <f t="shared" si="368"/>
        <v/>
      </c>
      <c r="I5927" s="11" t="str">
        <f t="shared" si="369"/>
        <v/>
      </c>
      <c r="J5927" s="11" t="str">
        <f t="shared" si="370"/>
        <v/>
      </c>
      <c r="K5927" s="11">
        <f t="shared" si="371"/>
        <v>0</v>
      </c>
    </row>
    <row r="5928" spans="1:11" s="11" customFormat="1">
      <c r="A5928" s="32">
        <v>2018</v>
      </c>
      <c r="B5928" s="32">
        <v>57664</v>
      </c>
      <c r="C5928" s="33" t="s">
        <v>563</v>
      </c>
      <c r="D5928" s="33" t="s">
        <v>564</v>
      </c>
      <c r="E5928" s="34">
        <v>18165</v>
      </c>
      <c r="F5928" s="35">
        <v>1.0289999999999999</v>
      </c>
      <c r="G5928" s="34" t="s">
        <v>364</v>
      </c>
      <c r="H5928" s="14" t="str">
        <f t="shared" si="368"/>
        <v/>
      </c>
      <c r="I5928" s="11" t="str">
        <f t="shared" si="369"/>
        <v/>
      </c>
      <c r="J5928" s="11" t="str">
        <f t="shared" si="370"/>
        <v/>
      </c>
      <c r="K5928" s="11">
        <f t="shared" si="371"/>
        <v>0</v>
      </c>
    </row>
    <row r="5929" spans="1:11" s="11" customFormat="1">
      <c r="A5929" s="32">
        <v>2018</v>
      </c>
      <c r="B5929" s="32">
        <v>57664</v>
      </c>
      <c r="C5929" s="33" t="s">
        <v>563</v>
      </c>
      <c r="D5929" s="33" t="s">
        <v>564</v>
      </c>
      <c r="E5929" s="34">
        <v>232000</v>
      </c>
      <c r="F5929" s="35">
        <v>1.0289999999999999</v>
      </c>
      <c r="G5929" s="34" t="s">
        <v>364</v>
      </c>
      <c r="H5929" s="14" t="str">
        <f t="shared" si="368"/>
        <v/>
      </c>
      <c r="I5929" s="11" t="str">
        <f t="shared" si="369"/>
        <v/>
      </c>
      <c r="J5929" s="11" t="str">
        <f t="shared" si="370"/>
        <v/>
      </c>
      <c r="K5929" s="11">
        <f t="shared" si="371"/>
        <v>0</v>
      </c>
    </row>
    <row r="5930" spans="1:11" s="11" customFormat="1">
      <c r="A5930" s="32">
        <v>2018</v>
      </c>
      <c r="B5930" s="32">
        <v>57664</v>
      </c>
      <c r="C5930" s="33" t="s">
        <v>563</v>
      </c>
      <c r="D5930" s="33" t="s">
        <v>564</v>
      </c>
      <c r="E5930" s="34">
        <v>30307</v>
      </c>
      <c r="F5930" s="35">
        <v>1.0289999999999999</v>
      </c>
      <c r="G5930" s="34" t="s">
        <v>364</v>
      </c>
      <c r="H5930" s="14" t="str">
        <f t="shared" si="368"/>
        <v/>
      </c>
      <c r="I5930" s="11" t="str">
        <f t="shared" si="369"/>
        <v/>
      </c>
      <c r="J5930" s="11" t="str">
        <f t="shared" si="370"/>
        <v/>
      </c>
      <c r="K5930" s="11">
        <f t="shared" si="371"/>
        <v>0</v>
      </c>
    </row>
    <row r="5931" spans="1:11" s="11" customFormat="1">
      <c r="A5931" s="32">
        <v>2018</v>
      </c>
      <c r="B5931" s="32">
        <v>57664</v>
      </c>
      <c r="C5931" s="33" t="s">
        <v>563</v>
      </c>
      <c r="D5931" s="33" t="s">
        <v>564</v>
      </c>
      <c r="E5931" s="34">
        <v>61782</v>
      </c>
      <c r="F5931" s="35">
        <v>1.0289999999999999</v>
      </c>
      <c r="G5931" s="34" t="s">
        <v>364</v>
      </c>
      <c r="H5931" s="14" t="str">
        <f t="shared" si="368"/>
        <v/>
      </c>
      <c r="I5931" s="11" t="str">
        <f t="shared" si="369"/>
        <v/>
      </c>
      <c r="J5931" s="11" t="str">
        <f t="shared" si="370"/>
        <v/>
      </c>
      <c r="K5931" s="11">
        <f t="shared" si="371"/>
        <v>0</v>
      </c>
    </row>
    <row r="5932" spans="1:11" s="11" customFormat="1">
      <c r="A5932" s="32">
        <v>2018</v>
      </c>
      <c r="B5932" s="32">
        <v>57664</v>
      </c>
      <c r="C5932" s="33" t="s">
        <v>563</v>
      </c>
      <c r="D5932" s="33" t="s">
        <v>564</v>
      </c>
      <c r="E5932" s="34">
        <v>186506</v>
      </c>
      <c r="F5932" s="35">
        <v>1.0289999999999999</v>
      </c>
      <c r="G5932" s="34" t="s">
        <v>364</v>
      </c>
      <c r="H5932" s="14" t="str">
        <f t="shared" si="368"/>
        <v/>
      </c>
      <c r="I5932" s="11" t="str">
        <f t="shared" si="369"/>
        <v/>
      </c>
      <c r="J5932" s="11" t="str">
        <f t="shared" si="370"/>
        <v/>
      </c>
      <c r="K5932" s="11">
        <f t="shared" si="371"/>
        <v>0</v>
      </c>
    </row>
    <row r="5933" spans="1:11" s="11" customFormat="1">
      <c r="A5933" s="32">
        <v>2018</v>
      </c>
      <c r="B5933" s="32">
        <v>57664</v>
      </c>
      <c r="C5933" s="33" t="s">
        <v>563</v>
      </c>
      <c r="D5933" s="33" t="s">
        <v>564</v>
      </c>
      <c r="E5933" s="34">
        <v>25450</v>
      </c>
      <c r="F5933" s="35">
        <v>1.0289999999999999</v>
      </c>
      <c r="G5933" s="34" t="s">
        <v>364</v>
      </c>
      <c r="H5933" s="14" t="str">
        <f t="shared" si="368"/>
        <v/>
      </c>
      <c r="I5933" s="11" t="str">
        <f t="shared" si="369"/>
        <v/>
      </c>
      <c r="J5933" s="11" t="str">
        <f t="shared" si="370"/>
        <v/>
      </c>
      <c r="K5933" s="11">
        <f t="shared" si="371"/>
        <v>0</v>
      </c>
    </row>
    <row r="5934" spans="1:11" s="11" customFormat="1">
      <c r="A5934" s="32">
        <v>2018</v>
      </c>
      <c r="B5934" s="32">
        <v>57703</v>
      </c>
      <c r="C5934" s="33" t="s">
        <v>563</v>
      </c>
      <c r="D5934" s="33" t="s">
        <v>564</v>
      </c>
      <c r="E5934" s="34">
        <v>128062</v>
      </c>
      <c r="F5934" s="35">
        <v>1.05</v>
      </c>
      <c r="G5934" s="34">
        <v>318.89999999999998</v>
      </c>
      <c r="H5934" s="14">
        <f t="shared" si="368"/>
        <v>428809.20389999996</v>
      </c>
      <c r="I5934" s="11">
        <f t="shared" si="369"/>
        <v>128062</v>
      </c>
      <c r="J5934" s="11">
        <f t="shared" si="370"/>
        <v>134465.1</v>
      </c>
      <c r="K5934" s="11">
        <f t="shared" si="371"/>
        <v>0</v>
      </c>
    </row>
    <row r="5935" spans="1:11" s="11" customFormat="1">
      <c r="A5935" s="32">
        <v>2018</v>
      </c>
      <c r="B5935" s="32">
        <v>57839</v>
      </c>
      <c r="C5935" s="33" t="s">
        <v>563</v>
      </c>
      <c r="D5935" s="33" t="s">
        <v>564</v>
      </c>
      <c r="E5935" s="34">
        <v>2720617</v>
      </c>
      <c r="F5935" s="35">
        <v>1.0289999999999999</v>
      </c>
      <c r="G5935" s="34" t="s">
        <v>364</v>
      </c>
      <c r="H5935" s="14" t="str">
        <f t="shared" si="368"/>
        <v/>
      </c>
      <c r="I5935" s="11" t="str">
        <f t="shared" si="369"/>
        <v/>
      </c>
      <c r="J5935" s="11" t="str">
        <f t="shared" si="370"/>
        <v/>
      </c>
      <c r="K5935" s="11">
        <f t="shared" si="371"/>
        <v>0</v>
      </c>
    </row>
    <row r="5936" spans="1:11" s="11" customFormat="1">
      <c r="A5936" s="32">
        <v>2018</v>
      </c>
      <c r="B5936" s="32">
        <v>57842</v>
      </c>
      <c r="C5936" s="33" t="s">
        <v>563</v>
      </c>
      <c r="D5936" s="33" t="s">
        <v>564</v>
      </c>
      <c r="E5936" s="34">
        <v>34764</v>
      </c>
      <c r="F5936" s="35">
        <v>1.0529999999999999</v>
      </c>
      <c r="G5936" s="34">
        <v>308.39999999999998</v>
      </c>
      <c r="H5936" s="14">
        <f t="shared" si="368"/>
        <v>112894.42132799998</v>
      </c>
      <c r="I5936" s="11">
        <f t="shared" si="369"/>
        <v>34764</v>
      </c>
      <c r="J5936" s="11">
        <f t="shared" si="370"/>
        <v>36606.491999999998</v>
      </c>
      <c r="K5936" s="11">
        <f t="shared" si="371"/>
        <v>0</v>
      </c>
    </row>
    <row r="5937" spans="1:11" s="11" customFormat="1">
      <c r="A5937" s="32">
        <v>2018</v>
      </c>
      <c r="B5937" s="32">
        <v>57881</v>
      </c>
      <c r="C5937" s="33" t="s">
        <v>563</v>
      </c>
      <c r="D5937" s="33" t="s">
        <v>564</v>
      </c>
      <c r="E5937" s="34">
        <v>232377</v>
      </c>
      <c r="F5937" s="35">
        <v>1.0940000000000001</v>
      </c>
      <c r="G5937" s="34">
        <v>709</v>
      </c>
      <c r="H5937" s="14">
        <f t="shared" si="368"/>
        <v>1802422.9054200002</v>
      </c>
      <c r="I5937" s="11">
        <f t="shared" si="369"/>
        <v>232377</v>
      </c>
      <c r="J5937" s="11">
        <f t="shared" si="370"/>
        <v>254220.43800000002</v>
      </c>
      <c r="K5937" s="11">
        <f t="shared" si="371"/>
        <v>0</v>
      </c>
    </row>
    <row r="5938" spans="1:11" s="11" customFormat="1">
      <c r="A5938" s="32">
        <v>2018</v>
      </c>
      <c r="B5938" s="32">
        <v>57901</v>
      </c>
      <c r="C5938" s="33" t="s">
        <v>563</v>
      </c>
      <c r="D5938" s="33" t="s">
        <v>564</v>
      </c>
      <c r="E5938" s="34">
        <v>1394244</v>
      </c>
      <c r="F5938" s="35">
        <v>1.03</v>
      </c>
      <c r="G5938" s="34" t="s">
        <v>364</v>
      </c>
      <c r="H5938" s="14" t="str">
        <f t="shared" si="368"/>
        <v/>
      </c>
      <c r="I5938" s="11" t="str">
        <f t="shared" si="369"/>
        <v/>
      </c>
      <c r="J5938" s="11" t="str">
        <f t="shared" si="370"/>
        <v/>
      </c>
      <c r="K5938" s="11">
        <f t="shared" si="371"/>
        <v>0</v>
      </c>
    </row>
    <row r="5939" spans="1:11" s="11" customFormat="1">
      <c r="A5939" s="32">
        <v>2018</v>
      </c>
      <c r="B5939" s="32">
        <v>57943</v>
      </c>
      <c r="C5939" s="33" t="s">
        <v>563</v>
      </c>
      <c r="D5939" s="33" t="s">
        <v>564</v>
      </c>
      <c r="E5939" s="34">
        <v>345543</v>
      </c>
      <c r="F5939" s="35">
        <v>1.0569999999999999</v>
      </c>
      <c r="G5939" s="34">
        <v>709</v>
      </c>
      <c r="H5939" s="14">
        <f t="shared" si="368"/>
        <v>2589544.1625899998</v>
      </c>
      <c r="I5939" s="11">
        <f t="shared" si="369"/>
        <v>345543</v>
      </c>
      <c r="J5939" s="11">
        <f t="shared" si="370"/>
        <v>365238.951</v>
      </c>
      <c r="K5939" s="11">
        <f t="shared" si="371"/>
        <v>0</v>
      </c>
    </row>
    <row r="5940" spans="1:11" s="11" customFormat="1">
      <c r="A5940" s="32">
        <v>2018</v>
      </c>
      <c r="B5940" s="32">
        <v>57978</v>
      </c>
      <c r="C5940" s="33" t="s">
        <v>563</v>
      </c>
      <c r="D5940" s="33" t="s">
        <v>564</v>
      </c>
      <c r="E5940" s="34">
        <v>772499</v>
      </c>
      <c r="F5940" s="35">
        <v>1.0369999999999999</v>
      </c>
      <c r="G5940" s="34">
        <v>331.9</v>
      </c>
      <c r="H5940" s="14">
        <f t="shared" si="368"/>
        <v>2658789.375697</v>
      </c>
      <c r="I5940" s="11">
        <f t="shared" si="369"/>
        <v>772499</v>
      </c>
      <c r="J5940" s="11">
        <f t="shared" si="370"/>
        <v>801081.46299999999</v>
      </c>
      <c r="K5940" s="11">
        <f t="shared" si="371"/>
        <v>0</v>
      </c>
    </row>
    <row r="5941" spans="1:11" s="11" customFormat="1">
      <c r="A5941" s="32">
        <v>2018</v>
      </c>
      <c r="B5941" s="32">
        <v>58001</v>
      </c>
      <c r="C5941" s="33" t="s">
        <v>563</v>
      </c>
      <c r="D5941" s="33" t="s">
        <v>564</v>
      </c>
      <c r="E5941" s="34">
        <v>482781</v>
      </c>
      <c r="F5941" s="35">
        <v>1.016</v>
      </c>
      <c r="G5941" s="34" t="s">
        <v>364</v>
      </c>
      <c r="H5941" s="14" t="str">
        <f t="shared" si="368"/>
        <v/>
      </c>
      <c r="I5941" s="11" t="str">
        <f t="shared" si="369"/>
        <v/>
      </c>
      <c r="J5941" s="11" t="str">
        <f t="shared" si="370"/>
        <v/>
      </c>
      <c r="K5941" s="11">
        <f t="shared" si="371"/>
        <v>0</v>
      </c>
    </row>
    <row r="5942" spans="1:11" s="11" customFormat="1">
      <c r="A5942" s="32">
        <v>2018</v>
      </c>
      <c r="B5942" s="32">
        <v>58001</v>
      </c>
      <c r="C5942" s="33" t="s">
        <v>563</v>
      </c>
      <c r="D5942" s="33" t="s">
        <v>564</v>
      </c>
      <c r="E5942" s="34">
        <v>2016426</v>
      </c>
      <c r="F5942" s="35">
        <v>1.016</v>
      </c>
      <c r="G5942" s="34" t="s">
        <v>364</v>
      </c>
      <c r="H5942" s="14" t="str">
        <f t="shared" si="368"/>
        <v/>
      </c>
      <c r="I5942" s="11" t="str">
        <f t="shared" si="369"/>
        <v/>
      </c>
      <c r="J5942" s="11" t="str">
        <f t="shared" si="370"/>
        <v/>
      </c>
      <c r="K5942" s="11">
        <f t="shared" si="371"/>
        <v>0</v>
      </c>
    </row>
    <row r="5943" spans="1:11" s="11" customFormat="1">
      <c r="A5943" s="32">
        <v>2018</v>
      </c>
      <c r="B5943" s="32">
        <v>58005</v>
      </c>
      <c r="C5943" s="33" t="s">
        <v>563</v>
      </c>
      <c r="D5943" s="33" t="s">
        <v>564</v>
      </c>
      <c r="E5943" s="34">
        <v>1682983</v>
      </c>
      <c r="F5943" s="35">
        <v>1.02</v>
      </c>
      <c r="G5943" s="34" t="s">
        <v>364</v>
      </c>
      <c r="H5943" s="14" t="str">
        <f t="shared" si="368"/>
        <v/>
      </c>
      <c r="I5943" s="11" t="str">
        <f t="shared" si="369"/>
        <v/>
      </c>
      <c r="J5943" s="11" t="str">
        <f t="shared" si="370"/>
        <v/>
      </c>
      <c r="K5943" s="11">
        <f t="shared" si="371"/>
        <v>0</v>
      </c>
    </row>
    <row r="5944" spans="1:11" s="11" customFormat="1">
      <c r="A5944" s="32">
        <v>2018</v>
      </c>
      <c r="B5944" s="32">
        <v>58079</v>
      </c>
      <c r="C5944" s="33" t="s">
        <v>563</v>
      </c>
      <c r="D5944" s="33" t="s">
        <v>564</v>
      </c>
      <c r="E5944" s="34">
        <v>2365045</v>
      </c>
      <c r="F5944" s="35">
        <v>1.028</v>
      </c>
      <c r="G5944" s="34" t="s">
        <v>364</v>
      </c>
      <c r="H5944" s="14" t="str">
        <f t="shared" si="368"/>
        <v/>
      </c>
      <c r="I5944" s="11" t="str">
        <f t="shared" si="369"/>
        <v/>
      </c>
      <c r="J5944" s="11" t="str">
        <f t="shared" si="370"/>
        <v/>
      </c>
      <c r="K5944" s="11">
        <f t="shared" si="371"/>
        <v>0</v>
      </c>
    </row>
    <row r="5945" spans="1:11" s="11" customFormat="1">
      <c r="A5945" s="32">
        <v>2018</v>
      </c>
      <c r="B5945" s="32">
        <v>58215</v>
      </c>
      <c r="C5945" s="33" t="s">
        <v>563</v>
      </c>
      <c r="D5945" s="33" t="s">
        <v>564</v>
      </c>
      <c r="E5945" s="34">
        <v>898627</v>
      </c>
      <c r="F5945" s="35">
        <v>1.0309999999999999</v>
      </c>
      <c r="G5945" s="34">
        <v>493.1</v>
      </c>
      <c r="H5945" s="14">
        <f t="shared" si="368"/>
        <v>4568494.7588470001</v>
      </c>
      <c r="I5945" s="11">
        <f t="shared" si="369"/>
        <v>898627</v>
      </c>
      <c r="J5945" s="11">
        <f t="shared" si="370"/>
        <v>926484.43699999992</v>
      </c>
      <c r="K5945" s="11">
        <f t="shared" si="371"/>
        <v>0</v>
      </c>
    </row>
    <row r="5946" spans="1:11" s="11" customFormat="1">
      <c r="A5946" s="32">
        <v>2018</v>
      </c>
      <c r="B5946" s="32">
        <v>58215</v>
      </c>
      <c r="C5946" s="33" t="s">
        <v>563</v>
      </c>
      <c r="D5946" s="33" t="s">
        <v>564</v>
      </c>
      <c r="E5946" s="34">
        <v>3187475</v>
      </c>
      <c r="F5946" s="35">
        <v>1.0309999999999999</v>
      </c>
      <c r="G5946" s="34">
        <v>493.1</v>
      </c>
      <c r="H5946" s="14">
        <f t="shared" si="368"/>
        <v>16204679.840975</v>
      </c>
      <c r="I5946" s="11">
        <f t="shared" si="369"/>
        <v>3187475</v>
      </c>
      <c r="J5946" s="11">
        <f t="shared" si="370"/>
        <v>3286286.7249999996</v>
      </c>
      <c r="K5946" s="11">
        <f t="shared" si="371"/>
        <v>0</v>
      </c>
    </row>
    <row r="5947" spans="1:11" s="11" customFormat="1">
      <c r="A5947" s="32">
        <v>2018</v>
      </c>
      <c r="B5947" s="32">
        <v>58236</v>
      </c>
      <c r="C5947" s="33" t="s">
        <v>563</v>
      </c>
      <c r="D5947" s="33" t="s">
        <v>564</v>
      </c>
      <c r="E5947" s="34">
        <v>13830</v>
      </c>
      <c r="F5947" s="35">
        <v>1.0680000000000001</v>
      </c>
      <c r="G5947" s="34">
        <v>289.8</v>
      </c>
      <c r="H5947" s="14">
        <f t="shared" si="368"/>
        <v>42804.735120000005</v>
      </c>
      <c r="I5947" s="11">
        <f t="shared" si="369"/>
        <v>13830</v>
      </c>
      <c r="J5947" s="11">
        <f t="shared" si="370"/>
        <v>14770.44</v>
      </c>
      <c r="K5947" s="11">
        <f t="shared" si="371"/>
        <v>0</v>
      </c>
    </row>
    <row r="5948" spans="1:11" s="11" customFormat="1">
      <c r="A5948" s="32">
        <v>2018</v>
      </c>
      <c r="B5948" s="32">
        <v>58236</v>
      </c>
      <c r="C5948" s="33" t="s">
        <v>563</v>
      </c>
      <c r="D5948" s="33" t="s">
        <v>564</v>
      </c>
      <c r="E5948" s="34">
        <v>19736</v>
      </c>
      <c r="F5948" s="35">
        <v>1.0680000000000001</v>
      </c>
      <c r="G5948" s="34">
        <v>283</v>
      </c>
      <c r="H5948" s="14">
        <f t="shared" si="368"/>
        <v>59650.875840000008</v>
      </c>
      <c r="I5948" s="11">
        <f t="shared" si="369"/>
        <v>19736</v>
      </c>
      <c r="J5948" s="11">
        <f t="shared" si="370"/>
        <v>21078.048000000003</v>
      </c>
      <c r="K5948" s="11">
        <f t="shared" si="371"/>
        <v>0</v>
      </c>
    </row>
    <row r="5949" spans="1:11" s="11" customFormat="1">
      <c r="A5949" s="32">
        <v>2018</v>
      </c>
      <c r="B5949" s="32">
        <v>58236</v>
      </c>
      <c r="C5949" s="33" t="s">
        <v>563</v>
      </c>
      <c r="D5949" s="33" t="s">
        <v>564</v>
      </c>
      <c r="E5949" s="34">
        <v>22923</v>
      </c>
      <c r="F5949" s="35">
        <v>1.0680000000000001</v>
      </c>
      <c r="G5949" s="34">
        <v>282.3</v>
      </c>
      <c r="H5949" s="14">
        <f t="shared" si="368"/>
        <v>69112.019772</v>
      </c>
      <c r="I5949" s="11">
        <f t="shared" si="369"/>
        <v>22923</v>
      </c>
      <c r="J5949" s="11">
        <f t="shared" si="370"/>
        <v>24481.764000000003</v>
      </c>
      <c r="K5949" s="11">
        <f t="shared" si="371"/>
        <v>0</v>
      </c>
    </row>
    <row r="5950" spans="1:11" s="11" customFormat="1">
      <c r="A5950" s="32">
        <v>2018</v>
      </c>
      <c r="B5950" s="32">
        <v>58236</v>
      </c>
      <c r="C5950" s="33" t="s">
        <v>563</v>
      </c>
      <c r="D5950" s="33" t="s">
        <v>564</v>
      </c>
      <c r="E5950" s="34">
        <v>34746</v>
      </c>
      <c r="F5950" s="35">
        <v>1.0680000000000001</v>
      </c>
      <c r="G5950" s="34">
        <v>209</v>
      </c>
      <c r="H5950" s="14">
        <f t="shared" si="368"/>
        <v>77557.24152000001</v>
      </c>
      <c r="I5950" s="11">
        <f t="shared" si="369"/>
        <v>34746</v>
      </c>
      <c r="J5950" s="11">
        <f t="shared" si="370"/>
        <v>37108.728000000003</v>
      </c>
      <c r="K5950" s="11">
        <f t="shared" si="371"/>
        <v>0</v>
      </c>
    </row>
    <row r="5951" spans="1:11" s="11" customFormat="1">
      <c r="A5951" s="32">
        <v>2018</v>
      </c>
      <c r="B5951" s="32">
        <v>58236</v>
      </c>
      <c r="C5951" s="33" t="s">
        <v>563</v>
      </c>
      <c r="D5951" s="33" t="s">
        <v>564</v>
      </c>
      <c r="E5951" s="34">
        <v>48783</v>
      </c>
      <c r="F5951" s="35">
        <v>1.0680000000000001</v>
      </c>
      <c r="G5951" s="34">
        <v>283.7</v>
      </c>
      <c r="H5951" s="14">
        <f t="shared" si="368"/>
        <v>147808.39222800001</v>
      </c>
      <c r="I5951" s="11">
        <f t="shared" si="369"/>
        <v>48783</v>
      </c>
      <c r="J5951" s="11">
        <f t="shared" si="370"/>
        <v>52100.244000000006</v>
      </c>
      <c r="K5951" s="11">
        <f t="shared" si="371"/>
        <v>0</v>
      </c>
    </row>
    <row r="5952" spans="1:11" s="11" customFormat="1">
      <c r="A5952" s="32">
        <v>2018</v>
      </c>
      <c r="B5952" s="32">
        <v>58236</v>
      </c>
      <c r="C5952" s="33" t="s">
        <v>563</v>
      </c>
      <c r="D5952" s="33" t="s">
        <v>564</v>
      </c>
      <c r="E5952" s="34">
        <v>6949</v>
      </c>
      <c r="F5952" s="35">
        <v>1.0680000000000001</v>
      </c>
      <c r="G5952" s="34">
        <v>294</v>
      </c>
      <c r="H5952" s="14">
        <f t="shared" si="368"/>
        <v>21819.304080000002</v>
      </c>
      <c r="I5952" s="11">
        <f t="shared" si="369"/>
        <v>6949</v>
      </c>
      <c r="J5952" s="11">
        <f t="shared" si="370"/>
        <v>7421.5320000000002</v>
      </c>
      <c r="K5952" s="11">
        <f t="shared" si="371"/>
        <v>0</v>
      </c>
    </row>
    <row r="5953" spans="1:11" s="11" customFormat="1">
      <c r="A5953" s="32">
        <v>2018</v>
      </c>
      <c r="B5953" s="32">
        <v>58236</v>
      </c>
      <c r="C5953" s="33" t="s">
        <v>563</v>
      </c>
      <c r="D5953" s="33" t="s">
        <v>564</v>
      </c>
      <c r="E5953" s="34">
        <v>6582</v>
      </c>
      <c r="F5953" s="35">
        <v>1.0680000000000001</v>
      </c>
      <c r="G5953" s="34">
        <v>278.5</v>
      </c>
      <c r="H5953" s="14">
        <f t="shared" si="368"/>
        <v>19577.369160000002</v>
      </c>
      <c r="I5953" s="11">
        <f t="shared" si="369"/>
        <v>6582</v>
      </c>
      <c r="J5953" s="11">
        <f t="shared" si="370"/>
        <v>7029.576</v>
      </c>
      <c r="K5953" s="11">
        <f t="shared" si="371"/>
        <v>0</v>
      </c>
    </row>
    <row r="5954" spans="1:11" s="11" customFormat="1">
      <c r="A5954" s="32">
        <v>2018</v>
      </c>
      <c r="B5954" s="32">
        <v>58236</v>
      </c>
      <c r="C5954" s="33" t="s">
        <v>563</v>
      </c>
      <c r="D5954" s="33" t="s">
        <v>564</v>
      </c>
      <c r="E5954" s="34">
        <v>98315</v>
      </c>
      <c r="F5954" s="35">
        <v>1.0680000000000001</v>
      </c>
      <c r="G5954" s="34">
        <v>296.89999999999998</v>
      </c>
      <c r="H5954" s="14">
        <f t="shared" si="368"/>
        <v>311746.24698</v>
      </c>
      <c r="I5954" s="11">
        <f t="shared" si="369"/>
        <v>98315</v>
      </c>
      <c r="J5954" s="11">
        <f t="shared" si="370"/>
        <v>105000.42000000001</v>
      </c>
      <c r="K5954" s="11">
        <f t="shared" si="371"/>
        <v>0</v>
      </c>
    </row>
    <row r="5955" spans="1:11" s="11" customFormat="1">
      <c r="A5955" s="32">
        <v>2018</v>
      </c>
      <c r="B5955" s="32">
        <v>58236</v>
      </c>
      <c r="C5955" s="33" t="s">
        <v>563</v>
      </c>
      <c r="D5955" s="33" t="s">
        <v>564</v>
      </c>
      <c r="E5955" s="34">
        <v>757421</v>
      </c>
      <c r="F5955" s="35">
        <v>1.0680000000000001</v>
      </c>
      <c r="G5955" s="34">
        <v>206.3</v>
      </c>
      <c r="H5955" s="14">
        <f t="shared" si="368"/>
        <v>1668813.5705640004</v>
      </c>
      <c r="I5955" s="11">
        <f t="shared" si="369"/>
        <v>757421</v>
      </c>
      <c r="J5955" s="11">
        <f t="shared" si="370"/>
        <v>808925.62800000003</v>
      </c>
      <c r="K5955" s="11">
        <f t="shared" si="371"/>
        <v>0</v>
      </c>
    </row>
    <row r="5956" spans="1:11" s="11" customFormat="1">
      <c r="A5956" s="32">
        <v>2018</v>
      </c>
      <c r="B5956" s="32">
        <v>58236</v>
      </c>
      <c r="C5956" s="33" t="s">
        <v>563</v>
      </c>
      <c r="D5956" s="33" t="s">
        <v>564</v>
      </c>
      <c r="E5956" s="34">
        <v>554263</v>
      </c>
      <c r="F5956" s="35">
        <v>1.0680000000000001</v>
      </c>
      <c r="G5956" s="34">
        <v>272.7</v>
      </c>
      <c r="H5956" s="14">
        <f t="shared" si="368"/>
        <v>1614255.5146679999</v>
      </c>
      <c r="I5956" s="11">
        <f t="shared" si="369"/>
        <v>554263</v>
      </c>
      <c r="J5956" s="11">
        <f t="shared" si="370"/>
        <v>591952.88400000008</v>
      </c>
      <c r="K5956" s="11">
        <f t="shared" si="371"/>
        <v>0</v>
      </c>
    </row>
    <row r="5957" spans="1:11" s="11" customFormat="1">
      <c r="A5957" s="32">
        <v>2018</v>
      </c>
      <c r="B5957" s="32">
        <v>58236</v>
      </c>
      <c r="C5957" s="33" t="s">
        <v>563</v>
      </c>
      <c r="D5957" s="33" t="s">
        <v>564</v>
      </c>
      <c r="E5957" s="34">
        <v>194577</v>
      </c>
      <c r="F5957" s="35">
        <v>1.0680000000000001</v>
      </c>
      <c r="G5957" s="34">
        <v>175.3</v>
      </c>
      <c r="H5957" s="14">
        <f t="shared" si="368"/>
        <v>364287.83770800004</v>
      </c>
      <c r="I5957" s="11">
        <f t="shared" si="369"/>
        <v>194577</v>
      </c>
      <c r="J5957" s="11">
        <f t="shared" si="370"/>
        <v>207808.236</v>
      </c>
      <c r="K5957" s="11">
        <f t="shared" si="371"/>
        <v>0</v>
      </c>
    </row>
    <row r="5958" spans="1:11" s="11" customFormat="1">
      <c r="A5958" s="32">
        <v>2018</v>
      </c>
      <c r="B5958" s="32">
        <v>58236</v>
      </c>
      <c r="C5958" s="33" t="s">
        <v>563</v>
      </c>
      <c r="D5958" s="33" t="s">
        <v>564</v>
      </c>
      <c r="E5958" s="34">
        <v>109030</v>
      </c>
      <c r="F5958" s="35">
        <v>1.0680000000000001</v>
      </c>
      <c r="G5958" s="34">
        <v>283.5</v>
      </c>
      <c r="H5958" s="14">
        <f t="shared" ref="H5958:H6021" si="372">IF(I5958="","",G5958/100*F5958*E5958)</f>
        <v>330118.85339999996</v>
      </c>
      <c r="I5958" s="11">
        <f t="shared" ref="I5958:I6021" si="373">IF(OR(G5958=".",F5958=".",E5958="."),"",E5958)</f>
        <v>109030</v>
      </c>
      <c r="J5958" s="11">
        <f t="shared" ref="J5958:J6021" si="374">IF(I5958="","",F5958*I5958)</f>
        <v>116444.04000000001</v>
      </c>
      <c r="K5958" s="11">
        <f t="shared" ref="K5958:K6021" si="375">IF(C5958="LIG",1,0)</f>
        <v>0</v>
      </c>
    </row>
    <row r="5959" spans="1:11" s="11" customFormat="1">
      <c r="A5959" s="32">
        <v>2018</v>
      </c>
      <c r="B5959" s="32">
        <v>58236</v>
      </c>
      <c r="C5959" s="33" t="s">
        <v>563</v>
      </c>
      <c r="D5959" s="33" t="s">
        <v>564</v>
      </c>
      <c r="E5959" s="34">
        <v>118136</v>
      </c>
      <c r="F5959" s="35">
        <v>1.0680000000000001</v>
      </c>
      <c r="G5959" s="34">
        <v>244.3</v>
      </c>
      <c r="H5959" s="14">
        <f t="shared" si="372"/>
        <v>308231.47286400001</v>
      </c>
      <c r="I5959" s="11">
        <f t="shared" si="373"/>
        <v>118136</v>
      </c>
      <c r="J5959" s="11">
        <f t="shared" si="374"/>
        <v>126169.24800000001</v>
      </c>
      <c r="K5959" s="11">
        <f t="shared" si="375"/>
        <v>0</v>
      </c>
    </row>
    <row r="5960" spans="1:11" s="11" customFormat="1">
      <c r="A5960" s="32">
        <v>2018</v>
      </c>
      <c r="B5960" s="32">
        <v>58260</v>
      </c>
      <c r="C5960" s="33" t="s">
        <v>563</v>
      </c>
      <c r="D5960" s="33" t="s">
        <v>564</v>
      </c>
      <c r="E5960" s="34">
        <v>5877252</v>
      </c>
      <c r="F5960" s="35">
        <v>0.995</v>
      </c>
      <c r="G5960" s="34">
        <v>539.6</v>
      </c>
      <c r="H5960" s="14">
        <f t="shared" si="372"/>
        <v>31555083.533039998</v>
      </c>
      <c r="I5960" s="11">
        <f t="shared" si="373"/>
        <v>5877252</v>
      </c>
      <c r="J5960" s="11">
        <f t="shared" si="374"/>
        <v>5847865.7400000002</v>
      </c>
      <c r="K5960" s="11">
        <f t="shared" si="375"/>
        <v>0</v>
      </c>
    </row>
    <row r="5961" spans="1:11" s="11" customFormat="1">
      <c r="A5961" s="32">
        <v>2018</v>
      </c>
      <c r="B5961" s="32">
        <v>58266</v>
      </c>
      <c r="C5961" s="33" t="s">
        <v>563</v>
      </c>
      <c r="D5961" s="33" t="s">
        <v>564</v>
      </c>
      <c r="E5961" s="34">
        <v>26427</v>
      </c>
      <c r="F5961" s="35">
        <v>1.097</v>
      </c>
      <c r="G5961" s="34">
        <v>191.1</v>
      </c>
      <c r="H5961" s="14">
        <f t="shared" si="372"/>
        <v>55400.690708999995</v>
      </c>
      <c r="I5961" s="11">
        <f t="shared" si="373"/>
        <v>26427</v>
      </c>
      <c r="J5961" s="11">
        <f t="shared" si="374"/>
        <v>28990.418999999998</v>
      </c>
      <c r="K5961" s="11">
        <f t="shared" si="375"/>
        <v>0</v>
      </c>
    </row>
    <row r="5962" spans="1:11" s="11" customFormat="1">
      <c r="A5962" s="32">
        <v>2018</v>
      </c>
      <c r="B5962" s="32">
        <v>58266</v>
      </c>
      <c r="C5962" s="33" t="s">
        <v>563</v>
      </c>
      <c r="D5962" s="33" t="s">
        <v>564</v>
      </c>
      <c r="E5962" s="34">
        <v>12074</v>
      </c>
      <c r="F5962" s="35">
        <v>1.097</v>
      </c>
      <c r="G5962" s="34">
        <v>133.69999999999999</v>
      </c>
      <c r="H5962" s="14">
        <f t="shared" si="372"/>
        <v>17708.802985999999</v>
      </c>
      <c r="I5962" s="11">
        <f t="shared" si="373"/>
        <v>12074</v>
      </c>
      <c r="J5962" s="11">
        <f t="shared" si="374"/>
        <v>13245.178</v>
      </c>
      <c r="K5962" s="11">
        <f t="shared" si="375"/>
        <v>0</v>
      </c>
    </row>
    <row r="5963" spans="1:11" s="11" customFormat="1">
      <c r="A5963" s="32">
        <v>2018</v>
      </c>
      <c r="B5963" s="32">
        <v>58266</v>
      </c>
      <c r="C5963" s="33" t="s">
        <v>563</v>
      </c>
      <c r="D5963" s="33" t="s">
        <v>564</v>
      </c>
      <c r="E5963" s="34">
        <v>29492</v>
      </c>
      <c r="F5963" s="35">
        <v>1.097</v>
      </c>
      <c r="G5963" s="34">
        <v>215.9</v>
      </c>
      <c r="H5963" s="14">
        <f t="shared" si="372"/>
        <v>69849.531116000013</v>
      </c>
      <c r="I5963" s="11">
        <f t="shared" si="373"/>
        <v>29492</v>
      </c>
      <c r="J5963" s="11">
        <f t="shared" si="374"/>
        <v>32352.723999999998</v>
      </c>
      <c r="K5963" s="11">
        <f t="shared" si="375"/>
        <v>0</v>
      </c>
    </row>
    <row r="5964" spans="1:11" s="11" customFormat="1">
      <c r="A5964" s="32">
        <v>2018</v>
      </c>
      <c r="B5964" s="32">
        <v>58420</v>
      </c>
      <c r="C5964" s="33" t="s">
        <v>563</v>
      </c>
      <c r="D5964" s="33" t="s">
        <v>564</v>
      </c>
      <c r="E5964" s="34">
        <v>3258125</v>
      </c>
      <c r="F5964" s="35">
        <v>1.028</v>
      </c>
      <c r="G5964" s="34" t="s">
        <v>364</v>
      </c>
      <c r="H5964" s="14" t="str">
        <f t="shared" si="372"/>
        <v/>
      </c>
      <c r="I5964" s="11" t="str">
        <f t="shared" si="373"/>
        <v/>
      </c>
      <c r="J5964" s="11" t="str">
        <f t="shared" si="374"/>
        <v/>
      </c>
      <c r="K5964" s="11">
        <f t="shared" si="375"/>
        <v>0</v>
      </c>
    </row>
    <row r="5965" spans="1:11" s="11" customFormat="1">
      <c r="A5965" s="32">
        <v>2018</v>
      </c>
      <c r="B5965" s="32">
        <v>58426</v>
      </c>
      <c r="C5965" s="33" t="s">
        <v>563</v>
      </c>
      <c r="D5965" s="33" t="s">
        <v>564</v>
      </c>
      <c r="E5965" s="34">
        <v>3284219</v>
      </c>
      <c r="F5965" s="35">
        <v>1.02</v>
      </c>
      <c r="G5965" s="34" t="s">
        <v>364</v>
      </c>
      <c r="H5965" s="14" t="str">
        <f t="shared" si="372"/>
        <v/>
      </c>
      <c r="I5965" s="11" t="str">
        <f t="shared" si="373"/>
        <v/>
      </c>
      <c r="J5965" s="11" t="str">
        <f t="shared" si="374"/>
        <v/>
      </c>
      <c r="K5965" s="11">
        <f t="shared" si="375"/>
        <v>0</v>
      </c>
    </row>
    <row r="5966" spans="1:11" s="11" customFormat="1">
      <c r="A5966" s="32">
        <v>2018</v>
      </c>
      <c r="B5966" s="32">
        <v>58471</v>
      </c>
      <c r="C5966" s="33" t="s">
        <v>563</v>
      </c>
      <c r="D5966" s="33" t="s">
        <v>564</v>
      </c>
      <c r="E5966" s="34">
        <v>350669</v>
      </c>
      <c r="F5966" s="35">
        <v>1.03</v>
      </c>
      <c r="G5966" s="34" t="s">
        <v>364</v>
      </c>
      <c r="H5966" s="14" t="str">
        <f t="shared" si="372"/>
        <v/>
      </c>
      <c r="I5966" s="11" t="str">
        <f t="shared" si="373"/>
        <v/>
      </c>
      <c r="J5966" s="11" t="str">
        <f t="shared" si="374"/>
        <v/>
      </c>
      <c r="K5966" s="11">
        <f t="shared" si="375"/>
        <v>0</v>
      </c>
    </row>
    <row r="5967" spans="1:11" s="11" customFormat="1">
      <c r="A5967" s="32">
        <v>2018</v>
      </c>
      <c r="B5967" s="32">
        <v>58503</v>
      </c>
      <c r="C5967" s="33" t="s">
        <v>563</v>
      </c>
      <c r="D5967" s="33" t="s">
        <v>564</v>
      </c>
      <c r="E5967" s="34">
        <v>1666980</v>
      </c>
      <c r="F5967" s="35">
        <v>1.0449999999999999</v>
      </c>
      <c r="G5967" s="34">
        <v>116.9</v>
      </c>
      <c r="H5967" s="14">
        <f t="shared" si="372"/>
        <v>2036391.1029000001</v>
      </c>
      <c r="I5967" s="11">
        <f t="shared" si="373"/>
        <v>1666980</v>
      </c>
      <c r="J5967" s="11">
        <f t="shared" si="374"/>
        <v>1741994.0999999999</v>
      </c>
      <c r="K5967" s="11">
        <f t="shared" si="375"/>
        <v>0</v>
      </c>
    </row>
    <row r="5968" spans="1:11" s="11" customFormat="1">
      <c r="A5968" s="32">
        <v>2018</v>
      </c>
      <c r="B5968" s="32">
        <v>58557</v>
      </c>
      <c r="C5968" s="33" t="s">
        <v>563</v>
      </c>
      <c r="D5968" s="33" t="s">
        <v>564</v>
      </c>
      <c r="E5968" s="34">
        <v>1532</v>
      </c>
      <c r="F5968" s="35">
        <v>1.0249999999999999</v>
      </c>
      <c r="G5968" s="34">
        <v>9332.2999999999993</v>
      </c>
      <c r="H5968" s="14">
        <f t="shared" si="372"/>
        <v>146545.10689999998</v>
      </c>
      <c r="I5968" s="11">
        <f t="shared" si="373"/>
        <v>1532</v>
      </c>
      <c r="J5968" s="11">
        <f t="shared" si="374"/>
        <v>1570.3</v>
      </c>
      <c r="K5968" s="11">
        <f t="shared" si="375"/>
        <v>0</v>
      </c>
    </row>
    <row r="5969" spans="1:11" s="11" customFormat="1">
      <c r="A5969" s="32">
        <v>2018</v>
      </c>
      <c r="B5969" s="32">
        <v>58557</v>
      </c>
      <c r="C5969" s="33" t="s">
        <v>563</v>
      </c>
      <c r="D5969" s="33" t="s">
        <v>564</v>
      </c>
      <c r="E5969" s="34">
        <v>126304</v>
      </c>
      <c r="F5969" s="35">
        <v>1.0609999999999999</v>
      </c>
      <c r="G5969" s="34">
        <v>452.1</v>
      </c>
      <c r="H5969" s="14">
        <f t="shared" si="372"/>
        <v>605852.62742399995</v>
      </c>
      <c r="I5969" s="11">
        <f t="shared" si="373"/>
        <v>126304</v>
      </c>
      <c r="J5969" s="11">
        <f t="shared" si="374"/>
        <v>134008.54399999999</v>
      </c>
      <c r="K5969" s="11">
        <f t="shared" si="375"/>
        <v>0</v>
      </c>
    </row>
    <row r="5970" spans="1:11" s="11" customFormat="1">
      <c r="A5970" s="32">
        <v>2018</v>
      </c>
      <c r="B5970" s="32">
        <v>58562</v>
      </c>
      <c r="C5970" s="33" t="s">
        <v>563</v>
      </c>
      <c r="D5970" s="33" t="s">
        <v>564</v>
      </c>
      <c r="E5970" s="34">
        <v>829</v>
      </c>
      <c r="F5970" s="35">
        <v>1.052</v>
      </c>
      <c r="G5970" s="34">
        <v>201.5</v>
      </c>
      <c r="H5970" s="14">
        <f t="shared" si="372"/>
        <v>1757.2976200000003</v>
      </c>
      <c r="I5970" s="11">
        <f t="shared" si="373"/>
        <v>829</v>
      </c>
      <c r="J5970" s="11">
        <f t="shared" si="374"/>
        <v>872.10800000000006</v>
      </c>
      <c r="K5970" s="11">
        <f t="shared" si="375"/>
        <v>0</v>
      </c>
    </row>
    <row r="5971" spans="1:11" s="11" customFormat="1">
      <c r="A5971" s="32">
        <v>2018</v>
      </c>
      <c r="B5971" s="32">
        <v>58562</v>
      </c>
      <c r="C5971" s="33" t="s">
        <v>563</v>
      </c>
      <c r="D5971" s="33" t="s">
        <v>564</v>
      </c>
      <c r="E5971" s="34">
        <v>2888</v>
      </c>
      <c r="F5971" s="35">
        <v>1.052</v>
      </c>
      <c r="G5971" s="34">
        <v>238.4</v>
      </c>
      <c r="H5971" s="14">
        <f t="shared" si="372"/>
        <v>7243.0115839999999</v>
      </c>
      <c r="I5971" s="11">
        <f t="shared" si="373"/>
        <v>2888</v>
      </c>
      <c r="J5971" s="11">
        <f t="shared" si="374"/>
        <v>3038.1759999999999</v>
      </c>
      <c r="K5971" s="11">
        <f t="shared" si="375"/>
        <v>0</v>
      </c>
    </row>
    <row r="5972" spans="1:11" s="11" customFormat="1">
      <c r="A5972" s="32">
        <v>2018</v>
      </c>
      <c r="B5972" s="32">
        <v>58562</v>
      </c>
      <c r="C5972" s="33" t="s">
        <v>563</v>
      </c>
      <c r="D5972" s="33" t="s">
        <v>564</v>
      </c>
      <c r="E5972" s="34">
        <v>4427</v>
      </c>
      <c r="F5972" s="35">
        <v>1.052</v>
      </c>
      <c r="G5972" s="34">
        <v>221.8</v>
      </c>
      <c r="H5972" s="14">
        <f t="shared" si="372"/>
        <v>10329.678472</v>
      </c>
      <c r="I5972" s="11">
        <f t="shared" si="373"/>
        <v>4427</v>
      </c>
      <c r="J5972" s="11">
        <f t="shared" si="374"/>
        <v>4657.2040000000006</v>
      </c>
      <c r="K5972" s="11">
        <f t="shared" si="375"/>
        <v>0</v>
      </c>
    </row>
    <row r="5973" spans="1:11" s="11" customFormat="1">
      <c r="A5973" s="32">
        <v>2018</v>
      </c>
      <c r="B5973" s="32">
        <v>58562</v>
      </c>
      <c r="C5973" s="33" t="s">
        <v>563</v>
      </c>
      <c r="D5973" s="33" t="s">
        <v>564</v>
      </c>
      <c r="E5973" s="34">
        <v>47133</v>
      </c>
      <c r="F5973" s="35">
        <v>1.052</v>
      </c>
      <c r="G5973" s="34">
        <v>238.9</v>
      </c>
      <c r="H5973" s="14">
        <f t="shared" si="372"/>
        <v>118455.97532400001</v>
      </c>
      <c r="I5973" s="11">
        <f t="shared" si="373"/>
        <v>47133</v>
      </c>
      <c r="J5973" s="11">
        <f t="shared" si="374"/>
        <v>49583.916000000005</v>
      </c>
      <c r="K5973" s="11">
        <f t="shared" si="375"/>
        <v>0</v>
      </c>
    </row>
    <row r="5974" spans="1:11" s="11" customFormat="1">
      <c r="A5974" s="32">
        <v>2018</v>
      </c>
      <c r="B5974" s="32">
        <v>58562</v>
      </c>
      <c r="C5974" s="33" t="s">
        <v>563</v>
      </c>
      <c r="D5974" s="33" t="s">
        <v>564</v>
      </c>
      <c r="E5974" s="34">
        <v>56870</v>
      </c>
      <c r="F5974" s="35">
        <v>1.052</v>
      </c>
      <c r="G5974" s="34">
        <v>247.3</v>
      </c>
      <c r="H5974" s="14">
        <f t="shared" si="372"/>
        <v>147952.76452000003</v>
      </c>
      <c r="I5974" s="11">
        <f t="shared" si="373"/>
        <v>56870</v>
      </c>
      <c r="J5974" s="11">
        <f t="shared" si="374"/>
        <v>59827.240000000005</v>
      </c>
      <c r="K5974" s="11">
        <f t="shared" si="375"/>
        <v>0</v>
      </c>
    </row>
    <row r="5975" spans="1:11" s="11" customFormat="1">
      <c r="A5975" s="32">
        <v>2018</v>
      </c>
      <c r="B5975" s="32">
        <v>58562</v>
      </c>
      <c r="C5975" s="33" t="s">
        <v>563</v>
      </c>
      <c r="D5975" s="33" t="s">
        <v>564</v>
      </c>
      <c r="E5975" s="34">
        <v>61130</v>
      </c>
      <c r="F5975" s="35">
        <v>1.052</v>
      </c>
      <c r="G5975" s="34">
        <v>244.2</v>
      </c>
      <c r="H5975" s="14">
        <f t="shared" si="372"/>
        <v>157041.99192</v>
      </c>
      <c r="I5975" s="11">
        <f t="shared" si="373"/>
        <v>61130</v>
      </c>
      <c r="J5975" s="11">
        <f t="shared" si="374"/>
        <v>64308.76</v>
      </c>
      <c r="K5975" s="11">
        <f t="shared" si="375"/>
        <v>0</v>
      </c>
    </row>
    <row r="5976" spans="1:11" s="11" customFormat="1">
      <c r="A5976" s="32">
        <v>2018</v>
      </c>
      <c r="B5976" s="32">
        <v>58562</v>
      </c>
      <c r="C5976" s="33" t="s">
        <v>563</v>
      </c>
      <c r="D5976" s="33" t="s">
        <v>564</v>
      </c>
      <c r="E5976" s="34">
        <v>61585</v>
      </c>
      <c r="F5976" s="35">
        <v>1.052</v>
      </c>
      <c r="G5976" s="34">
        <v>233.2</v>
      </c>
      <c r="H5976" s="14">
        <f t="shared" si="372"/>
        <v>151084.26343999998</v>
      </c>
      <c r="I5976" s="11">
        <f t="shared" si="373"/>
        <v>61585</v>
      </c>
      <c r="J5976" s="11">
        <f t="shared" si="374"/>
        <v>64787.420000000006</v>
      </c>
      <c r="K5976" s="11">
        <f t="shared" si="375"/>
        <v>0</v>
      </c>
    </row>
    <row r="5977" spans="1:11" s="11" customFormat="1">
      <c r="A5977" s="32">
        <v>2018</v>
      </c>
      <c r="B5977" s="32">
        <v>58562</v>
      </c>
      <c r="C5977" s="33" t="s">
        <v>563</v>
      </c>
      <c r="D5977" s="33" t="s">
        <v>564</v>
      </c>
      <c r="E5977" s="34">
        <v>67208</v>
      </c>
      <c r="F5977" s="35">
        <v>1.052</v>
      </c>
      <c r="G5977" s="34">
        <v>245.4</v>
      </c>
      <c r="H5977" s="14">
        <f t="shared" si="372"/>
        <v>173504.710464</v>
      </c>
      <c r="I5977" s="11">
        <f t="shared" si="373"/>
        <v>67208</v>
      </c>
      <c r="J5977" s="11">
        <f t="shared" si="374"/>
        <v>70702.816000000006</v>
      </c>
      <c r="K5977" s="11">
        <f t="shared" si="375"/>
        <v>0</v>
      </c>
    </row>
    <row r="5978" spans="1:11" s="11" customFormat="1">
      <c r="A5978" s="32">
        <v>2018</v>
      </c>
      <c r="B5978" s="32">
        <v>58562</v>
      </c>
      <c r="C5978" s="33" t="s">
        <v>563</v>
      </c>
      <c r="D5978" s="33" t="s">
        <v>564</v>
      </c>
      <c r="E5978" s="34">
        <v>81557</v>
      </c>
      <c r="F5978" s="35">
        <v>1.052</v>
      </c>
      <c r="G5978" s="34">
        <v>248.5</v>
      </c>
      <c r="H5978" s="14">
        <f t="shared" si="372"/>
        <v>213207.94054000001</v>
      </c>
      <c r="I5978" s="11">
        <f t="shared" si="373"/>
        <v>81557</v>
      </c>
      <c r="J5978" s="11">
        <f t="shared" si="374"/>
        <v>85797.964000000007</v>
      </c>
      <c r="K5978" s="11">
        <f t="shared" si="375"/>
        <v>0</v>
      </c>
    </row>
    <row r="5979" spans="1:11" s="11" customFormat="1">
      <c r="A5979" s="32">
        <v>2018</v>
      </c>
      <c r="B5979" s="32">
        <v>58562</v>
      </c>
      <c r="C5979" s="33" t="s">
        <v>563</v>
      </c>
      <c r="D5979" s="33" t="s">
        <v>564</v>
      </c>
      <c r="E5979" s="34">
        <v>98230</v>
      </c>
      <c r="F5979" s="35">
        <v>1.052</v>
      </c>
      <c r="G5979" s="34">
        <v>223.5</v>
      </c>
      <c r="H5979" s="14">
        <f t="shared" si="372"/>
        <v>230960.3406</v>
      </c>
      <c r="I5979" s="11">
        <f t="shared" si="373"/>
        <v>98230</v>
      </c>
      <c r="J5979" s="11">
        <f t="shared" si="374"/>
        <v>103337.96</v>
      </c>
      <c r="K5979" s="11">
        <f t="shared" si="375"/>
        <v>0</v>
      </c>
    </row>
    <row r="5980" spans="1:11" s="11" customFormat="1">
      <c r="A5980" s="32">
        <v>2018</v>
      </c>
      <c r="B5980" s="32">
        <v>58562</v>
      </c>
      <c r="C5980" s="33" t="s">
        <v>563</v>
      </c>
      <c r="D5980" s="33" t="s">
        <v>564</v>
      </c>
      <c r="E5980" s="34">
        <v>33432</v>
      </c>
      <c r="F5980" s="35">
        <v>1.052</v>
      </c>
      <c r="G5980" s="34">
        <v>255.1</v>
      </c>
      <c r="H5980" s="14">
        <f t="shared" si="372"/>
        <v>89719.853664000009</v>
      </c>
      <c r="I5980" s="11">
        <f t="shared" si="373"/>
        <v>33432</v>
      </c>
      <c r="J5980" s="11">
        <f t="shared" si="374"/>
        <v>35170.464</v>
      </c>
      <c r="K5980" s="11">
        <f t="shared" si="375"/>
        <v>0</v>
      </c>
    </row>
    <row r="5981" spans="1:11" s="11" customFormat="1">
      <c r="A5981" s="32">
        <v>2018</v>
      </c>
      <c r="B5981" s="32">
        <v>58562</v>
      </c>
      <c r="C5981" s="33" t="s">
        <v>563</v>
      </c>
      <c r="D5981" s="33" t="s">
        <v>564</v>
      </c>
      <c r="E5981" s="34">
        <v>117514</v>
      </c>
      <c r="F5981" s="35">
        <v>1.052</v>
      </c>
      <c r="G5981" s="34">
        <v>225.3</v>
      </c>
      <c r="H5981" s="14">
        <f t="shared" si="372"/>
        <v>278526.51218399999</v>
      </c>
      <c r="I5981" s="11">
        <f t="shared" si="373"/>
        <v>117514</v>
      </c>
      <c r="J5981" s="11">
        <f t="shared" si="374"/>
        <v>123624.728</v>
      </c>
      <c r="K5981" s="11">
        <f t="shared" si="375"/>
        <v>0</v>
      </c>
    </row>
    <row r="5982" spans="1:11" s="11" customFormat="1">
      <c r="A5982" s="32">
        <v>2018</v>
      </c>
      <c r="B5982" s="32">
        <v>58562</v>
      </c>
      <c r="C5982" s="33" t="s">
        <v>563</v>
      </c>
      <c r="D5982" s="33" t="s">
        <v>564</v>
      </c>
      <c r="E5982" s="34">
        <v>14099</v>
      </c>
      <c r="F5982" s="35">
        <v>1.052</v>
      </c>
      <c r="G5982" s="34">
        <v>241.6</v>
      </c>
      <c r="H5982" s="14">
        <f t="shared" si="372"/>
        <v>35834.469568</v>
      </c>
      <c r="I5982" s="11">
        <f t="shared" si="373"/>
        <v>14099</v>
      </c>
      <c r="J5982" s="11">
        <f t="shared" si="374"/>
        <v>14832.148000000001</v>
      </c>
      <c r="K5982" s="11">
        <f t="shared" si="375"/>
        <v>0</v>
      </c>
    </row>
    <row r="5983" spans="1:11" s="11" customFormat="1">
      <c r="A5983" s="32">
        <v>2018</v>
      </c>
      <c r="B5983" s="32">
        <v>58562</v>
      </c>
      <c r="C5983" s="33" t="s">
        <v>563</v>
      </c>
      <c r="D5983" s="33" t="s">
        <v>564</v>
      </c>
      <c r="E5983" s="34">
        <v>28565</v>
      </c>
      <c r="F5983" s="35">
        <v>1.052</v>
      </c>
      <c r="G5983" s="34">
        <v>196.6</v>
      </c>
      <c r="H5983" s="14">
        <f t="shared" si="372"/>
        <v>59079.047080000004</v>
      </c>
      <c r="I5983" s="11">
        <f t="shared" si="373"/>
        <v>28565</v>
      </c>
      <c r="J5983" s="11">
        <f t="shared" si="374"/>
        <v>30050.38</v>
      </c>
      <c r="K5983" s="11">
        <f t="shared" si="375"/>
        <v>0</v>
      </c>
    </row>
    <row r="5984" spans="1:11" s="11" customFormat="1">
      <c r="A5984" s="32">
        <v>2018</v>
      </c>
      <c r="B5984" s="32">
        <v>58697</v>
      </c>
      <c r="C5984" s="33" t="s">
        <v>563</v>
      </c>
      <c r="D5984" s="33" t="s">
        <v>564</v>
      </c>
      <c r="E5984" s="34">
        <v>30383</v>
      </c>
      <c r="F5984" s="35">
        <v>1.0269999999999999</v>
      </c>
      <c r="G5984" s="34">
        <v>584.20000000000005</v>
      </c>
      <c r="H5984" s="14">
        <f t="shared" si="372"/>
        <v>182289.918122</v>
      </c>
      <c r="I5984" s="11">
        <f t="shared" si="373"/>
        <v>30383</v>
      </c>
      <c r="J5984" s="11">
        <f t="shared" si="374"/>
        <v>31203.340999999997</v>
      </c>
      <c r="K5984" s="11">
        <f t="shared" si="375"/>
        <v>0</v>
      </c>
    </row>
    <row r="5985" spans="1:11" s="11" customFormat="1">
      <c r="A5985" s="32">
        <v>2018</v>
      </c>
      <c r="B5985" s="32">
        <v>58697</v>
      </c>
      <c r="C5985" s="33" t="s">
        <v>563</v>
      </c>
      <c r="D5985" s="33" t="s">
        <v>564</v>
      </c>
      <c r="E5985" s="34">
        <v>76095</v>
      </c>
      <c r="F5985" s="35">
        <v>1.0269999999999999</v>
      </c>
      <c r="G5985" s="34">
        <v>584.20000000000005</v>
      </c>
      <c r="H5985" s="14">
        <f t="shared" si="372"/>
        <v>456549.75873</v>
      </c>
      <c r="I5985" s="11">
        <f t="shared" si="373"/>
        <v>76095</v>
      </c>
      <c r="J5985" s="11">
        <f t="shared" si="374"/>
        <v>78149.564999999988</v>
      </c>
      <c r="K5985" s="11">
        <f t="shared" si="375"/>
        <v>0</v>
      </c>
    </row>
    <row r="5986" spans="1:11" s="11" customFormat="1">
      <c r="A5986" s="32">
        <v>2018</v>
      </c>
      <c r="B5986" s="32">
        <v>58697</v>
      </c>
      <c r="C5986" s="33" t="s">
        <v>563</v>
      </c>
      <c r="D5986" s="33" t="s">
        <v>564</v>
      </c>
      <c r="E5986" s="34">
        <v>184120</v>
      </c>
      <c r="F5986" s="35">
        <v>1.0269999999999999</v>
      </c>
      <c r="G5986" s="34">
        <v>545.20000000000005</v>
      </c>
      <c r="H5986" s="14">
        <f t="shared" si="372"/>
        <v>1030925.4404800001</v>
      </c>
      <c r="I5986" s="11">
        <f t="shared" si="373"/>
        <v>184120</v>
      </c>
      <c r="J5986" s="11">
        <f t="shared" si="374"/>
        <v>189091.24</v>
      </c>
      <c r="K5986" s="11">
        <f t="shared" si="375"/>
        <v>0</v>
      </c>
    </row>
    <row r="5987" spans="1:11" s="11" customFormat="1">
      <c r="A5987" s="32">
        <v>2018</v>
      </c>
      <c r="B5987" s="32">
        <v>58697</v>
      </c>
      <c r="C5987" s="33" t="s">
        <v>563</v>
      </c>
      <c r="D5987" s="33" t="s">
        <v>564</v>
      </c>
      <c r="E5987" s="34">
        <v>232772</v>
      </c>
      <c r="F5987" s="35">
        <v>1.0269999999999999</v>
      </c>
      <c r="G5987" s="34">
        <v>545.20000000000005</v>
      </c>
      <c r="H5987" s="14">
        <f t="shared" si="372"/>
        <v>1303337.9134880002</v>
      </c>
      <c r="I5987" s="11">
        <f t="shared" si="373"/>
        <v>232772</v>
      </c>
      <c r="J5987" s="11">
        <f t="shared" si="374"/>
        <v>239056.84399999998</v>
      </c>
      <c r="K5987" s="11">
        <f t="shared" si="375"/>
        <v>0</v>
      </c>
    </row>
    <row r="5988" spans="1:11" s="11" customFormat="1">
      <c r="A5988" s="32">
        <v>2018</v>
      </c>
      <c r="B5988" s="32">
        <v>58697</v>
      </c>
      <c r="C5988" s="33" t="s">
        <v>563</v>
      </c>
      <c r="D5988" s="33" t="s">
        <v>564</v>
      </c>
      <c r="E5988" s="34">
        <v>234400</v>
      </c>
      <c r="F5988" s="35">
        <v>1.0269999999999999</v>
      </c>
      <c r="G5988" s="34">
        <v>545.20000000000005</v>
      </c>
      <c r="H5988" s="14">
        <f t="shared" si="372"/>
        <v>1312453.4176</v>
      </c>
      <c r="I5988" s="11">
        <f t="shared" si="373"/>
        <v>234400</v>
      </c>
      <c r="J5988" s="11">
        <f t="shared" si="374"/>
        <v>240728.8</v>
      </c>
      <c r="K5988" s="11">
        <f t="shared" si="375"/>
        <v>0</v>
      </c>
    </row>
    <row r="5989" spans="1:11" s="11" customFormat="1">
      <c r="A5989" s="32">
        <v>2018</v>
      </c>
      <c r="B5989" s="32">
        <v>58697</v>
      </c>
      <c r="C5989" s="33" t="s">
        <v>563</v>
      </c>
      <c r="D5989" s="33" t="s">
        <v>564</v>
      </c>
      <c r="E5989" s="34">
        <v>393187</v>
      </c>
      <c r="F5989" s="35">
        <v>1.0269999999999999</v>
      </c>
      <c r="G5989" s="34">
        <v>545.20000000000005</v>
      </c>
      <c r="H5989" s="14">
        <f t="shared" si="372"/>
        <v>2201534.223148</v>
      </c>
      <c r="I5989" s="11">
        <f t="shared" si="373"/>
        <v>393187</v>
      </c>
      <c r="J5989" s="11">
        <f t="shared" si="374"/>
        <v>403803.04899999994</v>
      </c>
      <c r="K5989" s="11">
        <f t="shared" si="375"/>
        <v>0</v>
      </c>
    </row>
    <row r="5990" spans="1:11" s="11" customFormat="1">
      <c r="A5990" s="32">
        <v>2018</v>
      </c>
      <c r="B5990" s="32">
        <v>58697</v>
      </c>
      <c r="C5990" s="33" t="s">
        <v>563</v>
      </c>
      <c r="D5990" s="33" t="s">
        <v>564</v>
      </c>
      <c r="E5990" s="34">
        <v>292336</v>
      </c>
      <c r="F5990" s="35">
        <v>1.0269999999999999</v>
      </c>
      <c r="G5990" s="34">
        <v>545.20000000000005</v>
      </c>
      <c r="H5990" s="14">
        <f t="shared" si="372"/>
        <v>1636848.9005440001</v>
      </c>
      <c r="I5990" s="11">
        <f t="shared" si="373"/>
        <v>292336</v>
      </c>
      <c r="J5990" s="11">
        <f t="shared" si="374"/>
        <v>300229.07199999999</v>
      </c>
      <c r="K5990" s="11">
        <f t="shared" si="375"/>
        <v>0</v>
      </c>
    </row>
    <row r="5991" spans="1:11" s="11" customFormat="1">
      <c r="A5991" s="32">
        <v>2018</v>
      </c>
      <c r="B5991" s="32">
        <v>58697</v>
      </c>
      <c r="C5991" s="33" t="s">
        <v>563</v>
      </c>
      <c r="D5991" s="33" t="s">
        <v>564</v>
      </c>
      <c r="E5991" s="34">
        <v>296321</v>
      </c>
      <c r="F5991" s="35">
        <v>1.0269999999999999</v>
      </c>
      <c r="G5991" s="34">
        <v>545.20000000000005</v>
      </c>
      <c r="H5991" s="14">
        <f t="shared" si="372"/>
        <v>1659161.7284840001</v>
      </c>
      <c r="I5991" s="11">
        <f t="shared" si="373"/>
        <v>296321</v>
      </c>
      <c r="J5991" s="11">
        <f t="shared" si="374"/>
        <v>304321.66699999996</v>
      </c>
      <c r="K5991" s="11">
        <f t="shared" si="375"/>
        <v>0</v>
      </c>
    </row>
    <row r="5992" spans="1:11" s="11" customFormat="1">
      <c r="A5992" s="32">
        <v>2018</v>
      </c>
      <c r="B5992" s="32">
        <v>58697</v>
      </c>
      <c r="C5992" s="33" t="s">
        <v>563</v>
      </c>
      <c r="D5992" s="33" t="s">
        <v>564</v>
      </c>
      <c r="E5992" s="34">
        <v>329462</v>
      </c>
      <c r="F5992" s="35">
        <v>1.0269999999999999</v>
      </c>
      <c r="G5992" s="34">
        <v>545.20000000000005</v>
      </c>
      <c r="H5992" s="14">
        <f t="shared" si="372"/>
        <v>1844724.9482480001</v>
      </c>
      <c r="I5992" s="11">
        <f t="shared" si="373"/>
        <v>329462</v>
      </c>
      <c r="J5992" s="11">
        <f t="shared" si="374"/>
        <v>338357.47399999999</v>
      </c>
      <c r="K5992" s="11">
        <f t="shared" si="375"/>
        <v>0</v>
      </c>
    </row>
    <row r="5993" spans="1:11" s="11" customFormat="1">
      <c r="A5993" s="32">
        <v>2018</v>
      </c>
      <c r="B5993" s="32">
        <v>58697</v>
      </c>
      <c r="C5993" s="33" t="s">
        <v>563</v>
      </c>
      <c r="D5993" s="33" t="s">
        <v>564</v>
      </c>
      <c r="E5993" s="34">
        <v>334010</v>
      </c>
      <c r="F5993" s="35">
        <v>1.0269999999999999</v>
      </c>
      <c r="G5993" s="34">
        <v>545.20000000000005</v>
      </c>
      <c r="H5993" s="14">
        <f t="shared" si="372"/>
        <v>1870190.1280400001</v>
      </c>
      <c r="I5993" s="11">
        <f t="shared" si="373"/>
        <v>334010</v>
      </c>
      <c r="J5993" s="11">
        <f t="shared" si="374"/>
        <v>343028.26999999996</v>
      </c>
      <c r="K5993" s="11">
        <f t="shared" si="375"/>
        <v>0</v>
      </c>
    </row>
    <row r="5994" spans="1:11" s="11" customFormat="1">
      <c r="A5994" s="32">
        <v>2018</v>
      </c>
      <c r="B5994" s="32">
        <v>58697</v>
      </c>
      <c r="C5994" s="33" t="s">
        <v>563</v>
      </c>
      <c r="D5994" s="33" t="s">
        <v>564</v>
      </c>
      <c r="E5994" s="34">
        <v>273691</v>
      </c>
      <c r="F5994" s="35">
        <v>1.0269999999999999</v>
      </c>
      <c r="G5994" s="34">
        <v>545.20000000000005</v>
      </c>
      <c r="H5994" s="14">
        <f t="shared" si="372"/>
        <v>1532451.741964</v>
      </c>
      <c r="I5994" s="11">
        <f t="shared" si="373"/>
        <v>273691</v>
      </c>
      <c r="J5994" s="11">
        <f t="shared" si="374"/>
        <v>281080.65699999995</v>
      </c>
      <c r="K5994" s="11">
        <f t="shared" si="375"/>
        <v>0</v>
      </c>
    </row>
    <row r="5995" spans="1:11" s="11" customFormat="1">
      <c r="A5995" s="32">
        <v>2018</v>
      </c>
      <c r="B5995" s="32">
        <v>58835</v>
      </c>
      <c r="C5995" s="33" t="s">
        <v>563</v>
      </c>
      <c r="D5995" s="33" t="s">
        <v>564</v>
      </c>
      <c r="E5995" s="34">
        <v>417850</v>
      </c>
      <c r="F5995" s="35">
        <v>1.0389999999999999</v>
      </c>
      <c r="G5995" s="34">
        <v>214.9</v>
      </c>
      <c r="H5995" s="14">
        <f t="shared" si="372"/>
        <v>932980.07634999999</v>
      </c>
      <c r="I5995" s="11">
        <f t="shared" si="373"/>
        <v>417850</v>
      </c>
      <c r="J5995" s="11">
        <f t="shared" si="374"/>
        <v>434146.14999999997</v>
      </c>
      <c r="K5995" s="11">
        <f t="shared" si="375"/>
        <v>0</v>
      </c>
    </row>
    <row r="5996" spans="1:11" s="11" customFormat="1">
      <c r="A5996" s="32">
        <v>2018</v>
      </c>
      <c r="B5996" s="32">
        <v>59004</v>
      </c>
      <c r="C5996" s="33" t="s">
        <v>563</v>
      </c>
      <c r="D5996" s="33" t="s">
        <v>564</v>
      </c>
      <c r="E5996" s="34">
        <v>2860836</v>
      </c>
      <c r="F5996" s="35">
        <v>1.042</v>
      </c>
      <c r="G5996" s="34" t="s">
        <v>364</v>
      </c>
      <c r="H5996" s="14" t="str">
        <f t="shared" si="372"/>
        <v/>
      </c>
      <c r="I5996" s="11" t="str">
        <f t="shared" si="373"/>
        <v/>
      </c>
      <c r="J5996" s="11" t="str">
        <f t="shared" si="374"/>
        <v/>
      </c>
      <c r="K5996" s="11">
        <f t="shared" si="375"/>
        <v>0</v>
      </c>
    </row>
    <row r="5997" spans="1:11" s="11" customFormat="1">
      <c r="A5997" s="32">
        <v>2018</v>
      </c>
      <c r="B5997" s="32">
        <v>59391</v>
      </c>
      <c r="C5997" s="33" t="s">
        <v>563</v>
      </c>
      <c r="D5997" s="33" t="s">
        <v>564</v>
      </c>
      <c r="E5997" s="34">
        <v>146503</v>
      </c>
      <c r="F5997" s="35">
        <v>1.0229999999999999</v>
      </c>
      <c r="G5997" s="34">
        <v>825.7</v>
      </c>
      <c r="H5997" s="14">
        <f t="shared" si="372"/>
        <v>1237497.8022329998</v>
      </c>
      <c r="I5997" s="11">
        <f t="shared" si="373"/>
        <v>146503</v>
      </c>
      <c r="J5997" s="11">
        <f t="shared" si="374"/>
        <v>149872.56899999999</v>
      </c>
      <c r="K5997" s="11">
        <f t="shared" si="375"/>
        <v>0</v>
      </c>
    </row>
    <row r="5998" spans="1:11" s="11" customFormat="1">
      <c r="A5998" s="32">
        <v>2018</v>
      </c>
      <c r="B5998" s="32">
        <v>59764</v>
      </c>
      <c r="C5998" s="33" t="s">
        <v>563</v>
      </c>
      <c r="D5998" s="33" t="s">
        <v>564</v>
      </c>
      <c r="E5998" s="34">
        <v>2140902</v>
      </c>
      <c r="F5998" s="35">
        <v>1.071</v>
      </c>
      <c r="G5998" s="34" t="s">
        <v>364</v>
      </c>
      <c r="H5998" s="14" t="str">
        <f t="shared" si="372"/>
        <v/>
      </c>
      <c r="I5998" s="11" t="str">
        <f t="shared" si="373"/>
        <v/>
      </c>
      <c r="J5998" s="11" t="str">
        <f t="shared" si="374"/>
        <v/>
      </c>
      <c r="K5998" s="11">
        <f t="shared" si="375"/>
        <v>0</v>
      </c>
    </row>
    <row r="5999" spans="1:11" s="11" customFormat="1">
      <c r="A5999" s="32">
        <v>2018</v>
      </c>
      <c r="B5999" s="32">
        <v>59773</v>
      </c>
      <c r="C5999" s="33" t="s">
        <v>563</v>
      </c>
      <c r="D5999" s="33" t="s">
        <v>564</v>
      </c>
      <c r="E5999" s="34">
        <v>3183067</v>
      </c>
      <c r="F5999" s="35">
        <v>1.038</v>
      </c>
      <c r="G5999" s="34" t="s">
        <v>364</v>
      </c>
      <c r="H5999" s="14" t="str">
        <f t="shared" si="372"/>
        <v/>
      </c>
      <c r="I5999" s="11" t="str">
        <f t="shared" si="373"/>
        <v/>
      </c>
      <c r="J5999" s="11" t="str">
        <f t="shared" si="374"/>
        <v/>
      </c>
      <c r="K5999" s="11">
        <f t="shared" si="375"/>
        <v>0</v>
      </c>
    </row>
    <row r="6000" spans="1:11" s="11" customFormat="1">
      <c r="A6000" s="32">
        <v>2018</v>
      </c>
      <c r="B6000" s="32">
        <v>59784</v>
      </c>
      <c r="C6000" s="33" t="s">
        <v>563</v>
      </c>
      <c r="D6000" s="33" t="s">
        <v>564</v>
      </c>
      <c r="E6000" s="34">
        <v>1860020</v>
      </c>
      <c r="F6000" s="35">
        <v>1.0189999999999999</v>
      </c>
      <c r="G6000" s="34">
        <v>271</v>
      </c>
      <c r="H6000" s="14">
        <f t="shared" si="372"/>
        <v>5136426.6297999993</v>
      </c>
      <c r="I6000" s="11">
        <f t="shared" si="373"/>
        <v>1860020</v>
      </c>
      <c r="J6000" s="11">
        <f t="shared" si="374"/>
        <v>1895360.38</v>
      </c>
      <c r="K6000" s="11">
        <f t="shared" si="375"/>
        <v>0</v>
      </c>
    </row>
    <row r="6001" spans="1:11" s="11" customFormat="1">
      <c r="A6001" s="32">
        <v>2018</v>
      </c>
      <c r="B6001" s="32">
        <v>59812</v>
      </c>
      <c r="C6001" s="33" t="s">
        <v>563</v>
      </c>
      <c r="D6001" s="33" t="s">
        <v>564</v>
      </c>
      <c r="E6001" s="34">
        <v>3201981</v>
      </c>
      <c r="F6001" s="35">
        <v>1.0349999999999999</v>
      </c>
      <c r="G6001" s="34" t="s">
        <v>364</v>
      </c>
      <c r="H6001" s="14" t="str">
        <f t="shared" si="372"/>
        <v/>
      </c>
      <c r="I6001" s="11" t="str">
        <f t="shared" si="373"/>
        <v/>
      </c>
      <c r="J6001" s="11" t="str">
        <f t="shared" si="374"/>
        <v/>
      </c>
      <c r="K6001" s="11">
        <f t="shared" si="375"/>
        <v>0</v>
      </c>
    </row>
    <row r="6002" spans="1:11" s="11" customFormat="1">
      <c r="A6002" s="32">
        <v>2018</v>
      </c>
      <c r="B6002" s="32">
        <v>60122</v>
      </c>
      <c r="C6002" s="33" t="s">
        <v>563</v>
      </c>
      <c r="D6002" s="33" t="s">
        <v>564</v>
      </c>
      <c r="E6002" s="34">
        <v>3696752</v>
      </c>
      <c r="F6002" s="35">
        <v>1.0249999999999999</v>
      </c>
      <c r="G6002" s="34" t="s">
        <v>364</v>
      </c>
      <c r="H6002" s="14" t="str">
        <f t="shared" si="372"/>
        <v/>
      </c>
      <c r="I6002" s="11" t="str">
        <f t="shared" si="373"/>
        <v/>
      </c>
      <c r="J6002" s="11" t="str">
        <f t="shared" si="374"/>
        <v/>
      </c>
      <c r="K6002" s="11">
        <f t="shared" si="375"/>
        <v>0</v>
      </c>
    </row>
    <row r="6003" spans="1:11" s="11" customFormat="1">
      <c r="A6003" s="32">
        <v>2018</v>
      </c>
      <c r="B6003" s="32">
        <v>3</v>
      </c>
      <c r="C6003" s="33" t="s">
        <v>363</v>
      </c>
      <c r="D6003" s="33" t="s">
        <v>354</v>
      </c>
      <c r="E6003" s="34">
        <v>130099</v>
      </c>
      <c r="F6003" s="35">
        <v>17.754000000000001</v>
      </c>
      <c r="G6003" s="34">
        <v>245</v>
      </c>
      <c r="H6003" s="14">
        <f t="shared" si="372"/>
        <v>5658955.2327000014</v>
      </c>
      <c r="I6003" s="11">
        <f t="shared" si="373"/>
        <v>130099</v>
      </c>
      <c r="J6003" s="11">
        <f t="shared" si="374"/>
        <v>2309777.6460000002</v>
      </c>
      <c r="K6003" s="11">
        <f t="shared" si="375"/>
        <v>0</v>
      </c>
    </row>
    <row r="6004" spans="1:11" s="11" customFormat="1">
      <c r="A6004" s="32">
        <v>2018</v>
      </c>
      <c r="B6004" s="32">
        <v>3</v>
      </c>
      <c r="C6004" s="33" t="s">
        <v>353</v>
      </c>
      <c r="D6004" s="33" t="s">
        <v>354</v>
      </c>
      <c r="E6004" s="34">
        <v>122257</v>
      </c>
      <c r="F6004" s="35">
        <v>20.521999999999998</v>
      </c>
      <c r="G6004" s="34">
        <v>273.39999999999998</v>
      </c>
      <c r="H6004" s="14">
        <f t="shared" si="372"/>
        <v>6859491.5930359997</v>
      </c>
      <c r="I6004" s="11">
        <f t="shared" si="373"/>
        <v>122257</v>
      </c>
      <c r="J6004" s="11">
        <f t="shared" si="374"/>
        <v>2508958.1539999996</v>
      </c>
      <c r="K6004" s="11">
        <f t="shared" si="375"/>
        <v>0</v>
      </c>
    </row>
    <row r="6005" spans="1:11" s="11" customFormat="1">
      <c r="A6005" s="32">
        <v>2018</v>
      </c>
      <c r="B6005" s="32">
        <v>3</v>
      </c>
      <c r="C6005" s="33" t="s">
        <v>563</v>
      </c>
      <c r="D6005" s="33" t="s">
        <v>564</v>
      </c>
      <c r="E6005" s="34">
        <v>113031</v>
      </c>
      <c r="F6005" s="35">
        <v>1.026</v>
      </c>
      <c r="G6005" s="34">
        <v>935.6</v>
      </c>
      <c r="H6005" s="14">
        <f t="shared" si="372"/>
        <v>1085013.5049360001</v>
      </c>
      <c r="I6005" s="11">
        <f t="shared" si="373"/>
        <v>113031</v>
      </c>
      <c r="J6005" s="11">
        <f t="shared" si="374"/>
        <v>115969.806</v>
      </c>
      <c r="K6005" s="11">
        <f t="shared" si="375"/>
        <v>0</v>
      </c>
    </row>
    <row r="6006" spans="1:11" s="11" customFormat="1">
      <c r="A6006" s="32">
        <v>2018</v>
      </c>
      <c r="B6006" s="32">
        <v>3</v>
      </c>
      <c r="C6006" s="33" t="s">
        <v>563</v>
      </c>
      <c r="D6006" s="33" t="s">
        <v>564</v>
      </c>
      <c r="E6006" s="34">
        <v>3742551</v>
      </c>
      <c r="F6006" s="35">
        <v>1.016</v>
      </c>
      <c r="G6006" s="34">
        <v>297.39999999999998</v>
      </c>
      <c r="H6006" s="14">
        <f t="shared" si="372"/>
        <v>11308432.220783999</v>
      </c>
      <c r="I6006" s="11">
        <f t="shared" si="373"/>
        <v>3742551</v>
      </c>
      <c r="J6006" s="11">
        <f t="shared" si="374"/>
        <v>3802431.8160000001</v>
      </c>
      <c r="K6006" s="11">
        <f t="shared" si="375"/>
        <v>0</v>
      </c>
    </row>
    <row r="6007" spans="1:11" s="11" customFormat="1">
      <c r="A6007" s="32">
        <v>2018</v>
      </c>
      <c r="B6007" s="32">
        <v>7</v>
      </c>
      <c r="C6007" s="33" t="s">
        <v>563</v>
      </c>
      <c r="D6007" s="33" t="s">
        <v>564</v>
      </c>
      <c r="E6007" s="34">
        <v>275972</v>
      </c>
      <c r="F6007" s="35">
        <v>1.0229999999999999</v>
      </c>
      <c r="G6007" s="34">
        <v>289.8</v>
      </c>
      <c r="H6007" s="14">
        <f t="shared" si="372"/>
        <v>818161.49368800002</v>
      </c>
      <c r="I6007" s="11">
        <f t="shared" si="373"/>
        <v>275972</v>
      </c>
      <c r="J6007" s="11">
        <f t="shared" si="374"/>
        <v>282319.35599999997</v>
      </c>
      <c r="K6007" s="11">
        <f t="shared" si="375"/>
        <v>0</v>
      </c>
    </row>
    <row r="6008" spans="1:11" s="11" customFormat="1">
      <c r="A6008" s="32">
        <v>2018</v>
      </c>
      <c r="B6008" s="32">
        <v>8</v>
      </c>
      <c r="C6008" s="33" t="s">
        <v>565</v>
      </c>
      <c r="D6008" s="33" t="s">
        <v>566</v>
      </c>
      <c r="E6008" s="34">
        <v>1961</v>
      </c>
      <c r="F6008" s="35">
        <v>5.8</v>
      </c>
      <c r="G6008" s="34">
        <v>1467.6</v>
      </c>
      <c r="H6008" s="14">
        <f t="shared" si="372"/>
        <v>166921.88879999999</v>
      </c>
      <c r="I6008" s="11">
        <f t="shared" si="373"/>
        <v>1961</v>
      </c>
      <c r="J6008" s="11">
        <f t="shared" si="374"/>
        <v>11373.8</v>
      </c>
      <c r="K6008" s="11">
        <f t="shared" si="375"/>
        <v>0</v>
      </c>
    </row>
    <row r="6009" spans="1:11" s="11" customFormat="1">
      <c r="A6009" s="32">
        <v>2018</v>
      </c>
      <c r="B6009" s="32">
        <v>8</v>
      </c>
      <c r="C6009" s="33" t="s">
        <v>353</v>
      </c>
      <c r="D6009" s="33" t="s">
        <v>354</v>
      </c>
      <c r="E6009" s="34">
        <v>163376</v>
      </c>
      <c r="F6009" s="35">
        <v>23.442</v>
      </c>
      <c r="G6009" s="34">
        <v>397.3</v>
      </c>
      <c r="H6009" s="14">
        <f t="shared" si="372"/>
        <v>15216034.542816002</v>
      </c>
      <c r="I6009" s="11">
        <f t="shared" si="373"/>
        <v>163376</v>
      </c>
      <c r="J6009" s="11">
        <f t="shared" si="374"/>
        <v>3829860.1919999998</v>
      </c>
      <c r="K6009" s="11">
        <f t="shared" si="375"/>
        <v>0</v>
      </c>
    </row>
    <row r="6010" spans="1:11" s="11" customFormat="1">
      <c r="A6010" s="32">
        <v>2018</v>
      </c>
      <c r="B6010" s="32">
        <v>10</v>
      </c>
      <c r="C6010" s="33" t="s">
        <v>563</v>
      </c>
      <c r="D6010" s="33" t="s">
        <v>564</v>
      </c>
      <c r="E6010" s="34">
        <v>559795</v>
      </c>
      <c r="F6010" s="35">
        <v>1.032</v>
      </c>
      <c r="G6010" s="34">
        <v>287.10000000000002</v>
      </c>
      <c r="H6010" s="14">
        <f t="shared" si="372"/>
        <v>1658600.9312400003</v>
      </c>
      <c r="I6010" s="11">
        <f t="shared" si="373"/>
        <v>559795</v>
      </c>
      <c r="J6010" s="11">
        <f t="shared" si="374"/>
        <v>577708.44000000006</v>
      </c>
      <c r="K6010" s="11">
        <f t="shared" si="375"/>
        <v>0</v>
      </c>
    </row>
    <row r="6011" spans="1:11" s="11" customFormat="1">
      <c r="A6011" s="32">
        <v>2018</v>
      </c>
      <c r="B6011" s="32">
        <v>26</v>
      </c>
      <c r="C6011" s="33" t="s">
        <v>353</v>
      </c>
      <c r="D6011" s="33" t="s">
        <v>354</v>
      </c>
      <c r="E6011" s="34">
        <v>221879</v>
      </c>
      <c r="F6011" s="35">
        <v>23.706</v>
      </c>
      <c r="G6011" s="34">
        <v>234.1</v>
      </c>
      <c r="H6011" s="14">
        <f t="shared" si="372"/>
        <v>12313340.626733998</v>
      </c>
      <c r="I6011" s="11">
        <f t="shared" si="373"/>
        <v>221879</v>
      </c>
      <c r="J6011" s="11">
        <f t="shared" si="374"/>
        <v>5259863.574</v>
      </c>
      <c r="K6011" s="11">
        <f t="shared" si="375"/>
        <v>0</v>
      </c>
    </row>
    <row r="6012" spans="1:11" s="11" customFormat="1">
      <c r="A6012" s="32">
        <v>2018</v>
      </c>
      <c r="B6012" s="32">
        <v>26</v>
      </c>
      <c r="C6012" s="33" t="s">
        <v>563</v>
      </c>
      <c r="D6012" s="33" t="s">
        <v>564</v>
      </c>
      <c r="E6012" s="34">
        <v>2559958</v>
      </c>
      <c r="F6012" s="35">
        <v>1.0269999999999999</v>
      </c>
      <c r="G6012" s="34">
        <v>275.2</v>
      </c>
      <c r="H6012" s="14">
        <f t="shared" si="372"/>
        <v>7235219.5352319991</v>
      </c>
      <c r="I6012" s="11">
        <f t="shared" si="373"/>
        <v>2559958</v>
      </c>
      <c r="J6012" s="11">
        <f t="shared" si="374"/>
        <v>2629076.8659999999</v>
      </c>
      <c r="K6012" s="11">
        <f t="shared" si="375"/>
        <v>0</v>
      </c>
    </row>
    <row r="6013" spans="1:11" s="11" customFormat="1">
      <c r="A6013" s="32">
        <v>2018</v>
      </c>
      <c r="B6013" s="32">
        <v>47</v>
      </c>
      <c r="C6013" s="33" t="s">
        <v>563</v>
      </c>
      <c r="D6013" s="33" t="s">
        <v>564</v>
      </c>
      <c r="E6013" s="34">
        <v>66722</v>
      </c>
      <c r="F6013" s="35">
        <v>1</v>
      </c>
      <c r="G6013" s="34">
        <v>300.89999999999998</v>
      </c>
      <c r="H6013" s="14">
        <f t="shared" si="372"/>
        <v>200766.49799999999</v>
      </c>
      <c r="I6013" s="11">
        <f t="shared" si="373"/>
        <v>66722</v>
      </c>
      <c r="J6013" s="11">
        <f t="shared" si="374"/>
        <v>66722</v>
      </c>
      <c r="K6013" s="11">
        <f t="shared" si="375"/>
        <v>0</v>
      </c>
    </row>
    <row r="6014" spans="1:11" s="11" customFormat="1">
      <c r="A6014" s="32">
        <v>2018</v>
      </c>
      <c r="B6014" s="32">
        <v>54</v>
      </c>
      <c r="C6014" s="33" t="s">
        <v>563</v>
      </c>
      <c r="D6014" s="33" t="s">
        <v>564</v>
      </c>
      <c r="E6014" s="34">
        <v>57591</v>
      </c>
      <c r="F6014" s="35">
        <v>1.03</v>
      </c>
      <c r="G6014" s="34">
        <v>292</v>
      </c>
      <c r="H6014" s="14">
        <f t="shared" si="372"/>
        <v>173210.69159999999</v>
      </c>
      <c r="I6014" s="11">
        <f t="shared" si="373"/>
        <v>57591</v>
      </c>
      <c r="J6014" s="11">
        <f t="shared" si="374"/>
        <v>59318.73</v>
      </c>
      <c r="K6014" s="11">
        <f t="shared" si="375"/>
        <v>0</v>
      </c>
    </row>
    <row r="6015" spans="1:11" s="11" customFormat="1">
      <c r="A6015" s="32">
        <v>2018</v>
      </c>
      <c r="B6015" s="32">
        <v>56</v>
      </c>
      <c r="C6015" s="33" t="s">
        <v>353</v>
      </c>
      <c r="D6015" s="33" t="s">
        <v>354</v>
      </c>
      <c r="E6015" s="34">
        <v>12614</v>
      </c>
      <c r="F6015" s="35">
        <v>23.021999999999998</v>
      </c>
      <c r="G6015" s="34">
        <v>305.8</v>
      </c>
      <c r="H6015" s="14">
        <f t="shared" si="372"/>
        <v>888041.69546399999</v>
      </c>
      <c r="I6015" s="11">
        <f t="shared" si="373"/>
        <v>12614</v>
      </c>
      <c r="J6015" s="11">
        <f t="shared" si="374"/>
        <v>290399.50799999997</v>
      </c>
      <c r="K6015" s="11">
        <f t="shared" si="375"/>
        <v>0</v>
      </c>
    </row>
    <row r="6016" spans="1:11" s="11" customFormat="1">
      <c r="A6016" s="32">
        <v>2018</v>
      </c>
      <c r="B6016" s="32">
        <v>56</v>
      </c>
      <c r="C6016" s="33" t="s">
        <v>565</v>
      </c>
      <c r="D6016" s="33" t="s">
        <v>566</v>
      </c>
      <c r="E6016" s="34">
        <v>2178</v>
      </c>
      <c r="F6016" s="35">
        <v>5.5</v>
      </c>
      <c r="G6016" s="34">
        <v>1637.9</v>
      </c>
      <c r="H6016" s="14">
        <f t="shared" si="372"/>
        <v>196204.04100000003</v>
      </c>
      <c r="I6016" s="11">
        <f t="shared" si="373"/>
        <v>2178</v>
      </c>
      <c r="J6016" s="11">
        <f t="shared" si="374"/>
        <v>11979</v>
      </c>
      <c r="K6016" s="11">
        <f t="shared" si="375"/>
        <v>0</v>
      </c>
    </row>
    <row r="6017" spans="1:11" s="11" customFormat="1">
      <c r="A6017" s="32">
        <v>2018</v>
      </c>
      <c r="B6017" s="32">
        <v>59</v>
      </c>
      <c r="C6017" s="33" t="s">
        <v>363</v>
      </c>
      <c r="D6017" s="33" t="s">
        <v>354</v>
      </c>
      <c r="E6017" s="34">
        <v>25898</v>
      </c>
      <c r="F6017" s="35">
        <v>16.39</v>
      </c>
      <c r="G6017" s="34">
        <v>150.69999999999999</v>
      </c>
      <c r="H6017" s="14">
        <f t="shared" si="372"/>
        <v>639673.60754</v>
      </c>
      <c r="I6017" s="11">
        <f t="shared" si="373"/>
        <v>25898</v>
      </c>
      <c r="J6017" s="11">
        <f t="shared" si="374"/>
        <v>424468.22000000003</v>
      </c>
      <c r="K6017" s="11">
        <f t="shared" si="375"/>
        <v>0</v>
      </c>
    </row>
    <row r="6018" spans="1:11" s="11" customFormat="1">
      <c r="A6018" s="32">
        <v>2018</v>
      </c>
      <c r="B6018" s="32">
        <v>60</v>
      </c>
      <c r="C6018" s="33" t="s">
        <v>363</v>
      </c>
      <c r="D6018" s="33" t="s">
        <v>354</v>
      </c>
      <c r="E6018" s="34">
        <v>97423</v>
      </c>
      <c r="F6018" s="35">
        <v>16.321999999999999</v>
      </c>
      <c r="G6018" s="34">
        <v>116.1</v>
      </c>
      <c r="H6018" s="14">
        <f t="shared" si="372"/>
        <v>1846150.457166</v>
      </c>
      <c r="I6018" s="11">
        <f t="shared" si="373"/>
        <v>97423</v>
      </c>
      <c r="J6018" s="11">
        <f t="shared" si="374"/>
        <v>1590138.206</v>
      </c>
      <c r="K6018" s="11">
        <f t="shared" si="375"/>
        <v>0</v>
      </c>
    </row>
    <row r="6019" spans="1:11" s="11" customFormat="1">
      <c r="A6019" s="32">
        <v>2018</v>
      </c>
      <c r="B6019" s="32">
        <v>87</v>
      </c>
      <c r="C6019" s="33" t="s">
        <v>363</v>
      </c>
      <c r="D6019" s="33" t="s">
        <v>354</v>
      </c>
      <c r="E6019" s="34">
        <v>50077</v>
      </c>
      <c r="F6019" s="35">
        <v>18.440000000000001</v>
      </c>
      <c r="G6019" s="34">
        <v>230.3</v>
      </c>
      <c r="H6019" s="14">
        <f t="shared" si="372"/>
        <v>2126635.9836400002</v>
      </c>
      <c r="I6019" s="11">
        <f t="shared" si="373"/>
        <v>50077</v>
      </c>
      <c r="J6019" s="11">
        <f t="shared" si="374"/>
        <v>923419.88000000012</v>
      </c>
      <c r="K6019" s="11">
        <f t="shared" si="375"/>
        <v>0</v>
      </c>
    </row>
    <row r="6020" spans="1:11" s="11" customFormat="1">
      <c r="A6020" s="32">
        <v>2018</v>
      </c>
      <c r="B6020" s="32">
        <v>87</v>
      </c>
      <c r="C6020" s="33" t="s">
        <v>563</v>
      </c>
      <c r="D6020" s="33" t="s">
        <v>564</v>
      </c>
      <c r="E6020" s="34">
        <v>22387</v>
      </c>
      <c r="F6020" s="35">
        <v>1.026</v>
      </c>
      <c r="G6020" s="34">
        <v>255.1</v>
      </c>
      <c r="H6020" s="14">
        <f t="shared" si="372"/>
        <v>58594.077162000009</v>
      </c>
      <c r="I6020" s="11">
        <f t="shared" si="373"/>
        <v>22387</v>
      </c>
      <c r="J6020" s="11">
        <f t="shared" si="374"/>
        <v>22969.062000000002</v>
      </c>
      <c r="K6020" s="11">
        <f t="shared" si="375"/>
        <v>0</v>
      </c>
    </row>
    <row r="6021" spans="1:11" s="11" customFormat="1">
      <c r="A6021" s="32">
        <v>2018</v>
      </c>
      <c r="B6021" s="32">
        <v>96</v>
      </c>
      <c r="C6021" s="33" t="s">
        <v>563</v>
      </c>
      <c r="D6021" s="33" t="s">
        <v>564</v>
      </c>
      <c r="E6021" s="34">
        <v>64726</v>
      </c>
      <c r="F6021" s="35">
        <v>1</v>
      </c>
      <c r="G6021" s="34">
        <v>844.4</v>
      </c>
      <c r="H6021" s="14">
        <f t="shared" si="372"/>
        <v>546546.34399999992</v>
      </c>
      <c r="I6021" s="11">
        <f t="shared" si="373"/>
        <v>64726</v>
      </c>
      <c r="J6021" s="11">
        <f t="shared" si="374"/>
        <v>64726</v>
      </c>
      <c r="K6021" s="11">
        <f t="shared" si="375"/>
        <v>0</v>
      </c>
    </row>
    <row r="6022" spans="1:11" s="11" customFormat="1">
      <c r="A6022" s="32">
        <v>2018</v>
      </c>
      <c r="B6022" s="32">
        <v>108</v>
      </c>
      <c r="C6022" s="33" t="s">
        <v>563</v>
      </c>
      <c r="D6022" s="33" t="s">
        <v>564</v>
      </c>
      <c r="E6022" s="34">
        <v>464</v>
      </c>
      <c r="F6022" s="35">
        <v>1.115</v>
      </c>
      <c r="G6022" s="34">
        <v>272.10000000000002</v>
      </c>
      <c r="H6022" s="14">
        <f t="shared" ref="H6022:H6085" si="376">IF(I6022="","",G6022/100*F6022*E6022)</f>
        <v>1407.7365600000001</v>
      </c>
      <c r="I6022" s="11">
        <f t="shared" ref="I6022:I6085" si="377">IF(OR(G6022=".",F6022=".",E6022="."),"",E6022)</f>
        <v>464</v>
      </c>
      <c r="J6022" s="11">
        <f t="shared" ref="J6022:J6085" si="378">IF(I6022="","",F6022*I6022)</f>
        <v>517.36</v>
      </c>
      <c r="K6022" s="11">
        <f t="shared" ref="K6022:K6085" si="379">IF(C6022="LIG",1,0)</f>
        <v>0</v>
      </c>
    </row>
    <row r="6023" spans="1:11" s="11" customFormat="1">
      <c r="A6023" s="32">
        <v>2018</v>
      </c>
      <c r="B6023" s="32">
        <v>108</v>
      </c>
      <c r="C6023" s="33" t="s">
        <v>563</v>
      </c>
      <c r="D6023" s="33" t="s">
        <v>564</v>
      </c>
      <c r="E6023" s="34">
        <v>12704</v>
      </c>
      <c r="F6023" s="35">
        <v>1.115</v>
      </c>
      <c r="G6023" s="34">
        <v>276.89999999999998</v>
      </c>
      <c r="H6023" s="14">
        <f t="shared" si="376"/>
        <v>39222.774239999999</v>
      </c>
      <c r="I6023" s="11">
        <f t="shared" si="377"/>
        <v>12704</v>
      </c>
      <c r="J6023" s="11">
        <f t="shared" si="378"/>
        <v>14164.96</v>
      </c>
      <c r="K6023" s="11">
        <f t="shared" si="379"/>
        <v>0</v>
      </c>
    </row>
    <row r="6024" spans="1:11" s="11" customFormat="1">
      <c r="A6024" s="32">
        <v>2018</v>
      </c>
      <c r="B6024" s="32">
        <v>108</v>
      </c>
      <c r="C6024" s="33" t="s">
        <v>363</v>
      </c>
      <c r="D6024" s="33" t="s">
        <v>354</v>
      </c>
      <c r="E6024" s="34">
        <v>45043</v>
      </c>
      <c r="F6024" s="35">
        <v>17.681999999999999</v>
      </c>
      <c r="G6024" s="34">
        <v>155.30000000000001</v>
      </c>
      <c r="H6024" s="14">
        <f t="shared" si="376"/>
        <v>1236887.3562780002</v>
      </c>
      <c r="I6024" s="11">
        <f t="shared" si="377"/>
        <v>45043</v>
      </c>
      <c r="J6024" s="11">
        <f t="shared" si="378"/>
        <v>796450.32599999988</v>
      </c>
      <c r="K6024" s="11">
        <f t="shared" si="379"/>
        <v>0</v>
      </c>
    </row>
    <row r="6025" spans="1:11" s="11" customFormat="1">
      <c r="A6025" s="32">
        <v>2018</v>
      </c>
      <c r="B6025" s="32">
        <v>108</v>
      </c>
      <c r="C6025" s="33" t="s">
        <v>363</v>
      </c>
      <c r="D6025" s="33" t="s">
        <v>354</v>
      </c>
      <c r="E6025" s="34">
        <v>44930</v>
      </c>
      <c r="F6025" s="35">
        <v>17.134</v>
      </c>
      <c r="G6025" s="34">
        <v>126.4</v>
      </c>
      <c r="H6025" s="14">
        <f t="shared" si="376"/>
        <v>973065.90367999999</v>
      </c>
      <c r="I6025" s="11">
        <f t="shared" si="377"/>
        <v>44930</v>
      </c>
      <c r="J6025" s="11">
        <f t="shared" si="378"/>
        <v>769830.62</v>
      </c>
      <c r="K6025" s="11">
        <f t="shared" si="379"/>
        <v>0</v>
      </c>
    </row>
    <row r="6026" spans="1:11" s="11" customFormat="1">
      <c r="A6026" s="32">
        <v>2018</v>
      </c>
      <c r="B6026" s="32">
        <v>113</v>
      </c>
      <c r="C6026" s="33" t="s">
        <v>363</v>
      </c>
      <c r="D6026" s="33" t="s">
        <v>354</v>
      </c>
      <c r="E6026" s="34">
        <v>131040</v>
      </c>
      <c r="F6026" s="35">
        <v>18.489999999999998</v>
      </c>
      <c r="G6026" s="34">
        <v>222</v>
      </c>
      <c r="H6026" s="14">
        <f t="shared" si="376"/>
        <v>5378903.7120000003</v>
      </c>
      <c r="I6026" s="11">
        <f t="shared" si="377"/>
        <v>131040</v>
      </c>
      <c r="J6026" s="11">
        <f t="shared" si="378"/>
        <v>2422929.5999999996</v>
      </c>
      <c r="K6026" s="11">
        <f t="shared" si="379"/>
        <v>0</v>
      </c>
    </row>
    <row r="6027" spans="1:11" s="11" customFormat="1">
      <c r="A6027" s="32">
        <v>2018</v>
      </c>
      <c r="B6027" s="32">
        <v>113</v>
      </c>
      <c r="C6027" s="33" t="s">
        <v>565</v>
      </c>
      <c r="D6027" s="33" t="s">
        <v>566</v>
      </c>
      <c r="E6027" s="34">
        <v>347</v>
      </c>
      <c r="F6027" s="35">
        <v>5.43</v>
      </c>
      <c r="G6027" s="34">
        <v>1653.2</v>
      </c>
      <c r="H6027" s="14">
        <f t="shared" si="376"/>
        <v>31149.759720000002</v>
      </c>
      <c r="I6027" s="11">
        <f t="shared" si="377"/>
        <v>347</v>
      </c>
      <c r="J6027" s="11">
        <f t="shared" si="378"/>
        <v>1884.2099999999998</v>
      </c>
      <c r="K6027" s="11">
        <f t="shared" si="379"/>
        <v>0</v>
      </c>
    </row>
    <row r="6028" spans="1:11" s="11" customFormat="1">
      <c r="A6028" s="32">
        <v>2018</v>
      </c>
      <c r="B6028" s="32">
        <v>113</v>
      </c>
      <c r="C6028" s="33" t="s">
        <v>563</v>
      </c>
      <c r="D6028" s="33" t="s">
        <v>564</v>
      </c>
      <c r="E6028" s="34">
        <v>23</v>
      </c>
      <c r="F6028" s="35">
        <v>0.86</v>
      </c>
      <c r="G6028" s="34">
        <v>2740</v>
      </c>
      <c r="H6028" s="14">
        <f t="shared" si="376"/>
        <v>541.97199999999998</v>
      </c>
      <c r="I6028" s="11">
        <f t="shared" si="377"/>
        <v>23</v>
      </c>
      <c r="J6028" s="11">
        <f t="shared" si="378"/>
        <v>19.78</v>
      </c>
      <c r="K6028" s="11">
        <f t="shared" si="379"/>
        <v>0</v>
      </c>
    </row>
    <row r="6029" spans="1:11" s="11" customFormat="1">
      <c r="A6029" s="32">
        <v>2018</v>
      </c>
      <c r="B6029" s="32">
        <v>116</v>
      </c>
      <c r="C6029" s="33" t="s">
        <v>563</v>
      </c>
      <c r="D6029" s="33" t="s">
        <v>564</v>
      </c>
      <c r="E6029" s="34">
        <v>181559</v>
      </c>
      <c r="F6029" s="35">
        <v>1.0489999999999999</v>
      </c>
      <c r="G6029" s="34">
        <v>309.60000000000002</v>
      </c>
      <c r="H6029" s="14">
        <f t="shared" si="376"/>
        <v>589649.8905359999</v>
      </c>
      <c r="I6029" s="11">
        <f t="shared" si="377"/>
        <v>181559</v>
      </c>
      <c r="J6029" s="11">
        <f t="shared" si="378"/>
        <v>190455.39099999997</v>
      </c>
      <c r="K6029" s="11">
        <f t="shared" si="379"/>
        <v>0</v>
      </c>
    </row>
    <row r="6030" spans="1:11" s="11" customFormat="1">
      <c r="A6030" s="32">
        <v>2018</v>
      </c>
      <c r="B6030" s="32">
        <v>117</v>
      </c>
      <c r="C6030" s="33" t="s">
        <v>563</v>
      </c>
      <c r="D6030" s="33" t="s">
        <v>564</v>
      </c>
      <c r="E6030" s="34">
        <v>1212417</v>
      </c>
      <c r="F6030" s="35">
        <v>1.0549999999999999</v>
      </c>
      <c r="G6030" s="34">
        <v>345.7</v>
      </c>
      <c r="H6030" s="14">
        <f t="shared" si="376"/>
        <v>4421848.4752949998</v>
      </c>
      <c r="I6030" s="11">
        <f t="shared" si="377"/>
        <v>1212417</v>
      </c>
      <c r="J6030" s="11">
        <f t="shared" si="378"/>
        <v>1279099.9349999998</v>
      </c>
      <c r="K6030" s="11">
        <f t="shared" si="379"/>
        <v>0</v>
      </c>
    </row>
    <row r="6031" spans="1:11" s="11" customFormat="1">
      <c r="A6031" s="32">
        <v>2018</v>
      </c>
      <c r="B6031" s="32">
        <v>120</v>
      </c>
      <c r="C6031" s="33" t="s">
        <v>563</v>
      </c>
      <c r="D6031" s="33" t="s">
        <v>564</v>
      </c>
      <c r="E6031" s="34">
        <v>537213</v>
      </c>
      <c r="F6031" s="35">
        <v>1.0389999999999999</v>
      </c>
      <c r="G6031" s="34">
        <v>418.2</v>
      </c>
      <c r="H6031" s="14">
        <f t="shared" si="376"/>
        <v>2334243.1318739997</v>
      </c>
      <c r="I6031" s="11">
        <f t="shared" si="377"/>
        <v>537213</v>
      </c>
      <c r="J6031" s="11">
        <f t="shared" si="378"/>
        <v>558164.30699999991</v>
      </c>
      <c r="K6031" s="11">
        <f t="shared" si="379"/>
        <v>0</v>
      </c>
    </row>
    <row r="6032" spans="1:11" s="11" customFormat="1">
      <c r="A6032" s="32">
        <v>2018</v>
      </c>
      <c r="B6032" s="32">
        <v>126</v>
      </c>
      <c r="C6032" s="33" t="s">
        <v>563</v>
      </c>
      <c r="D6032" s="33" t="s">
        <v>564</v>
      </c>
      <c r="E6032" s="34">
        <v>559052</v>
      </c>
      <c r="F6032" s="35">
        <v>1.03</v>
      </c>
      <c r="G6032" s="34">
        <v>214</v>
      </c>
      <c r="H6032" s="14">
        <f t="shared" si="376"/>
        <v>1232262.4184000001</v>
      </c>
      <c r="I6032" s="11">
        <f t="shared" si="377"/>
        <v>559052</v>
      </c>
      <c r="J6032" s="11">
        <f t="shared" si="378"/>
        <v>575823.56000000006</v>
      </c>
      <c r="K6032" s="11">
        <f t="shared" si="379"/>
        <v>0</v>
      </c>
    </row>
    <row r="6033" spans="1:11" s="11" customFormat="1">
      <c r="A6033" s="32">
        <v>2018</v>
      </c>
      <c r="B6033" s="32">
        <v>127</v>
      </c>
      <c r="C6033" s="33" t="s">
        <v>363</v>
      </c>
      <c r="D6033" s="33" t="s">
        <v>354</v>
      </c>
      <c r="E6033" s="34">
        <v>150571</v>
      </c>
      <c r="F6033" s="35">
        <v>17.218</v>
      </c>
      <c r="G6033" s="34">
        <v>218.4</v>
      </c>
      <c r="H6033" s="14">
        <f t="shared" si="376"/>
        <v>5662088.7479520002</v>
      </c>
      <c r="I6033" s="11">
        <f t="shared" si="377"/>
        <v>150571</v>
      </c>
      <c r="J6033" s="11">
        <f t="shared" si="378"/>
        <v>2592531.4780000001</v>
      </c>
      <c r="K6033" s="11">
        <f t="shared" si="379"/>
        <v>0</v>
      </c>
    </row>
    <row r="6034" spans="1:11" s="11" customFormat="1">
      <c r="A6034" s="32">
        <v>2018</v>
      </c>
      <c r="B6034" s="32">
        <v>127</v>
      </c>
      <c r="C6034" s="33" t="s">
        <v>363</v>
      </c>
      <c r="D6034" s="33" t="s">
        <v>354</v>
      </c>
      <c r="E6034" s="34">
        <v>74699</v>
      </c>
      <c r="F6034" s="35">
        <v>17.466000000000001</v>
      </c>
      <c r="G6034" s="34">
        <v>213.2</v>
      </c>
      <c r="H6034" s="14">
        <f t="shared" si="376"/>
        <v>2781604.9088879996</v>
      </c>
      <c r="I6034" s="11">
        <f t="shared" si="377"/>
        <v>74699</v>
      </c>
      <c r="J6034" s="11">
        <f t="shared" si="378"/>
        <v>1304692.7340000002</v>
      </c>
      <c r="K6034" s="11">
        <f t="shared" si="379"/>
        <v>0</v>
      </c>
    </row>
    <row r="6035" spans="1:11" s="11" customFormat="1">
      <c r="A6035" s="32">
        <v>2018</v>
      </c>
      <c r="B6035" s="32">
        <v>130</v>
      </c>
      <c r="C6035" s="33" t="s">
        <v>353</v>
      </c>
      <c r="D6035" s="33" t="s">
        <v>354</v>
      </c>
      <c r="E6035" s="34">
        <v>51918</v>
      </c>
      <c r="F6035" s="35">
        <v>24.08</v>
      </c>
      <c r="G6035" s="34">
        <v>379.3</v>
      </c>
      <c r="H6035" s="14">
        <f t="shared" si="376"/>
        <v>4741953.3739199992</v>
      </c>
      <c r="I6035" s="11">
        <f t="shared" si="377"/>
        <v>51918</v>
      </c>
      <c r="J6035" s="11">
        <f t="shared" si="378"/>
        <v>1250185.44</v>
      </c>
      <c r="K6035" s="11">
        <f t="shared" si="379"/>
        <v>0</v>
      </c>
    </row>
    <row r="6036" spans="1:11" s="11" customFormat="1">
      <c r="A6036" s="32">
        <v>2018</v>
      </c>
      <c r="B6036" s="32">
        <v>130</v>
      </c>
      <c r="C6036" s="33" t="s">
        <v>565</v>
      </c>
      <c r="D6036" s="33" t="s">
        <v>566</v>
      </c>
      <c r="E6036" s="34">
        <v>2170</v>
      </c>
      <c r="F6036" s="35">
        <v>5.79</v>
      </c>
      <c r="G6036" s="34">
        <v>1465.5</v>
      </c>
      <c r="H6036" s="14">
        <f t="shared" si="376"/>
        <v>184129.81649999999</v>
      </c>
      <c r="I6036" s="11">
        <f t="shared" si="377"/>
        <v>2170</v>
      </c>
      <c r="J6036" s="11">
        <f t="shared" si="378"/>
        <v>12564.3</v>
      </c>
      <c r="K6036" s="11">
        <f t="shared" si="379"/>
        <v>0</v>
      </c>
    </row>
    <row r="6037" spans="1:11" s="11" customFormat="1">
      <c r="A6037" s="32">
        <v>2018</v>
      </c>
      <c r="B6037" s="32">
        <v>130</v>
      </c>
      <c r="C6037" s="33" t="s">
        <v>353</v>
      </c>
      <c r="D6037" s="33" t="s">
        <v>354</v>
      </c>
      <c r="E6037" s="34">
        <v>154048</v>
      </c>
      <c r="F6037" s="35">
        <v>23.84</v>
      </c>
      <c r="G6037" s="34">
        <v>322.7</v>
      </c>
      <c r="H6037" s="14">
        <f t="shared" si="376"/>
        <v>11851171.440640001</v>
      </c>
      <c r="I6037" s="11">
        <f t="shared" si="377"/>
        <v>154048</v>
      </c>
      <c r="J6037" s="11">
        <f t="shared" si="378"/>
        <v>3672504.3199999998</v>
      </c>
      <c r="K6037" s="11">
        <f t="shared" si="379"/>
        <v>0</v>
      </c>
    </row>
    <row r="6038" spans="1:11" s="11" customFormat="1">
      <c r="A6038" s="32">
        <v>2018</v>
      </c>
      <c r="B6038" s="32">
        <v>136</v>
      </c>
      <c r="C6038" s="33" t="s">
        <v>353</v>
      </c>
      <c r="D6038" s="33" t="s">
        <v>354</v>
      </c>
      <c r="E6038" s="34">
        <v>65629</v>
      </c>
      <c r="F6038" s="35">
        <v>23.63</v>
      </c>
      <c r="G6038" s="34">
        <v>336.1</v>
      </c>
      <c r="H6038" s="14">
        <f t="shared" si="376"/>
        <v>5212283.4004699998</v>
      </c>
      <c r="I6038" s="11">
        <f t="shared" si="377"/>
        <v>65629</v>
      </c>
      <c r="J6038" s="11">
        <f t="shared" si="378"/>
        <v>1550813.27</v>
      </c>
      <c r="K6038" s="11">
        <f t="shared" si="379"/>
        <v>0</v>
      </c>
    </row>
    <row r="6039" spans="1:11" s="11" customFormat="1">
      <c r="A6039" s="32">
        <v>2018</v>
      </c>
      <c r="B6039" s="32">
        <v>136</v>
      </c>
      <c r="C6039" s="33" t="s">
        <v>353</v>
      </c>
      <c r="D6039" s="33" t="s">
        <v>354</v>
      </c>
      <c r="E6039" s="34">
        <v>52668</v>
      </c>
      <c r="F6039" s="35">
        <v>24.59</v>
      </c>
      <c r="G6039" s="34">
        <v>337.3</v>
      </c>
      <c r="H6039" s="14">
        <f t="shared" si="376"/>
        <v>4368392.94276</v>
      </c>
      <c r="I6039" s="11">
        <f t="shared" si="377"/>
        <v>52668</v>
      </c>
      <c r="J6039" s="11">
        <f t="shared" si="378"/>
        <v>1295106.1199999999</v>
      </c>
      <c r="K6039" s="11">
        <f t="shared" si="379"/>
        <v>0</v>
      </c>
    </row>
    <row r="6040" spans="1:11" s="11" customFormat="1">
      <c r="A6040" s="32">
        <v>2018</v>
      </c>
      <c r="B6040" s="32">
        <v>136</v>
      </c>
      <c r="C6040" s="33" t="s">
        <v>353</v>
      </c>
      <c r="D6040" s="33" t="s">
        <v>354</v>
      </c>
      <c r="E6040" s="34">
        <v>116597</v>
      </c>
      <c r="F6040" s="35">
        <v>24.73</v>
      </c>
      <c r="G6040" s="34">
        <v>318.3</v>
      </c>
      <c r="H6040" s="14">
        <f t="shared" si="376"/>
        <v>9178001.6472300012</v>
      </c>
      <c r="I6040" s="11">
        <f t="shared" si="377"/>
        <v>116597</v>
      </c>
      <c r="J6040" s="11">
        <f t="shared" si="378"/>
        <v>2883443.81</v>
      </c>
      <c r="K6040" s="11">
        <f t="shared" si="379"/>
        <v>0</v>
      </c>
    </row>
    <row r="6041" spans="1:11" s="11" customFormat="1">
      <c r="A6041" s="32">
        <v>2018</v>
      </c>
      <c r="B6041" s="32">
        <v>136</v>
      </c>
      <c r="C6041" s="33" t="s">
        <v>565</v>
      </c>
      <c r="D6041" s="33" t="s">
        <v>566</v>
      </c>
      <c r="E6041" s="34">
        <v>609</v>
      </c>
      <c r="F6041" s="35">
        <v>5.67</v>
      </c>
      <c r="G6041" s="34">
        <v>1587.4</v>
      </c>
      <c r="H6041" s="14">
        <f t="shared" si="376"/>
        <v>54813.398220000003</v>
      </c>
      <c r="I6041" s="11">
        <f t="shared" si="377"/>
        <v>609</v>
      </c>
      <c r="J6041" s="11">
        <f t="shared" si="378"/>
        <v>3453.0299999999997</v>
      </c>
      <c r="K6041" s="11">
        <f t="shared" si="379"/>
        <v>0</v>
      </c>
    </row>
    <row r="6042" spans="1:11" s="11" customFormat="1">
      <c r="A6042" s="32">
        <v>2018</v>
      </c>
      <c r="B6042" s="32">
        <v>136</v>
      </c>
      <c r="C6042" s="33" t="s">
        <v>565</v>
      </c>
      <c r="D6042" s="33" t="s">
        <v>566</v>
      </c>
      <c r="E6042" s="34">
        <v>2142</v>
      </c>
      <c r="F6042" s="35">
        <v>5.72</v>
      </c>
      <c r="G6042" s="34">
        <v>1509.1</v>
      </c>
      <c r="H6042" s="14">
        <f t="shared" si="376"/>
        <v>184898.55383999998</v>
      </c>
      <c r="I6042" s="11">
        <f t="shared" si="377"/>
        <v>2142</v>
      </c>
      <c r="J6042" s="11">
        <f t="shared" si="378"/>
        <v>12252.24</v>
      </c>
      <c r="K6042" s="11">
        <f t="shared" si="379"/>
        <v>0</v>
      </c>
    </row>
    <row r="6043" spans="1:11" s="11" customFormat="1">
      <c r="A6043" s="32">
        <v>2018</v>
      </c>
      <c r="B6043" s="32">
        <v>141</v>
      </c>
      <c r="C6043" s="33" t="s">
        <v>563</v>
      </c>
      <c r="D6043" s="33" t="s">
        <v>564</v>
      </c>
      <c r="E6043" s="34">
        <v>7193</v>
      </c>
      <c r="F6043" s="35">
        <v>1.0589999999999999</v>
      </c>
      <c r="G6043" s="34">
        <v>8305.5</v>
      </c>
      <c r="H6043" s="14">
        <f t="shared" si="376"/>
        <v>632662.07728500001</v>
      </c>
      <c r="I6043" s="11">
        <f t="shared" si="377"/>
        <v>7193</v>
      </c>
      <c r="J6043" s="11">
        <f t="shared" si="378"/>
        <v>7617.3869999999997</v>
      </c>
      <c r="K6043" s="11">
        <f t="shared" si="379"/>
        <v>0</v>
      </c>
    </row>
    <row r="6044" spans="1:11" s="11" customFormat="1">
      <c r="A6044" s="32">
        <v>2018</v>
      </c>
      <c r="B6044" s="32">
        <v>160</v>
      </c>
      <c r="C6044" s="33" t="s">
        <v>563</v>
      </c>
      <c r="D6044" s="33" t="s">
        <v>564</v>
      </c>
      <c r="E6044" s="34">
        <v>273157</v>
      </c>
      <c r="F6044" s="35">
        <v>1.0580000000000001</v>
      </c>
      <c r="G6044" s="34">
        <v>233.5</v>
      </c>
      <c r="H6044" s="14">
        <f t="shared" si="376"/>
        <v>674815.24751000002</v>
      </c>
      <c r="I6044" s="11">
        <f t="shared" si="377"/>
        <v>273157</v>
      </c>
      <c r="J6044" s="11">
        <f t="shared" si="378"/>
        <v>289000.10600000003</v>
      </c>
      <c r="K6044" s="11">
        <f t="shared" si="379"/>
        <v>0</v>
      </c>
    </row>
    <row r="6045" spans="1:11" s="11" customFormat="1">
      <c r="A6045" s="32">
        <v>2018</v>
      </c>
      <c r="B6045" s="32">
        <v>160</v>
      </c>
      <c r="C6045" s="33" t="s">
        <v>563</v>
      </c>
      <c r="D6045" s="33" t="s">
        <v>564</v>
      </c>
      <c r="E6045" s="34">
        <v>619782</v>
      </c>
      <c r="F6045" s="35">
        <v>1.0580000000000001</v>
      </c>
      <c r="G6045" s="34">
        <v>206.1</v>
      </c>
      <c r="H6045" s="14">
        <f t="shared" si="376"/>
        <v>1351458.2027159999</v>
      </c>
      <c r="I6045" s="11">
        <f t="shared" si="377"/>
        <v>619782</v>
      </c>
      <c r="J6045" s="11">
        <f t="shared" si="378"/>
        <v>655729.35600000003</v>
      </c>
      <c r="K6045" s="11">
        <f t="shared" si="379"/>
        <v>0</v>
      </c>
    </row>
    <row r="6046" spans="1:11" s="11" customFormat="1">
      <c r="A6046" s="32">
        <v>2018</v>
      </c>
      <c r="B6046" s="32">
        <v>165</v>
      </c>
      <c r="C6046" s="33" t="s">
        <v>563</v>
      </c>
      <c r="D6046" s="33" t="s">
        <v>564</v>
      </c>
      <c r="E6046" s="34">
        <v>1063619</v>
      </c>
      <c r="F6046" s="35">
        <v>1.04</v>
      </c>
      <c r="G6046" s="34">
        <v>299.3</v>
      </c>
      <c r="H6046" s="14">
        <f t="shared" si="376"/>
        <v>3310748.1336800004</v>
      </c>
      <c r="I6046" s="11">
        <f t="shared" si="377"/>
        <v>1063619</v>
      </c>
      <c r="J6046" s="11">
        <f t="shared" si="378"/>
        <v>1106163.76</v>
      </c>
      <c r="K6046" s="11">
        <f t="shared" si="379"/>
        <v>0</v>
      </c>
    </row>
    <row r="6047" spans="1:11" s="11" customFormat="1">
      <c r="A6047" s="32">
        <v>2018</v>
      </c>
      <c r="B6047" s="32">
        <v>170</v>
      </c>
      <c r="C6047" s="33" t="s">
        <v>563</v>
      </c>
      <c r="D6047" s="33" t="s">
        <v>564</v>
      </c>
      <c r="E6047" s="34">
        <v>494210</v>
      </c>
      <c r="F6047" s="35">
        <v>1.02</v>
      </c>
      <c r="G6047" s="34">
        <v>547.20000000000005</v>
      </c>
      <c r="H6047" s="14">
        <f t="shared" si="376"/>
        <v>2758403.4624000001</v>
      </c>
      <c r="I6047" s="11">
        <f t="shared" si="377"/>
        <v>494210</v>
      </c>
      <c r="J6047" s="11">
        <f t="shared" si="378"/>
        <v>504094.2</v>
      </c>
      <c r="K6047" s="11">
        <f t="shared" si="379"/>
        <v>0</v>
      </c>
    </row>
    <row r="6048" spans="1:11" s="11" customFormat="1">
      <c r="A6048" s="32">
        <v>2018</v>
      </c>
      <c r="B6048" s="32">
        <v>260</v>
      </c>
      <c r="C6048" s="33" t="s">
        <v>563</v>
      </c>
      <c r="D6048" s="33" t="s">
        <v>564</v>
      </c>
      <c r="E6048" s="34">
        <v>976305</v>
      </c>
      <c r="F6048" s="35">
        <v>1.026</v>
      </c>
      <c r="G6048" s="34" t="s">
        <v>364</v>
      </c>
      <c r="H6048" s="14" t="str">
        <f t="shared" si="376"/>
        <v/>
      </c>
      <c r="I6048" s="11" t="str">
        <f t="shared" si="377"/>
        <v/>
      </c>
      <c r="J6048" s="11" t="str">
        <f t="shared" si="378"/>
        <v/>
      </c>
      <c r="K6048" s="11">
        <f t="shared" si="379"/>
        <v>0</v>
      </c>
    </row>
    <row r="6049" spans="1:11" s="11" customFormat="1">
      <c r="A6049" s="32">
        <v>2018</v>
      </c>
      <c r="B6049" s="32">
        <v>298</v>
      </c>
      <c r="C6049" s="33" t="s">
        <v>363</v>
      </c>
      <c r="D6049" s="33" t="s">
        <v>354</v>
      </c>
      <c r="E6049" s="34">
        <v>114590</v>
      </c>
      <c r="F6049" s="35">
        <v>16.54</v>
      </c>
      <c r="G6049" s="34" t="s">
        <v>364</v>
      </c>
      <c r="H6049" s="14" t="str">
        <f t="shared" si="376"/>
        <v/>
      </c>
      <c r="I6049" s="11" t="str">
        <f t="shared" si="377"/>
        <v/>
      </c>
      <c r="J6049" s="11" t="str">
        <f t="shared" si="378"/>
        <v/>
      </c>
      <c r="K6049" s="11">
        <f t="shared" si="379"/>
        <v>0</v>
      </c>
    </row>
    <row r="6050" spans="1:11" s="11" customFormat="1">
      <c r="A6050" s="32">
        <v>2018</v>
      </c>
      <c r="B6050" s="32">
        <v>298</v>
      </c>
      <c r="C6050" s="33" t="s">
        <v>363</v>
      </c>
      <c r="D6050" s="33" t="s">
        <v>354</v>
      </c>
      <c r="E6050" s="34">
        <v>64892</v>
      </c>
      <c r="F6050" s="35">
        <v>17.09</v>
      </c>
      <c r="G6050" s="34" t="s">
        <v>364</v>
      </c>
      <c r="H6050" s="14" t="str">
        <f t="shared" si="376"/>
        <v/>
      </c>
      <c r="I6050" s="11" t="str">
        <f t="shared" si="377"/>
        <v/>
      </c>
      <c r="J6050" s="11" t="str">
        <f t="shared" si="378"/>
        <v/>
      </c>
      <c r="K6050" s="11">
        <f t="shared" si="379"/>
        <v>0</v>
      </c>
    </row>
    <row r="6051" spans="1:11" s="11" customFormat="1">
      <c r="A6051" s="32">
        <v>2018</v>
      </c>
      <c r="B6051" s="32">
        <v>298</v>
      </c>
      <c r="C6051" s="33" t="s">
        <v>363</v>
      </c>
      <c r="D6051" s="33" t="s">
        <v>354</v>
      </c>
      <c r="E6051" s="34">
        <v>97893</v>
      </c>
      <c r="F6051" s="35">
        <v>16.48</v>
      </c>
      <c r="G6051" s="34" t="s">
        <v>364</v>
      </c>
      <c r="H6051" s="14" t="str">
        <f t="shared" si="376"/>
        <v/>
      </c>
      <c r="I6051" s="11" t="str">
        <f t="shared" si="377"/>
        <v/>
      </c>
      <c r="J6051" s="11" t="str">
        <f t="shared" si="378"/>
        <v/>
      </c>
      <c r="K6051" s="11">
        <f t="shared" si="379"/>
        <v>0</v>
      </c>
    </row>
    <row r="6052" spans="1:11" s="11" customFormat="1">
      <c r="A6052" s="32">
        <v>2018</v>
      </c>
      <c r="B6052" s="32">
        <v>298</v>
      </c>
      <c r="C6052" s="33" t="s">
        <v>363</v>
      </c>
      <c r="D6052" s="33" t="s">
        <v>354</v>
      </c>
      <c r="E6052" s="34">
        <v>49526</v>
      </c>
      <c r="F6052" s="35">
        <v>18.11</v>
      </c>
      <c r="G6052" s="34" t="s">
        <v>364</v>
      </c>
      <c r="H6052" s="14" t="str">
        <f t="shared" si="376"/>
        <v/>
      </c>
      <c r="I6052" s="11" t="str">
        <f t="shared" si="377"/>
        <v/>
      </c>
      <c r="J6052" s="11" t="str">
        <f t="shared" si="378"/>
        <v/>
      </c>
      <c r="K6052" s="11">
        <f t="shared" si="379"/>
        <v>0</v>
      </c>
    </row>
    <row r="6053" spans="1:11" s="11" customFormat="1">
      <c r="A6053" s="32">
        <v>2018</v>
      </c>
      <c r="B6053" s="32">
        <v>298</v>
      </c>
      <c r="C6053" s="33" t="s">
        <v>363</v>
      </c>
      <c r="D6053" s="33" t="s">
        <v>354</v>
      </c>
      <c r="E6053" s="34">
        <v>16440</v>
      </c>
      <c r="F6053" s="35">
        <v>16.54</v>
      </c>
      <c r="G6053" s="34" t="s">
        <v>364</v>
      </c>
      <c r="H6053" s="14" t="str">
        <f t="shared" si="376"/>
        <v/>
      </c>
      <c r="I6053" s="11" t="str">
        <f t="shared" si="377"/>
        <v/>
      </c>
      <c r="J6053" s="11" t="str">
        <f t="shared" si="378"/>
        <v/>
      </c>
      <c r="K6053" s="11">
        <f t="shared" si="379"/>
        <v>0</v>
      </c>
    </row>
    <row r="6054" spans="1:11" s="11" customFormat="1">
      <c r="A6054" s="32">
        <v>2018</v>
      </c>
      <c r="B6054" s="32">
        <v>298</v>
      </c>
      <c r="C6054" s="33" t="s">
        <v>363</v>
      </c>
      <c r="D6054" s="33" t="s">
        <v>354</v>
      </c>
      <c r="E6054" s="34">
        <v>16587</v>
      </c>
      <c r="F6054" s="35">
        <v>16.47</v>
      </c>
      <c r="G6054" s="34" t="s">
        <v>364</v>
      </c>
      <c r="H6054" s="14" t="str">
        <f t="shared" si="376"/>
        <v/>
      </c>
      <c r="I6054" s="11" t="str">
        <f t="shared" si="377"/>
        <v/>
      </c>
      <c r="J6054" s="11" t="str">
        <f t="shared" si="378"/>
        <v/>
      </c>
      <c r="K6054" s="11">
        <f t="shared" si="379"/>
        <v>0</v>
      </c>
    </row>
    <row r="6055" spans="1:11" s="11" customFormat="1">
      <c r="A6055" s="32">
        <v>2018</v>
      </c>
      <c r="B6055" s="32">
        <v>298</v>
      </c>
      <c r="C6055" s="33" t="s">
        <v>363</v>
      </c>
      <c r="D6055" s="33" t="s">
        <v>354</v>
      </c>
      <c r="E6055" s="34">
        <v>31503</v>
      </c>
      <c r="F6055" s="35">
        <v>17.260000000000002</v>
      </c>
      <c r="G6055" s="34" t="s">
        <v>364</v>
      </c>
      <c r="H6055" s="14" t="str">
        <f t="shared" si="376"/>
        <v/>
      </c>
      <c r="I6055" s="11" t="str">
        <f t="shared" si="377"/>
        <v/>
      </c>
      <c r="J6055" s="11" t="str">
        <f t="shared" si="378"/>
        <v/>
      </c>
      <c r="K6055" s="11">
        <f t="shared" si="379"/>
        <v>0</v>
      </c>
    </row>
    <row r="6056" spans="1:11" s="11" customFormat="1">
      <c r="A6056" s="32">
        <v>2018</v>
      </c>
      <c r="B6056" s="32">
        <v>298</v>
      </c>
      <c r="C6056" s="33" t="s">
        <v>363</v>
      </c>
      <c r="D6056" s="33" t="s">
        <v>354</v>
      </c>
      <c r="E6056" s="34">
        <v>63430</v>
      </c>
      <c r="F6056" s="35">
        <v>17.149999999999999</v>
      </c>
      <c r="G6056" s="34" t="s">
        <v>364</v>
      </c>
      <c r="H6056" s="14" t="str">
        <f t="shared" si="376"/>
        <v/>
      </c>
      <c r="I6056" s="11" t="str">
        <f t="shared" si="377"/>
        <v/>
      </c>
      <c r="J6056" s="11" t="str">
        <f t="shared" si="378"/>
        <v/>
      </c>
      <c r="K6056" s="11">
        <f t="shared" si="379"/>
        <v>0</v>
      </c>
    </row>
    <row r="6057" spans="1:11" s="11" customFormat="1">
      <c r="A6057" s="32">
        <v>2018</v>
      </c>
      <c r="B6057" s="32">
        <v>298</v>
      </c>
      <c r="C6057" s="33" t="s">
        <v>563</v>
      </c>
      <c r="D6057" s="33" t="s">
        <v>564</v>
      </c>
      <c r="E6057" s="34">
        <v>72921</v>
      </c>
      <c r="F6057" s="35">
        <v>1.03</v>
      </c>
      <c r="G6057" s="34" t="s">
        <v>364</v>
      </c>
      <c r="H6057" s="14" t="str">
        <f t="shared" si="376"/>
        <v/>
      </c>
      <c r="I6057" s="11" t="str">
        <f t="shared" si="377"/>
        <v/>
      </c>
      <c r="J6057" s="11" t="str">
        <f t="shared" si="378"/>
        <v/>
      </c>
      <c r="K6057" s="11">
        <f t="shared" si="379"/>
        <v>0</v>
      </c>
    </row>
    <row r="6058" spans="1:11" s="11" customFormat="1">
      <c r="A6058" s="32">
        <v>2018</v>
      </c>
      <c r="B6058" s="32">
        <v>302</v>
      </c>
      <c r="C6058" s="33" t="s">
        <v>563</v>
      </c>
      <c r="D6058" s="33" t="s">
        <v>564</v>
      </c>
      <c r="E6058" s="34">
        <v>199019</v>
      </c>
      <c r="F6058" s="35">
        <v>1.03</v>
      </c>
      <c r="G6058" s="34" t="s">
        <v>364</v>
      </c>
      <c r="H6058" s="14" t="str">
        <f t="shared" si="376"/>
        <v/>
      </c>
      <c r="I6058" s="11" t="str">
        <f t="shared" si="377"/>
        <v/>
      </c>
      <c r="J6058" s="11" t="str">
        <f t="shared" si="378"/>
        <v/>
      </c>
      <c r="K6058" s="11">
        <f t="shared" si="379"/>
        <v>0</v>
      </c>
    </row>
    <row r="6059" spans="1:11" s="11" customFormat="1">
      <c r="A6059" s="32">
        <v>2018</v>
      </c>
      <c r="B6059" s="32">
        <v>315</v>
      </c>
      <c r="C6059" s="33" t="s">
        <v>563</v>
      </c>
      <c r="D6059" s="33" t="s">
        <v>564</v>
      </c>
      <c r="E6059" s="34">
        <v>1063690</v>
      </c>
      <c r="F6059" s="35">
        <v>1.018</v>
      </c>
      <c r="G6059" s="34" t="s">
        <v>364</v>
      </c>
      <c r="H6059" s="14" t="str">
        <f t="shared" si="376"/>
        <v/>
      </c>
      <c r="I6059" s="11" t="str">
        <f t="shared" si="377"/>
        <v/>
      </c>
      <c r="J6059" s="11" t="str">
        <f t="shared" si="378"/>
        <v/>
      </c>
      <c r="K6059" s="11">
        <f t="shared" si="379"/>
        <v>0</v>
      </c>
    </row>
    <row r="6060" spans="1:11" s="11" customFormat="1">
      <c r="A6060" s="32">
        <v>2018</v>
      </c>
      <c r="B6060" s="32">
        <v>335</v>
      </c>
      <c r="C6060" s="33" t="s">
        <v>563</v>
      </c>
      <c r="D6060" s="33" t="s">
        <v>564</v>
      </c>
      <c r="E6060" s="34">
        <v>820900</v>
      </c>
      <c r="F6060" s="35">
        <v>1.028</v>
      </c>
      <c r="G6060" s="34" t="s">
        <v>364</v>
      </c>
      <c r="H6060" s="14" t="str">
        <f t="shared" si="376"/>
        <v/>
      </c>
      <c r="I6060" s="11" t="str">
        <f t="shared" si="377"/>
        <v/>
      </c>
      <c r="J6060" s="11" t="str">
        <f t="shared" si="378"/>
        <v/>
      </c>
      <c r="K6060" s="11">
        <f t="shared" si="379"/>
        <v>0</v>
      </c>
    </row>
    <row r="6061" spans="1:11" s="11" customFormat="1">
      <c r="A6061" s="32">
        <v>2018</v>
      </c>
      <c r="B6061" s="32">
        <v>341</v>
      </c>
      <c r="C6061" s="33" t="s">
        <v>563</v>
      </c>
      <c r="D6061" s="33" t="s">
        <v>564</v>
      </c>
      <c r="E6061" s="34">
        <v>27446</v>
      </c>
      <c r="F6061" s="35">
        <v>1.03</v>
      </c>
      <c r="G6061" s="34" t="s">
        <v>364</v>
      </c>
      <c r="H6061" s="14" t="str">
        <f t="shared" si="376"/>
        <v/>
      </c>
      <c r="I6061" s="11" t="str">
        <f t="shared" si="377"/>
        <v/>
      </c>
      <c r="J6061" s="11" t="str">
        <f t="shared" si="378"/>
        <v/>
      </c>
      <c r="K6061" s="11">
        <f t="shared" si="379"/>
        <v>0</v>
      </c>
    </row>
    <row r="6062" spans="1:11" s="11" customFormat="1">
      <c r="A6062" s="32">
        <v>2018</v>
      </c>
      <c r="B6062" s="32">
        <v>356</v>
      </c>
      <c r="C6062" s="33" t="s">
        <v>563</v>
      </c>
      <c r="D6062" s="33" t="s">
        <v>564</v>
      </c>
      <c r="E6062" s="34">
        <v>65170</v>
      </c>
      <c r="F6062" s="35">
        <v>1.01</v>
      </c>
      <c r="G6062" s="34" t="s">
        <v>364</v>
      </c>
      <c r="H6062" s="14" t="str">
        <f t="shared" si="376"/>
        <v/>
      </c>
      <c r="I6062" s="11" t="str">
        <f t="shared" si="377"/>
        <v/>
      </c>
      <c r="J6062" s="11" t="str">
        <f t="shared" si="378"/>
        <v/>
      </c>
      <c r="K6062" s="11">
        <f t="shared" si="379"/>
        <v>0</v>
      </c>
    </row>
    <row r="6063" spans="1:11" s="11" customFormat="1">
      <c r="A6063" s="32">
        <v>2018</v>
      </c>
      <c r="B6063" s="32">
        <v>358</v>
      </c>
      <c r="C6063" s="33" t="s">
        <v>563</v>
      </c>
      <c r="D6063" s="33" t="s">
        <v>564</v>
      </c>
      <c r="E6063" s="34">
        <v>2934649</v>
      </c>
      <c r="F6063" s="35">
        <v>1.05</v>
      </c>
      <c r="G6063" s="34" t="s">
        <v>364</v>
      </c>
      <c r="H6063" s="14" t="str">
        <f t="shared" si="376"/>
        <v/>
      </c>
      <c r="I6063" s="11" t="str">
        <f t="shared" si="377"/>
        <v/>
      </c>
      <c r="J6063" s="11" t="str">
        <f t="shared" si="378"/>
        <v/>
      </c>
      <c r="K6063" s="11">
        <f t="shared" si="379"/>
        <v>0</v>
      </c>
    </row>
    <row r="6064" spans="1:11" s="11" customFormat="1">
      <c r="A6064" s="32">
        <v>2018</v>
      </c>
      <c r="B6064" s="32">
        <v>377</v>
      </c>
      <c r="C6064" s="33" t="s">
        <v>563</v>
      </c>
      <c r="D6064" s="33" t="s">
        <v>564</v>
      </c>
      <c r="E6064" s="34">
        <v>95315</v>
      </c>
      <c r="F6064" s="35">
        <v>1.0309999999999999</v>
      </c>
      <c r="G6064" s="34">
        <v>405</v>
      </c>
      <c r="H6064" s="14">
        <f t="shared" si="376"/>
        <v>397992.54824999993</v>
      </c>
      <c r="I6064" s="11">
        <f t="shared" si="377"/>
        <v>95315</v>
      </c>
      <c r="J6064" s="11">
        <f t="shared" si="378"/>
        <v>98269.764999999985</v>
      </c>
      <c r="K6064" s="11">
        <f t="shared" si="379"/>
        <v>0</v>
      </c>
    </row>
    <row r="6065" spans="1:11" s="11" customFormat="1">
      <c r="A6065" s="32">
        <v>2018</v>
      </c>
      <c r="B6065" s="32">
        <v>384</v>
      </c>
      <c r="C6065" s="33" t="s">
        <v>563</v>
      </c>
      <c r="D6065" s="33" t="s">
        <v>564</v>
      </c>
      <c r="E6065" s="34">
        <v>1170</v>
      </c>
      <c r="F6065" s="35">
        <v>1.03</v>
      </c>
      <c r="G6065" s="34" t="s">
        <v>364</v>
      </c>
      <c r="H6065" s="14" t="str">
        <f t="shared" si="376"/>
        <v/>
      </c>
      <c r="I6065" s="11" t="str">
        <f t="shared" si="377"/>
        <v/>
      </c>
      <c r="J6065" s="11" t="str">
        <f t="shared" si="378"/>
        <v/>
      </c>
      <c r="K6065" s="11">
        <f t="shared" si="379"/>
        <v>0</v>
      </c>
    </row>
    <row r="6066" spans="1:11" s="11" customFormat="1">
      <c r="A6066" s="32">
        <v>2018</v>
      </c>
      <c r="B6066" s="32">
        <v>389</v>
      </c>
      <c r="C6066" s="33" t="s">
        <v>563</v>
      </c>
      <c r="D6066" s="33" t="s">
        <v>564</v>
      </c>
      <c r="E6066" s="34">
        <v>11455</v>
      </c>
      <c r="F6066" s="35">
        <v>1.0449999999999999</v>
      </c>
      <c r="G6066" s="34">
        <v>376.6</v>
      </c>
      <c r="H6066" s="14">
        <f t="shared" si="376"/>
        <v>45080.808849999994</v>
      </c>
      <c r="I6066" s="11">
        <f t="shared" si="377"/>
        <v>11455</v>
      </c>
      <c r="J6066" s="11">
        <f t="shared" si="378"/>
        <v>11970.474999999999</v>
      </c>
      <c r="K6066" s="11">
        <f t="shared" si="379"/>
        <v>0</v>
      </c>
    </row>
    <row r="6067" spans="1:11" s="11" customFormat="1">
      <c r="A6067" s="32">
        <v>2018</v>
      </c>
      <c r="B6067" s="32">
        <v>399</v>
      </c>
      <c r="C6067" s="33" t="s">
        <v>563</v>
      </c>
      <c r="D6067" s="33" t="s">
        <v>564</v>
      </c>
      <c r="E6067" s="34">
        <v>32257</v>
      </c>
      <c r="F6067" s="35">
        <v>1.028</v>
      </c>
      <c r="G6067" s="34">
        <v>323.8</v>
      </c>
      <c r="H6067" s="14">
        <f t="shared" si="376"/>
        <v>107372.71464800001</v>
      </c>
      <c r="I6067" s="11">
        <f t="shared" si="377"/>
        <v>32257</v>
      </c>
      <c r="J6067" s="11">
        <f t="shared" si="378"/>
        <v>33160.196000000004</v>
      </c>
      <c r="K6067" s="11">
        <f t="shared" si="379"/>
        <v>0</v>
      </c>
    </row>
    <row r="6068" spans="1:11" s="11" customFormat="1">
      <c r="A6068" s="32">
        <v>2018</v>
      </c>
      <c r="B6068" s="32">
        <v>400</v>
      </c>
      <c r="C6068" s="33" t="s">
        <v>563</v>
      </c>
      <c r="D6068" s="33" t="s">
        <v>564</v>
      </c>
      <c r="E6068" s="34">
        <v>2366964</v>
      </c>
      <c r="F6068" s="35">
        <v>1.026</v>
      </c>
      <c r="G6068" s="34">
        <v>298.5</v>
      </c>
      <c r="H6068" s="14">
        <f t="shared" si="376"/>
        <v>7249087.6160399998</v>
      </c>
      <c r="I6068" s="11">
        <f t="shared" si="377"/>
        <v>2366964</v>
      </c>
      <c r="J6068" s="11">
        <f t="shared" si="378"/>
        <v>2428505.0640000002</v>
      </c>
      <c r="K6068" s="11">
        <f t="shared" si="379"/>
        <v>0</v>
      </c>
    </row>
    <row r="6069" spans="1:11" s="11" customFormat="1">
      <c r="A6069" s="32">
        <v>2018</v>
      </c>
      <c r="B6069" s="32">
        <v>404</v>
      </c>
      <c r="C6069" s="33" t="s">
        <v>563</v>
      </c>
      <c r="D6069" s="33" t="s">
        <v>564</v>
      </c>
      <c r="E6069" s="34">
        <v>208310</v>
      </c>
      <c r="F6069" s="35">
        <v>1.0349999999999999</v>
      </c>
      <c r="G6069" s="34">
        <v>323.8</v>
      </c>
      <c r="H6069" s="14">
        <f t="shared" si="376"/>
        <v>698115.55229999998</v>
      </c>
      <c r="I6069" s="11">
        <f t="shared" si="377"/>
        <v>208310</v>
      </c>
      <c r="J6069" s="11">
        <f t="shared" si="378"/>
        <v>215600.84999999998</v>
      </c>
      <c r="K6069" s="11">
        <f t="shared" si="379"/>
        <v>0</v>
      </c>
    </row>
    <row r="6070" spans="1:11" s="11" customFormat="1">
      <c r="A6070" s="32">
        <v>2018</v>
      </c>
      <c r="B6070" s="32">
        <v>408</v>
      </c>
      <c r="C6070" s="33" t="s">
        <v>563</v>
      </c>
      <c r="D6070" s="33" t="s">
        <v>564</v>
      </c>
      <c r="E6070" s="34">
        <v>636672</v>
      </c>
      <c r="F6070" s="35">
        <v>1.032</v>
      </c>
      <c r="G6070" s="34">
        <v>323.8</v>
      </c>
      <c r="H6070" s="14">
        <f t="shared" si="376"/>
        <v>2127513.3419520003</v>
      </c>
      <c r="I6070" s="11">
        <f t="shared" si="377"/>
        <v>636672</v>
      </c>
      <c r="J6070" s="11">
        <f t="shared" si="378"/>
        <v>657045.50400000007</v>
      </c>
      <c r="K6070" s="11">
        <f t="shared" si="379"/>
        <v>0</v>
      </c>
    </row>
    <row r="6071" spans="1:11" s="11" customFormat="1">
      <c r="A6071" s="32">
        <v>2018</v>
      </c>
      <c r="B6071" s="32">
        <v>422</v>
      </c>
      <c r="C6071" s="33" t="s">
        <v>563</v>
      </c>
      <c r="D6071" s="33" t="s">
        <v>564</v>
      </c>
      <c r="E6071" s="34">
        <v>98248</v>
      </c>
      <c r="F6071" s="35">
        <v>1.036</v>
      </c>
      <c r="G6071" s="34" t="s">
        <v>364</v>
      </c>
      <c r="H6071" s="14" t="str">
        <f t="shared" si="376"/>
        <v/>
      </c>
      <c r="I6071" s="11" t="str">
        <f t="shared" si="377"/>
        <v/>
      </c>
      <c r="J6071" s="11" t="str">
        <f t="shared" si="378"/>
        <v/>
      </c>
      <c r="K6071" s="11">
        <f t="shared" si="379"/>
        <v>0</v>
      </c>
    </row>
    <row r="6072" spans="1:11" s="11" customFormat="1">
      <c r="A6072" s="32">
        <v>2018</v>
      </c>
      <c r="B6072" s="32">
        <v>469</v>
      </c>
      <c r="C6072" s="33" t="s">
        <v>563</v>
      </c>
      <c r="D6072" s="33" t="s">
        <v>564</v>
      </c>
      <c r="E6072" s="34">
        <v>1740078</v>
      </c>
      <c r="F6072" s="35">
        <v>1.123</v>
      </c>
      <c r="G6072" s="34">
        <v>435.5</v>
      </c>
      <c r="H6072" s="14">
        <f t="shared" si="376"/>
        <v>8510138.571870001</v>
      </c>
      <c r="I6072" s="11">
        <f t="shared" si="377"/>
        <v>1740078</v>
      </c>
      <c r="J6072" s="11">
        <f t="shared" si="378"/>
        <v>1954107.594</v>
      </c>
      <c r="K6072" s="11">
        <f t="shared" si="379"/>
        <v>0</v>
      </c>
    </row>
    <row r="6073" spans="1:11" s="11" customFormat="1">
      <c r="A6073" s="32">
        <v>2018</v>
      </c>
      <c r="B6073" s="32">
        <v>470</v>
      </c>
      <c r="C6073" s="33" t="s">
        <v>363</v>
      </c>
      <c r="D6073" s="33" t="s">
        <v>354</v>
      </c>
      <c r="E6073" s="34">
        <v>112770</v>
      </c>
      <c r="F6073" s="35">
        <v>17.728000000000002</v>
      </c>
      <c r="G6073" s="34">
        <v>140.80000000000001</v>
      </c>
      <c r="H6073" s="14">
        <f t="shared" si="376"/>
        <v>2814854.6764800008</v>
      </c>
      <c r="I6073" s="11">
        <f t="shared" si="377"/>
        <v>112770</v>
      </c>
      <c r="J6073" s="11">
        <f t="shared" si="378"/>
        <v>1999186.5600000003</v>
      </c>
      <c r="K6073" s="11">
        <f t="shared" si="379"/>
        <v>0</v>
      </c>
    </row>
    <row r="6074" spans="1:11" s="11" customFormat="1">
      <c r="A6074" s="32">
        <v>2018</v>
      </c>
      <c r="B6074" s="32">
        <v>470</v>
      </c>
      <c r="C6074" s="33" t="s">
        <v>363</v>
      </c>
      <c r="D6074" s="33" t="s">
        <v>354</v>
      </c>
      <c r="E6074" s="34">
        <v>85122</v>
      </c>
      <c r="F6074" s="35">
        <v>17.501999999999999</v>
      </c>
      <c r="G6074" s="34">
        <v>144.30000000000001</v>
      </c>
      <c r="H6074" s="14">
        <f t="shared" si="376"/>
        <v>2149788.9670919999</v>
      </c>
      <c r="I6074" s="11">
        <f t="shared" si="377"/>
        <v>85122</v>
      </c>
      <c r="J6074" s="11">
        <f t="shared" si="378"/>
        <v>1489805.2439999999</v>
      </c>
      <c r="K6074" s="11">
        <f t="shared" si="379"/>
        <v>0</v>
      </c>
    </row>
    <row r="6075" spans="1:11" s="11" customFormat="1">
      <c r="A6075" s="32">
        <v>2018</v>
      </c>
      <c r="B6075" s="32">
        <v>470</v>
      </c>
      <c r="C6075" s="33" t="s">
        <v>363</v>
      </c>
      <c r="D6075" s="33" t="s">
        <v>354</v>
      </c>
      <c r="E6075" s="34">
        <v>56165</v>
      </c>
      <c r="F6075" s="35">
        <v>17.134</v>
      </c>
      <c r="G6075" s="34">
        <v>141.19999999999999</v>
      </c>
      <c r="H6075" s="14">
        <f t="shared" si="376"/>
        <v>1358811.5273199999</v>
      </c>
      <c r="I6075" s="11">
        <f t="shared" si="377"/>
        <v>56165</v>
      </c>
      <c r="J6075" s="11">
        <f t="shared" si="378"/>
        <v>962331.11</v>
      </c>
      <c r="K6075" s="11">
        <f t="shared" si="379"/>
        <v>0</v>
      </c>
    </row>
    <row r="6076" spans="1:11" s="11" customFormat="1">
      <c r="A6076" s="32">
        <v>2018</v>
      </c>
      <c r="B6076" s="32">
        <v>470</v>
      </c>
      <c r="C6076" s="33" t="s">
        <v>363</v>
      </c>
      <c r="D6076" s="33" t="s">
        <v>354</v>
      </c>
      <c r="E6076" s="34">
        <v>28218</v>
      </c>
      <c r="F6076" s="35">
        <v>18.05</v>
      </c>
      <c r="G6076" s="34">
        <v>139.1</v>
      </c>
      <c r="H6076" s="14">
        <f t="shared" si="376"/>
        <v>708484.84589999996</v>
      </c>
      <c r="I6076" s="11">
        <f t="shared" si="377"/>
        <v>28218</v>
      </c>
      <c r="J6076" s="11">
        <f t="shared" si="378"/>
        <v>509334.9</v>
      </c>
      <c r="K6076" s="11">
        <f t="shared" si="379"/>
        <v>0</v>
      </c>
    </row>
    <row r="6077" spans="1:11" s="11" customFormat="1">
      <c r="A6077" s="32">
        <v>2018</v>
      </c>
      <c r="B6077" s="32">
        <v>470</v>
      </c>
      <c r="C6077" s="33" t="s">
        <v>363</v>
      </c>
      <c r="D6077" s="33" t="s">
        <v>354</v>
      </c>
      <c r="E6077" s="34">
        <v>111851</v>
      </c>
      <c r="F6077" s="35">
        <v>17.177</v>
      </c>
      <c r="G6077" s="34">
        <v>143.6</v>
      </c>
      <c r="H6077" s="14">
        <f t="shared" si="376"/>
        <v>2758936.0043719998</v>
      </c>
      <c r="I6077" s="11">
        <f t="shared" si="377"/>
        <v>111851</v>
      </c>
      <c r="J6077" s="11">
        <f t="shared" si="378"/>
        <v>1921264.6269999999</v>
      </c>
      <c r="K6077" s="11">
        <f t="shared" si="379"/>
        <v>0</v>
      </c>
    </row>
    <row r="6078" spans="1:11" s="11" customFormat="1">
      <c r="A6078" s="32">
        <v>2018</v>
      </c>
      <c r="B6078" s="32">
        <v>470</v>
      </c>
      <c r="C6078" s="33" t="s">
        <v>363</v>
      </c>
      <c r="D6078" s="33" t="s">
        <v>354</v>
      </c>
      <c r="E6078" s="34">
        <v>56212</v>
      </c>
      <c r="F6078" s="35">
        <v>17.106000000000002</v>
      </c>
      <c r="G6078" s="34">
        <v>136.9</v>
      </c>
      <c r="H6078" s="14">
        <f t="shared" si="376"/>
        <v>1316379.0241680001</v>
      </c>
      <c r="I6078" s="11">
        <f t="shared" si="377"/>
        <v>56212</v>
      </c>
      <c r="J6078" s="11">
        <f t="shared" si="378"/>
        <v>961562.47200000007</v>
      </c>
      <c r="K6078" s="11">
        <f t="shared" si="379"/>
        <v>0</v>
      </c>
    </row>
    <row r="6079" spans="1:11" s="11" customFormat="1">
      <c r="A6079" s="32">
        <v>2018</v>
      </c>
      <c r="B6079" s="32">
        <v>470</v>
      </c>
      <c r="C6079" s="33" t="s">
        <v>363</v>
      </c>
      <c r="D6079" s="33" t="s">
        <v>354</v>
      </c>
      <c r="E6079" s="34">
        <v>13857</v>
      </c>
      <c r="F6079" s="35">
        <v>17.079999999999998</v>
      </c>
      <c r="G6079" s="34">
        <v>135.6</v>
      </c>
      <c r="H6079" s="14">
        <f t="shared" si="376"/>
        <v>320934.77135999996</v>
      </c>
      <c r="I6079" s="11">
        <f t="shared" si="377"/>
        <v>13857</v>
      </c>
      <c r="J6079" s="11">
        <f t="shared" si="378"/>
        <v>236677.55999999997</v>
      </c>
      <c r="K6079" s="11">
        <f t="shared" si="379"/>
        <v>0</v>
      </c>
    </row>
    <row r="6080" spans="1:11" s="11" customFormat="1">
      <c r="A6080" s="32">
        <v>2018</v>
      </c>
      <c r="B6080" s="32">
        <v>470</v>
      </c>
      <c r="C6080" s="33" t="s">
        <v>363</v>
      </c>
      <c r="D6080" s="33" t="s">
        <v>354</v>
      </c>
      <c r="E6080" s="34">
        <v>70499</v>
      </c>
      <c r="F6080" s="35">
        <v>17.106000000000002</v>
      </c>
      <c r="G6080" s="34">
        <v>132.6</v>
      </c>
      <c r="H6080" s="14">
        <f t="shared" si="376"/>
        <v>1599097.5154439998</v>
      </c>
      <c r="I6080" s="11">
        <f t="shared" si="377"/>
        <v>70499</v>
      </c>
      <c r="J6080" s="11">
        <f t="shared" si="378"/>
        <v>1205955.8940000001</v>
      </c>
      <c r="K6080" s="11">
        <f t="shared" si="379"/>
        <v>0</v>
      </c>
    </row>
    <row r="6081" spans="1:11" s="11" customFormat="1">
      <c r="A6081" s="32">
        <v>2018</v>
      </c>
      <c r="B6081" s="32">
        <v>470</v>
      </c>
      <c r="C6081" s="33" t="s">
        <v>363</v>
      </c>
      <c r="D6081" s="33" t="s">
        <v>354</v>
      </c>
      <c r="E6081" s="34">
        <v>14083</v>
      </c>
      <c r="F6081" s="35">
        <v>17.012</v>
      </c>
      <c r="G6081" s="34">
        <v>134.80000000000001</v>
      </c>
      <c r="H6081" s="14">
        <f t="shared" si="376"/>
        <v>322953.834608</v>
      </c>
      <c r="I6081" s="11">
        <f t="shared" si="377"/>
        <v>14083</v>
      </c>
      <c r="J6081" s="11">
        <f t="shared" si="378"/>
        <v>239579.99600000001</v>
      </c>
      <c r="K6081" s="11">
        <f t="shared" si="379"/>
        <v>0</v>
      </c>
    </row>
    <row r="6082" spans="1:11" s="11" customFormat="1">
      <c r="A6082" s="32">
        <v>2018</v>
      </c>
      <c r="B6082" s="32">
        <v>470</v>
      </c>
      <c r="C6082" s="33" t="s">
        <v>563</v>
      </c>
      <c r="D6082" s="33" t="s">
        <v>564</v>
      </c>
      <c r="E6082" s="34">
        <v>102286</v>
      </c>
      <c r="F6082" s="35">
        <v>1.036</v>
      </c>
      <c r="G6082" s="34">
        <v>414.4</v>
      </c>
      <c r="H6082" s="14">
        <f t="shared" si="376"/>
        <v>439132.618624</v>
      </c>
      <c r="I6082" s="11">
        <f t="shared" si="377"/>
        <v>102286</v>
      </c>
      <c r="J6082" s="11">
        <f t="shared" si="378"/>
        <v>105968.296</v>
      </c>
      <c r="K6082" s="11">
        <f t="shared" si="379"/>
        <v>0</v>
      </c>
    </row>
    <row r="6083" spans="1:11" s="11" customFormat="1">
      <c r="A6083" s="32">
        <v>2018</v>
      </c>
      <c r="B6083" s="32">
        <v>470</v>
      </c>
      <c r="C6083" s="33" t="s">
        <v>563</v>
      </c>
      <c r="D6083" s="33" t="s">
        <v>564</v>
      </c>
      <c r="E6083" s="34">
        <v>902</v>
      </c>
      <c r="F6083" s="35">
        <v>1.036</v>
      </c>
      <c r="G6083" s="34">
        <v>2430546.7000000002</v>
      </c>
      <c r="H6083" s="14">
        <f t="shared" si="376"/>
        <v>22712778.358424</v>
      </c>
      <c r="I6083" s="11">
        <f t="shared" si="377"/>
        <v>902</v>
      </c>
      <c r="J6083" s="11">
        <f t="shared" si="378"/>
        <v>934.47199999999998</v>
      </c>
      <c r="K6083" s="11">
        <f t="shared" si="379"/>
        <v>0</v>
      </c>
    </row>
    <row r="6084" spans="1:11" s="11" customFormat="1">
      <c r="A6084" s="32">
        <v>2018</v>
      </c>
      <c r="B6084" s="32">
        <v>477</v>
      </c>
      <c r="C6084" s="33" t="s">
        <v>563</v>
      </c>
      <c r="D6084" s="33" t="s">
        <v>564</v>
      </c>
      <c r="E6084" s="34">
        <v>3662</v>
      </c>
      <c r="F6084" s="35">
        <v>1.1080000000000001</v>
      </c>
      <c r="G6084" s="34">
        <v>415.9</v>
      </c>
      <c r="H6084" s="14">
        <f t="shared" si="376"/>
        <v>16875.125864000001</v>
      </c>
      <c r="I6084" s="11">
        <f t="shared" si="377"/>
        <v>3662</v>
      </c>
      <c r="J6084" s="11">
        <f t="shared" si="378"/>
        <v>4057.4960000000005</v>
      </c>
      <c r="K6084" s="11">
        <f t="shared" si="379"/>
        <v>0</v>
      </c>
    </row>
    <row r="6085" spans="1:11" s="11" customFormat="1">
      <c r="A6085" s="32">
        <v>2018</v>
      </c>
      <c r="B6085" s="32">
        <v>492</v>
      </c>
      <c r="C6085" s="33" t="s">
        <v>363</v>
      </c>
      <c r="D6085" s="33" t="s">
        <v>354</v>
      </c>
      <c r="E6085" s="34">
        <v>69967</v>
      </c>
      <c r="F6085" s="35">
        <v>17.559999999999999</v>
      </c>
      <c r="G6085" s="34">
        <v>146.80000000000001</v>
      </c>
      <c r="H6085" s="14">
        <f t="shared" si="376"/>
        <v>1803614.9233600001</v>
      </c>
      <c r="I6085" s="11">
        <f t="shared" si="377"/>
        <v>69967</v>
      </c>
      <c r="J6085" s="11">
        <f t="shared" si="378"/>
        <v>1228620.52</v>
      </c>
      <c r="K6085" s="11">
        <f t="shared" si="379"/>
        <v>0</v>
      </c>
    </row>
    <row r="6086" spans="1:11" s="11" customFormat="1">
      <c r="A6086" s="32">
        <v>2018</v>
      </c>
      <c r="B6086" s="32">
        <v>492</v>
      </c>
      <c r="C6086" s="33" t="s">
        <v>563</v>
      </c>
      <c r="D6086" s="33" t="s">
        <v>564</v>
      </c>
      <c r="E6086" s="34">
        <v>8622</v>
      </c>
      <c r="F6086" s="35">
        <v>1.0569999999999999</v>
      </c>
      <c r="G6086" s="34">
        <v>353.2</v>
      </c>
      <c r="H6086" s="14">
        <f t="shared" ref="H6086:H6149" si="380">IF(I6086="","",G6086/100*F6086*E6086)</f>
        <v>32188.719527999998</v>
      </c>
      <c r="I6086" s="11">
        <f t="shared" ref="I6086:I6149" si="381">IF(OR(G6086=".",F6086=".",E6086="."),"",E6086)</f>
        <v>8622</v>
      </c>
      <c r="J6086" s="11">
        <f t="shared" ref="J6086:J6149" si="382">IF(I6086="","",F6086*I6086)</f>
        <v>9113.4539999999997</v>
      </c>
      <c r="K6086" s="11">
        <f t="shared" ref="K6086:K6149" si="383">IF(C6086="LIG",1,0)</f>
        <v>0</v>
      </c>
    </row>
    <row r="6087" spans="1:11" s="11" customFormat="1">
      <c r="A6087" s="32">
        <v>2018</v>
      </c>
      <c r="B6087" s="32">
        <v>525</v>
      </c>
      <c r="C6087" s="33" t="s">
        <v>353</v>
      </c>
      <c r="D6087" s="33" t="s">
        <v>354</v>
      </c>
      <c r="E6087" s="34">
        <v>27164</v>
      </c>
      <c r="F6087" s="35">
        <v>22.706</v>
      </c>
      <c r="G6087" s="34">
        <v>196.1</v>
      </c>
      <c r="H6087" s="14">
        <f t="shared" si="380"/>
        <v>1209516.922424</v>
      </c>
      <c r="I6087" s="11">
        <f t="shared" si="381"/>
        <v>27164</v>
      </c>
      <c r="J6087" s="11">
        <f t="shared" si="382"/>
        <v>616785.78399999999</v>
      </c>
      <c r="K6087" s="11">
        <f t="shared" si="383"/>
        <v>0</v>
      </c>
    </row>
    <row r="6088" spans="1:11" s="11" customFormat="1">
      <c r="A6088" s="32">
        <v>2018</v>
      </c>
      <c r="B6088" s="32">
        <v>525</v>
      </c>
      <c r="C6088" s="33" t="s">
        <v>353</v>
      </c>
      <c r="D6088" s="33" t="s">
        <v>354</v>
      </c>
      <c r="E6088" s="34">
        <v>26984</v>
      </c>
      <c r="F6088" s="35">
        <v>22.423999999999999</v>
      </c>
      <c r="G6088" s="34">
        <v>241</v>
      </c>
      <c r="H6088" s="14">
        <f t="shared" si="380"/>
        <v>1458265.0105600001</v>
      </c>
      <c r="I6088" s="11">
        <f t="shared" si="381"/>
        <v>26984</v>
      </c>
      <c r="J6088" s="11">
        <f t="shared" si="382"/>
        <v>605089.21600000001</v>
      </c>
      <c r="K6088" s="11">
        <f t="shared" si="383"/>
        <v>0</v>
      </c>
    </row>
    <row r="6089" spans="1:11" s="11" customFormat="1">
      <c r="A6089" s="32">
        <v>2018</v>
      </c>
      <c r="B6089" s="32">
        <v>525</v>
      </c>
      <c r="C6089" s="33" t="s">
        <v>563</v>
      </c>
      <c r="D6089" s="33" t="s">
        <v>564</v>
      </c>
      <c r="E6089" s="34">
        <v>2175</v>
      </c>
      <c r="F6089" s="35">
        <v>1.05</v>
      </c>
      <c r="G6089" s="34">
        <v>428.9</v>
      </c>
      <c r="H6089" s="14">
        <f t="shared" si="380"/>
        <v>9795.0037499999999</v>
      </c>
      <c r="I6089" s="11">
        <f t="shared" si="381"/>
        <v>2175</v>
      </c>
      <c r="J6089" s="11">
        <f t="shared" si="382"/>
        <v>2283.75</v>
      </c>
      <c r="K6089" s="11">
        <f t="shared" si="383"/>
        <v>0</v>
      </c>
    </row>
    <row r="6090" spans="1:11" s="11" customFormat="1">
      <c r="A6090" s="32">
        <v>2018</v>
      </c>
      <c r="B6090" s="32">
        <v>533</v>
      </c>
      <c r="C6090" s="33" t="s">
        <v>563</v>
      </c>
      <c r="D6090" s="33" t="s">
        <v>564</v>
      </c>
      <c r="E6090" s="34">
        <v>101125</v>
      </c>
      <c r="F6090" s="35">
        <v>1.024</v>
      </c>
      <c r="G6090" s="34">
        <v>312.10000000000002</v>
      </c>
      <c r="H6090" s="14">
        <f t="shared" si="380"/>
        <v>323185.79200000007</v>
      </c>
      <c r="I6090" s="11">
        <f t="shared" si="381"/>
        <v>101125</v>
      </c>
      <c r="J6090" s="11">
        <f t="shared" si="382"/>
        <v>103552</v>
      </c>
      <c r="K6090" s="11">
        <f t="shared" si="383"/>
        <v>0</v>
      </c>
    </row>
    <row r="6091" spans="1:11" s="11" customFormat="1">
      <c r="A6091" s="32">
        <v>2018</v>
      </c>
      <c r="B6091" s="32">
        <v>533</v>
      </c>
      <c r="C6091" s="33" t="s">
        <v>563</v>
      </c>
      <c r="D6091" s="33" t="s">
        <v>564</v>
      </c>
      <c r="E6091" s="34">
        <v>101125</v>
      </c>
      <c r="F6091" s="35">
        <v>1.024</v>
      </c>
      <c r="G6091" s="34">
        <v>369.6</v>
      </c>
      <c r="H6091" s="14">
        <f t="shared" si="380"/>
        <v>382728.19199999998</v>
      </c>
      <c r="I6091" s="11">
        <f t="shared" si="381"/>
        <v>101125</v>
      </c>
      <c r="J6091" s="11">
        <f t="shared" si="382"/>
        <v>103552</v>
      </c>
      <c r="K6091" s="11">
        <f t="shared" si="383"/>
        <v>0</v>
      </c>
    </row>
    <row r="6092" spans="1:11" s="11" customFormat="1">
      <c r="A6092" s="32">
        <v>2018</v>
      </c>
      <c r="B6092" s="32">
        <v>533</v>
      </c>
      <c r="C6092" s="33" t="s">
        <v>563</v>
      </c>
      <c r="D6092" s="33" t="s">
        <v>564</v>
      </c>
      <c r="E6092" s="34">
        <v>201744</v>
      </c>
      <c r="F6092" s="35">
        <v>1.024</v>
      </c>
      <c r="G6092" s="34">
        <v>276.2</v>
      </c>
      <c r="H6092" s="14">
        <f t="shared" si="380"/>
        <v>570590.13427200005</v>
      </c>
      <c r="I6092" s="11">
        <f t="shared" si="381"/>
        <v>201744</v>
      </c>
      <c r="J6092" s="11">
        <f t="shared" si="382"/>
        <v>206585.856</v>
      </c>
      <c r="K6092" s="11">
        <f t="shared" si="383"/>
        <v>0</v>
      </c>
    </row>
    <row r="6093" spans="1:11" s="11" customFormat="1">
      <c r="A6093" s="32">
        <v>2018</v>
      </c>
      <c r="B6093" s="32">
        <v>533</v>
      </c>
      <c r="C6093" s="33" t="s">
        <v>563</v>
      </c>
      <c r="D6093" s="33" t="s">
        <v>564</v>
      </c>
      <c r="E6093" s="34">
        <v>201744</v>
      </c>
      <c r="F6093" s="35">
        <v>1.024</v>
      </c>
      <c r="G6093" s="34">
        <v>404.9</v>
      </c>
      <c r="H6093" s="14">
        <f t="shared" si="380"/>
        <v>836466.13094399997</v>
      </c>
      <c r="I6093" s="11">
        <f t="shared" si="381"/>
        <v>201744</v>
      </c>
      <c r="J6093" s="11">
        <f t="shared" si="382"/>
        <v>206585.856</v>
      </c>
      <c r="K6093" s="11">
        <f t="shared" si="383"/>
        <v>0</v>
      </c>
    </row>
    <row r="6094" spans="1:11" s="11" customFormat="1">
      <c r="A6094" s="32">
        <v>2018</v>
      </c>
      <c r="B6094" s="32">
        <v>533</v>
      </c>
      <c r="C6094" s="33" t="s">
        <v>563</v>
      </c>
      <c r="D6094" s="33" t="s">
        <v>564</v>
      </c>
      <c r="E6094" s="34">
        <v>202248</v>
      </c>
      <c r="F6094" s="35">
        <v>1.024</v>
      </c>
      <c r="G6094" s="34">
        <v>272.7</v>
      </c>
      <c r="H6094" s="14">
        <f t="shared" si="380"/>
        <v>564767.02310399991</v>
      </c>
      <c r="I6094" s="11">
        <f t="shared" si="381"/>
        <v>202248</v>
      </c>
      <c r="J6094" s="11">
        <f t="shared" si="382"/>
        <v>207101.95199999999</v>
      </c>
      <c r="K6094" s="11">
        <f t="shared" si="383"/>
        <v>0</v>
      </c>
    </row>
    <row r="6095" spans="1:11" s="11" customFormat="1">
      <c r="A6095" s="32">
        <v>2018</v>
      </c>
      <c r="B6095" s="32">
        <v>533</v>
      </c>
      <c r="C6095" s="33" t="s">
        <v>563</v>
      </c>
      <c r="D6095" s="33" t="s">
        <v>564</v>
      </c>
      <c r="E6095" s="34">
        <v>202249</v>
      </c>
      <c r="F6095" s="35">
        <v>1.024</v>
      </c>
      <c r="G6095" s="34">
        <v>272</v>
      </c>
      <c r="H6095" s="14">
        <f t="shared" si="380"/>
        <v>563320.09472000005</v>
      </c>
      <c r="I6095" s="11">
        <f t="shared" si="381"/>
        <v>202249</v>
      </c>
      <c r="J6095" s="11">
        <f t="shared" si="382"/>
        <v>207102.976</v>
      </c>
      <c r="K6095" s="11">
        <f t="shared" si="383"/>
        <v>0</v>
      </c>
    </row>
    <row r="6096" spans="1:11" s="11" customFormat="1">
      <c r="A6096" s="32">
        <v>2018</v>
      </c>
      <c r="B6096" s="32">
        <v>533</v>
      </c>
      <c r="C6096" s="33" t="s">
        <v>563</v>
      </c>
      <c r="D6096" s="33" t="s">
        <v>564</v>
      </c>
      <c r="E6096" s="34">
        <v>101125</v>
      </c>
      <c r="F6096" s="35">
        <v>1.024</v>
      </c>
      <c r="G6096" s="34">
        <v>340.1</v>
      </c>
      <c r="H6096" s="14">
        <f t="shared" si="380"/>
        <v>352180.35200000001</v>
      </c>
      <c r="I6096" s="11">
        <f t="shared" si="381"/>
        <v>101125</v>
      </c>
      <c r="J6096" s="11">
        <f t="shared" si="382"/>
        <v>103552</v>
      </c>
      <c r="K6096" s="11">
        <f t="shared" si="383"/>
        <v>0</v>
      </c>
    </row>
    <row r="6097" spans="1:11" s="11" customFormat="1">
      <c r="A6097" s="32">
        <v>2018</v>
      </c>
      <c r="B6097" s="32">
        <v>533</v>
      </c>
      <c r="C6097" s="33" t="s">
        <v>563</v>
      </c>
      <c r="D6097" s="33" t="s">
        <v>564</v>
      </c>
      <c r="E6097" s="34">
        <v>101125</v>
      </c>
      <c r="F6097" s="35">
        <v>1.024</v>
      </c>
      <c r="G6097" s="34">
        <v>322.7</v>
      </c>
      <c r="H6097" s="14">
        <f t="shared" si="380"/>
        <v>334162.304</v>
      </c>
      <c r="I6097" s="11">
        <f t="shared" si="381"/>
        <v>101125</v>
      </c>
      <c r="J6097" s="11">
        <f t="shared" si="382"/>
        <v>103552</v>
      </c>
      <c r="K6097" s="11">
        <f t="shared" si="383"/>
        <v>0</v>
      </c>
    </row>
    <row r="6098" spans="1:11" s="11" customFormat="1">
      <c r="A6098" s="32">
        <v>2018</v>
      </c>
      <c r="B6098" s="32">
        <v>533</v>
      </c>
      <c r="C6098" s="33" t="s">
        <v>563</v>
      </c>
      <c r="D6098" s="33" t="s">
        <v>564</v>
      </c>
      <c r="E6098" s="34">
        <v>100862</v>
      </c>
      <c r="F6098" s="35">
        <v>1.024</v>
      </c>
      <c r="G6098" s="34">
        <v>374.4</v>
      </c>
      <c r="H6098" s="14">
        <f t="shared" si="380"/>
        <v>386690.38387199998</v>
      </c>
      <c r="I6098" s="11">
        <f t="shared" si="381"/>
        <v>100862</v>
      </c>
      <c r="J6098" s="11">
        <f t="shared" si="382"/>
        <v>103282.68800000001</v>
      </c>
      <c r="K6098" s="11">
        <f t="shared" si="383"/>
        <v>0</v>
      </c>
    </row>
    <row r="6099" spans="1:11" s="11" customFormat="1">
      <c r="A6099" s="32">
        <v>2018</v>
      </c>
      <c r="B6099" s="32">
        <v>533</v>
      </c>
      <c r="C6099" s="33" t="s">
        <v>563</v>
      </c>
      <c r="D6099" s="33" t="s">
        <v>564</v>
      </c>
      <c r="E6099" s="34">
        <v>378402</v>
      </c>
      <c r="F6099" s="35">
        <v>1.024</v>
      </c>
      <c r="G6099" s="34">
        <v>279.89999999999998</v>
      </c>
      <c r="H6099" s="14">
        <f t="shared" si="380"/>
        <v>1084566.7307519999</v>
      </c>
      <c r="I6099" s="11">
        <f t="shared" si="381"/>
        <v>378402</v>
      </c>
      <c r="J6099" s="11">
        <f t="shared" si="382"/>
        <v>387483.64799999999</v>
      </c>
      <c r="K6099" s="11">
        <f t="shared" si="383"/>
        <v>0</v>
      </c>
    </row>
    <row r="6100" spans="1:11" s="11" customFormat="1">
      <c r="A6100" s="32">
        <v>2018</v>
      </c>
      <c r="B6100" s="32">
        <v>546</v>
      </c>
      <c r="C6100" s="33" t="s">
        <v>565</v>
      </c>
      <c r="D6100" s="33" t="s">
        <v>566</v>
      </c>
      <c r="E6100" s="34">
        <v>5</v>
      </c>
      <c r="F6100" s="35">
        <v>5.8250000000000002</v>
      </c>
      <c r="G6100" s="34" t="s">
        <v>364</v>
      </c>
      <c r="H6100" s="14" t="str">
        <f t="shared" si="380"/>
        <v/>
      </c>
      <c r="I6100" s="11" t="str">
        <f t="shared" si="381"/>
        <v/>
      </c>
      <c r="J6100" s="11" t="str">
        <f t="shared" si="382"/>
        <v/>
      </c>
      <c r="K6100" s="11">
        <f t="shared" si="383"/>
        <v>0</v>
      </c>
    </row>
    <row r="6101" spans="1:11" s="11" customFormat="1">
      <c r="A6101" s="32">
        <v>2018</v>
      </c>
      <c r="B6101" s="32">
        <v>546</v>
      </c>
      <c r="C6101" s="33" t="s">
        <v>567</v>
      </c>
      <c r="D6101" s="33" t="s">
        <v>566</v>
      </c>
      <c r="E6101" s="34">
        <v>275</v>
      </c>
      <c r="F6101" s="35">
        <v>6.2</v>
      </c>
      <c r="G6101" s="34" t="s">
        <v>364</v>
      </c>
      <c r="H6101" s="14" t="str">
        <f t="shared" si="380"/>
        <v/>
      </c>
      <c r="I6101" s="11" t="str">
        <f t="shared" si="381"/>
        <v/>
      </c>
      <c r="J6101" s="11" t="str">
        <f t="shared" si="382"/>
        <v/>
      </c>
      <c r="K6101" s="11">
        <f t="shared" si="383"/>
        <v>0</v>
      </c>
    </row>
    <row r="6102" spans="1:11" s="11" customFormat="1">
      <c r="A6102" s="32">
        <v>2018</v>
      </c>
      <c r="B6102" s="32">
        <v>546</v>
      </c>
      <c r="C6102" s="33" t="s">
        <v>567</v>
      </c>
      <c r="D6102" s="33" t="s">
        <v>566</v>
      </c>
      <c r="E6102" s="34">
        <v>279</v>
      </c>
      <c r="F6102" s="35">
        <v>5.8250000000000002</v>
      </c>
      <c r="G6102" s="34" t="s">
        <v>364</v>
      </c>
      <c r="H6102" s="14" t="str">
        <f t="shared" si="380"/>
        <v/>
      </c>
      <c r="I6102" s="11" t="str">
        <f t="shared" si="381"/>
        <v/>
      </c>
      <c r="J6102" s="11" t="str">
        <f t="shared" si="382"/>
        <v/>
      </c>
      <c r="K6102" s="11">
        <f t="shared" si="383"/>
        <v>0</v>
      </c>
    </row>
    <row r="6103" spans="1:11" s="11" customFormat="1">
      <c r="A6103" s="32">
        <v>2018</v>
      </c>
      <c r="B6103" s="32">
        <v>562</v>
      </c>
      <c r="C6103" s="33" t="s">
        <v>565</v>
      </c>
      <c r="D6103" s="33" t="s">
        <v>566</v>
      </c>
      <c r="E6103" s="34">
        <v>4</v>
      </c>
      <c r="F6103" s="35">
        <v>5.67</v>
      </c>
      <c r="G6103" s="34" t="s">
        <v>364</v>
      </c>
      <c r="H6103" s="14" t="str">
        <f t="shared" si="380"/>
        <v/>
      </c>
      <c r="I6103" s="11" t="str">
        <f t="shared" si="381"/>
        <v/>
      </c>
      <c r="J6103" s="11" t="str">
        <f t="shared" si="382"/>
        <v/>
      </c>
      <c r="K6103" s="11">
        <f t="shared" si="383"/>
        <v>0</v>
      </c>
    </row>
    <row r="6104" spans="1:11" s="11" customFormat="1">
      <c r="A6104" s="32">
        <v>2018</v>
      </c>
      <c r="B6104" s="32">
        <v>562</v>
      </c>
      <c r="C6104" s="33" t="s">
        <v>563</v>
      </c>
      <c r="D6104" s="33" t="s">
        <v>564</v>
      </c>
      <c r="E6104" s="34">
        <v>26590</v>
      </c>
      <c r="F6104" s="35">
        <v>1.03</v>
      </c>
      <c r="G6104" s="34" t="s">
        <v>364</v>
      </c>
      <c r="H6104" s="14" t="str">
        <f t="shared" si="380"/>
        <v/>
      </c>
      <c r="I6104" s="11" t="str">
        <f t="shared" si="381"/>
        <v/>
      </c>
      <c r="J6104" s="11" t="str">
        <f t="shared" si="382"/>
        <v/>
      </c>
      <c r="K6104" s="11">
        <f t="shared" si="383"/>
        <v>0</v>
      </c>
    </row>
    <row r="6105" spans="1:11" s="11" customFormat="1">
      <c r="A6105" s="32">
        <v>2018</v>
      </c>
      <c r="B6105" s="32">
        <v>564</v>
      </c>
      <c r="C6105" s="33" t="s">
        <v>353</v>
      </c>
      <c r="D6105" s="33" t="s">
        <v>354</v>
      </c>
      <c r="E6105" s="34">
        <v>74518</v>
      </c>
      <c r="F6105" s="35">
        <v>23.69</v>
      </c>
      <c r="G6105" s="34">
        <v>262</v>
      </c>
      <c r="H6105" s="14">
        <f t="shared" si="380"/>
        <v>4625168.3204000005</v>
      </c>
      <c r="I6105" s="11">
        <f t="shared" si="381"/>
        <v>74518</v>
      </c>
      <c r="J6105" s="11">
        <f t="shared" si="382"/>
        <v>1765331.4200000002</v>
      </c>
      <c r="K6105" s="11">
        <f t="shared" si="383"/>
        <v>0</v>
      </c>
    </row>
    <row r="6106" spans="1:11" s="11" customFormat="1">
      <c r="A6106" s="32">
        <v>2018</v>
      </c>
      <c r="B6106" s="32">
        <v>564</v>
      </c>
      <c r="C6106" s="33" t="s">
        <v>353</v>
      </c>
      <c r="D6106" s="33" t="s">
        <v>354</v>
      </c>
      <c r="E6106" s="34">
        <v>109647</v>
      </c>
      <c r="F6106" s="35">
        <v>23.64</v>
      </c>
      <c r="G6106" s="34">
        <v>246</v>
      </c>
      <c r="H6106" s="14">
        <f t="shared" si="380"/>
        <v>6376455.4967999998</v>
      </c>
      <c r="I6106" s="11">
        <f t="shared" si="381"/>
        <v>109647</v>
      </c>
      <c r="J6106" s="11">
        <f t="shared" si="382"/>
        <v>2592055.08</v>
      </c>
      <c r="K6106" s="11">
        <f t="shared" si="383"/>
        <v>0</v>
      </c>
    </row>
    <row r="6107" spans="1:11" s="11" customFormat="1">
      <c r="A6107" s="32">
        <v>2018</v>
      </c>
      <c r="B6107" s="32">
        <v>564</v>
      </c>
      <c r="C6107" s="33" t="s">
        <v>563</v>
      </c>
      <c r="D6107" s="33" t="s">
        <v>564</v>
      </c>
      <c r="E6107" s="34">
        <v>109183</v>
      </c>
      <c r="F6107" s="35">
        <v>1.0249999999999999</v>
      </c>
      <c r="G6107" s="34">
        <v>281.7</v>
      </c>
      <c r="H6107" s="14">
        <f t="shared" si="380"/>
        <v>315257.72377499996</v>
      </c>
      <c r="I6107" s="11">
        <f t="shared" si="381"/>
        <v>109183</v>
      </c>
      <c r="J6107" s="11">
        <f t="shared" si="382"/>
        <v>111912.575</v>
      </c>
      <c r="K6107" s="11">
        <f t="shared" si="383"/>
        <v>0</v>
      </c>
    </row>
    <row r="6108" spans="1:11" s="11" customFormat="1">
      <c r="A6108" s="32">
        <v>2018</v>
      </c>
      <c r="B6108" s="32">
        <v>564</v>
      </c>
      <c r="C6108" s="33" t="s">
        <v>563</v>
      </c>
      <c r="D6108" s="33" t="s">
        <v>564</v>
      </c>
      <c r="E6108" s="34">
        <v>1197720</v>
      </c>
      <c r="F6108" s="35">
        <v>1.0249999999999999</v>
      </c>
      <c r="G6108" s="34">
        <v>281.60000000000002</v>
      </c>
      <c r="H6108" s="14">
        <f t="shared" si="380"/>
        <v>3457099.0079999999</v>
      </c>
      <c r="I6108" s="11">
        <f t="shared" si="381"/>
        <v>1197720</v>
      </c>
      <c r="J6108" s="11">
        <f t="shared" si="382"/>
        <v>1227663</v>
      </c>
      <c r="K6108" s="11">
        <f t="shared" si="383"/>
        <v>0</v>
      </c>
    </row>
    <row r="6109" spans="1:11" s="11" customFormat="1">
      <c r="A6109" s="32">
        <v>2018</v>
      </c>
      <c r="B6109" s="32">
        <v>593</v>
      </c>
      <c r="C6109" s="33" t="s">
        <v>565</v>
      </c>
      <c r="D6109" s="33" t="s">
        <v>566</v>
      </c>
      <c r="E6109" s="34">
        <v>24</v>
      </c>
      <c r="F6109" s="35">
        <v>5.8579999999999997</v>
      </c>
      <c r="G6109" s="34" t="s">
        <v>364</v>
      </c>
      <c r="H6109" s="14" t="str">
        <f t="shared" si="380"/>
        <v/>
      </c>
      <c r="I6109" s="11" t="str">
        <f t="shared" si="381"/>
        <v/>
      </c>
      <c r="J6109" s="11" t="str">
        <f t="shared" si="382"/>
        <v/>
      </c>
      <c r="K6109" s="11">
        <f t="shared" si="383"/>
        <v>0</v>
      </c>
    </row>
    <row r="6110" spans="1:11" s="11" customFormat="1">
      <c r="A6110" s="32">
        <v>2018</v>
      </c>
      <c r="B6110" s="32">
        <v>593</v>
      </c>
      <c r="C6110" s="33" t="s">
        <v>563</v>
      </c>
      <c r="D6110" s="33" t="s">
        <v>564</v>
      </c>
      <c r="E6110" s="34">
        <v>3941</v>
      </c>
      <c r="F6110" s="35">
        <v>1.0329999999999999</v>
      </c>
      <c r="G6110" s="34" t="s">
        <v>364</v>
      </c>
      <c r="H6110" s="14" t="str">
        <f t="shared" si="380"/>
        <v/>
      </c>
      <c r="I6110" s="11" t="str">
        <f t="shared" si="381"/>
        <v/>
      </c>
      <c r="J6110" s="11" t="str">
        <f t="shared" si="382"/>
        <v/>
      </c>
      <c r="K6110" s="11">
        <f t="shared" si="383"/>
        <v>0</v>
      </c>
    </row>
    <row r="6111" spans="1:11" s="11" customFormat="1">
      <c r="A6111" s="32">
        <v>2018</v>
      </c>
      <c r="B6111" s="32">
        <v>593</v>
      </c>
      <c r="C6111" s="33" t="s">
        <v>567</v>
      </c>
      <c r="D6111" s="33" t="s">
        <v>566</v>
      </c>
      <c r="E6111" s="34">
        <v>16229</v>
      </c>
      <c r="F6111" s="35">
        <v>6.3490000000000002</v>
      </c>
      <c r="G6111" s="34" t="s">
        <v>364</v>
      </c>
      <c r="H6111" s="14" t="str">
        <f t="shared" si="380"/>
        <v/>
      </c>
      <c r="I6111" s="11" t="str">
        <f t="shared" si="381"/>
        <v/>
      </c>
      <c r="J6111" s="11" t="str">
        <f t="shared" si="382"/>
        <v/>
      </c>
      <c r="K6111" s="11">
        <f t="shared" si="383"/>
        <v>0</v>
      </c>
    </row>
    <row r="6112" spans="1:11" s="11" customFormat="1">
      <c r="A6112" s="32">
        <v>2018</v>
      </c>
      <c r="B6112" s="32">
        <v>602</v>
      </c>
      <c r="C6112" s="33" t="s">
        <v>353</v>
      </c>
      <c r="D6112" s="33" t="s">
        <v>354</v>
      </c>
      <c r="E6112" s="34">
        <v>173759</v>
      </c>
      <c r="F6112" s="35">
        <v>25.76</v>
      </c>
      <c r="G6112" s="34" t="s">
        <v>364</v>
      </c>
      <c r="H6112" s="14" t="str">
        <f t="shared" si="380"/>
        <v/>
      </c>
      <c r="I6112" s="11" t="str">
        <f t="shared" si="381"/>
        <v/>
      </c>
      <c r="J6112" s="11" t="str">
        <f t="shared" si="382"/>
        <v/>
      </c>
      <c r="K6112" s="11">
        <f t="shared" si="383"/>
        <v>0</v>
      </c>
    </row>
    <row r="6113" spans="1:11" s="11" customFormat="1">
      <c r="A6113" s="32">
        <v>2018</v>
      </c>
      <c r="B6113" s="32">
        <v>602</v>
      </c>
      <c r="C6113" s="33" t="s">
        <v>565</v>
      </c>
      <c r="D6113" s="33" t="s">
        <v>566</v>
      </c>
      <c r="E6113" s="34">
        <v>4688</v>
      </c>
      <c r="F6113" s="35">
        <v>5.8</v>
      </c>
      <c r="G6113" s="34" t="s">
        <v>364</v>
      </c>
      <c r="H6113" s="14" t="str">
        <f t="shared" si="380"/>
        <v/>
      </c>
      <c r="I6113" s="11" t="str">
        <f t="shared" si="381"/>
        <v/>
      </c>
      <c r="J6113" s="11" t="str">
        <f t="shared" si="382"/>
        <v/>
      </c>
      <c r="K6113" s="11">
        <f t="shared" si="383"/>
        <v>0</v>
      </c>
    </row>
    <row r="6114" spans="1:11" s="11" customFormat="1">
      <c r="A6114" s="32">
        <v>2018</v>
      </c>
      <c r="B6114" s="32">
        <v>607</v>
      </c>
      <c r="C6114" s="33" t="s">
        <v>563</v>
      </c>
      <c r="D6114" s="33" t="s">
        <v>564</v>
      </c>
      <c r="E6114" s="34">
        <v>534</v>
      </c>
      <c r="F6114" s="35">
        <v>1.101</v>
      </c>
      <c r="G6114" s="34">
        <v>184</v>
      </c>
      <c r="H6114" s="14">
        <f t="shared" si="380"/>
        <v>1081.79856</v>
      </c>
      <c r="I6114" s="11">
        <f t="shared" si="381"/>
        <v>534</v>
      </c>
      <c r="J6114" s="11">
        <f t="shared" si="382"/>
        <v>587.93399999999997</v>
      </c>
      <c r="K6114" s="11">
        <f t="shared" si="383"/>
        <v>0</v>
      </c>
    </row>
    <row r="6115" spans="1:11" s="11" customFormat="1">
      <c r="A6115" s="32">
        <v>2018</v>
      </c>
      <c r="B6115" s="32">
        <v>607</v>
      </c>
      <c r="C6115" s="33" t="s">
        <v>563</v>
      </c>
      <c r="D6115" s="33" t="s">
        <v>564</v>
      </c>
      <c r="E6115" s="34">
        <v>1069</v>
      </c>
      <c r="F6115" s="35">
        <v>1.101</v>
      </c>
      <c r="G6115" s="34">
        <v>181.3</v>
      </c>
      <c r="H6115" s="14">
        <f t="shared" si="380"/>
        <v>2133.8447970000002</v>
      </c>
      <c r="I6115" s="11">
        <f t="shared" si="381"/>
        <v>1069</v>
      </c>
      <c r="J6115" s="11">
        <f t="shared" si="382"/>
        <v>1176.9690000000001</v>
      </c>
      <c r="K6115" s="11">
        <f t="shared" si="383"/>
        <v>0</v>
      </c>
    </row>
    <row r="6116" spans="1:11" s="11" customFormat="1">
      <c r="A6116" s="32">
        <v>2018</v>
      </c>
      <c r="B6116" s="32">
        <v>607</v>
      </c>
      <c r="C6116" s="33" t="s">
        <v>563</v>
      </c>
      <c r="D6116" s="33" t="s">
        <v>564</v>
      </c>
      <c r="E6116" s="34">
        <v>1069</v>
      </c>
      <c r="F6116" s="35">
        <v>1.101</v>
      </c>
      <c r="G6116" s="34">
        <v>147.5</v>
      </c>
      <c r="H6116" s="14">
        <f t="shared" si="380"/>
        <v>1736.0292750000001</v>
      </c>
      <c r="I6116" s="11">
        <f t="shared" si="381"/>
        <v>1069</v>
      </c>
      <c r="J6116" s="11">
        <f t="shared" si="382"/>
        <v>1176.9690000000001</v>
      </c>
      <c r="K6116" s="11">
        <f t="shared" si="383"/>
        <v>0</v>
      </c>
    </row>
    <row r="6117" spans="1:11" s="11" customFormat="1">
      <c r="A6117" s="32">
        <v>2018</v>
      </c>
      <c r="B6117" s="32">
        <v>607</v>
      </c>
      <c r="C6117" s="33" t="s">
        <v>563</v>
      </c>
      <c r="D6117" s="33" t="s">
        <v>564</v>
      </c>
      <c r="E6117" s="34">
        <v>1100</v>
      </c>
      <c r="F6117" s="35">
        <v>1.101</v>
      </c>
      <c r="G6117" s="34">
        <v>256.5</v>
      </c>
      <c r="H6117" s="14">
        <f t="shared" si="380"/>
        <v>3106.4715000000001</v>
      </c>
      <c r="I6117" s="11">
        <f t="shared" si="381"/>
        <v>1100</v>
      </c>
      <c r="J6117" s="11">
        <f t="shared" si="382"/>
        <v>1211.0999999999999</v>
      </c>
      <c r="K6117" s="11">
        <f t="shared" si="383"/>
        <v>0</v>
      </c>
    </row>
    <row r="6118" spans="1:11" s="11" customFormat="1">
      <c r="A6118" s="32">
        <v>2018</v>
      </c>
      <c r="B6118" s="32">
        <v>607</v>
      </c>
      <c r="C6118" s="33" t="s">
        <v>563</v>
      </c>
      <c r="D6118" s="33" t="s">
        <v>564</v>
      </c>
      <c r="E6118" s="34">
        <v>21655</v>
      </c>
      <c r="F6118" s="35">
        <v>1.101</v>
      </c>
      <c r="G6118" s="34">
        <v>229</v>
      </c>
      <c r="H6118" s="14">
        <f t="shared" si="380"/>
        <v>54598.534950000001</v>
      </c>
      <c r="I6118" s="11">
        <f t="shared" si="381"/>
        <v>21655</v>
      </c>
      <c r="J6118" s="11">
        <f t="shared" si="382"/>
        <v>23842.154999999999</v>
      </c>
      <c r="K6118" s="11">
        <f t="shared" si="383"/>
        <v>0</v>
      </c>
    </row>
    <row r="6119" spans="1:11" s="11" customFormat="1">
      <c r="A6119" s="32">
        <v>2018</v>
      </c>
      <c r="B6119" s="32">
        <v>609</v>
      </c>
      <c r="C6119" s="33" t="s">
        <v>563</v>
      </c>
      <c r="D6119" s="33" t="s">
        <v>564</v>
      </c>
      <c r="E6119" s="34">
        <v>4148055</v>
      </c>
      <c r="F6119" s="35">
        <v>1.0269999999999999</v>
      </c>
      <c r="G6119" s="34">
        <v>528.20000000000005</v>
      </c>
      <c r="H6119" s="14">
        <f t="shared" si="380"/>
        <v>22501597.225769997</v>
      </c>
      <c r="I6119" s="11">
        <f t="shared" si="381"/>
        <v>4148055</v>
      </c>
      <c r="J6119" s="11">
        <f t="shared" si="382"/>
        <v>4260052.4849999994</v>
      </c>
      <c r="K6119" s="11">
        <f t="shared" si="383"/>
        <v>0</v>
      </c>
    </row>
    <row r="6120" spans="1:11" s="11" customFormat="1">
      <c r="A6120" s="32">
        <v>2018</v>
      </c>
      <c r="B6120" s="32">
        <v>612</v>
      </c>
      <c r="C6120" s="33" t="s">
        <v>563</v>
      </c>
      <c r="D6120" s="33" t="s">
        <v>564</v>
      </c>
      <c r="E6120" s="34">
        <v>3001411</v>
      </c>
      <c r="F6120" s="35">
        <v>1.018</v>
      </c>
      <c r="G6120" s="34">
        <v>528</v>
      </c>
      <c r="H6120" s="14">
        <f t="shared" si="380"/>
        <v>16132704.181440001</v>
      </c>
      <c r="I6120" s="11">
        <f t="shared" si="381"/>
        <v>3001411</v>
      </c>
      <c r="J6120" s="11">
        <f t="shared" si="382"/>
        <v>3055436.398</v>
      </c>
      <c r="K6120" s="11">
        <f t="shared" si="383"/>
        <v>0</v>
      </c>
    </row>
    <row r="6121" spans="1:11" s="11" customFormat="1">
      <c r="A6121" s="32">
        <v>2018</v>
      </c>
      <c r="B6121" s="32">
        <v>613</v>
      </c>
      <c r="C6121" s="33" t="s">
        <v>563</v>
      </c>
      <c r="D6121" s="33" t="s">
        <v>564</v>
      </c>
      <c r="E6121" s="34">
        <v>1185510</v>
      </c>
      <c r="F6121" s="35">
        <v>1.0229999999999999</v>
      </c>
      <c r="G6121" s="34">
        <v>528.20000000000005</v>
      </c>
      <c r="H6121" s="14">
        <f t="shared" si="380"/>
        <v>6405886.687859999</v>
      </c>
      <c r="I6121" s="11">
        <f t="shared" si="381"/>
        <v>1185510</v>
      </c>
      <c r="J6121" s="11">
        <f t="shared" si="382"/>
        <v>1212776.73</v>
      </c>
      <c r="K6121" s="11">
        <f t="shared" si="383"/>
        <v>0</v>
      </c>
    </row>
    <row r="6122" spans="1:11" s="11" customFormat="1">
      <c r="A6122" s="32">
        <v>2018</v>
      </c>
      <c r="B6122" s="32">
        <v>613</v>
      </c>
      <c r="C6122" s="33" t="s">
        <v>565</v>
      </c>
      <c r="D6122" s="33" t="s">
        <v>566</v>
      </c>
      <c r="E6122" s="34">
        <v>23847</v>
      </c>
      <c r="F6122" s="35">
        <v>5.8</v>
      </c>
      <c r="G6122" s="34">
        <v>1462</v>
      </c>
      <c r="H6122" s="14">
        <f t="shared" si="380"/>
        <v>2022130.2119999998</v>
      </c>
      <c r="I6122" s="11">
        <f t="shared" si="381"/>
        <v>23847</v>
      </c>
      <c r="J6122" s="11">
        <f t="shared" si="382"/>
        <v>138312.6</v>
      </c>
      <c r="K6122" s="11">
        <f t="shared" si="383"/>
        <v>0</v>
      </c>
    </row>
    <row r="6123" spans="1:11" s="11" customFormat="1">
      <c r="A6123" s="32">
        <v>2018</v>
      </c>
      <c r="B6123" s="32">
        <v>617</v>
      </c>
      <c r="C6123" s="33" t="s">
        <v>563</v>
      </c>
      <c r="D6123" s="33" t="s">
        <v>564</v>
      </c>
      <c r="E6123" s="34">
        <v>1796712</v>
      </c>
      <c r="F6123" s="35">
        <v>1.0229999999999999</v>
      </c>
      <c r="G6123" s="34">
        <v>528</v>
      </c>
      <c r="H6123" s="14">
        <f t="shared" si="380"/>
        <v>9704832.0652799997</v>
      </c>
      <c r="I6123" s="11">
        <f t="shared" si="381"/>
        <v>1796712</v>
      </c>
      <c r="J6123" s="11">
        <f t="shared" si="382"/>
        <v>1838036.3759999999</v>
      </c>
      <c r="K6123" s="11">
        <f t="shared" si="383"/>
        <v>0</v>
      </c>
    </row>
    <row r="6124" spans="1:11" s="11" customFormat="1">
      <c r="A6124" s="32">
        <v>2018</v>
      </c>
      <c r="B6124" s="32">
        <v>619</v>
      </c>
      <c r="C6124" s="33" t="s">
        <v>563</v>
      </c>
      <c r="D6124" s="33" t="s">
        <v>564</v>
      </c>
      <c r="E6124" s="34">
        <v>3704481</v>
      </c>
      <c r="F6124" s="35">
        <v>1.0229999999999999</v>
      </c>
      <c r="G6124" s="34">
        <v>528.20000000000005</v>
      </c>
      <c r="H6124" s="14">
        <f t="shared" si="380"/>
        <v>20017111.220765997</v>
      </c>
      <c r="I6124" s="11">
        <f t="shared" si="381"/>
        <v>3704481</v>
      </c>
      <c r="J6124" s="11">
        <f t="shared" si="382"/>
        <v>3789684.0629999996</v>
      </c>
      <c r="K6124" s="11">
        <f t="shared" si="383"/>
        <v>0</v>
      </c>
    </row>
    <row r="6125" spans="1:11" s="11" customFormat="1">
      <c r="A6125" s="32">
        <v>2018</v>
      </c>
      <c r="B6125" s="32">
        <v>619</v>
      </c>
      <c r="C6125" s="33" t="s">
        <v>565</v>
      </c>
      <c r="D6125" s="33" t="s">
        <v>566</v>
      </c>
      <c r="E6125" s="34">
        <v>8804</v>
      </c>
      <c r="F6125" s="35">
        <v>5.8</v>
      </c>
      <c r="G6125" s="34">
        <v>1413.6</v>
      </c>
      <c r="H6125" s="14">
        <f t="shared" si="380"/>
        <v>721829.39520000003</v>
      </c>
      <c r="I6125" s="11">
        <f t="shared" si="381"/>
        <v>8804</v>
      </c>
      <c r="J6125" s="11">
        <f t="shared" si="382"/>
        <v>51063.199999999997</v>
      </c>
      <c r="K6125" s="11">
        <f t="shared" si="383"/>
        <v>0</v>
      </c>
    </row>
    <row r="6126" spans="1:11" s="11" customFormat="1">
      <c r="A6126" s="32">
        <v>2018</v>
      </c>
      <c r="B6126" s="32">
        <v>620</v>
      </c>
      <c r="C6126" s="33" t="s">
        <v>563</v>
      </c>
      <c r="D6126" s="33" t="s">
        <v>564</v>
      </c>
      <c r="E6126" s="34">
        <v>5758465</v>
      </c>
      <c r="F6126" s="35">
        <v>1.0229999999999999</v>
      </c>
      <c r="G6126" s="34">
        <v>528.20000000000005</v>
      </c>
      <c r="H6126" s="14">
        <f t="shared" si="380"/>
        <v>31115785.008989993</v>
      </c>
      <c r="I6126" s="11">
        <f t="shared" si="381"/>
        <v>5758465</v>
      </c>
      <c r="J6126" s="11">
        <f t="shared" si="382"/>
        <v>5890909.6949999994</v>
      </c>
      <c r="K6126" s="11">
        <f t="shared" si="383"/>
        <v>0</v>
      </c>
    </row>
    <row r="6127" spans="1:11" s="11" customFormat="1">
      <c r="A6127" s="32">
        <v>2018</v>
      </c>
      <c r="B6127" s="32">
        <v>621</v>
      </c>
      <c r="C6127" s="33" t="s">
        <v>563</v>
      </c>
      <c r="D6127" s="33" t="s">
        <v>564</v>
      </c>
      <c r="E6127" s="34">
        <v>3468444</v>
      </c>
      <c r="F6127" s="35">
        <v>1.0229999999999999</v>
      </c>
      <c r="G6127" s="34">
        <v>528</v>
      </c>
      <c r="H6127" s="14">
        <f t="shared" si="380"/>
        <v>18734592.159359999</v>
      </c>
      <c r="I6127" s="11">
        <f t="shared" si="381"/>
        <v>3468444</v>
      </c>
      <c r="J6127" s="11">
        <f t="shared" si="382"/>
        <v>3548218.2119999998</v>
      </c>
      <c r="K6127" s="11">
        <f t="shared" si="383"/>
        <v>0</v>
      </c>
    </row>
    <row r="6128" spans="1:11" s="11" customFormat="1">
      <c r="A6128" s="32">
        <v>2018</v>
      </c>
      <c r="B6128" s="32">
        <v>628</v>
      </c>
      <c r="C6128" s="33" t="s">
        <v>353</v>
      </c>
      <c r="D6128" s="33" t="s">
        <v>354</v>
      </c>
      <c r="E6128" s="34">
        <v>23240</v>
      </c>
      <c r="F6128" s="35">
        <v>22.536000000000001</v>
      </c>
      <c r="G6128" s="34">
        <v>419.9</v>
      </c>
      <c r="H6128" s="14">
        <f t="shared" si="380"/>
        <v>2199170.15136</v>
      </c>
      <c r="I6128" s="11">
        <f t="shared" si="381"/>
        <v>23240</v>
      </c>
      <c r="J6128" s="11">
        <f t="shared" si="382"/>
        <v>523736.64</v>
      </c>
      <c r="K6128" s="11">
        <f t="shared" si="383"/>
        <v>0</v>
      </c>
    </row>
    <row r="6129" spans="1:11" s="11" customFormat="1">
      <c r="A6129" s="32">
        <v>2018</v>
      </c>
      <c r="B6129" s="32">
        <v>634</v>
      </c>
      <c r="C6129" s="33" t="s">
        <v>563</v>
      </c>
      <c r="D6129" s="33" t="s">
        <v>564</v>
      </c>
      <c r="E6129" s="34">
        <v>2816</v>
      </c>
      <c r="F6129" s="35">
        <v>1.024</v>
      </c>
      <c r="G6129" s="34">
        <v>430</v>
      </c>
      <c r="H6129" s="14">
        <f t="shared" si="380"/>
        <v>12399.4112</v>
      </c>
      <c r="I6129" s="11">
        <f t="shared" si="381"/>
        <v>2816</v>
      </c>
      <c r="J6129" s="11">
        <f t="shared" si="382"/>
        <v>2883.5839999999998</v>
      </c>
      <c r="K6129" s="11">
        <f t="shared" si="383"/>
        <v>0</v>
      </c>
    </row>
    <row r="6130" spans="1:11" s="11" customFormat="1">
      <c r="A6130" s="32">
        <v>2018</v>
      </c>
      <c r="B6130" s="32">
        <v>634</v>
      </c>
      <c r="C6130" s="33" t="s">
        <v>563</v>
      </c>
      <c r="D6130" s="33" t="s">
        <v>564</v>
      </c>
      <c r="E6130" s="34">
        <v>4441227</v>
      </c>
      <c r="F6130" s="35">
        <v>1.0209999999999999</v>
      </c>
      <c r="G6130" s="34">
        <v>446</v>
      </c>
      <c r="H6130" s="14">
        <f t="shared" si="380"/>
        <v>20223837.740819998</v>
      </c>
      <c r="I6130" s="11">
        <f t="shared" si="381"/>
        <v>4441227</v>
      </c>
      <c r="J6130" s="11">
        <f t="shared" si="382"/>
        <v>4534492.767</v>
      </c>
      <c r="K6130" s="11">
        <f t="shared" si="383"/>
        <v>0</v>
      </c>
    </row>
    <row r="6131" spans="1:11" s="11" customFormat="1">
      <c r="A6131" s="32">
        <v>2018</v>
      </c>
      <c r="B6131" s="32">
        <v>641</v>
      </c>
      <c r="C6131" s="33" t="s">
        <v>353</v>
      </c>
      <c r="D6131" s="33" t="s">
        <v>354</v>
      </c>
      <c r="E6131" s="34">
        <v>3140</v>
      </c>
      <c r="F6131" s="35">
        <v>22.67</v>
      </c>
      <c r="G6131" s="34">
        <v>269</v>
      </c>
      <c r="H6131" s="14">
        <f t="shared" si="380"/>
        <v>191484.42200000002</v>
      </c>
      <c r="I6131" s="11">
        <f t="shared" si="381"/>
        <v>3140</v>
      </c>
      <c r="J6131" s="11">
        <f t="shared" si="382"/>
        <v>71183.8</v>
      </c>
      <c r="K6131" s="11">
        <f t="shared" si="383"/>
        <v>0</v>
      </c>
    </row>
    <row r="6132" spans="1:11" s="11" customFormat="1">
      <c r="A6132" s="32">
        <v>2018</v>
      </c>
      <c r="B6132" s="32">
        <v>643</v>
      </c>
      <c r="C6132" s="33" t="s">
        <v>563</v>
      </c>
      <c r="D6132" s="33" t="s">
        <v>564</v>
      </c>
      <c r="E6132" s="34">
        <v>2620045</v>
      </c>
      <c r="F6132" s="35">
        <v>1.024</v>
      </c>
      <c r="G6132" s="34">
        <v>305.60000000000002</v>
      </c>
      <c r="H6132" s="14">
        <f t="shared" si="380"/>
        <v>8199022.1004800005</v>
      </c>
      <c r="I6132" s="11">
        <f t="shared" si="381"/>
        <v>2620045</v>
      </c>
      <c r="J6132" s="11">
        <f t="shared" si="382"/>
        <v>2682926.0800000001</v>
      </c>
      <c r="K6132" s="11">
        <f t="shared" si="383"/>
        <v>0</v>
      </c>
    </row>
    <row r="6133" spans="1:11" s="11" customFormat="1">
      <c r="A6133" s="32">
        <v>2018</v>
      </c>
      <c r="B6133" s="32">
        <v>645</v>
      </c>
      <c r="C6133" s="33" t="s">
        <v>353</v>
      </c>
      <c r="D6133" s="33" t="s">
        <v>354</v>
      </c>
      <c r="E6133" s="34">
        <v>12861</v>
      </c>
      <c r="F6133" s="35">
        <v>24.904</v>
      </c>
      <c r="G6133" s="34">
        <v>329</v>
      </c>
      <c r="H6133" s="14">
        <f t="shared" si="380"/>
        <v>1053755.2317600001</v>
      </c>
      <c r="I6133" s="11">
        <f t="shared" si="381"/>
        <v>12861</v>
      </c>
      <c r="J6133" s="11">
        <f t="shared" si="382"/>
        <v>320290.34399999998</v>
      </c>
      <c r="K6133" s="11">
        <f t="shared" si="383"/>
        <v>0</v>
      </c>
    </row>
    <row r="6134" spans="1:11" s="11" customFormat="1">
      <c r="A6134" s="32">
        <v>2018</v>
      </c>
      <c r="B6134" s="32">
        <v>645</v>
      </c>
      <c r="C6134" s="33" t="s">
        <v>563</v>
      </c>
      <c r="D6134" s="33" t="s">
        <v>564</v>
      </c>
      <c r="E6134" s="34">
        <v>1378300</v>
      </c>
      <c r="F6134" s="35">
        <v>1.02</v>
      </c>
      <c r="G6134" s="34">
        <v>283.5</v>
      </c>
      <c r="H6134" s="14">
        <f t="shared" si="380"/>
        <v>3985630.1100000003</v>
      </c>
      <c r="I6134" s="11">
        <f t="shared" si="381"/>
        <v>1378300</v>
      </c>
      <c r="J6134" s="11">
        <f t="shared" si="382"/>
        <v>1405866</v>
      </c>
      <c r="K6134" s="11">
        <f t="shared" si="383"/>
        <v>0</v>
      </c>
    </row>
    <row r="6135" spans="1:11" s="11" customFormat="1">
      <c r="A6135" s="32">
        <v>2018</v>
      </c>
      <c r="B6135" s="32">
        <v>663</v>
      </c>
      <c r="C6135" s="33" t="s">
        <v>563</v>
      </c>
      <c r="D6135" s="33" t="s">
        <v>564</v>
      </c>
      <c r="E6135" s="34">
        <v>384596</v>
      </c>
      <c r="F6135" s="35">
        <v>1.024</v>
      </c>
      <c r="G6135" s="34">
        <v>310.3</v>
      </c>
      <c r="H6135" s="14">
        <f t="shared" si="380"/>
        <v>1222043.0213120002</v>
      </c>
      <c r="I6135" s="11">
        <f t="shared" si="381"/>
        <v>384596</v>
      </c>
      <c r="J6135" s="11">
        <f t="shared" si="382"/>
        <v>393826.304</v>
      </c>
      <c r="K6135" s="11">
        <f t="shared" si="383"/>
        <v>0</v>
      </c>
    </row>
    <row r="6136" spans="1:11" s="11" customFormat="1">
      <c r="A6136" s="32">
        <v>2018</v>
      </c>
      <c r="B6136" s="32">
        <v>663</v>
      </c>
      <c r="C6136" s="33" t="s">
        <v>353</v>
      </c>
      <c r="D6136" s="33" t="s">
        <v>354</v>
      </c>
      <c r="E6136" s="34">
        <v>11998</v>
      </c>
      <c r="F6136" s="35">
        <v>24.91</v>
      </c>
      <c r="G6136" s="34">
        <v>316.39999999999998</v>
      </c>
      <c r="H6136" s="14">
        <f t="shared" si="380"/>
        <v>945625.24951999984</v>
      </c>
      <c r="I6136" s="11">
        <f t="shared" si="381"/>
        <v>11998</v>
      </c>
      <c r="J6136" s="11">
        <f t="shared" si="382"/>
        <v>298870.18</v>
      </c>
      <c r="K6136" s="11">
        <f t="shared" si="383"/>
        <v>0</v>
      </c>
    </row>
    <row r="6137" spans="1:11" s="11" customFormat="1">
      <c r="A6137" s="32">
        <v>2018</v>
      </c>
      <c r="B6137" s="32">
        <v>663</v>
      </c>
      <c r="C6137" s="33" t="s">
        <v>353</v>
      </c>
      <c r="D6137" s="33" t="s">
        <v>354</v>
      </c>
      <c r="E6137" s="34">
        <v>12037</v>
      </c>
      <c r="F6137" s="35">
        <v>25.61</v>
      </c>
      <c r="G6137" s="34">
        <v>307.89999999999998</v>
      </c>
      <c r="H6137" s="14">
        <f t="shared" si="380"/>
        <v>949155.84802999999</v>
      </c>
      <c r="I6137" s="11">
        <f t="shared" si="381"/>
        <v>12037</v>
      </c>
      <c r="J6137" s="11">
        <f t="shared" si="382"/>
        <v>308267.57</v>
      </c>
      <c r="K6137" s="11">
        <f t="shared" si="383"/>
        <v>0</v>
      </c>
    </row>
    <row r="6138" spans="1:11" s="11" customFormat="1">
      <c r="A6138" s="32">
        <v>2018</v>
      </c>
      <c r="B6138" s="32">
        <v>666</v>
      </c>
      <c r="C6138" s="33" t="s">
        <v>563</v>
      </c>
      <c r="D6138" s="33" t="s">
        <v>564</v>
      </c>
      <c r="E6138" s="34">
        <v>89141</v>
      </c>
      <c r="F6138" s="35">
        <v>1.042</v>
      </c>
      <c r="G6138" s="34">
        <v>408.9</v>
      </c>
      <c r="H6138" s="14">
        <f t="shared" si="380"/>
        <v>379806.44605799997</v>
      </c>
      <c r="I6138" s="11">
        <f t="shared" si="381"/>
        <v>89141</v>
      </c>
      <c r="J6138" s="11">
        <f t="shared" si="382"/>
        <v>92884.922000000006</v>
      </c>
      <c r="K6138" s="11">
        <f t="shared" si="383"/>
        <v>0</v>
      </c>
    </row>
    <row r="6139" spans="1:11" s="11" customFormat="1">
      <c r="A6139" s="32">
        <v>2018</v>
      </c>
      <c r="B6139" s="32">
        <v>667</v>
      </c>
      <c r="C6139" s="33" t="s">
        <v>563</v>
      </c>
      <c r="D6139" s="33" t="s">
        <v>564</v>
      </c>
      <c r="E6139" s="34">
        <v>1776116</v>
      </c>
      <c r="F6139" s="35">
        <v>1.044</v>
      </c>
      <c r="G6139" s="34">
        <v>329.6</v>
      </c>
      <c r="H6139" s="14">
        <f t="shared" si="380"/>
        <v>6111657.782784001</v>
      </c>
      <c r="I6139" s="11">
        <f t="shared" si="381"/>
        <v>1776116</v>
      </c>
      <c r="J6139" s="11">
        <f t="shared" si="382"/>
        <v>1854265.1040000001</v>
      </c>
      <c r="K6139" s="11">
        <f t="shared" si="383"/>
        <v>0</v>
      </c>
    </row>
    <row r="6140" spans="1:11" s="11" customFormat="1">
      <c r="A6140" s="32">
        <v>2018</v>
      </c>
      <c r="B6140" s="32">
        <v>667</v>
      </c>
      <c r="C6140" s="33" t="s">
        <v>568</v>
      </c>
      <c r="D6140" s="33" t="s">
        <v>569</v>
      </c>
      <c r="E6140" s="34">
        <v>38027</v>
      </c>
      <c r="F6140" s="35">
        <v>28.437999999999999</v>
      </c>
      <c r="G6140" s="34">
        <v>337.9</v>
      </c>
      <c r="H6140" s="14">
        <f t="shared" si="380"/>
        <v>3654090.5600539991</v>
      </c>
      <c r="I6140" s="11">
        <f t="shared" si="381"/>
        <v>38027</v>
      </c>
      <c r="J6140" s="11">
        <f t="shared" si="382"/>
        <v>1081411.8259999999</v>
      </c>
      <c r="K6140" s="11">
        <f t="shared" si="383"/>
        <v>0</v>
      </c>
    </row>
    <row r="6141" spans="1:11" s="11" customFormat="1">
      <c r="A6141" s="32">
        <v>2018</v>
      </c>
      <c r="B6141" s="32">
        <v>676</v>
      </c>
      <c r="C6141" s="33" t="s">
        <v>353</v>
      </c>
      <c r="D6141" s="33" t="s">
        <v>354</v>
      </c>
      <c r="E6141" s="34">
        <v>12628</v>
      </c>
      <c r="F6141" s="35">
        <v>24.38</v>
      </c>
      <c r="G6141" s="34">
        <v>330.8</v>
      </c>
      <c r="H6141" s="14">
        <f t="shared" si="380"/>
        <v>1018436.07712</v>
      </c>
      <c r="I6141" s="11">
        <f t="shared" si="381"/>
        <v>12628</v>
      </c>
      <c r="J6141" s="11">
        <f t="shared" si="382"/>
        <v>307870.64</v>
      </c>
      <c r="K6141" s="11">
        <f t="shared" si="383"/>
        <v>0</v>
      </c>
    </row>
    <row r="6142" spans="1:11" s="11" customFormat="1">
      <c r="A6142" s="32">
        <v>2018</v>
      </c>
      <c r="B6142" s="32">
        <v>676</v>
      </c>
      <c r="C6142" s="33" t="s">
        <v>353</v>
      </c>
      <c r="D6142" s="33" t="s">
        <v>354</v>
      </c>
      <c r="E6142" s="34">
        <v>48811</v>
      </c>
      <c r="F6142" s="35">
        <v>23.53</v>
      </c>
      <c r="G6142" s="34">
        <v>277.60000000000002</v>
      </c>
      <c r="H6142" s="14">
        <f t="shared" si="380"/>
        <v>3188299.3760800003</v>
      </c>
      <c r="I6142" s="11">
        <f t="shared" si="381"/>
        <v>48811</v>
      </c>
      <c r="J6142" s="11">
        <f t="shared" si="382"/>
        <v>1148522.83</v>
      </c>
      <c r="K6142" s="11">
        <f t="shared" si="383"/>
        <v>0</v>
      </c>
    </row>
    <row r="6143" spans="1:11" s="11" customFormat="1">
      <c r="A6143" s="32">
        <v>2018</v>
      </c>
      <c r="B6143" s="32">
        <v>676</v>
      </c>
      <c r="C6143" s="33" t="s">
        <v>563</v>
      </c>
      <c r="D6143" s="33" t="s">
        <v>564</v>
      </c>
      <c r="E6143" s="34">
        <v>468168</v>
      </c>
      <c r="F6143" s="35">
        <v>1.0229999999999999</v>
      </c>
      <c r="G6143" s="34">
        <v>352</v>
      </c>
      <c r="H6143" s="14">
        <f t="shared" si="380"/>
        <v>1685854.24128</v>
      </c>
      <c r="I6143" s="11">
        <f t="shared" si="381"/>
        <v>468168</v>
      </c>
      <c r="J6143" s="11">
        <f t="shared" si="382"/>
        <v>478935.86399999994</v>
      </c>
      <c r="K6143" s="11">
        <f t="shared" si="383"/>
        <v>0</v>
      </c>
    </row>
    <row r="6144" spans="1:11" s="11" customFormat="1">
      <c r="A6144" s="32">
        <v>2018</v>
      </c>
      <c r="B6144" s="32">
        <v>676</v>
      </c>
      <c r="C6144" s="33" t="s">
        <v>563</v>
      </c>
      <c r="D6144" s="33" t="s">
        <v>564</v>
      </c>
      <c r="E6144" s="34">
        <v>887999</v>
      </c>
      <c r="F6144" s="35">
        <v>1.0229999999999999</v>
      </c>
      <c r="G6144" s="34">
        <v>352</v>
      </c>
      <c r="H6144" s="14">
        <f t="shared" si="380"/>
        <v>3197648.8790399996</v>
      </c>
      <c r="I6144" s="11">
        <f t="shared" si="381"/>
        <v>887999</v>
      </c>
      <c r="J6144" s="11">
        <f t="shared" si="382"/>
        <v>908422.97699999996</v>
      </c>
      <c r="K6144" s="11">
        <f t="shared" si="383"/>
        <v>0</v>
      </c>
    </row>
    <row r="6145" spans="1:11" s="11" customFormat="1">
      <c r="A6145" s="32">
        <v>2018</v>
      </c>
      <c r="B6145" s="32">
        <v>683</v>
      </c>
      <c r="C6145" s="33" t="s">
        <v>563</v>
      </c>
      <c r="D6145" s="33" t="s">
        <v>564</v>
      </c>
      <c r="E6145" s="34">
        <v>23946</v>
      </c>
      <c r="F6145" s="35">
        <v>1.024</v>
      </c>
      <c r="G6145" s="34">
        <v>339.4</v>
      </c>
      <c r="H6145" s="14">
        <f t="shared" si="380"/>
        <v>83223.269375999997</v>
      </c>
      <c r="I6145" s="11">
        <f t="shared" si="381"/>
        <v>23946</v>
      </c>
      <c r="J6145" s="11">
        <f t="shared" si="382"/>
        <v>24520.704000000002</v>
      </c>
      <c r="K6145" s="11">
        <f t="shared" si="383"/>
        <v>0</v>
      </c>
    </row>
    <row r="6146" spans="1:11" s="11" customFormat="1">
      <c r="A6146" s="32">
        <v>2018</v>
      </c>
      <c r="B6146" s="32">
        <v>688</v>
      </c>
      <c r="C6146" s="33" t="s">
        <v>563</v>
      </c>
      <c r="D6146" s="33" t="s">
        <v>564</v>
      </c>
      <c r="E6146" s="34">
        <v>643657</v>
      </c>
      <c r="F6146" s="35">
        <v>1.0249999999999999</v>
      </c>
      <c r="G6146" s="34">
        <v>369</v>
      </c>
      <c r="H6146" s="14">
        <f t="shared" si="380"/>
        <v>2434471.6882499997</v>
      </c>
      <c r="I6146" s="11">
        <f t="shared" si="381"/>
        <v>643657</v>
      </c>
      <c r="J6146" s="11">
        <f t="shared" si="382"/>
        <v>659748.42499999993</v>
      </c>
      <c r="K6146" s="11">
        <f t="shared" si="383"/>
        <v>0</v>
      </c>
    </row>
    <row r="6147" spans="1:11" s="11" customFormat="1">
      <c r="A6147" s="32">
        <v>2018</v>
      </c>
      <c r="B6147" s="32">
        <v>689</v>
      </c>
      <c r="C6147" s="33" t="s">
        <v>563</v>
      </c>
      <c r="D6147" s="33" t="s">
        <v>564</v>
      </c>
      <c r="E6147" s="34">
        <v>938474</v>
      </c>
      <c r="F6147" s="35">
        <v>1.024</v>
      </c>
      <c r="G6147" s="34">
        <v>385.7</v>
      </c>
      <c r="H6147" s="14">
        <f t="shared" si="380"/>
        <v>3706566.8792319996</v>
      </c>
      <c r="I6147" s="11">
        <f t="shared" si="381"/>
        <v>938474</v>
      </c>
      <c r="J6147" s="11">
        <f t="shared" si="382"/>
        <v>960997.37600000005</v>
      </c>
      <c r="K6147" s="11">
        <f t="shared" si="383"/>
        <v>0</v>
      </c>
    </row>
    <row r="6148" spans="1:11" s="11" customFormat="1">
      <c r="A6148" s="32">
        <v>2018</v>
      </c>
      <c r="B6148" s="32">
        <v>703</v>
      </c>
      <c r="C6148" s="33" t="s">
        <v>565</v>
      </c>
      <c r="D6148" s="33" t="s">
        <v>566</v>
      </c>
      <c r="E6148" s="34">
        <v>7989</v>
      </c>
      <c r="F6148" s="35">
        <v>5.8</v>
      </c>
      <c r="G6148" s="34">
        <v>1395.7</v>
      </c>
      <c r="H6148" s="14">
        <f t="shared" si="380"/>
        <v>646714.34340000001</v>
      </c>
      <c r="I6148" s="11">
        <f t="shared" si="381"/>
        <v>7989</v>
      </c>
      <c r="J6148" s="11">
        <f t="shared" si="382"/>
        <v>46336.2</v>
      </c>
      <c r="K6148" s="11">
        <f t="shared" si="383"/>
        <v>0</v>
      </c>
    </row>
    <row r="6149" spans="1:11" s="11" customFormat="1">
      <c r="A6149" s="32">
        <v>2018</v>
      </c>
      <c r="B6149" s="32">
        <v>703</v>
      </c>
      <c r="C6149" s="33" t="s">
        <v>353</v>
      </c>
      <c r="D6149" s="33" t="s">
        <v>354</v>
      </c>
      <c r="E6149" s="34">
        <v>195799</v>
      </c>
      <c r="F6149" s="35">
        <v>23.622</v>
      </c>
      <c r="G6149" s="34">
        <v>343.1</v>
      </c>
      <c r="H6149" s="14">
        <f t="shared" si="380"/>
        <v>15868937.608518001</v>
      </c>
      <c r="I6149" s="11">
        <f t="shared" si="381"/>
        <v>195799</v>
      </c>
      <c r="J6149" s="11">
        <f t="shared" si="382"/>
        <v>4625163.9780000001</v>
      </c>
      <c r="K6149" s="11">
        <f t="shared" si="383"/>
        <v>0</v>
      </c>
    </row>
    <row r="6150" spans="1:11" s="11" customFormat="1">
      <c r="A6150" s="32">
        <v>2018</v>
      </c>
      <c r="B6150" s="32">
        <v>710</v>
      </c>
      <c r="C6150" s="33" t="s">
        <v>563</v>
      </c>
      <c r="D6150" s="33" t="s">
        <v>564</v>
      </c>
      <c r="E6150" s="34">
        <v>10345416</v>
      </c>
      <c r="F6150" s="35">
        <v>1.032</v>
      </c>
      <c r="G6150" s="34">
        <v>320.2</v>
      </c>
      <c r="H6150" s="14">
        <f t="shared" ref="H6150:H6213" si="384">IF(I6150="","",G6150/100*F6150*E6150)</f>
        <v>34186054.737024002</v>
      </c>
      <c r="I6150" s="11">
        <f t="shared" ref="I6150:I6213" si="385">IF(OR(G6150=".",F6150=".",E6150="."),"",E6150)</f>
        <v>10345416</v>
      </c>
      <c r="J6150" s="11">
        <f t="shared" ref="J6150:J6213" si="386">IF(I6150="","",F6150*I6150)</f>
        <v>10676469.312000001</v>
      </c>
      <c r="K6150" s="11">
        <f t="shared" ref="K6150:K6213" si="387">IF(C6150="LIG",1,0)</f>
        <v>0</v>
      </c>
    </row>
    <row r="6151" spans="1:11" s="11" customFormat="1">
      <c r="A6151" s="32">
        <v>2018</v>
      </c>
      <c r="B6151" s="32">
        <v>715</v>
      </c>
      <c r="C6151" s="33" t="s">
        <v>565</v>
      </c>
      <c r="D6151" s="33" t="s">
        <v>566</v>
      </c>
      <c r="E6151" s="34">
        <v>2105</v>
      </c>
      <c r="F6151" s="35">
        <v>5.8170000000000002</v>
      </c>
      <c r="G6151" s="34">
        <v>1509.1</v>
      </c>
      <c r="H6151" s="14">
        <f t="shared" si="384"/>
        <v>184786.05043499998</v>
      </c>
      <c r="I6151" s="11">
        <f t="shared" si="385"/>
        <v>2105</v>
      </c>
      <c r="J6151" s="11">
        <f t="shared" si="386"/>
        <v>12244.785</v>
      </c>
      <c r="K6151" s="11">
        <f t="shared" si="387"/>
        <v>0</v>
      </c>
    </row>
    <row r="6152" spans="1:11" s="11" customFormat="1">
      <c r="A6152" s="32">
        <v>2018</v>
      </c>
      <c r="B6152" s="32">
        <v>728</v>
      </c>
      <c r="C6152" s="33" t="s">
        <v>563</v>
      </c>
      <c r="D6152" s="33" t="s">
        <v>564</v>
      </c>
      <c r="E6152" s="34">
        <v>352088</v>
      </c>
      <c r="F6152" s="35">
        <v>1.024</v>
      </c>
      <c r="G6152" s="34">
        <v>519.9</v>
      </c>
      <c r="H6152" s="14">
        <f t="shared" si="384"/>
        <v>1874437.644288</v>
      </c>
      <c r="I6152" s="11">
        <f t="shared" si="385"/>
        <v>352088</v>
      </c>
      <c r="J6152" s="11">
        <f t="shared" si="386"/>
        <v>360538.11200000002</v>
      </c>
      <c r="K6152" s="11">
        <f t="shared" si="387"/>
        <v>0</v>
      </c>
    </row>
    <row r="6153" spans="1:11" s="11" customFormat="1">
      <c r="A6153" s="32">
        <v>2018</v>
      </c>
      <c r="B6153" s="32">
        <v>766</v>
      </c>
      <c r="C6153" s="33" t="s">
        <v>565</v>
      </c>
      <c r="D6153" s="33" t="s">
        <v>566</v>
      </c>
      <c r="E6153" s="34">
        <v>12737</v>
      </c>
      <c r="F6153" s="35">
        <v>5.76</v>
      </c>
      <c r="G6153" s="34">
        <v>1454</v>
      </c>
      <c r="H6153" s="14">
        <f t="shared" si="384"/>
        <v>1066728.8448000001</v>
      </c>
      <c r="I6153" s="11">
        <f t="shared" si="385"/>
        <v>12737</v>
      </c>
      <c r="J6153" s="11">
        <f t="shared" si="386"/>
        <v>73365.119999999995</v>
      </c>
      <c r="K6153" s="11">
        <f t="shared" si="387"/>
        <v>0</v>
      </c>
    </row>
    <row r="6154" spans="1:11" s="11" customFormat="1">
      <c r="A6154" s="32">
        <v>2018</v>
      </c>
      <c r="B6154" s="32">
        <v>856</v>
      </c>
      <c r="C6154" s="33" t="s">
        <v>363</v>
      </c>
      <c r="D6154" s="33" t="s">
        <v>354</v>
      </c>
      <c r="E6154" s="34">
        <v>179798</v>
      </c>
      <c r="F6154" s="35">
        <v>17.600000000000001</v>
      </c>
      <c r="G6154" s="34" t="s">
        <v>364</v>
      </c>
      <c r="H6154" s="14" t="str">
        <f t="shared" si="384"/>
        <v/>
      </c>
      <c r="I6154" s="11" t="str">
        <f t="shared" si="385"/>
        <v/>
      </c>
      <c r="J6154" s="11" t="str">
        <f t="shared" si="386"/>
        <v/>
      </c>
      <c r="K6154" s="11">
        <f t="shared" si="387"/>
        <v>0</v>
      </c>
    </row>
    <row r="6155" spans="1:11" s="11" customFormat="1">
      <c r="A6155" s="32">
        <v>2018</v>
      </c>
      <c r="B6155" s="32">
        <v>856</v>
      </c>
      <c r="C6155" s="33" t="s">
        <v>565</v>
      </c>
      <c r="D6155" s="33" t="s">
        <v>566</v>
      </c>
      <c r="E6155" s="34">
        <v>837</v>
      </c>
      <c r="F6155" s="35">
        <v>5.8</v>
      </c>
      <c r="G6155" s="34" t="s">
        <v>364</v>
      </c>
      <c r="H6155" s="14" t="str">
        <f t="shared" si="384"/>
        <v/>
      </c>
      <c r="I6155" s="11" t="str">
        <f t="shared" si="385"/>
        <v/>
      </c>
      <c r="J6155" s="11" t="str">
        <f t="shared" si="386"/>
        <v/>
      </c>
      <c r="K6155" s="11">
        <f t="shared" si="387"/>
        <v>0</v>
      </c>
    </row>
    <row r="6156" spans="1:11" s="11" customFormat="1">
      <c r="A6156" s="32">
        <v>2018</v>
      </c>
      <c r="B6156" s="32">
        <v>861</v>
      </c>
      <c r="C6156" s="33" t="s">
        <v>363</v>
      </c>
      <c r="D6156" s="33" t="s">
        <v>354</v>
      </c>
      <c r="E6156" s="34">
        <v>301850</v>
      </c>
      <c r="F6156" s="35">
        <v>17.584</v>
      </c>
      <c r="G6156" s="34" t="s">
        <v>364</v>
      </c>
      <c r="H6156" s="14" t="str">
        <f t="shared" si="384"/>
        <v/>
      </c>
      <c r="I6156" s="11" t="str">
        <f t="shared" si="385"/>
        <v/>
      </c>
      <c r="J6156" s="11" t="str">
        <f t="shared" si="386"/>
        <v/>
      </c>
      <c r="K6156" s="11">
        <f t="shared" si="387"/>
        <v>0</v>
      </c>
    </row>
    <row r="6157" spans="1:11" s="11" customFormat="1">
      <c r="A6157" s="32">
        <v>2018</v>
      </c>
      <c r="B6157" s="32">
        <v>861</v>
      </c>
      <c r="C6157" s="33" t="s">
        <v>565</v>
      </c>
      <c r="D6157" s="33" t="s">
        <v>566</v>
      </c>
      <c r="E6157" s="34">
        <v>1125</v>
      </c>
      <c r="F6157" s="35">
        <v>5.7549999999999999</v>
      </c>
      <c r="G6157" s="34" t="s">
        <v>364</v>
      </c>
      <c r="H6157" s="14" t="str">
        <f t="shared" si="384"/>
        <v/>
      </c>
      <c r="I6157" s="11" t="str">
        <f t="shared" si="385"/>
        <v/>
      </c>
      <c r="J6157" s="11" t="str">
        <f t="shared" si="386"/>
        <v/>
      </c>
      <c r="K6157" s="11">
        <f t="shared" si="387"/>
        <v>0</v>
      </c>
    </row>
    <row r="6158" spans="1:11" s="11" customFormat="1">
      <c r="A6158" s="32">
        <v>2018</v>
      </c>
      <c r="B6158" s="32">
        <v>862</v>
      </c>
      <c r="C6158" s="33" t="s">
        <v>563</v>
      </c>
      <c r="D6158" s="33" t="s">
        <v>564</v>
      </c>
      <c r="E6158" s="34">
        <v>103779</v>
      </c>
      <c r="F6158" s="35">
        <v>1.0289999999999999</v>
      </c>
      <c r="G6158" s="34" t="s">
        <v>364</v>
      </c>
      <c r="H6158" s="14" t="str">
        <f t="shared" si="384"/>
        <v/>
      </c>
      <c r="I6158" s="11" t="str">
        <f t="shared" si="385"/>
        <v/>
      </c>
      <c r="J6158" s="11" t="str">
        <f t="shared" si="386"/>
        <v/>
      </c>
      <c r="K6158" s="11">
        <f t="shared" si="387"/>
        <v>0</v>
      </c>
    </row>
    <row r="6159" spans="1:11" s="11" customFormat="1">
      <c r="A6159" s="32">
        <v>2018</v>
      </c>
      <c r="B6159" s="32">
        <v>874</v>
      </c>
      <c r="C6159" s="33" t="s">
        <v>563</v>
      </c>
      <c r="D6159" s="33" t="s">
        <v>564</v>
      </c>
      <c r="E6159" s="34">
        <v>1506</v>
      </c>
      <c r="F6159" s="35">
        <v>1.03</v>
      </c>
      <c r="G6159" s="34" t="s">
        <v>364</v>
      </c>
      <c r="H6159" s="14" t="str">
        <f t="shared" si="384"/>
        <v/>
      </c>
      <c r="I6159" s="11" t="str">
        <f t="shared" si="385"/>
        <v/>
      </c>
      <c r="J6159" s="11" t="str">
        <f t="shared" si="386"/>
        <v/>
      </c>
      <c r="K6159" s="11">
        <f t="shared" si="387"/>
        <v>0</v>
      </c>
    </row>
    <row r="6160" spans="1:11" s="11" customFormat="1">
      <c r="A6160" s="32">
        <v>2018</v>
      </c>
      <c r="B6160" s="32">
        <v>876</v>
      </c>
      <c r="C6160" s="33" t="s">
        <v>363</v>
      </c>
      <c r="D6160" s="33" t="s">
        <v>354</v>
      </c>
      <c r="E6160" s="34">
        <v>95533</v>
      </c>
      <c r="F6160" s="35">
        <v>17.600999999999999</v>
      </c>
      <c r="G6160" s="34" t="s">
        <v>364</v>
      </c>
      <c r="H6160" s="14" t="str">
        <f t="shared" si="384"/>
        <v/>
      </c>
      <c r="I6160" s="11" t="str">
        <f t="shared" si="385"/>
        <v/>
      </c>
      <c r="J6160" s="11" t="str">
        <f t="shared" si="386"/>
        <v/>
      </c>
      <c r="K6160" s="11">
        <f t="shared" si="387"/>
        <v>0</v>
      </c>
    </row>
    <row r="6161" spans="1:11" s="11" customFormat="1">
      <c r="A6161" s="32">
        <v>2018</v>
      </c>
      <c r="B6161" s="32">
        <v>876</v>
      </c>
      <c r="C6161" s="33" t="s">
        <v>563</v>
      </c>
      <c r="D6161" s="33" t="s">
        <v>564</v>
      </c>
      <c r="E6161" s="34">
        <v>25638</v>
      </c>
      <c r="F6161" s="35">
        <v>1.0229999999999999</v>
      </c>
      <c r="G6161" s="34" t="s">
        <v>364</v>
      </c>
      <c r="H6161" s="14" t="str">
        <f t="shared" si="384"/>
        <v/>
      </c>
      <c r="I6161" s="11" t="str">
        <f t="shared" si="385"/>
        <v/>
      </c>
      <c r="J6161" s="11" t="str">
        <f t="shared" si="386"/>
        <v/>
      </c>
      <c r="K6161" s="11">
        <f t="shared" si="387"/>
        <v>0</v>
      </c>
    </row>
    <row r="6162" spans="1:11" s="11" customFormat="1">
      <c r="A6162" s="32">
        <v>2018</v>
      </c>
      <c r="B6162" s="32">
        <v>879</v>
      </c>
      <c r="C6162" s="33" t="s">
        <v>363</v>
      </c>
      <c r="D6162" s="33" t="s">
        <v>354</v>
      </c>
      <c r="E6162" s="34">
        <v>348134</v>
      </c>
      <c r="F6162" s="35">
        <v>17.32</v>
      </c>
      <c r="G6162" s="34" t="s">
        <v>364</v>
      </c>
      <c r="H6162" s="14" t="str">
        <f t="shared" si="384"/>
        <v/>
      </c>
      <c r="I6162" s="11" t="str">
        <f t="shared" si="385"/>
        <v/>
      </c>
      <c r="J6162" s="11" t="str">
        <f t="shared" si="386"/>
        <v/>
      </c>
      <c r="K6162" s="11">
        <f t="shared" si="387"/>
        <v>0</v>
      </c>
    </row>
    <row r="6163" spans="1:11" s="11" customFormat="1">
      <c r="A6163" s="32">
        <v>2018</v>
      </c>
      <c r="B6163" s="32">
        <v>879</v>
      </c>
      <c r="C6163" s="33" t="s">
        <v>563</v>
      </c>
      <c r="D6163" s="33" t="s">
        <v>564</v>
      </c>
      <c r="E6163" s="34">
        <v>1312</v>
      </c>
      <c r="F6163" s="35">
        <v>1.03</v>
      </c>
      <c r="G6163" s="34" t="s">
        <v>364</v>
      </c>
      <c r="H6163" s="14" t="str">
        <f t="shared" si="384"/>
        <v/>
      </c>
      <c r="I6163" s="11" t="str">
        <f t="shared" si="385"/>
        <v/>
      </c>
      <c r="J6163" s="11" t="str">
        <f t="shared" si="386"/>
        <v/>
      </c>
      <c r="K6163" s="11">
        <f t="shared" si="387"/>
        <v>0</v>
      </c>
    </row>
    <row r="6164" spans="1:11" s="11" customFormat="1">
      <c r="A6164" s="32">
        <v>2018</v>
      </c>
      <c r="B6164" s="32">
        <v>883</v>
      </c>
      <c r="C6164" s="33" t="s">
        <v>363</v>
      </c>
      <c r="D6164" s="33" t="s">
        <v>354</v>
      </c>
      <c r="E6164" s="34">
        <v>80208</v>
      </c>
      <c r="F6164" s="35">
        <v>17.37</v>
      </c>
      <c r="G6164" s="34" t="s">
        <v>364</v>
      </c>
      <c r="H6164" s="14" t="str">
        <f t="shared" si="384"/>
        <v/>
      </c>
      <c r="I6164" s="11" t="str">
        <f t="shared" si="385"/>
        <v/>
      </c>
      <c r="J6164" s="11" t="str">
        <f t="shared" si="386"/>
        <v/>
      </c>
      <c r="K6164" s="11">
        <f t="shared" si="387"/>
        <v>0</v>
      </c>
    </row>
    <row r="6165" spans="1:11" s="11" customFormat="1">
      <c r="A6165" s="32">
        <v>2018</v>
      </c>
      <c r="B6165" s="32">
        <v>883</v>
      </c>
      <c r="C6165" s="33" t="s">
        <v>563</v>
      </c>
      <c r="D6165" s="33" t="s">
        <v>564</v>
      </c>
      <c r="E6165" s="34">
        <v>15530</v>
      </c>
      <c r="F6165" s="35">
        <v>1.03</v>
      </c>
      <c r="G6165" s="34" t="s">
        <v>364</v>
      </c>
      <c r="H6165" s="14" t="str">
        <f t="shared" si="384"/>
        <v/>
      </c>
      <c r="I6165" s="11" t="str">
        <f t="shared" si="385"/>
        <v/>
      </c>
      <c r="J6165" s="11" t="str">
        <f t="shared" si="386"/>
        <v/>
      </c>
      <c r="K6165" s="11">
        <f t="shared" si="387"/>
        <v>0</v>
      </c>
    </row>
    <row r="6166" spans="1:11" s="11" customFormat="1">
      <c r="A6166" s="32">
        <v>2018</v>
      </c>
      <c r="B6166" s="32">
        <v>884</v>
      </c>
      <c r="C6166" s="33" t="s">
        <v>363</v>
      </c>
      <c r="D6166" s="33" t="s">
        <v>354</v>
      </c>
      <c r="E6166" s="34">
        <v>33186</v>
      </c>
      <c r="F6166" s="35">
        <v>17.309999999999999</v>
      </c>
      <c r="G6166" s="34" t="s">
        <v>364</v>
      </c>
      <c r="H6166" s="14" t="str">
        <f t="shared" si="384"/>
        <v/>
      </c>
      <c r="I6166" s="11" t="str">
        <f t="shared" si="385"/>
        <v/>
      </c>
      <c r="J6166" s="11" t="str">
        <f t="shared" si="386"/>
        <v/>
      </c>
      <c r="K6166" s="11">
        <f t="shared" si="387"/>
        <v>0</v>
      </c>
    </row>
    <row r="6167" spans="1:11" s="11" customFormat="1">
      <c r="A6167" s="32">
        <v>2018</v>
      </c>
      <c r="B6167" s="32">
        <v>884</v>
      </c>
      <c r="C6167" s="33" t="s">
        <v>565</v>
      </c>
      <c r="D6167" s="33" t="s">
        <v>566</v>
      </c>
      <c r="E6167" s="34">
        <v>3019</v>
      </c>
      <c r="F6167" s="35">
        <v>5.8</v>
      </c>
      <c r="G6167" s="34" t="s">
        <v>364</v>
      </c>
      <c r="H6167" s="14" t="str">
        <f t="shared" si="384"/>
        <v/>
      </c>
      <c r="I6167" s="11" t="str">
        <f t="shared" si="385"/>
        <v/>
      </c>
      <c r="J6167" s="11" t="str">
        <f t="shared" si="386"/>
        <v/>
      </c>
      <c r="K6167" s="11">
        <f t="shared" si="387"/>
        <v>0</v>
      </c>
    </row>
    <row r="6168" spans="1:11" s="11" customFormat="1">
      <c r="A6168" s="32">
        <v>2018</v>
      </c>
      <c r="B6168" s="32">
        <v>886</v>
      </c>
      <c r="C6168" s="33" t="s">
        <v>565</v>
      </c>
      <c r="D6168" s="33" t="s">
        <v>566</v>
      </c>
      <c r="E6168" s="34">
        <v>569</v>
      </c>
      <c r="F6168" s="35">
        <v>6.2</v>
      </c>
      <c r="G6168" s="34" t="s">
        <v>364</v>
      </c>
      <c r="H6168" s="14" t="str">
        <f t="shared" si="384"/>
        <v/>
      </c>
      <c r="I6168" s="11" t="str">
        <f t="shared" si="385"/>
        <v/>
      </c>
      <c r="J6168" s="11" t="str">
        <f t="shared" si="386"/>
        <v/>
      </c>
      <c r="K6168" s="11">
        <f t="shared" si="387"/>
        <v>0</v>
      </c>
    </row>
    <row r="6169" spans="1:11" s="11" customFormat="1">
      <c r="A6169" s="32">
        <v>2018</v>
      </c>
      <c r="B6169" s="32">
        <v>887</v>
      </c>
      <c r="C6169" s="33" t="s">
        <v>363</v>
      </c>
      <c r="D6169" s="33" t="s">
        <v>354</v>
      </c>
      <c r="E6169" s="34">
        <v>158607</v>
      </c>
      <c r="F6169" s="35">
        <v>18.07</v>
      </c>
      <c r="G6169" s="34" t="s">
        <v>364</v>
      </c>
      <c r="H6169" s="14" t="str">
        <f t="shared" si="384"/>
        <v/>
      </c>
      <c r="I6169" s="11" t="str">
        <f t="shared" si="385"/>
        <v/>
      </c>
      <c r="J6169" s="11" t="str">
        <f t="shared" si="386"/>
        <v/>
      </c>
      <c r="K6169" s="11">
        <f t="shared" si="387"/>
        <v>0</v>
      </c>
    </row>
    <row r="6170" spans="1:11" s="11" customFormat="1">
      <c r="A6170" s="32">
        <v>2018</v>
      </c>
      <c r="B6170" s="32">
        <v>887</v>
      </c>
      <c r="C6170" s="33" t="s">
        <v>363</v>
      </c>
      <c r="D6170" s="33" t="s">
        <v>354</v>
      </c>
      <c r="E6170" s="34">
        <v>62898</v>
      </c>
      <c r="F6170" s="35">
        <v>18.07</v>
      </c>
      <c r="G6170" s="34" t="s">
        <v>364</v>
      </c>
      <c r="H6170" s="14" t="str">
        <f t="shared" si="384"/>
        <v/>
      </c>
      <c r="I6170" s="11" t="str">
        <f t="shared" si="385"/>
        <v/>
      </c>
      <c r="J6170" s="11" t="str">
        <f t="shared" si="386"/>
        <v/>
      </c>
      <c r="K6170" s="11">
        <f t="shared" si="387"/>
        <v>0</v>
      </c>
    </row>
    <row r="6171" spans="1:11" s="11" customFormat="1">
      <c r="A6171" s="32">
        <v>2018</v>
      </c>
      <c r="B6171" s="32">
        <v>887</v>
      </c>
      <c r="C6171" s="33" t="s">
        <v>363</v>
      </c>
      <c r="D6171" s="33" t="s">
        <v>354</v>
      </c>
      <c r="E6171" s="34">
        <v>126666</v>
      </c>
      <c r="F6171" s="35">
        <v>18.07</v>
      </c>
      <c r="G6171" s="34" t="s">
        <v>364</v>
      </c>
      <c r="H6171" s="14" t="str">
        <f t="shared" si="384"/>
        <v/>
      </c>
      <c r="I6171" s="11" t="str">
        <f t="shared" si="385"/>
        <v/>
      </c>
      <c r="J6171" s="11" t="str">
        <f t="shared" si="386"/>
        <v/>
      </c>
      <c r="K6171" s="11">
        <f t="shared" si="387"/>
        <v>0</v>
      </c>
    </row>
    <row r="6172" spans="1:11" s="11" customFormat="1">
      <c r="A6172" s="32">
        <v>2018</v>
      </c>
      <c r="B6172" s="32">
        <v>887</v>
      </c>
      <c r="C6172" s="33" t="s">
        <v>563</v>
      </c>
      <c r="D6172" s="33" t="s">
        <v>564</v>
      </c>
      <c r="E6172" s="34">
        <v>41213</v>
      </c>
      <c r="F6172" s="35">
        <v>1</v>
      </c>
      <c r="G6172" s="34" t="s">
        <v>364</v>
      </c>
      <c r="H6172" s="14" t="str">
        <f t="shared" si="384"/>
        <v/>
      </c>
      <c r="I6172" s="11" t="str">
        <f t="shared" si="385"/>
        <v/>
      </c>
      <c r="J6172" s="11" t="str">
        <f t="shared" si="386"/>
        <v/>
      </c>
      <c r="K6172" s="11">
        <f t="shared" si="387"/>
        <v>0</v>
      </c>
    </row>
    <row r="6173" spans="1:11" s="11" customFormat="1">
      <c r="A6173" s="32">
        <v>2018</v>
      </c>
      <c r="B6173" s="32">
        <v>889</v>
      </c>
      <c r="C6173" s="33" t="s">
        <v>363</v>
      </c>
      <c r="D6173" s="33" t="s">
        <v>354</v>
      </c>
      <c r="E6173" s="34">
        <v>81493</v>
      </c>
      <c r="F6173" s="35">
        <v>17.04</v>
      </c>
      <c r="G6173" s="34" t="s">
        <v>364</v>
      </c>
      <c r="H6173" s="14" t="str">
        <f t="shared" si="384"/>
        <v/>
      </c>
      <c r="I6173" s="11" t="str">
        <f t="shared" si="385"/>
        <v/>
      </c>
      <c r="J6173" s="11" t="str">
        <f t="shared" si="386"/>
        <v/>
      </c>
      <c r="K6173" s="11">
        <f t="shared" si="387"/>
        <v>0</v>
      </c>
    </row>
    <row r="6174" spans="1:11" s="11" customFormat="1">
      <c r="A6174" s="32">
        <v>2018</v>
      </c>
      <c r="B6174" s="32">
        <v>889</v>
      </c>
      <c r="C6174" s="33" t="s">
        <v>363</v>
      </c>
      <c r="D6174" s="33" t="s">
        <v>354</v>
      </c>
      <c r="E6174" s="34">
        <v>260855</v>
      </c>
      <c r="F6174" s="35">
        <v>17.59</v>
      </c>
      <c r="G6174" s="34" t="s">
        <v>364</v>
      </c>
      <c r="H6174" s="14" t="str">
        <f t="shared" si="384"/>
        <v/>
      </c>
      <c r="I6174" s="11" t="str">
        <f t="shared" si="385"/>
        <v/>
      </c>
      <c r="J6174" s="11" t="str">
        <f t="shared" si="386"/>
        <v/>
      </c>
      <c r="K6174" s="11">
        <f t="shared" si="387"/>
        <v>0</v>
      </c>
    </row>
    <row r="6175" spans="1:11" s="11" customFormat="1">
      <c r="A6175" s="32">
        <v>2018</v>
      </c>
      <c r="B6175" s="32">
        <v>889</v>
      </c>
      <c r="C6175" s="33" t="s">
        <v>565</v>
      </c>
      <c r="D6175" s="33" t="s">
        <v>566</v>
      </c>
      <c r="E6175" s="34">
        <v>1417</v>
      </c>
      <c r="F6175" s="35">
        <v>5.8</v>
      </c>
      <c r="G6175" s="34" t="s">
        <v>364</v>
      </c>
      <c r="H6175" s="14" t="str">
        <f t="shared" si="384"/>
        <v/>
      </c>
      <c r="I6175" s="11" t="str">
        <f t="shared" si="385"/>
        <v/>
      </c>
      <c r="J6175" s="11" t="str">
        <f t="shared" si="386"/>
        <v/>
      </c>
      <c r="K6175" s="11">
        <f t="shared" si="387"/>
        <v>0</v>
      </c>
    </row>
    <row r="6176" spans="1:11" s="11" customFormat="1">
      <c r="A6176" s="32">
        <v>2018</v>
      </c>
      <c r="B6176" s="32">
        <v>891</v>
      </c>
      <c r="C6176" s="33" t="s">
        <v>363</v>
      </c>
      <c r="D6176" s="33" t="s">
        <v>354</v>
      </c>
      <c r="E6176" s="34">
        <v>143947</v>
      </c>
      <c r="F6176" s="35">
        <v>18.02</v>
      </c>
      <c r="G6176" s="34" t="s">
        <v>364</v>
      </c>
      <c r="H6176" s="14" t="str">
        <f t="shared" si="384"/>
        <v/>
      </c>
      <c r="I6176" s="11" t="str">
        <f t="shared" si="385"/>
        <v/>
      </c>
      <c r="J6176" s="11" t="str">
        <f t="shared" si="386"/>
        <v/>
      </c>
      <c r="K6176" s="11">
        <f t="shared" si="387"/>
        <v>0</v>
      </c>
    </row>
    <row r="6177" spans="1:11" s="11" customFormat="1">
      <c r="A6177" s="32">
        <v>2018</v>
      </c>
      <c r="B6177" s="32">
        <v>891</v>
      </c>
      <c r="C6177" s="33" t="s">
        <v>363</v>
      </c>
      <c r="D6177" s="33" t="s">
        <v>354</v>
      </c>
      <c r="E6177" s="34">
        <v>2642</v>
      </c>
      <c r="F6177" s="35">
        <v>17.16</v>
      </c>
      <c r="G6177" s="34" t="s">
        <v>364</v>
      </c>
      <c r="H6177" s="14" t="str">
        <f t="shared" si="384"/>
        <v/>
      </c>
      <c r="I6177" s="11" t="str">
        <f t="shared" si="385"/>
        <v/>
      </c>
      <c r="J6177" s="11" t="str">
        <f t="shared" si="386"/>
        <v/>
      </c>
      <c r="K6177" s="11">
        <f t="shared" si="387"/>
        <v>0</v>
      </c>
    </row>
    <row r="6178" spans="1:11" s="11" customFormat="1">
      <c r="A6178" s="32">
        <v>2018</v>
      </c>
      <c r="B6178" s="32">
        <v>891</v>
      </c>
      <c r="C6178" s="33" t="s">
        <v>565</v>
      </c>
      <c r="D6178" s="33" t="s">
        <v>566</v>
      </c>
      <c r="E6178" s="34">
        <v>1199</v>
      </c>
      <c r="F6178" s="35">
        <v>5.8</v>
      </c>
      <c r="G6178" s="34" t="s">
        <v>364</v>
      </c>
      <c r="H6178" s="14" t="str">
        <f t="shared" si="384"/>
        <v/>
      </c>
      <c r="I6178" s="11" t="str">
        <f t="shared" si="385"/>
        <v/>
      </c>
      <c r="J6178" s="11" t="str">
        <f t="shared" si="386"/>
        <v/>
      </c>
      <c r="K6178" s="11">
        <f t="shared" si="387"/>
        <v>0</v>
      </c>
    </row>
    <row r="6179" spans="1:11" s="11" customFormat="1">
      <c r="A6179" s="32">
        <v>2018</v>
      </c>
      <c r="B6179" s="32">
        <v>892</v>
      </c>
      <c r="C6179" s="33" t="s">
        <v>363</v>
      </c>
      <c r="D6179" s="33" t="s">
        <v>354</v>
      </c>
      <c r="E6179" s="34">
        <v>73365</v>
      </c>
      <c r="F6179" s="35">
        <v>17.2</v>
      </c>
      <c r="G6179" s="34" t="s">
        <v>364</v>
      </c>
      <c r="H6179" s="14" t="str">
        <f t="shared" si="384"/>
        <v/>
      </c>
      <c r="I6179" s="11" t="str">
        <f t="shared" si="385"/>
        <v/>
      </c>
      <c r="J6179" s="11" t="str">
        <f t="shared" si="386"/>
        <v/>
      </c>
      <c r="K6179" s="11">
        <f t="shared" si="387"/>
        <v>0</v>
      </c>
    </row>
    <row r="6180" spans="1:11" s="11" customFormat="1">
      <c r="A6180" s="32">
        <v>2018</v>
      </c>
      <c r="B6180" s="32">
        <v>892</v>
      </c>
      <c r="C6180" s="33" t="s">
        <v>563</v>
      </c>
      <c r="D6180" s="33" t="s">
        <v>564</v>
      </c>
      <c r="E6180" s="34">
        <v>15018</v>
      </c>
      <c r="F6180" s="35">
        <v>1.024</v>
      </c>
      <c r="G6180" s="34" t="s">
        <v>364</v>
      </c>
      <c r="H6180" s="14" t="str">
        <f t="shared" si="384"/>
        <v/>
      </c>
      <c r="I6180" s="11" t="str">
        <f t="shared" si="385"/>
        <v/>
      </c>
      <c r="J6180" s="11" t="str">
        <f t="shared" si="386"/>
        <v/>
      </c>
      <c r="K6180" s="11">
        <f t="shared" si="387"/>
        <v>0</v>
      </c>
    </row>
    <row r="6181" spans="1:11" s="11" customFormat="1">
      <c r="A6181" s="32">
        <v>2018</v>
      </c>
      <c r="B6181" s="32">
        <v>913</v>
      </c>
      <c r="C6181" s="33" t="s">
        <v>563</v>
      </c>
      <c r="D6181" s="33" t="s">
        <v>564</v>
      </c>
      <c r="E6181" s="34">
        <v>89262</v>
      </c>
      <c r="F6181" s="35">
        <v>1.02</v>
      </c>
      <c r="G6181" s="34">
        <v>310.8</v>
      </c>
      <c r="H6181" s="14">
        <f t="shared" si="384"/>
        <v>282974.82192000002</v>
      </c>
      <c r="I6181" s="11">
        <f t="shared" si="385"/>
        <v>89262</v>
      </c>
      <c r="J6181" s="11">
        <f t="shared" si="386"/>
        <v>91047.24</v>
      </c>
      <c r="K6181" s="11">
        <f t="shared" si="387"/>
        <v>0</v>
      </c>
    </row>
    <row r="6182" spans="1:11" s="11" customFormat="1">
      <c r="A6182" s="32">
        <v>2018</v>
      </c>
      <c r="B6182" s="32">
        <v>963</v>
      </c>
      <c r="C6182" s="33" t="s">
        <v>353</v>
      </c>
      <c r="D6182" s="33" t="s">
        <v>354</v>
      </c>
      <c r="E6182" s="34">
        <v>104077</v>
      </c>
      <c r="F6182" s="35">
        <v>21.13</v>
      </c>
      <c r="G6182" s="34">
        <v>183</v>
      </c>
      <c r="H6182" s="14">
        <f t="shared" si="384"/>
        <v>4024439.0283000004</v>
      </c>
      <c r="I6182" s="11">
        <f t="shared" si="385"/>
        <v>104077</v>
      </c>
      <c r="J6182" s="11">
        <f t="shared" si="386"/>
        <v>2199147.0099999998</v>
      </c>
      <c r="K6182" s="11">
        <f t="shared" si="387"/>
        <v>0</v>
      </c>
    </row>
    <row r="6183" spans="1:11" s="11" customFormat="1">
      <c r="A6183" s="32">
        <v>2018</v>
      </c>
      <c r="B6183" s="32">
        <v>963</v>
      </c>
      <c r="C6183" s="33" t="s">
        <v>563</v>
      </c>
      <c r="D6183" s="33" t="s">
        <v>564</v>
      </c>
      <c r="E6183" s="34">
        <v>12794</v>
      </c>
      <c r="F6183" s="35">
        <v>1</v>
      </c>
      <c r="G6183" s="34">
        <v>519</v>
      </c>
      <c r="H6183" s="14">
        <f t="shared" si="384"/>
        <v>66400.86</v>
      </c>
      <c r="I6183" s="11">
        <f t="shared" si="385"/>
        <v>12794</v>
      </c>
      <c r="J6183" s="11">
        <f t="shared" si="386"/>
        <v>12794</v>
      </c>
      <c r="K6183" s="11">
        <f t="shared" si="387"/>
        <v>0</v>
      </c>
    </row>
    <row r="6184" spans="1:11" s="11" customFormat="1">
      <c r="A6184" s="32">
        <v>2018</v>
      </c>
      <c r="B6184" s="32">
        <v>976</v>
      </c>
      <c r="C6184" s="33" t="s">
        <v>353</v>
      </c>
      <c r="D6184" s="33" t="s">
        <v>354</v>
      </c>
      <c r="E6184" s="34">
        <v>14975</v>
      </c>
      <c r="F6184" s="35">
        <v>25.3</v>
      </c>
      <c r="G6184" s="34">
        <v>217.8</v>
      </c>
      <c r="H6184" s="14">
        <f t="shared" si="384"/>
        <v>825173.41500000004</v>
      </c>
      <c r="I6184" s="11">
        <f t="shared" si="385"/>
        <v>14975</v>
      </c>
      <c r="J6184" s="11">
        <f t="shared" si="386"/>
        <v>378867.5</v>
      </c>
      <c r="K6184" s="11">
        <f t="shared" si="387"/>
        <v>0</v>
      </c>
    </row>
    <row r="6185" spans="1:11" s="11" customFormat="1">
      <c r="A6185" s="32">
        <v>2018</v>
      </c>
      <c r="B6185" s="32">
        <v>976</v>
      </c>
      <c r="C6185" s="33" t="s">
        <v>353</v>
      </c>
      <c r="D6185" s="33" t="s">
        <v>354</v>
      </c>
      <c r="E6185" s="34">
        <v>10505</v>
      </c>
      <c r="F6185" s="35">
        <v>21.55</v>
      </c>
      <c r="G6185" s="34">
        <v>210.3</v>
      </c>
      <c r="H6185" s="14">
        <f t="shared" si="384"/>
        <v>476082.92325000005</v>
      </c>
      <c r="I6185" s="11">
        <f t="shared" si="385"/>
        <v>10505</v>
      </c>
      <c r="J6185" s="11">
        <f t="shared" si="386"/>
        <v>226382.75</v>
      </c>
      <c r="K6185" s="11">
        <f t="shared" si="387"/>
        <v>0</v>
      </c>
    </row>
    <row r="6186" spans="1:11" s="11" customFormat="1">
      <c r="A6186" s="32">
        <v>2018</v>
      </c>
      <c r="B6186" s="32">
        <v>976</v>
      </c>
      <c r="C6186" s="33" t="s">
        <v>353</v>
      </c>
      <c r="D6186" s="33" t="s">
        <v>354</v>
      </c>
      <c r="E6186" s="34">
        <v>11</v>
      </c>
      <c r="F6186" s="35">
        <v>21.93</v>
      </c>
      <c r="G6186" s="34">
        <v>117.5</v>
      </c>
      <c r="H6186" s="14">
        <f t="shared" si="384"/>
        <v>283.44524999999999</v>
      </c>
      <c r="I6186" s="11">
        <f t="shared" si="385"/>
        <v>11</v>
      </c>
      <c r="J6186" s="11">
        <f t="shared" si="386"/>
        <v>241.23</v>
      </c>
      <c r="K6186" s="11">
        <f t="shared" si="387"/>
        <v>0</v>
      </c>
    </row>
    <row r="6187" spans="1:11" s="11" customFormat="1">
      <c r="A6187" s="32">
        <v>2018</v>
      </c>
      <c r="B6187" s="32">
        <v>976</v>
      </c>
      <c r="C6187" s="33" t="s">
        <v>353</v>
      </c>
      <c r="D6187" s="33" t="s">
        <v>354</v>
      </c>
      <c r="E6187" s="34">
        <v>8491</v>
      </c>
      <c r="F6187" s="35">
        <v>22</v>
      </c>
      <c r="G6187" s="34">
        <v>213.5</v>
      </c>
      <c r="H6187" s="14">
        <f t="shared" si="384"/>
        <v>398822.27</v>
      </c>
      <c r="I6187" s="11">
        <f t="shared" si="385"/>
        <v>8491</v>
      </c>
      <c r="J6187" s="11">
        <f t="shared" si="386"/>
        <v>186802</v>
      </c>
      <c r="K6187" s="11">
        <f t="shared" si="387"/>
        <v>0</v>
      </c>
    </row>
    <row r="6188" spans="1:11" s="11" customFormat="1">
      <c r="A6188" s="32">
        <v>2018</v>
      </c>
      <c r="B6188" s="32">
        <v>976</v>
      </c>
      <c r="C6188" s="33" t="s">
        <v>353</v>
      </c>
      <c r="D6188" s="33" t="s">
        <v>354</v>
      </c>
      <c r="E6188" s="34">
        <v>8798</v>
      </c>
      <c r="F6188" s="35">
        <v>18.55</v>
      </c>
      <c r="G6188" s="34">
        <v>145</v>
      </c>
      <c r="H6188" s="14">
        <f t="shared" si="384"/>
        <v>236644.20500000002</v>
      </c>
      <c r="I6188" s="11">
        <f t="shared" si="385"/>
        <v>8798</v>
      </c>
      <c r="J6188" s="11">
        <f t="shared" si="386"/>
        <v>163202.9</v>
      </c>
      <c r="K6188" s="11">
        <f t="shared" si="387"/>
        <v>0</v>
      </c>
    </row>
    <row r="6189" spans="1:11" s="11" customFormat="1">
      <c r="A6189" s="32">
        <v>2018</v>
      </c>
      <c r="B6189" s="32">
        <v>976</v>
      </c>
      <c r="C6189" s="33" t="s">
        <v>353</v>
      </c>
      <c r="D6189" s="33" t="s">
        <v>354</v>
      </c>
      <c r="E6189" s="34">
        <v>19969</v>
      </c>
      <c r="F6189" s="35">
        <v>23.28</v>
      </c>
      <c r="G6189" s="34">
        <v>156.69999999999999</v>
      </c>
      <c r="H6189" s="14">
        <f t="shared" si="384"/>
        <v>728464.32744000002</v>
      </c>
      <c r="I6189" s="11">
        <f t="shared" si="385"/>
        <v>19969</v>
      </c>
      <c r="J6189" s="11">
        <f t="shared" si="386"/>
        <v>464878.32</v>
      </c>
      <c r="K6189" s="11">
        <f t="shared" si="387"/>
        <v>0</v>
      </c>
    </row>
    <row r="6190" spans="1:11" s="11" customFormat="1">
      <c r="A6190" s="32">
        <v>2018</v>
      </c>
      <c r="B6190" s="32">
        <v>976</v>
      </c>
      <c r="C6190" s="33" t="s">
        <v>353</v>
      </c>
      <c r="D6190" s="33" t="s">
        <v>354</v>
      </c>
      <c r="E6190" s="34">
        <v>3420</v>
      </c>
      <c r="F6190" s="35">
        <v>16.45</v>
      </c>
      <c r="G6190" s="34">
        <v>94.1</v>
      </c>
      <c r="H6190" s="14">
        <f t="shared" si="384"/>
        <v>52939.718999999997</v>
      </c>
      <c r="I6190" s="11">
        <f t="shared" si="385"/>
        <v>3420</v>
      </c>
      <c r="J6190" s="11">
        <f t="shared" si="386"/>
        <v>56259</v>
      </c>
      <c r="K6190" s="11">
        <f t="shared" si="387"/>
        <v>0</v>
      </c>
    </row>
    <row r="6191" spans="1:11" s="11" customFormat="1">
      <c r="A6191" s="32">
        <v>2018</v>
      </c>
      <c r="B6191" s="32">
        <v>976</v>
      </c>
      <c r="C6191" s="33" t="s">
        <v>565</v>
      </c>
      <c r="D6191" s="33" t="s">
        <v>566</v>
      </c>
      <c r="E6191" s="34">
        <v>712</v>
      </c>
      <c r="F6191" s="35">
        <v>5.69</v>
      </c>
      <c r="G6191" s="34">
        <v>1437</v>
      </c>
      <c r="H6191" s="14">
        <f t="shared" si="384"/>
        <v>58216.893599999996</v>
      </c>
      <c r="I6191" s="11">
        <f t="shared" si="385"/>
        <v>712</v>
      </c>
      <c r="J6191" s="11">
        <f t="shared" si="386"/>
        <v>4051.28</v>
      </c>
      <c r="K6191" s="11">
        <f t="shared" si="387"/>
        <v>0</v>
      </c>
    </row>
    <row r="6192" spans="1:11" s="11" customFormat="1">
      <c r="A6192" s="32">
        <v>2018</v>
      </c>
      <c r="B6192" s="32">
        <v>976</v>
      </c>
      <c r="C6192" s="33" t="s">
        <v>563</v>
      </c>
      <c r="D6192" s="33" t="s">
        <v>564</v>
      </c>
      <c r="E6192" s="34">
        <v>874</v>
      </c>
      <c r="F6192" s="35">
        <v>1</v>
      </c>
      <c r="G6192" s="34">
        <v>289</v>
      </c>
      <c r="H6192" s="14">
        <f t="shared" si="384"/>
        <v>2525.86</v>
      </c>
      <c r="I6192" s="11">
        <f t="shared" si="385"/>
        <v>874</v>
      </c>
      <c r="J6192" s="11">
        <f t="shared" si="386"/>
        <v>874</v>
      </c>
      <c r="K6192" s="11">
        <f t="shared" si="387"/>
        <v>0</v>
      </c>
    </row>
    <row r="6193" spans="1:11" s="11" customFormat="1">
      <c r="A6193" s="32">
        <v>2018</v>
      </c>
      <c r="B6193" s="32">
        <v>983</v>
      </c>
      <c r="C6193" s="33" t="s">
        <v>353</v>
      </c>
      <c r="D6193" s="33" t="s">
        <v>354</v>
      </c>
      <c r="E6193" s="34">
        <v>87206</v>
      </c>
      <c r="F6193" s="35">
        <v>23</v>
      </c>
      <c r="G6193" s="34">
        <v>178.7</v>
      </c>
      <c r="H6193" s="14">
        <f t="shared" si="384"/>
        <v>3584253.8059999999</v>
      </c>
      <c r="I6193" s="11">
        <f t="shared" si="385"/>
        <v>87206</v>
      </c>
      <c r="J6193" s="11">
        <f t="shared" si="386"/>
        <v>2005738</v>
      </c>
      <c r="K6193" s="11">
        <f t="shared" si="387"/>
        <v>0</v>
      </c>
    </row>
    <row r="6194" spans="1:11" s="11" customFormat="1">
      <c r="A6194" s="32">
        <v>2018</v>
      </c>
      <c r="B6194" s="32">
        <v>983</v>
      </c>
      <c r="C6194" s="33" t="s">
        <v>353</v>
      </c>
      <c r="D6194" s="33" t="s">
        <v>354</v>
      </c>
      <c r="E6194" s="34">
        <v>62877</v>
      </c>
      <c r="F6194" s="35">
        <v>22.692</v>
      </c>
      <c r="G6194" s="34">
        <v>176.5</v>
      </c>
      <c r="H6194" s="14">
        <f t="shared" si="384"/>
        <v>2518310.6202599998</v>
      </c>
      <c r="I6194" s="11">
        <f t="shared" si="385"/>
        <v>62877</v>
      </c>
      <c r="J6194" s="11">
        <f t="shared" si="386"/>
        <v>1426804.8840000001</v>
      </c>
      <c r="K6194" s="11">
        <f t="shared" si="387"/>
        <v>0</v>
      </c>
    </row>
    <row r="6195" spans="1:11" s="11" customFormat="1">
      <c r="A6195" s="32">
        <v>2018</v>
      </c>
      <c r="B6195" s="32">
        <v>983</v>
      </c>
      <c r="C6195" s="33" t="s">
        <v>353</v>
      </c>
      <c r="D6195" s="33" t="s">
        <v>354</v>
      </c>
      <c r="E6195" s="34">
        <v>80778</v>
      </c>
      <c r="F6195" s="35">
        <v>22.928000000000001</v>
      </c>
      <c r="G6195" s="34">
        <v>264.89999999999998</v>
      </c>
      <c r="H6195" s="14">
        <f t="shared" si="384"/>
        <v>4906154.579615999</v>
      </c>
      <c r="I6195" s="11">
        <f t="shared" si="385"/>
        <v>80778</v>
      </c>
      <c r="J6195" s="11">
        <f t="shared" si="386"/>
        <v>1852077.9840000002</v>
      </c>
      <c r="K6195" s="11">
        <f t="shared" si="387"/>
        <v>0</v>
      </c>
    </row>
    <row r="6196" spans="1:11" s="11" customFormat="1">
      <c r="A6196" s="32">
        <v>2018</v>
      </c>
      <c r="B6196" s="32">
        <v>983</v>
      </c>
      <c r="C6196" s="33" t="s">
        <v>353</v>
      </c>
      <c r="D6196" s="33" t="s">
        <v>354</v>
      </c>
      <c r="E6196" s="34">
        <v>52775</v>
      </c>
      <c r="F6196" s="35">
        <v>23.02</v>
      </c>
      <c r="G6196" s="34">
        <v>183.1</v>
      </c>
      <c r="H6196" s="14">
        <f t="shared" si="384"/>
        <v>2224446.1954999999</v>
      </c>
      <c r="I6196" s="11">
        <f t="shared" si="385"/>
        <v>52775</v>
      </c>
      <c r="J6196" s="11">
        <f t="shared" si="386"/>
        <v>1214880.5</v>
      </c>
      <c r="K6196" s="11">
        <f t="shared" si="387"/>
        <v>0</v>
      </c>
    </row>
    <row r="6197" spans="1:11" s="11" customFormat="1">
      <c r="A6197" s="32">
        <v>2018</v>
      </c>
      <c r="B6197" s="32">
        <v>983</v>
      </c>
      <c r="C6197" s="33" t="s">
        <v>565</v>
      </c>
      <c r="D6197" s="33" t="s">
        <v>566</v>
      </c>
      <c r="E6197" s="34">
        <v>1429</v>
      </c>
      <c r="F6197" s="35">
        <v>5.7119999999999997</v>
      </c>
      <c r="G6197" s="34">
        <v>1575.4</v>
      </c>
      <c r="H6197" s="14">
        <f t="shared" si="384"/>
        <v>128591.20579200001</v>
      </c>
      <c r="I6197" s="11">
        <f t="shared" si="385"/>
        <v>1429</v>
      </c>
      <c r="J6197" s="11">
        <f t="shared" si="386"/>
        <v>8162.4479999999994</v>
      </c>
      <c r="K6197" s="11">
        <f t="shared" si="387"/>
        <v>0</v>
      </c>
    </row>
    <row r="6198" spans="1:11" s="11" customFormat="1">
      <c r="A6198" s="32">
        <v>2018</v>
      </c>
      <c r="B6198" s="32">
        <v>990</v>
      </c>
      <c r="C6198" s="33" t="s">
        <v>563</v>
      </c>
      <c r="D6198" s="33" t="s">
        <v>564</v>
      </c>
      <c r="E6198" s="34">
        <v>20444</v>
      </c>
      <c r="F6198" s="35">
        <v>1.06</v>
      </c>
      <c r="G6198" s="34">
        <v>359.5</v>
      </c>
      <c r="H6198" s="14">
        <f t="shared" si="384"/>
        <v>77905.950800000006</v>
      </c>
      <c r="I6198" s="11">
        <f t="shared" si="385"/>
        <v>20444</v>
      </c>
      <c r="J6198" s="11">
        <f t="shared" si="386"/>
        <v>21670.639999999999</v>
      </c>
      <c r="K6198" s="11">
        <f t="shared" si="387"/>
        <v>0</v>
      </c>
    </row>
    <row r="6199" spans="1:11" s="11" customFormat="1">
      <c r="A6199" s="32">
        <v>2018</v>
      </c>
      <c r="B6199" s="32">
        <v>990</v>
      </c>
      <c r="C6199" s="33" t="s">
        <v>563</v>
      </c>
      <c r="D6199" s="33" t="s">
        <v>564</v>
      </c>
      <c r="E6199" s="34">
        <v>16689</v>
      </c>
      <c r="F6199" s="35">
        <v>1.06</v>
      </c>
      <c r="G6199" s="34">
        <v>359.5</v>
      </c>
      <c r="H6199" s="14">
        <f t="shared" si="384"/>
        <v>63596.772300000004</v>
      </c>
      <c r="I6199" s="11">
        <f t="shared" si="385"/>
        <v>16689</v>
      </c>
      <c r="J6199" s="11">
        <f t="shared" si="386"/>
        <v>17690.34</v>
      </c>
      <c r="K6199" s="11">
        <f t="shared" si="387"/>
        <v>0</v>
      </c>
    </row>
    <row r="6200" spans="1:11" s="11" customFormat="1">
      <c r="A6200" s="32">
        <v>2018</v>
      </c>
      <c r="B6200" s="32">
        <v>990</v>
      </c>
      <c r="C6200" s="33" t="s">
        <v>563</v>
      </c>
      <c r="D6200" s="33" t="s">
        <v>564</v>
      </c>
      <c r="E6200" s="34">
        <v>14733</v>
      </c>
      <c r="F6200" s="35">
        <v>1.06</v>
      </c>
      <c r="G6200" s="34">
        <v>359.5</v>
      </c>
      <c r="H6200" s="14">
        <f t="shared" si="384"/>
        <v>56143.043100000003</v>
      </c>
      <c r="I6200" s="11">
        <f t="shared" si="385"/>
        <v>14733</v>
      </c>
      <c r="J6200" s="11">
        <f t="shared" si="386"/>
        <v>15616.980000000001</v>
      </c>
      <c r="K6200" s="11">
        <f t="shared" si="387"/>
        <v>0</v>
      </c>
    </row>
    <row r="6201" spans="1:11" s="11" customFormat="1">
      <c r="A6201" s="32">
        <v>2018</v>
      </c>
      <c r="B6201" s="32">
        <v>990</v>
      </c>
      <c r="C6201" s="33" t="s">
        <v>563</v>
      </c>
      <c r="D6201" s="33" t="s">
        <v>564</v>
      </c>
      <c r="E6201" s="34">
        <v>33756</v>
      </c>
      <c r="F6201" s="35">
        <v>1.06</v>
      </c>
      <c r="G6201" s="34">
        <v>359.5</v>
      </c>
      <c r="H6201" s="14">
        <f t="shared" si="384"/>
        <v>128633.98920000001</v>
      </c>
      <c r="I6201" s="11">
        <f t="shared" si="385"/>
        <v>33756</v>
      </c>
      <c r="J6201" s="11">
        <f t="shared" si="386"/>
        <v>35781.360000000001</v>
      </c>
      <c r="K6201" s="11">
        <f t="shared" si="387"/>
        <v>0</v>
      </c>
    </row>
    <row r="6202" spans="1:11" s="11" customFormat="1">
      <c r="A6202" s="32">
        <v>2018</v>
      </c>
      <c r="B6202" s="32">
        <v>990</v>
      </c>
      <c r="C6202" s="33" t="s">
        <v>563</v>
      </c>
      <c r="D6202" s="33" t="s">
        <v>564</v>
      </c>
      <c r="E6202" s="34">
        <v>185658</v>
      </c>
      <c r="F6202" s="35">
        <v>1.06</v>
      </c>
      <c r="G6202" s="34">
        <v>359.5</v>
      </c>
      <c r="H6202" s="14">
        <f t="shared" si="384"/>
        <v>707486.94060000009</v>
      </c>
      <c r="I6202" s="11">
        <f t="shared" si="385"/>
        <v>185658</v>
      </c>
      <c r="J6202" s="11">
        <f t="shared" si="386"/>
        <v>196797.48</v>
      </c>
      <c r="K6202" s="11">
        <f t="shared" si="387"/>
        <v>0</v>
      </c>
    </row>
    <row r="6203" spans="1:11" s="11" customFormat="1">
      <c r="A6203" s="32">
        <v>2018</v>
      </c>
      <c r="B6203" s="32">
        <v>990</v>
      </c>
      <c r="C6203" s="33" t="s">
        <v>563</v>
      </c>
      <c r="D6203" s="33" t="s">
        <v>564</v>
      </c>
      <c r="E6203" s="34">
        <v>181999</v>
      </c>
      <c r="F6203" s="35">
        <v>1.06</v>
      </c>
      <c r="G6203" s="34">
        <v>359.5</v>
      </c>
      <c r="H6203" s="14">
        <f t="shared" si="384"/>
        <v>693543.58929999999</v>
      </c>
      <c r="I6203" s="11">
        <f t="shared" si="385"/>
        <v>181999</v>
      </c>
      <c r="J6203" s="11">
        <f t="shared" si="386"/>
        <v>192918.94</v>
      </c>
      <c r="K6203" s="11">
        <f t="shared" si="387"/>
        <v>0</v>
      </c>
    </row>
    <row r="6204" spans="1:11" s="11" customFormat="1">
      <c r="A6204" s="32">
        <v>2018</v>
      </c>
      <c r="B6204" s="32">
        <v>994</v>
      </c>
      <c r="C6204" s="33" t="s">
        <v>353</v>
      </c>
      <c r="D6204" s="33" t="s">
        <v>354</v>
      </c>
      <c r="E6204" s="34">
        <v>157331</v>
      </c>
      <c r="F6204" s="35">
        <v>22.12</v>
      </c>
      <c r="G6204" s="34">
        <v>213.8</v>
      </c>
      <c r="H6204" s="14">
        <f t="shared" si="384"/>
        <v>7440585.7573600002</v>
      </c>
      <c r="I6204" s="11">
        <f t="shared" si="385"/>
        <v>157331</v>
      </c>
      <c r="J6204" s="11">
        <f t="shared" si="386"/>
        <v>3480161.72</v>
      </c>
      <c r="K6204" s="11">
        <f t="shared" si="387"/>
        <v>0</v>
      </c>
    </row>
    <row r="6205" spans="1:11" s="11" customFormat="1">
      <c r="A6205" s="32">
        <v>2018</v>
      </c>
      <c r="B6205" s="32">
        <v>994</v>
      </c>
      <c r="C6205" s="33" t="s">
        <v>353</v>
      </c>
      <c r="D6205" s="33" t="s">
        <v>354</v>
      </c>
      <c r="E6205" s="34">
        <v>48984</v>
      </c>
      <c r="F6205" s="35">
        <v>22.17</v>
      </c>
      <c r="G6205" s="34">
        <v>214.7</v>
      </c>
      <c r="H6205" s="14">
        <f t="shared" si="384"/>
        <v>2331588.9261599998</v>
      </c>
      <c r="I6205" s="11">
        <f t="shared" si="385"/>
        <v>48984</v>
      </c>
      <c r="J6205" s="11">
        <f t="shared" si="386"/>
        <v>1085975.28</v>
      </c>
      <c r="K6205" s="11">
        <f t="shared" si="387"/>
        <v>0</v>
      </c>
    </row>
    <row r="6206" spans="1:11" s="11" customFormat="1">
      <c r="A6206" s="32">
        <v>2018</v>
      </c>
      <c r="B6206" s="32">
        <v>994</v>
      </c>
      <c r="C6206" s="33" t="s">
        <v>353</v>
      </c>
      <c r="D6206" s="33" t="s">
        <v>354</v>
      </c>
      <c r="E6206" s="34">
        <v>9923</v>
      </c>
      <c r="F6206" s="35">
        <v>22.39</v>
      </c>
      <c r="G6206" s="34">
        <v>212.3</v>
      </c>
      <c r="H6206" s="14">
        <f t="shared" si="384"/>
        <v>471679.58431000006</v>
      </c>
      <c r="I6206" s="11">
        <f t="shared" si="385"/>
        <v>9923</v>
      </c>
      <c r="J6206" s="11">
        <f t="shared" si="386"/>
        <v>222175.97</v>
      </c>
      <c r="K6206" s="11">
        <f t="shared" si="387"/>
        <v>0</v>
      </c>
    </row>
    <row r="6207" spans="1:11" s="11" customFormat="1">
      <c r="A6207" s="32">
        <v>2018</v>
      </c>
      <c r="B6207" s="32">
        <v>994</v>
      </c>
      <c r="C6207" s="33" t="s">
        <v>353</v>
      </c>
      <c r="D6207" s="33" t="s">
        <v>354</v>
      </c>
      <c r="E6207" s="34">
        <v>41897</v>
      </c>
      <c r="F6207" s="35">
        <v>23.04</v>
      </c>
      <c r="G6207" s="34">
        <v>191.4</v>
      </c>
      <c r="H6207" s="14">
        <f t="shared" si="384"/>
        <v>1847597.3683199999</v>
      </c>
      <c r="I6207" s="11">
        <f t="shared" si="385"/>
        <v>41897</v>
      </c>
      <c r="J6207" s="11">
        <f t="shared" si="386"/>
        <v>965306.88</v>
      </c>
      <c r="K6207" s="11">
        <f t="shared" si="387"/>
        <v>0</v>
      </c>
    </row>
    <row r="6208" spans="1:11" s="11" customFormat="1">
      <c r="A6208" s="32">
        <v>2018</v>
      </c>
      <c r="B6208" s="32">
        <v>994</v>
      </c>
      <c r="C6208" s="33" t="s">
        <v>353</v>
      </c>
      <c r="D6208" s="33" t="s">
        <v>354</v>
      </c>
      <c r="E6208" s="34">
        <v>61310</v>
      </c>
      <c r="F6208" s="35">
        <v>23.46</v>
      </c>
      <c r="G6208" s="34">
        <v>167.7</v>
      </c>
      <c r="H6208" s="14">
        <f t="shared" si="384"/>
        <v>2412083.7701999997</v>
      </c>
      <c r="I6208" s="11">
        <f t="shared" si="385"/>
        <v>61310</v>
      </c>
      <c r="J6208" s="11">
        <f t="shared" si="386"/>
        <v>1438332.6</v>
      </c>
      <c r="K6208" s="11">
        <f t="shared" si="387"/>
        <v>0</v>
      </c>
    </row>
    <row r="6209" spans="1:11" s="11" customFormat="1">
      <c r="A6209" s="32">
        <v>2018</v>
      </c>
      <c r="B6209" s="32">
        <v>994</v>
      </c>
      <c r="C6209" s="33" t="s">
        <v>353</v>
      </c>
      <c r="D6209" s="33" t="s">
        <v>354</v>
      </c>
      <c r="E6209" s="34">
        <v>8394</v>
      </c>
      <c r="F6209" s="35">
        <v>22.65</v>
      </c>
      <c r="G6209" s="34">
        <v>176.2</v>
      </c>
      <c r="H6209" s="14">
        <f t="shared" si="384"/>
        <v>334998.66419999994</v>
      </c>
      <c r="I6209" s="11">
        <f t="shared" si="385"/>
        <v>8394</v>
      </c>
      <c r="J6209" s="11">
        <f t="shared" si="386"/>
        <v>190124.09999999998</v>
      </c>
      <c r="K6209" s="11">
        <f t="shared" si="387"/>
        <v>0</v>
      </c>
    </row>
    <row r="6210" spans="1:11" s="11" customFormat="1">
      <c r="A6210" s="32">
        <v>2018</v>
      </c>
      <c r="B6210" s="32">
        <v>994</v>
      </c>
      <c r="C6210" s="33" t="s">
        <v>353</v>
      </c>
      <c r="D6210" s="33" t="s">
        <v>354</v>
      </c>
      <c r="E6210" s="34">
        <v>3248</v>
      </c>
      <c r="F6210" s="35">
        <v>23.45</v>
      </c>
      <c r="G6210" s="34">
        <v>170.2</v>
      </c>
      <c r="H6210" s="14">
        <f t="shared" si="384"/>
        <v>129633.85119999999</v>
      </c>
      <c r="I6210" s="11">
        <f t="shared" si="385"/>
        <v>3248</v>
      </c>
      <c r="J6210" s="11">
        <f t="shared" si="386"/>
        <v>76165.599999999991</v>
      </c>
      <c r="K6210" s="11">
        <f t="shared" si="387"/>
        <v>0</v>
      </c>
    </row>
    <row r="6211" spans="1:11" s="11" customFormat="1">
      <c r="A6211" s="32">
        <v>2018</v>
      </c>
      <c r="B6211" s="32">
        <v>994</v>
      </c>
      <c r="C6211" s="33" t="s">
        <v>565</v>
      </c>
      <c r="D6211" s="33" t="s">
        <v>566</v>
      </c>
      <c r="E6211" s="34">
        <v>1799</v>
      </c>
      <c r="F6211" s="35">
        <v>5.8</v>
      </c>
      <c r="G6211" s="34">
        <v>1447.9</v>
      </c>
      <c r="H6211" s="14">
        <f t="shared" si="384"/>
        <v>151076.7818</v>
      </c>
      <c r="I6211" s="11">
        <f t="shared" si="385"/>
        <v>1799</v>
      </c>
      <c r="J6211" s="11">
        <f t="shared" si="386"/>
        <v>10434.199999999999</v>
      </c>
      <c r="K6211" s="11">
        <f t="shared" si="387"/>
        <v>0</v>
      </c>
    </row>
    <row r="6212" spans="1:11" s="11" customFormat="1">
      <c r="A6212" s="32">
        <v>2018</v>
      </c>
      <c r="B6212" s="32">
        <v>995</v>
      </c>
      <c r="C6212" s="33" t="s">
        <v>353</v>
      </c>
      <c r="D6212" s="33" t="s">
        <v>354</v>
      </c>
      <c r="E6212" s="34">
        <v>19188</v>
      </c>
      <c r="F6212" s="35">
        <v>23.506</v>
      </c>
      <c r="G6212" s="34">
        <v>214.6</v>
      </c>
      <c r="H6212" s="14">
        <f t="shared" si="384"/>
        <v>967917.09268799995</v>
      </c>
      <c r="I6212" s="11">
        <f t="shared" si="385"/>
        <v>19188</v>
      </c>
      <c r="J6212" s="11">
        <f t="shared" si="386"/>
        <v>451033.12800000003</v>
      </c>
      <c r="K6212" s="11">
        <f t="shared" si="387"/>
        <v>0</v>
      </c>
    </row>
    <row r="6213" spans="1:11" s="11" customFormat="1">
      <c r="A6213" s="32">
        <v>2018</v>
      </c>
      <c r="B6213" s="32">
        <v>995</v>
      </c>
      <c r="C6213" s="33" t="s">
        <v>563</v>
      </c>
      <c r="D6213" s="33" t="s">
        <v>564</v>
      </c>
      <c r="E6213" s="34">
        <v>19923</v>
      </c>
      <c r="F6213" s="35">
        <v>1.0409999999999999</v>
      </c>
      <c r="G6213" s="34">
        <v>295.39999999999998</v>
      </c>
      <c r="H6213" s="14">
        <f t="shared" si="384"/>
        <v>61265.496221999994</v>
      </c>
      <c r="I6213" s="11">
        <f t="shared" si="385"/>
        <v>19923</v>
      </c>
      <c r="J6213" s="11">
        <f t="shared" si="386"/>
        <v>20739.842999999997</v>
      </c>
      <c r="K6213" s="11">
        <f t="shared" si="387"/>
        <v>0</v>
      </c>
    </row>
    <row r="6214" spans="1:11" s="11" customFormat="1">
      <c r="A6214" s="32">
        <v>2018</v>
      </c>
      <c r="B6214" s="32">
        <v>997</v>
      </c>
      <c r="C6214" s="33" t="s">
        <v>363</v>
      </c>
      <c r="D6214" s="33" t="s">
        <v>354</v>
      </c>
      <c r="E6214" s="34">
        <v>128232</v>
      </c>
      <c r="F6214" s="35">
        <v>18.032</v>
      </c>
      <c r="G6214" s="34">
        <v>206.3</v>
      </c>
      <c r="H6214" s="14">
        <f t="shared" ref="H6214:H6277" si="388">IF(I6214="","",G6214/100*F6214*E6214)</f>
        <v>4770232.4517120011</v>
      </c>
      <c r="I6214" s="11">
        <f t="shared" ref="I6214:I6277" si="389">IF(OR(G6214=".",F6214=".",E6214="."),"",E6214)</f>
        <v>128232</v>
      </c>
      <c r="J6214" s="11">
        <f t="shared" ref="J6214:J6277" si="390">IF(I6214="","",F6214*I6214)</f>
        <v>2312279.4240000001</v>
      </c>
      <c r="K6214" s="11">
        <f t="shared" ref="K6214:K6277" si="391">IF(C6214="LIG",1,0)</f>
        <v>0</v>
      </c>
    </row>
    <row r="6215" spans="1:11" s="11" customFormat="1">
      <c r="A6215" s="32">
        <v>2018</v>
      </c>
      <c r="B6215" s="32">
        <v>997</v>
      </c>
      <c r="C6215" s="33" t="s">
        <v>353</v>
      </c>
      <c r="D6215" s="33" t="s">
        <v>354</v>
      </c>
      <c r="E6215" s="34">
        <v>14947</v>
      </c>
      <c r="F6215" s="35">
        <v>26.751999999999999</v>
      </c>
      <c r="G6215" s="34">
        <v>279.10000000000002</v>
      </c>
      <c r="H6215" s="14">
        <f t="shared" si="388"/>
        <v>1116015.2439040001</v>
      </c>
      <c r="I6215" s="11">
        <f t="shared" si="389"/>
        <v>14947</v>
      </c>
      <c r="J6215" s="11">
        <f t="shared" si="390"/>
        <v>399862.14399999997</v>
      </c>
      <c r="K6215" s="11">
        <f t="shared" si="391"/>
        <v>0</v>
      </c>
    </row>
    <row r="6216" spans="1:11" s="11" customFormat="1">
      <c r="A6216" s="32">
        <v>2018</v>
      </c>
      <c r="B6216" s="32">
        <v>997</v>
      </c>
      <c r="C6216" s="33" t="s">
        <v>563</v>
      </c>
      <c r="D6216" s="33" t="s">
        <v>564</v>
      </c>
      <c r="E6216" s="34">
        <v>12858</v>
      </c>
      <c r="F6216" s="35">
        <v>1.0409999999999999</v>
      </c>
      <c r="G6216" s="34">
        <v>300.7</v>
      </c>
      <c r="H6216" s="14">
        <f t="shared" si="388"/>
        <v>40249.230245999992</v>
      </c>
      <c r="I6216" s="11">
        <f t="shared" si="389"/>
        <v>12858</v>
      </c>
      <c r="J6216" s="11">
        <f t="shared" si="390"/>
        <v>13385.178</v>
      </c>
      <c r="K6216" s="11">
        <f t="shared" si="391"/>
        <v>0</v>
      </c>
    </row>
    <row r="6217" spans="1:11" s="11" customFormat="1">
      <c r="A6217" s="32">
        <v>2018</v>
      </c>
      <c r="B6217" s="32">
        <v>1001</v>
      </c>
      <c r="C6217" s="33" t="s">
        <v>353</v>
      </c>
      <c r="D6217" s="33" t="s">
        <v>354</v>
      </c>
      <c r="E6217" s="34">
        <v>278895</v>
      </c>
      <c r="F6217" s="35">
        <v>22.42</v>
      </c>
      <c r="G6217" s="34">
        <v>246.6</v>
      </c>
      <c r="H6217" s="14">
        <f t="shared" si="388"/>
        <v>15419468.669400001</v>
      </c>
      <c r="I6217" s="11">
        <f t="shared" si="389"/>
        <v>278895</v>
      </c>
      <c r="J6217" s="11">
        <f t="shared" si="390"/>
        <v>6252825.9000000004</v>
      </c>
      <c r="K6217" s="11">
        <f t="shared" si="391"/>
        <v>0</v>
      </c>
    </row>
    <row r="6218" spans="1:11" s="11" customFormat="1">
      <c r="A6218" s="32">
        <v>2018</v>
      </c>
      <c r="B6218" s="32">
        <v>1004</v>
      </c>
      <c r="C6218" s="33" t="s">
        <v>353</v>
      </c>
      <c r="D6218" s="33" t="s">
        <v>354</v>
      </c>
      <c r="E6218" s="34">
        <v>103483</v>
      </c>
      <c r="F6218" s="35">
        <v>22.99</v>
      </c>
      <c r="G6218" s="34">
        <v>202.7</v>
      </c>
      <c r="H6218" s="14">
        <f t="shared" si="388"/>
        <v>4822383.3425899995</v>
      </c>
      <c r="I6218" s="11">
        <f t="shared" si="389"/>
        <v>103483</v>
      </c>
      <c r="J6218" s="11">
        <f t="shared" si="390"/>
        <v>2379074.17</v>
      </c>
      <c r="K6218" s="11">
        <f t="shared" si="391"/>
        <v>0</v>
      </c>
    </row>
    <row r="6219" spans="1:11" s="11" customFormat="1">
      <c r="A6219" s="32">
        <v>2018</v>
      </c>
      <c r="B6219" s="32">
        <v>1004</v>
      </c>
      <c r="C6219" s="33" t="s">
        <v>353</v>
      </c>
      <c r="D6219" s="33" t="s">
        <v>354</v>
      </c>
      <c r="E6219" s="34">
        <v>34871</v>
      </c>
      <c r="F6219" s="35">
        <v>22.341999999999999</v>
      </c>
      <c r="G6219" s="34">
        <v>221.6</v>
      </c>
      <c r="H6219" s="14">
        <f t="shared" si="388"/>
        <v>1726458.7465119998</v>
      </c>
      <c r="I6219" s="11">
        <f t="shared" si="389"/>
        <v>34871</v>
      </c>
      <c r="J6219" s="11">
        <f t="shared" si="390"/>
        <v>779087.88199999998</v>
      </c>
      <c r="K6219" s="11">
        <f t="shared" si="391"/>
        <v>0</v>
      </c>
    </row>
    <row r="6220" spans="1:11" s="11" customFormat="1">
      <c r="A6220" s="32">
        <v>2018</v>
      </c>
      <c r="B6220" s="32">
        <v>1004</v>
      </c>
      <c r="C6220" s="33" t="s">
        <v>563</v>
      </c>
      <c r="D6220" s="33" t="s">
        <v>564</v>
      </c>
      <c r="E6220" s="34">
        <v>334630</v>
      </c>
      <c r="F6220" s="35">
        <v>1.028</v>
      </c>
      <c r="G6220" s="34">
        <v>319.5</v>
      </c>
      <c r="H6220" s="14">
        <f t="shared" si="388"/>
        <v>1099078.8498</v>
      </c>
      <c r="I6220" s="11">
        <f t="shared" si="389"/>
        <v>334630</v>
      </c>
      <c r="J6220" s="11">
        <f t="shared" si="390"/>
        <v>343999.64</v>
      </c>
      <c r="K6220" s="11">
        <f t="shared" si="391"/>
        <v>0</v>
      </c>
    </row>
    <row r="6221" spans="1:11" s="11" customFormat="1">
      <c r="A6221" s="32">
        <v>2018</v>
      </c>
      <c r="B6221" s="32">
        <v>1007</v>
      </c>
      <c r="C6221" s="33" t="s">
        <v>563</v>
      </c>
      <c r="D6221" s="33" t="s">
        <v>564</v>
      </c>
      <c r="E6221" s="34">
        <v>22665</v>
      </c>
      <c r="F6221" s="35">
        <v>1.028</v>
      </c>
      <c r="G6221" s="34">
        <v>232.9</v>
      </c>
      <c r="H6221" s="14">
        <f t="shared" si="388"/>
        <v>54264.81498000001</v>
      </c>
      <c r="I6221" s="11">
        <f t="shared" si="389"/>
        <v>22665</v>
      </c>
      <c r="J6221" s="11">
        <f t="shared" si="390"/>
        <v>23299.62</v>
      </c>
      <c r="K6221" s="11">
        <f t="shared" si="391"/>
        <v>0</v>
      </c>
    </row>
    <row r="6222" spans="1:11" s="11" customFormat="1">
      <c r="A6222" s="32">
        <v>2018</v>
      </c>
      <c r="B6222" s="32">
        <v>1007</v>
      </c>
      <c r="C6222" s="33" t="s">
        <v>563</v>
      </c>
      <c r="D6222" s="33" t="s">
        <v>564</v>
      </c>
      <c r="E6222" s="34">
        <v>1491438</v>
      </c>
      <c r="F6222" s="35">
        <v>1.028</v>
      </c>
      <c r="G6222" s="34">
        <v>278.39999999999998</v>
      </c>
      <c r="H6222" s="14">
        <f t="shared" si="388"/>
        <v>4268423.966976</v>
      </c>
      <c r="I6222" s="11">
        <f t="shared" si="389"/>
        <v>1491438</v>
      </c>
      <c r="J6222" s="11">
        <f t="shared" si="390"/>
        <v>1533198.264</v>
      </c>
      <c r="K6222" s="11">
        <f t="shared" si="391"/>
        <v>0</v>
      </c>
    </row>
    <row r="6223" spans="1:11" s="11" customFormat="1">
      <c r="A6223" s="32">
        <v>2018</v>
      </c>
      <c r="B6223" s="32">
        <v>1008</v>
      </c>
      <c r="C6223" s="33" t="s">
        <v>565</v>
      </c>
      <c r="D6223" s="33" t="s">
        <v>566</v>
      </c>
      <c r="E6223" s="34">
        <v>1147</v>
      </c>
      <c r="F6223" s="35">
        <v>5.75</v>
      </c>
      <c r="G6223" s="34">
        <v>1533.3</v>
      </c>
      <c r="H6223" s="14">
        <f t="shared" si="388"/>
        <v>101124.96824999999</v>
      </c>
      <c r="I6223" s="11">
        <f t="shared" si="389"/>
        <v>1147</v>
      </c>
      <c r="J6223" s="11">
        <f t="shared" si="390"/>
        <v>6595.25</v>
      </c>
      <c r="K6223" s="11">
        <f t="shared" si="391"/>
        <v>0</v>
      </c>
    </row>
    <row r="6224" spans="1:11" s="11" customFormat="1">
      <c r="A6224" s="32">
        <v>2018</v>
      </c>
      <c r="B6224" s="32">
        <v>1012</v>
      </c>
      <c r="C6224" s="33" t="s">
        <v>353</v>
      </c>
      <c r="D6224" s="33" t="s">
        <v>354</v>
      </c>
      <c r="E6224" s="34">
        <v>67032</v>
      </c>
      <c r="F6224" s="35">
        <v>23.042000000000002</v>
      </c>
      <c r="G6224" s="34">
        <v>226.9</v>
      </c>
      <c r="H6224" s="14">
        <f t="shared" si="388"/>
        <v>3504586.9995360002</v>
      </c>
      <c r="I6224" s="11">
        <f t="shared" si="389"/>
        <v>67032</v>
      </c>
      <c r="J6224" s="11">
        <f t="shared" si="390"/>
        <v>1544551.344</v>
      </c>
      <c r="K6224" s="11">
        <f t="shared" si="391"/>
        <v>0</v>
      </c>
    </row>
    <row r="6225" spans="1:11" s="11" customFormat="1">
      <c r="A6225" s="32">
        <v>2018</v>
      </c>
      <c r="B6225" s="32">
        <v>1012</v>
      </c>
      <c r="C6225" s="33" t="s">
        <v>563</v>
      </c>
      <c r="D6225" s="33" t="s">
        <v>564</v>
      </c>
      <c r="E6225" s="34">
        <v>35157</v>
      </c>
      <c r="F6225" s="35">
        <v>1.032</v>
      </c>
      <c r="G6225" s="34">
        <v>605.70000000000005</v>
      </c>
      <c r="H6225" s="14">
        <f t="shared" si="388"/>
        <v>219760.21936800002</v>
      </c>
      <c r="I6225" s="11">
        <f t="shared" si="389"/>
        <v>35157</v>
      </c>
      <c r="J6225" s="11">
        <f t="shared" si="390"/>
        <v>36282.023999999998</v>
      </c>
      <c r="K6225" s="11">
        <f t="shared" si="391"/>
        <v>0</v>
      </c>
    </row>
    <row r="6226" spans="1:11" s="11" customFormat="1">
      <c r="A6226" s="32">
        <v>2018</v>
      </c>
      <c r="B6226" s="32">
        <v>1016</v>
      </c>
      <c r="C6226" s="33" t="s">
        <v>565</v>
      </c>
      <c r="D6226" s="33" t="s">
        <v>566</v>
      </c>
      <c r="E6226" s="34">
        <v>3</v>
      </c>
      <c r="F6226" s="35">
        <v>5.8289999999999997</v>
      </c>
      <c r="G6226" s="34" t="s">
        <v>364</v>
      </c>
      <c r="H6226" s="14" t="str">
        <f t="shared" si="388"/>
        <v/>
      </c>
      <c r="I6226" s="11" t="str">
        <f t="shared" si="389"/>
        <v/>
      </c>
      <c r="J6226" s="11" t="str">
        <f t="shared" si="390"/>
        <v/>
      </c>
      <c r="K6226" s="11">
        <f t="shared" si="391"/>
        <v>0</v>
      </c>
    </row>
    <row r="6227" spans="1:11" s="11" customFormat="1">
      <c r="A6227" s="32">
        <v>2018</v>
      </c>
      <c r="B6227" s="32">
        <v>1016</v>
      </c>
      <c r="C6227" s="33" t="s">
        <v>563</v>
      </c>
      <c r="D6227" s="33" t="s">
        <v>564</v>
      </c>
      <c r="E6227" s="34">
        <v>38266</v>
      </c>
      <c r="F6227" s="35">
        <v>1.0269999999999999</v>
      </c>
      <c r="G6227" s="34" t="s">
        <v>364</v>
      </c>
      <c r="H6227" s="14" t="str">
        <f t="shared" si="388"/>
        <v/>
      </c>
      <c r="I6227" s="11" t="str">
        <f t="shared" si="389"/>
        <v/>
      </c>
      <c r="J6227" s="11" t="str">
        <f t="shared" si="390"/>
        <v/>
      </c>
      <c r="K6227" s="11">
        <f t="shared" si="391"/>
        <v>0</v>
      </c>
    </row>
    <row r="6228" spans="1:11" s="11" customFormat="1">
      <c r="A6228" s="32">
        <v>2018</v>
      </c>
      <c r="B6228" s="32">
        <v>1040</v>
      </c>
      <c r="C6228" s="33" t="s">
        <v>353</v>
      </c>
      <c r="D6228" s="33" t="s">
        <v>354</v>
      </c>
      <c r="E6228" s="34">
        <v>149</v>
      </c>
      <c r="F6228" s="35">
        <v>23.52</v>
      </c>
      <c r="G6228" s="34">
        <v>343.1</v>
      </c>
      <c r="H6228" s="14">
        <f t="shared" si="388"/>
        <v>12023.87088</v>
      </c>
      <c r="I6228" s="11">
        <f t="shared" si="389"/>
        <v>149</v>
      </c>
      <c r="J6228" s="11">
        <f t="shared" si="390"/>
        <v>3504.48</v>
      </c>
      <c r="K6228" s="11">
        <f t="shared" si="391"/>
        <v>0</v>
      </c>
    </row>
    <row r="6229" spans="1:11" s="11" customFormat="1">
      <c r="A6229" s="32">
        <v>2018</v>
      </c>
      <c r="B6229" s="32">
        <v>1040</v>
      </c>
      <c r="C6229" s="33" t="s">
        <v>353</v>
      </c>
      <c r="D6229" s="33" t="s">
        <v>354</v>
      </c>
      <c r="E6229" s="34">
        <v>388</v>
      </c>
      <c r="F6229" s="35">
        <v>22.98</v>
      </c>
      <c r="G6229" s="34">
        <v>307.3</v>
      </c>
      <c r="H6229" s="14">
        <f t="shared" si="388"/>
        <v>27399.605520000001</v>
      </c>
      <c r="I6229" s="11">
        <f t="shared" si="389"/>
        <v>388</v>
      </c>
      <c r="J6229" s="11">
        <f t="shared" si="390"/>
        <v>8916.24</v>
      </c>
      <c r="K6229" s="11">
        <f t="shared" si="391"/>
        <v>0</v>
      </c>
    </row>
    <row r="6230" spans="1:11" s="11" customFormat="1">
      <c r="A6230" s="32">
        <v>2018</v>
      </c>
      <c r="B6230" s="32">
        <v>1040</v>
      </c>
      <c r="C6230" s="33" t="s">
        <v>353</v>
      </c>
      <c r="D6230" s="33" t="s">
        <v>354</v>
      </c>
      <c r="E6230" s="34">
        <v>2013</v>
      </c>
      <c r="F6230" s="35">
        <v>22.77</v>
      </c>
      <c r="G6230" s="34">
        <v>338.6</v>
      </c>
      <c r="H6230" s="14">
        <f t="shared" si="388"/>
        <v>155200.72985999999</v>
      </c>
      <c r="I6230" s="11">
        <f t="shared" si="389"/>
        <v>2013</v>
      </c>
      <c r="J6230" s="11">
        <f t="shared" si="390"/>
        <v>45836.01</v>
      </c>
      <c r="K6230" s="11">
        <f t="shared" si="391"/>
        <v>0</v>
      </c>
    </row>
    <row r="6231" spans="1:11" s="11" customFormat="1">
      <c r="A6231" s="32">
        <v>2018</v>
      </c>
      <c r="B6231" s="32">
        <v>1040</v>
      </c>
      <c r="C6231" s="33" t="s">
        <v>353</v>
      </c>
      <c r="D6231" s="33" t="s">
        <v>354</v>
      </c>
      <c r="E6231" s="34">
        <v>964</v>
      </c>
      <c r="F6231" s="35">
        <v>23.52</v>
      </c>
      <c r="G6231" s="34">
        <v>295.2</v>
      </c>
      <c r="H6231" s="14">
        <f t="shared" si="388"/>
        <v>66931.522559999998</v>
      </c>
      <c r="I6231" s="11">
        <f t="shared" si="389"/>
        <v>964</v>
      </c>
      <c r="J6231" s="11">
        <f t="shared" si="390"/>
        <v>22673.279999999999</v>
      </c>
      <c r="K6231" s="11">
        <f t="shared" si="391"/>
        <v>0</v>
      </c>
    </row>
    <row r="6232" spans="1:11" s="11" customFormat="1">
      <c r="A6232" s="32">
        <v>2018</v>
      </c>
      <c r="B6232" s="32">
        <v>1040</v>
      </c>
      <c r="C6232" s="33" t="s">
        <v>565</v>
      </c>
      <c r="D6232" s="33" t="s">
        <v>566</v>
      </c>
      <c r="E6232" s="34">
        <v>86</v>
      </c>
      <c r="F6232" s="35">
        <v>5.7960000000000003</v>
      </c>
      <c r="G6232" s="34">
        <v>1480.1</v>
      </c>
      <c r="H6232" s="14">
        <f t="shared" si="388"/>
        <v>7377.6472559999993</v>
      </c>
      <c r="I6232" s="11">
        <f t="shared" si="389"/>
        <v>86</v>
      </c>
      <c r="J6232" s="11">
        <f t="shared" si="390"/>
        <v>498.45600000000002</v>
      </c>
      <c r="K6232" s="11">
        <f t="shared" si="391"/>
        <v>0</v>
      </c>
    </row>
    <row r="6233" spans="1:11" s="11" customFormat="1">
      <c r="A6233" s="32">
        <v>2018</v>
      </c>
      <c r="B6233" s="32">
        <v>1047</v>
      </c>
      <c r="C6233" s="33" t="s">
        <v>363</v>
      </c>
      <c r="D6233" s="33" t="s">
        <v>354</v>
      </c>
      <c r="E6233" s="34">
        <v>30822</v>
      </c>
      <c r="F6233" s="35">
        <v>17.22</v>
      </c>
      <c r="G6233" s="34">
        <v>172.4</v>
      </c>
      <c r="H6233" s="14">
        <f t="shared" si="388"/>
        <v>915021.34415999998</v>
      </c>
      <c r="I6233" s="11">
        <f t="shared" si="389"/>
        <v>30822</v>
      </c>
      <c r="J6233" s="11">
        <f t="shared" si="390"/>
        <v>530754.84</v>
      </c>
      <c r="K6233" s="11">
        <f t="shared" si="391"/>
        <v>0</v>
      </c>
    </row>
    <row r="6234" spans="1:11" s="11" customFormat="1">
      <c r="A6234" s="32">
        <v>2018</v>
      </c>
      <c r="B6234" s="32">
        <v>1073</v>
      </c>
      <c r="C6234" s="33" t="s">
        <v>563</v>
      </c>
      <c r="D6234" s="33" t="s">
        <v>564</v>
      </c>
      <c r="E6234" s="34">
        <v>79120</v>
      </c>
      <c r="F6234" s="35">
        <v>1.054</v>
      </c>
      <c r="G6234" s="34">
        <v>407.2</v>
      </c>
      <c r="H6234" s="14">
        <f t="shared" si="388"/>
        <v>339574.17856000003</v>
      </c>
      <c r="I6234" s="11">
        <f t="shared" si="389"/>
        <v>79120</v>
      </c>
      <c r="J6234" s="11">
        <f t="shared" si="390"/>
        <v>83392.48000000001</v>
      </c>
      <c r="K6234" s="11">
        <f t="shared" si="391"/>
        <v>0</v>
      </c>
    </row>
    <row r="6235" spans="1:11" s="11" customFormat="1">
      <c r="A6235" s="32">
        <v>2018</v>
      </c>
      <c r="B6235" s="32">
        <v>1073</v>
      </c>
      <c r="C6235" s="33" t="s">
        <v>363</v>
      </c>
      <c r="D6235" s="33" t="s">
        <v>354</v>
      </c>
      <c r="E6235" s="34">
        <v>29491</v>
      </c>
      <c r="F6235" s="35">
        <v>17.765999999999998</v>
      </c>
      <c r="G6235" s="34">
        <v>191.3</v>
      </c>
      <c r="H6235" s="14">
        <f t="shared" si="388"/>
        <v>1002291.6837779998</v>
      </c>
      <c r="I6235" s="11">
        <f t="shared" si="389"/>
        <v>29491</v>
      </c>
      <c r="J6235" s="11">
        <f t="shared" si="390"/>
        <v>523937.10599999997</v>
      </c>
      <c r="K6235" s="11">
        <f t="shared" si="391"/>
        <v>0</v>
      </c>
    </row>
    <row r="6236" spans="1:11" s="11" customFormat="1">
      <c r="A6236" s="32">
        <v>2018</v>
      </c>
      <c r="B6236" s="32">
        <v>1082</v>
      </c>
      <c r="C6236" s="33" t="s">
        <v>363</v>
      </c>
      <c r="D6236" s="33" t="s">
        <v>354</v>
      </c>
      <c r="E6236" s="34">
        <v>16253</v>
      </c>
      <c r="F6236" s="35">
        <v>17.350000000000001</v>
      </c>
      <c r="G6236" s="34">
        <v>150.80000000000001</v>
      </c>
      <c r="H6236" s="14">
        <f t="shared" si="388"/>
        <v>425240.24140000006</v>
      </c>
      <c r="I6236" s="11">
        <f t="shared" si="389"/>
        <v>16253</v>
      </c>
      <c r="J6236" s="11">
        <f t="shared" si="390"/>
        <v>281989.55000000005</v>
      </c>
      <c r="K6236" s="11">
        <f t="shared" si="391"/>
        <v>0</v>
      </c>
    </row>
    <row r="6237" spans="1:11" s="11" customFormat="1">
      <c r="A6237" s="32">
        <v>2018</v>
      </c>
      <c r="B6237" s="32">
        <v>1082</v>
      </c>
      <c r="C6237" s="33" t="s">
        <v>363</v>
      </c>
      <c r="D6237" s="33" t="s">
        <v>354</v>
      </c>
      <c r="E6237" s="34">
        <v>48376</v>
      </c>
      <c r="F6237" s="35">
        <v>17.14</v>
      </c>
      <c r="G6237" s="34">
        <v>142.69999999999999</v>
      </c>
      <c r="H6237" s="14">
        <f t="shared" si="388"/>
        <v>1183217.9412799999</v>
      </c>
      <c r="I6237" s="11">
        <f t="shared" si="389"/>
        <v>48376</v>
      </c>
      <c r="J6237" s="11">
        <f t="shared" si="390"/>
        <v>829164.64</v>
      </c>
      <c r="K6237" s="11">
        <f t="shared" si="391"/>
        <v>0</v>
      </c>
    </row>
    <row r="6238" spans="1:11" s="11" customFormat="1">
      <c r="A6238" s="32">
        <v>2018</v>
      </c>
      <c r="B6238" s="32">
        <v>1082</v>
      </c>
      <c r="C6238" s="33" t="s">
        <v>363</v>
      </c>
      <c r="D6238" s="33" t="s">
        <v>354</v>
      </c>
      <c r="E6238" s="34">
        <v>16278</v>
      </c>
      <c r="F6238" s="35">
        <v>17.974</v>
      </c>
      <c r="G6238" s="34">
        <v>151.9</v>
      </c>
      <c r="H6238" s="14">
        <f t="shared" si="388"/>
        <v>444430.192668</v>
      </c>
      <c r="I6238" s="11">
        <f t="shared" si="389"/>
        <v>16278</v>
      </c>
      <c r="J6238" s="11">
        <f t="shared" si="390"/>
        <v>292580.772</v>
      </c>
      <c r="K6238" s="11">
        <f t="shared" si="391"/>
        <v>0</v>
      </c>
    </row>
    <row r="6239" spans="1:11" s="11" customFormat="1">
      <c r="A6239" s="32">
        <v>2018</v>
      </c>
      <c r="B6239" s="32">
        <v>1082</v>
      </c>
      <c r="C6239" s="33" t="s">
        <v>363</v>
      </c>
      <c r="D6239" s="33" t="s">
        <v>354</v>
      </c>
      <c r="E6239" s="34">
        <v>49563</v>
      </c>
      <c r="F6239" s="35">
        <v>17.797000000000001</v>
      </c>
      <c r="G6239" s="34">
        <v>135.9</v>
      </c>
      <c r="H6239" s="14">
        <f t="shared" si="388"/>
        <v>1198736.814249</v>
      </c>
      <c r="I6239" s="11">
        <f t="shared" si="389"/>
        <v>49563</v>
      </c>
      <c r="J6239" s="11">
        <f t="shared" si="390"/>
        <v>882072.71100000001</v>
      </c>
      <c r="K6239" s="11">
        <f t="shared" si="391"/>
        <v>0</v>
      </c>
    </row>
    <row r="6240" spans="1:11" s="11" customFormat="1">
      <c r="A6240" s="32">
        <v>2018</v>
      </c>
      <c r="B6240" s="32">
        <v>1082</v>
      </c>
      <c r="C6240" s="33" t="s">
        <v>565</v>
      </c>
      <c r="D6240" s="33" t="s">
        <v>566</v>
      </c>
      <c r="E6240" s="34">
        <v>4746</v>
      </c>
      <c r="F6240" s="35">
        <v>5.7119999999999997</v>
      </c>
      <c r="G6240" s="34">
        <v>1458.3</v>
      </c>
      <c r="H6240" s="14">
        <f t="shared" si="388"/>
        <v>395332.76361600001</v>
      </c>
      <c r="I6240" s="11">
        <f t="shared" si="389"/>
        <v>4746</v>
      </c>
      <c r="J6240" s="11">
        <f t="shared" si="390"/>
        <v>27109.151999999998</v>
      </c>
      <c r="K6240" s="11">
        <f t="shared" si="391"/>
        <v>0</v>
      </c>
    </row>
    <row r="6241" spans="1:11" s="11" customFormat="1">
      <c r="A6241" s="32">
        <v>2018</v>
      </c>
      <c r="B6241" s="32">
        <v>1082</v>
      </c>
      <c r="C6241" s="33" t="s">
        <v>565</v>
      </c>
      <c r="D6241" s="33" t="s">
        <v>566</v>
      </c>
      <c r="E6241" s="34">
        <v>3669</v>
      </c>
      <c r="F6241" s="35">
        <v>5.7119999999999997</v>
      </c>
      <c r="G6241" s="34">
        <v>1489.7</v>
      </c>
      <c r="H6241" s="14">
        <f t="shared" si="388"/>
        <v>312201.31521599996</v>
      </c>
      <c r="I6241" s="11">
        <f t="shared" si="389"/>
        <v>3669</v>
      </c>
      <c r="J6241" s="11">
        <f t="shared" si="390"/>
        <v>20957.327999999998</v>
      </c>
      <c r="K6241" s="11">
        <f t="shared" si="391"/>
        <v>0</v>
      </c>
    </row>
    <row r="6242" spans="1:11" s="11" customFormat="1">
      <c r="A6242" s="32">
        <v>2018</v>
      </c>
      <c r="B6242" s="32">
        <v>1082</v>
      </c>
      <c r="C6242" s="33" t="s">
        <v>563</v>
      </c>
      <c r="D6242" s="33" t="s">
        <v>564</v>
      </c>
      <c r="E6242" s="34">
        <v>15209</v>
      </c>
      <c r="F6242" s="35">
        <v>1.0349999999999999</v>
      </c>
      <c r="G6242" s="34">
        <v>362.8</v>
      </c>
      <c r="H6242" s="14">
        <f t="shared" si="388"/>
        <v>57109.490819999999</v>
      </c>
      <c r="I6242" s="11">
        <f t="shared" si="389"/>
        <v>15209</v>
      </c>
      <c r="J6242" s="11">
        <f t="shared" si="390"/>
        <v>15741.314999999999</v>
      </c>
      <c r="K6242" s="11">
        <f t="shared" si="391"/>
        <v>0</v>
      </c>
    </row>
    <row r="6243" spans="1:11" s="11" customFormat="1">
      <c r="A6243" s="32">
        <v>2018</v>
      </c>
      <c r="B6243" s="32">
        <v>1091</v>
      </c>
      <c r="C6243" s="33" t="s">
        <v>363</v>
      </c>
      <c r="D6243" s="33" t="s">
        <v>354</v>
      </c>
      <c r="E6243" s="34">
        <v>17667</v>
      </c>
      <c r="F6243" s="35">
        <v>17.428000000000001</v>
      </c>
      <c r="G6243" s="34">
        <v>186.8</v>
      </c>
      <c r="H6243" s="14">
        <f t="shared" si="388"/>
        <v>575158.08916800015</v>
      </c>
      <c r="I6243" s="11">
        <f t="shared" si="389"/>
        <v>17667</v>
      </c>
      <c r="J6243" s="11">
        <f t="shared" si="390"/>
        <v>307900.47600000002</v>
      </c>
      <c r="K6243" s="11">
        <f t="shared" si="391"/>
        <v>0</v>
      </c>
    </row>
    <row r="6244" spans="1:11" s="11" customFormat="1">
      <c r="A6244" s="32">
        <v>2018</v>
      </c>
      <c r="B6244" s="32">
        <v>1091</v>
      </c>
      <c r="C6244" s="33" t="s">
        <v>363</v>
      </c>
      <c r="D6244" s="33" t="s">
        <v>354</v>
      </c>
      <c r="E6244" s="34">
        <v>17622</v>
      </c>
      <c r="F6244" s="35">
        <v>17.045999999999999</v>
      </c>
      <c r="G6244" s="34">
        <v>180.1</v>
      </c>
      <c r="H6244" s="14">
        <f t="shared" si="388"/>
        <v>540992.68621199997</v>
      </c>
      <c r="I6244" s="11">
        <f t="shared" si="389"/>
        <v>17622</v>
      </c>
      <c r="J6244" s="11">
        <f t="shared" si="390"/>
        <v>300384.61199999996</v>
      </c>
      <c r="K6244" s="11">
        <f t="shared" si="391"/>
        <v>0</v>
      </c>
    </row>
    <row r="6245" spans="1:11" s="11" customFormat="1">
      <c r="A6245" s="32">
        <v>2018</v>
      </c>
      <c r="B6245" s="32">
        <v>1091</v>
      </c>
      <c r="C6245" s="33" t="s">
        <v>363</v>
      </c>
      <c r="D6245" s="33" t="s">
        <v>354</v>
      </c>
      <c r="E6245" s="34">
        <v>17681</v>
      </c>
      <c r="F6245" s="35">
        <v>18.076000000000001</v>
      </c>
      <c r="G6245" s="34">
        <v>165.9</v>
      </c>
      <c r="H6245" s="14">
        <f t="shared" si="388"/>
        <v>530219.31320400001</v>
      </c>
      <c r="I6245" s="11">
        <f t="shared" si="389"/>
        <v>17681</v>
      </c>
      <c r="J6245" s="11">
        <f t="shared" si="390"/>
        <v>319601.75599999999</v>
      </c>
      <c r="K6245" s="11">
        <f t="shared" si="391"/>
        <v>0</v>
      </c>
    </row>
    <row r="6246" spans="1:11" s="11" customFormat="1">
      <c r="A6246" s="32">
        <v>2018</v>
      </c>
      <c r="B6246" s="32">
        <v>1091</v>
      </c>
      <c r="C6246" s="33" t="s">
        <v>563</v>
      </c>
      <c r="D6246" s="33" t="s">
        <v>564</v>
      </c>
      <c r="E6246" s="34">
        <v>6467</v>
      </c>
      <c r="F6246" s="35">
        <v>1.054</v>
      </c>
      <c r="G6246" s="34">
        <v>1053.9000000000001</v>
      </c>
      <c r="H6246" s="14">
        <f t="shared" si="388"/>
        <v>71836.121502000024</v>
      </c>
      <c r="I6246" s="11">
        <f t="shared" si="389"/>
        <v>6467</v>
      </c>
      <c r="J6246" s="11">
        <f t="shared" si="390"/>
        <v>6816.2180000000008</v>
      </c>
      <c r="K6246" s="11">
        <f t="shared" si="391"/>
        <v>0</v>
      </c>
    </row>
    <row r="6247" spans="1:11" s="11" customFormat="1">
      <c r="A6247" s="32">
        <v>2018</v>
      </c>
      <c r="B6247" s="32">
        <v>1104</v>
      </c>
      <c r="C6247" s="33" t="s">
        <v>563</v>
      </c>
      <c r="D6247" s="33" t="s">
        <v>564</v>
      </c>
      <c r="E6247" s="34">
        <v>4925</v>
      </c>
      <c r="F6247" s="35">
        <v>1.032</v>
      </c>
      <c r="G6247" s="34">
        <v>441.9</v>
      </c>
      <c r="H6247" s="14">
        <f t="shared" si="388"/>
        <v>22460.009399999999</v>
      </c>
      <c r="I6247" s="11">
        <f t="shared" si="389"/>
        <v>4925</v>
      </c>
      <c r="J6247" s="11">
        <f t="shared" si="390"/>
        <v>5082.6000000000004</v>
      </c>
      <c r="K6247" s="11">
        <f t="shared" si="391"/>
        <v>0</v>
      </c>
    </row>
    <row r="6248" spans="1:11" s="11" customFormat="1">
      <c r="A6248" s="32">
        <v>2018</v>
      </c>
      <c r="B6248" s="32">
        <v>1104</v>
      </c>
      <c r="C6248" s="33" t="s">
        <v>563</v>
      </c>
      <c r="D6248" s="33" t="s">
        <v>564</v>
      </c>
      <c r="E6248" s="34">
        <v>2727</v>
      </c>
      <c r="F6248" s="35">
        <v>1.032</v>
      </c>
      <c r="G6248" s="34">
        <v>445.6</v>
      </c>
      <c r="H6248" s="14">
        <f t="shared" si="388"/>
        <v>12540.360384000003</v>
      </c>
      <c r="I6248" s="11">
        <f t="shared" si="389"/>
        <v>2727</v>
      </c>
      <c r="J6248" s="11">
        <f t="shared" si="390"/>
        <v>2814.2640000000001</v>
      </c>
      <c r="K6248" s="11">
        <f t="shared" si="391"/>
        <v>0</v>
      </c>
    </row>
    <row r="6249" spans="1:11" s="11" customFormat="1">
      <c r="A6249" s="32">
        <v>2018</v>
      </c>
      <c r="B6249" s="32">
        <v>1104</v>
      </c>
      <c r="C6249" s="33" t="s">
        <v>363</v>
      </c>
      <c r="D6249" s="33" t="s">
        <v>354</v>
      </c>
      <c r="E6249" s="34">
        <v>28184</v>
      </c>
      <c r="F6249" s="35">
        <v>17.064</v>
      </c>
      <c r="G6249" s="34">
        <v>157</v>
      </c>
      <c r="H6249" s="14">
        <f t="shared" si="388"/>
        <v>755062.88832000003</v>
      </c>
      <c r="I6249" s="11">
        <f t="shared" si="389"/>
        <v>28184</v>
      </c>
      <c r="J6249" s="11">
        <f t="shared" si="390"/>
        <v>480931.77600000001</v>
      </c>
      <c r="K6249" s="11">
        <f t="shared" si="391"/>
        <v>0</v>
      </c>
    </row>
    <row r="6250" spans="1:11" s="11" customFormat="1">
      <c r="A6250" s="32">
        <v>2018</v>
      </c>
      <c r="B6250" s="32">
        <v>1104</v>
      </c>
      <c r="C6250" s="33" t="s">
        <v>565</v>
      </c>
      <c r="D6250" s="33" t="s">
        <v>566</v>
      </c>
      <c r="E6250" s="34">
        <v>3</v>
      </c>
      <c r="F6250" s="35">
        <v>5.88</v>
      </c>
      <c r="G6250" s="34">
        <v>1854.9</v>
      </c>
      <c r="H6250" s="14">
        <f t="shared" si="388"/>
        <v>327.20435999999995</v>
      </c>
      <c r="I6250" s="11">
        <f t="shared" si="389"/>
        <v>3</v>
      </c>
      <c r="J6250" s="11">
        <f t="shared" si="390"/>
        <v>17.64</v>
      </c>
      <c r="K6250" s="11">
        <f t="shared" si="391"/>
        <v>0</v>
      </c>
    </row>
    <row r="6251" spans="1:11" s="11" customFormat="1">
      <c r="A6251" s="32">
        <v>2018</v>
      </c>
      <c r="B6251" s="32">
        <v>1131</v>
      </c>
      <c r="C6251" s="33" t="s">
        <v>563</v>
      </c>
      <c r="D6251" s="33" t="s">
        <v>564</v>
      </c>
      <c r="E6251" s="34">
        <v>118</v>
      </c>
      <c r="F6251" s="35">
        <v>1.05</v>
      </c>
      <c r="G6251" s="34">
        <v>497.6</v>
      </c>
      <c r="H6251" s="14">
        <f t="shared" si="388"/>
        <v>616.52639999999997</v>
      </c>
      <c r="I6251" s="11">
        <f t="shared" si="389"/>
        <v>118</v>
      </c>
      <c r="J6251" s="11">
        <f t="shared" si="390"/>
        <v>123.9</v>
      </c>
      <c r="K6251" s="11">
        <f t="shared" si="391"/>
        <v>0</v>
      </c>
    </row>
    <row r="6252" spans="1:11" s="11" customFormat="1">
      <c r="A6252" s="32">
        <v>2018</v>
      </c>
      <c r="B6252" s="32">
        <v>1131</v>
      </c>
      <c r="C6252" s="33" t="s">
        <v>563</v>
      </c>
      <c r="D6252" s="33" t="s">
        <v>564</v>
      </c>
      <c r="E6252" s="34">
        <v>2837</v>
      </c>
      <c r="F6252" s="35">
        <v>1.05</v>
      </c>
      <c r="G6252" s="34">
        <v>278.7</v>
      </c>
      <c r="H6252" s="14">
        <f t="shared" si="388"/>
        <v>8302.0549500000016</v>
      </c>
      <c r="I6252" s="11">
        <f t="shared" si="389"/>
        <v>2837</v>
      </c>
      <c r="J6252" s="11">
        <f t="shared" si="390"/>
        <v>2978.85</v>
      </c>
      <c r="K6252" s="11">
        <f t="shared" si="391"/>
        <v>0</v>
      </c>
    </row>
    <row r="6253" spans="1:11" s="11" customFormat="1">
      <c r="A6253" s="32">
        <v>2018</v>
      </c>
      <c r="B6253" s="32">
        <v>1167</v>
      </c>
      <c r="C6253" s="33" t="s">
        <v>563</v>
      </c>
      <c r="D6253" s="33" t="s">
        <v>564</v>
      </c>
      <c r="E6253" s="34">
        <v>287</v>
      </c>
      <c r="F6253" s="35">
        <v>1.05</v>
      </c>
      <c r="G6253" s="34">
        <v>984.2</v>
      </c>
      <c r="H6253" s="14">
        <f t="shared" si="388"/>
        <v>2965.8867000000005</v>
      </c>
      <c r="I6253" s="11">
        <f t="shared" si="389"/>
        <v>287</v>
      </c>
      <c r="J6253" s="11">
        <f t="shared" si="390"/>
        <v>301.35000000000002</v>
      </c>
      <c r="K6253" s="11">
        <f t="shared" si="391"/>
        <v>0</v>
      </c>
    </row>
    <row r="6254" spans="1:11" s="11" customFormat="1">
      <c r="A6254" s="32">
        <v>2018</v>
      </c>
      <c r="B6254" s="32">
        <v>1167</v>
      </c>
      <c r="C6254" s="33" t="s">
        <v>363</v>
      </c>
      <c r="D6254" s="33" t="s">
        <v>354</v>
      </c>
      <c r="E6254" s="34">
        <v>58172</v>
      </c>
      <c r="F6254" s="35">
        <v>17.12</v>
      </c>
      <c r="G6254" s="34">
        <v>170.4</v>
      </c>
      <c r="H6254" s="14">
        <f t="shared" si="388"/>
        <v>1697021.5065600001</v>
      </c>
      <c r="I6254" s="11">
        <f t="shared" si="389"/>
        <v>58172</v>
      </c>
      <c r="J6254" s="11">
        <f t="shared" si="390"/>
        <v>995904.64</v>
      </c>
      <c r="K6254" s="11">
        <f t="shared" si="391"/>
        <v>0</v>
      </c>
    </row>
    <row r="6255" spans="1:11" s="11" customFormat="1">
      <c r="A6255" s="32">
        <v>2018</v>
      </c>
      <c r="B6255" s="32">
        <v>1239</v>
      </c>
      <c r="C6255" s="33" t="s">
        <v>563</v>
      </c>
      <c r="D6255" s="33" t="s">
        <v>564</v>
      </c>
      <c r="E6255" s="34">
        <v>986355</v>
      </c>
      <c r="F6255" s="35">
        <v>1.0469999999999999</v>
      </c>
      <c r="G6255" s="34">
        <v>251.3</v>
      </c>
      <c r="H6255" s="14">
        <f t="shared" si="388"/>
        <v>2595209.4904049998</v>
      </c>
      <c r="I6255" s="11">
        <f t="shared" si="389"/>
        <v>986355</v>
      </c>
      <c r="J6255" s="11">
        <f t="shared" si="390"/>
        <v>1032713.6849999999</v>
      </c>
      <c r="K6255" s="11">
        <f t="shared" si="391"/>
        <v>0</v>
      </c>
    </row>
    <row r="6256" spans="1:11" s="11" customFormat="1">
      <c r="A6256" s="32">
        <v>2018</v>
      </c>
      <c r="B6256" s="32">
        <v>1240</v>
      </c>
      <c r="C6256" s="33" t="s">
        <v>563</v>
      </c>
      <c r="D6256" s="33" t="s">
        <v>564</v>
      </c>
      <c r="E6256" s="34">
        <v>165107</v>
      </c>
      <c r="F6256" s="35">
        <v>1.03</v>
      </c>
      <c r="G6256" s="34">
        <v>411.1</v>
      </c>
      <c r="H6256" s="14">
        <f t="shared" si="388"/>
        <v>699117.52331000008</v>
      </c>
      <c r="I6256" s="11">
        <f t="shared" si="389"/>
        <v>165107</v>
      </c>
      <c r="J6256" s="11">
        <f t="shared" si="390"/>
        <v>170060.21</v>
      </c>
      <c r="K6256" s="11">
        <f t="shared" si="391"/>
        <v>0</v>
      </c>
    </row>
    <row r="6257" spans="1:11" s="11" customFormat="1">
      <c r="A6257" s="32">
        <v>2018</v>
      </c>
      <c r="B6257" s="32">
        <v>1241</v>
      </c>
      <c r="C6257" s="33" t="s">
        <v>353</v>
      </c>
      <c r="D6257" s="33" t="s">
        <v>354</v>
      </c>
      <c r="E6257" s="34">
        <v>17016</v>
      </c>
      <c r="F6257" s="35">
        <v>21.73</v>
      </c>
      <c r="G6257" s="34">
        <v>270.8</v>
      </c>
      <c r="H6257" s="14">
        <f t="shared" si="388"/>
        <v>1001303.7974400001</v>
      </c>
      <c r="I6257" s="11">
        <f t="shared" si="389"/>
        <v>17016</v>
      </c>
      <c r="J6257" s="11">
        <f t="shared" si="390"/>
        <v>369757.68</v>
      </c>
      <c r="K6257" s="11">
        <f t="shared" si="391"/>
        <v>0</v>
      </c>
    </row>
    <row r="6258" spans="1:11" s="11" customFormat="1">
      <c r="A6258" s="32">
        <v>2018</v>
      </c>
      <c r="B6258" s="32">
        <v>1241</v>
      </c>
      <c r="C6258" s="33" t="s">
        <v>565</v>
      </c>
      <c r="D6258" s="33" t="s">
        <v>566</v>
      </c>
      <c r="E6258" s="34">
        <v>5754</v>
      </c>
      <c r="F6258" s="35">
        <v>5.73</v>
      </c>
      <c r="G6258" s="34">
        <v>1519</v>
      </c>
      <c r="H6258" s="14">
        <f t="shared" si="388"/>
        <v>500820.67980000004</v>
      </c>
      <c r="I6258" s="11">
        <f t="shared" si="389"/>
        <v>5754</v>
      </c>
      <c r="J6258" s="11">
        <f t="shared" si="390"/>
        <v>32970.420000000006</v>
      </c>
      <c r="K6258" s="11">
        <f t="shared" si="391"/>
        <v>0</v>
      </c>
    </row>
    <row r="6259" spans="1:11" s="11" customFormat="1">
      <c r="A6259" s="32">
        <v>2018</v>
      </c>
      <c r="B6259" s="32">
        <v>1241</v>
      </c>
      <c r="C6259" s="33" t="s">
        <v>363</v>
      </c>
      <c r="D6259" s="33" t="s">
        <v>354</v>
      </c>
      <c r="E6259" s="34">
        <v>16379</v>
      </c>
      <c r="F6259" s="35">
        <v>17.66</v>
      </c>
      <c r="G6259" s="34">
        <v>170.6</v>
      </c>
      <c r="H6259" s="14">
        <f t="shared" si="388"/>
        <v>493465.85683999996</v>
      </c>
      <c r="I6259" s="11">
        <f t="shared" si="389"/>
        <v>16379</v>
      </c>
      <c r="J6259" s="11">
        <f t="shared" si="390"/>
        <v>289253.14</v>
      </c>
      <c r="K6259" s="11">
        <f t="shared" si="391"/>
        <v>0</v>
      </c>
    </row>
    <row r="6260" spans="1:11" s="11" customFormat="1">
      <c r="A6260" s="32">
        <v>2018</v>
      </c>
      <c r="B6260" s="32">
        <v>1242</v>
      </c>
      <c r="C6260" s="33" t="s">
        <v>563</v>
      </c>
      <c r="D6260" s="33" t="s">
        <v>564</v>
      </c>
      <c r="E6260" s="34">
        <v>102480</v>
      </c>
      <c r="F6260" s="35">
        <v>1</v>
      </c>
      <c r="G6260" s="34">
        <v>239.3</v>
      </c>
      <c r="H6260" s="14">
        <f t="shared" si="388"/>
        <v>245234.64</v>
      </c>
      <c r="I6260" s="11">
        <f t="shared" si="389"/>
        <v>102480</v>
      </c>
      <c r="J6260" s="11">
        <f t="shared" si="390"/>
        <v>102480</v>
      </c>
      <c r="K6260" s="11">
        <f t="shared" si="391"/>
        <v>0</v>
      </c>
    </row>
    <row r="6261" spans="1:11" s="11" customFormat="1">
      <c r="A6261" s="32">
        <v>2018</v>
      </c>
      <c r="B6261" s="32">
        <v>1248</v>
      </c>
      <c r="C6261" s="33" t="s">
        <v>563</v>
      </c>
      <c r="D6261" s="33" t="s">
        <v>564</v>
      </c>
      <c r="E6261" s="34">
        <v>13151</v>
      </c>
      <c r="F6261" s="35">
        <v>1</v>
      </c>
      <c r="G6261" s="34">
        <v>292.7</v>
      </c>
      <c r="H6261" s="14">
        <f t="shared" si="388"/>
        <v>38492.976999999999</v>
      </c>
      <c r="I6261" s="11">
        <f t="shared" si="389"/>
        <v>13151</v>
      </c>
      <c r="J6261" s="11">
        <f t="shared" si="390"/>
        <v>13151</v>
      </c>
      <c r="K6261" s="11">
        <f t="shared" si="391"/>
        <v>0</v>
      </c>
    </row>
    <row r="6262" spans="1:11" s="11" customFormat="1">
      <c r="A6262" s="32">
        <v>2018</v>
      </c>
      <c r="B6262" s="32">
        <v>1250</v>
      </c>
      <c r="C6262" s="33" t="s">
        <v>363</v>
      </c>
      <c r="D6262" s="33" t="s">
        <v>354</v>
      </c>
      <c r="E6262" s="34">
        <v>185311</v>
      </c>
      <c r="F6262" s="35">
        <v>17.786000000000001</v>
      </c>
      <c r="G6262" s="34">
        <v>131.19999999999999</v>
      </c>
      <c r="H6262" s="14">
        <f t="shared" si="388"/>
        <v>4324275.1771519994</v>
      </c>
      <c r="I6262" s="11">
        <f t="shared" si="389"/>
        <v>185311</v>
      </c>
      <c r="J6262" s="11">
        <f t="shared" si="390"/>
        <v>3295941.4460000005</v>
      </c>
      <c r="K6262" s="11">
        <f t="shared" si="391"/>
        <v>0</v>
      </c>
    </row>
    <row r="6263" spans="1:11" s="11" customFormat="1">
      <c r="A6263" s="32">
        <v>2018</v>
      </c>
      <c r="B6263" s="32">
        <v>1250</v>
      </c>
      <c r="C6263" s="33" t="s">
        <v>563</v>
      </c>
      <c r="D6263" s="33" t="s">
        <v>564</v>
      </c>
      <c r="E6263" s="34">
        <v>4934</v>
      </c>
      <c r="F6263" s="35">
        <v>1.0349999999999999</v>
      </c>
      <c r="G6263" s="34">
        <v>528.9</v>
      </c>
      <c r="H6263" s="14">
        <f t="shared" si="388"/>
        <v>27009.283409999996</v>
      </c>
      <c r="I6263" s="11">
        <f t="shared" si="389"/>
        <v>4934</v>
      </c>
      <c r="J6263" s="11">
        <f t="shared" si="390"/>
        <v>5106.6899999999996</v>
      </c>
      <c r="K6263" s="11">
        <f t="shared" si="391"/>
        <v>0</v>
      </c>
    </row>
    <row r="6264" spans="1:11" s="11" customFormat="1">
      <c r="A6264" s="32">
        <v>2018</v>
      </c>
      <c r="B6264" s="32">
        <v>1252</v>
      </c>
      <c r="C6264" s="33" t="s">
        <v>563</v>
      </c>
      <c r="D6264" s="33" t="s">
        <v>564</v>
      </c>
      <c r="E6264" s="34">
        <v>5098</v>
      </c>
      <c r="F6264" s="35">
        <v>1</v>
      </c>
      <c r="G6264" s="34">
        <v>711.2</v>
      </c>
      <c r="H6264" s="14">
        <f t="shared" si="388"/>
        <v>36256.976000000002</v>
      </c>
      <c r="I6264" s="11">
        <f t="shared" si="389"/>
        <v>5098</v>
      </c>
      <c r="J6264" s="11">
        <f t="shared" si="390"/>
        <v>5098</v>
      </c>
      <c r="K6264" s="11">
        <f t="shared" si="391"/>
        <v>0</v>
      </c>
    </row>
    <row r="6265" spans="1:11" s="11" customFormat="1">
      <c r="A6265" s="32">
        <v>2018</v>
      </c>
      <c r="B6265" s="32">
        <v>1252</v>
      </c>
      <c r="C6265" s="33" t="s">
        <v>363</v>
      </c>
      <c r="D6265" s="33" t="s">
        <v>354</v>
      </c>
      <c r="E6265" s="34">
        <v>10687</v>
      </c>
      <c r="F6265" s="35">
        <v>17.93</v>
      </c>
      <c r="G6265" s="34">
        <v>142.4</v>
      </c>
      <c r="H6265" s="14">
        <f t="shared" si="388"/>
        <v>272863.90384000004</v>
      </c>
      <c r="I6265" s="11">
        <f t="shared" si="389"/>
        <v>10687</v>
      </c>
      <c r="J6265" s="11">
        <f t="shared" si="390"/>
        <v>191617.91</v>
      </c>
      <c r="K6265" s="11">
        <f t="shared" si="391"/>
        <v>0</v>
      </c>
    </row>
    <row r="6266" spans="1:11" s="11" customFormat="1">
      <c r="A6266" s="32">
        <v>2018</v>
      </c>
      <c r="B6266" s="32">
        <v>1295</v>
      </c>
      <c r="C6266" s="33" t="s">
        <v>565</v>
      </c>
      <c r="D6266" s="33" t="s">
        <v>566</v>
      </c>
      <c r="E6266" s="34">
        <v>287</v>
      </c>
      <c r="F6266" s="35">
        <v>5.8</v>
      </c>
      <c r="G6266" s="34">
        <v>1605.6</v>
      </c>
      <c r="H6266" s="14">
        <f t="shared" si="388"/>
        <v>26726.817599999995</v>
      </c>
      <c r="I6266" s="11">
        <f t="shared" si="389"/>
        <v>287</v>
      </c>
      <c r="J6266" s="11">
        <f t="shared" si="390"/>
        <v>1664.6</v>
      </c>
      <c r="K6266" s="11">
        <f t="shared" si="391"/>
        <v>0</v>
      </c>
    </row>
    <row r="6267" spans="1:11" s="11" customFormat="1">
      <c r="A6267" s="32">
        <v>2018</v>
      </c>
      <c r="B6267" s="32">
        <v>1295</v>
      </c>
      <c r="C6267" s="33" t="s">
        <v>565</v>
      </c>
      <c r="D6267" s="33" t="s">
        <v>566</v>
      </c>
      <c r="E6267" s="34">
        <v>289</v>
      </c>
      <c r="F6267" s="35">
        <v>5.8</v>
      </c>
      <c r="G6267" s="34">
        <v>1628</v>
      </c>
      <c r="H6267" s="14">
        <f t="shared" si="388"/>
        <v>27288.536000000004</v>
      </c>
      <c r="I6267" s="11">
        <f t="shared" si="389"/>
        <v>289</v>
      </c>
      <c r="J6267" s="11">
        <f t="shared" si="390"/>
        <v>1676.2</v>
      </c>
      <c r="K6267" s="11">
        <f t="shared" si="391"/>
        <v>0</v>
      </c>
    </row>
    <row r="6268" spans="1:11" s="11" customFormat="1">
      <c r="A6268" s="32">
        <v>2018</v>
      </c>
      <c r="B6268" s="32">
        <v>1295</v>
      </c>
      <c r="C6268" s="33" t="s">
        <v>563</v>
      </c>
      <c r="D6268" s="33" t="s">
        <v>564</v>
      </c>
      <c r="E6268" s="34">
        <v>1959</v>
      </c>
      <c r="F6268" s="35">
        <v>1.02</v>
      </c>
      <c r="G6268" s="34">
        <v>664.5</v>
      </c>
      <c r="H6268" s="14">
        <f t="shared" si="388"/>
        <v>13277.9061</v>
      </c>
      <c r="I6268" s="11">
        <f t="shared" si="389"/>
        <v>1959</v>
      </c>
      <c r="J6268" s="11">
        <f t="shared" si="390"/>
        <v>1998.18</v>
      </c>
      <c r="K6268" s="11">
        <f t="shared" si="391"/>
        <v>0</v>
      </c>
    </row>
    <row r="6269" spans="1:11" s="11" customFormat="1">
      <c r="A6269" s="32">
        <v>2018</v>
      </c>
      <c r="B6269" s="32">
        <v>1305</v>
      </c>
      <c r="C6269" s="33" t="s">
        <v>563</v>
      </c>
      <c r="D6269" s="33" t="s">
        <v>564</v>
      </c>
      <c r="E6269" s="34">
        <v>16628</v>
      </c>
      <c r="F6269" s="35">
        <v>1.02</v>
      </c>
      <c r="G6269" s="34">
        <v>371.4</v>
      </c>
      <c r="H6269" s="14">
        <f t="shared" si="388"/>
        <v>62991.519840000001</v>
      </c>
      <c r="I6269" s="11">
        <f t="shared" si="389"/>
        <v>16628</v>
      </c>
      <c r="J6269" s="11">
        <f t="shared" si="390"/>
        <v>16960.560000000001</v>
      </c>
      <c r="K6269" s="11">
        <f t="shared" si="391"/>
        <v>0</v>
      </c>
    </row>
    <row r="6270" spans="1:11" s="11" customFormat="1">
      <c r="A6270" s="32">
        <v>2018</v>
      </c>
      <c r="B6270" s="32">
        <v>1336</v>
      </c>
      <c r="C6270" s="33" t="s">
        <v>563</v>
      </c>
      <c r="D6270" s="33" t="s">
        <v>564</v>
      </c>
      <c r="E6270" s="34">
        <v>5716</v>
      </c>
      <c r="F6270" s="35">
        <v>1.111</v>
      </c>
      <c r="G6270" s="34">
        <v>392.7</v>
      </c>
      <c r="H6270" s="14">
        <f t="shared" si="388"/>
        <v>24938.319252000001</v>
      </c>
      <c r="I6270" s="11">
        <f t="shared" si="389"/>
        <v>5716</v>
      </c>
      <c r="J6270" s="11">
        <f t="shared" si="390"/>
        <v>6350.4759999999997</v>
      </c>
      <c r="K6270" s="11">
        <f t="shared" si="391"/>
        <v>0</v>
      </c>
    </row>
    <row r="6271" spans="1:11" s="11" customFormat="1">
      <c r="A6271" s="32">
        <v>2018</v>
      </c>
      <c r="B6271" s="32">
        <v>1336</v>
      </c>
      <c r="C6271" s="33" t="s">
        <v>563</v>
      </c>
      <c r="D6271" s="33" t="s">
        <v>564</v>
      </c>
      <c r="E6271" s="34">
        <v>1894</v>
      </c>
      <c r="F6271" s="35">
        <v>1.111</v>
      </c>
      <c r="G6271" s="34">
        <v>390.1</v>
      </c>
      <c r="H6271" s="14">
        <f t="shared" si="388"/>
        <v>8208.6168340000004</v>
      </c>
      <c r="I6271" s="11">
        <f t="shared" si="389"/>
        <v>1894</v>
      </c>
      <c r="J6271" s="11">
        <f t="shared" si="390"/>
        <v>2104.2339999999999</v>
      </c>
      <c r="K6271" s="11">
        <f t="shared" si="391"/>
        <v>0</v>
      </c>
    </row>
    <row r="6272" spans="1:11" s="11" customFormat="1">
      <c r="A6272" s="32">
        <v>2018</v>
      </c>
      <c r="B6272" s="32">
        <v>1336</v>
      </c>
      <c r="C6272" s="33" t="s">
        <v>563</v>
      </c>
      <c r="D6272" s="33" t="s">
        <v>564</v>
      </c>
      <c r="E6272" s="34">
        <v>43636</v>
      </c>
      <c r="F6272" s="35">
        <v>1.111</v>
      </c>
      <c r="G6272" s="34">
        <v>273</v>
      </c>
      <c r="H6272" s="14">
        <f t="shared" si="388"/>
        <v>132349.29708000002</v>
      </c>
      <c r="I6272" s="11">
        <f t="shared" si="389"/>
        <v>43636</v>
      </c>
      <c r="J6272" s="11">
        <f t="shared" si="390"/>
        <v>48479.595999999998</v>
      </c>
      <c r="K6272" s="11">
        <f t="shared" si="391"/>
        <v>0</v>
      </c>
    </row>
    <row r="6273" spans="1:11" s="11" customFormat="1">
      <c r="A6273" s="32">
        <v>2018</v>
      </c>
      <c r="B6273" s="32">
        <v>1355</v>
      </c>
      <c r="C6273" s="33" t="s">
        <v>353</v>
      </c>
      <c r="D6273" s="33" t="s">
        <v>354</v>
      </c>
      <c r="E6273" s="34">
        <v>33137</v>
      </c>
      <c r="F6273" s="35">
        <v>22.100999999999999</v>
      </c>
      <c r="G6273" s="34">
        <v>267.8</v>
      </c>
      <c r="H6273" s="14">
        <f t="shared" si="388"/>
        <v>1961262.3214859997</v>
      </c>
      <c r="I6273" s="11">
        <f t="shared" si="389"/>
        <v>33137</v>
      </c>
      <c r="J6273" s="11">
        <f t="shared" si="390"/>
        <v>732360.83699999994</v>
      </c>
      <c r="K6273" s="11">
        <f t="shared" si="391"/>
        <v>0</v>
      </c>
    </row>
    <row r="6274" spans="1:11" s="11" customFormat="1">
      <c r="A6274" s="32">
        <v>2018</v>
      </c>
      <c r="B6274" s="32">
        <v>1355</v>
      </c>
      <c r="C6274" s="33" t="s">
        <v>353</v>
      </c>
      <c r="D6274" s="33" t="s">
        <v>354</v>
      </c>
      <c r="E6274" s="34">
        <v>22513</v>
      </c>
      <c r="F6274" s="35">
        <v>22.652999999999999</v>
      </c>
      <c r="G6274" s="34">
        <v>248.7</v>
      </c>
      <c r="H6274" s="14">
        <f t="shared" si="388"/>
        <v>1268337.6416430001</v>
      </c>
      <c r="I6274" s="11">
        <f t="shared" si="389"/>
        <v>22513</v>
      </c>
      <c r="J6274" s="11">
        <f t="shared" si="390"/>
        <v>509986.98899999994</v>
      </c>
      <c r="K6274" s="11">
        <f t="shared" si="391"/>
        <v>0</v>
      </c>
    </row>
    <row r="6275" spans="1:11" s="11" customFormat="1">
      <c r="A6275" s="32">
        <v>2018</v>
      </c>
      <c r="B6275" s="32">
        <v>1355</v>
      </c>
      <c r="C6275" s="33" t="s">
        <v>563</v>
      </c>
      <c r="D6275" s="33" t="s">
        <v>564</v>
      </c>
      <c r="E6275" s="34">
        <v>606306</v>
      </c>
      <c r="F6275" s="35">
        <v>1.0249999999999999</v>
      </c>
      <c r="G6275" s="34">
        <v>268.7</v>
      </c>
      <c r="H6275" s="14">
        <f t="shared" si="388"/>
        <v>1669872.8275499998</v>
      </c>
      <c r="I6275" s="11">
        <f t="shared" si="389"/>
        <v>606306</v>
      </c>
      <c r="J6275" s="11">
        <f t="shared" si="390"/>
        <v>621463.64999999991</v>
      </c>
      <c r="K6275" s="11">
        <f t="shared" si="391"/>
        <v>0</v>
      </c>
    </row>
    <row r="6276" spans="1:11" s="11" customFormat="1">
      <c r="A6276" s="32">
        <v>2018</v>
      </c>
      <c r="B6276" s="32">
        <v>1356</v>
      </c>
      <c r="C6276" s="33" t="s">
        <v>353</v>
      </c>
      <c r="D6276" s="33" t="s">
        <v>354</v>
      </c>
      <c r="E6276" s="34">
        <v>18325</v>
      </c>
      <c r="F6276" s="35">
        <v>25.216000000000001</v>
      </c>
      <c r="G6276" s="34">
        <v>223.3</v>
      </c>
      <c r="H6276" s="14">
        <f t="shared" si="388"/>
        <v>1031831.7856000001</v>
      </c>
      <c r="I6276" s="11">
        <f t="shared" si="389"/>
        <v>18325</v>
      </c>
      <c r="J6276" s="11">
        <f t="shared" si="390"/>
        <v>462083.2</v>
      </c>
      <c r="K6276" s="11">
        <f t="shared" si="391"/>
        <v>0</v>
      </c>
    </row>
    <row r="6277" spans="1:11" s="11" customFormat="1">
      <c r="A6277" s="32">
        <v>2018</v>
      </c>
      <c r="B6277" s="32">
        <v>1356</v>
      </c>
      <c r="C6277" s="33" t="s">
        <v>353</v>
      </c>
      <c r="D6277" s="33" t="s">
        <v>354</v>
      </c>
      <c r="E6277" s="34">
        <v>7912</v>
      </c>
      <c r="F6277" s="35">
        <v>23.126999999999999</v>
      </c>
      <c r="G6277" s="34">
        <v>213.8</v>
      </c>
      <c r="H6277" s="14">
        <f t="shared" si="388"/>
        <v>391213.00171199994</v>
      </c>
      <c r="I6277" s="11">
        <f t="shared" si="389"/>
        <v>7912</v>
      </c>
      <c r="J6277" s="11">
        <f t="shared" si="390"/>
        <v>182980.82399999999</v>
      </c>
      <c r="K6277" s="11">
        <f t="shared" si="391"/>
        <v>0</v>
      </c>
    </row>
    <row r="6278" spans="1:11" s="11" customFormat="1">
      <c r="A6278" s="32">
        <v>2018</v>
      </c>
      <c r="B6278" s="32">
        <v>1356</v>
      </c>
      <c r="C6278" s="33" t="s">
        <v>353</v>
      </c>
      <c r="D6278" s="33" t="s">
        <v>354</v>
      </c>
      <c r="E6278" s="34">
        <v>67820</v>
      </c>
      <c r="F6278" s="35">
        <v>23.018000000000001</v>
      </c>
      <c r="G6278" s="34">
        <v>203.3</v>
      </c>
      <c r="H6278" s="14">
        <f t="shared" ref="H6278:H6341" si="392">IF(I6278="","",G6278/100*F6278*E6278)</f>
        <v>3173677.1850800002</v>
      </c>
      <c r="I6278" s="11">
        <f t="shared" ref="I6278:I6341" si="393">IF(OR(G6278=".",F6278=".",E6278="."),"",E6278)</f>
        <v>67820</v>
      </c>
      <c r="J6278" s="11">
        <f t="shared" ref="J6278:J6341" si="394">IF(I6278="","",F6278*I6278)</f>
        <v>1561080.76</v>
      </c>
      <c r="K6278" s="11">
        <f t="shared" ref="K6278:K6341" si="395">IF(C6278="LIG",1,0)</f>
        <v>0</v>
      </c>
    </row>
    <row r="6279" spans="1:11" s="11" customFormat="1">
      <c r="A6279" s="32">
        <v>2018</v>
      </c>
      <c r="B6279" s="32">
        <v>1356</v>
      </c>
      <c r="C6279" s="33" t="s">
        <v>353</v>
      </c>
      <c r="D6279" s="33" t="s">
        <v>354</v>
      </c>
      <c r="E6279" s="34">
        <v>40971</v>
      </c>
      <c r="F6279" s="35">
        <v>23.704999999999998</v>
      </c>
      <c r="G6279" s="34">
        <v>196</v>
      </c>
      <c r="H6279" s="14">
        <f t="shared" si="392"/>
        <v>1903586.4077999999</v>
      </c>
      <c r="I6279" s="11">
        <f t="shared" si="393"/>
        <v>40971</v>
      </c>
      <c r="J6279" s="11">
        <f t="shared" si="394"/>
        <v>971217.55499999993</v>
      </c>
      <c r="K6279" s="11">
        <f t="shared" si="395"/>
        <v>0</v>
      </c>
    </row>
    <row r="6280" spans="1:11" s="11" customFormat="1">
      <c r="A6280" s="32">
        <v>2018</v>
      </c>
      <c r="B6280" s="32">
        <v>1356</v>
      </c>
      <c r="C6280" s="33" t="s">
        <v>353</v>
      </c>
      <c r="D6280" s="33" t="s">
        <v>354</v>
      </c>
      <c r="E6280" s="34">
        <v>12765</v>
      </c>
      <c r="F6280" s="35">
        <v>23.497</v>
      </c>
      <c r="G6280" s="34">
        <v>196.8</v>
      </c>
      <c r="H6280" s="14">
        <f t="shared" si="392"/>
        <v>590280.35544000007</v>
      </c>
      <c r="I6280" s="11">
        <f t="shared" si="393"/>
        <v>12765</v>
      </c>
      <c r="J6280" s="11">
        <f t="shared" si="394"/>
        <v>299939.20500000002</v>
      </c>
      <c r="K6280" s="11">
        <f t="shared" si="395"/>
        <v>0</v>
      </c>
    </row>
    <row r="6281" spans="1:11" s="11" customFormat="1">
      <c r="A6281" s="32">
        <v>2018</v>
      </c>
      <c r="B6281" s="32">
        <v>1356</v>
      </c>
      <c r="C6281" s="33" t="s">
        <v>353</v>
      </c>
      <c r="D6281" s="33" t="s">
        <v>354</v>
      </c>
      <c r="E6281" s="34">
        <v>9588</v>
      </c>
      <c r="F6281" s="35">
        <v>23.323</v>
      </c>
      <c r="G6281" s="34">
        <v>212.5</v>
      </c>
      <c r="H6281" s="14">
        <f t="shared" si="392"/>
        <v>475194.46349999995</v>
      </c>
      <c r="I6281" s="11">
        <f t="shared" si="393"/>
        <v>9588</v>
      </c>
      <c r="J6281" s="11">
        <f t="shared" si="394"/>
        <v>223620.924</v>
      </c>
      <c r="K6281" s="11">
        <f t="shared" si="395"/>
        <v>0</v>
      </c>
    </row>
    <row r="6282" spans="1:11" s="11" customFormat="1">
      <c r="A6282" s="32">
        <v>2018</v>
      </c>
      <c r="B6282" s="32">
        <v>1356</v>
      </c>
      <c r="C6282" s="33" t="s">
        <v>353</v>
      </c>
      <c r="D6282" s="33" t="s">
        <v>354</v>
      </c>
      <c r="E6282" s="34">
        <v>30524</v>
      </c>
      <c r="F6282" s="35">
        <v>22.370999999999999</v>
      </c>
      <c r="G6282" s="34">
        <v>192.7</v>
      </c>
      <c r="H6282" s="14">
        <f t="shared" si="392"/>
        <v>1315856.5825079996</v>
      </c>
      <c r="I6282" s="11">
        <f t="shared" si="393"/>
        <v>30524</v>
      </c>
      <c r="J6282" s="11">
        <f t="shared" si="394"/>
        <v>682852.40399999998</v>
      </c>
      <c r="K6282" s="11">
        <f t="shared" si="395"/>
        <v>0</v>
      </c>
    </row>
    <row r="6283" spans="1:11" s="11" customFormat="1">
      <c r="A6283" s="32">
        <v>2018</v>
      </c>
      <c r="B6283" s="32">
        <v>1356</v>
      </c>
      <c r="C6283" s="33" t="s">
        <v>353</v>
      </c>
      <c r="D6283" s="33" t="s">
        <v>354</v>
      </c>
      <c r="E6283" s="34">
        <v>4764</v>
      </c>
      <c r="F6283" s="35">
        <v>22.901</v>
      </c>
      <c r="G6283" s="34">
        <v>199</v>
      </c>
      <c r="H6283" s="14">
        <f t="shared" si="392"/>
        <v>217109.72435999999</v>
      </c>
      <c r="I6283" s="11">
        <f t="shared" si="393"/>
        <v>4764</v>
      </c>
      <c r="J6283" s="11">
        <f t="shared" si="394"/>
        <v>109100.364</v>
      </c>
      <c r="K6283" s="11">
        <f t="shared" si="395"/>
        <v>0</v>
      </c>
    </row>
    <row r="6284" spans="1:11" s="11" customFormat="1">
      <c r="A6284" s="32">
        <v>2018</v>
      </c>
      <c r="B6284" s="32">
        <v>1356</v>
      </c>
      <c r="C6284" s="33" t="s">
        <v>353</v>
      </c>
      <c r="D6284" s="33" t="s">
        <v>354</v>
      </c>
      <c r="E6284" s="34">
        <v>47824</v>
      </c>
      <c r="F6284" s="35">
        <v>23.449000000000002</v>
      </c>
      <c r="G6284" s="34">
        <v>201.1</v>
      </c>
      <c r="H6284" s="14">
        <f t="shared" si="392"/>
        <v>2255185.6267360002</v>
      </c>
      <c r="I6284" s="11">
        <f t="shared" si="393"/>
        <v>47824</v>
      </c>
      <c r="J6284" s="11">
        <f t="shared" si="394"/>
        <v>1121424.976</v>
      </c>
      <c r="K6284" s="11">
        <f t="shared" si="395"/>
        <v>0</v>
      </c>
    </row>
    <row r="6285" spans="1:11" s="11" customFormat="1">
      <c r="A6285" s="32">
        <v>2018</v>
      </c>
      <c r="B6285" s="32">
        <v>1356</v>
      </c>
      <c r="C6285" s="33" t="s">
        <v>353</v>
      </c>
      <c r="D6285" s="33" t="s">
        <v>354</v>
      </c>
      <c r="E6285" s="34">
        <v>29959</v>
      </c>
      <c r="F6285" s="35">
        <v>22.64</v>
      </c>
      <c r="G6285" s="34">
        <v>181.7</v>
      </c>
      <c r="H6285" s="14">
        <f t="shared" si="392"/>
        <v>1232419.78792</v>
      </c>
      <c r="I6285" s="11">
        <f t="shared" si="393"/>
        <v>29959</v>
      </c>
      <c r="J6285" s="11">
        <f t="shared" si="394"/>
        <v>678271.76</v>
      </c>
      <c r="K6285" s="11">
        <f t="shared" si="395"/>
        <v>0</v>
      </c>
    </row>
    <row r="6286" spans="1:11" s="11" customFormat="1">
      <c r="A6286" s="32">
        <v>2018</v>
      </c>
      <c r="B6286" s="32">
        <v>1356</v>
      </c>
      <c r="C6286" s="33" t="s">
        <v>353</v>
      </c>
      <c r="D6286" s="33" t="s">
        <v>354</v>
      </c>
      <c r="E6286" s="34">
        <v>44823</v>
      </c>
      <c r="F6286" s="35">
        <v>23.062999999999999</v>
      </c>
      <c r="G6286" s="34">
        <v>183.3</v>
      </c>
      <c r="H6286" s="14">
        <f t="shared" si="392"/>
        <v>1894868.9722170001</v>
      </c>
      <c r="I6286" s="11">
        <f t="shared" si="393"/>
        <v>44823</v>
      </c>
      <c r="J6286" s="11">
        <f t="shared" si="394"/>
        <v>1033752.8489999999</v>
      </c>
      <c r="K6286" s="11">
        <f t="shared" si="395"/>
        <v>0</v>
      </c>
    </row>
    <row r="6287" spans="1:11" s="11" customFormat="1">
      <c r="A6287" s="32">
        <v>2018</v>
      </c>
      <c r="B6287" s="32">
        <v>1356</v>
      </c>
      <c r="C6287" s="33" t="s">
        <v>353</v>
      </c>
      <c r="D6287" s="33" t="s">
        <v>354</v>
      </c>
      <c r="E6287" s="34">
        <v>68636</v>
      </c>
      <c r="F6287" s="35">
        <v>25.646999999999998</v>
      </c>
      <c r="G6287" s="34">
        <v>180.1</v>
      </c>
      <c r="H6287" s="14">
        <f t="shared" si="392"/>
        <v>3170313.7930919994</v>
      </c>
      <c r="I6287" s="11">
        <f t="shared" si="393"/>
        <v>68636</v>
      </c>
      <c r="J6287" s="11">
        <f t="shared" si="394"/>
        <v>1760307.4919999999</v>
      </c>
      <c r="K6287" s="11">
        <f t="shared" si="395"/>
        <v>0</v>
      </c>
    </row>
    <row r="6288" spans="1:11" s="11" customFormat="1">
      <c r="A6288" s="32">
        <v>2018</v>
      </c>
      <c r="B6288" s="32">
        <v>1356</v>
      </c>
      <c r="C6288" s="33" t="s">
        <v>353</v>
      </c>
      <c r="D6288" s="33" t="s">
        <v>354</v>
      </c>
      <c r="E6288" s="34">
        <v>19084</v>
      </c>
      <c r="F6288" s="35">
        <v>23.657</v>
      </c>
      <c r="G6288" s="34">
        <v>210.9</v>
      </c>
      <c r="H6288" s="14">
        <f t="shared" si="392"/>
        <v>952150.62649199995</v>
      </c>
      <c r="I6288" s="11">
        <f t="shared" si="393"/>
        <v>19084</v>
      </c>
      <c r="J6288" s="11">
        <f t="shared" si="394"/>
        <v>451470.18800000002</v>
      </c>
      <c r="K6288" s="11">
        <f t="shared" si="395"/>
        <v>0</v>
      </c>
    </row>
    <row r="6289" spans="1:11" s="11" customFormat="1">
      <c r="A6289" s="32">
        <v>2018</v>
      </c>
      <c r="B6289" s="32">
        <v>1356</v>
      </c>
      <c r="C6289" s="33" t="s">
        <v>353</v>
      </c>
      <c r="D6289" s="33" t="s">
        <v>354</v>
      </c>
      <c r="E6289" s="34">
        <v>44203</v>
      </c>
      <c r="F6289" s="35">
        <v>23.042999999999999</v>
      </c>
      <c r="G6289" s="34">
        <v>173.2</v>
      </c>
      <c r="H6289" s="14">
        <f t="shared" si="392"/>
        <v>1764162.7706279999</v>
      </c>
      <c r="I6289" s="11">
        <f t="shared" si="393"/>
        <v>44203</v>
      </c>
      <c r="J6289" s="11">
        <f t="shared" si="394"/>
        <v>1018569.7289999999</v>
      </c>
      <c r="K6289" s="11">
        <f t="shared" si="395"/>
        <v>0</v>
      </c>
    </row>
    <row r="6290" spans="1:11" s="11" customFormat="1">
      <c r="A6290" s="32">
        <v>2018</v>
      </c>
      <c r="B6290" s="32">
        <v>1356</v>
      </c>
      <c r="C6290" s="33" t="s">
        <v>353</v>
      </c>
      <c r="D6290" s="33" t="s">
        <v>354</v>
      </c>
      <c r="E6290" s="34">
        <v>53624</v>
      </c>
      <c r="F6290" s="35">
        <v>25.704000000000001</v>
      </c>
      <c r="G6290" s="34">
        <v>157.30000000000001</v>
      </c>
      <c r="H6290" s="14">
        <f t="shared" si="392"/>
        <v>2168146.5886080004</v>
      </c>
      <c r="I6290" s="11">
        <f t="shared" si="393"/>
        <v>53624</v>
      </c>
      <c r="J6290" s="11">
        <f t="shared" si="394"/>
        <v>1378351.2960000001</v>
      </c>
      <c r="K6290" s="11">
        <f t="shared" si="395"/>
        <v>0</v>
      </c>
    </row>
    <row r="6291" spans="1:11" s="11" customFormat="1">
      <c r="A6291" s="32">
        <v>2018</v>
      </c>
      <c r="B6291" s="32">
        <v>1356</v>
      </c>
      <c r="C6291" s="33" t="s">
        <v>353</v>
      </c>
      <c r="D6291" s="33" t="s">
        <v>354</v>
      </c>
      <c r="E6291" s="34">
        <v>1594</v>
      </c>
      <c r="F6291" s="35">
        <v>21.457999999999998</v>
      </c>
      <c r="G6291" s="34">
        <v>170.5</v>
      </c>
      <c r="H6291" s="14">
        <f t="shared" si="392"/>
        <v>58317.908660000001</v>
      </c>
      <c r="I6291" s="11">
        <f t="shared" si="393"/>
        <v>1594</v>
      </c>
      <c r="J6291" s="11">
        <f t="shared" si="394"/>
        <v>34204.051999999996</v>
      </c>
      <c r="K6291" s="11">
        <f t="shared" si="395"/>
        <v>0</v>
      </c>
    </row>
    <row r="6292" spans="1:11" s="11" customFormat="1">
      <c r="A6292" s="32">
        <v>2018</v>
      </c>
      <c r="B6292" s="32">
        <v>1356</v>
      </c>
      <c r="C6292" s="33" t="s">
        <v>353</v>
      </c>
      <c r="D6292" s="33" t="s">
        <v>354</v>
      </c>
      <c r="E6292" s="34">
        <v>9710</v>
      </c>
      <c r="F6292" s="35">
        <v>26.157</v>
      </c>
      <c r="G6292" s="34">
        <v>184.1</v>
      </c>
      <c r="H6292" s="14">
        <f t="shared" si="392"/>
        <v>467585.40927</v>
      </c>
      <c r="I6292" s="11">
        <f t="shared" si="393"/>
        <v>9710</v>
      </c>
      <c r="J6292" s="11">
        <f t="shared" si="394"/>
        <v>253984.47</v>
      </c>
      <c r="K6292" s="11">
        <f t="shared" si="395"/>
        <v>0</v>
      </c>
    </row>
    <row r="6293" spans="1:11" s="11" customFormat="1">
      <c r="A6293" s="32">
        <v>2018</v>
      </c>
      <c r="B6293" s="32">
        <v>1363</v>
      </c>
      <c r="C6293" s="33" t="s">
        <v>563</v>
      </c>
      <c r="D6293" s="33" t="s">
        <v>564</v>
      </c>
      <c r="E6293" s="34">
        <v>3256284</v>
      </c>
      <c r="F6293" s="35">
        <v>1.0649999999999999</v>
      </c>
      <c r="G6293" s="34">
        <v>307.39999999999998</v>
      </c>
      <c r="H6293" s="14">
        <f t="shared" si="392"/>
        <v>10660455.12204</v>
      </c>
      <c r="I6293" s="11">
        <f t="shared" si="393"/>
        <v>3256284</v>
      </c>
      <c r="J6293" s="11">
        <f t="shared" si="394"/>
        <v>3467942.46</v>
      </c>
      <c r="K6293" s="11">
        <f t="shared" si="395"/>
        <v>0</v>
      </c>
    </row>
    <row r="6294" spans="1:11" s="11" customFormat="1">
      <c r="A6294" s="32">
        <v>2018</v>
      </c>
      <c r="B6294" s="32">
        <v>1364</v>
      </c>
      <c r="C6294" s="33" t="s">
        <v>353</v>
      </c>
      <c r="D6294" s="33" t="s">
        <v>354</v>
      </c>
      <c r="E6294" s="34">
        <v>138572</v>
      </c>
      <c r="F6294" s="35">
        <v>24.181999999999999</v>
      </c>
      <c r="G6294" s="34">
        <v>193.2</v>
      </c>
      <c r="H6294" s="14">
        <f t="shared" si="392"/>
        <v>6474031.7369279992</v>
      </c>
      <c r="I6294" s="11">
        <f t="shared" si="393"/>
        <v>138572</v>
      </c>
      <c r="J6294" s="11">
        <f t="shared" si="394"/>
        <v>3350948.1039999998</v>
      </c>
      <c r="K6294" s="11">
        <f t="shared" si="395"/>
        <v>0</v>
      </c>
    </row>
    <row r="6295" spans="1:11" s="11" customFormat="1">
      <c r="A6295" s="32">
        <v>2018</v>
      </c>
      <c r="B6295" s="32">
        <v>1364</v>
      </c>
      <c r="C6295" s="33" t="s">
        <v>563</v>
      </c>
      <c r="D6295" s="33" t="s">
        <v>564</v>
      </c>
      <c r="E6295" s="34">
        <v>18637</v>
      </c>
      <c r="F6295" s="35">
        <v>1.0649999999999999</v>
      </c>
      <c r="G6295" s="34">
        <v>1310.9</v>
      </c>
      <c r="H6295" s="14">
        <f t="shared" si="392"/>
        <v>260192.74114500001</v>
      </c>
      <c r="I6295" s="11">
        <f t="shared" si="393"/>
        <v>18637</v>
      </c>
      <c r="J6295" s="11">
        <f t="shared" si="394"/>
        <v>19848.404999999999</v>
      </c>
      <c r="K6295" s="11">
        <f t="shared" si="395"/>
        <v>0</v>
      </c>
    </row>
    <row r="6296" spans="1:11" s="11" customFormat="1">
      <c r="A6296" s="32">
        <v>2018</v>
      </c>
      <c r="B6296" s="32">
        <v>1364</v>
      </c>
      <c r="C6296" s="33" t="s">
        <v>353</v>
      </c>
      <c r="D6296" s="33" t="s">
        <v>354</v>
      </c>
      <c r="E6296" s="34">
        <v>5167</v>
      </c>
      <c r="F6296" s="35">
        <v>23.571000000000002</v>
      </c>
      <c r="G6296" s="34">
        <v>192.9</v>
      </c>
      <c r="H6296" s="14">
        <f t="shared" si="392"/>
        <v>234935.52765300003</v>
      </c>
      <c r="I6296" s="11">
        <f t="shared" si="393"/>
        <v>5167</v>
      </c>
      <c r="J6296" s="11">
        <f t="shared" si="394"/>
        <v>121791.357</v>
      </c>
      <c r="K6296" s="11">
        <f t="shared" si="395"/>
        <v>0</v>
      </c>
    </row>
    <row r="6297" spans="1:11" s="11" customFormat="1">
      <c r="A6297" s="32">
        <v>2018</v>
      </c>
      <c r="B6297" s="32">
        <v>1364</v>
      </c>
      <c r="C6297" s="33" t="s">
        <v>353</v>
      </c>
      <c r="D6297" s="33" t="s">
        <v>354</v>
      </c>
      <c r="E6297" s="34">
        <v>75110</v>
      </c>
      <c r="F6297" s="35">
        <v>22.486999999999998</v>
      </c>
      <c r="G6297" s="34">
        <v>204.6</v>
      </c>
      <c r="H6297" s="14">
        <f t="shared" si="392"/>
        <v>3455691.0742199994</v>
      </c>
      <c r="I6297" s="11">
        <f t="shared" si="393"/>
        <v>75110</v>
      </c>
      <c r="J6297" s="11">
        <f t="shared" si="394"/>
        <v>1688998.5699999998</v>
      </c>
      <c r="K6297" s="11">
        <f t="shared" si="395"/>
        <v>0</v>
      </c>
    </row>
    <row r="6298" spans="1:11" s="11" customFormat="1">
      <c r="A6298" s="32">
        <v>2018</v>
      </c>
      <c r="B6298" s="32">
        <v>1364</v>
      </c>
      <c r="C6298" s="33" t="s">
        <v>353</v>
      </c>
      <c r="D6298" s="33" t="s">
        <v>354</v>
      </c>
      <c r="E6298" s="34">
        <v>1628</v>
      </c>
      <c r="F6298" s="35">
        <v>23.01</v>
      </c>
      <c r="G6298" s="34">
        <v>194.8</v>
      </c>
      <c r="H6298" s="14">
        <f t="shared" si="392"/>
        <v>72972.625440000003</v>
      </c>
      <c r="I6298" s="11">
        <f t="shared" si="393"/>
        <v>1628</v>
      </c>
      <c r="J6298" s="11">
        <f t="shared" si="394"/>
        <v>37460.280000000006</v>
      </c>
      <c r="K6298" s="11">
        <f t="shared" si="395"/>
        <v>0</v>
      </c>
    </row>
    <row r="6299" spans="1:11" s="11" customFormat="1">
      <c r="A6299" s="32">
        <v>2018</v>
      </c>
      <c r="B6299" s="32">
        <v>1364</v>
      </c>
      <c r="C6299" s="33" t="s">
        <v>353</v>
      </c>
      <c r="D6299" s="33" t="s">
        <v>354</v>
      </c>
      <c r="E6299" s="34">
        <v>83686</v>
      </c>
      <c r="F6299" s="35">
        <v>23.256</v>
      </c>
      <c r="G6299" s="34">
        <v>204.6</v>
      </c>
      <c r="H6299" s="14">
        <f t="shared" si="392"/>
        <v>3981928.5063359998</v>
      </c>
      <c r="I6299" s="11">
        <f t="shared" si="393"/>
        <v>83686</v>
      </c>
      <c r="J6299" s="11">
        <f t="shared" si="394"/>
        <v>1946201.6159999999</v>
      </c>
      <c r="K6299" s="11">
        <f t="shared" si="395"/>
        <v>0</v>
      </c>
    </row>
    <row r="6300" spans="1:11" s="11" customFormat="1">
      <c r="A6300" s="32">
        <v>2018</v>
      </c>
      <c r="B6300" s="32">
        <v>1364</v>
      </c>
      <c r="C6300" s="33" t="s">
        <v>353</v>
      </c>
      <c r="D6300" s="33" t="s">
        <v>354</v>
      </c>
      <c r="E6300" s="34">
        <v>5054</v>
      </c>
      <c r="F6300" s="35">
        <v>23.062000000000001</v>
      </c>
      <c r="G6300" s="34">
        <v>164.7</v>
      </c>
      <c r="H6300" s="14">
        <f t="shared" si="392"/>
        <v>191966.65815599999</v>
      </c>
      <c r="I6300" s="11">
        <f t="shared" si="393"/>
        <v>5054</v>
      </c>
      <c r="J6300" s="11">
        <f t="shared" si="394"/>
        <v>116555.34800000001</v>
      </c>
      <c r="K6300" s="11">
        <f t="shared" si="395"/>
        <v>0</v>
      </c>
    </row>
    <row r="6301" spans="1:11" s="11" customFormat="1">
      <c r="A6301" s="32">
        <v>2018</v>
      </c>
      <c r="B6301" s="32">
        <v>1366</v>
      </c>
      <c r="C6301" s="33" t="s">
        <v>563</v>
      </c>
      <c r="D6301" s="33" t="s">
        <v>564</v>
      </c>
      <c r="E6301" s="34">
        <v>41687</v>
      </c>
      <c r="F6301" s="35">
        <v>1.0649999999999999</v>
      </c>
      <c r="G6301" s="34">
        <v>1121.5</v>
      </c>
      <c r="H6301" s="14">
        <f t="shared" si="392"/>
        <v>497908.48582499998</v>
      </c>
      <c r="I6301" s="11">
        <f t="shared" si="393"/>
        <v>41687</v>
      </c>
      <c r="J6301" s="11">
        <f t="shared" si="394"/>
        <v>44396.654999999999</v>
      </c>
      <c r="K6301" s="11">
        <f t="shared" si="395"/>
        <v>0</v>
      </c>
    </row>
    <row r="6302" spans="1:11" s="11" customFormat="1">
      <c r="A6302" s="32">
        <v>2018</v>
      </c>
      <c r="B6302" s="32">
        <v>1374</v>
      </c>
      <c r="C6302" s="33" t="s">
        <v>353</v>
      </c>
      <c r="D6302" s="33" t="s">
        <v>354</v>
      </c>
      <c r="E6302" s="34">
        <v>12361</v>
      </c>
      <c r="F6302" s="35">
        <v>22.495999999999999</v>
      </c>
      <c r="G6302" s="34">
        <v>205</v>
      </c>
      <c r="H6302" s="14">
        <f t="shared" si="392"/>
        <v>570049.76479999989</v>
      </c>
      <c r="I6302" s="11">
        <f t="shared" si="393"/>
        <v>12361</v>
      </c>
      <c r="J6302" s="11">
        <f t="shared" si="394"/>
        <v>278073.05599999998</v>
      </c>
      <c r="K6302" s="11">
        <f t="shared" si="395"/>
        <v>0</v>
      </c>
    </row>
    <row r="6303" spans="1:11" s="11" customFormat="1">
      <c r="A6303" s="32">
        <v>2018</v>
      </c>
      <c r="B6303" s="32">
        <v>1374</v>
      </c>
      <c r="C6303" s="33" t="s">
        <v>353</v>
      </c>
      <c r="D6303" s="33" t="s">
        <v>354</v>
      </c>
      <c r="E6303" s="34">
        <v>12952</v>
      </c>
      <c r="F6303" s="35">
        <v>22.603999999999999</v>
      </c>
      <c r="G6303" s="34">
        <v>219.5</v>
      </c>
      <c r="H6303" s="14">
        <f t="shared" si="392"/>
        <v>642623.58255999989</v>
      </c>
      <c r="I6303" s="11">
        <f t="shared" si="393"/>
        <v>12952</v>
      </c>
      <c r="J6303" s="11">
        <f t="shared" si="394"/>
        <v>292767.00799999997</v>
      </c>
      <c r="K6303" s="11">
        <f t="shared" si="395"/>
        <v>0</v>
      </c>
    </row>
    <row r="6304" spans="1:11" s="11" customFormat="1">
      <c r="A6304" s="32">
        <v>2018</v>
      </c>
      <c r="B6304" s="32">
        <v>1374</v>
      </c>
      <c r="C6304" s="33" t="s">
        <v>353</v>
      </c>
      <c r="D6304" s="33" t="s">
        <v>354</v>
      </c>
      <c r="E6304" s="34">
        <v>12341</v>
      </c>
      <c r="F6304" s="35">
        <v>22.39</v>
      </c>
      <c r="G6304" s="34">
        <v>205</v>
      </c>
      <c r="H6304" s="14">
        <f t="shared" si="392"/>
        <v>566445.7294999999</v>
      </c>
      <c r="I6304" s="11">
        <f t="shared" si="393"/>
        <v>12341</v>
      </c>
      <c r="J6304" s="11">
        <f t="shared" si="394"/>
        <v>276314.99</v>
      </c>
      <c r="K6304" s="11">
        <f t="shared" si="395"/>
        <v>0</v>
      </c>
    </row>
    <row r="6305" spans="1:11" s="11" customFormat="1">
      <c r="A6305" s="32">
        <v>2018</v>
      </c>
      <c r="B6305" s="32">
        <v>1374</v>
      </c>
      <c r="C6305" s="33" t="s">
        <v>353</v>
      </c>
      <c r="D6305" s="33" t="s">
        <v>354</v>
      </c>
      <c r="E6305" s="34">
        <v>5542</v>
      </c>
      <c r="F6305" s="35">
        <v>23.588000000000001</v>
      </c>
      <c r="G6305" s="34">
        <v>210.4</v>
      </c>
      <c r="H6305" s="14">
        <f t="shared" si="392"/>
        <v>275044.76038400002</v>
      </c>
      <c r="I6305" s="11">
        <f t="shared" si="393"/>
        <v>5542</v>
      </c>
      <c r="J6305" s="11">
        <f t="shared" si="394"/>
        <v>130724.69600000001</v>
      </c>
      <c r="K6305" s="11">
        <f t="shared" si="395"/>
        <v>0</v>
      </c>
    </row>
    <row r="6306" spans="1:11" s="11" customFormat="1">
      <c r="A6306" s="32">
        <v>2018</v>
      </c>
      <c r="B6306" s="32">
        <v>1374</v>
      </c>
      <c r="C6306" s="33" t="s">
        <v>353</v>
      </c>
      <c r="D6306" s="33" t="s">
        <v>354</v>
      </c>
      <c r="E6306" s="34">
        <v>28755</v>
      </c>
      <c r="F6306" s="35">
        <v>23.658000000000001</v>
      </c>
      <c r="G6306" s="34">
        <v>199</v>
      </c>
      <c r="H6306" s="14">
        <f t="shared" si="392"/>
        <v>1353768.7220999999</v>
      </c>
      <c r="I6306" s="11">
        <f t="shared" si="393"/>
        <v>28755</v>
      </c>
      <c r="J6306" s="11">
        <f t="shared" si="394"/>
        <v>680285.79</v>
      </c>
      <c r="K6306" s="11">
        <f t="shared" si="395"/>
        <v>0</v>
      </c>
    </row>
    <row r="6307" spans="1:11" s="11" customFormat="1">
      <c r="A6307" s="32">
        <v>2018</v>
      </c>
      <c r="B6307" s="32">
        <v>1374</v>
      </c>
      <c r="C6307" s="33" t="s">
        <v>565</v>
      </c>
      <c r="D6307" s="33" t="s">
        <v>566</v>
      </c>
      <c r="E6307" s="34">
        <v>540</v>
      </c>
      <c r="F6307" s="35">
        <v>5.71</v>
      </c>
      <c r="G6307" s="34">
        <v>1473.5</v>
      </c>
      <c r="H6307" s="14">
        <f t="shared" si="392"/>
        <v>45433.898999999998</v>
      </c>
      <c r="I6307" s="11">
        <f t="shared" si="393"/>
        <v>540</v>
      </c>
      <c r="J6307" s="11">
        <f t="shared" si="394"/>
        <v>3083.4</v>
      </c>
      <c r="K6307" s="11">
        <f t="shared" si="395"/>
        <v>0</v>
      </c>
    </row>
    <row r="6308" spans="1:11" s="11" customFormat="1">
      <c r="A6308" s="32">
        <v>2018</v>
      </c>
      <c r="B6308" s="32">
        <v>1374</v>
      </c>
      <c r="C6308" s="33" t="s">
        <v>563</v>
      </c>
      <c r="D6308" s="33" t="s">
        <v>564</v>
      </c>
      <c r="E6308" s="34">
        <v>6738</v>
      </c>
      <c r="F6308" s="35">
        <v>1.03</v>
      </c>
      <c r="G6308" s="34">
        <v>493.6</v>
      </c>
      <c r="H6308" s="14">
        <f t="shared" si="392"/>
        <v>34256.531040000002</v>
      </c>
      <c r="I6308" s="11">
        <f t="shared" si="393"/>
        <v>6738</v>
      </c>
      <c r="J6308" s="11">
        <f t="shared" si="394"/>
        <v>6940.14</v>
      </c>
      <c r="K6308" s="11">
        <f t="shared" si="395"/>
        <v>0</v>
      </c>
    </row>
    <row r="6309" spans="1:11" s="11" customFormat="1">
      <c r="A6309" s="32">
        <v>2018</v>
      </c>
      <c r="B6309" s="32">
        <v>1378</v>
      </c>
      <c r="C6309" s="33" t="s">
        <v>565</v>
      </c>
      <c r="D6309" s="33" t="s">
        <v>566</v>
      </c>
      <c r="E6309" s="34">
        <v>172</v>
      </c>
      <c r="F6309" s="35">
        <v>5.7619999999999996</v>
      </c>
      <c r="G6309" s="34">
        <v>1506.8</v>
      </c>
      <c r="H6309" s="14">
        <f t="shared" si="392"/>
        <v>14933.352352</v>
      </c>
      <c r="I6309" s="11">
        <f t="shared" si="393"/>
        <v>172</v>
      </c>
      <c r="J6309" s="11">
        <f t="shared" si="394"/>
        <v>991.06399999999996</v>
      </c>
      <c r="K6309" s="11">
        <f t="shared" si="395"/>
        <v>0</v>
      </c>
    </row>
    <row r="6310" spans="1:11" s="11" customFormat="1">
      <c r="A6310" s="32">
        <v>2018</v>
      </c>
      <c r="B6310" s="32">
        <v>1378</v>
      </c>
      <c r="C6310" s="33" t="s">
        <v>563</v>
      </c>
      <c r="D6310" s="33" t="s">
        <v>564</v>
      </c>
      <c r="E6310" s="34">
        <v>2740392</v>
      </c>
      <c r="F6310" s="35">
        <v>1</v>
      </c>
      <c r="G6310" s="34">
        <v>277.39999999999998</v>
      </c>
      <c r="H6310" s="14">
        <f t="shared" si="392"/>
        <v>7601847.4079999989</v>
      </c>
      <c r="I6310" s="11">
        <f t="shared" si="393"/>
        <v>2740392</v>
      </c>
      <c r="J6310" s="11">
        <f t="shared" si="394"/>
        <v>2740392</v>
      </c>
      <c r="K6310" s="11">
        <f t="shared" si="395"/>
        <v>0</v>
      </c>
    </row>
    <row r="6311" spans="1:11" s="11" customFormat="1">
      <c r="A6311" s="32">
        <v>2018</v>
      </c>
      <c r="B6311" s="32">
        <v>1379</v>
      </c>
      <c r="C6311" s="33" t="s">
        <v>363</v>
      </c>
      <c r="D6311" s="33" t="s">
        <v>354</v>
      </c>
      <c r="E6311" s="34">
        <v>143220</v>
      </c>
      <c r="F6311" s="35">
        <v>17.815999999999999</v>
      </c>
      <c r="G6311" s="34">
        <v>161.1</v>
      </c>
      <c r="H6311" s="14">
        <f t="shared" si="392"/>
        <v>4110639.71472</v>
      </c>
      <c r="I6311" s="11">
        <f t="shared" si="393"/>
        <v>143220</v>
      </c>
      <c r="J6311" s="11">
        <f t="shared" si="394"/>
        <v>2551607.52</v>
      </c>
      <c r="K6311" s="11">
        <f t="shared" si="395"/>
        <v>0</v>
      </c>
    </row>
    <row r="6312" spans="1:11" s="11" customFormat="1">
      <c r="A6312" s="32">
        <v>2018</v>
      </c>
      <c r="B6312" s="32">
        <v>1379</v>
      </c>
      <c r="C6312" s="33" t="s">
        <v>363</v>
      </c>
      <c r="D6312" s="33" t="s">
        <v>354</v>
      </c>
      <c r="E6312" s="34">
        <v>15948</v>
      </c>
      <c r="F6312" s="35">
        <v>18.027999999999999</v>
      </c>
      <c r="G6312" s="34">
        <v>157.6</v>
      </c>
      <c r="H6312" s="14">
        <f t="shared" si="392"/>
        <v>453116.61734399991</v>
      </c>
      <c r="I6312" s="11">
        <f t="shared" si="393"/>
        <v>15948</v>
      </c>
      <c r="J6312" s="11">
        <f t="shared" si="394"/>
        <v>287510.54399999999</v>
      </c>
      <c r="K6312" s="11">
        <f t="shared" si="395"/>
        <v>0</v>
      </c>
    </row>
    <row r="6313" spans="1:11" s="11" customFormat="1">
      <c r="A6313" s="32">
        <v>2018</v>
      </c>
      <c r="B6313" s="32">
        <v>1379</v>
      </c>
      <c r="C6313" s="33" t="s">
        <v>363</v>
      </c>
      <c r="D6313" s="33" t="s">
        <v>354</v>
      </c>
      <c r="E6313" s="34">
        <v>142819</v>
      </c>
      <c r="F6313" s="35">
        <v>17.634</v>
      </c>
      <c r="G6313" s="34">
        <v>193.1</v>
      </c>
      <c r="H6313" s="14">
        <f t="shared" si="392"/>
        <v>4863166.0450259997</v>
      </c>
      <c r="I6313" s="11">
        <f t="shared" si="393"/>
        <v>142819</v>
      </c>
      <c r="J6313" s="11">
        <f t="shared" si="394"/>
        <v>2518470.2460000003</v>
      </c>
      <c r="K6313" s="11">
        <f t="shared" si="395"/>
        <v>0</v>
      </c>
    </row>
    <row r="6314" spans="1:11" s="11" customFormat="1">
      <c r="A6314" s="32">
        <v>2018</v>
      </c>
      <c r="B6314" s="32">
        <v>1379</v>
      </c>
      <c r="C6314" s="33" t="s">
        <v>363</v>
      </c>
      <c r="D6314" s="33" t="s">
        <v>354</v>
      </c>
      <c r="E6314" s="34">
        <v>47469</v>
      </c>
      <c r="F6314" s="35">
        <v>17.518000000000001</v>
      </c>
      <c r="G6314" s="34">
        <v>197.1</v>
      </c>
      <c r="H6314" s="14">
        <f t="shared" si="392"/>
        <v>1639008.5876819999</v>
      </c>
      <c r="I6314" s="11">
        <f t="shared" si="393"/>
        <v>47469</v>
      </c>
      <c r="J6314" s="11">
        <f t="shared" si="394"/>
        <v>831561.94200000004</v>
      </c>
      <c r="K6314" s="11">
        <f t="shared" si="395"/>
        <v>0</v>
      </c>
    </row>
    <row r="6315" spans="1:11" s="11" customFormat="1">
      <c r="A6315" s="32">
        <v>2018</v>
      </c>
      <c r="B6315" s="32">
        <v>1379</v>
      </c>
      <c r="C6315" s="33" t="s">
        <v>565</v>
      </c>
      <c r="D6315" s="33" t="s">
        <v>566</v>
      </c>
      <c r="E6315" s="34">
        <v>795</v>
      </c>
      <c r="F6315" s="35">
        <v>5.7619999999999996</v>
      </c>
      <c r="G6315" s="34">
        <v>1523</v>
      </c>
      <c r="H6315" s="14">
        <f t="shared" si="392"/>
        <v>69765.431700000001</v>
      </c>
      <c r="I6315" s="11">
        <f t="shared" si="393"/>
        <v>795</v>
      </c>
      <c r="J6315" s="11">
        <f t="shared" si="394"/>
        <v>4580.79</v>
      </c>
      <c r="K6315" s="11">
        <f t="shared" si="395"/>
        <v>0</v>
      </c>
    </row>
    <row r="6316" spans="1:11" s="11" customFormat="1">
      <c r="A6316" s="32">
        <v>2018</v>
      </c>
      <c r="B6316" s="32">
        <v>1379</v>
      </c>
      <c r="C6316" s="33" t="s">
        <v>363</v>
      </c>
      <c r="D6316" s="33" t="s">
        <v>354</v>
      </c>
      <c r="E6316" s="34">
        <v>63217</v>
      </c>
      <c r="F6316" s="35">
        <v>17.545999999999999</v>
      </c>
      <c r="G6316" s="34">
        <v>192.9</v>
      </c>
      <c r="H6316" s="14">
        <f t="shared" si="392"/>
        <v>2139657.3747780002</v>
      </c>
      <c r="I6316" s="11">
        <f t="shared" si="393"/>
        <v>63217</v>
      </c>
      <c r="J6316" s="11">
        <f t="shared" si="394"/>
        <v>1109205.4820000001</v>
      </c>
      <c r="K6316" s="11">
        <f t="shared" si="395"/>
        <v>0</v>
      </c>
    </row>
    <row r="6317" spans="1:11" s="11" customFormat="1">
      <c r="A6317" s="32">
        <v>2018</v>
      </c>
      <c r="B6317" s="32">
        <v>1379</v>
      </c>
      <c r="C6317" s="33" t="s">
        <v>363</v>
      </c>
      <c r="D6317" s="33" t="s">
        <v>354</v>
      </c>
      <c r="E6317" s="34">
        <v>31838</v>
      </c>
      <c r="F6317" s="35">
        <v>17.373999999999999</v>
      </c>
      <c r="G6317" s="34">
        <v>172.7</v>
      </c>
      <c r="H6317" s="14">
        <f t="shared" si="392"/>
        <v>955295.94252399995</v>
      </c>
      <c r="I6317" s="11">
        <f t="shared" si="393"/>
        <v>31838</v>
      </c>
      <c r="J6317" s="11">
        <f t="shared" si="394"/>
        <v>553153.41200000001</v>
      </c>
      <c r="K6317" s="11">
        <f t="shared" si="395"/>
        <v>0</v>
      </c>
    </row>
    <row r="6318" spans="1:11" s="11" customFormat="1">
      <c r="A6318" s="32">
        <v>2018</v>
      </c>
      <c r="B6318" s="32">
        <v>1382</v>
      </c>
      <c r="C6318" s="33" t="s">
        <v>353</v>
      </c>
      <c r="D6318" s="33" t="s">
        <v>354</v>
      </c>
      <c r="E6318" s="34">
        <v>3195</v>
      </c>
      <c r="F6318" s="35">
        <v>22.95</v>
      </c>
      <c r="G6318" s="34">
        <v>245.7</v>
      </c>
      <c r="H6318" s="14">
        <f t="shared" si="392"/>
        <v>180160.13924999998</v>
      </c>
      <c r="I6318" s="11">
        <f t="shared" si="393"/>
        <v>3195</v>
      </c>
      <c r="J6318" s="11">
        <f t="shared" si="394"/>
        <v>73325.25</v>
      </c>
      <c r="K6318" s="11">
        <f t="shared" si="395"/>
        <v>0</v>
      </c>
    </row>
    <row r="6319" spans="1:11" s="11" customFormat="1">
      <c r="A6319" s="32">
        <v>2018</v>
      </c>
      <c r="B6319" s="32">
        <v>1384</v>
      </c>
      <c r="C6319" s="33" t="s">
        <v>353</v>
      </c>
      <c r="D6319" s="33" t="s">
        <v>354</v>
      </c>
      <c r="E6319" s="34">
        <v>5501</v>
      </c>
      <c r="F6319" s="35">
        <v>24.06</v>
      </c>
      <c r="G6319" s="34">
        <v>252.8</v>
      </c>
      <c r="H6319" s="14">
        <f t="shared" si="392"/>
        <v>334591.06367999996</v>
      </c>
      <c r="I6319" s="11">
        <f t="shared" si="393"/>
        <v>5501</v>
      </c>
      <c r="J6319" s="11">
        <f t="shared" si="394"/>
        <v>132354.06</v>
      </c>
      <c r="K6319" s="11">
        <f t="shared" si="395"/>
        <v>0</v>
      </c>
    </row>
    <row r="6320" spans="1:11" s="11" customFormat="1">
      <c r="A6320" s="32">
        <v>2018</v>
      </c>
      <c r="B6320" s="32">
        <v>1384</v>
      </c>
      <c r="C6320" s="33" t="s">
        <v>353</v>
      </c>
      <c r="D6320" s="33" t="s">
        <v>354</v>
      </c>
      <c r="E6320" s="34">
        <v>3757</v>
      </c>
      <c r="F6320" s="35">
        <v>24.86</v>
      </c>
      <c r="G6320" s="34">
        <v>323.8</v>
      </c>
      <c r="H6320" s="14">
        <f t="shared" si="392"/>
        <v>302426.02675999998</v>
      </c>
      <c r="I6320" s="11">
        <f t="shared" si="393"/>
        <v>3757</v>
      </c>
      <c r="J6320" s="11">
        <f t="shared" si="394"/>
        <v>93399.02</v>
      </c>
      <c r="K6320" s="11">
        <f t="shared" si="395"/>
        <v>0</v>
      </c>
    </row>
    <row r="6321" spans="1:11" s="11" customFormat="1">
      <c r="A6321" s="32">
        <v>2018</v>
      </c>
      <c r="B6321" s="32">
        <v>1391</v>
      </c>
      <c r="C6321" s="33" t="s">
        <v>563</v>
      </c>
      <c r="D6321" s="33" t="s">
        <v>564</v>
      </c>
      <c r="E6321" s="34">
        <v>1067947</v>
      </c>
      <c r="F6321" s="35">
        <v>1.038</v>
      </c>
      <c r="G6321" s="34" t="s">
        <v>364</v>
      </c>
      <c r="H6321" s="14" t="str">
        <f t="shared" si="392"/>
        <v/>
      </c>
      <c r="I6321" s="11" t="str">
        <f t="shared" si="393"/>
        <v/>
      </c>
      <c r="J6321" s="11" t="str">
        <f t="shared" si="394"/>
        <v/>
      </c>
      <c r="K6321" s="11">
        <f t="shared" si="395"/>
        <v>0</v>
      </c>
    </row>
    <row r="6322" spans="1:11" s="11" customFormat="1">
      <c r="A6322" s="32">
        <v>2018</v>
      </c>
      <c r="B6322" s="32">
        <v>1391</v>
      </c>
      <c r="C6322" s="33" t="s">
        <v>563</v>
      </c>
      <c r="D6322" s="33" t="s">
        <v>564</v>
      </c>
      <c r="E6322" s="34">
        <v>821355</v>
      </c>
      <c r="F6322" s="35">
        <v>1.038</v>
      </c>
      <c r="G6322" s="34" t="s">
        <v>364</v>
      </c>
      <c r="H6322" s="14" t="str">
        <f t="shared" si="392"/>
        <v/>
      </c>
      <c r="I6322" s="11" t="str">
        <f t="shared" si="393"/>
        <v/>
      </c>
      <c r="J6322" s="11" t="str">
        <f t="shared" si="394"/>
        <v/>
      </c>
      <c r="K6322" s="11">
        <f t="shared" si="395"/>
        <v>0</v>
      </c>
    </row>
    <row r="6323" spans="1:11" s="11" customFormat="1">
      <c r="A6323" s="32">
        <v>2018</v>
      </c>
      <c r="B6323" s="32">
        <v>1393</v>
      </c>
      <c r="C6323" s="33" t="s">
        <v>563</v>
      </c>
      <c r="D6323" s="33" t="s">
        <v>564</v>
      </c>
      <c r="E6323" s="34">
        <v>9091</v>
      </c>
      <c r="F6323" s="35">
        <v>1.04</v>
      </c>
      <c r="G6323" s="34">
        <v>284.60000000000002</v>
      </c>
      <c r="H6323" s="14">
        <f t="shared" si="392"/>
        <v>26907.905440000002</v>
      </c>
      <c r="I6323" s="11">
        <f t="shared" si="393"/>
        <v>9091</v>
      </c>
      <c r="J6323" s="11">
        <f t="shared" si="394"/>
        <v>9454.64</v>
      </c>
      <c r="K6323" s="11">
        <f t="shared" si="395"/>
        <v>0</v>
      </c>
    </row>
    <row r="6324" spans="1:11" s="11" customFormat="1">
      <c r="A6324" s="32">
        <v>2018</v>
      </c>
      <c r="B6324" s="32">
        <v>1393</v>
      </c>
      <c r="C6324" s="33" t="s">
        <v>568</v>
      </c>
      <c r="D6324" s="33" t="s">
        <v>569</v>
      </c>
      <c r="E6324" s="34">
        <v>33337</v>
      </c>
      <c r="F6324" s="35">
        <v>29.29</v>
      </c>
      <c r="G6324" s="34">
        <v>241.5</v>
      </c>
      <c r="H6324" s="14">
        <f t="shared" si="392"/>
        <v>2358104.36295</v>
      </c>
      <c r="I6324" s="11">
        <f t="shared" si="393"/>
        <v>33337</v>
      </c>
      <c r="J6324" s="11">
        <f t="shared" si="394"/>
        <v>976440.73</v>
      </c>
      <c r="K6324" s="11">
        <f t="shared" si="395"/>
        <v>0</v>
      </c>
    </row>
    <row r="6325" spans="1:11" s="11" customFormat="1">
      <c r="A6325" s="32">
        <v>2018</v>
      </c>
      <c r="B6325" s="32">
        <v>1393</v>
      </c>
      <c r="C6325" s="33" t="s">
        <v>363</v>
      </c>
      <c r="D6325" s="33" t="s">
        <v>354</v>
      </c>
      <c r="E6325" s="34">
        <v>15063</v>
      </c>
      <c r="F6325" s="35">
        <v>17.100000000000001</v>
      </c>
      <c r="G6325" s="34">
        <v>206.8</v>
      </c>
      <c r="H6325" s="14">
        <f t="shared" si="392"/>
        <v>532669.85640000016</v>
      </c>
      <c r="I6325" s="11">
        <f t="shared" si="393"/>
        <v>15063</v>
      </c>
      <c r="J6325" s="11">
        <f t="shared" si="394"/>
        <v>257577.30000000002</v>
      </c>
      <c r="K6325" s="11">
        <f t="shared" si="395"/>
        <v>0</v>
      </c>
    </row>
    <row r="6326" spans="1:11" s="11" customFormat="1">
      <c r="A6326" s="32">
        <v>2018</v>
      </c>
      <c r="B6326" s="32">
        <v>1393</v>
      </c>
      <c r="C6326" s="33" t="s">
        <v>363</v>
      </c>
      <c r="D6326" s="33" t="s">
        <v>354</v>
      </c>
      <c r="E6326" s="34">
        <v>30194</v>
      </c>
      <c r="F6326" s="35">
        <v>16.600000000000001</v>
      </c>
      <c r="G6326" s="34">
        <v>184.9</v>
      </c>
      <c r="H6326" s="14">
        <f t="shared" si="392"/>
        <v>926756.51960000012</v>
      </c>
      <c r="I6326" s="11">
        <f t="shared" si="393"/>
        <v>30194</v>
      </c>
      <c r="J6326" s="11">
        <f t="shared" si="394"/>
        <v>501220.4</v>
      </c>
      <c r="K6326" s="11">
        <f t="shared" si="395"/>
        <v>0</v>
      </c>
    </row>
    <row r="6327" spans="1:11" s="11" customFormat="1">
      <c r="A6327" s="32">
        <v>2018</v>
      </c>
      <c r="B6327" s="32">
        <v>1393</v>
      </c>
      <c r="C6327" s="33" t="s">
        <v>363</v>
      </c>
      <c r="D6327" s="33" t="s">
        <v>354</v>
      </c>
      <c r="E6327" s="34">
        <v>30334</v>
      </c>
      <c r="F6327" s="35">
        <v>18.03</v>
      </c>
      <c r="G6327" s="34">
        <v>188</v>
      </c>
      <c r="H6327" s="14">
        <f t="shared" si="392"/>
        <v>1028213.3976</v>
      </c>
      <c r="I6327" s="11">
        <f t="shared" si="393"/>
        <v>30334</v>
      </c>
      <c r="J6327" s="11">
        <f t="shared" si="394"/>
        <v>546922.02</v>
      </c>
      <c r="K6327" s="11">
        <f t="shared" si="395"/>
        <v>0</v>
      </c>
    </row>
    <row r="6328" spans="1:11" s="11" customFormat="1">
      <c r="A6328" s="32">
        <v>2018</v>
      </c>
      <c r="B6328" s="32">
        <v>1393</v>
      </c>
      <c r="C6328" s="33" t="s">
        <v>363</v>
      </c>
      <c r="D6328" s="33" t="s">
        <v>354</v>
      </c>
      <c r="E6328" s="34">
        <v>15068</v>
      </c>
      <c r="F6328" s="35">
        <v>17.21</v>
      </c>
      <c r="G6328" s="34">
        <v>184.6</v>
      </c>
      <c r="H6328" s="14">
        <f t="shared" si="392"/>
        <v>478705.23687999998</v>
      </c>
      <c r="I6328" s="11">
        <f t="shared" si="393"/>
        <v>15068</v>
      </c>
      <c r="J6328" s="11">
        <f t="shared" si="394"/>
        <v>259320.28</v>
      </c>
      <c r="K6328" s="11">
        <f t="shared" si="395"/>
        <v>0</v>
      </c>
    </row>
    <row r="6329" spans="1:11" s="11" customFormat="1">
      <c r="A6329" s="32">
        <v>2018</v>
      </c>
      <c r="B6329" s="32">
        <v>1396</v>
      </c>
      <c r="C6329" s="33" t="s">
        <v>563</v>
      </c>
      <c r="D6329" s="33" t="s">
        <v>564</v>
      </c>
      <c r="E6329" s="34">
        <v>554369</v>
      </c>
      <c r="F6329" s="35">
        <v>1.03</v>
      </c>
      <c r="G6329" s="34">
        <v>280.89999999999998</v>
      </c>
      <c r="H6329" s="14">
        <f t="shared" si="392"/>
        <v>1603939.1966299999</v>
      </c>
      <c r="I6329" s="11">
        <f t="shared" si="393"/>
        <v>554369</v>
      </c>
      <c r="J6329" s="11">
        <f t="shared" si="394"/>
        <v>571000.07000000007</v>
      </c>
      <c r="K6329" s="11">
        <f t="shared" si="395"/>
        <v>0</v>
      </c>
    </row>
    <row r="6330" spans="1:11" s="11" customFormat="1">
      <c r="A6330" s="32">
        <v>2018</v>
      </c>
      <c r="B6330" s="32">
        <v>1396</v>
      </c>
      <c r="C6330" s="33" t="s">
        <v>563</v>
      </c>
      <c r="D6330" s="33" t="s">
        <v>564</v>
      </c>
      <c r="E6330" s="34">
        <v>21359</v>
      </c>
      <c r="F6330" s="35">
        <v>1.03</v>
      </c>
      <c r="G6330" s="34">
        <v>277.5</v>
      </c>
      <c r="H6330" s="14">
        <f t="shared" si="392"/>
        <v>61049.361749999996</v>
      </c>
      <c r="I6330" s="11">
        <f t="shared" si="393"/>
        <v>21359</v>
      </c>
      <c r="J6330" s="11">
        <f t="shared" si="394"/>
        <v>21999.77</v>
      </c>
      <c r="K6330" s="11">
        <f t="shared" si="395"/>
        <v>0</v>
      </c>
    </row>
    <row r="6331" spans="1:11" s="11" customFormat="1">
      <c r="A6331" s="32">
        <v>2018</v>
      </c>
      <c r="B6331" s="32">
        <v>1396</v>
      </c>
      <c r="C6331" s="33" t="s">
        <v>563</v>
      </c>
      <c r="D6331" s="33" t="s">
        <v>564</v>
      </c>
      <c r="E6331" s="34">
        <v>38835</v>
      </c>
      <c r="F6331" s="35">
        <v>1.03</v>
      </c>
      <c r="G6331" s="34">
        <v>275.5</v>
      </c>
      <c r="H6331" s="14">
        <f t="shared" si="392"/>
        <v>110200.13774999999</v>
      </c>
      <c r="I6331" s="11">
        <f t="shared" si="393"/>
        <v>38835</v>
      </c>
      <c r="J6331" s="11">
        <f t="shared" si="394"/>
        <v>40000.050000000003</v>
      </c>
      <c r="K6331" s="11">
        <f t="shared" si="395"/>
        <v>0</v>
      </c>
    </row>
    <row r="6332" spans="1:11" s="11" customFormat="1">
      <c r="A6332" s="32">
        <v>2018</v>
      </c>
      <c r="B6332" s="32">
        <v>1396</v>
      </c>
      <c r="C6332" s="33" t="s">
        <v>563</v>
      </c>
      <c r="D6332" s="33" t="s">
        <v>564</v>
      </c>
      <c r="E6332" s="34">
        <v>490492</v>
      </c>
      <c r="F6332" s="35">
        <v>1.03</v>
      </c>
      <c r="G6332" s="34">
        <v>282.5</v>
      </c>
      <c r="H6332" s="14">
        <f t="shared" si="392"/>
        <v>1427209.0970000001</v>
      </c>
      <c r="I6332" s="11">
        <f t="shared" si="393"/>
        <v>490492</v>
      </c>
      <c r="J6332" s="11">
        <f t="shared" si="394"/>
        <v>505206.76</v>
      </c>
      <c r="K6332" s="11">
        <f t="shared" si="395"/>
        <v>0</v>
      </c>
    </row>
    <row r="6333" spans="1:11" s="11" customFormat="1">
      <c r="A6333" s="32">
        <v>2018</v>
      </c>
      <c r="B6333" s="32">
        <v>1396</v>
      </c>
      <c r="C6333" s="33" t="s">
        <v>563</v>
      </c>
      <c r="D6333" s="33" t="s">
        <v>564</v>
      </c>
      <c r="E6333" s="34">
        <v>533981</v>
      </c>
      <c r="F6333" s="35">
        <v>1.03</v>
      </c>
      <c r="G6333" s="34">
        <v>281.8</v>
      </c>
      <c r="H6333" s="14">
        <f t="shared" si="392"/>
        <v>1549901.2117400002</v>
      </c>
      <c r="I6333" s="11">
        <f t="shared" si="393"/>
        <v>533981</v>
      </c>
      <c r="J6333" s="11">
        <f t="shared" si="394"/>
        <v>550000.43000000005</v>
      </c>
      <c r="K6333" s="11">
        <f t="shared" si="395"/>
        <v>0</v>
      </c>
    </row>
    <row r="6334" spans="1:11" s="11" customFormat="1">
      <c r="A6334" s="32">
        <v>2018</v>
      </c>
      <c r="B6334" s="32">
        <v>1400</v>
      </c>
      <c r="C6334" s="33" t="s">
        <v>563</v>
      </c>
      <c r="D6334" s="33" t="s">
        <v>564</v>
      </c>
      <c r="E6334" s="34">
        <v>237</v>
      </c>
      <c r="F6334" s="35">
        <v>1.0469999999999999</v>
      </c>
      <c r="G6334" s="34">
        <v>336.7</v>
      </c>
      <c r="H6334" s="14">
        <f t="shared" si="392"/>
        <v>835.48401299999989</v>
      </c>
      <c r="I6334" s="11">
        <f t="shared" si="393"/>
        <v>237</v>
      </c>
      <c r="J6334" s="11">
        <f t="shared" si="394"/>
        <v>248.13899999999998</v>
      </c>
      <c r="K6334" s="11">
        <f t="shared" si="395"/>
        <v>0</v>
      </c>
    </row>
    <row r="6335" spans="1:11" s="11" customFormat="1">
      <c r="A6335" s="32">
        <v>2018</v>
      </c>
      <c r="B6335" s="32">
        <v>1400</v>
      </c>
      <c r="C6335" s="33" t="s">
        <v>563</v>
      </c>
      <c r="D6335" s="33" t="s">
        <v>564</v>
      </c>
      <c r="E6335" s="34">
        <v>263</v>
      </c>
      <c r="F6335" s="35">
        <v>1.0469999999999999</v>
      </c>
      <c r="G6335" s="34">
        <v>248.7</v>
      </c>
      <c r="H6335" s="14">
        <f t="shared" si="392"/>
        <v>684.82280700000001</v>
      </c>
      <c r="I6335" s="11">
        <f t="shared" si="393"/>
        <v>263</v>
      </c>
      <c r="J6335" s="11">
        <f t="shared" si="394"/>
        <v>275.36099999999999</v>
      </c>
      <c r="K6335" s="11">
        <f t="shared" si="395"/>
        <v>0</v>
      </c>
    </row>
    <row r="6336" spans="1:11" s="11" customFormat="1">
      <c r="A6336" s="32">
        <v>2018</v>
      </c>
      <c r="B6336" s="32">
        <v>1400</v>
      </c>
      <c r="C6336" s="33" t="s">
        <v>563</v>
      </c>
      <c r="D6336" s="33" t="s">
        <v>564</v>
      </c>
      <c r="E6336" s="34">
        <v>12148</v>
      </c>
      <c r="F6336" s="35">
        <v>1.0469999999999999</v>
      </c>
      <c r="G6336" s="34">
        <v>274.2</v>
      </c>
      <c r="H6336" s="14">
        <f t="shared" si="392"/>
        <v>34875.377351999996</v>
      </c>
      <c r="I6336" s="11">
        <f t="shared" si="393"/>
        <v>12148</v>
      </c>
      <c r="J6336" s="11">
        <f t="shared" si="394"/>
        <v>12718.955999999998</v>
      </c>
      <c r="K6336" s="11">
        <f t="shared" si="395"/>
        <v>0</v>
      </c>
    </row>
    <row r="6337" spans="1:11" s="11" customFormat="1">
      <c r="A6337" s="32">
        <v>2018</v>
      </c>
      <c r="B6337" s="32">
        <v>1400</v>
      </c>
      <c r="C6337" s="33" t="s">
        <v>563</v>
      </c>
      <c r="D6337" s="33" t="s">
        <v>564</v>
      </c>
      <c r="E6337" s="34">
        <v>8679</v>
      </c>
      <c r="F6337" s="35">
        <v>1.0469999999999999</v>
      </c>
      <c r="G6337" s="34">
        <v>262.7</v>
      </c>
      <c r="H6337" s="14">
        <f t="shared" si="392"/>
        <v>23871.320450999996</v>
      </c>
      <c r="I6337" s="11">
        <f t="shared" si="393"/>
        <v>8679</v>
      </c>
      <c r="J6337" s="11">
        <f t="shared" si="394"/>
        <v>9086.9129999999986</v>
      </c>
      <c r="K6337" s="11">
        <f t="shared" si="395"/>
        <v>0</v>
      </c>
    </row>
    <row r="6338" spans="1:11" s="11" customFormat="1">
      <c r="A6338" s="32">
        <v>2018</v>
      </c>
      <c r="B6338" s="32">
        <v>1400</v>
      </c>
      <c r="C6338" s="33" t="s">
        <v>563</v>
      </c>
      <c r="D6338" s="33" t="s">
        <v>564</v>
      </c>
      <c r="E6338" s="34">
        <v>6773</v>
      </c>
      <c r="F6338" s="35">
        <v>1.0469999999999999</v>
      </c>
      <c r="G6338" s="34">
        <v>272.7</v>
      </c>
      <c r="H6338" s="14">
        <f t="shared" si="392"/>
        <v>19338.059636999998</v>
      </c>
      <c r="I6338" s="11">
        <f t="shared" si="393"/>
        <v>6773</v>
      </c>
      <c r="J6338" s="11">
        <f t="shared" si="394"/>
        <v>7091.3309999999992</v>
      </c>
      <c r="K6338" s="11">
        <f t="shared" si="395"/>
        <v>0</v>
      </c>
    </row>
    <row r="6339" spans="1:11" s="11" customFormat="1">
      <c r="A6339" s="32">
        <v>2018</v>
      </c>
      <c r="B6339" s="32">
        <v>1400</v>
      </c>
      <c r="C6339" s="33" t="s">
        <v>563</v>
      </c>
      <c r="D6339" s="33" t="s">
        <v>564</v>
      </c>
      <c r="E6339" s="34">
        <v>5425</v>
      </c>
      <c r="F6339" s="35">
        <v>1.0469999999999999</v>
      </c>
      <c r="G6339" s="34">
        <v>254.4</v>
      </c>
      <c r="H6339" s="14">
        <f t="shared" si="392"/>
        <v>14449.856399999999</v>
      </c>
      <c r="I6339" s="11">
        <f t="shared" si="393"/>
        <v>5425</v>
      </c>
      <c r="J6339" s="11">
        <f t="shared" si="394"/>
        <v>5679.9749999999995</v>
      </c>
      <c r="K6339" s="11">
        <f t="shared" si="395"/>
        <v>0</v>
      </c>
    </row>
    <row r="6340" spans="1:11" s="11" customFormat="1">
      <c r="A6340" s="32">
        <v>2018</v>
      </c>
      <c r="B6340" s="32">
        <v>1400</v>
      </c>
      <c r="C6340" s="33" t="s">
        <v>563</v>
      </c>
      <c r="D6340" s="33" t="s">
        <v>564</v>
      </c>
      <c r="E6340" s="34">
        <v>3211</v>
      </c>
      <c r="F6340" s="35">
        <v>1.0469999999999999</v>
      </c>
      <c r="G6340" s="34">
        <v>287.3</v>
      </c>
      <c r="H6340" s="14">
        <f t="shared" si="392"/>
        <v>9658.7875409999997</v>
      </c>
      <c r="I6340" s="11">
        <f t="shared" si="393"/>
        <v>3211</v>
      </c>
      <c r="J6340" s="11">
        <f t="shared" si="394"/>
        <v>3361.9169999999999</v>
      </c>
      <c r="K6340" s="11">
        <f t="shared" si="395"/>
        <v>0</v>
      </c>
    </row>
    <row r="6341" spans="1:11" s="11" customFormat="1">
      <c r="A6341" s="32">
        <v>2018</v>
      </c>
      <c r="B6341" s="32">
        <v>1400</v>
      </c>
      <c r="C6341" s="33" t="s">
        <v>563</v>
      </c>
      <c r="D6341" s="33" t="s">
        <v>564</v>
      </c>
      <c r="E6341" s="34">
        <v>3176</v>
      </c>
      <c r="F6341" s="35">
        <v>1.0469999999999999</v>
      </c>
      <c r="G6341" s="34">
        <v>250.4</v>
      </c>
      <c r="H6341" s="14">
        <f t="shared" si="392"/>
        <v>8326.4810879999986</v>
      </c>
      <c r="I6341" s="11">
        <f t="shared" si="393"/>
        <v>3176</v>
      </c>
      <c r="J6341" s="11">
        <f t="shared" si="394"/>
        <v>3325.2719999999999</v>
      </c>
      <c r="K6341" s="11">
        <f t="shared" si="395"/>
        <v>0</v>
      </c>
    </row>
    <row r="6342" spans="1:11" s="11" customFormat="1">
      <c r="A6342" s="32">
        <v>2018</v>
      </c>
      <c r="B6342" s="32">
        <v>1400</v>
      </c>
      <c r="C6342" s="33" t="s">
        <v>563</v>
      </c>
      <c r="D6342" s="33" t="s">
        <v>564</v>
      </c>
      <c r="E6342" s="34">
        <v>2434</v>
      </c>
      <c r="F6342" s="35">
        <v>1.0469999999999999</v>
      </c>
      <c r="G6342" s="34">
        <v>253.8</v>
      </c>
      <c r="H6342" s="14">
        <f t="shared" ref="H6342:H6405" si="396">IF(I6342="","",G6342/100*F6342*E6342)</f>
        <v>6467.834124</v>
      </c>
      <c r="I6342" s="11">
        <f t="shared" ref="I6342:I6405" si="397">IF(OR(G6342=".",F6342=".",E6342="."),"",E6342)</f>
        <v>2434</v>
      </c>
      <c r="J6342" s="11">
        <f t="shared" ref="J6342:J6405" si="398">IF(I6342="","",F6342*I6342)</f>
        <v>2548.3979999999997</v>
      </c>
      <c r="K6342" s="11">
        <f t="shared" ref="K6342:K6405" si="399">IF(C6342="LIG",1,0)</f>
        <v>0</v>
      </c>
    </row>
    <row r="6343" spans="1:11" s="11" customFormat="1">
      <c r="A6343" s="32">
        <v>2018</v>
      </c>
      <c r="B6343" s="32">
        <v>1400</v>
      </c>
      <c r="C6343" s="33" t="s">
        <v>563</v>
      </c>
      <c r="D6343" s="33" t="s">
        <v>564</v>
      </c>
      <c r="E6343" s="34">
        <v>2303</v>
      </c>
      <c r="F6343" s="35">
        <v>1.0469999999999999</v>
      </c>
      <c r="G6343" s="34">
        <v>248.7</v>
      </c>
      <c r="H6343" s="14">
        <f t="shared" si="396"/>
        <v>5996.756367</v>
      </c>
      <c r="I6343" s="11">
        <f t="shared" si="397"/>
        <v>2303</v>
      </c>
      <c r="J6343" s="11">
        <f t="shared" si="398"/>
        <v>2411.241</v>
      </c>
      <c r="K6343" s="11">
        <f t="shared" si="399"/>
        <v>0</v>
      </c>
    </row>
    <row r="6344" spans="1:11" s="11" customFormat="1">
      <c r="A6344" s="32">
        <v>2018</v>
      </c>
      <c r="B6344" s="32">
        <v>1400</v>
      </c>
      <c r="C6344" s="33" t="s">
        <v>563</v>
      </c>
      <c r="D6344" s="33" t="s">
        <v>564</v>
      </c>
      <c r="E6344" s="34">
        <v>5</v>
      </c>
      <c r="F6344" s="35">
        <v>1.0469999999999999</v>
      </c>
      <c r="G6344" s="34">
        <v>264.39999999999998</v>
      </c>
      <c r="H6344" s="14">
        <f t="shared" si="396"/>
        <v>13.841339999999997</v>
      </c>
      <c r="I6344" s="11">
        <f t="shared" si="397"/>
        <v>5</v>
      </c>
      <c r="J6344" s="11">
        <f t="shared" si="398"/>
        <v>5.2349999999999994</v>
      </c>
      <c r="K6344" s="11">
        <f t="shared" si="399"/>
        <v>0</v>
      </c>
    </row>
    <row r="6345" spans="1:11" s="11" customFormat="1">
      <c r="A6345" s="32">
        <v>2018</v>
      </c>
      <c r="B6345" s="32">
        <v>1400</v>
      </c>
      <c r="C6345" s="33" t="s">
        <v>563</v>
      </c>
      <c r="D6345" s="33" t="s">
        <v>564</v>
      </c>
      <c r="E6345" s="34">
        <v>19</v>
      </c>
      <c r="F6345" s="35">
        <v>1.0469999999999999</v>
      </c>
      <c r="G6345" s="34">
        <v>293.3</v>
      </c>
      <c r="H6345" s="14">
        <f t="shared" si="396"/>
        <v>58.346169000000003</v>
      </c>
      <c r="I6345" s="11">
        <f t="shared" si="397"/>
        <v>19</v>
      </c>
      <c r="J6345" s="11">
        <f t="shared" si="398"/>
        <v>19.892999999999997</v>
      </c>
      <c r="K6345" s="11">
        <f t="shared" si="399"/>
        <v>0</v>
      </c>
    </row>
    <row r="6346" spans="1:11" s="11" customFormat="1">
      <c r="A6346" s="32">
        <v>2018</v>
      </c>
      <c r="B6346" s="32">
        <v>1400</v>
      </c>
      <c r="C6346" s="33" t="s">
        <v>563</v>
      </c>
      <c r="D6346" s="33" t="s">
        <v>564</v>
      </c>
      <c r="E6346" s="34">
        <v>31</v>
      </c>
      <c r="F6346" s="35">
        <v>1.0469999999999999</v>
      </c>
      <c r="G6346" s="34">
        <v>314.39999999999998</v>
      </c>
      <c r="H6346" s="14">
        <f t="shared" si="396"/>
        <v>102.04480799999997</v>
      </c>
      <c r="I6346" s="11">
        <f t="shared" si="397"/>
        <v>31</v>
      </c>
      <c r="J6346" s="11">
        <f t="shared" si="398"/>
        <v>32.457000000000001</v>
      </c>
      <c r="K6346" s="11">
        <f t="shared" si="399"/>
        <v>0</v>
      </c>
    </row>
    <row r="6347" spans="1:11" s="11" customFormat="1">
      <c r="A6347" s="32">
        <v>2018</v>
      </c>
      <c r="B6347" s="32">
        <v>1400</v>
      </c>
      <c r="C6347" s="33" t="s">
        <v>563</v>
      </c>
      <c r="D6347" s="33" t="s">
        <v>564</v>
      </c>
      <c r="E6347" s="34">
        <v>58</v>
      </c>
      <c r="F6347" s="35">
        <v>1.0469999999999999</v>
      </c>
      <c r="G6347" s="34">
        <v>272.3</v>
      </c>
      <c r="H6347" s="14">
        <f t="shared" si="396"/>
        <v>165.356898</v>
      </c>
      <c r="I6347" s="11">
        <f t="shared" si="397"/>
        <v>58</v>
      </c>
      <c r="J6347" s="11">
        <f t="shared" si="398"/>
        <v>60.725999999999999</v>
      </c>
      <c r="K6347" s="11">
        <f t="shared" si="399"/>
        <v>0</v>
      </c>
    </row>
    <row r="6348" spans="1:11" s="11" customFormat="1">
      <c r="A6348" s="32">
        <v>2018</v>
      </c>
      <c r="B6348" s="32">
        <v>1400</v>
      </c>
      <c r="C6348" s="33" t="s">
        <v>563</v>
      </c>
      <c r="D6348" s="33" t="s">
        <v>564</v>
      </c>
      <c r="E6348" s="34">
        <v>58</v>
      </c>
      <c r="F6348" s="35">
        <v>1.0469999999999999</v>
      </c>
      <c r="G6348" s="34">
        <v>257.89999999999998</v>
      </c>
      <c r="H6348" s="14">
        <f t="shared" si="396"/>
        <v>156.61235399999998</v>
      </c>
      <c r="I6348" s="11">
        <f t="shared" si="397"/>
        <v>58</v>
      </c>
      <c r="J6348" s="11">
        <f t="shared" si="398"/>
        <v>60.725999999999999</v>
      </c>
      <c r="K6348" s="11">
        <f t="shared" si="399"/>
        <v>0</v>
      </c>
    </row>
    <row r="6349" spans="1:11" s="11" customFormat="1">
      <c r="A6349" s="32">
        <v>2018</v>
      </c>
      <c r="B6349" s="32">
        <v>1400</v>
      </c>
      <c r="C6349" s="33" t="s">
        <v>563</v>
      </c>
      <c r="D6349" s="33" t="s">
        <v>564</v>
      </c>
      <c r="E6349" s="34">
        <v>58</v>
      </c>
      <c r="F6349" s="35">
        <v>1.0469999999999999</v>
      </c>
      <c r="G6349" s="34">
        <v>282.2</v>
      </c>
      <c r="H6349" s="14">
        <f t="shared" si="396"/>
        <v>171.36877200000001</v>
      </c>
      <c r="I6349" s="11">
        <f t="shared" si="397"/>
        <v>58</v>
      </c>
      <c r="J6349" s="11">
        <f t="shared" si="398"/>
        <v>60.725999999999999</v>
      </c>
      <c r="K6349" s="11">
        <f t="shared" si="399"/>
        <v>0</v>
      </c>
    </row>
    <row r="6350" spans="1:11" s="11" customFormat="1">
      <c r="A6350" s="32">
        <v>2018</v>
      </c>
      <c r="B6350" s="32">
        <v>1400</v>
      </c>
      <c r="C6350" s="33" t="s">
        <v>563</v>
      </c>
      <c r="D6350" s="33" t="s">
        <v>564</v>
      </c>
      <c r="E6350" s="34">
        <v>59</v>
      </c>
      <c r="F6350" s="35">
        <v>1.0469999999999999</v>
      </c>
      <c r="G6350" s="34">
        <v>604</v>
      </c>
      <c r="H6350" s="14">
        <f t="shared" si="396"/>
        <v>373.10892000000001</v>
      </c>
      <c r="I6350" s="11">
        <f t="shared" si="397"/>
        <v>59</v>
      </c>
      <c r="J6350" s="11">
        <f t="shared" si="398"/>
        <v>61.772999999999996</v>
      </c>
      <c r="K6350" s="11">
        <f t="shared" si="399"/>
        <v>0</v>
      </c>
    </row>
    <row r="6351" spans="1:11" s="11" customFormat="1">
      <c r="A6351" s="32">
        <v>2018</v>
      </c>
      <c r="B6351" s="32">
        <v>1400</v>
      </c>
      <c r="C6351" s="33" t="s">
        <v>563</v>
      </c>
      <c r="D6351" s="33" t="s">
        <v>564</v>
      </c>
      <c r="E6351" s="34">
        <v>61</v>
      </c>
      <c r="F6351" s="35">
        <v>1.0469999999999999</v>
      </c>
      <c r="G6351" s="34">
        <v>267.3</v>
      </c>
      <c r="H6351" s="14">
        <f t="shared" si="396"/>
        <v>170.71649099999999</v>
      </c>
      <c r="I6351" s="11">
        <f t="shared" si="397"/>
        <v>61</v>
      </c>
      <c r="J6351" s="11">
        <f t="shared" si="398"/>
        <v>63.866999999999997</v>
      </c>
      <c r="K6351" s="11">
        <f t="shared" si="399"/>
        <v>0</v>
      </c>
    </row>
    <row r="6352" spans="1:11" s="11" customFormat="1">
      <c r="A6352" s="32">
        <v>2018</v>
      </c>
      <c r="B6352" s="32">
        <v>1400</v>
      </c>
      <c r="C6352" s="33" t="s">
        <v>563</v>
      </c>
      <c r="D6352" s="33" t="s">
        <v>564</v>
      </c>
      <c r="E6352" s="34">
        <v>66</v>
      </c>
      <c r="F6352" s="35">
        <v>1.0469999999999999</v>
      </c>
      <c r="G6352" s="34">
        <v>269.3</v>
      </c>
      <c r="H6352" s="14">
        <f t="shared" si="396"/>
        <v>186.09168599999998</v>
      </c>
      <c r="I6352" s="11">
        <f t="shared" si="397"/>
        <v>66</v>
      </c>
      <c r="J6352" s="11">
        <f t="shared" si="398"/>
        <v>69.10199999999999</v>
      </c>
      <c r="K6352" s="11">
        <f t="shared" si="399"/>
        <v>0</v>
      </c>
    </row>
    <row r="6353" spans="1:11" s="11" customFormat="1">
      <c r="A6353" s="32">
        <v>2018</v>
      </c>
      <c r="B6353" s="32">
        <v>1400</v>
      </c>
      <c r="C6353" s="33" t="s">
        <v>563</v>
      </c>
      <c r="D6353" s="33" t="s">
        <v>564</v>
      </c>
      <c r="E6353" s="34">
        <v>76</v>
      </c>
      <c r="F6353" s="35">
        <v>1.0469999999999999</v>
      </c>
      <c r="G6353" s="34">
        <v>301.10000000000002</v>
      </c>
      <c r="H6353" s="14">
        <f t="shared" si="396"/>
        <v>239.59129200000001</v>
      </c>
      <c r="I6353" s="11">
        <f t="shared" si="397"/>
        <v>76</v>
      </c>
      <c r="J6353" s="11">
        <f t="shared" si="398"/>
        <v>79.571999999999989</v>
      </c>
      <c r="K6353" s="11">
        <f t="shared" si="399"/>
        <v>0</v>
      </c>
    </row>
    <row r="6354" spans="1:11" s="11" customFormat="1">
      <c r="A6354" s="32">
        <v>2018</v>
      </c>
      <c r="B6354" s="32">
        <v>1400</v>
      </c>
      <c r="C6354" s="33" t="s">
        <v>563</v>
      </c>
      <c r="D6354" s="33" t="s">
        <v>564</v>
      </c>
      <c r="E6354" s="34">
        <v>85</v>
      </c>
      <c r="F6354" s="35">
        <v>1.0469999999999999</v>
      </c>
      <c r="G6354" s="34">
        <v>256.2</v>
      </c>
      <c r="H6354" s="14">
        <f t="shared" si="396"/>
        <v>228.00518999999997</v>
      </c>
      <c r="I6354" s="11">
        <f t="shared" si="397"/>
        <v>85</v>
      </c>
      <c r="J6354" s="11">
        <f t="shared" si="398"/>
        <v>88.99499999999999</v>
      </c>
      <c r="K6354" s="11">
        <f t="shared" si="399"/>
        <v>0</v>
      </c>
    </row>
    <row r="6355" spans="1:11" s="11" customFormat="1">
      <c r="A6355" s="32">
        <v>2018</v>
      </c>
      <c r="B6355" s="32">
        <v>1400</v>
      </c>
      <c r="C6355" s="33" t="s">
        <v>563</v>
      </c>
      <c r="D6355" s="33" t="s">
        <v>564</v>
      </c>
      <c r="E6355" s="34">
        <v>87</v>
      </c>
      <c r="F6355" s="35">
        <v>1.0469999999999999</v>
      </c>
      <c r="G6355" s="34">
        <v>251.6</v>
      </c>
      <c r="H6355" s="14">
        <f t="shared" si="396"/>
        <v>229.179924</v>
      </c>
      <c r="I6355" s="11">
        <f t="shared" si="397"/>
        <v>87</v>
      </c>
      <c r="J6355" s="11">
        <f t="shared" si="398"/>
        <v>91.088999999999999</v>
      </c>
      <c r="K6355" s="11">
        <f t="shared" si="399"/>
        <v>0</v>
      </c>
    </row>
    <row r="6356" spans="1:11" s="11" customFormat="1">
      <c r="A6356" s="32">
        <v>2018</v>
      </c>
      <c r="B6356" s="32">
        <v>1400</v>
      </c>
      <c r="C6356" s="33" t="s">
        <v>563</v>
      </c>
      <c r="D6356" s="33" t="s">
        <v>564</v>
      </c>
      <c r="E6356" s="34">
        <v>87</v>
      </c>
      <c r="F6356" s="35">
        <v>1.0469999999999999</v>
      </c>
      <c r="G6356" s="34">
        <v>266</v>
      </c>
      <c r="H6356" s="14">
        <f t="shared" si="396"/>
        <v>242.29673999999997</v>
      </c>
      <c r="I6356" s="11">
        <f t="shared" si="397"/>
        <v>87</v>
      </c>
      <c r="J6356" s="11">
        <f t="shared" si="398"/>
        <v>91.088999999999999</v>
      </c>
      <c r="K6356" s="11">
        <f t="shared" si="399"/>
        <v>0</v>
      </c>
    </row>
    <row r="6357" spans="1:11" s="11" customFormat="1">
      <c r="A6357" s="32">
        <v>2018</v>
      </c>
      <c r="B6357" s="32">
        <v>1400</v>
      </c>
      <c r="C6357" s="33" t="s">
        <v>563</v>
      </c>
      <c r="D6357" s="33" t="s">
        <v>564</v>
      </c>
      <c r="E6357" s="34">
        <v>104</v>
      </c>
      <c r="F6357" s="35">
        <v>1.0469999999999999</v>
      </c>
      <c r="G6357" s="34">
        <v>304.5</v>
      </c>
      <c r="H6357" s="14">
        <f t="shared" si="396"/>
        <v>331.56395999999995</v>
      </c>
      <c r="I6357" s="11">
        <f t="shared" si="397"/>
        <v>104</v>
      </c>
      <c r="J6357" s="11">
        <f t="shared" si="398"/>
        <v>108.88799999999999</v>
      </c>
      <c r="K6357" s="11">
        <f t="shared" si="399"/>
        <v>0</v>
      </c>
    </row>
    <row r="6358" spans="1:11" s="11" customFormat="1">
      <c r="A6358" s="32">
        <v>2018</v>
      </c>
      <c r="B6358" s="32">
        <v>1400</v>
      </c>
      <c r="C6358" s="33" t="s">
        <v>563</v>
      </c>
      <c r="D6358" s="33" t="s">
        <v>564</v>
      </c>
      <c r="E6358" s="34">
        <v>112</v>
      </c>
      <c r="F6358" s="35">
        <v>1.0469999999999999</v>
      </c>
      <c r="G6358" s="34">
        <v>242.9</v>
      </c>
      <c r="H6358" s="14">
        <f t="shared" si="396"/>
        <v>284.83425600000004</v>
      </c>
      <c r="I6358" s="11">
        <f t="shared" si="397"/>
        <v>112</v>
      </c>
      <c r="J6358" s="11">
        <f t="shared" si="398"/>
        <v>117.264</v>
      </c>
      <c r="K6358" s="11">
        <f t="shared" si="399"/>
        <v>0</v>
      </c>
    </row>
    <row r="6359" spans="1:11" s="11" customFormat="1">
      <c r="A6359" s="32">
        <v>2018</v>
      </c>
      <c r="B6359" s="32">
        <v>1400</v>
      </c>
      <c r="C6359" s="33" t="s">
        <v>563</v>
      </c>
      <c r="D6359" s="33" t="s">
        <v>564</v>
      </c>
      <c r="E6359" s="34">
        <v>115</v>
      </c>
      <c r="F6359" s="35">
        <v>1.0469999999999999</v>
      </c>
      <c r="G6359" s="34">
        <v>279.39999999999998</v>
      </c>
      <c r="H6359" s="14">
        <f t="shared" si="396"/>
        <v>336.41156999999993</v>
      </c>
      <c r="I6359" s="11">
        <f t="shared" si="397"/>
        <v>115</v>
      </c>
      <c r="J6359" s="11">
        <f t="shared" si="398"/>
        <v>120.40499999999999</v>
      </c>
      <c r="K6359" s="11">
        <f t="shared" si="399"/>
        <v>0</v>
      </c>
    </row>
    <row r="6360" spans="1:11" s="11" customFormat="1">
      <c r="A6360" s="32">
        <v>2018</v>
      </c>
      <c r="B6360" s="32">
        <v>1400</v>
      </c>
      <c r="C6360" s="33" t="s">
        <v>563</v>
      </c>
      <c r="D6360" s="33" t="s">
        <v>564</v>
      </c>
      <c r="E6360" s="34">
        <v>116</v>
      </c>
      <c r="F6360" s="35">
        <v>1.0469999999999999</v>
      </c>
      <c r="G6360" s="34">
        <v>341</v>
      </c>
      <c r="H6360" s="14">
        <f t="shared" si="396"/>
        <v>414.15132</v>
      </c>
      <c r="I6360" s="11">
        <f t="shared" si="397"/>
        <v>116</v>
      </c>
      <c r="J6360" s="11">
        <f t="shared" si="398"/>
        <v>121.452</v>
      </c>
      <c r="K6360" s="11">
        <f t="shared" si="399"/>
        <v>0</v>
      </c>
    </row>
    <row r="6361" spans="1:11" s="11" customFormat="1">
      <c r="A6361" s="32">
        <v>2018</v>
      </c>
      <c r="B6361" s="32">
        <v>1400</v>
      </c>
      <c r="C6361" s="33" t="s">
        <v>563</v>
      </c>
      <c r="D6361" s="33" t="s">
        <v>564</v>
      </c>
      <c r="E6361" s="34">
        <v>116</v>
      </c>
      <c r="F6361" s="35">
        <v>1.0469999999999999</v>
      </c>
      <c r="G6361" s="34">
        <v>352.1</v>
      </c>
      <c r="H6361" s="14">
        <f t="shared" si="396"/>
        <v>427.63249200000001</v>
      </c>
      <c r="I6361" s="11">
        <f t="shared" si="397"/>
        <v>116</v>
      </c>
      <c r="J6361" s="11">
        <f t="shared" si="398"/>
        <v>121.452</v>
      </c>
      <c r="K6361" s="11">
        <f t="shared" si="399"/>
        <v>0</v>
      </c>
    </row>
    <row r="6362" spans="1:11" s="11" customFormat="1">
      <c r="A6362" s="32">
        <v>2018</v>
      </c>
      <c r="B6362" s="32">
        <v>1400</v>
      </c>
      <c r="C6362" s="33" t="s">
        <v>563</v>
      </c>
      <c r="D6362" s="33" t="s">
        <v>564</v>
      </c>
      <c r="E6362" s="34">
        <v>141</v>
      </c>
      <c r="F6362" s="35">
        <v>1.0469999999999999</v>
      </c>
      <c r="G6362" s="34">
        <v>300.3</v>
      </c>
      <c r="H6362" s="14">
        <f t="shared" si="396"/>
        <v>443.32388099999997</v>
      </c>
      <c r="I6362" s="11">
        <f t="shared" si="397"/>
        <v>141</v>
      </c>
      <c r="J6362" s="11">
        <f t="shared" si="398"/>
        <v>147.62699999999998</v>
      </c>
      <c r="K6362" s="11">
        <f t="shared" si="399"/>
        <v>0</v>
      </c>
    </row>
    <row r="6363" spans="1:11" s="11" customFormat="1">
      <c r="A6363" s="32">
        <v>2018</v>
      </c>
      <c r="B6363" s="32">
        <v>1400</v>
      </c>
      <c r="C6363" s="33" t="s">
        <v>563</v>
      </c>
      <c r="D6363" s="33" t="s">
        <v>564</v>
      </c>
      <c r="E6363" s="34">
        <v>175</v>
      </c>
      <c r="F6363" s="35">
        <v>1.0469999999999999</v>
      </c>
      <c r="G6363" s="34">
        <v>391.3</v>
      </c>
      <c r="H6363" s="14">
        <f t="shared" si="396"/>
        <v>716.95942500000012</v>
      </c>
      <c r="I6363" s="11">
        <f t="shared" si="397"/>
        <v>175</v>
      </c>
      <c r="J6363" s="11">
        <f t="shared" si="398"/>
        <v>183.22499999999999</v>
      </c>
      <c r="K6363" s="11">
        <f t="shared" si="399"/>
        <v>0</v>
      </c>
    </row>
    <row r="6364" spans="1:11" s="11" customFormat="1">
      <c r="A6364" s="32">
        <v>2018</v>
      </c>
      <c r="B6364" s="32">
        <v>1400</v>
      </c>
      <c r="C6364" s="33" t="s">
        <v>563</v>
      </c>
      <c r="D6364" s="33" t="s">
        <v>564</v>
      </c>
      <c r="E6364" s="34">
        <v>203</v>
      </c>
      <c r="F6364" s="35">
        <v>1.0469999999999999</v>
      </c>
      <c r="G6364" s="34">
        <v>331.9</v>
      </c>
      <c r="H6364" s="14">
        <f t="shared" si="396"/>
        <v>705.4235789999999</v>
      </c>
      <c r="I6364" s="11">
        <f t="shared" si="397"/>
        <v>203</v>
      </c>
      <c r="J6364" s="11">
        <f t="shared" si="398"/>
        <v>212.541</v>
      </c>
      <c r="K6364" s="11">
        <f t="shared" si="399"/>
        <v>0</v>
      </c>
    </row>
    <row r="6365" spans="1:11" s="11" customFormat="1">
      <c r="A6365" s="32">
        <v>2018</v>
      </c>
      <c r="B6365" s="32">
        <v>1400</v>
      </c>
      <c r="C6365" s="33" t="s">
        <v>563</v>
      </c>
      <c r="D6365" s="33" t="s">
        <v>564</v>
      </c>
      <c r="E6365" s="34">
        <v>224</v>
      </c>
      <c r="F6365" s="35">
        <v>1.0469999999999999</v>
      </c>
      <c r="G6365" s="34">
        <v>262</v>
      </c>
      <c r="H6365" s="14">
        <f t="shared" si="396"/>
        <v>614.46335999999997</v>
      </c>
      <c r="I6365" s="11">
        <f t="shared" si="397"/>
        <v>224</v>
      </c>
      <c r="J6365" s="11">
        <f t="shared" si="398"/>
        <v>234.52799999999999</v>
      </c>
      <c r="K6365" s="11">
        <f t="shared" si="399"/>
        <v>0</v>
      </c>
    </row>
    <row r="6366" spans="1:11" s="11" customFormat="1">
      <c r="A6366" s="32">
        <v>2018</v>
      </c>
      <c r="B6366" s="32">
        <v>1400</v>
      </c>
      <c r="C6366" s="33" t="s">
        <v>563</v>
      </c>
      <c r="D6366" s="33" t="s">
        <v>564</v>
      </c>
      <c r="E6366" s="34">
        <v>291</v>
      </c>
      <c r="F6366" s="35">
        <v>1.0469999999999999</v>
      </c>
      <c r="G6366" s="34">
        <v>337.4</v>
      </c>
      <c r="H6366" s="14">
        <f t="shared" si="396"/>
        <v>1027.980198</v>
      </c>
      <c r="I6366" s="11">
        <f t="shared" si="397"/>
        <v>291</v>
      </c>
      <c r="J6366" s="11">
        <f t="shared" si="398"/>
        <v>304.67699999999996</v>
      </c>
      <c r="K6366" s="11">
        <f t="shared" si="399"/>
        <v>0</v>
      </c>
    </row>
    <row r="6367" spans="1:11" s="11" customFormat="1">
      <c r="A6367" s="32">
        <v>2018</v>
      </c>
      <c r="B6367" s="32">
        <v>1400</v>
      </c>
      <c r="C6367" s="33" t="s">
        <v>563</v>
      </c>
      <c r="D6367" s="33" t="s">
        <v>564</v>
      </c>
      <c r="E6367" s="34">
        <v>316</v>
      </c>
      <c r="F6367" s="35">
        <v>1.0469999999999999</v>
      </c>
      <c r="G6367" s="34">
        <v>269.2</v>
      </c>
      <c r="H6367" s="14">
        <f t="shared" si="396"/>
        <v>890.65358399999991</v>
      </c>
      <c r="I6367" s="11">
        <f t="shared" si="397"/>
        <v>316</v>
      </c>
      <c r="J6367" s="11">
        <f t="shared" si="398"/>
        <v>330.85199999999998</v>
      </c>
      <c r="K6367" s="11">
        <f t="shared" si="399"/>
        <v>0</v>
      </c>
    </row>
    <row r="6368" spans="1:11" s="11" customFormat="1">
      <c r="A6368" s="32">
        <v>2018</v>
      </c>
      <c r="B6368" s="32">
        <v>1400</v>
      </c>
      <c r="C6368" s="33" t="s">
        <v>563</v>
      </c>
      <c r="D6368" s="33" t="s">
        <v>564</v>
      </c>
      <c r="E6368" s="34">
        <v>331</v>
      </c>
      <c r="F6368" s="35">
        <v>1.0469999999999999</v>
      </c>
      <c r="G6368" s="34">
        <v>325.60000000000002</v>
      </c>
      <c r="H6368" s="14">
        <f t="shared" si="396"/>
        <v>1128.389592</v>
      </c>
      <c r="I6368" s="11">
        <f t="shared" si="397"/>
        <v>331</v>
      </c>
      <c r="J6368" s="11">
        <f t="shared" si="398"/>
        <v>346.55699999999996</v>
      </c>
      <c r="K6368" s="11">
        <f t="shared" si="399"/>
        <v>0</v>
      </c>
    </row>
    <row r="6369" spans="1:11" s="11" customFormat="1">
      <c r="A6369" s="32">
        <v>2018</v>
      </c>
      <c r="B6369" s="32">
        <v>1400</v>
      </c>
      <c r="C6369" s="33" t="s">
        <v>563</v>
      </c>
      <c r="D6369" s="33" t="s">
        <v>564</v>
      </c>
      <c r="E6369" s="34">
        <v>349</v>
      </c>
      <c r="F6369" s="35">
        <v>1.0469999999999999</v>
      </c>
      <c r="G6369" s="34">
        <v>266.2</v>
      </c>
      <c r="H6369" s="14">
        <f t="shared" si="396"/>
        <v>972.70278599999995</v>
      </c>
      <c r="I6369" s="11">
        <f t="shared" si="397"/>
        <v>349</v>
      </c>
      <c r="J6369" s="11">
        <f t="shared" si="398"/>
        <v>365.40299999999996</v>
      </c>
      <c r="K6369" s="11">
        <f t="shared" si="399"/>
        <v>0</v>
      </c>
    </row>
    <row r="6370" spans="1:11" s="11" customFormat="1">
      <c r="A6370" s="32">
        <v>2018</v>
      </c>
      <c r="B6370" s="32">
        <v>1400</v>
      </c>
      <c r="C6370" s="33" t="s">
        <v>563</v>
      </c>
      <c r="D6370" s="33" t="s">
        <v>564</v>
      </c>
      <c r="E6370" s="34">
        <v>376</v>
      </c>
      <c r="F6370" s="35">
        <v>1.0469999999999999</v>
      </c>
      <c r="G6370" s="34">
        <v>246.1</v>
      </c>
      <c r="H6370" s="14">
        <f t="shared" si="396"/>
        <v>968.82679199999984</v>
      </c>
      <c r="I6370" s="11">
        <f t="shared" si="397"/>
        <v>376</v>
      </c>
      <c r="J6370" s="11">
        <f t="shared" si="398"/>
        <v>393.67199999999997</v>
      </c>
      <c r="K6370" s="11">
        <f t="shared" si="399"/>
        <v>0</v>
      </c>
    </row>
    <row r="6371" spans="1:11" s="11" customFormat="1">
      <c r="A6371" s="32">
        <v>2018</v>
      </c>
      <c r="B6371" s="32">
        <v>1400</v>
      </c>
      <c r="C6371" s="33" t="s">
        <v>563</v>
      </c>
      <c r="D6371" s="33" t="s">
        <v>564</v>
      </c>
      <c r="E6371" s="34">
        <v>481</v>
      </c>
      <c r="F6371" s="35">
        <v>1.0469999999999999</v>
      </c>
      <c r="G6371" s="34">
        <v>341.6</v>
      </c>
      <c r="H6371" s="14">
        <f t="shared" si="396"/>
        <v>1720.321512</v>
      </c>
      <c r="I6371" s="11">
        <f t="shared" si="397"/>
        <v>481</v>
      </c>
      <c r="J6371" s="11">
        <f t="shared" si="398"/>
        <v>503.60699999999997</v>
      </c>
      <c r="K6371" s="11">
        <f t="shared" si="399"/>
        <v>0</v>
      </c>
    </row>
    <row r="6372" spans="1:11" s="11" customFormat="1">
      <c r="A6372" s="32">
        <v>2018</v>
      </c>
      <c r="B6372" s="32">
        <v>1400</v>
      </c>
      <c r="C6372" s="33" t="s">
        <v>563</v>
      </c>
      <c r="D6372" s="33" t="s">
        <v>564</v>
      </c>
      <c r="E6372" s="34">
        <v>721</v>
      </c>
      <c r="F6372" s="35">
        <v>1.0469999999999999</v>
      </c>
      <c r="G6372" s="34">
        <v>243.6</v>
      </c>
      <c r="H6372" s="14">
        <f t="shared" si="396"/>
        <v>1838.9047319999997</v>
      </c>
      <c r="I6372" s="11">
        <f t="shared" si="397"/>
        <v>721</v>
      </c>
      <c r="J6372" s="11">
        <f t="shared" si="398"/>
        <v>754.88699999999994</v>
      </c>
      <c r="K6372" s="11">
        <f t="shared" si="399"/>
        <v>0</v>
      </c>
    </row>
    <row r="6373" spans="1:11" s="11" customFormat="1">
      <c r="A6373" s="32">
        <v>2018</v>
      </c>
      <c r="B6373" s="32">
        <v>1400</v>
      </c>
      <c r="C6373" s="33" t="s">
        <v>563</v>
      </c>
      <c r="D6373" s="33" t="s">
        <v>564</v>
      </c>
      <c r="E6373" s="34">
        <v>1044</v>
      </c>
      <c r="F6373" s="35">
        <v>1.0469999999999999</v>
      </c>
      <c r="G6373" s="34">
        <v>309.39999999999998</v>
      </c>
      <c r="H6373" s="14">
        <f t="shared" si="396"/>
        <v>3381.9523919999997</v>
      </c>
      <c r="I6373" s="11">
        <f t="shared" si="397"/>
        <v>1044</v>
      </c>
      <c r="J6373" s="11">
        <f t="shared" si="398"/>
        <v>1093.068</v>
      </c>
      <c r="K6373" s="11">
        <f t="shared" si="399"/>
        <v>0</v>
      </c>
    </row>
    <row r="6374" spans="1:11" s="11" customFormat="1">
      <c r="A6374" s="32">
        <v>2018</v>
      </c>
      <c r="B6374" s="32">
        <v>1400</v>
      </c>
      <c r="C6374" s="33" t="s">
        <v>563</v>
      </c>
      <c r="D6374" s="33" t="s">
        <v>564</v>
      </c>
      <c r="E6374" s="34">
        <v>1070</v>
      </c>
      <c r="F6374" s="35">
        <v>1.0469999999999999</v>
      </c>
      <c r="G6374" s="34">
        <v>247.6</v>
      </c>
      <c r="H6374" s="14">
        <f t="shared" si="396"/>
        <v>2773.8380399999996</v>
      </c>
      <c r="I6374" s="11">
        <f t="shared" si="397"/>
        <v>1070</v>
      </c>
      <c r="J6374" s="11">
        <f t="shared" si="398"/>
        <v>1120.29</v>
      </c>
      <c r="K6374" s="11">
        <f t="shared" si="399"/>
        <v>0</v>
      </c>
    </row>
    <row r="6375" spans="1:11" s="11" customFormat="1">
      <c r="A6375" s="32">
        <v>2018</v>
      </c>
      <c r="B6375" s="32">
        <v>1400</v>
      </c>
      <c r="C6375" s="33" t="s">
        <v>563</v>
      </c>
      <c r="D6375" s="33" t="s">
        <v>564</v>
      </c>
      <c r="E6375" s="34">
        <v>1289</v>
      </c>
      <c r="F6375" s="35">
        <v>1.0469999999999999</v>
      </c>
      <c r="G6375" s="34">
        <v>262.3</v>
      </c>
      <c r="H6375" s="14">
        <f t="shared" si="396"/>
        <v>3539.9562090000004</v>
      </c>
      <c r="I6375" s="11">
        <f t="shared" si="397"/>
        <v>1289</v>
      </c>
      <c r="J6375" s="11">
        <f t="shared" si="398"/>
        <v>1349.5829999999999</v>
      </c>
      <c r="K6375" s="11">
        <f t="shared" si="399"/>
        <v>0</v>
      </c>
    </row>
    <row r="6376" spans="1:11" s="11" customFormat="1">
      <c r="A6376" s="32">
        <v>2018</v>
      </c>
      <c r="B6376" s="32">
        <v>1400</v>
      </c>
      <c r="C6376" s="33" t="s">
        <v>563</v>
      </c>
      <c r="D6376" s="33" t="s">
        <v>564</v>
      </c>
      <c r="E6376" s="34">
        <v>1378</v>
      </c>
      <c r="F6376" s="35">
        <v>1.0469999999999999</v>
      </c>
      <c r="G6376" s="34">
        <v>375.8</v>
      </c>
      <c r="H6376" s="14">
        <f t="shared" si="396"/>
        <v>5421.9146279999995</v>
      </c>
      <c r="I6376" s="11">
        <f t="shared" si="397"/>
        <v>1378</v>
      </c>
      <c r="J6376" s="11">
        <f t="shared" si="398"/>
        <v>1442.7659999999998</v>
      </c>
      <c r="K6376" s="11">
        <f t="shared" si="399"/>
        <v>0</v>
      </c>
    </row>
    <row r="6377" spans="1:11" s="11" customFormat="1">
      <c r="A6377" s="32">
        <v>2018</v>
      </c>
      <c r="B6377" s="32">
        <v>1400</v>
      </c>
      <c r="C6377" s="33" t="s">
        <v>563</v>
      </c>
      <c r="D6377" s="33" t="s">
        <v>564</v>
      </c>
      <c r="E6377" s="34">
        <v>1423</v>
      </c>
      <c r="F6377" s="35">
        <v>1.0469999999999999</v>
      </c>
      <c r="G6377" s="34">
        <v>260.89999999999998</v>
      </c>
      <c r="H6377" s="14">
        <f t="shared" si="396"/>
        <v>3887.0995290000001</v>
      </c>
      <c r="I6377" s="11">
        <f t="shared" si="397"/>
        <v>1423</v>
      </c>
      <c r="J6377" s="11">
        <f t="shared" si="398"/>
        <v>1489.8809999999999</v>
      </c>
      <c r="K6377" s="11">
        <f t="shared" si="399"/>
        <v>0</v>
      </c>
    </row>
    <row r="6378" spans="1:11" s="11" customFormat="1">
      <c r="A6378" s="32">
        <v>2018</v>
      </c>
      <c r="B6378" s="32">
        <v>1400</v>
      </c>
      <c r="C6378" s="33" t="s">
        <v>563</v>
      </c>
      <c r="D6378" s="33" t="s">
        <v>564</v>
      </c>
      <c r="E6378" s="34">
        <v>1896</v>
      </c>
      <c r="F6378" s="35">
        <v>1.0469999999999999</v>
      </c>
      <c r="G6378" s="34">
        <v>267.5</v>
      </c>
      <c r="H6378" s="14">
        <f t="shared" si="396"/>
        <v>5310.1745999999994</v>
      </c>
      <c r="I6378" s="11">
        <f t="shared" si="397"/>
        <v>1896</v>
      </c>
      <c r="J6378" s="11">
        <f t="shared" si="398"/>
        <v>1985.1119999999999</v>
      </c>
      <c r="K6378" s="11">
        <f t="shared" si="399"/>
        <v>0</v>
      </c>
    </row>
    <row r="6379" spans="1:11" s="11" customFormat="1">
      <c r="A6379" s="32">
        <v>2018</v>
      </c>
      <c r="B6379" s="32">
        <v>1402</v>
      </c>
      <c r="C6379" s="33" t="s">
        <v>563</v>
      </c>
      <c r="D6379" s="33" t="s">
        <v>564</v>
      </c>
      <c r="E6379" s="34">
        <v>504645</v>
      </c>
      <c r="F6379" s="35">
        <v>1.0109999999999999</v>
      </c>
      <c r="G6379" s="34">
        <v>336.8</v>
      </c>
      <c r="H6379" s="14">
        <f t="shared" si="396"/>
        <v>1718340.44796</v>
      </c>
      <c r="I6379" s="11">
        <f t="shared" si="397"/>
        <v>504645</v>
      </c>
      <c r="J6379" s="11">
        <f t="shared" si="398"/>
        <v>510196.09499999997</v>
      </c>
      <c r="K6379" s="11">
        <f t="shared" si="399"/>
        <v>0</v>
      </c>
    </row>
    <row r="6380" spans="1:11" s="11" customFormat="1">
      <c r="A6380" s="32">
        <v>2018</v>
      </c>
      <c r="B6380" s="32">
        <v>1402</v>
      </c>
      <c r="C6380" s="33" t="s">
        <v>563</v>
      </c>
      <c r="D6380" s="33" t="s">
        <v>564</v>
      </c>
      <c r="E6380" s="34">
        <v>4533</v>
      </c>
      <c r="F6380" s="35">
        <v>1.034</v>
      </c>
      <c r="G6380" s="34">
        <v>287.3</v>
      </c>
      <c r="H6380" s="14">
        <f t="shared" si="396"/>
        <v>13466.101506000003</v>
      </c>
      <c r="I6380" s="11">
        <f t="shared" si="397"/>
        <v>4533</v>
      </c>
      <c r="J6380" s="11">
        <f t="shared" si="398"/>
        <v>4687.1220000000003</v>
      </c>
      <c r="K6380" s="11">
        <f t="shared" si="399"/>
        <v>0</v>
      </c>
    </row>
    <row r="6381" spans="1:11" s="11" customFormat="1">
      <c r="A6381" s="32">
        <v>2018</v>
      </c>
      <c r="B6381" s="32">
        <v>1402</v>
      </c>
      <c r="C6381" s="33" t="s">
        <v>563</v>
      </c>
      <c r="D6381" s="33" t="s">
        <v>564</v>
      </c>
      <c r="E6381" s="34">
        <v>289381</v>
      </c>
      <c r="F6381" s="35">
        <v>1.0269999999999999</v>
      </c>
      <c r="G6381" s="34">
        <v>274.2</v>
      </c>
      <c r="H6381" s="14">
        <f t="shared" si="396"/>
        <v>814906.73495399987</v>
      </c>
      <c r="I6381" s="11">
        <f t="shared" si="397"/>
        <v>289381</v>
      </c>
      <c r="J6381" s="11">
        <f t="shared" si="398"/>
        <v>297194.28699999995</v>
      </c>
      <c r="K6381" s="11">
        <f t="shared" si="399"/>
        <v>0</v>
      </c>
    </row>
    <row r="6382" spans="1:11" s="11" customFormat="1">
      <c r="A6382" s="32">
        <v>2018</v>
      </c>
      <c r="B6382" s="32">
        <v>1403</v>
      </c>
      <c r="C6382" s="33" t="s">
        <v>563</v>
      </c>
      <c r="D6382" s="33" t="s">
        <v>564</v>
      </c>
      <c r="E6382" s="34">
        <v>1049298</v>
      </c>
      <c r="F6382" s="35">
        <v>1.0109999999999999</v>
      </c>
      <c r="G6382" s="34">
        <v>336.8</v>
      </c>
      <c r="H6382" s="14">
        <f t="shared" si="396"/>
        <v>3572910.0563039999</v>
      </c>
      <c r="I6382" s="11">
        <f t="shared" si="397"/>
        <v>1049298</v>
      </c>
      <c r="J6382" s="11">
        <f t="shared" si="398"/>
        <v>1060840.2779999999</v>
      </c>
      <c r="K6382" s="11">
        <f t="shared" si="399"/>
        <v>0</v>
      </c>
    </row>
    <row r="6383" spans="1:11" s="11" customFormat="1">
      <c r="A6383" s="32">
        <v>2018</v>
      </c>
      <c r="B6383" s="32">
        <v>1403</v>
      </c>
      <c r="C6383" s="33" t="s">
        <v>563</v>
      </c>
      <c r="D6383" s="33" t="s">
        <v>564</v>
      </c>
      <c r="E6383" s="34">
        <v>677275</v>
      </c>
      <c r="F6383" s="35">
        <v>1.012</v>
      </c>
      <c r="G6383" s="34">
        <v>279.2</v>
      </c>
      <c r="H6383" s="14">
        <f t="shared" si="396"/>
        <v>1913643.2216</v>
      </c>
      <c r="I6383" s="11">
        <f t="shared" si="397"/>
        <v>677275</v>
      </c>
      <c r="J6383" s="11">
        <f t="shared" si="398"/>
        <v>685402.3</v>
      </c>
      <c r="K6383" s="11">
        <f t="shared" si="399"/>
        <v>0</v>
      </c>
    </row>
    <row r="6384" spans="1:11" s="11" customFormat="1">
      <c r="A6384" s="32">
        <v>2018</v>
      </c>
      <c r="B6384" s="32">
        <v>1403</v>
      </c>
      <c r="C6384" s="33" t="s">
        <v>563</v>
      </c>
      <c r="D6384" s="33" t="s">
        <v>564</v>
      </c>
      <c r="E6384" s="34">
        <v>1981858</v>
      </c>
      <c r="F6384" s="35">
        <v>1.012</v>
      </c>
      <c r="G6384" s="34">
        <v>308.2</v>
      </c>
      <c r="H6384" s="14">
        <f t="shared" si="396"/>
        <v>6181383.3922719993</v>
      </c>
      <c r="I6384" s="11">
        <f t="shared" si="397"/>
        <v>1981858</v>
      </c>
      <c r="J6384" s="11">
        <f t="shared" si="398"/>
        <v>2005640.2960000001</v>
      </c>
      <c r="K6384" s="11">
        <f t="shared" si="399"/>
        <v>0</v>
      </c>
    </row>
    <row r="6385" spans="1:11" s="11" customFormat="1">
      <c r="A6385" s="32">
        <v>2018</v>
      </c>
      <c r="B6385" s="32">
        <v>1403</v>
      </c>
      <c r="C6385" s="33" t="s">
        <v>563</v>
      </c>
      <c r="D6385" s="33" t="s">
        <v>564</v>
      </c>
      <c r="E6385" s="34">
        <v>601694</v>
      </c>
      <c r="F6385" s="35">
        <v>1.0269999999999999</v>
      </c>
      <c r="G6385" s="34">
        <v>274.2</v>
      </c>
      <c r="H6385" s="14">
        <f t="shared" si="396"/>
        <v>1694390.7615959998</v>
      </c>
      <c r="I6385" s="11">
        <f t="shared" si="397"/>
        <v>601694</v>
      </c>
      <c r="J6385" s="11">
        <f t="shared" si="398"/>
        <v>617939.7379999999</v>
      </c>
      <c r="K6385" s="11">
        <f t="shared" si="399"/>
        <v>0</v>
      </c>
    </row>
    <row r="6386" spans="1:11" s="11" customFormat="1">
      <c r="A6386" s="32">
        <v>2018</v>
      </c>
      <c r="B6386" s="32">
        <v>1403</v>
      </c>
      <c r="C6386" s="33" t="s">
        <v>563</v>
      </c>
      <c r="D6386" s="33" t="s">
        <v>564</v>
      </c>
      <c r="E6386" s="34">
        <v>65551</v>
      </c>
      <c r="F6386" s="35">
        <v>1.0329999999999999</v>
      </c>
      <c r="G6386" s="34">
        <v>287.3</v>
      </c>
      <c r="H6386" s="14">
        <f t="shared" si="396"/>
        <v>194542.847759</v>
      </c>
      <c r="I6386" s="11">
        <f t="shared" si="397"/>
        <v>65551</v>
      </c>
      <c r="J6386" s="11">
        <f t="shared" si="398"/>
        <v>67714.18299999999</v>
      </c>
      <c r="K6386" s="11">
        <f t="shared" si="399"/>
        <v>0</v>
      </c>
    </row>
    <row r="6387" spans="1:11" s="11" customFormat="1">
      <c r="A6387" s="32">
        <v>2018</v>
      </c>
      <c r="B6387" s="32">
        <v>1464</v>
      </c>
      <c r="C6387" s="33" t="s">
        <v>563</v>
      </c>
      <c r="D6387" s="33" t="s">
        <v>564</v>
      </c>
      <c r="E6387" s="34">
        <v>57806</v>
      </c>
      <c r="F6387" s="35">
        <v>1.04</v>
      </c>
      <c r="G6387" s="34" t="s">
        <v>364</v>
      </c>
      <c r="H6387" s="14" t="str">
        <f t="shared" si="396"/>
        <v/>
      </c>
      <c r="I6387" s="11" t="str">
        <f t="shared" si="397"/>
        <v/>
      </c>
      <c r="J6387" s="11" t="str">
        <f t="shared" si="398"/>
        <v/>
      </c>
      <c r="K6387" s="11">
        <f t="shared" si="399"/>
        <v>0</v>
      </c>
    </row>
    <row r="6388" spans="1:11" s="11" customFormat="1">
      <c r="A6388" s="32">
        <v>2018</v>
      </c>
      <c r="B6388" s="32">
        <v>1552</v>
      </c>
      <c r="C6388" s="33" t="s">
        <v>563</v>
      </c>
      <c r="D6388" s="33" t="s">
        <v>564</v>
      </c>
      <c r="E6388" s="34">
        <v>1083</v>
      </c>
      <c r="F6388" s="35">
        <v>1.1100000000000001</v>
      </c>
      <c r="G6388" s="34" t="s">
        <v>364</v>
      </c>
      <c r="H6388" s="14" t="str">
        <f t="shared" si="396"/>
        <v/>
      </c>
      <c r="I6388" s="11" t="str">
        <f t="shared" si="397"/>
        <v/>
      </c>
      <c r="J6388" s="11" t="str">
        <f t="shared" si="398"/>
        <v/>
      </c>
      <c r="K6388" s="11">
        <f t="shared" si="399"/>
        <v>0</v>
      </c>
    </row>
    <row r="6389" spans="1:11" s="11" customFormat="1">
      <c r="A6389" s="32">
        <v>2018</v>
      </c>
      <c r="B6389" s="32">
        <v>1554</v>
      </c>
      <c r="C6389" s="33" t="s">
        <v>353</v>
      </c>
      <c r="D6389" s="33" t="s">
        <v>354</v>
      </c>
      <c r="E6389" s="34">
        <v>19107</v>
      </c>
      <c r="F6389" s="35">
        <v>24.9</v>
      </c>
      <c r="G6389" s="34" t="s">
        <v>364</v>
      </c>
      <c r="H6389" s="14" t="str">
        <f t="shared" si="396"/>
        <v/>
      </c>
      <c r="I6389" s="11" t="str">
        <f t="shared" si="397"/>
        <v/>
      </c>
      <c r="J6389" s="11" t="str">
        <f t="shared" si="398"/>
        <v/>
      </c>
      <c r="K6389" s="11">
        <f t="shared" si="399"/>
        <v>0</v>
      </c>
    </row>
    <row r="6390" spans="1:11" s="11" customFormat="1">
      <c r="A6390" s="32">
        <v>2018</v>
      </c>
      <c r="B6390" s="32">
        <v>1554</v>
      </c>
      <c r="C6390" s="33" t="s">
        <v>563</v>
      </c>
      <c r="D6390" s="33" t="s">
        <v>564</v>
      </c>
      <c r="E6390" s="34">
        <v>62040</v>
      </c>
      <c r="F6390" s="35">
        <v>1.115</v>
      </c>
      <c r="G6390" s="34" t="s">
        <v>364</v>
      </c>
      <c r="H6390" s="14" t="str">
        <f t="shared" si="396"/>
        <v/>
      </c>
      <c r="I6390" s="11" t="str">
        <f t="shared" si="397"/>
        <v/>
      </c>
      <c r="J6390" s="11" t="str">
        <f t="shared" si="398"/>
        <v/>
      </c>
      <c r="K6390" s="11">
        <f t="shared" si="399"/>
        <v>0</v>
      </c>
    </row>
    <row r="6391" spans="1:11" s="11" customFormat="1">
      <c r="A6391" s="32">
        <v>2018</v>
      </c>
      <c r="B6391" s="32">
        <v>1556</v>
      </c>
      <c r="C6391" s="33" t="s">
        <v>565</v>
      </c>
      <c r="D6391" s="33" t="s">
        <v>566</v>
      </c>
      <c r="E6391" s="34">
        <v>17443</v>
      </c>
      <c r="F6391" s="35">
        <v>5.81</v>
      </c>
      <c r="G6391" s="34" t="s">
        <v>364</v>
      </c>
      <c r="H6391" s="14" t="str">
        <f t="shared" si="396"/>
        <v/>
      </c>
      <c r="I6391" s="11" t="str">
        <f t="shared" si="397"/>
        <v/>
      </c>
      <c r="J6391" s="11" t="str">
        <f t="shared" si="398"/>
        <v/>
      </c>
      <c r="K6391" s="11">
        <f t="shared" si="399"/>
        <v>0</v>
      </c>
    </row>
    <row r="6392" spans="1:11" s="11" customFormat="1">
      <c r="A6392" s="32">
        <v>2018</v>
      </c>
      <c r="B6392" s="32">
        <v>1556</v>
      </c>
      <c r="C6392" s="33" t="s">
        <v>563</v>
      </c>
      <c r="D6392" s="33" t="s">
        <v>564</v>
      </c>
      <c r="E6392" s="34">
        <v>167400</v>
      </c>
      <c r="F6392" s="35">
        <v>1.115</v>
      </c>
      <c r="G6392" s="34" t="s">
        <v>364</v>
      </c>
      <c r="H6392" s="14" t="str">
        <f t="shared" si="396"/>
        <v/>
      </c>
      <c r="I6392" s="11" t="str">
        <f t="shared" si="397"/>
        <v/>
      </c>
      <c r="J6392" s="11" t="str">
        <f t="shared" si="398"/>
        <v/>
      </c>
      <c r="K6392" s="11">
        <f t="shared" si="399"/>
        <v>0</v>
      </c>
    </row>
    <row r="6393" spans="1:11" s="11" customFormat="1">
      <c r="A6393" s="32">
        <v>2018</v>
      </c>
      <c r="B6393" s="32">
        <v>1571</v>
      </c>
      <c r="C6393" s="33" t="s">
        <v>565</v>
      </c>
      <c r="D6393" s="33" t="s">
        <v>566</v>
      </c>
      <c r="E6393" s="34">
        <v>14399</v>
      </c>
      <c r="F6393" s="35">
        <v>5.8</v>
      </c>
      <c r="G6393" s="34" t="s">
        <v>364</v>
      </c>
      <c r="H6393" s="14" t="str">
        <f t="shared" si="396"/>
        <v/>
      </c>
      <c r="I6393" s="11" t="str">
        <f t="shared" si="397"/>
        <v/>
      </c>
      <c r="J6393" s="11" t="str">
        <f t="shared" si="398"/>
        <v/>
      </c>
      <c r="K6393" s="11">
        <f t="shared" si="399"/>
        <v>0</v>
      </c>
    </row>
    <row r="6394" spans="1:11" s="11" customFormat="1">
      <c r="A6394" s="32">
        <v>2018</v>
      </c>
      <c r="B6394" s="32">
        <v>1571</v>
      </c>
      <c r="C6394" s="33" t="s">
        <v>563</v>
      </c>
      <c r="D6394" s="33" t="s">
        <v>564</v>
      </c>
      <c r="E6394" s="34">
        <v>179010</v>
      </c>
      <c r="F6394" s="35">
        <v>1.03</v>
      </c>
      <c r="G6394" s="34" t="s">
        <v>364</v>
      </c>
      <c r="H6394" s="14" t="str">
        <f t="shared" si="396"/>
        <v/>
      </c>
      <c r="I6394" s="11" t="str">
        <f t="shared" si="397"/>
        <v/>
      </c>
      <c r="J6394" s="11" t="str">
        <f t="shared" si="398"/>
        <v/>
      </c>
      <c r="K6394" s="11">
        <f t="shared" si="399"/>
        <v>0</v>
      </c>
    </row>
    <row r="6395" spans="1:11" s="11" customFormat="1">
      <c r="A6395" s="32">
        <v>2018</v>
      </c>
      <c r="B6395" s="32">
        <v>1573</v>
      </c>
      <c r="C6395" s="33" t="s">
        <v>353</v>
      </c>
      <c r="D6395" s="33" t="s">
        <v>354</v>
      </c>
      <c r="E6395" s="34">
        <v>27768</v>
      </c>
      <c r="F6395" s="35">
        <v>25.77</v>
      </c>
      <c r="G6395" s="34" t="s">
        <v>364</v>
      </c>
      <c r="H6395" s="14" t="str">
        <f t="shared" si="396"/>
        <v/>
      </c>
      <c r="I6395" s="11" t="str">
        <f t="shared" si="397"/>
        <v/>
      </c>
      <c r="J6395" s="11" t="str">
        <f t="shared" si="398"/>
        <v/>
      </c>
      <c r="K6395" s="11">
        <f t="shared" si="399"/>
        <v>0</v>
      </c>
    </row>
    <row r="6396" spans="1:11" s="11" customFormat="1">
      <c r="A6396" s="32">
        <v>2018</v>
      </c>
      <c r="B6396" s="32">
        <v>1573</v>
      </c>
      <c r="C6396" s="33" t="s">
        <v>353</v>
      </c>
      <c r="D6396" s="33" t="s">
        <v>354</v>
      </c>
      <c r="E6396" s="34">
        <v>17839</v>
      </c>
      <c r="F6396" s="35">
        <v>25.61</v>
      </c>
      <c r="G6396" s="34" t="s">
        <v>364</v>
      </c>
      <c r="H6396" s="14" t="str">
        <f t="shared" si="396"/>
        <v/>
      </c>
      <c r="I6396" s="11" t="str">
        <f t="shared" si="397"/>
        <v/>
      </c>
      <c r="J6396" s="11" t="str">
        <f t="shared" si="398"/>
        <v/>
      </c>
      <c r="K6396" s="11">
        <f t="shared" si="399"/>
        <v>0</v>
      </c>
    </row>
    <row r="6397" spans="1:11" s="11" customFormat="1">
      <c r="A6397" s="32">
        <v>2018</v>
      </c>
      <c r="B6397" s="32">
        <v>1588</v>
      </c>
      <c r="C6397" s="33" t="s">
        <v>563</v>
      </c>
      <c r="D6397" s="33" t="s">
        <v>564</v>
      </c>
      <c r="E6397" s="34">
        <v>4493534</v>
      </c>
      <c r="F6397" s="35">
        <v>1.0569999999999999</v>
      </c>
      <c r="G6397" s="34" t="s">
        <v>364</v>
      </c>
      <c r="H6397" s="14" t="str">
        <f t="shared" si="396"/>
        <v/>
      </c>
      <c r="I6397" s="11" t="str">
        <f t="shared" si="397"/>
        <v/>
      </c>
      <c r="J6397" s="11" t="str">
        <f t="shared" si="398"/>
        <v/>
      </c>
      <c r="K6397" s="11">
        <f t="shared" si="399"/>
        <v>0</v>
      </c>
    </row>
    <row r="6398" spans="1:11" s="11" customFormat="1">
      <c r="A6398" s="32">
        <v>2018</v>
      </c>
      <c r="B6398" s="32">
        <v>1588</v>
      </c>
      <c r="C6398" s="33" t="s">
        <v>563</v>
      </c>
      <c r="D6398" s="33" t="s">
        <v>564</v>
      </c>
      <c r="E6398" s="34">
        <v>6276</v>
      </c>
      <c r="F6398" s="35">
        <v>1.0389999999999999</v>
      </c>
      <c r="G6398" s="34" t="s">
        <v>364</v>
      </c>
      <c r="H6398" s="14" t="str">
        <f t="shared" si="396"/>
        <v/>
      </c>
      <c r="I6398" s="11" t="str">
        <f t="shared" si="397"/>
        <v/>
      </c>
      <c r="J6398" s="11" t="str">
        <f t="shared" si="398"/>
        <v/>
      </c>
      <c r="K6398" s="11">
        <f t="shared" si="399"/>
        <v>0</v>
      </c>
    </row>
    <row r="6399" spans="1:11" s="11" customFormat="1">
      <c r="A6399" s="32">
        <v>2018</v>
      </c>
      <c r="B6399" s="32">
        <v>1595</v>
      </c>
      <c r="C6399" s="33" t="s">
        <v>563</v>
      </c>
      <c r="D6399" s="33" t="s">
        <v>564</v>
      </c>
      <c r="E6399" s="34">
        <v>1183592</v>
      </c>
      <c r="F6399" s="35">
        <v>1.0269999999999999</v>
      </c>
      <c r="G6399" s="34" t="s">
        <v>364</v>
      </c>
      <c r="H6399" s="14" t="str">
        <f t="shared" si="396"/>
        <v/>
      </c>
      <c r="I6399" s="11" t="str">
        <f t="shared" si="397"/>
        <v/>
      </c>
      <c r="J6399" s="11" t="str">
        <f t="shared" si="398"/>
        <v/>
      </c>
      <c r="K6399" s="11">
        <f t="shared" si="399"/>
        <v>0</v>
      </c>
    </row>
    <row r="6400" spans="1:11" s="11" customFormat="1">
      <c r="A6400" s="32">
        <v>2018</v>
      </c>
      <c r="B6400" s="32">
        <v>1642</v>
      </c>
      <c r="C6400" s="33" t="s">
        <v>565</v>
      </c>
      <c r="D6400" s="33" t="s">
        <v>566</v>
      </c>
      <c r="E6400" s="34">
        <v>11</v>
      </c>
      <c r="F6400" s="35">
        <v>5.6</v>
      </c>
      <c r="G6400" s="34" t="s">
        <v>364</v>
      </c>
      <c r="H6400" s="14" t="str">
        <f t="shared" si="396"/>
        <v/>
      </c>
      <c r="I6400" s="11" t="str">
        <f t="shared" si="397"/>
        <v/>
      </c>
      <c r="J6400" s="11" t="str">
        <f t="shared" si="398"/>
        <v/>
      </c>
      <c r="K6400" s="11">
        <f t="shared" si="399"/>
        <v>0</v>
      </c>
    </row>
    <row r="6401" spans="1:11" s="11" customFormat="1">
      <c r="A6401" s="32">
        <v>2018</v>
      </c>
      <c r="B6401" s="32">
        <v>1642</v>
      </c>
      <c r="C6401" s="33" t="s">
        <v>563</v>
      </c>
      <c r="D6401" s="33" t="s">
        <v>564</v>
      </c>
      <c r="E6401" s="34">
        <v>12040</v>
      </c>
      <c r="F6401" s="35">
        <v>1.032</v>
      </c>
      <c r="G6401" s="34" t="s">
        <v>364</v>
      </c>
      <c r="H6401" s="14" t="str">
        <f t="shared" si="396"/>
        <v/>
      </c>
      <c r="I6401" s="11" t="str">
        <f t="shared" si="397"/>
        <v/>
      </c>
      <c r="J6401" s="11" t="str">
        <f t="shared" si="398"/>
        <v/>
      </c>
      <c r="K6401" s="11">
        <f t="shared" si="399"/>
        <v>0</v>
      </c>
    </row>
    <row r="6402" spans="1:11" s="11" customFormat="1">
      <c r="A6402" s="32">
        <v>2018</v>
      </c>
      <c r="B6402" s="32">
        <v>1660</v>
      </c>
      <c r="C6402" s="33" t="s">
        <v>565</v>
      </c>
      <c r="D6402" s="33" t="s">
        <v>566</v>
      </c>
      <c r="E6402" s="34">
        <v>34</v>
      </c>
      <c r="F6402" s="35">
        <v>5.8</v>
      </c>
      <c r="G6402" s="34">
        <v>1739.9</v>
      </c>
      <c r="H6402" s="14">
        <f t="shared" si="396"/>
        <v>3431.0828000000001</v>
      </c>
      <c r="I6402" s="11">
        <f t="shared" si="397"/>
        <v>34</v>
      </c>
      <c r="J6402" s="11">
        <f t="shared" si="398"/>
        <v>197.2</v>
      </c>
      <c r="K6402" s="11">
        <f t="shared" si="399"/>
        <v>0</v>
      </c>
    </row>
    <row r="6403" spans="1:11" s="11" customFormat="1">
      <c r="A6403" s="32">
        <v>2018</v>
      </c>
      <c r="B6403" s="32">
        <v>1660</v>
      </c>
      <c r="C6403" s="33" t="s">
        <v>563</v>
      </c>
      <c r="D6403" s="33" t="s">
        <v>564</v>
      </c>
      <c r="E6403" s="34">
        <v>26909</v>
      </c>
      <c r="F6403" s="35">
        <v>1.0349999999999999</v>
      </c>
      <c r="G6403" s="34">
        <v>463.7</v>
      </c>
      <c r="H6403" s="14">
        <f t="shared" si="396"/>
        <v>129144.22915499998</v>
      </c>
      <c r="I6403" s="11">
        <f t="shared" si="397"/>
        <v>26909</v>
      </c>
      <c r="J6403" s="11">
        <f t="shared" si="398"/>
        <v>27850.814999999999</v>
      </c>
      <c r="K6403" s="11">
        <f t="shared" si="399"/>
        <v>0</v>
      </c>
    </row>
    <row r="6404" spans="1:11" s="11" customFormat="1">
      <c r="A6404" s="32">
        <v>2018</v>
      </c>
      <c r="B6404" s="32">
        <v>1702</v>
      </c>
      <c r="C6404" s="33" t="s">
        <v>363</v>
      </c>
      <c r="D6404" s="33" t="s">
        <v>354</v>
      </c>
      <c r="E6404" s="34">
        <v>15951</v>
      </c>
      <c r="F6404" s="35">
        <v>17.667999999999999</v>
      </c>
      <c r="G6404" s="34">
        <v>226.2</v>
      </c>
      <c r="H6404" s="14">
        <f t="shared" si="396"/>
        <v>637481.97021599999</v>
      </c>
      <c r="I6404" s="11">
        <f t="shared" si="397"/>
        <v>15951</v>
      </c>
      <c r="J6404" s="11">
        <f t="shared" si="398"/>
        <v>281822.26799999998</v>
      </c>
      <c r="K6404" s="11">
        <f t="shared" si="399"/>
        <v>0</v>
      </c>
    </row>
    <row r="6405" spans="1:11" s="11" customFormat="1">
      <c r="A6405" s="32">
        <v>2018</v>
      </c>
      <c r="B6405" s="32">
        <v>1702</v>
      </c>
      <c r="C6405" s="33" t="s">
        <v>363</v>
      </c>
      <c r="D6405" s="33" t="s">
        <v>354</v>
      </c>
      <c r="E6405" s="34">
        <v>47603</v>
      </c>
      <c r="F6405" s="35">
        <v>18.016999999999999</v>
      </c>
      <c r="G6405" s="34">
        <v>222.8</v>
      </c>
      <c r="H6405" s="14">
        <f t="shared" si="396"/>
        <v>1910873.7232280001</v>
      </c>
      <c r="I6405" s="11">
        <f t="shared" si="397"/>
        <v>47603</v>
      </c>
      <c r="J6405" s="11">
        <f t="shared" si="398"/>
        <v>857663.25099999993</v>
      </c>
      <c r="K6405" s="11">
        <f t="shared" si="399"/>
        <v>0</v>
      </c>
    </row>
    <row r="6406" spans="1:11" s="11" customFormat="1">
      <c r="A6406" s="32">
        <v>2018</v>
      </c>
      <c r="B6406" s="32">
        <v>1702</v>
      </c>
      <c r="C6406" s="33" t="s">
        <v>363</v>
      </c>
      <c r="D6406" s="33" t="s">
        <v>354</v>
      </c>
      <c r="E6406" s="34">
        <v>63452</v>
      </c>
      <c r="F6406" s="35">
        <v>17.594999999999999</v>
      </c>
      <c r="G6406" s="34">
        <v>234.2</v>
      </c>
      <c r="H6406" s="14">
        <f t="shared" ref="H6406:H6469" si="400">IF(I6406="","",G6406/100*F6406*E6406)</f>
        <v>2614697.6554800002</v>
      </c>
      <c r="I6406" s="11">
        <f t="shared" ref="I6406:I6469" si="401">IF(OR(G6406=".",F6406=".",E6406="."),"",E6406)</f>
        <v>63452</v>
      </c>
      <c r="J6406" s="11">
        <f t="shared" ref="J6406:J6469" si="402">IF(I6406="","",F6406*I6406)</f>
        <v>1116437.94</v>
      </c>
      <c r="K6406" s="11">
        <f t="shared" ref="K6406:K6469" si="403">IF(C6406="LIG",1,0)</f>
        <v>0</v>
      </c>
    </row>
    <row r="6407" spans="1:11" s="11" customFormat="1">
      <c r="A6407" s="32">
        <v>2018</v>
      </c>
      <c r="B6407" s="32">
        <v>1702</v>
      </c>
      <c r="C6407" s="33" t="s">
        <v>563</v>
      </c>
      <c r="D6407" s="33" t="s">
        <v>564</v>
      </c>
      <c r="E6407" s="34">
        <v>3247</v>
      </c>
      <c r="F6407" s="35">
        <v>1.115</v>
      </c>
      <c r="G6407" s="34">
        <v>9773.7999999999993</v>
      </c>
      <c r="H6407" s="14">
        <f t="shared" si="400"/>
        <v>353851.14389000001</v>
      </c>
      <c r="I6407" s="11">
        <f t="shared" si="401"/>
        <v>3247</v>
      </c>
      <c r="J6407" s="11">
        <f t="shared" si="402"/>
        <v>3620.4049999999997</v>
      </c>
      <c r="K6407" s="11">
        <f t="shared" si="403"/>
        <v>0</v>
      </c>
    </row>
    <row r="6408" spans="1:11" s="11" customFormat="1">
      <c r="A6408" s="32">
        <v>2018</v>
      </c>
      <c r="B6408" s="32">
        <v>1710</v>
      </c>
      <c r="C6408" s="33" t="s">
        <v>363</v>
      </c>
      <c r="D6408" s="33" t="s">
        <v>354</v>
      </c>
      <c r="E6408" s="34">
        <v>63450</v>
      </c>
      <c r="F6408" s="35">
        <v>18.018999999999998</v>
      </c>
      <c r="G6408" s="34">
        <v>243.7</v>
      </c>
      <c r="H6408" s="14">
        <f t="shared" si="400"/>
        <v>2786235.6253499999</v>
      </c>
      <c r="I6408" s="11">
        <f t="shared" si="401"/>
        <v>63450</v>
      </c>
      <c r="J6408" s="11">
        <f t="shared" si="402"/>
        <v>1143305.5499999998</v>
      </c>
      <c r="K6408" s="11">
        <f t="shared" si="403"/>
        <v>0</v>
      </c>
    </row>
    <row r="6409" spans="1:11" s="11" customFormat="1">
      <c r="A6409" s="32">
        <v>2018</v>
      </c>
      <c r="B6409" s="32">
        <v>1710</v>
      </c>
      <c r="C6409" s="33" t="s">
        <v>363</v>
      </c>
      <c r="D6409" s="33" t="s">
        <v>354</v>
      </c>
      <c r="E6409" s="34">
        <v>15959</v>
      </c>
      <c r="F6409" s="35">
        <v>17.704000000000001</v>
      </c>
      <c r="G6409" s="34">
        <v>247.4</v>
      </c>
      <c r="H6409" s="14">
        <f t="shared" si="400"/>
        <v>698999.34846400004</v>
      </c>
      <c r="I6409" s="11">
        <f t="shared" si="401"/>
        <v>15959</v>
      </c>
      <c r="J6409" s="11">
        <f t="shared" si="402"/>
        <v>282538.136</v>
      </c>
      <c r="K6409" s="11">
        <f t="shared" si="403"/>
        <v>0</v>
      </c>
    </row>
    <row r="6410" spans="1:11" s="11" customFormat="1">
      <c r="A6410" s="32">
        <v>2018</v>
      </c>
      <c r="B6410" s="32">
        <v>1710</v>
      </c>
      <c r="C6410" s="33" t="s">
        <v>363</v>
      </c>
      <c r="D6410" s="33" t="s">
        <v>354</v>
      </c>
      <c r="E6410" s="34">
        <v>31927</v>
      </c>
      <c r="F6410" s="35">
        <v>18.091000000000001</v>
      </c>
      <c r="G6410" s="34">
        <v>247.5</v>
      </c>
      <c r="H6410" s="14">
        <f t="shared" si="400"/>
        <v>1429538.6085750002</v>
      </c>
      <c r="I6410" s="11">
        <f t="shared" si="401"/>
        <v>31927</v>
      </c>
      <c r="J6410" s="11">
        <f t="shared" si="402"/>
        <v>577591.35700000008</v>
      </c>
      <c r="K6410" s="11">
        <f t="shared" si="403"/>
        <v>0</v>
      </c>
    </row>
    <row r="6411" spans="1:11" s="11" customFormat="1">
      <c r="A6411" s="32">
        <v>2018</v>
      </c>
      <c r="B6411" s="32">
        <v>1710</v>
      </c>
      <c r="C6411" s="33" t="s">
        <v>363</v>
      </c>
      <c r="D6411" s="33" t="s">
        <v>354</v>
      </c>
      <c r="E6411" s="34">
        <v>79345</v>
      </c>
      <c r="F6411" s="35">
        <v>17.617999999999999</v>
      </c>
      <c r="G6411" s="34">
        <v>253.2</v>
      </c>
      <c r="H6411" s="14">
        <f t="shared" si="400"/>
        <v>3539483.3317200001</v>
      </c>
      <c r="I6411" s="11">
        <f t="shared" si="401"/>
        <v>79345</v>
      </c>
      <c r="J6411" s="11">
        <f t="shared" si="402"/>
        <v>1397900.21</v>
      </c>
      <c r="K6411" s="11">
        <f t="shared" si="403"/>
        <v>0</v>
      </c>
    </row>
    <row r="6412" spans="1:11" s="11" customFormat="1">
      <c r="A6412" s="32">
        <v>2018</v>
      </c>
      <c r="B6412" s="32">
        <v>1710</v>
      </c>
      <c r="C6412" s="33" t="s">
        <v>363</v>
      </c>
      <c r="D6412" s="33" t="s">
        <v>354</v>
      </c>
      <c r="E6412" s="34">
        <v>47560</v>
      </c>
      <c r="F6412" s="35">
        <v>18.056000000000001</v>
      </c>
      <c r="G6412" s="34">
        <v>244.7</v>
      </c>
      <c r="H6412" s="14">
        <f t="shared" si="400"/>
        <v>2101345.0019200002</v>
      </c>
      <c r="I6412" s="11">
        <f t="shared" si="401"/>
        <v>47560</v>
      </c>
      <c r="J6412" s="11">
        <f t="shared" si="402"/>
        <v>858743.3600000001</v>
      </c>
      <c r="K6412" s="11">
        <f t="shared" si="403"/>
        <v>0</v>
      </c>
    </row>
    <row r="6413" spans="1:11" s="11" customFormat="1">
      <c r="A6413" s="32">
        <v>2018</v>
      </c>
      <c r="B6413" s="32">
        <v>1710</v>
      </c>
      <c r="C6413" s="33" t="s">
        <v>565</v>
      </c>
      <c r="D6413" s="33" t="s">
        <v>566</v>
      </c>
      <c r="E6413" s="34">
        <v>1786</v>
      </c>
      <c r="F6413" s="35">
        <v>5.7960000000000003</v>
      </c>
      <c r="G6413" s="34">
        <v>1490.9</v>
      </c>
      <c r="H6413" s="14">
        <f t="shared" si="400"/>
        <v>154332.83930399999</v>
      </c>
      <c r="I6413" s="11">
        <f t="shared" si="401"/>
        <v>1786</v>
      </c>
      <c r="J6413" s="11">
        <f t="shared" si="402"/>
        <v>10351.656000000001</v>
      </c>
      <c r="K6413" s="11">
        <f t="shared" si="403"/>
        <v>0</v>
      </c>
    </row>
    <row r="6414" spans="1:11" s="11" customFormat="1">
      <c r="A6414" s="32">
        <v>2018</v>
      </c>
      <c r="B6414" s="32">
        <v>1733</v>
      </c>
      <c r="C6414" s="33" t="s">
        <v>568</v>
      </c>
      <c r="D6414" s="33" t="s">
        <v>569</v>
      </c>
      <c r="E6414" s="34">
        <v>38044</v>
      </c>
      <c r="F6414" s="35">
        <v>26.86</v>
      </c>
      <c r="G6414" s="34">
        <v>158.19999999999999</v>
      </c>
      <c r="H6414" s="14">
        <f t="shared" si="400"/>
        <v>1616585.4308799997</v>
      </c>
      <c r="I6414" s="11">
        <f t="shared" si="401"/>
        <v>38044</v>
      </c>
      <c r="J6414" s="11">
        <f t="shared" si="402"/>
        <v>1021861.84</v>
      </c>
      <c r="K6414" s="11">
        <f t="shared" si="403"/>
        <v>0</v>
      </c>
    </row>
    <row r="6415" spans="1:11" s="11" customFormat="1">
      <c r="A6415" s="32">
        <v>2018</v>
      </c>
      <c r="B6415" s="32">
        <v>1733</v>
      </c>
      <c r="C6415" s="33" t="s">
        <v>568</v>
      </c>
      <c r="D6415" s="33" t="s">
        <v>569</v>
      </c>
      <c r="E6415" s="34">
        <v>23820</v>
      </c>
      <c r="F6415" s="35">
        <v>27.521999999999998</v>
      </c>
      <c r="G6415" s="34">
        <v>154.4</v>
      </c>
      <c r="H6415" s="14">
        <f t="shared" si="400"/>
        <v>1012206.3177599999</v>
      </c>
      <c r="I6415" s="11">
        <f t="shared" si="401"/>
        <v>23820</v>
      </c>
      <c r="J6415" s="11">
        <f t="shared" si="402"/>
        <v>655574.03999999992</v>
      </c>
      <c r="K6415" s="11">
        <f t="shared" si="403"/>
        <v>0</v>
      </c>
    </row>
    <row r="6416" spans="1:11" s="11" customFormat="1">
      <c r="A6416" s="32">
        <v>2018</v>
      </c>
      <c r="B6416" s="32">
        <v>1733</v>
      </c>
      <c r="C6416" s="33" t="s">
        <v>353</v>
      </c>
      <c r="D6416" s="33" t="s">
        <v>354</v>
      </c>
      <c r="E6416" s="34">
        <v>77882</v>
      </c>
      <c r="F6416" s="35">
        <v>25.87</v>
      </c>
      <c r="G6416" s="34">
        <v>209.8</v>
      </c>
      <c r="H6416" s="14">
        <f t="shared" si="400"/>
        <v>4227065.7993200012</v>
      </c>
      <c r="I6416" s="11">
        <f t="shared" si="401"/>
        <v>77882</v>
      </c>
      <c r="J6416" s="11">
        <f t="shared" si="402"/>
        <v>2014807.34</v>
      </c>
      <c r="K6416" s="11">
        <f t="shared" si="403"/>
        <v>0</v>
      </c>
    </row>
    <row r="6417" spans="1:11" s="11" customFormat="1">
      <c r="A6417" s="32">
        <v>2018</v>
      </c>
      <c r="B6417" s="32">
        <v>1733</v>
      </c>
      <c r="C6417" s="33" t="s">
        <v>363</v>
      </c>
      <c r="D6417" s="33" t="s">
        <v>354</v>
      </c>
      <c r="E6417" s="34">
        <v>31616</v>
      </c>
      <c r="F6417" s="35">
        <v>18.036000000000001</v>
      </c>
      <c r="G6417" s="34">
        <v>192.9</v>
      </c>
      <c r="H6417" s="14">
        <f t="shared" si="400"/>
        <v>1099966.2935040002</v>
      </c>
      <c r="I6417" s="11">
        <f t="shared" si="401"/>
        <v>31616</v>
      </c>
      <c r="J6417" s="11">
        <f t="shared" si="402"/>
        <v>570226.17600000009</v>
      </c>
      <c r="K6417" s="11">
        <f t="shared" si="403"/>
        <v>0</v>
      </c>
    </row>
    <row r="6418" spans="1:11" s="11" customFormat="1">
      <c r="A6418" s="32">
        <v>2018</v>
      </c>
      <c r="B6418" s="32">
        <v>1733</v>
      </c>
      <c r="C6418" s="33" t="s">
        <v>363</v>
      </c>
      <c r="D6418" s="33" t="s">
        <v>354</v>
      </c>
      <c r="E6418" s="34">
        <v>186686</v>
      </c>
      <c r="F6418" s="35">
        <v>17.954999999999998</v>
      </c>
      <c r="G6418" s="34">
        <v>195.4</v>
      </c>
      <c r="H6418" s="14">
        <f t="shared" si="400"/>
        <v>6549704.692019999</v>
      </c>
      <c r="I6418" s="11">
        <f t="shared" si="401"/>
        <v>186686</v>
      </c>
      <c r="J6418" s="11">
        <f t="shared" si="402"/>
        <v>3351947.13</v>
      </c>
      <c r="K6418" s="11">
        <f t="shared" si="403"/>
        <v>0</v>
      </c>
    </row>
    <row r="6419" spans="1:11" s="11" customFormat="1">
      <c r="A6419" s="32">
        <v>2018</v>
      </c>
      <c r="B6419" s="32">
        <v>1733</v>
      </c>
      <c r="C6419" s="33" t="s">
        <v>363</v>
      </c>
      <c r="D6419" s="33" t="s">
        <v>354</v>
      </c>
      <c r="E6419" s="34">
        <v>94055</v>
      </c>
      <c r="F6419" s="35">
        <v>17.643000000000001</v>
      </c>
      <c r="G6419" s="34">
        <v>197.9</v>
      </c>
      <c r="H6419" s="14">
        <f t="shared" si="400"/>
        <v>3283977.0703350003</v>
      </c>
      <c r="I6419" s="11">
        <f t="shared" si="401"/>
        <v>94055</v>
      </c>
      <c r="J6419" s="11">
        <f t="shared" si="402"/>
        <v>1659412.365</v>
      </c>
      <c r="K6419" s="11">
        <f t="shared" si="403"/>
        <v>0</v>
      </c>
    </row>
    <row r="6420" spans="1:11" s="11" customFormat="1">
      <c r="A6420" s="32">
        <v>2018</v>
      </c>
      <c r="B6420" s="32">
        <v>1733</v>
      </c>
      <c r="C6420" s="33" t="s">
        <v>363</v>
      </c>
      <c r="D6420" s="33" t="s">
        <v>354</v>
      </c>
      <c r="E6420" s="34">
        <v>78450</v>
      </c>
      <c r="F6420" s="35">
        <v>17.86</v>
      </c>
      <c r="G6420" s="34">
        <v>196.4</v>
      </c>
      <c r="H6420" s="14">
        <f t="shared" si="400"/>
        <v>2751793.7879999997</v>
      </c>
      <c r="I6420" s="11">
        <f t="shared" si="401"/>
        <v>78450</v>
      </c>
      <c r="J6420" s="11">
        <f t="shared" si="402"/>
        <v>1401117</v>
      </c>
      <c r="K6420" s="11">
        <f t="shared" si="403"/>
        <v>0</v>
      </c>
    </row>
    <row r="6421" spans="1:11" s="11" customFormat="1">
      <c r="A6421" s="32">
        <v>2018</v>
      </c>
      <c r="B6421" s="32">
        <v>1733</v>
      </c>
      <c r="C6421" s="33" t="s">
        <v>363</v>
      </c>
      <c r="D6421" s="33" t="s">
        <v>354</v>
      </c>
      <c r="E6421" s="34">
        <v>47313</v>
      </c>
      <c r="F6421" s="35">
        <v>17.433</v>
      </c>
      <c r="G6421" s="34">
        <v>200.4</v>
      </c>
      <c r="H6421" s="14">
        <f t="shared" si="400"/>
        <v>1652914.2881160001</v>
      </c>
      <c r="I6421" s="11">
        <f t="shared" si="401"/>
        <v>47313</v>
      </c>
      <c r="J6421" s="11">
        <f t="shared" si="402"/>
        <v>824807.52899999998</v>
      </c>
      <c r="K6421" s="11">
        <f t="shared" si="403"/>
        <v>0</v>
      </c>
    </row>
    <row r="6422" spans="1:11" s="11" customFormat="1">
      <c r="A6422" s="32">
        <v>2018</v>
      </c>
      <c r="B6422" s="32">
        <v>1733</v>
      </c>
      <c r="C6422" s="33" t="s">
        <v>363</v>
      </c>
      <c r="D6422" s="33" t="s">
        <v>354</v>
      </c>
      <c r="E6422" s="34">
        <v>47227</v>
      </c>
      <c r="F6422" s="35">
        <v>17.949000000000002</v>
      </c>
      <c r="G6422" s="34">
        <v>195.6</v>
      </c>
      <c r="H6422" s="14">
        <f t="shared" si="400"/>
        <v>1658057.039388</v>
      </c>
      <c r="I6422" s="11">
        <f t="shared" si="401"/>
        <v>47227</v>
      </c>
      <c r="J6422" s="11">
        <f t="shared" si="402"/>
        <v>847677.42300000007</v>
      </c>
      <c r="K6422" s="11">
        <f t="shared" si="403"/>
        <v>0</v>
      </c>
    </row>
    <row r="6423" spans="1:11" s="11" customFormat="1">
      <c r="A6423" s="32">
        <v>2018</v>
      </c>
      <c r="B6423" s="32">
        <v>1733</v>
      </c>
      <c r="C6423" s="33" t="s">
        <v>363</v>
      </c>
      <c r="D6423" s="33" t="s">
        <v>354</v>
      </c>
      <c r="E6423" s="34">
        <v>15900</v>
      </c>
      <c r="F6423" s="35">
        <v>17.559999999999999</v>
      </c>
      <c r="G6423" s="34">
        <v>197.5</v>
      </c>
      <c r="H6423" s="14">
        <f t="shared" si="400"/>
        <v>551427.89999999991</v>
      </c>
      <c r="I6423" s="11">
        <f t="shared" si="401"/>
        <v>15900</v>
      </c>
      <c r="J6423" s="11">
        <f t="shared" si="402"/>
        <v>279204</v>
      </c>
      <c r="K6423" s="11">
        <f t="shared" si="403"/>
        <v>0</v>
      </c>
    </row>
    <row r="6424" spans="1:11" s="11" customFormat="1">
      <c r="A6424" s="32">
        <v>2018</v>
      </c>
      <c r="B6424" s="32">
        <v>1733</v>
      </c>
      <c r="C6424" s="33" t="s">
        <v>565</v>
      </c>
      <c r="D6424" s="33" t="s">
        <v>566</v>
      </c>
      <c r="E6424" s="34">
        <v>2302</v>
      </c>
      <c r="F6424" s="35">
        <v>5.8</v>
      </c>
      <c r="G6424" s="34">
        <v>1365.4</v>
      </c>
      <c r="H6424" s="14">
        <f t="shared" si="400"/>
        <v>182302.7464</v>
      </c>
      <c r="I6424" s="11">
        <f t="shared" si="401"/>
        <v>2302</v>
      </c>
      <c r="J6424" s="11">
        <f t="shared" si="402"/>
        <v>13351.6</v>
      </c>
      <c r="K6424" s="11">
        <f t="shared" si="403"/>
        <v>0</v>
      </c>
    </row>
    <row r="6425" spans="1:11" s="11" customFormat="1">
      <c r="A6425" s="32">
        <v>2018</v>
      </c>
      <c r="B6425" s="32">
        <v>1740</v>
      </c>
      <c r="C6425" s="33" t="s">
        <v>363</v>
      </c>
      <c r="D6425" s="33" t="s">
        <v>354</v>
      </c>
      <c r="E6425" s="34">
        <v>15791</v>
      </c>
      <c r="F6425" s="35">
        <v>18</v>
      </c>
      <c r="G6425" s="34">
        <v>199.2</v>
      </c>
      <c r="H6425" s="14">
        <f t="shared" si="400"/>
        <v>566202.09600000002</v>
      </c>
      <c r="I6425" s="11">
        <f t="shared" si="401"/>
        <v>15791</v>
      </c>
      <c r="J6425" s="11">
        <f t="shared" si="402"/>
        <v>284238</v>
      </c>
      <c r="K6425" s="11">
        <f t="shared" si="403"/>
        <v>0</v>
      </c>
    </row>
    <row r="6426" spans="1:11" s="11" customFormat="1">
      <c r="A6426" s="32">
        <v>2018</v>
      </c>
      <c r="B6426" s="32">
        <v>1740</v>
      </c>
      <c r="C6426" s="33" t="s">
        <v>363</v>
      </c>
      <c r="D6426" s="33" t="s">
        <v>354</v>
      </c>
      <c r="E6426" s="34">
        <v>31663</v>
      </c>
      <c r="F6426" s="35">
        <v>18.001000000000001</v>
      </c>
      <c r="G6426" s="34">
        <v>199.2</v>
      </c>
      <c r="H6426" s="14">
        <f t="shared" si="400"/>
        <v>1135371.600696</v>
      </c>
      <c r="I6426" s="11">
        <f t="shared" si="401"/>
        <v>31663</v>
      </c>
      <c r="J6426" s="11">
        <f t="shared" si="402"/>
        <v>569965.66300000006</v>
      </c>
      <c r="K6426" s="11">
        <f t="shared" si="403"/>
        <v>0</v>
      </c>
    </row>
    <row r="6427" spans="1:11" s="11" customFormat="1">
      <c r="A6427" s="32">
        <v>2018</v>
      </c>
      <c r="B6427" s="32">
        <v>1740</v>
      </c>
      <c r="C6427" s="33" t="s">
        <v>563</v>
      </c>
      <c r="D6427" s="33" t="s">
        <v>564</v>
      </c>
      <c r="E6427" s="34">
        <v>92395</v>
      </c>
      <c r="F6427" s="35">
        <v>1.0089999999999999</v>
      </c>
      <c r="G6427" s="34">
        <v>373.7</v>
      </c>
      <c r="H6427" s="14">
        <f t="shared" si="400"/>
        <v>348387.63603499997</v>
      </c>
      <c r="I6427" s="11">
        <f t="shared" si="401"/>
        <v>92395</v>
      </c>
      <c r="J6427" s="11">
        <f t="shared" si="402"/>
        <v>93226.554999999993</v>
      </c>
      <c r="K6427" s="11">
        <f t="shared" si="403"/>
        <v>0</v>
      </c>
    </row>
    <row r="6428" spans="1:11" s="11" customFormat="1">
      <c r="A6428" s="32">
        <v>2018</v>
      </c>
      <c r="B6428" s="32">
        <v>1743</v>
      </c>
      <c r="C6428" s="33" t="s">
        <v>565</v>
      </c>
      <c r="D6428" s="33" t="s">
        <v>566</v>
      </c>
      <c r="E6428" s="34">
        <v>1721</v>
      </c>
      <c r="F6428" s="35">
        <v>5.8</v>
      </c>
      <c r="G6428" s="34">
        <v>1399.8</v>
      </c>
      <c r="H6428" s="14">
        <f t="shared" si="400"/>
        <v>139725.23639999997</v>
      </c>
      <c r="I6428" s="11">
        <f t="shared" si="401"/>
        <v>1721</v>
      </c>
      <c r="J6428" s="11">
        <f t="shared" si="402"/>
        <v>9981.7999999999993</v>
      </c>
      <c r="K6428" s="11">
        <f t="shared" si="403"/>
        <v>0</v>
      </c>
    </row>
    <row r="6429" spans="1:11" s="11" customFormat="1">
      <c r="A6429" s="32">
        <v>2018</v>
      </c>
      <c r="B6429" s="32">
        <v>1743</v>
      </c>
      <c r="C6429" s="33" t="s">
        <v>563</v>
      </c>
      <c r="D6429" s="33" t="s">
        <v>564</v>
      </c>
      <c r="E6429" s="34">
        <v>82901</v>
      </c>
      <c r="F6429" s="35">
        <v>1.01</v>
      </c>
      <c r="G6429" s="34">
        <v>560.20000000000005</v>
      </c>
      <c r="H6429" s="14">
        <f t="shared" si="400"/>
        <v>469055.51602000004</v>
      </c>
      <c r="I6429" s="11">
        <f t="shared" si="401"/>
        <v>82901</v>
      </c>
      <c r="J6429" s="11">
        <f t="shared" si="402"/>
        <v>83730.009999999995</v>
      </c>
      <c r="K6429" s="11">
        <f t="shared" si="403"/>
        <v>0</v>
      </c>
    </row>
    <row r="6430" spans="1:11" s="11" customFormat="1">
      <c r="A6430" s="32">
        <v>2018</v>
      </c>
      <c r="B6430" s="32">
        <v>1745</v>
      </c>
      <c r="C6430" s="33" t="s">
        <v>363</v>
      </c>
      <c r="D6430" s="33" t="s">
        <v>354</v>
      </c>
      <c r="E6430" s="34">
        <v>31258</v>
      </c>
      <c r="F6430" s="35">
        <v>17.861999999999998</v>
      </c>
      <c r="G6430" s="34">
        <v>199.2</v>
      </c>
      <c r="H6430" s="14">
        <f t="shared" si="400"/>
        <v>1112194.1488319999</v>
      </c>
      <c r="I6430" s="11">
        <f t="shared" si="401"/>
        <v>31258</v>
      </c>
      <c r="J6430" s="11">
        <f t="shared" si="402"/>
        <v>558330.39599999995</v>
      </c>
      <c r="K6430" s="11">
        <f t="shared" si="403"/>
        <v>0</v>
      </c>
    </row>
    <row r="6431" spans="1:11" s="11" customFormat="1">
      <c r="A6431" s="32">
        <v>2018</v>
      </c>
      <c r="B6431" s="32">
        <v>1745</v>
      </c>
      <c r="C6431" s="33" t="s">
        <v>363</v>
      </c>
      <c r="D6431" s="33" t="s">
        <v>354</v>
      </c>
      <c r="E6431" s="34">
        <v>78621</v>
      </c>
      <c r="F6431" s="35">
        <v>17.571999999999999</v>
      </c>
      <c r="G6431" s="34">
        <v>201.4</v>
      </c>
      <c r="H6431" s="14">
        <f t="shared" si="400"/>
        <v>2782397.8189680004</v>
      </c>
      <c r="I6431" s="11">
        <f t="shared" si="401"/>
        <v>78621</v>
      </c>
      <c r="J6431" s="11">
        <f t="shared" si="402"/>
        <v>1381528.2119999998</v>
      </c>
      <c r="K6431" s="11">
        <f t="shared" si="403"/>
        <v>0</v>
      </c>
    </row>
    <row r="6432" spans="1:11" s="11" customFormat="1">
      <c r="A6432" s="32">
        <v>2018</v>
      </c>
      <c r="B6432" s="32">
        <v>1745</v>
      </c>
      <c r="C6432" s="33" t="s">
        <v>363</v>
      </c>
      <c r="D6432" s="33" t="s">
        <v>354</v>
      </c>
      <c r="E6432" s="34">
        <v>31459</v>
      </c>
      <c r="F6432" s="35">
        <v>17.931999999999999</v>
      </c>
      <c r="G6432" s="34">
        <v>198.5</v>
      </c>
      <c r="H6432" s="14">
        <f t="shared" si="400"/>
        <v>1119783.7341799999</v>
      </c>
      <c r="I6432" s="11">
        <f t="shared" si="401"/>
        <v>31459</v>
      </c>
      <c r="J6432" s="11">
        <f t="shared" si="402"/>
        <v>564122.78799999994</v>
      </c>
      <c r="K6432" s="11">
        <f t="shared" si="403"/>
        <v>0</v>
      </c>
    </row>
    <row r="6433" spans="1:11" s="11" customFormat="1">
      <c r="A6433" s="32">
        <v>2018</v>
      </c>
      <c r="B6433" s="32">
        <v>1745</v>
      </c>
      <c r="C6433" s="33" t="s">
        <v>565</v>
      </c>
      <c r="D6433" s="33" t="s">
        <v>566</v>
      </c>
      <c r="E6433" s="34">
        <v>884</v>
      </c>
      <c r="F6433" s="35">
        <v>5.8</v>
      </c>
      <c r="G6433" s="34">
        <v>1463.4</v>
      </c>
      <c r="H6433" s="14">
        <f t="shared" si="400"/>
        <v>75031.444799999997</v>
      </c>
      <c r="I6433" s="11">
        <f t="shared" si="401"/>
        <v>884</v>
      </c>
      <c r="J6433" s="11">
        <f t="shared" si="402"/>
        <v>5127.2</v>
      </c>
      <c r="K6433" s="11">
        <f t="shared" si="403"/>
        <v>0</v>
      </c>
    </row>
    <row r="6434" spans="1:11" s="11" customFormat="1">
      <c r="A6434" s="32">
        <v>2018</v>
      </c>
      <c r="B6434" s="32">
        <v>1745</v>
      </c>
      <c r="C6434" s="33" t="s">
        <v>563</v>
      </c>
      <c r="D6434" s="33" t="s">
        <v>564</v>
      </c>
      <c r="E6434" s="34">
        <v>22315</v>
      </c>
      <c r="F6434" s="35">
        <v>1.0089999999999999</v>
      </c>
      <c r="G6434" s="34">
        <v>375.7</v>
      </c>
      <c r="H6434" s="14">
        <f t="shared" si="400"/>
        <v>84591.99209499998</v>
      </c>
      <c r="I6434" s="11">
        <f t="shared" si="401"/>
        <v>22315</v>
      </c>
      <c r="J6434" s="11">
        <f t="shared" si="402"/>
        <v>22515.834999999999</v>
      </c>
      <c r="K6434" s="11">
        <f t="shared" si="403"/>
        <v>0</v>
      </c>
    </row>
    <row r="6435" spans="1:11" s="11" customFormat="1">
      <c r="A6435" s="32">
        <v>2018</v>
      </c>
      <c r="B6435" s="32">
        <v>1769</v>
      </c>
      <c r="C6435" s="33" t="s">
        <v>565</v>
      </c>
      <c r="D6435" s="33" t="s">
        <v>566</v>
      </c>
      <c r="E6435" s="34">
        <v>1195</v>
      </c>
      <c r="F6435" s="35">
        <v>5.88</v>
      </c>
      <c r="G6435" s="34">
        <v>1526.6</v>
      </c>
      <c r="H6435" s="14">
        <f t="shared" si="400"/>
        <v>107268.0756</v>
      </c>
      <c r="I6435" s="11">
        <f t="shared" si="401"/>
        <v>1195</v>
      </c>
      <c r="J6435" s="11">
        <f t="shared" si="402"/>
        <v>7026.5999999999995</v>
      </c>
      <c r="K6435" s="11">
        <f t="shared" si="403"/>
        <v>0</v>
      </c>
    </row>
    <row r="6436" spans="1:11" s="11" customFormat="1">
      <c r="A6436" s="32">
        <v>2018</v>
      </c>
      <c r="B6436" s="32">
        <v>1825</v>
      </c>
      <c r="C6436" s="33" t="s">
        <v>353</v>
      </c>
      <c r="D6436" s="33" t="s">
        <v>354</v>
      </c>
      <c r="E6436" s="34">
        <v>1648</v>
      </c>
      <c r="F6436" s="35">
        <v>24.93</v>
      </c>
      <c r="G6436" s="34">
        <v>263.3</v>
      </c>
      <c r="H6436" s="14">
        <f t="shared" si="400"/>
        <v>108175.85712000002</v>
      </c>
      <c r="I6436" s="11">
        <f t="shared" si="401"/>
        <v>1648</v>
      </c>
      <c r="J6436" s="11">
        <f t="shared" si="402"/>
        <v>41084.639999999999</v>
      </c>
      <c r="K6436" s="11">
        <f t="shared" si="403"/>
        <v>0</v>
      </c>
    </row>
    <row r="6437" spans="1:11" s="11" customFormat="1">
      <c r="A6437" s="32">
        <v>2018</v>
      </c>
      <c r="B6437" s="32">
        <v>1825</v>
      </c>
      <c r="C6437" s="33" t="s">
        <v>353</v>
      </c>
      <c r="D6437" s="33" t="s">
        <v>354</v>
      </c>
      <c r="E6437" s="34">
        <v>1658</v>
      </c>
      <c r="F6437" s="35">
        <v>24.93</v>
      </c>
      <c r="G6437" s="34">
        <v>263.2</v>
      </c>
      <c r="H6437" s="14">
        <f t="shared" si="400"/>
        <v>108790.93007999999</v>
      </c>
      <c r="I6437" s="11">
        <f t="shared" si="401"/>
        <v>1658</v>
      </c>
      <c r="J6437" s="11">
        <f t="shared" si="402"/>
        <v>41333.94</v>
      </c>
      <c r="K6437" s="11">
        <f t="shared" si="403"/>
        <v>0</v>
      </c>
    </row>
    <row r="6438" spans="1:11" s="11" customFormat="1">
      <c r="A6438" s="32">
        <v>2018</v>
      </c>
      <c r="B6438" s="32">
        <v>1831</v>
      </c>
      <c r="C6438" s="33" t="s">
        <v>363</v>
      </c>
      <c r="D6438" s="33" t="s">
        <v>354</v>
      </c>
      <c r="E6438" s="34">
        <v>14338</v>
      </c>
      <c r="F6438" s="35">
        <v>18.058</v>
      </c>
      <c r="G6438" s="34">
        <v>221.5</v>
      </c>
      <c r="H6438" s="14">
        <f t="shared" si="400"/>
        <v>573498.06285999995</v>
      </c>
      <c r="I6438" s="11">
        <f t="shared" si="401"/>
        <v>14338</v>
      </c>
      <c r="J6438" s="11">
        <f t="shared" si="402"/>
        <v>258915.60399999999</v>
      </c>
      <c r="K6438" s="11">
        <f t="shared" si="403"/>
        <v>0</v>
      </c>
    </row>
    <row r="6439" spans="1:11" s="11" customFormat="1">
      <c r="A6439" s="32">
        <v>2018</v>
      </c>
      <c r="B6439" s="32">
        <v>1831</v>
      </c>
      <c r="C6439" s="33" t="s">
        <v>565</v>
      </c>
      <c r="D6439" s="33" t="s">
        <v>566</v>
      </c>
      <c r="E6439" s="34">
        <v>298</v>
      </c>
      <c r="F6439" s="35">
        <v>5.7960000000000003</v>
      </c>
      <c r="G6439" s="34">
        <v>1405.1</v>
      </c>
      <c r="H6439" s="14">
        <f t="shared" si="400"/>
        <v>24268.999607999998</v>
      </c>
      <c r="I6439" s="11">
        <f t="shared" si="401"/>
        <v>298</v>
      </c>
      <c r="J6439" s="11">
        <f t="shared" si="402"/>
        <v>1727.2080000000001</v>
      </c>
      <c r="K6439" s="11">
        <f t="shared" si="403"/>
        <v>0</v>
      </c>
    </row>
    <row r="6440" spans="1:11" s="11" customFormat="1">
      <c r="A6440" s="32">
        <v>2018</v>
      </c>
      <c r="B6440" s="32">
        <v>1832</v>
      </c>
      <c r="C6440" s="33" t="s">
        <v>363</v>
      </c>
      <c r="D6440" s="33" t="s">
        <v>354</v>
      </c>
      <c r="E6440" s="34">
        <v>24125</v>
      </c>
      <c r="F6440" s="35">
        <v>18</v>
      </c>
      <c r="G6440" s="34">
        <v>219</v>
      </c>
      <c r="H6440" s="14">
        <f t="shared" si="400"/>
        <v>951007.5</v>
      </c>
      <c r="I6440" s="11">
        <f t="shared" si="401"/>
        <v>24125</v>
      </c>
      <c r="J6440" s="11">
        <f t="shared" si="402"/>
        <v>434250</v>
      </c>
      <c r="K6440" s="11">
        <f t="shared" si="403"/>
        <v>0</v>
      </c>
    </row>
    <row r="6441" spans="1:11" s="11" customFormat="1">
      <c r="A6441" s="32">
        <v>2018</v>
      </c>
      <c r="B6441" s="32">
        <v>1832</v>
      </c>
      <c r="C6441" s="33" t="s">
        <v>565</v>
      </c>
      <c r="D6441" s="33" t="s">
        <v>566</v>
      </c>
      <c r="E6441" s="34">
        <v>87</v>
      </c>
      <c r="F6441" s="35">
        <v>5.8</v>
      </c>
      <c r="G6441" s="34">
        <v>1668.7</v>
      </c>
      <c r="H6441" s="14">
        <f t="shared" si="400"/>
        <v>8420.2602000000006</v>
      </c>
      <c r="I6441" s="11">
        <f t="shared" si="401"/>
        <v>87</v>
      </c>
      <c r="J6441" s="11">
        <f t="shared" si="402"/>
        <v>504.59999999999997</v>
      </c>
      <c r="K6441" s="11">
        <f t="shared" si="403"/>
        <v>0</v>
      </c>
    </row>
    <row r="6442" spans="1:11" s="11" customFormat="1">
      <c r="A6442" s="32">
        <v>2018</v>
      </c>
      <c r="B6442" s="32">
        <v>1866</v>
      </c>
      <c r="C6442" s="33" t="s">
        <v>563</v>
      </c>
      <c r="D6442" s="33" t="s">
        <v>564</v>
      </c>
      <c r="E6442" s="34">
        <v>25419</v>
      </c>
      <c r="F6442" s="35">
        <v>1</v>
      </c>
      <c r="G6442" s="34">
        <v>396.7</v>
      </c>
      <c r="H6442" s="14">
        <f t="shared" si="400"/>
        <v>100837.173</v>
      </c>
      <c r="I6442" s="11">
        <f t="shared" si="401"/>
        <v>25419</v>
      </c>
      <c r="J6442" s="11">
        <f t="shared" si="402"/>
        <v>25419</v>
      </c>
      <c r="K6442" s="11">
        <f t="shared" si="403"/>
        <v>0</v>
      </c>
    </row>
    <row r="6443" spans="1:11" s="11" customFormat="1">
      <c r="A6443" s="32">
        <v>2018</v>
      </c>
      <c r="B6443" s="32">
        <v>1866</v>
      </c>
      <c r="C6443" s="33" t="s">
        <v>565</v>
      </c>
      <c r="D6443" s="33" t="s">
        <v>566</v>
      </c>
      <c r="E6443" s="34">
        <v>60</v>
      </c>
      <c r="F6443" s="35">
        <v>5.85</v>
      </c>
      <c r="G6443" s="34">
        <v>1677</v>
      </c>
      <c r="H6443" s="14">
        <f t="shared" si="400"/>
        <v>5886.2699999999995</v>
      </c>
      <c r="I6443" s="11">
        <f t="shared" si="401"/>
        <v>60</v>
      </c>
      <c r="J6443" s="11">
        <f t="shared" si="402"/>
        <v>351</v>
      </c>
      <c r="K6443" s="11">
        <f t="shared" si="403"/>
        <v>0</v>
      </c>
    </row>
    <row r="6444" spans="1:11" s="11" customFormat="1">
      <c r="A6444" s="32">
        <v>2018</v>
      </c>
      <c r="B6444" s="32">
        <v>1893</v>
      </c>
      <c r="C6444" s="33" t="s">
        <v>363</v>
      </c>
      <c r="D6444" s="33" t="s">
        <v>354</v>
      </c>
      <c r="E6444" s="34">
        <v>73898</v>
      </c>
      <c r="F6444" s="35">
        <v>18.649999999999999</v>
      </c>
      <c r="G6444" s="34">
        <v>189.7</v>
      </c>
      <c r="H6444" s="14">
        <f t="shared" si="400"/>
        <v>2614441.0368999992</v>
      </c>
      <c r="I6444" s="11">
        <f t="shared" si="401"/>
        <v>73898</v>
      </c>
      <c r="J6444" s="11">
        <f t="shared" si="402"/>
        <v>1378197.7</v>
      </c>
      <c r="K6444" s="11">
        <f t="shared" si="403"/>
        <v>0</v>
      </c>
    </row>
    <row r="6445" spans="1:11" s="11" customFormat="1">
      <c r="A6445" s="32">
        <v>2018</v>
      </c>
      <c r="B6445" s="32">
        <v>1893</v>
      </c>
      <c r="C6445" s="33" t="s">
        <v>363</v>
      </c>
      <c r="D6445" s="33" t="s">
        <v>354</v>
      </c>
      <c r="E6445" s="34">
        <v>58290</v>
      </c>
      <c r="F6445" s="35">
        <v>17.54</v>
      </c>
      <c r="G6445" s="34">
        <v>184.5</v>
      </c>
      <c r="H6445" s="14">
        <f t="shared" si="400"/>
        <v>1886340.1769999999</v>
      </c>
      <c r="I6445" s="11">
        <f t="shared" si="401"/>
        <v>58290</v>
      </c>
      <c r="J6445" s="11">
        <f t="shared" si="402"/>
        <v>1022406.6</v>
      </c>
      <c r="K6445" s="11">
        <f t="shared" si="403"/>
        <v>0</v>
      </c>
    </row>
    <row r="6446" spans="1:11" s="11" customFormat="1">
      <c r="A6446" s="32">
        <v>2018</v>
      </c>
      <c r="B6446" s="32">
        <v>1893</v>
      </c>
      <c r="C6446" s="33" t="s">
        <v>363</v>
      </c>
      <c r="D6446" s="33" t="s">
        <v>354</v>
      </c>
      <c r="E6446" s="34">
        <v>14864</v>
      </c>
      <c r="F6446" s="35">
        <v>17.41</v>
      </c>
      <c r="G6446" s="34">
        <v>227.7</v>
      </c>
      <c r="H6446" s="14">
        <f t="shared" si="400"/>
        <v>589247.16047999985</v>
      </c>
      <c r="I6446" s="11">
        <f t="shared" si="401"/>
        <v>14864</v>
      </c>
      <c r="J6446" s="11">
        <f t="shared" si="402"/>
        <v>258782.24</v>
      </c>
      <c r="K6446" s="11">
        <f t="shared" si="403"/>
        <v>0</v>
      </c>
    </row>
    <row r="6447" spans="1:11" s="11" customFormat="1">
      <c r="A6447" s="32">
        <v>2018</v>
      </c>
      <c r="B6447" s="32">
        <v>1893</v>
      </c>
      <c r="C6447" s="33" t="s">
        <v>363</v>
      </c>
      <c r="D6447" s="33" t="s">
        <v>354</v>
      </c>
      <c r="E6447" s="34">
        <v>29500</v>
      </c>
      <c r="F6447" s="35">
        <v>18.77</v>
      </c>
      <c r="G6447" s="34">
        <v>197.5</v>
      </c>
      <c r="H6447" s="14">
        <f t="shared" si="400"/>
        <v>1093587.125</v>
      </c>
      <c r="I6447" s="11">
        <f t="shared" si="401"/>
        <v>29500</v>
      </c>
      <c r="J6447" s="11">
        <f t="shared" si="402"/>
        <v>553715</v>
      </c>
      <c r="K6447" s="11">
        <f t="shared" si="403"/>
        <v>0</v>
      </c>
    </row>
    <row r="6448" spans="1:11" s="11" customFormat="1">
      <c r="A6448" s="32">
        <v>2018</v>
      </c>
      <c r="B6448" s="32">
        <v>1893</v>
      </c>
      <c r="C6448" s="33" t="s">
        <v>565</v>
      </c>
      <c r="D6448" s="33" t="s">
        <v>566</v>
      </c>
      <c r="E6448" s="34">
        <v>346</v>
      </c>
      <c r="F6448" s="35">
        <v>5.7539999999999996</v>
      </c>
      <c r="G6448" s="34">
        <v>1505.3</v>
      </c>
      <c r="H6448" s="14">
        <f t="shared" si="400"/>
        <v>29968.776851999995</v>
      </c>
      <c r="I6448" s="11">
        <f t="shared" si="401"/>
        <v>346</v>
      </c>
      <c r="J6448" s="11">
        <f t="shared" si="402"/>
        <v>1990.8839999999998</v>
      </c>
      <c r="K6448" s="11">
        <f t="shared" si="403"/>
        <v>0</v>
      </c>
    </row>
    <row r="6449" spans="1:11" s="11" customFormat="1">
      <c r="A6449" s="32">
        <v>2018</v>
      </c>
      <c r="B6449" s="32">
        <v>1893</v>
      </c>
      <c r="C6449" s="33" t="s">
        <v>363</v>
      </c>
      <c r="D6449" s="33" t="s">
        <v>354</v>
      </c>
      <c r="E6449" s="34">
        <v>235415</v>
      </c>
      <c r="F6449" s="35">
        <v>18</v>
      </c>
      <c r="G6449" s="34">
        <v>192.8</v>
      </c>
      <c r="H6449" s="14">
        <f t="shared" si="400"/>
        <v>8169842.1600000001</v>
      </c>
      <c r="I6449" s="11">
        <f t="shared" si="401"/>
        <v>235415</v>
      </c>
      <c r="J6449" s="11">
        <f t="shared" si="402"/>
        <v>4237470</v>
      </c>
      <c r="K6449" s="11">
        <f t="shared" si="403"/>
        <v>0</v>
      </c>
    </row>
    <row r="6450" spans="1:11" s="11" customFormat="1">
      <c r="A6450" s="32">
        <v>2018</v>
      </c>
      <c r="B6450" s="32">
        <v>1893</v>
      </c>
      <c r="C6450" s="33" t="s">
        <v>563</v>
      </c>
      <c r="D6450" s="33" t="s">
        <v>564</v>
      </c>
      <c r="E6450" s="34">
        <v>4459</v>
      </c>
      <c r="F6450" s="35">
        <v>1.034</v>
      </c>
      <c r="G6450" s="34">
        <v>307.5</v>
      </c>
      <c r="H6450" s="14">
        <f t="shared" si="400"/>
        <v>14177.613450000001</v>
      </c>
      <c r="I6450" s="11">
        <f t="shared" si="401"/>
        <v>4459</v>
      </c>
      <c r="J6450" s="11">
        <f t="shared" si="402"/>
        <v>4610.6059999999998</v>
      </c>
      <c r="K6450" s="11">
        <f t="shared" si="403"/>
        <v>0</v>
      </c>
    </row>
    <row r="6451" spans="1:11" s="11" customFormat="1">
      <c r="A6451" s="32">
        <v>2018</v>
      </c>
      <c r="B6451" s="32">
        <v>1897</v>
      </c>
      <c r="C6451" s="33" t="s">
        <v>563</v>
      </c>
      <c r="D6451" s="33" t="s">
        <v>564</v>
      </c>
      <c r="E6451" s="34">
        <v>508</v>
      </c>
      <c r="F6451" s="35">
        <v>1.0209999999999999</v>
      </c>
      <c r="G6451" s="34">
        <v>429</v>
      </c>
      <c r="H6451" s="14">
        <f t="shared" si="400"/>
        <v>2225.08572</v>
      </c>
      <c r="I6451" s="11">
        <f t="shared" si="401"/>
        <v>508</v>
      </c>
      <c r="J6451" s="11">
        <f t="shared" si="402"/>
        <v>518.66800000000001</v>
      </c>
      <c r="K6451" s="11">
        <f t="shared" si="403"/>
        <v>0</v>
      </c>
    </row>
    <row r="6452" spans="1:11" s="11" customFormat="1">
      <c r="A6452" s="32">
        <v>2018</v>
      </c>
      <c r="B6452" s="32">
        <v>1912</v>
      </c>
      <c r="C6452" s="33" t="s">
        <v>563</v>
      </c>
      <c r="D6452" s="33" t="s">
        <v>564</v>
      </c>
      <c r="E6452" s="34">
        <v>1565934</v>
      </c>
      <c r="F6452" s="35">
        <v>1.0580000000000001</v>
      </c>
      <c r="G6452" s="34">
        <v>335.8</v>
      </c>
      <c r="H6452" s="14">
        <f t="shared" si="400"/>
        <v>5563393.9415760003</v>
      </c>
      <c r="I6452" s="11">
        <f t="shared" si="401"/>
        <v>1565934</v>
      </c>
      <c r="J6452" s="11">
        <f t="shared" si="402"/>
        <v>1656758.172</v>
      </c>
      <c r="K6452" s="11">
        <f t="shared" si="403"/>
        <v>0</v>
      </c>
    </row>
    <row r="6453" spans="1:11" s="11" customFormat="1">
      <c r="A6453" s="32">
        <v>2018</v>
      </c>
      <c r="B6453" s="32">
        <v>1913</v>
      </c>
      <c r="C6453" s="33" t="s">
        <v>563</v>
      </c>
      <c r="D6453" s="33" t="s">
        <v>564</v>
      </c>
      <c r="E6453" s="34">
        <v>16</v>
      </c>
      <c r="F6453" s="35">
        <v>1.0669999999999999</v>
      </c>
      <c r="G6453" s="34">
        <v>780.2</v>
      </c>
      <c r="H6453" s="14">
        <f t="shared" si="400"/>
        <v>133.19574399999999</v>
      </c>
      <c r="I6453" s="11">
        <f t="shared" si="401"/>
        <v>16</v>
      </c>
      <c r="J6453" s="11">
        <f t="shared" si="402"/>
        <v>17.071999999999999</v>
      </c>
      <c r="K6453" s="11">
        <f t="shared" si="403"/>
        <v>0</v>
      </c>
    </row>
    <row r="6454" spans="1:11" s="11" customFormat="1">
      <c r="A6454" s="32">
        <v>2018</v>
      </c>
      <c r="B6454" s="32">
        <v>1913</v>
      </c>
      <c r="C6454" s="33" t="s">
        <v>563</v>
      </c>
      <c r="D6454" s="33" t="s">
        <v>564</v>
      </c>
      <c r="E6454" s="34">
        <v>5873</v>
      </c>
      <c r="F6454" s="35">
        <v>1.0620000000000001</v>
      </c>
      <c r="G6454" s="34">
        <v>300.7</v>
      </c>
      <c r="H6454" s="14">
        <f t="shared" si="400"/>
        <v>18755.037882000001</v>
      </c>
      <c r="I6454" s="11">
        <f t="shared" si="401"/>
        <v>5873</v>
      </c>
      <c r="J6454" s="11">
        <f t="shared" si="402"/>
        <v>6237.1260000000002</v>
      </c>
      <c r="K6454" s="11">
        <f t="shared" si="403"/>
        <v>0</v>
      </c>
    </row>
    <row r="6455" spans="1:11" s="11" customFormat="1">
      <c r="A6455" s="32">
        <v>2018</v>
      </c>
      <c r="B6455" s="32">
        <v>1913</v>
      </c>
      <c r="C6455" s="33" t="s">
        <v>563</v>
      </c>
      <c r="D6455" s="33" t="s">
        <v>564</v>
      </c>
      <c r="E6455" s="34">
        <v>4647</v>
      </c>
      <c r="F6455" s="35">
        <v>1.097</v>
      </c>
      <c r="G6455" s="34">
        <v>339.7</v>
      </c>
      <c r="H6455" s="14">
        <f t="shared" si="400"/>
        <v>17317.087323</v>
      </c>
      <c r="I6455" s="11">
        <f t="shared" si="401"/>
        <v>4647</v>
      </c>
      <c r="J6455" s="11">
        <f t="shared" si="402"/>
        <v>5097.759</v>
      </c>
      <c r="K6455" s="11">
        <f t="shared" si="403"/>
        <v>0</v>
      </c>
    </row>
    <row r="6456" spans="1:11" s="11" customFormat="1">
      <c r="A6456" s="32">
        <v>2018</v>
      </c>
      <c r="B6456" s="32">
        <v>1913</v>
      </c>
      <c r="C6456" s="33" t="s">
        <v>563</v>
      </c>
      <c r="D6456" s="33" t="s">
        <v>564</v>
      </c>
      <c r="E6456" s="34">
        <v>3442</v>
      </c>
      <c r="F6456" s="35">
        <v>1.0920000000000001</v>
      </c>
      <c r="G6456" s="34">
        <v>310.5</v>
      </c>
      <c r="H6456" s="14">
        <f t="shared" si="400"/>
        <v>11670.651720000002</v>
      </c>
      <c r="I6456" s="11">
        <f t="shared" si="401"/>
        <v>3442</v>
      </c>
      <c r="J6456" s="11">
        <f t="shared" si="402"/>
        <v>3758.6640000000002</v>
      </c>
      <c r="K6456" s="11">
        <f t="shared" si="403"/>
        <v>0</v>
      </c>
    </row>
    <row r="6457" spans="1:11" s="11" customFormat="1">
      <c r="A6457" s="32">
        <v>2018</v>
      </c>
      <c r="B6457" s="32">
        <v>1913</v>
      </c>
      <c r="C6457" s="33" t="s">
        <v>563</v>
      </c>
      <c r="D6457" s="33" t="s">
        <v>564</v>
      </c>
      <c r="E6457" s="34">
        <v>2357</v>
      </c>
      <c r="F6457" s="35">
        <v>1.091</v>
      </c>
      <c r="G6457" s="34">
        <v>417.3</v>
      </c>
      <c r="H6457" s="14">
        <f t="shared" si="400"/>
        <v>10730.815250999998</v>
      </c>
      <c r="I6457" s="11">
        <f t="shared" si="401"/>
        <v>2357</v>
      </c>
      <c r="J6457" s="11">
        <f t="shared" si="402"/>
        <v>2571.4870000000001</v>
      </c>
      <c r="K6457" s="11">
        <f t="shared" si="403"/>
        <v>0</v>
      </c>
    </row>
    <row r="6458" spans="1:11" s="11" customFormat="1">
      <c r="A6458" s="32">
        <v>2018</v>
      </c>
      <c r="B6458" s="32">
        <v>1913</v>
      </c>
      <c r="C6458" s="33" t="s">
        <v>563</v>
      </c>
      <c r="D6458" s="33" t="s">
        <v>564</v>
      </c>
      <c r="E6458" s="34">
        <v>2300</v>
      </c>
      <c r="F6458" s="35">
        <v>1.0880000000000001</v>
      </c>
      <c r="G6458" s="34">
        <v>334.7</v>
      </c>
      <c r="H6458" s="14">
        <f t="shared" si="400"/>
        <v>8375.5328000000009</v>
      </c>
      <c r="I6458" s="11">
        <f t="shared" si="401"/>
        <v>2300</v>
      </c>
      <c r="J6458" s="11">
        <f t="shared" si="402"/>
        <v>2502.4</v>
      </c>
      <c r="K6458" s="11">
        <f t="shared" si="403"/>
        <v>0</v>
      </c>
    </row>
    <row r="6459" spans="1:11" s="11" customFormat="1">
      <c r="A6459" s="32">
        <v>2018</v>
      </c>
      <c r="B6459" s="32">
        <v>1913</v>
      </c>
      <c r="C6459" s="33" t="s">
        <v>563</v>
      </c>
      <c r="D6459" s="33" t="s">
        <v>564</v>
      </c>
      <c r="E6459" s="34">
        <v>1050</v>
      </c>
      <c r="F6459" s="35">
        <v>1.0609999999999999</v>
      </c>
      <c r="G6459" s="34">
        <v>366.8</v>
      </c>
      <c r="H6459" s="14">
        <f t="shared" si="400"/>
        <v>4086.3353999999999</v>
      </c>
      <c r="I6459" s="11">
        <f t="shared" si="401"/>
        <v>1050</v>
      </c>
      <c r="J6459" s="11">
        <f t="shared" si="402"/>
        <v>1114.05</v>
      </c>
      <c r="K6459" s="11">
        <f t="shared" si="403"/>
        <v>0</v>
      </c>
    </row>
    <row r="6460" spans="1:11" s="11" customFormat="1">
      <c r="A6460" s="32">
        <v>2018</v>
      </c>
      <c r="B6460" s="32">
        <v>1913</v>
      </c>
      <c r="C6460" s="33" t="s">
        <v>563</v>
      </c>
      <c r="D6460" s="33" t="s">
        <v>564</v>
      </c>
      <c r="E6460" s="34">
        <v>778</v>
      </c>
      <c r="F6460" s="35">
        <v>1.0580000000000001</v>
      </c>
      <c r="G6460" s="34">
        <v>323.60000000000002</v>
      </c>
      <c r="H6460" s="14">
        <f t="shared" si="400"/>
        <v>2663.6292640000001</v>
      </c>
      <c r="I6460" s="11">
        <f t="shared" si="401"/>
        <v>778</v>
      </c>
      <c r="J6460" s="11">
        <f t="shared" si="402"/>
        <v>823.12400000000002</v>
      </c>
      <c r="K6460" s="11">
        <f t="shared" si="403"/>
        <v>0</v>
      </c>
    </row>
    <row r="6461" spans="1:11" s="11" customFormat="1">
      <c r="A6461" s="32">
        <v>2018</v>
      </c>
      <c r="B6461" s="32">
        <v>1913</v>
      </c>
      <c r="C6461" s="33" t="s">
        <v>563</v>
      </c>
      <c r="D6461" s="33" t="s">
        <v>564</v>
      </c>
      <c r="E6461" s="34">
        <v>603</v>
      </c>
      <c r="F6461" s="35">
        <v>1.0900000000000001</v>
      </c>
      <c r="G6461" s="34">
        <v>462.3</v>
      </c>
      <c r="H6461" s="14">
        <f t="shared" si="400"/>
        <v>3038.5592100000003</v>
      </c>
      <c r="I6461" s="11">
        <f t="shared" si="401"/>
        <v>603</v>
      </c>
      <c r="J6461" s="11">
        <f t="shared" si="402"/>
        <v>657.2700000000001</v>
      </c>
      <c r="K6461" s="11">
        <f t="shared" si="403"/>
        <v>0</v>
      </c>
    </row>
    <row r="6462" spans="1:11" s="11" customFormat="1">
      <c r="A6462" s="32">
        <v>2018</v>
      </c>
      <c r="B6462" s="32">
        <v>1913</v>
      </c>
      <c r="C6462" s="33" t="s">
        <v>563</v>
      </c>
      <c r="D6462" s="33" t="s">
        <v>564</v>
      </c>
      <c r="E6462" s="34">
        <v>140</v>
      </c>
      <c r="F6462" s="35">
        <v>1.0580000000000001</v>
      </c>
      <c r="G6462" s="34">
        <v>291.5</v>
      </c>
      <c r="H6462" s="14">
        <f t="shared" si="400"/>
        <v>431.76980000000003</v>
      </c>
      <c r="I6462" s="11">
        <f t="shared" si="401"/>
        <v>140</v>
      </c>
      <c r="J6462" s="11">
        <f t="shared" si="402"/>
        <v>148.12</v>
      </c>
      <c r="K6462" s="11">
        <f t="shared" si="403"/>
        <v>0</v>
      </c>
    </row>
    <row r="6463" spans="1:11" s="11" customFormat="1">
      <c r="A6463" s="32">
        <v>2018</v>
      </c>
      <c r="B6463" s="32">
        <v>1913</v>
      </c>
      <c r="C6463" s="33" t="s">
        <v>563</v>
      </c>
      <c r="D6463" s="33" t="s">
        <v>564</v>
      </c>
      <c r="E6463" s="34">
        <v>275</v>
      </c>
      <c r="F6463" s="35">
        <v>1.081</v>
      </c>
      <c r="G6463" s="34">
        <v>294.89999999999998</v>
      </c>
      <c r="H6463" s="14">
        <f t="shared" si="400"/>
        <v>876.66397499999994</v>
      </c>
      <c r="I6463" s="11">
        <f t="shared" si="401"/>
        <v>275</v>
      </c>
      <c r="J6463" s="11">
        <f t="shared" si="402"/>
        <v>297.27499999999998</v>
      </c>
      <c r="K6463" s="11">
        <f t="shared" si="403"/>
        <v>0</v>
      </c>
    </row>
    <row r="6464" spans="1:11" s="11" customFormat="1">
      <c r="A6464" s="32">
        <v>2018</v>
      </c>
      <c r="B6464" s="32">
        <v>1915</v>
      </c>
      <c r="C6464" s="33" t="s">
        <v>363</v>
      </c>
      <c r="D6464" s="33" t="s">
        <v>354</v>
      </c>
      <c r="E6464" s="34">
        <v>38312</v>
      </c>
      <c r="F6464" s="35">
        <v>18.085000000000001</v>
      </c>
      <c r="G6464" s="34">
        <v>215.5</v>
      </c>
      <c r="H6464" s="14">
        <f t="shared" si="400"/>
        <v>1493140.2805999999</v>
      </c>
      <c r="I6464" s="11">
        <f t="shared" si="401"/>
        <v>38312</v>
      </c>
      <c r="J6464" s="11">
        <f t="shared" si="402"/>
        <v>692872.52</v>
      </c>
      <c r="K6464" s="11">
        <f t="shared" si="403"/>
        <v>0</v>
      </c>
    </row>
    <row r="6465" spans="1:11" s="11" customFormat="1">
      <c r="A6465" s="32">
        <v>2018</v>
      </c>
      <c r="B6465" s="32">
        <v>1915</v>
      </c>
      <c r="C6465" s="33" t="s">
        <v>363</v>
      </c>
      <c r="D6465" s="33" t="s">
        <v>354</v>
      </c>
      <c r="E6465" s="34">
        <v>38179</v>
      </c>
      <c r="F6465" s="35">
        <v>17.844000000000001</v>
      </c>
      <c r="G6465" s="34">
        <v>221.9</v>
      </c>
      <c r="H6465" s="14">
        <f t="shared" si="400"/>
        <v>1511729.422644</v>
      </c>
      <c r="I6465" s="11">
        <f t="shared" si="401"/>
        <v>38179</v>
      </c>
      <c r="J6465" s="11">
        <f t="shared" si="402"/>
        <v>681266.076</v>
      </c>
      <c r="K6465" s="11">
        <f t="shared" si="403"/>
        <v>0</v>
      </c>
    </row>
    <row r="6466" spans="1:11" s="11" customFormat="1">
      <c r="A6466" s="32">
        <v>2018</v>
      </c>
      <c r="B6466" s="32">
        <v>1915</v>
      </c>
      <c r="C6466" s="33" t="s">
        <v>363</v>
      </c>
      <c r="D6466" s="33" t="s">
        <v>354</v>
      </c>
      <c r="E6466" s="34">
        <v>11817</v>
      </c>
      <c r="F6466" s="35">
        <v>18.158000000000001</v>
      </c>
      <c r="G6466" s="34">
        <v>213.9</v>
      </c>
      <c r="H6466" s="14">
        <f t="shared" si="400"/>
        <v>458971.83095400006</v>
      </c>
      <c r="I6466" s="11">
        <f t="shared" si="401"/>
        <v>11817</v>
      </c>
      <c r="J6466" s="11">
        <f t="shared" si="402"/>
        <v>214573.08600000001</v>
      </c>
      <c r="K6466" s="11">
        <f t="shared" si="403"/>
        <v>0</v>
      </c>
    </row>
    <row r="6467" spans="1:11" s="11" customFormat="1">
      <c r="A6467" s="32">
        <v>2018</v>
      </c>
      <c r="B6467" s="32">
        <v>1915</v>
      </c>
      <c r="C6467" s="33" t="s">
        <v>363</v>
      </c>
      <c r="D6467" s="33" t="s">
        <v>354</v>
      </c>
      <c r="E6467" s="34">
        <v>24211</v>
      </c>
      <c r="F6467" s="35">
        <v>17.71</v>
      </c>
      <c r="G6467" s="34">
        <v>213.3</v>
      </c>
      <c r="H6467" s="14">
        <f t="shared" si="400"/>
        <v>914580.93573000003</v>
      </c>
      <c r="I6467" s="11">
        <f t="shared" si="401"/>
        <v>24211</v>
      </c>
      <c r="J6467" s="11">
        <f t="shared" si="402"/>
        <v>428776.81</v>
      </c>
      <c r="K6467" s="11">
        <f t="shared" si="403"/>
        <v>0</v>
      </c>
    </row>
    <row r="6468" spans="1:11" s="11" customFormat="1">
      <c r="A6468" s="32">
        <v>2018</v>
      </c>
      <c r="B6468" s="32">
        <v>1915</v>
      </c>
      <c r="C6468" s="33" t="s">
        <v>363</v>
      </c>
      <c r="D6468" s="33" t="s">
        <v>354</v>
      </c>
      <c r="E6468" s="34">
        <v>26162</v>
      </c>
      <c r="F6468" s="35">
        <v>17.779</v>
      </c>
      <c r="G6468" s="34">
        <v>211.8</v>
      </c>
      <c r="H6468" s="14">
        <f t="shared" si="400"/>
        <v>985154.23136400012</v>
      </c>
      <c r="I6468" s="11">
        <f t="shared" si="401"/>
        <v>26162</v>
      </c>
      <c r="J6468" s="11">
        <f t="shared" si="402"/>
        <v>465134.19799999997</v>
      </c>
      <c r="K6468" s="11">
        <f t="shared" si="403"/>
        <v>0</v>
      </c>
    </row>
    <row r="6469" spans="1:11" s="11" customFormat="1">
      <c r="A6469" s="32">
        <v>2018</v>
      </c>
      <c r="B6469" s="32">
        <v>1915</v>
      </c>
      <c r="C6469" s="33" t="s">
        <v>563</v>
      </c>
      <c r="D6469" s="33" t="s">
        <v>564</v>
      </c>
      <c r="E6469" s="34">
        <v>7166</v>
      </c>
      <c r="F6469" s="35">
        <v>1.0580000000000001</v>
      </c>
      <c r="G6469" s="34">
        <v>345.4</v>
      </c>
      <c r="H6469" s="14">
        <f t="shared" si="400"/>
        <v>26186.943111999997</v>
      </c>
      <c r="I6469" s="11">
        <f t="shared" si="401"/>
        <v>7166</v>
      </c>
      <c r="J6469" s="11">
        <f t="shared" si="402"/>
        <v>7581.6280000000006</v>
      </c>
      <c r="K6469" s="11">
        <f t="shared" si="403"/>
        <v>0</v>
      </c>
    </row>
    <row r="6470" spans="1:11" s="11" customFormat="1">
      <c r="A6470" s="32">
        <v>2018</v>
      </c>
      <c r="B6470" s="32">
        <v>1927</v>
      </c>
      <c r="C6470" s="33" t="s">
        <v>563</v>
      </c>
      <c r="D6470" s="33" t="s">
        <v>564</v>
      </c>
      <c r="E6470" s="34">
        <v>1965882</v>
      </c>
      <c r="F6470" s="35">
        <v>1.0640000000000001</v>
      </c>
      <c r="G6470" s="34">
        <v>310.10000000000002</v>
      </c>
      <c r="H6470" s="14">
        <f t="shared" ref="H6470:H6533" si="404">IF(I6470="","",G6470/100*F6470*E6470)</f>
        <v>6486356.887248002</v>
      </c>
      <c r="I6470" s="11">
        <f t="shared" ref="I6470:I6533" si="405">IF(OR(G6470=".",F6470=".",E6470="."),"",E6470)</f>
        <v>1965882</v>
      </c>
      <c r="J6470" s="11">
        <f t="shared" ref="J6470:J6533" si="406">IF(I6470="","",F6470*I6470)</f>
        <v>2091698.4480000001</v>
      </c>
      <c r="K6470" s="11">
        <f t="shared" ref="K6470:K6533" si="407">IF(C6470="LIG",1,0)</f>
        <v>0</v>
      </c>
    </row>
    <row r="6471" spans="1:11" s="11" customFormat="1">
      <c r="A6471" s="32">
        <v>2018</v>
      </c>
      <c r="B6471" s="32">
        <v>1943</v>
      </c>
      <c r="C6471" s="33" t="s">
        <v>363</v>
      </c>
      <c r="D6471" s="33" t="s">
        <v>354</v>
      </c>
      <c r="E6471" s="34">
        <v>32115</v>
      </c>
      <c r="F6471" s="35">
        <v>18.251000000000001</v>
      </c>
      <c r="G6471" s="34">
        <v>217.7</v>
      </c>
      <c r="H6471" s="14">
        <f t="shared" si="404"/>
        <v>1276006.893105</v>
      </c>
      <c r="I6471" s="11">
        <f t="shared" si="405"/>
        <v>32115</v>
      </c>
      <c r="J6471" s="11">
        <f t="shared" si="406"/>
        <v>586130.86499999999</v>
      </c>
      <c r="K6471" s="11">
        <f t="shared" si="407"/>
        <v>0</v>
      </c>
    </row>
    <row r="6472" spans="1:11" s="11" customFormat="1">
      <c r="A6472" s="32">
        <v>2018</v>
      </c>
      <c r="B6472" s="32">
        <v>1943</v>
      </c>
      <c r="C6472" s="33" t="s">
        <v>565</v>
      </c>
      <c r="D6472" s="33" t="s">
        <v>566</v>
      </c>
      <c r="E6472" s="34">
        <v>54</v>
      </c>
      <c r="F6472" s="35">
        <v>6</v>
      </c>
      <c r="G6472" s="34">
        <v>1463.2</v>
      </c>
      <c r="H6472" s="14">
        <f t="shared" si="404"/>
        <v>4740.768</v>
      </c>
      <c r="I6472" s="11">
        <f t="shared" si="405"/>
        <v>54</v>
      </c>
      <c r="J6472" s="11">
        <f t="shared" si="406"/>
        <v>324</v>
      </c>
      <c r="K6472" s="11">
        <f t="shared" si="407"/>
        <v>0</v>
      </c>
    </row>
    <row r="6473" spans="1:11" s="11" customFormat="1">
      <c r="A6473" s="32">
        <v>2018</v>
      </c>
      <c r="B6473" s="32">
        <v>2039</v>
      </c>
      <c r="C6473" s="33" t="s">
        <v>563</v>
      </c>
      <c r="D6473" s="33" t="s">
        <v>564</v>
      </c>
      <c r="E6473" s="34">
        <v>5711</v>
      </c>
      <c r="F6473" s="35">
        <v>1</v>
      </c>
      <c r="G6473" s="34">
        <v>303.3</v>
      </c>
      <c r="H6473" s="14">
        <f t="shared" si="404"/>
        <v>17321.463</v>
      </c>
      <c r="I6473" s="11">
        <f t="shared" si="405"/>
        <v>5711</v>
      </c>
      <c r="J6473" s="11">
        <f t="shared" si="406"/>
        <v>5711</v>
      </c>
      <c r="K6473" s="11">
        <f t="shared" si="407"/>
        <v>0</v>
      </c>
    </row>
    <row r="6474" spans="1:11" s="11" customFormat="1">
      <c r="A6474" s="32">
        <v>2018</v>
      </c>
      <c r="B6474" s="32">
        <v>2039</v>
      </c>
      <c r="C6474" s="33" t="s">
        <v>563</v>
      </c>
      <c r="D6474" s="33" t="s">
        <v>564</v>
      </c>
      <c r="E6474" s="34">
        <v>1084</v>
      </c>
      <c r="F6474" s="35">
        <v>1</v>
      </c>
      <c r="G6474" s="34">
        <v>405</v>
      </c>
      <c r="H6474" s="14">
        <f t="shared" si="404"/>
        <v>4390.2</v>
      </c>
      <c r="I6474" s="11">
        <f t="shared" si="405"/>
        <v>1084</v>
      </c>
      <c r="J6474" s="11">
        <f t="shared" si="406"/>
        <v>1084</v>
      </c>
      <c r="K6474" s="11">
        <f t="shared" si="407"/>
        <v>0</v>
      </c>
    </row>
    <row r="6475" spans="1:11" s="11" customFormat="1">
      <c r="A6475" s="32">
        <v>2018</v>
      </c>
      <c r="B6475" s="32">
        <v>2049</v>
      </c>
      <c r="C6475" s="33" t="s">
        <v>563</v>
      </c>
      <c r="D6475" s="33" t="s">
        <v>564</v>
      </c>
      <c r="E6475" s="34">
        <v>1135546</v>
      </c>
      <c r="F6475" s="35">
        <v>1.016</v>
      </c>
      <c r="G6475" s="34">
        <v>364.7</v>
      </c>
      <c r="H6475" s="14">
        <f t="shared" si="404"/>
        <v>4207597.6421919996</v>
      </c>
      <c r="I6475" s="11">
        <f t="shared" si="405"/>
        <v>1135546</v>
      </c>
      <c r="J6475" s="11">
        <f t="shared" si="406"/>
        <v>1153714.736</v>
      </c>
      <c r="K6475" s="11">
        <f t="shared" si="407"/>
        <v>0</v>
      </c>
    </row>
    <row r="6476" spans="1:11" s="11" customFormat="1">
      <c r="A6476" s="32">
        <v>2018</v>
      </c>
      <c r="B6476" s="32">
        <v>2050</v>
      </c>
      <c r="C6476" s="33" t="s">
        <v>563</v>
      </c>
      <c r="D6476" s="33" t="s">
        <v>564</v>
      </c>
      <c r="E6476" s="34">
        <v>2027</v>
      </c>
      <c r="F6476" s="35">
        <v>1.0660000000000001</v>
      </c>
      <c r="G6476" s="34">
        <v>384.3</v>
      </c>
      <c r="H6476" s="14">
        <f t="shared" si="404"/>
        <v>8303.8852260000003</v>
      </c>
      <c r="I6476" s="11">
        <f t="shared" si="405"/>
        <v>2027</v>
      </c>
      <c r="J6476" s="11">
        <f t="shared" si="406"/>
        <v>2160.7820000000002</v>
      </c>
      <c r="K6476" s="11">
        <f t="shared" si="407"/>
        <v>0</v>
      </c>
    </row>
    <row r="6477" spans="1:11" s="11" customFormat="1">
      <c r="A6477" s="32">
        <v>2018</v>
      </c>
      <c r="B6477" s="32">
        <v>2053</v>
      </c>
      <c r="C6477" s="33" t="s">
        <v>565</v>
      </c>
      <c r="D6477" s="33" t="s">
        <v>566</v>
      </c>
      <c r="E6477" s="34">
        <v>25</v>
      </c>
      <c r="F6477" s="35">
        <v>5.9</v>
      </c>
      <c r="G6477" s="34">
        <v>1578.6</v>
      </c>
      <c r="H6477" s="14">
        <f t="shared" si="404"/>
        <v>2328.4349999999999</v>
      </c>
      <c r="I6477" s="11">
        <f t="shared" si="405"/>
        <v>25</v>
      </c>
      <c r="J6477" s="11">
        <f t="shared" si="406"/>
        <v>147.5</v>
      </c>
      <c r="K6477" s="11">
        <f t="shared" si="407"/>
        <v>0</v>
      </c>
    </row>
    <row r="6478" spans="1:11" s="11" customFormat="1">
      <c r="A6478" s="32">
        <v>2018</v>
      </c>
      <c r="B6478" s="32">
        <v>2053</v>
      </c>
      <c r="C6478" s="33" t="s">
        <v>563</v>
      </c>
      <c r="D6478" s="33" t="s">
        <v>564</v>
      </c>
      <c r="E6478" s="34">
        <v>41306</v>
      </c>
      <c r="F6478" s="35">
        <v>1.016</v>
      </c>
      <c r="G6478" s="34">
        <v>282.89999999999998</v>
      </c>
      <c r="H6478" s="14">
        <f t="shared" si="404"/>
        <v>118724.34878399999</v>
      </c>
      <c r="I6478" s="11">
        <f t="shared" si="405"/>
        <v>41306</v>
      </c>
      <c r="J6478" s="11">
        <f t="shared" si="406"/>
        <v>41966.896000000001</v>
      </c>
      <c r="K6478" s="11">
        <f t="shared" si="407"/>
        <v>0</v>
      </c>
    </row>
    <row r="6479" spans="1:11" s="11" customFormat="1">
      <c r="A6479" s="32">
        <v>2018</v>
      </c>
      <c r="B6479" s="32">
        <v>2070</v>
      </c>
      <c r="C6479" s="33" t="s">
        <v>563</v>
      </c>
      <c r="D6479" s="33" t="s">
        <v>564</v>
      </c>
      <c r="E6479" s="34">
        <v>660281</v>
      </c>
      <c r="F6479" s="35">
        <v>1.0389999999999999</v>
      </c>
      <c r="G6479" s="34">
        <v>347.9</v>
      </c>
      <c r="H6479" s="14">
        <f t="shared" si="404"/>
        <v>2386705.1853609998</v>
      </c>
      <c r="I6479" s="11">
        <f t="shared" si="405"/>
        <v>660281</v>
      </c>
      <c r="J6479" s="11">
        <f t="shared" si="406"/>
        <v>686031.95899999992</v>
      </c>
      <c r="K6479" s="11">
        <f t="shared" si="407"/>
        <v>0</v>
      </c>
    </row>
    <row r="6480" spans="1:11" s="11" customFormat="1">
      <c r="A6480" s="32">
        <v>2018</v>
      </c>
      <c r="B6480" s="32">
        <v>2076</v>
      </c>
      <c r="C6480" s="33" t="s">
        <v>565</v>
      </c>
      <c r="D6480" s="33" t="s">
        <v>566</v>
      </c>
      <c r="E6480" s="34">
        <v>538</v>
      </c>
      <c r="F6480" s="35">
        <v>5.8550000000000004</v>
      </c>
      <c r="G6480" s="34">
        <v>1464.5</v>
      </c>
      <c r="H6480" s="14">
        <f t="shared" si="404"/>
        <v>46131.60355</v>
      </c>
      <c r="I6480" s="11">
        <f t="shared" si="405"/>
        <v>538</v>
      </c>
      <c r="J6480" s="11">
        <f t="shared" si="406"/>
        <v>3149.9900000000002</v>
      </c>
      <c r="K6480" s="11">
        <f t="shared" si="407"/>
        <v>0</v>
      </c>
    </row>
    <row r="6481" spans="1:11" s="11" customFormat="1">
      <c r="A6481" s="32">
        <v>2018</v>
      </c>
      <c r="B6481" s="32">
        <v>2079</v>
      </c>
      <c r="C6481" s="33" t="s">
        <v>563</v>
      </c>
      <c r="D6481" s="33" t="s">
        <v>564</v>
      </c>
      <c r="E6481" s="34">
        <v>24383</v>
      </c>
      <c r="F6481" s="35">
        <v>1</v>
      </c>
      <c r="G6481" s="34">
        <v>224.9</v>
      </c>
      <c r="H6481" s="14">
        <f t="shared" si="404"/>
        <v>54837.367000000006</v>
      </c>
      <c r="I6481" s="11">
        <f t="shared" si="405"/>
        <v>24383</v>
      </c>
      <c r="J6481" s="11">
        <f t="shared" si="406"/>
        <v>24383</v>
      </c>
      <c r="K6481" s="11">
        <f t="shared" si="407"/>
        <v>0</v>
      </c>
    </row>
    <row r="6482" spans="1:11" s="11" customFormat="1">
      <c r="A6482" s="32">
        <v>2018</v>
      </c>
      <c r="B6482" s="32">
        <v>2079</v>
      </c>
      <c r="C6482" s="33" t="s">
        <v>563</v>
      </c>
      <c r="D6482" s="33" t="s">
        <v>564</v>
      </c>
      <c r="E6482" s="34">
        <v>86079</v>
      </c>
      <c r="F6482" s="35">
        <v>1</v>
      </c>
      <c r="G6482" s="34">
        <v>224.8</v>
      </c>
      <c r="H6482" s="14">
        <f t="shared" si="404"/>
        <v>193505.59200000003</v>
      </c>
      <c r="I6482" s="11">
        <f t="shared" si="405"/>
        <v>86079</v>
      </c>
      <c r="J6482" s="11">
        <f t="shared" si="406"/>
        <v>86079</v>
      </c>
      <c r="K6482" s="11">
        <f t="shared" si="407"/>
        <v>0</v>
      </c>
    </row>
    <row r="6483" spans="1:11" s="11" customFormat="1">
      <c r="A6483" s="32">
        <v>2018</v>
      </c>
      <c r="B6483" s="32">
        <v>2079</v>
      </c>
      <c r="C6483" s="33" t="s">
        <v>363</v>
      </c>
      <c r="D6483" s="33" t="s">
        <v>354</v>
      </c>
      <c r="E6483" s="34">
        <v>16034</v>
      </c>
      <c r="F6483" s="35">
        <v>18.09</v>
      </c>
      <c r="G6483" s="34">
        <v>152.6</v>
      </c>
      <c r="H6483" s="14">
        <f t="shared" si="404"/>
        <v>442624.02156000002</v>
      </c>
      <c r="I6483" s="11">
        <f t="shared" si="405"/>
        <v>16034</v>
      </c>
      <c r="J6483" s="11">
        <f t="shared" si="406"/>
        <v>290055.06</v>
      </c>
      <c r="K6483" s="11">
        <f t="shared" si="407"/>
        <v>0</v>
      </c>
    </row>
    <row r="6484" spans="1:11" s="11" customFormat="1">
      <c r="A6484" s="32">
        <v>2018</v>
      </c>
      <c r="B6484" s="32">
        <v>2079</v>
      </c>
      <c r="C6484" s="33" t="s">
        <v>363</v>
      </c>
      <c r="D6484" s="33" t="s">
        <v>354</v>
      </c>
      <c r="E6484" s="34">
        <v>32967</v>
      </c>
      <c r="F6484" s="35">
        <v>17.89</v>
      </c>
      <c r="G6484" s="34">
        <v>158.69999999999999</v>
      </c>
      <c r="H6484" s="14">
        <f t="shared" si="404"/>
        <v>935980.27280999999</v>
      </c>
      <c r="I6484" s="11">
        <f t="shared" si="405"/>
        <v>32967</v>
      </c>
      <c r="J6484" s="11">
        <f t="shared" si="406"/>
        <v>589779.63</v>
      </c>
      <c r="K6484" s="11">
        <f t="shared" si="407"/>
        <v>0</v>
      </c>
    </row>
    <row r="6485" spans="1:11" s="11" customFormat="1">
      <c r="A6485" s="32">
        <v>2018</v>
      </c>
      <c r="B6485" s="32">
        <v>2079</v>
      </c>
      <c r="C6485" s="33" t="s">
        <v>363</v>
      </c>
      <c r="D6485" s="33" t="s">
        <v>354</v>
      </c>
      <c r="E6485" s="34">
        <v>49026</v>
      </c>
      <c r="F6485" s="35">
        <v>17.760000000000002</v>
      </c>
      <c r="G6485" s="34">
        <v>159.19999999999999</v>
      </c>
      <c r="H6485" s="14">
        <f t="shared" si="404"/>
        <v>1386157.2019199999</v>
      </c>
      <c r="I6485" s="11">
        <f t="shared" si="405"/>
        <v>49026</v>
      </c>
      <c r="J6485" s="11">
        <f t="shared" si="406"/>
        <v>870701.76000000013</v>
      </c>
      <c r="K6485" s="11">
        <f t="shared" si="407"/>
        <v>0</v>
      </c>
    </row>
    <row r="6486" spans="1:11" s="11" customFormat="1">
      <c r="A6486" s="32">
        <v>2018</v>
      </c>
      <c r="B6486" s="32">
        <v>2079</v>
      </c>
      <c r="C6486" s="33" t="s">
        <v>363</v>
      </c>
      <c r="D6486" s="33" t="s">
        <v>354</v>
      </c>
      <c r="E6486" s="34">
        <v>49170</v>
      </c>
      <c r="F6486" s="35">
        <v>17.8</v>
      </c>
      <c r="G6486" s="34">
        <v>155</v>
      </c>
      <c r="H6486" s="14">
        <f t="shared" si="404"/>
        <v>1356600.3000000003</v>
      </c>
      <c r="I6486" s="11">
        <f t="shared" si="405"/>
        <v>49170</v>
      </c>
      <c r="J6486" s="11">
        <f t="shared" si="406"/>
        <v>875226</v>
      </c>
      <c r="K6486" s="11">
        <f t="shared" si="407"/>
        <v>0</v>
      </c>
    </row>
    <row r="6487" spans="1:11" s="11" customFormat="1">
      <c r="A6487" s="32">
        <v>2018</v>
      </c>
      <c r="B6487" s="32">
        <v>2081</v>
      </c>
      <c r="C6487" s="33" t="s">
        <v>565</v>
      </c>
      <c r="D6487" s="33" t="s">
        <v>566</v>
      </c>
      <c r="E6487" s="34">
        <v>1106</v>
      </c>
      <c r="F6487" s="35">
        <v>5.75</v>
      </c>
      <c r="G6487" s="34">
        <v>1459.5</v>
      </c>
      <c r="H6487" s="14">
        <f t="shared" si="404"/>
        <v>92816.902499999997</v>
      </c>
      <c r="I6487" s="11">
        <f t="shared" si="405"/>
        <v>1106</v>
      </c>
      <c r="J6487" s="11">
        <f t="shared" si="406"/>
        <v>6359.5</v>
      </c>
      <c r="K6487" s="11">
        <f t="shared" si="407"/>
        <v>0</v>
      </c>
    </row>
    <row r="6488" spans="1:11" s="11" customFormat="1">
      <c r="A6488" s="32">
        <v>2018</v>
      </c>
      <c r="B6488" s="32">
        <v>2094</v>
      </c>
      <c r="C6488" s="33" t="s">
        <v>363</v>
      </c>
      <c r="D6488" s="33" t="s">
        <v>354</v>
      </c>
      <c r="E6488" s="34">
        <v>65109</v>
      </c>
      <c r="F6488" s="35">
        <v>17.63</v>
      </c>
      <c r="G6488" s="34">
        <v>167.5</v>
      </c>
      <c r="H6488" s="14">
        <f t="shared" si="404"/>
        <v>1922685.0472499998</v>
      </c>
      <c r="I6488" s="11">
        <f t="shared" si="405"/>
        <v>65109</v>
      </c>
      <c r="J6488" s="11">
        <f t="shared" si="406"/>
        <v>1147871.67</v>
      </c>
      <c r="K6488" s="11">
        <f t="shared" si="407"/>
        <v>0</v>
      </c>
    </row>
    <row r="6489" spans="1:11" s="11" customFormat="1">
      <c r="A6489" s="32">
        <v>2018</v>
      </c>
      <c r="B6489" s="32">
        <v>2094</v>
      </c>
      <c r="C6489" s="33" t="s">
        <v>363</v>
      </c>
      <c r="D6489" s="33" t="s">
        <v>354</v>
      </c>
      <c r="E6489" s="34">
        <v>12988</v>
      </c>
      <c r="F6489" s="35">
        <v>17.89</v>
      </c>
      <c r="G6489" s="34">
        <v>159.9</v>
      </c>
      <c r="H6489" s="14">
        <f t="shared" si="404"/>
        <v>371536.15668000001</v>
      </c>
      <c r="I6489" s="11">
        <f t="shared" si="405"/>
        <v>12988</v>
      </c>
      <c r="J6489" s="11">
        <f t="shared" si="406"/>
        <v>232355.32</v>
      </c>
      <c r="K6489" s="11">
        <f t="shared" si="407"/>
        <v>0</v>
      </c>
    </row>
    <row r="6490" spans="1:11" s="11" customFormat="1">
      <c r="A6490" s="32">
        <v>2018</v>
      </c>
      <c r="B6490" s="32">
        <v>2098</v>
      </c>
      <c r="C6490" s="33" t="s">
        <v>563</v>
      </c>
      <c r="D6490" s="33" t="s">
        <v>564</v>
      </c>
      <c r="E6490" s="34">
        <v>164829</v>
      </c>
      <c r="F6490" s="35">
        <v>1</v>
      </c>
      <c r="G6490" s="34">
        <v>216.1</v>
      </c>
      <c r="H6490" s="14">
        <f t="shared" si="404"/>
        <v>356195.46899999998</v>
      </c>
      <c r="I6490" s="11">
        <f t="shared" si="405"/>
        <v>164829</v>
      </c>
      <c r="J6490" s="11">
        <f t="shared" si="406"/>
        <v>164829</v>
      </c>
      <c r="K6490" s="11">
        <f t="shared" si="407"/>
        <v>0</v>
      </c>
    </row>
    <row r="6491" spans="1:11" s="11" customFormat="1">
      <c r="A6491" s="32">
        <v>2018</v>
      </c>
      <c r="B6491" s="32">
        <v>2103</v>
      </c>
      <c r="C6491" s="33" t="s">
        <v>565</v>
      </c>
      <c r="D6491" s="33" t="s">
        <v>566</v>
      </c>
      <c r="E6491" s="34">
        <v>1232</v>
      </c>
      <c r="F6491" s="35">
        <v>5.7539999999999996</v>
      </c>
      <c r="G6491" s="34">
        <v>1446.1</v>
      </c>
      <c r="H6491" s="14">
        <f t="shared" si="404"/>
        <v>102512.98780799999</v>
      </c>
      <c r="I6491" s="11">
        <f t="shared" si="405"/>
        <v>1232</v>
      </c>
      <c r="J6491" s="11">
        <f t="shared" si="406"/>
        <v>7088.9279999999999</v>
      </c>
      <c r="K6491" s="11">
        <f t="shared" si="407"/>
        <v>0</v>
      </c>
    </row>
    <row r="6492" spans="1:11" s="11" customFormat="1">
      <c r="A6492" s="32">
        <v>2018</v>
      </c>
      <c r="B6492" s="32">
        <v>2103</v>
      </c>
      <c r="C6492" s="33" t="s">
        <v>363</v>
      </c>
      <c r="D6492" s="33" t="s">
        <v>354</v>
      </c>
      <c r="E6492" s="34">
        <v>446216</v>
      </c>
      <c r="F6492" s="35">
        <v>17.739999999999998</v>
      </c>
      <c r="G6492" s="34">
        <v>207.8</v>
      </c>
      <c r="H6492" s="14">
        <f t="shared" si="404"/>
        <v>16449181.68352</v>
      </c>
      <c r="I6492" s="11">
        <f t="shared" si="405"/>
        <v>446216</v>
      </c>
      <c r="J6492" s="11">
        <f t="shared" si="406"/>
        <v>7915871.8399999989</v>
      </c>
      <c r="K6492" s="11">
        <f t="shared" si="407"/>
        <v>0</v>
      </c>
    </row>
    <row r="6493" spans="1:11" s="11" customFormat="1">
      <c r="A6493" s="32">
        <v>2018</v>
      </c>
      <c r="B6493" s="32">
        <v>2103</v>
      </c>
      <c r="C6493" s="33" t="s">
        <v>363</v>
      </c>
      <c r="D6493" s="33" t="s">
        <v>354</v>
      </c>
      <c r="E6493" s="34">
        <v>200063</v>
      </c>
      <c r="F6493" s="35">
        <v>17.78</v>
      </c>
      <c r="G6493" s="34">
        <v>208.5</v>
      </c>
      <c r="H6493" s="14">
        <f t="shared" si="404"/>
        <v>7416595.4918999998</v>
      </c>
      <c r="I6493" s="11">
        <f t="shared" si="405"/>
        <v>200063</v>
      </c>
      <c r="J6493" s="11">
        <f t="shared" si="406"/>
        <v>3557120.14</v>
      </c>
      <c r="K6493" s="11">
        <f t="shared" si="407"/>
        <v>0</v>
      </c>
    </row>
    <row r="6494" spans="1:11" s="11" customFormat="1">
      <c r="A6494" s="32">
        <v>2018</v>
      </c>
      <c r="B6494" s="32">
        <v>2103</v>
      </c>
      <c r="C6494" s="33" t="s">
        <v>363</v>
      </c>
      <c r="D6494" s="33" t="s">
        <v>354</v>
      </c>
      <c r="E6494" s="34">
        <v>101908</v>
      </c>
      <c r="F6494" s="35">
        <v>17.73</v>
      </c>
      <c r="G6494" s="34">
        <v>180.1</v>
      </c>
      <c r="H6494" s="14">
        <f t="shared" si="404"/>
        <v>3254098.7408399996</v>
      </c>
      <c r="I6494" s="11">
        <f t="shared" si="405"/>
        <v>101908</v>
      </c>
      <c r="J6494" s="11">
        <f t="shared" si="406"/>
        <v>1806828.84</v>
      </c>
      <c r="K6494" s="11">
        <f t="shared" si="407"/>
        <v>0</v>
      </c>
    </row>
    <row r="6495" spans="1:11" s="11" customFormat="1">
      <c r="A6495" s="32">
        <v>2018</v>
      </c>
      <c r="B6495" s="32">
        <v>2103</v>
      </c>
      <c r="C6495" s="33" t="s">
        <v>363</v>
      </c>
      <c r="D6495" s="33" t="s">
        <v>354</v>
      </c>
      <c r="E6495" s="34">
        <v>34731</v>
      </c>
      <c r="F6495" s="35">
        <v>18.079999999999998</v>
      </c>
      <c r="G6495" s="34">
        <v>172.6</v>
      </c>
      <c r="H6495" s="14">
        <f t="shared" si="404"/>
        <v>1083818.36448</v>
      </c>
      <c r="I6495" s="11">
        <f t="shared" si="405"/>
        <v>34731</v>
      </c>
      <c r="J6495" s="11">
        <f t="shared" si="406"/>
        <v>627936.48</v>
      </c>
      <c r="K6495" s="11">
        <f t="shared" si="407"/>
        <v>0</v>
      </c>
    </row>
    <row r="6496" spans="1:11" s="11" customFormat="1">
      <c r="A6496" s="32">
        <v>2018</v>
      </c>
      <c r="B6496" s="32">
        <v>2104</v>
      </c>
      <c r="C6496" s="33" t="s">
        <v>565</v>
      </c>
      <c r="D6496" s="33" t="s">
        <v>566</v>
      </c>
      <c r="E6496" s="34">
        <v>79</v>
      </c>
      <c r="F6496" s="35">
        <v>5.7539999999999996</v>
      </c>
      <c r="G6496" s="34">
        <v>1538.1</v>
      </c>
      <c r="H6496" s="14">
        <f t="shared" si="404"/>
        <v>6991.6796459999987</v>
      </c>
      <c r="I6496" s="11">
        <f t="shared" si="405"/>
        <v>79</v>
      </c>
      <c r="J6496" s="11">
        <f t="shared" si="406"/>
        <v>454.56599999999997</v>
      </c>
      <c r="K6496" s="11">
        <f t="shared" si="407"/>
        <v>0</v>
      </c>
    </row>
    <row r="6497" spans="1:11" s="11" customFormat="1">
      <c r="A6497" s="32">
        <v>2018</v>
      </c>
      <c r="B6497" s="32">
        <v>2104</v>
      </c>
      <c r="C6497" s="33" t="s">
        <v>563</v>
      </c>
      <c r="D6497" s="33" t="s">
        <v>564</v>
      </c>
      <c r="E6497" s="34">
        <v>11987</v>
      </c>
      <c r="F6497" s="35">
        <v>1.0249999999999999</v>
      </c>
      <c r="G6497" s="34">
        <v>272</v>
      </c>
      <c r="H6497" s="14">
        <f t="shared" si="404"/>
        <v>33419.756000000001</v>
      </c>
      <c r="I6497" s="11">
        <f t="shared" si="405"/>
        <v>11987</v>
      </c>
      <c r="J6497" s="11">
        <f t="shared" si="406"/>
        <v>12286.674999999999</v>
      </c>
      <c r="K6497" s="11">
        <f t="shared" si="407"/>
        <v>0</v>
      </c>
    </row>
    <row r="6498" spans="1:11" s="11" customFormat="1">
      <c r="A6498" s="32">
        <v>2018</v>
      </c>
      <c r="B6498" s="32">
        <v>2107</v>
      </c>
      <c r="C6498" s="33" t="s">
        <v>565</v>
      </c>
      <c r="D6498" s="33" t="s">
        <v>566</v>
      </c>
      <c r="E6498" s="34">
        <v>528</v>
      </c>
      <c r="F6498" s="35">
        <v>5.7539999999999996</v>
      </c>
      <c r="G6498" s="34">
        <v>1449.6</v>
      </c>
      <c r="H6498" s="14">
        <f t="shared" si="404"/>
        <v>44040.471551999988</v>
      </c>
      <c r="I6498" s="11">
        <f t="shared" si="405"/>
        <v>528</v>
      </c>
      <c r="J6498" s="11">
        <f t="shared" si="406"/>
        <v>3038.1119999999996</v>
      </c>
      <c r="K6498" s="11">
        <f t="shared" si="407"/>
        <v>0</v>
      </c>
    </row>
    <row r="6499" spans="1:11" s="11" customFormat="1">
      <c r="A6499" s="32">
        <v>2018</v>
      </c>
      <c r="B6499" s="32">
        <v>2107</v>
      </c>
      <c r="C6499" s="33" t="s">
        <v>363</v>
      </c>
      <c r="D6499" s="33" t="s">
        <v>354</v>
      </c>
      <c r="E6499" s="34">
        <v>64797</v>
      </c>
      <c r="F6499" s="35">
        <v>17.79</v>
      </c>
      <c r="G6499" s="34">
        <v>212.2</v>
      </c>
      <c r="H6499" s="14">
        <f t="shared" si="404"/>
        <v>2446111.3728599995</v>
      </c>
      <c r="I6499" s="11">
        <f t="shared" si="405"/>
        <v>64797</v>
      </c>
      <c r="J6499" s="11">
        <f t="shared" si="406"/>
        <v>1152738.6299999999</v>
      </c>
      <c r="K6499" s="11">
        <f t="shared" si="407"/>
        <v>0</v>
      </c>
    </row>
    <row r="6500" spans="1:11" s="11" customFormat="1">
      <c r="A6500" s="32">
        <v>2018</v>
      </c>
      <c r="B6500" s="32">
        <v>2107</v>
      </c>
      <c r="C6500" s="33" t="s">
        <v>363</v>
      </c>
      <c r="D6500" s="33" t="s">
        <v>354</v>
      </c>
      <c r="E6500" s="34">
        <v>80729</v>
      </c>
      <c r="F6500" s="35">
        <v>17.66</v>
      </c>
      <c r="G6500" s="34">
        <v>204.8</v>
      </c>
      <c r="H6500" s="14">
        <f t="shared" si="404"/>
        <v>2919780.6387200002</v>
      </c>
      <c r="I6500" s="11">
        <f t="shared" si="405"/>
        <v>80729</v>
      </c>
      <c r="J6500" s="11">
        <f t="shared" si="406"/>
        <v>1425674.14</v>
      </c>
      <c r="K6500" s="11">
        <f t="shared" si="407"/>
        <v>0</v>
      </c>
    </row>
    <row r="6501" spans="1:11" s="11" customFormat="1">
      <c r="A6501" s="32">
        <v>2018</v>
      </c>
      <c r="B6501" s="32">
        <v>2107</v>
      </c>
      <c r="C6501" s="33" t="s">
        <v>353</v>
      </c>
      <c r="D6501" s="33" t="s">
        <v>354</v>
      </c>
      <c r="E6501" s="34">
        <v>32451</v>
      </c>
      <c r="F6501" s="35">
        <v>21.85</v>
      </c>
      <c r="G6501" s="34">
        <v>157.5</v>
      </c>
      <c r="H6501" s="14">
        <f t="shared" si="404"/>
        <v>1116760.6012500001</v>
      </c>
      <c r="I6501" s="11">
        <f t="shared" si="405"/>
        <v>32451</v>
      </c>
      <c r="J6501" s="11">
        <f t="shared" si="406"/>
        <v>709054.35000000009</v>
      </c>
      <c r="K6501" s="11">
        <f t="shared" si="407"/>
        <v>0</v>
      </c>
    </row>
    <row r="6502" spans="1:11" s="11" customFormat="1">
      <c r="A6502" s="32">
        <v>2018</v>
      </c>
      <c r="B6502" s="32">
        <v>2107</v>
      </c>
      <c r="C6502" s="33" t="s">
        <v>363</v>
      </c>
      <c r="D6502" s="33" t="s">
        <v>354</v>
      </c>
      <c r="E6502" s="34">
        <v>129603</v>
      </c>
      <c r="F6502" s="35">
        <v>18.010000000000002</v>
      </c>
      <c r="G6502" s="34">
        <v>174</v>
      </c>
      <c r="H6502" s="14">
        <f t="shared" si="404"/>
        <v>4061421.0522000003</v>
      </c>
      <c r="I6502" s="11">
        <f t="shared" si="405"/>
        <v>129603</v>
      </c>
      <c r="J6502" s="11">
        <f t="shared" si="406"/>
        <v>2334150.0300000003</v>
      </c>
      <c r="K6502" s="11">
        <f t="shared" si="407"/>
        <v>0</v>
      </c>
    </row>
    <row r="6503" spans="1:11" s="11" customFormat="1">
      <c r="A6503" s="32">
        <v>2018</v>
      </c>
      <c r="B6503" s="32">
        <v>2161</v>
      </c>
      <c r="C6503" s="33" t="s">
        <v>563</v>
      </c>
      <c r="D6503" s="33" t="s">
        <v>564</v>
      </c>
      <c r="E6503" s="34">
        <v>46036</v>
      </c>
      <c r="F6503" s="35">
        <v>1.042</v>
      </c>
      <c r="G6503" s="34">
        <v>219.4</v>
      </c>
      <c r="H6503" s="14">
        <f t="shared" si="404"/>
        <v>105245.10932799999</v>
      </c>
      <c r="I6503" s="11">
        <f t="shared" si="405"/>
        <v>46036</v>
      </c>
      <c r="J6503" s="11">
        <f t="shared" si="406"/>
        <v>47969.512000000002</v>
      </c>
      <c r="K6503" s="11">
        <f t="shared" si="407"/>
        <v>0</v>
      </c>
    </row>
    <row r="6504" spans="1:11" s="11" customFormat="1">
      <c r="A6504" s="32">
        <v>2018</v>
      </c>
      <c r="B6504" s="32">
        <v>2167</v>
      </c>
      <c r="C6504" s="33" t="s">
        <v>363</v>
      </c>
      <c r="D6504" s="33" t="s">
        <v>354</v>
      </c>
      <c r="E6504" s="34">
        <v>410357</v>
      </c>
      <c r="F6504" s="35">
        <v>17.690000000000001</v>
      </c>
      <c r="G6504" s="34">
        <v>190.1</v>
      </c>
      <c r="H6504" s="14">
        <f t="shared" si="404"/>
        <v>13799768.342330003</v>
      </c>
      <c r="I6504" s="11">
        <f t="shared" si="405"/>
        <v>410357</v>
      </c>
      <c r="J6504" s="11">
        <f t="shared" si="406"/>
        <v>7259215.3300000001</v>
      </c>
      <c r="K6504" s="11">
        <f t="shared" si="407"/>
        <v>0</v>
      </c>
    </row>
    <row r="6505" spans="1:11" s="11" customFormat="1">
      <c r="A6505" s="32">
        <v>2018</v>
      </c>
      <c r="B6505" s="32">
        <v>2167</v>
      </c>
      <c r="C6505" s="33" t="s">
        <v>565</v>
      </c>
      <c r="D6505" s="33" t="s">
        <v>566</v>
      </c>
      <c r="E6505" s="34">
        <v>354</v>
      </c>
      <c r="F6505" s="35">
        <v>5.88</v>
      </c>
      <c r="G6505" s="34">
        <v>1611.1</v>
      </c>
      <c r="H6505" s="14">
        <f t="shared" si="404"/>
        <v>33535.368719999999</v>
      </c>
      <c r="I6505" s="11">
        <f t="shared" si="405"/>
        <v>354</v>
      </c>
      <c r="J6505" s="11">
        <f t="shared" si="406"/>
        <v>2081.52</v>
      </c>
      <c r="K6505" s="11">
        <f t="shared" si="407"/>
        <v>0</v>
      </c>
    </row>
    <row r="6506" spans="1:11" s="11" customFormat="1">
      <c r="A6506" s="32">
        <v>2018</v>
      </c>
      <c r="B6506" s="32">
        <v>2168</v>
      </c>
      <c r="C6506" s="33" t="s">
        <v>363</v>
      </c>
      <c r="D6506" s="33" t="s">
        <v>354</v>
      </c>
      <c r="E6506" s="34">
        <v>144931</v>
      </c>
      <c r="F6506" s="35">
        <v>17.829999999999998</v>
      </c>
      <c r="G6506" s="34">
        <v>185.8</v>
      </c>
      <c r="H6506" s="14">
        <f t="shared" si="404"/>
        <v>4801294.4583400004</v>
      </c>
      <c r="I6506" s="11">
        <f t="shared" si="405"/>
        <v>144931</v>
      </c>
      <c r="J6506" s="11">
        <f t="shared" si="406"/>
        <v>2584119.73</v>
      </c>
      <c r="K6506" s="11">
        <f t="shared" si="407"/>
        <v>0</v>
      </c>
    </row>
    <row r="6507" spans="1:11" s="11" customFormat="1">
      <c r="A6507" s="32">
        <v>2018</v>
      </c>
      <c r="B6507" s="32">
        <v>2240</v>
      </c>
      <c r="C6507" s="33" t="s">
        <v>363</v>
      </c>
      <c r="D6507" s="33" t="s">
        <v>354</v>
      </c>
      <c r="E6507" s="34">
        <v>13478</v>
      </c>
      <c r="F6507" s="35">
        <v>17.64</v>
      </c>
      <c r="G6507" s="34">
        <v>165.6</v>
      </c>
      <c r="H6507" s="14">
        <f t="shared" si="404"/>
        <v>393717.17952000001</v>
      </c>
      <c r="I6507" s="11">
        <f t="shared" si="405"/>
        <v>13478</v>
      </c>
      <c r="J6507" s="11">
        <f t="shared" si="406"/>
        <v>237751.92</v>
      </c>
      <c r="K6507" s="11">
        <f t="shared" si="407"/>
        <v>0</v>
      </c>
    </row>
    <row r="6508" spans="1:11" s="11" customFormat="1">
      <c r="A6508" s="32">
        <v>2018</v>
      </c>
      <c r="B6508" s="32">
        <v>2240</v>
      </c>
      <c r="C6508" s="33" t="s">
        <v>563</v>
      </c>
      <c r="D6508" s="33" t="s">
        <v>564</v>
      </c>
      <c r="E6508" s="34">
        <v>16741</v>
      </c>
      <c r="F6508" s="35">
        <v>1.07</v>
      </c>
      <c r="G6508" s="34">
        <v>415.9</v>
      </c>
      <c r="H6508" s="14">
        <f t="shared" si="404"/>
        <v>74499.626329999999</v>
      </c>
      <c r="I6508" s="11">
        <f t="shared" si="405"/>
        <v>16741</v>
      </c>
      <c r="J6508" s="11">
        <f t="shared" si="406"/>
        <v>17912.870000000003</v>
      </c>
      <c r="K6508" s="11">
        <f t="shared" si="407"/>
        <v>0</v>
      </c>
    </row>
    <row r="6509" spans="1:11" s="11" customFormat="1">
      <c r="A6509" s="32">
        <v>2018</v>
      </c>
      <c r="B6509" s="32">
        <v>2240</v>
      </c>
      <c r="C6509" s="33" t="s">
        <v>363</v>
      </c>
      <c r="D6509" s="33" t="s">
        <v>354</v>
      </c>
      <c r="E6509" s="34">
        <v>3353</v>
      </c>
      <c r="F6509" s="35">
        <v>18.09</v>
      </c>
      <c r="G6509" s="34">
        <v>165.3</v>
      </c>
      <c r="H6509" s="14">
        <f t="shared" si="404"/>
        <v>100263.98781000001</v>
      </c>
      <c r="I6509" s="11">
        <f t="shared" si="405"/>
        <v>3353</v>
      </c>
      <c r="J6509" s="11">
        <f t="shared" si="406"/>
        <v>60655.77</v>
      </c>
      <c r="K6509" s="11">
        <f t="shared" si="407"/>
        <v>0</v>
      </c>
    </row>
    <row r="6510" spans="1:11" s="11" customFormat="1">
      <c r="A6510" s="32">
        <v>2018</v>
      </c>
      <c r="B6510" s="32">
        <v>2240</v>
      </c>
      <c r="C6510" s="33" t="s">
        <v>363</v>
      </c>
      <c r="D6510" s="33" t="s">
        <v>354</v>
      </c>
      <c r="E6510" s="34">
        <v>7783</v>
      </c>
      <c r="F6510" s="35">
        <v>17.100000000000001</v>
      </c>
      <c r="G6510" s="34">
        <v>161.6</v>
      </c>
      <c r="H6510" s="14">
        <f t="shared" si="404"/>
        <v>215072.3088</v>
      </c>
      <c r="I6510" s="11">
        <f t="shared" si="405"/>
        <v>7783</v>
      </c>
      <c r="J6510" s="11">
        <f t="shared" si="406"/>
        <v>133089.30000000002</v>
      </c>
      <c r="K6510" s="11">
        <f t="shared" si="407"/>
        <v>0</v>
      </c>
    </row>
    <row r="6511" spans="1:11" s="11" customFormat="1">
      <c r="A6511" s="32">
        <v>2018</v>
      </c>
      <c r="B6511" s="32">
        <v>2277</v>
      </c>
      <c r="C6511" s="33" t="s">
        <v>563</v>
      </c>
      <c r="D6511" s="33" t="s">
        <v>564</v>
      </c>
      <c r="E6511" s="34">
        <v>3056</v>
      </c>
      <c r="F6511" s="35">
        <v>1.0369999999999999</v>
      </c>
      <c r="G6511" s="34">
        <v>406.5</v>
      </c>
      <c r="H6511" s="14">
        <f t="shared" si="404"/>
        <v>12882.277680000001</v>
      </c>
      <c r="I6511" s="11">
        <f t="shared" si="405"/>
        <v>3056</v>
      </c>
      <c r="J6511" s="11">
        <f t="shared" si="406"/>
        <v>3169.0719999999997</v>
      </c>
      <c r="K6511" s="11">
        <f t="shared" si="407"/>
        <v>0</v>
      </c>
    </row>
    <row r="6512" spans="1:11" s="11" customFormat="1">
      <c r="A6512" s="32">
        <v>2018</v>
      </c>
      <c r="B6512" s="32">
        <v>2277</v>
      </c>
      <c r="C6512" s="33" t="s">
        <v>363</v>
      </c>
      <c r="D6512" s="33" t="s">
        <v>354</v>
      </c>
      <c r="E6512" s="34">
        <v>14312</v>
      </c>
      <c r="F6512" s="35">
        <v>17.11</v>
      </c>
      <c r="G6512" s="34">
        <v>144.1</v>
      </c>
      <c r="H6512" s="14">
        <f t="shared" si="404"/>
        <v>352869.65911999997</v>
      </c>
      <c r="I6512" s="11">
        <f t="shared" si="405"/>
        <v>14312</v>
      </c>
      <c r="J6512" s="11">
        <f t="shared" si="406"/>
        <v>244878.31999999998</v>
      </c>
      <c r="K6512" s="11">
        <f t="shared" si="407"/>
        <v>0</v>
      </c>
    </row>
    <row r="6513" spans="1:11" s="11" customFormat="1">
      <c r="A6513" s="32">
        <v>2018</v>
      </c>
      <c r="B6513" s="32">
        <v>2291</v>
      </c>
      <c r="C6513" s="33" t="s">
        <v>363</v>
      </c>
      <c r="D6513" s="33" t="s">
        <v>354</v>
      </c>
      <c r="E6513" s="34">
        <v>76705</v>
      </c>
      <c r="F6513" s="35">
        <v>16.940000000000001</v>
      </c>
      <c r="G6513" s="34">
        <v>128.69999999999999</v>
      </c>
      <c r="H6513" s="14">
        <f t="shared" si="404"/>
        <v>1672305.5349000001</v>
      </c>
      <c r="I6513" s="11">
        <f t="shared" si="405"/>
        <v>76705</v>
      </c>
      <c r="J6513" s="11">
        <f t="shared" si="406"/>
        <v>1299382.7000000002</v>
      </c>
      <c r="K6513" s="11">
        <f t="shared" si="407"/>
        <v>0</v>
      </c>
    </row>
    <row r="6514" spans="1:11" s="11" customFormat="1">
      <c r="A6514" s="32">
        <v>2018</v>
      </c>
      <c r="B6514" s="32">
        <v>2291</v>
      </c>
      <c r="C6514" s="33" t="s">
        <v>563</v>
      </c>
      <c r="D6514" s="33" t="s">
        <v>564</v>
      </c>
      <c r="E6514" s="34">
        <v>3499</v>
      </c>
      <c r="F6514" s="35">
        <v>1.032</v>
      </c>
      <c r="G6514" s="34">
        <v>343.4</v>
      </c>
      <c r="H6514" s="14">
        <f t="shared" si="404"/>
        <v>12400.064112</v>
      </c>
      <c r="I6514" s="11">
        <f t="shared" si="405"/>
        <v>3499</v>
      </c>
      <c r="J6514" s="11">
        <f t="shared" si="406"/>
        <v>3610.9680000000003</v>
      </c>
      <c r="K6514" s="11">
        <f t="shared" si="407"/>
        <v>0</v>
      </c>
    </row>
    <row r="6515" spans="1:11" s="11" customFormat="1">
      <c r="A6515" s="32">
        <v>2018</v>
      </c>
      <c r="B6515" s="32">
        <v>2291</v>
      </c>
      <c r="C6515" s="33" t="s">
        <v>563</v>
      </c>
      <c r="D6515" s="33" t="s">
        <v>564</v>
      </c>
      <c r="E6515" s="34">
        <v>11180</v>
      </c>
      <c r="F6515" s="35">
        <v>1.032</v>
      </c>
      <c r="G6515" s="34">
        <v>343.4</v>
      </c>
      <c r="H6515" s="14">
        <f t="shared" si="404"/>
        <v>39620.667840000002</v>
      </c>
      <c r="I6515" s="11">
        <f t="shared" si="405"/>
        <v>11180</v>
      </c>
      <c r="J6515" s="11">
        <f t="shared" si="406"/>
        <v>11537.76</v>
      </c>
      <c r="K6515" s="11">
        <f t="shared" si="407"/>
        <v>0</v>
      </c>
    </row>
    <row r="6516" spans="1:11" s="11" customFormat="1">
      <c r="A6516" s="32">
        <v>2018</v>
      </c>
      <c r="B6516" s="32">
        <v>2292</v>
      </c>
      <c r="C6516" s="33" t="s">
        <v>563</v>
      </c>
      <c r="D6516" s="33" t="s">
        <v>564</v>
      </c>
      <c r="E6516" s="34">
        <v>54710</v>
      </c>
      <c r="F6516" s="35">
        <v>1.044</v>
      </c>
      <c r="G6516" s="34">
        <v>420.6</v>
      </c>
      <c r="H6516" s="14">
        <f t="shared" si="404"/>
        <v>240235.11144000007</v>
      </c>
      <c r="I6516" s="11">
        <f t="shared" si="405"/>
        <v>54710</v>
      </c>
      <c r="J6516" s="11">
        <f t="shared" si="406"/>
        <v>57117.240000000005</v>
      </c>
      <c r="K6516" s="11">
        <f t="shared" si="407"/>
        <v>0</v>
      </c>
    </row>
    <row r="6517" spans="1:11" s="11" customFormat="1">
      <c r="A6517" s="32">
        <v>2018</v>
      </c>
      <c r="B6517" s="32">
        <v>2292</v>
      </c>
      <c r="C6517" s="33" t="s">
        <v>565</v>
      </c>
      <c r="D6517" s="33" t="s">
        <v>566</v>
      </c>
      <c r="E6517" s="34">
        <v>288</v>
      </c>
      <c r="F6517" s="35">
        <v>5.8</v>
      </c>
      <c r="G6517" s="34">
        <v>1797</v>
      </c>
      <c r="H6517" s="14">
        <f t="shared" si="404"/>
        <v>30017.087999999996</v>
      </c>
      <c r="I6517" s="11">
        <f t="shared" si="405"/>
        <v>288</v>
      </c>
      <c r="J6517" s="11">
        <f t="shared" si="406"/>
        <v>1670.3999999999999</v>
      </c>
      <c r="K6517" s="11">
        <f t="shared" si="407"/>
        <v>0</v>
      </c>
    </row>
    <row r="6518" spans="1:11" s="11" customFormat="1">
      <c r="A6518" s="32">
        <v>2018</v>
      </c>
      <c r="B6518" s="32">
        <v>2322</v>
      </c>
      <c r="C6518" s="33" t="s">
        <v>563</v>
      </c>
      <c r="D6518" s="33" t="s">
        <v>564</v>
      </c>
      <c r="E6518" s="34">
        <v>125866</v>
      </c>
      <c r="F6518" s="35">
        <v>1.0289999999999999</v>
      </c>
      <c r="G6518" s="34">
        <v>271.39999999999998</v>
      </c>
      <c r="H6518" s="14">
        <f t="shared" si="404"/>
        <v>351506.733396</v>
      </c>
      <c r="I6518" s="11">
        <f t="shared" si="405"/>
        <v>125866</v>
      </c>
      <c r="J6518" s="11">
        <f t="shared" si="406"/>
        <v>129516.11399999999</v>
      </c>
      <c r="K6518" s="11">
        <f t="shared" si="407"/>
        <v>0</v>
      </c>
    </row>
    <row r="6519" spans="1:11" s="11" customFormat="1">
      <c r="A6519" s="32">
        <v>2018</v>
      </c>
      <c r="B6519" s="32">
        <v>2330</v>
      </c>
      <c r="C6519" s="33" t="s">
        <v>563</v>
      </c>
      <c r="D6519" s="33" t="s">
        <v>564</v>
      </c>
      <c r="E6519" s="34">
        <v>290719</v>
      </c>
      <c r="F6519" s="35">
        <v>1.044</v>
      </c>
      <c r="G6519" s="34">
        <v>244.9</v>
      </c>
      <c r="H6519" s="14">
        <f t="shared" si="404"/>
        <v>743297.54756400001</v>
      </c>
      <c r="I6519" s="11">
        <f t="shared" si="405"/>
        <v>290719</v>
      </c>
      <c r="J6519" s="11">
        <f t="shared" si="406"/>
        <v>303510.636</v>
      </c>
      <c r="K6519" s="11">
        <f t="shared" si="407"/>
        <v>0</v>
      </c>
    </row>
    <row r="6520" spans="1:11" s="11" customFormat="1">
      <c r="A6520" s="32">
        <v>2018</v>
      </c>
      <c r="B6520" s="32">
        <v>2336</v>
      </c>
      <c r="C6520" s="33" t="s">
        <v>563</v>
      </c>
      <c r="D6520" s="33" t="s">
        <v>564</v>
      </c>
      <c r="E6520" s="34">
        <v>341</v>
      </c>
      <c r="F6520" s="35">
        <v>1.044</v>
      </c>
      <c r="G6520" s="34">
        <v>243.1</v>
      </c>
      <c r="H6520" s="14">
        <f t="shared" si="404"/>
        <v>865.44572400000004</v>
      </c>
      <c r="I6520" s="11">
        <f t="shared" si="405"/>
        <v>341</v>
      </c>
      <c r="J6520" s="11">
        <f t="shared" si="406"/>
        <v>356.00400000000002</v>
      </c>
      <c r="K6520" s="11">
        <f t="shared" si="407"/>
        <v>0</v>
      </c>
    </row>
    <row r="6521" spans="1:11" s="11" customFormat="1">
      <c r="A6521" s="32">
        <v>2018</v>
      </c>
      <c r="B6521" s="32">
        <v>2336</v>
      </c>
      <c r="C6521" s="33" t="s">
        <v>563</v>
      </c>
      <c r="D6521" s="33" t="s">
        <v>564</v>
      </c>
      <c r="E6521" s="34">
        <v>106760</v>
      </c>
      <c r="F6521" s="35">
        <v>1.0529999999999999</v>
      </c>
      <c r="G6521" s="34">
        <v>243.2</v>
      </c>
      <c r="H6521" s="14">
        <f t="shared" si="404"/>
        <v>273401.25695999997</v>
      </c>
      <c r="I6521" s="11">
        <f t="shared" si="405"/>
        <v>106760</v>
      </c>
      <c r="J6521" s="11">
        <f t="shared" si="406"/>
        <v>112418.28</v>
      </c>
      <c r="K6521" s="11">
        <f t="shared" si="407"/>
        <v>0</v>
      </c>
    </row>
    <row r="6522" spans="1:11" s="11" customFormat="1">
      <c r="A6522" s="32">
        <v>2018</v>
      </c>
      <c r="B6522" s="32">
        <v>2336</v>
      </c>
      <c r="C6522" s="33" t="s">
        <v>563</v>
      </c>
      <c r="D6522" s="33" t="s">
        <v>564</v>
      </c>
      <c r="E6522" s="34">
        <v>424419</v>
      </c>
      <c r="F6522" s="35">
        <v>1.0529999999999999</v>
      </c>
      <c r="G6522" s="34">
        <v>243.2</v>
      </c>
      <c r="H6522" s="14">
        <f t="shared" si="404"/>
        <v>1086892.9194239997</v>
      </c>
      <c r="I6522" s="11">
        <f t="shared" si="405"/>
        <v>424419</v>
      </c>
      <c r="J6522" s="11">
        <f t="shared" si="406"/>
        <v>446913.20699999999</v>
      </c>
      <c r="K6522" s="11">
        <f t="shared" si="407"/>
        <v>0</v>
      </c>
    </row>
    <row r="6523" spans="1:11" s="11" customFormat="1">
      <c r="A6523" s="32">
        <v>2018</v>
      </c>
      <c r="B6523" s="32">
        <v>2336</v>
      </c>
      <c r="C6523" s="33" t="s">
        <v>563</v>
      </c>
      <c r="D6523" s="33" t="s">
        <v>564</v>
      </c>
      <c r="E6523" s="34">
        <v>65</v>
      </c>
      <c r="F6523" s="35">
        <v>1.044</v>
      </c>
      <c r="G6523" s="34">
        <v>243.2</v>
      </c>
      <c r="H6523" s="14">
        <f t="shared" si="404"/>
        <v>165.03551999999999</v>
      </c>
      <c r="I6523" s="11">
        <f t="shared" si="405"/>
        <v>65</v>
      </c>
      <c r="J6523" s="11">
        <f t="shared" si="406"/>
        <v>67.86</v>
      </c>
      <c r="K6523" s="11">
        <f t="shared" si="407"/>
        <v>0</v>
      </c>
    </row>
    <row r="6524" spans="1:11" s="11" customFormat="1">
      <c r="A6524" s="32">
        <v>2018</v>
      </c>
      <c r="B6524" s="32">
        <v>2336</v>
      </c>
      <c r="C6524" s="33" t="s">
        <v>563</v>
      </c>
      <c r="D6524" s="33" t="s">
        <v>564</v>
      </c>
      <c r="E6524" s="34">
        <v>16</v>
      </c>
      <c r="F6524" s="35">
        <v>1.044</v>
      </c>
      <c r="G6524" s="34">
        <v>243.2</v>
      </c>
      <c r="H6524" s="14">
        <f t="shared" si="404"/>
        <v>40.624127999999999</v>
      </c>
      <c r="I6524" s="11">
        <f t="shared" si="405"/>
        <v>16</v>
      </c>
      <c r="J6524" s="11">
        <f t="shared" si="406"/>
        <v>16.704000000000001</v>
      </c>
      <c r="K6524" s="11">
        <f t="shared" si="407"/>
        <v>0</v>
      </c>
    </row>
    <row r="6525" spans="1:11" s="11" customFormat="1">
      <c r="A6525" s="32">
        <v>2018</v>
      </c>
      <c r="B6525" s="32">
        <v>2336</v>
      </c>
      <c r="C6525" s="33" t="s">
        <v>563</v>
      </c>
      <c r="D6525" s="33" t="s">
        <v>564</v>
      </c>
      <c r="E6525" s="34">
        <v>2214814</v>
      </c>
      <c r="F6525" s="35">
        <v>1.0529999999999999</v>
      </c>
      <c r="G6525" s="34">
        <v>243.1</v>
      </c>
      <c r="H6525" s="14">
        <f t="shared" si="404"/>
        <v>5669576.1142019993</v>
      </c>
      <c r="I6525" s="11">
        <f t="shared" si="405"/>
        <v>2214814</v>
      </c>
      <c r="J6525" s="11">
        <f t="shared" si="406"/>
        <v>2332199.142</v>
      </c>
      <c r="K6525" s="11">
        <f t="shared" si="407"/>
        <v>0</v>
      </c>
    </row>
    <row r="6526" spans="1:11" s="11" customFormat="1">
      <c r="A6526" s="32">
        <v>2018</v>
      </c>
      <c r="B6526" s="32">
        <v>2364</v>
      </c>
      <c r="C6526" s="33" t="s">
        <v>565</v>
      </c>
      <c r="D6526" s="33" t="s">
        <v>566</v>
      </c>
      <c r="E6526" s="34">
        <v>707</v>
      </c>
      <c r="F6526" s="35">
        <v>5.8</v>
      </c>
      <c r="G6526" s="34">
        <v>1315.5</v>
      </c>
      <c r="H6526" s="14">
        <f t="shared" si="404"/>
        <v>53943.392999999996</v>
      </c>
      <c r="I6526" s="11">
        <f t="shared" si="405"/>
        <v>707</v>
      </c>
      <c r="J6526" s="11">
        <f t="shared" si="406"/>
        <v>4100.5999999999995</v>
      </c>
      <c r="K6526" s="11">
        <f t="shared" si="407"/>
        <v>0</v>
      </c>
    </row>
    <row r="6527" spans="1:11" s="11" customFormat="1">
      <c r="A6527" s="32">
        <v>2018</v>
      </c>
      <c r="B6527" s="32">
        <v>2367</v>
      </c>
      <c r="C6527" s="33" t="s">
        <v>563</v>
      </c>
      <c r="D6527" s="33" t="s">
        <v>564</v>
      </c>
      <c r="E6527" s="34">
        <v>747</v>
      </c>
      <c r="F6527" s="35">
        <v>1.05</v>
      </c>
      <c r="G6527" s="34">
        <v>704.9</v>
      </c>
      <c r="H6527" s="14">
        <f t="shared" si="404"/>
        <v>5528.8831499999997</v>
      </c>
      <c r="I6527" s="11">
        <f t="shared" si="405"/>
        <v>747</v>
      </c>
      <c r="J6527" s="11">
        <f t="shared" si="406"/>
        <v>784.35</v>
      </c>
      <c r="K6527" s="11">
        <f t="shared" si="407"/>
        <v>0</v>
      </c>
    </row>
    <row r="6528" spans="1:11" s="11" customFormat="1">
      <c r="A6528" s="32">
        <v>2018</v>
      </c>
      <c r="B6528" s="32">
        <v>2390</v>
      </c>
      <c r="C6528" s="33" t="s">
        <v>565</v>
      </c>
      <c r="D6528" s="33" t="s">
        <v>566</v>
      </c>
      <c r="E6528" s="34">
        <v>96</v>
      </c>
      <c r="F6528" s="35">
        <v>5.8250000000000002</v>
      </c>
      <c r="G6528" s="34" t="s">
        <v>364</v>
      </c>
      <c r="H6528" s="14" t="str">
        <f t="shared" si="404"/>
        <v/>
      </c>
      <c r="I6528" s="11" t="str">
        <f t="shared" si="405"/>
        <v/>
      </c>
      <c r="J6528" s="11" t="str">
        <f t="shared" si="406"/>
        <v/>
      </c>
      <c r="K6528" s="11">
        <f t="shared" si="407"/>
        <v>0</v>
      </c>
    </row>
    <row r="6529" spans="1:11" s="11" customFormat="1">
      <c r="A6529" s="32">
        <v>2018</v>
      </c>
      <c r="B6529" s="32">
        <v>2390</v>
      </c>
      <c r="C6529" s="33" t="s">
        <v>563</v>
      </c>
      <c r="D6529" s="33" t="s">
        <v>564</v>
      </c>
      <c r="E6529" s="34">
        <v>1219</v>
      </c>
      <c r="F6529" s="35">
        <v>1.028</v>
      </c>
      <c r="G6529" s="34" t="s">
        <v>364</v>
      </c>
      <c r="H6529" s="14" t="str">
        <f t="shared" si="404"/>
        <v/>
      </c>
      <c r="I6529" s="11" t="str">
        <f t="shared" si="405"/>
        <v/>
      </c>
      <c r="J6529" s="11" t="str">
        <f t="shared" si="406"/>
        <v/>
      </c>
      <c r="K6529" s="11">
        <f t="shared" si="407"/>
        <v>0</v>
      </c>
    </row>
    <row r="6530" spans="1:11" s="11" customFormat="1">
      <c r="A6530" s="32">
        <v>2018</v>
      </c>
      <c r="B6530" s="32">
        <v>2393</v>
      </c>
      <c r="C6530" s="33" t="s">
        <v>563</v>
      </c>
      <c r="D6530" s="33" t="s">
        <v>564</v>
      </c>
      <c r="E6530" s="34">
        <v>450</v>
      </c>
      <c r="F6530" s="35">
        <v>1.03</v>
      </c>
      <c r="G6530" s="34" t="s">
        <v>364</v>
      </c>
      <c r="H6530" s="14" t="str">
        <f t="shared" si="404"/>
        <v/>
      </c>
      <c r="I6530" s="11" t="str">
        <f t="shared" si="405"/>
        <v/>
      </c>
      <c r="J6530" s="11" t="str">
        <f t="shared" si="406"/>
        <v/>
      </c>
      <c r="K6530" s="11">
        <f t="shared" si="407"/>
        <v>0</v>
      </c>
    </row>
    <row r="6531" spans="1:11" s="11" customFormat="1">
      <c r="A6531" s="32">
        <v>2018</v>
      </c>
      <c r="B6531" s="32">
        <v>2393</v>
      </c>
      <c r="C6531" s="33" t="s">
        <v>563</v>
      </c>
      <c r="D6531" s="33" t="s">
        <v>564</v>
      </c>
      <c r="E6531" s="34">
        <v>1111</v>
      </c>
      <c r="F6531" s="35">
        <v>1.03</v>
      </c>
      <c r="G6531" s="34" t="s">
        <v>364</v>
      </c>
      <c r="H6531" s="14" t="str">
        <f t="shared" si="404"/>
        <v/>
      </c>
      <c r="I6531" s="11" t="str">
        <f t="shared" si="405"/>
        <v/>
      </c>
      <c r="J6531" s="11" t="str">
        <f t="shared" si="406"/>
        <v/>
      </c>
      <c r="K6531" s="11">
        <f t="shared" si="407"/>
        <v>0</v>
      </c>
    </row>
    <row r="6532" spans="1:11" s="11" customFormat="1">
      <c r="A6532" s="32">
        <v>2018</v>
      </c>
      <c r="B6532" s="32">
        <v>2398</v>
      </c>
      <c r="C6532" s="33" t="s">
        <v>563</v>
      </c>
      <c r="D6532" s="33" t="s">
        <v>564</v>
      </c>
      <c r="E6532" s="34">
        <v>1735469</v>
      </c>
      <c r="F6532" s="35">
        <v>1.0289999999999999</v>
      </c>
      <c r="G6532" s="34" t="s">
        <v>364</v>
      </c>
      <c r="H6532" s="14" t="str">
        <f t="shared" si="404"/>
        <v/>
      </c>
      <c r="I6532" s="11" t="str">
        <f t="shared" si="405"/>
        <v/>
      </c>
      <c r="J6532" s="11" t="str">
        <f t="shared" si="406"/>
        <v/>
      </c>
      <c r="K6532" s="11">
        <f t="shared" si="407"/>
        <v>0</v>
      </c>
    </row>
    <row r="6533" spans="1:11" s="11" customFormat="1">
      <c r="A6533" s="32">
        <v>2018</v>
      </c>
      <c r="B6533" s="32">
        <v>2399</v>
      </c>
      <c r="C6533" s="33" t="s">
        <v>563</v>
      </c>
      <c r="D6533" s="33" t="s">
        <v>564</v>
      </c>
      <c r="E6533" s="34">
        <v>26936</v>
      </c>
      <c r="F6533" s="35">
        <v>1.3</v>
      </c>
      <c r="G6533" s="34" t="s">
        <v>364</v>
      </c>
      <c r="H6533" s="14" t="str">
        <f t="shared" si="404"/>
        <v/>
      </c>
      <c r="I6533" s="11" t="str">
        <f t="shared" si="405"/>
        <v/>
      </c>
      <c r="J6533" s="11" t="str">
        <f t="shared" si="406"/>
        <v/>
      </c>
      <c r="K6533" s="11">
        <f t="shared" si="407"/>
        <v>0</v>
      </c>
    </row>
    <row r="6534" spans="1:11" s="11" customFormat="1">
      <c r="A6534" s="32">
        <v>2018</v>
      </c>
      <c r="B6534" s="32">
        <v>2404</v>
      </c>
      <c r="C6534" s="33" t="s">
        <v>563</v>
      </c>
      <c r="D6534" s="33" t="s">
        <v>564</v>
      </c>
      <c r="E6534" s="34">
        <v>235622</v>
      </c>
      <c r="F6534" s="35">
        <v>1.03</v>
      </c>
      <c r="G6534" s="34" t="s">
        <v>364</v>
      </c>
      <c r="H6534" s="14" t="str">
        <f t="shared" ref="H6534:H6597" si="408">IF(I6534="","",G6534/100*F6534*E6534)</f>
        <v/>
      </c>
      <c r="I6534" s="11" t="str">
        <f t="shared" ref="I6534:I6597" si="409">IF(OR(G6534=".",F6534=".",E6534="."),"",E6534)</f>
        <v/>
      </c>
      <c r="J6534" s="11" t="str">
        <f t="shared" ref="J6534:J6597" si="410">IF(I6534="","",F6534*I6534)</f>
        <v/>
      </c>
      <c r="K6534" s="11">
        <f t="shared" ref="K6534:K6597" si="411">IF(C6534="LIG",1,0)</f>
        <v>0</v>
      </c>
    </row>
    <row r="6535" spans="1:11" s="11" customFormat="1">
      <c r="A6535" s="32">
        <v>2018</v>
      </c>
      <c r="B6535" s="32">
        <v>2406</v>
      </c>
      <c r="C6535" s="33" t="s">
        <v>565</v>
      </c>
      <c r="D6535" s="33" t="s">
        <v>566</v>
      </c>
      <c r="E6535" s="34">
        <v>181</v>
      </c>
      <c r="F6535" s="35">
        <v>5.8</v>
      </c>
      <c r="G6535" s="34" t="s">
        <v>364</v>
      </c>
      <c r="H6535" s="14" t="str">
        <f t="shared" si="408"/>
        <v/>
      </c>
      <c r="I6535" s="11" t="str">
        <f t="shared" si="409"/>
        <v/>
      </c>
      <c r="J6535" s="11" t="str">
        <f t="shared" si="410"/>
        <v/>
      </c>
      <c r="K6535" s="11">
        <f t="shared" si="411"/>
        <v>0</v>
      </c>
    </row>
    <row r="6536" spans="1:11" s="11" customFormat="1">
      <c r="A6536" s="32">
        <v>2018</v>
      </c>
      <c r="B6536" s="32">
        <v>2406</v>
      </c>
      <c r="C6536" s="33" t="s">
        <v>563</v>
      </c>
      <c r="D6536" s="33" t="s">
        <v>564</v>
      </c>
      <c r="E6536" s="34">
        <v>2196242</v>
      </c>
      <c r="F6536" s="35">
        <v>1.0289999999999999</v>
      </c>
      <c r="G6536" s="34" t="s">
        <v>364</v>
      </c>
      <c r="H6536" s="14" t="str">
        <f t="shared" si="408"/>
        <v/>
      </c>
      <c r="I6536" s="11" t="str">
        <f t="shared" si="409"/>
        <v/>
      </c>
      <c r="J6536" s="11" t="str">
        <f t="shared" si="410"/>
        <v/>
      </c>
      <c r="K6536" s="11">
        <f t="shared" si="411"/>
        <v>0</v>
      </c>
    </row>
    <row r="6537" spans="1:11" s="11" customFormat="1">
      <c r="A6537" s="32">
        <v>2018</v>
      </c>
      <c r="B6537" s="32">
        <v>2411</v>
      </c>
      <c r="C6537" s="33" t="s">
        <v>563</v>
      </c>
      <c r="D6537" s="33" t="s">
        <v>564</v>
      </c>
      <c r="E6537" s="34">
        <v>3142</v>
      </c>
      <c r="F6537" s="35">
        <v>1.03</v>
      </c>
      <c r="G6537" s="34" t="s">
        <v>364</v>
      </c>
      <c r="H6537" s="14" t="str">
        <f t="shared" si="408"/>
        <v/>
      </c>
      <c r="I6537" s="11" t="str">
        <f t="shared" si="409"/>
        <v/>
      </c>
      <c r="J6537" s="11" t="str">
        <f t="shared" si="410"/>
        <v/>
      </c>
      <c r="K6537" s="11">
        <f t="shared" si="411"/>
        <v>0</v>
      </c>
    </row>
    <row r="6538" spans="1:11" s="11" customFormat="1">
      <c r="A6538" s="32">
        <v>2018</v>
      </c>
      <c r="B6538" s="32">
        <v>2442</v>
      </c>
      <c r="C6538" s="33" t="s">
        <v>563</v>
      </c>
      <c r="D6538" s="33" t="s">
        <v>564</v>
      </c>
      <c r="E6538" s="34">
        <v>57045</v>
      </c>
      <c r="F6538" s="35">
        <v>1.0189999999999999</v>
      </c>
      <c r="G6538" s="34">
        <v>626.79999999999995</v>
      </c>
      <c r="H6538" s="14">
        <f t="shared" si="408"/>
        <v>364351.66313999996</v>
      </c>
      <c r="I6538" s="11">
        <f t="shared" si="409"/>
        <v>57045</v>
      </c>
      <c r="J6538" s="11">
        <f t="shared" si="410"/>
        <v>58128.854999999996</v>
      </c>
      <c r="K6538" s="11">
        <f t="shared" si="411"/>
        <v>0</v>
      </c>
    </row>
    <row r="6539" spans="1:11" s="11" customFormat="1">
      <c r="A6539" s="32">
        <v>2018</v>
      </c>
      <c r="B6539" s="32">
        <v>2442</v>
      </c>
      <c r="C6539" s="33" t="s">
        <v>363</v>
      </c>
      <c r="D6539" s="33" t="s">
        <v>354</v>
      </c>
      <c r="E6539" s="34">
        <v>177156</v>
      </c>
      <c r="F6539" s="35">
        <v>17.879000000000001</v>
      </c>
      <c r="G6539" s="34">
        <v>287.60000000000002</v>
      </c>
      <c r="H6539" s="14">
        <f t="shared" si="408"/>
        <v>9109362.228624003</v>
      </c>
      <c r="I6539" s="11">
        <f t="shared" si="409"/>
        <v>177156</v>
      </c>
      <c r="J6539" s="11">
        <f t="shared" si="410"/>
        <v>3167372.1240000003</v>
      </c>
      <c r="K6539" s="11">
        <f t="shared" si="411"/>
        <v>0</v>
      </c>
    </row>
    <row r="6540" spans="1:11" s="11" customFormat="1">
      <c r="A6540" s="32">
        <v>2018</v>
      </c>
      <c r="B6540" s="32">
        <v>2444</v>
      </c>
      <c r="C6540" s="33" t="s">
        <v>563</v>
      </c>
      <c r="D6540" s="33" t="s">
        <v>564</v>
      </c>
      <c r="E6540" s="34">
        <v>949</v>
      </c>
      <c r="F6540" s="35">
        <v>1.0569999999999999</v>
      </c>
      <c r="G6540" s="34">
        <v>3325</v>
      </c>
      <c r="H6540" s="14">
        <f t="shared" si="408"/>
        <v>33352.842249999994</v>
      </c>
      <c r="I6540" s="11">
        <f t="shared" si="409"/>
        <v>949</v>
      </c>
      <c r="J6540" s="11">
        <f t="shared" si="410"/>
        <v>1003.093</v>
      </c>
      <c r="K6540" s="11">
        <f t="shared" si="411"/>
        <v>0</v>
      </c>
    </row>
    <row r="6541" spans="1:11" s="11" customFormat="1">
      <c r="A6541" s="32">
        <v>2018</v>
      </c>
      <c r="B6541" s="32">
        <v>2446</v>
      </c>
      <c r="C6541" s="33" t="s">
        <v>563</v>
      </c>
      <c r="D6541" s="33" t="s">
        <v>564</v>
      </c>
      <c r="E6541" s="34">
        <v>16637</v>
      </c>
      <c r="F6541" s="35">
        <v>1.024</v>
      </c>
      <c r="G6541" s="34">
        <v>232.8</v>
      </c>
      <c r="H6541" s="14">
        <f t="shared" si="408"/>
        <v>39660.478464000007</v>
      </c>
      <c r="I6541" s="11">
        <f t="shared" si="409"/>
        <v>16637</v>
      </c>
      <c r="J6541" s="11">
        <f t="shared" si="410"/>
        <v>17036.288</v>
      </c>
      <c r="K6541" s="11">
        <f t="shared" si="411"/>
        <v>0</v>
      </c>
    </row>
    <row r="6542" spans="1:11" s="11" customFormat="1">
      <c r="A6542" s="32">
        <v>2018</v>
      </c>
      <c r="B6542" s="32">
        <v>2446</v>
      </c>
      <c r="C6542" s="33" t="s">
        <v>563</v>
      </c>
      <c r="D6542" s="33" t="s">
        <v>564</v>
      </c>
      <c r="E6542" s="34">
        <v>360700</v>
      </c>
      <c r="F6542" s="35">
        <v>1.024</v>
      </c>
      <c r="G6542" s="34">
        <v>232.8</v>
      </c>
      <c r="H6542" s="14">
        <f t="shared" si="408"/>
        <v>859862.63040000002</v>
      </c>
      <c r="I6542" s="11">
        <f t="shared" si="409"/>
        <v>360700</v>
      </c>
      <c r="J6542" s="11">
        <f t="shared" si="410"/>
        <v>369356.79999999999</v>
      </c>
      <c r="K6542" s="11">
        <f t="shared" si="411"/>
        <v>0</v>
      </c>
    </row>
    <row r="6543" spans="1:11" s="11" customFormat="1">
      <c r="A6543" s="32">
        <v>2018</v>
      </c>
      <c r="B6543" s="32">
        <v>2451</v>
      </c>
      <c r="C6543" s="33" t="s">
        <v>353</v>
      </c>
      <c r="D6543" s="33" t="s">
        <v>354</v>
      </c>
      <c r="E6543" s="34">
        <v>242577</v>
      </c>
      <c r="F6543" s="35">
        <v>19.672000000000001</v>
      </c>
      <c r="G6543" s="34">
        <v>189</v>
      </c>
      <c r="H6543" s="14">
        <f t="shared" si="408"/>
        <v>9019032.2661600001</v>
      </c>
      <c r="I6543" s="11">
        <f t="shared" si="409"/>
        <v>242577</v>
      </c>
      <c r="J6543" s="11">
        <f t="shared" si="410"/>
        <v>4771974.7439999999</v>
      </c>
      <c r="K6543" s="11">
        <f t="shared" si="411"/>
        <v>0</v>
      </c>
    </row>
    <row r="6544" spans="1:11" s="11" customFormat="1">
      <c r="A6544" s="32">
        <v>2018</v>
      </c>
      <c r="B6544" s="32">
        <v>2451</v>
      </c>
      <c r="C6544" s="33" t="s">
        <v>565</v>
      </c>
      <c r="D6544" s="33" t="s">
        <v>566</v>
      </c>
      <c r="E6544" s="34">
        <v>1831</v>
      </c>
      <c r="F6544" s="35">
        <v>5.66</v>
      </c>
      <c r="G6544" s="34">
        <v>1503</v>
      </c>
      <c r="H6544" s="14">
        <f t="shared" si="408"/>
        <v>155762.80379999999</v>
      </c>
      <c r="I6544" s="11">
        <f t="shared" si="409"/>
        <v>1831</v>
      </c>
      <c r="J6544" s="11">
        <f t="shared" si="410"/>
        <v>10363.460000000001</v>
      </c>
      <c r="K6544" s="11">
        <f t="shared" si="411"/>
        <v>0</v>
      </c>
    </row>
    <row r="6545" spans="1:11" s="11" customFormat="1">
      <c r="A6545" s="32">
        <v>2018</v>
      </c>
      <c r="B6545" s="32">
        <v>2454</v>
      </c>
      <c r="C6545" s="33" t="s">
        <v>563</v>
      </c>
      <c r="D6545" s="33" t="s">
        <v>564</v>
      </c>
      <c r="E6545" s="34">
        <v>259527</v>
      </c>
      <c r="F6545" s="35">
        <v>1.0209999999999999</v>
      </c>
      <c r="G6545" s="34">
        <v>232.8</v>
      </c>
      <c r="H6545" s="14">
        <f t="shared" si="408"/>
        <v>616866.61197600001</v>
      </c>
      <c r="I6545" s="11">
        <f t="shared" si="409"/>
        <v>259527</v>
      </c>
      <c r="J6545" s="11">
        <f t="shared" si="410"/>
        <v>264977.06699999998</v>
      </c>
      <c r="K6545" s="11">
        <f t="shared" si="411"/>
        <v>0</v>
      </c>
    </row>
    <row r="6546" spans="1:11" s="11" customFormat="1">
      <c r="A6546" s="32">
        <v>2018</v>
      </c>
      <c r="B6546" s="32">
        <v>2454</v>
      </c>
      <c r="C6546" s="33" t="s">
        <v>563</v>
      </c>
      <c r="D6546" s="33" t="s">
        <v>564</v>
      </c>
      <c r="E6546" s="34">
        <v>458267</v>
      </c>
      <c r="F6546" s="35">
        <v>1.0209999999999999</v>
      </c>
      <c r="G6546" s="34">
        <v>232.8</v>
      </c>
      <c r="H6546" s="14">
        <f t="shared" si="408"/>
        <v>1089249.3330960001</v>
      </c>
      <c r="I6546" s="11">
        <f t="shared" si="409"/>
        <v>458267</v>
      </c>
      <c r="J6546" s="11">
        <f t="shared" si="410"/>
        <v>467890.60699999996</v>
      </c>
      <c r="K6546" s="11">
        <f t="shared" si="411"/>
        <v>0</v>
      </c>
    </row>
    <row r="6547" spans="1:11" s="11" customFormat="1">
      <c r="A6547" s="32">
        <v>2018</v>
      </c>
      <c r="B6547" s="32">
        <v>2480</v>
      </c>
      <c r="C6547" s="33" t="s">
        <v>565</v>
      </c>
      <c r="D6547" s="33" t="s">
        <v>566</v>
      </c>
      <c r="E6547" s="34">
        <v>1</v>
      </c>
      <c r="F6547" s="35">
        <v>5.7960000000000003</v>
      </c>
      <c r="G6547" s="34" t="s">
        <v>364</v>
      </c>
      <c r="H6547" s="14" t="str">
        <f t="shared" si="408"/>
        <v/>
      </c>
      <c r="I6547" s="11" t="str">
        <f t="shared" si="409"/>
        <v/>
      </c>
      <c r="J6547" s="11" t="str">
        <f t="shared" si="410"/>
        <v/>
      </c>
      <c r="K6547" s="11">
        <f t="shared" si="411"/>
        <v>0</v>
      </c>
    </row>
    <row r="6548" spans="1:11" s="11" customFormat="1">
      <c r="A6548" s="32">
        <v>2018</v>
      </c>
      <c r="B6548" s="32">
        <v>2480</v>
      </c>
      <c r="C6548" s="33" t="s">
        <v>563</v>
      </c>
      <c r="D6548" s="33" t="s">
        <v>564</v>
      </c>
      <c r="E6548" s="34">
        <v>18290</v>
      </c>
      <c r="F6548" s="35">
        <v>1.02</v>
      </c>
      <c r="G6548" s="34" t="s">
        <v>364</v>
      </c>
      <c r="H6548" s="14" t="str">
        <f t="shared" si="408"/>
        <v/>
      </c>
      <c r="I6548" s="11" t="str">
        <f t="shared" si="409"/>
        <v/>
      </c>
      <c r="J6548" s="11" t="str">
        <f t="shared" si="410"/>
        <v/>
      </c>
      <c r="K6548" s="11">
        <f t="shared" si="411"/>
        <v>0</v>
      </c>
    </row>
    <row r="6549" spans="1:11" s="11" customFormat="1">
      <c r="A6549" s="32">
        <v>2018</v>
      </c>
      <c r="B6549" s="32">
        <v>2490</v>
      </c>
      <c r="C6549" s="33" t="s">
        <v>563</v>
      </c>
      <c r="D6549" s="33" t="s">
        <v>564</v>
      </c>
      <c r="E6549" s="34">
        <v>201325</v>
      </c>
      <c r="F6549" s="35">
        <v>1.04</v>
      </c>
      <c r="G6549" s="34" t="s">
        <v>364</v>
      </c>
      <c r="H6549" s="14" t="str">
        <f t="shared" si="408"/>
        <v/>
      </c>
      <c r="I6549" s="11" t="str">
        <f t="shared" si="409"/>
        <v/>
      </c>
      <c r="J6549" s="11" t="str">
        <f t="shared" si="410"/>
        <v/>
      </c>
      <c r="K6549" s="11">
        <f t="shared" si="411"/>
        <v>0</v>
      </c>
    </row>
    <row r="6550" spans="1:11" s="11" customFormat="1">
      <c r="A6550" s="32">
        <v>2018</v>
      </c>
      <c r="B6550" s="32">
        <v>2493</v>
      </c>
      <c r="C6550" s="33" t="s">
        <v>563</v>
      </c>
      <c r="D6550" s="33" t="s">
        <v>564</v>
      </c>
      <c r="E6550" s="34">
        <v>2693459</v>
      </c>
      <c r="F6550" s="35">
        <v>1.04</v>
      </c>
      <c r="G6550" s="34">
        <v>358</v>
      </c>
      <c r="H6550" s="14">
        <f t="shared" si="408"/>
        <v>10028286.548800001</v>
      </c>
      <c r="I6550" s="11">
        <f t="shared" si="409"/>
        <v>2693459</v>
      </c>
      <c r="J6550" s="11">
        <f t="shared" si="410"/>
        <v>2801197.36</v>
      </c>
      <c r="K6550" s="11">
        <f t="shared" si="411"/>
        <v>0</v>
      </c>
    </row>
    <row r="6551" spans="1:11" s="11" customFormat="1">
      <c r="A6551" s="32">
        <v>2018</v>
      </c>
      <c r="B6551" s="32">
        <v>2494</v>
      </c>
      <c r="C6551" s="33" t="s">
        <v>565</v>
      </c>
      <c r="D6551" s="33" t="s">
        <v>566</v>
      </c>
      <c r="E6551" s="34">
        <v>23</v>
      </c>
      <c r="F6551" s="35">
        <v>5.83</v>
      </c>
      <c r="G6551" s="34" t="s">
        <v>364</v>
      </c>
      <c r="H6551" s="14" t="str">
        <f t="shared" si="408"/>
        <v/>
      </c>
      <c r="I6551" s="11" t="str">
        <f t="shared" si="409"/>
        <v/>
      </c>
      <c r="J6551" s="11" t="str">
        <f t="shared" si="410"/>
        <v/>
      </c>
      <c r="K6551" s="11">
        <f t="shared" si="411"/>
        <v>0</v>
      </c>
    </row>
    <row r="6552" spans="1:11" s="11" customFormat="1">
      <c r="A6552" s="32">
        <v>2018</v>
      </c>
      <c r="B6552" s="32">
        <v>2494</v>
      </c>
      <c r="C6552" s="33" t="s">
        <v>563</v>
      </c>
      <c r="D6552" s="33" t="s">
        <v>564</v>
      </c>
      <c r="E6552" s="34">
        <v>17004</v>
      </c>
      <c r="F6552" s="35">
        <v>1.03</v>
      </c>
      <c r="G6552" s="34" t="s">
        <v>364</v>
      </c>
      <c r="H6552" s="14" t="str">
        <f t="shared" si="408"/>
        <v/>
      </c>
      <c r="I6552" s="11" t="str">
        <f t="shared" si="409"/>
        <v/>
      </c>
      <c r="J6552" s="11" t="str">
        <f t="shared" si="410"/>
        <v/>
      </c>
      <c r="K6552" s="11">
        <f t="shared" si="411"/>
        <v>0</v>
      </c>
    </row>
    <row r="6553" spans="1:11" s="11" customFormat="1">
      <c r="A6553" s="32">
        <v>2018</v>
      </c>
      <c r="B6553" s="32">
        <v>2499</v>
      </c>
      <c r="C6553" s="33" t="s">
        <v>565</v>
      </c>
      <c r="D6553" s="33" t="s">
        <v>566</v>
      </c>
      <c r="E6553" s="34">
        <v>31</v>
      </c>
      <c r="F6553" s="35">
        <v>5.83</v>
      </c>
      <c r="G6553" s="34" t="s">
        <v>364</v>
      </c>
      <c r="H6553" s="14" t="str">
        <f t="shared" si="408"/>
        <v/>
      </c>
      <c r="I6553" s="11" t="str">
        <f t="shared" si="409"/>
        <v/>
      </c>
      <c r="J6553" s="11" t="str">
        <f t="shared" si="410"/>
        <v/>
      </c>
      <c r="K6553" s="11">
        <f t="shared" si="411"/>
        <v>0</v>
      </c>
    </row>
    <row r="6554" spans="1:11" s="11" customFormat="1">
      <c r="A6554" s="32">
        <v>2018</v>
      </c>
      <c r="B6554" s="32">
        <v>2499</v>
      </c>
      <c r="C6554" s="33" t="s">
        <v>563</v>
      </c>
      <c r="D6554" s="33" t="s">
        <v>564</v>
      </c>
      <c r="E6554" s="34">
        <v>74421</v>
      </c>
      <c r="F6554" s="35">
        <v>1.03</v>
      </c>
      <c r="G6554" s="34" t="s">
        <v>364</v>
      </c>
      <c r="H6554" s="14" t="str">
        <f t="shared" si="408"/>
        <v/>
      </c>
      <c r="I6554" s="11" t="str">
        <f t="shared" si="409"/>
        <v/>
      </c>
      <c r="J6554" s="11" t="str">
        <f t="shared" si="410"/>
        <v/>
      </c>
      <c r="K6554" s="11">
        <f t="shared" si="411"/>
        <v>0</v>
      </c>
    </row>
    <row r="6555" spans="1:11" s="11" customFormat="1">
      <c r="A6555" s="32">
        <v>2018</v>
      </c>
      <c r="B6555" s="32">
        <v>2500</v>
      </c>
      <c r="C6555" s="33" t="s">
        <v>563</v>
      </c>
      <c r="D6555" s="33" t="s">
        <v>564</v>
      </c>
      <c r="E6555" s="34">
        <v>2609719</v>
      </c>
      <c r="F6555" s="35">
        <v>1.028</v>
      </c>
      <c r="G6555" s="34" t="s">
        <v>364</v>
      </c>
      <c r="H6555" s="14" t="str">
        <f t="shared" si="408"/>
        <v/>
      </c>
      <c r="I6555" s="11" t="str">
        <f t="shared" si="409"/>
        <v/>
      </c>
      <c r="J6555" s="11" t="str">
        <f t="shared" si="410"/>
        <v/>
      </c>
      <c r="K6555" s="11">
        <f t="shared" si="411"/>
        <v>0</v>
      </c>
    </row>
    <row r="6556" spans="1:11" s="11" customFormat="1">
      <c r="A6556" s="32">
        <v>2018</v>
      </c>
      <c r="B6556" s="32">
        <v>2511</v>
      </c>
      <c r="C6556" s="33" t="s">
        <v>565</v>
      </c>
      <c r="D6556" s="33" t="s">
        <v>566</v>
      </c>
      <c r="E6556" s="34">
        <v>752</v>
      </c>
      <c r="F6556" s="35">
        <v>5.6559999999999997</v>
      </c>
      <c r="G6556" s="34">
        <v>1591</v>
      </c>
      <c r="H6556" s="14">
        <f t="shared" si="408"/>
        <v>67670.193919999991</v>
      </c>
      <c r="I6556" s="11">
        <f t="shared" si="409"/>
        <v>752</v>
      </c>
      <c r="J6556" s="11">
        <f t="shared" si="410"/>
        <v>4253.3119999999999</v>
      </c>
      <c r="K6556" s="11">
        <f t="shared" si="411"/>
        <v>0</v>
      </c>
    </row>
    <row r="6557" spans="1:11" s="11" customFormat="1">
      <c r="A6557" s="32">
        <v>2018</v>
      </c>
      <c r="B6557" s="32">
        <v>2511</v>
      </c>
      <c r="C6557" s="33" t="s">
        <v>563</v>
      </c>
      <c r="D6557" s="33" t="s">
        <v>564</v>
      </c>
      <c r="E6557" s="34">
        <v>850713</v>
      </c>
      <c r="F6557" s="35">
        <v>1.03</v>
      </c>
      <c r="G6557" s="34">
        <v>345</v>
      </c>
      <c r="H6557" s="14">
        <f t="shared" si="408"/>
        <v>3023008.6455000001</v>
      </c>
      <c r="I6557" s="11">
        <f t="shared" si="409"/>
        <v>850713</v>
      </c>
      <c r="J6557" s="11">
        <f t="shared" si="410"/>
        <v>876234.39</v>
      </c>
      <c r="K6557" s="11">
        <f t="shared" si="411"/>
        <v>0</v>
      </c>
    </row>
    <row r="6558" spans="1:11" s="11" customFormat="1">
      <c r="A6558" s="32">
        <v>2018</v>
      </c>
      <c r="B6558" s="32">
        <v>2516</v>
      </c>
      <c r="C6558" s="33" t="s">
        <v>563</v>
      </c>
      <c r="D6558" s="33" t="s">
        <v>564</v>
      </c>
      <c r="E6558" s="34">
        <v>1216867</v>
      </c>
      <c r="F6558" s="35">
        <v>1.0329999999999999</v>
      </c>
      <c r="G6558" s="34">
        <v>339</v>
      </c>
      <c r="H6558" s="14">
        <f t="shared" si="408"/>
        <v>4261310.0412900001</v>
      </c>
      <c r="I6558" s="11">
        <f t="shared" si="409"/>
        <v>1216867</v>
      </c>
      <c r="J6558" s="11">
        <f t="shared" si="410"/>
        <v>1257023.6109999998</v>
      </c>
      <c r="K6558" s="11">
        <f t="shared" si="411"/>
        <v>0</v>
      </c>
    </row>
    <row r="6559" spans="1:11" s="11" customFormat="1">
      <c r="A6559" s="32">
        <v>2018</v>
      </c>
      <c r="B6559" s="32">
        <v>2517</v>
      </c>
      <c r="C6559" s="33" t="s">
        <v>565</v>
      </c>
      <c r="D6559" s="33" t="s">
        <v>566</v>
      </c>
      <c r="E6559" s="34">
        <v>24</v>
      </c>
      <c r="F6559" s="35">
        <v>5.6829999999999998</v>
      </c>
      <c r="G6559" s="34">
        <v>1768.3</v>
      </c>
      <c r="H6559" s="14">
        <f t="shared" si="408"/>
        <v>2411.8197359999999</v>
      </c>
      <c r="I6559" s="11">
        <f t="shared" si="409"/>
        <v>24</v>
      </c>
      <c r="J6559" s="11">
        <f t="shared" si="410"/>
        <v>136.392</v>
      </c>
      <c r="K6559" s="11">
        <f t="shared" si="411"/>
        <v>0</v>
      </c>
    </row>
    <row r="6560" spans="1:11" s="11" customFormat="1">
      <c r="A6560" s="32">
        <v>2018</v>
      </c>
      <c r="B6560" s="32">
        <v>2517</v>
      </c>
      <c r="C6560" s="33" t="s">
        <v>563</v>
      </c>
      <c r="D6560" s="33" t="s">
        <v>564</v>
      </c>
      <c r="E6560" s="34">
        <v>47363</v>
      </c>
      <c r="F6560" s="35">
        <v>1.026</v>
      </c>
      <c r="G6560" s="34">
        <v>381.9</v>
      </c>
      <c r="H6560" s="14">
        <f t="shared" si="408"/>
        <v>185582.15872199999</v>
      </c>
      <c r="I6560" s="11">
        <f t="shared" si="409"/>
        <v>47363</v>
      </c>
      <c r="J6560" s="11">
        <f t="shared" si="410"/>
        <v>48594.438000000002</v>
      </c>
      <c r="K6560" s="11">
        <f t="shared" si="411"/>
        <v>0</v>
      </c>
    </row>
    <row r="6561" spans="1:11" s="11" customFormat="1">
      <c r="A6561" s="32">
        <v>2018</v>
      </c>
      <c r="B6561" s="32">
        <v>2517</v>
      </c>
      <c r="C6561" s="33" t="s">
        <v>567</v>
      </c>
      <c r="D6561" s="33" t="s">
        <v>566</v>
      </c>
      <c r="E6561" s="34">
        <v>245</v>
      </c>
      <c r="F6561" s="35">
        <v>6.3419999999999996</v>
      </c>
      <c r="G6561" s="34">
        <v>925.7</v>
      </c>
      <c r="H6561" s="14">
        <f t="shared" si="408"/>
        <v>14383.434029999999</v>
      </c>
      <c r="I6561" s="11">
        <f t="shared" si="409"/>
        <v>245</v>
      </c>
      <c r="J6561" s="11">
        <f t="shared" si="410"/>
        <v>1553.79</v>
      </c>
      <c r="K6561" s="11">
        <f t="shared" si="411"/>
        <v>0</v>
      </c>
    </row>
    <row r="6562" spans="1:11" s="11" customFormat="1">
      <c r="A6562" s="32">
        <v>2018</v>
      </c>
      <c r="B6562" s="32">
        <v>2535</v>
      </c>
      <c r="C6562" s="33" t="s">
        <v>353</v>
      </c>
      <c r="D6562" s="33" t="s">
        <v>354</v>
      </c>
      <c r="E6562" s="34">
        <v>1456</v>
      </c>
      <c r="F6562" s="35">
        <v>21.658000000000001</v>
      </c>
      <c r="G6562" s="34" t="s">
        <v>364</v>
      </c>
      <c r="H6562" s="14" t="str">
        <f t="shared" si="408"/>
        <v/>
      </c>
      <c r="I6562" s="11" t="str">
        <f t="shared" si="409"/>
        <v/>
      </c>
      <c r="J6562" s="11" t="str">
        <f t="shared" si="410"/>
        <v/>
      </c>
      <c r="K6562" s="11">
        <f t="shared" si="411"/>
        <v>0</v>
      </c>
    </row>
    <row r="6563" spans="1:11" s="11" customFormat="1">
      <c r="A6563" s="32">
        <v>2018</v>
      </c>
      <c r="B6563" s="32">
        <v>2535</v>
      </c>
      <c r="C6563" s="33" t="s">
        <v>353</v>
      </c>
      <c r="D6563" s="33" t="s">
        <v>354</v>
      </c>
      <c r="E6563" s="34">
        <v>10699</v>
      </c>
      <c r="F6563" s="35">
        <v>24.852</v>
      </c>
      <c r="G6563" s="34" t="s">
        <v>364</v>
      </c>
      <c r="H6563" s="14" t="str">
        <f t="shared" si="408"/>
        <v/>
      </c>
      <c r="I6563" s="11" t="str">
        <f t="shared" si="409"/>
        <v/>
      </c>
      <c r="J6563" s="11" t="str">
        <f t="shared" si="410"/>
        <v/>
      </c>
      <c r="K6563" s="11">
        <f t="shared" si="411"/>
        <v>0</v>
      </c>
    </row>
    <row r="6564" spans="1:11" s="11" customFormat="1">
      <c r="A6564" s="32">
        <v>2018</v>
      </c>
      <c r="B6564" s="32">
        <v>2539</v>
      </c>
      <c r="C6564" s="33" t="s">
        <v>563</v>
      </c>
      <c r="D6564" s="33" t="s">
        <v>564</v>
      </c>
      <c r="E6564" s="34">
        <v>1887754</v>
      </c>
      <c r="F6564" s="35">
        <v>1.0289999999999999</v>
      </c>
      <c r="G6564" s="34" t="s">
        <v>364</v>
      </c>
      <c r="H6564" s="14" t="str">
        <f t="shared" si="408"/>
        <v/>
      </c>
      <c r="I6564" s="11" t="str">
        <f t="shared" si="409"/>
        <v/>
      </c>
      <c r="J6564" s="11" t="str">
        <f t="shared" si="410"/>
        <v/>
      </c>
      <c r="K6564" s="11">
        <f t="shared" si="411"/>
        <v>0</v>
      </c>
    </row>
    <row r="6565" spans="1:11" s="11" customFormat="1">
      <c r="A6565" s="32">
        <v>2018</v>
      </c>
      <c r="B6565" s="32">
        <v>2706</v>
      </c>
      <c r="C6565" s="33" t="s">
        <v>353</v>
      </c>
      <c r="D6565" s="33" t="s">
        <v>354</v>
      </c>
      <c r="E6565" s="34">
        <v>10862</v>
      </c>
      <c r="F6565" s="35">
        <v>23.963999999999999</v>
      </c>
      <c r="G6565" s="34">
        <v>319.89999999999998</v>
      </c>
      <c r="H6565" s="14">
        <f t="shared" si="408"/>
        <v>832690.00063199992</v>
      </c>
      <c r="I6565" s="11">
        <f t="shared" si="409"/>
        <v>10862</v>
      </c>
      <c r="J6565" s="11">
        <f t="shared" si="410"/>
        <v>260296.96799999999</v>
      </c>
      <c r="K6565" s="11">
        <f t="shared" si="411"/>
        <v>0</v>
      </c>
    </row>
    <row r="6566" spans="1:11" s="11" customFormat="1">
      <c r="A6566" s="32">
        <v>2018</v>
      </c>
      <c r="B6566" s="32">
        <v>2706</v>
      </c>
      <c r="C6566" s="33" t="s">
        <v>353</v>
      </c>
      <c r="D6566" s="33" t="s">
        <v>354</v>
      </c>
      <c r="E6566" s="34">
        <v>23041</v>
      </c>
      <c r="F6566" s="35">
        <v>23.89</v>
      </c>
      <c r="G6566" s="34">
        <v>300.7</v>
      </c>
      <c r="H6566" s="14">
        <f t="shared" si="408"/>
        <v>1655201.6164299997</v>
      </c>
      <c r="I6566" s="11">
        <f t="shared" si="409"/>
        <v>23041</v>
      </c>
      <c r="J6566" s="11">
        <f t="shared" si="410"/>
        <v>550449.49</v>
      </c>
      <c r="K6566" s="11">
        <f t="shared" si="411"/>
        <v>0</v>
      </c>
    </row>
    <row r="6567" spans="1:11" s="11" customFormat="1">
      <c r="A6567" s="32">
        <v>2018</v>
      </c>
      <c r="B6567" s="32">
        <v>2706</v>
      </c>
      <c r="C6567" s="33" t="s">
        <v>353</v>
      </c>
      <c r="D6567" s="33" t="s">
        <v>354</v>
      </c>
      <c r="E6567" s="34">
        <v>34930</v>
      </c>
      <c r="F6567" s="35">
        <v>25.628</v>
      </c>
      <c r="G6567" s="34">
        <v>330.3</v>
      </c>
      <c r="H6567" s="14">
        <f t="shared" si="408"/>
        <v>2956799.4901199997</v>
      </c>
      <c r="I6567" s="11">
        <f t="shared" si="409"/>
        <v>34930</v>
      </c>
      <c r="J6567" s="11">
        <f t="shared" si="410"/>
        <v>895186.04</v>
      </c>
      <c r="K6567" s="11">
        <f t="shared" si="411"/>
        <v>0</v>
      </c>
    </row>
    <row r="6568" spans="1:11" s="11" customFormat="1">
      <c r="A6568" s="32">
        <v>2018</v>
      </c>
      <c r="B6568" s="32">
        <v>2706</v>
      </c>
      <c r="C6568" s="33" t="s">
        <v>563</v>
      </c>
      <c r="D6568" s="33" t="s">
        <v>564</v>
      </c>
      <c r="E6568" s="34">
        <v>289172</v>
      </c>
      <c r="F6568" s="35">
        <v>1.026</v>
      </c>
      <c r="G6568" s="34">
        <v>371.3</v>
      </c>
      <c r="H6568" s="14">
        <f t="shared" si="408"/>
        <v>1101611.7225360002</v>
      </c>
      <c r="I6568" s="11">
        <f t="shared" si="409"/>
        <v>289172</v>
      </c>
      <c r="J6568" s="11">
        <f t="shared" si="410"/>
        <v>296690.47200000001</v>
      </c>
      <c r="K6568" s="11">
        <f t="shared" si="411"/>
        <v>0</v>
      </c>
    </row>
    <row r="6569" spans="1:11" s="11" customFormat="1">
      <c r="A6569" s="32">
        <v>2018</v>
      </c>
      <c r="B6569" s="32">
        <v>2712</v>
      </c>
      <c r="C6569" s="33" t="s">
        <v>353</v>
      </c>
      <c r="D6569" s="33" t="s">
        <v>354</v>
      </c>
      <c r="E6569" s="34">
        <v>12317</v>
      </c>
      <c r="F6569" s="35">
        <v>25.42</v>
      </c>
      <c r="G6569" s="34">
        <v>319</v>
      </c>
      <c r="H6569" s="14">
        <f t="shared" si="408"/>
        <v>998783.06660000014</v>
      </c>
      <c r="I6569" s="11">
        <f t="shared" si="409"/>
        <v>12317</v>
      </c>
      <c r="J6569" s="11">
        <f t="shared" si="410"/>
        <v>313098.14</v>
      </c>
      <c r="K6569" s="11">
        <f t="shared" si="411"/>
        <v>0</v>
      </c>
    </row>
    <row r="6570" spans="1:11" s="11" customFormat="1">
      <c r="A6570" s="32">
        <v>2018</v>
      </c>
      <c r="B6570" s="32">
        <v>2712</v>
      </c>
      <c r="C6570" s="33" t="s">
        <v>353</v>
      </c>
      <c r="D6570" s="33" t="s">
        <v>354</v>
      </c>
      <c r="E6570" s="34">
        <v>12765</v>
      </c>
      <c r="F6570" s="35">
        <v>23.827999999999999</v>
      </c>
      <c r="G6570" s="34">
        <v>310.39999999999998</v>
      </c>
      <c r="H6570" s="14">
        <f t="shared" si="408"/>
        <v>944126.35967999988</v>
      </c>
      <c r="I6570" s="11">
        <f t="shared" si="409"/>
        <v>12765</v>
      </c>
      <c r="J6570" s="11">
        <f t="shared" si="410"/>
        <v>304164.42</v>
      </c>
      <c r="K6570" s="11">
        <f t="shared" si="411"/>
        <v>0</v>
      </c>
    </row>
    <row r="6571" spans="1:11" s="11" customFormat="1">
      <c r="A6571" s="32">
        <v>2018</v>
      </c>
      <c r="B6571" s="32">
        <v>2712</v>
      </c>
      <c r="C6571" s="33" t="s">
        <v>353</v>
      </c>
      <c r="D6571" s="33" t="s">
        <v>354</v>
      </c>
      <c r="E6571" s="34">
        <v>11723</v>
      </c>
      <c r="F6571" s="35">
        <v>25.893999999999998</v>
      </c>
      <c r="G6571" s="34">
        <v>309.5</v>
      </c>
      <c r="H6571" s="14">
        <f t="shared" si="408"/>
        <v>939503.84539000003</v>
      </c>
      <c r="I6571" s="11">
        <f t="shared" si="409"/>
        <v>11723</v>
      </c>
      <c r="J6571" s="11">
        <f t="shared" si="410"/>
        <v>303555.36199999996</v>
      </c>
      <c r="K6571" s="11">
        <f t="shared" si="411"/>
        <v>0</v>
      </c>
    </row>
    <row r="6572" spans="1:11" s="11" customFormat="1">
      <c r="A6572" s="32">
        <v>2018</v>
      </c>
      <c r="B6572" s="32">
        <v>2712</v>
      </c>
      <c r="C6572" s="33" t="s">
        <v>353</v>
      </c>
      <c r="D6572" s="33" t="s">
        <v>354</v>
      </c>
      <c r="E6572" s="34">
        <v>93255</v>
      </c>
      <c r="F6572" s="35">
        <v>25.85</v>
      </c>
      <c r="G6572" s="34">
        <v>308.60000000000002</v>
      </c>
      <c r="H6572" s="14">
        <f t="shared" si="408"/>
        <v>7439240.4405000014</v>
      </c>
      <c r="I6572" s="11">
        <f t="shared" si="409"/>
        <v>93255</v>
      </c>
      <c r="J6572" s="11">
        <f t="shared" si="410"/>
        <v>2410641.75</v>
      </c>
      <c r="K6572" s="11">
        <f t="shared" si="411"/>
        <v>0</v>
      </c>
    </row>
    <row r="6573" spans="1:11" s="11" customFormat="1">
      <c r="A6573" s="32">
        <v>2018</v>
      </c>
      <c r="B6573" s="32">
        <v>2718</v>
      </c>
      <c r="C6573" s="33" t="s">
        <v>565</v>
      </c>
      <c r="D6573" s="33" t="s">
        <v>566</v>
      </c>
      <c r="E6573" s="34">
        <v>9</v>
      </c>
      <c r="F6573" s="35">
        <v>5.79</v>
      </c>
      <c r="G6573" s="34">
        <v>1442.8</v>
      </c>
      <c r="H6573" s="14">
        <f t="shared" si="408"/>
        <v>751.84307999999987</v>
      </c>
      <c r="I6573" s="11">
        <f t="shared" si="409"/>
        <v>9</v>
      </c>
      <c r="J6573" s="11">
        <f t="shared" si="410"/>
        <v>52.11</v>
      </c>
      <c r="K6573" s="11">
        <f t="shared" si="411"/>
        <v>0</v>
      </c>
    </row>
    <row r="6574" spans="1:11" s="11" customFormat="1">
      <c r="A6574" s="32">
        <v>2018</v>
      </c>
      <c r="B6574" s="32">
        <v>2718</v>
      </c>
      <c r="C6574" s="33" t="s">
        <v>353</v>
      </c>
      <c r="D6574" s="33" t="s">
        <v>354</v>
      </c>
      <c r="E6574" s="34">
        <v>11831</v>
      </c>
      <c r="F6574" s="35">
        <v>19.795999999999999</v>
      </c>
      <c r="G6574" s="34">
        <v>383.4</v>
      </c>
      <c r="H6574" s="14">
        <f t="shared" si="408"/>
        <v>897947.62898399984</v>
      </c>
      <c r="I6574" s="11">
        <f t="shared" si="409"/>
        <v>11831</v>
      </c>
      <c r="J6574" s="11">
        <f t="shared" si="410"/>
        <v>234206.476</v>
      </c>
      <c r="K6574" s="11">
        <f t="shared" si="411"/>
        <v>0</v>
      </c>
    </row>
    <row r="6575" spans="1:11" s="11" customFormat="1">
      <c r="A6575" s="32">
        <v>2018</v>
      </c>
      <c r="B6575" s="32">
        <v>2718</v>
      </c>
      <c r="C6575" s="33" t="s">
        <v>353</v>
      </c>
      <c r="D6575" s="33" t="s">
        <v>354</v>
      </c>
      <c r="E6575" s="34">
        <v>27100</v>
      </c>
      <c r="F6575" s="35">
        <v>21.79</v>
      </c>
      <c r="G6575" s="34">
        <v>312.7</v>
      </c>
      <c r="H6575" s="14">
        <f t="shared" si="408"/>
        <v>1846521.6429999997</v>
      </c>
      <c r="I6575" s="11">
        <f t="shared" si="409"/>
        <v>27100</v>
      </c>
      <c r="J6575" s="11">
        <f t="shared" si="410"/>
        <v>590509</v>
      </c>
      <c r="K6575" s="11">
        <f t="shared" si="411"/>
        <v>0</v>
      </c>
    </row>
    <row r="6576" spans="1:11" s="11" customFormat="1">
      <c r="A6576" s="32">
        <v>2018</v>
      </c>
      <c r="B6576" s="32">
        <v>2720</v>
      </c>
      <c r="C6576" s="33" t="s">
        <v>563</v>
      </c>
      <c r="D6576" s="33" t="s">
        <v>564</v>
      </c>
      <c r="E6576" s="34">
        <v>877567</v>
      </c>
      <c r="F6576" s="35">
        <v>1.028</v>
      </c>
      <c r="G6576" s="34">
        <v>347.3</v>
      </c>
      <c r="H6576" s="14">
        <f t="shared" si="408"/>
        <v>3133128.316348</v>
      </c>
      <c r="I6576" s="11">
        <f t="shared" si="409"/>
        <v>877567</v>
      </c>
      <c r="J6576" s="11">
        <f t="shared" si="410"/>
        <v>902138.87600000005</v>
      </c>
      <c r="K6576" s="11">
        <f t="shared" si="411"/>
        <v>0</v>
      </c>
    </row>
    <row r="6577" spans="1:11" s="11" customFormat="1">
      <c r="A6577" s="32">
        <v>2018</v>
      </c>
      <c r="B6577" s="32">
        <v>2720</v>
      </c>
      <c r="C6577" s="33" t="s">
        <v>563</v>
      </c>
      <c r="D6577" s="33" t="s">
        <v>564</v>
      </c>
      <c r="E6577" s="34">
        <v>849825</v>
      </c>
      <c r="F6577" s="35">
        <v>1.028</v>
      </c>
      <c r="G6577" s="34">
        <v>347.3</v>
      </c>
      <c r="H6577" s="14">
        <f t="shared" si="408"/>
        <v>3034082.6073000003</v>
      </c>
      <c r="I6577" s="11">
        <f t="shared" si="409"/>
        <v>849825</v>
      </c>
      <c r="J6577" s="11">
        <f t="shared" si="410"/>
        <v>873620.1</v>
      </c>
      <c r="K6577" s="11">
        <f t="shared" si="411"/>
        <v>0</v>
      </c>
    </row>
    <row r="6578" spans="1:11" s="11" customFormat="1">
      <c r="A6578" s="32">
        <v>2018</v>
      </c>
      <c r="B6578" s="32">
        <v>2720</v>
      </c>
      <c r="C6578" s="33" t="s">
        <v>563</v>
      </c>
      <c r="D6578" s="33" t="s">
        <v>564</v>
      </c>
      <c r="E6578" s="34">
        <v>176639</v>
      </c>
      <c r="F6578" s="35">
        <v>1.028</v>
      </c>
      <c r="G6578" s="34">
        <v>347.3</v>
      </c>
      <c r="H6578" s="14">
        <f t="shared" si="408"/>
        <v>630644.32991600002</v>
      </c>
      <c r="I6578" s="11">
        <f t="shared" si="409"/>
        <v>176639</v>
      </c>
      <c r="J6578" s="11">
        <f t="shared" si="410"/>
        <v>181584.89199999999</v>
      </c>
      <c r="K6578" s="11">
        <f t="shared" si="411"/>
        <v>0</v>
      </c>
    </row>
    <row r="6579" spans="1:11" s="11" customFormat="1">
      <c r="A6579" s="32">
        <v>2018</v>
      </c>
      <c r="B6579" s="32">
        <v>2720</v>
      </c>
      <c r="C6579" s="33" t="s">
        <v>563</v>
      </c>
      <c r="D6579" s="33" t="s">
        <v>564</v>
      </c>
      <c r="E6579" s="34">
        <v>433841</v>
      </c>
      <c r="F6579" s="35">
        <v>1.028</v>
      </c>
      <c r="G6579" s="34">
        <v>347.3</v>
      </c>
      <c r="H6579" s="14">
        <f t="shared" si="408"/>
        <v>1548918.2272040001</v>
      </c>
      <c r="I6579" s="11">
        <f t="shared" si="409"/>
        <v>433841</v>
      </c>
      <c r="J6579" s="11">
        <f t="shared" si="410"/>
        <v>445988.54800000001</v>
      </c>
      <c r="K6579" s="11">
        <f t="shared" si="411"/>
        <v>0</v>
      </c>
    </row>
    <row r="6580" spans="1:11" s="11" customFormat="1">
      <c r="A6580" s="32">
        <v>2018</v>
      </c>
      <c r="B6580" s="32">
        <v>2721</v>
      </c>
      <c r="C6580" s="33" t="s">
        <v>565</v>
      </c>
      <c r="D6580" s="33" t="s">
        <v>566</v>
      </c>
      <c r="E6580" s="34">
        <v>5966</v>
      </c>
      <c r="F6580" s="35">
        <v>5.78</v>
      </c>
      <c r="G6580" s="34">
        <v>1444.6</v>
      </c>
      <c r="H6580" s="14">
        <f t="shared" si="408"/>
        <v>498148.35207999998</v>
      </c>
      <c r="I6580" s="11">
        <f t="shared" si="409"/>
        <v>5966</v>
      </c>
      <c r="J6580" s="11">
        <f t="shared" si="410"/>
        <v>34483.480000000003</v>
      </c>
      <c r="K6580" s="11">
        <f t="shared" si="411"/>
        <v>0</v>
      </c>
    </row>
    <row r="6581" spans="1:11" s="11" customFormat="1">
      <c r="A6581" s="32">
        <v>2018</v>
      </c>
      <c r="B6581" s="32">
        <v>2721</v>
      </c>
      <c r="C6581" s="33" t="s">
        <v>353</v>
      </c>
      <c r="D6581" s="33" t="s">
        <v>354</v>
      </c>
      <c r="E6581" s="34">
        <v>90153</v>
      </c>
      <c r="F6581" s="35">
        <v>25.774000000000001</v>
      </c>
      <c r="G6581" s="34">
        <v>291</v>
      </c>
      <c r="H6581" s="14">
        <f t="shared" si="408"/>
        <v>6761685.9580200007</v>
      </c>
      <c r="I6581" s="11">
        <f t="shared" si="409"/>
        <v>90153</v>
      </c>
      <c r="J6581" s="11">
        <f t="shared" si="410"/>
        <v>2323603.4220000003</v>
      </c>
      <c r="K6581" s="11">
        <f t="shared" si="411"/>
        <v>0</v>
      </c>
    </row>
    <row r="6582" spans="1:11" s="11" customFormat="1">
      <c r="A6582" s="32">
        <v>2018</v>
      </c>
      <c r="B6582" s="32">
        <v>2721</v>
      </c>
      <c r="C6582" s="33" t="s">
        <v>353</v>
      </c>
      <c r="D6582" s="33" t="s">
        <v>354</v>
      </c>
      <c r="E6582" s="34">
        <v>62981</v>
      </c>
      <c r="F6582" s="35">
        <v>22.867999999999999</v>
      </c>
      <c r="G6582" s="34">
        <v>298.2</v>
      </c>
      <c r="H6582" s="14">
        <f t="shared" si="408"/>
        <v>4294824.0328559997</v>
      </c>
      <c r="I6582" s="11">
        <f t="shared" si="409"/>
        <v>62981</v>
      </c>
      <c r="J6582" s="11">
        <f t="shared" si="410"/>
        <v>1440249.5079999999</v>
      </c>
      <c r="K6582" s="11">
        <f t="shared" si="411"/>
        <v>0</v>
      </c>
    </row>
    <row r="6583" spans="1:11" s="11" customFormat="1">
      <c r="A6583" s="32">
        <v>2018</v>
      </c>
      <c r="B6583" s="32">
        <v>2721</v>
      </c>
      <c r="C6583" s="33" t="s">
        <v>353</v>
      </c>
      <c r="D6583" s="33" t="s">
        <v>354</v>
      </c>
      <c r="E6583" s="34">
        <v>100198</v>
      </c>
      <c r="F6583" s="35">
        <v>22.92</v>
      </c>
      <c r="G6583" s="34">
        <v>311.2</v>
      </c>
      <c r="H6583" s="14">
        <f t="shared" si="408"/>
        <v>7146826.753920001</v>
      </c>
      <c r="I6583" s="11">
        <f t="shared" si="409"/>
        <v>100198</v>
      </c>
      <c r="J6583" s="11">
        <f t="shared" si="410"/>
        <v>2296538.16</v>
      </c>
      <c r="K6583" s="11">
        <f t="shared" si="411"/>
        <v>0</v>
      </c>
    </row>
    <row r="6584" spans="1:11" s="11" customFormat="1">
      <c r="A6584" s="32">
        <v>2018</v>
      </c>
      <c r="B6584" s="32">
        <v>2723</v>
      </c>
      <c r="C6584" s="33" t="s">
        <v>563</v>
      </c>
      <c r="D6584" s="33" t="s">
        <v>564</v>
      </c>
      <c r="E6584" s="34">
        <v>347240</v>
      </c>
      <c r="F6584" s="35">
        <v>1.0189999999999999</v>
      </c>
      <c r="G6584" s="34">
        <v>346</v>
      </c>
      <c r="H6584" s="14">
        <f t="shared" si="408"/>
        <v>1224277.9575999998</v>
      </c>
      <c r="I6584" s="11">
        <f t="shared" si="409"/>
        <v>347240</v>
      </c>
      <c r="J6584" s="11">
        <f t="shared" si="410"/>
        <v>353837.55999999994</v>
      </c>
      <c r="K6584" s="11">
        <f t="shared" si="411"/>
        <v>0</v>
      </c>
    </row>
    <row r="6585" spans="1:11" s="11" customFormat="1">
      <c r="A6585" s="32">
        <v>2018</v>
      </c>
      <c r="B6585" s="32">
        <v>2723</v>
      </c>
      <c r="C6585" s="33" t="s">
        <v>563</v>
      </c>
      <c r="D6585" s="33" t="s">
        <v>564</v>
      </c>
      <c r="E6585" s="34">
        <v>318628</v>
      </c>
      <c r="F6585" s="35">
        <v>1.0189999999999999</v>
      </c>
      <c r="G6585" s="34">
        <v>346</v>
      </c>
      <c r="H6585" s="14">
        <f t="shared" si="408"/>
        <v>1123399.4847199998</v>
      </c>
      <c r="I6585" s="11">
        <f t="shared" si="409"/>
        <v>318628</v>
      </c>
      <c r="J6585" s="11">
        <f t="shared" si="410"/>
        <v>324681.93199999997</v>
      </c>
      <c r="K6585" s="11">
        <f t="shared" si="411"/>
        <v>0</v>
      </c>
    </row>
    <row r="6586" spans="1:11" s="11" customFormat="1">
      <c r="A6586" s="32">
        <v>2018</v>
      </c>
      <c r="B6586" s="32">
        <v>2723</v>
      </c>
      <c r="C6586" s="33" t="s">
        <v>563</v>
      </c>
      <c r="D6586" s="33" t="s">
        <v>564</v>
      </c>
      <c r="E6586" s="34">
        <v>283275</v>
      </c>
      <c r="F6586" s="35">
        <v>1.0189999999999999</v>
      </c>
      <c r="G6586" s="34">
        <v>346</v>
      </c>
      <c r="H6586" s="14">
        <f t="shared" si="408"/>
        <v>998753.99849999987</v>
      </c>
      <c r="I6586" s="11">
        <f t="shared" si="409"/>
        <v>283275</v>
      </c>
      <c r="J6586" s="11">
        <f t="shared" si="410"/>
        <v>288657.22499999998</v>
      </c>
      <c r="K6586" s="11">
        <f t="shared" si="411"/>
        <v>0</v>
      </c>
    </row>
    <row r="6587" spans="1:11" s="11" customFormat="1">
      <c r="A6587" s="32">
        <v>2018</v>
      </c>
      <c r="B6587" s="32">
        <v>2723</v>
      </c>
      <c r="C6587" s="33" t="s">
        <v>563</v>
      </c>
      <c r="D6587" s="33" t="s">
        <v>564</v>
      </c>
      <c r="E6587" s="34">
        <v>256592</v>
      </c>
      <c r="F6587" s="35">
        <v>1.0189999999999999</v>
      </c>
      <c r="G6587" s="34">
        <v>346</v>
      </c>
      <c r="H6587" s="14">
        <f t="shared" si="408"/>
        <v>904676.67807999987</v>
      </c>
      <c r="I6587" s="11">
        <f t="shared" si="409"/>
        <v>256592</v>
      </c>
      <c r="J6587" s="11">
        <f t="shared" si="410"/>
        <v>261467.24799999996</v>
      </c>
      <c r="K6587" s="11">
        <f t="shared" si="411"/>
        <v>0</v>
      </c>
    </row>
    <row r="6588" spans="1:11" s="11" customFormat="1">
      <c r="A6588" s="32">
        <v>2018</v>
      </c>
      <c r="B6588" s="32">
        <v>2723</v>
      </c>
      <c r="C6588" s="33" t="s">
        <v>563</v>
      </c>
      <c r="D6588" s="33" t="s">
        <v>564</v>
      </c>
      <c r="E6588" s="34">
        <v>225158</v>
      </c>
      <c r="F6588" s="35">
        <v>1.0189999999999999</v>
      </c>
      <c r="G6588" s="34">
        <v>346</v>
      </c>
      <c r="H6588" s="14">
        <f t="shared" si="408"/>
        <v>793848.5669199999</v>
      </c>
      <c r="I6588" s="11">
        <f t="shared" si="409"/>
        <v>225158</v>
      </c>
      <c r="J6588" s="11">
        <f t="shared" si="410"/>
        <v>229436.00199999998</v>
      </c>
      <c r="K6588" s="11">
        <f t="shared" si="411"/>
        <v>0</v>
      </c>
    </row>
    <row r="6589" spans="1:11" s="11" customFormat="1">
      <c r="A6589" s="32">
        <v>2018</v>
      </c>
      <c r="B6589" s="32">
        <v>2723</v>
      </c>
      <c r="C6589" s="33" t="s">
        <v>563</v>
      </c>
      <c r="D6589" s="33" t="s">
        <v>564</v>
      </c>
      <c r="E6589" s="34">
        <v>220114</v>
      </c>
      <c r="F6589" s="35">
        <v>1.0189999999999999</v>
      </c>
      <c r="G6589" s="34">
        <v>346</v>
      </c>
      <c r="H6589" s="14">
        <f t="shared" si="408"/>
        <v>776064.73435999989</v>
      </c>
      <c r="I6589" s="11">
        <f t="shared" si="409"/>
        <v>220114</v>
      </c>
      <c r="J6589" s="11">
        <f t="shared" si="410"/>
        <v>224296.16599999997</v>
      </c>
      <c r="K6589" s="11">
        <f t="shared" si="411"/>
        <v>0</v>
      </c>
    </row>
    <row r="6590" spans="1:11" s="11" customFormat="1">
      <c r="A6590" s="32">
        <v>2018</v>
      </c>
      <c r="B6590" s="32">
        <v>2723</v>
      </c>
      <c r="C6590" s="33" t="s">
        <v>563</v>
      </c>
      <c r="D6590" s="33" t="s">
        <v>564</v>
      </c>
      <c r="E6590" s="34">
        <v>219236</v>
      </c>
      <c r="F6590" s="35">
        <v>1.0189999999999999</v>
      </c>
      <c r="G6590" s="34">
        <v>346</v>
      </c>
      <c r="H6590" s="14">
        <f t="shared" si="408"/>
        <v>772969.13463999983</v>
      </c>
      <c r="I6590" s="11">
        <f t="shared" si="409"/>
        <v>219236</v>
      </c>
      <c r="J6590" s="11">
        <f t="shared" si="410"/>
        <v>223401.48399999997</v>
      </c>
      <c r="K6590" s="11">
        <f t="shared" si="411"/>
        <v>0</v>
      </c>
    </row>
    <row r="6591" spans="1:11" s="11" customFormat="1">
      <c r="A6591" s="32">
        <v>2018</v>
      </c>
      <c r="B6591" s="32">
        <v>2723</v>
      </c>
      <c r="C6591" s="33" t="s">
        <v>563</v>
      </c>
      <c r="D6591" s="33" t="s">
        <v>564</v>
      </c>
      <c r="E6591" s="34">
        <v>19381</v>
      </c>
      <c r="F6591" s="35">
        <v>1.0189999999999999</v>
      </c>
      <c r="G6591" s="34">
        <v>346</v>
      </c>
      <c r="H6591" s="14">
        <f t="shared" si="408"/>
        <v>68332.366939999993</v>
      </c>
      <c r="I6591" s="11">
        <f t="shared" si="409"/>
        <v>19381</v>
      </c>
      <c r="J6591" s="11">
        <f t="shared" si="410"/>
        <v>19749.238999999998</v>
      </c>
      <c r="K6591" s="11">
        <f t="shared" si="411"/>
        <v>0</v>
      </c>
    </row>
    <row r="6592" spans="1:11" s="11" customFormat="1">
      <c r="A6592" s="32">
        <v>2018</v>
      </c>
      <c r="B6592" s="32">
        <v>2723</v>
      </c>
      <c r="C6592" s="33" t="s">
        <v>563</v>
      </c>
      <c r="D6592" s="33" t="s">
        <v>564</v>
      </c>
      <c r="E6592" s="34">
        <v>18646</v>
      </c>
      <c r="F6592" s="35">
        <v>1.0189999999999999</v>
      </c>
      <c r="G6592" s="34">
        <v>1432.2</v>
      </c>
      <c r="H6592" s="14">
        <f t="shared" si="408"/>
        <v>272121.92422799999</v>
      </c>
      <c r="I6592" s="11">
        <f t="shared" si="409"/>
        <v>18646</v>
      </c>
      <c r="J6592" s="11">
        <f t="shared" si="410"/>
        <v>19000.273999999998</v>
      </c>
      <c r="K6592" s="11">
        <f t="shared" si="411"/>
        <v>0</v>
      </c>
    </row>
    <row r="6593" spans="1:11" s="11" customFormat="1">
      <c r="A6593" s="32">
        <v>2018</v>
      </c>
      <c r="B6593" s="32">
        <v>2723</v>
      </c>
      <c r="C6593" s="33" t="s">
        <v>563</v>
      </c>
      <c r="D6593" s="33" t="s">
        <v>564</v>
      </c>
      <c r="E6593" s="34">
        <v>370705</v>
      </c>
      <c r="F6593" s="35">
        <v>1.0189999999999999</v>
      </c>
      <c r="G6593" s="34">
        <v>346</v>
      </c>
      <c r="H6593" s="14">
        <f t="shared" si="408"/>
        <v>1307009.4466999997</v>
      </c>
      <c r="I6593" s="11">
        <f t="shared" si="409"/>
        <v>370705</v>
      </c>
      <c r="J6593" s="11">
        <f t="shared" si="410"/>
        <v>377748.39499999996</v>
      </c>
      <c r="K6593" s="11">
        <f t="shared" si="411"/>
        <v>0</v>
      </c>
    </row>
    <row r="6594" spans="1:11" s="11" customFormat="1">
      <c r="A6594" s="32">
        <v>2018</v>
      </c>
      <c r="B6594" s="32">
        <v>2723</v>
      </c>
      <c r="C6594" s="33" t="s">
        <v>563</v>
      </c>
      <c r="D6594" s="33" t="s">
        <v>564</v>
      </c>
      <c r="E6594" s="34">
        <v>396585</v>
      </c>
      <c r="F6594" s="35">
        <v>1.0189999999999999</v>
      </c>
      <c r="G6594" s="34">
        <v>346</v>
      </c>
      <c r="H6594" s="14">
        <f t="shared" si="408"/>
        <v>1398255.5978999997</v>
      </c>
      <c r="I6594" s="11">
        <f t="shared" si="409"/>
        <v>396585</v>
      </c>
      <c r="J6594" s="11">
        <f t="shared" si="410"/>
        <v>404120.11499999999</v>
      </c>
      <c r="K6594" s="11">
        <f t="shared" si="411"/>
        <v>0</v>
      </c>
    </row>
    <row r="6595" spans="1:11" s="11" customFormat="1">
      <c r="A6595" s="32">
        <v>2018</v>
      </c>
      <c r="B6595" s="32">
        <v>2723</v>
      </c>
      <c r="C6595" s="33" t="s">
        <v>563</v>
      </c>
      <c r="D6595" s="33" t="s">
        <v>564</v>
      </c>
      <c r="E6595" s="34">
        <v>492825</v>
      </c>
      <c r="F6595" s="35">
        <v>1.0189999999999999</v>
      </c>
      <c r="G6595" s="34">
        <v>346</v>
      </c>
      <c r="H6595" s="14">
        <f t="shared" si="408"/>
        <v>1737572.8154999998</v>
      </c>
      <c r="I6595" s="11">
        <f t="shared" si="409"/>
        <v>492825</v>
      </c>
      <c r="J6595" s="11">
        <f t="shared" si="410"/>
        <v>502188.67499999993</v>
      </c>
      <c r="K6595" s="11">
        <f t="shared" si="411"/>
        <v>0</v>
      </c>
    </row>
    <row r="6596" spans="1:11" s="11" customFormat="1">
      <c r="A6596" s="32">
        <v>2018</v>
      </c>
      <c r="B6596" s="32">
        <v>2727</v>
      </c>
      <c r="C6596" s="33" t="s">
        <v>353</v>
      </c>
      <c r="D6596" s="33" t="s">
        <v>354</v>
      </c>
      <c r="E6596" s="34">
        <v>58551</v>
      </c>
      <c r="F6596" s="35">
        <v>24.731999999999999</v>
      </c>
      <c r="G6596" s="34">
        <v>314.60000000000002</v>
      </c>
      <c r="H6596" s="14">
        <f t="shared" si="408"/>
        <v>4555670.1624720003</v>
      </c>
      <c r="I6596" s="11">
        <f t="shared" si="409"/>
        <v>58551</v>
      </c>
      <c r="J6596" s="11">
        <f t="shared" si="410"/>
        <v>1448083.3319999999</v>
      </c>
      <c r="K6596" s="11">
        <f t="shared" si="411"/>
        <v>0</v>
      </c>
    </row>
    <row r="6597" spans="1:11" s="11" customFormat="1">
      <c r="A6597" s="32">
        <v>2018</v>
      </c>
      <c r="B6597" s="32">
        <v>2727</v>
      </c>
      <c r="C6597" s="33" t="s">
        <v>353</v>
      </c>
      <c r="D6597" s="33" t="s">
        <v>354</v>
      </c>
      <c r="E6597" s="34">
        <v>11929</v>
      </c>
      <c r="F6597" s="35">
        <v>23.66</v>
      </c>
      <c r="G6597" s="34">
        <v>309.89999999999998</v>
      </c>
      <c r="H6597" s="14">
        <f t="shared" si="408"/>
        <v>874662.19386</v>
      </c>
      <c r="I6597" s="11">
        <f t="shared" si="409"/>
        <v>11929</v>
      </c>
      <c r="J6597" s="11">
        <f t="shared" si="410"/>
        <v>282240.14</v>
      </c>
      <c r="K6597" s="11">
        <f t="shared" si="411"/>
        <v>0</v>
      </c>
    </row>
    <row r="6598" spans="1:11" s="11" customFormat="1">
      <c r="A6598" s="32">
        <v>2018</v>
      </c>
      <c r="B6598" s="32">
        <v>2727</v>
      </c>
      <c r="C6598" s="33" t="s">
        <v>353</v>
      </c>
      <c r="D6598" s="33" t="s">
        <v>354</v>
      </c>
      <c r="E6598" s="34">
        <v>12001</v>
      </c>
      <c r="F6598" s="35">
        <v>23.95</v>
      </c>
      <c r="G6598" s="34">
        <v>319.60000000000002</v>
      </c>
      <c r="H6598" s="14">
        <f t="shared" ref="H6598:H6661" si="412">IF(I6598="","",G6598/100*F6598*E6598)</f>
        <v>918606.94420000003</v>
      </c>
      <c r="I6598" s="11">
        <f t="shared" ref="I6598:I6661" si="413">IF(OR(G6598=".",F6598=".",E6598="."),"",E6598)</f>
        <v>12001</v>
      </c>
      <c r="J6598" s="11">
        <f t="shared" ref="J6598:J6661" si="414">IF(I6598="","",F6598*I6598)</f>
        <v>287423.95</v>
      </c>
      <c r="K6598" s="11">
        <f t="shared" ref="K6598:K6661" si="415">IF(C6598="LIG",1,0)</f>
        <v>0</v>
      </c>
    </row>
    <row r="6599" spans="1:11" s="11" customFormat="1">
      <c r="A6599" s="32">
        <v>2018</v>
      </c>
      <c r="B6599" s="32">
        <v>2727</v>
      </c>
      <c r="C6599" s="33" t="s">
        <v>353</v>
      </c>
      <c r="D6599" s="33" t="s">
        <v>354</v>
      </c>
      <c r="E6599" s="34">
        <v>11859</v>
      </c>
      <c r="F6599" s="35">
        <v>25.646000000000001</v>
      </c>
      <c r="G6599" s="34">
        <v>349.9</v>
      </c>
      <c r="H6599" s="14">
        <f t="shared" si="412"/>
        <v>1064171.563086</v>
      </c>
      <c r="I6599" s="11">
        <f t="shared" si="413"/>
        <v>11859</v>
      </c>
      <c r="J6599" s="11">
        <f t="shared" si="414"/>
        <v>304135.91399999999</v>
      </c>
      <c r="K6599" s="11">
        <f t="shared" si="415"/>
        <v>0</v>
      </c>
    </row>
    <row r="6600" spans="1:11" s="11" customFormat="1">
      <c r="A6600" s="32">
        <v>2018</v>
      </c>
      <c r="B6600" s="32">
        <v>2727</v>
      </c>
      <c r="C6600" s="33" t="s">
        <v>353</v>
      </c>
      <c r="D6600" s="33" t="s">
        <v>354</v>
      </c>
      <c r="E6600" s="34">
        <v>34943</v>
      </c>
      <c r="F6600" s="35">
        <v>24.634</v>
      </c>
      <c r="G6600" s="34">
        <v>281.8</v>
      </c>
      <c r="H6600" s="14">
        <f t="shared" si="412"/>
        <v>2425694.5591159998</v>
      </c>
      <c r="I6600" s="11">
        <f t="shared" si="413"/>
        <v>34943</v>
      </c>
      <c r="J6600" s="11">
        <f t="shared" si="414"/>
        <v>860785.86199999996</v>
      </c>
      <c r="K6600" s="11">
        <f t="shared" si="415"/>
        <v>0</v>
      </c>
    </row>
    <row r="6601" spans="1:11" s="11" customFormat="1">
      <c r="A6601" s="32">
        <v>2018</v>
      </c>
      <c r="B6601" s="32">
        <v>2727</v>
      </c>
      <c r="C6601" s="33" t="s">
        <v>565</v>
      </c>
      <c r="D6601" s="33" t="s">
        <v>566</v>
      </c>
      <c r="E6601" s="34">
        <v>4300</v>
      </c>
      <c r="F6601" s="35">
        <v>5.78</v>
      </c>
      <c r="G6601" s="34">
        <v>1450.7</v>
      </c>
      <c r="H6601" s="14">
        <f t="shared" si="412"/>
        <v>360556.978</v>
      </c>
      <c r="I6601" s="11">
        <f t="shared" si="413"/>
        <v>4300</v>
      </c>
      <c r="J6601" s="11">
        <f t="shared" si="414"/>
        <v>24854</v>
      </c>
      <c r="K6601" s="11">
        <f t="shared" si="415"/>
        <v>0</v>
      </c>
    </row>
    <row r="6602" spans="1:11" s="11" customFormat="1">
      <c r="A6602" s="32">
        <v>2018</v>
      </c>
      <c r="B6602" s="32">
        <v>2727</v>
      </c>
      <c r="C6602" s="33" t="s">
        <v>353</v>
      </c>
      <c r="D6602" s="33" t="s">
        <v>354</v>
      </c>
      <c r="E6602" s="34">
        <v>24000</v>
      </c>
      <c r="F6602" s="35">
        <v>24.314</v>
      </c>
      <c r="G6602" s="34">
        <v>315.89999999999998</v>
      </c>
      <c r="H6602" s="14">
        <f t="shared" si="412"/>
        <v>1843390.2239999999</v>
      </c>
      <c r="I6602" s="11">
        <f t="shared" si="413"/>
        <v>24000</v>
      </c>
      <c r="J6602" s="11">
        <f t="shared" si="414"/>
        <v>583536</v>
      </c>
      <c r="K6602" s="11">
        <f t="shared" si="415"/>
        <v>0</v>
      </c>
    </row>
    <row r="6603" spans="1:11" s="11" customFormat="1">
      <c r="A6603" s="32">
        <v>2018</v>
      </c>
      <c r="B6603" s="32">
        <v>2727</v>
      </c>
      <c r="C6603" s="33" t="s">
        <v>353</v>
      </c>
      <c r="D6603" s="33" t="s">
        <v>354</v>
      </c>
      <c r="E6603" s="34">
        <v>107198</v>
      </c>
      <c r="F6603" s="35">
        <v>25.88</v>
      </c>
      <c r="G6603" s="34">
        <v>294</v>
      </c>
      <c r="H6603" s="14">
        <f t="shared" si="412"/>
        <v>8156395.6655999999</v>
      </c>
      <c r="I6603" s="11">
        <f t="shared" si="413"/>
        <v>107198</v>
      </c>
      <c r="J6603" s="11">
        <f t="shared" si="414"/>
        <v>2774284.2399999998</v>
      </c>
      <c r="K6603" s="11">
        <f t="shared" si="415"/>
        <v>0</v>
      </c>
    </row>
    <row r="6604" spans="1:11" s="11" customFormat="1">
      <c r="A6604" s="32">
        <v>2018</v>
      </c>
      <c r="B6604" s="32">
        <v>2727</v>
      </c>
      <c r="C6604" s="33" t="s">
        <v>353</v>
      </c>
      <c r="D6604" s="33" t="s">
        <v>354</v>
      </c>
      <c r="E6604" s="34">
        <v>11611</v>
      </c>
      <c r="F6604" s="35">
        <v>25.347999999999999</v>
      </c>
      <c r="G6604" s="34">
        <v>313.3</v>
      </c>
      <c r="H6604" s="14">
        <f t="shared" si="412"/>
        <v>922090.862524</v>
      </c>
      <c r="I6604" s="11">
        <f t="shared" si="413"/>
        <v>11611</v>
      </c>
      <c r="J6604" s="11">
        <f t="shared" si="414"/>
        <v>294315.62799999997</v>
      </c>
      <c r="K6604" s="11">
        <f t="shared" si="415"/>
        <v>0</v>
      </c>
    </row>
    <row r="6605" spans="1:11" s="11" customFormat="1">
      <c r="A6605" s="32">
        <v>2018</v>
      </c>
      <c r="B6605" s="32">
        <v>2727</v>
      </c>
      <c r="C6605" s="33" t="s">
        <v>353</v>
      </c>
      <c r="D6605" s="33" t="s">
        <v>354</v>
      </c>
      <c r="E6605" s="34">
        <v>23789</v>
      </c>
      <c r="F6605" s="35">
        <v>25.02</v>
      </c>
      <c r="G6605" s="34">
        <v>320.3</v>
      </c>
      <c r="H6605" s="14">
        <f t="shared" si="412"/>
        <v>1906428.09834</v>
      </c>
      <c r="I6605" s="11">
        <f t="shared" si="413"/>
        <v>23789</v>
      </c>
      <c r="J6605" s="11">
        <f t="shared" si="414"/>
        <v>595200.78</v>
      </c>
      <c r="K6605" s="11">
        <f t="shared" si="415"/>
        <v>0</v>
      </c>
    </row>
    <row r="6606" spans="1:11" s="11" customFormat="1">
      <c r="A6606" s="32">
        <v>2018</v>
      </c>
      <c r="B6606" s="32">
        <v>2727</v>
      </c>
      <c r="C6606" s="33" t="s">
        <v>353</v>
      </c>
      <c r="D6606" s="33" t="s">
        <v>354</v>
      </c>
      <c r="E6606" s="34">
        <v>11318</v>
      </c>
      <c r="F6606" s="35">
        <v>24.667999999999999</v>
      </c>
      <c r="G6606" s="34">
        <v>308.3</v>
      </c>
      <c r="H6606" s="14">
        <f t="shared" si="412"/>
        <v>860750.24319200008</v>
      </c>
      <c r="I6606" s="11">
        <f t="shared" si="413"/>
        <v>11318</v>
      </c>
      <c r="J6606" s="11">
        <f t="shared" si="414"/>
        <v>279192.424</v>
      </c>
      <c r="K6606" s="11">
        <f t="shared" si="415"/>
        <v>0</v>
      </c>
    </row>
    <row r="6607" spans="1:11" s="11" customFormat="1">
      <c r="A6607" s="32">
        <v>2018</v>
      </c>
      <c r="B6607" s="32">
        <v>2727</v>
      </c>
      <c r="C6607" s="33" t="s">
        <v>353</v>
      </c>
      <c r="D6607" s="33" t="s">
        <v>354</v>
      </c>
      <c r="E6607" s="34">
        <v>23327</v>
      </c>
      <c r="F6607" s="35">
        <v>23.738</v>
      </c>
      <c r="G6607" s="34">
        <v>321.5</v>
      </c>
      <c r="H6607" s="14">
        <f t="shared" si="412"/>
        <v>1780262.2880899999</v>
      </c>
      <c r="I6607" s="11">
        <f t="shared" si="413"/>
        <v>23327</v>
      </c>
      <c r="J6607" s="11">
        <f t="shared" si="414"/>
        <v>553736.326</v>
      </c>
      <c r="K6607" s="11">
        <f t="shared" si="415"/>
        <v>0</v>
      </c>
    </row>
    <row r="6608" spans="1:11" s="11" customFormat="1">
      <c r="A6608" s="32">
        <v>2018</v>
      </c>
      <c r="B6608" s="32">
        <v>2727</v>
      </c>
      <c r="C6608" s="33" t="s">
        <v>353</v>
      </c>
      <c r="D6608" s="33" t="s">
        <v>354</v>
      </c>
      <c r="E6608" s="34">
        <v>11806</v>
      </c>
      <c r="F6608" s="35">
        <v>24.902000000000001</v>
      </c>
      <c r="G6608" s="34">
        <v>295</v>
      </c>
      <c r="H6608" s="14">
        <f t="shared" si="412"/>
        <v>867279.38540000014</v>
      </c>
      <c r="I6608" s="11">
        <f t="shared" si="413"/>
        <v>11806</v>
      </c>
      <c r="J6608" s="11">
        <f t="shared" si="414"/>
        <v>293993.01199999999</v>
      </c>
      <c r="K6608" s="11">
        <f t="shared" si="415"/>
        <v>0</v>
      </c>
    </row>
    <row r="6609" spans="1:11" s="11" customFormat="1">
      <c r="A6609" s="32">
        <v>2018</v>
      </c>
      <c r="B6609" s="32">
        <v>2790</v>
      </c>
      <c r="C6609" s="33" t="s">
        <v>362</v>
      </c>
      <c r="D6609" s="33" t="s">
        <v>354</v>
      </c>
      <c r="E6609" s="34">
        <v>40374</v>
      </c>
      <c r="F6609" s="35">
        <v>13.71</v>
      </c>
      <c r="G6609" s="34">
        <v>296.39999999999998</v>
      </c>
      <c r="H6609" s="14">
        <f t="shared" si="412"/>
        <v>1640655.6285600001</v>
      </c>
      <c r="I6609" s="11">
        <f t="shared" si="413"/>
        <v>40374</v>
      </c>
      <c r="J6609" s="11">
        <f t="shared" si="414"/>
        <v>553527.54</v>
      </c>
      <c r="K6609" s="11">
        <f t="shared" si="415"/>
        <v>1</v>
      </c>
    </row>
    <row r="6610" spans="1:11" s="11" customFormat="1">
      <c r="A6610" s="32">
        <v>2018</v>
      </c>
      <c r="B6610" s="32">
        <v>2817</v>
      </c>
      <c r="C6610" s="33" t="s">
        <v>362</v>
      </c>
      <c r="D6610" s="33" t="s">
        <v>354</v>
      </c>
      <c r="E6610" s="34">
        <v>263320</v>
      </c>
      <c r="F6610" s="35">
        <v>13.343999999999999</v>
      </c>
      <c r="G6610" s="34">
        <v>141.4</v>
      </c>
      <c r="H6610" s="14">
        <f t="shared" si="412"/>
        <v>4968431.30112</v>
      </c>
      <c r="I6610" s="11">
        <f t="shared" si="413"/>
        <v>263320</v>
      </c>
      <c r="J6610" s="11">
        <f t="shared" si="414"/>
        <v>3513742.08</v>
      </c>
      <c r="K6610" s="11">
        <f t="shared" si="415"/>
        <v>1</v>
      </c>
    </row>
    <row r="6611" spans="1:11" s="11" customFormat="1">
      <c r="A6611" s="32">
        <v>2018</v>
      </c>
      <c r="B6611" s="32">
        <v>2823</v>
      </c>
      <c r="C6611" s="33" t="s">
        <v>362</v>
      </c>
      <c r="D6611" s="33" t="s">
        <v>354</v>
      </c>
      <c r="E6611" s="34">
        <v>210550</v>
      </c>
      <c r="F6611" s="35">
        <v>13.262</v>
      </c>
      <c r="G6611" s="34">
        <v>139.1</v>
      </c>
      <c r="H6611" s="14">
        <f t="shared" si="412"/>
        <v>3884108.9131000005</v>
      </c>
      <c r="I6611" s="11">
        <f t="shared" si="413"/>
        <v>210550</v>
      </c>
      <c r="J6611" s="11">
        <f t="shared" si="414"/>
        <v>2792314.1</v>
      </c>
      <c r="K6611" s="11">
        <f t="shared" si="415"/>
        <v>1</v>
      </c>
    </row>
    <row r="6612" spans="1:11" s="11" customFormat="1">
      <c r="A6612" s="32">
        <v>2018</v>
      </c>
      <c r="B6612" s="32">
        <v>2823</v>
      </c>
      <c r="C6612" s="33" t="s">
        <v>362</v>
      </c>
      <c r="D6612" s="33" t="s">
        <v>354</v>
      </c>
      <c r="E6612" s="34">
        <v>137987</v>
      </c>
      <c r="F6612" s="35">
        <v>13.262</v>
      </c>
      <c r="G6612" s="34">
        <v>124.7</v>
      </c>
      <c r="H6612" s="14">
        <f t="shared" si="412"/>
        <v>2281989.5417180001</v>
      </c>
      <c r="I6612" s="11">
        <f t="shared" si="413"/>
        <v>137987</v>
      </c>
      <c r="J6612" s="11">
        <f t="shared" si="414"/>
        <v>1829983.594</v>
      </c>
      <c r="K6612" s="11">
        <f t="shared" si="415"/>
        <v>1</v>
      </c>
    </row>
    <row r="6613" spans="1:11" s="11" customFormat="1">
      <c r="A6613" s="32">
        <v>2018</v>
      </c>
      <c r="B6613" s="32">
        <v>2823</v>
      </c>
      <c r="C6613" s="33" t="s">
        <v>565</v>
      </c>
      <c r="D6613" s="33" t="s">
        <v>566</v>
      </c>
      <c r="E6613" s="34">
        <v>571</v>
      </c>
      <c r="F6613" s="35">
        <v>5.88</v>
      </c>
      <c r="G6613" s="34">
        <v>1537.1</v>
      </c>
      <c r="H6613" s="14">
        <f t="shared" si="412"/>
        <v>51607.825079999995</v>
      </c>
      <c r="I6613" s="11">
        <f t="shared" si="413"/>
        <v>571</v>
      </c>
      <c r="J6613" s="11">
        <f t="shared" si="414"/>
        <v>3357.48</v>
      </c>
      <c r="K6613" s="11">
        <f t="shared" si="415"/>
        <v>0</v>
      </c>
    </row>
    <row r="6614" spans="1:11" s="11" customFormat="1">
      <c r="A6614" s="32">
        <v>2018</v>
      </c>
      <c r="B6614" s="32">
        <v>2823</v>
      </c>
      <c r="C6614" s="33" t="s">
        <v>565</v>
      </c>
      <c r="D6614" s="33" t="s">
        <v>566</v>
      </c>
      <c r="E6614" s="34">
        <v>261</v>
      </c>
      <c r="F6614" s="35">
        <v>5.88</v>
      </c>
      <c r="G6614" s="34">
        <v>1537.1</v>
      </c>
      <c r="H6614" s="14">
        <f t="shared" si="412"/>
        <v>23589.566279999999</v>
      </c>
      <c r="I6614" s="11">
        <f t="shared" si="413"/>
        <v>261</v>
      </c>
      <c r="J6614" s="11">
        <f t="shared" si="414"/>
        <v>1534.68</v>
      </c>
      <c r="K6614" s="11">
        <f t="shared" si="415"/>
        <v>0</v>
      </c>
    </row>
    <row r="6615" spans="1:11" s="11" customFormat="1">
      <c r="A6615" s="32">
        <v>2018</v>
      </c>
      <c r="B6615" s="32">
        <v>2828</v>
      </c>
      <c r="C6615" s="33" t="s">
        <v>565</v>
      </c>
      <c r="D6615" s="33" t="s">
        <v>566</v>
      </c>
      <c r="E6615" s="34">
        <v>12030</v>
      </c>
      <c r="F6615" s="35">
        <v>5.7889999999999997</v>
      </c>
      <c r="G6615" s="34" t="s">
        <v>364</v>
      </c>
      <c r="H6615" s="14" t="str">
        <f t="shared" si="412"/>
        <v/>
      </c>
      <c r="I6615" s="11" t="str">
        <f t="shared" si="413"/>
        <v/>
      </c>
      <c r="J6615" s="11" t="str">
        <f t="shared" si="414"/>
        <v/>
      </c>
      <c r="K6615" s="11">
        <f t="shared" si="415"/>
        <v>0</v>
      </c>
    </row>
    <row r="6616" spans="1:11" s="11" customFormat="1">
      <c r="A6616" s="32">
        <v>2018</v>
      </c>
      <c r="B6616" s="32">
        <v>2828</v>
      </c>
      <c r="C6616" s="33" t="s">
        <v>353</v>
      </c>
      <c r="D6616" s="33" t="s">
        <v>354</v>
      </c>
      <c r="E6616" s="34">
        <v>44690</v>
      </c>
      <c r="F6616" s="35">
        <v>24.744</v>
      </c>
      <c r="G6616" s="34" t="s">
        <v>364</v>
      </c>
      <c r="H6616" s="14" t="str">
        <f t="shared" si="412"/>
        <v/>
      </c>
      <c r="I6616" s="11" t="str">
        <f t="shared" si="413"/>
        <v/>
      </c>
      <c r="J6616" s="11" t="str">
        <f t="shared" si="414"/>
        <v/>
      </c>
      <c r="K6616" s="11">
        <f t="shared" si="415"/>
        <v>0</v>
      </c>
    </row>
    <row r="6617" spans="1:11" s="11" customFormat="1">
      <c r="A6617" s="32">
        <v>2018</v>
      </c>
      <c r="B6617" s="32">
        <v>2828</v>
      </c>
      <c r="C6617" s="33" t="s">
        <v>353</v>
      </c>
      <c r="D6617" s="33" t="s">
        <v>354</v>
      </c>
      <c r="E6617" s="34">
        <v>79782</v>
      </c>
      <c r="F6617" s="35">
        <v>25.225999999999999</v>
      </c>
      <c r="G6617" s="34" t="s">
        <v>364</v>
      </c>
      <c r="H6617" s="14" t="str">
        <f t="shared" si="412"/>
        <v/>
      </c>
      <c r="I6617" s="11" t="str">
        <f t="shared" si="413"/>
        <v/>
      </c>
      <c r="J6617" s="11" t="str">
        <f t="shared" si="414"/>
        <v/>
      </c>
      <c r="K6617" s="11">
        <f t="shared" si="415"/>
        <v>0</v>
      </c>
    </row>
    <row r="6618" spans="1:11" s="11" customFormat="1">
      <c r="A6618" s="32">
        <v>2018</v>
      </c>
      <c r="B6618" s="32">
        <v>2828</v>
      </c>
      <c r="C6618" s="33" t="s">
        <v>353</v>
      </c>
      <c r="D6618" s="33" t="s">
        <v>354</v>
      </c>
      <c r="E6618" s="34">
        <v>33270</v>
      </c>
      <c r="F6618" s="35">
        <v>26.187999999999999</v>
      </c>
      <c r="G6618" s="34" t="s">
        <v>364</v>
      </c>
      <c r="H6618" s="14" t="str">
        <f t="shared" si="412"/>
        <v/>
      </c>
      <c r="I6618" s="11" t="str">
        <f t="shared" si="413"/>
        <v/>
      </c>
      <c r="J6618" s="11" t="str">
        <f t="shared" si="414"/>
        <v/>
      </c>
      <c r="K6618" s="11">
        <f t="shared" si="415"/>
        <v>0</v>
      </c>
    </row>
    <row r="6619" spans="1:11" s="11" customFormat="1">
      <c r="A6619" s="32">
        <v>2018</v>
      </c>
      <c r="B6619" s="32">
        <v>2828</v>
      </c>
      <c r="C6619" s="33" t="s">
        <v>353</v>
      </c>
      <c r="D6619" s="33" t="s">
        <v>354</v>
      </c>
      <c r="E6619" s="34">
        <v>21880</v>
      </c>
      <c r="F6619" s="35">
        <v>23.748000000000001</v>
      </c>
      <c r="G6619" s="34" t="s">
        <v>364</v>
      </c>
      <c r="H6619" s="14" t="str">
        <f t="shared" si="412"/>
        <v/>
      </c>
      <c r="I6619" s="11" t="str">
        <f t="shared" si="413"/>
        <v/>
      </c>
      <c r="J6619" s="11" t="str">
        <f t="shared" si="414"/>
        <v/>
      </c>
      <c r="K6619" s="11">
        <f t="shared" si="415"/>
        <v>0</v>
      </c>
    </row>
    <row r="6620" spans="1:11" s="11" customFormat="1">
      <c r="A6620" s="32">
        <v>2018</v>
      </c>
      <c r="B6620" s="32">
        <v>2828</v>
      </c>
      <c r="C6620" s="33" t="s">
        <v>353</v>
      </c>
      <c r="D6620" s="33" t="s">
        <v>354</v>
      </c>
      <c r="E6620" s="34">
        <v>29489</v>
      </c>
      <c r="F6620" s="35">
        <v>26.204000000000001</v>
      </c>
      <c r="G6620" s="34" t="s">
        <v>364</v>
      </c>
      <c r="H6620" s="14" t="str">
        <f t="shared" si="412"/>
        <v/>
      </c>
      <c r="I6620" s="11" t="str">
        <f t="shared" si="413"/>
        <v/>
      </c>
      <c r="J6620" s="11" t="str">
        <f t="shared" si="414"/>
        <v/>
      </c>
      <c r="K6620" s="11">
        <f t="shared" si="415"/>
        <v>0</v>
      </c>
    </row>
    <row r="6621" spans="1:11" s="11" customFormat="1">
      <c r="A6621" s="32">
        <v>2018</v>
      </c>
      <c r="B6621" s="32">
        <v>2828</v>
      </c>
      <c r="C6621" s="33" t="s">
        <v>353</v>
      </c>
      <c r="D6621" s="33" t="s">
        <v>354</v>
      </c>
      <c r="E6621" s="34">
        <v>97656</v>
      </c>
      <c r="F6621" s="35">
        <v>25.085999999999999</v>
      </c>
      <c r="G6621" s="34" t="s">
        <v>364</v>
      </c>
      <c r="H6621" s="14" t="str">
        <f t="shared" si="412"/>
        <v/>
      </c>
      <c r="I6621" s="11" t="str">
        <f t="shared" si="413"/>
        <v/>
      </c>
      <c r="J6621" s="11" t="str">
        <f t="shared" si="414"/>
        <v/>
      </c>
      <c r="K6621" s="11">
        <f t="shared" si="415"/>
        <v>0</v>
      </c>
    </row>
    <row r="6622" spans="1:11" s="11" customFormat="1">
      <c r="A6622" s="32">
        <v>2018</v>
      </c>
      <c r="B6622" s="32">
        <v>2828</v>
      </c>
      <c r="C6622" s="33" t="s">
        <v>353</v>
      </c>
      <c r="D6622" s="33" t="s">
        <v>354</v>
      </c>
      <c r="E6622" s="34">
        <v>4953</v>
      </c>
      <c r="F6622" s="35">
        <v>23.888000000000002</v>
      </c>
      <c r="G6622" s="34" t="s">
        <v>364</v>
      </c>
      <c r="H6622" s="14" t="str">
        <f t="shared" si="412"/>
        <v/>
      </c>
      <c r="I6622" s="11" t="str">
        <f t="shared" si="413"/>
        <v/>
      </c>
      <c r="J6622" s="11" t="str">
        <f t="shared" si="414"/>
        <v/>
      </c>
      <c r="K6622" s="11">
        <f t="shared" si="415"/>
        <v>0</v>
      </c>
    </row>
    <row r="6623" spans="1:11" s="11" customFormat="1">
      <c r="A6623" s="32">
        <v>2018</v>
      </c>
      <c r="B6623" s="32">
        <v>2832</v>
      </c>
      <c r="C6623" s="33" t="s">
        <v>353</v>
      </c>
      <c r="D6623" s="33" t="s">
        <v>354</v>
      </c>
      <c r="E6623" s="34">
        <v>1838</v>
      </c>
      <c r="F6623" s="35">
        <v>25.308</v>
      </c>
      <c r="G6623" s="34" t="s">
        <v>364</v>
      </c>
      <c r="H6623" s="14" t="str">
        <f t="shared" si="412"/>
        <v/>
      </c>
      <c r="I6623" s="11" t="str">
        <f t="shared" si="413"/>
        <v/>
      </c>
      <c r="J6623" s="11" t="str">
        <f t="shared" si="414"/>
        <v/>
      </c>
      <c r="K6623" s="11">
        <f t="shared" si="415"/>
        <v>0</v>
      </c>
    </row>
    <row r="6624" spans="1:11" s="11" customFormat="1">
      <c r="A6624" s="32">
        <v>2018</v>
      </c>
      <c r="B6624" s="32">
        <v>2832</v>
      </c>
      <c r="C6624" s="33" t="s">
        <v>353</v>
      </c>
      <c r="D6624" s="33" t="s">
        <v>354</v>
      </c>
      <c r="E6624" s="34">
        <v>1606</v>
      </c>
      <c r="F6624" s="35">
        <v>24.952000000000002</v>
      </c>
      <c r="G6624" s="34" t="s">
        <v>364</v>
      </c>
      <c r="H6624" s="14" t="str">
        <f t="shared" si="412"/>
        <v/>
      </c>
      <c r="I6624" s="11" t="str">
        <f t="shared" si="413"/>
        <v/>
      </c>
      <c r="J6624" s="11" t="str">
        <f t="shared" si="414"/>
        <v/>
      </c>
      <c r="K6624" s="11">
        <f t="shared" si="415"/>
        <v>0</v>
      </c>
    </row>
    <row r="6625" spans="1:11" s="11" customFormat="1">
      <c r="A6625" s="32">
        <v>2018</v>
      </c>
      <c r="B6625" s="32">
        <v>2832</v>
      </c>
      <c r="C6625" s="33" t="s">
        <v>353</v>
      </c>
      <c r="D6625" s="33" t="s">
        <v>354</v>
      </c>
      <c r="E6625" s="34">
        <v>1585</v>
      </c>
      <c r="F6625" s="35">
        <v>25.99</v>
      </c>
      <c r="G6625" s="34" t="s">
        <v>364</v>
      </c>
      <c r="H6625" s="14" t="str">
        <f t="shared" si="412"/>
        <v/>
      </c>
      <c r="I6625" s="11" t="str">
        <f t="shared" si="413"/>
        <v/>
      </c>
      <c r="J6625" s="11" t="str">
        <f t="shared" si="414"/>
        <v/>
      </c>
      <c r="K6625" s="11">
        <f t="shared" si="415"/>
        <v>0</v>
      </c>
    </row>
    <row r="6626" spans="1:11" s="11" customFormat="1">
      <c r="A6626" s="32">
        <v>2018</v>
      </c>
      <c r="B6626" s="32">
        <v>2836</v>
      </c>
      <c r="C6626" s="33" t="s">
        <v>353</v>
      </c>
      <c r="D6626" s="33" t="s">
        <v>354</v>
      </c>
      <c r="E6626" s="34">
        <v>20762</v>
      </c>
      <c r="F6626" s="35">
        <v>22.73</v>
      </c>
      <c r="G6626" s="34" t="s">
        <v>364</v>
      </c>
      <c r="H6626" s="14" t="str">
        <f t="shared" si="412"/>
        <v/>
      </c>
      <c r="I6626" s="11" t="str">
        <f t="shared" si="413"/>
        <v/>
      </c>
      <c r="J6626" s="11" t="str">
        <f t="shared" si="414"/>
        <v/>
      </c>
      <c r="K6626" s="11">
        <f t="shared" si="415"/>
        <v>0</v>
      </c>
    </row>
    <row r="6627" spans="1:11" s="11" customFormat="1">
      <c r="A6627" s="32">
        <v>2018</v>
      </c>
      <c r="B6627" s="32">
        <v>2836</v>
      </c>
      <c r="C6627" s="33" t="s">
        <v>565</v>
      </c>
      <c r="D6627" s="33" t="s">
        <v>566</v>
      </c>
      <c r="E6627" s="34">
        <v>1084</v>
      </c>
      <c r="F6627" s="35">
        <v>5.8250000000000002</v>
      </c>
      <c r="G6627" s="34" t="s">
        <v>364</v>
      </c>
      <c r="H6627" s="14" t="str">
        <f t="shared" si="412"/>
        <v/>
      </c>
      <c r="I6627" s="11" t="str">
        <f t="shared" si="413"/>
        <v/>
      </c>
      <c r="J6627" s="11" t="str">
        <f t="shared" si="414"/>
        <v/>
      </c>
      <c r="K6627" s="11">
        <f t="shared" si="415"/>
        <v>0</v>
      </c>
    </row>
    <row r="6628" spans="1:11" s="11" customFormat="1">
      <c r="A6628" s="32">
        <v>2018</v>
      </c>
      <c r="B6628" s="32">
        <v>2836</v>
      </c>
      <c r="C6628" s="33" t="s">
        <v>563</v>
      </c>
      <c r="D6628" s="33" t="s">
        <v>564</v>
      </c>
      <c r="E6628" s="34">
        <v>6401</v>
      </c>
      <c r="F6628" s="35">
        <v>1.03</v>
      </c>
      <c r="G6628" s="34" t="s">
        <v>364</v>
      </c>
      <c r="H6628" s="14" t="str">
        <f t="shared" si="412"/>
        <v/>
      </c>
      <c r="I6628" s="11" t="str">
        <f t="shared" si="413"/>
        <v/>
      </c>
      <c r="J6628" s="11" t="str">
        <f t="shared" si="414"/>
        <v/>
      </c>
      <c r="K6628" s="11">
        <f t="shared" si="415"/>
        <v>0</v>
      </c>
    </row>
    <row r="6629" spans="1:11" s="11" customFormat="1">
      <c r="A6629" s="32">
        <v>2018</v>
      </c>
      <c r="B6629" s="32">
        <v>2840</v>
      </c>
      <c r="C6629" s="33" t="s">
        <v>565</v>
      </c>
      <c r="D6629" s="33" t="s">
        <v>566</v>
      </c>
      <c r="E6629" s="34">
        <v>3600</v>
      </c>
      <c r="F6629" s="35">
        <v>5.7919999999999998</v>
      </c>
      <c r="G6629" s="34" t="s">
        <v>364</v>
      </c>
      <c r="H6629" s="14" t="str">
        <f t="shared" si="412"/>
        <v/>
      </c>
      <c r="I6629" s="11" t="str">
        <f t="shared" si="413"/>
        <v/>
      </c>
      <c r="J6629" s="11" t="str">
        <f t="shared" si="414"/>
        <v/>
      </c>
      <c r="K6629" s="11">
        <f t="shared" si="415"/>
        <v>0</v>
      </c>
    </row>
    <row r="6630" spans="1:11" s="11" customFormat="1">
      <c r="A6630" s="32">
        <v>2018</v>
      </c>
      <c r="B6630" s="32">
        <v>2840</v>
      </c>
      <c r="C6630" s="33" t="s">
        <v>353</v>
      </c>
      <c r="D6630" s="33" t="s">
        <v>354</v>
      </c>
      <c r="E6630" s="34">
        <v>70504</v>
      </c>
      <c r="F6630" s="35">
        <v>23.187999999999999</v>
      </c>
      <c r="G6630" s="34" t="s">
        <v>364</v>
      </c>
      <c r="H6630" s="14" t="str">
        <f t="shared" si="412"/>
        <v/>
      </c>
      <c r="I6630" s="11" t="str">
        <f t="shared" si="413"/>
        <v/>
      </c>
      <c r="J6630" s="11" t="str">
        <f t="shared" si="414"/>
        <v/>
      </c>
      <c r="K6630" s="11">
        <f t="shared" si="415"/>
        <v>0</v>
      </c>
    </row>
    <row r="6631" spans="1:11" s="11" customFormat="1">
      <c r="A6631" s="32">
        <v>2018</v>
      </c>
      <c r="B6631" s="32">
        <v>2840</v>
      </c>
      <c r="C6631" s="33" t="s">
        <v>353</v>
      </c>
      <c r="D6631" s="33" t="s">
        <v>354</v>
      </c>
      <c r="E6631" s="34">
        <v>76410</v>
      </c>
      <c r="F6631" s="35">
        <v>23.59</v>
      </c>
      <c r="G6631" s="34" t="s">
        <v>364</v>
      </c>
      <c r="H6631" s="14" t="str">
        <f t="shared" si="412"/>
        <v/>
      </c>
      <c r="I6631" s="11" t="str">
        <f t="shared" si="413"/>
        <v/>
      </c>
      <c r="J6631" s="11" t="str">
        <f t="shared" si="414"/>
        <v/>
      </c>
      <c r="K6631" s="11">
        <f t="shared" si="415"/>
        <v>0</v>
      </c>
    </row>
    <row r="6632" spans="1:11" s="11" customFormat="1">
      <c r="A6632" s="32">
        <v>2018</v>
      </c>
      <c r="B6632" s="32">
        <v>2847</v>
      </c>
      <c r="C6632" s="33" t="s">
        <v>563</v>
      </c>
      <c r="D6632" s="33" t="s">
        <v>564</v>
      </c>
      <c r="E6632" s="34">
        <v>160474</v>
      </c>
      <c r="F6632" s="35">
        <v>1.0669999999999999</v>
      </c>
      <c r="G6632" s="34">
        <v>257.89999999999998</v>
      </c>
      <c r="H6632" s="14">
        <f t="shared" si="412"/>
        <v>441591.22988199996</v>
      </c>
      <c r="I6632" s="11">
        <f t="shared" si="413"/>
        <v>160474</v>
      </c>
      <c r="J6632" s="11">
        <f t="shared" si="414"/>
        <v>171225.758</v>
      </c>
      <c r="K6632" s="11">
        <f t="shared" si="415"/>
        <v>0</v>
      </c>
    </row>
    <row r="6633" spans="1:11" s="11" customFormat="1">
      <c r="A6633" s="32">
        <v>2018</v>
      </c>
      <c r="B6633" s="32">
        <v>2850</v>
      </c>
      <c r="C6633" s="33" t="s">
        <v>353</v>
      </c>
      <c r="D6633" s="33" t="s">
        <v>354</v>
      </c>
      <c r="E6633" s="34">
        <v>6599</v>
      </c>
      <c r="F6633" s="35">
        <v>23.47</v>
      </c>
      <c r="G6633" s="34">
        <v>161.30000000000001</v>
      </c>
      <c r="H6633" s="14">
        <f t="shared" si="412"/>
        <v>249819.06889000002</v>
      </c>
      <c r="I6633" s="11">
        <f t="shared" si="413"/>
        <v>6599</v>
      </c>
      <c r="J6633" s="11">
        <f t="shared" si="414"/>
        <v>154878.53</v>
      </c>
      <c r="K6633" s="11">
        <f t="shared" si="415"/>
        <v>0</v>
      </c>
    </row>
    <row r="6634" spans="1:11" s="11" customFormat="1">
      <c r="A6634" s="32">
        <v>2018</v>
      </c>
      <c r="B6634" s="32">
        <v>2850</v>
      </c>
      <c r="C6634" s="33" t="s">
        <v>353</v>
      </c>
      <c r="D6634" s="33" t="s">
        <v>354</v>
      </c>
      <c r="E6634" s="34">
        <v>28441</v>
      </c>
      <c r="F6634" s="35">
        <v>23.41</v>
      </c>
      <c r="G6634" s="34">
        <v>163.5</v>
      </c>
      <c r="H6634" s="14">
        <f t="shared" si="412"/>
        <v>1088589.2293500002</v>
      </c>
      <c r="I6634" s="11">
        <f t="shared" si="413"/>
        <v>28441</v>
      </c>
      <c r="J6634" s="11">
        <f t="shared" si="414"/>
        <v>665803.81000000006</v>
      </c>
      <c r="K6634" s="11">
        <f t="shared" si="415"/>
        <v>0</v>
      </c>
    </row>
    <row r="6635" spans="1:11" s="11" customFormat="1">
      <c r="A6635" s="32">
        <v>2018</v>
      </c>
      <c r="B6635" s="32">
        <v>2850</v>
      </c>
      <c r="C6635" s="33" t="s">
        <v>353</v>
      </c>
      <c r="D6635" s="33" t="s">
        <v>354</v>
      </c>
      <c r="E6635" s="34">
        <v>15624</v>
      </c>
      <c r="F6635" s="35">
        <v>23.2</v>
      </c>
      <c r="G6635" s="34">
        <v>175</v>
      </c>
      <c r="H6635" s="14">
        <f t="shared" si="412"/>
        <v>634334.4</v>
      </c>
      <c r="I6635" s="11">
        <f t="shared" si="413"/>
        <v>15624</v>
      </c>
      <c r="J6635" s="11">
        <f t="shared" si="414"/>
        <v>362476.79999999999</v>
      </c>
      <c r="K6635" s="11">
        <f t="shared" si="415"/>
        <v>0</v>
      </c>
    </row>
    <row r="6636" spans="1:11" s="11" customFormat="1">
      <c r="A6636" s="32">
        <v>2018</v>
      </c>
      <c r="B6636" s="32">
        <v>2850</v>
      </c>
      <c r="C6636" s="33" t="s">
        <v>353</v>
      </c>
      <c r="D6636" s="33" t="s">
        <v>354</v>
      </c>
      <c r="E6636" s="34">
        <v>18847</v>
      </c>
      <c r="F6636" s="35">
        <v>23.56</v>
      </c>
      <c r="G6636" s="34">
        <v>174.7</v>
      </c>
      <c r="H6636" s="14">
        <f t="shared" si="412"/>
        <v>775729.70403999987</v>
      </c>
      <c r="I6636" s="11">
        <f t="shared" si="413"/>
        <v>18847</v>
      </c>
      <c r="J6636" s="11">
        <f t="shared" si="414"/>
        <v>444035.31999999995</v>
      </c>
      <c r="K6636" s="11">
        <f t="shared" si="415"/>
        <v>0</v>
      </c>
    </row>
    <row r="6637" spans="1:11" s="11" customFormat="1">
      <c r="A6637" s="32">
        <v>2018</v>
      </c>
      <c r="B6637" s="32">
        <v>2850</v>
      </c>
      <c r="C6637" s="33" t="s">
        <v>565</v>
      </c>
      <c r="D6637" s="33" t="s">
        <v>566</v>
      </c>
      <c r="E6637" s="34">
        <v>2726</v>
      </c>
      <c r="F6637" s="35">
        <v>5.8</v>
      </c>
      <c r="G6637" s="34">
        <v>1494.7</v>
      </c>
      <c r="H6637" s="14">
        <f t="shared" si="412"/>
        <v>236324.0276</v>
      </c>
      <c r="I6637" s="11">
        <f t="shared" si="413"/>
        <v>2726</v>
      </c>
      <c r="J6637" s="11">
        <f t="shared" si="414"/>
        <v>15810.8</v>
      </c>
      <c r="K6637" s="11">
        <f t="shared" si="415"/>
        <v>0</v>
      </c>
    </row>
    <row r="6638" spans="1:11" s="11" customFormat="1">
      <c r="A6638" s="32">
        <v>2018</v>
      </c>
      <c r="B6638" s="32">
        <v>2866</v>
      </c>
      <c r="C6638" s="33" t="s">
        <v>353</v>
      </c>
      <c r="D6638" s="33" t="s">
        <v>354</v>
      </c>
      <c r="E6638" s="34">
        <v>18639</v>
      </c>
      <c r="F6638" s="35">
        <v>26.082999999999998</v>
      </c>
      <c r="G6638" s="34" t="s">
        <v>364</v>
      </c>
      <c r="H6638" s="14" t="str">
        <f t="shared" si="412"/>
        <v/>
      </c>
      <c r="I6638" s="11" t="str">
        <f t="shared" si="413"/>
        <v/>
      </c>
      <c r="J6638" s="11" t="str">
        <f t="shared" si="414"/>
        <v/>
      </c>
      <c r="K6638" s="11">
        <f t="shared" si="415"/>
        <v>0</v>
      </c>
    </row>
    <row r="6639" spans="1:11" s="11" customFormat="1">
      <c r="A6639" s="32">
        <v>2018</v>
      </c>
      <c r="B6639" s="32">
        <v>2866</v>
      </c>
      <c r="C6639" s="33" t="s">
        <v>353</v>
      </c>
      <c r="D6639" s="33" t="s">
        <v>354</v>
      </c>
      <c r="E6639" s="34">
        <v>226036</v>
      </c>
      <c r="F6639" s="35">
        <v>25.09</v>
      </c>
      <c r="G6639" s="34" t="s">
        <v>364</v>
      </c>
      <c r="H6639" s="14" t="str">
        <f t="shared" si="412"/>
        <v/>
      </c>
      <c r="I6639" s="11" t="str">
        <f t="shared" si="413"/>
        <v/>
      </c>
      <c r="J6639" s="11" t="str">
        <f t="shared" si="414"/>
        <v/>
      </c>
      <c r="K6639" s="11">
        <f t="shared" si="415"/>
        <v>0</v>
      </c>
    </row>
    <row r="6640" spans="1:11" s="11" customFormat="1">
      <c r="A6640" s="32">
        <v>2018</v>
      </c>
      <c r="B6640" s="32">
        <v>2866</v>
      </c>
      <c r="C6640" s="33" t="s">
        <v>565</v>
      </c>
      <c r="D6640" s="33" t="s">
        <v>566</v>
      </c>
      <c r="E6640" s="34">
        <v>893</v>
      </c>
      <c r="F6640" s="35">
        <v>5.8</v>
      </c>
      <c r="G6640" s="34" t="s">
        <v>364</v>
      </c>
      <c r="H6640" s="14" t="str">
        <f t="shared" si="412"/>
        <v/>
      </c>
      <c r="I6640" s="11" t="str">
        <f t="shared" si="413"/>
        <v/>
      </c>
      <c r="J6640" s="11" t="str">
        <f t="shared" si="414"/>
        <v/>
      </c>
      <c r="K6640" s="11">
        <f t="shared" si="415"/>
        <v>0</v>
      </c>
    </row>
    <row r="6641" spans="1:11" s="11" customFormat="1">
      <c r="A6641" s="32">
        <v>2018</v>
      </c>
      <c r="B6641" s="32">
        <v>2866</v>
      </c>
      <c r="C6641" s="33" t="s">
        <v>565</v>
      </c>
      <c r="D6641" s="33" t="s">
        <v>566</v>
      </c>
      <c r="E6641" s="34">
        <v>6786</v>
      </c>
      <c r="F6641" s="35">
        <v>5.8</v>
      </c>
      <c r="G6641" s="34" t="s">
        <v>364</v>
      </c>
      <c r="H6641" s="14" t="str">
        <f t="shared" si="412"/>
        <v/>
      </c>
      <c r="I6641" s="11" t="str">
        <f t="shared" si="413"/>
        <v/>
      </c>
      <c r="J6641" s="11" t="str">
        <f t="shared" si="414"/>
        <v/>
      </c>
      <c r="K6641" s="11">
        <f t="shared" si="415"/>
        <v>0</v>
      </c>
    </row>
    <row r="6642" spans="1:11" s="11" customFormat="1">
      <c r="A6642" s="32">
        <v>2018</v>
      </c>
      <c r="B6642" s="32">
        <v>2876</v>
      </c>
      <c r="C6642" s="33" t="s">
        <v>353</v>
      </c>
      <c r="D6642" s="33" t="s">
        <v>354</v>
      </c>
      <c r="E6642" s="34">
        <v>232510</v>
      </c>
      <c r="F6642" s="35">
        <v>25.256</v>
      </c>
      <c r="G6642" s="34">
        <v>173.2</v>
      </c>
      <c r="H6642" s="14">
        <f t="shared" si="412"/>
        <v>10170776.07392</v>
      </c>
      <c r="I6642" s="11">
        <f t="shared" si="413"/>
        <v>232510</v>
      </c>
      <c r="J6642" s="11">
        <f t="shared" si="414"/>
        <v>5872272.5599999996</v>
      </c>
      <c r="K6642" s="11">
        <f t="shared" si="415"/>
        <v>0</v>
      </c>
    </row>
    <row r="6643" spans="1:11" s="11" customFormat="1">
      <c r="A6643" s="32">
        <v>2018</v>
      </c>
      <c r="B6643" s="32">
        <v>2876</v>
      </c>
      <c r="C6643" s="33" t="s">
        <v>565</v>
      </c>
      <c r="D6643" s="33" t="s">
        <v>566</v>
      </c>
      <c r="E6643" s="34">
        <v>855</v>
      </c>
      <c r="F6643" s="35">
        <v>5.7119999999999997</v>
      </c>
      <c r="G6643" s="34">
        <v>1453.5</v>
      </c>
      <c r="H6643" s="14">
        <f t="shared" si="412"/>
        <v>70985.4516</v>
      </c>
      <c r="I6643" s="11">
        <f t="shared" si="413"/>
        <v>855</v>
      </c>
      <c r="J6643" s="11">
        <f t="shared" si="414"/>
        <v>4883.76</v>
      </c>
      <c r="K6643" s="11">
        <f t="shared" si="415"/>
        <v>0</v>
      </c>
    </row>
    <row r="6644" spans="1:11" s="11" customFormat="1">
      <c r="A6644" s="32">
        <v>2018</v>
      </c>
      <c r="B6644" s="32">
        <v>2880</v>
      </c>
      <c r="C6644" s="33" t="s">
        <v>563</v>
      </c>
      <c r="D6644" s="33" t="s">
        <v>564</v>
      </c>
      <c r="E6644" s="34">
        <v>124421</v>
      </c>
      <c r="F6644" s="35">
        <v>1.0529999999999999</v>
      </c>
      <c r="G6644" s="34" t="s">
        <v>364</v>
      </c>
      <c r="H6644" s="14" t="str">
        <f t="shared" si="412"/>
        <v/>
      </c>
      <c r="I6644" s="11" t="str">
        <f t="shared" si="413"/>
        <v/>
      </c>
      <c r="J6644" s="11" t="str">
        <f t="shared" si="414"/>
        <v/>
      </c>
      <c r="K6644" s="11">
        <f t="shared" si="415"/>
        <v>0</v>
      </c>
    </row>
    <row r="6645" spans="1:11" s="11" customFormat="1">
      <c r="A6645" s="32">
        <v>2018</v>
      </c>
      <c r="B6645" s="32">
        <v>2936</v>
      </c>
      <c r="C6645" s="33" t="s">
        <v>353</v>
      </c>
      <c r="D6645" s="33" t="s">
        <v>354</v>
      </c>
      <c r="E6645" s="34">
        <v>147</v>
      </c>
      <c r="F6645" s="35">
        <v>24.52</v>
      </c>
      <c r="G6645" s="34">
        <v>333.2</v>
      </c>
      <c r="H6645" s="14">
        <f t="shared" si="412"/>
        <v>12009.994079999999</v>
      </c>
      <c r="I6645" s="11">
        <f t="shared" si="413"/>
        <v>147</v>
      </c>
      <c r="J6645" s="11">
        <f t="shared" si="414"/>
        <v>3604.44</v>
      </c>
      <c r="K6645" s="11">
        <f t="shared" si="415"/>
        <v>0</v>
      </c>
    </row>
    <row r="6646" spans="1:11" s="11" customFormat="1">
      <c r="A6646" s="32">
        <v>2018</v>
      </c>
      <c r="B6646" s="32">
        <v>2936</v>
      </c>
      <c r="C6646" s="33" t="s">
        <v>353</v>
      </c>
      <c r="D6646" s="33" t="s">
        <v>354</v>
      </c>
      <c r="E6646" s="34">
        <v>54</v>
      </c>
      <c r="F6646" s="35">
        <v>25.1</v>
      </c>
      <c r="G6646" s="34">
        <v>329.4</v>
      </c>
      <c r="H6646" s="14">
        <f t="shared" si="412"/>
        <v>4464.6876000000002</v>
      </c>
      <c r="I6646" s="11">
        <f t="shared" si="413"/>
        <v>54</v>
      </c>
      <c r="J6646" s="11">
        <f t="shared" si="414"/>
        <v>1355.4</v>
      </c>
      <c r="K6646" s="11">
        <f t="shared" si="415"/>
        <v>0</v>
      </c>
    </row>
    <row r="6647" spans="1:11" s="11" customFormat="1">
      <c r="A6647" s="32">
        <v>2018</v>
      </c>
      <c r="B6647" s="32">
        <v>2936</v>
      </c>
      <c r="C6647" s="33" t="s">
        <v>565</v>
      </c>
      <c r="D6647" s="33" t="s">
        <v>566</v>
      </c>
      <c r="E6647" s="34">
        <v>26</v>
      </c>
      <c r="F6647" s="35">
        <v>5.84</v>
      </c>
      <c r="G6647" s="34">
        <v>1675.3</v>
      </c>
      <c r="H6647" s="14">
        <f t="shared" si="412"/>
        <v>2543.7755200000001</v>
      </c>
      <c r="I6647" s="11">
        <f t="shared" si="413"/>
        <v>26</v>
      </c>
      <c r="J6647" s="11">
        <f t="shared" si="414"/>
        <v>151.84</v>
      </c>
      <c r="K6647" s="11">
        <f t="shared" si="415"/>
        <v>0</v>
      </c>
    </row>
    <row r="6648" spans="1:11" s="11" customFormat="1">
      <c r="A6648" s="32">
        <v>2018</v>
      </c>
      <c r="B6648" s="32">
        <v>2951</v>
      </c>
      <c r="C6648" s="33" t="s">
        <v>563</v>
      </c>
      <c r="D6648" s="33" t="s">
        <v>564</v>
      </c>
      <c r="E6648" s="34">
        <v>264037</v>
      </c>
      <c r="F6648" s="35">
        <v>1.054</v>
      </c>
      <c r="G6648" s="34">
        <v>376.6</v>
      </c>
      <c r="H6648" s="14">
        <f t="shared" si="412"/>
        <v>1048058.962468</v>
      </c>
      <c r="I6648" s="11">
        <f t="shared" si="413"/>
        <v>264037</v>
      </c>
      <c r="J6648" s="11">
        <f t="shared" si="414"/>
        <v>278294.99800000002</v>
      </c>
      <c r="K6648" s="11">
        <f t="shared" si="415"/>
        <v>0</v>
      </c>
    </row>
    <row r="6649" spans="1:11" s="11" customFormat="1">
      <c r="A6649" s="32">
        <v>2018</v>
      </c>
      <c r="B6649" s="32">
        <v>2952</v>
      </c>
      <c r="C6649" s="33" t="s">
        <v>363</v>
      </c>
      <c r="D6649" s="33" t="s">
        <v>354</v>
      </c>
      <c r="E6649" s="34">
        <v>326116</v>
      </c>
      <c r="F6649" s="35">
        <v>17.088000000000001</v>
      </c>
      <c r="G6649" s="34">
        <v>183.3</v>
      </c>
      <c r="H6649" s="14">
        <f t="shared" si="412"/>
        <v>10214704.491264002</v>
      </c>
      <c r="I6649" s="11">
        <f t="shared" si="413"/>
        <v>326116</v>
      </c>
      <c r="J6649" s="11">
        <f t="shared" si="414"/>
        <v>5572670.2080000006</v>
      </c>
      <c r="K6649" s="11">
        <f t="shared" si="415"/>
        <v>0</v>
      </c>
    </row>
    <row r="6650" spans="1:11" s="11" customFormat="1">
      <c r="A6650" s="32">
        <v>2018</v>
      </c>
      <c r="B6650" s="32">
        <v>2952</v>
      </c>
      <c r="C6650" s="33" t="s">
        <v>563</v>
      </c>
      <c r="D6650" s="33" t="s">
        <v>564</v>
      </c>
      <c r="E6650" s="34">
        <v>59619</v>
      </c>
      <c r="F6650" s="35">
        <v>1.006</v>
      </c>
      <c r="G6650" s="34">
        <v>549.29999999999995</v>
      </c>
      <c r="H6650" s="14">
        <f t="shared" si="412"/>
        <v>329452.09000199998</v>
      </c>
      <c r="I6650" s="11">
        <f t="shared" si="413"/>
        <v>59619</v>
      </c>
      <c r="J6650" s="11">
        <f t="shared" si="414"/>
        <v>59976.714</v>
      </c>
      <c r="K6650" s="11">
        <f t="shared" si="415"/>
        <v>0</v>
      </c>
    </row>
    <row r="6651" spans="1:11" s="11" customFormat="1">
      <c r="A6651" s="32">
        <v>2018</v>
      </c>
      <c r="B6651" s="32">
        <v>2953</v>
      </c>
      <c r="C6651" s="33" t="s">
        <v>563</v>
      </c>
      <c r="D6651" s="33" t="s">
        <v>564</v>
      </c>
      <c r="E6651" s="34">
        <v>666</v>
      </c>
      <c r="F6651" s="35">
        <v>1.046</v>
      </c>
      <c r="G6651" s="34">
        <v>4853.2</v>
      </c>
      <c r="H6651" s="14">
        <f t="shared" si="412"/>
        <v>33809.138352000002</v>
      </c>
      <c r="I6651" s="11">
        <f t="shared" si="413"/>
        <v>666</v>
      </c>
      <c r="J6651" s="11">
        <f t="shared" si="414"/>
        <v>696.63600000000008</v>
      </c>
      <c r="K6651" s="11">
        <f t="shared" si="415"/>
        <v>0</v>
      </c>
    </row>
    <row r="6652" spans="1:11" s="11" customFormat="1">
      <c r="A6652" s="32">
        <v>2018</v>
      </c>
      <c r="B6652" s="32">
        <v>2956</v>
      </c>
      <c r="C6652" s="33" t="s">
        <v>563</v>
      </c>
      <c r="D6652" s="33" t="s">
        <v>564</v>
      </c>
      <c r="E6652" s="34">
        <v>566324</v>
      </c>
      <c r="F6652" s="35">
        <v>1.012</v>
      </c>
      <c r="G6652" s="34">
        <v>549.29999999999995</v>
      </c>
      <c r="H6652" s="14">
        <f t="shared" si="412"/>
        <v>3148147.5447839997</v>
      </c>
      <c r="I6652" s="11">
        <f t="shared" si="413"/>
        <v>566324</v>
      </c>
      <c r="J6652" s="11">
        <f t="shared" si="414"/>
        <v>573119.88800000004</v>
      </c>
      <c r="K6652" s="11">
        <f t="shared" si="415"/>
        <v>0</v>
      </c>
    </row>
    <row r="6653" spans="1:11" s="11" customFormat="1">
      <c r="A6653" s="32">
        <v>2018</v>
      </c>
      <c r="B6653" s="32">
        <v>2963</v>
      </c>
      <c r="C6653" s="33" t="s">
        <v>363</v>
      </c>
      <c r="D6653" s="33" t="s">
        <v>354</v>
      </c>
      <c r="E6653" s="34">
        <v>136900</v>
      </c>
      <c r="F6653" s="35">
        <v>17.207999999999998</v>
      </c>
      <c r="G6653" s="34">
        <v>156.30000000000001</v>
      </c>
      <c r="H6653" s="14">
        <f t="shared" si="412"/>
        <v>3682076.6376</v>
      </c>
      <c r="I6653" s="11">
        <f t="shared" si="413"/>
        <v>136900</v>
      </c>
      <c r="J6653" s="11">
        <f t="shared" si="414"/>
        <v>2355775.1999999997</v>
      </c>
      <c r="K6653" s="11">
        <f t="shared" si="415"/>
        <v>0</v>
      </c>
    </row>
    <row r="6654" spans="1:11" s="11" customFormat="1">
      <c r="A6654" s="32">
        <v>2018</v>
      </c>
      <c r="B6654" s="32">
        <v>2963</v>
      </c>
      <c r="C6654" s="33" t="s">
        <v>563</v>
      </c>
      <c r="D6654" s="33" t="s">
        <v>564</v>
      </c>
      <c r="E6654" s="34">
        <v>200127</v>
      </c>
      <c r="F6654" s="35">
        <v>1.016</v>
      </c>
      <c r="G6654" s="34">
        <v>337</v>
      </c>
      <c r="H6654" s="14">
        <f t="shared" si="412"/>
        <v>685218.83784000005</v>
      </c>
      <c r="I6654" s="11">
        <f t="shared" si="413"/>
        <v>200127</v>
      </c>
      <c r="J6654" s="11">
        <f t="shared" si="414"/>
        <v>203329.03200000001</v>
      </c>
      <c r="K6654" s="11">
        <f t="shared" si="415"/>
        <v>0</v>
      </c>
    </row>
    <row r="6655" spans="1:11" s="11" customFormat="1">
      <c r="A6655" s="32">
        <v>2018</v>
      </c>
      <c r="B6655" s="32">
        <v>2963</v>
      </c>
      <c r="C6655" s="33" t="s">
        <v>563</v>
      </c>
      <c r="D6655" s="33" t="s">
        <v>564</v>
      </c>
      <c r="E6655" s="34">
        <v>87765</v>
      </c>
      <c r="F6655" s="35">
        <v>1.0149999999999999</v>
      </c>
      <c r="G6655" s="34">
        <v>332.2</v>
      </c>
      <c r="H6655" s="14">
        <f t="shared" si="412"/>
        <v>295928.65994999994</v>
      </c>
      <c r="I6655" s="11">
        <f t="shared" si="413"/>
        <v>87765</v>
      </c>
      <c r="J6655" s="11">
        <f t="shared" si="414"/>
        <v>89081.474999999991</v>
      </c>
      <c r="K6655" s="11">
        <f t="shared" si="415"/>
        <v>0</v>
      </c>
    </row>
    <row r="6656" spans="1:11" s="11" customFormat="1">
      <c r="A6656" s="32">
        <v>2018</v>
      </c>
      <c r="B6656" s="32">
        <v>2963</v>
      </c>
      <c r="C6656" s="33" t="s">
        <v>563</v>
      </c>
      <c r="D6656" s="33" t="s">
        <v>564</v>
      </c>
      <c r="E6656" s="34">
        <v>63568</v>
      </c>
      <c r="F6656" s="35">
        <v>1.014</v>
      </c>
      <c r="G6656" s="34">
        <v>333.8</v>
      </c>
      <c r="H6656" s="14">
        <f t="shared" si="412"/>
        <v>215160.64377600001</v>
      </c>
      <c r="I6656" s="11">
        <f t="shared" si="413"/>
        <v>63568</v>
      </c>
      <c r="J6656" s="11">
        <f t="shared" si="414"/>
        <v>64457.951999999997</v>
      </c>
      <c r="K6656" s="11">
        <f t="shared" si="415"/>
        <v>0</v>
      </c>
    </row>
    <row r="6657" spans="1:11" s="11" customFormat="1">
      <c r="A6657" s="32">
        <v>2018</v>
      </c>
      <c r="B6657" s="32">
        <v>2963</v>
      </c>
      <c r="C6657" s="33" t="s">
        <v>563</v>
      </c>
      <c r="D6657" s="33" t="s">
        <v>564</v>
      </c>
      <c r="E6657" s="34">
        <v>23477</v>
      </c>
      <c r="F6657" s="35">
        <v>1.0089999999999999</v>
      </c>
      <c r="G6657" s="34">
        <v>343.3</v>
      </c>
      <c r="H6657" s="14">
        <f t="shared" si="412"/>
        <v>81321.909868999996</v>
      </c>
      <c r="I6657" s="11">
        <f t="shared" si="413"/>
        <v>23477</v>
      </c>
      <c r="J6657" s="11">
        <f t="shared" si="414"/>
        <v>23688.292999999998</v>
      </c>
      <c r="K6657" s="11">
        <f t="shared" si="415"/>
        <v>0</v>
      </c>
    </row>
    <row r="6658" spans="1:11" s="11" customFormat="1">
      <c r="A6658" s="32">
        <v>2018</v>
      </c>
      <c r="B6658" s="32">
        <v>2963</v>
      </c>
      <c r="C6658" s="33" t="s">
        <v>563</v>
      </c>
      <c r="D6658" s="33" t="s">
        <v>564</v>
      </c>
      <c r="E6658" s="34">
        <v>19145</v>
      </c>
      <c r="F6658" s="35">
        <v>1.02</v>
      </c>
      <c r="G6658" s="34">
        <v>318.2</v>
      </c>
      <c r="H6658" s="14">
        <f t="shared" si="412"/>
        <v>62137.777799999996</v>
      </c>
      <c r="I6658" s="11">
        <f t="shared" si="413"/>
        <v>19145</v>
      </c>
      <c r="J6658" s="11">
        <f t="shared" si="414"/>
        <v>19527.900000000001</v>
      </c>
      <c r="K6658" s="11">
        <f t="shared" si="415"/>
        <v>0</v>
      </c>
    </row>
    <row r="6659" spans="1:11" s="11" customFormat="1">
      <c r="A6659" s="32">
        <v>2018</v>
      </c>
      <c r="B6659" s="32">
        <v>2963</v>
      </c>
      <c r="C6659" s="33" t="s">
        <v>563</v>
      </c>
      <c r="D6659" s="33" t="s">
        <v>564</v>
      </c>
      <c r="E6659" s="34">
        <v>6038</v>
      </c>
      <c r="F6659" s="35">
        <v>1.02</v>
      </c>
      <c r="G6659" s="34">
        <v>344.5</v>
      </c>
      <c r="H6659" s="14">
        <f t="shared" si="412"/>
        <v>21216.928199999998</v>
      </c>
      <c r="I6659" s="11">
        <f t="shared" si="413"/>
        <v>6038</v>
      </c>
      <c r="J6659" s="11">
        <f t="shared" si="414"/>
        <v>6158.76</v>
      </c>
      <c r="K6659" s="11">
        <f t="shared" si="415"/>
        <v>0</v>
      </c>
    </row>
    <row r="6660" spans="1:11" s="11" customFormat="1">
      <c r="A6660" s="32">
        <v>2018</v>
      </c>
      <c r="B6660" s="32">
        <v>2963</v>
      </c>
      <c r="C6660" s="33" t="s">
        <v>563</v>
      </c>
      <c r="D6660" s="33" t="s">
        <v>564</v>
      </c>
      <c r="E6660" s="34">
        <v>3</v>
      </c>
      <c r="F6660" s="35">
        <v>1.02</v>
      </c>
      <c r="G6660" s="34">
        <v>260</v>
      </c>
      <c r="H6660" s="14">
        <f t="shared" si="412"/>
        <v>7.9560000000000004</v>
      </c>
      <c r="I6660" s="11">
        <f t="shared" si="413"/>
        <v>3</v>
      </c>
      <c r="J6660" s="11">
        <f t="shared" si="414"/>
        <v>3.06</v>
      </c>
      <c r="K6660" s="11">
        <f t="shared" si="415"/>
        <v>0</v>
      </c>
    </row>
    <row r="6661" spans="1:11" s="11" customFormat="1">
      <c r="A6661" s="32">
        <v>2018</v>
      </c>
      <c r="B6661" s="32">
        <v>2963</v>
      </c>
      <c r="C6661" s="33" t="s">
        <v>563</v>
      </c>
      <c r="D6661" s="33" t="s">
        <v>564</v>
      </c>
      <c r="E6661" s="34">
        <v>40216</v>
      </c>
      <c r="F6661" s="35">
        <v>1.016</v>
      </c>
      <c r="G6661" s="34">
        <v>364.1</v>
      </c>
      <c r="H6661" s="14">
        <f t="shared" si="412"/>
        <v>148769.27929599999</v>
      </c>
      <c r="I6661" s="11">
        <f t="shared" si="413"/>
        <v>40216</v>
      </c>
      <c r="J6661" s="11">
        <f t="shared" si="414"/>
        <v>40859.455999999998</v>
      </c>
      <c r="K6661" s="11">
        <f t="shared" si="415"/>
        <v>0</v>
      </c>
    </row>
    <row r="6662" spans="1:11" s="11" customFormat="1">
      <c r="A6662" s="32">
        <v>2018</v>
      </c>
      <c r="B6662" s="32">
        <v>2963</v>
      </c>
      <c r="C6662" s="33" t="s">
        <v>563</v>
      </c>
      <c r="D6662" s="33" t="s">
        <v>564</v>
      </c>
      <c r="E6662" s="34">
        <v>47923</v>
      </c>
      <c r="F6662" s="35">
        <v>1.012</v>
      </c>
      <c r="G6662" s="34">
        <v>332.8</v>
      </c>
      <c r="H6662" s="14">
        <f t="shared" ref="H6662:H6725" si="416">IF(I6662="","",G6662/100*F6662*E6662)</f>
        <v>161401.59692800001</v>
      </c>
      <c r="I6662" s="11">
        <f t="shared" ref="I6662:I6725" si="417">IF(OR(G6662=".",F6662=".",E6662="."),"",E6662)</f>
        <v>47923</v>
      </c>
      <c r="J6662" s="11">
        <f t="shared" ref="J6662:J6725" si="418">IF(I6662="","",F6662*I6662)</f>
        <v>48498.076000000001</v>
      </c>
      <c r="K6662" s="11">
        <f t="shared" ref="K6662:K6725" si="419">IF(C6662="LIG",1,0)</f>
        <v>0</v>
      </c>
    </row>
    <row r="6663" spans="1:11" s="11" customFormat="1">
      <c r="A6663" s="32">
        <v>2018</v>
      </c>
      <c r="B6663" s="32">
        <v>2964</v>
      </c>
      <c r="C6663" s="33" t="s">
        <v>563</v>
      </c>
      <c r="D6663" s="33" t="s">
        <v>564</v>
      </c>
      <c r="E6663" s="34">
        <v>4168</v>
      </c>
      <c r="F6663" s="35">
        <v>1.02</v>
      </c>
      <c r="G6663" s="34">
        <v>334.2</v>
      </c>
      <c r="H6663" s="14">
        <f t="shared" si="416"/>
        <v>14208.045120000001</v>
      </c>
      <c r="I6663" s="11">
        <f t="shared" si="417"/>
        <v>4168</v>
      </c>
      <c r="J6663" s="11">
        <f t="shared" si="418"/>
        <v>4251.3599999999997</v>
      </c>
      <c r="K6663" s="11">
        <f t="shared" si="419"/>
        <v>0</v>
      </c>
    </row>
    <row r="6664" spans="1:11" s="11" customFormat="1">
      <c r="A6664" s="32">
        <v>2018</v>
      </c>
      <c r="B6664" s="32">
        <v>2964</v>
      </c>
      <c r="C6664" s="33" t="s">
        <v>563</v>
      </c>
      <c r="D6664" s="33" t="s">
        <v>564</v>
      </c>
      <c r="E6664" s="34">
        <v>9538</v>
      </c>
      <c r="F6664" s="35">
        <v>1.02</v>
      </c>
      <c r="G6664" s="34">
        <v>334.3</v>
      </c>
      <c r="H6664" s="14">
        <f t="shared" si="416"/>
        <v>32523.24468</v>
      </c>
      <c r="I6664" s="11">
        <f t="shared" si="417"/>
        <v>9538</v>
      </c>
      <c r="J6664" s="11">
        <f t="shared" si="418"/>
        <v>9728.76</v>
      </c>
      <c r="K6664" s="11">
        <f t="shared" si="419"/>
        <v>0</v>
      </c>
    </row>
    <row r="6665" spans="1:11" s="11" customFormat="1">
      <c r="A6665" s="32">
        <v>2018</v>
      </c>
      <c r="B6665" s="32">
        <v>2964</v>
      </c>
      <c r="C6665" s="33" t="s">
        <v>563</v>
      </c>
      <c r="D6665" s="33" t="s">
        <v>564</v>
      </c>
      <c r="E6665" s="34">
        <v>16</v>
      </c>
      <c r="F6665" s="35">
        <v>1.02</v>
      </c>
      <c r="G6665" s="34">
        <v>293.89999999999998</v>
      </c>
      <c r="H6665" s="14">
        <f t="shared" si="416"/>
        <v>47.964479999999995</v>
      </c>
      <c r="I6665" s="11">
        <f t="shared" si="417"/>
        <v>16</v>
      </c>
      <c r="J6665" s="11">
        <f t="shared" si="418"/>
        <v>16.32</v>
      </c>
      <c r="K6665" s="11">
        <f t="shared" si="419"/>
        <v>0</v>
      </c>
    </row>
    <row r="6666" spans="1:11" s="11" customFormat="1">
      <c r="A6666" s="32">
        <v>2018</v>
      </c>
      <c r="B6666" s="32">
        <v>2964</v>
      </c>
      <c r="C6666" s="33" t="s">
        <v>563</v>
      </c>
      <c r="D6666" s="33" t="s">
        <v>564</v>
      </c>
      <c r="E6666" s="34">
        <v>36</v>
      </c>
      <c r="F6666" s="35">
        <v>1.02</v>
      </c>
      <c r="G6666" s="34">
        <v>228.9</v>
      </c>
      <c r="H6666" s="14">
        <f t="shared" si="416"/>
        <v>84.052080000000018</v>
      </c>
      <c r="I6666" s="11">
        <f t="shared" si="417"/>
        <v>36</v>
      </c>
      <c r="J6666" s="11">
        <f t="shared" si="418"/>
        <v>36.72</v>
      </c>
      <c r="K6666" s="11">
        <f t="shared" si="419"/>
        <v>0</v>
      </c>
    </row>
    <row r="6667" spans="1:11" s="11" customFormat="1">
      <c r="A6667" s="32">
        <v>2018</v>
      </c>
      <c r="B6667" s="32">
        <v>2964</v>
      </c>
      <c r="C6667" s="33" t="s">
        <v>563</v>
      </c>
      <c r="D6667" s="33" t="s">
        <v>564</v>
      </c>
      <c r="E6667" s="34">
        <v>67</v>
      </c>
      <c r="F6667" s="35">
        <v>1.02</v>
      </c>
      <c r="G6667" s="34">
        <v>320.7</v>
      </c>
      <c r="H6667" s="14">
        <f t="shared" si="416"/>
        <v>219.16638</v>
      </c>
      <c r="I6667" s="11">
        <f t="shared" si="417"/>
        <v>67</v>
      </c>
      <c r="J6667" s="11">
        <f t="shared" si="418"/>
        <v>68.34</v>
      </c>
      <c r="K6667" s="11">
        <f t="shared" si="419"/>
        <v>0</v>
      </c>
    </row>
    <row r="6668" spans="1:11" s="11" customFormat="1">
      <c r="A6668" s="32">
        <v>2018</v>
      </c>
      <c r="B6668" s="32">
        <v>2964</v>
      </c>
      <c r="C6668" s="33" t="s">
        <v>563</v>
      </c>
      <c r="D6668" s="33" t="s">
        <v>564</v>
      </c>
      <c r="E6668" s="34">
        <v>68</v>
      </c>
      <c r="F6668" s="35">
        <v>1.02</v>
      </c>
      <c r="G6668" s="34">
        <v>285.60000000000002</v>
      </c>
      <c r="H6668" s="14">
        <f t="shared" si="416"/>
        <v>198.09216000000001</v>
      </c>
      <c r="I6668" s="11">
        <f t="shared" si="417"/>
        <v>68</v>
      </c>
      <c r="J6668" s="11">
        <f t="shared" si="418"/>
        <v>69.36</v>
      </c>
      <c r="K6668" s="11">
        <f t="shared" si="419"/>
        <v>0</v>
      </c>
    </row>
    <row r="6669" spans="1:11" s="11" customFormat="1">
      <c r="A6669" s="32">
        <v>2018</v>
      </c>
      <c r="B6669" s="32">
        <v>2964</v>
      </c>
      <c r="C6669" s="33" t="s">
        <v>563</v>
      </c>
      <c r="D6669" s="33" t="s">
        <v>564</v>
      </c>
      <c r="E6669" s="34">
        <v>142</v>
      </c>
      <c r="F6669" s="35">
        <v>1.02</v>
      </c>
      <c r="G6669" s="34">
        <v>275.39999999999998</v>
      </c>
      <c r="H6669" s="14">
        <f t="shared" si="416"/>
        <v>398.88935999999995</v>
      </c>
      <c r="I6669" s="11">
        <f t="shared" si="417"/>
        <v>142</v>
      </c>
      <c r="J6669" s="11">
        <f t="shared" si="418"/>
        <v>144.84</v>
      </c>
      <c r="K6669" s="11">
        <f t="shared" si="419"/>
        <v>0</v>
      </c>
    </row>
    <row r="6670" spans="1:11" s="11" customFormat="1">
      <c r="A6670" s="32">
        <v>2018</v>
      </c>
      <c r="B6670" s="32">
        <v>2964</v>
      </c>
      <c r="C6670" s="33" t="s">
        <v>563</v>
      </c>
      <c r="D6670" s="33" t="s">
        <v>564</v>
      </c>
      <c r="E6670" s="34">
        <v>152</v>
      </c>
      <c r="F6670" s="35">
        <v>1.02</v>
      </c>
      <c r="G6670" s="34">
        <v>333.2</v>
      </c>
      <c r="H6670" s="14">
        <f t="shared" si="416"/>
        <v>516.59327999999994</v>
      </c>
      <c r="I6670" s="11">
        <f t="shared" si="417"/>
        <v>152</v>
      </c>
      <c r="J6670" s="11">
        <f t="shared" si="418"/>
        <v>155.04</v>
      </c>
      <c r="K6670" s="11">
        <f t="shared" si="419"/>
        <v>0</v>
      </c>
    </row>
    <row r="6671" spans="1:11" s="11" customFormat="1">
      <c r="A6671" s="32">
        <v>2018</v>
      </c>
      <c r="B6671" s="32">
        <v>2964</v>
      </c>
      <c r="C6671" s="33" t="s">
        <v>563</v>
      </c>
      <c r="D6671" s="33" t="s">
        <v>564</v>
      </c>
      <c r="E6671" s="34">
        <v>240</v>
      </c>
      <c r="F6671" s="35">
        <v>1.02</v>
      </c>
      <c r="G6671" s="34">
        <v>186</v>
      </c>
      <c r="H6671" s="14">
        <f t="shared" si="416"/>
        <v>455.32800000000003</v>
      </c>
      <c r="I6671" s="11">
        <f t="shared" si="417"/>
        <v>240</v>
      </c>
      <c r="J6671" s="11">
        <f t="shared" si="418"/>
        <v>244.8</v>
      </c>
      <c r="K6671" s="11">
        <f t="shared" si="419"/>
        <v>0</v>
      </c>
    </row>
    <row r="6672" spans="1:11" s="11" customFormat="1">
      <c r="A6672" s="32">
        <v>2018</v>
      </c>
      <c r="B6672" s="32">
        <v>2964</v>
      </c>
      <c r="C6672" s="33" t="s">
        <v>563</v>
      </c>
      <c r="D6672" s="33" t="s">
        <v>564</v>
      </c>
      <c r="E6672" s="34">
        <v>249</v>
      </c>
      <c r="F6672" s="35">
        <v>1.03</v>
      </c>
      <c r="G6672" s="34">
        <v>320.5</v>
      </c>
      <c r="H6672" s="14">
        <f t="shared" si="416"/>
        <v>821.98635000000002</v>
      </c>
      <c r="I6672" s="11">
        <f t="shared" si="417"/>
        <v>249</v>
      </c>
      <c r="J6672" s="11">
        <f t="shared" si="418"/>
        <v>256.47000000000003</v>
      </c>
      <c r="K6672" s="11">
        <f t="shared" si="419"/>
        <v>0</v>
      </c>
    </row>
    <row r="6673" spans="1:11" s="11" customFormat="1">
      <c r="A6673" s="32">
        <v>2018</v>
      </c>
      <c r="B6673" s="32">
        <v>2964</v>
      </c>
      <c r="C6673" s="33" t="s">
        <v>563</v>
      </c>
      <c r="D6673" s="33" t="s">
        <v>564</v>
      </c>
      <c r="E6673" s="34">
        <v>263</v>
      </c>
      <c r="F6673" s="35">
        <v>1.02</v>
      </c>
      <c r="G6673" s="34">
        <v>321.10000000000002</v>
      </c>
      <c r="H6673" s="14">
        <f t="shared" si="416"/>
        <v>861.38286000000016</v>
      </c>
      <c r="I6673" s="11">
        <f t="shared" si="417"/>
        <v>263</v>
      </c>
      <c r="J6673" s="11">
        <f t="shared" si="418"/>
        <v>268.26</v>
      </c>
      <c r="K6673" s="11">
        <f t="shared" si="419"/>
        <v>0</v>
      </c>
    </row>
    <row r="6674" spans="1:11" s="11" customFormat="1">
      <c r="A6674" s="32">
        <v>2018</v>
      </c>
      <c r="B6674" s="32">
        <v>2964</v>
      </c>
      <c r="C6674" s="33" t="s">
        <v>563</v>
      </c>
      <c r="D6674" s="33" t="s">
        <v>564</v>
      </c>
      <c r="E6674" s="34">
        <v>276</v>
      </c>
      <c r="F6674" s="35">
        <v>1.04</v>
      </c>
      <c r="G6674" s="34">
        <v>247.1</v>
      </c>
      <c r="H6674" s="14">
        <f t="shared" si="416"/>
        <v>709.27584000000002</v>
      </c>
      <c r="I6674" s="11">
        <f t="shared" si="417"/>
        <v>276</v>
      </c>
      <c r="J6674" s="11">
        <f t="shared" si="418"/>
        <v>287.04000000000002</v>
      </c>
      <c r="K6674" s="11">
        <f t="shared" si="419"/>
        <v>0</v>
      </c>
    </row>
    <row r="6675" spans="1:11" s="11" customFormat="1">
      <c r="A6675" s="32">
        <v>2018</v>
      </c>
      <c r="B6675" s="32">
        <v>2964</v>
      </c>
      <c r="C6675" s="33" t="s">
        <v>563</v>
      </c>
      <c r="D6675" s="33" t="s">
        <v>564</v>
      </c>
      <c r="E6675" s="34">
        <v>369</v>
      </c>
      <c r="F6675" s="35">
        <v>1.02</v>
      </c>
      <c r="G6675" s="34">
        <v>267.39999999999998</v>
      </c>
      <c r="H6675" s="14">
        <f t="shared" si="416"/>
        <v>1006.44012</v>
      </c>
      <c r="I6675" s="11">
        <f t="shared" si="417"/>
        <v>369</v>
      </c>
      <c r="J6675" s="11">
        <f t="shared" si="418"/>
        <v>376.38</v>
      </c>
      <c r="K6675" s="11">
        <f t="shared" si="419"/>
        <v>0</v>
      </c>
    </row>
    <row r="6676" spans="1:11" s="11" customFormat="1">
      <c r="A6676" s="32">
        <v>2018</v>
      </c>
      <c r="B6676" s="32">
        <v>2964</v>
      </c>
      <c r="C6676" s="33" t="s">
        <v>563</v>
      </c>
      <c r="D6676" s="33" t="s">
        <v>564</v>
      </c>
      <c r="E6676" s="34">
        <v>628</v>
      </c>
      <c r="F6676" s="35">
        <v>1.02</v>
      </c>
      <c r="G6676" s="34">
        <v>283.10000000000002</v>
      </c>
      <c r="H6676" s="14">
        <f t="shared" si="416"/>
        <v>1813.4253600000004</v>
      </c>
      <c r="I6676" s="11">
        <f t="shared" si="417"/>
        <v>628</v>
      </c>
      <c r="J6676" s="11">
        <f t="shared" si="418"/>
        <v>640.56000000000006</v>
      </c>
      <c r="K6676" s="11">
        <f t="shared" si="419"/>
        <v>0</v>
      </c>
    </row>
    <row r="6677" spans="1:11" s="11" customFormat="1">
      <c r="A6677" s="32">
        <v>2018</v>
      </c>
      <c r="B6677" s="32">
        <v>2964</v>
      </c>
      <c r="C6677" s="33" t="s">
        <v>563</v>
      </c>
      <c r="D6677" s="33" t="s">
        <v>564</v>
      </c>
      <c r="E6677" s="34">
        <v>1568</v>
      </c>
      <c r="F6677" s="35">
        <v>1.03</v>
      </c>
      <c r="G6677" s="34">
        <v>174.7</v>
      </c>
      <c r="H6677" s="14">
        <f t="shared" si="416"/>
        <v>2821.4748799999998</v>
      </c>
      <c r="I6677" s="11">
        <f t="shared" si="417"/>
        <v>1568</v>
      </c>
      <c r="J6677" s="11">
        <f t="shared" si="418"/>
        <v>1615.04</v>
      </c>
      <c r="K6677" s="11">
        <f t="shared" si="419"/>
        <v>0</v>
      </c>
    </row>
    <row r="6678" spans="1:11" s="11" customFormat="1">
      <c r="A6678" s="32">
        <v>2018</v>
      </c>
      <c r="B6678" s="32">
        <v>2964</v>
      </c>
      <c r="C6678" s="33" t="s">
        <v>563</v>
      </c>
      <c r="D6678" s="33" t="s">
        <v>564</v>
      </c>
      <c r="E6678" s="34">
        <v>2067</v>
      </c>
      <c r="F6678" s="35">
        <v>1.02</v>
      </c>
      <c r="G6678" s="34">
        <v>287.7</v>
      </c>
      <c r="H6678" s="14">
        <f t="shared" si="416"/>
        <v>6065.6941799999995</v>
      </c>
      <c r="I6678" s="11">
        <f t="shared" si="417"/>
        <v>2067</v>
      </c>
      <c r="J6678" s="11">
        <f t="shared" si="418"/>
        <v>2108.34</v>
      </c>
      <c r="K6678" s="11">
        <f t="shared" si="419"/>
        <v>0</v>
      </c>
    </row>
    <row r="6679" spans="1:11" s="11" customFormat="1">
      <c r="A6679" s="32">
        <v>2018</v>
      </c>
      <c r="B6679" s="32">
        <v>2964</v>
      </c>
      <c r="C6679" s="33" t="s">
        <v>563</v>
      </c>
      <c r="D6679" s="33" t="s">
        <v>564</v>
      </c>
      <c r="E6679" s="34">
        <v>2109</v>
      </c>
      <c r="F6679" s="35">
        <v>1.02</v>
      </c>
      <c r="G6679" s="34">
        <v>270</v>
      </c>
      <c r="H6679" s="14">
        <f t="shared" si="416"/>
        <v>5808.1860000000006</v>
      </c>
      <c r="I6679" s="11">
        <f t="shared" si="417"/>
        <v>2109</v>
      </c>
      <c r="J6679" s="11">
        <f t="shared" si="418"/>
        <v>2151.1799999999998</v>
      </c>
      <c r="K6679" s="11">
        <f t="shared" si="419"/>
        <v>0</v>
      </c>
    </row>
    <row r="6680" spans="1:11" s="11" customFormat="1">
      <c r="A6680" s="32">
        <v>2018</v>
      </c>
      <c r="B6680" s="32">
        <v>2964</v>
      </c>
      <c r="C6680" s="33" t="s">
        <v>563</v>
      </c>
      <c r="D6680" s="33" t="s">
        <v>564</v>
      </c>
      <c r="E6680" s="34">
        <v>2401</v>
      </c>
      <c r="F6680" s="35">
        <v>1.02</v>
      </c>
      <c r="G6680" s="34">
        <v>257.3</v>
      </c>
      <c r="H6680" s="14">
        <f t="shared" si="416"/>
        <v>6301.3284599999997</v>
      </c>
      <c r="I6680" s="11">
        <f t="shared" si="417"/>
        <v>2401</v>
      </c>
      <c r="J6680" s="11">
        <f t="shared" si="418"/>
        <v>2449.02</v>
      </c>
      <c r="K6680" s="11">
        <f t="shared" si="419"/>
        <v>0</v>
      </c>
    </row>
    <row r="6681" spans="1:11" s="11" customFormat="1">
      <c r="A6681" s="32">
        <v>2018</v>
      </c>
      <c r="B6681" s="32">
        <v>2964</v>
      </c>
      <c r="C6681" s="33" t="s">
        <v>563</v>
      </c>
      <c r="D6681" s="33" t="s">
        <v>564</v>
      </c>
      <c r="E6681" s="34">
        <v>2657</v>
      </c>
      <c r="F6681" s="35">
        <v>1.04</v>
      </c>
      <c r="G6681" s="34">
        <v>269.8</v>
      </c>
      <c r="H6681" s="14">
        <f t="shared" si="416"/>
        <v>7455.3294399999995</v>
      </c>
      <c r="I6681" s="11">
        <f t="shared" si="417"/>
        <v>2657</v>
      </c>
      <c r="J6681" s="11">
        <f t="shared" si="418"/>
        <v>2763.28</v>
      </c>
      <c r="K6681" s="11">
        <f t="shared" si="419"/>
        <v>0</v>
      </c>
    </row>
    <row r="6682" spans="1:11" s="11" customFormat="1">
      <c r="A6682" s="32">
        <v>2018</v>
      </c>
      <c r="B6682" s="32">
        <v>2964</v>
      </c>
      <c r="C6682" s="33" t="s">
        <v>563</v>
      </c>
      <c r="D6682" s="33" t="s">
        <v>564</v>
      </c>
      <c r="E6682" s="34">
        <v>2997</v>
      </c>
      <c r="F6682" s="35">
        <v>1.03</v>
      </c>
      <c r="G6682" s="34">
        <v>281.3</v>
      </c>
      <c r="H6682" s="14">
        <f t="shared" si="416"/>
        <v>8683.4778299999998</v>
      </c>
      <c r="I6682" s="11">
        <f t="shared" si="417"/>
        <v>2997</v>
      </c>
      <c r="J6682" s="11">
        <f t="shared" si="418"/>
        <v>3086.91</v>
      </c>
      <c r="K6682" s="11">
        <f t="shared" si="419"/>
        <v>0</v>
      </c>
    </row>
    <row r="6683" spans="1:11" s="11" customFormat="1">
      <c r="A6683" s="32">
        <v>2018</v>
      </c>
      <c r="B6683" s="32">
        <v>2964</v>
      </c>
      <c r="C6683" s="33" t="s">
        <v>563</v>
      </c>
      <c r="D6683" s="33" t="s">
        <v>564</v>
      </c>
      <c r="E6683" s="34">
        <v>3571</v>
      </c>
      <c r="F6683" s="35">
        <v>1.02</v>
      </c>
      <c r="G6683" s="34">
        <v>176.5</v>
      </c>
      <c r="H6683" s="14">
        <f t="shared" si="416"/>
        <v>6428.8712999999998</v>
      </c>
      <c r="I6683" s="11">
        <f t="shared" si="417"/>
        <v>3571</v>
      </c>
      <c r="J6683" s="11">
        <f t="shared" si="418"/>
        <v>3642.42</v>
      </c>
      <c r="K6683" s="11">
        <f t="shared" si="419"/>
        <v>0</v>
      </c>
    </row>
    <row r="6684" spans="1:11" s="11" customFormat="1">
      <c r="A6684" s="32">
        <v>2018</v>
      </c>
      <c r="B6684" s="32">
        <v>2964</v>
      </c>
      <c r="C6684" s="33" t="s">
        <v>563</v>
      </c>
      <c r="D6684" s="33" t="s">
        <v>564</v>
      </c>
      <c r="E6684" s="34">
        <v>4168</v>
      </c>
      <c r="F6684" s="35">
        <v>1.03</v>
      </c>
      <c r="G6684" s="34">
        <v>266</v>
      </c>
      <c r="H6684" s="14">
        <f t="shared" si="416"/>
        <v>11419.486400000002</v>
      </c>
      <c r="I6684" s="11">
        <f t="shared" si="417"/>
        <v>4168</v>
      </c>
      <c r="J6684" s="11">
        <f t="shared" si="418"/>
        <v>4293.04</v>
      </c>
      <c r="K6684" s="11">
        <f t="shared" si="419"/>
        <v>0</v>
      </c>
    </row>
    <row r="6685" spans="1:11" s="11" customFormat="1">
      <c r="A6685" s="32">
        <v>2018</v>
      </c>
      <c r="B6685" s="32">
        <v>2964</v>
      </c>
      <c r="C6685" s="33" t="s">
        <v>563</v>
      </c>
      <c r="D6685" s="33" t="s">
        <v>564</v>
      </c>
      <c r="E6685" s="34">
        <v>17810</v>
      </c>
      <c r="F6685" s="35">
        <v>1.02</v>
      </c>
      <c r="G6685" s="34">
        <v>275.39999999999998</v>
      </c>
      <c r="H6685" s="14">
        <f t="shared" si="416"/>
        <v>50029.714799999994</v>
      </c>
      <c r="I6685" s="11">
        <f t="shared" si="417"/>
        <v>17810</v>
      </c>
      <c r="J6685" s="11">
        <f t="shared" si="418"/>
        <v>18166.2</v>
      </c>
      <c r="K6685" s="11">
        <f t="shared" si="419"/>
        <v>0</v>
      </c>
    </row>
    <row r="6686" spans="1:11" s="11" customFormat="1">
      <c r="A6686" s="32">
        <v>2018</v>
      </c>
      <c r="B6686" s="32">
        <v>2964</v>
      </c>
      <c r="C6686" s="33" t="s">
        <v>563</v>
      </c>
      <c r="D6686" s="33" t="s">
        <v>564</v>
      </c>
      <c r="E6686" s="34">
        <v>19413</v>
      </c>
      <c r="F6686" s="35">
        <v>1.04</v>
      </c>
      <c r="G6686" s="34">
        <v>199.9</v>
      </c>
      <c r="H6686" s="14">
        <f t="shared" si="416"/>
        <v>40358.850480000008</v>
      </c>
      <c r="I6686" s="11">
        <f t="shared" si="417"/>
        <v>19413</v>
      </c>
      <c r="J6686" s="11">
        <f t="shared" si="418"/>
        <v>20189.52</v>
      </c>
      <c r="K6686" s="11">
        <f t="shared" si="419"/>
        <v>0</v>
      </c>
    </row>
    <row r="6687" spans="1:11" s="11" customFormat="1">
      <c r="A6687" s="32">
        <v>2018</v>
      </c>
      <c r="B6687" s="32">
        <v>2964</v>
      </c>
      <c r="C6687" s="33" t="s">
        <v>563</v>
      </c>
      <c r="D6687" s="33" t="s">
        <v>564</v>
      </c>
      <c r="E6687" s="34">
        <v>23210</v>
      </c>
      <c r="F6687" s="35">
        <v>1.04</v>
      </c>
      <c r="G6687" s="34">
        <v>248.8</v>
      </c>
      <c r="H6687" s="14">
        <f t="shared" si="416"/>
        <v>60056.339200000002</v>
      </c>
      <c r="I6687" s="11">
        <f t="shared" si="417"/>
        <v>23210</v>
      </c>
      <c r="J6687" s="11">
        <f t="shared" si="418"/>
        <v>24138.400000000001</v>
      </c>
      <c r="K6687" s="11">
        <f t="shared" si="419"/>
        <v>0</v>
      </c>
    </row>
    <row r="6688" spans="1:11" s="11" customFormat="1">
      <c r="A6688" s="32">
        <v>2018</v>
      </c>
      <c r="B6688" s="32">
        <v>2964</v>
      </c>
      <c r="C6688" s="33" t="s">
        <v>563</v>
      </c>
      <c r="D6688" s="33" t="s">
        <v>564</v>
      </c>
      <c r="E6688" s="34">
        <v>43537</v>
      </c>
      <c r="F6688" s="35">
        <v>1.02</v>
      </c>
      <c r="G6688" s="34">
        <v>241.2</v>
      </c>
      <c r="H6688" s="14">
        <f t="shared" si="416"/>
        <v>107111.46887999999</v>
      </c>
      <c r="I6688" s="11">
        <f t="shared" si="417"/>
        <v>43537</v>
      </c>
      <c r="J6688" s="11">
        <f t="shared" si="418"/>
        <v>44407.74</v>
      </c>
      <c r="K6688" s="11">
        <f t="shared" si="419"/>
        <v>0</v>
      </c>
    </row>
    <row r="6689" spans="1:11" s="11" customFormat="1">
      <c r="A6689" s="32">
        <v>2018</v>
      </c>
      <c r="B6689" s="32">
        <v>2964</v>
      </c>
      <c r="C6689" s="33" t="s">
        <v>563</v>
      </c>
      <c r="D6689" s="33" t="s">
        <v>564</v>
      </c>
      <c r="E6689" s="34">
        <v>59477</v>
      </c>
      <c r="F6689" s="35">
        <v>1.02</v>
      </c>
      <c r="G6689" s="34">
        <v>255</v>
      </c>
      <c r="H6689" s="14">
        <f t="shared" si="416"/>
        <v>154699.677</v>
      </c>
      <c r="I6689" s="11">
        <f t="shared" si="417"/>
        <v>59477</v>
      </c>
      <c r="J6689" s="11">
        <f t="shared" si="418"/>
        <v>60666.54</v>
      </c>
      <c r="K6689" s="11">
        <f t="shared" si="419"/>
        <v>0</v>
      </c>
    </row>
    <row r="6690" spans="1:11" s="11" customFormat="1">
      <c r="A6690" s="32">
        <v>2018</v>
      </c>
      <c r="B6690" s="32">
        <v>2965</v>
      </c>
      <c r="C6690" s="33" t="s">
        <v>563</v>
      </c>
      <c r="D6690" s="33" t="s">
        <v>564</v>
      </c>
      <c r="E6690" s="34">
        <v>7</v>
      </c>
      <c r="F6690" s="35">
        <v>1.03</v>
      </c>
      <c r="G6690" s="34">
        <v>186.2</v>
      </c>
      <c r="H6690" s="14">
        <f t="shared" si="416"/>
        <v>13.42502</v>
      </c>
      <c r="I6690" s="11">
        <f t="shared" si="417"/>
        <v>7</v>
      </c>
      <c r="J6690" s="11">
        <f t="shared" si="418"/>
        <v>7.21</v>
      </c>
      <c r="K6690" s="11">
        <f t="shared" si="419"/>
        <v>0</v>
      </c>
    </row>
    <row r="6691" spans="1:11" s="11" customFormat="1">
      <c r="A6691" s="32">
        <v>2018</v>
      </c>
      <c r="B6691" s="32">
        <v>2965</v>
      </c>
      <c r="C6691" s="33" t="s">
        <v>563</v>
      </c>
      <c r="D6691" s="33" t="s">
        <v>564</v>
      </c>
      <c r="E6691" s="34">
        <v>118160</v>
      </c>
      <c r="F6691" s="35">
        <v>1.02</v>
      </c>
      <c r="G6691" s="34">
        <v>255.1</v>
      </c>
      <c r="H6691" s="14">
        <f t="shared" si="416"/>
        <v>307454.68320000003</v>
      </c>
      <c r="I6691" s="11">
        <f t="shared" si="417"/>
        <v>118160</v>
      </c>
      <c r="J6691" s="11">
        <f t="shared" si="418"/>
        <v>120523.2</v>
      </c>
      <c r="K6691" s="11">
        <f t="shared" si="419"/>
        <v>0</v>
      </c>
    </row>
    <row r="6692" spans="1:11" s="11" customFormat="1">
      <c r="A6692" s="32">
        <v>2018</v>
      </c>
      <c r="B6692" s="32">
        <v>2965</v>
      </c>
      <c r="C6692" s="33" t="s">
        <v>563</v>
      </c>
      <c r="D6692" s="33" t="s">
        <v>564</v>
      </c>
      <c r="E6692" s="34">
        <v>99</v>
      </c>
      <c r="F6692" s="35">
        <v>1.02</v>
      </c>
      <c r="G6692" s="34">
        <v>262.60000000000002</v>
      </c>
      <c r="H6692" s="14">
        <f t="shared" si="416"/>
        <v>265.17348000000004</v>
      </c>
      <c r="I6692" s="11">
        <f t="shared" si="417"/>
        <v>99</v>
      </c>
      <c r="J6692" s="11">
        <f t="shared" si="418"/>
        <v>100.98</v>
      </c>
      <c r="K6692" s="11">
        <f t="shared" si="419"/>
        <v>0</v>
      </c>
    </row>
    <row r="6693" spans="1:11" s="11" customFormat="1">
      <c r="A6693" s="32">
        <v>2018</v>
      </c>
      <c r="B6693" s="32">
        <v>2965</v>
      </c>
      <c r="C6693" s="33" t="s">
        <v>563</v>
      </c>
      <c r="D6693" s="33" t="s">
        <v>564</v>
      </c>
      <c r="E6693" s="34">
        <v>117</v>
      </c>
      <c r="F6693" s="35">
        <v>1.02</v>
      </c>
      <c r="G6693" s="34">
        <v>271.2</v>
      </c>
      <c r="H6693" s="14">
        <f t="shared" si="416"/>
        <v>323.65008</v>
      </c>
      <c r="I6693" s="11">
        <f t="shared" si="417"/>
        <v>117</v>
      </c>
      <c r="J6693" s="11">
        <f t="shared" si="418"/>
        <v>119.34</v>
      </c>
      <c r="K6693" s="11">
        <f t="shared" si="419"/>
        <v>0</v>
      </c>
    </row>
    <row r="6694" spans="1:11" s="11" customFormat="1">
      <c r="A6694" s="32">
        <v>2018</v>
      </c>
      <c r="B6694" s="32">
        <v>2965</v>
      </c>
      <c r="C6694" s="33" t="s">
        <v>563</v>
      </c>
      <c r="D6694" s="33" t="s">
        <v>564</v>
      </c>
      <c r="E6694" s="34">
        <v>157</v>
      </c>
      <c r="F6694" s="35">
        <v>1.01</v>
      </c>
      <c r="G6694" s="34">
        <v>142.4</v>
      </c>
      <c r="H6694" s="14">
        <f t="shared" si="416"/>
        <v>225.80368000000004</v>
      </c>
      <c r="I6694" s="11">
        <f t="shared" si="417"/>
        <v>157</v>
      </c>
      <c r="J6694" s="11">
        <f t="shared" si="418"/>
        <v>158.57</v>
      </c>
      <c r="K6694" s="11">
        <f t="shared" si="419"/>
        <v>0</v>
      </c>
    </row>
    <row r="6695" spans="1:11" s="11" customFormat="1">
      <c r="A6695" s="32">
        <v>2018</v>
      </c>
      <c r="B6695" s="32">
        <v>2965</v>
      </c>
      <c r="C6695" s="33" t="s">
        <v>563</v>
      </c>
      <c r="D6695" s="33" t="s">
        <v>564</v>
      </c>
      <c r="E6695" s="34">
        <v>231</v>
      </c>
      <c r="F6695" s="35">
        <v>1.02</v>
      </c>
      <c r="G6695" s="34">
        <v>241.7</v>
      </c>
      <c r="H6695" s="14">
        <f t="shared" si="416"/>
        <v>569.49353999999994</v>
      </c>
      <c r="I6695" s="11">
        <f t="shared" si="417"/>
        <v>231</v>
      </c>
      <c r="J6695" s="11">
        <f t="shared" si="418"/>
        <v>235.62</v>
      </c>
      <c r="K6695" s="11">
        <f t="shared" si="419"/>
        <v>0</v>
      </c>
    </row>
    <row r="6696" spans="1:11" s="11" customFormat="1">
      <c r="A6696" s="32">
        <v>2018</v>
      </c>
      <c r="B6696" s="32">
        <v>2965</v>
      </c>
      <c r="C6696" s="33" t="s">
        <v>563</v>
      </c>
      <c r="D6696" s="33" t="s">
        <v>564</v>
      </c>
      <c r="E6696" s="34">
        <v>236</v>
      </c>
      <c r="F6696" s="35">
        <v>1.02</v>
      </c>
      <c r="G6696" s="34">
        <v>310.39999999999998</v>
      </c>
      <c r="H6696" s="14">
        <f t="shared" si="416"/>
        <v>747.1948799999999</v>
      </c>
      <c r="I6696" s="11">
        <f t="shared" si="417"/>
        <v>236</v>
      </c>
      <c r="J6696" s="11">
        <f t="shared" si="418"/>
        <v>240.72</v>
      </c>
      <c r="K6696" s="11">
        <f t="shared" si="419"/>
        <v>0</v>
      </c>
    </row>
    <row r="6697" spans="1:11" s="11" customFormat="1">
      <c r="A6697" s="32">
        <v>2018</v>
      </c>
      <c r="B6697" s="32">
        <v>2965</v>
      </c>
      <c r="C6697" s="33" t="s">
        <v>563</v>
      </c>
      <c r="D6697" s="33" t="s">
        <v>564</v>
      </c>
      <c r="E6697" s="34">
        <v>280</v>
      </c>
      <c r="F6697" s="35">
        <v>1.04</v>
      </c>
      <c r="G6697" s="34">
        <v>161.5</v>
      </c>
      <c r="H6697" s="14">
        <f t="shared" si="416"/>
        <v>470.28800000000001</v>
      </c>
      <c r="I6697" s="11">
        <f t="shared" si="417"/>
        <v>280</v>
      </c>
      <c r="J6697" s="11">
        <f t="shared" si="418"/>
        <v>291.2</v>
      </c>
      <c r="K6697" s="11">
        <f t="shared" si="419"/>
        <v>0</v>
      </c>
    </row>
    <row r="6698" spans="1:11" s="11" customFormat="1">
      <c r="A6698" s="32">
        <v>2018</v>
      </c>
      <c r="B6698" s="32">
        <v>2965</v>
      </c>
      <c r="C6698" s="33" t="s">
        <v>563</v>
      </c>
      <c r="D6698" s="33" t="s">
        <v>564</v>
      </c>
      <c r="E6698" s="34">
        <v>354</v>
      </c>
      <c r="F6698" s="35">
        <v>1.03</v>
      </c>
      <c r="G6698" s="34">
        <v>117.5</v>
      </c>
      <c r="H6698" s="14">
        <f t="shared" si="416"/>
        <v>428.42850000000004</v>
      </c>
      <c r="I6698" s="11">
        <f t="shared" si="417"/>
        <v>354</v>
      </c>
      <c r="J6698" s="11">
        <f t="shared" si="418"/>
        <v>364.62</v>
      </c>
      <c r="K6698" s="11">
        <f t="shared" si="419"/>
        <v>0</v>
      </c>
    </row>
    <row r="6699" spans="1:11" s="11" customFormat="1">
      <c r="A6699" s="32">
        <v>2018</v>
      </c>
      <c r="B6699" s="32">
        <v>2965</v>
      </c>
      <c r="C6699" s="33" t="s">
        <v>563</v>
      </c>
      <c r="D6699" s="33" t="s">
        <v>564</v>
      </c>
      <c r="E6699" s="34">
        <v>466</v>
      </c>
      <c r="F6699" s="35">
        <v>1.02</v>
      </c>
      <c r="G6699" s="34">
        <v>321.8</v>
      </c>
      <c r="H6699" s="14">
        <f t="shared" si="416"/>
        <v>1529.5797600000001</v>
      </c>
      <c r="I6699" s="11">
        <f t="shared" si="417"/>
        <v>466</v>
      </c>
      <c r="J6699" s="11">
        <f t="shared" si="418"/>
        <v>475.32</v>
      </c>
      <c r="K6699" s="11">
        <f t="shared" si="419"/>
        <v>0</v>
      </c>
    </row>
    <row r="6700" spans="1:11" s="11" customFormat="1">
      <c r="A6700" s="32">
        <v>2018</v>
      </c>
      <c r="B6700" s="32">
        <v>2965</v>
      </c>
      <c r="C6700" s="33" t="s">
        <v>563</v>
      </c>
      <c r="D6700" s="33" t="s">
        <v>564</v>
      </c>
      <c r="E6700" s="34">
        <v>503</v>
      </c>
      <c r="F6700" s="35">
        <v>1.02</v>
      </c>
      <c r="G6700" s="34">
        <v>254.4</v>
      </c>
      <c r="H6700" s="14">
        <f t="shared" si="416"/>
        <v>1305.2246400000001</v>
      </c>
      <c r="I6700" s="11">
        <f t="shared" si="417"/>
        <v>503</v>
      </c>
      <c r="J6700" s="11">
        <f t="shared" si="418"/>
        <v>513.06000000000006</v>
      </c>
      <c r="K6700" s="11">
        <f t="shared" si="419"/>
        <v>0</v>
      </c>
    </row>
    <row r="6701" spans="1:11" s="11" customFormat="1">
      <c r="A6701" s="32">
        <v>2018</v>
      </c>
      <c r="B6701" s="32">
        <v>2965</v>
      </c>
      <c r="C6701" s="33" t="s">
        <v>563</v>
      </c>
      <c r="D6701" s="33" t="s">
        <v>564</v>
      </c>
      <c r="E6701" s="34">
        <v>1504</v>
      </c>
      <c r="F6701" s="35">
        <v>1.02</v>
      </c>
      <c r="G6701" s="34">
        <v>250.6</v>
      </c>
      <c r="H6701" s="14">
        <f t="shared" si="416"/>
        <v>3844.4044800000001</v>
      </c>
      <c r="I6701" s="11">
        <f t="shared" si="417"/>
        <v>1504</v>
      </c>
      <c r="J6701" s="11">
        <f t="shared" si="418"/>
        <v>1534.08</v>
      </c>
      <c r="K6701" s="11">
        <f t="shared" si="419"/>
        <v>0</v>
      </c>
    </row>
    <row r="6702" spans="1:11" s="11" customFormat="1">
      <c r="A6702" s="32">
        <v>2018</v>
      </c>
      <c r="B6702" s="32">
        <v>2965</v>
      </c>
      <c r="C6702" s="33" t="s">
        <v>563</v>
      </c>
      <c r="D6702" s="33" t="s">
        <v>564</v>
      </c>
      <c r="E6702" s="34">
        <v>1706</v>
      </c>
      <c r="F6702" s="35">
        <v>1.03</v>
      </c>
      <c r="G6702" s="34">
        <v>171.1</v>
      </c>
      <c r="H6702" s="14">
        <f t="shared" si="416"/>
        <v>3006.5349799999999</v>
      </c>
      <c r="I6702" s="11">
        <f t="shared" si="417"/>
        <v>1706</v>
      </c>
      <c r="J6702" s="11">
        <f t="shared" si="418"/>
        <v>1757.18</v>
      </c>
      <c r="K6702" s="11">
        <f t="shared" si="419"/>
        <v>0</v>
      </c>
    </row>
    <row r="6703" spans="1:11" s="11" customFormat="1">
      <c r="A6703" s="32">
        <v>2018</v>
      </c>
      <c r="B6703" s="32">
        <v>2965</v>
      </c>
      <c r="C6703" s="33" t="s">
        <v>563</v>
      </c>
      <c r="D6703" s="33" t="s">
        <v>564</v>
      </c>
      <c r="E6703" s="34">
        <v>1751</v>
      </c>
      <c r="F6703" s="35">
        <v>1.02</v>
      </c>
      <c r="G6703" s="34">
        <v>272.60000000000002</v>
      </c>
      <c r="H6703" s="14">
        <f t="shared" si="416"/>
        <v>4868.690520000001</v>
      </c>
      <c r="I6703" s="11">
        <f t="shared" si="417"/>
        <v>1751</v>
      </c>
      <c r="J6703" s="11">
        <f t="shared" si="418"/>
        <v>1786.02</v>
      </c>
      <c r="K6703" s="11">
        <f t="shared" si="419"/>
        <v>0</v>
      </c>
    </row>
    <row r="6704" spans="1:11" s="11" customFormat="1">
      <c r="A6704" s="32">
        <v>2018</v>
      </c>
      <c r="B6704" s="32">
        <v>2965</v>
      </c>
      <c r="C6704" s="33" t="s">
        <v>563</v>
      </c>
      <c r="D6704" s="33" t="s">
        <v>564</v>
      </c>
      <c r="E6704" s="34">
        <v>2233</v>
      </c>
      <c r="F6704" s="35">
        <v>1.02</v>
      </c>
      <c r="G6704" s="34">
        <v>279.39999999999998</v>
      </c>
      <c r="H6704" s="14">
        <f t="shared" si="416"/>
        <v>6363.7820399999991</v>
      </c>
      <c r="I6704" s="11">
        <f t="shared" si="417"/>
        <v>2233</v>
      </c>
      <c r="J6704" s="11">
        <f t="shared" si="418"/>
        <v>2277.66</v>
      </c>
      <c r="K6704" s="11">
        <f t="shared" si="419"/>
        <v>0</v>
      </c>
    </row>
    <row r="6705" spans="1:11" s="11" customFormat="1">
      <c r="A6705" s="32">
        <v>2018</v>
      </c>
      <c r="B6705" s="32">
        <v>2965</v>
      </c>
      <c r="C6705" s="33" t="s">
        <v>563</v>
      </c>
      <c r="D6705" s="33" t="s">
        <v>564</v>
      </c>
      <c r="E6705" s="34">
        <v>2458</v>
      </c>
      <c r="F6705" s="35">
        <v>1.03</v>
      </c>
      <c r="G6705" s="34">
        <v>169.4</v>
      </c>
      <c r="H6705" s="14">
        <f t="shared" si="416"/>
        <v>4288.7675600000002</v>
      </c>
      <c r="I6705" s="11">
        <f t="shared" si="417"/>
        <v>2458</v>
      </c>
      <c r="J6705" s="11">
        <f t="shared" si="418"/>
        <v>2531.7400000000002</v>
      </c>
      <c r="K6705" s="11">
        <f t="shared" si="419"/>
        <v>0</v>
      </c>
    </row>
    <row r="6706" spans="1:11" s="11" customFormat="1">
      <c r="A6706" s="32">
        <v>2018</v>
      </c>
      <c r="B6706" s="32">
        <v>2965</v>
      </c>
      <c r="C6706" s="33" t="s">
        <v>563</v>
      </c>
      <c r="D6706" s="33" t="s">
        <v>564</v>
      </c>
      <c r="E6706" s="34">
        <v>3465</v>
      </c>
      <c r="F6706" s="35">
        <v>1.02</v>
      </c>
      <c r="G6706" s="34">
        <v>220</v>
      </c>
      <c r="H6706" s="14">
        <f t="shared" si="416"/>
        <v>7775.4600000000009</v>
      </c>
      <c r="I6706" s="11">
        <f t="shared" si="417"/>
        <v>3465</v>
      </c>
      <c r="J6706" s="11">
        <f t="shared" si="418"/>
        <v>3534.3</v>
      </c>
      <c r="K6706" s="11">
        <f t="shared" si="419"/>
        <v>0</v>
      </c>
    </row>
    <row r="6707" spans="1:11" s="11" customFormat="1">
      <c r="A6707" s="32">
        <v>2018</v>
      </c>
      <c r="B6707" s="32">
        <v>2965</v>
      </c>
      <c r="C6707" s="33" t="s">
        <v>563</v>
      </c>
      <c r="D6707" s="33" t="s">
        <v>564</v>
      </c>
      <c r="E6707" s="34">
        <v>4518</v>
      </c>
      <c r="F6707" s="35">
        <v>1.03</v>
      </c>
      <c r="G6707" s="34">
        <v>172.8</v>
      </c>
      <c r="H6707" s="14">
        <f t="shared" si="416"/>
        <v>8041.3171200000015</v>
      </c>
      <c r="I6707" s="11">
        <f t="shared" si="417"/>
        <v>4518</v>
      </c>
      <c r="J6707" s="11">
        <f t="shared" si="418"/>
        <v>4653.54</v>
      </c>
      <c r="K6707" s="11">
        <f t="shared" si="419"/>
        <v>0</v>
      </c>
    </row>
    <row r="6708" spans="1:11" s="11" customFormat="1">
      <c r="A6708" s="32">
        <v>2018</v>
      </c>
      <c r="B6708" s="32">
        <v>2965</v>
      </c>
      <c r="C6708" s="33" t="s">
        <v>563</v>
      </c>
      <c r="D6708" s="33" t="s">
        <v>564</v>
      </c>
      <c r="E6708" s="34">
        <v>6398</v>
      </c>
      <c r="F6708" s="35">
        <v>1.03</v>
      </c>
      <c r="G6708" s="34">
        <v>219.9</v>
      </c>
      <c r="H6708" s="14">
        <f t="shared" si="416"/>
        <v>14491.278059999999</v>
      </c>
      <c r="I6708" s="11">
        <f t="shared" si="417"/>
        <v>6398</v>
      </c>
      <c r="J6708" s="11">
        <f t="shared" si="418"/>
        <v>6589.9400000000005</v>
      </c>
      <c r="K6708" s="11">
        <f t="shared" si="419"/>
        <v>0</v>
      </c>
    </row>
    <row r="6709" spans="1:11" s="11" customFormat="1">
      <c r="A6709" s="32">
        <v>2018</v>
      </c>
      <c r="B6709" s="32">
        <v>2965</v>
      </c>
      <c r="C6709" s="33" t="s">
        <v>563</v>
      </c>
      <c r="D6709" s="33" t="s">
        <v>564</v>
      </c>
      <c r="E6709" s="34">
        <v>8863</v>
      </c>
      <c r="F6709" s="35">
        <v>1.02</v>
      </c>
      <c r="G6709" s="34">
        <v>329</v>
      </c>
      <c r="H6709" s="14">
        <f t="shared" si="416"/>
        <v>29742.455399999999</v>
      </c>
      <c r="I6709" s="11">
        <f t="shared" si="417"/>
        <v>8863</v>
      </c>
      <c r="J6709" s="11">
        <f t="shared" si="418"/>
        <v>9040.26</v>
      </c>
      <c r="K6709" s="11">
        <f t="shared" si="419"/>
        <v>0</v>
      </c>
    </row>
    <row r="6710" spans="1:11" s="11" customFormat="1">
      <c r="A6710" s="32">
        <v>2018</v>
      </c>
      <c r="B6710" s="32">
        <v>2965</v>
      </c>
      <c r="C6710" s="33" t="s">
        <v>563</v>
      </c>
      <c r="D6710" s="33" t="s">
        <v>564</v>
      </c>
      <c r="E6710" s="34">
        <v>9010</v>
      </c>
      <c r="F6710" s="35">
        <v>1.02</v>
      </c>
      <c r="G6710" s="34">
        <v>263.89999999999998</v>
      </c>
      <c r="H6710" s="14">
        <f t="shared" si="416"/>
        <v>24252.937799999996</v>
      </c>
      <c r="I6710" s="11">
        <f t="shared" si="417"/>
        <v>9010</v>
      </c>
      <c r="J6710" s="11">
        <f t="shared" si="418"/>
        <v>9190.2000000000007</v>
      </c>
      <c r="K6710" s="11">
        <f t="shared" si="419"/>
        <v>0</v>
      </c>
    </row>
    <row r="6711" spans="1:11" s="11" customFormat="1">
      <c r="A6711" s="32">
        <v>2018</v>
      </c>
      <c r="B6711" s="32">
        <v>2965</v>
      </c>
      <c r="C6711" s="33" t="s">
        <v>563</v>
      </c>
      <c r="D6711" s="33" t="s">
        <v>564</v>
      </c>
      <c r="E6711" s="34">
        <v>11554</v>
      </c>
      <c r="F6711" s="35">
        <v>1.02</v>
      </c>
      <c r="G6711" s="34">
        <v>259.10000000000002</v>
      </c>
      <c r="H6711" s="14">
        <f t="shared" si="416"/>
        <v>30535.142280000004</v>
      </c>
      <c r="I6711" s="11">
        <f t="shared" si="417"/>
        <v>11554</v>
      </c>
      <c r="J6711" s="11">
        <f t="shared" si="418"/>
        <v>11785.08</v>
      </c>
      <c r="K6711" s="11">
        <f t="shared" si="419"/>
        <v>0</v>
      </c>
    </row>
    <row r="6712" spans="1:11" s="11" customFormat="1">
      <c r="A6712" s="32">
        <v>2018</v>
      </c>
      <c r="B6712" s="32">
        <v>2965</v>
      </c>
      <c r="C6712" s="33" t="s">
        <v>563</v>
      </c>
      <c r="D6712" s="33" t="s">
        <v>564</v>
      </c>
      <c r="E6712" s="34">
        <v>24741</v>
      </c>
      <c r="F6712" s="35">
        <v>1.02</v>
      </c>
      <c r="G6712" s="34">
        <v>284.3</v>
      </c>
      <c r="H6712" s="14">
        <f t="shared" si="416"/>
        <v>71745.436260000002</v>
      </c>
      <c r="I6712" s="11">
        <f t="shared" si="417"/>
        <v>24741</v>
      </c>
      <c r="J6712" s="11">
        <f t="shared" si="418"/>
        <v>25235.82</v>
      </c>
      <c r="K6712" s="11">
        <f t="shared" si="419"/>
        <v>0</v>
      </c>
    </row>
    <row r="6713" spans="1:11" s="11" customFormat="1">
      <c r="A6713" s="32">
        <v>2018</v>
      </c>
      <c r="B6713" s="32">
        <v>2965</v>
      </c>
      <c r="C6713" s="33" t="s">
        <v>563</v>
      </c>
      <c r="D6713" s="33" t="s">
        <v>564</v>
      </c>
      <c r="E6713" s="34">
        <v>42648</v>
      </c>
      <c r="F6713" s="35">
        <v>1.02</v>
      </c>
      <c r="G6713" s="34">
        <v>188.4</v>
      </c>
      <c r="H6713" s="14">
        <f t="shared" si="416"/>
        <v>81955.808640000003</v>
      </c>
      <c r="I6713" s="11">
        <f t="shared" si="417"/>
        <v>42648</v>
      </c>
      <c r="J6713" s="11">
        <f t="shared" si="418"/>
        <v>43500.959999999999</v>
      </c>
      <c r="K6713" s="11">
        <f t="shared" si="419"/>
        <v>0</v>
      </c>
    </row>
    <row r="6714" spans="1:11" s="11" customFormat="1">
      <c r="A6714" s="32">
        <v>2018</v>
      </c>
      <c r="B6714" s="32">
        <v>2965</v>
      </c>
      <c r="C6714" s="33" t="s">
        <v>563</v>
      </c>
      <c r="D6714" s="33" t="s">
        <v>564</v>
      </c>
      <c r="E6714" s="34">
        <v>51422</v>
      </c>
      <c r="F6714" s="35">
        <v>1.02</v>
      </c>
      <c r="G6714" s="34">
        <v>247.9</v>
      </c>
      <c r="H6714" s="14">
        <f t="shared" si="416"/>
        <v>130024.64076000001</v>
      </c>
      <c r="I6714" s="11">
        <f t="shared" si="417"/>
        <v>51422</v>
      </c>
      <c r="J6714" s="11">
        <f t="shared" si="418"/>
        <v>52450.44</v>
      </c>
      <c r="K6714" s="11">
        <f t="shared" si="419"/>
        <v>0</v>
      </c>
    </row>
    <row r="6715" spans="1:11" s="11" customFormat="1">
      <c r="A6715" s="32">
        <v>2018</v>
      </c>
      <c r="B6715" s="32">
        <v>2965</v>
      </c>
      <c r="C6715" s="33" t="s">
        <v>563</v>
      </c>
      <c r="D6715" s="33" t="s">
        <v>564</v>
      </c>
      <c r="E6715" s="34">
        <v>67511</v>
      </c>
      <c r="F6715" s="35">
        <v>1.02</v>
      </c>
      <c r="G6715" s="34">
        <v>242.8</v>
      </c>
      <c r="H6715" s="14">
        <f t="shared" si="416"/>
        <v>167195.04216000001</v>
      </c>
      <c r="I6715" s="11">
        <f t="shared" si="417"/>
        <v>67511</v>
      </c>
      <c r="J6715" s="11">
        <f t="shared" si="418"/>
        <v>68861.22</v>
      </c>
      <c r="K6715" s="11">
        <f t="shared" si="419"/>
        <v>0</v>
      </c>
    </row>
    <row r="6716" spans="1:11" s="11" customFormat="1">
      <c r="A6716" s="32">
        <v>2018</v>
      </c>
      <c r="B6716" s="32">
        <v>2965</v>
      </c>
      <c r="C6716" s="33" t="s">
        <v>563</v>
      </c>
      <c r="D6716" s="33" t="s">
        <v>564</v>
      </c>
      <c r="E6716" s="34">
        <v>57</v>
      </c>
      <c r="F6716" s="35">
        <v>1.02</v>
      </c>
      <c r="G6716" s="34">
        <v>313.3</v>
      </c>
      <c r="H6716" s="14">
        <f t="shared" si="416"/>
        <v>182.15262000000001</v>
      </c>
      <c r="I6716" s="11">
        <f t="shared" si="417"/>
        <v>57</v>
      </c>
      <c r="J6716" s="11">
        <f t="shared" si="418"/>
        <v>58.14</v>
      </c>
      <c r="K6716" s="11">
        <f t="shared" si="419"/>
        <v>0</v>
      </c>
    </row>
    <row r="6717" spans="1:11" s="11" customFormat="1">
      <c r="A6717" s="32">
        <v>2018</v>
      </c>
      <c r="B6717" s="32">
        <v>3006</v>
      </c>
      <c r="C6717" s="33" t="s">
        <v>563</v>
      </c>
      <c r="D6717" s="33" t="s">
        <v>564</v>
      </c>
      <c r="E6717" s="34">
        <v>1421564</v>
      </c>
      <c r="F6717" s="35">
        <v>1.03</v>
      </c>
      <c r="G6717" s="34">
        <v>191.4</v>
      </c>
      <c r="H6717" s="14">
        <f t="shared" si="416"/>
        <v>2802499.7008800004</v>
      </c>
      <c r="I6717" s="11">
        <f t="shared" si="417"/>
        <v>1421564</v>
      </c>
      <c r="J6717" s="11">
        <f t="shared" si="418"/>
        <v>1464210.92</v>
      </c>
      <c r="K6717" s="11">
        <f t="shared" si="419"/>
        <v>0</v>
      </c>
    </row>
    <row r="6718" spans="1:11" s="11" customFormat="1">
      <c r="A6718" s="32">
        <v>2018</v>
      </c>
      <c r="B6718" s="32">
        <v>3008</v>
      </c>
      <c r="C6718" s="33" t="s">
        <v>563</v>
      </c>
      <c r="D6718" s="33" t="s">
        <v>564</v>
      </c>
      <c r="E6718" s="34">
        <v>96129</v>
      </c>
      <c r="F6718" s="35">
        <v>1.032</v>
      </c>
      <c r="G6718" s="34">
        <v>217.9</v>
      </c>
      <c r="H6718" s="14">
        <f t="shared" si="416"/>
        <v>216167.97391200002</v>
      </c>
      <c r="I6718" s="11">
        <f t="shared" si="417"/>
        <v>96129</v>
      </c>
      <c r="J6718" s="11">
        <f t="shared" si="418"/>
        <v>99205.127999999997</v>
      </c>
      <c r="K6718" s="11">
        <f t="shared" si="419"/>
        <v>0</v>
      </c>
    </row>
    <row r="6719" spans="1:11" s="11" customFormat="1">
      <c r="A6719" s="32">
        <v>2018</v>
      </c>
      <c r="B6719" s="32">
        <v>3118</v>
      </c>
      <c r="C6719" s="33" t="s">
        <v>563</v>
      </c>
      <c r="D6719" s="33" t="s">
        <v>564</v>
      </c>
      <c r="E6719" s="34">
        <v>31535</v>
      </c>
      <c r="F6719" s="35">
        <v>1.03</v>
      </c>
      <c r="G6719" s="34" t="s">
        <v>364</v>
      </c>
      <c r="H6719" s="14" t="str">
        <f t="shared" si="416"/>
        <v/>
      </c>
      <c r="I6719" s="11" t="str">
        <f t="shared" si="417"/>
        <v/>
      </c>
      <c r="J6719" s="11" t="str">
        <f t="shared" si="418"/>
        <v/>
      </c>
      <c r="K6719" s="11">
        <f t="shared" si="419"/>
        <v>0</v>
      </c>
    </row>
    <row r="6720" spans="1:11" s="11" customFormat="1">
      <c r="A6720" s="32">
        <v>2018</v>
      </c>
      <c r="B6720" s="32">
        <v>3122</v>
      </c>
      <c r="C6720" s="33" t="s">
        <v>353</v>
      </c>
      <c r="D6720" s="33" t="s">
        <v>354</v>
      </c>
      <c r="E6720" s="34">
        <v>10294</v>
      </c>
      <c r="F6720" s="35">
        <v>24.35</v>
      </c>
      <c r="G6720" s="34" t="s">
        <v>364</v>
      </c>
      <c r="H6720" s="14" t="str">
        <f t="shared" si="416"/>
        <v/>
      </c>
      <c r="I6720" s="11" t="str">
        <f t="shared" si="417"/>
        <v/>
      </c>
      <c r="J6720" s="11" t="str">
        <f t="shared" si="418"/>
        <v/>
      </c>
      <c r="K6720" s="11">
        <f t="shared" si="419"/>
        <v>0</v>
      </c>
    </row>
    <row r="6721" spans="1:11" s="11" customFormat="1">
      <c r="A6721" s="32">
        <v>2018</v>
      </c>
      <c r="B6721" s="32">
        <v>3122</v>
      </c>
      <c r="C6721" s="33" t="s">
        <v>353</v>
      </c>
      <c r="D6721" s="33" t="s">
        <v>354</v>
      </c>
      <c r="E6721" s="34">
        <v>51826</v>
      </c>
      <c r="F6721" s="35">
        <v>25.92</v>
      </c>
      <c r="G6721" s="34" t="s">
        <v>364</v>
      </c>
      <c r="H6721" s="14" t="str">
        <f t="shared" si="416"/>
        <v/>
      </c>
      <c r="I6721" s="11" t="str">
        <f t="shared" si="417"/>
        <v/>
      </c>
      <c r="J6721" s="11" t="str">
        <f t="shared" si="418"/>
        <v/>
      </c>
      <c r="K6721" s="11">
        <f t="shared" si="419"/>
        <v>0</v>
      </c>
    </row>
    <row r="6722" spans="1:11" s="11" customFormat="1">
      <c r="A6722" s="32">
        <v>2018</v>
      </c>
      <c r="B6722" s="32">
        <v>3122</v>
      </c>
      <c r="C6722" s="33" t="s">
        <v>353</v>
      </c>
      <c r="D6722" s="33" t="s">
        <v>354</v>
      </c>
      <c r="E6722" s="34">
        <v>103374</v>
      </c>
      <c r="F6722" s="35">
        <v>26.14</v>
      </c>
      <c r="G6722" s="34" t="s">
        <v>364</v>
      </c>
      <c r="H6722" s="14" t="str">
        <f t="shared" si="416"/>
        <v/>
      </c>
      <c r="I6722" s="11" t="str">
        <f t="shared" si="417"/>
        <v/>
      </c>
      <c r="J6722" s="11" t="str">
        <f t="shared" si="418"/>
        <v/>
      </c>
      <c r="K6722" s="11">
        <f t="shared" si="419"/>
        <v>0</v>
      </c>
    </row>
    <row r="6723" spans="1:11" s="11" customFormat="1">
      <c r="A6723" s="32">
        <v>2018</v>
      </c>
      <c r="B6723" s="32">
        <v>3122</v>
      </c>
      <c r="C6723" s="33" t="s">
        <v>353</v>
      </c>
      <c r="D6723" s="33" t="s">
        <v>354</v>
      </c>
      <c r="E6723" s="34">
        <v>51358</v>
      </c>
      <c r="F6723" s="35">
        <v>25.79</v>
      </c>
      <c r="G6723" s="34" t="s">
        <v>364</v>
      </c>
      <c r="H6723" s="14" t="str">
        <f t="shared" si="416"/>
        <v/>
      </c>
      <c r="I6723" s="11" t="str">
        <f t="shared" si="417"/>
        <v/>
      </c>
      <c r="J6723" s="11" t="str">
        <f t="shared" si="418"/>
        <v/>
      </c>
      <c r="K6723" s="11">
        <f t="shared" si="419"/>
        <v>0</v>
      </c>
    </row>
    <row r="6724" spans="1:11" s="11" customFormat="1">
      <c r="A6724" s="32">
        <v>2018</v>
      </c>
      <c r="B6724" s="32">
        <v>3122</v>
      </c>
      <c r="C6724" s="33" t="s">
        <v>565</v>
      </c>
      <c r="D6724" s="33" t="s">
        <v>566</v>
      </c>
      <c r="E6724" s="34">
        <v>2164</v>
      </c>
      <c r="F6724" s="35">
        <v>5.78</v>
      </c>
      <c r="G6724" s="34" t="s">
        <v>364</v>
      </c>
      <c r="H6724" s="14" t="str">
        <f t="shared" si="416"/>
        <v/>
      </c>
      <c r="I6724" s="11" t="str">
        <f t="shared" si="417"/>
        <v/>
      </c>
      <c r="J6724" s="11" t="str">
        <f t="shared" si="418"/>
        <v/>
      </c>
      <c r="K6724" s="11">
        <f t="shared" si="419"/>
        <v>0</v>
      </c>
    </row>
    <row r="6725" spans="1:11" s="11" customFormat="1">
      <c r="A6725" s="32">
        <v>2018</v>
      </c>
      <c r="B6725" s="32">
        <v>3130</v>
      </c>
      <c r="C6725" s="33" t="s">
        <v>365</v>
      </c>
      <c r="D6725" s="33" t="s">
        <v>354</v>
      </c>
      <c r="E6725" s="34">
        <v>220825</v>
      </c>
      <c r="F6725" s="35">
        <v>12.81</v>
      </c>
      <c r="G6725" s="34" t="s">
        <v>364</v>
      </c>
      <c r="H6725" s="14" t="str">
        <f t="shared" si="416"/>
        <v/>
      </c>
      <c r="I6725" s="11" t="str">
        <f t="shared" si="417"/>
        <v/>
      </c>
      <c r="J6725" s="11" t="str">
        <f t="shared" si="418"/>
        <v/>
      </c>
      <c r="K6725" s="11">
        <f t="shared" si="419"/>
        <v>0</v>
      </c>
    </row>
    <row r="6726" spans="1:11" s="11" customFormat="1">
      <c r="A6726" s="32">
        <v>2018</v>
      </c>
      <c r="B6726" s="32">
        <v>3130</v>
      </c>
      <c r="C6726" s="33" t="s">
        <v>565</v>
      </c>
      <c r="D6726" s="33" t="s">
        <v>566</v>
      </c>
      <c r="E6726" s="34">
        <v>179</v>
      </c>
      <c r="F6726" s="35">
        <v>5.8</v>
      </c>
      <c r="G6726" s="34" t="s">
        <v>364</v>
      </c>
      <c r="H6726" s="14" t="str">
        <f t="shared" ref="H6726:H6789" si="420">IF(I6726="","",G6726/100*F6726*E6726)</f>
        <v/>
      </c>
      <c r="I6726" s="11" t="str">
        <f t="shared" ref="I6726:I6789" si="421">IF(OR(G6726=".",F6726=".",E6726="."),"",E6726)</f>
        <v/>
      </c>
      <c r="J6726" s="11" t="str">
        <f t="shared" ref="J6726:J6789" si="422">IF(I6726="","",F6726*I6726)</f>
        <v/>
      </c>
      <c r="K6726" s="11">
        <f t="shared" ref="K6726:K6789" si="423">IF(C6726="LIG",1,0)</f>
        <v>0</v>
      </c>
    </row>
    <row r="6727" spans="1:11" s="11" customFormat="1">
      <c r="A6727" s="32">
        <v>2018</v>
      </c>
      <c r="B6727" s="32">
        <v>3130</v>
      </c>
      <c r="C6727" s="33" t="s">
        <v>565</v>
      </c>
      <c r="D6727" s="33" t="s">
        <v>566</v>
      </c>
      <c r="E6727" s="34">
        <v>1786</v>
      </c>
      <c r="F6727" s="35">
        <v>5.8</v>
      </c>
      <c r="G6727" s="34" t="s">
        <v>364</v>
      </c>
      <c r="H6727" s="14" t="str">
        <f t="shared" si="420"/>
        <v/>
      </c>
      <c r="I6727" s="11" t="str">
        <f t="shared" si="421"/>
        <v/>
      </c>
      <c r="J6727" s="11" t="str">
        <f t="shared" si="422"/>
        <v/>
      </c>
      <c r="K6727" s="11">
        <f t="shared" si="423"/>
        <v>0</v>
      </c>
    </row>
    <row r="6728" spans="1:11" s="11" customFormat="1">
      <c r="A6728" s="32">
        <v>2018</v>
      </c>
      <c r="B6728" s="32">
        <v>3131</v>
      </c>
      <c r="C6728" s="33" t="s">
        <v>565</v>
      </c>
      <c r="D6728" s="33" t="s">
        <v>566</v>
      </c>
      <c r="E6728" s="34">
        <v>1804</v>
      </c>
      <c r="F6728" s="35">
        <v>5.8</v>
      </c>
      <c r="G6728" s="34" t="s">
        <v>364</v>
      </c>
      <c r="H6728" s="14" t="str">
        <f t="shared" si="420"/>
        <v/>
      </c>
      <c r="I6728" s="11" t="str">
        <f t="shared" si="421"/>
        <v/>
      </c>
      <c r="J6728" s="11" t="str">
        <f t="shared" si="422"/>
        <v/>
      </c>
      <c r="K6728" s="11">
        <f t="shared" si="423"/>
        <v>0</v>
      </c>
    </row>
    <row r="6729" spans="1:11" s="11" customFormat="1">
      <c r="A6729" s="32">
        <v>2018</v>
      </c>
      <c r="B6729" s="32">
        <v>3131</v>
      </c>
      <c r="C6729" s="33" t="s">
        <v>563</v>
      </c>
      <c r="D6729" s="33" t="s">
        <v>564</v>
      </c>
      <c r="E6729" s="34">
        <v>179646</v>
      </c>
      <c r="F6729" s="35">
        <v>1.03</v>
      </c>
      <c r="G6729" s="34" t="s">
        <v>364</v>
      </c>
      <c r="H6729" s="14" t="str">
        <f t="shared" si="420"/>
        <v/>
      </c>
      <c r="I6729" s="11" t="str">
        <f t="shared" si="421"/>
        <v/>
      </c>
      <c r="J6729" s="11" t="str">
        <f t="shared" si="422"/>
        <v/>
      </c>
      <c r="K6729" s="11">
        <f t="shared" si="423"/>
        <v>0</v>
      </c>
    </row>
    <row r="6730" spans="1:11" s="11" customFormat="1">
      <c r="A6730" s="32">
        <v>2018</v>
      </c>
      <c r="B6730" s="32">
        <v>3136</v>
      </c>
      <c r="C6730" s="33" t="s">
        <v>565</v>
      </c>
      <c r="D6730" s="33" t="s">
        <v>566</v>
      </c>
      <c r="E6730" s="34">
        <v>6678</v>
      </c>
      <c r="F6730" s="35">
        <v>5.8</v>
      </c>
      <c r="G6730" s="34" t="s">
        <v>364</v>
      </c>
      <c r="H6730" s="14" t="str">
        <f t="shared" si="420"/>
        <v/>
      </c>
      <c r="I6730" s="11" t="str">
        <f t="shared" si="421"/>
        <v/>
      </c>
      <c r="J6730" s="11" t="str">
        <f t="shared" si="422"/>
        <v/>
      </c>
      <c r="K6730" s="11">
        <f t="shared" si="423"/>
        <v>0</v>
      </c>
    </row>
    <row r="6731" spans="1:11" s="11" customFormat="1">
      <c r="A6731" s="32">
        <v>2018</v>
      </c>
      <c r="B6731" s="32">
        <v>3138</v>
      </c>
      <c r="C6731" s="33" t="s">
        <v>565</v>
      </c>
      <c r="D6731" s="33" t="s">
        <v>566</v>
      </c>
      <c r="E6731" s="34">
        <v>30</v>
      </c>
      <c r="F6731" s="35">
        <v>5.8250000000000002</v>
      </c>
      <c r="G6731" s="34" t="s">
        <v>364</v>
      </c>
      <c r="H6731" s="14" t="str">
        <f t="shared" si="420"/>
        <v/>
      </c>
      <c r="I6731" s="11" t="str">
        <f t="shared" si="421"/>
        <v/>
      </c>
      <c r="J6731" s="11" t="str">
        <f t="shared" si="422"/>
        <v/>
      </c>
      <c r="K6731" s="11">
        <f t="shared" si="423"/>
        <v>0</v>
      </c>
    </row>
    <row r="6732" spans="1:11" s="11" customFormat="1">
      <c r="A6732" s="32">
        <v>2018</v>
      </c>
      <c r="B6732" s="32">
        <v>3138</v>
      </c>
      <c r="C6732" s="33" t="s">
        <v>563</v>
      </c>
      <c r="D6732" s="33" t="s">
        <v>564</v>
      </c>
      <c r="E6732" s="34">
        <v>81315</v>
      </c>
      <c r="F6732" s="35">
        <v>1.03</v>
      </c>
      <c r="G6732" s="34" t="s">
        <v>364</v>
      </c>
      <c r="H6732" s="14" t="str">
        <f t="shared" si="420"/>
        <v/>
      </c>
      <c r="I6732" s="11" t="str">
        <f t="shared" si="421"/>
        <v/>
      </c>
      <c r="J6732" s="11" t="str">
        <f t="shared" si="422"/>
        <v/>
      </c>
      <c r="K6732" s="11">
        <f t="shared" si="423"/>
        <v>0</v>
      </c>
    </row>
    <row r="6733" spans="1:11" s="11" customFormat="1">
      <c r="A6733" s="32">
        <v>2018</v>
      </c>
      <c r="B6733" s="32">
        <v>3138</v>
      </c>
      <c r="C6733" s="33" t="s">
        <v>563</v>
      </c>
      <c r="D6733" s="33" t="s">
        <v>564</v>
      </c>
      <c r="E6733" s="34">
        <v>98879</v>
      </c>
      <c r="F6733" s="35">
        <v>1.03</v>
      </c>
      <c r="G6733" s="34" t="s">
        <v>364</v>
      </c>
      <c r="H6733" s="14" t="str">
        <f t="shared" si="420"/>
        <v/>
      </c>
      <c r="I6733" s="11" t="str">
        <f t="shared" si="421"/>
        <v/>
      </c>
      <c r="J6733" s="11" t="str">
        <f t="shared" si="422"/>
        <v/>
      </c>
      <c r="K6733" s="11">
        <f t="shared" si="423"/>
        <v>0</v>
      </c>
    </row>
    <row r="6734" spans="1:11" s="11" customFormat="1">
      <c r="A6734" s="32">
        <v>2018</v>
      </c>
      <c r="B6734" s="32">
        <v>3140</v>
      </c>
      <c r="C6734" s="33" t="s">
        <v>353</v>
      </c>
      <c r="D6734" s="33" t="s">
        <v>354</v>
      </c>
      <c r="E6734" s="34">
        <v>15479</v>
      </c>
      <c r="F6734" s="35">
        <v>25.96</v>
      </c>
      <c r="G6734" s="34" t="s">
        <v>364</v>
      </c>
      <c r="H6734" s="14" t="str">
        <f t="shared" si="420"/>
        <v/>
      </c>
      <c r="I6734" s="11" t="str">
        <f t="shared" si="421"/>
        <v/>
      </c>
      <c r="J6734" s="11" t="str">
        <f t="shared" si="422"/>
        <v/>
      </c>
      <c r="K6734" s="11">
        <f t="shared" si="423"/>
        <v>0</v>
      </c>
    </row>
    <row r="6735" spans="1:11" s="11" customFormat="1">
      <c r="A6735" s="32">
        <v>2018</v>
      </c>
      <c r="B6735" s="32">
        <v>3140</v>
      </c>
      <c r="C6735" s="33" t="s">
        <v>353</v>
      </c>
      <c r="D6735" s="33" t="s">
        <v>354</v>
      </c>
      <c r="E6735" s="34">
        <v>59218</v>
      </c>
      <c r="F6735" s="35">
        <v>25.79</v>
      </c>
      <c r="G6735" s="34" t="s">
        <v>364</v>
      </c>
      <c r="H6735" s="14" t="str">
        <f t="shared" si="420"/>
        <v/>
      </c>
      <c r="I6735" s="11" t="str">
        <f t="shared" si="421"/>
        <v/>
      </c>
      <c r="J6735" s="11" t="str">
        <f t="shared" si="422"/>
        <v/>
      </c>
      <c r="K6735" s="11">
        <f t="shared" si="423"/>
        <v>0</v>
      </c>
    </row>
    <row r="6736" spans="1:11" s="11" customFormat="1">
      <c r="A6736" s="32">
        <v>2018</v>
      </c>
      <c r="B6736" s="32">
        <v>3140</v>
      </c>
      <c r="C6736" s="33" t="s">
        <v>563</v>
      </c>
      <c r="D6736" s="33" t="s">
        <v>564</v>
      </c>
      <c r="E6736" s="34">
        <v>467422</v>
      </c>
      <c r="F6736" s="35">
        <v>1.03</v>
      </c>
      <c r="G6736" s="34" t="s">
        <v>364</v>
      </c>
      <c r="H6736" s="14" t="str">
        <f t="shared" si="420"/>
        <v/>
      </c>
      <c r="I6736" s="11" t="str">
        <f t="shared" si="421"/>
        <v/>
      </c>
      <c r="J6736" s="11" t="str">
        <f t="shared" si="422"/>
        <v/>
      </c>
      <c r="K6736" s="11">
        <f t="shared" si="423"/>
        <v>0</v>
      </c>
    </row>
    <row r="6737" spans="1:11" s="11" customFormat="1">
      <c r="A6737" s="32">
        <v>2018</v>
      </c>
      <c r="B6737" s="32">
        <v>3148</v>
      </c>
      <c r="C6737" s="33" t="s">
        <v>565</v>
      </c>
      <c r="D6737" s="33" t="s">
        <v>566</v>
      </c>
      <c r="E6737" s="34">
        <v>35432</v>
      </c>
      <c r="F6737" s="35">
        <v>5.58</v>
      </c>
      <c r="G6737" s="34" t="s">
        <v>364</v>
      </c>
      <c r="H6737" s="14" t="str">
        <f t="shared" si="420"/>
        <v/>
      </c>
      <c r="I6737" s="11" t="str">
        <f t="shared" si="421"/>
        <v/>
      </c>
      <c r="J6737" s="11" t="str">
        <f t="shared" si="422"/>
        <v/>
      </c>
      <c r="K6737" s="11">
        <f t="shared" si="423"/>
        <v>0</v>
      </c>
    </row>
    <row r="6738" spans="1:11" s="11" customFormat="1">
      <c r="A6738" s="32">
        <v>2018</v>
      </c>
      <c r="B6738" s="32">
        <v>3148</v>
      </c>
      <c r="C6738" s="33" t="s">
        <v>563</v>
      </c>
      <c r="D6738" s="33" t="s">
        <v>564</v>
      </c>
      <c r="E6738" s="34">
        <v>9069</v>
      </c>
      <c r="F6738" s="35">
        <v>1.03</v>
      </c>
      <c r="G6738" s="34" t="s">
        <v>364</v>
      </c>
      <c r="H6738" s="14" t="str">
        <f t="shared" si="420"/>
        <v/>
      </c>
      <c r="I6738" s="11" t="str">
        <f t="shared" si="421"/>
        <v/>
      </c>
      <c r="J6738" s="11" t="str">
        <f t="shared" si="422"/>
        <v/>
      </c>
      <c r="K6738" s="11">
        <f t="shared" si="423"/>
        <v>0</v>
      </c>
    </row>
    <row r="6739" spans="1:11" s="11" customFormat="1">
      <c r="A6739" s="32">
        <v>2018</v>
      </c>
      <c r="B6739" s="32">
        <v>3149</v>
      </c>
      <c r="C6739" s="33" t="s">
        <v>353</v>
      </c>
      <c r="D6739" s="33" t="s">
        <v>354</v>
      </c>
      <c r="E6739" s="34">
        <v>46365</v>
      </c>
      <c r="F6739" s="35">
        <v>26.11</v>
      </c>
      <c r="G6739" s="34" t="s">
        <v>364</v>
      </c>
      <c r="H6739" s="14" t="str">
        <f t="shared" si="420"/>
        <v/>
      </c>
      <c r="I6739" s="11" t="str">
        <f t="shared" si="421"/>
        <v/>
      </c>
      <c r="J6739" s="11" t="str">
        <f t="shared" si="422"/>
        <v/>
      </c>
      <c r="K6739" s="11">
        <f t="shared" si="423"/>
        <v>0</v>
      </c>
    </row>
    <row r="6740" spans="1:11" s="11" customFormat="1">
      <c r="A6740" s="32">
        <v>2018</v>
      </c>
      <c r="B6740" s="32">
        <v>3149</v>
      </c>
      <c r="C6740" s="33" t="s">
        <v>353</v>
      </c>
      <c r="D6740" s="33" t="s">
        <v>354</v>
      </c>
      <c r="E6740" s="34">
        <v>124733</v>
      </c>
      <c r="F6740" s="35">
        <v>26.02</v>
      </c>
      <c r="G6740" s="34" t="s">
        <v>364</v>
      </c>
      <c r="H6740" s="14" t="str">
        <f t="shared" si="420"/>
        <v/>
      </c>
      <c r="I6740" s="11" t="str">
        <f t="shared" si="421"/>
        <v/>
      </c>
      <c r="J6740" s="11" t="str">
        <f t="shared" si="422"/>
        <v/>
      </c>
      <c r="K6740" s="11">
        <f t="shared" si="423"/>
        <v>0</v>
      </c>
    </row>
    <row r="6741" spans="1:11" s="11" customFormat="1">
      <c r="A6741" s="32">
        <v>2018</v>
      </c>
      <c r="B6741" s="32">
        <v>3149</v>
      </c>
      <c r="C6741" s="33" t="s">
        <v>565</v>
      </c>
      <c r="D6741" s="33" t="s">
        <v>566</v>
      </c>
      <c r="E6741" s="34">
        <v>2523</v>
      </c>
      <c r="F6741" s="35">
        <v>5.8</v>
      </c>
      <c r="G6741" s="34" t="s">
        <v>364</v>
      </c>
      <c r="H6741" s="14" t="str">
        <f t="shared" si="420"/>
        <v/>
      </c>
      <c r="I6741" s="11" t="str">
        <f t="shared" si="421"/>
        <v/>
      </c>
      <c r="J6741" s="11" t="str">
        <f t="shared" si="422"/>
        <v/>
      </c>
      <c r="K6741" s="11">
        <f t="shared" si="423"/>
        <v>0</v>
      </c>
    </row>
    <row r="6742" spans="1:11" s="11" customFormat="1">
      <c r="A6742" s="32">
        <v>2018</v>
      </c>
      <c r="B6742" s="32">
        <v>3161</v>
      </c>
      <c r="C6742" s="33" t="s">
        <v>565</v>
      </c>
      <c r="D6742" s="33" t="s">
        <v>566</v>
      </c>
      <c r="E6742" s="34">
        <v>5818</v>
      </c>
      <c r="F6742" s="35">
        <v>5.8</v>
      </c>
      <c r="G6742" s="34" t="s">
        <v>364</v>
      </c>
      <c r="H6742" s="14" t="str">
        <f t="shared" si="420"/>
        <v/>
      </c>
      <c r="I6742" s="11" t="str">
        <f t="shared" si="421"/>
        <v/>
      </c>
      <c r="J6742" s="11" t="str">
        <f t="shared" si="422"/>
        <v/>
      </c>
      <c r="K6742" s="11">
        <f t="shared" si="423"/>
        <v>0</v>
      </c>
    </row>
    <row r="6743" spans="1:11" s="11" customFormat="1">
      <c r="A6743" s="32">
        <v>2018</v>
      </c>
      <c r="B6743" s="32">
        <v>3236</v>
      </c>
      <c r="C6743" s="33" t="s">
        <v>563</v>
      </c>
      <c r="D6743" s="33" t="s">
        <v>564</v>
      </c>
      <c r="E6743" s="34">
        <v>810259</v>
      </c>
      <c r="F6743" s="35">
        <v>1.0269999999999999</v>
      </c>
      <c r="G6743" s="34" t="s">
        <v>364</v>
      </c>
      <c r="H6743" s="14" t="str">
        <f t="shared" si="420"/>
        <v/>
      </c>
      <c r="I6743" s="11" t="str">
        <f t="shared" si="421"/>
        <v/>
      </c>
      <c r="J6743" s="11" t="str">
        <f t="shared" si="422"/>
        <v/>
      </c>
      <c r="K6743" s="11">
        <f t="shared" si="423"/>
        <v>0</v>
      </c>
    </row>
    <row r="6744" spans="1:11" s="11" customFormat="1">
      <c r="A6744" s="32">
        <v>2018</v>
      </c>
      <c r="B6744" s="32">
        <v>3250</v>
      </c>
      <c r="C6744" s="33" t="s">
        <v>565</v>
      </c>
      <c r="D6744" s="33" t="s">
        <v>566</v>
      </c>
      <c r="E6744" s="34">
        <v>5</v>
      </c>
      <c r="F6744" s="35">
        <v>5.8</v>
      </c>
      <c r="G6744" s="34">
        <v>1394</v>
      </c>
      <c r="H6744" s="14">
        <f t="shared" si="420"/>
        <v>404.25999999999993</v>
      </c>
      <c r="I6744" s="11">
        <f t="shared" si="421"/>
        <v>5</v>
      </c>
      <c r="J6744" s="11">
        <f t="shared" si="422"/>
        <v>29</v>
      </c>
      <c r="K6744" s="11">
        <f t="shared" si="423"/>
        <v>0</v>
      </c>
    </row>
    <row r="6745" spans="1:11" s="11" customFormat="1">
      <c r="A6745" s="32">
        <v>2018</v>
      </c>
      <c r="B6745" s="32">
        <v>3250</v>
      </c>
      <c r="C6745" s="33" t="s">
        <v>565</v>
      </c>
      <c r="D6745" s="33" t="s">
        <v>566</v>
      </c>
      <c r="E6745" s="34">
        <v>459</v>
      </c>
      <c r="F6745" s="35">
        <v>5.8</v>
      </c>
      <c r="G6745" s="34">
        <v>1481.9</v>
      </c>
      <c r="H6745" s="14">
        <f t="shared" si="420"/>
        <v>39451.141799999998</v>
      </c>
      <c r="I6745" s="11">
        <f t="shared" si="421"/>
        <v>459</v>
      </c>
      <c r="J6745" s="11">
        <f t="shared" si="422"/>
        <v>2662.2</v>
      </c>
      <c r="K6745" s="11">
        <f t="shared" si="423"/>
        <v>0</v>
      </c>
    </row>
    <row r="6746" spans="1:11" s="11" customFormat="1">
      <c r="A6746" s="32">
        <v>2018</v>
      </c>
      <c r="B6746" s="32">
        <v>3250</v>
      </c>
      <c r="C6746" s="33" t="s">
        <v>565</v>
      </c>
      <c r="D6746" s="33" t="s">
        <v>566</v>
      </c>
      <c r="E6746" s="34">
        <v>5</v>
      </c>
      <c r="F6746" s="35">
        <v>5.8</v>
      </c>
      <c r="G6746" s="34">
        <v>1390.5</v>
      </c>
      <c r="H6746" s="14">
        <f t="shared" si="420"/>
        <v>403.245</v>
      </c>
      <c r="I6746" s="11">
        <f t="shared" si="421"/>
        <v>5</v>
      </c>
      <c r="J6746" s="11">
        <f t="shared" si="422"/>
        <v>29</v>
      </c>
      <c r="K6746" s="11">
        <f t="shared" si="423"/>
        <v>0</v>
      </c>
    </row>
    <row r="6747" spans="1:11" s="11" customFormat="1">
      <c r="A6747" s="32">
        <v>2018</v>
      </c>
      <c r="B6747" s="32">
        <v>3250</v>
      </c>
      <c r="C6747" s="33" t="s">
        <v>565</v>
      </c>
      <c r="D6747" s="33" t="s">
        <v>566</v>
      </c>
      <c r="E6747" s="34">
        <v>68</v>
      </c>
      <c r="F6747" s="35">
        <v>5.8</v>
      </c>
      <c r="G6747" s="34">
        <v>1327.5</v>
      </c>
      <c r="H6747" s="14">
        <f t="shared" si="420"/>
        <v>5235.66</v>
      </c>
      <c r="I6747" s="11">
        <f t="shared" si="421"/>
        <v>68</v>
      </c>
      <c r="J6747" s="11">
        <f t="shared" si="422"/>
        <v>394.4</v>
      </c>
      <c r="K6747" s="11">
        <f t="shared" si="423"/>
        <v>0</v>
      </c>
    </row>
    <row r="6748" spans="1:11" s="11" customFormat="1">
      <c r="A6748" s="32">
        <v>2018</v>
      </c>
      <c r="B6748" s="32">
        <v>3250</v>
      </c>
      <c r="C6748" s="33" t="s">
        <v>565</v>
      </c>
      <c r="D6748" s="33" t="s">
        <v>566</v>
      </c>
      <c r="E6748" s="34">
        <v>229</v>
      </c>
      <c r="F6748" s="35">
        <v>5.8</v>
      </c>
      <c r="G6748" s="34">
        <v>1364.6</v>
      </c>
      <c r="H6748" s="14">
        <f t="shared" si="420"/>
        <v>18124.617200000001</v>
      </c>
      <c r="I6748" s="11">
        <f t="shared" si="421"/>
        <v>229</v>
      </c>
      <c r="J6748" s="11">
        <f t="shared" si="422"/>
        <v>1328.2</v>
      </c>
      <c r="K6748" s="11">
        <f t="shared" si="423"/>
        <v>0</v>
      </c>
    </row>
    <row r="6749" spans="1:11" s="11" customFormat="1">
      <c r="A6749" s="32">
        <v>2018</v>
      </c>
      <c r="B6749" s="32">
        <v>3250</v>
      </c>
      <c r="C6749" s="33" t="s">
        <v>565</v>
      </c>
      <c r="D6749" s="33" t="s">
        <v>566</v>
      </c>
      <c r="E6749" s="34">
        <v>2321</v>
      </c>
      <c r="F6749" s="35">
        <v>5.8</v>
      </c>
      <c r="G6749" s="34">
        <v>1444.7</v>
      </c>
      <c r="H6749" s="14">
        <f t="shared" si="420"/>
        <v>194482.62460000001</v>
      </c>
      <c r="I6749" s="11">
        <f t="shared" si="421"/>
        <v>2321</v>
      </c>
      <c r="J6749" s="11">
        <f t="shared" si="422"/>
        <v>13461.8</v>
      </c>
      <c r="K6749" s="11">
        <f t="shared" si="423"/>
        <v>0</v>
      </c>
    </row>
    <row r="6750" spans="1:11" s="11" customFormat="1">
      <c r="A6750" s="32">
        <v>2018</v>
      </c>
      <c r="B6750" s="32">
        <v>3250</v>
      </c>
      <c r="C6750" s="33" t="s">
        <v>565</v>
      </c>
      <c r="D6750" s="33" t="s">
        <v>566</v>
      </c>
      <c r="E6750" s="34">
        <v>3075</v>
      </c>
      <c r="F6750" s="35">
        <v>5.8</v>
      </c>
      <c r="G6750" s="34">
        <v>1515.3</v>
      </c>
      <c r="H6750" s="14">
        <f t="shared" si="420"/>
        <v>270253.75499999995</v>
      </c>
      <c r="I6750" s="11">
        <f t="shared" si="421"/>
        <v>3075</v>
      </c>
      <c r="J6750" s="11">
        <f t="shared" si="422"/>
        <v>17835</v>
      </c>
      <c r="K6750" s="11">
        <f t="shared" si="423"/>
        <v>0</v>
      </c>
    </row>
    <row r="6751" spans="1:11" s="11" customFormat="1">
      <c r="A6751" s="32">
        <v>2018</v>
      </c>
      <c r="B6751" s="32">
        <v>3250</v>
      </c>
      <c r="C6751" s="33" t="s">
        <v>563</v>
      </c>
      <c r="D6751" s="33" t="s">
        <v>564</v>
      </c>
      <c r="E6751" s="34">
        <v>272</v>
      </c>
      <c r="F6751" s="35">
        <v>1.024</v>
      </c>
      <c r="G6751" s="34">
        <v>387.3</v>
      </c>
      <c r="H6751" s="14">
        <f t="shared" si="420"/>
        <v>1078.7389439999999</v>
      </c>
      <c r="I6751" s="11">
        <f t="shared" si="421"/>
        <v>272</v>
      </c>
      <c r="J6751" s="11">
        <f t="shared" si="422"/>
        <v>278.52800000000002</v>
      </c>
      <c r="K6751" s="11">
        <f t="shared" si="423"/>
        <v>0</v>
      </c>
    </row>
    <row r="6752" spans="1:11" s="11" customFormat="1">
      <c r="A6752" s="32">
        <v>2018</v>
      </c>
      <c r="B6752" s="32">
        <v>3250</v>
      </c>
      <c r="C6752" s="33" t="s">
        <v>563</v>
      </c>
      <c r="D6752" s="33" t="s">
        <v>564</v>
      </c>
      <c r="E6752" s="34">
        <v>51812</v>
      </c>
      <c r="F6752" s="35">
        <v>1.024</v>
      </c>
      <c r="G6752" s="34">
        <v>303</v>
      </c>
      <c r="H6752" s="14">
        <f t="shared" si="420"/>
        <v>160758.12863999998</v>
      </c>
      <c r="I6752" s="11">
        <f t="shared" si="421"/>
        <v>51812</v>
      </c>
      <c r="J6752" s="11">
        <f t="shared" si="422"/>
        <v>53055.487999999998</v>
      </c>
      <c r="K6752" s="11">
        <f t="shared" si="423"/>
        <v>0</v>
      </c>
    </row>
    <row r="6753" spans="1:11" s="11" customFormat="1">
      <c r="A6753" s="32">
        <v>2018</v>
      </c>
      <c r="B6753" s="32">
        <v>3250</v>
      </c>
      <c r="C6753" s="33" t="s">
        <v>563</v>
      </c>
      <c r="D6753" s="33" t="s">
        <v>564</v>
      </c>
      <c r="E6753" s="34">
        <v>521</v>
      </c>
      <c r="F6753" s="35">
        <v>1.024</v>
      </c>
      <c r="G6753" s="34">
        <v>251.2</v>
      </c>
      <c r="H6753" s="14">
        <f t="shared" si="420"/>
        <v>1340.1620479999999</v>
      </c>
      <c r="I6753" s="11">
        <f t="shared" si="421"/>
        <v>521</v>
      </c>
      <c r="J6753" s="11">
        <f t="shared" si="422"/>
        <v>533.50400000000002</v>
      </c>
      <c r="K6753" s="11">
        <f t="shared" si="423"/>
        <v>0</v>
      </c>
    </row>
    <row r="6754" spans="1:11" s="11" customFormat="1">
      <c r="A6754" s="32">
        <v>2018</v>
      </c>
      <c r="B6754" s="32">
        <v>3250</v>
      </c>
      <c r="C6754" s="33" t="s">
        <v>563</v>
      </c>
      <c r="D6754" s="33" t="s">
        <v>564</v>
      </c>
      <c r="E6754" s="34">
        <v>1144</v>
      </c>
      <c r="F6754" s="35">
        <v>1.024</v>
      </c>
      <c r="G6754" s="34">
        <v>268.3</v>
      </c>
      <c r="H6754" s="14">
        <f t="shared" si="420"/>
        <v>3143.0164480000008</v>
      </c>
      <c r="I6754" s="11">
        <f t="shared" si="421"/>
        <v>1144</v>
      </c>
      <c r="J6754" s="11">
        <f t="shared" si="422"/>
        <v>1171.4560000000001</v>
      </c>
      <c r="K6754" s="11">
        <f t="shared" si="423"/>
        <v>0</v>
      </c>
    </row>
    <row r="6755" spans="1:11" s="11" customFormat="1">
      <c r="A6755" s="32">
        <v>2018</v>
      </c>
      <c r="B6755" s="32">
        <v>3250</v>
      </c>
      <c r="C6755" s="33" t="s">
        <v>563</v>
      </c>
      <c r="D6755" s="33" t="s">
        <v>564</v>
      </c>
      <c r="E6755" s="34">
        <v>1196</v>
      </c>
      <c r="F6755" s="35">
        <v>1.024</v>
      </c>
      <c r="G6755" s="34">
        <v>309.7</v>
      </c>
      <c r="H6755" s="14">
        <f t="shared" si="420"/>
        <v>3792.9082880000001</v>
      </c>
      <c r="I6755" s="11">
        <f t="shared" si="421"/>
        <v>1196</v>
      </c>
      <c r="J6755" s="11">
        <f t="shared" si="422"/>
        <v>1224.704</v>
      </c>
      <c r="K6755" s="11">
        <f t="shared" si="423"/>
        <v>0</v>
      </c>
    </row>
    <row r="6756" spans="1:11" s="11" customFormat="1">
      <c r="A6756" s="32">
        <v>2018</v>
      </c>
      <c r="B6756" s="32">
        <v>3250</v>
      </c>
      <c r="C6756" s="33" t="s">
        <v>563</v>
      </c>
      <c r="D6756" s="33" t="s">
        <v>564</v>
      </c>
      <c r="E6756" s="34">
        <v>14412</v>
      </c>
      <c r="F6756" s="35">
        <v>1.024</v>
      </c>
      <c r="G6756" s="34">
        <v>306.2</v>
      </c>
      <c r="H6756" s="14">
        <f t="shared" si="420"/>
        <v>45188.653056000003</v>
      </c>
      <c r="I6756" s="11">
        <f t="shared" si="421"/>
        <v>14412</v>
      </c>
      <c r="J6756" s="11">
        <f t="shared" si="422"/>
        <v>14757.888000000001</v>
      </c>
      <c r="K6756" s="11">
        <f t="shared" si="423"/>
        <v>0</v>
      </c>
    </row>
    <row r="6757" spans="1:11" s="11" customFormat="1">
      <c r="A6757" s="32">
        <v>2018</v>
      </c>
      <c r="B6757" s="32">
        <v>3250</v>
      </c>
      <c r="C6757" s="33" t="s">
        <v>563</v>
      </c>
      <c r="D6757" s="33" t="s">
        <v>564</v>
      </c>
      <c r="E6757" s="34">
        <v>20236</v>
      </c>
      <c r="F6757" s="35">
        <v>1.024</v>
      </c>
      <c r="G6757" s="34">
        <v>296.89999999999998</v>
      </c>
      <c r="H6757" s="14">
        <f t="shared" si="420"/>
        <v>61522.620415999998</v>
      </c>
      <c r="I6757" s="11">
        <f t="shared" si="421"/>
        <v>20236</v>
      </c>
      <c r="J6757" s="11">
        <f t="shared" si="422"/>
        <v>20721.664000000001</v>
      </c>
      <c r="K6757" s="11">
        <f t="shared" si="423"/>
        <v>0</v>
      </c>
    </row>
    <row r="6758" spans="1:11" s="11" customFormat="1">
      <c r="A6758" s="32">
        <v>2018</v>
      </c>
      <c r="B6758" s="32">
        <v>3250</v>
      </c>
      <c r="C6758" s="33" t="s">
        <v>563</v>
      </c>
      <c r="D6758" s="33" t="s">
        <v>564</v>
      </c>
      <c r="E6758" s="34">
        <v>29415</v>
      </c>
      <c r="F6758" s="35">
        <v>1.024</v>
      </c>
      <c r="G6758" s="34">
        <v>3762.6</v>
      </c>
      <c r="H6758" s="14">
        <f t="shared" si="420"/>
        <v>1133331.2409600001</v>
      </c>
      <c r="I6758" s="11">
        <f t="shared" si="421"/>
        <v>29415</v>
      </c>
      <c r="J6758" s="11">
        <f t="shared" si="422"/>
        <v>30120.959999999999</v>
      </c>
      <c r="K6758" s="11">
        <f t="shared" si="423"/>
        <v>0</v>
      </c>
    </row>
    <row r="6759" spans="1:11" s="11" customFormat="1">
      <c r="A6759" s="32">
        <v>2018</v>
      </c>
      <c r="B6759" s="32">
        <v>3264</v>
      </c>
      <c r="C6759" s="33" t="s">
        <v>563</v>
      </c>
      <c r="D6759" s="33" t="s">
        <v>564</v>
      </c>
      <c r="E6759" s="34">
        <v>118538</v>
      </c>
      <c r="F6759" s="35">
        <v>1.028</v>
      </c>
      <c r="G6759" s="34">
        <v>372</v>
      </c>
      <c r="H6759" s="14">
        <f t="shared" si="420"/>
        <v>453308.27808000008</v>
      </c>
      <c r="I6759" s="11">
        <f t="shared" si="421"/>
        <v>118538</v>
      </c>
      <c r="J6759" s="11">
        <f t="shared" si="422"/>
        <v>121857.064</v>
      </c>
      <c r="K6759" s="11">
        <f t="shared" si="423"/>
        <v>0</v>
      </c>
    </row>
    <row r="6760" spans="1:11" s="11" customFormat="1">
      <c r="A6760" s="32">
        <v>2018</v>
      </c>
      <c r="B6760" s="32">
        <v>3287</v>
      </c>
      <c r="C6760" s="33" t="s">
        <v>565</v>
      </c>
      <c r="D6760" s="33" t="s">
        <v>566</v>
      </c>
      <c r="E6760" s="34">
        <v>179</v>
      </c>
      <c r="F6760" s="35">
        <v>5.77</v>
      </c>
      <c r="G6760" s="34">
        <v>1429.9</v>
      </c>
      <c r="H6760" s="14">
        <f t="shared" si="420"/>
        <v>14768.436169999999</v>
      </c>
      <c r="I6760" s="11">
        <f t="shared" si="421"/>
        <v>179</v>
      </c>
      <c r="J6760" s="11">
        <f t="shared" si="422"/>
        <v>1032.83</v>
      </c>
      <c r="K6760" s="11">
        <f t="shared" si="423"/>
        <v>0</v>
      </c>
    </row>
    <row r="6761" spans="1:11" s="11" customFormat="1">
      <c r="A6761" s="32">
        <v>2018</v>
      </c>
      <c r="B6761" s="32">
        <v>3287</v>
      </c>
      <c r="C6761" s="33" t="s">
        <v>563</v>
      </c>
      <c r="D6761" s="33" t="s">
        <v>564</v>
      </c>
      <c r="E6761" s="34">
        <v>9931</v>
      </c>
      <c r="F6761" s="35">
        <v>1.0269999999999999</v>
      </c>
      <c r="G6761" s="34">
        <v>441.9</v>
      </c>
      <c r="H6761" s="14">
        <f t="shared" si="420"/>
        <v>45069.986402999995</v>
      </c>
      <c r="I6761" s="11">
        <f t="shared" si="421"/>
        <v>9931</v>
      </c>
      <c r="J6761" s="11">
        <f t="shared" si="422"/>
        <v>10199.136999999999</v>
      </c>
      <c r="K6761" s="11">
        <f t="shared" si="423"/>
        <v>0</v>
      </c>
    </row>
    <row r="6762" spans="1:11" s="11" customFormat="1">
      <c r="A6762" s="32">
        <v>2018</v>
      </c>
      <c r="B6762" s="32">
        <v>3287</v>
      </c>
      <c r="C6762" s="33" t="s">
        <v>563</v>
      </c>
      <c r="D6762" s="33" t="s">
        <v>564</v>
      </c>
      <c r="E6762" s="34">
        <v>4870</v>
      </c>
      <c r="F6762" s="35">
        <v>1.0269999999999999</v>
      </c>
      <c r="G6762" s="34">
        <v>445.2</v>
      </c>
      <c r="H6762" s="14">
        <f t="shared" si="420"/>
        <v>22266.633479999997</v>
      </c>
      <c r="I6762" s="11">
        <f t="shared" si="421"/>
        <v>4870</v>
      </c>
      <c r="J6762" s="11">
        <f t="shared" si="422"/>
        <v>5001.49</v>
      </c>
      <c r="K6762" s="11">
        <f t="shared" si="423"/>
        <v>0</v>
      </c>
    </row>
    <row r="6763" spans="1:11" s="11" customFormat="1">
      <c r="A6763" s="32">
        <v>2018</v>
      </c>
      <c r="B6763" s="32">
        <v>3287</v>
      </c>
      <c r="C6763" s="33" t="s">
        <v>563</v>
      </c>
      <c r="D6763" s="33" t="s">
        <v>564</v>
      </c>
      <c r="E6763" s="34">
        <v>9961</v>
      </c>
      <c r="F6763" s="35">
        <v>1.0269999999999999</v>
      </c>
      <c r="G6763" s="34">
        <v>442.8</v>
      </c>
      <c r="H6763" s="14">
        <f t="shared" si="420"/>
        <v>45298.205315999992</v>
      </c>
      <c r="I6763" s="11">
        <f t="shared" si="421"/>
        <v>9961</v>
      </c>
      <c r="J6763" s="11">
        <f t="shared" si="422"/>
        <v>10229.946999999998</v>
      </c>
      <c r="K6763" s="11">
        <f t="shared" si="423"/>
        <v>0</v>
      </c>
    </row>
    <row r="6764" spans="1:11" s="11" customFormat="1">
      <c r="A6764" s="32">
        <v>2018</v>
      </c>
      <c r="B6764" s="32">
        <v>3287</v>
      </c>
      <c r="C6764" s="33" t="s">
        <v>563</v>
      </c>
      <c r="D6764" s="33" t="s">
        <v>564</v>
      </c>
      <c r="E6764" s="34">
        <v>296325</v>
      </c>
      <c r="F6764" s="35">
        <v>1.0269999999999999</v>
      </c>
      <c r="G6764" s="34">
        <v>368.2</v>
      </c>
      <c r="H6764" s="14">
        <f t="shared" si="420"/>
        <v>1120527.50355</v>
      </c>
      <c r="I6764" s="11">
        <f t="shared" si="421"/>
        <v>296325</v>
      </c>
      <c r="J6764" s="11">
        <f t="shared" si="422"/>
        <v>304325.77499999997</v>
      </c>
      <c r="K6764" s="11">
        <f t="shared" si="423"/>
        <v>0</v>
      </c>
    </row>
    <row r="6765" spans="1:11" s="11" customFormat="1">
      <c r="A6765" s="32">
        <v>2018</v>
      </c>
      <c r="B6765" s="32">
        <v>3287</v>
      </c>
      <c r="C6765" s="33" t="s">
        <v>563</v>
      </c>
      <c r="D6765" s="33" t="s">
        <v>564</v>
      </c>
      <c r="E6765" s="34">
        <v>93962</v>
      </c>
      <c r="F6765" s="35">
        <v>1.0269999999999999</v>
      </c>
      <c r="G6765" s="34">
        <v>369.1</v>
      </c>
      <c r="H6765" s="14">
        <f t="shared" si="420"/>
        <v>356177.71303400001</v>
      </c>
      <c r="I6765" s="11">
        <f t="shared" si="421"/>
        <v>93962</v>
      </c>
      <c r="J6765" s="11">
        <f t="shared" si="422"/>
        <v>96498.973999999987</v>
      </c>
      <c r="K6765" s="11">
        <f t="shared" si="423"/>
        <v>0</v>
      </c>
    </row>
    <row r="6766" spans="1:11" s="11" customFormat="1">
      <c r="A6766" s="32">
        <v>2018</v>
      </c>
      <c r="B6766" s="32">
        <v>3287</v>
      </c>
      <c r="C6766" s="33" t="s">
        <v>563</v>
      </c>
      <c r="D6766" s="33" t="s">
        <v>564</v>
      </c>
      <c r="E6766" s="34">
        <v>72088</v>
      </c>
      <c r="F6766" s="35">
        <v>1.0269999999999999</v>
      </c>
      <c r="G6766" s="34">
        <v>436.3</v>
      </c>
      <c r="H6766" s="14">
        <f t="shared" si="420"/>
        <v>323011.98248800001</v>
      </c>
      <c r="I6766" s="11">
        <f t="shared" si="421"/>
        <v>72088</v>
      </c>
      <c r="J6766" s="11">
        <f t="shared" si="422"/>
        <v>74034.375999999989</v>
      </c>
      <c r="K6766" s="11">
        <f t="shared" si="423"/>
        <v>0</v>
      </c>
    </row>
    <row r="6767" spans="1:11" s="11" customFormat="1">
      <c r="A6767" s="32">
        <v>2018</v>
      </c>
      <c r="B6767" s="32">
        <v>3297</v>
      </c>
      <c r="C6767" s="33" t="s">
        <v>565</v>
      </c>
      <c r="D6767" s="33" t="s">
        <v>566</v>
      </c>
      <c r="E6767" s="34">
        <v>119</v>
      </c>
      <c r="F6767" s="35">
        <v>5.77</v>
      </c>
      <c r="G6767" s="34">
        <v>1454.4</v>
      </c>
      <c r="H6767" s="14">
        <f t="shared" si="420"/>
        <v>9986.3467199999996</v>
      </c>
      <c r="I6767" s="11">
        <f t="shared" si="421"/>
        <v>119</v>
      </c>
      <c r="J6767" s="11">
        <f t="shared" si="422"/>
        <v>686.63</v>
      </c>
      <c r="K6767" s="11">
        <f t="shared" si="423"/>
        <v>0</v>
      </c>
    </row>
    <row r="6768" spans="1:11" s="11" customFormat="1">
      <c r="A6768" s="32">
        <v>2018</v>
      </c>
      <c r="B6768" s="32">
        <v>3297</v>
      </c>
      <c r="C6768" s="33" t="s">
        <v>353</v>
      </c>
      <c r="D6768" s="33" t="s">
        <v>354</v>
      </c>
      <c r="E6768" s="34">
        <v>22862</v>
      </c>
      <c r="F6768" s="35">
        <v>25.39</v>
      </c>
      <c r="G6768" s="34">
        <v>353.5</v>
      </c>
      <c r="H6768" s="14">
        <f t="shared" si="420"/>
        <v>2051947.9463000002</v>
      </c>
      <c r="I6768" s="11">
        <f t="shared" si="421"/>
        <v>22862</v>
      </c>
      <c r="J6768" s="11">
        <f t="shared" si="422"/>
        <v>580466.18000000005</v>
      </c>
      <c r="K6768" s="11">
        <f t="shared" si="423"/>
        <v>0</v>
      </c>
    </row>
    <row r="6769" spans="1:11" s="11" customFormat="1">
      <c r="A6769" s="32">
        <v>2018</v>
      </c>
      <c r="B6769" s="32">
        <v>3297</v>
      </c>
      <c r="C6769" s="33" t="s">
        <v>353</v>
      </c>
      <c r="D6769" s="33" t="s">
        <v>354</v>
      </c>
      <c r="E6769" s="34">
        <v>10873</v>
      </c>
      <c r="F6769" s="35">
        <v>25.15</v>
      </c>
      <c r="G6769" s="34">
        <v>368.7</v>
      </c>
      <c r="H6769" s="14">
        <f t="shared" si="420"/>
        <v>1008232.08765</v>
      </c>
      <c r="I6769" s="11">
        <f t="shared" si="421"/>
        <v>10873</v>
      </c>
      <c r="J6769" s="11">
        <f t="shared" si="422"/>
        <v>273455.95</v>
      </c>
      <c r="K6769" s="11">
        <f t="shared" si="423"/>
        <v>0</v>
      </c>
    </row>
    <row r="6770" spans="1:11" s="11" customFormat="1">
      <c r="A6770" s="32">
        <v>2018</v>
      </c>
      <c r="B6770" s="32">
        <v>3297</v>
      </c>
      <c r="C6770" s="33" t="s">
        <v>353</v>
      </c>
      <c r="D6770" s="33" t="s">
        <v>354</v>
      </c>
      <c r="E6770" s="34">
        <v>12400</v>
      </c>
      <c r="F6770" s="35">
        <v>24.94</v>
      </c>
      <c r="G6770" s="34">
        <v>329.8</v>
      </c>
      <c r="H6770" s="14">
        <f t="shared" si="420"/>
        <v>1019926.2880000001</v>
      </c>
      <c r="I6770" s="11">
        <f t="shared" si="421"/>
        <v>12400</v>
      </c>
      <c r="J6770" s="11">
        <f t="shared" si="422"/>
        <v>309256</v>
      </c>
      <c r="K6770" s="11">
        <f t="shared" si="423"/>
        <v>0</v>
      </c>
    </row>
    <row r="6771" spans="1:11" s="11" customFormat="1">
      <c r="A6771" s="32">
        <v>2018</v>
      </c>
      <c r="B6771" s="32">
        <v>3297</v>
      </c>
      <c r="C6771" s="33" t="s">
        <v>353</v>
      </c>
      <c r="D6771" s="33" t="s">
        <v>354</v>
      </c>
      <c r="E6771" s="34">
        <v>12715</v>
      </c>
      <c r="F6771" s="35">
        <v>26.41</v>
      </c>
      <c r="G6771" s="34">
        <v>352.6</v>
      </c>
      <c r="H6771" s="14">
        <f t="shared" si="420"/>
        <v>1184041.9069000001</v>
      </c>
      <c r="I6771" s="11">
        <f t="shared" si="421"/>
        <v>12715</v>
      </c>
      <c r="J6771" s="11">
        <f t="shared" si="422"/>
        <v>335803.15</v>
      </c>
      <c r="K6771" s="11">
        <f t="shared" si="423"/>
        <v>0</v>
      </c>
    </row>
    <row r="6772" spans="1:11" s="11" customFormat="1">
      <c r="A6772" s="32">
        <v>2018</v>
      </c>
      <c r="B6772" s="32">
        <v>3297</v>
      </c>
      <c r="C6772" s="33" t="s">
        <v>353</v>
      </c>
      <c r="D6772" s="33" t="s">
        <v>354</v>
      </c>
      <c r="E6772" s="34">
        <v>25397</v>
      </c>
      <c r="F6772" s="35">
        <v>25.34</v>
      </c>
      <c r="G6772" s="34">
        <v>293</v>
      </c>
      <c r="H6772" s="14">
        <f t="shared" si="420"/>
        <v>1885630.7413999999</v>
      </c>
      <c r="I6772" s="11">
        <f t="shared" si="421"/>
        <v>25397</v>
      </c>
      <c r="J6772" s="11">
        <f t="shared" si="422"/>
        <v>643559.98</v>
      </c>
      <c r="K6772" s="11">
        <f t="shared" si="423"/>
        <v>0</v>
      </c>
    </row>
    <row r="6773" spans="1:11" s="11" customFormat="1">
      <c r="A6773" s="32">
        <v>2018</v>
      </c>
      <c r="B6773" s="32">
        <v>3297</v>
      </c>
      <c r="C6773" s="33" t="s">
        <v>353</v>
      </c>
      <c r="D6773" s="33" t="s">
        <v>354</v>
      </c>
      <c r="E6773" s="34">
        <v>12618</v>
      </c>
      <c r="F6773" s="35">
        <v>25.62</v>
      </c>
      <c r="G6773" s="34">
        <v>309.7</v>
      </c>
      <c r="H6773" s="14">
        <f t="shared" si="420"/>
        <v>1001176.97652</v>
      </c>
      <c r="I6773" s="11">
        <f t="shared" si="421"/>
        <v>12618</v>
      </c>
      <c r="J6773" s="11">
        <f t="shared" si="422"/>
        <v>323273.16000000003</v>
      </c>
      <c r="K6773" s="11">
        <f t="shared" si="423"/>
        <v>0</v>
      </c>
    </row>
    <row r="6774" spans="1:11" s="11" customFormat="1">
      <c r="A6774" s="32">
        <v>2018</v>
      </c>
      <c r="B6774" s="32">
        <v>3297</v>
      </c>
      <c r="C6774" s="33" t="s">
        <v>353</v>
      </c>
      <c r="D6774" s="33" t="s">
        <v>354</v>
      </c>
      <c r="E6774" s="34">
        <v>12791</v>
      </c>
      <c r="F6774" s="35">
        <v>25.23</v>
      </c>
      <c r="G6774" s="34">
        <v>318.89999999999998</v>
      </c>
      <c r="H6774" s="14">
        <f t="shared" si="420"/>
        <v>1029144.2897699999</v>
      </c>
      <c r="I6774" s="11">
        <f t="shared" si="421"/>
        <v>12791</v>
      </c>
      <c r="J6774" s="11">
        <f t="shared" si="422"/>
        <v>322716.93</v>
      </c>
      <c r="K6774" s="11">
        <f t="shared" si="423"/>
        <v>0</v>
      </c>
    </row>
    <row r="6775" spans="1:11" s="11" customFormat="1">
      <c r="A6775" s="32">
        <v>2018</v>
      </c>
      <c r="B6775" s="32">
        <v>3297</v>
      </c>
      <c r="C6775" s="33" t="s">
        <v>353</v>
      </c>
      <c r="D6775" s="33" t="s">
        <v>354</v>
      </c>
      <c r="E6775" s="34">
        <v>24643</v>
      </c>
      <c r="F6775" s="35">
        <v>25.4</v>
      </c>
      <c r="G6775" s="34">
        <v>313.5</v>
      </c>
      <c r="H6775" s="14">
        <f t="shared" si="420"/>
        <v>1962297.4469999997</v>
      </c>
      <c r="I6775" s="11">
        <f t="shared" si="421"/>
        <v>24643</v>
      </c>
      <c r="J6775" s="11">
        <f t="shared" si="422"/>
        <v>625932.19999999995</v>
      </c>
      <c r="K6775" s="11">
        <f t="shared" si="423"/>
        <v>0</v>
      </c>
    </row>
    <row r="6776" spans="1:11" s="11" customFormat="1">
      <c r="A6776" s="32">
        <v>2018</v>
      </c>
      <c r="B6776" s="32">
        <v>3297</v>
      </c>
      <c r="C6776" s="33" t="s">
        <v>353</v>
      </c>
      <c r="D6776" s="33" t="s">
        <v>354</v>
      </c>
      <c r="E6776" s="34">
        <v>11890</v>
      </c>
      <c r="F6776" s="35">
        <v>26.22</v>
      </c>
      <c r="G6776" s="34">
        <v>305.10000000000002</v>
      </c>
      <c r="H6776" s="14">
        <f t="shared" si="420"/>
        <v>951166.94579999999</v>
      </c>
      <c r="I6776" s="11">
        <f t="shared" si="421"/>
        <v>11890</v>
      </c>
      <c r="J6776" s="11">
        <f t="shared" si="422"/>
        <v>311755.8</v>
      </c>
      <c r="K6776" s="11">
        <f t="shared" si="423"/>
        <v>0</v>
      </c>
    </row>
    <row r="6777" spans="1:11" s="11" customFormat="1">
      <c r="A6777" s="32">
        <v>2018</v>
      </c>
      <c r="B6777" s="32">
        <v>3297</v>
      </c>
      <c r="C6777" s="33" t="s">
        <v>353</v>
      </c>
      <c r="D6777" s="33" t="s">
        <v>354</v>
      </c>
      <c r="E6777" s="34">
        <v>483</v>
      </c>
      <c r="F6777" s="35">
        <v>25.91</v>
      </c>
      <c r="G6777" s="34">
        <v>314.10000000000002</v>
      </c>
      <c r="H6777" s="14">
        <f t="shared" si="420"/>
        <v>39308.138729999999</v>
      </c>
      <c r="I6777" s="11">
        <f t="shared" si="421"/>
        <v>483</v>
      </c>
      <c r="J6777" s="11">
        <f t="shared" si="422"/>
        <v>12514.53</v>
      </c>
      <c r="K6777" s="11">
        <f t="shared" si="423"/>
        <v>0</v>
      </c>
    </row>
    <row r="6778" spans="1:11" s="11" customFormat="1">
      <c r="A6778" s="32">
        <v>2018</v>
      </c>
      <c r="B6778" s="32">
        <v>3298</v>
      </c>
      <c r="C6778" s="33" t="s">
        <v>353</v>
      </c>
      <c r="D6778" s="33" t="s">
        <v>354</v>
      </c>
      <c r="E6778" s="34">
        <v>12807</v>
      </c>
      <c r="F6778" s="35">
        <v>24.77</v>
      </c>
      <c r="G6778" s="34">
        <v>326.3</v>
      </c>
      <c r="H6778" s="14">
        <f t="shared" si="420"/>
        <v>1035119.4995699999</v>
      </c>
      <c r="I6778" s="11">
        <f t="shared" si="421"/>
        <v>12807</v>
      </c>
      <c r="J6778" s="11">
        <f t="shared" si="422"/>
        <v>317229.39</v>
      </c>
      <c r="K6778" s="11">
        <f t="shared" si="423"/>
        <v>0</v>
      </c>
    </row>
    <row r="6779" spans="1:11" s="11" customFormat="1">
      <c r="A6779" s="32">
        <v>2018</v>
      </c>
      <c r="B6779" s="32">
        <v>3298</v>
      </c>
      <c r="C6779" s="33" t="s">
        <v>353</v>
      </c>
      <c r="D6779" s="33" t="s">
        <v>354</v>
      </c>
      <c r="E6779" s="34">
        <v>25879</v>
      </c>
      <c r="F6779" s="35">
        <v>26.6</v>
      </c>
      <c r="G6779" s="34">
        <v>325.39999999999998</v>
      </c>
      <c r="H6779" s="14">
        <f t="shared" si="420"/>
        <v>2239993.0756000001</v>
      </c>
      <c r="I6779" s="11">
        <f t="shared" si="421"/>
        <v>25879</v>
      </c>
      <c r="J6779" s="11">
        <f t="shared" si="422"/>
        <v>688381.4</v>
      </c>
      <c r="K6779" s="11">
        <f t="shared" si="423"/>
        <v>0</v>
      </c>
    </row>
    <row r="6780" spans="1:11" s="11" customFormat="1">
      <c r="A6780" s="32">
        <v>2018</v>
      </c>
      <c r="B6780" s="32">
        <v>3298</v>
      </c>
      <c r="C6780" s="33" t="s">
        <v>353</v>
      </c>
      <c r="D6780" s="33" t="s">
        <v>354</v>
      </c>
      <c r="E6780" s="34">
        <v>12854</v>
      </c>
      <c r="F6780" s="35">
        <v>26.14</v>
      </c>
      <c r="G6780" s="34">
        <v>331.2</v>
      </c>
      <c r="H6780" s="14">
        <f t="shared" si="420"/>
        <v>1112843.7907199999</v>
      </c>
      <c r="I6780" s="11">
        <f t="shared" si="421"/>
        <v>12854</v>
      </c>
      <c r="J6780" s="11">
        <f t="shared" si="422"/>
        <v>336003.56</v>
      </c>
      <c r="K6780" s="11">
        <f t="shared" si="423"/>
        <v>0</v>
      </c>
    </row>
    <row r="6781" spans="1:11" s="11" customFormat="1">
      <c r="A6781" s="32">
        <v>2018</v>
      </c>
      <c r="B6781" s="32">
        <v>3298</v>
      </c>
      <c r="C6781" s="33" t="s">
        <v>353</v>
      </c>
      <c r="D6781" s="33" t="s">
        <v>354</v>
      </c>
      <c r="E6781" s="34">
        <v>12830</v>
      </c>
      <c r="F6781" s="35">
        <v>26.34</v>
      </c>
      <c r="G6781" s="34">
        <v>337</v>
      </c>
      <c r="H6781" s="14">
        <f t="shared" si="420"/>
        <v>1138865.2139999999</v>
      </c>
      <c r="I6781" s="11">
        <f t="shared" si="421"/>
        <v>12830</v>
      </c>
      <c r="J6781" s="11">
        <f t="shared" si="422"/>
        <v>337942.2</v>
      </c>
      <c r="K6781" s="11">
        <f t="shared" si="423"/>
        <v>0</v>
      </c>
    </row>
    <row r="6782" spans="1:11" s="11" customFormat="1">
      <c r="A6782" s="32">
        <v>2018</v>
      </c>
      <c r="B6782" s="32">
        <v>3298</v>
      </c>
      <c r="C6782" s="33" t="s">
        <v>563</v>
      </c>
      <c r="D6782" s="33" t="s">
        <v>564</v>
      </c>
      <c r="E6782" s="34">
        <v>1915</v>
      </c>
      <c r="F6782" s="35">
        <v>1.034</v>
      </c>
      <c r="G6782" s="34">
        <v>257.60000000000002</v>
      </c>
      <c r="H6782" s="14">
        <f t="shared" si="420"/>
        <v>5100.7633599999999</v>
      </c>
      <c r="I6782" s="11">
        <f t="shared" si="421"/>
        <v>1915</v>
      </c>
      <c r="J6782" s="11">
        <f t="shared" si="422"/>
        <v>1980.1100000000001</v>
      </c>
      <c r="K6782" s="11">
        <f t="shared" si="423"/>
        <v>0</v>
      </c>
    </row>
    <row r="6783" spans="1:11" s="11" customFormat="1">
      <c r="A6783" s="32">
        <v>2018</v>
      </c>
      <c r="B6783" s="32">
        <v>3298</v>
      </c>
      <c r="C6783" s="33" t="s">
        <v>353</v>
      </c>
      <c r="D6783" s="33" t="s">
        <v>354</v>
      </c>
      <c r="E6783" s="34">
        <v>12600</v>
      </c>
      <c r="F6783" s="35">
        <v>24.88</v>
      </c>
      <c r="G6783" s="34">
        <v>311.60000000000002</v>
      </c>
      <c r="H6783" s="14">
        <f t="shared" si="420"/>
        <v>976828.60799999989</v>
      </c>
      <c r="I6783" s="11">
        <f t="shared" si="421"/>
        <v>12600</v>
      </c>
      <c r="J6783" s="11">
        <f t="shared" si="422"/>
        <v>313488</v>
      </c>
      <c r="K6783" s="11">
        <f t="shared" si="423"/>
        <v>0</v>
      </c>
    </row>
    <row r="6784" spans="1:11" s="11" customFormat="1">
      <c r="A6784" s="32">
        <v>2018</v>
      </c>
      <c r="B6784" s="32">
        <v>3393</v>
      </c>
      <c r="C6784" s="33" t="s">
        <v>563</v>
      </c>
      <c r="D6784" s="33" t="s">
        <v>564</v>
      </c>
      <c r="E6784" s="34">
        <v>3018</v>
      </c>
      <c r="F6784" s="35">
        <v>1</v>
      </c>
      <c r="G6784" s="34">
        <v>280.60000000000002</v>
      </c>
      <c r="H6784" s="14">
        <f t="shared" si="420"/>
        <v>8468.5079999999998</v>
      </c>
      <c r="I6784" s="11">
        <f t="shared" si="421"/>
        <v>3018</v>
      </c>
      <c r="J6784" s="11">
        <f t="shared" si="422"/>
        <v>3018</v>
      </c>
      <c r="K6784" s="11">
        <f t="shared" si="423"/>
        <v>0</v>
      </c>
    </row>
    <row r="6785" spans="1:11" s="11" customFormat="1">
      <c r="A6785" s="32">
        <v>2018</v>
      </c>
      <c r="B6785" s="32">
        <v>3396</v>
      </c>
      <c r="C6785" s="33" t="s">
        <v>565</v>
      </c>
      <c r="D6785" s="33" t="s">
        <v>566</v>
      </c>
      <c r="E6785" s="34">
        <v>172</v>
      </c>
      <c r="F6785" s="35">
        <v>5.7619999999999996</v>
      </c>
      <c r="G6785" s="34">
        <v>1441.6</v>
      </c>
      <c r="H6785" s="14">
        <f t="shared" si="420"/>
        <v>14287.178623999998</v>
      </c>
      <c r="I6785" s="11">
        <f t="shared" si="421"/>
        <v>172</v>
      </c>
      <c r="J6785" s="11">
        <f t="shared" si="422"/>
        <v>991.06399999999996</v>
      </c>
      <c r="K6785" s="11">
        <f t="shared" si="423"/>
        <v>0</v>
      </c>
    </row>
    <row r="6786" spans="1:11" s="11" customFormat="1">
      <c r="A6786" s="32">
        <v>2018</v>
      </c>
      <c r="B6786" s="32">
        <v>3396</v>
      </c>
      <c r="C6786" s="33" t="s">
        <v>353</v>
      </c>
      <c r="D6786" s="33" t="s">
        <v>354</v>
      </c>
      <c r="E6786" s="34">
        <v>46322</v>
      </c>
      <c r="F6786" s="35">
        <v>21.51</v>
      </c>
      <c r="G6786" s="34">
        <v>265.60000000000002</v>
      </c>
      <c r="H6786" s="14">
        <f t="shared" si="420"/>
        <v>2646401.8003200004</v>
      </c>
      <c r="I6786" s="11">
        <f t="shared" si="421"/>
        <v>46322</v>
      </c>
      <c r="J6786" s="11">
        <f t="shared" si="422"/>
        <v>996386.22000000009</v>
      </c>
      <c r="K6786" s="11">
        <f t="shared" si="423"/>
        <v>0</v>
      </c>
    </row>
    <row r="6787" spans="1:11" s="11" customFormat="1">
      <c r="A6787" s="32">
        <v>2018</v>
      </c>
      <c r="B6787" s="32">
        <v>3399</v>
      </c>
      <c r="C6787" s="33" t="s">
        <v>353</v>
      </c>
      <c r="D6787" s="33" t="s">
        <v>354</v>
      </c>
      <c r="E6787" s="34">
        <v>75127</v>
      </c>
      <c r="F6787" s="35">
        <v>24.074000000000002</v>
      </c>
      <c r="G6787" s="34">
        <v>202.7</v>
      </c>
      <c r="H6787" s="14">
        <f t="shared" si="420"/>
        <v>3666047.1957459995</v>
      </c>
      <c r="I6787" s="11">
        <f t="shared" si="421"/>
        <v>75127</v>
      </c>
      <c r="J6787" s="11">
        <f t="shared" si="422"/>
        <v>1808607.398</v>
      </c>
      <c r="K6787" s="11">
        <f t="shared" si="423"/>
        <v>0</v>
      </c>
    </row>
    <row r="6788" spans="1:11" s="11" customFormat="1">
      <c r="A6788" s="32">
        <v>2018</v>
      </c>
      <c r="B6788" s="32">
        <v>3399</v>
      </c>
      <c r="C6788" s="33" t="s">
        <v>565</v>
      </c>
      <c r="D6788" s="33" t="s">
        <v>566</v>
      </c>
      <c r="E6788" s="34">
        <v>1483</v>
      </c>
      <c r="F6788" s="35">
        <v>5.7619999999999996</v>
      </c>
      <c r="G6788" s="34">
        <v>1508.9</v>
      </c>
      <c r="H6788" s="14">
        <f t="shared" si="420"/>
        <v>128936.19909400001</v>
      </c>
      <c r="I6788" s="11">
        <f t="shared" si="421"/>
        <v>1483</v>
      </c>
      <c r="J6788" s="11">
        <f t="shared" si="422"/>
        <v>8545.0459999999985</v>
      </c>
      <c r="K6788" s="11">
        <f t="shared" si="423"/>
        <v>0</v>
      </c>
    </row>
    <row r="6789" spans="1:11" s="11" customFormat="1">
      <c r="A6789" s="32">
        <v>2018</v>
      </c>
      <c r="B6789" s="32">
        <v>3399</v>
      </c>
      <c r="C6789" s="33" t="s">
        <v>353</v>
      </c>
      <c r="D6789" s="33" t="s">
        <v>354</v>
      </c>
      <c r="E6789" s="34">
        <v>54708</v>
      </c>
      <c r="F6789" s="35">
        <v>27.27</v>
      </c>
      <c r="G6789" s="34">
        <v>192.5</v>
      </c>
      <c r="H6789" s="14">
        <f t="shared" si="420"/>
        <v>2871882.7830000003</v>
      </c>
      <c r="I6789" s="11">
        <f t="shared" si="421"/>
        <v>54708</v>
      </c>
      <c r="J6789" s="11">
        <f t="shared" si="422"/>
        <v>1491887.16</v>
      </c>
      <c r="K6789" s="11">
        <f t="shared" si="423"/>
        <v>0</v>
      </c>
    </row>
    <row r="6790" spans="1:11" s="11" customFormat="1">
      <c r="A6790" s="32">
        <v>2018</v>
      </c>
      <c r="B6790" s="32">
        <v>3403</v>
      </c>
      <c r="C6790" s="33" t="s">
        <v>563</v>
      </c>
      <c r="D6790" s="33" t="s">
        <v>564</v>
      </c>
      <c r="E6790" s="34">
        <v>10489</v>
      </c>
      <c r="F6790" s="35">
        <v>1</v>
      </c>
      <c r="G6790" s="34">
        <v>288.5</v>
      </c>
      <c r="H6790" s="14">
        <f t="shared" ref="H6790:H6853" si="424">IF(I6790="","",G6790/100*F6790*E6790)</f>
        <v>30260.764999999999</v>
      </c>
      <c r="I6790" s="11">
        <f t="shared" ref="I6790:I6853" si="425">IF(OR(G6790=".",F6790=".",E6790="."),"",E6790)</f>
        <v>10489</v>
      </c>
      <c r="J6790" s="11">
        <f t="shared" ref="J6790:J6853" si="426">IF(I6790="","",F6790*I6790)</f>
        <v>10489</v>
      </c>
      <c r="K6790" s="11">
        <f t="shared" ref="K6790:K6853" si="427">IF(C6790="LIG",1,0)</f>
        <v>0</v>
      </c>
    </row>
    <row r="6791" spans="1:11" s="11" customFormat="1">
      <c r="A6791" s="32">
        <v>2018</v>
      </c>
      <c r="B6791" s="32">
        <v>3405</v>
      </c>
      <c r="C6791" s="33" t="s">
        <v>563</v>
      </c>
      <c r="D6791" s="33" t="s">
        <v>564</v>
      </c>
      <c r="E6791" s="34">
        <v>3583190</v>
      </c>
      <c r="F6791" s="35">
        <v>1</v>
      </c>
      <c r="G6791" s="34">
        <v>276.8</v>
      </c>
      <c r="H6791" s="14">
        <f t="shared" si="424"/>
        <v>9918269.9199999999</v>
      </c>
      <c r="I6791" s="11">
        <f t="shared" si="425"/>
        <v>3583190</v>
      </c>
      <c r="J6791" s="11">
        <f t="shared" si="426"/>
        <v>3583190</v>
      </c>
      <c r="K6791" s="11">
        <f t="shared" si="427"/>
        <v>0</v>
      </c>
    </row>
    <row r="6792" spans="1:11" s="11" customFormat="1">
      <c r="A6792" s="32">
        <v>2018</v>
      </c>
      <c r="B6792" s="32">
        <v>3406</v>
      </c>
      <c r="C6792" s="33" t="s">
        <v>563</v>
      </c>
      <c r="D6792" s="33" t="s">
        <v>564</v>
      </c>
      <c r="E6792" s="34">
        <v>574044</v>
      </c>
      <c r="F6792" s="35">
        <v>1</v>
      </c>
      <c r="G6792" s="34">
        <v>279.10000000000002</v>
      </c>
      <c r="H6792" s="14">
        <f t="shared" si="424"/>
        <v>1602156.8040000002</v>
      </c>
      <c r="I6792" s="11">
        <f t="shared" si="425"/>
        <v>574044</v>
      </c>
      <c r="J6792" s="11">
        <f t="shared" si="426"/>
        <v>574044</v>
      </c>
      <c r="K6792" s="11">
        <f t="shared" si="427"/>
        <v>0</v>
      </c>
    </row>
    <row r="6793" spans="1:11" s="11" customFormat="1">
      <c r="A6793" s="32">
        <v>2018</v>
      </c>
      <c r="B6793" s="32">
        <v>3407</v>
      </c>
      <c r="C6793" s="33" t="s">
        <v>363</v>
      </c>
      <c r="D6793" s="33" t="s">
        <v>354</v>
      </c>
      <c r="E6793" s="34">
        <v>72825</v>
      </c>
      <c r="F6793" s="35">
        <v>17.899999999999999</v>
      </c>
      <c r="G6793" s="34">
        <v>235.7</v>
      </c>
      <c r="H6793" s="14">
        <f t="shared" si="424"/>
        <v>3072508.5974999997</v>
      </c>
      <c r="I6793" s="11">
        <f t="shared" si="425"/>
        <v>72825</v>
      </c>
      <c r="J6793" s="11">
        <f t="shared" si="426"/>
        <v>1303567.5</v>
      </c>
      <c r="K6793" s="11">
        <f t="shared" si="427"/>
        <v>0</v>
      </c>
    </row>
    <row r="6794" spans="1:11" s="11" customFormat="1">
      <c r="A6794" s="32">
        <v>2018</v>
      </c>
      <c r="B6794" s="32">
        <v>3407</v>
      </c>
      <c r="C6794" s="33" t="s">
        <v>353</v>
      </c>
      <c r="D6794" s="33" t="s">
        <v>354</v>
      </c>
      <c r="E6794" s="34">
        <v>11533</v>
      </c>
      <c r="F6794" s="35">
        <v>23.024000000000001</v>
      </c>
      <c r="G6794" s="34">
        <v>270.2</v>
      </c>
      <c r="H6794" s="14">
        <f t="shared" si="424"/>
        <v>717477.70998399996</v>
      </c>
      <c r="I6794" s="11">
        <f t="shared" si="425"/>
        <v>11533</v>
      </c>
      <c r="J6794" s="11">
        <f t="shared" si="426"/>
        <v>265535.79200000002</v>
      </c>
      <c r="K6794" s="11">
        <f t="shared" si="427"/>
        <v>0</v>
      </c>
    </row>
    <row r="6795" spans="1:11" s="11" customFormat="1">
      <c r="A6795" s="32">
        <v>2018</v>
      </c>
      <c r="B6795" s="32">
        <v>3407</v>
      </c>
      <c r="C6795" s="33" t="s">
        <v>565</v>
      </c>
      <c r="D6795" s="33" t="s">
        <v>566</v>
      </c>
      <c r="E6795" s="34">
        <v>344</v>
      </c>
      <c r="F6795" s="35">
        <v>5.7619999999999996</v>
      </c>
      <c r="G6795" s="34">
        <v>1445.3</v>
      </c>
      <c r="H6795" s="14">
        <f t="shared" si="424"/>
        <v>28647.695983999998</v>
      </c>
      <c r="I6795" s="11">
        <f t="shared" si="425"/>
        <v>344</v>
      </c>
      <c r="J6795" s="11">
        <f t="shared" si="426"/>
        <v>1982.1279999999999</v>
      </c>
      <c r="K6795" s="11">
        <f t="shared" si="427"/>
        <v>0</v>
      </c>
    </row>
    <row r="6796" spans="1:11" s="11" customFormat="1">
      <c r="A6796" s="32">
        <v>2018</v>
      </c>
      <c r="B6796" s="32">
        <v>3407</v>
      </c>
      <c r="C6796" s="33" t="s">
        <v>353</v>
      </c>
      <c r="D6796" s="33" t="s">
        <v>354</v>
      </c>
      <c r="E6796" s="34">
        <v>34179</v>
      </c>
      <c r="F6796" s="35">
        <v>21.872</v>
      </c>
      <c r="G6796" s="34">
        <v>220.1</v>
      </c>
      <c r="H6796" s="14">
        <f t="shared" si="424"/>
        <v>1645386.356688</v>
      </c>
      <c r="I6796" s="11">
        <f t="shared" si="425"/>
        <v>34179</v>
      </c>
      <c r="J6796" s="11">
        <f t="shared" si="426"/>
        <v>747563.08799999999</v>
      </c>
      <c r="K6796" s="11">
        <f t="shared" si="427"/>
        <v>0</v>
      </c>
    </row>
    <row r="6797" spans="1:11" s="11" customFormat="1">
      <c r="A6797" s="32">
        <v>2018</v>
      </c>
      <c r="B6797" s="32">
        <v>3407</v>
      </c>
      <c r="C6797" s="33" t="s">
        <v>353</v>
      </c>
      <c r="D6797" s="33" t="s">
        <v>354</v>
      </c>
      <c r="E6797" s="34">
        <v>23349</v>
      </c>
      <c r="F6797" s="35">
        <v>23.251999999999999</v>
      </c>
      <c r="G6797" s="34">
        <v>253.3</v>
      </c>
      <c r="H6797" s="14">
        <f t="shared" si="424"/>
        <v>1375193.4312839999</v>
      </c>
      <c r="I6797" s="11">
        <f t="shared" si="425"/>
        <v>23349</v>
      </c>
      <c r="J6797" s="11">
        <f t="shared" si="426"/>
        <v>542910.94799999997</v>
      </c>
      <c r="K6797" s="11">
        <f t="shared" si="427"/>
        <v>0</v>
      </c>
    </row>
    <row r="6798" spans="1:11" s="11" customFormat="1">
      <c r="A6798" s="32">
        <v>2018</v>
      </c>
      <c r="B6798" s="32">
        <v>3439</v>
      </c>
      <c r="C6798" s="33" t="s">
        <v>563</v>
      </c>
      <c r="D6798" s="33" t="s">
        <v>564</v>
      </c>
      <c r="E6798" s="34">
        <v>116646</v>
      </c>
      <c r="F6798" s="35">
        <v>1.02</v>
      </c>
      <c r="G6798" s="34" t="s">
        <v>364</v>
      </c>
      <c r="H6798" s="14" t="str">
        <f t="shared" si="424"/>
        <v/>
      </c>
      <c r="I6798" s="11" t="str">
        <f t="shared" si="425"/>
        <v/>
      </c>
      <c r="J6798" s="11" t="str">
        <f t="shared" si="426"/>
        <v/>
      </c>
      <c r="K6798" s="11">
        <f t="shared" si="427"/>
        <v>0</v>
      </c>
    </row>
    <row r="6799" spans="1:11" s="11" customFormat="1">
      <c r="A6799" s="32">
        <v>2018</v>
      </c>
      <c r="B6799" s="32">
        <v>3441</v>
      </c>
      <c r="C6799" s="33" t="s">
        <v>563</v>
      </c>
      <c r="D6799" s="33" t="s">
        <v>564</v>
      </c>
      <c r="E6799" s="34">
        <v>1236639</v>
      </c>
      <c r="F6799" s="35">
        <v>1.03</v>
      </c>
      <c r="G6799" s="34" t="s">
        <v>364</v>
      </c>
      <c r="H6799" s="14" t="str">
        <f t="shared" si="424"/>
        <v/>
      </c>
      <c r="I6799" s="11" t="str">
        <f t="shared" si="425"/>
        <v/>
      </c>
      <c r="J6799" s="11" t="str">
        <f t="shared" si="426"/>
        <v/>
      </c>
      <c r="K6799" s="11">
        <f t="shared" si="427"/>
        <v>0</v>
      </c>
    </row>
    <row r="6800" spans="1:11" s="11" customFormat="1">
      <c r="A6800" s="32">
        <v>2018</v>
      </c>
      <c r="B6800" s="32">
        <v>3443</v>
      </c>
      <c r="C6800" s="33" t="s">
        <v>563</v>
      </c>
      <c r="D6800" s="33" t="s">
        <v>564</v>
      </c>
      <c r="E6800" s="34">
        <v>2335</v>
      </c>
      <c r="F6800" s="35">
        <v>1.034</v>
      </c>
      <c r="G6800" s="34" t="s">
        <v>364</v>
      </c>
      <c r="H6800" s="14" t="str">
        <f t="shared" si="424"/>
        <v/>
      </c>
      <c r="I6800" s="11" t="str">
        <f t="shared" si="425"/>
        <v/>
      </c>
      <c r="J6800" s="11" t="str">
        <f t="shared" si="426"/>
        <v/>
      </c>
      <c r="K6800" s="11">
        <f t="shared" si="427"/>
        <v>0</v>
      </c>
    </row>
    <row r="6801" spans="1:11" s="11" customFormat="1">
      <c r="A6801" s="32">
        <v>2018</v>
      </c>
      <c r="B6801" s="32">
        <v>3443</v>
      </c>
      <c r="C6801" s="33" t="s">
        <v>563</v>
      </c>
      <c r="D6801" s="33" t="s">
        <v>564</v>
      </c>
      <c r="E6801" s="34">
        <v>25309</v>
      </c>
      <c r="F6801" s="35">
        <v>1.0349999999999999</v>
      </c>
      <c r="G6801" s="34" t="s">
        <v>364</v>
      </c>
      <c r="H6801" s="14" t="str">
        <f t="shared" si="424"/>
        <v/>
      </c>
      <c r="I6801" s="11" t="str">
        <f t="shared" si="425"/>
        <v/>
      </c>
      <c r="J6801" s="11" t="str">
        <f t="shared" si="426"/>
        <v/>
      </c>
      <c r="K6801" s="11">
        <f t="shared" si="427"/>
        <v>0</v>
      </c>
    </row>
    <row r="6802" spans="1:11" s="11" customFormat="1">
      <c r="A6802" s="32">
        <v>2018</v>
      </c>
      <c r="B6802" s="32">
        <v>3443</v>
      </c>
      <c r="C6802" s="33" t="s">
        <v>563</v>
      </c>
      <c r="D6802" s="33" t="s">
        <v>564</v>
      </c>
      <c r="E6802" s="34">
        <v>25664</v>
      </c>
      <c r="F6802" s="35">
        <v>1.0469999999999999</v>
      </c>
      <c r="G6802" s="34" t="s">
        <v>364</v>
      </c>
      <c r="H6802" s="14" t="str">
        <f t="shared" si="424"/>
        <v/>
      </c>
      <c r="I6802" s="11" t="str">
        <f t="shared" si="425"/>
        <v/>
      </c>
      <c r="J6802" s="11" t="str">
        <f t="shared" si="426"/>
        <v/>
      </c>
      <c r="K6802" s="11">
        <f t="shared" si="427"/>
        <v>0</v>
      </c>
    </row>
    <row r="6803" spans="1:11" s="11" customFormat="1">
      <c r="A6803" s="32">
        <v>2018</v>
      </c>
      <c r="B6803" s="32">
        <v>3443</v>
      </c>
      <c r="C6803" s="33" t="s">
        <v>563</v>
      </c>
      <c r="D6803" s="33" t="s">
        <v>564</v>
      </c>
      <c r="E6803" s="34">
        <v>20690</v>
      </c>
      <c r="F6803" s="35">
        <v>1.0289999999999999</v>
      </c>
      <c r="G6803" s="34" t="s">
        <v>364</v>
      </c>
      <c r="H6803" s="14" t="str">
        <f t="shared" si="424"/>
        <v/>
      </c>
      <c r="I6803" s="11" t="str">
        <f t="shared" si="425"/>
        <v/>
      </c>
      <c r="J6803" s="11" t="str">
        <f t="shared" si="426"/>
        <v/>
      </c>
      <c r="K6803" s="11">
        <f t="shared" si="427"/>
        <v>0</v>
      </c>
    </row>
    <row r="6804" spans="1:11" s="11" customFormat="1">
      <c r="A6804" s="32">
        <v>2018</v>
      </c>
      <c r="B6804" s="32">
        <v>3443</v>
      </c>
      <c r="C6804" s="33" t="s">
        <v>563</v>
      </c>
      <c r="D6804" s="33" t="s">
        <v>564</v>
      </c>
      <c r="E6804" s="34">
        <v>20318</v>
      </c>
      <c r="F6804" s="35">
        <v>1.0369999999999999</v>
      </c>
      <c r="G6804" s="34" t="s">
        <v>364</v>
      </c>
      <c r="H6804" s="14" t="str">
        <f t="shared" si="424"/>
        <v/>
      </c>
      <c r="I6804" s="11" t="str">
        <f t="shared" si="425"/>
        <v/>
      </c>
      <c r="J6804" s="11" t="str">
        <f t="shared" si="426"/>
        <v/>
      </c>
      <c r="K6804" s="11">
        <f t="shared" si="427"/>
        <v>0</v>
      </c>
    </row>
    <row r="6805" spans="1:11" s="11" customFormat="1">
      <c r="A6805" s="32">
        <v>2018</v>
      </c>
      <c r="B6805" s="32">
        <v>3443</v>
      </c>
      <c r="C6805" s="33" t="s">
        <v>563</v>
      </c>
      <c r="D6805" s="33" t="s">
        <v>564</v>
      </c>
      <c r="E6805" s="34">
        <v>16537</v>
      </c>
      <c r="F6805" s="35">
        <v>1.0329999999999999</v>
      </c>
      <c r="G6805" s="34" t="s">
        <v>364</v>
      </c>
      <c r="H6805" s="14" t="str">
        <f t="shared" si="424"/>
        <v/>
      </c>
      <c r="I6805" s="11" t="str">
        <f t="shared" si="425"/>
        <v/>
      </c>
      <c r="J6805" s="11" t="str">
        <f t="shared" si="426"/>
        <v/>
      </c>
      <c r="K6805" s="11">
        <f t="shared" si="427"/>
        <v>0</v>
      </c>
    </row>
    <row r="6806" spans="1:11" s="11" customFormat="1">
      <c r="A6806" s="32">
        <v>2018</v>
      </c>
      <c r="B6806" s="32">
        <v>3443</v>
      </c>
      <c r="C6806" s="33" t="s">
        <v>563</v>
      </c>
      <c r="D6806" s="33" t="s">
        <v>564</v>
      </c>
      <c r="E6806" s="34">
        <v>15906</v>
      </c>
      <c r="F6806" s="35">
        <v>1.028</v>
      </c>
      <c r="G6806" s="34" t="s">
        <v>364</v>
      </c>
      <c r="H6806" s="14" t="str">
        <f t="shared" si="424"/>
        <v/>
      </c>
      <c r="I6806" s="11" t="str">
        <f t="shared" si="425"/>
        <v/>
      </c>
      <c r="J6806" s="11" t="str">
        <f t="shared" si="426"/>
        <v/>
      </c>
      <c r="K6806" s="11">
        <f t="shared" si="427"/>
        <v>0</v>
      </c>
    </row>
    <row r="6807" spans="1:11" s="11" customFormat="1">
      <c r="A6807" s="32">
        <v>2018</v>
      </c>
      <c r="B6807" s="32">
        <v>3443</v>
      </c>
      <c r="C6807" s="33" t="s">
        <v>563</v>
      </c>
      <c r="D6807" s="33" t="s">
        <v>564</v>
      </c>
      <c r="E6807" s="34">
        <v>15899</v>
      </c>
      <c r="F6807" s="35">
        <v>1.0349999999999999</v>
      </c>
      <c r="G6807" s="34" t="s">
        <v>364</v>
      </c>
      <c r="H6807" s="14" t="str">
        <f t="shared" si="424"/>
        <v/>
      </c>
      <c r="I6807" s="11" t="str">
        <f t="shared" si="425"/>
        <v/>
      </c>
      <c r="J6807" s="11" t="str">
        <f t="shared" si="426"/>
        <v/>
      </c>
      <c r="K6807" s="11">
        <f t="shared" si="427"/>
        <v>0</v>
      </c>
    </row>
    <row r="6808" spans="1:11" s="11" customFormat="1">
      <c r="A6808" s="32">
        <v>2018</v>
      </c>
      <c r="B6808" s="32">
        <v>3443</v>
      </c>
      <c r="C6808" s="33" t="s">
        <v>563</v>
      </c>
      <c r="D6808" s="33" t="s">
        <v>564</v>
      </c>
      <c r="E6808" s="34">
        <v>12014</v>
      </c>
      <c r="F6808" s="35">
        <v>1.042</v>
      </c>
      <c r="G6808" s="34" t="s">
        <v>364</v>
      </c>
      <c r="H6808" s="14" t="str">
        <f t="shared" si="424"/>
        <v/>
      </c>
      <c r="I6808" s="11" t="str">
        <f t="shared" si="425"/>
        <v/>
      </c>
      <c r="J6808" s="11" t="str">
        <f t="shared" si="426"/>
        <v/>
      </c>
      <c r="K6808" s="11">
        <f t="shared" si="427"/>
        <v>0</v>
      </c>
    </row>
    <row r="6809" spans="1:11" s="11" customFormat="1">
      <c r="A6809" s="32">
        <v>2018</v>
      </c>
      <c r="B6809" s="32">
        <v>3443</v>
      </c>
      <c r="C6809" s="33" t="s">
        <v>563</v>
      </c>
      <c r="D6809" s="33" t="s">
        <v>564</v>
      </c>
      <c r="E6809" s="34">
        <v>7429</v>
      </c>
      <c r="F6809" s="35">
        <v>1.038</v>
      </c>
      <c r="G6809" s="34" t="s">
        <v>364</v>
      </c>
      <c r="H6809" s="14" t="str">
        <f t="shared" si="424"/>
        <v/>
      </c>
      <c r="I6809" s="11" t="str">
        <f t="shared" si="425"/>
        <v/>
      </c>
      <c r="J6809" s="11" t="str">
        <f t="shared" si="426"/>
        <v/>
      </c>
      <c r="K6809" s="11">
        <f t="shared" si="427"/>
        <v>0</v>
      </c>
    </row>
    <row r="6810" spans="1:11" s="11" customFormat="1">
      <c r="A6810" s="32">
        <v>2018</v>
      </c>
      <c r="B6810" s="32">
        <v>3443</v>
      </c>
      <c r="C6810" s="33" t="s">
        <v>563</v>
      </c>
      <c r="D6810" s="33" t="s">
        <v>564</v>
      </c>
      <c r="E6810" s="34">
        <v>4140</v>
      </c>
      <c r="F6810" s="35">
        <v>1.026</v>
      </c>
      <c r="G6810" s="34" t="s">
        <v>364</v>
      </c>
      <c r="H6810" s="14" t="str">
        <f t="shared" si="424"/>
        <v/>
      </c>
      <c r="I6810" s="11" t="str">
        <f t="shared" si="425"/>
        <v/>
      </c>
      <c r="J6810" s="11" t="str">
        <f t="shared" si="426"/>
        <v/>
      </c>
      <c r="K6810" s="11">
        <f t="shared" si="427"/>
        <v>0</v>
      </c>
    </row>
    <row r="6811" spans="1:11" s="11" customFormat="1">
      <c r="A6811" s="32">
        <v>2018</v>
      </c>
      <c r="B6811" s="32">
        <v>3443</v>
      </c>
      <c r="C6811" s="33" t="s">
        <v>563</v>
      </c>
      <c r="D6811" s="33" t="s">
        <v>564</v>
      </c>
      <c r="E6811" s="34">
        <v>3695</v>
      </c>
      <c r="F6811" s="35">
        <v>1.03</v>
      </c>
      <c r="G6811" s="34" t="s">
        <v>364</v>
      </c>
      <c r="H6811" s="14" t="str">
        <f t="shared" si="424"/>
        <v/>
      </c>
      <c r="I6811" s="11" t="str">
        <f t="shared" si="425"/>
        <v/>
      </c>
      <c r="J6811" s="11" t="str">
        <f t="shared" si="426"/>
        <v/>
      </c>
      <c r="K6811" s="11">
        <f t="shared" si="427"/>
        <v>0</v>
      </c>
    </row>
    <row r="6812" spans="1:11" s="11" customFormat="1">
      <c r="A6812" s="32">
        <v>2018</v>
      </c>
      <c r="B6812" s="32">
        <v>3452</v>
      </c>
      <c r="C6812" s="33" t="s">
        <v>563</v>
      </c>
      <c r="D6812" s="33" t="s">
        <v>564</v>
      </c>
      <c r="E6812" s="34">
        <v>39730</v>
      </c>
      <c r="F6812" s="35">
        <v>1.0109999999999999</v>
      </c>
      <c r="G6812" s="34" t="s">
        <v>364</v>
      </c>
      <c r="H6812" s="14" t="str">
        <f t="shared" si="424"/>
        <v/>
      </c>
      <c r="I6812" s="11" t="str">
        <f t="shared" si="425"/>
        <v/>
      </c>
      <c r="J6812" s="11" t="str">
        <f t="shared" si="426"/>
        <v/>
      </c>
      <c r="K6812" s="11">
        <f t="shared" si="427"/>
        <v>0</v>
      </c>
    </row>
    <row r="6813" spans="1:11" s="11" customFormat="1">
      <c r="A6813" s="32">
        <v>2018</v>
      </c>
      <c r="B6813" s="32">
        <v>3453</v>
      </c>
      <c r="C6813" s="33" t="s">
        <v>563</v>
      </c>
      <c r="D6813" s="33" t="s">
        <v>564</v>
      </c>
      <c r="E6813" s="34">
        <v>1557</v>
      </c>
      <c r="F6813" s="35">
        <v>1.0009999999999999</v>
      </c>
      <c r="G6813" s="34" t="s">
        <v>364</v>
      </c>
      <c r="H6813" s="14" t="str">
        <f t="shared" si="424"/>
        <v/>
      </c>
      <c r="I6813" s="11" t="str">
        <f t="shared" si="425"/>
        <v/>
      </c>
      <c r="J6813" s="11" t="str">
        <f t="shared" si="426"/>
        <v/>
      </c>
      <c r="K6813" s="11">
        <f t="shared" si="427"/>
        <v>0</v>
      </c>
    </row>
    <row r="6814" spans="1:11" s="11" customFormat="1">
      <c r="A6814" s="32">
        <v>2018</v>
      </c>
      <c r="B6814" s="32">
        <v>3453</v>
      </c>
      <c r="C6814" s="33" t="s">
        <v>563</v>
      </c>
      <c r="D6814" s="33" t="s">
        <v>564</v>
      </c>
      <c r="E6814" s="34">
        <v>4680</v>
      </c>
      <c r="F6814" s="35">
        <v>1.0009999999999999</v>
      </c>
      <c r="G6814" s="34" t="s">
        <v>364</v>
      </c>
      <c r="H6814" s="14" t="str">
        <f t="shared" si="424"/>
        <v/>
      </c>
      <c r="I6814" s="11" t="str">
        <f t="shared" si="425"/>
        <v/>
      </c>
      <c r="J6814" s="11" t="str">
        <f t="shared" si="426"/>
        <v/>
      </c>
      <c r="K6814" s="11">
        <f t="shared" si="427"/>
        <v>0</v>
      </c>
    </row>
    <row r="6815" spans="1:11" s="11" customFormat="1">
      <c r="A6815" s="32">
        <v>2018</v>
      </c>
      <c r="B6815" s="32">
        <v>3456</v>
      </c>
      <c r="C6815" s="33" t="s">
        <v>563</v>
      </c>
      <c r="D6815" s="33" t="s">
        <v>564</v>
      </c>
      <c r="E6815" s="34">
        <v>277490</v>
      </c>
      <c r="F6815" s="35">
        <v>1.06</v>
      </c>
      <c r="G6815" s="34">
        <v>266</v>
      </c>
      <c r="H6815" s="14">
        <f t="shared" si="424"/>
        <v>782410.80400000012</v>
      </c>
      <c r="I6815" s="11">
        <f t="shared" si="425"/>
        <v>277490</v>
      </c>
      <c r="J6815" s="11">
        <f t="shared" si="426"/>
        <v>294139.40000000002</v>
      </c>
      <c r="K6815" s="11">
        <f t="shared" si="427"/>
        <v>0</v>
      </c>
    </row>
    <row r="6816" spans="1:11" s="11" customFormat="1">
      <c r="A6816" s="32">
        <v>2018</v>
      </c>
      <c r="B6816" s="32">
        <v>3456</v>
      </c>
      <c r="C6816" s="33" t="s">
        <v>563</v>
      </c>
      <c r="D6816" s="33" t="s">
        <v>564</v>
      </c>
      <c r="E6816" s="34">
        <v>1474761</v>
      </c>
      <c r="F6816" s="35">
        <v>1.06</v>
      </c>
      <c r="G6816" s="34">
        <v>288</v>
      </c>
      <c r="H6816" s="14">
        <f t="shared" si="424"/>
        <v>4502150.3808000004</v>
      </c>
      <c r="I6816" s="11">
        <f t="shared" si="425"/>
        <v>1474761</v>
      </c>
      <c r="J6816" s="11">
        <f t="shared" si="426"/>
        <v>1563246.6600000001</v>
      </c>
      <c r="K6816" s="11">
        <f t="shared" si="427"/>
        <v>0</v>
      </c>
    </row>
    <row r="6817" spans="1:11" s="11" customFormat="1">
      <c r="A6817" s="32">
        <v>2018</v>
      </c>
      <c r="B6817" s="32">
        <v>3457</v>
      </c>
      <c r="C6817" s="33" t="s">
        <v>563</v>
      </c>
      <c r="D6817" s="33" t="s">
        <v>564</v>
      </c>
      <c r="E6817" s="34">
        <v>907717</v>
      </c>
      <c r="F6817" s="35">
        <v>1.014</v>
      </c>
      <c r="G6817" s="34">
        <v>275.39999999999998</v>
      </c>
      <c r="H6817" s="14">
        <f t="shared" si="424"/>
        <v>2534850.5546519994</v>
      </c>
      <c r="I6817" s="11">
        <f t="shared" si="425"/>
        <v>907717</v>
      </c>
      <c r="J6817" s="11">
        <f t="shared" si="426"/>
        <v>920425.03800000006</v>
      </c>
      <c r="K6817" s="11">
        <f t="shared" si="427"/>
        <v>0</v>
      </c>
    </row>
    <row r="6818" spans="1:11" s="11" customFormat="1">
      <c r="A6818" s="32">
        <v>2018</v>
      </c>
      <c r="B6818" s="32">
        <v>3457</v>
      </c>
      <c r="C6818" s="33" t="s">
        <v>563</v>
      </c>
      <c r="D6818" s="33" t="s">
        <v>564</v>
      </c>
      <c r="E6818" s="34">
        <v>234393</v>
      </c>
      <c r="F6818" s="35">
        <v>1.014</v>
      </c>
      <c r="G6818" s="34">
        <v>297.3</v>
      </c>
      <c r="H6818" s="14">
        <f t="shared" si="424"/>
        <v>706606.29444600001</v>
      </c>
      <c r="I6818" s="11">
        <f t="shared" si="425"/>
        <v>234393</v>
      </c>
      <c r="J6818" s="11">
        <f t="shared" si="426"/>
        <v>237674.50200000001</v>
      </c>
      <c r="K6818" s="11">
        <f t="shared" si="427"/>
        <v>0</v>
      </c>
    </row>
    <row r="6819" spans="1:11" s="11" customFormat="1">
      <c r="A6819" s="32">
        <v>2018</v>
      </c>
      <c r="B6819" s="32">
        <v>3457</v>
      </c>
      <c r="C6819" s="33" t="s">
        <v>563</v>
      </c>
      <c r="D6819" s="33" t="s">
        <v>564</v>
      </c>
      <c r="E6819" s="34">
        <v>22258</v>
      </c>
      <c r="F6819" s="35">
        <v>1.1160000000000001</v>
      </c>
      <c r="G6819" s="34">
        <v>280.7</v>
      </c>
      <c r="H6819" s="14">
        <f t="shared" si="424"/>
        <v>69725.677896000008</v>
      </c>
      <c r="I6819" s="11">
        <f t="shared" si="425"/>
        <v>22258</v>
      </c>
      <c r="J6819" s="11">
        <f t="shared" si="426"/>
        <v>24839.928000000004</v>
      </c>
      <c r="K6819" s="11">
        <f t="shared" si="427"/>
        <v>0</v>
      </c>
    </row>
    <row r="6820" spans="1:11" s="11" customFormat="1">
      <c r="A6820" s="32">
        <v>2018</v>
      </c>
      <c r="B6820" s="32">
        <v>3459</v>
      </c>
      <c r="C6820" s="33" t="s">
        <v>563</v>
      </c>
      <c r="D6820" s="33" t="s">
        <v>564</v>
      </c>
      <c r="E6820" s="34">
        <v>1760369</v>
      </c>
      <c r="F6820" s="35">
        <v>1.0549999999999999</v>
      </c>
      <c r="G6820" s="34">
        <v>277.10000000000002</v>
      </c>
      <c r="H6820" s="14">
        <f t="shared" si="424"/>
        <v>5146271.5364450002</v>
      </c>
      <c r="I6820" s="11">
        <f t="shared" si="425"/>
        <v>1760369</v>
      </c>
      <c r="J6820" s="11">
        <f t="shared" si="426"/>
        <v>1857189.2949999999</v>
      </c>
      <c r="K6820" s="11">
        <f t="shared" si="427"/>
        <v>0</v>
      </c>
    </row>
    <row r="6821" spans="1:11" s="11" customFormat="1">
      <c r="A6821" s="32">
        <v>2018</v>
      </c>
      <c r="B6821" s="32">
        <v>3459</v>
      </c>
      <c r="C6821" s="33" t="s">
        <v>563</v>
      </c>
      <c r="D6821" s="33" t="s">
        <v>564</v>
      </c>
      <c r="E6821" s="34">
        <v>870220</v>
      </c>
      <c r="F6821" s="35">
        <v>1.0549999999999999</v>
      </c>
      <c r="G6821" s="34">
        <v>275.7</v>
      </c>
      <c r="H6821" s="14">
        <f t="shared" si="424"/>
        <v>2531152.3496999997</v>
      </c>
      <c r="I6821" s="11">
        <f t="shared" si="425"/>
        <v>870220</v>
      </c>
      <c r="J6821" s="11">
        <f t="shared" si="426"/>
        <v>918082.1</v>
      </c>
      <c r="K6821" s="11">
        <f t="shared" si="427"/>
        <v>0</v>
      </c>
    </row>
    <row r="6822" spans="1:11" s="11" customFormat="1">
      <c r="A6822" s="32">
        <v>2018</v>
      </c>
      <c r="B6822" s="32">
        <v>3459</v>
      </c>
      <c r="C6822" s="33" t="s">
        <v>563</v>
      </c>
      <c r="D6822" s="33" t="s">
        <v>564</v>
      </c>
      <c r="E6822" s="34">
        <v>1181420</v>
      </c>
      <c r="F6822" s="35">
        <v>1.0129999999999999</v>
      </c>
      <c r="G6822" s="34">
        <v>283.39999999999998</v>
      </c>
      <c r="H6822" s="14">
        <f t="shared" si="424"/>
        <v>3391670.1556399991</v>
      </c>
      <c r="I6822" s="11">
        <f t="shared" si="425"/>
        <v>1181420</v>
      </c>
      <c r="J6822" s="11">
        <f t="shared" si="426"/>
        <v>1196778.46</v>
      </c>
      <c r="K6822" s="11">
        <f t="shared" si="427"/>
        <v>0</v>
      </c>
    </row>
    <row r="6823" spans="1:11" s="11" customFormat="1">
      <c r="A6823" s="32">
        <v>2018</v>
      </c>
      <c r="B6823" s="32">
        <v>3460</v>
      </c>
      <c r="C6823" s="33" t="s">
        <v>563</v>
      </c>
      <c r="D6823" s="33" t="s">
        <v>564</v>
      </c>
      <c r="E6823" s="34">
        <v>222226</v>
      </c>
      <c r="F6823" s="35">
        <v>1.03</v>
      </c>
      <c r="G6823" s="34" t="s">
        <v>364</v>
      </c>
      <c r="H6823" s="14" t="str">
        <f t="shared" si="424"/>
        <v/>
      </c>
      <c r="I6823" s="11" t="str">
        <f t="shared" si="425"/>
        <v/>
      </c>
      <c r="J6823" s="11" t="str">
        <f t="shared" si="426"/>
        <v/>
      </c>
      <c r="K6823" s="11">
        <f t="shared" si="427"/>
        <v>0</v>
      </c>
    </row>
    <row r="6824" spans="1:11" s="11" customFormat="1">
      <c r="A6824" s="32">
        <v>2018</v>
      </c>
      <c r="B6824" s="32">
        <v>3464</v>
      </c>
      <c r="C6824" s="33" t="s">
        <v>563</v>
      </c>
      <c r="D6824" s="33" t="s">
        <v>564</v>
      </c>
      <c r="E6824" s="34">
        <v>47658</v>
      </c>
      <c r="F6824" s="35">
        <v>1.03</v>
      </c>
      <c r="G6824" s="34" t="s">
        <v>364</v>
      </c>
      <c r="H6824" s="14" t="str">
        <f t="shared" si="424"/>
        <v/>
      </c>
      <c r="I6824" s="11" t="str">
        <f t="shared" si="425"/>
        <v/>
      </c>
      <c r="J6824" s="11" t="str">
        <f t="shared" si="426"/>
        <v/>
      </c>
      <c r="K6824" s="11">
        <f t="shared" si="427"/>
        <v>0</v>
      </c>
    </row>
    <row r="6825" spans="1:11" s="11" customFormat="1">
      <c r="A6825" s="32">
        <v>2018</v>
      </c>
      <c r="B6825" s="32">
        <v>3469</v>
      </c>
      <c r="C6825" s="33" t="s">
        <v>563</v>
      </c>
      <c r="D6825" s="33" t="s">
        <v>564</v>
      </c>
      <c r="E6825" s="34">
        <v>86227</v>
      </c>
      <c r="F6825" s="35">
        <v>1.03</v>
      </c>
      <c r="G6825" s="34" t="s">
        <v>364</v>
      </c>
      <c r="H6825" s="14" t="str">
        <f t="shared" si="424"/>
        <v/>
      </c>
      <c r="I6825" s="11" t="str">
        <f t="shared" si="425"/>
        <v/>
      </c>
      <c r="J6825" s="11" t="str">
        <f t="shared" si="426"/>
        <v/>
      </c>
      <c r="K6825" s="11">
        <f t="shared" si="427"/>
        <v>0</v>
      </c>
    </row>
    <row r="6826" spans="1:11" s="11" customFormat="1">
      <c r="A6826" s="32">
        <v>2018</v>
      </c>
      <c r="B6826" s="32">
        <v>3470</v>
      </c>
      <c r="C6826" s="33" t="s">
        <v>363</v>
      </c>
      <c r="D6826" s="33" t="s">
        <v>354</v>
      </c>
      <c r="E6826" s="34">
        <v>30192</v>
      </c>
      <c r="F6826" s="35">
        <v>16.420000000000002</v>
      </c>
      <c r="G6826" s="34" t="s">
        <v>364</v>
      </c>
      <c r="H6826" s="14" t="str">
        <f t="shared" si="424"/>
        <v/>
      </c>
      <c r="I6826" s="11" t="str">
        <f t="shared" si="425"/>
        <v/>
      </c>
      <c r="J6826" s="11" t="str">
        <f t="shared" si="426"/>
        <v/>
      </c>
      <c r="K6826" s="11">
        <f t="shared" si="427"/>
        <v>0</v>
      </c>
    </row>
    <row r="6827" spans="1:11" s="11" customFormat="1">
      <c r="A6827" s="32">
        <v>2018</v>
      </c>
      <c r="B6827" s="32">
        <v>3470</v>
      </c>
      <c r="C6827" s="33" t="s">
        <v>363</v>
      </c>
      <c r="D6827" s="33" t="s">
        <v>354</v>
      </c>
      <c r="E6827" s="34">
        <v>45420</v>
      </c>
      <c r="F6827" s="35">
        <v>16.55</v>
      </c>
      <c r="G6827" s="34" t="s">
        <v>364</v>
      </c>
      <c r="H6827" s="14" t="str">
        <f t="shared" si="424"/>
        <v/>
      </c>
      <c r="I6827" s="11" t="str">
        <f t="shared" si="425"/>
        <v/>
      </c>
      <c r="J6827" s="11" t="str">
        <f t="shared" si="426"/>
        <v/>
      </c>
      <c r="K6827" s="11">
        <f t="shared" si="427"/>
        <v>0</v>
      </c>
    </row>
    <row r="6828" spans="1:11" s="11" customFormat="1">
      <c r="A6828" s="32">
        <v>2018</v>
      </c>
      <c r="B6828" s="32">
        <v>3470</v>
      </c>
      <c r="C6828" s="33" t="s">
        <v>363</v>
      </c>
      <c r="D6828" s="33" t="s">
        <v>354</v>
      </c>
      <c r="E6828" s="34">
        <v>60474</v>
      </c>
      <c r="F6828" s="35">
        <v>16.940000000000001</v>
      </c>
      <c r="G6828" s="34" t="s">
        <v>364</v>
      </c>
      <c r="H6828" s="14" t="str">
        <f t="shared" si="424"/>
        <v/>
      </c>
      <c r="I6828" s="11" t="str">
        <f t="shared" si="425"/>
        <v/>
      </c>
      <c r="J6828" s="11" t="str">
        <f t="shared" si="426"/>
        <v/>
      </c>
      <c r="K6828" s="11">
        <f t="shared" si="427"/>
        <v>0</v>
      </c>
    </row>
    <row r="6829" spans="1:11" s="11" customFormat="1">
      <c r="A6829" s="32">
        <v>2018</v>
      </c>
      <c r="B6829" s="32">
        <v>3470</v>
      </c>
      <c r="C6829" s="33" t="s">
        <v>363</v>
      </c>
      <c r="D6829" s="33" t="s">
        <v>354</v>
      </c>
      <c r="E6829" s="34">
        <v>90579</v>
      </c>
      <c r="F6829" s="35">
        <v>17.05</v>
      </c>
      <c r="G6829" s="34" t="s">
        <v>364</v>
      </c>
      <c r="H6829" s="14" t="str">
        <f t="shared" si="424"/>
        <v/>
      </c>
      <c r="I6829" s="11" t="str">
        <f t="shared" si="425"/>
        <v/>
      </c>
      <c r="J6829" s="11" t="str">
        <f t="shared" si="426"/>
        <v/>
      </c>
      <c r="K6829" s="11">
        <f t="shared" si="427"/>
        <v>0</v>
      </c>
    </row>
    <row r="6830" spans="1:11" s="11" customFormat="1">
      <c r="A6830" s="32">
        <v>2018</v>
      </c>
      <c r="B6830" s="32">
        <v>3470</v>
      </c>
      <c r="C6830" s="33" t="s">
        <v>363</v>
      </c>
      <c r="D6830" s="33" t="s">
        <v>354</v>
      </c>
      <c r="E6830" s="34">
        <v>106360</v>
      </c>
      <c r="F6830" s="35">
        <v>18.07</v>
      </c>
      <c r="G6830" s="34" t="s">
        <v>364</v>
      </c>
      <c r="H6830" s="14" t="str">
        <f t="shared" si="424"/>
        <v/>
      </c>
      <c r="I6830" s="11" t="str">
        <f t="shared" si="425"/>
        <v/>
      </c>
      <c r="J6830" s="11" t="str">
        <f t="shared" si="426"/>
        <v/>
      </c>
      <c r="K6830" s="11">
        <f t="shared" si="427"/>
        <v>0</v>
      </c>
    </row>
    <row r="6831" spans="1:11" s="11" customFormat="1">
      <c r="A6831" s="32">
        <v>2018</v>
      </c>
      <c r="B6831" s="32">
        <v>3470</v>
      </c>
      <c r="C6831" s="33" t="s">
        <v>363</v>
      </c>
      <c r="D6831" s="33" t="s">
        <v>354</v>
      </c>
      <c r="E6831" s="34">
        <v>90790</v>
      </c>
      <c r="F6831" s="35">
        <v>16.54</v>
      </c>
      <c r="G6831" s="34" t="s">
        <v>364</v>
      </c>
      <c r="H6831" s="14" t="str">
        <f t="shared" si="424"/>
        <v/>
      </c>
      <c r="I6831" s="11" t="str">
        <f t="shared" si="425"/>
        <v/>
      </c>
      <c r="J6831" s="11" t="str">
        <f t="shared" si="426"/>
        <v/>
      </c>
      <c r="K6831" s="11">
        <f t="shared" si="427"/>
        <v>0</v>
      </c>
    </row>
    <row r="6832" spans="1:11" s="11" customFormat="1">
      <c r="A6832" s="32">
        <v>2018</v>
      </c>
      <c r="B6832" s="32">
        <v>3470</v>
      </c>
      <c r="C6832" s="33" t="s">
        <v>363</v>
      </c>
      <c r="D6832" s="33" t="s">
        <v>354</v>
      </c>
      <c r="E6832" s="34">
        <v>120512</v>
      </c>
      <c r="F6832" s="35">
        <v>16.489999999999998</v>
      </c>
      <c r="G6832" s="34" t="s">
        <v>364</v>
      </c>
      <c r="H6832" s="14" t="str">
        <f t="shared" si="424"/>
        <v/>
      </c>
      <c r="I6832" s="11" t="str">
        <f t="shared" si="425"/>
        <v/>
      </c>
      <c r="J6832" s="11" t="str">
        <f t="shared" si="426"/>
        <v/>
      </c>
      <c r="K6832" s="11">
        <f t="shared" si="427"/>
        <v>0</v>
      </c>
    </row>
    <row r="6833" spans="1:11" s="11" customFormat="1">
      <c r="A6833" s="32">
        <v>2018</v>
      </c>
      <c r="B6833" s="32">
        <v>3470</v>
      </c>
      <c r="C6833" s="33" t="s">
        <v>363</v>
      </c>
      <c r="D6833" s="33" t="s">
        <v>354</v>
      </c>
      <c r="E6833" s="34">
        <v>181294</v>
      </c>
      <c r="F6833" s="35">
        <v>17.100000000000001</v>
      </c>
      <c r="G6833" s="34" t="s">
        <v>364</v>
      </c>
      <c r="H6833" s="14" t="str">
        <f t="shared" si="424"/>
        <v/>
      </c>
      <c r="I6833" s="11" t="str">
        <f t="shared" si="425"/>
        <v/>
      </c>
      <c r="J6833" s="11" t="str">
        <f t="shared" si="426"/>
        <v/>
      </c>
      <c r="K6833" s="11">
        <f t="shared" si="427"/>
        <v>0</v>
      </c>
    </row>
    <row r="6834" spans="1:11" s="11" customFormat="1">
      <c r="A6834" s="32">
        <v>2018</v>
      </c>
      <c r="B6834" s="32">
        <v>3470</v>
      </c>
      <c r="C6834" s="33" t="s">
        <v>563</v>
      </c>
      <c r="D6834" s="33" t="s">
        <v>564</v>
      </c>
      <c r="E6834" s="34">
        <v>343564</v>
      </c>
      <c r="F6834" s="35">
        <v>1.03</v>
      </c>
      <c r="G6834" s="34" t="s">
        <v>364</v>
      </c>
      <c r="H6834" s="14" t="str">
        <f t="shared" si="424"/>
        <v/>
      </c>
      <c r="I6834" s="11" t="str">
        <f t="shared" si="425"/>
        <v/>
      </c>
      <c r="J6834" s="11" t="str">
        <f t="shared" si="426"/>
        <v/>
      </c>
      <c r="K6834" s="11">
        <f t="shared" si="427"/>
        <v>0</v>
      </c>
    </row>
    <row r="6835" spans="1:11" s="11" customFormat="1">
      <c r="A6835" s="32">
        <v>2018</v>
      </c>
      <c r="B6835" s="32">
        <v>3476</v>
      </c>
      <c r="C6835" s="33" t="s">
        <v>563</v>
      </c>
      <c r="D6835" s="33" t="s">
        <v>564</v>
      </c>
      <c r="E6835" s="34">
        <v>11527</v>
      </c>
      <c r="F6835" s="35">
        <v>1.05</v>
      </c>
      <c r="G6835" s="34">
        <v>315.2</v>
      </c>
      <c r="H6835" s="14">
        <f t="shared" si="424"/>
        <v>38149.759199999993</v>
      </c>
      <c r="I6835" s="11">
        <f t="shared" si="425"/>
        <v>11527</v>
      </c>
      <c r="J6835" s="11">
        <f t="shared" si="426"/>
        <v>12103.35</v>
      </c>
      <c r="K6835" s="11">
        <f t="shared" si="427"/>
        <v>0</v>
      </c>
    </row>
    <row r="6836" spans="1:11" s="11" customFormat="1">
      <c r="A6836" s="32">
        <v>2018</v>
      </c>
      <c r="B6836" s="32">
        <v>3476</v>
      </c>
      <c r="C6836" s="33" t="s">
        <v>563</v>
      </c>
      <c r="D6836" s="33" t="s">
        <v>564</v>
      </c>
      <c r="E6836" s="34">
        <v>14855</v>
      </c>
      <c r="F6836" s="35">
        <v>1.02</v>
      </c>
      <c r="G6836" s="34">
        <v>305.89999999999998</v>
      </c>
      <c r="H6836" s="14">
        <f t="shared" si="424"/>
        <v>46350.2739</v>
      </c>
      <c r="I6836" s="11">
        <f t="shared" si="425"/>
        <v>14855</v>
      </c>
      <c r="J6836" s="11">
        <f t="shared" si="426"/>
        <v>15152.1</v>
      </c>
      <c r="K6836" s="11">
        <f t="shared" si="427"/>
        <v>0</v>
      </c>
    </row>
    <row r="6837" spans="1:11" s="11" customFormat="1">
      <c r="A6837" s="32">
        <v>2018</v>
      </c>
      <c r="B6837" s="32">
        <v>3476</v>
      </c>
      <c r="C6837" s="33" t="s">
        <v>563</v>
      </c>
      <c r="D6837" s="33" t="s">
        <v>564</v>
      </c>
      <c r="E6837" s="34">
        <v>222</v>
      </c>
      <c r="F6837" s="35">
        <v>1.02</v>
      </c>
      <c r="G6837" s="34">
        <v>252.5</v>
      </c>
      <c r="H6837" s="14">
        <f t="shared" si="424"/>
        <v>571.76099999999997</v>
      </c>
      <c r="I6837" s="11">
        <f t="shared" si="425"/>
        <v>222</v>
      </c>
      <c r="J6837" s="11">
        <f t="shared" si="426"/>
        <v>226.44</v>
      </c>
      <c r="K6837" s="11">
        <f t="shared" si="427"/>
        <v>0</v>
      </c>
    </row>
    <row r="6838" spans="1:11" s="11" customFormat="1">
      <c r="A6838" s="32">
        <v>2018</v>
      </c>
      <c r="B6838" s="32">
        <v>3476</v>
      </c>
      <c r="C6838" s="33" t="s">
        <v>563</v>
      </c>
      <c r="D6838" s="33" t="s">
        <v>564</v>
      </c>
      <c r="E6838" s="34">
        <v>377</v>
      </c>
      <c r="F6838" s="35">
        <v>1.03</v>
      </c>
      <c r="G6838" s="34">
        <v>263</v>
      </c>
      <c r="H6838" s="14">
        <f t="shared" si="424"/>
        <v>1021.2552999999999</v>
      </c>
      <c r="I6838" s="11">
        <f t="shared" si="425"/>
        <v>377</v>
      </c>
      <c r="J6838" s="11">
        <f t="shared" si="426"/>
        <v>388.31</v>
      </c>
      <c r="K6838" s="11">
        <f t="shared" si="427"/>
        <v>0</v>
      </c>
    </row>
    <row r="6839" spans="1:11" s="11" customFormat="1">
      <c r="A6839" s="32">
        <v>2018</v>
      </c>
      <c r="B6839" s="32">
        <v>3476</v>
      </c>
      <c r="C6839" s="33" t="s">
        <v>563</v>
      </c>
      <c r="D6839" s="33" t="s">
        <v>564</v>
      </c>
      <c r="E6839" s="34">
        <v>639</v>
      </c>
      <c r="F6839" s="35">
        <v>1.03</v>
      </c>
      <c r="G6839" s="34">
        <v>266.3</v>
      </c>
      <c r="H6839" s="14">
        <f t="shared" si="424"/>
        <v>1752.7067100000004</v>
      </c>
      <c r="I6839" s="11">
        <f t="shared" si="425"/>
        <v>639</v>
      </c>
      <c r="J6839" s="11">
        <f t="shared" si="426"/>
        <v>658.17000000000007</v>
      </c>
      <c r="K6839" s="11">
        <f t="shared" si="427"/>
        <v>0</v>
      </c>
    </row>
    <row r="6840" spans="1:11" s="11" customFormat="1">
      <c r="A6840" s="32">
        <v>2018</v>
      </c>
      <c r="B6840" s="32">
        <v>3476</v>
      </c>
      <c r="C6840" s="33" t="s">
        <v>563</v>
      </c>
      <c r="D6840" s="33" t="s">
        <v>564</v>
      </c>
      <c r="E6840" s="34">
        <v>682</v>
      </c>
      <c r="F6840" s="35">
        <v>1.02</v>
      </c>
      <c r="G6840" s="34">
        <v>294.7</v>
      </c>
      <c r="H6840" s="14">
        <f t="shared" si="424"/>
        <v>2050.0510800000002</v>
      </c>
      <c r="I6840" s="11">
        <f t="shared" si="425"/>
        <v>682</v>
      </c>
      <c r="J6840" s="11">
        <f t="shared" si="426"/>
        <v>695.64</v>
      </c>
      <c r="K6840" s="11">
        <f t="shared" si="427"/>
        <v>0</v>
      </c>
    </row>
    <row r="6841" spans="1:11" s="11" customFormat="1">
      <c r="A6841" s="32">
        <v>2018</v>
      </c>
      <c r="B6841" s="32">
        <v>3476</v>
      </c>
      <c r="C6841" s="33" t="s">
        <v>563</v>
      </c>
      <c r="D6841" s="33" t="s">
        <v>564</v>
      </c>
      <c r="E6841" s="34">
        <v>4769</v>
      </c>
      <c r="F6841" s="35">
        <v>1.01</v>
      </c>
      <c r="G6841" s="34">
        <v>279.3</v>
      </c>
      <c r="H6841" s="14">
        <f t="shared" si="424"/>
        <v>13453.015170000001</v>
      </c>
      <c r="I6841" s="11">
        <f t="shared" si="425"/>
        <v>4769</v>
      </c>
      <c r="J6841" s="11">
        <f t="shared" si="426"/>
        <v>4816.6899999999996</v>
      </c>
      <c r="K6841" s="11">
        <f t="shared" si="427"/>
        <v>0</v>
      </c>
    </row>
    <row r="6842" spans="1:11" s="11" customFormat="1">
      <c r="A6842" s="32">
        <v>2018</v>
      </c>
      <c r="B6842" s="32">
        <v>3478</v>
      </c>
      <c r="C6842" s="33" t="s">
        <v>563</v>
      </c>
      <c r="D6842" s="33" t="s">
        <v>564</v>
      </c>
      <c r="E6842" s="34">
        <v>18</v>
      </c>
      <c r="F6842" s="35">
        <v>1.02</v>
      </c>
      <c r="G6842" s="34">
        <v>251.2</v>
      </c>
      <c r="H6842" s="14">
        <f t="shared" si="424"/>
        <v>46.12032</v>
      </c>
      <c r="I6842" s="11">
        <f t="shared" si="425"/>
        <v>18</v>
      </c>
      <c r="J6842" s="11">
        <f t="shared" si="426"/>
        <v>18.36</v>
      </c>
      <c r="K6842" s="11">
        <f t="shared" si="427"/>
        <v>0</v>
      </c>
    </row>
    <row r="6843" spans="1:11" s="11" customFormat="1">
      <c r="A6843" s="32">
        <v>2018</v>
      </c>
      <c r="B6843" s="32">
        <v>3478</v>
      </c>
      <c r="C6843" s="33" t="s">
        <v>563</v>
      </c>
      <c r="D6843" s="33" t="s">
        <v>564</v>
      </c>
      <c r="E6843" s="34">
        <v>65372</v>
      </c>
      <c r="F6843" s="35">
        <v>1.02</v>
      </c>
      <c r="G6843" s="34">
        <v>314.89999999999998</v>
      </c>
      <c r="H6843" s="14">
        <f t="shared" si="424"/>
        <v>209973.55655999997</v>
      </c>
      <c r="I6843" s="11">
        <f t="shared" si="425"/>
        <v>65372</v>
      </c>
      <c r="J6843" s="11">
        <f t="shared" si="426"/>
        <v>66679.44</v>
      </c>
      <c r="K6843" s="11">
        <f t="shared" si="427"/>
        <v>0</v>
      </c>
    </row>
    <row r="6844" spans="1:11" s="11" customFormat="1">
      <c r="A6844" s="32">
        <v>2018</v>
      </c>
      <c r="B6844" s="32">
        <v>3478</v>
      </c>
      <c r="C6844" s="33" t="s">
        <v>563</v>
      </c>
      <c r="D6844" s="33" t="s">
        <v>564</v>
      </c>
      <c r="E6844" s="34">
        <v>37</v>
      </c>
      <c r="F6844" s="35">
        <v>1.02</v>
      </c>
      <c r="G6844" s="34">
        <v>489.8</v>
      </c>
      <c r="H6844" s="14">
        <f t="shared" si="424"/>
        <v>184.85052000000002</v>
      </c>
      <c r="I6844" s="11">
        <f t="shared" si="425"/>
        <v>37</v>
      </c>
      <c r="J6844" s="11">
        <f t="shared" si="426"/>
        <v>37.74</v>
      </c>
      <c r="K6844" s="11">
        <f t="shared" si="427"/>
        <v>0</v>
      </c>
    </row>
    <row r="6845" spans="1:11" s="11" customFormat="1">
      <c r="A6845" s="32">
        <v>2018</v>
      </c>
      <c r="B6845" s="32">
        <v>3478</v>
      </c>
      <c r="C6845" s="33" t="s">
        <v>563</v>
      </c>
      <c r="D6845" s="33" t="s">
        <v>564</v>
      </c>
      <c r="E6845" s="34">
        <v>41</v>
      </c>
      <c r="F6845" s="35">
        <v>1.02</v>
      </c>
      <c r="G6845" s="34">
        <v>287</v>
      </c>
      <c r="H6845" s="14">
        <f t="shared" si="424"/>
        <v>120.0234</v>
      </c>
      <c r="I6845" s="11">
        <f t="shared" si="425"/>
        <v>41</v>
      </c>
      <c r="J6845" s="11">
        <f t="shared" si="426"/>
        <v>41.82</v>
      </c>
      <c r="K6845" s="11">
        <f t="shared" si="427"/>
        <v>0</v>
      </c>
    </row>
    <row r="6846" spans="1:11" s="11" customFormat="1">
      <c r="A6846" s="32">
        <v>2018</v>
      </c>
      <c r="B6846" s="32">
        <v>3478</v>
      </c>
      <c r="C6846" s="33" t="s">
        <v>563</v>
      </c>
      <c r="D6846" s="33" t="s">
        <v>564</v>
      </c>
      <c r="E6846" s="34">
        <v>66</v>
      </c>
      <c r="F6846" s="35">
        <v>1.04</v>
      </c>
      <c r="G6846" s="34">
        <v>279.60000000000002</v>
      </c>
      <c r="H6846" s="14">
        <f t="shared" si="424"/>
        <v>191.91744</v>
      </c>
      <c r="I6846" s="11">
        <f t="shared" si="425"/>
        <v>66</v>
      </c>
      <c r="J6846" s="11">
        <f t="shared" si="426"/>
        <v>68.64</v>
      </c>
      <c r="K6846" s="11">
        <f t="shared" si="427"/>
        <v>0</v>
      </c>
    </row>
    <row r="6847" spans="1:11" s="11" customFormat="1">
      <c r="A6847" s="32">
        <v>2018</v>
      </c>
      <c r="B6847" s="32">
        <v>3478</v>
      </c>
      <c r="C6847" s="33" t="s">
        <v>563</v>
      </c>
      <c r="D6847" s="33" t="s">
        <v>564</v>
      </c>
      <c r="E6847" s="34">
        <v>151</v>
      </c>
      <c r="F6847" s="35">
        <v>1.01</v>
      </c>
      <c r="G6847" s="34">
        <v>512.70000000000005</v>
      </c>
      <c r="H6847" s="14">
        <f t="shared" si="424"/>
        <v>781.91877000000011</v>
      </c>
      <c r="I6847" s="11">
        <f t="shared" si="425"/>
        <v>151</v>
      </c>
      <c r="J6847" s="11">
        <f t="shared" si="426"/>
        <v>152.51</v>
      </c>
      <c r="K6847" s="11">
        <f t="shared" si="427"/>
        <v>0</v>
      </c>
    </row>
    <row r="6848" spans="1:11" s="11" customFormat="1">
      <c r="A6848" s="32">
        <v>2018</v>
      </c>
      <c r="B6848" s="32">
        <v>3478</v>
      </c>
      <c r="C6848" s="33" t="s">
        <v>563</v>
      </c>
      <c r="D6848" s="33" t="s">
        <v>564</v>
      </c>
      <c r="E6848" s="34">
        <v>384</v>
      </c>
      <c r="F6848" s="35">
        <v>1.02</v>
      </c>
      <c r="G6848" s="34">
        <v>280.89999999999998</v>
      </c>
      <c r="H6848" s="14">
        <f t="shared" si="424"/>
        <v>1100.22912</v>
      </c>
      <c r="I6848" s="11">
        <f t="shared" si="425"/>
        <v>384</v>
      </c>
      <c r="J6848" s="11">
        <f t="shared" si="426"/>
        <v>391.68</v>
      </c>
      <c r="K6848" s="11">
        <f t="shared" si="427"/>
        <v>0</v>
      </c>
    </row>
    <row r="6849" spans="1:11" s="11" customFormat="1">
      <c r="A6849" s="32">
        <v>2018</v>
      </c>
      <c r="B6849" s="32">
        <v>3478</v>
      </c>
      <c r="C6849" s="33" t="s">
        <v>563</v>
      </c>
      <c r="D6849" s="33" t="s">
        <v>564</v>
      </c>
      <c r="E6849" s="34">
        <v>455</v>
      </c>
      <c r="F6849" s="35">
        <v>1.07</v>
      </c>
      <c r="G6849" s="34">
        <v>274.60000000000002</v>
      </c>
      <c r="H6849" s="14">
        <f t="shared" si="424"/>
        <v>1336.8901000000003</v>
      </c>
      <c r="I6849" s="11">
        <f t="shared" si="425"/>
        <v>455</v>
      </c>
      <c r="J6849" s="11">
        <f t="shared" si="426"/>
        <v>486.85</v>
      </c>
      <c r="K6849" s="11">
        <f t="shared" si="427"/>
        <v>0</v>
      </c>
    </row>
    <row r="6850" spans="1:11" s="11" customFormat="1">
      <c r="A6850" s="32">
        <v>2018</v>
      </c>
      <c r="B6850" s="32">
        <v>3478</v>
      </c>
      <c r="C6850" s="33" t="s">
        <v>563</v>
      </c>
      <c r="D6850" s="33" t="s">
        <v>564</v>
      </c>
      <c r="E6850" s="34">
        <v>1091</v>
      </c>
      <c r="F6850" s="35">
        <v>1.02</v>
      </c>
      <c r="G6850" s="34">
        <v>283.7</v>
      </c>
      <c r="H6850" s="14">
        <f t="shared" si="424"/>
        <v>3157.0703399999998</v>
      </c>
      <c r="I6850" s="11">
        <f t="shared" si="425"/>
        <v>1091</v>
      </c>
      <c r="J6850" s="11">
        <f t="shared" si="426"/>
        <v>1112.82</v>
      </c>
      <c r="K6850" s="11">
        <f t="shared" si="427"/>
        <v>0</v>
      </c>
    </row>
    <row r="6851" spans="1:11" s="11" customFormat="1">
      <c r="A6851" s="32">
        <v>2018</v>
      </c>
      <c r="B6851" s="32">
        <v>3478</v>
      </c>
      <c r="C6851" s="33" t="s">
        <v>563</v>
      </c>
      <c r="D6851" s="33" t="s">
        <v>564</v>
      </c>
      <c r="E6851" s="34">
        <v>1789</v>
      </c>
      <c r="F6851" s="35">
        <v>1.02</v>
      </c>
      <c r="G6851" s="34">
        <v>321.89999999999998</v>
      </c>
      <c r="H6851" s="14">
        <f t="shared" si="424"/>
        <v>5873.9668199999996</v>
      </c>
      <c r="I6851" s="11">
        <f t="shared" si="425"/>
        <v>1789</v>
      </c>
      <c r="J6851" s="11">
        <f t="shared" si="426"/>
        <v>1824.78</v>
      </c>
      <c r="K6851" s="11">
        <f t="shared" si="427"/>
        <v>0</v>
      </c>
    </row>
    <row r="6852" spans="1:11" s="11" customFormat="1">
      <c r="A6852" s="32">
        <v>2018</v>
      </c>
      <c r="B6852" s="32">
        <v>3478</v>
      </c>
      <c r="C6852" s="33" t="s">
        <v>563</v>
      </c>
      <c r="D6852" s="33" t="s">
        <v>564</v>
      </c>
      <c r="E6852" s="34">
        <v>1888</v>
      </c>
      <c r="F6852" s="35">
        <v>1.02</v>
      </c>
      <c r="G6852" s="34">
        <v>313</v>
      </c>
      <c r="H6852" s="14">
        <f t="shared" si="424"/>
        <v>6027.6288000000004</v>
      </c>
      <c r="I6852" s="11">
        <f t="shared" si="425"/>
        <v>1888</v>
      </c>
      <c r="J6852" s="11">
        <f t="shared" si="426"/>
        <v>1925.76</v>
      </c>
      <c r="K6852" s="11">
        <f t="shared" si="427"/>
        <v>0</v>
      </c>
    </row>
    <row r="6853" spans="1:11" s="11" customFormat="1">
      <c r="A6853" s="32">
        <v>2018</v>
      </c>
      <c r="B6853" s="32">
        <v>3478</v>
      </c>
      <c r="C6853" s="33" t="s">
        <v>563</v>
      </c>
      <c r="D6853" s="33" t="s">
        <v>564</v>
      </c>
      <c r="E6853" s="34">
        <v>2357</v>
      </c>
      <c r="F6853" s="35">
        <v>1.02</v>
      </c>
      <c r="G6853" s="34">
        <v>332.7</v>
      </c>
      <c r="H6853" s="14">
        <f t="shared" si="424"/>
        <v>7998.5737800000006</v>
      </c>
      <c r="I6853" s="11">
        <f t="shared" si="425"/>
        <v>2357</v>
      </c>
      <c r="J6853" s="11">
        <f t="shared" si="426"/>
        <v>2404.14</v>
      </c>
      <c r="K6853" s="11">
        <f t="shared" si="427"/>
        <v>0</v>
      </c>
    </row>
    <row r="6854" spans="1:11" s="11" customFormat="1">
      <c r="A6854" s="32">
        <v>2018</v>
      </c>
      <c r="B6854" s="32">
        <v>3478</v>
      </c>
      <c r="C6854" s="33" t="s">
        <v>563</v>
      </c>
      <c r="D6854" s="33" t="s">
        <v>564</v>
      </c>
      <c r="E6854" s="34">
        <v>3451</v>
      </c>
      <c r="F6854" s="35">
        <v>1.02</v>
      </c>
      <c r="G6854" s="34">
        <v>351.3</v>
      </c>
      <c r="H6854" s="14">
        <f t="shared" ref="H6854:H6917" si="428">IF(I6854="","",G6854/100*F6854*E6854)</f>
        <v>12365.830260000001</v>
      </c>
      <c r="I6854" s="11">
        <f t="shared" ref="I6854:I6917" si="429">IF(OR(G6854=".",F6854=".",E6854="."),"",E6854)</f>
        <v>3451</v>
      </c>
      <c r="J6854" s="11">
        <f t="shared" ref="J6854:J6917" si="430">IF(I6854="","",F6854*I6854)</f>
        <v>3520.02</v>
      </c>
      <c r="K6854" s="11">
        <f t="shared" ref="K6854:K6917" si="431">IF(C6854="LIG",1,0)</f>
        <v>0</v>
      </c>
    </row>
    <row r="6855" spans="1:11" s="11" customFormat="1">
      <c r="A6855" s="32">
        <v>2018</v>
      </c>
      <c r="B6855" s="32">
        <v>3478</v>
      </c>
      <c r="C6855" s="33" t="s">
        <v>563</v>
      </c>
      <c r="D6855" s="33" t="s">
        <v>564</v>
      </c>
      <c r="E6855" s="34">
        <v>4494</v>
      </c>
      <c r="F6855" s="35">
        <v>1.02</v>
      </c>
      <c r="G6855" s="34">
        <v>341.6</v>
      </c>
      <c r="H6855" s="14">
        <f t="shared" si="428"/>
        <v>15658.534080000001</v>
      </c>
      <c r="I6855" s="11">
        <f t="shared" si="429"/>
        <v>4494</v>
      </c>
      <c r="J6855" s="11">
        <f t="shared" si="430"/>
        <v>4583.88</v>
      </c>
      <c r="K6855" s="11">
        <f t="shared" si="431"/>
        <v>0</v>
      </c>
    </row>
    <row r="6856" spans="1:11" s="11" customFormat="1">
      <c r="A6856" s="32">
        <v>2018</v>
      </c>
      <c r="B6856" s="32">
        <v>3478</v>
      </c>
      <c r="C6856" s="33" t="s">
        <v>563</v>
      </c>
      <c r="D6856" s="33" t="s">
        <v>564</v>
      </c>
      <c r="E6856" s="34">
        <v>5908</v>
      </c>
      <c r="F6856" s="35">
        <v>1.02</v>
      </c>
      <c r="G6856" s="34">
        <v>227.8</v>
      </c>
      <c r="H6856" s="14">
        <f t="shared" si="428"/>
        <v>13727.592480000001</v>
      </c>
      <c r="I6856" s="11">
        <f t="shared" si="429"/>
        <v>5908</v>
      </c>
      <c r="J6856" s="11">
        <f t="shared" si="430"/>
        <v>6026.16</v>
      </c>
      <c r="K6856" s="11">
        <f t="shared" si="431"/>
        <v>0</v>
      </c>
    </row>
    <row r="6857" spans="1:11" s="11" customFormat="1">
      <c r="A6857" s="32">
        <v>2018</v>
      </c>
      <c r="B6857" s="32">
        <v>3478</v>
      </c>
      <c r="C6857" s="33" t="s">
        <v>563</v>
      </c>
      <c r="D6857" s="33" t="s">
        <v>564</v>
      </c>
      <c r="E6857" s="34">
        <v>6285</v>
      </c>
      <c r="F6857" s="35">
        <v>1.04</v>
      </c>
      <c r="G6857" s="34">
        <v>279.89999999999998</v>
      </c>
      <c r="H6857" s="14">
        <f t="shared" si="428"/>
        <v>18295.383600000001</v>
      </c>
      <c r="I6857" s="11">
        <f t="shared" si="429"/>
        <v>6285</v>
      </c>
      <c r="J6857" s="11">
        <f t="shared" si="430"/>
        <v>6536.4000000000005</v>
      </c>
      <c r="K6857" s="11">
        <f t="shared" si="431"/>
        <v>0</v>
      </c>
    </row>
    <row r="6858" spans="1:11" s="11" customFormat="1">
      <c r="A6858" s="32">
        <v>2018</v>
      </c>
      <c r="B6858" s="32">
        <v>3478</v>
      </c>
      <c r="C6858" s="33" t="s">
        <v>563</v>
      </c>
      <c r="D6858" s="33" t="s">
        <v>564</v>
      </c>
      <c r="E6858" s="34">
        <v>6728</v>
      </c>
      <c r="F6858" s="35">
        <v>1.02</v>
      </c>
      <c r="G6858" s="34">
        <v>318.8</v>
      </c>
      <c r="H6858" s="14">
        <f t="shared" si="428"/>
        <v>21877.841280000004</v>
      </c>
      <c r="I6858" s="11">
        <f t="shared" si="429"/>
        <v>6728</v>
      </c>
      <c r="J6858" s="11">
        <f t="shared" si="430"/>
        <v>6862.56</v>
      </c>
      <c r="K6858" s="11">
        <f t="shared" si="431"/>
        <v>0</v>
      </c>
    </row>
    <row r="6859" spans="1:11" s="11" customFormat="1">
      <c r="A6859" s="32">
        <v>2018</v>
      </c>
      <c r="B6859" s="32">
        <v>3478</v>
      </c>
      <c r="C6859" s="33" t="s">
        <v>563</v>
      </c>
      <c r="D6859" s="33" t="s">
        <v>564</v>
      </c>
      <c r="E6859" s="34">
        <v>6969</v>
      </c>
      <c r="F6859" s="35">
        <v>1.02</v>
      </c>
      <c r="G6859" s="34">
        <v>337.8</v>
      </c>
      <c r="H6859" s="14">
        <f t="shared" si="428"/>
        <v>24012.107639999998</v>
      </c>
      <c r="I6859" s="11">
        <f t="shared" si="429"/>
        <v>6969</v>
      </c>
      <c r="J6859" s="11">
        <f t="shared" si="430"/>
        <v>7108.38</v>
      </c>
      <c r="K6859" s="11">
        <f t="shared" si="431"/>
        <v>0</v>
      </c>
    </row>
    <row r="6860" spans="1:11" s="11" customFormat="1">
      <c r="A6860" s="32">
        <v>2018</v>
      </c>
      <c r="B6860" s="32">
        <v>3478</v>
      </c>
      <c r="C6860" s="33" t="s">
        <v>563</v>
      </c>
      <c r="D6860" s="33" t="s">
        <v>564</v>
      </c>
      <c r="E6860" s="34">
        <v>10460</v>
      </c>
      <c r="F6860" s="35">
        <v>1.02</v>
      </c>
      <c r="G6860" s="34">
        <v>304.5</v>
      </c>
      <c r="H6860" s="14">
        <f t="shared" si="428"/>
        <v>32487.714</v>
      </c>
      <c r="I6860" s="11">
        <f t="shared" si="429"/>
        <v>10460</v>
      </c>
      <c r="J6860" s="11">
        <f t="shared" si="430"/>
        <v>10669.2</v>
      </c>
      <c r="K6860" s="11">
        <f t="shared" si="431"/>
        <v>0</v>
      </c>
    </row>
    <row r="6861" spans="1:11" s="11" customFormat="1">
      <c r="A6861" s="32">
        <v>2018</v>
      </c>
      <c r="B6861" s="32">
        <v>3478</v>
      </c>
      <c r="C6861" s="33" t="s">
        <v>563</v>
      </c>
      <c r="D6861" s="33" t="s">
        <v>564</v>
      </c>
      <c r="E6861" s="34">
        <v>10682</v>
      </c>
      <c r="F6861" s="35">
        <v>1.02</v>
      </c>
      <c r="G6861" s="34">
        <v>330.3</v>
      </c>
      <c r="H6861" s="14">
        <f t="shared" si="428"/>
        <v>35988.298920000001</v>
      </c>
      <c r="I6861" s="11">
        <f t="shared" si="429"/>
        <v>10682</v>
      </c>
      <c r="J6861" s="11">
        <f t="shared" si="430"/>
        <v>10895.64</v>
      </c>
      <c r="K6861" s="11">
        <f t="shared" si="431"/>
        <v>0</v>
      </c>
    </row>
    <row r="6862" spans="1:11" s="11" customFormat="1">
      <c r="A6862" s="32">
        <v>2018</v>
      </c>
      <c r="B6862" s="32">
        <v>3478</v>
      </c>
      <c r="C6862" s="33" t="s">
        <v>563</v>
      </c>
      <c r="D6862" s="33" t="s">
        <v>564</v>
      </c>
      <c r="E6862" s="34">
        <v>10799</v>
      </c>
      <c r="F6862" s="35">
        <v>1.02</v>
      </c>
      <c r="G6862" s="34">
        <v>333.6</v>
      </c>
      <c r="H6862" s="14">
        <f t="shared" si="428"/>
        <v>36745.973280000006</v>
      </c>
      <c r="I6862" s="11">
        <f t="shared" si="429"/>
        <v>10799</v>
      </c>
      <c r="J6862" s="11">
        <f t="shared" si="430"/>
        <v>11014.98</v>
      </c>
      <c r="K6862" s="11">
        <f t="shared" si="431"/>
        <v>0</v>
      </c>
    </row>
    <row r="6863" spans="1:11" s="11" customFormat="1">
      <c r="A6863" s="32">
        <v>2018</v>
      </c>
      <c r="B6863" s="32">
        <v>3478</v>
      </c>
      <c r="C6863" s="33" t="s">
        <v>563</v>
      </c>
      <c r="D6863" s="33" t="s">
        <v>564</v>
      </c>
      <c r="E6863" s="34">
        <v>12070</v>
      </c>
      <c r="F6863" s="35">
        <v>1.02</v>
      </c>
      <c r="G6863" s="34">
        <v>327.9</v>
      </c>
      <c r="H6863" s="14">
        <f t="shared" si="428"/>
        <v>40369.080600000001</v>
      </c>
      <c r="I6863" s="11">
        <f t="shared" si="429"/>
        <v>12070</v>
      </c>
      <c r="J6863" s="11">
        <f t="shared" si="430"/>
        <v>12311.4</v>
      </c>
      <c r="K6863" s="11">
        <f t="shared" si="431"/>
        <v>0</v>
      </c>
    </row>
    <row r="6864" spans="1:11" s="11" customFormat="1">
      <c r="A6864" s="32">
        <v>2018</v>
      </c>
      <c r="B6864" s="32">
        <v>3478</v>
      </c>
      <c r="C6864" s="33" t="s">
        <v>563</v>
      </c>
      <c r="D6864" s="33" t="s">
        <v>564</v>
      </c>
      <c r="E6864" s="34">
        <v>13312</v>
      </c>
      <c r="F6864" s="35">
        <v>1.02</v>
      </c>
      <c r="G6864" s="34">
        <v>307.5</v>
      </c>
      <c r="H6864" s="14">
        <f t="shared" si="428"/>
        <v>41753.088000000003</v>
      </c>
      <c r="I6864" s="11">
        <f t="shared" si="429"/>
        <v>13312</v>
      </c>
      <c r="J6864" s="11">
        <f t="shared" si="430"/>
        <v>13578.24</v>
      </c>
      <c r="K6864" s="11">
        <f t="shared" si="431"/>
        <v>0</v>
      </c>
    </row>
    <row r="6865" spans="1:11" s="11" customFormat="1">
      <c r="A6865" s="32">
        <v>2018</v>
      </c>
      <c r="B6865" s="32">
        <v>3478</v>
      </c>
      <c r="C6865" s="33" t="s">
        <v>563</v>
      </c>
      <c r="D6865" s="33" t="s">
        <v>564</v>
      </c>
      <c r="E6865" s="34">
        <v>25041</v>
      </c>
      <c r="F6865" s="35">
        <v>1.02</v>
      </c>
      <c r="G6865" s="34">
        <v>321</v>
      </c>
      <c r="H6865" s="14">
        <f t="shared" si="428"/>
        <v>81989.242199999993</v>
      </c>
      <c r="I6865" s="11">
        <f t="shared" si="429"/>
        <v>25041</v>
      </c>
      <c r="J6865" s="11">
        <f t="shared" si="430"/>
        <v>25541.82</v>
      </c>
      <c r="K6865" s="11">
        <f t="shared" si="431"/>
        <v>0</v>
      </c>
    </row>
    <row r="6866" spans="1:11" s="11" customFormat="1">
      <c r="A6866" s="32">
        <v>2018</v>
      </c>
      <c r="B6866" s="32">
        <v>3478</v>
      </c>
      <c r="C6866" s="33" t="s">
        <v>563</v>
      </c>
      <c r="D6866" s="33" t="s">
        <v>564</v>
      </c>
      <c r="E6866" s="34">
        <v>48022</v>
      </c>
      <c r="F6866" s="35">
        <v>1.02</v>
      </c>
      <c r="G6866" s="34">
        <v>305.89999999999998</v>
      </c>
      <c r="H6866" s="14">
        <f t="shared" si="428"/>
        <v>149837.28396</v>
      </c>
      <c r="I6866" s="11">
        <f t="shared" si="429"/>
        <v>48022</v>
      </c>
      <c r="J6866" s="11">
        <f t="shared" si="430"/>
        <v>48982.44</v>
      </c>
      <c r="K6866" s="11">
        <f t="shared" si="431"/>
        <v>0</v>
      </c>
    </row>
    <row r="6867" spans="1:11" s="11" customFormat="1">
      <c r="A6867" s="32">
        <v>2018</v>
      </c>
      <c r="B6867" s="32">
        <v>3478</v>
      </c>
      <c r="C6867" s="33" t="s">
        <v>563</v>
      </c>
      <c r="D6867" s="33" t="s">
        <v>564</v>
      </c>
      <c r="E6867" s="34">
        <v>27</v>
      </c>
      <c r="F6867" s="35">
        <v>1.02</v>
      </c>
      <c r="G6867" s="34">
        <v>306.3</v>
      </c>
      <c r="H6867" s="14">
        <f t="shared" si="428"/>
        <v>84.355019999999996</v>
      </c>
      <c r="I6867" s="11">
        <f t="shared" si="429"/>
        <v>27</v>
      </c>
      <c r="J6867" s="11">
        <f t="shared" si="430"/>
        <v>27.54</v>
      </c>
      <c r="K6867" s="11">
        <f t="shared" si="431"/>
        <v>0</v>
      </c>
    </row>
    <row r="6868" spans="1:11" s="11" customFormat="1">
      <c r="A6868" s="32">
        <v>2018</v>
      </c>
      <c r="B6868" s="32">
        <v>3482</v>
      </c>
      <c r="C6868" s="33" t="s">
        <v>563</v>
      </c>
      <c r="D6868" s="33" t="s">
        <v>564</v>
      </c>
      <c r="E6868" s="34">
        <v>888810</v>
      </c>
      <c r="F6868" s="35">
        <v>1.03</v>
      </c>
      <c r="G6868" s="34">
        <v>217.2</v>
      </c>
      <c r="H6868" s="14">
        <f t="shared" si="428"/>
        <v>1988410.1795999999</v>
      </c>
      <c r="I6868" s="11">
        <f t="shared" si="429"/>
        <v>888810</v>
      </c>
      <c r="J6868" s="11">
        <f t="shared" si="430"/>
        <v>915474.3</v>
      </c>
      <c r="K6868" s="11">
        <f t="shared" si="431"/>
        <v>0</v>
      </c>
    </row>
    <row r="6869" spans="1:11" s="11" customFormat="1">
      <c r="A6869" s="32">
        <v>2018</v>
      </c>
      <c r="B6869" s="32">
        <v>3482</v>
      </c>
      <c r="C6869" s="33" t="s">
        <v>563</v>
      </c>
      <c r="D6869" s="33" t="s">
        <v>564</v>
      </c>
      <c r="E6869" s="34">
        <v>405494</v>
      </c>
      <c r="F6869" s="35">
        <v>1.026</v>
      </c>
      <c r="G6869" s="34">
        <v>234.9</v>
      </c>
      <c r="H6869" s="14">
        <f t="shared" si="428"/>
        <v>977270.54655600013</v>
      </c>
      <c r="I6869" s="11">
        <f t="shared" si="429"/>
        <v>405494</v>
      </c>
      <c r="J6869" s="11">
        <f t="shared" si="430"/>
        <v>416036.84399999998</v>
      </c>
      <c r="K6869" s="11">
        <f t="shared" si="431"/>
        <v>0</v>
      </c>
    </row>
    <row r="6870" spans="1:11" s="11" customFormat="1">
      <c r="A6870" s="32">
        <v>2018</v>
      </c>
      <c r="B6870" s="32">
        <v>3484</v>
      </c>
      <c r="C6870" s="33" t="s">
        <v>563</v>
      </c>
      <c r="D6870" s="33" t="s">
        <v>564</v>
      </c>
      <c r="E6870" s="34">
        <v>23023</v>
      </c>
      <c r="F6870" s="35">
        <v>1</v>
      </c>
      <c r="G6870" s="34">
        <v>310.89999999999998</v>
      </c>
      <c r="H6870" s="14">
        <f t="shared" si="428"/>
        <v>71578.506999999998</v>
      </c>
      <c r="I6870" s="11">
        <f t="shared" si="429"/>
        <v>23023</v>
      </c>
      <c r="J6870" s="11">
        <f t="shared" si="430"/>
        <v>23023</v>
      </c>
      <c r="K6870" s="11">
        <f t="shared" si="431"/>
        <v>0</v>
      </c>
    </row>
    <row r="6871" spans="1:11" s="11" customFormat="1">
      <c r="A6871" s="32">
        <v>2018</v>
      </c>
      <c r="B6871" s="32">
        <v>3484</v>
      </c>
      <c r="C6871" s="33" t="s">
        <v>563</v>
      </c>
      <c r="D6871" s="33" t="s">
        <v>564</v>
      </c>
      <c r="E6871" s="34">
        <v>75351</v>
      </c>
      <c r="F6871" s="35">
        <v>1</v>
      </c>
      <c r="G6871" s="34">
        <v>226.4</v>
      </c>
      <c r="H6871" s="14">
        <f t="shared" si="428"/>
        <v>170594.66400000002</v>
      </c>
      <c r="I6871" s="11">
        <f t="shared" si="429"/>
        <v>75351</v>
      </c>
      <c r="J6871" s="11">
        <f t="shared" si="430"/>
        <v>75351</v>
      </c>
      <c r="K6871" s="11">
        <f t="shared" si="431"/>
        <v>0</v>
      </c>
    </row>
    <row r="6872" spans="1:11" s="11" customFormat="1">
      <c r="A6872" s="32">
        <v>2018</v>
      </c>
      <c r="B6872" s="32">
        <v>3484</v>
      </c>
      <c r="C6872" s="33" t="s">
        <v>563</v>
      </c>
      <c r="D6872" s="33" t="s">
        <v>564</v>
      </c>
      <c r="E6872" s="34">
        <v>3736</v>
      </c>
      <c r="F6872" s="35">
        <v>1.1000000000000001</v>
      </c>
      <c r="G6872" s="34">
        <v>221.5</v>
      </c>
      <c r="H6872" s="14">
        <f t="shared" si="428"/>
        <v>9102.764000000001</v>
      </c>
      <c r="I6872" s="11">
        <f t="shared" si="429"/>
        <v>3736</v>
      </c>
      <c r="J6872" s="11">
        <f t="shared" si="430"/>
        <v>4109.6000000000004</v>
      </c>
      <c r="K6872" s="11">
        <f t="shared" si="431"/>
        <v>0</v>
      </c>
    </row>
    <row r="6873" spans="1:11" s="11" customFormat="1">
      <c r="A6873" s="32">
        <v>2018</v>
      </c>
      <c r="B6873" s="32">
        <v>3484</v>
      </c>
      <c r="C6873" s="33" t="s">
        <v>563</v>
      </c>
      <c r="D6873" s="33" t="s">
        <v>564</v>
      </c>
      <c r="E6873" s="34">
        <v>4370</v>
      </c>
      <c r="F6873" s="35">
        <v>1.1000000000000001</v>
      </c>
      <c r="G6873" s="34">
        <v>416.2</v>
      </c>
      <c r="H6873" s="14">
        <f t="shared" si="428"/>
        <v>20006.734000000004</v>
      </c>
      <c r="I6873" s="11">
        <f t="shared" si="429"/>
        <v>4370</v>
      </c>
      <c r="J6873" s="11">
        <f t="shared" si="430"/>
        <v>4807</v>
      </c>
      <c r="K6873" s="11">
        <f t="shared" si="431"/>
        <v>0</v>
      </c>
    </row>
    <row r="6874" spans="1:11" s="11" customFormat="1">
      <c r="A6874" s="32">
        <v>2018</v>
      </c>
      <c r="B6874" s="32">
        <v>3484</v>
      </c>
      <c r="C6874" s="33" t="s">
        <v>563</v>
      </c>
      <c r="D6874" s="33" t="s">
        <v>564</v>
      </c>
      <c r="E6874" s="34">
        <v>5113</v>
      </c>
      <c r="F6874" s="35">
        <v>1.1000000000000001</v>
      </c>
      <c r="G6874" s="34">
        <v>194</v>
      </c>
      <c r="H6874" s="14">
        <f t="shared" si="428"/>
        <v>10911.142</v>
      </c>
      <c r="I6874" s="11">
        <f t="shared" si="429"/>
        <v>5113</v>
      </c>
      <c r="J6874" s="11">
        <f t="shared" si="430"/>
        <v>5624.3</v>
      </c>
      <c r="K6874" s="11">
        <f t="shared" si="431"/>
        <v>0</v>
      </c>
    </row>
    <row r="6875" spans="1:11" s="11" customFormat="1">
      <c r="A6875" s="32">
        <v>2018</v>
      </c>
      <c r="B6875" s="32">
        <v>3484</v>
      </c>
      <c r="C6875" s="33" t="s">
        <v>563</v>
      </c>
      <c r="D6875" s="33" t="s">
        <v>564</v>
      </c>
      <c r="E6875" s="34">
        <v>6763</v>
      </c>
      <c r="F6875" s="35">
        <v>1.1000000000000001</v>
      </c>
      <c r="G6875" s="34">
        <v>238</v>
      </c>
      <c r="H6875" s="14">
        <f t="shared" si="428"/>
        <v>17705.534</v>
      </c>
      <c r="I6875" s="11">
        <f t="shared" si="429"/>
        <v>6763</v>
      </c>
      <c r="J6875" s="11">
        <f t="shared" si="430"/>
        <v>7439.3</v>
      </c>
      <c r="K6875" s="11">
        <f t="shared" si="431"/>
        <v>0</v>
      </c>
    </row>
    <row r="6876" spans="1:11" s="11" customFormat="1">
      <c r="A6876" s="32">
        <v>2018</v>
      </c>
      <c r="B6876" s="32">
        <v>3484</v>
      </c>
      <c r="C6876" s="33" t="s">
        <v>563</v>
      </c>
      <c r="D6876" s="33" t="s">
        <v>564</v>
      </c>
      <c r="E6876" s="34">
        <v>8943</v>
      </c>
      <c r="F6876" s="35">
        <v>1.1000000000000001</v>
      </c>
      <c r="G6876" s="34">
        <v>216.7</v>
      </c>
      <c r="H6876" s="14">
        <f t="shared" si="428"/>
        <v>21317.429100000001</v>
      </c>
      <c r="I6876" s="11">
        <f t="shared" si="429"/>
        <v>8943</v>
      </c>
      <c r="J6876" s="11">
        <f t="shared" si="430"/>
        <v>9837.3000000000011</v>
      </c>
      <c r="K6876" s="11">
        <f t="shared" si="431"/>
        <v>0</v>
      </c>
    </row>
    <row r="6877" spans="1:11" s="11" customFormat="1">
      <c r="A6877" s="32">
        <v>2018</v>
      </c>
      <c r="B6877" s="32">
        <v>3484</v>
      </c>
      <c r="C6877" s="33" t="s">
        <v>563</v>
      </c>
      <c r="D6877" s="33" t="s">
        <v>564</v>
      </c>
      <c r="E6877" s="34">
        <v>8990</v>
      </c>
      <c r="F6877" s="35">
        <v>1.1000000000000001</v>
      </c>
      <c r="G6877" s="34">
        <v>209.7</v>
      </c>
      <c r="H6877" s="14">
        <f t="shared" si="428"/>
        <v>20737.233</v>
      </c>
      <c r="I6877" s="11">
        <f t="shared" si="429"/>
        <v>8990</v>
      </c>
      <c r="J6877" s="11">
        <f t="shared" si="430"/>
        <v>9889</v>
      </c>
      <c r="K6877" s="11">
        <f t="shared" si="431"/>
        <v>0</v>
      </c>
    </row>
    <row r="6878" spans="1:11" s="11" customFormat="1">
      <c r="A6878" s="32">
        <v>2018</v>
      </c>
      <c r="B6878" s="32">
        <v>3484</v>
      </c>
      <c r="C6878" s="33" t="s">
        <v>563</v>
      </c>
      <c r="D6878" s="33" t="s">
        <v>564</v>
      </c>
      <c r="E6878" s="34">
        <v>9730</v>
      </c>
      <c r="F6878" s="35">
        <v>1</v>
      </c>
      <c r="G6878" s="34">
        <v>346.5</v>
      </c>
      <c r="H6878" s="14">
        <f t="shared" si="428"/>
        <v>33714.449999999997</v>
      </c>
      <c r="I6878" s="11">
        <f t="shared" si="429"/>
        <v>9730</v>
      </c>
      <c r="J6878" s="11">
        <f t="shared" si="430"/>
        <v>9730</v>
      </c>
      <c r="K6878" s="11">
        <f t="shared" si="431"/>
        <v>0</v>
      </c>
    </row>
    <row r="6879" spans="1:11" s="11" customFormat="1">
      <c r="A6879" s="32">
        <v>2018</v>
      </c>
      <c r="B6879" s="32">
        <v>3484</v>
      </c>
      <c r="C6879" s="33" t="s">
        <v>563</v>
      </c>
      <c r="D6879" s="33" t="s">
        <v>564</v>
      </c>
      <c r="E6879" s="34">
        <v>11869</v>
      </c>
      <c r="F6879" s="35">
        <v>1</v>
      </c>
      <c r="G6879" s="34">
        <v>335.5</v>
      </c>
      <c r="H6879" s="14">
        <f t="shared" si="428"/>
        <v>39820.495000000003</v>
      </c>
      <c r="I6879" s="11">
        <f t="shared" si="429"/>
        <v>11869</v>
      </c>
      <c r="J6879" s="11">
        <f t="shared" si="430"/>
        <v>11869</v>
      </c>
      <c r="K6879" s="11">
        <f t="shared" si="431"/>
        <v>0</v>
      </c>
    </row>
    <row r="6880" spans="1:11" s="11" customFormat="1">
      <c r="A6880" s="32">
        <v>2018</v>
      </c>
      <c r="B6880" s="32">
        <v>3484</v>
      </c>
      <c r="C6880" s="33" t="s">
        <v>563</v>
      </c>
      <c r="D6880" s="33" t="s">
        <v>564</v>
      </c>
      <c r="E6880" s="34">
        <v>14864</v>
      </c>
      <c r="F6880" s="35">
        <v>1.1000000000000001</v>
      </c>
      <c r="G6880" s="34">
        <v>205.2</v>
      </c>
      <c r="H6880" s="14">
        <f t="shared" si="428"/>
        <v>33551.020799999998</v>
      </c>
      <c r="I6880" s="11">
        <f t="shared" si="429"/>
        <v>14864</v>
      </c>
      <c r="J6880" s="11">
        <f t="shared" si="430"/>
        <v>16350.400000000001</v>
      </c>
      <c r="K6880" s="11">
        <f t="shared" si="431"/>
        <v>0</v>
      </c>
    </row>
    <row r="6881" spans="1:11" s="11" customFormat="1">
      <c r="A6881" s="32">
        <v>2018</v>
      </c>
      <c r="B6881" s="32">
        <v>3484</v>
      </c>
      <c r="C6881" s="33" t="s">
        <v>563</v>
      </c>
      <c r="D6881" s="33" t="s">
        <v>564</v>
      </c>
      <c r="E6881" s="34">
        <v>17071</v>
      </c>
      <c r="F6881" s="35">
        <v>1.1000000000000001</v>
      </c>
      <c r="G6881" s="34">
        <v>207.3</v>
      </c>
      <c r="H6881" s="14">
        <f t="shared" si="428"/>
        <v>38927.001299999996</v>
      </c>
      <c r="I6881" s="11">
        <f t="shared" si="429"/>
        <v>17071</v>
      </c>
      <c r="J6881" s="11">
        <f t="shared" si="430"/>
        <v>18778.100000000002</v>
      </c>
      <c r="K6881" s="11">
        <f t="shared" si="431"/>
        <v>0</v>
      </c>
    </row>
    <row r="6882" spans="1:11" s="11" customFormat="1">
      <c r="A6882" s="32">
        <v>2018</v>
      </c>
      <c r="B6882" s="32">
        <v>3484</v>
      </c>
      <c r="C6882" s="33" t="s">
        <v>563</v>
      </c>
      <c r="D6882" s="33" t="s">
        <v>564</v>
      </c>
      <c r="E6882" s="34">
        <v>19103</v>
      </c>
      <c r="F6882" s="35">
        <v>1</v>
      </c>
      <c r="G6882" s="34">
        <v>199</v>
      </c>
      <c r="H6882" s="14">
        <f t="shared" si="428"/>
        <v>38014.97</v>
      </c>
      <c r="I6882" s="11">
        <f t="shared" si="429"/>
        <v>19103</v>
      </c>
      <c r="J6882" s="11">
        <f t="shared" si="430"/>
        <v>19103</v>
      </c>
      <c r="K6882" s="11">
        <f t="shared" si="431"/>
        <v>0</v>
      </c>
    </row>
    <row r="6883" spans="1:11" s="11" customFormat="1">
      <c r="A6883" s="32">
        <v>2018</v>
      </c>
      <c r="B6883" s="32">
        <v>3484</v>
      </c>
      <c r="C6883" s="33" t="s">
        <v>563</v>
      </c>
      <c r="D6883" s="33" t="s">
        <v>564</v>
      </c>
      <c r="E6883" s="34">
        <v>19941</v>
      </c>
      <c r="F6883" s="35">
        <v>1</v>
      </c>
      <c r="G6883" s="34">
        <v>237.5</v>
      </c>
      <c r="H6883" s="14">
        <f t="shared" si="428"/>
        <v>47359.875</v>
      </c>
      <c r="I6883" s="11">
        <f t="shared" si="429"/>
        <v>19941</v>
      </c>
      <c r="J6883" s="11">
        <f t="shared" si="430"/>
        <v>19941</v>
      </c>
      <c r="K6883" s="11">
        <f t="shared" si="431"/>
        <v>0</v>
      </c>
    </row>
    <row r="6884" spans="1:11" s="11" customFormat="1">
      <c r="A6884" s="32">
        <v>2018</v>
      </c>
      <c r="B6884" s="32">
        <v>3484</v>
      </c>
      <c r="C6884" s="33" t="s">
        <v>563</v>
      </c>
      <c r="D6884" s="33" t="s">
        <v>564</v>
      </c>
      <c r="E6884" s="34">
        <v>36906</v>
      </c>
      <c r="F6884" s="35">
        <v>1</v>
      </c>
      <c r="G6884" s="34">
        <v>200.8</v>
      </c>
      <c r="H6884" s="14">
        <f t="shared" si="428"/>
        <v>74107.248000000007</v>
      </c>
      <c r="I6884" s="11">
        <f t="shared" si="429"/>
        <v>36906</v>
      </c>
      <c r="J6884" s="11">
        <f t="shared" si="430"/>
        <v>36906</v>
      </c>
      <c r="K6884" s="11">
        <f t="shared" si="431"/>
        <v>0</v>
      </c>
    </row>
    <row r="6885" spans="1:11" s="11" customFormat="1">
      <c r="A6885" s="32">
        <v>2018</v>
      </c>
      <c r="B6885" s="32">
        <v>3484</v>
      </c>
      <c r="C6885" s="33" t="s">
        <v>563</v>
      </c>
      <c r="D6885" s="33" t="s">
        <v>564</v>
      </c>
      <c r="E6885" s="34">
        <v>42486</v>
      </c>
      <c r="F6885" s="35">
        <v>1</v>
      </c>
      <c r="G6885" s="34">
        <v>210.7</v>
      </c>
      <c r="H6885" s="14">
        <f t="shared" si="428"/>
        <v>89518.001999999993</v>
      </c>
      <c r="I6885" s="11">
        <f t="shared" si="429"/>
        <v>42486</v>
      </c>
      <c r="J6885" s="11">
        <f t="shared" si="430"/>
        <v>42486</v>
      </c>
      <c r="K6885" s="11">
        <f t="shared" si="431"/>
        <v>0</v>
      </c>
    </row>
    <row r="6886" spans="1:11" s="11" customFormat="1">
      <c r="A6886" s="32">
        <v>2018</v>
      </c>
      <c r="B6886" s="32">
        <v>3484</v>
      </c>
      <c r="C6886" s="33" t="s">
        <v>563</v>
      </c>
      <c r="D6886" s="33" t="s">
        <v>564</v>
      </c>
      <c r="E6886" s="34">
        <v>42995</v>
      </c>
      <c r="F6886" s="35">
        <v>1</v>
      </c>
      <c r="G6886" s="34">
        <v>241.3</v>
      </c>
      <c r="H6886" s="14">
        <f t="shared" si="428"/>
        <v>103746.93500000001</v>
      </c>
      <c r="I6886" s="11">
        <f t="shared" si="429"/>
        <v>42995</v>
      </c>
      <c r="J6886" s="11">
        <f t="shared" si="430"/>
        <v>42995</v>
      </c>
      <c r="K6886" s="11">
        <f t="shared" si="431"/>
        <v>0</v>
      </c>
    </row>
    <row r="6887" spans="1:11" s="11" customFormat="1">
      <c r="A6887" s="32">
        <v>2018</v>
      </c>
      <c r="B6887" s="32">
        <v>3484</v>
      </c>
      <c r="C6887" s="33" t="s">
        <v>563</v>
      </c>
      <c r="D6887" s="33" t="s">
        <v>564</v>
      </c>
      <c r="E6887" s="34">
        <v>43151</v>
      </c>
      <c r="F6887" s="35">
        <v>1</v>
      </c>
      <c r="G6887" s="34">
        <v>193.9</v>
      </c>
      <c r="H6887" s="14">
        <f t="shared" si="428"/>
        <v>83669.789000000004</v>
      </c>
      <c r="I6887" s="11">
        <f t="shared" si="429"/>
        <v>43151</v>
      </c>
      <c r="J6887" s="11">
        <f t="shared" si="430"/>
        <v>43151</v>
      </c>
      <c r="K6887" s="11">
        <f t="shared" si="431"/>
        <v>0</v>
      </c>
    </row>
    <row r="6888" spans="1:11" s="11" customFormat="1">
      <c r="A6888" s="32">
        <v>2018</v>
      </c>
      <c r="B6888" s="32">
        <v>3484</v>
      </c>
      <c r="C6888" s="33" t="s">
        <v>563</v>
      </c>
      <c r="D6888" s="33" t="s">
        <v>564</v>
      </c>
      <c r="E6888" s="34">
        <v>43412</v>
      </c>
      <c r="F6888" s="35">
        <v>1</v>
      </c>
      <c r="G6888" s="34">
        <v>237</v>
      </c>
      <c r="H6888" s="14">
        <f t="shared" si="428"/>
        <v>102886.44</v>
      </c>
      <c r="I6888" s="11">
        <f t="shared" si="429"/>
        <v>43412</v>
      </c>
      <c r="J6888" s="11">
        <f t="shared" si="430"/>
        <v>43412</v>
      </c>
      <c r="K6888" s="11">
        <f t="shared" si="431"/>
        <v>0</v>
      </c>
    </row>
    <row r="6889" spans="1:11" s="11" customFormat="1">
      <c r="A6889" s="32">
        <v>2018</v>
      </c>
      <c r="B6889" s="32">
        <v>3484</v>
      </c>
      <c r="C6889" s="33" t="s">
        <v>563</v>
      </c>
      <c r="D6889" s="33" t="s">
        <v>564</v>
      </c>
      <c r="E6889" s="34">
        <v>49826</v>
      </c>
      <c r="F6889" s="35">
        <v>1</v>
      </c>
      <c r="G6889" s="34">
        <v>216.2</v>
      </c>
      <c r="H6889" s="14">
        <f t="shared" si="428"/>
        <v>107723.81199999999</v>
      </c>
      <c r="I6889" s="11">
        <f t="shared" si="429"/>
        <v>49826</v>
      </c>
      <c r="J6889" s="11">
        <f t="shared" si="430"/>
        <v>49826</v>
      </c>
      <c r="K6889" s="11">
        <f t="shared" si="431"/>
        <v>0</v>
      </c>
    </row>
    <row r="6890" spans="1:11" s="11" customFormat="1">
      <c r="A6890" s="32">
        <v>2018</v>
      </c>
      <c r="B6890" s="32">
        <v>3484</v>
      </c>
      <c r="C6890" s="33" t="s">
        <v>563</v>
      </c>
      <c r="D6890" s="33" t="s">
        <v>564</v>
      </c>
      <c r="E6890" s="34">
        <v>51747</v>
      </c>
      <c r="F6890" s="35">
        <v>1</v>
      </c>
      <c r="G6890" s="34">
        <v>190.1</v>
      </c>
      <c r="H6890" s="14">
        <f t="shared" si="428"/>
        <v>98371.047000000006</v>
      </c>
      <c r="I6890" s="11">
        <f t="shared" si="429"/>
        <v>51747</v>
      </c>
      <c r="J6890" s="11">
        <f t="shared" si="430"/>
        <v>51747</v>
      </c>
      <c r="K6890" s="11">
        <f t="shared" si="431"/>
        <v>0</v>
      </c>
    </row>
    <row r="6891" spans="1:11" s="11" customFormat="1">
      <c r="A6891" s="32">
        <v>2018</v>
      </c>
      <c r="B6891" s="32">
        <v>3484</v>
      </c>
      <c r="C6891" s="33" t="s">
        <v>563</v>
      </c>
      <c r="D6891" s="33" t="s">
        <v>564</v>
      </c>
      <c r="E6891" s="34">
        <v>61102</v>
      </c>
      <c r="F6891" s="35">
        <v>1</v>
      </c>
      <c r="G6891" s="34">
        <v>232.7</v>
      </c>
      <c r="H6891" s="14">
        <f t="shared" si="428"/>
        <v>142184.35399999999</v>
      </c>
      <c r="I6891" s="11">
        <f t="shared" si="429"/>
        <v>61102</v>
      </c>
      <c r="J6891" s="11">
        <f t="shared" si="430"/>
        <v>61102</v>
      </c>
      <c r="K6891" s="11">
        <f t="shared" si="431"/>
        <v>0</v>
      </c>
    </row>
    <row r="6892" spans="1:11" s="11" customFormat="1">
      <c r="A6892" s="32">
        <v>2018</v>
      </c>
      <c r="B6892" s="32">
        <v>3484</v>
      </c>
      <c r="C6892" s="33" t="s">
        <v>563</v>
      </c>
      <c r="D6892" s="33" t="s">
        <v>564</v>
      </c>
      <c r="E6892" s="34">
        <v>64001</v>
      </c>
      <c r="F6892" s="35">
        <v>1</v>
      </c>
      <c r="G6892" s="34">
        <v>174.5</v>
      </c>
      <c r="H6892" s="14">
        <f t="shared" si="428"/>
        <v>111681.74500000001</v>
      </c>
      <c r="I6892" s="11">
        <f t="shared" si="429"/>
        <v>64001</v>
      </c>
      <c r="J6892" s="11">
        <f t="shared" si="430"/>
        <v>64001</v>
      </c>
      <c r="K6892" s="11">
        <f t="shared" si="431"/>
        <v>0</v>
      </c>
    </row>
    <row r="6893" spans="1:11" s="11" customFormat="1">
      <c r="A6893" s="32">
        <v>2018</v>
      </c>
      <c r="B6893" s="32">
        <v>3484</v>
      </c>
      <c r="C6893" s="33" t="s">
        <v>563</v>
      </c>
      <c r="D6893" s="33" t="s">
        <v>564</v>
      </c>
      <c r="E6893" s="34">
        <v>24657</v>
      </c>
      <c r="F6893" s="35">
        <v>1</v>
      </c>
      <c r="G6893" s="34">
        <v>245.7</v>
      </c>
      <c r="H6893" s="14">
        <f t="shared" si="428"/>
        <v>60582.248999999996</v>
      </c>
      <c r="I6893" s="11">
        <f t="shared" si="429"/>
        <v>24657</v>
      </c>
      <c r="J6893" s="11">
        <f t="shared" si="430"/>
        <v>24657</v>
      </c>
      <c r="K6893" s="11">
        <f t="shared" si="431"/>
        <v>0</v>
      </c>
    </row>
    <row r="6894" spans="1:11" s="11" customFormat="1">
      <c r="A6894" s="32">
        <v>2018</v>
      </c>
      <c r="B6894" s="32">
        <v>3485</v>
      </c>
      <c r="C6894" s="33" t="s">
        <v>563</v>
      </c>
      <c r="D6894" s="33" t="s">
        <v>564</v>
      </c>
      <c r="E6894" s="34">
        <v>40504</v>
      </c>
      <c r="F6894" s="35">
        <v>1.036</v>
      </c>
      <c r="G6894" s="34">
        <v>157.1</v>
      </c>
      <c r="H6894" s="14">
        <f t="shared" si="428"/>
        <v>65922.528223999994</v>
      </c>
      <c r="I6894" s="11">
        <f t="shared" si="429"/>
        <v>40504</v>
      </c>
      <c r="J6894" s="11">
        <f t="shared" si="430"/>
        <v>41962.144</v>
      </c>
      <c r="K6894" s="11">
        <f t="shared" si="431"/>
        <v>0</v>
      </c>
    </row>
    <row r="6895" spans="1:11" s="11" customFormat="1">
      <c r="A6895" s="32">
        <v>2018</v>
      </c>
      <c r="B6895" s="32">
        <v>3485</v>
      </c>
      <c r="C6895" s="33" t="s">
        <v>563</v>
      </c>
      <c r="D6895" s="33" t="s">
        <v>564</v>
      </c>
      <c r="E6895" s="34">
        <v>37512</v>
      </c>
      <c r="F6895" s="35">
        <v>1.034</v>
      </c>
      <c r="G6895" s="34">
        <v>193.1</v>
      </c>
      <c r="H6895" s="14">
        <f t="shared" si="428"/>
        <v>74898.484848000007</v>
      </c>
      <c r="I6895" s="11">
        <f t="shared" si="429"/>
        <v>37512</v>
      </c>
      <c r="J6895" s="11">
        <f t="shared" si="430"/>
        <v>38787.408000000003</v>
      </c>
      <c r="K6895" s="11">
        <f t="shared" si="431"/>
        <v>0</v>
      </c>
    </row>
    <row r="6896" spans="1:11" s="11" customFormat="1">
      <c r="A6896" s="32">
        <v>2018</v>
      </c>
      <c r="B6896" s="32">
        <v>3485</v>
      </c>
      <c r="C6896" s="33" t="s">
        <v>563</v>
      </c>
      <c r="D6896" s="33" t="s">
        <v>564</v>
      </c>
      <c r="E6896" s="34">
        <v>50500</v>
      </c>
      <c r="F6896" s="35">
        <v>1.028</v>
      </c>
      <c r="G6896" s="34">
        <v>195.4</v>
      </c>
      <c r="H6896" s="14">
        <f t="shared" si="428"/>
        <v>101439.95600000001</v>
      </c>
      <c r="I6896" s="11">
        <f t="shared" si="429"/>
        <v>50500</v>
      </c>
      <c r="J6896" s="11">
        <f t="shared" si="430"/>
        <v>51914</v>
      </c>
      <c r="K6896" s="11">
        <f t="shared" si="431"/>
        <v>0</v>
      </c>
    </row>
    <row r="6897" spans="1:11" s="11" customFormat="1">
      <c r="A6897" s="32">
        <v>2018</v>
      </c>
      <c r="B6897" s="32">
        <v>3485</v>
      </c>
      <c r="C6897" s="33" t="s">
        <v>563</v>
      </c>
      <c r="D6897" s="33" t="s">
        <v>564</v>
      </c>
      <c r="E6897" s="34">
        <v>51713</v>
      </c>
      <c r="F6897" s="35">
        <v>1.0249999999999999</v>
      </c>
      <c r="G6897" s="34">
        <v>235.4</v>
      </c>
      <c r="H6897" s="14">
        <f t="shared" si="428"/>
        <v>124775.71204999999</v>
      </c>
      <c r="I6897" s="11">
        <f t="shared" si="429"/>
        <v>51713</v>
      </c>
      <c r="J6897" s="11">
        <f t="shared" si="430"/>
        <v>53005.824999999997</v>
      </c>
      <c r="K6897" s="11">
        <f t="shared" si="431"/>
        <v>0</v>
      </c>
    </row>
    <row r="6898" spans="1:11" s="11" customFormat="1">
      <c r="A6898" s="32">
        <v>2018</v>
      </c>
      <c r="B6898" s="32">
        <v>3485</v>
      </c>
      <c r="C6898" s="33" t="s">
        <v>563</v>
      </c>
      <c r="D6898" s="33" t="s">
        <v>564</v>
      </c>
      <c r="E6898" s="34">
        <v>52886</v>
      </c>
      <c r="F6898" s="35">
        <v>1.0289999999999999</v>
      </c>
      <c r="G6898" s="34">
        <v>173.8</v>
      </c>
      <c r="H6898" s="14">
        <f t="shared" si="428"/>
        <v>94581.428172</v>
      </c>
      <c r="I6898" s="11">
        <f t="shared" si="429"/>
        <v>52886</v>
      </c>
      <c r="J6898" s="11">
        <f t="shared" si="430"/>
        <v>54419.693999999996</v>
      </c>
      <c r="K6898" s="11">
        <f t="shared" si="431"/>
        <v>0</v>
      </c>
    </row>
    <row r="6899" spans="1:11" s="11" customFormat="1">
      <c r="A6899" s="32">
        <v>2018</v>
      </c>
      <c r="B6899" s="32">
        <v>3485</v>
      </c>
      <c r="C6899" s="33" t="s">
        <v>563</v>
      </c>
      <c r="D6899" s="33" t="s">
        <v>564</v>
      </c>
      <c r="E6899" s="34">
        <v>57504</v>
      </c>
      <c r="F6899" s="35">
        <v>1.0409999999999999</v>
      </c>
      <c r="G6899" s="34">
        <v>158.5</v>
      </c>
      <c r="H6899" s="14">
        <f t="shared" si="428"/>
        <v>94880.737439999983</v>
      </c>
      <c r="I6899" s="11">
        <f t="shared" si="429"/>
        <v>57504</v>
      </c>
      <c r="J6899" s="11">
        <f t="shared" si="430"/>
        <v>59861.663999999997</v>
      </c>
      <c r="K6899" s="11">
        <f t="shared" si="431"/>
        <v>0</v>
      </c>
    </row>
    <row r="6900" spans="1:11" s="11" customFormat="1">
      <c r="A6900" s="32">
        <v>2018</v>
      </c>
      <c r="B6900" s="32">
        <v>3485</v>
      </c>
      <c r="C6900" s="33" t="s">
        <v>563</v>
      </c>
      <c r="D6900" s="33" t="s">
        <v>564</v>
      </c>
      <c r="E6900" s="34">
        <v>59590</v>
      </c>
      <c r="F6900" s="35">
        <v>1.028</v>
      </c>
      <c r="G6900" s="34">
        <v>191</v>
      </c>
      <c r="H6900" s="14">
        <f t="shared" si="428"/>
        <v>117003.7732</v>
      </c>
      <c r="I6900" s="11">
        <f t="shared" si="429"/>
        <v>59590</v>
      </c>
      <c r="J6900" s="11">
        <f t="shared" si="430"/>
        <v>61258.520000000004</v>
      </c>
      <c r="K6900" s="11">
        <f t="shared" si="431"/>
        <v>0</v>
      </c>
    </row>
    <row r="6901" spans="1:11" s="11" customFormat="1">
      <c r="A6901" s="32">
        <v>2018</v>
      </c>
      <c r="B6901" s="32">
        <v>3485</v>
      </c>
      <c r="C6901" s="33" t="s">
        <v>563</v>
      </c>
      <c r="D6901" s="33" t="s">
        <v>564</v>
      </c>
      <c r="E6901" s="34">
        <v>60235</v>
      </c>
      <c r="F6901" s="35">
        <v>1.034</v>
      </c>
      <c r="G6901" s="34">
        <v>167.6</v>
      </c>
      <c r="H6901" s="14">
        <f t="shared" si="428"/>
        <v>104386.29124000001</v>
      </c>
      <c r="I6901" s="11">
        <f t="shared" si="429"/>
        <v>60235</v>
      </c>
      <c r="J6901" s="11">
        <f t="shared" si="430"/>
        <v>62282.990000000005</v>
      </c>
      <c r="K6901" s="11">
        <f t="shared" si="431"/>
        <v>0</v>
      </c>
    </row>
    <row r="6902" spans="1:11" s="11" customFormat="1">
      <c r="A6902" s="32">
        <v>2018</v>
      </c>
      <c r="B6902" s="32">
        <v>3485</v>
      </c>
      <c r="C6902" s="33" t="s">
        <v>563</v>
      </c>
      <c r="D6902" s="33" t="s">
        <v>564</v>
      </c>
      <c r="E6902" s="34">
        <v>60967</v>
      </c>
      <c r="F6902" s="35">
        <v>1.032</v>
      </c>
      <c r="G6902" s="34">
        <v>208.5</v>
      </c>
      <c r="H6902" s="14">
        <f t="shared" si="428"/>
        <v>131183.91323999999</v>
      </c>
      <c r="I6902" s="11">
        <f t="shared" si="429"/>
        <v>60967</v>
      </c>
      <c r="J6902" s="11">
        <f t="shared" si="430"/>
        <v>62917.944000000003</v>
      </c>
      <c r="K6902" s="11">
        <f t="shared" si="431"/>
        <v>0</v>
      </c>
    </row>
    <row r="6903" spans="1:11" s="11" customFormat="1">
      <c r="A6903" s="32">
        <v>2018</v>
      </c>
      <c r="B6903" s="32">
        <v>3485</v>
      </c>
      <c r="C6903" s="33" t="s">
        <v>563</v>
      </c>
      <c r="D6903" s="33" t="s">
        <v>564</v>
      </c>
      <c r="E6903" s="34">
        <v>61267</v>
      </c>
      <c r="F6903" s="35">
        <v>1.0329999999999999</v>
      </c>
      <c r="G6903" s="34">
        <v>165.9</v>
      </c>
      <c r="H6903" s="14">
        <f t="shared" si="428"/>
        <v>104996.137449</v>
      </c>
      <c r="I6903" s="11">
        <f t="shared" si="429"/>
        <v>61267</v>
      </c>
      <c r="J6903" s="11">
        <f t="shared" si="430"/>
        <v>63288.810999999994</v>
      </c>
      <c r="K6903" s="11">
        <f t="shared" si="431"/>
        <v>0</v>
      </c>
    </row>
    <row r="6904" spans="1:11" s="11" customFormat="1">
      <c r="A6904" s="32">
        <v>2018</v>
      </c>
      <c r="B6904" s="32">
        <v>3485</v>
      </c>
      <c r="C6904" s="33" t="s">
        <v>563</v>
      </c>
      <c r="D6904" s="33" t="s">
        <v>564</v>
      </c>
      <c r="E6904" s="34">
        <v>71412</v>
      </c>
      <c r="F6904" s="35">
        <v>1.034</v>
      </c>
      <c r="G6904" s="34">
        <v>217.7</v>
      </c>
      <c r="H6904" s="14">
        <f t="shared" si="428"/>
        <v>160749.69741600001</v>
      </c>
      <c r="I6904" s="11">
        <f t="shared" si="429"/>
        <v>71412</v>
      </c>
      <c r="J6904" s="11">
        <f t="shared" si="430"/>
        <v>73840.008000000002</v>
      </c>
      <c r="K6904" s="11">
        <f t="shared" si="431"/>
        <v>0</v>
      </c>
    </row>
    <row r="6905" spans="1:11" s="11" customFormat="1">
      <c r="A6905" s="32">
        <v>2018</v>
      </c>
      <c r="B6905" s="32">
        <v>3485</v>
      </c>
      <c r="C6905" s="33" t="s">
        <v>563</v>
      </c>
      <c r="D6905" s="33" t="s">
        <v>564</v>
      </c>
      <c r="E6905" s="34">
        <v>42777</v>
      </c>
      <c r="F6905" s="35">
        <v>1.028</v>
      </c>
      <c r="G6905" s="34">
        <v>204.2</v>
      </c>
      <c r="H6905" s="14">
        <f t="shared" si="428"/>
        <v>89796.451751999994</v>
      </c>
      <c r="I6905" s="11">
        <f t="shared" si="429"/>
        <v>42777</v>
      </c>
      <c r="J6905" s="11">
        <f t="shared" si="430"/>
        <v>43974.756000000001</v>
      </c>
      <c r="K6905" s="11">
        <f t="shared" si="431"/>
        <v>0</v>
      </c>
    </row>
    <row r="6906" spans="1:11" s="11" customFormat="1">
      <c r="A6906" s="32">
        <v>2018</v>
      </c>
      <c r="B6906" s="32">
        <v>3485</v>
      </c>
      <c r="C6906" s="33" t="s">
        <v>563</v>
      </c>
      <c r="D6906" s="33" t="s">
        <v>564</v>
      </c>
      <c r="E6906" s="34">
        <v>43239</v>
      </c>
      <c r="F6906" s="35">
        <v>1.036</v>
      </c>
      <c r="G6906" s="34">
        <v>185.6</v>
      </c>
      <c r="H6906" s="14">
        <f t="shared" si="428"/>
        <v>83140.641023999997</v>
      </c>
      <c r="I6906" s="11">
        <f t="shared" si="429"/>
        <v>43239</v>
      </c>
      <c r="J6906" s="11">
        <f t="shared" si="430"/>
        <v>44795.603999999999</v>
      </c>
      <c r="K6906" s="11">
        <f t="shared" si="431"/>
        <v>0</v>
      </c>
    </row>
    <row r="6907" spans="1:11" s="11" customFormat="1">
      <c r="A6907" s="32">
        <v>2018</v>
      </c>
      <c r="B6907" s="32">
        <v>3485</v>
      </c>
      <c r="C6907" s="33" t="s">
        <v>563</v>
      </c>
      <c r="D6907" s="33" t="s">
        <v>564</v>
      </c>
      <c r="E6907" s="34">
        <v>16877</v>
      </c>
      <c r="F6907" s="35">
        <v>1.0249999999999999</v>
      </c>
      <c r="G6907" s="34">
        <v>297.89999999999998</v>
      </c>
      <c r="H6907" s="14">
        <f t="shared" si="428"/>
        <v>51533.497574999987</v>
      </c>
      <c r="I6907" s="11">
        <f t="shared" si="429"/>
        <v>16877</v>
      </c>
      <c r="J6907" s="11">
        <f t="shared" si="430"/>
        <v>17298.924999999999</v>
      </c>
      <c r="K6907" s="11">
        <f t="shared" si="431"/>
        <v>0</v>
      </c>
    </row>
    <row r="6908" spans="1:11" s="11" customFormat="1">
      <c r="A6908" s="32">
        <v>2018</v>
      </c>
      <c r="B6908" s="32">
        <v>3485</v>
      </c>
      <c r="C6908" s="33" t="s">
        <v>563</v>
      </c>
      <c r="D6908" s="33" t="s">
        <v>564</v>
      </c>
      <c r="E6908" s="34">
        <v>19592</v>
      </c>
      <c r="F6908" s="35">
        <v>1.03</v>
      </c>
      <c r="G6908" s="34">
        <v>368.5</v>
      </c>
      <c r="H6908" s="14">
        <f t="shared" si="428"/>
        <v>74362.415599999993</v>
      </c>
      <c r="I6908" s="11">
        <f t="shared" si="429"/>
        <v>19592</v>
      </c>
      <c r="J6908" s="11">
        <f t="shared" si="430"/>
        <v>20179.760000000002</v>
      </c>
      <c r="K6908" s="11">
        <f t="shared" si="431"/>
        <v>0</v>
      </c>
    </row>
    <row r="6909" spans="1:11" s="11" customFormat="1">
      <c r="A6909" s="32">
        <v>2018</v>
      </c>
      <c r="B6909" s="32">
        <v>3485</v>
      </c>
      <c r="C6909" s="33" t="s">
        <v>563</v>
      </c>
      <c r="D6909" s="33" t="s">
        <v>564</v>
      </c>
      <c r="E6909" s="34">
        <v>22410</v>
      </c>
      <c r="F6909" s="35">
        <v>1.028</v>
      </c>
      <c r="G6909" s="34">
        <v>220.9</v>
      </c>
      <c r="H6909" s="14">
        <f t="shared" si="428"/>
        <v>50889.793320000004</v>
      </c>
      <c r="I6909" s="11">
        <f t="shared" si="429"/>
        <v>22410</v>
      </c>
      <c r="J6909" s="11">
        <f t="shared" si="430"/>
        <v>23037.48</v>
      </c>
      <c r="K6909" s="11">
        <f t="shared" si="431"/>
        <v>0</v>
      </c>
    </row>
    <row r="6910" spans="1:11" s="11" customFormat="1">
      <c r="A6910" s="32">
        <v>2018</v>
      </c>
      <c r="B6910" s="32">
        <v>3485</v>
      </c>
      <c r="C6910" s="33" t="s">
        <v>563</v>
      </c>
      <c r="D6910" s="33" t="s">
        <v>564</v>
      </c>
      <c r="E6910" s="34">
        <v>22898</v>
      </c>
      <c r="F6910" s="35">
        <v>1.0229999999999999</v>
      </c>
      <c r="G6910" s="34">
        <v>196.1</v>
      </c>
      <c r="H6910" s="14">
        <f t="shared" si="428"/>
        <v>45935.746493999992</v>
      </c>
      <c r="I6910" s="11">
        <f t="shared" si="429"/>
        <v>22898</v>
      </c>
      <c r="J6910" s="11">
        <f t="shared" si="430"/>
        <v>23424.653999999999</v>
      </c>
      <c r="K6910" s="11">
        <f t="shared" si="431"/>
        <v>0</v>
      </c>
    </row>
    <row r="6911" spans="1:11" s="11" customFormat="1">
      <c r="A6911" s="32">
        <v>2018</v>
      </c>
      <c r="B6911" s="32">
        <v>3485</v>
      </c>
      <c r="C6911" s="33" t="s">
        <v>563</v>
      </c>
      <c r="D6911" s="33" t="s">
        <v>564</v>
      </c>
      <c r="E6911" s="34">
        <v>27686</v>
      </c>
      <c r="F6911" s="35">
        <v>1.0229999999999999</v>
      </c>
      <c r="G6911" s="34">
        <v>242.1</v>
      </c>
      <c r="H6911" s="14">
        <f t="shared" si="428"/>
        <v>68569.445537999985</v>
      </c>
      <c r="I6911" s="11">
        <f t="shared" si="429"/>
        <v>27686</v>
      </c>
      <c r="J6911" s="11">
        <f t="shared" si="430"/>
        <v>28322.777999999998</v>
      </c>
      <c r="K6911" s="11">
        <f t="shared" si="431"/>
        <v>0</v>
      </c>
    </row>
    <row r="6912" spans="1:11" s="11" customFormat="1">
      <c r="A6912" s="32">
        <v>2018</v>
      </c>
      <c r="B6912" s="32">
        <v>3485</v>
      </c>
      <c r="C6912" s="33" t="s">
        <v>563</v>
      </c>
      <c r="D6912" s="33" t="s">
        <v>564</v>
      </c>
      <c r="E6912" s="34">
        <v>32402</v>
      </c>
      <c r="F6912" s="35">
        <v>1.0289999999999999</v>
      </c>
      <c r="G6912" s="34">
        <v>168.4</v>
      </c>
      <c r="H6912" s="14">
        <f t="shared" si="428"/>
        <v>56147.352072000001</v>
      </c>
      <c r="I6912" s="11">
        <f t="shared" si="429"/>
        <v>32402</v>
      </c>
      <c r="J6912" s="11">
        <f t="shared" si="430"/>
        <v>33341.657999999996</v>
      </c>
      <c r="K6912" s="11">
        <f t="shared" si="431"/>
        <v>0</v>
      </c>
    </row>
    <row r="6913" spans="1:11" s="11" customFormat="1">
      <c r="A6913" s="32">
        <v>2018</v>
      </c>
      <c r="B6913" s="32">
        <v>3485</v>
      </c>
      <c r="C6913" s="33" t="s">
        <v>563</v>
      </c>
      <c r="D6913" s="33" t="s">
        <v>564</v>
      </c>
      <c r="E6913" s="34">
        <v>33343</v>
      </c>
      <c r="F6913" s="35">
        <v>1.02</v>
      </c>
      <c r="G6913" s="34">
        <v>177.8</v>
      </c>
      <c r="H6913" s="14">
        <f t="shared" si="428"/>
        <v>60469.531080000001</v>
      </c>
      <c r="I6913" s="11">
        <f t="shared" si="429"/>
        <v>33343</v>
      </c>
      <c r="J6913" s="11">
        <f t="shared" si="430"/>
        <v>34009.86</v>
      </c>
      <c r="K6913" s="11">
        <f t="shared" si="431"/>
        <v>0</v>
      </c>
    </row>
    <row r="6914" spans="1:11" s="11" customFormat="1">
      <c r="A6914" s="32">
        <v>2018</v>
      </c>
      <c r="B6914" s="32">
        <v>3485</v>
      </c>
      <c r="C6914" s="33" t="s">
        <v>563</v>
      </c>
      <c r="D6914" s="33" t="s">
        <v>564</v>
      </c>
      <c r="E6914" s="34">
        <v>33660</v>
      </c>
      <c r="F6914" s="35">
        <v>1.0369999999999999</v>
      </c>
      <c r="G6914" s="34">
        <v>172.3</v>
      </c>
      <c r="H6914" s="14">
        <f t="shared" si="428"/>
        <v>60142.038659999998</v>
      </c>
      <c r="I6914" s="11">
        <f t="shared" si="429"/>
        <v>33660</v>
      </c>
      <c r="J6914" s="11">
        <f t="shared" si="430"/>
        <v>34905.42</v>
      </c>
      <c r="K6914" s="11">
        <f t="shared" si="431"/>
        <v>0</v>
      </c>
    </row>
    <row r="6915" spans="1:11" s="11" customFormat="1">
      <c r="A6915" s="32">
        <v>2018</v>
      </c>
      <c r="B6915" s="32">
        <v>3485</v>
      </c>
      <c r="C6915" s="33" t="s">
        <v>563</v>
      </c>
      <c r="D6915" s="33" t="s">
        <v>564</v>
      </c>
      <c r="E6915" s="34">
        <v>34726</v>
      </c>
      <c r="F6915" s="35">
        <v>1.03</v>
      </c>
      <c r="G6915" s="34">
        <v>176.3</v>
      </c>
      <c r="H6915" s="14">
        <f t="shared" si="428"/>
        <v>63058.596140000009</v>
      </c>
      <c r="I6915" s="11">
        <f t="shared" si="429"/>
        <v>34726</v>
      </c>
      <c r="J6915" s="11">
        <f t="shared" si="430"/>
        <v>35767.78</v>
      </c>
      <c r="K6915" s="11">
        <f t="shared" si="431"/>
        <v>0</v>
      </c>
    </row>
    <row r="6916" spans="1:11" s="11" customFormat="1">
      <c r="A6916" s="32">
        <v>2018</v>
      </c>
      <c r="B6916" s="32">
        <v>3485</v>
      </c>
      <c r="C6916" s="33" t="s">
        <v>563</v>
      </c>
      <c r="D6916" s="33" t="s">
        <v>564</v>
      </c>
      <c r="E6916" s="34">
        <v>36611</v>
      </c>
      <c r="F6916" s="35">
        <v>0.96399999999999997</v>
      </c>
      <c r="G6916" s="34">
        <v>136.9</v>
      </c>
      <c r="H6916" s="14">
        <f t="shared" si="428"/>
        <v>48316.122475999997</v>
      </c>
      <c r="I6916" s="11">
        <f t="shared" si="429"/>
        <v>36611</v>
      </c>
      <c r="J6916" s="11">
        <f t="shared" si="430"/>
        <v>35293.004000000001</v>
      </c>
      <c r="K6916" s="11">
        <f t="shared" si="431"/>
        <v>0</v>
      </c>
    </row>
    <row r="6917" spans="1:11" s="11" customFormat="1">
      <c r="A6917" s="32">
        <v>2018</v>
      </c>
      <c r="B6917" s="32">
        <v>3485</v>
      </c>
      <c r="C6917" s="33" t="s">
        <v>563</v>
      </c>
      <c r="D6917" s="33" t="s">
        <v>564</v>
      </c>
      <c r="E6917" s="34">
        <v>49124</v>
      </c>
      <c r="F6917" s="35">
        <v>1.0369999999999999</v>
      </c>
      <c r="G6917" s="34">
        <v>174.3</v>
      </c>
      <c r="H6917" s="14">
        <f t="shared" si="428"/>
        <v>88791.187883999999</v>
      </c>
      <c r="I6917" s="11">
        <f t="shared" si="429"/>
        <v>49124</v>
      </c>
      <c r="J6917" s="11">
        <f t="shared" si="430"/>
        <v>50941.587999999996</v>
      </c>
      <c r="K6917" s="11">
        <f t="shared" si="431"/>
        <v>0</v>
      </c>
    </row>
    <row r="6918" spans="1:11" s="11" customFormat="1">
      <c r="A6918" s="32">
        <v>2018</v>
      </c>
      <c r="B6918" s="32">
        <v>3491</v>
      </c>
      <c r="C6918" s="33" t="s">
        <v>563</v>
      </c>
      <c r="D6918" s="33" t="s">
        <v>564</v>
      </c>
      <c r="E6918" s="34">
        <v>120098</v>
      </c>
      <c r="F6918" s="35">
        <v>1.0349999999999999</v>
      </c>
      <c r="G6918" s="34" t="s">
        <v>364</v>
      </c>
      <c r="H6918" s="14" t="str">
        <f t="shared" ref="H6918:H6981" si="432">IF(I6918="","",G6918/100*F6918*E6918)</f>
        <v/>
      </c>
      <c r="I6918" s="11" t="str">
        <f t="shared" ref="I6918:I6981" si="433">IF(OR(G6918=".",F6918=".",E6918="."),"",E6918)</f>
        <v/>
      </c>
      <c r="J6918" s="11" t="str">
        <f t="shared" ref="J6918:J6981" si="434">IF(I6918="","",F6918*I6918)</f>
        <v/>
      </c>
      <c r="K6918" s="11">
        <f t="shared" ref="K6918:K6981" si="435">IF(C6918="LIG",1,0)</f>
        <v>0</v>
      </c>
    </row>
    <row r="6919" spans="1:11" s="11" customFormat="1">
      <c r="A6919" s="32">
        <v>2018</v>
      </c>
      <c r="B6919" s="32">
        <v>3492</v>
      </c>
      <c r="C6919" s="33" t="s">
        <v>563</v>
      </c>
      <c r="D6919" s="33" t="s">
        <v>564</v>
      </c>
      <c r="E6919" s="34">
        <v>8276</v>
      </c>
      <c r="F6919" s="35">
        <v>1.02</v>
      </c>
      <c r="G6919" s="34" t="s">
        <v>364</v>
      </c>
      <c r="H6919" s="14" t="str">
        <f t="shared" si="432"/>
        <v/>
      </c>
      <c r="I6919" s="11" t="str">
        <f t="shared" si="433"/>
        <v/>
      </c>
      <c r="J6919" s="11" t="str">
        <f t="shared" si="434"/>
        <v/>
      </c>
      <c r="K6919" s="11">
        <f t="shared" si="435"/>
        <v>0</v>
      </c>
    </row>
    <row r="6920" spans="1:11" s="11" customFormat="1">
      <c r="A6920" s="32">
        <v>2018</v>
      </c>
      <c r="B6920" s="32">
        <v>3494</v>
      </c>
      <c r="C6920" s="33" t="s">
        <v>563</v>
      </c>
      <c r="D6920" s="33" t="s">
        <v>564</v>
      </c>
      <c r="E6920" s="34">
        <v>61832</v>
      </c>
      <c r="F6920" s="35">
        <v>1.03</v>
      </c>
      <c r="G6920" s="34" t="s">
        <v>364</v>
      </c>
      <c r="H6920" s="14" t="str">
        <f t="shared" si="432"/>
        <v/>
      </c>
      <c r="I6920" s="11" t="str">
        <f t="shared" si="433"/>
        <v/>
      </c>
      <c r="J6920" s="11" t="str">
        <f t="shared" si="434"/>
        <v/>
      </c>
      <c r="K6920" s="11">
        <f t="shared" si="435"/>
        <v>0</v>
      </c>
    </row>
    <row r="6921" spans="1:11" s="11" customFormat="1">
      <c r="A6921" s="32">
        <v>2018</v>
      </c>
      <c r="B6921" s="32">
        <v>3504</v>
      </c>
      <c r="C6921" s="33" t="s">
        <v>563</v>
      </c>
      <c r="D6921" s="33" t="s">
        <v>564</v>
      </c>
      <c r="E6921" s="34">
        <v>52115</v>
      </c>
      <c r="F6921" s="35">
        <v>1.02</v>
      </c>
      <c r="G6921" s="34" t="s">
        <v>364</v>
      </c>
      <c r="H6921" s="14" t="str">
        <f t="shared" si="432"/>
        <v/>
      </c>
      <c r="I6921" s="11" t="str">
        <f t="shared" si="433"/>
        <v/>
      </c>
      <c r="J6921" s="11" t="str">
        <f t="shared" si="434"/>
        <v/>
      </c>
      <c r="K6921" s="11">
        <f t="shared" si="435"/>
        <v>0</v>
      </c>
    </row>
    <row r="6922" spans="1:11" s="11" customFormat="1">
      <c r="A6922" s="32">
        <v>2018</v>
      </c>
      <c r="B6922" s="32">
        <v>3548</v>
      </c>
      <c r="C6922" s="33" t="s">
        <v>563</v>
      </c>
      <c r="D6922" s="33" t="s">
        <v>564</v>
      </c>
      <c r="E6922" s="34">
        <v>174997</v>
      </c>
      <c r="F6922" s="35">
        <v>1.0249999999999999</v>
      </c>
      <c r="G6922" s="34">
        <v>289.39999999999998</v>
      </c>
      <c r="H6922" s="14">
        <f t="shared" si="432"/>
        <v>519102.35094999988</v>
      </c>
      <c r="I6922" s="11">
        <f t="shared" si="433"/>
        <v>174997</v>
      </c>
      <c r="J6922" s="11">
        <f t="shared" si="434"/>
        <v>179371.92499999999</v>
      </c>
      <c r="K6922" s="11">
        <f t="shared" si="435"/>
        <v>0</v>
      </c>
    </row>
    <row r="6923" spans="1:11" s="11" customFormat="1">
      <c r="A6923" s="32">
        <v>2018</v>
      </c>
      <c r="B6923" s="32">
        <v>3548</v>
      </c>
      <c r="C6923" s="33" t="s">
        <v>563</v>
      </c>
      <c r="D6923" s="33" t="s">
        <v>564</v>
      </c>
      <c r="E6923" s="34">
        <v>73142</v>
      </c>
      <c r="F6923" s="35">
        <v>1.0249999999999999</v>
      </c>
      <c r="G6923" s="34">
        <v>303.10000000000002</v>
      </c>
      <c r="H6923" s="14">
        <f t="shared" si="432"/>
        <v>227235.73705</v>
      </c>
      <c r="I6923" s="11">
        <f t="shared" si="433"/>
        <v>73142</v>
      </c>
      <c r="J6923" s="11">
        <f t="shared" si="434"/>
        <v>74970.549999999988</v>
      </c>
      <c r="K6923" s="11">
        <f t="shared" si="435"/>
        <v>0</v>
      </c>
    </row>
    <row r="6924" spans="1:11" s="11" customFormat="1">
      <c r="A6924" s="32">
        <v>2018</v>
      </c>
      <c r="B6924" s="32">
        <v>3601</v>
      </c>
      <c r="C6924" s="33" t="s">
        <v>563</v>
      </c>
      <c r="D6924" s="33" t="s">
        <v>564</v>
      </c>
      <c r="E6924" s="34">
        <v>2576</v>
      </c>
      <c r="F6924" s="35">
        <v>1.03</v>
      </c>
      <c r="G6924" s="34">
        <v>264.89999999999998</v>
      </c>
      <c r="H6924" s="14">
        <f t="shared" si="432"/>
        <v>7028.5387199999996</v>
      </c>
      <c r="I6924" s="11">
        <f t="shared" si="433"/>
        <v>2576</v>
      </c>
      <c r="J6924" s="11">
        <f t="shared" si="434"/>
        <v>2653.28</v>
      </c>
      <c r="K6924" s="11">
        <f t="shared" si="435"/>
        <v>0</v>
      </c>
    </row>
    <row r="6925" spans="1:11" s="11" customFormat="1">
      <c r="A6925" s="32">
        <v>2018</v>
      </c>
      <c r="B6925" s="32">
        <v>3601</v>
      </c>
      <c r="C6925" s="33" t="s">
        <v>563</v>
      </c>
      <c r="D6925" s="33" t="s">
        <v>564</v>
      </c>
      <c r="E6925" s="34">
        <v>49571</v>
      </c>
      <c r="F6925" s="35">
        <v>1.03</v>
      </c>
      <c r="G6925" s="34">
        <v>278.8</v>
      </c>
      <c r="H6925" s="14">
        <f t="shared" si="432"/>
        <v>142350.06644</v>
      </c>
      <c r="I6925" s="11">
        <f t="shared" si="433"/>
        <v>49571</v>
      </c>
      <c r="J6925" s="11">
        <f t="shared" si="434"/>
        <v>51058.130000000005</v>
      </c>
      <c r="K6925" s="11">
        <f t="shared" si="435"/>
        <v>0</v>
      </c>
    </row>
    <row r="6926" spans="1:11" s="11" customFormat="1">
      <c r="A6926" s="32">
        <v>2018</v>
      </c>
      <c r="B6926" s="32">
        <v>3601</v>
      </c>
      <c r="C6926" s="33" t="s">
        <v>563</v>
      </c>
      <c r="D6926" s="33" t="s">
        <v>564</v>
      </c>
      <c r="E6926" s="34">
        <v>66677</v>
      </c>
      <c r="F6926" s="35">
        <v>1.03</v>
      </c>
      <c r="G6926" s="34">
        <v>343.1</v>
      </c>
      <c r="H6926" s="14">
        <f t="shared" si="432"/>
        <v>235631.85061000002</v>
      </c>
      <c r="I6926" s="11">
        <f t="shared" si="433"/>
        <v>66677</v>
      </c>
      <c r="J6926" s="11">
        <f t="shared" si="434"/>
        <v>68677.31</v>
      </c>
      <c r="K6926" s="11">
        <f t="shared" si="435"/>
        <v>0</v>
      </c>
    </row>
    <row r="6927" spans="1:11" s="11" customFormat="1">
      <c r="A6927" s="32">
        <v>2018</v>
      </c>
      <c r="B6927" s="32">
        <v>3601</v>
      </c>
      <c r="C6927" s="33" t="s">
        <v>563</v>
      </c>
      <c r="D6927" s="33" t="s">
        <v>564</v>
      </c>
      <c r="E6927" s="34">
        <v>1300</v>
      </c>
      <c r="F6927" s="35">
        <v>1.03</v>
      </c>
      <c r="G6927" s="34">
        <v>262.7</v>
      </c>
      <c r="H6927" s="14">
        <f t="shared" si="432"/>
        <v>3517.5529999999999</v>
      </c>
      <c r="I6927" s="11">
        <f t="shared" si="433"/>
        <v>1300</v>
      </c>
      <c r="J6927" s="11">
        <f t="shared" si="434"/>
        <v>1339</v>
      </c>
      <c r="K6927" s="11">
        <f t="shared" si="435"/>
        <v>0</v>
      </c>
    </row>
    <row r="6928" spans="1:11" s="11" customFormat="1">
      <c r="A6928" s="32">
        <v>2018</v>
      </c>
      <c r="B6928" s="32">
        <v>3609</v>
      </c>
      <c r="C6928" s="33" t="s">
        <v>563</v>
      </c>
      <c r="D6928" s="33" t="s">
        <v>564</v>
      </c>
      <c r="E6928" s="34">
        <v>143950</v>
      </c>
      <c r="F6928" s="35">
        <v>1.0249999999999999</v>
      </c>
      <c r="G6928" s="34">
        <v>241</v>
      </c>
      <c r="H6928" s="14">
        <f t="shared" si="432"/>
        <v>355592.48749999999</v>
      </c>
      <c r="I6928" s="11">
        <f t="shared" si="433"/>
        <v>143950</v>
      </c>
      <c r="J6928" s="11">
        <f t="shared" si="434"/>
        <v>147548.75</v>
      </c>
      <c r="K6928" s="11">
        <f t="shared" si="435"/>
        <v>0</v>
      </c>
    </row>
    <row r="6929" spans="1:11" s="11" customFormat="1">
      <c r="A6929" s="32">
        <v>2018</v>
      </c>
      <c r="B6929" s="32">
        <v>3611</v>
      </c>
      <c r="C6929" s="33" t="s">
        <v>563</v>
      </c>
      <c r="D6929" s="33" t="s">
        <v>564</v>
      </c>
      <c r="E6929" s="34">
        <v>358025</v>
      </c>
      <c r="F6929" s="35">
        <v>1.0309999999999999</v>
      </c>
      <c r="G6929" s="34">
        <v>249.9</v>
      </c>
      <c r="H6929" s="14">
        <f t="shared" si="432"/>
        <v>922440.31372500001</v>
      </c>
      <c r="I6929" s="11">
        <f t="shared" si="433"/>
        <v>358025</v>
      </c>
      <c r="J6929" s="11">
        <f t="shared" si="434"/>
        <v>369123.77499999997</v>
      </c>
      <c r="K6929" s="11">
        <f t="shared" si="435"/>
        <v>0</v>
      </c>
    </row>
    <row r="6930" spans="1:11" s="11" customFormat="1">
      <c r="A6930" s="32">
        <v>2018</v>
      </c>
      <c r="B6930" s="32">
        <v>3612</v>
      </c>
      <c r="C6930" s="33" t="s">
        <v>563</v>
      </c>
      <c r="D6930" s="33" t="s">
        <v>564</v>
      </c>
      <c r="E6930" s="34">
        <v>168418</v>
      </c>
      <c r="F6930" s="35">
        <v>1.0289999999999999</v>
      </c>
      <c r="G6930" s="34">
        <v>249.9</v>
      </c>
      <c r="H6930" s="14">
        <f t="shared" si="432"/>
        <v>433082.00287799997</v>
      </c>
      <c r="I6930" s="11">
        <f t="shared" si="433"/>
        <v>168418</v>
      </c>
      <c r="J6930" s="11">
        <f t="shared" si="434"/>
        <v>173302.12199999997</v>
      </c>
      <c r="K6930" s="11">
        <f t="shared" si="435"/>
        <v>0</v>
      </c>
    </row>
    <row r="6931" spans="1:11" s="11" customFormat="1">
      <c r="A6931" s="32">
        <v>2018</v>
      </c>
      <c r="B6931" s="32">
        <v>3628</v>
      </c>
      <c r="C6931" s="33" t="s">
        <v>563</v>
      </c>
      <c r="D6931" s="33" t="s">
        <v>564</v>
      </c>
      <c r="E6931" s="34">
        <v>8073</v>
      </c>
      <c r="F6931" s="35">
        <v>1.0249999999999999</v>
      </c>
      <c r="G6931" s="34">
        <v>275.3</v>
      </c>
      <c r="H6931" s="14">
        <f t="shared" si="432"/>
        <v>22780.593225000001</v>
      </c>
      <c r="I6931" s="11">
        <f t="shared" si="433"/>
        <v>8073</v>
      </c>
      <c r="J6931" s="11">
        <f t="shared" si="434"/>
        <v>8274.8249999999989</v>
      </c>
      <c r="K6931" s="11">
        <f t="shared" si="435"/>
        <v>0</v>
      </c>
    </row>
    <row r="6932" spans="1:11" s="11" customFormat="1">
      <c r="A6932" s="32">
        <v>2018</v>
      </c>
      <c r="B6932" s="32">
        <v>3628</v>
      </c>
      <c r="C6932" s="33" t="s">
        <v>563</v>
      </c>
      <c r="D6932" s="33" t="s">
        <v>564</v>
      </c>
      <c r="E6932" s="34">
        <v>17281</v>
      </c>
      <c r="F6932" s="35">
        <v>1.0249999999999999</v>
      </c>
      <c r="G6932" s="34">
        <v>339.3</v>
      </c>
      <c r="H6932" s="14">
        <f t="shared" si="432"/>
        <v>60100.293824999993</v>
      </c>
      <c r="I6932" s="11">
        <f t="shared" si="433"/>
        <v>17281</v>
      </c>
      <c r="J6932" s="11">
        <f t="shared" si="434"/>
        <v>17713.024999999998</v>
      </c>
      <c r="K6932" s="11">
        <f t="shared" si="435"/>
        <v>0</v>
      </c>
    </row>
    <row r="6933" spans="1:11" s="11" customFormat="1">
      <c r="A6933" s="32">
        <v>2018</v>
      </c>
      <c r="B6933" s="32">
        <v>3628</v>
      </c>
      <c r="C6933" s="33" t="s">
        <v>563</v>
      </c>
      <c r="D6933" s="33" t="s">
        <v>564</v>
      </c>
      <c r="E6933" s="34">
        <v>89453</v>
      </c>
      <c r="F6933" s="35">
        <v>1.0249999999999999</v>
      </c>
      <c r="G6933" s="34">
        <v>285.60000000000002</v>
      </c>
      <c r="H6933" s="14">
        <f t="shared" si="432"/>
        <v>261864.71220000001</v>
      </c>
      <c r="I6933" s="11">
        <f t="shared" si="433"/>
        <v>89453</v>
      </c>
      <c r="J6933" s="11">
        <f t="shared" si="434"/>
        <v>91689.324999999997</v>
      </c>
      <c r="K6933" s="11">
        <f t="shared" si="435"/>
        <v>0</v>
      </c>
    </row>
    <row r="6934" spans="1:11" s="11" customFormat="1">
      <c r="A6934" s="32">
        <v>2018</v>
      </c>
      <c r="B6934" s="32">
        <v>3628</v>
      </c>
      <c r="C6934" s="33" t="s">
        <v>563</v>
      </c>
      <c r="D6934" s="33" t="s">
        <v>564</v>
      </c>
      <c r="E6934" s="34">
        <v>53921</v>
      </c>
      <c r="F6934" s="35">
        <v>1.0249999999999999</v>
      </c>
      <c r="G6934" s="34">
        <v>271.10000000000002</v>
      </c>
      <c r="H6934" s="14">
        <f t="shared" si="432"/>
        <v>149834.32677499999</v>
      </c>
      <c r="I6934" s="11">
        <f t="shared" si="433"/>
        <v>53921</v>
      </c>
      <c r="J6934" s="11">
        <f t="shared" si="434"/>
        <v>55269.024999999994</v>
      </c>
      <c r="K6934" s="11">
        <f t="shared" si="435"/>
        <v>0</v>
      </c>
    </row>
    <row r="6935" spans="1:11" s="11" customFormat="1">
      <c r="A6935" s="32">
        <v>2018</v>
      </c>
      <c r="B6935" s="32">
        <v>3628</v>
      </c>
      <c r="C6935" s="33" t="s">
        <v>563</v>
      </c>
      <c r="D6935" s="33" t="s">
        <v>564</v>
      </c>
      <c r="E6935" s="34">
        <v>29503</v>
      </c>
      <c r="F6935" s="35">
        <v>1.0249999999999999</v>
      </c>
      <c r="G6935" s="34">
        <v>282.5</v>
      </c>
      <c r="H6935" s="14">
        <f t="shared" si="432"/>
        <v>85429.624374999999</v>
      </c>
      <c r="I6935" s="11">
        <f t="shared" si="433"/>
        <v>29503</v>
      </c>
      <c r="J6935" s="11">
        <f t="shared" si="434"/>
        <v>30240.574999999997</v>
      </c>
      <c r="K6935" s="11">
        <f t="shared" si="435"/>
        <v>0</v>
      </c>
    </row>
    <row r="6936" spans="1:11" s="11" customFormat="1">
      <c r="A6936" s="32">
        <v>2018</v>
      </c>
      <c r="B6936" s="32">
        <v>3628</v>
      </c>
      <c r="C6936" s="33" t="s">
        <v>563</v>
      </c>
      <c r="D6936" s="33" t="s">
        <v>564</v>
      </c>
      <c r="E6936" s="34">
        <v>2307</v>
      </c>
      <c r="F6936" s="35">
        <v>1.0249999999999999</v>
      </c>
      <c r="G6936" s="34">
        <v>288.7</v>
      </c>
      <c r="H6936" s="14">
        <f t="shared" si="432"/>
        <v>6826.8167249999997</v>
      </c>
      <c r="I6936" s="11">
        <f t="shared" si="433"/>
        <v>2307</v>
      </c>
      <c r="J6936" s="11">
        <f t="shared" si="434"/>
        <v>2364.6749999999997</v>
      </c>
      <c r="K6936" s="11">
        <f t="shared" si="435"/>
        <v>0</v>
      </c>
    </row>
    <row r="6937" spans="1:11" s="11" customFormat="1">
      <c r="A6937" s="32">
        <v>2018</v>
      </c>
      <c r="B6937" s="32">
        <v>3628</v>
      </c>
      <c r="C6937" s="33" t="s">
        <v>563</v>
      </c>
      <c r="D6937" s="33" t="s">
        <v>564</v>
      </c>
      <c r="E6937" s="34">
        <v>17531</v>
      </c>
      <c r="F6937" s="35">
        <v>1.0249999999999999</v>
      </c>
      <c r="G6937" s="34">
        <v>275.7</v>
      </c>
      <c r="H6937" s="14">
        <f t="shared" si="432"/>
        <v>49541.291174999991</v>
      </c>
      <c r="I6937" s="11">
        <f t="shared" si="433"/>
        <v>17531</v>
      </c>
      <c r="J6937" s="11">
        <f t="shared" si="434"/>
        <v>17969.274999999998</v>
      </c>
      <c r="K6937" s="11">
        <f t="shared" si="435"/>
        <v>0</v>
      </c>
    </row>
    <row r="6938" spans="1:11" s="11" customFormat="1">
      <c r="A6938" s="32">
        <v>2018</v>
      </c>
      <c r="B6938" s="32">
        <v>3628</v>
      </c>
      <c r="C6938" s="33" t="s">
        <v>563</v>
      </c>
      <c r="D6938" s="33" t="s">
        <v>564</v>
      </c>
      <c r="E6938" s="34">
        <v>25374</v>
      </c>
      <c r="F6938" s="35">
        <v>1.0249999999999999</v>
      </c>
      <c r="G6938" s="34">
        <v>272.8</v>
      </c>
      <c r="H6938" s="14">
        <f t="shared" si="432"/>
        <v>70950.7788</v>
      </c>
      <c r="I6938" s="11">
        <f t="shared" si="433"/>
        <v>25374</v>
      </c>
      <c r="J6938" s="11">
        <f t="shared" si="434"/>
        <v>26008.35</v>
      </c>
      <c r="K6938" s="11">
        <f t="shared" si="435"/>
        <v>0</v>
      </c>
    </row>
    <row r="6939" spans="1:11" s="11" customFormat="1">
      <c r="A6939" s="32">
        <v>2018</v>
      </c>
      <c r="B6939" s="32">
        <v>3628</v>
      </c>
      <c r="C6939" s="33" t="s">
        <v>563</v>
      </c>
      <c r="D6939" s="33" t="s">
        <v>564</v>
      </c>
      <c r="E6939" s="34">
        <v>26642</v>
      </c>
      <c r="F6939" s="35">
        <v>1.0249999999999999</v>
      </c>
      <c r="G6939" s="34">
        <v>281</v>
      </c>
      <c r="H6939" s="14">
        <f t="shared" si="432"/>
        <v>76735.62049999999</v>
      </c>
      <c r="I6939" s="11">
        <f t="shared" si="433"/>
        <v>26642</v>
      </c>
      <c r="J6939" s="11">
        <f t="shared" si="434"/>
        <v>27308.05</v>
      </c>
      <c r="K6939" s="11">
        <f t="shared" si="435"/>
        <v>0</v>
      </c>
    </row>
    <row r="6940" spans="1:11" s="11" customFormat="1">
      <c r="A6940" s="32">
        <v>2018</v>
      </c>
      <c r="B6940" s="32">
        <v>3628</v>
      </c>
      <c r="C6940" s="33" t="s">
        <v>563</v>
      </c>
      <c r="D6940" s="33" t="s">
        <v>564</v>
      </c>
      <c r="E6940" s="34">
        <v>27796</v>
      </c>
      <c r="F6940" s="35">
        <v>1.0249999999999999</v>
      </c>
      <c r="G6940" s="34">
        <v>291.5</v>
      </c>
      <c r="H6940" s="14">
        <f t="shared" si="432"/>
        <v>83050.973499999993</v>
      </c>
      <c r="I6940" s="11">
        <f t="shared" si="433"/>
        <v>27796</v>
      </c>
      <c r="J6940" s="11">
        <f t="shared" si="434"/>
        <v>28490.899999999998</v>
      </c>
      <c r="K6940" s="11">
        <f t="shared" si="435"/>
        <v>0</v>
      </c>
    </row>
    <row r="6941" spans="1:11" s="11" customFormat="1">
      <c r="A6941" s="32">
        <v>2018</v>
      </c>
      <c r="B6941" s="32">
        <v>3630</v>
      </c>
      <c r="C6941" s="33" t="s">
        <v>563</v>
      </c>
      <c r="D6941" s="33" t="s">
        <v>564</v>
      </c>
      <c r="E6941" s="34">
        <v>170599</v>
      </c>
      <c r="F6941" s="35">
        <v>1.0389999999999999</v>
      </c>
      <c r="G6941" s="34">
        <v>453.3</v>
      </c>
      <c r="H6941" s="14">
        <f t="shared" si="432"/>
        <v>803484.95241300005</v>
      </c>
      <c r="I6941" s="11">
        <f t="shared" si="433"/>
        <v>170599</v>
      </c>
      <c r="J6941" s="11">
        <f t="shared" si="434"/>
        <v>177252.36099999998</v>
      </c>
      <c r="K6941" s="11">
        <f t="shared" si="435"/>
        <v>0</v>
      </c>
    </row>
    <row r="6942" spans="1:11" s="11" customFormat="1">
      <c r="A6942" s="32">
        <v>2018</v>
      </c>
      <c r="B6942" s="32">
        <v>3631</v>
      </c>
      <c r="C6942" s="33" t="s">
        <v>563</v>
      </c>
      <c r="D6942" s="33" t="s">
        <v>564</v>
      </c>
      <c r="E6942" s="34">
        <v>95740</v>
      </c>
      <c r="F6942" s="35">
        <v>1.0389999999999999</v>
      </c>
      <c r="G6942" s="34">
        <v>298</v>
      </c>
      <c r="H6942" s="14">
        <f t="shared" si="432"/>
        <v>296432.10279999999</v>
      </c>
      <c r="I6942" s="11">
        <f t="shared" si="433"/>
        <v>95740</v>
      </c>
      <c r="J6942" s="11">
        <f t="shared" si="434"/>
        <v>99473.859999999986</v>
      </c>
      <c r="K6942" s="11">
        <f t="shared" si="435"/>
        <v>0</v>
      </c>
    </row>
    <row r="6943" spans="1:11" s="11" customFormat="1">
      <c r="A6943" s="32">
        <v>2018</v>
      </c>
      <c r="B6943" s="32">
        <v>3631</v>
      </c>
      <c r="C6943" s="33" t="s">
        <v>565</v>
      </c>
      <c r="D6943" s="33" t="s">
        <v>566</v>
      </c>
      <c r="E6943" s="34">
        <v>25</v>
      </c>
      <c r="F6943" s="35">
        <v>5.8380000000000001</v>
      </c>
      <c r="G6943" s="34">
        <v>1869.9</v>
      </c>
      <c r="H6943" s="14">
        <f t="shared" si="432"/>
        <v>2729.1190500000002</v>
      </c>
      <c r="I6943" s="11">
        <f t="shared" si="433"/>
        <v>25</v>
      </c>
      <c r="J6943" s="11">
        <f t="shared" si="434"/>
        <v>145.94999999999999</v>
      </c>
      <c r="K6943" s="11">
        <f t="shared" si="435"/>
        <v>0</v>
      </c>
    </row>
    <row r="6944" spans="1:11" s="11" customFormat="1">
      <c r="A6944" s="32">
        <v>2018</v>
      </c>
      <c r="B6944" s="32">
        <v>3648</v>
      </c>
      <c r="C6944" s="33" t="s">
        <v>563</v>
      </c>
      <c r="D6944" s="33" t="s">
        <v>564</v>
      </c>
      <c r="E6944" s="34">
        <v>15236</v>
      </c>
      <c r="F6944" s="35">
        <v>1.034</v>
      </c>
      <c r="G6944" s="34">
        <v>1021.9</v>
      </c>
      <c r="H6944" s="14">
        <f t="shared" si="432"/>
        <v>160990.37125599998</v>
      </c>
      <c r="I6944" s="11">
        <f t="shared" si="433"/>
        <v>15236</v>
      </c>
      <c r="J6944" s="11">
        <f t="shared" si="434"/>
        <v>15754.024000000001</v>
      </c>
      <c r="K6944" s="11">
        <f t="shared" si="435"/>
        <v>0</v>
      </c>
    </row>
    <row r="6945" spans="1:11" s="11" customFormat="1">
      <c r="A6945" s="32">
        <v>2018</v>
      </c>
      <c r="B6945" s="32">
        <v>3775</v>
      </c>
      <c r="C6945" s="33" t="s">
        <v>563</v>
      </c>
      <c r="D6945" s="33" t="s">
        <v>564</v>
      </c>
      <c r="E6945" s="34">
        <v>1294</v>
      </c>
      <c r="F6945" s="35">
        <v>1.0309999999999999</v>
      </c>
      <c r="G6945" s="34">
        <v>327.10000000000002</v>
      </c>
      <c r="H6945" s="14">
        <f t="shared" si="432"/>
        <v>4363.8868940000002</v>
      </c>
      <c r="I6945" s="11">
        <f t="shared" si="433"/>
        <v>1294</v>
      </c>
      <c r="J6945" s="11">
        <f t="shared" si="434"/>
        <v>1334.1139999999998</v>
      </c>
      <c r="K6945" s="11">
        <f t="shared" si="435"/>
        <v>0</v>
      </c>
    </row>
    <row r="6946" spans="1:11" s="11" customFormat="1">
      <c r="A6946" s="32">
        <v>2018</v>
      </c>
      <c r="B6946" s="32">
        <v>3775</v>
      </c>
      <c r="C6946" s="33" t="s">
        <v>563</v>
      </c>
      <c r="D6946" s="33" t="s">
        <v>564</v>
      </c>
      <c r="E6946" s="34">
        <v>10680</v>
      </c>
      <c r="F6946" s="35">
        <v>1.0289999999999999</v>
      </c>
      <c r="G6946" s="34">
        <v>346.3</v>
      </c>
      <c r="H6946" s="14">
        <f t="shared" si="432"/>
        <v>38057.40036</v>
      </c>
      <c r="I6946" s="11">
        <f t="shared" si="433"/>
        <v>10680</v>
      </c>
      <c r="J6946" s="11">
        <f t="shared" si="434"/>
        <v>10989.72</v>
      </c>
      <c r="K6946" s="11">
        <f t="shared" si="435"/>
        <v>0</v>
      </c>
    </row>
    <row r="6947" spans="1:11" s="11" customFormat="1">
      <c r="A6947" s="32">
        <v>2018</v>
      </c>
      <c r="B6947" s="32">
        <v>3775</v>
      </c>
      <c r="C6947" s="33" t="s">
        <v>563</v>
      </c>
      <c r="D6947" s="33" t="s">
        <v>564</v>
      </c>
      <c r="E6947" s="34">
        <v>58252</v>
      </c>
      <c r="F6947" s="35">
        <v>1.03</v>
      </c>
      <c r="G6947" s="34">
        <v>346.7</v>
      </c>
      <c r="H6947" s="14">
        <f t="shared" si="432"/>
        <v>208018.47452000002</v>
      </c>
      <c r="I6947" s="11">
        <f t="shared" si="433"/>
        <v>58252</v>
      </c>
      <c r="J6947" s="11">
        <f t="shared" si="434"/>
        <v>59999.560000000005</v>
      </c>
      <c r="K6947" s="11">
        <f t="shared" si="435"/>
        <v>0</v>
      </c>
    </row>
    <row r="6948" spans="1:11" s="11" customFormat="1">
      <c r="A6948" s="32">
        <v>2018</v>
      </c>
      <c r="B6948" s="32">
        <v>3775</v>
      </c>
      <c r="C6948" s="33" t="s">
        <v>563</v>
      </c>
      <c r="D6948" s="33" t="s">
        <v>564</v>
      </c>
      <c r="E6948" s="34">
        <v>79383</v>
      </c>
      <c r="F6948" s="35">
        <v>1.03</v>
      </c>
      <c r="G6948" s="34">
        <v>366.4</v>
      </c>
      <c r="H6948" s="14">
        <f t="shared" si="432"/>
        <v>299585.09136000002</v>
      </c>
      <c r="I6948" s="11">
        <f t="shared" si="433"/>
        <v>79383</v>
      </c>
      <c r="J6948" s="11">
        <f t="shared" si="434"/>
        <v>81764.490000000005</v>
      </c>
      <c r="K6948" s="11">
        <f t="shared" si="435"/>
        <v>0</v>
      </c>
    </row>
    <row r="6949" spans="1:11" s="11" customFormat="1">
      <c r="A6949" s="32">
        <v>2018</v>
      </c>
      <c r="B6949" s="32">
        <v>3775</v>
      </c>
      <c r="C6949" s="33" t="s">
        <v>563</v>
      </c>
      <c r="D6949" s="33" t="s">
        <v>564</v>
      </c>
      <c r="E6949" s="34">
        <v>464660</v>
      </c>
      <c r="F6949" s="35">
        <v>1.03</v>
      </c>
      <c r="G6949" s="34">
        <v>354.1</v>
      </c>
      <c r="H6949" s="14">
        <f t="shared" si="432"/>
        <v>1694721.8918000001</v>
      </c>
      <c r="I6949" s="11">
        <f t="shared" si="433"/>
        <v>464660</v>
      </c>
      <c r="J6949" s="11">
        <f t="shared" si="434"/>
        <v>478599.8</v>
      </c>
      <c r="K6949" s="11">
        <f t="shared" si="435"/>
        <v>0</v>
      </c>
    </row>
    <row r="6950" spans="1:11" s="11" customFormat="1">
      <c r="A6950" s="32">
        <v>2018</v>
      </c>
      <c r="B6950" s="32">
        <v>3797</v>
      </c>
      <c r="C6950" s="33" t="s">
        <v>353</v>
      </c>
      <c r="D6950" s="33" t="s">
        <v>354</v>
      </c>
      <c r="E6950" s="34">
        <v>11780</v>
      </c>
      <c r="F6950" s="35">
        <v>25.526</v>
      </c>
      <c r="G6950" s="34">
        <v>298.10000000000002</v>
      </c>
      <c r="H6950" s="14">
        <f t="shared" si="432"/>
        <v>896375.61068000004</v>
      </c>
      <c r="I6950" s="11">
        <f t="shared" si="433"/>
        <v>11780</v>
      </c>
      <c r="J6950" s="11">
        <f t="shared" si="434"/>
        <v>300696.27999999997</v>
      </c>
      <c r="K6950" s="11">
        <f t="shared" si="435"/>
        <v>0</v>
      </c>
    </row>
    <row r="6951" spans="1:11" s="11" customFormat="1">
      <c r="A6951" s="32">
        <v>2018</v>
      </c>
      <c r="B6951" s="32">
        <v>3797</v>
      </c>
      <c r="C6951" s="33" t="s">
        <v>353</v>
      </c>
      <c r="D6951" s="33" t="s">
        <v>354</v>
      </c>
      <c r="E6951" s="34">
        <v>11794</v>
      </c>
      <c r="F6951" s="35">
        <v>25.423999999999999</v>
      </c>
      <c r="G6951" s="34">
        <v>365.6</v>
      </c>
      <c r="H6951" s="14">
        <f t="shared" si="432"/>
        <v>1096253.9983359999</v>
      </c>
      <c r="I6951" s="11">
        <f t="shared" si="433"/>
        <v>11794</v>
      </c>
      <c r="J6951" s="11">
        <f t="shared" si="434"/>
        <v>299850.65600000002</v>
      </c>
      <c r="K6951" s="11">
        <f t="shared" si="435"/>
        <v>0</v>
      </c>
    </row>
    <row r="6952" spans="1:11" s="11" customFormat="1">
      <c r="A6952" s="32">
        <v>2018</v>
      </c>
      <c r="B6952" s="32">
        <v>3797</v>
      </c>
      <c r="C6952" s="33" t="s">
        <v>353</v>
      </c>
      <c r="D6952" s="33" t="s">
        <v>354</v>
      </c>
      <c r="E6952" s="34">
        <v>23700</v>
      </c>
      <c r="F6952" s="35">
        <v>25.622</v>
      </c>
      <c r="G6952" s="34">
        <v>364</v>
      </c>
      <c r="H6952" s="14">
        <f t="shared" si="432"/>
        <v>2210358.696</v>
      </c>
      <c r="I6952" s="11">
        <f t="shared" si="433"/>
        <v>23700</v>
      </c>
      <c r="J6952" s="11">
        <f t="shared" si="434"/>
        <v>607241.4</v>
      </c>
      <c r="K6952" s="11">
        <f t="shared" si="435"/>
        <v>0</v>
      </c>
    </row>
    <row r="6953" spans="1:11" s="11" customFormat="1">
      <c r="A6953" s="32">
        <v>2018</v>
      </c>
      <c r="B6953" s="32">
        <v>3797</v>
      </c>
      <c r="C6953" s="33" t="s">
        <v>353</v>
      </c>
      <c r="D6953" s="33" t="s">
        <v>354</v>
      </c>
      <c r="E6953" s="34">
        <v>23261</v>
      </c>
      <c r="F6953" s="35">
        <v>25.797999999999998</v>
      </c>
      <c r="G6953" s="34">
        <v>286.5</v>
      </c>
      <c r="H6953" s="14">
        <f t="shared" si="432"/>
        <v>1719250.0514700001</v>
      </c>
      <c r="I6953" s="11">
        <f t="shared" si="433"/>
        <v>23261</v>
      </c>
      <c r="J6953" s="11">
        <f t="shared" si="434"/>
        <v>600087.27799999993</v>
      </c>
      <c r="K6953" s="11">
        <f t="shared" si="435"/>
        <v>0</v>
      </c>
    </row>
    <row r="6954" spans="1:11" s="11" customFormat="1">
      <c r="A6954" s="32">
        <v>2018</v>
      </c>
      <c r="B6954" s="32">
        <v>3797</v>
      </c>
      <c r="C6954" s="33" t="s">
        <v>353</v>
      </c>
      <c r="D6954" s="33" t="s">
        <v>354</v>
      </c>
      <c r="E6954" s="34">
        <v>11935</v>
      </c>
      <c r="F6954" s="35">
        <v>24.68</v>
      </c>
      <c r="G6954" s="34">
        <v>308.8</v>
      </c>
      <c r="H6954" s="14">
        <f t="shared" si="432"/>
        <v>909588.31039999996</v>
      </c>
      <c r="I6954" s="11">
        <f t="shared" si="433"/>
        <v>11935</v>
      </c>
      <c r="J6954" s="11">
        <f t="shared" si="434"/>
        <v>294555.8</v>
      </c>
      <c r="K6954" s="11">
        <f t="shared" si="435"/>
        <v>0</v>
      </c>
    </row>
    <row r="6955" spans="1:11" s="11" customFormat="1">
      <c r="A6955" s="32">
        <v>2018</v>
      </c>
      <c r="B6955" s="32">
        <v>3797</v>
      </c>
      <c r="C6955" s="33" t="s">
        <v>565</v>
      </c>
      <c r="D6955" s="33" t="s">
        <v>566</v>
      </c>
      <c r="E6955" s="34">
        <v>24128</v>
      </c>
      <c r="F6955" s="35">
        <v>5.88</v>
      </c>
      <c r="G6955" s="34">
        <v>1247.5</v>
      </c>
      <c r="H6955" s="14">
        <f t="shared" si="432"/>
        <v>1769861.1839999999</v>
      </c>
      <c r="I6955" s="11">
        <f t="shared" si="433"/>
        <v>24128</v>
      </c>
      <c r="J6955" s="11">
        <f t="shared" si="434"/>
        <v>141872.63999999998</v>
      </c>
      <c r="K6955" s="11">
        <f t="shared" si="435"/>
        <v>0</v>
      </c>
    </row>
    <row r="6956" spans="1:11" s="11" customFormat="1">
      <c r="A6956" s="32">
        <v>2018</v>
      </c>
      <c r="B6956" s="32">
        <v>3797</v>
      </c>
      <c r="C6956" s="33" t="s">
        <v>565</v>
      </c>
      <c r="D6956" s="33" t="s">
        <v>566</v>
      </c>
      <c r="E6956" s="34">
        <v>24192</v>
      </c>
      <c r="F6956" s="35">
        <v>5.88</v>
      </c>
      <c r="G6956" s="34">
        <v>1237.8</v>
      </c>
      <c r="H6956" s="14">
        <f t="shared" si="432"/>
        <v>1760757.6268800001</v>
      </c>
      <c r="I6956" s="11">
        <f t="shared" si="433"/>
        <v>24192</v>
      </c>
      <c r="J6956" s="11">
        <f t="shared" si="434"/>
        <v>142248.95999999999</v>
      </c>
      <c r="K6956" s="11">
        <f t="shared" si="435"/>
        <v>0</v>
      </c>
    </row>
    <row r="6957" spans="1:11" s="11" customFormat="1">
      <c r="A6957" s="32">
        <v>2018</v>
      </c>
      <c r="B6957" s="32">
        <v>3797</v>
      </c>
      <c r="C6957" s="33" t="s">
        <v>563</v>
      </c>
      <c r="D6957" s="33" t="s">
        <v>564</v>
      </c>
      <c r="E6957" s="34">
        <v>1492716</v>
      </c>
      <c r="F6957" s="35">
        <v>1.056</v>
      </c>
      <c r="G6957" s="34">
        <v>330.4</v>
      </c>
      <c r="H6957" s="14">
        <f t="shared" si="432"/>
        <v>5208121.9491840005</v>
      </c>
      <c r="I6957" s="11">
        <f t="shared" si="433"/>
        <v>1492716</v>
      </c>
      <c r="J6957" s="11">
        <f t="shared" si="434"/>
        <v>1576308.0960000001</v>
      </c>
      <c r="K6957" s="11">
        <f t="shared" si="435"/>
        <v>0</v>
      </c>
    </row>
    <row r="6958" spans="1:11" s="11" customFormat="1">
      <c r="A6958" s="32">
        <v>2018</v>
      </c>
      <c r="B6958" s="32">
        <v>3804</v>
      </c>
      <c r="C6958" s="33" t="s">
        <v>563</v>
      </c>
      <c r="D6958" s="33" t="s">
        <v>564</v>
      </c>
      <c r="E6958" s="34">
        <v>92662</v>
      </c>
      <c r="F6958" s="35">
        <v>1.0609999999999999</v>
      </c>
      <c r="G6958" s="34">
        <v>346.7</v>
      </c>
      <c r="H6958" s="14">
        <f t="shared" si="432"/>
        <v>340855.96239400003</v>
      </c>
      <c r="I6958" s="11">
        <f t="shared" si="433"/>
        <v>92662</v>
      </c>
      <c r="J6958" s="11">
        <f t="shared" si="434"/>
        <v>98314.381999999998</v>
      </c>
      <c r="K6958" s="11">
        <f t="shared" si="435"/>
        <v>0</v>
      </c>
    </row>
    <row r="6959" spans="1:11" s="11" customFormat="1">
      <c r="A6959" s="32">
        <v>2018</v>
      </c>
      <c r="B6959" s="32">
        <v>3804</v>
      </c>
      <c r="C6959" s="33" t="s">
        <v>563</v>
      </c>
      <c r="D6959" s="33" t="s">
        <v>564</v>
      </c>
      <c r="E6959" s="34">
        <v>2421976</v>
      </c>
      <c r="F6959" s="35">
        <v>1.0609999999999999</v>
      </c>
      <c r="G6959" s="34">
        <v>346.7</v>
      </c>
      <c r="H6959" s="14">
        <f t="shared" si="432"/>
        <v>8909207.230312001</v>
      </c>
      <c r="I6959" s="11">
        <f t="shared" si="433"/>
        <v>2421976</v>
      </c>
      <c r="J6959" s="11">
        <f t="shared" si="434"/>
        <v>2569716.5359999998</v>
      </c>
      <c r="K6959" s="11">
        <f t="shared" si="435"/>
        <v>0</v>
      </c>
    </row>
    <row r="6960" spans="1:11" s="11" customFormat="1">
      <c r="A6960" s="32">
        <v>2018</v>
      </c>
      <c r="B6960" s="32">
        <v>3809</v>
      </c>
      <c r="C6960" s="33" t="s">
        <v>563</v>
      </c>
      <c r="D6960" s="33" t="s">
        <v>564</v>
      </c>
      <c r="E6960" s="34">
        <v>35747</v>
      </c>
      <c r="F6960" s="35">
        <v>1.0489999999999999</v>
      </c>
      <c r="G6960" s="34">
        <v>327.39999999999998</v>
      </c>
      <c r="H6960" s="14">
        <f t="shared" si="432"/>
        <v>122770.42622199998</v>
      </c>
      <c r="I6960" s="11">
        <f t="shared" si="433"/>
        <v>35747</v>
      </c>
      <c r="J6960" s="11">
        <f t="shared" si="434"/>
        <v>37498.602999999996</v>
      </c>
      <c r="K6960" s="11">
        <f t="shared" si="435"/>
        <v>0</v>
      </c>
    </row>
    <row r="6961" spans="1:11" s="11" customFormat="1">
      <c r="A6961" s="32">
        <v>2018</v>
      </c>
      <c r="B6961" s="32">
        <v>3845</v>
      </c>
      <c r="C6961" s="33" t="s">
        <v>363</v>
      </c>
      <c r="D6961" s="33" t="s">
        <v>354</v>
      </c>
      <c r="E6961" s="34">
        <v>44006</v>
      </c>
      <c r="F6961" s="35">
        <v>16.16</v>
      </c>
      <c r="G6961" s="34" t="s">
        <v>364</v>
      </c>
      <c r="H6961" s="14" t="str">
        <f t="shared" si="432"/>
        <v/>
      </c>
      <c r="I6961" s="11" t="str">
        <f t="shared" si="433"/>
        <v/>
      </c>
      <c r="J6961" s="11" t="str">
        <f t="shared" si="434"/>
        <v/>
      </c>
      <c r="K6961" s="11">
        <f t="shared" si="435"/>
        <v>0</v>
      </c>
    </row>
    <row r="6962" spans="1:11" s="11" customFormat="1">
      <c r="A6962" s="32">
        <v>2018</v>
      </c>
      <c r="B6962" s="32">
        <v>3845</v>
      </c>
      <c r="C6962" s="33" t="s">
        <v>363</v>
      </c>
      <c r="D6962" s="33" t="s">
        <v>354</v>
      </c>
      <c r="E6962" s="34">
        <v>57910</v>
      </c>
      <c r="F6962" s="35">
        <v>17.28</v>
      </c>
      <c r="G6962" s="34" t="s">
        <v>364</v>
      </c>
      <c r="H6962" s="14" t="str">
        <f t="shared" si="432"/>
        <v/>
      </c>
      <c r="I6962" s="11" t="str">
        <f t="shared" si="433"/>
        <v/>
      </c>
      <c r="J6962" s="11" t="str">
        <f t="shared" si="434"/>
        <v/>
      </c>
      <c r="K6962" s="11">
        <f t="shared" si="435"/>
        <v>0</v>
      </c>
    </row>
    <row r="6963" spans="1:11" s="11" customFormat="1">
      <c r="A6963" s="32">
        <v>2018</v>
      </c>
      <c r="B6963" s="32">
        <v>3845</v>
      </c>
      <c r="C6963" s="33" t="s">
        <v>365</v>
      </c>
      <c r="D6963" s="33" t="s">
        <v>354</v>
      </c>
      <c r="E6963" s="34">
        <v>2572</v>
      </c>
      <c r="F6963" s="35">
        <v>15.54</v>
      </c>
      <c r="G6963" s="34" t="s">
        <v>364</v>
      </c>
      <c r="H6963" s="14" t="str">
        <f t="shared" si="432"/>
        <v/>
      </c>
      <c r="I6963" s="11" t="str">
        <f t="shared" si="433"/>
        <v/>
      </c>
      <c r="J6963" s="11" t="str">
        <f t="shared" si="434"/>
        <v/>
      </c>
      <c r="K6963" s="11">
        <f t="shared" si="435"/>
        <v>0</v>
      </c>
    </row>
    <row r="6964" spans="1:11" s="11" customFormat="1">
      <c r="A6964" s="32">
        <v>2018</v>
      </c>
      <c r="B6964" s="32">
        <v>3935</v>
      </c>
      <c r="C6964" s="33" t="s">
        <v>353</v>
      </c>
      <c r="D6964" s="33" t="s">
        <v>354</v>
      </c>
      <c r="E6964" s="34">
        <v>18816</v>
      </c>
      <c r="F6964" s="35">
        <v>24.167999999999999</v>
      </c>
      <c r="G6964" s="34">
        <v>236.9</v>
      </c>
      <c r="H6964" s="14">
        <f t="shared" si="432"/>
        <v>1077291.113472</v>
      </c>
      <c r="I6964" s="11">
        <f t="shared" si="433"/>
        <v>18816</v>
      </c>
      <c r="J6964" s="11">
        <f t="shared" si="434"/>
        <v>454745.08799999999</v>
      </c>
      <c r="K6964" s="11">
        <f t="shared" si="435"/>
        <v>0</v>
      </c>
    </row>
    <row r="6965" spans="1:11" s="11" customFormat="1">
      <c r="A6965" s="32">
        <v>2018</v>
      </c>
      <c r="B6965" s="32">
        <v>3935</v>
      </c>
      <c r="C6965" s="33" t="s">
        <v>353</v>
      </c>
      <c r="D6965" s="33" t="s">
        <v>354</v>
      </c>
      <c r="E6965" s="34">
        <v>34488</v>
      </c>
      <c r="F6965" s="35">
        <v>24.052</v>
      </c>
      <c r="G6965" s="34">
        <v>242.6</v>
      </c>
      <c r="H6965" s="14">
        <f t="shared" si="432"/>
        <v>2012380.0421760001</v>
      </c>
      <c r="I6965" s="11">
        <f t="shared" si="433"/>
        <v>34488</v>
      </c>
      <c r="J6965" s="11">
        <f t="shared" si="434"/>
        <v>829505.37599999993</v>
      </c>
      <c r="K6965" s="11">
        <f t="shared" si="435"/>
        <v>0</v>
      </c>
    </row>
    <row r="6966" spans="1:11" s="11" customFormat="1">
      <c r="A6966" s="32">
        <v>2018</v>
      </c>
      <c r="B6966" s="32">
        <v>3935</v>
      </c>
      <c r="C6966" s="33" t="s">
        <v>353</v>
      </c>
      <c r="D6966" s="33" t="s">
        <v>354</v>
      </c>
      <c r="E6966" s="34">
        <v>34488</v>
      </c>
      <c r="F6966" s="35">
        <v>24.052</v>
      </c>
      <c r="G6966" s="34">
        <v>242.6</v>
      </c>
      <c r="H6966" s="14">
        <f t="shared" si="432"/>
        <v>2012380.0421760001</v>
      </c>
      <c r="I6966" s="11">
        <f t="shared" si="433"/>
        <v>34488</v>
      </c>
      <c r="J6966" s="11">
        <f t="shared" si="434"/>
        <v>829505.37599999993</v>
      </c>
      <c r="K6966" s="11">
        <f t="shared" si="435"/>
        <v>0</v>
      </c>
    </row>
    <row r="6967" spans="1:11" s="11" customFormat="1">
      <c r="A6967" s="32">
        <v>2018</v>
      </c>
      <c r="B6967" s="32">
        <v>3935</v>
      </c>
      <c r="C6967" s="33" t="s">
        <v>565</v>
      </c>
      <c r="D6967" s="33" t="s">
        <v>566</v>
      </c>
      <c r="E6967" s="34">
        <v>12022</v>
      </c>
      <c r="F6967" s="35">
        <v>5.7880000000000003</v>
      </c>
      <c r="G6967" s="34">
        <v>1548.2</v>
      </c>
      <c r="H6967" s="14">
        <f t="shared" si="432"/>
        <v>1077289.2079520002</v>
      </c>
      <c r="I6967" s="11">
        <f t="shared" si="433"/>
        <v>12022</v>
      </c>
      <c r="J6967" s="11">
        <f t="shared" si="434"/>
        <v>69583.33600000001</v>
      </c>
      <c r="K6967" s="11">
        <f t="shared" si="435"/>
        <v>0</v>
      </c>
    </row>
    <row r="6968" spans="1:11" s="11" customFormat="1">
      <c r="A6968" s="32">
        <v>2018</v>
      </c>
      <c r="B6968" s="32">
        <v>3935</v>
      </c>
      <c r="C6968" s="33" t="s">
        <v>353</v>
      </c>
      <c r="D6968" s="33" t="s">
        <v>354</v>
      </c>
      <c r="E6968" s="34">
        <v>16416</v>
      </c>
      <c r="F6968" s="35">
        <v>24.75</v>
      </c>
      <c r="G6968" s="34">
        <v>259.10000000000002</v>
      </c>
      <c r="H6968" s="14">
        <f t="shared" si="432"/>
        <v>1052712.936</v>
      </c>
      <c r="I6968" s="11">
        <f t="shared" si="433"/>
        <v>16416</v>
      </c>
      <c r="J6968" s="11">
        <f t="shared" si="434"/>
        <v>406296</v>
      </c>
      <c r="K6968" s="11">
        <f t="shared" si="435"/>
        <v>0</v>
      </c>
    </row>
    <row r="6969" spans="1:11" s="11" customFormat="1">
      <c r="A6969" s="32">
        <v>2018</v>
      </c>
      <c r="B6969" s="32">
        <v>3935</v>
      </c>
      <c r="C6969" s="33" t="s">
        <v>353</v>
      </c>
      <c r="D6969" s="33" t="s">
        <v>354</v>
      </c>
      <c r="E6969" s="34">
        <v>16416</v>
      </c>
      <c r="F6969" s="35">
        <v>24.75</v>
      </c>
      <c r="G6969" s="34">
        <v>259.10000000000002</v>
      </c>
      <c r="H6969" s="14">
        <f t="shared" si="432"/>
        <v>1052712.936</v>
      </c>
      <c r="I6969" s="11">
        <f t="shared" si="433"/>
        <v>16416</v>
      </c>
      <c r="J6969" s="11">
        <f t="shared" si="434"/>
        <v>406296</v>
      </c>
      <c r="K6969" s="11">
        <f t="shared" si="435"/>
        <v>0</v>
      </c>
    </row>
    <row r="6970" spans="1:11" s="11" customFormat="1">
      <c r="A6970" s="32">
        <v>2018</v>
      </c>
      <c r="B6970" s="32">
        <v>3935</v>
      </c>
      <c r="C6970" s="33" t="s">
        <v>353</v>
      </c>
      <c r="D6970" s="33" t="s">
        <v>354</v>
      </c>
      <c r="E6970" s="34">
        <v>24520</v>
      </c>
      <c r="F6970" s="35">
        <v>24.44</v>
      </c>
      <c r="G6970" s="34">
        <v>259.60000000000002</v>
      </c>
      <c r="H6970" s="14">
        <f t="shared" si="432"/>
        <v>1555701.8048</v>
      </c>
      <c r="I6970" s="11">
        <f t="shared" si="433"/>
        <v>24520</v>
      </c>
      <c r="J6970" s="11">
        <f t="shared" si="434"/>
        <v>599268.80000000005</v>
      </c>
      <c r="K6970" s="11">
        <f t="shared" si="435"/>
        <v>0</v>
      </c>
    </row>
    <row r="6971" spans="1:11" s="11" customFormat="1">
      <c r="A6971" s="32">
        <v>2018</v>
      </c>
      <c r="B6971" s="32">
        <v>3935</v>
      </c>
      <c r="C6971" s="33" t="s">
        <v>353</v>
      </c>
      <c r="D6971" s="33" t="s">
        <v>354</v>
      </c>
      <c r="E6971" s="34">
        <v>24520</v>
      </c>
      <c r="F6971" s="35">
        <v>24.44</v>
      </c>
      <c r="G6971" s="34">
        <v>259.60000000000002</v>
      </c>
      <c r="H6971" s="14">
        <f t="shared" si="432"/>
        <v>1555701.8048</v>
      </c>
      <c r="I6971" s="11">
        <f t="shared" si="433"/>
        <v>24520</v>
      </c>
      <c r="J6971" s="11">
        <f t="shared" si="434"/>
        <v>599268.80000000005</v>
      </c>
      <c r="K6971" s="11">
        <f t="shared" si="435"/>
        <v>0</v>
      </c>
    </row>
    <row r="6972" spans="1:11" s="11" customFormat="1">
      <c r="A6972" s="32">
        <v>2018</v>
      </c>
      <c r="B6972" s="32">
        <v>3935</v>
      </c>
      <c r="C6972" s="33" t="s">
        <v>353</v>
      </c>
      <c r="D6972" s="33" t="s">
        <v>354</v>
      </c>
      <c r="E6972" s="34">
        <v>69772</v>
      </c>
      <c r="F6972" s="35">
        <v>25.263999999999999</v>
      </c>
      <c r="G6972" s="34">
        <v>176.2</v>
      </c>
      <c r="H6972" s="14">
        <f t="shared" si="432"/>
        <v>3105912.3016959997</v>
      </c>
      <c r="I6972" s="11">
        <f t="shared" si="433"/>
        <v>69772</v>
      </c>
      <c r="J6972" s="11">
        <f t="shared" si="434"/>
        <v>1762719.808</v>
      </c>
      <c r="K6972" s="11">
        <f t="shared" si="435"/>
        <v>0</v>
      </c>
    </row>
    <row r="6973" spans="1:11" s="11" customFormat="1">
      <c r="A6973" s="32">
        <v>2018</v>
      </c>
      <c r="B6973" s="32">
        <v>3935</v>
      </c>
      <c r="C6973" s="33" t="s">
        <v>353</v>
      </c>
      <c r="D6973" s="33" t="s">
        <v>354</v>
      </c>
      <c r="E6973" s="34">
        <v>72451</v>
      </c>
      <c r="F6973" s="35">
        <v>25.38</v>
      </c>
      <c r="G6973" s="34">
        <v>168.9</v>
      </c>
      <c r="H6973" s="14">
        <f t="shared" si="432"/>
        <v>3105743.9758199998</v>
      </c>
      <c r="I6973" s="11">
        <f t="shared" si="433"/>
        <v>72451</v>
      </c>
      <c r="J6973" s="11">
        <f t="shared" si="434"/>
        <v>1838806.38</v>
      </c>
      <c r="K6973" s="11">
        <f t="shared" si="435"/>
        <v>0</v>
      </c>
    </row>
    <row r="6974" spans="1:11" s="11" customFormat="1">
      <c r="A6974" s="32">
        <v>2018</v>
      </c>
      <c r="B6974" s="32">
        <v>3935</v>
      </c>
      <c r="C6974" s="33" t="s">
        <v>353</v>
      </c>
      <c r="D6974" s="33" t="s">
        <v>354</v>
      </c>
      <c r="E6974" s="34">
        <v>27170</v>
      </c>
      <c r="F6974" s="35">
        <v>24.318000000000001</v>
      </c>
      <c r="G6974" s="34">
        <v>242.8</v>
      </c>
      <c r="H6974" s="14">
        <f t="shared" si="432"/>
        <v>1604228.3056800002</v>
      </c>
      <c r="I6974" s="11">
        <f t="shared" si="433"/>
        <v>27170</v>
      </c>
      <c r="J6974" s="11">
        <f t="shared" si="434"/>
        <v>660720.06000000006</v>
      </c>
      <c r="K6974" s="11">
        <f t="shared" si="435"/>
        <v>0</v>
      </c>
    </row>
    <row r="6975" spans="1:11" s="11" customFormat="1">
      <c r="A6975" s="32">
        <v>2018</v>
      </c>
      <c r="B6975" s="32">
        <v>3935</v>
      </c>
      <c r="C6975" s="33" t="s">
        <v>353</v>
      </c>
      <c r="D6975" s="33" t="s">
        <v>354</v>
      </c>
      <c r="E6975" s="34">
        <v>27170</v>
      </c>
      <c r="F6975" s="35">
        <v>24.318000000000001</v>
      </c>
      <c r="G6975" s="34">
        <v>242.8</v>
      </c>
      <c r="H6975" s="14">
        <f t="shared" si="432"/>
        <v>1604228.3056800002</v>
      </c>
      <c r="I6975" s="11">
        <f t="shared" si="433"/>
        <v>27170</v>
      </c>
      <c r="J6975" s="11">
        <f t="shared" si="434"/>
        <v>660720.06000000006</v>
      </c>
      <c r="K6975" s="11">
        <f t="shared" si="435"/>
        <v>0</v>
      </c>
    </row>
    <row r="6976" spans="1:11" s="11" customFormat="1">
      <c r="A6976" s="32">
        <v>2018</v>
      </c>
      <c r="B6976" s="32">
        <v>3935</v>
      </c>
      <c r="C6976" s="33" t="s">
        <v>353</v>
      </c>
      <c r="D6976" s="33" t="s">
        <v>354</v>
      </c>
      <c r="E6976" s="34">
        <v>3171</v>
      </c>
      <c r="F6976" s="35">
        <v>24.018000000000001</v>
      </c>
      <c r="G6976" s="34">
        <v>251.1</v>
      </c>
      <c r="H6976" s="14">
        <f t="shared" si="432"/>
        <v>191240.466858</v>
      </c>
      <c r="I6976" s="11">
        <f t="shared" si="433"/>
        <v>3171</v>
      </c>
      <c r="J6976" s="11">
        <f t="shared" si="434"/>
        <v>76161.078000000009</v>
      </c>
      <c r="K6976" s="11">
        <f t="shared" si="435"/>
        <v>0</v>
      </c>
    </row>
    <row r="6977" spans="1:11" s="11" customFormat="1">
      <c r="A6977" s="32">
        <v>2018</v>
      </c>
      <c r="B6977" s="32">
        <v>3935</v>
      </c>
      <c r="C6977" s="33" t="s">
        <v>353</v>
      </c>
      <c r="D6977" s="33" t="s">
        <v>354</v>
      </c>
      <c r="E6977" s="34">
        <v>3171</v>
      </c>
      <c r="F6977" s="35">
        <v>24.018000000000001</v>
      </c>
      <c r="G6977" s="34">
        <v>251.1</v>
      </c>
      <c r="H6977" s="14">
        <f t="shared" si="432"/>
        <v>191240.466858</v>
      </c>
      <c r="I6977" s="11">
        <f t="shared" si="433"/>
        <v>3171</v>
      </c>
      <c r="J6977" s="11">
        <f t="shared" si="434"/>
        <v>76161.078000000009</v>
      </c>
      <c r="K6977" s="11">
        <f t="shared" si="435"/>
        <v>0</v>
      </c>
    </row>
    <row r="6978" spans="1:11" s="11" customFormat="1">
      <c r="A6978" s="32">
        <v>2018</v>
      </c>
      <c r="B6978" s="32">
        <v>3943</v>
      </c>
      <c r="C6978" s="33" t="s">
        <v>565</v>
      </c>
      <c r="D6978" s="33" t="s">
        <v>566</v>
      </c>
      <c r="E6978" s="34">
        <v>1207</v>
      </c>
      <c r="F6978" s="35">
        <v>5.8</v>
      </c>
      <c r="G6978" s="34">
        <v>1595</v>
      </c>
      <c r="H6978" s="14">
        <f t="shared" si="432"/>
        <v>111659.56999999999</v>
      </c>
      <c r="I6978" s="11">
        <f t="shared" si="433"/>
        <v>1207</v>
      </c>
      <c r="J6978" s="11">
        <f t="shared" si="434"/>
        <v>7000.5999999999995</v>
      </c>
      <c r="K6978" s="11">
        <f t="shared" si="435"/>
        <v>0</v>
      </c>
    </row>
    <row r="6979" spans="1:11" s="11" customFormat="1">
      <c r="A6979" s="32">
        <v>2018</v>
      </c>
      <c r="B6979" s="32">
        <v>3943</v>
      </c>
      <c r="C6979" s="33" t="s">
        <v>353</v>
      </c>
      <c r="D6979" s="33" t="s">
        <v>354</v>
      </c>
      <c r="E6979" s="34">
        <v>5430</v>
      </c>
      <c r="F6979" s="35">
        <v>24.978000000000002</v>
      </c>
      <c r="G6979" s="34">
        <v>358.1</v>
      </c>
      <c r="H6979" s="14">
        <f t="shared" si="432"/>
        <v>485692.96374000009</v>
      </c>
      <c r="I6979" s="11">
        <f t="shared" si="433"/>
        <v>5430</v>
      </c>
      <c r="J6979" s="11">
        <f t="shared" si="434"/>
        <v>135630.54</v>
      </c>
      <c r="K6979" s="11">
        <f t="shared" si="435"/>
        <v>0</v>
      </c>
    </row>
    <row r="6980" spans="1:11" s="11" customFormat="1">
      <c r="A6980" s="32">
        <v>2018</v>
      </c>
      <c r="B6980" s="32">
        <v>3943</v>
      </c>
      <c r="C6980" s="33" t="s">
        <v>353</v>
      </c>
      <c r="D6980" s="33" t="s">
        <v>354</v>
      </c>
      <c r="E6980" s="34">
        <v>19506</v>
      </c>
      <c r="F6980" s="35">
        <v>25.036000000000001</v>
      </c>
      <c r="G6980" s="34">
        <v>253.7</v>
      </c>
      <c r="H6980" s="14">
        <f t="shared" si="432"/>
        <v>1238949.5719919999</v>
      </c>
      <c r="I6980" s="11">
        <f t="shared" si="433"/>
        <v>19506</v>
      </c>
      <c r="J6980" s="11">
        <f t="shared" si="434"/>
        <v>488352.21600000001</v>
      </c>
      <c r="K6980" s="11">
        <f t="shared" si="435"/>
        <v>0</v>
      </c>
    </row>
    <row r="6981" spans="1:11" s="11" customFormat="1">
      <c r="A6981" s="32">
        <v>2018</v>
      </c>
      <c r="B6981" s="32">
        <v>3943</v>
      </c>
      <c r="C6981" s="33" t="s">
        <v>353</v>
      </c>
      <c r="D6981" s="33" t="s">
        <v>354</v>
      </c>
      <c r="E6981" s="34">
        <v>194228</v>
      </c>
      <c r="F6981" s="35">
        <v>26.222999999999999</v>
      </c>
      <c r="G6981" s="34">
        <v>173.3</v>
      </c>
      <c r="H6981" s="14">
        <f t="shared" si="432"/>
        <v>8826586.3826519996</v>
      </c>
      <c r="I6981" s="11">
        <f t="shared" si="433"/>
        <v>194228</v>
      </c>
      <c r="J6981" s="11">
        <f t="shared" si="434"/>
        <v>5093240.8439999996</v>
      </c>
      <c r="K6981" s="11">
        <f t="shared" si="435"/>
        <v>0</v>
      </c>
    </row>
    <row r="6982" spans="1:11" s="11" customFormat="1">
      <c r="A6982" s="32">
        <v>2018</v>
      </c>
      <c r="B6982" s="32">
        <v>3943</v>
      </c>
      <c r="C6982" s="33" t="s">
        <v>353</v>
      </c>
      <c r="D6982" s="33" t="s">
        <v>354</v>
      </c>
      <c r="E6982" s="34">
        <v>2738</v>
      </c>
      <c r="F6982" s="35">
        <v>26.013000000000002</v>
      </c>
      <c r="G6982" s="34">
        <v>183.1</v>
      </c>
      <c r="H6982" s="14">
        <f t="shared" ref="H6982:H7045" si="436">IF(I6982="","",G6982/100*F6982*E6982)</f>
        <v>130410.40061400001</v>
      </c>
      <c r="I6982" s="11">
        <f t="shared" ref="I6982:I7045" si="437">IF(OR(G6982=".",F6982=".",E6982="."),"",E6982)</f>
        <v>2738</v>
      </c>
      <c r="J6982" s="11">
        <f t="shared" ref="J6982:J7045" si="438">IF(I6982="","",F6982*I6982)</f>
        <v>71223.593999999997</v>
      </c>
      <c r="K6982" s="11">
        <f t="shared" ref="K6982:K7045" si="439">IF(C6982="LIG",1,0)</f>
        <v>0</v>
      </c>
    </row>
    <row r="6983" spans="1:11" s="11" customFormat="1">
      <c r="A6983" s="32">
        <v>2018</v>
      </c>
      <c r="B6983" s="32">
        <v>3944</v>
      </c>
      <c r="C6983" s="33" t="s">
        <v>563</v>
      </c>
      <c r="D6983" s="33" t="s">
        <v>564</v>
      </c>
      <c r="E6983" s="34">
        <v>6489</v>
      </c>
      <c r="F6983" s="35">
        <v>1.07</v>
      </c>
      <c r="G6983" s="34">
        <v>302.10000000000002</v>
      </c>
      <c r="H6983" s="14">
        <f t="shared" si="436"/>
        <v>20975.497830000004</v>
      </c>
      <c r="I6983" s="11">
        <f t="shared" si="437"/>
        <v>6489</v>
      </c>
      <c r="J6983" s="11">
        <f t="shared" si="438"/>
        <v>6943.2300000000005</v>
      </c>
      <c r="K6983" s="11">
        <f t="shared" si="439"/>
        <v>0</v>
      </c>
    </row>
    <row r="6984" spans="1:11" s="11" customFormat="1">
      <c r="A6984" s="32">
        <v>2018</v>
      </c>
      <c r="B6984" s="32">
        <v>3944</v>
      </c>
      <c r="C6984" s="33" t="s">
        <v>353</v>
      </c>
      <c r="D6984" s="33" t="s">
        <v>354</v>
      </c>
      <c r="E6984" s="34">
        <v>443026</v>
      </c>
      <c r="F6984" s="35">
        <v>25.684999999999999</v>
      </c>
      <c r="G6984" s="34">
        <v>211.5</v>
      </c>
      <c r="H6984" s="14">
        <f t="shared" si="436"/>
        <v>24066844.743150003</v>
      </c>
      <c r="I6984" s="11">
        <f t="shared" si="437"/>
        <v>443026</v>
      </c>
      <c r="J6984" s="11">
        <f t="shared" si="438"/>
        <v>11379122.809999999</v>
      </c>
      <c r="K6984" s="11">
        <f t="shared" si="439"/>
        <v>0</v>
      </c>
    </row>
    <row r="6985" spans="1:11" s="11" customFormat="1">
      <c r="A6985" s="32">
        <v>2018</v>
      </c>
      <c r="B6985" s="32">
        <v>3948</v>
      </c>
      <c r="C6985" s="33" t="s">
        <v>353</v>
      </c>
      <c r="D6985" s="33" t="s">
        <v>354</v>
      </c>
      <c r="E6985" s="34">
        <v>2269</v>
      </c>
      <c r="F6985" s="35">
        <v>24.045999999999999</v>
      </c>
      <c r="G6985" s="34">
        <v>242.7</v>
      </c>
      <c r="H6985" s="14">
        <f t="shared" si="436"/>
        <v>132418.02769799999</v>
      </c>
      <c r="I6985" s="11">
        <f t="shared" si="437"/>
        <v>2269</v>
      </c>
      <c r="J6985" s="11">
        <f t="shared" si="438"/>
        <v>54560.373999999996</v>
      </c>
      <c r="K6985" s="11">
        <f t="shared" si="439"/>
        <v>0</v>
      </c>
    </row>
    <row r="6986" spans="1:11" s="11" customFormat="1">
      <c r="A6986" s="32">
        <v>2018</v>
      </c>
      <c r="B6986" s="32">
        <v>3948</v>
      </c>
      <c r="C6986" s="33" t="s">
        <v>353</v>
      </c>
      <c r="D6986" s="33" t="s">
        <v>354</v>
      </c>
      <c r="E6986" s="34">
        <v>10956</v>
      </c>
      <c r="F6986" s="35">
        <v>23.648</v>
      </c>
      <c r="G6986" s="34">
        <v>265.2</v>
      </c>
      <c r="H6986" s="14">
        <f t="shared" si="436"/>
        <v>687100.01817599987</v>
      </c>
      <c r="I6986" s="11">
        <f t="shared" si="437"/>
        <v>10956</v>
      </c>
      <c r="J6986" s="11">
        <f t="shared" si="438"/>
        <v>259087.48799999998</v>
      </c>
      <c r="K6986" s="11">
        <f t="shared" si="439"/>
        <v>0</v>
      </c>
    </row>
    <row r="6987" spans="1:11" s="11" customFormat="1">
      <c r="A6987" s="32">
        <v>2018</v>
      </c>
      <c r="B6987" s="32">
        <v>3948</v>
      </c>
      <c r="C6987" s="33" t="s">
        <v>353</v>
      </c>
      <c r="D6987" s="33" t="s">
        <v>354</v>
      </c>
      <c r="E6987" s="34">
        <v>2269</v>
      </c>
      <c r="F6987" s="35">
        <v>24.045999999999999</v>
      </c>
      <c r="G6987" s="34">
        <v>242.7</v>
      </c>
      <c r="H6987" s="14">
        <f t="shared" si="436"/>
        <v>132418.02769799999</v>
      </c>
      <c r="I6987" s="11">
        <f t="shared" si="437"/>
        <v>2269</v>
      </c>
      <c r="J6987" s="11">
        <f t="shared" si="438"/>
        <v>54560.373999999996</v>
      </c>
      <c r="K6987" s="11">
        <f t="shared" si="439"/>
        <v>0</v>
      </c>
    </row>
    <row r="6988" spans="1:11" s="11" customFormat="1">
      <c r="A6988" s="32">
        <v>2018</v>
      </c>
      <c r="B6988" s="32">
        <v>3948</v>
      </c>
      <c r="C6988" s="33" t="s">
        <v>353</v>
      </c>
      <c r="D6988" s="33" t="s">
        <v>354</v>
      </c>
      <c r="E6988" s="34">
        <v>2269</v>
      </c>
      <c r="F6988" s="35">
        <v>24.045999999999999</v>
      </c>
      <c r="G6988" s="34">
        <v>242.7</v>
      </c>
      <c r="H6988" s="14">
        <f t="shared" si="436"/>
        <v>132418.02769799999</v>
      </c>
      <c r="I6988" s="11">
        <f t="shared" si="437"/>
        <v>2269</v>
      </c>
      <c r="J6988" s="11">
        <f t="shared" si="438"/>
        <v>54560.373999999996</v>
      </c>
      <c r="K6988" s="11">
        <f t="shared" si="439"/>
        <v>0</v>
      </c>
    </row>
    <row r="6989" spans="1:11" s="11" customFormat="1">
      <c r="A6989" s="32">
        <v>2018</v>
      </c>
      <c r="B6989" s="32">
        <v>3948</v>
      </c>
      <c r="C6989" s="33" t="s">
        <v>353</v>
      </c>
      <c r="D6989" s="33" t="s">
        <v>354</v>
      </c>
      <c r="E6989" s="34">
        <v>2269</v>
      </c>
      <c r="F6989" s="35">
        <v>24.045999999999999</v>
      </c>
      <c r="G6989" s="34">
        <v>242.7</v>
      </c>
      <c r="H6989" s="14">
        <f t="shared" si="436"/>
        <v>132418.02769799999</v>
      </c>
      <c r="I6989" s="11">
        <f t="shared" si="437"/>
        <v>2269</v>
      </c>
      <c r="J6989" s="11">
        <f t="shared" si="438"/>
        <v>54560.373999999996</v>
      </c>
      <c r="K6989" s="11">
        <f t="shared" si="439"/>
        <v>0</v>
      </c>
    </row>
    <row r="6990" spans="1:11" s="11" customFormat="1">
      <c r="A6990" s="32">
        <v>2018</v>
      </c>
      <c r="B6990" s="32">
        <v>3948</v>
      </c>
      <c r="C6990" s="33" t="s">
        <v>353</v>
      </c>
      <c r="D6990" s="33" t="s">
        <v>354</v>
      </c>
      <c r="E6990" s="34">
        <v>4455</v>
      </c>
      <c r="F6990" s="35">
        <v>24.082000000000001</v>
      </c>
      <c r="G6990" s="34">
        <v>265.2</v>
      </c>
      <c r="H6990" s="14">
        <f t="shared" si="436"/>
        <v>284520.64211999997</v>
      </c>
      <c r="I6990" s="11">
        <f t="shared" si="437"/>
        <v>4455</v>
      </c>
      <c r="J6990" s="11">
        <f t="shared" si="438"/>
        <v>107285.31</v>
      </c>
      <c r="K6990" s="11">
        <f t="shared" si="439"/>
        <v>0</v>
      </c>
    </row>
    <row r="6991" spans="1:11" s="11" customFormat="1">
      <c r="A6991" s="32">
        <v>2018</v>
      </c>
      <c r="B6991" s="32">
        <v>3948</v>
      </c>
      <c r="C6991" s="33" t="s">
        <v>353</v>
      </c>
      <c r="D6991" s="33" t="s">
        <v>354</v>
      </c>
      <c r="E6991" s="34">
        <v>44491</v>
      </c>
      <c r="F6991" s="35">
        <v>24.094000000000001</v>
      </c>
      <c r="G6991" s="34">
        <v>259.7</v>
      </c>
      <c r="H6991" s="14">
        <f t="shared" si="436"/>
        <v>2783896.1019379999</v>
      </c>
      <c r="I6991" s="11">
        <f t="shared" si="437"/>
        <v>44491</v>
      </c>
      <c r="J6991" s="11">
        <f t="shared" si="438"/>
        <v>1071966.1540000001</v>
      </c>
      <c r="K6991" s="11">
        <f t="shared" si="439"/>
        <v>0</v>
      </c>
    </row>
    <row r="6992" spans="1:11" s="11" customFormat="1">
      <c r="A6992" s="32">
        <v>2018</v>
      </c>
      <c r="B6992" s="32">
        <v>3948</v>
      </c>
      <c r="C6992" s="33" t="s">
        <v>353</v>
      </c>
      <c r="D6992" s="33" t="s">
        <v>354</v>
      </c>
      <c r="E6992" s="34">
        <v>4455</v>
      </c>
      <c r="F6992" s="35">
        <v>24.082000000000001</v>
      </c>
      <c r="G6992" s="34">
        <v>265.2</v>
      </c>
      <c r="H6992" s="14">
        <f t="shared" si="436"/>
        <v>284520.64211999997</v>
      </c>
      <c r="I6992" s="11">
        <f t="shared" si="437"/>
        <v>4455</v>
      </c>
      <c r="J6992" s="11">
        <f t="shared" si="438"/>
        <v>107285.31</v>
      </c>
      <c r="K6992" s="11">
        <f t="shared" si="439"/>
        <v>0</v>
      </c>
    </row>
    <row r="6993" spans="1:11" s="11" customFormat="1">
      <c r="A6993" s="32">
        <v>2018</v>
      </c>
      <c r="B6993" s="32">
        <v>3948</v>
      </c>
      <c r="C6993" s="33" t="s">
        <v>353</v>
      </c>
      <c r="D6993" s="33" t="s">
        <v>354</v>
      </c>
      <c r="E6993" s="34">
        <v>44491</v>
      </c>
      <c r="F6993" s="35">
        <v>24.094000000000001</v>
      </c>
      <c r="G6993" s="34">
        <v>259.7</v>
      </c>
      <c r="H6993" s="14">
        <f t="shared" si="436"/>
        <v>2783896.1019379999</v>
      </c>
      <c r="I6993" s="11">
        <f t="shared" si="437"/>
        <v>44491</v>
      </c>
      <c r="J6993" s="11">
        <f t="shared" si="438"/>
        <v>1071966.1540000001</v>
      </c>
      <c r="K6993" s="11">
        <f t="shared" si="439"/>
        <v>0</v>
      </c>
    </row>
    <row r="6994" spans="1:11" s="11" customFormat="1">
      <c r="A6994" s="32">
        <v>2018</v>
      </c>
      <c r="B6994" s="32">
        <v>3948</v>
      </c>
      <c r="C6994" s="33" t="s">
        <v>353</v>
      </c>
      <c r="D6994" s="33" t="s">
        <v>354</v>
      </c>
      <c r="E6994" s="34">
        <v>1940</v>
      </c>
      <c r="F6994" s="35">
        <v>25.356000000000002</v>
      </c>
      <c r="G6994" s="34">
        <v>210.4</v>
      </c>
      <c r="H6994" s="14">
        <f t="shared" si="436"/>
        <v>103497.10656000001</v>
      </c>
      <c r="I6994" s="11">
        <f t="shared" si="437"/>
        <v>1940</v>
      </c>
      <c r="J6994" s="11">
        <f t="shared" si="438"/>
        <v>49190.640000000007</v>
      </c>
      <c r="K6994" s="11">
        <f t="shared" si="439"/>
        <v>0</v>
      </c>
    </row>
    <row r="6995" spans="1:11" s="11" customFormat="1">
      <c r="A6995" s="32">
        <v>2018</v>
      </c>
      <c r="B6995" s="32">
        <v>3948</v>
      </c>
      <c r="C6995" s="33" t="s">
        <v>353</v>
      </c>
      <c r="D6995" s="33" t="s">
        <v>354</v>
      </c>
      <c r="E6995" s="34">
        <v>5723</v>
      </c>
      <c r="F6995" s="35">
        <v>25.068000000000001</v>
      </c>
      <c r="G6995" s="34">
        <v>274.5</v>
      </c>
      <c r="H6995" s="14">
        <f t="shared" si="436"/>
        <v>393809.13018000004</v>
      </c>
      <c r="I6995" s="11">
        <f t="shared" si="437"/>
        <v>5723</v>
      </c>
      <c r="J6995" s="11">
        <f t="shared" si="438"/>
        <v>143464.16400000002</v>
      </c>
      <c r="K6995" s="11">
        <f t="shared" si="439"/>
        <v>0</v>
      </c>
    </row>
    <row r="6996" spans="1:11" s="11" customFormat="1">
      <c r="A6996" s="32">
        <v>2018</v>
      </c>
      <c r="B6996" s="32">
        <v>3948</v>
      </c>
      <c r="C6996" s="33" t="s">
        <v>353</v>
      </c>
      <c r="D6996" s="33" t="s">
        <v>354</v>
      </c>
      <c r="E6996" s="34">
        <v>8638</v>
      </c>
      <c r="F6996" s="35">
        <v>24.67</v>
      </c>
      <c r="G6996" s="34">
        <v>264.2</v>
      </c>
      <c r="H6996" s="14">
        <f t="shared" si="436"/>
        <v>563008.77332000004</v>
      </c>
      <c r="I6996" s="11">
        <f t="shared" si="437"/>
        <v>8638</v>
      </c>
      <c r="J6996" s="11">
        <f t="shared" si="438"/>
        <v>213099.46000000002</v>
      </c>
      <c r="K6996" s="11">
        <f t="shared" si="439"/>
        <v>0</v>
      </c>
    </row>
    <row r="6997" spans="1:11" s="11" customFormat="1">
      <c r="A6997" s="32">
        <v>2018</v>
      </c>
      <c r="B6997" s="32">
        <v>3948</v>
      </c>
      <c r="C6997" s="33" t="s">
        <v>353</v>
      </c>
      <c r="D6997" s="33" t="s">
        <v>354</v>
      </c>
      <c r="E6997" s="34">
        <v>10321</v>
      </c>
      <c r="F6997" s="35">
        <v>24.626000000000001</v>
      </c>
      <c r="G6997" s="34">
        <v>273.3</v>
      </c>
      <c r="H6997" s="14">
        <f t="shared" si="436"/>
        <v>694632.79741800006</v>
      </c>
      <c r="I6997" s="11">
        <f t="shared" si="437"/>
        <v>10321</v>
      </c>
      <c r="J6997" s="11">
        <f t="shared" si="438"/>
        <v>254164.94600000003</v>
      </c>
      <c r="K6997" s="11">
        <f t="shared" si="439"/>
        <v>0</v>
      </c>
    </row>
    <row r="6998" spans="1:11" s="11" customFormat="1">
      <c r="A6998" s="32">
        <v>2018</v>
      </c>
      <c r="B6998" s="32">
        <v>3948</v>
      </c>
      <c r="C6998" s="33" t="s">
        <v>353</v>
      </c>
      <c r="D6998" s="33" t="s">
        <v>354</v>
      </c>
      <c r="E6998" s="34">
        <v>3387</v>
      </c>
      <c r="F6998" s="35">
        <v>24.378</v>
      </c>
      <c r="G6998" s="34">
        <v>272.3</v>
      </c>
      <c r="H6998" s="14">
        <f t="shared" si="436"/>
        <v>224833.44277800003</v>
      </c>
      <c r="I6998" s="11">
        <f t="shared" si="437"/>
        <v>3387</v>
      </c>
      <c r="J6998" s="11">
        <f t="shared" si="438"/>
        <v>82568.286000000007</v>
      </c>
      <c r="K6998" s="11">
        <f t="shared" si="439"/>
        <v>0</v>
      </c>
    </row>
    <row r="6999" spans="1:11" s="11" customFormat="1">
      <c r="A6999" s="32">
        <v>2018</v>
      </c>
      <c r="B6999" s="32">
        <v>3948</v>
      </c>
      <c r="C6999" s="33" t="s">
        <v>353</v>
      </c>
      <c r="D6999" s="33" t="s">
        <v>354</v>
      </c>
      <c r="E6999" s="34">
        <v>3387</v>
      </c>
      <c r="F6999" s="35">
        <v>24.378</v>
      </c>
      <c r="G6999" s="34">
        <v>272.3</v>
      </c>
      <c r="H6999" s="14">
        <f t="shared" si="436"/>
        <v>224833.44277800003</v>
      </c>
      <c r="I6999" s="11">
        <f t="shared" si="437"/>
        <v>3387</v>
      </c>
      <c r="J6999" s="11">
        <f t="shared" si="438"/>
        <v>82568.286000000007</v>
      </c>
      <c r="K6999" s="11">
        <f t="shared" si="439"/>
        <v>0</v>
      </c>
    </row>
    <row r="7000" spans="1:11" s="11" customFormat="1">
      <c r="A7000" s="32">
        <v>2018</v>
      </c>
      <c r="B7000" s="32">
        <v>3948</v>
      </c>
      <c r="C7000" s="33" t="s">
        <v>353</v>
      </c>
      <c r="D7000" s="33" t="s">
        <v>354</v>
      </c>
      <c r="E7000" s="34">
        <v>3489</v>
      </c>
      <c r="F7000" s="35">
        <v>24.378</v>
      </c>
      <c r="G7000" s="34">
        <v>272.3</v>
      </c>
      <c r="H7000" s="14">
        <f t="shared" si="436"/>
        <v>231604.33476600004</v>
      </c>
      <c r="I7000" s="11">
        <f t="shared" si="437"/>
        <v>3489</v>
      </c>
      <c r="J7000" s="11">
        <f t="shared" si="438"/>
        <v>85054.842000000004</v>
      </c>
      <c r="K7000" s="11">
        <f t="shared" si="439"/>
        <v>0</v>
      </c>
    </row>
    <row r="7001" spans="1:11" s="11" customFormat="1">
      <c r="A7001" s="32">
        <v>2018</v>
      </c>
      <c r="B7001" s="32">
        <v>3948</v>
      </c>
      <c r="C7001" s="33" t="s">
        <v>565</v>
      </c>
      <c r="D7001" s="33" t="s">
        <v>566</v>
      </c>
      <c r="E7001" s="34">
        <v>6430</v>
      </c>
      <c r="F7001" s="35">
        <v>5.6529999999999996</v>
      </c>
      <c r="G7001" s="34">
        <v>1579.7</v>
      </c>
      <c r="H7001" s="14">
        <f t="shared" si="436"/>
        <v>574201.83562999999</v>
      </c>
      <c r="I7001" s="11">
        <f t="shared" si="437"/>
        <v>6430</v>
      </c>
      <c r="J7001" s="11">
        <f t="shared" si="438"/>
        <v>36348.79</v>
      </c>
      <c r="K7001" s="11">
        <f t="shared" si="439"/>
        <v>0</v>
      </c>
    </row>
    <row r="7002" spans="1:11" s="11" customFormat="1">
      <c r="A7002" s="32">
        <v>2018</v>
      </c>
      <c r="B7002" s="32">
        <v>3954</v>
      </c>
      <c r="C7002" s="33" t="s">
        <v>353</v>
      </c>
      <c r="D7002" s="33" t="s">
        <v>354</v>
      </c>
      <c r="E7002" s="34">
        <v>5082</v>
      </c>
      <c r="F7002" s="35">
        <v>24.448</v>
      </c>
      <c r="G7002" s="34">
        <v>198.1</v>
      </c>
      <c r="H7002" s="14">
        <f t="shared" si="436"/>
        <v>246128.82201599996</v>
      </c>
      <c r="I7002" s="11">
        <f t="shared" si="437"/>
        <v>5082</v>
      </c>
      <c r="J7002" s="11">
        <f t="shared" si="438"/>
        <v>124244.736</v>
      </c>
      <c r="K7002" s="11">
        <f t="shared" si="439"/>
        <v>0</v>
      </c>
    </row>
    <row r="7003" spans="1:11" s="11" customFormat="1">
      <c r="A7003" s="32">
        <v>2018</v>
      </c>
      <c r="B7003" s="32">
        <v>3954</v>
      </c>
      <c r="C7003" s="33" t="s">
        <v>353</v>
      </c>
      <c r="D7003" s="33" t="s">
        <v>354</v>
      </c>
      <c r="E7003" s="34">
        <v>35276</v>
      </c>
      <c r="F7003" s="35">
        <v>23.167999999999999</v>
      </c>
      <c r="G7003" s="34">
        <v>218.7</v>
      </c>
      <c r="H7003" s="14">
        <f t="shared" si="436"/>
        <v>1787379.0428159998</v>
      </c>
      <c r="I7003" s="11">
        <f t="shared" si="437"/>
        <v>35276</v>
      </c>
      <c r="J7003" s="11">
        <f t="shared" si="438"/>
        <v>817274.36800000002</v>
      </c>
      <c r="K7003" s="11">
        <f t="shared" si="439"/>
        <v>0</v>
      </c>
    </row>
    <row r="7004" spans="1:11" s="11" customFormat="1">
      <c r="A7004" s="32">
        <v>2018</v>
      </c>
      <c r="B7004" s="32">
        <v>3954</v>
      </c>
      <c r="C7004" s="33" t="s">
        <v>353</v>
      </c>
      <c r="D7004" s="33" t="s">
        <v>354</v>
      </c>
      <c r="E7004" s="34">
        <v>55163</v>
      </c>
      <c r="F7004" s="35">
        <v>25.856000000000002</v>
      </c>
      <c r="G7004" s="34">
        <v>299</v>
      </c>
      <c r="H7004" s="14">
        <f t="shared" si="436"/>
        <v>4264620.6387200002</v>
      </c>
      <c r="I7004" s="11">
        <f t="shared" si="437"/>
        <v>55163</v>
      </c>
      <c r="J7004" s="11">
        <f t="shared" si="438"/>
        <v>1426294.5280000002</v>
      </c>
      <c r="K7004" s="11">
        <f t="shared" si="439"/>
        <v>0</v>
      </c>
    </row>
    <row r="7005" spans="1:11" s="11" customFormat="1">
      <c r="A7005" s="32">
        <v>2018</v>
      </c>
      <c r="B7005" s="32">
        <v>3954</v>
      </c>
      <c r="C7005" s="33" t="s">
        <v>353</v>
      </c>
      <c r="D7005" s="33" t="s">
        <v>354</v>
      </c>
      <c r="E7005" s="34">
        <v>146007</v>
      </c>
      <c r="F7005" s="35">
        <v>24.417999999999999</v>
      </c>
      <c r="G7005" s="34">
        <v>295.8</v>
      </c>
      <c r="H7005" s="14">
        <f t="shared" si="436"/>
        <v>10545858.423108</v>
      </c>
      <c r="I7005" s="11">
        <f t="shared" si="437"/>
        <v>146007</v>
      </c>
      <c r="J7005" s="11">
        <f t="shared" si="438"/>
        <v>3565198.926</v>
      </c>
      <c r="K7005" s="11">
        <f t="shared" si="439"/>
        <v>0</v>
      </c>
    </row>
    <row r="7006" spans="1:11" s="11" customFormat="1">
      <c r="A7006" s="32">
        <v>2018</v>
      </c>
      <c r="B7006" s="32">
        <v>4014</v>
      </c>
      <c r="C7006" s="33" t="s">
        <v>565</v>
      </c>
      <c r="D7006" s="33" t="s">
        <v>566</v>
      </c>
      <c r="E7006" s="34">
        <v>603</v>
      </c>
      <c r="F7006" s="35">
        <v>5.9870000000000001</v>
      </c>
      <c r="G7006" s="34">
        <v>1460.4</v>
      </c>
      <c r="H7006" s="14">
        <f t="shared" si="436"/>
        <v>52722.791244000007</v>
      </c>
      <c r="I7006" s="11">
        <f t="shared" si="437"/>
        <v>603</v>
      </c>
      <c r="J7006" s="11">
        <f t="shared" si="438"/>
        <v>3610.1610000000001</v>
      </c>
      <c r="K7006" s="11">
        <f t="shared" si="439"/>
        <v>0</v>
      </c>
    </row>
    <row r="7007" spans="1:11" s="11" customFormat="1">
      <c r="A7007" s="32">
        <v>2018</v>
      </c>
      <c r="B7007" s="32">
        <v>4014</v>
      </c>
      <c r="C7007" s="33" t="s">
        <v>565</v>
      </c>
      <c r="D7007" s="33" t="s">
        <v>566</v>
      </c>
      <c r="E7007" s="34">
        <v>190</v>
      </c>
      <c r="F7007" s="35">
        <v>5.9870000000000001</v>
      </c>
      <c r="G7007" s="34">
        <v>1631.4</v>
      </c>
      <c r="H7007" s="14">
        <f t="shared" si="436"/>
        <v>18557.664420000001</v>
      </c>
      <c r="I7007" s="11">
        <f t="shared" si="437"/>
        <v>190</v>
      </c>
      <c r="J7007" s="11">
        <f t="shared" si="438"/>
        <v>1137.53</v>
      </c>
      <c r="K7007" s="11">
        <f t="shared" si="439"/>
        <v>0</v>
      </c>
    </row>
    <row r="7008" spans="1:11" s="11" customFormat="1">
      <c r="A7008" s="32">
        <v>2018</v>
      </c>
      <c r="B7008" s="32">
        <v>4014</v>
      </c>
      <c r="C7008" s="33" t="s">
        <v>563</v>
      </c>
      <c r="D7008" s="33" t="s">
        <v>564</v>
      </c>
      <c r="E7008" s="34">
        <v>55</v>
      </c>
      <c r="F7008" s="35">
        <v>1.03</v>
      </c>
      <c r="G7008" s="34">
        <v>212.6</v>
      </c>
      <c r="H7008" s="14">
        <f t="shared" si="436"/>
        <v>120.43789999999998</v>
      </c>
      <c r="I7008" s="11">
        <f t="shared" si="437"/>
        <v>55</v>
      </c>
      <c r="J7008" s="11">
        <f t="shared" si="438"/>
        <v>56.65</v>
      </c>
      <c r="K7008" s="11">
        <f t="shared" si="439"/>
        <v>0</v>
      </c>
    </row>
    <row r="7009" spans="1:11" s="11" customFormat="1">
      <c r="A7009" s="32">
        <v>2018</v>
      </c>
      <c r="B7009" s="32">
        <v>4014</v>
      </c>
      <c r="C7009" s="33" t="s">
        <v>563</v>
      </c>
      <c r="D7009" s="33" t="s">
        <v>564</v>
      </c>
      <c r="E7009" s="34">
        <v>106</v>
      </c>
      <c r="F7009" s="35">
        <v>1.0329999999999999</v>
      </c>
      <c r="G7009" s="34">
        <v>716.3</v>
      </c>
      <c r="H7009" s="14">
        <f t="shared" si="436"/>
        <v>784.33417399999985</v>
      </c>
      <c r="I7009" s="11">
        <f t="shared" si="437"/>
        <v>106</v>
      </c>
      <c r="J7009" s="11">
        <f t="shared" si="438"/>
        <v>109.49799999999999</v>
      </c>
      <c r="K7009" s="11">
        <f t="shared" si="439"/>
        <v>0</v>
      </c>
    </row>
    <row r="7010" spans="1:11" s="11" customFormat="1">
      <c r="A7010" s="32">
        <v>2018</v>
      </c>
      <c r="B7010" s="32">
        <v>4014</v>
      </c>
      <c r="C7010" s="33" t="s">
        <v>563</v>
      </c>
      <c r="D7010" s="33" t="s">
        <v>564</v>
      </c>
      <c r="E7010" s="34">
        <v>9224</v>
      </c>
      <c r="F7010" s="35">
        <v>1.028</v>
      </c>
      <c r="G7010" s="34">
        <v>256.89999999999998</v>
      </c>
      <c r="H7010" s="14">
        <f t="shared" si="436"/>
        <v>24359.956768</v>
      </c>
      <c r="I7010" s="11">
        <f t="shared" si="437"/>
        <v>9224</v>
      </c>
      <c r="J7010" s="11">
        <f t="shared" si="438"/>
        <v>9482.2720000000008</v>
      </c>
      <c r="K7010" s="11">
        <f t="shared" si="439"/>
        <v>0</v>
      </c>
    </row>
    <row r="7011" spans="1:11" s="11" customFormat="1">
      <c r="A7011" s="32">
        <v>2018</v>
      </c>
      <c r="B7011" s="32">
        <v>4014</v>
      </c>
      <c r="C7011" s="33" t="s">
        <v>563</v>
      </c>
      <c r="D7011" s="33" t="s">
        <v>564</v>
      </c>
      <c r="E7011" s="34">
        <v>1505</v>
      </c>
      <c r="F7011" s="35">
        <v>1.036</v>
      </c>
      <c r="G7011" s="34">
        <v>259.89999999999998</v>
      </c>
      <c r="H7011" s="14">
        <f t="shared" si="436"/>
        <v>4052.3088199999997</v>
      </c>
      <c r="I7011" s="11">
        <f t="shared" si="437"/>
        <v>1505</v>
      </c>
      <c r="J7011" s="11">
        <f t="shared" si="438"/>
        <v>1559.18</v>
      </c>
      <c r="K7011" s="11">
        <f t="shared" si="439"/>
        <v>0</v>
      </c>
    </row>
    <row r="7012" spans="1:11" s="11" customFormat="1">
      <c r="A7012" s="32">
        <v>2018</v>
      </c>
      <c r="B7012" s="32">
        <v>4014</v>
      </c>
      <c r="C7012" s="33" t="s">
        <v>563</v>
      </c>
      <c r="D7012" s="33" t="s">
        <v>564</v>
      </c>
      <c r="E7012" s="34">
        <v>3607</v>
      </c>
      <c r="F7012" s="35">
        <v>1.03</v>
      </c>
      <c r="G7012" s="34">
        <v>298.7</v>
      </c>
      <c r="H7012" s="14">
        <f t="shared" si="436"/>
        <v>11097.332270000001</v>
      </c>
      <c r="I7012" s="11">
        <f t="shared" si="437"/>
        <v>3607</v>
      </c>
      <c r="J7012" s="11">
        <f t="shared" si="438"/>
        <v>3715.21</v>
      </c>
      <c r="K7012" s="11">
        <f t="shared" si="439"/>
        <v>0</v>
      </c>
    </row>
    <row r="7013" spans="1:11" s="11" customFormat="1">
      <c r="A7013" s="32">
        <v>2018</v>
      </c>
      <c r="B7013" s="32">
        <v>4014</v>
      </c>
      <c r="C7013" s="33" t="s">
        <v>563</v>
      </c>
      <c r="D7013" s="33" t="s">
        <v>564</v>
      </c>
      <c r="E7013" s="34">
        <v>4093</v>
      </c>
      <c r="F7013" s="35">
        <v>1.026</v>
      </c>
      <c r="G7013" s="34">
        <v>257.39999999999998</v>
      </c>
      <c r="H7013" s="14">
        <f t="shared" si="436"/>
        <v>10809.301932</v>
      </c>
      <c r="I7013" s="11">
        <f t="shared" si="437"/>
        <v>4093</v>
      </c>
      <c r="J7013" s="11">
        <f t="shared" si="438"/>
        <v>4199.4179999999997</v>
      </c>
      <c r="K7013" s="11">
        <f t="shared" si="439"/>
        <v>0</v>
      </c>
    </row>
    <row r="7014" spans="1:11" s="11" customFormat="1">
      <c r="A7014" s="32">
        <v>2018</v>
      </c>
      <c r="B7014" s="32">
        <v>4014</v>
      </c>
      <c r="C7014" s="33" t="s">
        <v>563</v>
      </c>
      <c r="D7014" s="33" t="s">
        <v>564</v>
      </c>
      <c r="E7014" s="34">
        <v>4245</v>
      </c>
      <c r="F7014" s="35">
        <v>1.02</v>
      </c>
      <c r="G7014" s="34">
        <v>252.8</v>
      </c>
      <c r="H7014" s="14">
        <f t="shared" si="436"/>
        <v>10945.9872</v>
      </c>
      <c r="I7014" s="11">
        <f t="shared" si="437"/>
        <v>4245</v>
      </c>
      <c r="J7014" s="11">
        <f t="shared" si="438"/>
        <v>4329.8999999999996</v>
      </c>
      <c r="K7014" s="11">
        <f t="shared" si="439"/>
        <v>0</v>
      </c>
    </row>
    <row r="7015" spans="1:11" s="11" customFormat="1">
      <c r="A7015" s="32">
        <v>2018</v>
      </c>
      <c r="B7015" s="32">
        <v>4014</v>
      </c>
      <c r="C7015" s="33" t="s">
        <v>563</v>
      </c>
      <c r="D7015" s="33" t="s">
        <v>564</v>
      </c>
      <c r="E7015" s="34">
        <v>7998</v>
      </c>
      <c r="F7015" s="35">
        <v>1.032</v>
      </c>
      <c r="G7015" s="34">
        <v>316.60000000000002</v>
      </c>
      <c r="H7015" s="14">
        <f t="shared" si="436"/>
        <v>26131.961376000003</v>
      </c>
      <c r="I7015" s="11">
        <f t="shared" si="437"/>
        <v>7998</v>
      </c>
      <c r="J7015" s="11">
        <f t="shared" si="438"/>
        <v>8253.9359999999997</v>
      </c>
      <c r="K7015" s="11">
        <f t="shared" si="439"/>
        <v>0</v>
      </c>
    </row>
    <row r="7016" spans="1:11" s="11" customFormat="1">
      <c r="A7016" s="32">
        <v>2018</v>
      </c>
      <c r="B7016" s="32">
        <v>4014</v>
      </c>
      <c r="C7016" s="33" t="s">
        <v>563</v>
      </c>
      <c r="D7016" s="33" t="s">
        <v>564</v>
      </c>
      <c r="E7016" s="34">
        <v>54</v>
      </c>
      <c r="F7016" s="35">
        <v>1.0349999999999999</v>
      </c>
      <c r="G7016" s="34">
        <v>455.9</v>
      </c>
      <c r="H7016" s="14">
        <f t="shared" si="436"/>
        <v>254.80250999999998</v>
      </c>
      <c r="I7016" s="11">
        <f t="shared" si="437"/>
        <v>54</v>
      </c>
      <c r="J7016" s="11">
        <f t="shared" si="438"/>
        <v>55.889999999999993</v>
      </c>
      <c r="K7016" s="11">
        <f t="shared" si="439"/>
        <v>0</v>
      </c>
    </row>
    <row r="7017" spans="1:11" s="11" customFormat="1">
      <c r="A7017" s="32">
        <v>2018</v>
      </c>
      <c r="B7017" s="32">
        <v>4014</v>
      </c>
      <c r="C7017" s="33" t="s">
        <v>563</v>
      </c>
      <c r="D7017" s="33" t="s">
        <v>564</v>
      </c>
      <c r="E7017" s="34">
        <v>2</v>
      </c>
      <c r="F7017" s="35">
        <v>1.03</v>
      </c>
      <c r="G7017" s="34">
        <v>477.1</v>
      </c>
      <c r="H7017" s="14">
        <f t="shared" si="436"/>
        <v>9.8282600000000002</v>
      </c>
      <c r="I7017" s="11">
        <f t="shared" si="437"/>
        <v>2</v>
      </c>
      <c r="J7017" s="11">
        <f t="shared" si="438"/>
        <v>2.06</v>
      </c>
      <c r="K7017" s="11">
        <f t="shared" si="439"/>
        <v>0</v>
      </c>
    </row>
    <row r="7018" spans="1:11" s="11" customFormat="1">
      <c r="A7018" s="32">
        <v>2018</v>
      </c>
      <c r="B7018" s="32">
        <v>4014</v>
      </c>
      <c r="C7018" s="33" t="s">
        <v>563</v>
      </c>
      <c r="D7018" s="33" t="s">
        <v>564</v>
      </c>
      <c r="E7018" s="34">
        <v>333</v>
      </c>
      <c r="F7018" s="35">
        <v>1.03</v>
      </c>
      <c r="G7018" s="34">
        <v>240.8</v>
      </c>
      <c r="H7018" s="14">
        <f t="shared" si="436"/>
        <v>825.91991999999993</v>
      </c>
      <c r="I7018" s="11">
        <f t="shared" si="437"/>
        <v>333</v>
      </c>
      <c r="J7018" s="11">
        <f t="shared" si="438"/>
        <v>342.99</v>
      </c>
      <c r="K7018" s="11">
        <f t="shared" si="439"/>
        <v>0</v>
      </c>
    </row>
    <row r="7019" spans="1:11" s="11" customFormat="1">
      <c r="A7019" s="32">
        <v>2018</v>
      </c>
      <c r="B7019" s="32">
        <v>4040</v>
      </c>
      <c r="C7019" s="33" t="s">
        <v>563</v>
      </c>
      <c r="D7019" s="33" t="s">
        <v>564</v>
      </c>
      <c r="E7019" s="34">
        <v>3312298</v>
      </c>
      <c r="F7019" s="35">
        <v>1.042</v>
      </c>
      <c r="G7019" s="34">
        <v>287</v>
      </c>
      <c r="H7019" s="14">
        <f t="shared" si="436"/>
        <v>9905559.6609200016</v>
      </c>
      <c r="I7019" s="11">
        <f t="shared" si="437"/>
        <v>3312298</v>
      </c>
      <c r="J7019" s="11">
        <f t="shared" si="438"/>
        <v>3451414.5160000003</v>
      </c>
      <c r="K7019" s="11">
        <f t="shared" si="439"/>
        <v>0</v>
      </c>
    </row>
    <row r="7020" spans="1:11" s="11" customFormat="1">
      <c r="A7020" s="32">
        <v>2018</v>
      </c>
      <c r="B7020" s="32">
        <v>4041</v>
      </c>
      <c r="C7020" s="33" t="s">
        <v>363</v>
      </c>
      <c r="D7020" s="33" t="s">
        <v>354</v>
      </c>
      <c r="E7020" s="34">
        <v>6352</v>
      </c>
      <c r="F7020" s="35">
        <v>16.87</v>
      </c>
      <c r="G7020" s="34">
        <v>205.7</v>
      </c>
      <c r="H7020" s="14">
        <f t="shared" si="436"/>
        <v>220424.49968000001</v>
      </c>
      <c r="I7020" s="11">
        <f t="shared" si="437"/>
        <v>6352</v>
      </c>
      <c r="J7020" s="11">
        <f t="shared" si="438"/>
        <v>107158.24</v>
      </c>
      <c r="K7020" s="11">
        <f t="shared" si="439"/>
        <v>0</v>
      </c>
    </row>
    <row r="7021" spans="1:11" s="11" customFormat="1">
      <c r="A7021" s="32">
        <v>2018</v>
      </c>
      <c r="B7021" s="32">
        <v>4041</v>
      </c>
      <c r="C7021" s="33" t="s">
        <v>363</v>
      </c>
      <c r="D7021" s="33" t="s">
        <v>354</v>
      </c>
      <c r="E7021" s="34">
        <v>20177</v>
      </c>
      <c r="F7021" s="35">
        <v>17.98</v>
      </c>
      <c r="G7021" s="34">
        <v>200.6</v>
      </c>
      <c r="H7021" s="14">
        <f t="shared" si="436"/>
        <v>727741.61475999991</v>
      </c>
      <c r="I7021" s="11">
        <f t="shared" si="437"/>
        <v>20177</v>
      </c>
      <c r="J7021" s="11">
        <f t="shared" si="438"/>
        <v>362782.46</v>
      </c>
      <c r="K7021" s="11">
        <f t="shared" si="439"/>
        <v>0</v>
      </c>
    </row>
    <row r="7022" spans="1:11" s="11" customFormat="1">
      <c r="A7022" s="32">
        <v>2018</v>
      </c>
      <c r="B7022" s="32">
        <v>4041</v>
      </c>
      <c r="C7022" s="33" t="s">
        <v>363</v>
      </c>
      <c r="D7022" s="33" t="s">
        <v>354</v>
      </c>
      <c r="E7022" s="34">
        <v>33163</v>
      </c>
      <c r="F7022" s="35">
        <v>17.62</v>
      </c>
      <c r="G7022" s="34">
        <v>203.2</v>
      </c>
      <c r="H7022" s="14">
        <f t="shared" si="436"/>
        <v>1187362.7459200001</v>
      </c>
      <c r="I7022" s="11">
        <f t="shared" si="437"/>
        <v>33163</v>
      </c>
      <c r="J7022" s="11">
        <f t="shared" si="438"/>
        <v>584332.06000000006</v>
      </c>
      <c r="K7022" s="11">
        <f t="shared" si="439"/>
        <v>0</v>
      </c>
    </row>
    <row r="7023" spans="1:11" s="11" customFormat="1">
      <c r="A7023" s="32">
        <v>2018</v>
      </c>
      <c r="B7023" s="32">
        <v>4041</v>
      </c>
      <c r="C7023" s="33" t="s">
        <v>363</v>
      </c>
      <c r="D7023" s="33" t="s">
        <v>354</v>
      </c>
      <c r="E7023" s="34">
        <v>140260</v>
      </c>
      <c r="F7023" s="35">
        <v>17.64</v>
      </c>
      <c r="G7023" s="34">
        <v>205.9</v>
      </c>
      <c r="H7023" s="14">
        <f t="shared" si="436"/>
        <v>5094349.7976000011</v>
      </c>
      <c r="I7023" s="11">
        <f t="shared" si="437"/>
        <v>140260</v>
      </c>
      <c r="J7023" s="11">
        <f t="shared" si="438"/>
        <v>2474186.4</v>
      </c>
      <c r="K7023" s="11">
        <f t="shared" si="439"/>
        <v>0</v>
      </c>
    </row>
    <row r="7024" spans="1:11" s="11" customFormat="1">
      <c r="A7024" s="32">
        <v>2018</v>
      </c>
      <c r="B7024" s="32">
        <v>4041</v>
      </c>
      <c r="C7024" s="33" t="s">
        <v>563</v>
      </c>
      <c r="D7024" s="33" t="s">
        <v>564</v>
      </c>
      <c r="E7024" s="34">
        <v>23093</v>
      </c>
      <c r="F7024" s="35">
        <v>1.046</v>
      </c>
      <c r="G7024" s="34">
        <v>320.39999999999998</v>
      </c>
      <c r="H7024" s="14">
        <f t="shared" si="436"/>
        <v>77393.510712000003</v>
      </c>
      <c r="I7024" s="11">
        <f t="shared" si="437"/>
        <v>23093</v>
      </c>
      <c r="J7024" s="11">
        <f t="shared" si="438"/>
        <v>24155.278000000002</v>
      </c>
      <c r="K7024" s="11">
        <f t="shared" si="439"/>
        <v>0</v>
      </c>
    </row>
    <row r="7025" spans="1:11" s="11" customFormat="1">
      <c r="A7025" s="32">
        <v>2018</v>
      </c>
      <c r="B7025" s="32">
        <v>4042</v>
      </c>
      <c r="C7025" s="33" t="s">
        <v>563</v>
      </c>
      <c r="D7025" s="33" t="s">
        <v>564</v>
      </c>
      <c r="E7025" s="34">
        <v>577539</v>
      </c>
      <c r="F7025" s="35">
        <v>1.05</v>
      </c>
      <c r="G7025" s="34">
        <v>331</v>
      </c>
      <c r="H7025" s="14">
        <f t="shared" si="436"/>
        <v>2007236.7945000001</v>
      </c>
      <c r="I7025" s="11">
        <f t="shared" si="437"/>
        <v>577539</v>
      </c>
      <c r="J7025" s="11">
        <f t="shared" si="438"/>
        <v>606415.95000000007</v>
      </c>
      <c r="K7025" s="11">
        <f t="shared" si="439"/>
        <v>0</v>
      </c>
    </row>
    <row r="7026" spans="1:11" s="11" customFormat="1">
      <c r="A7026" s="32">
        <v>2018</v>
      </c>
      <c r="B7026" s="32">
        <v>4050</v>
      </c>
      <c r="C7026" s="33" t="s">
        <v>363</v>
      </c>
      <c r="D7026" s="33" t="s">
        <v>354</v>
      </c>
      <c r="E7026" s="34">
        <v>30466</v>
      </c>
      <c r="F7026" s="35">
        <v>17.994</v>
      </c>
      <c r="G7026" s="34">
        <v>254.1</v>
      </c>
      <c r="H7026" s="14">
        <f t="shared" si="436"/>
        <v>1392989.4233639999</v>
      </c>
      <c r="I7026" s="11">
        <f t="shared" si="437"/>
        <v>30466</v>
      </c>
      <c r="J7026" s="11">
        <f t="shared" si="438"/>
        <v>548205.20400000003</v>
      </c>
      <c r="K7026" s="11">
        <f t="shared" si="439"/>
        <v>0</v>
      </c>
    </row>
    <row r="7027" spans="1:11" s="11" customFormat="1">
      <c r="A7027" s="32">
        <v>2018</v>
      </c>
      <c r="B7027" s="32">
        <v>4050</v>
      </c>
      <c r="C7027" s="33" t="s">
        <v>565</v>
      </c>
      <c r="D7027" s="33" t="s">
        <v>566</v>
      </c>
      <c r="E7027" s="34">
        <v>37</v>
      </c>
      <c r="F7027" s="35">
        <v>5.8</v>
      </c>
      <c r="G7027" s="34">
        <v>1462.6</v>
      </c>
      <c r="H7027" s="14">
        <f t="shared" si="436"/>
        <v>3138.7395999999999</v>
      </c>
      <c r="I7027" s="11">
        <f t="shared" si="437"/>
        <v>37</v>
      </c>
      <c r="J7027" s="11">
        <f t="shared" si="438"/>
        <v>214.6</v>
      </c>
      <c r="K7027" s="11">
        <f t="shared" si="439"/>
        <v>0</v>
      </c>
    </row>
    <row r="7028" spans="1:11" s="11" customFormat="1">
      <c r="A7028" s="32">
        <v>2018</v>
      </c>
      <c r="B7028" s="32">
        <v>4050</v>
      </c>
      <c r="C7028" s="33" t="s">
        <v>363</v>
      </c>
      <c r="D7028" s="33" t="s">
        <v>354</v>
      </c>
      <c r="E7028" s="34">
        <v>121319</v>
      </c>
      <c r="F7028" s="35">
        <v>17.553999999999998</v>
      </c>
      <c r="G7028" s="34">
        <v>236.8</v>
      </c>
      <c r="H7028" s="14">
        <f t="shared" si="436"/>
        <v>5042972.6631680001</v>
      </c>
      <c r="I7028" s="11">
        <f t="shared" si="437"/>
        <v>121319</v>
      </c>
      <c r="J7028" s="11">
        <f t="shared" si="438"/>
        <v>2129633.7259999998</v>
      </c>
      <c r="K7028" s="11">
        <f t="shared" si="439"/>
        <v>0</v>
      </c>
    </row>
    <row r="7029" spans="1:11" s="11" customFormat="1">
      <c r="A7029" s="32">
        <v>2018</v>
      </c>
      <c r="B7029" s="32">
        <v>4072</v>
      </c>
      <c r="C7029" s="33" t="s">
        <v>563</v>
      </c>
      <c r="D7029" s="33" t="s">
        <v>564</v>
      </c>
      <c r="E7029" s="34">
        <v>59670</v>
      </c>
      <c r="F7029" s="35">
        <v>1.044</v>
      </c>
      <c r="G7029" s="34">
        <v>280.89999999999998</v>
      </c>
      <c r="H7029" s="14">
        <f t="shared" si="436"/>
        <v>174988.00331999999</v>
      </c>
      <c r="I7029" s="11">
        <f t="shared" si="437"/>
        <v>59670</v>
      </c>
      <c r="J7029" s="11">
        <f t="shared" si="438"/>
        <v>62295.48</v>
      </c>
      <c r="K7029" s="11">
        <f t="shared" si="439"/>
        <v>0</v>
      </c>
    </row>
    <row r="7030" spans="1:11" s="11" customFormat="1">
      <c r="A7030" s="32">
        <v>2018</v>
      </c>
      <c r="B7030" s="32">
        <v>4078</v>
      </c>
      <c r="C7030" s="33" t="s">
        <v>363</v>
      </c>
      <c r="D7030" s="33" t="s">
        <v>354</v>
      </c>
      <c r="E7030" s="34">
        <v>82272</v>
      </c>
      <c r="F7030" s="35">
        <v>17.79</v>
      </c>
      <c r="G7030" s="34">
        <v>229.2</v>
      </c>
      <c r="H7030" s="14">
        <f t="shared" si="436"/>
        <v>3354614.4729599999</v>
      </c>
      <c r="I7030" s="11">
        <f t="shared" si="437"/>
        <v>82272</v>
      </c>
      <c r="J7030" s="11">
        <f t="shared" si="438"/>
        <v>1463618.88</v>
      </c>
      <c r="K7030" s="11">
        <f t="shared" si="439"/>
        <v>0</v>
      </c>
    </row>
    <row r="7031" spans="1:11" s="11" customFormat="1">
      <c r="A7031" s="32">
        <v>2018</v>
      </c>
      <c r="B7031" s="32">
        <v>4078</v>
      </c>
      <c r="C7031" s="33" t="s">
        <v>363</v>
      </c>
      <c r="D7031" s="33" t="s">
        <v>354</v>
      </c>
      <c r="E7031" s="34">
        <v>184472</v>
      </c>
      <c r="F7031" s="35">
        <v>17.61</v>
      </c>
      <c r="G7031" s="34">
        <v>257.7</v>
      </c>
      <c r="H7031" s="14">
        <f t="shared" si="436"/>
        <v>8371518.2978399992</v>
      </c>
      <c r="I7031" s="11">
        <f t="shared" si="437"/>
        <v>184472</v>
      </c>
      <c r="J7031" s="11">
        <f t="shared" si="438"/>
        <v>3248551.92</v>
      </c>
      <c r="K7031" s="11">
        <f t="shared" si="439"/>
        <v>0</v>
      </c>
    </row>
    <row r="7032" spans="1:11" s="11" customFormat="1">
      <c r="A7032" s="32">
        <v>2018</v>
      </c>
      <c r="B7032" s="32">
        <v>4078</v>
      </c>
      <c r="C7032" s="33" t="s">
        <v>563</v>
      </c>
      <c r="D7032" s="33" t="s">
        <v>564</v>
      </c>
      <c r="E7032" s="34">
        <v>27283</v>
      </c>
      <c r="F7032" s="35">
        <v>1.0349999999999999</v>
      </c>
      <c r="G7032" s="34">
        <v>283.39999999999998</v>
      </c>
      <c r="H7032" s="14">
        <f t="shared" si="436"/>
        <v>80026.222769999978</v>
      </c>
      <c r="I7032" s="11">
        <f t="shared" si="437"/>
        <v>27283</v>
      </c>
      <c r="J7032" s="11">
        <f t="shared" si="438"/>
        <v>28237.904999999999</v>
      </c>
      <c r="K7032" s="11">
        <f t="shared" si="439"/>
        <v>0</v>
      </c>
    </row>
    <row r="7033" spans="1:11" s="11" customFormat="1">
      <c r="A7033" s="32">
        <v>2018</v>
      </c>
      <c r="B7033" s="32">
        <v>4125</v>
      </c>
      <c r="C7033" s="33" t="s">
        <v>353</v>
      </c>
      <c r="D7033" s="33" t="s">
        <v>354</v>
      </c>
      <c r="E7033" s="34">
        <v>848</v>
      </c>
      <c r="F7033" s="35">
        <v>23</v>
      </c>
      <c r="G7033" s="34">
        <v>330.4</v>
      </c>
      <c r="H7033" s="14">
        <f t="shared" si="436"/>
        <v>64441.215999999993</v>
      </c>
      <c r="I7033" s="11">
        <f t="shared" si="437"/>
        <v>848</v>
      </c>
      <c r="J7033" s="11">
        <f t="shared" si="438"/>
        <v>19504</v>
      </c>
      <c r="K7033" s="11">
        <f t="shared" si="439"/>
        <v>0</v>
      </c>
    </row>
    <row r="7034" spans="1:11" s="11" customFormat="1">
      <c r="A7034" s="32">
        <v>2018</v>
      </c>
      <c r="B7034" s="32">
        <v>4125</v>
      </c>
      <c r="C7034" s="33" t="s">
        <v>563</v>
      </c>
      <c r="D7034" s="33" t="s">
        <v>564</v>
      </c>
      <c r="E7034" s="34">
        <v>353</v>
      </c>
      <c r="F7034" s="35">
        <v>1</v>
      </c>
      <c r="G7034" s="34">
        <v>1349.8</v>
      </c>
      <c r="H7034" s="14">
        <f t="shared" si="436"/>
        <v>4764.7939999999999</v>
      </c>
      <c r="I7034" s="11">
        <f t="shared" si="437"/>
        <v>353</v>
      </c>
      <c r="J7034" s="11">
        <f t="shared" si="438"/>
        <v>353</v>
      </c>
      <c r="K7034" s="11">
        <f t="shared" si="439"/>
        <v>0</v>
      </c>
    </row>
    <row r="7035" spans="1:11" s="11" customFormat="1">
      <c r="A7035" s="32">
        <v>2018</v>
      </c>
      <c r="B7035" s="32">
        <v>4125</v>
      </c>
      <c r="C7035" s="33" t="s">
        <v>568</v>
      </c>
      <c r="D7035" s="33" t="s">
        <v>569</v>
      </c>
      <c r="E7035" s="34">
        <v>4214</v>
      </c>
      <c r="F7035" s="35">
        <v>26.22</v>
      </c>
      <c r="G7035" s="34">
        <v>177.9</v>
      </c>
      <c r="H7035" s="14">
        <f t="shared" si="436"/>
        <v>196563.63132000001</v>
      </c>
      <c r="I7035" s="11">
        <f t="shared" si="437"/>
        <v>4214</v>
      </c>
      <c r="J7035" s="11">
        <f t="shared" si="438"/>
        <v>110491.08</v>
      </c>
      <c r="K7035" s="11">
        <f t="shared" si="439"/>
        <v>0</v>
      </c>
    </row>
    <row r="7036" spans="1:11" s="11" customFormat="1">
      <c r="A7036" s="32">
        <v>2018</v>
      </c>
      <c r="B7036" s="32">
        <v>4143</v>
      </c>
      <c r="C7036" s="33" t="s">
        <v>363</v>
      </c>
      <c r="D7036" s="33" t="s">
        <v>354</v>
      </c>
      <c r="E7036" s="34">
        <v>8015</v>
      </c>
      <c r="F7036" s="35">
        <v>17.88</v>
      </c>
      <c r="G7036" s="34">
        <v>235</v>
      </c>
      <c r="H7036" s="14">
        <f t="shared" si="436"/>
        <v>336774.27</v>
      </c>
      <c r="I7036" s="11">
        <f t="shared" si="437"/>
        <v>8015</v>
      </c>
      <c r="J7036" s="11">
        <f t="shared" si="438"/>
        <v>143308.19999999998</v>
      </c>
      <c r="K7036" s="11">
        <f t="shared" si="439"/>
        <v>0</v>
      </c>
    </row>
    <row r="7037" spans="1:11" s="11" customFormat="1">
      <c r="A7037" s="32">
        <v>2018</v>
      </c>
      <c r="B7037" s="32">
        <v>4143</v>
      </c>
      <c r="C7037" s="33" t="s">
        <v>363</v>
      </c>
      <c r="D7037" s="33" t="s">
        <v>354</v>
      </c>
      <c r="E7037" s="34">
        <v>14552</v>
      </c>
      <c r="F7037" s="35">
        <v>18.010000000000002</v>
      </c>
      <c r="G7037" s="34">
        <v>233</v>
      </c>
      <c r="H7037" s="14">
        <f t="shared" si="436"/>
        <v>610649.94160000002</v>
      </c>
      <c r="I7037" s="11">
        <f t="shared" si="437"/>
        <v>14552</v>
      </c>
      <c r="J7037" s="11">
        <f t="shared" si="438"/>
        <v>262081.52000000002</v>
      </c>
      <c r="K7037" s="11">
        <f t="shared" si="439"/>
        <v>0</v>
      </c>
    </row>
    <row r="7038" spans="1:11" s="11" customFormat="1">
      <c r="A7038" s="32">
        <v>2018</v>
      </c>
      <c r="B7038" s="32">
        <v>4158</v>
      </c>
      <c r="C7038" s="33" t="s">
        <v>363</v>
      </c>
      <c r="D7038" s="33" t="s">
        <v>354</v>
      </c>
      <c r="E7038" s="34">
        <v>107771</v>
      </c>
      <c r="F7038" s="35">
        <v>16.893999999999998</v>
      </c>
      <c r="G7038" s="34">
        <v>108.9</v>
      </c>
      <c r="H7038" s="14">
        <f t="shared" si="436"/>
        <v>1982724.0853859996</v>
      </c>
      <c r="I7038" s="11">
        <f t="shared" si="437"/>
        <v>107771</v>
      </c>
      <c r="J7038" s="11">
        <f t="shared" si="438"/>
        <v>1820683.2739999997</v>
      </c>
      <c r="K7038" s="11">
        <f t="shared" si="439"/>
        <v>0</v>
      </c>
    </row>
    <row r="7039" spans="1:11" s="11" customFormat="1">
      <c r="A7039" s="32">
        <v>2018</v>
      </c>
      <c r="B7039" s="32">
        <v>4158</v>
      </c>
      <c r="C7039" s="33" t="s">
        <v>363</v>
      </c>
      <c r="D7039" s="33" t="s">
        <v>354</v>
      </c>
      <c r="E7039" s="34">
        <v>138103</v>
      </c>
      <c r="F7039" s="35">
        <v>16.02</v>
      </c>
      <c r="G7039" s="34">
        <v>93.6</v>
      </c>
      <c r="H7039" s="14">
        <f t="shared" si="436"/>
        <v>2070815.8161599999</v>
      </c>
      <c r="I7039" s="11">
        <f t="shared" si="437"/>
        <v>138103</v>
      </c>
      <c r="J7039" s="11">
        <f t="shared" si="438"/>
        <v>2212410.06</v>
      </c>
      <c r="K7039" s="11">
        <f t="shared" si="439"/>
        <v>0</v>
      </c>
    </row>
    <row r="7040" spans="1:11" s="11" customFormat="1">
      <c r="A7040" s="32">
        <v>2018</v>
      </c>
      <c r="B7040" s="32">
        <v>4158</v>
      </c>
      <c r="C7040" s="33" t="s">
        <v>363</v>
      </c>
      <c r="D7040" s="33" t="s">
        <v>354</v>
      </c>
      <c r="E7040" s="34">
        <v>77197</v>
      </c>
      <c r="F7040" s="35">
        <v>17.152000000000001</v>
      </c>
      <c r="G7040" s="34">
        <v>92</v>
      </c>
      <c r="H7040" s="14">
        <f t="shared" si="436"/>
        <v>1218156.3084800001</v>
      </c>
      <c r="I7040" s="11">
        <f t="shared" si="437"/>
        <v>77197</v>
      </c>
      <c r="J7040" s="11">
        <f t="shared" si="438"/>
        <v>1324082.9440000001</v>
      </c>
      <c r="K7040" s="11">
        <f t="shared" si="439"/>
        <v>0</v>
      </c>
    </row>
    <row r="7041" spans="1:11" s="11" customFormat="1">
      <c r="A7041" s="32">
        <v>2018</v>
      </c>
      <c r="B7041" s="32">
        <v>4162</v>
      </c>
      <c r="C7041" s="33" t="s">
        <v>363</v>
      </c>
      <c r="D7041" s="33" t="s">
        <v>354</v>
      </c>
      <c r="E7041" s="34">
        <v>191493</v>
      </c>
      <c r="F7041" s="35">
        <v>19.878</v>
      </c>
      <c r="G7041" s="34">
        <v>220.8</v>
      </c>
      <c r="H7041" s="14">
        <f t="shared" si="436"/>
        <v>8404747.261632001</v>
      </c>
      <c r="I7041" s="11">
        <f t="shared" si="437"/>
        <v>191493</v>
      </c>
      <c r="J7041" s="11">
        <f t="shared" si="438"/>
        <v>3806497.8539999998</v>
      </c>
      <c r="K7041" s="11">
        <f t="shared" si="439"/>
        <v>0</v>
      </c>
    </row>
    <row r="7042" spans="1:11" s="11" customFormat="1">
      <c r="A7042" s="32">
        <v>2018</v>
      </c>
      <c r="B7042" s="32">
        <v>4162</v>
      </c>
      <c r="C7042" s="33" t="s">
        <v>563</v>
      </c>
      <c r="D7042" s="33" t="s">
        <v>564</v>
      </c>
      <c r="E7042" s="34">
        <v>10375</v>
      </c>
      <c r="F7042" s="35">
        <v>1.0409999999999999</v>
      </c>
      <c r="G7042" s="34">
        <v>409.1</v>
      </c>
      <c r="H7042" s="14">
        <f t="shared" si="436"/>
        <v>44184.334125000001</v>
      </c>
      <c r="I7042" s="11">
        <f t="shared" si="437"/>
        <v>10375</v>
      </c>
      <c r="J7042" s="11">
        <f t="shared" si="438"/>
        <v>10800.375</v>
      </c>
      <c r="K7042" s="11">
        <f t="shared" si="439"/>
        <v>0</v>
      </c>
    </row>
    <row r="7043" spans="1:11" s="11" customFormat="1">
      <c r="A7043" s="32">
        <v>2018</v>
      </c>
      <c r="B7043" s="32">
        <v>4271</v>
      </c>
      <c r="C7043" s="33" t="s">
        <v>363</v>
      </c>
      <c r="D7043" s="33" t="s">
        <v>354</v>
      </c>
      <c r="E7043" s="34">
        <v>59074</v>
      </c>
      <c r="F7043" s="35">
        <v>17.73</v>
      </c>
      <c r="G7043" s="34">
        <v>238</v>
      </c>
      <c r="H7043" s="14">
        <f t="shared" si="436"/>
        <v>2492769.2076000003</v>
      </c>
      <c r="I7043" s="11">
        <f t="shared" si="437"/>
        <v>59074</v>
      </c>
      <c r="J7043" s="11">
        <f t="shared" si="438"/>
        <v>1047382.02</v>
      </c>
      <c r="K7043" s="11">
        <f t="shared" si="439"/>
        <v>0</v>
      </c>
    </row>
    <row r="7044" spans="1:11" s="11" customFormat="1">
      <c r="A7044" s="32">
        <v>2018</v>
      </c>
      <c r="B7044" s="32">
        <v>4271</v>
      </c>
      <c r="C7044" s="33" t="s">
        <v>363</v>
      </c>
      <c r="D7044" s="33" t="s">
        <v>354</v>
      </c>
      <c r="E7044" s="34">
        <v>43408</v>
      </c>
      <c r="F7044" s="35">
        <v>17.75</v>
      </c>
      <c r="G7044" s="34">
        <v>231</v>
      </c>
      <c r="H7044" s="14">
        <f t="shared" si="436"/>
        <v>1779836.5199999998</v>
      </c>
      <c r="I7044" s="11">
        <f t="shared" si="437"/>
        <v>43408</v>
      </c>
      <c r="J7044" s="11">
        <f t="shared" si="438"/>
        <v>770492</v>
      </c>
      <c r="K7044" s="11">
        <f t="shared" si="439"/>
        <v>0</v>
      </c>
    </row>
    <row r="7045" spans="1:11" s="11" customFormat="1">
      <c r="A7045" s="32">
        <v>2018</v>
      </c>
      <c r="B7045" s="32">
        <v>4937</v>
      </c>
      <c r="C7045" s="33" t="s">
        <v>563</v>
      </c>
      <c r="D7045" s="33" t="s">
        <v>564</v>
      </c>
      <c r="E7045" s="34">
        <v>801360</v>
      </c>
      <c r="F7045" s="35">
        <v>1.03</v>
      </c>
      <c r="G7045" s="34">
        <v>362.5</v>
      </c>
      <c r="H7045" s="14">
        <f t="shared" si="436"/>
        <v>2992077.9</v>
      </c>
      <c r="I7045" s="11">
        <f t="shared" si="437"/>
        <v>801360</v>
      </c>
      <c r="J7045" s="11">
        <f t="shared" si="438"/>
        <v>825400.8</v>
      </c>
      <c r="K7045" s="11">
        <f t="shared" si="439"/>
        <v>0</v>
      </c>
    </row>
    <row r="7046" spans="1:11" s="11" customFormat="1">
      <c r="A7046" s="32">
        <v>2018</v>
      </c>
      <c r="B7046" s="32">
        <v>4937</v>
      </c>
      <c r="C7046" s="33" t="s">
        <v>563</v>
      </c>
      <c r="D7046" s="33" t="s">
        <v>564</v>
      </c>
      <c r="E7046" s="34">
        <v>330988</v>
      </c>
      <c r="F7046" s="35">
        <v>1.03</v>
      </c>
      <c r="G7046" s="34">
        <v>241.2</v>
      </c>
      <c r="H7046" s="14">
        <f t="shared" ref="H7046:H7109" si="440">IF(I7046="","",G7046/100*F7046*E7046)</f>
        <v>822293.34768000001</v>
      </c>
      <c r="I7046" s="11">
        <f t="shared" ref="I7046:I7109" si="441">IF(OR(G7046=".",F7046=".",E7046="."),"",E7046)</f>
        <v>330988</v>
      </c>
      <c r="J7046" s="11">
        <f t="shared" ref="J7046:J7109" si="442">IF(I7046="","",F7046*I7046)</f>
        <v>340917.64</v>
      </c>
      <c r="K7046" s="11">
        <f t="shared" ref="K7046:K7109" si="443">IF(C7046="LIG",1,0)</f>
        <v>0</v>
      </c>
    </row>
    <row r="7047" spans="1:11" s="11" customFormat="1">
      <c r="A7047" s="32">
        <v>2018</v>
      </c>
      <c r="B7047" s="32">
        <v>4937</v>
      </c>
      <c r="C7047" s="33" t="s">
        <v>563</v>
      </c>
      <c r="D7047" s="33" t="s">
        <v>564</v>
      </c>
      <c r="E7047" s="34">
        <v>437302</v>
      </c>
      <c r="F7047" s="35">
        <v>1.03</v>
      </c>
      <c r="G7047" s="34">
        <v>269.3</v>
      </c>
      <c r="H7047" s="14">
        <f t="shared" si="440"/>
        <v>1212983.9145800001</v>
      </c>
      <c r="I7047" s="11">
        <f t="shared" si="441"/>
        <v>437302</v>
      </c>
      <c r="J7047" s="11">
        <f t="shared" si="442"/>
        <v>450421.06</v>
      </c>
      <c r="K7047" s="11">
        <f t="shared" si="443"/>
        <v>0</v>
      </c>
    </row>
    <row r="7048" spans="1:11" s="11" customFormat="1">
      <c r="A7048" s="32">
        <v>2018</v>
      </c>
      <c r="B7048" s="32">
        <v>4937</v>
      </c>
      <c r="C7048" s="33" t="s">
        <v>563</v>
      </c>
      <c r="D7048" s="33" t="s">
        <v>564</v>
      </c>
      <c r="E7048" s="34">
        <v>68408</v>
      </c>
      <c r="F7048" s="35">
        <v>1.03</v>
      </c>
      <c r="G7048" s="34">
        <v>279</v>
      </c>
      <c r="H7048" s="14">
        <f t="shared" si="440"/>
        <v>196584.06959999999</v>
      </c>
      <c r="I7048" s="11">
        <f t="shared" si="441"/>
        <v>68408</v>
      </c>
      <c r="J7048" s="11">
        <f t="shared" si="442"/>
        <v>70460.240000000005</v>
      </c>
      <c r="K7048" s="11">
        <f t="shared" si="443"/>
        <v>0</v>
      </c>
    </row>
    <row r="7049" spans="1:11" s="11" customFormat="1">
      <c r="A7049" s="32">
        <v>2018</v>
      </c>
      <c r="B7049" s="32">
        <v>4937</v>
      </c>
      <c r="C7049" s="33" t="s">
        <v>563</v>
      </c>
      <c r="D7049" s="33" t="s">
        <v>564</v>
      </c>
      <c r="E7049" s="34">
        <v>205335</v>
      </c>
      <c r="F7049" s="35">
        <v>1.03</v>
      </c>
      <c r="G7049" s="34">
        <v>317.5</v>
      </c>
      <c r="H7049" s="14">
        <f t="shared" si="440"/>
        <v>671496.78374999994</v>
      </c>
      <c r="I7049" s="11">
        <f t="shared" si="441"/>
        <v>205335</v>
      </c>
      <c r="J7049" s="11">
        <f t="shared" si="442"/>
        <v>211495.05000000002</v>
      </c>
      <c r="K7049" s="11">
        <f t="shared" si="443"/>
        <v>0</v>
      </c>
    </row>
    <row r="7050" spans="1:11" s="11" customFormat="1">
      <c r="A7050" s="32">
        <v>2018</v>
      </c>
      <c r="B7050" s="32">
        <v>4939</v>
      </c>
      <c r="C7050" s="33" t="s">
        <v>563</v>
      </c>
      <c r="D7050" s="33" t="s">
        <v>564</v>
      </c>
      <c r="E7050" s="34">
        <v>380167</v>
      </c>
      <c r="F7050" s="35">
        <v>1.03</v>
      </c>
      <c r="G7050" s="34" t="s">
        <v>364</v>
      </c>
      <c r="H7050" s="14" t="str">
        <f t="shared" si="440"/>
        <v/>
      </c>
      <c r="I7050" s="11" t="str">
        <f t="shared" si="441"/>
        <v/>
      </c>
      <c r="J7050" s="11" t="str">
        <f t="shared" si="442"/>
        <v/>
      </c>
      <c r="K7050" s="11">
        <f t="shared" si="443"/>
        <v>0</v>
      </c>
    </row>
    <row r="7051" spans="1:11" s="11" customFormat="1">
      <c r="A7051" s="32">
        <v>2018</v>
      </c>
      <c r="B7051" s="32">
        <v>4940</v>
      </c>
      <c r="C7051" s="33" t="s">
        <v>563</v>
      </c>
      <c r="D7051" s="33" t="s">
        <v>564</v>
      </c>
      <c r="E7051" s="34">
        <v>1102</v>
      </c>
      <c r="F7051" s="35">
        <v>1.02</v>
      </c>
      <c r="G7051" s="34">
        <v>294.7</v>
      </c>
      <c r="H7051" s="14">
        <f t="shared" si="440"/>
        <v>3312.5458800000001</v>
      </c>
      <c r="I7051" s="11">
        <f t="shared" si="441"/>
        <v>1102</v>
      </c>
      <c r="J7051" s="11">
        <f t="shared" si="442"/>
        <v>1124.04</v>
      </c>
      <c r="K7051" s="11">
        <f t="shared" si="443"/>
        <v>0</v>
      </c>
    </row>
    <row r="7052" spans="1:11" s="11" customFormat="1">
      <c r="A7052" s="32">
        <v>2018</v>
      </c>
      <c r="B7052" s="32">
        <v>4940</v>
      </c>
      <c r="C7052" s="33" t="s">
        <v>563</v>
      </c>
      <c r="D7052" s="33" t="s">
        <v>564</v>
      </c>
      <c r="E7052" s="34">
        <v>1847</v>
      </c>
      <c r="F7052" s="35">
        <v>1.02</v>
      </c>
      <c r="G7052" s="34">
        <v>316.60000000000002</v>
      </c>
      <c r="H7052" s="14">
        <f t="shared" si="440"/>
        <v>5964.5540400000009</v>
      </c>
      <c r="I7052" s="11">
        <f t="shared" si="441"/>
        <v>1847</v>
      </c>
      <c r="J7052" s="11">
        <f t="shared" si="442"/>
        <v>1883.94</v>
      </c>
      <c r="K7052" s="11">
        <f t="shared" si="443"/>
        <v>0</v>
      </c>
    </row>
    <row r="7053" spans="1:11" s="11" customFormat="1">
      <c r="A7053" s="32">
        <v>2018</v>
      </c>
      <c r="B7053" s="32">
        <v>4940</v>
      </c>
      <c r="C7053" s="33" t="s">
        <v>563</v>
      </c>
      <c r="D7053" s="33" t="s">
        <v>564</v>
      </c>
      <c r="E7053" s="34">
        <v>33836</v>
      </c>
      <c r="F7053" s="35">
        <v>1.008</v>
      </c>
      <c r="G7053" s="34">
        <v>339.6</v>
      </c>
      <c r="H7053" s="14">
        <f t="shared" si="440"/>
        <v>115826.31244800001</v>
      </c>
      <c r="I7053" s="11">
        <f t="shared" si="441"/>
        <v>33836</v>
      </c>
      <c r="J7053" s="11">
        <f t="shared" si="442"/>
        <v>34106.688000000002</v>
      </c>
      <c r="K7053" s="11">
        <f t="shared" si="443"/>
        <v>0</v>
      </c>
    </row>
    <row r="7054" spans="1:11" s="11" customFormat="1">
      <c r="A7054" s="32">
        <v>2018</v>
      </c>
      <c r="B7054" s="32">
        <v>4940</v>
      </c>
      <c r="C7054" s="33" t="s">
        <v>563</v>
      </c>
      <c r="D7054" s="33" t="s">
        <v>564</v>
      </c>
      <c r="E7054" s="34">
        <v>2838</v>
      </c>
      <c r="F7054" s="35">
        <v>1.012</v>
      </c>
      <c r="G7054" s="34">
        <v>341.3</v>
      </c>
      <c r="H7054" s="14">
        <f t="shared" si="440"/>
        <v>9802.3271280000008</v>
      </c>
      <c r="I7054" s="11">
        <f t="shared" si="441"/>
        <v>2838</v>
      </c>
      <c r="J7054" s="11">
        <f t="shared" si="442"/>
        <v>2872.056</v>
      </c>
      <c r="K7054" s="11">
        <f t="shared" si="443"/>
        <v>0</v>
      </c>
    </row>
    <row r="7055" spans="1:11" s="11" customFormat="1">
      <c r="A7055" s="32">
        <v>2018</v>
      </c>
      <c r="B7055" s="32">
        <v>4940</v>
      </c>
      <c r="C7055" s="33" t="s">
        <v>563</v>
      </c>
      <c r="D7055" s="33" t="s">
        <v>564</v>
      </c>
      <c r="E7055" s="34">
        <v>9376</v>
      </c>
      <c r="F7055" s="35">
        <v>1.008</v>
      </c>
      <c r="G7055" s="34">
        <v>359.5</v>
      </c>
      <c r="H7055" s="14">
        <f t="shared" si="440"/>
        <v>33976.373760000002</v>
      </c>
      <c r="I7055" s="11">
        <f t="shared" si="441"/>
        <v>9376</v>
      </c>
      <c r="J7055" s="11">
        <f t="shared" si="442"/>
        <v>9451.0079999999998</v>
      </c>
      <c r="K7055" s="11">
        <f t="shared" si="443"/>
        <v>0</v>
      </c>
    </row>
    <row r="7056" spans="1:11" s="11" customFormat="1">
      <c r="A7056" s="32">
        <v>2018</v>
      </c>
      <c r="B7056" s="32">
        <v>4940</v>
      </c>
      <c r="C7056" s="33" t="s">
        <v>563</v>
      </c>
      <c r="D7056" s="33" t="s">
        <v>564</v>
      </c>
      <c r="E7056" s="34">
        <v>10460</v>
      </c>
      <c r="F7056" s="35">
        <v>1.01</v>
      </c>
      <c r="G7056" s="34">
        <v>331.7</v>
      </c>
      <c r="H7056" s="14">
        <f t="shared" si="440"/>
        <v>35042.778200000001</v>
      </c>
      <c r="I7056" s="11">
        <f t="shared" si="441"/>
        <v>10460</v>
      </c>
      <c r="J7056" s="11">
        <f t="shared" si="442"/>
        <v>10564.6</v>
      </c>
      <c r="K7056" s="11">
        <f t="shared" si="443"/>
        <v>0</v>
      </c>
    </row>
    <row r="7057" spans="1:11" s="11" customFormat="1">
      <c r="A7057" s="32">
        <v>2018</v>
      </c>
      <c r="B7057" s="32">
        <v>4940</v>
      </c>
      <c r="C7057" s="33" t="s">
        <v>563</v>
      </c>
      <c r="D7057" s="33" t="s">
        <v>564</v>
      </c>
      <c r="E7057" s="34">
        <v>11335</v>
      </c>
      <c r="F7057" s="35">
        <v>1.0069999999999999</v>
      </c>
      <c r="G7057" s="34">
        <v>338.3</v>
      </c>
      <c r="H7057" s="14">
        <f t="shared" si="440"/>
        <v>38614.729135000001</v>
      </c>
      <c r="I7057" s="11">
        <f t="shared" si="441"/>
        <v>11335</v>
      </c>
      <c r="J7057" s="11">
        <f t="shared" si="442"/>
        <v>11414.344999999999</v>
      </c>
      <c r="K7057" s="11">
        <f t="shared" si="443"/>
        <v>0</v>
      </c>
    </row>
    <row r="7058" spans="1:11" s="11" customFormat="1">
      <c r="A7058" s="32">
        <v>2018</v>
      </c>
      <c r="B7058" s="32">
        <v>4940</v>
      </c>
      <c r="C7058" s="33" t="s">
        <v>563</v>
      </c>
      <c r="D7058" s="33" t="s">
        <v>564</v>
      </c>
      <c r="E7058" s="34">
        <v>14555</v>
      </c>
      <c r="F7058" s="35">
        <v>1.01</v>
      </c>
      <c r="G7058" s="34">
        <v>330.1</v>
      </c>
      <c r="H7058" s="14">
        <f t="shared" si="440"/>
        <v>48526.515550000004</v>
      </c>
      <c r="I7058" s="11">
        <f t="shared" si="441"/>
        <v>14555</v>
      </c>
      <c r="J7058" s="11">
        <f t="shared" si="442"/>
        <v>14700.55</v>
      </c>
      <c r="K7058" s="11">
        <f t="shared" si="443"/>
        <v>0</v>
      </c>
    </row>
    <row r="7059" spans="1:11" s="11" customFormat="1">
      <c r="A7059" s="32">
        <v>2018</v>
      </c>
      <c r="B7059" s="32">
        <v>4941</v>
      </c>
      <c r="C7059" s="33" t="s">
        <v>353</v>
      </c>
      <c r="D7059" s="33" t="s">
        <v>354</v>
      </c>
      <c r="E7059" s="34">
        <v>539355</v>
      </c>
      <c r="F7059" s="35">
        <v>21.3</v>
      </c>
      <c r="G7059" s="34">
        <v>274.3</v>
      </c>
      <c r="H7059" s="14">
        <f t="shared" si="440"/>
        <v>31512301.294500005</v>
      </c>
      <c r="I7059" s="11">
        <f t="shared" si="441"/>
        <v>539355</v>
      </c>
      <c r="J7059" s="11">
        <f t="shared" si="442"/>
        <v>11488261.5</v>
      </c>
      <c r="K7059" s="11">
        <f t="shared" si="443"/>
        <v>0</v>
      </c>
    </row>
    <row r="7060" spans="1:11" s="11" customFormat="1">
      <c r="A7060" s="32">
        <v>2018</v>
      </c>
      <c r="B7060" s="32">
        <v>4941</v>
      </c>
      <c r="C7060" s="33" t="s">
        <v>565</v>
      </c>
      <c r="D7060" s="33" t="s">
        <v>566</v>
      </c>
      <c r="E7060" s="34">
        <v>4773</v>
      </c>
      <c r="F7060" s="35">
        <v>5.8</v>
      </c>
      <c r="G7060" s="34">
        <v>1443</v>
      </c>
      <c r="H7060" s="14">
        <f t="shared" si="440"/>
        <v>399471.462</v>
      </c>
      <c r="I7060" s="11">
        <f t="shared" si="441"/>
        <v>4773</v>
      </c>
      <c r="J7060" s="11">
        <f t="shared" si="442"/>
        <v>27683.399999999998</v>
      </c>
      <c r="K7060" s="11">
        <f t="shared" si="443"/>
        <v>0</v>
      </c>
    </row>
    <row r="7061" spans="1:11" s="11" customFormat="1">
      <c r="A7061" s="32">
        <v>2018</v>
      </c>
      <c r="B7061" s="32">
        <v>5083</v>
      </c>
      <c r="C7061" s="33" t="s">
        <v>563</v>
      </c>
      <c r="D7061" s="33" t="s">
        <v>564</v>
      </c>
      <c r="E7061" s="34">
        <v>7419</v>
      </c>
      <c r="F7061" s="35">
        <v>1.036</v>
      </c>
      <c r="G7061" s="34" t="s">
        <v>364</v>
      </c>
      <c r="H7061" s="14" t="str">
        <f t="shared" si="440"/>
        <v/>
      </c>
      <c r="I7061" s="11" t="str">
        <f t="shared" si="441"/>
        <v/>
      </c>
      <c r="J7061" s="11" t="str">
        <f t="shared" si="442"/>
        <v/>
      </c>
      <c r="K7061" s="11">
        <f t="shared" si="443"/>
        <v>0</v>
      </c>
    </row>
    <row r="7062" spans="1:11" s="11" customFormat="1">
      <c r="A7062" s="32">
        <v>2018</v>
      </c>
      <c r="B7062" s="32">
        <v>6002</v>
      </c>
      <c r="C7062" s="33" t="s">
        <v>363</v>
      </c>
      <c r="D7062" s="33" t="s">
        <v>354</v>
      </c>
      <c r="E7062" s="34">
        <v>128403</v>
      </c>
      <c r="F7062" s="35">
        <v>17.678000000000001</v>
      </c>
      <c r="G7062" s="34">
        <v>164.8</v>
      </c>
      <c r="H7062" s="14">
        <f t="shared" si="440"/>
        <v>3740808.7696320005</v>
      </c>
      <c r="I7062" s="11">
        <f t="shared" si="441"/>
        <v>128403</v>
      </c>
      <c r="J7062" s="11">
        <f t="shared" si="442"/>
        <v>2269908.2340000002</v>
      </c>
      <c r="K7062" s="11">
        <f t="shared" si="443"/>
        <v>0</v>
      </c>
    </row>
    <row r="7063" spans="1:11" s="11" customFormat="1">
      <c r="A7063" s="32">
        <v>2018</v>
      </c>
      <c r="B7063" s="32">
        <v>6002</v>
      </c>
      <c r="C7063" s="33" t="s">
        <v>363</v>
      </c>
      <c r="D7063" s="33" t="s">
        <v>354</v>
      </c>
      <c r="E7063" s="34">
        <v>161111</v>
      </c>
      <c r="F7063" s="35">
        <v>17.641999999999999</v>
      </c>
      <c r="G7063" s="34">
        <v>187.9</v>
      </c>
      <c r="H7063" s="14">
        <f t="shared" si="440"/>
        <v>5340719.7722979998</v>
      </c>
      <c r="I7063" s="11">
        <f t="shared" si="441"/>
        <v>161111</v>
      </c>
      <c r="J7063" s="11">
        <f t="shared" si="442"/>
        <v>2842320.2620000001</v>
      </c>
      <c r="K7063" s="11">
        <f t="shared" si="443"/>
        <v>0</v>
      </c>
    </row>
    <row r="7064" spans="1:11" s="11" customFormat="1">
      <c r="A7064" s="32">
        <v>2018</v>
      </c>
      <c r="B7064" s="32">
        <v>6002</v>
      </c>
      <c r="C7064" s="33" t="s">
        <v>363</v>
      </c>
      <c r="D7064" s="33" t="s">
        <v>354</v>
      </c>
      <c r="E7064" s="34">
        <v>32034</v>
      </c>
      <c r="F7064" s="35">
        <v>17.376000000000001</v>
      </c>
      <c r="G7064" s="34">
        <v>172.6</v>
      </c>
      <c r="H7064" s="14">
        <f t="shared" si="440"/>
        <v>960730.92518400017</v>
      </c>
      <c r="I7064" s="11">
        <f t="shared" si="441"/>
        <v>32034</v>
      </c>
      <c r="J7064" s="11">
        <f t="shared" si="442"/>
        <v>556622.78399999999</v>
      </c>
      <c r="K7064" s="11">
        <f t="shared" si="443"/>
        <v>0</v>
      </c>
    </row>
    <row r="7065" spans="1:11" s="11" customFormat="1">
      <c r="A7065" s="32">
        <v>2018</v>
      </c>
      <c r="B7065" s="32">
        <v>6002</v>
      </c>
      <c r="C7065" s="33" t="s">
        <v>363</v>
      </c>
      <c r="D7065" s="33" t="s">
        <v>354</v>
      </c>
      <c r="E7065" s="34">
        <v>175652</v>
      </c>
      <c r="F7065" s="35">
        <v>17.442</v>
      </c>
      <c r="G7065" s="34">
        <v>168.5</v>
      </c>
      <c r="H7065" s="14">
        <f t="shared" si="440"/>
        <v>5162371.8800400002</v>
      </c>
      <c r="I7065" s="11">
        <f t="shared" si="441"/>
        <v>175652</v>
      </c>
      <c r="J7065" s="11">
        <f t="shared" si="442"/>
        <v>3063722.1839999999</v>
      </c>
      <c r="K7065" s="11">
        <f t="shared" si="443"/>
        <v>0</v>
      </c>
    </row>
    <row r="7066" spans="1:11" s="11" customFormat="1">
      <c r="A7066" s="32">
        <v>2018</v>
      </c>
      <c r="B7066" s="32">
        <v>6002</v>
      </c>
      <c r="C7066" s="33" t="s">
        <v>363</v>
      </c>
      <c r="D7066" s="33" t="s">
        <v>354</v>
      </c>
      <c r="E7066" s="34">
        <v>321206</v>
      </c>
      <c r="F7066" s="35">
        <v>17.725999999999999</v>
      </c>
      <c r="G7066" s="34">
        <v>164.5</v>
      </c>
      <c r="H7066" s="14">
        <f t="shared" si="440"/>
        <v>9366132.4796200003</v>
      </c>
      <c r="I7066" s="11">
        <f t="shared" si="441"/>
        <v>321206</v>
      </c>
      <c r="J7066" s="11">
        <f t="shared" si="442"/>
        <v>5693697.5559999999</v>
      </c>
      <c r="K7066" s="11">
        <f t="shared" si="443"/>
        <v>0</v>
      </c>
    </row>
    <row r="7067" spans="1:11" s="11" customFormat="1">
      <c r="A7067" s="32">
        <v>2018</v>
      </c>
      <c r="B7067" s="32">
        <v>6002</v>
      </c>
      <c r="C7067" s="33" t="s">
        <v>563</v>
      </c>
      <c r="D7067" s="33" t="s">
        <v>564</v>
      </c>
      <c r="E7067" s="34">
        <v>168568</v>
      </c>
      <c r="F7067" s="35">
        <v>1.0129999999999999</v>
      </c>
      <c r="G7067" s="34">
        <v>315.3</v>
      </c>
      <c r="H7067" s="14">
        <f t="shared" si="440"/>
        <v>538404.33775199996</v>
      </c>
      <c r="I7067" s="11">
        <f t="shared" si="441"/>
        <v>168568</v>
      </c>
      <c r="J7067" s="11">
        <f t="shared" si="442"/>
        <v>170759.38399999999</v>
      </c>
      <c r="K7067" s="11">
        <f t="shared" si="443"/>
        <v>0</v>
      </c>
    </row>
    <row r="7068" spans="1:11" s="11" customFormat="1">
      <c r="A7068" s="32">
        <v>2018</v>
      </c>
      <c r="B7068" s="32">
        <v>6004</v>
      </c>
      <c r="C7068" s="33" t="s">
        <v>563</v>
      </c>
      <c r="D7068" s="33" t="s">
        <v>564</v>
      </c>
      <c r="E7068" s="34">
        <v>8505</v>
      </c>
      <c r="F7068" s="35">
        <v>1.08</v>
      </c>
      <c r="G7068" s="34" t="s">
        <v>364</v>
      </c>
      <c r="H7068" s="14" t="str">
        <f t="shared" si="440"/>
        <v/>
      </c>
      <c r="I7068" s="11" t="str">
        <f t="shared" si="441"/>
        <v/>
      </c>
      <c r="J7068" s="11" t="str">
        <f t="shared" si="442"/>
        <v/>
      </c>
      <c r="K7068" s="11">
        <f t="shared" si="443"/>
        <v>0</v>
      </c>
    </row>
    <row r="7069" spans="1:11" s="11" customFormat="1">
      <c r="A7069" s="32">
        <v>2018</v>
      </c>
      <c r="B7069" s="32">
        <v>6004</v>
      </c>
      <c r="C7069" s="33" t="s">
        <v>353</v>
      </c>
      <c r="D7069" s="33" t="s">
        <v>354</v>
      </c>
      <c r="E7069" s="34">
        <v>137736</v>
      </c>
      <c r="F7069" s="35">
        <v>25.195</v>
      </c>
      <c r="G7069" s="34" t="s">
        <v>364</v>
      </c>
      <c r="H7069" s="14" t="str">
        <f t="shared" si="440"/>
        <v/>
      </c>
      <c r="I7069" s="11" t="str">
        <f t="shared" si="441"/>
        <v/>
      </c>
      <c r="J7069" s="11" t="str">
        <f t="shared" si="442"/>
        <v/>
      </c>
      <c r="K7069" s="11">
        <f t="shared" si="443"/>
        <v>0</v>
      </c>
    </row>
    <row r="7070" spans="1:11" s="11" customFormat="1">
      <c r="A7070" s="32">
        <v>2018</v>
      </c>
      <c r="B7070" s="32">
        <v>6004</v>
      </c>
      <c r="C7070" s="33" t="s">
        <v>353</v>
      </c>
      <c r="D7070" s="33" t="s">
        <v>354</v>
      </c>
      <c r="E7070" s="34">
        <v>232617</v>
      </c>
      <c r="F7070" s="35">
        <v>25.242000000000001</v>
      </c>
      <c r="G7070" s="34" t="s">
        <v>364</v>
      </c>
      <c r="H7070" s="14" t="str">
        <f t="shared" si="440"/>
        <v/>
      </c>
      <c r="I7070" s="11" t="str">
        <f t="shared" si="441"/>
        <v/>
      </c>
      <c r="J7070" s="11" t="str">
        <f t="shared" si="442"/>
        <v/>
      </c>
      <c r="K7070" s="11">
        <f t="shared" si="443"/>
        <v>0</v>
      </c>
    </row>
    <row r="7071" spans="1:11" s="11" customFormat="1">
      <c r="A7071" s="32">
        <v>2018</v>
      </c>
      <c r="B7071" s="32">
        <v>6004</v>
      </c>
      <c r="C7071" s="33" t="s">
        <v>353</v>
      </c>
      <c r="D7071" s="33" t="s">
        <v>354</v>
      </c>
      <c r="E7071" s="34">
        <v>10983</v>
      </c>
      <c r="F7071" s="35">
        <v>24.57</v>
      </c>
      <c r="G7071" s="34" t="s">
        <v>364</v>
      </c>
      <c r="H7071" s="14" t="str">
        <f t="shared" si="440"/>
        <v/>
      </c>
      <c r="I7071" s="11" t="str">
        <f t="shared" si="441"/>
        <v/>
      </c>
      <c r="J7071" s="11" t="str">
        <f t="shared" si="442"/>
        <v/>
      </c>
      <c r="K7071" s="11">
        <f t="shared" si="443"/>
        <v>0</v>
      </c>
    </row>
    <row r="7072" spans="1:11" s="11" customFormat="1">
      <c r="A7072" s="32">
        <v>2018</v>
      </c>
      <c r="B7072" s="32">
        <v>6009</v>
      </c>
      <c r="C7072" s="33" t="s">
        <v>363</v>
      </c>
      <c r="D7072" s="33" t="s">
        <v>354</v>
      </c>
      <c r="E7072" s="34">
        <v>32864</v>
      </c>
      <c r="F7072" s="35">
        <v>18.03</v>
      </c>
      <c r="G7072" s="34">
        <v>193.6</v>
      </c>
      <c r="H7072" s="14">
        <f t="shared" si="440"/>
        <v>1147153.4131200002</v>
      </c>
      <c r="I7072" s="11">
        <f t="shared" si="441"/>
        <v>32864</v>
      </c>
      <c r="J7072" s="11">
        <f t="shared" si="442"/>
        <v>592537.92000000004</v>
      </c>
      <c r="K7072" s="11">
        <f t="shared" si="443"/>
        <v>0</v>
      </c>
    </row>
    <row r="7073" spans="1:11" s="11" customFormat="1">
      <c r="A7073" s="32">
        <v>2018</v>
      </c>
      <c r="B7073" s="32">
        <v>6009</v>
      </c>
      <c r="C7073" s="33" t="s">
        <v>363</v>
      </c>
      <c r="D7073" s="33" t="s">
        <v>354</v>
      </c>
      <c r="E7073" s="34">
        <v>16236</v>
      </c>
      <c r="F7073" s="35">
        <v>17.47</v>
      </c>
      <c r="G7073" s="34">
        <v>201.8</v>
      </c>
      <c r="H7073" s="14">
        <f t="shared" si="440"/>
        <v>572391.41256000008</v>
      </c>
      <c r="I7073" s="11">
        <f t="shared" si="441"/>
        <v>16236</v>
      </c>
      <c r="J7073" s="11">
        <f t="shared" si="442"/>
        <v>283642.92</v>
      </c>
      <c r="K7073" s="11">
        <f t="shared" si="443"/>
        <v>0</v>
      </c>
    </row>
    <row r="7074" spans="1:11" s="11" customFormat="1">
      <c r="A7074" s="32">
        <v>2018</v>
      </c>
      <c r="B7074" s="32">
        <v>6009</v>
      </c>
      <c r="C7074" s="33" t="s">
        <v>363</v>
      </c>
      <c r="D7074" s="33" t="s">
        <v>354</v>
      </c>
      <c r="E7074" s="34">
        <v>32485</v>
      </c>
      <c r="F7074" s="35">
        <v>18.03</v>
      </c>
      <c r="G7074" s="34">
        <v>197.5</v>
      </c>
      <c r="H7074" s="14">
        <f t="shared" si="440"/>
        <v>1156766.4862500001</v>
      </c>
      <c r="I7074" s="11">
        <f t="shared" si="441"/>
        <v>32485</v>
      </c>
      <c r="J7074" s="11">
        <f t="shared" si="442"/>
        <v>585704.55000000005</v>
      </c>
      <c r="K7074" s="11">
        <f t="shared" si="443"/>
        <v>0</v>
      </c>
    </row>
    <row r="7075" spans="1:11" s="11" customFormat="1">
      <c r="A7075" s="32">
        <v>2018</v>
      </c>
      <c r="B7075" s="32">
        <v>6009</v>
      </c>
      <c r="C7075" s="33" t="s">
        <v>363</v>
      </c>
      <c r="D7075" s="33" t="s">
        <v>354</v>
      </c>
      <c r="E7075" s="34">
        <v>81474</v>
      </c>
      <c r="F7075" s="35">
        <v>17.100000000000001</v>
      </c>
      <c r="G7075" s="34">
        <v>195.7</v>
      </c>
      <c r="H7075" s="14">
        <f t="shared" si="440"/>
        <v>2726502.9678000002</v>
      </c>
      <c r="I7075" s="11">
        <f t="shared" si="441"/>
        <v>81474</v>
      </c>
      <c r="J7075" s="11">
        <f t="shared" si="442"/>
        <v>1393205.4000000001</v>
      </c>
      <c r="K7075" s="11">
        <f t="shared" si="443"/>
        <v>0</v>
      </c>
    </row>
    <row r="7076" spans="1:11" s="11" customFormat="1">
      <c r="A7076" s="32">
        <v>2018</v>
      </c>
      <c r="B7076" s="32">
        <v>6009</v>
      </c>
      <c r="C7076" s="33" t="s">
        <v>363</v>
      </c>
      <c r="D7076" s="33" t="s">
        <v>354</v>
      </c>
      <c r="E7076" s="34">
        <v>48794</v>
      </c>
      <c r="F7076" s="35">
        <v>16.96</v>
      </c>
      <c r="G7076" s="34">
        <v>190.9</v>
      </c>
      <c r="H7076" s="14">
        <f t="shared" si="440"/>
        <v>1579785.7721600002</v>
      </c>
      <c r="I7076" s="11">
        <f t="shared" si="441"/>
        <v>48794</v>
      </c>
      <c r="J7076" s="11">
        <f t="shared" si="442"/>
        <v>827546.24</v>
      </c>
      <c r="K7076" s="11">
        <f t="shared" si="443"/>
        <v>0</v>
      </c>
    </row>
    <row r="7077" spans="1:11" s="11" customFormat="1">
      <c r="A7077" s="32">
        <v>2018</v>
      </c>
      <c r="B7077" s="32">
        <v>6009</v>
      </c>
      <c r="C7077" s="33" t="s">
        <v>565</v>
      </c>
      <c r="D7077" s="33" t="s">
        <v>566</v>
      </c>
      <c r="E7077" s="34">
        <v>1784</v>
      </c>
      <c r="F7077" s="35">
        <v>5.9</v>
      </c>
      <c r="G7077" s="34">
        <v>1420.8</v>
      </c>
      <c r="H7077" s="14">
        <f t="shared" si="440"/>
        <v>149547.7248</v>
      </c>
      <c r="I7077" s="11">
        <f t="shared" si="441"/>
        <v>1784</v>
      </c>
      <c r="J7077" s="11">
        <f t="shared" si="442"/>
        <v>10525.6</v>
      </c>
      <c r="K7077" s="11">
        <f t="shared" si="443"/>
        <v>0</v>
      </c>
    </row>
    <row r="7078" spans="1:11" s="11" customFormat="1">
      <c r="A7078" s="32">
        <v>2018</v>
      </c>
      <c r="B7078" s="32">
        <v>6009</v>
      </c>
      <c r="C7078" s="33" t="s">
        <v>363</v>
      </c>
      <c r="D7078" s="33" t="s">
        <v>354</v>
      </c>
      <c r="E7078" s="34">
        <v>33067</v>
      </c>
      <c r="F7078" s="35">
        <v>17.63</v>
      </c>
      <c r="G7078" s="34">
        <v>192.9</v>
      </c>
      <c r="H7078" s="14">
        <f t="shared" si="440"/>
        <v>1124551.4640899999</v>
      </c>
      <c r="I7078" s="11">
        <f t="shared" si="441"/>
        <v>33067</v>
      </c>
      <c r="J7078" s="11">
        <f t="shared" si="442"/>
        <v>582971.21</v>
      </c>
      <c r="K7078" s="11">
        <f t="shared" si="443"/>
        <v>0</v>
      </c>
    </row>
    <row r="7079" spans="1:11" s="11" customFormat="1">
      <c r="A7079" s="32">
        <v>2018</v>
      </c>
      <c r="B7079" s="32">
        <v>6009</v>
      </c>
      <c r="C7079" s="33" t="s">
        <v>363</v>
      </c>
      <c r="D7079" s="33" t="s">
        <v>354</v>
      </c>
      <c r="E7079" s="34">
        <v>66085</v>
      </c>
      <c r="F7079" s="35">
        <v>17.670000000000002</v>
      </c>
      <c r="G7079" s="34">
        <v>196.2</v>
      </c>
      <c r="H7079" s="14">
        <f t="shared" si="440"/>
        <v>2291070.4659000002</v>
      </c>
      <c r="I7079" s="11">
        <f t="shared" si="441"/>
        <v>66085</v>
      </c>
      <c r="J7079" s="11">
        <f t="shared" si="442"/>
        <v>1167721.9500000002</v>
      </c>
      <c r="K7079" s="11">
        <f t="shared" si="443"/>
        <v>0</v>
      </c>
    </row>
    <row r="7080" spans="1:11" s="11" customFormat="1">
      <c r="A7080" s="32">
        <v>2018</v>
      </c>
      <c r="B7080" s="32">
        <v>6016</v>
      </c>
      <c r="C7080" s="33" t="s">
        <v>363</v>
      </c>
      <c r="D7080" s="33" t="s">
        <v>354</v>
      </c>
      <c r="E7080" s="34">
        <v>144219</v>
      </c>
      <c r="F7080" s="35">
        <v>18.079999999999998</v>
      </c>
      <c r="G7080" s="34" t="s">
        <v>364</v>
      </c>
      <c r="H7080" s="14" t="str">
        <f t="shared" si="440"/>
        <v/>
      </c>
      <c r="I7080" s="11" t="str">
        <f t="shared" si="441"/>
        <v/>
      </c>
      <c r="J7080" s="11" t="str">
        <f t="shared" si="442"/>
        <v/>
      </c>
      <c r="K7080" s="11">
        <f t="shared" si="443"/>
        <v>0</v>
      </c>
    </row>
    <row r="7081" spans="1:11" s="11" customFormat="1">
      <c r="A7081" s="32">
        <v>2018</v>
      </c>
      <c r="B7081" s="32">
        <v>6016</v>
      </c>
      <c r="C7081" s="33" t="s">
        <v>565</v>
      </c>
      <c r="D7081" s="33" t="s">
        <v>566</v>
      </c>
      <c r="E7081" s="34">
        <v>176</v>
      </c>
      <c r="F7081" s="35">
        <v>5.8</v>
      </c>
      <c r="G7081" s="34" t="s">
        <v>364</v>
      </c>
      <c r="H7081" s="14" t="str">
        <f t="shared" si="440"/>
        <v/>
      </c>
      <c r="I7081" s="11" t="str">
        <f t="shared" si="441"/>
        <v/>
      </c>
      <c r="J7081" s="11" t="str">
        <f t="shared" si="442"/>
        <v/>
      </c>
      <c r="K7081" s="11">
        <f t="shared" si="443"/>
        <v>0</v>
      </c>
    </row>
    <row r="7082" spans="1:11" s="11" customFormat="1">
      <c r="A7082" s="32">
        <v>2018</v>
      </c>
      <c r="B7082" s="32">
        <v>6017</v>
      </c>
      <c r="C7082" s="33" t="s">
        <v>363</v>
      </c>
      <c r="D7082" s="33" t="s">
        <v>354</v>
      </c>
      <c r="E7082" s="34">
        <v>49305</v>
      </c>
      <c r="F7082" s="35">
        <v>17.600000000000001</v>
      </c>
      <c r="G7082" s="34" t="s">
        <v>364</v>
      </c>
      <c r="H7082" s="14" t="str">
        <f t="shared" si="440"/>
        <v/>
      </c>
      <c r="I7082" s="11" t="str">
        <f t="shared" si="441"/>
        <v/>
      </c>
      <c r="J7082" s="11" t="str">
        <f t="shared" si="442"/>
        <v/>
      </c>
      <c r="K7082" s="11">
        <f t="shared" si="443"/>
        <v>0</v>
      </c>
    </row>
    <row r="7083" spans="1:11" s="11" customFormat="1">
      <c r="A7083" s="32">
        <v>2018</v>
      </c>
      <c r="B7083" s="32">
        <v>6017</v>
      </c>
      <c r="C7083" s="33" t="s">
        <v>363</v>
      </c>
      <c r="D7083" s="33" t="s">
        <v>354</v>
      </c>
      <c r="E7083" s="34">
        <v>98565</v>
      </c>
      <c r="F7083" s="35">
        <v>17.600000000000001</v>
      </c>
      <c r="G7083" s="34" t="s">
        <v>364</v>
      </c>
      <c r="H7083" s="14" t="str">
        <f t="shared" si="440"/>
        <v/>
      </c>
      <c r="I7083" s="11" t="str">
        <f t="shared" si="441"/>
        <v/>
      </c>
      <c r="J7083" s="11" t="str">
        <f t="shared" si="442"/>
        <v/>
      </c>
      <c r="K7083" s="11">
        <f t="shared" si="443"/>
        <v>0</v>
      </c>
    </row>
    <row r="7084" spans="1:11" s="11" customFormat="1">
      <c r="A7084" s="32">
        <v>2018</v>
      </c>
      <c r="B7084" s="32">
        <v>6017</v>
      </c>
      <c r="C7084" s="33" t="s">
        <v>363</v>
      </c>
      <c r="D7084" s="33" t="s">
        <v>354</v>
      </c>
      <c r="E7084" s="34">
        <v>68181</v>
      </c>
      <c r="F7084" s="35">
        <v>17.600000000000001</v>
      </c>
      <c r="G7084" s="34" t="s">
        <v>364</v>
      </c>
      <c r="H7084" s="14" t="str">
        <f t="shared" si="440"/>
        <v/>
      </c>
      <c r="I7084" s="11" t="str">
        <f t="shared" si="441"/>
        <v/>
      </c>
      <c r="J7084" s="11" t="str">
        <f t="shared" si="442"/>
        <v/>
      </c>
      <c r="K7084" s="11">
        <f t="shared" si="443"/>
        <v>0</v>
      </c>
    </row>
    <row r="7085" spans="1:11" s="11" customFormat="1">
      <c r="A7085" s="32">
        <v>2018</v>
      </c>
      <c r="B7085" s="32">
        <v>6018</v>
      </c>
      <c r="C7085" s="33" t="s">
        <v>353</v>
      </c>
      <c r="D7085" s="33" t="s">
        <v>354</v>
      </c>
      <c r="E7085" s="34">
        <v>9459</v>
      </c>
      <c r="F7085" s="35">
        <v>23.148</v>
      </c>
      <c r="G7085" s="34">
        <v>195.7</v>
      </c>
      <c r="H7085" s="14">
        <f t="shared" si="440"/>
        <v>428498.71592399996</v>
      </c>
      <c r="I7085" s="11">
        <f t="shared" si="441"/>
        <v>9459</v>
      </c>
      <c r="J7085" s="11">
        <f t="shared" si="442"/>
        <v>218956.932</v>
      </c>
      <c r="K7085" s="11">
        <f t="shared" si="443"/>
        <v>0</v>
      </c>
    </row>
    <row r="7086" spans="1:11" s="11" customFormat="1">
      <c r="A7086" s="32">
        <v>2018</v>
      </c>
      <c r="B7086" s="32">
        <v>6019</v>
      </c>
      <c r="C7086" s="33" t="s">
        <v>353</v>
      </c>
      <c r="D7086" s="33" t="s">
        <v>354</v>
      </c>
      <c r="E7086" s="34">
        <v>69145</v>
      </c>
      <c r="F7086" s="35">
        <v>25.08</v>
      </c>
      <c r="G7086" s="34" t="s">
        <v>364</v>
      </c>
      <c r="H7086" s="14" t="str">
        <f t="shared" si="440"/>
        <v/>
      </c>
      <c r="I7086" s="11" t="str">
        <f t="shared" si="441"/>
        <v/>
      </c>
      <c r="J7086" s="11" t="str">
        <f t="shared" si="442"/>
        <v/>
      </c>
      <c r="K7086" s="11">
        <f t="shared" si="443"/>
        <v>0</v>
      </c>
    </row>
    <row r="7087" spans="1:11" s="11" customFormat="1">
      <c r="A7087" s="32">
        <v>2018</v>
      </c>
      <c r="B7087" s="32">
        <v>6019</v>
      </c>
      <c r="C7087" s="33" t="s">
        <v>353</v>
      </c>
      <c r="D7087" s="33" t="s">
        <v>354</v>
      </c>
      <c r="E7087" s="34">
        <v>79322</v>
      </c>
      <c r="F7087" s="35">
        <v>25.44</v>
      </c>
      <c r="G7087" s="34" t="s">
        <v>364</v>
      </c>
      <c r="H7087" s="14" t="str">
        <f t="shared" si="440"/>
        <v/>
      </c>
      <c r="I7087" s="11" t="str">
        <f t="shared" si="441"/>
        <v/>
      </c>
      <c r="J7087" s="11" t="str">
        <f t="shared" si="442"/>
        <v/>
      </c>
      <c r="K7087" s="11">
        <f t="shared" si="443"/>
        <v>0</v>
      </c>
    </row>
    <row r="7088" spans="1:11" s="11" customFormat="1">
      <c r="A7088" s="32">
        <v>2018</v>
      </c>
      <c r="B7088" s="32">
        <v>6019</v>
      </c>
      <c r="C7088" s="33" t="s">
        <v>353</v>
      </c>
      <c r="D7088" s="33" t="s">
        <v>354</v>
      </c>
      <c r="E7088" s="34">
        <v>46628</v>
      </c>
      <c r="F7088" s="35">
        <v>26.1</v>
      </c>
      <c r="G7088" s="34" t="s">
        <v>364</v>
      </c>
      <c r="H7088" s="14" t="str">
        <f t="shared" si="440"/>
        <v/>
      </c>
      <c r="I7088" s="11" t="str">
        <f t="shared" si="441"/>
        <v/>
      </c>
      <c r="J7088" s="11" t="str">
        <f t="shared" si="442"/>
        <v/>
      </c>
      <c r="K7088" s="11">
        <f t="shared" si="443"/>
        <v>0</v>
      </c>
    </row>
    <row r="7089" spans="1:11" s="11" customFormat="1">
      <c r="A7089" s="32">
        <v>2018</v>
      </c>
      <c r="B7089" s="32">
        <v>6019</v>
      </c>
      <c r="C7089" s="33" t="s">
        <v>353</v>
      </c>
      <c r="D7089" s="33" t="s">
        <v>354</v>
      </c>
      <c r="E7089" s="34">
        <v>27121</v>
      </c>
      <c r="F7089" s="35">
        <v>25.15</v>
      </c>
      <c r="G7089" s="34" t="s">
        <v>364</v>
      </c>
      <c r="H7089" s="14" t="str">
        <f t="shared" si="440"/>
        <v/>
      </c>
      <c r="I7089" s="11" t="str">
        <f t="shared" si="441"/>
        <v/>
      </c>
      <c r="J7089" s="11" t="str">
        <f t="shared" si="442"/>
        <v/>
      </c>
      <c r="K7089" s="11">
        <f t="shared" si="443"/>
        <v>0</v>
      </c>
    </row>
    <row r="7090" spans="1:11" s="11" customFormat="1">
      <c r="A7090" s="32">
        <v>2018</v>
      </c>
      <c r="B7090" s="32">
        <v>6019</v>
      </c>
      <c r="C7090" s="33" t="s">
        <v>353</v>
      </c>
      <c r="D7090" s="33" t="s">
        <v>354</v>
      </c>
      <c r="E7090" s="34">
        <v>72287</v>
      </c>
      <c r="F7090" s="35">
        <v>22.08</v>
      </c>
      <c r="G7090" s="34" t="s">
        <v>364</v>
      </c>
      <c r="H7090" s="14" t="str">
        <f t="shared" si="440"/>
        <v/>
      </c>
      <c r="I7090" s="11" t="str">
        <f t="shared" si="441"/>
        <v/>
      </c>
      <c r="J7090" s="11" t="str">
        <f t="shared" si="442"/>
        <v/>
      </c>
      <c r="K7090" s="11">
        <f t="shared" si="443"/>
        <v>0</v>
      </c>
    </row>
    <row r="7091" spans="1:11" s="11" customFormat="1">
      <c r="A7091" s="32">
        <v>2018</v>
      </c>
      <c r="B7091" s="32">
        <v>6019</v>
      </c>
      <c r="C7091" s="33" t="s">
        <v>563</v>
      </c>
      <c r="D7091" s="33" t="s">
        <v>564</v>
      </c>
      <c r="E7091" s="34">
        <v>7967</v>
      </c>
      <c r="F7091" s="35">
        <v>1</v>
      </c>
      <c r="G7091" s="34" t="s">
        <v>364</v>
      </c>
      <c r="H7091" s="14" t="str">
        <f t="shared" si="440"/>
        <v/>
      </c>
      <c r="I7091" s="11" t="str">
        <f t="shared" si="441"/>
        <v/>
      </c>
      <c r="J7091" s="11" t="str">
        <f t="shared" si="442"/>
        <v/>
      </c>
      <c r="K7091" s="11">
        <f t="shared" si="443"/>
        <v>0</v>
      </c>
    </row>
    <row r="7092" spans="1:11" s="11" customFormat="1">
      <c r="A7092" s="32">
        <v>2018</v>
      </c>
      <c r="B7092" s="32">
        <v>6021</v>
      </c>
      <c r="C7092" s="33" t="s">
        <v>363</v>
      </c>
      <c r="D7092" s="33" t="s">
        <v>354</v>
      </c>
      <c r="E7092" s="34">
        <v>140708</v>
      </c>
      <c r="F7092" s="35">
        <v>20.54</v>
      </c>
      <c r="G7092" s="34">
        <v>257</v>
      </c>
      <c r="H7092" s="14">
        <f t="shared" si="440"/>
        <v>7427665.7623999994</v>
      </c>
      <c r="I7092" s="11">
        <f t="shared" si="441"/>
        <v>140708</v>
      </c>
      <c r="J7092" s="11">
        <f t="shared" si="442"/>
        <v>2890142.32</v>
      </c>
      <c r="K7092" s="11">
        <f t="shared" si="443"/>
        <v>0</v>
      </c>
    </row>
    <row r="7093" spans="1:11" s="11" customFormat="1">
      <c r="A7093" s="32">
        <v>2018</v>
      </c>
      <c r="B7093" s="32">
        <v>6021</v>
      </c>
      <c r="C7093" s="33" t="s">
        <v>563</v>
      </c>
      <c r="D7093" s="33" t="s">
        <v>564</v>
      </c>
      <c r="E7093" s="34">
        <v>15244</v>
      </c>
      <c r="F7093" s="35">
        <v>1.05</v>
      </c>
      <c r="G7093" s="34">
        <v>294</v>
      </c>
      <c r="H7093" s="14">
        <f t="shared" si="440"/>
        <v>47058.228000000003</v>
      </c>
      <c r="I7093" s="11">
        <f t="shared" si="441"/>
        <v>15244</v>
      </c>
      <c r="J7093" s="11">
        <f t="shared" si="442"/>
        <v>16006.2</v>
      </c>
      <c r="K7093" s="11">
        <f t="shared" si="443"/>
        <v>0</v>
      </c>
    </row>
    <row r="7094" spans="1:11" s="11" customFormat="1">
      <c r="A7094" s="32">
        <v>2018</v>
      </c>
      <c r="B7094" s="32">
        <v>6021</v>
      </c>
      <c r="C7094" s="33" t="s">
        <v>363</v>
      </c>
      <c r="D7094" s="33" t="s">
        <v>354</v>
      </c>
      <c r="E7094" s="34">
        <v>229593</v>
      </c>
      <c r="F7094" s="35">
        <v>19.600000000000001</v>
      </c>
      <c r="G7094" s="34">
        <v>172.4</v>
      </c>
      <c r="H7094" s="14">
        <f t="shared" si="440"/>
        <v>7758039.3072000016</v>
      </c>
      <c r="I7094" s="11">
        <f t="shared" si="441"/>
        <v>229593</v>
      </c>
      <c r="J7094" s="11">
        <f t="shared" si="442"/>
        <v>4500022.8000000007</v>
      </c>
      <c r="K7094" s="11">
        <f t="shared" si="443"/>
        <v>0</v>
      </c>
    </row>
    <row r="7095" spans="1:11" s="11" customFormat="1">
      <c r="A7095" s="32">
        <v>2018</v>
      </c>
      <c r="B7095" s="32">
        <v>6030</v>
      </c>
      <c r="C7095" s="33" t="s">
        <v>362</v>
      </c>
      <c r="D7095" s="33" t="s">
        <v>354</v>
      </c>
      <c r="E7095" s="34">
        <v>718146</v>
      </c>
      <c r="F7095" s="35">
        <v>12.4</v>
      </c>
      <c r="G7095" s="34">
        <v>181.5</v>
      </c>
      <c r="H7095" s="14">
        <f t="shared" si="440"/>
        <v>16162593.876</v>
      </c>
      <c r="I7095" s="11">
        <f t="shared" si="441"/>
        <v>718146</v>
      </c>
      <c r="J7095" s="11">
        <f t="shared" si="442"/>
        <v>8905010.4000000004</v>
      </c>
      <c r="K7095" s="11">
        <f t="shared" si="443"/>
        <v>1</v>
      </c>
    </row>
    <row r="7096" spans="1:11" s="11" customFormat="1">
      <c r="A7096" s="32">
        <v>2018</v>
      </c>
      <c r="B7096" s="32">
        <v>6030</v>
      </c>
      <c r="C7096" s="33" t="s">
        <v>565</v>
      </c>
      <c r="D7096" s="33" t="s">
        <v>566</v>
      </c>
      <c r="E7096" s="34">
        <v>1394</v>
      </c>
      <c r="F7096" s="35">
        <v>5.7</v>
      </c>
      <c r="G7096" s="34">
        <v>1418.5</v>
      </c>
      <c r="H7096" s="14">
        <f t="shared" si="440"/>
        <v>112711.173</v>
      </c>
      <c r="I7096" s="11">
        <f t="shared" si="441"/>
        <v>1394</v>
      </c>
      <c r="J7096" s="11">
        <f t="shared" si="442"/>
        <v>7945.8</v>
      </c>
      <c r="K7096" s="11">
        <f t="shared" si="443"/>
        <v>0</v>
      </c>
    </row>
    <row r="7097" spans="1:11" s="11" customFormat="1">
      <c r="A7097" s="32">
        <v>2018</v>
      </c>
      <c r="B7097" s="32">
        <v>6031</v>
      </c>
      <c r="C7097" s="33" t="s">
        <v>353</v>
      </c>
      <c r="D7097" s="33" t="s">
        <v>354</v>
      </c>
      <c r="E7097" s="34">
        <v>14849</v>
      </c>
      <c r="F7097" s="35">
        <v>23.35</v>
      </c>
      <c r="G7097" s="34">
        <v>161.4</v>
      </c>
      <c r="H7097" s="14">
        <f t="shared" si="440"/>
        <v>559612.7781</v>
      </c>
      <c r="I7097" s="11">
        <f t="shared" si="441"/>
        <v>14849</v>
      </c>
      <c r="J7097" s="11">
        <f t="shared" si="442"/>
        <v>346724.15</v>
      </c>
      <c r="K7097" s="11">
        <f t="shared" si="443"/>
        <v>0</v>
      </c>
    </row>
    <row r="7098" spans="1:11" s="11" customFormat="1">
      <c r="A7098" s="32">
        <v>2018</v>
      </c>
      <c r="B7098" s="32">
        <v>6031</v>
      </c>
      <c r="C7098" s="33" t="s">
        <v>353</v>
      </c>
      <c r="D7098" s="33" t="s">
        <v>354</v>
      </c>
      <c r="E7098" s="34">
        <v>20179</v>
      </c>
      <c r="F7098" s="35">
        <v>23.35</v>
      </c>
      <c r="G7098" s="34">
        <v>163.6</v>
      </c>
      <c r="H7098" s="14">
        <f t="shared" si="440"/>
        <v>770849.90740000003</v>
      </c>
      <c r="I7098" s="11">
        <f t="shared" si="441"/>
        <v>20179</v>
      </c>
      <c r="J7098" s="11">
        <f t="shared" si="442"/>
        <v>471179.65</v>
      </c>
      <c r="K7098" s="11">
        <f t="shared" si="443"/>
        <v>0</v>
      </c>
    </row>
    <row r="7099" spans="1:11" s="11" customFormat="1">
      <c r="A7099" s="32">
        <v>2018</v>
      </c>
      <c r="B7099" s="32">
        <v>6031</v>
      </c>
      <c r="C7099" s="33" t="s">
        <v>353</v>
      </c>
      <c r="D7099" s="33" t="s">
        <v>354</v>
      </c>
      <c r="E7099" s="34">
        <v>96207</v>
      </c>
      <c r="F7099" s="35">
        <v>23.23</v>
      </c>
      <c r="G7099" s="34">
        <v>175</v>
      </c>
      <c r="H7099" s="14">
        <f t="shared" si="440"/>
        <v>3911055.0675000004</v>
      </c>
      <c r="I7099" s="11">
        <f t="shared" si="441"/>
        <v>96207</v>
      </c>
      <c r="J7099" s="11">
        <f t="shared" si="442"/>
        <v>2234888.61</v>
      </c>
      <c r="K7099" s="11">
        <f t="shared" si="443"/>
        <v>0</v>
      </c>
    </row>
    <row r="7100" spans="1:11" s="11" customFormat="1">
      <c r="A7100" s="32">
        <v>2018</v>
      </c>
      <c r="B7100" s="32">
        <v>6031</v>
      </c>
      <c r="C7100" s="33" t="s">
        <v>353</v>
      </c>
      <c r="D7100" s="33" t="s">
        <v>354</v>
      </c>
      <c r="E7100" s="34">
        <v>23977</v>
      </c>
      <c r="F7100" s="35">
        <v>23.47</v>
      </c>
      <c r="G7100" s="34">
        <v>174.8</v>
      </c>
      <c r="H7100" s="14">
        <f t="shared" si="440"/>
        <v>983669.85212000017</v>
      </c>
      <c r="I7100" s="11">
        <f t="shared" si="441"/>
        <v>23977</v>
      </c>
      <c r="J7100" s="11">
        <f t="shared" si="442"/>
        <v>562740.18999999994</v>
      </c>
      <c r="K7100" s="11">
        <f t="shared" si="443"/>
        <v>0</v>
      </c>
    </row>
    <row r="7101" spans="1:11" s="11" customFormat="1">
      <c r="A7101" s="32">
        <v>2018</v>
      </c>
      <c r="B7101" s="32">
        <v>6031</v>
      </c>
      <c r="C7101" s="33" t="s">
        <v>353</v>
      </c>
      <c r="D7101" s="33" t="s">
        <v>354</v>
      </c>
      <c r="E7101" s="34">
        <v>16787</v>
      </c>
      <c r="F7101" s="35">
        <v>23.5</v>
      </c>
      <c r="G7101" s="34">
        <v>200.2</v>
      </c>
      <c r="H7101" s="14">
        <f t="shared" si="440"/>
        <v>789777.98899999994</v>
      </c>
      <c r="I7101" s="11">
        <f t="shared" si="441"/>
        <v>16787</v>
      </c>
      <c r="J7101" s="11">
        <f t="shared" si="442"/>
        <v>394494.5</v>
      </c>
      <c r="K7101" s="11">
        <f t="shared" si="443"/>
        <v>0</v>
      </c>
    </row>
    <row r="7102" spans="1:11" s="11" customFormat="1">
      <c r="A7102" s="32">
        <v>2018</v>
      </c>
      <c r="B7102" s="32">
        <v>6034</v>
      </c>
      <c r="C7102" s="33" t="s">
        <v>563</v>
      </c>
      <c r="D7102" s="33" t="s">
        <v>564</v>
      </c>
      <c r="E7102" s="34">
        <v>574655</v>
      </c>
      <c r="F7102" s="35">
        <v>1.01</v>
      </c>
      <c r="G7102" s="34">
        <v>273.89999999999998</v>
      </c>
      <c r="H7102" s="14">
        <f t="shared" si="440"/>
        <v>1589719.8454499999</v>
      </c>
      <c r="I7102" s="11">
        <f t="shared" si="441"/>
        <v>574655</v>
      </c>
      <c r="J7102" s="11">
        <f t="shared" si="442"/>
        <v>580401.55000000005</v>
      </c>
      <c r="K7102" s="11">
        <f t="shared" si="443"/>
        <v>0</v>
      </c>
    </row>
    <row r="7103" spans="1:11" s="11" customFormat="1">
      <c r="A7103" s="32">
        <v>2018</v>
      </c>
      <c r="B7103" s="32">
        <v>6035</v>
      </c>
      <c r="C7103" s="33" t="s">
        <v>563</v>
      </c>
      <c r="D7103" s="33" t="s">
        <v>564</v>
      </c>
      <c r="E7103" s="34">
        <v>101458</v>
      </c>
      <c r="F7103" s="35">
        <v>1</v>
      </c>
      <c r="G7103" s="34">
        <v>384.5</v>
      </c>
      <c r="H7103" s="14">
        <f t="shared" si="440"/>
        <v>390106.01</v>
      </c>
      <c r="I7103" s="11">
        <f t="shared" si="441"/>
        <v>101458</v>
      </c>
      <c r="J7103" s="11">
        <f t="shared" si="442"/>
        <v>101458</v>
      </c>
      <c r="K7103" s="11">
        <f t="shared" si="443"/>
        <v>0</v>
      </c>
    </row>
    <row r="7104" spans="1:11" s="11" customFormat="1">
      <c r="A7104" s="32">
        <v>2018</v>
      </c>
      <c r="B7104" s="32">
        <v>6041</v>
      </c>
      <c r="C7104" s="33" t="s">
        <v>353</v>
      </c>
      <c r="D7104" s="33" t="s">
        <v>354</v>
      </c>
      <c r="E7104" s="34">
        <v>18105</v>
      </c>
      <c r="F7104" s="35">
        <v>21.6</v>
      </c>
      <c r="G7104" s="34">
        <v>160.6</v>
      </c>
      <c r="H7104" s="14">
        <f t="shared" si="440"/>
        <v>628055.20799999998</v>
      </c>
      <c r="I7104" s="11">
        <f t="shared" si="441"/>
        <v>18105</v>
      </c>
      <c r="J7104" s="11">
        <f t="shared" si="442"/>
        <v>391068</v>
      </c>
      <c r="K7104" s="11">
        <f t="shared" si="443"/>
        <v>0</v>
      </c>
    </row>
    <row r="7105" spans="1:11" s="11" customFormat="1">
      <c r="A7105" s="32">
        <v>2018</v>
      </c>
      <c r="B7105" s="32">
        <v>6041</v>
      </c>
      <c r="C7105" s="33" t="s">
        <v>353</v>
      </c>
      <c r="D7105" s="33" t="s">
        <v>354</v>
      </c>
      <c r="E7105" s="34">
        <v>21980</v>
      </c>
      <c r="F7105" s="35">
        <v>22.25</v>
      </c>
      <c r="G7105" s="34">
        <v>198.5</v>
      </c>
      <c r="H7105" s="14">
        <f t="shared" si="440"/>
        <v>970774.17500000016</v>
      </c>
      <c r="I7105" s="11">
        <f t="shared" si="441"/>
        <v>21980</v>
      </c>
      <c r="J7105" s="11">
        <f t="shared" si="442"/>
        <v>489055</v>
      </c>
      <c r="K7105" s="11">
        <f t="shared" si="443"/>
        <v>0</v>
      </c>
    </row>
    <row r="7106" spans="1:11" s="11" customFormat="1">
      <c r="A7106" s="32">
        <v>2018</v>
      </c>
      <c r="B7106" s="32">
        <v>6041</v>
      </c>
      <c r="C7106" s="33" t="s">
        <v>353</v>
      </c>
      <c r="D7106" s="33" t="s">
        <v>354</v>
      </c>
      <c r="E7106" s="34">
        <v>4790</v>
      </c>
      <c r="F7106" s="35">
        <v>21.97</v>
      </c>
      <c r="G7106" s="34">
        <v>176.1</v>
      </c>
      <c r="H7106" s="14">
        <f t="shared" si="440"/>
        <v>185321.1243</v>
      </c>
      <c r="I7106" s="11">
        <f t="shared" si="441"/>
        <v>4790</v>
      </c>
      <c r="J7106" s="11">
        <f t="shared" si="442"/>
        <v>105236.29999999999</v>
      </c>
      <c r="K7106" s="11">
        <f t="shared" si="443"/>
        <v>0</v>
      </c>
    </row>
    <row r="7107" spans="1:11" s="11" customFormat="1">
      <c r="A7107" s="32">
        <v>2018</v>
      </c>
      <c r="B7107" s="32">
        <v>6041</v>
      </c>
      <c r="C7107" s="33" t="s">
        <v>353</v>
      </c>
      <c r="D7107" s="33" t="s">
        <v>354</v>
      </c>
      <c r="E7107" s="34">
        <v>5402</v>
      </c>
      <c r="F7107" s="35">
        <v>23.6</v>
      </c>
      <c r="G7107" s="34">
        <v>207.7</v>
      </c>
      <c r="H7107" s="14">
        <f t="shared" si="440"/>
        <v>264790.91440000001</v>
      </c>
      <c r="I7107" s="11">
        <f t="shared" si="441"/>
        <v>5402</v>
      </c>
      <c r="J7107" s="11">
        <f t="shared" si="442"/>
        <v>127487.20000000001</v>
      </c>
      <c r="K7107" s="11">
        <f t="shared" si="443"/>
        <v>0</v>
      </c>
    </row>
    <row r="7108" spans="1:11" s="11" customFormat="1">
      <c r="A7108" s="32">
        <v>2018</v>
      </c>
      <c r="B7108" s="32">
        <v>6041</v>
      </c>
      <c r="C7108" s="33" t="s">
        <v>353</v>
      </c>
      <c r="D7108" s="33" t="s">
        <v>354</v>
      </c>
      <c r="E7108" s="34">
        <v>10449</v>
      </c>
      <c r="F7108" s="35">
        <v>23.6</v>
      </c>
      <c r="G7108" s="34">
        <v>207.7</v>
      </c>
      <c r="H7108" s="14">
        <f t="shared" si="440"/>
        <v>512180.72280000005</v>
      </c>
      <c r="I7108" s="11">
        <f t="shared" si="441"/>
        <v>10449</v>
      </c>
      <c r="J7108" s="11">
        <f t="shared" si="442"/>
        <v>246596.40000000002</v>
      </c>
      <c r="K7108" s="11">
        <f t="shared" si="443"/>
        <v>0</v>
      </c>
    </row>
    <row r="7109" spans="1:11" s="11" customFormat="1">
      <c r="A7109" s="32">
        <v>2018</v>
      </c>
      <c r="B7109" s="32">
        <v>6041</v>
      </c>
      <c r="C7109" s="33" t="s">
        <v>353</v>
      </c>
      <c r="D7109" s="33" t="s">
        <v>354</v>
      </c>
      <c r="E7109" s="34">
        <v>8349</v>
      </c>
      <c r="F7109" s="35">
        <v>21.61</v>
      </c>
      <c r="G7109" s="34">
        <v>182.5</v>
      </c>
      <c r="H7109" s="14">
        <f t="shared" si="440"/>
        <v>329269.94924999995</v>
      </c>
      <c r="I7109" s="11">
        <f t="shared" si="441"/>
        <v>8349</v>
      </c>
      <c r="J7109" s="11">
        <f t="shared" si="442"/>
        <v>180421.88999999998</v>
      </c>
      <c r="K7109" s="11">
        <f t="shared" si="443"/>
        <v>0</v>
      </c>
    </row>
    <row r="7110" spans="1:11" s="11" customFormat="1">
      <c r="A7110" s="32">
        <v>2018</v>
      </c>
      <c r="B7110" s="32">
        <v>6041</v>
      </c>
      <c r="C7110" s="33" t="s">
        <v>353</v>
      </c>
      <c r="D7110" s="33" t="s">
        <v>354</v>
      </c>
      <c r="E7110" s="34">
        <v>6859</v>
      </c>
      <c r="F7110" s="35">
        <v>23.51</v>
      </c>
      <c r="G7110" s="34">
        <v>173.5</v>
      </c>
      <c r="H7110" s="14">
        <f t="shared" ref="H7110:H7173" si="444">IF(I7110="","",G7110/100*F7110*E7110)</f>
        <v>279777.58115000004</v>
      </c>
      <c r="I7110" s="11">
        <f t="shared" ref="I7110:I7173" si="445">IF(OR(G7110=".",F7110=".",E7110="."),"",E7110)</f>
        <v>6859</v>
      </c>
      <c r="J7110" s="11">
        <f t="shared" ref="J7110:J7173" si="446">IF(I7110="","",F7110*I7110)</f>
        <v>161255.09</v>
      </c>
      <c r="K7110" s="11">
        <f t="shared" ref="K7110:K7173" si="447">IF(C7110="LIG",1,0)</f>
        <v>0</v>
      </c>
    </row>
    <row r="7111" spans="1:11" s="11" customFormat="1">
      <c r="A7111" s="32">
        <v>2018</v>
      </c>
      <c r="B7111" s="32">
        <v>6041</v>
      </c>
      <c r="C7111" s="33" t="s">
        <v>353</v>
      </c>
      <c r="D7111" s="33" t="s">
        <v>354</v>
      </c>
      <c r="E7111" s="34">
        <v>12838</v>
      </c>
      <c r="F7111" s="35">
        <v>23.5</v>
      </c>
      <c r="G7111" s="34">
        <v>167.4</v>
      </c>
      <c r="H7111" s="14">
        <f t="shared" si="444"/>
        <v>505034.08200000005</v>
      </c>
      <c r="I7111" s="11">
        <f t="shared" si="445"/>
        <v>12838</v>
      </c>
      <c r="J7111" s="11">
        <f t="shared" si="446"/>
        <v>301693</v>
      </c>
      <c r="K7111" s="11">
        <f t="shared" si="447"/>
        <v>0</v>
      </c>
    </row>
    <row r="7112" spans="1:11" s="11" customFormat="1">
      <c r="A7112" s="32">
        <v>2018</v>
      </c>
      <c r="B7112" s="32">
        <v>6041</v>
      </c>
      <c r="C7112" s="33" t="s">
        <v>353</v>
      </c>
      <c r="D7112" s="33" t="s">
        <v>354</v>
      </c>
      <c r="E7112" s="34">
        <v>1982</v>
      </c>
      <c r="F7112" s="35">
        <v>23.5</v>
      </c>
      <c r="G7112" s="34">
        <v>167.4</v>
      </c>
      <c r="H7112" s="14">
        <f t="shared" si="444"/>
        <v>77969.898000000016</v>
      </c>
      <c r="I7112" s="11">
        <f t="shared" si="445"/>
        <v>1982</v>
      </c>
      <c r="J7112" s="11">
        <f t="shared" si="446"/>
        <v>46577</v>
      </c>
      <c r="K7112" s="11">
        <f t="shared" si="447"/>
        <v>0</v>
      </c>
    </row>
    <row r="7113" spans="1:11" s="11" customFormat="1">
      <c r="A7113" s="32">
        <v>2018</v>
      </c>
      <c r="B7113" s="32">
        <v>6041</v>
      </c>
      <c r="C7113" s="33" t="s">
        <v>353</v>
      </c>
      <c r="D7113" s="33" t="s">
        <v>354</v>
      </c>
      <c r="E7113" s="34">
        <v>25104</v>
      </c>
      <c r="F7113" s="35">
        <v>26.19</v>
      </c>
      <c r="G7113" s="34">
        <v>171.6</v>
      </c>
      <c r="H7113" s="14">
        <f t="shared" si="444"/>
        <v>1128224.9721599999</v>
      </c>
      <c r="I7113" s="11">
        <f t="shared" si="445"/>
        <v>25104</v>
      </c>
      <c r="J7113" s="11">
        <f t="shared" si="446"/>
        <v>657473.76</v>
      </c>
      <c r="K7113" s="11">
        <f t="shared" si="447"/>
        <v>0</v>
      </c>
    </row>
    <row r="7114" spans="1:11" s="11" customFormat="1">
      <c r="A7114" s="32">
        <v>2018</v>
      </c>
      <c r="B7114" s="32">
        <v>6041</v>
      </c>
      <c r="C7114" s="33" t="s">
        <v>353</v>
      </c>
      <c r="D7114" s="33" t="s">
        <v>354</v>
      </c>
      <c r="E7114" s="34">
        <v>26886</v>
      </c>
      <c r="F7114" s="35">
        <v>22.98</v>
      </c>
      <c r="G7114" s="34">
        <v>178.9</v>
      </c>
      <c r="H7114" s="14">
        <f t="shared" si="444"/>
        <v>1105316.26092</v>
      </c>
      <c r="I7114" s="11">
        <f t="shared" si="445"/>
        <v>26886</v>
      </c>
      <c r="J7114" s="11">
        <f t="shared" si="446"/>
        <v>617840.28</v>
      </c>
      <c r="K7114" s="11">
        <f t="shared" si="447"/>
        <v>0</v>
      </c>
    </row>
    <row r="7115" spans="1:11" s="11" customFormat="1">
      <c r="A7115" s="32">
        <v>2018</v>
      </c>
      <c r="B7115" s="32">
        <v>6041</v>
      </c>
      <c r="C7115" s="33" t="s">
        <v>353</v>
      </c>
      <c r="D7115" s="33" t="s">
        <v>354</v>
      </c>
      <c r="E7115" s="34">
        <v>40102</v>
      </c>
      <c r="F7115" s="35">
        <v>22.8</v>
      </c>
      <c r="G7115" s="34">
        <v>164.4</v>
      </c>
      <c r="H7115" s="14">
        <f t="shared" si="444"/>
        <v>1503151.2864000001</v>
      </c>
      <c r="I7115" s="11">
        <f t="shared" si="445"/>
        <v>40102</v>
      </c>
      <c r="J7115" s="11">
        <f t="shared" si="446"/>
        <v>914325.6</v>
      </c>
      <c r="K7115" s="11">
        <f t="shared" si="447"/>
        <v>0</v>
      </c>
    </row>
    <row r="7116" spans="1:11" s="11" customFormat="1">
      <c r="A7116" s="32">
        <v>2018</v>
      </c>
      <c r="B7116" s="32">
        <v>6041</v>
      </c>
      <c r="C7116" s="33" t="s">
        <v>353</v>
      </c>
      <c r="D7116" s="33" t="s">
        <v>354</v>
      </c>
      <c r="E7116" s="34">
        <v>12108</v>
      </c>
      <c r="F7116" s="35">
        <v>23</v>
      </c>
      <c r="G7116" s="34">
        <v>178.9</v>
      </c>
      <c r="H7116" s="14">
        <f t="shared" si="444"/>
        <v>498207.87600000005</v>
      </c>
      <c r="I7116" s="11">
        <f t="shared" si="445"/>
        <v>12108</v>
      </c>
      <c r="J7116" s="11">
        <f t="shared" si="446"/>
        <v>278484</v>
      </c>
      <c r="K7116" s="11">
        <f t="shared" si="447"/>
        <v>0</v>
      </c>
    </row>
    <row r="7117" spans="1:11" s="11" customFormat="1">
      <c r="A7117" s="32">
        <v>2018</v>
      </c>
      <c r="B7117" s="32">
        <v>6041</v>
      </c>
      <c r="C7117" s="33" t="s">
        <v>353</v>
      </c>
      <c r="D7117" s="33" t="s">
        <v>354</v>
      </c>
      <c r="E7117" s="34">
        <v>35210</v>
      </c>
      <c r="F7117" s="35">
        <v>23.39</v>
      </c>
      <c r="G7117" s="34">
        <v>181.4</v>
      </c>
      <c r="H7117" s="14">
        <f t="shared" si="444"/>
        <v>1493941.2866</v>
      </c>
      <c r="I7117" s="11">
        <f t="shared" si="445"/>
        <v>35210</v>
      </c>
      <c r="J7117" s="11">
        <f t="shared" si="446"/>
        <v>823561.9</v>
      </c>
      <c r="K7117" s="11">
        <f t="shared" si="447"/>
        <v>0</v>
      </c>
    </row>
    <row r="7118" spans="1:11" s="11" customFormat="1">
      <c r="A7118" s="32">
        <v>2018</v>
      </c>
      <c r="B7118" s="32">
        <v>6041</v>
      </c>
      <c r="C7118" s="33" t="s">
        <v>353</v>
      </c>
      <c r="D7118" s="33" t="s">
        <v>354</v>
      </c>
      <c r="E7118" s="34">
        <v>29235</v>
      </c>
      <c r="F7118" s="35">
        <v>23.31</v>
      </c>
      <c r="G7118" s="34">
        <v>220.1</v>
      </c>
      <c r="H7118" s="14">
        <f t="shared" si="444"/>
        <v>1499910.7378499999</v>
      </c>
      <c r="I7118" s="11">
        <f t="shared" si="445"/>
        <v>29235</v>
      </c>
      <c r="J7118" s="11">
        <f t="shared" si="446"/>
        <v>681467.85</v>
      </c>
      <c r="K7118" s="11">
        <f t="shared" si="447"/>
        <v>0</v>
      </c>
    </row>
    <row r="7119" spans="1:11" s="11" customFormat="1">
      <c r="A7119" s="32">
        <v>2018</v>
      </c>
      <c r="B7119" s="32">
        <v>6041</v>
      </c>
      <c r="C7119" s="33" t="s">
        <v>353</v>
      </c>
      <c r="D7119" s="33" t="s">
        <v>354</v>
      </c>
      <c r="E7119" s="34">
        <v>12628</v>
      </c>
      <c r="F7119" s="35">
        <v>25.29</v>
      </c>
      <c r="G7119" s="34">
        <v>189.9</v>
      </c>
      <c r="H7119" s="14">
        <f t="shared" si="444"/>
        <v>606468.66587999999</v>
      </c>
      <c r="I7119" s="11">
        <f t="shared" si="445"/>
        <v>12628</v>
      </c>
      <c r="J7119" s="11">
        <f t="shared" si="446"/>
        <v>319362.12</v>
      </c>
      <c r="K7119" s="11">
        <f t="shared" si="447"/>
        <v>0</v>
      </c>
    </row>
    <row r="7120" spans="1:11" s="11" customFormat="1">
      <c r="A7120" s="32">
        <v>2018</v>
      </c>
      <c r="B7120" s="32">
        <v>6041</v>
      </c>
      <c r="C7120" s="33" t="s">
        <v>353</v>
      </c>
      <c r="D7120" s="33" t="s">
        <v>354</v>
      </c>
      <c r="E7120" s="34">
        <v>11296</v>
      </c>
      <c r="F7120" s="35">
        <v>22.87</v>
      </c>
      <c r="G7120" s="34">
        <v>190.5</v>
      </c>
      <c r="H7120" s="14">
        <f t="shared" si="444"/>
        <v>492136.78560000006</v>
      </c>
      <c r="I7120" s="11">
        <f t="shared" si="445"/>
        <v>11296</v>
      </c>
      <c r="J7120" s="11">
        <f t="shared" si="446"/>
        <v>258339.52000000002</v>
      </c>
      <c r="K7120" s="11">
        <f t="shared" si="447"/>
        <v>0</v>
      </c>
    </row>
    <row r="7121" spans="1:11" s="11" customFormat="1">
      <c r="A7121" s="32">
        <v>2018</v>
      </c>
      <c r="B7121" s="32">
        <v>6041</v>
      </c>
      <c r="C7121" s="33" t="s">
        <v>353</v>
      </c>
      <c r="D7121" s="33" t="s">
        <v>354</v>
      </c>
      <c r="E7121" s="34">
        <v>7902</v>
      </c>
      <c r="F7121" s="35">
        <v>23.17</v>
      </c>
      <c r="G7121" s="34">
        <v>190.3</v>
      </c>
      <c r="H7121" s="14">
        <f t="shared" si="444"/>
        <v>348419.01402000006</v>
      </c>
      <c r="I7121" s="11">
        <f t="shared" si="445"/>
        <v>7902</v>
      </c>
      <c r="J7121" s="11">
        <f t="shared" si="446"/>
        <v>183089.34000000003</v>
      </c>
      <c r="K7121" s="11">
        <f t="shared" si="447"/>
        <v>0</v>
      </c>
    </row>
    <row r="7122" spans="1:11" s="11" customFormat="1">
      <c r="A7122" s="32">
        <v>2018</v>
      </c>
      <c r="B7122" s="32">
        <v>6041</v>
      </c>
      <c r="C7122" s="33" t="s">
        <v>353</v>
      </c>
      <c r="D7122" s="33" t="s">
        <v>354</v>
      </c>
      <c r="E7122" s="34">
        <v>1773</v>
      </c>
      <c r="F7122" s="35">
        <v>25.29</v>
      </c>
      <c r="G7122" s="34">
        <v>189.9</v>
      </c>
      <c r="H7122" s="14">
        <f t="shared" si="444"/>
        <v>85149.583829999989</v>
      </c>
      <c r="I7122" s="11">
        <f t="shared" si="445"/>
        <v>1773</v>
      </c>
      <c r="J7122" s="11">
        <f t="shared" si="446"/>
        <v>44839.17</v>
      </c>
      <c r="K7122" s="11">
        <f t="shared" si="447"/>
        <v>0</v>
      </c>
    </row>
    <row r="7123" spans="1:11" s="11" customFormat="1">
      <c r="A7123" s="32">
        <v>2018</v>
      </c>
      <c r="B7123" s="32">
        <v>6041</v>
      </c>
      <c r="C7123" s="33" t="s">
        <v>353</v>
      </c>
      <c r="D7123" s="33" t="s">
        <v>354</v>
      </c>
      <c r="E7123" s="34">
        <v>1621</v>
      </c>
      <c r="F7123" s="35">
        <v>23.2</v>
      </c>
      <c r="G7123" s="34">
        <v>184.3</v>
      </c>
      <c r="H7123" s="14">
        <f t="shared" si="444"/>
        <v>69310.069600000003</v>
      </c>
      <c r="I7123" s="11">
        <f t="shared" si="445"/>
        <v>1621</v>
      </c>
      <c r="J7123" s="11">
        <f t="shared" si="446"/>
        <v>37607.199999999997</v>
      </c>
      <c r="K7123" s="11">
        <f t="shared" si="447"/>
        <v>0</v>
      </c>
    </row>
    <row r="7124" spans="1:11" s="11" customFormat="1">
      <c r="A7124" s="32">
        <v>2018</v>
      </c>
      <c r="B7124" s="32">
        <v>6041</v>
      </c>
      <c r="C7124" s="33" t="s">
        <v>353</v>
      </c>
      <c r="D7124" s="33" t="s">
        <v>354</v>
      </c>
      <c r="E7124" s="34">
        <v>270</v>
      </c>
      <c r="F7124" s="35">
        <v>23.06</v>
      </c>
      <c r="G7124" s="34">
        <v>232.2</v>
      </c>
      <c r="H7124" s="14">
        <f t="shared" si="444"/>
        <v>14457.2364</v>
      </c>
      <c r="I7124" s="11">
        <f t="shared" si="445"/>
        <v>270</v>
      </c>
      <c r="J7124" s="11">
        <f t="shared" si="446"/>
        <v>6226.2</v>
      </c>
      <c r="K7124" s="11">
        <f t="shared" si="447"/>
        <v>0</v>
      </c>
    </row>
    <row r="7125" spans="1:11" s="11" customFormat="1">
      <c r="A7125" s="32">
        <v>2018</v>
      </c>
      <c r="B7125" s="32">
        <v>6041</v>
      </c>
      <c r="C7125" s="33" t="s">
        <v>353</v>
      </c>
      <c r="D7125" s="33" t="s">
        <v>354</v>
      </c>
      <c r="E7125" s="34">
        <v>1542</v>
      </c>
      <c r="F7125" s="35">
        <v>23.02</v>
      </c>
      <c r="G7125" s="34">
        <v>177.6</v>
      </c>
      <c r="H7125" s="14">
        <f t="shared" si="444"/>
        <v>63042.387839999996</v>
      </c>
      <c r="I7125" s="11">
        <f t="shared" si="445"/>
        <v>1542</v>
      </c>
      <c r="J7125" s="11">
        <f t="shared" si="446"/>
        <v>35496.839999999997</v>
      </c>
      <c r="K7125" s="11">
        <f t="shared" si="447"/>
        <v>0</v>
      </c>
    </row>
    <row r="7126" spans="1:11" s="11" customFormat="1">
      <c r="A7126" s="32">
        <v>2018</v>
      </c>
      <c r="B7126" s="32">
        <v>6041</v>
      </c>
      <c r="C7126" s="33" t="s">
        <v>565</v>
      </c>
      <c r="D7126" s="33" t="s">
        <v>566</v>
      </c>
      <c r="E7126" s="34">
        <v>832</v>
      </c>
      <c r="F7126" s="35">
        <v>5.82</v>
      </c>
      <c r="G7126" s="34">
        <v>1400</v>
      </c>
      <c r="H7126" s="14">
        <f t="shared" si="444"/>
        <v>67791.360000000001</v>
      </c>
      <c r="I7126" s="11">
        <f t="shared" si="445"/>
        <v>832</v>
      </c>
      <c r="J7126" s="11">
        <f t="shared" si="446"/>
        <v>4842.24</v>
      </c>
      <c r="K7126" s="11">
        <f t="shared" si="447"/>
        <v>0</v>
      </c>
    </row>
    <row r="7127" spans="1:11" s="11" customFormat="1">
      <c r="A7127" s="32">
        <v>2018</v>
      </c>
      <c r="B7127" s="32">
        <v>6041</v>
      </c>
      <c r="C7127" s="33" t="s">
        <v>565</v>
      </c>
      <c r="D7127" s="33" t="s">
        <v>566</v>
      </c>
      <c r="E7127" s="34">
        <v>911</v>
      </c>
      <c r="F7127" s="35">
        <v>5.82</v>
      </c>
      <c r="G7127" s="34">
        <v>1335</v>
      </c>
      <c r="H7127" s="14">
        <f t="shared" si="444"/>
        <v>70781.967000000004</v>
      </c>
      <c r="I7127" s="11">
        <f t="shared" si="445"/>
        <v>911</v>
      </c>
      <c r="J7127" s="11">
        <f t="shared" si="446"/>
        <v>5302.02</v>
      </c>
      <c r="K7127" s="11">
        <f t="shared" si="447"/>
        <v>0</v>
      </c>
    </row>
    <row r="7128" spans="1:11" s="11" customFormat="1">
      <c r="A7128" s="32">
        <v>2018</v>
      </c>
      <c r="B7128" s="32">
        <v>6042</v>
      </c>
      <c r="C7128" s="33" t="s">
        <v>563</v>
      </c>
      <c r="D7128" s="33" t="s">
        <v>564</v>
      </c>
      <c r="E7128" s="34">
        <v>5831053</v>
      </c>
      <c r="F7128" s="35">
        <v>1.0229999999999999</v>
      </c>
      <c r="G7128" s="34">
        <v>528</v>
      </c>
      <c r="H7128" s="14">
        <f t="shared" si="444"/>
        <v>31496082.91632</v>
      </c>
      <c r="I7128" s="11">
        <f t="shared" si="445"/>
        <v>5831053</v>
      </c>
      <c r="J7128" s="11">
        <f t="shared" si="446"/>
        <v>5965167.2189999996</v>
      </c>
      <c r="K7128" s="11">
        <f t="shared" si="447"/>
        <v>0</v>
      </c>
    </row>
    <row r="7129" spans="1:11" s="11" customFormat="1">
      <c r="A7129" s="32">
        <v>2018</v>
      </c>
      <c r="B7129" s="32">
        <v>6043</v>
      </c>
      <c r="C7129" s="33" t="s">
        <v>563</v>
      </c>
      <c r="D7129" s="33" t="s">
        <v>564</v>
      </c>
      <c r="E7129" s="34">
        <v>7150957</v>
      </c>
      <c r="F7129" s="35">
        <v>1.0229999999999999</v>
      </c>
      <c r="G7129" s="34">
        <v>528.20000000000005</v>
      </c>
      <c r="H7129" s="14">
        <f t="shared" si="444"/>
        <v>38640096.036101997</v>
      </c>
      <c r="I7129" s="11">
        <f t="shared" si="445"/>
        <v>7150957</v>
      </c>
      <c r="J7129" s="11">
        <f t="shared" si="446"/>
        <v>7315429.010999999</v>
      </c>
      <c r="K7129" s="11">
        <f t="shared" si="447"/>
        <v>0</v>
      </c>
    </row>
    <row r="7130" spans="1:11" s="11" customFormat="1">
      <c r="A7130" s="32">
        <v>2018</v>
      </c>
      <c r="B7130" s="32">
        <v>6046</v>
      </c>
      <c r="C7130" s="33" t="s">
        <v>565</v>
      </c>
      <c r="D7130" s="33" t="s">
        <v>566</v>
      </c>
      <c r="E7130" s="34">
        <v>2736</v>
      </c>
      <c r="F7130" s="35">
        <v>5.75</v>
      </c>
      <c r="G7130" s="34">
        <v>1552.6</v>
      </c>
      <c r="H7130" s="14">
        <f t="shared" si="444"/>
        <v>244255.03200000001</v>
      </c>
      <c r="I7130" s="11">
        <f t="shared" si="445"/>
        <v>2736</v>
      </c>
      <c r="J7130" s="11">
        <f t="shared" si="446"/>
        <v>15732</v>
      </c>
      <c r="K7130" s="11">
        <f t="shared" si="447"/>
        <v>0</v>
      </c>
    </row>
    <row r="7131" spans="1:11" s="11" customFormat="1">
      <c r="A7131" s="32">
        <v>2018</v>
      </c>
      <c r="B7131" s="32">
        <v>6046</v>
      </c>
      <c r="C7131" s="33" t="s">
        <v>563</v>
      </c>
      <c r="D7131" s="33" t="s">
        <v>564</v>
      </c>
      <c r="E7131" s="34">
        <v>22249</v>
      </c>
      <c r="F7131" s="35">
        <v>1.024</v>
      </c>
      <c r="G7131" s="34">
        <v>460.4</v>
      </c>
      <c r="H7131" s="14">
        <f t="shared" si="444"/>
        <v>104892.82150400001</v>
      </c>
      <c r="I7131" s="11">
        <f t="shared" si="445"/>
        <v>22249</v>
      </c>
      <c r="J7131" s="11">
        <f t="shared" si="446"/>
        <v>22782.975999999999</v>
      </c>
      <c r="K7131" s="11">
        <f t="shared" si="447"/>
        <v>0</v>
      </c>
    </row>
    <row r="7132" spans="1:11" s="11" customFormat="1">
      <c r="A7132" s="32">
        <v>2018</v>
      </c>
      <c r="B7132" s="32">
        <v>6052</v>
      </c>
      <c r="C7132" s="33" t="s">
        <v>565</v>
      </c>
      <c r="D7132" s="33" t="s">
        <v>566</v>
      </c>
      <c r="E7132" s="34">
        <v>3672</v>
      </c>
      <c r="F7132" s="35">
        <v>5.8</v>
      </c>
      <c r="G7132" s="34">
        <v>1431.7</v>
      </c>
      <c r="H7132" s="14">
        <f t="shared" si="444"/>
        <v>304917.73920000001</v>
      </c>
      <c r="I7132" s="11">
        <f t="shared" si="445"/>
        <v>3672</v>
      </c>
      <c r="J7132" s="11">
        <f t="shared" si="446"/>
        <v>21297.599999999999</v>
      </c>
      <c r="K7132" s="11">
        <f t="shared" si="447"/>
        <v>0</v>
      </c>
    </row>
    <row r="7133" spans="1:11" s="11" customFormat="1">
      <c r="A7133" s="32">
        <v>2018</v>
      </c>
      <c r="B7133" s="32">
        <v>6052</v>
      </c>
      <c r="C7133" s="33" t="s">
        <v>353</v>
      </c>
      <c r="D7133" s="33" t="s">
        <v>354</v>
      </c>
      <c r="E7133" s="34">
        <v>37947</v>
      </c>
      <c r="F7133" s="35">
        <v>23.448</v>
      </c>
      <c r="G7133" s="34">
        <v>259.39999999999998</v>
      </c>
      <c r="H7133" s="14">
        <f t="shared" si="444"/>
        <v>2308092.5780639998</v>
      </c>
      <c r="I7133" s="11">
        <f t="shared" si="445"/>
        <v>37947</v>
      </c>
      <c r="J7133" s="11">
        <f t="shared" si="446"/>
        <v>889781.25600000005</v>
      </c>
      <c r="K7133" s="11">
        <f t="shared" si="447"/>
        <v>0</v>
      </c>
    </row>
    <row r="7134" spans="1:11" s="11" customFormat="1">
      <c r="A7134" s="32">
        <v>2018</v>
      </c>
      <c r="B7134" s="32">
        <v>6052</v>
      </c>
      <c r="C7134" s="33" t="s">
        <v>353</v>
      </c>
      <c r="D7134" s="33" t="s">
        <v>354</v>
      </c>
      <c r="E7134" s="34">
        <v>25642</v>
      </c>
      <c r="F7134" s="35">
        <v>23.62</v>
      </c>
      <c r="G7134" s="34">
        <v>259.39999999999998</v>
      </c>
      <c r="H7134" s="14">
        <f t="shared" si="444"/>
        <v>1571092.5197600001</v>
      </c>
      <c r="I7134" s="11">
        <f t="shared" si="445"/>
        <v>25642</v>
      </c>
      <c r="J7134" s="11">
        <f t="shared" si="446"/>
        <v>605664.04</v>
      </c>
      <c r="K7134" s="11">
        <f t="shared" si="447"/>
        <v>0</v>
      </c>
    </row>
    <row r="7135" spans="1:11" s="11" customFormat="1">
      <c r="A7135" s="32">
        <v>2018</v>
      </c>
      <c r="B7135" s="32">
        <v>6055</v>
      </c>
      <c r="C7135" s="33" t="s">
        <v>363</v>
      </c>
      <c r="D7135" s="33" t="s">
        <v>354</v>
      </c>
      <c r="E7135" s="34">
        <v>16553</v>
      </c>
      <c r="F7135" s="35">
        <v>17.940000000000001</v>
      </c>
      <c r="G7135" s="34" t="s">
        <v>364</v>
      </c>
      <c r="H7135" s="14" t="str">
        <f t="shared" si="444"/>
        <v/>
      </c>
      <c r="I7135" s="11" t="str">
        <f t="shared" si="445"/>
        <v/>
      </c>
      <c r="J7135" s="11" t="str">
        <f t="shared" si="446"/>
        <v/>
      </c>
      <c r="K7135" s="11">
        <f t="shared" si="447"/>
        <v>0</v>
      </c>
    </row>
    <row r="7136" spans="1:11" s="11" customFormat="1">
      <c r="A7136" s="32">
        <v>2018</v>
      </c>
      <c r="B7136" s="32">
        <v>6055</v>
      </c>
      <c r="C7136" s="33" t="s">
        <v>363</v>
      </c>
      <c r="D7136" s="33" t="s">
        <v>354</v>
      </c>
      <c r="E7136" s="34">
        <v>16477</v>
      </c>
      <c r="F7136" s="35">
        <v>16.84</v>
      </c>
      <c r="G7136" s="34" t="s">
        <v>364</v>
      </c>
      <c r="H7136" s="14" t="str">
        <f t="shared" si="444"/>
        <v/>
      </c>
      <c r="I7136" s="11" t="str">
        <f t="shared" si="445"/>
        <v/>
      </c>
      <c r="J7136" s="11" t="str">
        <f t="shared" si="446"/>
        <v/>
      </c>
      <c r="K7136" s="11">
        <f t="shared" si="447"/>
        <v>0</v>
      </c>
    </row>
    <row r="7137" spans="1:11" s="11" customFormat="1">
      <c r="A7137" s="32">
        <v>2018</v>
      </c>
      <c r="B7137" s="32">
        <v>6055</v>
      </c>
      <c r="C7137" s="33" t="s">
        <v>363</v>
      </c>
      <c r="D7137" s="33" t="s">
        <v>354</v>
      </c>
      <c r="E7137" s="34">
        <v>82430</v>
      </c>
      <c r="F7137" s="35">
        <v>16.98</v>
      </c>
      <c r="G7137" s="34" t="s">
        <v>364</v>
      </c>
      <c r="H7137" s="14" t="str">
        <f t="shared" si="444"/>
        <v/>
      </c>
      <c r="I7137" s="11" t="str">
        <f t="shared" si="445"/>
        <v/>
      </c>
      <c r="J7137" s="11" t="str">
        <f t="shared" si="446"/>
        <v/>
      </c>
      <c r="K7137" s="11">
        <f t="shared" si="447"/>
        <v>0</v>
      </c>
    </row>
    <row r="7138" spans="1:11" s="11" customFormat="1">
      <c r="A7138" s="32">
        <v>2018</v>
      </c>
      <c r="B7138" s="32">
        <v>6055</v>
      </c>
      <c r="C7138" s="33" t="s">
        <v>363</v>
      </c>
      <c r="D7138" s="33" t="s">
        <v>354</v>
      </c>
      <c r="E7138" s="34">
        <v>32553</v>
      </c>
      <c r="F7138" s="35">
        <v>16.45</v>
      </c>
      <c r="G7138" s="34" t="s">
        <v>364</v>
      </c>
      <c r="H7138" s="14" t="str">
        <f t="shared" si="444"/>
        <v/>
      </c>
      <c r="I7138" s="11" t="str">
        <f t="shared" si="445"/>
        <v/>
      </c>
      <c r="J7138" s="11" t="str">
        <f t="shared" si="446"/>
        <v/>
      </c>
      <c r="K7138" s="11">
        <f t="shared" si="447"/>
        <v>0</v>
      </c>
    </row>
    <row r="7139" spans="1:11" s="11" customFormat="1">
      <c r="A7139" s="32">
        <v>2018</v>
      </c>
      <c r="B7139" s="32">
        <v>6055</v>
      </c>
      <c r="C7139" s="33" t="s">
        <v>363</v>
      </c>
      <c r="D7139" s="33" t="s">
        <v>354</v>
      </c>
      <c r="E7139" s="34">
        <v>32937</v>
      </c>
      <c r="F7139" s="35">
        <v>16.84</v>
      </c>
      <c r="G7139" s="34" t="s">
        <v>364</v>
      </c>
      <c r="H7139" s="14" t="str">
        <f t="shared" si="444"/>
        <v/>
      </c>
      <c r="I7139" s="11" t="str">
        <f t="shared" si="445"/>
        <v/>
      </c>
      <c r="J7139" s="11" t="str">
        <f t="shared" si="446"/>
        <v/>
      </c>
      <c r="K7139" s="11">
        <f t="shared" si="447"/>
        <v>0</v>
      </c>
    </row>
    <row r="7140" spans="1:11" s="11" customFormat="1">
      <c r="A7140" s="32">
        <v>2018</v>
      </c>
      <c r="B7140" s="32">
        <v>6055</v>
      </c>
      <c r="C7140" s="33" t="s">
        <v>563</v>
      </c>
      <c r="D7140" s="33" t="s">
        <v>564</v>
      </c>
      <c r="E7140" s="34">
        <v>125952</v>
      </c>
      <c r="F7140" s="35">
        <v>1.0660000000000001</v>
      </c>
      <c r="G7140" s="34" t="s">
        <v>364</v>
      </c>
      <c r="H7140" s="14" t="str">
        <f t="shared" si="444"/>
        <v/>
      </c>
      <c r="I7140" s="11" t="str">
        <f t="shared" si="445"/>
        <v/>
      </c>
      <c r="J7140" s="11" t="str">
        <f t="shared" si="446"/>
        <v/>
      </c>
      <c r="K7140" s="11">
        <f t="shared" si="447"/>
        <v>0</v>
      </c>
    </row>
    <row r="7141" spans="1:11" s="11" customFormat="1">
      <c r="A7141" s="32">
        <v>2018</v>
      </c>
      <c r="B7141" s="32">
        <v>6063</v>
      </c>
      <c r="C7141" s="33" t="s">
        <v>563</v>
      </c>
      <c r="D7141" s="33" t="s">
        <v>564</v>
      </c>
      <c r="E7141" s="34">
        <v>8896</v>
      </c>
      <c r="F7141" s="35">
        <v>1.0580000000000001</v>
      </c>
      <c r="G7141" s="34">
        <v>586.79999999999995</v>
      </c>
      <c r="H7141" s="14">
        <f t="shared" si="444"/>
        <v>55229.428223999996</v>
      </c>
      <c r="I7141" s="11">
        <f t="shared" si="445"/>
        <v>8896</v>
      </c>
      <c r="J7141" s="11">
        <f t="shared" si="446"/>
        <v>9411.9680000000008</v>
      </c>
      <c r="K7141" s="11">
        <f t="shared" si="447"/>
        <v>0</v>
      </c>
    </row>
    <row r="7142" spans="1:11" s="11" customFormat="1">
      <c r="A7142" s="32">
        <v>2018</v>
      </c>
      <c r="B7142" s="32">
        <v>6064</v>
      </c>
      <c r="C7142" s="33" t="s">
        <v>363</v>
      </c>
      <c r="D7142" s="33" t="s">
        <v>354</v>
      </c>
      <c r="E7142" s="34">
        <v>41876</v>
      </c>
      <c r="F7142" s="35">
        <v>17.05</v>
      </c>
      <c r="G7142" s="34">
        <v>166.4</v>
      </c>
      <c r="H7142" s="14">
        <f t="shared" si="444"/>
        <v>1188072.3712000002</v>
      </c>
      <c r="I7142" s="11">
        <f t="shared" si="445"/>
        <v>41876</v>
      </c>
      <c r="J7142" s="11">
        <f t="shared" si="446"/>
        <v>713985.8</v>
      </c>
      <c r="K7142" s="11">
        <f t="shared" si="447"/>
        <v>0</v>
      </c>
    </row>
    <row r="7143" spans="1:11" s="11" customFormat="1">
      <c r="A7143" s="32">
        <v>2018</v>
      </c>
      <c r="B7143" s="32">
        <v>6064</v>
      </c>
      <c r="C7143" s="33" t="s">
        <v>563</v>
      </c>
      <c r="D7143" s="33" t="s">
        <v>564</v>
      </c>
      <c r="E7143" s="34">
        <v>113</v>
      </c>
      <c r="F7143" s="35">
        <v>1.02</v>
      </c>
      <c r="G7143" s="34">
        <v>278.8</v>
      </c>
      <c r="H7143" s="14">
        <f t="shared" si="444"/>
        <v>321.34488000000005</v>
      </c>
      <c r="I7143" s="11">
        <f t="shared" si="445"/>
        <v>113</v>
      </c>
      <c r="J7143" s="11">
        <f t="shared" si="446"/>
        <v>115.26</v>
      </c>
      <c r="K7143" s="11">
        <f t="shared" si="447"/>
        <v>0</v>
      </c>
    </row>
    <row r="7144" spans="1:11" s="11" customFormat="1">
      <c r="A7144" s="32">
        <v>2018</v>
      </c>
      <c r="B7144" s="32">
        <v>6065</v>
      </c>
      <c r="C7144" s="33" t="s">
        <v>363</v>
      </c>
      <c r="D7144" s="33" t="s">
        <v>354</v>
      </c>
      <c r="E7144" s="34">
        <v>49175</v>
      </c>
      <c r="F7144" s="35">
        <v>17.670000000000002</v>
      </c>
      <c r="G7144" s="34">
        <v>153.5</v>
      </c>
      <c r="H7144" s="14">
        <f t="shared" si="444"/>
        <v>1333795.6537500001</v>
      </c>
      <c r="I7144" s="11">
        <f t="shared" si="445"/>
        <v>49175</v>
      </c>
      <c r="J7144" s="11">
        <f t="shared" si="446"/>
        <v>868922.25000000012</v>
      </c>
      <c r="K7144" s="11">
        <f t="shared" si="447"/>
        <v>0</v>
      </c>
    </row>
    <row r="7145" spans="1:11" s="11" customFormat="1">
      <c r="A7145" s="32">
        <v>2018</v>
      </c>
      <c r="B7145" s="32">
        <v>6065</v>
      </c>
      <c r="C7145" s="33" t="s">
        <v>565</v>
      </c>
      <c r="D7145" s="33" t="s">
        <v>566</v>
      </c>
      <c r="E7145" s="34">
        <v>1725</v>
      </c>
      <c r="F7145" s="35">
        <v>5.75</v>
      </c>
      <c r="G7145" s="34">
        <v>1502.3</v>
      </c>
      <c r="H7145" s="14">
        <f t="shared" si="444"/>
        <v>149009.38125000001</v>
      </c>
      <c r="I7145" s="11">
        <f t="shared" si="445"/>
        <v>1725</v>
      </c>
      <c r="J7145" s="11">
        <f t="shared" si="446"/>
        <v>9918.75</v>
      </c>
      <c r="K7145" s="11">
        <f t="shared" si="447"/>
        <v>0</v>
      </c>
    </row>
    <row r="7146" spans="1:11" s="11" customFormat="1">
      <c r="A7146" s="32">
        <v>2018</v>
      </c>
      <c r="B7146" s="32">
        <v>6065</v>
      </c>
      <c r="C7146" s="33" t="s">
        <v>363</v>
      </c>
      <c r="D7146" s="33" t="s">
        <v>354</v>
      </c>
      <c r="E7146" s="34">
        <v>65488</v>
      </c>
      <c r="F7146" s="35">
        <v>17.79</v>
      </c>
      <c r="G7146" s="34">
        <v>148</v>
      </c>
      <c r="H7146" s="14">
        <f t="shared" si="444"/>
        <v>1724246.6496000001</v>
      </c>
      <c r="I7146" s="11">
        <f t="shared" si="445"/>
        <v>65488</v>
      </c>
      <c r="J7146" s="11">
        <f t="shared" si="446"/>
        <v>1165031.52</v>
      </c>
      <c r="K7146" s="11">
        <f t="shared" si="447"/>
        <v>0</v>
      </c>
    </row>
    <row r="7147" spans="1:11" s="11" customFormat="1">
      <c r="A7147" s="32">
        <v>2018</v>
      </c>
      <c r="B7147" s="32">
        <v>6065</v>
      </c>
      <c r="C7147" s="33" t="s">
        <v>363</v>
      </c>
      <c r="D7147" s="33" t="s">
        <v>354</v>
      </c>
      <c r="E7147" s="34">
        <v>32859</v>
      </c>
      <c r="F7147" s="35">
        <v>18.02</v>
      </c>
      <c r="G7147" s="34">
        <v>147.1</v>
      </c>
      <c r="H7147" s="14">
        <f t="shared" si="444"/>
        <v>871007.31377999985</v>
      </c>
      <c r="I7147" s="11">
        <f t="shared" si="445"/>
        <v>32859</v>
      </c>
      <c r="J7147" s="11">
        <f t="shared" si="446"/>
        <v>592119.17999999993</v>
      </c>
      <c r="K7147" s="11">
        <f t="shared" si="447"/>
        <v>0</v>
      </c>
    </row>
    <row r="7148" spans="1:11" s="11" customFormat="1">
      <c r="A7148" s="32">
        <v>2018</v>
      </c>
      <c r="B7148" s="32">
        <v>6065</v>
      </c>
      <c r="C7148" s="33" t="s">
        <v>363</v>
      </c>
      <c r="D7148" s="33" t="s">
        <v>354</v>
      </c>
      <c r="E7148" s="34">
        <v>49088</v>
      </c>
      <c r="F7148" s="35">
        <v>17.079999999999998</v>
      </c>
      <c r="G7148" s="34">
        <v>137.19999999999999</v>
      </c>
      <c r="H7148" s="14">
        <f t="shared" si="444"/>
        <v>1150316.4108799999</v>
      </c>
      <c r="I7148" s="11">
        <f t="shared" si="445"/>
        <v>49088</v>
      </c>
      <c r="J7148" s="11">
        <f t="shared" si="446"/>
        <v>838423.03999999992</v>
      </c>
      <c r="K7148" s="11">
        <f t="shared" si="447"/>
        <v>0</v>
      </c>
    </row>
    <row r="7149" spans="1:11" s="11" customFormat="1">
      <c r="A7149" s="32">
        <v>2018</v>
      </c>
      <c r="B7149" s="32">
        <v>6065</v>
      </c>
      <c r="C7149" s="33" t="s">
        <v>363</v>
      </c>
      <c r="D7149" s="33" t="s">
        <v>354</v>
      </c>
      <c r="E7149" s="34">
        <v>16416</v>
      </c>
      <c r="F7149" s="35">
        <v>17.45</v>
      </c>
      <c r="G7149" s="34">
        <v>155.80000000000001</v>
      </c>
      <c r="H7149" s="14">
        <f t="shared" si="444"/>
        <v>446303.43359999999</v>
      </c>
      <c r="I7149" s="11">
        <f t="shared" si="445"/>
        <v>16416</v>
      </c>
      <c r="J7149" s="11">
        <f t="shared" si="446"/>
        <v>286459.2</v>
      </c>
      <c r="K7149" s="11">
        <f t="shared" si="447"/>
        <v>0</v>
      </c>
    </row>
    <row r="7150" spans="1:11" s="11" customFormat="1">
      <c r="A7150" s="32">
        <v>2018</v>
      </c>
      <c r="B7150" s="32">
        <v>6065</v>
      </c>
      <c r="C7150" s="33" t="s">
        <v>363</v>
      </c>
      <c r="D7150" s="33" t="s">
        <v>354</v>
      </c>
      <c r="E7150" s="34">
        <v>16375</v>
      </c>
      <c r="F7150" s="35">
        <v>17.260000000000002</v>
      </c>
      <c r="G7150" s="34">
        <v>147.9</v>
      </c>
      <c r="H7150" s="14">
        <f t="shared" si="444"/>
        <v>418013.46750000009</v>
      </c>
      <c r="I7150" s="11">
        <f t="shared" si="445"/>
        <v>16375</v>
      </c>
      <c r="J7150" s="11">
        <f t="shared" si="446"/>
        <v>282632.5</v>
      </c>
      <c r="K7150" s="11">
        <f t="shared" si="447"/>
        <v>0</v>
      </c>
    </row>
    <row r="7151" spans="1:11" s="11" customFormat="1">
      <c r="A7151" s="32">
        <v>2018</v>
      </c>
      <c r="B7151" s="32">
        <v>6065</v>
      </c>
      <c r="C7151" s="33" t="s">
        <v>363</v>
      </c>
      <c r="D7151" s="33" t="s">
        <v>354</v>
      </c>
      <c r="E7151" s="34">
        <v>32790</v>
      </c>
      <c r="F7151" s="35">
        <v>17.14</v>
      </c>
      <c r="G7151" s="34">
        <v>149.4</v>
      </c>
      <c r="H7151" s="14">
        <f t="shared" si="444"/>
        <v>839658.77639999997</v>
      </c>
      <c r="I7151" s="11">
        <f t="shared" si="445"/>
        <v>32790</v>
      </c>
      <c r="J7151" s="11">
        <f t="shared" si="446"/>
        <v>562020.6</v>
      </c>
      <c r="K7151" s="11">
        <f t="shared" si="447"/>
        <v>0</v>
      </c>
    </row>
    <row r="7152" spans="1:11" s="11" customFormat="1">
      <c r="A7152" s="32">
        <v>2018</v>
      </c>
      <c r="B7152" s="32">
        <v>6068</v>
      </c>
      <c r="C7152" s="33" t="s">
        <v>363</v>
      </c>
      <c r="D7152" s="33" t="s">
        <v>354</v>
      </c>
      <c r="E7152" s="34">
        <v>522017</v>
      </c>
      <c r="F7152" s="35">
        <v>16.622</v>
      </c>
      <c r="G7152" s="34">
        <v>182.5</v>
      </c>
      <c r="H7152" s="14">
        <f t="shared" si="444"/>
        <v>15835463.99755</v>
      </c>
      <c r="I7152" s="11">
        <f t="shared" si="445"/>
        <v>522017</v>
      </c>
      <c r="J7152" s="11">
        <f t="shared" si="446"/>
        <v>8676966.5739999991</v>
      </c>
      <c r="K7152" s="11">
        <f t="shared" si="447"/>
        <v>0</v>
      </c>
    </row>
    <row r="7153" spans="1:11" s="11" customFormat="1">
      <c r="A7153" s="32">
        <v>2018</v>
      </c>
      <c r="B7153" s="32">
        <v>6071</v>
      </c>
      <c r="C7153" s="33" t="s">
        <v>363</v>
      </c>
      <c r="D7153" s="33" t="s">
        <v>354</v>
      </c>
      <c r="E7153" s="34">
        <v>17189</v>
      </c>
      <c r="F7153" s="35">
        <v>18.14</v>
      </c>
      <c r="G7153" s="34">
        <v>210.5</v>
      </c>
      <c r="H7153" s="14">
        <f t="shared" si="444"/>
        <v>656356.80830000003</v>
      </c>
      <c r="I7153" s="11">
        <f t="shared" si="445"/>
        <v>17189</v>
      </c>
      <c r="J7153" s="11">
        <f t="shared" si="446"/>
        <v>311808.46000000002</v>
      </c>
      <c r="K7153" s="11">
        <f t="shared" si="447"/>
        <v>0</v>
      </c>
    </row>
    <row r="7154" spans="1:11" s="11" customFormat="1">
      <c r="A7154" s="32">
        <v>2018</v>
      </c>
      <c r="B7154" s="32">
        <v>6071</v>
      </c>
      <c r="C7154" s="33" t="s">
        <v>353</v>
      </c>
      <c r="D7154" s="33" t="s">
        <v>354</v>
      </c>
      <c r="E7154" s="34">
        <v>22993</v>
      </c>
      <c r="F7154" s="35">
        <v>25.244</v>
      </c>
      <c r="G7154" s="34">
        <v>221.6</v>
      </c>
      <c r="H7154" s="14">
        <f t="shared" si="444"/>
        <v>1286244.6070719999</v>
      </c>
      <c r="I7154" s="11">
        <f t="shared" si="445"/>
        <v>22993</v>
      </c>
      <c r="J7154" s="11">
        <f t="shared" si="446"/>
        <v>580435.29200000002</v>
      </c>
      <c r="K7154" s="11">
        <f t="shared" si="447"/>
        <v>0</v>
      </c>
    </row>
    <row r="7155" spans="1:11" s="11" customFormat="1">
      <c r="A7155" s="32">
        <v>2018</v>
      </c>
      <c r="B7155" s="32">
        <v>6071</v>
      </c>
      <c r="C7155" s="33" t="s">
        <v>353</v>
      </c>
      <c r="D7155" s="33" t="s">
        <v>354</v>
      </c>
      <c r="E7155" s="34">
        <v>12725</v>
      </c>
      <c r="F7155" s="35">
        <v>23.16</v>
      </c>
      <c r="G7155" s="34">
        <v>211.6</v>
      </c>
      <c r="H7155" s="14">
        <f t="shared" si="444"/>
        <v>623608.47600000002</v>
      </c>
      <c r="I7155" s="11">
        <f t="shared" si="445"/>
        <v>12725</v>
      </c>
      <c r="J7155" s="11">
        <f t="shared" si="446"/>
        <v>294711</v>
      </c>
      <c r="K7155" s="11">
        <f t="shared" si="447"/>
        <v>0</v>
      </c>
    </row>
    <row r="7156" spans="1:11" s="11" customFormat="1">
      <c r="A7156" s="32">
        <v>2018</v>
      </c>
      <c r="B7156" s="32">
        <v>6071</v>
      </c>
      <c r="C7156" s="33" t="s">
        <v>353</v>
      </c>
      <c r="D7156" s="33" t="s">
        <v>354</v>
      </c>
      <c r="E7156" s="34">
        <v>48603</v>
      </c>
      <c r="F7156" s="35">
        <v>23.591000000000001</v>
      </c>
      <c r="G7156" s="34">
        <v>194.6</v>
      </c>
      <c r="H7156" s="14">
        <f t="shared" si="444"/>
        <v>2231270.7038580002</v>
      </c>
      <c r="I7156" s="11">
        <f t="shared" si="445"/>
        <v>48603</v>
      </c>
      <c r="J7156" s="11">
        <f t="shared" si="446"/>
        <v>1146593.3730000001</v>
      </c>
      <c r="K7156" s="11">
        <f t="shared" si="447"/>
        <v>0</v>
      </c>
    </row>
    <row r="7157" spans="1:11" s="11" customFormat="1">
      <c r="A7157" s="32">
        <v>2018</v>
      </c>
      <c r="B7157" s="32">
        <v>6071</v>
      </c>
      <c r="C7157" s="33" t="s">
        <v>353</v>
      </c>
      <c r="D7157" s="33" t="s">
        <v>354</v>
      </c>
      <c r="E7157" s="34">
        <v>4792</v>
      </c>
      <c r="F7157" s="35">
        <v>23.193999999999999</v>
      </c>
      <c r="G7157" s="34">
        <v>220.3</v>
      </c>
      <c r="H7157" s="14">
        <f t="shared" si="444"/>
        <v>244853.86254400003</v>
      </c>
      <c r="I7157" s="11">
        <f t="shared" si="445"/>
        <v>4792</v>
      </c>
      <c r="J7157" s="11">
        <f t="shared" si="446"/>
        <v>111145.648</v>
      </c>
      <c r="K7157" s="11">
        <f t="shared" si="447"/>
        <v>0</v>
      </c>
    </row>
    <row r="7158" spans="1:11" s="11" customFormat="1">
      <c r="A7158" s="32">
        <v>2018</v>
      </c>
      <c r="B7158" s="32">
        <v>6071</v>
      </c>
      <c r="C7158" s="33" t="s">
        <v>353</v>
      </c>
      <c r="D7158" s="33" t="s">
        <v>354</v>
      </c>
      <c r="E7158" s="34">
        <v>1596</v>
      </c>
      <c r="F7158" s="35">
        <v>22.898</v>
      </c>
      <c r="G7158" s="34">
        <v>214.5</v>
      </c>
      <c r="H7158" s="14">
        <f t="shared" si="444"/>
        <v>78389.471160000001</v>
      </c>
      <c r="I7158" s="11">
        <f t="shared" si="445"/>
        <v>1596</v>
      </c>
      <c r="J7158" s="11">
        <f t="shared" si="446"/>
        <v>36545.207999999999</v>
      </c>
      <c r="K7158" s="11">
        <f t="shared" si="447"/>
        <v>0</v>
      </c>
    </row>
    <row r="7159" spans="1:11" s="11" customFormat="1">
      <c r="A7159" s="32">
        <v>2018</v>
      </c>
      <c r="B7159" s="32">
        <v>6071</v>
      </c>
      <c r="C7159" s="33" t="s">
        <v>353</v>
      </c>
      <c r="D7159" s="33" t="s">
        <v>354</v>
      </c>
      <c r="E7159" s="34">
        <v>104027</v>
      </c>
      <c r="F7159" s="35">
        <v>23.048999999999999</v>
      </c>
      <c r="G7159" s="34">
        <v>201.1</v>
      </c>
      <c r="H7159" s="14">
        <f t="shared" si="444"/>
        <v>4821811.547553</v>
      </c>
      <c r="I7159" s="11">
        <f t="shared" si="445"/>
        <v>104027</v>
      </c>
      <c r="J7159" s="11">
        <f t="shared" si="446"/>
        <v>2397718.3229999999</v>
      </c>
      <c r="K7159" s="11">
        <f t="shared" si="447"/>
        <v>0</v>
      </c>
    </row>
    <row r="7160" spans="1:11" s="11" customFormat="1">
      <c r="A7160" s="32">
        <v>2018</v>
      </c>
      <c r="B7160" s="32">
        <v>6071</v>
      </c>
      <c r="C7160" s="33" t="s">
        <v>353</v>
      </c>
      <c r="D7160" s="33" t="s">
        <v>354</v>
      </c>
      <c r="E7160" s="34">
        <v>6284</v>
      </c>
      <c r="F7160" s="35">
        <v>23.681999999999999</v>
      </c>
      <c r="G7160" s="34">
        <v>208.9</v>
      </c>
      <c r="H7160" s="14">
        <f t="shared" si="444"/>
        <v>310880.15023199999</v>
      </c>
      <c r="I7160" s="11">
        <f t="shared" si="445"/>
        <v>6284</v>
      </c>
      <c r="J7160" s="11">
        <f t="shared" si="446"/>
        <v>148817.68799999999</v>
      </c>
      <c r="K7160" s="11">
        <f t="shared" si="447"/>
        <v>0</v>
      </c>
    </row>
    <row r="7161" spans="1:11" s="11" customFormat="1">
      <c r="A7161" s="32">
        <v>2018</v>
      </c>
      <c r="B7161" s="32">
        <v>6071</v>
      </c>
      <c r="C7161" s="33" t="s">
        <v>353</v>
      </c>
      <c r="D7161" s="33" t="s">
        <v>354</v>
      </c>
      <c r="E7161" s="34">
        <v>32026</v>
      </c>
      <c r="F7161" s="35">
        <v>22.978999999999999</v>
      </c>
      <c r="G7161" s="34">
        <v>182.1</v>
      </c>
      <c r="H7161" s="14">
        <f t="shared" si="444"/>
        <v>1340120.2517339999</v>
      </c>
      <c r="I7161" s="11">
        <f t="shared" si="445"/>
        <v>32026</v>
      </c>
      <c r="J7161" s="11">
        <f t="shared" si="446"/>
        <v>735925.45400000003</v>
      </c>
      <c r="K7161" s="11">
        <f t="shared" si="447"/>
        <v>0</v>
      </c>
    </row>
    <row r="7162" spans="1:11" s="11" customFormat="1">
      <c r="A7162" s="32">
        <v>2018</v>
      </c>
      <c r="B7162" s="32">
        <v>6071</v>
      </c>
      <c r="C7162" s="33" t="s">
        <v>353</v>
      </c>
      <c r="D7162" s="33" t="s">
        <v>354</v>
      </c>
      <c r="E7162" s="34">
        <v>6311</v>
      </c>
      <c r="F7162" s="35">
        <v>22.646999999999998</v>
      </c>
      <c r="G7162" s="34">
        <v>180.3</v>
      </c>
      <c r="H7162" s="14">
        <f t="shared" si="444"/>
        <v>257694.16625099999</v>
      </c>
      <c r="I7162" s="11">
        <f t="shared" si="445"/>
        <v>6311</v>
      </c>
      <c r="J7162" s="11">
        <f t="shared" si="446"/>
        <v>142925.217</v>
      </c>
      <c r="K7162" s="11">
        <f t="shared" si="447"/>
        <v>0</v>
      </c>
    </row>
    <row r="7163" spans="1:11" s="11" customFormat="1">
      <c r="A7163" s="32">
        <v>2018</v>
      </c>
      <c r="B7163" s="32">
        <v>6071</v>
      </c>
      <c r="C7163" s="33" t="s">
        <v>353</v>
      </c>
      <c r="D7163" s="33" t="s">
        <v>354</v>
      </c>
      <c r="E7163" s="34">
        <v>6352</v>
      </c>
      <c r="F7163" s="35">
        <v>22.584</v>
      </c>
      <c r="G7163" s="34">
        <v>189.4</v>
      </c>
      <c r="H7163" s="14">
        <f t="shared" si="444"/>
        <v>271701.05779200001</v>
      </c>
      <c r="I7163" s="11">
        <f t="shared" si="445"/>
        <v>6352</v>
      </c>
      <c r="J7163" s="11">
        <f t="shared" si="446"/>
        <v>143453.568</v>
      </c>
      <c r="K7163" s="11">
        <f t="shared" si="447"/>
        <v>0</v>
      </c>
    </row>
    <row r="7164" spans="1:11" s="11" customFormat="1">
      <c r="A7164" s="32">
        <v>2018</v>
      </c>
      <c r="B7164" s="32">
        <v>6071</v>
      </c>
      <c r="C7164" s="33" t="s">
        <v>353</v>
      </c>
      <c r="D7164" s="33" t="s">
        <v>354</v>
      </c>
      <c r="E7164" s="34">
        <v>51648</v>
      </c>
      <c r="F7164" s="35">
        <v>23.02</v>
      </c>
      <c r="G7164" s="34">
        <v>170.2</v>
      </c>
      <c r="H7164" s="14">
        <f t="shared" si="444"/>
        <v>2023570.7059199999</v>
      </c>
      <c r="I7164" s="11">
        <f t="shared" si="445"/>
        <v>51648</v>
      </c>
      <c r="J7164" s="11">
        <f t="shared" si="446"/>
        <v>1188936.96</v>
      </c>
      <c r="K7164" s="11">
        <f t="shared" si="447"/>
        <v>0</v>
      </c>
    </row>
    <row r="7165" spans="1:11" s="11" customFormat="1">
      <c r="A7165" s="32">
        <v>2018</v>
      </c>
      <c r="B7165" s="32">
        <v>6071</v>
      </c>
      <c r="C7165" s="33" t="s">
        <v>353</v>
      </c>
      <c r="D7165" s="33" t="s">
        <v>354</v>
      </c>
      <c r="E7165" s="34">
        <v>4858</v>
      </c>
      <c r="F7165" s="35">
        <v>22.751000000000001</v>
      </c>
      <c r="G7165" s="34">
        <v>182.9</v>
      </c>
      <c r="H7165" s="14">
        <f t="shared" si="444"/>
        <v>202149.05078200001</v>
      </c>
      <c r="I7165" s="11">
        <f t="shared" si="445"/>
        <v>4858</v>
      </c>
      <c r="J7165" s="11">
        <f t="shared" si="446"/>
        <v>110524.35800000001</v>
      </c>
      <c r="K7165" s="11">
        <f t="shared" si="447"/>
        <v>0</v>
      </c>
    </row>
    <row r="7166" spans="1:11" s="11" customFormat="1">
      <c r="A7166" s="32">
        <v>2018</v>
      </c>
      <c r="B7166" s="32">
        <v>6071</v>
      </c>
      <c r="C7166" s="33" t="s">
        <v>563</v>
      </c>
      <c r="D7166" s="33" t="s">
        <v>564</v>
      </c>
      <c r="E7166" s="34">
        <v>1233647</v>
      </c>
      <c r="F7166" s="35">
        <v>1.0649999999999999</v>
      </c>
      <c r="G7166" s="34">
        <v>312.10000000000002</v>
      </c>
      <c r="H7166" s="14">
        <f t="shared" si="444"/>
        <v>4100476.0856550005</v>
      </c>
      <c r="I7166" s="11">
        <f t="shared" si="445"/>
        <v>1233647</v>
      </c>
      <c r="J7166" s="11">
        <f t="shared" si="446"/>
        <v>1313834.0549999999</v>
      </c>
      <c r="K7166" s="11">
        <f t="shared" si="447"/>
        <v>0</v>
      </c>
    </row>
    <row r="7167" spans="1:11" s="11" customFormat="1">
      <c r="A7167" s="32">
        <v>2018</v>
      </c>
      <c r="B7167" s="32">
        <v>6073</v>
      </c>
      <c r="C7167" s="33" t="s">
        <v>565</v>
      </c>
      <c r="D7167" s="33" t="s">
        <v>566</v>
      </c>
      <c r="E7167" s="34">
        <v>531</v>
      </c>
      <c r="F7167" s="35">
        <v>5.8</v>
      </c>
      <c r="G7167" s="34">
        <v>1460.4</v>
      </c>
      <c r="H7167" s="14">
        <f t="shared" si="444"/>
        <v>44977.399200000007</v>
      </c>
      <c r="I7167" s="11">
        <f t="shared" si="445"/>
        <v>531</v>
      </c>
      <c r="J7167" s="11">
        <f t="shared" si="446"/>
        <v>3079.7999999999997</v>
      </c>
      <c r="K7167" s="11">
        <f t="shared" si="447"/>
        <v>0</v>
      </c>
    </row>
    <row r="7168" spans="1:11" s="11" customFormat="1">
      <c r="A7168" s="32">
        <v>2018</v>
      </c>
      <c r="B7168" s="32">
        <v>6073</v>
      </c>
      <c r="C7168" s="33" t="s">
        <v>363</v>
      </c>
      <c r="D7168" s="33" t="s">
        <v>354</v>
      </c>
      <c r="E7168" s="34">
        <v>95998</v>
      </c>
      <c r="F7168" s="35">
        <v>17.925999999999998</v>
      </c>
      <c r="G7168" s="34">
        <v>262.2</v>
      </c>
      <c r="H7168" s="14">
        <f t="shared" si="444"/>
        <v>4512095.3080559997</v>
      </c>
      <c r="I7168" s="11">
        <f t="shared" si="445"/>
        <v>95998</v>
      </c>
      <c r="J7168" s="11">
        <f t="shared" si="446"/>
        <v>1720860.1479999998</v>
      </c>
      <c r="K7168" s="11">
        <f t="shared" si="447"/>
        <v>0</v>
      </c>
    </row>
    <row r="7169" spans="1:11" s="11" customFormat="1">
      <c r="A7169" s="32">
        <v>2018</v>
      </c>
      <c r="B7169" s="32">
        <v>6073</v>
      </c>
      <c r="C7169" s="33" t="s">
        <v>353</v>
      </c>
      <c r="D7169" s="33" t="s">
        <v>354</v>
      </c>
      <c r="E7169" s="34">
        <v>24667</v>
      </c>
      <c r="F7169" s="35">
        <v>22.802</v>
      </c>
      <c r="G7169" s="34">
        <v>357.5</v>
      </c>
      <c r="H7169" s="14">
        <f t="shared" si="444"/>
        <v>2010783.53905</v>
      </c>
      <c r="I7169" s="11">
        <f t="shared" si="445"/>
        <v>24667</v>
      </c>
      <c r="J7169" s="11">
        <f t="shared" si="446"/>
        <v>562456.93400000001</v>
      </c>
      <c r="K7169" s="11">
        <f t="shared" si="447"/>
        <v>0</v>
      </c>
    </row>
    <row r="7170" spans="1:11" s="11" customFormat="1">
      <c r="A7170" s="32">
        <v>2018</v>
      </c>
      <c r="B7170" s="32">
        <v>6073</v>
      </c>
      <c r="C7170" s="33" t="s">
        <v>563</v>
      </c>
      <c r="D7170" s="33" t="s">
        <v>564</v>
      </c>
      <c r="E7170" s="34">
        <v>5249692</v>
      </c>
      <c r="F7170" s="35">
        <v>1.0189999999999999</v>
      </c>
      <c r="G7170" s="34">
        <v>293.2</v>
      </c>
      <c r="H7170" s="14">
        <f t="shared" si="444"/>
        <v>15684546.785935998</v>
      </c>
      <c r="I7170" s="11">
        <f t="shared" si="445"/>
        <v>5249692</v>
      </c>
      <c r="J7170" s="11">
        <f t="shared" si="446"/>
        <v>5349436.1479999991</v>
      </c>
      <c r="K7170" s="11">
        <f t="shared" si="447"/>
        <v>0</v>
      </c>
    </row>
    <row r="7171" spans="1:11" s="11" customFormat="1">
      <c r="A7171" s="32">
        <v>2018</v>
      </c>
      <c r="B7171" s="32">
        <v>6076</v>
      </c>
      <c r="C7171" s="33" t="s">
        <v>565</v>
      </c>
      <c r="D7171" s="33" t="s">
        <v>566</v>
      </c>
      <c r="E7171" s="34">
        <v>523</v>
      </c>
      <c r="F7171" s="35">
        <v>5.92</v>
      </c>
      <c r="G7171" s="34" t="s">
        <v>364</v>
      </c>
      <c r="H7171" s="14" t="str">
        <f t="shared" si="444"/>
        <v/>
      </c>
      <c r="I7171" s="11" t="str">
        <f t="shared" si="445"/>
        <v/>
      </c>
      <c r="J7171" s="11" t="str">
        <f t="shared" si="446"/>
        <v/>
      </c>
      <c r="K7171" s="11">
        <f t="shared" si="447"/>
        <v>0</v>
      </c>
    </row>
    <row r="7172" spans="1:11" s="11" customFormat="1">
      <c r="A7172" s="32">
        <v>2018</v>
      </c>
      <c r="B7172" s="32">
        <v>6076</v>
      </c>
      <c r="C7172" s="33" t="s">
        <v>363</v>
      </c>
      <c r="D7172" s="33" t="s">
        <v>354</v>
      </c>
      <c r="E7172" s="34">
        <v>616674</v>
      </c>
      <c r="F7172" s="35">
        <v>16.794</v>
      </c>
      <c r="G7172" s="34" t="s">
        <v>364</v>
      </c>
      <c r="H7172" s="14" t="str">
        <f t="shared" si="444"/>
        <v/>
      </c>
      <c r="I7172" s="11" t="str">
        <f t="shared" si="445"/>
        <v/>
      </c>
      <c r="J7172" s="11" t="str">
        <f t="shared" si="446"/>
        <v/>
      </c>
      <c r="K7172" s="11">
        <f t="shared" si="447"/>
        <v>0</v>
      </c>
    </row>
    <row r="7173" spans="1:11" s="11" customFormat="1">
      <c r="A7173" s="32">
        <v>2018</v>
      </c>
      <c r="B7173" s="32">
        <v>6076</v>
      </c>
      <c r="C7173" s="33" t="s">
        <v>363</v>
      </c>
      <c r="D7173" s="33" t="s">
        <v>354</v>
      </c>
      <c r="E7173" s="34">
        <v>185576</v>
      </c>
      <c r="F7173" s="35">
        <v>16.847999999999999</v>
      </c>
      <c r="G7173" s="34" t="s">
        <v>364</v>
      </c>
      <c r="H7173" s="14" t="str">
        <f t="shared" si="444"/>
        <v/>
      </c>
      <c r="I7173" s="11" t="str">
        <f t="shared" si="445"/>
        <v/>
      </c>
      <c r="J7173" s="11" t="str">
        <f t="shared" si="446"/>
        <v/>
      </c>
      <c r="K7173" s="11">
        <f t="shared" si="447"/>
        <v>0</v>
      </c>
    </row>
    <row r="7174" spans="1:11" s="11" customFormat="1">
      <c r="A7174" s="32">
        <v>2018</v>
      </c>
      <c r="B7174" s="32">
        <v>6077</v>
      </c>
      <c r="C7174" s="33" t="s">
        <v>563</v>
      </c>
      <c r="D7174" s="33" t="s">
        <v>564</v>
      </c>
      <c r="E7174" s="34">
        <v>24049</v>
      </c>
      <c r="F7174" s="35">
        <v>1.0629999999999999</v>
      </c>
      <c r="G7174" s="34">
        <v>291.8</v>
      </c>
      <c r="H7174" s="14">
        <f t="shared" ref="H7174:H7237" si="448">IF(I7174="","",G7174/100*F7174*E7174)</f>
        <v>74596.005866000007</v>
      </c>
      <c r="I7174" s="11">
        <f t="shared" ref="I7174:I7237" si="449">IF(OR(G7174=".",F7174=".",E7174="."),"",E7174)</f>
        <v>24049</v>
      </c>
      <c r="J7174" s="11">
        <f t="shared" ref="J7174:J7237" si="450">IF(I7174="","",F7174*I7174)</f>
        <v>25564.087</v>
      </c>
      <c r="K7174" s="11">
        <f t="shared" ref="K7174:K7237" si="451">IF(C7174="LIG",1,0)</f>
        <v>0</v>
      </c>
    </row>
    <row r="7175" spans="1:11" s="11" customFormat="1">
      <c r="A7175" s="32">
        <v>2018</v>
      </c>
      <c r="B7175" s="32">
        <v>6077</v>
      </c>
      <c r="C7175" s="33" t="s">
        <v>363</v>
      </c>
      <c r="D7175" s="33" t="s">
        <v>354</v>
      </c>
      <c r="E7175" s="34">
        <v>34188</v>
      </c>
      <c r="F7175" s="35">
        <v>16.603000000000002</v>
      </c>
      <c r="G7175" s="34">
        <v>103</v>
      </c>
      <c r="H7175" s="14">
        <f t="shared" si="448"/>
        <v>584652.06492000015</v>
      </c>
      <c r="I7175" s="11">
        <f t="shared" si="449"/>
        <v>34188</v>
      </c>
      <c r="J7175" s="11">
        <f t="shared" si="450"/>
        <v>567623.36400000006</v>
      </c>
      <c r="K7175" s="11">
        <f t="shared" si="451"/>
        <v>0</v>
      </c>
    </row>
    <row r="7176" spans="1:11" s="11" customFormat="1">
      <c r="A7176" s="32">
        <v>2018</v>
      </c>
      <c r="B7176" s="32">
        <v>6077</v>
      </c>
      <c r="C7176" s="33" t="s">
        <v>363</v>
      </c>
      <c r="D7176" s="33" t="s">
        <v>354</v>
      </c>
      <c r="E7176" s="34">
        <v>51180</v>
      </c>
      <c r="F7176" s="35">
        <v>16.818000000000001</v>
      </c>
      <c r="G7176" s="34">
        <v>102.4</v>
      </c>
      <c r="H7176" s="14">
        <f t="shared" si="448"/>
        <v>881403.1257600002</v>
      </c>
      <c r="I7176" s="11">
        <f t="shared" si="449"/>
        <v>51180</v>
      </c>
      <c r="J7176" s="11">
        <f t="shared" si="450"/>
        <v>860745.24000000011</v>
      </c>
      <c r="K7176" s="11">
        <f t="shared" si="451"/>
        <v>0</v>
      </c>
    </row>
    <row r="7177" spans="1:11" s="11" customFormat="1">
      <c r="A7177" s="32">
        <v>2018</v>
      </c>
      <c r="B7177" s="32">
        <v>6077</v>
      </c>
      <c r="C7177" s="33" t="s">
        <v>363</v>
      </c>
      <c r="D7177" s="33" t="s">
        <v>354</v>
      </c>
      <c r="E7177" s="34">
        <v>68415</v>
      </c>
      <c r="F7177" s="35">
        <v>16.946000000000002</v>
      </c>
      <c r="G7177" s="34">
        <v>97.5</v>
      </c>
      <c r="H7177" s="14">
        <f t="shared" si="448"/>
        <v>1130376.57525</v>
      </c>
      <c r="I7177" s="11">
        <f t="shared" si="449"/>
        <v>68415</v>
      </c>
      <c r="J7177" s="11">
        <f t="shared" si="450"/>
        <v>1159360.5900000001</v>
      </c>
      <c r="K7177" s="11">
        <f t="shared" si="451"/>
        <v>0</v>
      </c>
    </row>
    <row r="7178" spans="1:11" s="11" customFormat="1">
      <c r="A7178" s="32">
        <v>2018</v>
      </c>
      <c r="B7178" s="32">
        <v>6077</v>
      </c>
      <c r="C7178" s="33" t="s">
        <v>363</v>
      </c>
      <c r="D7178" s="33" t="s">
        <v>354</v>
      </c>
      <c r="E7178" s="34">
        <v>119602</v>
      </c>
      <c r="F7178" s="35">
        <v>17.033000000000001</v>
      </c>
      <c r="G7178" s="34">
        <v>101.2</v>
      </c>
      <c r="H7178" s="14">
        <f t="shared" si="448"/>
        <v>2061627.036392</v>
      </c>
      <c r="I7178" s="11">
        <f t="shared" si="449"/>
        <v>119602</v>
      </c>
      <c r="J7178" s="11">
        <f t="shared" si="450"/>
        <v>2037180.8660000002</v>
      </c>
      <c r="K7178" s="11">
        <f t="shared" si="451"/>
        <v>0</v>
      </c>
    </row>
    <row r="7179" spans="1:11" s="11" customFormat="1">
      <c r="A7179" s="32">
        <v>2018</v>
      </c>
      <c r="B7179" s="32">
        <v>6081</v>
      </c>
      <c r="C7179" s="33" t="s">
        <v>563</v>
      </c>
      <c r="D7179" s="33" t="s">
        <v>564</v>
      </c>
      <c r="E7179" s="34">
        <v>12900</v>
      </c>
      <c r="F7179" s="35">
        <v>1.0249999999999999</v>
      </c>
      <c r="G7179" s="34">
        <v>358.7</v>
      </c>
      <c r="H7179" s="14">
        <f t="shared" si="448"/>
        <v>47429.107499999991</v>
      </c>
      <c r="I7179" s="11">
        <f t="shared" si="449"/>
        <v>12900</v>
      </c>
      <c r="J7179" s="11">
        <f t="shared" si="450"/>
        <v>13222.499999999998</v>
      </c>
      <c r="K7179" s="11">
        <f t="shared" si="451"/>
        <v>0</v>
      </c>
    </row>
    <row r="7180" spans="1:11" s="11" customFormat="1">
      <c r="A7180" s="32">
        <v>2018</v>
      </c>
      <c r="B7180" s="32">
        <v>6081</v>
      </c>
      <c r="C7180" s="33" t="s">
        <v>563</v>
      </c>
      <c r="D7180" s="33" t="s">
        <v>564</v>
      </c>
      <c r="E7180" s="34">
        <v>4200</v>
      </c>
      <c r="F7180" s="35">
        <v>1.0249999999999999</v>
      </c>
      <c r="G7180" s="34">
        <v>325.7</v>
      </c>
      <c r="H7180" s="14">
        <f t="shared" si="448"/>
        <v>14021.384999999998</v>
      </c>
      <c r="I7180" s="11">
        <f t="shared" si="449"/>
        <v>4200</v>
      </c>
      <c r="J7180" s="11">
        <f t="shared" si="450"/>
        <v>4305</v>
      </c>
      <c r="K7180" s="11">
        <f t="shared" si="451"/>
        <v>0</v>
      </c>
    </row>
    <row r="7181" spans="1:11" s="11" customFormat="1">
      <c r="A7181" s="32">
        <v>2018</v>
      </c>
      <c r="B7181" s="32">
        <v>6082</v>
      </c>
      <c r="C7181" s="33" t="s">
        <v>565</v>
      </c>
      <c r="D7181" s="33" t="s">
        <v>566</v>
      </c>
      <c r="E7181" s="34">
        <v>1905</v>
      </c>
      <c r="F7181" s="35">
        <v>5.7750000000000004</v>
      </c>
      <c r="G7181" s="34" t="s">
        <v>364</v>
      </c>
      <c r="H7181" s="14" t="str">
        <f t="shared" si="448"/>
        <v/>
      </c>
      <c r="I7181" s="11" t="str">
        <f t="shared" si="449"/>
        <v/>
      </c>
      <c r="J7181" s="11" t="str">
        <f t="shared" si="450"/>
        <v/>
      </c>
      <c r="K7181" s="11">
        <f t="shared" si="451"/>
        <v>0</v>
      </c>
    </row>
    <row r="7182" spans="1:11" s="11" customFormat="1">
      <c r="A7182" s="32">
        <v>2018</v>
      </c>
      <c r="B7182" s="32">
        <v>6085</v>
      </c>
      <c r="C7182" s="33" t="s">
        <v>363</v>
      </c>
      <c r="D7182" s="33" t="s">
        <v>354</v>
      </c>
      <c r="E7182" s="34">
        <v>30750</v>
      </c>
      <c r="F7182" s="35">
        <v>17.527999999999999</v>
      </c>
      <c r="G7182" s="34">
        <v>211.3</v>
      </c>
      <c r="H7182" s="14">
        <f t="shared" si="448"/>
        <v>1138877.4179999998</v>
      </c>
      <c r="I7182" s="11">
        <f t="shared" si="449"/>
        <v>30750</v>
      </c>
      <c r="J7182" s="11">
        <f t="shared" si="450"/>
        <v>538986</v>
      </c>
      <c r="K7182" s="11">
        <f t="shared" si="451"/>
        <v>0</v>
      </c>
    </row>
    <row r="7183" spans="1:11" s="11" customFormat="1">
      <c r="A7183" s="32">
        <v>2018</v>
      </c>
      <c r="B7183" s="32">
        <v>6085</v>
      </c>
      <c r="C7183" s="33" t="s">
        <v>363</v>
      </c>
      <c r="D7183" s="33" t="s">
        <v>354</v>
      </c>
      <c r="E7183" s="34">
        <v>15127</v>
      </c>
      <c r="F7183" s="35">
        <v>18.146000000000001</v>
      </c>
      <c r="G7183" s="34">
        <v>209.6</v>
      </c>
      <c r="H7183" s="14">
        <f t="shared" si="448"/>
        <v>575340.56003200007</v>
      </c>
      <c r="I7183" s="11">
        <f t="shared" si="449"/>
        <v>15127</v>
      </c>
      <c r="J7183" s="11">
        <f t="shared" si="450"/>
        <v>274494.54200000002</v>
      </c>
      <c r="K7183" s="11">
        <f t="shared" si="451"/>
        <v>0</v>
      </c>
    </row>
    <row r="7184" spans="1:11" s="11" customFormat="1">
      <c r="A7184" s="32">
        <v>2018</v>
      </c>
      <c r="B7184" s="32">
        <v>6085</v>
      </c>
      <c r="C7184" s="33" t="s">
        <v>353</v>
      </c>
      <c r="D7184" s="33" t="s">
        <v>354</v>
      </c>
      <c r="E7184" s="34">
        <v>126371</v>
      </c>
      <c r="F7184" s="35">
        <v>21.844000000000001</v>
      </c>
      <c r="G7184" s="34">
        <v>262.10000000000002</v>
      </c>
      <c r="H7184" s="14">
        <f t="shared" si="448"/>
        <v>7235134.5330040017</v>
      </c>
      <c r="I7184" s="11">
        <f t="shared" si="449"/>
        <v>126371</v>
      </c>
      <c r="J7184" s="11">
        <f t="shared" si="450"/>
        <v>2760448.1240000003</v>
      </c>
      <c r="K7184" s="11">
        <f t="shared" si="451"/>
        <v>0</v>
      </c>
    </row>
    <row r="7185" spans="1:11" s="11" customFormat="1">
      <c r="A7185" s="32">
        <v>2018</v>
      </c>
      <c r="B7185" s="32">
        <v>6085</v>
      </c>
      <c r="C7185" s="33" t="s">
        <v>563</v>
      </c>
      <c r="D7185" s="33" t="s">
        <v>564</v>
      </c>
      <c r="E7185" s="34">
        <v>57335</v>
      </c>
      <c r="F7185" s="35">
        <v>1.0409999999999999</v>
      </c>
      <c r="G7185" s="34">
        <v>280.3</v>
      </c>
      <c r="H7185" s="14">
        <f t="shared" si="448"/>
        <v>167299.11520499998</v>
      </c>
      <c r="I7185" s="11">
        <f t="shared" si="449"/>
        <v>57335</v>
      </c>
      <c r="J7185" s="11">
        <f t="shared" si="450"/>
        <v>59685.734999999993</v>
      </c>
      <c r="K7185" s="11">
        <f t="shared" si="451"/>
        <v>0</v>
      </c>
    </row>
    <row r="7186" spans="1:11" s="11" customFormat="1">
      <c r="A7186" s="32">
        <v>2018</v>
      </c>
      <c r="B7186" s="32">
        <v>6089</v>
      </c>
      <c r="C7186" s="33" t="s">
        <v>563</v>
      </c>
      <c r="D7186" s="33" t="s">
        <v>564</v>
      </c>
      <c r="E7186" s="34">
        <v>1034</v>
      </c>
      <c r="F7186" s="35">
        <v>1.18</v>
      </c>
      <c r="G7186" s="34">
        <v>288.39999999999998</v>
      </c>
      <c r="H7186" s="14">
        <f t="shared" si="448"/>
        <v>3518.8260799999994</v>
      </c>
      <c r="I7186" s="11">
        <f t="shared" si="449"/>
        <v>1034</v>
      </c>
      <c r="J7186" s="11">
        <f t="shared" si="450"/>
        <v>1220.1199999999999</v>
      </c>
      <c r="K7186" s="11">
        <f t="shared" si="451"/>
        <v>0</v>
      </c>
    </row>
    <row r="7187" spans="1:11" s="11" customFormat="1">
      <c r="A7187" s="32">
        <v>2018</v>
      </c>
      <c r="B7187" s="32">
        <v>6089</v>
      </c>
      <c r="C7187" s="33" t="s">
        <v>563</v>
      </c>
      <c r="D7187" s="33" t="s">
        <v>564</v>
      </c>
      <c r="E7187" s="34">
        <v>578</v>
      </c>
      <c r="F7187" s="35">
        <v>1.18</v>
      </c>
      <c r="G7187" s="34">
        <v>617.1</v>
      </c>
      <c r="H7187" s="14">
        <f t="shared" si="448"/>
        <v>4208.8688400000001</v>
      </c>
      <c r="I7187" s="11">
        <f t="shared" si="449"/>
        <v>578</v>
      </c>
      <c r="J7187" s="11">
        <f t="shared" si="450"/>
        <v>682.04</v>
      </c>
      <c r="K7187" s="11">
        <f t="shared" si="451"/>
        <v>0</v>
      </c>
    </row>
    <row r="7188" spans="1:11" s="11" customFormat="1">
      <c r="A7188" s="32">
        <v>2018</v>
      </c>
      <c r="B7188" s="32">
        <v>6089</v>
      </c>
      <c r="C7188" s="33" t="s">
        <v>362</v>
      </c>
      <c r="D7188" s="33" t="s">
        <v>354</v>
      </c>
      <c r="E7188" s="34">
        <v>23839</v>
      </c>
      <c r="F7188" s="35">
        <v>13.62</v>
      </c>
      <c r="G7188" s="34">
        <v>181.4</v>
      </c>
      <c r="H7188" s="14">
        <f t="shared" si="448"/>
        <v>588982.54452</v>
      </c>
      <c r="I7188" s="11">
        <f t="shared" si="449"/>
        <v>23839</v>
      </c>
      <c r="J7188" s="11">
        <f t="shared" si="450"/>
        <v>324687.18</v>
      </c>
      <c r="K7188" s="11">
        <f t="shared" si="451"/>
        <v>1</v>
      </c>
    </row>
    <row r="7189" spans="1:11" s="11" customFormat="1">
      <c r="A7189" s="32">
        <v>2018</v>
      </c>
      <c r="B7189" s="32">
        <v>6090</v>
      </c>
      <c r="C7189" s="33" t="s">
        <v>363</v>
      </c>
      <c r="D7189" s="33" t="s">
        <v>354</v>
      </c>
      <c r="E7189" s="34">
        <v>73132</v>
      </c>
      <c r="F7189" s="35">
        <v>17.638000000000002</v>
      </c>
      <c r="G7189" s="34">
        <v>231.4</v>
      </c>
      <c r="H7189" s="14">
        <f t="shared" si="448"/>
        <v>2984833.7278240006</v>
      </c>
      <c r="I7189" s="11">
        <f t="shared" si="449"/>
        <v>73132</v>
      </c>
      <c r="J7189" s="11">
        <f t="shared" si="450"/>
        <v>1289902.216</v>
      </c>
      <c r="K7189" s="11">
        <f t="shared" si="451"/>
        <v>0</v>
      </c>
    </row>
    <row r="7190" spans="1:11" s="11" customFormat="1">
      <c r="A7190" s="32">
        <v>2018</v>
      </c>
      <c r="B7190" s="32">
        <v>6090</v>
      </c>
      <c r="C7190" s="33" t="s">
        <v>363</v>
      </c>
      <c r="D7190" s="33" t="s">
        <v>354</v>
      </c>
      <c r="E7190" s="34">
        <v>123635</v>
      </c>
      <c r="F7190" s="35">
        <v>18.004999999999999</v>
      </c>
      <c r="G7190" s="34">
        <v>230.5</v>
      </c>
      <c r="H7190" s="14">
        <f t="shared" si="448"/>
        <v>5131041.0433750004</v>
      </c>
      <c r="I7190" s="11">
        <f t="shared" si="449"/>
        <v>123635</v>
      </c>
      <c r="J7190" s="11">
        <f t="shared" si="450"/>
        <v>2226048.1749999998</v>
      </c>
      <c r="K7190" s="11">
        <f t="shared" si="451"/>
        <v>0</v>
      </c>
    </row>
    <row r="7191" spans="1:11" s="11" customFormat="1">
      <c r="A7191" s="32">
        <v>2018</v>
      </c>
      <c r="B7191" s="32">
        <v>6090</v>
      </c>
      <c r="C7191" s="33" t="s">
        <v>363</v>
      </c>
      <c r="D7191" s="33" t="s">
        <v>354</v>
      </c>
      <c r="E7191" s="34">
        <v>247257</v>
      </c>
      <c r="F7191" s="35">
        <v>17.087</v>
      </c>
      <c r="G7191" s="34">
        <v>216.8</v>
      </c>
      <c r="H7191" s="14">
        <f t="shared" si="448"/>
        <v>9159540.6183120012</v>
      </c>
      <c r="I7191" s="11">
        <f t="shared" si="449"/>
        <v>247257</v>
      </c>
      <c r="J7191" s="11">
        <f t="shared" si="450"/>
        <v>4224880.3590000002</v>
      </c>
      <c r="K7191" s="11">
        <f t="shared" si="451"/>
        <v>0</v>
      </c>
    </row>
    <row r="7192" spans="1:11" s="11" customFormat="1">
      <c r="A7192" s="32">
        <v>2018</v>
      </c>
      <c r="B7192" s="32">
        <v>6090</v>
      </c>
      <c r="C7192" s="33" t="s">
        <v>363</v>
      </c>
      <c r="D7192" s="33" t="s">
        <v>354</v>
      </c>
      <c r="E7192" s="34">
        <v>43253</v>
      </c>
      <c r="F7192" s="35">
        <v>17.602</v>
      </c>
      <c r="G7192" s="34">
        <v>222.7</v>
      </c>
      <c r="H7192" s="14">
        <f t="shared" si="448"/>
        <v>1695502.6344619999</v>
      </c>
      <c r="I7192" s="11">
        <f t="shared" si="449"/>
        <v>43253</v>
      </c>
      <c r="J7192" s="11">
        <f t="shared" si="450"/>
        <v>761339.30599999998</v>
      </c>
      <c r="K7192" s="11">
        <f t="shared" si="451"/>
        <v>0</v>
      </c>
    </row>
    <row r="7193" spans="1:11" s="11" customFormat="1">
      <c r="A7193" s="32">
        <v>2018</v>
      </c>
      <c r="B7193" s="32">
        <v>6090</v>
      </c>
      <c r="C7193" s="33" t="s">
        <v>363</v>
      </c>
      <c r="D7193" s="33" t="s">
        <v>354</v>
      </c>
      <c r="E7193" s="34">
        <v>73299</v>
      </c>
      <c r="F7193" s="35">
        <v>17.998000000000001</v>
      </c>
      <c r="G7193" s="34">
        <v>221.8</v>
      </c>
      <c r="H7193" s="14">
        <f t="shared" si="448"/>
        <v>2926064.121636</v>
      </c>
      <c r="I7193" s="11">
        <f t="shared" si="449"/>
        <v>73299</v>
      </c>
      <c r="J7193" s="11">
        <f t="shared" si="450"/>
        <v>1319235.402</v>
      </c>
      <c r="K7193" s="11">
        <f t="shared" si="451"/>
        <v>0</v>
      </c>
    </row>
    <row r="7194" spans="1:11" s="11" customFormat="1">
      <c r="A7194" s="32">
        <v>2018</v>
      </c>
      <c r="B7194" s="32">
        <v>6090</v>
      </c>
      <c r="C7194" s="33" t="s">
        <v>363</v>
      </c>
      <c r="D7194" s="33" t="s">
        <v>354</v>
      </c>
      <c r="E7194" s="34">
        <v>14392</v>
      </c>
      <c r="F7194" s="35">
        <v>17.571999999999999</v>
      </c>
      <c r="G7194" s="34">
        <v>221.9</v>
      </c>
      <c r="H7194" s="14">
        <f t="shared" si="448"/>
        <v>561176.72105599998</v>
      </c>
      <c r="I7194" s="11">
        <f t="shared" si="449"/>
        <v>14392</v>
      </c>
      <c r="J7194" s="11">
        <f t="shared" si="450"/>
        <v>252896.22399999999</v>
      </c>
      <c r="K7194" s="11">
        <f t="shared" si="451"/>
        <v>0</v>
      </c>
    </row>
    <row r="7195" spans="1:11" s="11" customFormat="1">
      <c r="A7195" s="32">
        <v>2018</v>
      </c>
      <c r="B7195" s="32">
        <v>6090</v>
      </c>
      <c r="C7195" s="33" t="s">
        <v>363</v>
      </c>
      <c r="D7195" s="33" t="s">
        <v>354</v>
      </c>
      <c r="E7195" s="34">
        <v>27857</v>
      </c>
      <c r="F7195" s="35">
        <v>17.513000000000002</v>
      </c>
      <c r="G7195" s="34">
        <v>223.4</v>
      </c>
      <c r="H7195" s="14">
        <f t="shared" si="448"/>
        <v>1089878.437994</v>
      </c>
      <c r="I7195" s="11">
        <f t="shared" si="449"/>
        <v>27857</v>
      </c>
      <c r="J7195" s="11">
        <f t="shared" si="450"/>
        <v>487859.64100000006</v>
      </c>
      <c r="K7195" s="11">
        <f t="shared" si="451"/>
        <v>0</v>
      </c>
    </row>
    <row r="7196" spans="1:11" s="11" customFormat="1">
      <c r="A7196" s="32">
        <v>2018</v>
      </c>
      <c r="B7196" s="32">
        <v>6090</v>
      </c>
      <c r="C7196" s="33" t="s">
        <v>565</v>
      </c>
      <c r="D7196" s="33" t="s">
        <v>566</v>
      </c>
      <c r="E7196" s="34">
        <v>179</v>
      </c>
      <c r="F7196" s="35">
        <v>5.8049999999999997</v>
      </c>
      <c r="G7196" s="34">
        <v>1452.5</v>
      </c>
      <c r="H7196" s="14">
        <f t="shared" si="448"/>
        <v>15092.854874999999</v>
      </c>
      <c r="I7196" s="11">
        <f t="shared" si="449"/>
        <v>179</v>
      </c>
      <c r="J7196" s="11">
        <f t="shared" si="450"/>
        <v>1039.095</v>
      </c>
      <c r="K7196" s="11">
        <f t="shared" si="451"/>
        <v>0</v>
      </c>
    </row>
    <row r="7197" spans="1:11" s="11" customFormat="1">
      <c r="A7197" s="32">
        <v>2018</v>
      </c>
      <c r="B7197" s="32">
        <v>6090</v>
      </c>
      <c r="C7197" s="33" t="s">
        <v>363</v>
      </c>
      <c r="D7197" s="33" t="s">
        <v>354</v>
      </c>
      <c r="E7197" s="34">
        <v>84196</v>
      </c>
      <c r="F7197" s="35">
        <v>17.18</v>
      </c>
      <c r="G7197" s="34">
        <v>216.8</v>
      </c>
      <c r="H7197" s="14">
        <f t="shared" si="448"/>
        <v>3135984.4230399998</v>
      </c>
      <c r="I7197" s="11">
        <f t="shared" si="449"/>
        <v>84196</v>
      </c>
      <c r="J7197" s="11">
        <f t="shared" si="450"/>
        <v>1446487.28</v>
      </c>
      <c r="K7197" s="11">
        <f t="shared" si="451"/>
        <v>0</v>
      </c>
    </row>
    <row r="7198" spans="1:11" s="11" customFormat="1">
      <c r="A7198" s="32">
        <v>2018</v>
      </c>
      <c r="B7198" s="32">
        <v>6095</v>
      </c>
      <c r="C7198" s="33" t="s">
        <v>363</v>
      </c>
      <c r="D7198" s="33" t="s">
        <v>354</v>
      </c>
      <c r="E7198" s="34">
        <v>271357</v>
      </c>
      <c r="F7198" s="35">
        <v>17.074000000000002</v>
      </c>
      <c r="G7198" s="34">
        <v>163.69999999999999</v>
      </c>
      <c r="H7198" s="14">
        <f t="shared" si="448"/>
        <v>7584465.5972659998</v>
      </c>
      <c r="I7198" s="11">
        <f t="shared" si="449"/>
        <v>271357</v>
      </c>
      <c r="J7198" s="11">
        <f t="shared" si="450"/>
        <v>4633149.4180000005</v>
      </c>
      <c r="K7198" s="11">
        <f t="shared" si="451"/>
        <v>0</v>
      </c>
    </row>
    <row r="7199" spans="1:11" s="11" customFormat="1">
      <c r="A7199" s="32">
        <v>2018</v>
      </c>
      <c r="B7199" s="32">
        <v>6095</v>
      </c>
      <c r="C7199" s="33" t="s">
        <v>363</v>
      </c>
      <c r="D7199" s="33" t="s">
        <v>354</v>
      </c>
      <c r="E7199" s="34">
        <v>18237</v>
      </c>
      <c r="F7199" s="35">
        <v>17.207999999999998</v>
      </c>
      <c r="G7199" s="34">
        <v>166</v>
      </c>
      <c r="H7199" s="14">
        <f t="shared" si="448"/>
        <v>520945.01135999989</v>
      </c>
      <c r="I7199" s="11">
        <f t="shared" si="449"/>
        <v>18237</v>
      </c>
      <c r="J7199" s="11">
        <f t="shared" si="450"/>
        <v>313822.29599999997</v>
      </c>
      <c r="K7199" s="11">
        <f t="shared" si="451"/>
        <v>0</v>
      </c>
    </row>
    <row r="7200" spans="1:11" s="11" customFormat="1">
      <c r="A7200" s="32">
        <v>2018</v>
      </c>
      <c r="B7200" s="32">
        <v>6096</v>
      </c>
      <c r="C7200" s="33" t="s">
        <v>363</v>
      </c>
      <c r="D7200" s="33" t="s">
        <v>354</v>
      </c>
      <c r="E7200" s="34">
        <v>47403</v>
      </c>
      <c r="F7200" s="35">
        <v>17.04</v>
      </c>
      <c r="G7200" s="34">
        <v>140.6</v>
      </c>
      <c r="H7200" s="14">
        <f t="shared" si="448"/>
        <v>1135692.4507199998</v>
      </c>
      <c r="I7200" s="11">
        <f t="shared" si="449"/>
        <v>47403</v>
      </c>
      <c r="J7200" s="11">
        <f t="shared" si="450"/>
        <v>807747.12</v>
      </c>
      <c r="K7200" s="11">
        <f t="shared" si="451"/>
        <v>0</v>
      </c>
    </row>
    <row r="7201" spans="1:11" s="11" customFormat="1">
      <c r="A7201" s="32">
        <v>2018</v>
      </c>
      <c r="B7201" s="32">
        <v>6096</v>
      </c>
      <c r="C7201" s="33" t="s">
        <v>363</v>
      </c>
      <c r="D7201" s="33" t="s">
        <v>354</v>
      </c>
      <c r="E7201" s="34">
        <v>274404</v>
      </c>
      <c r="F7201" s="35">
        <v>16.63</v>
      </c>
      <c r="G7201" s="34">
        <v>147.9</v>
      </c>
      <c r="H7201" s="14">
        <f t="shared" si="448"/>
        <v>6749177.6710800007</v>
      </c>
      <c r="I7201" s="11">
        <f t="shared" si="449"/>
        <v>274404</v>
      </c>
      <c r="J7201" s="11">
        <f t="shared" si="450"/>
        <v>4563338.5199999996</v>
      </c>
      <c r="K7201" s="11">
        <f t="shared" si="451"/>
        <v>0</v>
      </c>
    </row>
    <row r="7202" spans="1:11" s="11" customFormat="1">
      <c r="A7202" s="32">
        <v>2018</v>
      </c>
      <c r="B7202" s="32">
        <v>6096</v>
      </c>
      <c r="C7202" s="33" t="s">
        <v>363</v>
      </c>
      <c r="D7202" s="33" t="s">
        <v>354</v>
      </c>
      <c r="E7202" s="34">
        <v>141777</v>
      </c>
      <c r="F7202" s="35">
        <v>16.97</v>
      </c>
      <c r="G7202" s="34">
        <v>136.5</v>
      </c>
      <c r="H7202" s="14">
        <f t="shared" si="448"/>
        <v>3284129.5168499998</v>
      </c>
      <c r="I7202" s="11">
        <f t="shared" si="449"/>
        <v>141777</v>
      </c>
      <c r="J7202" s="11">
        <f t="shared" si="450"/>
        <v>2405955.69</v>
      </c>
      <c r="K7202" s="11">
        <f t="shared" si="451"/>
        <v>0</v>
      </c>
    </row>
    <row r="7203" spans="1:11" s="11" customFormat="1">
      <c r="A7203" s="32">
        <v>2018</v>
      </c>
      <c r="B7203" s="32">
        <v>6096</v>
      </c>
      <c r="C7203" s="33" t="s">
        <v>563</v>
      </c>
      <c r="D7203" s="33" t="s">
        <v>564</v>
      </c>
      <c r="E7203" s="34">
        <v>8142</v>
      </c>
      <c r="F7203" s="35">
        <v>1.05</v>
      </c>
      <c r="G7203" s="34">
        <v>259.7</v>
      </c>
      <c r="H7203" s="14">
        <f t="shared" si="448"/>
        <v>22202.012700000003</v>
      </c>
      <c r="I7203" s="11">
        <f t="shared" si="449"/>
        <v>8142</v>
      </c>
      <c r="J7203" s="11">
        <f t="shared" si="450"/>
        <v>8549.1</v>
      </c>
      <c r="K7203" s="11">
        <f t="shared" si="451"/>
        <v>0</v>
      </c>
    </row>
    <row r="7204" spans="1:11" s="11" customFormat="1">
      <c r="A7204" s="32">
        <v>2018</v>
      </c>
      <c r="B7204" s="32">
        <v>6098</v>
      </c>
      <c r="C7204" s="33" t="s">
        <v>363</v>
      </c>
      <c r="D7204" s="33" t="s">
        <v>354</v>
      </c>
      <c r="E7204" s="34">
        <v>111906</v>
      </c>
      <c r="F7204" s="35">
        <v>16.506</v>
      </c>
      <c r="G7204" s="34">
        <v>181.7</v>
      </c>
      <c r="H7204" s="14">
        <f t="shared" si="448"/>
        <v>3356217.8322120002</v>
      </c>
      <c r="I7204" s="11">
        <f t="shared" si="449"/>
        <v>111906</v>
      </c>
      <c r="J7204" s="11">
        <f t="shared" si="450"/>
        <v>1847120.436</v>
      </c>
      <c r="K7204" s="11">
        <f t="shared" si="451"/>
        <v>0</v>
      </c>
    </row>
    <row r="7205" spans="1:11" s="11" customFormat="1">
      <c r="A7205" s="32">
        <v>2018</v>
      </c>
      <c r="B7205" s="32">
        <v>6098</v>
      </c>
      <c r="C7205" s="33" t="s">
        <v>363</v>
      </c>
      <c r="D7205" s="33" t="s">
        <v>354</v>
      </c>
      <c r="E7205" s="34">
        <v>68364</v>
      </c>
      <c r="F7205" s="35">
        <v>16.658000000000001</v>
      </c>
      <c r="G7205" s="34">
        <v>184.9</v>
      </c>
      <c r="H7205" s="14">
        <f t="shared" si="448"/>
        <v>2105655.0896880003</v>
      </c>
      <c r="I7205" s="11">
        <f t="shared" si="449"/>
        <v>68364</v>
      </c>
      <c r="J7205" s="11">
        <f t="shared" si="450"/>
        <v>1138807.5120000001</v>
      </c>
      <c r="K7205" s="11">
        <f t="shared" si="451"/>
        <v>0</v>
      </c>
    </row>
    <row r="7206" spans="1:11" s="11" customFormat="1">
      <c r="A7206" s="32">
        <v>2018</v>
      </c>
      <c r="B7206" s="32">
        <v>6101</v>
      </c>
      <c r="C7206" s="33" t="s">
        <v>363</v>
      </c>
      <c r="D7206" s="33" t="s">
        <v>354</v>
      </c>
      <c r="E7206" s="34">
        <v>170924</v>
      </c>
      <c r="F7206" s="35">
        <v>15.926</v>
      </c>
      <c r="G7206" s="34">
        <v>120.8</v>
      </c>
      <c r="H7206" s="14">
        <f t="shared" si="448"/>
        <v>3288339.8337920001</v>
      </c>
      <c r="I7206" s="11">
        <f t="shared" si="449"/>
        <v>170924</v>
      </c>
      <c r="J7206" s="11">
        <f t="shared" si="450"/>
        <v>2722135.6239999998</v>
      </c>
      <c r="K7206" s="11">
        <f t="shared" si="451"/>
        <v>0</v>
      </c>
    </row>
    <row r="7207" spans="1:11" s="11" customFormat="1">
      <c r="A7207" s="32">
        <v>2018</v>
      </c>
      <c r="B7207" s="32">
        <v>6112</v>
      </c>
      <c r="C7207" s="33" t="s">
        <v>563</v>
      </c>
      <c r="D7207" s="33" t="s">
        <v>564</v>
      </c>
      <c r="E7207" s="34">
        <v>2053943</v>
      </c>
      <c r="F7207" s="35">
        <v>1.095</v>
      </c>
      <c r="G7207" s="34">
        <v>363.1</v>
      </c>
      <c r="H7207" s="14">
        <f t="shared" si="448"/>
        <v>8166364.4011350004</v>
      </c>
      <c r="I7207" s="11">
        <f t="shared" si="449"/>
        <v>2053943</v>
      </c>
      <c r="J7207" s="11">
        <f t="shared" si="450"/>
        <v>2249067.585</v>
      </c>
      <c r="K7207" s="11">
        <f t="shared" si="451"/>
        <v>0</v>
      </c>
    </row>
    <row r="7208" spans="1:11" s="11" customFormat="1">
      <c r="A7208" s="32">
        <v>2018</v>
      </c>
      <c r="B7208" s="32">
        <v>6113</v>
      </c>
      <c r="C7208" s="33" t="s">
        <v>565</v>
      </c>
      <c r="D7208" s="33" t="s">
        <v>566</v>
      </c>
      <c r="E7208" s="34">
        <v>5755</v>
      </c>
      <c r="F7208" s="35">
        <v>5.75</v>
      </c>
      <c r="G7208" s="34">
        <v>1484.1</v>
      </c>
      <c r="H7208" s="14">
        <f t="shared" si="448"/>
        <v>491107.24124999996</v>
      </c>
      <c r="I7208" s="11">
        <f t="shared" si="449"/>
        <v>5755</v>
      </c>
      <c r="J7208" s="11">
        <f t="shared" si="450"/>
        <v>33091.25</v>
      </c>
      <c r="K7208" s="11">
        <f t="shared" si="451"/>
        <v>0</v>
      </c>
    </row>
    <row r="7209" spans="1:11" s="11" customFormat="1">
      <c r="A7209" s="32">
        <v>2018</v>
      </c>
      <c r="B7209" s="32">
        <v>6113</v>
      </c>
      <c r="C7209" s="33" t="s">
        <v>353</v>
      </c>
      <c r="D7209" s="33" t="s">
        <v>354</v>
      </c>
      <c r="E7209" s="34">
        <v>89312</v>
      </c>
      <c r="F7209" s="35">
        <v>22.873999999999999</v>
      </c>
      <c r="G7209" s="34">
        <v>182.6</v>
      </c>
      <c r="H7209" s="14">
        <f t="shared" si="448"/>
        <v>3730376.8282879996</v>
      </c>
      <c r="I7209" s="11">
        <f t="shared" si="449"/>
        <v>89312</v>
      </c>
      <c r="J7209" s="11">
        <f t="shared" si="450"/>
        <v>2042922.6879999998</v>
      </c>
      <c r="K7209" s="11">
        <f t="shared" si="451"/>
        <v>0</v>
      </c>
    </row>
    <row r="7210" spans="1:11" s="11" customFormat="1">
      <c r="A7210" s="32">
        <v>2018</v>
      </c>
      <c r="B7210" s="32">
        <v>6113</v>
      </c>
      <c r="C7210" s="33" t="s">
        <v>353</v>
      </c>
      <c r="D7210" s="33" t="s">
        <v>354</v>
      </c>
      <c r="E7210" s="34">
        <v>11743</v>
      </c>
      <c r="F7210" s="35">
        <v>22.963999999999999</v>
      </c>
      <c r="G7210" s="34">
        <v>184.6</v>
      </c>
      <c r="H7210" s="14">
        <f t="shared" si="448"/>
        <v>497803.90119199996</v>
      </c>
      <c r="I7210" s="11">
        <f t="shared" si="449"/>
        <v>11743</v>
      </c>
      <c r="J7210" s="11">
        <f t="shared" si="450"/>
        <v>269666.25199999998</v>
      </c>
      <c r="K7210" s="11">
        <f t="shared" si="451"/>
        <v>0</v>
      </c>
    </row>
    <row r="7211" spans="1:11" s="11" customFormat="1">
      <c r="A7211" s="32">
        <v>2018</v>
      </c>
      <c r="B7211" s="32">
        <v>6113</v>
      </c>
      <c r="C7211" s="33" t="s">
        <v>353</v>
      </c>
      <c r="D7211" s="33" t="s">
        <v>354</v>
      </c>
      <c r="E7211" s="34">
        <v>67685</v>
      </c>
      <c r="F7211" s="35">
        <v>22.396000000000001</v>
      </c>
      <c r="G7211" s="34">
        <v>192</v>
      </c>
      <c r="H7211" s="14">
        <f t="shared" si="448"/>
        <v>2910476.6592000001</v>
      </c>
      <c r="I7211" s="11">
        <f t="shared" si="449"/>
        <v>67685</v>
      </c>
      <c r="J7211" s="11">
        <f t="shared" si="450"/>
        <v>1515873.26</v>
      </c>
      <c r="K7211" s="11">
        <f t="shared" si="451"/>
        <v>0</v>
      </c>
    </row>
    <row r="7212" spans="1:11" s="11" customFormat="1">
      <c r="A7212" s="32">
        <v>2018</v>
      </c>
      <c r="B7212" s="32">
        <v>6113</v>
      </c>
      <c r="C7212" s="33" t="s">
        <v>353</v>
      </c>
      <c r="D7212" s="33" t="s">
        <v>354</v>
      </c>
      <c r="E7212" s="34">
        <v>46964</v>
      </c>
      <c r="F7212" s="35">
        <v>22.78</v>
      </c>
      <c r="G7212" s="34">
        <v>190.9</v>
      </c>
      <c r="H7212" s="14">
        <f t="shared" si="448"/>
        <v>2042324.4072800002</v>
      </c>
      <c r="I7212" s="11">
        <f t="shared" si="449"/>
        <v>46964</v>
      </c>
      <c r="J7212" s="11">
        <f t="shared" si="450"/>
        <v>1069839.9200000002</v>
      </c>
      <c r="K7212" s="11">
        <f t="shared" si="451"/>
        <v>0</v>
      </c>
    </row>
    <row r="7213" spans="1:11" s="11" customFormat="1">
      <c r="A7213" s="32">
        <v>2018</v>
      </c>
      <c r="B7213" s="32">
        <v>6113</v>
      </c>
      <c r="C7213" s="33" t="s">
        <v>353</v>
      </c>
      <c r="D7213" s="33" t="s">
        <v>354</v>
      </c>
      <c r="E7213" s="34">
        <v>129218</v>
      </c>
      <c r="F7213" s="35">
        <v>23.027999999999999</v>
      </c>
      <c r="G7213" s="34">
        <v>184.1</v>
      </c>
      <c r="H7213" s="14">
        <f t="shared" si="448"/>
        <v>5478138.7034640005</v>
      </c>
      <c r="I7213" s="11">
        <f t="shared" si="449"/>
        <v>129218</v>
      </c>
      <c r="J7213" s="11">
        <f t="shared" si="450"/>
        <v>2975632.1039999998</v>
      </c>
      <c r="K7213" s="11">
        <f t="shared" si="451"/>
        <v>0</v>
      </c>
    </row>
    <row r="7214" spans="1:11" s="11" customFormat="1">
      <c r="A7214" s="32">
        <v>2018</v>
      </c>
      <c r="B7214" s="32">
        <v>6113</v>
      </c>
      <c r="C7214" s="33" t="s">
        <v>353</v>
      </c>
      <c r="D7214" s="33" t="s">
        <v>354</v>
      </c>
      <c r="E7214" s="34">
        <v>105355</v>
      </c>
      <c r="F7214" s="35">
        <v>21.102</v>
      </c>
      <c r="G7214" s="34">
        <v>203.3</v>
      </c>
      <c r="H7214" s="14">
        <f t="shared" si="448"/>
        <v>4519768.0599299995</v>
      </c>
      <c r="I7214" s="11">
        <f t="shared" si="449"/>
        <v>105355</v>
      </c>
      <c r="J7214" s="11">
        <f t="shared" si="450"/>
        <v>2223201.21</v>
      </c>
      <c r="K7214" s="11">
        <f t="shared" si="451"/>
        <v>0</v>
      </c>
    </row>
    <row r="7215" spans="1:11" s="11" customFormat="1">
      <c r="A7215" s="32">
        <v>2018</v>
      </c>
      <c r="B7215" s="32">
        <v>6113</v>
      </c>
      <c r="C7215" s="33" t="s">
        <v>353</v>
      </c>
      <c r="D7215" s="33" t="s">
        <v>354</v>
      </c>
      <c r="E7215" s="34">
        <v>210927</v>
      </c>
      <c r="F7215" s="35">
        <v>22.606000000000002</v>
      </c>
      <c r="G7215" s="34">
        <v>197</v>
      </c>
      <c r="H7215" s="14">
        <f t="shared" si="448"/>
        <v>9393385.051140001</v>
      </c>
      <c r="I7215" s="11">
        <f t="shared" si="449"/>
        <v>210927</v>
      </c>
      <c r="J7215" s="11">
        <f t="shared" si="450"/>
        <v>4768215.7620000001</v>
      </c>
      <c r="K7215" s="11">
        <f t="shared" si="451"/>
        <v>0</v>
      </c>
    </row>
    <row r="7216" spans="1:11" s="11" customFormat="1">
      <c r="A7216" s="32">
        <v>2018</v>
      </c>
      <c r="B7216" s="32">
        <v>6113</v>
      </c>
      <c r="C7216" s="33" t="s">
        <v>353</v>
      </c>
      <c r="D7216" s="33" t="s">
        <v>354</v>
      </c>
      <c r="E7216" s="34">
        <v>99031</v>
      </c>
      <c r="F7216" s="35">
        <v>22.213999999999999</v>
      </c>
      <c r="G7216" s="34">
        <v>250.1</v>
      </c>
      <c r="H7216" s="14">
        <f t="shared" si="448"/>
        <v>5501886.4596339995</v>
      </c>
      <c r="I7216" s="11">
        <f t="shared" si="449"/>
        <v>99031</v>
      </c>
      <c r="J7216" s="11">
        <f t="shared" si="450"/>
        <v>2199874.6340000001</v>
      </c>
      <c r="K7216" s="11">
        <f t="shared" si="451"/>
        <v>0</v>
      </c>
    </row>
    <row r="7217" spans="1:11" s="11" customFormat="1">
      <c r="A7217" s="32">
        <v>2018</v>
      </c>
      <c r="B7217" s="32">
        <v>6124</v>
      </c>
      <c r="C7217" s="33" t="s">
        <v>563</v>
      </c>
      <c r="D7217" s="33" t="s">
        <v>564</v>
      </c>
      <c r="E7217" s="34">
        <v>13642</v>
      </c>
      <c r="F7217" s="35">
        <v>0.98199999999999998</v>
      </c>
      <c r="G7217" s="34">
        <v>262.7</v>
      </c>
      <c r="H7217" s="14">
        <f t="shared" si="448"/>
        <v>35192.458387999992</v>
      </c>
      <c r="I7217" s="11">
        <f t="shared" si="449"/>
        <v>13642</v>
      </c>
      <c r="J7217" s="11">
        <f t="shared" si="450"/>
        <v>13396.444</v>
      </c>
      <c r="K7217" s="11">
        <f t="shared" si="451"/>
        <v>0</v>
      </c>
    </row>
    <row r="7218" spans="1:11" s="11" customFormat="1">
      <c r="A7218" s="32">
        <v>2018</v>
      </c>
      <c r="B7218" s="32">
        <v>6137</v>
      </c>
      <c r="C7218" s="33" t="s">
        <v>353</v>
      </c>
      <c r="D7218" s="33" t="s">
        <v>354</v>
      </c>
      <c r="E7218" s="34">
        <v>79722</v>
      </c>
      <c r="F7218" s="35">
        <v>22.652999999999999</v>
      </c>
      <c r="G7218" s="34">
        <v>222.2</v>
      </c>
      <c r="H7218" s="14">
        <f t="shared" si="448"/>
        <v>4012804.1594519997</v>
      </c>
      <c r="I7218" s="11">
        <f t="shared" si="449"/>
        <v>79722</v>
      </c>
      <c r="J7218" s="11">
        <f t="shared" si="450"/>
        <v>1805942.4659999998</v>
      </c>
      <c r="K7218" s="11">
        <f t="shared" si="451"/>
        <v>0</v>
      </c>
    </row>
    <row r="7219" spans="1:11" s="11" customFormat="1">
      <c r="A7219" s="32">
        <v>2018</v>
      </c>
      <c r="B7219" s="32">
        <v>6137</v>
      </c>
      <c r="C7219" s="33" t="s">
        <v>563</v>
      </c>
      <c r="D7219" s="33" t="s">
        <v>564</v>
      </c>
      <c r="E7219" s="34">
        <v>5931</v>
      </c>
      <c r="F7219" s="35">
        <v>1.032</v>
      </c>
      <c r="G7219" s="34">
        <v>545.5</v>
      </c>
      <c r="H7219" s="14">
        <f t="shared" si="448"/>
        <v>33388.920360000004</v>
      </c>
      <c r="I7219" s="11">
        <f t="shared" si="449"/>
        <v>5931</v>
      </c>
      <c r="J7219" s="11">
        <f t="shared" si="450"/>
        <v>6120.7920000000004</v>
      </c>
      <c r="K7219" s="11">
        <f t="shared" si="451"/>
        <v>0</v>
      </c>
    </row>
    <row r="7220" spans="1:11" s="11" customFormat="1">
      <c r="A7220" s="32">
        <v>2018</v>
      </c>
      <c r="B7220" s="32">
        <v>6139</v>
      </c>
      <c r="C7220" s="33" t="s">
        <v>363</v>
      </c>
      <c r="D7220" s="33" t="s">
        <v>354</v>
      </c>
      <c r="E7220" s="34">
        <v>15234</v>
      </c>
      <c r="F7220" s="35">
        <v>17.456</v>
      </c>
      <c r="G7220" s="34">
        <v>213.3</v>
      </c>
      <c r="H7220" s="14">
        <f t="shared" si="448"/>
        <v>567217.39363200008</v>
      </c>
      <c r="I7220" s="11">
        <f t="shared" si="449"/>
        <v>15234</v>
      </c>
      <c r="J7220" s="11">
        <f t="shared" si="450"/>
        <v>265924.70399999997</v>
      </c>
      <c r="K7220" s="11">
        <f t="shared" si="451"/>
        <v>0</v>
      </c>
    </row>
    <row r="7221" spans="1:11" s="11" customFormat="1">
      <c r="A7221" s="32">
        <v>2018</v>
      </c>
      <c r="B7221" s="32">
        <v>6139</v>
      </c>
      <c r="C7221" s="33" t="s">
        <v>363</v>
      </c>
      <c r="D7221" s="33" t="s">
        <v>354</v>
      </c>
      <c r="E7221" s="34">
        <v>305290</v>
      </c>
      <c r="F7221" s="35">
        <v>17.111999999999998</v>
      </c>
      <c r="G7221" s="34">
        <v>209.5</v>
      </c>
      <c r="H7221" s="14">
        <f t="shared" si="448"/>
        <v>10944536.5956</v>
      </c>
      <c r="I7221" s="11">
        <f t="shared" si="449"/>
        <v>305290</v>
      </c>
      <c r="J7221" s="11">
        <f t="shared" si="450"/>
        <v>5224122.4799999995</v>
      </c>
      <c r="K7221" s="11">
        <f t="shared" si="451"/>
        <v>0</v>
      </c>
    </row>
    <row r="7222" spans="1:11" s="11" customFormat="1">
      <c r="A7222" s="32">
        <v>2018</v>
      </c>
      <c r="B7222" s="32">
        <v>6146</v>
      </c>
      <c r="C7222" s="33" t="s">
        <v>565</v>
      </c>
      <c r="D7222" s="33" t="s">
        <v>566</v>
      </c>
      <c r="E7222" s="34">
        <v>910</v>
      </c>
      <c r="F7222" s="35">
        <v>5.8</v>
      </c>
      <c r="G7222" s="34" t="s">
        <v>364</v>
      </c>
      <c r="H7222" s="14" t="str">
        <f t="shared" si="448"/>
        <v/>
      </c>
      <c r="I7222" s="11" t="str">
        <f t="shared" si="449"/>
        <v/>
      </c>
      <c r="J7222" s="11" t="str">
        <f t="shared" si="450"/>
        <v/>
      </c>
      <c r="K7222" s="11">
        <f t="shared" si="451"/>
        <v>0</v>
      </c>
    </row>
    <row r="7223" spans="1:11" s="11" customFormat="1">
      <c r="A7223" s="32">
        <v>2018</v>
      </c>
      <c r="B7223" s="32">
        <v>6146</v>
      </c>
      <c r="C7223" s="33" t="s">
        <v>362</v>
      </c>
      <c r="D7223" s="33" t="s">
        <v>354</v>
      </c>
      <c r="E7223" s="34">
        <v>421745</v>
      </c>
      <c r="F7223" s="35">
        <v>12.93</v>
      </c>
      <c r="G7223" s="34" t="s">
        <v>364</v>
      </c>
      <c r="H7223" s="14" t="str">
        <f t="shared" si="448"/>
        <v/>
      </c>
      <c r="I7223" s="11" t="str">
        <f t="shared" si="449"/>
        <v/>
      </c>
      <c r="J7223" s="11" t="str">
        <f t="shared" si="450"/>
        <v/>
      </c>
      <c r="K7223" s="11">
        <f t="shared" si="451"/>
        <v>1</v>
      </c>
    </row>
    <row r="7224" spans="1:11" s="11" customFormat="1">
      <c r="A7224" s="32">
        <v>2018</v>
      </c>
      <c r="B7224" s="32">
        <v>6155</v>
      </c>
      <c r="C7224" s="33" t="s">
        <v>565</v>
      </c>
      <c r="D7224" s="33" t="s">
        <v>566</v>
      </c>
      <c r="E7224" s="34">
        <v>1616</v>
      </c>
      <c r="F7224" s="35">
        <v>5.7539999999999996</v>
      </c>
      <c r="G7224" s="34">
        <v>1415.6</v>
      </c>
      <c r="H7224" s="14">
        <f t="shared" si="448"/>
        <v>131629.056384</v>
      </c>
      <c r="I7224" s="11">
        <f t="shared" si="449"/>
        <v>1616</v>
      </c>
      <c r="J7224" s="11">
        <f t="shared" si="450"/>
        <v>9298.4639999999999</v>
      </c>
      <c r="K7224" s="11">
        <f t="shared" si="451"/>
        <v>0</v>
      </c>
    </row>
    <row r="7225" spans="1:11" s="11" customFormat="1">
      <c r="A7225" s="32">
        <v>2018</v>
      </c>
      <c r="B7225" s="32">
        <v>6155</v>
      </c>
      <c r="C7225" s="33" t="s">
        <v>363</v>
      </c>
      <c r="D7225" s="33" t="s">
        <v>354</v>
      </c>
      <c r="E7225" s="34">
        <v>16934</v>
      </c>
      <c r="F7225" s="35">
        <v>17.920000000000002</v>
      </c>
      <c r="G7225" s="34">
        <v>210.6</v>
      </c>
      <c r="H7225" s="14">
        <f t="shared" si="448"/>
        <v>639081.03168000001</v>
      </c>
      <c r="I7225" s="11">
        <f t="shared" si="449"/>
        <v>16934</v>
      </c>
      <c r="J7225" s="11">
        <f t="shared" si="450"/>
        <v>303457.28000000003</v>
      </c>
      <c r="K7225" s="11">
        <f t="shared" si="451"/>
        <v>0</v>
      </c>
    </row>
    <row r="7226" spans="1:11" s="11" customFormat="1">
      <c r="A7226" s="32">
        <v>2018</v>
      </c>
      <c r="B7226" s="32">
        <v>6155</v>
      </c>
      <c r="C7226" s="33" t="s">
        <v>363</v>
      </c>
      <c r="D7226" s="33" t="s">
        <v>354</v>
      </c>
      <c r="E7226" s="34">
        <v>201889</v>
      </c>
      <c r="F7226" s="35">
        <v>17.07</v>
      </c>
      <c r="G7226" s="34">
        <v>216.7</v>
      </c>
      <c r="H7226" s="14">
        <f t="shared" si="448"/>
        <v>7468013.4134100005</v>
      </c>
      <c r="I7226" s="11">
        <f t="shared" si="449"/>
        <v>201889</v>
      </c>
      <c r="J7226" s="11">
        <f t="shared" si="450"/>
        <v>3446245.23</v>
      </c>
      <c r="K7226" s="11">
        <f t="shared" si="451"/>
        <v>0</v>
      </c>
    </row>
    <row r="7227" spans="1:11" s="11" customFormat="1">
      <c r="A7227" s="32">
        <v>2018</v>
      </c>
      <c r="B7227" s="32">
        <v>6155</v>
      </c>
      <c r="C7227" s="33" t="s">
        <v>363</v>
      </c>
      <c r="D7227" s="33" t="s">
        <v>354</v>
      </c>
      <c r="E7227" s="34">
        <v>33901</v>
      </c>
      <c r="F7227" s="35">
        <v>17.850000000000001</v>
      </c>
      <c r="G7227" s="34">
        <v>220.8</v>
      </c>
      <c r="H7227" s="14">
        <f t="shared" si="448"/>
        <v>1336133.3328000002</v>
      </c>
      <c r="I7227" s="11">
        <f t="shared" si="449"/>
        <v>33901</v>
      </c>
      <c r="J7227" s="11">
        <f t="shared" si="450"/>
        <v>605132.85000000009</v>
      </c>
      <c r="K7227" s="11">
        <f t="shared" si="451"/>
        <v>0</v>
      </c>
    </row>
    <row r="7228" spans="1:11" s="11" customFormat="1">
      <c r="A7228" s="32">
        <v>2018</v>
      </c>
      <c r="B7228" s="32">
        <v>6155</v>
      </c>
      <c r="C7228" s="33" t="s">
        <v>363</v>
      </c>
      <c r="D7228" s="33" t="s">
        <v>354</v>
      </c>
      <c r="E7228" s="34">
        <v>16925</v>
      </c>
      <c r="F7228" s="35">
        <v>17.03</v>
      </c>
      <c r="G7228" s="34">
        <v>184.3</v>
      </c>
      <c r="H7228" s="14">
        <f t="shared" si="448"/>
        <v>531212.95825000014</v>
      </c>
      <c r="I7228" s="11">
        <f t="shared" si="449"/>
        <v>16925</v>
      </c>
      <c r="J7228" s="11">
        <f t="shared" si="450"/>
        <v>288232.75</v>
      </c>
      <c r="K7228" s="11">
        <f t="shared" si="451"/>
        <v>0</v>
      </c>
    </row>
    <row r="7229" spans="1:11" s="11" customFormat="1">
      <c r="A7229" s="32">
        <v>2018</v>
      </c>
      <c r="B7229" s="32">
        <v>6155</v>
      </c>
      <c r="C7229" s="33" t="s">
        <v>363</v>
      </c>
      <c r="D7229" s="33" t="s">
        <v>354</v>
      </c>
      <c r="E7229" s="34">
        <v>33748</v>
      </c>
      <c r="F7229" s="35">
        <v>17.190000000000001</v>
      </c>
      <c r="G7229" s="34">
        <v>178.9</v>
      </c>
      <c r="H7229" s="14">
        <f t="shared" si="448"/>
        <v>1037849.2066800001</v>
      </c>
      <c r="I7229" s="11">
        <f t="shared" si="449"/>
        <v>33748</v>
      </c>
      <c r="J7229" s="11">
        <f t="shared" si="450"/>
        <v>580128.12</v>
      </c>
      <c r="K7229" s="11">
        <f t="shared" si="451"/>
        <v>0</v>
      </c>
    </row>
    <row r="7230" spans="1:11" s="11" customFormat="1">
      <c r="A7230" s="32">
        <v>2018</v>
      </c>
      <c r="B7230" s="32">
        <v>6155</v>
      </c>
      <c r="C7230" s="33" t="s">
        <v>363</v>
      </c>
      <c r="D7230" s="33" t="s">
        <v>354</v>
      </c>
      <c r="E7230" s="34">
        <v>16997</v>
      </c>
      <c r="F7230" s="35">
        <v>17.89</v>
      </c>
      <c r="G7230" s="34">
        <v>184</v>
      </c>
      <c r="H7230" s="14">
        <f t="shared" si="448"/>
        <v>559500.44720000005</v>
      </c>
      <c r="I7230" s="11">
        <f t="shared" si="449"/>
        <v>16997</v>
      </c>
      <c r="J7230" s="11">
        <f t="shared" si="450"/>
        <v>304076.33</v>
      </c>
      <c r="K7230" s="11">
        <f t="shared" si="451"/>
        <v>0</v>
      </c>
    </row>
    <row r="7231" spans="1:11" s="11" customFormat="1">
      <c r="A7231" s="32">
        <v>2018</v>
      </c>
      <c r="B7231" s="32">
        <v>6156</v>
      </c>
      <c r="C7231" s="33" t="s">
        <v>565</v>
      </c>
      <c r="D7231" s="33" t="s">
        <v>566</v>
      </c>
      <c r="E7231" s="34">
        <v>538</v>
      </c>
      <c r="F7231" s="35">
        <v>5.8</v>
      </c>
      <c r="G7231" s="34" t="s">
        <v>364</v>
      </c>
      <c r="H7231" s="14" t="str">
        <f t="shared" si="448"/>
        <v/>
      </c>
      <c r="I7231" s="11" t="str">
        <f t="shared" si="449"/>
        <v/>
      </c>
      <c r="J7231" s="11" t="str">
        <f t="shared" si="450"/>
        <v/>
      </c>
      <c r="K7231" s="11">
        <f t="shared" si="451"/>
        <v>0</v>
      </c>
    </row>
    <row r="7232" spans="1:11" s="11" customFormat="1">
      <c r="A7232" s="32">
        <v>2018</v>
      </c>
      <c r="B7232" s="32">
        <v>6165</v>
      </c>
      <c r="C7232" s="33" t="s">
        <v>353</v>
      </c>
      <c r="D7232" s="33" t="s">
        <v>354</v>
      </c>
      <c r="E7232" s="34">
        <v>39442</v>
      </c>
      <c r="F7232" s="35">
        <v>23.611999999999998</v>
      </c>
      <c r="G7232" s="34">
        <v>157.30000000000001</v>
      </c>
      <c r="H7232" s="14">
        <f t="shared" si="448"/>
        <v>1464941.9847920001</v>
      </c>
      <c r="I7232" s="11">
        <f t="shared" si="449"/>
        <v>39442</v>
      </c>
      <c r="J7232" s="11">
        <f t="shared" si="450"/>
        <v>931304.50399999996</v>
      </c>
      <c r="K7232" s="11">
        <f t="shared" si="451"/>
        <v>0</v>
      </c>
    </row>
    <row r="7233" spans="1:11" s="11" customFormat="1">
      <c r="A7233" s="32">
        <v>2018</v>
      </c>
      <c r="B7233" s="32">
        <v>6165</v>
      </c>
      <c r="C7233" s="33" t="s">
        <v>353</v>
      </c>
      <c r="D7233" s="33" t="s">
        <v>354</v>
      </c>
      <c r="E7233" s="34">
        <v>1626</v>
      </c>
      <c r="F7233" s="35">
        <v>22.192</v>
      </c>
      <c r="G7233" s="34">
        <v>229.8</v>
      </c>
      <c r="H7233" s="14">
        <f t="shared" si="448"/>
        <v>82921.473215999999</v>
      </c>
      <c r="I7233" s="11">
        <f t="shared" si="449"/>
        <v>1626</v>
      </c>
      <c r="J7233" s="11">
        <f t="shared" si="450"/>
        <v>36084.192000000003</v>
      </c>
      <c r="K7233" s="11">
        <f t="shared" si="451"/>
        <v>0</v>
      </c>
    </row>
    <row r="7234" spans="1:11" s="11" customFormat="1">
      <c r="A7234" s="32">
        <v>2018</v>
      </c>
      <c r="B7234" s="32">
        <v>6165</v>
      </c>
      <c r="C7234" s="33" t="s">
        <v>353</v>
      </c>
      <c r="D7234" s="33" t="s">
        <v>354</v>
      </c>
      <c r="E7234" s="34">
        <v>3951</v>
      </c>
      <c r="F7234" s="35">
        <v>22.192</v>
      </c>
      <c r="G7234" s="34">
        <v>201.8</v>
      </c>
      <c r="H7234" s="14">
        <f t="shared" si="448"/>
        <v>176939.43465600003</v>
      </c>
      <c r="I7234" s="11">
        <f t="shared" si="449"/>
        <v>3951</v>
      </c>
      <c r="J7234" s="11">
        <f t="shared" si="450"/>
        <v>87680.592000000004</v>
      </c>
      <c r="K7234" s="11">
        <f t="shared" si="451"/>
        <v>0</v>
      </c>
    </row>
    <row r="7235" spans="1:11" s="11" customFormat="1">
      <c r="A7235" s="32">
        <v>2018</v>
      </c>
      <c r="B7235" s="32">
        <v>6165</v>
      </c>
      <c r="C7235" s="33" t="s">
        <v>565</v>
      </c>
      <c r="D7235" s="33" t="s">
        <v>566</v>
      </c>
      <c r="E7235" s="34">
        <v>1942</v>
      </c>
      <c r="F7235" s="35">
        <v>5.88</v>
      </c>
      <c r="G7235" s="34">
        <v>1772</v>
      </c>
      <c r="H7235" s="14">
        <f t="shared" si="448"/>
        <v>202343.97119999997</v>
      </c>
      <c r="I7235" s="11">
        <f t="shared" si="449"/>
        <v>1942</v>
      </c>
      <c r="J7235" s="11">
        <f t="shared" si="450"/>
        <v>11418.96</v>
      </c>
      <c r="K7235" s="11">
        <f t="shared" si="451"/>
        <v>0</v>
      </c>
    </row>
    <row r="7236" spans="1:11" s="11" customFormat="1">
      <c r="A7236" s="32">
        <v>2018</v>
      </c>
      <c r="B7236" s="32">
        <v>6165</v>
      </c>
      <c r="C7236" s="33" t="s">
        <v>353</v>
      </c>
      <c r="D7236" s="33" t="s">
        <v>354</v>
      </c>
      <c r="E7236" s="34">
        <v>278401</v>
      </c>
      <c r="F7236" s="35">
        <v>22.256</v>
      </c>
      <c r="G7236" s="34">
        <v>181.4</v>
      </c>
      <c r="H7236" s="14">
        <f t="shared" si="448"/>
        <v>11239712.077984001</v>
      </c>
      <c r="I7236" s="11">
        <f t="shared" si="449"/>
        <v>278401</v>
      </c>
      <c r="J7236" s="11">
        <f t="shared" si="450"/>
        <v>6196092.6560000004</v>
      </c>
      <c r="K7236" s="11">
        <f t="shared" si="451"/>
        <v>0</v>
      </c>
    </row>
    <row r="7237" spans="1:11" s="11" customFormat="1">
      <c r="A7237" s="32">
        <v>2018</v>
      </c>
      <c r="B7237" s="32">
        <v>6165</v>
      </c>
      <c r="C7237" s="33" t="s">
        <v>353</v>
      </c>
      <c r="D7237" s="33" t="s">
        <v>354</v>
      </c>
      <c r="E7237" s="34">
        <v>10923</v>
      </c>
      <c r="F7237" s="35">
        <v>22.192</v>
      </c>
      <c r="G7237" s="34">
        <v>177.7</v>
      </c>
      <c r="H7237" s="14">
        <f t="shared" si="448"/>
        <v>430750.51483200002</v>
      </c>
      <c r="I7237" s="11">
        <f t="shared" si="449"/>
        <v>10923</v>
      </c>
      <c r="J7237" s="11">
        <f t="shared" si="450"/>
        <v>242403.21600000001</v>
      </c>
      <c r="K7237" s="11">
        <f t="shared" si="451"/>
        <v>0</v>
      </c>
    </row>
    <row r="7238" spans="1:11" s="11" customFormat="1">
      <c r="A7238" s="32">
        <v>2018</v>
      </c>
      <c r="B7238" s="32">
        <v>6166</v>
      </c>
      <c r="C7238" s="33" t="s">
        <v>565</v>
      </c>
      <c r="D7238" s="33" t="s">
        <v>566</v>
      </c>
      <c r="E7238" s="34">
        <v>4965</v>
      </c>
      <c r="F7238" s="35">
        <v>5.7460000000000004</v>
      </c>
      <c r="G7238" s="34">
        <v>1425.9</v>
      </c>
      <c r="H7238" s="14">
        <f t="shared" ref="H7238:H7301" si="452">IF(I7238="","",G7238/100*F7238*E7238)</f>
        <v>406793.44251000002</v>
      </c>
      <c r="I7238" s="11">
        <f t="shared" ref="I7238:I7301" si="453">IF(OR(G7238=".",F7238=".",E7238="."),"",E7238)</f>
        <v>4965</v>
      </c>
      <c r="J7238" s="11">
        <f t="shared" ref="J7238:J7301" si="454">IF(I7238="","",F7238*I7238)</f>
        <v>28528.890000000003</v>
      </c>
      <c r="K7238" s="11">
        <f t="shared" ref="K7238:K7301" si="455">IF(C7238="LIG",1,0)</f>
        <v>0</v>
      </c>
    </row>
    <row r="7239" spans="1:11" s="11" customFormat="1">
      <c r="A7239" s="32">
        <v>2018</v>
      </c>
      <c r="B7239" s="32">
        <v>6166</v>
      </c>
      <c r="C7239" s="33" t="s">
        <v>353</v>
      </c>
      <c r="D7239" s="33" t="s">
        <v>354</v>
      </c>
      <c r="E7239" s="34">
        <v>15427</v>
      </c>
      <c r="F7239" s="35">
        <v>24.295999999999999</v>
      </c>
      <c r="G7239" s="34">
        <v>270.3</v>
      </c>
      <c r="H7239" s="14">
        <f t="shared" si="452"/>
        <v>1013123.3015760001</v>
      </c>
      <c r="I7239" s="11">
        <f t="shared" si="453"/>
        <v>15427</v>
      </c>
      <c r="J7239" s="11">
        <f t="shared" si="454"/>
        <v>374814.39199999999</v>
      </c>
      <c r="K7239" s="11">
        <f t="shared" si="455"/>
        <v>0</v>
      </c>
    </row>
    <row r="7240" spans="1:11" s="11" customFormat="1">
      <c r="A7240" s="32">
        <v>2018</v>
      </c>
      <c r="B7240" s="32">
        <v>6166</v>
      </c>
      <c r="C7240" s="33" t="s">
        <v>353</v>
      </c>
      <c r="D7240" s="33" t="s">
        <v>354</v>
      </c>
      <c r="E7240" s="34">
        <v>1075</v>
      </c>
      <c r="F7240" s="35">
        <v>24.404</v>
      </c>
      <c r="G7240" s="34">
        <v>272.10000000000002</v>
      </c>
      <c r="H7240" s="14">
        <f t="shared" si="452"/>
        <v>71383.530299999999</v>
      </c>
      <c r="I7240" s="11">
        <f t="shared" si="453"/>
        <v>1075</v>
      </c>
      <c r="J7240" s="11">
        <f t="shared" si="454"/>
        <v>26234.3</v>
      </c>
      <c r="K7240" s="11">
        <f t="shared" si="455"/>
        <v>0</v>
      </c>
    </row>
    <row r="7241" spans="1:11" s="11" customFormat="1">
      <c r="A7241" s="32">
        <v>2018</v>
      </c>
      <c r="B7241" s="32">
        <v>6166</v>
      </c>
      <c r="C7241" s="33" t="s">
        <v>353</v>
      </c>
      <c r="D7241" s="33" t="s">
        <v>354</v>
      </c>
      <c r="E7241" s="34">
        <v>1044</v>
      </c>
      <c r="F7241" s="35">
        <v>24.404</v>
      </c>
      <c r="G7241" s="34">
        <v>272.10000000000002</v>
      </c>
      <c r="H7241" s="14">
        <f t="shared" si="452"/>
        <v>69325.028495999999</v>
      </c>
      <c r="I7241" s="11">
        <f t="shared" si="453"/>
        <v>1044</v>
      </c>
      <c r="J7241" s="11">
        <f t="shared" si="454"/>
        <v>25477.776000000002</v>
      </c>
      <c r="K7241" s="11">
        <f t="shared" si="455"/>
        <v>0</v>
      </c>
    </row>
    <row r="7242" spans="1:11" s="11" customFormat="1">
      <c r="A7242" s="32">
        <v>2018</v>
      </c>
      <c r="B7242" s="32">
        <v>6166</v>
      </c>
      <c r="C7242" s="33" t="s">
        <v>353</v>
      </c>
      <c r="D7242" s="33" t="s">
        <v>354</v>
      </c>
      <c r="E7242" s="34">
        <v>1044</v>
      </c>
      <c r="F7242" s="35">
        <v>24.404</v>
      </c>
      <c r="G7242" s="34">
        <v>272.10000000000002</v>
      </c>
      <c r="H7242" s="14">
        <f t="shared" si="452"/>
        <v>69325.028495999999</v>
      </c>
      <c r="I7242" s="11">
        <f t="shared" si="453"/>
        <v>1044</v>
      </c>
      <c r="J7242" s="11">
        <f t="shared" si="454"/>
        <v>25477.776000000002</v>
      </c>
      <c r="K7242" s="11">
        <f t="shared" si="455"/>
        <v>0</v>
      </c>
    </row>
    <row r="7243" spans="1:11" s="11" customFormat="1">
      <c r="A7243" s="32">
        <v>2018</v>
      </c>
      <c r="B7243" s="32">
        <v>6170</v>
      </c>
      <c r="C7243" s="33" t="s">
        <v>363</v>
      </c>
      <c r="D7243" s="33" t="s">
        <v>354</v>
      </c>
      <c r="E7243" s="34">
        <v>83919</v>
      </c>
      <c r="F7243" s="35">
        <v>16.98</v>
      </c>
      <c r="G7243" s="34">
        <v>185.3</v>
      </c>
      <c r="H7243" s="14">
        <f t="shared" si="452"/>
        <v>2640422.3808600004</v>
      </c>
      <c r="I7243" s="11">
        <f t="shared" si="453"/>
        <v>83919</v>
      </c>
      <c r="J7243" s="11">
        <f t="shared" si="454"/>
        <v>1424944.62</v>
      </c>
      <c r="K7243" s="11">
        <f t="shared" si="455"/>
        <v>0</v>
      </c>
    </row>
    <row r="7244" spans="1:11" s="11" customFormat="1">
      <c r="A7244" s="32">
        <v>2018</v>
      </c>
      <c r="B7244" s="32">
        <v>6170</v>
      </c>
      <c r="C7244" s="33" t="s">
        <v>363</v>
      </c>
      <c r="D7244" s="33" t="s">
        <v>354</v>
      </c>
      <c r="E7244" s="34">
        <v>68316</v>
      </c>
      <c r="F7244" s="35">
        <v>17.04</v>
      </c>
      <c r="G7244" s="34">
        <v>183.5</v>
      </c>
      <c r="H7244" s="14">
        <f t="shared" si="452"/>
        <v>2136132.0143999998</v>
      </c>
      <c r="I7244" s="11">
        <f t="shared" si="453"/>
        <v>68316</v>
      </c>
      <c r="J7244" s="11">
        <f t="shared" si="454"/>
        <v>1164104.6399999999</v>
      </c>
      <c r="K7244" s="11">
        <f t="shared" si="455"/>
        <v>0</v>
      </c>
    </row>
    <row r="7245" spans="1:11" s="11" customFormat="1">
      <c r="A7245" s="32">
        <v>2018</v>
      </c>
      <c r="B7245" s="32">
        <v>6170</v>
      </c>
      <c r="C7245" s="33" t="s">
        <v>363</v>
      </c>
      <c r="D7245" s="33" t="s">
        <v>354</v>
      </c>
      <c r="E7245" s="34">
        <v>17035</v>
      </c>
      <c r="F7245" s="35">
        <v>17.68</v>
      </c>
      <c r="G7245" s="34">
        <v>183.6</v>
      </c>
      <c r="H7245" s="14">
        <f t="shared" si="452"/>
        <v>552964.27679999999</v>
      </c>
      <c r="I7245" s="11">
        <f t="shared" si="453"/>
        <v>17035</v>
      </c>
      <c r="J7245" s="11">
        <f t="shared" si="454"/>
        <v>301178.8</v>
      </c>
      <c r="K7245" s="11">
        <f t="shared" si="455"/>
        <v>0</v>
      </c>
    </row>
    <row r="7246" spans="1:11" s="11" customFormat="1">
      <c r="A7246" s="32">
        <v>2018</v>
      </c>
      <c r="B7246" s="32">
        <v>6170</v>
      </c>
      <c r="C7246" s="33" t="s">
        <v>363</v>
      </c>
      <c r="D7246" s="33" t="s">
        <v>354</v>
      </c>
      <c r="E7246" s="34">
        <v>17814</v>
      </c>
      <c r="F7246" s="35">
        <v>18.079999999999998</v>
      </c>
      <c r="G7246" s="34">
        <v>180.3</v>
      </c>
      <c r="H7246" s="14">
        <f t="shared" si="452"/>
        <v>580705.04735999997</v>
      </c>
      <c r="I7246" s="11">
        <f t="shared" si="453"/>
        <v>17814</v>
      </c>
      <c r="J7246" s="11">
        <f t="shared" si="454"/>
        <v>322077.12</v>
      </c>
      <c r="K7246" s="11">
        <f t="shared" si="455"/>
        <v>0</v>
      </c>
    </row>
    <row r="7247" spans="1:11" s="11" customFormat="1">
      <c r="A7247" s="32">
        <v>2018</v>
      </c>
      <c r="B7247" s="32">
        <v>6170</v>
      </c>
      <c r="C7247" s="33" t="s">
        <v>363</v>
      </c>
      <c r="D7247" s="33" t="s">
        <v>354</v>
      </c>
      <c r="E7247" s="34">
        <v>34611</v>
      </c>
      <c r="F7247" s="35">
        <v>17.649999999999999</v>
      </c>
      <c r="G7247" s="34">
        <v>185.6</v>
      </c>
      <c r="H7247" s="14">
        <f t="shared" si="452"/>
        <v>1133800.9823999999</v>
      </c>
      <c r="I7247" s="11">
        <f t="shared" si="453"/>
        <v>34611</v>
      </c>
      <c r="J7247" s="11">
        <f t="shared" si="454"/>
        <v>610884.14999999991</v>
      </c>
      <c r="K7247" s="11">
        <f t="shared" si="455"/>
        <v>0</v>
      </c>
    </row>
    <row r="7248" spans="1:11" s="11" customFormat="1">
      <c r="A7248" s="32">
        <v>2018</v>
      </c>
      <c r="B7248" s="32">
        <v>6170</v>
      </c>
      <c r="C7248" s="33" t="s">
        <v>563</v>
      </c>
      <c r="D7248" s="33" t="s">
        <v>564</v>
      </c>
      <c r="E7248" s="34">
        <v>4371</v>
      </c>
      <c r="F7248" s="35">
        <v>1.0509999999999999</v>
      </c>
      <c r="G7248" s="34">
        <v>464</v>
      </c>
      <c r="H7248" s="14">
        <f t="shared" si="452"/>
        <v>21315.793439999998</v>
      </c>
      <c r="I7248" s="11">
        <f t="shared" si="453"/>
        <v>4371</v>
      </c>
      <c r="J7248" s="11">
        <f t="shared" si="454"/>
        <v>4593.9209999999994</v>
      </c>
      <c r="K7248" s="11">
        <f t="shared" si="455"/>
        <v>0</v>
      </c>
    </row>
    <row r="7249" spans="1:11" s="11" customFormat="1">
      <c r="A7249" s="32">
        <v>2018</v>
      </c>
      <c r="B7249" s="32">
        <v>6177</v>
      </c>
      <c r="C7249" s="33" t="s">
        <v>363</v>
      </c>
      <c r="D7249" s="33" t="s">
        <v>354</v>
      </c>
      <c r="E7249" s="34">
        <v>103591</v>
      </c>
      <c r="F7249" s="35">
        <v>18.8</v>
      </c>
      <c r="G7249" s="34">
        <v>261</v>
      </c>
      <c r="H7249" s="14">
        <f t="shared" si="452"/>
        <v>5083003.1880000001</v>
      </c>
      <c r="I7249" s="11">
        <f t="shared" si="453"/>
        <v>103591</v>
      </c>
      <c r="J7249" s="11">
        <f t="shared" si="454"/>
        <v>1947510.8</v>
      </c>
      <c r="K7249" s="11">
        <f t="shared" si="455"/>
        <v>0</v>
      </c>
    </row>
    <row r="7250" spans="1:11" s="11" customFormat="1">
      <c r="A7250" s="32">
        <v>2018</v>
      </c>
      <c r="B7250" s="32">
        <v>6177</v>
      </c>
      <c r="C7250" s="33" t="s">
        <v>363</v>
      </c>
      <c r="D7250" s="33" t="s">
        <v>354</v>
      </c>
      <c r="E7250" s="34">
        <v>177894</v>
      </c>
      <c r="F7250" s="35">
        <v>17.600000000000001</v>
      </c>
      <c r="G7250" s="34">
        <v>273.2</v>
      </c>
      <c r="H7250" s="14">
        <f t="shared" si="452"/>
        <v>8553712.7807999998</v>
      </c>
      <c r="I7250" s="11">
        <f t="shared" si="453"/>
        <v>177894</v>
      </c>
      <c r="J7250" s="11">
        <f t="shared" si="454"/>
        <v>3130934.4000000004</v>
      </c>
      <c r="K7250" s="11">
        <f t="shared" si="455"/>
        <v>0</v>
      </c>
    </row>
    <row r="7251" spans="1:11" s="11" customFormat="1">
      <c r="A7251" s="32">
        <v>2018</v>
      </c>
      <c r="B7251" s="32">
        <v>6177</v>
      </c>
      <c r="C7251" s="33" t="s">
        <v>363</v>
      </c>
      <c r="D7251" s="33" t="s">
        <v>354</v>
      </c>
      <c r="E7251" s="34">
        <v>30192</v>
      </c>
      <c r="F7251" s="35">
        <v>18</v>
      </c>
      <c r="G7251" s="34">
        <v>238.5</v>
      </c>
      <c r="H7251" s="14">
        <f t="shared" si="452"/>
        <v>1296142.5599999998</v>
      </c>
      <c r="I7251" s="11">
        <f t="shared" si="453"/>
        <v>30192</v>
      </c>
      <c r="J7251" s="11">
        <f t="shared" si="454"/>
        <v>543456</v>
      </c>
      <c r="K7251" s="11">
        <f t="shared" si="455"/>
        <v>0</v>
      </c>
    </row>
    <row r="7252" spans="1:11" s="11" customFormat="1">
      <c r="A7252" s="32">
        <v>2018</v>
      </c>
      <c r="B7252" s="32">
        <v>6177</v>
      </c>
      <c r="C7252" s="33" t="s">
        <v>565</v>
      </c>
      <c r="D7252" s="33" t="s">
        <v>566</v>
      </c>
      <c r="E7252" s="34">
        <v>2926</v>
      </c>
      <c r="F7252" s="35">
        <v>5.8</v>
      </c>
      <c r="G7252" s="34">
        <v>1363.2</v>
      </c>
      <c r="H7252" s="14">
        <f t="shared" si="452"/>
        <v>231345.94559999998</v>
      </c>
      <c r="I7252" s="11">
        <f t="shared" si="453"/>
        <v>2926</v>
      </c>
      <c r="J7252" s="11">
        <f t="shared" si="454"/>
        <v>16970.8</v>
      </c>
      <c r="K7252" s="11">
        <f t="shared" si="455"/>
        <v>0</v>
      </c>
    </row>
    <row r="7253" spans="1:11" s="11" customFormat="1">
      <c r="A7253" s="32">
        <v>2018</v>
      </c>
      <c r="B7253" s="32">
        <v>6178</v>
      </c>
      <c r="C7253" s="33" t="s">
        <v>363</v>
      </c>
      <c r="D7253" s="33" t="s">
        <v>354</v>
      </c>
      <c r="E7253" s="34">
        <v>165199</v>
      </c>
      <c r="F7253" s="35">
        <v>17.600000000000001</v>
      </c>
      <c r="G7253" s="34" t="s">
        <v>364</v>
      </c>
      <c r="H7253" s="14" t="str">
        <f t="shared" si="452"/>
        <v/>
      </c>
      <c r="I7253" s="11" t="str">
        <f t="shared" si="453"/>
        <v/>
      </c>
      <c r="J7253" s="11" t="str">
        <f t="shared" si="454"/>
        <v/>
      </c>
      <c r="K7253" s="11">
        <f t="shared" si="455"/>
        <v>0</v>
      </c>
    </row>
    <row r="7254" spans="1:11" s="11" customFormat="1">
      <c r="A7254" s="32">
        <v>2018</v>
      </c>
      <c r="B7254" s="32">
        <v>6178</v>
      </c>
      <c r="C7254" s="33" t="s">
        <v>565</v>
      </c>
      <c r="D7254" s="33" t="s">
        <v>566</v>
      </c>
      <c r="E7254" s="34">
        <v>3306</v>
      </c>
      <c r="F7254" s="35">
        <v>5.5</v>
      </c>
      <c r="G7254" s="34" t="s">
        <v>364</v>
      </c>
      <c r="H7254" s="14" t="str">
        <f t="shared" si="452"/>
        <v/>
      </c>
      <c r="I7254" s="11" t="str">
        <f t="shared" si="453"/>
        <v/>
      </c>
      <c r="J7254" s="11" t="str">
        <f t="shared" si="454"/>
        <v/>
      </c>
      <c r="K7254" s="11">
        <f t="shared" si="455"/>
        <v>0</v>
      </c>
    </row>
    <row r="7255" spans="1:11" s="11" customFormat="1">
      <c r="A7255" s="32">
        <v>2018</v>
      </c>
      <c r="B7255" s="32">
        <v>6179</v>
      </c>
      <c r="C7255" s="33" t="s">
        <v>363</v>
      </c>
      <c r="D7255" s="33" t="s">
        <v>354</v>
      </c>
      <c r="E7255" s="34">
        <v>134782</v>
      </c>
      <c r="F7255" s="35">
        <v>16.556000000000001</v>
      </c>
      <c r="G7255" s="34">
        <v>182.4</v>
      </c>
      <c r="H7255" s="14">
        <f t="shared" si="452"/>
        <v>4070166.2446080004</v>
      </c>
      <c r="I7255" s="11">
        <f t="shared" si="453"/>
        <v>134782</v>
      </c>
      <c r="J7255" s="11">
        <f t="shared" si="454"/>
        <v>2231450.7919999999</v>
      </c>
      <c r="K7255" s="11">
        <f t="shared" si="455"/>
        <v>0</v>
      </c>
    </row>
    <row r="7256" spans="1:11" s="11" customFormat="1">
      <c r="A7256" s="32">
        <v>2018</v>
      </c>
      <c r="B7256" s="32">
        <v>6179</v>
      </c>
      <c r="C7256" s="33" t="s">
        <v>363</v>
      </c>
      <c r="D7256" s="33" t="s">
        <v>354</v>
      </c>
      <c r="E7256" s="34">
        <v>105596</v>
      </c>
      <c r="F7256" s="35">
        <v>16.542999999999999</v>
      </c>
      <c r="G7256" s="34">
        <v>178.2</v>
      </c>
      <c r="H7256" s="14">
        <f t="shared" si="452"/>
        <v>3112930.5870959996</v>
      </c>
      <c r="I7256" s="11">
        <f t="shared" si="453"/>
        <v>105596</v>
      </c>
      <c r="J7256" s="11">
        <f t="shared" si="454"/>
        <v>1746874.628</v>
      </c>
      <c r="K7256" s="11">
        <f t="shared" si="455"/>
        <v>0</v>
      </c>
    </row>
    <row r="7257" spans="1:11" s="11" customFormat="1">
      <c r="A7257" s="32">
        <v>2018</v>
      </c>
      <c r="B7257" s="32">
        <v>6179</v>
      </c>
      <c r="C7257" s="33" t="s">
        <v>363</v>
      </c>
      <c r="D7257" s="33" t="s">
        <v>354</v>
      </c>
      <c r="E7257" s="34">
        <v>90179</v>
      </c>
      <c r="F7257" s="35">
        <v>16.398</v>
      </c>
      <c r="G7257" s="34">
        <v>170.5</v>
      </c>
      <c r="H7257" s="14">
        <f t="shared" si="452"/>
        <v>2521277.6876099999</v>
      </c>
      <c r="I7257" s="11">
        <f t="shared" si="453"/>
        <v>90179</v>
      </c>
      <c r="J7257" s="11">
        <f t="shared" si="454"/>
        <v>1478755.2420000001</v>
      </c>
      <c r="K7257" s="11">
        <f t="shared" si="455"/>
        <v>0</v>
      </c>
    </row>
    <row r="7258" spans="1:11" s="11" customFormat="1">
      <c r="A7258" s="32">
        <v>2018</v>
      </c>
      <c r="B7258" s="32">
        <v>6179</v>
      </c>
      <c r="C7258" s="33" t="s">
        <v>363</v>
      </c>
      <c r="D7258" s="33" t="s">
        <v>354</v>
      </c>
      <c r="E7258" s="34">
        <v>45418</v>
      </c>
      <c r="F7258" s="35">
        <v>16.478000000000002</v>
      </c>
      <c r="G7258" s="34">
        <v>171.2</v>
      </c>
      <c r="H7258" s="14">
        <f t="shared" si="452"/>
        <v>1281257.0404480002</v>
      </c>
      <c r="I7258" s="11">
        <f t="shared" si="453"/>
        <v>45418</v>
      </c>
      <c r="J7258" s="11">
        <f t="shared" si="454"/>
        <v>748397.80400000012</v>
      </c>
      <c r="K7258" s="11">
        <f t="shared" si="455"/>
        <v>0</v>
      </c>
    </row>
    <row r="7259" spans="1:11" s="11" customFormat="1">
      <c r="A7259" s="32">
        <v>2018</v>
      </c>
      <c r="B7259" s="32">
        <v>6179</v>
      </c>
      <c r="C7259" s="33" t="s">
        <v>363</v>
      </c>
      <c r="D7259" s="33" t="s">
        <v>354</v>
      </c>
      <c r="E7259" s="34">
        <v>30327</v>
      </c>
      <c r="F7259" s="35">
        <v>16.382000000000001</v>
      </c>
      <c r="G7259" s="34">
        <v>189.8</v>
      </c>
      <c r="H7259" s="14">
        <f t="shared" si="452"/>
        <v>942958.50277200015</v>
      </c>
      <c r="I7259" s="11">
        <f t="shared" si="453"/>
        <v>30327</v>
      </c>
      <c r="J7259" s="11">
        <f t="shared" si="454"/>
        <v>496816.91400000005</v>
      </c>
      <c r="K7259" s="11">
        <f t="shared" si="455"/>
        <v>0</v>
      </c>
    </row>
    <row r="7260" spans="1:11" s="11" customFormat="1">
      <c r="A7260" s="32">
        <v>2018</v>
      </c>
      <c r="B7260" s="32">
        <v>6179</v>
      </c>
      <c r="C7260" s="33" t="s">
        <v>363</v>
      </c>
      <c r="D7260" s="33" t="s">
        <v>354</v>
      </c>
      <c r="E7260" s="34">
        <v>30276</v>
      </c>
      <c r="F7260" s="35">
        <v>17.09</v>
      </c>
      <c r="G7260" s="34">
        <v>166.6</v>
      </c>
      <c r="H7260" s="14">
        <f t="shared" si="452"/>
        <v>862016.45544000005</v>
      </c>
      <c r="I7260" s="11">
        <f t="shared" si="453"/>
        <v>30276</v>
      </c>
      <c r="J7260" s="11">
        <f t="shared" si="454"/>
        <v>517416.83999999997</v>
      </c>
      <c r="K7260" s="11">
        <f t="shared" si="455"/>
        <v>0</v>
      </c>
    </row>
    <row r="7261" spans="1:11" s="11" customFormat="1">
      <c r="A7261" s="32">
        <v>2018</v>
      </c>
      <c r="B7261" s="32">
        <v>6179</v>
      </c>
      <c r="C7261" s="33" t="s">
        <v>363</v>
      </c>
      <c r="D7261" s="33" t="s">
        <v>354</v>
      </c>
      <c r="E7261" s="34">
        <v>30184</v>
      </c>
      <c r="F7261" s="35">
        <v>17.007999999999999</v>
      </c>
      <c r="G7261" s="34">
        <v>180.2</v>
      </c>
      <c r="H7261" s="14">
        <f t="shared" si="452"/>
        <v>925091.78854399978</v>
      </c>
      <c r="I7261" s="11">
        <f t="shared" si="453"/>
        <v>30184</v>
      </c>
      <c r="J7261" s="11">
        <f t="shared" si="454"/>
        <v>513369.47199999995</v>
      </c>
      <c r="K7261" s="11">
        <f t="shared" si="455"/>
        <v>0</v>
      </c>
    </row>
    <row r="7262" spans="1:11" s="11" customFormat="1">
      <c r="A7262" s="32">
        <v>2018</v>
      </c>
      <c r="B7262" s="32">
        <v>6179</v>
      </c>
      <c r="C7262" s="33" t="s">
        <v>363</v>
      </c>
      <c r="D7262" s="33" t="s">
        <v>354</v>
      </c>
      <c r="E7262" s="34">
        <v>29866</v>
      </c>
      <c r="F7262" s="35">
        <v>16.574000000000002</v>
      </c>
      <c r="G7262" s="34">
        <v>171.1</v>
      </c>
      <c r="H7262" s="14">
        <f t="shared" si="452"/>
        <v>846943.43272400007</v>
      </c>
      <c r="I7262" s="11">
        <f t="shared" si="453"/>
        <v>29866</v>
      </c>
      <c r="J7262" s="11">
        <f t="shared" si="454"/>
        <v>494999.08400000003</v>
      </c>
      <c r="K7262" s="11">
        <f t="shared" si="455"/>
        <v>0</v>
      </c>
    </row>
    <row r="7263" spans="1:11" s="11" customFormat="1">
      <c r="A7263" s="32">
        <v>2018</v>
      </c>
      <c r="B7263" s="32">
        <v>6179</v>
      </c>
      <c r="C7263" s="33" t="s">
        <v>363</v>
      </c>
      <c r="D7263" s="33" t="s">
        <v>354</v>
      </c>
      <c r="E7263" s="34">
        <v>15169</v>
      </c>
      <c r="F7263" s="35">
        <v>16.45</v>
      </c>
      <c r="G7263" s="34">
        <v>170.5</v>
      </c>
      <c r="H7263" s="14">
        <f t="shared" si="452"/>
        <v>425448.73524999997</v>
      </c>
      <c r="I7263" s="11">
        <f t="shared" si="453"/>
        <v>15169</v>
      </c>
      <c r="J7263" s="11">
        <f t="shared" si="454"/>
        <v>249530.05</v>
      </c>
      <c r="K7263" s="11">
        <f t="shared" si="455"/>
        <v>0</v>
      </c>
    </row>
    <row r="7264" spans="1:11" s="11" customFormat="1">
      <c r="A7264" s="32">
        <v>2018</v>
      </c>
      <c r="B7264" s="32">
        <v>6179</v>
      </c>
      <c r="C7264" s="33" t="s">
        <v>363</v>
      </c>
      <c r="D7264" s="33" t="s">
        <v>354</v>
      </c>
      <c r="E7264" s="34">
        <v>15020</v>
      </c>
      <c r="F7264" s="35">
        <v>16.571999999999999</v>
      </c>
      <c r="G7264" s="34">
        <v>168.9</v>
      </c>
      <c r="H7264" s="14">
        <f t="shared" si="452"/>
        <v>420411.42216000002</v>
      </c>
      <c r="I7264" s="11">
        <f t="shared" si="453"/>
        <v>15020</v>
      </c>
      <c r="J7264" s="11">
        <f t="shared" si="454"/>
        <v>248911.43999999997</v>
      </c>
      <c r="K7264" s="11">
        <f t="shared" si="455"/>
        <v>0</v>
      </c>
    </row>
    <row r="7265" spans="1:11" s="11" customFormat="1">
      <c r="A7265" s="32">
        <v>2018</v>
      </c>
      <c r="B7265" s="32">
        <v>6179</v>
      </c>
      <c r="C7265" s="33" t="s">
        <v>363</v>
      </c>
      <c r="D7265" s="33" t="s">
        <v>354</v>
      </c>
      <c r="E7265" s="34">
        <v>15119</v>
      </c>
      <c r="F7265" s="35">
        <v>16.902000000000001</v>
      </c>
      <c r="G7265" s="34">
        <v>165.3</v>
      </c>
      <c r="H7265" s="14">
        <f t="shared" si="452"/>
        <v>422409.83171400003</v>
      </c>
      <c r="I7265" s="11">
        <f t="shared" si="453"/>
        <v>15119</v>
      </c>
      <c r="J7265" s="11">
        <f t="shared" si="454"/>
        <v>255541.33800000002</v>
      </c>
      <c r="K7265" s="11">
        <f t="shared" si="455"/>
        <v>0</v>
      </c>
    </row>
    <row r="7266" spans="1:11" s="11" customFormat="1">
      <c r="A7266" s="32">
        <v>2018</v>
      </c>
      <c r="B7266" s="32">
        <v>6180</v>
      </c>
      <c r="C7266" s="33" t="s">
        <v>362</v>
      </c>
      <c r="D7266" s="33" t="s">
        <v>354</v>
      </c>
      <c r="E7266" s="34">
        <v>334997</v>
      </c>
      <c r="F7266" s="35">
        <v>13.6</v>
      </c>
      <c r="G7266" s="34" t="s">
        <v>364</v>
      </c>
      <c r="H7266" s="14" t="str">
        <f t="shared" si="452"/>
        <v/>
      </c>
      <c r="I7266" s="11" t="str">
        <f t="shared" si="453"/>
        <v/>
      </c>
      <c r="J7266" s="11" t="str">
        <f t="shared" si="454"/>
        <v/>
      </c>
      <c r="K7266" s="11">
        <f t="shared" si="455"/>
        <v>1</v>
      </c>
    </row>
    <row r="7267" spans="1:11" s="11" customFormat="1">
      <c r="A7267" s="32">
        <v>2018</v>
      </c>
      <c r="B7267" s="32">
        <v>6180</v>
      </c>
      <c r="C7267" s="33" t="s">
        <v>563</v>
      </c>
      <c r="D7267" s="33" t="s">
        <v>564</v>
      </c>
      <c r="E7267" s="34">
        <v>30770</v>
      </c>
      <c r="F7267" s="35">
        <v>1.012</v>
      </c>
      <c r="G7267" s="34" t="s">
        <v>364</v>
      </c>
      <c r="H7267" s="14" t="str">
        <f t="shared" si="452"/>
        <v/>
      </c>
      <c r="I7267" s="11" t="str">
        <f t="shared" si="453"/>
        <v/>
      </c>
      <c r="J7267" s="11" t="str">
        <f t="shared" si="454"/>
        <v/>
      </c>
      <c r="K7267" s="11">
        <f t="shared" si="455"/>
        <v>0</v>
      </c>
    </row>
    <row r="7268" spans="1:11" s="11" customFormat="1">
      <c r="A7268" s="32">
        <v>2018</v>
      </c>
      <c r="B7268" s="32">
        <v>6183</v>
      </c>
      <c r="C7268" s="33" t="s">
        <v>362</v>
      </c>
      <c r="D7268" s="33" t="s">
        <v>354</v>
      </c>
      <c r="E7268" s="34">
        <v>173695</v>
      </c>
      <c r="F7268" s="35">
        <v>14.4</v>
      </c>
      <c r="G7268" s="34">
        <v>298</v>
      </c>
      <c r="H7268" s="14">
        <f t="shared" si="452"/>
        <v>7453599.8399999999</v>
      </c>
      <c r="I7268" s="11">
        <f t="shared" si="453"/>
        <v>173695</v>
      </c>
      <c r="J7268" s="11">
        <f t="shared" si="454"/>
        <v>2501208</v>
      </c>
      <c r="K7268" s="11">
        <f t="shared" si="455"/>
        <v>1</v>
      </c>
    </row>
    <row r="7269" spans="1:11" s="11" customFormat="1">
      <c r="A7269" s="32">
        <v>2018</v>
      </c>
      <c r="B7269" s="32">
        <v>6190</v>
      </c>
      <c r="C7269" s="33" t="s">
        <v>353</v>
      </c>
      <c r="D7269" s="33" t="s">
        <v>354</v>
      </c>
      <c r="E7269" s="34">
        <v>29097</v>
      </c>
      <c r="F7269" s="35">
        <v>22.29</v>
      </c>
      <c r="G7269" s="34">
        <v>226.8</v>
      </c>
      <c r="H7269" s="14">
        <f t="shared" si="452"/>
        <v>1470961.5908400002</v>
      </c>
      <c r="I7269" s="11">
        <f t="shared" si="453"/>
        <v>29097</v>
      </c>
      <c r="J7269" s="11">
        <f t="shared" si="454"/>
        <v>648572.13</v>
      </c>
      <c r="K7269" s="11">
        <f t="shared" si="455"/>
        <v>0</v>
      </c>
    </row>
    <row r="7270" spans="1:11" s="11" customFormat="1">
      <c r="A7270" s="32">
        <v>2018</v>
      </c>
      <c r="B7270" s="32">
        <v>6190</v>
      </c>
      <c r="C7270" s="33" t="s">
        <v>568</v>
      </c>
      <c r="D7270" s="33" t="s">
        <v>569</v>
      </c>
      <c r="E7270" s="34">
        <v>27472</v>
      </c>
      <c r="F7270" s="35">
        <v>28.83</v>
      </c>
      <c r="G7270" s="34">
        <v>294.39999999999998</v>
      </c>
      <c r="H7270" s="14">
        <f t="shared" si="452"/>
        <v>2331700.2854399998</v>
      </c>
      <c r="I7270" s="11">
        <f t="shared" si="453"/>
        <v>27472</v>
      </c>
      <c r="J7270" s="11">
        <f t="shared" si="454"/>
        <v>792017.76</v>
      </c>
      <c r="K7270" s="11">
        <f t="shared" si="455"/>
        <v>0</v>
      </c>
    </row>
    <row r="7271" spans="1:11" s="11" customFormat="1">
      <c r="A7271" s="32">
        <v>2018</v>
      </c>
      <c r="B7271" s="32">
        <v>6190</v>
      </c>
      <c r="C7271" s="33" t="s">
        <v>568</v>
      </c>
      <c r="D7271" s="33" t="s">
        <v>569</v>
      </c>
      <c r="E7271" s="34">
        <v>18882</v>
      </c>
      <c r="F7271" s="35">
        <v>27.94</v>
      </c>
      <c r="G7271" s="34">
        <v>316.39999999999998</v>
      </c>
      <c r="H7271" s="14">
        <f t="shared" si="452"/>
        <v>1669209.5851199999</v>
      </c>
      <c r="I7271" s="11">
        <f t="shared" si="453"/>
        <v>18882</v>
      </c>
      <c r="J7271" s="11">
        <f t="shared" si="454"/>
        <v>527563.08000000007</v>
      </c>
      <c r="K7271" s="11">
        <f t="shared" si="455"/>
        <v>0</v>
      </c>
    </row>
    <row r="7272" spans="1:11" s="11" customFormat="1">
      <c r="A7272" s="32">
        <v>2018</v>
      </c>
      <c r="B7272" s="32">
        <v>6190</v>
      </c>
      <c r="C7272" s="33" t="s">
        <v>568</v>
      </c>
      <c r="D7272" s="33" t="s">
        <v>569</v>
      </c>
      <c r="E7272" s="34">
        <v>9479</v>
      </c>
      <c r="F7272" s="35">
        <v>27.75</v>
      </c>
      <c r="G7272" s="34">
        <v>331.6</v>
      </c>
      <c r="H7272" s="14">
        <f t="shared" si="452"/>
        <v>872248.10100000002</v>
      </c>
      <c r="I7272" s="11">
        <f t="shared" si="453"/>
        <v>9479</v>
      </c>
      <c r="J7272" s="11">
        <f t="shared" si="454"/>
        <v>263042.25</v>
      </c>
      <c r="K7272" s="11">
        <f t="shared" si="455"/>
        <v>0</v>
      </c>
    </row>
    <row r="7273" spans="1:11" s="11" customFormat="1">
      <c r="A7273" s="32">
        <v>2018</v>
      </c>
      <c r="B7273" s="32">
        <v>6190</v>
      </c>
      <c r="C7273" s="33" t="s">
        <v>568</v>
      </c>
      <c r="D7273" s="33" t="s">
        <v>569</v>
      </c>
      <c r="E7273" s="34">
        <v>9327</v>
      </c>
      <c r="F7273" s="35">
        <v>28.25</v>
      </c>
      <c r="G7273" s="34">
        <v>200</v>
      </c>
      <c r="H7273" s="14">
        <f t="shared" si="452"/>
        <v>526975.5</v>
      </c>
      <c r="I7273" s="11">
        <f t="shared" si="453"/>
        <v>9327</v>
      </c>
      <c r="J7273" s="11">
        <f t="shared" si="454"/>
        <v>263487.75</v>
      </c>
      <c r="K7273" s="11">
        <f t="shared" si="455"/>
        <v>0</v>
      </c>
    </row>
    <row r="7274" spans="1:11" s="11" customFormat="1">
      <c r="A7274" s="32">
        <v>2018</v>
      </c>
      <c r="B7274" s="32">
        <v>6190</v>
      </c>
      <c r="C7274" s="33" t="s">
        <v>363</v>
      </c>
      <c r="D7274" s="33" t="s">
        <v>354</v>
      </c>
      <c r="E7274" s="34">
        <v>32848</v>
      </c>
      <c r="F7274" s="35">
        <v>18.05</v>
      </c>
      <c r="G7274" s="34">
        <v>211.3</v>
      </c>
      <c r="H7274" s="14">
        <f t="shared" si="452"/>
        <v>1252811.2232000001</v>
      </c>
      <c r="I7274" s="11">
        <f t="shared" si="453"/>
        <v>32848</v>
      </c>
      <c r="J7274" s="11">
        <f t="shared" si="454"/>
        <v>592906.4</v>
      </c>
      <c r="K7274" s="11">
        <f t="shared" si="455"/>
        <v>0</v>
      </c>
    </row>
    <row r="7275" spans="1:11" s="11" customFormat="1">
      <c r="A7275" s="32">
        <v>2018</v>
      </c>
      <c r="B7275" s="32">
        <v>6190</v>
      </c>
      <c r="C7275" s="33" t="s">
        <v>363</v>
      </c>
      <c r="D7275" s="33" t="s">
        <v>354</v>
      </c>
      <c r="E7275" s="34">
        <v>63918</v>
      </c>
      <c r="F7275" s="35">
        <v>17.07</v>
      </c>
      <c r="G7275" s="34">
        <v>206.1</v>
      </c>
      <c r="H7275" s="14">
        <f t="shared" si="452"/>
        <v>2248716.4158600001</v>
      </c>
      <c r="I7275" s="11">
        <f t="shared" si="453"/>
        <v>63918</v>
      </c>
      <c r="J7275" s="11">
        <f t="shared" si="454"/>
        <v>1091080.26</v>
      </c>
      <c r="K7275" s="11">
        <f t="shared" si="455"/>
        <v>0</v>
      </c>
    </row>
    <row r="7276" spans="1:11" s="11" customFormat="1">
      <c r="A7276" s="32">
        <v>2018</v>
      </c>
      <c r="B7276" s="32">
        <v>6190</v>
      </c>
      <c r="C7276" s="33" t="s">
        <v>363</v>
      </c>
      <c r="D7276" s="33" t="s">
        <v>354</v>
      </c>
      <c r="E7276" s="34">
        <v>49279</v>
      </c>
      <c r="F7276" s="35">
        <v>17.559999999999999</v>
      </c>
      <c r="G7276" s="34">
        <v>210.5</v>
      </c>
      <c r="H7276" s="14">
        <f t="shared" si="452"/>
        <v>1821539.1002</v>
      </c>
      <c r="I7276" s="11">
        <f t="shared" si="453"/>
        <v>49279</v>
      </c>
      <c r="J7276" s="11">
        <f t="shared" si="454"/>
        <v>865339.24</v>
      </c>
      <c r="K7276" s="11">
        <f t="shared" si="455"/>
        <v>0</v>
      </c>
    </row>
    <row r="7277" spans="1:11" s="11" customFormat="1">
      <c r="A7277" s="32">
        <v>2018</v>
      </c>
      <c r="B7277" s="32">
        <v>6190</v>
      </c>
      <c r="C7277" s="33" t="s">
        <v>563</v>
      </c>
      <c r="D7277" s="33" t="s">
        <v>564</v>
      </c>
      <c r="E7277" s="34">
        <v>9921</v>
      </c>
      <c r="F7277" s="35">
        <v>1.008</v>
      </c>
      <c r="G7277" s="34">
        <v>277.7</v>
      </c>
      <c r="H7277" s="14">
        <f t="shared" si="452"/>
        <v>27771.021936000001</v>
      </c>
      <c r="I7277" s="11">
        <f t="shared" si="453"/>
        <v>9921</v>
      </c>
      <c r="J7277" s="11">
        <f t="shared" si="454"/>
        <v>10000.368</v>
      </c>
      <c r="K7277" s="11">
        <f t="shared" si="455"/>
        <v>0</v>
      </c>
    </row>
    <row r="7278" spans="1:11" s="11" customFormat="1">
      <c r="A7278" s="32">
        <v>2018</v>
      </c>
      <c r="B7278" s="32">
        <v>6190</v>
      </c>
      <c r="C7278" s="33" t="s">
        <v>563</v>
      </c>
      <c r="D7278" s="33" t="s">
        <v>564</v>
      </c>
      <c r="E7278" s="34">
        <v>5952</v>
      </c>
      <c r="F7278" s="35">
        <v>1.008</v>
      </c>
      <c r="G7278" s="34">
        <v>299.3</v>
      </c>
      <c r="H7278" s="14">
        <f t="shared" si="452"/>
        <v>17956.850688000002</v>
      </c>
      <c r="I7278" s="11">
        <f t="shared" si="453"/>
        <v>5952</v>
      </c>
      <c r="J7278" s="11">
        <f t="shared" si="454"/>
        <v>5999.616</v>
      </c>
      <c r="K7278" s="11">
        <f t="shared" si="455"/>
        <v>0</v>
      </c>
    </row>
    <row r="7279" spans="1:11" s="11" customFormat="1">
      <c r="A7279" s="32">
        <v>2018</v>
      </c>
      <c r="B7279" s="32">
        <v>6190</v>
      </c>
      <c r="C7279" s="33" t="s">
        <v>563</v>
      </c>
      <c r="D7279" s="33" t="s">
        <v>564</v>
      </c>
      <c r="E7279" s="34">
        <v>1488</v>
      </c>
      <c r="F7279" s="35">
        <v>1.008</v>
      </c>
      <c r="G7279" s="34">
        <v>295.60000000000002</v>
      </c>
      <c r="H7279" s="14">
        <f t="shared" si="452"/>
        <v>4433.7162240000007</v>
      </c>
      <c r="I7279" s="11">
        <f t="shared" si="453"/>
        <v>1488</v>
      </c>
      <c r="J7279" s="11">
        <f t="shared" si="454"/>
        <v>1499.904</v>
      </c>
      <c r="K7279" s="11">
        <f t="shared" si="455"/>
        <v>0</v>
      </c>
    </row>
    <row r="7280" spans="1:11" s="11" customFormat="1">
      <c r="A7280" s="32">
        <v>2018</v>
      </c>
      <c r="B7280" s="32">
        <v>6190</v>
      </c>
      <c r="C7280" s="33" t="s">
        <v>563</v>
      </c>
      <c r="D7280" s="33" t="s">
        <v>564</v>
      </c>
      <c r="E7280" s="34">
        <v>15377</v>
      </c>
      <c r="F7280" s="35">
        <v>1.008</v>
      </c>
      <c r="G7280" s="34">
        <v>310.5</v>
      </c>
      <c r="H7280" s="14">
        <f t="shared" si="452"/>
        <v>48127.549680000004</v>
      </c>
      <c r="I7280" s="11">
        <f t="shared" si="453"/>
        <v>15377</v>
      </c>
      <c r="J7280" s="11">
        <f t="shared" si="454"/>
        <v>15500.016</v>
      </c>
      <c r="K7280" s="11">
        <f t="shared" si="455"/>
        <v>0</v>
      </c>
    </row>
    <row r="7281" spans="1:11" s="11" customFormat="1">
      <c r="A7281" s="32">
        <v>2018</v>
      </c>
      <c r="B7281" s="32">
        <v>6190</v>
      </c>
      <c r="C7281" s="33" t="s">
        <v>563</v>
      </c>
      <c r="D7281" s="33" t="s">
        <v>564</v>
      </c>
      <c r="E7281" s="34">
        <v>30754</v>
      </c>
      <c r="F7281" s="35">
        <v>1.008</v>
      </c>
      <c r="G7281" s="34">
        <v>305.60000000000002</v>
      </c>
      <c r="H7281" s="14">
        <f t="shared" si="452"/>
        <v>94736.097792</v>
      </c>
      <c r="I7281" s="11">
        <f t="shared" si="453"/>
        <v>30754</v>
      </c>
      <c r="J7281" s="11">
        <f t="shared" si="454"/>
        <v>31000.031999999999</v>
      </c>
      <c r="K7281" s="11">
        <f t="shared" si="455"/>
        <v>0</v>
      </c>
    </row>
    <row r="7282" spans="1:11" s="11" customFormat="1">
      <c r="A7282" s="32">
        <v>2018</v>
      </c>
      <c r="B7282" s="32">
        <v>6190</v>
      </c>
      <c r="C7282" s="33" t="s">
        <v>563</v>
      </c>
      <c r="D7282" s="33" t="s">
        <v>564</v>
      </c>
      <c r="E7282" s="34">
        <v>11905</v>
      </c>
      <c r="F7282" s="35">
        <v>1.008</v>
      </c>
      <c r="G7282" s="34">
        <v>316.89999999999998</v>
      </c>
      <c r="H7282" s="14">
        <f t="shared" si="452"/>
        <v>38028.760559999995</v>
      </c>
      <c r="I7282" s="11">
        <f t="shared" si="453"/>
        <v>11905</v>
      </c>
      <c r="J7282" s="11">
        <f t="shared" si="454"/>
        <v>12000.24</v>
      </c>
      <c r="K7282" s="11">
        <f t="shared" si="455"/>
        <v>0</v>
      </c>
    </row>
    <row r="7283" spans="1:11" s="11" customFormat="1">
      <c r="A7283" s="32">
        <v>2018</v>
      </c>
      <c r="B7283" s="32">
        <v>6193</v>
      </c>
      <c r="C7283" s="33" t="s">
        <v>363</v>
      </c>
      <c r="D7283" s="33" t="s">
        <v>354</v>
      </c>
      <c r="E7283" s="34">
        <v>131880</v>
      </c>
      <c r="F7283" s="35">
        <v>17.876999999999999</v>
      </c>
      <c r="G7283" s="34">
        <v>134.30000000000001</v>
      </c>
      <c r="H7283" s="14">
        <f t="shared" si="452"/>
        <v>3166281.99468</v>
      </c>
      <c r="I7283" s="11">
        <f t="shared" si="453"/>
        <v>131880</v>
      </c>
      <c r="J7283" s="11">
        <f t="shared" si="454"/>
        <v>2357618.7599999998</v>
      </c>
      <c r="K7283" s="11">
        <f t="shared" si="455"/>
        <v>0</v>
      </c>
    </row>
    <row r="7284" spans="1:11" s="11" customFormat="1">
      <c r="A7284" s="32">
        <v>2018</v>
      </c>
      <c r="B7284" s="32">
        <v>6193</v>
      </c>
      <c r="C7284" s="33" t="s">
        <v>563</v>
      </c>
      <c r="D7284" s="33" t="s">
        <v>564</v>
      </c>
      <c r="E7284" s="34">
        <v>20232</v>
      </c>
      <c r="F7284" s="35">
        <v>1.02</v>
      </c>
      <c r="G7284" s="34">
        <v>229.6</v>
      </c>
      <c r="H7284" s="14">
        <f t="shared" si="452"/>
        <v>47381.725440000002</v>
      </c>
      <c r="I7284" s="11">
        <f t="shared" si="453"/>
        <v>20232</v>
      </c>
      <c r="J7284" s="11">
        <f t="shared" si="454"/>
        <v>20636.64</v>
      </c>
      <c r="K7284" s="11">
        <f t="shared" si="455"/>
        <v>0</v>
      </c>
    </row>
    <row r="7285" spans="1:11" s="11" customFormat="1">
      <c r="A7285" s="32">
        <v>2018</v>
      </c>
      <c r="B7285" s="32">
        <v>6194</v>
      </c>
      <c r="C7285" s="33" t="s">
        <v>363</v>
      </c>
      <c r="D7285" s="33" t="s">
        <v>354</v>
      </c>
      <c r="E7285" s="34">
        <v>103521</v>
      </c>
      <c r="F7285" s="35">
        <v>17.779</v>
      </c>
      <c r="G7285" s="34">
        <v>184.1</v>
      </c>
      <c r="H7285" s="14">
        <f t="shared" si="452"/>
        <v>3388360.2404189999</v>
      </c>
      <c r="I7285" s="11">
        <f t="shared" si="453"/>
        <v>103521</v>
      </c>
      <c r="J7285" s="11">
        <f t="shared" si="454"/>
        <v>1840499.8589999999</v>
      </c>
      <c r="K7285" s="11">
        <f t="shared" si="455"/>
        <v>0</v>
      </c>
    </row>
    <row r="7286" spans="1:11" s="11" customFormat="1">
      <c r="A7286" s="32">
        <v>2018</v>
      </c>
      <c r="B7286" s="32">
        <v>6194</v>
      </c>
      <c r="C7286" s="33" t="s">
        <v>563</v>
      </c>
      <c r="D7286" s="33" t="s">
        <v>564</v>
      </c>
      <c r="E7286" s="34">
        <v>53435</v>
      </c>
      <c r="F7286" s="35">
        <v>1.0269999999999999</v>
      </c>
      <c r="G7286" s="34">
        <v>239.6</v>
      </c>
      <c r="H7286" s="14">
        <f t="shared" si="452"/>
        <v>131487.07702</v>
      </c>
      <c r="I7286" s="11">
        <f t="shared" si="453"/>
        <v>53435</v>
      </c>
      <c r="J7286" s="11">
        <f t="shared" si="454"/>
        <v>54877.744999999995</v>
      </c>
      <c r="K7286" s="11">
        <f t="shared" si="455"/>
        <v>0</v>
      </c>
    </row>
    <row r="7287" spans="1:11" s="11" customFormat="1">
      <c r="A7287" s="32">
        <v>2018</v>
      </c>
      <c r="B7287" s="32">
        <v>6195</v>
      </c>
      <c r="C7287" s="33" t="s">
        <v>563</v>
      </c>
      <c r="D7287" s="33" t="s">
        <v>564</v>
      </c>
      <c r="E7287" s="34">
        <v>29282</v>
      </c>
      <c r="F7287" s="35">
        <v>1.042</v>
      </c>
      <c r="G7287" s="34">
        <v>219.4</v>
      </c>
      <c r="H7287" s="14">
        <f t="shared" si="452"/>
        <v>66942.985736000002</v>
      </c>
      <c r="I7287" s="11">
        <f t="shared" si="453"/>
        <v>29282</v>
      </c>
      <c r="J7287" s="11">
        <f t="shared" si="454"/>
        <v>30511.844000000001</v>
      </c>
      <c r="K7287" s="11">
        <f t="shared" si="455"/>
        <v>0</v>
      </c>
    </row>
    <row r="7288" spans="1:11" s="11" customFormat="1">
      <c r="A7288" s="32">
        <v>2018</v>
      </c>
      <c r="B7288" s="32">
        <v>6195</v>
      </c>
      <c r="C7288" s="33" t="s">
        <v>363</v>
      </c>
      <c r="D7288" s="33" t="s">
        <v>354</v>
      </c>
      <c r="E7288" s="34">
        <v>31414</v>
      </c>
      <c r="F7288" s="35">
        <v>17.702000000000002</v>
      </c>
      <c r="G7288" s="34">
        <v>201.8</v>
      </c>
      <c r="H7288" s="14">
        <f t="shared" si="452"/>
        <v>1122190.8873040003</v>
      </c>
      <c r="I7288" s="11">
        <f t="shared" si="453"/>
        <v>31414</v>
      </c>
      <c r="J7288" s="11">
        <f t="shared" si="454"/>
        <v>556090.62800000003</v>
      </c>
      <c r="K7288" s="11">
        <f t="shared" si="455"/>
        <v>0</v>
      </c>
    </row>
    <row r="7289" spans="1:11" s="11" customFormat="1">
      <c r="A7289" s="32">
        <v>2018</v>
      </c>
      <c r="B7289" s="32">
        <v>6195</v>
      </c>
      <c r="C7289" s="33" t="s">
        <v>363</v>
      </c>
      <c r="D7289" s="33" t="s">
        <v>354</v>
      </c>
      <c r="E7289" s="34">
        <v>47857</v>
      </c>
      <c r="F7289" s="35">
        <v>17.989999999999998</v>
      </c>
      <c r="G7289" s="34">
        <v>197.8</v>
      </c>
      <c r="H7289" s="14">
        <f t="shared" si="452"/>
        <v>1702954.01654</v>
      </c>
      <c r="I7289" s="11">
        <f t="shared" si="453"/>
        <v>47857</v>
      </c>
      <c r="J7289" s="11">
        <f t="shared" si="454"/>
        <v>860947.42999999993</v>
      </c>
      <c r="K7289" s="11">
        <f t="shared" si="455"/>
        <v>0</v>
      </c>
    </row>
    <row r="7290" spans="1:11" s="11" customFormat="1">
      <c r="A7290" s="32">
        <v>2018</v>
      </c>
      <c r="B7290" s="32">
        <v>6204</v>
      </c>
      <c r="C7290" s="33" t="s">
        <v>363</v>
      </c>
      <c r="D7290" s="33" t="s">
        <v>354</v>
      </c>
      <c r="E7290" s="34">
        <v>61124</v>
      </c>
      <c r="F7290" s="35">
        <v>17.608000000000001</v>
      </c>
      <c r="G7290" s="34">
        <v>95.4</v>
      </c>
      <c r="H7290" s="14">
        <f t="shared" si="452"/>
        <v>1026762.9079680002</v>
      </c>
      <c r="I7290" s="11">
        <f t="shared" si="453"/>
        <v>61124</v>
      </c>
      <c r="J7290" s="11">
        <f t="shared" si="454"/>
        <v>1076271.392</v>
      </c>
      <c r="K7290" s="11">
        <f t="shared" si="455"/>
        <v>0</v>
      </c>
    </row>
    <row r="7291" spans="1:11" s="11" customFormat="1">
      <c r="A7291" s="32">
        <v>2018</v>
      </c>
      <c r="B7291" s="32">
        <v>6204</v>
      </c>
      <c r="C7291" s="33" t="s">
        <v>363</v>
      </c>
      <c r="D7291" s="33" t="s">
        <v>354</v>
      </c>
      <c r="E7291" s="34">
        <v>136740</v>
      </c>
      <c r="F7291" s="35">
        <v>17.957999999999998</v>
      </c>
      <c r="G7291" s="34">
        <v>98.4</v>
      </c>
      <c r="H7291" s="14">
        <f t="shared" si="452"/>
        <v>2416287.68928</v>
      </c>
      <c r="I7291" s="11">
        <f t="shared" si="453"/>
        <v>136740</v>
      </c>
      <c r="J7291" s="11">
        <f t="shared" si="454"/>
        <v>2455576.92</v>
      </c>
      <c r="K7291" s="11">
        <f t="shared" si="455"/>
        <v>0</v>
      </c>
    </row>
    <row r="7292" spans="1:11" s="11" customFormat="1">
      <c r="A7292" s="32">
        <v>2018</v>
      </c>
      <c r="B7292" s="32">
        <v>6204</v>
      </c>
      <c r="C7292" s="33" t="s">
        <v>363</v>
      </c>
      <c r="D7292" s="33" t="s">
        <v>354</v>
      </c>
      <c r="E7292" s="34">
        <v>91953</v>
      </c>
      <c r="F7292" s="35">
        <v>17.608000000000001</v>
      </c>
      <c r="G7292" s="34">
        <v>101</v>
      </c>
      <c r="H7292" s="14">
        <f t="shared" si="452"/>
        <v>1635299.5082399999</v>
      </c>
      <c r="I7292" s="11">
        <f t="shared" si="453"/>
        <v>91953</v>
      </c>
      <c r="J7292" s="11">
        <f t="shared" si="454"/>
        <v>1619108.4240000001</v>
      </c>
      <c r="K7292" s="11">
        <f t="shared" si="455"/>
        <v>0</v>
      </c>
    </row>
    <row r="7293" spans="1:11" s="11" customFormat="1">
      <c r="A7293" s="32">
        <v>2018</v>
      </c>
      <c r="B7293" s="32">
        <v>6204</v>
      </c>
      <c r="C7293" s="33" t="s">
        <v>363</v>
      </c>
      <c r="D7293" s="33" t="s">
        <v>354</v>
      </c>
      <c r="E7293" s="34">
        <v>76135</v>
      </c>
      <c r="F7293" s="35">
        <v>17.690000000000001</v>
      </c>
      <c r="G7293" s="34">
        <v>95.2</v>
      </c>
      <c r="H7293" s="14">
        <f t="shared" si="452"/>
        <v>1282180.3988000001</v>
      </c>
      <c r="I7293" s="11">
        <f t="shared" si="453"/>
        <v>76135</v>
      </c>
      <c r="J7293" s="11">
        <f t="shared" si="454"/>
        <v>1346828.1500000001</v>
      </c>
      <c r="K7293" s="11">
        <f t="shared" si="455"/>
        <v>0</v>
      </c>
    </row>
    <row r="7294" spans="1:11" s="11" customFormat="1">
      <c r="A7294" s="32">
        <v>2018</v>
      </c>
      <c r="B7294" s="32">
        <v>6204</v>
      </c>
      <c r="C7294" s="33" t="s">
        <v>363</v>
      </c>
      <c r="D7294" s="33" t="s">
        <v>354</v>
      </c>
      <c r="E7294" s="34">
        <v>242383</v>
      </c>
      <c r="F7294" s="35">
        <v>16.106000000000002</v>
      </c>
      <c r="G7294" s="34">
        <v>102.8</v>
      </c>
      <c r="H7294" s="14">
        <f t="shared" si="452"/>
        <v>4013127.5747440001</v>
      </c>
      <c r="I7294" s="11">
        <f t="shared" si="453"/>
        <v>242383</v>
      </c>
      <c r="J7294" s="11">
        <f t="shared" si="454"/>
        <v>3903820.5980000002</v>
      </c>
      <c r="K7294" s="11">
        <f t="shared" si="455"/>
        <v>0</v>
      </c>
    </row>
    <row r="7295" spans="1:11" s="11" customFormat="1">
      <c r="A7295" s="32">
        <v>2018</v>
      </c>
      <c r="B7295" s="32">
        <v>6213</v>
      </c>
      <c r="C7295" s="33" t="s">
        <v>353</v>
      </c>
      <c r="D7295" s="33" t="s">
        <v>354</v>
      </c>
      <c r="E7295" s="34">
        <v>35677</v>
      </c>
      <c r="F7295" s="35">
        <v>22.97</v>
      </c>
      <c r="G7295" s="34">
        <v>212.9</v>
      </c>
      <c r="H7295" s="14">
        <f t="shared" si="452"/>
        <v>1744716.9690099999</v>
      </c>
      <c r="I7295" s="11">
        <f t="shared" si="453"/>
        <v>35677</v>
      </c>
      <c r="J7295" s="11">
        <f t="shared" si="454"/>
        <v>819500.69</v>
      </c>
      <c r="K7295" s="11">
        <f t="shared" si="455"/>
        <v>0</v>
      </c>
    </row>
    <row r="7296" spans="1:11" s="11" customFormat="1">
      <c r="A7296" s="32">
        <v>2018</v>
      </c>
      <c r="B7296" s="32">
        <v>6213</v>
      </c>
      <c r="C7296" s="33" t="s">
        <v>353</v>
      </c>
      <c r="D7296" s="33" t="s">
        <v>354</v>
      </c>
      <c r="E7296" s="34">
        <v>118117</v>
      </c>
      <c r="F7296" s="35">
        <v>22.36</v>
      </c>
      <c r="G7296" s="34">
        <v>203.2</v>
      </c>
      <c r="H7296" s="14">
        <f t="shared" si="452"/>
        <v>5366707.3158399994</v>
      </c>
      <c r="I7296" s="11">
        <f t="shared" si="453"/>
        <v>118117</v>
      </c>
      <c r="J7296" s="11">
        <f t="shared" si="454"/>
        <v>2641096.12</v>
      </c>
      <c r="K7296" s="11">
        <f t="shared" si="455"/>
        <v>0</v>
      </c>
    </row>
    <row r="7297" spans="1:11" s="11" customFormat="1">
      <c r="A7297" s="32">
        <v>2018</v>
      </c>
      <c r="B7297" s="32">
        <v>6213</v>
      </c>
      <c r="C7297" s="33" t="s">
        <v>565</v>
      </c>
      <c r="D7297" s="33" t="s">
        <v>566</v>
      </c>
      <c r="E7297" s="34">
        <v>1802</v>
      </c>
      <c r="F7297" s="35">
        <v>5.7960000000000003</v>
      </c>
      <c r="G7297" s="34">
        <v>1459</v>
      </c>
      <c r="H7297" s="14">
        <f t="shared" si="452"/>
        <v>152383.67928000001</v>
      </c>
      <c r="I7297" s="11">
        <f t="shared" si="453"/>
        <v>1802</v>
      </c>
      <c r="J7297" s="11">
        <f t="shared" si="454"/>
        <v>10444.392</v>
      </c>
      <c r="K7297" s="11">
        <f t="shared" si="455"/>
        <v>0</v>
      </c>
    </row>
    <row r="7298" spans="1:11" s="11" customFormat="1">
      <c r="A7298" s="32">
        <v>2018</v>
      </c>
      <c r="B7298" s="32">
        <v>6223</v>
      </c>
      <c r="C7298" s="33" t="s">
        <v>565</v>
      </c>
      <c r="D7298" s="33" t="s">
        <v>566</v>
      </c>
      <c r="E7298" s="34">
        <v>1085</v>
      </c>
      <c r="F7298" s="35">
        <v>5.38</v>
      </c>
      <c r="G7298" s="34">
        <v>1539.7</v>
      </c>
      <c r="H7298" s="14">
        <f t="shared" si="452"/>
        <v>89876.908100000001</v>
      </c>
      <c r="I7298" s="11">
        <f t="shared" si="453"/>
        <v>1085</v>
      </c>
      <c r="J7298" s="11">
        <f t="shared" si="454"/>
        <v>5837.3</v>
      </c>
      <c r="K7298" s="11">
        <f t="shared" si="455"/>
        <v>0</v>
      </c>
    </row>
    <row r="7299" spans="1:11" s="11" customFormat="1">
      <c r="A7299" s="32">
        <v>2018</v>
      </c>
      <c r="B7299" s="32">
        <v>6223</v>
      </c>
      <c r="C7299" s="33" t="s">
        <v>563</v>
      </c>
      <c r="D7299" s="33" t="s">
        <v>564</v>
      </c>
      <c r="E7299" s="34">
        <v>103568</v>
      </c>
      <c r="F7299" s="35">
        <v>1.04</v>
      </c>
      <c r="G7299" s="34">
        <v>265.3</v>
      </c>
      <c r="H7299" s="14">
        <f t="shared" si="452"/>
        <v>285756.54016000003</v>
      </c>
      <c r="I7299" s="11">
        <f t="shared" si="453"/>
        <v>103568</v>
      </c>
      <c r="J7299" s="11">
        <f t="shared" si="454"/>
        <v>107710.72</v>
      </c>
      <c r="K7299" s="11">
        <f t="shared" si="455"/>
        <v>0</v>
      </c>
    </row>
    <row r="7300" spans="1:11" s="11" customFormat="1">
      <c r="A7300" s="32">
        <v>2018</v>
      </c>
      <c r="B7300" s="32">
        <v>6243</v>
      </c>
      <c r="C7300" s="33" t="s">
        <v>563</v>
      </c>
      <c r="D7300" s="33" t="s">
        <v>564</v>
      </c>
      <c r="E7300" s="34">
        <v>166331</v>
      </c>
      <c r="F7300" s="35">
        <v>1</v>
      </c>
      <c r="G7300" s="34">
        <v>1028.3</v>
      </c>
      <c r="H7300" s="14">
        <f t="shared" si="452"/>
        <v>1710381.673</v>
      </c>
      <c r="I7300" s="11">
        <f t="shared" si="453"/>
        <v>166331</v>
      </c>
      <c r="J7300" s="11">
        <f t="shared" si="454"/>
        <v>166331</v>
      </c>
      <c r="K7300" s="11">
        <f t="shared" si="455"/>
        <v>0</v>
      </c>
    </row>
    <row r="7301" spans="1:11" s="11" customFormat="1">
      <c r="A7301" s="32">
        <v>2018</v>
      </c>
      <c r="B7301" s="32">
        <v>6248</v>
      </c>
      <c r="C7301" s="33" t="s">
        <v>363</v>
      </c>
      <c r="D7301" s="33" t="s">
        <v>354</v>
      </c>
      <c r="E7301" s="34">
        <v>56170</v>
      </c>
      <c r="F7301" s="35">
        <v>16.491</v>
      </c>
      <c r="G7301" s="34">
        <v>128.30000000000001</v>
      </c>
      <c r="H7301" s="14">
        <f t="shared" si="452"/>
        <v>1188442.22001</v>
      </c>
      <c r="I7301" s="11">
        <f t="shared" si="453"/>
        <v>56170</v>
      </c>
      <c r="J7301" s="11">
        <f t="shared" si="454"/>
        <v>926299.47</v>
      </c>
      <c r="K7301" s="11">
        <f t="shared" si="455"/>
        <v>0</v>
      </c>
    </row>
    <row r="7302" spans="1:11" s="11" customFormat="1">
      <c r="A7302" s="32">
        <v>2018</v>
      </c>
      <c r="B7302" s="32">
        <v>6248</v>
      </c>
      <c r="C7302" s="33" t="s">
        <v>363</v>
      </c>
      <c r="D7302" s="33" t="s">
        <v>354</v>
      </c>
      <c r="E7302" s="34">
        <v>28215</v>
      </c>
      <c r="F7302" s="35">
        <v>17.029</v>
      </c>
      <c r="G7302" s="34">
        <v>127.9</v>
      </c>
      <c r="H7302" s="14">
        <f t="shared" ref="H7302:H7365" si="456">IF(I7302="","",G7302/100*F7302*E7302)</f>
        <v>614525.2675650001</v>
      </c>
      <c r="I7302" s="11">
        <f t="shared" ref="I7302:I7365" si="457">IF(OR(G7302=".",F7302=".",E7302="."),"",E7302)</f>
        <v>28215</v>
      </c>
      <c r="J7302" s="11">
        <f t="shared" ref="J7302:J7365" si="458">IF(I7302="","",F7302*I7302)</f>
        <v>480473.23499999999</v>
      </c>
      <c r="K7302" s="11">
        <f t="shared" ref="K7302:K7365" si="459">IF(C7302="LIG",1,0)</f>
        <v>0</v>
      </c>
    </row>
    <row r="7303" spans="1:11" s="11" customFormat="1">
      <c r="A7303" s="32">
        <v>2018</v>
      </c>
      <c r="B7303" s="32">
        <v>6248</v>
      </c>
      <c r="C7303" s="33" t="s">
        <v>363</v>
      </c>
      <c r="D7303" s="33" t="s">
        <v>354</v>
      </c>
      <c r="E7303" s="34">
        <v>56366</v>
      </c>
      <c r="F7303" s="35">
        <v>16.878</v>
      </c>
      <c r="G7303" s="34">
        <v>120.4</v>
      </c>
      <c r="H7303" s="14">
        <f t="shared" si="456"/>
        <v>1145419.7989920001</v>
      </c>
      <c r="I7303" s="11">
        <f t="shared" si="457"/>
        <v>56366</v>
      </c>
      <c r="J7303" s="11">
        <f t="shared" si="458"/>
        <v>951345.348</v>
      </c>
      <c r="K7303" s="11">
        <f t="shared" si="459"/>
        <v>0</v>
      </c>
    </row>
    <row r="7304" spans="1:11" s="11" customFormat="1">
      <c r="A7304" s="32">
        <v>2018</v>
      </c>
      <c r="B7304" s="32">
        <v>6248</v>
      </c>
      <c r="C7304" s="33" t="s">
        <v>363</v>
      </c>
      <c r="D7304" s="33" t="s">
        <v>354</v>
      </c>
      <c r="E7304" s="34">
        <v>28223</v>
      </c>
      <c r="F7304" s="35">
        <v>16.611000000000001</v>
      </c>
      <c r="G7304" s="34">
        <v>117.9</v>
      </c>
      <c r="H7304" s="14">
        <f t="shared" si="456"/>
        <v>552729.64628700004</v>
      </c>
      <c r="I7304" s="11">
        <f t="shared" si="457"/>
        <v>28223</v>
      </c>
      <c r="J7304" s="11">
        <f t="shared" si="458"/>
        <v>468812.25300000003</v>
      </c>
      <c r="K7304" s="11">
        <f t="shared" si="459"/>
        <v>0</v>
      </c>
    </row>
    <row r="7305" spans="1:11" s="11" customFormat="1">
      <c r="A7305" s="32">
        <v>2018</v>
      </c>
      <c r="B7305" s="32">
        <v>6248</v>
      </c>
      <c r="C7305" s="33" t="s">
        <v>563</v>
      </c>
      <c r="D7305" s="33" t="s">
        <v>564</v>
      </c>
      <c r="E7305" s="34">
        <v>10953</v>
      </c>
      <c r="F7305" s="35">
        <v>1.093</v>
      </c>
      <c r="G7305" s="34">
        <v>413.3</v>
      </c>
      <c r="H7305" s="14">
        <f t="shared" si="456"/>
        <v>49478.742656999995</v>
      </c>
      <c r="I7305" s="11">
        <f t="shared" si="457"/>
        <v>10953</v>
      </c>
      <c r="J7305" s="11">
        <f t="shared" si="458"/>
        <v>11971.628999999999</v>
      </c>
      <c r="K7305" s="11">
        <f t="shared" si="459"/>
        <v>0</v>
      </c>
    </row>
    <row r="7306" spans="1:11" s="11" customFormat="1">
      <c r="A7306" s="32">
        <v>2018</v>
      </c>
      <c r="B7306" s="32">
        <v>6249</v>
      </c>
      <c r="C7306" s="33" t="s">
        <v>565</v>
      </c>
      <c r="D7306" s="33" t="s">
        <v>566</v>
      </c>
      <c r="E7306" s="34">
        <v>717</v>
      </c>
      <c r="F7306" s="35">
        <v>5.79</v>
      </c>
      <c r="G7306" s="34">
        <v>1509</v>
      </c>
      <c r="H7306" s="14">
        <f t="shared" si="456"/>
        <v>62645.078699999998</v>
      </c>
      <c r="I7306" s="11">
        <f t="shared" si="457"/>
        <v>717</v>
      </c>
      <c r="J7306" s="11">
        <f t="shared" si="458"/>
        <v>4151.43</v>
      </c>
      <c r="K7306" s="11">
        <f t="shared" si="459"/>
        <v>0</v>
      </c>
    </row>
    <row r="7307" spans="1:11" s="11" customFormat="1">
      <c r="A7307" s="32">
        <v>2018</v>
      </c>
      <c r="B7307" s="32">
        <v>6253</v>
      </c>
      <c r="C7307" s="33" t="s">
        <v>565</v>
      </c>
      <c r="D7307" s="33" t="s">
        <v>566</v>
      </c>
      <c r="E7307" s="34">
        <v>2582</v>
      </c>
      <c r="F7307" s="35">
        <v>5.88</v>
      </c>
      <c r="G7307" s="34">
        <v>1480.9</v>
      </c>
      <c r="H7307" s="14">
        <f t="shared" si="456"/>
        <v>224832.60743999999</v>
      </c>
      <c r="I7307" s="11">
        <f t="shared" si="457"/>
        <v>2582</v>
      </c>
      <c r="J7307" s="11">
        <f t="shared" si="458"/>
        <v>15182.16</v>
      </c>
      <c r="K7307" s="11">
        <f t="shared" si="459"/>
        <v>0</v>
      </c>
    </row>
    <row r="7308" spans="1:11" s="11" customFormat="1">
      <c r="A7308" s="32">
        <v>2018</v>
      </c>
      <c r="B7308" s="32">
        <v>6253</v>
      </c>
      <c r="C7308" s="33" t="s">
        <v>563</v>
      </c>
      <c r="D7308" s="33" t="s">
        <v>564</v>
      </c>
      <c r="E7308" s="34">
        <v>38773</v>
      </c>
      <c r="F7308" s="35">
        <v>1.024</v>
      </c>
      <c r="G7308" s="34">
        <v>277.10000000000002</v>
      </c>
      <c r="H7308" s="14">
        <f t="shared" si="456"/>
        <v>110018.54259200001</v>
      </c>
      <c r="I7308" s="11">
        <f t="shared" si="457"/>
        <v>38773</v>
      </c>
      <c r="J7308" s="11">
        <f t="shared" si="458"/>
        <v>39703.552000000003</v>
      </c>
      <c r="K7308" s="11">
        <f t="shared" si="459"/>
        <v>0</v>
      </c>
    </row>
    <row r="7309" spans="1:11" s="11" customFormat="1">
      <c r="A7309" s="32">
        <v>2018</v>
      </c>
      <c r="B7309" s="32">
        <v>6254</v>
      </c>
      <c r="C7309" s="33" t="s">
        <v>363</v>
      </c>
      <c r="D7309" s="33" t="s">
        <v>354</v>
      </c>
      <c r="E7309" s="34">
        <v>46159</v>
      </c>
      <c r="F7309" s="35">
        <v>17.600000000000001</v>
      </c>
      <c r="G7309" s="34">
        <v>204.3</v>
      </c>
      <c r="H7309" s="14">
        <f t="shared" si="456"/>
        <v>1659729.9312000005</v>
      </c>
      <c r="I7309" s="11">
        <f t="shared" si="457"/>
        <v>46159</v>
      </c>
      <c r="J7309" s="11">
        <f t="shared" si="458"/>
        <v>812398.4</v>
      </c>
      <c r="K7309" s="11">
        <f t="shared" si="459"/>
        <v>0</v>
      </c>
    </row>
    <row r="7310" spans="1:11" s="11" customFormat="1">
      <c r="A7310" s="32">
        <v>2018</v>
      </c>
      <c r="B7310" s="32">
        <v>6254</v>
      </c>
      <c r="C7310" s="33" t="s">
        <v>363</v>
      </c>
      <c r="D7310" s="33" t="s">
        <v>354</v>
      </c>
      <c r="E7310" s="34">
        <v>15381</v>
      </c>
      <c r="F7310" s="35">
        <v>17.78</v>
      </c>
      <c r="G7310" s="34">
        <v>203.6</v>
      </c>
      <c r="H7310" s="14">
        <f t="shared" si="456"/>
        <v>556793.43047999998</v>
      </c>
      <c r="I7310" s="11">
        <f t="shared" si="457"/>
        <v>15381</v>
      </c>
      <c r="J7310" s="11">
        <f t="shared" si="458"/>
        <v>273474.18</v>
      </c>
      <c r="K7310" s="11">
        <f t="shared" si="459"/>
        <v>0</v>
      </c>
    </row>
    <row r="7311" spans="1:11" s="11" customFormat="1">
      <c r="A7311" s="32">
        <v>2018</v>
      </c>
      <c r="B7311" s="32">
        <v>6254</v>
      </c>
      <c r="C7311" s="33" t="s">
        <v>363</v>
      </c>
      <c r="D7311" s="33" t="s">
        <v>354</v>
      </c>
      <c r="E7311" s="34">
        <v>16797</v>
      </c>
      <c r="F7311" s="35">
        <v>16.866</v>
      </c>
      <c r="G7311" s="34">
        <v>200.1</v>
      </c>
      <c r="H7311" s="14">
        <f t="shared" si="456"/>
        <v>566879.70220199996</v>
      </c>
      <c r="I7311" s="11">
        <f t="shared" si="457"/>
        <v>16797</v>
      </c>
      <c r="J7311" s="11">
        <f t="shared" si="458"/>
        <v>283298.20199999999</v>
      </c>
      <c r="K7311" s="11">
        <f t="shared" si="459"/>
        <v>0</v>
      </c>
    </row>
    <row r="7312" spans="1:11" s="11" customFormat="1">
      <c r="A7312" s="32">
        <v>2018</v>
      </c>
      <c r="B7312" s="32">
        <v>6254</v>
      </c>
      <c r="C7312" s="33" t="s">
        <v>363</v>
      </c>
      <c r="D7312" s="33" t="s">
        <v>354</v>
      </c>
      <c r="E7312" s="34">
        <v>107366</v>
      </c>
      <c r="F7312" s="35">
        <v>17.076000000000001</v>
      </c>
      <c r="G7312" s="34">
        <v>170.4</v>
      </c>
      <c r="H7312" s="14">
        <f t="shared" si="456"/>
        <v>3124082.6144639999</v>
      </c>
      <c r="I7312" s="11">
        <f t="shared" si="457"/>
        <v>107366</v>
      </c>
      <c r="J7312" s="11">
        <f t="shared" si="458"/>
        <v>1833381.8160000001</v>
      </c>
      <c r="K7312" s="11">
        <f t="shared" si="459"/>
        <v>0</v>
      </c>
    </row>
    <row r="7313" spans="1:11" s="11" customFormat="1">
      <c r="A7313" s="32">
        <v>2018</v>
      </c>
      <c r="B7313" s="32">
        <v>6254</v>
      </c>
      <c r="C7313" s="33" t="s">
        <v>363</v>
      </c>
      <c r="D7313" s="33" t="s">
        <v>354</v>
      </c>
      <c r="E7313" s="34">
        <v>59403</v>
      </c>
      <c r="F7313" s="35">
        <v>16.97</v>
      </c>
      <c r="G7313" s="34">
        <v>171</v>
      </c>
      <c r="H7313" s="14">
        <f t="shared" si="456"/>
        <v>1723797.8361</v>
      </c>
      <c r="I7313" s="11">
        <f t="shared" si="457"/>
        <v>59403</v>
      </c>
      <c r="J7313" s="11">
        <f t="shared" si="458"/>
        <v>1008068.9099999999</v>
      </c>
      <c r="K7313" s="11">
        <f t="shared" si="459"/>
        <v>0</v>
      </c>
    </row>
    <row r="7314" spans="1:11" s="11" customFormat="1">
      <c r="A7314" s="32">
        <v>2018</v>
      </c>
      <c r="B7314" s="32">
        <v>6254</v>
      </c>
      <c r="C7314" s="33" t="s">
        <v>565</v>
      </c>
      <c r="D7314" s="33" t="s">
        <v>566</v>
      </c>
      <c r="E7314" s="34">
        <v>7065</v>
      </c>
      <c r="F7314" s="35">
        <v>5.9</v>
      </c>
      <c r="G7314" s="34">
        <v>1951.5</v>
      </c>
      <c r="H7314" s="14">
        <f t="shared" si="456"/>
        <v>813453.50250000006</v>
      </c>
      <c r="I7314" s="11">
        <f t="shared" si="457"/>
        <v>7065</v>
      </c>
      <c r="J7314" s="11">
        <f t="shared" si="458"/>
        <v>41683.5</v>
      </c>
      <c r="K7314" s="11">
        <f t="shared" si="459"/>
        <v>0</v>
      </c>
    </row>
    <row r="7315" spans="1:11" s="11" customFormat="1">
      <c r="A7315" s="32">
        <v>2018</v>
      </c>
      <c r="B7315" s="32">
        <v>6257</v>
      </c>
      <c r="C7315" s="33" t="s">
        <v>565</v>
      </c>
      <c r="D7315" s="33" t="s">
        <v>566</v>
      </c>
      <c r="E7315" s="34">
        <v>3068</v>
      </c>
      <c r="F7315" s="35">
        <v>5.8</v>
      </c>
      <c r="G7315" s="34">
        <v>1388.5</v>
      </c>
      <c r="H7315" s="14">
        <f t="shared" si="456"/>
        <v>247075.24400000001</v>
      </c>
      <c r="I7315" s="11">
        <f t="shared" si="457"/>
        <v>3068</v>
      </c>
      <c r="J7315" s="11">
        <f t="shared" si="458"/>
        <v>17794.399999999998</v>
      </c>
      <c r="K7315" s="11">
        <f t="shared" si="459"/>
        <v>0</v>
      </c>
    </row>
    <row r="7316" spans="1:11" s="11" customFormat="1">
      <c r="A7316" s="32">
        <v>2018</v>
      </c>
      <c r="B7316" s="32">
        <v>6257</v>
      </c>
      <c r="C7316" s="33" t="s">
        <v>363</v>
      </c>
      <c r="D7316" s="33" t="s">
        <v>354</v>
      </c>
      <c r="E7316" s="34">
        <v>269915</v>
      </c>
      <c r="F7316" s="35">
        <v>16.538</v>
      </c>
      <c r="G7316" s="34">
        <v>233.1</v>
      </c>
      <c r="H7316" s="14">
        <f t="shared" si="456"/>
        <v>10405244.303369999</v>
      </c>
      <c r="I7316" s="11">
        <f t="shared" si="457"/>
        <v>269915</v>
      </c>
      <c r="J7316" s="11">
        <f t="shared" si="458"/>
        <v>4463854.2700000005</v>
      </c>
      <c r="K7316" s="11">
        <f t="shared" si="459"/>
        <v>0</v>
      </c>
    </row>
    <row r="7317" spans="1:11" s="11" customFormat="1">
      <c r="A7317" s="32">
        <v>2018</v>
      </c>
      <c r="B7317" s="32">
        <v>6257</v>
      </c>
      <c r="C7317" s="33" t="s">
        <v>363</v>
      </c>
      <c r="D7317" s="33" t="s">
        <v>354</v>
      </c>
      <c r="E7317" s="34">
        <v>63586</v>
      </c>
      <c r="F7317" s="35">
        <v>17.021999999999998</v>
      </c>
      <c r="G7317" s="34">
        <v>233.1</v>
      </c>
      <c r="H7317" s="14">
        <f t="shared" si="456"/>
        <v>2522983.2392519997</v>
      </c>
      <c r="I7317" s="11">
        <f t="shared" si="457"/>
        <v>63586</v>
      </c>
      <c r="J7317" s="11">
        <f t="shared" si="458"/>
        <v>1082360.892</v>
      </c>
      <c r="K7317" s="11">
        <f t="shared" si="459"/>
        <v>0</v>
      </c>
    </row>
    <row r="7318" spans="1:11" s="11" customFormat="1">
      <c r="A7318" s="32">
        <v>2018</v>
      </c>
      <c r="B7318" s="32">
        <v>6257</v>
      </c>
      <c r="C7318" s="33" t="s">
        <v>363</v>
      </c>
      <c r="D7318" s="33" t="s">
        <v>354</v>
      </c>
      <c r="E7318" s="34">
        <v>31743</v>
      </c>
      <c r="F7318" s="35">
        <v>17.038</v>
      </c>
      <c r="G7318" s="34">
        <v>233.4</v>
      </c>
      <c r="H7318" s="14">
        <f t="shared" si="456"/>
        <v>1262314.1041560001</v>
      </c>
      <c r="I7318" s="11">
        <f t="shared" si="457"/>
        <v>31743</v>
      </c>
      <c r="J7318" s="11">
        <f t="shared" si="458"/>
        <v>540837.23400000005</v>
      </c>
      <c r="K7318" s="11">
        <f t="shared" si="459"/>
        <v>0</v>
      </c>
    </row>
    <row r="7319" spans="1:11" s="11" customFormat="1">
      <c r="A7319" s="32">
        <v>2018</v>
      </c>
      <c r="B7319" s="32">
        <v>6257</v>
      </c>
      <c r="C7319" s="33" t="s">
        <v>363</v>
      </c>
      <c r="D7319" s="33" t="s">
        <v>354</v>
      </c>
      <c r="E7319" s="34">
        <v>207175</v>
      </c>
      <c r="F7319" s="35">
        <v>17.05</v>
      </c>
      <c r="G7319" s="34">
        <v>244.1</v>
      </c>
      <c r="H7319" s="14">
        <f t="shared" si="456"/>
        <v>8622426.6837499999</v>
      </c>
      <c r="I7319" s="11">
        <f t="shared" si="457"/>
        <v>207175</v>
      </c>
      <c r="J7319" s="11">
        <f t="shared" si="458"/>
        <v>3532333.75</v>
      </c>
      <c r="K7319" s="11">
        <f t="shared" si="459"/>
        <v>0</v>
      </c>
    </row>
    <row r="7320" spans="1:11" s="11" customFormat="1">
      <c r="A7320" s="32">
        <v>2018</v>
      </c>
      <c r="B7320" s="32">
        <v>6257</v>
      </c>
      <c r="C7320" s="33" t="s">
        <v>363</v>
      </c>
      <c r="D7320" s="33" t="s">
        <v>354</v>
      </c>
      <c r="E7320" s="34">
        <v>111230</v>
      </c>
      <c r="F7320" s="35">
        <v>16.564</v>
      </c>
      <c r="G7320" s="34">
        <v>232.1</v>
      </c>
      <c r="H7320" s="14">
        <f t="shared" si="456"/>
        <v>4276242.2441199999</v>
      </c>
      <c r="I7320" s="11">
        <f t="shared" si="457"/>
        <v>111230</v>
      </c>
      <c r="J7320" s="11">
        <f t="shared" si="458"/>
        <v>1842413.72</v>
      </c>
      <c r="K7320" s="11">
        <f t="shared" si="459"/>
        <v>0</v>
      </c>
    </row>
    <row r="7321" spans="1:11" s="11" customFormat="1">
      <c r="A7321" s="32">
        <v>2018</v>
      </c>
      <c r="B7321" s="32">
        <v>6257</v>
      </c>
      <c r="C7321" s="33" t="s">
        <v>363</v>
      </c>
      <c r="D7321" s="33" t="s">
        <v>354</v>
      </c>
      <c r="E7321" s="34">
        <v>15877</v>
      </c>
      <c r="F7321" s="35">
        <v>16.341999999999999</v>
      </c>
      <c r="G7321" s="34">
        <v>231.2</v>
      </c>
      <c r="H7321" s="14">
        <f t="shared" si="456"/>
        <v>599875.99140799989</v>
      </c>
      <c r="I7321" s="11">
        <f t="shared" si="457"/>
        <v>15877</v>
      </c>
      <c r="J7321" s="11">
        <f t="shared" si="458"/>
        <v>259461.93399999998</v>
      </c>
      <c r="K7321" s="11">
        <f t="shared" si="459"/>
        <v>0</v>
      </c>
    </row>
    <row r="7322" spans="1:11" s="11" customFormat="1">
      <c r="A7322" s="32">
        <v>2018</v>
      </c>
      <c r="B7322" s="32">
        <v>6257</v>
      </c>
      <c r="C7322" s="33" t="s">
        <v>363</v>
      </c>
      <c r="D7322" s="33" t="s">
        <v>354</v>
      </c>
      <c r="E7322" s="34">
        <v>15932</v>
      </c>
      <c r="F7322" s="35">
        <v>16.917999999999999</v>
      </c>
      <c r="G7322" s="34">
        <v>231.6</v>
      </c>
      <c r="H7322" s="14">
        <f t="shared" si="456"/>
        <v>624249.02601599984</v>
      </c>
      <c r="I7322" s="11">
        <f t="shared" si="457"/>
        <v>15932</v>
      </c>
      <c r="J7322" s="11">
        <f t="shared" si="458"/>
        <v>269537.576</v>
      </c>
      <c r="K7322" s="11">
        <f t="shared" si="459"/>
        <v>0</v>
      </c>
    </row>
    <row r="7323" spans="1:11" s="11" customFormat="1">
      <c r="A7323" s="32">
        <v>2018</v>
      </c>
      <c r="B7323" s="32">
        <v>6258</v>
      </c>
      <c r="C7323" s="33" t="s">
        <v>565</v>
      </c>
      <c r="D7323" s="33" t="s">
        <v>566</v>
      </c>
      <c r="E7323" s="34">
        <v>1601</v>
      </c>
      <c r="F7323" s="35">
        <v>5.8170000000000002</v>
      </c>
      <c r="G7323" s="34">
        <v>1399</v>
      </c>
      <c r="H7323" s="14">
        <f t="shared" si="456"/>
        <v>130289.10782999999</v>
      </c>
      <c r="I7323" s="11">
        <f t="shared" si="457"/>
        <v>1601</v>
      </c>
      <c r="J7323" s="11">
        <f t="shared" si="458"/>
        <v>9313.0169999999998</v>
      </c>
      <c r="K7323" s="11">
        <f t="shared" si="459"/>
        <v>0</v>
      </c>
    </row>
    <row r="7324" spans="1:11" s="11" customFormat="1">
      <c r="A7324" s="32">
        <v>2018</v>
      </c>
      <c r="B7324" s="32">
        <v>6264</v>
      </c>
      <c r="C7324" s="33" t="s">
        <v>353</v>
      </c>
      <c r="D7324" s="33" t="s">
        <v>354</v>
      </c>
      <c r="E7324" s="34">
        <v>108367</v>
      </c>
      <c r="F7324" s="35">
        <v>25.09</v>
      </c>
      <c r="G7324" s="34">
        <v>177.9</v>
      </c>
      <c r="H7324" s="14">
        <f t="shared" si="456"/>
        <v>4836972.9653700003</v>
      </c>
      <c r="I7324" s="11">
        <f t="shared" si="457"/>
        <v>108367</v>
      </c>
      <c r="J7324" s="11">
        <f t="shared" si="458"/>
        <v>2718928.03</v>
      </c>
      <c r="K7324" s="11">
        <f t="shared" si="459"/>
        <v>0</v>
      </c>
    </row>
    <row r="7325" spans="1:11" s="11" customFormat="1">
      <c r="A7325" s="32">
        <v>2018</v>
      </c>
      <c r="B7325" s="32">
        <v>6264</v>
      </c>
      <c r="C7325" s="33" t="s">
        <v>353</v>
      </c>
      <c r="D7325" s="33" t="s">
        <v>354</v>
      </c>
      <c r="E7325" s="34">
        <v>27678</v>
      </c>
      <c r="F7325" s="35">
        <v>24.568000000000001</v>
      </c>
      <c r="G7325" s="34">
        <v>180.6</v>
      </c>
      <c r="H7325" s="14">
        <f t="shared" si="456"/>
        <v>1228067.5458240001</v>
      </c>
      <c r="I7325" s="11">
        <f t="shared" si="457"/>
        <v>27678</v>
      </c>
      <c r="J7325" s="11">
        <f t="shared" si="458"/>
        <v>679993.10400000005</v>
      </c>
      <c r="K7325" s="11">
        <f t="shared" si="459"/>
        <v>0</v>
      </c>
    </row>
    <row r="7326" spans="1:11" s="11" customFormat="1">
      <c r="A7326" s="32">
        <v>2018</v>
      </c>
      <c r="B7326" s="32">
        <v>6264</v>
      </c>
      <c r="C7326" s="33" t="s">
        <v>353</v>
      </c>
      <c r="D7326" s="33" t="s">
        <v>354</v>
      </c>
      <c r="E7326" s="34">
        <v>93097</v>
      </c>
      <c r="F7326" s="35">
        <v>25.056000000000001</v>
      </c>
      <c r="G7326" s="34">
        <v>174.3</v>
      </c>
      <c r="H7326" s="14">
        <f t="shared" si="456"/>
        <v>4065788.7869760003</v>
      </c>
      <c r="I7326" s="11">
        <f t="shared" si="457"/>
        <v>93097</v>
      </c>
      <c r="J7326" s="11">
        <f t="shared" si="458"/>
        <v>2332638.432</v>
      </c>
      <c r="K7326" s="11">
        <f t="shared" si="459"/>
        <v>0</v>
      </c>
    </row>
    <row r="7327" spans="1:11" s="11" customFormat="1">
      <c r="A7327" s="32">
        <v>2018</v>
      </c>
      <c r="B7327" s="32">
        <v>6264</v>
      </c>
      <c r="C7327" s="33" t="s">
        <v>353</v>
      </c>
      <c r="D7327" s="33" t="s">
        <v>354</v>
      </c>
      <c r="E7327" s="34">
        <v>98407</v>
      </c>
      <c r="F7327" s="35">
        <v>24.972000000000001</v>
      </c>
      <c r="G7327" s="34">
        <v>159.6</v>
      </c>
      <c r="H7327" s="14">
        <f t="shared" si="456"/>
        <v>3922041.687984</v>
      </c>
      <c r="I7327" s="11">
        <f t="shared" si="457"/>
        <v>98407</v>
      </c>
      <c r="J7327" s="11">
        <f t="shared" si="458"/>
        <v>2457419.6040000003</v>
      </c>
      <c r="K7327" s="11">
        <f t="shared" si="459"/>
        <v>0</v>
      </c>
    </row>
    <row r="7328" spans="1:11" s="11" customFormat="1">
      <c r="A7328" s="32">
        <v>2018</v>
      </c>
      <c r="B7328" s="32">
        <v>6264</v>
      </c>
      <c r="C7328" s="33" t="s">
        <v>353</v>
      </c>
      <c r="D7328" s="33" t="s">
        <v>354</v>
      </c>
      <c r="E7328" s="34">
        <v>25351</v>
      </c>
      <c r="F7328" s="35">
        <v>24.904</v>
      </c>
      <c r="G7328" s="34">
        <v>164.7</v>
      </c>
      <c r="H7328" s="14">
        <f t="shared" si="456"/>
        <v>1039819.1276879999</v>
      </c>
      <c r="I7328" s="11">
        <f t="shared" si="457"/>
        <v>25351</v>
      </c>
      <c r="J7328" s="11">
        <f t="shared" si="458"/>
        <v>631341.304</v>
      </c>
      <c r="K7328" s="11">
        <f t="shared" si="459"/>
        <v>0</v>
      </c>
    </row>
    <row r="7329" spans="1:11" s="11" customFormat="1">
      <c r="A7329" s="32">
        <v>2018</v>
      </c>
      <c r="B7329" s="32">
        <v>6264</v>
      </c>
      <c r="C7329" s="33" t="s">
        <v>353</v>
      </c>
      <c r="D7329" s="33" t="s">
        <v>354</v>
      </c>
      <c r="E7329" s="34">
        <v>4500</v>
      </c>
      <c r="F7329" s="35">
        <v>24.88</v>
      </c>
      <c r="G7329" s="34">
        <v>150</v>
      </c>
      <c r="H7329" s="14">
        <f t="shared" si="456"/>
        <v>167940</v>
      </c>
      <c r="I7329" s="11">
        <f t="shared" si="457"/>
        <v>4500</v>
      </c>
      <c r="J7329" s="11">
        <f t="shared" si="458"/>
        <v>111960</v>
      </c>
      <c r="K7329" s="11">
        <f t="shared" si="459"/>
        <v>0</v>
      </c>
    </row>
    <row r="7330" spans="1:11" s="11" customFormat="1">
      <c r="A7330" s="32">
        <v>2018</v>
      </c>
      <c r="B7330" s="32">
        <v>6288</v>
      </c>
      <c r="C7330" s="33" t="s">
        <v>362</v>
      </c>
      <c r="D7330" s="33" t="s">
        <v>354</v>
      </c>
      <c r="E7330" s="34">
        <v>10178</v>
      </c>
      <c r="F7330" s="35">
        <v>15.6</v>
      </c>
      <c r="G7330" s="34">
        <v>396</v>
      </c>
      <c r="H7330" s="14">
        <f t="shared" si="456"/>
        <v>628756.12799999991</v>
      </c>
      <c r="I7330" s="11">
        <f t="shared" si="457"/>
        <v>10178</v>
      </c>
      <c r="J7330" s="11">
        <f t="shared" si="458"/>
        <v>158776.79999999999</v>
      </c>
      <c r="K7330" s="11">
        <f t="shared" si="459"/>
        <v>1</v>
      </c>
    </row>
    <row r="7331" spans="1:11" s="11" customFormat="1">
      <c r="A7331" s="32">
        <v>2018</v>
      </c>
      <c r="B7331" s="32">
        <v>6288</v>
      </c>
      <c r="C7331" s="33" t="s">
        <v>365</v>
      </c>
      <c r="D7331" s="33" t="s">
        <v>354</v>
      </c>
      <c r="E7331" s="34">
        <v>7189</v>
      </c>
      <c r="F7331" s="35">
        <v>12.2</v>
      </c>
      <c r="G7331" s="34">
        <v>195</v>
      </c>
      <c r="H7331" s="14">
        <f t="shared" si="456"/>
        <v>171026.31</v>
      </c>
      <c r="I7331" s="11">
        <f t="shared" si="457"/>
        <v>7189</v>
      </c>
      <c r="J7331" s="11">
        <f t="shared" si="458"/>
        <v>87705.799999999988</v>
      </c>
      <c r="K7331" s="11">
        <f t="shared" si="459"/>
        <v>0</v>
      </c>
    </row>
    <row r="7332" spans="1:11" s="11" customFormat="1">
      <c r="A7332" s="32">
        <v>2018</v>
      </c>
      <c r="B7332" s="32">
        <v>6373</v>
      </c>
      <c r="C7332" s="33" t="s">
        <v>563</v>
      </c>
      <c r="D7332" s="33" t="s">
        <v>564</v>
      </c>
      <c r="E7332" s="34">
        <v>19792</v>
      </c>
      <c r="F7332" s="35">
        <v>1.06</v>
      </c>
      <c r="G7332" s="34">
        <v>434.5</v>
      </c>
      <c r="H7332" s="14">
        <f t="shared" si="456"/>
        <v>91156.0144</v>
      </c>
      <c r="I7332" s="11">
        <f t="shared" si="457"/>
        <v>19792</v>
      </c>
      <c r="J7332" s="11">
        <f t="shared" si="458"/>
        <v>20979.52</v>
      </c>
      <c r="K7332" s="11">
        <f t="shared" si="459"/>
        <v>0</v>
      </c>
    </row>
    <row r="7333" spans="1:11" s="11" customFormat="1">
      <c r="A7333" s="32">
        <v>2018</v>
      </c>
      <c r="B7333" s="32">
        <v>6373</v>
      </c>
      <c r="C7333" s="33" t="s">
        <v>563</v>
      </c>
      <c r="D7333" s="33" t="s">
        <v>564</v>
      </c>
      <c r="E7333" s="34">
        <v>4558</v>
      </c>
      <c r="F7333" s="35">
        <v>1.06</v>
      </c>
      <c r="G7333" s="34">
        <v>336.5</v>
      </c>
      <c r="H7333" s="14">
        <f t="shared" si="456"/>
        <v>16257.930200000003</v>
      </c>
      <c r="I7333" s="11">
        <f t="shared" si="457"/>
        <v>4558</v>
      </c>
      <c r="J7333" s="11">
        <f t="shared" si="458"/>
        <v>4831.4800000000005</v>
      </c>
      <c r="K7333" s="11">
        <f t="shared" si="459"/>
        <v>0</v>
      </c>
    </row>
    <row r="7334" spans="1:11" s="11" customFormat="1">
      <c r="A7334" s="32">
        <v>2018</v>
      </c>
      <c r="B7334" s="32">
        <v>6469</v>
      </c>
      <c r="C7334" s="33" t="s">
        <v>362</v>
      </c>
      <c r="D7334" s="33" t="s">
        <v>354</v>
      </c>
      <c r="E7334" s="34">
        <v>480534</v>
      </c>
      <c r="F7334" s="35">
        <v>13.157999999999999</v>
      </c>
      <c r="G7334" s="34">
        <v>116.6</v>
      </c>
      <c r="H7334" s="14">
        <f t="shared" si="456"/>
        <v>7372462.1897519995</v>
      </c>
      <c r="I7334" s="11">
        <f t="shared" si="457"/>
        <v>480534</v>
      </c>
      <c r="J7334" s="11">
        <f t="shared" si="458"/>
        <v>6322866.3719999995</v>
      </c>
      <c r="K7334" s="11">
        <f t="shared" si="459"/>
        <v>1</v>
      </c>
    </row>
    <row r="7335" spans="1:11" s="11" customFormat="1">
      <c r="A7335" s="32">
        <v>2018</v>
      </c>
      <c r="B7335" s="32">
        <v>6469</v>
      </c>
      <c r="C7335" s="33" t="s">
        <v>563</v>
      </c>
      <c r="D7335" s="33" t="s">
        <v>564</v>
      </c>
      <c r="E7335" s="34">
        <v>9983</v>
      </c>
      <c r="F7335" s="35">
        <v>0.98</v>
      </c>
      <c r="G7335" s="34">
        <v>239.8</v>
      </c>
      <c r="H7335" s="14">
        <f t="shared" si="456"/>
        <v>23460.44932</v>
      </c>
      <c r="I7335" s="11">
        <f t="shared" si="457"/>
        <v>9983</v>
      </c>
      <c r="J7335" s="11">
        <f t="shared" si="458"/>
        <v>9783.34</v>
      </c>
      <c r="K7335" s="11">
        <f t="shared" si="459"/>
        <v>0</v>
      </c>
    </row>
    <row r="7336" spans="1:11" s="11" customFormat="1">
      <c r="A7336" s="32">
        <v>2018</v>
      </c>
      <c r="B7336" s="32">
        <v>6481</v>
      </c>
      <c r="C7336" s="33" t="s">
        <v>353</v>
      </c>
      <c r="D7336" s="33" t="s">
        <v>354</v>
      </c>
      <c r="E7336" s="34">
        <v>33535</v>
      </c>
      <c r="F7336" s="35">
        <v>22.556000000000001</v>
      </c>
      <c r="G7336" s="34">
        <v>221.5</v>
      </c>
      <c r="H7336" s="14">
        <f t="shared" si="456"/>
        <v>1675460.2438999999</v>
      </c>
      <c r="I7336" s="11">
        <f t="shared" si="457"/>
        <v>33535</v>
      </c>
      <c r="J7336" s="11">
        <f t="shared" si="458"/>
        <v>756415.46000000008</v>
      </c>
      <c r="K7336" s="11">
        <f t="shared" si="459"/>
        <v>0</v>
      </c>
    </row>
    <row r="7337" spans="1:11" s="11" customFormat="1">
      <c r="A7337" s="32">
        <v>2018</v>
      </c>
      <c r="B7337" s="32">
        <v>6481</v>
      </c>
      <c r="C7337" s="33" t="s">
        <v>353</v>
      </c>
      <c r="D7337" s="33" t="s">
        <v>354</v>
      </c>
      <c r="E7337" s="34">
        <v>112721</v>
      </c>
      <c r="F7337" s="35">
        <v>21.911999999999999</v>
      </c>
      <c r="G7337" s="34">
        <v>226.7</v>
      </c>
      <c r="H7337" s="14">
        <f t="shared" si="456"/>
        <v>5599359.7653839998</v>
      </c>
      <c r="I7337" s="11">
        <f t="shared" si="457"/>
        <v>112721</v>
      </c>
      <c r="J7337" s="11">
        <f t="shared" si="458"/>
        <v>2469942.5519999997</v>
      </c>
      <c r="K7337" s="11">
        <f t="shared" si="459"/>
        <v>0</v>
      </c>
    </row>
    <row r="7338" spans="1:11" s="11" customFormat="1">
      <c r="A7338" s="32">
        <v>2018</v>
      </c>
      <c r="B7338" s="32">
        <v>6481</v>
      </c>
      <c r="C7338" s="33" t="s">
        <v>363</v>
      </c>
      <c r="D7338" s="33" t="s">
        <v>354</v>
      </c>
      <c r="E7338" s="34">
        <v>24078</v>
      </c>
      <c r="F7338" s="35">
        <v>19.495999999999999</v>
      </c>
      <c r="G7338" s="34">
        <v>224.5</v>
      </c>
      <c r="H7338" s="14">
        <f t="shared" si="456"/>
        <v>1053858.42456</v>
      </c>
      <c r="I7338" s="11">
        <f t="shared" si="457"/>
        <v>24078</v>
      </c>
      <c r="J7338" s="11">
        <f t="shared" si="458"/>
        <v>469424.68799999997</v>
      </c>
      <c r="K7338" s="11">
        <f t="shared" si="459"/>
        <v>0</v>
      </c>
    </row>
    <row r="7339" spans="1:11" s="11" customFormat="1">
      <c r="A7339" s="32">
        <v>2018</v>
      </c>
      <c r="B7339" s="32">
        <v>6481</v>
      </c>
      <c r="C7339" s="33" t="s">
        <v>565</v>
      </c>
      <c r="D7339" s="33" t="s">
        <v>566</v>
      </c>
      <c r="E7339" s="34">
        <v>600</v>
      </c>
      <c r="F7339" s="35">
        <v>5.7069999999999999</v>
      </c>
      <c r="G7339" s="34">
        <v>1630.7</v>
      </c>
      <c r="H7339" s="14">
        <f t="shared" si="456"/>
        <v>55838.429400000008</v>
      </c>
      <c r="I7339" s="11">
        <f t="shared" si="457"/>
        <v>600</v>
      </c>
      <c r="J7339" s="11">
        <f t="shared" si="458"/>
        <v>3424.2</v>
      </c>
      <c r="K7339" s="11">
        <f t="shared" si="459"/>
        <v>0</v>
      </c>
    </row>
    <row r="7340" spans="1:11" s="11" customFormat="1">
      <c r="A7340" s="32">
        <v>2018</v>
      </c>
      <c r="B7340" s="32">
        <v>6504</v>
      </c>
      <c r="C7340" s="33" t="s">
        <v>565</v>
      </c>
      <c r="D7340" s="33" t="s">
        <v>566</v>
      </c>
      <c r="E7340" s="34">
        <v>153</v>
      </c>
      <c r="F7340" s="35">
        <v>5.2690000000000001</v>
      </c>
      <c r="G7340" s="34">
        <v>3914.1</v>
      </c>
      <c r="H7340" s="14">
        <f t="shared" si="456"/>
        <v>31553.791137</v>
      </c>
      <c r="I7340" s="11">
        <f t="shared" si="457"/>
        <v>153</v>
      </c>
      <c r="J7340" s="11">
        <f t="shared" si="458"/>
        <v>806.15700000000004</v>
      </c>
      <c r="K7340" s="11">
        <f t="shared" si="459"/>
        <v>0</v>
      </c>
    </row>
    <row r="7341" spans="1:11" s="11" customFormat="1">
      <c r="A7341" s="32">
        <v>2018</v>
      </c>
      <c r="B7341" s="32">
        <v>6504</v>
      </c>
      <c r="C7341" s="33" t="s">
        <v>565</v>
      </c>
      <c r="D7341" s="33" t="s">
        <v>566</v>
      </c>
      <c r="E7341" s="34">
        <v>103549</v>
      </c>
      <c r="F7341" s="35">
        <v>5.7610000000000001</v>
      </c>
      <c r="G7341" s="34">
        <v>1601.2</v>
      </c>
      <c r="H7341" s="14">
        <f t="shared" si="456"/>
        <v>9551891.1734679993</v>
      </c>
      <c r="I7341" s="11">
        <f t="shared" si="457"/>
        <v>103549</v>
      </c>
      <c r="J7341" s="11">
        <f t="shared" si="458"/>
        <v>596545.78899999999</v>
      </c>
      <c r="K7341" s="11">
        <f t="shared" si="459"/>
        <v>0</v>
      </c>
    </row>
    <row r="7342" spans="1:11" s="11" customFormat="1">
      <c r="A7342" s="32">
        <v>2018</v>
      </c>
      <c r="B7342" s="32">
        <v>6559</v>
      </c>
      <c r="C7342" s="33" t="s">
        <v>565</v>
      </c>
      <c r="D7342" s="33" t="s">
        <v>566</v>
      </c>
      <c r="E7342" s="34">
        <v>5</v>
      </c>
      <c r="F7342" s="35">
        <v>5.6070000000000002</v>
      </c>
      <c r="G7342" s="34">
        <v>1043.0999999999999</v>
      </c>
      <c r="H7342" s="14">
        <f t="shared" si="456"/>
        <v>292.43308500000001</v>
      </c>
      <c r="I7342" s="11">
        <f t="shared" si="457"/>
        <v>5</v>
      </c>
      <c r="J7342" s="11">
        <f t="shared" si="458"/>
        <v>28.035</v>
      </c>
      <c r="K7342" s="11">
        <f t="shared" si="459"/>
        <v>0</v>
      </c>
    </row>
    <row r="7343" spans="1:11" s="11" customFormat="1">
      <c r="A7343" s="32">
        <v>2018</v>
      </c>
      <c r="B7343" s="32">
        <v>6559</v>
      </c>
      <c r="C7343" s="33" t="s">
        <v>563</v>
      </c>
      <c r="D7343" s="33" t="s">
        <v>564</v>
      </c>
      <c r="E7343" s="34">
        <v>599464</v>
      </c>
      <c r="F7343" s="35">
        <v>1</v>
      </c>
      <c r="G7343" s="34">
        <v>575.5</v>
      </c>
      <c r="H7343" s="14">
        <f t="shared" si="456"/>
        <v>3449915.32</v>
      </c>
      <c r="I7343" s="11">
        <f t="shared" si="457"/>
        <v>599464</v>
      </c>
      <c r="J7343" s="11">
        <f t="shared" si="458"/>
        <v>599464</v>
      </c>
      <c r="K7343" s="11">
        <f t="shared" si="459"/>
        <v>0</v>
      </c>
    </row>
    <row r="7344" spans="1:11" s="11" customFormat="1">
      <c r="A7344" s="32">
        <v>2018</v>
      </c>
      <c r="B7344" s="32">
        <v>6639</v>
      </c>
      <c r="C7344" s="33" t="s">
        <v>353</v>
      </c>
      <c r="D7344" s="33" t="s">
        <v>354</v>
      </c>
      <c r="E7344" s="34">
        <v>6733</v>
      </c>
      <c r="F7344" s="35">
        <v>22.58</v>
      </c>
      <c r="G7344" s="34">
        <v>218.9</v>
      </c>
      <c r="H7344" s="14">
        <f t="shared" si="456"/>
        <v>332796.16545999999</v>
      </c>
      <c r="I7344" s="11">
        <f t="shared" si="457"/>
        <v>6733</v>
      </c>
      <c r="J7344" s="11">
        <f t="shared" si="458"/>
        <v>152031.13999999998</v>
      </c>
      <c r="K7344" s="11">
        <f t="shared" si="459"/>
        <v>0</v>
      </c>
    </row>
    <row r="7345" spans="1:11" s="11" customFormat="1">
      <c r="A7345" s="32">
        <v>2018</v>
      </c>
      <c r="B7345" s="32">
        <v>6639</v>
      </c>
      <c r="C7345" s="33" t="s">
        <v>353</v>
      </c>
      <c r="D7345" s="33" t="s">
        <v>354</v>
      </c>
      <c r="E7345" s="34">
        <v>41780</v>
      </c>
      <c r="F7345" s="35">
        <v>22.07</v>
      </c>
      <c r="G7345" s="34">
        <v>195.1</v>
      </c>
      <c r="H7345" s="14">
        <f t="shared" si="456"/>
        <v>1798987.0545999999</v>
      </c>
      <c r="I7345" s="11">
        <f t="shared" si="457"/>
        <v>41780</v>
      </c>
      <c r="J7345" s="11">
        <f t="shared" si="458"/>
        <v>922084.6</v>
      </c>
      <c r="K7345" s="11">
        <f t="shared" si="459"/>
        <v>0</v>
      </c>
    </row>
    <row r="7346" spans="1:11" s="11" customFormat="1">
      <c r="A7346" s="32">
        <v>2018</v>
      </c>
      <c r="B7346" s="32">
        <v>6639</v>
      </c>
      <c r="C7346" s="33" t="s">
        <v>353</v>
      </c>
      <c r="D7346" s="33" t="s">
        <v>354</v>
      </c>
      <c r="E7346" s="34">
        <v>32134</v>
      </c>
      <c r="F7346" s="35">
        <v>23.05</v>
      </c>
      <c r="G7346" s="34">
        <v>167.3</v>
      </c>
      <c r="H7346" s="14">
        <f t="shared" si="456"/>
        <v>1239172.1951000001</v>
      </c>
      <c r="I7346" s="11">
        <f t="shared" si="457"/>
        <v>32134</v>
      </c>
      <c r="J7346" s="11">
        <f t="shared" si="458"/>
        <v>740688.70000000007</v>
      </c>
      <c r="K7346" s="11">
        <f t="shared" si="459"/>
        <v>0</v>
      </c>
    </row>
    <row r="7347" spans="1:11" s="11" customFormat="1">
      <c r="A7347" s="32">
        <v>2018</v>
      </c>
      <c r="B7347" s="32">
        <v>6639</v>
      </c>
      <c r="C7347" s="33" t="s">
        <v>353</v>
      </c>
      <c r="D7347" s="33" t="s">
        <v>354</v>
      </c>
      <c r="E7347" s="34">
        <v>9735</v>
      </c>
      <c r="F7347" s="35">
        <v>22.41</v>
      </c>
      <c r="G7347" s="34">
        <v>165.1</v>
      </c>
      <c r="H7347" s="14">
        <f t="shared" si="456"/>
        <v>360184.38885000005</v>
      </c>
      <c r="I7347" s="11">
        <f t="shared" si="457"/>
        <v>9735</v>
      </c>
      <c r="J7347" s="11">
        <f t="shared" si="458"/>
        <v>218161.35</v>
      </c>
      <c r="K7347" s="11">
        <f t="shared" si="459"/>
        <v>0</v>
      </c>
    </row>
    <row r="7348" spans="1:11" s="11" customFormat="1">
      <c r="A7348" s="32">
        <v>2018</v>
      </c>
      <c r="B7348" s="32">
        <v>6639</v>
      </c>
      <c r="C7348" s="33" t="s">
        <v>353</v>
      </c>
      <c r="D7348" s="33" t="s">
        <v>354</v>
      </c>
      <c r="E7348" s="34">
        <v>9841</v>
      </c>
      <c r="F7348" s="35">
        <v>22.7</v>
      </c>
      <c r="G7348" s="34">
        <v>174.2</v>
      </c>
      <c r="H7348" s="14">
        <f t="shared" si="456"/>
        <v>389146.59940000001</v>
      </c>
      <c r="I7348" s="11">
        <f t="shared" si="457"/>
        <v>9841</v>
      </c>
      <c r="J7348" s="11">
        <f t="shared" si="458"/>
        <v>223390.69999999998</v>
      </c>
      <c r="K7348" s="11">
        <f t="shared" si="459"/>
        <v>0</v>
      </c>
    </row>
    <row r="7349" spans="1:11" s="11" customFormat="1">
      <c r="A7349" s="32">
        <v>2018</v>
      </c>
      <c r="B7349" s="32">
        <v>6641</v>
      </c>
      <c r="C7349" s="33" t="s">
        <v>363</v>
      </c>
      <c r="D7349" s="33" t="s">
        <v>354</v>
      </c>
      <c r="E7349" s="34">
        <v>16231</v>
      </c>
      <c r="F7349" s="35">
        <v>17.73</v>
      </c>
      <c r="G7349" s="34">
        <v>199.5</v>
      </c>
      <c r="H7349" s="14">
        <f t="shared" si="456"/>
        <v>574112.38185000001</v>
      </c>
      <c r="I7349" s="11">
        <f t="shared" si="457"/>
        <v>16231</v>
      </c>
      <c r="J7349" s="11">
        <f t="shared" si="458"/>
        <v>287775.63</v>
      </c>
      <c r="K7349" s="11">
        <f t="shared" si="459"/>
        <v>0</v>
      </c>
    </row>
    <row r="7350" spans="1:11" s="11" customFormat="1">
      <c r="A7350" s="32">
        <v>2018</v>
      </c>
      <c r="B7350" s="32">
        <v>6641</v>
      </c>
      <c r="C7350" s="33" t="s">
        <v>363</v>
      </c>
      <c r="D7350" s="33" t="s">
        <v>354</v>
      </c>
      <c r="E7350" s="34">
        <v>32640</v>
      </c>
      <c r="F7350" s="35">
        <v>18.03</v>
      </c>
      <c r="G7350" s="34">
        <v>208.4</v>
      </c>
      <c r="H7350" s="14">
        <f t="shared" si="456"/>
        <v>1226432.3328000002</v>
      </c>
      <c r="I7350" s="11">
        <f t="shared" si="457"/>
        <v>32640</v>
      </c>
      <c r="J7350" s="11">
        <f t="shared" si="458"/>
        <v>588499.20000000007</v>
      </c>
      <c r="K7350" s="11">
        <f t="shared" si="459"/>
        <v>0</v>
      </c>
    </row>
    <row r="7351" spans="1:11" s="11" customFormat="1">
      <c r="A7351" s="32">
        <v>2018</v>
      </c>
      <c r="B7351" s="32">
        <v>6641</v>
      </c>
      <c r="C7351" s="33" t="s">
        <v>363</v>
      </c>
      <c r="D7351" s="33" t="s">
        <v>354</v>
      </c>
      <c r="E7351" s="34">
        <v>65327</v>
      </c>
      <c r="F7351" s="35">
        <v>16.86</v>
      </c>
      <c r="G7351" s="34">
        <v>195.4</v>
      </c>
      <c r="H7351" s="14">
        <f t="shared" si="456"/>
        <v>2152161.43188</v>
      </c>
      <c r="I7351" s="11">
        <f t="shared" si="457"/>
        <v>65327</v>
      </c>
      <c r="J7351" s="11">
        <f t="shared" si="458"/>
        <v>1101413.22</v>
      </c>
      <c r="K7351" s="11">
        <f t="shared" si="459"/>
        <v>0</v>
      </c>
    </row>
    <row r="7352" spans="1:11" s="11" customFormat="1">
      <c r="A7352" s="32">
        <v>2018</v>
      </c>
      <c r="B7352" s="32">
        <v>6641</v>
      </c>
      <c r="C7352" s="33" t="s">
        <v>363</v>
      </c>
      <c r="D7352" s="33" t="s">
        <v>354</v>
      </c>
      <c r="E7352" s="34">
        <v>49039</v>
      </c>
      <c r="F7352" s="35">
        <v>17.670000000000002</v>
      </c>
      <c r="G7352" s="34">
        <v>212.2</v>
      </c>
      <c r="H7352" s="14">
        <f t="shared" si="456"/>
        <v>1838753.5938600001</v>
      </c>
      <c r="I7352" s="11">
        <f t="shared" si="457"/>
        <v>49039</v>
      </c>
      <c r="J7352" s="11">
        <f t="shared" si="458"/>
        <v>866519.13000000012</v>
      </c>
      <c r="K7352" s="11">
        <f t="shared" si="459"/>
        <v>0</v>
      </c>
    </row>
    <row r="7353" spans="1:11" s="11" customFormat="1">
      <c r="A7353" s="32">
        <v>2018</v>
      </c>
      <c r="B7353" s="32">
        <v>6641</v>
      </c>
      <c r="C7353" s="33" t="s">
        <v>363</v>
      </c>
      <c r="D7353" s="33" t="s">
        <v>354</v>
      </c>
      <c r="E7353" s="34">
        <v>32746</v>
      </c>
      <c r="F7353" s="35">
        <v>18.03</v>
      </c>
      <c r="G7353" s="34">
        <v>193.1</v>
      </c>
      <c r="H7353" s="14">
        <f t="shared" si="456"/>
        <v>1140082.4437800001</v>
      </c>
      <c r="I7353" s="11">
        <f t="shared" si="457"/>
        <v>32746</v>
      </c>
      <c r="J7353" s="11">
        <f t="shared" si="458"/>
        <v>590410.38</v>
      </c>
      <c r="K7353" s="11">
        <f t="shared" si="459"/>
        <v>0</v>
      </c>
    </row>
    <row r="7354" spans="1:11" s="11" customFormat="1">
      <c r="A7354" s="32">
        <v>2018</v>
      </c>
      <c r="B7354" s="32">
        <v>6641</v>
      </c>
      <c r="C7354" s="33" t="s">
        <v>363</v>
      </c>
      <c r="D7354" s="33" t="s">
        <v>354</v>
      </c>
      <c r="E7354" s="34">
        <v>31908</v>
      </c>
      <c r="F7354" s="35">
        <v>17.62</v>
      </c>
      <c r="G7354" s="34">
        <v>203.6</v>
      </c>
      <c r="H7354" s="14">
        <f t="shared" si="456"/>
        <v>1144677.8025600002</v>
      </c>
      <c r="I7354" s="11">
        <f t="shared" si="457"/>
        <v>31908</v>
      </c>
      <c r="J7354" s="11">
        <f t="shared" si="458"/>
        <v>562218.96000000008</v>
      </c>
      <c r="K7354" s="11">
        <f t="shared" si="459"/>
        <v>0</v>
      </c>
    </row>
    <row r="7355" spans="1:11" s="11" customFormat="1">
      <c r="A7355" s="32">
        <v>2018</v>
      </c>
      <c r="B7355" s="32">
        <v>6641</v>
      </c>
      <c r="C7355" s="33" t="s">
        <v>565</v>
      </c>
      <c r="D7355" s="33" t="s">
        <v>566</v>
      </c>
      <c r="E7355" s="34">
        <v>2639</v>
      </c>
      <c r="F7355" s="35">
        <v>5.9</v>
      </c>
      <c r="G7355" s="34">
        <v>1447</v>
      </c>
      <c r="H7355" s="14">
        <f t="shared" si="456"/>
        <v>225299.34700000001</v>
      </c>
      <c r="I7355" s="11">
        <f t="shared" si="457"/>
        <v>2639</v>
      </c>
      <c r="J7355" s="11">
        <f t="shared" si="458"/>
        <v>15570.1</v>
      </c>
      <c r="K7355" s="11">
        <f t="shared" si="459"/>
        <v>0</v>
      </c>
    </row>
    <row r="7356" spans="1:11" s="11" customFormat="1">
      <c r="A7356" s="32">
        <v>2018</v>
      </c>
      <c r="B7356" s="32">
        <v>6641</v>
      </c>
      <c r="C7356" s="33" t="s">
        <v>363</v>
      </c>
      <c r="D7356" s="33" t="s">
        <v>354</v>
      </c>
      <c r="E7356" s="34">
        <v>33009</v>
      </c>
      <c r="F7356" s="35">
        <v>17.57</v>
      </c>
      <c r="G7356" s="34">
        <v>194.2</v>
      </c>
      <c r="H7356" s="14">
        <f t="shared" si="456"/>
        <v>1126298.10846</v>
      </c>
      <c r="I7356" s="11">
        <f t="shared" si="457"/>
        <v>33009</v>
      </c>
      <c r="J7356" s="11">
        <f t="shared" si="458"/>
        <v>579968.13</v>
      </c>
      <c r="K7356" s="11">
        <f t="shared" si="459"/>
        <v>0</v>
      </c>
    </row>
    <row r="7357" spans="1:11" s="11" customFormat="1">
      <c r="A7357" s="32">
        <v>2018</v>
      </c>
      <c r="B7357" s="32">
        <v>6641</v>
      </c>
      <c r="C7357" s="33" t="s">
        <v>363</v>
      </c>
      <c r="D7357" s="33" t="s">
        <v>354</v>
      </c>
      <c r="E7357" s="34">
        <v>32564</v>
      </c>
      <c r="F7357" s="35">
        <v>17.690000000000001</v>
      </c>
      <c r="G7357" s="34">
        <v>193.5</v>
      </c>
      <c r="H7357" s="14">
        <f t="shared" si="456"/>
        <v>1114670.6046</v>
      </c>
      <c r="I7357" s="11">
        <f t="shared" si="457"/>
        <v>32564</v>
      </c>
      <c r="J7357" s="11">
        <f t="shared" si="458"/>
        <v>576057.16</v>
      </c>
      <c r="K7357" s="11">
        <f t="shared" si="459"/>
        <v>0</v>
      </c>
    </row>
    <row r="7358" spans="1:11" s="11" customFormat="1">
      <c r="A7358" s="32">
        <v>2018</v>
      </c>
      <c r="B7358" s="32">
        <v>6641</v>
      </c>
      <c r="C7358" s="33" t="s">
        <v>363</v>
      </c>
      <c r="D7358" s="33" t="s">
        <v>354</v>
      </c>
      <c r="E7358" s="34">
        <v>99452</v>
      </c>
      <c r="F7358" s="35">
        <v>17.600000000000001</v>
      </c>
      <c r="G7358" s="34">
        <v>195</v>
      </c>
      <c r="H7358" s="14">
        <f t="shared" si="456"/>
        <v>3413192.64</v>
      </c>
      <c r="I7358" s="11">
        <f t="shared" si="457"/>
        <v>99452</v>
      </c>
      <c r="J7358" s="11">
        <f t="shared" si="458"/>
        <v>1750355.2000000002</v>
      </c>
      <c r="K7358" s="11">
        <f t="shared" si="459"/>
        <v>0</v>
      </c>
    </row>
    <row r="7359" spans="1:11" s="11" customFormat="1">
      <c r="A7359" s="32">
        <v>2018</v>
      </c>
      <c r="B7359" s="32">
        <v>6664</v>
      </c>
      <c r="C7359" s="33" t="s">
        <v>363</v>
      </c>
      <c r="D7359" s="33" t="s">
        <v>354</v>
      </c>
      <c r="E7359" s="34">
        <v>16336</v>
      </c>
      <c r="F7359" s="35">
        <v>17.158000000000001</v>
      </c>
      <c r="G7359" s="34">
        <v>191.1</v>
      </c>
      <c r="H7359" s="14">
        <f t="shared" si="456"/>
        <v>535640.09116800001</v>
      </c>
      <c r="I7359" s="11">
        <f t="shared" si="457"/>
        <v>16336</v>
      </c>
      <c r="J7359" s="11">
        <f t="shared" si="458"/>
        <v>280293.08800000005</v>
      </c>
      <c r="K7359" s="11">
        <f t="shared" si="459"/>
        <v>0</v>
      </c>
    </row>
    <row r="7360" spans="1:11" s="11" customFormat="1">
      <c r="A7360" s="32">
        <v>2018</v>
      </c>
      <c r="B7360" s="32">
        <v>6664</v>
      </c>
      <c r="C7360" s="33" t="s">
        <v>363</v>
      </c>
      <c r="D7360" s="33" t="s">
        <v>354</v>
      </c>
      <c r="E7360" s="34">
        <v>32531</v>
      </c>
      <c r="F7360" s="35">
        <v>18.009</v>
      </c>
      <c r="G7360" s="34">
        <v>198.4</v>
      </c>
      <c r="H7360" s="14">
        <f t="shared" si="456"/>
        <v>1162327.945536</v>
      </c>
      <c r="I7360" s="11">
        <f t="shared" si="457"/>
        <v>32531</v>
      </c>
      <c r="J7360" s="11">
        <f t="shared" si="458"/>
        <v>585850.77899999998</v>
      </c>
      <c r="K7360" s="11">
        <f t="shared" si="459"/>
        <v>0</v>
      </c>
    </row>
    <row r="7361" spans="1:11" s="11" customFormat="1">
      <c r="A7361" s="32">
        <v>2018</v>
      </c>
      <c r="B7361" s="32">
        <v>6664</v>
      </c>
      <c r="C7361" s="33" t="s">
        <v>363</v>
      </c>
      <c r="D7361" s="33" t="s">
        <v>354</v>
      </c>
      <c r="E7361" s="34">
        <v>32895</v>
      </c>
      <c r="F7361" s="35">
        <v>17.626000000000001</v>
      </c>
      <c r="G7361" s="34">
        <v>196.6</v>
      </c>
      <c r="H7361" s="14">
        <f t="shared" si="456"/>
        <v>1139901.0928200001</v>
      </c>
      <c r="I7361" s="11">
        <f t="shared" si="457"/>
        <v>32895</v>
      </c>
      <c r="J7361" s="11">
        <f t="shared" si="458"/>
        <v>579807.27</v>
      </c>
      <c r="K7361" s="11">
        <f t="shared" si="459"/>
        <v>0</v>
      </c>
    </row>
    <row r="7362" spans="1:11" s="11" customFormat="1">
      <c r="A7362" s="32">
        <v>2018</v>
      </c>
      <c r="B7362" s="32">
        <v>6664</v>
      </c>
      <c r="C7362" s="33" t="s">
        <v>363</v>
      </c>
      <c r="D7362" s="33" t="s">
        <v>354</v>
      </c>
      <c r="E7362" s="34">
        <v>16439</v>
      </c>
      <c r="F7362" s="35">
        <v>17.678000000000001</v>
      </c>
      <c r="G7362" s="34">
        <v>179.9</v>
      </c>
      <c r="H7362" s="14">
        <f t="shared" si="456"/>
        <v>522804.94695800007</v>
      </c>
      <c r="I7362" s="11">
        <f t="shared" si="457"/>
        <v>16439</v>
      </c>
      <c r="J7362" s="11">
        <f t="shared" si="458"/>
        <v>290608.64199999999</v>
      </c>
      <c r="K7362" s="11">
        <f t="shared" si="459"/>
        <v>0</v>
      </c>
    </row>
    <row r="7363" spans="1:11" s="11" customFormat="1">
      <c r="A7363" s="32">
        <v>2018</v>
      </c>
      <c r="B7363" s="32">
        <v>6664</v>
      </c>
      <c r="C7363" s="33" t="s">
        <v>363</v>
      </c>
      <c r="D7363" s="33" t="s">
        <v>354</v>
      </c>
      <c r="E7363" s="34">
        <v>32465</v>
      </c>
      <c r="F7363" s="35">
        <v>17.731000000000002</v>
      </c>
      <c r="G7363" s="34">
        <v>184.3</v>
      </c>
      <c r="H7363" s="14">
        <f t="shared" si="456"/>
        <v>1060898.8343450001</v>
      </c>
      <c r="I7363" s="11">
        <f t="shared" si="457"/>
        <v>32465</v>
      </c>
      <c r="J7363" s="11">
        <f t="shared" si="458"/>
        <v>575636.91500000004</v>
      </c>
      <c r="K7363" s="11">
        <f t="shared" si="459"/>
        <v>0</v>
      </c>
    </row>
    <row r="7364" spans="1:11" s="11" customFormat="1">
      <c r="A7364" s="32">
        <v>2018</v>
      </c>
      <c r="B7364" s="32">
        <v>6664</v>
      </c>
      <c r="C7364" s="33" t="s">
        <v>363</v>
      </c>
      <c r="D7364" s="33" t="s">
        <v>354</v>
      </c>
      <c r="E7364" s="34">
        <v>65236</v>
      </c>
      <c r="F7364" s="35">
        <v>18.07</v>
      </c>
      <c r="G7364" s="34">
        <v>177</v>
      </c>
      <c r="H7364" s="14">
        <f t="shared" si="456"/>
        <v>2086501.7004000002</v>
      </c>
      <c r="I7364" s="11">
        <f t="shared" si="457"/>
        <v>65236</v>
      </c>
      <c r="J7364" s="11">
        <f t="shared" si="458"/>
        <v>1178814.52</v>
      </c>
      <c r="K7364" s="11">
        <f t="shared" si="459"/>
        <v>0</v>
      </c>
    </row>
    <row r="7365" spans="1:11" s="11" customFormat="1">
      <c r="A7365" s="32">
        <v>2018</v>
      </c>
      <c r="B7365" s="32">
        <v>6664</v>
      </c>
      <c r="C7365" s="33" t="s">
        <v>563</v>
      </c>
      <c r="D7365" s="33" t="s">
        <v>564</v>
      </c>
      <c r="E7365" s="34">
        <v>21090</v>
      </c>
      <c r="F7365" s="35">
        <v>1.05</v>
      </c>
      <c r="G7365" s="34">
        <v>466.4</v>
      </c>
      <c r="H7365" s="14">
        <f t="shared" si="456"/>
        <v>103281.94799999999</v>
      </c>
      <c r="I7365" s="11">
        <f t="shared" si="457"/>
        <v>21090</v>
      </c>
      <c r="J7365" s="11">
        <f t="shared" si="458"/>
        <v>22144.5</v>
      </c>
      <c r="K7365" s="11">
        <f t="shared" si="459"/>
        <v>0</v>
      </c>
    </row>
    <row r="7366" spans="1:11" s="11" customFormat="1">
      <c r="A7366" s="32">
        <v>2018</v>
      </c>
      <c r="B7366" s="32">
        <v>6705</v>
      </c>
      <c r="C7366" s="33" t="s">
        <v>353</v>
      </c>
      <c r="D7366" s="33" t="s">
        <v>354</v>
      </c>
      <c r="E7366" s="34">
        <v>167076</v>
      </c>
      <c r="F7366" s="35">
        <v>22.17</v>
      </c>
      <c r="G7366" s="34" t="s">
        <v>364</v>
      </c>
      <c r="H7366" s="14" t="str">
        <f t="shared" ref="H7366:H7429" si="460">IF(I7366="","",G7366/100*F7366*E7366)</f>
        <v/>
      </c>
      <c r="I7366" s="11" t="str">
        <f t="shared" ref="I7366:I7429" si="461">IF(OR(G7366=".",F7366=".",E7366="."),"",E7366)</f>
        <v/>
      </c>
      <c r="J7366" s="11" t="str">
        <f t="shared" ref="J7366:J7429" si="462">IF(I7366="","",F7366*I7366)</f>
        <v/>
      </c>
      <c r="K7366" s="11">
        <f t="shared" ref="K7366:K7429" si="463">IF(C7366="LIG",1,0)</f>
        <v>0</v>
      </c>
    </row>
    <row r="7367" spans="1:11" s="11" customFormat="1">
      <c r="A7367" s="32">
        <v>2018</v>
      </c>
      <c r="B7367" s="32">
        <v>6705</v>
      </c>
      <c r="C7367" s="33" t="s">
        <v>563</v>
      </c>
      <c r="D7367" s="33" t="s">
        <v>564</v>
      </c>
      <c r="E7367" s="34">
        <v>2910</v>
      </c>
      <c r="F7367" s="35">
        <v>1.032</v>
      </c>
      <c r="G7367" s="34" t="s">
        <v>364</v>
      </c>
      <c r="H7367" s="14" t="str">
        <f t="shared" si="460"/>
        <v/>
      </c>
      <c r="I7367" s="11" t="str">
        <f t="shared" si="461"/>
        <v/>
      </c>
      <c r="J7367" s="11" t="str">
        <f t="shared" si="462"/>
        <v/>
      </c>
      <c r="K7367" s="11">
        <f t="shared" si="463"/>
        <v>0</v>
      </c>
    </row>
    <row r="7368" spans="1:11" s="11" customFormat="1">
      <c r="A7368" s="32">
        <v>2018</v>
      </c>
      <c r="B7368" s="32">
        <v>6705</v>
      </c>
      <c r="C7368" s="33" t="s">
        <v>563</v>
      </c>
      <c r="D7368" s="33" t="s">
        <v>564</v>
      </c>
      <c r="E7368" s="34">
        <v>9633</v>
      </c>
      <c r="F7368" s="35">
        <v>1.0269999999999999</v>
      </c>
      <c r="G7368" s="34" t="s">
        <v>364</v>
      </c>
      <c r="H7368" s="14" t="str">
        <f t="shared" si="460"/>
        <v/>
      </c>
      <c r="I7368" s="11" t="str">
        <f t="shared" si="461"/>
        <v/>
      </c>
      <c r="J7368" s="11" t="str">
        <f t="shared" si="462"/>
        <v/>
      </c>
      <c r="K7368" s="11">
        <f t="shared" si="463"/>
        <v>0</v>
      </c>
    </row>
    <row r="7369" spans="1:11" s="11" customFormat="1">
      <c r="A7369" s="32">
        <v>2018</v>
      </c>
      <c r="B7369" s="32">
        <v>6761</v>
      </c>
      <c r="C7369" s="33" t="s">
        <v>363</v>
      </c>
      <c r="D7369" s="33" t="s">
        <v>354</v>
      </c>
      <c r="E7369" s="34">
        <v>108025</v>
      </c>
      <c r="F7369" s="35">
        <v>17.503</v>
      </c>
      <c r="G7369" s="34">
        <v>134.6</v>
      </c>
      <c r="H7369" s="14">
        <f t="shared" si="460"/>
        <v>2544965.0799499997</v>
      </c>
      <c r="I7369" s="11">
        <f t="shared" si="461"/>
        <v>108025</v>
      </c>
      <c r="J7369" s="11">
        <f t="shared" si="462"/>
        <v>1890761.575</v>
      </c>
      <c r="K7369" s="11">
        <f t="shared" si="463"/>
        <v>0</v>
      </c>
    </row>
    <row r="7370" spans="1:11" s="11" customFormat="1">
      <c r="A7370" s="32">
        <v>2018</v>
      </c>
      <c r="B7370" s="32">
        <v>6768</v>
      </c>
      <c r="C7370" s="33" t="s">
        <v>363</v>
      </c>
      <c r="D7370" s="33" t="s">
        <v>354</v>
      </c>
      <c r="E7370" s="34">
        <v>47262</v>
      </c>
      <c r="F7370" s="35">
        <v>18.100000000000001</v>
      </c>
      <c r="G7370" s="34">
        <v>148.9</v>
      </c>
      <c r="H7370" s="14">
        <f t="shared" si="460"/>
        <v>1273753.4358000001</v>
      </c>
      <c r="I7370" s="11">
        <f t="shared" si="461"/>
        <v>47262</v>
      </c>
      <c r="J7370" s="11">
        <f t="shared" si="462"/>
        <v>855442.20000000007</v>
      </c>
      <c r="K7370" s="11">
        <f t="shared" si="463"/>
        <v>0</v>
      </c>
    </row>
    <row r="7371" spans="1:11" s="11" customFormat="1">
      <c r="A7371" s="32">
        <v>2018</v>
      </c>
      <c r="B7371" s="32">
        <v>6772</v>
      </c>
      <c r="C7371" s="33" t="s">
        <v>363</v>
      </c>
      <c r="D7371" s="33" t="s">
        <v>354</v>
      </c>
      <c r="E7371" s="34">
        <v>32889</v>
      </c>
      <c r="F7371" s="35">
        <v>17.004000000000001</v>
      </c>
      <c r="G7371" s="34">
        <v>188.1</v>
      </c>
      <c r="H7371" s="14">
        <f t="shared" si="460"/>
        <v>1051939.0098360002</v>
      </c>
      <c r="I7371" s="11">
        <f t="shared" si="461"/>
        <v>32889</v>
      </c>
      <c r="J7371" s="11">
        <f t="shared" si="462"/>
        <v>559244.5560000001</v>
      </c>
      <c r="K7371" s="11">
        <f t="shared" si="463"/>
        <v>0</v>
      </c>
    </row>
    <row r="7372" spans="1:11" s="11" customFormat="1">
      <c r="A7372" s="32">
        <v>2018</v>
      </c>
      <c r="B7372" s="32">
        <v>6823</v>
      </c>
      <c r="C7372" s="33" t="s">
        <v>353</v>
      </c>
      <c r="D7372" s="33" t="s">
        <v>354</v>
      </c>
      <c r="E7372" s="34">
        <v>19233</v>
      </c>
      <c r="F7372" s="35">
        <v>22.14</v>
      </c>
      <c r="G7372" s="34">
        <v>195</v>
      </c>
      <c r="H7372" s="14">
        <f t="shared" si="460"/>
        <v>830346.30900000001</v>
      </c>
      <c r="I7372" s="11">
        <f t="shared" si="461"/>
        <v>19233</v>
      </c>
      <c r="J7372" s="11">
        <f t="shared" si="462"/>
        <v>425818.62</v>
      </c>
      <c r="K7372" s="11">
        <f t="shared" si="463"/>
        <v>0</v>
      </c>
    </row>
    <row r="7373" spans="1:11" s="11" customFormat="1">
      <c r="A7373" s="32">
        <v>2018</v>
      </c>
      <c r="B7373" s="32">
        <v>6823</v>
      </c>
      <c r="C7373" s="33" t="s">
        <v>353</v>
      </c>
      <c r="D7373" s="33" t="s">
        <v>354</v>
      </c>
      <c r="E7373" s="34">
        <v>19977</v>
      </c>
      <c r="F7373" s="35">
        <v>23.64</v>
      </c>
      <c r="G7373" s="34">
        <v>199.6</v>
      </c>
      <c r="H7373" s="14">
        <f t="shared" si="460"/>
        <v>942623.53488000005</v>
      </c>
      <c r="I7373" s="11">
        <f t="shared" si="461"/>
        <v>19977</v>
      </c>
      <c r="J7373" s="11">
        <f t="shared" si="462"/>
        <v>472256.28</v>
      </c>
      <c r="K7373" s="11">
        <f t="shared" si="463"/>
        <v>0</v>
      </c>
    </row>
    <row r="7374" spans="1:11" s="11" customFormat="1">
      <c r="A7374" s="32">
        <v>2018</v>
      </c>
      <c r="B7374" s="32">
        <v>6823</v>
      </c>
      <c r="C7374" s="33" t="s">
        <v>353</v>
      </c>
      <c r="D7374" s="33" t="s">
        <v>354</v>
      </c>
      <c r="E7374" s="34">
        <v>36415</v>
      </c>
      <c r="F7374" s="35">
        <v>23.7</v>
      </c>
      <c r="G7374" s="34">
        <v>226.6</v>
      </c>
      <c r="H7374" s="14">
        <f t="shared" si="460"/>
        <v>1955638.443</v>
      </c>
      <c r="I7374" s="11">
        <f t="shared" si="461"/>
        <v>36415</v>
      </c>
      <c r="J7374" s="11">
        <f t="shared" si="462"/>
        <v>863035.5</v>
      </c>
      <c r="K7374" s="11">
        <f t="shared" si="463"/>
        <v>0</v>
      </c>
    </row>
    <row r="7375" spans="1:11" s="11" customFormat="1">
      <c r="A7375" s="32">
        <v>2018</v>
      </c>
      <c r="B7375" s="32">
        <v>6823</v>
      </c>
      <c r="C7375" s="33" t="s">
        <v>353</v>
      </c>
      <c r="D7375" s="33" t="s">
        <v>354</v>
      </c>
      <c r="E7375" s="34">
        <v>33219</v>
      </c>
      <c r="F7375" s="35">
        <v>22.71</v>
      </c>
      <c r="G7375" s="34">
        <v>174.6</v>
      </c>
      <c r="H7375" s="14">
        <f t="shared" si="460"/>
        <v>1317188.4935399999</v>
      </c>
      <c r="I7375" s="11">
        <f t="shared" si="461"/>
        <v>33219</v>
      </c>
      <c r="J7375" s="11">
        <f t="shared" si="462"/>
        <v>754403.49</v>
      </c>
      <c r="K7375" s="11">
        <f t="shared" si="463"/>
        <v>0</v>
      </c>
    </row>
    <row r="7376" spans="1:11" s="11" customFormat="1">
      <c r="A7376" s="32">
        <v>2018</v>
      </c>
      <c r="B7376" s="32">
        <v>6823</v>
      </c>
      <c r="C7376" s="33" t="s">
        <v>565</v>
      </c>
      <c r="D7376" s="33" t="s">
        <v>566</v>
      </c>
      <c r="E7376" s="34">
        <v>1784</v>
      </c>
      <c r="F7376" s="35">
        <v>5.8</v>
      </c>
      <c r="G7376" s="34">
        <v>1429.4</v>
      </c>
      <c r="H7376" s="14">
        <f t="shared" si="460"/>
        <v>147902.8768</v>
      </c>
      <c r="I7376" s="11">
        <f t="shared" si="461"/>
        <v>1784</v>
      </c>
      <c r="J7376" s="11">
        <f t="shared" si="462"/>
        <v>10347.199999999999</v>
      </c>
      <c r="K7376" s="11">
        <f t="shared" si="463"/>
        <v>0</v>
      </c>
    </row>
    <row r="7377" spans="1:11" s="11" customFormat="1">
      <c r="A7377" s="32">
        <v>2018</v>
      </c>
      <c r="B7377" s="32">
        <v>6823</v>
      </c>
      <c r="C7377" s="33" t="s">
        <v>565</v>
      </c>
      <c r="D7377" s="33" t="s">
        <v>566</v>
      </c>
      <c r="E7377" s="34">
        <v>2154</v>
      </c>
      <c r="F7377" s="35">
        <v>5.8</v>
      </c>
      <c r="G7377" s="34">
        <v>1509.9</v>
      </c>
      <c r="H7377" s="14">
        <f t="shared" si="460"/>
        <v>188634.82680000001</v>
      </c>
      <c r="I7377" s="11">
        <f t="shared" si="461"/>
        <v>2154</v>
      </c>
      <c r="J7377" s="11">
        <f t="shared" si="462"/>
        <v>12493.199999999999</v>
      </c>
      <c r="K7377" s="11">
        <f t="shared" si="463"/>
        <v>0</v>
      </c>
    </row>
    <row r="7378" spans="1:11" s="11" customFormat="1">
      <c r="A7378" s="32">
        <v>2018</v>
      </c>
      <c r="B7378" s="32">
        <v>7030</v>
      </c>
      <c r="C7378" s="33" t="s">
        <v>362</v>
      </c>
      <c r="D7378" s="33" t="s">
        <v>354</v>
      </c>
      <c r="E7378" s="34">
        <v>86176</v>
      </c>
      <c r="F7378" s="35">
        <v>13.724</v>
      </c>
      <c r="G7378" s="34" t="s">
        <v>364</v>
      </c>
      <c r="H7378" s="14" t="str">
        <f t="shared" si="460"/>
        <v/>
      </c>
      <c r="I7378" s="11" t="str">
        <f t="shared" si="461"/>
        <v/>
      </c>
      <c r="J7378" s="11" t="str">
        <f t="shared" si="462"/>
        <v/>
      </c>
      <c r="K7378" s="11">
        <f t="shared" si="463"/>
        <v>1</v>
      </c>
    </row>
    <row r="7379" spans="1:11" s="11" customFormat="1">
      <c r="A7379" s="32">
        <v>2018</v>
      </c>
      <c r="B7379" s="32">
        <v>7030</v>
      </c>
      <c r="C7379" s="33" t="s">
        <v>563</v>
      </c>
      <c r="D7379" s="33" t="s">
        <v>564</v>
      </c>
      <c r="E7379" s="34">
        <v>3950</v>
      </c>
      <c r="F7379" s="35">
        <v>1</v>
      </c>
      <c r="G7379" s="34" t="s">
        <v>364</v>
      </c>
      <c r="H7379" s="14" t="str">
        <f t="shared" si="460"/>
        <v/>
      </c>
      <c r="I7379" s="11" t="str">
        <f t="shared" si="461"/>
        <v/>
      </c>
      <c r="J7379" s="11" t="str">
        <f t="shared" si="462"/>
        <v/>
      </c>
      <c r="K7379" s="11">
        <f t="shared" si="463"/>
        <v>0</v>
      </c>
    </row>
    <row r="7380" spans="1:11" s="11" customFormat="1">
      <c r="A7380" s="32">
        <v>2018</v>
      </c>
      <c r="B7380" s="32">
        <v>7032</v>
      </c>
      <c r="C7380" s="33" t="s">
        <v>565</v>
      </c>
      <c r="D7380" s="33" t="s">
        <v>566</v>
      </c>
      <c r="E7380" s="34">
        <v>447</v>
      </c>
      <c r="F7380" s="35">
        <v>5.88</v>
      </c>
      <c r="G7380" s="34">
        <v>1718</v>
      </c>
      <c r="H7380" s="14">
        <f t="shared" si="460"/>
        <v>45155.224799999996</v>
      </c>
      <c r="I7380" s="11">
        <f t="shared" si="461"/>
        <v>447</v>
      </c>
      <c r="J7380" s="11">
        <f t="shared" si="462"/>
        <v>2628.36</v>
      </c>
      <c r="K7380" s="11">
        <f t="shared" si="463"/>
        <v>0</v>
      </c>
    </row>
    <row r="7381" spans="1:11" s="11" customFormat="1">
      <c r="A7381" s="32">
        <v>2018</v>
      </c>
      <c r="B7381" s="32">
        <v>7032</v>
      </c>
      <c r="C7381" s="33" t="s">
        <v>565</v>
      </c>
      <c r="D7381" s="33" t="s">
        <v>566</v>
      </c>
      <c r="E7381" s="34">
        <v>355</v>
      </c>
      <c r="F7381" s="35">
        <v>5.88</v>
      </c>
      <c r="G7381" s="34">
        <v>1718.5</v>
      </c>
      <c r="H7381" s="14">
        <f t="shared" si="460"/>
        <v>35871.968999999997</v>
      </c>
      <c r="I7381" s="11">
        <f t="shared" si="461"/>
        <v>355</v>
      </c>
      <c r="J7381" s="11">
        <f t="shared" si="462"/>
        <v>2087.4</v>
      </c>
      <c r="K7381" s="11">
        <f t="shared" si="463"/>
        <v>0</v>
      </c>
    </row>
    <row r="7382" spans="1:11" s="11" customFormat="1">
      <c r="A7382" s="32">
        <v>2018</v>
      </c>
      <c r="B7382" s="32">
        <v>7032</v>
      </c>
      <c r="C7382" s="33" t="s">
        <v>565</v>
      </c>
      <c r="D7382" s="33" t="s">
        <v>566</v>
      </c>
      <c r="E7382" s="34">
        <v>218</v>
      </c>
      <c r="F7382" s="35">
        <v>5.88</v>
      </c>
      <c r="G7382" s="34">
        <v>2370.8000000000002</v>
      </c>
      <c r="H7382" s="14">
        <f t="shared" si="460"/>
        <v>30389.862720000001</v>
      </c>
      <c r="I7382" s="11">
        <f t="shared" si="461"/>
        <v>218</v>
      </c>
      <c r="J7382" s="11">
        <f t="shared" si="462"/>
        <v>1281.8399999999999</v>
      </c>
      <c r="K7382" s="11">
        <f t="shared" si="463"/>
        <v>0</v>
      </c>
    </row>
    <row r="7383" spans="1:11" s="11" customFormat="1">
      <c r="A7383" s="32">
        <v>2018</v>
      </c>
      <c r="B7383" s="32">
        <v>7032</v>
      </c>
      <c r="C7383" s="33" t="s">
        <v>565</v>
      </c>
      <c r="D7383" s="33" t="s">
        <v>566</v>
      </c>
      <c r="E7383" s="34">
        <v>123</v>
      </c>
      <c r="F7383" s="35">
        <v>5.88</v>
      </c>
      <c r="G7383" s="34">
        <v>1719.4</v>
      </c>
      <c r="H7383" s="14">
        <f t="shared" si="460"/>
        <v>12435.388560000001</v>
      </c>
      <c r="I7383" s="11">
        <f t="shared" si="461"/>
        <v>123</v>
      </c>
      <c r="J7383" s="11">
        <f t="shared" si="462"/>
        <v>723.24</v>
      </c>
      <c r="K7383" s="11">
        <f t="shared" si="463"/>
        <v>0</v>
      </c>
    </row>
    <row r="7384" spans="1:11" s="11" customFormat="1">
      <c r="A7384" s="32">
        <v>2018</v>
      </c>
      <c r="B7384" s="32">
        <v>7032</v>
      </c>
      <c r="C7384" s="33" t="s">
        <v>565</v>
      </c>
      <c r="D7384" s="33" t="s">
        <v>566</v>
      </c>
      <c r="E7384" s="34">
        <v>800</v>
      </c>
      <c r="F7384" s="35">
        <v>5.88</v>
      </c>
      <c r="G7384" s="34">
        <v>1476</v>
      </c>
      <c r="H7384" s="14">
        <f t="shared" si="460"/>
        <v>69431.039999999994</v>
      </c>
      <c r="I7384" s="11">
        <f t="shared" si="461"/>
        <v>800</v>
      </c>
      <c r="J7384" s="11">
        <f t="shared" si="462"/>
        <v>4704</v>
      </c>
      <c r="K7384" s="11">
        <f t="shared" si="463"/>
        <v>0</v>
      </c>
    </row>
    <row r="7385" spans="1:11" s="11" customFormat="1">
      <c r="A7385" s="32">
        <v>2018</v>
      </c>
      <c r="B7385" s="32">
        <v>7032</v>
      </c>
      <c r="C7385" s="33" t="s">
        <v>565</v>
      </c>
      <c r="D7385" s="33" t="s">
        <v>566</v>
      </c>
      <c r="E7385" s="34">
        <v>946</v>
      </c>
      <c r="F7385" s="35">
        <v>5.88</v>
      </c>
      <c r="G7385" s="34">
        <v>1536.8</v>
      </c>
      <c r="H7385" s="14">
        <f t="shared" si="460"/>
        <v>85484.192639999994</v>
      </c>
      <c r="I7385" s="11">
        <f t="shared" si="461"/>
        <v>946</v>
      </c>
      <c r="J7385" s="11">
        <f t="shared" si="462"/>
        <v>5562.48</v>
      </c>
      <c r="K7385" s="11">
        <f t="shared" si="463"/>
        <v>0</v>
      </c>
    </row>
    <row r="7386" spans="1:11" s="11" customFormat="1">
      <c r="A7386" s="32">
        <v>2018</v>
      </c>
      <c r="B7386" s="32">
        <v>7032</v>
      </c>
      <c r="C7386" s="33" t="s">
        <v>565</v>
      </c>
      <c r="D7386" s="33" t="s">
        <v>566</v>
      </c>
      <c r="E7386" s="34">
        <v>654</v>
      </c>
      <c r="F7386" s="35">
        <v>5.88</v>
      </c>
      <c r="G7386" s="34">
        <v>1634.4</v>
      </c>
      <c r="H7386" s="14">
        <f t="shared" si="460"/>
        <v>62851.178880000007</v>
      </c>
      <c r="I7386" s="11">
        <f t="shared" si="461"/>
        <v>654</v>
      </c>
      <c r="J7386" s="11">
        <f t="shared" si="462"/>
        <v>3845.52</v>
      </c>
      <c r="K7386" s="11">
        <f t="shared" si="463"/>
        <v>0</v>
      </c>
    </row>
    <row r="7387" spans="1:11" s="11" customFormat="1">
      <c r="A7387" s="32">
        <v>2018</v>
      </c>
      <c r="B7387" s="32">
        <v>7032</v>
      </c>
      <c r="C7387" s="33" t="s">
        <v>565</v>
      </c>
      <c r="D7387" s="33" t="s">
        <v>566</v>
      </c>
      <c r="E7387" s="34">
        <v>721</v>
      </c>
      <c r="F7387" s="35">
        <v>5.88</v>
      </c>
      <c r="G7387" s="34">
        <v>1626.9</v>
      </c>
      <c r="H7387" s="14">
        <f t="shared" si="460"/>
        <v>68972.100120000003</v>
      </c>
      <c r="I7387" s="11">
        <f t="shared" si="461"/>
        <v>721</v>
      </c>
      <c r="J7387" s="11">
        <f t="shared" si="462"/>
        <v>4239.4799999999996</v>
      </c>
      <c r="K7387" s="11">
        <f t="shared" si="463"/>
        <v>0</v>
      </c>
    </row>
    <row r="7388" spans="1:11" s="11" customFormat="1">
      <c r="A7388" s="32">
        <v>2018</v>
      </c>
      <c r="B7388" s="32">
        <v>7032</v>
      </c>
      <c r="C7388" s="33" t="s">
        <v>565</v>
      </c>
      <c r="D7388" s="33" t="s">
        <v>566</v>
      </c>
      <c r="E7388" s="34">
        <v>170</v>
      </c>
      <c r="F7388" s="35">
        <v>5.88</v>
      </c>
      <c r="G7388" s="34">
        <v>1715.3</v>
      </c>
      <c r="H7388" s="14">
        <f t="shared" si="460"/>
        <v>17146.138799999997</v>
      </c>
      <c r="I7388" s="11">
        <f t="shared" si="461"/>
        <v>170</v>
      </c>
      <c r="J7388" s="11">
        <f t="shared" si="462"/>
        <v>999.6</v>
      </c>
      <c r="K7388" s="11">
        <f t="shared" si="463"/>
        <v>0</v>
      </c>
    </row>
    <row r="7389" spans="1:11" s="11" customFormat="1">
      <c r="A7389" s="32">
        <v>2018</v>
      </c>
      <c r="B7389" s="32">
        <v>7032</v>
      </c>
      <c r="C7389" s="33" t="s">
        <v>563</v>
      </c>
      <c r="D7389" s="33" t="s">
        <v>564</v>
      </c>
      <c r="E7389" s="34">
        <v>19053</v>
      </c>
      <c r="F7389" s="35">
        <v>1.0840000000000001</v>
      </c>
      <c r="G7389" s="34">
        <v>213.4</v>
      </c>
      <c r="H7389" s="14">
        <f t="shared" si="460"/>
        <v>44074.466567999996</v>
      </c>
      <c r="I7389" s="11">
        <f t="shared" si="461"/>
        <v>19053</v>
      </c>
      <c r="J7389" s="11">
        <f t="shared" si="462"/>
        <v>20653.452000000001</v>
      </c>
      <c r="K7389" s="11">
        <f t="shared" si="463"/>
        <v>0</v>
      </c>
    </row>
    <row r="7390" spans="1:11" s="11" customFormat="1">
      <c r="A7390" s="32">
        <v>2018</v>
      </c>
      <c r="B7390" s="32">
        <v>7032</v>
      </c>
      <c r="C7390" s="33" t="s">
        <v>563</v>
      </c>
      <c r="D7390" s="33" t="s">
        <v>564</v>
      </c>
      <c r="E7390" s="34">
        <v>9803</v>
      </c>
      <c r="F7390" s="35">
        <v>1.0720000000000001</v>
      </c>
      <c r="G7390" s="34">
        <v>256.3</v>
      </c>
      <c r="H7390" s="14">
        <f t="shared" si="460"/>
        <v>26934.095408000001</v>
      </c>
      <c r="I7390" s="11">
        <f t="shared" si="461"/>
        <v>9803</v>
      </c>
      <c r="J7390" s="11">
        <f t="shared" si="462"/>
        <v>10508.816000000001</v>
      </c>
      <c r="K7390" s="11">
        <f t="shared" si="463"/>
        <v>0</v>
      </c>
    </row>
    <row r="7391" spans="1:11" s="11" customFormat="1">
      <c r="A7391" s="32">
        <v>2018</v>
      </c>
      <c r="B7391" s="32">
        <v>7032</v>
      </c>
      <c r="C7391" s="33" t="s">
        <v>563</v>
      </c>
      <c r="D7391" s="33" t="s">
        <v>564</v>
      </c>
      <c r="E7391" s="34">
        <v>7298</v>
      </c>
      <c r="F7391" s="35">
        <v>1.0720000000000001</v>
      </c>
      <c r="G7391" s="34">
        <v>255.9</v>
      </c>
      <c r="H7391" s="14">
        <f t="shared" si="460"/>
        <v>20020.223904000002</v>
      </c>
      <c r="I7391" s="11">
        <f t="shared" si="461"/>
        <v>7298</v>
      </c>
      <c r="J7391" s="11">
        <f t="shared" si="462"/>
        <v>7823.4560000000001</v>
      </c>
      <c r="K7391" s="11">
        <f t="shared" si="463"/>
        <v>0</v>
      </c>
    </row>
    <row r="7392" spans="1:11" s="11" customFormat="1">
      <c r="A7392" s="32">
        <v>2018</v>
      </c>
      <c r="B7392" s="32">
        <v>7032</v>
      </c>
      <c r="C7392" s="33" t="s">
        <v>563</v>
      </c>
      <c r="D7392" s="33" t="s">
        <v>564</v>
      </c>
      <c r="E7392" s="34">
        <v>6873</v>
      </c>
      <c r="F7392" s="35">
        <v>1.079</v>
      </c>
      <c r="G7392" s="34">
        <v>231.2</v>
      </c>
      <c r="H7392" s="14">
        <f t="shared" si="460"/>
        <v>17145.715703999998</v>
      </c>
      <c r="I7392" s="11">
        <f t="shared" si="461"/>
        <v>6873</v>
      </c>
      <c r="J7392" s="11">
        <f t="shared" si="462"/>
        <v>7415.9669999999996</v>
      </c>
      <c r="K7392" s="11">
        <f t="shared" si="463"/>
        <v>0</v>
      </c>
    </row>
    <row r="7393" spans="1:11" s="11" customFormat="1">
      <c r="A7393" s="32">
        <v>2018</v>
      </c>
      <c r="B7393" s="32">
        <v>7032</v>
      </c>
      <c r="C7393" s="33" t="s">
        <v>563</v>
      </c>
      <c r="D7393" s="33" t="s">
        <v>564</v>
      </c>
      <c r="E7393" s="34">
        <v>4973</v>
      </c>
      <c r="F7393" s="35">
        <v>1.0740000000000001</v>
      </c>
      <c r="G7393" s="34">
        <v>268.89999999999998</v>
      </c>
      <c r="H7393" s="14">
        <f t="shared" si="460"/>
        <v>14361.954377999999</v>
      </c>
      <c r="I7393" s="11">
        <f t="shared" si="461"/>
        <v>4973</v>
      </c>
      <c r="J7393" s="11">
        <f t="shared" si="462"/>
        <v>5341.0020000000004</v>
      </c>
      <c r="K7393" s="11">
        <f t="shared" si="463"/>
        <v>0</v>
      </c>
    </row>
    <row r="7394" spans="1:11" s="11" customFormat="1">
      <c r="A7394" s="32">
        <v>2018</v>
      </c>
      <c r="B7394" s="32">
        <v>7032</v>
      </c>
      <c r="C7394" s="33" t="s">
        <v>563</v>
      </c>
      <c r="D7394" s="33" t="s">
        <v>564</v>
      </c>
      <c r="E7394" s="34">
        <v>3241</v>
      </c>
      <c r="F7394" s="35">
        <v>1.077</v>
      </c>
      <c r="G7394" s="34">
        <v>296.3</v>
      </c>
      <c r="H7394" s="14">
        <f t="shared" si="460"/>
        <v>10342.520391</v>
      </c>
      <c r="I7394" s="11">
        <f t="shared" si="461"/>
        <v>3241</v>
      </c>
      <c r="J7394" s="11">
        <f t="shared" si="462"/>
        <v>3490.5569999999998</v>
      </c>
      <c r="K7394" s="11">
        <f t="shared" si="463"/>
        <v>0</v>
      </c>
    </row>
    <row r="7395" spans="1:11" s="11" customFormat="1">
      <c r="A7395" s="32">
        <v>2018</v>
      </c>
      <c r="B7395" s="32">
        <v>7032</v>
      </c>
      <c r="C7395" s="33" t="s">
        <v>563</v>
      </c>
      <c r="D7395" s="33" t="s">
        <v>564</v>
      </c>
      <c r="E7395" s="34">
        <v>3000</v>
      </c>
      <c r="F7395" s="35">
        <v>1.083</v>
      </c>
      <c r="G7395" s="34">
        <v>298.39999999999998</v>
      </c>
      <c r="H7395" s="14">
        <f t="shared" si="460"/>
        <v>9695.0159999999996</v>
      </c>
      <c r="I7395" s="11">
        <f t="shared" si="461"/>
        <v>3000</v>
      </c>
      <c r="J7395" s="11">
        <f t="shared" si="462"/>
        <v>3249</v>
      </c>
      <c r="K7395" s="11">
        <f t="shared" si="463"/>
        <v>0</v>
      </c>
    </row>
    <row r="7396" spans="1:11" s="11" customFormat="1">
      <c r="A7396" s="32">
        <v>2018</v>
      </c>
      <c r="B7396" s="32">
        <v>7032</v>
      </c>
      <c r="C7396" s="33" t="s">
        <v>563</v>
      </c>
      <c r="D7396" s="33" t="s">
        <v>564</v>
      </c>
      <c r="E7396" s="34">
        <v>855</v>
      </c>
      <c r="F7396" s="35">
        <v>1.091</v>
      </c>
      <c r="G7396" s="34">
        <v>514.20000000000005</v>
      </c>
      <c r="H7396" s="14">
        <f t="shared" si="460"/>
        <v>4796.4833099999996</v>
      </c>
      <c r="I7396" s="11">
        <f t="shared" si="461"/>
        <v>855</v>
      </c>
      <c r="J7396" s="11">
        <f t="shared" si="462"/>
        <v>932.80499999999995</v>
      </c>
      <c r="K7396" s="11">
        <f t="shared" si="463"/>
        <v>0</v>
      </c>
    </row>
    <row r="7397" spans="1:11" s="11" customFormat="1">
      <c r="A7397" s="32">
        <v>2018</v>
      </c>
      <c r="B7397" s="32">
        <v>7032</v>
      </c>
      <c r="C7397" s="33" t="s">
        <v>563</v>
      </c>
      <c r="D7397" s="33" t="s">
        <v>564</v>
      </c>
      <c r="E7397" s="34">
        <v>30</v>
      </c>
      <c r="F7397" s="35">
        <v>1.091</v>
      </c>
      <c r="G7397" s="34">
        <v>5060.8999999999996</v>
      </c>
      <c r="H7397" s="14">
        <f t="shared" si="460"/>
        <v>1656.4325699999997</v>
      </c>
      <c r="I7397" s="11">
        <f t="shared" si="461"/>
        <v>30</v>
      </c>
      <c r="J7397" s="11">
        <f t="shared" si="462"/>
        <v>32.729999999999997</v>
      </c>
      <c r="K7397" s="11">
        <f t="shared" si="463"/>
        <v>0</v>
      </c>
    </row>
    <row r="7398" spans="1:11" s="11" customFormat="1">
      <c r="A7398" s="32">
        <v>2018</v>
      </c>
      <c r="B7398" s="32">
        <v>7082</v>
      </c>
      <c r="C7398" s="33" t="s">
        <v>563</v>
      </c>
      <c r="D7398" s="33" t="s">
        <v>564</v>
      </c>
      <c r="E7398" s="34">
        <v>2110139</v>
      </c>
      <c r="F7398" s="35">
        <v>1.03</v>
      </c>
      <c r="G7398" s="34">
        <v>293.7</v>
      </c>
      <c r="H7398" s="14">
        <f t="shared" si="460"/>
        <v>6383402.5902899997</v>
      </c>
      <c r="I7398" s="11">
        <f t="shared" si="461"/>
        <v>2110139</v>
      </c>
      <c r="J7398" s="11">
        <f t="shared" si="462"/>
        <v>2173443.17</v>
      </c>
      <c r="K7398" s="11">
        <f t="shared" si="463"/>
        <v>0</v>
      </c>
    </row>
    <row r="7399" spans="1:11" s="11" customFormat="1">
      <c r="A7399" s="32">
        <v>2018</v>
      </c>
      <c r="B7399" s="32">
        <v>7097</v>
      </c>
      <c r="C7399" s="33" t="s">
        <v>563</v>
      </c>
      <c r="D7399" s="33" t="s">
        <v>564</v>
      </c>
      <c r="E7399" s="34">
        <v>35734</v>
      </c>
      <c r="F7399" s="35">
        <v>1.0229999999999999</v>
      </c>
      <c r="G7399" s="34">
        <v>249.9</v>
      </c>
      <c r="H7399" s="14">
        <f t="shared" si="460"/>
        <v>91353.149117999987</v>
      </c>
      <c r="I7399" s="11">
        <f t="shared" si="461"/>
        <v>35734</v>
      </c>
      <c r="J7399" s="11">
        <f t="shared" si="462"/>
        <v>36555.881999999998</v>
      </c>
      <c r="K7399" s="11">
        <f t="shared" si="463"/>
        <v>0</v>
      </c>
    </row>
    <row r="7400" spans="1:11" s="11" customFormat="1">
      <c r="A7400" s="32">
        <v>2018</v>
      </c>
      <c r="B7400" s="32">
        <v>7146</v>
      </c>
      <c r="C7400" s="33" t="s">
        <v>565</v>
      </c>
      <c r="D7400" s="33" t="s">
        <v>566</v>
      </c>
      <c r="E7400" s="34">
        <v>140</v>
      </c>
      <c r="F7400" s="35">
        <v>5.67</v>
      </c>
      <c r="G7400" s="34">
        <v>1595.4</v>
      </c>
      <c r="H7400" s="14">
        <f t="shared" si="460"/>
        <v>12664.2852</v>
      </c>
      <c r="I7400" s="11">
        <f t="shared" si="461"/>
        <v>140</v>
      </c>
      <c r="J7400" s="11">
        <f t="shared" si="462"/>
        <v>793.8</v>
      </c>
      <c r="K7400" s="11">
        <f t="shared" si="463"/>
        <v>0</v>
      </c>
    </row>
    <row r="7401" spans="1:11" s="11" customFormat="1">
      <c r="A7401" s="32">
        <v>2018</v>
      </c>
      <c r="B7401" s="32">
        <v>7153</v>
      </c>
      <c r="C7401" s="33" t="s">
        <v>565</v>
      </c>
      <c r="D7401" s="33" t="s">
        <v>566</v>
      </c>
      <c r="E7401" s="34">
        <v>30846</v>
      </c>
      <c r="F7401" s="35">
        <v>5.8579999999999997</v>
      </c>
      <c r="G7401" s="34" t="s">
        <v>364</v>
      </c>
      <c r="H7401" s="14" t="str">
        <f t="shared" si="460"/>
        <v/>
      </c>
      <c r="I7401" s="11" t="str">
        <f t="shared" si="461"/>
        <v/>
      </c>
      <c r="J7401" s="11" t="str">
        <f t="shared" si="462"/>
        <v/>
      </c>
      <c r="K7401" s="11">
        <f t="shared" si="463"/>
        <v>0</v>
      </c>
    </row>
    <row r="7402" spans="1:11" s="11" customFormat="1">
      <c r="A7402" s="32">
        <v>2018</v>
      </c>
      <c r="B7402" s="32">
        <v>7153</v>
      </c>
      <c r="C7402" s="33" t="s">
        <v>563</v>
      </c>
      <c r="D7402" s="33" t="s">
        <v>564</v>
      </c>
      <c r="E7402" s="34">
        <v>1966368</v>
      </c>
      <c r="F7402" s="35">
        <v>1.038</v>
      </c>
      <c r="G7402" s="34" t="s">
        <v>364</v>
      </c>
      <c r="H7402" s="14" t="str">
        <f t="shared" si="460"/>
        <v/>
      </c>
      <c r="I7402" s="11" t="str">
        <f t="shared" si="461"/>
        <v/>
      </c>
      <c r="J7402" s="11" t="str">
        <f t="shared" si="462"/>
        <v/>
      </c>
      <c r="K7402" s="11">
        <f t="shared" si="463"/>
        <v>0</v>
      </c>
    </row>
    <row r="7403" spans="1:11" s="11" customFormat="1">
      <c r="A7403" s="32">
        <v>2018</v>
      </c>
      <c r="B7403" s="32">
        <v>7158</v>
      </c>
      <c r="C7403" s="33" t="s">
        <v>563</v>
      </c>
      <c r="D7403" s="33" t="s">
        <v>564</v>
      </c>
      <c r="E7403" s="34">
        <v>18616</v>
      </c>
      <c r="F7403" s="35">
        <v>1.028</v>
      </c>
      <c r="G7403" s="34">
        <v>332.8</v>
      </c>
      <c r="H7403" s="14">
        <f t="shared" si="460"/>
        <v>63688.761344000006</v>
      </c>
      <c r="I7403" s="11">
        <f t="shared" si="461"/>
        <v>18616</v>
      </c>
      <c r="J7403" s="11">
        <f t="shared" si="462"/>
        <v>19137.248</v>
      </c>
      <c r="K7403" s="11">
        <f t="shared" si="463"/>
        <v>0</v>
      </c>
    </row>
    <row r="7404" spans="1:11" s="11" customFormat="1">
      <c r="A7404" s="32">
        <v>2018</v>
      </c>
      <c r="B7404" s="32">
        <v>7158</v>
      </c>
      <c r="C7404" s="33" t="s">
        <v>563</v>
      </c>
      <c r="D7404" s="33" t="s">
        <v>564</v>
      </c>
      <c r="E7404" s="34">
        <v>22374</v>
      </c>
      <c r="F7404" s="35">
        <v>1.028</v>
      </c>
      <c r="G7404" s="34">
        <v>269.8</v>
      </c>
      <c r="H7404" s="14">
        <f t="shared" si="460"/>
        <v>62055.273456000003</v>
      </c>
      <c r="I7404" s="11">
        <f t="shared" si="461"/>
        <v>22374</v>
      </c>
      <c r="J7404" s="11">
        <f t="shared" si="462"/>
        <v>23000.472000000002</v>
      </c>
      <c r="K7404" s="11">
        <f t="shared" si="463"/>
        <v>0</v>
      </c>
    </row>
    <row r="7405" spans="1:11" s="11" customFormat="1">
      <c r="A7405" s="32">
        <v>2018</v>
      </c>
      <c r="B7405" s="32">
        <v>7158</v>
      </c>
      <c r="C7405" s="33" t="s">
        <v>563</v>
      </c>
      <c r="D7405" s="33" t="s">
        <v>564</v>
      </c>
      <c r="E7405" s="34">
        <v>41829</v>
      </c>
      <c r="F7405" s="35">
        <v>1.028</v>
      </c>
      <c r="G7405" s="34">
        <v>363.4</v>
      </c>
      <c r="H7405" s="14">
        <f t="shared" si="460"/>
        <v>156262.77040800001</v>
      </c>
      <c r="I7405" s="11">
        <f t="shared" si="461"/>
        <v>41829</v>
      </c>
      <c r="J7405" s="11">
        <f t="shared" si="462"/>
        <v>43000.212</v>
      </c>
      <c r="K7405" s="11">
        <f t="shared" si="463"/>
        <v>0</v>
      </c>
    </row>
    <row r="7406" spans="1:11" s="11" customFormat="1">
      <c r="A7406" s="32">
        <v>2018</v>
      </c>
      <c r="B7406" s="32">
        <v>7159</v>
      </c>
      <c r="C7406" s="33" t="s">
        <v>563</v>
      </c>
      <c r="D7406" s="33" t="s">
        <v>564</v>
      </c>
      <c r="E7406" s="34">
        <v>182847</v>
      </c>
      <c r="F7406" s="35">
        <v>1.01</v>
      </c>
      <c r="G7406" s="34">
        <v>311.2</v>
      </c>
      <c r="H7406" s="14">
        <f t="shared" si="460"/>
        <v>574710.06264000002</v>
      </c>
      <c r="I7406" s="11">
        <f t="shared" si="461"/>
        <v>182847</v>
      </c>
      <c r="J7406" s="11">
        <f t="shared" si="462"/>
        <v>184675.47</v>
      </c>
      <c r="K7406" s="11">
        <f t="shared" si="463"/>
        <v>0</v>
      </c>
    </row>
    <row r="7407" spans="1:11" s="11" customFormat="1">
      <c r="A7407" s="32">
        <v>2018</v>
      </c>
      <c r="B7407" s="32">
        <v>7203</v>
      </c>
      <c r="C7407" s="33" t="s">
        <v>563</v>
      </c>
      <c r="D7407" s="33" t="s">
        <v>564</v>
      </c>
      <c r="E7407" s="34">
        <v>72197</v>
      </c>
      <c r="F7407" s="35">
        <v>1.03</v>
      </c>
      <c r="G7407" s="34">
        <v>236.2</v>
      </c>
      <c r="H7407" s="14">
        <f t="shared" si="460"/>
        <v>175645.19342000003</v>
      </c>
      <c r="I7407" s="11">
        <f t="shared" si="461"/>
        <v>72197</v>
      </c>
      <c r="J7407" s="11">
        <f t="shared" si="462"/>
        <v>74362.91</v>
      </c>
      <c r="K7407" s="11">
        <f t="shared" si="463"/>
        <v>0</v>
      </c>
    </row>
    <row r="7408" spans="1:11" s="11" customFormat="1">
      <c r="A7408" s="32">
        <v>2018</v>
      </c>
      <c r="B7408" s="32">
        <v>7210</v>
      </c>
      <c r="C7408" s="33" t="s">
        <v>353</v>
      </c>
      <c r="D7408" s="33" t="s">
        <v>354</v>
      </c>
      <c r="E7408" s="34">
        <v>122</v>
      </c>
      <c r="F7408" s="35">
        <v>24.36</v>
      </c>
      <c r="G7408" s="34">
        <v>322.60000000000002</v>
      </c>
      <c r="H7408" s="14">
        <f t="shared" si="460"/>
        <v>9587.4139200000009</v>
      </c>
      <c r="I7408" s="11">
        <f t="shared" si="461"/>
        <v>122</v>
      </c>
      <c r="J7408" s="11">
        <f t="shared" si="462"/>
        <v>2971.92</v>
      </c>
      <c r="K7408" s="11">
        <f t="shared" si="463"/>
        <v>0</v>
      </c>
    </row>
    <row r="7409" spans="1:11" s="11" customFormat="1">
      <c r="A7409" s="32">
        <v>2018</v>
      </c>
      <c r="B7409" s="32">
        <v>7210</v>
      </c>
      <c r="C7409" s="33" t="s">
        <v>565</v>
      </c>
      <c r="D7409" s="33" t="s">
        <v>566</v>
      </c>
      <c r="E7409" s="34">
        <v>894</v>
      </c>
      <c r="F7409" s="35">
        <v>5.77</v>
      </c>
      <c r="G7409" s="34">
        <v>1458.9</v>
      </c>
      <c r="H7409" s="14">
        <f t="shared" si="460"/>
        <v>75255.605819999997</v>
      </c>
      <c r="I7409" s="11">
        <f t="shared" si="461"/>
        <v>894</v>
      </c>
      <c r="J7409" s="11">
        <f t="shared" si="462"/>
        <v>5158.3799999999992</v>
      </c>
      <c r="K7409" s="11">
        <f t="shared" si="463"/>
        <v>0</v>
      </c>
    </row>
    <row r="7410" spans="1:11" s="11" customFormat="1">
      <c r="A7410" s="32">
        <v>2018</v>
      </c>
      <c r="B7410" s="32">
        <v>7210</v>
      </c>
      <c r="C7410" s="33" t="s">
        <v>563</v>
      </c>
      <c r="D7410" s="33" t="s">
        <v>564</v>
      </c>
      <c r="E7410" s="34">
        <v>60251</v>
      </c>
      <c r="F7410" s="35">
        <v>1.032</v>
      </c>
      <c r="G7410" s="34">
        <v>339.8</v>
      </c>
      <c r="H7410" s="14">
        <f t="shared" si="460"/>
        <v>211284.35073599999</v>
      </c>
      <c r="I7410" s="11">
        <f t="shared" si="461"/>
        <v>60251</v>
      </c>
      <c r="J7410" s="11">
        <f t="shared" si="462"/>
        <v>62179.031999999999</v>
      </c>
      <c r="K7410" s="11">
        <f t="shared" si="463"/>
        <v>0</v>
      </c>
    </row>
    <row r="7411" spans="1:11" s="11" customFormat="1">
      <c r="A7411" s="32">
        <v>2018</v>
      </c>
      <c r="B7411" s="32">
        <v>7210</v>
      </c>
      <c r="C7411" s="33" t="s">
        <v>563</v>
      </c>
      <c r="D7411" s="33" t="s">
        <v>564</v>
      </c>
      <c r="E7411" s="34">
        <v>33466</v>
      </c>
      <c r="F7411" s="35">
        <v>1.032</v>
      </c>
      <c r="G7411" s="34">
        <v>338.8</v>
      </c>
      <c r="H7411" s="14">
        <f t="shared" si="460"/>
        <v>117011.057856</v>
      </c>
      <c r="I7411" s="11">
        <f t="shared" si="461"/>
        <v>33466</v>
      </c>
      <c r="J7411" s="11">
        <f t="shared" si="462"/>
        <v>34536.912000000004</v>
      </c>
      <c r="K7411" s="11">
        <f t="shared" si="463"/>
        <v>0</v>
      </c>
    </row>
    <row r="7412" spans="1:11" s="11" customFormat="1">
      <c r="A7412" s="32">
        <v>2018</v>
      </c>
      <c r="B7412" s="32">
        <v>7210</v>
      </c>
      <c r="C7412" s="33" t="s">
        <v>563</v>
      </c>
      <c r="D7412" s="33" t="s">
        <v>564</v>
      </c>
      <c r="E7412" s="34">
        <v>19226</v>
      </c>
      <c r="F7412" s="35">
        <v>1.032</v>
      </c>
      <c r="G7412" s="34">
        <v>409</v>
      </c>
      <c r="H7412" s="14">
        <f t="shared" si="460"/>
        <v>81150.638879999999</v>
      </c>
      <c r="I7412" s="11">
        <f t="shared" si="461"/>
        <v>19226</v>
      </c>
      <c r="J7412" s="11">
        <f t="shared" si="462"/>
        <v>19841.232</v>
      </c>
      <c r="K7412" s="11">
        <f t="shared" si="463"/>
        <v>0</v>
      </c>
    </row>
    <row r="7413" spans="1:11" s="11" customFormat="1">
      <c r="A7413" s="32">
        <v>2018</v>
      </c>
      <c r="B7413" s="32">
        <v>7210</v>
      </c>
      <c r="C7413" s="33" t="s">
        <v>563</v>
      </c>
      <c r="D7413" s="33" t="s">
        <v>564</v>
      </c>
      <c r="E7413" s="34">
        <v>9691</v>
      </c>
      <c r="F7413" s="35">
        <v>1.032</v>
      </c>
      <c r="G7413" s="34">
        <v>414.9</v>
      </c>
      <c r="H7413" s="14">
        <f t="shared" si="460"/>
        <v>41494.613688000005</v>
      </c>
      <c r="I7413" s="11">
        <f t="shared" si="461"/>
        <v>9691</v>
      </c>
      <c r="J7413" s="11">
        <f t="shared" si="462"/>
        <v>10001.112000000001</v>
      </c>
      <c r="K7413" s="11">
        <f t="shared" si="463"/>
        <v>0</v>
      </c>
    </row>
    <row r="7414" spans="1:11" s="11" customFormat="1">
      <c r="A7414" s="32">
        <v>2018</v>
      </c>
      <c r="B7414" s="32">
        <v>7210</v>
      </c>
      <c r="C7414" s="33" t="s">
        <v>353</v>
      </c>
      <c r="D7414" s="33" t="s">
        <v>354</v>
      </c>
      <c r="E7414" s="34">
        <v>11212</v>
      </c>
      <c r="F7414" s="35">
        <v>24.4</v>
      </c>
      <c r="G7414" s="34">
        <v>317.39999999999998</v>
      </c>
      <c r="H7414" s="14">
        <f t="shared" si="460"/>
        <v>868320.06719999993</v>
      </c>
      <c r="I7414" s="11">
        <f t="shared" si="461"/>
        <v>11212</v>
      </c>
      <c r="J7414" s="11">
        <f t="shared" si="462"/>
        <v>273572.8</v>
      </c>
      <c r="K7414" s="11">
        <f t="shared" si="463"/>
        <v>0</v>
      </c>
    </row>
    <row r="7415" spans="1:11" s="11" customFormat="1">
      <c r="A7415" s="32">
        <v>2018</v>
      </c>
      <c r="B7415" s="32">
        <v>7210</v>
      </c>
      <c r="C7415" s="33" t="s">
        <v>353</v>
      </c>
      <c r="D7415" s="33" t="s">
        <v>354</v>
      </c>
      <c r="E7415" s="34">
        <v>12712</v>
      </c>
      <c r="F7415" s="35">
        <v>25.03</v>
      </c>
      <c r="G7415" s="34">
        <v>320.60000000000002</v>
      </c>
      <c r="H7415" s="14">
        <f t="shared" si="460"/>
        <v>1020089.4401600001</v>
      </c>
      <c r="I7415" s="11">
        <f t="shared" si="461"/>
        <v>12712</v>
      </c>
      <c r="J7415" s="11">
        <f t="shared" si="462"/>
        <v>318181.36</v>
      </c>
      <c r="K7415" s="11">
        <f t="shared" si="463"/>
        <v>0</v>
      </c>
    </row>
    <row r="7416" spans="1:11" s="11" customFormat="1">
      <c r="A7416" s="32">
        <v>2018</v>
      </c>
      <c r="B7416" s="32">
        <v>7210</v>
      </c>
      <c r="C7416" s="33" t="s">
        <v>353</v>
      </c>
      <c r="D7416" s="33" t="s">
        <v>354</v>
      </c>
      <c r="E7416" s="34">
        <v>11116</v>
      </c>
      <c r="F7416" s="35">
        <v>24.4</v>
      </c>
      <c r="G7416" s="34">
        <v>364.5</v>
      </c>
      <c r="H7416" s="14">
        <f t="shared" si="460"/>
        <v>988634.80799999984</v>
      </c>
      <c r="I7416" s="11">
        <f t="shared" si="461"/>
        <v>11116</v>
      </c>
      <c r="J7416" s="11">
        <f t="shared" si="462"/>
        <v>271230.39999999997</v>
      </c>
      <c r="K7416" s="11">
        <f t="shared" si="463"/>
        <v>0</v>
      </c>
    </row>
    <row r="7417" spans="1:11" s="11" customFormat="1">
      <c r="A7417" s="32">
        <v>2018</v>
      </c>
      <c r="B7417" s="32">
        <v>7212</v>
      </c>
      <c r="C7417" s="33" t="s">
        <v>565</v>
      </c>
      <c r="D7417" s="33" t="s">
        <v>566</v>
      </c>
      <c r="E7417" s="34">
        <v>12</v>
      </c>
      <c r="F7417" s="35">
        <v>5.88</v>
      </c>
      <c r="G7417" s="34">
        <v>1734.8</v>
      </c>
      <c r="H7417" s="14">
        <f t="shared" si="460"/>
        <v>1224.0748799999999</v>
      </c>
      <c r="I7417" s="11">
        <f t="shared" si="461"/>
        <v>12</v>
      </c>
      <c r="J7417" s="11">
        <f t="shared" si="462"/>
        <v>70.56</v>
      </c>
      <c r="K7417" s="11">
        <f t="shared" si="463"/>
        <v>0</v>
      </c>
    </row>
    <row r="7418" spans="1:11" s="11" customFormat="1">
      <c r="A7418" s="32">
        <v>2018</v>
      </c>
      <c r="B7418" s="32">
        <v>7212</v>
      </c>
      <c r="C7418" s="33" t="s">
        <v>565</v>
      </c>
      <c r="D7418" s="33" t="s">
        <v>566</v>
      </c>
      <c r="E7418" s="34">
        <v>34</v>
      </c>
      <c r="F7418" s="35">
        <v>5.88</v>
      </c>
      <c r="G7418" s="34">
        <v>1676.4</v>
      </c>
      <c r="H7418" s="14">
        <f t="shared" si="460"/>
        <v>3351.4588799999997</v>
      </c>
      <c r="I7418" s="11">
        <f t="shared" si="461"/>
        <v>34</v>
      </c>
      <c r="J7418" s="11">
        <f t="shared" si="462"/>
        <v>199.92</v>
      </c>
      <c r="K7418" s="11">
        <f t="shared" si="463"/>
        <v>0</v>
      </c>
    </row>
    <row r="7419" spans="1:11" s="11" customFormat="1">
      <c r="A7419" s="32">
        <v>2018</v>
      </c>
      <c r="B7419" s="32">
        <v>7212</v>
      </c>
      <c r="C7419" s="33" t="s">
        <v>565</v>
      </c>
      <c r="D7419" s="33" t="s">
        <v>566</v>
      </c>
      <c r="E7419" s="34">
        <v>3139</v>
      </c>
      <c r="F7419" s="35">
        <v>5.88</v>
      </c>
      <c r="G7419" s="34">
        <v>1520.9</v>
      </c>
      <c r="H7419" s="14">
        <f t="shared" si="460"/>
        <v>280717.37988000002</v>
      </c>
      <c r="I7419" s="11">
        <f t="shared" si="461"/>
        <v>3139</v>
      </c>
      <c r="J7419" s="11">
        <f t="shared" si="462"/>
        <v>18457.32</v>
      </c>
      <c r="K7419" s="11">
        <f t="shared" si="463"/>
        <v>0</v>
      </c>
    </row>
    <row r="7420" spans="1:11" s="11" customFormat="1">
      <c r="A7420" s="32">
        <v>2018</v>
      </c>
      <c r="B7420" s="32">
        <v>7212</v>
      </c>
      <c r="C7420" s="33" t="s">
        <v>565</v>
      </c>
      <c r="D7420" s="33" t="s">
        <v>566</v>
      </c>
      <c r="E7420" s="34">
        <v>1550</v>
      </c>
      <c r="F7420" s="35">
        <v>5.88</v>
      </c>
      <c r="G7420" s="34">
        <v>1610.8</v>
      </c>
      <c r="H7420" s="14">
        <f t="shared" si="460"/>
        <v>146808.31200000001</v>
      </c>
      <c r="I7420" s="11">
        <f t="shared" si="461"/>
        <v>1550</v>
      </c>
      <c r="J7420" s="11">
        <f t="shared" si="462"/>
        <v>9114</v>
      </c>
      <c r="K7420" s="11">
        <f t="shared" si="463"/>
        <v>0</v>
      </c>
    </row>
    <row r="7421" spans="1:11" s="11" customFormat="1">
      <c r="A7421" s="32">
        <v>2018</v>
      </c>
      <c r="B7421" s="32">
        <v>7212</v>
      </c>
      <c r="C7421" s="33" t="s">
        <v>565</v>
      </c>
      <c r="D7421" s="33" t="s">
        <v>566</v>
      </c>
      <c r="E7421" s="34">
        <v>206</v>
      </c>
      <c r="F7421" s="35">
        <v>5.88</v>
      </c>
      <c r="G7421" s="34">
        <v>1617.7</v>
      </c>
      <c r="H7421" s="14">
        <f t="shared" si="460"/>
        <v>19594.876559999997</v>
      </c>
      <c r="I7421" s="11">
        <f t="shared" si="461"/>
        <v>206</v>
      </c>
      <c r="J7421" s="11">
        <f t="shared" si="462"/>
        <v>1211.28</v>
      </c>
      <c r="K7421" s="11">
        <f t="shared" si="463"/>
        <v>0</v>
      </c>
    </row>
    <row r="7422" spans="1:11" s="11" customFormat="1">
      <c r="A7422" s="32">
        <v>2018</v>
      </c>
      <c r="B7422" s="32">
        <v>7212</v>
      </c>
      <c r="C7422" s="33" t="s">
        <v>565</v>
      </c>
      <c r="D7422" s="33" t="s">
        <v>566</v>
      </c>
      <c r="E7422" s="34">
        <v>41</v>
      </c>
      <c r="F7422" s="35">
        <v>5.88</v>
      </c>
      <c r="G7422" s="34">
        <v>1463.1</v>
      </c>
      <c r="H7422" s="14">
        <f t="shared" si="460"/>
        <v>3527.2414799999997</v>
      </c>
      <c r="I7422" s="11">
        <f t="shared" si="461"/>
        <v>41</v>
      </c>
      <c r="J7422" s="11">
        <f t="shared" si="462"/>
        <v>241.07999999999998</v>
      </c>
      <c r="K7422" s="11">
        <f t="shared" si="463"/>
        <v>0</v>
      </c>
    </row>
    <row r="7423" spans="1:11" s="11" customFormat="1">
      <c r="A7423" s="32">
        <v>2018</v>
      </c>
      <c r="B7423" s="32">
        <v>7212</v>
      </c>
      <c r="C7423" s="33" t="s">
        <v>565</v>
      </c>
      <c r="D7423" s="33" t="s">
        <v>566</v>
      </c>
      <c r="E7423" s="34">
        <v>129</v>
      </c>
      <c r="F7423" s="35">
        <v>5.88</v>
      </c>
      <c r="G7423" s="34">
        <v>2339.5</v>
      </c>
      <c r="H7423" s="14">
        <f t="shared" si="460"/>
        <v>17745.575400000002</v>
      </c>
      <c r="I7423" s="11">
        <f t="shared" si="461"/>
        <v>129</v>
      </c>
      <c r="J7423" s="11">
        <f t="shared" si="462"/>
        <v>758.52</v>
      </c>
      <c r="K7423" s="11">
        <f t="shared" si="463"/>
        <v>0</v>
      </c>
    </row>
    <row r="7424" spans="1:11" s="11" customFormat="1">
      <c r="A7424" s="32">
        <v>2018</v>
      </c>
      <c r="B7424" s="32">
        <v>7212</v>
      </c>
      <c r="C7424" s="33" t="s">
        <v>563</v>
      </c>
      <c r="D7424" s="33" t="s">
        <v>564</v>
      </c>
      <c r="E7424" s="34">
        <v>383</v>
      </c>
      <c r="F7424" s="35">
        <v>1.038</v>
      </c>
      <c r="G7424" s="34">
        <v>1425.3</v>
      </c>
      <c r="H7424" s="14">
        <f t="shared" si="460"/>
        <v>5666.3371620000007</v>
      </c>
      <c r="I7424" s="11">
        <f t="shared" si="461"/>
        <v>383</v>
      </c>
      <c r="J7424" s="11">
        <f t="shared" si="462"/>
        <v>397.55400000000003</v>
      </c>
      <c r="K7424" s="11">
        <f t="shared" si="463"/>
        <v>0</v>
      </c>
    </row>
    <row r="7425" spans="1:11" s="11" customFormat="1">
      <c r="A7425" s="32">
        <v>2018</v>
      </c>
      <c r="B7425" s="32">
        <v>7212</v>
      </c>
      <c r="C7425" s="33" t="s">
        <v>563</v>
      </c>
      <c r="D7425" s="33" t="s">
        <v>564</v>
      </c>
      <c r="E7425" s="34">
        <v>34645</v>
      </c>
      <c r="F7425" s="35">
        <v>1.0349999999999999</v>
      </c>
      <c r="G7425" s="34">
        <v>184.3</v>
      </c>
      <c r="H7425" s="14">
        <f t="shared" si="460"/>
        <v>66085.510725</v>
      </c>
      <c r="I7425" s="11">
        <f t="shared" si="461"/>
        <v>34645</v>
      </c>
      <c r="J7425" s="11">
        <f t="shared" si="462"/>
        <v>35857.574999999997</v>
      </c>
      <c r="K7425" s="11">
        <f t="shared" si="463"/>
        <v>0</v>
      </c>
    </row>
    <row r="7426" spans="1:11" s="11" customFormat="1">
      <c r="A7426" s="32">
        <v>2018</v>
      </c>
      <c r="B7426" s="32">
        <v>7212</v>
      </c>
      <c r="C7426" s="33" t="s">
        <v>563</v>
      </c>
      <c r="D7426" s="33" t="s">
        <v>564</v>
      </c>
      <c r="E7426" s="34">
        <v>5240</v>
      </c>
      <c r="F7426" s="35">
        <v>1.038</v>
      </c>
      <c r="G7426" s="34">
        <v>285.39999999999998</v>
      </c>
      <c r="H7426" s="14">
        <f t="shared" si="460"/>
        <v>15523.248479999998</v>
      </c>
      <c r="I7426" s="11">
        <f t="shared" si="461"/>
        <v>5240</v>
      </c>
      <c r="J7426" s="11">
        <f t="shared" si="462"/>
        <v>5439.12</v>
      </c>
      <c r="K7426" s="11">
        <f t="shared" si="463"/>
        <v>0</v>
      </c>
    </row>
    <row r="7427" spans="1:11" s="11" customFormat="1">
      <c r="A7427" s="32">
        <v>2018</v>
      </c>
      <c r="B7427" s="32">
        <v>7212</v>
      </c>
      <c r="C7427" s="33" t="s">
        <v>563</v>
      </c>
      <c r="D7427" s="33" t="s">
        <v>564</v>
      </c>
      <c r="E7427" s="34">
        <v>1374</v>
      </c>
      <c r="F7427" s="35">
        <v>1.0369999999999999</v>
      </c>
      <c r="G7427" s="34">
        <v>601.9</v>
      </c>
      <c r="H7427" s="14">
        <f t="shared" si="460"/>
        <v>8576.0999219999994</v>
      </c>
      <c r="I7427" s="11">
        <f t="shared" si="461"/>
        <v>1374</v>
      </c>
      <c r="J7427" s="11">
        <f t="shared" si="462"/>
        <v>1424.838</v>
      </c>
      <c r="K7427" s="11">
        <f t="shared" si="463"/>
        <v>0</v>
      </c>
    </row>
    <row r="7428" spans="1:11" s="11" customFormat="1">
      <c r="A7428" s="32">
        <v>2018</v>
      </c>
      <c r="B7428" s="32">
        <v>7212</v>
      </c>
      <c r="C7428" s="33" t="s">
        <v>563</v>
      </c>
      <c r="D7428" s="33" t="s">
        <v>564</v>
      </c>
      <c r="E7428" s="34">
        <v>974</v>
      </c>
      <c r="F7428" s="35">
        <v>1.0389999999999999</v>
      </c>
      <c r="G7428" s="34">
        <v>677.5</v>
      </c>
      <c r="H7428" s="14">
        <f t="shared" si="460"/>
        <v>6856.2051499999998</v>
      </c>
      <c r="I7428" s="11">
        <f t="shared" si="461"/>
        <v>974</v>
      </c>
      <c r="J7428" s="11">
        <f t="shared" si="462"/>
        <v>1011.9859999999999</v>
      </c>
      <c r="K7428" s="11">
        <f t="shared" si="463"/>
        <v>0</v>
      </c>
    </row>
    <row r="7429" spans="1:11" s="11" customFormat="1">
      <c r="A7429" s="32">
        <v>2018</v>
      </c>
      <c r="B7429" s="32">
        <v>7212</v>
      </c>
      <c r="C7429" s="33" t="s">
        <v>563</v>
      </c>
      <c r="D7429" s="33" t="s">
        <v>564</v>
      </c>
      <c r="E7429" s="34">
        <v>361</v>
      </c>
      <c r="F7429" s="35">
        <v>1.0409999999999999</v>
      </c>
      <c r="G7429" s="34">
        <v>722.5</v>
      </c>
      <c r="H7429" s="14">
        <f t="shared" si="460"/>
        <v>2715.1622249999996</v>
      </c>
      <c r="I7429" s="11">
        <f t="shared" si="461"/>
        <v>361</v>
      </c>
      <c r="J7429" s="11">
        <f t="shared" si="462"/>
        <v>375.80099999999999</v>
      </c>
      <c r="K7429" s="11">
        <f t="shared" si="463"/>
        <v>0</v>
      </c>
    </row>
    <row r="7430" spans="1:11" s="11" customFormat="1">
      <c r="A7430" s="32">
        <v>2018</v>
      </c>
      <c r="B7430" s="32">
        <v>7212</v>
      </c>
      <c r="C7430" s="33" t="s">
        <v>563</v>
      </c>
      <c r="D7430" s="33" t="s">
        <v>564</v>
      </c>
      <c r="E7430" s="34">
        <v>290</v>
      </c>
      <c r="F7430" s="35">
        <v>1.038</v>
      </c>
      <c r="G7430" s="34">
        <v>2028.2</v>
      </c>
      <c r="H7430" s="14">
        <f t="shared" ref="H7430:H7493" si="464">IF(I7430="","",G7430/100*F7430*E7430)</f>
        <v>6105.2876400000005</v>
      </c>
      <c r="I7430" s="11">
        <f t="shared" ref="I7430:I7493" si="465">IF(OR(G7430=".",F7430=".",E7430="."),"",E7430)</f>
        <v>290</v>
      </c>
      <c r="J7430" s="11">
        <f t="shared" ref="J7430:J7493" si="466">IF(I7430="","",F7430*I7430)</f>
        <v>301.02</v>
      </c>
      <c r="K7430" s="11">
        <f t="shared" ref="K7430:K7493" si="467">IF(C7430="LIG",1,0)</f>
        <v>0</v>
      </c>
    </row>
    <row r="7431" spans="1:11" s="11" customFormat="1">
      <c r="A7431" s="32">
        <v>2018</v>
      </c>
      <c r="B7431" s="32">
        <v>7212</v>
      </c>
      <c r="C7431" s="33" t="s">
        <v>563</v>
      </c>
      <c r="D7431" s="33" t="s">
        <v>564</v>
      </c>
      <c r="E7431" s="34">
        <v>248</v>
      </c>
      <c r="F7431" s="35">
        <v>1.04</v>
      </c>
      <c r="G7431" s="34">
        <v>2265</v>
      </c>
      <c r="H7431" s="14">
        <f t="shared" si="464"/>
        <v>5841.8879999999999</v>
      </c>
      <c r="I7431" s="11">
        <f t="shared" si="465"/>
        <v>248</v>
      </c>
      <c r="J7431" s="11">
        <f t="shared" si="466"/>
        <v>257.92</v>
      </c>
      <c r="K7431" s="11">
        <f t="shared" si="467"/>
        <v>0</v>
      </c>
    </row>
    <row r="7432" spans="1:11" s="11" customFormat="1">
      <c r="A7432" s="32">
        <v>2018</v>
      </c>
      <c r="B7432" s="32">
        <v>7212</v>
      </c>
      <c r="C7432" s="33" t="s">
        <v>563</v>
      </c>
      <c r="D7432" s="33" t="s">
        <v>564</v>
      </c>
      <c r="E7432" s="34">
        <v>56</v>
      </c>
      <c r="F7432" s="35">
        <v>1.0409999999999999</v>
      </c>
      <c r="G7432" s="34">
        <v>3794.7</v>
      </c>
      <c r="H7432" s="14">
        <f t="shared" si="464"/>
        <v>2212.1583119999996</v>
      </c>
      <c r="I7432" s="11">
        <f t="shared" si="465"/>
        <v>56</v>
      </c>
      <c r="J7432" s="11">
        <f t="shared" si="466"/>
        <v>58.295999999999992</v>
      </c>
      <c r="K7432" s="11">
        <f t="shared" si="467"/>
        <v>0</v>
      </c>
    </row>
    <row r="7433" spans="1:11" s="11" customFormat="1">
      <c r="A7433" s="32">
        <v>2018</v>
      </c>
      <c r="B7433" s="32">
        <v>7212</v>
      </c>
      <c r="C7433" s="33" t="s">
        <v>563</v>
      </c>
      <c r="D7433" s="33" t="s">
        <v>564</v>
      </c>
      <c r="E7433" s="34">
        <v>31</v>
      </c>
      <c r="F7433" s="35">
        <v>1.0069999999999999</v>
      </c>
      <c r="G7433" s="34">
        <v>4875</v>
      </c>
      <c r="H7433" s="14">
        <f t="shared" si="464"/>
        <v>1521.8287499999999</v>
      </c>
      <c r="I7433" s="11">
        <f t="shared" si="465"/>
        <v>31</v>
      </c>
      <c r="J7433" s="11">
        <f t="shared" si="466"/>
        <v>31.216999999999995</v>
      </c>
      <c r="K7433" s="11">
        <f t="shared" si="467"/>
        <v>0</v>
      </c>
    </row>
    <row r="7434" spans="1:11" s="11" customFormat="1">
      <c r="A7434" s="32">
        <v>2018</v>
      </c>
      <c r="B7434" s="32">
        <v>7213</v>
      </c>
      <c r="C7434" s="33" t="s">
        <v>353</v>
      </c>
      <c r="D7434" s="33" t="s">
        <v>354</v>
      </c>
      <c r="E7434" s="34">
        <v>11803</v>
      </c>
      <c r="F7434" s="35">
        <v>23.954000000000001</v>
      </c>
      <c r="G7434" s="34">
        <v>258.2</v>
      </c>
      <c r="H7434" s="14">
        <f t="shared" si="464"/>
        <v>730006.43808399991</v>
      </c>
      <c r="I7434" s="11">
        <f t="shared" si="465"/>
        <v>11803</v>
      </c>
      <c r="J7434" s="11">
        <f t="shared" si="466"/>
        <v>282729.06200000003</v>
      </c>
      <c r="K7434" s="11">
        <f t="shared" si="467"/>
        <v>0</v>
      </c>
    </row>
    <row r="7435" spans="1:11" s="11" customFormat="1">
      <c r="A7435" s="32">
        <v>2018</v>
      </c>
      <c r="B7435" s="32">
        <v>7213</v>
      </c>
      <c r="C7435" s="33" t="s">
        <v>353</v>
      </c>
      <c r="D7435" s="33" t="s">
        <v>354</v>
      </c>
      <c r="E7435" s="34">
        <v>11315</v>
      </c>
      <c r="F7435" s="35">
        <v>25.116</v>
      </c>
      <c r="G7435" s="34">
        <v>256.10000000000002</v>
      </c>
      <c r="H7435" s="14">
        <f t="shared" si="464"/>
        <v>727804.28994000016</v>
      </c>
      <c r="I7435" s="11">
        <f t="shared" si="465"/>
        <v>11315</v>
      </c>
      <c r="J7435" s="11">
        <f t="shared" si="466"/>
        <v>284187.53999999998</v>
      </c>
      <c r="K7435" s="11">
        <f t="shared" si="467"/>
        <v>0</v>
      </c>
    </row>
    <row r="7436" spans="1:11" s="11" customFormat="1">
      <c r="A7436" s="32">
        <v>2018</v>
      </c>
      <c r="B7436" s="32">
        <v>7213</v>
      </c>
      <c r="C7436" s="33" t="s">
        <v>353</v>
      </c>
      <c r="D7436" s="33" t="s">
        <v>354</v>
      </c>
      <c r="E7436" s="34">
        <v>22681</v>
      </c>
      <c r="F7436" s="35">
        <v>25.233000000000001</v>
      </c>
      <c r="G7436" s="34">
        <v>265.39999999999998</v>
      </c>
      <c r="H7436" s="14">
        <f t="shared" si="464"/>
        <v>1518909.8721420001</v>
      </c>
      <c r="I7436" s="11">
        <f t="shared" si="465"/>
        <v>22681</v>
      </c>
      <c r="J7436" s="11">
        <f t="shared" si="466"/>
        <v>572309.67300000007</v>
      </c>
      <c r="K7436" s="11">
        <f t="shared" si="467"/>
        <v>0</v>
      </c>
    </row>
    <row r="7437" spans="1:11" s="11" customFormat="1">
      <c r="A7437" s="32">
        <v>2018</v>
      </c>
      <c r="B7437" s="32">
        <v>7213</v>
      </c>
      <c r="C7437" s="33" t="s">
        <v>353</v>
      </c>
      <c r="D7437" s="33" t="s">
        <v>354</v>
      </c>
      <c r="E7437" s="34">
        <v>11964</v>
      </c>
      <c r="F7437" s="35">
        <v>24.367999999999999</v>
      </c>
      <c r="G7437" s="34">
        <v>261.3</v>
      </c>
      <c r="H7437" s="14">
        <f t="shared" si="464"/>
        <v>761790.75897600001</v>
      </c>
      <c r="I7437" s="11">
        <f t="shared" si="465"/>
        <v>11964</v>
      </c>
      <c r="J7437" s="11">
        <f t="shared" si="466"/>
        <v>291538.75199999998</v>
      </c>
      <c r="K7437" s="11">
        <f t="shared" si="467"/>
        <v>0</v>
      </c>
    </row>
    <row r="7438" spans="1:11" s="11" customFormat="1">
      <c r="A7438" s="32">
        <v>2018</v>
      </c>
      <c r="B7438" s="32">
        <v>7213</v>
      </c>
      <c r="C7438" s="33" t="s">
        <v>565</v>
      </c>
      <c r="D7438" s="33" t="s">
        <v>566</v>
      </c>
      <c r="E7438" s="34">
        <v>2552</v>
      </c>
      <c r="F7438" s="35">
        <v>5.88</v>
      </c>
      <c r="G7438" s="34">
        <v>1313.3</v>
      </c>
      <c r="H7438" s="14">
        <f t="shared" si="464"/>
        <v>197070.64607999998</v>
      </c>
      <c r="I7438" s="11">
        <f t="shared" si="465"/>
        <v>2552</v>
      </c>
      <c r="J7438" s="11">
        <f t="shared" si="466"/>
        <v>15005.76</v>
      </c>
      <c r="K7438" s="11">
        <f t="shared" si="467"/>
        <v>0</v>
      </c>
    </row>
    <row r="7439" spans="1:11" s="11" customFormat="1">
      <c r="A7439" s="32">
        <v>2018</v>
      </c>
      <c r="B7439" s="32">
        <v>7213</v>
      </c>
      <c r="C7439" s="33" t="s">
        <v>565</v>
      </c>
      <c r="D7439" s="33" t="s">
        <v>566</v>
      </c>
      <c r="E7439" s="34">
        <v>405</v>
      </c>
      <c r="F7439" s="35">
        <v>5.88</v>
      </c>
      <c r="G7439" s="34">
        <v>1236.5</v>
      </c>
      <c r="H7439" s="14">
        <f t="shared" si="464"/>
        <v>29446.010999999999</v>
      </c>
      <c r="I7439" s="11">
        <f t="shared" si="465"/>
        <v>405</v>
      </c>
      <c r="J7439" s="11">
        <f t="shared" si="466"/>
        <v>2381.4</v>
      </c>
      <c r="K7439" s="11">
        <f t="shared" si="467"/>
        <v>0</v>
      </c>
    </row>
    <row r="7440" spans="1:11" s="11" customFormat="1">
      <c r="A7440" s="32">
        <v>2018</v>
      </c>
      <c r="B7440" s="32">
        <v>7237</v>
      </c>
      <c r="C7440" s="33" t="s">
        <v>563</v>
      </c>
      <c r="D7440" s="33" t="s">
        <v>564</v>
      </c>
      <c r="E7440" s="34">
        <v>15013</v>
      </c>
      <c r="F7440" s="35">
        <v>1.0740000000000001</v>
      </c>
      <c r="G7440" s="34">
        <v>295.2</v>
      </c>
      <c r="H7440" s="14">
        <f t="shared" si="464"/>
        <v>47597.935824</v>
      </c>
      <c r="I7440" s="11">
        <f t="shared" si="465"/>
        <v>15013</v>
      </c>
      <c r="J7440" s="11">
        <f t="shared" si="466"/>
        <v>16123.962000000001</v>
      </c>
      <c r="K7440" s="11">
        <f t="shared" si="467"/>
        <v>0</v>
      </c>
    </row>
    <row r="7441" spans="1:11" s="11" customFormat="1">
      <c r="A7441" s="32">
        <v>2018</v>
      </c>
      <c r="B7441" s="32">
        <v>7237</v>
      </c>
      <c r="C7441" s="33" t="s">
        <v>563</v>
      </c>
      <c r="D7441" s="33" t="s">
        <v>564</v>
      </c>
      <c r="E7441" s="34">
        <v>10606</v>
      </c>
      <c r="F7441" s="35">
        <v>1.0660000000000001</v>
      </c>
      <c r="G7441" s="34">
        <v>290.7</v>
      </c>
      <c r="H7441" s="14">
        <f t="shared" si="464"/>
        <v>32866.530372000001</v>
      </c>
      <c r="I7441" s="11">
        <f t="shared" si="465"/>
        <v>10606</v>
      </c>
      <c r="J7441" s="11">
        <f t="shared" si="466"/>
        <v>11305.996000000001</v>
      </c>
      <c r="K7441" s="11">
        <f t="shared" si="467"/>
        <v>0</v>
      </c>
    </row>
    <row r="7442" spans="1:11" s="11" customFormat="1">
      <c r="A7442" s="32">
        <v>2018</v>
      </c>
      <c r="B7442" s="32">
        <v>7237</v>
      </c>
      <c r="C7442" s="33" t="s">
        <v>563</v>
      </c>
      <c r="D7442" s="33" t="s">
        <v>564</v>
      </c>
      <c r="E7442" s="34">
        <v>5390</v>
      </c>
      <c r="F7442" s="35">
        <v>1.071</v>
      </c>
      <c r="G7442" s="34">
        <v>376.6</v>
      </c>
      <c r="H7442" s="14">
        <f t="shared" si="464"/>
        <v>21739.950540000002</v>
      </c>
      <c r="I7442" s="11">
        <f t="shared" si="465"/>
        <v>5390</v>
      </c>
      <c r="J7442" s="11">
        <f t="shared" si="466"/>
        <v>5772.69</v>
      </c>
      <c r="K7442" s="11">
        <f t="shared" si="467"/>
        <v>0</v>
      </c>
    </row>
    <row r="7443" spans="1:11" s="11" customFormat="1">
      <c r="A7443" s="32">
        <v>2018</v>
      </c>
      <c r="B7443" s="32">
        <v>7237</v>
      </c>
      <c r="C7443" s="33" t="s">
        <v>563</v>
      </c>
      <c r="D7443" s="33" t="s">
        <v>564</v>
      </c>
      <c r="E7443" s="34">
        <v>26303</v>
      </c>
      <c r="F7443" s="35">
        <v>1.077</v>
      </c>
      <c r="G7443" s="34">
        <v>279</v>
      </c>
      <c r="H7443" s="14">
        <f t="shared" si="464"/>
        <v>79036.043489999996</v>
      </c>
      <c r="I7443" s="11">
        <f t="shared" si="465"/>
        <v>26303</v>
      </c>
      <c r="J7443" s="11">
        <f t="shared" si="466"/>
        <v>28328.330999999998</v>
      </c>
      <c r="K7443" s="11">
        <f t="shared" si="467"/>
        <v>0</v>
      </c>
    </row>
    <row r="7444" spans="1:11" s="11" customFormat="1">
      <c r="A7444" s="32">
        <v>2018</v>
      </c>
      <c r="B7444" s="32">
        <v>7237</v>
      </c>
      <c r="C7444" s="33" t="s">
        <v>563</v>
      </c>
      <c r="D7444" s="33" t="s">
        <v>564</v>
      </c>
      <c r="E7444" s="34">
        <v>383</v>
      </c>
      <c r="F7444" s="35">
        <v>1.0620000000000001</v>
      </c>
      <c r="G7444" s="34">
        <v>293.7</v>
      </c>
      <c r="H7444" s="14">
        <f t="shared" si="464"/>
        <v>1194.6130020000001</v>
      </c>
      <c r="I7444" s="11">
        <f t="shared" si="465"/>
        <v>383</v>
      </c>
      <c r="J7444" s="11">
        <f t="shared" si="466"/>
        <v>406.74600000000004</v>
      </c>
      <c r="K7444" s="11">
        <f t="shared" si="467"/>
        <v>0</v>
      </c>
    </row>
    <row r="7445" spans="1:11" s="11" customFormat="1">
      <c r="A7445" s="32">
        <v>2018</v>
      </c>
      <c r="B7445" s="32">
        <v>7237</v>
      </c>
      <c r="C7445" s="33" t="s">
        <v>563</v>
      </c>
      <c r="D7445" s="33" t="s">
        <v>564</v>
      </c>
      <c r="E7445" s="34">
        <v>96</v>
      </c>
      <c r="F7445" s="35">
        <v>1.0549999999999999</v>
      </c>
      <c r="G7445" s="34">
        <v>356.8</v>
      </c>
      <c r="H7445" s="14">
        <f t="shared" si="464"/>
        <v>361.36703999999997</v>
      </c>
      <c r="I7445" s="11">
        <f t="shared" si="465"/>
        <v>96</v>
      </c>
      <c r="J7445" s="11">
        <f t="shared" si="466"/>
        <v>101.28</v>
      </c>
      <c r="K7445" s="11">
        <f t="shared" si="467"/>
        <v>0</v>
      </c>
    </row>
    <row r="7446" spans="1:11" s="11" customFormat="1">
      <c r="A7446" s="32">
        <v>2018</v>
      </c>
      <c r="B7446" s="32">
        <v>7237</v>
      </c>
      <c r="C7446" s="33" t="s">
        <v>563</v>
      </c>
      <c r="D7446" s="33" t="s">
        <v>564</v>
      </c>
      <c r="E7446" s="34">
        <v>84</v>
      </c>
      <c r="F7446" s="35">
        <v>1.0589999999999999</v>
      </c>
      <c r="G7446" s="34">
        <v>500</v>
      </c>
      <c r="H7446" s="14">
        <f t="shared" si="464"/>
        <v>444.78</v>
      </c>
      <c r="I7446" s="11">
        <f t="shared" si="465"/>
        <v>84</v>
      </c>
      <c r="J7446" s="11">
        <f t="shared" si="466"/>
        <v>88.955999999999989</v>
      </c>
      <c r="K7446" s="11">
        <f t="shared" si="467"/>
        <v>0</v>
      </c>
    </row>
    <row r="7447" spans="1:11" s="11" customFormat="1">
      <c r="A7447" s="32">
        <v>2018</v>
      </c>
      <c r="B7447" s="32">
        <v>7237</v>
      </c>
      <c r="C7447" s="33" t="s">
        <v>563</v>
      </c>
      <c r="D7447" s="33" t="s">
        <v>564</v>
      </c>
      <c r="E7447" s="34">
        <v>29</v>
      </c>
      <c r="F7447" s="35">
        <v>1.0509999999999999</v>
      </c>
      <c r="G7447" s="34">
        <v>329.1</v>
      </c>
      <c r="H7447" s="14">
        <f t="shared" si="464"/>
        <v>100.306389</v>
      </c>
      <c r="I7447" s="11">
        <f t="shared" si="465"/>
        <v>29</v>
      </c>
      <c r="J7447" s="11">
        <f t="shared" si="466"/>
        <v>30.478999999999999</v>
      </c>
      <c r="K7447" s="11">
        <f t="shared" si="467"/>
        <v>0</v>
      </c>
    </row>
    <row r="7448" spans="1:11" s="11" customFormat="1">
      <c r="A7448" s="32">
        <v>2018</v>
      </c>
      <c r="B7448" s="32">
        <v>7237</v>
      </c>
      <c r="C7448" s="33" t="s">
        <v>563</v>
      </c>
      <c r="D7448" s="33" t="s">
        <v>564</v>
      </c>
      <c r="E7448" s="34">
        <v>5562</v>
      </c>
      <c r="F7448" s="35">
        <v>1.081</v>
      </c>
      <c r="G7448" s="34">
        <v>300.3</v>
      </c>
      <c r="H7448" s="14">
        <f t="shared" si="464"/>
        <v>18055.603566000002</v>
      </c>
      <c r="I7448" s="11">
        <f t="shared" si="465"/>
        <v>5562</v>
      </c>
      <c r="J7448" s="11">
        <f t="shared" si="466"/>
        <v>6012.5219999999999</v>
      </c>
      <c r="K7448" s="11">
        <f t="shared" si="467"/>
        <v>0</v>
      </c>
    </row>
    <row r="7449" spans="1:11" s="11" customFormat="1">
      <c r="A7449" s="32">
        <v>2018</v>
      </c>
      <c r="B7449" s="32">
        <v>7237</v>
      </c>
      <c r="C7449" s="33" t="s">
        <v>563</v>
      </c>
      <c r="D7449" s="33" t="s">
        <v>564</v>
      </c>
      <c r="E7449" s="34">
        <v>871</v>
      </c>
      <c r="F7449" s="35">
        <v>1.048</v>
      </c>
      <c r="G7449" s="34">
        <v>416.3</v>
      </c>
      <c r="H7449" s="14">
        <f t="shared" si="464"/>
        <v>3800.0197040000007</v>
      </c>
      <c r="I7449" s="11">
        <f t="shared" si="465"/>
        <v>871</v>
      </c>
      <c r="J7449" s="11">
        <f t="shared" si="466"/>
        <v>912.80799999999999</v>
      </c>
      <c r="K7449" s="11">
        <f t="shared" si="467"/>
        <v>0</v>
      </c>
    </row>
    <row r="7450" spans="1:11" s="11" customFormat="1">
      <c r="A7450" s="32">
        <v>2018</v>
      </c>
      <c r="B7450" s="32">
        <v>7237</v>
      </c>
      <c r="C7450" s="33" t="s">
        <v>563</v>
      </c>
      <c r="D7450" s="33" t="s">
        <v>564</v>
      </c>
      <c r="E7450" s="34">
        <v>29250</v>
      </c>
      <c r="F7450" s="35">
        <v>1.069</v>
      </c>
      <c r="G7450" s="34">
        <v>260</v>
      </c>
      <c r="H7450" s="14">
        <f t="shared" si="464"/>
        <v>81297.45</v>
      </c>
      <c r="I7450" s="11">
        <f t="shared" si="465"/>
        <v>29250</v>
      </c>
      <c r="J7450" s="11">
        <f t="shared" si="466"/>
        <v>31268.25</v>
      </c>
      <c r="K7450" s="11">
        <f t="shared" si="467"/>
        <v>0</v>
      </c>
    </row>
    <row r="7451" spans="1:11" s="11" customFormat="1">
      <c r="A7451" s="32">
        <v>2018</v>
      </c>
      <c r="B7451" s="32">
        <v>7237</v>
      </c>
      <c r="C7451" s="33" t="s">
        <v>563</v>
      </c>
      <c r="D7451" s="33" t="s">
        <v>564</v>
      </c>
      <c r="E7451" s="34">
        <v>8942</v>
      </c>
      <c r="F7451" s="35">
        <v>1.0629999999999999</v>
      </c>
      <c r="G7451" s="34">
        <v>303.2</v>
      </c>
      <c r="H7451" s="14">
        <f t="shared" si="464"/>
        <v>28820.209071999998</v>
      </c>
      <c r="I7451" s="11">
        <f t="shared" si="465"/>
        <v>8942</v>
      </c>
      <c r="J7451" s="11">
        <f t="shared" si="466"/>
        <v>9505.3459999999995</v>
      </c>
      <c r="K7451" s="11">
        <f t="shared" si="467"/>
        <v>0</v>
      </c>
    </row>
    <row r="7452" spans="1:11" s="11" customFormat="1">
      <c r="A7452" s="32">
        <v>2018</v>
      </c>
      <c r="B7452" s="32">
        <v>7238</v>
      </c>
      <c r="C7452" s="33" t="s">
        <v>563</v>
      </c>
      <c r="D7452" s="33" t="s">
        <v>564</v>
      </c>
      <c r="E7452" s="34">
        <v>1087531</v>
      </c>
      <c r="F7452" s="35">
        <v>1.0229999999999999</v>
      </c>
      <c r="G7452" s="34">
        <v>282</v>
      </c>
      <c r="H7452" s="14">
        <f t="shared" si="464"/>
        <v>3137374.6806599996</v>
      </c>
      <c r="I7452" s="11">
        <f t="shared" si="465"/>
        <v>1087531</v>
      </c>
      <c r="J7452" s="11">
        <f t="shared" si="466"/>
        <v>1112544.213</v>
      </c>
      <c r="K7452" s="11">
        <f t="shared" si="467"/>
        <v>0</v>
      </c>
    </row>
    <row r="7453" spans="1:11" s="11" customFormat="1">
      <c r="A7453" s="32">
        <v>2018</v>
      </c>
      <c r="B7453" s="32">
        <v>7242</v>
      </c>
      <c r="C7453" s="33" t="s">
        <v>563</v>
      </c>
      <c r="D7453" s="33" t="s">
        <v>564</v>
      </c>
      <c r="E7453" s="34">
        <v>5221137</v>
      </c>
      <c r="F7453" s="35">
        <v>1.024</v>
      </c>
      <c r="G7453" s="34">
        <v>336</v>
      </c>
      <c r="H7453" s="14">
        <f t="shared" si="464"/>
        <v>17964052.80768</v>
      </c>
      <c r="I7453" s="11">
        <f t="shared" si="465"/>
        <v>5221137</v>
      </c>
      <c r="J7453" s="11">
        <f t="shared" si="466"/>
        <v>5346444.2879999997</v>
      </c>
      <c r="K7453" s="11">
        <f t="shared" si="467"/>
        <v>0</v>
      </c>
    </row>
    <row r="7454" spans="1:11" s="11" customFormat="1">
      <c r="A7454" s="32">
        <v>2018</v>
      </c>
      <c r="B7454" s="32">
        <v>7270</v>
      </c>
      <c r="C7454" s="33" t="s">
        <v>563</v>
      </c>
      <c r="D7454" s="33" t="s">
        <v>564</v>
      </c>
      <c r="E7454" s="34">
        <v>111542</v>
      </c>
      <c r="F7454" s="35">
        <v>1.034</v>
      </c>
      <c r="G7454" s="34">
        <v>297</v>
      </c>
      <c r="H7454" s="14">
        <f t="shared" si="464"/>
        <v>342543.25116000004</v>
      </c>
      <c r="I7454" s="11">
        <f t="shared" si="465"/>
        <v>111542</v>
      </c>
      <c r="J7454" s="11">
        <f t="shared" si="466"/>
        <v>115334.428</v>
      </c>
      <c r="K7454" s="11">
        <f t="shared" si="467"/>
        <v>0</v>
      </c>
    </row>
    <row r="7455" spans="1:11" s="11" customFormat="1">
      <c r="A7455" s="32">
        <v>2018</v>
      </c>
      <c r="B7455" s="32">
        <v>7277</v>
      </c>
      <c r="C7455" s="33" t="s">
        <v>563</v>
      </c>
      <c r="D7455" s="33" t="s">
        <v>564</v>
      </c>
      <c r="E7455" s="34">
        <v>124503</v>
      </c>
      <c r="F7455" s="35">
        <v>1.0269999999999999</v>
      </c>
      <c r="G7455" s="34">
        <v>352.5</v>
      </c>
      <c r="H7455" s="14">
        <f t="shared" si="464"/>
        <v>450722.64802499994</v>
      </c>
      <c r="I7455" s="11">
        <f t="shared" si="465"/>
        <v>124503</v>
      </c>
      <c r="J7455" s="11">
        <f t="shared" si="466"/>
        <v>127864.58099999999</v>
      </c>
      <c r="K7455" s="11">
        <f t="shared" si="467"/>
        <v>0</v>
      </c>
    </row>
    <row r="7456" spans="1:11" s="11" customFormat="1">
      <c r="A7456" s="32">
        <v>2018</v>
      </c>
      <c r="B7456" s="32">
        <v>7296</v>
      </c>
      <c r="C7456" s="33" t="s">
        <v>563</v>
      </c>
      <c r="D7456" s="33" t="s">
        <v>564</v>
      </c>
      <c r="E7456" s="34">
        <v>736001</v>
      </c>
      <c r="F7456" s="35">
        <v>1.048</v>
      </c>
      <c r="G7456" s="34">
        <v>233.4</v>
      </c>
      <c r="H7456" s="14">
        <f t="shared" si="464"/>
        <v>1800281.9980320001</v>
      </c>
      <c r="I7456" s="11">
        <f t="shared" si="465"/>
        <v>736001</v>
      </c>
      <c r="J7456" s="11">
        <f t="shared" si="466"/>
        <v>771329.04800000007</v>
      </c>
      <c r="K7456" s="11">
        <f t="shared" si="467"/>
        <v>0</v>
      </c>
    </row>
    <row r="7457" spans="1:11" s="11" customFormat="1">
      <c r="A7457" s="32">
        <v>2018</v>
      </c>
      <c r="B7457" s="32">
        <v>7296</v>
      </c>
      <c r="C7457" s="33" t="s">
        <v>563</v>
      </c>
      <c r="D7457" s="33" t="s">
        <v>564</v>
      </c>
      <c r="E7457" s="34">
        <v>1028900</v>
      </c>
      <c r="F7457" s="35">
        <v>1.0469999999999999</v>
      </c>
      <c r="G7457" s="34">
        <v>251.3</v>
      </c>
      <c r="H7457" s="14">
        <f t="shared" si="464"/>
        <v>2707150.1078999997</v>
      </c>
      <c r="I7457" s="11">
        <f t="shared" si="465"/>
        <v>1028900</v>
      </c>
      <c r="J7457" s="11">
        <f t="shared" si="466"/>
        <v>1077258.2999999998</v>
      </c>
      <c r="K7457" s="11">
        <f t="shared" si="467"/>
        <v>0</v>
      </c>
    </row>
    <row r="7458" spans="1:11" s="11" customFormat="1">
      <c r="A7458" s="32">
        <v>2018</v>
      </c>
      <c r="B7458" s="32">
        <v>7302</v>
      </c>
      <c r="C7458" s="33" t="s">
        <v>563</v>
      </c>
      <c r="D7458" s="33" t="s">
        <v>564</v>
      </c>
      <c r="E7458" s="34">
        <v>1979024</v>
      </c>
      <c r="F7458" s="35">
        <v>1.022</v>
      </c>
      <c r="G7458" s="34">
        <v>443</v>
      </c>
      <c r="H7458" s="14">
        <f t="shared" si="464"/>
        <v>8959951.9990399983</v>
      </c>
      <c r="I7458" s="11">
        <f t="shared" si="465"/>
        <v>1979024</v>
      </c>
      <c r="J7458" s="11">
        <f t="shared" si="466"/>
        <v>2022562.5279999999</v>
      </c>
      <c r="K7458" s="11">
        <f t="shared" si="467"/>
        <v>0</v>
      </c>
    </row>
    <row r="7459" spans="1:11" s="11" customFormat="1">
      <c r="A7459" s="32">
        <v>2018</v>
      </c>
      <c r="B7459" s="32">
        <v>7302</v>
      </c>
      <c r="C7459" s="33" t="s">
        <v>563</v>
      </c>
      <c r="D7459" s="33" t="s">
        <v>564</v>
      </c>
      <c r="E7459" s="34">
        <v>216373</v>
      </c>
      <c r="F7459" s="35">
        <v>1.022</v>
      </c>
      <c r="G7459" s="34">
        <v>443</v>
      </c>
      <c r="H7459" s="14">
        <f t="shared" si="464"/>
        <v>979620.10257999995</v>
      </c>
      <c r="I7459" s="11">
        <f t="shared" si="465"/>
        <v>216373</v>
      </c>
      <c r="J7459" s="11">
        <f t="shared" si="466"/>
        <v>221133.20600000001</v>
      </c>
      <c r="K7459" s="11">
        <f t="shared" si="467"/>
        <v>0</v>
      </c>
    </row>
    <row r="7460" spans="1:11" s="11" customFormat="1">
      <c r="A7460" s="32">
        <v>2018</v>
      </c>
      <c r="B7460" s="32">
        <v>7302</v>
      </c>
      <c r="C7460" s="33" t="s">
        <v>563</v>
      </c>
      <c r="D7460" s="33" t="s">
        <v>564</v>
      </c>
      <c r="E7460" s="34">
        <v>1592036</v>
      </c>
      <c r="F7460" s="35">
        <v>1.022</v>
      </c>
      <c r="G7460" s="34">
        <v>443</v>
      </c>
      <c r="H7460" s="14">
        <f t="shared" si="464"/>
        <v>7207879.3085599998</v>
      </c>
      <c r="I7460" s="11">
        <f t="shared" si="465"/>
        <v>1592036</v>
      </c>
      <c r="J7460" s="11">
        <f t="shared" si="466"/>
        <v>1627060.7920000001</v>
      </c>
      <c r="K7460" s="11">
        <f t="shared" si="467"/>
        <v>0</v>
      </c>
    </row>
    <row r="7461" spans="1:11" s="11" customFormat="1">
      <c r="A7461" s="32">
        <v>2018</v>
      </c>
      <c r="B7461" s="32">
        <v>7302</v>
      </c>
      <c r="C7461" s="33" t="s">
        <v>563</v>
      </c>
      <c r="D7461" s="33" t="s">
        <v>564</v>
      </c>
      <c r="E7461" s="34">
        <v>1550000</v>
      </c>
      <c r="F7461" s="35">
        <v>1.022</v>
      </c>
      <c r="G7461" s="34">
        <v>443</v>
      </c>
      <c r="H7461" s="14">
        <f t="shared" si="464"/>
        <v>7017562.9999999991</v>
      </c>
      <c r="I7461" s="11">
        <f t="shared" si="465"/>
        <v>1550000</v>
      </c>
      <c r="J7461" s="11">
        <f t="shared" si="466"/>
        <v>1584100</v>
      </c>
      <c r="K7461" s="11">
        <f t="shared" si="467"/>
        <v>0</v>
      </c>
    </row>
    <row r="7462" spans="1:11" s="11" customFormat="1">
      <c r="A7462" s="32">
        <v>2018</v>
      </c>
      <c r="B7462" s="32">
        <v>7302</v>
      </c>
      <c r="C7462" s="33" t="s">
        <v>563</v>
      </c>
      <c r="D7462" s="33" t="s">
        <v>564</v>
      </c>
      <c r="E7462" s="34">
        <v>1479490</v>
      </c>
      <c r="F7462" s="35">
        <v>1.022</v>
      </c>
      <c r="G7462" s="34">
        <v>443</v>
      </c>
      <c r="H7462" s="14">
        <f t="shared" si="464"/>
        <v>6698331.7953999992</v>
      </c>
      <c r="I7462" s="11">
        <f t="shared" si="465"/>
        <v>1479490</v>
      </c>
      <c r="J7462" s="11">
        <f t="shared" si="466"/>
        <v>1512038.78</v>
      </c>
      <c r="K7462" s="11">
        <f t="shared" si="467"/>
        <v>0</v>
      </c>
    </row>
    <row r="7463" spans="1:11" s="11" customFormat="1">
      <c r="A7463" s="32">
        <v>2018</v>
      </c>
      <c r="B7463" s="32">
        <v>7302</v>
      </c>
      <c r="C7463" s="33" t="s">
        <v>563</v>
      </c>
      <c r="D7463" s="33" t="s">
        <v>564</v>
      </c>
      <c r="E7463" s="34">
        <v>1020571</v>
      </c>
      <c r="F7463" s="35">
        <v>1.022</v>
      </c>
      <c r="G7463" s="34">
        <v>443</v>
      </c>
      <c r="H7463" s="14">
        <f t="shared" si="464"/>
        <v>4620594.3796599992</v>
      </c>
      <c r="I7463" s="11">
        <f t="shared" si="465"/>
        <v>1020571</v>
      </c>
      <c r="J7463" s="11">
        <f t="shared" si="466"/>
        <v>1043023.562</v>
      </c>
      <c r="K7463" s="11">
        <f t="shared" si="467"/>
        <v>0</v>
      </c>
    </row>
    <row r="7464" spans="1:11" s="11" customFormat="1">
      <c r="A7464" s="32">
        <v>2018</v>
      </c>
      <c r="B7464" s="32">
        <v>7315</v>
      </c>
      <c r="C7464" s="33" t="s">
        <v>563</v>
      </c>
      <c r="D7464" s="33" t="s">
        <v>564</v>
      </c>
      <c r="E7464" s="34">
        <v>10383</v>
      </c>
      <c r="F7464" s="35">
        <v>1.0389999999999999</v>
      </c>
      <c r="G7464" s="34">
        <v>410.2</v>
      </c>
      <c r="H7464" s="14">
        <f t="shared" si="464"/>
        <v>44252.117574000004</v>
      </c>
      <c r="I7464" s="11">
        <f t="shared" si="465"/>
        <v>10383</v>
      </c>
      <c r="J7464" s="11">
        <f t="shared" si="466"/>
        <v>10787.937</v>
      </c>
      <c r="K7464" s="11">
        <f t="shared" si="467"/>
        <v>0</v>
      </c>
    </row>
    <row r="7465" spans="1:11" s="11" customFormat="1">
      <c r="A7465" s="32">
        <v>2018</v>
      </c>
      <c r="B7465" s="32">
        <v>7343</v>
      </c>
      <c r="C7465" s="33" t="s">
        <v>363</v>
      </c>
      <c r="D7465" s="33" t="s">
        <v>354</v>
      </c>
      <c r="E7465" s="34">
        <v>17131</v>
      </c>
      <c r="F7465" s="35">
        <v>18.187999999999999</v>
      </c>
      <c r="G7465" s="34">
        <v>186</v>
      </c>
      <c r="H7465" s="14">
        <f t="shared" si="464"/>
        <v>579536.24807999993</v>
      </c>
      <c r="I7465" s="11">
        <f t="shared" si="465"/>
        <v>17131</v>
      </c>
      <c r="J7465" s="11">
        <f t="shared" si="466"/>
        <v>311578.62799999997</v>
      </c>
      <c r="K7465" s="11">
        <f t="shared" si="467"/>
        <v>0</v>
      </c>
    </row>
    <row r="7466" spans="1:11" s="11" customFormat="1">
      <c r="A7466" s="32">
        <v>2018</v>
      </c>
      <c r="B7466" s="32">
        <v>7343</v>
      </c>
      <c r="C7466" s="33" t="s">
        <v>363</v>
      </c>
      <c r="D7466" s="33" t="s">
        <v>354</v>
      </c>
      <c r="E7466" s="34">
        <v>35211</v>
      </c>
      <c r="F7466" s="35">
        <v>17.608000000000001</v>
      </c>
      <c r="G7466" s="34">
        <v>169.4</v>
      </c>
      <c r="H7466" s="14">
        <f t="shared" si="464"/>
        <v>1050272.0178719999</v>
      </c>
      <c r="I7466" s="11">
        <f t="shared" si="465"/>
        <v>35211</v>
      </c>
      <c r="J7466" s="11">
        <f t="shared" si="466"/>
        <v>619995.28800000006</v>
      </c>
      <c r="K7466" s="11">
        <f t="shared" si="467"/>
        <v>0</v>
      </c>
    </row>
    <row r="7467" spans="1:11" s="11" customFormat="1">
      <c r="A7467" s="32">
        <v>2018</v>
      </c>
      <c r="B7467" s="32">
        <v>7343</v>
      </c>
      <c r="C7467" s="33" t="s">
        <v>363</v>
      </c>
      <c r="D7467" s="33" t="s">
        <v>354</v>
      </c>
      <c r="E7467" s="34">
        <v>17288</v>
      </c>
      <c r="F7467" s="35">
        <v>18.013999999999999</v>
      </c>
      <c r="G7467" s="34">
        <v>166.2</v>
      </c>
      <c r="H7467" s="14">
        <f t="shared" si="464"/>
        <v>517590.06518399995</v>
      </c>
      <c r="I7467" s="11">
        <f t="shared" si="465"/>
        <v>17288</v>
      </c>
      <c r="J7467" s="11">
        <f t="shared" si="466"/>
        <v>311426.03200000001</v>
      </c>
      <c r="K7467" s="11">
        <f t="shared" si="467"/>
        <v>0</v>
      </c>
    </row>
    <row r="7468" spans="1:11" s="11" customFormat="1">
      <c r="A7468" s="32">
        <v>2018</v>
      </c>
      <c r="B7468" s="32">
        <v>7343</v>
      </c>
      <c r="C7468" s="33" t="s">
        <v>363</v>
      </c>
      <c r="D7468" s="33" t="s">
        <v>354</v>
      </c>
      <c r="E7468" s="34">
        <v>17545</v>
      </c>
      <c r="F7468" s="35">
        <v>17.544</v>
      </c>
      <c r="G7468" s="34">
        <v>173.5</v>
      </c>
      <c r="H7468" s="14">
        <f t="shared" si="464"/>
        <v>534049.44780000008</v>
      </c>
      <c r="I7468" s="11">
        <f t="shared" si="465"/>
        <v>17545</v>
      </c>
      <c r="J7468" s="11">
        <f t="shared" si="466"/>
        <v>307809.48</v>
      </c>
      <c r="K7468" s="11">
        <f t="shared" si="467"/>
        <v>0</v>
      </c>
    </row>
    <row r="7469" spans="1:11" s="11" customFormat="1">
      <c r="A7469" s="32">
        <v>2018</v>
      </c>
      <c r="B7469" s="32">
        <v>7343</v>
      </c>
      <c r="C7469" s="33" t="s">
        <v>565</v>
      </c>
      <c r="D7469" s="33" t="s">
        <v>566</v>
      </c>
      <c r="E7469" s="34">
        <v>1265</v>
      </c>
      <c r="F7469" s="35">
        <v>5.7119999999999997</v>
      </c>
      <c r="G7469" s="34">
        <v>1439.6</v>
      </c>
      <c r="H7469" s="14">
        <f t="shared" si="464"/>
        <v>104020.88928</v>
      </c>
      <c r="I7469" s="11">
        <f t="shared" si="465"/>
        <v>1265</v>
      </c>
      <c r="J7469" s="11">
        <f t="shared" si="466"/>
        <v>7225.6799999999994</v>
      </c>
      <c r="K7469" s="11">
        <f t="shared" si="467"/>
        <v>0</v>
      </c>
    </row>
    <row r="7470" spans="1:11" s="11" customFormat="1">
      <c r="A7470" s="32">
        <v>2018</v>
      </c>
      <c r="B7470" s="32">
        <v>7343</v>
      </c>
      <c r="C7470" s="33" t="s">
        <v>565</v>
      </c>
      <c r="D7470" s="33" t="s">
        <v>566</v>
      </c>
      <c r="E7470" s="34">
        <v>1623</v>
      </c>
      <c r="F7470" s="35">
        <v>5.7119999999999997</v>
      </c>
      <c r="G7470" s="34">
        <v>1535.1</v>
      </c>
      <c r="H7470" s="14">
        <f t="shared" si="464"/>
        <v>142312.612176</v>
      </c>
      <c r="I7470" s="11">
        <f t="shared" si="465"/>
        <v>1623</v>
      </c>
      <c r="J7470" s="11">
        <f t="shared" si="466"/>
        <v>9270.5759999999991</v>
      </c>
      <c r="K7470" s="11">
        <f t="shared" si="467"/>
        <v>0</v>
      </c>
    </row>
    <row r="7471" spans="1:11" s="11" customFormat="1">
      <c r="A7471" s="32">
        <v>2018</v>
      </c>
      <c r="B7471" s="32">
        <v>7350</v>
      </c>
      <c r="C7471" s="33" t="s">
        <v>563</v>
      </c>
      <c r="D7471" s="33" t="s">
        <v>564</v>
      </c>
      <c r="E7471" s="34">
        <v>1195500</v>
      </c>
      <c r="F7471" s="35">
        <v>1.0509999999999999</v>
      </c>
      <c r="G7471" s="34">
        <v>135.19999999999999</v>
      </c>
      <c r="H7471" s="14">
        <f t="shared" si="464"/>
        <v>1698748.1159999997</v>
      </c>
      <c r="I7471" s="11">
        <f t="shared" si="465"/>
        <v>1195500</v>
      </c>
      <c r="J7471" s="11">
        <f t="shared" si="466"/>
        <v>1256470.5</v>
      </c>
      <c r="K7471" s="11">
        <f t="shared" si="467"/>
        <v>0</v>
      </c>
    </row>
    <row r="7472" spans="1:11" s="11" customFormat="1">
      <c r="A7472" s="32">
        <v>2018</v>
      </c>
      <c r="B7472" s="32">
        <v>7380</v>
      </c>
      <c r="C7472" s="33" t="s">
        <v>563</v>
      </c>
      <c r="D7472" s="33" t="s">
        <v>564</v>
      </c>
      <c r="E7472" s="34">
        <v>75454</v>
      </c>
      <c r="F7472" s="35">
        <v>1</v>
      </c>
      <c r="G7472" s="34">
        <v>437.5</v>
      </c>
      <c r="H7472" s="14">
        <f t="shared" si="464"/>
        <v>330111.25</v>
      </c>
      <c r="I7472" s="11">
        <f t="shared" si="465"/>
        <v>75454</v>
      </c>
      <c r="J7472" s="11">
        <f t="shared" si="466"/>
        <v>75454</v>
      </c>
      <c r="K7472" s="11">
        <f t="shared" si="467"/>
        <v>0</v>
      </c>
    </row>
    <row r="7473" spans="1:11" s="11" customFormat="1">
      <c r="A7473" s="32">
        <v>2018</v>
      </c>
      <c r="B7473" s="32">
        <v>7380</v>
      </c>
      <c r="C7473" s="33" t="s">
        <v>563</v>
      </c>
      <c r="D7473" s="33" t="s">
        <v>564</v>
      </c>
      <c r="E7473" s="34">
        <v>227966</v>
      </c>
      <c r="F7473" s="35">
        <v>1</v>
      </c>
      <c r="G7473" s="34">
        <v>348.1</v>
      </c>
      <c r="H7473" s="14">
        <f t="shared" si="464"/>
        <v>793549.64600000007</v>
      </c>
      <c r="I7473" s="11">
        <f t="shared" si="465"/>
        <v>227966</v>
      </c>
      <c r="J7473" s="11">
        <f t="shared" si="466"/>
        <v>227966</v>
      </c>
      <c r="K7473" s="11">
        <f t="shared" si="467"/>
        <v>0</v>
      </c>
    </row>
    <row r="7474" spans="1:11" s="11" customFormat="1">
      <c r="A7474" s="32">
        <v>2018</v>
      </c>
      <c r="B7474" s="32">
        <v>7380</v>
      </c>
      <c r="C7474" s="33" t="s">
        <v>563</v>
      </c>
      <c r="D7474" s="33" t="s">
        <v>564</v>
      </c>
      <c r="E7474" s="34">
        <v>683048</v>
      </c>
      <c r="F7474" s="35">
        <v>1</v>
      </c>
      <c r="G7474" s="34">
        <v>333</v>
      </c>
      <c r="H7474" s="14">
        <f t="shared" si="464"/>
        <v>2274549.84</v>
      </c>
      <c r="I7474" s="11">
        <f t="shared" si="465"/>
        <v>683048</v>
      </c>
      <c r="J7474" s="11">
        <f t="shared" si="466"/>
        <v>683048</v>
      </c>
      <c r="K7474" s="11">
        <f t="shared" si="467"/>
        <v>0</v>
      </c>
    </row>
    <row r="7475" spans="1:11" s="11" customFormat="1">
      <c r="A7475" s="32">
        <v>2018</v>
      </c>
      <c r="B7475" s="32">
        <v>7380</v>
      </c>
      <c r="C7475" s="33" t="s">
        <v>563</v>
      </c>
      <c r="D7475" s="33" t="s">
        <v>564</v>
      </c>
      <c r="E7475" s="34">
        <v>1702937</v>
      </c>
      <c r="F7475" s="35">
        <v>1</v>
      </c>
      <c r="G7475" s="34">
        <v>415.6</v>
      </c>
      <c r="H7475" s="14">
        <f t="shared" si="464"/>
        <v>7077406.1720000012</v>
      </c>
      <c r="I7475" s="11">
        <f t="shared" si="465"/>
        <v>1702937</v>
      </c>
      <c r="J7475" s="11">
        <f t="shared" si="466"/>
        <v>1702937</v>
      </c>
      <c r="K7475" s="11">
        <f t="shared" si="467"/>
        <v>0</v>
      </c>
    </row>
    <row r="7476" spans="1:11" s="11" customFormat="1">
      <c r="A7476" s="32">
        <v>2018</v>
      </c>
      <c r="B7476" s="32">
        <v>7504</v>
      </c>
      <c r="C7476" s="33" t="s">
        <v>363</v>
      </c>
      <c r="D7476" s="33" t="s">
        <v>354</v>
      </c>
      <c r="E7476" s="34">
        <v>43878</v>
      </c>
      <c r="F7476" s="35">
        <v>16.100000000000001</v>
      </c>
      <c r="G7476" s="34">
        <v>85.4</v>
      </c>
      <c r="H7476" s="14">
        <f t="shared" si="464"/>
        <v>603296.17320000019</v>
      </c>
      <c r="I7476" s="11">
        <f t="shared" si="465"/>
        <v>43878</v>
      </c>
      <c r="J7476" s="11">
        <f t="shared" si="466"/>
        <v>706435.8</v>
      </c>
      <c r="K7476" s="11">
        <f t="shared" si="467"/>
        <v>0</v>
      </c>
    </row>
    <row r="7477" spans="1:11" s="11" customFormat="1">
      <c r="A7477" s="32">
        <v>2018</v>
      </c>
      <c r="B7477" s="32">
        <v>7504</v>
      </c>
      <c r="C7477" s="33" t="s">
        <v>563</v>
      </c>
      <c r="D7477" s="33" t="s">
        <v>564</v>
      </c>
      <c r="E7477" s="34">
        <v>14329</v>
      </c>
      <c r="F7477" s="35">
        <v>1.06</v>
      </c>
      <c r="G7477" s="34">
        <v>1114.5</v>
      </c>
      <c r="H7477" s="14">
        <f t="shared" si="464"/>
        <v>169278.5073</v>
      </c>
      <c r="I7477" s="11">
        <f t="shared" si="465"/>
        <v>14329</v>
      </c>
      <c r="J7477" s="11">
        <f t="shared" si="466"/>
        <v>15188.740000000002</v>
      </c>
      <c r="K7477" s="11">
        <f t="shared" si="467"/>
        <v>0</v>
      </c>
    </row>
    <row r="7478" spans="1:11" s="11" customFormat="1">
      <c r="A7478" s="32">
        <v>2018</v>
      </c>
      <c r="B7478" s="32">
        <v>7512</v>
      </c>
      <c r="C7478" s="33" t="s">
        <v>563</v>
      </c>
      <c r="D7478" s="33" t="s">
        <v>564</v>
      </c>
      <c r="E7478" s="34">
        <v>2080847</v>
      </c>
      <c r="F7478" s="35">
        <v>1.0229999999999999</v>
      </c>
      <c r="G7478" s="34">
        <v>249.9</v>
      </c>
      <c r="H7478" s="14">
        <f t="shared" si="464"/>
        <v>5319637.4960189993</v>
      </c>
      <c r="I7478" s="11">
        <f t="shared" si="465"/>
        <v>2080847</v>
      </c>
      <c r="J7478" s="11">
        <f t="shared" si="466"/>
        <v>2128706.4809999997</v>
      </c>
      <c r="K7478" s="11">
        <f t="shared" si="467"/>
        <v>0</v>
      </c>
    </row>
    <row r="7479" spans="1:11" s="11" customFormat="1">
      <c r="A7479" s="32">
        <v>2018</v>
      </c>
      <c r="B7479" s="32">
        <v>7538</v>
      </c>
      <c r="C7479" s="33" t="s">
        <v>565</v>
      </c>
      <c r="D7479" s="33" t="s">
        <v>566</v>
      </c>
      <c r="E7479" s="34">
        <v>497</v>
      </c>
      <c r="F7479" s="35">
        <v>5.78</v>
      </c>
      <c r="G7479" s="34">
        <v>1534.3</v>
      </c>
      <c r="H7479" s="14">
        <f t="shared" si="464"/>
        <v>44075.222379999999</v>
      </c>
      <c r="I7479" s="11">
        <f t="shared" si="465"/>
        <v>497</v>
      </c>
      <c r="J7479" s="11">
        <f t="shared" si="466"/>
        <v>2872.6600000000003</v>
      </c>
      <c r="K7479" s="11">
        <f t="shared" si="467"/>
        <v>0</v>
      </c>
    </row>
    <row r="7480" spans="1:11" s="11" customFormat="1">
      <c r="A7480" s="32">
        <v>2018</v>
      </c>
      <c r="B7480" s="32">
        <v>7538</v>
      </c>
      <c r="C7480" s="33" t="s">
        <v>565</v>
      </c>
      <c r="D7480" s="33" t="s">
        <v>566</v>
      </c>
      <c r="E7480" s="34">
        <v>1676</v>
      </c>
      <c r="F7480" s="35">
        <v>5.78</v>
      </c>
      <c r="G7480" s="34">
        <v>1336.6</v>
      </c>
      <c r="H7480" s="14">
        <f t="shared" si="464"/>
        <v>129480.18448000001</v>
      </c>
      <c r="I7480" s="11">
        <f t="shared" si="465"/>
        <v>1676</v>
      </c>
      <c r="J7480" s="11">
        <f t="shared" si="466"/>
        <v>9687.2800000000007</v>
      </c>
      <c r="K7480" s="11">
        <f t="shared" si="467"/>
        <v>0</v>
      </c>
    </row>
    <row r="7481" spans="1:11" s="11" customFormat="1">
      <c r="A7481" s="32">
        <v>2018</v>
      </c>
      <c r="B7481" s="32">
        <v>7538</v>
      </c>
      <c r="C7481" s="33" t="s">
        <v>565</v>
      </c>
      <c r="D7481" s="33" t="s">
        <v>566</v>
      </c>
      <c r="E7481" s="34">
        <v>3228</v>
      </c>
      <c r="F7481" s="35">
        <v>5.78</v>
      </c>
      <c r="G7481" s="34">
        <v>1542.2</v>
      </c>
      <c r="H7481" s="14">
        <f t="shared" si="464"/>
        <v>287741.20848000003</v>
      </c>
      <c r="I7481" s="11">
        <f t="shared" si="465"/>
        <v>3228</v>
      </c>
      <c r="J7481" s="11">
        <f t="shared" si="466"/>
        <v>18657.84</v>
      </c>
      <c r="K7481" s="11">
        <f t="shared" si="467"/>
        <v>0</v>
      </c>
    </row>
    <row r="7482" spans="1:11" s="11" customFormat="1">
      <c r="A7482" s="32">
        <v>2018</v>
      </c>
      <c r="B7482" s="32">
        <v>7538</v>
      </c>
      <c r="C7482" s="33" t="s">
        <v>565</v>
      </c>
      <c r="D7482" s="33" t="s">
        <v>566</v>
      </c>
      <c r="E7482" s="34">
        <v>2059</v>
      </c>
      <c r="F7482" s="35">
        <v>5.78</v>
      </c>
      <c r="G7482" s="34">
        <v>1648.4</v>
      </c>
      <c r="H7482" s="14">
        <f t="shared" si="464"/>
        <v>196176.41368000003</v>
      </c>
      <c r="I7482" s="11">
        <f t="shared" si="465"/>
        <v>2059</v>
      </c>
      <c r="J7482" s="11">
        <f t="shared" si="466"/>
        <v>11901.02</v>
      </c>
      <c r="K7482" s="11">
        <f t="shared" si="467"/>
        <v>0</v>
      </c>
    </row>
    <row r="7483" spans="1:11" s="11" customFormat="1">
      <c r="A7483" s="32">
        <v>2018</v>
      </c>
      <c r="B7483" s="32">
        <v>7538</v>
      </c>
      <c r="C7483" s="33" t="s">
        <v>563</v>
      </c>
      <c r="D7483" s="33" t="s">
        <v>564</v>
      </c>
      <c r="E7483" s="34">
        <v>2955</v>
      </c>
      <c r="F7483" s="35">
        <v>1.034</v>
      </c>
      <c r="G7483" s="34">
        <v>513.6</v>
      </c>
      <c r="H7483" s="14">
        <f t="shared" si="464"/>
        <v>15692.893920000002</v>
      </c>
      <c r="I7483" s="11">
        <f t="shared" si="465"/>
        <v>2955</v>
      </c>
      <c r="J7483" s="11">
        <f t="shared" si="466"/>
        <v>3055.4700000000003</v>
      </c>
      <c r="K7483" s="11">
        <f t="shared" si="467"/>
        <v>0</v>
      </c>
    </row>
    <row r="7484" spans="1:11" s="11" customFormat="1">
      <c r="A7484" s="32">
        <v>2018</v>
      </c>
      <c r="B7484" s="32">
        <v>7538</v>
      </c>
      <c r="C7484" s="33" t="s">
        <v>563</v>
      </c>
      <c r="D7484" s="33" t="s">
        <v>564</v>
      </c>
      <c r="E7484" s="34">
        <v>333585</v>
      </c>
      <c r="F7484" s="35">
        <v>1.034</v>
      </c>
      <c r="G7484" s="34">
        <v>316.5</v>
      </c>
      <c r="H7484" s="14">
        <f t="shared" si="464"/>
        <v>1091693.6068500001</v>
      </c>
      <c r="I7484" s="11">
        <f t="shared" si="465"/>
        <v>333585</v>
      </c>
      <c r="J7484" s="11">
        <f t="shared" si="466"/>
        <v>344926.89</v>
      </c>
      <c r="K7484" s="11">
        <f t="shared" si="467"/>
        <v>0</v>
      </c>
    </row>
    <row r="7485" spans="1:11" s="11" customFormat="1">
      <c r="A7485" s="32">
        <v>2018</v>
      </c>
      <c r="B7485" s="32">
        <v>7604</v>
      </c>
      <c r="C7485" s="33" t="s">
        <v>563</v>
      </c>
      <c r="D7485" s="33" t="s">
        <v>564</v>
      </c>
      <c r="E7485" s="34">
        <v>202190</v>
      </c>
      <c r="F7485" s="35">
        <v>1.012</v>
      </c>
      <c r="G7485" s="34">
        <v>376</v>
      </c>
      <c r="H7485" s="14">
        <f t="shared" si="464"/>
        <v>769357.21279999998</v>
      </c>
      <c r="I7485" s="11">
        <f t="shared" si="465"/>
        <v>202190</v>
      </c>
      <c r="J7485" s="11">
        <f t="shared" si="466"/>
        <v>204616.28</v>
      </c>
      <c r="K7485" s="11">
        <f t="shared" si="467"/>
        <v>0</v>
      </c>
    </row>
    <row r="7486" spans="1:11" s="11" customFormat="1">
      <c r="A7486" s="32">
        <v>2018</v>
      </c>
      <c r="B7486" s="32">
        <v>7709</v>
      </c>
      <c r="C7486" s="33" t="s">
        <v>565</v>
      </c>
      <c r="D7486" s="33" t="s">
        <v>566</v>
      </c>
      <c r="E7486" s="34">
        <v>295</v>
      </c>
      <c r="F7486" s="35">
        <v>5.8</v>
      </c>
      <c r="G7486" s="34" t="s">
        <v>364</v>
      </c>
      <c r="H7486" s="14" t="str">
        <f t="shared" si="464"/>
        <v/>
      </c>
      <c r="I7486" s="11" t="str">
        <f t="shared" si="465"/>
        <v/>
      </c>
      <c r="J7486" s="11" t="str">
        <f t="shared" si="466"/>
        <v/>
      </c>
      <c r="K7486" s="11">
        <f t="shared" si="467"/>
        <v>0</v>
      </c>
    </row>
    <row r="7487" spans="1:11" s="11" customFormat="1">
      <c r="A7487" s="32">
        <v>2018</v>
      </c>
      <c r="B7487" s="32">
        <v>7709</v>
      </c>
      <c r="C7487" s="33" t="s">
        <v>563</v>
      </c>
      <c r="D7487" s="33" t="s">
        <v>564</v>
      </c>
      <c r="E7487" s="34">
        <v>339174</v>
      </c>
      <c r="F7487" s="35">
        <v>1.02</v>
      </c>
      <c r="G7487" s="34" t="s">
        <v>364</v>
      </c>
      <c r="H7487" s="14" t="str">
        <f t="shared" si="464"/>
        <v/>
      </c>
      <c r="I7487" s="11" t="str">
        <f t="shared" si="465"/>
        <v/>
      </c>
      <c r="J7487" s="11" t="str">
        <f t="shared" si="466"/>
        <v/>
      </c>
      <c r="K7487" s="11">
        <f t="shared" si="467"/>
        <v>0</v>
      </c>
    </row>
    <row r="7488" spans="1:11" s="11" customFormat="1">
      <c r="A7488" s="32">
        <v>2018</v>
      </c>
      <c r="B7488" s="32">
        <v>7710</v>
      </c>
      <c r="C7488" s="33" t="s">
        <v>563</v>
      </c>
      <c r="D7488" s="33" t="s">
        <v>564</v>
      </c>
      <c r="E7488" s="34">
        <v>6019933</v>
      </c>
      <c r="F7488" s="35">
        <v>1.03</v>
      </c>
      <c r="G7488" s="34" t="s">
        <v>364</v>
      </c>
      <c r="H7488" s="14" t="str">
        <f t="shared" si="464"/>
        <v/>
      </c>
      <c r="I7488" s="11" t="str">
        <f t="shared" si="465"/>
        <v/>
      </c>
      <c r="J7488" s="11" t="str">
        <f t="shared" si="466"/>
        <v/>
      </c>
      <c r="K7488" s="11">
        <f t="shared" si="467"/>
        <v>0</v>
      </c>
    </row>
    <row r="7489" spans="1:11" s="11" customFormat="1">
      <c r="A7489" s="32">
        <v>2018</v>
      </c>
      <c r="B7489" s="32">
        <v>7721</v>
      </c>
      <c r="C7489" s="33" t="s">
        <v>563</v>
      </c>
      <c r="D7489" s="33" t="s">
        <v>564</v>
      </c>
      <c r="E7489" s="34">
        <v>1242409</v>
      </c>
      <c r="F7489" s="35">
        <v>1.018</v>
      </c>
      <c r="G7489" s="34">
        <v>312.89999999999998</v>
      </c>
      <c r="H7489" s="14">
        <f t="shared" si="464"/>
        <v>3957472.7206979999</v>
      </c>
      <c r="I7489" s="11">
        <f t="shared" si="465"/>
        <v>1242409</v>
      </c>
      <c r="J7489" s="11">
        <f t="shared" si="466"/>
        <v>1264772.362</v>
      </c>
      <c r="K7489" s="11">
        <f t="shared" si="467"/>
        <v>0</v>
      </c>
    </row>
    <row r="7490" spans="1:11" s="11" customFormat="1">
      <c r="A7490" s="32">
        <v>2018</v>
      </c>
      <c r="B7490" s="32">
        <v>7737</v>
      </c>
      <c r="C7490" s="33" t="s">
        <v>353</v>
      </c>
      <c r="D7490" s="33" t="s">
        <v>354</v>
      </c>
      <c r="E7490" s="34">
        <v>16872</v>
      </c>
      <c r="F7490" s="35">
        <v>25.713999999999999</v>
      </c>
      <c r="G7490" s="34">
        <v>386.6</v>
      </c>
      <c r="H7490" s="14">
        <f t="shared" si="464"/>
        <v>1677250.9865280001</v>
      </c>
      <c r="I7490" s="11">
        <f t="shared" si="465"/>
        <v>16872</v>
      </c>
      <c r="J7490" s="11">
        <f t="shared" si="466"/>
        <v>433846.60799999995</v>
      </c>
      <c r="K7490" s="11">
        <f t="shared" si="467"/>
        <v>0</v>
      </c>
    </row>
    <row r="7491" spans="1:11" s="11" customFormat="1">
      <c r="A7491" s="32">
        <v>2018</v>
      </c>
      <c r="B7491" s="32">
        <v>7754</v>
      </c>
      <c r="C7491" s="33" t="s">
        <v>563</v>
      </c>
      <c r="D7491" s="33" t="s">
        <v>564</v>
      </c>
      <c r="E7491" s="34">
        <v>1377</v>
      </c>
      <c r="F7491" s="35">
        <v>1.034</v>
      </c>
      <c r="G7491" s="34">
        <v>649.9</v>
      </c>
      <c r="H7491" s="14">
        <f t="shared" si="464"/>
        <v>9253.3931819999998</v>
      </c>
      <c r="I7491" s="11">
        <f t="shared" si="465"/>
        <v>1377</v>
      </c>
      <c r="J7491" s="11">
        <f t="shared" si="466"/>
        <v>1423.818</v>
      </c>
      <c r="K7491" s="11">
        <f t="shared" si="467"/>
        <v>0</v>
      </c>
    </row>
    <row r="7492" spans="1:11" s="11" customFormat="1">
      <c r="A7492" s="32">
        <v>2018</v>
      </c>
      <c r="B7492" s="32">
        <v>7754</v>
      </c>
      <c r="C7492" s="33" t="s">
        <v>563</v>
      </c>
      <c r="D7492" s="33" t="s">
        <v>564</v>
      </c>
      <c r="E7492" s="34">
        <v>8244</v>
      </c>
      <c r="F7492" s="35">
        <v>1.034</v>
      </c>
      <c r="G7492" s="34">
        <v>418.1</v>
      </c>
      <c r="H7492" s="14">
        <f t="shared" si="464"/>
        <v>35640.081576000004</v>
      </c>
      <c r="I7492" s="11">
        <f t="shared" si="465"/>
        <v>8244</v>
      </c>
      <c r="J7492" s="11">
        <f t="shared" si="466"/>
        <v>8524.2960000000003</v>
      </c>
      <c r="K7492" s="11">
        <f t="shared" si="467"/>
        <v>0</v>
      </c>
    </row>
    <row r="7493" spans="1:11" s="11" customFormat="1">
      <c r="A7493" s="32">
        <v>2018</v>
      </c>
      <c r="B7493" s="32">
        <v>7757</v>
      </c>
      <c r="C7493" s="33" t="s">
        <v>563</v>
      </c>
      <c r="D7493" s="33" t="s">
        <v>564</v>
      </c>
      <c r="E7493" s="34">
        <v>192123</v>
      </c>
      <c r="F7493" s="35">
        <v>1.0409999999999999</v>
      </c>
      <c r="G7493" s="34">
        <v>208.9</v>
      </c>
      <c r="H7493" s="14">
        <f t="shared" si="464"/>
        <v>417800.08982699993</v>
      </c>
      <c r="I7493" s="11">
        <f t="shared" si="465"/>
        <v>192123</v>
      </c>
      <c r="J7493" s="11">
        <f t="shared" si="466"/>
        <v>200000.04299999998</v>
      </c>
      <c r="K7493" s="11">
        <f t="shared" si="467"/>
        <v>0</v>
      </c>
    </row>
    <row r="7494" spans="1:11" s="11" customFormat="1">
      <c r="A7494" s="32">
        <v>2018</v>
      </c>
      <c r="B7494" s="32">
        <v>7757</v>
      </c>
      <c r="C7494" s="33" t="s">
        <v>563</v>
      </c>
      <c r="D7494" s="33" t="s">
        <v>564</v>
      </c>
      <c r="E7494" s="34">
        <v>30163</v>
      </c>
      <c r="F7494" s="35">
        <v>1.0409999999999999</v>
      </c>
      <c r="G7494" s="34">
        <v>196.1</v>
      </c>
      <c r="H7494" s="14">
        <f t="shared" ref="H7494:H7557" si="468">IF(I7494="","",G7494/100*F7494*E7494)</f>
        <v>61574.77836299999</v>
      </c>
      <c r="I7494" s="11">
        <f t="shared" ref="I7494:I7557" si="469">IF(OR(G7494=".",F7494=".",E7494="."),"",E7494)</f>
        <v>30163</v>
      </c>
      <c r="J7494" s="11">
        <f t="shared" ref="J7494:J7557" si="470">IF(I7494="","",F7494*I7494)</f>
        <v>31399.682999999997</v>
      </c>
      <c r="K7494" s="11">
        <f t="shared" ref="K7494:K7557" si="471">IF(C7494="LIG",1,0)</f>
        <v>0</v>
      </c>
    </row>
    <row r="7495" spans="1:11" s="11" customFormat="1">
      <c r="A7495" s="32">
        <v>2018</v>
      </c>
      <c r="B7495" s="32">
        <v>7757</v>
      </c>
      <c r="C7495" s="33" t="s">
        <v>563</v>
      </c>
      <c r="D7495" s="33" t="s">
        <v>564</v>
      </c>
      <c r="E7495" s="34">
        <v>8646</v>
      </c>
      <c r="F7495" s="35">
        <v>1.0409999999999999</v>
      </c>
      <c r="G7495" s="34">
        <v>208</v>
      </c>
      <c r="H7495" s="14">
        <f t="shared" si="468"/>
        <v>18721.010880000002</v>
      </c>
      <c r="I7495" s="11">
        <f t="shared" si="469"/>
        <v>8646</v>
      </c>
      <c r="J7495" s="11">
        <f t="shared" si="470"/>
        <v>9000.485999999999</v>
      </c>
      <c r="K7495" s="11">
        <f t="shared" si="471"/>
        <v>0</v>
      </c>
    </row>
    <row r="7496" spans="1:11" s="11" customFormat="1">
      <c r="A7496" s="32">
        <v>2018</v>
      </c>
      <c r="B7496" s="32">
        <v>7757</v>
      </c>
      <c r="C7496" s="33" t="s">
        <v>563</v>
      </c>
      <c r="D7496" s="33" t="s">
        <v>564</v>
      </c>
      <c r="E7496" s="34">
        <v>243228</v>
      </c>
      <c r="F7496" s="35">
        <v>1.0409999999999999</v>
      </c>
      <c r="G7496" s="34">
        <v>190.7</v>
      </c>
      <c r="H7496" s="14">
        <f t="shared" si="468"/>
        <v>482853.06363599992</v>
      </c>
      <c r="I7496" s="11">
        <f t="shared" si="469"/>
        <v>243228</v>
      </c>
      <c r="J7496" s="11">
        <f t="shared" si="470"/>
        <v>253200.34799999997</v>
      </c>
      <c r="K7496" s="11">
        <f t="shared" si="471"/>
        <v>0</v>
      </c>
    </row>
    <row r="7497" spans="1:11" s="11" customFormat="1">
      <c r="A7497" s="32">
        <v>2018</v>
      </c>
      <c r="B7497" s="32">
        <v>7757</v>
      </c>
      <c r="C7497" s="33" t="s">
        <v>563</v>
      </c>
      <c r="D7497" s="33" t="s">
        <v>564</v>
      </c>
      <c r="E7497" s="34">
        <v>829313</v>
      </c>
      <c r="F7497" s="35">
        <v>1.0409999999999999</v>
      </c>
      <c r="G7497" s="34">
        <v>198.2</v>
      </c>
      <c r="H7497" s="14">
        <f t="shared" si="468"/>
        <v>1711089.9990059999</v>
      </c>
      <c r="I7497" s="11">
        <f t="shared" si="469"/>
        <v>829313</v>
      </c>
      <c r="J7497" s="11">
        <f t="shared" si="470"/>
        <v>863314.83299999998</v>
      </c>
      <c r="K7497" s="11">
        <f t="shared" si="471"/>
        <v>0</v>
      </c>
    </row>
    <row r="7498" spans="1:11" s="11" customFormat="1">
      <c r="A7498" s="32">
        <v>2018</v>
      </c>
      <c r="B7498" s="32">
        <v>7757</v>
      </c>
      <c r="C7498" s="33" t="s">
        <v>563</v>
      </c>
      <c r="D7498" s="33" t="s">
        <v>564</v>
      </c>
      <c r="E7498" s="34">
        <v>562056</v>
      </c>
      <c r="F7498" s="35">
        <v>1.0409999999999999</v>
      </c>
      <c r="G7498" s="34">
        <v>193</v>
      </c>
      <c r="H7498" s="14">
        <f t="shared" si="468"/>
        <v>1129243.57128</v>
      </c>
      <c r="I7498" s="11">
        <f t="shared" si="469"/>
        <v>562056</v>
      </c>
      <c r="J7498" s="11">
        <f t="shared" si="470"/>
        <v>585100.29599999997</v>
      </c>
      <c r="K7498" s="11">
        <f t="shared" si="471"/>
        <v>0</v>
      </c>
    </row>
    <row r="7499" spans="1:11" s="11" customFormat="1">
      <c r="A7499" s="32">
        <v>2018</v>
      </c>
      <c r="B7499" s="32">
        <v>7757</v>
      </c>
      <c r="C7499" s="33" t="s">
        <v>563</v>
      </c>
      <c r="D7499" s="33" t="s">
        <v>564</v>
      </c>
      <c r="E7499" s="34">
        <v>438617</v>
      </c>
      <c r="F7499" s="35">
        <v>1.0409999999999999</v>
      </c>
      <c r="G7499" s="34">
        <v>201</v>
      </c>
      <c r="H7499" s="14">
        <f t="shared" si="468"/>
        <v>917766.59696999984</v>
      </c>
      <c r="I7499" s="11">
        <f t="shared" si="469"/>
        <v>438617</v>
      </c>
      <c r="J7499" s="11">
        <f t="shared" si="470"/>
        <v>456600.29699999996</v>
      </c>
      <c r="K7499" s="11">
        <f t="shared" si="471"/>
        <v>0</v>
      </c>
    </row>
    <row r="7500" spans="1:11" s="11" customFormat="1">
      <c r="A7500" s="32">
        <v>2018</v>
      </c>
      <c r="B7500" s="32">
        <v>7757</v>
      </c>
      <c r="C7500" s="33" t="s">
        <v>563</v>
      </c>
      <c r="D7500" s="33" t="s">
        <v>564</v>
      </c>
      <c r="E7500" s="34">
        <v>268972</v>
      </c>
      <c r="F7500" s="35">
        <v>1.0409999999999999</v>
      </c>
      <c r="G7500" s="34">
        <v>202.6</v>
      </c>
      <c r="H7500" s="14">
        <f t="shared" si="468"/>
        <v>567279.70015199983</v>
      </c>
      <c r="I7500" s="11">
        <f t="shared" si="469"/>
        <v>268972</v>
      </c>
      <c r="J7500" s="11">
        <f t="shared" si="470"/>
        <v>279999.85199999996</v>
      </c>
      <c r="K7500" s="11">
        <f t="shared" si="471"/>
        <v>0</v>
      </c>
    </row>
    <row r="7501" spans="1:11" s="11" customFormat="1">
      <c r="A7501" s="32">
        <v>2018</v>
      </c>
      <c r="B7501" s="32">
        <v>7757</v>
      </c>
      <c r="C7501" s="33" t="s">
        <v>563</v>
      </c>
      <c r="D7501" s="33" t="s">
        <v>564</v>
      </c>
      <c r="E7501" s="34">
        <v>250204</v>
      </c>
      <c r="F7501" s="35">
        <v>1.0409999999999999</v>
      </c>
      <c r="G7501" s="34">
        <v>201.2</v>
      </c>
      <c r="H7501" s="14">
        <f t="shared" si="468"/>
        <v>524050.27636799996</v>
      </c>
      <c r="I7501" s="11">
        <f t="shared" si="469"/>
        <v>250204</v>
      </c>
      <c r="J7501" s="11">
        <f t="shared" si="470"/>
        <v>260462.36399999997</v>
      </c>
      <c r="K7501" s="11">
        <f t="shared" si="471"/>
        <v>0</v>
      </c>
    </row>
    <row r="7502" spans="1:11" s="11" customFormat="1">
      <c r="A7502" s="32">
        <v>2018</v>
      </c>
      <c r="B7502" s="32">
        <v>7759</v>
      </c>
      <c r="C7502" s="33" t="s">
        <v>563</v>
      </c>
      <c r="D7502" s="33" t="s">
        <v>564</v>
      </c>
      <c r="E7502" s="34">
        <v>79658</v>
      </c>
      <c r="F7502" s="35">
        <v>1.04</v>
      </c>
      <c r="G7502" s="34">
        <v>284.7</v>
      </c>
      <c r="H7502" s="14">
        <f t="shared" si="468"/>
        <v>235857.77903999999</v>
      </c>
      <c r="I7502" s="11">
        <f t="shared" si="469"/>
        <v>79658</v>
      </c>
      <c r="J7502" s="11">
        <f t="shared" si="470"/>
        <v>82844.320000000007</v>
      </c>
      <c r="K7502" s="11">
        <f t="shared" si="471"/>
        <v>0</v>
      </c>
    </row>
    <row r="7503" spans="1:11" s="11" customFormat="1">
      <c r="A7503" s="32">
        <v>2018</v>
      </c>
      <c r="B7503" s="32">
        <v>7759</v>
      </c>
      <c r="C7503" s="33" t="s">
        <v>563</v>
      </c>
      <c r="D7503" s="33" t="s">
        <v>564</v>
      </c>
      <c r="E7503" s="34">
        <v>34652</v>
      </c>
      <c r="F7503" s="35">
        <v>1.04</v>
      </c>
      <c r="G7503" s="34">
        <v>284.7</v>
      </c>
      <c r="H7503" s="14">
        <f t="shared" si="468"/>
        <v>102600.41376</v>
      </c>
      <c r="I7503" s="11">
        <f t="shared" si="469"/>
        <v>34652</v>
      </c>
      <c r="J7503" s="11">
        <f t="shared" si="470"/>
        <v>36038.080000000002</v>
      </c>
      <c r="K7503" s="11">
        <f t="shared" si="471"/>
        <v>0</v>
      </c>
    </row>
    <row r="7504" spans="1:11" s="11" customFormat="1">
      <c r="A7504" s="32">
        <v>2018</v>
      </c>
      <c r="B7504" s="32">
        <v>7759</v>
      </c>
      <c r="C7504" s="33" t="s">
        <v>563</v>
      </c>
      <c r="D7504" s="33" t="s">
        <v>564</v>
      </c>
      <c r="E7504" s="34">
        <v>5961</v>
      </c>
      <c r="F7504" s="35">
        <v>1.04</v>
      </c>
      <c r="G7504" s="34">
        <v>284.8</v>
      </c>
      <c r="H7504" s="14">
        <f t="shared" si="468"/>
        <v>17656.005120000002</v>
      </c>
      <c r="I7504" s="11">
        <f t="shared" si="469"/>
        <v>5961</v>
      </c>
      <c r="J7504" s="11">
        <f t="shared" si="470"/>
        <v>6199.4400000000005</v>
      </c>
      <c r="K7504" s="11">
        <f t="shared" si="471"/>
        <v>0</v>
      </c>
    </row>
    <row r="7505" spans="1:11" s="11" customFormat="1">
      <c r="A7505" s="32">
        <v>2018</v>
      </c>
      <c r="B7505" s="32">
        <v>7764</v>
      </c>
      <c r="C7505" s="33" t="s">
        <v>563</v>
      </c>
      <c r="D7505" s="33" t="s">
        <v>564</v>
      </c>
      <c r="E7505" s="34">
        <v>275</v>
      </c>
      <c r="F7505" s="35">
        <v>1.03</v>
      </c>
      <c r="G7505" s="34" t="s">
        <v>364</v>
      </c>
      <c r="H7505" s="14" t="str">
        <f t="shared" si="468"/>
        <v/>
      </c>
      <c r="I7505" s="11" t="str">
        <f t="shared" si="469"/>
        <v/>
      </c>
      <c r="J7505" s="11" t="str">
        <f t="shared" si="470"/>
        <v/>
      </c>
      <c r="K7505" s="11">
        <f t="shared" si="471"/>
        <v>0</v>
      </c>
    </row>
    <row r="7506" spans="1:11" s="11" customFormat="1">
      <c r="A7506" s="32">
        <v>2018</v>
      </c>
      <c r="B7506" s="32">
        <v>7764</v>
      </c>
      <c r="C7506" s="33" t="s">
        <v>565</v>
      </c>
      <c r="D7506" s="33" t="s">
        <v>566</v>
      </c>
      <c r="E7506" s="34">
        <v>609</v>
      </c>
      <c r="F7506" s="35">
        <v>5.8</v>
      </c>
      <c r="G7506" s="34" t="s">
        <v>364</v>
      </c>
      <c r="H7506" s="14" t="str">
        <f t="shared" si="468"/>
        <v/>
      </c>
      <c r="I7506" s="11" t="str">
        <f t="shared" si="469"/>
        <v/>
      </c>
      <c r="J7506" s="11" t="str">
        <f t="shared" si="470"/>
        <v/>
      </c>
      <c r="K7506" s="11">
        <f t="shared" si="471"/>
        <v>0</v>
      </c>
    </row>
    <row r="7507" spans="1:11" s="11" customFormat="1">
      <c r="A7507" s="32">
        <v>2018</v>
      </c>
      <c r="B7507" s="32">
        <v>7764</v>
      </c>
      <c r="C7507" s="33" t="s">
        <v>563</v>
      </c>
      <c r="D7507" s="33" t="s">
        <v>564</v>
      </c>
      <c r="E7507" s="34">
        <v>11962</v>
      </c>
      <c r="F7507" s="35">
        <v>1.03</v>
      </c>
      <c r="G7507" s="34" t="s">
        <v>364</v>
      </c>
      <c r="H7507" s="14" t="str">
        <f t="shared" si="468"/>
        <v/>
      </c>
      <c r="I7507" s="11" t="str">
        <f t="shared" si="469"/>
        <v/>
      </c>
      <c r="J7507" s="11" t="str">
        <f t="shared" si="470"/>
        <v/>
      </c>
      <c r="K7507" s="11">
        <f t="shared" si="471"/>
        <v>0</v>
      </c>
    </row>
    <row r="7508" spans="1:11" s="11" customFormat="1">
      <c r="A7508" s="32">
        <v>2018</v>
      </c>
      <c r="B7508" s="32">
        <v>7790</v>
      </c>
      <c r="C7508" s="33" t="s">
        <v>353</v>
      </c>
      <c r="D7508" s="33" t="s">
        <v>354</v>
      </c>
      <c r="E7508" s="34">
        <v>209847</v>
      </c>
      <c r="F7508" s="35">
        <v>20</v>
      </c>
      <c r="G7508" s="34">
        <v>237</v>
      </c>
      <c r="H7508" s="14">
        <f t="shared" si="468"/>
        <v>9946747.8000000007</v>
      </c>
      <c r="I7508" s="11">
        <f t="shared" si="469"/>
        <v>209847</v>
      </c>
      <c r="J7508" s="11">
        <f t="shared" si="470"/>
        <v>4196940</v>
      </c>
      <c r="K7508" s="11">
        <f t="shared" si="471"/>
        <v>0</v>
      </c>
    </row>
    <row r="7509" spans="1:11" s="11" customFormat="1">
      <c r="A7509" s="32">
        <v>2018</v>
      </c>
      <c r="B7509" s="32">
        <v>7805</v>
      </c>
      <c r="C7509" s="33" t="s">
        <v>563</v>
      </c>
      <c r="D7509" s="33" t="s">
        <v>564</v>
      </c>
      <c r="E7509" s="34">
        <v>659634</v>
      </c>
      <c r="F7509" s="35">
        <v>1.028</v>
      </c>
      <c r="G7509" s="34">
        <v>356.8</v>
      </c>
      <c r="H7509" s="14">
        <f t="shared" si="468"/>
        <v>2419474.187136</v>
      </c>
      <c r="I7509" s="11">
        <f t="shared" si="469"/>
        <v>659634</v>
      </c>
      <c r="J7509" s="11">
        <f t="shared" si="470"/>
        <v>678103.75199999998</v>
      </c>
      <c r="K7509" s="11">
        <f t="shared" si="471"/>
        <v>0</v>
      </c>
    </row>
    <row r="7510" spans="1:11" s="11" customFormat="1">
      <c r="A7510" s="32">
        <v>2018</v>
      </c>
      <c r="B7510" s="32">
        <v>7805</v>
      </c>
      <c r="C7510" s="33" t="s">
        <v>563</v>
      </c>
      <c r="D7510" s="33" t="s">
        <v>564</v>
      </c>
      <c r="E7510" s="34">
        <v>357309</v>
      </c>
      <c r="F7510" s="35">
        <v>1.028</v>
      </c>
      <c r="G7510" s="34">
        <v>356.8</v>
      </c>
      <c r="H7510" s="14">
        <f t="shared" si="468"/>
        <v>1310575.1103360001</v>
      </c>
      <c r="I7510" s="11">
        <f t="shared" si="469"/>
        <v>357309</v>
      </c>
      <c r="J7510" s="11">
        <f t="shared" si="470"/>
        <v>367313.652</v>
      </c>
      <c r="K7510" s="11">
        <f t="shared" si="471"/>
        <v>0</v>
      </c>
    </row>
    <row r="7511" spans="1:11" s="11" customFormat="1">
      <c r="A7511" s="32">
        <v>2018</v>
      </c>
      <c r="B7511" s="32">
        <v>7805</v>
      </c>
      <c r="C7511" s="33" t="s">
        <v>563</v>
      </c>
      <c r="D7511" s="33" t="s">
        <v>564</v>
      </c>
      <c r="E7511" s="34">
        <v>226401</v>
      </c>
      <c r="F7511" s="35">
        <v>1.028</v>
      </c>
      <c r="G7511" s="34">
        <v>356.8</v>
      </c>
      <c r="H7511" s="14">
        <f t="shared" si="468"/>
        <v>830417.13350400003</v>
      </c>
      <c r="I7511" s="11">
        <f t="shared" si="469"/>
        <v>226401</v>
      </c>
      <c r="J7511" s="11">
        <f t="shared" si="470"/>
        <v>232740.228</v>
      </c>
      <c r="K7511" s="11">
        <f t="shared" si="471"/>
        <v>0</v>
      </c>
    </row>
    <row r="7512" spans="1:11" s="11" customFormat="1">
      <c r="A7512" s="32">
        <v>2018</v>
      </c>
      <c r="B7512" s="32">
        <v>7805</v>
      </c>
      <c r="C7512" s="33" t="s">
        <v>563</v>
      </c>
      <c r="D7512" s="33" t="s">
        <v>564</v>
      </c>
      <c r="E7512" s="34">
        <v>819710</v>
      </c>
      <c r="F7512" s="35">
        <v>1.028</v>
      </c>
      <c r="G7512" s="34">
        <v>356.8</v>
      </c>
      <c r="H7512" s="14">
        <f t="shared" si="468"/>
        <v>3006617.5878400002</v>
      </c>
      <c r="I7512" s="11">
        <f t="shared" si="469"/>
        <v>819710</v>
      </c>
      <c r="J7512" s="11">
        <f t="shared" si="470"/>
        <v>842661.88</v>
      </c>
      <c r="K7512" s="11">
        <f t="shared" si="471"/>
        <v>0</v>
      </c>
    </row>
    <row r="7513" spans="1:11" s="11" customFormat="1">
      <c r="A7513" s="32">
        <v>2018</v>
      </c>
      <c r="B7513" s="32">
        <v>7805</v>
      </c>
      <c r="C7513" s="33" t="s">
        <v>563</v>
      </c>
      <c r="D7513" s="33" t="s">
        <v>564</v>
      </c>
      <c r="E7513" s="34">
        <v>1806038</v>
      </c>
      <c r="F7513" s="35">
        <v>1.028</v>
      </c>
      <c r="G7513" s="34">
        <v>356.8</v>
      </c>
      <c r="H7513" s="14">
        <f t="shared" si="468"/>
        <v>6624374.0043520005</v>
      </c>
      <c r="I7513" s="11">
        <f t="shared" si="469"/>
        <v>1806038</v>
      </c>
      <c r="J7513" s="11">
        <f t="shared" si="470"/>
        <v>1856607.064</v>
      </c>
      <c r="K7513" s="11">
        <f t="shared" si="471"/>
        <v>0</v>
      </c>
    </row>
    <row r="7514" spans="1:11" s="11" customFormat="1">
      <c r="A7514" s="32">
        <v>2018</v>
      </c>
      <c r="B7514" s="32">
        <v>7805</v>
      </c>
      <c r="C7514" s="33" t="s">
        <v>563</v>
      </c>
      <c r="D7514" s="33" t="s">
        <v>564</v>
      </c>
      <c r="E7514" s="34">
        <v>1459646</v>
      </c>
      <c r="F7514" s="35">
        <v>1.028</v>
      </c>
      <c r="G7514" s="34">
        <v>356.8</v>
      </c>
      <c r="H7514" s="14">
        <f t="shared" si="468"/>
        <v>5353841.4019839996</v>
      </c>
      <c r="I7514" s="11">
        <f t="shared" si="469"/>
        <v>1459646</v>
      </c>
      <c r="J7514" s="11">
        <f t="shared" si="470"/>
        <v>1500516.088</v>
      </c>
      <c r="K7514" s="11">
        <f t="shared" si="471"/>
        <v>0</v>
      </c>
    </row>
    <row r="7515" spans="1:11" s="11" customFormat="1">
      <c r="A7515" s="32">
        <v>2018</v>
      </c>
      <c r="B7515" s="32">
        <v>7805</v>
      </c>
      <c r="C7515" s="33" t="s">
        <v>563</v>
      </c>
      <c r="D7515" s="33" t="s">
        <v>564</v>
      </c>
      <c r="E7515" s="34">
        <v>1413502</v>
      </c>
      <c r="F7515" s="35">
        <v>1.028</v>
      </c>
      <c r="G7515" s="34">
        <v>356.8</v>
      </c>
      <c r="H7515" s="14">
        <f t="shared" si="468"/>
        <v>5184589.6398080001</v>
      </c>
      <c r="I7515" s="11">
        <f t="shared" si="469"/>
        <v>1413502</v>
      </c>
      <c r="J7515" s="11">
        <f t="shared" si="470"/>
        <v>1453080.0560000001</v>
      </c>
      <c r="K7515" s="11">
        <f t="shared" si="471"/>
        <v>0</v>
      </c>
    </row>
    <row r="7516" spans="1:11" s="11" customFormat="1">
      <c r="A7516" s="32">
        <v>2018</v>
      </c>
      <c r="B7516" s="32">
        <v>7805</v>
      </c>
      <c r="C7516" s="33" t="s">
        <v>563</v>
      </c>
      <c r="D7516" s="33" t="s">
        <v>564</v>
      </c>
      <c r="E7516" s="34">
        <v>823772</v>
      </c>
      <c r="F7516" s="35">
        <v>1.028</v>
      </c>
      <c r="G7516" s="34">
        <v>356.8</v>
      </c>
      <c r="H7516" s="14">
        <f t="shared" si="468"/>
        <v>3021516.6138880001</v>
      </c>
      <c r="I7516" s="11">
        <f t="shared" si="469"/>
        <v>823772</v>
      </c>
      <c r="J7516" s="11">
        <f t="shared" si="470"/>
        <v>846837.61600000004</v>
      </c>
      <c r="K7516" s="11">
        <f t="shared" si="471"/>
        <v>0</v>
      </c>
    </row>
    <row r="7517" spans="1:11" s="11" customFormat="1">
      <c r="A7517" s="32">
        <v>2018</v>
      </c>
      <c r="B7517" s="32">
        <v>7813</v>
      </c>
      <c r="C7517" s="33" t="s">
        <v>563</v>
      </c>
      <c r="D7517" s="33" t="s">
        <v>564</v>
      </c>
      <c r="E7517" s="34">
        <v>482762</v>
      </c>
      <c r="F7517" s="35">
        <v>1.0209999999999999</v>
      </c>
      <c r="G7517" s="34">
        <v>535</v>
      </c>
      <c r="H7517" s="14">
        <f t="shared" si="468"/>
        <v>2637015.0106999995</v>
      </c>
      <c r="I7517" s="11">
        <f t="shared" si="469"/>
        <v>482762</v>
      </c>
      <c r="J7517" s="11">
        <f t="shared" si="470"/>
        <v>492900.00199999998</v>
      </c>
      <c r="K7517" s="11">
        <f t="shared" si="471"/>
        <v>0</v>
      </c>
    </row>
    <row r="7518" spans="1:11" s="11" customFormat="1">
      <c r="A7518" s="32">
        <v>2018</v>
      </c>
      <c r="B7518" s="32">
        <v>7826</v>
      </c>
      <c r="C7518" s="33" t="s">
        <v>563</v>
      </c>
      <c r="D7518" s="33" t="s">
        <v>564</v>
      </c>
      <c r="E7518" s="34">
        <v>2612089</v>
      </c>
      <c r="F7518" s="35">
        <v>1.02</v>
      </c>
      <c r="G7518" s="34" t="s">
        <v>364</v>
      </c>
      <c r="H7518" s="14" t="str">
        <f t="shared" si="468"/>
        <v/>
      </c>
      <c r="I7518" s="11" t="str">
        <f t="shared" si="469"/>
        <v/>
      </c>
      <c r="J7518" s="11" t="str">
        <f t="shared" si="470"/>
        <v/>
      </c>
      <c r="K7518" s="11">
        <f t="shared" si="471"/>
        <v>0</v>
      </c>
    </row>
    <row r="7519" spans="1:11" s="11" customFormat="1">
      <c r="A7519" s="32">
        <v>2018</v>
      </c>
      <c r="B7519" s="32">
        <v>7829</v>
      </c>
      <c r="C7519" s="33" t="s">
        <v>563</v>
      </c>
      <c r="D7519" s="33" t="s">
        <v>564</v>
      </c>
      <c r="E7519" s="34">
        <v>228923</v>
      </c>
      <c r="F7519" s="35">
        <v>1.0289999999999999</v>
      </c>
      <c r="G7519" s="34">
        <v>752.4</v>
      </c>
      <c r="H7519" s="14">
        <f t="shared" si="468"/>
        <v>1772366.7349079999</v>
      </c>
      <c r="I7519" s="11">
        <f t="shared" si="469"/>
        <v>228923</v>
      </c>
      <c r="J7519" s="11">
        <f t="shared" si="470"/>
        <v>235561.76699999999</v>
      </c>
      <c r="K7519" s="11">
        <f t="shared" si="471"/>
        <v>0</v>
      </c>
    </row>
    <row r="7520" spans="1:11" s="11" customFormat="1">
      <c r="A7520" s="32">
        <v>2018</v>
      </c>
      <c r="B7520" s="32">
        <v>7834</v>
      </c>
      <c r="C7520" s="33" t="s">
        <v>563</v>
      </c>
      <c r="D7520" s="33" t="s">
        <v>564</v>
      </c>
      <c r="E7520" s="34">
        <v>3582249</v>
      </c>
      <c r="F7520" s="35">
        <v>1.03</v>
      </c>
      <c r="G7520" s="34">
        <v>355.7</v>
      </c>
      <c r="H7520" s="14">
        <f t="shared" si="468"/>
        <v>13124321.483790001</v>
      </c>
      <c r="I7520" s="11">
        <f t="shared" si="469"/>
        <v>3582249</v>
      </c>
      <c r="J7520" s="11">
        <f t="shared" si="470"/>
        <v>3689716.47</v>
      </c>
      <c r="K7520" s="11">
        <f t="shared" si="471"/>
        <v>0</v>
      </c>
    </row>
    <row r="7521" spans="1:11" s="11" customFormat="1">
      <c r="A7521" s="32">
        <v>2018</v>
      </c>
      <c r="B7521" s="32">
        <v>7835</v>
      </c>
      <c r="C7521" s="33" t="s">
        <v>563</v>
      </c>
      <c r="D7521" s="33" t="s">
        <v>564</v>
      </c>
      <c r="E7521" s="34">
        <v>2373</v>
      </c>
      <c r="F7521" s="35">
        <v>1.04</v>
      </c>
      <c r="G7521" s="34" t="s">
        <v>364</v>
      </c>
      <c r="H7521" s="14" t="str">
        <f t="shared" si="468"/>
        <v/>
      </c>
      <c r="I7521" s="11" t="str">
        <f t="shared" si="469"/>
        <v/>
      </c>
      <c r="J7521" s="11" t="str">
        <f t="shared" si="470"/>
        <v/>
      </c>
      <c r="K7521" s="11">
        <f t="shared" si="471"/>
        <v>0</v>
      </c>
    </row>
    <row r="7522" spans="1:11" s="11" customFormat="1">
      <c r="A7522" s="32">
        <v>2018</v>
      </c>
      <c r="B7522" s="32">
        <v>7835</v>
      </c>
      <c r="C7522" s="33" t="s">
        <v>563</v>
      </c>
      <c r="D7522" s="33" t="s">
        <v>564</v>
      </c>
      <c r="E7522" s="34">
        <v>2613</v>
      </c>
      <c r="F7522" s="35">
        <v>1.04</v>
      </c>
      <c r="G7522" s="34" t="s">
        <v>364</v>
      </c>
      <c r="H7522" s="14" t="str">
        <f t="shared" si="468"/>
        <v/>
      </c>
      <c r="I7522" s="11" t="str">
        <f t="shared" si="469"/>
        <v/>
      </c>
      <c r="J7522" s="11" t="str">
        <f t="shared" si="470"/>
        <v/>
      </c>
      <c r="K7522" s="11">
        <f t="shared" si="471"/>
        <v>0</v>
      </c>
    </row>
    <row r="7523" spans="1:11" s="11" customFormat="1">
      <c r="A7523" s="32">
        <v>2018</v>
      </c>
      <c r="B7523" s="32">
        <v>7835</v>
      </c>
      <c r="C7523" s="33" t="s">
        <v>563</v>
      </c>
      <c r="D7523" s="33" t="s">
        <v>564</v>
      </c>
      <c r="E7523" s="34">
        <v>3359</v>
      </c>
      <c r="F7523" s="35">
        <v>1.04</v>
      </c>
      <c r="G7523" s="34" t="s">
        <v>364</v>
      </c>
      <c r="H7523" s="14" t="str">
        <f t="shared" si="468"/>
        <v/>
      </c>
      <c r="I7523" s="11" t="str">
        <f t="shared" si="469"/>
        <v/>
      </c>
      <c r="J7523" s="11" t="str">
        <f t="shared" si="470"/>
        <v/>
      </c>
      <c r="K7523" s="11">
        <f t="shared" si="471"/>
        <v>0</v>
      </c>
    </row>
    <row r="7524" spans="1:11" s="11" customFormat="1">
      <c r="A7524" s="32">
        <v>2018</v>
      </c>
      <c r="B7524" s="32">
        <v>7835</v>
      </c>
      <c r="C7524" s="33" t="s">
        <v>563</v>
      </c>
      <c r="D7524" s="33" t="s">
        <v>564</v>
      </c>
      <c r="E7524" s="34">
        <v>11652</v>
      </c>
      <c r="F7524" s="35">
        <v>1.04</v>
      </c>
      <c r="G7524" s="34" t="s">
        <v>364</v>
      </c>
      <c r="H7524" s="14" t="str">
        <f t="shared" si="468"/>
        <v/>
      </c>
      <c r="I7524" s="11" t="str">
        <f t="shared" si="469"/>
        <v/>
      </c>
      <c r="J7524" s="11" t="str">
        <f t="shared" si="470"/>
        <v/>
      </c>
      <c r="K7524" s="11">
        <f t="shared" si="471"/>
        <v>0</v>
      </c>
    </row>
    <row r="7525" spans="1:11" s="11" customFormat="1">
      <c r="A7525" s="32">
        <v>2018</v>
      </c>
      <c r="B7525" s="32">
        <v>7835</v>
      </c>
      <c r="C7525" s="33" t="s">
        <v>563</v>
      </c>
      <c r="D7525" s="33" t="s">
        <v>564</v>
      </c>
      <c r="E7525" s="34">
        <v>143849</v>
      </c>
      <c r="F7525" s="35">
        <v>1.04</v>
      </c>
      <c r="G7525" s="34" t="s">
        <v>364</v>
      </c>
      <c r="H7525" s="14" t="str">
        <f t="shared" si="468"/>
        <v/>
      </c>
      <c r="I7525" s="11" t="str">
        <f t="shared" si="469"/>
        <v/>
      </c>
      <c r="J7525" s="11" t="str">
        <f t="shared" si="470"/>
        <v/>
      </c>
      <c r="K7525" s="11">
        <f t="shared" si="471"/>
        <v>0</v>
      </c>
    </row>
    <row r="7526" spans="1:11" s="11" customFormat="1">
      <c r="A7526" s="32">
        <v>2018</v>
      </c>
      <c r="B7526" s="32">
        <v>7835</v>
      </c>
      <c r="C7526" s="33" t="s">
        <v>563</v>
      </c>
      <c r="D7526" s="33" t="s">
        <v>564</v>
      </c>
      <c r="E7526" s="34">
        <v>1248</v>
      </c>
      <c r="F7526" s="35">
        <v>1.04</v>
      </c>
      <c r="G7526" s="34" t="s">
        <v>364</v>
      </c>
      <c r="H7526" s="14" t="str">
        <f t="shared" si="468"/>
        <v/>
      </c>
      <c r="I7526" s="11" t="str">
        <f t="shared" si="469"/>
        <v/>
      </c>
      <c r="J7526" s="11" t="str">
        <f t="shared" si="470"/>
        <v/>
      </c>
      <c r="K7526" s="11">
        <f t="shared" si="471"/>
        <v>0</v>
      </c>
    </row>
    <row r="7527" spans="1:11" s="11" customFormat="1">
      <c r="A7527" s="32">
        <v>2018</v>
      </c>
      <c r="B7527" s="32">
        <v>7836</v>
      </c>
      <c r="C7527" s="33" t="s">
        <v>565</v>
      </c>
      <c r="D7527" s="33" t="s">
        <v>566</v>
      </c>
      <c r="E7527" s="34">
        <v>4337</v>
      </c>
      <c r="F7527" s="35">
        <v>5.8</v>
      </c>
      <c r="G7527" s="34">
        <v>1819.4</v>
      </c>
      <c r="H7527" s="14">
        <f t="shared" si="468"/>
        <v>457662.79240000003</v>
      </c>
      <c r="I7527" s="11">
        <f t="shared" si="469"/>
        <v>4337</v>
      </c>
      <c r="J7527" s="11">
        <f t="shared" si="470"/>
        <v>25154.6</v>
      </c>
      <c r="K7527" s="11">
        <f t="shared" si="471"/>
        <v>0</v>
      </c>
    </row>
    <row r="7528" spans="1:11" s="11" customFormat="1">
      <c r="A7528" s="32">
        <v>2018</v>
      </c>
      <c r="B7528" s="32">
        <v>7836</v>
      </c>
      <c r="C7528" s="33" t="s">
        <v>563</v>
      </c>
      <c r="D7528" s="33" t="s">
        <v>564</v>
      </c>
      <c r="E7528" s="34">
        <v>120650</v>
      </c>
      <c r="F7528" s="35">
        <v>1.04</v>
      </c>
      <c r="G7528" s="34">
        <v>268.39999999999998</v>
      </c>
      <c r="H7528" s="14">
        <f t="shared" si="468"/>
        <v>336777.58399999997</v>
      </c>
      <c r="I7528" s="11">
        <f t="shared" si="469"/>
        <v>120650</v>
      </c>
      <c r="J7528" s="11">
        <f t="shared" si="470"/>
        <v>125476</v>
      </c>
      <c r="K7528" s="11">
        <f t="shared" si="471"/>
        <v>0</v>
      </c>
    </row>
    <row r="7529" spans="1:11" s="11" customFormat="1">
      <c r="A7529" s="32">
        <v>2018</v>
      </c>
      <c r="B7529" s="32">
        <v>7836</v>
      </c>
      <c r="C7529" s="33" t="s">
        <v>563</v>
      </c>
      <c r="D7529" s="33" t="s">
        <v>564</v>
      </c>
      <c r="E7529" s="34">
        <v>156067</v>
      </c>
      <c r="F7529" s="35">
        <v>1.04</v>
      </c>
      <c r="G7529" s="34">
        <v>254.6</v>
      </c>
      <c r="H7529" s="14">
        <f t="shared" si="468"/>
        <v>413240.44527999999</v>
      </c>
      <c r="I7529" s="11">
        <f t="shared" si="469"/>
        <v>156067</v>
      </c>
      <c r="J7529" s="11">
        <f t="shared" si="470"/>
        <v>162309.68</v>
      </c>
      <c r="K7529" s="11">
        <f t="shared" si="471"/>
        <v>0</v>
      </c>
    </row>
    <row r="7530" spans="1:11" s="11" customFormat="1">
      <c r="A7530" s="32">
        <v>2018</v>
      </c>
      <c r="B7530" s="32">
        <v>7836</v>
      </c>
      <c r="C7530" s="33" t="s">
        <v>563</v>
      </c>
      <c r="D7530" s="33" t="s">
        <v>564</v>
      </c>
      <c r="E7530" s="34">
        <v>46098</v>
      </c>
      <c r="F7530" s="35">
        <v>1.04</v>
      </c>
      <c r="G7530" s="34">
        <v>264.60000000000002</v>
      </c>
      <c r="H7530" s="14">
        <f t="shared" si="468"/>
        <v>126854.32032000003</v>
      </c>
      <c r="I7530" s="11">
        <f t="shared" si="469"/>
        <v>46098</v>
      </c>
      <c r="J7530" s="11">
        <f t="shared" si="470"/>
        <v>47941.919999999998</v>
      </c>
      <c r="K7530" s="11">
        <f t="shared" si="471"/>
        <v>0</v>
      </c>
    </row>
    <row r="7531" spans="1:11" s="11" customFormat="1">
      <c r="A7531" s="32">
        <v>2018</v>
      </c>
      <c r="B7531" s="32">
        <v>7836</v>
      </c>
      <c r="C7531" s="33" t="s">
        <v>563</v>
      </c>
      <c r="D7531" s="33" t="s">
        <v>564</v>
      </c>
      <c r="E7531" s="34">
        <v>29654</v>
      </c>
      <c r="F7531" s="35">
        <v>1.04</v>
      </c>
      <c r="G7531" s="34">
        <v>255.2</v>
      </c>
      <c r="H7531" s="14">
        <f t="shared" si="468"/>
        <v>78704.088319999995</v>
      </c>
      <c r="I7531" s="11">
        <f t="shared" si="469"/>
        <v>29654</v>
      </c>
      <c r="J7531" s="11">
        <f t="shared" si="470"/>
        <v>30840.16</v>
      </c>
      <c r="K7531" s="11">
        <f t="shared" si="471"/>
        <v>0</v>
      </c>
    </row>
    <row r="7532" spans="1:11" s="11" customFormat="1">
      <c r="A7532" s="32">
        <v>2018</v>
      </c>
      <c r="B7532" s="32">
        <v>7836</v>
      </c>
      <c r="C7532" s="33" t="s">
        <v>563</v>
      </c>
      <c r="D7532" s="33" t="s">
        <v>564</v>
      </c>
      <c r="E7532" s="34">
        <v>19085</v>
      </c>
      <c r="F7532" s="35">
        <v>1.04</v>
      </c>
      <c r="G7532" s="34">
        <v>243.1</v>
      </c>
      <c r="H7532" s="14">
        <f t="shared" si="468"/>
        <v>48251.460400000004</v>
      </c>
      <c r="I7532" s="11">
        <f t="shared" si="469"/>
        <v>19085</v>
      </c>
      <c r="J7532" s="11">
        <f t="shared" si="470"/>
        <v>19848.400000000001</v>
      </c>
      <c r="K7532" s="11">
        <f t="shared" si="471"/>
        <v>0</v>
      </c>
    </row>
    <row r="7533" spans="1:11" s="11" customFormat="1">
      <c r="A7533" s="32">
        <v>2018</v>
      </c>
      <c r="B7533" s="32">
        <v>7836</v>
      </c>
      <c r="C7533" s="33" t="s">
        <v>563</v>
      </c>
      <c r="D7533" s="33" t="s">
        <v>564</v>
      </c>
      <c r="E7533" s="34">
        <v>17453</v>
      </c>
      <c r="F7533" s="35">
        <v>1.04</v>
      </c>
      <c r="G7533" s="34">
        <v>299.10000000000002</v>
      </c>
      <c r="H7533" s="14">
        <f t="shared" si="468"/>
        <v>54289.999920000002</v>
      </c>
      <c r="I7533" s="11">
        <f t="shared" si="469"/>
        <v>17453</v>
      </c>
      <c r="J7533" s="11">
        <f t="shared" si="470"/>
        <v>18151.12</v>
      </c>
      <c r="K7533" s="11">
        <f t="shared" si="471"/>
        <v>0</v>
      </c>
    </row>
    <row r="7534" spans="1:11" s="11" customFormat="1">
      <c r="A7534" s="32">
        <v>2018</v>
      </c>
      <c r="B7534" s="32">
        <v>7836</v>
      </c>
      <c r="C7534" s="33" t="s">
        <v>563</v>
      </c>
      <c r="D7534" s="33" t="s">
        <v>564</v>
      </c>
      <c r="E7534" s="34">
        <v>8819</v>
      </c>
      <c r="F7534" s="35">
        <v>1.04</v>
      </c>
      <c r="G7534" s="34">
        <v>261.60000000000002</v>
      </c>
      <c r="H7534" s="14">
        <f t="shared" si="468"/>
        <v>23993.324160000004</v>
      </c>
      <c r="I7534" s="11">
        <f t="shared" si="469"/>
        <v>8819</v>
      </c>
      <c r="J7534" s="11">
        <f t="shared" si="470"/>
        <v>9171.76</v>
      </c>
      <c r="K7534" s="11">
        <f t="shared" si="471"/>
        <v>0</v>
      </c>
    </row>
    <row r="7535" spans="1:11" s="11" customFormat="1">
      <c r="A7535" s="32">
        <v>2018</v>
      </c>
      <c r="B7535" s="32">
        <v>7836</v>
      </c>
      <c r="C7535" s="33" t="s">
        <v>563</v>
      </c>
      <c r="D7535" s="33" t="s">
        <v>564</v>
      </c>
      <c r="E7535" s="34">
        <v>7399</v>
      </c>
      <c r="F7535" s="35">
        <v>1.04</v>
      </c>
      <c r="G7535" s="34">
        <v>258.10000000000002</v>
      </c>
      <c r="H7535" s="14">
        <f t="shared" si="468"/>
        <v>19860.691760000002</v>
      </c>
      <c r="I7535" s="11">
        <f t="shared" si="469"/>
        <v>7399</v>
      </c>
      <c r="J7535" s="11">
        <f t="shared" si="470"/>
        <v>7694.96</v>
      </c>
      <c r="K7535" s="11">
        <f t="shared" si="471"/>
        <v>0</v>
      </c>
    </row>
    <row r="7536" spans="1:11" s="11" customFormat="1">
      <c r="A7536" s="32">
        <v>2018</v>
      </c>
      <c r="B7536" s="32">
        <v>7836</v>
      </c>
      <c r="C7536" s="33" t="s">
        <v>563</v>
      </c>
      <c r="D7536" s="33" t="s">
        <v>564</v>
      </c>
      <c r="E7536" s="34">
        <v>7392</v>
      </c>
      <c r="F7536" s="35">
        <v>1.04</v>
      </c>
      <c r="G7536" s="34">
        <v>253.4</v>
      </c>
      <c r="H7536" s="14">
        <f t="shared" si="468"/>
        <v>19480.581120000003</v>
      </c>
      <c r="I7536" s="11">
        <f t="shared" si="469"/>
        <v>7392</v>
      </c>
      <c r="J7536" s="11">
        <f t="shared" si="470"/>
        <v>7687.68</v>
      </c>
      <c r="K7536" s="11">
        <f t="shared" si="471"/>
        <v>0</v>
      </c>
    </row>
    <row r="7537" spans="1:11" s="11" customFormat="1">
      <c r="A7537" s="32">
        <v>2018</v>
      </c>
      <c r="B7537" s="32">
        <v>7836</v>
      </c>
      <c r="C7537" s="33" t="s">
        <v>563</v>
      </c>
      <c r="D7537" s="33" t="s">
        <v>564</v>
      </c>
      <c r="E7537" s="34">
        <v>6761</v>
      </c>
      <c r="F7537" s="35">
        <v>1.04</v>
      </c>
      <c r="G7537" s="34">
        <v>271.5</v>
      </c>
      <c r="H7537" s="14">
        <f t="shared" si="468"/>
        <v>19090.3596</v>
      </c>
      <c r="I7537" s="11">
        <f t="shared" si="469"/>
        <v>6761</v>
      </c>
      <c r="J7537" s="11">
        <f t="shared" si="470"/>
        <v>7031.4400000000005</v>
      </c>
      <c r="K7537" s="11">
        <f t="shared" si="471"/>
        <v>0</v>
      </c>
    </row>
    <row r="7538" spans="1:11" s="11" customFormat="1">
      <c r="A7538" s="32">
        <v>2018</v>
      </c>
      <c r="B7538" s="32">
        <v>7836</v>
      </c>
      <c r="C7538" s="33" t="s">
        <v>563</v>
      </c>
      <c r="D7538" s="33" t="s">
        <v>564</v>
      </c>
      <c r="E7538" s="34">
        <v>1808</v>
      </c>
      <c r="F7538" s="35">
        <v>1.04</v>
      </c>
      <c r="G7538" s="34">
        <v>256.89999999999998</v>
      </c>
      <c r="H7538" s="14">
        <f t="shared" si="468"/>
        <v>4830.5420800000002</v>
      </c>
      <c r="I7538" s="11">
        <f t="shared" si="469"/>
        <v>1808</v>
      </c>
      <c r="J7538" s="11">
        <f t="shared" si="470"/>
        <v>1880.3200000000002</v>
      </c>
      <c r="K7538" s="11">
        <f t="shared" si="471"/>
        <v>0</v>
      </c>
    </row>
    <row r="7539" spans="1:11" s="11" customFormat="1">
      <c r="A7539" s="32">
        <v>2018</v>
      </c>
      <c r="B7539" s="32">
        <v>7836</v>
      </c>
      <c r="C7539" s="33" t="s">
        <v>563</v>
      </c>
      <c r="D7539" s="33" t="s">
        <v>564</v>
      </c>
      <c r="E7539" s="34">
        <v>347</v>
      </c>
      <c r="F7539" s="35">
        <v>1.04</v>
      </c>
      <c r="G7539" s="34">
        <v>252.3</v>
      </c>
      <c r="H7539" s="14">
        <f t="shared" si="468"/>
        <v>910.50023999999996</v>
      </c>
      <c r="I7539" s="11">
        <f t="shared" si="469"/>
        <v>347</v>
      </c>
      <c r="J7539" s="11">
        <f t="shared" si="470"/>
        <v>360.88</v>
      </c>
      <c r="K7539" s="11">
        <f t="shared" si="471"/>
        <v>0</v>
      </c>
    </row>
    <row r="7540" spans="1:11" s="11" customFormat="1">
      <c r="A7540" s="32">
        <v>2018</v>
      </c>
      <c r="B7540" s="32">
        <v>7837</v>
      </c>
      <c r="C7540" s="33" t="s">
        <v>565</v>
      </c>
      <c r="D7540" s="33" t="s">
        <v>566</v>
      </c>
      <c r="E7540" s="34">
        <v>1454</v>
      </c>
      <c r="F7540" s="35">
        <v>5.78</v>
      </c>
      <c r="G7540" s="34">
        <v>1918.1</v>
      </c>
      <c r="H7540" s="14">
        <f t="shared" si="468"/>
        <v>161199.42571999997</v>
      </c>
      <c r="I7540" s="11">
        <f t="shared" si="469"/>
        <v>1454</v>
      </c>
      <c r="J7540" s="11">
        <f t="shared" si="470"/>
        <v>8404.1200000000008</v>
      </c>
      <c r="K7540" s="11">
        <f t="shared" si="471"/>
        <v>0</v>
      </c>
    </row>
    <row r="7541" spans="1:11" s="11" customFormat="1">
      <c r="A7541" s="32">
        <v>2018</v>
      </c>
      <c r="B7541" s="32">
        <v>7837</v>
      </c>
      <c r="C7541" s="33" t="s">
        <v>565</v>
      </c>
      <c r="D7541" s="33" t="s">
        <v>566</v>
      </c>
      <c r="E7541" s="34">
        <v>1973</v>
      </c>
      <c r="F7541" s="35">
        <v>5.8</v>
      </c>
      <c r="G7541" s="34">
        <v>1871.4</v>
      </c>
      <c r="H7541" s="14">
        <f t="shared" si="468"/>
        <v>214151.78760000001</v>
      </c>
      <c r="I7541" s="11">
        <f t="shared" si="469"/>
        <v>1973</v>
      </c>
      <c r="J7541" s="11">
        <f t="shared" si="470"/>
        <v>11443.4</v>
      </c>
      <c r="K7541" s="11">
        <f t="shared" si="471"/>
        <v>0</v>
      </c>
    </row>
    <row r="7542" spans="1:11" s="11" customFormat="1">
      <c r="A7542" s="32">
        <v>2018</v>
      </c>
      <c r="B7542" s="32">
        <v>7837</v>
      </c>
      <c r="C7542" s="33" t="s">
        <v>563</v>
      </c>
      <c r="D7542" s="33" t="s">
        <v>564</v>
      </c>
      <c r="E7542" s="34">
        <v>6097</v>
      </c>
      <c r="F7542" s="35">
        <v>1.048</v>
      </c>
      <c r="G7542" s="34">
        <v>346.3</v>
      </c>
      <c r="H7542" s="14">
        <f t="shared" si="468"/>
        <v>22127.378728</v>
      </c>
      <c r="I7542" s="11">
        <f t="shared" si="469"/>
        <v>6097</v>
      </c>
      <c r="J7542" s="11">
        <f t="shared" si="470"/>
        <v>6389.6559999999999</v>
      </c>
      <c r="K7542" s="11">
        <f t="shared" si="471"/>
        <v>0</v>
      </c>
    </row>
    <row r="7543" spans="1:11" s="11" customFormat="1">
      <c r="A7543" s="32">
        <v>2018</v>
      </c>
      <c r="B7543" s="32">
        <v>7837</v>
      </c>
      <c r="C7543" s="33" t="s">
        <v>563</v>
      </c>
      <c r="D7543" s="33" t="s">
        <v>564</v>
      </c>
      <c r="E7543" s="34">
        <v>2009</v>
      </c>
      <c r="F7543" s="35">
        <v>1.048</v>
      </c>
      <c r="G7543" s="34">
        <v>258.5</v>
      </c>
      <c r="H7543" s="14">
        <f t="shared" si="468"/>
        <v>5442.5417200000002</v>
      </c>
      <c r="I7543" s="11">
        <f t="shared" si="469"/>
        <v>2009</v>
      </c>
      <c r="J7543" s="11">
        <f t="shared" si="470"/>
        <v>2105.4320000000002</v>
      </c>
      <c r="K7543" s="11">
        <f t="shared" si="471"/>
        <v>0</v>
      </c>
    </row>
    <row r="7544" spans="1:11" s="11" customFormat="1">
      <c r="A7544" s="32">
        <v>2018</v>
      </c>
      <c r="B7544" s="32">
        <v>7837</v>
      </c>
      <c r="C7544" s="33" t="s">
        <v>563</v>
      </c>
      <c r="D7544" s="33" t="s">
        <v>564</v>
      </c>
      <c r="E7544" s="34">
        <v>1040</v>
      </c>
      <c r="F7544" s="35">
        <v>1.048</v>
      </c>
      <c r="G7544" s="34">
        <v>256.39999999999998</v>
      </c>
      <c r="H7544" s="14">
        <f t="shared" si="468"/>
        <v>2794.5548799999997</v>
      </c>
      <c r="I7544" s="11">
        <f t="shared" si="469"/>
        <v>1040</v>
      </c>
      <c r="J7544" s="11">
        <f t="shared" si="470"/>
        <v>1089.92</v>
      </c>
      <c r="K7544" s="11">
        <f t="shared" si="471"/>
        <v>0</v>
      </c>
    </row>
    <row r="7545" spans="1:11" s="11" customFormat="1">
      <c r="A7545" s="32">
        <v>2018</v>
      </c>
      <c r="B7545" s="32">
        <v>7837</v>
      </c>
      <c r="C7545" s="33" t="s">
        <v>563</v>
      </c>
      <c r="D7545" s="33" t="s">
        <v>564</v>
      </c>
      <c r="E7545" s="34">
        <v>14274</v>
      </c>
      <c r="F7545" s="35">
        <v>1.048</v>
      </c>
      <c r="G7545" s="34">
        <v>252.7</v>
      </c>
      <c r="H7545" s="14">
        <f t="shared" si="468"/>
        <v>37801.777103999993</v>
      </c>
      <c r="I7545" s="11">
        <f t="shared" si="469"/>
        <v>14274</v>
      </c>
      <c r="J7545" s="11">
        <f t="shared" si="470"/>
        <v>14959.152</v>
      </c>
      <c r="K7545" s="11">
        <f t="shared" si="471"/>
        <v>0</v>
      </c>
    </row>
    <row r="7546" spans="1:11" s="11" customFormat="1">
      <c r="A7546" s="32">
        <v>2018</v>
      </c>
      <c r="B7546" s="32">
        <v>7837</v>
      </c>
      <c r="C7546" s="33" t="s">
        <v>563</v>
      </c>
      <c r="D7546" s="33" t="s">
        <v>564</v>
      </c>
      <c r="E7546" s="34">
        <v>11171</v>
      </c>
      <c r="F7546" s="35">
        <v>1.048</v>
      </c>
      <c r="G7546" s="34">
        <v>307.3</v>
      </c>
      <c r="H7546" s="14">
        <f t="shared" si="468"/>
        <v>35976.250183999997</v>
      </c>
      <c r="I7546" s="11">
        <f t="shared" si="469"/>
        <v>11171</v>
      </c>
      <c r="J7546" s="11">
        <f t="shared" si="470"/>
        <v>11707.208000000001</v>
      </c>
      <c r="K7546" s="11">
        <f t="shared" si="471"/>
        <v>0</v>
      </c>
    </row>
    <row r="7547" spans="1:11" s="11" customFormat="1">
      <c r="A7547" s="32">
        <v>2018</v>
      </c>
      <c r="B7547" s="32">
        <v>7837</v>
      </c>
      <c r="C7547" s="33" t="s">
        <v>563</v>
      </c>
      <c r="D7547" s="33" t="s">
        <v>564</v>
      </c>
      <c r="E7547" s="34">
        <v>8319</v>
      </c>
      <c r="F7547" s="35">
        <v>1.048</v>
      </c>
      <c r="G7547" s="34">
        <v>273.89999999999998</v>
      </c>
      <c r="H7547" s="14">
        <f t="shared" si="468"/>
        <v>23879.456567999998</v>
      </c>
      <c r="I7547" s="11">
        <f t="shared" si="469"/>
        <v>8319</v>
      </c>
      <c r="J7547" s="11">
        <f t="shared" si="470"/>
        <v>8718.3119999999999</v>
      </c>
      <c r="K7547" s="11">
        <f t="shared" si="471"/>
        <v>0</v>
      </c>
    </row>
    <row r="7548" spans="1:11" s="11" customFormat="1">
      <c r="A7548" s="32">
        <v>2018</v>
      </c>
      <c r="B7548" s="32">
        <v>7837</v>
      </c>
      <c r="C7548" s="33" t="s">
        <v>563</v>
      </c>
      <c r="D7548" s="33" t="s">
        <v>564</v>
      </c>
      <c r="E7548" s="34">
        <v>16225</v>
      </c>
      <c r="F7548" s="35">
        <v>1.048</v>
      </c>
      <c r="G7548" s="34">
        <v>268.39999999999998</v>
      </c>
      <c r="H7548" s="14">
        <f t="shared" si="468"/>
        <v>45638.199199999995</v>
      </c>
      <c r="I7548" s="11">
        <f t="shared" si="469"/>
        <v>16225</v>
      </c>
      <c r="J7548" s="11">
        <f t="shared" si="470"/>
        <v>17003.8</v>
      </c>
      <c r="K7548" s="11">
        <f t="shared" si="471"/>
        <v>0</v>
      </c>
    </row>
    <row r="7549" spans="1:11" s="11" customFormat="1">
      <c r="A7549" s="32">
        <v>2018</v>
      </c>
      <c r="B7549" s="32">
        <v>7837</v>
      </c>
      <c r="C7549" s="33" t="s">
        <v>563</v>
      </c>
      <c r="D7549" s="33" t="s">
        <v>564</v>
      </c>
      <c r="E7549" s="34">
        <v>23528</v>
      </c>
      <c r="F7549" s="35">
        <v>1.048</v>
      </c>
      <c r="G7549" s="34">
        <v>263.2</v>
      </c>
      <c r="H7549" s="14">
        <f t="shared" si="468"/>
        <v>64898.129408000001</v>
      </c>
      <c r="I7549" s="11">
        <f t="shared" si="469"/>
        <v>23528</v>
      </c>
      <c r="J7549" s="11">
        <f t="shared" si="470"/>
        <v>24657.344000000001</v>
      </c>
      <c r="K7549" s="11">
        <f t="shared" si="471"/>
        <v>0</v>
      </c>
    </row>
    <row r="7550" spans="1:11" s="11" customFormat="1">
      <c r="A7550" s="32">
        <v>2018</v>
      </c>
      <c r="B7550" s="32">
        <v>7837</v>
      </c>
      <c r="C7550" s="33" t="s">
        <v>563</v>
      </c>
      <c r="D7550" s="33" t="s">
        <v>564</v>
      </c>
      <c r="E7550" s="34">
        <v>69083</v>
      </c>
      <c r="F7550" s="35">
        <v>1.048</v>
      </c>
      <c r="G7550" s="34">
        <v>265.10000000000002</v>
      </c>
      <c r="H7550" s="14">
        <f t="shared" si="468"/>
        <v>191929.70658400003</v>
      </c>
      <c r="I7550" s="11">
        <f t="shared" si="469"/>
        <v>69083</v>
      </c>
      <c r="J7550" s="11">
        <f t="shared" si="470"/>
        <v>72398.983999999997</v>
      </c>
      <c r="K7550" s="11">
        <f t="shared" si="471"/>
        <v>0</v>
      </c>
    </row>
    <row r="7551" spans="1:11" s="11" customFormat="1">
      <c r="A7551" s="32">
        <v>2018</v>
      </c>
      <c r="B7551" s="32">
        <v>7837</v>
      </c>
      <c r="C7551" s="33" t="s">
        <v>563</v>
      </c>
      <c r="D7551" s="33" t="s">
        <v>564</v>
      </c>
      <c r="E7551" s="34">
        <v>84074</v>
      </c>
      <c r="F7551" s="35">
        <v>1.048</v>
      </c>
      <c r="G7551" s="34">
        <v>277.89999999999998</v>
      </c>
      <c r="H7551" s="14">
        <f t="shared" si="468"/>
        <v>244856.44500800001</v>
      </c>
      <c r="I7551" s="11">
        <f t="shared" si="469"/>
        <v>84074</v>
      </c>
      <c r="J7551" s="11">
        <f t="shared" si="470"/>
        <v>88109.552000000011</v>
      </c>
      <c r="K7551" s="11">
        <f t="shared" si="471"/>
        <v>0</v>
      </c>
    </row>
    <row r="7552" spans="1:11" s="11" customFormat="1">
      <c r="A7552" s="32">
        <v>2018</v>
      </c>
      <c r="B7552" s="32">
        <v>7837</v>
      </c>
      <c r="C7552" s="33" t="s">
        <v>563</v>
      </c>
      <c r="D7552" s="33" t="s">
        <v>564</v>
      </c>
      <c r="E7552" s="34">
        <v>189029</v>
      </c>
      <c r="F7552" s="35">
        <v>1.048</v>
      </c>
      <c r="G7552" s="34">
        <v>278.10000000000002</v>
      </c>
      <c r="H7552" s="14">
        <f t="shared" si="468"/>
        <v>550922.75215200009</v>
      </c>
      <c r="I7552" s="11">
        <f t="shared" si="469"/>
        <v>189029</v>
      </c>
      <c r="J7552" s="11">
        <f t="shared" si="470"/>
        <v>198102.39200000002</v>
      </c>
      <c r="K7552" s="11">
        <f t="shared" si="471"/>
        <v>0</v>
      </c>
    </row>
    <row r="7553" spans="1:11" s="11" customFormat="1">
      <c r="A7553" s="32">
        <v>2018</v>
      </c>
      <c r="B7553" s="32">
        <v>7837</v>
      </c>
      <c r="C7553" s="33" t="s">
        <v>563</v>
      </c>
      <c r="D7553" s="33" t="s">
        <v>564</v>
      </c>
      <c r="E7553" s="34">
        <v>13678</v>
      </c>
      <c r="F7553" s="35">
        <v>1.048</v>
      </c>
      <c r="G7553" s="34">
        <v>267.8</v>
      </c>
      <c r="H7553" s="14">
        <f t="shared" si="468"/>
        <v>38387.908832000001</v>
      </c>
      <c r="I7553" s="11">
        <f t="shared" si="469"/>
        <v>13678</v>
      </c>
      <c r="J7553" s="11">
        <f t="shared" si="470"/>
        <v>14334.544</v>
      </c>
      <c r="K7553" s="11">
        <f t="shared" si="471"/>
        <v>0</v>
      </c>
    </row>
    <row r="7554" spans="1:11" s="11" customFormat="1">
      <c r="A7554" s="32">
        <v>2018</v>
      </c>
      <c r="B7554" s="32">
        <v>7838</v>
      </c>
      <c r="C7554" s="33" t="s">
        <v>565</v>
      </c>
      <c r="D7554" s="33" t="s">
        <v>566</v>
      </c>
      <c r="E7554" s="34">
        <v>221</v>
      </c>
      <c r="F7554" s="35">
        <v>5.88</v>
      </c>
      <c r="G7554" s="34">
        <v>1503.3</v>
      </c>
      <c r="H7554" s="14">
        <f t="shared" si="468"/>
        <v>19535.082839999999</v>
      </c>
      <c r="I7554" s="11">
        <f t="shared" si="469"/>
        <v>221</v>
      </c>
      <c r="J7554" s="11">
        <f t="shared" si="470"/>
        <v>1299.48</v>
      </c>
      <c r="K7554" s="11">
        <f t="shared" si="471"/>
        <v>0</v>
      </c>
    </row>
    <row r="7555" spans="1:11" s="11" customFormat="1">
      <c r="A7555" s="32">
        <v>2018</v>
      </c>
      <c r="B7555" s="32">
        <v>7838</v>
      </c>
      <c r="C7555" s="33" t="s">
        <v>565</v>
      </c>
      <c r="D7555" s="33" t="s">
        <v>566</v>
      </c>
      <c r="E7555" s="34">
        <v>4980</v>
      </c>
      <c r="F7555" s="35">
        <v>5.88</v>
      </c>
      <c r="G7555" s="34">
        <v>1500.1</v>
      </c>
      <c r="H7555" s="14">
        <f t="shared" si="468"/>
        <v>439265.28239999997</v>
      </c>
      <c r="I7555" s="11">
        <f t="shared" si="469"/>
        <v>4980</v>
      </c>
      <c r="J7555" s="11">
        <f t="shared" si="470"/>
        <v>29282.399999999998</v>
      </c>
      <c r="K7555" s="11">
        <f t="shared" si="471"/>
        <v>0</v>
      </c>
    </row>
    <row r="7556" spans="1:11" s="11" customFormat="1">
      <c r="A7556" s="32">
        <v>2018</v>
      </c>
      <c r="B7556" s="32">
        <v>7838</v>
      </c>
      <c r="C7556" s="33" t="s">
        <v>565</v>
      </c>
      <c r="D7556" s="33" t="s">
        <v>566</v>
      </c>
      <c r="E7556" s="34">
        <v>148</v>
      </c>
      <c r="F7556" s="35">
        <v>5.88</v>
      </c>
      <c r="G7556" s="34">
        <v>1269.4000000000001</v>
      </c>
      <c r="H7556" s="14">
        <f t="shared" si="468"/>
        <v>11046.82656</v>
      </c>
      <c r="I7556" s="11">
        <f t="shared" si="469"/>
        <v>148</v>
      </c>
      <c r="J7556" s="11">
        <f t="shared" si="470"/>
        <v>870.24</v>
      </c>
      <c r="K7556" s="11">
        <f t="shared" si="471"/>
        <v>0</v>
      </c>
    </row>
    <row r="7557" spans="1:11" s="11" customFormat="1">
      <c r="A7557" s="32">
        <v>2018</v>
      </c>
      <c r="B7557" s="32">
        <v>7838</v>
      </c>
      <c r="C7557" s="33" t="s">
        <v>563</v>
      </c>
      <c r="D7557" s="33" t="s">
        <v>564</v>
      </c>
      <c r="E7557" s="34">
        <v>588</v>
      </c>
      <c r="F7557" s="35">
        <v>1.04</v>
      </c>
      <c r="G7557" s="34">
        <v>611.1</v>
      </c>
      <c r="H7557" s="14">
        <f t="shared" si="468"/>
        <v>3736.9987200000005</v>
      </c>
      <c r="I7557" s="11">
        <f t="shared" si="469"/>
        <v>588</v>
      </c>
      <c r="J7557" s="11">
        <f t="shared" si="470"/>
        <v>611.52</v>
      </c>
      <c r="K7557" s="11">
        <f t="shared" si="471"/>
        <v>0</v>
      </c>
    </row>
    <row r="7558" spans="1:11" s="11" customFormat="1">
      <c r="A7558" s="32">
        <v>2018</v>
      </c>
      <c r="B7558" s="32">
        <v>7838</v>
      </c>
      <c r="C7558" s="33" t="s">
        <v>563</v>
      </c>
      <c r="D7558" s="33" t="s">
        <v>564</v>
      </c>
      <c r="E7558" s="34">
        <v>56331</v>
      </c>
      <c r="F7558" s="35">
        <v>1.038</v>
      </c>
      <c r="G7558" s="34">
        <v>273.2</v>
      </c>
      <c r="H7558" s="14">
        <f t="shared" ref="H7558:H7621" si="472">IF(I7558="","",G7558/100*F7558*E7558)</f>
        <v>159744.351096</v>
      </c>
      <c r="I7558" s="11">
        <f t="shared" ref="I7558:I7621" si="473">IF(OR(G7558=".",F7558=".",E7558="."),"",E7558)</f>
        <v>56331</v>
      </c>
      <c r="J7558" s="11">
        <f t="shared" ref="J7558:J7621" si="474">IF(I7558="","",F7558*I7558)</f>
        <v>58471.578000000001</v>
      </c>
      <c r="K7558" s="11">
        <f t="shared" ref="K7558:K7621" si="475">IF(C7558="LIG",1,0)</f>
        <v>0</v>
      </c>
    </row>
    <row r="7559" spans="1:11" s="11" customFormat="1">
      <c r="A7559" s="32">
        <v>2018</v>
      </c>
      <c r="B7559" s="32">
        <v>7838</v>
      </c>
      <c r="C7559" s="33" t="s">
        <v>563</v>
      </c>
      <c r="D7559" s="33" t="s">
        <v>564</v>
      </c>
      <c r="E7559" s="34">
        <v>56556</v>
      </c>
      <c r="F7559" s="35">
        <v>1.034</v>
      </c>
      <c r="G7559" s="34">
        <v>286.5</v>
      </c>
      <c r="H7559" s="14">
        <f t="shared" si="472"/>
        <v>167542.05996000001</v>
      </c>
      <c r="I7559" s="11">
        <f t="shared" si="473"/>
        <v>56556</v>
      </c>
      <c r="J7559" s="11">
        <f t="shared" si="474"/>
        <v>58478.904000000002</v>
      </c>
      <c r="K7559" s="11">
        <f t="shared" si="475"/>
        <v>0</v>
      </c>
    </row>
    <row r="7560" spans="1:11" s="11" customFormat="1">
      <c r="A7560" s="32">
        <v>2018</v>
      </c>
      <c r="B7560" s="32">
        <v>7838</v>
      </c>
      <c r="C7560" s="33" t="s">
        <v>563</v>
      </c>
      <c r="D7560" s="33" t="s">
        <v>564</v>
      </c>
      <c r="E7560" s="34">
        <v>83639</v>
      </c>
      <c r="F7560" s="35">
        <v>1.0349999999999999</v>
      </c>
      <c r="G7560" s="34">
        <v>271.8</v>
      </c>
      <c r="H7560" s="14">
        <f t="shared" si="472"/>
        <v>235287.38006999998</v>
      </c>
      <c r="I7560" s="11">
        <f t="shared" si="473"/>
        <v>83639</v>
      </c>
      <c r="J7560" s="11">
        <f t="shared" si="474"/>
        <v>86566.364999999991</v>
      </c>
      <c r="K7560" s="11">
        <f t="shared" si="475"/>
        <v>0</v>
      </c>
    </row>
    <row r="7561" spans="1:11" s="11" customFormat="1">
      <c r="A7561" s="32">
        <v>2018</v>
      </c>
      <c r="B7561" s="32">
        <v>7838</v>
      </c>
      <c r="C7561" s="33" t="s">
        <v>563</v>
      </c>
      <c r="D7561" s="33" t="s">
        <v>564</v>
      </c>
      <c r="E7561" s="34">
        <v>110114</v>
      </c>
      <c r="F7561" s="35">
        <v>1.036</v>
      </c>
      <c r="G7561" s="34">
        <v>264.7</v>
      </c>
      <c r="H7561" s="14">
        <f t="shared" si="472"/>
        <v>301964.74128800002</v>
      </c>
      <c r="I7561" s="11">
        <f t="shared" si="473"/>
        <v>110114</v>
      </c>
      <c r="J7561" s="11">
        <f t="shared" si="474"/>
        <v>114078.10400000001</v>
      </c>
      <c r="K7561" s="11">
        <f t="shared" si="475"/>
        <v>0</v>
      </c>
    </row>
    <row r="7562" spans="1:11" s="11" customFormat="1">
      <c r="A7562" s="32">
        <v>2018</v>
      </c>
      <c r="B7562" s="32">
        <v>7838</v>
      </c>
      <c r="C7562" s="33" t="s">
        <v>563</v>
      </c>
      <c r="D7562" s="33" t="s">
        <v>564</v>
      </c>
      <c r="E7562" s="34">
        <v>22419</v>
      </c>
      <c r="F7562" s="35">
        <v>1.0269999999999999</v>
      </c>
      <c r="G7562" s="34">
        <v>404.2</v>
      </c>
      <c r="H7562" s="14">
        <f t="shared" si="472"/>
        <v>93064.273145999992</v>
      </c>
      <c r="I7562" s="11">
        <f t="shared" si="473"/>
        <v>22419</v>
      </c>
      <c r="J7562" s="11">
        <f t="shared" si="474"/>
        <v>23024.312999999998</v>
      </c>
      <c r="K7562" s="11">
        <f t="shared" si="475"/>
        <v>0</v>
      </c>
    </row>
    <row r="7563" spans="1:11" s="11" customFormat="1">
      <c r="A7563" s="32">
        <v>2018</v>
      </c>
      <c r="B7563" s="32">
        <v>7838</v>
      </c>
      <c r="C7563" s="33" t="s">
        <v>563</v>
      </c>
      <c r="D7563" s="33" t="s">
        <v>564</v>
      </c>
      <c r="E7563" s="34">
        <v>29218</v>
      </c>
      <c r="F7563" s="35">
        <v>1.052</v>
      </c>
      <c r="G7563" s="34">
        <v>1360.3</v>
      </c>
      <c r="H7563" s="14">
        <f t="shared" si="472"/>
        <v>418119.981608</v>
      </c>
      <c r="I7563" s="11">
        <f t="shared" si="473"/>
        <v>29218</v>
      </c>
      <c r="J7563" s="11">
        <f t="shared" si="474"/>
        <v>30737.336000000003</v>
      </c>
      <c r="K7563" s="11">
        <f t="shared" si="475"/>
        <v>0</v>
      </c>
    </row>
    <row r="7564" spans="1:11" s="11" customFormat="1">
      <c r="A7564" s="32">
        <v>2018</v>
      </c>
      <c r="B7564" s="32">
        <v>7838</v>
      </c>
      <c r="C7564" s="33" t="s">
        <v>563</v>
      </c>
      <c r="D7564" s="33" t="s">
        <v>564</v>
      </c>
      <c r="E7564" s="34">
        <v>44687</v>
      </c>
      <c r="F7564" s="35">
        <v>1.044</v>
      </c>
      <c r="G7564" s="34">
        <v>327.9</v>
      </c>
      <c r="H7564" s="14">
        <f t="shared" si="472"/>
        <v>152975.93461200001</v>
      </c>
      <c r="I7564" s="11">
        <f t="shared" si="473"/>
        <v>44687</v>
      </c>
      <c r="J7564" s="11">
        <f t="shared" si="474"/>
        <v>46653.228000000003</v>
      </c>
      <c r="K7564" s="11">
        <f t="shared" si="475"/>
        <v>0</v>
      </c>
    </row>
    <row r="7565" spans="1:11" s="11" customFormat="1">
      <c r="A7565" s="32">
        <v>2018</v>
      </c>
      <c r="B7565" s="32">
        <v>7838</v>
      </c>
      <c r="C7565" s="33" t="s">
        <v>563</v>
      </c>
      <c r="D7565" s="33" t="s">
        <v>564</v>
      </c>
      <c r="E7565" s="34">
        <v>48027</v>
      </c>
      <c r="F7565" s="35">
        <v>1.036</v>
      </c>
      <c r="G7565" s="34">
        <v>267.7</v>
      </c>
      <c r="H7565" s="14">
        <f t="shared" si="472"/>
        <v>133196.73704400001</v>
      </c>
      <c r="I7565" s="11">
        <f t="shared" si="473"/>
        <v>48027</v>
      </c>
      <c r="J7565" s="11">
        <f t="shared" si="474"/>
        <v>49755.972000000002</v>
      </c>
      <c r="K7565" s="11">
        <f t="shared" si="475"/>
        <v>0</v>
      </c>
    </row>
    <row r="7566" spans="1:11" s="11" customFormat="1">
      <c r="A7566" s="32">
        <v>2018</v>
      </c>
      <c r="B7566" s="32">
        <v>7838</v>
      </c>
      <c r="C7566" s="33" t="s">
        <v>563</v>
      </c>
      <c r="D7566" s="33" t="s">
        <v>564</v>
      </c>
      <c r="E7566" s="34">
        <v>138842</v>
      </c>
      <c r="F7566" s="35">
        <v>1.0429999999999999</v>
      </c>
      <c r="G7566" s="34">
        <v>254.9</v>
      </c>
      <c r="H7566" s="14">
        <f t="shared" si="472"/>
        <v>369126.31309399998</v>
      </c>
      <c r="I7566" s="11">
        <f t="shared" si="473"/>
        <v>138842</v>
      </c>
      <c r="J7566" s="11">
        <f t="shared" si="474"/>
        <v>144812.20599999998</v>
      </c>
      <c r="K7566" s="11">
        <f t="shared" si="475"/>
        <v>0</v>
      </c>
    </row>
    <row r="7567" spans="1:11" s="11" customFormat="1">
      <c r="A7567" s="32">
        <v>2018</v>
      </c>
      <c r="B7567" s="32">
        <v>7838</v>
      </c>
      <c r="C7567" s="33" t="s">
        <v>563</v>
      </c>
      <c r="D7567" s="33" t="s">
        <v>564</v>
      </c>
      <c r="E7567" s="34">
        <v>123652</v>
      </c>
      <c r="F7567" s="35">
        <v>1.0449999999999999</v>
      </c>
      <c r="G7567" s="34">
        <v>308.5</v>
      </c>
      <c r="H7567" s="14">
        <f t="shared" si="472"/>
        <v>398632.40889999998</v>
      </c>
      <c r="I7567" s="11">
        <f t="shared" si="473"/>
        <v>123652</v>
      </c>
      <c r="J7567" s="11">
        <f t="shared" si="474"/>
        <v>129216.34</v>
      </c>
      <c r="K7567" s="11">
        <f t="shared" si="475"/>
        <v>0</v>
      </c>
    </row>
    <row r="7568" spans="1:11" s="11" customFormat="1">
      <c r="A7568" s="32">
        <v>2018</v>
      </c>
      <c r="B7568" s="32">
        <v>7839</v>
      </c>
      <c r="C7568" s="33" t="s">
        <v>563</v>
      </c>
      <c r="D7568" s="33" t="s">
        <v>564</v>
      </c>
      <c r="E7568" s="34">
        <v>20564</v>
      </c>
      <c r="F7568" s="35">
        <v>1.042</v>
      </c>
      <c r="G7568" s="34">
        <v>1033.8</v>
      </c>
      <c r="H7568" s="14">
        <f t="shared" si="472"/>
        <v>221519.43854399998</v>
      </c>
      <c r="I7568" s="11">
        <f t="shared" si="473"/>
        <v>20564</v>
      </c>
      <c r="J7568" s="11">
        <f t="shared" si="474"/>
        <v>21427.688000000002</v>
      </c>
      <c r="K7568" s="11">
        <f t="shared" si="475"/>
        <v>0</v>
      </c>
    </row>
    <row r="7569" spans="1:11" s="11" customFormat="1">
      <c r="A7569" s="32">
        <v>2018</v>
      </c>
      <c r="B7569" s="32">
        <v>7843</v>
      </c>
      <c r="C7569" s="33" t="s">
        <v>563</v>
      </c>
      <c r="D7569" s="33" t="s">
        <v>564</v>
      </c>
      <c r="E7569" s="34">
        <v>94848</v>
      </c>
      <c r="F7569" s="35">
        <v>1</v>
      </c>
      <c r="G7569" s="34">
        <v>294</v>
      </c>
      <c r="H7569" s="14">
        <f t="shared" si="472"/>
        <v>278853.12</v>
      </c>
      <c r="I7569" s="11">
        <f t="shared" si="473"/>
        <v>94848</v>
      </c>
      <c r="J7569" s="11">
        <f t="shared" si="474"/>
        <v>94848</v>
      </c>
      <c r="K7569" s="11">
        <f t="shared" si="475"/>
        <v>0</v>
      </c>
    </row>
    <row r="7570" spans="1:11" s="11" customFormat="1">
      <c r="A7570" s="32">
        <v>2018</v>
      </c>
      <c r="B7570" s="32">
        <v>7843</v>
      </c>
      <c r="C7570" s="33" t="s">
        <v>565</v>
      </c>
      <c r="D7570" s="33" t="s">
        <v>566</v>
      </c>
      <c r="E7570" s="34">
        <v>29</v>
      </c>
      <c r="F7570" s="35">
        <v>5.7</v>
      </c>
      <c r="G7570" s="34">
        <v>1888.3</v>
      </c>
      <c r="H7570" s="14">
        <f t="shared" si="472"/>
        <v>3121.3598999999999</v>
      </c>
      <c r="I7570" s="11">
        <f t="shared" si="473"/>
        <v>29</v>
      </c>
      <c r="J7570" s="11">
        <f t="shared" si="474"/>
        <v>165.3</v>
      </c>
      <c r="K7570" s="11">
        <f t="shared" si="475"/>
        <v>0</v>
      </c>
    </row>
    <row r="7571" spans="1:11" s="11" customFormat="1">
      <c r="A7571" s="32">
        <v>2018</v>
      </c>
      <c r="B7571" s="32">
        <v>7845</v>
      </c>
      <c r="C7571" s="33" t="s">
        <v>563</v>
      </c>
      <c r="D7571" s="33" t="s">
        <v>564</v>
      </c>
      <c r="E7571" s="34">
        <v>2178663</v>
      </c>
      <c r="F7571" s="35">
        <v>1</v>
      </c>
      <c r="G7571" s="34">
        <v>280</v>
      </c>
      <c r="H7571" s="14">
        <f t="shared" si="472"/>
        <v>6100256.3999999994</v>
      </c>
      <c r="I7571" s="11">
        <f t="shared" si="473"/>
        <v>2178663</v>
      </c>
      <c r="J7571" s="11">
        <f t="shared" si="474"/>
        <v>2178663</v>
      </c>
      <c r="K7571" s="11">
        <f t="shared" si="475"/>
        <v>0</v>
      </c>
    </row>
    <row r="7572" spans="1:11" s="11" customFormat="1">
      <c r="A7572" s="32">
        <v>2018</v>
      </c>
      <c r="B7572" s="32">
        <v>7845</v>
      </c>
      <c r="C7572" s="33" t="s">
        <v>563</v>
      </c>
      <c r="D7572" s="33" t="s">
        <v>564</v>
      </c>
      <c r="E7572" s="34">
        <v>267776</v>
      </c>
      <c r="F7572" s="35">
        <v>1</v>
      </c>
      <c r="G7572" s="34">
        <v>261</v>
      </c>
      <c r="H7572" s="14">
        <f t="shared" si="472"/>
        <v>698895.35999999999</v>
      </c>
      <c r="I7572" s="11">
        <f t="shared" si="473"/>
        <v>267776</v>
      </c>
      <c r="J7572" s="11">
        <f t="shared" si="474"/>
        <v>267776</v>
      </c>
      <c r="K7572" s="11">
        <f t="shared" si="475"/>
        <v>0</v>
      </c>
    </row>
    <row r="7573" spans="1:11" s="11" customFormat="1">
      <c r="A7573" s="32">
        <v>2018</v>
      </c>
      <c r="B7573" s="32">
        <v>7846</v>
      </c>
      <c r="C7573" s="33" t="s">
        <v>563</v>
      </c>
      <c r="D7573" s="33" t="s">
        <v>564</v>
      </c>
      <c r="E7573" s="34">
        <v>852430</v>
      </c>
      <c r="F7573" s="35">
        <v>1.0449999999999999</v>
      </c>
      <c r="G7573" s="34">
        <v>338.1</v>
      </c>
      <c r="H7573" s="14">
        <f t="shared" si="472"/>
        <v>3011758.7923500002</v>
      </c>
      <c r="I7573" s="11">
        <f t="shared" si="473"/>
        <v>852430</v>
      </c>
      <c r="J7573" s="11">
        <f t="shared" si="474"/>
        <v>890789.35</v>
      </c>
      <c r="K7573" s="11">
        <f t="shared" si="475"/>
        <v>0</v>
      </c>
    </row>
    <row r="7574" spans="1:11" s="11" customFormat="1">
      <c r="A7574" s="32">
        <v>2018</v>
      </c>
      <c r="B7574" s="32">
        <v>7846</v>
      </c>
      <c r="C7574" s="33" t="s">
        <v>563</v>
      </c>
      <c r="D7574" s="33" t="s">
        <v>564</v>
      </c>
      <c r="E7574" s="34">
        <v>1444206</v>
      </c>
      <c r="F7574" s="35">
        <v>1.042</v>
      </c>
      <c r="G7574" s="34">
        <v>329.6</v>
      </c>
      <c r="H7574" s="14">
        <f t="shared" si="472"/>
        <v>4960027.3009920008</v>
      </c>
      <c r="I7574" s="11">
        <f t="shared" si="473"/>
        <v>1444206</v>
      </c>
      <c r="J7574" s="11">
        <f t="shared" si="474"/>
        <v>1504862.652</v>
      </c>
      <c r="K7574" s="11">
        <f t="shared" si="475"/>
        <v>0</v>
      </c>
    </row>
    <row r="7575" spans="1:11" s="11" customFormat="1">
      <c r="A7575" s="32">
        <v>2018</v>
      </c>
      <c r="B7575" s="32">
        <v>7848</v>
      </c>
      <c r="C7575" s="33" t="s">
        <v>563</v>
      </c>
      <c r="D7575" s="33" t="s">
        <v>564</v>
      </c>
      <c r="E7575" s="34">
        <v>1725</v>
      </c>
      <c r="F7575" s="35">
        <v>1.0229999999999999</v>
      </c>
      <c r="G7575" s="34">
        <v>515.6</v>
      </c>
      <c r="H7575" s="14">
        <f t="shared" si="472"/>
        <v>9098.6643000000004</v>
      </c>
      <c r="I7575" s="11">
        <f t="shared" si="473"/>
        <v>1725</v>
      </c>
      <c r="J7575" s="11">
        <f t="shared" si="474"/>
        <v>1764.675</v>
      </c>
      <c r="K7575" s="11">
        <f t="shared" si="475"/>
        <v>0</v>
      </c>
    </row>
    <row r="7576" spans="1:11" s="11" customFormat="1">
      <c r="A7576" s="32">
        <v>2018</v>
      </c>
      <c r="B7576" s="32">
        <v>7848</v>
      </c>
      <c r="C7576" s="33" t="s">
        <v>563</v>
      </c>
      <c r="D7576" s="33" t="s">
        <v>564</v>
      </c>
      <c r="E7576" s="34">
        <v>17236</v>
      </c>
      <c r="F7576" s="35">
        <v>1.0229999999999999</v>
      </c>
      <c r="G7576" s="34">
        <v>314.8</v>
      </c>
      <c r="H7576" s="14">
        <f t="shared" si="472"/>
        <v>55506.883343999994</v>
      </c>
      <c r="I7576" s="11">
        <f t="shared" si="473"/>
        <v>17236</v>
      </c>
      <c r="J7576" s="11">
        <f t="shared" si="474"/>
        <v>17632.428</v>
      </c>
      <c r="K7576" s="11">
        <f t="shared" si="475"/>
        <v>0</v>
      </c>
    </row>
    <row r="7577" spans="1:11" s="11" customFormat="1">
      <c r="A7577" s="32">
        <v>2018</v>
      </c>
      <c r="B7577" s="32">
        <v>7848</v>
      </c>
      <c r="C7577" s="33" t="s">
        <v>563</v>
      </c>
      <c r="D7577" s="33" t="s">
        <v>564</v>
      </c>
      <c r="E7577" s="34">
        <v>108753</v>
      </c>
      <c r="F7577" s="35">
        <v>1.0229999999999999</v>
      </c>
      <c r="G7577" s="34">
        <v>264.89999999999998</v>
      </c>
      <c r="H7577" s="14">
        <f t="shared" si="472"/>
        <v>294712.69103099994</v>
      </c>
      <c r="I7577" s="11">
        <f t="shared" si="473"/>
        <v>108753</v>
      </c>
      <c r="J7577" s="11">
        <f t="shared" si="474"/>
        <v>111254.31899999999</v>
      </c>
      <c r="K7577" s="11">
        <f t="shared" si="475"/>
        <v>0</v>
      </c>
    </row>
    <row r="7578" spans="1:11" s="11" customFormat="1">
      <c r="A7578" s="32">
        <v>2018</v>
      </c>
      <c r="B7578" s="32">
        <v>7858</v>
      </c>
      <c r="C7578" s="33" t="s">
        <v>563</v>
      </c>
      <c r="D7578" s="33" t="s">
        <v>564</v>
      </c>
      <c r="E7578" s="34">
        <v>3139</v>
      </c>
      <c r="F7578" s="35">
        <v>1.0289999999999999</v>
      </c>
      <c r="G7578" s="34" t="s">
        <v>364</v>
      </c>
      <c r="H7578" s="14" t="str">
        <f t="shared" si="472"/>
        <v/>
      </c>
      <c r="I7578" s="11" t="str">
        <f t="shared" si="473"/>
        <v/>
      </c>
      <c r="J7578" s="11" t="str">
        <f t="shared" si="474"/>
        <v/>
      </c>
      <c r="K7578" s="11">
        <f t="shared" si="475"/>
        <v>0</v>
      </c>
    </row>
    <row r="7579" spans="1:11" s="11" customFormat="1">
      <c r="A7579" s="32">
        <v>2018</v>
      </c>
      <c r="B7579" s="32">
        <v>7872</v>
      </c>
      <c r="C7579" s="33" t="s">
        <v>565</v>
      </c>
      <c r="D7579" s="33" t="s">
        <v>566</v>
      </c>
      <c r="E7579" s="34">
        <v>443</v>
      </c>
      <c r="F7579" s="35">
        <v>5.8</v>
      </c>
      <c r="G7579" s="34">
        <v>1523.7</v>
      </c>
      <c r="H7579" s="14">
        <f t="shared" si="472"/>
        <v>39149.947800000002</v>
      </c>
      <c r="I7579" s="11">
        <f t="shared" si="473"/>
        <v>443</v>
      </c>
      <c r="J7579" s="11">
        <f t="shared" si="474"/>
        <v>2569.4</v>
      </c>
      <c r="K7579" s="11">
        <f t="shared" si="475"/>
        <v>0</v>
      </c>
    </row>
    <row r="7580" spans="1:11" s="11" customFormat="1">
      <c r="A7580" s="32">
        <v>2018</v>
      </c>
      <c r="B7580" s="32">
        <v>7872</v>
      </c>
      <c r="C7580" s="33" t="s">
        <v>563</v>
      </c>
      <c r="D7580" s="33" t="s">
        <v>564</v>
      </c>
      <c r="E7580" s="34">
        <v>343613</v>
      </c>
      <c r="F7580" s="35">
        <v>1.0660000000000001</v>
      </c>
      <c r="G7580" s="34">
        <v>291.10000000000002</v>
      </c>
      <c r="H7580" s="14">
        <f t="shared" si="472"/>
        <v>1066274.4342380001</v>
      </c>
      <c r="I7580" s="11">
        <f t="shared" si="473"/>
        <v>343613</v>
      </c>
      <c r="J7580" s="11">
        <f t="shared" si="474"/>
        <v>366291.45800000004</v>
      </c>
      <c r="K7580" s="11">
        <f t="shared" si="475"/>
        <v>0</v>
      </c>
    </row>
    <row r="7581" spans="1:11" s="11" customFormat="1">
      <c r="A7581" s="32">
        <v>2018</v>
      </c>
      <c r="B7581" s="32">
        <v>7873</v>
      </c>
      <c r="C7581" s="33" t="s">
        <v>563</v>
      </c>
      <c r="D7581" s="33" t="s">
        <v>564</v>
      </c>
      <c r="E7581" s="34">
        <v>973273</v>
      </c>
      <c r="F7581" s="35">
        <v>1.024</v>
      </c>
      <c r="G7581" s="34">
        <v>336</v>
      </c>
      <c r="H7581" s="14">
        <f t="shared" si="472"/>
        <v>3348682.0147200003</v>
      </c>
      <c r="I7581" s="11">
        <f t="shared" si="473"/>
        <v>973273</v>
      </c>
      <c r="J7581" s="11">
        <f t="shared" si="474"/>
        <v>996631.55200000003</v>
      </c>
      <c r="K7581" s="11">
        <f t="shared" si="475"/>
        <v>0</v>
      </c>
    </row>
    <row r="7582" spans="1:11" s="11" customFormat="1">
      <c r="A7582" s="32">
        <v>2018</v>
      </c>
      <c r="B7582" s="32">
        <v>7873</v>
      </c>
      <c r="C7582" s="33" t="s">
        <v>563</v>
      </c>
      <c r="D7582" s="33" t="s">
        <v>564</v>
      </c>
      <c r="E7582" s="34">
        <v>1364041</v>
      </c>
      <c r="F7582" s="35">
        <v>1.02</v>
      </c>
      <c r="G7582" s="34">
        <v>283.39999999999998</v>
      </c>
      <c r="H7582" s="14">
        <f t="shared" si="472"/>
        <v>3943006.0378799997</v>
      </c>
      <c r="I7582" s="11">
        <f t="shared" si="473"/>
        <v>1364041</v>
      </c>
      <c r="J7582" s="11">
        <f t="shared" si="474"/>
        <v>1391321.82</v>
      </c>
      <c r="K7582" s="11">
        <f t="shared" si="475"/>
        <v>0</v>
      </c>
    </row>
    <row r="7583" spans="1:11" s="11" customFormat="1">
      <c r="A7583" s="32">
        <v>2018</v>
      </c>
      <c r="B7583" s="32">
        <v>7887</v>
      </c>
      <c r="C7583" s="33" t="s">
        <v>563</v>
      </c>
      <c r="D7583" s="33" t="s">
        <v>564</v>
      </c>
      <c r="E7583" s="34">
        <v>63211</v>
      </c>
      <c r="F7583" s="35">
        <v>1.054</v>
      </c>
      <c r="G7583" s="34">
        <v>526.29999999999995</v>
      </c>
      <c r="H7583" s="14">
        <f t="shared" si="472"/>
        <v>350644.18562200002</v>
      </c>
      <c r="I7583" s="11">
        <f t="shared" si="473"/>
        <v>63211</v>
      </c>
      <c r="J7583" s="11">
        <f t="shared" si="474"/>
        <v>66624.394</v>
      </c>
      <c r="K7583" s="11">
        <f t="shared" si="475"/>
        <v>0</v>
      </c>
    </row>
    <row r="7584" spans="1:11" s="11" customFormat="1">
      <c r="A7584" s="32">
        <v>2018</v>
      </c>
      <c r="B7584" s="32">
        <v>7897</v>
      </c>
      <c r="C7584" s="33" t="s">
        <v>563</v>
      </c>
      <c r="D7584" s="33" t="s">
        <v>564</v>
      </c>
      <c r="E7584" s="34">
        <v>481511</v>
      </c>
      <c r="F7584" s="35">
        <v>1.032</v>
      </c>
      <c r="G7584" s="34" t="s">
        <v>364</v>
      </c>
      <c r="H7584" s="14" t="str">
        <f t="shared" si="472"/>
        <v/>
      </c>
      <c r="I7584" s="11" t="str">
        <f t="shared" si="473"/>
        <v/>
      </c>
      <c r="J7584" s="11" t="str">
        <f t="shared" si="474"/>
        <v/>
      </c>
      <c r="K7584" s="11">
        <f t="shared" si="475"/>
        <v>0</v>
      </c>
    </row>
    <row r="7585" spans="1:11" s="11" customFormat="1">
      <c r="A7585" s="32">
        <v>2018</v>
      </c>
      <c r="B7585" s="32">
        <v>7900</v>
      </c>
      <c r="C7585" s="33" t="s">
        <v>563</v>
      </c>
      <c r="D7585" s="33" t="s">
        <v>564</v>
      </c>
      <c r="E7585" s="34">
        <v>374679</v>
      </c>
      <c r="F7585" s="35">
        <v>1.032</v>
      </c>
      <c r="G7585" s="34">
        <v>299.8</v>
      </c>
      <c r="H7585" s="14">
        <f t="shared" si="472"/>
        <v>1159232.8465440001</v>
      </c>
      <c r="I7585" s="11">
        <f t="shared" si="473"/>
        <v>374679</v>
      </c>
      <c r="J7585" s="11">
        <f t="shared" si="474"/>
        <v>386668.728</v>
      </c>
      <c r="K7585" s="11">
        <f t="shared" si="475"/>
        <v>0</v>
      </c>
    </row>
    <row r="7586" spans="1:11" s="11" customFormat="1">
      <c r="A7586" s="32">
        <v>2018</v>
      </c>
      <c r="B7586" s="32">
        <v>7900</v>
      </c>
      <c r="C7586" s="33" t="s">
        <v>563</v>
      </c>
      <c r="D7586" s="33" t="s">
        <v>564</v>
      </c>
      <c r="E7586" s="34">
        <v>501641</v>
      </c>
      <c r="F7586" s="35">
        <v>1.032</v>
      </c>
      <c r="G7586" s="34">
        <v>302.89999999999998</v>
      </c>
      <c r="H7586" s="14">
        <f t="shared" si="472"/>
        <v>1568093.6478480001</v>
      </c>
      <c r="I7586" s="11">
        <f t="shared" si="473"/>
        <v>501641</v>
      </c>
      <c r="J7586" s="11">
        <f t="shared" si="474"/>
        <v>517693.51199999999</v>
      </c>
      <c r="K7586" s="11">
        <f t="shared" si="475"/>
        <v>0</v>
      </c>
    </row>
    <row r="7587" spans="1:11" s="11" customFormat="1">
      <c r="A7587" s="32">
        <v>2018</v>
      </c>
      <c r="B7587" s="32">
        <v>7902</v>
      </c>
      <c r="C7587" s="33" t="s">
        <v>362</v>
      </c>
      <c r="D7587" s="33" t="s">
        <v>354</v>
      </c>
      <c r="E7587" s="34">
        <v>351591</v>
      </c>
      <c r="F7587" s="35">
        <v>12.532</v>
      </c>
      <c r="G7587" s="34">
        <v>279</v>
      </c>
      <c r="H7587" s="14">
        <f t="shared" si="472"/>
        <v>12293126.169480002</v>
      </c>
      <c r="I7587" s="11">
        <f t="shared" si="473"/>
        <v>351591</v>
      </c>
      <c r="J7587" s="11">
        <f t="shared" si="474"/>
        <v>4406138.4119999995</v>
      </c>
      <c r="K7587" s="11">
        <f t="shared" si="475"/>
        <v>1</v>
      </c>
    </row>
    <row r="7588" spans="1:11" s="11" customFormat="1">
      <c r="A7588" s="32">
        <v>2018</v>
      </c>
      <c r="B7588" s="32">
        <v>7902</v>
      </c>
      <c r="C7588" s="33" t="s">
        <v>563</v>
      </c>
      <c r="D7588" s="33" t="s">
        <v>564</v>
      </c>
      <c r="E7588" s="34">
        <v>5</v>
      </c>
      <c r="F7588" s="35">
        <v>1</v>
      </c>
      <c r="G7588" s="34">
        <v>278</v>
      </c>
      <c r="H7588" s="14">
        <f t="shared" si="472"/>
        <v>13.899999999999999</v>
      </c>
      <c r="I7588" s="11">
        <f t="shared" si="473"/>
        <v>5</v>
      </c>
      <c r="J7588" s="11">
        <f t="shared" si="474"/>
        <v>5</v>
      </c>
      <c r="K7588" s="11">
        <f t="shared" si="475"/>
        <v>0</v>
      </c>
    </row>
    <row r="7589" spans="1:11" s="11" customFormat="1">
      <c r="A7589" s="32">
        <v>2018</v>
      </c>
      <c r="B7589" s="32">
        <v>7902</v>
      </c>
      <c r="C7589" s="33" t="s">
        <v>563</v>
      </c>
      <c r="D7589" s="33" t="s">
        <v>564</v>
      </c>
      <c r="E7589" s="34">
        <v>1565</v>
      </c>
      <c r="F7589" s="35">
        <v>1.008</v>
      </c>
      <c r="G7589" s="34">
        <v>274.60000000000002</v>
      </c>
      <c r="H7589" s="14">
        <f t="shared" si="472"/>
        <v>4331.869920000001</v>
      </c>
      <c r="I7589" s="11">
        <f t="shared" si="473"/>
        <v>1565</v>
      </c>
      <c r="J7589" s="11">
        <f t="shared" si="474"/>
        <v>1577.52</v>
      </c>
      <c r="K7589" s="11">
        <f t="shared" si="475"/>
        <v>0</v>
      </c>
    </row>
    <row r="7590" spans="1:11" s="11" customFormat="1">
      <c r="A7590" s="32">
        <v>2018</v>
      </c>
      <c r="B7590" s="32">
        <v>7916</v>
      </c>
      <c r="C7590" s="33" t="s">
        <v>563</v>
      </c>
      <c r="D7590" s="33" t="s">
        <v>564</v>
      </c>
      <c r="E7590" s="34">
        <v>426858</v>
      </c>
      <c r="F7590" s="35">
        <v>1.0329999999999999</v>
      </c>
      <c r="G7590" s="34">
        <v>536.70000000000005</v>
      </c>
      <c r="H7590" s="14">
        <f t="shared" si="472"/>
        <v>2366548.1332380003</v>
      </c>
      <c r="I7590" s="11">
        <f t="shared" si="473"/>
        <v>426858</v>
      </c>
      <c r="J7590" s="11">
        <f t="shared" si="474"/>
        <v>440944.31399999995</v>
      </c>
      <c r="K7590" s="11">
        <f t="shared" si="475"/>
        <v>0</v>
      </c>
    </row>
    <row r="7591" spans="1:11" s="11" customFormat="1">
      <c r="A7591" s="32">
        <v>2018</v>
      </c>
      <c r="B7591" s="32">
        <v>7916</v>
      </c>
      <c r="C7591" s="33" t="s">
        <v>565</v>
      </c>
      <c r="D7591" s="33" t="s">
        <v>566</v>
      </c>
      <c r="E7591" s="34">
        <v>1918</v>
      </c>
      <c r="F7591" s="35">
        <v>5.8</v>
      </c>
      <c r="G7591" s="34">
        <v>1491.6</v>
      </c>
      <c r="H7591" s="14">
        <f t="shared" si="472"/>
        <v>165931.55039999998</v>
      </c>
      <c r="I7591" s="11">
        <f t="shared" si="473"/>
        <v>1918</v>
      </c>
      <c r="J7591" s="11">
        <f t="shared" si="474"/>
        <v>11124.4</v>
      </c>
      <c r="K7591" s="11">
        <f t="shared" si="475"/>
        <v>0</v>
      </c>
    </row>
    <row r="7592" spans="1:11" s="11" customFormat="1">
      <c r="A7592" s="32">
        <v>2018</v>
      </c>
      <c r="B7592" s="32">
        <v>7917</v>
      </c>
      <c r="C7592" s="33" t="s">
        <v>563</v>
      </c>
      <c r="D7592" s="33" t="s">
        <v>564</v>
      </c>
      <c r="E7592" s="34">
        <v>661337</v>
      </c>
      <c r="F7592" s="35">
        <v>1.0269999999999999</v>
      </c>
      <c r="G7592" s="34">
        <v>377.4</v>
      </c>
      <c r="H7592" s="14">
        <f t="shared" si="472"/>
        <v>2563274.7556259995</v>
      </c>
      <c r="I7592" s="11">
        <f t="shared" si="473"/>
        <v>661337</v>
      </c>
      <c r="J7592" s="11">
        <f t="shared" si="474"/>
        <v>679193.09899999993</v>
      </c>
      <c r="K7592" s="11">
        <f t="shared" si="475"/>
        <v>0</v>
      </c>
    </row>
    <row r="7593" spans="1:11" s="11" customFormat="1">
      <c r="A7593" s="32">
        <v>2018</v>
      </c>
      <c r="B7593" s="32">
        <v>7925</v>
      </c>
      <c r="C7593" s="33" t="s">
        <v>563</v>
      </c>
      <c r="D7593" s="33" t="s">
        <v>564</v>
      </c>
      <c r="E7593" s="34">
        <v>159791</v>
      </c>
      <c r="F7593" s="35">
        <v>1</v>
      </c>
      <c r="G7593" s="34">
        <v>302.3</v>
      </c>
      <c r="H7593" s="14">
        <f t="shared" si="472"/>
        <v>483048.19300000003</v>
      </c>
      <c r="I7593" s="11">
        <f t="shared" si="473"/>
        <v>159791</v>
      </c>
      <c r="J7593" s="11">
        <f t="shared" si="474"/>
        <v>159791</v>
      </c>
      <c r="K7593" s="11">
        <f t="shared" si="475"/>
        <v>0</v>
      </c>
    </row>
    <row r="7594" spans="1:11" s="11" customFormat="1">
      <c r="A7594" s="32">
        <v>2018</v>
      </c>
      <c r="B7594" s="32">
        <v>7925</v>
      </c>
      <c r="C7594" s="33" t="s">
        <v>565</v>
      </c>
      <c r="D7594" s="33" t="s">
        <v>566</v>
      </c>
      <c r="E7594" s="34">
        <v>84</v>
      </c>
      <c r="F7594" s="35">
        <v>5.7</v>
      </c>
      <c r="G7594" s="34">
        <v>1568.7</v>
      </c>
      <c r="H7594" s="14">
        <f t="shared" si="472"/>
        <v>7510.9356000000007</v>
      </c>
      <c r="I7594" s="11">
        <f t="shared" si="473"/>
        <v>84</v>
      </c>
      <c r="J7594" s="11">
        <f t="shared" si="474"/>
        <v>478.8</v>
      </c>
      <c r="K7594" s="11">
        <f t="shared" si="475"/>
        <v>0</v>
      </c>
    </row>
    <row r="7595" spans="1:11" s="11" customFormat="1">
      <c r="A7595" s="32">
        <v>2018</v>
      </c>
      <c r="B7595" s="32">
        <v>7929</v>
      </c>
      <c r="C7595" s="33" t="s">
        <v>563</v>
      </c>
      <c r="D7595" s="33" t="s">
        <v>564</v>
      </c>
      <c r="E7595" s="34">
        <v>47222</v>
      </c>
      <c r="F7595" s="35">
        <v>1</v>
      </c>
      <c r="G7595" s="34">
        <v>226</v>
      </c>
      <c r="H7595" s="14">
        <f t="shared" si="472"/>
        <v>106721.71999999999</v>
      </c>
      <c r="I7595" s="11">
        <f t="shared" si="473"/>
        <v>47222</v>
      </c>
      <c r="J7595" s="11">
        <f t="shared" si="474"/>
        <v>47222</v>
      </c>
      <c r="K7595" s="11">
        <f t="shared" si="475"/>
        <v>0</v>
      </c>
    </row>
    <row r="7596" spans="1:11" s="11" customFormat="1">
      <c r="A7596" s="32">
        <v>2018</v>
      </c>
      <c r="B7596" s="32">
        <v>7931</v>
      </c>
      <c r="C7596" s="33" t="s">
        <v>563</v>
      </c>
      <c r="D7596" s="33" t="s">
        <v>564</v>
      </c>
      <c r="E7596" s="34">
        <v>1262383</v>
      </c>
      <c r="F7596" s="35">
        <v>1.0489999999999999</v>
      </c>
      <c r="G7596" s="34">
        <v>237</v>
      </c>
      <c r="H7596" s="14">
        <f t="shared" si="472"/>
        <v>3138448.2477900004</v>
      </c>
      <c r="I7596" s="11">
        <f t="shared" si="473"/>
        <v>1262383</v>
      </c>
      <c r="J7596" s="11">
        <f t="shared" si="474"/>
        <v>1324239.767</v>
      </c>
      <c r="K7596" s="11">
        <f t="shared" si="475"/>
        <v>0</v>
      </c>
    </row>
    <row r="7597" spans="1:11" s="11" customFormat="1">
      <c r="A7597" s="32">
        <v>2018</v>
      </c>
      <c r="B7597" s="32">
        <v>7946</v>
      </c>
      <c r="C7597" s="33" t="s">
        <v>563</v>
      </c>
      <c r="D7597" s="33" t="s">
        <v>564</v>
      </c>
      <c r="E7597" s="34">
        <v>22664</v>
      </c>
      <c r="F7597" s="35">
        <v>1.028</v>
      </c>
      <c r="G7597" s="34">
        <v>932.1</v>
      </c>
      <c r="H7597" s="14">
        <f t="shared" si="472"/>
        <v>217166.17603200002</v>
      </c>
      <c r="I7597" s="11">
        <f t="shared" si="473"/>
        <v>22664</v>
      </c>
      <c r="J7597" s="11">
        <f t="shared" si="474"/>
        <v>23298.592000000001</v>
      </c>
      <c r="K7597" s="11">
        <f t="shared" si="475"/>
        <v>0</v>
      </c>
    </row>
    <row r="7598" spans="1:11" s="11" customFormat="1">
      <c r="A7598" s="32">
        <v>2018</v>
      </c>
      <c r="B7598" s="32">
        <v>7946</v>
      </c>
      <c r="C7598" s="33" t="s">
        <v>563</v>
      </c>
      <c r="D7598" s="33" t="s">
        <v>564</v>
      </c>
      <c r="E7598" s="34">
        <v>83706</v>
      </c>
      <c r="F7598" s="35">
        <v>1.028</v>
      </c>
      <c r="G7598" s="34">
        <v>266.60000000000002</v>
      </c>
      <c r="H7598" s="14">
        <f t="shared" si="472"/>
        <v>229408.68148800006</v>
      </c>
      <c r="I7598" s="11">
        <f t="shared" si="473"/>
        <v>83706</v>
      </c>
      <c r="J7598" s="11">
        <f t="shared" si="474"/>
        <v>86049.767999999996</v>
      </c>
      <c r="K7598" s="11">
        <f t="shared" si="475"/>
        <v>0</v>
      </c>
    </row>
    <row r="7599" spans="1:11" s="11" customFormat="1">
      <c r="A7599" s="32">
        <v>2018</v>
      </c>
      <c r="B7599" s="32">
        <v>7948</v>
      </c>
      <c r="C7599" s="33" t="s">
        <v>563</v>
      </c>
      <c r="D7599" s="33" t="s">
        <v>564</v>
      </c>
      <c r="E7599" s="34">
        <v>109429</v>
      </c>
      <c r="F7599" s="35">
        <v>1.0669999999999999</v>
      </c>
      <c r="G7599" s="34">
        <v>266.5</v>
      </c>
      <c r="H7599" s="14">
        <f t="shared" si="472"/>
        <v>311167.38009499997</v>
      </c>
      <c r="I7599" s="11">
        <f t="shared" si="473"/>
        <v>109429</v>
      </c>
      <c r="J7599" s="11">
        <f t="shared" si="474"/>
        <v>116760.74299999999</v>
      </c>
      <c r="K7599" s="11">
        <f t="shared" si="475"/>
        <v>0</v>
      </c>
    </row>
    <row r="7600" spans="1:11" s="11" customFormat="1">
      <c r="A7600" s="32">
        <v>2018</v>
      </c>
      <c r="B7600" s="32">
        <v>7953</v>
      </c>
      <c r="C7600" s="33" t="s">
        <v>563</v>
      </c>
      <c r="D7600" s="33" t="s">
        <v>564</v>
      </c>
      <c r="E7600" s="34">
        <v>1455</v>
      </c>
      <c r="F7600" s="35">
        <v>1</v>
      </c>
      <c r="G7600" s="34">
        <v>226.1</v>
      </c>
      <c r="H7600" s="14">
        <f t="shared" si="472"/>
        <v>3289.7550000000001</v>
      </c>
      <c r="I7600" s="11">
        <f t="shared" si="473"/>
        <v>1455</v>
      </c>
      <c r="J7600" s="11">
        <f t="shared" si="474"/>
        <v>1455</v>
      </c>
      <c r="K7600" s="11">
        <f t="shared" si="475"/>
        <v>0</v>
      </c>
    </row>
    <row r="7601" spans="1:11" s="11" customFormat="1">
      <c r="A7601" s="32">
        <v>2018</v>
      </c>
      <c r="B7601" s="32">
        <v>7953</v>
      </c>
      <c r="C7601" s="33" t="s">
        <v>563</v>
      </c>
      <c r="D7601" s="33" t="s">
        <v>564</v>
      </c>
      <c r="E7601" s="34">
        <v>88653</v>
      </c>
      <c r="F7601" s="35">
        <v>1</v>
      </c>
      <c r="G7601" s="34">
        <v>384.8</v>
      </c>
      <c r="H7601" s="14">
        <f t="shared" si="472"/>
        <v>341136.74400000001</v>
      </c>
      <c r="I7601" s="11">
        <f t="shared" si="473"/>
        <v>88653</v>
      </c>
      <c r="J7601" s="11">
        <f t="shared" si="474"/>
        <v>88653</v>
      </c>
      <c r="K7601" s="11">
        <f t="shared" si="475"/>
        <v>0</v>
      </c>
    </row>
    <row r="7602" spans="1:11" s="11" customFormat="1">
      <c r="A7602" s="32">
        <v>2018</v>
      </c>
      <c r="B7602" s="32">
        <v>7960</v>
      </c>
      <c r="C7602" s="33" t="s">
        <v>563</v>
      </c>
      <c r="D7602" s="33" t="s">
        <v>564</v>
      </c>
      <c r="E7602" s="34">
        <v>403822</v>
      </c>
      <c r="F7602" s="35">
        <v>1</v>
      </c>
      <c r="G7602" s="34">
        <v>295.2</v>
      </c>
      <c r="H7602" s="14">
        <f t="shared" si="472"/>
        <v>1192082.544</v>
      </c>
      <c r="I7602" s="11">
        <f t="shared" si="473"/>
        <v>403822</v>
      </c>
      <c r="J7602" s="11">
        <f t="shared" si="474"/>
        <v>403822</v>
      </c>
      <c r="K7602" s="11">
        <f t="shared" si="475"/>
        <v>0</v>
      </c>
    </row>
    <row r="7603" spans="1:11" s="11" customFormat="1">
      <c r="A7603" s="32">
        <v>2018</v>
      </c>
      <c r="B7603" s="32">
        <v>7964</v>
      </c>
      <c r="C7603" s="33" t="s">
        <v>563</v>
      </c>
      <c r="D7603" s="33" t="s">
        <v>564</v>
      </c>
      <c r="E7603" s="34">
        <v>77913</v>
      </c>
      <c r="F7603" s="35">
        <v>1.022</v>
      </c>
      <c r="G7603" s="34">
        <v>333.8</v>
      </c>
      <c r="H7603" s="14">
        <f t="shared" si="472"/>
        <v>265795.21306799998</v>
      </c>
      <c r="I7603" s="11">
        <f t="shared" si="473"/>
        <v>77913</v>
      </c>
      <c r="J7603" s="11">
        <f t="shared" si="474"/>
        <v>79627.085999999996</v>
      </c>
      <c r="K7603" s="11">
        <f t="shared" si="475"/>
        <v>0</v>
      </c>
    </row>
    <row r="7604" spans="1:11" s="11" customFormat="1">
      <c r="A7604" s="32">
        <v>2018</v>
      </c>
      <c r="B7604" s="32">
        <v>7981</v>
      </c>
      <c r="C7604" s="33" t="s">
        <v>565</v>
      </c>
      <c r="D7604" s="33" t="s">
        <v>566</v>
      </c>
      <c r="E7604" s="34">
        <v>2268</v>
      </c>
      <c r="F7604" s="35">
        <v>5.75</v>
      </c>
      <c r="G7604" s="34">
        <v>1391.7</v>
      </c>
      <c r="H7604" s="14">
        <f t="shared" si="472"/>
        <v>181491.59700000001</v>
      </c>
      <c r="I7604" s="11">
        <f t="shared" si="473"/>
        <v>2268</v>
      </c>
      <c r="J7604" s="11">
        <f t="shared" si="474"/>
        <v>13041</v>
      </c>
      <c r="K7604" s="11">
        <f t="shared" si="475"/>
        <v>0</v>
      </c>
    </row>
    <row r="7605" spans="1:11" s="11" customFormat="1">
      <c r="A7605" s="32">
        <v>2018</v>
      </c>
      <c r="B7605" s="32">
        <v>7981</v>
      </c>
      <c r="C7605" s="33" t="s">
        <v>565</v>
      </c>
      <c r="D7605" s="33" t="s">
        <v>566</v>
      </c>
      <c r="E7605" s="34">
        <v>70</v>
      </c>
      <c r="F7605" s="35">
        <v>5.75</v>
      </c>
      <c r="G7605" s="34">
        <v>1279.3</v>
      </c>
      <c r="H7605" s="14">
        <f t="shared" si="472"/>
        <v>5149.1824999999999</v>
      </c>
      <c r="I7605" s="11">
        <f t="shared" si="473"/>
        <v>70</v>
      </c>
      <c r="J7605" s="11">
        <f t="shared" si="474"/>
        <v>402.5</v>
      </c>
      <c r="K7605" s="11">
        <f t="shared" si="475"/>
        <v>0</v>
      </c>
    </row>
    <row r="7606" spans="1:11" s="11" customFormat="1">
      <c r="A7606" s="32">
        <v>2018</v>
      </c>
      <c r="B7606" s="32">
        <v>7981</v>
      </c>
      <c r="C7606" s="33" t="s">
        <v>563</v>
      </c>
      <c r="D7606" s="33" t="s">
        <v>564</v>
      </c>
      <c r="E7606" s="34">
        <v>25648</v>
      </c>
      <c r="F7606" s="35">
        <v>1.03</v>
      </c>
      <c r="G7606" s="34">
        <v>2118</v>
      </c>
      <c r="H7606" s="14">
        <f t="shared" si="472"/>
        <v>559521.37919999997</v>
      </c>
      <c r="I7606" s="11">
        <f t="shared" si="473"/>
        <v>25648</v>
      </c>
      <c r="J7606" s="11">
        <f t="shared" si="474"/>
        <v>26417.440000000002</v>
      </c>
      <c r="K7606" s="11">
        <f t="shared" si="475"/>
        <v>0</v>
      </c>
    </row>
    <row r="7607" spans="1:11" s="11" customFormat="1">
      <c r="A7607" s="32">
        <v>2018</v>
      </c>
      <c r="B7607" s="32">
        <v>7981</v>
      </c>
      <c r="C7607" s="33" t="s">
        <v>563</v>
      </c>
      <c r="D7607" s="33" t="s">
        <v>564</v>
      </c>
      <c r="E7607" s="34">
        <v>31332</v>
      </c>
      <c r="F7607" s="35">
        <v>1.03</v>
      </c>
      <c r="G7607" s="34">
        <v>1022.8</v>
      </c>
      <c r="H7607" s="14">
        <f t="shared" si="472"/>
        <v>330077.60688000004</v>
      </c>
      <c r="I7607" s="11">
        <f t="shared" si="473"/>
        <v>31332</v>
      </c>
      <c r="J7607" s="11">
        <f t="shared" si="474"/>
        <v>32271.96</v>
      </c>
      <c r="K7607" s="11">
        <f t="shared" si="475"/>
        <v>0</v>
      </c>
    </row>
    <row r="7608" spans="1:11" s="11" customFormat="1">
      <c r="A7608" s="32">
        <v>2018</v>
      </c>
      <c r="B7608" s="32">
        <v>7981</v>
      </c>
      <c r="C7608" s="33" t="s">
        <v>563</v>
      </c>
      <c r="D7608" s="33" t="s">
        <v>564</v>
      </c>
      <c r="E7608" s="34">
        <v>77927</v>
      </c>
      <c r="F7608" s="35">
        <v>1.03</v>
      </c>
      <c r="G7608" s="34">
        <v>1178.2</v>
      </c>
      <c r="H7608" s="14">
        <f t="shared" si="472"/>
        <v>945679.99141999998</v>
      </c>
      <c r="I7608" s="11">
        <f t="shared" si="473"/>
        <v>77927</v>
      </c>
      <c r="J7608" s="11">
        <f t="shared" si="474"/>
        <v>80264.81</v>
      </c>
      <c r="K7608" s="11">
        <f t="shared" si="475"/>
        <v>0</v>
      </c>
    </row>
    <row r="7609" spans="1:11" s="11" customFormat="1">
      <c r="A7609" s="32">
        <v>2018</v>
      </c>
      <c r="B7609" s="32">
        <v>7985</v>
      </c>
      <c r="C7609" s="33" t="s">
        <v>563</v>
      </c>
      <c r="D7609" s="33" t="s">
        <v>564</v>
      </c>
      <c r="E7609" s="34">
        <v>270707</v>
      </c>
      <c r="F7609" s="35">
        <v>1.056</v>
      </c>
      <c r="G7609" s="34">
        <v>398.1</v>
      </c>
      <c r="H7609" s="14">
        <f t="shared" si="472"/>
        <v>1138034.9027520001</v>
      </c>
      <c r="I7609" s="11">
        <f t="shared" si="473"/>
        <v>270707</v>
      </c>
      <c r="J7609" s="11">
        <f t="shared" si="474"/>
        <v>285866.592</v>
      </c>
      <c r="K7609" s="11">
        <f t="shared" si="475"/>
        <v>0</v>
      </c>
    </row>
    <row r="7610" spans="1:11" s="11" customFormat="1">
      <c r="A7610" s="32">
        <v>2018</v>
      </c>
      <c r="B7610" s="32">
        <v>7988</v>
      </c>
      <c r="C7610" s="33" t="s">
        <v>563</v>
      </c>
      <c r="D7610" s="33" t="s">
        <v>564</v>
      </c>
      <c r="E7610" s="34">
        <v>123880</v>
      </c>
      <c r="F7610" s="35">
        <v>1.0409999999999999</v>
      </c>
      <c r="G7610" s="34">
        <v>344</v>
      </c>
      <c r="H7610" s="14">
        <f t="shared" si="472"/>
        <v>443619.2352</v>
      </c>
      <c r="I7610" s="11">
        <f t="shared" si="473"/>
        <v>123880</v>
      </c>
      <c r="J7610" s="11">
        <f t="shared" si="474"/>
        <v>128959.07999999999</v>
      </c>
      <c r="K7610" s="11">
        <f t="shared" si="475"/>
        <v>0</v>
      </c>
    </row>
    <row r="7611" spans="1:11" s="11" customFormat="1">
      <c r="A7611" s="32">
        <v>2018</v>
      </c>
      <c r="B7611" s="32">
        <v>7999</v>
      </c>
      <c r="C7611" s="33" t="s">
        <v>563</v>
      </c>
      <c r="D7611" s="33" t="s">
        <v>564</v>
      </c>
      <c r="E7611" s="34">
        <v>2191725</v>
      </c>
      <c r="F7611" s="35">
        <v>1.103</v>
      </c>
      <c r="G7611" s="34" t="s">
        <v>364</v>
      </c>
      <c r="H7611" s="14" t="str">
        <f t="shared" si="472"/>
        <v/>
      </c>
      <c r="I7611" s="11" t="str">
        <f t="shared" si="473"/>
        <v/>
      </c>
      <c r="J7611" s="11" t="str">
        <f t="shared" si="474"/>
        <v/>
      </c>
      <c r="K7611" s="11">
        <f t="shared" si="475"/>
        <v>0</v>
      </c>
    </row>
    <row r="7612" spans="1:11" s="11" customFormat="1">
      <c r="A7612" s="32">
        <v>2018</v>
      </c>
      <c r="B7612" s="32">
        <v>8000</v>
      </c>
      <c r="C7612" s="33" t="s">
        <v>563</v>
      </c>
      <c r="D7612" s="33" t="s">
        <v>564</v>
      </c>
      <c r="E7612" s="34">
        <v>164100</v>
      </c>
      <c r="F7612" s="35">
        <v>1.083</v>
      </c>
      <c r="G7612" s="34">
        <v>372.4</v>
      </c>
      <c r="H7612" s="14">
        <f t="shared" si="472"/>
        <v>661830.39720000001</v>
      </c>
      <c r="I7612" s="11">
        <f t="shared" si="473"/>
        <v>164100</v>
      </c>
      <c r="J7612" s="11">
        <f t="shared" si="474"/>
        <v>177720.3</v>
      </c>
      <c r="K7612" s="11">
        <f t="shared" si="475"/>
        <v>0</v>
      </c>
    </row>
    <row r="7613" spans="1:11" s="11" customFormat="1">
      <c r="A7613" s="32">
        <v>2018</v>
      </c>
      <c r="B7613" s="32">
        <v>8002</v>
      </c>
      <c r="C7613" s="33" t="s">
        <v>565</v>
      </c>
      <c r="D7613" s="33" t="s">
        <v>566</v>
      </c>
      <c r="E7613" s="34">
        <v>905</v>
      </c>
      <c r="F7613" s="35">
        <v>5.8</v>
      </c>
      <c r="G7613" s="34">
        <v>1450</v>
      </c>
      <c r="H7613" s="14">
        <f t="shared" si="472"/>
        <v>76110.5</v>
      </c>
      <c r="I7613" s="11">
        <f t="shared" si="473"/>
        <v>905</v>
      </c>
      <c r="J7613" s="11">
        <f t="shared" si="474"/>
        <v>5249</v>
      </c>
      <c r="K7613" s="11">
        <f t="shared" si="475"/>
        <v>0</v>
      </c>
    </row>
    <row r="7614" spans="1:11" s="11" customFormat="1">
      <c r="A7614" s="32">
        <v>2018</v>
      </c>
      <c r="B7614" s="32">
        <v>8006</v>
      </c>
      <c r="C7614" s="33" t="s">
        <v>563</v>
      </c>
      <c r="D7614" s="33" t="s">
        <v>564</v>
      </c>
      <c r="E7614" s="34">
        <v>17150</v>
      </c>
      <c r="F7614" s="35">
        <v>1.01</v>
      </c>
      <c r="G7614" s="34" t="s">
        <v>364</v>
      </c>
      <c r="H7614" s="14" t="str">
        <f t="shared" si="472"/>
        <v/>
      </c>
      <c r="I7614" s="11" t="str">
        <f t="shared" si="473"/>
        <v/>
      </c>
      <c r="J7614" s="11" t="str">
        <f t="shared" si="474"/>
        <v/>
      </c>
      <c r="K7614" s="11">
        <f t="shared" si="475"/>
        <v>0</v>
      </c>
    </row>
    <row r="7615" spans="1:11" s="11" customFormat="1">
      <c r="A7615" s="32">
        <v>2018</v>
      </c>
      <c r="B7615" s="32">
        <v>8006</v>
      </c>
      <c r="C7615" s="33" t="s">
        <v>567</v>
      </c>
      <c r="D7615" s="33" t="s">
        <v>566</v>
      </c>
      <c r="E7615" s="34">
        <v>3879</v>
      </c>
      <c r="F7615" s="35">
        <v>6.41</v>
      </c>
      <c r="G7615" s="34" t="s">
        <v>364</v>
      </c>
      <c r="H7615" s="14" t="str">
        <f t="shared" si="472"/>
        <v/>
      </c>
      <c r="I7615" s="11" t="str">
        <f t="shared" si="473"/>
        <v/>
      </c>
      <c r="J7615" s="11" t="str">
        <f t="shared" si="474"/>
        <v/>
      </c>
      <c r="K7615" s="11">
        <f t="shared" si="475"/>
        <v>0</v>
      </c>
    </row>
    <row r="7616" spans="1:11" s="11" customFormat="1">
      <c r="A7616" s="32">
        <v>2018</v>
      </c>
      <c r="B7616" s="32">
        <v>8012</v>
      </c>
      <c r="C7616" s="33" t="s">
        <v>565</v>
      </c>
      <c r="D7616" s="33" t="s">
        <v>566</v>
      </c>
      <c r="E7616" s="34">
        <v>10464</v>
      </c>
      <c r="F7616" s="35">
        <v>5.77</v>
      </c>
      <c r="G7616" s="34" t="s">
        <v>364</v>
      </c>
      <c r="H7616" s="14" t="str">
        <f t="shared" si="472"/>
        <v/>
      </c>
      <c r="I7616" s="11" t="str">
        <f t="shared" si="473"/>
        <v/>
      </c>
      <c r="J7616" s="11" t="str">
        <f t="shared" si="474"/>
        <v/>
      </c>
      <c r="K7616" s="11">
        <f t="shared" si="475"/>
        <v>0</v>
      </c>
    </row>
    <row r="7617" spans="1:11" s="11" customFormat="1">
      <c r="A7617" s="32">
        <v>2018</v>
      </c>
      <c r="B7617" s="32">
        <v>8023</v>
      </c>
      <c r="C7617" s="33" t="s">
        <v>363</v>
      </c>
      <c r="D7617" s="33" t="s">
        <v>354</v>
      </c>
      <c r="E7617" s="34">
        <v>68523</v>
      </c>
      <c r="F7617" s="35">
        <v>18.044</v>
      </c>
      <c r="G7617" s="34">
        <v>242.6</v>
      </c>
      <c r="H7617" s="14">
        <f t="shared" si="472"/>
        <v>2999576.7831120002</v>
      </c>
      <c r="I7617" s="11">
        <f t="shared" si="473"/>
        <v>68523</v>
      </c>
      <c r="J7617" s="11">
        <f t="shared" si="474"/>
        <v>1236429.0120000001</v>
      </c>
      <c r="K7617" s="11">
        <f t="shared" si="475"/>
        <v>0</v>
      </c>
    </row>
    <row r="7618" spans="1:11" s="11" customFormat="1">
      <c r="A7618" s="32">
        <v>2018</v>
      </c>
      <c r="B7618" s="32">
        <v>8023</v>
      </c>
      <c r="C7618" s="33" t="s">
        <v>363</v>
      </c>
      <c r="D7618" s="33" t="s">
        <v>354</v>
      </c>
      <c r="E7618" s="34">
        <v>13725</v>
      </c>
      <c r="F7618" s="35">
        <v>18.123999999999999</v>
      </c>
      <c r="G7618" s="34">
        <v>241.4</v>
      </c>
      <c r="H7618" s="14">
        <f t="shared" si="472"/>
        <v>600487.08660000004</v>
      </c>
      <c r="I7618" s="11">
        <f t="shared" si="473"/>
        <v>13725</v>
      </c>
      <c r="J7618" s="11">
        <f t="shared" si="474"/>
        <v>248751.9</v>
      </c>
      <c r="K7618" s="11">
        <f t="shared" si="475"/>
        <v>0</v>
      </c>
    </row>
    <row r="7619" spans="1:11" s="11" customFormat="1">
      <c r="A7619" s="32">
        <v>2018</v>
      </c>
      <c r="B7619" s="32">
        <v>8023</v>
      </c>
      <c r="C7619" s="33" t="s">
        <v>363</v>
      </c>
      <c r="D7619" s="33" t="s">
        <v>354</v>
      </c>
      <c r="E7619" s="34">
        <v>13108</v>
      </c>
      <c r="F7619" s="35">
        <v>18.172000000000001</v>
      </c>
      <c r="G7619" s="34">
        <v>240.9</v>
      </c>
      <c r="H7619" s="14">
        <f t="shared" si="472"/>
        <v>573820.36958400009</v>
      </c>
      <c r="I7619" s="11">
        <f t="shared" si="473"/>
        <v>13108</v>
      </c>
      <c r="J7619" s="11">
        <f t="shared" si="474"/>
        <v>238198.576</v>
      </c>
      <c r="K7619" s="11">
        <f t="shared" si="475"/>
        <v>0</v>
      </c>
    </row>
    <row r="7620" spans="1:11" s="11" customFormat="1">
      <c r="A7620" s="32">
        <v>2018</v>
      </c>
      <c r="B7620" s="32">
        <v>8023</v>
      </c>
      <c r="C7620" s="33" t="s">
        <v>363</v>
      </c>
      <c r="D7620" s="33" t="s">
        <v>354</v>
      </c>
      <c r="E7620" s="34">
        <v>54566</v>
      </c>
      <c r="F7620" s="35">
        <v>16.899999999999999</v>
      </c>
      <c r="G7620" s="34">
        <v>258.7</v>
      </c>
      <c r="H7620" s="14">
        <f t="shared" si="472"/>
        <v>2385641.8897999995</v>
      </c>
      <c r="I7620" s="11">
        <f t="shared" si="473"/>
        <v>54566</v>
      </c>
      <c r="J7620" s="11">
        <f t="shared" si="474"/>
        <v>922165.39999999991</v>
      </c>
      <c r="K7620" s="11">
        <f t="shared" si="475"/>
        <v>0</v>
      </c>
    </row>
    <row r="7621" spans="1:11" s="11" customFormat="1">
      <c r="A7621" s="32">
        <v>2018</v>
      </c>
      <c r="B7621" s="32">
        <v>8023</v>
      </c>
      <c r="C7621" s="33" t="s">
        <v>363</v>
      </c>
      <c r="D7621" s="33" t="s">
        <v>354</v>
      </c>
      <c r="E7621" s="34">
        <v>41413</v>
      </c>
      <c r="F7621" s="35">
        <v>17.763999999999999</v>
      </c>
      <c r="G7621" s="34">
        <v>245.2</v>
      </c>
      <c r="H7621" s="14">
        <f t="shared" si="472"/>
        <v>1803839.6244639999</v>
      </c>
      <c r="I7621" s="11">
        <f t="shared" si="473"/>
        <v>41413</v>
      </c>
      <c r="J7621" s="11">
        <f t="shared" si="474"/>
        <v>735660.53200000001</v>
      </c>
      <c r="K7621" s="11">
        <f t="shared" si="475"/>
        <v>0</v>
      </c>
    </row>
    <row r="7622" spans="1:11" s="11" customFormat="1">
      <c r="A7622" s="32">
        <v>2018</v>
      </c>
      <c r="B7622" s="32">
        <v>8023</v>
      </c>
      <c r="C7622" s="33" t="s">
        <v>363</v>
      </c>
      <c r="D7622" s="33" t="s">
        <v>354</v>
      </c>
      <c r="E7622" s="34">
        <v>27712</v>
      </c>
      <c r="F7622" s="35">
        <v>17.98</v>
      </c>
      <c r="G7622" s="34">
        <v>259.8</v>
      </c>
      <c r="H7622" s="14">
        <f t="shared" ref="H7622:H7685" si="476">IF(I7622="","",G7622/100*F7622*E7622)</f>
        <v>1294484.0524800003</v>
      </c>
      <c r="I7622" s="11">
        <f t="shared" ref="I7622:I7685" si="477">IF(OR(G7622=".",F7622=".",E7622="."),"",E7622)</f>
        <v>27712</v>
      </c>
      <c r="J7622" s="11">
        <f t="shared" ref="J7622:J7685" si="478">IF(I7622="","",F7622*I7622)</f>
        <v>498261.76000000001</v>
      </c>
      <c r="K7622" s="11">
        <f t="shared" ref="K7622:K7685" si="479">IF(C7622="LIG",1,0)</f>
        <v>0</v>
      </c>
    </row>
    <row r="7623" spans="1:11" s="11" customFormat="1">
      <c r="A7623" s="32">
        <v>2018</v>
      </c>
      <c r="B7623" s="32">
        <v>8023</v>
      </c>
      <c r="C7623" s="33" t="s">
        <v>363</v>
      </c>
      <c r="D7623" s="33" t="s">
        <v>354</v>
      </c>
      <c r="E7623" s="34">
        <v>27736</v>
      </c>
      <c r="F7623" s="35">
        <v>17.765999999999998</v>
      </c>
      <c r="G7623" s="34">
        <v>261.8</v>
      </c>
      <c r="H7623" s="14">
        <f t="shared" si="476"/>
        <v>1290039.8575680002</v>
      </c>
      <c r="I7623" s="11">
        <f t="shared" si="477"/>
        <v>27736</v>
      </c>
      <c r="J7623" s="11">
        <f t="shared" si="478"/>
        <v>492757.77599999995</v>
      </c>
      <c r="K7623" s="11">
        <f t="shared" si="479"/>
        <v>0</v>
      </c>
    </row>
    <row r="7624" spans="1:11" s="11" customFormat="1">
      <c r="A7624" s="32">
        <v>2018</v>
      </c>
      <c r="B7624" s="32">
        <v>8023</v>
      </c>
      <c r="C7624" s="33" t="s">
        <v>363</v>
      </c>
      <c r="D7624" s="33" t="s">
        <v>354</v>
      </c>
      <c r="E7624" s="34">
        <v>27795</v>
      </c>
      <c r="F7624" s="35">
        <v>16.948</v>
      </c>
      <c r="G7624" s="34">
        <v>260.10000000000002</v>
      </c>
      <c r="H7624" s="14">
        <f t="shared" si="476"/>
        <v>1225252.1856600004</v>
      </c>
      <c r="I7624" s="11">
        <f t="shared" si="477"/>
        <v>27795</v>
      </c>
      <c r="J7624" s="11">
        <f t="shared" si="478"/>
        <v>471069.66000000003</v>
      </c>
      <c r="K7624" s="11">
        <f t="shared" si="479"/>
        <v>0</v>
      </c>
    </row>
    <row r="7625" spans="1:11" s="11" customFormat="1">
      <c r="A7625" s="32">
        <v>2018</v>
      </c>
      <c r="B7625" s="32">
        <v>8023</v>
      </c>
      <c r="C7625" s="33" t="s">
        <v>363</v>
      </c>
      <c r="D7625" s="33" t="s">
        <v>354</v>
      </c>
      <c r="E7625" s="34">
        <v>110755</v>
      </c>
      <c r="F7625" s="35">
        <v>17.079999999999998</v>
      </c>
      <c r="G7625" s="34">
        <v>234.9</v>
      </c>
      <c r="H7625" s="14">
        <f t="shared" si="476"/>
        <v>4443592.4945999999</v>
      </c>
      <c r="I7625" s="11">
        <f t="shared" si="477"/>
        <v>110755</v>
      </c>
      <c r="J7625" s="11">
        <f t="shared" si="478"/>
        <v>1891695.4</v>
      </c>
      <c r="K7625" s="11">
        <f t="shared" si="479"/>
        <v>0</v>
      </c>
    </row>
    <row r="7626" spans="1:11" s="11" customFormat="1">
      <c r="A7626" s="32">
        <v>2018</v>
      </c>
      <c r="B7626" s="32">
        <v>8023</v>
      </c>
      <c r="C7626" s="33" t="s">
        <v>363</v>
      </c>
      <c r="D7626" s="33" t="s">
        <v>354</v>
      </c>
      <c r="E7626" s="34">
        <v>35732</v>
      </c>
      <c r="F7626" s="35">
        <v>17.16</v>
      </c>
      <c r="G7626" s="34">
        <v>233.6</v>
      </c>
      <c r="H7626" s="14">
        <f t="shared" si="476"/>
        <v>1432344.37632</v>
      </c>
      <c r="I7626" s="11">
        <f t="shared" si="477"/>
        <v>35732</v>
      </c>
      <c r="J7626" s="11">
        <f t="shared" si="478"/>
        <v>613161.12</v>
      </c>
      <c r="K7626" s="11">
        <f t="shared" si="479"/>
        <v>0</v>
      </c>
    </row>
    <row r="7627" spans="1:11" s="11" customFormat="1">
      <c r="A7627" s="32">
        <v>2018</v>
      </c>
      <c r="B7627" s="32">
        <v>8023</v>
      </c>
      <c r="C7627" s="33" t="s">
        <v>565</v>
      </c>
      <c r="D7627" s="33" t="s">
        <v>566</v>
      </c>
      <c r="E7627" s="34">
        <v>1229</v>
      </c>
      <c r="F7627" s="35">
        <v>5.8</v>
      </c>
      <c r="G7627" s="34">
        <v>1395.9</v>
      </c>
      <c r="H7627" s="14">
        <f t="shared" si="476"/>
        <v>99502.543800000014</v>
      </c>
      <c r="I7627" s="11">
        <f t="shared" si="477"/>
        <v>1229</v>
      </c>
      <c r="J7627" s="11">
        <f t="shared" si="478"/>
        <v>7128.2</v>
      </c>
      <c r="K7627" s="11">
        <f t="shared" si="479"/>
        <v>0</v>
      </c>
    </row>
    <row r="7628" spans="1:11" s="11" customFormat="1">
      <c r="A7628" s="32">
        <v>2018</v>
      </c>
      <c r="B7628" s="32">
        <v>8027</v>
      </c>
      <c r="C7628" s="33" t="s">
        <v>563</v>
      </c>
      <c r="D7628" s="33" t="s">
        <v>564</v>
      </c>
      <c r="E7628" s="34">
        <v>17807</v>
      </c>
      <c r="F7628" s="35">
        <v>1.091</v>
      </c>
      <c r="G7628" s="34">
        <v>345.7</v>
      </c>
      <c r="H7628" s="14">
        <f t="shared" si="476"/>
        <v>67160.64970899999</v>
      </c>
      <c r="I7628" s="11">
        <f t="shared" si="477"/>
        <v>17807</v>
      </c>
      <c r="J7628" s="11">
        <f t="shared" si="478"/>
        <v>19427.436999999998</v>
      </c>
      <c r="K7628" s="11">
        <f t="shared" si="479"/>
        <v>0</v>
      </c>
    </row>
    <row r="7629" spans="1:11" s="11" customFormat="1">
      <c r="A7629" s="32">
        <v>2018</v>
      </c>
      <c r="B7629" s="32">
        <v>8027</v>
      </c>
      <c r="C7629" s="33" t="s">
        <v>563</v>
      </c>
      <c r="D7629" s="33" t="s">
        <v>564</v>
      </c>
      <c r="E7629" s="34">
        <v>8632</v>
      </c>
      <c r="F7629" s="35">
        <v>1.0580000000000001</v>
      </c>
      <c r="G7629" s="34">
        <v>426.3</v>
      </c>
      <c r="H7629" s="14">
        <f t="shared" si="476"/>
        <v>38932.512527999999</v>
      </c>
      <c r="I7629" s="11">
        <f t="shared" si="477"/>
        <v>8632</v>
      </c>
      <c r="J7629" s="11">
        <f t="shared" si="478"/>
        <v>9132.6560000000009</v>
      </c>
      <c r="K7629" s="11">
        <f t="shared" si="479"/>
        <v>0</v>
      </c>
    </row>
    <row r="7630" spans="1:11" s="11" customFormat="1">
      <c r="A7630" s="32">
        <v>2018</v>
      </c>
      <c r="B7630" s="32">
        <v>8027</v>
      </c>
      <c r="C7630" s="33" t="s">
        <v>563</v>
      </c>
      <c r="D7630" s="33" t="s">
        <v>564</v>
      </c>
      <c r="E7630" s="34">
        <v>6853</v>
      </c>
      <c r="F7630" s="35">
        <v>1.095</v>
      </c>
      <c r="G7630" s="34">
        <v>494</v>
      </c>
      <c r="H7630" s="14">
        <f t="shared" si="476"/>
        <v>37069.9329</v>
      </c>
      <c r="I7630" s="11">
        <f t="shared" si="477"/>
        <v>6853</v>
      </c>
      <c r="J7630" s="11">
        <f t="shared" si="478"/>
        <v>7504.0349999999999</v>
      </c>
      <c r="K7630" s="11">
        <f t="shared" si="479"/>
        <v>0</v>
      </c>
    </row>
    <row r="7631" spans="1:11" s="11" customFormat="1">
      <c r="A7631" s="32">
        <v>2018</v>
      </c>
      <c r="B7631" s="32">
        <v>8027</v>
      </c>
      <c r="C7631" s="33" t="s">
        <v>563</v>
      </c>
      <c r="D7631" s="33" t="s">
        <v>564</v>
      </c>
      <c r="E7631" s="34">
        <v>6599</v>
      </c>
      <c r="F7631" s="35">
        <v>1.1020000000000001</v>
      </c>
      <c r="G7631" s="34">
        <v>422</v>
      </c>
      <c r="H7631" s="14">
        <f t="shared" si="476"/>
        <v>30688.253559999997</v>
      </c>
      <c r="I7631" s="11">
        <f t="shared" si="477"/>
        <v>6599</v>
      </c>
      <c r="J7631" s="11">
        <f t="shared" si="478"/>
        <v>7272.0980000000009</v>
      </c>
      <c r="K7631" s="11">
        <f t="shared" si="479"/>
        <v>0</v>
      </c>
    </row>
    <row r="7632" spans="1:11" s="11" customFormat="1">
      <c r="A7632" s="32">
        <v>2018</v>
      </c>
      <c r="B7632" s="32">
        <v>8027</v>
      </c>
      <c r="C7632" s="33" t="s">
        <v>563</v>
      </c>
      <c r="D7632" s="33" t="s">
        <v>564</v>
      </c>
      <c r="E7632" s="34">
        <v>4221</v>
      </c>
      <c r="F7632" s="35">
        <v>1.0820000000000001</v>
      </c>
      <c r="G7632" s="34">
        <v>495.8</v>
      </c>
      <c r="H7632" s="14">
        <f t="shared" si="476"/>
        <v>22643.790876000003</v>
      </c>
      <c r="I7632" s="11">
        <f t="shared" si="477"/>
        <v>4221</v>
      </c>
      <c r="J7632" s="11">
        <f t="shared" si="478"/>
        <v>4567.1220000000003</v>
      </c>
      <c r="K7632" s="11">
        <f t="shared" si="479"/>
        <v>0</v>
      </c>
    </row>
    <row r="7633" spans="1:11" s="11" customFormat="1">
      <c r="A7633" s="32">
        <v>2018</v>
      </c>
      <c r="B7633" s="32">
        <v>8027</v>
      </c>
      <c r="C7633" s="33" t="s">
        <v>563</v>
      </c>
      <c r="D7633" s="33" t="s">
        <v>564</v>
      </c>
      <c r="E7633" s="34">
        <v>3824</v>
      </c>
      <c r="F7633" s="35">
        <v>1.0609999999999999</v>
      </c>
      <c r="G7633" s="34">
        <v>548.1</v>
      </c>
      <c r="H7633" s="14">
        <f t="shared" si="476"/>
        <v>22237.863983999996</v>
      </c>
      <c r="I7633" s="11">
        <f t="shared" si="477"/>
        <v>3824</v>
      </c>
      <c r="J7633" s="11">
        <f t="shared" si="478"/>
        <v>4057.2639999999997</v>
      </c>
      <c r="K7633" s="11">
        <f t="shared" si="479"/>
        <v>0</v>
      </c>
    </row>
    <row r="7634" spans="1:11" s="11" customFormat="1">
      <c r="A7634" s="32">
        <v>2018</v>
      </c>
      <c r="B7634" s="32">
        <v>8027</v>
      </c>
      <c r="C7634" s="33" t="s">
        <v>563</v>
      </c>
      <c r="D7634" s="33" t="s">
        <v>564</v>
      </c>
      <c r="E7634" s="34">
        <v>2501</v>
      </c>
      <c r="F7634" s="35">
        <v>1.0580000000000001</v>
      </c>
      <c r="G7634" s="34">
        <v>619.79999999999995</v>
      </c>
      <c r="H7634" s="14">
        <f t="shared" si="476"/>
        <v>16400.267484</v>
      </c>
      <c r="I7634" s="11">
        <f t="shared" si="477"/>
        <v>2501</v>
      </c>
      <c r="J7634" s="11">
        <f t="shared" si="478"/>
        <v>2646.058</v>
      </c>
      <c r="K7634" s="11">
        <f t="shared" si="479"/>
        <v>0</v>
      </c>
    </row>
    <row r="7635" spans="1:11" s="11" customFormat="1">
      <c r="A7635" s="32">
        <v>2018</v>
      </c>
      <c r="B7635" s="32">
        <v>8027</v>
      </c>
      <c r="C7635" s="33" t="s">
        <v>563</v>
      </c>
      <c r="D7635" s="33" t="s">
        <v>564</v>
      </c>
      <c r="E7635" s="34">
        <v>3</v>
      </c>
      <c r="F7635" s="35">
        <v>1.0780000000000001</v>
      </c>
      <c r="G7635" s="34">
        <v>370.4</v>
      </c>
      <c r="H7635" s="14">
        <f t="shared" si="476"/>
        <v>11.978736</v>
      </c>
      <c r="I7635" s="11">
        <f t="shared" si="477"/>
        <v>3</v>
      </c>
      <c r="J7635" s="11">
        <f t="shared" si="478"/>
        <v>3.234</v>
      </c>
      <c r="K7635" s="11">
        <f t="shared" si="479"/>
        <v>0</v>
      </c>
    </row>
    <row r="7636" spans="1:11" s="11" customFormat="1">
      <c r="A7636" s="32">
        <v>2018</v>
      </c>
      <c r="B7636" s="32">
        <v>8027</v>
      </c>
      <c r="C7636" s="33" t="s">
        <v>563</v>
      </c>
      <c r="D7636" s="33" t="s">
        <v>564</v>
      </c>
      <c r="E7636" s="34">
        <v>31893</v>
      </c>
      <c r="F7636" s="35">
        <v>1.0620000000000001</v>
      </c>
      <c r="G7636" s="34">
        <v>303.8</v>
      </c>
      <c r="H7636" s="14">
        <f t="shared" si="476"/>
        <v>102898.17190800002</v>
      </c>
      <c r="I7636" s="11">
        <f t="shared" si="477"/>
        <v>31893</v>
      </c>
      <c r="J7636" s="11">
        <f t="shared" si="478"/>
        <v>33870.366000000002</v>
      </c>
      <c r="K7636" s="11">
        <f t="shared" si="479"/>
        <v>0</v>
      </c>
    </row>
    <row r="7637" spans="1:11" s="11" customFormat="1">
      <c r="A7637" s="32">
        <v>2018</v>
      </c>
      <c r="B7637" s="32">
        <v>8027</v>
      </c>
      <c r="C7637" s="33" t="s">
        <v>563</v>
      </c>
      <c r="D7637" s="33" t="s">
        <v>564</v>
      </c>
      <c r="E7637" s="34">
        <v>8761</v>
      </c>
      <c r="F7637" s="35">
        <v>1.097</v>
      </c>
      <c r="G7637" s="34">
        <v>399.3</v>
      </c>
      <c r="H7637" s="14">
        <f t="shared" si="476"/>
        <v>38375.992281000006</v>
      </c>
      <c r="I7637" s="11">
        <f t="shared" si="477"/>
        <v>8761</v>
      </c>
      <c r="J7637" s="11">
        <f t="shared" si="478"/>
        <v>9610.8169999999991</v>
      </c>
      <c r="K7637" s="11">
        <f t="shared" si="479"/>
        <v>0</v>
      </c>
    </row>
    <row r="7638" spans="1:11" s="11" customFormat="1">
      <c r="A7638" s="32">
        <v>2018</v>
      </c>
      <c r="B7638" s="32">
        <v>8031</v>
      </c>
      <c r="C7638" s="33" t="s">
        <v>563</v>
      </c>
      <c r="D7638" s="33" t="s">
        <v>564</v>
      </c>
      <c r="E7638" s="34">
        <v>3681</v>
      </c>
      <c r="F7638" s="35">
        <v>1.069</v>
      </c>
      <c r="G7638" s="34">
        <v>247</v>
      </c>
      <c r="H7638" s="14">
        <f t="shared" si="476"/>
        <v>9719.4228300000013</v>
      </c>
      <c r="I7638" s="11">
        <f t="shared" si="477"/>
        <v>3681</v>
      </c>
      <c r="J7638" s="11">
        <f t="shared" si="478"/>
        <v>3934.989</v>
      </c>
      <c r="K7638" s="11">
        <f t="shared" si="479"/>
        <v>0</v>
      </c>
    </row>
    <row r="7639" spans="1:11" s="11" customFormat="1">
      <c r="A7639" s="32">
        <v>2018</v>
      </c>
      <c r="B7639" s="32">
        <v>8031</v>
      </c>
      <c r="C7639" s="33" t="s">
        <v>563</v>
      </c>
      <c r="D7639" s="33" t="s">
        <v>564</v>
      </c>
      <c r="E7639" s="34">
        <v>1135</v>
      </c>
      <c r="F7639" s="35">
        <v>1.069</v>
      </c>
      <c r="G7639" s="34">
        <v>250</v>
      </c>
      <c r="H7639" s="14">
        <f t="shared" si="476"/>
        <v>3033.2874999999999</v>
      </c>
      <c r="I7639" s="11">
        <f t="shared" si="477"/>
        <v>1135</v>
      </c>
      <c r="J7639" s="11">
        <f t="shared" si="478"/>
        <v>1213.3150000000001</v>
      </c>
      <c r="K7639" s="11">
        <f t="shared" si="479"/>
        <v>0</v>
      </c>
    </row>
    <row r="7640" spans="1:11" s="11" customFormat="1">
      <c r="A7640" s="32">
        <v>2018</v>
      </c>
      <c r="B7640" s="32">
        <v>8031</v>
      </c>
      <c r="C7640" s="33" t="s">
        <v>563</v>
      </c>
      <c r="D7640" s="33" t="s">
        <v>564</v>
      </c>
      <c r="E7640" s="34">
        <v>3784</v>
      </c>
      <c r="F7640" s="35">
        <v>1.069</v>
      </c>
      <c r="G7640" s="34">
        <v>237</v>
      </c>
      <c r="H7640" s="14">
        <f t="shared" si="476"/>
        <v>9586.87752</v>
      </c>
      <c r="I7640" s="11">
        <f t="shared" si="477"/>
        <v>3784</v>
      </c>
      <c r="J7640" s="11">
        <f t="shared" si="478"/>
        <v>4045.096</v>
      </c>
      <c r="K7640" s="11">
        <f t="shared" si="479"/>
        <v>0</v>
      </c>
    </row>
    <row r="7641" spans="1:11" s="11" customFormat="1">
      <c r="A7641" s="32">
        <v>2018</v>
      </c>
      <c r="B7641" s="32">
        <v>8031</v>
      </c>
      <c r="C7641" s="33" t="s">
        <v>563</v>
      </c>
      <c r="D7641" s="33" t="s">
        <v>564</v>
      </c>
      <c r="E7641" s="34">
        <v>489997</v>
      </c>
      <c r="F7641" s="35">
        <v>1.069</v>
      </c>
      <c r="G7641" s="34">
        <v>216</v>
      </c>
      <c r="H7641" s="14">
        <f t="shared" si="476"/>
        <v>1131422.67288</v>
      </c>
      <c r="I7641" s="11">
        <f t="shared" si="477"/>
        <v>489997</v>
      </c>
      <c r="J7641" s="11">
        <f t="shared" si="478"/>
        <v>523806.79299999995</v>
      </c>
      <c r="K7641" s="11">
        <f t="shared" si="479"/>
        <v>0</v>
      </c>
    </row>
    <row r="7642" spans="1:11" s="11" customFormat="1">
      <c r="A7642" s="32">
        <v>2018</v>
      </c>
      <c r="B7642" s="32">
        <v>8031</v>
      </c>
      <c r="C7642" s="33" t="s">
        <v>563</v>
      </c>
      <c r="D7642" s="33" t="s">
        <v>564</v>
      </c>
      <c r="E7642" s="34">
        <v>319377</v>
      </c>
      <c r="F7642" s="35">
        <v>1.069</v>
      </c>
      <c r="G7642" s="34">
        <v>243.4</v>
      </c>
      <c r="H7642" s="14">
        <f t="shared" si="476"/>
        <v>831001.70764199994</v>
      </c>
      <c r="I7642" s="11">
        <f t="shared" si="477"/>
        <v>319377</v>
      </c>
      <c r="J7642" s="11">
        <f t="shared" si="478"/>
        <v>341414.01299999998</v>
      </c>
      <c r="K7642" s="11">
        <f t="shared" si="479"/>
        <v>0</v>
      </c>
    </row>
    <row r="7643" spans="1:11" s="11" customFormat="1">
      <c r="A7643" s="32">
        <v>2018</v>
      </c>
      <c r="B7643" s="32">
        <v>8031</v>
      </c>
      <c r="C7643" s="33" t="s">
        <v>563</v>
      </c>
      <c r="D7643" s="33" t="s">
        <v>564</v>
      </c>
      <c r="E7643" s="34">
        <v>137121</v>
      </c>
      <c r="F7643" s="35">
        <v>1.069</v>
      </c>
      <c r="G7643" s="34">
        <v>244.3</v>
      </c>
      <c r="H7643" s="14">
        <f t="shared" si="476"/>
        <v>358100.67860699998</v>
      </c>
      <c r="I7643" s="11">
        <f t="shared" si="477"/>
        <v>137121</v>
      </c>
      <c r="J7643" s="11">
        <f t="shared" si="478"/>
        <v>146582.34899999999</v>
      </c>
      <c r="K7643" s="11">
        <f t="shared" si="479"/>
        <v>0</v>
      </c>
    </row>
    <row r="7644" spans="1:11" s="11" customFormat="1">
      <c r="A7644" s="32">
        <v>2018</v>
      </c>
      <c r="B7644" s="32">
        <v>8031</v>
      </c>
      <c r="C7644" s="33" t="s">
        <v>563</v>
      </c>
      <c r="D7644" s="33" t="s">
        <v>564</v>
      </c>
      <c r="E7644" s="34">
        <v>118841</v>
      </c>
      <c r="F7644" s="35">
        <v>1.069</v>
      </c>
      <c r="G7644" s="34">
        <v>159.80000000000001</v>
      </c>
      <c r="H7644" s="14">
        <f t="shared" si="476"/>
        <v>203011.564342</v>
      </c>
      <c r="I7644" s="11">
        <f t="shared" si="477"/>
        <v>118841</v>
      </c>
      <c r="J7644" s="11">
        <f t="shared" si="478"/>
        <v>127041.02899999999</v>
      </c>
      <c r="K7644" s="11">
        <f t="shared" si="479"/>
        <v>0</v>
      </c>
    </row>
    <row r="7645" spans="1:11" s="11" customFormat="1">
      <c r="A7645" s="32">
        <v>2018</v>
      </c>
      <c r="B7645" s="32">
        <v>8031</v>
      </c>
      <c r="C7645" s="33" t="s">
        <v>563</v>
      </c>
      <c r="D7645" s="33" t="s">
        <v>564</v>
      </c>
      <c r="E7645" s="34">
        <v>108746</v>
      </c>
      <c r="F7645" s="35">
        <v>1.069</v>
      </c>
      <c r="G7645" s="34">
        <v>296.89999999999998</v>
      </c>
      <c r="H7645" s="14">
        <f t="shared" si="476"/>
        <v>345144.68830599997</v>
      </c>
      <c r="I7645" s="11">
        <f t="shared" si="477"/>
        <v>108746</v>
      </c>
      <c r="J7645" s="11">
        <f t="shared" si="478"/>
        <v>116249.47399999999</v>
      </c>
      <c r="K7645" s="11">
        <f t="shared" si="479"/>
        <v>0</v>
      </c>
    </row>
    <row r="7646" spans="1:11" s="11" customFormat="1">
      <c r="A7646" s="32">
        <v>2018</v>
      </c>
      <c r="B7646" s="32">
        <v>8031</v>
      </c>
      <c r="C7646" s="33" t="s">
        <v>563</v>
      </c>
      <c r="D7646" s="33" t="s">
        <v>564</v>
      </c>
      <c r="E7646" s="34">
        <v>93515</v>
      </c>
      <c r="F7646" s="35">
        <v>1.069</v>
      </c>
      <c r="G7646" s="34">
        <v>239.7</v>
      </c>
      <c r="H7646" s="14">
        <f t="shared" si="476"/>
        <v>239622.18139499996</v>
      </c>
      <c r="I7646" s="11">
        <f t="shared" si="477"/>
        <v>93515</v>
      </c>
      <c r="J7646" s="11">
        <f t="shared" si="478"/>
        <v>99967.534999999989</v>
      </c>
      <c r="K7646" s="11">
        <f t="shared" si="479"/>
        <v>0</v>
      </c>
    </row>
    <row r="7647" spans="1:11" s="11" customFormat="1">
      <c r="A7647" s="32">
        <v>2018</v>
      </c>
      <c r="B7647" s="32">
        <v>8031</v>
      </c>
      <c r="C7647" s="33" t="s">
        <v>563</v>
      </c>
      <c r="D7647" s="33" t="s">
        <v>564</v>
      </c>
      <c r="E7647" s="34">
        <v>86307</v>
      </c>
      <c r="F7647" s="35">
        <v>1.069</v>
      </c>
      <c r="G7647" s="34">
        <v>244.3</v>
      </c>
      <c r="H7647" s="14">
        <f t="shared" si="476"/>
        <v>225396.51306900001</v>
      </c>
      <c r="I7647" s="11">
        <f t="shared" si="477"/>
        <v>86307</v>
      </c>
      <c r="J7647" s="11">
        <f t="shared" si="478"/>
        <v>92262.18299999999</v>
      </c>
      <c r="K7647" s="11">
        <f t="shared" si="479"/>
        <v>0</v>
      </c>
    </row>
    <row r="7648" spans="1:11" s="11" customFormat="1">
      <c r="A7648" s="32">
        <v>2018</v>
      </c>
      <c r="B7648" s="32">
        <v>8031</v>
      </c>
      <c r="C7648" s="33" t="s">
        <v>563</v>
      </c>
      <c r="D7648" s="33" t="s">
        <v>564</v>
      </c>
      <c r="E7648" s="34">
        <v>68991</v>
      </c>
      <c r="F7648" s="35">
        <v>1.069</v>
      </c>
      <c r="G7648" s="34">
        <v>245.3</v>
      </c>
      <c r="H7648" s="14">
        <f t="shared" si="476"/>
        <v>180912.13268700003</v>
      </c>
      <c r="I7648" s="11">
        <f t="shared" si="477"/>
        <v>68991</v>
      </c>
      <c r="J7648" s="11">
        <f t="shared" si="478"/>
        <v>73751.379000000001</v>
      </c>
      <c r="K7648" s="11">
        <f t="shared" si="479"/>
        <v>0</v>
      </c>
    </row>
    <row r="7649" spans="1:11" s="11" customFormat="1">
      <c r="A7649" s="32">
        <v>2018</v>
      </c>
      <c r="B7649" s="32">
        <v>8031</v>
      </c>
      <c r="C7649" s="33" t="s">
        <v>563</v>
      </c>
      <c r="D7649" s="33" t="s">
        <v>564</v>
      </c>
      <c r="E7649" s="34">
        <v>61044</v>
      </c>
      <c r="F7649" s="35">
        <v>1.069</v>
      </c>
      <c r="G7649" s="34">
        <v>223.3</v>
      </c>
      <c r="H7649" s="14">
        <f t="shared" si="476"/>
        <v>145716.72838800002</v>
      </c>
      <c r="I7649" s="11">
        <f t="shared" si="477"/>
        <v>61044</v>
      </c>
      <c r="J7649" s="11">
        <f t="shared" si="478"/>
        <v>65256.036</v>
      </c>
      <c r="K7649" s="11">
        <f t="shared" si="479"/>
        <v>0</v>
      </c>
    </row>
    <row r="7650" spans="1:11" s="11" customFormat="1">
      <c r="A7650" s="32">
        <v>2018</v>
      </c>
      <c r="B7650" s="32">
        <v>8031</v>
      </c>
      <c r="C7650" s="33" t="s">
        <v>563</v>
      </c>
      <c r="D7650" s="33" t="s">
        <v>564</v>
      </c>
      <c r="E7650" s="34">
        <v>37391</v>
      </c>
      <c r="F7650" s="35">
        <v>1.069</v>
      </c>
      <c r="G7650" s="34">
        <v>244</v>
      </c>
      <c r="H7650" s="14">
        <f t="shared" si="476"/>
        <v>97529.18875999999</v>
      </c>
      <c r="I7650" s="11">
        <f t="shared" si="477"/>
        <v>37391</v>
      </c>
      <c r="J7650" s="11">
        <f t="shared" si="478"/>
        <v>39970.978999999999</v>
      </c>
      <c r="K7650" s="11">
        <f t="shared" si="479"/>
        <v>0</v>
      </c>
    </row>
    <row r="7651" spans="1:11" s="11" customFormat="1">
      <c r="A7651" s="32">
        <v>2018</v>
      </c>
      <c r="B7651" s="32">
        <v>8031</v>
      </c>
      <c r="C7651" s="33" t="s">
        <v>563</v>
      </c>
      <c r="D7651" s="33" t="s">
        <v>564</v>
      </c>
      <c r="E7651" s="34">
        <v>17484</v>
      </c>
      <c r="F7651" s="35">
        <v>1.069</v>
      </c>
      <c r="G7651" s="34">
        <v>239.6</v>
      </c>
      <c r="H7651" s="14">
        <f t="shared" si="476"/>
        <v>44782.188816000002</v>
      </c>
      <c r="I7651" s="11">
        <f t="shared" si="477"/>
        <v>17484</v>
      </c>
      <c r="J7651" s="11">
        <f t="shared" si="478"/>
        <v>18690.396000000001</v>
      </c>
      <c r="K7651" s="11">
        <f t="shared" si="479"/>
        <v>0</v>
      </c>
    </row>
    <row r="7652" spans="1:11" s="11" customFormat="1">
      <c r="A7652" s="32">
        <v>2018</v>
      </c>
      <c r="B7652" s="32">
        <v>8031</v>
      </c>
      <c r="C7652" s="33" t="s">
        <v>563</v>
      </c>
      <c r="D7652" s="33" t="s">
        <v>564</v>
      </c>
      <c r="E7652" s="34">
        <v>11808</v>
      </c>
      <c r="F7652" s="35">
        <v>1.069</v>
      </c>
      <c r="G7652" s="34">
        <v>245.9</v>
      </c>
      <c r="H7652" s="14">
        <f t="shared" si="476"/>
        <v>31039.347167999997</v>
      </c>
      <c r="I7652" s="11">
        <f t="shared" si="477"/>
        <v>11808</v>
      </c>
      <c r="J7652" s="11">
        <f t="shared" si="478"/>
        <v>12622.751999999999</v>
      </c>
      <c r="K7652" s="11">
        <f t="shared" si="479"/>
        <v>0</v>
      </c>
    </row>
    <row r="7653" spans="1:11" s="11" customFormat="1">
      <c r="A7653" s="32">
        <v>2018</v>
      </c>
      <c r="B7653" s="32">
        <v>8031</v>
      </c>
      <c r="C7653" s="33" t="s">
        <v>563</v>
      </c>
      <c r="D7653" s="33" t="s">
        <v>564</v>
      </c>
      <c r="E7653" s="34">
        <v>4239</v>
      </c>
      <c r="F7653" s="35">
        <v>1.069</v>
      </c>
      <c r="G7653" s="34">
        <v>251</v>
      </c>
      <c r="H7653" s="14">
        <f t="shared" si="476"/>
        <v>11374.042409999998</v>
      </c>
      <c r="I7653" s="11">
        <f t="shared" si="477"/>
        <v>4239</v>
      </c>
      <c r="J7653" s="11">
        <f t="shared" si="478"/>
        <v>4531.491</v>
      </c>
      <c r="K7653" s="11">
        <f t="shared" si="479"/>
        <v>0</v>
      </c>
    </row>
    <row r="7654" spans="1:11" s="11" customFormat="1">
      <c r="A7654" s="32">
        <v>2018</v>
      </c>
      <c r="B7654" s="32">
        <v>8042</v>
      </c>
      <c r="C7654" s="33" t="s">
        <v>353</v>
      </c>
      <c r="D7654" s="33" t="s">
        <v>354</v>
      </c>
      <c r="E7654" s="34">
        <v>52648</v>
      </c>
      <c r="F7654" s="35">
        <v>24.062000000000001</v>
      </c>
      <c r="G7654" s="34">
        <v>319.5</v>
      </c>
      <c r="H7654" s="14">
        <f t="shared" si="476"/>
        <v>4047477.6823200001</v>
      </c>
      <c r="I7654" s="11">
        <f t="shared" si="477"/>
        <v>52648</v>
      </c>
      <c r="J7654" s="11">
        <f t="shared" si="478"/>
        <v>1266816.176</v>
      </c>
      <c r="K7654" s="11">
        <f t="shared" si="479"/>
        <v>0</v>
      </c>
    </row>
    <row r="7655" spans="1:11" s="11" customFormat="1">
      <c r="A7655" s="32">
        <v>2018</v>
      </c>
      <c r="B7655" s="32">
        <v>8042</v>
      </c>
      <c r="C7655" s="33" t="s">
        <v>565</v>
      </c>
      <c r="D7655" s="33" t="s">
        <v>566</v>
      </c>
      <c r="E7655" s="34">
        <v>7495</v>
      </c>
      <c r="F7655" s="35">
        <v>5.79</v>
      </c>
      <c r="G7655" s="34">
        <v>1469.9</v>
      </c>
      <c r="H7655" s="14">
        <f t="shared" si="476"/>
        <v>637878.53895000007</v>
      </c>
      <c r="I7655" s="11">
        <f t="shared" si="477"/>
        <v>7495</v>
      </c>
      <c r="J7655" s="11">
        <f t="shared" si="478"/>
        <v>43396.05</v>
      </c>
      <c r="K7655" s="11">
        <f t="shared" si="479"/>
        <v>0</v>
      </c>
    </row>
    <row r="7656" spans="1:11" s="11" customFormat="1">
      <c r="A7656" s="32">
        <v>2018</v>
      </c>
      <c r="B7656" s="32">
        <v>8042</v>
      </c>
      <c r="C7656" s="33" t="s">
        <v>353</v>
      </c>
      <c r="D7656" s="33" t="s">
        <v>354</v>
      </c>
      <c r="E7656" s="34">
        <v>74536</v>
      </c>
      <c r="F7656" s="35">
        <v>25.834</v>
      </c>
      <c r="G7656" s="34">
        <v>298.3</v>
      </c>
      <c r="H7656" s="14">
        <f t="shared" si="476"/>
        <v>5743954.5005919999</v>
      </c>
      <c r="I7656" s="11">
        <f t="shared" si="477"/>
        <v>74536</v>
      </c>
      <c r="J7656" s="11">
        <f t="shared" si="478"/>
        <v>1925563.024</v>
      </c>
      <c r="K7656" s="11">
        <f t="shared" si="479"/>
        <v>0</v>
      </c>
    </row>
    <row r="7657" spans="1:11" s="11" customFormat="1">
      <c r="A7657" s="32">
        <v>2018</v>
      </c>
      <c r="B7657" s="32">
        <v>8042</v>
      </c>
      <c r="C7657" s="33" t="s">
        <v>353</v>
      </c>
      <c r="D7657" s="33" t="s">
        <v>354</v>
      </c>
      <c r="E7657" s="34">
        <v>13477</v>
      </c>
      <c r="F7657" s="35">
        <v>24.63</v>
      </c>
      <c r="G7657" s="34">
        <v>331.1</v>
      </c>
      <c r="H7657" s="14">
        <f t="shared" si="476"/>
        <v>1099048.4066099999</v>
      </c>
      <c r="I7657" s="11">
        <f t="shared" si="477"/>
        <v>13477</v>
      </c>
      <c r="J7657" s="11">
        <f t="shared" si="478"/>
        <v>331938.51</v>
      </c>
      <c r="K7657" s="11">
        <f t="shared" si="479"/>
        <v>0</v>
      </c>
    </row>
    <row r="7658" spans="1:11" s="11" customFormat="1">
      <c r="A7658" s="32">
        <v>2018</v>
      </c>
      <c r="B7658" s="32">
        <v>8042</v>
      </c>
      <c r="C7658" s="33" t="s">
        <v>353</v>
      </c>
      <c r="D7658" s="33" t="s">
        <v>354</v>
      </c>
      <c r="E7658" s="34">
        <v>29148</v>
      </c>
      <c r="F7658" s="35">
        <v>25.704000000000001</v>
      </c>
      <c r="G7658" s="34">
        <v>301.89999999999998</v>
      </c>
      <c r="H7658" s="14">
        <f t="shared" si="476"/>
        <v>2261895.7596479999</v>
      </c>
      <c r="I7658" s="11">
        <f t="shared" si="477"/>
        <v>29148</v>
      </c>
      <c r="J7658" s="11">
        <f t="shared" si="478"/>
        <v>749220.19200000004</v>
      </c>
      <c r="K7658" s="11">
        <f t="shared" si="479"/>
        <v>0</v>
      </c>
    </row>
    <row r="7659" spans="1:11" s="11" customFormat="1">
      <c r="A7659" s="32">
        <v>2018</v>
      </c>
      <c r="B7659" s="32">
        <v>8042</v>
      </c>
      <c r="C7659" s="33" t="s">
        <v>353</v>
      </c>
      <c r="D7659" s="33" t="s">
        <v>354</v>
      </c>
      <c r="E7659" s="34">
        <v>37827</v>
      </c>
      <c r="F7659" s="35">
        <v>23.88</v>
      </c>
      <c r="G7659" s="34">
        <v>311.3</v>
      </c>
      <c r="H7659" s="14">
        <f t="shared" si="476"/>
        <v>2812000.1698799995</v>
      </c>
      <c r="I7659" s="11">
        <f t="shared" si="477"/>
        <v>37827</v>
      </c>
      <c r="J7659" s="11">
        <f t="shared" si="478"/>
        <v>903308.76</v>
      </c>
      <c r="K7659" s="11">
        <f t="shared" si="479"/>
        <v>0</v>
      </c>
    </row>
    <row r="7660" spans="1:11" s="11" customFormat="1">
      <c r="A7660" s="32">
        <v>2018</v>
      </c>
      <c r="B7660" s="32">
        <v>8042</v>
      </c>
      <c r="C7660" s="33" t="s">
        <v>353</v>
      </c>
      <c r="D7660" s="33" t="s">
        <v>354</v>
      </c>
      <c r="E7660" s="34">
        <v>38189</v>
      </c>
      <c r="F7660" s="35">
        <v>25.512</v>
      </c>
      <c r="G7660" s="34">
        <v>315.39999999999998</v>
      </c>
      <c r="H7660" s="14">
        <f t="shared" si="476"/>
        <v>3072872.0802720003</v>
      </c>
      <c r="I7660" s="11">
        <f t="shared" si="477"/>
        <v>38189</v>
      </c>
      <c r="J7660" s="11">
        <f t="shared" si="478"/>
        <v>974277.76800000004</v>
      </c>
      <c r="K7660" s="11">
        <f t="shared" si="479"/>
        <v>0</v>
      </c>
    </row>
    <row r="7661" spans="1:11" s="11" customFormat="1">
      <c r="A7661" s="32">
        <v>2018</v>
      </c>
      <c r="B7661" s="32">
        <v>8048</v>
      </c>
      <c r="C7661" s="33" t="s">
        <v>563</v>
      </c>
      <c r="D7661" s="33" t="s">
        <v>564</v>
      </c>
      <c r="E7661" s="34">
        <v>965004</v>
      </c>
      <c r="F7661" s="35">
        <v>1.0249999999999999</v>
      </c>
      <c r="G7661" s="34">
        <v>430</v>
      </c>
      <c r="H7661" s="14">
        <f t="shared" si="476"/>
        <v>4253255.13</v>
      </c>
      <c r="I7661" s="11">
        <f t="shared" si="477"/>
        <v>965004</v>
      </c>
      <c r="J7661" s="11">
        <f t="shared" si="478"/>
        <v>989129.09999999986</v>
      </c>
      <c r="K7661" s="11">
        <f t="shared" si="479"/>
        <v>0</v>
      </c>
    </row>
    <row r="7662" spans="1:11" s="11" customFormat="1">
      <c r="A7662" s="32">
        <v>2018</v>
      </c>
      <c r="B7662" s="32">
        <v>8048</v>
      </c>
      <c r="C7662" s="33" t="s">
        <v>563</v>
      </c>
      <c r="D7662" s="33" t="s">
        <v>564</v>
      </c>
      <c r="E7662" s="34">
        <v>775000</v>
      </c>
      <c r="F7662" s="35">
        <v>1.0249999999999999</v>
      </c>
      <c r="G7662" s="34">
        <v>430</v>
      </c>
      <c r="H7662" s="14">
        <f t="shared" si="476"/>
        <v>3415812.5</v>
      </c>
      <c r="I7662" s="11">
        <f t="shared" si="477"/>
        <v>775000</v>
      </c>
      <c r="J7662" s="11">
        <f t="shared" si="478"/>
        <v>794374.99999999988</v>
      </c>
      <c r="K7662" s="11">
        <f t="shared" si="479"/>
        <v>0</v>
      </c>
    </row>
    <row r="7663" spans="1:11" s="11" customFormat="1">
      <c r="A7663" s="32">
        <v>2018</v>
      </c>
      <c r="B7663" s="32">
        <v>8048</v>
      </c>
      <c r="C7663" s="33" t="s">
        <v>563</v>
      </c>
      <c r="D7663" s="33" t="s">
        <v>564</v>
      </c>
      <c r="E7663" s="34">
        <v>19860</v>
      </c>
      <c r="F7663" s="35">
        <v>1.0249999999999999</v>
      </c>
      <c r="G7663" s="34">
        <v>430</v>
      </c>
      <c r="H7663" s="14">
        <f t="shared" si="476"/>
        <v>87532.95</v>
      </c>
      <c r="I7663" s="11">
        <f t="shared" si="477"/>
        <v>19860</v>
      </c>
      <c r="J7663" s="11">
        <f t="shared" si="478"/>
        <v>20356.5</v>
      </c>
      <c r="K7663" s="11">
        <f t="shared" si="479"/>
        <v>0</v>
      </c>
    </row>
    <row r="7664" spans="1:11" s="11" customFormat="1">
      <c r="A7664" s="32">
        <v>2018</v>
      </c>
      <c r="B7664" s="32">
        <v>8048</v>
      </c>
      <c r="C7664" s="33" t="s">
        <v>563</v>
      </c>
      <c r="D7664" s="33" t="s">
        <v>564</v>
      </c>
      <c r="E7664" s="34">
        <v>620000</v>
      </c>
      <c r="F7664" s="35">
        <v>1.0249999999999999</v>
      </c>
      <c r="G7664" s="34">
        <v>430</v>
      </c>
      <c r="H7664" s="14">
        <f t="shared" si="476"/>
        <v>2732650</v>
      </c>
      <c r="I7664" s="11">
        <f t="shared" si="477"/>
        <v>620000</v>
      </c>
      <c r="J7664" s="11">
        <f t="shared" si="478"/>
        <v>635500</v>
      </c>
      <c r="K7664" s="11">
        <f t="shared" si="479"/>
        <v>0</v>
      </c>
    </row>
    <row r="7665" spans="1:11" s="11" customFormat="1">
      <c r="A7665" s="32">
        <v>2018</v>
      </c>
      <c r="B7665" s="32">
        <v>8048</v>
      </c>
      <c r="C7665" s="33" t="s">
        <v>563</v>
      </c>
      <c r="D7665" s="33" t="s">
        <v>564</v>
      </c>
      <c r="E7665" s="34">
        <v>312429</v>
      </c>
      <c r="F7665" s="35">
        <v>1.0249999999999999</v>
      </c>
      <c r="G7665" s="34">
        <v>430</v>
      </c>
      <c r="H7665" s="14">
        <f t="shared" si="476"/>
        <v>1377030.8174999999</v>
      </c>
      <c r="I7665" s="11">
        <f t="shared" si="477"/>
        <v>312429</v>
      </c>
      <c r="J7665" s="11">
        <f t="shared" si="478"/>
        <v>320239.72499999998</v>
      </c>
      <c r="K7665" s="11">
        <f t="shared" si="479"/>
        <v>0</v>
      </c>
    </row>
    <row r="7666" spans="1:11" s="11" customFormat="1">
      <c r="A7666" s="32">
        <v>2018</v>
      </c>
      <c r="B7666" s="32">
        <v>8049</v>
      </c>
      <c r="C7666" s="33" t="s">
        <v>563</v>
      </c>
      <c r="D7666" s="33" t="s">
        <v>564</v>
      </c>
      <c r="E7666" s="34">
        <v>205930</v>
      </c>
      <c r="F7666" s="35">
        <v>1.0249999999999999</v>
      </c>
      <c r="G7666" s="34">
        <v>446</v>
      </c>
      <c r="H7666" s="14">
        <f t="shared" si="476"/>
        <v>941408.99499999988</v>
      </c>
      <c r="I7666" s="11">
        <f t="shared" si="477"/>
        <v>205930</v>
      </c>
      <c r="J7666" s="11">
        <f t="shared" si="478"/>
        <v>211078.24999999997</v>
      </c>
      <c r="K7666" s="11">
        <f t="shared" si="479"/>
        <v>0</v>
      </c>
    </row>
    <row r="7667" spans="1:11" s="11" customFormat="1">
      <c r="A7667" s="32">
        <v>2018</v>
      </c>
      <c r="B7667" s="32">
        <v>8056</v>
      </c>
      <c r="C7667" s="33" t="s">
        <v>565</v>
      </c>
      <c r="D7667" s="33" t="s">
        <v>566</v>
      </c>
      <c r="E7667" s="34">
        <v>617</v>
      </c>
      <c r="F7667" s="35">
        <v>5.9</v>
      </c>
      <c r="G7667" s="34">
        <v>1385.8</v>
      </c>
      <c r="H7667" s="14">
        <f t="shared" si="476"/>
        <v>50447.277399999999</v>
      </c>
      <c r="I7667" s="11">
        <f t="shared" si="477"/>
        <v>617</v>
      </c>
      <c r="J7667" s="11">
        <f t="shared" si="478"/>
        <v>3640.3</v>
      </c>
      <c r="K7667" s="11">
        <f t="shared" si="479"/>
        <v>0</v>
      </c>
    </row>
    <row r="7668" spans="1:11" s="11" customFormat="1">
      <c r="A7668" s="32">
        <v>2018</v>
      </c>
      <c r="B7668" s="32">
        <v>8056</v>
      </c>
      <c r="C7668" s="33" t="s">
        <v>565</v>
      </c>
      <c r="D7668" s="33" t="s">
        <v>566</v>
      </c>
      <c r="E7668" s="34">
        <v>172</v>
      </c>
      <c r="F7668" s="35">
        <v>5.9</v>
      </c>
      <c r="G7668" s="34">
        <v>1349.6</v>
      </c>
      <c r="H7668" s="14">
        <f t="shared" si="476"/>
        <v>13695.740800000001</v>
      </c>
      <c r="I7668" s="11">
        <f t="shared" si="477"/>
        <v>172</v>
      </c>
      <c r="J7668" s="11">
        <f t="shared" si="478"/>
        <v>1014.8000000000001</v>
      </c>
      <c r="K7668" s="11">
        <f t="shared" si="479"/>
        <v>0</v>
      </c>
    </row>
    <row r="7669" spans="1:11" s="11" customFormat="1">
      <c r="A7669" s="32">
        <v>2018</v>
      </c>
      <c r="B7669" s="32">
        <v>8056</v>
      </c>
      <c r="C7669" s="33" t="s">
        <v>565</v>
      </c>
      <c r="D7669" s="33" t="s">
        <v>566</v>
      </c>
      <c r="E7669" s="34">
        <v>239</v>
      </c>
      <c r="F7669" s="35">
        <v>5.9</v>
      </c>
      <c r="G7669" s="34">
        <v>1510.2</v>
      </c>
      <c r="H7669" s="14">
        <f t="shared" si="476"/>
        <v>21295.330200000004</v>
      </c>
      <c r="I7669" s="11">
        <f t="shared" si="477"/>
        <v>239</v>
      </c>
      <c r="J7669" s="11">
        <f t="shared" si="478"/>
        <v>1410.1000000000001</v>
      </c>
      <c r="K7669" s="11">
        <f t="shared" si="479"/>
        <v>0</v>
      </c>
    </row>
    <row r="7670" spans="1:11" s="11" customFormat="1">
      <c r="A7670" s="32">
        <v>2018</v>
      </c>
      <c r="B7670" s="32">
        <v>8056</v>
      </c>
      <c r="C7670" s="33" t="s">
        <v>563</v>
      </c>
      <c r="D7670" s="33" t="s">
        <v>564</v>
      </c>
      <c r="E7670" s="34">
        <v>521208</v>
      </c>
      <c r="F7670" s="35">
        <v>1.0149999999999999</v>
      </c>
      <c r="G7670" s="34">
        <v>308.60000000000002</v>
      </c>
      <c r="H7670" s="14">
        <f t="shared" si="476"/>
        <v>1632574.6063199998</v>
      </c>
      <c r="I7670" s="11">
        <f t="shared" si="477"/>
        <v>521208</v>
      </c>
      <c r="J7670" s="11">
        <f t="shared" si="478"/>
        <v>529026.12</v>
      </c>
      <c r="K7670" s="11">
        <f t="shared" si="479"/>
        <v>0</v>
      </c>
    </row>
    <row r="7671" spans="1:11" s="11" customFormat="1">
      <c r="A7671" s="32">
        <v>2018</v>
      </c>
      <c r="B7671" s="32">
        <v>8056</v>
      </c>
      <c r="C7671" s="33" t="s">
        <v>563</v>
      </c>
      <c r="D7671" s="33" t="s">
        <v>564</v>
      </c>
      <c r="E7671" s="34">
        <v>163023</v>
      </c>
      <c r="F7671" s="35">
        <v>1.0249999999999999</v>
      </c>
      <c r="G7671" s="34">
        <v>282.5</v>
      </c>
      <c r="H7671" s="14">
        <f t="shared" si="476"/>
        <v>472053.47437499999</v>
      </c>
      <c r="I7671" s="11">
        <f t="shared" si="477"/>
        <v>163023</v>
      </c>
      <c r="J7671" s="11">
        <f t="shared" si="478"/>
        <v>167098.57499999998</v>
      </c>
      <c r="K7671" s="11">
        <f t="shared" si="479"/>
        <v>0</v>
      </c>
    </row>
    <row r="7672" spans="1:11" s="11" customFormat="1">
      <c r="A7672" s="32">
        <v>2018</v>
      </c>
      <c r="B7672" s="32">
        <v>8056</v>
      </c>
      <c r="C7672" s="33" t="s">
        <v>563</v>
      </c>
      <c r="D7672" s="33" t="s">
        <v>564</v>
      </c>
      <c r="E7672" s="34">
        <v>300543</v>
      </c>
      <c r="F7672" s="35">
        <v>1.0249999999999999</v>
      </c>
      <c r="G7672" s="34">
        <v>275.5</v>
      </c>
      <c r="H7672" s="14">
        <f t="shared" si="476"/>
        <v>848695.86412499996</v>
      </c>
      <c r="I7672" s="11">
        <f t="shared" si="477"/>
        <v>300543</v>
      </c>
      <c r="J7672" s="11">
        <f t="shared" si="478"/>
        <v>308056.57499999995</v>
      </c>
      <c r="K7672" s="11">
        <f t="shared" si="479"/>
        <v>0</v>
      </c>
    </row>
    <row r="7673" spans="1:11" s="11" customFormat="1">
      <c r="A7673" s="32">
        <v>2018</v>
      </c>
      <c r="B7673" s="32">
        <v>8063</v>
      </c>
      <c r="C7673" s="33" t="s">
        <v>563</v>
      </c>
      <c r="D7673" s="33" t="s">
        <v>564</v>
      </c>
      <c r="E7673" s="34">
        <v>10818</v>
      </c>
      <c r="F7673" s="35">
        <v>1.03</v>
      </c>
      <c r="G7673" s="34" t="s">
        <v>364</v>
      </c>
      <c r="H7673" s="14" t="str">
        <f t="shared" si="476"/>
        <v/>
      </c>
      <c r="I7673" s="11" t="str">
        <f t="shared" si="477"/>
        <v/>
      </c>
      <c r="J7673" s="11" t="str">
        <f t="shared" si="478"/>
        <v/>
      </c>
      <c r="K7673" s="11">
        <f t="shared" si="479"/>
        <v>0</v>
      </c>
    </row>
    <row r="7674" spans="1:11" s="11" customFormat="1">
      <c r="A7674" s="32">
        <v>2018</v>
      </c>
      <c r="B7674" s="32">
        <v>8066</v>
      </c>
      <c r="C7674" s="33" t="s">
        <v>363</v>
      </c>
      <c r="D7674" s="33" t="s">
        <v>354</v>
      </c>
      <c r="E7674" s="34">
        <v>186432</v>
      </c>
      <c r="F7674" s="35">
        <v>18.98</v>
      </c>
      <c r="G7674" s="34">
        <v>227</v>
      </c>
      <c r="H7674" s="14">
        <f t="shared" si="476"/>
        <v>8032348.1472000005</v>
      </c>
      <c r="I7674" s="11">
        <f t="shared" si="477"/>
        <v>186432</v>
      </c>
      <c r="J7674" s="11">
        <f t="shared" si="478"/>
        <v>3538479.36</v>
      </c>
      <c r="K7674" s="11">
        <f t="shared" si="479"/>
        <v>0</v>
      </c>
    </row>
    <row r="7675" spans="1:11" s="11" customFormat="1">
      <c r="A7675" s="32">
        <v>2018</v>
      </c>
      <c r="B7675" s="32">
        <v>8066</v>
      </c>
      <c r="C7675" s="33" t="s">
        <v>565</v>
      </c>
      <c r="D7675" s="33" t="s">
        <v>566</v>
      </c>
      <c r="E7675" s="34">
        <v>2501</v>
      </c>
      <c r="F7675" s="35">
        <v>5.88</v>
      </c>
      <c r="G7675" s="34">
        <v>2259.3000000000002</v>
      </c>
      <c r="H7675" s="14">
        <f t="shared" si="476"/>
        <v>332249.94684000005</v>
      </c>
      <c r="I7675" s="11">
        <f t="shared" si="477"/>
        <v>2501</v>
      </c>
      <c r="J7675" s="11">
        <f t="shared" si="478"/>
        <v>14705.88</v>
      </c>
      <c r="K7675" s="11">
        <f t="shared" si="479"/>
        <v>0</v>
      </c>
    </row>
    <row r="7676" spans="1:11" s="11" customFormat="1">
      <c r="A7676" s="32">
        <v>2018</v>
      </c>
      <c r="B7676" s="32">
        <v>8066</v>
      </c>
      <c r="C7676" s="33" t="s">
        <v>363</v>
      </c>
      <c r="D7676" s="33" t="s">
        <v>354</v>
      </c>
      <c r="E7676" s="34">
        <v>152845</v>
      </c>
      <c r="F7676" s="35">
        <v>18.248000000000001</v>
      </c>
      <c r="G7676" s="34">
        <v>371.3</v>
      </c>
      <c r="H7676" s="14">
        <f t="shared" si="476"/>
        <v>10355986.074279999</v>
      </c>
      <c r="I7676" s="11">
        <f t="shared" si="477"/>
        <v>152845</v>
      </c>
      <c r="J7676" s="11">
        <f t="shared" si="478"/>
        <v>2789115.56</v>
      </c>
      <c r="K7676" s="11">
        <f t="shared" si="479"/>
        <v>0</v>
      </c>
    </row>
    <row r="7677" spans="1:11" s="11" customFormat="1">
      <c r="A7677" s="32">
        <v>2018</v>
      </c>
      <c r="B7677" s="32">
        <v>8066</v>
      </c>
      <c r="C7677" s="33" t="s">
        <v>363</v>
      </c>
      <c r="D7677" s="33" t="s">
        <v>354</v>
      </c>
      <c r="E7677" s="34">
        <v>195925</v>
      </c>
      <c r="F7677" s="35">
        <v>18.248000000000001</v>
      </c>
      <c r="G7677" s="34">
        <v>371.3</v>
      </c>
      <c r="H7677" s="14">
        <f t="shared" si="476"/>
        <v>13274863.892200001</v>
      </c>
      <c r="I7677" s="11">
        <f t="shared" si="477"/>
        <v>195925</v>
      </c>
      <c r="J7677" s="11">
        <f t="shared" si="478"/>
        <v>3575239.4000000004</v>
      </c>
      <c r="K7677" s="11">
        <f t="shared" si="479"/>
        <v>0</v>
      </c>
    </row>
    <row r="7678" spans="1:11" s="11" customFormat="1">
      <c r="A7678" s="32">
        <v>2018</v>
      </c>
      <c r="B7678" s="32">
        <v>8068</v>
      </c>
      <c r="C7678" s="33" t="s">
        <v>563</v>
      </c>
      <c r="D7678" s="33" t="s">
        <v>564</v>
      </c>
      <c r="E7678" s="34">
        <v>863048</v>
      </c>
      <c r="F7678" s="35">
        <v>1.0449999999999999</v>
      </c>
      <c r="G7678" s="34">
        <v>243.6</v>
      </c>
      <c r="H7678" s="14">
        <f t="shared" si="476"/>
        <v>2196992.2497599996</v>
      </c>
      <c r="I7678" s="11">
        <f t="shared" si="477"/>
        <v>863048</v>
      </c>
      <c r="J7678" s="11">
        <f t="shared" si="478"/>
        <v>901885.15999999992</v>
      </c>
      <c r="K7678" s="11">
        <f t="shared" si="479"/>
        <v>0</v>
      </c>
    </row>
    <row r="7679" spans="1:11" s="11" customFormat="1">
      <c r="A7679" s="32">
        <v>2018</v>
      </c>
      <c r="B7679" s="32">
        <v>8068</v>
      </c>
      <c r="C7679" s="33" t="s">
        <v>563</v>
      </c>
      <c r="D7679" s="33" t="s">
        <v>564</v>
      </c>
      <c r="E7679" s="34">
        <v>1857560</v>
      </c>
      <c r="F7679" s="35">
        <v>1.0449999999999999</v>
      </c>
      <c r="G7679" s="34">
        <v>232.9</v>
      </c>
      <c r="H7679" s="14">
        <f t="shared" si="476"/>
        <v>4520938.8158</v>
      </c>
      <c r="I7679" s="11">
        <f t="shared" si="477"/>
        <v>1857560</v>
      </c>
      <c r="J7679" s="11">
        <f t="shared" si="478"/>
        <v>1941150.2</v>
      </c>
      <c r="K7679" s="11">
        <f t="shared" si="479"/>
        <v>0</v>
      </c>
    </row>
    <row r="7680" spans="1:11" s="11" customFormat="1">
      <c r="A7680" s="32">
        <v>2018</v>
      </c>
      <c r="B7680" s="32">
        <v>8069</v>
      </c>
      <c r="C7680" s="33" t="s">
        <v>565</v>
      </c>
      <c r="D7680" s="33" t="s">
        <v>566</v>
      </c>
      <c r="E7680" s="34">
        <v>548</v>
      </c>
      <c r="F7680" s="35">
        <v>5.88</v>
      </c>
      <c r="G7680" s="34">
        <v>1506.2</v>
      </c>
      <c r="H7680" s="14">
        <f t="shared" si="476"/>
        <v>48533.378879999997</v>
      </c>
      <c r="I7680" s="11">
        <f t="shared" si="477"/>
        <v>548</v>
      </c>
      <c r="J7680" s="11">
        <f t="shared" si="478"/>
        <v>3222.24</v>
      </c>
      <c r="K7680" s="11">
        <f t="shared" si="479"/>
        <v>0</v>
      </c>
    </row>
    <row r="7681" spans="1:11" s="11" customFormat="1">
      <c r="A7681" s="32">
        <v>2018</v>
      </c>
      <c r="B7681" s="32">
        <v>8069</v>
      </c>
      <c r="C7681" s="33" t="s">
        <v>353</v>
      </c>
      <c r="D7681" s="33" t="s">
        <v>354</v>
      </c>
      <c r="E7681" s="34">
        <v>29966</v>
      </c>
      <c r="F7681" s="35">
        <v>23.731999999999999</v>
      </c>
      <c r="G7681" s="34">
        <v>164.9</v>
      </c>
      <c r="H7681" s="14">
        <f t="shared" si="476"/>
        <v>1172691.481688</v>
      </c>
      <c r="I7681" s="11">
        <f t="shared" si="477"/>
        <v>29966</v>
      </c>
      <c r="J7681" s="11">
        <f t="shared" si="478"/>
        <v>711153.11199999996</v>
      </c>
      <c r="K7681" s="11">
        <f t="shared" si="479"/>
        <v>0</v>
      </c>
    </row>
    <row r="7682" spans="1:11" s="11" customFormat="1">
      <c r="A7682" s="32">
        <v>2018</v>
      </c>
      <c r="B7682" s="32">
        <v>8069</v>
      </c>
      <c r="C7682" s="33" t="s">
        <v>353</v>
      </c>
      <c r="D7682" s="33" t="s">
        <v>354</v>
      </c>
      <c r="E7682" s="34">
        <v>87687</v>
      </c>
      <c r="F7682" s="35">
        <v>22.068000000000001</v>
      </c>
      <c r="G7682" s="34">
        <v>207.4</v>
      </c>
      <c r="H7682" s="14">
        <f t="shared" si="476"/>
        <v>4013349.108984</v>
      </c>
      <c r="I7682" s="11">
        <f t="shared" si="477"/>
        <v>87687</v>
      </c>
      <c r="J7682" s="11">
        <f t="shared" si="478"/>
        <v>1935076.716</v>
      </c>
      <c r="K7682" s="11">
        <f t="shared" si="479"/>
        <v>0</v>
      </c>
    </row>
    <row r="7683" spans="1:11" s="11" customFormat="1">
      <c r="A7683" s="32">
        <v>2018</v>
      </c>
      <c r="B7683" s="32">
        <v>8069</v>
      </c>
      <c r="C7683" s="33" t="s">
        <v>353</v>
      </c>
      <c r="D7683" s="33" t="s">
        <v>354</v>
      </c>
      <c r="E7683" s="34">
        <v>51931</v>
      </c>
      <c r="F7683" s="35">
        <v>23.748000000000001</v>
      </c>
      <c r="G7683" s="34">
        <v>192.6</v>
      </c>
      <c r="H7683" s="14">
        <f t="shared" si="476"/>
        <v>2375253.7292879997</v>
      </c>
      <c r="I7683" s="11">
        <f t="shared" si="477"/>
        <v>51931</v>
      </c>
      <c r="J7683" s="11">
        <f t="shared" si="478"/>
        <v>1233257.388</v>
      </c>
      <c r="K7683" s="11">
        <f t="shared" si="479"/>
        <v>0</v>
      </c>
    </row>
    <row r="7684" spans="1:11" s="11" customFormat="1">
      <c r="A7684" s="32">
        <v>2018</v>
      </c>
      <c r="B7684" s="32">
        <v>8069</v>
      </c>
      <c r="C7684" s="33" t="s">
        <v>353</v>
      </c>
      <c r="D7684" s="33" t="s">
        <v>354</v>
      </c>
      <c r="E7684" s="34">
        <v>19863</v>
      </c>
      <c r="F7684" s="35">
        <v>23.785</v>
      </c>
      <c r="G7684" s="34">
        <v>192.4</v>
      </c>
      <c r="H7684" s="14">
        <f t="shared" si="476"/>
        <v>908977.35941999999</v>
      </c>
      <c r="I7684" s="11">
        <f t="shared" si="477"/>
        <v>19863</v>
      </c>
      <c r="J7684" s="11">
        <f t="shared" si="478"/>
        <v>472441.45500000002</v>
      </c>
      <c r="K7684" s="11">
        <f t="shared" si="479"/>
        <v>0</v>
      </c>
    </row>
    <row r="7685" spans="1:11" s="11" customFormat="1">
      <c r="A7685" s="32">
        <v>2018</v>
      </c>
      <c r="B7685" s="32">
        <v>8069</v>
      </c>
      <c r="C7685" s="33" t="s">
        <v>353</v>
      </c>
      <c r="D7685" s="33" t="s">
        <v>354</v>
      </c>
      <c r="E7685" s="34">
        <v>10748</v>
      </c>
      <c r="F7685" s="35">
        <v>23.088000000000001</v>
      </c>
      <c r="G7685" s="34">
        <v>198.2</v>
      </c>
      <c r="H7685" s="14">
        <f t="shared" si="476"/>
        <v>491832.951168</v>
      </c>
      <c r="I7685" s="11">
        <f t="shared" si="477"/>
        <v>10748</v>
      </c>
      <c r="J7685" s="11">
        <f t="shared" si="478"/>
        <v>248149.82400000002</v>
      </c>
      <c r="K7685" s="11">
        <f t="shared" si="479"/>
        <v>0</v>
      </c>
    </row>
    <row r="7686" spans="1:11" s="11" customFormat="1">
      <c r="A7686" s="32">
        <v>2018</v>
      </c>
      <c r="B7686" s="32">
        <v>8069</v>
      </c>
      <c r="C7686" s="33" t="s">
        <v>353</v>
      </c>
      <c r="D7686" s="33" t="s">
        <v>354</v>
      </c>
      <c r="E7686" s="34">
        <v>11932</v>
      </c>
      <c r="F7686" s="35">
        <v>24.292000000000002</v>
      </c>
      <c r="G7686" s="34">
        <v>188.3</v>
      </c>
      <c r="H7686" s="14">
        <f t="shared" ref="H7686:H7749" si="480">IF(I7686="","",G7686/100*F7686*E7686)</f>
        <v>545791.58715200005</v>
      </c>
      <c r="I7686" s="11">
        <f t="shared" ref="I7686:I7749" si="481">IF(OR(G7686=".",F7686=".",E7686="."),"",E7686)</f>
        <v>11932</v>
      </c>
      <c r="J7686" s="11">
        <f t="shared" ref="J7686:J7749" si="482">IF(I7686="","",F7686*I7686)</f>
        <v>289852.14400000003</v>
      </c>
      <c r="K7686" s="11">
        <f t="shared" ref="K7686:K7749" si="483">IF(C7686="LIG",1,0)</f>
        <v>0</v>
      </c>
    </row>
    <row r="7687" spans="1:11" s="11" customFormat="1">
      <c r="A7687" s="32">
        <v>2018</v>
      </c>
      <c r="B7687" s="32">
        <v>8073</v>
      </c>
      <c r="C7687" s="33" t="s">
        <v>563</v>
      </c>
      <c r="D7687" s="33" t="s">
        <v>564</v>
      </c>
      <c r="E7687" s="34">
        <v>15018</v>
      </c>
      <c r="F7687" s="35">
        <v>1.089</v>
      </c>
      <c r="G7687" s="34">
        <v>196.5</v>
      </c>
      <c r="H7687" s="14">
        <f t="shared" si="480"/>
        <v>32136.79293</v>
      </c>
      <c r="I7687" s="11">
        <f t="shared" si="481"/>
        <v>15018</v>
      </c>
      <c r="J7687" s="11">
        <f t="shared" si="482"/>
        <v>16354.601999999999</v>
      </c>
      <c r="K7687" s="11">
        <f t="shared" si="483"/>
        <v>0</v>
      </c>
    </row>
    <row r="7688" spans="1:11" s="11" customFormat="1">
      <c r="A7688" s="32">
        <v>2018</v>
      </c>
      <c r="B7688" s="32">
        <v>8073</v>
      </c>
      <c r="C7688" s="33" t="s">
        <v>563</v>
      </c>
      <c r="D7688" s="33" t="s">
        <v>564</v>
      </c>
      <c r="E7688" s="34">
        <v>26833</v>
      </c>
      <c r="F7688" s="35">
        <v>1.0880000000000001</v>
      </c>
      <c r="G7688" s="34">
        <v>161.4</v>
      </c>
      <c r="H7688" s="14">
        <f t="shared" si="480"/>
        <v>47119.606656000004</v>
      </c>
      <c r="I7688" s="11">
        <f t="shared" si="481"/>
        <v>26833</v>
      </c>
      <c r="J7688" s="11">
        <f t="shared" si="482"/>
        <v>29194.304000000004</v>
      </c>
      <c r="K7688" s="11">
        <f t="shared" si="483"/>
        <v>0</v>
      </c>
    </row>
    <row r="7689" spans="1:11" s="11" customFormat="1">
      <c r="A7689" s="32">
        <v>2018</v>
      </c>
      <c r="B7689" s="32">
        <v>8073</v>
      </c>
      <c r="C7689" s="33" t="s">
        <v>563</v>
      </c>
      <c r="D7689" s="33" t="s">
        <v>564</v>
      </c>
      <c r="E7689" s="34">
        <v>48457</v>
      </c>
      <c r="F7689" s="35">
        <v>1.087</v>
      </c>
      <c r="G7689" s="34">
        <v>220.3</v>
      </c>
      <c r="H7689" s="14">
        <f t="shared" si="480"/>
        <v>116038.08807700001</v>
      </c>
      <c r="I7689" s="11">
        <f t="shared" si="481"/>
        <v>48457</v>
      </c>
      <c r="J7689" s="11">
        <f t="shared" si="482"/>
        <v>52672.758999999998</v>
      </c>
      <c r="K7689" s="11">
        <f t="shared" si="483"/>
        <v>0</v>
      </c>
    </row>
    <row r="7690" spans="1:11" s="11" customFormat="1">
      <c r="A7690" s="32">
        <v>2018</v>
      </c>
      <c r="B7690" s="32">
        <v>8102</v>
      </c>
      <c r="C7690" s="33" t="s">
        <v>565</v>
      </c>
      <c r="D7690" s="33" t="s">
        <v>566</v>
      </c>
      <c r="E7690" s="34">
        <v>12014</v>
      </c>
      <c r="F7690" s="35">
        <v>5.758</v>
      </c>
      <c r="G7690" s="34" t="s">
        <v>364</v>
      </c>
      <c r="H7690" s="14" t="str">
        <f t="shared" si="480"/>
        <v/>
      </c>
      <c r="I7690" s="11" t="str">
        <f t="shared" si="481"/>
        <v/>
      </c>
      <c r="J7690" s="11" t="str">
        <f t="shared" si="482"/>
        <v/>
      </c>
      <c r="K7690" s="11">
        <f t="shared" si="483"/>
        <v>0</v>
      </c>
    </row>
    <row r="7691" spans="1:11" s="11" customFormat="1">
      <c r="A7691" s="32">
        <v>2018</v>
      </c>
      <c r="B7691" s="32">
        <v>8102</v>
      </c>
      <c r="C7691" s="33" t="s">
        <v>353</v>
      </c>
      <c r="D7691" s="33" t="s">
        <v>354</v>
      </c>
      <c r="E7691" s="34">
        <v>62248</v>
      </c>
      <c r="F7691" s="35">
        <v>25.193999999999999</v>
      </c>
      <c r="G7691" s="34" t="s">
        <v>364</v>
      </c>
      <c r="H7691" s="14" t="str">
        <f t="shared" si="480"/>
        <v/>
      </c>
      <c r="I7691" s="11" t="str">
        <f t="shared" si="481"/>
        <v/>
      </c>
      <c r="J7691" s="11" t="str">
        <f t="shared" si="482"/>
        <v/>
      </c>
      <c r="K7691" s="11">
        <f t="shared" si="483"/>
        <v>0</v>
      </c>
    </row>
    <row r="7692" spans="1:11" s="11" customFormat="1">
      <c r="A7692" s="32">
        <v>2018</v>
      </c>
      <c r="B7692" s="32">
        <v>8102</v>
      </c>
      <c r="C7692" s="33" t="s">
        <v>353</v>
      </c>
      <c r="D7692" s="33" t="s">
        <v>354</v>
      </c>
      <c r="E7692" s="34">
        <v>62248</v>
      </c>
      <c r="F7692" s="35">
        <v>25.193999999999999</v>
      </c>
      <c r="G7692" s="34" t="s">
        <v>364</v>
      </c>
      <c r="H7692" s="14" t="str">
        <f t="shared" si="480"/>
        <v/>
      </c>
      <c r="I7692" s="11" t="str">
        <f t="shared" si="481"/>
        <v/>
      </c>
      <c r="J7692" s="11" t="str">
        <f t="shared" si="482"/>
        <v/>
      </c>
      <c r="K7692" s="11">
        <f t="shared" si="483"/>
        <v>0</v>
      </c>
    </row>
    <row r="7693" spans="1:11" s="11" customFormat="1">
      <c r="A7693" s="32">
        <v>2018</v>
      </c>
      <c r="B7693" s="32">
        <v>8102</v>
      </c>
      <c r="C7693" s="33" t="s">
        <v>353</v>
      </c>
      <c r="D7693" s="33" t="s">
        <v>354</v>
      </c>
      <c r="E7693" s="34">
        <v>22673</v>
      </c>
      <c r="F7693" s="35">
        <v>25.212</v>
      </c>
      <c r="G7693" s="34" t="s">
        <v>364</v>
      </c>
      <c r="H7693" s="14" t="str">
        <f t="shared" si="480"/>
        <v/>
      </c>
      <c r="I7693" s="11" t="str">
        <f t="shared" si="481"/>
        <v/>
      </c>
      <c r="J7693" s="11" t="str">
        <f t="shared" si="482"/>
        <v/>
      </c>
      <c r="K7693" s="11">
        <f t="shared" si="483"/>
        <v>0</v>
      </c>
    </row>
    <row r="7694" spans="1:11" s="11" customFormat="1">
      <c r="A7694" s="32">
        <v>2018</v>
      </c>
      <c r="B7694" s="32">
        <v>8102</v>
      </c>
      <c r="C7694" s="33" t="s">
        <v>353</v>
      </c>
      <c r="D7694" s="33" t="s">
        <v>354</v>
      </c>
      <c r="E7694" s="34">
        <v>77304</v>
      </c>
      <c r="F7694" s="35">
        <v>25.166</v>
      </c>
      <c r="G7694" s="34" t="s">
        <v>364</v>
      </c>
      <c r="H7694" s="14" t="str">
        <f t="shared" si="480"/>
        <v/>
      </c>
      <c r="I7694" s="11" t="str">
        <f t="shared" si="481"/>
        <v/>
      </c>
      <c r="J7694" s="11" t="str">
        <f t="shared" si="482"/>
        <v/>
      </c>
      <c r="K7694" s="11">
        <f t="shared" si="483"/>
        <v>0</v>
      </c>
    </row>
    <row r="7695" spans="1:11" s="11" customFormat="1">
      <c r="A7695" s="32">
        <v>2018</v>
      </c>
      <c r="B7695" s="32">
        <v>8102</v>
      </c>
      <c r="C7695" s="33" t="s">
        <v>353</v>
      </c>
      <c r="D7695" s="33" t="s">
        <v>354</v>
      </c>
      <c r="E7695" s="34">
        <v>178485</v>
      </c>
      <c r="F7695" s="35">
        <v>25.173999999999999</v>
      </c>
      <c r="G7695" s="34" t="s">
        <v>364</v>
      </c>
      <c r="H7695" s="14" t="str">
        <f t="shared" si="480"/>
        <v/>
      </c>
      <c r="I7695" s="11" t="str">
        <f t="shared" si="481"/>
        <v/>
      </c>
      <c r="J7695" s="11" t="str">
        <f t="shared" si="482"/>
        <v/>
      </c>
      <c r="K7695" s="11">
        <f t="shared" si="483"/>
        <v>0</v>
      </c>
    </row>
    <row r="7696" spans="1:11" s="11" customFormat="1">
      <c r="A7696" s="32">
        <v>2018</v>
      </c>
      <c r="B7696" s="32">
        <v>8102</v>
      </c>
      <c r="C7696" s="33" t="s">
        <v>353</v>
      </c>
      <c r="D7696" s="33" t="s">
        <v>354</v>
      </c>
      <c r="E7696" s="34">
        <v>181789</v>
      </c>
      <c r="F7696" s="35">
        <v>25.367999999999999</v>
      </c>
      <c r="G7696" s="34" t="s">
        <v>364</v>
      </c>
      <c r="H7696" s="14" t="str">
        <f t="shared" si="480"/>
        <v/>
      </c>
      <c r="I7696" s="11" t="str">
        <f t="shared" si="481"/>
        <v/>
      </c>
      <c r="J7696" s="11" t="str">
        <f t="shared" si="482"/>
        <v/>
      </c>
      <c r="K7696" s="11">
        <f t="shared" si="483"/>
        <v>0</v>
      </c>
    </row>
    <row r="7697" spans="1:11" s="11" customFormat="1">
      <c r="A7697" s="32">
        <v>2018</v>
      </c>
      <c r="B7697" s="32">
        <v>8102</v>
      </c>
      <c r="C7697" s="33" t="s">
        <v>353</v>
      </c>
      <c r="D7697" s="33" t="s">
        <v>354</v>
      </c>
      <c r="E7697" s="34">
        <v>47421</v>
      </c>
      <c r="F7697" s="35">
        <v>25.103999999999999</v>
      </c>
      <c r="G7697" s="34" t="s">
        <v>364</v>
      </c>
      <c r="H7697" s="14" t="str">
        <f t="shared" si="480"/>
        <v/>
      </c>
      <c r="I7697" s="11" t="str">
        <f t="shared" si="481"/>
        <v/>
      </c>
      <c r="J7697" s="11" t="str">
        <f t="shared" si="482"/>
        <v/>
      </c>
      <c r="K7697" s="11">
        <f t="shared" si="483"/>
        <v>0</v>
      </c>
    </row>
    <row r="7698" spans="1:11" s="11" customFormat="1">
      <c r="A7698" s="32">
        <v>2018</v>
      </c>
      <c r="B7698" s="32">
        <v>8219</v>
      </c>
      <c r="C7698" s="33" t="s">
        <v>363</v>
      </c>
      <c r="D7698" s="33" t="s">
        <v>354</v>
      </c>
      <c r="E7698" s="34">
        <v>88186</v>
      </c>
      <c r="F7698" s="35">
        <v>17.611000000000001</v>
      </c>
      <c r="G7698" s="34">
        <v>150.80000000000001</v>
      </c>
      <c r="H7698" s="14">
        <f t="shared" si="480"/>
        <v>2341989.8181679999</v>
      </c>
      <c r="I7698" s="11">
        <f t="shared" si="481"/>
        <v>88186</v>
      </c>
      <c r="J7698" s="11">
        <f t="shared" si="482"/>
        <v>1553043.6459999999</v>
      </c>
      <c r="K7698" s="11">
        <f t="shared" si="483"/>
        <v>0</v>
      </c>
    </row>
    <row r="7699" spans="1:11" s="11" customFormat="1">
      <c r="A7699" s="32">
        <v>2018</v>
      </c>
      <c r="B7699" s="32">
        <v>8222</v>
      </c>
      <c r="C7699" s="33" t="s">
        <v>362</v>
      </c>
      <c r="D7699" s="33" t="s">
        <v>354</v>
      </c>
      <c r="E7699" s="34">
        <v>183740</v>
      </c>
      <c r="F7699" s="35">
        <v>13.914</v>
      </c>
      <c r="G7699" s="34">
        <v>174.7</v>
      </c>
      <c r="H7699" s="14">
        <f t="shared" si="480"/>
        <v>4466307.4549199995</v>
      </c>
      <c r="I7699" s="11">
        <f t="shared" si="481"/>
        <v>183740</v>
      </c>
      <c r="J7699" s="11">
        <f t="shared" si="482"/>
        <v>2556558.36</v>
      </c>
      <c r="K7699" s="11">
        <f t="shared" si="483"/>
        <v>1</v>
      </c>
    </row>
    <row r="7700" spans="1:11" s="11" customFormat="1">
      <c r="A7700" s="32">
        <v>2018</v>
      </c>
      <c r="B7700" s="32">
        <v>8223</v>
      </c>
      <c r="C7700" s="33" t="s">
        <v>363</v>
      </c>
      <c r="D7700" s="33" t="s">
        <v>354</v>
      </c>
      <c r="E7700" s="34">
        <v>203584</v>
      </c>
      <c r="F7700" s="35">
        <v>18.47</v>
      </c>
      <c r="G7700" s="34">
        <v>170.4</v>
      </c>
      <c r="H7700" s="14">
        <f t="shared" si="480"/>
        <v>6407374.8019199995</v>
      </c>
      <c r="I7700" s="11">
        <f t="shared" si="481"/>
        <v>203584</v>
      </c>
      <c r="J7700" s="11">
        <f t="shared" si="482"/>
        <v>3760196.48</v>
      </c>
      <c r="K7700" s="11">
        <f t="shared" si="483"/>
        <v>0</v>
      </c>
    </row>
    <row r="7701" spans="1:11" s="11" customFormat="1">
      <c r="A7701" s="32">
        <v>2018</v>
      </c>
      <c r="B7701" s="32">
        <v>8223</v>
      </c>
      <c r="C7701" s="33" t="s">
        <v>363</v>
      </c>
      <c r="D7701" s="33" t="s">
        <v>354</v>
      </c>
      <c r="E7701" s="34">
        <v>164937</v>
      </c>
      <c r="F7701" s="35">
        <v>17.739999999999998</v>
      </c>
      <c r="G7701" s="34">
        <v>207.9</v>
      </c>
      <c r="H7701" s="14">
        <f t="shared" si="480"/>
        <v>6083117.3680199999</v>
      </c>
      <c r="I7701" s="11">
        <f t="shared" si="481"/>
        <v>164937</v>
      </c>
      <c r="J7701" s="11">
        <f t="shared" si="482"/>
        <v>2925982.38</v>
      </c>
      <c r="K7701" s="11">
        <f t="shared" si="483"/>
        <v>0</v>
      </c>
    </row>
    <row r="7702" spans="1:11" s="11" customFormat="1">
      <c r="A7702" s="32">
        <v>2018</v>
      </c>
      <c r="B7702" s="32">
        <v>8223</v>
      </c>
      <c r="C7702" s="33" t="s">
        <v>565</v>
      </c>
      <c r="D7702" s="33" t="s">
        <v>566</v>
      </c>
      <c r="E7702" s="34">
        <v>1759</v>
      </c>
      <c r="F7702" s="35">
        <v>5.5</v>
      </c>
      <c r="G7702" s="34">
        <v>1615</v>
      </c>
      <c r="H7702" s="14">
        <f t="shared" si="480"/>
        <v>156243.17499999999</v>
      </c>
      <c r="I7702" s="11">
        <f t="shared" si="481"/>
        <v>1759</v>
      </c>
      <c r="J7702" s="11">
        <f t="shared" si="482"/>
        <v>9674.5</v>
      </c>
      <c r="K7702" s="11">
        <f t="shared" si="483"/>
        <v>0</v>
      </c>
    </row>
    <row r="7703" spans="1:11" s="11" customFormat="1">
      <c r="A7703" s="32">
        <v>2018</v>
      </c>
      <c r="B7703" s="32">
        <v>8223</v>
      </c>
      <c r="C7703" s="33" t="s">
        <v>363</v>
      </c>
      <c r="D7703" s="33" t="s">
        <v>354</v>
      </c>
      <c r="E7703" s="34">
        <v>165690</v>
      </c>
      <c r="F7703" s="35">
        <v>18</v>
      </c>
      <c r="G7703" s="34">
        <v>240.2</v>
      </c>
      <c r="H7703" s="14">
        <f t="shared" si="480"/>
        <v>7163772.8399999999</v>
      </c>
      <c r="I7703" s="11">
        <f t="shared" si="481"/>
        <v>165690</v>
      </c>
      <c r="J7703" s="11">
        <f t="shared" si="482"/>
        <v>2982420</v>
      </c>
      <c r="K7703" s="11">
        <f t="shared" si="483"/>
        <v>0</v>
      </c>
    </row>
    <row r="7704" spans="1:11" s="11" customFormat="1">
      <c r="A7704" s="32">
        <v>2018</v>
      </c>
      <c r="B7704" s="32">
        <v>8226</v>
      </c>
      <c r="C7704" s="33" t="s">
        <v>353</v>
      </c>
      <c r="D7704" s="33" t="s">
        <v>354</v>
      </c>
      <c r="E7704" s="34">
        <v>39760</v>
      </c>
      <c r="F7704" s="35">
        <v>25.1</v>
      </c>
      <c r="G7704" s="34" t="s">
        <v>364</v>
      </c>
      <c r="H7704" s="14" t="str">
        <f t="shared" si="480"/>
        <v/>
      </c>
      <c r="I7704" s="11" t="str">
        <f t="shared" si="481"/>
        <v/>
      </c>
      <c r="J7704" s="11" t="str">
        <f t="shared" si="482"/>
        <v/>
      </c>
      <c r="K7704" s="11">
        <f t="shared" si="483"/>
        <v>0</v>
      </c>
    </row>
    <row r="7705" spans="1:11" s="11" customFormat="1">
      <c r="A7705" s="32">
        <v>2018</v>
      </c>
      <c r="B7705" s="32">
        <v>8226</v>
      </c>
      <c r="C7705" s="33" t="s">
        <v>563</v>
      </c>
      <c r="D7705" s="33" t="s">
        <v>564</v>
      </c>
      <c r="E7705" s="34">
        <v>1190</v>
      </c>
      <c r="F7705" s="35">
        <v>1.03</v>
      </c>
      <c r="G7705" s="34" t="s">
        <v>364</v>
      </c>
      <c r="H7705" s="14" t="str">
        <f t="shared" si="480"/>
        <v/>
      </c>
      <c r="I7705" s="11" t="str">
        <f t="shared" si="481"/>
        <v/>
      </c>
      <c r="J7705" s="11" t="str">
        <f t="shared" si="482"/>
        <v/>
      </c>
      <c r="K7705" s="11">
        <f t="shared" si="483"/>
        <v>0</v>
      </c>
    </row>
    <row r="7706" spans="1:11" s="11" customFormat="1">
      <c r="A7706" s="32">
        <v>2018</v>
      </c>
      <c r="B7706" s="32">
        <v>8816</v>
      </c>
      <c r="C7706" s="33" t="s">
        <v>353</v>
      </c>
      <c r="D7706" s="33" t="s">
        <v>354</v>
      </c>
      <c r="E7706" s="34">
        <v>20807</v>
      </c>
      <c r="F7706" s="35">
        <v>22.388999999999999</v>
      </c>
      <c r="G7706" s="34">
        <v>245.2</v>
      </c>
      <c r="H7706" s="14">
        <f t="shared" si="480"/>
        <v>1142259.1071959999</v>
      </c>
      <c r="I7706" s="11">
        <f t="shared" si="481"/>
        <v>20807</v>
      </c>
      <c r="J7706" s="11">
        <f t="shared" si="482"/>
        <v>465847.92300000001</v>
      </c>
      <c r="K7706" s="11">
        <f t="shared" si="483"/>
        <v>0</v>
      </c>
    </row>
    <row r="7707" spans="1:11" s="11" customFormat="1">
      <c r="A7707" s="32">
        <v>2018</v>
      </c>
      <c r="B7707" s="32">
        <v>8816</v>
      </c>
      <c r="C7707" s="33" t="s">
        <v>568</v>
      </c>
      <c r="D7707" s="33" t="s">
        <v>569</v>
      </c>
      <c r="E7707" s="34">
        <v>34849</v>
      </c>
      <c r="F7707" s="35">
        <v>26.614000000000001</v>
      </c>
      <c r="G7707" s="34">
        <v>239.8</v>
      </c>
      <c r="H7707" s="14">
        <f t="shared" si="480"/>
        <v>2224076.1438280004</v>
      </c>
      <c r="I7707" s="11">
        <f t="shared" si="481"/>
        <v>34849</v>
      </c>
      <c r="J7707" s="11">
        <f t="shared" si="482"/>
        <v>927471.28600000008</v>
      </c>
      <c r="K7707" s="11">
        <f t="shared" si="483"/>
        <v>0</v>
      </c>
    </row>
    <row r="7708" spans="1:11" s="11" customFormat="1">
      <c r="A7708" s="32">
        <v>2018</v>
      </c>
      <c r="B7708" s="32">
        <v>8816</v>
      </c>
      <c r="C7708" s="33" t="s">
        <v>568</v>
      </c>
      <c r="D7708" s="33" t="s">
        <v>569</v>
      </c>
      <c r="E7708" s="34">
        <v>43967</v>
      </c>
      <c r="F7708" s="35">
        <v>27.779</v>
      </c>
      <c r="G7708" s="34">
        <v>285.5</v>
      </c>
      <c r="H7708" s="14">
        <f t="shared" si="480"/>
        <v>3486980.7815149999</v>
      </c>
      <c r="I7708" s="11">
        <f t="shared" si="481"/>
        <v>43967</v>
      </c>
      <c r="J7708" s="11">
        <f t="shared" si="482"/>
        <v>1221359.2930000001</v>
      </c>
      <c r="K7708" s="11">
        <f t="shared" si="483"/>
        <v>0</v>
      </c>
    </row>
    <row r="7709" spans="1:11" s="11" customFormat="1">
      <c r="A7709" s="32">
        <v>2018</v>
      </c>
      <c r="B7709" s="32">
        <v>8823</v>
      </c>
      <c r="C7709" s="33" t="s">
        <v>565</v>
      </c>
      <c r="D7709" s="33" t="s">
        <v>566</v>
      </c>
      <c r="E7709" s="34">
        <v>1793</v>
      </c>
      <c r="F7709" s="35">
        <v>5.7380000000000004</v>
      </c>
      <c r="G7709" s="34">
        <v>1459.3</v>
      </c>
      <c r="H7709" s="14">
        <f t="shared" si="480"/>
        <v>150136.19876199999</v>
      </c>
      <c r="I7709" s="11">
        <f t="shared" si="481"/>
        <v>1793</v>
      </c>
      <c r="J7709" s="11">
        <f t="shared" si="482"/>
        <v>10288.234</v>
      </c>
      <c r="K7709" s="11">
        <f t="shared" si="483"/>
        <v>0</v>
      </c>
    </row>
    <row r="7710" spans="1:11" s="11" customFormat="1">
      <c r="A7710" s="32">
        <v>2018</v>
      </c>
      <c r="B7710" s="32">
        <v>8823</v>
      </c>
      <c r="C7710" s="33" t="s">
        <v>565</v>
      </c>
      <c r="D7710" s="33" t="s">
        <v>566</v>
      </c>
      <c r="E7710" s="34">
        <v>2012</v>
      </c>
      <c r="F7710" s="35">
        <v>5.758</v>
      </c>
      <c r="G7710" s="34">
        <v>1454.3</v>
      </c>
      <c r="H7710" s="14">
        <f t="shared" si="480"/>
        <v>168482.05112799999</v>
      </c>
      <c r="I7710" s="11">
        <f t="shared" si="481"/>
        <v>2012</v>
      </c>
      <c r="J7710" s="11">
        <f t="shared" si="482"/>
        <v>11585.096</v>
      </c>
      <c r="K7710" s="11">
        <f t="shared" si="483"/>
        <v>0</v>
      </c>
    </row>
    <row r="7711" spans="1:11" s="11" customFormat="1">
      <c r="A7711" s="32">
        <v>2018</v>
      </c>
      <c r="B7711" s="32">
        <v>8823</v>
      </c>
      <c r="C7711" s="33" t="s">
        <v>565</v>
      </c>
      <c r="D7711" s="33" t="s">
        <v>566</v>
      </c>
      <c r="E7711" s="34">
        <v>98</v>
      </c>
      <c r="F7711" s="35">
        <v>5.7569999999999997</v>
      </c>
      <c r="G7711" s="34">
        <v>1454.5</v>
      </c>
      <c r="H7711" s="14">
        <f t="shared" si="480"/>
        <v>8206.0853699999989</v>
      </c>
      <c r="I7711" s="11">
        <f t="shared" si="481"/>
        <v>98</v>
      </c>
      <c r="J7711" s="11">
        <f t="shared" si="482"/>
        <v>564.18599999999992</v>
      </c>
      <c r="K7711" s="11">
        <f t="shared" si="483"/>
        <v>0</v>
      </c>
    </row>
    <row r="7712" spans="1:11" s="11" customFormat="1">
      <c r="A7712" s="32">
        <v>2018</v>
      </c>
      <c r="B7712" s="32">
        <v>8823</v>
      </c>
      <c r="C7712" s="33" t="s">
        <v>567</v>
      </c>
      <c r="D7712" s="33" t="s">
        <v>566</v>
      </c>
      <c r="E7712" s="34">
        <v>37964</v>
      </c>
      <c r="F7712" s="35">
        <v>6.3029999999999999</v>
      </c>
      <c r="G7712" s="34">
        <v>1164.0999999999999</v>
      </c>
      <c r="H7712" s="14">
        <f t="shared" si="480"/>
        <v>2785541.0379719995</v>
      </c>
      <c r="I7712" s="11">
        <f t="shared" si="481"/>
        <v>37964</v>
      </c>
      <c r="J7712" s="11">
        <f t="shared" si="482"/>
        <v>239287.092</v>
      </c>
      <c r="K7712" s="11">
        <f t="shared" si="483"/>
        <v>0</v>
      </c>
    </row>
    <row r="7713" spans="1:11" s="11" customFormat="1">
      <c r="A7713" s="32">
        <v>2018</v>
      </c>
      <c r="B7713" s="32">
        <v>8823</v>
      </c>
      <c r="C7713" s="33" t="s">
        <v>567</v>
      </c>
      <c r="D7713" s="33" t="s">
        <v>566</v>
      </c>
      <c r="E7713" s="34">
        <v>57139</v>
      </c>
      <c r="F7713" s="35">
        <v>6.3369999999999997</v>
      </c>
      <c r="G7713" s="34">
        <v>1164</v>
      </c>
      <c r="H7713" s="14">
        <f t="shared" si="480"/>
        <v>4214725.7725200001</v>
      </c>
      <c r="I7713" s="11">
        <f t="shared" si="481"/>
        <v>57139</v>
      </c>
      <c r="J7713" s="11">
        <f t="shared" si="482"/>
        <v>362089.84299999999</v>
      </c>
      <c r="K7713" s="11">
        <f t="shared" si="483"/>
        <v>0</v>
      </c>
    </row>
    <row r="7714" spans="1:11" s="11" customFormat="1">
      <c r="A7714" s="32">
        <v>2018</v>
      </c>
      <c r="B7714" s="32">
        <v>8823</v>
      </c>
      <c r="C7714" s="33" t="s">
        <v>567</v>
      </c>
      <c r="D7714" s="33" t="s">
        <v>566</v>
      </c>
      <c r="E7714" s="34">
        <v>68187</v>
      </c>
      <c r="F7714" s="35">
        <v>6.3330000000000002</v>
      </c>
      <c r="G7714" s="34">
        <v>1164</v>
      </c>
      <c r="H7714" s="14">
        <f t="shared" si="480"/>
        <v>5026481.0744400006</v>
      </c>
      <c r="I7714" s="11">
        <f t="shared" si="481"/>
        <v>68187</v>
      </c>
      <c r="J7714" s="11">
        <f t="shared" si="482"/>
        <v>431828.27100000001</v>
      </c>
      <c r="K7714" s="11">
        <f t="shared" si="483"/>
        <v>0</v>
      </c>
    </row>
    <row r="7715" spans="1:11" s="11" customFormat="1">
      <c r="A7715" s="32">
        <v>2018</v>
      </c>
      <c r="B7715" s="32">
        <v>8823</v>
      </c>
      <c r="C7715" s="33" t="s">
        <v>567</v>
      </c>
      <c r="D7715" s="33" t="s">
        <v>566</v>
      </c>
      <c r="E7715" s="34">
        <v>57144</v>
      </c>
      <c r="F7715" s="35">
        <v>6.3040000000000003</v>
      </c>
      <c r="G7715" s="34">
        <v>1175.5</v>
      </c>
      <c r="H7715" s="14">
        <f t="shared" si="480"/>
        <v>4234571.5468800003</v>
      </c>
      <c r="I7715" s="11">
        <f t="shared" si="481"/>
        <v>57144</v>
      </c>
      <c r="J7715" s="11">
        <f t="shared" si="482"/>
        <v>360235.77600000001</v>
      </c>
      <c r="K7715" s="11">
        <f t="shared" si="483"/>
        <v>0</v>
      </c>
    </row>
    <row r="7716" spans="1:11" s="11" customFormat="1">
      <c r="A7716" s="32">
        <v>2018</v>
      </c>
      <c r="B7716" s="32">
        <v>8823</v>
      </c>
      <c r="C7716" s="33" t="s">
        <v>567</v>
      </c>
      <c r="D7716" s="33" t="s">
        <v>566</v>
      </c>
      <c r="E7716" s="34">
        <v>68372</v>
      </c>
      <c r="F7716" s="35">
        <v>6.3280000000000003</v>
      </c>
      <c r="G7716" s="34">
        <v>1164</v>
      </c>
      <c r="H7716" s="14">
        <f t="shared" si="480"/>
        <v>5036139.3062399998</v>
      </c>
      <c r="I7716" s="11">
        <f t="shared" si="481"/>
        <v>68372</v>
      </c>
      <c r="J7716" s="11">
        <f t="shared" si="482"/>
        <v>432658.016</v>
      </c>
      <c r="K7716" s="11">
        <f t="shared" si="483"/>
        <v>0</v>
      </c>
    </row>
    <row r="7717" spans="1:11" s="11" customFormat="1">
      <c r="A7717" s="32">
        <v>2018</v>
      </c>
      <c r="B7717" s="32">
        <v>8823</v>
      </c>
      <c r="C7717" s="33" t="s">
        <v>567</v>
      </c>
      <c r="D7717" s="33" t="s">
        <v>566</v>
      </c>
      <c r="E7717" s="34">
        <v>68444</v>
      </c>
      <c r="F7717" s="35">
        <v>6.3109999999999999</v>
      </c>
      <c r="G7717" s="34">
        <v>1164.0999999999999</v>
      </c>
      <c r="H7717" s="14">
        <f t="shared" si="480"/>
        <v>5028330.9278439991</v>
      </c>
      <c r="I7717" s="11">
        <f t="shared" si="481"/>
        <v>68444</v>
      </c>
      <c r="J7717" s="11">
        <f t="shared" si="482"/>
        <v>431950.08399999997</v>
      </c>
      <c r="K7717" s="11">
        <f t="shared" si="483"/>
        <v>0</v>
      </c>
    </row>
    <row r="7718" spans="1:11" s="11" customFormat="1">
      <c r="A7718" s="32">
        <v>2018</v>
      </c>
      <c r="B7718" s="32">
        <v>8823</v>
      </c>
      <c r="C7718" s="33" t="s">
        <v>567</v>
      </c>
      <c r="D7718" s="33" t="s">
        <v>566</v>
      </c>
      <c r="E7718" s="34">
        <v>68466</v>
      </c>
      <c r="F7718" s="35">
        <v>6.335</v>
      </c>
      <c r="G7718" s="34">
        <v>1164</v>
      </c>
      <c r="H7718" s="14">
        <f t="shared" si="480"/>
        <v>5048641.7604</v>
      </c>
      <c r="I7718" s="11">
        <f t="shared" si="481"/>
        <v>68466</v>
      </c>
      <c r="J7718" s="11">
        <f t="shared" si="482"/>
        <v>433732.11</v>
      </c>
      <c r="K7718" s="11">
        <f t="shared" si="483"/>
        <v>0</v>
      </c>
    </row>
    <row r="7719" spans="1:11" s="11" customFormat="1">
      <c r="A7719" s="32">
        <v>2018</v>
      </c>
      <c r="B7719" s="32">
        <v>8827</v>
      </c>
      <c r="C7719" s="33" t="s">
        <v>353</v>
      </c>
      <c r="D7719" s="33" t="s">
        <v>354</v>
      </c>
      <c r="E7719" s="34">
        <v>46266</v>
      </c>
      <c r="F7719" s="35">
        <v>25.504000000000001</v>
      </c>
      <c r="G7719" s="34">
        <v>237.3</v>
      </c>
      <c r="H7719" s="14">
        <f t="shared" si="480"/>
        <v>2800064.2158720004</v>
      </c>
      <c r="I7719" s="11">
        <f t="shared" si="481"/>
        <v>46266</v>
      </c>
      <c r="J7719" s="11">
        <f t="shared" si="482"/>
        <v>1179968.064</v>
      </c>
      <c r="K7719" s="11">
        <f t="shared" si="483"/>
        <v>0</v>
      </c>
    </row>
    <row r="7720" spans="1:11" s="11" customFormat="1">
      <c r="A7720" s="32">
        <v>2018</v>
      </c>
      <c r="B7720" s="32">
        <v>8827</v>
      </c>
      <c r="C7720" s="33" t="s">
        <v>353</v>
      </c>
      <c r="D7720" s="33" t="s">
        <v>354</v>
      </c>
      <c r="E7720" s="34">
        <v>30296</v>
      </c>
      <c r="F7720" s="35">
        <v>23.01</v>
      </c>
      <c r="G7720" s="34">
        <v>226.8</v>
      </c>
      <c r="H7720" s="14">
        <f t="shared" si="480"/>
        <v>1581047.6572800004</v>
      </c>
      <c r="I7720" s="11">
        <f t="shared" si="481"/>
        <v>30296</v>
      </c>
      <c r="J7720" s="11">
        <f t="shared" si="482"/>
        <v>697110.96000000008</v>
      </c>
      <c r="K7720" s="11">
        <f t="shared" si="483"/>
        <v>0</v>
      </c>
    </row>
    <row r="7721" spans="1:11" s="11" customFormat="1">
      <c r="A7721" s="32">
        <v>2018</v>
      </c>
      <c r="B7721" s="32">
        <v>8827</v>
      </c>
      <c r="C7721" s="33" t="s">
        <v>353</v>
      </c>
      <c r="D7721" s="33" t="s">
        <v>354</v>
      </c>
      <c r="E7721" s="34">
        <v>96505</v>
      </c>
      <c r="F7721" s="35">
        <v>22.391999999999999</v>
      </c>
      <c r="G7721" s="34">
        <v>234.6</v>
      </c>
      <c r="H7721" s="14">
        <f t="shared" si="480"/>
        <v>5069565.14616</v>
      </c>
      <c r="I7721" s="11">
        <f t="shared" si="481"/>
        <v>96505</v>
      </c>
      <c r="J7721" s="11">
        <f t="shared" si="482"/>
        <v>2160939.96</v>
      </c>
      <c r="K7721" s="11">
        <f t="shared" si="483"/>
        <v>0</v>
      </c>
    </row>
    <row r="7722" spans="1:11" s="11" customFormat="1">
      <c r="A7722" s="32">
        <v>2018</v>
      </c>
      <c r="B7722" s="32">
        <v>8827</v>
      </c>
      <c r="C7722" s="33" t="s">
        <v>353</v>
      </c>
      <c r="D7722" s="33" t="s">
        <v>354</v>
      </c>
      <c r="E7722" s="34">
        <v>37160</v>
      </c>
      <c r="F7722" s="35">
        <v>22.288</v>
      </c>
      <c r="G7722" s="34">
        <v>218</v>
      </c>
      <c r="H7722" s="14">
        <f t="shared" si="480"/>
        <v>1805524.1344000003</v>
      </c>
      <c r="I7722" s="11">
        <f t="shared" si="481"/>
        <v>37160</v>
      </c>
      <c r="J7722" s="11">
        <f t="shared" si="482"/>
        <v>828222.08</v>
      </c>
      <c r="K7722" s="11">
        <f t="shared" si="483"/>
        <v>0</v>
      </c>
    </row>
    <row r="7723" spans="1:11" s="11" customFormat="1">
      <c r="A7723" s="32">
        <v>2018</v>
      </c>
      <c r="B7723" s="32">
        <v>8827</v>
      </c>
      <c r="C7723" s="33" t="s">
        <v>353</v>
      </c>
      <c r="D7723" s="33" t="s">
        <v>354</v>
      </c>
      <c r="E7723" s="34">
        <v>1987</v>
      </c>
      <c r="F7723" s="35">
        <v>22.597999999999999</v>
      </c>
      <c r="G7723" s="34">
        <v>236.7</v>
      </c>
      <c r="H7723" s="14">
        <f t="shared" si="480"/>
        <v>106283.568942</v>
      </c>
      <c r="I7723" s="11">
        <f t="shared" si="481"/>
        <v>1987</v>
      </c>
      <c r="J7723" s="11">
        <f t="shared" si="482"/>
        <v>44902.225999999995</v>
      </c>
      <c r="K7723" s="11">
        <f t="shared" si="483"/>
        <v>0</v>
      </c>
    </row>
    <row r="7724" spans="1:11" s="11" customFormat="1">
      <c r="A7724" s="32">
        <v>2018</v>
      </c>
      <c r="B7724" s="32">
        <v>8828</v>
      </c>
      <c r="C7724" s="33" t="s">
        <v>565</v>
      </c>
      <c r="D7724" s="33" t="s">
        <v>566</v>
      </c>
      <c r="E7724" s="34">
        <v>25000</v>
      </c>
      <c r="F7724" s="35">
        <v>5.75</v>
      </c>
      <c r="G7724" s="34">
        <v>1610.1</v>
      </c>
      <c r="H7724" s="14">
        <f t="shared" si="480"/>
        <v>2314518.75</v>
      </c>
      <c r="I7724" s="11">
        <f t="shared" si="481"/>
        <v>25000</v>
      </c>
      <c r="J7724" s="11">
        <f t="shared" si="482"/>
        <v>143750</v>
      </c>
      <c r="K7724" s="11">
        <f t="shared" si="483"/>
        <v>0</v>
      </c>
    </row>
    <row r="7725" spans="1:11" s="11" customFormat="1">
      <c r="A7725" s="32">
        <v>2018</v>
      </c>
      <c r="B7725" s="32">
        <v>8831</v>
      </c>
      <c r="C7725" s="33" t="s">
        <v>563</v>
      </c>
      <c r="D7725" s="33" t="s">
        <v>564</v>
      </c>
      <c r="E7725" s="34">
        <v>190173</v>
      </c>
      <c r="F7725" s="35">
        <v>1.03</v>
      </c>
      <c r="G7725" s="34">
        <v>272.3</v>
      </c>
      <c r="H7725" s="14">
        <f t="shared" si="480"/>
        <v>533376.31137000001</v>
      </c>
      <c r="I7725" s="11">
        <f t="shared" si="481"/>
        <v>190173</v>
      </c>
      <c r="J7725" s="11">
        <f t="shared" si="482"/>
        <v>195878.19</v>
      </c>
      <c r="K7725" s="11">
        <f t="shared" si="483"/>
        <v>0</v>
      </c>
    </row>
    <row r="7726" spans="1:11" s="11" customFormat="1">
      <c r="A7726" s="32">
        <v>2018</v>
      </c>
      <c r="B7726" s="32">
        <v>8831</v>
      </c>
      <c r="C7726" s="33" t="s">
        <v>563</v>
      </c>
      <c r="D7726" s="33" t="s">
        <v>564</v>
      </c>
      <c r="E7726" s="34">
        <v>14995</v>
      </c>
      <c r="F7726" s="35">
        <v>1.03</v>
      </c>
      <c r="G7726" s="34">
        <v>278.3</v>
      </c>
      <c r="H7726" s="14">
        <f t="shared" si="480"/>
        <v>42983.017550000004</v>
      </c>
      <c r="I7726" s="11">
        <f t="shared" si="481"/>
        <v>14995</v>
      </c>
      <c r="J7726" s="11">
        <f t="shared" si="482"/>
        <v>15444.85</v>
      </c>
      <c r="K7726" s="11">
        <f t="shared" si="483"/>
        <v>0</v>
      </c>
    </row>
    <row r="7727" spans="1:11" s="11" customFormat="1">
      <c r="A7727" s="32">
        <v>2018</v>
      </c>
      <c r="B7727" s="32">
        <v>8831</v>
      </c>
      <c r="C7727" s="33" t="s">
        <v>563</v>
      </c>
      <c r="D7727" s="33" t="s">
        <v>564</v>
      </c>
      <c r="E7727" s="34">
        <v>2239</v>
      </c>
      <c r="F7727" s="35">
        <v>1.03</v>
      </c>
      <c r="G7727" s="34">
        <v>276.8</v>
      </c>
      <c r="H7727" s="14">
        <f t="shared" si="480"/>
        <v>6383.4785600000005</v>
      </c>
      <c r="I7727" s="11">
        <f t="shared" si="481"/>
        <v>2239</v>
      </c>
      <c r="J7727" s="11">
        <f t="shared" si="482"/>
        <v>2306.17</v>
      </c>
      <c r="K7727" s="11">
        <f t="shared" si="483"/>
        <v>0</v>
      </c>
    </row>
    <row r="7728" spans="1:11" s="11" customFormat="1">
      <c r="A7728" s="32">
        <v>2018</v>
      </c>
      <c r="B7728" s="32">
        <v>8832</v>
      </c>
      <c r="C7728" s="33" t="s">
        <v>563</v>
      </c>
      <c r="D7728" s="33" t="s">
        <v>564</v>
      </c>
      <c r="E7728" s="34">
        <v>153398</v>
      </c>
      <c r="F7728" s="35">
        <v>1.03</v>
      </c>
      <c r="G7728" s="34">
        <v>269.7</v>
      </c>
      <c r="H7728" s="14">
        <f t="shared" si="480"/>
        <v>426125.83818000002</v>
      </c>
      <c r="I7728" s="11">
        <f t="shared" si="481"/>
        <v>153398</v>
      </c>
      <c r="J7728" s="11">
        <f t="shared" si="482"/>
        <v>157999.94</v>
      </c>
      <c r="K7728" s="11">
        <f t="shared" si="483"/>
        <v>0</v>
      </c>
    </row>
    <row r="7729" spans="1:11" s="11" customFormat="1">
      <c r="A7729" s="32">
        <v>2018</v>
      </c>
      <c r="B7729" s="32">
        <v>8832</v>
      </c>
      <c r="C7729" s="33" t="s">
        <v>563</v>
      </c>
      <c r="D7729" s="33" t="s">
        <v>564</v>
      </c>
      <c r="E7729" s="34">
        <v>151456</v>
      </c>
      <c r="F7729" s="35">
        <v>1.03</v>
      </c>
      <c r="G7729" s="34">
        <v>274.10000000000002</v>
      </c>
      <c r="H7729" s="14">
        <f t="shared" si="480"/>
        <v>427595.12288000004</v>
      </c>
      <c r="I7729" s="11">
        <f t="shared" si="481"/>
        <v>151456</v>
      </c>
      <c r="J7729" s="11">
        <f t="shared" si="482"/>
        <v>155999.67999999999</v>
      </c>
      <c r="K7729" s="11">
        <f t="shared" si="483"/>
        <v>0</v>
      </c>
    </row>
    <row r="7730" spans="1:11" s="11" customFormat="1">
      <c r="A7730" s="32">
        <v>2018</v>
      </c>
      <c r="B7730" s="32">
        <v>8832</v>
      </c>
      <c r="C7730" s="33" t="s">
        <v>563</v>
      </c>
      <c r="D7730" s="33" t="s">
        <v>564</v>
      </c>
      <c r="E7730" s="34">
        <v>97088</v>
      </c>
      <c r="F7730" s="35">
        <v>1.03</v>
      </c>
      <c r="G7730" s="34">
        <v>266.3</v>
      </c>
      <c r="H7730" s="14">
        <f t="shared" si="480"/>
        <v>266301.70432000002</v>
      </c>
      <c r="I7730" s="11">
        <f t="shared" si="481"/>
        <v>97088</v>
      </c>
      <c r="J7730" s="11">
        <f t="shared" si="482"/>
        <v>100000.64</v>
      </c>
      <c r="K7730" s="11">
        <f t="shared" si="483"/>
        <v>0</v>
      </c>
    </row>
    <row r="7731" spans="1:11" s="11" customFormat="1">
      <c r="A7731" s="32">
        <v>2018</v>
      </c>
      <c r="B7731" s="32">
        <v>8832</v>
      </c>
      <c r="C7731" s="33" t="s">
        <v>563</v>
      </c>
      <c r="D7731" s="33" t="s">
        <v>564</v>
      </c>
      <c r="E7731" s="34">
        <v>67961</v>
      </c>
      <c r="F7731" s="35">
        <v>1.03</v>
      </c>
      <c r="G7731" s="34">
        <v>269.60000000000002</v>
      </c>
      <c r="H7731" s="14">
        <f t="shared" si="480"/>
        <v>188719.54168000002</v>
      </c>
      <c r="I7731" s="11">
        <f t="shared" si="481"/>
        <v>67961</v>
      </c>
      <c r="J7731" s="11">
        <f t="shared" si="482"/>
        <v>69999.83</v>
      </c>
      <c r="K7731" s="11">
        <f t="shared" si="483"/>
        <v>0</v>
      </c>
    </row>
    <row r="7732" spans="1:11" s="11" customFormat="1">
      <c r="A7732" s="32">
        <v>2018</v>
      </c>
      <c r="B7732" s="32">
        <v>8832</v>
      </c>
      <c r="C7732" s="33" t="s">
        <v>563</v>
      </c>
      <c r="D7732" s="33" t="s">
        <v>564</v>
      </c>
      <c r="E7732" s="34">
        <v>282638</v>
      </c>
      <c r="F7732" s="35">
        <v>1.03</v>
      </c>
      <c r="G7732" s="34">
        <v>269.10000000000002</v>
      </c>
      <c r="H7732" s="14">
        <f t="shared" si="480"/>
        <v>783396.22374000004</v>
      </c>
      <c r="I7732" s="11">
        <f t="shared" si="481"/>
        <v>282638</v>
      </c>
      <c r="J7732" s="11">
        <f t="shared" si="482"/>
        <v>291117.14</v>
      </c>
      <c r="K7732" s="11">
        <f t="shared" si="483"/>
        <v>0</v>
      </c>
    </row>
    <row r="7733" spans="1:11" s="11" customFormat="1">
      <c r="A7733" s="32">
        <v>2018</v>
      </c>
      <c r="B7733" s="32">
        <v>8832</v>
      </c>
      <c r="C7733" s="33" t="s">
        <v>563</v>
      </c>
      <c r="D7733" s="33" t="s">
        <v>564</v>
      </c>
      <c r="E7733" s="34">
        <v>57281</v>
      </c>
      <c r="F7733" s="35">
        <v>1.03</v>
      </c>
      <c r="G7733" s="34">
        <v>282.2</v>
      </c>
      <c r="H7733" s="14">
        <f t="shared" si="480"/>
        <v>166496.39146000001</v>
      </c>
      <c r="I7733" s="11">
        <f t="shared" si="481"/>
        <v>57281</v>
      </c>
      <c r="J7733" s="11">
        <f t="shared" si="482"/>
        <v>58999.43</v>
      </c>
      <c r="K7733" s="11">
        <f t="shared" si="483"/>
        <v>0</v>
      </c>
    </row>
    <row r="7734" spans="1:11" s="11" customFormat="1">
      <c r="A7734" s="32">
        <v>2018</v>
      </c>
      <c r="B7734" s="32">
        <v>8832</v>
      </c>
      <c r="C7734" s="33" t="s">
        <v>563</v>
      </c>
      <c r="D7734" s="33" t="s">
        <v>564</v>
      </c>
      <c r="E7734" s="34">
        <v>58251</v>
      </c>
      <c r="F7734" s="35">
        <v>1.03</v>
      </c>
      <c r="G7734" s="34">
        <v>262.60000000000002</v>
      </c>
      <c r="H7734" s="14">
        <f t="shared" si="480"/>
        <v>157556.13978000003</v>
      </c>
      <c r="I7734" s="11">
        <f t="shared" si="481"/>
        <v>58251</v>
      </c>
      <c r="J7734" s="11">
        <f t="shared" si="482"/>
        <v>59998.53</v>
      </c>
      <c r="K7734" s="11">
        <f t="shared" si="483"/>
        <v>0</v>
      </c>
    </row>
    <row r="7735" spans="1:11" s="11" customFormat="1">
      <c r="A7735" s="32">
        <v>2018</v>
      </c>
      <c r="B7735" s="32">
        <v>8832</v>
      </c>
      <c r="C7735" s="33" t="s">
        <v>563</v>
      </c>
      <c r="D7735" s="33" t="s">
        <v>564</v>
      </c>
      <c r="E7735" s="34">
        <v>57281</v>
      </c>
      <c r="F7735" s="35">
        <v>1.03</v>
      </c>
      <c r="G7735" s="34">
        <v>282.2</v>
      </c>
      <c r="H7735" s="14">
        <f t="shared" si="480"/>
        <v>166496.39146000001</v>
      </c>
      <c r="I7735" s="11">
        <f t="shared" si="481"/>
        <v>57281</v>
      </c>
      <c r="J7735" s="11">
        <f t="shared" si="482"/>
        <v>58999.43</v>
      </c>
      <c r="K7735" s="11">
        <f t="shared" si="483"/>
        <v>0</v>
      </c>
    </row>
    <row r="7736" spans="1:11" s="11" customFormat="1">
      <c r="A7736" s="32">
        <v>2018</v>
      </c>
      <c r="B7736" s="32">
        <v>8832</v>
      </c>
      <c r="C7736" s="33" t="s">
        <v>563</v>
      </c>
      <c r="D7736" s="33" t="s">
        <v>564</v>
      </c>
      <c r="E7736" s="34">
        <v>14767</v>
      </c>
      <c r="F7736" s="35">
        <v>1.03</v>
      </c>
      <c r="G7736" s="34">
        <v>260.10000000000002</v>
      </c>
      <c r="H7736" s="14">
        <f t="shared" si="480"/>
        <v>39561.236010000008</v>
      </c>
      <c r="I7736" s="11">
        <f t="shared" si="481"/>
        <v>14767</v>
      </c>
      <c r="J7736" s="11">
        <f t="shared" si="482"/>
        <v>15210.01</v>
      </c>
      <c r="K7736" s="11">
        <f t="shared" si="483"/>
        <v>0</v>
      </c>
    </row>
    <row r="7737" spans="1:11" s="11" customFormat="1">
      <c r="A7737" s="32">
        <v>2018</v>
      </c>
      <c r="B7737" s="32">
        <v>8834</v>
      </c>
      <c r="C7737" s="33" t="s">
        <v>363</v>
      </c>
      <c r="D7737" s="33" t="s">
        <v>354</v>
      </c>
      <c r="E7737" s="34">
        <v>29892</v>
      </c>
      <c r="F7737" s="35">
        <v>17.896000000000001</v>
      </c>
      <c r="G7737" s="34">
        <v>208.1</v>
      </c>
      <c r="H7737" s="14">
        <f t="shared" si="480"/>
        <v>1113225.189792</v>
      </c>
      <c r="I7737" s="11">
        <f t="shared" si="481"/>
        <v>29892</v>
      </c>
      <c r="J7737" s="11">
        <f t="shared" si="482"/>
        <v>534947.23200000008</v>
      </c>
      <c r="K7737" s="11">
        <f t="shared" si="483"/>
        <v>0</v>
      </c>
    </row>
    <row r="7738" spans="1:11" s="11" customFormat="1">
      <c r="A7738" s="32">
        <v>2018</v>
      </c>
      <c r="B7738" s="32">
        <v>8834</v>
      </c>
      <c r="C7738" s="33" t="s">
        <v>363</v>
      </c>
      <c r="D7738" s="33" t="s">
        <v>354</v>
      </c>
      <c r="E7738" s="34">
        <v>31732</v>
      </c>
      <c r="F7738" s="35">
        <v>17.782</v>
      </c>
      <c r="G7738" s="34">
        <v>190.3</v>
      </c>
      <c r="H7738" s="14">
        <f t="shared" si="480"/>
        <v>1073783.7808719999</v>
      </c>
      <c r="I7738" s="11">
        <f t="shared" si="481"/>
        <v>31732</v>
      </c>
      <c r="J7738" s="11">
        <f t="shared" si="482"/>
        <v>564258.424</v>
      </c>
      <c r="K7738" s="11">
        <f t="shared" si="483"/>
        <v>0</v>
      </c>
    </row>
    <row r="7739" spans="1:11" s="11" customFormat="1">
      <c r="A7739" s="32">
        <v>2018</v>
      </c>
      <c r="B7739" s="32">
        <v>8837</v>
      </c>
      <c r="C7739" s="33" t="s">
        <v>363</v>
      </c>
      <c r="D7739" s="33" t="s">
        <v>354</v>
      </c>
      <c r="E7739" s="34">
        <v>32249</v>
      </c>
      <c r="F7739" s="35">
        <v>17.686</v>
      </c>
      <c r="G7739" s="34">
        <v>188.4</v>
      </c>
      <c r="H7739" s="14">
        <f t="shared" si="480"/>
        <v>1074550.3535760001</v>
      </c>
      <c r="I7739" s="11">
        <f t="shared" si="481"/>
        <v>32249</v>
      </c>
      <c r="J7739" s="11">
        <f t="shared" si="482"/>
        <v>570355.81400000001</v>
      </c>
      <c r="K7739" s="11">
        <f t="shared" si="483"/>
        <v>0</v>
      </c>
    </row>
    <row r="7740" spans="1:11" s="11" customFormat="1">
      <c r="A7740" s="32">
        <v>2018</v>
      </c>
      <c r="B7740" s="32">
        <v>8837</v>
      </c>
      <c r="C7740" s="33" t="s">
        <v>363</v>
      </c>
      <c r="D7740" s="33" t="s">
        <v>354</v>
      </c>
      <c r="E7740" s="34">
        <v>174502</v>
      </c>
      <c r="F7740" s="35">
        <v>17.928000000000001</v>
      </c>
      <c r="G7740" s="34">
        <v>193.7</v>
      </c>
      <c r="H7740" s="14">
        <f t="shared" si="480"/>
        <v>6059849.985071999</v>
      </c>
      <c r="I7740" s="11">
        <f t="shared" si="481"/>
        <v>174502</v>
      </c>
      <c r="J7740" s="11">
        <f t="shared" si="482"/>
        <v>3128471.8560000001</v>
      </c>
      <c r="K7740" s="11">
        <f t="shared" si="483"/>
        <v>0</v>
      </c>
    </row>
    <row r="7741" spans="1:11" s="11" customFormat="1">
      <c r="A7741" s="32">
        <v>2018</v>
      </c>
      <c r="B7741" s="32">
        <v>8837</v>
      </c>
      <c r="C7741" s="33" t="s">
        <v>363</v>
      </c>
      <c r="D7741" s="33" t="s">
        <v>354</v>
      </c>
      <c r="E7741" s="34">
        <v>46948</v>
      </c>
      <c r="F7741" s="35">
        <v>17.655999999999999</v>
      </c>
      <c r="G7741" s="34">
        <v>179.7</v>
      </c>
      <c r="H7741" s="14">
        <f t="shared" si="480"/>
        <v>1489558.2567359998</v>
      </c>
      <c r="I7741" s="11">
        <f t="shared" si="481"/>
        <v>46948</v>
      </c>
      <c r="J7741" s="11">
        <f t="shared" si="482"/>
        <v>828913.88799999992</v>
      </c>
      <c r="K7741" s="11">
        <f t="shared" si="483"/>
        <v>0</v>
      </c>
    </row>
    <row r="7742" spans="1:11" s="11" customFormat="1">
      <c r="A7742" s="32">
        <v>2018</v>
      </c>
      <c r="B7742" s="32">
        <v>8837</v>
      </c>
      <c r="C7742" s="33" t="s">
        <v>363</v>
      </c>
      <c r="D7742" s="33" t="s">
        <v>354</v>
      </c>
      <c r="E7742" s="34">
        <v>31865</v>
      </c>
      <c r="F7742" s="35">
        <v>17.611999999999998</v>
      </c>
      <c r="G7742" s="34">
        <v>170.9</v>
      </c>
      <c r="H7742" s="14">
        <f t="shared" si="480"/>
        <v>959101.70341999992</v>
      </c>
      <c r="I7742" s="11">
        <f t="shared" si="481"/>
        <v>31865</v>
      </c>
      <c r="J7742" s="11">
        <f t="shared" si="482"/>
        <v>561206.38</v>
      </c>
      <c r="K7742" s="11">
        <f t="shared" si="483"/>
        <v>0</v>
      </c>
    </row>
    <row r="7743" spans="1:11" s="11" customFormat="1">
      <c r="A7743" s="32">
        <v>2018</v>
      </c>
      <c r="B7743" s="32">
        <v>8837</v>
      </c>
      <c r="C7743" s="33" t="s">
        <v>353</v>
      </c>
      <c r="D7743" s="33" t="s">
        <v>354</v>
      </c>
      <c r="E7743" s="34">
        <v>34124</v>
      </c>
      <c r="F7743" s="35">
        <v>23</v>
      </c>
      <c r="G7743" s="34">
        <v>255.4</v>
      </c>
      <c r="H7743" s="14">
        <f t="shared" si="480"/>
        <v>2004512.0080000001</v>
      </c>
      <c r="I7743" s="11">
        <f t="shared" si="481"/>
        <v>34124</v>
      </c>
      <c r="J7743" s="11">
        <f t="shared" si="482"/>
        <v>784852</v>
      </c>
      <c r="K7743" s="11">
        <f t="shared" si="483"/>
        <v>0</v>
      </c>
    </row>
    <row r="7744" spans="1:11" s="11" customFormat="1">
      <c r="A7744" s="32">
        <v>2018</v>
      </c>
      <c r="B7744" s="32">
        <v>8837</v>
      </c>
      <c r="C7744" s="33" t="s">
        <v>353</v>
      </c>
      <c r="D7744" s="33" t="s">
        <v>354</v>
      </c>
      <c r="E7744" s="34">
        <v>228057</v>
      </c>
      <c r="F7744" s="35">
        <v>24.83</v>
      </c>
      <c r="G7744" s="34">
        <v>233.9</v>
      </c>
      <c r="H7744" s="14">
        <f t="shared" si="480"/>
        <v>13244950.770089999</v>
      </c>
      <c r="I7744" s="11">
        <f t="shared" si="481"/>
        <v>228057</v>
      </c>
      <c r="J7744" s="11">
        <f t="shared" si="482"/>
        <v>5662655.3099999996</v>
      </c>
      <c r="K7744" s="11">
        <f t="shared" si="483"/>
        <v>0</v>
      </c>
    </row>
    <row r="7745" spans="1:11" s="11" customFormat="1">
      <c r="A7745" s="32">
        <v>2018</v>
      </c>
      <c r="B7745" s="32">
        <v>8837</v>
      </c>
      <c r="C7745" s="33" t="s">
        <v>363</v>
      </c>
      <c r="D7745" s="33" t="s">
        <v>354</v>
      </c>
      <c r="E7745" s="34">
        <v>79026</v>
      </c>
      <c r="F7745" s="35">
        <v>17.71</v>
      </c>
      <c r="G7745" s="34">
        <v>175.4</v>
      </c>
      <c r="H7745" s="14">
        <f t="shared" si="480"/>
        <v>2454811.5068399999</v>
      </c>
      <c r="I7745" s="11">
        <f t="shared" si="481"/>
        <v>79026</v>
      </c>
      <c r="J7745" s="11">
        <f t="shared" si="482"/>
        <v>1399550.46</v>
      </c>
      <c r="K7745" s="11">
        <f t="shared" si="483"/>
        <v>0</v>
      </c>
    </row>
    <row r="7746" spans="1:11" s="11" customFormat="1">
      <c r="A7746" s="32">
        <v>2018</v>
      </c>
      <c r="B7746" s="32">
        <v>8837</v>
      </c>
      <c r="C7746" s="33" t="s">
        <v>363</v>
      </c>
      <c r="D7746" s="33" t="s">
        <v>354</v>
      </c>
      <c r="E7746" s="34">
        <v>16008</v>
      </c>
      <c r="F7746" s="35">
        <v>17.405999999999999</v>
      </c>
      <c r="G7746" s="34">
        <v>171</v>
      </c>
      <c r="H7746" s="14">
        <f t="shared" si="480"/>
        <v>476466.27407999994</v>
      </c>
      <c r="I7746" s="11">
        <f t="shared" si="481"/>
        <v>16008</v>
      </c>
      <c r="J7746" s="11">
        <f t="shared" si="482"/>
        <v>278635.24799999996</v>
      </c>
      <c r="K7746" s="11">
        <f t="shared" si="483"/>
        <v>0</v>
      </c>
    </row>
    <row r="7747" spans="1:11" s="11" customFormat="1">
      <c r="A7747" s="32">
        <v>2018</v>
      </c>
      <c r="B7747" s="32">
        <v>8837</v>
      </c>
      <c r="C7747" s="33" t="s">
        <v>353</v>
      </c>
      <c r="D7747" s="33" t="s">
        <v>354</v>
      </c>
      <c r="E7747" s="34">
        <v>51830</v>
      </c>
      <c r="F7747" s="35">
        <v>22.8</v>
      </c>
      <c r="G7747" s="34">
        <v>217</v>
      </c>
      <c r="H7747" s="14">
        <f t="shared" si="480"/>
        <v>2564341.08</v>
      </c>
      <c r="I7747" s="11">
        <f t="shared" si="481"/>
        <v>51830</v>
      </c>
      <c r="J7747" s="11">
        <f t="shared" si="482"/>
        <v>1181724</v>
      </c>
      <c r="K7747" s="11">
        <f t="shared" si="483"/>
        <v>0</v>
      </c>
    </row>
    <row r="7748" spans="1:11" s="11" customFormat="1">
      <c r="A7748" s="32">
        <v>2018</v>
      </c>
      <c r="B7748" s="32">
        <v>8845</v>
      </c>
      <c r="C7748" s="33" t="s">
        <v>353</v>
      </c>
      <c r="D7748" s="33" t="s">
        <v>354</v>
      </c>
      <c r="E7748" s="34">
        <v>5736</v>
      </c>
      <c r="F7748" s="35">
        <v>15.148</v>
      </c>
      <c r="G7748" s="34" t="s">
        <v>364</v>
      </c>
      <c r="H7748" s="14" t="str">
        <f t="shared" si="480"/>
        <v/>
      </c>
      <c r="I7748" s="11" t="str">
        <f t="shared" si="481"/>
        <v/>
      </c>
      <c r="J7748" s="11" t="str">
        <f t="shared" si="482"/>
        <v/>
      </c>
      <c r="K7748" s="11">
        <f t="shared" si="483"/>
        <v>0</v>
      </c>
    </row>
    <row r="7749" spans="1:11" s="11" customFormat="1">
      <c r="A7749" s="32">
        <v>2018</v>
      </c>
      <c r="B7749" s="32">
        <v>8845</v>
      </c>
      <c r="C7749" s="33" t="s">
        <v>365</v>
      </c>
      <c r="D7749" s="33" t="s">
        <v>354</v>
      </c>
      <c r="E7749" s="34">
        <v>14778</v>
      </c>
      <c r="F7749" s="35">
        <v>12.922000000000001</v>
      </c>
      <c r="G7749" s="34" t="s">
        <v>364</v>
      </c>
      <c r="H7749" s="14" t="str">
        <f t="shared" si="480"/>
        <v/>
      </c>
      <c r="I7749" s="11" t="str">
        <f t="shared" si="481"/>
        <v/>
      </c>
      <c r="J7749" s="11" t="str">
        <f t="shared" si="482"/>
        <v/>
      </c>
      <c r="K7749" s="11">
        <f t="shared" si="483"/>
        <v>0</v>
      </c>
    </row>
    <row r="7750" spans="1:11" s="11" customFormat="1">
      <c r="A7750" s="32">
        <v>2018</v>
      </c>
      <c r="B7750" s="32">
        <v>8845</v>
      </c>
      <c r="C7750" s="33" t="s">
        <v>353</v>
      </c>
      <c r="D7750" s="33" t="s">
        <v>354</v>
      </c>
      <c r="E7750" s="34">
        <v>14932</v>
      </c>
      <c r="F7750" s="35">
        <v>25.902000000000001</v>
      </c>
      <c r="G7750" s="34" t="s">
        <v>364</v>
      </c>
      <c r="H7750" s="14" t="str">
        <f t="shared" ref="H7750:H7813" si="484">IF(I7750="","",G7750/100*F7750*E7750)</f>
        <v/>
      </c>
      <c r="I7750" s="11" t="str">
        <f t="shared" ref="I7750:I7813" si="485">IF(OR(G7750=".",F7750=".",E7750="."),"",E7750)</f>
        <v/>
      </c>
      <c r="J7750" s="11" t="str">
        <f t="shared" ref="J7750:J7813" si="486">IF(I7750="","",F7750*I7750)</f>
        <v/>
      </c>
      <c r="K7750" s="11">
        <f t="shared" ref="K7750:K7813" si="487">IF(C7750="LIG",1,0)</f>
        <v>0</v>
      </c>
    </row>
    <row r="7751" spans="1:11" s="11" customFormat="1">
      <c r="A7751" s="32">
        <v>2018</v>
      </c>
      <c r="B7751" s="32">
        <v>8845</v>
      </c>
      <c r="C7751" s="33" t="s">
        <v>353</v>
      </c>
      <c r="D7751" s="33" t="s">
        <v>354</v>
      </c>
      <c r="E7751" s="34">
        <v>6262</v>
      </c>
      <c r="F7751" s="35">
        <v>22.696000000000002</v>
      </c>
      <c r="G7751" s="34" t="s">
        <v>364</v>
      </c>
      <c r="H7751" s="14" t="str">
        <f t="shared" si="484"/>
        <v/>
      </c>
      <c r="I7751" s="11" t="str">
        <f t="shared" si="485"/>
        <v/>
      </c>
      <c r="J7751" s="11" t="str">
        <f t="shared" si="486"/>
        <v/>
      </c>
      <c r="K7751" s="11">
        <f t="shared" si="487"/>
        <v>0</v>
      </c>
    </row>
    <row r="7752" spans="1:11" s="11" customFormat="1">
      <c r="A7752" s="32">
        <v>2018</v>
      </c>
      <c r="B7752" s="32">
        <v>8845</v>
      </c>
      <c r="C7752" s="33" t="s">
        <v>353</v>
      </c>
      <c r="D7752" s="33" t="s">
        <v>354</v>
      </c>
      <c r="E7752" s="34">
        <v>14414</v>
      </c>
      <c r="F7752" s="35">
        <v>23.218</v>
      </c>
      <c r="G7752" s="34" t="s">
        <v>364</v>
      </c>
      <c r="H7752" s="14" t="str">
        <f t="shared" si="484"/>
        <v/>
      </c>
      <c r="I7752" s="11" t="str">
        <f t="shared" si="485"/>
        <v/>
      </c>
      <c r="J7752" s="11" t="str">
        <f t="shared" si="486"/>
        <v/>
      </c>
      <c r="K7752" s="11">
        <f t="shared" si="487"/>
        <v>0</v>
      </c>
    </row>
    <row r="7753" spans="1:11" s="11" customFormat="1">
      <c r="A7753" s="32">
        <v>2018</v>
      </c>
      <c r="B7753" s="32">
        <v>8845</v>
      </c>
      <c r="C7753" s="33" t="s">
        <v>353</v>
      </c>
      <c r="D7753" s="33" t="s">
        <v>354</v>
      </c>
      <c r="E7753" s="34">
        <v>60150</v>
      </c>
      <c r="F7753" s="35">
        <v>26.225999999999999</v>
      </c>
      <c r="G7753" s="34" t="s">
        <v>364</v>
      </c>
      <c r="H7753" s="14" t="str">
        <f t="shared" si="484"/>
        <v/>
      </c>
      <c r="I7753" s="11" t="str">
        <f t="shared" si="485"/>
        <v/>
      </c>
      <c r="J7753" s="11" t="str">
        <f t="shared" si="486"/>
        <v/>
      </c>
      <c r="K7753" s="11">
        <f t="shared" si="487"/>
        <v>0</v>
      </c>
    </row>
    <row r="7754" spans="1:11" s="11" customFormat="1">
      <c r="A7754" s="32">
        <v>2018</v>
      </c>
      <c r="B7754" s="32">
        <v>8845</v>
      </c>
      <c r="C7754" s="33" t="s">
        <v>353</v>
      </c>
      <c r="D7754" s="33" t="s">
        <v>354</v>
      </c>
      <c r="E7754" s="34">
        <v>60047</v>
      </c>
      <c r="F7754" s="35">
        <v>26.077999999999999</v>
      </c>
      <c r="G7754" s="34" t="s">
        <v>364</v>
      </c>
      <c r="H7754" s="14" t="str">
        <f t="shared" si="484"/>
        <v/>
      </c>
      <c r="I7754" s="11" t="str">
        <f t="shared" si="485"/>
        <v/>
      </c>
      <c r="J7754" s="11" t="str">
        <f t="shared" si="486"/>
        <v/>
      </c>
      <c r="K7754" s="11">
        <f t="shared" si="487"/>
        <v>0</v>
      </c>
    </row>
    <row r="7755" spans="1:11" s="11" customFormat="1">
      <c r="A7755" s="32">
        <v>2018</v>
      </c>
      <c r="B7755" s="32">
        <v>8845</v>
      </c>
      <c r="C7755" s="33" t="s">
        <v>353</v>
      </c>
      <c r="D7755" s="33" t="s">
        <v>354</v>
      </c>
      <c r="E7755" s="34">
        <v>1097</v>
      </c>
      <c r="F7755" s="35">
        <v>16.702000000000002</v>
      </c>
      <c r="G7755" s="34" t="s">
        <v>364</v>
      </c>
      <c r="H7755" s="14" t="str">
        <f t="shared" si="484"/>
        <v/>
      </c>
      <c r="I7755" s="11" t="str">
        <f t="shared" si="485"/>
        <v/>
      </c>
      <c r="J7755" s="11" t="str">
        <f t="shared" si="486"/>
        <v/>
      </c>
      <c r="K7755" s="11">
        <f t="shared" si="487"/>
        <v>0</v>
      </c>
    </row>
    <row r="7756" spans="1:11" s="11" customFormat="1">
      <c r="A7756" s="32">
        <v>2018</v>
      </c>
      <c r="B7756" s="32">
        <v>8845</v>
      </c>
      <c r="C7756" s="33" t="s">
        <v>353</v>
      </c>
      <c r="D7756" s="33" t="s">
        <v>354</v>
      </c>
      <c r="E7756" s="34">
        <v>10390</v>
      </c>
      <c r="F7756" s="35">
        <v>24.87</v>
      </c>
      <c r="G7756" s="34" t="s">
        <v>364</v>
      </c>
      <c r="H7756" s="14" t="str">
        <f t="shared" si="484"/>
        <v/>
      </c>
      <c r="I7756" s="11" t="str">
        <f t="shared" si="485"/>
        <v/>
      </c>
      <c r="J7756" s="11" t="str">
        <f t="shared" si="486"/>
        <v/>
      </c>
      <c r="K7756" s="11">
        <f t="shared" si="487"/>
        <v>0</v>
      </c>
    </row>
    <row r="7757" spans="1:11" s="11" customFormat="1">
      <c r="A7757" s="32">
        <v>2018</v>
      </c>
      <c r="B7757" s="32">
        <v>8845</v>
      </c>
      <c r="C7757" s="33" t="s">
        <v>353</v>
      </c>
      <c r="D7757" s="33" t="s">
        <v>354</v>
      </c>
      <c r="E7757" s="34">
        <v>2983</v>
      </c>
      <c r="F7757" s="35">
        <v>17.007999999999999</v>
      </c>
      <c r="G7757" s="34" t="s">
        <v>364</v>
      </c>
      <c r="H7757" s="14" t="str">
        <f t="shared" si="484"/>
        <v/>
      </c>
      <c r="I7757" s="11" t="str">
        <f t="shared" si="485"/>
        <v/>
      </c>
      <c r="J7757" s="11" t="str">
        <f t="shared" si="486"/>
        <v/>
      </c>
      <c r="K7757" s="11">
        <f t="shared" si="487"/>
        <v>0</v>
      </c>
    </row>
    <row r="7758" spans="1:11" s="11" customFormat="1">
      <c r="A7758" s="32">
        <v>2018</v>
      </c>
      <c r="B7758" s="32">
        <v>8845</v>
      </c>
      <c r="C7758" s="33" t="s">
        <v>353</v>
      </c>
      <c r="D7758" s="33" t="s">
        <v>354</v>
      </c>
      <c r="E7758" s="34">
        <v>239870</v>
      </c>
      <c r="F7758" s="35">
        <v>25.728000000000002</v>
      </c>
      <c r="G7758" s="34" t="s">
        <v>364</v>
      </c>
      <c r="H7758" s="14" t="str">
        <f t="shared" si="484"/>
        <v/>
      </c>
      <c r="I7758" s="11" t="str">
        <f t="shared" si="485"/>
        <v/>
      </c>
      <c r="J7758" s="11" t="str">
        <f t="shared" si="486"/>
        <v/>
      </c>
      <c r="K7758" s="11">
        <f t="shared" si="487"/>
        <v>0</v>
      </c>
    </row>
    <row r="7759" spans="1:11" s="11" customFormat="1">
      <c r="A7759" s="32">
        <v>2018</v>
      </c>
      <c r="B7759" s="32">
        <v>8845</v>
      </c>
      <c r="C7759" s="33" t="s">
        <v>353</v>
      </c>
      <c r="D7759" s="33" t="s">
        <v>354</v>
      </c>
      <c r="E7759" s="34">
        <v>1753</v>
      </c>
      <c r="F7759" s="35">
        <v>20.472000000000001</v>
      </c>
      <c r="G7759" s="34" t="s">
        <v>364</v>
      </c>
      <c r="H7759" s="14" t="str">
        <f t="shared" si="484"/>
        <v/>
      </c>
      <c r="I7759" s="11" t="str">
        <f t="shared" si="485"/>
        <v/>
      </c>
      <c r="J7759" s="11" t="str">
        <f t="shared" si="486"/>
        <v/>
      </c>
      <c r="K7759" s="11">
        <f t="shared" si="487"/>
        <v>0</v>
      </c>
    </row>
    <row r="7760" spans="1:11" s="11" customFormat="1">
      <c r="A7760" s="32">
        <v>2018</v>
      </c>
      <c r="B7760" s="32">
        <v>8845</v>
      </c>
      <c r="C7760" s="33" t="s">
        <v>353</v>
      </c>
      <c r="D7760" s="33" t="s">
        <v>354</v>
      </c>
      <c r="E7760" s="34">
        <v>1500</v>
      </c>
      <c r="F7760" s="35">
        <v>24.295999999999999</v>
      </c>
      <c r="G7760" s="34" t="s">
        <v>364</v>
      </c>
      <c r="H7760" s="14" t="str">
        <f t="shared" si="484"/>
        <v/>
      </c>
      <c r="I7760" s="11" t="str">
        <f t="shared" si="485"/>
        <v/>
      </c>
      <c r="J7760" s="11" t="str">
        <f t="shared" si="486"/>
        <v/>
      </c>
      <c r="K7760" s="11">
        <f t="shared" si="487"/>
        <v>0</v>
      </c>
    </row>
    <row r="7761" spans="1:11" s="11" customFormat="1">
      <c r="A7761" s="32">
        <v>2018</v>
      </c>
      <c r="B7761" s="32">
        <v>8845</v>
      </c>
      <c r="C7761" s="33" t="s">
        <v>353</v>
      </c>
      <c r="D7761" s="33" t="s">
        <v>354</v>
      </c>
      <c r="E7761" s="34">
        <v>1947</v>
      </c>
      <c r="F7761" s="35">
        <v>21.288</v>
      </c>
      <c r="G7761" s="34" t="s">
        <v>364</v>
      </c>
      <c r="H7761" s="14" t="str">
        <f t="shared" si="484"/>
        <v/>
      </c>
      <c r="I7761" s="11" t="str">
        <f t="shared" si="485"/>
        <v/>
      </c>
      <c r="J7761" s="11" t="str">
        <f t="shared" si="486"/>
        <v/>
      </c>
      <c r="K7761" s="11">
        <f t="shared" si="487"/>
        <v>0</v>
      </c>
    </row>
    <row r="7762" spans="1:11" s="11" customFormat="1">
      <c r="A7762" s="32">
        <v>2018</v>
      </c>
      <c r="B7762" s="32">
        <v>8845</v>
      </c>
      <c r="C7762" s="33" t="s">
        <v>353</v>
      </c>
      <c r="D7762" s="33" t="s">
        <v>354</v>
      </c>
      <c r="E7762" s="34">
        <v>5153</v>
      </c>
      <c r="F7762" s="35">
        <v>21.364000000000001</v>
      </c>
      <c r="G7762" s="34" t="s">
        <v>364</v>
      </c>
      <c r="H7762" s="14" t="str">
        <f t="shared" si="484"/>
        <v/>
      </c>
      <c r="I7762" s="11" t="str">
        <f t="shared" si="485"/>
        <v/>
      </c>
      <c r="J7762" s="11" t="str">
        <f t="shared" si="486"/>
        <v/>
      </c>
      <c r="K7762" s="11">
        <f t="shared" si="487"/>
        <v>0</v>
      </c>
    </row>
    <row r="7763" spans="1:11" s="11" customFormat="1">
      <c r="A7763" s="32">
        <v>2018</v>
      </c>
      <c r="B7763" s="32">
        <v>8845</v>
      </c>
      <c r="C7763" s="33" t="s">
        <v>353</v>
      </c>
      <c r="D7763" s="33" t="s">
        <v>354</v>
      </c>
      <c r="E7763" s="34">
        <v>7206</v>
      </c>
      <c r="F7763" s="35">
        <v>20.152000000000001</v>
      </c>
      <c r="G7763" s="34" t="s">
        <v>364</v>
      </c>
      <c r="H7763" s="14" t="str">
        <f t="shared" si="484"/>
        <v/>
      </c>
      <c r="I7763" s="11" t="str">
        <f t="shared" si="485"/>
        <v/>
      </c>
      <c r="J7763" s="11" t="str">
        <f t="shared" si="486"/>
        <v/>
      </c>
      <c r="K7763" s="11">
        <f t="shared" si="487"/>
        <v>0</v>
      </c>
    </row>
    <row r="7764" spans="1:11" s="11" customFormat="1">
      <c r="A7764" s="32">
        <v>2018</v>
      </c>
      <c r="B7764" s="32">
        <v>8846</v>
      </c>
      <c r="C7764" s="33" t="s">
        <v>353</v>
      </c>
      <c r="D7764" s="33" t="s">
        <v>354</v>
      </c>
      <c r="E7764" s="34">
        <v>86832</v>
      </c>
      <c r="F7764" s="35">
        <v>25.908000000000001</v>
      </c>
      <c r="G7764" s="34" t="s">
        <v>364</v>
      </c>
      <c r="H7764" s="14" t="str">
        <f t="shared" si="484"/>
        <v/>
      </c>
      <c r="I7764" s="11" t="str">
        <f t="shared" si="485"/>
        <v/>
      </c>
      <c r="J7764" s="11" t="str">
        <f t="shared" si="486"/>
        <v/>
      </c>
      <c r="K7764" s="11">
        <f t="shared" si="487"/>
        <v>0</v>
      </c>
    </row>
    <row r="7765" spans="1:11" s="11" customFormat="1">
      <c r="A7765" s="32">
        <v>2018</v>
      </c>
      <c r="B7765" s="32">
        <v>8846</v>
      </c>
      <c r="C7765" s="33" t="s">
        <v>353</v>
      </c>
      <c r="D7765" s="33" t="s">
        <v>354</v>
      </c>
      <c r="E7765" s="34">
        <v>17591</v>
      </c>
      <c r="F7765" s="35">
        <v>23.622</v>
      </c>
      <c r="G7765" s="34" t="s">
        <v>364</v>
      </c>
      <c r="H7765" s="14" t="str">
        <f t="shared" si="484"/>
        <v/>
      </c>
      <c r="I7765" s="11" t="str">
        <f t="shared" si="485"/>
        <v/>
      </c>
      <c r="J7765" s="11" t="str">
        <f t="shared" si="486"/>
        <v/>
      </c>
      <c r="K7765" s="11">
        <f t="shared" si="487"/>
        <v>0</v>
      </c>
    </row>
    <row r="7766" spans="1:11" s="11" customFormat="1">
      <c r="A7766" s="32">
        <v>2018</v>
      </c>
      <c r="B7766" s="32">
        <v>8846</v>
      </c>
      <c r="C7766" s="33" t="s">
        <v>353</v>
      </c>
      <c r="D7766" s="33" t="s">
        <v>354</v>
      </c>
      <c r="E7766" s="34">
        <v>44833</v>
      </c>
      <c r="F7766" s="35">
        <v>26.154</v>
      </c>
      <c r="G7766" s="34" t="s">
        <v>364</v>
      </c>
      <c r="H7766" s="14" t="str">
        <f t="shared" si="484"/>
        <v/>
      </c>
      <c r="I7766" s="11" t="str">
        <f t="shared" si="485"/>
        <v/>
      </c>
      <c r="J7766" s="11" t="str">
        <f t="shared" si="486"/>
        <v/>
      </c>
      <c r="K7766" s="11">
        <f t="shared" si="487"/>
        <v>0</v>
      </c>
    </row>
    <row r="7767" spans="1:11" s="11" customFormat="1">
      <c r="A7767" s="32">
        <v>2018</v>
      </c>
      <c r="B7767" s="32">
        <v>8846</v>
      </c>
      <c r="C7767" s="33" t="s">
        <v>353</v>
      </c>
      <c r="D7767" s="33" t="s">
        <v>354</v>
      </c>
      <c r="E7767" s="34">
        <v>6766</v>
      </c>
      <c r="F7767" s="35">
        <v>25.17</v>
      </c>
      <c r="G7767" s="34" t="s">
        <v>364</v>
      </c>
      <c r="H7767" s="14" t="str">
        <f t="shared" si="484"/>
        <v/>
      </c>
      <c r="I7767" s="11" t="str">
        <f t="shared" si="485"/>
        <v/>
      </c>
      <c r="J7767" s="11" t="str">
        <f t="shared" si="486"/>
        <v/>
      </c>
      <c r="K7767" s="11">
        <f t="shared" si="487"/>
        <v>0</v>
      </c>
    </row>
    <row r="7768" spans="1:11" s="11" customFormat="1">
      <c r="A7768" s="32">
        <v>2018</v>
      </c>
      <c r="B7768" s="32">
        <v>8846</v>
      </c>
      <c r="C7768" s="33" t="s">
        <v>353</v>
      </c>
      <c r="D7768" s="33" t="s">
        <v>354</v>
      </c>
      <c r="E7768" s="34">
        <v>44901</v>
      </c>
      <c r="F7768" s="35">
        <v>26.18</v>
      </c>
      <c r="G7768" s="34" t="s">
        <v>364</v>
      </c>
      <c r="H7768" s="14" t="str">
        <f t="shared" si="484"/>
        <v/>
      </c>
      <c r="I7768" s="11" t="str">
        <f t="shared" si="485"/>
        <v/>
      </c>
      <c r="J7768" s="11" t="str">
        <f t="shared" si="486"/>
        <v/>
      </c>
      <c r="K7768" s="11">
        <f t="shared" si="487"/>
        <v>0</v>
      </c>
    </row>
    <row r="7769" spans="1:11" s="11" customFormat="1">
      <c r="A7769" s="32">
        <v>2018</v>
      </c>
      <c r="B7769" s="32">
        <v>8846</v>
      </c>
      <c r="C7769" s="33" t="s">
        <v>353</v>
      </c>
      <c r="D7769" s="33" t="s">
        <v>354</v>
      </c>
      <c r="E7769" s="34">
        <v>2330</v>
      </c>
      <c r="F7769" s="35">
        <v>16.071999999999999</v>
      </c>
      <c r="G7769" s="34" t="s">
        <v>364</v>
      </c>
      <c r="H7769" s="14" t="str">
        <f t="shared" si="484"/>
        <v/>
      </c>
      <c r="I7769" s="11" t="str">
        <f t="shared" si="485"/>
        <v/>
      </c>
      <c r="J7769" s="11" t="str">
        <f t="shared" si="486"/>
        <v/>
      </c>
      <c r="K7769" s="11">
        <f t="shared" si="487"/>
        <v>0</v>
      </c>
    </row>
    <row r="7770" spans="1:11" s="11" customFormat="1">
      <c r="A7770" s="32">
        <v>2018</v>
      </c>
      <c r="B7770" s="32">
        <v>8846</v>
      </c>
      <c r="C7770" s="33" t="s">
        <v>353</v>
      </c>
      <c r="D7770" s="33" t="s">
        <v>354</v>
      </c>
      <c r="E7770" s="34">
        <v>119012</v>
      </c>
      <c r="F7770" s="35">
        <v>25.79</v>
      </c>
      <c r="G7770" s="34" t="s">
        <v>364</v>
      </c>
      <c r="H7770" s="14" t="str">
        <f t="shared" si="484"/>
        <v/>
      </c>
      <c r="I7770" s="11" t="str">
        <f t="shared" si="485"/>
        <v/>
      </c>
      <c r="J7770" s="11" t="str">
        <f t="shared" si="486"/>
        <v/>
      </c>
      <c r="K7770" s="11">
        <f t="shared" si="487"/>
        <v>0</v>
      </c>
    </row>
    <row r="7771" spans="1:11" s="11" customFormat="1">
      <c r="A7771" s="32">
        <v>2018</v>
      </c>
      <c r="B7771" s="32">
        <v>8846</v>
      </c>
      <c r="C7771" s="33" t="s">
        <v>353</v>
      </c>
      <c r="D7771" s="33" t="s">
        <v>354</v>
      </c>
      <c r="E7771" s="34">
        <v>5314</v>
      </c>
      <c r="F7771" s="35">
        <v>24.867999999999999</v>
      </c>
      <c r="G7771" s="34" t="s">
        <v>364</v>
      </c>
      <c r="H7771" s="14" t="str">
        <f t="shared" si="484"/>
        <v/>
      </c>
      <c r="I7771" s="11" t="str">
        <f t="shared" si="485"/>
        <v/>
      </c>
      <c r="J7771" s="11" t="str">
        <f t="shared" si="486"/>
        <v/>
      </c>
      <c r="K7771" s="11">
        <f t="shared" si="487"/>
        <v>0</v>
      </c>
    </row>
    <row r="7772" spans="1:11" s="11" customFormat="1">
      <c r="A7772" s="32">
        <v>2018</v>
      </c>
      <c r="B7772" s="32">
        <v>8846</v>
      </c>
      <c r="C7772" s="33" t="s">
        <v>353</v>
      </c>
      <c r="D7772" s="33" t="s">
        <v>354</v>
      </c>
      <c r="E7772" s="34">
        <v>701</v>
      </c>
      <c r="F7772" s="35">
        <v>22.97</v>
      </c>
      <c r="G7772" s="34" t="s">
        <v>364</v>
      </c>
      <c r="H7772" s="14" t="str">
        <f t="shared" si="484"/>
        <v/>
      </c>
      <c r="I7772" s="11" t="str">
        <f t="shared" si="485"/>
        <v/>
      </c>
      <c r="J7772" s="11" t="str">
        <f t="shared" si="486"/>
        <v/>
      </c>
      <c r="K7772" s="11">
        <f t="shared" si="487"/>
        <v>0</v>
      </c>
    </row>
    <row r="7773" spans="1:11" s="11" customFormat="1">
      <c r="A7773" s="32">
        <v>2018</v>
      </c>
      <c r="B7773" s="32">
        <v>8846</v>
      </c>
      <c r="C7773" s="33" t="s">
        <v>353</v>
      </c>
      <c r="D7773" s="33" t="s">
        <v>354</v>
      </c>
      <c r="E7773" s="34">
        <v>1915</v>
      </c>
      <c r="F7773" s="35">
        <v>16.57</v>
      </c>
      <c r="G7773" s="34" t="s">
        <v>364</v>
      </c>
      <c r="H7773" s="14" t="str">
        <f t="shared" si="484"/>
        <v/>
      </c>
      <c r="I7773" s="11" t="str">
        <f t="shared" si="485"/>
        <v/>
      </c>
      <c r="J7773" s="11" t="str">
        <f t="shared" si="486"/>
        <v/>
      </c>
      <c r="K7773" s="11">
        <f t="shared" si="487"/>
        <v>0</v>
      </c>
    </row>
    <row r="7774" spans="1:11" s="11" customFormat="1">
      <c r="A7774" s="32">
        <v>2018</v>
      </c>
      <c r="B7774" s="32">
        <v>8846</v>
      </c>
      <c r="C7774" s="33" t="s">
        <v>353</v>
      </c>
      <c r="D7774" s="33" t="s">
        <v>354</v>
      </c>
      <c r="E7774" s="34">
        <v>2670</v>
      </c>
      <c r="F7774" s="35">
        <v>19.457999999999998</v>
      </c>
      <c r="G7774" s="34" t="s">
        <v>364</v>
      </c>
      <c r="H7774" s="14" t="str">
        <f t="shared" si="484"/>
        <v/>
      </c>
      <c r="I7774" s="11" t="str">
        <f t="shared" si="485"/>
        <v/>
      </c>
      <c r="J7774" s="11" t="str">
        <f t="shared" si="486"/>
        <v/>
      </c>
      <c r="K7774" s="11">
        <f t="shared" si="487"/>
        <v>0</v>
      </c>
    </row>
    <row r="7775" spans="1:11" s="11" customFormat="1">
      <c r="A7775" s="32">
        <v>2018</v>
      </c>
      <c r="B7775" s="32">
        <v>8846</v>
      </c>
      <c r="C7775" s="33" t="s">
        <v>365</v>
      </c>
      <c r="D7775" s="33" t="s">
        <v>354</v>
      </c>
      <c r="E7775" s="34">
        <v>5409</v>
      </c>
      <c r="F7775" s="35">
        <v>13.858000000000001</v>
      </c>
      <c r="G7775" s="34" t="s">
        <v>364</v>
      </c>
      <c r="H7775" s="14" t="str">
        <f t="shared" si="484"/>
        <v/>
      </c>
      <c r="I7775" s="11" t="str">
        <f t="shared" si="485"/>
        <v/>
      </c>
      <c r="J7775" s="11" t="str">
        <f t="shared" si="486"/>
        <v/>
      </c>
      <c r="K7775" s="11">
        <f t="shared" si="487"/>
        <v>0</v>
      </c>
    </row>
    <row r="7776" spans="1:11" s="11" customFormat="1">
      <c r="A7776" s="32">
        <v>2018</v>
      </c>
      <c r="B7776" s="32">
        <v>8848</v>
      </c>
      <c r="C7776" s="33" t="s">
        <v>353</v>
      </c>
      <c r="D7776" s="33" t="s">
        <v>354</v>
      </c>
      <c r="E7776" s="34">
        <v>83994</v>
      </c>
      <c r="F7776" s="35">
        <v>25.425999999999998</v>
      </c>
      <c r="G7776" s="34">
        <v>183.6</v>
      </c>
      <c r="H7776" s="14">
        <f t="shared" si="484"/>
        <v>3921019.3311839993</v>
      </c>
      <c r="I7776" s="11">
        <f t="shared" si="485"/>
        <v>83994</v>
      </c>
      <c r="J7776" s="11">
        <f t="shared" si="486"/>
        <v>2135631.4439999997</v>
      </c>
      <c r="K7776" s="11">
        <f t="shared" si="487"/>
        <v>0</v>
      </c>
    </row>
    <row r="7777" spans="1:11" s="11" customFormat="1">
      <c r="A7777" s="32">
        <v>2018</v>
      </c>
      <c r="B7777" s="32">
        <v>8848</v>
      </c>
      <c r="C7777" s="33" t="s">
        <v>353</v>
      </c>
      <c r="D7777" s="33" t="s">
        <v>354</v>
      </c>
      <c r="E7777" s="34">
        <v>12897</v>
      </c>
      <c r="F7777" s="35">
        <v>23.097999999999999</v>
      </c>
      <c r="G7777" s="34">
        <v>242.4</v>
      </c>
      <c r="H7777" s="14">
        <f t="shared" si="484"/>
        <v>722097.25214399991</v>
      </c>
      <c r="I7777" s="11">
        <f t="shared" si="485"/>
        <v>12897</v>
      </c>
      <c r="J7777" s="11">
        <f t="shared" si="486"/>
        <v>297894.90599999996</v>
      </c>
      <c r="K7777" s="11">
        <f t="shared" si="487"/>
        <v>0</v>
      </c>
    </row>
    <row r="7778" spans="1:11" s="11" customFormat="1">
      <c r="A7778" s="32">
        <v>2018</v>
      </c>
      <c r="B7778" s="32">
        <v>8852</v>
      </c>
      <c r="C7778" s="33" t="s">
        <v>363</v>
      </c>
      <c r="D7778" s="33" t="s">
        <v>354</v>
      </c>
      <c r="E7778" s="34">
        <v>314039</v>
      </c>
      <c r="F7778" s="35">
        <v>17.43</v>
      </c>
      <c r="G7778" s="34">
        <v>192.6</v>
      </c>
      <c r="H7778" s="14">
        <f t="shared" si="484"/>
        <v>10542345.75702</v>
      </c>
      <c r="I7778" s="11">
        <f t="shared" si="485"/>
        <v>314039</v>
      </c>
      <c r="J7778" s="11">
        <f t="shared" si="486"/>
        <v>5473699.7699999996</v>
      </c>
      <c r="K7778" s="11">
        <f t="shared" si="487"/>
        <v>0</v>
      </c>
    </row>
    <row r="7779" spans="1:11" s="11" customFormat="1">
      <c r="A7779" s="32">
        <v>2018</v>
      </c>
      <c r="B7779" s="32">
        <v>8852</v>
      </c>
      <c r="C7779" s="33" t="s">
        <v>363</v>
      </c>
      <c r="D7779" s="33" t="s">
        <v>354</v>
      </c>
      <c r="E7779" s="34">
        <v>197154</v>
      </c>
      <c r="F7779" s="35">
        <v>17.952000000000002</v>
      </c>
      <c r="G7779" s="34">
        <v>172.4</v>
      </c>
      <c r="H7779" s="14">
        <f t="shared" si="484"/>
        <v>6101768.0401920006</v>
      </c>
      <c r="I7779" s="11">
        <f t="shared" si="485"/>
        <v>197154</v>
      </c>
      <c r="J7779" s="11">
        <f t="shared" si="486"/>
        <v>3539308.6080000005</v>
      </c>
      <c r="K7779" s="11">
        <f t="shared" si="487"/>
        <v>0</v>
      </c>
    </row>
    <row r="7780" spans="1:11" s="11" customFormat="1">
      <c r="A7780" s="32">
        <v>2018</v>
      </c>
      <c r="B7780" s="32">
        <v>8852</v>
      </c>
      <c r="C7780" s="33" t="s">
        <v>363</v>
      </c>
      <c r="D7780" s="33" t="s">
        <v>354</v>
      </c>
      <c r="E7780" s="34">
        <v>82597</v>
      </c>
      <c r="F7780" s="35">
        <v>17.07</v>
      </c>
      <c r="G7780" s="34">
        <v>183.4</v>
      </c>
      <c r="H7780" s="14">
        <f t="shared" si="484"/>
        <v>2585813.06886</v>
      </c>
      <c r="I7780" s="11">
        <f t="shared" si="485"/>
        <v>82597</v>
      </c>
      <c r="J7780" s="11">
        <f t="shared" si="486"/>
        <v>1409930.79</v>
      </c>
      <c r="K7780" s="11">
        <f t="shared" si="487"/>
        <v>0</v>
      </c>
    </row>
    <row r="7781" spans="1:11" s="11" customFormat="1">
      <c r="A7781" s="32">
        <v>2018</v>
      </c>
      <c r="B7781" s="32">
        <v>8852</v>
      </c>
      <c r="C7781" s="33" t="s">
        <v>363</v>
      </c>
      <c r="D7781" s="33" t="s">
        <v>354</v>
      </c>
      <c r="E7781" s="34">
        <v>99160</v>
      </c>
      <c r="F7781" s="35">
        <v>17.245999999999999</v>
      </c>
      <c r="G7781" s="34">
        <v>191.2</v>
      </c>
      <c r="H7781" s="14">
        <f t="shared" si="484"/>
        <v>3269736.7443199996</v>
      </c>
      <c r="I7781" s="11">
        <f t="shared" si="485"/>
        <v>99160</v>
      </c>
      <c r="J7781" s="11">
        <f t="shared" si="486"/>
        <v>1710113.3599999999</v>
      </c>
      <c r="K7781" s="11">
        <f t="shared" si="487"/>
        <v>0</v>
      </c>
    </row>
    <row r="7782" spans="1:11" s="11" customFormat="1">
      <c r="A7782" s="32">
        <v>2018</v>
      </c>
      <c r="B7782" s="32">
        <v>8906</v>
      </c>
      <c r="C7782" s="33" t="s">
        <v>563</v>
      </c>
      <c r="D7782" s="33" t="s">
        <v>564</v>
      </c>
      <c r="E7782" s="34">
        <v>900678</v>
      </c>
      <c r="F7782" s="35">
        <v>1.03</v>
      </c>
      <c r="G7782" s="34" t="s">
        <v>364</v>
      </c>
      <c r="H7782" s="14" t="str">
        <f t="shared" si="484"/>
        <v/>
      </c>
      <c r="I7782" s="11" t="str">
        <f t="shared" si="485"/>
        <v/>
      </c>
      <c r="J7782" s="11" t="str">
        <f t="shared" si="486"/>
        <v/>
      </c>
      <c r="K7782" s="11">
        <f t="shared" si="487"/>
        <v>0</v>
      </c>
    </row>
    <row r="7783" spans="1:11" s="11" customFormat="1">
      <c r="A7783" s="32">
        <v>2018</v>
      </c>
      <c r="B7783" s="32">
        <v>8906</v>
      </c>
      <c r="C7783" s="33" t="s">
        <v>567</v>
      </c>
      <c r="D7783" s="33" t="s">
        <v>566</v>
      </c>
      <c r="E7783" s="34">
        <v>365</v>
      </c>
      <c r="F7783" s="35">
        <v>6.29</v>
      </c>
      <c r="G7783" s="34" t="s">
        <v>364</v>
      </c>
      <c r="H7783" s="14" t="str">
        <f t="shared" si="484"/>
        <v/>
      </c>
      <c r="I7783" s="11" t="str">
        <f t="shared" si="485"/>
        <v/>
      </c>
      <c r="J7783" s="11" t="str">
        <f t="shared" si="486"/>
        <v/>
      </c>
      <c r="K7783" s="11">
        <f t="shared" si="487"/>
        <v>0</v>
      </c>
    </row>
    <row r="7784" spans="1:11" s="11" customFormat="1">
      <c r="A7784" s="32">
        <v>2018</v>
      </c>
      <c r="B7784" s="32">
        <v>10017</v>
      </c>
      <c r="C7784" s="33" t="s">
        <v>353</v>
      </c>
      <c r="D7784" s="33" t="s">
        <v>354</v>
      </c>
      <c r="E7784" s="34">
        <v>2162</v>
      </c>
      <c r="F7784" s="35">
        <v>25</v>
      </c>
      <c r="G7784" s="34" t="s">
        <v>364</v>
      </c>
      <c r="H7784" s="14" t="str">
        <f t="shared" si="484"/>
        <v/>
      </c>
      <c r="I7784" s="11" t="str">
        <f t="shared" si="485"/>
        <v/>
      </c>
      <c r="J7784" s="11" t="str">
        <f t="shared" si="486"/>
        <v/>
      </c>
      <c r="K7784" s="11">
        <f t="shared" si="487"/>
        <v>0</v>
      </c>
    </row>
    <row r="7785" spans="1:11" s="11" customFormat="1">
      <c r="A7785" s="32">
        <v>2018</v>
      </c>
      <c r="B7785" s="32">
        <v>10017</v>
      </c>
      <c r="C7785" s="33" t="s">
        <v>563</v>
      </c>
      <c r="D7785" s="33" t="s">
        <v>564</v>
      </c>
      <c r="E7785" s="34">
        <v>411282</v>
      </c>
      <c r="F7785" s="35">
        <v>1.05</v>
      </c>
      <c r="G7785" s="34" t="s">
        <v>364</v>
      </c>
      <c r="H7785" s="14" t="str">
        <f t="shared" si="484"/>
        <v/>
      </c>
      <c r="I7785" s="11" t="str">
        <f t="shared" si="485"/>
        <v/>
      </c>
      <c r="J7785" s="11" t="str">
        <f t="shared" si="486"/>
        <v/>
      </c>
      <c r="K7785" s="11">
        <f t="shared" si="487"/>
        <v>0</v>
      </c>
    </row>
    <row r="7786" spans="1:11" s="11" customFormat="1">
      <c r="A7786" s="32">
        <v>2018</v>
      </c>
      <c r="B7786" s="32">
        <v>10025</v>
      </c>
      <c r="C7786" s="33" t="s">
        <v>563</v>
      </c>
      <c r="D7786" s="33" t="s">
        <v>564</v>
      </c>
      <c r="E7786" s="34">
        <v>570166</v>
      </c>
      <c r="F7786" s="35">
        <v>1.03</v>
      </c>
      <c r="G7786" s="34" t="s">
        <v>364</v>
      </c>
      <c r="H7786" s="14" t="str">
        <f t="shared" si="484"/>
        <v/>
      </c>
      <c r="I7786" s="11" t="str">
        <f t="shared" si="485"/>
        <v/>
      </c>
      <c r="J7786" s="11" t="str">
        <f t="shared" si="486"/>
        <v/>
      </c>
      <c r="K7786" s="11">
        <f t="shared" si="487"/>
        <v>0</v>
      </c>
    </row>
    <row r="7787" spans="1:11" s="11" customFormat="1">
      <c r="A7787" s="32">
        <v>2018</v>
      </c>
      <c r="B7787" s="32">
        <v>10025</v>
      </c>
      <c r="C7787" s="33" t="s">
        <v>565</v>
      </c>
      <c r="D7787" s="33" t="s">
        <v>566</v>
      </c>
      <c r="E7787" s="34">
        <v>810</v>
      </c>
      <c r="F7787" s="35">
        <v>5.81</v>
      </c>
      <c r="G7787" s="34" t="s">
        <v>364</v>
      </c>
      <c r="H7787" s="14" t="str">
        <f t="shared" si="484"/>
        <v/>
      </c>
      <c r="I7787" s="11" t="str">
        <f t="shared" si="485"/>
        <v/>
      </c>
      <c r="J7787" s="11" t="str">
        <f t="shared" si="486"/>
        <v/>
      </c>
      <c r="K7787" s="11">
        <f t="shared" si="487"/>
        <v>0</v>
      </c>
    </row>
    <row r="7788" spans="1:11" s="11" customFormat="1">
      <c r="A7788" s="32">
        <v>2018</v>
      </c>
      <c r="B7788" s="32">
        <v>10043</v>
      </c>
      <c r="C7788" s="33" t="s">
        <v>353</v>
      </c>
      <c r="D7788" s="33" t="s">
        <v>354</v>
      </c>
      <c r="E7788" s="34">
        <v>11848</v>
      </c>
      <c r="F7788" s="35">
        <v>27.42</v>
      </c>
      <c r="G7788" s="34" t="s">
        <v>364</v>
      </c>
      <c r="H7788" s="14" t="str">
        <f t="shared" si="484"/>
        <v/>
      </c>
      <c r="I7788" s="11" t="str">
        <f t="shared" si="485"/>
        <v/>
      </c>
      <c r="J7788" s="11" t="str">
        <f t="shared" si="486"/>
        <v/>
      </c>
      <c r="K7788" s="11">
        <f t="shared" si="487"/>
        <v>0</v>
      </c>
    </row>
    <row r="7789" spans="1:11" s="11" customFormat="1">
      <c r="A7789" s="32">
        <v>2018</v>
      </c>
      <c r="B7789" s="32">
        <v>10043</v>
      </c>
      <c r="C7789" s="33" t="s">
        <v>353</v>
      </c>
      <c r="D7789" s="33" t="s">
        <v>354</v>
      </c>
      <c r="E7789" s="34">
        <v>12245</v>
      </c>
      <c r="F7789" s="35">
        <v>25.92</v>
      </c>
      <c r="G7789" s="34" t="s">
        <v>364</v>
      </c>
      <c r="H7789" s="14" t="str">
        <f t="shared" si="484"/>
        <v/>
      </c>
      <c r="I7789" s="11" t="str">
        <f t="shared" si="485"/>
        <v/>
      </c>
      <c r="J7789" s="11" t="str">
        <f t="shared" si="486"/>
        <v/>
      </c>
      <c r="K7789" s="11">
        <f t="shared" si="487"/>
        <v>0</v>
      </c>
    </row>
    <row r="7790" spans="1:11" s="11" customFormat="1">
      <c r="A7790" s="32">
        <v>2018</v>
      </c>
      <c r="B7790" s="32">
        <v>10043</v>
      </c>
      <c r="C7790" s="33" t="s">
        <v>565</v>
      </c>
      <c r="D7790" s="33" t="s">
        <v>566</v>
      </c>
      <c r="E7790" s="34">
        <v>362</v>
      </c>
      <c r="F7790" s="35">
        <v>5.78</v>
      </c>
      <c r="G7790" s="34" t="s">
        <v>364</v>
      </c>
      <c r="H7790" s="14" t="str">
        <f t="shared" si="484"/>
        <v/>
      </c>
      <c r="I7790" s="11" t="str">
        <f t="shared" si="485"/>
        <v/>
      </c>
      <c r="J7790" s="11" t="str">
        <f t="shared" si="486"/>
        <v/>
      </c>
      <c r="K7790" s="11">
        <f t="shared" si="487"/>
        <v>0</v>
      </c>
    </row>
    <row r="7791" spans="1:11" s="11" customFormat="1">
      <c r="A7791" s="32">
        <v>2018</v>
      </c>
      <c r="B7791" s="32">
        <v>10113</v>
      </c>
      <c r="C7791" s="33" t="s">
        <v>365</v>
      </c>
      <c r="D7791" s="33" t="s">
        <v>354</v>
      </c>
      <c r="E7791" s="34">
        <v>64979</v>
      </c>
      <c r="F7791" s="35">
        <v>11.97</v>
      </c>
      <c r="G7791" s="34" t="s">
        <v>364</v>
      </c>
      <c r="H7791" s="14" t="str">
        <f t="shared" si="484"/>
        <v/>
      </c>
      <c r="I7791" s="11" t="str">
        <f t="shared" si="485"/>
        <v/>
      </c>
      <c r="J7791" s="11" t="str">
        <f t="shared" si="486"/>
        <v/>
      </c>
      <c r="K7791" s="11">
        <f t="shared" si="487"/>
        <v>0</v>
      </c>
    </row>
    <row r="7792" spans="1:11" s="11" customFormat="1">
      <c r="A7792" s="32">
        <v>2018</v>
      </c>
      <c r="B7792" s="32">
        <v>10113</v>
      </c>
      <c r="C7792" s="33" t="s">
        <v>565</v>
      </c>
      <c r="D7792" s="33" t="s">
        <v>566</v>
      </c>
      <c r="E7792" s="34">
        <v>1001</v>
      </c>
      <c r="F7792" s="35">
        <v>5.75</v>
      </c>
      <c r="G7792" s="34" t="s">
        <v>364</v>
      </c>
      <c r="H7792" s="14" t="str">
        <f t="shared" si="484"/>
        <v/>
      </c>
      <c r="I7792" s="11" t="str">
        <f t="shared" si="485"/>
        <v/>
      </c>
      <c r="J7792" s="11" t="str">
        <f t="shared" si="486"/>
        <v/>
      </c>
      <c r="K7792" s="11">
        <f t="shared" si="487"/>
        <v>0</v>
      </c>
    </row>
    <row r="7793" spans="1:11" s="11" customFormat="1">
      <c r="A7793" s="32">
        <v>2018</v>
      </c>
      <c r="B7793" s="32">
        <v>10151</v>
      </c>
      <c r="C7793" s="33" t="s">
        <v>563</v>
      </c>
      <c r="D7793" s="33" t="s">
        <v>564</v>
      </c>
      <c r="E7793" s="34">
        <v>3922</v>
      </c>
      <c r="F7793" s="35">
        <v>1.071</v>
      </c>
      <c r="G7793" s="34" t="s">
        <v>364</v>
      </c>
      <c r="H7793" s="14" t="str">
        <f t="shared" si="484"/>
        <v/>
      </c>
      <c r="I7793" s="11" t="str">
        <f t="shared" si="485"/>
        <v/>
      </c>
      <c r="J7793" s="11" t="str">
        <f t="shared" si="486"/>
        <v/>
      </c>
      <c r="K7793" s="11">
        <f t="shared" si="487"/>
        <v>0</v>
      </c>
    </row>
    <row r="7794" spans="1:11" s="11" customFormat="1">
      <c r="A7794" s="32">
        <v>2018</v>
      </c>
      <c r="B7794" s="32">
        <v>10151</v>
      </c>
      <c r="C7794" s="33" t="s">
        <v>365</v>
      </c>
      <c r="D7794" s="33" t="s">
        <v>354</v>
      </c>
      <c r="E7794" s="34">
        <v>17999</v>
      </c>
      <c r="F7794" s="35">
        <v>17.47</v>
      </c>
      <c r="G7794" s="34" t="s">
        <v>364</v>
      </c>
      <c r="H7794" s="14" t="str">
        <f t="shared" si="484"/>
        <v/>
      </c>
      <c r="I7794" s="11" t="str">
        <f t="shared" si="485"/>
        <v/>
      </c>
      <c r="J7794" s="11" t="str">
        <f t="shared" si="486"/>
        <v/>
      </c>
      <c r="K7794" s="11">
        <f t="shared" si="487"/>
        <v>0</v>
      </c>
    </row>
    <row r="7795" spans="1:11" s="11" customFormat="1">
      <c r="A7795" s="32">
        <v>2018</v>
      </c>
      <c r="B7795" s="32">
        <v>10151</v>
      </c>
      <c r="C7795" s="33" t="s">
        <v>365</v>
      </c>
      <c r="D7795" s="33" t="s">
        <v>354</v>
      </c>
      <c r="E7795" s="34">
        <v>9547</v>
      </c>
      <c r="F7795" s="35">
        <v>10.56</v>
      </c>
      <c r="G7795" s="34" t="s">
        <v>364</v>
      </c>
      <c r="H7795" s="14" t="str">
        <f t="shared" si="484"/>
        <v/>
      </c>
      <c r="I7795" s="11" t="str">
        <f t="shared" si="485"/>
        <v/>
      </c>
      <c r="J7795" s="11" t="str">
        <f t="shared" si="486"/>
        <v/>
      </c>
      <c r="K7795" s="11">
        <f t="shared" si="487"/>
        <v>0</v>
      </c>
    </row>
    <row r="7796" spans="1:11" s="11" customFormat="1">
      <c r="A7796" s="32">
        <v>2018</v>
      </c>
      <c r="B7796" s="32">
        <v>10151</v>
      </c>
      <c r="C7796" s="33" t="s">
        <v>365</v>
      </c>
      <c r="D7796" s="33" t="s">
        <v>354</v>
      </c>
      <c r="E7796" s="34">
        <v>5426</v>
      </c>
      <c r="F7796" s="35">
        <v>16.010000000000002</v>
      </c>
      <c r="G7796" s="34" t="s">
        <v>364</v>
      </c>
      <c r="H7796" s="14" t="str">
        <f t="shared" si="484"/>
        <v/>
      </c>
      <c r="I7796" s="11" t="str">
        <f t="shared" si="485"/>
        <v/>
      </c>
      <c r="J7796" s="11" t="str">
        <f t="shared" si="486"/>
        <v/>
      </c>
      <c r="K7796" s="11">
        <f t="shared" si="487"/>
        <v>0</v>
      </c>
    </row>
    <row r="7797" spans="1:11" s="11" customFormat="1">
      <c r="A7797" s="32">
        <v>2018</v>
      </c>
      <c r="B7797" s="32">
        <v>10151</v>
      </c>
      <c r="C7797" s="33" t="s">
        <v>365</v>
      </c>
      <c r="D7797" s="33" t="s">
        <v>354</v>
      </c>
      <c r="E7797" s="34">
        <v>4263</v>
      </c>
      <c r="F7797" s="35">
        <v>16.05</v>
      </c>
      <c r="G7797" s="34" t="s">
        <v>364</v>
      </c>
      <c r="H7797" s="14" t="str">
        <f t="shared" si="484"/>
        <v/>
      </c>
      <c r="I7797" s="11" t="str">
        <f t="shared" si="485"/>
        <v/>
      </c>
      <c r="J7797" s="11" t="str">
        <f t="shared" si="486"/>
        <v/>
      </c>
      <c r="K7797" s="11">
        <f t="shared" si="487"/>
        <v>0</v>
      </c>
    </row>
    <row r="7798" spans="1:11" s="11" customFormat="1">
      <c r="A7798" s="32">
        <v>2018</v>
      </c>
      <c r="B7798" s="32">
        <v>10151</v>
      </c>
      <c r="C7798" s="33" t="s">
        <v>365</v>
      </c>
      <c r="D7798" s="33" t="s">
        <v>354</v>
      </c>
      <c r="E7798" s="34">
        <v>1774</v>
      </c>
      <c r="F7798" s="35">
        <v>15.92</v>
      </c>
      <c r="G7798" s="34" t="s">
        <v>364</v>
      </c>
      <c r="H7798" s="14" t="str">
        <f t="shared" si="484"/>
        <v/>
      </c>
      <c r="I7798" s="11" t="str">
        <f t="shared" si="485"/>
        <v/>
      </c>
      <c r="J7798" s="11" t="str">
        <f t="shared" si="486"/>
        <v/>
      </c>
      <c r="K7798" s="11">
        <f t="shared" si="487"/>
        <v>0</v>
      </c>
    </row>
    <row r="7799" spans="1:11" s="11" customFormat="1">
      <c r="A7799" s="32">
        <v>2018</v>
      </c>
      <c r="B7799" s="32">
        <v>10151</v>
      </c>
      <c r="C7799" s="33" t="s">
        <v>365</v>
      </c>
      <c r="D7799" s="33" t="s">
        <v>354</v>
      </c>
      <c r="E7799" s="34">
        <v>113</v>
      </c>
      <c r="F7799" s="35">
        <v>22.19</v>
      </c>
      <c r="G7799" s="34" t="s">
        <v>364</v>
      </c>
      <c r="H7799" s="14" t="str">
        <f t="shared" si="484"/>
        <v/>
      </c>
      <c r="I7799" s="11" t="str">
        <f t="shared" si="485"/>
        <v/>
      </c>
      <c r="J7799" s="11" t="str">
        <f t="shared" si="486"/>
        <v/>
      </c>
      <c r="K7799" s="11">
        <f t="shared" si="487"/>
        <v>0</v>
      </c>
    </row>
    <row r="7800" spans="1:11" s="11" customFormat="1">
      <c r="A7800" s="32">
        <v>2018</v>
      </c>
      <c r="B7800" s="32">
        <v>10151</v>
      </c>
      <c r="C7800" s="33" t="s">
        <v>365</v>
      </c>
      <c r="D7800" s="33" t="s">
        <v>354</v>
      </c>
      <c r="E7800" s="34">
        <v>19404</v>
      </c>
      <c r="F7800" s="35">
        <v>16.04</v>
      </c>
      <c r="G7800" s="34" t="s">
        <v>364</v>
      </c>
      <c r="H7800" s="14" t="str">
        <f t="shared" si="484"/>
        <v/>
      </c>
      <c r="I7800" s="11" t="str">
        <f t="shared" si="485"/>
        <v/>
      </c>
      <c r="J7800" s="11" t="str">
        <f t="shared" si="486"/>
        <v/>
      </c>
      <c r="K7800" s="11">
        <f t="shared" si="487"/>
        <v>0</v>
      </c>
    </row>
    <row r="7801" spans="1:11" s="11" customFormat="1">
      <c r="A7801" s="32">
        <v>2018</v>
      </c>
      <c r="B7801" s="32">
        <v>10202</v>
      </c>
      <c r="C7801" s="33" t="s">
        <v>563</v>
      </c>
      <c r="D7801" s="33" t="s">
        <v>564</v>
      </c>
      <c r="E7801" s="34">
        <v>367520</v>
      </c>
      <c r="F7801" s="35">
        <v>1.06</v>
      </c>
      <c r="G7801" s="34" t="s">
        <v>364</v>
      </c>
      <c r="H7801" s="14" t="str">
        <f t="shared" si="484"/>
        <v/>
      </c>
      <c r="I7801" s="11" t="str">
        <f t="shared" si="485"/>
        <v/>
      </c>
      <c r="J7801" s="11" t="str">
        <f t="shared" si="486"/>
        <v/>
      </c>
      <c r="K7801" s="11">
        <f t="shared" si="487"/>
        <v>0</v>
      </c>
    </row>
    <row r="7802" spans="1:11" s="11" customFormat="1">
      <c r="A7802" s="32">
        <v>2018</v>
      </c>
      <c r="B7802" s="32">
        <v>10202</v>
      </c>
      <c r="C7802" s="33" t="s">
        <v>353</v>
      </c>
      <c r="D7802" s="33" t="s">
        <v>354</v>
      </c>
      <c r="E7802" s="34">
        <v>1917</v>
      </c>
      <c r="F7802" s="35">
        <v>25.9</v>
      </c>
      <c r="G7802" s="34" t="s">
        <v>364</v>
      </c>
      <c r="H7802" s="14" t="str">
        <f t="shared" si="484"/>
        <v/>
      </c>
      <c r="I7802" s="11" t="str">
        <f t="shared" si="485"/>
        <v/>
      </c>
      <c r="J7802" s="11" t="str">
        <f t="shared" si="486"/>
        <v/>
      </c>
      <c r="K7802" s="11">
        <f t="shared" si="487"/>
        <v>0</v>
      </c>
    </row>
    <row r="7803" spans="1:11" s="11" customFormat="1">
      <c r="A7803" s="32">
        <v>2018</v>
      </c>
      <c r="B7803" s="32">
        <v>10202</v>
      </c>
      <c r="C7803" s="33" t="s">
        <v>353</v>
      </c>
      <c r="D7803" s="33" t="s">
        <v>354</v>
      </c>
      <c r="E7803" s="34">
        <v>4358</v>
      </c>
      <c r="F7803" s="35">
        <v>26.5</v>
      </c>
      <c r="G7803" s="34" t="s">
        <v>364</v>
      </c>
      <c r="H7803" s="14" t="str">
        <f t="shared" si="484"/>
        <v/>
      </c>
      <c r="I7803" s="11" t="str">
        <f t="shared" si="485"/>
        <v/>
      </c>
      <c r="J7803" s="11" t="str">
        <f t="shared" si="486"/>
        <v/>
      </c>
      <c r="K7803" s="11">
        <f t="shared" si="487"/>
        <v>0</v>
      </c>
    </row>
    <row r="7804" spans="1:11" s="11" customFormat="1">
      <c r="A7804" s="32">
        <v>2018</v>
      </c>
      <c r="B7804" s="32">
        <v>10202</v>
      </c>
      <c r="C7804" s="33" t="s">
        <v>565</v>
      </c>
      <c r="D7804" s="33" t="s">
        <v>566</v>
      </c>
      <c r="E7804" s="34">
        <v>10061</v>
      </c>
      <c r="F7804" s="35">
        <v>6.01</v>
      </c>
      <c r="G7804" s="34" t="s">
        <v>364</v>
      </c>
      <c r="H7804" s="14" t="str">
        <f t="shared" si="484"/>
        <v/>
      </c>
      <c r="I7804" s="11" t="str">
        <f t="shared" si="485"/>
        <v/>
      </c>
      <c r="J7804" s="11" t="str">
        <f t="shared" si="486"/>
        <v/>
      </c>
      <c r="K7804" s="11">
        <f t="shared" si="487"/>
        <v>0</v>
      </c>
    </row>
    <row r="7805" spans="1:11" s="11" customFormat="1">
      <c r="A7805" s="32">
        <v>2018</v>
      </c>
      <c r="B7805" s="32">
        <v>10208</v>
      </c>
      <c r="C7805" s="33" t="s">
        <v>563</v>
      </c>
      <c r="D7805" s="33" t="s">
        <v>564</v>
      </c>
      <c r="E7805" s="34">
        <v>672341</v>
      </c>
      <c r="F7805" s="35">
        <v>1.02</v>
      </c>
      <c r="G7805" s="34" t="s">
        <v>364</v>
      </c>
      <c r="H7805" s="14" t="str">
        <f t="shared" si="484"/>
        <v/>
      </c>
      <c r="I7805" s="11" t="str">
        <f t="shared" si="485"/>
        <v/>
      </c>
      <c r="J7805" s="11" t="str">
        <f t="shared" si="486"/>
        <v/>
      </c>
      <c r="K7805" s="11">
        <f t="shared" si="487"/>
        <v>0</v>
      </c>
    </row>
    <row r="7806" spans="1:11" s="11" customFormat="1">
      <c r="A7806" s="32">
        <v>2018</v>
      </c>
      <c r="B7806" s="32">
        <v>10208</v>
      </c>
      <c r="C7806" s="33" t="s">
        <v>353</v>
      </c>
      <c r="D7806" s="33" t="s">
        <v>354</v>
      </c>
      <c r="E7806" s="34">
        <v>982</v>
      </c>
      <c r="F7806" s="35">
        <v>25.867999999999999</v>
      </c>
      <c r="G7806" s="34" t="s">
        <v>364</v>
      </c>
      <c r="H7806" s="14" t="str">
        <f t="shared" si="484"/>
        <v/>
      </c>
      <c r="I7806" s="11" t="str">
        <f t="shared" si="485"/>
        <v/>
      </c>
      <c r="J7806" s="11" t="str">
        <f t="shared" si="486"/>
        <v/>
      </c>
      <c r="K7806" s="11">
        <f t="shared" si="487"/>
        <v>0</v>
      </c>
    </row>
    <row r="7807" spans="1:11" s="11" customFormat="1">
      <c r="A7807" s="32">
        <v>2018</v>
      </c>
      <c r="B7807" s="32">
        <v>10208</v>
      </c>
      <c r="C7807" s="33" t="s">
        <v>567</v>
      </c>
      <c r="D7807" s="33" t="s">
        <v>566</v>
      </c>
      <c r="E7807" s="34">
        <v>795</v>
      </c>
      <c r="F7807" s="35">
        <v>6.6440000000000001</v>
      </c>
      <c r="G7807" s="34" t="s">
        <v>364</v>
      </c>
      <c r="H7807" s="14" t="str">
        <f t="shared" si="484"/>
        <v/>
      </c>
      <c r="I7807" s="11" t="str">
        <f t="shared" si="485"/>
        <v/>
      </c>
      <c r="J7807" s="11" t="str">
        <f t="shared" si="486"/>
        <v/>
      </c>
      <c r="K7807" s="11">
        <f t="shared" si="487"/>
        <v>0</v>
      </c>
    </row>
    <row r="7808" spans="1:11" s="11" customFormat="1">
      <c r="A7808" s="32">
        <v>2018</v>
      </c>
      <c r="B7808" s="32">
        <v>10244</v>
      </c>
      <c r="C7808" s="33" t="s">
        <v>565</v>
      </c>
      <c r="D7808" s="33" t="s">
        <v>566</v>
      </c>
      <c r="E7808" s="34">
        <v>1323</v>
      </c>
      <c r="F7808" s="35">
        <v>5.88</v>
      </c>
      <c r="G7808" s="34" t="s">
        <v>364</v>
      </c>
      <c r="H7808" s="14" t="str">
        <f t="shared" si="484"/>
        <v/>
      </c>
      <c r="I7808" s="11" t="str">
        <f t="shared" si="485"/>
        <v/>
      </c>
      <c r="J7808" s="11" t="str">
        <f t="shared" si="486"/>
        <v/>
      </c>
      <c r="K7808" s="11">
        <f t="shared" si="487"/>
        <v>0</v>
      </c>
    </row>
    <row r="7809" spans="1:11" s="11" customFormat="1">
      <c r="A7809" s="32">
        <v>2018</v>
      </c>
      <c r="B7809" s="32">
        <v>10244</v>
      </c>
      <c r="C7809" s="33" t="s">
        <v>563</v>
      </c>
      <c r="D7809" s="33" t="s">
        <v>564</v>
      </c>
      <c r="E7809" s="34">
        <v>404970</v>
      </c>
      <c r="F7809" s="35">
        <v>1.085</v>
      </c>
      <c r="G7809" s="34" t="s">
        <v>364</v>
      </c>
      <c r="H7809" s="14" t="str">
        <f t="shared" si="484"/>
        <v/>
      </c>
      <c r="I7809" s="11" t="str">
        <f t="shared" si="485"/>
        <v/>
      </c>
      <c r="J7809" s="11" t="str">
        <f t="shared" si="486"/>
        <v/>
      </c>
      <c r="K7809" s="11">
        <f t="shared" si="487"/>
        <v>0</v>
      </c>
    </row>
    <row r="7810" spans="1:11" s="11" customFormat="1">
      <c r="A7810" s="32">
        <v>2018</v>
      </c>
      <c r="B7810" s="32">
        <v>10298</v>
      </c>
      <c r="C7810" s="33" t="s">
        <v>563</v>
      </c>
      <c r="D7810" s="33" t="s">
        <v>564</v>
      </c>
      <c r="E7810" s="34">
        <v>575134</v>
      </c>
      <c r="F7810" s="35">
        <v>1.0229999999999999</v>
      </c>
      <c r="G7810" s="34" t="s">
        <v>364</v>
      </c>
      <c r="H7810" s="14" t="str">
        <f t="shared" si="484"/>
        <v/>
      </c>
      <c r="I7810" s="11" t="str">
        <f t="shared" si="485"/>
        <v/>
      </c>
      <c r="J7810" s="11" t="str">
        <f t="shared" si="486"/>
        <v/>
      </c>
      <c r="K7810" s="11">
        <f t="shared" si="487"/>
        <v>0</v>
      </c>
    </row>
    <row r="7811" spans="1:11" s="11" customFormat="1">
      <c r="A7811" s="32">
        <v>2018</v>
      </c>
      <c r="B7811" s="32">
        <v>10298</v>
      </c>
      <c r="C7811" s="33" t="s">
        <v>563</v>
      </c>
      <c r="D7811" s="33" t="s">
        <v>564</v>
      </c>
      <c r="E7811" s="34">
        <v>552935</v>
      </c>
      <c r="F7811" s="35">
        <v>1.022</v>
      </c>
      <c r="G7811" s="34" t="s">
        <v>364</v>
      </c>
      <c r="H7811" s="14" t="str">
        <f t="shared" si="484"/>
        <v/>
      </c>
      <c r="I7811" s="11" t="str">
        <f t="shared" si="485"/>
        <v/>
      </c>
      <c r="J7811" s="11" t="str">
        <f t="shared" si="486"/>
        <v/>
      </c>
      <c r="K7811" s="11">
        <f t="shared" si="487"/>
        <v>0</v>
      </c>
    </row>
    <row r="7812" spans="1:11" s="11" customFormat="1">
      <c r="A7812" s="32">
        <v>2018</v>
      </c>
      <c r="B7812" s="32">
        <v>10298</v>
      </c>
      <c r="C7812" s="33" t="s">
        <v>563</v>
      </c>
      <c r="D7812" s="33" t="s">
        <v>564</v>
      </c>
      <c r="E7812" s="34">
        <v>379873</v>
      </c>
      <c r="F7812" s="35">
        <v>1.028</v>
      </c>
      <c r="G7812" s="34" t="s">
        <v>364</v>
      </c>
      <c r="H7812" s="14" t="str">
        <f t="shared" si="484"/>
        <v/>
      </c>
      <c r="I7812" s="11" t="str">
        <f t="shared" si="485"/>
        <v/>
      </c>
      <c r="J7812" s="11" t="str">
        <f t="shared" si="486"/>
        <v/>
      </c>
      <c r="K7812" s="11">
        <f t="shared" si="487"/>
        <v>0</v>
      </c>
    </row>
    <row r="7813" spans="1:11" s="11" customFormat="1">
      <c r="A7813" s="32">
        <v>2018</v>
      </c>
      <c r="B7813" s="32">
        <v>10298</v>
      </c>
      <c r="C7813" s="33" t="s">
        <v>563</v>
      </c>
      <c r="D7813" s="33" t="s">
        <v>564</v>
      </c>
      <c r="E7813" s="34">
        <v>1114714</v>
      </c>
      <c r="F7813" s="35">
        <v>1.024</v>
      </c>
      <c r="G7813" s="34" t="s">
        <v>364</v>
      </c>
      <c r="H7813" s="14" t="str">
        <f t="shared" si="484"/>
        <v/>
      </c>
      <c r="I7813" s="11" t="str">
        <f t="shared" si="485"/>
        <v/>
      </c>
      <c r="J7813" s="11" t="str">
        <f t="shared" si="486"/>
        <v/>
      </c>
      <c r="K7813" s="11">
        <f t="shared" si="487"/>
        <v>0</v>
      </c>
    </row>
    <row r="7814" spans="1:11" s="11" customFormat="1">
      <c r="A7814" s="32">
        <v>2018</v>
      </c>
      <c r="B7814" s="32">
        <v>10307</v>
      </c>
      <c r="C7814" s="33" t="s">
        <v>565</v>
      </c>
      <c r="D7814" s="33" t="s">
        <v>566</v>
      </c>
      <c r="E7814" s="34">
        <v>75</v>
      </c>
      <c r="F7814" s="35">
        <v>5.76</v>
      </c>
      <c r="G7814" s="34" t="s">
        <v>364</v>
      </c>
      <c r="H7814" s="14" t="str">
        <f t="shared" ref="H7814:H7877" si="488">IF(I7814="","",G7814/100*F7814*E7814)</f>
        <v/>
      </c>
      <c r="I7814" s="11" t="str">
        <f t="shared" ref="I7814:I7877" si="489">IF(OR(G7814=".",F7814=".",E7814="."),"",E7814)</f>
        <v/>
      </c>
      <c r="J7814" s="11" t="str">
        <f t="shared" ref="J7814:J7877" si="490">IF(I7814="","",F7814*I7814)</f>
        <v/>
      </c>
      <c r="K7814" s="11">
        <f t="shared" ref="K7814:K7877" si="491">IF(C7814="LIG",1,0)</f>
        <v>0</v>
      </c>
    </row>
    <row r="7815" spans="1:11" s="11" customFormat="1">
      <c r="A7815" s="32">
        <v>2018</v>
      </c>
      <c r="B7815" s="32">
        <v>10307</v>
      </c>
      <c r="C7815" s="33" t="s">
        <v>563</v>
      </c>
      <c r="D7815" s="33" t="s">
        <v>564</v>
      </c>
      <c r="E7815" s="34">
        <v>27395</v>
      </c>
      <c r="F7815" s="35">
        <v>1</v>
      </c>
      <c r="G7815" s="34" t="s">
        <v>364</v>
      </c>
      <c r="H7815" s="14" t="str">
        <f t="shared" si="488"/>
        <v/>
      </c>
      <c r="I7815" s="11" t="str">
        <f t="shared" si="489"/>
        <v/>
      </c>
      <c r="J7815" s="11" t="str">
        <f t="shared" si="490"/>
        <v/>
      </c>
      <c r="K7815" s="11">
        <f t="shared" si="491"/>
        <v>0</v>
      </c>
    </row>
    <row r="7816" spans="1:11" s="11" customFormat="1">
      <c r="A7816" s="32">
        <v>2018</v>
      </c>
      <c r="B7816" s="32">
        <v>10308</v>
      </c>
      <c r="C7816" s="33" t="s">
        <v>563</v>
      </c>
      <c r="D7816" s="33" t="s">
        <v>564</v>
      </c>
      <c r="E7816" s="34">
        <v>92836</v>
      </c>
      <c r="F7816" s="35">
        <v>1.028</v>
      </c>
      <c r="G7816" s="34" t="s">
        <v>364</v>
      </c>
      <c r="H7816" s="14" t="str">
        <f t="shared" si="488"/>
        <v/>
      </c>
      <c r="I7816" s="11" t="str">
        <f t="shared" si="489"/>
        <v/>
      </c>
      <c r="J7816" s="11" t="str">
        <f t="shared" si="490"/>
        <v/>
      </c>
      <c r="K7816" s="11">
        <f t="shared" si="491"/>
        <v>0</v>
      </c>
    </row>
    <row r="7817" spans="1:11" s="11" customFormat="1">
      <c r="A7817" s="32">
        <v>2018</v>
      </c>
      <c r="B7817" s="32">
        <v>10328</v>
      </c>
      <c r="C7817" s="33" t="s">
        <v>563</v>
      </c>
      <c r="D7817" s="33" t="s">
        <v>564</v>
      </c>
      <c r="E7817" s="34">
        <v>127707</v>
      </c>
      <c r="F7817" s="35">
        <v>1.0389999999999999</v>
      </c>
      <c r="G7817" s="34" t="s">
        <v>364</v>
      </c>
      <c r="H7817" s="14" t="str">
        <f t="shared" si="488"/>
        <v/>
      </c>
      <c r="I7817" s="11" t="str">
        <f t="shared" si="489"/>
        <v/>
      </c>
      <c r="J7817" s="11" t="str">
        <f t="shared" si="490"/>
        <v/>
      </c>
      <c r="K7817" s="11">
        <f t="shared" si="491"/>
        <v>0</v>
      </c>
    </row>
    <row r="7818" spans="1:11" s="11" customFormat="1">
      <c r="A7818" s="32">
        <v>2018</v>
      </c>
      <c r="B7818" s="32">
        <v>10328</v>
      </c>
      <c r="C7818" s="33" t="s">
        <v>563</v>
      </c>
      <c r="D7818" s="33" t="s">
        <v>564</v>
      </c>
      <c r="E7818" s="34">
        <v>91042</v>
      </c>
      <c r="F7818" s="35">
        <v>1.0389999999999999</v>
      </c>
      <c r="G7818" s="34" t="s">
        <v>364</v>
      </c>
      <c r="H7818" s="14" t="str">
        <f t="shared" si="488"/>
        <v/>
      </c>
      <c r="I7818" s="11" t="str">
        <f t="shared" si="489"/>
        <v/>
      </c>
      <c r="J7818" s="11" t="str">
        <f t="shared" si="490"/>
        <v/>
      </c>
      <c r="K7818" s="11">
        <f t="shared" si="491"/>
        <v>0</v>
      </c>
    </row>
    <row r="7819" spans="1:11" s="11" customFormat="1">
      <c r="A7819" s="32">
        <v>2018</v>
      </c>
      <c r="B7819" s="32">
        <v>10328</v>
      </c>
      <c r="C7819" s="33" t="s">
        <v>563</v>
      </c>
      <c r="D7819" s="33" t="s">
        <v>564</v>
      </c>
      <c r="E7819" s="34">
        <v>140015</v>
      </c>
      <c r="F7819" s="35">
        <v>1.0389999999999999</v>
      </c>
      <c r="G7819" s="34" t="s">
        <v>364</v>
      </c>
      <c r="H7819" s="14" t="str">
        <f t="shared" si="488"/>
        <v/>
      </c>
      <c r="I7819" s="11" t="str">
        <f t="shared" si="489"/>
        <v/>
      </c>
      <c r="J7819" s="11" t="str">
        <f t="shared" si="490"/>
        <v/>
      </c>
      <c r="K7819" s="11">
        <f t="shared" si="491"/>
        <v>0</v>
      </c>
    </row>
    <row r="7820" spans="1:11" s="11" customFormat="1">
      <c r="A7820" s="32">
        <v>2018</v>
      </c>
      <c r="B7820" s="32">
        <v>10328</v>
      </c>
      <c r="C7820" s="33" t="s">
        <v>563</v>
      </c>
      <c r="D7820" s="33" t="s">
        <v>564</v>
      </c>
      <c r="E7820" s="34">
        <v>208272</v>
      </c>
      <c r="F7820" s="35">
        <v>1.0389999999999999</v>
      </c>
      <c r="G7820" s="34" t="s">
        <v>364</v>
      </c>
      <c r="H7820" s="14" t="str">
        <f t="shared" si="488"/>
        <v/>
      </c>
      <c r="I7820" s="11" t="str">
        <f t="shared" si="489"/>
        <v/>
      </c>
      <c r="J7820" s="11" t="str">
        <f t="shared" si="490"/>
        <v/>
      </c>
      <c r="K7820" s="11">
        <f t="shared" si="491"/>
        <v>0</v>
      </c>
    </row>
    <row r="7821" spans="1:11" s="11" customFormat="1">
      <c r="A7821" s="32">
        <v>2018</v>
      </c>
      <c r="B7821" s="32">
        <v>10360</v>
      </c>
      <c r="C7821" s="33" t="s">
        <v>563</v>
      </c>
      <c r="D7821" s="33" t="s">
        <v>564</v>
      </c>
      <c r="E7821" s="34">
        <v>268744</v>
      </c>
      <c r="F7821" s="35">
        <v>1.044</v>
      </c>
      <c r="G7821" s="34" t="s">
        <v>364</v>
      </c>
      <c r="H7821" s="14" t="str">
        <f t="shared" si="488"/>
        <v/>
      </c>
      <c r="I7821" s="11" t="str">
        <f t="shared" si="489"/>
        <v/>
      </c>
      <c r="J7821" s="11" t="str">
        <f t="shared" si="490"/>
        <v/>
      </c>
      <c r="K7821" s="11">
        <f t="shared" si="491"/>
        <v>0</v>
      </c>
    </row>
    <row r="7822" spans="1:11" s="11" customFormat="1">
      <c r="A7822" s="32">
        <v>2018</v>
      </c>
      <c r="B7822" s="32">
        <v>10362</v>
      </c>
      <c r="C7822" s="33" t="s">
        <v>363</v>
      </c>
      <c r="D7822" s="33" t="s">
        <v>354</v>
      </c>
      <c r="E7822" s="34">
        <v>15228</v>
      </c>
      <c r="F7822" s="35">
        <v>17.288</v>
      </c>
      <c r="G7822" s="34" t="s">
        <v>364</v>
      </c>
      <c r="H7822" s="14" t="str">
        <f t="shared" si="488"/>
        <v/>
      </c>
      <c r="I7822" s="11" t="str">
        <f t="shared" si="489"/>
        <v/>
      </c>
      <c r="J7822" s="11" t="str">
        <f t="shared" si="490"/>
        <v/>
      </c>
      <c r="K7822" s="11">
        <f t="shared" si="491"/>
        <v>0</v>
      </c>
    </row>
    <row r="7823" spans="1:11" s="11" customFormat="1">
      <c r="A7823" s="32">
        <v>2018</v>
      </c>
      <c r="B7823" s="32">
        <v>10362</v>
      </c>
      <c r="C7823" s="33" t="s">
        <v>363</v>
      </c>
      <c r="D7823" s="33" t="s">
        <v>354</v>
      </c>
      <c r="E7823" s="34">
        <v>15230</v>
      </c>
      <c r="F7823" s="35">
        <v>17.111999999999998</v>
      </c>
      <c r="G7823" s="34" t="s">
        <v>364</v>
      </c>
      <c r="H7823" s="14" t="str">
        <f t="shared" si="488"/>
        <v/>
      </c>
      <c r="I7823" s="11" t="str">
        <f t="shared" si="489"/>
        <v/>
      </c>
      <c r="J7823" s="11" t="str">
        <f t="shared" si="490"/>
        <v/>
      </c>
      <c r="K7823" s="11">
        <f t="shared" si="491"/>
        <v>0</v>
      </c>
    </row>
    <row r="7824" spans="1:11" s="11" customFormat="1">
      <c r="A7824" s="32">
        <v>2018</v>
      </c>
      <c r="B7824" s="32">
        <v>10362</v>
      </c>
      <c r="C7824" s="33" t="s">
        <v>563</v>
      </c>
      <c r="D7824" s="33" t="s">
        <v>564</v>
      </c>
      <c r="E7824" s="34">
        <v>272671</v>
      </c>
      <c r="F7824" s="35">
        <v>1.0109999999999999</v>
      </c>
      <c r="G7824" s="34" t="s">
        <v>364</v>
      </c>
      <c r="H7824" s="14" t="str">
        <f t="shared" si="488"/>
        <v/>
      </c>
      <c r="I7824" s="11" t="str">
        <f t="shared" si="489"/>
        <v/>
      </c>
      <c r="J7824" s="11" t="str">
        <f t="shared" si="490"/>
        <v/>
      </c>
      <c r="K7824" s="11">
        <f t="shared" si="491"/>
        <v>0</v>
      </c>
    </row>
    <row r="7825" spans="1:11" s="11" customFormat="1">
      <c r="A7825" s="32">
        <v>2018</v>
      </c>
      <c r="B7825" s="32">
        <v>10377</v>
      </c>
      <c r="C7825" s="33" t="s">
        <v>353</v>
      </c>
      <c r="D7825" s="33" t="s">
        <v>354</v>
      </c>
      <c r="E7825" s="34">
        <v>13929</v>
      </c>
      <c r="F7825" s="35">
        <v>25.92</v>
      </c>
      <c r="G7825" s="34" t="s">
        <v>364</v>
      </c>
      <c r="H7825" s="14" t="str">
        <f t="shared" si="488"/>
        <v/>
      </c>
      <c r="I7825" s="11" t="str">
        <f t="shared" si="489"/>
        <v/>
      </c>
      <c r="J7825" s="11" t="str">
        <f t="shared" si="490"/>
        <v/>
      </c>
      <c r="K7825" s="11">
        <f t="shared" si="491"/>
        <v>0</v>
      </c>
    </row>
    <row r="7826" spans="1:11" s="11" customFormat="1">
      <c r="A7826" s="32">
        <v>2018</v>
      </c>
      <c r="B7826" s="32">
        <v>10377</v>
      </c>
      <c r="C7826" s="33" t="s">
        <v>353</v>
      </c>
      <c r="D7826" s="33" t="s">
        <v>354</v>
      </c>
      <c r="E7826" s="34">
        <v>1282</v>
      </c>
      <c r="F7826" s="35">
        <v>25.66</v>
      </c>
      <c r="G7826" s="34" t="s">
        <v>364</v>
      </c>
      <c r="H7826" s="14" t="str">
        <f t="shared" si="488"/>
        <v/>
      </c>
      <c r="I7826" s="11" t="str">
        <f t="shared" si="489"/>
        <v/>
      </c>
      <c r="J7826" s="11" t="str">
        <f t="shared" si="490"/>
        <v/>
      </c>
      <c r="K7826" s="11">
        <f t="shared" si="491"/>
        <v>0</v>
      </c>
    </row>
    <row r="7827" spans="1:11" s="11" customFormat="1">
      <c r="A7827" s="32">
        <v>2018</v>
      </c>
      <c r="B7827" s="32">
        <v>10377</v>
      </c>
      <c r="C7827" s="33" t="s">
        <v>353</v>
      </c>
      <c r="D7827" s="33" t="s">
        <v>354</v>
      </c>
      <c r="E7827" s="34">
        <v>1678</v>
      </c>
      <c r="F7827" s="35">
        <v>25.4</v>
      </c>
      <c r="G7827" s="34" t="s">
        <v>364</v>
      </c>
      <c r="H7827" s="14" t="str">
        <f t="shared" si="488"/>
        <v/>
      </c>
      <c r="I7827" s="11" t="str">
        <f t="shared" si="489"/>
        <v/>
      </c>
      <c r="J7827" s="11" t="str">
        <f t="shared" si="490"/>
        <v/>
      </c>
      <c r="K7827" s="11">
        <f t="shared" si="491"/>
        <v>0</v>
      </c>
    </row>
    <row r="7828" spans="1:11" s="11" customFormat="1">
      <c r="A7828" s="32">
        <v>2018</v>
      </c>
      <c r="B7828" s="32">
        <v>10377</v>
      </c>
      <c r="C7828" s="33" t="s">
        <v>353</v>
      </c>
      <c r="D7828" s="33" t="s">
        <v>354</v>
      </c>
      <c r="E7828" s="34">
        <v>316</v>
      </c>
      <c r="F7828" s="35">
        <v>25.92</v>
      </c>
      <c r="G7828" s="34" t="s">
        <v>364</v>
      </c>
      <c r="H7828" s="14" t="str">
        <f t="shared" si="488"/>
        <v/>
      </c>
      <c r="I7828" s="11" t="str">
        <f t="shared" si="489"/>
        <v/>
      </c>
      <c r="J7828" s="11" t="str">
        <f t="shared" si="490"/>
        <v/>
      </c>
      <c r="K7828" s="11">
        <f t="shared" si="491"/>
        <v>0</v>
      </c>
    </row>
    <row r="7829" spans="1:11" s="11" customFormat="1">
      <c r="A7829" s="32">
        <v>2018</v>
      </c>
      <c r="B7829" s="32">
        <v>10378</v>
      </c>
      <c r="C7829" s="33" t="s">
        <v>353</v>
      </c>
      <c r="D7829" s="33" t="s">
        <v>354</v>
      </c>
      <c r="E7829" s="34">
        <v>1733</v>
      </c>
      <c r="F7829" s="35">
        <v>26.39</v>
      </c>
      <c r="G7829" s="34" t="s">
        <v>364</v>
      </c>
      <c r="H7829" s="14" t="str">
        <f t="shared" si="488"/>
        <v/>
      </c>
      <c r="I7829" s="11" t="str">
        <f t="shared" si="489"/>
        <v/>
      </c>
      <c r="J7829" s="11" t="str">
        <f t="shared" si="490"/>
        <v/>
      </c>
      <c r="K7829" s="11">
        <f t="shared" si="491"/>
        <v>0</v>
      </c>
    </row>
    <row r="7830" spans="1:11" s="11" customFormat="1">
      <c r="A7830" s="32">
        <v>2018</v>
      </c>
      <c r="B7830" s="32">
        <v>10379</v>
      </c>
      <c r="C7830" s="33" t="s">
        <v>353</v>
      </c>
      <c r="D7830" s="33" t="s">
        <v>354</v>
      </c>
      <c r="E7830" s="34">
        <v>510</v>
      </c>
      <c r="F7830" s="35">
        <v>27.306000000000001</v>
      </c>
      <c r="G7830" s="34" t="s">
        <v>364</v>
      </c>
      <c r="H7830" s="14" t="str">
        <f t="shared" si="488"/>
        <v/>
      </c>
      <c r="I7830" s="11" t="str">
        <f t="shared" si="489"/>
        <v/>
      </c>
      <c r="J7830" s="11" t="str">
        <f t="shared" si="490"/>
        <v/>
      </c>
      <c r="K7830" s="11">
        <f t="shared" si="491"/>
        <v>0</v>
      </c>
    </row>
    <row r="7831" spans="1:11" s="11" customFormat="1">
      <c r="A7831" s="32">
        <v>2018</v>
      </c>
      <c r="B7831" s="32">
        <v>10379</v>
      </c>
      <c r="C7831" s="33" t="s">
        <v>353</v>
      </c>
      <c r="D7831" s="33" t="s">
        <v>354</v>
      </c>
      <c r="E7831" s="34">
        <v>724</v>
      </c>
      <c r="F7831" s="35">
        <v>27.707999999999998</v>
      </c>
      <c r="G7831" s="34" t="s">
        <v>364</v>
      </c>
      <c r="H7831" s="14" t="str">
        <f t="shared" si="488"/>
        <v/>
      </c>
      <c r="I7831" s="11" t="str">
        <f t="shared" si="489"/>
        <v/>
      </c>
      <c r="J7831" s="11" t="str">
        <f t="shared" si="490"/>
        <v/>
      </c>
      <c r="K7831" s="11">
        <f t="shared" si="491"/>
        <v>0</v>
      </c>
    </row>
    <row r="7832" spans="1:11" s="11" customFormat="1">
      <c r="A7832" s="32">
        <v>2018</v>
      </c>
      <c r="B7832" s="32">
        <v>10384</v>
      </c>
      <c r="C7832" s="33" t="s">
        <v>353</v>
      </c>
      <c r="D7832" s="33" t="s">
        <v>354</v>
      </c>
      <c r="E7832" s="34">
        <v>5007</v>
      </c>
      <c r="F7832" s="35">
        <v>25.83</v>
      </c>
      <c r="G7832" s="34" t="s">
        <v>364</v>
      </c>
      <c r="H7832" s="14" t="str">
        <f t="shared" si="488"/>
        <v/>
      </c>
      <c r="I7832" s="11" t="str">
        <f t="shared" si="489"/>
        <v/>
      </c>
      <c r="J7832" s="11" t="str">
        <f t="shared" si="490"/>
        <v/>
      </c>
      <c r="K7832" s="11">
        <f t="shared" si="491"/>
        <v>0</v>
      </c>
    </row>
    <row r="7833" spans="1:11" s="11" customFormat="1">
      <c r="A7833" s="32">
        <v>2018</v>
      </c>
      <c r="B7833" s="32">
        <v>10398</v>
      </c>
      <c r="C7833" s="33" t="s">
        <v>563</v>
      </c>
      <c r="D7833" s="33" t="s">
        <v>564</v>
      </c>
      <c r="E7833" s="34">
        <v>64355</v>
      </c>
      <c r="F7833" s="35">
        <v>1.0649999999999999</v>
      </c>
      <c r="G7833" s="34" t="s">
        <v>364</v>
      </c>
      <c r="H7833" s="14" t="str">
        <f t="shared" si="488"/>
        <v/>
      </c>
      <c r="I7833" s="11" t="str">
        <f t="shared" si="489"/>
        <v/>
      </c>
      <c r="J7833" s="11" t="str">
        <f t="shared" si="490"/>
        <v/>
      </c>
      <c r="K7833" s="11">
        <f t="shared" si="491"/>
        <v>0</v>
      </c>
    </row>
    <row r="7834" spans="1:11" s="11" customFormat="1">
      <c r="A7834" s="32">
        <v>2018</v>
      </c>
      <c r="B7834" s="32">
        <v>10464</v>
      </c>
      <c r="C7834" s="33" t="s">
        <v>565</v>
      </c>
      <c r="D7834" s="33" t="s">
        <v>566</v>
      </c>
      <c r="E7834" s="34">
        <v>215</v>
      </c>
      <c r="F7834" s="35">
        <v>5.7960000000000003</v>
      </c>
      <c r="G7834" s="34" t="s">
        <v>364</v>
      </c>
      <c r="H7834" s="14" t="str">
        <f t="shared" si="488"/>
        <v/>
      </c>
      <c r="I7834" s="11" t="str">
        <f t="shared" si="489"/>
        <v/>
      </c>
      <c r="J7834" s="11" t="str">
        <f t="shared" si="490"/>
        <v/>
      </c>
      <c r="K7834" s="11">
        <f t="shared" si="491"/>
        <v>0</v>
      </c>
    </row>
    <row r="7835" spans="1:11" s="11" customFormat="1">
      <c r="A7835" s="32">
        <v>2018</v>
      </c>
      <c r="B7835" s="32">
        <v>10495</v>
      </c>
      <c r="C7835" s="33" t="s">
        <v>353</v>
      </c>
      <c r="D7835" s="33" t="s">
        <v>354</v>
      </c>
      <c r="E7835" s="34">
        <v>5532</v>
      </c>
      <c r="F7835" s="35">
        <v>25.4</v>
      </c>
      <c r="G7835" s="34" t="s">
        <v>364</v>
      </c>
      <c r="H7835" s="14" t="str">
        <f t="shared" si="488"/>
        <v/>
      </c>
      <c r="I7835" s="11" t="str">
        <f t="shared" si="489"/>
        <v/>
      </c>
      <c r="J7835" s="11" t="str">
        <f t="shared" si="490"/>
        <v/>
      </c>
      <c r="K7835" s="11">
        <f t="shared" si="491"/>
        <v>0</v>
      </c>
    </row>
    <row r="7836" spans="1:11" s="11" customFormat="1">
      <c r="A7836" s="32">
        <v>2018</v>
      </c>
      <c r="B7836" s="32">
        <v>10495</v>
      </c>
      <c r="C7836" s="33" t="s">
        <v>567</v>
      </c>
      <c r="D7836" s="33" t="s">
        <v>566</v>
      </c>
      <c r="E7836" s="34">
        <v>750</v>
      </c>
      <c r="F7836" s="35">
        <v>6.25</v>
      </c>
      <c r="G7836" s="34" t="s">
        <v>364</v>
      </c>
      <c r="H7836" s="14" t="str">
        <f t="shared" si="488"/>
        <v/>
      </c>
      <c r="I7836" s="11" t="str">
        <f t="shared" si="489"/>
        <v/>
      </c>
      <c r="J7836" s="11" t="str">
        <f t="shared" si="490"/>
        <v/>
      </c>
      <c r="K7836" s="11">
        <f t="shared" si="491"/>
        <v>0</v>
      </c>
    </row>
    <row r="7837" spans="1:11" s="11" customFormat="1">
      <c r="A7837" s="32">
        <v>2018</v>
      </c>
      <c r="B7837" s="32">
        <v>10496</v>
      </c>
      <c r="C7837" s="33" t="s">
        <v>563</v>
      </c>
      <c r="D7837" s="33" t="s">
        <v>564</v>
      </c>
      <c r="E7837" s="34">
        <v>702255</v>
      </c>
      <c r="F7837" s="35">
        <v>1.03</v>
      </c>
      <c r="G7837" s="34" t="s">
        <v>364</v>
      </c>
      <c r="H7837" s="14" t="str">
        <f t="shared" si="488"/>
        <v/>
      </c>
      <c r="I7837" s="11" t="str">
        <f t="shared" si="489"/>
        <v/>
      </c>
      <c r="J7837" s="11" t="str">
        <f t="shared" si="490"/>
        <v/>
      </c>
      <c r="K7837" s="11">
        <f t="shared" si="491"/>
        <v>0</v>
      </c>
    </row>
    <row r="7838" spans="1:11" s="11" customFormat="1">
      <c r="A7838" s="32">
        <v>2018</v>
      </c>
      <c r="B7838" s="32">
        <v>10554</v>
      </c>
      <c r="C7838" s="33" t="s">
        <v>563</v>
      </c>
      <c r="D7838" s="33" t="s">
        <v>564</v>
      </c>
      <c r="E7838" s="34">
        <v>144149</v>
      </c>
      <c r="F7838" s="35">
        <v>1.0269999999999999</v>
      </c>
      <c r="G7838" s="34" t="s">
        <v>364</v>
      </c>
      <c r="H7838" s="14" t="str">
        <f t="shared" si="488"/>
        <v/>
      </c>
      <c r="I7838" s="11" t="str">
        <f t="shared" si="489"/>
        <v/>
      </c>
      <c r="J7838" s="11" t="str">
        <f t="shared" si="490"/>
        <v/>
      </c>
      <c r="K7838" s="11">
        <f t="shared" si="491"/>
        <v>0</v>
      </c>
    </row>
    <row r="7839" spans="1:11" s="11" customFormat="1">
      <c r="A7839" s="32">
        <v>2018</v>
      </c>
      <c r="B7839" s="32">
        <v>10554</v>
      </c>
      <c r="C7839" s="33" t="s">
        <v>563</v>
      </c>
      <c r="D7839" s="33" t="s">
        <v>564</v>
      </c>
      <c r="E7839" s="34">
        <v>1877730</v>
      </c>
      <c r="F7839" s="35">
        <v>1.0269999999999999</v>
      </c>
      <c r="G7839" s="34" t="s">
        <v>364</v>
      </c>
      <c r="H7839" s="14" t="str">
        <f t="shared" si="488"/>
        <v/>
      </c>
      <c r="I7839" s="11" t="str">
        <f t="shared" si="489"/>
        <v/>
      </c>
      <c r="J7839" s="11" t="str">
        <f t="shared" si="490"/>
        <v/>
      </c>
      <c r="K7839" s="11">
        <f t="shared" si="491"/>
        <v>0</v>
      </c>
    </row>
    <row r="7840" spans="1:11" s="11" customFormat="1">
      <c r="A7840" s="32">
        <v>2018</v>
      </c>
      <c r="B7840" s="32">
        <v>10566</v>
      </c>
      <c r="C7840" s="33" t="s">
        <v>353</v>
      </c>
      <c r="D7840" s="33" t="s">
        <v>354</v>
      </c>
      <c r="E7840" s="34">
        <v>21475</v>
      </c>
      <c r="F7840" s="35">
        <v>25.82</v>
      </c>
      <c r="G7840" s="34" t="s">
        <v>364</v>
      </c>
      <c r="H7840" s="14" t="str">
        <f t="shared" si="488"/>
        <v/>
      </c>
      <c r="I7840" s="11" t="str">
        <f t="shared" si="489"/>
        <v/>
      </c>
      <c r="J7840" s="11" t="str">
        <f t="shared" si="490"/>
        <v/>
      </c>
      <c r="K7840" s="11">
        <f t="shared" si="491"/>
        <v>0</v>
      </c>
    </row>
    <row r="7841" spans="1:11" s="11" customFormat="1">
      <c r="A7841" s="32">
        <v>2018</v>
      </c>
      <c r="B7841" s="32">
        <v>10566</v>
      </c>
      <c r="C7841" s="33" t="s">
        <v>353</v>
      </c>
      <c r="D7841" s="33" t="s">
        <v>354</v>
      </c>
      <c r="E7841" s="34">
        <v>10739</v>
      </c>
      <c r="F7841" s="35">
        <v>23.9</v>
      </c>
      <c r="G7841" s="34" t="s">
        <v>364</v>
      </c>
      <c r="H7841" s="14" t="str">
        <f t="shared" si="488"/>
        <v/>
      </c>
      <c r="I7841" s="11" t="str">
        <f t="shared" si="489"/>
        <v/>
      </c>
      <c r="J7841" s="11" t="str">
        <f t="shared" si="490"/>
        <v/>
      </c>
      <c r="K7841" s="11">
        <f t="shared" si="491"/>
        <v>0</v>
      </c>
    </row>
    <row r="7842" spans="1:11" s="11" customFormat="1">
      <c r="A7842" s="32">
        <v>2018</v>
      </c>
      <c r="B7842" s="32">
        <v>10566</v>
      </c>
      <c r="C7842" s="33" t="s">
        <v>565</v>
      </c>
      <c r="D7842" s="33" t="s">
        <v>566</v>
      </c>
      <c r="E7842" s="34">
        <v>1630</v>
      </c>
      <c r="F7842" s="35">
        <v>5.83</v>
      </c>
      <c r="G7842" s="34" t="s">
        <v>364</v>
      </c>
      <c r="H7842" s="14" t="str">
        <f t="shared" si="488"/>
        <v/>
      </c>
      <c r="I7842" s="11" t="str">
        <f t="shared" si="489"/>
        <v/>
      </c>
      <c r="J7842" s="11" t="str">
        <f t="shared" si="490"/>
        <v/>
      </c>
      <c r="K7842" s="11">
        <f t="shared" si="491"/>
        <v>0</v>
      </c>
    </row>
    <row r="7843" spans="1:11" s="11" customFormat="1">
      <c r="A7843" s="32">
        <v>2018</v>
      </c>
      <c r="B7843" s="32">
        <v>10603</v>
      </c>
      <c r="C7843" s="33" t="s">
        <v>365</v>
      </c>
      <c r="D7843" s="33" t="s">
        <v>354</v>
      </c>
      <c r="E7843" s="34">
        <v>37197</v>
      </c>
      <c r="F7843" s="35">
        <v>12.3</v>
      </c>
      <c r="G7843" s="34" t="s">
        <v>364</v>
      </c>
      <c r="H7843" s="14" t="str">
        <f t="shared" si="488"/>
        <v/>
      </c>
      <c r="I7843" s="11" t="str">
        <f t="shared" si="489"/>
        <v/>
      </c>
      <c r="J7843" s="11" t="str">
        <f t="shared" si="490"/>
        <v/>
      </c>
      <c r="K7843" s="11">
        <f t="shared" si="491"/>
        <v>0</v>
      </c>
    </row>
    <row r="7844" spans="1:11" s="11" customFormat="1">
      <c r="A7844" s="32">
        <v>2018</v>
      </c>
      <c r="B7844" s="32">
        <v>10603</v>
      </c>
      <c r="C7844" s="33" t="s">
        <v>563</v>
      </c>
      <c r="D7844" s="33" t="s">
        <v>564</v>
      </c>
      <c r="E7844" s="34">
        <v>75</v>
      </c>
      <c r="F7844" s="35">
        <v>1.04</v>
      </c>
      <c r="G7844" s="34" t="s">
        <v>364</v>
      </c>
      <c r="H7844" s="14" t="str">
        <f t="shared" si="488"/>
        <v/>
      </c>
      <c r="I7844" s="11" t="str">
        <f t="shared" si="489"/>
        <v/>
      </c>
      <c r="J7844" s="11" t="str">
        <f t="shared" si="490"/>
        <v/>
      </c>
      <c r="K7844" s="11">
        <f t="shared" si="491"/>
        <v>0</v>
      </c>
    </row>
    <row r="7845" spans="1:11" s="11" customFormat="1">
      <c r="A7845" s="32">
        <v>2018</v>
      </c>
      <c r="B7845" s="32">
        <v>10633</v>
      </c>
      <c r="C7845" s="33" t="s">
        <v>563</v>
      </c>
      <c r="D7845" s="33" t="s">
        <v>564</v>
      </c>
      <c r="E7845" s="34">
        <v>1240</v>
      </c>
      <c r="F7845" s="35">
        <v>1.079</v>
      </c>
      <c r="G7845" s="34" t="s">
        <v>364</v>
      </c>
      <c r="H7845" s="14" t="str">
        <f t="shared" si="488"/>
        <v/>
      </c>
      <c r="I7845" s="11" t="str">
        <f t="shared" si="489"/>
        <v/>
      </c>
      <c r="J7845" s="11" t="str">
        <f t="shared" si="490"/>
        <v/>
      </c>
      <c r="K7845" s="11">
        <f t="shared" si="491"/>
        <v>0</v>
      </c>
    </row>
    <row r="7846" spans="1:11" s="11" customFormat="1">
      <c r="A7846" s="32">
        <v>2018</v>
      </c>
      <c r="B7846" s="32">
        <v>10641</v>
      </c>
      <c r="C7846" s="33" t="s">
        <v>365</v>
      </c>
      <c r="D7846" s="33" t="s">
        <v>354</v>
      </c>
      <c r="E7846" s="34">
        <v>48202</v>
      </c>
      <c r="F7846" s="35">
        <v>7</v>
      </c>
      <c r="G7846" s="34" t="s">
        <v>364</v>
      </c>
      <c r="H7846" s="14" t="str">
        <f t="shared" si="488"/>
        <v/>
      </c>
      <c r="I7846" s="11" t="str">
        <f t="shared" si="489"/>
        <v/>
      </c>
      <c r="J7846" s="11" t="str">
        <f t="shared" si="490"/>
        <v/>
      </c>
      <c r="K7846" s="11">
        <f t="shared" si="491"/>
        <v>0</v>
      </c>
    </row>
    <row r="7847" spans="1:11" s="11" customFormat="1">
      <c r="A7847" s="32">
        <v>2018</v>
      </c>
      <c r="B7847" s="32">
        <v>10641</v>
      </c>
      <c r="C7847" s="33" t="s">
        <v>563</v>
      </c>
      <c r="D7847" s="33" t="s">
        <v>564</v>
      </c>
      <c r="E7847" s="34">
        <v>1300</v>
      </c>
      <c r="F7847" s="35">
        <v>1</v>
      </c>
      <c r="G7847" s="34" t="s">
        <v>364</v>
      </c>
      <c r="H7847" s="14" t="str">
        <f t="shared" si="488"/>
        <v/>
      </c>
      <c r="I7847" s="11" t="str">
        <f t="shared" si="489"/>
        <v/>
      </c>
      <c r="J7847" s="11" t="str">
        <f t="shared" si="490"/>
        <v/>
      </c>
      <c r="K7847" s="11">
        <f t="shared" si="491"/>
        <v>0</v>
      </c>
    </row>
    <row r="7848" spans="1:11" s="11" customFormat="1">
      <c r="A7848" s="32">
        <v>2018</v>
      </c>
      <c r="B7848" s="32">
        <v>10671</v>
      </c>
      <c r="C7848" s="33" t="s">
        <v>353</v>
      </c>
      <c r="D7848" s="33" t="s">
        <v>354</v>
      </c>
      <c r="E7848" s="34">
        <v>14417</v>
      </c>
      <c r="F7848" s="35">
        <v>22.47</v>
      </c>
      <c r="G7848" s="34" t="s">
        <v>364</v>
      </c>
      <c r="H7848" s="14" t="str">
        <f t="shared" si="488"/>
        <v/>
      </c>
      <c r="I7848" s="11" t="str">
        <f t="shared" si="489"/>
        <v/>
      </c>
      <c r="J7848" s="11" t="str">
        <f t="shared" si="490"/>
        <v/>
      </c>
      <c r="K7848" s="11">
        <f t="shared" si="491"/>
        <v>0</v>
      </c>
    </row>
    <row r="7849" spans="1:11" s="11" customFormat="1">
      <c r="A7849" s="32">
        <v>2018</v>
      </c>
      <c r="B7849" s="32">
        <v>10671</v>
      </c>
      <c r="C7849" s="33" t="s">
        <v>353</v>
      </c>
      <c r="D7849" s="33" t="s">
        <v>354</v>
      </c>
      <c r="E7849" s="34">
        <v>484</v>
      </c>
      <c r="F7849" s="35">
        <v>17.690000000000001</v>
      </c>
      <c r="G7849" s="34" t="s">
        <v>364</v>
      </c>
      <c r="H7849" s="14" t="str">
        <f t="shared" si="488"/>
        <v/>
      </c>
      <c r="I7849" s="11" t="str">
        <f t="shared" si="489"/>
        <v/>
      </c>
      <c r="J7849" s="11" t="str">
        <f t="shared" si="490"/>
        <v/>
      </c>
      <c r="K7849" s="11">
        <f t="shared" si="491"/>
        <v>0</v>
      </c>
    </row>
    <row r="7850" spans="1:11" s="11" customFormat="1">
      <c r="A7850" s="32">
        <v>2018</v>
      </c>
      <c r="B7850" s="32">
        <v>10671</v>
      </c>
      <c r="C7850" s="33" t="s">
        <v>353</v>
      </c>
      <c r="D7850" s="33" t="s">
        <v>354</v>
      </c>
      <c r="E7850" s="34">
        <v>4791</v>
      </c>
      <c r="F7850" s="35">
        <v>18.010000000000002</v>
      </c>
      <c r="G7850" s="34" t="s">
        <v>364</v>
      </c>
      <c r="H7850" s="14" t="str">
        <f t="shared" si="488"/>
        <v/>
      </c>
      <c r="I7850" s="11" t="str">
        <f t="shared" si="489"/>
        <v/>
      </c>
      <c r="J7850" s="11" t="str">
        <f t="shared" si="490"/>
        <v/>
      </c>
      <c r="K7850" s="11">
        <f t="shared" si="491"/>
        <v>0</v>
      </c>
    </row>
    <row r="7851" spans="1:11" s="11" customFormat="1">
      <c r="A7851" s="32">
        <v>2018</v>
      </c>
      <c r="B7851" s="32">
        <v>10671</v>
      </c>
      <c r="C7851" s="33" t="s">
        <v>363</v>
      </c>
      <c r="D7851" s="33" t="s">
        <v>354</v>
      </c>
      <c r="E7851" s="34">
        <v>98011</v>
      </c>
      <c r="F7851" s="35">
        <v>17.18</v>
      </c>
      <c r="G7851" s="34" t="s">
        <v>364</v>
      </c>
      <c r="H7851" s="14" t="str">
        <f t="shared" si="488"/>
        <v/>
      </c>
      <c r="I7851" s="11" t="str">
        <f t="shared" si="489"/>
        <v/>
      </c>
      <c r="J7851" s="11" t="str">
        <f t="shared" si="490"/>
        <v/>
      </c>
      <c r="K7851" s="11">
        <f t="shared" si="491"/>
        <v>0</v>
      </c>
    </row>
    <row r="7852" spans="1:11" s="11" customFormat="1">
      <c r="A7852" s="32">
        <v>2018</v>
      </c>
      <c r="B7852" s="32">
        <v>10673</v>
      </c>
      <c r="C7852" s="33" t="s">
        <v>363</v>
      </c>
      <c r="D7852" s="33" t="s">
        <v>354</v>
      </c>
      <c r="E7852" s="34">
        <v>59414</v>
      </c>
      <c r="F7852" s="35">
        <v>19.673999999999999</v>
      </c>
      <c r="G7852" s="34" t="s">
        <v>364</v>
      </c>
      <c r="H7852" s="14" t="str">
        <f t="shared" si="488"/>
        <v/>
      </c>
      <c r="I7852" s="11" t="str">
        <f t="shared" si="489"/>
        <v/>
      </c>
      <c r="J7852" s="11" t="str">
        <f t="shared" si="490"/>
        <v/>
      </c>
      <c r="K7852" s="11">
        <f t="shared" si="491"/>
        <v>0</v>
      </c>
    </row>
    <row r="7853" spans="1:11" s="11" customFormat="1">
      <c r="A7853" s="32">
        <v>2018</v>
      </c>
      <c r="B7853" s="32">
        <v>10673</v>
      </c>
      <c r="C7853" s="33" t="s">
        <v>565</v>
      </c>
      <c r="D7853" s="33" t="s">
        <v>566</v>
      </c>
      <c r="E7853" s="34">
        <v>189</v>
      </c>
      <c r="F7853" s="35">
        <v>5.67</v>
      </c>
      <c r="G7853" s="34" t="s">
        <v>364</v>
      </c>
      <c r="H7853" s="14" t="str">
        <f t="shared" si="488"/>
        <v/>
      </c>
      <c r="I7853" s="11" t="str">
        <f t="shared" si="489"/>
        <v/>
      </c>
      <c r="J7853" s="11" t="str">
        <f t="shared" si="490"/>
        <v/>
      </c>
      <c r="K7853" s="11">
        <f t="shared" si="491"/>
        <v>0</v>
      </c>
    </row>
    <row r="7854" spans="1:11" s="11" customFormat="1">
      <c r="A7854" s="32">
        <v>2018</v>
      </c>
      <c r="B7854" s="32">
        <v>10678</v>
      </c>
      <c r="C7854" s="33" t="s">
        <v>353</v>
      </c>
      <c r="D7854" s="33" t="s">
        <v>354</v>
      </c>
      <c r="E7854" s="34">
        <v>6229</v>
      </c>
      <c r="F7854" s="35">
        <v>21.94</v>
      </c>
      <c r="G7854" s="34" t="s">
        <v>364</v>
      </c>
      <c r="H7854" s="14" t="str">
        <f t="shared" si="488"/>
        <v/>
      </c>
      <c r="I7854" s="11" t="str">
        <f t="shared" si="489"/>
        <v/>
      </c>
      <c r="J7854" s="11" t="str">
        <f t="shared" si="490"/>
        <v/>
      </c>
      <c r="K7854" s="11">
        <f t="shared" si="491"/>
        <v>0</v>
      </c>
    </row>
    <row r="7855" spans="1:11" s="11" customFormat="1">
      <c r="A7855" s="32">
        <v>2018</v>
      </c>
      <c r="B7855" s="32">
        <v>10678</v>
      </c>
      <c r="C7855" s="33" t="s">
        <v>353</v>
      </c>
      <c r="D7855" s="33" t="s">
        <v>354</v>
      </c>
      <c r="E7855" s="34">
        <v>18683</v>
      </c>
      <c r="F7855" s="35">
        <v>21.85</v>
      </c>
      <c r="G7855" s="34" t="s">
        <v>364</v>
      </c>
      <c r="H7855" s="14" t="str">
        <f t="shared" si="488"/>
        <v/>
      </c>
      <c r="I7855" s="11" t="str">
        <f t="shared" si="489"/>
        <v/>
      </c>
      <c r="J7855" s="11" t="str">
        <f t="shared" si="490"/>
        <v/>
      </c>
      <c r="K7855" s="11">
        <f t="shared" si="491"/>
        <v>0</v>
      </c>
    </row>
    <row r="7856" spans="1:11" s="11" customFormat="1">
      <c r="A7856" s="32">
        <v>2018</v>
      </c>
      <c r="B7856" s="32">
        <v>10678</v>
      </c>
      <c r="C7856" s="33" t="s">
        <v>353</v>
      </c>
      <c r="D7856" s="33" t="s">
        <v>354</v>
      </c>
      <c r="E7856" s="34">
        <v>26942</v>
      </c>
      <c r="F7856" s="35">
        <v>22</v>
      </c>
      <c r="G7856" s="34" t="s">
        <v>364</v>
      </c>
      <c r="H7856" s="14" t="str">
        <f t="shared" si="488"/>
        <v/>
      </c>
      <c r="I7856" s="11" t="str">
        <f t="shared" si="489"/>
        <v/>
      </c>
      <c r="J7856" s="11" t="str">
        <f t="shared" si="490"/>
        <v/>
      </c>
      <c r="K7856" s="11">
        <f t="shared" si="491"/>
        <v>0</v>
      </c>
    </row>
    <row r="7857" spans="1:11" s="11" customFormat="1">
      <c r="A7857" s="32">
        <v>2018</v>
      </c>
      <c r="B7857" s="32">
        <v>10682</v>
      </c>
      <c r="C7857" s="33" t="s">
        <v>563</v>
      </c>
      <c r="D7857" s="33" t="s">
        <v>564</v>
      </c>
      <c r="E7857" s="34">
        <v>11617</v>
      </c>
      <c r="F7857" s="35">
        <v>1.107</v>
      </c>
      <c r="G7857" s="34" t="s">
        <v>364</v>
      </c>
      <c r="H7857" s="14" t="str">
        <f t="shared" si="488"/>
        <v/>
      </c>
      <c r="I7857" s="11" t="str">
        <f t="shared" si="489"/>
        <v/>
      </c>
      <c r="J7857" s="11" t="str">
        <f t="shared" si="490"/>
        <v/>
      </c>
      <c r="K7857" s="11">
        <f t="shared" si="491"/>
        <v>0</v>
      </c>
    </row>
    <row r="7858" spans="1:11" s="11" customFormat="1">
      <c r="A7858" s="32">
        <v>2018</v>
      </c>
      <c r="B7858" s="32">
        <v>10684</v>
      </c>
      <c r="C7858" s="33" t="s">
        <v>353</v>
      </c>
      <c r="D7858" s="33" t="s">
        <v>354</v>
      </c>
      <c r="E7858" s="34">
        <v>75800</v>
      </c>
      <c r="F7858" s="35">
        <v>22.89</v>
      </c>
      <c r="G7858" s="34" t="s">
        <v>364</v>
      </c>
      <c r="H7858" s="14" t="str">
        <f t="shared" si="488"/>
        <v/>
      </c>
      <c r="I7858" s="11" t="str">
        <f t="shared" si="489"/>
        <v/>
      </c>
      <c r="J7858" s="11" t="str">
        <f t="shared" si="490"/>
        <v/>
      </c>
      <c r="K7858" s="11">
        <f t="shared" si="491"/>
        <v>0</v>
      </c>
    </row>
    <row r="7859" spans="1:11" s="11" customFormat="1">
      <c r="A7859" s="32">
        <v>2018</v>
      </c>
      <c r="B7859" s="32">
        <v>10684</v>
      </c>
      <c r="C7859" s="33" t="s">
        <v>563</v>
      </c>
      <c r="D7859" s="33" t="s">
        <v>564</v>
      </c>
      <c r="E7859" s="34">
        <v>67819</v>
      </c>
      <c r="F7859" s="35">
        <v>1.018</v>
      </c>
      <c r="G7859" s="34" t="s">
        <v>364</v>
      </c>
      <c r="H7859" s="14" t="str">
        <f t="shared" si="488"/>
        <v/>
      </c>
      <c r="I7859" s="11" t="str">
        <f t="shared" si="489"/>
        <v/>
      </c>
      <c r="J7859" s="11" t="str">
        <f t="shared" si="490"/>
        <v/>
      </c>
      <c r="K7859" s="11">
        <f t="shared" si="491"/>
        <v>0</v>
      </c>
    </row>
    <row r="7860" spans="1:11" s="11" customFormat="1">
      <c r="A7860" s="32">
        <v>2018</v>
      </c>
      <c r="B7860" s="32">
        <v>10692</v>
      </c>
      <c r="C7860" s="33" t="s">
        <v>563</v>
      </c>
      <c r="D7860" s="33" t="s">
        <v>564</v>
      </c>
      <c r="E7860" s="34">
        <v>1151677</v>
      </c>
      <c r="F7860" s="35">
        <v>1.022</v>
      </c>
      <c r="G7860" s="34" t="s">
        <v>364</v>
      </c>
      <c r="H7860" s="14" t="str">
        <f t="shared" si="488"/>
        <v/>
      </c>
      <c r="I7860" s="11" t="str">
        <f t="shared" si="489"/>
        <v/>
      </c>
      <c r="J7860" s="11" t="str">
        <f t="shared" si="490"/>
        <v/>
      </c>
      <c r="K7860" s="11">
        <f t="shared" si="491"/>
        <v>0</v>
      </c>
    </row>
    <row r="7861" spans="1:11" s="11" customFormat="1">
      <c r="A7861" s="32">
        <v>2018</v>
      </c>
      <c r="B7861" s="32">
        <v>10692</v>
      </c>
      <c r="C7861" s="33" t="s">
        <v>563</v>
      </c>
      <c r="D7861" s="33" t="s">
        <v>564</v>
      </c>
      <c r="E7861" s="34">
        <v>1053609</v>
      </c>
      <c r="F7861" s="35">
        <v>1.022</v>
      </c>
      <c r="G7861" s="34" t="s">
        <v>364</v>
      </c>
      <c r="H7861" s="14" t="str">
        <f t="shared" si="488"/>
        <v/>
      </c>
      <c r="I7861" s="11" t="str">
        <f t="shared" si="489"/>
        <v/>
      </c>
      <c r="J7861" s="11" t="str">
        <f t="shared" si="490"/>
        <v/>
      </c>
      <c r="K7861" s="11">
        <f t="shared" si="491"/>
        <v>0</v>
      </c>
    </row>
    <row r="7862" spans="1:11" s="11" customFormat="1">
      <c r="A7862" s="32">
        <v>2018</v>
      </c>
      <c r="B7862" s="32">
        <v>10692</v>
      </c>
      <c r="C7862" s="33" t="s">
        <v>563</v>
      </c>
      <c r="D7862" s="33" t="s">
        <v>564</v>
      </c>
      <c r="E7862" s="34">
        <v>153892</v>
      </c>
      <c r="F7862" s="35">
        <v>1.022</v>
      </c>
      <c r="G7862" s="34" t="s">
        <v>364</v>
      </c>
      <c r="H7862" s="14" t="str">
        <f t="shared" si="488"/>
        <v/>
      </c>
      <c r="I7862" s="11" t="str">
        <f t="shared" si="489"/>
        <v/>
      </c>
      <c r="J7862" s="11" t="str">
        <f t="shared" si="490"/>
        <v/>
      </c>
      <c r="K7862" s="11">
        <f t="shared" si="491"/>
        <v>0</v>
      </c>
    </row>
    <row r="7863" spans="1:11" s="11" customFormat="1">
      <c r="A7863" s="32">
        <v>2018</v>
      </c>
      <c r="B7863" s="32">
        <v>10725</v>
      </c>
      <c r="C7863" s="33" t="s">
        <v>563</v>
      </c>
      <c r="D7863" s="33" t="s">
        <v>564</v>
      </c>
      <c r="E7863" s="34">
        <v>263492</v>
      </c>
      <c r="F7863" s="35">
        <v>1.028</v>
      </c>
      <c r="G7863" s="34" t="s">
        <v>364</v>
      </c>
      <c r="H7863" s="14" t="str">
        <f t="shared" si="488"/>
        <v/>
      </c>
      <c r="I7863" s="11" t="str">
        <f t="shared" si="489"/>
        <v/>
      </c>
      <c r="J7863" s="11" t="str">
        <f t="shared" si="490"/>
        <v/>
      </c>
      <c r="K7863" s="11">
        <f t="shared" si="491"/>
        <v>0</v>
      </c>
    </row>
    <row r="7864" spans="1:11" s="11" customFormat="1">
      <c r="A7864" s="32">
        <v>2018</v>
      </c>
      <c r="B7864" s="32">
        <v>10726</v>
      </c>
      <c r="C7864" s="33" t="s">
        <v>563</v>
      </c>
      <c r="D7864" s="33" t="s">
        <v>564</v>
      </c>
      <c r="E7864" s="34">
        <v>75301</v>
      </c>
      <c r="F7864" s="35">
        <v>1.0289999999999999</v>
      </c>
      <c r="G7864" s="34" t="s">
        <v>364</v>
      </c>
      <c r="H7864" s="14" t="str">
        <f t="shared" si="488"/>
        <v/>
      </c>
      <c r="I7864" s="11" t="str">
        <f t="shared" si="489"/>
        <v/>
      </c>
      <c r="J7864" s="11" t="str">
        <f t="shared" si="490"/>
        <v/>
      </c>
      <c r="K7864" s="11">
        <f t="shared" si="491"/>
        <v>0</v>
      </c>
    </row>
    <row r="7865" spans="1:11" s="11" customFormat="1">
      <c r="A7865" s="32">
        <v>2018</v>
      </c>
      <c r="B7865" s="32">
        <v>10726</v>
      </c>
      <c r="C7865" s="33" t="s">
        <v>563</v>
      </c>
      <c r="D7865" s="33" t="s">
        <v>564</v>
      </c>
      <c r="E7865" s="34">
        <v>63496</v>
      </c>
      <c r="F7865" s="35">
        <v>1.0289999999999999</v>
      </c>
      <c r="G7865" s="34" t="s">
        <v>364</v>
      </c>
      <c r="H7865" s="14" t="str">
        <f t="shared" si="488"/>
        <v/>
      </c>
      <c r="I7865" s="11" t="str">
        <f t="shared" si="489"/>
        <v/>
      </c>
      <c r="J7865" s="11" t="str">
        <f t="shared" si="490"/>
        <v/>
      </c>
      <c r="K7865" s="11">
        <f t="shared" si="491"/>
        <v>0</v>
      </c>
    </row>
    <row r="7866" spans="1:11" s="11" customFormat="1">
      <c r="A7866" s="32">
        <v>2018</v>
      </c>
      <c r="B7866" s="32">
        <v>10726</v>
      </c>
      <c r="C7866" s="33" t="s">
        <v>563</v>
      </c>
      <c r="D7866" s="33" t="s">
        <v>564</v>
      </c>
      <c r="E7866" s="34">
        <v>33347</v>
      </c>
      <c r="F7866" s="35">
        <v>1.0269999999999999</v>
      </c>
      <c r="G7866" s="34" t="s">
        <v>364</v>
      </c>
      <c r="H7866" s="14" t="str">
        <f t="shared" si="488"/>
        <v/>
      </c>
      <c r="I7866" s="11" t="str">
        <f t="shared" si="489"/>
        <v/>
      </c>
      <c r="J7866" s="11" t="str">
        <f t="shared" si="490"/>
        <v/>
      </c>
      <c r="K7866" s="11">
        <f t="shared" si="491"/>
        <v>0</v>
      </c>
    </row>
    <row r="7867" spans="1:11" s="11" customFormat="1">
      <c r="A7867" s="32">
        <v>2018</v>
      </c>
      <c r="B7867" s="32">
        <v>10726</v>
      </c>
      <c r="C7867" s="33" t="s">
        <v>563</v>
      </c>
      <c r="D7867" s="33" t="s">
        <v>564</v>
      </c>
      <c r="E7867" s="34">
        <v>31954</v>
      </c>
      <c r="F7867" s="35">
        <v>1.0289999999999999</v>
      </c>
      <c r="G7867" s="34" t="s">
        <v>364</v>
      </c>
      <c r="H7867" s="14" t="str">
        <f t="shared" si="488"/>
        <v/>
      </c>
      <c r="I7867" s="11" t="str">
        <f t="shared" si="489"/>
        <v/>
      </c>
      <c r="J7867" s="11" t="str">
        <f t="shared" si="490"/>
        <v/>
      </c>
      <c r="K7867" s="11">
        <f t="shared" si="491"/>
        <v>0</v>
      </c>
    </row>
    <row r="7868" spans="1:11" s="11" customFormat="1">
      <c r="A7868" s="32">
        <v>2018</v>
      </c>
      <c r="B7868" s="32">
        <v>10726</v>
      </c>
      <c r="C7868" s="33" t="s">
        <v>563</v>
      </c>
      <c r="D7868" s="33" t="s">
        <v>564</v>
      </c>
      <c r="E7868" s="34">
        <v>26510</v>
      </c>
      <c r="F7868" s="35">
        <v>1.0289999999999999</v>
      </c>
      <c r="G7868" s="34" t="s">
        <v>364</v>
      </c>
      <c r="H7868" s="14" t="str">
        <f t="shared" si="488"/>
        <v/>
      </c>
      <c r="I7868" s="11" t="str">
        <f t="shared" si="489"/>
        <v/>
      </c>
      <c r="J7868" s="11" t="str">
        <f t="shared" si="490"/>
        <v/>
      </c>
      <c r="K7868" s="11">
        <f t="shared" si="491"/>
        <v>0</v>
      </c>
    </row>
    <row r="7869" spans="1:11" s="11" customFormat="1">
      <c r="A7869" s="32">
        <v>2018</v>
      </c>
      <c r="B7869" s="32">
        <v>10726</v>
      </c>
      <c r="C7869" s="33" t="s">
        <v>563</v>
      </c>
      <c r="D7869" s="33" t="s">
        <v>564</v>
      </c>
      <c r="E7869" s="34">
        <v>24265</v>
      </c>
      <c r="F7869" s="35">
        <v>1.03</v>
      </c>
      <c r="G7869" s="34" t="s">
        <v>364</v>
      </c>
      <c r="H7869" s="14" t="str">
        <f t="shared" si="488"/>
        <v/>
      </c>
      <c r="I7869" s="11" t="str">
        <f t="shared" si="489"/>
        <v/>
      </c>
      <c r="J7869" s="11" t="str">
        <f t="shared" si="490"/>
        <v/>
      </c>
      <c r="K7869" s="11">
        <f t="shared" si="491"/>
        <v>0</v>
      </c>
    </row>
    <row r="7870" spans="1:11" s="11" customFormat="1">
      <c r="A7870" s="32">
        <v>2018</v>
      </c>
      <c r="B7870" s="32">
        <v>10726</v>
      </c>
      <c r="C7870" s="33" t="s">
        <v>563</v>
      </c>
      <c r="D7870" s="33" t="s">
        <v>564</v>
      </c>
      <c r="E7870" s="34">
        <v>18187</v>
      </c>
      <c r="F7870" s="35">
        <v>1.0289999999999999</v>
      </c>
      <c r="G7870" s="34" t="s">
        <v>364</v>
      </c>
      <c r="H7870" s="14" t="str">
        <f t="shared" si="488"/>
        <v/>
      </c>
      <c r="I7870" s="11" t="str">
        <f t="shared" si="489"/>
        <v/>
      </c>
      <c r="J7870" s="11" t="str">
        <f t="shared" si="490"/>
        <v/>
      </c>
      <c r="K7870" s="11">
        <f t="shared" si="491"/>
        <v>0</v>
      </c>
    </row>
    <row r="7871" spans="1:11" s="11" customFormat="1">
      <c r="A7871" s="32">
        <v>2018</v>
      </c>
      <c r="B7871" s="32">
        <v>10726</v>
      </c>
      <c r="C7871" s="33" t="s">
        <v>563</v>
      </c>
      <c r="D7871" s="33" t="s">
        <v>564</v>
      </c>
      <c r="E7871" s="34">
        <v>13005</v>
      </c>
      <c r="F7871" s="35">
        <v>1.03</v>
      </c>
      <c r="G7871" s="34" t="s">
        <v>364</v>
      </c>
      <c r="H7871" s="14" t="str">
        <f t="shared" si="488"/>
        <v/>
      </c>
      <c r="I7871" s="11" t="str">
        <f t="shared" si="489"/>
        <v/>
      </c>
      <c r="J7871" s="11" t="str">
        <f t="shared" si="490"/>
        <v/>
      </c>
      <c r="K7871" s="11">
        <f t="shared" si="491"/>
        <v>0</v>
      </c>
    </row>
    <row r="7872" spans="1:11" s="11" customFormat="1">
      <c r="A7872" s="32">
        <v>2018</v>
      </c>
      <c r="B7872" s="32">
        <v>10726</v>
      </c>
      <c r="C7872" s="33" t="s">
        <v>563</v>
      </c>
      <c r="D7872" s="33" t="s">
        <v>564</v>
      </c>
      <c r="E7872" s="34">
        <v>12591</v>
      </c>
      <c r="F7872" s="35">
        <v>1.032</v>
      </c>
      <c r="G7872" s="34" t="s">
        <v>364</v>
      </c>
      <c r="H7872" s="14" t="str">
        <f t="shared" si="488"/>
        <v/>
      </c>
      <c r="I7872" s="11" t="str">
        <f t="shared" si="489"/>
        <v/>
      </c>
      <c r="J7872" s="11" t="str">
        <f t="shared" si="490"/>
        <v/>
      </c>
      <c r="K7872" s="11">
        <f t="shared" si="491"/>
        <v>0</v>
      </c>
    </row>
    <row r="7873" spans="1:11" s="11" customFormat="1">
      <c r="A7873" s="32">
        <v>2018</v>
      </c>
      <c r="B7873" s="32">
        <v>10726</v>
      </c>
      <c r="C7873" s="33" t="s">
        <v>563</v>
      </c>
      <c r="D7873" s="33" t="s">
        <v>564</v>
      </c>
      <c r="E7873" s="34">
        <v>6659</v>
      </c>
      <c r="F7873" s="35">
        <v>1.0309999999999999</v>
      </c>
      <c r="G7873" s="34" t="s">
        <v>364</v>
      </c>
      <c r="H7873" s="14" t="str">
        <f t="shared" si="488"/>
        <v/>
      </c>
      <c r="I7873" s="11" t="str">
        <f t="shared" si="489"/>
        <v/>
      </c>
      <c r="J7873" s="11" t="str">
        <f t="shared" si="490"/>
        <v/>
      </c>
      <c r="K7873" s="11">
        <f t="shared" si="491"/>
        <v>0</v>
      </c>
    </row>
    <row r="7874" spans="1:11" s="11" customFormat="1">
      <c r="A7874" s="32">
        <v>2018</v>
      </c>
      <c r="B7874" s="32">
        <v>10726</v>
      </c>
      <c r="C7874" s="33" t="s">
        <v>563</v>
      </c>
      <c r="D7874" s="33" t="s">
        <v>564</v>
      </c>
      <c r="E7874" s="34">
        <v>4614</v>
      </c>
      <c r="F7874" s="35">
        <v>1.0289999999999999</v>
      </c>
      <c r="G7874" s="34" t="s">
        <v>364</v>
      </c>
      <c r="H7874" s="14" t="str">
        <f t="shared" si="488"/>
        <v/>
      </c>
      <c r="I7874" s="11" t="str">
        <f t="shared" si="489"/>
        <v/>
      </c>
      <c r="J7874" s="11" t="str">
        <f t="shared" si="490"/>
        <v/>
      </c>
      <c r="K7874" s="11">
        <f t="shared" si="491"/>
        <v>0</v>
      </c>
    </row>
    <row r="7875" spans="1:11" s="11" customFormat="1">
      <c r="A7875" s="32">
        <v>2018</v>
      </c>
      <c r="B7875" s="32">
        <v>10726</v>
      </c>
      <c r="C7875" s="33" t="s">
        <v>563</v>
      </c>
      <c r="D7875" s="33" t="s">
        <v>564</v>
      </c>
      <c r="E7875" s="34">
        <v>4564</v>
      </c>
      <c r="F7875" s="35">
        <v>1.0289999999999999</v>
      </c>
      <c r="G7875" s="34" t="s">
        <v>364</v>
      </c>
      <c r="H7875" s="14" t="str">
        <f t="shared" si="488"/>
        <v/>
      </c>
      <c r="I7875" s="11" t="str">
        <f t="shared" si="489"/>
        <v/>
      </c>
      <c r="J7875" s="11" t="str">
        <f t="shared" si="490"/>
        <v/>
      </c>
      <c r="K7875" s="11">
        <f t="shared" si="491"/>
        <v>0</v>
      </c>
    </row>
    <row r="7876" spans="1:11" s="11" customFormat="1">
      <c r="A7876" s="32">
        <v>2018</v>
      </c>
      <c r="B7876" s="32">
        <v>10726</v>
      </c>
      <c r="C7876" s="33" t="s">
        <v>563</v>
      </c>
      <c r="D7876" s="33" t="s">
        <v>564</v>
      </c>
      <c r="E7876" s="34">
        <v>2094</v>
      </c>
      <c r="F7876" s="35">
        <v>1.0289999999999999</v>
      </c>
      <c r="G7876" s="34" t="s">
        <v>364</v>
      </c>
      <c r="H7876" s="14" t="str">
        <f t="shared" si="488"/>
        <v/>
      </c>
      <c r="I7876" s="11" t="str">
        <f t="shared" si="489"/>
        <v/>
      </c>
      <c r="J7876" s="11" t="str">
        <f t="shared" si="490"/>
        <v/>
      </c>
      <c r="K7876" s="11">
        <f t="shared" si="491"/>
        <v>0</v>
      </c>
    </row>
    <row r="7877" spans="1:11" s="11" customFormat="1">
      <c r="A7877" s="32">
        <v>2018</v>
      </c>
      <c r="B7877" s="32">
        <v>10726</v>
      </c>
      <c r="C7877" s="33" t="s">
        <v>563</v>
      </c>
      <c r="D7877" s="33" t="s">
        <v>564</v>
      </c>
      <c r="E7877" s="34">
        <v>2077</v>
      </c>
      <c r="F7877" s="35">
        <v>1.0289999999999999</v>
      </c>
      <c r="G7877" s="34" t="s">
        <v>364</v>
      </c>
      <c r="H7877" s="14" t="str">
        <f t="shared" si="488"/>
        <v/>
      </c>
      <c r="I7877" s="11" t="str">
        <f t="shared" si="489"/>
        <v/>
      </c>
      <c r="J7877" s="11" t="str">
        <f t="shared" si="490"/>
        <v/>
      </c>
      <c r="K7877" s="11">
        <f t="shared" si="491"/>
        <v>0</v>
      </c>
    </row>
    <row r="7878" spans="1:11" s="11" customFormat="1">
      <c r="A7878" s="32">
        <v>2018</v>
      </c>
      <c r="B7878" s="32">
        <v>10726</v>
      </c>
      <c r="C7878" s="33" t="s">
        <v>563</v>
      </c>
      <c r="D7878" s="33" t="s">
        <v>564</v>
      </c>
      <c r="E7878" s="34">
        <v>1119</v>
      </c>
      <c r="F7878" s="35">
        <v>1.0289999999999999</v>
      </c>
      <c r="G7878" s="34" t="s">
        <v>364</v>
      </c>
      <c r="H7878" s="14" t="str">
        <f t="shared" ref="H7878:H7941" si="492">IF(I7878="","",G7878/100*F7878*E7878)</f>
        <v/>
      </c>
      <c r="I7878" s="11" t="str">
        <f t="shared" ref="I7878:I7941" si="493">IF(OR(G7878=".",F7878=".",E7878="."),"",E7878)</f>
        <v/>
      </c>
      <c r="J7878" s="11" t="str">
        <f t="shared" ref="J7878:J7941" si="494">IF(I7878="","",F7878*I7878)</f>
        <v/>
      </c>
      <c r="K7878" s="11">
        <f t="shared" ref="K7878:K7941" si="495">IF(C7878="LIG",1,0)</f>
        <v>0</v>
      </c>
    </row>
    <row r="7879" spans="1:11" s="11" customFormat="1">
      <c r="A7879" s="32">
        <v>2018</v>
      </c>
      <c r="B7879" s="32">
        <v>10726</v>
      </c>
      <c r="C7879" s="33" t="s">
        <v>563</v>
      </c>
      <c r="D7879" s="33" t="s">
        <v>564</v>
      </c>
      <c r="E7879" s="34">
        <v>993</v>
      </c>
      <c r="F7879" s="35">
        <v>1.0289999999999999</v>
      </c>
      <c r="G7879" s="34" t="s">
        <v>364</v>
      </c>
      <c r="H7879" s="14" t="str">
        <f t="shared" si="492"/>
        <v/>
      </c>
      <c r="I7879" s="11" t="str">
        <f t="shared" si="493"/>
        <v/>
      </c>
      <c r="J7879" s="11" t="str">
        <f t="shared" si="494"/>
        <v/>
      </c>
      <c r="K7879" s="11">
        <f t="shared" si="495"/>
        <v>0</v>
      </c>
    </row>
    <row r="7880" spans="1:11" s="11" customFormat="1">
      <c r="A7880" s="32">
        <v>2018</v>
      </c>
      <c r="B7880" s="32">
        <v>10726</v>
      </c>
      <c r="C7880" s="33" t="s">
        <v>563</v>
      </c>
      <c r="D7880" s="33" t="s">
        <v>564</v>
      </c>
      <c r="E7880" s="34">
        <v>497</v>
      </c>
      <c r="F7880" s="35">
        <v>1.03</v>
      </c>
      <c r="G7880" s="34" t="s">
        <v>364</v>
      </c>
      <c r="H7880" s="14" t="str">
        <f t="shared" si="492"/>
        <v/>
      </c>
      <c r="I7880" s="11" t="str">
        <f t="shared" si="493"/>
        <v/>
      </c>
      <c r="J7880" s="11" t="str">
        <f t="shared" si="494"/>
        <v/>
      </c>
      <c r="K7880" s="11">
        <f t="shared" si="495"/>
        <v>0</v>
      </c>
    </row>
    <row r="7881" spans="1:11" s="11" customFormat="1">
      <c r="A7881" s="32">
        <v>2018</v>
      </c>
      <c r="B7881" s="32">
        <v>10726</v>
      </c>
      <c r="C7881" s="33" t="s">
        <v>563</v>
      </c>
      <c r="D7881" s="33" t="s">
        <v>564</v>
      </c>
      <c r="E7881" s="34">
        <v>237</v>
      </c>
      <c r="F7881" s="35">
        <v>1.0269999999999999</v>
      </c>
      <c r="G7881" s="34" t="s">
        <v>364</v>
      </c>
      <c r="H7881" s="14" t="str">
        <f t="shared" si="492"/>
        <v/>
      </c>
      <c r="I7881" s="11" t="str">
        <f t="shared" si="493"/>
        <v/>
      </c>
      <c r="J7881" s="11" t="str">
        <f t="shared" si="494"/>
        <v/>
      </c>
      <c r="K7881" s="11">
        <f t="shared" si="495"/>
        <v>0</v>
      </c>
    </row>
    <row r="7882" spans="1:11" s="11" customFormat="1">
      <c r="A7882" s="32">
        <v>2018</v>
      </c>
      <c r="B7882" s="32">
        <v>10726</v>
      </c>
      <c r="C7882" s="33" t="s">
        <v>563</v>
      </c>
      <c r="D7882" s="33" t="s">
        <v>564</v>
      </c>
      <c r="E7882" s="34">
        <v>106</v>
      </c>
      <c r="F7882" s="35">
        <v>1.0309999999999999</v>
      </c>
      <c r="G7882" s="34" t="s">
        <v>364</v>
      </c>
      <c r="H7882" s="14" t="str">
        <f t="shared" si="492"/>
        <v/>
      </c>
      <c r="I7882" s="11" t="str">
        <f t="shared" si="493"/>
        <v/>
      </c>
      <c r="J7882" s="11" t="str">
        <f t="shared" si="494"/>
        <v/>
      </c>
      <c r="K7882" s="11">
        <f t="shared" si="495"/>
        <v>0</v>
      </c>
    </row>
    <row r="7883" spans="1:11" s="11" customFormat="1">
      <c r="A7883" s="32">
        <v>2018</v>
      </c>
      <c r="B7883" s="32">
        <v>10743</v>
      </c>
      <c r="C7883" s="33" t="s">
        <v>563</v>
      </c>
      <c r="D7883" s="33" t="s">
        <v>564</v>
      </c>
      <c r="E7883" s="34">
        <v>401</v>
      </c>
      <c r="F7883" s="35">
        <v>1.077</v>
      </c>
      <c r="G7883" s="34" t="s">
        <v>364</v>
      </c>
      <c r="H7883" s="14" t="str">
        <f t="shared" si="492"/>
        <v/>
      </c>
      <c r="I7883" s="11" t="str">
        <f t="shared" si="493"/>
        <v/>
      </c>
      <c r="J7883" s="11" t="str">
        <f t="shared" si="494"/>
        <v/>
      </c>
      <c r="K7883" s="11">
        <f t="shared" si="495"/>
        <v>0</v>
      </c>
    </row>
    <row r="7884" spans="1:11" s="11" customFormat="1">
      <c r="A7884" s="32">
        <v>2018</v>
      </c>
      <c r="B7884" s="32">
        <v>10743</v>
      </c>
      <c r="C7884" s="33" t="s">
        <v>365</v>
      </c>
      <c r="D7884" s="33" t="s">
        <v>354</v>
      </c>
      <c r="E7884" s="34">
        <v>37117</v>
      </c>
      <c r="F7884" s="35">
        <v>15.192</v>
      </c>
      <c r="G7884" s="34" t="s">
        <v>364</v>
      </c>
      <c r="H7884" s="14" t="str">
        <f t="shared" si="492"/>
        <v/>
      </c>
      <c r="I7884" s="11" t="str">
        <f t="shared" si="493"/>
        <v/>
      </c>
      <c r="J7884" s="11" t="str">
        <f t="shared" si="494"/>
        <v/>
      </c>
      <c r="K7884" s="11">
        <f t="shared" si="495"/>
        <v>0</v>
      </c>
    </row>
    <row r="7885" spans="1:11" s="11" customFormat="1">
      <c r="A7885" s="32">
        <v>2018</v>
      </c>
      <c r="B7885" s="32">
        <v>10745</v>
      </c>
      <c r="C7885" s="33" t="s">
        <v>563</v>
      </c>
      <c r="D7885" s="33" t="s">
        <v>564</v>
      </c>
      <c r="E7885" s="34">
        <v>7143307</v>
      </c>
      <c r="F7885" s="35">
        <v>1.0369999999999999</v>
      </c>
      <c r="G7885" s="34" t="s">
        <v>364</v>
      </c>
      <c r="H7885" s="14" t="str">
        <f t="shared" si="492"/>
        <v/>
      </c>
      <c r="I7885" s="11" t="str">
        <f t="shared" si="493"/>
        <v/>
      </c>
      <c r="J7885" s="11" t="str">
        <f t="shared" si="494"/>
        <v/>
      </c>
      <c r="K7885" s="11">
        <f t="shared" si="495"/>
        <v>0</v>
      </c>
    </row>
    <row r="7886" spans="1:11" s="11" customFormat="1">
      <c r="A7886" s="32">
        <v>2018</v>
      </c>
      <c r="B7886" s="32">
        <v>10789</v>
      </c>
      <c r="C7886" s="33" t="s">
        <v>563</v>
      </c>
      <c r="D7886" s="33" t="s">
        <v>564</v>
      </c>
      <c r="E7886" s="34">
        <v>1088958</v>
      </c>
      <c r="F7886" s="35">
        <v>1.02</v>
      </c>
      <c r="G7886" s="34" t="s">
        <v>364</v>
      </c>
      <c r="H7886" s="14" t="str">
        <f t="shared" si="492"/>
        <v/>
      </c>
      <c r="I7886" s="11" t="str">
        <f t="shared" si="493"/>
        <v/>
      </c>
      <c r="J7886" s="11" t="str">
        <f t="shared" si="494"/>
        <v/>
      </c>
      <c r="K7886" s="11">
        <f t="shared" si="495"/>
        <v>0</v>
      </c>
    </row>
    <row r="7887" spans="1:11" s="11" customFormat="1">
      <c r="A7887" s="32">
        <v>2018</v>
      </c>
      <c r="B7887" s="32">
        <v>10789</v>
      </c>
      <c r="C7887" s="33" t="s">
        <v>563</v>
      </c>
      <c r="D7887" s="33" t="s">
        <v>564</v>
      </c>
      <c r="E7887" s="34">
        <v>1745219</v>
      </c>
      <c r="F7887" s="35">
        <v>1.02</v>
      </c>
      <c r="G7887" s="34" t="s">
        <v>364</v>
      </c>
      <c r="H7887" s="14" t="str">
        <f t="shared" si="492"/>
        <v/>
      </c>
      <c r="I7887" s="11" t="str">
        <f t="shared" si="493"/>
        <v/>
      </c>
      <c r="J7887" s="11" t="str">
        <f t="shared" si="494"/>
        <v/>
      </c>
      <c r="K7887" s="11">
        <f t="shared" si="495"/>
        <v>0</v>
      </c>
    </row>
    <row r="7888" spans="1:11" s="11" customFormat="1">
      <c r="A7888" s="32">
        <v>2018</v>
      </c>
      <c r="B7888" s="32">
        <v>10849</v>
      </c>
      <c r="C7888" s="33" t="s">
        <v>563</v>
      </c>
      <c r="D7888" s="33" t="s">
        <v>564</v>
      </c>
      <c r="E7888" s="34">
        <v>11570</v>
      </c>
      <c r="F7888" s="35">
        <v>1.04</v>
      </c>
      <c r="G7888" s="34" t="s">
        <v>364</v>
      </c>
      <c r="H7888" s="14" t="str">
        <f t="shared" si="492"/>
        <v/>
      </c>
      <c r="I7888" s="11" t="str">
        <f t="shared" si="493"/>
        <v/>
      </c>
      <c r="J7888" s="11" t="str">
        <f t="shared" si="494"/>
        <v/>
      </c>
      <c r="K7888" s="11">
        <f t="shared" si="495"/>
        <v>0</v>
      </c>
    </row>
    <row r="7889" spans="1:11" s="11" customFormat="1">
      <c r="A7889" s="32">
        <v>2018</v>
      </c>
      <c r="B7889" s="32">
        <v>10860</v>
      </c>
      <c r="C7889" s="33" t="s">
        <v>363</v>
      </c>
      <c r="D7889" s="33" t="s">
        <v>354</v>
      </c>
      <c r="E7889" s="34">
        <v>89248</v>
      </c>
      <c r="F7889" s="35">
        <v>17.600000000000001</v>
      </c>
      <c r="G7889" s="34" t="s">
        <v>364</v>
      </c>
      <c r="H7889" s="14" t="str">
        <f t="shared" si="492"/>
        <v/>
      </c>
      <c r="I7889" s="11" t="str">
        <f t="shared" si="493"/>
        <v/>
      </c>
      <c r="J7889" s="11" t="str">
        <f t="shared" si="494"/>
        <v/>
      </c>
      <c r="K7889" s="11">
        <f t="shared" si="495"/>
        <v>0</v>
      </c>
    </row>
    <row r="7890" spans="1:11" s="11" customFormat="1">
      <c r="A7890" s="32">
        <v>2018</v>
      </c>
      <c r="B7890" s="32">
        <v>10864</v>
      </c>
      <c r="C7890" s="33" t="s">
        <v>353</v>
      </c>
      <c r="D7890" s="33" t="s">
        <v>354</v>
      </c>
      <c r="E7890" s="34">
        <v>31640</v>
      </c>
      <c r="F7890" s="35">
        <v>21.7</v>
      </c>
      <c r="G7890" s="34" t="s">
        <v>364</v>
      </c>
      <c r="H7890" s="14" t="str">
        <f t="shared" si="492"/>
        <v/>
      </c>
      <c r="I7890" s="11" t="str">
        <f t="shared" si="493"/>
        <v/>
      </c>
      <c r="J7890" s="11" t="str">
        <f t="shared" si="494"/>
        <v/>
      </c>
      <c r="K7890" s="11">
        <f t="shared" si="495"/>
        <v>0</v>
      </c>
    </row>
    <row r="7891" spans="1:11" s="11" customFormat="1">
      <c r="A7891" s="32">
        <v>2018</v>
      </c>
      <c r="B7891" s="32">
        <v>10864</v>
      </c>
      <c r="C7891" s="33" t="s">
        <v>363</v>
      </c>
      <c r="D7891" s="33" t="s">
        <v>354</v>
      </c>
      <c r="E7891" s="34">
        <v>65224</v>
      </c>
      <c r="F7891" s="35">
        <v>17.5</v>
      </c>
      <c r="G7891" s="34" t="s">
        <v>364</v>
      </c>
      <c r="H7891" s="14" t="str">
        <f t="shared" si="492"/>
        <v/>
      </c>
      <c r="I7891" s="11" t="str">
        <f t="shared" si="493"/>
        <v/>
      </c>
      <c r="J7891" s="11" t="str">
        <f t="shared" si="494"/>
        <v/>
      </c>
      <c r="K7891" s="11">
        <f t="shared" si="495"/>
        <v>0</v>
      </c>
    </row>
    <row r="7892" spans="1:11" s="11" customFormat="1">
      <c r="A7892" s="32">
        <v>2018</v>
      </c>
      <c r="B7892" s="32">
        <v>10864</v>
      </c>
      <c r="C7892" s="33" t="s">
        <v>563</v>
      </c>
      <c r="D7892" s="33" t="s">
        <v>564</v>
      </c>
      <c r="E7892" s="34">
        <v>334823</v>
      </c>
      <c r="F7892" s="35">
        <v>1</v>
      </c>
      <c r="G7892" s="34" t="s">
        <v>364</v>
      </c>
      <c r="H7892" s="14" t="str">
        <f t="shared" si="492"/>
        <v/>
      </c>
      <c r="I7892" s="11" t="str">
        <f t="shared" si="493"/>
        <v/>
      </c>
      <c r="J7892" s="11" t="str">
        <f t="shared" si="494"/>
        <v/>
      </c>
      <c r="K7892" s="11">
        <f t="shared" si="495"/>
        <v>0</v>
      </c>
    </row>
    <row r="7893" spans="1:11" s="11" customFormat="1">
      <c r="A7893" s="32">
        <v>2018</v>
      </c>
      <c r="B7893" s="32">
        <v>10865</v>
      </c>
      <c r="C7893" s="33" t="s">
        <v>353</v>
      </c>
      <c r="D7893" s="33" t="s">
        <v>354</v>
      </c>
      <c r="E7893" s="34">
        <v>86067</v>
      </c>
      <c r="F7893" s="35">
        <v>21.7</v>
      </c>
      <c r="G7893" s="34" t="s">
        <v>364</v>
      </c>
      <c r="H7893" s="14" t="str">
        <f t="shared" si="492"/>
        <v/>
      </c>
      <c r="I7893" s="11" t="str">
        <f t="shared" si="493"/>
        <v/>
      </c>
      <c r="J7893" s="11" t="str">
        <f t="shared" si="494"/>
        <v/>
      </c>
      <c r="K7893" s="11">
        <f t="shared" si="495"/>
        <v>0</v>
      </c>
    </row>
    <row r="7894" spans="1:11" s="11" customFormat="1">
      <c r="A7894" s="32">
        <v>2018</v>
      </c>
      <c r="B7894" s="32">
        <v>10865</v>
      </c>
      <c r="C7894" s="33" t="s">
        <v>353</v>
      </c>
      <c r="D7894" s="33" t="s">
        <v>354</v>
      </c>
      <c r="E7894" s="34">
        <v>13180</v>
      </c>
      <c r="F7894" s="35">
        <v>21.3</v>
      </c>
      <c r="G7894" s="34" t="s">
        <v>364</v>
      </c>
      <c r="H7894" s="14" t="str">
        <f t="shared" si="492"/>
        <v/>
      </c>
      <c r="I7894" s="11" t="str">
        <f t="shared" si="493"/>
        <v/>
      </c>
      <c r="J7894" s="11" t="str">
        <f t="shared" si="494"/>
        <v/>
      </c>
      <c r="K7894" s="11">
        <f t="shared" si="495"/>
        <v>0</v>
      </c>
    </row>
    <row r="7895" spans="1:11" s="11" customFormat="1">
      <c r="A7895" s="32">
        <v>2018</v>
      </c>
      <c r="B7895" s="32">
        <v>10865</v>
      </c>
      <c r="C7895" s="33" t="s">
        <v>353</v>
      </c>
      <c r="D7895" s="33" t="s">
        <v>354</v>
      </c>
      <c r="E7895" s="34">
        <v>8003</v>
      </c>
      <c r="F7895" s="35">
        <v>21.7</v>
      </c>
      <c r="G7895" s="34" t="s">
        <v>364</v>
      </c>
      <c r="H7895" s="14" t="str">
        <f t="shared" si="492"/>
        <v/>
      </c>
      <c r="I7895" s="11" t="str">
        <f t="shared" si="493"/>
        <v/>
      </c>
      <c r="J7895" s="11" t="str">
        <f t="shared" si="494"/>
        <v/>
      </c>
      <c r="K7895" s="11">
        <f t="shared" si="495"/>
        <v>0</v>
      </c>
    </row>
    <row r="7896" spans="1:11" s="11" customFormat="1">
      <c r="A7896" s="32">
        <v>2018</v>
      </c>
      <c r="B7896" s="32">
        <v>10865</v>
      </c>
      <c r="C7896" s="33" t="s">
        <v>353</v>
      </c>
      <c r="D7896" s="33" t="s">
        <v>354</v>
      </c>
      <c r="E7896" s="34">
        <v>197</v>
      </c>
      <c r="F7896" s="35">
        <v>21.7</v>
      </c>
      <c r="G7896" s="34" t="s">
        <v>364</v>
      </c>
      <c r="H7896" s="14" t="str">
        <f t="shared" si="492"/>
        <v/>
      </c>
      <c r="I7896" s="11" t="str">
        <f t="shared" si="493"/>
        <v/>
      </c>
      <c r="J7896" s="11" t="str">
        <f t="shared" si="494"/>
        <v/>
      </c>
      <c r="K7896" s="11">
        <f t="shared" si="495"/>
        <v>0</v>
      </c>
    </row>
    <row r="7897" spans="1:11" s="11" customFormat="1">
      <c r="A7897" s="32">
        <v>2018</v>
      </c>
      <c r="B7897" s="32">
        <v>10865</v>
      </c>
      <c r="C7897" s="33" t="s">
        <v>363</v>
      </c>
      <c r="D7897" s="33" t="s">
        <v>354</v>
      </c>
      <c r="E7897" s="34">
        <v>63831</v>
      </c>
      <c r="F7897" s="35">
        <v>17.5</v>
      </c>
      <c r="G7897" s="34" t="s">
        <v>364</v>
      </c>
      <c r="H7897" s="14" t="str">
        <f t="shared" si="492"/>
        <v/>
      </c>
      <c r="I7897" s="11" t="str">
        <f t="shared" si="493"/>
        <v/>
      </c>
      <c r="J7897" s="11" t="str">
        <f t="shared" si="494"/>
        <v/>
      </c>
      <c r="K7897" s="11">
        <f t="shared" si="495"/>
        <v>0</v>
      </c>
    </row>
    <row r="7898" spans="1:11" s="11" customFormat="1">
      <c r="A7898" s="32">
        <v>2018</v>
      </c>
      <c r="B7898" s="32">
        <v>10865</v>
      </c>
      <c r="C7898" s="33" t="s">
        <v>563</v>
      </c>
      <c r="D7898" s="33" t="s">
        <v>564</v>
      </c>
      <c r="E7898" s="34">
        <v>1539</v>
      </c>
      <c r="F7898" s="35">
        <v>1</v>
      </c>
      <c r="G7898" s="34" t="s">
        <v>364</v>
      </c>
      <c r="H7898" s="14" t="str">
        <f t="shared" si="492"/>
        <v/>
      </c>
      <c r="I7898" s="11" t="str">
        <f t="shared" si="493"/>
        <v/>
      </c>
      <c r="J7898" s="11" t="str">
        <f t="shared" si="494"/>
        <v/>
      </c>
      <c r="K7898" s="11">
        <f t="shared" si="495"/>
        <v>0</v>
      </c>
    </row>
    <row r="7899" spans="1:11" s="11" customFormat="1">
      <c r="A7899" s="32">
        <v>2018</v>
      </c>
      <c r="B7899" s="32">
        <v>10867</v>
      </c>
      <c r="C7899" s="33" t="s">
        <v>353</v>
      </c>
      <c r="D7899" s="33" t="s">
        <v>354</v>
      </c>
      <c r="E7899" s="34">
        <v>24958</v>
      </c>
      <c r="F7899" s="35">
        <v>21.16</v>
      </c>
      <c r="G7899" s="34" t="s">
        <v>364</v>
      </c>
      <c r="H7899" s="14" t="str">
        <f t="shared" si="492"/>
        <v/>
      </c>
      <c r="I7899" s="11" t="str">
        <f t="shared" si="493"/>
        <v/>
      </c>
      <c r="J7899" s="11" t="str">
        <f t="shared" si="494"/>
        <v/>
      </c>
      <c r="K7899" s="11">
        <f t="shared" si="495"/>
        <v>0</v>
      </c>
    </row>
    <row r="7900" spans="1:11" s="11" customFormat="1">
      <c r="A7900" s="32">
        <v>2018</v>
      </c>
      <c r="B7900" s="32">
        <v>50006</v>
      </c>
      <c r="C7900" s="33" t="s">
        <v>563</v>
      </c>
      <c r="D7900" s="33" t="s">
        <v>564</v>
      </c>
      <c r="E7900" s="34">
        <v>396329</v>
      </c>
      <c r="F7900" s="35">
        <v>1.0349999999999999</v>
      </c>
      <c r="G7900" s="34" t="s">
        <v>364</v>
      </c>
      <c r="H7900" s="14" t="str">
        <f t="shared" si="492"/>
        <v/>
      </c>
      <c r="I7900" s="11" t="str">
        <f t="shared" si="493"/>
        <v/>
      </c>
      <c r="J7900" s="11" t="str">
        <f t="shared" si="494"/>
        <v/>
      </c>
      <c r="K7900" s="11">
        <f t="shared" si="495"/>
        <v>0</v>
      </c>
    </row>
    <row r="7901" spans="1:11" s="11" customFormat="1">
      <c r="A7901" s="32">
        <v>2018</v>
      </c>
      <c r="B7901" s="32">
        <v>50006</v>
      </c>
      <c r="C7901" s="33" t="s">
        <v>563</v>
      </c>
      <c r="D7901" s="33" t="s">
        <v>564</v>
      </c>
      <c r="E7901" s="34">
        <v>3902643</v>
      </c>
      <c r="F7901" s="35">
        <v>1.0349999999999999</v>
      </c>
      <c r="G7901" s="34" t="s">
        <v>364</v>
      </c>
      <c r="H7901" s="14" t="str">
        <f t="shared" si="492"/>
        <v/>
      </c>
      <c r="I7901" s="11" t="str">
        <f t="shared" si="493"/>
        <v/>
      </c>
      <c r="J7901" s="11" t="str">
        <f t="shared" si="494"/>
        <v/>
      </c>
      <c r="K7901" s="11">
        <f t="shared" si="495"/>
        <v>0</v>
      </c>
    </row>
    <row r="7902" spans="1:11" s="11" customFormat="1">
      <c r="A7902" s="32">
        <v>2018</v>
      </c>
      <c r="B7902" s="32">
        <v>50006</v>
      </c>
      <c r="C7902" s="33" t="s">
        <v>563</v>
      </c>
      <c r="D7902" s="33" t="s">
        <v>564</v>
      </c>
      <c r="E7902" s="34">
        <v>897633</v>
      </c>
      <c r="F7902" s="35">
        <v>1.0349999999999999</v>
      </c>
      <c r="G7902" s="34" t="s">
        <v>364</v>
      </c>
      <c r="H7902" s="14" t="str">
        <f t="shared" si="492"/>
        <v/>
      </c>
      <c r="I7902" s="11" t="str">
        <f t="shared" si="493"/>
        <v/>
      </c>
      <c r="J7902" s="11" t="str">
        <f t="shared" si="494"/>
        <v/>
      </c>
      <c r="K7902" s="11">
        <f t="shared" si="495"/>
        <v>0</v>
      </c>
    </row>
    <row r="7903" spans="1:11" s="11" customFormat="1">
      <c r="A7903" s="32">
        <v>2018</v>
      </c>
      <c r="B7903" s="32">
        <v>50039</v>
      </c>
      <c r="C7903" s="33" t="s">
        <v>565</v>
      </c>
      <c r="D7903" s="33" t="s">
        <v>566</v>
      </c>
      <c r="E7903" s="34">
        <v>857</v>
      </c>
      <c r="F7903" s="35">
        <v>5.8259999999999996</v>
      </c>
      <c r="G7903" s="34" t="s">
        <v>364</v>
      </c>
      <c r="H7903" s="14" t="str">
        <f t="shared" si="492"/>
        <v/>
      </c>
      <c r="I7903" s="11" t="str">
        <f t="shared" si="493"/>
        <v/>
      </c>
      <c r="J7903" s="11" t="str">
        <f t="shared" si="494"/>
        <v/>
      </c>
      <c r="K7903" s="11">
        <f t="shared" si="495"/>
        <v>0</v>
      </c>
    </row>
    <row r="7904" spans="1:11" s="11" customFormat="1">
      <c r="A7904" s="32">
        <v>2018</v>
      </c>
      <c r="B7904" s="32">
        <v>50039</v>
      </c>
      <c r="C7904" s="33" t="s">
        <v>365</v>
      </c>
      <c r="D7904" s="33" t="s">
        <v>354</v>
      </c>
      <c r="E7904" s="34">
        <v>96</v>
      </c>
      <c r="F7904" s="35">
        <v>8</v>
      </c>
      <c r="G7904" s="34" t="s">
        <v>364</v>
      </c>
      <c r="H7904" s="14" t="str">
        <f t="shared" si="492"/>
        <v/>
      </c>
      <c r="I7904" s="11" t="str">
        <f t="shared" si="493"/>
        <v/>
      </c>
      <c r="J7904" s="11" t="str">
        <f t="shared" si="494"/>
        <v/>
      </c>
      <c r="K7904" s="11">
        <f t="shared" si="495"/>
        <v>0</v>
      </c>
    </row>
    <row r="7905" spans="1:11" s="11" customFormat="1">
      <c r="A7905" s="32">
        <v>2018</v>
      </c>
      <c r="B7905" s="32">
        <v>50039</v>
      </c>
      <c r="C7905" s="33" t="s">
        <v>365</v>
      </c>
      <c r="D7905" s="33" t="s">
        <v>354</v>
      </c>
      <c r="E7905" s="34">
        <v>157</v>
      </c>
      <c r="F7905" s="35">
        <v>8.5</v>
      </c>
      <c r="G7905" s="34" t="s">
        <v>364</v>
      </c>
      <c r="H7905" s="14" t="str">
        <f t="shared" si="492"/>
        <v/>
      </c>
      <c r="I7905" s="11" t="str">
        <f t="shared" si="493"/>
        <v/>
      </c>
      <c r="J7905" s="11" t="str">
        <f t="shared" si="494"/>
        <v/>
      </c>
      <c r="K7905" s="11">
        <f t="shared" si="495"/>
        <v>0</v>
      </c>
    </row>
    <row r="7906" spans="1:11" s="11" customFormat="1">
      <c r="A7906" s="32">
        <v>2018</v>
      </c>
      <c r="B7906" s="32">
        <v>50043</v>
      </c>
      <c r="C7906" s="33" t="s">
        <v>563</v>
      </c>
      <c r="D7906" s="33" t="s">
        <v>564</v>
      </c>
      <c r="E7906" s="34">
        <v>1566759</v>
      </c>
      <c r="F7906" s="35">
        <v>1.03</v>
      </c>
      <c r="G7906" s="34" t="s">
        <v>364</v>
      </c>
      <c r="H7906" s="14" t="str">
        <f t="shared" si="492"/>
        <v/>
      </c>
      <c r="I7906" s="11" t="str">
        <f t="shared" si="493"/>
        <v/>
      </c>
      <c r="J7906" s="11" t="str">
        <f t="shared" si="494"/>
        <v/>
      </c>
      <c r="K7906" s="11">
        <f t="shared" si="495"/>
        <v>0</v>
      </c>
    </row>
    <row r="7907" spans="1:11" s="11" customFormat="1">
      <c r="A7907" s="32">
        <v>2018</v>
      </c>
      <c r="B7907" s="32">
        <v>50109</v>
      </c>
      <c r="C7907" s="33" t="s">
        <v>563</v>
      </c>
      <c r="D7907" s="33" t="s">
        <v>564</v>
      </c>
      <c r="E7907" s="34">
        <v>96913</v>
      </c>
      <c r="F7907" s="35">
        <v>1.028</v>
      </c>
      <c r="G7907" s="34" t="s">
        <v>364</v>
      </c>
      <c r="H7907" s="14" t="str">
        <f t="shared" si="492"/>
        <v/>
      </c>
      <c r="I7907" s="11" t="str">
        <f t="shared" si="493"/>
        <v/>
      </c>
      <c r="J7907" s="11" t="str">
        <f t="shared" si="494"/>
        <v/>
      </c>
      <c r="K7907" s="11">
        <f t="shared" si="495"/>
        <v>0</v>
      </c>
    </row>
    <row r="7908" spans="1:11" s="11" customFormat="1">
      <c r="A7908" s="32">
        <v>2018</v>
      </c>
      <c r="B7908" s="32">
        <v>50134</v>
      </c>
      <c r="C7908" s="33" t="s">
        <v>563</v>
      </c>
      <c r="D7908" s="33" t="s">
        <v>564</v>
      </c>
      <c r="E7908" s="34">
        <v>1449705</v>
      </c>
      <c r="F7908" s="35">
        <v>1.05</v>
      </c>
      <c r="G7908" s="34" t="s">
        <v>364</v>
      </c>
      <c r="H7908" s="14" t="str">
        <f t="shared" si="492"/>
        <v/>
      </c>
      <c r="I7908" s="11" t="str">
        <f t="shared" si="493"/>
        <v/>
      </c>
      <c r="J7908" s="11" t="str">
        <f t="shared" si="494"/>
        <v/>
      </c>
      <c r="K7908" s="11">
        <f t="shared" si="495"/>
        <v>0</v>
      </c>
    </row>
    <row r="7909" spans="1:11" s="11" customFormat="1">
      <c r="A7909" s="32">
        <v>2018</v>
      </c>
      <c r="B7909" s="32">
        <v>50152</v>
      </c>
      <c r="C7909" s="33" t="s">
        <v>563</v>
      </c>
      <c r="D7909" s="33" t="s">
        <v>564</v>
      </c>
      <c r="E7909" s="34">
        <v>2142016</v>
      </c>
      <c r="F7909" s="35">
        <v>1.04</v>
      </c>
      <c r="G7909" s="34" t="s">
        <v>364</v>
      </c>
      <c r="H7909" s="14" t="str">
        <f t="shared" si="492"/>
        <v/>
      </c>
      <c r="I7909" s="11" t="str">
        <f t="shared" si="493"/>
        <v/>
      </c>
      <c r="J7909" s="11" t="str">
        <f t="shared" si="494"/>
        <v/>
      </c>
      <c r="K7909" s="11">
        <f t="shared" si="495"/>
        <v>0</v>
      </c>
    </row>
    <row r="7910" spans="1:11" s="11" customFormat="1">
      <c r="A7910" s="32">
        <v>2018</v>
      </c>
      <c r="B7910" s="32">
        <v>50216</v>
      </c>
      <c r="C7910" s="33" t="s">
        <v>563</v>
      </c>
      <c r="D7910" s="33" t="s">
        <v>564</v>
      </c>
      <c r="E7910" s="34">
        <v>2475910</v>
      </c>
      <c r="F7910" s="35">
        <v>1.0309999999999999</v>
      </c>
      <c r="G7910" s="34" t="s">
        <v>364</v>
      </c>
      <c r="H7910" s="14" t="str">
        <f t="shared" si="492"/>
        <v/>
      </c>
      <c r="I7910" s="11" t="str">
        <f t="shared" si="493"/>
        <v/>
      </c>
      <c r="J7910" s="11" t="str">
        <f t="shared" si="494"/>
        <v/>
      </c>
      <c r="K7910" s="11">
        <f t="shared" si="495"/>
        <v>0</v>
      </c>
    </row>
    <row r="7911" spans="1:11" s="11" customFormat="1">
      <c r="A7911" s="32">
        <v>2018</v>
      </c>
      <c r="B7911" s="32">
        <v>50243</v>
      </c>
      <c r="C7911" s="33" t="s">
        <v>563</v>
      </c>
      <c r="D7911" s="33" t="s">
        <v>564</v>
      </c>
      <c r="E7911" s="34">
        <v>5746</v>
      </c>
      <c r="F7911" s="35">
        <v>1.0349999999999999</v>
      </c>
      <c r="G7911" s="34" t="s">
        <v>364</v>
      </c>
      <c r="H7911" s="14" t="str">
        <f t="shared" si="492"/>
        <v/>
      </c>
      <c r="I7911" s="11" t="str">
        <f t="shared" si="493"/>
        <v/>
      </c>
      <c r="J7911" s="11" t="str">
        <f t="shared" si="494"/>
        <v/>
      </c>
      <c r="K7911" s="11">
        <f t="shared" si="495"/>
        <v>0</v>
      </c>
    </row>
    <row r="7912" spans="1:11" s="11" customFormat="1">
      <c r="A7912" s="32">
        <v>2018</v>
      </c>
      <c r="B7912" s="32">
        <v>50244</v>
      </c>
      <c r="C7912" s="33" t="s">
        <v>353</v>
      </c>
      <c r="D7912" s="33" t="s">
        <v>354</v>
      </c>
      <c r="E7912" s="34">
        <v>5630</v>
      </c>
      <c r="F7912" s="35">
        <v>27.802</v>
      </c>
      <c r="G7912" s="34" t="s">
        <v>364</v>
      </c>
      <c r="H7912" s="14" t="str">
        <f t="shared" si="492"/>
        <v/>
      </c>
      <c r="I7912" s="11" t="str">
        <f t="shared" si="493"/>
        <v/>
      </c>
      <c r="J7912" s="11" t="str">
        <f t="shared" si="494"/>
        <v/>
      </c>
      <c r="K7912" s="11">
        <f t="shared" si="495"/>
        <v>0</v>
      </c>
    </row>
    <row r="7913" spans="1:11" s="11" customFormat="1">
      <c r="A7913" s="32">
        <v>2018</v>
      </c>
      <c r="B7913" s="32">
        <v>50244</v>
      </c>
      <c r="C7913" s="33" t="s">
        <v>353</v>
      </c>
      <c r="D7913" s="33" t="s">
        <v>354</v>
      </c>
      <c r="E7913" s="34">
        <v>11864</v>
      </c>
      <c r="F7913" s="35">
        <v>27.731999999999999</v>
      </c>
      <c r="G7913" s="34" t="s">
        <v>364</v>
      </c>
      <c r="H7913" s="14" t="str">
        <f t="shared" si="492"/>
        <v/>
      </c>
      <c r="I7913" s="11" t="str">
        <f t="shared" si="493"/>
        <v/>
      </c>
      <c r="J7913" s="11" t="str">
        <f t="shared" si="494"/>
        <v/>
      </c>
      <c r="K7913" s="11">
        <f t="shared" si="495"/>
        <v>0</v>
      </c>
    </row>
    <row r="7914" spans="1:11" s="11" customFormat="1">
      <c r="A7914" s="32">
        <v>2018</v>
      </c>
      <c r="B7914" s="32">
        <v>50244</v>
      </c>
      <c r="C7914" s="33" t="s">
        <v>353</v>
      </c>
      <c r="D7914" s="33" t="s">
        <v>354</v>
      </c>
      <c r="E7914" s="34">
        <v>7698</v>
      </c>
      <c r="F7914" s="35">
        <v>27.867999999999999</v>
      </c>
      <c r="G7914" s="34" t="s">
        <v>364</v>
      </c>
      <c r="H7914" s="14" t="str">
        <f t="shared" si="492"/>
        <v/>
      </c>
      <c r="I7914" s="11" t="str">
        <f t="shared" si="493"/>
        <v/>
      </c>
      <c r="J7914" s="11" t="str">
        <f t="shared" si="494"/>
        <v/>
      </c>
      <c r="K7914" s="11">
        <f t="shared" si="495"/>
        <v>0</v>
      </c>
    </row>
    <row r="7915" spans="1:11" s="11" customFormat="1">
      <c r="A7915" s="32">
        <v>2018</v>
      </c>
      <c r="B7915" s="32">
        <v>50244</v>
      </c>
      <c r="C7915" s="33" t="s">
        <v>563</v>
      </c>
      <c r="D7915" s="33" t="s">
        <v>564</v>
      </c>
      <c r="E7915" s="34">
        <v>242874</v>
      </c>
      <c r="F7915" s="35">
        <v>1.032</v>
      </c>
      <c r="G7915" s="34" t="s">
        <v>364</v>
      </c>
      <c r="H7915" s="14" t="str">
        <f t="shared" si="492"/>
        <v/>
      </c>
      <c r="I7915" s="11" t="str">
        <f t="shared" si="493"/>
        <v/>
      </c>
      <c r="J7915" s="11" t="str">
        <f t="shared" si="494"/>
        <v/>
      </c>
      <c r="K7915" s="11">
        <f t="shared" si="495"/>
        <v>0</v>
      </c>
    </row>
    <row r="7916" spans="1:11" s="11" customFormat="1">
      <c r="A7916" s="32">
        <v>2018</v>
      </c>
      <c r="B7916" s="32">
        <v>50244</v>
      </c>
      <c r="C7916" s="33" t="s">
        <v>567</v>
      </c>
      <c r="D7916" s="33" t="s">
        <v>566</v>
      </c>
      <c r="E7916" s="34">
        <v>7119</v>
      </c>
      <c r="F7916" s="35">
        <v>6.62</v>
      </c>
      <c r="G7916" s="34" t="s">
        <v>364</v>
      </c>
      <c r="H7916" s="14" t="str">
        <f t="shared" si="492"/>
        <v/>
      </c>
      <c r="I7916" s="11" t="str">
        <f t="shared" si="493"/>
        <v/>
      </c>
      <c r="J7916" s="11" t="str">
        <f t="shared" si="494"/>
        <v/>
      </c>
      <c r="K7916" s="11">
        <f t="shared" si="495"/>
        <v>0</v>
      </c>
    </row>
    <row r="7917" spans="1:11" s="11" customFormat="1">
      <c r="A7917" s="32">
        <v>2018</v>
      </c>
      <c r="B7917" s="32">
        <v>50282</v>
      </c>
      <c r="C7917" s="33" t="s">
        <v>353</v>
      </c>
      <c r="D7917" s="33" t="s">
        <v>354</v>
      </c>
      <c r="E7917" s="34">
        <v>2895</v>
      </c>
      <c r="F7917" s="35">
        <v>20.65</v>
      </c>
      <c r="G7917" s="34" t="s">
        <v>364</v>
      </c>
      <c r="H7917" s="14" t="str">
        <f t="shared" si="492"/>
        <v/>
      </c>
      <c r="I7917" s="11" t="str">
        <f t="shared" si="493"/>
        <v/>
      </c>
      <c r="J7917" s="11" t="str">
        <f t="shared" si="494"/>
        <v/>
      </c>
      <c r="K7917" s="11">
        <f t="shared" si="495"/>
        <v>0</v>
      </c>
    </row>
    <row r="7918" spans="1:11" s="11" customFormat="1">
      <c r="A7918" s="32">
        <v>2018</v>
      </c>
      <c r="B7918" s="32">
        <v>50282</v>
      </c>
      <c r="C7918" s="33" t="s">
        <v>353</v>
      </c>
      <c r="D7918" s="33" t="s">
        <v>354</v>
      </c>
      <c r="E7918" s="34">
        <v>4635</v>
      </c>
      <c r="F7918" s="35">
        <v>21.91</v>
      </c>
      <c r="G7918" s="34" t="s">
        <v>364</v>
      </c>
      <c r="H7918" s="14" t="str">
        <f t="shared" si="492"/>
        <v/>
      </c>
      <c r="I7918" s="11" t="str">
        <f t="shared" si="493"/>
        <v/>
      </c>
      <c r="J7918" s="11" t="str">
        <f t="shared" si="494"/>
        <v/>
      </c>
      <c r="K7918" s="11">
        <f t="shared" si="495"/>
        <v>0</v>
      </c>
    </row>
    <row r="7919" spans="1:11" s="11" customFormat="1">
      <c r="A7919" s="32">
        <v>2018</v>
      </c>
      <c r="B7919" s="32">
        <v>50282</v>
      </c>
      <c r="C7919" s="33" t="s">
        <v>353</v>
      </c>
      <c r="D7919" s="33" t="s">
        <v>354</v>
      </c>
      <c r="E7919" s="34">
        <v>9798</v>
      </c>
      <c r="F7919" s="35">
        <v>21.92</v>
      </c>
      <c r="G7919" s="34" t="s">
        <v>364</v>
      </c>
      <c r="H7919" s="14" t="str">
        <f t="shared" si="492"/>
        <v/>
      </c>
      <c r="I7919" s="11" t="str">
        <f t="shared" si="493"/>
        <v/>
      </c>
      <c r="J7919" s="11" t="str">
        <f t="shared" si="494"/>
        <v/>
      </c>
      <c r="K7919" s="11">
        <f t="shared" si="495"/>
        <v>0</v>
      </c>
    </row>
    <row r="7920" spans="1:11" s="11" customFormat="1">
      <c r="A7920" s="32">
        <v>2018</v>
      </c>
      <c r="B7920" s="32">
        <v>50282</v>
      </c>
      <c r="C7920" s="33" t="s">
        <v>563</v>
      </c>
      <c r="D7920" s="33" t="s">
        <v>564</v>
      </c>
      <c r="E7920" s="34">
        <v>184763</v>
      </c>
      <c r="F7920" s="35">
        <v>1</v>
      </c>
      <c r="G7920" s="34" t="s">
        <v>364</v>
      </c>
      <c r="H7920" s="14" t="str">
        <f t="shared" si="492"/>
        <v/>
      </c>
      <c r="I7920" s="11" t="str">
        <f t="shared" si="493"/>
        <v/>
      </c>
      <c r="J7920" s="11" t="str">
        <f t="shared" si="494"/>
        <v/>
      </c>
      <c r="K7920" s="11">
        <f t="shared" si="495"/>
        <v>0</v>
      </c>
    </row>
    <row r="7921" spans="1:11" s="11" customFormat="1">
      <c r="A7921" s="32">
        <v>2018</v>
      </c>
      <c r="B7921" s="32">
        <v>50292</v>
      </c>
      <c r="C7921" s="33" t="s">
        <v>563</v>
      </c>
      <c r="D7921" s="33" t="s">
        <v>564</v>
      </c>
      <c r="E7921" s="34">
        <v>281269</v>
      </c>
      <c r="F7921" s="35">
        <v>1.0289999999999999</v>
      </c>
      <c r="G7921" s="34" t="s">
        <v>364</v>
      </c>
      <c r="H7921" s="14" t="str">
        <f t="shared" si="492"/>
        <v/>
      </c>
      <c r="I7921" s="11" t="str">
        <f t="shared" si="493"/>
        <v/>
      </c>
      <c r="J7921" s="11" t="str">
        <f t="shared" si="494"/>
        <v/>
      </c>
      <c r="K7921" s="11">
        <f t="shared" si="495"/>
        <v>0</v>
      </c>
    </row>
    <row r="7922" spans="1:11" s="11" customFormat="1">
      <c r="A7922" s="32">
        <v>2018</v>
      </c>
      <c r="B7922" s="32">
        <v>50296</v>
      </c>
      <c r="C7922" s="33" t="s">
        <v>565</v>
      </c>
      <c r="D7922" s="33" t="s">
        <v>566</v>
      </c>
      <c r="E7922" s="34">
        <v>106</v>
      </c>
      <c r="F7922" s="35">
        <v>5.8</v>
      </c>
      <c r="G7922" s="34" t="s">
        <v>364</v>
      </c>
      <c r="H7922" s="14" t="str">
        <f t="shared" si="492"/>
        <v/>
      </c>
      <c r="I7922" s="11" t="str">
        <f t="shared" si="493"/>
        <v/>
      </c>
      <c r="J7922" s="11" t="str">
        <f t="shared" si="494"/>
        <v/>
      </c>
      <c r="K7922" s="11">
        <f t="shared" si="495"/>
        <v>0</v>
      </c>
    </row>
    <row r="7923" spans="1:11" s="11" customFormat="1">
      <c r="A7923" s="32">
        <v>2018</v>
      </c>
      <c r="B7923" s="32">
        <v>50296</v>
      </c>
      <c r="C7923" s="33" t="s">
        <v>563</v>
      </c>
      <c r="D7923" s="33" t="s">
        <v>564</v>
      </c>
      <c r="E7923" s="34">
        <v>377503</v>
      </c>
      <c r="F7923" s="35">
        <v>1.02</v>
      </c>
      <c r="G7923" s="34" t="s">
        <v>364</v>
      </c>
      <c r="H7923" s="14" t="str">
        <f t="shared" si="492"/>
        <v/>
      </c>
      <c r="I7923" s="11" t="str">
        <f t="shared" si="493"/>
        <v/>
      </c>
      <c r="J7923" s="11" t="str">
        <f t="shared" si="494"/>
        <v/>
      </c>
      <c r="K7923" s="11">
        <f t="shared" si="495"/>
        <v>0</v>
      </c>
    </row>
    <row r="7924" spans="1:11" s="11" customFormat="1">
      <c r="A7924" s="32">
        <v>2018</v>
      </c>
      <c r="B7924" s="32">
        <v>50397</v>
      </c>
      <c r="C7924" s="33" t="s">
        <v>563</v>
      </c>
      <c r="D7924" s="33" t="s">
        <v>564</v>
      </c>
      <c r="E7924" s="34">
        <v>262315</v>
      </c>
      <c r="F7924" s="35">
        <v>1.03</v>
      </c>
      <c r="G7924" s="34" t="s">
        <v>364</v>
      </c>
      <c r="H7924" s="14" t="str">
        <f t="shared" si="492"/>
        <v/>
      </c>
      <c r="I7924" s="11" t="str">
        <f t="shared" si="493"/>
        <v/>
      </c>
      <c r="J7924" s="11" t="str">
        <f t="shared" si="494"/>
        <v/>
      </c>
      <c r="K7924" s="11">
        <f t="shared" si="495"/>
        <v>0</v>
      </c>
    </row>
    <row r="7925" spans="1:11" s="11" customFormat="1">
      <c r="A7925" s="32">
        <v>2018</v>
      </c>
      <c r="B7925" s="32">
        <v>50397</v>
      </c>
      <c r="C7925" s="33" t="s">
        <v>353</v>
      </c>
      <c r="D7925" s="33" t="s">
        <v>354</v>
      </c>
      <c r="E7925" s="34">
        <v>10600</v>
      </c>
      <c r="F7925" s="35">
        <v>26.03</v>
      </c>
      <c r="G7925" s="34" t="s">
        <v>364</v>
      </c>
      <c r="H7925" s="14" t="str">
        <f t="shared" si="492"/>
        <v/>
      </c>
      <c r="I7925" s="11" t="str">
        <f t="shared" si="493"/>
        <v/>
      </c>
      <c r="J7925" s="11" t="str">
        <f t="shared" si="494"/>
        <v/>
      </c>
      <c r="K7925" s="11">
        <f t="shared" si="495"/>
        <v>0</v>
      </c>
    </row>
    <row r="7926" spans="1:11" s="11" customFormat="1">
      <c r="A7926" s="32">
        <v>2018</v>
      </c>
      <c r="B7926" s="32">
        <v>50397</v>
      </c>
      <c r="C7926" s="33" t="s">
        <v>567</v>
      </c>
      <c r="D7926" s="33" t="s">
        <v>566</v>
      </c>
      <c r="E7926" s="34">
        <v>2940</v>
      </c>
      <c r="F7926" s="35">
        <v>6.3</v>
      </c>
      <c r="G7926" s="34" t="s">
        <v>364</v>
      </c>
      <c r="H7926" s="14" t="str">
        <f t="shared" si="492"/>
        <v/>
      </c>
      <c r="I7926" s="11" t="str">
        <f t="shared" si="493"/>
        <v/>
      </c>
      <c r="J7926" s="11" t="str">
        <f t="shared" si="494"/>
        <v/>
      </c>
      <c r="K7926" s="11">
        <f t="shared" si="495"/>
        <v>0</v>
      </c>
    </row>
    <row r="7927" spans="1:11" s="11" customFormat="1">
      <c r="A7927" s="32">
        <v>2018</v>
      </c>
      <c r="B7927" s="32">
        <v>50397</v>
      </c>
      <c r="C7927" s="33" t="s">
        <v>567</v>
      </c>
      <c r="D7927" s="33" t="s">
        <v>566</v>
      </c>
      <c r="E7927" s="34">
        <v>3869</v>
      </c>
      <c r="F7927" s="35">
        <v>6.3</v>
      </c>
      <c r="G7927" s="34" t="s">
        <v>364</v>
      </c>
      <c r="H7927" s="14" t="str">
        <f t="shared" si="492"/>
        <v/>
      </c>
      <c r="I7927" s="11" t="str">
        <f t="shared" si="493"/>
        <v/>
      </c>
      <c r="J7927" s="11" t="str">
        <f t="shared" si="494"/>
        <v/>
      </c>
      <c r="K7927" s="11">
        <f t="shared" si="495"/>
        <v>0</v>
      </c>
    </row>
    <row r="7928" spans="1:11" s="11" customFormat="1">
      <c r="A7928" s="32">
        <v>2018</v>
      </c>
      <c r="B7928" s="32">
        <v>50398</v>
      </c>
      <c r="C7928" s="33" t="s">
        <v>563</v>
      </c>
      <c r="D7928" s="33" t="s">
        <v>564</v>
      </c>
      <c r="E7928" s="34">
        <v>493807</v>
      </c>
      <c r="F7928" s="35">
        <v>1.0249999999999999</v>
      </c>
      <c r="G7928" s="34" t="s">
        <v>364</v>
      </c>
      <c r="H7928" s="14" t="str">
        <f t="shared" si="492"/>
        <v/>
      </c>
      <c r="I7928" s="11" t="str">
        <f t="shared" si="493"/>
        <v/>
      </c>
      <c r="J7928" s="11" t="str">
        <f t="shared" si="494"/>
        <v/>
      </c>
      <c r="K7928" s="11">
        <f t="shared" si="495"/>
        <v>0</v>
      </c>
    </row>
    <row r="7929" spans="1:11" s="11" customFormat="1">
      <c r="A7929" s="32">
        <v>2018</v>
      </c>
      <c r="B7929" s="32">
        <v>50481</v>
      </c>
      <c r="C7929" s="33" t="s">
        <v>353</v>
      </c>
      <c r="D7929" s="33" t="s">
        <v>354</v>
      </c>
      <c r="E7929" s="34">
        <v>19151</v>
      </c>
      <c r="F7929" s="35">
        <v>25.05</v>
      </c>
      <c r="G7929" s="34" t="s">
        <v>364</v>
      </c>
      <c r="H7929" s="14" t="str">
        <f t="shared" si="492"/>
        <v/>
      </c>
      <c r="I7929" s="11" t="str">
        <f t="shared" si="493"/>
        <v/>
      </c>
      <c r="J7929" s="11" t="str">
        <f t="shared" si="494"/>
        <v/>
      </c>
      <c r="K7929" s="11">
        <f t="shared" si="495"/>
        <v>0</v>
      </c>
    </row>
    <row r="7930" spans="1:11" s="11" customFormat="1">
      <c r="A7930" s="32">
        <v>2018</v>
      </c>
      <c r="B7930" s="32">
        <v>50481</v>
      </c>
      <c r="C7930" s="33" t="s">
        <v>353</v>
      </c>
      <c r="D7930" s="33" t="s">
        <v>354</v>
      </c>
      <c r="E7930" s="34">
        <v>9829</v>
      </c>
      <c r="F7930" s="35">
        <v>26.18</v>
      </c>
      <c r="G7930" s="34" t="s">
        <v>364</v>
      </c>
      <c r="H7930" s="14" t="str">
        <f t="shared" si="492"/>
        <v/>
      </c>
      <c r="I7930" s="11" t="str">
        <f t="shared" si="493"/>
        <v/>
      </c>
      <c r="J7930" s="11" t="str">
        <f t="shared" si="494"/>
        <v/>
      </c>
      <c r="K7930" s="11">
        <f t="shared" si="495"/>
        <v>0</v>
      </c>
    </row>
    <row r="7931" spans="1:11" s="11" customFormat="1">
      <c r="A7931" s="32">
        <v>2018</v>
      </c>
      <c r="B7931" s="32">
        <v>50481</v>
      </c>
      <c r="C7931" s="33" t="s">
        <v>353</v>
      </c>
      <c r="D7931" s="33" t="s">
        <v>354</v>
      </c>
      <c r="E7931" s="34">
        <v>12998</v>
      </c>
      <c r="F7931" s="35">
        <v>25.3</v>
      </c>
      <c r="G7931" s="34" t="s">
        <v>364</v>
      </c>
      <c r="H7931" s="14" t="str">
        <f t="shared" si="492"/>
        <v/>
      </c>
      <c r="I7931" s="11" t="str">
        <f t="shared" si="493"/>
        <v/>
      </c>
      <c r="J7931" s="11" t="str">
        <f t="shared" si="494"/>
        <v/>
      </c>
      <c r="K7931" s="11">
        <f t="shared" si="495"/>
        <v>0</v>
      </c>
    </row>
    <row r="7932" spans="1:11" s="11" customFormat="1">
      <c r="A7932" s="32">
        <v>2018</v>
      </c>
      <c r="B7932" s="32">
        <v>50481</v>
      </c>
      <c r="C7932" s="33" t="s">
        <v>563</v>
      </c>
      <c r="D7932" s="33" t="s">
        <v>564</v>
      </c>
      <c r="E7932" s="34">
        <v>1428667</v>
      </c>
      <c r="F7932" s="35">
        <v>1.03</v>
      </c>
      <c r="G7932" s="34" t="s">
        <v>364</v>
      </c>
      <c r="H7932" s="14" t="str">
        <f t="shared" si="492"/>
        <v/>
      </c>
      <c r="I7932" s="11" t="str">
        <f t="shared" si="493"/>
        <v/>
      </c>
      <c r="J7932" s="11" t="str">
        <f t="shared" si="494"/>
        <v/>
      </c>
      <c r="K7932" s="11">
        <f t="shared" si="495"/>
        <v>0</v>
      </c>
    </row>
    <row r="7933" spans="1:11" s="11" customFormat="1">
      <c r="A7933" s="32">
        <v>2018</v>
      </c>
      <c r="B7933" s="32">
        <v>50481</v>
      </c>
      <c r="C7933" s="33" t="s">
        <v>353</v>
      </c>
      <c r="D7933" s="33" t="s">
        <v>354</v>
      </c>
      <c r="E7933" s="34">
        <v>14168</v>
      </c>
      <c r="F7933" s="35">
        <v>25.92</v>
      </c>
      <c r="G7933" s="34" t="s">
        <v>364</v>
      </c>
      <c r="H7933" s="14" t="str">
        <f t="shared" si="492"/>
        <v/>
      </c>
      <c r="I7933" s="11" t="str">
        <f t="shared" si="493"/>
        <v/>
      </c>
      <c r="J7933" s="11" t="str">
        <f t="shared" si="494"/>
        <v/>
      </c>
      <c r="K7933" s="11">
        <f t="shared" si="495"/>
        <v>0</v>
      </c>
    </row>
    <row r="7934" spans="1:11" s="11" customFormat="1">
      <c r="A7934" s="32">
        <v>2018</v>
      </c>
      <c r="B7934" s="32">
        <v>50481</v>
      </c>
      <c r="C7934" s="33" t="s">
        <v>353</v>
      </c>
      <c r="D7934" s="33" t="s">
        <v>354</v>
      </c>
      <c r="E7934" s="34">
        <v>10261</v>
      </c>
      <c r="F7934" s="35">
        <v>25.22</v>
      </c>
      <c r="G7934" s="34" t="s">
        <v>364</v>
      </c>
      <c r="H7934" s="14" t="str">
        <f t="shared" si="492"/>
        <v/>
      </c>
      <c r="I7934" s="11" t="str">
        <f t="shared" si="493"/>
        <v/>
      </c>
      <c r="J7934" s="11" t="str">
        <f t="shared" si="494"/>
        <v/>
      </c>
      <c r="K7934" s="11">
        <f t="shared" si="495"/>
        <v>0</v>
      </c>
    </row>
    <row r="7935" spans="1:11" s="11" customFormat="1">
      <c r="A7935" s="32">
        <v>2018</v>
      </c>
      <c r="B7935" s="32">
        <v>50481</v>
      </c>
      <c r="C7935" s="33" t="s">
        <v>353</v>
      </c>
      <c r="D7935" s="33" t="s">
        <v>354</v>
      </c>
      <c r="E7935" s="34">
        <v>1717</v>
      </c>
      <c r="F7935" s="35">
        <v>25.65</v>
      </c>
      <c r="G7935" s="34" t="s">
        <v>364</v>
      </c>
      <c r="H7935" s="14" t="str">
        <f t="shared" si="492"/>
        <v/>
      </c>
      <c r="I7935" s="11" t="str">
        <f t="shared" si="493"/>
        <v/>
      </c>
      <c r="J7935" s="11" t="str">
        <f t="shared" si="494"/>
        <v/>
      </c>
      <c r="K7935" s="11">
        <f t="shared" si="495"/>
        <v>0</v>
      </c>
    </row>
    <row r="7936" spans="1:11" s="11" customFormat="1">
      <c r="A7936" s="32">
        <v>2018</v>
      </c>
      <c r="B7936" s="32">
        <v>50481</v>
      </c>
      <c r="C7936" s="33" t="s">
        <v>353</v>
      </c>
      <c r="D7936" s="33" t="s">
        <v>354</v>
      </c>
      <c r="E7936" s="34">
        <v>7590</v>
      </c>
      <c r="F7936" s="35">
        <v>26.39</v>
      </c>
      <c r="G7936" s="34" t="s">
        <v>364</v>
      </c>
      <c r="H7936" s="14" t="str">
        <f t="shared" si="492"/>
        <v/>
      </c>
      <c r="I7936" s="11" t="str">
        <f t="shared" si="493"/>
        <v/>
      </c>
      <c r="J7936" s="11" t="str">
        <f t="shared" si="494"/>
        <v/>
      </c>
      <c r="K7936" s="11">
        <f t="shared" si="495"/>
        <v>0</v>
      </c>
    </row>
    <row r="7937" spans="1:11" s="11" customFormat="1">
      <c r="A7937" s="32">
        <v>2018</v>
      </c>
      <c r="B7937" s="32">
        <v>50489</v>
      </c>
      <c r="C7937" s="33" t="s">
        <v>563</v>
      </c>
      <c r="D7937" s="33" t="s">
        <v>564</v>
      </c>
      <c r="E7937" s="34">
        <v>176266</v>
      </c>
      <c r="F7937" s="35">
        <v>1.04</v>
      </c>
      <c r="G7937" s="34" t="s">
        <v>364</v>
      </c>
      <c r="H7937" s="14" t="str">
        <f t="shared" si="492"/>
        <v/>
      </c>
      <c r="I7937" s="11" t="str">
        <f t="shared" si="493"/>
        <v/>
      </c>
      <c r="J7937" s="11" t="str">
        <f t="shared" si="494"/>
        <v/>
      </c>
      <c r="K7937" s="11">
        <f t="shared" si="495"/>
        <v>0</v>
      </c>
    </row>
    <row r="7938" spans="1:11" s="11" customFormat="1">
      <c r="A7938" s="32">
        <v>2018</v>
      </c>
      <c r="B7938" s="32">
        <v>50489</v>
      </c>
      <c r="C7938" s="33" t="s">
        <v>563</v>
      </c>
      <c r="D7938" s="33" t="s">
        <v>564</v>
      </c>
      <c r="E7938" s="34">
        <v>202706</v>
      </c>
      <c r="F7938" s="35">
        <v>1.04</v>
      </c>
      <c r="G7938" s="34" t="s">
        <v>364</v>
      </c>
      <c r="H7938" s="14" t="str">
        <f t="shared" si="492"/>
        <v/>
      </c>
      <c r="I7938" s="11" t="str">
        <f t="shared" si="493"/>
        <v/>
      </c>
      <c r="J7938" s="11" t="str">
        <f t="shared" si="494"/>
        <v/>
      </c>
      <c r="K7938" s="11">
        <f t="shared" si="495"/>
        <v>0</v>
      </c>
    </row>
    <row r="7939" spans="1:11" s="11" customFormat="1">
      <c r="A7939" s="32">
        <v>2018</v>
      </c>
      <c r="B7939" s="32">
        <v>50489</v>
      </c>
      <c r="C7939" s="33" t="s">
        <v>563</v>
      </c>
      <c r="D7939" s="33" t="s">
        <v>564</v>
      </c>
      <c r="E7939" s="34">
        <v>264400</v>
      </c>
      <c r="F7939" s="35">
        <v>1.04</v>
      </c>
      <c r="G7939" s="34" t="s">
        <v>364</v>
      </c>
      <c r="H7939" s="14" t="str">
        <f t="shared" si="492"/>
        <v/>
      </c>
      <c r="I7939" s="11" t="str">
        <f t="shared" si="493"/>
        <v/>
      </c>
      <c r="J7939" s="11" t="str">
        <f t="shared" si="494"/>
        <v/>
      </c>
      <c r="K7939" s="11">
        <f t="shared" si="495"/>
        <v>0</v>
      </c>
    </row>
    <row r="7940" spans="1:11" s="11" customFormat="1">
      <c r="A7940" s="32">
        <v>2018</v>
      </c>
      <c r="B7940" s="32">
        <v>50489</v>
      </c>
      <c r="C7940" s="33" t="s">
        <v>563</v>
      </c>
      <c r="D7940" s="33" t="s">
        <v>564</v>
      </c>
      <c r="E7940" s="34">
        <v>267243</v>
      </c>
      <c r="F7940" s="35">
        <v>1.04</v>
      </c>
      <c r="G7940" s="34" t="s">
        <v>364</v>
      </c>
      <c r="H7940" s="14" t="str">
        <f t="shared" si="492"/>
        <v/>
      </c>
      <c r="I7940" s="11" t="str">
        <f t="shared" si="493"/>
        <v/>
      </c>
      <c r="J7940" s="11" t="str">
        <f t="shared" si="494"/>
        <v/>
      </c>
      <c r="K7940" s="11">
        <f t="shared" si="495"/>
        <v>0</v>
      </c>
    </row>
    <row r="7941" spans="1:11" s="11" customFormat="1">
      <c r="A7941" s="32">
        <v>2018</v>
      </c>
      <c r="B7941" s="32">
        <v>50489</v>
      </c>
      <c r="C7941" s="33" t="s">
        <v>563</v>
      </c>
      <c r="D7941" s="33" t="s">
        <v>564</v>
      </c>
      <c r="E7941" s="34">
        <v>508898</v>
      </c>
      <c r="F7941" s="35">
        <v>1.04</v>
      </c>
      <c r="G7941" s="34" t="s">
        <v>364</v>
      </c>
      <c r="H7941" s="14" t="str">
        <f t="shared" si="492"/>
        <v/>
      </c>
      <c r="I7941" s="11" t="str">
        <f t="shared" si="493"/>
        <v/>
      </c>
      <c r="J7941" s="11" t="str">
        <f t="shared" si="494"/>
        <v/>
      </c>
      <c r="K7941" s="11">
        <f t="shared" si="495"/>
        <v>0</v>
      </c>
    </row>
    <row r="7942" spans="1:11" s="11" customFormat="1">
      <c r="A7942" s="32">
        <v>2018</v>
      </c>
      <c r="B7942" s="32">
        <v>50489</v>
      </c>
      <c r="C7942" s="33" t="s">
        <v>563</v>
      </c>
      <c r="D7942" s="33" t="s">
        <v>564</v>
      </c>
      <c r="E7942" s="34">
        <v>707846</v>
      </c>
      <c r="F7942" s="35">
        <v>1.04</v>
      </c>
      <c r="G7942" s="34" t="s">
        <v>364</v>
      </c>
      <c r="H7942" s="14" t="str">
        <f t="shared" ref="H7942:H8005" si="496">IF(I7942="","",G7942/100*F7942*E7942)</f>
        <v/>
      </c>
      <c r="I7942" s="11" t="str">
        <f t="shared" ref="I7942:I8005" si="497">IF(OR(G7942=".",F7942=".",E7942="."),"",E7942)</f>
        <v/>
      </c>
      <c r="J7942" s="11" t="str">
        <f t="shared" ref="J7942:J8005" si="498">IF(I7942="","",F7942*I7942)</f>
        <v/>
      </c>
      <c r="K7942" s="11">
        <f t="shared" ref="K7942:K8005" si="499">IF(C7942="LIG",1,0)</f>
        <v>0</v>
      </c>
    </row>
    <row r="7943" spans="1:11" s="11" customFormat="1">
      <c r="A7943" s="32">
        <v>2018</v>
      </c>
      <c r="B7943" s="32">
        <v>50491</v>
      </c>
      <c r="C7943" s="33" t="s">
        <v>563</v>
      </c>
      <c r="D7943" s="33" t="s">
        <v>564</v>
      </c>
      <c r="E7943" s="34">
        <v>413074</v>
      </c>
      <c r="F7943" s="35">
        <v>1.0900000000000001</v>
      </c>
      <c r="G7943" s="34" t="s">
        <v>364</v>
      </c>
      <c r="H7943" s="14" t="str">
        <f t="shared" si="496"/>
        <v/>
      </c>
      <c r="I7943" s="11" t="str">
        <f t="shared" si="497"/>
        <v/>
      </c>
      <c r="J7943" s="11" t="str">
        <f t="shared" si="498"/>
        <v/>
      </c>
      <c r="K7943" s="11">
        <f t="shared" si="499"/>
        <v>0</v>
      </c>
    </row>
    <row r="7944" spans="1:11" s="11" customFormat="1">
      <c r="A7944" s="32">
        <v>2018</v>
      </c>
      <c r="B7944" s="32">
        <v>50561</v>
      </c>
      <c r="C7944" s="33" t="s">
        <v>563</v>
      </c>
      <c r="D7944" s="33" t="s">
        <v>564</v>
      </c>
      <c r="E7944" s="34">
        <v>14464</v>
      </c>
      <c r="F7944" s="35">
        <v>1.04</v>
      </c>
      <c r="G7944" s="34" t="s">
        <v>364</v>
      </c>
      <c r="H7944" s="14" t="str">
        <f t="shared" si="496"/>
        <v/>
      </c>
      <c r="I7944" s="11" t="str">
        <f t="shared" si="497"/>
        <v/>
      </c>
      <c r="J7944" s="11" t="str">
        <f t="shared" si="498"/>
        <v/>
      </c>
      <c r="K7944" s="11">
        <f t="shared" si="499"/>
        <v>0</v>
      </c>
    </row>
    <row r="7945" spans="1:11" s="11" customFormat="1">
      <c r="A7945" s="32">
        <v>2018</v>
      </c>
      <c r="B7945" s="32">
        <v>50625</v>
      </c>
      <c r="C7945" s="33" t="s">
        <v>563</v>
      </c>
      <c r="D7945" s="33" t="s">
        <v>564</v>
      </c>
      <c r="E7945" s="34">
        <v>2263447</v>
      </c>
      <c r="F7945" s="35">
        <v>1.03</v>
      </c>
      <c r="G7945" s="34" t="s">
        <v>364</v>
      </c>
      <c r="H7945" s="14" t="str">
        <f t="shared" si="496"/>
        <v/>
      </c>
      <c r="I7945" s="11" t="str">
        <f t="shared" si="497"/>
        <v/>
      </c>
      <c r="J7945" s="11" t="str">
        <f t="shared" si="498"/>
        <v/>
      </c>
      <c r="K7945" s="11">
        <f t="shared" si="499"/>
        <v>0</v>
      </c>
    </row>
    <row r="7946" spans="1:11" s="11" customFormat="1">
      <c r="A7946" s="32">
        <v>2018</v>
      </c>
      <c r="B7946" s="32">
        <v>50625</v>
      </c>
      <c r="C7946" s="33" t="s">
        <v>563</v>
      </c>
      <c r="D7946" s="33" t="s">
        <v>564</v>
      </c>
      <c r="E7946" s="34">
        <v>1403628</v>
      </c>
      <c r="F7946" s="35">
        <v>1.03</v>
      </c>
      <c r="G7946" s="34" t="s">
        <v>364</v>
      </c>
      <c r="H7946" s="14" t="str">
        <f t="shared" si="496"/>
        <v/>
      </c>
      <c r="I7946" s="11" t="str">
        <f t="shared" si="497"/>
        <v/>
      </c>
      <c r="J7946" s="11" t="str">
        <f t="shared" si="498"/>
        <v/>
      </c>
      <c r="K7946" s="11">
        <f t="shared" si="499"/>
        <v>0</v>
      </c>
    </row>
    <row r="7947" spans="1:11" s="11" customFormat="1">
      <c r="A7947" s="32">
        <v>2018</v>
      </c>
      <c r="B7947" s="32">
        <v>50707</v>
      </c>
      <c r="C7947" s="33" t="s">
        <v>563</v>
      </c>
      <c r="D7947" s="33" t="s">
        <v>564</v>
      </c>
      <c r="E7947" s="34">
        <v>154187</v>
      </c>
      <c r="F7947" s="35">
        <v>1.123</v>
      </c>
      <c r="G7947" s="34">
        <v>426</v>
      </c>
      <c r="H7947" s="14">
        <f t="shared" si="496"/>
        <v>737627.52425999998</v>
      </c>
      <c r="I7947" s="11">
        <f t="shared" si="497"/>
        <v>154187</v>
      </c>
      <c r="J7947" s="11">
        <f t="shared" si="498"/>
        <v>173152.00099999999</v>
      </c>
      <c r="K7947" s="11">
        <f t="shared" si="499"/>
        <v>0</v>
      </c>
    </row>
    <row r="7948" spans="1:11" s="11" customFormat="1">
      <c r="A7948" s="32">
        <v>2018</v>
      </c>
      <c r="B7948" s="32">
        <v>50707</v>
      </c>
      <c r="C7948" s="33" t="s">
        <v>563</v>
      </c>
      <c r="D7948" s="33" t="s">
        <v>564</v>
      </c>
      <c r="E7948" s="34">
        <v>379111</v>
      </c>
      <c r="F7948" s="35">
        <v>1.123</v>
      </c>
      <c r="G7948" s="34">
        <v>242</v>
      </c>
      <c r="H7948" s="14">
        <f t="shared" si="496"/>
        <v>1030294.8002599999</v>
      </c>
      <c r="I7948" s="11">
        <f t="shared" si="497"/>
        <v>379111</v>
      </c>
      <c r="J7948" s="11">
        <f t="shared" si="498"/>
        <v>425741.65299999999</v>
      </c>
      <c r="K7948" s="11">
        <f t="shared" si="499"/>
        <v>0</v>
      </c>
    </row>
    <row r="7949" spans="1:11" s="11" customFormat="1">
      <c r="A7949" s="32">
        <v>2018</v>
      </c>
      <c r="B7949" s="32">
        <v>50776</v>
      </c>
      <c r="C7949" s="33" t="s">
        <v>565</v>
      </c>
      <c r="D7949" s="33" t="s">
        <v>566</v>
      </c>
      <c r="E7949" s="34">
        <v>153</v>
      </c>
      <c r="F7949" s="35">
        <v>6.07</v>
      </c>
      <c r="G7949" s="34" t="s">
        <v>364</v>
      </c>
      <c r="H7949" s="14" t="str">
        <f t="shared" si="496"/>
        <v/>
      </c>
      <c r="I7949" s="11" t="str">
        <f t="shared" si="497"/>
        <v/>
      </c>
      <c r="J7949" s="11" t="str">
        <f t="shared" si="498"/>
        <v/>
      </c>
      <c r="K7949" s="11">
        <f t="shared" si="499"/>
        <v>0</v>
      </c>
    </row>
    <row r="7950" spans="1:11" s="11" customFormat="1">
      <c r="A7950" s="32">
        <v>2018</v>
      </c>
      <c r="B7950" s="32">
        <v>50776</v>
      </c>
      <c r="C7950" s="33" t="s">
        <v>365</v>
      </c>
      <c r="D7950" s="33" t="s">
        <v>354</v>
      </c>
      <c r="E7950" s="34">
        <v>1587</v>
      </c>
      <c r="F7950" s="35">
        <v>11.2</v>
      </c>
      <c r="G7950" s="34" t="s">
        <v>364</v>
      </c>
      <c r="H7950" s="14" t="str">
        <f t="shared" si="496"/>
        <v/>
      </c>
      <c r="I7950" s="11" t="str">
        <f t="shared" si="497"/>
        <v/>
      </c>
      <c r="J7950" s="11" t="str">
        <f t="shared" si="498"/>
        <v/>
      </c>
      <c r="K7950" s="11">
        <f t="shared" si="499"/>
        <v>0</v>
      </c>
    </row>
    <row r="7951" spans="1:11" s="11" customFormat="1">
      <c r="A7951" s="32">
        <v>2018</v>
      </c>
      <c r="B7951" s="32">
        <v>50776</v>
      </c>
      <c r="C7951" s="33" t="s">
        <v>365</v>
      </c>
      <c r="D7951" s="33" t="s">
        <v>354</v>
      </c>
      <c r="E7951" s="34">
        <v>1755</v>
      </c>
      <c r="F7951" s="35">
        <v>10</v>
      </c>
      <c r="G7951" s="34" t="s">
        <v>364</v>
      </c>
      <c r="H7951" s="14" t="str">
        <f t="shared" si="496"/>
        <v/>
      </c>
      <c r="I7951" s="11" t="str">
        <f t="shared" si="497"/>
        <v/>
      </c>
      <c r="J7951" s="11" t="str">
        <f t="shared" si="498"/>
        <v/>
      </c>
      <c r="K7951" s="11">
        <f t="shared" si="499"/>
        <v>0</v>
      </c>
    </row>
    <row r="7952" spans="1:11" s="11" customFormat="1">
      <c r="A7952" s="32">
        <v>2018</v>
      </c>
      <c r="B7952" s="32">
        <v>50776</v>
      </c>
      <c r="C7952" s="33" t="s">
        <v>365</v>
      </c>
      <c r="D7952" s="33" t="s">
        <v>354</v>
      </c>
      <c r="E7952" s="34">
        <v>42</v>
      </c>
      <c r="F7952" s="35">
        <v>10</v>
      </c>
      <c r="G7952" s="34" t="s">
        <v>364</v>
      </c>
      <c r="H7952" s="14" t="str">
        <f t="shared" si="496"/>
        <v/>
      </c>
      <c r="I7952" s="11" t="str">
        <f t="shared" si="497"/>
        <v/>
      </c>
      <c r="J7952" s="11" t="str">
        <f t="shared" si="498"/>
        <v/>
      </c>
      <c r="K7952" s="11">
        <f t="shared" si="499"/>
        <v>0</v>
      </c>
    </row>
    <row r="7953" spans="1:11" s="11" customFormat="1">
      <c r="A7953" s="32">
        <v>2018</v>
      </c>
      <c r="B7953" s="32">
        <v>50776</v>
      </c>
      <c r="C7953" s="33" t="s">
        <v>365</v>
      </c>
      <c r="D7953" s="33" t="s">
        <v>354</v>
      </c>
      <c r="E7953" s="34">
        <v>117</v>
      </c>
      <c r="F7953" s="35">
        <v>11.72</v>
      </c>
      <c r="G7953" s="34" t="s">
        <v>364</v>
      </c>
      <c r="H7953" s="14" t="str">
        <f t="shared" si="496"/>
        <v/>
      </c>
      <c r="I7953" s="11" t="str">
        <f t="shared" si="497"/>
        <v/>
      </c>
      <c r="J7953" s="11" t="str">
        <f t="shared" si="498"/>
        <v/>
      </c>
      <c r="K7953" s="11">
        <f t="shared" si="499"/>
        <v>0</v>
      </c>
    </row>
    <row r="7954" spans="1:11" s="11" customFormat="1">
      <c r="A7954" s="32">
        <v>2018</v>
      </c>
      <c r="B7954" s="32">
        <v>50776</v>
      </c>
      <c r="C7954" s="33" t="s">
        <v>365</v>
      </c>
      <c r="D7954" s="33" t="s">
        <v>354</v>
      </c>
      <c r="E7954" s="34">
        <v>163</v>
      </c>
      <c r="F7954" s="35">
        <v>13</v>
      </c>
      <c r="G7954" s="34" t="s">
        <v>364</v>
      </c>
      <c r="H7954" s="14" t="str">
        <f t="shared" si="496"/>
        <v/>
      </c>
      <c r="I7954" s="11" t="str">
        <f t="shared" si="497"/>
        <v/>
      </c>
      <c r="J7954" s="11" t="str">
        <f t="shared" si="498"/>
        <v/>
      </c>
      <c r="K7954" s="11">
        <f t="shared" si="499"/>
        <v>0</v>
      </c>
    </row>
    <row r="7955" spans="1:11" s="11" customFormat="1">
      <c r="A7955" s="32">
        <v>2018</v>
      </c>
      <c r="B7955" s="32">
        <v>50776</v>
      </c>
      <c r="C7955" s="33" t="s">
        <v>365</v>
      </c>
      <c r="D7955" s="33" t="s">
        <v>354</v>
      </c>
      <c r="E7955" s="34">
        <v>214</v>
      </c>
      <c r="F7955" s="35">
        <v>14</v>
      </c>
      <c r="G7955" s="34" t="s">
        <v>364</v>
      </c>
      <c r="H7955" s="14" t="str">
        <f t="shared" si="496"/>
        <v/>
      </c>
      <c r="I7955" s="11" t="str">
        <f t="shared" si="497"/>
        <v/>
      </c>
      <c r="J7955" s="11" t="str">
        <f t="shared" si="498"/>
        <v/>
      </c>
      <c r="K7955" s="11">
        <f t="shared" si="499"/>
        <v>0</v>
      </c>
    </row>
    <row r="7956" spans="1:11" s="11" customFormat="1">
      <c r="A7956" s="32">
        <v>2018</v>
      </c>
      <c r="B7956" s="32">
        <v>50776</v>
      </c>
      <c r="C7956" s="33" t="s">
        <v>365</v>
      </c>
      <c r="D7956" s="33" t="s">
        <v>354</v>
      </c>
      <c r="E7956" s="34">
        <v>217</v>
      </c>
      <c r="F7956" s="35">
        <v>10.35</v>
      </c>
      <c r="G7956" s="34" t="s">
        <v>364</v>
      </c>
      <c r="H7956" s="14" t="str">
        <f t="shared" si="496"/>
        <v/>
      </c>
      <c r="I7956" s="11" t="str">
        <f t="shared" si="497"/>
        <v/>
      </c>
      <c r="J7956" s="11" t="str">
        <f t="shared" si="498"/>
        <v/>
      </c>
      <c r="K7956" s="11">
        <f t="shared" si="499"/>
        <v>0</v>
      </c>
    </row>
    <row r="7957" spans="1:11" s="11" customFormat="1">
      <c r="A7957" s="32">
        <v>2018</v>
      </c>
      <c r="B7957" s="32">
        <v>50776</v>
      </c>
      <c r="C7957" s="33" t="s">
        <v>365</v>
      </c>
      <c r="D7957" s="33" t="s">
        <v>354</v>
      </c>
      <c r="E7957" s="34">
        <v>234</v>
      </c>
      <c r="F7957" s="35">
        <v>13.6</v>
      </c>
      <c r="G7957" s="34" t="s">
        <v>364</v>
      </c>
      <c r="H7957" s="14" t="str">
        <f t="shared" si="496"/>
        <v/>
      </c>
      <c r="I7957" s="11" t="str">
        <f t="shared" si="497"/>
        <v/>
      </c>
      <c r="J7957" s="11" t="str">
        <f t="shared" si="498"/>
        <v/>
      </c>
      <c r="K7957" s="11">
        <f t="shared" si="499"/>
        <v>0</v>
      </c>
    </row>
    <row r="7958" spans="1:11" s="11" customFormat="1">
      <c r="A7958" s="32">
        <v>2018</v>
      </c>
      <c r="B7958" s="32">
        <v>50776</v>
      </c>
      <c r="C7958" s="33" t="s">
        <v>365</v>
      </c>
      <c r="D7958" s="33" t="s">
        <v>354</v>
      </c>
      <c r="E7958" s="34">
        <v>539</v>
      </c>
      <c r="F7958" s="35">
        <v>12.4</v>
      </c>
      <c r="G7958" s="34" t="s">
        <v>364</v>
      </c>
      <c r="H7958" s="14" t="str">
        <f t="shared" si="496"/>
        <v/>
      </c>
      <c r="I7958" s="11" t="str">
        <f t="shared" si="497"/>
        <v/>
      </c>
      <c r="J7958" s="11" t="str">
        <f t="shared" si="498"/>
        <v/>
      </c>
      <c r="K7958" s="11">
        <f t="shared" si="499"/>
        <v>0</v>
      </c>
    </row>
    <row r="7959" spans="1:11" s="11" customFormat="1">
      <c r="A7959" s="32">
        <v>2018</v>
      </c>
      <c r="B7959" s="32">
        <v>50776</v>
      </c>
      <c r="C7959" s="33" t="s">
        <v>365</v>
      </c>
      <c r="D7959" s="33" t="s">
        <v>354</v>
      </c>
      <c r="E7959" s="34">
        <v>703</v>
      </c>
      <c r="F7959" s="35">
        <v>9.56</v>
      </c>
      <c r="G7959" s="34" t="s">
        <v>364</v>
      </c>
      <c r="H7959" s="14" t="str">
        <f t="shared" si="496"/>
        <v/>
      </c>
      <c r="I7959" s="11" t="str">
        <f t="shared" si="497"/>
        <v/>
      </c>
      <c r="J7959" s="11" t="str">
        <f t="shared" si="498"/>
        <v/>
      </c>
      <c r="K7959" s="11">
        <f t="shared" si="499"/>
        <v>0</v>
      </c>
    </row>
    <row r="7960" spans="1:11" s="11" customFormat="1">
      <c r="A7960" s="32">
        <v>2018</v>
      </c>
      <c r="B7960" s="32">
        <v>50776</v>
      </c>
      <c r="C7960" s="33" t="s">
        <v>365</v>
      </c>
      <c r="D7960" s="33" t="s">
        <v>354</v>
      </c>
      <c r="E7960" s="34">
        <v>759</v>
      </c>
      <c r="F7960" s="35">
        <v>12</v>
      </c>
      <c r="G7960" s="34" t="s">
        <v>364</v>
      </c>
      <c r="H7960" s="14" t="str">
        <f t="shared" si="496"/>
        <v/>
      </c>
      <c r="I7960" s="11" t="str">
        <f t="shared" si="497"/>
        <v/>
      </c>
      <c r="J7960" s="11" t="str">
        <f t="shared" si="498"/>
        <v/>
      </c>
      <c r="K7960" s="11">
        <f t="shared" si="499"/>
        <v>0</v>
      </c>
    </row>
    <row r="7961" spans="1:11" s="11" customFormat="1">
      <c r="A7961" s="32">
        <v>2018</v>
      </c>
      <c r="B7961" s="32">
        <v>50776</v>
      </c>
      <c r="C7961" s="33" t="s">
        <v>365</v>
      </c>
      <c r="D7961" s="33" t="s">
        <v>354</v>
      </c>
      <c r="E7961" s="34">
        <v>946</v>
      </c>
      <c r="F7961" s="35">
        <v>13.5</v>
      </c>
      <c r="G7961" s="34" t="s">
        <v>364</v>
      </c>
      <c r="H7961" s="14" t="str">
        <f t="shared" si="496"/>
        <v/>
      </c>
      <c r="I7961" s="11" t="str">
        <f t="shared" si="497"/>
        <v/>
      </c>
      <c r="J7961" s="11" t="str">
        <f t="shared" si="498"/>
        <v/>
      </c>
      <c r="K7961" s="11">
        <f t="shared" si="499"/>
        <v>0</v>
      </c>
    </row>
    <row r="7962" spans="1:11" s="11" customFormat="1">
      <c r="A7962" s="32">
        <v>2018</v>
      </c>
      <c r="B7962" s="32">
        <v>50776</v>
      </c>
      <c r="C7962" s="33" t="s">
        <v>365</v>
      </c>
      <c r="D7962" s="33" t="s">
        <v>354</v>
      </c>
      <c r="E7962" s="34">
        <v>1096</v>
      </c>
      <c r="F7962" s="35">
        <v>12.4</v>
      </c>
      <c r="G7962" s="34" t="s">
        <v>364</v>
      </c>
      <c r="H7962" s="14" t="str">
        <f t="shared" si="496"/>
        <v/>
      </c>
      <c r="I7962" s="11" t="str">
        <f t="shared" si="497"/>
        <v/>
      </c>
      <c r="J7962" s="11" t="str">
        <f t="shared" si="498"/>
        <v/>
      </c>
      <c r="K7962" s="11">
        <f t="shared" si="499"/>
        <v>0</v>
      </c>
    </row>
    <row r="7963" spans="1:11" s="11" customFormat="1">
      <c r="A7963" s="32">
        <v>2018</v>
      </c>
      <c r="B7963" s="32">
        <v>50776</v>
      </c>
      <c r="C7963" s="33" t="s">
        <v>365</v>
      </c>
      <c r="D7963" s="33" t="s">
        <v>354</v>
      </c>
      <c r="E7963" s="34">
        <v>16</v>
      </c>
      <c r="F7963" s="35">
        <v>11.65</v>
      </c>
      <c r="G7963" s="34" t="s">
        <v>364</v>
      </c>
      <c r="H7963" s="14" t="str">
        <f t="shared" si="496"/>
        <v/>
      </c>
      <c r="I7963" s="11" t="str">
        <f t="shared" si="497"/>
        <v/>
      </c>
      <c r="J7963" s="11" t="str">
        <f t="shared" si="498"/>
        <v/>
      </c>
      <c r="K7963" s="11">
        <f t="shared" si="499"/>
        <v>0</v>
      </c>
    </row>
    <row r="7964" spans="1:11" s="11" customFormat="1">
      <c r="A7964" s="32">
        <v>2018</v>
      </c>
      <c r="B7964" s="32">
        <v>50776</v>
      </c>
      <c r="C7964" s="33" t="s">
        <v>365</v>
      </c>
      <c r="D7964" s="33" t="s">
        <v>354</v>
      </c>
      <c r="E7964" s="34">
        <v>1500</v>
      </c>
      <c r="F7964" s="35">
        <v>10.4</v>
      </c>
      <c r="G7964" s="34" t="s">
        <v>364</v>
      </c>
      <c r="H7964" s="14" t="str">
        <f t="shared" si="496"/>
        <v/>
      </c>
      <c r="I7964" s="11" t="str">
        <f t="shared" si="497"/>
        <v/>
      </c>
      <c r="J7964" s="11" t="str">
        <f t="shared" si="498"/>
        <v/>
      </c>
      <c r="K7964" s="11">
        <f t="shared" si="499"/>
        <v>0</v>
      </c>
    </row>
    <row r="7965" spans="1:11" s="11" customFormat="1">
      <c r="A7965" s="32">
        <v>2018</v>
      </c>
      <c r="B7965" s="32">
        <v>50776</v>
      </c>
      <c r="C7965" s="33" t="s">
        <v>365</v>
      </c>
      <c r="D7965" s="33" t="s">
        <v>354</v>
      </c>
      <c r="E7965" s="34">
        <v>32</v>
      </c>
      <c r="F7965" s="35">
        <v>11.69</v>
      </c>
      <c r="G7965" s="34" t="s">
        <v>364</v>
      </c>
      <c r="H7965" s="14" t="str">
        <f t="shared" si="496"/>
        <v/>
      </c>
      <c r="I7965" s="11" t="str">
        <f t="shared" si="497"/>
        <v/>
      </c>
      <c r="J7965" s="11" t="str">
        <f t="shared" si="498"/>
        <v/>
      </c>
      <c r="K7965" s="11">
        <f t="shared" si="499"/>
        <v>0</v>
      </c>
    </row>
    <row r="7966" spans="1:11" s="11" customFormat="1">
      <c r="A7966" s="32">
        <v>2018</v>
      </c>
      <c r="B7966" s="32">
        <v>50776</v>
      </c>
      <c r="C7966" s="33" t="s">
        <v>365</v>
      </c>
      <c r="D7966" s="33" t="s">
        <v>354</v>
      </c>
      <c r="E7966" s="34">
        <v>1168</v>
      </c>
      <c r="F7966" s="35">
        <v>12</v>
      </c>
      <c r="G7966" s="34" t="s">
        <v>364</v>
      </c>
      <c r="H7966" s="14" t="str">
        <f t="shared" si="496"/>
        <v/>
      </c>
      <c r="I7966" s="11" t="str">
        <f t="shared" si="497"/>
        <v/>
      </c>
      <c r="J7966" s="11" t="str">
        <f t="shared" si="498"/>
        <v/>
      </c>
      <c r="K7966" s="11">
        <f t="shared" si="499"/>
        <v>0</v>
      </c>
    </row>
    <row r="7967" spans="1:11" s="11" customFormat="1">
      <c r="A7967" s="32">
        <v>2018</v>
      </c>
      <c r="B7967" s="32">
        <v>50776</v>
      </c>
      <c r="C7967" s="33" t="s">
        <v>365</v>
      </c>
      <c r="D7967" s="33" t="s">
        <v>354</v>
      </c>
      <c r="E7967" s="34">
        <v>1425</v>
      </c>
      <c r="F7967" s="35">
        <v>14</v>
      </c>
      <c r="G7967" s="34" t="s">
        <v>364</v>
      </c>
      <c r="H7967" s="14" t="str">
        <f t="shared" si="496"/>
        <v/>
      </c>
      <c r="I7967" s="11" t="str">
        <f t="shared" si="497"/>
        <v/>
      </c>
      <c r="J7967" s="11" t="str">
        <f t="shared" si="498"/>
        <v/>
      </c>
      <c r="K7967" s="11">
        <f t="shared" si="499"/>
        <v>0</v>
      </c>
    </row>
    <row r="7968" spans="1:11" s="11" customFormat="1">
      <c r="A7968" s="32">
        <v>2018</v>
      </c>
      <c r="B7968" s="32">
        <v>50806</v>
      </c>
      <c r="C7968" s="33" t="s">
        <v>353</v>
      </c>
      <c r="D7968" s="33" t="s">
        <v>354</v>
      </c>
      <c r="E7968" s="34">
        <v>3155</v>
      </c>
      <c r="F7968" s="35">
        <v>24.8</v>
      </c>
      <c r="G7968" s="34" t="s">
        <v>364</v>
      </c>
      <c r="H7968" s="14" t="str">
        <f t="shared" si="496"/>
        <v/>
      </c>
      <c r="I7968" s="11" t="str">
        <f t="shared" si="497"/>
        <v/>
      </c>
      <c r="J7968" s="11" t="str">
        <f t="shared" si="498"/>
        <v/>
      </c>
      <c r="K7968" s="11">
        <f t="shared" si="499"/>
        <v>0</v>
      </c>
    </row>
    <row r="7969" spans="1:11" s="11" customFormat="1">
      <c r="A7969" s="32">
        <v>2018</v>
      </c>
      <c r="B7969" s="32">
        <v>50806</v>
      </c>
      <c r="C7969" s="33" t="s">
        <v>563</v>
      </c>
      <c r="D7969" s="33" t="s">
        <v>564</v>
      </c>
      <c r="E7969" s="34">
        <v>40174</v>
      </c>
      <c r="F7969" s="35">
        <v>1.03</v>
      </c>
      <c r="G7969" s="34" t="s">
        <v>364</v>
      </c>
      <c r="H7969" s="14" t="str">
        <f t="shared" si="496"/>
        <v/>
      </c>
      <c r="I7969" s="11" t="str">
        <f t="shared" si="497"/>
        <v/>
      </c>
      <c r="J7969" s="11" t="str">
        <f t="shared" si="498"/>
        <v/>
      </c>
      <c r="K7969" s="11">
        <f t="shared" si="499"/>
        <v>0</v>
      </c>
    </row>
    <row r="7970" spans="1:11" s="11" customFormat="1">
      <c r="A7970" s="32">
        <v>2018</v>
      </c>
      <c r="B7970" s="32">
        <v>50806</v>
      </c>
      <c r="C7970" s="33" t="s">
        <v>567</v>
      </c>
      <c r="D7970" s="33" t="s">
        <v>566</v>
      </c>
      <c r="E7970" s="34">
        <v>1745</v>
      </c>
      <c r="F7970" s="35">
        <v>6.3</v>
      </c>
      <c r="G7970" s="34" t="s">
        <v>364</v>
      </c>
      <c r="H7970" s="14" t="str">
        <f t="shared" si="496"/>
        <v/>
      </c>
      <c r="I7970" s="11" t="str">
        <f t="shared" si="497"/>
        <v/>
      </c>
      <c r="J7970" s="11" t="str">
        <f t="shared" si="498"/>
        <v/>
      </c>
      <c r="K7970" s="11">
        <f t="shared" si="499"/>
        <v>0</v>
      </c>
    </row>
    <row r="7971" spans="1:11" s="11" customFormat="1">
      <c r="A7971" s="32">
        <v>2018</v>
      </c>
      <c r="B7971" s="32">
        <v>50815</v>
      </c>
      <c r="C7971" s="33" t="s">
        <v>563</v>
      </c>
      <c r="D7971" s="33" t="s">
        <v>564</v>
      </c>
      <c r="E7971" s="34">
        <v>2760871</v>
      </c>
      <c r="F7971" s="35">
        <v>1.024</v>
      </c>
      <c r="G7971" s="34" t="s">
        <v>364</v>
      </c>
      <c r="H7971" s="14" t="str">
        <f t="shared" si="496"/>
        <v/>
      </c>
      <c r="I7971" s="11" t="str">
        <f t="shared" si="497"/>
        <v/>
      </c>
      <c r="J7971" s="11" t="str">
        <f t="shared" si="498"/>
        <v/>
      </c>
      <c r="K7971" s="11">
        <f t="shared" si="499"/>
        <v>0</v>
      </c>
    </row>
    <row r="7972" spans="1:11" s="11" customFormat="1">
      <c r="A7972" s="32">
        <v>2018</v>
      </c>
      <c r="B7972" s="32">
        <v>50888</v>
      </c>
      <c r="C7972" s="33" t="s">
        <v>365</v>
      </c>
      <c r="D7972" s="33" t="s">
        <v>354</v>
      </c>
      <c r="E7972" s="34">
        <v>24916</v>
      </c>
      <c r="F7972" s="35">
        <v>12.46</v>
      </c>
      <c r="G7972" s="34" t="s">
        <v>364</v>
      </c>
      <c r="H7972" s="14" t="str">
        <f t="shared" si="496"/>
        <v/>
      </c>
      <c r="I7972" s="11" t="str">
        <f t="shared" si="497"/>
        <v/>
      </c>
      <c r="J7972" s="11" t="str">
        <f t="shared" si="498"/>
        <v/>
      </c>
      <c r="K7972" s="11">
        <f t="shared" si="499"/>
        <v>0</v>
      </c>
    </row>
    <row r="7973" spans="1:11" s="11" customFormat="1">
      <c r="A7973" s="32">
        <v>2018</v>
      </c>
      <c r="B7973" s="32">
        <v>50888</v>
      </c>
      <c r="C7973" s="33" t="s">
        <v>365</v>
      </c>
      <c r="D7973" s="33" t="s">
        <v>354</v>
      </c>
      <c r="E7973" s="34">
        <v>168</v>
      </c>
      <c r="F7973" s="35">
        <v>11.8</v>
      </c>
      <c r="G7973" s="34" t="s">
        <v>364</v>
      </c>
      <c r="H7973" s="14" t="str">
        <f t="shared" si="496"/>
        <v/>
      </c>
      <c r="I7973" s="11" t="str">
        <f t="shared" si="497"/>
        <v/>
      </c>
      <c r="J7973" s="11" t="str">
        <f t="shared" si="498"/>
        <v/>
      </c>
      <c r="K7973" s="11">
        <f t="shared" si="499"/>
        <v>0</v>
      </c>
    </row>
    <row r="7974" spans="1:11" s="11" customFormat="1">
      <c r="A7974" s="32">
        <v>2018</v>
      </c>
      <c r="B7974" s="32">
        <v>50888</v>
      </c>
      <c r="C7974" s="33" t="s">
        <v>365</v>
      </c>
      <c r="D7974" s="33" t="s">
        <v>354</v>
      </c>
      <c r="E7974" s="34">
        <v>635</v>
      </c>
      <c r="F7974" s="35">
        <v>13.06</v>
      </c>
      <c r="G7974" s="34" t="s">
        <v>364</v>
      </c>
      <c r="H7974" s="14" t="str">
        <f t="shared" si="496"/>
        <v/>
      </c>
      <c r="I7974" s="11" t="str">
        <f t="shared" si="497"/>
        <v/>
      </c>
      <c r="J7974" s="11" t="str">
        <f t="shared" si="498"/>
        <v/>
      </c>
      <c r="K7974" s="11">
        <f t="shared" si="499"/>
        <v>0</v>
      </c>
    </row>
    <row r="7975" spans="1:11" s="11" customFormat="1">
      <c r="A7975" s="32">
        <v>2018</v>
      </c>
      <c r="B7975" s="32">
        <v>50900</v>
      </c>
      <c r="C7975" s="33" t="s">
        <v>353</v>
      </c>
      <c r="D7975" s="33" t="s">
        <v>354</v>
      </c>
      <c r="E7975" s="34">
        <v>21985</v>
      </c>
      <c r="F7975" s="35">
        <v>26</v>
      </c>
      <c r="G7975" s="34" t="s">
        <v>364</v>
      </c>
      <c r="H7975" s="14" t="str">
        <f t="shared" si="496"/>
        <v/>
      </c>
      <c r="I7975" s="11" t="str">
        <f t="shared" si="497"/>
        <v/>
      </c>
      <c r="J7975" s="11" t="str">
        <f t="shared" si="498"/>
        <v/>
      </c>
      <c r="K7975" s="11">
        <f t="shared" si="499"/>
        <v>0</v>
      </c>
    </row>
    <row r="7976" spans="1:11" s="11" customFormat="1">
      <c r="A7976" s="32">
        <v>2018</v>
      </c>
      <c r="B7976" s="32">
        <v>50900</v>
      </c>
      <c r="C7976" s="33" t="s">
        <v>563</v>
      </c>
      <c r="D7976" s="33" t="s">
        <v>564</v>
      </c>
      <c r="E7976" s="34">
        <v>455364</v>
      </c>
      <c r="F7976" s="35">
        <v>1.07</v>
      </c>
      <c r="G7976" s="34" t="s">
        <v>364</v>
      </c>
      <c r="H7976" s="14" t="str">
        <f t="shared" si="496"/>
        <v/>
      </c>
      <c r="I7976" s="11" t="str">
        <f t="shared" si="497"/>
        <v/>
      </c>
      <c r="J7976" s="11" t="str">
        <f t="shared" si="498"/>
        <v/>
      </c>
      <c r="K7976" s="11">
        <f t="shared" si="499"/>
        <v>0</v>
      </c>
    </row>
    <row r="7977" spans="1:11" s="11" customFormat="1">
      <c r="A7977" s="32">
        <v>2018</v>
      </c>
      <c r="B7977" s="32">
        <v>50900</v>
      </c>
      <c r="C7977" s="33" t="s">
        <v>565</v>
      </c>
      <c r="D7977" s="33" t="s">
        <v>566</v>
      </c>
      <c r="E7977" s="34">
        <v>237</v>
      </c>
      <c r="F7977" s="35">
        <v>5.7960000000000003</v>
      </c>
      <c r="G7977" s="34" t="s">
        <v>364</v>
      </c>
      <c r="H7977" s="14" t="str">
        <f t="shared" si="496"/>
        <v/>
      </c>
      <c r="I7977" s="11" t="str">
        <f t="shared" si="497"/>
        <v/>
      </c>
      <c r="J7977" s="11" t="str">
        <f t="shared" si="498"/>
        <v/>
      </c>
      <c r="K7977" s="11">
        <f t="shared" si="499"/>
        <v>0</v>
      </c>
    </row>
    <row r="7978" spans="1:11" s="11" customFormat="1">
      <c r="A7978" s="32">
        <v>2018</v>
      </c>
      <c r="B7978" s="32">
        <v>50900</v>
      </c>
      <c r="C7978" s="33" t="s">
        <v>567</v>
      </c>
      <c r="D7978" s="33" t="s">
        <v>566</v>
      </c>
      <c r="E7978" s="34">
        <v>1044</v>
      </c>
      <c r="F7978" s="35">
        <v>6.3419999999999996</v>
      </c>
      <c r="G7978" s="34" t="s">
        <v>364</v>
      </c>
      <c r="H7978" s="14" t="str">
        <f t="shared" si="496"/>
        <v/>
      </c>
      <c r="I7978" s="11" t="str">
        <f t="shared" si="497"/>
        <v/>
      </c>
      <c r="J7978" s="11" t="str">
        <f t="shared" si="498"/>
        <v/>
      </c>
      <c r="K7978" s="11">
        <f t="shared" si="499"/>
        <v>0</v>
      </c>
    </row>
    <row r="7979" spans="1:11" s="11" customFormat="1">
      <c r="A7979" s="32">
        <v>2018</v>
      </c>
      <c r="B7979" s="32">
        <v>50949</v>
      </c>
      <c r="C7979" s="33" t="s">
        <v>563</v>
      </c>
      <c r="D7979" s="33" t="s">
        <v>564</v>
      </c>
      <c r="E7979" s="34">
        <v>46182</v>
      </c>
      <c r="F7979" s="35">
        <v>1.026</v>
      </c>
      <c r="G7979" s="34" t="s">
        <v>364</v>
      </c>
      <c r="H7979" s="14" t="str">
        <f t="shared" si="496"/>
        <v/>
      </c>
      <c r="I7979" s="11" t="str">
        <f t="shared" si="497"/>
        <v/>
      </c>
      <c r="J7979" s="11" t="str">
        <f t="shared" si="498"/>
        <v/>
      </c>
      <c r="K7979" s="11">
        <f t="shared" si="499"/>
        <v>0</v>
      </c>
    </row>
    <row r="7980" spans="1:11" s="11" customFormat="1">
      <c r="A7980" s="32">
        <v>2018</v>
      </c>
      <c r="B7980" s="32">
        <v>50951</v>
      </c>
      <c r="C7980" s="33" t="s">
        <v>365</v>
      </c>
      <c r="D7980" s="33" t="s">
        <v>354</v>
      </c>
      <c r="E7980" s="34">
        <v>37216</v>
      </c>
      <c r="F7980" s="35">
        <v>12.27</v>
      </c>
      <c r="G7980" s="34" t="s">
        <v>364</v>
      </c>
      <c r="H7980" s="14" t="str">
        <f t="shared" si="496"/>
        <v/>
      </c>
      <c r="I7980" s="11" t="str">
        <f t="shared" si="497"/>
        <v/>
      </c>
      <c r="J7980" s="11" t="str">
        <f t="shared" si="498"/>
        <v/>
      </c>
      <c r="K7980" s="11">
        <f t="shared" si="499"/>
        <v>0</v>
      </c>
    </row>
    <row r="7981" spans="1:11" s="11" customFormat="1">
      <c r="A7981" s="32">
        <v>2018</v>
      </c>
      <c r="B7981" s="32">
        <v>50969</v>
      </c>
      <c r="C7981" s="33" t="s">
        <v>353</v>
      </c>
      <c r="D7981" s="33" t="s">
        <v>354</v>
      </c>
      <c r="E7981" s="34">
        <v>212</v>
      </c>
      <c r="F7981" s="35">
        <v>22.67</v>
      </c>
      <c r="G7981" s="34" t="s">
        <v>364</v>
      </c>
      <c r="H7981" s="14" t="str">
        <f t="shared" si="496"/>
        <v/>
      </c>
      <c r="I7981" s="11" t="str">
        <f t="shared" si="497"/>
        <v/>
      </c>
      <c r="J7981" s="11" t="str">
        <f t="shared" si="498"/>
        <v/>
      </c>
      <c r="K7981" s="11">
        <f t="shared" si="499"/>
        <v>0</v>
      </c>
    </row>
    <row r="7982" spans="1:11" s="11" customFormat="1">
      <c r="A7982" s="32">
        <v>2018</v>
      </c>
      <c r="B7982" s="32">
        <v>50969</v>
      </c>
      <c r="C7982" s="33" t="s">
        <v>563</v>
      </c>
      <c r="D7982" s="33" t="s">
        <v>564</v>
      </c>
      <c r="E7982" s="34">
        <v>178203</v>
      </c>
      <c r="F7982" s="35">
        <v>1</v>
      </c>
      <c r="G7982" s="34" t="s">
        <v>364</v>
      </c>
      <c r="H7982" s="14" t="str">
        <f t="shared" si="496"/>
        <v/>
      </c>
      <c r="I7982" s="11" t="str">
        <f t="shared" si="497"/>
        <v/>
      </c>
      <c r="J7982" s="11" t="str">
        <f t="shared" si="498"/>
        <v/>
      </c>
      <c r="K7982" s="11">
        <f t="shared" si="499"/>
        <v>0</v>
      </c>
    </row>
    <row r="7983" spans="1:11" s="11" customFormat="1">
      <c r="A7983" s="32">
        <v>2018</v>
      </c>
      <c r="B7983" s="32">
        <v>50973</v>
      </c>
      <c r="C7983" s="33" t="s">
        <v>563</v>
      </c>
      <c r="D7983" s="33" t="s">
        <v>564</v>
      </c>
      <c r="E7983" s="34">
        <v>2196881</v>
      </c>
      <c r="F7983" s="35">
        <v>1.01</v>
      </c>
      <c r="G7983" s="34" t="s">
        <v>364</v>
      </c>
      <c r="H7983" s="14" t="str">
        <f t="shared" si="496"/>
        <v/>
      </c>
      <c r="I7983" s="11" t="str">
        <f t="shared" si="497"/>
        <v/>
      </c>
      <c r="J7983" s="11" t="str">
        <f t="shared" si="498"/>
        <v/>
      </c>
      <c r="K7983" s="11">
        <f t="shared" si="499"/>
        <v>0</v>
      </c>
    </row>
    <row r="7984" spans="1:11" s="11" customFormat="1">
      <c r="A7984" s="32">
        <v>2018</v>
      </c>
      <c r="B7984" s="32">
        <v>50973</v>
      </c>
      <c r="C7984" s="33" t="s">
        <v>563</v>
      </c>
      <c r="D7984" s="33" t="s">
        <v>564</v>
      </c>
      <c r="E7984" s="34">
        <v>1020606</v>
      </c>
      <c r="F7984" s="35">
        <v>1.01</v>
      </c>
      <c r="G7984" s="34" t="s">
        <v>364</v>
      </c>
      <c r="H7984" s="14" t="str">
        <f t="shared" si="496"/>
        <v/>
      </c>
      <c r="I7984" s="11" t="str">
        <f t="shared" si="497"/>
        <v/>
      </c>
      <c r="J7984" s="11" t="str">
        <f t="shared" si="498"/>
        <v/>
      </c>
      <c r="K7984" s="11">
        <f t="shared" si="499"/>
        <v>0</v>
      </c>
    </row>
    <row r="7985" spans="1:11" s="11" customFormat="1">
      <c r="A7985" s="32">
        <v>2018</v>
      </c>
      <c r="B7985" s="32">
        <v>50973</v>
      </c>
      <c r="C7985" s="33" t="s">
        <v>563</v>
      </c>
      <c r="D7985" s="33" t="s">
        <v>564</v>
      </c>
      <c r="E7985" s="34">
        <v>610042</v>
      </c>
      <c r="F7985" s="35">
        <v>0.9</v>
      </c>
      <c r="G7985" s="34" t="s">
        <v>364</v>
      </c>
      <c r="H7985" s="14" t="str">
        <f t="shared" si="496"/>
        <v/>
      </c>
      <c r="I7985" s="11" t="str">
        <f t="shared" si="497"/>
        <v/>
      </c>
      <c r="J7985" s="11" t="str">
        <f t="shared" si="498"/>
        <v/>
      </c>
      <c r="K7985" s="11">
        <f t="shared" si="499"/>
        <v>0</v>
      </c>
    </row>
    <row r="7986" spans="1:11" s="11" customFormat="1">
      <c r="A7986" s="32">
        <v>2018</v>
      </c>
      <c r="B7986" s="32">
        <v>50974</v>
      </c>
      <c r="C7986" s="33" t="s">
        <v>365</v>
      </c>
      <c r="D7986" s="33" t="s">
        <v>354</v>
      </c>
      <c r="E7986" s="34">
        <v>35436</v>
      </c>
      <c r="F7986" s="35">
        <v>10.356</v>
      </c>
      <c r="G7986" s="34" t="s">
        <v>364</v>
      </c>
      <c r="H7986" s="14" t="str">
        <f t="shared" si="496"/>
        <v/>
      </c>
      <c r="I7986" s="11" t="str">
        <f t="shared" si="497"/>
        <v/>
      </c>
      <c r="J7986" s="11" t="str">
        <f t="shared" si="498"/>
        <v/>
      </c>
      <c r="K7986" s="11">
        <f t="shared" si="499"/>
        <v>0</v>
      </c>
    </row>
    <row r="7987" spans="1:11" s="11" customFormat="1">
      <c r="A7987" s="32">
        <v>2018</v>
      </c>
      <c r="B7987" s="32">
        <v>50974</v>
      </c>
      <c r="C7987" s="33" t="s">
        <v>353</v>
      </c>
      <c r="D7987" s="33" t="s">
        <v>354</v>
      </c>
      <c r="E7987" s="34">
        <v>1572</v>
      </c>
      <c r="F7987" s="35">
        <v>21.617999999999999</v>
      </c>
      <c r="G7987" s="34" t="s">
        <v>364</v>
      </c>
      <c r="H7987" s="14" t="str">
        <f t="shared" si="496"/>
        <v/>
      </c>
      <c r="I7987" s="11" t="str">
        <f t="shared" si="497"/>
        <v/>
      </c>
      <c r="J7987" s="11" t="str">
        <f t="shared" si="498"/>
        <v/>
      </c>
      <c r="K7987" s="11">
        <f t="shared" si="499"/>
        <v>0</v>
      </c>
    </row>
    <row r="7988" spans="1:11" s="11" customFormat="1">
      <c r="A7988" s="32">
        <v>2018</v>
      </c>
      <c r="B7988" s="32">
        <v>50974</v>
      </c>
      <c r="C7988" s="33" t="s">
        <v>353</v>
      </c>
      <c r="D7988" s="33" t="s">
        <v>354</v>
      </c>
      <c r="E7988" s="34">
        <v>525</v>
      </c>
      <c r="F7988" s="35">
        <v>20.402999999999999</v>
      </c>
      <c r="G7988" s="34" t="s">
        <v>364</v>
      </c>
      <c r="H7988" s="14" t="str">
        <f t="shared" si="496"/>
        <v/>
      </c>
      <c r="I7988" s="11" t="str">
        <f t="shared" si="497"/>
        <v/>
      </c>
      <c r="J7988" s="11" t="str">
        <f t="shared" si="498"/>
        <v/>
      </c>
      <c r="K7988" s="11">
        <f t="shared" si="499"/>
        <v>0</v>
      </c>
    </row>
    <row r="7989" spans="1:11" s="11" customFormat="1">
      <c r="A7989" s="32">
        <v>2018</v>
      </c>
      <c r="B7989" s="32">
        <v>50974</v>
      </c>
      <c r="C7989" s="33" t="s">
        <v>353</v>
      </c>
      <c r="D7989" s="33" t="s">
        <v>354</v>
      </c>
      <c r="E7989" s="34">
        <v>116</v>
      </c>
      <c r="F7989" s="35">
        <v>25.757000000000001</v>
      </c>
      <c r="G7989" s="34" t="s">
        <v>364</v>
      </c>
      <c r="H7989" s="14" t="str">
        <f t="shared" si="496"/>
        <v/>
      </c>
      <c r="I7989" s="11" t="str">
        <f t="shared" si="497"/>
        <v/>
      </c>
      <c r="J7989" s="11" t="str">
        <f t="shared" si="498"/>
        <v/>
      </c>
      <c r="K7989" s="11">
        <f t="shared" si="499"/>
        <v>0</v>
      </c>
    </row>
    <row r="7990" spans="1:11" s="11" customFormat="1">
      <c r="A7990" s="32">
        <v>2018</v>
      </c>
      <c r="B7990" s="32">
        <v>50974</v>
      </c>
      <c r="C7990" s="33" t="s">
        <v>353</v>
      </c>
      <c r="D7990" s="33" t="s">
        <v>354</v>
      </c>
      <c r="E7990" s="34">
        <v>175</v>
      </c>
      <c r="F7990" s="35">
        <v>23.89</v>
      </c>
      <c r="G7990" s="34" t="s">
        <v>364</v>
      </c>
      <c r="H7990" s="14" t="str">
        <f t="shared" si="496"/>
        <v/>
      </c>
      <c r="I7990" s="11" t="str">
        <f t="shared" si="497"/>
        <v/>
      </c>
      <c r="J7990" s="11" t="str">
        <f t="shared" si="498"/>
        <v/>
      </c>
      <c r="K7990" s="11">
        <f t="shared" si="499"/>
        <v>0</v>
      </c>
    </row>
    <row r="7991" spans="1:11" s="11" customFormat="1">
      <c r="A7991" s="32">
        <v>2018</v>
      </c>
      <c r="B7991" s="32">
        <v>50974</v>
      </c>
      <c r="C7991" s="33" t="s">
        <v>353</v>
      </c>
      <c r="D7991" s="33" t="s">
        <v>354</v>
      </c>
      <c r="E7991" s="34">
        <v>433</v>
      </c>
      <c r="F7991" s="35">
        <v>24.209</v>
      </c>
      <c r="G7991" s="34" t="s">
        <v>364</v>
      </c>
      <c r="H7991" s="14" t="str">
        <f t="shared" si="496"/>
        <v/>
      </c>
      <c r="I7991" s="11" t="str">
        <f t="shared" si="497"/>
        <v/>
      </c>
      <c r="J7991" s="11" t="str">
        <f t="shared" si="498"/>
        <v/>
      </c>
      <c r="K7991" s="11">
        <f t="shared" si="499"/>
        <v>0</v>
      </c>
    </row>
    <row r="7992" spans="1:11" s="11" customFormat="1">
      <c r="A7992" s="32">
        <v>2018</v>
      </c>
      <c r="B7992" s="32">
        <v>50974</v>
      </c>
      <c r="C7992" s="33" t="s">
        <v>353</v>
      </c>
      <c r="D7992" s="33" t="s">
        <v>354</v>
      </c>
      <c r="E7992" s="34">
        <v>18</v>
      </c>
      <c r="F7992" s="35">
        <v>22.186</v>
      </c>
      <c r="G7992" s="34" t="s">
        <v>364</v>
      </c>
      <c r="H7992" s="14" t="str">
        <f t="shared" si="496"/>
        <v/>
      </c>
      <c r="I7992" s="11" t="str">
        <f t="shared" si="497"/>
        <v/>
      </c>
      <c r="J7992" s="11" t="str">
        <f t="shared" si="498"/>
        <v/>
      </c>
      <c r="K7992" s="11">
        <f t="shared" si="499"/>
        <v>0</v>
      </c>
    </row>
    <row r="7993" spans="1:11" s="11" customFormat="1">
      <c r="A7993" s="32">
        <v>2018</v>
      </c>
      <c r="B7993" s="32">
        <v>50974</v>
      </c>
      <c r="C7993" s="33" t="s">
        <v>565</v>
      </c>
      <c r="D7993" s="33" t="s">
        <v>566</v>
      </c>
      <c r="E7993" s="34">
        <v>251</v>
      </c>
      <c r="F7993" s="35">
        <v>5.774</v>
      </c>
      <c r="G7993" s="34" t="s">
        <v>364</v>
      </c>
      <c r="H7993" s="14" t="str">
        <f t="shared" si="496"/>
        <v/>
      </c>
      <c r="I7993" s="11" t="str">
        <f t="shared" si="497"/>
        <v/>
      </c>
      <c r="J7993" s="11" t="str">
        <f t="shared" si="498"/>
        <v/>
      </c>
      <c r="K7993" s="11">
        <f t="shared" si="499"/>
        <v>0</v>
      </c>
    </row>
    <row r="7994" spans="1:11" s="11" customFormat="1">
      <c r="A7994" s="32">
        <v>2018</v>
      </c>
      <c r="B7994" s="32">
        <v>50974</v>
      </c>
      <c r="C7994" s="33" t="s">
        <v>365</v>
      </c>
      <c r="D7994" s="33" t="s">
        <v>354</v>
      </c>
      <c r="E7994" s="34">
        <v>2025</v>
      </c>
      <c r="F7994" s="35">
        <v>11.114000000000001</v>
      </c>
      <c r="G7994" s="34" t="s">
        <v>364</v>
      </c>
      <c r="H7994" s="14" t="str">
        <f t="shared" si="496"/>
        <v/>
      </c>
      <c r="I7994" s="11" t="str">
        <f t="shared" si="497"/>
        <v/>
      </c>
      <c r="J7994" s="11" t="str">
        <f t="shared" si="498"/>
        <v/>
      </c>
      <c r="K7994" s="11">
        <f t="shared" si="499"/>
        <v>0</v>
      </c>
    </row>
    <row r="7995" spans="1:11" s="11" customFormat="1">
      <c r="A7995" s="32">
        <v>2018</v>
      </c>
      <c r="B7995" s="32">
        <v>50974</v>
      </c>
      <c r="C7995" s="33" t="s">
        <v>365</v>
      </c>
      <c r="D7995" s="33" t="s">
        <v>354</v>
      </c>
      <c r="E7995" s="34">
        <v>719</v>
      </c>
      <c r="F7995" s="35">
        <v>13.785</v>
      </c>
      <c r="G7995" s="34" t="s">
        <v>364</v>
      </c>
      <c r="H7995" s="14" t="str">
        <f t="shared" si="496"/>
        <v/>
      </c>
      <c r="I7995" s="11" t="str">
        <f t="shared" si="497"/>
        <v/>
      </c>
      <c r="J7995" s="11" t="str">
        <f t="shared" si="498"/>
        <v/>
      </c>
      <c r="K7995" s="11">
        <f t="shared" si="499"/>
        <v>0</v>
      </c>
    </row>
    <row r="7996" spans="1:11" s="11" customFormat="1">
      <c r="A7996" s="32">
        <v>2018</v>
      </c>
      <c r="B7996" s="32">
        <v>50974</v>
      </c>
      <c r="C7996" s="33" t="s">
        <v>365</v>
      </c>
      <c r="D7996" s="33" t="s">
        <v>354</v>
      </c>
      <c r="E7996" s="34">
        <v>533</v>
      </c>
      <c r="F7996" s="35">
        <v>11.208</v>
      </c>
      <c r="G7996" s="34" t="s">
        <v>364</v>
      </c>
      <c r="H7996" s="14" t="str">
        <f t="shared" si="496"/>
        <v/>
      </c>
      <c r="I7996" s="11" t="str">
        <f t="shared" si="497"/>
        <v/>
      </c>
      <c r="J7996" s="11" t="str">
        <f t="shared" si="498"/>
        <v/>
      </c>
      <c r="K7996" s="11">
        <f t="shared" si="499"/>
        <v>0</v>
      </c>
    </row>
    <row r="7997" spans="1:11" s="11" customFormat="1">
      <c r="A7997" s="32">
        <v>2018</v>
      </c>
      <c r="B7997" s="32">
        <v>50974</v>
      </c>
      <c r="C7997" s="33" t="s">
        <v>365</v>
      </c>
      <c r="D7997" s="33" t="s">
        <v>354</v>
      </c>
      <c r="E7997" s="34">
        <v>117</v>
      </c>
      <c r="F7997" s="35">
        <v>16.568999999999999</v>
      </c>
      <c r="G7997" s="34" t="s">
        <v>364</v>
      </c>
      <c r="H7997" s="14" t="str">
        <f t="shared" si="496"/>
        <v/>
      </c>
      <c r="I7997" s="11" t="str">
        <f t="shared" si="497"/>
        <v/>
      </c>
      <c r="J7997" s="11" t="str">
        <f t="shared" si="498"/>
        <v/>
      </c>
      <c r="K7997" s="11">
        <f t="shared" si="499"/>
        <v>0</v>
      </c>
    </row>
    <row r="7998" spans="1:11" s="11" customFormat="1">
      <c r="A7998" s="32">
        <v>2018</v>
      </c>
      <c r="B7998" s="32">
        <v>50974</v>
      </c>
      <c r="C7998" s="33" t="s">
        <v>365</v>
      </c>
      <c r="D7998" s="33" t="s">
        <v>354</v>
      </c>
      <c r="E7998" s="34">
        <v>56</v>
      </c>
      <c r="F7998" s="35">
        <v>15.105</v>
      </c>
      <c r="G7998" s="34" t="s">
        <v>364</v>
      </c>
      <c r="H7998" s="14" t="str">
        <f t="shared" si="496"/>
        <v/>
      </c>
      <c r="I7998" s="11" t="str">
        <f t="shared" si="497"/>
        <v/>
      </c>
      <c r="J7998" s="11" t="str">
        <f t="shared" si="498"/>
        <v/>
      </c>
      <c r="K7998" s="11">
        <f t="shared" si="499"/>
        <v>0</v>
      </c>
    </row>
    <row r="7999" spans="1:11" s="11" customFormat="1">
      <c r="A7999" s="32">
        <v>2018</v>
      </c>
      <c r="B7999" s="32">
        <v>50974</v>
      </c>
      <c r="C7999" s="33" t="s">
        <v>365</v>
      </c>
      <c r="D7999" s="33" t="s">
        <v>354</v>
      </c>
      <c r="E7999" s="34">
        <v>2718</v>
      </c>
      <c r="F7999" s="35">
        <v>13.029</v>
      </c>
      <c r="G7999" s="34" t="s">
        <v>364</v>
      </c>
      <c r="H7999" s="14" t="str">
        <f t="shared" si="496"/>
        <v/>
      </c>
      <c r="I7999" s="11" t="str">
        <f t="shared" si="497"/>
        <v/>
      </c>
      <c r="J7999" s="11" t="str">
        <f t="shared" si="498"/>
        <v/>
      </c>
      <c r="K7999" s="11">
        <f t="shared" si="499"/>
        <v>0</v>
      </c>
    </row>
    <row r="8000" spans="1:11" s="11" customFormat="1">
      <c r="A8000" s="32">
        <v>2018</v>
      </c>
      <c r="B8000" s="32">
        <v>50974</v>
      </c>
      <c r="C8000" s="33" t="s">
        <v>365</v>
      </c>
      <c r="D8000" s="33" t="s">
        <v>354</v>
      </c>
      <c r="E8000" s="34">
        <v>5396</v>
      </c>
      <c r="F8000" s="35">
        <v>13.007999999999999</v>
      </c>
      <c r="G8000" s="34" t="s">
        <v>364</v>
      </c>
      <c r="H8000" s="14" t="str">
        <f t="shared" si="496"/>
        <v/>
      </c>
      <c r="I8000" s="11" t="str">
        <f t="shared" si="497"/>
        <v/>
      </c>
      <c r="J8000" s="11" t="str">
        <f t="shared" si="498"/>
        <v/>
      </c>
      <c r="K8000" s="11">
        <f t="shared" si="499"/>
        <v>0</v>
      </c>
    </row>
    <row r="8001" spans="1:11" s="11" customFormat="1">
      <c r="A8001" s="32">
        <v>2018</v>
      </c>
      <c r="B8001" s="32">
        <v>51030</v>
      </c>
      <c r="C8001" s="33" t="s">
        <v>565</v>
      </c>
      <c r="D8001" s="33" t="s">
        <v>566</v>
      </c>
      <c r="E8001" s="34">
        <v>88</v>
      </c>
      <c r="F8001" s="35">
        <v>5.79</v>
      </c>
      <c r="G8001" s="34" t="s">
        <v>364</v>
      </c>
      <c r="H8001" s="14" t="str">
        <f t="shared" si="496"/>
        <v/>
      </c>
      <c r="I8001" s="11" t="str">
        <f t="shared" si="497"/>
        <v/>
      </c>
      <c r="J8001" s="11" t="str">
        <f t="shared" si="498"/>
        <v/>
      </c>
      <c r="K8001" s="11">
        <f t="shared" si="499"/>
        <v>0</v>
      </c>
    </row>
    <row r="8002" spans="1:11" s="11" customFormat="1">
      <c r="A8002" s="32">
        <v>2018</v>
      </c>
      <c r="B8002" s="32">
        <v>51030</v>
      </c>
      <c r="C8002" s="33" t="s">
        <v>563</v>
      </c>
      <c r="D8002" s="33" t="s">
        <v>564</v>
      </c>
      <c r="E8002" s="34">
        <v>39744</v>
      </c>
      <c r="F8002" s="35">
        <v>1.028</v>
      </c>
      <c r="G8002" s="34" t="s">
        <v>364</v>
      </c>
      <c r="H8002" s="14" t="str">
        <f t="shared" si="496"/>
        <v/>
      </c>
      <c r="I8002" s="11" t="str">
        <f t="shared" si="497"/>
        <v/>
      </c>
      <c r="J8002" s="11" t="str">
        <f t="shared" si="498"/>
        <v/>
      </c>
      <c r="K8002" s="11">
        <f t="shared" si="499"/>
        <v>0</v>
      </c>
    </row>
    <row r="8003" spans="1:11" s="11" customFormat="1">
      <c r="A8003" s="32">
        <v>2018</v>
      </c>
      <c r="B8003" s="32">
        <v>51030</v>
      </c>
      <c r="C8003" s="33" t="s">
        <v>563</v>
      </c>
      <c r="D8003" s="33" t="s">
        <v>564</v>
      </c>
      <c r="E8003" s="34">
        <v>23014</v>
      </c>
      <c r="F8003" s="35">
        <v>1.028</v>
      </c>
      <c r="G8003" s="34" t="s">
        <v>364</v>
      </c>
      <c r="H8003" s="14" t="str">
        <f t="shared" si="496"/>
        <v/>
      </c>
      <c r="I8003" s="11" t="str">
        <f t="shared" si="497"/>
        <v/>
      </c>
      <c r="J8003" s="11" t="str">
        <f t="shared" si="498"/>
        <v/>
      </c>
      <c r="K8003" s="11">
        <f t="shared" si="499"/>
        <v>0</v>
      </c>
    </row>
    <row r="8004" spans="1:11" s="11" customFormat="1">
      <c r="A8004" s="32">
        <v>2018</v>
      </c>
      <c r="B8004" s="32">
        <v>52006</v>
      </c>
      <c r="C8004" s="33" t="s">
        <v>563</v>
      </c>
      <c r="D8004" s="33" t="s">
        <v>564</v>
      </c>
      <c r="E8004" s="34">
        <v>492677</v>
      </c>
      <c r="F8004" s="35">
        <v>1.05</v>
      </c>
      <c r="G8004" s="34" t="s">
        <v>364</v>
      </c>
      <c r="H8004" s="14" t="str">
        <f t="shared" si="496"/>
        <v/>
      </c>
      <c r="I8004" s="11" t="str">
        <f t="shared" si="497"/>
        <v/>
      </c>
      <c r="J8004" s="11" t="str">
        <f t="shared" si="498"/>
        <v/>
      </c>
      <c r="K8004" s="11">
        <f t="shared" si="499"/>
        <v>0</v>
      </c>
    </row>
    <row r="8005" spans="1:11" s="11" customFormat="1">
      <c r="A8005" s="32">
        <v>2018</v>
      </c>
      <c r="B8005" s="32">
        <v>52007</v>
      </c>
      <c r="C8005" s="33" t="s">
        <v>565</v>
      </c>
      <c r="D8005" s="33" t="s">
        <v>566</v>
      </c>
      <c r="E8005" s="34">
        <v>74</v>
      </c>
      <c r="F8005" s="35">
        <v>5.88</v>
      </c>
      <c r="G8005" s="34">
        <v>1538.4</v>
      </c>
      <c r="H8005" s="14">
        <f t="shared" si="496"/>
        <v>6693.8860800000002</v>
      </c>
      <c r="I8005" s="11">
        <f t="shared" si="497"/>
        <v>74</v>
      </c>
      <c r="J8005" s="11">
        <f t="shared" si="498"/>
        <v>435.12</v>
      </c>
      <c r="K8005" s="11">
        <f t="shared" si="499"/>
        <v>0</v>
      </c>
    </row>
    <row r="8006" spans="1:11" s="11" customFormat="1">
      <c r="A8006" s="32">
        <v>2018</v>
      </c>
      <c r="B8006" s="32">
        <v>52019</v>
      </c>
      <c r="C8006" s="33" t="s">
        <v>563</v>
      </c>
      <c r="D8006" s="33" t="s">
        <v>564</v>
      </c>
      <c r="E8006" s="34">
        <v>4042467</v>
      </c>
      <c r="F8006" s="35">
        <v>1.0389999999999999</v>
      </c>
      <c r="G8006" s="34" t="s">
        <v>364</v>
      </c>
      <c r="H8006" s="14" t="str">
        <f t="shared" ref="H8006:H8069" si="500">IF(I8006="","",G8006/100*F8006*E8006)</f>
        <v/>
      </c>
      <c r="I8006" s="11" t="str">
        <f t="shared" ref="I8006:I8069" si="501">IF(OR(G8006=".",F8006=".",E8006="."),"",E8006)</f>
        <v/>
      </c>
      <c r="J8006" s="11" t="str">
        <f t="shared" ref="J8006:J8069" si="502">IF(I8006="","",F8006*I8006)</f>
        <v/>
      </c>
      <c r="K8006" s="11">
        <f t="shared" ref="K8006:K8069" si="503">IF(C8006="LIG",1,0)</f>
        <v>0</v>
      </c>
    </row>
    <row r="8007" spans="1:11" s="11" customFormat="1">
      <c r="A8007" s="32">
        <v>2018</v>
      </c>
      <c r="B8007" s="32">
        <v>52087</v>
      </c>
      <c r="C8007" s="33" t="s">
        <v>565</v>
      </c>
      <c r="D8007" s="33" t="s">
        <v>566</v>
      </c>
      <c r="E8007" s="34">
        <v>3317</v>
      </c>
      <c r="F8007" s="35">
        <v>5.88</v>
      </c>
      <c r="G8007" s="34">
        <v>1363.2</v>
      </c>
      <c r="H8007" s="14">
        <f t="shared" si="500"/>
        <v>265877.98271999997</v>
      </c>
      <c r="I8007" s="11">
        <f t="shared" si="501"/>
        <v>3317</v>
      </c>
      <c r="J8007" s="11">
        <f t="shared" si="502"/>
        <v>19503.96</v>
      </c>
      <c r="K8007" s="11">
        <f t="shared" si="503"/>
        <v>0</v>
      </c>
    </row>
    <row r="8008" spans="1:11" s="11" customFormat="1">
      <c r="A8008" s="32">
        <v>2018</v>
      </c>
      <c r="B8008" s="32">
        <v>52087</v>
      </c>
      <c r="C8008" s="33" t="s">
        <v>565</v>
      </c>
      <c r="D8008" s="33" t="s">
        <v>566</v>
      </c>
      <c r="E8008" s="34">
        <v>1752</v>
      </c>
      <c r="F8008" s="35">
        <v>5.88</v>
      </c>
      <c r="G8008" s="34">
        <v>1633.5</v>
      </c>
      <c r="H8008" s="14">
        <f t="shared" si="500"/>
        <v>168279.24960000001</v>
      </c>
      <c r="I8008" s="11">
        <f t="shared" si="501"/>
        <v>1752</v>
      </c>
      <c r="J8008" s="11">
        <f t="shared" si="502"/>
        <v>10301.76</v>
      </c>
      <c r="K8008" s="11">
        <f t="shared" si="503"/>
        <v>0</v>
      </c>
    </row>
    <row r="8009" spans="1:11" s="11" customFormat="1">
      <c r="A8009" s="32">
        <v>2018</v>
      </c>
      <c r="B8009" s="32">
        <v>52087</v>
      </c>
      <c r="C8009" s="33" t="s">
        <v>565</v>
      </c>
      <c r="D8009" s="33" t="s">
        <v>566</v>
      </c>
      <c r="E8009" s="34">
        <v>1408</v>
      </c>
      <c r="F8009" s="35">
        <v>5.88</v>
      </c>
      <c r="G8009" s="34">
        <v>1644.8</v>
      </c>
      <c r="H8009" s="14">
        <f t="shared" si="500"/>
        <v>136173.64992</v>
      </c>
      <c r="I8009" s="11">
        <f t="shared" si="501"/>
        <v>1408</v>
      </c>
      <c r="J8009" s="11">
        <f t="shared" si="502"/>
        <v>8279.0399999999991</v>
      </c>
      <c r="K8009" s="11">
        <f t="shared" si="503"/>
        <v>0</v>
      </c>
    </row>
    <row r="8010" spans="1:11" s="11" customFormat="1">
      <c r="A8010" s="32">
        <v>2018</v>
      </c>
      <c r="B8010" s="32">
        <v>52087</v>
      </c>
      <c r="C8010" s="33" t="s">
        <v>565</v>
      </c>
      <c r="D8010" s="33" t="s">
        <v>566</v>
      </c>
      <c r="E8010" s="34">
        <v>1400</v>
      </c>
      <c r="F8010" s="35">
        <v>5.88</v>
      </c>
      <c r="G8010" s="34">
        <v>1534.7</v>
      </c>
      <c r="H8010" s="14">
        <f t="shared" si="500"/>
        <v>126336.50400000002</v>
      </c>
      <c r="I8010" s="11">
        <f t="shared" si="501"/>
        <v>1400</v>
      </c>
      <c r="J8010" s="11">
        <f t="shared" si="502"/>
        <v>8232</v>
      </c>
      <c r="K8010" s="11">
        <f t="shared" si="503"/>
        <v>0</v>
      </c>
    </row>
    <row r="8011" spans="1:11" s="11" customFormat="1">
      <c r="A8011" s="32">
        <v>2018</v>
      </c>
      <c r="B8011" s="32">
        <v>52087</v>
      </c>
      <c r="C8011" s="33" t="s">
        <v>563</v>
      </c>
      <c r="D8011" s="33" t="s">
        <v>564</v>
      </c>
      <c r="E8011" s="34">
        <v>54616</v>
      </c>
      <c r="F8011" s="35">
        <v>1.0840000000000001</v>
      </c>
      <c r="G8011" s="34">
        <v>252</v>
      </c>
      <c r="H8011" s="14">
        <f t="shared" si="500"/>
        <v>149193.43488000002</v>
      </c>
      <c r="I8011" s="11">
        <f t="shared" si="501"/>
        <v>54616</v>
      </c>
      <c r="J8011" s="11">
        <f t="shared" si="502"/>
        <v>59203.744000000006</v>
      </c>
      <c r="K8011" s="11">
        <f t="shared" si="503"/>
        <v>0</v>
      </c>
    </row>
    <row r="8012" spans="1:11" s="11" customFormat="1">
      <c r="A8012" s="32">
        <v>2018</v>
      </c>
      <c r="B8012" s="32">
        <v>52087</v>
      </c>
      <c r="C8012" s="33" t="s">
        <v>563</v>
      </c>
      <c r="D8012" s="33" t="s">
        <v>564</v>
      </c>
      <c r="E8012" s="34">
        <v>31399</v>
      </c>
      <c r="F8012" s="35">
        <v>1.0740000000000001</v>
      </c>
      <c r="G8012" s="34">
        <v>241.4</v>
      </c>
      <c r="H8012" s="14">
        <f t="shared" si="500"/>
        <v>81406.177764000007</v>
      </c>
      <c r="I8012" s="11">
        <f t="shared" si="501"/>
        <v>31399</v>
      </c>
      <c r="J8012" s="11">
        <f t="shared" si="502"/>
        <v>33722.526000000005</v>
      </c>
      <c r="K8012" s="11">
        <f t="shared" si="503"/>
        <v>0</v>
      </c>
    </row>
    <row r="8013" spans="1:11" s="11" customFormat="1">
      <c r="A8013" s="32">
        <v>2018</v>
      </c>
      <c r="B8013" s="32">
        <v>52087</v>
      </c>
      <c r="C8013" s="33" t="s">
        <v>563</v>
      </c>
      <c r="D8013" s="33" t="s">
        <v>564</v>
      </c>
      <c r="E8013" s="34">
        <v>27480</v>
      </c>
      <c r="F8013" s="35">
        <v>1.0720000000000001</v>
      </c>
      <c r="G8013" s="34">
        <v>257.39999999999998</v>
      </c>
      <c r="H8013" s="14">
        <f t="shared" si="500"/>
        <v>75826.333440000002</v>
      </c>
      <c r="I8013" s="11">
        <f t="shared" si="501"/>
        <v>27480</v>
      </c>
      <c r="J8013" s="11">
        <f t="shared" si="502"/>
        <v>29458.560000000001</v>
      </c>
      <c r="K8013" s="11">
        <f t="shared" si="503"/>
        <v>0</v>
      </c>
    </row>
    <row r="8014" spans="1:11" s="11" customFormat="1">
      <c r="A8014" s="32">
        <v>2018</v>
      </c>
      <c r="B8014" s="32">
        <v>52087</v>
      </c>
      <c r="C8014" s="33" t="s">
        <v>563</v>
      </c>
      <c r="D8014" s="33" t="s">
        <v>564</v>
      </c>
      <c r="E8014" s="34">
        <v>23224</v>
      </c>
      <c r="F8014" s="35">
        <v>1.0720000000000001</v>
      </c>
      <c r="G8014" s="34">
        <v>262.10000000000002</v>
      </c>
      <c r="H8014" s="14">
        <f t="shared" si="500"/>
        <v>65252.751488000016</v>
      </c>
      <c r="I8014" s="11">
        <f t="shared" si="501"/>
        <v>23224</v>
      </c>
      <c r="J8014" s="11">
        <f t="shared" si="502"/>
        <v>24896.128000000001</v>
      </c>
      <c r="K8014" s="11">
        <f t="shared" si="503"/>
        <v>0</v>
      </c>
    </row>
    <row r="8015" spans="1:11" s="11" customFormat="1">
      <c r="A8015" s="32">
        <v>2018</v>
      </c>
      <c r="B8015" s="32">
        <v>52087</v>
      </c>
      <c r="C8015" s="33" t="s">
        <v>563</v>
      </c>
      <c r="D8015" s="33" t="s">
        <v>564</v>
      </c>
      <c r="E8015" s="34">
        <v>19320</v>
      </c>
      <c r="F8015" s="35">
        <v>1.0720000000000001</v>
      </c>
      <c r="G8015" s="34">
        <v>222.5</v>
      </c>
      <c r="H8015" s="14">
        <f t="shared" si="500"/>
        <v>46082.064000000006</v>
      </c>
      <c r="I8015" s="11">
        <f t="shared" si="501"/>
        <v>19320</v>
      </c>
      <c r="J8015" s="11">
        <f t="shared" si="502"/>
        <v>20711.04</v>
      </c>
      <c r="K8015" s="11">
        <f t="shared" si="503"/>
        <v>0</v>
      </c>
    </row>
    <row r="8016" spans="1:11" s="11" customFormat="1">
      <c r="A8016" s="32">
        <v>2018</v>
      </c>
      <c r="B8016" s="32">
        <v>52087</v>
      </c>
      <c r="C8016" s="33" t="s">
        <v>563</v>
      </c>
      <c r="D8016" s="33" t="s">
        <v>564</v>
      </c>
      <c r="E8016" s="34">
        <v>12904</v>
      </c>
      <c r="F8016" s="35">
        <v>1.077</v>
      </c>
      <c r="G8016" s="34">
        <v>286.8</v>
      </c>
      <c r="H8016" s="14">
        <f t="shared" si="500"/>
        <v>39858.339744000004</v>
      </c>
      <c r="I8016" s="11">
        <f t="shared" si="501"/>
        <v>12904</v>
      </c>
      <c r="J8016" s="11">
        <f t="shared" si="502"/>
        <v>13897.608</v>
      </c>
      <c r="K8016" s="11">
        <f t="shared" si="503"/>
        <v>0</v>
      </c>
    </row>
    <row r="8017" spans="1:11" s="11" customFormat="1">
      <c r="A8017" s="32">
        <v>2018</v>
      </c>
      <c r="B8017" s="32">
        <v>52087</v>
      </c>
      <c r="C8017" s="33" t="s">
        <v>563</v>
      </c>
      <c r="D8017" s="33" t="s">
        <v>564</v>
      </c>
      <c r="E8017" s="34">
        <v>1788</v>
      </c>
      <c r="F8017" s="35">
        <v>1.091</v>
      </c>
      <c r="G8017" s="34">
        <v>615.70000000000005</v>
      </c>
      <c r="H8017" s="14">
        <f t="shared" si="500"/>
        <v>12010.509156</v>
      </c>
      <c r="I8017" s="11">
        <f t="shared" si="501"/>
        <v>1788</v>
      </c>
      <c r="J8017" s="11">
        <f t="shared" si="502"/>
        <v>1950.7079999999999</v>
      </c>
      <c r="K8017" s="11">
        <f t="shared" si="503"/>
        <v>0</v>
      </c>
    </row>
    <row r="8018" spans="1:11" s="11" customFormat="1">
      <c r="A8018" s="32">
        <v>2018</v>
      </c>
      <c r="B8018" s="32">
        <v>52087</v>
      </c>
      <c r="C8018" s="33" t="s">
        <v>563</v>
      </c>
      <c r="D8018" s="33" t="s">
        <v>564</v>
      </c>
      <c r="E8018" s="34">
        <v>8638</v>
      </c>
      <c r="F8018" s="35">
        <v>1.081</v>
      </c>
      <c r="G8018" s="34">
        <v>391.2</v>
      </c>
      <c r="H8018" s="14">
        <f t="shared" si="500"/>
        <v>36528.996335999997</v>
      </c>
      <c r="I8018" s="11">
        <f t="shared" si="501"/>
        <v>8638</v>
      </c>
      <c r="J8018" s="11">
        <f t="shared" si="502"/>
        <v>9337.6779999999999</v>
      </c>
      <c r="K8018" s="11">
        <f t="shared" si="503"/>
        <v>0</v>
      </c>
    </row>
    <row r="8019" spans="1:11" s="11" customFormat="1">
      <c r="A8019" s="32">
        <v>2018</v>
      </c>
      <c r="B8019" s="32">
        <v>52088</v>
      </c>
      <c r="C8019" s="33" t="s">
        <v>563</v>
      </c>
      <c r="D8019" s="33" t="s">
        <v>564</v>
      </c>
      <c r="E8019" s="34">
        <v>852001</v>
      </c>
      <c r="F8019" s="35">
        <v>1.0229999999999999</v>
      </c>
      <c r="G8019" s="34" t="s">
        <v>364</v>
      </c>
      <c r="H8019" s="14" t="str">
        <f t="shared" si="500"/>
        <v/>
      </c>
      <c r="I8019" s="11" t="str">
        <f t="shared" si="501"/>
        <v/>
      </c>
      <c r="J8019" s="11" t="str">
        <f t="shared" si="502"/>
        <v/>
      </c>
      <c r="K8019" s="11">
        <f t="shared" si="503"/>
        <v>0</v>
      </c>
    </row>
    <row r="8020" spans="1:11" s="11" customFormat="1">
      <c r="A8020" s="32">
        <v>2018</v>
      </c>
      <c r="B8020" s="32">
        <v>52120</v>
      </c>
      <c r="C8020" s="33" t="s">
        <v>563</v>
      </c>
      <c r="D8020" s="33" t="s">
        <v>564</v>
      </c>
      <c r="E8020" s="34">
        <v>2117236</v>
      </c>
      <c r="F8020" s="35">
        <v>1.03</v>
      </c>
      <c r="G8020" s="34" t="s">
        <v>364</v>
      </c>
      <c r="H8020" s="14" t="str">
        <f t="shared" si="500"/>
        <v/>
      </c>
      <c r="I8020" s="11" t="str">
        <f t="shared" si="501"/>
        <v/>
      </c>
      <c r="J8020" s="11" t="str">
        <f t="shared" si="502"/>
        <v/>
      </c>
      <c r="K8020" s="11">
        <f t="shared" si="503"/>
        <v>0</v>
      </c>
    </row>
    <row r="8021" spans="1:11" s="11" customFormat="1">
      <c r="A8021" s="32">
        <v>2018</v>
      </c>
      <c r="B8021" s="32">
        <v>52169</v>
      </c>
      <c r="C8021" s="33" t="s">
        <v>563</v>
      </c>
      <c r="D8021" s="33" t="s">
        <v>564</v>
      </c>
      <c r="E8021" s="34">
        <v>943403</v>
      </c>
      <c r="F8021" s="35">
        <v>1.0269999999999999</v>
      </c>
      <c r="G8021" s="34" t="s">
        <v>364</v>
      </c>
      <c r="H8021" s="14" t="str">
        <f t="shared" si="500"/>
        <v/>
      </c>
      <c r="I8021" s="11" t="str">
        <f t="shared" si="501"/>
        <v/>
      </c>
      <c r="J8021" s="11" t="str">
        <f t="shared" si="502"/>
        <v/>
      </c>
      <c r="K8021" s="11">
        <f t="shared" si="503"/>
        <v>0</v>
      </c>
    </row>
    <row r="8022" spans="1:11" s="11" customFormat="1">
      <c r="A8022" s="32">
        <v>2018</v>
      </c>
      <c r="B8022" s="32">
        <v>52176</v>
      </c>
      <c r="C8022" s="33" t="s">
        <v>563</v>
      </c>
      <c r="D8022" s="33" t="s">
        <v>564</v>
      </c>
      <c r="E8022" s="34">
        <v>173541</v>
      </c>
      <c r="F8022" s="35">
        <v>1.0249999999999999</v>
      </c>
      <c r="G8022" s="34" t="s">
        <v>364</v>
      </c>
      <c r="H8022" s="14" t="str">
        <f t="shared" si="500"/>
        <v/>
      </c>
      <c r="I8022" s="11" t="str">
        <f t="shared" si="501"/>
        <v/>
      </c>
      <c r="J8022" s="11" t="str">
        <f t="shared" si="502"/>
        <v/>
      </c>
      <c r="K8022" s="11">
        <f t="shared" si="503"/>
        <v>0</v>
      </c>
    </row>
    <row r="8023" spans="1:11" s="11" customFormat="1">
      <c r="A8023" s="32">
        <v>2018</v>
      </c>
      <c r="B8023" s="32">
        <v>54041</v>
      </c>
      <c r="C8023" s="33" t="s">
        <v>563</v>
      </c>
      <c r="D8023" s="33" t="s">
        <v>564</v>
      </c>
      <c r="E8023" s="34">
        <v>24886</v>
      </c>
      <c r="F8023" s="35">
        <v>1.0309999999999999</v>
      </c>
      <c r="G8023" s="34" t="s">
        <v>364</v>
      </c>
      <c r="H8023" s="14" t="str">
        <f t="shared" si="500"/>
        <v/>
      </c>
      <c r="I8023" s="11" t="str">
        <f t="shared" si="501"/>
        <v/>
      </c>
      <c r="J8023" s="11" t="str">
        <f t="shared" si="502"/>
        <v/>
      </c>
      <c r="K8023" s="11">
        <f t="shared" si="503"/>
        <v>0</v>
      </c>
    </row>
    <row r="8024" spans="1:11" s="11" customFormat="1">
      <c r="A8024" s="32">
        <v>2018</v>
      </c>
      <c r="B8024" s="32">
        <v>54081</v>
      </c>
      <c r="C8024" s="33" t="s">
        <v>353</v>
      </c>
      <c r="D8024" s="33" t="s">
        <v>354</v>
      </c>
      <c r="E8024" s="34">
        <v>11184</v>
      </c>
      <c r="F8024" s="35">
        <v>26.3</v>
      </c>
      <c r="G8024" s="34" t="s">
        <v>364</v>
      </c>
      <c r="H8024" s="14" t="str">
        <f t="shared" si="500"/>
        <v/>
      </c>
      <c r="I8024" s="11" t="str">
        <f t="shared" si="501"/>
        <v/>
      </c>
      <c r="J8024" s="11" t="str">
        <f t="shared" si="502"/>
        <v/>
      </c>
      <c r="K8024" s="11">
        <f t="shared" si="503"/>
        <v>0</v>
      </c>
    </row>
    <row r="8025" spans="1:11" s="11" customFormat="1">
      <c r="A8025" s="32">
        <v>2018</v>
      </c>
      <c r="B8025" s="32">
        <v>54081</v>
      </c>
      <c r="C8025" s="33" t="s">
        <v>353</v>
      </c>
      <c r="D8025" s="33" t="s">
        <v>354</v>
      </c>
      <c r="E8025" s="34">
        <v>10736</v>
      </c>
      <c r="F8025" s="35">
        <v>25.85</v>
      </c>
      <c r="G8025" s="34" t="s">
        <v>364</v>
      </c>
      <c r="H8025" s="14" t="str">
        <f t="shared" si="500"/>
        <v/>
      </c>
      <c r="I8025" s="11" t="str">
        <f t="shared" si="501"/>
        <v/>
      </c>
      <c r="J8025" s="11" t="str">
        <f t="shared" si="502"/>
        <v/>
      </c>
      <c r="K8025" s="11">
        <f t="shared" si="503"/>
        <v>0</v>
      </c>
    </row>
    <row r="8026" spans="1:11" s="11" customFormat="1">
      <c r="A8026" s="32">
        <v>2018</v>
      </c>
      <c r="B8026" s="32">
        <v>54081</v>
      </c>
      <c r="C8026" s="33" t="s">
        <v>353</v>
      </c>
      <c r="D8026" s="33" t="s">
        <v>354</v>
      </c>
      <c r="E8026" s="34">
        <v>11136</v>
      </c>
      <c r="F8026" s="35">
        <v>25.1</v>
      </c>
      <c r="G8026" s="34" t="s">
        <v>364</v>
      </c>
      <c r="H8026" s="14" t="str">
        <f t="shared" si="500"/>
        <v/>
      </c>
      <c r="I8026" s="11" t="str">
        <f t="shared" si="501"/>
        <v/>
      </c>
      <c r="J8026" s="11" t="str">
        <f t="shared" si="502"/>
        <v/>
      </c>
      <c r="K8026" s="11">
        <f t="shared" si="503"/>
        <v>0</v>
      </c>
    </row>
    <row r="8027" spans="1:11" s="11" customFormat="1">
      <c r="A8027" s="32">
        <v>2018</v>
      </c>
      <c r="B8027" s="32">
        <v>54087</v>
      </c>
      <c r="C8027" s="33" t="s">
        <v>563</v>
      </c>
      <c r="D8027" s="33" t="s">
        <v>564</v>
      </c>
      <c r="E8027" s="34">
        <v>47332</v>
      </c>
      <c r="F8027" s="35">
        <v>1.05</v>
      </c>
      <c r="G8027" s="34" t="s">
        <v>364</v>
      </c>
      <c r="H8027" s="14" t="str">
        <f t="shared" si="500"/>
        <v/>
      </c>
      <c r="I8027" s="11" t="str">
        <f t="shared" si="501"/>
        <v/>
      </c>
      <c r="J8027" s="11" t="str">
        <f t="shared" si="502"/>
        <v/>
      </c>
      <c r="K8027" s="11">
        <f t="shared" si="503"/>
        <v>0</v>
      </c>
    </row>
    <row r="8028" spans="1:11" s="11" customFormat="1">
      <c r="A8028" s="32">
        <v>2018</v>
      </c>
      <c r="B8028" s="32">
        <v>54087</v>
      </c>
      <c r="C8028" s="33" t="s">
        <v>567</v>
      </c>
      <c r="D8028" s="33" t="s">
        <v>566</v>
      </c>
      <c r="E8028" s="34">
        <v>3194</v>
      </c>
      <c r="F8028" s="35">
        <v>6.2880000000000003</v>
      </c>
      <c r="G8028" s="34" t="s">
        <v>364</v>
      </c>
      <c r="H8028" s="14" t="str">
        <f t="shared" si="500"/>
        <v/>
      </c>
      <c r="I8028" s="11" t="str">
        <f t="shared" si="501"/>
        <v/>
      </c>
      <c r="J8028" s="11" t="str">
        <f t="shared" si="502"/>
        <v/>
      </c>
      <c r="K8028" s="11">
        <f t="shared" si="503"/>
        <v>0</v>
      </c>
    </row>
    <row r="8029" spans="1:11" s="11" customFormat="1">
      <c r="A8029" s="32">
        <v>2018</v>
      </c>
      <c r="B8029" s="32">
        <v>54101</v>
      </c>
      <c r="C8029" s="33" t="s">
        <v>353</v>
      </c>
      <c r="D8029" s="33" t="s">
        <v>354</v>
      </c>
      <c r="E8029" s="34">
        <v>10944</v>
      </c>
      <c r="F8029" s="35">
        <v>24.814</v>
      </c>
      <c r="G8029" s="34" t="s">
        <v>364</v>
      </c>
      <c r="H8029" s="14" t="str">
        <f t="shared" si="500"/>
        <v/>
      </c>
      <c r="I8029" s="11" t="str">
        <f t="shared" si="501"/>
        <v/>
      </c>
      <c r="J8029" s="11" t="str">
        <f t="shared" si="502"/>
        <v/>
      </c>
      <c r="K8029" s="11">
        <f t="shared" si="503"/>
        <v>0</v>
      </c>
    </row>
    <row r="8030" spans="1:11" s="11" customFormat="1">
      <c r="A8030" s="32">
        <v>2018</v>
      </c>
      <c r="B8030" s="32">
        <v>54101</v>
      </c>
      <c r="C8030" s="33" t="s">
        <v>565</v>
      </c>
      <c r="D8030" s="33" t="s">
        <v>566</v>
      </c>
      <c r="E8030" s="34">
        <v>1902</v>
      </c>
      <c r="F8030" s="35">
        <v>5.7960000000000003</v>
      </c>
      <c r="G8030" s="34" t="s">
        <v>364</v>
      </c>
      <c r="H8030" s="14" t="str">
        <f t="shared" si="500"/>
        <v/>
      </c>
      <c r="I8030" s="11" t="str">
        <f t="shared" si="501"/>
        <v/>
      </c>
      <c r="J8030" s="11" t="str">
        <f t="shared" si="502"/>
        <v/>
      </c>
      <c r="K8030" s="11">
        <f t="shared" si="503"/>
        <v>0</v>
      </c>
    </row>
    <row r="8031" spans="1:11" s="11" customFormat="1">
      <c r="A8031" s="32">
        <v>2018</v>
      </c>
      <c r="B8031" s="32">
        <v>54101</v>
      </c>
      <c r="C8031" s="33" t="s">
        <v>563</v>
      </c>
      <c r="D8031" s="33" t="s">
        <v>564</v>
      </c>
      <c r="E8031" s="34">
        <v>274949</v>
      </c>
      <c r="F8031" s="35">
        <v>1</v>
      </c>
      <c r="G8031" s="34" t="s">
        <v>364</v>
      </c>
      <c r="H8031" s="14" t="str">
        <f t="shared" si="500"/>
        <v/>
      </c>
      <c r="I8031" s="11" t="str">
        <f t="shared" si="501"/>
        <v/>
      </c>
      <c r="J8031" s="11" t="str">
        <f t="shared" si="502"/>
        <v/>
      </c>
      <c r="K8031" s="11">
        <f t="shared" si="503"/>
        <v>0</v>
      </c>
    </row>
    <row r="8032" spans="1:11" s="11" customFormat="1">
      <c r="A8032" s="32">
        <v>2018</v>
      </c>
      <c r="B8032" s="32">
        <v>54101</v>
      </c>
      <c r="C8032" s="33" t="s">
        <v>567</v>
      </c>
      <c r="D8032" s="33" t="s">
        <v>566</v>
      </c>
      <c r="E8032" s="34">
        <v>2414</v>
      </c>
      <c r="F8032" s="35">
        <v>6.2969999999999997</v>
      </c>
      <c r="G8032" s="34" t="s">
        <v>364</v>
      </c>
      <c r="H8032" s="14" t="str">
        <f t="shared" si="500"/>
        <v/>
      </c>
      <c r="I8032" s="11" t="str">
        <f t="shared" si="501"/>
        <v/>
      </c>
      <c r="J8032" s="11" t="str">
        <f t="shared" si="502"/>
        <v/>
      </c>
      <c r="K8032" s="11">
        <f t="shared" si="503"/>
        <v>0</v>
      </c>
    </row>
    <row r="8033" spans="1:11" s="11" customFormat="1">
      <c r="A8033" s="32">
        <v>2018</v>
      </c>
      <c r="B8033" s="32">
        <v>54104</v>
      </c>
      <c r="C8033" s="33" t="s">
        <v>353</v>
      </c>
      <c r="D8033" s="33" t="s">
        <v>354</v>
      </c>
      <c r="E8033" s="34">
        <v>10281</v>
      </c>
      <c r="F8033" s="35">
        <v>24</v>
      </c>
      <c r="G8033" s="34" t="s">
        <v>364</v>
      </c>
      <c r="H8033" s="14" t="str">
        <f t="shared" si="500"/>
        <v/>
      </c>
      <c r="I8033" s="11" t="str">
        <f t="shared" si="501"/>
        <v/>
      </c>
      <c r="J8033" s="11" t="str">
        <f t="shared" si="502"/>
        <v/>
      </c>
      <c r="K8033" s="11">
        <f t="shared" si="503"/>
        <v>0</v>
      </c>
    </row>
    <row r="8034" spans="1:11" s="11" customFormat="1">
      <c r="A8034" s="32">
        <v>2018</v>
      </c>
      <c r="B8034" s="32">
        <v>54104</v>
      </c>
      <c r="C8034" s="33" t="s">
        <v>563</v>
      </c>
      <c r="D8034" s="33" t="s">
        <v>564</v>
      </c>
      <c r="E8034" s="34">
        <v>163030</v>
      </c>
      <c r="F8034" s="35">
        <v>1.034</v>
      </c>
      <c r="G8034" s="34" t="s">
        <v>364</v>
      </c>
      <c r="H8034" s="14" t="str">
        <f t="shared" si="500"/>
        <v/>
      </c>
      <c r="I8034" s="11" t="str">
        <f t="shared" si="501"/>
        <v/>
      </c>
      <c r="J8034" s="11" t="str">
        <f t="shared" si="502"/>
        <v/>
      </c>
      <c r="K8034" s="11">
        <f t="shared" si="503"/>
        <v>0</v>
      </c>
    </row>
    <row r="8035" spans="1:11" s="11" customFormat="1">
      <c r="A8035" s="32">
        <v>2018</v>
      </c>
      <c r="B8035" s="32">
        <v>54304</v>
      </c>
      <c r="C8035" s="33" t="s">
        <v>565</v>
      </c>
      <c r="D8035" s="33" t="s">
        <v>566</v>
      </c>
      <c r="E8035" s="34">
        <v>179</v>
      </c>
      <c r="F8035" s="35">
        <v>5.88</v>
      </c>
      <c r="G8035" s="34" t="s">
        <v>364</v>
      </c>
      <c r="H8035" s="14" t="str">
        <f t="shared" si="500"/>
        <v/>
      </c>
      <c r="I8035" s="11" t="str">
        <f t="shared" si="501"/>
        <v/>
      </c>
      <c r="J8035" s="11" t="str">
        <f t="shared" si="502"/>
        <v/>
      </c>
      <c r="K8035" s="11">
        <f t="shared" si="503"/>
        <v>0</v>
      </c>
    </row>
    <row r="8036" spans="1:11" s="11" customFormat="1">
      <c r="A8036" s="32">
        <v>2018</v>
      </c>
      <c r="B8036" s="32">
        <v>54304</v>
      </c>
      <c r="C8036" s="33" t="s">
        <v>565</v>
      </c>
      <c r="D8036" s="33" t="s">
        <v>566</v>
      </c>
      <c r="E8036" s="34">
        <v>179</v>
      </c>
      <c r="F8036" s="35">
        <v>5.88</v>
      </c>
      <c r="G8036" s="34" t="s">
        <v>364</v>
      </c>
      <c r="H8036" s="14" t="str">
        <f t="shared" si="500"/>
        <v/>
      </c>
      <c r="I8036" s="11" t="str">
        <f t="shared" si="501"/>
        <v/>
      </c>
      <c r="J8036" s="11" t="str">
        <f t="shared" si="502"/>
        <v/>
      </c>
      <c r="K8036" s="11">
        <f t="shared" si="503"/>
        <v>0</v>
      </c>
    </row>
    <row r="8037" spans="1:11" s="11" customFormat="1">
      <c r="A8037" s="32">
        <v>2018</v>
      </c>
      <c r="B8037" s="32">
        <v>54304</v>
      </c>
      <c r="C8037" s="33" t="s">
        <v>565</v>
      </c>
      <c r="D8037" s="33" t="s">
        <v>566</v>
      </c>
      <c r="E8037" s="34">
        <v>180</v>
      </c>
      <c r="F8037" s="35">
        <v>5.88</v>
      </c>
      <c r="G8037" s="34" t="s">
        <v>364</v>
      </c>
      <c r="H8037" s="14" t="str">
        <f t="shared" si="500"/>
        <v/>
      </c>
      <c r="I8037" s="11" t="str">
        <f t="shared" si="501"/>
        <v/>
      </c>
      <c r="J8037" s="11" t="str">
        <f t="shared" si="502"/>
        <v/>
      </c>
      <c r="K8037" s="11">
        <f t="shared" si="503"/>
        <v>0</v>
      </c>
    </row>
    <row r="8038" spans="1:11" s="11" customFormat="1">
      <c r="A8038" s="32">
        <v>2018</v>
      </c>
      <c r="B8038" s="32">
        <v>54304</v>
      </c>
      <c r="C8038" s="33" t="s">
        <v>565</v>
      </c>
      <c r="D8038" s="33" t="s">
        <v>566</v>
      </c>
      <c r="E8038" s="34">
        <v>180</v>
      </c>
      <c r="F8038" s="35">
        <v>5.88</v>
      </c>
      <c r="G8038" s="34" t="s">
        <v>364</v>
      </c>
      <c r="H8038" s="14" t="str">
        <f t="shared" si="500"/>
        <v/>
      </c>
      <c r="I8038" s="11" t="str">
        <f t="shared" si="501"/>
        <v/>
      </c>
      <c r="J8038" s="11" t="str">
        <f t="shared" si="502"/>
        <v/>
      </c>
      <c r="K8038" s="11">
        <f t="shared" si="503"/>
        <v>0</v>
      </c>
    </row>
    <row r="8039" spans="1:11" s="11" customFormat="1">
      <c r="A8039" s="32">
        <v>2018</v>
      </c>
      <c r="B8039" s="32">
        <v>54324</v>
      </c>
      <c r="C8039" s="33" t="s">
        <v>565</v>
      </c>
      <c r="D8039" s="33" t="s">
        <v>566</v>
      </c>
      <c r="E8039" s="34">
        <v>88</v>
      </c>
      <c r="F8039" s="35">
        <v>5.79</v>
      </c>
      <c r="G8039" s="34" t="s">
        <v>364</v>
      </c>
      <c r="H8039" s="14" t="str">
        <f t="shared" si="500"/>
        <v/>
      </c>
      <c r="I8039" s="11" t="str">
        <f t="shared" si="501"/>
        <v/>
      </c>
      <c r="J8039" s="11" t="str">
        <f t="shared" si="502"/>
        <v/>
      </c>
      <c r="K8039" s="11">
        <f t="shared" si="503"/>
        <v>0</v>
      </c>
    </row>
    <row r="8040" spans="1:11" s="11" customFormat="1">
      <c r="A8040" s="32">
        <v>2018</v>
      </c>
      <c r="B8040" s="32">
        <v>54324</v>
      </c>
      <c r="C8040" s="33" t="s">
        <v>563</v>
      </c>
      <c r="D8040" s="33" t="s">
        <v>564</v>
      </c>
      <c r="E8040" s="34">
        <v>50294</v>
      </c>
      <c r="F8040" s="35">
        <v>1.028</v>
      </c>
      <c r="G8040" s="34" t="s">
        <v>364</v>
      </c>
      <c r="H8040" s="14" t="str">
        <f t="shared" si="500"/>
        <v/>
      </c>
      <c r="I8040" s="11" t="str">
        <f t="shared" si="501"/>
        <v/>
      </c>
      <c r="J8040" s="11" t="str">
        <f t="shared" si="502"/>
        <v/>
      </c>
      <c r="K8040" s="11">
        <f t="shared" si="503"/>
        <v>0</v>
      </c>
    </row>
    <row r="8041" spans="1:11" s="11" customFormat="1">
      <c r="A8041" s="32">
        <v>2018</v>
      </c>
      <c r="B8041" s="32">
        <v>54324</v>
      </c>
      <c r="C8041" s="33" t="s">
        <v>563</v>
      </c>
      <c r="D8041" s="33" t="s">
        <v>564</v>
      </c>
      <c r="E8041" s="34">
        <v>87875</v>
      </c>
      <c r="F8041" s="35">
        <v>1.028</v>
      </c>
      <c r="G8041" s="34" t="s">
        <v>364</v>
      </c>
      <c r="H8041" s="14" t="str">
        <f t="shared" si="500"/>
        <v/>
      </c>
      <c r="I8041" s="11" t="str">
        <f t="shared" si="501"/>
        <v/>
      </c>
      <c r="J8041" s="11" t="str">
        <f t="shared" si="502"/>
        <v/>
      </c>
      <c r="K8041" s="11">
        <f t="shared" si="503"/>
        <v>0</v>
      </c>
    </row>
    <row r="8042" spans="1:11" s="11" customFormat="1">
      <c r="A8042" s="32">
        <v>2018</v>
      </c>
      <c r="B8042" s="32">
        <v>54537</v>
      </c>
      <c r="C8042" s="33" t="s">
        <v>563</v>
      </c>
      <c r="D8042" s="33" t="s">
        <v>564</v>
      </c>
      <c r="E8042" s="34">
        <v>2233</v>
      </c>
      <c r="F8042" s="35">
        <v>1.101</v>
      </c>
      <c r="G8042" s="34">
        <v>168</v>
      </c>
      <c r="H8042" s="14">
        <f t="shared" si="500"/>
        <v>4130.3354399999998</v>
      </c>
      <c r="I8042" s="11">
        <f t="shared" si="501"/>
        <v>2233</v>
      </c>
      <c r="J8042" s="11">
        <f t="shared" si="502"/>
        <v>2458.5329999999999</v>
      </c>
      <c r="K8042" s="11">
        <f t="shared" si="503"/>
        <v>0</v>
      </c>
    </row>
    <row r="8043" spans="1:11" s="11" customFormat="1">
      <c r="A8043" s="32">
        <v>2018</v>
      </c>
      <c r="B8043" s="32">
        <v>54537</v>
      </c>
      <c r="C8043" s="33" t="s">
        <v>563</v>
      </c>
      <c r="D8043" s="33" t="s">
        <v>564</v>
      </c>
      <c r="E8043" s="34">
        <v>4467</v>
      </c>
      <c r="F8043" s="35">
        <v>1.101</v>
      </c>
      <c r="G8043" s="34">
        <v>131.5</v>
      </c>
      <c r="H8043" s="14">
        <f t="shared" si="500"/>
        <v>6467.3896049999994</v>
      </c>
      <c r="I8043" s="11">
        <f t="shared" si="501"/>
        <v>4467</v>
      </c>
      <c r="J8043" s="11">
        <f t="shared" si="502"/>
        <v>4918.1669999999995</v>
      </c>
      <c r="K8043" s="11">
        <f t="shared" si="503"/>
        <v>0</v>
      </c>
    </row>
    <row r="8044" spans="1:11" s="11" customFormat="1">
      <c r="A8044" s="32">
        <v>2018</v>
      </c>
      <c r="B8044" s="32">
        <v>54537</v>
      </c>
      <c r="C8044" s="33" t="s">
        <v>563</v>
      </c>
      <c r="D8044" s="33" t="s">
        <v>564</v>
      </c>
      <c r="E8044" s="34">
        <v>4467</v>
      </c>
      <c r="F8044" s="35">
        <v>1.101</v>
      </c>
      <c r="G8044" s="34">
        <v>165.3</v>
      </c>
      <c r="H8044" s="14">
        <f t="shared" si="500"/>
        <v>8129.7300509999995</v>
      </c>
      <c r="I8044" s="11">
        <f t="shared" si="501"/>
        <v>4467</v>
      </c>
      <c r="J8044" s="11">
        <f t="shared" si="502"/>
        <v>4918.1669999999995</v>
      </c>
      <c r="K8044" s="11">
        <f t="shared" si="503"/>
        <v>0</v>
      </c>
    </row>
    <row r="8045" spans="1:11" s="11" customFormat="1">
      <c r="A8045" s="32">
        <v>2018</v>
      </c>
      <c r="B8045" s="32">
        <v>54537</v>
      </c>
      <c r="C8045" s="33" t="s">
        <v>563</v>
      </c>
      <c r="D8045" s="33" t="s">
        <v>564</v>
      </c>
      <c r="E8045" s="34">
        <v>4597</v>
      </c>
      <c r="F8045" s="35">
        <v>1.101</v>
      </c>
      <c r="G8045" s="34">
        <v>240.4</v>
      </c>
      <c r="H8045" s="14">
        <f t="shared" si="500"/>
        <v>12167.357988</v>
      </c>
      <c r="I8045" s="11">
        <f t="shared" si="501"/>
        <v>4597</v>
      </c>
      <c r="J8045" s="11">
        <f t="shared" si="502"/>
        <v>5061.2969999999996</v>
      </c>
      <c r="K8045" s="11">
        <f t="shared" si="503"/>
        <v>0</v>
      </c>
    </row>
    <row r="8046" spans="1:11" s="11" customFormat="1">
      <c r="A8046" s="32">
        <v>2018</v>
      </c>
      <c r="B8046" s="32">
        <v>54537</v>
      </c>
      <c r="C8046" s="33" t="s">
        <v>563</v>
      </c>
      <c r="D8046" s="33" t="s">
        <v>564</v>
      </c>
      <c r="E8046" s="34">
        <v>90504</v>
      </c>
      <c r="F8046" s="35">
        <v>1.101</v>
      </c>
      <c r="G8046" s="34">
        <v>212.9</v>
      </c>
      <c r="H8046" s="14">
        <f t="shared" si="500"/>
        <v>212144.000616</v>
      </c>
      <c r="I8046" s="11">
        <f t="shared" si="501"/>
        <v>90504</v>
      </c>
      <c r="J8046" s="11">
        <f t="shared" si="502"/>
        <v>99644.903999999995</v>
      </c>
      <c r="K8046" s="11">
        <f t="shared" si="503"/>
        <v>0</v>
      </c>
    </row>
    <row r="8047" spans="1:11" s="11" customFormat="1">
      <c r="A8047" s="32">
        <v>2018</v>
      </c>
      <c r="B8047" s="32">
        <v>54538</v>
      </c>
      <c r="C8047" s="33" t="s">
        <v>563</v>
      </c>
      <c r="D8047" s="33" t="s">
        <v>564</v>
      </c>
      <c r="E8047" s="34">
        <v>170943</v>
      </c>
      <c r="F8047" s="35">
        <v>1.018</v>
      </c>
      <c r="G8047" s="34">
        <v>268.10000000000002</v>
      </c>
      <c r="H8047" s="14">
        <f t="shared" si="500"/>
        <v>466547.55029400002</v>
      </c>
      <c r="I8047" s="11">
        <f t="shared" si="501"/>
        <v>170943</v>
      </c>
      <c r="J8047" s="11">
        <f t="shared" si="502"/>
        <v>174019.97400000002</v>
      </c>
      <c r="K8047" s="11">
        <f t="shared" si="503"/>
        <v>0</v>
      </c>
    </row>
    <row r="8048" spans="1:11" s="11" customFormat="1">
      <c r="A8048" s="32">
        <v>2018</v>
      </c>
      <c r="B8048" s="32">
        <v>54538</v>
      </c>
      <c r="C8048" s="33" t="s">
        <v>565</v>
      </c>
      <c r="D8048" s="33" t="s">
        <v>566</v>
      </c>
      <c r="E8048" s="34">
        <v>3378</v>
      </c>
      <c r="F8048" s="35">
        <v>5.8</v>
      </c>
      <c r="G8048" s="34">
        <v>1462.9</v>
      </c>
      <c r="H8048" s="14">
        <f t="shared" si="500"/>
        <v>286617.21960000001</v>
      </c>
      <c r="I8048" s="11">
        <f t="shared" si="501"/>
        <v>3378</v>
      </c>
      <c r="J8048" s="11">
        <f t="shared" si="502"/>
        <v>19592.399999999998</v>
      </c>
      <c r="K8048" s="11">
        <f t="shared" si="503"/>
        <v>0</v>
      </c>
    </row>
    <row r="8049" spans="1:11" s="11" customFormat="1">
      <c r="A8049" s="32">
        <v>2018</v>
      </c>
      <c r="B8049" s="32">
        <v>54547</v>
      </c>
      <c r="C8049" s="33" t="s">
        <v>563</v>
      </c>
      <c r="D8049" s="33" t="s">
        <v>564</v>
      </c>
      <c r="E8049" s="34">
        <v>2831717</v>
      </c>
      <c r="F8049" s="35">
        <v>1.0289999999999999</v>
      </c>
      <c r="G8049" s="34" t="s">
        <v>364</v>
      </c>
      <c r="H8049" s="14" t="str">
        <f t="shared" si="500"/>
        <v/>
      </c>
      <c r="I8049" s="11" t="str">
        <f t="shared" si="501"/>
        <v/>
      </c>
      <c r="J8049" s="11" t="str">
        <f t="shared" si="502"/>
        <v/>
      </c>
      <c r="K8049" s="11">
        <f t="shared" si="503"/>
        <v>0</v>
      </c>
    </row>
    <row r="8050" spans="1:11" s="11" customFormat="1">
      <c r="A8050" s="32">
        <v>2018</v>
      </c>
      <c r="B8050" s="32">
        <v>54574</v>
      </c>
      <c r="C8050" s="33" t="s">
        <v>563</v>
      </c>
      <c r="D8050" s="33" t="s">
        <v>564</v>
      </c>
      <c r="E8050" s="34">
        <v>79279</v>
      </c>
      <c r="F8050" s="35">
        <v>1.032</v>
      </c>
      <c r="G8050" s="34" t="s">
        <v>364</v>
      </c>
      <c r="H8050" s="14" t="str">
        <f t="shared" si="500"/>
        <v/>
      </c>
      <c r="I8050" s="11" t="str">
        <f t="shared" si="501"/>
        <v/>
      </c>
      <c r="J8050" s="11" t="str">
        <f t="shared" si="502"/>
        <v/>
      </c>
      <c r="K8050" s="11">
        <f t="shared" si="503"/>
        <v>0</v>
      </c>
    </row>
    <row r="8051" spans="1:11" s="11" customFormat="1">
      <c r="A8051" s="32">
        <v>2018</v>
      </c>
      <c r="B8051" s="32">
        <v>54634</v>
      </c>
      <c r="C8051" s="33" t="s">
        <v>365</v>
      </c>
      <c r="D8051" s="33" t="s">
        <v>354</v>
      </c>
      <c r="E8051" s="34">
        <v>140023</v>
      </c>
      <c r="F8051" s="35">
        <v>6.6020000000000003</v>
      </c>
      <c r="G8051" s="34" t="s">
        <v>364</v>
      </c>
      <c r="H8051" s="14" t="str">
        <f t="shared" si="500"/>
        <v/>
      </c>
      <c r="I8051" s="11" t="str">
        <f t="shared" si="501"/>
        <v/>
      </c>
      <c r="J8051" s="11" t="str">
        <f t="shared" si="502"/>
        <v/>
      </c>
      <c r="K8051" s="11">
        <f t="shared" si="503"/>
        <v>0</v>
      </c>
    </row>
    <row r="8052" spans="1:11" s="11" customFormat="1">
      <c r="A8052" s="32">
        <v>2018</v>
      </c>
      <c r="B8052" s="32">
        <v>54634</v>
      </c>
      <c r="C8052" s="33" t="s">
        <v>565</v>
      </c>
      <c r="D8052" s="33" t="s">
        <v>566</v>
      </c>
      <c r="E8052" s="34">
        <v>1074</v>
      </c>
      <c r="F8052" s="35">
        <v>5.88</v>
      </c>
      <c r="G8052" s="34" t="s">
        <v>364</v>
      </c>
      <c r="H8052" s="14" t="str">
        <f t="shared" si="500"/>
        <v/>
      </c>
      <c r="I8052" s="11" t="str">
        <f t="shared" si="501"/>
        <v/>
      </c>
      <c r="J8052" s="11" t="str">
        <f t="shared" si="502"/>
        <v/>
      </c>
      <c r="K8052" s="11">
        <f t="shared" si="503"/>
        <v>0</v>
      </c>
    </row>
    <row r="8053" spans="1:11" s="11" customFormat="1">
      <c r="A8053" s="32">
        <v>2018</v>
      </c>
      <c r="B8053" s="32">
        <v>54640</v>
      </c>
      <c r="C8053" s="33" t="s">
        <v>565</v>
      </c>
      <c r="D8053" s="33" t="s">
        <v>566</v>
      </c>
      <c r="E8053" s="34">
        <v>66</v>
      </c>
      <c r="F8053" s="35">
        <v>5.8380000000000001</v>
      </c>
      <c r="G8053" s="34" t="s">
        <v>364</v>
      </c>
      <c r="H8053" s="14" t="str">
        <f t="shared" si="500"/>
        <v/>
      </c>
      <c r="I8053" s="11" t="str">
        <f t="shared" si="501"/>
        <v/>
      </c>
      <c r="J8053" s="11" t="str">
        <f t="shared" si="502"/>
        <v/>
      </c>
      <c r="K8053" s="11">
        <f t="shared" si="503"/>
        <v>0</v>
      </c>
    </row>
    <row r="8054" spans="1:11" s="11" customFormat="1">
      <c r="A8054" s="32">
        <v>2018</v>
      </c>
      <c r="B8054" s="32">
        <v>54640</v>
      </c>
      <c r="C8054" s="33" t="s">
        <v>565</v>
      </c>
      <c r="D8054" s="33" t="s">
        <v>566</v>
      </c>
      <c r="E8054" s="34">
        <v>445</v>
      </c>
      <c r="F8054" s="35">
        <v>5.8380000000000001</v>
      </c>
      <c r="G8054" s="34" t="s">
        <v>364</v>
      </c>
      <c r="H8054" s="14" t="str">
        <f t="shared" si="500"/>
        <v/>
      </c>
      <c r="I8054" s="11" t="str">
        <f t="shared" si="501"/>
        <v/>
      </c>
      <c r="J8054" s="11" t="str">
        <f t="shared" si="502"/>
        <v/>
      </c>
      <c r="K8054" s="11">
        <f t="shared" si="503"/>
        <v>0</v>
      </c>
    </row>
    <row r="8055" spans="1:11" s="11" customFormat="1">
      <c r="A8055" s="32">
        <v>2018</v>
      </c>
      <c r="B8055" s="32">
        <v>54640</v>
      </c>
      <c r="C8055" s="33" t="s">
        <v>563</v>
      </c>
      <c r="D8055" s="33" t="s">
        <v>564</v>
      </c>
      <c r="E8055" s="34">
        <v>15694</v>
      </c>
      <c r="F8055" s="35">
        <v>1.0609999999999999</v>
      </c>
      <c r="G8055" s="34" t="s">
        <v>364</v>
      </c>
      <c r="H8055" s="14" t="str">
        <f t="shared" si="500"/>
        <v/>
      </c>
      <c r="I8055" s="11" t="str">
        <f t="shared" si="501"/>
        <v/>
      </c>
      <c r="J8055" s="11" t="str">
        <f t="shared" si="502"/>
        <v/>
      </c>
      <c r="K8055" s="11">
        <f t="shared" si="503"/>
        <v>0</v>
      </c>
    </row>
    <row r="8056" spans="1:11" s="11" customFormat="1">
      <c r="A8056" s="32">
        <v>2018</v>
      </c>
      <c r="B8056" s="32">
        <v>54640</v>
      </c>
      <c r="C8056" s="33" t="s">
        <v>563</v>
      </c>
      <c r="D8056" s="33" t="s">
        <v>564</v>
      </c>
      <c r="E8056" s="34">
        <v>325</v>
      </c>
      <c r="F8056" s="35">
        <v>1.0609999999999999</v>
      </c>
      <c r="G8056" s="34" t="s">
        <v>364</v>
      </c>
      <c r="H8056" s="14" t="str">
        <f t="shared" si="500"/>
        <v/>
      </c>
      <c r="I8056" s="11" t="str">
        <f t="shared" si="501"/>
        <v/>
      </c>
      <c r="J8056" s="11" t="str">
        <f t="shared" si="502"/>
        <v/>
      </c>
      <c r="K8056" s="11">
        <f t="shared" si="503"/>
        <v>0</v>
      </c>
    </row>
    <row r="8057" spans="1:11" s="11" customFormat="1">
      <c r="A8057" s="32">
        <v>2018</v>
      </c>
      <c r="B8057" s="32">
        <v>54640</v>
      </c>
      <c r="C8057" s="33" t="s">
        <v>563</v>
      </c>
      <c r="D8057" s="33" t="s">
        <v>564</v>
      </c>
      <c r="E8057" s="34">
        <v>559</v>
      </c>
      <c r="F8057" s="35">
        <v>1.0609999999999999</v>
      </c>
      <c r="G8057" s="34" t="s">
        <v>364</v>
      </c>
      <c r="H8057" s="14" t="str">
        <f t="shared" si="500"/>
        <v/>
      </c>
      <c r="I8057" s="11" t="str">
        <f t="shared" si="501"/>
        <v/>
      </c>
      <c r="J8057" s="11" t="str">
        <f t="shared" si="502"/>
        <v/>
      </c>
      <c r="K8057" s="11">
        <f t="shared" si="503"/>
        <v>0</v>
      </c>
    </row>
    <row r="8058" spans="1:11" s="11" customFormat="1">
      <c r="A8058" s="32">
        <v>2018</v>
      </c>
      <c r="B8058" s="32">
        <v>54640</v>
      </c>
      <c r="C8058" s="33" t="s">
        <v>563</v>
      </c>
      <c r="D8058" s="33" t="s">
        <v>564</v>
      </c>
      <c r="E8058" s="34">
        <v>290974</v>
      </c>
      <c r="F8058" s="35">
        <v>1.0609999999999999</v>
      </c>
      <c r="G8058" s="34" t="s">
        <v>364</v>
      </c>
      <c r="H8058" s="14" t="str">
        <f t="shared" si="500"/>
        <v/>
      </c>
      <c r="I8058" s="11" t="str">
        <f t="shared" si="501"/>
        <v/>
      </c>
      <c r="J8058" s="11" t="str">
        <f t="shared" si="502"/>
        <v/>
      </c>
      <c r="K8058" s="11">
        <f t="shared" si="503"/>
        <v>0</v>
      </c>
    </row>
    <row r="8059" spans="1:11" s="11" customFormat="1">
      <c r="A8059" s="32">
        <v>2018</v>
      </c>
      <c r="B8059" s="32">
        <v>54640</v>
      </c>
      <c r="C8059" s="33" t="s">
        <v>563</v>
      </c>
      <c r="D8059" s="33" t="s">
        <v>564</v>
      </c>
      <c r="E8059" s="34">
        <v>11768</v>
      </c>
      <c r="F8059" s="35">
        <v>1.0609999999999999</v>
      </c>
      <c r="G8059" s="34" t="s">
        <v>364</v>
      </c>
      <c r="H8059" s="14" t="str">
        <f t="shared" si="500"/>
        <v/>
      </c>
      <c r="I8059" s="11" t="str">
        <f t="shared" si="501"/>
        <v/>
      </c>
      <c r="J8059" s="11" t="str">
        <f t="shared" si="502"/>
        <v/>
      </c>
      <c r="K8059" s="11">
        <f t="shared" si="503"/>
        <v>0</v>
      </c>
    </row>
    <row r="8060" spans="1:11" s="11" customFormat="1">
      <c r="A8060" s="32">
        <v>2018</v>
      </c>
      <c r="B8060" s="32">
        <v>54646</v>
      </c>
      <c r="C8060" s="33" t="s">
        <v>565</v>
      </c>
      <c r="D8060" s="33" t="s">
        <v>566</v>
      </c>
      <c r="E8060" s="34">
        <v>2107</v>
      </c>
      <c r="F8060" s="35">
        <v>5.3179999999999996</v>
      </c>
      <c r="G8060" s="34" t="s">
        <v>364</v>
      </c>
      <c r="H8060" s="14" t="str">
        <f t="shared" si="500"/>
        <v/>
      </c>
      <c r="I8060" s="11" t="str">
        <f t="shared" si="501"/>
        <v/>
      </c>
      <c r="J8060" s="11" t="str">
        <f t="shared" si="502"/>
        <v/>
      </c>
      <c r="K8060" s="11">
        <f t="shared" si="503"/>
        <v>0</v>
      </c>
    </row>
    <row r="8061" spans="1:11" s="11" customFormat="1">
      <c r="A8061" s="32">
        <v>2018</v>
      </c>
      <c r="B8061" s="32">
        <v>54646</v>
      </c>
      <c r="C8061" s="33" t="s">
        <v>567</v>
      </c>
      <c r="D8061" s="33" t="s">
        <v>566</v>
      </c>
      <c r="E8061" s="34">
        <v>162601</v>
      </c>
      <c r="F8061" s="35">
        <v>5.93</v>
      </c>
      <c r="G8061" s="34" t="s">
        <v>364</v>
      </c>
      <c r="H8061" s="14" t="str">
        <f t="shared" si="500"/>
        <v/>
      </c>
      <c r="I8061" s="11" t="str">
        <f t="shared" si="501"/>
        <v/>
      </c>
      <c r="J8061" s="11" t="str">
        <f t="shared" si="502"/>
        <v/>
      </c>
      <c r="K8061" s="11">
        <f t="shared" si="503"/>
        <v>0</v>
      </c>
    </row>
    <row r="8062" spans="1:11" s="11" customFormat="1">
      <c r="A8062" s="32">
        <v>2018</v>
      </c>
      <c r="B8062" s="32">
        <v>54676</v>
      </c>
      <c r="C8062" s="33" t="s">
        <v>563</v>
      </c>
      <c r="D8062" s="33" t="s">
        <v>564</v>
      </c>
      <c r="E8062" s="34">
        <v>1574100</v>
      </c>
      <c r="F8062" s="35">
        <v>1.0189999999999999</v>
      </c>
      <c r="G8062" s="34" t="s">
        <v>364</v>
      </c>
      <c r="H8062" s="14" t="str">
        <f t="shared" si="500"/>
        <v/>
      </c>
      <c r="I8062" s="11" t="str">
        <f t="shared" si="501"/>
        <v/>
      </c>
      <c r="J8062" s="11" t="str">
        <f t="shared" si="502"/>
        <v/>
      </c>
      <c r="K8062" s="11">
        <f t="shared" si="503"/>
        <v>0</v>
      </c>
    </row>
    <row r="8063" spans="1:11" s="11" customFormat="1">
      <c r="A8063" s="32">
        <v>2018</v>
      </c>
      <c r="B8063" s="32">
        <v>54761</v>
      </c>
      <c r="C8063" s="33" t="s">
        <v>563</v>
      </c>
      <c r="D8063" s="33" t="s">
        <v>564</v>
      </c>
      <c r="E8063" s="34">
        <v>1064414</v>
      </c>
      <c r="F8063" s="35">
        <v>1.052</v>
      </c>
      <c r="G8063" s="34" t="s">
        <v>364</v>
      </c>
      <c r="H8063" s="14" t="str">
        <f t="shared" si="500"/>
        <v/>
      </c>
      <c r="I8063" s="11" t="str">
        <f t="shared" si="501"/>
        <v/>
      </c>
      <c r="J8063" s="11" t="str">
        <f t="shared" si="502"/>
        <v/>
      </c>
      <c r="K8063" s="11">
        <f t="shared" si="503"/>
        <v>0</v>
      </c>
    </row>
    <row r="8064" spans="1:11" s="11" customFormat="1">
      <c r="A8064" s="32">
        <v>2018</v>
      </c>
      <c r="B8064" s="32">
        <v>54832</v>
      </c>
      <c r="C8064" s="33" t="s">
        <v>563</v>
      </c>
      <c r="D8064" s="33" t="s">
        <v>564</v>
      </c>
      <c r="E8064" s="34">
        <v>759820</v>
      </c>
      <c r="F8064" s="35">
        <v>1.0640000000000001</v>
      </c>
      <c r="G8064" s="34" t="s">
        <v>364</v>
      </c>
      <c r="H8064" s="14" t="str">
        <f t="shared" si="500"/>
        <v/>
      </c>
      <c r="I8064" s="11" t="str">
        <f t="shared" si="501"/>
        <v/>
      </c>
      <c r="J8064" s="11" t="str">
        <f t="shared" si="502"/>
        <v/>
      </c>
      <c r="K8064" s="11">
        <f t="shared" si="503"/>
        <v>0</v>
      </c>
    </row>
    <row r="8065" spans="1:11" s="11" customFormat="1">
      <c r="A8065" s="32">
        <v>2018</v>
      </c>
      <c r="B8065" s="32">
        <v>54832</v>
      </c>
      <c r="C8065" s="33" t="s">
        <v>563</v>
      </c>
      <c r="D8065" s="33" t="s">
        <v>564</v>
      </c>
      <c r="E8065" s="34">
        <v>412676</v>
      </c>
      <c r="F8065" s="35">
        <v>1.0640000000000001</v>
      </c>
      <c r="G8065" s="34" t="s">
        <v>364</v>
      </c>
      <c r="H8065" s="14" t="str">
        <f t="shared" si="500"/>
        <v/>
      </c>
      <c r="I8065" s="11" t="str">
        <f t="shared" si="501"/>
        <v/>
      </c>
      <c r="J8065" s="11" t="str">
        <f t="shared" si="502"/>
        <v/>
      </c>
      <c r="K8065" s="11">
        <f t="shared" si="503"/>
        <v>0</v>
      </c>
    </row>
    <row r="8066" spans="1:11" s="11" customFormat="1">
      <c r="A8066" s="32">
        <v>2018</v>
      </c>
      <c r="B8066" s="32">
        <v>54844</v>
      </c>
      <c r="C8066" s="33" t="s">
        <v>565</v>
      </c>
      <c r="D8066" s="33" t="s">
        <v>566</v>
      </c>
      <c r="E8066" s="34">
        <v>2794</v>
      </c>
      <c r="F8066" s="35">
        <v>5.88</v>
      </c>
      <c r="G8066" s="34">
        <v>1499.1</v>
      </c>
      <c r="H8066" s="14">
        <f t="shared" si="500"/>
        <v>246282.94151999999</v>
      </c>
      <c r="I8066" s="11">
        <f t="shared" si="501"/>
        <v>2794</v>
      </c>
      <c r="J8066" s="11">
        <f t="shared" si="502"/>
        <v>16428.72</v>
      </c>
      <c r="K8066" s="11">
        <f t="shared" si="503"/>
        <v>0</v>
      </c>
    </row>
    <row r="8067" spans="1:11" s="11" customFormat="1">
      <c r="A8067" s="32">
        <v>2018</v>
      </c>
      <c r="B8067" s="32">
        <v>54844</v>
      </c>
      <c r="C8067" s="33" t="s">
        <v>563</v>
      </c>
      <c r="D8067" s="33" t="s">
        <v>564</v>
      </c>
      <c r="E8067" s="34">
        <v>98605</v>
      </c>
      <c r="F8067" s="35">
        <v>1.081</v>
      </c>
      <c r="G8067" s="34">
        <v>264.39999999999998</v>
      </c>
      <c r="H8067" s="14">
        <f t="shared" si="500"/>
        <v>281829.26121999993</v>
      </c>
      <c r="I8067" s="11">
        <f t="shared" si="501"/>
        <v>98605</v>
      </c>
      <c r="J8067" s="11">
        <f t="shared" si="502"/>
        <v>106592.00499999999</v>
      </c>
      <c r="K8067" s="11">
        <f t="shared" si="503"/>
        <v>0</v>
      </c>
    </row>
    <row r="8068" spans="1:11" s="11" customFormat="1">
      <c r="A8068" s="32">
        <v>2018</v>
      </c>
      <c r="B8068" s="32">
        <v>54844</v>
      </c>
      <c r="C8068" s="33" t="s">
        <v>563</v>
      </c>
      <c r="D8068" s="33" t="s">
        <v>564</v>
      </c>
      <c r="E8068" s="34">
        <v>116230</v>
      </c>
      <c r="F8068" s="35">
        <v>1.0680000000000001</v>
      </c>
      <c r="G8068" s="34">
        <v>261</v>
      </c>
      <c r="H8068" s="14">
        <f t="shared" si="500"/>
        <v>323988.80040000001</v>
      </c>
      <c r="I8068" s="11">
        <f t="shared" si="501"/>
        <v>116230</v>
      </c>
      <c r="J8068" s="11">
        <f t="shared" si="502"/>
        <v>124133.64000000001</v>
      </c>
      <c r="K8068" s="11">
        <f t="shared" si="503"/>
        <v>0</v>
      </c>
    </row>
    <row r="8069" spans="1:11" s="11" customFormat="1">
      <c r="A8069" s="32">
        <v>2018</v>
      </c>
      <c r="B8069" s="32">
        <v>54844</v>
      </c>
      <c r="C8069" s="33" t="s">
        <v>563</v>
      </c>
      <c r="D8069" s="33" t="s">
        <v>564</v>
      </c>
      <c r="E8069" s="34">
        <v>116252</v>
      </c>
      <c r="F8069" s="35">
        <v>1.0660000000000001</v>
      </c>
      <c r="G8069" s="34">
        <v>261.5</v>
      </c>
      <c r="H8069" s="14">
        <f t="shared" si="500"/>
        <v>324062.91268000001</v>
      </c>
      <c r="I8069" s="11">
        <f t="shared" si="501"/>
        <v>116252</v>
      </c>
      <c r="J8069" s="11">
        <f t="shared" si="502"/>
        <v>123924.63200000001</v>
      </c>
      <c r="K8069" s="11">
        <f t="shared" si="503"/>
        <v>0</v>
      </c>
    </row>
    <row r="8070" spans="1:11" s="11" customFormat="1">
      <c r="A8070" s="32">
        <v>2018</v>
      </c>
      <c r="B8070" s="32">
        <v>54844</v>
      </c>
      <c r="C8070" s="33" t="s">
        <v>563</v>
      </c>
      <c r="D8070" s="33" t="s">
        <v>564</v>
      </c>
      <c r="E8070" s="34">
        <v>119798</v>
      </c>
      <c r="F8070" s="35">
        <v>1.075</v>
      </c>
      <c r="G8070" s="34">
        <v>268.7</v>
      </c>
      <c r="H8070" s="14">
        <f t="shared" ref="H8070:H8133" si="504">IF(I8070="","",G8070/100*F8070*E8070)</f>
        <v>346039.51794999995</v>
      </c>
      <c r="I8070" s="11">
        <f t="shared" ref="I8070:I8133" si="505">IF(OR(G8070=".",F8070=".",E8070="."),"",E8070)</f>
        <v>119798</v>
      </c>
      <c r="J8070" s="11">
        <f t="shared" ref="J8070:J8133" si="506">IF(I8070="","",F8070*I8070)</f>
        <v>128782.84999999999</v>
      </c>
      <c r="K8070" s="11">
        <f t="shared" ref="K8070:K8133" si="507">IF(C8070="LIG",1,0)</f>
        <v>0</v>
      </c>
    </row>
    <row r="8071" spans="1:11" s="11" customFormat="1">
      <c r="A8071" s="32">
        <v>2018</v>
      </c>
      <c r="B8071" s="32">
        <v>54844</v>
      </c>
      <c r="C8071" s="33" t="s">
        <v>563</v>
      </c>
      <c r="D8071" s="33" t="s">
        <v>564</v>
      </c>
      <c r="E8071" s="34">
        <v>172017</v>
      </c>
      <c r="F8071" s="35">
        <v>1.0489999999999999</v>
      </c>
      <c r="G8071" s="34">
        <v>322.39999999999998</v>
      </c>
      <c r="H8071" s="14">
        <f t="shared" si="504"/>
        <v>581757.36559199996</v>
      </c>
      <c r="I8071" s="11">
        <f t="shared" si="505"/>
        <v>172017</v>
      </c>
      <c r="J8071" s="11">
        <f t="shared" si="506"/>
        <v>180445.83299999998</v>
      </c>
      <c r="K8071" s="11">
        <f t="shared" si="507"/>
        <v>0</v>
      </c>
    </row>
    <row r="8072" spans="1:11" s="11" customFormat="1">
      <c r="A8072" s="32">
        <v>2018</v>
      </c>
      <c r="B8072" s="32">
        <v>54844</v>
      </c>
      <c r="C8072" s="33" t="s">
        <v>563</v>
      </c>
      <c r="D8072" s="33" t="s">
        <v>564</v>
      </c>
      <c r="E8072" s="34">
        <v>72589</v>
      </c>
      <c r="F8072" s="35">
        <v>1.0720000000000001</v>
      </c>
      <c r="G8072" s="34">
        <v>237.6</v>
      </c>
      <c r="H8072" s="14">
        <f t="shared" si="504"/>
        <v>184889.40940800001</v>
      </c>
      <c r="I8072" s="11">
        <f t="shared" si="505"/>
        <v>72589</v>
      </c>
      <c r="J8072" s="11">
        <f t="shared" si="506"/>
        <v>77815.40800000001</v>
      </c>
      <c r="K8072" s="11">
        <f t="shared" si="507"/>
        <v>0</v>
      </c>
    </row>
    <row r="8073" spans="1:11" s="11" customFormat="1">
      <c r="A8073" s="32">
        <v>2018</v>
      </c>
      <c r="B8073" s="32">
        <v>54844</v>
      </c>
      <c r="C8073" s="33" t="s">
        <v>563</v>
      </c>
      <c r="D8073" s="33" t="s">
        <v>564</v>
      </c>
      <c r="E8073" s="34">
        <v>35521</v>
      </c>
      <c r="F8073" s="35">
        <v>1.0669999999999999</v>
      </c>
      <c r="G8073" s="34">
        <v>1121.5999999999999</v>
      </c>
      <c r="H8073" s="14">
        <f t="shared" si="504"/>
        <v>425096.57291199995</v>
      </c>
      <c r="I8073" s="11">
        <f t="shared" si="505"/>
        <v>35521</v>
      </c>
      <c r="J8073" s="11">
        <f t="shared" si="506"/>
        <v>37900.906999999999</v>
      </c>
      <c r="K8073" s="11">
        <f t="shared" si="507"/>
        <v>0</v>
      </c>
    </row>
    <row r="8074" spans="1:11" s="11" customFormat="1">
      <c r="A8074" s="32">
        <v>2018</v>
      </c>
      <c r="B8074" s="32">
        <v>54844</v>
      </c>
      <c r="C8074" s="33" t="s">
        <v>563</v>
      </c>
      <c r="D8074" s="33" t="s">
        <v>564</v>
      </c>
      <c r="E8074" s="34">
        <v>42279</v>
      </c>
      <c r="F8074" s="35">
        <v>1.08</v>
      </c>
      <c r="G8074" s="34">
        <v>254.7</v>
      </c>
      <c r="H8074" s="14">
        <f t="shared" si="504"/>
        <v>116299.38203999998</v>
      </c>
      <c r="I8074" s="11">
        <f t="shared" si="505"/>
        <v>42279</v>
      </c>
      <c r="J8074" s="11">
        <f t="shared" si="506"/>
        <v>45661.32</v>
      </c>
      <c r="K8074" s="11">
        <f t="shared" si="507"/>
        <v>0</v>
      </c>
    </row>
    <row r="8075" spans="1:11" s="11" customFormat="1">
      <c r="A8075" s="32">
        <v>2018</v>
      </c>
      <c r="B8075" s="32">
        <v>54844</v>
      </c>
      <c r="C8075" s="33" t="s">
        <v>563</v>
      </c>
      <c r="D8075" s="33" t="s">
        <v>564</v>
      </c>
      <c r="E8075" s="34">
        <v>67016</v>
      </c>
      <c r="F8075" s="35">
        <v>1.0449999999999999</v>
      </c>
      <c r="G8075" s="34">
        <v>346</v>
      </c>
      <c r="H8075" s="14">
        <f t="shared" si="504"/>
        <v>242309.7512</v>
      </c>
      <c r="I8075" s="11">
        <f t="shared" si="505"/>
        <v>67016</v>
      </c>
      <c r="J8075" s="11">
        <f t="shared" si="506"/>
        <v>70031.72</v>
      </c>
      <c r="K8075" s="11">
        <f t="shared" si="507"/>
        <v>0</v>
      </c>
    </row>
    <row r="8076" spans="1:11" s="11" customFormat="1">
      <c r="A8076" s="32">
        <v>2018</v>
      </c>
      <c r="B8076" s="32">
        <v>54844</v>
      </c>
      <c r="C8076" s="33" t="s">
        <v>563</v>
      </c>
      <c r="D8076" s="33" t="s">
        <v>564</v>
      </c>
      <c r="E8076" s="34">
        <v>4245</v>
      </c>
      <c r="F8076" s="35">
        <v>1.081</v>
      </c>
      <c r="G8076" s="34">
        <v>907.8</v>
      </c>
      <c r="H8076" s="14">
        <f t="shared" si="504"/>
        <v>41657.534909999995</v>
      </c>
      <c r="I8076" s="11">
        <f t="shared" si="505"/>
        <v>4245</v>
      </c>
      <c r="J8076" s="11">
        <f t="shared" si="506"/>
        <v>4588.8450000000003</v>
      </c>
      <c r="K8076" s="11">
        <f t="shared" si="507"/>
        <v>0</v>
      </c>
    </row>
    <row r="8077" spans="1:11" s="11" customFormat="1">
      <c r="A8077" s="32">
        <v>2018</v>
      </c>
      <c r="B8077" s="32">
        <v>54844</v>
      </c>
      <c r="C8077" s="33" t="s">
        <v>563</v>
      </c>
      <c r="D8077" s="33" t="s">
        <v>564</v>
      </c>
      <c r="E8077" s="34">
        <v>22293</v>
      </c>
      <c r="F8077" s="35">
        <v>1.087</v>
      </c>
      <c r="G8077" s="34">
        <v>478.3</v>
      </c>
      <c r="H8077" s="14">
        <f t="shared" si="504"/>
        <v>115904.004453</v>
      </c>
      <c r="I8077" s="11">
        <f t="shared" si="505"/>
        <v>22293</v>
      </c>
      <c r="J8077" s="11">
        <f t="shared" si="506"/>
        <v>24232.490999999998</v>
      </c>
      <c r="K8077" s="11">
        <f t="shared" si="507"/>
        <v>0</v>
      </c>
    </row>
    <row r="8078" spans="1:11" s="11" customFormat="1">
      <c r="A8078" s="32">
        <v>2018</v>
      </c>
      <c r="B8078" s="32">
        <v>54844</v>
      </c>
      <c r="C8078" s="33" t="s">
        <v>563</v>
      </c>
      <c r="D8078" s="33" t="s">
        <v>564</v>
      </c>
      <c r="E8078" s="34">
        <v>32917</v>
      </c>
      <c r="F8078" s="35">
        <v>1.0660000000000001</v>
      </c>
      <c r="G8078" s="34">
        <v>410.1</v>
      </c>
      <c r="H8078" s="14">
        <f t="shared" si="504"/>
        <v>143902.12972200001</v>
      </c>
      <c r="I8078" s="11">
        <f t="shared" si="505"/>
        <v>32917</v>
      </c>
      <c r="J8078" s="11">
        <f t="shared" si="506"/>
        <v>35089.522000000004</v>
      </c>
      <c r="K8078" s="11">
        <f t="shared" si="507"/>
        <v>0</v>
      </c>
    </row>
    <row r="8079" spans="1:11" s="11" customFormat="1">
      <c r="A8079" s="32">
        <v>2018</v>
      </c>
      <c r="B8079" s="32">
        <v>54854</v>
      </c>
      <c r="C8079" s="33" t="s">
        <v>563</v>
      </c>
      <c r="D8079" s="33" t="s">
        <v>564</v>
      </c>
      <c r="E8079" s="34">
        <v>26245</v>
      </c>
      <c r="F8079" s="35">
        <v>1.036</v>
      </c>
      <c r="G8079" s="34">
        <v>336.1</v>
      </c>
      <c r="H8079" s="14">
        <f t="shared" si="504"/>
        <v>91384.985020000007</v>
      </c>
      <c r="I8079" s="11">
        <f t="shared" si="505"/>
        <v>26245</v>
      </c>
      <c r="J8079" s="11">
        <f t="shared" si="506"/>
        <v>27189.82</v>
      </c>
      <c r="K8079" s="11">
        <f t="shared" si="507"/>
        <v>0</v>
      </c>
    </row>
    <row r="8080" spans="1:11" s="11" customFormat="1">
      <c r="A8080" s="32">
        <v>2018</v>
      </c>
      <c r="B8080" s="32">
        <v>54914</v>
      </c>
      <c r="C8080" s="33" t="s">
        <v>563</v>
      </c>
      <c r="D8080" s="33" t="s">
        <v>564</v>
      </c>
      <c r="E8080" s="34">
        <v>908092</v>
      </c>
      <c r="F8080" s="35">
        <v>1.0349999999999999</v>
      </c>
      <c r="G8080" s="34" t="s">
        <v>364</v>
      </c>
      <c r="H8080" s="14" t="str">
        <f t="shared" si="504"/>
        <v/>
      </c>
      <c r="I8080" s="11" t="str">
        <f t="shared" si="505"/>
        <v/>
      </c>
      <c r="J8080" s="11" t="str">
        <f t="shared" si="506"/>
        <v/>
      </c>
      <c r="K8080" s="11">
        <f t="shared" si="507"/>
        <v>0</v>
      </c>
    </row>
    <row r="8081" spans="1:11" s="11" customFormat="1">
      <c r="A8081" s="32">
        <v>2018</v>
      </c>
      <c r="B8081" s="32">
        <v>54914</v>
      </c>
      <c r="C8081" s="33" t="s">
        <v>563</v>
      </c>
      <c r="D8081" s="33" t="s">
        <v>564</v>
      </c>
      <c r="E8081" s="34">
        <v>756758</v>
      </c>
      <c r="F8081" s="35">
        <v>1.0349999999999999</v>
      </c>
      <c r="G8081" s="34" t="s">
        <v>364</v>
      </c>
      <c r="H8081" s="14" t="str">
        <f t="shared" si="504"/>
        <v/>
      </c>
      <c r="I8081" s="11" t="str">
        <f t="shared" si="505"/>
        <v/>
      </c>
      <c r="J8081" s="11" t="str">
        <f t="shared" si="506"/>
        <v/>
      </c>
      <c r="K8081" s="11">
        <f t="shared" si="507"/>
        <v>0</v>
      </c>
    </row>
    <row r="8082" spans="1:11" s="11" customFormat="1">
      <c r="A8082" s="32">
        <v>2018</v>
      </c>
      <c r="B8082" s="32">
        <v>55010</v>
      </c>
      <c r="C8082" s="33" t="s">
        <v>563</v>
      </c>
      <c r="D8082" s="33" t="s">
        <v>564</v>
      </c>
      <c r="E8082" s="34">
        <v>262789</v>
      </c>
      <c r="F8082" s="35">
        <v>1.083</v>
      </c>
      <c r="G8082" s="34" t="s">
        <v>364</v>
      </c>
      <c r="H8082" s="14" t="str">
        <f t="shared" si="504"/>
        <v/>
      </c>
      <c r="I8082" s="11" t="str">
        <f t="shared" si="505"/>
        <v/>
      </c>
      <c r="J8082" s="11" t="str">
        <f t="shared" si="506"/>
        <v/>
      </c>
      <c r="K8082" s="11">
        <f t="shared" si="507"/>
        <v>0</v>
      </c>
    </row>
    <row r="8083" spans="1:11" s="11" customFormat="1">
      <c r="A8083" s="32">
        <v>2018</v>
      </c>
      <c r="B8083" s="32">
        <v>55011</v>
      </c>
      <c r="C8083" s="33" t="s">
        <v>563</v>
      </c>
      <c r="D8083" s="33" t="s">
        <v>564</v>
      </c>
      <c r="E8083" s="34">
        <v>298821</v>
      </c>
      <c r="F8083" s="35">
        <v>1.0429999999999999</v>
      </c>
      <c r="G8083" s="34" t="s">
        <v>364</v>
      </c>
      <c r="H8083" s="14" t="str">
        <f t="shared" si="504"/>
        <v/>
      </c>
      <c r="I8083" s="11" t="str">
        <f t="shared" si="505"/>
        <v/>
      </c>
      <c r="J8083" s="11" t="str">
        <f t="shared" si="506"/>
        <v/>
      </c>
      <c r="K8083" s="11">
        <f t="shared" si="507"/>
        <v>0</v>
      </c>
    </row>
    <row r="8084" spans="1:11" s="11" customFormat="1">
      <c r="A8084" s="32">
        <v>2018</v>
      </c>
      <c r="B8084" s="32">
        <v>55015</v>
      </c>
      <c r="C8084" s="33" t="s">
        <v>563</v>
      </c>
      <c r="D8084" s="33" t="s">
        <v>564</v>
      </c>
      <c r="E8084" s="34">
        <v>2534174</v>
      </c>
      <c r="F8084" s="35">
        <v>1.0189999999999999</v>
      </c>
      <c r="G8084" s="34" t="s">
        <v>364</v>
      </c>
      <c r="H8084" s="14" t="str">
        <f t="shared" si="504"/>
        <v/>
      </c>
      <c r="I8084" s="11" t="str">
        <f t="shared" si="505"/>
        <v/>
      </c>
      <c r="J8084" s="11" t="str">
        <f t="shared" si="506"/>
        <v/>
      </c>
      <c r="K8084" s="11">
        <f t="shared" si="507"/>
        <v>0</v>
      </c>
    </row>
    <row r="8085" spans="1:11" s="11" customFormat="1">
      <c r="A8085" s="32">
        <v>2018</v>
      </c>
      <c r="B8085" s="32">
        <v>55026</v>
      </c>
      <c r="C8085" s="33" t="s">
        <v>563</v>
      </c>
      <c r="D8085" s="33" t="s">
        <v>564</v>
      </c>
      <c r="E8085" s="34">
        <v>1459</v>
      </c>
      <c r="F8085" s="35">
        <v>1.0269999999999999</v>
      </c>
      <c r="G8085" s="34" t="s">
        <v>364</v>
      </c>
      <c r="H8085" s="14" t="str">
        <f t="shared" si="504"/>
        <v/>
      </c>
      <c r="I8085" s="11" t="str">
        <f t="shared" si="505"/>
        <v/>
      </c>
      <c r="J8085" s="11" t="str">
        <f t="shared" si="506"/>
        <v/>
      </c>
      <c r="K8085" s="11">
        <f t="shared" si="507"/>
        <v>0</v>
      </c>
    </row>
    <row r="8086" spans="1:11" s="11" customFormat="1">
      <c r="A8086" s="32">
        <v>2018</v>
      </c>
      <c r="B8086" s="32">
        <v>55026</v>
      </c>
      <c r="C8086" s="33" t="s">
        <v>563</v>
      </c>
      <c r="D8086" s="33" t="s">
        <v>564</v>
      </c>
      <c r="E8086" s="34">
        <v>20</v>
      </c>
      <c r="F8086" s="35">
        <v>1.0269999999999999</v>
      </c>
      <c r="G8086" s="34" t="s">
        <v>364</v>
      </c>
      <c r="H8086" s="14" t="str">
        <f t="shared" si="504"/>
        <v/>
      </c>
      <c r="I8086" s="11" t="str">
        <f t="shared" si="505"/>
        <v/>
      </c>
      <c r="J8086" s="11" t="str">
        <f t="shared" si="506"/>
        <v/>
      </c>
      <c r="K8086" s="11">
        <f t="shared" si="507"/>
        <v>0</v>
      </c>
    </row>
    <row r="8087" spans="1:11" s="11" customFormat="1">
      <c r="A8087" s="32">
        <v>2018</v>
      </c>
      <c r="B8087" s="32">
        <v>55026</v>
      </c>
      <c r="C8087" s="33" t="s">
        <v>563</v>
      </c>
      <c r="D8087" s="33" t="s">
        <v>564</v>
      </c>
      <c r="E8087" s="34">
        <v>20</v>
      </c>
      <c r="F8087" s="35">
        <v>1.0269999999999999</v>
      </c>
      <c r="G8087" s="34" t="s">
        <v>364</v>
      </c>
      <c r="H8087" s="14" t="str">
        <f t="shared" si="504"/>
        <v/>
      </c>
      <c r="I8087" s="11" t="str">
        <f t="shared" si="505"/>
        <v/>
      </c>
      <c r="J8087" s="11" t="str">
        <f t="shared" si="506"/>
        <v/>
      </c>
      <c r="K8087" s="11">
        <f t="shared" si="507"/>
        <v>0</v>
      </c>
    </row>
    <row r="8088" spans="1:11" s="11" customFormat="1">
      <c r="A8088" s="32">
        <v>2018</v>
      </c>
      <c r="B8088" s="32">
        <v>55026</v>
      </c>
      <c r="C8088" s="33" t="s">
        <v>563</v>
      </c>
      <c r="D8088" s="33" t="s">
        <v>564</v>
      </c>
      <c r="E8088" s="34">
        <v>24</v>
      </c>
      <c r="F8088" s="35">
        <v>1.0269999999999999</v>
      </c>
      <c r="G8088" s="34" t="s">
        <v>364</v>
      </c>
      <c r="H8088" s="14" t="str">
        <f t="shared" si="504"/>
        <v/>
      </c>
      <c r="I8088" s="11" t="str">
        <f t="shared" si="505"/>
        <v/>
      </c>
      <c r="J8088" s="11" t="str">
        <f t="shared" si="506"/>
        <v/>
      </c>
      <c r="K8088" s="11">
        <f t="shared" si="507"/>
        <v>0</v>
      </c>
    </row>
    <row r="8089" spans="1:11" s="11" customFormat="1">
      <c r="A8089" s="32">
        <v>2018</v>
      </c>
      <c r="B8089" s="32">
        <v>55026</v>
      </c>
      <c r="C8089" s="33" t="s">
        <v>563</v>
      </c>
      <c r="D8089" s="33" t="s">
        <v>564</v>
      </c>
      <c r="E8089" s="34">
        <v>128</v>
      </c>
      <c r="F8089" s="35">
        <v>1.028</v>
      </c>
      <c r="G8089" s="34" t="s">
        <v>364</v>
      </c>
      <c r="H8089" s="14" t="str">
        <f t="shared" si="504"/>
        <v/>
      </c>
      <c r="I8089" s="11" t="str">
        <f t="shared" si="505"/>
        <v/>
      </c>
      <c r="J8089" s="11" t="str">
        <f t="shared" si="506"/>
        <v/>
      </c>
      <c r="K8089" s="11">
        <f t="shared" si="507"/>
        <v>0</v>
      </c>
    </row>
    <row r="8090" spans="1:11" s="11" customFormat="1">
      <c r="A8090" s="32">
        <v>2018</v>
      </c>
      <c r="B8090" s="32">
        <v>55026</v>
      </c>
      <c r="C8090" s="33" t="s">
        <v>563</v>
      </c>
      <c r="D8090" s="33" t="s">
        <v>564</v>
      </c>
      <c r="E8090" s="34">
        <v>188</v>
      </c>
      <c r="F8090" s="35">
        <v>1.028</v>
      </c>
      <c r="G8090" s="34" t="s">
        <v>364</v>
      </c>
      <c r="H8090" s="14" t="str">
        <f t="shared" si="504"/>
        <v/>
      </c>
      <c r="I8090" s="11" t="str">
        <f t="shared" si="505"/>
        <v/>
      </c>
      <c r="J8090" s="11" t="str">
        <f t="shared" si="506"/>
        <v/>
      </c>
      <c r="K8090" s="11">
        <f t="shared" si="507"/>
        <v>0</v>
      </c>
    </row>
    <row r="8091" spans="1:11" s="11" customFormat="1">
      <c r="A8091" s="32">
        <v>2018</v>
      </c>
      <c r="B8091" s="32">
        <v>55026</v>
      </c>
      <c r="C8091" s="33" t="s">
        <v>563</v>
      </c>
      <c r="D8091" s="33" t="s">
        <v>564</v>
      </c>
      <c r="E8091" s="34">
        <v>1803</v>
      </c>
      <c r="F8091" s="35">
        <v>1.028</v>
      </c>
      <c r="G8091" s="34" t="s">
        <v>364</v>
      </c>
      <c r="H8091" s="14" t="str">
        <f t="shared" si="504"/>
        <v/>
      </c>
      <c r="I8091" s="11" t="str">
        <f t="shared" si="505"/>
        <v/>
      </c>
      <c r="J8091" s="11" t="str">
        <f t="shared" si="506"/>
        <v/>
      </c>
      <c r="K8091" s="11">
        <f t="shared" si="507"/>
        <v>0</v>
      </c>
    </row>
    <row r="8092" spans="1:11" s="11" customFormat="1">
      <c r="A8092" s="32">
        <v>2018</v>
      </c>
      <c r="B8092" s="32">
        <v>55026</v>
      </c>
      <c r="C8092" s="33" t="s">
        <v>563</v>
      </c>
      <c r="D8092" s="33" t="s">
        <v>564</v>
      </c>
      <c r="E8092" s="34">
        <v>1534</v>
      </c>
      <c r="F8092" s="35">
        <v>1.026</v>
      </c>
      <c r="G8092" s="34" t="s">
        <v>364</v>
      </c>
      <c r="H8092" s="14" t="str">
        <f t="shared" si="504"/>
        <v/>
      </c>
      <c r="I8092" s="11" t="str">
        <f t="shared" si="505"/>
        <v/>
      </c>
      <c r="J8092" s="11" t="str">
        <f t="shared" si="506"/>
        <v/>
      </c>
      <c r="K8092" s="11">
        <f t="shared" si="507"/>
        <v>0</v>
      </c>
    </row>
    <row r="8093" spans="1:11" s="11" customFormat="1">
      <c r="A8093" s="32">
        <v>2018</v>
      </c>
      <c r="B8093" s="32">
        <v>55026</v>
      </c>
      <c r="C8093" s="33" t="s">
        <v>563</v>
      </c>
      <c r="D8093" s="33" t="s">
        <v>564</v>
      </c>
      <c r="E8093" s="34">
        <v>1345</v>
      </c>
      <c r="F8093" s="35">
        <v>1.026</v>
      </c>
      <c r="G8093" s="34" t="s">
        <v>364</v>
      </c>
      <c r="H8093" s="14" t="str">
        <f t="shared" si="504"/>
        <v/>
      </c>
      <c r="I8093" s="11" t="str">
        <f t="shared" si="505"/>
        <v/>
      </c>
      <c r="J8093" s="11" t="str">
        <f t="shared" si="506"/>
        <v/>
      </c>
      <c r="K8093" s="11">
        <f t="shared" si="507"/>
        <v>0</v>
      </c>
    </row>
    <row r="8094" spans="1:11" s="11" customFormat="1">
      <c r="A8094" s="32">
        <v>2018</v>
      </c>
      <c r="B8094" s="32">
        <v>55026</v>
      </c>
      <c r="C8094" s="33" t="s">
        <v>563</v>
      </c>
      <c r="D8094" s="33" t="s">
        <v>564</v>
      </c>
      <c r="E8094" s="34">
        <v>1125</v>
      </c>
      <c r="F8094" s="35">
        <v>1.028</v>
      </c>
      <c r="G8094" s="34" t="s">
        <v>364</v>
      </c>
      <c r="H8094" s="14" t="str">
        <f t="shared" si="504"/>
        <v/>
      </c>
      <c r="I8094" s="11" t="str">
        <f t="shared" si="505"/>
        <v/>
      </c>
      <c r="J8094" s="11" t="str">
        <f t="shared" si="506"/>
        <v/>
      </c>
      <c r="K8094" s="11">
        <f t="shared" si="507"/>
        <v>0</v>
      </c>
    </row>
    <row r="8095" spans="1:11" s="11" customFormat="1">
      <c r="A8095" s="32">
        <v>2018</v>
      </c>
      <c r="B8095" s="32">
        <v>55026</v>
      </c>
      <c r="C8095" s="33" t="s">
        <v>563</v>
      </c>
      <c r="D8095" s="33" t="s">
        <v>564</v>
      </c>
      <c r="E8095" s="34">
        <v>362</v>
      </c>
      <c r="F8095" s="35">
        <v>1.026</v>
      </c>
      <c r="G8095" s="34" t="s">
        <v>364</v>
      </c>
      <c r="H8095" s="14" t="str">
        <f t="shared" si="504"/>
        <v/>
      </c>
      <c r="I8095" s="11" t="str">
        <f t="shared" si="505"/>
        <v/>
      </c>
      <c r="J8095" s="11" t="str">
        <f t="shared" si="506"/>
        <v/>
      </c>
      <c r="K8095" s="11">
        <f t="shared" si="507"/>
        <v>0</v>
      </c>
    </row>
    <row r="8096" spans="1:11" s="11" customFormat="1">
      <c r="A8096" s="32">
        <v>2018</v>
      </c>
      <c r="B8096" s="32">
        <v>55026</v>
      </c>
      <c r="C8096" s="33" t="s">
        <v>563</v>
      </c>
      <c r="D8096" s="33" t="s">
        <v>564</v>
      </c>
      <c r="E8096" s="34">
        <v>239</v>
      </c>
      <c r="F8096" s="35">
        <v>1.0269999999999999</v>
      </c>
      <c r="G8096" s="34" t="s">
        <v>364</v>
      </c>
      <c r="H8096" s="14" t="str">
        <f t="shared" si="504"/>
        <v/>
      </c>
      <c r="I8096" s="11" t="str">
        <f t="shared" si="505"/>
        <v/>
      </c>
      <c r="J8096" s="11" t="str">
        <f t="shared" si="506"/>
        <v/>
      </c>
      <c r="K8096" s="11">
        <f t="shared" si="507"/>
        <v>0</v>
      </c>
    </row>
    <row r="8097" spans="1:11" s="11" customFormat="1">
      <c r="A8097" s="32">
        <v>2018</v>
      </c>
      <c r="B8097" s="32">
        <v>55040</v>
      </c>
      <c r="C8097" s="33" t="s">
        <v>563</v>
      </c>
      <c r="D8097" s="33" t="s">
        <v>564</v>
      </c>
      <c r="E8097" s="34">
        <v>26186</v>
      </c>
      <c r="F8097" s="35">
        <v>1.0329999999999999</v>
      </c>
      <c r="G8097" s="34" t="s">
        <v>364</v>
      </c>
      <c r="H8097" s="14" t="str">
        <f t="shared" si="504"/>
        <v/>
      </c>
      <c r="I8097" s="11" t="str">
        <f t="shared" si="505"/>
        <v/>
      </c>
      <c r="J8097" s="11" t="str">
        <f t="shared" si="506"/>
        <v/>
      </c>
      <c r="K8097" s="11">
        <f t="shared" si="507"/>
        <v>0</v>
      </c>
    </row>
    <row r="8098" spans="1:11" s="11" customFormat="1">
      <c r="A8098" s="32">
        <v>2018</v>
      </c>
      <c r="B8098" s="32">
        <v>55041</v>
      </c>
      <c r="C8098" s="33" t="s">
        <v>563</v>
      </c>
      <c r="D8098" s="33" t="s">
        <v>564</v>
      </c>
      <c r="E8098" s="34">
        <v>243487</v>
      </c>
      <c r="F8098" s="35">
        <v>1.03</v>
      </c>
      <c r="G8098" s="34" t="s">
        <v>364</v>
      </c>
      <c r="H8098" s="14" t="str">
        <f t="shared" si="504"/>
        <v/>
      </c>
      <c r="I8098" s="11" t="str">
        <f t="shared" si="505"/>
        <v/>
      </c>
      <c r="J8098" s="11" t="str">
        <f t="shared" si="506"/>
        <v/>
      </c>
      <c r="K8098" s="11">
        <f t="shared" si="507"/>
        <v>0</v>
      </c>
    </row>
    <row r="8099" spans="1:11" s="11" customFormat="1">
      <c r="A8099" s="32">
        <v>2018</v>
      </c>
      <c r="B8099" s="32">
        <v>55041</v>
      </c>
      <c r="C8099" s="33" t="s">
        <v>563</v>
      </c>
      <c r="D8099" s="33" t="s">
        <v>564</v>
      </c>
      <c r="E8099" s="34">
        <v>315425</v>
      </c>
      <c r="F8099" s="35">
        <v>1.0289999999999999</v>
      </c>
      <c r="G8099" s="34" t="s">
        <v>364</v>
      </c>
      <c r="H8099" s="14" t="str">
        <f t="shared" si="504"/>
        <v/>
      </c>
      <c r="I8099" s="11" t="str">
        <f t="shared" si="505"/>
        <v/>
      </c>
      <c r="J8099" s="11" t="str">
        <f t="shared" si="506"/>
        <v/>
      </c>
      <c r="K8099" s="11">
        <f t="shared" si="507"/>
        <v>0</v>
      </c>
    </row>
    <row r="8100" spans="1:11" s="11" customFormat="1">
      <c r="A8100" s="32">
        <v>2018</v>
      </c>
      <c r="B8100" s="32">
        <v>55042</v>
      </c>
      <c r="C8100" s="33" t="s">
        <v>563</v>
      </c>
      <c r="D8100" s="33" t="s">
        <v>564</v>
      </c>
      <c r="E8100" s="34">
        <v>2549042</v>
      </c>
      <c r="F8100" s="35">
        <v>1.032</v>
      </c>
      <c r="G8100" s="34" t="s">
        <v>364</v>
      </c>
      <c r="H8100" s="14" t="str">
        <f t="shared" si="504"/>
        <v/>
      </c>
      <c r="I8100" s="11" t="str">
        <f t="shared" si="505"/>
        <v/>
      </c>
      <c r="J8100" s="11" t="str">
        <f t="shared" si="506"/>
        <v/>
      </c>
      <c r="K8100" s="11">
        <f t="shared" si="507"/>
        <v>0</v>
      </c>
    </row>
    <row r="8101" spans="1:11" s="11" customFormat="1">
      <c r="A8101" s="32">
        <v>2018</v>
      </c>
      <c r="B8101" s="32">
        <v>55047</v>
      </c>
      <c r="C8101" s="33" t="s">
        <v>563</v>
      </c>
      <c r="D8101" s="33" t="s">
        <v>564</v>
      </c>
      <c r="E8101" s="34">
        <v>2490184</v>
      </c>
      <c r="F8101" s="35">
        <v>1.03</v>
      </c>
      <c r="G8101" s="34" t="s">
        <v>364</v>
      </c>
      <c r="H8101" s="14" t="str">
        <f t="shared" si="504"/>
        <v/>
      </c>
      <c r="I8101" s="11" t="str">
        <f t="shared" si="505"/>
        <v/>
      </c>
      <c r="J8101" s="11" t="str">
        <f t="shared" si="506"/>
        <v/>
      </c>
      <c r="K8101" s="11">
        <f t="shared" si="507"/>
        <v>0</v>
      </c>
    </row>
    <row r="8102" spans="1:11" s="11" customFormat="1">
      <c r="A8102" s="32">
        <v>2018</v>
      </c>
      <c r="B8102" s="32">
        <v>55048</v>
      </c>
      <c r="C8102" s="33" t="s">
        <v>563</v>
      </c>
      <c r="D8102" s="33" t="s">
        <v>564</v>
      </c>
      <c r="E8102" s="34">
        <v>779381</v>
      </c>
      <c r="F8102" s="35">
        <v>1.0269999999999999</v>
      </c>
      <c r="G8102" s="34" t="s">
        <v>364</v>
      </c>
      <c r="H8102" s="14" t="str">
        <f t="shared" si="504"/>
        <v/>
      </c>
      <c r="I8102" s="11" t="str">
        <f t="shared" si="505"/>
        <v/>
      </c>
      <c r="J8102" s="11" t="str">
        <f t="shared" si="506"/>
        <v/>
      </c>
      <c r="K8102" s="11">
        <f t="shared" si="507"/>
        <v>0</v>
      </c>
    </row>
    <row r="8103" spans="1:11" s="11" customFormat="1">
      <c r="A8103" s="32">
        <v>2018</v>
      </c>
      <c r="B8103" s="32">
        <v>55051</v>
      </c>
      <c r="C8103" s="33" t="s">
        <v>563</v>
      </c>
      <c r="D8103" s="33" t="s">
        <v>564</v>
      </c>
      <c r="E8103" s="34">
        <v>453292</v>
      </c>
      <c r="F8103" s="35">
        <v>1.026</v>
      </c>
      <c r="G8103" s="34" t="s">
        <v>364</v>
      </c>
      <c r="H8103" s="14" t="str">
        <f t="shared" si="504"/>
        <v/>
      </c>
      <c r="I8103" s="11" t="str">
        <f t="shared" si="505"/>
        <v/>
      </c>
      <c r="J8103" s="11" t="str">
        <f t="shared" si="506"/>
        <v/>
      </c>
      <c r="K8103" s="11">
        <f t="shared" si="507"/>
        <v>0</v>
      </c>
    </row>
    <row r="8104" spans="1:11" s="11" customFormat="1">
      <c r="A8104" s="32">
        <v>2018</v>
      </c>
      <c r="B8104" s="32">
        <v>55051</v>
      </c>
      <c r="C8104" s="33" t="s">
        <v>563</v>
      </c>
      <c r="D8104" s="33" t="s">
        <v>564</v>
      </c>
      <c r="E8104" s="34">
        <v>610359</v>
      </c>
      <c r="F8104" s="35">
        <v>1.016</v>
      </c>
      <c r="G8104" s="34" t="s">
        <v>364</v>
      </c>
      <c r="H8104" s="14" t="str">
        <f t="shared" si="504"/>
        <v/>
      </c>
      <c r="I8104" s="11" t="str">
        <f t="shared" si="505"/>
        <v/>
      </c>
      <c r="J8104" s="11" t="str">
        <f t="shared" si="506"/>
        <v/>
      </c>
      <c r="K8104" s="11">
        <f t="shared" si="507"/>
        <v>0</v>
      </c>
    </row>
    <row r="8105" spans="1:11" s="11" customFormat="1">
      <c r="A8105" s="32">
        <v>2018</v>
      </c>
      <c r="B8105" s="32">
        <v>55051</v>
      </c>
      <c r="C8105" s="33" t="s">
        <v>563</v>
      </c>
      <c r="D8105" s="33" t="s">
        <v>564</v>
      </c>
      <c r="E8105" s="34">
        <v>191761</v>
      </c>
      <c r="F8105" s="35">
        <v>1.026</v>
      </c>
      <c r="G8105" s="34" t="s">
        <v>364</v>
      </c>
      <c r="H8105" s="14" t="str">
        <f t="shared" si="504"/>
        <v/>
      </c>
      <c r="I8105" s="11" t="str">
        <f t="shared" si="505"/>
        <v/>
      </c>
      <c r="J8105" s="11" t="str">
        <f t="shared" si="506"/>
        <v/>
      </c>
      <c r="K8105" s="11">
        <f t="shared" si="507"/>
        <v>0</v>
      </c>
    </row>
    <row r="8106" spans="1:11" s="11" customFormat="1">
      <c r="A8106" s="32">
        <v>2018</v>
      </c>
      <c r="B8106" s="32">
        <v>55051</v>
      </c>
      <c r="C8106" s="33" t="s">
        <v>563</v>
      </c>
      <c r="D8106" s="33" t="s">
        <v>564</v>
      </c>
      <c r="E8106" s="34">
        <v>151097</v>
      </c>
      <c r="F8106" s="35">
        <v>1.026</v>
      </c>
      <c r="G8106" s="34" t="s">
        <v>364</v>
      </c>
      <c r="H8106" s="14" t="str">
        <f t="shared" si="504"/>
        <v/>
      </c>
      <c r="I8106" s="11" t="str">
        <f t="shared" si="505"/>
        <v/>
      </c>
      <c r="J8106" s="11" t="str">
        <f t="shared" si="506"/>
        <v/>
      </c>
      <c r="K8106" s="11">
        <f t="shared" si="507"/>
        <v>0</v>
      </c>
    </row>
    <row r="8107" spans="1:11" s="11" customFormat="1">
      <c r="A8107" s="32">
        <v>2018</v>
      </c>
      <c r="B8107" s="32">
        <v>55051</v>
      </c>
      <c r="C8107" s="33" t="s">
        <v>563</v>
      </c>
      <c r="D8107" s="33" t="s">
        <v>564</v>
      </c>
      <c r="E8107" s="34">
        <v>122072</v>
      </c>
      <c r="F8107" s="35">
        <v>1.016</v>
      </c>
      <c r="G8107" s="34" t="s">
        <v>364</v>
      </c>
      <c r="H8107" s="14" t="str">
        <f t="shared" si="504"/>
        <v/>
      </c>
      <c r="I8107" s="11" t="str">
        <f t="shared" si="505"/>
        <v/>
      </c>
      <c r="J8107" s="11" t="str">
        <f t="shared" si="506"/>
        <v/>
      </c>
      <c r="K8107" s="11">
        <f t="shared" si="507"/>
        <v>0</v>
      </c>
    </row>
    <row r="8108" spans="1:11" s="11" customFormat="1">
      <c r="A8108" s="32">
        <v>2018</v>
      </c>
      <c r="B8108" s="32">
        <v>55051</v>
      </c>
      <c r="C8108" s="33" t="s">
        <v>563</v>
      </c>
      <c r="D8108" s="33" t="s">
        <v>564</v>
      </c>
      <c r="E8108" s="34">
        <v>38993</v>
      </c>
      <c r="F8108" s="35">
        <v>1.026</v>
      </c>
      <c r="G8108" s="34" t="s">
        <v>364</v>
      </c>
      <c r="H8108" s="14" t="str">
        <f t="shared" si="504"/>
        <v/>
      </c>
      <c r="I8108" s="11" t="str">
        <f t="shared" si="505"/>
        <v/>
      </c>
      <c r="J8108" s="11" t="str">
        <f t="shared" si="506"/>
        <v/>
      </c>
      <c r="K8108" s="11">
        <f t="shared" si="507"/>
        <v>0</v>
      </c>
    </row>
    <row r="8109" spans="1:11" s="11" customFormat="1">
      <c r="A8109" s="32">
        <v>2018</v>
      </c>
      <c r="B8109" s="32">
        <v>55061</v>
      </c>
      <c r="C8109" s="33" t="s">
        <v>563</v>
      </c>
      <c r="D8109" s="33" t="s">
        <v>564</v>
      </c>
      <c r="E8109" s="34">
        <v>12577</v>
      </c>
      <c r="F8109" s="35">
        <v>1.03</v>
      </c>
      <c r="G8109" s="34" t="s">
        <v>364</v>
      </c>
      <c r="H8109" s="14" t="str">
        <f t="shared" si="504"/>
        <v/>
      </c>
      <c r="I8109" s="11" t="str">
        <f t="shared" si="505"/>
        <v/>
      </c>
      <c r="J8109" s="11" t="str">
        <f t="shared" si="506"/>
        <v/>
      </c>
      <c r="K8109" s="11">
        <f t="shared" si="507"/>
        <v>0</v>
      </c>
    </row>
    <row r="8110" spans="1:11" s="11" customFormat="1">
      <c r="A8110" s="32">
        <v>2018</v>
      </c>
      <c r="B8110" s="32">
        <v>55062</v>
      </c>
      <c r="C8110" s="33" t="s">
        <v>563</v>
      </c>
      <c r="D8110" s="33" t="s">
        <v>564</v>
      </c>
      <c r="E8110" s="34">
        <v>502886</v>
      </c>
      <c r="F8110" s="35">
        <v>1.014</v>
      </c>
      <c r="G8110" s="34" t="s">
        <v>364</v>
      </c>
      <c r="H8110" s="14" t="str">
        <f t="shared" si="504"/>
        <v/>
      </c>
      <c r="I8110" s="11" t="str">
        <f t="shared" si="505"/>
        <v/>
      </c>
      <c r="J8110" s="11" t="str">
        <f t="shared" si="506"/>
        <v/>
      </c>
      <c r="K8110" s="11">
        <f t="shared" si="507"/>
        <v>0</v>
      </c>
    </row>
    <row r="8111" spans="1:11" s="11" customFormat="1">
      <c r="A8111" s="32">
        <v>2018</v>
      </c>
      <c r="B8111" s="32">
        <v>55062</v>
      </c>
      <c r="C8111" s="33" t="s">
        <v>563</v>
      </c>
      <c r="D8111" s="33" t="s">
        <v>564</v>
      </c>
      <c r="E8111" s="34">
        <v>402049</v>
      </c>
      <c r="F8111" s="35">
        <v>1.014</v>
      </c>
      <c r="G8111" s="34" t="s">
        <v>364</v>
      </c>
      <c r="H8111" s="14" t="str">
        <f t="shared" si="504"/>
        <v/>
      </c>
      <c r="I8111" s="11" t="str">
        <f t="shared" si="505"/>
        <v/>
      </c>
      <c r="J8111" s="11" t="str">
        <f t="shared" si="506"/>
        <v/>
      </c>
      <c r="K8111" s="11">
        <f t="shared" si="507"/>
        <v>0</v>
      </c>
    </row>
    <row r="8112" spans="1:11" s="11" customFormat="1">
      <c r="A8112" s="32">
        <v>2018</v>
      </c>
      <c r="B8112" s="32">
        <v>55063</v>
      </c>
      <c r="C8112" s="33" t="s">
        <v>563</v>
      </c>
      <c r="D8112" s="33" t="s">
        <v>564</v>
      </c>
      <c r="E8112" s="34">
        <v>847696</v>
      </c>
      <c r="F8112" s="35">
        <v>1.0589999999999999</v>
      </c>
      <c r="G8112" s="34">
        <v>270</v>
      </c>
      <c r="H8112" s="14">
        <f t="shared" si="504"/>
        <v>2423817.1728000003</v>
      </c>
      <c r="I8112" s="11">
        <f t="shared" si="505"/>
        <v>847696</v>
      </c>
      <c r="J8112" s="11">
        <f t="shared" si="506"/>
        <v>897710.0639999999</v>
      </c>
      <c r="K8112" s="11">
        <f t="shared" si="507"/>
        <v>0</v>
      </c>
    </row>
    <row r="8113" spans="1:11" s="11" customFormat="1">
      <c r="A8113" s="32">
        <v>2018</v>
      </c>
      <c r="B8113" s="32">
        <v>55064</v>
      </c>
      <c r="C8113" s="33" t="s">
        <v>563</v>
      </c>
      <c r="D8113" s="33" t="s">
        <v>564</v>
      </c>
      <c r="E8113" s="34">
        <v>410803</v>
      </c>
      <c r="F8113" s="35">
        <v>1.032</v>
      </c>
      <c r="G8113" s="34" t="s">
        <v>364</v>
      </c>
      <c r="H8113" s="14" t="str">
        <f t="shared" si="504"/>
        <v/>
      </c>
      <c r="I8113" s="11" t="str">
        <f t="shared" si="505"/>
        <v/>
      </c>
      <c r="J8113" s="11" t="str">
        <f t="shared" si="506"/>
        <v/>
      </c>
      <c r="K8113" s="11">
        <f t="shared" si="507"/>
        <v>0</v>
      </c>
    </row>
    <row r="8114" spans="1:11" s="11" customFormat="1">
      <c r="A8114" s="32">
        <v>2018</v>
      </c>
      <c r="B8114" s="32">
        <v>55064</v>
      </c>
      <c r="C8114" s="33" t="s">
        <v>563</v>
      </c>
      <c r="D8114" s="33" t="s">
        <v>564</v>
      </c>
      <c r="E8114" s="34">
        <v>395352</v>
      </c>
      <c r="F8114" s="35">
        <v>0.98199999999999998</v>
      </c>
      <c r="G8114" s="34" t="s">
        <v>364</v>
      </c>
      <c r="H8114" s="14" t="str">
        <f t="shared" si="504"/>
        <v/>
      </c>
      <c r="I8114" s="11" t="str">
        <f t="shared" si="505"/>
        <v/>
      </c>
      <c r="J8114" s="11" t="str">
        <f t="shared" si="506"/>
        <v/>
      </c>
      <c r="K8114" s="11">
        <f t="shared" si="507"/>
        <v>0</v>
      </c>
    </row>
    <row r="8115" spans="1:11" s="11" customFormat="1">
      <c r="A8115" s="32">
        <v>2018</v>
      </c>
      <c r="B8115" s="32">
        <v>55065</v>
      </c>
      <c r="C8115" s="33" t="s">
        <v>563</v>
      </c>
      <c r="D8115" s="33" t="s">
        <v>564</v>
      </c>
      <c r="E8115" s="34">
        <v>1601295</v>
      </c>
      <c r="F8115" s="35">
        <v>1.03</v>
      </c>
      <c r="G8115" s="34">
        <v>183.9</v>
      </c>
      <c r="H8115" s="14">
        <f t="shared" si="504"/>
        <v>3033124.9501499999</v>
      </c>
      <c r="I8115" s="11">
        <f t="shared" si="505"/>
        <v>1601295</v>
      </c>
      <c r="J8115" s="11">
        <f t="shared" si="506"/>
        <v>1649333.85</v>
      </c>
      <c r="K8115" s="11">
        <f t="shared" si="507"/>
        <v>0</v>
      </c>
    </row>
    <row r="8116" spans="1:11" s="11" customFormat="1">
      <c r="A8116" s="32">
        <v>2018</v>
      </c>
      <c r="B8116" s="32">
        <v>55075</v>
      </c>
      <c r="C8116" s="33" t="s">
        <v>563</v>
      </c>
      <c r="D8116" s="33" t="s">
        <v>564</v>
      </c>
      <c r="E8116" s="34">
        <v>1235409</v>
      </c>
      <c r="F8116" s="35">
        <v>1.0149999999999999</v>
      </c>
      <c r="G8116" s="34" t="s">
        <v>364</v>
      </c>
      <c r="H8116" s="14" t="str">
        <f t="shared" si="504"/>
        <v/>
      </c>
      <c r="I8116" s="11" t="str">
        <f t="shared" si="505"/>
        <v/>
      </c>
      <c r="J8116" s="11" t="str">
        <f t="shared" si="506"/>
        <v/>
      </c>
      <c r="K8116" s="11">
        <f t="shared" si="507"/>
        <v>0</v>
      </c>
    </row>
    <row r="8117" spans="1:11" s="11" customFormat="1">
      <c r="A8117" s="32">
        <v>2018</v>
      </c>
      <c r="B8117" s="32">
        <v>55076</v>
      </c>
      <c r="C8117" s="33" t="s">
        <v>362</v>
      </c>
      <c r="D8117" s="33" t="s">
        <v>354</v>
      </c>
      <c r="E8117" s="34">
        <v>178433</v>
      </c>
      <c r="F8117" s="35">
        <v>10.48</v>
      </c>
      <c r="G8117" s="34" t="s">
        <v>364</v>
      </c>
      <c r="H8117" s="14" t="str">
        <f t="shared" si="504"/>
        <v/>
      </c>
      <c r="I8117" s="11" t="str">
        <f t="shared" si="505"/>
        <v/>
      </c>
      <c r="J8117" s="11" t="str">
        <f t="shared" si="506"/>
        <v/>
      </c>
      <c r="K8117" s="11">
        <f t="shared" si="507"/>
        <v>1</v>
      </c>
    </row>
    <row r="8118" spans="1:11" s="11" customFormat="1">
      <c r="A8118" s="32">
        <v>2018</v>
      </c>
      <c r="B8118" s="32">
        <v>55076</v>
      </c>
      <c r="C8118" s="33" t="s">
        <v>563</v>
      </c>
      <c r="D8118" s="33" t="s">
        <v>564</v>
      </c>
      <c r="E8118" s="34">
        <v>17955</v>
      </c>
      <c r="F8118" s="35">
        <v>1.04</v>
      </c>
      <c r="G8118" s="34" t="s">
        <v>364</v>
      </c>
      <c r="H8118" s="14" t="str">
        <f t="shared" si="504"/>
        <v/>
      </c>
      <c r="I8118" s="11" t="str">
        <f t="shared" si="505"/>
        <v/>
      </c>
      <c r="J8118" s="11" t="str">
        <f t="shared" si="506"/>
        <v/>
      </c>
      <c r="K8118" s="11">
        <f t="shared" si="507"/>
        <v>0</v>
      </c>
    </row>
    <row r="8119" spans="1:11" s="11" customFormat="1">
      <c r="A8119" s="32">
        <v>2018</v>
      </c>
      <c r="B8119" s="32">
        <v>55077</v>
      </c>
      <c r="C8119" s="33" t="s">
        <v>563</v>
      </c>
      <c r="D8119" s="33" t="s">
        <v>564</v>
      </c>
      <c r="E8119" s="34">
        <v>1189287</v>
      </c>
      <c r="F8119" s="35">
        <v>1.0429999999999999</v>
      </c>
      <c r="G8119" s="34">
        <v>323.8</v>
      </c>
      <c r="H8119" s="14">
        <f t="shared" si="504"/>
        <v>4016500.4921579994</v>
      </c>
      <c r="I8119" s="11">
        <f t="shared" si="505"/>
        <v>1189287</v>
      </c>
      <c r="J8119" s="11">
        <f t="shared" si="506"/>
        <v>1240426.341</v>
      </c>
      <c r="K8119" s="11">
        <f t="shared" si="507"/>
        <v>0</v>
      </c>
    </row>
    <row r="8120" spans="1:11" s="11" customFormat="1">
      <c r="A8120" s="32">
        <v>2018</v>
      </c>
      <c r="B8120" s="32">
        <v>55079</v>
      </c>
      <c r="C8120" s="33" t="s">
        <v>563</v>
      </c>
      <c r="D8120" s="33" t="s">
        <v>564</v>
      </c>
      <c r="E8120" s="34">
        <v>458376</v>
      </c>
      <c r="F8120" s="35">
        <v>1.0309999999999999</v>
      </c>
      <c r="G8120" s="34" t="s">
        <v>364</v>
      </c>
      <c r="H8120" s="14" t="str">
        <f t="shared" si="504"/>
        <v/>
      </c>
      <c r="I8120" s="11" t="str">
        <f t="shared" si="505"/>
        <v/>
      </c>
      <c r="J8120" s="11" t="str">
        <f t="shared" si="506"/>
        <v/>
      </c>
      <c r="K8120" s="11">
        <f t="shared" si="507"/>
        <v>0</v>
      </c>
    </row>
    <row r="8121" spans="1:11" s="11" customFormat="1">
      <c r="A8121" s="32">
        <v>2018</v>
      </c>
      <c r="B8121" s="32">
        <v>55081</v>
      </c>
      <c r="C8121" s="33" t="s">
        <v>563</v>
      </c>
      <c r="D8121" s="33" t="s">
        <v>564</v>
      </c>
      <c r="E8121" s="34">
        <v>494427</v>
      </c>
      <c r="F8121" s="35">
        <v>1</v>
      </c>
      <c r="G8121" s="34">
        <v>299.2</v>
      </c>
      <c r="H8121" s="14">
        <f t="shared" si="504"/>
        <v>1479325.584</v>
      </c>
      <c r="I8121" s="11">
        <f t="shared" si="505"/>
        <v>494427</v>
      </c>
      <c r="J8121" s="11">
        <f t="shared" si="506"/>
        <v>494427</v>
      </c>
      <c r="K8121" s="11">
        <f t="shared" si="507"/>
        <v>0</v>
      </c>
    </row>
    <row r="8122" spans="1:11" s="11" customFormat="1">
      <c r="A8122" s="32">
        <v>2018</v>
      </c>
      <c r="B8122" s="32">
        <v>55084</v>
      </c>
      <c r="C8122" s="33" t="s">
        <v>563</v>
      </c>
      <c r="D8122" s="33" t="s">
        <v>564</v>
      </c>
      <c r="E8122" s="34">
        <v>860666</v>
      </c>
      <c r="F8122" s="35">
        <v>1.04</v>
      </c>
      <c r="G8122" s="34" t="s">
        <v>364</v>
      </c>
      <c r="H8122" s="14" t="str">
        <f t="shared" si="504"/>
        <v/>
      </c>
      <c r="I8122" s="11" t="str">
        <f t="shared" si="505"/>
        <v/>
      </c>
      <c r="J8122" s="11" t="str">
        <f t="shared" si="506"/>
        <v/>
      </c>
      <c r="K8122" s="11">
        <f t="shared" si="507"/>
        <v>0</v>
      </c>
    </row>
    <row r="8123" spans="1:11" s="11" customFormat="1">
      <c r="A8123" s="32">
        <v>2018</v>
      </c>
      <c r="B8123" s="32">
        <v>55087</v>
      </c>
      <c r="C8123" s="33" t="s">
        <v>563</v>
      </c>
      <c r="D8123" s="33" t="s">
        <v>564</v>
      </c>
      <c r="E8123" s="34">
        <v>2762237</v>
      </c>
      <c r="F8123" s="35">
        <v>1.024</v>
      </c>
      <c r="G8123" s="34">
        <v>262.3</v>
      </c>
      <c r="H8123" s="14">
        <f t="shared" si="504"/>
        <v>7419235.994624001</v>
      </c>
      <c r="I8123" s="11">
        <f t="shared" si="505"/>
        <v>2762237</v>
      </c>
      <c r="J8123" s="11">
        <f t="shared" si="506"/>
        <v>2828530.6880000001</v>
      </c>
      <c r="K8123" s="11">
        <f t="shared" si="507"/>
        <v>0</v>
      </c>
    </row>
    <row r="8124" spans="1:11" s="11" customFormat="1">
      <c r="A8124" s="32">
        <v>2018</v>
      </c>
      <c r="B8124" s="32">
        <v>55088</v>
      </c>
      <c r="C8124" s="33" t="s">
        <v>563</v>
      </c>
      <c r="D8124" s="33" t="s">
        <v>564</v>
      </c>
      <c r="E8124" s="34">
        <v>3244956</v>
      </c>
      <c r="F8124" s="35">
        <v>1.0669999999999999</v>
      </c>
      <c r="G8124" s="34" t="s">
        <v>364</v>
      </c>
      <c r="H8124" s="14" t="str">
        <f t="shared" si="504"/>
        <v/>
      </c>
      <c r="I8124" s="11" t="str">
        <f t="shared" si="505"/>
        <v/>
      </c>
      <c r="J8124" s="11" t="str">
        <f t="shared" si="506"/>
        <v/>
      </c>
      <c r="K8124" s="11">
        <f t="shared" si="507"/>
        <v>0</v>
      </c>
    </row>
    <row r="8125" spans="1:11" s="11" customFormat="1">
      <c r="A8125" s="32">
        <v>2018</v>
      </c>
      <c r="B8125" s="32">
        <v>55089</v>
      </c>
      <c r="C8125" s="33" t="s">
        <v>563</v>
      </c>
      <c r="D8125" s="33" t="s">
        <v>564</v>
      </c>
      <c r="E8125" s="34">
        <v>1348479</v>
      </c>
      <c r="F8125" s="35">
        <v>1.03</v>
      </c>
      <c r="G8125" s="34" t="s">
        <v>364</v>
      </c>
      <c r="H8125" s="14" t="str">
        <f t="shared" si="504"/>
        <v/>
      </c>
      <c r="I8125" s="11" t="str">
        <f t="shared" si="505"/>
        <v/>
      </c>
      <c r="J8125" s="11" t="str">
        <f t="shared" si="506"/>
        <v/>
      </c>
      <c r="K8125" s="11">
        <f t="shared" si="507"/>
        <v>0</v>
      </c>
    </row>
    <row r="8126" spans="1:11" s="11" customFormat="1">
      <c r="A8126" s="32">
        <v>2018</v>
      </c>
      <c r="B8126" s="32">
        <v>55091</v>
      </c>
      <c r="C8126" s="33" t="s">
        <v>563</v>
      </c>
      <c r="D8126" s="33" t="s">
        <v>564</v>
      </c>
      <c r="E8126" s="34">
        <v>2041010</v>
      </c>
      <c r="F8126" s="35">
        <v>1.0129999999999999</v>
      </c>
      <c r="G8126" s="34" t="s">
        <v>364</v>
      </c>
      <c r="H8126" s="14" t="str">
        <f t="shared" si="504"/>
        <v/>
      </c>
      <c r="I8126" s="11" t="str">
        <f t="shared" si="505"/>
        <v/>
      </c>
      <c r="J8126" s="11" t="str">
        <f t="shared" si="506"/>
        <v/>
      </c>
      <c r="K8126" s="11">
        <f t="shared" si="507"/>
        <v>0</v>
      </c>
    </row>
    <row r="8127" spans="1:11" s="11" customFormat="1">
      <c r="A8127" s="32">
        <v>2018</v>
      </c>
      <c r="B8127" s="32">
        <v>55097</v>
      </c>
      <c r="C8127" s="33" t="s">
        <v>563</v>
      </c>
      <c r="D8127" s="33" t="s">
        <v>564</v>
      </c>
      <c r="E8127" s="34">
        <v>4526941</v>
      </c>
      <c r="F8127" s="35">
        <v>1.032</v>
      </c>
      <c r="G8127" s="34" t="s">
        <v>364</v>
      </c>
      <c r="H8127" s="14" t="str">
        <f t="shared" si="504"/>
        <v/>
      </c>
      <c r="I8127" s="11" t="str">
        <f t="shared" si="505"/>
        <v/>
      </c>
      <c r="J8127" s="11" t="str">
        <f t="shared" si="506"/>
        <v/>
      </c>
      <c r="K8127" s="11">
        <f t="shared" si="507"/>
        <v>0</v>
      </c>
    </row>
    <row r="8128" spans="1:11" s="11" customFormat="1">
      <c r="A8128" s="32">
        <v>2018</v>
      </c>
      <c r="B8128" s="32">
        <v>55100</v>
      </c>
      <c r="C8128" s="33" t="s">
        <v>563</v>
      </c>
      <c r="D8128" s="33" t="s">
        <v>564</v>
      </c>
      <c r="E8128" s="34">
        <v>70</v>
      </c>
      <c r="F8128" s="35">
        <v>1.0309999999999999</v>
      </c>
      <c r="G8128" s="34" t="s">
        <v>364</v>
      </c>
      <c r="H8128" s="14" t="str">
        <f t="shared" si="504"/>
        <v/>
      </c>
      <c r="I8128" s="11" t="str">
        <f t="shared" si="505"/>
        <v/>
      </c>
      <c r="J8128" s="11" t="str">
        <f t="shared" si="506"/>
        <v/>
      </c>
      <c r="K8128" s="11">
        <f t="shared" si="507"/>
        <v>0</v>
      </c>
    </row>
    <row r="8129" spans="1:11" s="11" customFormat="1">
      <c r="A8129" s="32">
        <v>2018</v>
      </c>
      <c r="B8129" s="32">
        <v>55103</v>
      </c>
      <c r="C8129" s="33" t="s">
        <v>563</v>
      </c>
      <c r="D8129" s="33" t="s">
        <v>564</v>
      </c>
      <c r="E8129" s="34">
        <v>1658409</v>
      </c>
      <c r="F8129" s="35">
        <v>1.052</v>
      </c>
      <c r="G8129" s="34" t="s">
        <v>364</v>
      </c>
      <c r="H8129" s="14" t="str">
        <f t="shared" si="504"/>
        <v/>
      </c>
      <c r="I8129" s="11" t="str">
        <f t="shared" si="505"/>
        <v/>
      </c>
      <c r="J8129" s="11" t="str">
        <f t="shared" si="506"/>
        <v/>
      </c>
      <c r="K8129" s="11">
        <f t="shared" si="507"/>
        <v>0</v>
      </c>
    </row>
    <row r="8130" spans="1:11" s="11" customFormat="1">
      <c r="A8130" s="32">
        <v>2018</v>
      </c>
      <c r="B8130" s="32">
        <v>55107</v>
      </c>
      <c r="C8130" s="33" t="s">
        <v>563</v>
      </c>
      <c r="D8130" s="33" t="s">
        <v>564</v>
      </c>
      <c r="E8130" s="34">
        <v>1352417</v>
      </c>
      <c r="F8130" s="35">
        <v>1.0309999999999999</v>
      </c>
      <c r="G8130" s="34" t="s">
        <v>364</v>
      </c>
      <c r="H8130" s="14" t="str">
        <f t="shared" si="504"/>
        <v/>
      </c>
      <c r="I8130" s="11" t="str">
        <f t="shared" si="505"/>
        <v/>
      </c>
      <c r="J8130" s="11" t="str">
        <f t="shared" si="506"/>
        <v/>
      </c>
      <c r="K8130" s="11">
        <f t="shared" si="507"/>
        <v>0</v>
      </c>
    </row>
    <row r="8131" spans="1:11" s="11" customFormat="1">
      <c r="A8131" s="32">
        <v>2018</v>
      </c>
      <c r="B8131" s="32">
        <v>55109</v>
      </c>
      <c r="C8131" s="33" t="s">
        <v>563</v>
      </c>
      <c r="D8131" s="33" t="s">
        <v>564</v>
      </c>
      <c r="E8131" s="34">
        <v>40012</v>
      </c>
      <c r="F8131" s="35">
        <v>1.0489999999999999</v>
      </c>
      <c r="G8131" s="34" t="s">
        <v>364</v>
      </c>
      <c r="H8131" s="14" t="str">
        <f t="shared" si="504"/>
        <v/>
      </c>
      <c r="I8131" s="11" t="str">
        <f t="shared" si="505"/>
        <v/>
      </c>
      <c r="J8131" s="11" t="str">
        <f t="shared" si="506"/>
        <v/>
      </c>
      <c r="K8131" s="11">
        <f t="shared" si="507"/>
        <v>0</v>
      </c>
    </row>
    <row r="8132" spans="1:11" s="11" customFormat="1">
      <c r="A8132" s="32">
        <v>2018</v>
      </c>
      <c r="B8132" s="32">
        <v>55110</v>
      </c>
      <c r="C8132" s="33" t="s">
        <v>563</v>
      </c>
      <c r="D8132" s="33" t="s">
        <v>564</v>
      </c>
      <c r="E8132" s="34">
        <v>397</v>
      </c>
      <c r="F8132" s="35">
        <v>1.028</v>
      </c>
      <c r="G8132" s="34">
        <v>244.4</v>
      </c>
      <c r="H8132" s="14">
        <f t="shared" si="504"/>
        <v>997.43550400000004</v>
      </c>
      <c r="I8132" s="11">
        <f t="shared" si="505"/>
        <v>397</v>
      </c>
      <c r="J8132" s="11">
        <f t="shared" si="506"/>
        <v>408.11599999999999</v>
      </c>
      <c r="K8132" s="11">
        <f t="shared" si="507"/>
        <v>0</v>
      </c>
    </row>
    <row r="8133" spans="1:11" s="11" customFormat="1">
      <c r="A8133" s="32">
        <v>2018</v>
      </c>
      <c r="B8133" s="32">
        <v>55110</v>
      </c>
      <c r="C8133" s="33" t="s">
        <v>563</v>
      </c>
      <c r="D8133" s="33" t="s">
        <v>564</v>
      </c>
      <c r="E8133" s="34">
        <v>2167</v>
      </c>
      <c r="F8133" s="35">
        <v>1.028</v>
      </c>
      <c r="G8133" s="34">
        <v>234.6</v>
      </c>
      <c r="H8133" s="14">
        <f t="shared" si="504"/>
        <v>5226.1278960000009</v>
      </c>
      <c r="I8133" s="11">
        <f t="shared" si="505"/>
        <v>2167</v>
      </c>
      <c r="J8133" s="11">
        <f t="shared" si="506"/>
        <v>2227.6759999999999</v>
      </c>
      <c r="K8133" s="11">
        <f t="shared" si="507"/>
        <v>0</v>
      </c>
    </row>
    <row r="8134" spans="1:11" s="11" customFormat="1">
      <c r="A8134" s="32">
        <v>2018</v>
      </c>
      <c r="B8134" s="32">
        <v>55110</v>
      </c>
      <c r="C8134" s="33" t="s">
        <v>563</v>
      </c>
      <c r="D8134" s="33" t="s">
        <v>564</v>
      </c>
      <c r="E8134" s="34">
        <v>45726</v>
      </c>
      <c r="F8134" s="35">
        <v>1.028</v>
      </c>
      <c r="G8134" s="34">
        <v>294.3</v>
      </c>
      <c r="H8134" s="14">
        <f t="shared" ref="H8134:H8197" si="508">IF(I8134="","",G8134/100*F8134*E8134)</f>
        <v>138339.62330400001</v>
      </c>
      <c r="I8134" s="11">
        <f t="shared" ref="I8134:I8197" si="509">IF(OR(G8134=".",F8134=".",E8134="."),"",E8134)</f>
        <v>45726</v>
      </c>
      <c r="J8134" s="11">
        <f t="shared" ref="J8134:J8197" si="510">IF(I8134="","",F8134*I8134)</f>
        <v>47006.328000000001</v>
      </c>
      <c r="K8134" s="11">
        <f t="shared" ref="K8134:K8197" si="511">IF(C8134="LIG",1,0)</f>
        <v>0</v>
      </c>
    </row>
    <row r="8135" spans="1:11" s="11" customFormat="1">
      <c r="A8135" s="32">
        <v>2018</v>
      </c>
      <c r="B8135" s="32">
        <v>55110</v>
      </c>
      <c r="C8135" s="33" t="s">
        <v>563</v>
      </c>
      <c r="D8135" s="33" t="s">
        <v>564</v>
      </c>
      <c r="E8135" s="34">
        <v>72350</v>
      </c>
      <c r="F8135" s="35">
        <v>1.028</v>
      </c>
      <c r="G8135" s="34">
        <v>372.2</v>
      </c>
      <c r="H8135" s="14">
        <f t="shared" si="508"/>
        <v>276826.72759999998</v>
      </c>
      <c r="I8135" s="11">
        <f t="shared" si="509"/>
        <v>72350</v>
      </c>
      <c r="J8135" s="11">
        <f t="shared" si="510"/>
        <v>74375.8</v>
      </c>
      <c r="K8135" s="11">
        <f t="shared" si="511"/>
        <v>0</v>
      </c>
    </row>
    <row r="8136" spans="1:11" s="11" customFormat="1">
      <c r="A8136" s="32">
        <v>2018</v>
      </c>
      <c r="B8136" s="32">
        <v>55110</v>
      </c>
      <c r="C8136" s="33" t="s">
        <v>563</v>
      </c>
      <c r="D8136" s="33" t="s">
        <v>564</v>
      </c>
      <c r="E8136" s="34">
        <v>138487</v>
      </c>
      <c r="F8136" s="35">
        <v>1.028</v>
      </c>
      <c r="G8136" s="34">
        <v>401.7</v>
      </c>
      <c r="H8136" s="14">
        <f t="shared" si="508"/>
        <v>571878.74281199998</v>
      </c>
      <c r="I8136" s="11">
        <f t="shared" si="509"/>
        <v>138487</v>
      </c>
      <c r="J8136" s="11">
        <f t="shared" si="510"/>
        <v>142364.636</v>
      </c>
      <c r="K8136" s="11">
        <f t="shared" si="511"/>
        <v>0</v>
      </c>
    </row>
    <row r="8137" spans="1:11" s="11" customFormat="1">
      <c r="A8137" s="32">
        <v>2018</v>
      </c>
      <c r="B8137" s="32">
        <v>55110</v>
      </c>
      <c r="C8137" s="33" t="s">
        <v>563</v>
      </c>
      <c r="D8137" s="33" t="s">
        <v>564</v>
      </c>
      <c r="E8137" s="34">
        <v>145318</v>
      </c>
      <c r="F8137" s="35">
        <v>1.028</v>
      </c>
      <c r="G8137" s="34">
        <v>260</v>
      </c>
      <c r="H8137" s="14">
        <f t="shared" si="508"/>
        <v>388405.95040000003</v>
      </c>
      <c r="I8137" s="11">
        <f t="shared" si="509"/>
        <v>145318</v>
      </c>
      <c r="J8137" s="11">
        <f t="shared" si="510"/>
        <v>149386.90400000001</v>
      </c>
      <c r="K8137" s="11">
        <f t="shared" si="511"/>
        <v>0</v>
      </c>
    </row>
    <row r="8138" spans="1:11" s="11" customFormat="1">
      <c r="A8138" s="32">
        <v>2018</v>
      </c>
      <c r="B8138" s="32">
        <v>55110</v>
      </c>
      <c r="C8138" s="33" t="s">
        <v>563</v>
      </c>
      <c r="D8138" s="33" t="s">
        <v>564</v>
      </c>
      <c r="E8138" s="34">
        <v>176038</v>
      </c>
      <c r="F8138" s="35">
        <v>1.028</v>
      </c>
      <c r="G8138" s="34">
        <v>197.3</v>
      </c>
      <c r="H8138" s="14">
        <f t="shared" si="508"/>
        <v>357048.01727199997</v>
      </c>
      <c r="I8138" s="11">
        <f t="shared" si="509"/>
        <v>176038</v>
      </c>
      <c r="J8138" s="11">
        <f t="shared" si="510"/>
        <v>180967.06400000001</v>
      </c>
      <c r="K8138" s="11">
        <f t="shared" si="511"/>
        <v>0</v>
      </c>
    </row>
    <row r="8139" spans="1:11" s="11" customFormat="1">
      <c r="A8139" s="32">
        <v>2018</v>
      </c>
      <c r="B8139" s="32">
        <v>55111</v>
      </c>
      <c r="C8139" s="33" t="s">
        <v>563</v>
      </c>
      <c r="D8139" s="33" t="s">
        <v>564</v>
      </c>
      <c r="E8139" s="34">
        <v>223470</v>
      </c>
      <c r="F8139" s="35">
        <v>1.028</v>
      </c>
      <c r="G8139" s="34">
        <v>313.8</v>
      </c>
      <c r="H8139" s="14">
        <f t="shared" si="508"/>
        <v>720883.82808000001</v>
      </c>
      <c r="I8139" s="11">
        <f t="shared" si="509"/>
        <v>223470</v>
      </c>
      <c r="J8139" s="11">
        <f t="shared" si="510"/>
        <v>229727.16</v>
      </c>
      <c r="K8139" s="11">
        <f t="shared" si="511"/>
        <v>0</v>
      </c>
    </row>
    <row r="8140" spans="1:11" s="11" customFormat="1">
      <c r="A8140" s="32">
        <v>2018</v>
      </c>
      <c r="B8140" s="32">
        <v>55111</v>
      </c>
      <c r="C8140" s="33" t="s">
        <v>563</v>
      </c>
      <c r="D8140" s="33" t="s">
        <v>564</v>
      </c>
      <c r="E8140" s="34">
        <v>3241</v>
      </c>
      <c r="F8140" s="35">
        <v>1.028</v>
      </c>
      <c r="G8140" s="34">
        <v>339.7</v>
      </c>
      <c r="H8140" s="14">
        <f t="shared" si="508"/>
        <v>11317.947956</v>
      </c>
      <c r="I8140" s="11">
        <f t="shared" si="509"/>
        <v>3241</v>
      </c>
      <c r="J8140" s="11">
        <f t="shared" si="510"/>
        <v>3331.748</v>
      </c>
      <c r="K8140" s="11">
        <f t="shared" si="511"/>
        <v>0</v>
      </c>
    </row>
    <row r="8141" spans="1:11" s="11" customFormat="1">
      <c r="A8141" s="32">
        <v>2018</v>
      </c>
      <c r="B8141" s="32">
        <v>55112</v>
      </c>
      <c r="C8141" s="33" t="s">
        <v>563</v>
      </c>
      <c r="D8141" s="33" t="s">
        <v>564</v>
      </c>
      <c r="E8141" s="34">
        <v>220305</v>
      </c>
      <c r="F8141" s="35">
        <v>1.032</v>
      </c>
      <c r="G8141" s="34" t="s">
        <v>364</v>
      </c>
      <c r="H8141" s="14" t="str">
        <f t="shared" si="508"/>
        <v/>
      </c>
      <c r="I8141" s="11" t="str">
        <f t="shared" si="509"/>
        <v/>
      </c>
      <c r="J8141" s="11" t="str">
        <f t="shared" si="510"/>
        <v/>
      </c>
      <c r="K8141" s="11">
        <f t="shared" si="511"/>
        <v>0</v>
      </c>
    </row>
    <row r="8142" spans="1:11" s="11" customFormat="1">
      <c r="A8142" s="32">
        <v>2018</v>
      </c>
      <c r="B8142" s="32">
        <v>55116</v>
      </c>
      <c r="C8142" s="33" t="s">
        <v>563</v>
      </c>
      <c r="D8142" s="33" t="s">
        <v>564</v>
      </c>
      <c r="E8142" s="34">
        <v>34609</v>
      </c>
      <c r="F8142" s="35">
        <v>1.03</v>
      </c>
      <c r="G8142" s="34">
        <v>344.4</v>
      </c>
      <c r="H8142" s="14">
        <f t="shared" si="508"/>
        <v>122769.19788000001</v>
      </c>
      <c r="I8142" s="11">
        <f t="shared" si="509"/>
        <v>34609</v>
      </c>
      <c r="J8142" s="11">
        <f t="shared" si="510"/>
        <v>35647.270000000004</v>
      </c>
      <c r="K8142" s="11">
        <f t="shared" si="511"/>
        <v>0</v>
      </c>
    </row>
    <row r="8143" spans="1:11" s="11" customFormat="1">
      <c r="A8143" s="32">
        <v>2018</v>
      </c>
      <c r="B8143" s="32">
        <v>55116</v>
      </c>
      <c r="C8143" s="33" t="s">
        <v>563</v>
      </c>
      <c r="D8143" s="33" t="s">
        <v>564</v>
      </c>
      <c r="E8143" s="34">
        <v>1086642</v>
      </c>
      <c r="F8143" s="35">
        <v>1.03</v>
      </c>
      <c r="G8143" s="34">
        <v>344.4</v>
      </c>
      <c r="H8143" s="14">
        <f t="shared" si="508"/>
        <v>3854666.8994399998</v>
      </c>
      <c r="I8143" s="11">
        <f t="shared" si="509"/>
        <v>1086642</v>
      </c>
      <c r="J8143" s="11">
        <f t="shared" si="510"/>
        <v>1119241.26</v>
      </c>
      <c r="K8143" s="11">
        <f t="shared" si="511"/>
        <v>0</v>
      </c>
    </row>
    <row r="8144" spans="1:11" s="11" customFormat="1">
      <c r="A8144" s="32">
        <v>2018</v>
      </c>
      <c r="B8144" s="32">
        <v>55116</v>
      </c>
      <c r="C8144" s="33" t="s">
        <v>563</v>
      </c>
      <c r="D8144" s="33" t="s">
        <v>564</v>
      </c>
      <c r="E8144" s="34">
        <v>1935407</v>
      </c>
      <c r="F8144" s="35">
        <v>1.03</v>
      </c>
      <c r="G8144" s="34">
        <v>344.4</v>
      </c>
      <c r="H8144" s="14">
        <f t="shared" si="508"/>
        <v>6865507.9592399998</v>
      </c>
      <c r="I8144" s="11">
        <f t="shared" si="509"/>
        <v>1935407</v>
      </c>
      <c r="J8144" s="11">
        <f t="shared" si="510"/>
        <v>1993469.21</v>
      </c>
      <c r="K8144" s="11">
        <f t="shared" si="511"/>
        <v>0</v>
      </c>
    </row>
    <row r="8145" spans="1:11" s="11" customFormat="1">
      <c r="A8145" s="32">
        <v>2018</v>
      </c>
      <c r="B8145" s="32">
        <v>55117</v>
      </c>
      <c r="C8145" s="33" t="s">
        <v>563</v>
      </c>
      <c r="D8145" s="33" t="s">
        <v>564</v>
      </c>
      <c r="E8145" s="34">
        <v>109622</v>
      </c>
      <c r="F8145" s="35">
        <v>1.04</v>
      </c>
      <c r="G8145" s="34" t="s">
        <v>364</v>
      </c>
      <c r="H8145" s="14" t="str">
        <f t="shared" si="508"/>
        <v/>
      </c>
      <c r="I8145" s="11" t="str">
        <f t="shared" si="509"/>
        <v/>
      </c>
      <c r="J8145" s="11" t="str">
        <f t="shared" si="510"/>
        <v/>
      </c>
      <c r="K8145" s="11">
        <f t="shared" si="511"/>
        <v>0</v>
      </c>
    </row>
    <row r="8146" spans="1:11" s="11" customFormat="1">
      <c r="A8146" s="32">
        <v>2018</v>
      </c>
      <c r="B8146" s="32">
        <v>55117</v>
      </c>
      <c r="C8146" s="33" t="s">
        <v>563</v>
      </c>
      <c r="D8146" s="33" t="s">
        <v>564</v>
      </c>
      <c r="E8146" s="34">
        <v>142985</v>
      </c>
      <c r="F8146" s="35">
        <v>1.04</v>
      </c>
      <c r="G8146" s="34" t="s">
        <v>364</v>
      </c>
      <c r="H8146" s="14" t="str">
        <f t="shared" si="508"/>
        <v/>
      </c>
      <c r="I8146" s="11" t="str">
        <f t="shared" si="509"/>
        <v/>
      </c>
      <c r="J8146" s="11" t="str">
        <f t="shared" si="510"/>
        <v/>
      </c>
      <c r="K8146" s="11">
        <f t="shared" si="511"/>
        <v>0</v>
      </c>
    </row>
    <row r="8147" spans="1:11" s="11" customFormat="1">
      <c r="A8147" s="32">
        <v>2018</v>
      </c>
      <c r="B8147" s="32">
        <v>55117</v>
      </c>
      <c r="C8147" s="33" t="s">
        <v>563</v>
      </c>
      <c r="D8147" s="33" t="s">
        <v>564</v>
      </c>
      <c r="E8147" s="34">
        <v>275208</v>
      </c>
      <c r="F8147" s="35">
        <v>1.04</v>
      </c>
      <c r="G8147" s="34" t="s">
        <v>364</v>
      </c>
      <c r="H8147" s="14" t="str">
        <f t="shared" si="508"/>
        <v/>
      </c>
      <c r="I8147" s="11" t="str">
        <f t="shared" si="509"/>
        <v/>
      </c>
      <c r="J8147" s="11" t="str">
        <f t="shared" si="510"/>
        <v/>
      </c>
      <c r="K8147" s="11">
        <f t="shared" si="511"/>
        <v>0</v>
      </c>
    </row>
    <row r="8148" spans="1:11" s="11" customFormat="1">
      <c r="A8148" s="32">
        <v>2018</v>
      </c>
      <c r="B8148" s="32">
        <v>55117</v>
      </c>
      <c r="C8148" s="33" t="s">
        <v>563</v>
      </c>
      <c r="D8148" s="33" t="s">
        <v>564</v>
      </c>
      <c r="E8148" s="34">
        <v>382796</v>
      </c>
      <c r="F8148" s="35">
        <v>1.04</v>
      </c>
      <c r="G8148" s="34" t="s">
        <v>364</v>
      </c>
      <c r="H8148" s="14" t="str">
        <f t="shared" si="508"/>
        <v/>
      </c>
      <c r="I8148" s="11" t="str">
        <f t="shared" si="509"/>
        <v/>
      </c>
      <c r="J8148" s="11" t="str">
        <f t="shared" si="510"/>
        <v/>
      </c>
      <c r="K8148" s="11">
        <f t="shared" si="511"/>
        <v>0</v>
      </c>
    </row>
    <row r="8149" spans="1:11" s="11" customFormat="1">
      <c r="A8149" s="32">
        <v>2018</v>
      </c>
      <c r="B8149" s="32">
        <v>55117</v>
      </c>
      <c r="C8149" s="33" t="s">
        <v>563</v>
      </c>
      <c r="D8149" s="33" t="s">
        <v>564</v>
      </c>
      <c r="E8149" s="34">
        <v>827243</v>
      </c>
      <c r="F8149" s="35">
        <v>1.04</v>
      </c>
      <c r="G8149" s="34" t="s">
        <v>364</v>
      </c>
      <c r="H8149" s="14" t="str">
        <f t="shared" si="508"/>
        <v/>
      </c>
      <c r="I8149" s="11" t="str">
        <f t="shared" si="509"/>
        <v/>
      </c>
      <c r="J8149" s="11" t="str">
        <f t="shared" si="510"/>
        <v/>
      </c>
      <c r="K8149" s="11">
        <f t="shared" si="511"/>
        <v>0</v>
      </c>
    </row>
    <row r="8150" spans="1:11" s="11" customFormat="1">
      <c r="A8150" s="32">
        <v>2018</v>
      </c>
      <c r="B8150" s="32">
        <v>55117</v>
      </c>
      <c r="C8150" s="33" t="s">
        <v>563</v>
      </c>
      <c r="D8150" s="33" t="s">
        <v>564</v>
      </c>
      <c r="E8150" s="34">
        <v>95323</v>
      </c>
      <c r="F8150" s="35">
        <v>1.04</v>
      </c>
      <c r="G8150" s="34" t="s">
        <v>364</v>
      </c>
      <c r="H8150" s="14" t="str">
        <f t="shared" si="508"/>
        <v/>
      </c>
      <c r="I8150" s="11" t="str">
        <f t="shared" si="509"/>
        <v/>
      </c>
      <c r="J8150" s="11" t="str">
        <f t="shared" si="510"/>
        <v/>
      </c>
      <c r="K8150" s="11">
        <f t="shared" si="511"/>
        <v>0</v>
      </c>
    </row>
    <row r="8151" spans="1:11" s="11" customFormat="1">
      <c r="A8151" s="32">
        <v>2018</v>
      </c>
      <c r="B8151" s="32">
        <v>55123</v>
      </c>
      <c r="C8151" s="33" t="s">
        <v>563</v>
      </c>
      <c r="D8151" s="33" t="s">
        <v>564</v>
      </c>
      <c r="E8151" s="34">
        <v>2443554</v>
      </c>
      <c r="F8151" s="35">
        <v>1.03</v>
      </c>
      <c r="G8151" s="34" t="s">
        <v>364</v>
      </c>
      <c r="H8151" s="14" t="str">
        <f t="shared" si="508"/>
        <v/>
      </c>
      <c r="I8151" s="11" t="str">
        <f t="shared" si="509"/>
        <v/>
      </c>
      <c r="J8151" s="11" t="str">
        <f t="shared" si="510"/>
        <v/>
      </c>
      <c r="K8151" s="11">
        <f t="shared" si="511"/>
        <v>0</v>
      </c>
    </row>
    <row r="8152" spans="1:11" s="11" customFormat="1">
      <c r="A8152" s="32">
        <v>2018</v>
      </c>
      <c r="B8152" s="32">
        <v>55124</v>
      </c>
      <c r="C8152" s="33" t="s">
        <v>563</v>
      </c>
      <c r="D8152" s="33" t="s">
        <v>564</v>
      </c>
      <c r="E8152" s="34">
        <v>306611</v>
      </c>
      <c r="F8152" s="35">
        <v>1.012</v>
      </c>
      <c r="G8152" s="34" t="s">
        <v>364</v>
      </c>
      <c r="H8152" s="14" t="str">
        <f t="shared" si="508"/>
        <v/>
      </c>
      <c r="I8152" s="11" t="str">
        <f t="shared" si="509"/>
        <v/>
      </c>
      <c r="J8152" s="11" t="str">
        <f t="shared" si="510"/>
        <v/>
      </c>
      <c r="K8152" s="11">
        <f t="shared" si="511"/>
        <v>0</v>
      </c>
    </row>
    <row r="8153" spans="1:11" s="11" customFormat="1">
      <c r="A8153" s="32">
        <v>2018</v>
      </c>
      <c r="B8153" s="32">
        <v>55126</v>
      </c>
      <c r="C8153" s="33" t="s">
        <v>563</v>
      </c>
      <c r="D8153" s="33" t="s">
        <v>564</v>
      </c>
      <c r="E8153" s="34">
        <v>2336673</v>
      </c>
      <c r="F8153" s="35">
        <v>1.032</v>
      </c>
      <c r="G8153" s="34" t="s">
        <v>364</v>
      </c>
      <c r="H8153" s="14" t="str">
        <f t="shared" si="508"/>
        <v/>
      </c>
      <c r="I8153" s="11" t="str">
        <f t="shared" si="509"/>
        <v/>
      </c>
      <c r="J8153" s="11" t="str">
        <f t="shared" si="510"/>
        <v/>
      </c>
      <c r="K8153" s="11">
        <f t="shared" si="511"/>
        <v>0</v>
      </c>
    </row>
    <row r="8154" spans="1:11" s="11" customFormat="1">
      <c r="A8154" s="32">
        <v>2018</v>
      </c>
      <c r="B8154" s="32">
        <v>55127</v>
      </c>
      <c r="C8154" s="33" t="s">
        <v>563</v>
      </c>
      <c r="D8154" s="33" t="s">
        <v>564</v>
      </c>
      <c r="E8154" s="34">
        <v>148280</v>
      </c>
      <c r="F8154" s="35">
        <v>1.0900000000000001</v>
      </c>
      <c r="G8154" s="34" t="s">
        <v>364</v>
      </c>
      <c r="H8154" s="14" t="str">
        <f t="shared" si="508"/>
        <v/>
      </c>
      <c r="I8154" s="11" t="str">
        <f t="shared" si="509"/>
        <v/>
      </c>
      <c r="J8154" s="11" t="str">
        <f t="shared" si="510"/>
        <v/>
      </c>
      <c r="K8154" s="11">
        <f t="shared" si="511"/>
        <v>0</v>
      </c>
    </row>
    <row r="8155" spans="1:11" s="11" customFormat="1">
      <c r="A8155" s="32">
        <v>2018</v>
      </c>
      <c r="B8155" s="32">
        <v>55128</v>
      </c>
      <c r="C8155" s="33" t="s">
        <v>563</v>
      </c>
      <c r="D8155" s="33" t="s">
        <v>564</v>
      </c>
      <c r="E8155" s="34">
        <v>712</v>
      </c>
      <c r="F8155" s="35">
        <v>1.03</v>
      </c>
      <c r="G8155" s="34" t="s">
        <v>364</v>
      </c>
      <c r="H8155" s="14" t="str">
        <f t="shared" si="508"/>
        <v/>
      </c>
      <c r="I8155" s="11" t="str">
        <f t="shared" si="509"/>
        <v/>
      </c>
      <c r="J8155" s="11" t="str">
        <f t="shared" si="510"/>
        <v/>
      </c>
      <c r="K8155" s="11">
        <f t="shared" si="511"/>
        <v>0</v>
      </c>
    </row>
    <row r="8156" spans="1:11" s="11" customFormat="1">
      <c r="A8156" s="32">
        <v>2018</v>
      </c>
      <c r="B8156" s="32">
        <v>55128</v>
      </c>
      <c r="C8156" s="33" t="s">
        <v>563</v>
      </c>
      <c r="D8156" s="33" t="s">
        <v>564</v>
      </c>
      <c r="E8156" s="34">
        <v>259681</v>
      </c>
      <c r="F8156" s="35">
        <v>1.03</v>
      </c>
      <c r="G8156" s="34" t="s">
        <v>364</v>
      </c>
      <c r="H8156" s="14" t="str">
        <f t="shared" si="508"/>
        <v/>
      </c>
      <c r="I8156" s="11" t="str">
        <f t="shared" si="509"/>
        <v/>
      </c>
      <c r="J8156" s="11" t="str">
        <f t="shared" si="510"/>
        <v/>
      </c>
      <c r="K8156" s="11">
        <f t="shared" si="511"/>
        <v>0</v>
      </c>
    </row>
    <row r="8157" spans="1:11" s="11" customFormat="1">
      <c r="A8157" s="32">
        <v>2018</v>
      </c>
      <c r="B8157" s="32">
        <v>55129</v>
      </c>
      <c r="C8157" s="33" t="s">
        <v>563</v>
      </c>
      <c r="D8157" s="33" t="s">
        <v>564</v>
      </c>
      <c r="E8157" s="34">
        <v>369574</v>
      </c>
      <c r="F8157" s="35">
        <v>1.0549999999999999</v>
      </c>
      <c r="G8157" s="34">
        <v>302.60000000000002</v>
      </c>
      <c r="H8157" s="14">
        <f t="shared" si="508"/>
        <v>1179839.12482</v>
      </c>
      <c r="I8157" s="11">
        <f t="shared" si="509"/>
        <v>369574</v>
      </c>
      <c r="J8157" s="11">
        <f t="shared" si="510"/>
        <v>389900.56999999995</v>
      </c>
      <c r="K8157" s="11">
        <f t="shared" si="511"/>
        <v>0</v>
      </c>
    </row>
    <row r="8158" spans="1:11" s="11" customFormat="1">
      <c r="A8158" s="32">
        <v>2018</v>
      </c>
      <c r="B8158" s="32">
        <v>55131</v>
      </c>
      <c r="C8158" s="33" t="s">
        <v>563</v>
      </c>
      <c r="D8158" s="33" t="s">
        <v>564</v>
      </c>
      <c r="E8158" s="34">
        <v>4853466</v>
      </c>
      <c r="F8158" s="35">
        <v>1</v>
      </c>
      <c r="G8158" s="34" t="s">
        <v>364</v>
      </c>
      <c r="H8158" s="14" t="str">
        <f t="shared" si="508"/>
        <v/>
      </c>
      <c r="I8158" s="11" t="str">
        <f t="shared" si="509"/>
        <v/>
      </c>
      <c r="J8158" s="11" t="str">
        <f t="shared" si="510"/>
        <v/>
      </c>
      <c r="K8158" s="11">
        <f t="shared" si="511"/>
        <v>0</v>
      </c>
    </row>
    <row r="8159" spans="1:11" s="11" customFormat="1">
      <c r="A8159" s="32">
        <v>2018</v>
      </c>
      <c r="B8159" s="32">
        <v>55135</v>
      </c>
      <c r="C8159" s="33" t="s">
        <v>563</v>
      </c>
      <c r="D8159" s="33" t="s">
        <v>564</v>
      </c>
      <c r="E8159" s="34">
        <v>230704</v>
      </c>
      <c r="F8159" s="35">
        <v>1</v>
      </c>
      <c r="G8159" s="34">
        <v>241</v>
      </c>
      <c r="H8159" s="14">
        <f t="shared" si="508"/>
        <v>555996.64</v>
      </c>
      <c r="I8159" s="11">
        <f t="shared" si="509"/>
        <v>230704</v>
      </c>
      <c r="J8159" s="11">
        <f t="shared" si="510"/>
        <v>230704</v>
      </c>
      <c r="K8159" s="11">
        <f t="shared" si="511"/>
        <v>0</v>
      </c>
    </row>
    <row r="8160" spans="1:11" s="11" customFormat="1">
      <c r="A8160" s="32">
        <v>2018</v>
      </c>
      <c r="B8160" s="32">
        <v>55137</v>
      </c>
      <c r="C8160" s="33" t="s">
        <v>563</v>
      </c>
      <c r="D8160" s="33" t="s">
        <v>564</v>
      </c>
      <c r="E8160" s="34">
        <v>1129259</v>
      </c>
      <c r="F8160" s="35">
        <v>1.026</v>
      </c>
      <c r="G8160" s="34">
        <v>275.2</v>
      </c>
      <c r="H8160" s="14">
        <f t="shared" si="508"/>
        <v>3188521.5079679997</v>
      </c>
      <c r="I8160" s="11">
        <f t="shared" si="509"/>
        <v>1129259</v>
      </c>
      <c r="J8160" s="11">
        <f t="shared" si="510"/>
        <v>1158619.7339999999</v>
      </c>
      <c r="K8160" s="11">
        <f t="shared" si="511"/>
        <v>0</v>
      </c>
    </row>
    <row r="8161" spans="1:11" s="11" customFormat="1">
      <c r="A8161" s="32">
        <v>2018</v>
      </c>
      <c r="B8161" s="32">
        <v>55139</v>
      </c>
      <c r="C8161" s="33" t="s">
        <v>563</v>
      </c>
      <c r="D8161" s="33" t="s">
        <v>564</v>
      </c>
      <c r="E8161" s="34">
        <v>318373</v>
      </c>
      <c r="F8161" s="35">
        <v>1.0349999999999999</v>
      </c>
      <c r="G8161" s="34" t="s">
        <v>364</v>
      </c>
      <c r="H8161" s="14" t="str">
        <f t="shared" si="508"/>
        <v/>
      </c>
      <c r="I8161" s="11" t="str">
        <f t="shared" si="509"/>
        <v/>
      </c>
      <c r="J8161" s="11" t="str">
        <f t="shared" si="510"/>
        <v/>
      </c>
      <c r="K8161" s="11">
        <f t="shared" si="511"/>
        <v>0</v>
      </c>
    </row>
    <row r="8162" spans="1:11" s="11" customFormat="1">
      <c r="A8162" s="32">
        <v>2018</v>
      </c>
      <c r="B8162" s="32">
        <v>55141</v>
      </c>
      <c r="C8162" s="33" t="s">
        <v>563</v>
      </c>
      <c r="D8162" s="33" t="s">
        <v>564</v>
      </c>
      <c r="E8162" s="34">
        <v>457735</v>
      </c>
      <c r="F8162" s="35">
        <v>1.0209999999999999</v>
      </c>
      <c r="G8162" s="34">
        <v>286.89999999999998</v>
      </c>
      <c r="H8162" s="14">
        <f t="shared" si="508"/>
        <v>1340819.7910149998</v>
      </c>
      <c r="I8162" s="11">
        <f t="shared" si="509"/>
        <v>457735</v>
      </c>
      <c r="J8162" s="11">
        <f t="shared" si="510"/>
        <v>467347.43499999994</v>
      </c>
      <c r="K8162" s="11">
        <f t="shared" si="511"/>
        <v>0</v>
      </c>
    </row>
    <row r="8163" spans="1:11" s="11" customFormat="1">
      <c r="A8163" s="32">
        <v>2018</v>
      </c>
      <c r="B8163" s="32">
        <v>55144</v>
      </c>
      <c r="C8163" s="33" t="s">
        <v>563</v>
      </c>
      <c r="D8163" s="33" t="s">
        <v>564</v>
      </c>
      <c r="E8163" s="34">
        <v>350879</v>
      </c>
      <c r="F8163" s="35">
        <v>1.028</v>
      </c>
      <c r="G8163" s="34" t="s">
        <v>364</v>
      </c>
      <c r="H8163" s="14" t="str">
        <f t="shared" si="508"/>
        <v/>
      </c>
      <c r="I8163" s="11" t="str">
        <f t="shared" si="509"/>
        <v/>
      </c>
      <c r="J8163" s="11" t="str">
        <f t="shared" si="510"/>
        <v/>
      </c>
      <c r="K8163" s="11">
        <f t="shared" si="511"/>
        <v>0</v>
      </c>
    </row>
    <row r="8164" spans="1:11" s="11" customFormat="1">
      <c r="A8164" s="32">
        <v>2018</v>
      </c>
      <c r="B8164" s="32">
        <v>55146</v>
      </c>
      <c r="C8164" s="33" t="s">
        <v>563</v>
      </c>
      <c r="D8164" s="33" t="s">
        <v>564</v>
      </c>
      <c r="E8164" s="34">
        <v>2286290</v>
      </c>
      <c r="F8164" s="35">
        <v>1.04</v>
      </c>
      <c r="G8164" s="34" t="s">
        <v>364</v>
      </c>
      <c r="H8164" s="14" t="str">
        <f t="shared" si="508"/>
        <v/>
      </c>
      <c r="I8164" s="11" t="str">
        <f t="shared" si="509"/>
        <v/>
      </c>
      <c r="J8164" s="11" t="str">
        <f t="shared" si="510"/>
        <v/>
      </c>
      <c r="K8164" s="11">
        <f t="shared" si="511"/>
        <v>0</v>
      </c>
    </row>
    <row r="8165" spans="1:11" s="11" customFormat="1">
      <c r="A8165" s="32">
        <v>2018</v>
      </c>
      <c r="B8165" s="32">
        <v>55148</v>
      </c>
      <c r="C8165" s="33" t="s">
        <v>563</v>
      </c>
      <c r="D8165" s="33" t="s">
        <v>564</v>
      </c>
      <c r="E8165" s="34">
        <v>100761</v>
      </c>
      <c r="F8165" s="35">
        <v>1.0589999999999999</v>
      </c>
      <c r="G8165" s="34">
        <v>288.10000000000002</v>
      </c>
      <c r="H8165" s="14">
        <f t="shared" si="508"/>
        <v>307419.69501899998</v>
      </c>
      <c r="I8165" s="11">
        <f t="shared" si="509"/>
        <v>100761</v>
      </c>
      <c r="J8165" s="11">
        <f t="shared" si="510"/>
        <v>106705.89899999999</v>
      </c>
      <c r="K8165" s="11">
        <f t="shared" si="511"/>
        <v>0</v>
      </c>
    </row>
    <row r="8166" spans="1:11" s="11" customFormat="1">
      <c r="A8166" s="32">
        <v>2018</v>
      </c>
      <c r="B8166" s="32">
        <v>55149</v>
      </c>
      <c r="C8166" s="33" t="s">
        <v>563</v>
      </c>
      <c r="D8166" s="33" t="s">
        <v>564</v>
      </c>
      <c r="E8166" s="34">
        <v>3505161</v>
      </c>
      <c r="F8166" s="35">
        <v>1.0269999999999999</v>
      </c>
      <c r="G8166" s="34" t="s">
        <v>364</v>
      </c>
      <c r="H8166" s="14" t="str">
        <f t="shared" si="508"/>
        <v/>
      </c>
      <c r="I8166" s="11" t="str">
        <f t="shared" si="509"/>
        <v/>
      </c>
      <c r="J8166" s="11" t="str">
        <f t="shared" si="510"/>
        <v/>
      </c>
      <c r="K8166" s="11">
        <f t="shared" si="511"/>
        <v>0</v>
      </c>
    </row>
    <row r="8167" spans="1:11" s="11" customFormat="1">
      <c r="A8167" s="32">
        <v>2018</v>
      </c>
      <c r="B8167" s="32">
        <v>55151</v>
      </c>
      <c r="C8167" s="33" t="s">
        <v>563</v>
      </c>
      <c r="D8167" s="33" t="s">
        <v>564</v>
      </c>
      <c r="E8167" s="34">
        <v>18566</v>
      </c>
      <c r="F8167" s="35">
        <v>1.0289999999999999</v>
      </c>
      <c r="G8167" s="34" t="s">
        <v>364</v>
      </c>
      <c r="H8167" s="14" t="str">
        <f t="shared" si="508"/>
        <v/>
      </c>
      <c r="I8167" s="11" t="str">
        <f t="shared" si="509"/>
        <v/>
      </c>
      <c r="J8167" s="11" t="str">
        <f t="shared" si="510"/>
        <v/>
      </c>
      <c r="K8167" s="11">
        <f t="shared" si="511"/>
        <v>0</v>
      </c>
    </row>
    <row r="8168" spans="1:11" s="11" customFormat="1">
      <c r="A8168" s="32">
        <v>2018</v>
      </c>
      <c r="B8168" s="32">
        <v>55153</v>
      </c>
      <c r="C8168" s="33" t="s">
        <v>563</v>
      </c>
      <c r="D8168" s="33" t="s">
        <v>564</v>
      </c>
      <c r="E8168" s="34">
        <v>2180900</v>
      </c>
      <c r="F8168" s="35">
        <v>1.04</v>
      </c>
      <c r="G8168" s="34" t="s">
        <v>364</v>
      </c>
      <c r="H8168" s="14" t="str">
        <f t="shared" si="508"/>
        <v/>
      </c>
      <c r="I8168" s="11" t="str">
        <f t="shared" si="509"/>
        <v/>
      </c>
      <c r="J8168" s="11" t="str">
        <f t="shared" si="510"/>
        <v/>
      </c>
      <c r="K8168" s="11">
        <f t="shared" si="511"/>
        <v>0</v>
      </c>
    </row>
    <row r="8169" spans="1:11" s="11" customFormat="1">
      <c r="A8169" s="32">
        <v>2018</v>
      </c>
      <c r="B8169" s="32">
        <v>55154</v>
      </c>
      <c r="C8169" s="33" t="s">
        <v>563</v>
      </c>
      <c r="D8169" s="33" t="s">
        <v>564</v>
      </c>
      <c r="E8169" s="34">
        <v>681236</v>
      </c>
      <c r="F8169" s="35">
        <v>1.03</v>
      </c>
      <c r="G8169" s="34">
        <v>241.2</v>
      </c>
      <c r="H8169" s="14">
        <f t="shared" si="508"/>
        <v>1692435.46896</v>
      </c>
      <c r="I8169" s="11">
        <f t="shared" si="509"/>
        <v>681236</v>
      </c>
      <c r="J8169" s="11">
        <f t="shared" si="510"/>
        <v>701673.08000000007</v>
      </c>
      <c r="K8169" s="11">
        <f t="shared" si="511"/>
        <v>0</v>
      </c>
    </row>
    <row r="8170" spans="1:11" s="11" customFormat="1">
      <c r="A8170" s="32">
        <v>2018</v>
      </c>
      <c r="B8170" s="32">
        <v>55154</v>
      </c>
      <c r="C8170" s="33" t="s">
        <v>563</v>
      </c>
      <c r="D8170" s="33" t="s">
        <v>564</v>
      </c>
      <c r="E8170" s="34">
        <v>124070</v>
      </c>
      <c r="F8170" s="35">
        <v>1.03</v>
      </c>
      <c r="G8170" s="34">
        <v>269.3</v>
      </c>
      <c r="H8170" s="14">
        <f t="shared" si="508"/>
        <v>344144.12530000001</v>
      </c>
      <c r="I8170" s="11">
        <f t="shared" si="509"/>
        <v>124070</v>
      </c>
      <c r="J8170" s="11">
        <f t="shared" si="510"/>
        <v>127792.1</v>
      </c>
      <c r="K8170" s="11">
        <f t="shared" si="511"/>
        <v>0</v>
      </c>
    </row>
    <row r="8171" spans="1:11" s="11" customFormat="1">
      <c r="A8171" s="32">
        <v>2018</v>
      </c>
      <c r="B8171" s="32">
        <v>55154</v>
      </c>
      <c r="C8171" s="33" t="s">
        <v>563</v>
      </c>
      <c r="D8171" s="33" t="s">
        <v>564</v>
      </c>
      <c r="E8171" s="34">
        <v>485</v>
      </c>
      <c r="F8171" s="35">
        <v>1.03</v>
      </c>
      <c r="G8171" s="34">
        <v>267</v>
      </c>
      <c r="H8171" s="14">
        <f t="shared" si="508"/>
        <v>1333.7985000000001</v>
      </c>
      <c r="I8171" s="11">
        <f t="shared" si="509"/>
        <v>485</v>
      </c>
      <c r="J8171" s="11">
        <f t="shared" si="510"/>
        <v>499.55</v>
      </c>
      <c r="K8171" s="11">
        <f t="shared" si="511"/>
        <v>0</v>
      </c>
    </row>
    <row r="8172" spans="1:11" s="11" customFormat="1">
      <c r="A8172" s="32">
        <v>2018</v>
      </c>
      <c r="B8172" s="32">
        <v>55164</v>
      </c>
      <c r="C8172" s="33" t="s">
        <v>563</v>
      </c>
      <c r="D8172" s="33" t="s">
        <v>564</v>
      </c>
      <c r="E8172" s="34">
        <v>102109</v>
      </c>
      <c r="F8172" s="35">
        <v>1.03</v>
      </c>
      <c r="G8172" s="34">
        <v>333.4</v>
      </c>
      <c r="H8172" s="14">
        <f t="shared" si="508"/>
        <v>350644.34817999997</v>
      </c>
      <c r="I8172" s="11">
        <f t="shared" si="509"/>
        <v>102109</v>
      </c>
      <c r="J8172" s="11">
        <f t="shared" si="510"/>
        <v>105172.27</v>
      </c>
      <c r="K8172" s="11">
        <f t="shared" si="511"/>
        <v>0</v>
      </c>
    </row>
    <row r="8173" spans="1:11" s="11" customFormat="1">
      <c r="A8173" s="32">
        <v>2018</v>
      </c>
      <c r="B8173" s="32">
        <v>55165</v>
      </c>
      <c r="C8173" s="33" t="s">
        <v>563</v>
      </c>
      <c r="D8173" s="33" t="s">
        <v>564</v>
      </c>
      <c r="E8173" s="34">
        <v>193191</v>
      </c>
      <c r="F8173" s="35">
        <v>1.03</v>
      </c>
      <c r="G8173" s="34">
        <v>362</v>
      </c>
      <c r="H8173" s="14">
        <f t="shared" si="508"/>
        <v>720331.96259999997</v>
      </c>
      <c r="I8173" s="11">
        <f t="shared" si="509"/>
        <v>193191</v>
      </c>
      <c r="J8173" s="11">
        <f t="shared" si="510"/>
        <v>198986.73</v>
      </c>
      <c r="K8173" s="11">
        <f t="shared" si="511"/>
        <v>0</v>
      </c>
    </row>
    <row r="8174" spans="1:11" s="11" customFormat="1">
      <c r="A8174" s="32">
        <v>2018</v>
      </c>
      <c r="B8174" s="32">
        <v>55166</v>
      </c>
      <c r="C8174" s="33" t="s">
        <v>563</v>
      </c>
      <c r="D8174" s="33" t="s">
        <v>564</v>
      </c>
      <c r="E8174" s="34">
        <v>1146066</v>
      </c>
      <c r="F8174" s="35">
        <v>1.028</v>
      </c>
      <c r="G8174" s="34" t="s">
        <v>364</v>
      </c>
      <c r="H8174" s="14" t="str">
        <f t="shared" si="508"/>
        <v/>
      </c>
      <c r="I8174" s="11" t="str">
        <f t="shared" si="509"/>
        <v/>
      </c>
      <c r="J8174" s="11" t="str">
        <f t="shared" si="510"/>
        <v/>
      </c>
      <c r="K8174" s="11">
        <f t="shared" si="511"/>
        <v>0</v>
      </c>
    </row>
    <row r="8175" spans="1:11" s="11" customFormat="1">
      <c r="A8175" s="32">
        <v>2018</v>
      </c>
      <c r="B8175" s="32">
        <v>55168</v>
      </c>
      <c r="C8175" s="33" t="s">
        <v>563</v>
      </c>
      <c r="D8175" s="33" t="s">
        <v>564</v>
      </c>
      <c r="E8175" s="34">
        <v>1631833</v>
      </c>
      <c r="F8175" s="35">
        <v>1.0329999999999999</v>
      </c>
      <c r="G8175" s="34" t="s">
        <v>364</v>
      </c>
      <c r="H8175" s="14" t="str">
        <f t="shared" si="508"/>
        <v/>
      </c>
      <c r="I8175" s="11" t="str">
        <f t="shared" si="509"/>
        <v/>
      </c>
      <c r="J8175" s="11" t="str">
        <f t="shared" si="510"/>
        <v/>
      </c>
      <c r="K8175" s="11">
        <f t="shared" si="511"/>
        <v>0</v>
      </c>
    </row>
    <row r="8176" spans="1:11" s="11" customFormat="1">
      <c r="A8176" s="32">
        <v>2018</v>
      </c>
      <c r="B8176" s="32">
        <v>55172</v>
      </c>
      <c r="C8176" s="33" t="s">
        <v>563</v>
      </c>
      <c r="D8176" s="33" t="s">
        <v>564</v>
      </c>
      <c r="E8176" s="34">
        <v>2532093</v>
      </c>
      <c r="F8176" s="35">
        <v>1.0309999999999999</v>
      </c>
      <c r="G8176" s="34" t="s">
        <v>364</v>
      </c>
      <c r="H8176" s="14" t="str">
        <f t="shared" si="508"/>
        <v/>
      </c>
      <c r="I8176" s="11" t="str">
        <f t="shared" si="509"/>
        <v/>
      </c>
      <c r="J8176" s="11" t="str">
        <f t="shared" si="510"/>
        <v/>
      </c>
      <c r="K8176" s="11">
        <f t="shared" si="511"/>
        <v>0</v>
      </c>
    </row>
    <row r="8177" spans="1:11" s="11" customFormat="1">
      <c r="A8177" s="32">
        <v>2018</v>
      </c>
      <c r="B8177" s="32">
        <v>55173</v>
      </c>
      <c r="C8177" s="33" t="s">
        <v>563</v>
      </c>
      <c r="D8177" s="33" t="s">
        <v>564</v>
      </c>
      <c r="E8177" s="34">
        <v>2599723</v>
      </c>
      <c r="F8177" s="35">
        <v>1.03</v>
      </c>
      <c r="G8177" s="34">
        <v>273.2</v>
      </c>
      <c r="H8177" s="14">
        <f t="shared" si="508"/>
        <v>7315516.5330799995</v>
      </c>
      <c r="I8177" s="11">
        <f t="shared" si="509"/>
        <v>2599723</v>
      </c>
      <c r="J8177" s="11">
        <f t="shared" si="510"/>
        <v>2677714.69</v>
      </c>
      <c r="K8177" s="11">
        <f t="shared" si="511"/>
        <v>0</v>
      </c>
    </row>
    <row r="8178" spans="1:11" s="11" customFormat="1">
      <c r="A8178" s="32">
        <v>2018</v>
      </c>
      <c r="B8178" s="32">
        <v>55176</v>
      </c>
      <c r="C8178" s="33" t="s">
        <v>563</v>
      </c>
      <c r="D8178" s="33" t="s">
        <v>564</v>
      </c>
      <c r="E8178" s="34">
        <v>149312</v>
      </c>
      <c r="F8178" s="35">
        <v>1.0209999999999999</v>
      </c>
      <c r="G8178" s="34" t="s">
        <v>364</v>
      </c>
      <c r="H8178" s="14" t="str">
        <f t="shared" si="508"/>
        <v/>
      </c>
      <c r="I8178" s="11" t="str">
        <f t="shared" si="509"/>
        <v/>
      </c>
      <c r="J8178" s="11" t="str">
        <f t="shared" si="510"/>
        <v/>
      </c>
      <c r="K8178" s="11">
        <f t="shared" si="511"/>
        <v>0</v>
      </c>
    </row>
    <row r="8179" spans="1:11" s="11" customFormat="1">
      <c r="A8179" s="32">
        <v>2018</v>
      </c>
      <c r="B8179" s="32">
        <v>55176</v>
      </c>
      <c r="C8179" s="33" t="s">
        <v>563</v>
      </c>
      <c r="D8179" s="33" t="s">
        <v>564</v>
      </c>
      <c r="E8179" s="34">
        <v>928392</v>
      </c>
      <c r="F8179" s="35">
        <v>0.998</v>
      </c>
      <c r="G8179" s="34" t="s">
        <v>364</v>
      </c>
      <c r="H8179" s="14" t="str">
        <f t="shared" si="508"/>
        <v/>
      </c>
      <c r="I8179" s="11" t="str">
        <f t="shared" si="509"/>
        <v/>
      </c>
      <c r="J8179" s="11" t="str">
        <f t="shared" si="510"/>
        <v/>
      </c>
      <c r="K8179" s="11">
        <f t="shared" si="511"/>
        <v>0</v>
      </c>
    </row>
    <row r="8180" spans="1:11" s="11" customFormat="1">
      <c r="A8180" s="32">
        <v>2018</v>
      </c>
      <c r="B8180" s="32">
        <v>55176</v>
      </c>
      <c r="C8180" s="33" t="s">
        <v>563</v>
      </c>
      <c r="D8180" s="33" t="s">
        <v>564</v>
      </c>
      <c r="E8180" s="34">
        <v>334398</v>
      </c>
      <c r="F8180" s="35">
        <v>1.018</v>
      </c>
      <c r="G8180" s="34" t="s">
        <v>364</v>
      </c>
      <c r="H8180" s="14" t="str">
        <f t="shared" si="508"/>
        <v/>
      </c>
      <c r="I8180" s="11" t="str">
        <f t="shared" si="509"/>
        <v/>
      </c>
      <c r="J8180" s="11" t="str">
        <f t="shared" si="510"/>
        <v/>
      </c>
      <c r="K8180" s="11">
        <f t="shared" si="511"/>
        <v>0</v>
      </c>
    </row>
    <row r="8181" spans="1:11" s="11" customFormat="1">
      <c r="A8181" s="32">
        <v>2018</v>
      </c>
      <c r="B8181" s="32">
        <v>55176</v>
      </c>
      <c r="C8181" s="33" t="s">
        <v>563</v>
      </c>
      <c r="D8181" s="33" t="s">
        <v>564</v>
      </c>
      <c r="E8181" s="34">
        <v>155128</v>
      </c>
      <c r="F8181" s="35">
        <v>1.0229999999999999</v>
      </c>
      <c r="G8181" s="34" t="s">
        <v>364</v>
      </c>
      <c r="H8181" s="14" t="str">
        <f t="shared" si="508"/>
        <v/>
      </c>
      <c r="I8181" s="11" t="str">
        <f t="shared" si="509"/>
        <v/>
      </c>
      <c r="J8181" s="11" t="str">
        <f t="shared" si="510"/>
        <v/>
      </c>
      <c r="K8181" s="11">
        <f t="shared" si="511"/>
        <v>0</v>
      </c>
    </row>
    <row r="8182" spans="1:11" s="11" customFormat="1">
      <c r="A8182" s="32">
        <v>2018</v>
      </c>
      <c r="B8182" s="32">
        <v>55176</v>
      </c>
      <c r="C8182" s="33" t="s">
        <v>563</v>
      </c>
      <c r="D8182" s="33" t="s">
        <v>564</v>
      </c>
      <c r="E8182" s="34">
        <v>266405</v>
      </c>
      <c r="F8182" s="35">
        <v>1.0209999999999999</v>
      </c>
      <c r="G8182" s="34" t="s">
        <v>364</v>
      </c>
      <c r="H8182" s="14" t="str">
        <f t="shared" si="508"/>
        <v/>
      </c>
      <c r="I8182" s="11" t="str">
        <f t="shared" si="509"/>
        <v/>
      </c>
      <c r="J8182" s="11" t="str">
        <f t="shared" si="510"/>
        <v/>
      </c>
      <c r="K8182" s="11">
        <f t="shared" si="511"/>
        <v>0</v>
      </c>
    </row>
    <row r="8183" spans="1:11" s="11" customFormat="1">
      <c r="A8183" s="32">
        <v>2018</v>
      </c>
      <c r="B8183" s="32">
        <v>55176</v>
      </c>
      <c r="C8183" s="33" t="s">
        <v>563</v>
      </c>
      <c r="D8183" s="33" t="s">
        <v>564</v>
      </c>
      <c r="E8183" s="34">
        <v>67219</v>
      </c>
      <c r="F8183" s="35">
        <v>1.026</v>
      </c>
      <c r="G8183" s="34" t="s">
        <v>364</v>
      </c>
      <c r="H8183" s="14" t="str">
        <f t="shared" si="508"/>
        <v/>
      </c>
      <c r="I8183" s="11" t="str">
        <f t="shared" si="509"/>
        <v/>
      </c>
      <c r="J8183" s="11" t="str">
        <f t="shared" si="510"/>
        <v/>
      </c>
      <c r="K8183" s="11">
        <f t="shared" si="511"/>
        <v>0</v>
      </c>
    </row>
    <row r="8184" spans="1:11" s="11" customFormat="1">
      <c r="A8184" s="32">
        <v>2018</v>
      </c>
      <c r="B8184" s="32">
        <v>55176</v>
      </c>
      <c r="C8184" s="33" t="s">
        <v>563</v>
      </c>
      <c r="D8184" s="33" t="s">
        <v>564</v>
      </c>
      <c r="E8184" s="34">
        <v>61899</v>
      </c>
      <c r="F8184" s="35">
        <v>1.018</v>
      </c>
      <c r="G8184" s="34" t="s">
        <v>364</v>
      </c>
      <c r="H8184" s="14" t="str">
        <f t="shared" si="508"/>
        <v/>
      </c>
      <c r="I8184" s="11" t="str">
        <f t="shared" si="509"/>
        <v/>
      </c>
      <c r="J8184" s="11" t="str">
        <f t="shared" si="510"/>
        <v/>
      </c>
      <c r="K8184" s="11">
        <f t="shared" si="511"/>
        <v>0</v>
      </c>
    </row>
    <row r="8185" spans="1:11" s="11" customFormat="1">
      <c r="A8185" s="32">
        <v>2018</v>
      </c>
      <c r="B8185" s="32">
        <v>55178</v>
      </c>
      <c r="C8185" s="33" t="s">
        <v>563</v>
      </c>
      <c r="D8185" s="33" t="s">
        <v>564</v>
      </c>
      <c r="E8185" s="34">
        <v>1189969</v>
      </c>
      <c r="F8185" s="35">
        <v>1.0289999999999999</v>
      </c>
      <c r="G8185" s="34" t="s">
        <v>364</v>
      </c>
      <c r="H8185" s="14" t="str">
        <f t="shared" si="508"/>
        <v/>
      </c>
      <c r="I8185" s="11" t="str">
        <f t="shared" si="509"/>
        <v/>
      </c>
      <c r="J8185" s="11" t="str">
        <f t="shared" si="510"/>
        <v/>
      </c>
      <c r="K8185" s="11">
        <f t="shared" si="511"/>
        <v>0</v>
      </c>
    </row>
    <row r="8186" spans="1:11" s="11" customFormat="1">
      <c r="A8186" s="32">
        <v>2018</v>
      </c>
      <c r="B8186" s="32">
        <v>55179</v>
      </c>
      <c r="C8186" s="33" t="s">
        <v>563</v>
      </c>
      <c r="D8186" s="33" t="s">
        <v>564</v>
      </c>
      <c r="E8186" s="34">
        <v>1183070</v>
      </c>
      <c r="F8186" s="35">
        <v>1.0449999999999999</v>
      </c>
      <c r="G8186" s="34" t="s">
        <v>364</v>
      </c>
      <c r="H8186" s="14" t="str">
        <f t="shared" si="508"/>
        <v/>
      </c>
      <c r="I8186" s="11" t="str">
        <f t="shared" si="509"/>
        <v/>
      </c>
      <c r="J8186" s="11" t="str">
        <f t="shared" si="510"/>
        <v/>
      </c>
      <c r="K8186" s="11">
        <f t="shared" si="511"/>
        <v>0</v>
      </c>
    </row>
    <row r="8187" spans="1:11" s="11" customFormat="1">
      <c r="A8187" s="32">
        <v>2018</v>
      </c>
      <c r="B8187" s="32">
        <v>55182</v>
      </c>
      <c r="C8187" s="33" t="s">
        <v>563</v>
      </c>
      <c r="D8187" s="33" t="s">
        <v>564</v>
      </c>
      <c r="E8187" s="34">
        <v>1310267</v>
      </c>
      <c r="F8187" s="35">
        <v>1.03</v>
      </c>
      <c r="G8187" s="34" t="s">
        <v>364</v>
      </c>
      <c r="H8187" s="14" t="str">
        <f t="shared" si="508"/>
        <v/>
      </c>
      <c r="I8187" s="11" t="str">
        <f t="shared" si="509"/>
        <v/>
      </c>
      <c r="J8187" s="11" t="str">
        <f t="shared" si="510"/>
        <v/>
      </c>
      <c r="K8187" s="11">
        <f t="shared" si="511"/>
        <v>0</v>
      </c>
    </row>
    <row r="8188" spans="1:11" s="11" customFormat="1">
      <c r="A8188" s="32">
        <v>2018</v>
      </c>
      <c r="B8188" s="32">
        <v>55183</v>
      </c>
      <c r="C8188" s="33" t="s">
        <v>563</v>
      </c>
      <c r="D8188" s="33" t="s">
        <v>564</v>
      </c>
      <c r="E8188" s="34">
        <v>2067264</v>
      </c>
      <c r="F8188" s="35">
        <v>1.054</v>
      </c>
      <c r="G8188" s="34" t="s">
        <v>364</v>
      </c>
      <c r="H8188" s="14" t="str">
        <f t="shared" si="508"/>
        <v/>
      </c>
      <c r="I8188" s="11" t="str">
        <f t="shared" si="509"/>
        <v/>
      </c>
      <c r="J8188" s="11" t="str">
        <f t="shared" si="510"/>
        <v/>
      </c>
      <c r="K8188" s="11">
        <f t="shared" si="511"/>
        <v>0</v>
      </c>
    </row>
    <row r="8189" spans="1:11" s="11" customFormat="1">
      <c r="A8189" s="32">
        <v>2018</v>
      </c>
      <c r="B8189" s="32">
        <v>55187</v>
      </c>
      <c r="C8189" s="33" t="s">
        <v>563</v>
      </c>
      <c r="D8189" s="33" t="s">
        <v>564</v>
      </c>
      <c r="E8189" s="34">
        <v>3768210</v>
      </c>
      <c r="F8189" s="35">
        <v>1.02</v>
      </c>
      <c r="G8189" s="34" t="s">
        <v>364</v>
      </c>
      <c r="H8189" s="14" t="str">
        <f t="shared" si="508"/>
        <v/>
      </c>
      <c r="I8189" s="11" t="str">
        <f t="shared" si="509"/>
        <v/>
      </c>
      <c r="J8189" s="11" t="str">
        <f t="shared" si="510"/>
        <v/>
      </c>
      <c r="K8189" s="11">
        <f t="shared" si="511"/>
        <v>0</v>
      </c>
    </row>
    <row r="8190" spans="1:11" s="11" customFormat="1">
      <c r="A8190" s="32">
        <v>2018</v>
      </c>
      <c r="B8190" s="32">
        <v>55193</v>
      </c>
      <c r="C8190" s="33" t="s">
        <v>563</v>
      </c>
      <c r="D8190" s="33" t="s">
        <v>564</v>
      </c>
      <c r="E8190" s="34">
        <v>2439338</v>
      </c>
      <c r="F8190" s="35">
        <v>1.0549999999999999</v>
      </c>
      <c r="G8190" s="34" t="s">
        <v>364</v>
      </c>
      <c r="H8190" s="14" t="str">
        <f t="shared" si="508"/>
        <v/>
      </c>
      <c r="I8190" s="11" t="str">
        <f t="shared" si="509"/>
        <v/>
      </c>
      <c r="J8190" s="11" t="str">
        <f t="shared" si="510"/>
        <v/>
      </c>
      <c r="K8190" s="11">
        <f t="shared" si="511"/>
        <v>0</v>
      </c>
    </row>
    <row r="8191" spans="1:11" s="11" customFormat="1">
      <c r="A8191" s="32">
        <v>2018</v>
      </c>
      <c r="B8191" s="32">
        <v>55197</v>
      </c>
      <c r="C8191" s="33" t="s">
        <v>563</v>
      </c>
      <c r="D8191" s="33" t="s">
        <v>564</v>
      </c>
      <c r="E8191" s="34">
        <v>1556109</v>
      </c>
      <c r="F8191" s="35">
        <v>1</v>
      </c>
      <c r="G8191" s="34">
        <v>286.7</v>
      </c>
      <c r="H8191" s="14">
        <f t="shared" si="508"/>
        <v>4461364.5029999996</v>
      </c>
      <c r="I8191" s="11">
        <f t="shared" si="509"/>
        <v>1556109</v>
      </c>
      <c r="J8191" s="11">
        <f t="shared" si="510"/>
        <v>1556109</v>
      </c>
      <c r="K8191" s="11">
        <f t="shared" si="511"/>
        <v>0</v>
      </c>
    </row>
    <row r="8192" spans="1:11" s="11" customFormat="1">
      <c r="A8192" s="32">
        <v>2018</v>
      </c>
      <c r="B8192" s="32">
        <v>55198</v>
      </c>
      <c r="C8192" s="33" t="s">
        <v>563</v>
      </c>
      <c r="D8192" s="33" t="s">
        <v>564</v>
      </c>
      <c r="E8192" s="34">
        <v>733067</v>
      </c>
      <c r="F8192" s="35">
        <v>1.079</v>
      </c>
      <c r="G8192" s="34" t="s">
        <v>364</v>
      </c>
      <c r="H8192" s="14" t="str">
        <f t="shared" si="508"/>
        <v/>
      </c>
      <c r="I8192" s="11" t="str">
        <f t="shared" si="509"/>
        <v/>
      </c>
      <c r="J8192" s="11" t="str">
        <f t="shared" si="510"/>
        <v/>
      </c>
      <c r="K8192" s="11">
        <f t="shared" si="511"/>
        <v>0</v>
      </c>
    </row>
    <row r="8193" spans="1:11" s="11" customFormat="1">
      <c r="A8193" s="32">
        <v>2018</v>
      </c>
      <c r="B8193" s="32">
        <v>55199</v>
      </c>
      <c r="C8193" s="33" t="s">
        <v>563</v>
      </c>
      <c r="D8193" s="33" t="s">
        <v>564</v>
      </c>
      <c r="E8193" s="34">
        <v>8154</v>
      </c>
      <c r="F8193" s="35">
        <v>1.028</v>
      </c>
      <c r="G8193" s="34" t="s">
        <v>364</v>
      </c>
      <c r="H8193" s="14" t="str">
        <f t="shared" si="508"/>
        <v/>
      </c>
      <c r="I8193" s="11" t="str">
        <f t="shared" si="509"/>
        <v/>
      </c>
      <c r="J8193" s="11" t="str">
        <f t="shared" si="510"/>
        <v/>
      </c>
      <c r="K8193" s="11">
        <f t="shared" si="511"/>
        <v>0</v>
      </c>
    </row>
    <row r="8194" spans="1:11" s="11" customFormat="1">
      <c r="A8194" s="32">
        <v>2018</v>
      </c>
      <c r="B8194" s="32">
        <v>55201</v>
      </c>
      <c r="C8194" s="33" t="s">
        <v>563</v>
      </c>
      <c r="D8194" s="33" t="s">
        <v>564</v>
      </c>
      <c r="E8194" s="34">
        <v>81582</v>
      </c>
      <c r="F8194" s="35">
        <v>1.0289999999999999</v>
      </c>
      <c r="G8194" s="34" t="s">
        <v>364</v>
      </c>
      <c r="H8194" s="14" t="str">
        <f t="shared" si="508"/>
        <v/>
      </c>
      <c r="I8194" s="11" t="str">
        <f t="shared" si="509"/>
        <v/>
      </c>
      <c r="J8194" s="11" t="str">
        <f t="shared" si="510"/>
        <v/>
      </c>
      <c r="K8194" s="11">
        <f t="shared" si="511"/>
        <v>0</v>
      </c>
    </row>
    <row r="8195" spans="1:11" s="11" customFormat="1">
      <c r="A8195" s="32">
        <v>2018</v>
      </c>
      <c r="B8195" s="32">
        <v>55202</v>
      </c>
      <c r="C8195" s="33" t="s">
        <v>563</v>
      </c>
      <c r="D8195" s="33" t="s">
        <v>564</v>
      </c>
      <c r="E8195" s="34">
        <v>134225</v>
      </c>
      <c r="F8195" s="35">
        <v>1.026</v>
      </c>
      <c r="G8195" s="34">
        <v>287.3</v>
      </c>
      <c r="H8195" s="14">
        <f t="shared" si="508"/>
        <v>395654.76405000006</v>
      </c>
      <c r="I8195" s="11">
        <f t="shared" si="509"/>
        <v>134225</v>
      </c>
      <c r="J8195" s="11">
        <f t="shared" si="510"/>
        <v>137714.85</v>
      </c>
      <c r="K8195" s="11">
        <f t="shared" si="511"/>
        <v>0</v>
      </c>
    </row>
    <row r="8196" spans="1:11" s="11" customFormat="1">
      <c r="A8196" s="32">
        <v>2018</v>
      </c>
      <c r="B8196" s="32">
        <v>55204</v>
      </c>
      <c r="C8196" s="33" t="s">
        <v>563</v>
      </c>
      <c r="D8196" s="33" t="s">
        <v>564</v>
      </c>
      <c r="E8196" s="34">
        <v>16164</v>
      </c>
      <c r="F8196" s="35">
        <v>1.024</v>
      </c>
      <c r="G8196" s="34">
        <v>355.5</v>
      </c>
      <c r="H8196" s="14">
        <f t="shared" si="508"/>
        <v>58842.132480000007</v>
      </c>
      <c r="I8196" s="11">
        <f t="shared" si="509"/>
        <v>16164</v>
      </c>
      <c r="J8196" s="11">
        <f t="shared" si="510"/>
        <v>16551.936000000002</v>
      </c>
      <c r="K8196" s="11">
        <f t="shared" si="511"/>
        <v>0</v>
      </c>
    </row>
    <row r="8197" spans="1:11" s="11" customFormat="1">
      <c r="A8197" s="32">
        <v>2018</v>
      </c>
      <c r="B8197" s="32">
        <v>55206</v>
      </c>
      <c r="C8197" s="33" t="s">
        <v>563</v>
      </c>
      <c r="D8197" s="33" t="s">
        <v>564</v>
      </c>
      <c r="E8197" s="34">
        <v>1711668</v>
      </c>
      <c r="F8197" s="35">
        <v>1.0229999999999999</v>
      </c>
      <c r="G8197" s="34" t="s">
        <v>364</v>
      </c>
      <c r="H8197" s="14" t="str">
        <f t="shared" si="508"/>
        <v/>
      </c>
      <c r="I8197" s="11" t="str">
        <f t="shared" si="509"/>
        <v/>
      </c>
      <c r="J8197" s="11" t="str">
        <f t="shared" si="510"/>
        <v/>
      </c>
      <c r="K8197" s="11">
        <f t="shared" si="511"/>
        <v>0</v>
      </c>
    </row>
    <row r="8198" spans="1:11" s="11" customFormat="1">
      <c r="A8198" s="32">
        <v>2018</v>
      </c>
      <c r="B8198" s="32">
        <v>55210</v>
      </c>
      <c r="C8198" s="33" t="s">
        <v>563</v>
      </c>
      <c r="D8198" s="33" t="s">
        <v>564</v>
      </c>
      <c r="E8198" s="34">
        <v>483116</v>
      </c>
      <c r="F8198" s="35">
        <v>1.06</v>
      </c>
      <c r="G8198" s="34">
        <v>278</v>
      </c>
      <c r="H8198" s="14">
        <f t="shared" ref="H8198:H8261" si="512">IF(I8198="","",G8198/100*F8198*E8198)</f>
        <v>1423646.2288000002</v>
      </c>
      <c r="I8198" s="11">
        <f t="shared" ref="I8198:I8261" si="513">IF(OR(G8198=".",F8198=".",E8198="."),"",E8198)</f>
        <v>483116</v>
      </c>
      <c r="J8198" s="11">
        <f t="shared" ref="J8198:J8261" si="514">IF(I8198="","",F8198*I8198)</f>
        <v>512102.96</v>
      </c>
      <c r="K8198" s="11">
        <f t="shared" ref="K8198:K8261" si="515">IF(C8198="LIG",1,0)</f>
        <v>0</v>
      </c>
    </row>
    <row r="8199" spans="1:11" s="11" customFormat="1">
      <c r="A8199" s="32">
        <v>2018</v>
      </c>
      <c r="B8199" s="32">
        <v>55211</v>
      </c>
      <c r="C8199" s="33" t="s">
        <v>563</v>
      </c>
      <c r="D8199" s="33" t="s">
        <v>564</v>
      </c>
      <c r="E8199" s="34">
        <v>1764048</v>
      </c>
      <c r="F8199" s="35">
        <v>1.028</v>
      </c>
      <c r="G8199" s="34" t="s">
        <v>364</v>
      </c>
      <c r="H8199" s="14" t="str">
        <f t="shared" si="512"/>
        <v/>
      </c>
      <c r="I8199" s="11" t="str">
        <f t="shared" si="513"/>
        <v/>
      </c>
      <c r="J8199" s="11" t="str">
        <f t="shared" si="514"/>
        <v/>
      </c>
      <c r="K8199" s="11">
        <f t="shared" si="515"/>
        <v>0</v>
      </c>
    </row>
    <row r="8200" spans="1:11" s="11" customFormat="1">
      <c r="A8200" s="32">
        <v>2018</v>
      </c>
      <c r="B8200" s="32">
        <v>55212</v>
      </c>
      <c r="C8200" s="33" t="s">
        <v>563</v>
      </c>
      <c r="D8200" s="33" t="s">
        <v>564</v>
      </c>
      <c r="E8200" s="34">
        <v>1262708</v>
      </c>
      <c r="F8200" s="35">
        <v>1.03</v>
      </c>
      <c r="G8200" s="34" t="s">
        <v>364</v>
      </c>
      <c r="H8200" s="14" t="str">
        <f t="shared" si="512"/>
        <v/>
      </c>
      <c r="I8200" s="11" t="str">
        <f t="shared" si="513"/>
        <v/>
      </c>
      <c r="J8200" s="11" t="str">
        <f t="shared" si="514"/>
        <v/>
      </c>
      <c r="K8200" s="11">
        <f t="shared" si="515"/>
        <v>0</v>
      </c>
    </row>
    <row r="8201" spans="1:11" s="11" customFormat="1">
      <c r="A8201" s="32">
        <v>2018</v>
      </c>
      <c r="B8201" s="32">
        <v>55215</v>
      </c>
      <c r="C8201" s="33" t="s">
        <v>563</v>
      </c>
      <c r="D8201" s="33" t="s">
        <v>564</v>
      </c>
      <c r="E8201" s="34">
        <v>4039741</v>
      </c>
      <c r="F8201" s="35">
        <v>1.04</v>
      </c>
      <c r="G8201" s="34" t="s">
        <v>364</v>
      </c>
      <c r="H8201" s="14" t="str">
        <f t="shared" si="512"/>
        <v/>
      </c>
      <c r="I8201" s="11" t="str">
        <f t="shared" si="513"/>
        <v/>
      </c>
      <c r="J8201" s="11" t="str">
        <f t="shared" si="514"/>
        <v/>
      </c>
      <c r="K8201" s="11">
        <f t="shared" si="515"/>
        <v>0</v>
      </c>
    </row>
    <row r="8202" spans="1:11" s="11" customFormat="1">
      <c r="A8202" s="32">
        <v>2018</v>
      </c>
      <c r="B8202" s="32">
        <v>55217</v>
      </c>
      <c r="C8202" s="33" t="s">
        <v>563</v>
      </c>
      <c r="D8202" s="33" t="s">
        <v>564</v>
      </c>
      <c r="E8202" s="34">
        <v>2035802</v>
      </c>
      <c r="F8202" s="35">
        <v>1.042</v>
      </c>
      <c r="G8202" s="34" t="s">
        <v>364</v>
      </c>
      <c r="H8202" s="14" t="str">
        <f t="shared" si="512"/>
        <v/>
      </c>
      <c r="I8202" s="11" t="str">
        <f t="shared" si="513"/>
        <v/>
      </c>
      <c r="J8202" s="11" t="str">
        <f t="shared" si="514"/>
        <v/>
      </c>
      <c r="K8202" s="11">
        <f t="shared" si="515"/>
        <v>0</v>
      </c>
    </row>
    <row r="8203" spans="1:11" s="11" customFormat="1">
      <c r="A8203" s="32">
        <v>2018</v>
      </c>
      <c r="B8203" s="32">
        <v>55218</v>
      </c>
      <c r="C8203" s="33" t="s">
        <v>563</v>
      </c>
      <c r="D8203" s="33" t="s">
        <v>564</v>
      </c>
      <c r="E8203" s="34">
        <v>108064</v>
      </c>
      <c r="F8203" s="35">
        <v>1.069</v>
      </c>
      <c r="G8203" s="34">
        <v>327.39999999999998</v>
      </c>
      <c r="H8203" s="14">
        <f t="shared" si="512"/>
        <v>378213.84198399994</v>
      </c>
      <c r="I8203" s="11">
        <f t="shared" si="513"/>
        <v>108064</v>
      </c>
      <c r="J8203" s="11">
        <f t="shared" si="514"/>
        <v>115520.416</v>
      </c>
      <c r="K8203" s="11">
        <f t="shared" si="515"/>
        <v>0</v>
      </c>
    </row>
    <row r="8204" spans="1:11" s="11" customFormat="1">
      <c r="A8204" s="32">
        <v>2018</v>
      </c>
      <c r="B8204" s="32">
        <v>55218</v>
      </c>
      <c r="C8204" s="33" t="s">
        <v>563</v>
      </c>
      <c r="D8204" s="33" t="s">
        <v>564</v>
      </c>
      <c r="E8204" s="34">
        <v>221061</v>
      </c>
      <c r="F8204" s="35">
        <v>1.069</v>
      </c>
      <c r="G8204" s="34">
        <v>257</v>
      </c>
      <c r="H8204" s="14">
        <f t="shared" si="512"/>
        <v>607327.51712999993</v>
      </c>
      <c r="I8204" s="11">
        <f t="shared" si="513"/>
        <v>221061</v>
      </c>
      <c r="J8204" s="11">
        <f t="shared" si="514"/>
        <v>236314.209</v>
      </c>
      <c r="K8204" s="11">
        <f t="shared" si="515"/>
        <v>0</v>
      </c>
    </row>
    <row r="8205" spans="1:11" s="11" customFormat="1">
      <c r="A8205" s="32">
        <v>2018</v>
      </c>
      <c r="B8205" s="32">
        <v>55220</v>
      </c>
      <c r="C8205" s="33" t="s">
        <v>563</v>
      </c>
      <c r="D8205" s="33" t="s">
        <v>564</v>
      </c>
      <c r="E8205" s="34">
        <v>1273024</v>
      </c>
      <c r="F8205" s="35">
        <v>1.0189999999999999</v>
      </c>
      <c r="G8205" s="34">
        <v>262.3</v>
      </c>
      <c r="H8205" s="14">
        <f t="shared" si="512"/>
        <v>3402585.6490879999</v>
      </c>
      <c r="I8205" s="11">
        <f t="shared" si="513"/>
        <v>1273024</v>
      </c>
      <c r="J8205" s="11">
        <f t="shared" si="514"/>
        <v>1297211.4559999998</v>
      </c>
      <c r="K8205" s="11">
        <f t="shared" si="515"/>
        <v>0</v>
      </c>
    </row>
    <row r="8206" spans="1:11" s="11" customFormat="1">
      <c r="A8206" s="32">
        <v>2018</v>
      </c>
      <c r="B8206" s="32">
        <v>55220</v>
      </c>
      <c r="C8206" s="33" t="s">
        <v>563</v>
      </c>
      <c r="D8206" s="33" t="s">
        <v>564</v>
      </c>
      <c r="E8206" s="34">
        <v>822769</v>
      </c>
      <c r="F8206" s="35">
        <v>1.0189999999999999</v>
      </c>
      <c r="G8206" s="34">
        <v>274.10000000000002</v>
      </c>
      <c r="H8206" s="14">
        <f t="shared" si="512"/>
        <v>2298058.8157509998</v>
      </c>
      <c r="I8206" s="11">
        <f t="shared" si="513"/>
        <v>822769</v>
      </c>
      <c r="J8206" s="11">
        <f t="shared" si="514"/>
        <v>838401.61099999992</v>
      </c>
      <c r="K8206" s="11">
        <f t="shared" si="515"/>
        <v>0</v>
      </c>
    </row>
    <row r="8207" spans="1:11" s="11" customFormat="1">
      <c r="A8207" s="32">
        <v>2018</v>
      </c>
      <c r="B8207" s="32">
        <v>55221</v>
      </c>
      <c r="C8207" s="33" t="s">
        <v>563</v>
      </c>
      <c r="D8207" s="33" t="s">
        <v>564</v>
      </c>
      <c r="E8207" s="34">
        <v>138877</v>
      </c>
      <c r="F8207" s="35">
        <v>1.03</v>
      </c>
      <c r="G8207" s="34">
        <v>306.10000000000002</v>
      </c>
      <c r="H8207" s="14">
        <f t="shared" si="512"/>
        <v>437855.57191000012</v>
      </c>
      <c r="I8207" s="11">
        <f t="shared" si="513"/>
        <v>138877</v>
      </c>
      <c r="J8207" s="11">
        <f t="shared" si="514"/>
        <v>143043.31</v>
      </c>
      <c r="K8207" s="11">
        <f t="shared" si="515"/>
        <v>0</v>
      </c>
    </row>
    <row r="8208" spans="1:11" s="11" customFormat="1">
      <c r="A8208" s="32">
        <v>2018</v>
      </c>
      <c r="B8208" s="32">
        <v>55222</v>
      </c>
      <c r="C8208" s="33" t="s">
        <v>563</v>
      </c>
      <c r="D8208" s="33" t="s">
        <v>564</v>
      </c>
      <c r="E8208" s="34">
        <v>15149</v>
      </c>
      <c r="F8208" s="35">
        <v>1.0649999999999999</v>
      </c>
      <c r="G8208" s="34" t="s">
        <v>364</v>
      </c>
      <c r="H8208" s="14" t="str">
        <f t="shared" si="512"/>
        <v/>
      </c>
      <c r="I8208" s="11" t="str">
        <f t="shared" si="513"/>
        <v/>
      </c>
      <c r="J8208" s="11" t="str">
        <f t="shared" si="514"/>
        <v/>
      </c>
      <c r="K8208" s="11">
        <f t="shared" si="515"/>
        <v>0</v>
      </c>
    </row>
    <row r="8209" spans="1:11" s="11" customFormat="1">
      <c r="A8209" s="32">
        <v>2018</v>
      </c>
      <c r="B8209" s="32">
        <v>55223</v>
      </c>
      <c r="C8209" s="33" t="s">
        <v>563</v>
      </c>
      <c r="D8209" s="33" t="s">
        <v>564</v>
      </c>
      <c r="E8209" s="34">
        <v>52738</v>
      </c>
      <c r="F8209" s="35">
        <v>1.022</v>
      </c>
      <c r="G8209" s="34" t="s">
        <v>364</v>
      </c>
      <c r="H8209" s="14" t="str">
        <f t="shared" si="512"/>
        <v/>
      </c>
      <c r="I8209" s="11" t="str">
        <f t="shared" si="513"/>
        <v/>
      </c>
      <c r="J8209" s="11" t="str">
        <f t="shared" si="514"/>
        <v/>
      </c>
      <c r="K8209" s="11">
        <f t="shared" si="515"/>
        <v>0</v>
      </c>
    </row>
    <row r="8210" spans="1:11" s="11" customFormat="1">
      <c r="A8210" s="32">
        <v>2018</v>
      </c>
      <c r="B8210" s="32">
        <v>55223</v>
      </c>
      <c r="C8210" s="33" t="s">
        <v>563</v>
      </c>
      <c r="D8210" s="33" t="s">
        <v>564</v>
      </c>
      <c r="E8210" s="34">
        <v>55933</v>
      </c>
      <c r="F8210" s="35">
        <v>1.024</v>
      </c>
      <c r="G8210" s="34" t="s">
        <v>364</v>
      </c>
      <c r="H8210" s="14" t="str">
        <f t="shared" si="512"/>
        <v/>
      </c>
      <c r="I8210" s="11" t="str">
        <f t="shared" si="513"/>
        <v/>
      </c>
      <c r="J8210" s="11" t="str">
        <f t="shared" si="514"/>
        <v/>
      </c>
      <c r="K8210" s="11">
        <f t="shared" si="515"/>
        <v>0</v>
      </c>
    </row>
    <row r="8211" spans="1:11" s="11" customFormat="1">
      <c r="A8211" s="32">
        <v>2018</v>
      </c>
      <c r="B8211" s="32">
        <v>55223</v>
      </c>
      <c r="C8211" s="33" t="s">
        <v>563</v>
      </c>
      <c r="D8211" s="33" t="s">
        <v>564</v>
      </c>
      <c r="E8211" s="34">
        <v>60745</v>
      </c>
      <c r="F8211" s="35">
        <v>1.0149999999999999</v>
      </c>
      <c r="G8211" s="34" t="s">
        <v>364</v>
      </c>
      <c r="H8211" s="14" t="str">
        <f t="shared" si="512"/>
        <v/>
      </c>
      <c r="I8211" s="11" t="str">
        <f t="shared" si="513"/>
        <v/>
      </c>
      <c r="J8211" s="11" t="str">
        <f t="shared" si="514"/>
        <v/>
      </c>
      <c r="K8211" s="11">
        <f t="shared" si="515"/>
        <v>0</v>
      </c>
    </row>
    <row r="8212" spans="1:11" s="11" customFormat="1">
      <c r="A8212" s="32">
        <v>2018</v>
      </c>
      <c r="B8212" s="32">
        <v>55223</v>
      </c>
      <c r="C8212" s="33" t="s">
        <v>563</v>
      </c>
      <c r="D8212" s="33" t="s">
        <v>564</v>
      </c>
      <c r="E8212" s="34">
        <v>68564</v>
      </c>
      <c r="F8212" s="35">
        <v>1.0209999999999999</v>
      </c>
      <c r="G8212" s="34" t="s">
        <v>364</v>
      </c>
      <c r="H8212" s="14" t="str">
        <f t="shared" si="512"/>
        <v/>
      </c>
      <c r="I8212" s="11" t="str">
        <f t="shared" si="513"/>
        <v/>
      </c>
      <c r="J8212" s="11" t="str">
        <f t="shared" si="514"/>
        <v/>
      </c>
      <c r="K8212" s="11">
        <f t="shared" si="515"/>
        <v>0</v>
      </c>
    </row>
    <row r="8213" spans="1:11" s="11" customFormat="1">
      <c r="A8213" s="32">
        <v>2018</v>
      </c>
      <c r="B8213" s="32">
        <v>55223</v>
      </c>
      <c r="C8213" s="33" t="s">
        <v>563</v>
      </c>
      <c r="D8213" s="33" t="s">
        <v>564</v>
      </c>
      <c r="E8213" s="34">
        <v>72742</v>
      </c>
      <c r="F8213" s="35">
        <v>1.0189999999999999</v>
      </c>
      <c r="G8213" s="34" t="s">
        <v>364</v>
      </c>
      <c r="H8213" s="14" t="str">
        <f t="shared" si="512"/>
        <v/>
      </c>
      <c r="I8213" s="11" t="str">
        <f t="shared" si="513"/>
        <v/>
      </c>
      <c r="J8213" s="11" t="str">
        <f t="shared" si="514"/>
        <v/>
      </c>
      <c r="K8213" s="11">
        <f t="shared" si="515"/>
        <v>0</v>
      </c>
    </row>
    <row r="8214" spans="1:11" s="11" customFormat="1">
      <c r="A8214" s="32">
        <v>2018</v>
      </c>
      <c r="B8214" s="32">
        <v>55223</v>
      </c>
      <c r="C8214" s="33" t="s">
        <v>563</v>
      </c>
      <c r="D8214" s="33" t="s">
        <v>564</v>
      </c>
      <c r="E8214" s="34">
        <v>89221</v>
      </c>
      <c r="F8214" s="35">
        <v>1.026</v>
      </c>
      <c r="G8214" s="34" t="s">
        <v>364</v>
      </c>
      <c r="H8214" s="14" t="str">
        <f t="shared" si="512"/>
        <v/>
      </c>
      <c r="I8214" s="11" t="str">
        <f t="shared" si="513"/>
        <v/>
      </c>
      <c r="J8214" s="11" t="str">
        <f t="shared" si="514"/>
        <v/>
      </c>
      <c r="K8214" s="11">
        <f t="shared" si="515"/>
        <v>0</v>
      </c>
    </row>
    <row r="8215" spans="1:11" s="11" customFormat="1">
      <c r="A8215" s="32">
        <v>2018</v>
      </c>
      <c r="B8215" s="32">
        <v>55223</v>
      </c>
      <c r="C8215" s="33" t="s">
        <v>563</v>
      </c>
      <c r="D8215" s="33" t="s">
        <v>564</v>
      </c>
      <c r="E8215" s="34">
        <v>91594</v>
      </c>
      <c r="F8215" s="35">
        <v>1.022</v>
      </c>
      <c r="G8215" s="34" t="s">
        <v>364</v>
      </c>
      <c r="H8215" s="14" t="str">
        <f t="shared" si="512"/>
        <v/>
      </c>
      <c r="I8215" s="11" t="str">
        <f t="shared" si="513"/>
        <v/>
      </c>
      <c r="J8215" s="11" t="str">
        <f t="shared" si="514"/>
        <v/>
      </c>
      <c r="K8215" s="11">
        <f t="shared" si="515"/>
        <v>0</v>
      </c>
    </row>
    <row r="8216" spans="1:11" s="11" customFormat="1">
      <c r="A8216" s="32">
        <v>2018</v>
      </c>
      <c r="B8216" s="32">
        <v>55223</v>
      </c>
      <c r="C8216" s="33" t="s">
        <v>563</v>
      </c>
      <c r="D8216" s="33" t="s">
        <v>564</v>
      </c>
      <c r="E8216" s="34">
        <v>96494</v>
      </c>
      <c r="F8216" s="35">
        <v>1.02</v>
      </c>
      <c r="G8216" s="34" t="s">
        <v>364</v>
      </c>
      <c r="H8216" s="14" t="str">
        <f t="shared" si="512"/>
        <v/>
      </c>
      <c r="I8216" s="11" t="str">
        <f t="shared" si="513"/>
        <v/>
      </c>
      <c r="J8216" s="11" t="str">
        <f t="shared" si="514"/>
        <v/>
      </c>
      <c r="K8216" s="11">
        <f t="shared" si="515"/>
        <v>0</v>
      </c>
    </row>
    <row r="8217" spans="1:11" s="11" customFormat="1">
      <c r="A8217" s="32">
        <v>2018</v>
      </c>
      <c r="B8217" s="32">
        <v>55223</v>
      </c>
      <c r="C8217" s="33" t="s">
        <v>563</v>
      </c>
      <c r="D8217" s="33" t="s">
        <v>564</v>
      </c>
      <c r="E8217" s="34">
        <v>15103</v>
      </c>
      <c r="F8217" s="35">
        <v>1.028</v>
      </c>
      <c r="G8217" s="34" t="s">
        <v>364</v>
      </c>
      <c r="H8217" s="14" t="str">
        <f t="shared" si="512"/>
        <v/>
      </c>
      <c r="I8217" s="11" t="str">
        <f t="shared" si="513"/>
        <v/>
      </c>
      <c r="J8217" s="11" t="str">
        <f t="shared" si="514"/>
        <v/>
      </c>
      <c r="K8217" s="11">
        <f t="shared" si="515"/>
        <v>0</v>
      </c>
    </row>
    <row r="8218" spans="1:11" s="11" customFormat="1">
      <c r="A8218" s="32">
        <v>2018</v>
      </c>
      <c r="B8218" s="32">
        <v>55223</v>
      </c>
      <c r="C8218" s="33" t="s">
        <v>563</v>
      </c>
      <c r="D8218" s="33" t="s">
        <v>564</v>
      </c>
      <c r="E8218" s="34">
        <v>40163</v>
      </c>
      <c r="F8218" s="35">
        <v>1</v>
      </c>
      <c r="G8218" s="34" t="s">
        <v>364</v>
      </c>
      <c r="H8218" s="14" t="str">
        <f t="shared" si="512"/>
        <v/>
      </c>
      <c r="I8218" s="11" t="str">
        <f t="shared" si="513"/>
        <v/>
      </c>
      <c r="J8218" s="11" t="str">
        <f t="shared" si="514"/>
        <v/>
      </c>
      <c r="K8218" s="11">
        <f t="shared" si="515"/>
        <v>0</v>
      </c>
    </row>
    <row r="8219" spans="1:11" s="11" customFormat="1">
      <c r="A8219" s="32">
        <v>2018</v>
      </c>
      <c r="B8219" s="32">
        <v>55223</v>
      </c>
      <c r="C8219" s="33" t="s">
        <v>563</v>
      </c>
      <c r="D8219" s="33" t="s">
        <v>564</v>
      </c>
      <c r="E8219" s="34">
        <v>44870</v>
      </c>
      <c r="F8219" s="35">
        <v>1.038</v>
      </c>
      <c r="G8219" s="34" t="s">
        <v>364</v>
      </c>
      <c r="H8219" s="14" t="str">
        <f t="shared" si="512"/>
        <v/>
      </c>
      <c r="I8219" s="11" t="str">
        <f t="shared" si="513"/>
        <v/>
      </c>
      <c r="J8219" s="11" t="str">
        <f t="shared" si="514"/>
        <v/>
      </c>
      <c r="K8219" s="11">
        <f t="shared" si="515"/>
        <v>0</v>
      </c>
    </row>
    <row r="8220" spans="1:11" s="11" customFormat="1">
      <c r="A8220" s="32">
        <v>2018</v>
      </c>
      <c r="B8220" s="32">
        <v>55223</v>
      </c>
      <c r="C8220" s="33" t="s">
        <v>563</v>
      </c>
      <c r="D8220" s="33" t="s">
        <v>564</v>
      </c>
      <c r="E8220" s="34">
        <v>14781</v>
      </c>
      <c r="F8220" s="35">
        <v>1</v>
      </c>
      <c r="G8220" s="34" t="s">
        <v>364</v>
      </c>
      <c r="H8220" s="14" t="str">
        <f t="shared" si="512"/>
        <v/>
      </c>
      <c r="I8220" s="11" t="str">
        <f t="shared" si="513"/>
        <v/>
      </c>
      <c r="J8220" s="11" t="str">
        <f t="shared" si="514"/>
        <v/>
      </c>
      <c r="K8220" s="11">
        <f t="shared" si="515"/>
        <v>0</v>
      </c>
    </row>
    <row r="8221" spans="1:11" s="11" customFormat="1">
      <c r="A8221" s="32">
        <v>2018</v>
      </c>
      <c r="B8221" s="32">
        <v>55224</v>
      </c>
      <c r="C8221" s="33" t="s">
        <v>563</v>
      </c>
      <c r="D8221" s="33" t="s">
        <v>564</v>
      </c>
      <c r="E8221" s="34">
        <v>775</v>
      </c>
      <c r="F8221" s="35">
        <v>1.028</v>
      </c>
      <c r="G8221" s="34">
        <v>412</v>
      </c>
      <c r="H8221" s="14">
        <f t="shared" si="512"/>
        <v>3282.404</v>
      </c>
      <c r="I8221" s="11">
        <f t="shared" si="513"/>
        <v>775</v>
      </c>
      <c r="J8221" s="11">
        <f t="shared" si="514"/>
        <v>796.7</v>
      </c>
      <c r="K8221" s="11">
        <f t="shared" si="515"/>
        <v>0</v>
      </c>
    </row>
    <row r="8222" spans="1:11" s="11" customFormat="1">
      <c r="A8222" s="32">
        <v>2018</v>
      </c>
      <c r="B8222" s="32">
        <v>55224</v>
      </c>
      <c r="C8222" s="33" t="s">
        <v>563</v>
      </c>
      <c r="D8222" s="33" t="s">
        <v>564</v>
      </c>
      <c r="E8222" s="34">
        <v>182112</v>
      </c>
      <c r="F8222" s="35">
        <v>1.028</v>
      </c>
      <c r="G8222" s="34">
        <v>308.5</v>
      </c>
      <c r="H8222" s="14">
        <f t="shared" si="512"/>
        <v>577546.35456000001</v>
      </c>
      <c r="I8222" s="11">
        <f t="shared" si="513"/>
        <v>182112</v>
      </c>
      <c r="J8222" s="11">
        <f t="shared" si="514"/>
        <v>187211.136</v>
      </c>
      <c r="K8222" s="11">
        <f t="shared" si="515"/>
        <v>0</v>
      </c>
    </row>
    <row r="8223" spans="1:11" s="11" customFormat="1">
      <c r="A8223" s="32">
        <v>2018</v>
      </c>
      <c r="B8223" s="32">
        <v>55225</v>
      </c>
      <c r="C8223" s="33" t="s">
        <v>563</v>
      </c>
      <c r="D8223" s="33" t="s">
        <v>564</v>
      </c>
      <c r="E8223" s="34">
        <v>2295984</v>
      </c>
      <c r="F8223" s="35">
        <v>1.04</v>
      </c>
      <c r="G8223" s="34" t="s">
        <v>364</v>
      </c>
      <c r="H8223" s="14" t="str">
        <f t="shared" si="512"/>
        <v/>
      </c>
      <c r="I8223" s="11" t="str">
        <f t="shared" si="513"/>
        <v/>
      </c>
      <c r="J8223" s="11" t="str">
        <f t="shared" si="514"/>
        <v/>
      </c>
      <c r="K8223" s="11">
        <f t="shared" si="515"/>
        <v>0</v>
      </c>
    </row>
    <row r="8224" spans="1:11" s="11" customFormat="1">
      <c r="A8224" s="32">
        <v>2018</v>
      </c>
      <c r="B8224" s="32">
        <v>55226</v>
      </c>
      <c r="C8224" s="33" t="s">
        <v>563</v>
      </c>
      <c r="D8224" s="33" t="s">
        <v>564</v>
      </c>
      <c r="E8224" s="34">
        <v>3462609</v>
      </c>
      <c r="F8224" s="35">
        <v>1.0109999999999999</v>
      </c>
      <c r="G8224" s="34" t="s">
        <v>364</v>
      </c>
      <c r="H8224" s="14" t="str">
        <f t="shared" si="512"/>
        <v/>
      </c>
      <c r="I8224" s="11" t="str">
        <f t="shared" si="513"/>
        <v/>
      </c>
      <c r="J8224" s="11" t="str">
        <f t="shared" si="514"/>
        <v/>
      </c>
      <c r="K8224" s="11">
        <f t="shared" si="515"/>
        <v>0</v>
      </c>
    </row>
    <row r="8225" spans="1:11" s="11" customFormat="1">
      <c r="A8225" s="32">
        <v>2018</v>
      </c>
      <c r="B8225" s="32">
        <v>55228</v>
      </c>
      <c r="C8225" s="33" t="s">
        <v>565</v>
      </c>
      <c r="D8225" s="33" t="s">
        <v>566</v>
      </c>
      <c r="E8225" s="34">
        <v>1871</v>
      </c>
      <c r="F8225" s="35">
        <v>5.7919999999999998</v>
      </c>
      <c r="G8225" s="34">
        <v>1436.4</v>
      </c>
      <c r="H8225" s="14">
        <f t="shared" si="512"/>
        <v>155660.25484799998</v>
      </c>
      <c r="I8225" s="11">
        <f t="shared" si="513"/>
        <v>1871</v>
      </c>
      <c r="J8225" s="11">
        <f t="shared" si="514"/>
        <v>10836.832</v>
      </c>
      <c r="K8225" s="11">
        <f t="shared" si="515"/>
        <v>0</v>
      </c>
    </row>
    <row r="8226" spans="1:11" s="11" customFormat="1">
      <c r="A8226" s="32">
        <v>2018</v>
      </c>
      <c r="B8226" s="32">
        <v>55228</v>
      </c>
      <c r="C8226" s="33" t="s">
        <v>563</v>
      </c>
      <c r="D8226" s="33" t="s">
        <v>564</v>
      </c>
      <c r="E8226" s="34">
        <v>22136</v>
      </c>
      <c r="F8226" s="35">
        <v>1.0660000000000001</v>
      </c>
      <c r="G8226" s="34">
        <v>626.4</v>
      </c>
      <c r="H8226" s="14">
        <f t="shared" si="512"/>
        <v>147811.45766399999</v>
      </c>
      <c r="I8226" s="11">
        <f t="shared" si="513"/>
        <v>22136</v>
      </c>
      <c r="J8226" s="11">
        <f t="shared" si="514"/>
        <v>23596.976000000002</v>
      </c>
      <c r="K8226" s="11">
        <f t="shared" si="515"/>
        <v>0</v>
      </c>
    </row>
    <row r="8227" spans="1:11" s="11" customFormat="1">
      <c r="A8227" s="32">
        <v>2018</v>
      </c>
      <c r="B8227" s="32">
        <v>55228</v>
      </c>
      <c r="C8227" s="33" t="s">
        <v>563</v>
      </c>
      <c r="D8227" s="33" t="s">
        <v>564</v>
      </c>
      <c r="E8227" s="34">
        <v>135212</v>
      </c>
      <c r="F8227" s="35">
        <v>1.0609999999999999</v>
      </c>
      <c r="G8227" s="34">
        <v>253.2</v>
      </c>
      <c r="H8227" s="14">
        <f t="shared" si="512"/>
        <v>363240.54782400001</v>
      </c>
      <c r="I8227" s="11">
        <f t="shared" si="513"/>
        <v>135212</v>
      </c>
      <c r="J8227" s="11">
        <f t="shared" si="514"/>
        <v>143459.932</v>
      </c>
      <c r="K8227" s="11">
        <f t="shared" si="515"/>
        <v>0</v>
      </c>
    </row>
    <row r="8228" spans="1:11" s="11" customFormat="1">
      <c r="A8228" s="32">
        <v>2018</v>
      </c>
      <c r="B8228" s="32">
        <v>55229</v>
      </c>
      <c r="C8228" s="33" t="s">
        <v>563</v>
      </c>
      <c r="D8228" s="33" t="s">
        <v>564</v>
      </c>
      <c r="E8228" s="34">
        <v>117413</v>
      </c>
      <c r="F8228" s="35">
        <v>1.06</v>
      </c>
      <c r="G8228" s="34" t="s">
        <v>364</v>
      </c>
      <c r="H8228" s="14" t="str">
        <f t="shared" si="512"/>
        <v/>
      </c>
      <c r="I8228" s="11" t="str">
        <f t="shared" si="513"/>
        <v/>
      </c>
      <c r="J8228" s="11" t="str">
        <f t="shared" si="514"/>
        <v/>
      </c>
      <c r="K8228" s="11">
        <f t="shared" si="515"/>
        <v>0</v>
      </c>
    </row>
    <row r="8229" spans="1:11" s="11" customFormat="1">
      <c r="A8229" s="32">
        <v>2018</v>
      </c>
      <c r="B8229" s="32">
        <v>55230</v>
      </c>
      <c r="C8229" s="33" t="s">
        <v>563</v>
      </c>
      <c r="D8229" s="33" t="s">
        <v>564</v>
      </c>
      <c r="E8229" s="34">
        <v>82184</v>
      </c>
      <c r="F8229" s="35">
        <v>1.022</v>
      </c>
      <c r="G8229" s="34">
        <v>272.8</v>
      </c>
      <c r="H8229" s="14">
        <f t="shared" si="512"/>
        <v>229130.30694400001</v>
      </c>
      <c r="I8229" s="11">
        <f t="shared" si="513"/>
        <v>82184</v>
      </c>
      <c r="J8229" s="11">
        <f t="shared" si="514"/>
        <v>83992.047999999995</v>
      </c>
      <c r="K8229" s="11">
        <f t="shared" si="515"/>
        <v>0</v>
      </c>
    </row>
    <row r="8230" spans="1:11" s="11" customFormat="1">
      <c r="A8230" s="32">
        <v>2018</v>
      </c>
      <c r="B8230" s="32">
        <v>55230</v>
      </c>
      <c r="C8230" s="33" t="s">
        <v>563</v>
      </c>
      <c r="D8230" s="33" t="s">
        <v>564</v>
      </c>
      <c r="E8230" s="34">
        <v>174649</v>
      </c>
      <c r="F8230" s="35">
        <v>1.022</v>
      </c>
      <c r="G8230" s="34">
        <v>271.10000000000002</v>
      </c>
      <c r="H8230" s="14">
        <f t="shared" si="512"/>
        <v>483889.85465800011</v>
      </c>
      <c r="I8230" s="11">
        <f t="shared" si="513"/>
        <v>174649</v>
      </c>
      <c r="J8230" s="11">
        <f t="shared" si="514"/>
        <v>178491.27799999999</v>
      </c>
      <c r="K8230" s="11">
        <f t="shared" si="515"/>
        <v>0</v>
      </c>
    </row>
    <row r="8231" spans="1:11" s="11" customFormat="1">
      <c r="A8231" s="32">
        <v>2018</v>
      </c>
      <c r="B8231" s="32">
        <v>55230</v>
      </c>
      <c r="C8231" s="33" t="s">
        <v>563</v>
      </c>
      <c r="D8231" s="33" t="s">
        <v>564</v>
      </c>
      <c r="E8231" s="34">
        <v>95558</v>
      </c>
      <c r="F8231" s="35">
        <v>1.022</v>
      </c>
      <c r="G8231" s="34">
        <v>282.5</v>
      </c>
      <c r="H8231" s="14">
        <f t="shared" si="512"/>
        <v>275890.27970000001</v>
      </c>
      <c r="I8231" s="11">
        <f t="shared" si="513"/>
        <v>95558</v>
      </c>
      <c r="J8231" s="11">
        <f t="shared" si="514"/>
        <v>97660.275999999998</v>
      </c>
      <c r="K8231" s="11">
        <f t="shared" si="515"/>
        <v>0</v>
      </c>
    </row>
    <row r="8232" spans="1:11" s="11" customFormat="1">
      <c r="A8232" s="32">
        <v>2018</v>
      </c>
      <c r="B8232" s="32">
        <v>55230</v>
      </c>
      <c r="C8232" s="33" t="s">
        <v>563</v>
      </c>
      <c r="D8232" s="33" t="s">
        <v>564</v>
      </c>
      <c r="E8232" s="34">
        <v>90029</v>
      </c>
      <c r="F8232" s="35">
        <v>1.022</v>
      </c>
      <c r="G8232" s="34">
        <v>291.5</v>
      </c>
      <c r="H8232" s="14">
        <f t="shared" si="512"/>
        <v>268208.09477000003</v>
      </c>
      <c r="I8232" s="11">
        <f t="shared" si="513"/>
        <v>90029</v>
      </c>
      <c r="J8232" s="11">
        <f t="shared" si="514"/>
        <v>92009.638000000006</v>
      </c>
      <c r="K8232" s="11">
        <f t="shared" si="515"/>
        <v>0</v>
      </c>
    </row>
    <row r="8233" spans="1:11" s="11" customFormat="1">
      <c r="A8233" s="32">
        <v>2018</v>
      </c>
      <c r="B8233" s="32">
        <v>55230</v>
      </c>
      <c r="C8233" s="33" t="s">
        <v>563</v>
      </c>
      <c r="D8233" s="33" t="s">
        <v>564</v>
      </c>
      <c r="E8233" s="34">
        <v>86294</v>
      </c>
      <c r="F8233" s="35">
        <v>1.022</v>
      </c>
      <c r="G8233" s="34">
        <v>281</v>
      </c>
      <c r="H8233" s="14">
        <f t="shared" si="512"/>
        <v>247820.83507999999</v>
      </c>
      <c r="I8233" s="11">
        <f t="shared" si="513"/>
        <v>86294</v>
      </c>
      <c r="J8233" s="11">
        <f t="shared" si="514"/>
        <v>88192.468000000008</v>
      </c>
      <c r="K8233" s="11">
        <f t="shared" si="515"/>
        <v>0</v>
      </c>
    </row>
    <row r="8234" spans="1:11" s="11" customFormat="1">
      <c r="A8234" s="32">
        <v>2018</v>
      </c>
      <c r="B8234" s="32">
        <v>55230</v>
      </c>
      <c r="C8234" s="33" t="s">
        <v>563</v>
      </c>
      <c r="D8234" s="33" t="s">
        <v>564</v>
      </c>
      <c r="E8234" s="34">
        <v>289736</v>
      </c>
      <c r="F8234" s="35">
        <v>1.022</v>
      </c>
      <c r="G8234" s="34">
        <v>285.60000000000002</v>
      </c>
      <c r="H8234" s="14">
        <f t="shared" si="512"/>
        <v>845690.7083520001</v>
      </c>
      <c r="I8234" s="11">
        <f t="shared" si="513"/>
        <v>289736</v>
      </c>
      <c r="J8234" s="11">
        <f t="shared" si="514"/>
        <v>296110.19199999998</v>
      </c>
      <c r="K8234" s="11">
        <f t="shared" si="515"/>
        <v>0</v>
      </c>
    </row>
    <row r="8235" spans="1:11" s="11" customFormat="1">
      <c r="A8235" s="32">
        <v>2018</v>
      </c>
      <c r="B8235" s="32">
        <v>55230</v>
      </c>
      <c r="C8235" s="33" t="s">
        <v>563</v>
      </c>
      <c r="D8235" s="33" t="s">
        <v>564</v>
      </c>
      <c r="E8235" s="34">
        <v>56782</v>
      </c>
      <c r="F8235" s="35">
        <v>1.022</v>
      </c>
      <c r="G8235" s="34">
        <v>275.7</v>
      </c>
      <c r="H8235" s="14">
        <f t="shared" si="512"/>
        <v>159992.02942799998</v>
      </c>
      <c r="I8235" s="11">
        <f t="shared" si="513"/>
        <v>56782</v>
      </c>
      <c r="J8235" s="11">
        <f t="shared" si="514"/>
        <v>58031.203999999998</v>
      </c>
      <c r="K8235" s="11">
        <f t="shared" si="515"/>
        <v>0</v>
      </c>
    </row>
    <row r="8236" spans="1:11" s="11" customFormat="1">
      <c r="A8236" s="32">
        <v>2018</v>
      </c>
      <c r="B8236" s="32">
        <v>55230</v>
      </c>
      <c r="C8236" s="33" t="s">
        <v>563</v>
      </c>
      <c r="D8236" s="33" t="s">
        <v>564</v>
      </c>
      <c r="E8236" s="34">
        <v>55973</v>
      </c>
      <c r="F8236" s="35">
        <v>1.022</v>
      </c>
      <c r="G8236" s="34">
        <v>339.3</v>
      </c>
      <c r="H8236" s="14">
        <f t="shared" si="512"/>
        <v>194094.549558</v>
      </c>
      <c r="I8236" s="11">
        <f t="shared" si="513"/>
        <v>55973</v>
      </c>
      <c r="J8236" s="11">
        <f t="shared" si="514"/>
        <v>57204.406000000003</v>
      </c>
      <c r="K8236" s="11">
        <f t="shared" si="515"/>
        <v>0</v>
      </c>
    </row>
    <row r="8237" spans="1:11" s="11" customFormat="1">
      <c r="A8237" s="32">
        <v>2018</v>
      </c>
      <c r="B8237" s="32">
        <v>55230</v>
      </c>
      <c r="C8237" s="33" t="s">
        <v>563</v>
      </c>
      <c r="D8237" s="33" t="s">
        <v>564</v>
      </c>
      <c r="E8237" s="34">
        <v>26149</v>
      </c>
      <c r="F8237" s="35">
        <v>1.022</v>
      </c>
      <c r="G8237" s="34">
        <v>275.3</v>
      </c>
      <c r="H8237" s="14">
        <f t="shared" si="512"/>
        <v>73571.937334000002</v>
      </c>
      <c r="I8237" s="11">
        <f t="shared" si="513"/>
        <v>26149</v>
      </c>
      <c r="J8237" s="11">
        <f t="shared" si="514"/>
        <v>26724.278000000002</v>
      </c>
      <c r="K8237" s="11">
        <f t="shared" si="515"/>
        <v>0</v>
      </c>
    </row>
    <row r="8238" spans="1:11" s="11" customFormat="1">
      <c r="A8238" s="32">
        <v>2018</v>
      </c>
      <c r="B8238" s="32">
        <v>55230</v>
      </c>
      <c r="C8238" s="33" t="s">
        <v>563</v>
      </c>
      <c r="D8238" s="33" t="s">
        <v>564</v>
      </c>
      <c r="E8238" s="34">
        <v>7471</v>
      </c>
      <c r="F8238" s="35">
        <v>1.022</v>
      </c>
      <c r="G8238" s="34">
        <v>288.7</v>
      </c>
      <c r="H8238" s="14">
        <f t="shared" si="512"/>
        <v>22043.290094</v>
      </c>
      <c r="I8238" s="11">
        <f t="shared" si="513"/>
        <v>7471</v>
      </c>
      <c r="J8238" s="11">
        <f t="shared" si="514"/>
        <v>7635.3620000000001</v>
      </c>
      <c r="K8238" s="11">
        <f t="shared" si="515"/>
        <v>0</v>
      </c>
    </row>
    <row r="8239" spans="1:11" s="11" customFormat="1">
      <c r="A8239" s="32">
        <v>2018</v>
      </c>
      <c r="B8239" s="32">
        <v>55231</v>
      </c>
      <c r="C8239" s="33" t="s">
        <v>563</v>
      </c>
      <c r="D8239" s="33" t="s">
        <v>564</v>
      </c>
      <c r="E8239" s="34">
        <v>2555602</v>
      </c>
      <c r="F8239" s="35">
        <v>1.048</v>
      </c>
      <c r="G8239" s="34" t="s">
        <v>364</v>
      </c>
      <c r="H8239" s="14" t="str">
        <f t="shared" si="512"/>
        <v/>
      </c>
      <c r="I8239" s="11" t="str">
        <f t="shared" si="513"/>
        <v/>
      </c>
      <c r="J8239" s="11" t="str">
        <f t="shared" si="514"/>
        <v/>
      </c>
      <c r="K8239" s="11">
        <f t="shared" si="515"/>
        <v>0</v>
      </c>
    </row>
    <row r="8240" spans="1:11" s="11" customFormat="1">
      <c r="A8240" s="32">
        <v>2018</v>
      </c>
      <c r="B8240" s="32">
        <v>55232</v>
      </c>
      <c r="C8240" s="33" t="s">
        <v>563</v>
      </c>
      <c r="D8240" s="33" t="s">
        <v>564</v>
      </c>
      <c r="E8240" s="34">
        <v>316199</v>
      </c>
      <c r="F8240" s="35">
        <v>1</v>
      </c>
      <c r="G8240" s="34">
        <v>259.3</v>
      </c>
      <c r="H8240" s="14">
        <f t="shared" si="512"/>
        <v>819904.00699999998</v>
      </c>
      <c r="I8240" s="11">
        <f t="shared" si="513"/>
        <v>316199</v>
      </c>
      <c r="J8240" s="11">
        <f t="shared" si="514"/>
        <v>316199</v>
      </c>
      <c r="K8240" s="11">
        <f t="shared" si="515"/>
        <v>0</v>
      </c>
    </row>
    <row r="8241" spans="1:11" s="11" customFormat="1">
      <c r="A8241" s="32">
        <v>2018</v>
      </c>
      <c r="B8241" s="32">
        <v>55233</v>
      </c>
      <c r="C8241" s="33" t="s">
        <v>563</v>
      </c>
      <c r="D8241" s="33" t="s">
        <v>564</v>
      </c>
      <c r="E8241" s="34">
        <v>86110</v>
      </c>
      <c r="F8241" s="35">
        <v>1.0249999999999999</v>
      </c>
      <c r="G8241" s="34" t="s">
        <v>364</v>
      </c>
      <c r="H8241" s="14" t="str">
        <f t="shared" si="512"/>
        <v/>
      </c>
      <c r="I8241" s="11" t="str">
        <f t="shared" si="513"/>
        <v/>
      </c>
      <c r="J8241" s="11" t="str">
        <f t="shared" si="514"/>
        <v/>
      </c>
      <c r="K8241" s="11">
        <f t="shared" si="515"/>
        <v>0</v>
      </c>
    </row>
    <row r="8242" spans="1:11" s="11" customFormat="1">
      <c r="A8242" s="32">
        <v>2018</v>
      </c>
      <c r="B8242" s="32">
        <v>55234</v>
      </c>
      <c r="C8242" s="33" t="s">
        <v>563</v>
      </c>
      <c r="D8242" s="33" t="s">
        <v>564</v>
      </c>
      <c r="E8242" s="34">
        <v>42180</v>
      </c>
      <c r="F8242" s="35">
        <v>1.02</v>
      </c>
      <c r="G8242" s="34">
        <v>439.9</v>
      </c>
      <c r="H8242" s="14">
        <f t="shared" si="512"/>
        <v>189260.81640000001</v>
      </c>
      <c r="I8242" s="11">
        <f t="shared" si="513"/>
        <v>42180</v>
      </c>
      <c r="J8242" s="11">
        <f t="shared" si="514"/>
        <v>43023.6</v>
      </c>
      <c r="K8242" s="11">
        <f t="shared" si="515"/>
        <v>0</v>
      </c>
    </row>
    <row r="8243" spans="1:11" s="11" customFormat="1">
      <c r="A8243" s="32">
        <v>2018</v>
      </c>
      <c r="B8243" s="32">
        <v>55236</v>
      </c>
      <c r="C8243" s="33" t="s">
        <v>563</v>
      </c>
      <c r="D8243" s="33" t="s">
        <v>564</v>
      </c>
      <c r="E8243" s="34">
        <v>102409</v>
      </c>
      <c r="F8243" s="35">
        <v>1.052</v>
      </c>
      <c r="G8243" s="34" t="s">
        <v>364</v>
      </c>
      <c r="H8243" s="14" t="str">
        <f t="shared" si="512"/>
        <v/>
      </c>
      <c r="I8243" s="11" t="str">
        <f t="shared" si="513"/>
        <v/>
      </c>
      <c r="J8243" s="11" t="str">
        <f t="shared" si="514"/>
        <v/>
      </c>
      <c r="K8243" s="11">
        <f t="shared" si="515"/>
        <v>0</v>
      </c>
    </row>
    <row r="8244" spans="1:11" s="11" customFormat="1">
      <c r="A8244" s="32">
        <v>2018</v>
      </c>
      <c r="B8244" s="32">
        <v>55237</v>
      </c>
      <c r="C8244" s="33" t="s">
        <v>563</v>
      </c>
      <c r="D8244" s="33" t="s">
        <v>564</v>
      </c>
      <c r="E8244" s="34">
        <v>169444</v>
      </c>
      <c r="F8244" s="35">
        <v>1.0109999999999999</v>
      </c>
      <c r="G8244" s="34" t="s">
        <v>364</v>
      </c>
      <c r="H8244" s="14" t="str">
        <f t="shared" si="512"/>
        <v/>
      </c>
      <c r="I8244" s="11" t="str">
        <f t="shared" si="513"/>
        <v/>
      </c>
      <c r="J8244" s="11" t="str">
        <f t="shared" si="514"/>
        <v/>
      </c>
      <c r="K8244" s="11">
        <f t="shared" si="515"/>
        <v>0</v>
      </c>
    </row>
    <row r="8245" spans="1:11" s="11" customFormat="1">
      <c r="A8245" s="32">
        <v>2018</v>
      </c>
      <c r="B8245" s="32">
        <v>55238</v>
      </c>
      <c r="C8245" s="33" t="s">
        <v>563</v>
      </c>
      <c r="D8245" s="33" t="s">
        <v>564</v>
      </c>
      <c r="E8245" s="34">
        <v>177863</v>
      </c>
      <c r="F8245" s="35">
        <v>1.05</v>
      </c>
      <c r="G8245" s="34" t="s">
        <v>364</v>
      </c>
      <c r="H8245" s="14" t="str">
        <f t="shared" si="512"/>
        <v/>
      </c>
      <c r="I8245" s="11" t="str">
        <f t="shared" si="513"/>
        <v/>
      </c>
      <c r="J8245" s="11" t="str">
        <f t="shared" si="514"/>
        <v/>
      </c>
      <c r="K8245" s="11">
        <f t="shared" si="515"/>
        <v>0</v>
      </c>
    </row>
    <row r="8246" spans="1:11" s="11" customFormat="1">
      <c r="A8246" s="32">
        <v>2018</v>
      </c>
      <c r="B8246" s="32">
        <v>55239</v>
      </c>
      <c r="C8246" s="33" t="s">
        <v>563</v>
      </c>
      <c r="D8246" s="33" t="s">
        <v>564</v>
      </c>
      <c r="E8246" s="34">
        <v>3324460</v>
      </c>
      <c r="F8246" s="35">
        <v>1.046</v>
      </c>
      <c r="G8246" s="34" t="s">
        <v>364</v>
      </c>
      <c r="H8246" s="14" t="str">
        <f t="shared" si="512"/>
        <v/>
      </c>
      <c r="I8246" s="11" t="str">
        <f t="shared" si="513"/>
        <v/>
      </c>
      <c r="J8246" s="11" t="str">
        <f t="shared" si="514"/>
        <v/>
      </c>
      <c r="K8246" s="11">
        <f t="shared" si="515"/>
        <v>0</v>
      </c>
    </row>
    <row r="8247" spans="1:11" s="11" customFormat="1">
      <c r="A8247" s="32">
        <v>2018</v>
      </c>
      <c r="B8247" s="32">
        <v>55241</v>
      </c>
      <c r="C8247" s="33" t="s">
        <v>563</v>
      </c>
      <c r="D8247" s="33" t="s">
        <v>564</v>
      </c>
      <c r="E8247" s="34">
        <v>1089458</v>
      </c>
      <c r="F8247" s="35">
        <v>1.0209999999999999</v>
      </c>
      <c r="G8247" s="34" t="s">
        <v>364</v>
      </c>
      <c r="H8247" s="14" t="str">
        <f t="shared" si="512"/>
        <v/>
      </c>
      <c r="I8247" s="11" t="str">
        <f t="shared" si="513"/>
        <v/>
      </c>
      <c r="J8247" s="11" t="str">
        <f t="shared" si="514"/>
        <v/>
      </c>
      <c r="K8247" s="11">
        <f t="shared" si="515"/>
        <v>0</v>
      </c>
    </row>
    <row r="8248" spans="1:11" s="11" customFormat="1">
      <c r="A8248" s="32">
        <v>2018</v>
      </c>
      <c r="B8248" s="32">
        <v>55242</v>
      </c>
      <c r="C8248" s="33" t="s">
        <v>563</v>
      </c>
      <c r="D8248" s="33" t="s">
        <v>564</v>
      </c>
      <c r="E8248" s="34">
        <v>812662</v>
      </c>
      <c r="F8248" s="35">
        <v>1.02</v>
      </c>
      <c r="G8248" s="34" t="s">
        <v>364</v>
      </c>
      <c r="H8248" s="14" t="str">
        <f t="shared" si="512"/>
        <v/>
      </c>
      <c r="I8248" s="11" t="str">
        <f t="shared" si="513"/>
        <v/>
      </c>
      <c r="J8248" s="11" t="str">
        <f t="shared" si="514"/>
        <v/>
      </c>
      <c r="K8248" s="11">
        <f t="shared" si="515"/>
        <v>0</v>
      </c>
    </row>
    <row r="8249" spans="1:11" s="11" customFormat="1">
      <c r="A8249" s="32">
        <v>2018</v>
      </c>
      <c r="B8249" s="32">
        <v>55243</v>
      </c>
      <c r="C8249" s="33" t="s">
        <v>563</v>
      </c>
      <c r="D8249" s="33" t="s">
        <v>564</v>
      </c>
      <c r="E8249" s="34">
        <v>36658</v>
      </c>
      <c r="F8249" s="35">
        <v>1.03</v>
      </c>
      <c r="G8249" s="34" t="s">
        <v>364</v>
      </c>
      <c r="H8249" s="14" t="str">
        <f t="shared" si="512"/>
        <v/>
      </c>
      <c r="I8249" s="11" t="str">
        <f t="shared" si="513"/>
        <v/>
      </c>
      <c r="J8249" s="11" t="str">
        <f t="shared" si="514"/>
        <v/>
      </c>
      <c r="K8249" s="11">
        <f t="shared" si="515"/>
        <v>0</v>
      </c>
    </row>
    <row r="8250" spans="1:11" s="11" customFormat="1">
      <c r="A8250" s="32">
        <v>2018</v>
      </c>
      <c r="B8250" s="32">
        <v>55244</v>
      </c>
      <c r="C8250" s="33" t="s">
        <v>563</v>
      </c>
      <c r="D8250" s="33" t="s">
        <v>564</v>
      </c>
      <c r="E8250" s="34">
        <v>60540</v>
      </c>
      <c r="F8250" s="35">
        <v>1.02</v>
      </c>
      <c r="G8250" s="34">
        <v>302</v>
      </c>
      <c r="H8250" s="14">
        <f t="shared" si="512"/>
        <v>186487.416</v>
      </c>
      <c r="I8250" s="11">
        <f t="shared" si="513"/>
        <v>60540</v>
      </c>
      <c r="J8250" s="11">
        <f t="shared" si="514"/>
        <v>61750.8</v>
      </c>
      <c r="K8250" s="11">
        <f t="shared" si="515"/>
        <v>0</v>
      </c>
    </row>
    <row r="8251" spans="1:11" s="11" customFormat="1">
      <c r="A8251" s="32">
        <v>2018</v>
      </c>
      <c r="B8251" s="32">
        <v>55247</v>
      </c>
      <c r="C8251" s="33" t="s">
        <v>565</v>
      </c>
      <c r="D8251" s="33" t="s">
        <v>566</v>
      </c>
      <c r="E8251" s="34">
        <v>874</v>
      </c>
      <c r="F8251" s="35">
        <v>5.8</v>
      </c>
      <c r="G8251" s="34" t="s">
        <v>364</v>
      </c>
      <c r="H8251" s="14" t="str">
        <f t="shared" si="512"/>
        <v/>
      </c>
      <c r="I8251" s="11" t="str">
        <f t="shared" si="513"/>
        <v/>
      </c>
      <c r="J8251" s="11" t="str">
        <f t="shared" si="514"/>
        <v/>
      </c>
      <c r="K8251" s="11">
        <f t="shared" si="515"/>
        <v>0</v>
      </c>
    </row>
    <row r="8252" spans="1:11" s="11" customFormat="1">
      <c r="A8252" s="32">
        <v>2018</v>
      </c>
      <c r="B8252" s="32">
        <v>55247</v>
      </c>
      <c r="C8252" s="33" t="s">
        <v>563</v>
      </c>
      <c r="D8252" s="33" t="s">
        <v>564</v>
      </c>
      <c r="E8252" s="34">
        <v>216819</v>
      </c>
      <c r="F8252" s="35">
        <v>1.07</v>
      </c>
      <c r="G8252" s="34" t="s">
        <v>364</v>
      </c>
      <c r="H8252" s="14" t="str">
        <f t="shared" si="512"/>
        <v/>
      </c>
      <c r="I8252" s="11" t="str">
        <f t="shared" si="513"/>
        <v/>
      </c>
      <c r="J8252" s="11" t="str">
        <f t="shared" si="514"/>
        <v/>
      </c>
      <c r="K8252" s="11">
        <f t="shared" si="515"/>
        <v>0</v>
      </c>
    </row>
    <row r="8253" spans="1:11" s="11" customFormat="1">
      <c r="A8253" s="32">
        <v>2018</v>
      </c>
      <c r="B8253" s="32">
        <v>55248</v>
      </c>
      <c r="C8253" s="33" t="s">
        <v>563</v>
      </c>
      <c r="D8253" s="33" t="s">
        <v>564</v>
      </c>
      <c r="E8253" s="34">
        <v>418489</v>
      </c>
      <c r="F8253" s="35">
        <v>1.0669999999999999</v>
      </c>
      <c r="G8253" s="34" t="s">
        <v>364</v>
      </c>
      <c r="H8253" s="14" t="str">
        <f t="shared" si="512"/>
        <v/>
      </c>
      <c r="I8253" s="11" t="str">
        <f t="shared" si="513"/>
        <v/>
      </c>
      <c r="J8253" s="11" t="str">
        <f t="shared" si="514"/>
        <v/>
      </c>
      <c r="K8253" s="11">
        <f t="shared" si="515"/>
        <v>0</v>
      </c>
    </row>
    <row r="8254" spans="1:11" s="11" customFormat="1">
      <c r="A8254" s="32">
        <v>2018</v>
      </c>
      <c r="B8254" s="32">
        <v>55250</v>
      </c>
      <c r="C8254" s="33" t="s">
        <v>563</v>
      </c>
      <c r="D8254" s="33" t="s">
        <v>564</v>
      </c>
      <c r="E8254" s="34">
        <v>221044</v>
      </c>
      <c r="F8254" s="35">
        <v>1.07</v>
      </c>
      <c r="G8254" s="34" t="s">
        <v>364</v>
      </c>
      <c r="H8254" s="14" t="str">
        <f t="shared" si="512"/>
        <v/>
      </c>
      <c r="I8254" s="11" t="str">
        <f t="shared" si="513"/>
        <v/>
      </c>
      <c r="J8254" s="11" t="str">
        <f t="shared" si="514"/>
        <v/>
      </c>
      <c r="K8254" s="11">
        <f t="shared" si="515"/>
        <v>0</v>
      </c>
    </row>
    <row r="8255" spans="1:11" s="11" customFormat="1">
      <c r="A8255" s="32">
        <v>2018</v>
      </c>
      <c r="B8255" s="32">
        <v>55251</v>
      </c>
      <c r="C8255" s="33" t="s">
        <v>563</v>
      </c>
      <c r="D8255" s="33" t="s">
        <v>564</v>
      </c>
      <c r="E8255" s="34">
        <v>439951</v>
      </c>
      <c r="F8255" s="35">
        <v>1</v>
      </c>
      <c r="G8255" s="34">
        <v>299.2</v>
      </c>
      <c r="H8255" s="14">
        <f t="shared" si="512"/>
        <v>1316333.392</v>
      </c>
      <c r="I8255" s="11">
        <f t="shared" si="513"/>
        <v>439951</v>
      </c>
      <c r="J8255" s="11">
        <f t="shared" si="514"/>
        <v>439951</v>
      </c>
      <c r="K8255" s="11">
        <f t="shared" si="515"/>
        <v>0</v>
      </c>
    </row>
    <row r="8256" spans="1:11" s="11" customFormat="1">
      <c r="A8256" s="32">
        <v>2018</v>
      </c>
      <c r="B8256" s="32">
        <v>55253</v>
      </c>
      <c r="C8256" s="33" t="s">
        <v>563</v>
      </c>
      <c r="D8256" s="33" t="s">
        <v>564</v>
      </c>
      <c r="E8256" s="34">
        <v>95678</v>
      </c>
      <c r="F8256" s="35">
        <v>1.0649999999999999</v>
      </c>
      <c r="G8256" s="34" t="s">
        <v>364</v>
      </c>
      <c r="H8256" s="14" t="str">
        <f t="shared" si="512"/>
        <v/>
      </c>
      <c r="I8256" s="11" t="str">
        <f t="shared" si="513"/>
        <v/>
      </c>
      <c r="J8256" s="11" t="str">
        <f t="shared" si="514"/>
        <v/>
      </c>
      <c r="K8256" s="11">
        <f t="shared" si="515"/>
        <v>0</v>
      </c>
    </row>
    <row r="8257" spans="1:11" s="11" customFormat="1">
      <c r="A8257" s="32">
        <v>2018</v>
      </c>
      <c r="B8257" s="32">
        <v>55259</v>
      </c>
      <c r="C8257" s="33" t="s">
        <v>563</v>
      </c>
      <c r="D8257" s="33" t="s">
        <v>564</v>
      </c>
      <c r="E8257" s="34">
        <v>2122358</v>
      </c>
      <c r="F8257" s="35">
        <v>1.034</v>
      </c>
      <c r="G8257" s="34" t="s">
        <v>364</v>
      </c>
      <c r="H8257" s="14" t="str">
        <f t="shared" si="512"/>
        <v/>
      </c>
      <c r="I8257" s="11" t="str">
        <f t="shared" si="513"/>
        <v/>
      </c>
      <c r="J8257" s="11" t="str">
        <f t="shared" si="514"/>
        <v/>
      </c>
      <c r="K8257" s="11">
        <f t="shared" si="515"/>
        <v>0</v>
      </c>
    </row>
    <row r="8258" spans="1:11" s="11" customFormat="1">
      <c r="A8258" s="32">
        <v>2018</v>
      </c>
      <c r="B8258" s="32">
        <v>55267</v>
      </c>
      <c r="C8258" s="33" t="s">
        <v>565</v>
      </c>
      <c r="D8258" s="33" t="s">
        <v>566</v>
      </c>
      <c r="E8258" s="34">
        <v>2113</v>
      </c>
      <c r="F8258" s="35">
        <v>5.8</v>
      </c>
      <c r="G8258" s="34" t="s">
        <v>364</v>
      </c>
      <c r="H8258" s="14" t="str">
        <f t="shared" si="512"/>
        <v/>
      </c>
      <c r="I8258" s="11" t="str">
        <f t="shared" si="513"/>
        <v/>
      </c>
      <c r="J8258" s="11" t="str">
        <f t="shared" si="514"/>
        <v/>
      </c>
      <c r="K8258" s="11">
        <f t="shared" si="515"/>
        <v>0</v>
      </c>
    </row>
    <row r="8259" spans="1:11" s="11" customFormat="1">
      <c r="A8259" s="32">
        <v>2018</v>
      </c>
      <c r="B8259" s="32">
        <v>55267</v>
      </c>
      <c r="C8259" s="33" t="s">
        <v>565</v>
      </c>
      <c r="D8259" s="33" t="s">
        <v>566</v>
      </c>
      <c r="E8259" s="34">
        <v>168</v>
      </c>
      <c r="F8259" s="35">
        <v>5.8</v>
      </c>
      <c r="G8259" s="34" t="s">
        <v>364</v>
      </c>
      <c r="H8259" s="14" t="str">
        <f t="shared" si="512"/>
        <v/>
      </c>
      <c r="I8259" s="11" t="str">
        <f t="shared" si="513"/>
        <v/>
      </c>
      <c r="J8259" s="11" t="str">
        <f t="shared" si="514"/>
        <v/>
      </c>
      <c r="K8259" s="11">
        <f t="shared" si="515"/>
        <v>0</v>
      </c>
    </row>
    <row r="8260" spans="1:11" s="11" customFormat="1">
      <c r="A8260" s="32">
        <v>2018</v>
      </c>
      <c r="B8260" s="32">
        <v>55267</v>
      </c>
      <c r="C8260" s="33" t="s">
        <v>563</v>
      </c>
      <c r="D8260" s="33" t="s">
        <v>564</v>
      </c>
      <c r="E8260" s="34">
        <v>243221</v>
      </c>
      <c r="F8260" s="35">
        <v>1.03</v>
      </c>
      <c r="G8260" s="34" t="s">
        <v>364</v>
      </c>
      <c r="H8260" s="14" t="str">
        <f t="shared" si="512"/>
        <v/>
      </c>
      <c r="I8260" s="11" t="str">
        <f t="shared" si="513"/>
        <v/>
      </c>
      <c r="J8260" s="11" t="str">
        <f t="shared" si="514"/>
        <v/>
      </c>
      <c r="K8260" s="11">
        <f t="shared" si="515"/>
        <v>0</v>
      </c>
    </row>
    <row r="8261" spans="1:11" s="11" customFormat="1">
      <c r="A8261" s="32">
        <v>2018</v>
      </c>
      <c r="B8261" s="32">
        <v>55269</v>
      </c>
      <c r="C8261" s="33" t="s">
        <v>563</v>
      </c>
      <c r="D8261" s="33" t="s">
        <v>564</v>
      </c>
      <c r="E8261" s="34">
        <v>3267904</v>
      </c>
      <c r="F8261" s="35">
        <v>1</v>
      </c>
      <c r="G8261" s="34">
        <v>278.89999999999998</v>
      </c>
      <c r="H8261" s="14">
        <f t="shared" si="512"/>
        <v>9114184.2559999991</v>
      </c>
      <c r="I8261" s="11">
        <f t="shared" si="513"/>
        <v>3267904</v>
      </c>
      <c r="J8261" s="11">
        <f t="shared" si="514"/>
        <v>3267904</v>
      </c>
      <c r="K8261" s="11">
        <f t="shared" si="515"/>
        <v>0</v>
      </c>
    </row>
    <row r="8262" spans="1:11" s="11" customFormat="1">
      <c r="A8262" s="32">
        <v>2018</v>
      </c>
      <c r="B8262" s="32">
        <v>55270</v>
      </c>
      <c r="C8262" s="33" t="s">
        <v>563</v>
      </c>
      <c r="D8262" s="33" t="s">
        <v>564</v>
      </c>
      <c r="E8262" s="34">
        <v>1790164</v>
      </c>
      <c r="F8262" s="35">
        <v>1.0640000000000001</v>
      </c>
      <c r="G8262" s="34">
        <v>294</v>
      </c>
      <c r="H8262" s="14">
        <f t="shared" ref="H8262:H8325" si="516">IF(I8262="","",G8262/100*F8262*E8262)</f>
        <v>5599919.4182400005</v>
      </c>
      <c r="I8262" s="11">
        <f t="shared" ref="I8262:I8325" si="517">IF(OR(G8262=".",F8262=".",E8262="."),"",E8262)</f>
        <v>1790164</v>
      </c>
      <c r="J8262" s="11">
        <f t="shared" ref="J8262:J8325" si="518">IF(I8262="","",F8262*I8262)</f>
        <v>1904734.496</v>
      </c>
      <c r="K8262" s="11">
        <f t="shared" ref="K8262:K8325" si="519">IF(C8262="LIG",1,0)</f>
        <v>0</v>
      </c>
    </row>
    <row r="8263" spans="1:11" s="11" customFormat="1">
      <c r="A8263" s="32">
        <v>2018</v>
      </c>
      <c r="B8263" s="32">
        <v>55271</v>
      </c>
      <c r="C8263" s="33" t="s">
        <v>563</v>
      </c>
      <c r="D8263" s="33" t="s">
        <v>564</v>
      </c>
      <c r="E8263" s="34">
        <v>474167</v>
      </c>
      <c r="F8263" s="35">
        <v>1.028</v>
      </c>
      <c r="G8263" s="34" t="s">
        <v>364</v>
      </c>
      <c r="H8263" s="14" t="str">
        <f t="shared" si="516"/>
        <v/>
      </c>
      <c r="I8263" s="11" t="str">
        <f t="shared" si="517"/>
        <v/>
      </c>
      <c r="J8263" s="11" t="str">
        <f t="shared" si="518"/>
        <v/>
      </c>
      <c r="K8263" s="11">
        <f t="shared" si="519"/>
        <v>0</v>
      </c>
    </row>
    <row r="8264" spans="1:11" s="11" customFormat="1">
      <c r="A8264" s="32">
        <v>2018</v>
      </c>
      <c r="B8264" s="32">
        <v>55276</v>
      </c>
      <c r="C8264" s="33" t="s">
        <v>563</v>
      </c>
      <c r="D8264" s="33" t="s">
        <v>564</v>
      </c>
      <c r="E8264" s="34">
        <v>34579</v>
      </c>
      <c r="F8264" s="35">
        <v>1.07</v>
      </c>
      <c r="G8264" s="34">
        <v>273.7</v>
      </c>
      <c r="H8264" s="14">
        <f t="shared" si="516"/>
        <v>101267.71361000001</v>
      </c>
      <c r="I8264" s="11">
        <f t="shared" si="517"/>
        <v>34579</v>
      </c>
      <c r="J8264" s="11">
        <f t="shared" si="518"/>
        <v>36999.53</v>
      </c>
      <c r="K8264" s="11">
        <f t="shared" si="519"/>
        <v>0</v>
      </c>
    </row>
    <row r="8265" spans="1:11" s="11" customFormat="1">
      <c r="A8265" s="32">
        <v>2018</v>
      </c>
      <c r="B8265" s="32">
        <v>55276</v>
      </c>
      <c r="C8265" s="33" t="s">
        <v>563</v>
      </c>
      <c r="D8265" s="33" t="s">
        <v>564</v>
      </c>
      <c r="E8265" s="34">
        <v>39720</v>
      </c>
      <c r="F8265" s="35">
        <v>1.07</v>
      </c>
      <c r="G8265" s="34">
        <v>277.2</v>
      </c>
      <c r="H8265" s="14">
        <f t="shared" si="516"/>
        <v>117811.1088</v>
      </c>
      <c r="I8265" s="11">
        <f t="shared" si="517"/>
        <v>39720</v>
      </c>
      <c r="J8265" s="11">
        <f t="shared" si="518"/>
        <v>42500.4</v>
      </c>
      <c r="K8265" s="11">
        <f t="shared" si="519"/>
        <v>0</v>
      </c>
    </row>
    <row r="8266" spans="1:11" s="11" customFormat="1">
      <c r="A8266" s="32">
        <v>2018</v>
      </c>
      <c r="B8266" s="32">
        <v>55276</v>
      </c>
      <c r="C8266" s="33" t="s">
        <v>563</v>
      </c>
      <c r="D8266" s="33" t="s">
        <v>564</v>
      </c>
      <c r="E8266" s="34">
        <v>14019</v>
      </c>
      <c r="F8266" s="35">
        <v>1.07</v>
      </c>
      <c r="G8266" s="34">
        <v>283.7</v>
      </c>
      <c r="H8266" s="14">
        <f t="shared" si="516"/>
        <v>42555.93621</v>
      </c>
      <c r="I8266" s="11">
        <f t="shared" si="517"/>
        <v>14019</v>
      </c>
      <c r="J8266" s="11">
        <f t="shared" si="518"/>
        <v>15000.330000000002</v>
      </c>
      <c r="K8266" s="11">
        <f t="shared" si="519"/>
        <v>0</v>
      </c>
    </row>
    <row r="8267" spans="1:11" s="11" customFormat="1">
      <c r="A8267" s="32">
        <v>2018</v>
      </c>
      <c r="B8267" s="32">
        <v>55279</v>
      </c>
      <c r="C8267" s="33" t="s">
        <v>563</v>
      </c>
      <c r="D8267" s="33" t="s">
        <v>564</v>
      </c>
      <c r="E8267" s="34">
        <v>28893</v>
      </c>
      <c r="F8267" s="35">
        <v>1.018</v>
      </c>
      <c r="G8267" s="34" t="s">
        <v>364</v>
      </c>
      <c r="H8267" s="14" t="str">
        <f t="shared" si="516"/>
        <v/>
      </c>
      <c r="I8267" s="11" t="str">
        <f t="shared" si="517"/>
        <v/>
      </c>
      <c r="J8267" s="11" t="str">
        <f t="shared" si="518"/>
        <v/>
      </c>
      <c r="K8267" s="11">
        <f t="shared" si="519"/>
        <v>0</v>
      </c>
    </row>
    <row r="8268" spans="1:11" s="11" customFormat="1">
      <c r="A8268" s="32">
        <v>2018</v>
      </c>
      <c r="B8268" s="32">
        <v>55281</v>
      </c>
      <c r="C8268" s="33" t="s">
        <v>563</v>
      </c>
      <c r="D8268" s="33" t="s">
        <v>564</v>
      </c>
      <c r="E8268" s="34">
        <v>75696</v>
      </c>
      <c r="F8268" s="35">
        <v>1.0349999999999999</v>
      </c>
      <c r="G8268" s="34" t="s">
        <v>364</v>
      </c>
      <c r="H8268" s="14" t="str">
        <f t="shared" si="516"/>
        <v/>
      </c>
      <c r="I8268" s="11" t="str">
        <f t="shared" si="517"/>
        <v/>
      </c>
      <c r="J8268" s="11" t="str">
        <f t="shared" si="518"/>
        <v/>
      </c>
      <c r="K8268" s="11">
        <f t="shared" si="519"/>
        <v>0</v>
      </c>
    </row>
    <row r="8269" spans="1:11" s="11" customFormat="1">
      <c r="A8269" s="32">
        <v>2018</v>
      </c>
      <c r="B8269" s="32">
        <v>55282</v>
      </c>
      <c r="C8269" s="33" t="s">
        <v>563</v>
      </c>
      <c r="D8269" s="33" t="s">
        <v>564</v>
      </c>
      <c r="E8269" s="34">
        <v>172887</v>
      </c>
      <c r="F8269" s="35">
        <v>1.0589999999999999</v>
      </c>
      <c r="G8269" s="34" t="s">
        <v>364</v>
      </c>
      <c r="H8269" s="14" t="str">
        <f t="shared" si="516"/>
        <v/>
      </c>
      <c r="I8269" s="11" t="str">
        <f t="shared" si="517"/>
        <v/>
      </c>
      <c r="J8269" s="11" t="str">
        <f t="shared" si="518"/>
        <v/>
      </c>
      <c r="K8269" s="11">
        <f t="shared" si="519"/>
        <v>0</v>
      </c>
    </row>
    <row r="8270" spans="1:11" s="11" customFormat="1">
      <c r="A8270" s="32">
        <v>2018</v>
      </c>
      <c r="B8270" s="32">
        <v>55283</v>
      </c>
      <c r="C8270" s="33" t="s">
        <v>563</v>
      </c>
      <c r="D8270" s="33" t="s">
        <v>564</v>
      </c>
      <c r="E8270" s="34">
        <v>1116494</v>
      </c>
      <c r="F8270" s="35">
        <v>1.1259999999999999</v>
      </c>
      <c r="G8270" s="34">
        <v>293.3</v>
      </c>
      <c r="H8270" s="14">
        <f t="shared" si="516"/>
        <v>3687286.191652</v>
      </c>
      <c r="I8270" s="11">
        <f t="shared" si="517"/>
        <v>1116494</v>
      </c>
      <c r="J8270" s="11">
        <f t="shared" si="518"/>
        <v>1257172.2439999999</v>
      </c>
      <c r="K8270" s="11">
        <f t="shared" si="519"/>
        <v>0</v>
      </c>
    </row>
    <row r="8271" spans="1:11" s="11" customFormat="1">
      <c r="A8271" s="32">
        <v>2018</v>
      </c>
      <c r="B8271" s="32">
        <v>55284</v>
      </c>
      <c r="C8271" s="33" t="s">
        <v>563</v>
      </c>
      <c r="D8271" s="33" t="s">
        <v>564</v>
      </c>
      <c r="E8271" s="34">
        <v>18703</v>
      </c>
      <c r="F8271" s="35">
        <v>1.08</v>
      </c>
      <c r="G8271" s="34" t="s">
        <v>364</v>
      </c>
      <c r="H8271" s="14" t="str">
        <f t="shared" si="516"/>
        <v/>
      </c>
      <c r="I8271" s="11" t="str">
        <f t="shared" si="517"/>
        <v/>
      </c>
      <c r="J8271" s="11" t="str">
        <f t="shared" si="518"/>
        <v/>
      </c>
      <c r="K8271" s="11">
        <f t="shared" si="519"/>
        <v>0</v>
      </c>
    </row>
    <row r="8272" spans="1:11" s="11" customFormat="1">
      <c r="A8272" s="32">
        <v>2018</v>
      </c>
      <c r="B8272" s="32">
        <v>55284</v>
      </c>
      <c r="C8272" s="33" t="s">
        <v>563</v>
      </c>
      <c r="D8272" s="33" t="s">
        <v>564</v>
      </c>
      <c r="E8272" s="34">
        <v>14760</v>
      </c>
      <c r="F8272" s="35">
        <v>1.08</v>
      </c>
      <c r="G8272" s="34" t="s">
        <v>364</v>
      </c>
      <c r="H8272" s="14" t="str">
        <f t="shared" si="516"/>
        <v/>
      </c>
      <c r="I8272" s="11" t="str">
        <f t="shared" si="517"/>
        <v/>
      </c>
      <c r="J8272" s="11" t="str">
        <f t="shared" si="518"/>
        <v/>
      </c>
      <c r="K8272" s="11">
        <f t="shared" si="519"/>
        <v>0</v>
      </c>
    </row>
    <row r="8273" spans="1:11" s="11" customFormat="1">
      <c r="A8273" s="32">
        <v>2018</v>
      </c>
      <c r="B8273" s="32">
        <v>55284</v>
      </c>
      <c r="C8273" s="33" t="s">
        <v>563</v>
      </c>
      <c r="D8273" s="33" t="s">
        <v>564</v>
      </c>
      <c r="E8273" s="34">
        <v>11764</v>
      </c>
      <c r="F8273" s="35">
        <v>1.08</v>
      </c>
      <c r="G8273" s="34" t="s">
        <v>364</v>
      </c>
      <c r="H8273" s="14" t="str">
        <f t="shared" si="516"/>
        <v/>
      </c>
      <c r="I8273" s="11" t="str">
        <f t="shared" si="517"/>
        <v/>
      </c>
      <c r="J8273" s="11" t="str">
        <f t="shared" si="518"/>
        <v/>
      </c>
      <c r="K8273" s="11">
        <f t="shared" si="519"/>
        <v>0</v>
      </c>
    </row>
    <row r="8274" spans="1:11" s="11" customFormat="1">
      <c r="A8274" s="32">
        <v>2018</v>
      </c>
      <c r="B8274" s="32">
        <v>55284</v>
      </c>
      <c r="C8274" s="33" t="s">
        <v>563</v>
      </c>
      <c r="D8274" s="33" t="s">
        <v>564</v>
      </c>
      <c r="E8274" s="34">
        <v>10745</v>
      </c>
      <c r="F8274" s="35">
        <v>1.08</v>
      </c>
      <c r="G8274" s="34" t="s">
        <v>364</v>
      </c>
      <c r="H8274" s="14" t="str">
        <f t="shared" si="516"/>
        <v/>
      </c>
      <c r="I8274" s="11" t="str">
        <f t="shared" si="517"/>
        <v/>
      </c>
      <c r="J8274" s="11" t="str">
        <f t="shared" si="518"/>
        <v/>
      </c>
      <c r="K8274" s="11">
        <f t="shared" si="519"/>
        <v>0</v>
      </c>
    </row>
    <row r="8275" spans="1:11" s="11" customFormat="1">
      <c r="A8275" s="32">
        <v>2018</v>
      </c>
      <c r="B8275" s="32">
        <v>55284</v>
      </c>
      <c r="C8275" s="33" t="s">
        <v>563</v>
      </c>
      <c r="D8275" s="33" t="s">
        <v>564</v>
      </c>
      <c r="E8275" s="34">
        <v>9077</v>
      </c>
      <c r="F8275" s="35">
        <v>1.1000000000000001</v>
      </c>
      <c r="G8275" s="34" t="s">
        <v>364</v>
      </c>
      <c r="H8275" s="14" t="str">
        <f t="shared" si="516"/>
        <v/>
      </c>
      <c r="I8275" s="11" t="str">
        <f t="shared" si="517"/>
        <v/>
      </c>
      <c r="J8275" s="11" t="str">
        <f t="shared" si="518"/>
        <v/>
      </c>
      <c r="K8275" s="11">
        <f t="shared" si="519"/>
        <v>0</v>
      </c>
    </row>
    <row r="8276" spans="1:11" s="11" customFormat="1">
      <c r="A8276" s="32">
        <v>2018</v>
      </c>
      <c r="B8276" s="32">
        <v>55284</v>
      </c>
      <c r="C8276" s="33" t="s">
        <v>563</v>
      </c>
      <c r="D8276" s="33" t="s">
        <v>564</v>
      </c>
      <c r="E8276" s="34">
        <v>7396</v>
      </c>
      <c r="F8276" s="35">
        <v>1.0900000000000001</v>
      </c>
      <c r="G8276" s="34" t="s">
        <v>364</v>
      </c>
      <c r="H8276" s="14" t="str">
        <f t="shared" si="516"/>
        <v/>
      </c>
      <c r="I8276" s="11" t="str">
        <f t="shared" si="517"/>
        <v/>
      </c>
      <c r="J8276" s="11" t="str">
        <f t="shared" si="518"/>
        <v/>
      </c>
      <c r="K8276" s="11">
        <f t="shared" si="519"/>
        <v>0</v>
      </c>
    </row>
    <row r="8277" spans="1:11" s="11" customFormat="1">
      <c r="A8277" s="32">
        <v>2018</v>
      </c>
      <c r="B8277" s="32">
        <v>55284</v>
      </c>
      <c r="C8277" s="33" t="s">
        <v>563</v>
      </c>
      <c r="D8277" s="33" t="s">
        <v>564</v>
      </c>
      <c r="E8277" s="34">
        <v>6499</v>
      </c>
      <c r="F8277" s="35">
        <v>1.08</v>
      </c>
      <c r="G8277" s="34" t="s">
        <v>364</v>
      </c>
      <c r="H8277" s="14" t="str">
        <f t="shared" si="516"/>
        <v/>
      </c>
      <c r="I8277" s="11" t="str">
        <f t="shared" si="517"/>
        <v/>
      </c>
      <c r="J8277" s="11" t="str">
        <f t="shared" si="518"/>
        <v/>
      </c>
      <c r="K8277" s="11">
        <f t="shared" si="519"/>
        <v>0</v>
      </c>
    </row>
    <row r="8278" spans="1:11" s="11" customFormat="1">
      <c r="A8278" s="32">
        <v>2018</v>
      </c>
      <c r="B8278" s="32">
        <v>55284</v>
      </c>
      <c r="C8278" s="33" t="s">
        <v>563</v>
      </c>
      <c r="D8278" s="33" t="s">
        <v>564</v>
      </c>
      <c r="E8278" s="34">
        <v>3246</v>
      </c>
      <c r="F8278" s="35">
        <v>1.1100000000000001</v>
      </c>
      <c r="G8278" s="34" t="s">
        <v>364</v>
      </c>
      <c r="H8278" s="14" t="str">
        <f t="shared" si="516"/>
        <v/>
      </c>
      <c r="I8278" s="11" t="str">
        <f t="shared" si="517"/>
        <v/>
      </c>
      <c r="J8278" s="11" t="str">
        <f t="shared" si="518"/>
        <v/>
      </c>
      <c r="K8278" s="11">
        <f t="shared" si="519"/>
        <v>0</v>
      </c>
    </row>
    <row r="8279" spans="1:11" s="11" customFormat="1">
      <c r="A8279" s="32">
        <v>2018</v>
      </c>
      <c r="B8279" s="32">
        <v>55284</v>
      </c>
      <c r="C8279" s="33" t="s">
        <v>563</v>
      </c>
      <c r="D8279" s="33" t="s">
        <v>564</v>
      </c>
      <c r="E8279" s="34">
        <v>2494</v>
      </c>
      <c r="F8279" s="35">
        <v>1.08</v>
      </c>
      <c r="G8279" s="34" t="s">
        <v>364</v>
      </c>
      <c r="H8279" s="14" t="str">
        <f t="shared" si="516"/>
        <v/>
      </c>
      <c r="I8279" s="11" t="str">
        <f t="shared" si="517"/>
        <v/>
      </c>
      <c r="J8279" s="11" t="str">
        <f t="shared" si="518"/>
        <v/>
      </c>
      <c r="K8279" s="11">
        <f t="shared" si="519"/>
        <v>0</v>
      </c>
    </row>
    <row r="8280" spans="1:11" s="11" customFormat="1">
      <c r="A8280" s="32">
        <v>2018</v>
      </c>
      <c r="B8280" s="32">
        <v>55284</v>
      </c>
      <c r="C8280" s="33" t="s">
        <v>563</v>
      </c>
      <c r="D8280" s="33" t="s">
        <v>564</v>
      </c>
      <c r="E8280" s="34">
        <v>845</v>
      </c>
      <c r="F8280" s="35">
        <v>1.07</v>
      </c>
      <c r="G8280" s="34" t="s">
        <v>364</v>
      </c>
      <c r="H8280" s="14" t="str">
        <f t="shared" si="516"/>
        <v/>
      </c>
      <c r="I8280" s="11" t="str">
        <f t="shared" si="517"/>
        <v/>
      </c>
      <c r="J8280" s="11" t="str">
        <f t="shared" si="518"/>
        <v/>
      </c>
      <c r="K8280" s="11">
        <f t="shared" si="519"/>
        <v>0</v>
      </c>
    </row>
    <row r="8281" spans="1:11" s="11" customFormat="1">
      <c r="A8281" s="32">
        <v>2018</v>
      </c>
      <c r="B8281" s="32">
        <v>55284</v>
      </c>
      <c r="C8281" s="33" t="s">
        <v>563</v>
      </c>
      <c r="D8281" s="33" t="s">
        <v>564</v>
      </c>
      <c r="E8281" s="34">
        <v>282</v>
      </c>
      <c r="F8281" s="35">
        <v>1.07</v>
      </c>
      <c r="G8281" s="34" t="s">
        <v>364</v>
      </c>
      <c r="H8281" s="14" t="str">
        <f t="shared" si="516"/>
        <v/>
      </c>
      <c r="I8281" s="11" t="str">
        <f t="shared" si="517"/>
        <v/>
      </c>
      <c r="J8281" s="11" t="str">
        <f t="shared" si="518"/>
        <v/>
      </c>
      <c r="K8281" s="11">
        <f t="shared" si="519"/>
        <v>0</v>
      </c>
    </row>
    <row r="8282" spans="1:11" s="11" customFormat="1">
      <c r="A8282" s="32">
        <v>2018</v>
      </c>
      <c r="B8282" s="32">
        <v>55284</v>
      </c>
      <c r="C8282" s="33" t="s">
        <v>563</v>
      </c>
      <c r="D8282" s="33" t="s">
        <v>564</v>
      </c>
      <c r="E8282" s="34">
        <v>657</v>
      </c>
      <c r="F8282" s="35">
        <v>1.07</v>
      </c>
      <c r="G8282" s="34" t="s">
        <v>364</v>
      </c>
      <c r="H8282" s="14" t="str">
        <f t="shared" si="516"/>
        <v/>
      </c>
      <c r="I8282" s="11" t="str">
        <f t="shared" si="517"/>
        <v/>
      </c>
      <c r="J8282" s="11" t="str">
        <f t="shared" si="518"/>
        <v/>
      </c>
      <c r="K8282" s="11">
        <f t="shared" si="519"/>
        <v>0</v>
      </c>
    </row>
    <row r="8283" spans="1:11" s="11" customFormat="1">
      <c r="A8283" s="32">
        <v>2018</v>
      </c>
      <c r="B8283" s="32">
        <v>55285</v>
      </c>
      <c r="C8283" s="33" t="s">
        <v>563</v>
      </c>
      <c r="D8283" s="33" t="s">
        <v>564</v>
      </c>
      <c r="E8283" s="34">
        <v>87856</v>
      </c>
      <c r="F8283" s="35">
        <v>1.06</v>
      </c>
      <c r="G8283" s="34" t="s">
        <v>364</v>
      </c>
      <c r="H8283" s="14" t="str">
        <f t="shared" si="516"/>
        <v/>
      </c>
      <c r="I8283" s="11" t="str">
        <f t="shared" si="517"/>
        <v/>
      </c>
      <c r="J8283" s="11" t="str">
        <f t="shared" si="518"/>
        <v/>
      </c>
      <c r="K8283" s="11">
        <f t="shared" si="519"/>
        <v>0</v>
      </c>
    </row>
    <row r="8284" spans="1:11" s="11" customFormat="1">
      <c r="A8284" s="32">
        <v>2018</v>
      </c>
      <c r="B8284" s="32">
        <v>55286</v>
      </c>
      <c r="C8284" s="33" t="s">
        <v>563</v>
      </c>
      <c r="D8284" s="33" t="s">
        <v>564</v>
      </c>
      <c r="E8284" s="34">
        <v>97853</v>
      </c>
      <c r="F8284" s="35">
        <v>1.03</v>
      </c>
      <c r="G8284" s="34" t="s">
        <v>364</v>
      </c>
      <c r="H8284" s="14" t="str">
        <f t="shared" si="516"/>
        <v/>
      </c>
      <c r="I8284" s="11" t="str">
        <f t="shared" si="517"/>
        <v/>
      </c>
      <c r="J8284" s="11" t="str">
        <f t="shared" si="518"/>
        <v/>
      </c>
      <c r="K8284" s="11">
        <f t="shared" si="519"/>
        <v>0</v>
      </c>
    </row>
    <row r="8285" spans="1:11" s="11" customFormat="1">
      <c r="A8285" s="32">
        <v>2018</v>
      </c>
      <c r="B8285" s="32">
        <v>55292</v>
      </c>
      <c r="C8285" s="33" t="s">
        <v>563</v>
      </c>
      <c r="D8285" s="33" t="s">
        <v>564</v>
      </c>
      <c r="E8285" s="34">
        <v>1723080</v>
      </c>
      <c r="F8285" s="35">
        <v>1.044</v>
      </c>
      <c r="G8285" s="34" t="s">
        <v>364</v>
      </c>
      <c r="H8285" s="14" t="str">
        <f t="shared" si="516"/>
        <v/>
      </c>
      <c r="I8285" s="11" t="str">
        <f t="shared" si="517"/>
        <v/>
      </c>
      <c r="J8285" s="11" t="str">
        <f t="shared" si="518"/>
        <v/>
      </c>
      <c r="K8285" s="11">
        <f t="shared" si="519"/>
        <v>0</v>
      </c>
    </row>
    <row r="8286" spans="1:11" s="11" customFormat="1">
      <c r="A8286" s="32">
        <v>2018</v>
      </c>
      <c r="B8286" s="32">
        <v>55293</v>
      </c>
      <c r="C8286" s="33" t="s">
        <v>563</v>
      </c>
      <c r="D8286" s="33" t="s">
        <v>564</v>
      </c>
      <c r="E8286" s="34">
        <v>3183987</v>
      </c>
      <c r="F8286" s="35">
        <v>1.0569999999999999</v>
      </c>
      <c r="G8286" s="34" t="s">
        <v>364</v>
      </c>
      <c r="H8286" s="14" t="str">
        <f t="shared" si="516"/>
        <v/>
      </c>
      <c r="I8286" s="11" t="str">
        <f t="shared" si="517"/>
        <v/>
      </c>
      <c r="J8286" s="11" t="str">
        <f t="shared" si="518"/>
        <v/>
      </c>
      <c r="K8286" s="11">
        <f t="shared" si="519"/>
        <v>0</v>
      </c>
    </row>
    <row r="8287" spans="1:11" s="11" customFormat="1">
      <c r="A8287" s="32">
        <v>2018</v>
      </c>
      <c r="B8287" s="32">
        <v>55294</v>
      </c>
      <c r="C8287" s="33" t="s">
        <v>563</v>
      </c>
      <c r="D8287" s="33" t="s">
        <v>564</v>
      </c>
      <c r="E8287" s="34">
        <v>1063150</v>
      </c>
      <c r="F8287" s="35">
        <v>1.06</v>
      </c>
      <c r="G8287" s="34" t="s">
        <v>364</v>
      </c>
      <c r="H8287" s="14" t="str">
        <f t="shared" si="516"/>
        <v/>
      </c>
      <c r="I8287" s="11" t="str">
        <f t="shared" si="517"/>
        <v/>
      </c>
      <c r="J8287" s="11" t="str">
        <f t="shared" si="518"/>
        <v/>
      </c>
      <c r="K8287" s="11">
        <f t="shared" si="519"/>
        <v>0</v>
      </c>
    </row>
    <row r="8288" spans="1:11" s="11" customFormat="1">
      <c r="A8288" s="32">
        <v>2018</v>
      </c>
      <c r="B8288" s="32">
        <v>55295</v>
      </c>
      <c r="C8288" s="33" t="s">
        <v>563</v>
      </c>
      <c r="D8288" s="33" t="s">
        <v>564</v>
      </c>
      <c r="E8288" s="34">
        <v>1224258</v>
      </c>
      <c r="F8288" s="35">
        <v>1.042</v>
      </c>
      <c r="G8288" s="34" t="s">
        <v>364</v>
      </c>
      <c r="H8288" s="14" t="str">
        <f t="shared" si="516"/>
        <v/>
      </c>
      <c r="I8288" s="11" t="str">
        <f t="shared" si="517"/>
        <v/>
      </c>
      <c r="J8288" s="11" t="str">
        <f t="shared" si="518"/>
        <v/>
      </c>
      <c r="K8288" s="11">
        <f t="shared" si="519"/>
        <v>0</v>
      </c>
    </row>
    <row r="8289" spans="1:11" s="11" customFormat="1">
      <c r="A8289" s="32">
        <v>2018</v>
      </c>
      <c r="B8289" s="32">
        <v>55296</v>
      </c>
      <c r="C8289" s="33" t="s">
        <v>563</v>
      </c>
      <c r="D8289" s="33" t="s">
        <v>564</v>
      </c>
      <c r="E8289" s="34">
        <v>17166</v>
      </c>
      <c r="F8289" s="35">
        <v>1.04</v>
      </c>
      <c r="G8289" s="34" t="s">
        <v>364</v>
      </c>
      <c r="H8289" s="14" t="str">
        <f t="shared" si="516"/>
        <v/>
      </c>
      <c r="I8289" s="11" t="str">
        <f t="shared" si="517"/>
        <v/>
      </c>
      <c r="J8289" s="11" t="str">
        <f t="shared" si="518"/>
        <v/>
      </c>
      <c r="K8289" s="11">
        <f t="shared" si="519"/>
        <v>0</v>
      </c>
    </row>
    <row r="8290" spans="1:11" s="11" customFormat="1">
      <c r="A8290" s="32">
        <v>2018</v>
      </c>
      <c r="B8290" s="32">
        <v>55297</v>
      </c>
      <c r="C8290" s="33" t="s">
        <v>563</v>
      </c>
      <c r="D8290" s="33" t="s">
        <v>564</v>
      </c>
      <c r="E8290" s="34">
        <v>5055405</v>
      </c>
      <c r="F8290" s="35">
        <v>1.0569999999999999</v>
      </c>
      <c r="G8290" s="34" t="s">
        <v>364</v>
      </c>
      <c r="H8290" s="14" t="str">
        <f t="shared" si="516"/>
        <v/>
      </c>
      <c r="I8290" s="11" t="str">
        <f t="shared" si="517"/>
        <v/>
      </c>
      <c r="J8290" s="11" t="str">
        <f t="shared" si="518"/>
        <v/>
      </c>
      <c r="K8290" s="11">
        <f t="shared" si="519"/>
        <v>0</v>
      </c>
    </row>
    <row r="8291" spans="1:11" s="11" customFormat="1">
      <c r="A8291" s="32">
        <v>2018</v>
      </c>
      <c r="B8291" s="32">
        <v>55298</v>
      </c>
      <c r="C8291" s="33" t="s">
        <v>563</v>
      </c>
      <c r="D8291" s="33" t="s">
        <v>564</v>
      </c>
      <c r="E8291" s="34">
        <v>4894524</v>
      </c>
      <c r="F8291" s="35">
        <v>1.0249999999999999</v>
      </c>
      <c r="G8291" s="34" t="s">
        <v>364</v>
      </c>
      <c r="H8291" s="14" t="str">
        <f t="shared" si="516"/>
        <v/>
      </c>
      <c r="I8291" s="11" t="str">
        <f t="shared" si="517"/>
        <v/>
      </c>
      <c r="J8291" s="11" t="str">
        <f t="shared" si="518"/>
        <v/>
      </c>
      <c r="K8291" s="11">
        <f t="shared" si="519"/>
        <v>0</v>
      </c>
    </row>
    <row r="8292" spans="1:11" s="11" customFormat="1">
      <c r="A8292" s="32">
        <v>2018</v>
      </c>
      <c r="B8292" s="32">
        <v>55299</v>
      </c>
      <c r="C8292" s="33" t="s">
        <v>563</v>
      </c>
      <c r="D8292" s="33" t="s">
        <v>564</v>
      </c>
      <c r="E8292" s="34">
        <v>2986287</v>
      </c>
      <c r="F8292" s="35">
        <v>1.0329999999999999</v>
      </c>
      <c r="G8292" s="34" t="s">
        <v>364</v>
      </c>
      <c r="H8292" s="14" t="str">
        <f t="shared" si="516"/>
        <v/>
      </c>
      <c r="I8292" s="11" t="str">
        <f t="shared" si="517"/>
        <v/>
      </c>
      <c r="J8292" s="11" t="str">
        <f t="shared" si="518"/>
        <v/>
      </c>
      <c r="K8292" s="11">
        <f t="shared" si="519"/>
        <v>0</v>
      </c>
    </row>
    <row r="8293" spans="1:11" s="11" customFormat="1">
      <c r="A8293" s="32">
        <v>2018</v>
      </c>
      <c r="B8293" s="32">
        <v>55304</v>
      </c>
      <c r="C8293" s="33" t="s">
        <v>563</v>
      </c>
      <c r="D8293" s="33" t="s">
        <v>564</v>
      </c>
      <c r="E8293" s="34">
        <v>47830</v>
      </c>
      <c r="F8293" s="35">
        <v>1.0209999999999999</v>
      </c>
      <c r="G8293" s="34" t="s">
        <v>364</v>
      </c>
      <c r="H8293" s="14" t="str">
        <f t="shared" si="516"/>
        <v/>
      </c>
      <c r="I8293" s="11" t="str">
        <f t="shared" si="517"/>
        <v/>
      </c>
      <c r="J8293" s="11" t="str">
        <f t="shared" si="518"/>
        <v/>
      </c>
      <c r="K8293" s="11">
        <f t="shared" si="519"/>
        <v>0</v>
      </c>
    </row>
    <row r="8294" spans="1:11" s="11" customFormat="1">
      <c r="A8294" s="32">
        <v>2018</v>
      </c>
      <c r="B8294" s="32">
        <v>55306</v>
      </c>
      <c r="C8294" s="33" t="s">
        <v>563</v>
      </c>
      <c r="D8294" s="33" t="s">
        <v>564</v>
      </c>
      <c r="E8294" s="34">
        <v>583832</v>
      </c>
      <c r="F8294" s="35">
        <v>1.0609999999999999</v>
      </c>
      <c r="G8294" s="34">
        <v>232.2</v>
      </c>
      <c r="H8294" s="14">
        <f t="shared" si="516"/>
        <v>1438353.036144</v>
      </c>
      <c r="I8294" s="11">
        <f t="shared" si="517"/>
        <v>583832</v>
      </c>
      <c r="J8294" s="11">
        <f t="shared" si="518"/>
        <v>619445.75199999998</v>
      </c>
      <c r="K8294" s="11">
        <f t="shared" si="519"/>
        <v>0</v>
      </c>
    </row>
    <row r="8295" spans="1:11" s="11" customFormat="1">
      <c r="A8295" s="32">
        <v>2018</v>
      </c>
      <c r="B8295" s="32">
        <v>55306</v>
      </c>
      <c r="C8295" s="33" t="s">
        <v>563</v>
      </c>
      <c r="D8295" s="33" t="s">
        <v>564</v>
      </c>
      <c r="E8295" s="34">
        <v>41890</v>
      </c>
      <c r="F8295" s="35">
        <v>1.0609999999999999</v>
      </c>
      <c r="G8295" s="34">
        <v>738.6</v>
      </c>
      <c r="H8295" s="14">
        <f t="shared" si="516"/>
        <v>328272.91193999996</v>
      </c>
      <c r="I8295" s="11">
        <f t="shared" si="517"/>
        <v>41890</v>
      </c>
      <c r="J8295" s="11">
        <f t="shared" si="518"/>
        <v>44445.29</v>
      </c>
      <c r="K8295" s="11">
        <f t="shared" si="519"/>
        <v>0</v>
      </c>
    </row>
    <row r="8296" spans="1:11" s="11" customFormat="1">
      <c r="A8296" s="32">
        <v>2018</v>
      </c>
      <c r="B8296" s="32">
        <v>55313</v>
      </c>
      <c r="C8296" s="33" t="s">
        <v>563</v>
      </c>
      <c r="D8296" s="33" t="s">
        <v>564</v>
      </c>
      <c r="E8296" s="34">
        <v>1103873</v>
      </c>
      <c r="F8296" s="35">
        <v>1.03</v>
      </c>
      <c r="G8296" s="34" t="s">
        <v>364</v>
      </c>
      <c r="H8296" s="14" t="str">
        <f t="shared" si="516"/>
        <v/>
      </c>
      <c r="I8296" s="11" t="str">
        <f t="shared" si="517"/>
        <v/>
      </c>
      <c r="J8296" s="11" t="str">
        <f t="shared" si="518"/>
        <v/>
      </c>
      <c r="K8296" s="11">
        <f t="shared" si="519"/>
        <v>0</v>
      </c>
    </row>
    <row r="8297" spans="1:11" s="11" customFormat="1">
      <c r="A8297" s="32">
        <v>2018</v>
      </c>
      <c r="B8297" s="32">
        <v>55317</v>
      </c>
      <c r="C8297" s="33" t="s">
        <v>563</v>
      </c>
      <c r="D8297" s="33" t="s">
        <v>564</v>
      </c>
      <c r="E8297" s="34">
        <v>1517104</v>
      </c>
      <c r="F8297" s="35">
        <v>1.028</v>
      </c>
      <c r="G8297" s="34" t="s">
        <v>364</v>
      </c>
      <c r="H8297" s="14" t="str">
        <f t="shared" si="516"/>
        <v/>
      </c>
      <c r="I8297" s="11" t="str">
        <f t="shared" si="517"/>
        <v/>
      </c>
      <c r="J8297" s="11" t="str">
        <f t="shared" si="518"/>
        <v/>
      </c>
      <c r="K8297" s="11">
        <f t="shared" si="519"/>
        <v>0</v>
      </c>
    </row>
    <row r="8298" spans="1:11" s="11" customFormat="1">
      <c r="A8298" s="32">
        <v>2018</v>
      </c>
      <c r="B8298" s="32">
        <v>55320</v>
      </c>
      <c r="C8298" s="33" t="s">
        <v>563</v>
      </c>
      <c r="D8298" s="33" t="s">
        <v>564</v>
      </c>
      <c r="E8298" s="34">
        <v>495000</v>
      </c>
      <c r="F8298" s="35">
        <v>1.006</v>
      </c>
      <c r="G8298" s="34" t="s">
        <v>364</v>
      </c>
      <c r="H8298" s="14" t="str">
        <f t="shared" si="516"/>
        <v/>
      </c>
      <c r="I8298" s="11" t="str">
        <f t="shared" si="517"/>
        <v/>
      </c>
      <c r="J8298" s="11" t="str">
        <f t="shared" si="518"/>
        <v/>
      </c>
      <c r="K8298" s="11">
        <f t="shared" si="519"/>
        <v>0</v>
      </c>
    </row>
    <row r="8299" spans="1:11" s="11" customFormat="1">
      <c r="A8299" s="32">
        <v>2018</v>
      </c>
      <c r="B8299" s="32">
        <v>55322</v>
      </c>
      <c r="C8299" s="33" t="s">
        <v>563</v>
      </c>
      <c r="D8299" s="33" t="s">
        <v>564</v>
      </c>
      <c r="E8299" s="34">
        <v>3069549</v>
      </c>
      <c r="F8299" s="35">
        <v>1.03</v>
      </c>
      <c r="G8299" s="34">
        <v>293.8</v>
      </c>
      <c r="H8299" s="14">
        <f t="shared" si="516"/>
        <v>9288885.0108600017</v>
      </c>
      <c r="I8299" s="11">
        <f t="shared" si="517"/>
        <v>3069549</v>
      </c>
      <c r="J8299" s="11">
        <f t="shared" si="518"/>
        <v>3161635.47</v>
      </c>
      <c r="K8299" s="11">
        <f t="shared" si="519"/>
        <v>0</v>
      </c>
    </row>
    <row r="8300" spans="1:11" s="11" customFormat="1">
      <c r="A8300" s="32">
        <v>2018</v>
      </c>
      <c r="B8300" s="32">
        <v>55327</v>
      </c>
      <c r="C8300" s="33" t="s">
        <v>563</v>
      </c>
      <c r="D8300" s="33" t="s">
        <v>564</v>
      </c>
      <c r="E8300" s="34">
        <v>2681340</v>
      </c>
      <c r="F8300" s="35">
        <v>1.036</v>
      </c>
      <c r="G8300" s="34" t="s">
        <v>364</v>
      </c>
      <c r="H8300" s="14" t="str">
        <f t="shared" si="516"/>
        <v/>
      </c>
      <c r="I8300" s="11" t="str">
        <f t="shared" si="517"/>
        <v/>
      </c>
      <c r="J8300" s="11" t="str">
        <f t="shared" si="518"/>
        <v/>
      </c>
      <c r="K8300" s="11">
        <f t="shared" si="519"/>
        <v>0</v>
      </c>
    </row>
    <row r="8301" spans="1:11" s="11" customFormat="1">
      <c r="A8301" s="32">
        <v>2018</v>
      </c>
      <c r="B8301" s="32">
        <v>55328</v>
      </c>
      <c r="C8301" s="33" t="s">
        <v>563</v>
      </c>
      <c r="D8301" s="33" t="s">
        <v>564</v>
      </c>
      <c r="E8301" s="34">
        <v>2262697</v>
      </c>
      <c r="F8301" s="35">
        <v>1.05</v>
      </c>
      <c r="G8301" s="34" t="s">
        <v>364</v>
      </c>
      <c r="H8301" s="14" t="str">
        <f t="shared" si="516"/>
        <v/>
      </c>
      <c r="I8301" s="11" t="str">
        <f t="shared" si="517"/>
        <v/>
      </c>
      <c r="J8301" s="11" t="str">
        <f t="shared" si="518"/>
        <v/>
      </c>
      <c r="K8301" s="11">
        <f t="shared" si="519"/>
        <v>0</v>
      </c>
    </row>
    <row r="8302" spans="1:11" s="11" customFormat="1">
      <c r="A8302" s="32">
        <v>2018</v>
      </c>
      <c r="B8302" s="32">
        <v>55332</v>
      </c>
      <c r="C8302" s="33" t="s">
        <v>563</v>
      </c>
      <c r="D8302" s="33" t="s">
        <v>564</v>
      </c>
      <c r="E8302" s="34">
        <v>30302</v>
      </c>
      <c r="F8302" s="35">
        <v>1.034</v>
      </c>
      <c r="G8302" s="34" t="s">
        <v>364</v>
      </c>
      <c r="H8302" s="14" t="str">
        <f t="shared" si="516"/>
        <v/>
      </c>
      <c r="I8302" s="11" t="str">
        <f t="shared" si="517"/>
        <v/>
      </c>
      <c r="J8302" s="11" t="str">
        <f t="shared" si="518"/>
        <v/>
      </c>
      <c r="K8302" s="11">
        <f t="shared" si="519"/>
        <v>0</v>
      </c>
    </row>
    <row r="8303" spans="1:11" s="11" customFormat="1">
      <c r="A8303" s="32">
        <v>2018</v>
      </c>
      <c r="B8303" s="32">
        <v>55332</v>
      </c>
      <c r="C8303" s="33" t="s">
        <v>563</v>
      </c>
      <c r="D8303" s="33" t="s">
        <v>564</v>
      </c>
      <c r="E8303" s="34">
        <v>297</v>
      </c>
      <c r="F8303" s="35">
        <v>1.03</v>
      </c>
      <c r="G8303" s="34" t="s">
        <v>364</v>
      </c>
      <c r="H8303" s="14" t="str">
        <f t="shared" si="516"/>
        <v/>
      </c>
      <c r="I8303" s="11" t="str">
        <f t="shared" si="517"/>
        <v/>
      </c>
      <c r="J8303" s="11" t="str">
        <f t="shared" si="518"/>
        <v/>
      </c>
      <c r="K8303" s="11">
        <f t="shared" si="519"/>
        <v>0</v>
      </c>
    </row>
    <row r="8304" spans="1:11" s="11" customFormat="1">
      <c r="A8304" s="32">
        <v>2018</v>
      </c>
      <c r="B8304" s="32">
        <v>55332</v>
      </c>
      <c r="C8304" s="33" t="s">
        <v>563</v>
      </c>
      <c r="D8304" s="33" t="s">
        <v>564</v>
      </c>
      <c r="E8304" s="34">
        <v>62698</v>
      </c>
      <c r="F8304" s="35">
        <v>1.03</v>
      </c>
      <c r="G8304" s="34" t="s">
        <v>364</v>
      </c>
      <c r="H8304" s="14" t="str">
        <f t="shared" si="516"/>
        <v/>
      </c>
      <c r="I8304" s="11" t="str">
        <f t="shared" si="517"/>
        <v/>
      </c>
      <c r="J8304" s="11" t="str">
        <f t="shared" si="518"/>
        <v/>
      </c>
      <c r="K8304" s="11">
        <f t="shared" si="519"/>
        <v>0</v>
      </c>
    </row>
    <row r="8305" spans="1:11" s="11" customFormat="1">
      <c r="A8305" s="32">
        <v>2018</v>
      </c>
      <c r="B8305" s="32">
        <v>55334</v>
      </c>
      <c r="C8305" s="33" t="s">
        <v>563</v>
      </c>
      <c r="D8305" s="33" t="s">
        <v>564</v>
      </c>
      <c r="E8305" s="34">
        <v>327660</v>
      </c>
      <c r="F8305" s="35">
        <v>1.0209999999999999</v>
      </c>
      <c r="G8305" s="34">
        <v>277.60000000000002</v>
      </c>
      <c r="H8305" s="14">
        <f t="shared" si="516"/>
        <v>928685.42736000009</v>
      </c>
      <c r="I8305" s="11">
        <f t="shared" si="517"/>
        <v>327660</v>
      </c>
      <c r="J8305" s="11">
        <f t="shared" si="518"/>
        <v>334540.86</v>
      </c>
      <c r="K8305" s="11">
        <f t="shared" si="519"/>
        <v>0</v>
      </c>
    </row>
    <row r="8306" spans="1:11" s="11" customFormat="1">
      <c r="A8306" s="32">
        <v>2018</v>
      </c>
      <c r="B8306" s="32">
        <v>55337</v>
      </c>
      <c r="C8306" s="33" t="s">
        <v>563</v>
      </c>
      <c r="D8306" s="33" t="s">
        <v>564</v>
      </c>
      <c r="E8306" s="34">
        <v>3649275</v>
      </c>
      <c r="F8306" s="35">
        <v>1.0489999999999999</v>
      </c>
      <c r="G8306" s="34" t="s">
        <v>364</v>
      </c>
      <c r="H8306" s="14" t="str">
        <f t="shared" si="516"/>
        <v/>
      </c>
      <c r="I8306" s="11" t="str">
        <f t="shared" si="517"/>
        <v/>
      </c>
      <c r="J8306" s="11" t="str">
        <f t="shared" si="518"/>
        <v/>
      </c>
      <c r="K8306" s="11">
        <f t="shared" si="519"/>
        <v>0</v>
      </c>
    </row>
    <row r="8307" spans="1:11" s="11" customFormat="1">
      <c r="A8307" s="32">
        <v>2018</v>
      </c>
      <c r="B8307" s="32">
        <v>55340</v>
      </c>
      <c r="C8307" s="33" t="s">
        <v>565</v>
      </c>
      <c r="D8307" s="33" t="s">
        <v>566</v>
      </c>
      <c r="E8307" s="34">
        <v>95</v>
      </c>
      <c r="F8307" s="35">
        <v>5.88</v>
      </c>
      <c r="G8307" s="34">
        <v>1411.1</v>
      </c>
      <c r="H8307" s="14">
        <f t="shared" si="516"/>
        <v>7882.4045999999998</v>
      </c>
      <c r="I8307" s="11">
        <f t="shared" si="517"/>
        <v>95</v>
      </c>
      <c r="J8307" s="11">
        <f t="shared" si="518"/>
        <v>558.6</v>
      </c>
      <c r="K8307" s="11">
        <f t="shared" si="519"/>
        <v>0</v>
      </c>
    </row>
    <row r="8308" spans="1:11" s="11" customFormat="1">
      <c r="A8308" s="32">
        <v>2018</v>
      </c>
      <c r="B8308" s="32">
        <v>55340</v>
      </c>
      <c r="C8308" s="33" t="s">
        <v>563</v>
      </c>
      <c r="D8308" s="33" t="s">
        <v>564</v>
      </c>
      <c r="E8308" s="34">
        <v>909544</v>
      </c>
      <c r="F8308" s="35">
        <v>1.028</v>
      </c>
      <c r="G8308" s="34">
        <v>255.4</v>
      </c>
      <c r="H8308" s="14">
        <f t="shared" si="516"/>
        <v>2388018.6865280005</v>
      </c>
      <c r="I8308" s="11">
        <f t="shared" si="517"/>
        <v>909544</v>
      </c>
      <c r="J8308" s="11">
        <f t="shared" si="518"/>
        <v>935011.23200000008</v>
      </c>
      <c r="K8308" s="11">
        <f t="shared" si="519"/>
        <v>0</v>
      </c>
    </row>
    <row r="8309" spans="1:11" s="11" customFormat="1">
      <c r="A8309" s="32">
        <v>2018</v>
      </c>
      <c r="B8309" s="32">
        <v>55340</v>
      </c>
      <c r="C8309" s="33" t="s">
        <v>563</v>
      </c>
      <c r="D8309" s="33" t="s">
        <v>564</v>
      </c>
      <c r="E8309" s="34">
        <v>690626</v>
      </c>
      <c r="F8309" s="35">
        <v>1.028</v>
      </c>
      <c r="G8309" s="34">
        <v>261.5</v>
      </c>
      <c r="H8309" s="14">
        <f t="shared" si="516"/>
        <v>1856554.6257200001</v>
      </c>
      <c r="I8309" s="11">
        <f t="shared" si="517"/>
        <v>690626</v>
      </c>
      <c r="J8309" s="11">
        <f t="shared" si="518"/>
        <v>709963.52800000005</v>
      </c>
      <c r="K8309" s="11">
        <f t="shared" si="519"/>
        <v>0</v>
      </c>
    </row>
    <row r="8310" spans="1:11" s="11" customFormat="1">
      <c r="A8310" s="32">
        <v>2018</v>
      </c>
      <c r="B8310" s="32">
        <v>55340</v>
      </c>
      <c r="C8310" s="33" t="s">
        <v>563</v>
      </c>
      <c r="D8310" s="33" t="s">
        <v>564</v>
      </c>
      <c r="E8310" s="34">
        <v>244202</v>
      </c>
      <c r="F8310" s="35">
        <v>1.028</v>
      </c>
      <c r="G8310" s="34">
        <v>236</v>
      </c>
      <c r="H8310" s="14">
        <f t="shared" si="516"/>
        <v>592453.58815999993</v>
      </c>
      <c r="I8310" s="11">
        <f t="shared" si="517"/>
        <v>244202</v>
      </c>
      <c r="J8310" s="11">
        <f t="shared" si="518"/>
        <v>251039.65600000002</v>
      </c>
      <c r="K8310" s="11">
        <f t="shared" si="519"/>
        <v>0</v>
      </c>
    </row>
    <row r="8311" spans="1:11" s="11" customFormat="1">
      <c r="A8311" s="32">
        <v>2018</v>
      </c>
      <c r="B8311" s="32">
        <v>55340</v>
      </c>
      <c r="C8311" s="33" t="s">
        <v>563</v>
      </c>
      <c r="D8311" s="33" t="s">
        <v>564</v>
      </c>
      <c r="E8311" s="34">
        <v>204573</v>
      </c>
      <c r="F8311" s="35">
        <v>1.028</v>
      </c>
      <c r="G8311" s="34">
        <v>361.7</v>
      </c>
      <c r="H8311" s="14">
        <f t="shared" si="516"/>
        <v>760658.87614800001</v>
      </c>
      <c r="I8311" s="11">
        <f t="shared" si="517"/>
        <v>204573</v>
      </c>
      <c r="J8311" s="11">
        <f t="shared" si="518"/>
        <v>210301.04399999999</v>
      </c>
      <c r="K8311" s="11">
        <f t="shared" si="519"/>
        <v>0</v>
      </c>
    </row>
    <row r="8312" spans="1:11" s="11" customFormat="1">
      <c r="A8312" s="32">
        <v>2018</v>
      </c>
      <c r="B8312" s="32">
        <v>55340</v>
      </c>
      <c r="C8312" s="33" t="s">
        <v>563</v>
      </c>
      <c r="D8312" s="33" t="s">
        <v>564</v>
      </c>
      <c r="E8312" s="34">
        <v>95806</v>
      </c>
      <c r="F8312" s="35">
        <v>1.028</v>
      </c>
      <c r="G8312" s="34">
        <v>286.7</v>
      </c>
      <c r="H8312" s="14">
        <f t="shared" si="516"/>
        <v>282366.72445600003</v>
      </c>
      <c r="I8312" s="11">
        <f t="shared" si="517"/>
        <v>95806</v>
      </c>
      <c r="J8312" s="11">
        <f t="shared" si="518"/>
        <v>98488.567999999999</v>
      </c>
      <c r="K8312" s="11">
        <f t="shared" si="519"/>
        <v>0</v>
      </c>
    </row>
    <row r="8313" spans="1:11" s="11" customFormat="1">
      <c r="A8313" s="32">
        <v>2018</v>
      </c>
      <c r="B8313" s="32">
        <v>55340</v>
      </c>
      <c r="C8313" s="33" t="s">
        <v>563</v>
      </c>
      <c r="D8313" s="33" t="s">
        <v>564</v>
      </c>
      <c r="E8313" s="34">
        <v>82776</v>
      </c>
      <c r="F8313" s="35">
        <v>1.028</v>
      </c>
      <c r="G8313" s="34">
        <v>325</v>
      </c>
      <c r="H8313" s="14">
        <f t="shared" si="516"/>
        <v>276554.61600000004</v>
      </c>
      <c r="I8313" s="11">
        <f t="shared" si="517"/>
        <v>82776</v>
      </c>
      <c r="J8313" s="11">
        <f t="shared" si="518"/>
        <v>85093.728000000003</v>
      </c>
      <c r="K8313" s="11">
        <f t="shared" si="519"/>
        <v>0</v>
      </c>
    </row>
    <row r="8314" spans="1:11" s="11" customFormat="1">
      <c r="A8314" s="32">
        <v>2018</v>
      </c>
      <c r="B8314" s="32">
        <v>55340</v>
      </c>
      <c r="C8314" s="33" t="s">
        <v>563</v>
      </c>
      <c r="D8314" s="33" t="s">
        <v>564</v>
      </c>
      <c r="E8314" s="34">
        <v>30505</v>
      </c>
      <c r="F8314" s="35">
        <v>1.028</v>
      </c>
      <c r="G8314" s="34">
        <v>333.7</v>
      </c>
      <c r="H8314" s="14">
        <f t="shared" si="516"/>
        <v>104645.45018</v>
      </c>
      <c r="I8314" s="11">
        <f t="shared" si="517"/>
        <v>30505</v>
      </c>
      <c r="J8314" s="11">
        <f t="shared" si="518"/>
        <v>31359.14</v>
      </c>
      <c r="K8314" s="11">
        <f t="shared" si="519"/>
        <v>0</v>
      </c>
    </row>
    <row r="8315" spans="1:11" s="11" customFormat="1">
      <c r="A8315" s="32">
        <v>2018</v>
      </c>
      <c r="B8315" s="32">
        <v>55340</v>
      </c>
      <c r="C8315" s="33" t="s">
        <v>563</v>
      </c>
      <c r="D8315" s="33" t="s">
        <v>564</v>
      </c>
      <c r="E8315" s="34">
        <v>38208</v>
      </c>
      <c r="F8315" s="35">
        <v>1.028</v>
      </c>
      <c r="G8315" s="34">
        <v>268.7</v>
      </c>
      <c r="H8315" s="14">
        <f t="shared" si="516"/>
        <v>105539.51308799999</v>
      </c>
      <c r="I8315" s="11">
        <f t="shared" si="517"/>
        <v>38208</v>
      </c>
      <c r="J8315" s="11">
        <f t="shared" si="518"/>
        <v>39277.824000000001</v>
      </c>
      <c r="K8315" s="11">
        <f t="shared" si="519"/>
        <v>0</v>
      </c>
    </row>
    <row r="8316" spans="1:11" s="11" customFormat="1">
      <c r="A8316" s="32">
        <v>2018</v>
      </c>
      <c r="B8316" s="32">
        <v>55340</v>
      </c>
      <c r="C8316" s="33" t="s">
        <v>563</v>
      </c>
      <c r="D8316" s="33" t="s">
        <v>564</v>
      </c>
      <c r="E8316" s="34">
        <v>74861</v>
      </c>
      <c r="F8316" s="35">
        <v>1.028</v>
      </c>
      <c r="G8316" s="34">
        <v>255</v>
      </c>
      <c r="H8316" s="14">
        <f t="shared" si="516"/>
        <v>196240.62539999999</v>
      </c>
      <c r="I8316" s="11">
        <f t="shared" si="517"/>
        <v>74861</v>
      </c>
      <c r="J8316" s="11">
        <f t="shared" si="518"/>
        <v>76957.108000000007</v>
      </c>
      <c r="K8316" s="11">
        <f t="shared" si="519"/>
        <v>0</v>
      </c>
    </row>
    <row r="8317" spans="1:11" s="11" customFormat="1">
      <c r="A8317" s="32">
        <v>2018</v>
      </c>
      <c r="B8317" s="32">
        <v>55340</v>
      </c>
      <c r="C8317" s="33" t="s">
        <v>563</v>
      </c>
      <c r="D8317" s="33" t="s">
        <v>564</v>
      </c>
      <c r="E8317" s="34">
        <v>18556</v>
      </c>
      <c r="F8317" s="35">
        <v>1.028</v>
      </c>
      <c r="G8317" s="34">
        <v>409.6</v>
      </c>
      <c r="H8317" s="14">
        <f t="shared" si="516"/>
        <v>78133.526528000002</v>
      </c>
      <c r="I8317" s="11">
        <f t="shared" si="517"/>
        <v>18556</v>
      </c>
      <c r="J8317" s="11">
        <f t="shared" si="518"/>
        <v>19075.567999999999</v>
      </c>
      <c r="K8317" s="11">
        <f t="shared" si="519"/>
        <v>0</v>
      </c>
    </row>
    <row r="8318" spans="1:11" s="11" customFormat="1">
      <c r="A8318" s="32">
        <v>2018</v>
      </c>
      <c r="B8318" s="32">
        <v>55340</v>
      </c>
      <c r="C8318" s="33" t="s">
        <v>563</v>
      </c>
      <c r="D8318" s="33" t="s">
        <v>564</v>
      </c>
      <c r="E8318" s="34">
        <v>14995</v>
      </c>
      <c r="F8318" s="35">
        <v>1.028</v>
      </c>
      <c r="G8318" s="34">
        <v>345.6</v>
      </c>
      <c r="H8318" s="14">
        <f t="shared" si="516"/>
        <v>53273.756160000004</v>
      </c>
      <c r="I8318" s="11">
        <f t="shared" si="517"/>
        <v>14995</v>
      </c>
      <c r="J8318" s="11">
        <f t="shared" si="518"/>
        <v>15414.86</v>
      </c>
      <c r="K8318" s="11">
        <f t="shared" si="519"/>
        <v>0</v>
      </c>
    </row>
    <row r="8319" spans="1:11" s="11" customFormat="1">
      <c r="A8319" s="32">
        <v>2018</v>
      </c>
      <c r="B8319" s="32">
        <v>55340</v>
      </c>
      <c r="C8319" s="33" t="s">
        <v>563</v>
      </c>
      <c r="D8319" s="33" t="s">
        <v>564</v>
      </c>
      <c r="E8319" s="34">
        <v>3950</v>
      </c>
      <c r="F8319" s="35">
        <v>1.028</v>
      </c>
      <c r="G8319" s="34">
        <v>304</v>
      </c>
      <c r="H8319" s="14">
        <f t="shared" si="516"/>
        <v>12344.224</v>
      </c>
      <c r="I8319" s="11">
        <f t="shared" si="517"/>
        <v>3950</v>
      </c>
      <c r="J8319" s="11">
        <f t="shared" si="518"/>
        <v>4060.6</v>
      </c>
      <c r="K8319" s="11">
        <f t="shared" si="519"/>
        <v>0</v>
      </c>
    </row>
    <row r="8320" spans="1:11" s="11" customFormat="1">
      <c r="A8320" s="32">
        <v>2018</v>
      </c>
      <c r="B8320" s="32">
        <v>55340</v>
      </c>
      <c r="C8320" s="33" t="s">
        <v>563</v>
      </c>
      <c r="D8320" s="33" t="s">
        <v>564</v>
      </c>
      <c r="E8320" s="34">
        <v>2300</v>
      </c>
      <c r="F8320" s="35">
        <v>1.028</v>
      </c>
      <c r="G8320" s="34">
        <v>333.2</v>
      </c>
      <c r="H8320" s="14">
        <f t="shared" si="516"/>
        <v>7878.1808000000001</v>
      </c>
      <c r="I8320" s="11">
        <f t="shared" si="517"/>
        <v>2300</v>
      </c>
      <c r="J8320" s="11">
        <f t="shared" si="518"/>
        <v>2364.4</v>
      </c>
      <c r="K8320" s="11">
        <f t="shared" si="519"/>
        <v>0</v>
      </c>
    </row>
    <row r="8321" spans="1:11" s="11" customFormat="1">
      <c r="A8321" s="32">
        <v>2018</v>
      </c>
      <c r="B8321" s="32">
        <v>55340</v>
      </c>
      <c r="C8321" s="33" t="s">
        <v>563</v>
      </c>
      <c r="D8321" s="33" t="s">
        <v>564</v>
      </c>
      <c r="E8321" s="34">
        <v>299</v>
      </c>
      <c r="F8321" s="35">
        <v>1.028</v>
      </c>
      <c r="G8321" s="34">
        <v>324.10000000000002</v>
      </c>
      <c r="H8321" s="14">
        <f t="shared" si="516"/>
        <v>996.19265200000007</v>
      </c>
      <c r="I8321" s="11">
        <f t="shared" si="517"/>
        <v>299</v>
      </c>
      <c r="J8321" s="11">
        <f t="shared" si="518"/>
        <v>307.37200000000001</v>
      </c>
      <c r="K8321" s="11">
        <f t="shared" si="519"/>
        <v>0</v>
      </c>
    </row>
    <row r="8322" spans="1:11" s="11" customFormat="1">
      <c r="A8322" s="32">
        <v>2018</v>
      </c>
      <c r="B8322" s="32">
        <v>55340</v>
      </c>
      <c r="C8322" s="33" t="s">
        <v>563</v>
      </c>
      <c r="D8322" s="33" t="s">
        <v>564</v>
      </c>
      <c r="E8322" s="34">
        <v>289</v>
      </c>
      <c r="F8322" s="35">
        <v>1.028</v>
      </c>
      <c r="G8322" s="34">
        <v>297.60000000000002</v>
      </c>
      <c r="H8322" s="14">
        <f t="shared" si="516"/>
        <v>884.14579200000026</v>
      </c>
      <c r="I8322" s="11">
        <f t="shared" si="517"/>
        <v>289</v>
      </c>
      <c r="J8322" s="11">
        <f t="shared" si="518"/>
        <v>297.09199999999998</v>
      </c>
      <c r="K8322" s="11">
        <f t="shared" si="519"/>
        <v>0</v>
      </c>
    </row>
    <row r="8323" spans="1:11" s="11" customFormat="1">
      <c r="A8323" s="32">
        <v>2018</v>
      </c>
      <c r="B8323" s="32">
        <v>55340</v>
      </c>
      <c r="C8323" s="33" t="s">
        <v>563</v>
      </c>
      <c r="D8323" s="33" t="s">
        <v>564</v>
      </c>
      <c r="E8323" s="34">
        <v>274</v>
      </c>
      <c r="F8323" s="35">
        <v>1.028</v>
      </c>
      <c r="G8323" s="34">
        <v>420.2</v>
      </c>
      <c r="H8323" s="14">
        <f t="shared" si="516"/>
        <v>1183.585744</v>
      </c>
      <c r="I8323" s="11">
        <f t="shared" si="517"/>
        <v>274</v>
      </c>
      <c r="J8323" s="11">
        <f t="shared" si="518"/>
        <v>281.67200000000003</v>
      </c>
      <c r="K8323" s="11">
        <f t="shared" si="519"/>
        <v>0</v>
      </c>
    </row>
    <row r="8324" spans="1:11" s="11" customFormat="1">
      <c r="A8324" s="32">
        <v>2018</v>
      </c>
      <c r="B8324" s="32">
        <v>55343</v>
      </c>
      <c r="C8324" s="33" t="s">
        <v>563</v>
      </c>
      <c r="D8324" s="33" t="s">
        <v>564</v>
      </c>
      <c r="E8324" s="34">
        <v>183333</v>
      </c>
      <c r="F8324" s="35">
        <v>1.06</v>
      </c>
      <c r="G8324" s="34">
        <v>355</v>
      </c>
      <c r="H8324" s="14">
        <f t="shared" si="516"/>
        <v>689882.07900000003</v>
      </c>
      <c r="I8324" s="11">
        <f t="shared" si="517"/>
        <v>183333</v>
      </c>
      <c r="J8324" s="11">
        <f t="shared" si="518"/>
        <v>194332.98</v>
      </c>
      <c r="K8324" s="11">
        <f t="shared" si="519"/>
        <v>0</v>
      </c>
    </row>
    <row r="8325" spans="1:11" s="11" customFormat="1">
      <c r="A8325" s="32">
        <v>2018</v>
      </c>
      <c r="B8325" s="32">
        <v>55343</v>
      </c>
      <c r="C8325" s="33" t="s">
        <v>563</v>
      </c>
      <c r="D8325" s="33" t="s">
        <v>564</v>
      </c>
      <c r="E8325" s="34">
        <v>448212</v>
      </c>
      <c r="F8325" s="35">
        <v>1.06</v>
      </c>
      <c r="G8325" s="34">
        <v>239</v>
      </c>
      <c r="H8325" s="14">
        <f t="shared" si="516"/>
        <v>1135500.2808000001</v>
      </c>
      <c r="I8325" s="11">
        <f t="shared" si="517"/>
        <v>448212</v>
      </c>
      <c r="J8325" s="11">
        <f t="shared" si="518"/>
        <v>475104.72000000003</v>
      </c>
      <c r="K8325" s="11">
        <f t="shared" si="519"/>
        <v>0</v>
      </c>
    </row>
    <row r="8326" spans="1:11" s="11" customFormat="1">
      <c r="A8326" s="32">
        <v>2018</v>
      </c>
      <c r="B8326" s="32">
        <v>55343</v>
      </c>
      <c r="C8326" s="33" t="s">
        <v>563</v>
      </c>
      <c r="D8326" s="33" t="s">
        <v>564</v>
      </c>
      <c r="E8326" s="34">
        <v>648724</v>
      </c>
      <c r="F8326" s="35">
        <v>1.06</v>
      </c>
      <c r="G8326" s="34">
        <v>191</v>
      </c>
      <c r="H8326" s="14">
        <f t="shared" ref="H8326:H8389" si="520">IF(I8326="","",G8326/100*F8326*E8326)</f>
        <v>1313406.6103999999</v>
      </c>
      <c r="I8326" s="11">
        <f t="shared" ref="I8326:I8389" si="521">IF(OR(G8326=".",F8326=".",E8326="."),"",E8326)</f>
        <v>648724</v>
      </c>
      <c r="J8326" s="11">
        <f t="shared" ref="J8326:J8389" si="522">IF(I8326="","",F8326*I8326)</f>
        <v>687647.44000000006</v>
      </c>
      <c r="K8326" s="11">
        <f t="shared" ref="K8326:K8389" si="523">IF(C8326="LIG",1,0)</f>
        <v>0</v>
      </c>
    </row>
    <row r="8327" spans="1:11" s="11" customFormat="1">
      <c r="A8327" s="32">
        <v>2018</v>
      </c>
      <c r="B8327" s="32">
        <v>55345</v>
      </c>
      <c r="C8327" s="33" t="s">
        <v>563</v>
      </c>
      <c r="D8327" s="33" t="s">
        <v>564</v>
      </c>
      <c r="E8327" s="34">
        <v>318549</v>
      </c>
      <c r="F8327" s="35">
        <v>1.044</v>
      </c>
      <c r="G8327" s="34" t="s">
        <v>364</v>
      </c>
      <c r="H8327" s="14" t="str">
        <f t="shared" si="520"/>
        <v/>
      </c>
      <c r="I8327" s="11" t="str">
        <f t="shared" si="521"/>
        <v/>
      </c>
      <c r="J8327" s="11" t="str">
        <f t="shared" si="522"/>
        <v/>
      </c>
      <c r="K8327" s="11">
        <f t="shared" si="523"/>
        <v>0</v>
      </c>
    </row>
    <row r="8328" spans="1:11" s="11" customFormat="1">
      <c r="A8328" s="32">
        <v>2018</v>
      </c>
      <c r="B8328" s="32">
        <v>55347</v>
      </c>
      <c r="C8328" s="33" t="s">
        <v>563</v>
      </c>
      <c r="D8328" s="33" t="s">
        <v>564</v>
      </c>
      <c r="E8328" s="34">
        <v>24487</v>
      </c>
      <c r="F8328" s="35">
        <v>1.03</v>
      </c>
      <c r="G8328" s="34" t="s">
        <v>364</v>
      </c>
      <c r="H8328" s="14" t="str">
        <f t="shared" si="520"/>
        <v/>
      </c>
      <c r="I8328" s="11" t="str">
        <f t="shared" si="521"/>
        <v/>
      </c>
      <c r="J8328" s="11" t="str">
        <f t="shared" si="522"/>
        <v/>
      </c>
      <c r="K8328" s="11">
        <f t="shared" si="523"/>
        <v>0</v>
      </c>
    </row>
    <row r="8329" spans="1:11" s="11" customFormat="1">
      <c r="A8329" s="32">
        <v>2018</v>
      </c>
      <c r="B8329" s="32">
        <v>55348</v>
      </c>
      <c r="C8329" s="33" t="s">
        <v>563</v>
      </c>
      <c r="D8329" s="33" t="s">
        <v>564</v>
      </c>
      <c r="E8329" s="34">
        <v>487042</v>
      </c>
      <c r="F8329" s="35">
        <v>1.0589999999999999</v>
      </c>
      <c r="G8329" s="34" t="s">
        <v>364</v>
      </c>
      <c r="H8329" s="14" t="str">
        <f t="shared" si="520"/>
        <v/>
      </c>
      <c r="I8329" s="11" t="str">
        <f t="shared" si="521"/>
        <v/>
      </c>
      <c r="J8329" s="11" t="str">
        <f t="shared" si="522"/>
        <v/>
      </c>
      <c r="K8329" s="11">
        <f t="shared" si="523"/>
        <v>0</v>
      </c>
    </row>
    <row r="8330" spans="1:11" s="11" customFormat="1">
      <c r="A8330" s="32">
        <v>2018</v>
      </c>
      <c r="B8330" s="32">
        <v>55349</v>
      </c>
      <c r="C8330" s="33" t="s">
        <v>563</v>
      </c>
      <c r="D8330" s="33" t="s">
        <v>564</v>
      </c>
      <c r="E8330" s="34">
        <v>3457</v>
      </c>
      <c r="F8330" s="35">
        <v>1.0900000000000001</v>
      </c>
      <c r="G8330" s="34" t="s">
        <v>364</v>
      </c>
      <c r="H8330" s="14" t="str">
        <f t="shared" si="520"/>
        <v/>
      </c>
      <c r="I8330" s="11" t="str">
        <f t="shared" si="521"/>
        <v/>
      </c>
      <c r="J8330" s="11" t="str">
        <f t="shared" si="522"/>
        <v/>
      </c>
      <c r="K8330" s="11">
        <f t="shared" si="523"/>
        <v>0</v>
      </c>
    </row>
    <row r="8331" spans="1:11" s="11" customFormat="1">
      <c r="A8331" s="32">
        <v>2018</v>
      </c>
      <c r="B8331" s="32">
        <v>55350</v>
      </c>
      <c r="C8331" s="33" t="s">
        <v>563</v>
      </c>
      <c r="D8331" s="33" t="s">
        <v>564</v>
      </c>
      <c r="E8331" s="34">
        <v>3768</v>
      </c>
      <c r="F8331" s="35">
        <v>1.07</v>
      </c>
      <c r="G8331" s="34">
        <v>257.60000000000002</v>
      </c>
      <c r="H8331" s="14">
        <f t="shared" si="520"/>
        <v>10385.813760000001</v>
      </c>
      <c r="I8331" s="11">
        <f t="shared" si="521"/>
        <v>3768</v>
      </c>
      <c r="J8331" s="11">
        <f t="shared" si="522"/>
        <v>4031.76</v>
      </c>
      <c r="K8331" s="11">
        <f t="shared" si="523"/>
        <v>0</v>
      </c>
    </row>
    <row r="8332" spans="1:11" s="11" customFormat="1">
      <c r="A8332" s="32">
        <v>2018</v>
      </c>
      <c r="B8332" s="32">
        <v>55350</v>
      </c>
      <c r="C8332" s="33" t="s">
        <v>563</v>
      </c>
      <c r="D8332" s="33" t="s">
        <v>564</v>
      </c>
      <c r="E8332" s="34">
        <v>4595</v>
      </c>
      <c r="F8332" s="35">
        <v>1.0609999999999999</v>
      </c>
      <c r="G8332" s="34">
        <v>268.89999999999998</v>
      </c>
      <c r="H8332" s="14">
        <f t="shared" si="520"/>
        <v>13109.668254999997</v>
      </c>
      <c r="I8332" s="11">
        <f t="shared" si="521"/>
        <v>4595</v>
      </c>
      <c r="J8332" s="11">
        <f t="shared" si="522"/>
        <v>4875.2950000000001</v>
      </c>
      <c r="K8332" s="11">
        <f t="shared" si="523"/>
        <v>0</v>
      </c>
    </row>
    <row r="8333" spans="1:11" s="11" customFormat="1">
      <c r="A8333" s="32">
        <v>2018</v>
      </c>
      <c r="B8333" s="32">
        <v>55350</v>
      </c>
      <c r="C8333" s="33" t="s">
        <v>563</v>
      </c>
      <c r="D8333" s="33" t="s">
        <v>564</v>
      </c>
      <c r="E8333" s="34">
        <v>12038</v>
      </c>
      <c r="F8333" s="35">
        <v>1.0680000000000001</v>
      </c>
      <c r="G8333" s="34">
        <v>285.60000000000002</v>
      </c>
      <c r="H8333" s="14">
        <f t="shared" si="520"/>
        <v>36718.403904000006</v>
      </c>
      <c r="I8333" s="11">
        <f t="shared" si="521"/>
        <v>12038</v>
      </c>
      <c r="J8333" s="11">
        <f t="shared" si="522"/>
        <v>12856.584000000001</v>
      </c>
      <c r="K8333" s="11">
        <f t="shared" si="523"/>
        <v>0</v>
      </c>
    </row>
    <row r="8334" spans="1:11" s="11" customFormat="1">
      <c r="A8334" s="32">
        <v>2018</v>
      </c>
      <c r="B8334" s="32">
        <v>55350</v>
      </c>
      <c r="C8334" s="33" t="s">
        <v>563</v>
      </c>
      <c r="D8334" s="33" t="s">
        <v>564</v>
      </c>
      <c r="E8334" s="34">
        <v>19390</v>
      </c>
      <c r="F8334" s="35">
        <v>1.07</v>
      </c>
      <c r="G8334" s="34">
        <v>237.4</v>
      </c>
      <c r="H8334" s="14">
        <f t="shared" si="520"/>
        <v>49254.090200000006</v>
      </c>
      <c r="I8334" s="11">
        <f t="shared" si="521"/>
        <v>19390</v>
      </c>
      <c r="J8334" s="11">
        <f t="shared" si="522"/>
        <v>20747.300000000003</v>
      </c>
      <c r="K8334" s="11">
        <f t="shared" si="523"/>
        <v>0</v>
      </c>
    </row>
    <row r="8335" spans="1:11" s="11" customFormat="1">
      <c r="A8335" s="32">
        <v>2018</v>
      </c>
      <c r="B8335" s="32">
        <v>55350</v>
      </c>
      <c r="C8335" s="33" t="s">
        <v>563</v>
      </c>
      <c r="D8335" s="33" t="s">
        <v>564</v>
      </c>
      <c r="E8335" s="34">
        <v>27476</v>
      </c>
      <c r="F8335" s="35">
        <v>1.069</v>
      </c>
      <c r="G8335" s="34">
        <v>234</v>
      </c>
      <c r="H8335" s="14">
        <f t="shared" si="520"/>
        <v>68730.114959999992</v>
      </c>
      <c r="I8335" s="11">
        <f t="shared" si="521"/>
        <v>27476</v>
      </c>
      <c r="J8335" s="11">
        <f t="shared" si="522"/>
        <v>29371.843999999997</v>
      </c>
      <c r="K8335" s="11">
        <f t="shared" si="523"/>
        <v>0</v>
      </c>
    </row>
    <row r="8336" spans="1:11" s="11" customFormat="1">
      <c r="A8336" s="32">
        <v>2018</v>
      </c>
      <c r="B8336" s="32">
        <v>55350</v>
      </c>
      <c r="C8336" s="33" t="s">
        <v>563</v>
      </c>
      <c r="D8336" s="33" t="s">
        <v>564</v>
      </c>
      <c r="E8336" s="34">
        <v>28855</v>
      </c>
      <c r="F8336" s="35">
        <v>1.069</v>
      </c>
      <c r="G8336" s="34">
        <v>243.5</v>
      </c>
      <c r="H8336" s="14">
        <f t="shared" si="520"/>
        <v>75109.997824999999</v>
      </c>
      <c r="I8336" s="11">
        <f t="shared" si="521"/>
        <v>28855</v>
      </c>
      <c r="J8336" s="11">
        <f t="shared" si="522"/>
        <v>30845.994999999999</v>
      </c>
      <c r="K8336" s="11">
        <f t="shared" si="523"/>
        <v>0</v>
      </c>
    </row>
    <row r="8337" spans="1:11" s="11" customFormat="1">
      <c r="A8337" s="32">
        <v>2018</v>
      </c>
      <c r="B8337" s="32">
        <v>55350</v>
      </c>
      <c r="C8337" s="33" t="s">
        <v>563</v>
      </c>
      <c r="D8337" s="33" t="s">
        <v>564</v>
      </c>
      <c r="E8337" s="34">
        <v>48979</v>
      </c>
      <c r="F8337" s="35">
        <v>1.0660000000000001</v>
      </c>
      <c r="G8337" s="34">
        <v>244.7</v>
      </c>
      <c r="H8337" s="14">
        <f t="shared" si="520"/>
        <v>127761.819458</v>
      </c>
      <c r="I8337" s="11">
        <f t="shared" si="521"/>
        <v>48979</v>
      </c>
      <c r="J8337" s="11">
        <f t="shared" si="522"/>
        <v>52211.614000000001</v>
      </c>
      <c r="K8337" s="11">
        <f t="shared" si="523"/>
        <v>0</v>
      </c>
    </row>
    <row r="8338" spans="1:11" s="11" customFormat="1">
      <c r="A8338" s="32">
        <v>2018</v>
      </c>
      <c r="B8338" s="32">
        <v>55350</v>
      </c>
      <c r="C8338" s="33" t="s">
        <v>563</v>
      </c>
      <c r="D8338" s="33" t="s">
        <v>564</v>
      </c>
      <c r="E8338" s="34">
        <v>51460</v>
      </c>
      <c r="F8338" s="35">
        <v>1.0680000000000001</v>
      </c>
      <c r="G8338" s="34">
        <v>260.7</v>
      </c>
      <c r="H8338" s="14">
        <f t="shared" si="520"/>
        <v>143278.84295999998</v>
      </c>
      <c r="I8338" s="11">
        <f t="shared" si="521"/>
        <v>51460</v>
      </c>
      <c r="J8338" s="11">
        <f t="shared" si="522"/>
        <v>54959.280000000006</v>
      </c>
      <c r="K8338" s="11">
        <f t="shared" si="523"/>
        <v>0</v>
      </c>
    </row>
    <row r="8339" spans="1:11" s="11" customFormat="1">
      <c r="A8339" s="32">
        <v>2018</v>
      </c>
      <c r="B8339" s="32">
        <v>55350</v>
      </c>
      <c r="C8339" s="33" t="s">
        <v>563</v>
      </c>
      <c r="D8339" s="33" t="s">
        <v>564</v>
      </c>
      <c r="E8339" s="34">
        <v>78385</v>
      </c>
      <c r="F8339" s="35">
        <v>1.0640000000000001</v>
      </c>
      <c r="G8339" s="34">
        <v>275.39999999999998</v>
      </c>
      <c r="H8339" s="14">
        <f t="shared" si="520"/>
        <v>229688.11655999997</v>
      </c>
      <c r="I8339" s="11">
        <f t="shared" si="521"/>
        <v>78385</v>
      </c>
      <c r="J8339" s="11">
        <f t="shared" si="522"/>
        <v>83401.64</v>
      </c>
      <c r="K8339" s="11">
        <f t="shared" si="523"/>
        <v>0</v>
      </c>
    </row>
    <row r="8340" spans="1:11" s="11" customFormat="1">
      <c r="A8340" s="32">
        <v>2018</v>
      </c>
      <c r="B8340" s="32">
        <v>55350</v>
      </c>
      <c r="C8340" s="33" t="s">
        <v>563</v>
      </c>
      <c r="D8340" s="33" t="s">
        <v>564</v>
      </c>
      <c r="E8340" s="34">
        <v>81509</v>
      </c>
      <c r="F8340" s="35">
        <v>1.0669999999999999</v>
      </c>
      <c r="G8340" s="34">
        <v>263.8</v>
      </c>
      <c r="H8340" s="14">
        <f t="shared" si="520"/>
        <v>229427.13171399999</v>
      </c>
      <c r="I8340" s="11">
        <f t="shared" si="521"/>
        <v>81509</v>
      </c>
      <c r="J8340" s="11">
        <f t="shared" si="522"/>
        <v>86970.103000000003</v>
      </c>
      <c r="K8340" s="11">
        <f t="shared" si="523"/>
        <v>0</v>
      </c>
    </row>
    <row r="8341" spans="1:11" s="11" customFormat="1">
      <c r="A8341" s="32">
        <v>2018</v>
      </c>
      <c r="B8341" s="32">
        <v>55350</v>
      </c>
      <c r="C8341" s="33" t="s">
        <v>563</v>
      </c>
      <c r="D8341" s="33" t="s">
        <v>564</v>
      </c>
      <c r="E8341" s="34">
        <v>82704</v>
      </c>
      <c r="F8341" s="35">
        <v>1.0660000000000001</v>
      </c>
      <c r="G8341" s="34">
        <v>242.6</v>
      </c>
      <c r="H8341" s="14">
        <f t="shared" si="520"/>
        <v>213882.13766400004</v>
      </c>
      <c r="I8341" s="11">
        <f t="shared" si="521"/>
        <v>82704</v>
      </c>
      <c r="J8341" s="11">
        <f t="shared" si="522"/>
        <v>88162.464000000007</v>
      </c>
      <c r="K8341" s="11">
        <f t="shared" si="523"/>
        <v>0</v>
      </c>
    </row>
    <row r="8342" spans="1:11" s="11" customFormat="1">
      <c r="A8342" s="32">
        <v>2018</v>
      </c>
      <c r="B8342" s="32">
        <v>55350</v>
      </c>
      <c r="C8342" s="33" t="s">
        <v>563</v>
      </c>
      <c r="D8342" s="33" t="s">
        <v>564</v>
      </c>
      <c r="E8342" s="34">
        <v>94283</v>
      </c>
      <c r="F8342" s="35">
        <v>1.0660000000000001</v>
      </c>
      <c r="G8342" s="34">
        <v>251.5</v>
      </c>
      <c r="H8342" s="14">
        <f t="shared" si="520"/>
        <v>252771.78017000004</v>
      </c>
      <c r="I8342" s="11">
        <f t="shared" si="521"/>
        <v>94283</v>
      </c>
      <c r="J8342" s="11">
        <f t="shared" si="522"/>
        <v>100505.678</v>
      </c>
      <c r="K8342" s="11">
        <f t="shared" si="523"/>
        <v>0</v>
      </c>
    </row>
    <row r="8343" spans="1:11" s="11" customFormat="1">
      <c r="A8343" s="32">
        <v>2018</v>
      </c>
      <c r="B8343" s="32">
        <v>55350</v>
      </c>
      <c r="C8343" s="33" t="s">
        <v>563</v>
      </c>
      <c r="D8343" s="33" t="s">
        <v>564</v>
      </c>
      <c r="E8343" s="34">
        <v>94512</v>
      </c>
      <c r="F8343" s="35">
        <v>1.069</v>
      </c>
      <c r="G8343" s="34">
        <v>243.8</v>
      </c>
      <c r="H8343" s="14">
        <f t="shared" si="520"/>
        <v>246319.25366400002</v>
      </c>
      <c r="I8343" s="11">
        <f t="shared" si="521"/>
        <v>94512</v>
      </c>
      <c r="J8343" s="11">
        <f t="shared" si="522"/>
        <v>101033.32799999999</v>
      </c>
      <c r="K8343" s="11">
        <f t="shared" si="523"/>
        <v>0</v>
      </c>
    </row>
    <row r="8344" spans="1:11" s="11" customFormat="1">
      <c r="A8344" s="32">
        <v>2018</v>
      </c>
      <c r="B8344" s="32">
        <v>55350</v>
      </c>
      <c r="C8344" s="33" t="s">
        <v>563</v>
      </c>
      <c r="D8344" s="33" t="s">
        <v>564</v>
      </c>
      <c r="E8344" s="34">
        <v>126353</v>
      </c>
      <c r="F8344" s="35">
        <v>1.0680000000000001</v>
      </c>
      <c r="G8344" s="34">
        <v>274.10000000000002</v>
      </c>
      <c r="H8344" s="14">
        <f t="shared" si="520"/>
        <v>369884.25596400001</v>
      </c>
      <c r="I8344" s="11">
        <f t="shared" si="521"/>
        <v>126353</v>
      </c>
      <c r="J8344" s="11">
        <f t="shared" si="522"/>
        <v>134945.00400000002</v>
      </c>
      <c r="K8344" s="11">
        <f t="shared" si="523"/>
        <v>0</v>
      </c>
    </row>
    <row r="8345" spans="1:11" s="11" customFormat="1">
      <c r="A8345" s="32">
        <v>2018</v>
      </c>
      <c r="B8345" s="32">
        <v>55350</v>
      </c>
      <c r="C8345" s="33" t="s">
        <v>563</v>
      </c>
      <c r="D8345" s="33" t="s">
        <v>564</v>
      </c>
      <c r="E8345" s="34">
        <v>134358</v>
      </c>
      <c r="F8345" s="35">
        <v>1.0680000000000001</v>
      </c>
      <c r="G8345" s="34">
        <v>265.10000000000002</v>
      </c>
      <c r="H8345" s="14">
        <f t="shared" si="520"/>
        <v>380403.50594400009</v>
      </c>
      <c r="I8345" s="11">
        <f t="shared" si="521"/>
        <v>134358</v>
      </c>
      <c r="J8345" s="11">
        <f t="shared" si="522"/>
        <v>143494.34400000001</v>
      </c>
      <c r="K8345" s="11">
        <f t="shared" si="523"/>
        <v>0</v>
      </c>
    </row>
    <row r="8346" spans="1:11" s="11" customFormat="1">
      <c r="A8346" s="32">
        <v>2018</v>
      </c>
      <c r="B8346" s="32">
        <v>55350</v>
      </c>
      <c r="C8346" s="33" t="s">
        <v>563</v>
      </c>
      <c r="D8346" s="33" t="s">
        <v>564</v>
      </c>
      <c r="E8346" s="34">
        <v>164765</v>
      </c>
      <c r="F8346" s="35">
        <v>1.0680000000000001</v>
      </c>
      <c r="G8346" s="34">
        <v>258.8</v>
      </c>
      <c r="H8346" s="14">
        <f t="shared" si="520"/>
        <v>455407.82376000006</v>
      </c>
      <c r="I8346" s="11">
        <f t="shared" si="521"/>
        <v>164765</v>
      </c>
      <c r="J8346" s="11">
        <f t="shared" si="522"/>
        <v>175969.02000000002</v>
      </c>
      <c r="K8346" s="11">
        <f t="shared" si="523"/>
        <v>0</v>
      </c>
    </row>
    <row r="8347" spans="1:11" s="11" customFormat="1">
      <c r="A8347" s="32">
        <v>2018</v>
      </c>
      <c r="B8347" s="32">
        <v>55350</v>
      </c>
      <c r="C8347" s="33" t="s">
        <v>563</v>
      </c>
      <c r="D8347" s="33" t="s">
        <v>564</v>
      </c>
      <c r="E8347" s="34">
        <v>204371</v>
      </c>
      <c r="F8347" s="35">
        <v>1.0669999999999999</v>
      </c>
      <c r="G8347" s="34">
        <v>262.60000000000002</v>
      </c>
      <c r="H8347" s="14">
        <f t="shared" si="520"/>
        <v>572635.68848200003</v>
      </c>
      <c r="I8347" s="11">
        <f t="shared" si="521"/>
        <v>204371</v>
      </c>
      <c r="J8347" s="11">
        <f t="shared" si="522"/>
        <v>218063.85699999999</v>
      </c>
      <c r="K8347" s="11">
        <f t="shared" si="523"/>
        <v>0</v>
      </c>
    </row>
    <row r="8348" spans="1:11" s="11" customFormat="1">
      <c r="A8348" s="32">
        <v>2018</v>
      </c>
      <c r="B8348" s="32">
        <v>55350</v>
      </c>
      <c r="C8348" s="33" t="s">
        <v>563</v>
      </c>
      <c r="D8348" s="33" t="s">
        <v>564</v>
      </c>
      <c r="E8348" s="34">
        <v>208139</v>
      </c>
      <c r="F8348" s="35">
        <v>1.0660000000000001</v>
      </c>
      <c r="G8348" s="34">
        <v>258.3</v>
      </c>
      <c r="H8348" s="14">
        <f t="shared" si="520"/>
        <v>573106.15744200011</v>
      </c>
      <c r="I8348" s="11">
        <f t="shared" si="521"/>
        <v>208139</v>
      </c>
      <c r="J8348" s="11">
        <f t="shared" si="522"/>
        <v>221876.174</v>
      </c>
      <c r="K8348" s="11">
        <f t="shared" si="523"/>
        <v>0</v>
      </c>
    </row>
    <row r="8349" spans="1:11" s="11" customFormat="1">
      <c r="A8349" s="32">
        <v>2018</v>
      </c>
      <c r="B8349" s="32">
        <v>55350</v>
      </c>
      <c r="C8349" s="33" t="s">
        <v>563</v>
      </c>
      <c r="D8349" s="33" t="s">
        <v>564</v>
      </c>
      <c r="E8349" s="34">
        <v>234328</v>
      </c>
      <c r="F8349" s="35">
        <v>1.0660000000000001</v>
      </c>
      <c r="G8349" s="34">
        <v>251.3</v>
      </c>
      <c r="H8349" s="14">
        <f t="shared" si="520"/>
        <v>627731.437424</v>
      </c>
      <c r="I8349" s="11">
        <f t="shared" si="521"/>
        <v>234328</v>
      </c>
      <c r="J8349" s="11">
        <f t="shared" si="522"/>
        <v>249793.64800000002</v>
      </c>
      <c r="K8349" s="11">
        <f t="shared" si="523"/>
        <v>0</v>
      </c>
    </row>
    <row r="8350" spans="1:11" s="11" customFormat="1">
      <c r="A8350" s="32">
        <v>2018</v>
      </c>
      <c r="B8350" s="32">
        <v>55350</v>
      </c>
      <c r="C8350" s="33" t="s">
        <v>563</v>
      </c>
      <c r="D8350" s="33" t="s">
        <v>564</v>
      </c>
      <c r="E8350" s="34">
        <v>506792</v>
      </c>
      <c r="F8350" s="35">
        <v>1.0669999999999999</v>
      </c>
      <c r="G8350" s="34">
        <v>247.5</v>
      </c>
      <c r="H8350" s="14">
        <f t="shared" si="520"/>
        <v>1338348.9834</v>
      </c>
      <c r="I8350" s="11">
        <f t="shared" si="521"/>
        <v>506792</v>
      </c>
      <c r="J8350" s="11">
        <f t="shared" si="522"/>
        <v>540747.06400000001</v>
      </c>
      <c r="K8350" s="11">
        <f t="shared" si="523"/>
        <v>0</v>
      </c>
    </row>
    <row r="8351" spans="1:11" s="11" customFormat="1">
      <c r="A8351" s="32">
        <v>2018</v>
      </c>
      <c r="B8351" s="32">
        <v>55350</v>
      </c>
      <c r="C8351" s="33" t="s">
        <v>563</v>
      </c>
      <c r="D8351" s="33" t="s">
        <v>564</v>
      </c>
      <c r="E8351" s="34">
        <v>564225</v>
      </c>
      <c r="F8351" s="35">
        <v>1.0669999999999999</v>
      </c>
      <c r="G8351" s="34">
        <v>260.89999999999998</v>
      </c>
      <c r="H8351" s="14">
        <f t="shared" si="520"/>
        <v>1570691.247675</v>
      </c>
      <c r="I8351" s="11">
        <f t="shared" si="521"/>
        <v>564225</v>
      </c>
      <c r="J8351" s="11">
        <f t="shared" si="522"/>
        <v>602028.07499999995</v>
      </c>
      <c r="K8351" s="11">
        <f t="shared" si="523"/>
        <v>0</v>
      </c>
    </row>
    <row r="8352" spans="1:11" s="11" customFormat="1">
      <c r="A8352" s="32">
        <v>2018</v>
      </c>
      <c r="B8352" s="32">
        <v>55357</v>
      </c>
      <c r="C8352" s="33" t="s">
        <v>563</v>
      </c>
      <c r="D8352" s="33" t="s">
        <v>564</v>
      </c>
      <c r="E8352" s="34">
        <v>1876919</v>
      </c>
      <c r="F8352" s="35">
        <v>1.0189999999999999</v>
      </c>
      <c r="G8352" s="34" t="s">
        <v>364</v>
      </c>
      <c r="H8352" s="14" t="str">
        <f t="shared" si="520"/>
        <v/>
      </c>
      <c r="I8352" s="11" t="str">
        <f t="shared" si="521"/>
        <v/>
      </c>
      <c r="J8352" s="11" t="str">
        <f t="shared" si="522"/>
        <v/>
      </c>
      <c r="K8352" s="11">
        <f t="shared" si="523"/>
        <v>0</v>
      </c>
    </row>
    <row r="8353" spans="1:11" s="11" customFormat="1">
      <c r="A8353" s="32">
        <v>2018</v>
      </c>
      <c r="B8353" s="32">
        <v>55358</v>
      </c>
      <c r="C8353" s="33" t="s">
        <v>563</v>
      </c>
      <c r="D8353" s="33" t="s">
        <v>564</v>
      </c>
      <c r="E8353" s="34">
        <v>3682447</v>
      </c>
      <c r="F8353" s="35">
        <v>1.03</v>
      </c>
      <c r="G8353" s="34" t="s">
        <v>364</v>
      </c>
      <c r="H8353" s="14" t="str">
        <f t="shared" si="520"/>
        <v/>
      </c>
      <c r="I8353" s="11" t="str">
        <f t="shared" si="521"/>
        <v/>
      </c>
      <c r="J8353" s="11" t="str">
        <f t="shared" si="522"/>
        <v/>
      </c>
      <c r="K8353" s="11">
        <f t="shared" si="523"/>
        <v>0</v>
      </c>
    </row>
    <row r="8354" spans="1:11" s="11" customFormat="1">
      <c r="A8354" s="32">
        <v>2018</v>
      </c>
      <c r="B8354" s="32">
        <v>55364</v>
      </c>
      <c r="C8354" s="33" t="s">
        <v>563</v>
      </c>
      <c r="D8354" s="33" t="s">
        <v>564</v>
      </c>
      <c r="E8354" s="34">
        <v>2502164</v>
      </c>
      <c r="F8354" s="35">
        <v>1.0489999999999999</v>
      </c>
      <c r="G8354" s="34">
        <v>245.7</v>
      </c>
      <c r="H8354" s="14">
        <f t="shared" si="520"/>
        <v>6449059.9784519998</v>
      </c>
      <c r="I8354" s="11">
        <f t="shared" si="521"/>
        <v>2502164</v>
      </c>
      <c r="J8354" s="11">
        <f t="shared" si="522"/>
        <v>2624770.0359999998</v>
      </c>
      <c r="K8354" s="11">
        <f t="shared" si="523"/>
        <v>0</v>
      </c>
    </row>
    <row r="8355" spans="1:11" s="11" customFormat="1">
      <c r="A8355" s="32">
        <v>2018</v>
      </c>
      <c r="B8355" s="32">
        <v>55365</v>
      </c>
      <c r="C8355" s="33" t="s">
        <v>563</v>
      </c>
      <c r="D8355" s="33" t="s">
        <v>564</v>
      </c>
      <c r="E8355" s="34">
        <v>42528</v>
      </c>
      <c r="F8355" s="35">
        <v>1.0900000000000001</v>
      </c>
      <c r="G8355" s="34" t="s">
        <v>364</v>
      </c>
      <c r="H8355" s="14" t="str">
        <f t="shared" si="520"/>
        <v/>
      </c>
      <c r="I8355" s="11" t="str">
        <f t="shared" si="521"/>
        <v/>
      </c>
      <c r="J8355" s="11" t="str">
        <f t="shared" si="522"/>
        <v/>
      </c>
      <c r="K8355" s="11">
        <f t="shared" si="523"/>
        <v>0</v>
      </c>
    </row>
    <row r="8356" spans="1:11" s="11" customFormat="1">
      <c r="A8356" s="32">
        <v>2018</v>
      </c>
      <c r="B8356" s="32">
        <v>55375</v>
      </c>
      <c r="C8356" s="33" t="s">
        <v>563</v>
      </c>
      <c r="D8356" s="33" t="s">
        <v>564</v>
      </c>
      <c r="E8356" s="34">
        <v>2436234</v>
      </c>
      <c r="F8356" s="35">
        <v>1.0289999999999999</v>
      </c>
      <c r="G8356" s="34" t="s">
        <v>364</v>
      </c>
      <c r="H8356" s="14" t="str">
        <f t="shared" si="520"/>
        <v/>
      </c>
      <c r="I8356" s="11" t="str">
        <f t="shared" si="521"/>
        <v/>
      </c>
      <c r="J8356" s="11" t="str">
        <f t="shared" si="522"/>
        <v/>
      </c>
      <c r="K8356" s="11">
        <f t="shared" si="523"/>
        <v>0</v>
      </c>
    </row>
    <row r="8357" spans="1:11" s="11" customFormat="1">
      <c r="A8357" s="32">
        <v>2018</v>
      </c>
      <c r="B8357" s="32">
        <v>55380</v>
      </c>
      <c r="C8357" s="33" t="s">
        <v>563</v>
      </c>
      <c r="D8357" s="33" t="s">
        <v>564</v>
      </c>
      <c r="E8357" s="34">
        <v>2233516</v>
      </c>
      <c r="F8357" s="35">
        <v>1.024</v>
      </c>
      <c r="G8357" s="34">
        <v>265.89999999999998</v>
      </c>
      <c r="H8357" s="14">
        <f t="shared" si="520"/>
        <v>6081453.1010560002</v>
      </c>
      <c r="I8357" s="11">
        <f t="shared" si="521"/>
        <v>2233516</v>
      </c>
      <c r="J8357" s="11">
        <f t="shared" si="522"/>
        <v>2287120.3840000001</v>
      </c>
      <c r="K8357" s="11">
        <f t="shared" si="523"/>
        <v>0</v>
      </c>
    </row>
    <row r="8358" spans="1:11" s="11" customFormat="1">
      <c r="A8358" s="32">
        <v>2018</v>
      </c>
      <c r="B8358" s="32">
        <v>55380</v>
      </c>
      <c r="C8358" s="33" t="s">
        <v>563</v>
      </c>
      <c r="D8358" s="33" t="s">
        <v>564</v>
      </c>
      <c r="E8358" s="34">
        <v>2234331</v>
      </c>
      <c r="F8358" s="35">
        <v>1.024</v>
      </c>
      <c r="G8358" s="34">
        <v>266.10000000000002</v>
      </c>
      <c r="H8358" s="14">
        <f t="shared" si="520"/>
        <v>6088248.1059840005</v>
      </c>
      <c r="I8358" s="11">
        <f t="shared" si="521"/>
        <v>2234331</v>
      </c>
      <c r="J8358" s="11">
        <f t="shared" si="522"/>
        <v>2287954.9440000001</v>
      </c>
      <c r="K8358" s="11">
        <f t="shared" si="523"/>
        <v>0</v>
      </c>
    </row>
    <row r="8359" spans="1:11" s="11" customFormat="1">
      <c r="A8359" s="32">
        <v>2018</v>
      </c>
      <c r="B8359" s="32">
        <v>55380</v>
      </c>
      <c r="C8359" s="33" t="s">
        <v>563</v>
      </c>
      <c r="D8359" s="33" t="s">
        <v>564</v>
      </c>
      <c r="E8359" s="34">
        <v>2508397</v>
      </c>
      <c r="F8359" s="35">
        <v>1.024</v>
      </c>
      <c r="G8359" s="34">
        <v>268.89999999999998</v>
      </c>
      <c r="H8359" s="14">
        <f t="shared" si="520"/>
        <v>6906961.4417919992</v>
      </c>
      <c r="I8359" s="11">
        <f t="shared" si="521"/>
        <v>2508397</v>
      </c>
      <c r="J8359" s="11">
        <f t="shared" si="522"/>
        <v>2568598.5279999999</v>
      </c>
      <c r="K8359" s="11">
        <f t="shared" si="523"/>
        <v>0</v>
      </c>
    </row>
    <row r="8360" spans="1:11" s="11" customFormat="1">
      <c r="A8360" s="32">
        <v>2018</v>
      </c>
      <c r="B8360" s="32">
        <v>55382</v>
      </c>
      <c r="C8360" s="33" t="s">
        <v>563</v>
      </c>
      <c r="D8360" s="33" t="s">
        <v>564</v>
      </c>
      <c r="E8360" s="34">
        <v>4723776</v>
      </c>
      <c r="F8360" s="35">
        <v>1.0329999999999999</v>
      </c>
      <c r="G8360" s="34">
        <v>374.2</v>
      </c>
      <c r="H8360" s="14">
        <f t="shared" si="520"/>
        <v>18259689.995136</v>
      </c>
      <c r="I8360" s="11">
        <f t="shared" si="521"/>
        <v>4723776</v>
      </c>
      <c r="J8360" s="11">
        <f t="shared" si="522"/>
        <v>4879660.608</v>
      </c>
      <c r="K8360" s="11">
        <f t="shared" si="523"/>
        <v>0</v>
      </c>
    </row>
    <row r="8361" spans="1:11" s="11" customFormat="1">
      <c r="A8361" s="32">
        <v>2018</v>
      </c>
      <c r="B8361" s="32">
        <v>55386</v>
      </c>
      <c r="C8361" s="33" t="s">
        <v>563</v>
      </c>
      <c r="D8361" s="33" t="s">
        <v>564</v>
      </c>
      <c r="E8361" s="34">
        <v>1027191</v>
      </c>
      <c r="F8361" s="35">
        <v>1.0309999999999999</v>
      </c>
      <c r="G8361" s="34">
        <v>344.7</v>
      </c>
      <c r="H8361" s="14">
        <f t="shared" si="520"/>
        <v>3650489.9256869997</v>
      </c>
      <c r="I8361" s="11">
        <f t="shared" si="521"/>
        <v>1027191</v>
      </c>
      <c r="J8361" s="11">
        <f t="shared" si="522"/>
        <v>1059033.9209999999</v>
      </c>
      <c r="K8361" s="11">
        <f t="shared" si="523"/>
        <v>0</v>
      </c>
    </row>
    <row r="8362" spans="1:11" s="11" customFormat="1">
      <c r="A8362" s="32">
        <v>2018</v>
      </c>
      <c r="B8362" s="32">
        <v>55391</v>
      </c>
      <c r="C8362" s="33" t="s">
        <v>563</v>
      </c>
      <c r="D8362" s="33" t="s">
        <v>564</v>
      </c>
      <c r="E8362" s="34">
        <v>208143</v>
      </c>
      <c r="F8362" s="35">
        <v>1.0109999999999999</v>
      </c>
      <c r="G8362" s="34" t="s">
        <v>364</v>
      </c>
      <c r="H8362" s="14" t="str">
        <f t="shared" si="520"/>
        <v/>
      </c>
      <c r="I8362" s="11" t="str">
        <f t="shared" si="521"/>
        <v/>
      </c>
      <c r="J8362" s="11" t="str">
        <f t="shared" si="522"/>
        <v/>
      </c>
      <c r="K8362" s="11">
        <f t="shared" si="523"/>
        <v>0</v>
      </c>
    </row>
    <row r="8363" spans="1:11" s="11" customFormat="1">
      <c r="A8363" s="32">
        <v>2018</v>
      </c>
      <c r="B8363" s="32">
        <v>55392</v>
      </c>
      <c r="C8363" s="33" t="s">
        <v>563</v>
      </c>
      <c r="D8363" s="33" t="s">
        <v>564</v>
      </c>
      <c r="E8363" s="34">
        <v>545842</v>
      </c>
      <c r="F8363" s="35">
        <v>1.0109999999999999</v>
      </c>
      <c r="G8363" s="34" t="s">
        <v>364</v>
      </c>
      <c r="H8363" s="14" t="str">
        <f t="shared" si="520"/>
        <v/>
      </c>
      <c r="I8363" s="11" t="str">
        <f t="shared" si="521"/>
        <v/>
      </c>
      <c r="J8363" s="11" t="str">
        <f t="shared" si="522"/>
        <v/>
      </c>
      <c r="K8363" s="11">
        <f t="shared" si="523"/>
        <v>0</v>
      </c>
    </row>
    <row r="8364" spans="1:11" s="11" customFormat="1">
      <c r="A8364" s="32">
        <v>2018</v>
      </c>
      <c r="B8364" s="32">
        <v>55395</v>
      </c>
      <c r="C8364" s="33" t="s">
        <v>563</v>
      </c>
      <c r="D8364" s="33" t="s">
        <v>564</v>
      </c>
      <c r="E8364" s="34">
        <v>65962</v>
      </c>
      <c r="F8364" s="35">
        <v>1.008</v>
      </c>
      <c r="G8364" s="34" t="s">
        <v>364</v>
      </c>
      <c r="H8364" s="14" t="str">
        <f t="shared" si="520"/>
        <v/>
      </c>
      <c r="I8364" s="11" t="str">
        <f t="shared" si="521"/>
        <v/>
      </c>
      <c r="J8364" s="11" t="str">
        <f t="shared" si="522"/>
        <v/>
      </c>
      <c r="K8364" s="11">
        <f t="shared" si="523"/>
        <v>0</v>
      </c>
    </row>
    <row r="8365" spans="1:11" s="11" customFormat="1">
      <c r="A8365" s="32">
        <v>2018</v>
      </c>
      <c r="B8365" s="32">
        <v>55397</v>
      </c>
      <c r="C8365" s="33" t="s">
        <v>563</v>
      </c>
      <c r="D8365" s="33" t="s">
        <v>564</v>
      </c>
      <c r="E8365" s="34">
        <v>2876173</v>
      </c>
      <c r="F8365" s="35">
        <v>1.0629999999999999</v>
      </c>
      <c r="G8365" s="34" t="s">
        <v>364</v>
      </c>
      <c r="H8365" s="14" t="str">
        <f t="shared" si="520"/>
        <v/>
      </c>
      <c r="I8365" s="11" t="str">
        <f t="shared" si="521"/>
        <v/>
      </c>
      <c r="J8365" s="11" t="str">
        <f t="shared" si="522"/>
        <v/>
      </c>
      <c r="K8365" s="11">
        <f t="shared" si="523"/>
        <v>0</v>
      </c>
    </row>
    <row r="8366" spans="1:11" s="11" customFormat="1">
      <c r="A8366" s="32">
        <v>2018</v>
      </c>
      <c r="B8366" s="32">
        <v>55400</v>
      </c>
      <c r="C8366" s="33" t="s">
        <v>563</v>
      </c>
      <c r="D8366" s="33" t="s">
        <v>564</v>
      </c>
      <c r="E8366" s="34">
        <v>2445647</v>
      </c>
      <c r="F8366" s="35">
        <v>0.99</v>
      </c>
      <c r="G8366" s="34" t="s">
        <v>364</v>
      </c>
      <c r="H8366" s="14" t="str">
        <f t="shared" si="520"/>
        <v/>
      </c>
      <c r="I8366" s="11" t="str">
        <f t="shared" si="521"/>
        <v/>
      </c>
      <c r="J8366" s="11" t="str">
        <f t="shared" si="522"/>
        <v/>
      </c>
      <c r="K8366" s="11">
        <f t="shared" si="523"/>
        <v>0</v>
      </c>
    </row>
    <row r="8367" spans="1:11" s="11" customFormat="1">
      <c r="A8367" s="32">
        <v>2018</v>
      </c>
      <c r="B8367" s="32">
        <v>55401</v>
      </c>
      <c r="C8367" s="33" t="s">
        <v>563</v>
      </c>
      <c r="D8367" s="33" t="s">
        <v>564</v>
      </c>
      <c r="E8367" s="34">
        <v>668596</v>
      </c>
      <c r="F8367" s="35">
        <v>1.032</v>
      </c>
      <c r="G8367" s="34" t="s">
        <v>364</v>
      </c>
      <c r="H8367" s="14" t="str">
        <f t="shared" si="520"/>
        <v/>
      </c>
      <c r="I8367" s="11" t="str">
        <f t="shared" si="521"/>
        <v/>
      </c>
      <c r="J8367" s="11" t="str">
        <f t="shared" si="522"/>
        <v/>
      </c>
      <c r="K8367" s="11">
        <f t="shared" si="523"/>
        <v>0</v>
      </c>
    </row>
    <row r="8368" spans="1:11" s="11" customFormat="1">
      <c r="A8368" s="32">
        <v>2018</v>
      </c>
      <c r="B8368" s="32">
        <v>55402</v>
      </c>
      <c r="C8368" s="33" t="s">
        <v>563</v>
      </c>
      <c r="D8368" s="33" t="s">
        <v>564</v>
      </c>
      <c r="E8368" s="34">
        <v>565520</v>
      </c>
      <c r="F8368" s="35">
        <v>1.01</v>
      </c>
      <c r="G8368" s="34">
        <v>265.5</v>
      </c>
      <c r="H8368" s="14">
        <f t="shared" si="520"/>
        <v>1516470.1559999997</v>
      </c>
      <c r="I8368" s="11">
        <f t="shared" si="521"/>
        <v>565520</v>
      </c>
      <c r="J8368" s="11">
        <f t="shared" si="522"/>
        <v>571175.19999999995</v>
      </c>
      <c r="K8368" s="11">
        <f t="shared" si="523"/>
        <v>0</v>
      </c>
    </row>
    <row r="8369" spans="1:11" s="11" customFormat="1">
      <c r="A8369" s="32">
        <v>2018</v>
      </c>
      <c r="B8369" s="32">
        <v>55404</v>
      </c>
      <c r="C8369" s="33" t="s">
        <v>563</v>
      </c>
      <c r="D8369" s="33" t="s">
        <v>564</v>
      </c>
      <c r="E8369" s="34">
        <v>2245201</v>
      </c>
      <c r="F8369" s="35">
        <v>1.026</v>
      </c>
      <c r="G8369" s="34" t="s">
        <v>364</v>
      </c>
      <c r="H8369" s="14" t="str">
        <f t="shared" si="520"/>
        <v/>
      </c>
      <c r="I8369" s="11" t="str">
        <f t="shared" si="521"/>
        <v/>
      </c>
      <c r="J8369" s="11" t="str">
        <f t="shared" si="522"/>
        <v/>
      </c>
      <c r="K8369" s="11">
        <f t="shared" si="523"/>
        <v>0</v>
      </c>
    </row>
    <row r="8370" spans="1:11" s="11" customFormat="1">
      <c r="A8370" s="32">
        <v>2018</v>
      </c>
      <c r="B8370" s="32">
        <v>55405</v>
      </c>
      <c r="C8370" s="33" t="s">
        <v>563</v>
      </c>
      <c r="D8370" s="33" t="s">
        <v>564</v>
      </c>
      <c r="E8370" s="34">
        <v>1838041</v>
      </c>
      <c r="F8370" s="35">
        <v>1.0329999999999999</v>
      </c>
      <c r="G8370" s="34" t="s">
        <v>364</v>
      </c>
      <c r="H8370" s="14" t="str">
        <f t="shared" si="520"/>
        <v/>
      </c>
      <c r="I8370" s="11" t="str">
        <f t="shared" si="521"/>
        <v/>
      </c>
      <c r="J8370" s="11" t="str">
        <f t="shared" si="522"/>
        <v/>
      </c>
      <c r="K8370" s="11">
        <f t="shared" si="523"/>
        <v>0</v>
      </c>
    </row>
    <row r="8371" spans="1:11" s="11" customFormat="1">
      <c r="A8371" s="32">
        <v>2018</v>
      </c>
      <c r="B8371" s="32">
        <v>55406</v>
      </c>
      <c r="C8371" s="33" t="s">
        <v>563</v>
      </c>
      <c r="D8371" s="33" t="s">
        <v>564</v>
      </c>
      <c r="E8371" s="34">
        <v>369389</v>
      </c>
      <c r="F8371" s="35">
        <v>1.0269999999999999</v>
      </c>
      <c r="G8371" s="34" t="s">
        <v>364</v>
      </c>
      <c r="H8371" s="14" t="str">
        <f t="shared" si="520"/>
        <v/>
      </c>
      <c r="I8371" s="11" t="str">
        <f t="shared" si="521"/>
        <v/>
      </c>
      <c r="J8371" s="11" t="str">
        <f t="shared" si="522"/>
        <v/>
      </c>
      <c r="K8371" s="11">
        <f t="shared" si="523"/>
        <v>0</v>
      </c>
    </row>
    <row r="8372" spans="1:11" s="11" customFormat="1">
      <c r="A8372" s="32">
        <v>2018</v>
      </c>
      <c r="B8372" s="32">
        <v>55411</v>
      </c>
      <c r="C8372" s="33" t="s">
        <v>563</v>
      </c>
      <c r="D8372" s="33" t="s">
        <v>564</v>
      </c>
      <c r="E8372" s="34">
        <v>3132646</v>
      </c>
      <c r="F8372" s="35">
        <v>1.0269999999999999</v>
      </c>
      <c r="G8372" s="34" t="s">
        <v>364</v>
      </c>
      <c r="H8372" s="14" t="str">
        <f t="shared" si="520"/>
        <v/>
      </c>
      <c r="I8372" s="11" t="str">
        <f t="shared" si="521"/>
        <v/>
      </c>
      <c r="J8372" s="11" t="str">
        <f t="shared" si="522"/>
        <v/>
      </c>
      <c r="K8372" s="11">
        <f t="shared" si="523"/>
        <v>0</v>
      </c>
    </row>
    <row r="8373" spans="1:11" s="11" customFormat="1">
      <c r="A8373" s="32">
        <v>2018</v>
      </c>
      <c r="B8373" s="32">
        <v>55414</v>
      </c>
      <c r="C8373" s="33" t="s">
        <v>563</v>
      </c>
      <c r="D8373" s="33" t="s">
        <v>564</v>
      </c>
      <c r="E8373" s="34">
        <v>256697</v>
      </c>
      <c r="F8373" s="35">
        <v>1.0249999999999999</v>
      </c>
      <c r="G8373" s="34" t="s">
        <v>364</v>
      </c>
      <c r="H8373" s="14" t="str">
        <f t="shared" si="520"/>
        <v/>
      </c>
      <c r="I8373" s="11" t="str">
        <f t="shared" si="521"/>
        <v/>
      </c>
      <c r="J8373" s="11" t="str">
        <f t="shared" si="522"/>
        <v/>
      </c>
      <c r="K8373" s="11">
        <f t="shared" si="523"/>
        <v>0</v>
      </c>
    </row>
    <row r="8374" spans="1:11" s="11" customFormat="1">
      <c r="A8374" s="32">
        <v>2018</v>
      </c>
      <c r="B8374" s="32">
        <v>55415</v>
      </c>
      <c r="C8374" s="33" t="s">
        <v>563</v>
      </c>
      <c r="D8374" s="33" t="s">
        <v>564</v>
      </c>
      <c r="E8374" s="34">
        <v>503382</v>
      </c>
      <c r="F8374" s="35">
        <v>1.024</v>
      </c>
      <c r="G8374" s="34" t="s">
        <v>364</v>
      </c>
      <c r="H8374" s="14" t="str">
        <f t="shared" si="520"/>
        <v/>
      </c>
      <c r="I8374" s="11" t="str">
        <f t="shared" si="521"/>
        <v/>
      </c>
      <c r="J8374" s="11" t="str">
        <f t="shared" si="522"/>
        <v/>
      </c>
      <c r="K8374" s="11">
        <f t="shared" si="523"/>
        <v>0</v>
      </c>
    </row>
    <row r="8375" spans="1:11" s="11" customFormat="1">
      <c r="A8375" s="32">
        <v>2018</v>
      </c>
      <c r="B8375" s="32">
        <v>55417</v>
      </c>
      <c r="C8375" s="33" t="s">
        <v>563</v>
      </c>
      <c r="D8375" s="33" t="s">
        <v>564</v>
      </c>
      <c r="E8375" s="34">
        <v>10417</v>
      </c>
      <c r="F8375" s="35">
        <v>1.0209999999999999</v>
      </c>
      <c r="G8375" s="34">
        <v>1085.3</v>
      </c>
      <c r="H8375" s="14">
        <f t="shared" si="520"/>
        <v>115429.87072099998</v>
      </c>
      <c r="I8375" s="11">
        <f t="shared" si="521"/>
        <v>10417</v>
      </c>
      <c r="J8375" s="11">
        <f t="shared" si="522"/>
        <v>10635.757</v>
      </c>
      <c r="K8375" s="11">
        <f t="shared" si="523"/>
        <v>0</v>
      </c>
    </row>
    <row r="8376" spans="1:11" s="11" customFormat="1">
      <c r="A8376" s="32">
        <v>2018</v>
      </c>
      <c r="B8376" s="32">
        <v>55418</v>
      </c>
      <c r="C8376" s="33" t="s">
        <v>563</v>
      </c>
      <c r="D8376" s="33" t="s">
        <v>564</v>
      </c>
      <c r="E8376" s="34">
        <v>38005</v>
      </c>
      <c r="F8376" s="35">
        <v>1.014</v>
      </c>
      <c r="G8376" s="34">
        <v>262.39999999999998</v>
      </c>
      <c r="H8376" s="14">
        <f t="shared" si="520"/>
        <v>101121.27167999998</v>
      </c>
      <c r="I8376" s="11">
        <f t="shared" si="521"/>
        <v>38005</v>
      </c>
      <c r="J8376" s="11">
        <f t="shared" si="522"/>
        <v>38537.07</v>
      </c>
      <c r="K8376" s="11">
        <f t="shared" si="523"/>
        <v>0</v>
      </c>
    </row>
    <row r="8377" spans="1:11" s="11" customFormat="1">
      <c r="A8377" s="32">
        <v>2018</v>
      </c>
      <c r="B8377" s="32">
        <v>55418</v>
      </c>
      <c r="C8377" s="33" t="s">
        <v>563</v>
      </c>
      <c r="D8377" s="33" t="s">
        <v>564</v>
      </c>
      <c r="E8377" s="34">
        <v>208536</v>
      </c>
      <c r="F8377" s="35">
        <v>1.028</v>
      </c>
      <c r="G8377" s="34">
        <v>331</v>
      </c>
      <c r="H8377" s="14">
        <f t="shared" si="520"/>
        <v>709581.27648</v>
      </c>
      <c r="I8377" s="11">
        <f t="shared" si="521"/>
        <v>208536</v>
      </c>
      <c r="J8377" s="11">
        <f t="shared" si="522"/>
        <v>214375.008</v>
      </c>
      <c r="K8377" s="11">
        <f t="shared" si="523"/>
        <v>0</v>
      </c>
    </row>
    <row r="8378" spans="1:11" s="11" customFormat="1">
      <c r="A8378" s="32">
        <v>2018</v>
      </c>
      <c r="B8378" s="32">
        <v>55418</v>
      </c>
      <c r="C8378" s="33" t="s">
        <v>563</v>
      </c>
      <c r="D8378" s="33" t="s">
        <v>564</v>
      </c>
      <c r="E8378" s="34">
        <v>368073</v>
      </c>
      <c r="F8378" s="35">
        <v>1.014</v>
      </c>
      <c r="G8378" s="34">
        <v>397.6</v>
      </c>
      <c r="H8378" s="14">
        <f t="shared" si="520"/>
        <v>1483946.663472</v>
      </c>
      <c r="I8378" s="11">
        <f t="shared" si="521"/>
        <v>368073</v>
      </c>
      <c r="J8378" s="11">
        <f t="shared" si="522"/>
        <v>373226.022</v>
      </c>
      <c r="K8378" s="11">
        <f t="shared" si="523"/>
        <v>0</v>
      </c>
    </row>
    <row r="8379" spans="1:11" s="11" customFormat="1">
      <c r="A8379" s="32">
        <v>2018</v>
      </c>
      <c r="B8379" s="32">
        <v>55419</v>
      </c>
      <c r="C8379" s="33" t="s">
        <v>563</v>
      </c>
      <c r="D8379" s="33" t="s">
        <v>564</v>
      </c>
      <c r="E8379" s="34">
        <v>3527311</v>
      </c>
      <c r="F8379" s="35">
        <v>1.05</v>
      </c>
      <c r="G8379" s="34" t="s">
        <v>364</v>
      </c>
      <c r="H8379" s="14" t="str">
        <f t="shared" si="520"/>
        <v/>
      </c>
      <c r="I8379" s="11" t="str">
        <f t="shared" si="521"/>
        <v/>
      </c>
      <c r="J8379" s="11" t="str">
        <f t="shared" si="522"/>
        <v/>
      </c>
      <c r="K8379" s="11">
        <f t="shared" si="523"/>
        <v>0</v>
      </c>
    </row>
    <row r="8380" spans="1:11" s="11" customFormat="1">
      <c r="A8380" s="32">
        <v>2018</v>
      </c>
      <c r="B8380" s="32">
        <v>55438</v>
      </c>
      <c r="C8380" s="33" t="s">
        <v>563</v>
      </c>
      <c r="D8380" s="33" t="s">
        <v>564</v>
      </c>
      <c r="E8380" s="34">
        <v>318263</v>
      </c>
      <c r="F8380" s="35">
        <v>1.044</v>
      </c>
      <c r="G8380" s="34" t="s">
        <v>364</v>
      </c>
      <c r="H8380" s="14" t="str">
        <f t="shared" si="520"/>
        <v/>
      </c>
      <c r="I8380" s="11" t="str">
        <f t="shared" si="521"/>
        <v/>
      </c>
      <c r="J8380" s="11" t="str">
        <f t="shared" si="522"/>
        <v/>
      </c>
      <c r="K8380" s="11">
        <f t="shared" si="523"/>
        <v>0</v>
      </c>
    </row>
    <row r="8381" spans="1:11" s="11" customFormat="1">
      <c r="A8381" s="32">
        <v>2018</v>
      </c>
      <c r="B8381" s="32">
        <v>55439</v>
      </c>
      <c r="C8381" s="33" t="s">
        <v>563</v>
      </c>
      <c r="D8381" s="33" t="s">
        <v>564</v>
      </c>
      <c r="E8381" s="34">
        <v>1593284</v>
      </c>
      <c r="F8381" s="35">
        <v>1.046</v>
      </c>
      <c r="G8381" s="34" t="s">
        <v>364</v>
      </c>
      <c r="H8381" s="14" t="str">
        <f t="shared" si="520"/>
        <v/>
      </c>
      <c r="I8381" s="11" t="str">
        <f t="shared" si="521"/>
        <v/>
      </c>
      <c r="J8381" s="11" t="str">
        <f t="shared" si="522"/>
        <v/>
      </c>
      <c r="K8381" s="11">
        <f t="shared" si="523"/>
        <v>0</v>
      </c>
    </row>
    <row r="8382" spans="1:11" s="11" customFormat="1">
      <c r="A8382" s="32">
        <v>2018</v>
      </c>
      <c r="B8382" s="32">
        <v>55440</v>
      </c>
      <c r="C8382" s="33" t="s">
        <v>563</v>
      </c>
      <c r="D8382" s="33" t="s">
        <v>564</v>
      </c>
      <c r="E8382" s="34">
        <v>2679811</v>
      </c>
      <c r="F8382" s="35">
        <v>1.0269999999999999</v>
      </c>
      <c r="G8382" s="34" t="s">
        <v>364</v>
      </c>
      <c r="H8382" s="14" t="str">
        <f t="shared" si="520"/>
        <v/>
      </c>
      <c r="I8382" s="11" t="str">
        <f t="shared" si="521"/>
        <v/>
      </c>
      <c r="J8382" s="11" t="str">
        <f t="shared" si="522"/>
        <v/>
      </c>
      <c r="K8382" s="11">
        <f t="shared" si="523"/>
        <v>0</v>
      </c>
    </row>
    <row r="8383" spans="1:11" s="11" customFormat="1">
      <c r="A8383" s="32">
        <v>2018</v>
      </c>
      <c r="B8383" s="32">
        <v>55451</v>
      </c>
      <c r="C8383" s="33" t="s">
        <v>563</v>
      </c>
      <c r="D8383" s="33" t="s">
        <v>564</v>
      </c>
      <c r="E8383" s="34">
        <v>3680550</v>
      </c>
      <c r="F8383" s="35">
        <v>1</v>
      </c>
      <c r="G8383" s="34">
        <v>280.5</v>
      </c>
      <c r="H8383" s="14">
        <f t="shared" si="520"/>
        <v>10323942.75</v>
      </c>
      <c r="I8383" s="11">
        <f t="shared" si="521"/>
        <v>3680550</v>
      </c>
      <c r="J8383" s="11">
        <f t="shared" si="522"/>
        <v>3680550</v>
      </c>
      <c r="K8383" s="11">
        <f t="shared" si="523"/>
        <v>0</v>
      </c>
    </row>
    <row r="8384" spans="1:11" s="11" customFormat="1">
      <c r="A8384" s="32">
        <v>2018</v>
      </c>
      <c r="B8384" s="32">
        <v>55453</v>
      </c>
      <c r="C8384" s="33" t="s">
        <v>563</v>
      </c>
      <c r="D8384" s="33" t="s">
        <v>564</v>
      </c>
      <c r="E8384" s="34">
        <v>130130</v>
      </c>
      <c r="F8384" s="35">
        <v>1.0369999999999999</v>
      </c>
      <c r="G8384" s="34" t="s">
        <v>364</v>
      </c>
      <c r="H8384" s="14" t="str">
        <f t="shared" si="520"/>
        <v/>
      </c>
      <c r="I8384" s="11" t="str">
        <f t="shared" si="521"/>
        <v/>
      </c>
      <c r="J8384" s="11" t="str">
        <f t="shared" si="522"/>
        <v/>
      </c>
      <c r="K8384" s="11">
        <f t="shared" si="523"/>
        <v>0</v>
      </c>
    </row>
    <row r="8385" spans="1:11" s="11" customFormat="1">
      <c r="A8385" s="32">
        <v>2018</v>
      </c>
      <c r="B8385" s="32">
        <v>55455</v>
      </c>
      <c r="C8385" s="33" t="s">
        <v>563</v>
      </c>
      <c r="D8385" s="33" t="s">
        <v>564</v>
      </c>
      <c r="E8385" s="34">
        <v>1568133</v>
      </c>
      <c r="F8385" s="35">
        <v>1.04</v>
      </c>
      <c r="G8385" s="34">
        <v>337.7</v>
      </c>
      <c r="H8385" s="14">
        <f t="shared" si="520"/>
        <v>5507408.5466400003</v>
      </c>
      <c r="I8385" s="11">
        <f t="shared" si="521"/>
        <v>1568133</v>
      </c>
      <c r="J8385" s="11">
        <f t="shared" si="522"/>
        <v>1630858.32</v>
      </c>
      <c r="K8385" s="11">
        <f t="shared" si="523"/>
        <v>0</v>
      </c>
    </row>
    <row r="8386" spans="1:11" s="11" customFormat="1">
      <c r="A8386" s="32">
        <v>2018</v>
      </c>
      <c r="B8386" s="32">
        <v>55457</v>
      </c>
      <c r="C8386" s="33" t="s">
        <v>563</v>
      </c>
      <c r="D8386" s="33" t="s">
        <v>564</v>
      </c>
      <c r="E8386" s="34">
        <v>1986778</v>
      </c>
      <c r="F8386" s="35">
        <v>1.0349999999999999</v>
      </c>
      <c r="G8386" s="34">
        <v>169.8</v>
      </c>
      <c r="H8386" s="14">
        <f t="shared" si="520"/>
        <v>3491623.2605400002</v>
      </c>
      <c r="I8386" s="11">
        <f t="shared" si="521"/>
        <v>1986778</v>
      </c>
      <c r="J8386" s="11">
        <f t="shared" si="522"/>
        <v>2056315.2299999997</v>
      </c>
      <c r="K8386" s="11">
        <f t="shared" si="523"/>
        <v>0</v>
      </c>
    </row>
    <row r="8387" spans="1:11" s="11" customFormat="1">
      <c r="A8387" s="32">
        <v>2018</v>
      </c>
      <c r="B8387" s="32">
        <v>55463</v>
      </c>
      <c r="C8387" s="33" t="s">
        <v>563</v>
      </c>
      <c r="D8387" s="33" t="s">
        <v>564</v>
      </c>
      <c r="E8387" s="34">
        <v>232728</v>
      </c>
      <c r="F8387" s="35">
        <v>1.034</v>
      </c>
      <c r="G8387" s="34">
        <v>535.29999999999995</v>
      </c>
      <c r="H8387" s="14">
        <f t="shared" si="520"/>
        <v>1288149.9454559998</v>
      </c>
      <c r="I8387" s="11">
        <f t="shared" si="521"/>
        <v>232728</v>
      </c>
      <c r="J8387" s="11">
        <f t="shared" si="522"/>
        <v>240640.75200000001</v>
      </c>
      <c r="K8387" s="11">
        <f t="shared" si="523"/>
        <v>0</v>
      </c>
    </row>
    <row r="8388" spans="1:11" s="11" customFormat="1">
      <c r="A8388" s="32">
        <v>2018</v>
      </c>
      <c r="B8388" s="32">
        <v>55464</v>
      </c>
      <c r="C8388" s="33" t="s">
        <v>563</v>
      </c>
      <c r="D8388" s="33" t="s">
        <v>564</v>
      </c>
      <c r="E8388" s="34">
        <v>652</v>
      </c>
      <c r="F8388" s="35">
        <v>1.03</v>
      </c>
      <c r="G8388" s="34" t="s">
        <v>364</v>
      </c>
      <c r="H8388" s="14" t="str">
        <f t="shared" si="520"/>
        <v/>
      </c>
      <c r="I8388" s="11" t="str">
        <f t="shared" si="521"/>
        <v/>
      </c>
      <c r="J8388" s="11" t="str">
        <f t="shared" si="522"/>
        <v/>
      </c>
      <c r="K8388" s="11">
        <f t="shared" si="523"/>
        <v>0</v>
      </c>
    </row>
    <row r="8389" spans="1:11" s="11" customFormat="1">
      <c r="A8389" s="32">
        <v>2018</v>
      </c>
      <c r="B8389" s="32">
        <v>55464</v>
      </c>
      <c r="C8389" s="33" t="s">
        <v>563</v>
      </c>
      <c r="D8389" s="33" t="s">
        <v>564</v>
      </c>
      <c r="E8389" s="34">
        <v>2853433</v>
      </c>
      <c r="F8389" s="35">
        <v>1.03</v>
      </c>
      <c r="G8389" s="34" t="s">
        <v>364</v>
      </c>
      <c r="H8389" s="14" t="str">
        <f t="shared" si="520"/>
        <v/>
      </c>
      <c r="I8389" s="11" t="str">
        <f t="shared" si="521"/>
        <v/>
      </c>
      <c r="J8389" s="11" t="str">
        <f t="shared" si="522"/>
        <v/>
      </c>
      <c r="K8389" s="11">
        <f t="shared" si="523"/>
        <v>0</v>
      </c>
    </row>
    <row r="8390" spans="1:11" s="11" customFormat="1">
      <c r="A8390" s="32">
        <v>2018</v>
      </c>
      <c r="B8390" s="32">
        <v>55464</v>
      </c>
      <c r="C8390" s="33" t="s">
        <v>563</v>
      </c>
      <c r="D8390" s="33" t="s">
        <v>564</v>
      </c>
      <c r="E8390" s="34">
        <v>1915065</v>
      </c>
      <c r="F8390" s="35">
        <v>1.03</v>
      </c>
      <c r="G8390" s="34" t="s">
        <v>364</v>
      </c>
      <c r="H8390" s="14" t="str">
        <f t="shared" ref="H8390:H8453" si="524">IF(I8390="","",G8390/100*F8390*E8390)</f>
        <v/>
      </c>
      <c r="I8390" s="11" t="str">
        <f t="shared" ref="I8390:I8453" si="525">IF(OR(G8390=".",F8390=".",E8390="."),"",E8390)</f>
        <v/>
      </c>
      <c r="J8390" s="11" t="str">
        <f t="shared" ref="J8390:J8453" si="526">IF(I8390="","",F8390*I8390)</f>
        <v/>
      </c>
      <c r="K8390" s="11">
        <f t="shared" ref="K8390:K8453" si="527">IF(C8390="LIG",1,0)</f>
        <v>0</v>
      </c>
    </row>
    <row r="8391" spans="1:11" s="11" customFormat="1">
      <c r="A8391" s="32">
        <v>2018</v>
      </c>
      <c r="B8391" s="32">
        <v>55464</v>
      </c>
      <c r="C8391" s="33" t="s">
        <v>563</v>
      </c>
      <c r="D8391" s="33" t="s">
        <v>564</v>
      </c>
      <c r="E8391" s="34">
        <v>1282181</v>
      </c>
      <c r="F8391" s="35">
        <v>1.03</v>
      </c>
      <c r="G8391" s="34" t="s">
        <v>364</v>
      </c>
      <c r="H8391" s="14" t="str">
        <f t="shared" si="524"/>
        <v/>
      </c>
      <c r="I8391" s="11" t="str">
        <f t="shared" si="525"/>
        <v/>
      </c>
      <c r="J8391" s="11" t="str">
        <f t="shared" si="526"/>
        <v/>
      </c>
      <c r="K8391" s="11">
        <f t="shared" si="527"/>
        <v>0</v>
      </c>
    </row>
    <row r="8392" spans="1:11" s="11" customFormat="1">
      <c r="A8392" s="32">
        <v>2018</v>
      </c>
      <c r="B8392" s="32">
        <v>55467</v>
      </c>
      <c r="C8392" s="33" t="s">
        <v>563</v>
      </c>
      <c r="D8392" s="33" t="s">
        <v>564</v>
      </c>
      <c r="E8392" s="34">
        <v>635942</v>
      </c>
      <c r="F8392" s="35">
        <v>1.0509999999999999</v>
      </c>
      <c r="G8392" s="34">
        <v>277.5</v>
      </c>
      <c r="H8392" s="14">
        <f t="shared" si="524"/>
        <v>1854740.7415499997</v>
      </c>
      <c r="I8392" s="11">
        <f t="shared" si="525"/>
        <v>635942</v>
      </c>
      <c r="J8392" s="11">
        <f t="shared" si="526"/>
        <v>668375.04200000002</v>
      </c>
      <c r="K8392" s="11">
        <f t="shared" si="527"/>
        <v>0</v>
      </c>
    </row>
    <row r="8393" spans="1:11" s="11" customFormat="1">
      <c r="A8393" s="32">
        <v>2018</v>
      </c>
      <c r="B8393" s="32">
        <v>55467</v>
      </c>
      <c r="C8393" s="33" t="s">
        <v>563</v>
      </c>
      <c r="D8393" s="33" t="s">
        <v>564</v>
      </c>
      <c r="E8393" s="34">
        <v>1294899</v>
      </c>
      <c r="F8393" s="35">
        <v>1.0509999999999999</v>
      </c>
      <c r="G8393" s="34">
        <v>277.39999999999998</v>
      </c>
      <c r="H8393" s="14">
        <f t="shared" si="524"/>
        <v>3775244.3671259992</v>
      </c>
      <c r="I8393" s="11">
        <f t="shared" si="525"/>
        <v>1294899</v>
      </c>
      <c r="J8393" s="11">
        <f t="shared" si="526"/>
        <v>1360938.8489999999</v>
      </c>
      <c r="K8393" s="11">
        <f t="shared" si="527"/>
        <v>0</v>
      </c>
    </row>
    <row r="8394" spans="1:11" s="11" customFormat="1">
      <c r="A8394" s="32">
        <v>2018</v>
      </c>
      <c r="B8394" s="32">
        <v>55467</v>
      </c>
      <c r="C8394" s="33" t="s">
        <v>563</v>
      </c>
      <c r="D8394" s="33" t="s">
        <v>564</v>
      </c>
      <c r="E8394" s="34">
        <v>46</v>
      </c>
      <c r="F8394" s="35">
        <v>1.0429999999999999</v>
      </c>
      <c r="G8394" s="34">
        <v>363.9</v>
      </c>
      <c r="H8394" s="14">
        <f t="shared" si="524"/>
        <v>174.59194199999999</v>
      </c>
      <c r="I8394" s="11">
        <f t="shared" si="525"/>
        <v>46</v>
      </c>
      <c r="J8394" s="11">
        <f t="shared" si="526"/>
        <v>47.977999999999994</v>
      </c>
      <c r="K8394" s="11">
        <f t="shared" si="527"/>
        <v>0</v>
      </c>
    </row>
    <row r="8395" spans="1:11" s="11" customFormat="1">
      <c r="A8395" s="32">
        <v>2018</v>
      </c>
      <c r="B8395" s="32">
        <v>55467</v>
      </c>
      <c r="C8395" s="33" t="s">
        <v>563</v>
      </c>
      <c r="D8395" s="33" t="s">
        <v>564</v>
      </c>
      <c r="E8395" s="34">
        <v>24</v>
      </c>
      <c r="F8395" s="35">
        <v>1.042</v>
      </c>
      <c r="G8395" s="34">
        <v>418.4</v>
      </c>
      <c r="H8395" s="14">
        <f t="shared" si="524"/>
        <v>104.63347200000001</v>
      </c>
      <c r="I8395" s="11">
        <f t="shared" si="525"/>
        <v>24</v>
      </c>
      <c r="J8395" s="11">
        <f t="shared" si="526"/>
        <v>25.008000000000003</v>
      </c>
      <c r="K8395" s="11">
        <f t="shared" si="527"/>
        <v>0</v>
      </c>
    </row>
    <row r="8396" spans="1:11" s="11" customFormat="1">
      <c r="A8396" s="32">
        <v>2018</v>
      </c>
      <c r="B8396" s="32">
        <v>55470</v>
      </c>
      <c r="C8396" s="33" t="s">
        <v>563</v>
      </c>
      <c r="D8396" s="33" t="s">
        <v>564</v>
      </c>
      <c r="E8396" s="34">
        <v>3637342</v>
      </c>
      <c r="F8396" s="35">
        <v>1.024</v>
      </c>
      <c r="G8396" s="34" t="s">
        <v>364</v>
      </c>
      <c r="H8396" s="14" t="str">
        <f t="shared" si="524"/>
        <v/>
      </c>
      <c r="I8396" s="11" t="str">
        <f t="shared" si="525"/>
        <v/>
      </c>
      <c r="J8396" s="11" t="str">
        <f t="shared" si="526"/>
        <v/>
      </c>
      <c r="K8396" s="11">
        <f t="shared" si="527"/>
        <v>0</v>
      </c>
    </row>
    <row r="8397" spans="1:11" s="11" customFormat="1">
      <c r="A8397" s="32">
        <v>2018</v>
      </c>
      <c r="B8397" s="32">
        <v>55479</v>
      </c>
      <c r="C8397" s="33" t="s">
        <v>363</v>
      </c>
      <c r="D8397" s="33" t="s">
        <v>354</v>
      </c>
      <c r="E8397" s="34">
        <v>47064</v>
      </c>
      <c r="F8397" s="35">
        <v>15.94</v>
      </c>
      <c r="G8397" s="34" t="s">
        <v>364</v>
      </c>
      <c r="H8397" s="14" t="str">
        <f t="shared" si="524"/>
        <v/>
      </c>
      <c r="I8397" s="11" t="str">
        <f t="shared" si="525"/>
        <v/>
      </c>
      <c r="J8397" s="11" t="str">
        <f t="shared" si="526"/>
        <v/>
      </c>
      <c r="K8397" s="11">
        <f t="shared" si="527"/>
        <v>0</v>
      </c>
    </row>
    <row r="8398" spans="1:11" s="11" customFormat="1">
      <c r="A8398" s="32">
        <v>2018</v>
      </c>
      <c r="B8398" s="32">
        <v>55479</v>
      </c>
      <c r="C8398" s="33" t="s">
        <v>563</v>
      </c>
      <c r="D8398" s="33" t="s">
        <v>564</v>
      </c>
      <c r="E8398" s="34">
        <v>1</v>
      </c>
      <c r="F8398" s="35">
        <v>1.04</v>
      </c>
      <c r="G8398" s="34" t="s">
        <v>364</v>
      </c>
      <c r="H8398" s="14" t="str">
        <f t="shared" si="524"/>
        <v/>
      </c>
      <c r="I8398" s="11" t="str">
        <f t="shared" si="525"/>
        <v/>
      </c>
      <c r="J8398" s="11" t="str">
        <f t="shared" si="526"/>
        <v/>
      </c>
      <c r="K8398" s="11">
        <f t="shared" si="527"/>
        <v>0</v>
      </c>
    </row>
    <row r="8399" spans="1:11" s="11" customFormat="1">
      <c r="A8399" s="32">
        <v>2018</v>
      </c>
      <c r="B8399" s="32">
        <v>55480</v>
      </c>
      <c r="C8399" s="33" t="s">
        <v>563</v>
      </c>
      <c r="D8399" s="33" t="s">
        <v>564</v>
      </c>
      <c r="E8399" s="34">
        <v>5778025</v>
      </c>
      <c r="F8399" s="35">
        <v>1.032</v>
      </c>
      <c r="G8399" s="34" t="s">
        <v>364</v>
      </c>
      <c r="H8399" s="14" t="str">
        <f t="shared" si="524"/>
        <v/>
      </c>
      <c r="I8399" s="11" t="str">
        <f t="shared" si="525"/>
        <v/>
      </c>
      <c r="J8399" s="11" t="str">
        <f t="shared" si="526"/>
        <v/>
      </c>
      <c r="K8399" s="11">
        <f t="shared" si="527"/>
        <v>0</v>
      </c>
    </row>
    <row r="8400" spans="1:11" s="11" customFormat="1">
      <c r="A8400" s="32">
        <v>2018</v>
      </c>
      <c r="B8400" s="32">
        <v>55481</v>
      </c>
      <c r="C8400" s="33" t="s">
        <v>563</v>
      </c>
      <c r="D8400" s="33" t="s">
        <v>564</v>
      </c>
      <c r="E8400" s="34">
        <v>144210</v>
      </c>
      <c r="F8400" s="35">
        <v>1.0109999999999999</v>
      </c>
      <c r="G8400" s="34" t="s">
        <v>364</v>
      </c>
      <c r="H8400" s="14" t="str">
        <f t="shared" si="524"/>
        <v/>
      </c>
      <c r="I8400" s="11" t="str">
        <f t="shared" si="525"/>
        <v/>
      </c>
      <c r="J8400" s="11" t="str">
        <f t="shared" si="526"/>
        <v/>
      </c>
      <c r="K8400" s="11">
        <f t="shared" si="527"/>
        <v>0</v>
      </c>
    </row>
    <row r="8401" spans="1:11" s="11" customFormat="1">
      <c r="A8401" s="32">
        <v>2018</v>
      </c>
      <c r="B8401" s="32">
        <v>55481</v>
      </c>
      <c r="C8401" s="33" t="s">
        <v>563</v>
      </c>
      <c r="D8401" s="33" t="s">
        <v>564</v>
      </c>
      <c r="E8401" s="34">
        <v>84</v>
      </c>
      <c r="F8401" s="35">
        <v>1.036</v>
      </c>
      <c r="G8401" s="34" t="s">
        <v>364</v>
      </c>
      <c r="H8401" s="14" t="str">
        <f t="shared" si="524"/>
        <v/>
      </c>
      <c r="I8401" s="11" t="str">
        <f t="shared" si="525"/>
        <v/>
      </c>
      <c r="J8401" s="11" t="str">
        <f t="shared" si="526"/>
        <v/>
      </c>
      <c r="K8401" s="11">
        <f t="shared" si="527"/>
        <v>0</v>
      </c>
    </row>
    <row r="8402" spans="1:11" s="11" customFormat="1">
      <c r="A8402" s="32">
        <v>2018</v>
      </c>
      <c r="B8402" s="32">
        <v>55482</v>
      </c>
      <c r="C8402" s="33" t="s">
        <v>563</v>
      </c>
      <c r="D8402" s="33" t="s">
        <v>564</v>
      </c>
      <c r="E8402" s="34">
        <v>5803</v>
      </c>
      <c r="F8402" s="35">
        <v>1.0640000000000001</v>
      </c>
      <c r="G8402" s="34">
        <v>156.69999999999999</v>
      </c>
      <c r="H8402" s="14">
        <f t="shared" si="524"/>
        <v>9675.2722640000011</v>
      </c>
      <c r="I8402" s="11">
        <f t="shared" si="525"/>
        <v>5803</v>
      </c>
      <c r="J8402" s="11">
        <f t="shared" si="526"/>
        <v>6174.3920000000007</v>
      </c>
      <c r="K8402" s="11">
        <f t="shared" si="527"/>
        <v>0</v>
      </c>
    </row>
    <row r="8403" spans="1:11" s="11" customFormat="1">
      <c r="A8403" s="32">
        <v>2018</v>
      </c>
      <c r="B8403" s="32">
        <v>55482</v>
      </c>
      <c r="C8403" s="33" t="s">
        <v>563</v>
      </c>
      <c r="D8403" s="33" t="s">
        <v>564</v>
      </c>
      <c r="E8403" s="34">
        <v>46</v>
      </c>
      <c r="F8403" s="35">
        <v>1.087</v>
      </c>
      <c r="G8403" s="34">
        <v>171.1</v>
      </c>
      <c r="H8403" s="14">
        <f t="shared" si="524"/>
        <v>85.553421999999998</v>
      </c>
      <c r="I8403" s="11">
        <f t="shared" si="525"/>
        <v>46</v>
      </c>
      <c r="J8403" s="11">
        <f t="shared" si="526"/>
        <v>50.001999999999995</v>
      </c>
      <c r="K8403" s="11">
        <f t="shared" si="527"/>
        <v>0</v>
      </c>
    </row>
    <row r="8404" spans="1:11" s="11" customFormat="1">
      <c r="A8404" s="32">
        <v>2018</v>
      </c>
      <c r="B8404" s="32">
        <v>55482</v>
      </c>
      <c r="C8404" s="33" t="s">
        <v>563</v>
      </c>
      <c r="D8404" s="33" t="s">
        <v>564</v>
      </c>
      <c r="E8404" s="34">
        <v>50023</v>
      </c>
      <c r="F8404" s="35">
        <v>1.0720000000000001</v>
      </c>
      <c r="G8404" s="34">
        <v>157.5</v>
      </c>
      <c r="H8404" s="14">
        <f t="shared" si="524"/>
        <v>84458.833200000008</v>
      </c>
      <c r="I8404" s="11">
        <f t="shared" si="525"/>
        <v>50023</v>
      </c>
      <c r="J8404" s="11">
        <f t="shared" si="526"/>
        <v>53624.656000000003</v>
      </c>
      <c r="K8404" s="11">
        <f t="shared" si="527"/>
        <v>0</v>
      </c>
    </row>
    <row r="8405" spans="1:11" s="11" customFormat="1">
      <c r="A8405" s="32">
        <v>2018</v>
      </c>
      <c r="B8405" s="32">
        <v>55482</v>
      </c>
      <c r="C8405" s="33" t="s">
        <v>563</v>
      </c>
      <c r="D8405" s="33" t="s">
        <v>564</v>
      </c>
      <c r="E8405" s="34">
        <v>24863</v>
      </c>
      <c r="F8405" s="35">
        <v>1.073</v>
      </c>
      <c r="G8405" s="34">
        <v>136.5</v>
      </c>
      <c r="H8405" s="14">
        <f t="shared" si="524"/>
        <v>36415.468634999997</v>
      </c>
      <c r="I8405" s="11">
        <f t="shared" si="525"/>
        <v>24863</v>
      </c>
      <c r="J8405" s="11">
        <f t="shared" si="526"/>
        <v>26677.999</v>
      </c>
      <c r="K8405" s="11">
        <f t="shared" si="527"/>
        <v>0</v>
      </c>
    </row>
    <row r="8406" spans="1:11" s="11" customFormat="1">
      <c r="A8406" s="32">
        <v>2018</v>
      </c>
      <c r="B8406" s="32">
        <v>55482</v>
      </c>
      <c r="C8406" s="33" t="s">
        <v>563</v>
      </c>
      <c r="D8406" s="33" t="s">
        <v>564</v>
      </c>
      <c r="E8406" s="34">
        <v>1334</v>
      </c>
      <c r="F8406" s="35">
        <v>1.083</v>
      </c>
      <c r="G8406" s="34">
        <v>202.4</v>
      </c>
      <c r="H8406" s="14">
        <f t="shared" si="524"/>
        <v>2924.1173279999998</v>
      </c>
      <c r="I8406" s="11">
        <f t="shared" si="525"/>
        <v>1334</v>
      </c>
      <c r="J8406" s="11">
        <f t="shared" si="526"/>
        <v>1444.722</v>
      </c>
      <c r="K8406" s="11">
        <f t="shared" si="527"/>
        <v>0</v>
      </c>
    </row>
    <row r="8407" spans="1:11" s="11" customFormat="1">
      <c r="A8407" s="32">
        <v>2018</v>
      </c>
      <c r="B8407" s="32">
        <v>55482</v>
      </c>
      <c r="C8407" s="33" t="s">
        <v>563</v>
      </c>
      <c r="D8407" s="33" t="s">
        <v>564</v>
      </c>
      <c r="E8407" s="34">
        <v>593</v>
      </c>
      <c r="F8407" s="35">
        <v>1.083</v>
      </c>
      <c r="G8407" s="34">
        <v>142.80000000000001</v>
      </c>
      <c r="H8407" s="14">
        <f t="shared" si="524"/>
        <v>917.08873200000005</v>
      </c>
      <c r="I8407" s="11">
        <f t="shared" si="525"/>
        <v>593</v>
      </c>
      <c r="J8407" s="11">
        <f t="shared" si="526"/>
        <v>642.21899999999994</v>
      </c>
      <c r="K8407" s="11">
        <f t="shared" si="527"/>
        <v>0</v>
      </c>
    </row>
    <row r="8408" spans="1:11" s="11" customFormat="1">
      <c r="A8408" s="32">
        <v>2018</v>
      </c>
      <c r="B8408" s="32">
        <v>55482</v>
      </c>
      <c r="C8408" s="33" t="s">
        <v>563</v>
      </c>
      <c r="D8408" s="33" t="s">
        <v>564</v>
      </c>
      <c r="E8408" s="34">
        <v>1185</v>
      </c>
      <c r="F8408" s="35">
        <v>1.083</v>
      </c>
      <c r="G8408" s="34">
        <v>113.6</v>
      </c>
      <c r="H8408" s="14">
        <f t="shared" si="524"/>
        <v>1457.8912799999998</v>
      </c>
      <c r="I8408" s="11">
        <f t="shared" si="525"/>
        <v>1185</v>
      </c>
      <c r="J8408" s="11">
        <f t="shared" si="526"/>
        <v>1283.355</v>
      </c>
      <c r="K8408" s="11">
        <f t="shared" si="527"/>
        <v>0</v>
      </c>
    </row>
    <row r="8409" spans="1:11" s="11" customFormat="1">
      <c r="A8409" s="32">
        <v>2018</v>
      </c>
      <c r="B8409" s="32">
        <v>55482</v>
      </c>
      <c r="C8409" s="33" t="s">
        <v>563</v>
      </c>
      <c r="D8409" s="33" t="s">
        <v>564</v>
      </c>
      <c r="E8409" s="34">
        <v>7116</v>
      </c>
      <c r="F8409" s="35">
        <v>1.0049999999999999</v>
      </c>
      <c r="G8409" s="34">
        <v>190</v>
      </c>
      <c r="H8409" s="14">
        <f t="shared" si="524"/>
        <v>13588.001999999999</v>
      </c>
      <c r="I8409" s="11">
        <f t="shared" si="525"/>
        <v>7116</v>
      </c>
      <c r="J8409" s="11">
        <f t="shared" si="526"/>
        <v>7151.579999999999</v>
      </c>
      <c r="K8409" s="11">
        <f t="shared" si="527"/>
        <v>0</v>
      </c>
    </row>
    <row r="8410" spans="1:11" s="11" customFormat="1">
      <c r="A8410" s="32">
        <v>2018</v>
      </c>
      <c r="B8410" s="32">
        <v>55482</v>
      </c>
      <c r="C8410" s="33" t="s">
        <v>563</v>
      </c>
      <c r="D8410" s="33" t="s">
        <v>564</v>
      </c>
      <c r="E8410" s="34">
        <v>32</v>
      </c>
      <c r="F8410" s="35">
        <v>1.0049999999999999</v>
      </c>
      <c r="G8410" s="34">
        <v>221.2</v>
      </c>
      <c r="H8410" s="14">
        <f t="shared" si="524"/>
        <v>71.13791999999998</v>
      </c>
      <c r="I8410" s="11">
        <f t="shared" si="525"/>
        <v>32</v>
      </c>
      <c r="J8410" s="11">
        <f t="shared" si="526"/>
        <v>32.159999999999997</v>
      </c>
      <c r="K8410" s="11">
        <f t="shared" si="527"/>
        <v>0</v>
      </c>
    </row>
    <row r="8411" spans="1:11" s="11" customFormat="1">
      <c r="A8411" s="32">
        <v>2018</v>
      </c>
      <c r="B8411" s="32">
        <v>55482</v>
      </c>
      <c r="C8411" s="33" t="s">
        <v>563</v>
      </c>
      <c r="D8411" s="33" t="s">
        <v>564</v>
      </c>
      <c r="E8411" s="34">
        <v>2372</v>
      </c>
      <c r="F8411" s="35">
        <v>1.0049999999999999</v>
      </c>
      <c r="G8411" s="34">
        <v>190</v>
      </c>
      <c r="H8411" s="14">
        <f t="shared" si="524"/>
        <v>4529.3339999999998</v>
      </c>
      <c r="I8411" s="11">
        <f t="shared" si="525"/>
        <v>2372</v>
      </c>
      <c r="J8411" s="11">
        <f t="shared" si="526"/>
        <v>2383.8599999999997</v>
      </c>
      <c r="K8411" s="11">
        <f t="shared" si="527"/>
        <v>0</v>
      </c>
    </row>
    <row r="8412" spans="1:11" s="11" customFormat="1">
      <c r="A8412" s="32">
        <v>2018</v>
      </c>
      <c r="B8412" s="32">
        <v>55482</v>
      </c>
      <c r="C8412" s="33" t="s">
        <v>563</v>
      </c>
      <c r="D8412" s="33" t="s">
        <v>564</v>
      </c>
      <c r="E8412" s="34">
        <v>540625</v>
      </c>
      <c r="F8412" s="35">
        <v>1.0640000000000001</v>
      </c>
      <c r="G8412" s="34">
        <v>174.7</v>
      </c>
      <c r="H8412" s="14">
        <f t="shared" si="524"/>
        <v>1004918.075</v>
      </c>
      <c r="I8412" s="11">
        <f t="shared" si="525"/>
        <v>540625</v>
      </c>
      <c r="J8412" s="11">
        <f t="shared" si="526"/>
        <v>575225</v>
      </c>
      <c r="K8412" s="11">
        <f t="shared" si="527"/>
        <v>0</v>
      </c>
    </row>
    <row r="8413" spans="1:11" s="11" customFormat="1">
      <c r="A8413" s="32">
        <v>2018</v>
      </c>
      <c r="B8413" s="32">
        <v>55496</v>
      </c>
      <c r="C8413" s="33" t="s">
        <v>563</v>
      </c>
      <c r="D8413" s="33" t="s">
        <v>564</v>
      </c>
      <c r="E8413" s="34">
        <v>37986</v>
      </c>
      <c r="F8413" s="35">
        <v>1.0269999999999999</v>
      </c>
      <c r="G8413" s="34">
        <v>366</v>
      </c>
      <c r="H8413" s="14">
        <f t="shared" si="524"/>
        <v>142782.53651999999</v>
      </c>
      <c r="I8413" s="11">
        <f t="shared" si="525"/>
        <v>37986</v>
      </c>
      <c r="J8413" s="11">
        <f t="shared" si="526"/>
        <v>39011.621999999996</v>
      </c>
      <c r="K8413" s="11">
        <f t="shared" si="527"/>
        <v>0</v>
      </c>
    </row>
    <row r="8414" spans="1:11" s="11" customFormat="1">
      <c r="A8414" s="32">
        <v>2018</v>
      </c>
      <c r="B8414" s="32">
        <v>55501</v>
      </c>
      <c r="C8414" s="33" t="s">
        <v>563</v>
      </c>
      <c r="D8414" s="33" t="s">
        <v>564</v>
      </c>
      <c r="E8414" s="34">
        <v>320857</v>
      </c>
      <c r="F8414" s="35">
        <v>1.014</v>
      </c>
      <c r="G8414" s="34" t="s">
        <v>364</v>
      </c>
      <c r="H8414" s="14" t="str">
        <f t="shared" si="524"/>
        <v/>
      </c>
      <c r="I8414" s="11" t="str">
        <f t="shared" si="525"/>
        <v/>
      </c>
      <c r="J8414" s="11" t="str">
        <f t="shared" si="526"/>
        <v/>
      </c>
      <c r="K8414" s="11">
        <f t="shared" si="527"/>
        <v>0</v>
      </c>
    </row>
    <row r="8415" spans="1:11" s="11" customFormat="1">
      <c r="A8415" s="32">
        <v>2018</v>
      </c>
      <c r="B8415" s="32">
        <v>55501</v>
      </c>
      <c r="C8415" s="33" t="s">
        <v>563</v>
      </c>
      <c r="D8415" s="33" t="s">
        <v>564</v>
      </c>
      <c r="E8415" s="34">
        <v>1468980</v>
      </c>
      <c r="F8415" s="35">
        <v>1.0469999999999999</v>
      </c>
      <c r="G8415" s="34" t="s">
        <v>364</v>
      </c>
      <c r="H8415" s="14" t="str">
        <f t="shared" si="524"/>
        <v/>
      </c>
      <c r="I8415" s="11" t="str">
        <f t="shared" si="525"/>
        <v/>
      </c>
      <c r="J8415" s="11" t="str">
        <f t="shared" si="526"/>
        <v/>
      </c>
      <c r="K8415" s="11">
        <f t="shared" si="527"/>
        <v>0</v>
      </c>
    </row>
    <row r="8416" spans="1:11" s="11" customFormat="1">
      <c r="A8416" s="32">
        <v>2018</v>
      </c>
      <c r="B8416" s="32">
        <v>55502</v>
      </c>
      <c r="C8416" s="33" t="s">
        <v>563</v>
      </c>
      <c r="D8416" s="33" t="s">
        <v>564</v>
      </c>
      <c r="E8416" s="34">
        <v>3844860</v>
      </c>
      <c r="F8416" s="35">
        <v>1.07</v>
      </c>
      <c r="G8416" s="34" t="s">
        <v>364</v>
      </c>
      <c r="H8416" s="14" t="str">
        <f t="shared" si="524"/>
        <v/>
      </c>
      <c r="I8416" s="11" t="str">
        <f t="shared" si="525"/>
        <v/>
      </c>
      <c r="J8416" s="11" t="str">
        <f t="shared" si="526"/>
        <v/>
      </c>
      <c r="K8416" s="11">
        <f t="shared" si="527"/>
        <v>0</v>
      </c>
    </row>
    <row r="8417" spans="1:11" s="11" customFormat="1">
      <c r="A8417" s="32">
        <v>2018</v>
      </c>
      <c r="B8417" s="32">
        <v>55503</v>
      </c>
      <c r="C8417" s="33" t="s">
        <v>563</v>
      </c>
      <c r="D8417" s="33" t="s">
        <v>564</v>
      </c>
      <c r="E8417" s="34">
        <v>4071090</v>
      </c>
      <c r="F8417" s="35">
        <v>1.0549999999999999</v>
      </c>
      <c r="G8417" s="34" t="s">
        <v>364</v>
      </c>
      <c r="H8417" s="14" t="str">
        <f t="shared" si="524"/>
        <v/>
      </c>
      <c r="I8417" s="11" t="str">
        <f t="shared" si="525"/>
        <v/>
      </c>
      <c r="J8417" s="11" t="str">
        <f t="shared" si="526"/>
        <v/>
      </c>
      <c r="K8417" s="11">
        <f t="shared" si="527"/>
        <v>0</v>
      </c>
    </row>
    <row r="8418" spans="1:11" s="11" customFormat="1">
      <c r="A8418" s="32">
        <v>2018</v>
      </c>
      <c r="B8418" s="32">
        <v>55514</v>
      </c>
      <c r="C8418" s="33" t="s">
        <v>563</v>
      </c>
      <c r="D8418" s="33" t="s">
        <v>564</v>
      </c>
      <c r="E8418" s="34">
        <v>1069309</v>
      </c>
      <c r="F8418" s="35">
        <v>1.03</v>
      </c>
      <c r="G8418" s="34">
        <v>252.8</v>
      </c>
      <c r="H8418" s="14">
        <f t="shared" si="524"/>
        <v>2784309.5465599997</v>
      </c>
      <c r="I8418" s="11">
        <f t="shared" si="525"/>
        <v>1069309</v>
      </c>
      <c r="J8418" s="11">
        <f t="shared" si="526"/>
        <v>1101388.27</v>
      </c>
      <c r="K8418" s="11">
        <f t="shared" si="527"/>
        <v>0</v>
      </c>
    </row>
    <row r="8419" spans="1:11" s="11" customFormat="1">
      <c r="A8419" s="32">
        <v>2018</v>
      </c>
      <c r="B8419" s="32">
        <v>55516</v>
      </c>
      <c r="C8419" s="33" t="s">
        <v>563</v>
      </c>
      <c r="D8419" s="33" t="s">
        <v>564</v>
      </c>
      <c r="E8419" s="34">
        <v>296915</v>
      </c>
      <c r="F8419" s="35">
        <v>1.044</v>
      </c>
      <c r="G8419" s="34" t="s">
        <v>364</v>
      </c>
      <c r="H8419" s="14" t="str">
        <f t="shared" si="524"/>
        <v/>
      </c>
      <c r="I8419" s="11" t="str">
        <f t="shared" si="525"/>
        <v/>
      </c>
      <c r="J8419" s="11" t="str">
        <f t="shared" si="526"/>
        <v/>
      </c>
      <c r="K8419" s="11">
        <f t="shared" si="527"/>
        <v>0</v>
      </c>
    </row>
    <row r="8420" spans="1:11" s="11" customFormat="1">
      <c r="A8420" s="32">
        <v>2018</v>
      </c>
      <c r="B8420" s="32">
        <v>55516</v>
      </c>
      <c r="C8420" s="33" t="s">
        <v>563</v>
      </c>
      <c r="D8420" s="33" t="s">
        <v>564</v>
      </c>
      <c r="E8420" s="34">
        <v>2768491</v>
      </c>
      <c r="F8420" s="35">
        <v>1.044</v>
      </c>
      <c r="G8420" s="34" t="s">
        <v>364</v>
      </c>
      <c r="H8420" s="14" t="str">
        <f t="shared" si="524"/>
        <v/>
      </c>
      <c r="I8420" s="11" t="str">
        <f t="shared" si="525"/>
        <v/>
      </c>
      <c r="J8420" s="11" t="str">
        <f t="shared" si="526"/>
        <v/>
      </c>
      <c r="K8420" s="11">
        <f t="shared" si="527"/>
        <v>0</v>
      </c>
    </row>
    <row r="8421" spans="1:11" s="11" customFormat="1">
      <c r="A8421" s="32">
        <v>2018</v>
      </c>
      <c r="B8421" s="32">
        <v>55517</v>
      </c>
      <c r="C8421" s="33" t="s">
        <v>563</v>
      </c>
      <c r="D8421" s="33" t="s">
        <v>564</v>
      </c>
      <c r="E8421" s="34">
        <v>129034</v>
      </c>
      <c r="F8421" s="35">
        <v>1.018</v>
      </c>
      <c r="G8421" s="34" t="s">
        <v>364</v>
      </c>
      <c r="H8421" s="14" t="str">
        <f t="shared" si="524"/>
        <v/>
      </c>
      <c r="I8421" s="11" t="str">
        <f t="shared" si="525"/>
        <v/>
      </c>
      <c r="J8421" s="11" t="str">
        <f t="shared" si="526"/>
        <v/>
      </c>
      <c r="K8421" s="11">
        <f t="shared" si="527"/>
        <v>0</v>
      </c>
    </row>
    <row r="8422" spans="1:11" s="11" customFormat="1">
      <c r="A8422" s="32">
        <v>2018</v>
      </c>
      <c r="B8422" s="32">
        <v>55518</v>
      </c>
      <c r="C8422" s="33" t="s">
        <v>563</v>
      </c>
      <c r="D8422" s="33" t="s">
        <v>564</v>
      </c>
      <c r="E8422" s="34">
        <v>2335050</v>
      </c>
      <c r="F8422" s="35">
        <v>1.022</v>
      </c>
      <c r="G8422" s="34" t="s">
        <v>364</v>
      </c>
      <c r="H8422" s="14" t="str">
        <f t="shared" si="524"/>
        <v/>
      </c>
      <c r="I8422" s="11" t="str">
        <f t="shared" si="525"/>
        <v/>
      </c>
      <c r="J8422" s="11" t="str">
        <f t="shared" si="526"/>
        <v/>
      </c>
      <c r="K8422" s="11">
        <f t="shared" si="527"/>
        <v>0</v>
      </c>
    </row>
    <row r="8423" spans="1:11" s="11" customFormat="1">
      <c r="A8423" s="32">
        <v>2018</v>
      </c>
      <c r="B8423" s="32">
        <v>55522</v>
      </c>
      <c r="C8423" s="33" t="s">
        <v>563</v>
      </c>
      <c r="D8423" s="33" t="s">
        <v>564</v>
      </c>
      <c r="E8423" s="34">
        <v>190520</v>
      </c>
      <c r="F8423" s="35">
        <v>1.014</v>
      </c>
      <c r="G8423" s="34">
        <v>337.7</v>
      </c>
      <c r="H8423" s="14">
        <f t="shared" si="524"/>
        <v>652393.44455999997</v>
      </c>
      <c r="I8423" s="11">
        <f t="shared" si="525"/>
        <v>190520</v>
      </c>
      <c r="J8423" s="11">
        <f t="shared" si="526"/>
        <v>193187.28</v>
      </c>
      <c r="K8423" s="11">
        <f t="shared" si="527"/>
        <v>0</v>
      </c>
    </row>
    <row r="8424" spans="1:11" s="11" customFormat="1">
      <c r="A8424" s="32">
        <v>2018</v>
      </c>
      <c r="B8424" s="32">
        <v>55524</v>
      </c>
      <c r="C8424" s="33" t="s">
        <v>563</v>
      </c>
      <c r="D8424" s="33" t="s">
        <v>564</v>
      </c>
      <c r="E8424" s="34">
        <v>1746182</v>
      </c>
      <c r="F8424" s="35">
        <v>1.048</v>
      </c>
      <c r="G8424" s="34" t="s">
        <v>364</v>
      </c>
      <c r="H8424" s="14" t="str">
        <f t="shared" si="524"/>
        <v/>
      </c>
      <c r="I8424" s="11" t="str">
        <f t="shared" si="525"/>
        <v/>
      </c>
      <c r="J8424" s="11" t="str">
        <f t="shared" si="526"/>
        <v/>
      </c>
      <c r="K8424" s="11">
        <f t="shared" si="527"/>
        <v>0</v>
      </c>
    </row>
    <row r="8425" spans="1:11" s="11" customFormat="1">
      <c r="A8425" s="32">
        <v>2018</v>
      </c>
      <c r="B8425" s="32">
        <v>55620</v>
      </c>
      <c r="C8425" s="33" t="s">
        <v>563</v>
      </c>
      <c r="D8425" s="33" t="s">
        <v>564</v>
      </c>
      <c r="E8425" s="34">
        <v>1052753</v>
      </c>
      <c r="F8425" s="35">
        <v>1.044</v>
      </c>
      <c r="G8425" s="34">
        <v>321.10000000000002</v>
      </c>
      <c r="H8425" s="14">
        <f t="shared" si="524"/>
        <v>3529127.0378520004</v>
      </c>
      <c r="I8425" s="11">
        <f t="shared" si="525"/>
        <v>1052753</v>
      </c>
      <c r="J8425" s="11">
        <f t="shared" si="526"/>
        <v>1099074.132</v>
      </c>
      <c r="K8425" s="11">
        <f t="shared" si="527"/>
        <v>0</v>
      </c>
    </row>
    <row r="8426" spans="1:11" s="11" customFormat="1">
      <c r="A8426" s="32">
        <v>2018</v>
      </c>
      <c r="B8426" s="32">
        <v>55620</v>
      </c>
      <c r="C8426" s="33" t="s">
        <v>563</v>
      </c>
      <c r="D8426" s="33" t="s">
        <v>564</v>
      </c>
      <c r="E8426" s="34">
        <v>220330</v>
      </c>
      <c r="F8426" s="35">
        <v>1.044</v>
      </c>
      <c r="G8426" s="34">
        <v>270.10000000000002</v>
      </c>
      <c r="H8426" s="14">
        <f t="shared" si="524"/>
        <v>621296.22852</v>
      </c>
      <c r="I8426" s="11">
        <f t="shared" si="525"/>
        <v>220330</v>
      </c>
      <c r="J8426" s="11">
        <f t="shared" si="526"/>
        <v>230024.52000000002</v>
      </c>
      <c r="K8426" s="11">
        <f t="shared" si="527"/>
        <v>0</v>
      </c>
    </row>
    <row r="8427" spans="1:11" s="11" customFormat="1">
      <c r="A8427" s="32">
        <v>2018</v>
      </c>
      <c r="B8427" s="32">
        <v>55620</v>
      </c>
      <c r="C8427" s="33" t="s">
        <v>563</v>
      </c>
      <c r="D8427" s="33" t="s">
        <v>564</v>
      </c>
      <c r="E8427" s="34">
        <v>151</v>
      </c>
      <c r="F8427" s="35">
        <v>1.02</v>
      </c>
      <c r="G8427" s="34">
        <v>341.7</v>
      </c>
      <c r="H8427" s="14">
        <f t="shared" si="524"/>
        <v>526.28634</v>
      </c>
      <c r="I8427" s="11">
        <f t="shared" si="525"/>
        <v>151</v>
      </c>
      <c r="J8427" s="11">
        <f t="shared" si="526"/>
        <v>154.02000000000001</v>
      </c>
      <c r="K8427" s="11">
        <f t="shared" si="527"/>
        <v>0</v>
      </c>
    </row>
    <row r="8428" spans="1:11" s="11" customFormat="1">
      <c r="A8428" s="32">
        <v>2018</v>
      </c>
      <c r="B8428" s="32">
        <v>55622</v>
      </c>
      <c r="C8428" s="33" t="s">
        <v>563</v>
      </c>
      <c r="D8428" s="33" t="s">
        <v>564</v>
      </c>
      <c r="E8428" s="34">
        <v>112717</v>
      </c>
      <c r="F8428" s="35">
        <v>1.02</v>
      </c>
      <c r="G8428" s="34">
        <v>232.4</v>
      </c>
      <c r="H8428" s="14">
        <f t="shared" si="524"/>
        <v>267193.39415999997</v>
      </c>
      <c r="I8428" s="11">
        <f t="shared" si="525"/>
        <v>112717</v>
      </c>
      <c r="J8428" s="11">
        <f t="shared" si="526"/>
        <v>114971.34</v>
      </c>
      <c r="K8428" s="11">
        <f t="shared" si="527"/>
        <v>0</v>
      </c>
    </row>
    <row r="8429" spans="1:11" s="11" customFormat="1">
      <c r="A8429" s="32">
        <v>2018</v>
      </c>
      <c r="B8429" s="32">
        <v>55640</v>
      </c>
      <c r="C8429" s="33" t="s">
        <v>563</v>
      </c>
      <c r="D8429" s="33" t="s">
        <v>564</v>
      </c>
      <c r="E8429" s="34">
        <v>566119</v>
      </c>
      <c r="F8429" s="35">
        <v>1.07</v>
      </c>
      <c r="G8429" s="34" t="s">
        <v>364</v>
      </c>
      <c r="H8429" s="14" t="str">
        <f t="shared" si="524"/>
        <v/>
      </c>
      <c r="I8429" s="11" t="str">
        <f t="shared" si="525"/>
        <v/>
      </c>
      <c r="J8429" s="11" t="str">
        <f t="shared" si="526"/>
        <v/>
      </c>
      <c r="K8429" s="11">
        <f t="shared" si="527"/>
        <v>0</v>
      </c>
    </row>
    <row r="8430" spans="1:11" s="11" customFormat="1">
      <c r="A8430" s="32">
        <v>2018</v>
      </c>
      <c r="B8430" s="32">
        <v>55641</v>
      </c>
      <c r="C8430" s="33" t="s">
        <v>563</v>
      </c>
      <c r="D8430" s="33" t="s">
        <v>564</v>
      </c>
      <c r="E8430" s="34">
        <v>2246739</v>
      </c>
      <c r="F8430" s="35">
        <v>1</v>
      </c>
      <c r="G8430" s="34">
        <v>270.5</v>
      </c>
      <c r="H8430" s="14">
        <f t="shared" si="524"/>
        <v>6077428.9950000001</v>
      </c>
      <c r="I8430" s="11">
        <f t="shared" si="525"/>
        <v>2246739</v>
      </c>
      <c r="J8430" s="11">
        <f t="shared" si="526"/>
        <v>2246739</v>
      </c>
      <c r="K8430" s="11">
        <f t="shared" si="527"/>
        <v>0</v>
      </c>
    </row>
    <row r="8431" spans="1:11" s="11" customFormat="1">
      <c r="A8431" s="32">
        <v>2018</v>
      </c>
      <c r="B8431" s="32">
        <v>55645</v>
      </c>
      <c r="C8431" s="33" t="s">
        <v>563</v>
      </c>
      <c r="D8431" s="33" t="s">
        <v>564</v>
      </c>
      <c r="E8431" s="34">
        <v>1275</v>
      </c>
      <c r="F8431" s="35">
        <v>1.111</v>
      </c>
      <c r="G8431" s="34">
        <v>329.2</v>
      </c>
      <c r="H8431" s="14">
        <f t="shared" si="524"/>
        <v>4663.2002999999995</v>
      </c>
      <c r="I8431" s="11">
        <f t="shared" si="525"/>
        <v>1275</v>
      </c>
      <c r="J8431" s="11">
        <f t="shared" si="526"/>
        <v>1416.5250000000001</v>
      </c>
      <c r="K8431" s="11">
        <f t="shared" si="527"/>
        <v>0</v>
      </c>
    </row>
    <row r="8432" spans="1:11" s="11" customFormat="1">
      <c r="A8432" s="32">
        <v>2018</v>
      </c>
      <c r="B8432" s="32">
        <v>55651</v>
      </c>
      <c r="C8432" s="33" t="s">
        <v>563</v>
      </c>
      <c r="D8432" s="33" t="s">
        <v>564</v>
      </c>
      <c r="E8432" s="34">
        <v>129986</v>
      </c>
      <c r="F8432" s="35">
        <v>1</v>
      </c>
      <c r="G8432" s="34">
        <v>193.5</v>
      </c>
      <c r="H8432" s="14">
        <f t="shared" si="524"/>
        <v>251522.91</v>
      </c>
      <c r="I8432" s="11">
        <f t="shared" si="525"/>
        <v>129986</v>
      </c>
      <c r="J8432" s="11">
        <f t="shared" si="526"/>
        <v>129986</v>
      </c>
      <c r="K8432" s="11">
        <f t="shared" si="527"/>
        <v>0</v>
      </c>
    </row>
    <row r="8433" spans="1:11" s="11" customFormat="1">
      <c r="A8433" s="32">
        <v>2018</v>
      </c>
      <c r="B8433" s="32">
        <v>55656</v>
      </c>
      <c r="C8433" s="33" t="s">
        <v>563</v>
      </c>
      <c r="D8433" s="33" t="s">
        <v>564</v>
      </c>
      <c r="E8433" s="34">
        <v>1906671</v>
      </c>
      <c r="F8433" s="35">
        <v>1.0289999999999999</v>
      </c>
      <c r="G8433" s="34" t="s">
        <v>364</v>
      </c>
      <c r="H8433" s="14" t="str">
        <f t="shared" si="524"/>
        <v/>
      </c>
      <c r="I8433" s="11" t="str">
        <f t="shared" si="525"/>
        <v/>
      </c>
      <c r="J8433" s="11" t="str">
        <f t="shared" si="526"/>
        <v/>
      </c>
      <c r="K8433" s="11">
        <f t="shared" si="527"/>
        <v>0</v>
      </c>
    </row>
    <row r="8434" spans="1:11" s="11" customFormat="1">
      <c r="A8434" s="32">
        <v>2018</v>
      </c>
      <c r="B8434" s="32">
        <v>55661</v>
      </c>
      <c r="C8434" s="33" t="s">
        <v>563</v>
      </c>
      <c r="D8434" s="33" t="s">
        <v>564</v>
      </c>
      <c r="E8434" s="34">
        <v>246072</v>
      </c>
      <c r="F8434" s="35">
        <v>1.036</v>
      </c>
      <c r="G8434" s="34" t="s">
        <v>364</v>
      </c>
      <c r="H8434" s="14" t="str">
        <f t="shared" si="524"/>
        <v/>
      </c>
      <c r="I8434" s="11" t="str">
        <f t="shared" si="525"/>
        <v/>
      </c>
      <c r="J8434" s="11" t="str">
        <f t="shared" si="526"/>
        <v/>
      </c>
      <c r="K8434" s="11">
        <f t="shared" si="527"/>
        <v>0</v>
      </c>
    </row>
    <row r="8435" spans="1:11" s="11" customFormat="1">
      <c r="A8435" s="32">
        <v>2018</v>
      </c>
      <c r="B8435" s="32">
        <v>55662</v>
      </c>
      <c r="C8435" s="33" t="s">
        <v>563</v>
      </c>
      <c r="D8435" s="33" t="s">
        <v>564</v>
      </c>
      <c r="E8435" s="34">
        <v>996762</v>
      </c>
      <c r="F8435" s="35">
        <v>1.1020000000000001</v>
      </c>
      <c r="G8435" s="34">
        <v>299</v>
      </c>
      <c r="H8435" s="14">
        <f t="shared" si="524"/>
        <v>3284310.8547600005</v>
      </c>
      <c r="I8435" s="11">
        <f t="shared" si="525"/>
        <v>996762</v>
      </c>
      <c r="J8435" s="11">
        <f t="shared" si="526"/>
        <v>1098431.7240000002</v>
      </c>
      <c r="K8435" s="11">
        <f t="shared" si="527"/>
        <v>0</v>
      </c>
    </row>
    <row r="8436" spans="1:11" s="11" customFormat="1">
      <c r="A8436" s="32">
        <v>2018</v>
      </c>
      <c r="B8436" s="32">
        <v>55667</v>
      </c>
      <c r="C8436" s="33" t="s">
        <v>563</v>
      </c>
      <c r="D8436" s="33" t="s">
        <v>564</v>
      </c>
      <c r="E8436" s="34">
        <v>2431820</v>
      </c>
      <c r="F8436" s="35">
        <v>1.03</v>
      </c>
      <c r="G8436" s="34" t="s">
        <v>364</v>
      </c>
      <c r="H8436" s="14" t="str">
        <f t="shared" si="524"/>
        <v/>
      </c>
      <c r="I8436" s="11" t="str">
        <f t="shared" si="525"/>
        <v/>
      </c>
      <c r="J8436" s="11" t="str">
        <f t="shared" si="526"/>
        <v/>
      </c>
      <c r="K8436" s="11">
        <f t="shared" si="527"/>
        <v>0</v>
      </c>
    </row>
    <row r="8437" spans="1:11" s="11" customFormat="1">
      <c r="A8437" s="32">
        <v>2018</v>
      </c>
      <c r="B8437" s="32">
        <v>55672</v>
      </c>
      <c r="C8437" s="33" t="s">
        <v>563</v>
      </c>
      <c r="D8437" s="33" t="s">
        <v>564</v>
      </c>
      <c r="E8437" s="34">
        <v>225</v>
      </c>
      <c r="F8437" s="35">
        <v>1.03</v>
      </c>
      <c r="G8437" s="34" t="s">
        <v>364</v>
      </c>
      <c r="H8437" s="14" t="str">
        <f t="shared" si="524"/>
        <v/>
      </c>
      <c r="I8437" s="11" t="str">
        <f t="shared" si="525"/>
        <v/>
      </c>
      <c r="J8437" s="11" t="str">
        <f t="shared" si="526"/>
        <v/>
      </c>
      <c r="K8437" s="11">
        <f t="shared" si="527"/>
        <v>0</v>
      </c>
    </row>
    <row r="8438" spans="1:11" s="11" customFormat="1">
      <c r="A8438" s="32">
        <v>2018</v>
      </c>
      <c r="B8438" s="32">
        <v>55672</v>
      </c>
      <c r="C8438" s="33" t="s">
        <v>563</v>
      </c>
      <c r="D8438" s="33" t="s">
        <v>564</v>
      </c>
      <c r="E8438" s="34">
        <v>48815</v>
      </c>
      <c r="F8438" s="35">
        <v>1.03</v>
      </c>
      <c r="G8438" s="34" t="s">
        <v>364</v>
      </c>
      <c r="H8438" s="14" t="str">
        <f t="shared" si="524"/>
        <v/>
      </c>
      <c r="I8438" s="11" t="str">
        <f t="shared" si="525"/>
        <v/>
      </c>
      <c r="J8438" s="11" t="str">
        <f t="shared" si="526"/>
        <v/>
      </c>
      <c r="K8438" s="11">
        <f t="shared" si="527"/>
        <v>0</v>
      </c>
    </row>
    <row r="8439" spans="1:11" s="11" customFormat="1">
      <c r="A8439" s="32">
        <v>2018</v>
      </c>
      <c r="B8439" s="32">
        <v>55687</v>
      </c>
      <c r="C8439" s="33" t="s">
        <v>563</v>
      </c>
      <c r="D8439" s="33" t="s">
        <v>564</v>
      </c>
      <c r="E8439" s="34">
        <v>1890047</v>
      </c>
      <c r="F8439" s="35">
        <v>1.03</v>
      </c>
      <c r="G8439" s="34">
        <v>294</v>
      </c>
      <c r="H8439" s="14">
        <f t="shared" si="524"/>
        <v>5723440.3254000004</v>
      </c>
      <c r="I8439" s="11">
        <f t="shared" si="525"/>
        <v>1890047</v>
      </c>
      <c r="J8439" s="11">
        <f t="shared" si="526"/>
        <v>1946748.4100000001</v>
      </c>
      <c r="K8439" s="11">
        <f t="shared" si="527"/>
        <v>0</v>
      </c>
    </row>
    <row r="8440" spans="1:11" s="11" customFormat="1">
      <c r="A8440" s="32">
        <v>2018</v>
      </c>
      <c r="B8440" s="32">
        <v>55690</v>
      </c>
      <c r="C8440" s="33" t="s">
        <v>563</v>
      </c>
      <c r="D8440" s="33" t="s">
        <v>564</v>
      </c>
      <c r="E8440" s="34">
        <v>4459126</v>
      </c>
      <c r="F8440" s="35">
        <v>1.0309999999999999</v>
      </c>
      <c r="G8440" s="34" t="s">
        <v>364</v>
      </c>
      <c r="H8440" s="14" t="str">
        <f t="shared" si="524"/>
        <v/>
      </c>
      <c r="I8440" s="11" t="str">
        <f t="shared" si="525"/>
        <v/>
      </c>
      <c r="J8440" s="11" t="str">
        <f t="shared" si="526"/>
        <v/>
      </c>
      <c r="K8440" s="11">
        <f t="shared" si="527"/>
        <v>0</v>
      </c>
    </row>
    <row r="8441" spans="1:11" s="11" customFormat="1">
      <c r="A8441" s="32">
        <v>2018</v>
      </c>
      <c r="B8441" s="32">
        <v>55694</v>
      </c>
      <c r="C8441" s="33" t="s">
        <v>563</v>
      </c>
      <c r="D8441" s="33" t="s">
        <v>564</v>
      </c>
      <c r="E8441" s="34">
        <v>143978</v>
      </c>
      <c r="F8441" s="35">
        <v>1</v>
      </c>
      <c r="G8441" s="34">
        <v>328.4</v>
      </c>
      <c r="H8441" s="14">
        <f t="shared" si="524"/>
        <v>472823.75199999998</v>
      </c>
      <c r="I8441" s="11">
        <f t="shared" si="525"/>
        <v>143978</v>
      </c>
      <c r="J8441" s="11">
        <f t="shared" si="526"/>
        <v>143978</v>
      </c>
      <c r="K8441" s="11">
        <f t="shared" si="527"/>
        <v>0</v>
      </c>
    </row>
    <row r="8442" spans="1:11" s="11" customFormat="1">
      <c r="A8442" s="32">
        <v>2018</v>
      </c>
      <c r="B8442" s="32">
        <v>55700</v>
      </c>
      <c r="C8442" s="33" t="s">
        <v>563</v>
      </c>
      <c r="D8442" s="33" t="s">
        <v>564</v>
      </c>
      <c r="E8442" s="34">
        <v>1595</v>
      </c>
      <c r="F8442" s="35">
        <v>1.095</v>
      </c>
      <c r="G8442" s="34">
        <v>148.5</v>
      </c>
      <c r="H8442" s="14">
        <f t="shared" si="524"/>
        <v>2593.5896250000001</v>
      </c>
      <c r="I8442" s="11">
        <f t="shared" si="525"/>
        <v>1595</v>
      </c>
      <c r="J8442" s="11">
        <f t="shared" si="526"/>
        <v>1746.5249999999999</v>
      </c>
      <c r="K8442" s="11">
        <f t="shared" si="527"/>
        <v>0</v>
      </c>
    </row>
    <row r="8443" spans="1:11" s="11" customFormat="1">
      <c r="A8443" s="32">
        <v>2018</v>
      </c>
      <c r="B8443" s="32">
        <v>55700</v>
      </c>
      <c r="C8443" s="33" t="s">
        <v>563</v>
      </c>
      <c r="D8443" s="33" t="s">
        <v>564</v>
      </c>
      <c r="E8443" s="34">
        <v>38394</v>
      </c>
      <c r="F8443" s="35">
        <v>1.0980000000000001</v>
      </c>
      <c r="G8443" s="34">
        <v>140.19999999999999</v>
      </c>
      <c r="H8443" s="14">
        <f t="shared" si="524"/>
        <v>59103.570024000001</v>
      </c>
      <c r="I8443" s="11">
        <f t="shared" si="525"/>
        <v>38394</v>
      </c>
      <c r="J8443" s="11">
        <f t="shared" si="526"/>
        <v>42156.612000000001</v>
      </c>
      <c r="K8443" s="11">
        <f t="shared" si="527"/>
        <v>0</v>
      </c>
    </row>
    <row r="8444" spans="1:11" s="11" customFormat="1">
      <c r="A8444" s="32">
        <v>2018</v>
      </c>
      <c r="B8444" s="32">
        <v>55700</v>
      </c>
      <c r="C8444" s="33" t="s">
        <v>563</v>
      </c>
      <c r="D8444" s="33" t="s">
        <v>564</v>
      </c>
      <c r="E8444" s="34">
        <v>26484</v>
      </c>
      <c r="F8444" s="35">
        <v>1.0980000000000001</v>
      </c>
      <c r="G8444" s="34">
        <v>213</v>
      </c>
      <c r="H8444" s="14">
        <f t="shared" si="524"/>
        <v>61939.190159999998</v>
      </c>
      <c r="I8444" s="11">
        <f t="shared" si="525"/>
        <v>26484</v>
      </c>
      <c r="J8444" s="11">
        <f t="shared" si="526"/>
        <v>29079.432000000001</v>
      </c>
      <c r="K8444" s="11">
        <f t="shared" si="527"/>
        <v>0</v>
      </c>
    </row>
    <row r="8445" spans="1:11" s="11" customFormat="1">
      <c r="A8445" s="32">
        <v>2018</v>
      </c>
      <c r="B8445" s="32">
        <v>55700</v>
      </c>
      <c r="C8445" s="33" t="s">
        <v>563</v>
      </c>
      <c r="D8445" s="33" t="s">
        <v>564</v>
      </c>
      <c r="E8445" s="34">
        <v>22428</v>
      </c>
      <c r="F8445" s="35">
        <v>1.0980000000000001</v>
      </c>
      <c r="G8445" s="34">
        <v>101.8</v>
      </c>
      <c r="H8445" s="14">
        <f t="shared" si="524"/>
        <v>25069.210992000004</v>
      </c>
      <c r="I8445" s="11">
        <f t="shared" si="525"/>
        <v>22428</v>
      </c>
      <c r="J8445" s="11">
        <f t="shared" si="526"/>
        <v>24625.944000000003</v>
      </c>
      <c r="K8445" s="11">
        <f t="shared" si="527"/>
        <v>0</v>
      </c>
    </row>
    <row r="8446" spans="1:11" s="11" customFormat="1">
      <c r="A8446" s="32">
        <v>2018</v>
      </c>
      <c r="B8446" s="32">
        <v>55700</v>
      </c>
      <c r="C8446" s="33" t="s">
        <v>563</v>
      </c>
      <c r="D8446" s="33" t="s">
        <v>564</v>
      </c>
      <c r="E8446" s="34">
        <v>11214</v>
      </c>
      <c r="F8446" s="35">
        <v>1.0980000000000001</v>
      </c>
      <c r="G8446" s="34">
        <v>131.69999999999999</v>
      </c>
      <c r="H8446" s="14">
        <f t="shared" si="524"/>
        <v>16216.184124000001</v>
      </c>
      <c r="I8446" s="11">
        <f t="shared" si="525"/>
        <v>11214</v>
      </c>
      <c r="J8446" s="11">
        <f t="shared" si="526"/>
        <v>12312.972000000002</v>
      </c>
      <c r="K8446" s="11">
        <f t="shared" si="527"/>
        <v>0</v>
      </c>
    </row>
    <row r="8447" spans="1:11" s="11" customFormat="1">
      <c r="A8447" s="32">
        <v>2018</v>
      </c>
      <c r="B8447" s="32">
        <v>55700</v>
      </c>
      <c r="C8447" s="33" t="s">
        <v>563</v>
      </c>
      <c r="D8447" s="33" t="s">
        <v>564</v>
      </c>
      <c r="E8447" s="34">
        <v>7176</v>
      </c>
      <c r="F8447" s="35">
        <v>1.099</v>
      </c>
      <c r="G8447" s="34">
        <v>132.1</v>
      </c>
      <c r="H8447" s="14">
        <f t="shared" si="524"/>
        <v>10417.966103999999</v>
      </c>
      <c r="I8447" s="11">
        <f t="shared" si="525"/>
        <v>7176</v>
      </c>
      <c r="J8447" s="11">
        <f t="shared" si="526"/>
        <v>7886.424</v>
      </c>
      <c r="K8447" s="11">
        <f t="shared" si="527"/>
        <v>0</v>
      </c>
    </row>
    <row r="8448" spans="1:11" s="11" customFormat="1">
      <c r="A8448" s="32">
        <v>2018</v>
      </c>
      <c r="B8448" s="32">
        <v>55700</v>
      </c>
      <c r="C8448" s="33" t="s">
        <v>563</v>
      </c>
      <c r="D8448" s="33" t="s">
        <v>564</v>
      </c>
      <c r="E8448" s="34">
        <v>9747</v>
      </c>
      <c r="F8448" s="35">
        <v>1.099</v>
      </c>
      <c r="G8448" s="34">
        <v>200.1</v>
      </c>
      <c r="H8448" s="14">
        <f t="shared" si="524"/>
        <v>21434.617953000001</v>
      </c>
      <c r="I8448" s="11">
        <f t="shared" si="525"/>
        <v>9747</v>
      </c>
      <c r="J8448" s="11">
        <f t="shared" si="526"/>
        <v>10711.953</v>
      </c>
      <c r="K8448" s="11">
        <f t="shared" si="527"/>
        <v>0</v>
      </c>
    </row>
    <row r="8449" spans="1:11" s="11" customFormat="1">
      <c r="A8449" s="32">
        <v>2018</v>
      </c>
      <c r="B8449" s="32">
        <v>55700</v>
      </c>
      <c r="C8449" s="33" t="s">
        <v>563</v>
      </c>
      <c r="D8449" s="33" t="s">
        <v>564</v>
      </c>
      <c r="E8449" s="34">
        <v>1293</v>
      </c>
      <c r="F8449" s="35">
        <v>1.099</v>
      </c>
      <c r="G8449" s="34">
        <v>229</v>
      </c>
      <c r="H8449" s="14">
        <f t="shared" si="524"/>
        <v>3254.1060299999999</v>
      </c>
      <c r="I8449" s="11">
        <f t="shared" si="525"/>
        <v>1293</v>
      </c>
      <c r="J8449" s="11">
        <f t="shared" si="526"/>
        <v>1421.0070000000001</v>
      </c>
      <c r="K8449" s="11">
        <f t="shared" si="527"/>
        <v>0</v>
      </c>
    </row>
    <row r="8450" spans="1:11" s="11" customFormat="1">
      <c r="A8450" s="32">
        <v>2018</v>
      </c>
      <c r="B8450" s="32">
        <v>55700</v>
      </c>
      <c r="C8450" s="33" t="s">
        <v>563</v>
      </c>
      <c r="D8450" s="33" t="s">
        <v>564</v>
      </c>
      <c r="E8450" s="34">
        <v>3249</v>
      </c>
      <c r="F8450" s="35">
        <v>1.099</v>
      </c>
      <c r="G8450" s="34">
        <v>200.1</v>
      </c>
      <c r="H8450" s="14">
        <f t="shared" si="524"/>
        <v>7144.8726509999997</v>
      </c>
      <c r="I8450" s="11">
        <f t="shared" si="525"/>
        <v>3249</v>
      </c>
      <c r="J8450" s="11">
        <f t="shared" si="526"/>
        <v>3570.6509999999998</v>
      </c>
      <c r="K8450" s="11">
        <f t="shared" si="527"/>
        <v>0</v>
      </c>
    </row>
    <row r="8451" spans="1:11" s="11" customFormat="1">
      <c r="A8451" s="32">
        <v>2018</v>
      </c>
      <c r="B8451" s="32">
        <v>55700</v>
      </c>
      <c r="C8451" s="33" t="s">
        <v>563</v>
      </c>
      <c r="D8451" s="33" t="s">
        <v>564</v>
      </c>
      <c r="E8451" s="34">
        <v>809574</v>
      </c>
      <c r="F8451" s="35">
        <v>1.0980000000000001</v>
      </c>
      <c r="G8451" s="34">
        <v>208.7</v>
      </c>
      <c r="H8451" s="14">
        <f t="shared" si="524"/>
        <v>1855159.8699239998</v>
      </c>
      <c r="I8451" s="11">
        <f t="shared" si="525"/>
        <v>809574</v>
      </c>
      <c r="J8451" s="11">
        <f t="shared" si="526"/>
        <v>888912.25200000009</v>
      </c>
      <c r="K8451" s="11">
        <f t="shared" si="527"/>
        <v>0</v>
      </c>
    </row>
    <row r="8452" spans="1:11" s="11" customFormat="1">
      <c r="A8452" s="32">
        <v>2018</v>
      </c>
      <c r="B8452" s="32">
        <v>55701</v>
      </c>
      <c r="C8452" s="33" t="s">
        <v>563</v>
      </c>
      <c r="D8452" s="33" t="s">
        <v>564</v>
      </c>
      <c r="E8452" s="34">
        <v>1666249</v>
      </c>
      <c r="F8452" s="35">
        <v>1.06</v>
      </c>
      <c r="G8452" s="34">
        <v>268.10000000000002</v>
      </c>
      <c r="H8452" s="14">
        <f t="shared" si="524"/>
        <v>4735246.3831400005</v>
      </c>
      <c r="I8452" s="11">
        <f t="shared" si="525"/>
        <v>1666249</v>
      </c>
      <c r="J8452" s="11">
        <f t="shared" si="526"/>
        <v>1766223.9400000002</v>
      </c>
      <c r="K8452" s="11">
        <f t="shared" si="527"/>
        <v>0</v>
      </c>
    </row>
    <row r="8453" spans="1:11" s="11" customFormat="1">
      <c r="A8453" s="32">
        <v>2018</v>
      </c>
      <c r="B8453" s="32">
        <v>55706</v>
      </c>
      <c r="C8453" s="33" t="s">
        <v>563</v>
      </c>
      <c r="D8453" s="33" t="s">
        <v>564</v>
      </c>
      <c r="E8453" s="34">
        <v>3075578</v>
      </c>
      <c r="F8453" s="35">
        <v>1.03</v>
      </c>
      <c r="G8453" s="34" t="s">
        <v>364</v>
      </c>
      <c r="H8453" s="14" t="str">
        <f t="shared" si="524"/>
        <v/>
      </c>
      <c r="I8453" s="11" t="str">
        <f t="shared" si="525"/>
        <v/>
      </c>
      <c r="J8453" s="11" t="str">
        <f t="shared" si="526"/>
        <v/>
      </c>
      <c r="K8453" s="11">
        <f t="shared" si="527"/>
        <v>0</v>
      </c>
    </row>
    <row r="8454" spans="1:11" s="11" customFormat="1">
      <c r="A8454" s="32">
        <v>2018</v>
      </c>
      <c r="B8454" s="32">
        <v>55710</v>
      </c>
      <c r="C8454" s="33" t="s">
        <v>563</v>
      </c>
      <c r="D8454" s="33" t="s">
        <v>564</v>
      </c>
      <c r="E8454" s="34">
        <v>2853816</v>
      </c>
      <c r="F8454" s="35">
        <v>1.0349999999999999</v>
      </c>
      <c r="G8454" s="34" t="s">
        <v>364</v>
      </c>
      <c r="H8454" s="14" t="str">
        <f t="shared" ref="H8454:H8517" si="528">IF(I8454="","",G8454/100*F8454*E8454)</f>
        <v/>
      </c>
      <c r="I8454" s="11" t="str">
        <f t="shared" ref="I8454:I8517" si="529">IF(OR(G8454=".",F8454=".",E8454="."),"",E8454)</f>
        <v/>
      </c>
      <c r="J8454" s="11" t="str">
        <f t="shared" ref="J8454:J8517" si="530">IF(I8454="","",F8454*I8454)</f>
        <v/>
      </c>
      <c r="K8454" s="11">
        <f t="shared" ref="K8454:K8517" si="531">IF(C8454="LIG",1,0)</f>
        <v>0</v>
      </c>
    </row>
    <row r="8455" spans="1:11" s="11" customFormat="1">
      <c r="A8455" s="32">
        <v>2018</v>
      </c>
      <c r="B8455" s="32">
        <v>55714</v>
      </c>
      <c r="C8455" s="33" t="s">
        <v>563</v>
      </c>
      <c r="D8455" s="33" t="s">
        <v>564</v>
      </c>
      <c r="E8455" s="34">
        <v>1072503</v>
      </c>
      <c r="F8455" s="35">
        <v>1.028</v>
      </c>
      <c r="G8455" s="34">
        <v>300.60000000000002</v>
      </c>
      <c r="H8455" s="14">
        <f t="shared" si="528"/>
        <v>3314214.4505040003</v>
      </c>
      <c r="I8455" s="11">
        <f t="shared" si="529"/>
        <v>1072503</v>
      </c>
      <c r="J8455" s="11">
        <f t="shared" si="530"/>
        <v>1102533.084</v>
      </c>
      <c r="K8455" s="11">
        <f t="shared" si="531"/>
        <v>0</v>
      </c>
    </row>
    <row r="8456" spans="1:11" s="11" customFormat="1">
      <c r="A8456" s="32">
        <v>2018</v>
      </c>
      <c r="B8456" s="32">
        <v>55718</v>
      </c>
      <c r="C8456" s="33" t="s">
        <v>563</v>
      </c>
      <c r="D8456" s="33" t="s">
        <v>564</v>
      </c>
      <c r="E8456" s="34">
        <v>315139</v>
      </c>
      <c r="F8456" s="35">
        <v>1</v>
      </c>
      <c r="G8456" s="34">
        <v>268.60000000000002</v>
      </c>
      <c r="H8456" s="14">
        <f t="shared" si="528"/>
        <v>846463.35400000017</v>
      </c>
      <c r="I8456" s="11">
        <f t="shared" si="529"/>
        <v>315139</v>
      </c>
      <c r="J8456" s="11">
        <f t="shared" si="530"/>
        <v>315139</v>
      </c>
      <c r="K8456" s="11">
        <f t="shared" si="531"/>
        <v>0</v>
      </c>
    </row>
    <row r="8457" spans="1:11" s="11" customFormat="1">
      <c r="A8457" s="32">
        <v>2018</v>
      </c>
      <c r="B8457" s="32">
        <v>55736</v>
      </c>
      <c r="C8457" s="33" t="s">
        <v>563</v>
      </c>
      <c r="D8457" s="33" t="s">
        <v>564</v>
      </c>
      <c r="E8457" s="34">
        <v>5482181</v>
      </c>
      <c r="F8457" s="35">
        <v>1.0529999999999999</v>
      </c>
      <c r="G8457" s="34" t="s">
        <v>364</v>
      </c>
      <c r="H8457" s="14" t="str">
        <f t="shared" si="528"/>
        <v/>
      </c>
      <c r="I8457" s="11" t="str">
        <f t="shared" si="529"/>
        <v/>
      </c>
      <c r="J8457" s="11" t="str">
        <f t="shared" si="530"/>
        <v/>
      </c>
      <c r="K8457" s="11">
        <f t="shared" si="531"/>
        <v>0</v>
      </c>
    </row>
    <row r="8458" spans="1:11" s="11" customFormat="1">
      <c r="A8458" s="32">
        <v>2018</v>
      </c>
      <c r="B8458" s="32">
        <v>55748</v>
      </c>
      <c r="C8458" s="33" t="s">
        <v>563</v>
      </c>
      <c r="D8458" s="33" t="s">
        <v>564</v>
      </c>
      <c r="E8458" s="34">
        <v>51616</v>
      </c>
      <c r="F8458" s="35">
        <v>1.0309999999999999</v>
      </c>
      <c r="G8458" s="34" t="s">
        <v>364</v>
      </c>
      <c r="H8458" s="14" t="str">
        <f t="shared" si="528"/>
        <v/>
      </c>
      <c r="I8458" s="11" t="str">
        <f t="shared" si="529"/>
        <v/>
      </c>
      <c r="J8458" s="11" t="str">
        <f t="shared" si="530"/>
        <v/>
      </c>
      <c r="K8458" s="11">
        <f t="shared" si="531"/>
        <v>0</v>
      </c>
    </row>
    <row r="8459" spans="1:11" s="11" customFormat="1">
      <c r="A8459" s="32">
        <v>2018</v>
      </c>
      <c r="B8459" s="32">
        <v>55749</v>
      </c>
      <c r="C8459" s="33" t="s">
        <v>363</v>
      </c>
      <c r="D8459" s="33" t="s">
        <v>354</v>
      </c>
      <c r="E8459" s="34">
        <v>11772</v>
      </c>
      <c r="F8459" s="35">
        <v>16.399999999999999</v>
      </c>
      <c r="G8459" s="34" t="s">
        <v>364</v>
      </c>
      <c r="H8459" s="14" t="str">
        <f t="shared" si="528"/>
        <v/>
      </c>
      <c r="I8459" s="11" t="str">
        <f t="shared" si="529"/>
        <v/>
      </c>
      <c r="J8459" s="11" t="str">
        <f t="shared" si="530"/>
        <v/>
      </c>
      <c r="K8459" s="11">
        <f t="shared" si="531"/>
        <v>0</v>
      </c>
    </row>
    <row r="8460" spans="1:11" s="11" customFormat="1">
      <c r="A8460" s="32">
        <v>2018</v>
      </c>
      <c r="B8460" s="32">
        <v>55801</v>
      </c>
      <c r="C8460" s="33" t="s">
        <v>563</v>
      </c>
      <c r="D8460" s="33" t="s">
        <v>564</v>
      </c>
      <c r="E8460" s="34">
        <v>1243789</v>
      </c>
      <c r="F8460" s="35">
        <v>1.0289999999999999</v>
      </c>
      <c r="G8460" s="34" t="s">
        <v>364</v>
      </c>
      <c r="H8460" s="14" t="str">
        <f t="shared" si="528"/>
        <v/>
      </c>
      <c r="I8460" s="11" t="str">
        <f t="shared" si="529"/>
        <v/>
      </c>
      <c r="J8460" s="11" t="str">
        <f t="shared" si="530"/>
        <v/>
      </c>
      <c r="K8460" s="11">
        <f t="shared" si="531"/>
        <v>0</v>
      </c>
    </row>
    <row r="8461" spans="1:11" s="11" customFormat="1">
      <c r="A8461" s="32">
        <v>2018</v>
      </c>
      <c r="B8461" s="32">
        <v>55801</v>
      </c>
      <c r="C8461" s="33" t="s">
        <v>563</v>
      </c>
      <c r="D8461" s="33" t="s">
        <v>564</v>
      </c>
      <c r="E8461" s="34">
        <v>285501</v>
      </c>
      <c r="F8461" s="35">
        <v>1.0289999999999999</v>
      </c>
      <c r="G8461" s="34" t="s">
        <v>364</v>
      </c>
      <c r="H8461" s="14" t="str">
        <f t="shared" si="528"/>
        <v/>
      </c>
      <c r="I8461" s="11" t="str">
        <f t="shared" si="529"/>
        <v/>
      </c>
      <c r="J8461" s="11" t="str">
        <f t="shared" si="530"/>
        <v/>
      </c>
      <c r="K8461" s="11">
        <f t="shared" si="531"/>
        <v>0</v>
      </c>
    </row>
    <row r="8462" spans="1:11" s="11" customFormat="1">
      <c r="A8462" s="32">
        <v>2018</v>
      </c>
      <c r="B8462" s="32">
        <v>55818</v>
      </c>
      <c r="C8462" s="33" t="s">
        <v>563</v>
      </c>
      <c r="D8462" s="33" t="s">
        <v>564</v>
      </c>
      <c r="E8462" s="34">
        <v>2993</v>
      </c>
      <c r="F8462" s="35">
        <v>1.1000000000000001</v>
      </c>
      <c r="G8462" s="34" t="s">
        <v>364</v>
      </c>
      <c r="H8462" s="14" t="str">
        <f t="shared" si="528"/>
        <v/>
      </c>
      <c r="I8462" s="11" t="str">
        <f t="shared" si="529"/>
        <v/>
      </c>
      <c r="J8462" s="11" t="str">
        <f t="shared" si="530"/>
        <v/>
      </c>
      <c r="K8462" s="11">
        <f t="shared" si="531"/>
        <v>0</v>
      </c>
    </row>
    <row r="8463" spans="1:11" s="11" customFormat="1">
      <c r="A8463" s="32">
        <v>2018</v>
      </c>
      <c r="B8463" s="32">
        <v>55818</v>
      </c>
      <c r="C8463" s="33" t="s">
        <v>563</v>
      </c>
      <c r="D8463" s="33" t="s">
        <v>564</v>
      </c>
      <c r="E8463" s="34">
        <v>3084</v>
      </c>
      <c r="F8463" s="35">
        <v>1.0980000000000001</v>
      </c>
      <c r="G8463" s="34" t="s">
        <v>364</v>
      </c>
      <c r="H8463" s="14" t="str">
        <f t="shared" si="528"/>
        <v/>
      </c>
      <c r="I8463" s="11" t="str">
        <f t="shared" si="529"/>
        <v/>
      </c>
      <c r="J8463" s="11" t="str">
        <f t="shared" si="530"/>
        <v/>
      </c>
      <c r="K8463" s="11">
        <f t="shared" si="531"/>
        <v>0</v>
      </c>
    </row>
    <row r="8464" spans="1:11" s="11" customFormat="1">
      <c r="A8464" s="32">
        <v>2018</v>
      </c>
      <c r="B8464" s="32">
        <v>55818</v>
      </c>
      <c r="C8464" s="33" t="s">
        <v>563</v>
      </c>
      <c r="D8464" s="33" t="s">
        <v>564</v>
      </c>
      <c r="E8464" s="34">
        <v>3152</v>
      </c>
      <c r="F8464" s="35">
        <v>1.115</v>
      </c>
      <c r="G8464" s="34" t="s">
        <v>364</v>
      </c>
      <c r="H8464" s="14" t="str">
        <f t="shared" si="528"/>
        <v/>
      </c>
      <c r="I8464" s="11" t="str">
        <f t="shared" si="529"/>
        <v/>
      </c>
      <c r="J8464" s="11" t="str">
        <f t="shared" si="530"/>
        <v/>
      </c>
      <c r="K8464" s="11">
        <f t="shared" si="531"/>
        <v>0</v>
      </c>
    </row>
    <row r="8465" spans="1:11" s="11" customFormat="1">
      <c r="A8465" s="32">
        <v>2018</v>
      </c>
      <c r="B8465" s="32">
        <v>55818</v>
      </c>
      <c r="C8465" s="33" t="s">
        <v>563</v>
      </c>
      <c r="D8465" s="33" t="s">
        <v>564</v>
      </c>
      <c r="E8465" s="34">
        <v>4252</v>
      </c>
      <c r="F8465" s="35">
        <v>1.099</v>
      </c>
      <c r="G8465" s="34" t="s">
        <v>364</v>
      </c>
      <c r="H8465" s="14" t="str">
        <f t="shared" si="528"/>
        <v/>
      </c>
      <c r="I8465" s="11" t="str">
        <f t="shared" si="529"/>
        <v/>
      </c>
      <c r="J8465" s="11" t="str">
        <f t="shared" si="530"/>
        <v/>
      </c>
      <c r="K8465" s="11">
        <f t="shared" si="531"/>
        <v>0</v>
      </c>
    </row>
    <row r="8466" spans="1:11" s="11" customFormat="1">
      <c r="A8466" s="32">
        <v>2018</v>
      </c>
      <c r="B8466" s="32">
        <v>55818</v>
      </c>
      <c r="C8466" s="33" t="s">
        <v>563</v>
      </c>
      <c r="D8466" s="33" t="s">
        <v>564</v>
      </c>
      <c r="E8466" s="34">
        <v>5049</v>
      </c>
      <c r="F8466" s="35">
        <v>1.1020000000000001</v>
      </c>
      <c r="G8466" s="34" t="s">
        <v>364</v>
      </c>
      <c r="H8466" s="14" t="str">
        <f t="shared" si="528"/>
        <v/>
      </c>
      <c r="I8466" s="11" t="str">
        <f t="shared" si="529"/>
        <v/>
      </c>
      <c r="J8466" s="11" t="str">
        <f t="shared" si="530"/>
        <v/>
      </c>
      <c r="K8466" s="11">
        <f t="shared" si="531"/>
        <v>0</v>
      </c>
    </row>
    <row r="8467" spans="1:11" s="11" customFormat="1">
      <c r="A8467" s="32">
        <v>2018</v>
      </c>
      <c r="B8467" s="32">
        <v>55818</v>
      </c>
      <c r="C8467" s="33" t="s">
        <v>563</v>
      </c>
      <c r="D8467" s="33" t="s">
        <v>564</v>
      </c>
      <c r="E8467" s="34">
        <v>5118</v>
      </c>
      <c r="F8467" s="35">
        <v>1.1040000000000001</v>
      </c>
      <c r="G8467" s="34" t="s">
        <v>364</v>
      </c>
      <c r="H8467" s="14" t="str">
        <f t="shared" si="528"/>
        <v/>
      </c>
      <c r="I8467" s="11" t="str">
        <f t="shared" si="529"/>
        <v/>
      </c>
      <c r="J8467" s="11" t="str">
        <f t="shared" si="530"/>
        <v/>
      </c>
      <c r="K8467" s="11">
        <f t="shared" si="531"/>
        <v>0</v>
      </c>
    </row>
    <row r="8468" spans="1:11" s="11" customFormat="1">
      <c r="A8468" s="32">
        <v>2018</v>
      </c>
      <c r="B8468" s="32">
        <v>55818</v>
      </c>
      <c r="C8468" s="33" t="s">
        <v>563</v>
      </c>
      <c r="D8468" s="33" t="s">
        <v>564</v>
      </c>
      <c r="E8468" s="34">
        <v>5228</v>
      </c>
      <c r="F8468" s="35">
        <v>1.0980000000000001</v>
      </c>
      <c r="G8468" s="34" t="s">
        <v>364</v>
      </c>
      <c r="H8468" s="14" t="str">
        <f t="shared" si="528"/>
        <v/>
      </c>
      <c r="I8468" s="11" t="str">
        <f t="shared" si="529"/>
        <v/>
      </c>
      <c r="J8468" s="11" t="str">
        <f t="shared" si="530"/>
        <v/>
      </c>
      <c r="K8468" s="11">
        <f t="shared" si="531"/>
        <v>0</v>
      </c>
    </row>
    <row r="8469" spans="1:11" s="11" customFormat="1">
      <c r="A8469" s="32">
        <v>2018</v>
      </c>
      <c r="B8469" s="32">
        <v>55818</v>
      </c>
      <c r="C8469" s="33" t="s">
        <v>563</v>
      </c>
      <c r="D8469" s="33" t="s">
        <v>564</v>
      </c>
      <c r="E8469" s="34">
        <v>6377</v>
      </c>
      <c r="F8469" s="35">
        <v>1.099</v>
      </c>
      <c r="G8469" s="34" t="s">
        <v>364</v>
      </c>
      <c r="H8469" s="14" t="str">
        <f t="shared" si="528"/>
        <v/>
      </c>
      <c r="I8469" s="11" t="str">
        <f t="shared" si="529"/>
        <v/>
      </c>
      <c r="J8469" s="11" t="str">
        <f t="shared" si="530"/>
        <v/>
      </c>
      <c r="K8469" s="11">
        <f t="shared" si="531"/>
        <v>0</v>
      </c>
    </row>
    <row r="8470" spans="1:11" s="11" customFormat="1">
      <c r="A8470" s="32">
        <v>2018</v>
      </c>
      <c r="B8470" s="32">
        <v>55818</v>
      </c>
      <c r="C8470" s="33" t="s">
        <v>563</v>
      </c>
      <c r="D8470" s="33" t="s">
        <v>564</v>
      </c>
      <c r="E8470" s="34">
        <v>7086</v>
      </c>
      <c r="F8470" s="35">
        <v>1.099</v>
      </c>
      <c r="G8470" s="34" t="s">
        <v>364</v>
      </c>
      <c r="H8470" s="14" t="str">
        <f t="shared" si="528"/>
        <v/>
      </c>
      <c r="I8470" s="11" t="str">
        <f t="shared" si="529"/>
        <v/>
      </c>
      <c r="J8470" s="11" t="str">
        <f t="shared" si="530"/>
        <v/>
      </c>
      <c r="K8470" s="11">
        <f t="shared" si="531"/>
        <v>0</v>
      </c>
    </row>
    <row r="8471" spans="1:11" s="11" customFormat="1">
      <c r="A8471" s="32">
        <v>2018</v>
      </c>
      <c r="B8471" s="32">
        <v>55818</v>
      </c>
      <c r="C8471" s="33" t="s">
        <v>563</v>
      </c>
      <c r="D8471" s="33" t="s">
        <v>564</v>
      </c>
      <c r="E8471" s="34">
        <v>7573</v>
      </c>
      <c r="F8471" s="35">
        <v>1.1020000000000001</v>
      </c>
      <c r="G8471" s="34" t="s">
        <v>364</v>
      </c>
      <c r="H8471" s="14" t="str">
        <f t="shared" si="528"/>
        <v/>
      </c>
      <c r="I8471" s="11" t="str">
        <f t="shared" si="529"/>
        <v/>
      </c>
      <c r="J8471" s="11" t="str">
        <f t="shared" si="530"/>
        <v/>
      </c>
      <c r="K8471" s="11">
        <f t="shared" si="531"/>
        <v>0</v>
      </c>
    </row>
    <row r="8472" spans="1:11" s="11" customFormat="1">
      <c r="A8472" s="32">
        <v>2018</v>
      </c>
      <c r="B8472" s="32">
        <v>55818</v>
      </c>
      <c r="C8472" s="33" t="s">
        <v>563</v>
      </c>
      <c r="D8472" s="33" t="s">
        <v>564</v>
      </c>
      <c r="E8472" s="34">
        <v>7831</v>
      </c>
      <c r="F8472" s="35">
        <v>1.115</v>
      </c>
      <c r="G8472" s="34" t="s">
        <v>364</v>
      </c>
      <c r="H8472" s="14" t="str">
        <f t="shared" si="528"/>
        <v/>
      </c>
      <c r="I8472" s="11" t="str">
        <f t="shared" si="529"/>
        <v/>
      </c>
      <c r="J8472" s="11" t="str">
        <f t="shared" si="530"/>
        <v/>
      </c>
      <c r="K8472" s="11">
        <f t="shared" si="531"/>
        <v>0</v>
      </c>
    </row>
    <row r="8473" spans="1:11" s="11" customFormat="1">
      <c r="A8473" s="32">
        <v>2018</v>
      </c>
      <c r="B8473" s="32">
        <v>55818</v>
      </c>
      <c r="C8473" s="33" t="s">
        <v>563</v>
      </c>
      <c r="D8473" s="33" t="s">
        <v>564</v>
      </c>
      <c r="E8473" s="34">
        <v>7842</v>
      </c>
      <c r="F8473" s="35">
        <v>1.0980000000000001</v>
      </c>
      <c r="G8473" s="34" t="s">
        <v>364</v>
      </c>
      <c r="H8473" s="14" t="str">
        <f t="shared" si="528"/>
        <v/>
      </c>
      <c r="I8473" s="11" t="str">
        <f t="shared" si="529"/>
        <v/>
      </c>
      <c r="J8473" s="11" t="str">
        <f t="shared" si="530"/>
        <v/>
      </c>
      <c r="K8473" s="11">
        <f t="shared" si="531"/>
        <v>0</v>
      </c>
    </row>
    <row r="8474" spans="1:11" s="11" customFormat="1">
      <c r="A8474" s="32">
        <v>2018</v>
      </c>
      <c r="B8474" s="32">
        <v>55818</v>
      </c>
      <c r="C8474" s="33" t="s">
        <v>563</v>
      </c>
      <c r="D8474" s="33" t="s">
        <v>564</v>
      </c>
      <c r="E8474" s="34">
        <v>8414</v>
      </c>
      <c r="F8474" s="35">
        <v>1.1020000000000001</v>
      </c>
      <c r="G8474" s="34" t="s">
        <v>364</v>
      </c>
      <c r="H8474" s="14" t="str">
        <f t="shared" si="528"/>
        <v/>
      </c>
      <c r="I8474" s="11" t="str">
        <f t="shared" si="529"/>
        <v/>
      </c>
      <c r="J8474" s="11" t="str">
        <f t="shared" si="530"/>
        <v/>
      </c>
      <c r="K8474" s="11">
        <f t="shared" si="531"/>
        <v>0</v>
      </c>
    </row>
    <row r="8475" spans="1:11" s="11" customFormat="1">
      <c r="A8475" s="32">
        <v>2018</v>
      </c>
      <c r="B8475" s="32">
        <v>55818</v>
      </c>
      <c r="C8475" s="33" t="s">
        <v>563</v>
      </c>
      <c r="D8475" s="33" t="s">
        <v>564</v>
      </c>
      <c r="E8475" s="34">
        <v>8714</v>
      </c>
      <c r="F8475" s="35">
        <v>1.0980000000000001</v>
      </c>
      <c r="G8475" s="34" t="s">
        <v>364</v>
      </c>
      <c r="H8475" s="14" t="str">
        <f t="shared" si="528"/>
        <v/>
      </c>
      <c r="I8475" s="11" t="str">
        <f t="shared" si="529"/>
        <v/>
      </c>
      <c r="J8475" s="11" t="str">
        <f t="shared" si="530"/>
        <v/>
      </c>
      <c r="K8475" s="11">
        <f t="shared" si="531"/>
        <v>0</v>
      </c>
    </row>
    <row r="8476" spans="1:11" s="11" customFormat="1">
      <c r="A8476" s="32">
        <v>2018</v>
      </c>
      <c r="B8476" s="32">
        <v>55818</v>
      </c>
      <c r="C8476" s="33" t="s">
        <v>563</v>
      </c>
      <c r="D8476" s="33" t="s">
        <v>564</v>
      </c>
      <c r="E8476" s="34">
        <v>17122</v>
      </c>
      <c r="F8476" s="35">
        <v>1.099</v>
      </c>
      <c r="G8476" s="34" t="s">
        <v>364</v>
      </c>
      <c r="H8476" s="14" t="str">
        <f t="shared" si="528"/>
        <v/>
      </c>
      <c r="I8476" s="11" t="str">
        <f t="shared" si="529"/>
        <v/>
      </c>
      <c r="J8476" s="11" t="str">
        <f t="shared" si="530"/>
        <v/>
      </c>
      <c r="K8476" s="11">
        <f t="shared" si="531"/>
        <v>0</v>
      </c>
    </row>
    <row r="8477" spans="1:11" s="11" customFormat="1">
      <c r="A8477" s="32">
        <v>2018</v>
      </c>
      <c r="B8477" s="32">
        <v>55818</v>
      </c>
      <c r="C8477" s="33" t="s">
        <v>563</v>
      </c>
      <c r="D8477" s="33" t="s">
        <v>564</v>
      </c>
      <c r="E8477" s="34">
        <v>20914</v>
      </c>
      <c r="F8477" s="35">
        <v>1.1020000000000001</v>
      </c>
      <c r="G8477" s="34" t="s">
        <v>364</v>
      </c>
      <c r="H8477" s="14" t="str">
        <f t="shared" si="528"/>
        <v/>
      </c>
      <c r="I8477" s="11" t="str">
        <f t="shared" si="529"/>
        <v/>
      </c>
      <c r="J8477" s="11" t="str">
        <f t="shared" si="530"/>
        <v/>
      </c>
      <c r="K8477" s="11">
        <f t="shared" si="531"/>
        <v>0</v>
      </c>
    </row>
    <row r="8478" spans="1:11" s="11" customFormat="1">
      <c r="A8478" s="32">
        <v>2018</v>
      </c>
      <c r="B8478" s="32">
        <v>55818</v>
      </c>
      <c r="C8478" s="33" t="s">
        <v>563</v>
      </c>
      <c r="D8478" s="33" t="s">
        <v>564</v>
      </c>
      <c r="E8478" s="34">
        <v>21658</v>
      </c>
      <c r="F8478" s="35">
        <v>1.0980000000000001</v>
      </c>
      <c r="G8478" s="34" t="s">
        <v>364</v>
      </c>
      <c r="H8478" s="14" t="str">
        <f t="shared" si="528"/>
        <v/>
      </c>
      <c r="I8478" s="11" t="str">
        <f t="shared" si="529"/>
        <v/>
      </c>
      <c r="J8478" s="11" t="str">
        <f t="shared" si="530"/>
        <v/>
      </c>
      <c r="K8478" s="11">
        <f t="shared" si="531"/>
        <v>0</v>
      </c>
    </row>
    <row r="8479" spans="1:11" s="11" customFormat="1">
      <c r="A8479" s="32">
        <v>2018</v>
      </c>
      <c r="B8479" s="32">
        <v>55818</v>
      </c>
      <c r="C8479" s="33" t="s">
        <v>563</v>
      </c>
      <c r="D8479" s="33" t="s">
        <v>564</v>
      </c>
      <c r="E8479" s="34">
        <v>707</v>
      </c>
      <c r="F8479" s="35">
        <v>1.101</v>
      </c>
      <c r="G8479" s="34" t="s">
        <v>364</v>
      </c>
      <c r="H8479" s="14" t="str">
        <f t="shared" si="528"/>
        <v/>
      </c>
      <c r="I8479" s="11" t="str">
        <f t="shared" si="529"/>
        <v/>
      </c>
      <c r="J8479" s="11" t="str">
        <f t="shared" si="530"/>
        <v/>
      </c>
      <c r="K8479" s="11">
        <f t="shared" si="531"/>
        <v>0</v>
      </c>
    </row>
    <row r="8480" spans="1:11" s="11" customFormat="1">
      <c r="A8480" s="32">
        <v>2018</v>
      </c>
      <c r="B8480" s="32">
        <v>55818</v>
      </c>
      <c r="C8480" s="33" t="s">
        <v>563</v>
      </c>
      <c r="D8480" s="33" t="s">
        <v>564</v>
      </c>
      <c r="E8480" s="34">
        <v>2837</v>
      </c>
      <c r="F8480" s="35">
        <v>1.115</v>
      </c>
      <c r="G8480" s="34" t="s">
        <v>364</v>
      </c>
      <c r="H8480" s="14" t="str">
        <f t="shared" si="528"/>
        <v/>
      </c>
      <c r="I8480" s="11" t="str">
        <f t="shared" si="529"/>
        <v/>
      </c>
      <c r="J8480" s="11" t="str">
        <f t="shared" si="530"/>
        <v/>
      </c>
      <c r="K8480" s="11">
        <f t="shared" si="531"/>
        <v>0</v>
      </c>
    </row>
    <row r="8481" spans="1:11" s="11" customFormat="1">
      <c r="A8481" s="32">
        <v>2018</v>
      </c>
      <c r="B8481" s="32">
        <v>55818</v>
      </c>
      <c r="C8481" s="33" t="s">
        <v>563</v>
      </c>
      <c r="D8481" s="33" t="s">
        <v>564</v>
      </c>
      <c r="E8481" s="34">
        <v>2927</v>
      </c>
      <c r="F8481" s="35">
        <v>1.101</v>
      </c>
      <c r="G8481" s="34" t="s">
        <v>364</v>
      </c>
      <c r="H8481" s="14" t="str">
        <f t="shared" si="528"/>
        <v/>
      </c>
      <c r="I8481" s="11" t="str">
        <f t="shared" si="529"/>
        <v/>
      </c>
      <c r="J8481" s="11" t="str">
        <f t="shared" si="530"/>
        <v/>
      </c>
      <c r="K8481" s="11">
        <f t="shared" si="531"/>
        <v>0</v>
      </c>
    </row>
    <row r="8482" spans="1:11" s="11" customFormat="1">
      <c r="A8482" s="32">
        <v>2018</v>
      </c>
      <c r="B8482" s="32">
        <v>55818</v>
      </c>
      <c r="C8482" s="33" t="s">
        <v>563</v>
      </c>
      <c r="D8482" s="33" t="s">
        <v>564</v>
      </c>
      <c r="E8482" s="34">
        <v>2059</v>
      </c>
      <c r="F8482" s="35">
        <v>1.1040000000000001</v>
      </c>
      <c r="G8482" s="34" t="s">
        <v>364</v>
      </c>
      <c r="H8482" s="14" t="str">
        <f t="shared" si="528"/>
        <v/>
      </c>
      <c r="I8482" s="11" t="str">
        <f t="shared" si="529"/>
        <v/>
      </c>
      <c r="J8482" s="11" t="str">
        <f t="shared" si="530"/>
        <v/>
      </c>
      <c r="K8482" s="11">
        <f t="shared" si="531"/>
        <v>0</v>
      </c>
    </row>
    <row r="8483" spans="1:11" s="11" customFormat="1">
      <c r="A8483" s="32">
        <v>2018</v>
      </c>
      <c r="B8483" s="32">
        <v>55818</v>
      </c>
      <c r="C8483" s="33" t="s">
        <v>563</v>
      </c>
      <c r="D8483" s="33" t="s">
        <v>564</v>
      </c>
      <c r="E8483" s="34">
        <v>1891</v>
      </c>
      <c r="F8483" s="35">
        <v>1.115</v>
      </c>
      <c r="G8483" s="34" t="s">
        <v>364</v>
      </c>
      <c r="H8483" s="14" t="str">
        <f t="shared" si="528"/>
        <v/>
      </c>
      <c r="I8483" s="11" t="str">
        <f t="shared" si="529"/>
        <v/>
      </c>
      <c r="J8483" s="11" t="str">
        <f t="shared" si="530"/>
        <v/>
      </c>
      <c r="K8483" s="11">
        <f t="shared" si="531"/>
        <v>0</v>
      </c>
    </row>
    <row r="8484" spans="1:11" s="11" customFormat="1">
      <c r="A8484" s="32">
        <v>2018</v>
      </c>
      <c r="B8484" s="32">
        <v>55818</v>
      </c>
      <c r="C8484" s="33" t="s">
        <v>563</v>
      </c>
      <c r="D8484" s="33" t="s">
        <v>564</v>
      </c>
      <c r="E8484" s="34">
        <v>1853</v>
      </c>
      <c r="F8484" s="35">
        <v>1.1040000000000001</v>
      </c>
      <c r="G8484" s="34" t="s">
        <v>364</v>
      </c>
      <c r="H8484" s="14" t="str">
        <f t="shared" si="528"/>
        <v/>
      </c>
      <c r="I8484" s="11" t="str">
        <f t="shared" si="529"/>
        <v/>
      </c>
      <c r="J8484" s="11" t="str">
        <f t="shared" si="530"/>
        <v/>
      </c>
      <c r="K8484" s="11">
        <f t="shared" si="531"/>
        <v>0</v>
      </c>
    </row>
    <row r="8485" spans="1:11" s="11" customFormat="1">
      <c r="A8485" s="32">
        <v>2018</v>
      </c>
      <c r="B8485" s="32">
        <v>55818</v>
      </c>
      <c r="C8485" s="33" t="s">
        <v>563</v>
      </c>
      <c r="D8485" s="33" t="s">
        <v>564</v>
      </c>
      <c r="E8485" s="34">
        <v>1241</v>
      </c>
      <c r="F8485" s="35">
        <v>1.0980000000000001</v>
      </c>
      <c r="G8485" s="34" t="s">
        <v>364</v>
      </c>
      <c r="H8485" s="14" t="str">
        <f t="shared" si="528"/>
        <v/>
      </c>
      <c r="I8485" s="11" t="str">
        <f t="shared" si="529"/>
        <v/>
      </c>
      <c r="J8485" s="11" t="str">
        <f t="shared" si="530"/>
        <v/>
      </c>
      <c r="K8485" s="11">
        <f t="shared" si="531"/>
        <v>0</v>
      </c>
    </row>
    <row r="8486" spans="1:11" s="11" customFormat="1">
      <c r="A8486" s="32">
        <v>2018</v>
      </c>
      <c r="B8486" s="32">
        <v>55818</v>
      </c>
      <c r="C8486" s="33" t="s">
        <v>563</v>
      </c>
      <c r="D8486" s="33" t="s">
        <v>564</v>
      </c>
      <c r="E8486" s="34">
        <v>723</v>
      </c>
      <c r="F8486" s="35">
        <v>1.1000000000000001</v>
      </c>
      <c r="G8486" s="34" t="s">
        <v>364</v>
      </c>
      <c r="H8486" s="14" t="str">
        <f t="shared" si="528"/>
        <v/>
      </c>
      <c r="I8486" s="11" t="str">
        <f t="shared" si="529"/>
        <v/>
      </c>
      <c r="J8486" s="11" t="str">
        <f t="shared" si="530"/>
        <v/>
      </c>
      <c r="K8486" s="11">
        <f t="shared" si="531"/>
        <v>0</v>
      </c>
    </row>
    <row r="8487" spans="1:11" s="11" customFormat="1">
      <c r="A8487" s="32">
        <v>2018</v>
      </c>
      <c r="B8487" s="32">
        <v>55818</v>
      </c>
      <c r="C8487" s="33" t="s">
        <v>563</v>
      </c>
      <c r="D8487" s="33" t="s">
        <v>564</v>
      </c>
      <c r="E8487" s="34">
        <v>745</v>
      </c>
      <c r="F8487" s="35">
        <v>1.0980000000000001</v>
      </c>
      <c r="G8487" s="34" t="s">
        <v>364</v>
      </c>
      <c r="H8487" s="14" t="str">
        <f t="shared" si="528"/>
        <v/>
      </c>
      <c r="I8487" s="11" t="str">
        <f t="shared" si="529"/>
        <v/>
      </c>
      <c r="J8487" s="11" t="str">
        <f t="shared" si="530"/>
        <v/>
      </c>
      <c r="K8487" s="11">
        <f t="shared" si="531"/>
        <v>0</v>
      </c>
    </row>
    <row r="8488" spans="1:11" s="11" customFormat="1">
      <c r="A8488" s="32">
        <v>2018</v>
      </c>
      <c r="B8488" s="32">
        <v>55818</v>
      </c>
      <c r="C8488" s="33" t="s">
        <v>563</v>
      </c>
      <c r="D8488" s="33" t="s">
        <v>564</v>
      </c>
      <c r="E8488" s="34">
        <v>1060</v>
      </c>
      <c r="F8488" s="35">
        <v>1.101</v>
      </c>
      <c r="G8488" s="34" t="s">
        <v>364</v>
      </c>
      <c r="H8488" s="14" t="str">
        <f t="shared" si="528"/>
        <v/>
      </c>
      <c r="I8488" s="11" t="str">
        <f t="shared" si="529"/>
        <v/>
      </c>
      <c r="J8488" s="11" t="str">
        <f t="shared" si="530"/>
        <v/>
      </c>
      <c r="K8488" s="11">
        <f t="shared" si="531"/>
        <v>0</v>
      </c>
    </row>
    <row r="8489" spans="1:11" s="11" customFormat="1">
      <c r="A8489" s="32">
        <v>2018</v>
      </c>
      <c r="B8489" s="32">
        <v>55818</v>
      </c>
      <c r="C8489" s="33" t="s">
        <v>563</v>
      </c>
      <c r="D8489" s="33" t="s">
        <v>564</v>
      </c>
      <c r="E8489" s="34">
        <v>1084</v>
      </c>
      <c r="F8489" s="35">
        <v>1.1000000000000001</v>
      </c>
      <c r="G8489" s="34" t="s">
        <v>364</v>
      </c>
      <c r="H8489" s="14" t="str">
        <f t="shared" si="528"/>
        <v/>
      </c>
      <c r="I8489" s="11" t="str">
        <f t="shared" si="529"/>
        <v/>
      </c>
      <c r="J8489" s="11" t="str">
        <f t="shared" si="530"/>
        <v/>
      </c>
      <c r="K8489" s="11">
        <f t="shared" si="531"/>
        <v>0</v>
      </c>
    </row>
    <row r="8490" spans="1:11" s="11" customFormat="1">
      <c r="A8490" s="32">
        <v>2018</v>
      </c>
      <c r="B8490" s="32">
        <v>55818</v>
      </c>
      <c r="C8490" s="33" t="s">
        <v>563</v>
      </c>
      <c r="D8490" s="33" t="s">
        <v>564</v>
      </c>
      <c r="E8490" s="34">
        <v>1117</v>
      </c>
      <c r="F8490" s="35">
        <v>1.0980000000000001</v>
      </c>
      <c r="G8490" s="34" t="s">
        <v>364</v>
      </c>
      <c r="H8490" s="14" t="str">
        <f t="shared" si="528"/>
        <v/>
      </c>
      <c r="I8490" s="11" t="str">
        <f t="shared" si="529"/>
        <v/>
      </c>
      <c r="J8490" s="11" t="str">
        <f t="shared" si="530"/>
        <v/>
      </c>
      <c r="K8490" s="11">
        <f t="shared" si="531"/>
        <v>0</v>
      </c>
    </row>
    <row r="8491" spans="1:11" s="11" customFormat="1">
      <c r="A8491" s="32">
        <v>2018</v>
      </c>
      <c r="B8491" s="32">
        <v>55818</v>
      </c>
      <c r="C8491" s="33" t="s">
        <v>563</v>
      </c>
      <c r="D8491" s="33" t="s">
        <v>564</v>
      </c>
      <c r="E8491" s="34">
        <v>1178</v>
      </c>
      <c r="F8491" s="35">
        <v>1.101</v>
      </c>
      <c r="G8491" s="34" t="s">
        <v>364</v>
      </c>
      <c r="H8491" s="14" t="str">
        <f t="shared" si="528"/>
        <v/>
      </c>
      <c r="I8491" s="11" t="str">
        <f t="shared" si="529"/>
        <v/>
      </c>
      <c r="J8491" s="11" t="str">
        <f t="shared" si="530"/>
        <v/>
      </c>
      <c r="K8491" s="11">
        <f t="shared" si="531"/>
        <v>0</v>
      </c>
    </row>
    <row r="8492" spans="1:11" s="11" customFormat="1">
      <c r="A8492" s="32">
        <v>2018</v>
      </c>
      <c r="B8492" s="32">
        <v>55818</v>
      </c>
      <c r="C8492" s="33" t="s">
        <v>563</v>
      </c>
      <c r="D8492" s="33" t="s">
        <v>564</v>
      </c>
      <c r="E8492" s="34">
        <v>1205</v>
      </c>
      <c r="F8492" s="35">
        <v>1.1000000000000001</v>
      </c>
      <c r="G8492" s="34" t="s">
        <v>364</v>
      </c>
      <c r="H8492" s="14" t="str">
        <f t="shared" si="528"/>
        <v/>
      </c>
      <c r="I8492" s="11" t="str">
        <f t="shared" si="529"/>
        <v/>
      </c>
      <c r="J8492" s="11" t="str">
        <f t="shared" si="530"/>
        <v/>
      </c>
      <c r="K8492" s="11">
        <f t="shared" si="531"/>
        <v>0</v>
      </c>
    </row>
    <row r="8493" spans="1:11" s="11" customFormat="1">
      <c r="A8493" s="32">
        <v>2018</v>
      </c>
      <c r="B8493" s="32">
        <v>55818</v>
      </c>
      <c r="C8493" s="33" t="s">
        <v>563</v>
      </c>
      <c r="D8493" s="33" t="s">
        <v>564</v>
      </c>
      <c r="E8493" s="34">
        <v>1236</v>
      </c>
      <c r="F8493" s="35">
        <v>1.1040000000000001</v>
      </c>
      <c r="G8493" s="34" t="s">
        <v>364</v>
      </c>
      <c r="H8493" s="14" t="str">
        <f t="shared" si="528"/>
        <v/>
      </c>
      <c r="I8493" s="11" t="str">
        <f t="shared" si="529"/>
        <v/>
      </c>
      <c r="J8493" s="11" t="str">
        <f t="shared" si="530"/>
        <v/>
      </c>
      <c r="K8493" s="11">
        <f t="shared" si="531"/>
        <v>0</v>
      </c>
    </row>
    <row r="8494" spans="1:11" s="11" customFormat="1">
      <c r="A8494" s="32">
        <v>2018</v>
      </c>
      <c r="B8494" s="32">
        <v>55821</v>
      </c>
      <c r="C8494" s="33" t="s">
        <v>563</v>
      </c>
      <c r="D8494" s="33" t="s">
        <v>564</v>
      </c>
      <c r="E8494" s="34">
        <v>399151</v>
      </c>
      <c r="F8494" s="35">
        <v>1.0249999999999999</v>
      </c>
      <c r="G8494" s="34" t="s">
        <v>364</v>
      </c>
      <c r="H8494" s="14" t="str">
        <f t="shared" si="528"/>
        <v/>
      </c>
      <c r="I8494" s="11" t="str">
        <f t="shared" si="529"/>
        <v/>
      </c>
      <c r="J8494" s="11" t="str">
        <f t="shared" si="530"/>
        <v/>
      </c>
      <c r="K8494" s="11">
        <f t="shared" si="531"/>
        <v>0</v>
      </c>
    </row>
    <row r="8495" spans="1:11" s="11" customFormat="1">
      <c r="A8495" s="32">
        <v>2018</v>
      </c>
      <c r="B8495" s="32">
        <v>55835</v>
      </c>
      <c r="C8495" s="33" t="s">
        <v>563</v>
      </c>
      <c r="D8495" s="33" t="s">
        <v>564</v>
      </c>
      <c r="E8495" s="34">
        <v>1193045</v>
      </c>
      <c r="F8495" s="35">
        <v>1.1080000000000001</v>
      </c>
      <c r="G8495" s="34">
        <v>377.2</v>
      </c>
      <c r="H8495" s="14">
        <f t="shared" si="528"/>
        <v>4986183.6399200009</v>
      </c>
      <c r="I8495" s="11">
        <f t="shared" si="529"/>
        <v>1193045</v>
      </c>
      <c r="J8495" s="11">
        <f t="shared" si="530"/>
        <v>1321893.8600000001</v>
      </c>
      <c r="K8495" s="11">
        <f t="shared" si="531"/>
        <v>0</v>
      </c>
    </row>
    <row r="8496" spans="1:11" s="11" customFormat="1">
      <c r="A8496" s="32">
        <v>2018</v>
      </c>
      <c r="B8496" s="32">
        <v>55853</v>
      </c>
      <c r="C8496" s="33" t="s">
        <v>563</v>
      </c>
      <c r="D8496" s="33" t="s">
        <v>564</v>
      </c>
      <c r="E8496" s="34">
        <v>57</v>
      </c>
      <c r="F8496" s="35">
        <v>1.042</v>
      </c>
      <c r="G8496" s="34" t="s">
        <v>364</v>
      </c>
      <c r="H8496" s="14" t="str">
        <f t="shared" si="528"/>
        <v/>
      </c>
      <c r="I8496" s="11" t="str">
        <f t="shared" si="529"/>
        <v/>
      </c>
      <c r="J8496" s="11" t="str">
        <f t="shared" si="530"/>
        <v/>
      </c>
      <c r="K8496" s="11">
        <f t="shared" si="531"/>
        <v>0</v>
      </c>
    </row>
    <row r="8497" spans="1:11" s="11" customFormat="1">
      <c r="A8497" s="32">
        <v>2018</v>
      </c>
      <c r="B8497" s="32">
        <v>55856</v>
      </c>
      <c r="C8497" s="33" t="s">
        <v>353</v>
      </c>
      <c r="D8497" s="33" t="s">
        <v>354</v>
      </c>
      <c r="E8497" s="34">
        <v>622658</v>
      </c>
      <c r="F8497" s="35">
        <v>16.899999999999999</v>
      </c>
      <c r="G8497" s="34" t="s">
        <v>364</v>
      </c>
      <c r="H8497" s="14" t="str">
        <f t="shared" si="528"/>
        <v/>
      </c>
      <c r="I8497" s="11" t="str">
        <f t="shared" si="529"/>
        <v/>
      </c>
      <c r="J8497" s="11" t="str">
        <f t="shared" si="530"/>
        <v/>
      </c>
      <c r="K8497" s="11">
        <f t="shared" si="531"/>
        <v>0</v>
      </c>
    </row>
    <row r="8498" spans="1:11" s="11" customFormat="1">
      <c r="A8498" s="32">
        <v>2018</v>
      </c>
      <c r="B8498" s="32">
        <v>55856</v>
      </c>
      <c r="C8498" s="33" t="s">
        <v>563</v>
      </c>
      <c r="D8498" s="33" t="s">
        <v>564</v>
      </c>
      <c r="E8498" s="34">
        <v>8</v>
      </c>
      <c r="F8498" s="35">
        <v>1.02</v>
      </c>
      <c r="G8498" s="34" t="s">
        <v>364</v>
      </c>
      <c r="H8498" s="14" t="str">
        <f t="shared" si="528"/>
        <v/>
      </c>
      <c r="I8498" s="11" t="str">
        <f t="shared" si="529"/>
        <v/>
      </c>
      <c r="J8498" s="11" t="str">
        <f t="shared" si="530"/>
        <v/>
      </c>
      <c r="K8498" s="11">
        <f t="shared" si="531"/>
        <v>0</v>
      </c>
    </row>
    <row r="8499" spans="1:11" s="11" customFormat="1">
      <c r="A8499" s="32">
        <v>2018</v>
      </c>
      <c r="B8499" s="32">
        <v>55927</v>
      </c>
      <c r="C8499" s="33" t="s">
        <v>563</v>
      </c>
      <c r="D8499" s="33" t="s">
        <v>564</v>
      </c>
      <c r="E8499" s="34">
        <v>601054</v>
      </c>
      <c r="F8499" s="35">
        <v>1.0309999999999999</v>
      </c>
      <c r="G8499" s="34">
        <v>232.7</v>
      </c>
      <c r="H8499" s="14">
        <f t="shared" si="528"/>
        <v>1442010.8903979997</v>
      </c>
      <c r="I8499" s="11">
        <f t="shared" si="529"/>
        <v>601054</v>
      </c>
      <c r="J8499" s="11">
        <f t="shared" si="530"/>
        <v>619686.674</v>
      </c>
      <c r="K8499" s="11">
        <f t="shared" si="531"/>
        <v>0</v>
      </c>
    </row>
    <row r="8500" spans="1:11" s="11" customFormat="1">
      <c r="A8500" s="32">
        <v>2018</v>
      </c>
      <c r="B8500" s="32">
        <v>55927</v>
      </c>
      <c r="C8500" s="33" t="s">
        <v>563</v>
      </c>
      <c r="D8500" s="33" t="s">
        <v>564</v>
      </c>
      <c r="E8500" s="34">
        <v>2700748</v>
      </c>
      <c r="F8500" s="35">
        <v>1.0309999999999999</v>
      </c>
      <c r="G8500" s="34">
        <v>300</v>
      </c>
      <c r="H8500" s="14">
        <f t="shared" si="528"/>
        <v>8353413.5640000002</v>
      </c>
      <c r="I8500" s="11">
        <f t="shared" si="529"/>
        <v>2700748</v>
      </c>
      <c r="J8500" s="11">
        <f t="shared" si="530"/>
        <v>2784471.1879999996</v>
      </c>
      <c r="K8500" s="11">
        <f t="shared" si="531"/>
        <v>0</v>
      </c>
    </row>
    <row r="8501" spans="1:11" s="11" customFormat="1">
      <c r="A8501" s="32">
        <v>2018</v>
      </c>
      <c r="B8501" s="32">
        <v>55927</v>
      </c>
      <c r="C8501" s="33" t="s">
        <v>563</v>
      </c>
      <c r="D8501" s="33" t="s">
        <v>564</v>
      </c>
      <c r="E8501" s="34">
        <v>4849</v>
      </c>
      <c r="F8501" s="35">
        <v>1.0309999999999999</v>
      </c>
      <c r="G8501" s="34">
        <v>309.10000000000002</v>
      </c>
      <c r="H8501" s="14">
        <f t="shared" si="528"/>
        <v>15452.895029000001</v>
      </c>
      <c r="I8501" s="11">
        <f t="shared" si="529"/>
        <v>4849</v>
      </c>
      <c r="J8501" s="11">
        <f t="shared" si="530"/>
        <v>4999.3189999999995</v>
      </c>
      <c r="K8501" s="11">
        <f t="shared" si="531"/>
        <v>0</v>
      </c>
    </row>
    <row r="8502" spans="1:11" s="11" customFormat="1">
      <c r="A8502" s="32">
        <v>2018</v>
      </c>
      <c r="B8502" s="32">
        <v>55927</v>
      </c>
      <c r="C8502" s="33" t="s">
        <v>563</v>
      </c>
      <c r="D8502" s="33" t="s">
        <v>564</v>
      </c>
      <c r="E8502" s="34">
        <v>19395</v>
      </c>
      <c r="F8502" s="35">
        <v>1.0309999999999999</v>
      </c>
      <c r="G8502" s="34">
        <v>307.60000000000002</v>
      </c>
      <c r="H8502" s="14">
        <f t="shared" si="528"/>
        <v>61508.449619999999</v>
      </c>
      <c r="I8502" s="11">
        <f t="shared" si="529"/>
        <v>19395</v>
      </c>
      <c r="J8502" s="11">
        <f t="shared" si="530"/>
        <v>19996.244999999999</v>
      </c>
      <c r="K8502" s="11">
        <f t="shared" si="531"/>
        <v>0</v>
      </c>
    </row>
    <row r="8503" spans="1:11" s="11" customFormat="1">
      <c r="A8503" s="32">
        <v>2018</v>
      </c>
      <c r="B8503" s="32">
        <v>55927</v>
      </c>
      <c r="C8503" s="33" t="s">
        <v>563</v>
      </c>
      <c r="D8503" s="33" t="s">
        <v>564</v>
      </c>
      <c r="E8503" s="34">
        <v>24244</v>
      </c>
      <c r="F8503" s="35">
        <v>1.0309999999999999</v>
      </c>
      <c r="G8503" s="34">
        <v>300.7</v>
      </c>
      <c r="H8503" s="14">
        <f t="shared" si="528"/>
        <v>75161.66094799999</v>
      </c>
      <c r="I8503" s="11">
        <f t="shared" si="529"/>
        <v>24244</v>
      </c>
      <c r="J8503" s="11">
        <f t="shared" si="530"/>
        <v>24995.563999999998</v>
      </c>
      <c r="K8503" s="11">
        <f t="shared" si="531"/>
        <v>0</v>
      </c>
    </row>
    <row r="8504" spans="1:11" s="11" customFormat="1">
      <c r="A8504" s="32">
        <v>2018</v>
      </c>
      <c r="B8504" s="32">
        <v>55927</v>
      </c>
      <c r="C8504" s="33" t="s">
        <v>563</v>
      </c>
      <c r="D8504" s="33" t="s">
        <v>564</v>
      </c>
      <c r="E8504" s="34">
        <v>114287</v>
      </c>
      <c r="F8504" s="35">
        <v>1.0309999999999999</v>
      </c>
      <c r="G8504" s="34">
        <v>231.7</v>
      </c>
      <c r="H8504" s="14">
        <f t="shared" si="528"/>
        <v>273011.87134899996</v>
      </c>
      <c r="I8504" s="11">
        <f t="shared" si="529"/>
        <v>114287</v>
      </c>
      <c r="J8504" s="11">
        <f t="shared" si="530"/>
        <v>117829.897</v>
      </c>
      <c r="K8504" s="11">
        <f t="shared" si="531"/>
        <v>0</v>
      </c>
    </row>
    <row r="8505" spans="1:11" s="11" customFormat="1">
      <c r="A8505" s="32">
        <v>2018</v>
      </c>
      <c r="B8505" s="32">
        <v>55933</v>
      </c>
      <c r="C8505" s="33" t="s">
        <v>563</v>
      </c>
      <c r="D8505" s="33" t="s">
        <v>564</v>
      </c>
      <c r="E8505" s="34">
        <v>12173</v>
      </c>
      <c r="F8505" s="35">
        <v>1.0389999999999999</v>
      </c>
      <c r="G8505" s="34" t="s">
        <v>364</v>
      </c>
      <c r="H8505" s="14" t="str">
        <f t="shared" si="528"/>
        <v/>
      </c>
      <c r="I8505" s="11" t="str">
        <f t="shared" si="529"/>
        <v/>
      </c>
      <c r="J8505" s="11" t="str">
        <f t="shared" si="530"/>
        <v/>
      </c>
      <c r="K8505" s="11">
        <f t="shared" si="531"/>
        <v>0</v>
      </c>
    </row>
    <row r="8506" spans="1:11" s="11" customFormat="1">
      <c r="A8506" s="32">
        <v>2018</v>
      </c>
      <c r="B8506" s="32">
        <v>55933</v>
      </c>
      <c r="C8506" s="33" t="s">
        <v>563</v>
      </c>
      <c r="D8506" s="33" t="s">
        <v>564</v>
      </c>
      <c r="E8506" s="34">
        <v>680129</v>
      </c>
      <c r="F8506" s="35">
        <v>1.0389999999999999</v>
      </c>
      <c r="G8506" s="34" t="s">
        <v>364</v>
      </c>
      <c r="H8506" s="14" t="str">
        <f t="shared" si="528"/>
        <v/>
      </c>
      <c r="I8506" s="11" t="str">
        <f t="shared" si="529"/>
        <v/>
      </c>
      <c r="J8506" s="11" t="str">
        <f t="shared" si="530"/>
        <v/>
      </c>
      <c r="K8506" s="11">
        <f t="shared" si="531"/>
        <v>0</v>
      </c>
    </row>
    <row r="8507" spans="1:11" s="11" customFormat="1">
      <c r="A8507" s="32">
        <v>2018</v>
      </c>
      <c r="B8507" s="32">
        <v>55938</v>
      </c>
      <c r="C8507" s="33" t="s">
        <v>563</v>
      </c>
      <c r="D8507" s="33" t="s">
        <v>564</v>
      </c>
      <c r="E8507" s="34">
        <v>27329</v>
      </c>
      <c r="F8507" s="35">
        <v>1.0609999999999999</v>
      </c>
      <c r="G8507" s="34" t="s">
        <v>364</v>
      </c>
      <c r="H8507" s="14" t="str">
        <f t="shared" si="528"/>
        <v/>
      </c>
      <c r="I8507" s="11" t="str">
        <f t="shared" si="529"/>
        <v/>
      </c>
      <c r="J8507" s="11" t="str">
        <f t="shared" si="530"/>
        <v/>
      </c>
      <c r="K8507" s="11">
        <f t="shared" si="531"/>
        <v>0</v>
      </c>
    </row>
    <row r="8508" spans="1:11" s="11" customFormat="1">
      <c r="A8508" s="32">
        <v>2018</v>
      </c>
      <c r="B8508" s="32">
        <v>55938</v>
      </c>
      <c r="C8508" s="33" t="s">
        <v>563</v>
      </c>
      <c r="D8508" s="33" t="s">
        <v>564</v>
      </c>
      <c r="E8508" s="34">
        <v>169442</v>
      </c>
      <c r="F8508" s="35">
        <v>1.0609999999999999</v>
      </c>
      <c r="G8508" s="34" t="s">
        <v>364</v>
      </c>
      <c r="H8508" s="14" t="str">
        <f t="shared" si="528"/>
        <v/>
      </c>
      <c r="I8508" s="11" t="str">
        <f t="shared" si="529"/>
        <v/>
      </c>
      <c r="J8508" s="11" t="str">
        <f t="shared" si="530"/>
        <v/>
      </c>
      <c r="K8508" s="11">
        <f t="shared" si="531"/>
        <v>0</v>
      </c>
    </row>
    <row r="8509" spans="1:11" s="11" customFormat="1">
      <c r="A8509" s="32">
        <v>2018</v>
      </c>
      <c r="B8509" s="32">
        <v>55938</v>
      </c>
      <c r="C8509" s="33" t="s">
        <v>563</v>
      </c>
      <c r="D8509" s="33" t="s">
        <v>564</v>
      </c>
      <c r="E8509" s="34">
        <v>16385</v>
      </c>
      <c r="F8509" s="35">
        <v>1.0609999999999999</v>
      </c>
      <c r="G8509" s="34" t="s">
        <v>364</v>
      </c>
      <c r="H8509" s="14" t="str">
        <f t="shared" si="528"/>
        <v/>
      </c>
      <c r="I8509" s="11" t="str">
        <f t="shared" si="529"/>
        <v/>
      </c>
      <c r="J8509" s="11" t="str">
        <f t="shared" si="530"/>
        <v/>
      </c>
      <c r="K8509" s="11">
        <f t="shared" si="531"/>
        <v>0</v>
      </c>
    </row>
    <row r="8510" spans="1:11" s="11" customFormat="1">
      <c r="A8510" s="32">
        <v>2018</v>
      </c>
      <c r="B8510" s="32">
        <v>55938</v>
      </c>
      <c r="C8510" s="33" t="s">
        <v>563</v>
      </c>
      <c r="D8510" s="33" t="s">
        <v>564</v>
      </c>
      <c r="E8510" s="34">
        <v>2699</v>
      </c>
      <c r="F8510" s="35">
        <v>1.0609999999999999</v>
      </c>
      <c r="G8510" s="34" t="s">
        <v>364</v>
      </c>
      <c r="H8510" s="14" t="str">
        <f t="shared" si="528"/>
        <v/>
      </c>
      <c r="I8510" s="11" t="str">
        <f t="shared" si="529"/>
        <v/>
      </c>
      <c r="J8510" s="11" t="str">
        <f t="shared" si="530"/>
        <v/>
      </c>
      <c r="K8510" s="11">
        <f t="shared" si="531"/>
        <v>0</v>
      </c>
    </row>
    <row r="8511" spans="1:11" s="11" customFormat="1">
      <c r="A8511" s="32">
        <v>2018</v>
      </c>
      <c r="B8511" s="32">
        <v>55938</v>
      </c>
      <c r="C8511" s="33" t="s">
        <v>563</v>
      </c>
      <c r="D8511" s="33" t="s">
        <v>564</v>
      </c>
      <c r="E8511" s="34">
        <v>1418</v>
      </c>
      <c r="F8511" s="35">
        <v>1.0609999999999999</v>
      </c>
      <c r="G8511" s="34" t="s">
        <v>364</v>
      </c>
      <c r="H8511" s="14" t="str">
        <f t="shared" si="528"/>
        <v/>
      </c>
      <c r="I8511" s="11" t="str">
        <f t="shared" si="529"/>
        <v/>
      </c>
      <c r="J8511" s="11" t="str">
        <f t="shared" si="530"/>
        <v/>
      </c>
      <c r="K8511" s="11">
        <f t="shared" si="531"/>
        <v>0</v>
      </c>
    </row>
    <row r="8512" spans="1:11" s="11" customFormat="1">
      <c r="A8512" s="32">
        <v>2018</v>
      </c>
      <c r="B8512" s="32">
        <v>55938</v>
      </c>
      <c r="C8512" s="33" t="s">
        <v>563</v>
      </c>
      <c r="D8512" s="33" t="s">
        <v>564</v>
      </c>
      <c r="E8512" s="34">
        <v>837</v>
      </c>
      <c r="F8512" s="35">
        <v>1.0609999999999999</v>
      </c>
      <c r="G8512" s="34" t="s">
        <v>364</v>
      </c>
      <c r="H8512" s="14" t="str">
        <f t="shared" si="528"/>
        <v/>
      </c>
      <c r="I8512" s="11" t="str">
        <f t="shared" si="529"/>
        <v/>
      </c>
      <c r="J8512" s="11" t="str">
        <f t="shared" si="530"/>
        <v/>
      </c>
      <c r="K8512" s="11">
        <f t="shared" si="531"/>
        <v>0</v>
      </c>
    </row>
    <row r="8513" spans="1:11" s="11" customFormat="1">
      <c r="A8513" s="32">
        <v>2018</v>
      </c>
      <c r="B8513" s="32">
        <v>55938</v>
      </c>
      <c r="C8513" s="33" t="s">
        <v>563</v>
      </c>
      <c r="D8513" s="33" t="s">
        <v>564</v>
      </c>
      <c r="E8513" s="34">
        <v>750</v>
      </c>
      <c r="F8513" s="35">
        <v>1.0609999999999999</v>
      </c>
      <c r="G8513" s="34" t="s">
        <v>364</v>
      </c>
      <c r="H8513" s="14" t="str">
        <f t="shared" si="528"/>
        <v/>
      </c>
      <c r="I8513" s="11" t="str">
        <f t="shared" si="529"/>
        <v/>
      </c>
      <c r="J8513" s="11" t="str">
        <f t="shared" si="530"/>
        <v/>
      </c>
      <c r="K8513" s="11">
        <f t="shared" si="531"/>
        <v>0</v>
      </c>
    </row>
    <row r="8514" spans="1:11" s="11" customFormat="1">
      <c r="A8514" s="32">
        <v>2018</v>
      </c>
      <c r="B8514" s="32">
        <v>55939</v>
      </c>
      <c r="C8514" s="33" t="s">
        <v>563</v>
      </c>
      <c r="D8514" s="33" t="s">
        <v>564</v>
      </c>
      <c r="E8514" s="34">
        <v>5747119</v>
      </c>
      <c r="F8514" s="35">
        <v>1.0680000000000001</v>
      </c>
      <c r="G8514" s="34">
        <v>340.1</v>
      </c>
      <c r="H8514" s="14">
        <f t="shared" si="528"/>
        <v>20875076.435892001</v>
      </c>
      <c r="I8514" s="11">
        <f t="shared" si="529"/>
        <v>5747119</v>
      </c>
      <c r="J8514" s="11">
        <f t="shared" si="530"/>
        <v>6137923.0920000002</v>
      </c>
      <c r="K8514" s="11">
        <f t="shared" si="531"/>
        <v>0</v>
      </c>
    </row>
    <row r="8515" spans="1:11" s="11" customFormat="1">
      <c r="A8515" s="32">
        <v>2018</v>
      </c>
      <c r="B8515" s="32">
        <v>55965</v>
      </c>
      <c r="C8515" s="33" t="s">
        <v>563</v>
      </c>
      <c r="D8515" s="33" t="s">
        <v>564</v>
      </c>
      <c r="E8515" s="34">
        <v>3574097</v>
      </c>
      <c r="F8515" s="35">
        <v>1.03</v>
      </c>
      <c r="G8515" s="34" t="s">
        <v>364</v>
      </c>
      <c r="H8515" s="14" t="str">
        <f t="shared" si="528"/>
        <v/>
      </c>
      <c r="I8515" s="11" t="str">
        <f t="shared" si="529"/>
        <v/>
      </c>
      <c r="J8515" s="11" t="str">
        <f t="shared" si="530"/>
        <v/>
      </c>
      <c r="K8515" s="11">
        <f t="shared" si="531"/>
        <v>0</v>
      </c>
    </row>
    <row r="8516" spans="1:11" s="11" customFormat="1">
      <c r="A8516" s="32">
        <v>2018</v>
      </c>
      <c r="B8516" s="32">
        <v>55970</v>
      </c>
      <c r="C8516" s="33" t="s">
        <v>563</v>
      </c>
      <c r="D8516" s="33" t="s">
        <v>564</v>
      </c>
      <c r="E8516" s="34">
        <v>229958</v>
      </c>
      <c r="F8516" s="35">
        <v>1</v>
      </c>
      <c r="G8516" s="34">
        <v>295.39999999999998</v>
      </c>
      <c r="H8516" s="14">
        <f t="shared" si="528"/>
        <v>679295.93199999991</v>
      </c>
      <c r="I8516" s="11">
        <f t="shared" si="529"/>
        <v>229958</v>
      </c>
      <c r="J8516" s="11">
        <f t="shared" si="530"/>
        <v>229958</v>
      </c>
      <c r="K8516" s="11">
        <f t="shared" si="531"/>
        <v>0</v>
      </c>
    </row>
    <row r="8517" spans="1:11" s="11" customFormat="1">
      <c r="A8517" s="32">
        <v>2018</v>
      </c>
      <c r="B8517" s="32">
        <v>55970</v>
      </c>
      <c r="C8517" s="33" t="s">
        <v>563</v>
      </c>
      <c r="D8517" s="33" t="s">
        <v>564</v>
      </c>
      <c r="E8517" s="34">
        <v>303640</v>
      </c>
      <c r="F8517" s="35">
        <v>1</v>
      </c>
      <c r="G8517" s="34">
        <v>155.80000000000001</v>
      </c>
      <c r="H8517" s="14">
        <f t="shared" si="528"/>
        <v>473071.12</v>
      </c>
      <c r="I8517" s="11">
        <f t="shared" si="529"/>
        <v>303640</v>
      </c>
      <c r="J8517" s="11">
        <f t="shared" si="530"/>
        <v>303640</v>
      </c>
      <c r="K8517" s="11">
        <f t="shared" si="531"/>
        <v>0</v>
      </c>
    </row>
    <row r="8518" spans="1:11" s="11" customFormat="1">
      <c r="A8518" s="32">
        <v>2018</v>
      </c>
      <c r="B8518" s="32">
        <v>55970</v>
      </c>
      <c r="C8518" s="33" t="s">
        <v>563</v>
      </c>
      <c r="D8518" s="33" t="s">
        <v>564</v>
      </c>
      <c r="E8518" s="34">
        <v>335355</v>
      </c>
      <c r="F8518" s="35">
        <v>1</v>
      </c>
      <c r="G8518" s="34">
        <v>355.2</v>
      </c>
      <c r="H8518" s="14">
        <f t="shared" ref="H8518:H8581" si="532">IF(I8518="","",G8518/100*F8518*E8518)</f>
        <v>1191180.96</v>
      </c>
      <c r="I8518" s="11">
        <f t="shared" ref="I8518:I8581" si="533">IF(OR(G8518=".",F8518=".",E8518="."),"",E8518)</f>
        <v>335355</v>
      </c>
      <c r="J8518" s="11">
        <f t="shared" ref="J8518:J8581" si="534">IF(I8518="","",F8518*I8518)</f>
        <v>335355</v>
      </c>
      <c r="K8518" s="11">
        <f t="shared" ref="K8518:K8581" si="535">IF(C8518="LIG",1,0)</f>
        <v>0</v>
      </c>
    </row>
    <row r="8519" spans="1:11" s="11" customFormat="1">
      <c r="A8519" s="32">
        <v>2018</v>
      </c>
      <c r="B8519" s="32">
        <v>55970</v>
      </c>
      <c r="C8519" s="33" t="s">
        <v>563</v>
      </c>
      <c r="D8519" s="33" t="s">
        <v>564</v>
      </c>
      <c r="E8519" s="34">
        <v>124</v>
      </c>
      <c r="F8519" s="35">
        <v>1</v>
      </c>
      <c r="G8519" s="34">
        <v>377.2</v>
      </c>
      <c r="H8519" s="14">
        <f t="shared" si="532"/>
        <v>467.72799999999995</v>
      </c>
      <c r="I8519" s="11">
        <f t="shared" si="533"/>
        <v>124</v>
      </c>
      <c r="J8519" s="11">
        <f t="shared" si="534"/>
        <v>124</v>
      </c>
      <c r="K8519" s="11">
        <f t="shared" si="535"/>
        <v>0</v>
      </c>
    </row>
    <row r="8520" spans="1:11" s="11" customFormat="1">
      <c r="A8520" s="32">
        <v>2018</v>
      </c>
      <c r="B8520" s="32">
        <v>55970</v>
      </c>
      <c r="C8520" s="33" t="s">
        <v>563</v>
      </c>
      <c r="D8520" s="33" t="s">
        <v>564</v>
      </c>
      <c r="E8520" s="34">
        <v>1298</v>
      </c>
      <c r="F8520" s="35">
        <v>1</v>
      </c>
      <c r="G8520" s="34">
        <v>315.89999999999998</v>
      </c>
      <c r="H8520" s="14">
        <f t="shared" si="532"/>
        <v>4100.3819999999996</v>
      </c>
      <c r="I8520" s="11">
        <f t="shared" si="533"/>
        <v>1298</v>
      </c>
      <c r="J8520" s="11">
        <f t="shared" si="534"/>
        <v>1298</v>
      </c>
      <c r="K8520" s="11">
        <f t="shared" si="535"/>
        <v>0</v>
      </c>
    </row>
    <row r="8521" spans="1:11" s="11" customFormat="1">
      <c r="A8521" s="32">
        <v>2018</v>
      </c>
      <c r="B8521" s="32">
        <v>55970</v>
      </c>
      <c r="C8521" s="33" t="s">
        <v>563</v>
      </c>
      <c r="D8521" s="33" t="s">
        <v>564</v>
      </c>
      <c r="E8521" s="34">
        <v>2844</v>
      </c>
      <c r="F8521" s="35">
        <v>1</v>
      </c>
      <c r="G8521" s="34">
        <v>298.39999999999998</v>
      </c>
      <c r="H8521" s="14">
        <f t="shared" si="532"/>
        <v>8486.4959999999992</v>
      </c>
      <c r="I8521" s="11">
        <f t="shared" si="533"/>
        <v>2844</v>
      </c>
      <c r="J8521" s="11">
        <f t="shared" si="534"/>
        <v>2844</v>
      </c>
      <c r="K8521" s="11">
        <f t="shared" si="535"/>
        <v>0</v>
      </c>
    </row>
    <row r="8522" spans="1:11" s="11" customFormat="1">
      <c r="A8522" s="32">
        <v>2018</v>
      </c>
      <c r="B8522" s="32">
        <v>55970</v>
      </c>
      <c r="C8522" s="33" t="s">
        <v>563</v>
      </c>
      <c r="D8522" s="33" t="s">
        <v>564</v>
      </c>
      <c r="E8522" s="34">
        <v>4636</v>
      </c>
      <c r="F8522" s="35">
        <v>1</v>
      </c>
      <c r="G8522" s="34">
        <v>380.9</v>
      </c>
      <c r="H8522" s="14">
        <f t="shared" si="532"/>
        <v>17658.523999999998</v>
      </c>
      <c r="I8522" s="11">
        <f t="shared" si="533"/>
        <v>4636</v>
      </c>
      <c r="J8522" s="11">
        <f t="shared" si="534"/>
        <v>4636</v>
      </c>
      <c r="K8522" s="11">
        <f t="shared" si="535"/>
        <v>0</v>
      </c>
    </row>
    <row r="8523" spans="1:11" s="11" customFormat="1">
      <c r="A8523" s="32">
        <v>2018</v>
      </c>
      <c r="B8523" s="32">
        <v>55970</v>
      </c>
      <c r="C8523" s="33" t="s">
        <v>563</v>
      </c>
      <c r="D8523" s="33" t="s">
        <v>564</v>
      </c>
      <c r="E8523" s="34">
        <v>4636</v>
      </c>
      <c r="F8523" s="35">
        <v>1</v>
      </c>
      <c r="G8523" s="34">
        <v>277.39999999999998</v>
      </c>
      <c r="H8523" s="14">
        <f t="shared" si="532"/>
        <v>12860.263999999997</v>
      </c>
      <c r="I8523" s="11">
        <f t="shared" si="533"/>
        <v>4636</v>
      </c>
      <c r="J8523" s="11">
        <f t="shared" si="534"/>
        <v>4636</v>
      </c>
      <c r="K8523" s="11">
        <f t="shared" si="535"/>
        <v>0</v>
      </c>
    </row>
    <row r="8524" spans="1:11" s="11" customFormat="1">
      <c r="A8524" s="32">
        <v>2018</v>
      </c>
      <c r="B8524" s="32">
        <v>55970</v>
      </c>
      <c r="C8524" s="33" t="s">
        <v>563</v>
      </c>
      <c r="D8524" s="33" t="s">
        <v>564</v>
      </c>
      <c r="E8524" s="34">
        <v>4884</v>
      </c>
      <c r="F8524" s="35">
        <v>1</v>
      </c>
      <c r="G8524" s="34">
        <v>329.4</v>
      </c>
      <c r="H8524" s="14">
        <f t="shared" si="532"/>
        <v>16087.895999999999</v>
      </c>
      <c r="I8524" s="11">
        <f t="shared" si="533"/>
        <v>4884</v>
      </c>
      <c r="J8524" s="11">
        <f t="shared" si="534"/>
        <v>4884</v>
      </c>
      <c r="K8524" s="11">
        <f t="shared" si="535"/>
        <v>0</v>
      </c>
    </row>
    <row r="8525" spans="1:11" s="11" customFormat="1">
      <c r="A8525" s="32">
        <v>2018</v>
      </c>
      <c r="B8525" s="32">
        <v>55970</v>
      </c>
      <c r="C8525" s="33" t="s">
        <v>563</v>
      </c>
      <c r="D8525" s="33" t="s">
        <v>564</v>
      </c>
      <c r="E8525" s="34">
        <v>4945</v>
      </c>
      <c r="F8525" s="35">
        <v>1</v>
      </c>
      <c r="G8525" s="34">
        <v>339.4</v>
      </c>
      <c r="H8525" s="14">
        <f t="shared" si="532"/>
        <v>16783.329999999998</v>
      </c>
      <c r="I8525" s="11">
        <f t="shared" si="533"/>
        <v>4945</v>
      </c>
      <c r="J8525" s="11">
        <f t="shared" si="534"/>
        <v>4945</v>
      </c>
      <c r="K8525" s="11">
        <f t="shared" si="535"/>
        <v>0</v>
      </c>
    </row>
    <row r="8526" spans="1:11" s="11" customFormat="1">
      <c r="A8526" s="32">
        <v>2018</v>
      </c>
      <c r="B8526" s="32">
        <v>55970</v>
      </c>
      <c r="C8526" s="33" t="s">
        <v>563</v>
      </c>
      <c r="D8526" s="33" t="s">
        <v>564</v>
      </c>
      <c r="E8526" s="34">
        <v>5502</v>
      </c>
      <c r="F8526" s="35">
        <v>1</v>
      </c>
      <c r="G8526" s="34">
        <v>300.89999999999998</v>
      </c>
      <c r="H8526" s="14">
        <f t="shared" si="532"/>
        <v>16555.518</v>
      </c>
      <c r="I8526" s="11">
        <f t="shared" si="533"/>
        <v>5502</v>
      </c>
      <c r="J8526" s="11">
        <f t="shared" si="534"/>
        <v>5502</v>
      </c>
      <c r="K8526" s="11">
        <f t="shared" si="535"/>
        <v>0</v>
      </c>
    </row>
    <row r="8527" spans="1:11" s="11" customFormat="1">
      <c r="A8527" s="32">
        <v>2018</v>
      </c>
      <c r="B8527" s="32">
        <v>55970</v>
      </c>
      <c r="C8527" s="33" t="s">
        <v>563</v>
      </c>
      <c r="D8527" s="33" t="s">
        <v>564</v>
      </c>
      <c r="E8527" s="34">
        <v>6182</v>
      </c>
      <c r="F8527" s="35">
        <v>1</v>
      </c>
      <c r="G8527" s="34">
        <v>373.3</v>
      </c>
      <c r="H8527" s="14">
        <f t="shared" si="532"/>
        <v>23077.405999999999</v>
      </c>
      <c r="I8527" s="11">
        <f t="shared" si="533"/>
        <v>6182</v>
      </c>
      <c r="J8527" s="11">
        <f t="shared" si="534"/>
        <v>6182</v>
      </c>
      <c r="K8527" s="11">
        <f t="shared" si="535"/>
        <v>0</v>
      </c>
    </row>
    <row r="8528" spans="1:11" s="11" customFormat="1">
      <c r="A8528" s="32">
        <v>2018</v>
      </c>
      <c r="B8528" s="32">
        <v>55970</v>
      </c>
      <c r="C8528" s="33" t="s">
        <v>563</v>
      </c>
      <c r="D8528" s="33" t="s">
        <v>564</v>
      </c>
      <c r="E8528" s="34">
        <v>7294</v>
      </c>
      <c r="F8528" s="35">
        <v>1</v>
      </c>
      <c r="G8528" s="34">
        <v>312.60000000000002</v>
      </c>
      <c r="H8528" s="14">
        <f t="shared" si="532"/>
        <v>22801.044000000002</v>
      </c>
      <c r="I8528" s="11">
        <f t="shared" si="533"/>
        <v>7294</v>
      </c>
      <c r="J8528" s="11">
        <f t="shared" si="534"/>
        <v>7294</v>
      </c>
      <c r="K8528" s="11">
        <f t="shared" si="535"/>
        <v>0</v>
      </c>
    </row>
    <row r="8529" spans="1:11" s="11" customFormat="1">
      <c r="A8529" s="32">
        <v>2018</v>
      </c>
      <c r="B8529" s="32">
        <v>55970</v>
      </c>
      <c r="C8529" s="33" t="s">
        <v>563</v>
      </c>
      <c r="D8529" s="33" t="s">
        <v>564</v>
      </c>
      <c r="E8529" s="34">
        <v>9272</v>
      </c>
      <c r="F8529" s="35">
        <v>1</v>
      </c>
      <c r="G8529" s="34">
        <v>375.4</v>
      </c>
      <c r="H8529" s="14">
        <f t="shared" si="532"/>
        <v>34807.087999999996</v>
      </c>
      <c r="I8529" s="11">
        <f t="shared" si="533"/>
        <v>9272</v>
      </c>
      <c r="J8529" s="11">
        <f t="shared" si="534"/>
        <v>9272</v>
      </c>
      <c r="K8529" s="11">
        <f t="shared" si="535"/>
        <v>0</v>
      </c>
    </row>
    <row r="8530" spans="1:11" s="11" customFormat="1">
      <c r="A8530" s="32">
        <v>2018</v>
      </c>
      <c r="B8530" s="32">
        <v>55970</v>
      </c>
      <c r="C8530" s="33" t="s">
        <v>563</v>
      </c>
      <c r="D8530" s="33" t="s">
        <v>564</v>
      </c>
      <c r="E8530" s="34">
        <v>10076</v>
      </c>
      <c r="F8530" s="35">
        <v>1</v>
      </c>
      <c r="G8530" s="34">
        <v>334.9</v>
      </c>
      <c r="H8530" s="14">
        <f t="shared" si="532"/>
        <v>33744.523999999998</v>
      </c>
      <c r="I8530" s="11">
        <f t="shared" si="533"/>
        <v>10076</v>
      </c>
      <c r="J8530" s="11">
        <f t="shared" si="534"/>
        <v>10076</v>
      </c>
      <c r="K8530" s="11">
        <f t="shared" si="535"/>
        <v>0</v>
      </c>
    </row>
    <row r="8531" spans="1:11" s="11" customFormat="1">
      <c r="A8531" s="32">
        <v>2018</v>
      </c>
      <c r="B8531" s="32">
        <v>55970</v>
      </c>
      <c r="C8531" s="33" t="s">
        <v>563</v>
      </c>
      <c r="D8531" s="33" t="s">
        <v>564</v>
      </c>
      <c r="E8531" s="34">
        <v>13888</v>
      </c>
      <c r="F8531" s="35">
        <v>1</v>
      </c>
      <c r="G8531" s="34">
        <v>296.3</v>
      </c>
      <c r="H8531" s="14">
        <f t="shared" si="532"/>
        <v>41150.144</v>
      </c>
      <c r="I8531" s="11">
        <f t="shared" si="533"/>
        <v>13888</v>
      </c>
      <c r="J8531" s="11">
        <f t="shared" si="534"/>
        <v>13888</v>
      </c>
      <c r="K8531" s="11">
        <f t="shared" si="535"/>
        <v>0</v>
      </c>
    </row>
    <row r="8532" spans="1:11" s="11" customFormat="1">
      <c r="A8532" s="32">
        <v>2018</v>
      </c>
      <c r="B8532" s="32">
        <v>55970</v>
      </c>
      <c r="C8532" s="33" t="s">
        <v>563</v>
      </c>
      <c r="D8532" s="33" t="s">
        <v>564</v>
      </c>
      <c r="E8532" s="34">
        <v>17556</v>
      </c>
      <c r="F8532" s="35">
        <v>1</v>
      </c>
      <c r="G8532" s="34">
        <v>371.2</v>
      </c>
      <c r="H8532" s="14">
        <f t="shared" si="532"/>
        <v>65167.871999999996</v>
      </c>
      <c r="I8532" s="11">
        <f t="shared" si="533"/>
        <v>17556</v>
      </c>
      <c r="J8532" s="11">
        <f t="shared" si="534"/>
        <v>17556</v>
      </c>
      <c r="K8532" s="11">
        <f t="shared" si="535"/>
        <v>0</v>
      </c>
    </row>
    <row r="8533" spans="1:11" s="11" customFormat="1">
      <c r="A8533" s="32">
        <v>2018</v>
      </c>
      <c r="B8533" s="32">
        <v>55970</v>
      </c>
      <c r="C8533" s="33" t="s">
        <v>563</v>
      </c>
      <c r="D8533" s="33" t="s">
        <v>564</v>
      </c>
      <c r="E8533" s="34">
        <v>18545</v>
      </c>
      <c r="F8533" s="35">
        <v>1</v>
      </c>
      <c r="G8533" s="34">
        <v>354.4</v>
      </c>
      <c r="H8533" s="14">
        <f t="shared" si="532"/>
        <v>65723.48</v>
      </c>
      <c r="I8533" s="11">
        <f t="shared" si="533"/>
        <v>18545</v>
      </c>
      <c r="J8533" s="11">
        <f t="shared" si="534"/>
        <v>18545</v>
      </c>
      <c r="K8533" s="11">
        <f t="shared" si="535"/>
        <v>0</v>
      </c>
    </row>
    <row r="8534" spans="1:11" s="11" customFormat="1">
      <c r="A8534" s="32">
        <v>2018</v>
      </c>
      <c r="B8534" s="32">
        <v>55970</v>
      </c>
      <c r="C8534" s="33" t="s">
        <v>563</v>
      </c>
      <c r="D8534" s="33" t="s">
        <v>564</v>
      </c>
      <c r="E8534" s="34">
        <v>18545</v>
      </c>
      <c r="F8534" s="35">
        <v>1</v>
      </c>
      <c r="G8534" s="34">
        <v>380.7</v>
      </c>
      <c r="H8534" s="14">
        <f t="shared" si="532"/>
        <v>70600.815000000002</v>
      </c>
      <c r="I8534" s="11">
        <f t="shared" si="533"/>
        <v>18545</v>
      </c>
      <c r="J8534" s="11">
        <f t="shared" si="534"/>
        <v>18545</v>
      </c>
      <c r="K8534" s="11">
        <f t="shared" si="535"/>
        <v>0</v>
      </c>
    </row>
    <row r="8535" spans="1:11" s="11" customFormat="1">
      <c r="A8535" s="32">
        <v>2018</v>
      </c>
      <c r="B8535" s="32">
        <v>55970</v>
      </c>
      <c r="C8535" s="33" t="s">
        <v>563</v>
      </c>
      <c r="D8535" s="33" t="s">
        <v>564</v>
      </c>
      <c r="E8535" s="34">
        <v>20399</v>
      </c>
      <c r="F8535" s="35">
        <v>1</v>
      </c>
      <c r="G8535" s="34">
        <v>370.6</v>
      </c>
      <c r="H8535" s="14">
        <f t="shared" si="532"/>
        <v>75598.694000000003</v>
      </c>
      <c r="I8535" s="11">
        <f t="shared" si="533"/>
        <v>20399</v>
      </c>
      <c r="J8535" s="11">
        <f t="shared" si="534"/>
        <v>20399</v>
      </c>
      <c r="K8535" s="11">
        <f t="shared" si="535"/>
        <v>0</v>
      </c>
    </row>
    <row r="8536" spans="1:11" s="11" customFormat="1">
      <c r="A8536" s="32">
        <v>2018</v>
      </c>
      <c r="B8536" s="32">
        <v>55970</v>
      </c>
      <c r="C8536" s="33" t="s">
        <v>563</v>
      </c>
      <c r="D8536" s="33" t="s">
        <v>564</v>
      </c>
      <c r="E8536" s="34">
        <v>21265</v>
      </c>
      <c r="F8536" s="35">
        <v>1</v>
      </c>
      <c r="G8536" s="34">
        <v>375.5</v>
      </c>
      <c r="H8536" s="14">
        <f t="shared" si="532"/>
        <v>79850.074999999997</v>
      </c>
      <c r="I8536" s="11">
        <f t="shared" si="533"/>
        <v>21265</v>
      </c>
      <c r="J8536" s="11">
        <f t="shared" si="534"/>
        <v>21265</v>
      </c>
      <c r="K8536" s="11">
        <f t="shared" si="535"/>
        <v>0</v>
      </c>
    </row>
    <row r="8537" spans="1:11" s="11" customFormat="1">
      <c r="A8537" s="32">
        <v>2018</v>
      </c>
      <c r="B8537" s="32">
        <v>55970</v>
      </c>
      <c r="C8537" s="33" t="s">
        <v>563</v>
      </c>
      <c r="D8537" s="33" t="s">
        <v>564</v>
      </c>
      <c r="E8537" s="34">
        <v>30029</v>
      </c>
      <c r="F8537" s="35">
        <v>1</v>
      </c>
      <c r="G8537" s="34">
        <v>344.3</v>
      </c>
      <c r="H8537" s="14">
        <f t="shared" si="532"/>
        <v>103389.84700000001</v>
      </c>
      <c r="I8537" s="11">
        <f t="shared" si="533"/>
        <v>30029</v>
      </c>
      <c r="J8537" s="11">
        <f t="shared" si="534"/>
        <v>30029</v>
      </c>
      <c r="K8537" s="11">
        <f t="shared" si="535"/>
        <v>0</v>
      </c>
    </row>
    <row r="8538" spans="1:11" s="11" customFormat="1">
      <c r="A8538" s="32">
        <v>2018</v>
      </c>
      <c r="B8538" s="32">
        <v>55970</v>
      </c>
      <c r="C8538" s="33" t="s">
        <v>563</v>
      </c>
      <c r="D8538" s="33" t="s">
        <v>564</v>
      </c>
      <c r="E8538" s="34">
        <v>31526</v>
      </c>
      <c r="F8538" s="35">
        <v>1</v>
      </c>
      <c r="G8538" s="34">
        <v>328.7</v>
      </c>
      <c r="H8538" s="14">
        <f t="shared" si="532"/>
        <v>103625.962</v>
      </c>
      <c r="I8538" s="11">
        <f t="shared" si="533"/>
        <v>31526</v>
      </c>
      <c r="J8538" s="11">
        <f t="shared" si="534"/>
        <v>31526</v>
      </c>
      <c r="K8538" s="11">
        <f t="shared" si="535"/>
        <v>0</v>
      </c>
    </row>
    <row r="8539" spans="1:11" s="11" customFormat="1">
      <c r="A8539" s="32">
        <v>2018</v>
      </c>
      <c r="B8539" s="32">
        <v>55970</v>
      </c>
      <c r="C8539" s="33" t="s">
        <v>563</v>
      </c>
      <c r="D8539" s="33" t="s">
        <v>564</v>
      </c>
      <c r="E8539" s="34">
        <v>31650</v>
      </c>
      <c r="F8539" s="35">
        <v>1</v>
      </c>
      <c r="G8539" s="34">
        <v>362.3</v>
      </c>
      <c r="H8539" s="14">
        <f t="shared" si="532"/>
        <v>114667.95000000001</v>
      </c>
      <c r="I8539" s="11">
        <f t="shared" si="533"/>
        <v>31650</v>
      </c>
      <c r="J8539" s="11">
        <f t="shared" si="534"/>
        <v>31650</v>
      </c>
      <c r="K8539" s="11">
        <f t="shared" si="535"/>
        <v>0</v>
      </c>
    </row>
    <row r="8540" spans="1:11" s="11" customFormat="1">
      <c r="A8540" s="32">
        <v>2018</v>
      </c>
      <c r="B8540" s="32">
        <v>55970</v>
      </c>
      <c r="C8540" s="33" t="s">
        <v>563</v>
      </c>
      <c r="D8540" s="33" t="s">
        <v>564</v>
      </c>
      <c r="E8540" s="34">
        <v>34469</v>
      </c>
      <c r="F8540" s="35">
        <v>1</v>
      </c>
      <c r="G8540" s="34">
        <v>370.8</v>
      </c>
      <c r="H8540" s="14">
        <f t="shared" si="532"/>
        <v>127811.05200000001</v>
      </c>
      <c r="I8540" s="11">
        <f t="shared" si="533"/>
        <v>34469</v>
      </c>
      <c r="J8540" s="11">
        <f t="shared" si="534"/>
        <v>34469</v>
      </c>
      <c r="K8540" s="11">
        <f t="shared" si="535"/>
        <v>0</v>
      </c>
    </row>
    <row r="8541" spans="1:11" s="11" customFormat="1">
      <c r="A8541" s="32">
        <v>2018</v>
      </c>
      <c r="B8541" s="32">
        <v>55970</v>
      </c>
      <c r="C8541" s="33" t="s">
        <v>563</v>
      </c>
      <c r="D8541" s="33" t="s">
        <v>564</v>
      </c>
      <c r="E8541" s="34">
        <v>42035</v>
      </c>
      <c r="F8541" s="35">
        <v>1</v>
      </c>
      <c r="G8541" s="34">
        <v>374</v>
      </c>
      <c r="H8541" s="14">
        <f t="shared" si="532"/>
        <v>157210.90000000002</v>
      </c>
      <c r="I8541" s="11">
        <f t="shared" si="533"/>
        <v>42035</v>
      </c>
      <c r="J8541" s="11">
        <f t="shared" si="534"/>
        <v>42035</v>
      </c>
      <c r="K8541" s="11">
        <f t="shared" si="535"/>
        <v>0</v>
      </c>
    </row>
    <row r="8542" spans="1:11" s="11" customFormat="1">
      <c r="A8542" s="32">
        <v>2018</v>
      </c>
      <c r="B8542" s="32">
        <v>55970</v>
      </c>
      <c r="C8542" s="33" t="s">
        <v>563</v>
      </c>
      <c r="D8542" s="33" t="s">
        <v>564</v>
      </c>
      <c r="E8542" s="34">
        <v>42219</v>
      </c>
      <c r="F8542" s="35">
        <v>1</v>
      </c>
      <c r="G8542" s="34">
        <v>308.3</v>
      </c>
      <c r="H8542" s="14">
        <f t="shared" si="532"/>
        <v>130161.17700000001</v>
      </c>
      <c r="I8542" s="11">
        <f t="shared" si="533"/>
        <v>42219</v>
      </c>
      <c r="J8542" s="11">
        <f t="shared" si="534"/>
        <v>42219</v>
      </c>
      <c r="K8542" s="11">
        <f t="shared" si="535"/>
        <v>0</v>
      </c>
    </row>
    <row r="8543" spans="1:11" s="11" customFormat="1">
      <c r="A8543" s="32">
        <v>2018</v>
      </c>
      <c r="B8543" s="32">
        <v>55970</v>
      </c>
      <c r="C8543" s="33" t="s">
        <v>563</v>
      </c>
      <c r="D8543" s="33" t="s">
        <v>564</v>
      </c>
      <c r="E8543" s="34">
        <v>45868</v>
      </c>
      <c r="F8543" s="35">
        <v>1</v>
      </c>
      <c r="G8543" s="34">
        <v>365.7</v>
      </c>
      <c r="H8543" s="14">
        <f t="shared" si="532"/>
        <v>167739.27600000001</v>
      </c>
      <c r="I8543" s="11">
        <f t="shared" si="533"/>
        <v>45868</v>
      </c>
      <c r="J8543" s="11">
        <f t="shared" si="534"/>
        <v>45868</v>
      </c>
      <c r="K8543" s="11">
        <f t="shared" si="535"/>
        <v>0</v>
      </c>
    </row>
    <row r="8544" spans="1:11" s="11" customFormat="1">
      <c r="A8544" s="32">
        <v>2018</v>
      </c>
      <c r="B8544" s="32">
        <v>55970</v>
      </c>
      <c r="C8544" s="33" t="s">
        <v>563</v>
      </c>
      <c r="D8544" s="33" t="s">
        <v>564</v>
      </c>
      <c r="E8544" s="34">
        <v>56624</v>
      </c>
      <c r="F8544" s="35">
        <v>1</v>
      </c>
      <c r="G8544" s="34">
        <v>364.2</v>
      </c>
      <c r="H8544" s="14">
        <f t="shared" si="532"/>
        <v>206224.60800000001</v>
      </c>
      <c r="I8544" s="11">
        <f t="shared" si="533"/>
        <v>56624</v>
      </c>
      <c r="J8544" s="11">
        <f t="shared" si="534"/>
        <v>56624</v>
      </c>
      <c r="K8544" s="11">
        <f t="shared" si="535"/>
        <v>0</v>
      </c>
    </row>
    <row r="8545" spans="1:11" s="11" customFormat="1">
      <c r="A8545" s="32">
        <v>2018</v>
      </c>
      <c r="B8545" s="32">
        <v>55970</v>
      </c>
      <c r="C8545" s="33" t="s">
        <v>563</v>
      </c>
      <c r="D8545" s="33" t="s">
        <v>564</v>
      </c>
      <c r="E8545" s="34">
        <v>61817</v>
      </c>
      <c r="F8545" s="35">
        <v>1</v>
      </c>
      <c r="G8545" s="34">
        <v>354.8</v>
      </c>
      <c r="H8545" s="14">
        <f t="shared" si="532"/>
        <v>219326.71600000001</v>
      </c>
      <c r="I8545" s="11">
        <f t="shared" si="533"/>
        <v>61817</v>
      </c>
      <c r="J8545" s="11">
        <f t="shared" si="534"/>
        <v>61817</v>
      </c>
      <c r="K8545" s="11">
        <f t="shared" si="535"/>
        <v>0</v>
      </c>
    </row>
    <row r="8546" spans="1:11" s="11" customFormat="1">
      <c r="A8546" s="32">
        <v>2018</v>
      </c>
      <c r="B8546" s="32">
        <v>55970</v>
      </c>
      <c r="C8546" s="33" t="s">
        <v>563</v>
      </c>
      <c r="D8546" s="33" t="s">
        <v>564</v>
      </c>
      <c r="E8546" s="34">
        <v>73933</v>
      </c>
      <c r="F8546" s="35">
        <v>1</v>
      </c>
      <c r="G8546" s="34">
        <v>375.8</v>
      </c>
      <c r="H8546" s="14">
        <f t="shared" si="532"/>
        <v>277840.21399999998</v>
      </c>
      <c r="I8546" s="11">
        <f t="shared" si="533"/>
        <v>73933</v>
      </c>
      <c r="J8546" s="11">
        <f t="shared" si="534"/>
        <v>73933</v>
      </c>
      <c r="K8546" s="11">
        <f t="shared" si="535"/>
        <v>0</v>
      </c>
    </row>
    <row r="8547" spans="1:11" s="11" customFormat="1">
      <c r="A8547" s="32">
        <v>2018</v>
      </c>
      <c r="B8547" s="32">
        <v>55970</v>
      </c>
      <c r="C8547" s="33" t="s">
        <v>563</v>
      </c>
      <c r="D8547" s="33" t="s">
        <v>564</v>
      </c>
      <c r="E8547" s="34">
        <v>95816</v>
      </c>
      <c r="F8547" s="35">
        <v>1</v>
      </c>
      <c r="G8547" s="34">
        <v>272.10000000000002</v>
      </c>
      <c r="H8547" s="14">
        <f t="shared" si="532"/>
        <v>260715.33600000001</v>
      </c>
      <c r="I8547" s="11">
        <f t="shared" si="533"/>
        <v>95816</v>
      </c>
      <c r="J8547" s="11">
        <f t="shared" si="534"/>
        <v>95816</v>
      </c>
      <c r="K8547" s="11">
        <f t="shared" si="535"/>
        <v>0</v>
      </c>
    </row>
    <row r="8548" spans="1:11" s="11" customFormat="1">
      <c r="A8548" s="32">
        <v>2018</v>
      </c>
      <c r="B8548" s="32">
        <v>55970</v>
      </c>
      <c r="C8548" s="33" t="s">
        <v>563</v>
      </c>
      <c r="D8548" s="33" t="s">
        <v>564</v>
      </c>
      <c r="E8548" s="34">
        <v>138778</v>
      </c>
      <c r="F8548" s="35">
        <v>1</v>
      </c>
      <c r="G8548" s="34">
        <v>376.1</v>
      </c>
      <c r="H8548" s="14">
        <f t="shared" si="532"/>
        <v>521944.05800000002</v>
      </c>
      <c r="I8548" s="11">
        <f t="shared" si="533"/>
        <v>138778</v>
      </c>
      <c r="J8548" s="11">
        <f t="shared" si="534"/>
        <v>138778</v>
      </c>
      <c r="K8548" s="11">
        <f t="shared" si="535"/>
        <v>0</v>
      </c>
    </row>
    <row r="8549" spans="1:11" s="11" customFormat="1">
      <c r="A8549" s="32">
        <v>2018</v>
      </c>
      <c r="B8549" s="32">
        <v>55970</v>
      </c>
      <c r="C8549" s="33" t="s">
        <v>563</v>
      </c>
      <c r="D8549" s="33" t="s">
        <v>564</v>
      </c>
      <c r="E8549" s="34">
        <v>140076</v>
      </c>
      <c r="F8549" s="35">
        <v>1</v>
      </c>
      <c r="G8549" s="34">
        <v>228.7</v>
      </c>
      <c r="H8549" s="14">
        <f t="shared" si="532"/>
        <v>320353.81199999998</v>
      </c>
      <c r="I8549" s="11">
        <f t="shared" si="533"/>
        <v>140076</v>
      </c>
      <c r="J8549" s="11">
        <f t="shared" si="534"/>
        <v>140076</v>
      </c>
      <c r="K8549" s="11">
        <f t="shared" si="535"/>
        <v>0</v>
      </c>
    </row>
    <row r="8550" spans="1:11" s="11" customFormat="1">
      <c r="A8550" s="32">
        <v>2018</v>
      </c>
      <c r="B8550" s="32">
        <v>55970</v>
      </c>
      <c r="C8550" s="33" t="s">
        <v>563</v>
      </c>
      <c r="D8550" s="33" t="s">
        <v>564</v>
      </c>
      <c r="E8550" s="34">
        <v>153488</v>
      </c>
      <c r="F8550" s="35">
        <v>1</v>
      </c>
      <c r="G8550" s="34">
        <v>324</v>
      </c>
      <c r="H8550" s="14">
        <f t="shared" si="532"/>
        <v>497301.12000000005</v>
      </c>
      <c r="I8550" s="11">
        <f t="shared" si="533"/>
        <v>153488</v>
      </c>
      <c r="J8550" s="11">
        <f t="shared" si="534"/>
        <v>153488</v>
      </c>
      <c r="K8550" s="11">
        <f t="shared" si="535"/>
        <v>0</v>
      </c>
    </row>
    <row r="8551" spans="1:11" s="11" customFormat="1">
      <c r="A8551" s="32">
        <v>2018</v>
      </c>
      <c r="B8551" s="32">
        <v>55970</v>
      </c>
      <c r="C8551" s="33" t="s">
        <v>563</v>
      </c>
      <c r="D8551" s="33" t="s">
        <v>564</v>
      </c>
      <c r="E8551" s="34">
        <v>154052</v>
      </c>
      <c r="F8551" s="35">
        <v>1</v>
      </c>
      <c r="G8551" s="34">
        <v>469.4</v>
      </c>
      <c r="H8551" s="14">
        <f t="shared" si="532"/>
        <v>723120.08799999999</v>
      </c>
      <c r="I8551" s="11">
        <f t="shared" si="533"/>
        <v>154052</v>
      </c>
      <c r="J8551" s="11">
        <f t="shared" si="534"/>
        <v>154052</v>
      </c>
      <c r="K8551" s="11">
        <f t="shared" si="535"/>
        <v>0</v>
      </c>
    </row>
    <row r="8552" spans="1:11" s="11" customFormat="1">
      <c r="A8552" s="32">
        <v>2018</v>
      </c>
      <c r="B8552" s="32">
        <v>55970</v>
      </c>
      <c r="C8552" s="33" t="s">
        <v>563</v>
      </c>
      <c r="D8552" s="33" t="s">
        <v>564</v>
      </c>
      <c r="E8552" s="34">
        <v>191517</v>
      </c>
      <c r="F8552" s="35">
        <v>1</v>
      </c>
      <c r="G8552" s="34">
        <v>331.4</v>
      </c>
      <c r="H8552" s="14">
        <f t="shared" si="532"/>
        <v>634687.33799999987</v>
      </c>
      <c r="I8552" s="11">
        <f t="shared" si="533"/>
        <v>191517</v>
      </c>
      <c r="J8552" s="11">
        <f t="shared" si="534"/>
        <v>191517</v>
      </c>
      <c r="K8552" s="11">
        <f t="shared" si="535"/>
        <v>0</v>
      </c>
    </row>
    <row r="8553" spans="1:11" s="11" customFormat="1">
      <c r="A8553" s="32">
        <v>2018</v>
      </c>
      <c r="B8553" s="32">
        <v>55970</v>
      </c>
      <c r="C8553" s="33" t="s">
        <v>563</v>
      </c>
      <c r="D8553" s="33" t="s">
        <v>564</v>
      </c>
      <c r="E8553" s="34">
        <v>191631</v>
      </c>
      <c r="F8553" s="35">
        <v>1</v>
      </c>
      <c r="G8553" s="34">
        <v>272.10000000000002</v>
      </c>
      <c r="H8553" s="14">
        <f t="shared" si="532"/>
        <v>521427.951</v>
      </c>
      <c r="I8553" s="11">
        <f t="shared" si="533"/>
        <v>191631</v>
      </c>
      <c r="J8553" s="11">
        <f t="shared" si="534"/>
        <v>191631</v>
      </c>
      <c r="K8553" s="11">
        <f t="shared" si="535"/>
        <v>0</v>
      </c>
    </row>
    <row r="8554" spans="1:11" s="11" customFormat="1">
      <c r="A8554" s="32">
        <v>2018</v>
      </c>
      <c r="B8554" s="32">
        <v>55970</v>
      </c>
      <c r="C8554" s="33" t="s">
        <v>563</v>
      </c>
      <c r="D8554" s="33" t="s">
        <v>564</v>
      </c>
      <c r="E8554" s="34">
        <v>191631</v>
      </c>
      <c r="F8554" s="35">
        <v>1</v>
      </c>
      <c r="G8554" s="34">
        <v>331.4</v>
      </c>
      <c r="H8554" s="14">
        <f t="shared" si="532"/>
        <v>635065.13399999996</v>
      </c>
      <c r="I8554" s="11">
        <f t="shared" si="533"/>
        <v>191631</v>
      </c>
      <c r="J8554" s="11">
        <f t="shared" si="534"/>
        <v>191631</v>
      </c>
      <c r="K8554" s="11">
        <f t="shared" si="535"/>
        <v>0</v>
      </c>
    </row>
    <row r="8555" spans="1:11" s="11" customFormat="1">
      <c r="A8555" s="32">
        <v>2018</v>
      </c>
      <c r="B8555" s="32">
        <v>55970</v>
      </c>
      <c r="C8555" s="33" t="s">
        <v>563</v>
      </c>
      <c r="D8555" s="33" t="s">
        <v>564</v>
      </c>
      <c r="E8555" s="34">
        <v>198246</v>
      </c>
      <c r="F8555" s="35">
        <v>1</v>
      </c>
      <c r="G8555" s="34">
        <v>375.7</v>
      </c>
      <c r="H8555" s="14">
        <f t="shared" si="532"/>
        <v>744810.22199999995</v>
      </c>
      <c r="I8555" s="11">
        <f t="shared" si="533"/>
        <v>198246</v>
      </c>
      <c r="J8555" s="11">
        <f t="shared" si="534"/>
        <v>198246</v>
      </c>
      <c r="K8555" s="11">
        <f t="shared" si="535"/>
        <v>0</v>
      </c>
    </row>
    <row r="8556" spans="1:11" s="11" customFormat="1">
      <c r="A8556" s="32">
        <v>2018</v>
      </c>
      <c r="B8556" s="32">
        <v>55970</v>
      </c>
      <c r="C8556" s="33" t="s">
        <v>563</v>
      </c>
      <c r="D8556" s="33" t="s">
        <v>564</v>
      </c>
      <c r="E8556" s="34">
        <v>376441</v>
      </c>
      <c r="F8556" s="35">
        <v>1</v>
      </c>
      <c r="G8556" s="34">
        <v>272.10000000000002</v>
      </c>
      <c r="H8556" s="14">
        <f t="shared" si="532"/>
        <v>1024295.961</v>
      </c>
      <c r="I8556" s="11">
        <f t="shared" si="533"/>
        <v>376441</v>
      </c>
      <c r="J8556" s="11">
        <f t="shared" si="534"/>
        <v>376441</v>
      </c>
      <c r="K8556" s="11">
        <f t="shared" si="535"/>
        <v>0</v>
      </c>
    </row>
    <row r="8557" spans="1:11" s="11" customFormat="1">
      <c r="A8557" s="32">
        <v>2018</v>
      </c>
      <c r="B8557" s="32">
        <v>55972</v>
      </c>
      <c r="C8557" s="33" t="s">
        <v>563</v>
      </c>
      <c r="D8557" s="33" t="s">
        <v>564</v>
      </c>
      <c r="E8557" s="34">
        <v>61135</v>
      </c>
      <c r="F8557" s="35">
        <v>1.05</v>
      </c>
      <c r="G8557" s="34">
        <v>488.7</v>
      </c>
      <c r="H8557" s="14">
        <f t="shared" si="532"/>
        <v>313705.08224999998</v>
      </c>
      <c r="I8557" s="11">
        <f t="shared" si="533"/>
        <v>61135</v>
      </c>
      <c r="J8557" s="11">
        <f t="shared" si="534"/>
        <v>64191.75</v>
      </c>
      <c r="K8557" s="11">
        <f t="shared" si="535"/>
        <v>0</v>
      </c>
    </row>
    <row r="8558" spans="1:11" s="11" customFormat="1">
      <c r="A8558" s="32">
        <v>2018</v>
      </c>
      <c r="B8558" s="32">
        <v>55976</v>
      </c>
      <c r="C8558" s="33" t="s">
        <v>563</v>
      </c>
      <c r="D8558" s="33" t="s">
        <v>564</v>
      </c>
      <c r="E8558" s="34">
        <v>1358842</v>
      </c>
      <c r="F8558" s="35">
        <v>1.05</v>
      </c>
      <c r="G8558" s="34" t="s">
        <v>364</v>
      </c>
      <c r="H8558" s="14" t="str">
        <f t="shared" si="532"/>
        <v/>
      </c>
      <c r="I8558" s="11" t="str">
        <f t="shared" si="533"/>
        <v/>
      </c>
      <c r="J8558" s="11" t="str">
        <f t="shared" si="534"/>
        <v/>
      </c>
      <c r="K8558" s="11">
        <f t="shared" si="535"/>
        <v>0</v>
      </c>
    </row>
    <row r="8559" spans="1:11" s="11" customFormat="1">
      <c r="A8559" s="32">
        <v>2018</v>
      </c>
      <c r="B8559" s="32">
        <v>55985</v>
      </c>
      <c r="C8559" s="33" t="s">
        <v>563</v>
      </c>
      <c r="D8559" s="33" t="s">
        <v>564</v>
      </c>
      <c r="E8559" s="34">
        <v>266239</v>
      </c>
      <c r="F8559" s="35">
        <v>1.0429999999999999</v>
      </c>
      <c r="G8559" s="34">
        <v>540.1</v>
      </c>
      <c r="H8559" s="14">
        <f t="shared" si="532"/>
        <v>1499788.9830769999</v>
      </c>
      <c r="I8559" s="11">
        <f t="shared" si="533"/>
        <v>266239</v>
      </c>
      <c r="J8559" s="11">
        <f t="shared" si="534"/>
        <v>277687.277</v>
      </c>
      <c r="K8559" s="11">
        <f t="shared" si="535"/>
        <v>0</v>
      </c>
    </row>
    <row r="8560" spans="1:11" s="11" customFormat="1">
      <c r="A8560" s="32">
        <v>2018</v>
      </c>
      <c r="B8560" s="32">
        <v>56031</v>
      </c>
      <c r="C8560" s="33" t="s">
        <v>563</v>
      </c>
      <c r="D8560" s="33" t="s">
        <v>564</v>
      </c>
      <c r="E8560" s="34">
        <v>2815223</v>
      </c>
      <c r="F8560" s="35">
        <v>1.032</v>
      </c>
      <c r="G8560" s="34">
        <v>276.5</v>
      </c>
      <c r="H8560" s="14">
        <f t="shared" si="532"/>
        <v>8033182.5260400008</v>
      </c>
      <c r="I8560" s="11">
        <f t="shared" si="533"/>
        <v>2815223</v>
      </c>
      <c r="J8560" s="11">
        <f t="shared" si="534"/>
        <v>2905310.1359999999</v>
      </c>
      <c r="K8560" s="11">
        <f t="shared" si="535"/>
        <v>0</v>
      </c>
    </row>
    <row r="8561" spans="1:11" s="11" customFormat="1">
      <c r="A8561" s="32">
        <v>2018</v>
      </c>
      <c r="B8561" s="32">
        <v>56046</v>
      </c>
      <c r="C8561" s="33" t="s">
        <v>563</v>
      </c>
      <c r="D8561" s="33" t="s">
        <v>564</v>
      </c>
      <c r="E8561" s="34">
        <v>879841</v>
      </c>
      <c r="F8561" s="35">
        <v>1.0289999999999999</v>
      </c>
      <c r="G8561" s="34">
        <v>374.2</v>
      </c>
      <c r="H8561" s="14">
        <f t="shared" si="532"/>
        <v>3387843.6076379996</v>
      </c>
      <c r="I8561" s="11">
        <f t="shared" si="533"/>
        <v>879841</v>
      </c>
      <c r="J8561" s="11">
        <f t="shared" si="534"/>
        <v>905356.38899999997</v>
      </c>
      <c r="K8561" s="11">
        <f t="shared" si="535"/>
        <v>0</v>
      </c>
    </row>
    <row r="8562" spans="1:11" s="11" customFormat="1">
      <c r="A8562" s="32">
        <v>2018</v>
      </c>
      <c r="B8562" s="32">
        <v>56068</v>
      </c>
      <c r="C8562" s="33" t="s">
        <v>353</v>
      </c>
      <c r="D8562" s="33" t="s">
        <v>354</v>
      </c>
      <c r="E8562" s="34">
        <v>45814</v>
      </c>
      <c r="F8562" s="35">
        <v>26.12</v>
      </c>
      <c r="G8562" s="34">
        <v>225.5</v>
      </c>
      <c r="H8562" s="14">
        <f t="shared" si="532"/>
        <v>2698472.0883999998</v>
      </c>
      <c r="I8562" s="11">
        <f t="shared" si="533"/>
        <v>45814</v>
      </c>
      <c r="J8562" s="11">
        <f t="shared" si="534"/>
        <v>1196661.68</v>
      </c>
      <c r="K8562" s="11">
        <f t="shared" si="535"/>
        <v>0</v>
      </c>
    </row>
    <row r="8563" spans="1:11" s="11" customFormat="1">
      <c r="A8563" s="32">
        <v>2018</v>
      </c>
      <c r="B8563" s="32">
        <v>56068</v>
      </c>
      <c r="C8563" s="33" t="s">
        <v>363</v>
      </c>
      <c r="D8563" s="33" t="s">
        <v>354</v>
      </c>
      <c r="E8563" s="34">
        <v>10363</v>
      </c>
      <c r="F8563" s="35">
        <v>16.87</v>
      </c>
      <c r="G8563" s="34">
        <v>205.7</v>
      </c>
      <c r="H8563" s="14">
        <f t="shared" si="532"/>
        <v>359612.57717</v>
      </c>
      <c r="I8563" s="11">
        <f t="shared" si="533"/>
        <v>10363</v>
      </c>
      <c r="J8563" s="11">
        <f t="shared" si="534"/>
        <v>174823.81</v>
      </c>
      <c r="K8563" s="11">
        <f t="shared" si="535"/>
        <v>0</v>
      </c>
    </row>
    <row r="8564" spans="1:11" s="11" customFormat="1">
      <c r="A8564" s="32">
        <v>2018</v>
      </c>
      <c r="B8564" s="32">
        <v>56068</v>
      </c>
      <c r="C8564" s="33" t="s">
        <v>363</v>
      </c>
      <c r="D8564" s="33" t="s">
        <v>354</v>
      </c>
      <c r="E8564" s="34">
        <v>32921</v>
      </c>
      <c r="F8564" s="35">
        <v>17.98</v>
      </c>
      <c r="G8564" s="34">
        <v>200.6</v>
      </c>
      <c r="H8564" s="14">
        <f t="shared" si="532"/>
        <v>1187390.6774799998</v>
      </c>
      <c r="I8564" s="11">
        <f t="shared" si="533"/>
        <v>32921</v>
      </c>
      <c r="J8564" s="11">
        <f t="shared" si="534"/>
        <v>591919.57999999996</v>
      </c>
      <c r="K8564" s="11">
        <f t="shared" si="535"/>
        <v>0</v>
      </c>
    </row>
    <row r="8565" spans="1:11" s="11" customFormat="1">
      <c r="A8565" s="32">
        <v>2018</v>
      </c>
      <c r="B8565" s="32">
        <v>56068</v>
      </c>
      <c r="C8565" s="33" t="s">
        <v>363</v>
      </c>
      <c r="D8565" s="33" t="s">
        <v>354</v>
      </c>
      <c r="E8565" s="34">
        <v>54108</v>
      </c>
      <c r="F8565" s="35">
        <v>17.62</v>
      </c>
      <c r="G8565" s="34">
        <v>203.2</v>
      </c>
      <c r="H8565" s="14">
        <f t="shared" si="532"/>
        <v>1937274.17472</v>
      </c>
      <c r="I8565" s="11">
        <f t="shared" si="533"/>
        <v>54108</v>
      </c>
      <c r="J8565" s="11">
        <f t="shared" si="534"/>
        <v>953382.96000000008</v>
      </c>
      <c r="K8565" s="11">
        <f t="shared" si="535"/>
        <v>0</v>
      </c>
    </row>
    <row r="8566" spans="1:11" s="11" customFormat="1">
      <c r="A8566" s="32">
        <v>2018</v>
      </c>
      <c r="B8566" s="32">
        <v>56068</v>
      </c>
      <c r="C8566" s="33" t="s">
        <v>363</v>
      </c>
      <c r="D8566" s="33" t="s">
        <v>354</v>
      </c>
      <c r="E8566" s="34">
        <v>228846</v>
      </c>
      <c r="F8566" s="35">
        <v>17.64</v>
      </c>
      <c r="G8566" s="34">
        <v>205.9</v>
      </c>
      <c r="H8566" s="14">
        <f t="shared" si="532"/>
        <v>8311860.6429600017</v>
      </c>
      <c r="I8566" s="11">
        <f t="shared" si="533"/>
        <v>228846</v>
      </c>
      <c r="J8566" s="11">
        <f t="shared" si="534"/>
        <v>4036843.44</v>
      </c>
      <c r="K8566" s="11">
        <f t="shared" si="535"/>
        <v>0</v>
      </c>
    </row>
    <row r="8567" spans="1:11" s="11" customFormat="1">
      <c r="A8567" s="32">
        <v>2018</v>
      </c>
      <c r="B8567" s="32">
        <v>56068</v>
      </c>
      <c r="C8567" s="33" t="s">
        <v>563</v>
      </c>
      <c r="D8567" s="33" t="s">
        <v>564</v>
      </c>
      <c r="E8567" s="34">
        <v>32855</v>
      </c>
      <c r="F8567" s="35">
        <v>1.054</v>
      </c>
      <c r="G8567" s="34">
        <v>586.79999999999995</v>
      </c>
      <c r="H8567" s="14">
        <f t="shared" si="532"/>
        <v>203203.96955999997</v>
      </c>
      <c r="I8567" s="11">
        <f t="shared" si="533"/>
        <v>32855</v>
      </c>
      <c r="J8567" s="11">
        <f t="shared" si="534"/>
        <v>34629.17</v>
      </c>
      <c r="K8567" s="11">
        <f t="shared" si="535"/>
        <v>0</v>
      </c>
    </row>
    <row r="8568" spans="1:11" s="11" customFormat="1">
      <c r="A8568" s="32">
        <v>2018</v>
      </c>
      <c r="B8568" s="32">
        <v>56078</v>
      </c>
      <c r="C8568" s="33" t="s">
        <v>563</v>
      </c>
      <c r="D8568" s="33" t="s">
        <v>564</v>
      </c>
      <c r="E8568" s="34">
        <v>622510</v>
      </c>
      <c r="F8568" s="35">
        <v>1.0389999999999999</v>
      </c>
      <c r="G8568" s="34">
        <v>400</v>
      </c>
      <c r="H8568" s="14">
        <f t="shared" si="532"/>
        <v>2587151.5599999996</v>
      </c>
      <c r="I8568" s="11">
        <f t="shared" si="533"/>
        <v>622510</v>
      </c>
      <c r="J8568" s="11">
        <f t="shared" si="534"/>
        <v>646787.8899999999</v>
      </c>
      <c r="K8568" s="11">
        <f t="shared" si="535"/>
        <v>0</v>
      </c>
    </row>
    <row r="8569" spans="1:11" s="11" customFormat="1">
      <c r="A8569" s="32">
        <v>2018</v>
      </c>
      <c r="B8569" s="32">
        <v>56102</v>
      </c>
      <c r="C8569" s="33" t="s">
        <v>563</v>
      </c>
      <c r="D8569" s="33" t="s">
        <v>564</v>
      </c>
      <c r="E8569" s="34">
        <v>635560</v>
      </c>
      <c r="F8569" s="35">
        <v>1.0289999999999999</v>
      </c>
      <c r="G8569" s="34">
        <v>296.3</v>
      </c>
      <c r="H8569" s="14">
        <f t="shared" si="532"/>
        <v>1937776.04412</v>
      </c>
      <c r="I8569" s="11">
        <f t="shared" si="533"/>
        <v>635560</v>
      </c>
      <c r="J8569" s="11">
        <f t="shared" si="534"/>
        <v>653991.24</v>
      </c>
      <c r="K8569" s="11">
        <f t="shared" si="535"/>
        <v>0</v>
      </c>
    </row>
    <row r="8570" spans="1:11" s="11" customFormat="1">
      <c r="A8570" s="32">
        <v>2018</v>
      </c>
      <c r="B8570" s="32">
        <v>56104</v>
      </c>
      <c r="C8570" s="33" t="s">
        <v>565</v>
      </c>
      <c r="D8570" s="33" t="s">
        <v>566</v>
      </c>
      <c r="E8570" s="34">
        <v>40</v>
      </c>
      <c r="F8570" s="35">
        <v>5.8170000000000002</v>
      </c>
      <c r="G8570" s="34" t="s">
        <v>364</v>
      </c>
      <c r="H8570" s="14" t="str">
        <f t="shared" si="532"/>
        <v/>
      </c>
      <c r="I8570" s="11" t="str">
        <f t="shared" si="533"/>
        <v/>
      </c>
      <c r="J8570" s="11" t="str">
        <f t="shared" si="534"/>
        <v/>
      </c>
      <c r="K8570" s="11">
        <f t="shared" si="535"/>
        <v>0</v>
      </c>
    </row>
    <row r="8571" spans="1:11" s="11" customFormat="1">
      <c r="A8571" s="32">
        <v>2018</v>
      </c>
      <c r="B8571" s="32">
        <v>56104</v>
      </c>
      <c r="C8571" s="33" t="s">
        <v>563</v>
      </c>
      <c r="D8571" s="33" t="s">
        <v>564</v>
      </c>
      <c r="E8571" s="34">
        <v>42082</v>
      </c>
      <c r="F8571" s="35">
        <v>1.0620000000000001</v>
      </c>
      <c r="G8571" s="34" t="s">
        <v>364</v>
      </c>
      <c r="H8571" s="14" t="str">
        <f t="shared" si="532"/>
        <v/>
      </c>
      <c r="I8571" s="11" t="str">
        <f t="shared" si="533"/>
        <v/>
      </c>
      <c r="J8571" s="11" t="str">
        <f t="shared" si="534"/>
        <v/>
      </c>
      <c r="K8571" s="11">
        <f t="shared" si="535"/>
        <v>0</v>
      </c>
    </row>
    <row r="8572" spans="1:11" s="11" customFormat="1">
      <c r="A8572" s="32">
        <v>2018</v>
      </c>
      <c r="B8572" s="32">
        <v>56150</v>
      </c>
      <c r="C8572" s="33" t="s">
        <v>563</v>
      </c>
      <c r="D8572" s="33" t="s">
        <v>564</v>
      </c>
      <c r="E8572" s="34">
        <v>4397493</v>
      </c>
      <c r="F8572" s="35">
        <v>1.028</v>
      </c>
      <c r="G8572" s="34">
        <v>322.10000000000002</v>
      </c>
      <c r="H8572" s="14">
        <f t="shared" si="532"/>
        <v>14560926.051684</v>
      </c>
      <c r="I8572" s="11">
        <f t="shared" si="533"/>
        <v>4397493</v>
      </c>
      <c r="J8572" s="11">
        <f t="shared" si="534"/>
        <v>4520622.8040000005</v>
      </c>
      <c r="K8572" s="11">
        <f t="shared" si="535"/>
        <v>0</v>
      </c>
    </row>
    <row r="8573" spans="1:11" s="11" customFormat="1">
      <c r="A8573" s="32">
        <v>2018</v>
      </c>
      <c r="B8573" s="32">
        <v>56151</v>
      </c>
      <c r="C8573" s="33" t="s">
        <v>563</v>
      </c>
      <c r="D8573" s="33" t="s">
        <v>564</v>
      </c>
      <c r="E8573" s="34">
        <v>2649</v>
      </c>
      <c r="F8573" s="35">
        <v>1</v>
      </c>
      <c r="G8573" s="34">
        <v>164.4</v>
      </c>
      <c r="H8573" s="14">
        <f t="shared" si="532"/>
        <v>4354.9560000000001</v>
      </c>
      <c r="I8573" s="11">
        <f t="shared" si="533"/>
        <v>2649</v>
      </c>
      <c r="J8573" s="11">
        <f t="shared" si="534"/>
        <v>2649</v>
      </c>
      <c r="K8573" s="11">
        <f t="shared" si="535"/>
        <v>0</v>
      </c>
    </row>
    <row r="8574" spans="1:11" s="11" customFormat="1">
      <c r="A8574" s="32">
        <v>2018</v>
      </c>
      <c r="B8574" s="32">
        <v>56151</v>
      </c>
      <c r="C8574" s="33" t="s">
        <v>563</v>
      </c>
      <c r="D8574" s="33" t="s">
        <v>564</v>
      </c>
      <c r="E8574" s="34">
        <v>34916</v>
      </c>
      <c r="F8574" s="35">
        <v>1</v>
      </c>
      <c r="G8574" s="34">
        <v>371.1</v>
      </c>
      <c r="H8574" s="14">
        <f t="shared" si="532"/>
        <v>129573.27600000001</v>
      </c>
      <c r="I8574" s="11">
        <f t="shared" si="533"/>
        <v>34916</v>
      </c>
      <c r="J8574" s="11">
        <f t="shared" si="534"/>
        <v>34916</v>
      </c>
      <c r="K8574" s="11">
        <f t="shared" si="535"/>
        <v>0</v>
      </c>
    </row>
    <row r="8575" spans="1:11" s="11" customFormat="1">
      <c r="A8575" s="32">
        <v>2018</v>
      </c>
      <c r="B8575" s="32">
        <v>56152</v>
      </c>
      <c r="C8575" s="33" t="s">
        <v>563</v>
      </c>
      <c r="D8575" s="33" t="s">
        <v>564</v>
      </c>
      <c r="E8575" s="34">
        <v>7412775</v>
      </c>
      <c r="F8575" s="35">
        <v>1.03</v>
      </c>
      <c r="G8575" s="34" t="s">
        <v>364</v>
      </c>
      <c r="H8575" s="14" t="str">
        <f t="shared" si="532"/>
        <v/>
      </c>
      <c r="I8575" s="11" t="str">
        <f t="shared" si="533"/>
        <v/>
      </c>
      <c r="J8575" s="11" t="str">
        <f t="shared" si="534"/>
        <v/>
      </c>
      <c r="K8575" s="11">
        <f t="shared" si="535"/>
        <v>0</v>
      </c>
    </row>
    <row r="8576" spans="1:11" s="11" customFormat="1">
      <c r="A8576" s="32">
        <v>2018</v>
      </c>
      <c r="B8576" s="32">
        <v>56163</v>
      </c>
      <c r="C8576" s="33" t="s">
        <v>563</v>
      </c>
      <c r="D8576" s="33" t="s">
        <v>564</v>
      </c>
      <c r="E8576" s="34">
        <v>58079</v>
      </c>
      <c r="F8576" s="35">
        <v>1.034</v>
      </c>
      <c r="G8576" s="34" t="s">
        <v>364</v>
      </c>
      <c r="H8576" s="14" t="str">
        <f t="shared" si="532"/>
        <v/>
      </c>
      <c r="I8576" s="11" t="str">
        <f t="shared" si="533"/>
        <v/>
      </c>
      <c r="J8576" s="11" t="str">
        <f t="shared" si="534"/>
        <v/>
      </c>
      <c r="K8576" s="11">
        <f t="shared" si="535"/>
        <v>0</v>
      </c>
    </row>
    <row r="8577" spans="1:11" s="11" customFormat="1">
      <c r="A8577" s="32">
        <v>2018</v>
      </c>
      <c r="B8577" s="32">
        <v>56164</v>
      </c>
      <c r="C8577" s="33" t="s">
        <v>563</v>
      </c>
      <c r="D8577" s="33" t="s">
        <v>564</v>
      </c>
      <c r="E8577" s="34">
        <v>100178</v>
      </c>
      <c r="F8577" s="35">
        <v>1.0820000000000001</v>
      </c>
      <c r="G8577" s="34">
        <v>309.8</v>
      </c>
      <c r="H8577" s="14">
        <f t="shared" si="532"/>
        <v>335800.26240800007</v>
      </c>
      <c r="I8577" s="11">
        <f t="shared" si="533"/>
        <v>100178</v>
      </c>
      <c r="J8577" s="11">
        <f t="shared" si="534"/>
        <v>108392.59600000001</v>
      </c>
      <c r="K8577" s="11">
        <f t="shared" si="535"/>
        <v>0</v>
      </c>
    </row>
    <row r="8578" spans="1:11" s="11" customFormat="1">
      <c r="A8578" s="32">
        <v>2018</v>
      </c>
      <c r="B8578" s="32">
        <v>56164</v>
      </c>
      <c r="C8578" s="33" t="s">
        <v>563</v>
      </c>
      <c r="D8578" s="33" t="s">
        <v>564</v>
      </c>
      <c r="E8578" s="34">
        <v>232769</v>
      </c>
      <c r="F8578" s="35">
        <v>1.0820000000000001</v>
      </c>
      <c r="G8578" s="34">
        <v>274.8</v>
      </c>
      <c r="H8578" s="14">
        <f t="shared" si="532"/>
        <v>692100.44738400017</v>
      </c>
      <c r="I8578" s="11">
        <f t="shared" si="533"/>
        <v>232769</v>
      </c>
      <c r="J8578" s="11">
        <f t="shared" si="534"/>
        <v>251856.05800000002</v>
      </c>
      <c r="K8578" s="11">
        <f t="shared" si="535"/>
        <v>0</v>
      </c>
    </row>
    <row r="8579" spans="1:11" s="11" customFormat="1">
      <c r="A8579" s="32">
        <v>2018</v>
      </c>
      <c r="B8579" s="32">
        <v>56166</v>
      </c>
      <c r="C8579" s="33" t="s">
        <v>563</v>
      </c>
      <c r="D8579" s="33" t="s">
        <v>564</v>
      </c>
      <c r="E8579" s="34">
        <v>459323</v>
      </c>
      <c r="F8579" s="35">
        <v>1</v>
      </c>
      <c r="G8579" s="34">
        <v>243.4</v>
      </c>
      <c r="H8579" s="14">
        <f t="shared" si="532"/>
        <v>1117992.182</v>
      </c>
      <c r="I8579" s="11">
        <f t="shared" si="533"/>
        <v>459323</v>
      </c>
      <c r="J8579" s="11">
        <f t="shared" si="534"/>
        <v>459323</v>
      </c>
      <c r="K8579" s="11">
        <f t="shared" si="535"/>
        <v>0</v>
      </c>
    </row>
    <row r="8580" spans="1:11" s="11" customFormat="1">
      <c r="A8580" s="32">
        <v>2018</v>
      </c>
      <c r="B8580" s="32">
        <v>56196</v>
      </c>
      <c r="C8580" s="33" t="s">
        <v>563</v>
      </c>
      <c r="D8580" s="33" t="s">
        <v>564</v>
      </c>
      <c r="E8580" s="34">
        <v>383784</v>
      </c>
      <c r="F8580" s="35">
        <v>1.0289999999999999</v>
      </c>
      <c r="G8580" s="34">
        <v>323</v>
      </c>
      <c r="H8580" s="14">
        <f t="shared" si="532"/>
        <v>1275571.3672799999</v>
      </c>
      <c r="I8580" s="11">
        <f t="shared" si="533"/>
        <v>383784</v>
      </c>
      <c r="J8580" s="11">
        <f t="shared" si="534"/>
        <v>394913.73599999998</v>
      </c>
      <c r="K8580" s="11">
        <f t="shared" si="535"/>
        <v>0</v>
      </c>
    </row>
    <row r="8581" spans="1:11" s="11" customFormat="1">
      <c r="A8581" s="32">
        <v>2018</v>
      </c>
      <c r="B8581" s="32">
        <v>56196</v>
      </c>
      <c r="C8581" s="33" t="s">
        <v>563</v>
      </c>
      <c r="D8581" s="33" t="s">
        <v>564</v>
      </c>
      <c r="E8581" s="34">
        <v>6706</v>
      </c>
      <c r="F8581" s="35">
        <v>1.0289999999999999</v>
      </c>
      <c r="G8581" s="34">
        <v>323.2</v>
      </c>
      <c r="H8581" s="14">
        <f t="shared" si="532"/>
        <v>22302.331967999995</v>
      </c>
      <c r="I8581" s="11">
        <f t="shared" si="533"/>
        <v>6706</v>
      </c>
      <c r="J8581" s="11">
        <f t="shared" si="534"/>
        <v>6900.4739999999993</v>
      </c>
      <c r="K8581" s="11">
        <f t="shared" si="535"/>
        <v>0</v>
      </c>
    </row>
    <row r="8582" spans="1:11" s="11" customFormat="1">
      <c r="A8582" s="32">
        <v>2018</v>
      </c>
      <c r="B8582" s="32">
        <v>56196</v>
      </c>
      <c r="C8582" s="33" t="s">
        <v>563</v>
      </c>
      <c r="D8582" s="33" t="s">
        <v>564</v>
      </c>
      <c r="E8582" s="34">
        <v>9889</v>
      </c>
      <c r="F8582" s="35">
        <v>1.0289999999999999</v>
      </c>
      <c r="G8582" s="34">
        <v>334.9</v>
      </c>
      <c r="H8582" s="14">
        <f t="shared" ref="H8582:H8645" si="536">IF(I8582="","",G8582/100*F8582*E8582)</f>
        <v>34078.690568999991</v>
      </c>
      <c r="I8582" s="11">
        <f t="shared" ref="I8582:I8645" si="537">IF(OR(G8582=".",F8582=".",E8582="."),"",E8582)</f>
        <v>9889</v>
      </c>
      <c r="J8582" s="11">
        <f t="shared" ref="J8582:J8645" si="538">IF(I8582="","",F8582*I8582)</f>
        <v>10175.780999999999</v>
      </c>
      <c r="K8582" s="11">
        <f t="shared" ref="K8582:K8645" si="539">IF(C8582="LIG",1,0)</f>
        <v>0</v>
      </c>
    </row>
    <row r="8583" spans="1:11" s="11" customFormat="1">
      <c r="A8583" s="32">
        <v>2018</v>
      </c>
      <c r="B8583" s="32">
        <v>56196</v>
      </c>
      <c r="C8583" s="33" t="s">
        <v>563</v>
      </c>
      <c r="D8583" s="33" t="s">
        <v>564</v>
      </c>
      <c r="E8583" s="34">
        <v>23257</v>
      </c>
      <c r="F8583" s="35">
        <v>1.0289999999999999</v>
      </c>
      <c r="G8583" s="34">
        <v>302.10000000000002</v>
      </c>
      <c r="H8583" s="14">
        <f t="shared" si="536"/>
        <v>72296.919513000001</v>
      </c>
      <c r="I8583" s="11">
        <f t="shared" si="537"/>
        <v>23257</v>
      </c>
      <c r="J8583" s="11">
        <f t="shared" si="538"/>
        <v>23931.452999999998</v>
      </c>
      <c r="K8583" s="11">
        <f t="shared" si="539"/>
        <v>0</v>
      </c>
    </row>
    <row r="8584" spans="1:11" s="11" customFormat="1">
      <c r="A8584" s="32">
        <v>2018</v>
      </c>
      <c r="B8584" s="32">
        <v>56196</v>
      </c>
      <c r="C8584" s="33" t="s">
        <v>563</v>
      </c>
      <c r="D8584" s="33" t="s">
        <v>564</v>
      </c>
      <c r="E8584" s="34">
        <v>35399</v>
      </c>
      <c r="F8584" s="35">
        <v>1.0289999999999999</v>
      </c>
      <c r="G8584" s="34">
        <v>321.89999999999998</v>
      </c>
      <c r="H8584" s="14">
        <f t="shared" si="536"/>
        <v>117253.91304899998</v>
      </c>
      <c r="I8584" s="11">
        <f t="shared" si="537"/>
        <v>35399</v>
      </c>
      <c r="J8584" s="11">
        <f t="shared" si="538"/>
        <v>36425.570999999996</v>
      </c>
      <c r="K8584" s="11">
        <f t="shared" si="539"/>
        <v>0</v>
      </c>
    </row>
    <row r="8585" spans="1:11" s="11" customFormat="1">
      <c r="A8585" s="32">
        <v>2018</v>
      </c>
      <c r="B8585" s="32">
        <v>56196</v>
      </c>
      <c r="C8585" s="33" t="s">
        <v>563</v>
      </c>
      <c r="D8585" s="33" t="s">
        <v>564</v>
      </c>
      <c r="E8585" s="34">
        <v>3767</v>
      </c>
      <c r="F8585" s="35">
        <v>1.0289999999999999</v>
      </c>
      <c r="G8585" s="34">
        <v>307.39999999999998</v>
      </c>
      <c r="H8585" s="14">
        <f t="shared" si="536"/>
        <v>11915.570981999999</v>
      </c>
      <c r="I8585" s="11">
        <f t="shared" si="537"/>
        <v>3767</v>
      </c>
      <c r="J8585" s="11">
        <f t="shared" si="538"/>
        <v>3876.2429999999995</v>
      </c>
      <c r="K8585" s="11">
        <f t="shared" si="539"/>
        <v>0</v>
      </c>
    </row>
    <row r="8586" spans="1:11" s="11" customFormat="1">
      <c r="A8586" s="32">
        <v>2018</v>
      </c>
      <c r="B8586" s="32">
        <v>56196</v>
      </c>
      <c r="C8586" s="33" t="s">
        <v>563</v>
      </c>
      <c r="D8586" s="33" t="s">
        <v>564</v>
      </c>
      <c r="E8586" s="34">
        <v>52422</v>
      </c>
      <c r="F8586" s="35">
        <v>1.0289999999999999</v>
      </c>
      <c r="G8586" s="34">
        <v>334.8</v>
      </c>
      <c r="H8586" s="14">
        <f t="shared" si="536"/>
        <v>180598.61282399998</v>
      </c>
      <c r="I8586" s="11">
        <f t="shared" si="537"/>
        <v>52422</v>
      </c>
      <c r="J8586" s="11">
        <f t="shared" si="538"/>
        <v>53942.237999999998</v>
      </c>
      <c r="K8586" s="11">
        <f t="shared" si="539"/>
        <v>0</v>
      </c>
    </row>
    <row r="8587" spans="1:11" s="11" customFormat="1">
      <c r="A8587" s="32">
        <v>2018</v>
      </c>
      <c r="B8587" s="32">
        <v>56196</v>
      </c>
      <c r="C8587" s="33" t="s">
        <v>563</v>
      </c>
      <c r="D8587" s="33" t="s">
        <v>564</v>
      </c>
      <c r="E8587" s="34">
        <v>5800</v>
      </c>
      <c r="F8587" s="35">
        <v>1.0289999999999999</v>
      </c>
      <c r="G8587" s="34">
        <v>265.5</v>
      </c>
      <c r="H8587" s="14">
        <f t="shared" si="536"/>
        <v>15845.570999999996</v>
      </c>
      <c r="I8587" s="11">
        <f t="shared" si="537"/>
        <v>5800</v>
      </c>
      <c r="J8587" s="11">
        <f t="shared" si="538"/>
        <v>5968.2</v>
      </c>
      <c r="K8587" s="11">
        <f t="shared" si="539"/>
        <v>0</v>
      </c>
    </row>
    <row r="8588" spans="1:11" s="11" customFormat="1">
      <c r="A8588" s="32">
        <v>2018</v>
      </c>
      <c r="B8588" s="32">
        <v>56224</v>
      </c>
      <c r="C8588" s="33" t="s">
        <v>363</v>
      </c>
      <c r="D8588" s="33" t="s">
        <v>354</v>
      </c>
      <c r="E8588" s="34">
        <v>60086</v>
      </c>
      <c r="F8588" s="35">
        <v>17.771999999999998</v>
      </c>
      <c r="G8588" s="34" t="s">
        <v>364</v>
      </c>
      <c r="H8588" s="14" t="str">
        <f t="shared" si="536"/>
        <v/>
      </c>
      <c r="I8588" s="11" t="str">
        <f t="shared" si="537"/>
        <v/>
      </c>
      <c r="J8588" s="11" t="str">
        <f t="shared" si="538"/>
        <v/>
      </c>
      <c r="K8588" s="11">
        <f t="shared" si="539"/>
        <v>0</v>
      </c>
    </row>
    <row r="8589" spans="1:11" s="11" customFormat="1">
      <c r="A8589" s="32">
        <v>2018</v>
      </c>
      <c r="B8589" s="32">
        <v>56227</v>
      </c>
      <c r="C8589" s="33" t="s">
        <v>563</v>
      </c>
      <c r="D8589" s="33" t="s">
        <v>564</v>
      </c>
      <c r="E8589" s="34">
        <v>240176</v>
      </c>
      <c r="F8589" s="35">
        <v>1.097</v>
      </c>
      <c r="G8589" s="34">
        <v>203.2</v>
      </c>
      <c r="H8589" s="14">
        <f t="shared" si="536"/>
        <v>535377.28230399999</v>
      </c>
      <c r="I8589" s="11">
        <f t="shared" si="537"/>
        <v>240176</v>
      </c>
      <c r="J8589" s="11">
        <f t="shared" si="538"/>
        <v>263473.07199999999</v>
      </c>
      <c r="K8589" s="11">
        <f t="shared" si="539"/>
        <v>0</v>
      </c>
    </row>
    <row r="8590" spans="1:11" s="11" customFormat="1">
      <c r="A8590" s="32">
        <v>2018</v>
      </c>
      <c r="B8590" s="32">
        <v>56227</v>
      </c>
      <c r="C8590" s="33" t="s">
        <v>563</v>
      </c>
      <c r="D8590" s="33" t="s">
        <v>564</v>
      </c>
      <c r="E8590" s="34">
        <v>1525807</v>
      </c>
      <c r="F8590" s="35">
        <v>1.097</v>
      </c>
      <c r="G8590" s="34">
        <v>213.1</v>
      </c>
      <c r="H8590" s="14">
        <f t="shared" si="536"/>
        <v>3566889.7045489992</v>
      </c>
      <c r="I8590" s="11">
        <f t="shared" si="537"/>
        <v>1525807</v>
      </c>
      <c r="J8590" s="11">
        <f t="shared" si="538"/>
        <v>1673810.2789999999</v>
      </c>
      <c r="K8590" s="11">
        <f t="shared" si="539"/>
        <v>0</v>
      </c>
    </row>
    <row r="8591" spans="1:11" s="11" customFormat="1">
      <c r="A8591" s="32">
        <v>2018</v>
      </c>
      <c r="B8591" s="32">
        <v>56234</v>
      </c>
      <c r="C8591" s="33" t="s">
        <v>563</v>
      </c>
      <c r="D8591" s="33" t="s">
        <v>564</v>
      </c>
      <c r="E8591" s="34">
        <v>64200</v>
      </c>
      <c r="F8591" s="35">
        <v>1.0309999999999999</v>
      </c>
      <c r="G8591" s="34" t="s">
        <v>364</v>
      </c>
      <c r="H8591" s="14" t="str">
        <f t="shared" si="536"/>
        <v/>
      </c>
      <c r="I8591" s="11" t="str">
        <f t="shared" si="537"/>
        <v/>
      </c>
      <c r="J8591" s="11" t="str">
        <f t="shared" si="538"/>
        <v/>
      </c>
      <c r="K8591" s="11">
        <f t="shared" si="539"/>
        <v>0</v>
      </c>
    </row>
    <row r="8592" spans="1:11" s="11" customFormat="1">
      <c r="A8592" s="32">
        <v>2018</v>
      </c>
      <c r="B8592" s="32">
        <v>56234</v>
      </c>
      <c r="C8592" s="33" t="s">
        <v>563</v>
      </c>
      <c r="D8592" s="33" t="s">
        <v>564</v>
      </c>
      <c r="E8592" s="34">
        <v>1418327</v>
      </c>
      <c r="F8592" s="35">
        <v>1.0309999999999999</v>
      </c>
      <c r="G8592" s="34" t="s">
        <v>364</v>
      </c>
      <c r="H8592" s="14" t="str">
        <f t="shared" si="536"/>
        <v/>
      </c>
      <c r="I8592" s="11" t="str">
        <f t="shared" si="537"/>
        <v/>
      </c>
      <c r="J8592" s="11" t="str">
        <f t="shared" si="538"/>
        <v/>
      </c>
      <c r="K8592" s="11">
        <f t="shared" si="539"/>
        <v>0</v>
      </c>
    </row>
    <row r="8593" spans="1:11" s="11" customFormat="1">
      <c r="A8593" s="32">
        <v>2018</v>
      </c>
      <c r="B8593" s="32">
        <v>56237</v>
      </c>
      <c r="C8593" s="33" t="s">
        <v>563</v>
      </c>
      <c r="D8593" s="33" t="s">
        <v>564</v>
      </c>
      <c r="E8593" s="34">
        <v>2066361</v>
      </c>
      <c r="F8593" s="35">
        <v>1.0289999999999999</v>
      </c>
      <c r="G8593" s="34">
        <v>274</v>
      </c>
      <c r="H8593" s="14">
        <f t="shared" si="536"/>
        <v>5826022.18506</v>
      </c>
      <c r="I8593" s="11">
        <f t="shared" si="537"/>
        <v>2066361</v>
      </c>
      <c r="J8593" s="11">
        <f t="shared" si="538"/>
        <v>2126285.469</v>
      </c>
      <c r="K8593" s="11">
        <f t="shared" si="539"/>
        <v>0</v>
      </c>
    </row>
    <row r="8594" spans="1:11" s="11" customFormat="1">
      <c r="A8594" s="32">
        <v>2018</v>
      </c>
      <c r="B8594" s="32">
        <v>56241</v>
      </c>
      <c r="C8594" s="33" t="s">
        <v>563</v>
      </c>
      <c r="D8594" s="33" t="s">
        <v>564</v>
      </c>
      <c r="E8594" s="34">
        <v>14585</v>
      </c>
      <c r="F8594" s="35">
        <v>1.0640000000000001</v>
      </c>
      <c r="G8594" s="34" t="s">
        <v>364</v>
      </c>
      <c r="H8594" s="14" t="str">
        <f t="shared" si="536"/>
        <v/>
      </c>
      <c r="I8594" s="11" t="str">
        <f t="shared" si="537"/>
        <v/>
      </c>
      <c r="J8594" s="11" t="str">
        <f t="shared" si="538"/>
        <v/>
      </c>
      <c r="K8594" s="11">
        <f t="shared" si="539"/>
        <v>0</v>
      </c>
    </row>
    <row r="8595" spans="1:11" s="11" customFormat="1">
      <c r="A8595" s="32">
        <v>2018</v>
      </c>
      <c r="B8595" s="32">
        <v>56249</v>
      </c>
      <c r="C8595" s="33" t="s">
        <v>565</v>
      </c>
      <c r="D8595" s="33" t="s">
        <v>566</v>
      </c>
      <c r="E8595" s="34">
        <v>1616</v>
      </c>
      <c r="F8595" s="35">
        <v>5.8</v>
      </c>
      <c r="G8595" s="34">
        <v>1637</v>
      </c>
      <c r="H8595" s="14">
        <f t="shared" si="536"/>
        <v>153432.736</v>
      </c>
      <c r="I8595" s="11">
        <f t="shared" si="537"/>
        <v>1616</v>
      </c>
      <c r="J8595" s="11">
        <f t="shared" si="538"/>
        <v>9372.7999999999993</v>
      </c>
      <c r="K8595" s="11">
        <f t="shared" si="539"/>
        <v>0</v>
      </c>
    </row>
    <row r="8596" spans="1:11" s="11" customFormat="1">
      <c r="A8596" s="32">
        <v>2018</v>
      </c>
      <c r="B8596" s="32">
        <v>56249</v>
      </c>
      <c r="C8596" s="33" t="s">
        <v>563</v>
      </c>
      <c r="D8596" s="33" t="s">
        <v>564</v>
      </c>
      <c r="E8596" s="34">
        <v>330477</v>
      </c>
      <c r="F8596" s="35">
        <v>1.028</v>
      </c>
      <c r="G8596" s="34">
        <v>476.2</v>
      </c>
      <c r="H8596" s="14">
        <f t="shared" si="536"/>
        <v>1617795.9552719998</v>
      </c>
      <c r="I8596" s="11">
        <f t="shared" si="537"/>
        <v>330477</v>
      </c>
      <c r="J8596" s="11">
        <f t="shared" si="538"/>
        <v>339730.35600000003</v>
      </c>
      <c r="K8596" s="11">
        <f t="shared" si="539"/>
        <v>0</v>
      </c>
    </row>
    <row r="8597" spans="1:11" s="11" customFormat="1">
      <c r="A8597" s="32">
        <v>2018</v>
      </c>
      <c r="B8597" s="32">
        <v>56259</v>
      </c>
      <c r="C8597" s="33" t="s">
        <v>563</v>
      </c>
      <c r="D8597" s="33" t="s">
        <v>564</v>
      </c>
      <c r="E8597" s="34">
        <v>1062822</v>
      </c>
      <c r="F8597" s="35">
        <v>1.03</v>
      </c>
      <c r="G8597" s="34" t="s">
        <v>364</v>
      </c>
      <c r="H8597" s="14" t="str">
        <f t="shared" si="536"/>
        <v/>
      </c>
      <c r="I8597" s="11" t="str">
        <f t="shared" si="537"/>
        <v/>
      </c>
      <c r="J8597" s="11" t="str">
        <f t="shared" si="538"/>
        <v/>
      </c>
      <c r="K8597" s="11">
        <f t="shared" si="539"/>
        <v>0</v>
      </c>
    </row>
    <row r="8598" spans="1:11" s="11" customFormat="1">
      <c r="A8598" s="32">
        <v>2018</v>
      </c>
      <c r="B8598" s="32">
        <v>56292</v>
      </c>
      <c r="C8598" s="33" t="s">
        <v>565</v>
      </c>
      <c r="D8598" s="33" t="s">
        <v>566</v>
      </c>
      <c r="E8598" s="34">
        <v>847</v>
      </c>
      <c r="F8598" s="35">
        <v>5.8</v>
      </c>
      <c r="G8598" s="34">
        <v>1409.6</v>
      </c>
      <c r="H8598" s="14">
        <f t="shared" si="536"/>
        <v>69248.00959999999</v>
      </c>
      <c r="I8598" s="11">
        <f t="shared" si="537"/>
        <v>847</v>
      </c>
      <c r="J8598" s="11">
        <f t="shared" si="538"/>
        <v>4912.5999999999995</v>
      </c>
      <c r="K8598" s="11">
        <f t="shared" si="539"/>
        <v>0</v>
      </c>
    </row>
    <row r="8599" spans="1:11" s="11" customFormat="1">
      <c r="A8599" s="32">
        <v>2018</v>
      </c>
      <c r="B8599" s="32">
        <v>56292</v>
      </c>
      <c r="C8599" s="33" t="s">
        <v>563</v>
      </c>
      <c r="D8599" s="33" t="s">
        <v>564</v>
      </c>
      <c r="E8599" s="34">
        <v>137661</v>
      </c>
      <c r="F8599" s="35">
        <v>1.028</v>
      </c>
      <c r="G8599" s="34">
        <v>583.6</v>
      </c>
      <c r="H8599" s="14">
        <f t="shared" si="536"/>
        <v>825884.50468800007</v>
      </c>
      <c r="I8599" s="11">
        <f t="shared" si="537"/>
        <v>137661</v>
      </c>
      <c r="J8599" s="11">
        <f t="shared" si="538"/>
        <v>141515.508</v>
      </c>
      <c r="K8599" s="11">
        <f t="shared" si="539"/>
        <v>0</v>
      </c>
    </row>
    <row r="8600" spans="1:11" s="11" customFormat="1">
      <c r="A8600" s="32">
        <v>2018</v>
      </c>
      <c r="B8600" s="32">
        <v>56319</v>
      </c>
      <c r="C8600" s="33" t="s">
        <v>363</v>
      </c>
      <c r="D8600" s="33" t="s">
        <v>354</v>
      </c>
      <c r="E8600" s="34">
        <v>50825</v>
      </c>
      <c r="F8600" s="35">
        <v>16.11</v>
      </c>
      <c r="G8600" s="34">
        <v>85.3</v>
      </c>
      <c r="H8600" s="14">
        <f t="shared" si="536"/>
        <v>698428.50974999997</v>
      </c>
      <c r="I8600" s="11">
        <f t="shared" si="537"/>
        <v>50825</v>
      </c>
      <c r="J8600" s="11">
        <f t="shared" si="538"/>
        <v>818790.75</v>
      </c>
      <c r="K8600" s="11">
        <f t="shared" si="539"/>
        <v>0</v>
      </c>
    </row>
    <row r="8601" spans="1:11" s="11" customFormat="1">
      <c r="A8601" s="32">
        <v>2018</v>
      </c>
      <c r="B8601" s="32">
        <v>56326</v>
      </c>
      <c r="C8601" s="33" t="s">
        <v>563</v>
      </c>
      <c r="D8601" s="33" t="s">
        <v>564</v>
      </c>
      <c r="E8601" s="34">
        <v>648680</v>
      </c>
      <c r="F8601" s="35">
        <v>1.0349999999999999</v>
      </c>
      <c r="G8601" s="34">
        <v>180.5</v>
      </c>
      <c r="H8601" s="14">
        <f t="shared" si="536"/>
        <v>1211847.7589999998</v>
      </c>
      <c r="I8601" s="11">
        <f t="shared" si="537"/>
        <v>648680</v>
      </c>
      <c r="J8601" s="11">
        <f t="shared" si="538"/>
        <v>671383.79999999993</v>
      </c>
      <c r="K8601" s="11">
        <f t="shared" si="539"/>
        <v>0</v>
      </c>
    </row>
    <row r="8602" spans="1:11" s="11" customFormat="1">
      <c r="A8602" s="32">
        <v>2018</v>
      </c>
      <c r="B8602" s="32">
        <v>56328</v>
      </c>
      <c r="C8602" s="33" t="s">
        <v>563</v>
      </c>
      <c r="D8602" s="33" t="s">
        <v>564</v>
      </c>
      <c r="E8602" s="34">
        <v>1393</v>
      </c>
      <c r="F8602" s="35">
        <v>1.05</v>
      </c>
      <c r="G8602" s="34">
        <v>1842.6</v>
      </c>
      <c r="H8602" s="14">
        <f t="shared" si="536"/>
        <v>26950.7889</v>
      </c>
      <c r="I8602" s="11">
        <f t="shared" si="537"/>
        <v>1393</v>
      </c>
      <c r="J8602" s="11">
        <f t="shared" si="538"/>
        <v>1462.65</v>
      </c>
      <c r="K8602" s="11">
        <f t="shared" si="539"/>
        <v>0</v>
      </c>
    </row>
    <row r="8603" spans="1:11" s="11" customFormat="1">
      <c r="A8603" s="32">
        <v>2018</v>
      </c>
      <c r="B8603" s="32">
        <v>56328</v>
      </c>
      <c r="C8603" s="33" t="s">
        <v>563</v>
      </c>
      <c r="D8603" s="33" t="s">
        <v>564</v>
      </c>
      <c r="E8603" s="34">
        <v>2087</v>
      </c>
      <c r="F8603" s="35">
        <v>1.03</v>
      </c>
      <c r="G8603" s="34">
        <v>2341.4</v>
      </c>
      <c r="H8603" s="14">
        <f t="shared" si="536"/>
        <v>50330.968540000002</v>
      </c>
      <c r="I8603" s="11">
        <f t="shared" si="537"/>
        <v>2087</v>
      </c>
      <c r="J8603" s="11">
        <f t="shared" si="538"/>
        <v>2149.61</v>
      </c>
      <c r="K8603" s="11">
        <f t="shared" si="539"/>
        <v>0</v>
      </c>
    </row>
    <row r="8604" spans="1:11" s="11" customFormat="1">
      <c r="A8604" s="32">
        <v>2018</v>
      </c>
      <c r="B8604" s="32">
        <v>56328</v>
      </c>
      <c r="C8604" s="33" t="s">
        <v>563</v>
      </c>
      <c r="D8604" s="33" t="s">
        <v>564</v>
      </c>
      <c r="E8604" s="34">
        <v>2258</v>
      </c>
      <c r="F8604" s="35">
        <v>1.05</v>
      </c>
      <c r="G8604" s="34">
        <v>1936.5</v>
      </c>
      <c r="H8604" s="14">
        <f t="shared" si="536"/>
        <v>45912.478499999997</v>
      </c>
      <c r="I8604" s="11">
        <f t="shared" si="537"/>
        <v>2258</v>
      </c>
      <c r="J8604" s="11">
        <f t="shared" si="538"/>
        <v>2370.9</v>
      </c>
      <c r="K8604" s="11">
        <f t="shared" si="539"/>
        <v>0</v>
      </c>
    </row>
    <row r="8605" spans="1:11" s="11" customFormat="1">
      <c r="A8605" s="32">
        <v>2018</v>
      </c>
      <c r="B8605" s="32">
        <v>56328</v>
      </c>
      <c r="C8605" s="33" t="s">
        <v>563</v>
      </c>
      <c r="D8605" s="33" t="s">
        <v>564</v>
      </c>
      <c r="E8605" s="34">
        <v>848</v>
      </c>
      <c r="F8605" s="35">
        <v>1.05</v>
      </c>
      <c r="G8605" s="34">
        <v>2803.4</v>
      </c>
      <c r="H8605" s="14">
        <f t="shared" si="536"/>
        <v>24961.473600000005</v>
      </c>
      <c r="I8605" s="11">
        <f t="shared" si="537"/>
        <v>848</v>
      </c>
      <c r="J8605" s="11">
        <f t="shared" si="538"/>
        <v>890.40000000000009</v>
      </c>
      <c r="K8605" s="11">
        <f t="shared" si="539"/>
        <v>0</v>
      </c>
    </row>
    <row r="8606" spans="1:11" s="11" customFormat="1">
      <c r="A8606" s="32">
        <v>2018</v>
      </c>
      <c r="B8606" s="32">
        <v>56328</v>
      </c>
      <c r="C8606" s="33" t="s">
        <v>563</v>
      </c>
      <c r="D8606" s="33" t="s">
        <v>564</v>
      </c>
      <c r="E8606" s="34">
        <v>404</v>
      </c>
      <c r="F8606" s="35">
        <v>1.04</v>
      </c>
      <c r="G8606" s="34">
        <v>2823.4</v>
      </c>
      <c r="H8606" s="14">
        <f t="shared" si="536"/>
        <v>11862.797440000002</v>
      </c>
      <c r="I8606" s="11">
        <f t="shared" si="537"/>
        <v>404</v>
      </c>
      <c r="J8606" s="11">
        <f t="shared" si="538"/>
        <v>420.16</v>
      </c>
      <c r="K8606" s="11">
        <f t="shared" si="539"/>
        <v>0</v>
      </c>
    </row>
    <row r="8607" spans="1:11" s="11" customFormat="1">
      <c r="A8607" s="32">
        <v>2018</v>
      </c>
      <c r="B8607" s="32">
        <v>56328</v>
      </c>
      <c r="C8607" s="33" t="s">
        <v>563</v>
      </c>
      <c r="D8607" s="33" t="s">
        <v>564</v>
      </c>
      <c r="E8607" s="34">
        <v>2317</v>
      </c>
      <c r="F8607" s="35">
        <v>1.05</v>
      </c>
      <c r="G8607" s="34">
        <v>2088.6</v>
      </c>
      <c r="H8607" s="14">
        <f t="shared" si="536"/>
        <v>50812.505099999995</v>
      </c>
      <c r="I8607" s="11">
        <f t="shared" si="537"/>
        <v>2317</v>
      </c>
      <c r="J8607" s="11">
        <f t="shared" si="538"/>
        <v>2432.85</v>
      </c>
      <c r="K8607" s="11">
        <f t="shared" si="539"/>
        <v>0</v>
      </c>
    </row>
    <row r="8608" spans="1:11" s="11" customFormat="1">
      <c r="A8608" s="32">
        <v>2018</v>
      </c>
      <c r="B8608" s="32">
        <v>56328</v>
      </c>
      <c r="C8608" s="33" t="s">
        <v>563</v>
      </c>
      <c r="D8608" s="33" t="s">
        <v>564</v>
      </c>
      <c r="E8608" s="34">
        <v>13468</v>
      </c>
      <c r="F8608" s="35">
        <v>1.05</v>
      </c>
      <c r="G8608" s="34">
        <v>1777</v>
      </c>
      <c r="H8608" s="14">
        <f t="shared" si="536"/>
        <v>251292.67800000001</v>
      </c>
      <c r="I8608" s="11">
        <f t="shared" si="537"/>
        <v>13468</v>
      </c>
      <c r="J8608" s="11">
        <f t="shared" si="538"/>
        <v>14141.400000000001</v>
      </c>
      <c r="K8608" s="11">
        <f t="shared" si="539"/>
        <v>0</v>
      </c>
    </row>
    <row r="8609" spans="1:11" s="11" customFormat="1">
      <c r="A8609" s="32">
        <v>2018</v>
      </c>
      <c r="B8609" s="32">
        <v>56328</v>
      </c>
      <c r="C8609" s="33" t="s">
        <v>563</v>
      </c>
      <c r="D8609" s="33" t="s">
        <v>564</v>
      </c>
      <c r="E8609" s="34">
        <v>4014</v>
      </c>
      <c r="F8609" s="35">
        <v>1.04</v>
      </c>
      <c r="G8609" s="34">
        <v>929.1</v>
      </c>
      <c r="H8609" s="14">
        <f t="shared" si="536"/>
        <v>38785.836960000008</v>
      </c>
      <c r="I8609" s="11">
        <f t="shared" si="537"/>
        <v>4014</v>
      </c>
      <c r="J8609" s="11">
        <f t="shared" si="538"/>
        <v>4174.5600000000004</v>
      </c>
      <c r="K8609" s="11">
        <f t="shared" si="539"/>
        <v>0</v>
      </c>
    </row>
    <row r="8610" spans="1:11" s="11" customFormat="1">
      <c r="A8610" s="32">
        <v>2018</v>
      </c>
      <c r="B8610" s="32">
        <v>56328</v>
      </c>
      <c r="C8610" s="33" t="s">
        <v>563</v>
      </c>
      <c r="D8610" s="33" t="s">
        <v>564</v>
      </c>
      <c r="E8610" s="34">
        <v>4097</v>
      </c>
      <c r="F8610" s="35">
        <v>1.03</v>
      </c>
      <c r="G8610" s="34">
        <v>1580.7</v>
      </c>
      <c r="H8610" s="14">
        <f t="shared" si="536"/>
        <v>66704.117370000007</v>
      </c>
      <c r="I8610" s="11">
        <f t="shared" si="537"/>
        <v>4097</v>
      </c>
      <c r="J8610" s="11">
        <f t="shared" si="538"/>
        <v>4219.91</v>
      </c>
      <c r="K8610" s="11">
        <f t="shared" si="539"/>
        <v>0</v>
      </c>
    </row>
    <row r="8611" spans="1:11" s="11" customFormat="1">
      <c r="A8611" s="32">
        <v>2018</v>
      </c>
      <c r="B8611" s="32">
        <v>56328</v>
      </c>
      <c r="C8611" s="33" t="s">
        <v>563</v>
      </c>
      <c r="D8611" s="33" t="s">
        <v>564</v>
      </c>
      <c r="E8611" s="34">
        <v>6710</v>
      </c>
      <c r="F8611" s="35">
        <v>0.92</v>
      </c>
      <c r="G8611" s="34">
        <v>1968.5</v>
      </c>
      <c r="H8611" s="14">
        <f t="shared" si="536"/>
        <v>121519.442</v>
      </c>
      <c r="I8611" s="11">
        <f t="shared" si="537"/>
        <v>6710</v>
      </c>
      <c r="J8611" s="11">
        <f t="shared" si="538"/>
        <v>6173.2</v>
      </c>
      <c r="K8611" s="11">
        <f t="shared" si="539"/>
        <v>0</v>
      </c>
    </row>
    <row r="8612" spans="1:11" s="11" customFormat="1">
      <c r="A8612" s="32">
        <v>2018</v>
      </c>
      <c r="B8612" s="32">
        <v>56328</v>
      </c>
      <c r="C8612" s="33" t="s">
        <v>563</v>
      </c>
      <c r="D8612" s="33" t="s">
        <v>564</v>
      </c>
      <c r="E8612" s="34">
        <v>8348</v>
      </c>
      <c r="F8612" s="35">
        <v>1.04</v>
      </c>
      <c r="G8612" s="34">
        <v>1970.9</v>
      </c>
      <c r="H8612" s="14">
        <f t="shared" si="536"/>
        <v>171111.96128000002</v>
      </c>
      <c r="I8612" s="11">
        <f t="shared" si="537"/>
        <v>8348</v>
      </c>
      <c r="J8612" s="11">
        <f t="shared" si="538"/>
        <v>8681.92</v>
      </c>
      <c r="K8612" s="11">
        <f t="shared" si="539"/>
        <v>0</v>
      </c>
    </row>
    <row r="8613" spans="1:11" s="11" customFormat="1">
      <c r="A8613" s="32">
        <v>2018</v>
      </c>
      <c r="B8613" s="32">
        <v>56328</v>
      </c>
      <c r="C8613" s="33" t="s">
        <v>563</v>
      </c>
      <c r="D8613" s="33" t="s">
        <v>564</v>
      </c>
      <c r="E8613" s="34">
        <v>9518</v>
      </c>
      <c r="F8613" s="35">
        <v>0.94</v>
      </c>
      <c r="G8613" s="34">
        <v>1029.5</v>
      </c>
      <c r="H8613" s="14">
        <f t="shared" si="536"/>
        <v>92108.541399999987</v>
      </c>
      <c r="I8613" s="11">
        <f t="shared" si="537"/>
        <v>9518</v>
      </c>
      <c r="J8613" s="11">
        <f t="shared" si="538"/>
        <v>8946.92</v>
      </c>
      <c r="K8613" s="11">
        <f t="shared" si="539"/>
        <v>0</v>
      </c>
    </row>
    <row r="8614" spans="1:11" s="11" customFormat="1">
      <c r="A8614" s="32">
        <v>2018</v>
      </c>
      <c r="B8614" s="32">
        <v>56349</v>
      </c>
      <c r="C8614" s="33" t="s">
        <v>563</v>
      </c>
      <c r="D8614" s="33" t="s">
        <v>564</v>
      </c>
      <c r="E8614" s="34">
        <v>570086</v>
      </c>
      <c r="F8614" s="35">
        <v>1.0549999999999999</v>
      </c>
      <c r="G8614" s="34" t="s">
        <v>364</v>
      </c>
      <c r="H8614" s="14" t="str">
        <f t="shared" si="536"/>
        <v/>
      </c>
      <c r="I8614" s="11" t="str">
        <f t="shared" si="537"/>
        <v/>
      </c>
      <c r="J8614" s="11" t="str">
        <f t="shared" si="538"/>
        <v/>
      </c>
      <c r="K8614" s="11">
        <f t="shared" si="539"/>
        <v>0</v>
      </c>
    </row>
    <row r="8615" spans="1:11" s="11" customFormat="1">
      <c r="A8615" s="32">
        <v>2018</v>
      </c>
      <c r="B8615" s="32">
        <v>56350</v>
      </c>
      <c r="C8615" s="33" t="s">
        <v>563</v>
      </c>
      <c r="D8615" s="33" t="s">
        <v>564</v>
      </c>
      <c r="E8615" s="34">
        <v>552666</v>
      </c>
      <c r="F8615" s="35">
        <v>1.0249999999999999</v>
      </c>
      <c r="G8615" s="34" t="s">
        <v>364</v>
      </c>
      <c r="H8615" s="14" t="str">
        <f t="shared" si="536"/>
        <v/>
      </c>
      <c r="I8615" s="11" t="str">
        <f t="shared" si="537"/>
        <v/>
      </c>
      <c r="J8615" s="11" t="str">
        <f t="shared" si="538"/>
        <v/>
      </c>
      <c r="K8615" s="11">
        <f t="shared" si="539"/>
        <v>0</v>
      </c>
    </row>
    <row r="8616" spans="1:11" s="11" customFormat="1">
      <c r="A8616" s="32">
        <v>2018</v>
      </c>
      <c r="B8616" s="32">
        <v>56400</v>
      </c>
      <c r="C8616" s="33" t="s">
        <v>563</v>
      </c>
      <c r="D8616" s="33" t="s">
        <v>564</v>
      </c>
      <c r="E8616" s="34">
        <v>1085723</v>
      </c>
      <c r="F8616" s="35">
        <v>1.024</v>
      </c>
      <c r="G8616" s="34">
        <v>342.1</v>
      </c>
      <c r="H8616" s="14">
        <f t="shared" si="536"/>
        <v>3803400.5841920003</v>
      </c>
      <c r="I8616" s="11">
        <f t="shared" si="537"/>
        <v>1085723</v>
      </c>
      <c r="J8616" s="11">
        <f t="shared" si="538"/>
        <v>1111780.352</v>
      </c>
      <c r="K8616" s="11">
        <f t="shared" si="539"/>
        <v>0</v>
      </c>
    </row>
    <row r="8617" spans="1:11" s="11" customFormat="1">
      <c r="A8617" s="32">
        <v>2018</v>
      </c>
      <c r="B8617" s="32">
        <v>56407</v>
      </c>
      <c r="C8617" s="33" t="s">
        <v>563</v>
      </c>
      <c r="D8617" s="33" t="s">
        <v>564</v>
      </c>
      <c r="E8617" s="34">
        <v>10297558</v>
      </c>
      <c r="F8617" s="35">
        <v>1.0229999999999999</v>
      </c>
      <c r="G8617" s="34">
        <v>528.20000000000005</v>
      </c>
      <c r="H8617" s="14">
        <f t="shared" si="536"/>
        <v>55642710.487187989</v>
      </c>
      <c r="I8617" s="11">
        <f t="shared" si="537"/>
        <v>10297558</v>
      </c>
      <c r="J8617" s="11">
        <f t="shared" si="538"/>
        <v>10534401.833999999</v>
      </c>
      <c r="K8617" s="11">
        <f t="shared" si="539"/>
        <v>0</v>
      </c>
    </row>
    <row r="8618" spans="1:11" s="11" customFormat="1">
      <c r="A8618" s="32">
        <v>2018</v>
      </c>
      <c r="B8618" s="32">
        <v>56445</v>
      </c>
      <c r="C8618" s="33" t="s">
        <v>563</v>
      </c>
      <c r="D8618" s="33" t="s">
        <v>564</v>
      </c>
      <c r="E8618" s="34">
        <v>176973</v>
      </c>
      <c r="F8618" s="35">
        <v>1.121</v>
      </c>
      <c r="G8618" s="34" t="s">
        <v>364</v>
      </c>
      <c r="H8618" s="14" t="str">
        <f t="shared" si="536"/>
        <v/>
      </c>
      <c r="I8618" s="11" t="str">
        <f t="shared" si="537"/>
        <v/>
      </c>
      <c r="J8618" s="11" t="str">
        <f t="shared" si="538"/>
        <v/>
      </c>
      <c r="K8618" s="11">
        <f t="shared" si="539"/>
        <v>0</v>
      </c>
    </row>
    <row r="8619" spans="1:11" s="11" customFormat="1">
      <c r="A8619" s="32">
        <v>2018</v>
      </c>
      <c r="B8619" s="32">
        <v>56456</v>
      </c>
      <c r="C8619" s="33" t="s">
        <v>363</v>
      </c>
      <c r="D8619" s="33" t="s">
        <v>354</v>
      </c>
      <c r="E8619" s="34">
        <v>231586</v>
      </c>
      <c r="F8619" s="35">
        <v>17.55</v>
      </c>
      <c r="G8619" s="34" t="s">
        <v>364</v>
      </c>
      <c r="H8619" s="14" t="str">
        <f t="shared" si="536"/>
        <v/>
      </c>
      <c r="I8619" s="11" t="str">
        <f t="shared" si="537"/>
        <v/>
      </c>
      <c r="J8619" s="11" t="str">
        <f t="shared" si="538"/>
        <v/>
      </c>
      <c r="K8619" s="11">
        <f t="shared" si="539"/>
        <v>0</v>
      </c>
    </row>
    <row r="8620" spans="1:11" s="11" customFormat="1">
      <c r="A8620" s="32">
        <v>2018</v>
      </c>
      <c r="B8620" s="32">
        <v>56456</v>
      </c>
      <c r="C8620" s="33" t="s">
        <v>565</v>
      </c>
      <c r="D8620" s="33" t="s">
        <v>566</v>
      </c>
      <c r="E8620" s="34">
        <v>882</v>
      </c>
      <c r="F8620" s="35">
        <v>5.8</v>
      </c>
      <c r="G8620" s="34" t="s">
        <v>364</v>
      </c>
      <c r="H8620" s="14" t="str">
        <f t="shared" si="536"/>
        <v/>
      </c>
      <c r="I8620" s="11" t="str">
        <f t="shared" si="537"/>
        <v/>
      </c>
      <c r="J8620" s="11" t="str">
        <f t="shared" si="538"/>
        <v/>
      </c>
      <c r="K8620" s="11">
        <f t="shared" si="539"/>
        <v>0</v>
      </c>
    </row>
    <row r="8621" spans="1:11" s="11" customFormat="1">
      <c r="A8621" s="32">
        <v>2018</v>
      </c>
      <c r="B8621" s="32">
        <v>56458</v>
      </c>
      <c r="C8621" s="33" t="s">
        <v>563</v>
      </c>
      <c r="D8621" s="33" t="s">
        <v>564</v>
      </c>
      <c r="E8621" s="34">
        <v>2478874</v>
      </c>
      <c r="F8621" s="35">
        <v>1.0169999999999999</v>
      </c>
      <c r="G8621" s="34" t="s">
        <v>364</v>
      </c>
      <c r="H8621" s="14" t="str">
        <f t="shared" si="536"/>
        <v/>
      </c>
      <c r="I8621" s="11" t="str">
        <f t="shared" si="537"/>
        <v/>
      </c>
      <c r="J8621" s="11" t="str">
        <f t="shared" si="538"/>
        <v/>
      </c>
      <c r="K8621" s="11">
        <f t="shared" si="539"/>
        <v>0</v>
      </c>
    </row>
    <row r="8622" spans="1:11" s="11" customFormat="1">
      <c r="A8622" s="32">
        <v>2018</v>
      </c>
      <c r="B8622" s="32">
        <v>56467</v>
      </c>
      <c r="C8622" s="33" t="s">
        <v>563</v>
      </c>
      <c r="D8622" s="33" t="s">
        <v>564</v>
      </c>
      <c r="E8622" s="34">
        <v>603307</v>
      </c>
      <c r="F8622" s="35">
        <v>1.036</v>
      </c>
      <c r="G8622" s="34" t="s">
        <v>364</v>
      </c>
      <c r="H8622" s="14" t="str">
        <f t="shared" si="536"/>
        <v/>
      </c>
      <c r="I8622" s="11" t="str">
        <f t="shared" si="537"/>
        <v/>
      </c>
      <c r="J8622" s="11" t="str">
        <f t="shared" si="538"/>
        <v/>
      </c>
      <c r="K8622" s="11">
        <f t="shared" si="539"/>
        <v>0</v>
      </c>
    </row>
    <row r="8623" spans="1:11" s="11" customFormat="1">
      <c r="A8623" s="32">
        <v>2018</v>
      </c>
      <c r="B8623" s="32">
        <v>56476</v>
      </c>
      <c r="C8623" s="33" t="s">
        <v>563</v>
      </c>
      <c r="D8623" s="33" t="s">
        <v>564</v>
      </c>
      <c r="E8623" s="34">
        <v>2063708</v>
      </c>
      <c r="F8623" s="35">
        <v>1.0389999999999999</v>
      </c>
      <c r="G8623" s="34">
        <v>345</v>
      </c>
      <c r="H8623" s="14">
        <f t="shared" si="536"/>
        <v>7397464.5114000002</v>
      </c>
      <c r="I8623" s="11">
        <f t="shared" si="537"/>
        <v>2063708</v>
      </c>
      <c r="J8623" s="11">
        <f t="shared" si="538"/>
        <v>2144192.6119999997</v>
      </c>
      <c r="K8623" s="11">
        <f t="shared" si="539"/>
        <v>0</v>
      </c>
    </row>
    <row r="8624" spans="1:11" s="11" customFormat="1">
      <c r="A8624" s="32">
        <v>2018</v>
      </c>
      <c r="B8624" s="32">
        <v>56502</v>
      </c>
      <c r="C8624" s="33" t="s">
        <v>563</v>
      </c>
      <c r="D8624" s="33" t="s">
        <v>564</v>
      </c>
      <c r="E8624" s="34">
        <v>437476</v>
      </c>
      <c r="F8624" s="35">
        <v>1.034</v>
      </c>
      <c r="G8624" s="34">
        <v>332.5</v>
      </c>
      <c r="H8624" s="14">
        <f t="shared" si="536"/>
        <v>1504064.3618000003</v>
      </c>
      <c r="I8624" s="11">
        <f t="shared" si="537"/>
        <v>437476</v>
      </c>
      <c r="J8624" s="11">
        <f t="shared" si="538"/>
        <v>452350.18400000001</v>
      </c>
      <c r="K8624" s="11">
        <f t="shared" si="539"/>
        <v>0</v>
      </c>
    </row>
    <row r="8625" spans="1:11" s="11" customFormat="1">
      <c r="A8625" s="32">
        <v>2018</v>
      </c>
      <c r="B8625" s="32">
        <v>56505</v>
      </c>
      <c r="C8625" s="33" t="s">
        <v>563</v>
      </c>
      <c r="D8625" s="33" t="s">
        <v>564</v>
      </c>
      <c r="E8625" s="34">
        <v>49019</v>
      </c>
      <c r="F8625" s="35">
        <v>1.05</v>
      </c>
      <c r="G8625" s="34">
        <v>298.60000000000002</v>
      </c>
      <c r="H8625" s="14">
        <f t="shared" si="536"/>
        <v>153689.27070000002</v>
      </c>
      <c r="I8625" s="11">
        <f t="shared" si="537"/>
        <v>49019</v>
      </c>
      <c r="J8625" s="11">
        <f t="shared" si="538"/>
        <v>51469.950000000004</v>
      </c>
      <c r="K8625" s="11">
        <f t="shared" si="539"/>
        <v>0</v>
      </c>
    </row>
    <row r="8626" spans="1:11" s="11" customFormat="1">
      <c r="A8626" s="32">
        <v>2018</v>
      </c>
      <c r="B8626" s="32">
        <v>56532</v>
      </c>
      <c r="C8626" s="33" t="s">
        <v>563</v>
      </c>
      <c r="D8626" s="33" t="s">
        <v>564</v>
      </c>
      <c r="E8626" s="34">
        <v>1848397</v>
      </c>
      <c r="F8626" s="35">
        <v>1.038</v>
      </c>
      <c r="G8626" s="34">
        <v>345</v>
      </c>
      <c r="H8626" s="14">
        <f t="shared" si="536"/>
        <v>6619294.4967</v>
      </c>
      <c r="I8626" s="11">
        <f t="shared" si="537"/>
        <v>1848397</v>
      </c>
      <c r="J8626" s="11">
        <f t="shared" si="538"/>
        <v>1918636.0860000001</v>
      </c>
      <c r="K8626" s="11">
        <f t="shared" si="539"/>
        <v>0</v>
      </c>
    </row>
    <row r="8627" spans="1:11" s="11" customFormat="1">
      <c r="A8627" s="32">
        <v>2018</v>
      </c>
      <c r="B8627" s="32">
        <v>56564</v>
      </c>
      <c r="C8627" s="33" t="s">
        <v>363</v>
      </c>
      <c r="D8627" s="33" t="s">
        <v>354</v>
      </c>
      <c r="E8627" s="34">
        <v>82274</v>
      </c>
      <c r="F8627" s="35">
        <v>17.204000000000001</v>
      </c>
      <c r="G8627" s="34">
        <v>215.6</v>
      </c>
      <c r="H8627" s="14">
        <f t="shared" si="536"/>
        <v>3051692.7277760003</v>
      </c>
      <c r="I8627" s="11">
        <f t="shared" si="537"/>
        <v>82274</v>
      </c>
      <c r="J8627" s="11">
        <f t="shared" si="538"/>
        <v>1415441.8959999999</v>
      </c>
      <c r="K8627" s="11">
        <f t="shared" si="539"/>
        <v>0</v>
      </c>
    </row>
    <row r="8628" spans="1:11" s="11" customFormat="1">
      <c r="A8628" s="32">
        <v>2018</v>
      </c>
      <c r="B8628" s="32">
        <v>56564</v>
      </c>
      <c r="C8628" s="33" t="s">
        <v>363</v>
      </c>
      <c r="D8628" s="33" t="s">
        <v>354</v>
      </c>
      <c r="E8628" s="34">
        <v>82285</v>
      </c>
      <c r="F8628" s="35">
        <v>17.378</v>
      </c>
      <c r="G8628" s="34">
        <v>218.7</v>
      </c>
      <c r="H8628" s="14">
        <f t="shared" si="536"/>
        <v>3127297.8725099997</v>
      </c>
      <c r="I8628" s="11">
        <f t="shared" si="537"/>
        <v>82285</v>
      </c>
      <c r="J8628" s="11">
        <f t="shared" si="538"/>
        <v>1429948.73</v>
      </c>
      <c r="K8628" s="11">
        <f t="shared" si="539"/>
        <v>0</v>
      </c>
    </row>
    <row r="8629" spans="1:11" s="11" customFormat="1">
      <c r="A8629" s="32">
        <v>2018</v>
      </c>
      <c r="B8629" s="32">
        <v>56564</v>
      </c>
      <c r="C8629" s="33" t="s">
        <v>563</v>
      </c>
      <c r="D8629" s="33" t="s">
        <v>564</v>
      </c>
      <c r="E8629" s="34">
        <v>924</v>
      </c>
      <c r="F8629" s="35">
        <v>1.0349999999999999</v>
      </c>
      <c r="G8629" s="34">
        <v>258.8</v>
      </c>
      <c r="H8629" s="14">
        <f t="shared" si="536"/>
        <v>2475.0079199999996</v>
      </c>
      <c r="I8629" s="11">
        <f t="shared" si="537"/>
        <v>924</v>
      </c>
      <c r="J8629" s="11">
        <f t="shared" si="538"/>
        <v>956.33999999999992</v>
      </c>
      <c r="K8629" s="11">
        <f t="shared" si="539"/>
        <v>0</v>
      </c>
    </row>
    <row r="8630" spans="1:11" s="11" customFormat="1">
      <c r="A8630" s="32">
        <v>2018</v>
      </c>
      <c r="B8630" s="32">
        <v>56565</v>
      </c>
      <c r="C8630" s="33" t="s">
        <v>563</v>
      </c>
      <c r="D8630" s="33" t="s">
        <v>564</v>
      </c>
      <c r="E8630" s="34">
        <v>8179</v>
      </c>
      <c r="F8630" s="35">
        <v>1.016</v>
      </c>
      <c r="G8630" s="34">
        <v>271.7</v>
      </c>
      <c r="H8630" s="14">
        <f t="shared" si="536"/>
        <v>22577.900487999999</v>
      </c>
      <c r="I8630" s="11">
        <f t="shared" si="537"/>
        <v>8179</v>
      </c>
      <c r="J8630" s="11">
        <f t="shared" si="538"/>
        <v>8309.8639999999996</v>
      </c>
      <c r="K8630" s="11">
        <f t="shared" si="539"/>
        <v>0</v>
      </c>
    </row>
    <row r="8631" spans="1:11" s="11" customFormat="1">
      <c r="A8631" s="32">
        <v>2018</v>
      </c>
      <c r="B8631" s="32">
        <v>56565</v>
      </c>
      <c r="C8631" s="33" t="s">
        <v>563</v>
      </c>
      <c r="D8631" s="33" t="s">
        <v>564</v>
      </c>
      <c r="E8631" s="34">
        <v>9170</v>
      </c>
      <c r="F8631" s="35">
        <v>1.0169999999999999</v>
      </c>
      <c r="G8631" s="34">
        <v>317</v>
      </c>
      <c r="H8631" s="14">
        <f t="shared" si="536"/>
        <v>29563.071299999996</v>
      </c>
      <c r="I8631" s="11">
        <f t="shared" si="537"/>
        <v>9170</v>
      </c>
      <c r="J8631" s="11">
        <f t="shared" si="538"/>
        <v>9325.89</v>
      </c>
      <c r="K8631" s="11">
        <f t="shared" si="539"/>
        <v>0</v>
      </c>
    </row>
    <row r="8632" spans="1:11" s="11" customFormat="1">
      <c r="A8632" s="32">
        <v>2018</v>
      </c>
      <c r="B8632" s="32">
        <v>56565</v>
      </c>
      <c r="C8632" s="33" t="s">
        <v>563</v>
      </c>
      <c r="D8632" s="33" t="s">
        <v>564</v>
      </c>
      <c r="E8632" s="34">
        <v>12321</v>
      </c>
      <c r="F8632" s="35">
        <v>1.0169999999999999</v>
      </c>
      <c r="G8632" s="34">
        <v>276.60000000000002</v>
      </c>
      <c r="H8632" s="14">
        <f t="shared" si="536"/>
        <v>34659.244061999998</v>
      </c>
      <c r="I8632" s="11">
        <f t="shared" si="537"/>
        <v>12321</v>
      </c>
      <c r="J8632" s="11">
        <f t="shared" si="538"/>
        <v>12530.456999999999</v>
      </c>
      <c r="K8632" s="11">
        <f t="shared" si="539"/>
        <v>0</v>
      </c>
    </row>
    <row r="8633" spans="1:11" s="11" customFormat="1">
      <c r="A8633" s="32">
        <v>2018</v>
      </c>
      <c r="B8633" s="32">
        <v>56565</v>
      </c>
      <c r="C8633" s="33" t="s">
        <v>563</v>
      </c>
      <c r="D8633" s="33" t="s">
        <v>564</v>
      </c>
      <c r="E8633" s="34">
        <v>35146</v>
      </c>
      <c r="F8633" s="35">
        <v>1.0169999999999999</v>
      </c>
      <c r="G8633" s="34">
        <v>244.9</v>
      </c>
      <c r="H8633" s="14">
        <f t="shared" si="536"/>
        <v>87535.787417999978</v>
      </c>
      <c r="I8633" s="11">
        <f t="shared" si="537"/>
        <v>35146</v>
      </c>
      <c r="J8633" s="11">
        <f t="shared" si="538"/>
        <v>35743.481999999996</v>
      </c>
      <c r="K8633" s="11">
        <f t="shared" si="539"/>
        <v>0</v>
      </c>
    </row>
    <row r="8634" spans="1:11" s="11" customFormat="1">
      <c r="A8634" s="32">
        <v>2018</v>
      </c>
      <c r="B8634" s="32">
        <v>56565</v>
      </c>
      <c r="C8634" s="33" t="s">
        <v>563</v>
      </c>
      <c r="D8634" s="33" t="s">
        <v>564</v>
      </c>
      <c r="E8634" s="34">
        <v>37471</v>
      </c>
      <c r="F8634" s="35">
        <v>1.016</v>
      </c>
      <c r="G8634" s="34">
        <v>276.39999999999998</v>
      </c>
      <c r="H8634" s="14">
        <f t="shared" si="536"/>
        <v>105226.96150399999</v>
      </c>
      <c r="I8634" s="11">
        <f t="shared" si="537"/>
        <v>37471</v>
      </c>
      <c r="J8634" s="11">
        <f t="shared" si="538"/>
        <v>38070.536</v>
      </c>
      <c r="K8634" s="11">
        <f t="shared" si="539"/>
        <v>0</v>
      </c>
    </row>
    <row r="8635" spans="1:11" s="11" customFormat="1">
      <c r="A8635" s="32">
        <v>2018</v>
      </c>
      <c r="B8635" s="32">
        <v>56565</v>
      </c>
      <c r="C8635" s="33" t="s">
        <v>563</v>
      </c>
      <c r="D8635" s="33" t="s">
        <v>564</v>
      </c>
      <c r="E8635" s="34">
        <v>41794</v>
      </c>
      <c r="F8635" s="35">
        <v>1.014</v>
      </c>
      <c r="G8635" s="34">
        <v>293.89999999999998</v>
      </c>
      <c r="H8635" s="14">
        <f t="shared" si="536"/>
        <v>124552.22192399998</v>
      </c>
      <c r="I8635" s="11">
        <f t="shared" si="537"/>
        <v>41794</v>
      </c>
      <c r="J8635" s="11">
        <f t="shared" si="538"/>
        <v>42379.116000000002</v>
      </c>
      <c r="K8635" s="11">
        <f t="shared" si="539"/>
        <v>0</v>
      </c>
    </row>
    <row r="8636" spans="1:11" s="11" customFormat="1">
      <c r="A8636" s="32">
        <v>2018</v>
      </c>
      <c r="B8636" s="32">
        <v>56565</v>
      </c>
      <c r="C8636" s="33" t="s">
        <v>563</v>
      </c>
      <c r="D8636" s="33" t="s">
        <v>564</v>
      </c>
      <c r="E8636" s="34">
        <v>56569</v>
      </c>
      <c r="F8636" s="35">
        <v>1.016</v>
      </c>
      <c r="G8636" s="34">
        <v>272.2</v>
      </c>
      <c r="H8636" s="14">
        <f t="shared" si="536"/>
        <v>156444.511088</v>
      </c>
      <c r="I8636" s="11">
        <f t="shared" si="537"/>
        <v>56569</v>
      </c>
      <c r="J8636" s="11">
        <f t="shared" si="538"/>
        <v>57474.103999999999</v>
      </c>
      <c r="K8636" s="11">
        <f t="shared" si="539"/>
        <v>0</v>
      </c>
    </row>
    <row r="8637" spans="1:11" s="11" customFormat="1">
      <c r="A8637" s="32">
        <v>2018</v>
      </c>
      <c r="B8637" s="32">
        <v>56565</v>
      </c>
      <c r="C8637" s="33" t="s">
        <v>563</v>
      </c>
      <c r="D8637" s="33" t="s">
        <v>564</v>
      </c>
      <c r="E8637" s="34">
        <v>62287</v>
      </c>
      <c r="F8637" s="35">
        <v>1.012</v>
      </c>
      <c r="G8637" s="34">
        <v>278.89999999999998</v>
      </c>
      <c r="H8637" s="14">
        <f t="shared" si="536"/>
        <v>175803.06431599997</v>
      </c>
      <c r="I8637" s="11">
        <f t="shared" si="537"/>
        <v>62287</v>
      </c>
      <c r="J8637" s="11">
        <f t="shared" si="538"/>
        <v>63034.444000000003</v>
      </c>
      <c r="K8637" s="11">
        <f t="shared" si="539"/>
        <v>0</v>
      </c>
    </row>
    <row r="8638" spans="1:11" s="11" customFormat="1">
      <c r="A8638" s="32">
        <v>2018</v>
      </c>
      <c r="B8638" s="32">
        <v>56565</v>
      </c>
      <c r="C8638" s="33" t="s">
        <v>563</v>
      </c>
      <c r="D8638" s="33" t="s">
        <v>564</v>
      </c>
      <c r="E8638" s="34">
        <v>68119</v>
      </c>
      <c r="F8638" s="35">
        <v>1.0169999999999999</v>
      </c>
      <c r="G8638" s="34">
        <v>272.3</v>
      </c>
      <c r="H8638" s="14">
        <f t="shared" si="536"/>
        <v>188641.333629</v>
      </c>
      <c r="I8638" s="11">
        <f t="shared" si="537"/>
        <v>68119</v>
      </c>
      <c r="J8638" s="11">
        <f t="shared" si="538"/>
        <v>69277.022999999986</v>
      </c>
      <c r="K8638" s="11">
        <f t="shared" si="539"/>
        <v>0</v>
      </c>
    </row>
    <row r="8639" spans="1:11" s="11" customFormat="1">
      <c r="A8639" s="32">
        <v>2018</v>
      </c>
      <c r="B8639" s="32">
        <v>56565</v>
      </c>
      <c r="C8639" s="33" t="s">
        <v>563</v>
      </c>
      <c r="D8639" s="33" t="s">
        <v>564</v>
      </c>
      <c r="E8639" s="34">
        <v>83217</v>
      </c>
      <c r="F8639" s="35">
        <v>1.0169999999999999</v>
      </c>
      <c r="G8639" s="34">
        <v>293.5</v>
      </c>
      <c r="H8639" s="14">
        <f t="shared" si="536"/>
        <v>248394.00721499999</v>
      </c>
      <c r="I8639" s="11">
        <f t="shared" si="537"/>
        <v>83217</v>
      </c>
      <c r="J8639" s="11">
        <f t="shared" si="538"/>
        <v>84631.688999999998</v>
      </c>
      <c r="K8639" s="11">
        <f t="shared" si="539"/>
        <v>0</v>
      </c>
    </row>
    <row r="8640" spans="1:11" s="11" customFormat="1">
      <c r="A8640" s="32">
        <v>2018</v>
      </c>
      <c r="B8640" s="32">
        <v>56565</v>
      </c>
      <c r="C8640" s="33" t="s">
        <v>563</v>
      </c>
      <c r="D8640" s="33" t="s">
        <v>564</v>
      </c>
      <c r="E8640" s="34">
        <v>102644</v>
      </c>
      <c r="F8640" s="35">
        <v>1.016</v>
      </c>
      <c r="G8640" s="34">
        <v>285.3</v>
      </c>
      <c r="H8640" s="14">
        <f t="shared" si="536"/>
        <v>297528.825312</v>
      </c>
      <c r="I8640" s="11">
        <f t="shared" si="537"/>
        <v>102644</v>
      </c>
      <c r="J8640" s="11">
        <f t="shared" si="538"/>
        <v>104286.304</v>
      </c>
      <c r="K8640" s="11">
        <f t="shared" si="539"/>
        <v>0</v>
      </c>
    </row>
    <row r="8641" spans="1:11" s="11" customFormat="1">
      <c r="A8641" s="32">
        <v>2018</v>
      </c>
      <c r="B8641" s="32">
        <v>56565</v>
      </c>
      <c r="C8641" s="33" t="s">
        <v>563</v>
      </c>
      <c r="D8641" s="33" t="s">
        <v>564</v>
      </c>
      <c r="E8641" s="34">
        <v>119087</v>
      </c>
      <c r="F8641" s="35">
        <v>1.016</v>
      </c>
      <c r="G8641" s="34">
        <v>268</v>
      </c>
      <c r="H8641" s="14">
        <f t="shared" si="536"/>
        <v>324259.61056000006</v>
      </c>
      <c r="I8641" s="11">
        <f t="shared" si="537"/>
        <v>119087</v>
      </c>
      <c r="J8641" s="11">
        <f t="shared" si="538"/>
        <v>120992.39200000001</v>
      </c>
      <c r="K8641" s="11">
        <f t="shared" si="539"/>
        <v>0</v>
      </c>
    </row>
    <row r="8642" spans="1:11" s="11" customFormat="1">
      <c r="A8642" s="32">
        <v>2018</v>
      </c>
      <c r="B8642" s="32">
        <v>56565</v>
      </c>
      <c r="C8642" s="33" t="s">
        <v>563</v>
      </c>
      <c r="D8642" s="33" t="s">
        <v>564</v>
      </c>
      <c r="E8642" s="34">
        <v>131190</v>
      </c>
      <c r="F8642" s="35">
        <v>1.0169999999999999</v>
      </c>
      <c r="G8642" s="34">
        <v>275.89999999999998</v>
      </c>
      <c r="H8642" s="14">
        <f t="shared" si="536"/>
        <v>368106.41456999996</v>
      </c>
      <c r="I8642" s="11">
        <f t="shared" si="537"/>
        <v>131190</v>
      </c>
      <c r="J8642" s="11">
        <f t="shared" si="538"/>
        <v>133420.22999999998</v>
      </c>
      <c r="K8642" s="11">
        <f t="shared" si="539"/>
        <v>0</v>
      </c>
    </row>
    <row r="8643" spans="1:11" s="11" customFormat="1">
      <c r="A8643" s="32">
        <v>2018</v>
      </c>
      <c r="B8643" s="32">
        <v>56565</v>
      </c>
      <c r="C8643" s="33" t="s">
        <v>563</v>
      </c>
      <c r="D8643" s="33" t="s">
        <v>564</v>
      </c>
      <c r="E8643" s="34">
        <v>165408</v>
      </c>
      <c r="F8643" s="35">
        <v>1.0149999999999999</v>
      </c>
      <c r="G8643" s="34">
        <v>275</v>
      </c>
      <c r="H8643" s="14">
        <f t="shared" si="536"/>
        <v>461695.07999999996</v>
      </c>
      <c r="I8643" s="11">
        <f t="shared" si="537"/>
        <v>165408</v>
      </c>
      <c r="J8643" s="11">
        <f t="shared" si="538"/>
        <v>167889.12</v>
      </c>
      <c r="K8643" s="11">
        <f t="shared" si="539"/>
        <v>0</v>
      </c>
    </row>
    <row r="8644" spans="1:11" s="11" customFormat="1">
      <c r="A8644" s="32">
        <v>2018</v>
      </c>
      <c r="B8644" s="32">
        <v>56565</v>
      </c>
      <c r="C8644" s="33" t="s">
        <v>563</v>
      </c>
      <c r="D8644" s="33" t="s">
        <v>564</v>
      </c>
      <c r="E8644" s="34">
        <v>232438</v>
      </c>
      <c r="F8644" s="35">
        <v>1.016</v>
      </c>
      <c r="G8644" s="34">
        <v>260.7</v>
      </c>
      <c r="H8644" s="14">
        <f t="shared" si="536"/>
        <v>615661.3198559999</v>
      </c>
      <c r="I8644" s="11">
        <f t="shared" si="537"/>
        <v>232438</v>
      </c>
      <c r="J8644" s="11">
        <f t="shared" si="538"/>
        <v>236157.008</v>
      </c>
      <c r="K8644" s="11">
        <f t="shared" si="539"/>
        <v>0</v>
      </c>
    </row>
    <row r="8645" spans="1:11" s="11" customFormat="1">
      <c r="A8645" s="32">
        <v>2018</v>
      </c>
      <c r="B8645" s="32">
        <v>56565</v>
      </c>
      <c r="C8645" s="33" t="s">
        <v>563</v>
      </c>
      <c r="D8645" s="33" t="s">
        <v>564</v>
      </c>
      <c r="E8645" s="34">
        <v>237514</v>
      </c>
      <c r="F8645" s="35">
        <v>1.0169999999999999</v>
      </c>
      <c r="G8645" s="34">
        <v>311.39999999999998</v>
      </c>
      <c r="H8645" s="14">
        <f t="shared" si="536"/>
        <v>752192.11213199992</v>
      </c>
      <c r="I8645" s="11">
        <f t="shared" si="537"/>
        <v>237514</v>
      </c>
      <c r="J8645" s="11">
        <f t="shared" si="538"/>
        <v>241551.73799999998</v>
      </c>
      <c r="K8645" s="11">
        <f t="shared" si="539"/>
        <v>0</v>
      </c>
    </row>
    <row r="8646" spans="1:11" s="11" customFormat="1">
      <c r="A8646" s="32">
        <v>2018</v>
      </c>
      <c r="B8646" s="32">
        <v>56565</v>
      </c>
      <c r="C8646" s="33" t="s">
        <v>563</v>
      </c>
      <c r="D8646" s="33" t="s">
        <v>564</v>
      </c>
      <c r="E8646" s="34">
        <v>607428</v>
      </c>
      <c r="F8646" s="35">
        <v>1.016</v>
      </c>
      <c r="G8646" s="34">
        <v>269.60000000000002</v>
      </c>
      <c r="H8646" s="14">
        <f t="shared" ref="H8646:H8709" si="540">IF(I8646="","",G8646/100*F8646*E8646)</f>
        <v>1663827.9022080002</v>
      </c>
      <c r="I8646" s="11">
        <f t="shared" ref="I8646:I8709" si="541">IF(OR(G8646=".",F8646=".",E8646="."),"",E8646)</f>
        <v>607428</v>
      </c>
      <c r="J8646" s="11">
        <f t="shared" ref="J8646:J8709" si="542">IF(I8646="","",F8646*I8646)</f>
        <v>617146.848</v>
      </c>
      <c r="K8646" s="11">
        <f t="shared" ref="K8646:K8709" si="543">IF(C8646="LIG",1,0)</f>
        <v>0</v>
      </c>
    </row>
    <row r="8647" spans="1:11" s="11" customFormat="1">
      <c r="A8647" s="32">
        <v>2018</v>
      </c>
      <c r="B8647" s="32">
        <v>56565</v>
      </c>
      <c r="C8647" s="33" t="s">
        <v>563</v>
      </c>
      <c r="D8647" s="33" t="s">
        <v>564</v>
      </c>
      <c r="E8647" s="34">
        <v>2</v>
      </c>
      <c r="F8647" s="35">
        <v>1.0149999999999999</v>
      </c>
      <c r="G8647" s="34">
        <v>315</v>
      </c>
      <c r="H8647" s="14">
        <f t="shared" si="540"/>
        <v>6.394499999999999</v>
      </c>
      <c r="I8647" s="11">
        <f t="shared" si="541"/>
        <v>2</v>
      </c>
      <c r="J8647" s="11">
        <f t="shared" si="542"/>
        <v>2.0299999999999998</v>
      </c>
      <c r="K8647" s="11">
        <f t="shared" si="543"/>
        <v>0</v>
      </c>
    </row>
    <row r="8648" spans="1:11" s="11" customFormat="1">
      <c r="A8648" s="32">
        <v>2018</v>
      </c>
      <c r="B8648" s="32">
        <v>56565</v>
      </c>
      <c r="C8648" s="33" t="s">
        <v>563</v>
      </c>
      <c r="D8648" s="33" t="s">
        <v>564</v>
      </c>
      <c r="E8648" s="34">
        <v>2669</v>
      </c>
      <c r="F8648" s="35">
        <v>1.0169999999999999</v>
      </c>
      <c r="G8648" s="34">
        <v>237</v>
      </c>
      <c r="H8648" s="14">
        <f t="shared" si="540"/>
        <v>6433.0640099999991</v>
      </c>
      <c r="I8648" s="11">
        <f t="shared" si="541"/>
        <v>2669</v>
      </c>
      <c r="J8648" s="11">
        <f t="shared" si="542"/>
        <v>2714.3729999999996</v>
      </c>
      <c r="K8648" s="11">
        <f t="shared" si="543"/>
        <v>0</v>
      </c>
    </row>
    <row r="8649" spans="1:11" s="11" customFormat="1">
      <c r="A8649" s="32">
        <v>2018</v>
      </c>
      <c r="B8649" s="32">
        <v>56565</v>
      </c>
      <c r="C8649" s="33" t="s">
        <v>563</v>
      </c>
      <c r="D8649" s="33" t="s">
        <v>564</v>
      </c>
      <c r="E8649" s="34">
        <v>3267</v>
      </c>
      <c r="F8649" s="35">
        <v>1.0169999999999999</v>
      </c>
      <c r="G8649" s="34">
        <v>263</v>
      </c>
      <c r="H8649" s="14">
        <f t="shared" si="540"/>
        <v>8738.2775699999984</v>
      </c>
      <c r="I8649" s="11">
        <f t="shared" si="541"/>
        <v>3267</v>
      </c>
      <c r="J8649" s="11">
        <f t="shared" si="542"/>
        <v>3322.5389999999998</v>
      </c>
      <c r="K8649" s="11">
        <f t="shared" si="543"/>
        <v>0</v>
      </c>
    </row>
    <row r="8650" spans="1:11" s="11" customFormat="1">
      <c r="A8650" s="32">
        <v>2018</v>
      </c>
      <c r="B8650" s="32">
        <v>56596</v>
      </c>
      <c r="C8650" s="33" t="s">
        <v>363</v>
      </c>
      <c r="D8650" s="33" t="s">
        <v>354</v>
      </c>
      <c r="E8650" s="34">
        <v>54195</v>
      </c>
      <c r="F8650" s="35">
        <v>16.11</v>
      </c>
      <c r="G8650" s="34">
        <v>85.3</v>
      </c>
      <c r="H8650" s="14">
        <f t="shared" si="540"/>
        <v>744738.47684999986</v>
      </c>
      <c r="I8650" s="11">
        <f t="shared" si="541"/>
        <v>54195</v>
      </c>
      <c r="J8650" s="11">
        <f t="shared" si="542"/>
        <v>873081.45</v>
      </c>
      <c r="K8650" s="11">
        <f t="shared" si="543"/>
        <v>0</v>
      </c>
    </row>
    <row r="8651" spans="1:11" s="11" customFormat="1">
      <c r="A8651" s="32">
        <v>2018</v>
      </c>
      <c r="B8651" s="32">
        <v>56596</v>
      </c>
      <c r="C8651" s="33" t="s">
        <v>563</v>
      </c>
      <c r="D8651" s="33" t="s">
        <v>564</v>
      </c>
      <c r="E8651" s="34">
        <v>37</v>
      </c>
      <c r="F8651" s="35">
        <v>1.06</v>
      </c>
      <c r="G8651" s="34">
        <v>1001.9</v>
      </c>
      <c r="H8651" s="14">
        <f t="shared" si="540"/>
        <v>392.94518000000005</v>
      </c>
      <c r="I8651" s="11">
        <f t="shared" si="541"/>
        <v>37</v>
      </c>
      <c r="J8651" s="11">
        <f t="shared" si="542"/>
        <v>39.22</v>
      </c>
      <c r="K8651" s="11">
        <f t="shared" si="543"/>
        <v>0</v>
      </c>
    </row>
    <row r="8652" spans="1:11" s="11" customFormat="1">
      <c r="A8652" s="32">
        <v>2018</v>
      </c>
      <c r="B8652" s="32">
        <v>56609</v>
      </c>
      <c r="C8652" s="33" t="s">
        <v>363</v>
      </c>
      <c r="D8652" s="33" t="s">
        <v>354</v>
      </c>
      <c r="E8652" s="34">
        <v>125062</v>
      </c>
      <c r="F8652" s="35">
        <v>16.076000000000001</v>
      </c>
      <c r="G8652" s="34">
        <v>67.599999999999994</v>
      </c>
      <c r="H8652" s="14">
        <f t="shared" si="540"/>
        <v>1359095.777312</v>
      </c>
      <c r="I8652" s="11">
        <f t="shared" si="541"/>
        <v>125062</v>
      </c>
      <c r="J8652" s="11">
        <f t="shared" si="542"/>
        <v>2010496.7120000001</v>
      </c>
      <c r="K8652" s="11">
        <f t="shared" si="543"/>
        <v>0</v>
      </c>
    </row>
    <row r="8653" spans="1:11" s="11" customFormat="1">
      <c r="A8653" s="32">
        <v>2018</v>
      </c>
      <c r="B8653" s="32">
        <v>56610</v>
      </c>
      <c r="C8653" s="33" t="s">
        <v>563</v>
      </c>
      <c r="D8653" s="33" t="s">
        <v>564</v>
      </c>
      <c r="E8653" s="34">
        <v>154231</v>
      </c>
      <c r="F8653" s="35">
        <v>1.0840000000000001</v>
      </c>
      <c r="G8653" s="34">
        <v>239.6</v>
      </c>
      <c r="H8653" s="14">
        <f t="shared" si="540"/>
        <v>400578.62398400001</v>
      </c>
      <c r="I8653" s="11">
        <f t="shared" si="541"/>
        <v>154231</v>
      </c>
      <c r="J8653" s="11">
        <f t="shared" si="542"/>
        <v>167186.40400000001</v>
      </c>
      <c r="K8653" s="11">
        <f t="shared" si="543"/>
        <v>0</v>
      </c>
    </row>
    <row r="8654" spans="1:11" s="11" customFormat="1">
      <c r="A8654" s="32">
        <v>2018</v>
      </c>
      <c r="B8654" s="32">
        <v>56611</v>
      </c>
      <c r="C8654" s="33" t="s">
        <v>363</v>
      </c>
      <c r="D8654" s="33" t="s">
        <v>354</v>
      </c>
      <c r="E8654" s="34">
        <v>53769</v>
      </c>
      <c r="F8654" s="35">
        <v>16.920000000000002</v>
      </c>
      <c r="G8654" s="34" t="s">
        <v>364</v>
      </c>
      <c r="H8654" s="14" t="str">
        <f t="shared" si="540"/>
        <v/>
      </c>
      <c r="I8654" s="11" t="str">
        <f t="shared" si="541"/>
        <v/>
      </c>
      <c r="J8654" s="11" t="str">
        <f t="shared" si="542"/>
        <v/>
      </c>
      <c r="K8654" s="11">
        <f t="shared" si="543"/>
        <v>0</v>
      </c>
    </row>
    <row r="8655" spans="1:11" s="11" customFormat="1">
      <c r="A8655" s="32">
        <v>2018</v>
      </c>
      <c r="B8655" s="32">
        <v>56611</v>
      </c>
      <c r="C8655" s="33" t="s">
        <v>363</v>
      </c>
      <c r="D8655" s="33" t="s">
        <v>354</v>
      </c>
      <c r="E8655" s="34">
        <v>195626</v>
      </c>
      <c r="F8655" s="35">
        <v>17.09</v>
      </c>
      <c r="G8655" s="34" t="s">
        <v>364</v>
      </c>
      <c r="H8655" s="14" t="str">
        <f t="shared" si="540"/>
        <v/>
      </c>
      <c r="I8655" s="11" t="str">
        <f t="shared" si="541"/>
        <v/>
      </c>
      <c r="J8655" s="11" t="str">
        <f t="shared" si="542"/>
        <v/>
      </c>
      <c r="K8655" s="11">
        <f t="shared" si="543"/>
        <v>0</v>
      </c>
    </row>
    <row r="8656" spans="1:11" s="11" customFormat="1">
      <c r="A8656" s="32">
        <v>2018</v>
      </c>
      <c r="B8656" s="32">
        <v>56611</v>
      </c>
      <c r="C8656" s="33" t="s">
        <v>363</v>
      </c>
      <c r="D8656" s="33" t="s">
        <v>354</v>
      </c>
      <c r="E8656" s="34">
        <v>18023</v>
      </c>
      <c r="F8656" s="35">
        <v>17.22</v>
      </c>
      <c r="G8656" s="34" t="s">
        <v>364</v>
      </c>
      <c r="H8656" s="14" t="str">
        <f t="shared" si="540"/>
        <v/>
      </c>
      <c r="I8656" s="11" t="str">
        <f t="shared" si="541"/>
        <v/>
      </c>
      <c r="J8656" s="11" t="str">
        <f t="shared" si="542"/>
        <v/>
      </c>
      <c r="K8656" s="11">
        <f t="shared" si="543"/>
        <v>0</v>
      </c>
    </row>
    <row r="8657" spans="1:11" s="11" customFormat="1">
      <c r="A8657" s="32">
        <v>2018</v>
      </c>
      <c r="B8657" s="32">
        <v>56671</v>
      </c>
      <c r="C8657" s="33" t="s">
        <v>353</v>
      </c>
      <c r="D8657" s="33" t="s">
        <v>354</v>
      </c>
      <c r="E8657" s="34">
        <v>6493</v>
      </c>
      <c r="F8657" s="35">
        <v>26.31</v>
      </c>
      <c r="G8657" s="34" t="s">
        <v>364</v>
      </c>
      <c r="H8657" s="14" t="str">
        <f t="shared" si="540"/>
        <v/>
      </c>
      <c r="I8657" s="11" t="str">
        <f t="shared" si="541"/>
        <v/>
      </c>
      <c r="J8657" s="11" t="str">
        <f t="shared" si="542"/>
        <v/>
      </c>
      <c r="K8657" s="11">
        <f t="shared" si="543"/>
        <v>0</v>
      </c>
    </row>
    <row r="8658" spans="1:11" s="11" customFormat="1">
      <c r="A8658" s="32">
        <v>2018</v>
      </c>
      <c r="B8658" s="32">
        <v>56671</v>
      </c>
      <c r="C8658" s="33" t="s">
        <v>353</v>
      </c>
      <c r="D8658" s="33" t="s">
        <v>354</v>
      </c>
      <c r="E8658" s="34">
        <v>8245</v>
      </c>
      <c r="F8658" s="35">
        <v>21.61</v>
      </c>
      <c r="G8658" s="34" t="s">
        <v>364</v>
      </c>
      <c r="H8658" s="14" t="str">
        <f t="shared" si="540"/>
        <v/>
      </c>
      <c r="I8658" s="11" t="str">
        <f t="shared" si="541"/>
        <v/>
      </c>
      <c r="J8658" s="11" t="str">
        <f t="shared" si="542"/>
        <v/>
      </c>
      <c r="K8658" s="11">
        <f t="shared" si="543"/>
        <v>0</v>
      </c>
    </row>
    <row r="8659" spans="1:11" s="11" customFormat="1">
      <c r="A8659" s="32">
        <v>2018</v>
      </c>
      <c r="B8659" s="32">
        <v>56671</v>
      </c>
      <c r="C8659" s="33" t="s">
        <v>353</v>
      </c>
      <c r="D8659" s="33" t="s">
        <v>354</v>
      </c>
      <c r="E8659" s="34">
        <v>90138</v>
      </c>
      <c r="F8659" s="35">
        <v>26.24</v>
      </c>
      <c r="G8659" s="34" t="s">
        <v>364</v>
      </c>
      <c r="H8659" s="14" t="str">
        <f t="shared" si="540"/>
        <v/>
      </c>
      <c r="I8659" s="11" t="str">
        <f t="shared" si="541"/>
        <v/>
      </c>
      <c r="J8659" s="11" t="str">
        <f t="shared" si="542"/>
        <v/>
      </c>
      <c r="K8659" s="11">
        <f t="shared" si="543"/>
        <v>0</v>
      </c>
    </row>
    <row r="8660" spans="1:11" s="11" customFormat="1">
      <c r="A8660" s="32">
        <v>2018</v>
      </c>
      <c r="B8660" s="32">
        <v>56671</v>
      </c>
      <c r="C8660" s="33" t="s">
        <v>353</v>
      </c>
      <c r="D8660" s="33" t="s">
        <v>354</v>
      </c>
      <c r="E8660" s="34">
        <v>39388</v>
      </c>
      <c r="F8660" s="35">
        <v>23.27</v>
      </c>
      <c r="G8660" s="34" t="s">
        <v>364</v>
      </c>
      <c r="H8660" s="14" t="str">
        <f t="shared" si="540"/>
        <v/>
      </c>
      <c r="I8660" s="11" t="str">
        <f t="shared" si="541"/>
        <v/>
      </c>
      <c r="J8660" s="11" t="str">
        <f t="shared" si="542"/>
        <v/>
      </c>
      <c r="K8660" s="11">
        <f t="shared" si="543"/>
        <v>0</v>
      </c>
    </row>
    <row r="8661" spans="1:11" s="11" customFormat="1">
      <c r="A8661" s="32">
        <v>2018</v>
      </c>
      <c r="B8661" s="32">
        <v>56671</v>
      </c>
      <c r="C8661" s="33" t="s">
        <v>563</v>
      </c>
      <c r="D8661" s="33" t="s">
        <v>564</v>
      </c>
      <c r="E8661" s="34">
        <v>12106</v>
      </c>
      <c r="F8661" s="35">
        <v>1.07</v>
      </c>
      <c r="G8661" s="34" t="s">
        <v>364</v>
      </c>
      <c r="H8661" s="14" t="str">
        <f t="shared" si="540"/>
        <v/>
      </c>
      <c r="I8661" s="11" t="str">
        <f t="shared" si="541"/>
        <v/>
      </c>
      <c r="J8661" s="11" t="str">
        <f t="shared" si="542"/>
        <v/>
      </c>
      <c r="K8661" s="11">
        <f t="shared" si="543"/>
        <v>0</v>
      </c>
    </row>
    <row r="8662" spans="1:11" s="11" customFormat="1">
      <c r="A8662" s="32">
        <v>2018</v>
      </c>
      <c r="B8662" s="32">
        <v>56671</v>
      </c>
      <c r="C8662" s="33" t="s">
        <v>563</v>
      </c>
      <c r="D8662" s="33" t="s">
        <v>564</v>
      </c>
      <c r="E8662" s="34">
        <v>30265</v>
      </c>
      <c r="F8662" s="35">
        <v>1.07</v>
      </c>
      <c r="G8662" s="34" t="s">
        <v>364</v>
      </c>
      <c r="H8662" s="14" t="str">
        <f t="shared" si="540"/>
        <v/>
      </c>
      <c r="I8662" s="11" t="str">
        <f t="shared" si="541"/>
        <v/>
      </c>
      <c r="J8662" s="11" t="str">
        <f t="shared" si="542"/>
        <v/>
      </c>
      <c r="K8662" s="11">
        <f t="shared" si="543"/>
        <v>0</v>
      </c>
    </row>
    <row r="8663" spans="1:11" s="11" customFormat="1">
      <c r="A8663" s="32">
        <v>2018</v>
      </c>
      <c r="B8663" s="32">
        <v>56674</v>
      </c>
      <c r="C8663" s="33" t="s">
        <v>563</v>
      </c>
      <c r="D8663" s="33" t="s">
        <v>564</v>
      </c>
      <c r="E8663" s="34">
        <v>7483</v>
      </c>
      <c r="F8663" s="35">
        <v>1.03</v>
      </c>
      <c r="G8663" s="34">
        <v>248.2</v>
      </c>
      <c r="H8663" s="14">
        <f t="shared" si="540"/>
        <v>19129.990180000001</v>
      </c>
      <c r="I8663" s="11">
        <f t="shared" si="541"/>
        <v>7483</v>
      </c>
      <c r="J8663" s="11">
        <f t="shared" si="542"/>
        <v>7707.49</v>
      </c>
      <c r="K8663" s="11">
        <f t="shared" si="543"/>
        <v>0</v>
      </c>
    </row>
    <row r="8664" spans="1:11" s="11" customFormat="1">
      <c r="A8664" s="32">
        <v>2018</v>
      </c>
      <c r="B8664" s="32">
        <v>56674</v>
      </c>
      <c r="C8664" s="33" t="s">
        <v>563</v>
      </c>
      <c r="D8664" s="33" t="s">
        <v>564</v>
      </c>
      <c r="E8664" s="34">
        <v>3141</v>
      </c>
      <c r="F8664" s="35">
        <v>1.03</v>
      </c>
      <c r="G8664" s="34">
        <v>279.60000000000002</v>
      </c>
      <c r="H8664" s="14">
        <f t="shared" si="540"/>
        <v>9045.7030800000011</v>
      </c>
      <c r="I8664" s="11">
        <f t="shared" si="541"/>
        <v>3141</v>
      </c>
      <c r="J8664" s="11">
        <f t="shared" si="542"/>
        <v>3235.23</v>
      </c>
      <c r="K8664" s="11">
        <f t="shared" si="543"/>
        <v>0</v>
      </c>
    </row>
    <row r="8665" spans="1:11" s="11" customFormat="1">
      <c r="A8665" s="32">
        <v>2018</v>
      </c>
      <c r="B8665" s="32">
        <v>56674</v>
      </c>
      <c r="C8665" s="33" t="s">
        <v>563</v>
      </c>
      <c r="D8665" s="33" t="s">
        <v>564</v>
      </c>
      <c r="E8665" s="34">
        <v>18041</v>
      </c>
      <c r="F8665" s="35">
        <v>1.03</v>
      </c>
      <c r="G8665" s="34">
        <v>267.7</v>
      </c>
      <c r="H8665" s="14">
        <f t="shared" si="540"/>
        <v>49744.629710000001</v>
      </c>
      <c r="I8665" s="11">
        <f t="shared" si="541"/>
        <v>18041</v>
      </c>
      <c r="J8665" s="11">
        <f t="shared" si="542"/>
        <v>18582.23</v>
      </c>
      <c r="K8665" s="11">
        <f t="shared" si="543"/>
        <v>0</v>
      </c>
    </row>
    <row r="8666" spans="1:11" s="11" customFormat="1">
      <c r="A8666" s="32">
        <v>2018</v>
      </c>
      <c r="B8666" s="32">
        <v>56708</v>
      </c>
      <c r="C8666" s="33" t="s">
        <v>563</v>
      </c>
      <c r="D8666" s="33" t="s">
        <v>564</v>
      </c>
      <c r="E8666" s="34">
        <v>957270</v>
      </c>
      <c r="F8666" s="35">
        <v>1.028</v>
      </c>
      <c r="G8666" s="34" t="s">
        <v>364</v>
      </c>
      <c r="H8666" s="14" t="str">
        <f t="shared" si="540"/>
        <v/>
      </c>
      <c r="I8666" s="11" t="str">
        <f t="shared" si="541"/>
        <v/>
      </c>
      <c r="J8666" s="11" t="str">
        <f t="shared" si="542"/>
        <v/>
      </c>
      <c r="K8666" s="11">
        <f t="shared" si="543"/>
        <v>0</v>
      </c>
    </row>
    <row r="8667" spans="1:11" s="11" customFormat="1">
      <c r="A8667" s="32">
        <v>2018</v>
      </c>
      <c r="B8667" s="32">
        <v>56786</v>
      </c>
      <c r="C8667" s="33" t="s">
        <v>362</v>
      </c>
      <c r="D8667" s="33" t="s">
        <v>354</v>
      </c>
      <c r="E8667" s="34">
        <v>30253</v>
      </c>
      <c r="F8667" s="35">
        <v>14.3</v>
      </c>
      <c r="G8667" s="34">
        <v>228</v>
      </c>
      <c r="H8667" s="14">
        <f t="shared" si="540"/>
        <v>986368.81199999992</v>
      </c>
      <c r="I8667" s="11">
        <f t="shared" si="541"/>
        <v>30253</v>
      </c>
      <c r="J8667" s="11">
        <f t="shared" si="542"/>
        <v>432617.9</v>
      </c>
      <c r="K8667" s="11">
        <f t="shared" si="543"/>
        <v>1</v>
      </c>
    </row>
    <row r="8668" spans="1:11" s="11" customFormat="1">
      <c r="A8668" s="32">
        <v>2018</v>
      </c>
      <c r="B8668" s="32">
        <v>56786</v>
      </c>
      <c r="C8668" s="33" t="s">
        <v>563</v>
      </c>
      <c r="D8668" s="33" t="s">
        <v>564</v>
      </c>
      <c r="E8668" s="34">
        <v>66297</v>
      </c>
      <c r="F8668" s="35">
        <v>1</v>
      </c>
      <c r="G8668" s="34">
        <v>280.2</v>
      </c>
      <c r="H8668" s="14">
        <f t="shared" si="540"/>
        <v>185764.19399999999</v>
      </c>
      <c r="I8668" s="11">
        <f t="shared" si="541"/>
        <v>66297</v>
      </c>
      <c r="J8668" s="11">
        <f t="shared" si="542"/>
        <v>66297</v>
      </c>
      <c r="K8668" s="11">
        <f t="shared" si="543"/>
        <v>0</v>
      </c>
    </row>
    <row r="8669" spans="1:11" s="11" customFormat="1">
      <c r="A8669" s="32">
        <v>2018</v>
      </c>
      <c r="B8669" s="32">
        <v>56798</v>
      </c>
      <c r="C8669" s="33" t="s">
        <v>563</v>
      </c>
      <c r="D8669" s="33" t="s">
        <v>564</v>
      </c>
      <c r="E8669" s="34">
        <v>1670075</v>
      </c>
      <c r="F8669" s="35">
        <v>1.0269999999999999</v>
      </c>
      <c r="G8669" s="34" t="s">
        <v>364</v>
      </c>
      <c r="H8669" s="14" t="str">
        <f t="shared" si="540"/>
        <v/>
      </c>
      <c r="I8669" s="11" t="str">
        <f t="shared" si="541"/>
        <v/>
      </c>
      <c r="J8669" s="11" t="str">
        <f t="shared" si="542"/>
        <v/>
      </c>
      <c r="K8669" s="11">
        <f t="shared" si="543"/>
        <v>0</v>
      </c>
    </row>
    <row r="8670" spans="1:11" s="11" customFormat="1">
      <c r="A8670" s="32">
        <v>2018</v>
      </c>
      <c r="B8670" s="32">
        <v>56799</v>
      </c>
      <c r="C8670" s="33" t="s">
        <v>565</v>
      </c>
      <c r="D8670" s="33" t="s">
        <v>566</v>
      </c>
      <c r="E8670" s="34">
        <v>1720</v>
      </c>
      <c r="F8670" s="35">
        <v>5.8339999999999996</v>
      </c>
      <c r="G8670" s="34">
        <v>1527.6</v>
      </c>
      <c r="H8670" s="14">
        <f t="shared" si="540"/>
        <v>153286.71648</v>
      </c>
      <c r="I8670" s="11">
        <f t="shared" si="541"/>
        <v>1720</v>
      </c>
      <c r="J8670" s="11">
        <f t="shared" si="542"/>
        <v>10034.48</v>
      </c>
      <c r="K8670" s="11">
        <f t="shared" si="543"/>
        <v>0</v>
      </c>
    </row>
    <row r="8671" spans="1:11" s="11" customFormat="1">
      <c r="A8671" s="32">
        <v>2018</v>
      </c>
      <c r="B8671" s="32">
        <v>56799</v>
      </c>
      <c r="C8671" s="33" t="s">
        <v>565</v>
      </c>
      <c r="D8671" s="33" t="s">
        <v>566</v>
      </c>
      <c r="E8671" s="34">
        <v>2196</v>
      </c>
      <c r="F8671" s="35">
        <v>5.8390000000000004</v>
      </c>
      <c r="G8671" s="34">
        <v>1601.6</v>
      </c>
      <c r="H8671" s="14">
        <f t="shared" si="540"/>
        <v>205364.26310399998</v>
      </c>
      <c r="I8671" s="11">
        <f t="shared" si="541"/>
        <v>2196</v>
      </c>
      <c r="J8671" s="11">
        <f t="shared" si="542"/>
        <v>12822.444000000001</v>
      </c>
      <c r="K8671" s="11">
        <f t="shared" si="543"/>
        <v>0</v>
      </c>
    </row>
    <row r="8672" spans="1:11" s="11" customFormat="1">
      <c r="A8672" s="32">
        <v>2018</v>
      </c>
      <c r="B8672" s="32">
        <v>56799</v>
      </c>
      <c r="C8672" s="33" t="s">
        <v>563</v>
      </c>
      <c r="D8672" s="33" t="s">
        <v>564</v>
      </c>
      <c r="E8672" s="34">
        <v>270969</v>
      </c>
      <c r="F8672" s="35">
        <v>1.042</v>
      </c>
      <c r="G8672" s="34">
        <v>748.8</v>
      </c>
      <c r="H8672" s="14">
        <f t="shared" si="540"/>
        <v>2114234.5386239998</v>
      </c>
      <c r="I8672" s="11">
        <f t="shared" si="541"/>
        <v>270969</v>
      </c>
      <c r="J8672" s="11">
        <f t="shared" si="542"/>
        <v>282349.69800000003</v>
      </c>
      <c r="K8672" s="11">
        <f t="shared" si="543"/>
        <v>0</v>
      </c>
    </row>
    <row r="8673" spans="1:11" s="11" customFormat="1">
      <c r="A8673" s="32">
        <v>2018</v>
      </c>
      <c r="B8673" s="32">
        <v>56803</v>
      </c>
      <c r="C8673" s="33" t="s">
        <v>563</v>
      </c>
      <c r="D8673" s="33" t="s">
        <v>564</v>
      </c>
      <c r="E8673" s="34">
        <v>483800</v>
      </c>
      <c r="F8673" s="35">
        <v>1.04</v>
      </c>
      <c r="G8673" s="34" t="s">
        <v>364</v>
      </c>
      <c r="H8673" s="14" t="str">
        <f t="shared" si="540"/>
        <v/>
      </c>
      <c r="I8673" s="11" t="str">
        <f t="shared" si="541"/>
        <v/>
      </c>
      <c r="J8673" s="11" t="str">
        <f t="shared" si="542"/>
        <v/>
      </c>
      <c r="K8673" s="11">
        <f t="shared" si="543"/>
        <v>0</v>
      </c>
    </row>
    <row r="8674" spans="1:11" s="11" customFormat="1">
      <c r="A8674" s="32">
        <v>2018</v>
      </c>
      <c r="B8674" s="32">
        <v>56806</v>
      </c>
      <c r="C8674" s="33" t="s">
        <v>563</v>
      </c>
      <c r="D8674" s="33" t="s">
        <v>564</v>
      </c>
      <c r="E8674" s="34">
        <v>328224</v>
      </c>
      <c r="F8674" s="35">
        <v>1.03</v>
      </c>
      <c r="G8674" s="34" t="s">
        <v>364</v>
      </c>
      <c r="H8674" s="14" t="str">
        <f t="shared" si="540"/>
        <v/>
      </c>
      <c r="I8674" s="11" t="str">
        <f t="shared" si="541"/>
        <v/>
      </c>
      <c r="J8674" s="11" t="str">
        <f t="shared" si="542"/>
        <v/>
      </c>
      <c r="K8674" s="11">
        <f t="shared" si="543"/>
        <v>0</v>
      </c>
    </row>
    <row r="8675" spans="1:11" s="11" customFormat="1">
      <c r="A8675" s="32">
        <v>2018</v>
      </c>
      <c r="B8675" s="32">
        <v>56807</v>
      </c>
      <c r="C8675" s="33" t="s">
        <v>565</v>
      </c>
      <c r="D8675" s="33" t="s">
        <v>566</v>
      </c>
      <c r="E8675" s="34">
        <v>1441</v>
      </c>
      <c r="F8675" s="35">
        <v>5.88</v>
      </c>
      <c r="G8675" s="34">
        <v>1309.5</v>
      </c>
      <c r="H8675" s="14">
        <f t="shared" si="540"/>
        <v>110954.98259999999</v>
      </c>
      <c r="I8675" s="11">
        <f t="shared" si="541"/>
        <v>1441</v>
      </c>
      <c r="J8675" s="11">
        <f t="shared" si="542"/>
        <v>8473.08</v>
      </c>
      <c r="K8675" s="11">
        <f t="shared" si="543"/>
        <v>0</v>
      </c>
    </row>
    <row r="8676" spans="1:11" s="11" customFormat="1">
      <c r="A8676" s="32">
        <v>2018</v>
      </c>
      <c r="B8676" s="32">
        <v>56807</v>
      </c>
      <c r="C8676" s="33" t="s">
        <v>565</v>
      </c>
      <c r="D8676" s="33" t="s">
        <v>566</v>
      </c>
      <c r="E8676" s="34">
        <v>7538</v>
      </c>
      <c r="F8676" s="35">
        <v>5.88</v>
      </c>
      <c r="G8676" s="34">
        <v>1439.5</v>
      </c>
      <c r="H8676" s="14">
        <f t="shared" si="540"/>
        <v>638035.91879999998</v>
      </c>
      <c r="I8676" s="11">
        <f t="shared" si="541"/>
        <v>7538</v>
      </c>
      <c r="J8676" s="11">
        <f t="shared" si="542"/>
        <v>44323.44</v>
      </c>
      <c r="K8676" s="11">
        <f t="shared" si="543"/>
        <v>0</v>
      </c>
    </row>
    <row r="8677" spans="1:11" s="11" customFormat="1">
      <c r="A8677" s="32">
        <v>2018</v>
      </c>
      <c r="B8677" s="32">
        <v>56807</v>
      </c>
      <c r="C8677" s="33" t="s">
        <v>563</v>
      </c>
      <c r="D8677" s="33" t="s">
        <v>564</v>
      </c>
      <c r="E8677" s="34">
        <v>2745412</v>
      </c>
      <c r="F8677" s="35">
        <v>1.077</v>
      </c>
      <c r="G8677" s="34">
        <v>395.9</v>
      </c>
      <c r="H8677" s="14">
        <f t="shared" si="540"/>
        <v>11706005.738316</v>
      </c>
      <c r="I8677" s="11">
        <f t="shared" si="541"/>
        <v>2745412</v>
      </c>
      <c r="J8677" s="11">
        <f t="shared" si="542"/>
        <v>2956808.7239999999</v>
      </c>
      <c r="K8677" s="11">
        <f t="shared" si="543"/>
        <v>0</v>
      </c>
    </row>
    <row r="8678" spans="1:11" s="11" customFormat="1">
      <c r="A8678" s="32">
        <v>2018</v>
      </c>
      <c r="B8678" s="32">
        <v>56808</v>
      </c>
      <c r="C8678" s="33" t="s">
        <v>565</v>
      </c>
      <c r="D8678" s="33" t="s">
        <v>566</v>
      </c>
      <c r="E8678" s="34">
        <v>3007</v>
      </c>
      <c r="F8678" s="35">
        <v>5.88</v>
      </c>
      <c r="G8678" s="34">
        <v>1427.5</v>
      </c>
      <c r="H8678" s="14">
        <f t="shared" si="540"/>
        <v>252398.55899999998</v>
      </c>
      <c r="I8678" s="11">
        <f t="shared" si="541"/>
        <v>3007</v>
      </c>
      <c r="J8678" s="11">
        <f t="shared" si="542"/>
        <v>17681.16</v>
      </c>
      <c r="K8678" s="11">
        <f t="shared" si="543"/>
        <v>0</v>
      </c>
    </row>
    <row r="8679" spans="1:11" s="11" customFormat="1">
      <c r="A8679" s="32">
        <v>2018</v>
      </c>
      <c r="B8679" s="32">
        <v>56808</v>
      </c>
      <c r="C8679" s="33" t="s">
        <v>353</v>
      </c>
      <c r="D8679" s="33" t="s">
        <v>354</v>
      </c>
      <c r="E8679" s="34">
        <v>5452</v>
      </c>
      <c r="F8679" s="35">
        <v>12.992000000000001</v>
      </c>
      <c r="G8679" s="34">
        <v>199.6</v>
      </c>
      <c r="H8679" s="14">
        <f t="shared" si="540"/>
        <v>141381.43846400001</v>
      </c>
      <c r="I8679" s="11">
        <f t="shared" si="541"/>
        <v>5452</v>
      </c>
      <c r="J8679" s="11">
        <f t="shared" si="542"/>
        <v>70832.384000000005</v>
      </c>
      <c r="K8679" s="11">
        <f t="shared" si="543"/>
        <v>0</v>
      </c>
    </row>
    <row r="8680" spans="1:11" s="11" customFormat="1">
      <c r="A8680" s="32">
        <v>2018</v>
      </c>
      <c r="B8680" s="32">
        <v>56808</v>
      </c>
      <c r="C8680" s="33" t="s">
        <v>353</v>
      </c>
      <c r="D8680" s="33" t="s">
        <v>354</v>
      </c>
      <c r="E8680" s="34">
        <v>206906</v>
      </c>
      <c r="F8680" s="35">
        <v>16.192</v>
      </c>
      <c r="G8680" s="34">
        <v>232.2</v>
      </c>
      <c r="H8680" s="14">
        <f t="shared" si="540"/>
        <v>7779215.3725440009</v>
      </c>
      <c r="I8680" s="11">
        <f t="shared" si="541"/>
        <v>206906</v>
      </c>
      <c r="J8680" s="11">
        <f t="shared" si="542"/>
        <v>3350221.952</v>
      </c>
      <c r="K8680" s="11">
        <f t="shared" si="543"/>
        <v>0</v>
      </c>
    </row>
    <row r="8681" spans="1:11" s="11" customFormat="1">
      <c r="A8681" s="32">
        <v>2018</v>
      </c>
      <c r="B8681" s="32">
        <v>56846</v>
      </c>
      <c r="C8681" s="33" t="s">
        <v>563</v>
      </c>
      <c r="D8681" s="33" t="s">
        <v>564</v>
      </c>
      <c r="E8681" s="34">
        <v>3360637</v>
      </c>
      <c r="F8681" s="35">
        <v>1.0640000000000001</v>
      </c>
      <c r="G8681" s="34" t="s">
        <v>364</v>
      </c>
      <c r="H8681" s="14" t="str">
        <f t="shared" si="540"/>
        <v/>
      </c>
      <c r="I8681" s="11" t="str">
        <f t="shared" si="541"/>
        <v/>
      </c>
      <c r="J8681" s="11" t="str">
        <f t="shared" si="542"/>
        <v/>
      </c>
      <c r="K8681" s="11">
        <f t="shared" si="543"/>
        <v>0</v>
      </c>
    </row>
    <row r="8682" spans="1:11" s="11" customFormat="1">
      <c r="A8682" s="32">
        <v>2018</v>
      </c>
      <c r="B8682" s="32">
        <v>56908</v>
      </c>
      <c r="C8682" s="33" t="s">
        <v>563</v>
      </c>
      <c r="D8682" s="33" t="s">
        <v>564</v>
      </c>
      <c r="E8682" s="34">
        <v>209120</v>
      </c>
      <c r="F8682" s="35">
        <v>1.0389999999999999</v>
      </c>
      <c r="G8682" s="34">
        <v>159.1</v>
      </c>
      <c r="H8682" s="14">
        <f t="shared" si="540"/>
        <v>345685.60687999998</v>
      </c>
      <c r="I8682" s="11">
        <f t="shared" si="541"/>
        <v>209120</v>
      </c>
      <c r="J8682" s="11">
        <f t="shared" si="542"/>
        <v>217275.68</v>
      </c>
      <c r="K8682" s="11">
        <f t="shared" si="543"/>
        <v>0</v>
      </c>
    </row>
    <row r="8683" spans="1:11" s="11" customFormat="1">
      <c r="A8683" s="32">
        <v>2018</v>
      </c>
      <c r="B8683" s="32">
        <v>56948</v>
      </c>
      <c r="C8683" s="33" t="s">
        <v>563</v>
      </c>
      <c r="D8683" s="33" t="s">
        <v>564</v>
      </c>
      <c r="E8683" s="34">
        <v>64589</v>
      </c>
      <c r="F8683" s="35">
        <v>1.06</v>
      </c>
      <c r="G8683" s="34" t="s">
        <v>364</v>
      </c>
      <c r="H8683" s="14" t="str">
        <f t="shared" si="540"/>
        <v/>
      </c>
      <c r="I8683" s="11" t="str">
        <f t="shared" si="541"/>
        <v/>
      </c>
      <c r="J8683" s="11" t="str">
        <f t="shared" si="542"/>
        <v/>
      </c>
      <c r="K8683" s="11">
        <f t="shared" si="543"/>
        <v>0</v>
      </c>
    </row>
    <row r="8684" spans="1:11" s="11" customFormat="1">
      <c r="A8684" s="32">
        <v>2018</v>
      </c>
      <c r="B8684" s="32">
        <v>56963</v>
      </c>
      <c r="C8684" s="33" t="s">
        <v>563</v>
      </c>
      <c r="D8684" s="33" t="s">
        <v>564</v>
      </c>
      <c r="E8684" s="34">
        <v>2527657</v>
      </c>
      <c r="F8684" s="35">
        <v>1.0409999999999999</v>
      </c>
      <c r="G8684" s="34" t="s">
        <v>364</v>
      </c>
      <c r="H8684" s="14" t="str">
        <f t="shared" si="540"/>
        <v/>
      </c>
      <c r="I8684" s="11" t="str">
        <f t="shared" si="541"/>
        <v/>
      </c>
      <c r="J8684" s="11" t="str">
        <f t="shared" si="542"/>
        <v/>
      </c>
      <c r="K8684" s="11">
        <f t="shared" si="543"/>
        <v>0</v>
      </c>
    </row>
    <row r="8685" spans="1:11" s="11" customFormat="1">
      <c r="A8685" s="32">
        <v>2018</v>
      </c>
      <c r="B8685" s="32">
        <v>56964</v>
      </c>
      <c r="C8685" s="33" t="s">
        <v>565</v>
      </c>
      <c r="D8685" s="33" t="s">
        <v>566</v>
      </c>
      <c r="E8685" s="34">
        <v>741</v>
      </c>
      <c r="F8685" s="35">
        <v>5.5</v>
      </c>
      <c r="G8685" s="34" t="s">
        <v>364</v>
      </c>
      <c r="H8685" s="14" t="str">
        <f t="shared" si="540"/>
        <v/>
      </c>
      <c r="I8685" s="11" t="str">
        <f t="shared" si="541"/>
        <v/>
      </c>
      <c r="J8685" s="11" t="str">
        <f t="shared" si="542"/>
        <v/>
      </c>
      <c r="K8685" s="11">
        <f t="shared" si="543"/>
        <v>0</v>
      </c>
    </row>
    <row r="8686" spans="1:11" s="11" customFormat="1">
      <c r="A8686" s="32">
        <v>2018</v>
      </c>
      <c r="B8686" s="32">
        <v>56964</v>
      </c>
      <c r="C8686" s="33" t="s">
        <v>563</v>
      </c>
      <c r="D8686" s="33" t="s">
        <v>564</v>
      </c>
      <c r="E8686" s="34">
        <v>87668</v>
      </c>
      <c r="F8686" s="35">
        <v>1.05</v>
      </c>
      <c r="G8686" s="34" t="s">
        <v>364</v>
      </c>
      <c r="H8686" s="14" t="str">
        <f t="shared" si="540"/>
        <v/>
      </c>
      <c r="I8686" s="11" t="str">
        <f t="shared" si="541"/>
        <v/>
      </c>
      <c r="J8686" s="11" t="str">
        <f t="shared" si="542"/>
        <v/>
      </c>
      <c r="K8686" s="11">
        <f t="shared" si="543"/>
        <v>0</v>
      </c>
    </row>
    <row r="8687" spans="1:11" s="11" customFormat="1">
      <c r="A8687" s="32">
        <v>2018</v>
      </c>
      <c r="B8687" s="32">
        <v>56964</v>
      </c>
      <c r="C8687" s="33" t="s">
        <v>563</v>
      </c>
      <c r="D8687" s="33" t="s">
        <v>564</v>
      </c>
      <c r="E8687" s="34">
        <v>249485</v>
      </c>
      <c r="F8687" s="35">
        <v>1.032</v>
      </c>
      <c r="G8687" s="34" t="s">
        <v>364</v>
      </c>
      <c r="H8687" s="14" t="str">
        <f t="shared" si="540"/>
        <v/>
      </c>
      <c r="I8687" s="11" t="str">
        <f t="shared" si="541"/>
        <v/>
      </c>
      <c r="J8687" s="11" t="str">
        <f t="shared" si="542"/>
        <v/>
      </c>
      <c r="K8687" s="11">
        <f t="shared" si="543"/>
        <v>0</v>
      </c>
    </row>
    <row r="8688" spans="1:11" s="11" customFormat="1">
      <c r="A8688" s="32">
        <v>2018</v>
      </c>
      <c r="B8688" s="32">
        <v>56998</v>
      </c>
      <c r="C8688" s="33" t="s">
        <v>563</v>
      </c>
      <c r="D8688" s="33" t="s">
        <v>564</v>
      </c>
      <c r="E8688" s="34">
        <v>566101</v>
      </c>
      <c r="F8688" s="35">
        <v>0.99299999999999999</v>
      </c>
      <c r="G8688" s="34" t="s">
        <v>364</v>
      </c>
      <c r="H8688" s="14" t="str">
        <f t="shared" si="540"/>
        <v/>
      </c>
      <c r="I8688" s="11" t="str">
        <f t="shared" si="541"/>
        <v/>
      </c>
      <c r="J8688" s="11" t="str">
        <f t="shared" si="542"/>
        <v/>
      </c>
      <c r="K8688" s="11">
        <f t="shared" si="543"/>
        <v>0</v>
      </c>
    </row>
    <row r="8689" spans="1:11" s="11" customFormat="1">
      <c r="A8689" s="32">
        <v>2018</v>
      </c>
      <c r="B8689" s="32">
        <v>57027</v>
      </c>
      <c r="C8689" s="33" t="s">
        <v>563</v>
      </c>
      <c r="D8689" s="33" t="s">
        <v>564</v>
      </c>
      <c r="E8689" s="34">
        <v>139806</v>
      </c>
      <c r="F8689" s="35">
        <v>1.0189999999999999</v>
      </c>
      <c r="G8689" s="34">
        <v>313</v>
      </c>
      <c r="H8689" s="14">
        <f t="shared" si="540"/>
        <v>445907.04281999992</v>
      </c>
      <c r="I8689" s="11">
        <f t="shared" si="541"/>
        <v>139806</v>
      </c>
      <c r="J8689" s="11">
        <f t="shared" si="542"/>
        <v>142462.31399999998</v>
      </c>
      <c r="K8689" s="11">
        <f t="shared" si="543"/>
        <v>0</v>
      </c>
    </row>
    <row r="8690" spans="1:11" s="11" customFormat="1">
      <c r="A8690" s="32">
        <v>2018</v>
      </c>
      <c r="B8690" s="32">
        <v>57029</v>
      </c>
      <c r="C8690" s="33" t="s">
        <v>565</v>
      </c>
      <c r="D8690" s="33" t="s">
        <v>566</v>
      </c>
      <c r="E8690" s="34">
        <v>1086</v>
      </c>
      <c r="F8690" s="35">
        <v>5.8170000000000002</v>
      </c>
      <c r="G8690" s="34" t="s">
        <v>364</v>
      </c>
      <c r="H8690" s="14" t="str">
        <f t="shared" si="540"/>
        <v/>
      </c>
      <c r="I8690" s="11" t="str">
        <f t="shared" si="541"/>
        <v/>
      </c>
      <c r="J8690" s="11" t="str">
        <f t="shared" si="542"/>
        <v/>
      </c>
      <c r="K8690" s="11">
        <f t="shared" si="543"/>
        <v>0</v>
      </c>
    </row>
    <row r="8691" spans="1:11" s="11" customFormat="1">
      <c r="A8691" s="32">
        <v>2018</v>
      </c>
      <c r="B8691" s="32">
        <v>57029</v>
      </c>
      <c r="C8691" s="33" t="s">
        <v>565</v>
      </c>
      <c r="D8691" s="33" t="s">
        <v>566</v>
      </c>
      <c r="E8691" s="34">
        <v>307</v>
      </c>
      <c r="F8691" s="35">
        <v>5.8170000000000002</v>
      </c>
      <c r="G8691" s="34" t="s">
        <v>364</v>
      </c>
      <c r="H8691" s="14" t="str">
        <f t="shared" si="540"/>
        <v/>
      </c>
      <c r="I8691" s="11" t="str">
        <f t="shared" si="541"/>
        <v/>
      </c>
      <c r="J8691" s="11" t="str">
        <f t="shared" si="542"/>
        <v/>
      </c>
      <c r="K8691" s="11">
        <f t="shared" si="543"/>
        <v>0</v>
      </c>
    </row>
    <row r="8692" spans="1:11" s="11" customFormat="1">
      <c r="A8692" s="32">
        <v>2018</v>
      </c>
      <c r="B8692" s="32">
        <v>57029</v>
      </c>
      <c r="C8692" s="33" t="s">
        <v>565</v>
      </c>
      <c r="D8692" s="33" t="s">
        <v>566</v>
      </c>
      <c r="E8692" s="34">
        <v>278</v>
      </c>
      <c r="F8692" s="35">
        <v>5.8170000000000002</v>
      </c>
      <c r="G8692" s="34" t="s">
        <v>364</v>
      </c>
      <c r="H8692" s="14" t="str">
        <f t="shared" si="540"/>
        <v/>
      </c>
      <c r="I8692" s="11" t="str">
        <f t="shared" si="541"/>
        <v/>
      </c>
      <c r="J8692" s="11" t="str">
        <f t="shared" si="542"/>
        <v/>
      </c>
      <c r="K8692" s="11">
        <f t="shared" si="543"/>
        <v>0</v>
      </c>
    </row>
    <row r="8693" spans="1:11" s="11" customFormat="1">
      <c r="A8693" s="32">
        <v>2018</v>
      </c>
      <c r="B8693" s="32">
        <v>57029</v>
      </c>
      <c r="C8693" s="33" t="s">
        <v>563</v>
      </c>
      <c r="D8693" s="33" t="s">
        <v>564</v>
      </c>
      <c r="E8693" s="34">
        <v>735713</v>
      </c>
      <c r="F8693" s="35">
        <v>1.0249999999999999</v>
      </c>
      <c r="G8693" s="34" t="s">
        <v>364</v>
      </c>
      <c r="H8693" s="14" t="str">
        <f t="shared" si="540"/>
        <v/>
      </c>
      <c r="I8693" s="11" t="str">
        <f t="shared" si="541"/>
        <v/>
      </c>
      <c r="J8693" s="11" t="str">
        <f t="shared" si="542"/>
        <v/>
      </c>
      <c r="K8693" s="11">
        <f t="shared" si="543"/>
        <v>0</v>
      </c>
    </row>
    <row r="8694" spans="1:11" s="11" customFormat="1">
      <c r="A8694" s="32">
        <v>2018</v>
      </c>
      <c r="B8694" s="32">
        <v>57036</v>
      </c>
      <c r="C8694" s="33" t="s">
        <v>563</v>
      </c>
      <c r="D8694" s="33" t="s">
        <v>564</v>
      </c>
      <c r="E8694" s="34">
        <v>656264</v>
      </c>
      <c r="F8694" s="35">
        <v>1</v>
      </c>
      <c r="G8694" s="34">
        <v>861.3</v>
      </c>
      <c r="H8694" s="14">
        <f t="shared" si="540"/>
        <v>5652401.8319999995</v>
      </c>
      <c r="I8694" s="11">
        <f t="shared" si="541"/>
        <v>656264</v>
      </c>
      <c r="J8694" s="11">
        <f t="shared" si="542"/>
        <v>656264</v>
      </c>
      <c r="K8694" s="11">
        <f t="shared" si="543"/>
        <v>0</v>
      </c>
    </row>
    <row r="8695" spans="1:11" s="11" customFormat="1">
      <c r="A8695" s="32">
        <v>2018</v>
      </c>
      <c r="B8695" s="32">
        <v>57036</v>
      </c>
      <c r="C8695" s="33" t="s">
        <v>563</v>
      </c>
      <c r="D8695" s="33" t="s">
        <v>564</v>
      </c>
      <c r="E8695" s="34">
        <v>4535</v>
      </c>
      <c r="F8695" s="35">
        <v>1</v>
      </c>
      <c r="G8695" s="34">
        <v>734.5</v>
      </c>
      <c r="H8695" s="14">
        <f t="shared" si="540"/>
        <v>33309.574999999997</v>
      </c>
      <c r="I8695" s="11">
        <f t="shared" si="541"/>
        <v>4535</v>
      </c>
      <c r="J8695" s="11">
        <f t="shared" si="542"/>
        <v>4535</v>
      </c>
      <c r="K8695" s="11">
        <f t="shared" si="543"/>
        <v>0</v>
      </c>
    </row>
    <row r="8696" spans="1:11" s="11" customFormat="1">
      <c r="A8696" s="32">
        <v>2018</v>
      </c>
      <c r="B8696" s="32">
        <v>57036</v>
      </c>
      <c r="C8696" s="33" t="s">
        <v>563</v>
      </c>
      <c r="D8696" s="33" t="s">
        <v>564</v>
      </c>
      <c r="E8696" s="34">
        <v>144196</v>
      </c>
      <c r="F8696" s="35">
        <v>1</v>
      </c>
      <c r="G8696" s="34">
        <v>571.79999999999995</v>
      </c>
      <c r="H8696" s="14">
        <f t="shared" si="540"/>
        <v>824512.728</v>
      </c>
      <c r="I8696" s="11">
        <f t="shared" si="541"/>
        <v>144196</v>
      </c>
      <c r="J8696" s="11">
        <f t="shared" si="542"/>
        <v>144196</v>
      </c>
      <c r="K8696" s="11">
        <f t="shared" si="543"/>
        <v>0</v>
      </c>
    </row>
    <row r="8697" spans="1:11" s="11" customFormat="1">
      <c r="A8697" s="32">
        <v>2018</v>
      </c>
      <c r="B8697" s="32">
        <v>57037</v>
      </c>
      <c r="C8697" s="33" t="s">
        <v>563</v>
      </c>
      <c r="D8697" s="33" t="s">
        <v>564</v>
      </c>
      <c r="E8697" s="34">
        <v>2488508</v>
      </c>
      <c r="F8697" s="35">
        <v>1.0580000000000001</v>
      </c>
      <c r="G8697" s="34">
        <v>267.7</v>
      </c>
      <c r="H8697" s="14">
        <f t="shared" si="540"/>
        <v>7048116.5991280004</v>
      </c>
      <c r="I8697" s="11">
        <f t="shared" si="541"/>
        <v>2488508</v>
      </c>
      <c r="J8697" s="11">
        <f t="shared" si="542"/>
        <v>2632841.4640000002</v>
      </c>
      <c r="K8697" s="11">
        <f t="shared" si="543"/>
        <v>0</v>
      </c>
    </row>
    <row r="8698" spans="1:11" s="11" customFormat="1">
      <c r="A8698" s="32">
        <v>2018</v>
      </c>
      <c r="B8698" s="32">
        <v>57046</v>
      </c>
      <c r="C8698" s="33" t="s">
        <v>363</v>
      </c>
      <c r="D8698" s="33" t="s">
        <v>354</v>
      </c>
      <c r="E8698" s="34">
        <v>74059</v>
      </c>
      <c r="F8698" s="35">
        <v>17.3</v>
      </c>
      <c r="G8698" s="34" t="s">
        <v>364</v>
      </c>
      <c r="H8698" s="14" t="str">
        <f t="shared" si="540"/>
        <v/>
      </c>
      <c r="I8698" s="11" t="str">
        <f t="shared" si="541"/>
        <v/>
      </c>
      <c r="J8698" s="11" t="str">
        <f t="shared" si="542"/>
        <v/>
      </c>
      <c r="K8698" s="11">
        <f t="shared" si="543"/>
        <v>0</v>
      </c>
    </row>
    <row r="8699" spans="1:11" s="11" customFormat="1">
      <c r="A8699" s="32">
        <v>2018</v>
      </c>
      <c r="B8699" s="32">
        <v>57267</v>
      </c>
      <c r="C8699" s="33" t="s">
        <v>563</v>
      </c>
      <c r="D8699" s="33" t="s">
        <v>564</v>
      </c>
      <c r="E8699" s="34">
        <v>89915</v>
      </c>
      <c r="F8699" s="35">
        <v>1.03</v>
      </c>
      <c r="G8699" s="34" t="s">
        <v>364</v>
      </c>
      <c r="H8699" s="14" t="str">
        <f t="shared" si="540"/>
        <v/>
      </c>
      <c r="I8699" s="11" t="str">
        <f t="shared" si="541"/>
        <v/>
      </c>
      <c r="J8699" s="11" t="str">
        <f t="shared" si="542"/>
        <v/>
      </c>
      <c r="K8699" s="11">
        <f t="shared" si="543"/>
        <v>0</v>
      </c>
    </row>
    <row r="8700" spans="1:11" s="11" customFormat="1">
      <c r="A8700" s="32">
        <v>2018</v>
      </c>
      <c r="B8700" s="32">
        <v>57349</v>
      </c>
      <c r="C8700" s="33" t="s">
        <v>563</v>
      </c>
      <c r="D8700" s="33" t="s">
        <v>564</v>
      </c>
      <c r="E8700" s="34">
        <v>1283948</v>
      </c>
      <c r="F8700" s="35">
        <v>1.0469999999999999</v>
      </c>
      <c r="G8700" s="34" t="s">
        <v>364</v>
      </c>
      <c r="H8700" s="14" t="str">
        <f t="shared" si="540"/>
        <v/>
      </c>
      <c r="I8700" s="11" t="str">
        <f t="shared" si="541"/>
        <v/>
      </c>
      <c r="J8700" s="11" t="str">
        <f t="shared" si="542"/>
        <v/>
      </c>
      <c r="K8700" s="11">
        <f t="shared" si="543"/>
        <v>0</v>
      </c>
    </row>
    <row r="8701" spans="1:11" s="11" customFormat="1">
      <c r="A8701" s="32">
        <v>2018</v>
      </c>
      <c r="B8701" s="32">
        <v>57482</v>
      </c>
      <c r="C8701" s="33" t="s">
        <v>563</v>
      </c>
      <c r="D8701" s="33" t="s">
        <v>564</v>
      </c>
      <c r="E8701" s="34">
        <v>199567</v>
      </c>
      <c r="F8701" s="35">
        <v>1.0469999999999999</v>
      </c>
      <c r="G8701" s="34" t="s">
        <v>364</v>
      </c>
      <c r="H8701" s="14" t="str">
        <f t="shared" si="540"/>
        <v/>
      </c>
      <c r="I8701" s="11" t="str">
        <f t="shared" si="541"/>
        <v/>
      </c>
      <c r="J8701" s="11" t="str">
        <f t="shared" si="542"/>
        <v/>
      </c>
      <c r="K8701" s="11">
        <f t="shared" si="543"/>
        <v>0</v>
      </c>
    </row>
    <row r="8702" spans="1:11" s="11" customFormat="1">
      <c r="A8702" s="32">
        <v>2018</v>
      </c>
      <c r="B8702" s="32">
        <v>57515</v>
      </c>
      <c r="C8702" s="33" t="s">
        <v>563</v>
      </c>
      <c r="D8702" s="33" t="s">
        <v>564</v>
      </c>
      <c r="E8702" s="34">
        <v>202242</v>
      </c>
      <c r="F8702" s="35">
        <v>1.0429999999999999</v>
      </c>
      <c r="G8702" s="34" t="s">
        <v>364</v>
      </c>
      <c r="H8702" s="14" t="str">
        <f t="shared" si="540"/>
        <v/>
      </c>
      <c r="I8702" s="11" t="str">
        <f t="shared" si="541"/>
        <v/>
      </c>
      <c r="J8702" s="11" t="str">
        <f t="shared" si="542"/>
        <v/>
      </c>
      <c r="K8702" s="11">
        <f t="shared" si="543"/>
        <v>0</v>
      </c>
    </row>
    <row r="8703" spans="1:11" s="11" customFormat="1">
      <c r="A8703" s="32">
        <v>2018</v>
      </c>
      <c r="B8703" s="32">
        <v>57555</v>
      </c>
      <c r="C8703" s="33" t="s">
        <v>563</v>
      </c>
      <c r="D8703" s="33" t="s">
        <v>564</v>
      </c>
      <c r="E8703" s="34">
        <v>106412</v>
      </c>
      <c r="F8703" s="35">
        <v>1.038</v>
      </c>
      <c r="G8703" s="34" t="s">
        <v>364</v>
      </c>
      <c r="H8703" s="14" t="str">
        <f t="shared" si="540"/>
        <v/>
      </c>
      <c r="I8703" s="11" t="str">
        <f t="shared" si="541"/>
        <v/>
      </c>
      <c r="J8703" s="11" t="str">
        <f t="shared" si="542"/>
        <v/>
      </c>
      <c r="K8703" s="11">
        <f t="shared" si="543"/>
        <v>0</v>
      </c>
    </row>
    <row r="8704" spans="1:11" s="11" customFormat="1">
      <c r="A8704" s="32">
        <v>2018</v>
      </c>
      <c r="B8704" s="32">
        <v>57664</v>
      </c>
      <c r="C8704" s="33" t="s">
        <v>563</v>
      </c>
      <c r="D8704" s="33" t="s">
        <v>564</v>
      </c>
      <c r="E8704" s="34">
        <v>6946</v>
      </c>
      <c r="F8704" s="35">
        <v>1.0289999999999999</v>
      </c>
      <c r="G8704" s="34" t="s">
        <v>364</v>
      </c>
      <c r="H8704" s="14" t="str">
        <f t="shared" si="540"/>
        <v/>
      </c>
      <c r="I8704" s="11" t="str">
        <f t="shared" si="541"/>
        <v/>
      </c>
      <c r="J8704" s="11" t="str">
        <f t="shared" si="542"/>
        <v/>
      </c>
      <c r="K8704" s="11">
        <f t="shared" si="543"/>
        <v>0</v>
      </c>
    </row>
    <row r="8705" spans="1:11" s="11" customFormat="1">
      <c r="A8705" s="32">
        <v>2018</v>
      </c>
      <c r="B8705" s="32">
        <v>57664</v>
      </c>
      <c r="C8705" s="33" t="s">
        <v>563</v>
      </c>
      <c r="D8705" s="33" t="s">
        <v>564</v>
      </c>
      <c r="E8705" s="34">
        <v>7287</v>
      </c>
      <c r="F8705" s="35">
        <v>1.0289999999999999</v>
      </c>
      <c r="G8705" s="34" t="s">
        <v>364</v>
      </c>
      <c r="H8705" s="14" t="str">
        <f t="shared" si="540"/>
        <v/>
      </c>
      <c r="I8705" s="11" t="str">
        <f t="shared" si="541"/>
        <v/>
      </c>
      <c r="J8705" s="11" t="str">
        <f t="shared" si="542"/>
        <v/>
      </c>
      <c r="K8705" s="11">
        <f t="shared" si="543"/>
        <v>0</v>
      </c>
    </row>
    <row r="8706" spans="1:11" s="11" customFormat="1">
      <c r="A8706" s="32">
        <v>2018</v>
      </c>
      <c r="B8706" s="32">
        <v>57664</v>
      </c>
      <c r="C8706" s="33" t="s">
        <v>563</v>
      </c>
      <c r="D8706" s="33" t="s">
        <v>564</v>
      </c>
      <c r="E8706" s="34">
        <v>11756</v>
      </c>
      <c r="F8706" s="35">
        <v>1.0289999999999999</v>
      </c>
      <c r="G8706" s="34" t="s">
        <v>364</v>
      </c>
      <c r="H8706" s="14" t="str">
        <f t="shared" si="540"/>
        <v/>
      </c>
      <c r="I8706" s="11" t="str">
        <f t="shared" si="541"/>
        <v/>
      </c>
      <c r="J8706" s="11" t="str">
        <f t="shared" si="542"/>
        <v/>
      </c>
      <c r="K8706" s="11">
        <f t="shared" si="543"/>
        <v>0</v>
      </c>
    </row>
    <row r="8707" spans="1:11" s="11" customFormat="1">
      <c r="A8707" s="32">
        <v>2018</v>
      </c>
      <c r="B8707" s="32">
        <v>57664</v>
      </c>
      <c r="C8707" s="33" t="s">
        <v>563</v>
      </c>
      <c r="D8707" s="33" t="s">
        <v>564</v>
      </c>
      <c r="E8707" s="34">
        <v>20346</v>
      </c>
      <c r="F8707" s="35">
        <v>1.0289999999999999</v>
      </c>
      <c r="G8707" s="34" t="s">
        <v>364</v>
      </c>
      <c r="H8707" s="14" t="str">
        <f t="shared" si="540"/>
        <v/>
      </c>
      <c r="I8707" s="11" t="str">
        <f t="shared" si="541"/>
        <v/>
      </c>
      <c r="J8707" s="11" t="str">
        <f t="shared" si="542"/>
        <v/>
      </c>
      <c r="K8707" s="11">
        <f t="shared" si="543"/>
        <v>0</v>
      </c>
    </row>
    <row r="8708" spans="1:11" s="11" customFormat="1">
      <c r="A8708" s="32">
        <v>2018</v>
      </c>
      <c r="B8708" s="32">
        <v>57664</v>
      </c>
      <c r="C8708" s="33" t="s">
        <v>563</v>
      </c>
      <c r="D8708" s="33" t="s">
        <v>564</v>
      </c>
      <c r="E8708" s="34">
        <v>304719</v>
      </c>
      <c r="F8708" s="35">
        <v>1.0289999999999999</v>
      </c>
      <c r="G8708" s="34" t="s">
        <v>364</v>
      </c>
      <c r="H8708" s="14" t="str">
        <f t="shared" si="540"/>
        <v/>
      </c>
      <c r="I8708" s="11" t="str">
        <f t="shared" si="541"/>
        <v/>
      </c>
      <c r="J8708" s="11" t="str">
        <f t="shared" si="542"/>
        <v/>
      </c>
      <c r="K8708" s="11">
        <f t="shared" si="543"/>
        <v>0</v>
      </c>
    </row>
    <row r="8709" spans="1:11" s="11" customFormat="1">
      <c r="A8709" s="32">
        <v>2018</v>
      </c>
      <c r="B8709" s="32">
        <v>57664</v>
      </c>
      <c r="C8709" s="33" t="s">
        <v>563</v>
      </c>
      <c r="D8709" s="33" t="s">
        <v>564</v>
      </c>
      <c r="E8709" s="34">
        <v>112097</v>
      </c>
      <c r="F8709" s="35">
        <v>1.0289999999999999</v>
      </c>
      <c r="G8709" s="34" t="s">
        <v>364</v>
      </c>
      <c r="H8709" s="14" t="str">
        <f t="shared" si="540"/>
        <v/>
      </c>
      <c r="I8709" s="11" t="str">
        <f t="shared" si="541"/>
        <v/>
      </c>
      <c r="J8709" s="11" t="str">
        <f t="shared" si="542"/>
        <v/>
      </c>
      <c r="K8709" s="11">
        <f t="shared" si="543"/>
        <v>0</v>
      </c>
    </row>
    <row r="8710" spans="1:11" s="11" customFormat="1">
      <c r="A8710" s="32">
        <v>2018</v>
      </c>
      <c r="B8710" s="32">
        <v>57664</v>
      </c>
      <c r="C8710" s="33" t="s">
        <v>563</v>
      </c>
      <c r="D8710" s="33" t="s">
        <v>564</v>
      </c>
      <c r="E8710" s="34">
        <v>122494</v>
      </c>
      <c r="F8710" s="35">
        <v>1.0289999999999999</v>
      </c>
      <c r="G8710" s="34" t="s">
        <v>364</v>
      </c>
      <c r="H8710" s="14" t="str">
        <f t="shared" ref="H8710:H8773" si="544">IF(I8710="","",G8710/100*F8710*E8710)</f>
        <v/>
      </c>
      <c r="I8710" s="11" t="str">
        <f t="shared" ref="I8710:I8773" si="545">IF(OR(G8710=".",F8710=".",E8710="."),"",E8710)</f>
        <v/>
      </c>
      <c r="J8710" s="11" t="str">
        <f t="shared" ref="J8710:J8773" si="546">IF(I8710="","",F8710*I8710)</f>
        <v/>
      </c>
      <c r="K8710" s="11">
        <f t="shared" ref="K8710:K8773" si="547">IF(C8710="LIG",1,0)</f>
        <v>0</v>
      </c>
    </row>
    <row r="8711" spans="1:11" s="11" customFormat="1">
      <c r="A8711" s="32">
        <v>2018</v>
      </c>
      <c r="B8711" s="32">
        <v>57664</v>
      </c>
      <c r="C8711" s="33" t="s">
        <v>563</v>
      </c>
      <c r="D8711" s="33" t="s">
        <v>564</v>
      </c>
      <c r="E8711" s="34">
        <v>232045</v>
      </c>
      <c r="F8711" s="35">
        <v>1.0289999999999999</v>
      </c>
      <c r="G8711" s="34" t="s">
        <v>364</v>
      </c>
      <c r="H8711" s="14" t="str">
        <f t="shared" si="544"/>
        <v/>
      </c>
      <c r="I8711" s="11" t="str">
        <f t="shared" si="545"/>
        <v/>
      </c>
      <c r="J8711" s="11" t="str">
        <f t="shared" si="546"/>
        <v/>
      </c>
      <c r="K8711" s="11">
        <f t="shared" si="547"/>
        <v>0</v>
      </c>
    </row>
    <row r="8712" spans="1:11" s="11" customFormat="1">
      <c r="A8712" s="32">
        <v>2018</v>
      </c>
      <c r="B8712" s="32">
        <v>57664</v>
      </c>
      <c r="C8712" s="33" t="s">
        <v>563</v>
      </c>
      <c r="D8712" s="33" t="s">
        <v>564</v>
      </c>
      <c r="E8712" s="34">
        <v>29147</v>
      </c>
      <c r="F8712" s="35">
        <v>1.0289999999999999</v>
      </c>
      <c r="G8712" s="34" t="s">
        <v>364</v>
      </c>
      <c r="H8712" s="14" t="str">
        <f t="shared" si="544"/>
        <v/>
      </c>
      <c r="I8712" s="11" t="str">
        <f t="shared" si="545"/>
        <v/>
      </c>
      <c r="J8712" s="11" t="str">
        <f t="shared" si="546"/>
        <v/>
      </c>
      <c r="K8712" s="11">
        <f t="shared" si="547"/>
        <v>0</v>
      </c>
    </row>
    <row r="8713" spans="1:11" s="11" customFormat="1">
      <c r="A8713" s="32">
        <v>2018</v>
      </c>
      <c r="B8713" s="32">
        <v>57703</v>
      </c>
      <c r="C8713" s="33" t="s">
        <v>563</v>
      </c>
      <c r="D8713" s="33" t="s">
        <v>564</v>
      </c>
      <c r="E8713" s="34">
        <v>17498</v>
      </c>
      <c r="F8713" s="35">
        <v>1.05</v>
      </c>
      <c r="G8713" s="34">
        <v>518.6</v>
      </c>
      <c r="H8713" s="14">
        <f t="shared" si="544"/>
        <v>95281.859400000001</v>
      </c>
      <c r="I8713" s="11">
        <f t="shared" si="545"/>
        <v>17498</v>
      </c>
      <c r="J8713" s="11">
        <f t="shared" si="546"/>
        <v>18372.900000000001</v>
      </c>
      <c r="K8713" s="11">
        <f t="shared" si="547"/>
        <v>0</v>
      </c>
    </row>
    <row r="8714" spans="1:11" s="11" customFormat="1">
      <c r="A8714" s="32">
        <v>2018</v>
      </c>
      <c r="B8714" s="32">
        <v>57839</v>
      </c>
      <c r="C8714" s="33" t="s">
        <v>563</v>
      </c>
      <c r="D8714" s="33" t="s">
        <v>564</v>
      </c>
      <c r="E8714" s="34">
        <v>3130466</v>
      </c>
      <c r="F8714" s="35">
        <v>1.0289999999999999</v>
      </c>
      <c r="G8714" s="34" t="s">
        <v>364</v>
      </c>
      <c r="H8714" s="14" t="str">
        <f t="shared" si="544"/>
        <v/>
      </c>
      <c r="I8714" s="11" t="str">
        <f t="shared" si="545"/>
        <v/>
      </c>
      <c r="J8714" s="11" t="str">
        <f t="shared" si="546"/>
        <v/>
      </c>
      <c r="K8714" s="11">
        <f t="shared" si="547"/>
        <v>0</v>
      </c>
    </row>
    <row r="8715" spans="1:11" s="11" customFormat="1">
      <c r="A8715" s="32">
        <v>2018</v>
      </c>
      <c r="B8715" s="32">
        <v>57842</v>
      </c>
      <c r="C8715" s="33" t="s">
        <v>563</v>
      </c>
      <c r="D8715" s="33" t="s">
        <v>564</v>
      </c>
      <c r="E8715" s="34">
        <v>23994</v>
      </c>
      <c r="F8715" s="35">
        <v>1.052</v>
      </c>
      <c r="G8715" s="34">
        <v>298.89999999999998</v>
      </c>
      <c r="H8715" s="14">
        <f t="shared" si="544"/>
        <v>75447.405432</v>
      </c>
      <c r="I8715" s="11">
        <f t="shared" si="545"/>
        <v>23994</v>
      </c>
      <c r="J8715" s="11">
        <f t="shared" si="546"/>
        <v>25241.688000000002</v>
      </c>
      <c r="K8715" s="11">
        <f t="shared" si="547"/>
        <v>0</v>
      </c>
    </row>
    <row r="8716" spans="1:11" s="11" customFormat="1">
      <c r="A8716" s="32">
        <v>2018</v>
      </c>
      <c r="B8716" s="32">
        <v>57881</v>
      </c>
      <c r="C8716" s="33" t="s">
        <v>563</v>
      </c>
      <c r="D8716" s="33" t="s">
        <v>564</v>
      </c>
      <c r="E8716" s="34">
        <v>281741</v>
      </c>
      <c r="F8716" s="35">
        <v>1.0940000000000001</v>
      </c>
      <c r="G8716" s="34">
        <v>115</v>
      </c>
      <c r="H8716" s="14">
        <f t="shared" si="544"/>
        <v>354458.35210000002</v>
      </c>
      <c r="I8716" s="11">
        <f t="shared" si="545"/>
        <v>281741</v>
      </c>
      <c r="J8716" s="11">
        <f t="shared" si="546"/>
        <v>308224.65400000004</v>
      </c>
      <c r="K8716" s="11">
        <f t="shared" si="547"/>
        <v>0</v>
      </c>
    </row>
    <row r="8717" spans="1:11" s="11" customFormat="1">
      <c r="A8717" s="32">
        <v>2018</v>
      </c>
      <c r="B8717" s="32">
        <v>57901</v>
      </c>
      <c r="C8717" s="33" t="s">
        <v>563</v>
      </c>
      <c r="D8717" s="33" t="s">
        <v>564</v>
      </c>
      <c r="E8717" s="34">
        <v>356733</v>
      </c>
      <c r="F8717" s="35">
        <v>1.03</v>
      </c>
      <c r="G8717" s="34" t="s">
        <v>364</v>
      </c>
      <c r="H8717" s="14" t="str">
        <f t="shared" si="544"/>
        <v/>
      </c>
      <c r="I8717" s="11" t="str">
        <f t="shared" si="545"/>
        <v/>
      </c>
      <c r="J8717" s="11" t="str">
        <f t="shared" si="546"/>
        <v/>
      </c>
      <c r="K8717" s="11">
        <f t="shared" si="547"/>
        <v>0</v>
      </c>
    </row>
    <row r="8718" spans="1:11" s="11" customFormat="1">
      <c r="A8718" s="32">
        <v>2018</v>
      </c>
      <c r="B8718" s="32">
        <v>57943</v>
      </c>
      <c r="C8718" s="33" t="s">
        <v>563</v>
      </c>
      <c r="D8718" s="33" t="s">
        <v>564</v>
      </c>
      <c r="E8718" s="34">
        <v>418947</v>
      </c>
      <c r="F8718" s="35">
        <v>1.0569999999999999</v>
      </c>
      <c r="G8718" s="34">
        <v>115</v>
      </c>
      <c r="H8718" s="14">
        <f t="shared" si="544"/>
        <v>509251.02584999998</v>
      </c>
      <c r="I8718" s="11">
        <f t="shared" si="545"/>
        <v>418947</v>
      </c>
      <c r="J8718" s="11">
        <f t="shared" si="546"/>
        <v>442826.97899999999</v>
      </c>
      <c r="K8718" s="11">
        <f t="shared" si="547"/>
        <v>0</v>
      </c>
    </row>
    <row r="8719" spans="1:11" s="11" customFormat="1">
      <c r="A8719" s="32">
        <v>2018</v>
      </c>
      <c r="B8719" s="32">
        <v>57953</v>
      </c>
      <c r="C8719" s="33" t="s">
        <v>563</v>
      </c>
      <c r="D8719" s="33" t="s">
        <v>564</v>
      </c>
      <c r="E8719" s="34">
        <v>1547</v>
      </c>
      <c r="F8719" s="35">
        <v>1.0309999999999999</v>
      </c>
      <c r="G8719" s="34" t="s">
        <v>364</v>
      </c>
      <c r="H8719" s="14" t="str">
        <f t="shared" si="544"/>
        <v/>
      </c>
      <c r="I8719" s="11" t="str">
        <f t="shared" si="545"/>
        <v/>
      </c>
      <c r="J8719" s="11" t="str">
        <f t="shared" si="546"/>
        <v/>
      </c>
      <c r="K8719" s="11">
        <f t="shared" si="547"/>
        <v>0</v>
      </c>
    </row>
    <row r="8720" spans="1:11" s="11" customFormat="1">
      <c r="A8720" s="32">
        <v>2018</v>
      </c>
      <c r="B8720" s="32">
        <v>57978</v>
      </c>
      <c r="C8720" s="33" t="s">
        <v>563</v>
      </c>
      <c r="D8720" s="33" t="s">
        <v>564</v>
      </c>
      <c r="E8720" s="34">
        <v>959813</v>
      </c>
      <c r="F8720" s="35">
        <v>1.0389999999999999</v>
      </c>
      <c r="G8720" s="34">
        <v>332.2</v>
      </c>
      <c r="H8720" s="14">
        <f t="shared" si="544"/>
        <v>3312850.2386539998</v>
      </c>
      <c r="I8720" s="11">
        <f t="shared" si="545"/>
        <v>959813</v>
      </c>
      <c r="J8720" s="11">
        <f t="shared" si="546"/>
        <v>997245.70699999994</v>
      </c>
      <c r="K8720" s="11">
        <f t="shared" si="547"/>
        <v>0</v>
      </c>
    </row>
    <row r="8721" spans="1:11" s="11" customFormat="1">
      <c r="A8721" s="32">
        <v>2018</v>
      </c>
      <c r="B8721" s="32">
        <v>58001</v>
      </c>
      <c r="C8721" s="33" t="s">
        <v>563</v>
      </c>
      <c r="D8721" s="33" t="s">
        <v>564</v>
      </c>
      <c r="E8721" s="34">
        <v>851078</v>
      </c>
      <c r="F8721" s="35">
        <v>1.0189999999999999</v>
      </c>
      <c r="G8721" s="34" t="s">
        <v>364</v>
      </c>
      <c r="H8721" s="14" t="str">
        <f t="shared" si="544"/>
        <v/>
      </c>
      <c r="I8721" s="11" t="str">
        <f t="shared" si="545"/>
        <v/>
      </c>
      <c r="J8721" s="11" t="str">
        <f t="shared" si="546"/>
        <v/>
      </c>
      <c r="K8721" s="11">
        <f t="shared" si="547"/>
        <v>0</v>
      </c>
    </row>
    <row r="8722" spans="1:11" s="11" customFormat="1">
      <c r="A8722" s="32">
        <v>2018</v>
      </c>
      <c r="B8722" s="32">
        <v>58001</v>
      </c>
      <c r="C8722" s="33" t="s">
        <v>563</v>
      </c>
      <c r="D8722" s="33" t="s">
        <v>564</v>
      </c>
      <c r="E8722" s="34">
        <v>1449356</v>
      </c>
      <c r="F8722" s="35">
        <v>1.0189999999999999</v>
      </c>
      <c r="G8722" s="34" t="s">
        <v>364</v>
      </c>
      <c r="H8722" s="14" t="str">
        <f t="shared" si="544"/>
        <v/>
      </c>
      <c r="I8722" s="11" t="str">
        <f t="shared" si="545"/>
        <v/>
      </c>
      <c r="J8722" s="11" t="str">
        <f t="shared" si="546"/>
        <v/>
      </c>
      <c r="K8722" s="11">
        <f t="shared" si="547"/>
        <v>0</v>
      </c>
    </row>
    <row r="8723" spans="1:11" s="11" customFormat="1">
      <c r="A8723" s="32">
        <v>2018</v>
      </c>
      <c r="B8723" s="32">
        <v>58005</v>
      </c>
      <c r="C8723" s="33" t="s">
        <v>563</v>
      </c>
      <c r="D8723" s="33" t="s">
        <v>564</v>
      </c>
      <c r="E8723" s="34">
        <v>1547650</v>
      </c>
      <c r="F8723" s="35">
        <v>1.02</v>
      </c>
      <c r="G8723" s="34" t="s">
        <v>364</v>
      </c>
      <c r="H8723" s="14" t="str">
        <f t="shared" si="544"/>
        <v/>
      </c>
      <c r="I8723" s="11" t="str">
        <f t="shared" si="545"/>
        <v/>
      </c>
      <c r="J8723" s="11" t="str">
        <f t="shared" si="546"/>
        <v/>
      </c>
      <c r="K8723" s="11">
        <f t="shared" si="547"/>
        <v>0</v>
      </c>
    </row>
    <row r="8724" spans="1:11" s="11" customFormat="1">
      <c r="A8724" s="32">
        <v>2018</v>
      </c>
      <c r="B8724" s="32">
        <v>58079</v>
      </c>
      <c r="C8724" s="33" t="s">
        <v>563</v>
      </c>
      <c r="D8724" s="33" t="s">
        <v>564</v>
      </c>
      <c r="E8724" s="34">
        <v>2761362</v>
      </c>
      <c r="F8724" s="35">
        <v>1.028</v>
      </c>
      <c r="G8724" s="34" t="s">
        <v>364</v>
      </c>
      <c r="H8724" s="14" t="str">
        <f t="shared" si="544"/>
        <v/>
      </c>
      <c r="I8724" s="11" t="str">
        <f t="shared" si="545"/>
        <v/>
      </c>
      <c r="J8724" s="11" t="str">
        <f t="shared" si="546"/>
        <v/>
      </c>
      <c r="K8724" s="11">
        <f t="shared" si="547"/>
        <v>0</v>
      </c>
    </row>
    <row r="8725" spans="1:11" s="11" customFormat="1">
      <c r="A8725" s="32">
        <v>2018</v>
      </c>
      <c r="B8725" s="32">
        <v>58215</v>
      </c>
      <c r="C8725" s="33" t="s">
        <v>563</v>
      </c>
      <c r="D8725" s="33" t="s">
        <v>564</v>
      </c>
      <c r="E8725" s="34">
        <v>2902694</v>
      </c>
      <c r="F8725" s="35">
        <v>1.028</v>
      </c>
      <c r="G8725" s="34">
        <v>388.4</v>
      </c>
      <c r="H8725" s="14">
        <f t="shared" si="544"/>
        <v>11589737.273887999</v>
      </c>
      <c r="I8725" s="11">
        <f t="shared" si="545"/>
        <v>2902694</v>
      </c>
      <c r="J8725" s="11">
        <f t="shared" si="546"/>
        <v>2983969.432</v>
      </c>
      <c r="K8725" s="11">
        <f t="shared" si="547"/>
        <v>0</v>
      </c>
    </row>
    <row r="8726" spans="1:11" s="11" customFormat="1">
      <c r="A8726" s="32">
        <v>2018</v>
      </c>
      <c r="B8726" s="32">
        <v>58215</v>
      </c>
      <c r="C8726" s="33" t="s">
        <v>563</v>
      </c>
      <c r="D8726" s="33" t="s">
        <v>564</v>
      </c>
      <c r="E8726" s="34">
        <v>1580997</v>
      </c>
      <c r="F8726" s="35">
        <v>1.028</v>
      </c>
      <c r="G8726" s="34">
        <v>388.4</v>
      </c>
      <c r="H8726" s="14">
        <f t="shared" si="544"/>
        <v>6312528.9337439993</v>
      </c>
      <c r="I8726" s="11">
        <f t="shared" si="545"/>
        <v>1580997</v>
      </c>
      <c r="J8726" s="11">
        <f t="shared" si="546"/>
        <v>1625264.916</v>
      </c>
      <c r="K8726" s="11">
        <f t="shared" si="547"/>
        <v>0</v>
      </c>
    </row>
    <row r="8727" spans="1:11" s="11" customFormat="1">
      <c r="A8727" s="32">
        <v>2018</v>
      </c>
      <c r="B8727" s="32">
        <v>58236</v>
      </c>
      <c r="C8727" s="33" t="s">
        <v>563</v>
      </c>
      <c r="D8727" s="33" t="s">
        <v>564</v>
      </c>
      <c r="E8727" s="34">
        <v>469724</v>
      </c>
      <c r="F8727" s="35">
        <v>1.069</v>
      </c>
      <c r="G8727" s="34">
        <v>243.4</v>
      </c>
      <c r="H8727" s="14">
        <f t="shared" si="544"/>
        <v>1222196.482904</v>
      </c>
      <c r="I8727" s="11">
        <f t="shared" si="545"/>
        <v>469724</v>
      </c>
      <c r="J8727" s="11">
        <f t="shared" si="546"/>
        <v>502134.95600000001</v>
      </c>
      <c r="K8727" s="11">
        <f t="shared" si="547"/>
        <v>0</v>
      </c>
    </row>
    <row r="8728" spans="1:11" s="11" customFormat="1">
      <c r="A8728" s="32">
        <v>2018</v>
      </c>
      <c r="B8728" s="32">
        <v>58236</v>
      </c>
      <c r="C8728" s="33" t="s">
        <v>563</v>
      </c>
      <c r="D8728" s="33" t="s">
        <v>564</v>
      </c>
      <c r="E8728" s="34">
        <v>720664</v>
      </c>
      <c r="F8728" s="35">
        <v>1.069</v>
      </c>
      <c r="G8728" s="34">
        <v>216</v>
      </c>
      <c r="H8728" s="14">
        <f t="shared" si="544"/>
        <v>1664042.0025599999</v>
      </c>
      <c r="I8728" s="11">
        <f t="shared" si="545"/>
        <v>720664</v>
      </c>
      <c r="J8728" s="11">
        <f t="shared" si="546"/>
        <v>770389.81599999999</v>
      </c>
      <c r="K8728" s="11">
        <f t="shared" si="547"/>
        <v>0</v>
      </c>
    </row>
    <row r="8729" spans="1:11" s="11" customFormat="1">
      <c r="A8729" s="32">
        <v>2018</v>
      </c>
      <c r="B8729" s="32">
        <v>58236</v>
      </c>
      <c r="C8729" s="33" t="s">
        <v>563</v>
      </c>
      <c r="D8729" s="33" t="s">
        <v>564</v>
      </c>
      <c r="E8729" s="34">
        <v>201671</v>
      </c>
      <c r="F8729" s="35">
        <v>1.069</v>
      </c>
      <c r="G8729" s="34">
        <v>244.3</v>
      </c>
      <c r="H8729" s="14">
        <f t="shared" si="544"/>
        <v>526677.32845699997</v>
      </c>
      <c r="I8729" s="11">
        <f t="shared" si="545"/>
        <v>201671</v>
      </c>
      <c r="J8729" s="11">
        <f t="shared" si="546"/>
        <v>215586.299</v>
      </c>
      <c r="K8729" s="11">
        <f t="shared" si="547"/>
        <v>0</v>
      </c>
    </row>
    <row r="8730" spans="1:11" s="11" customFormat="1">
      <c r="A8730" s="32">
        <v>2018</v>
      </c>
      <c r="B8730" s="32">
        <v>58236</v>
      </c>
      <c r="C8730" s="33" t="s">
        <v>563</v>
      </c>
      <c r="D8730" s="33" t="s">
        <v>564</v>
      </c>
      <c r="E8730" s="34">
        <v>174785</v>
      </c>
      <c r="F8730" s="35">
        <v>1.069</v>
      </c>
      <c r="G8730" s="34">
        <v>159.80000000000001</v>
      </c>
      <c r="H8730" s="14">
        <f t="shared" si="544"/>
        <v>298578.57367000001</v>
      </c>
      <c r="I8730" s="11">
        <f t="shared" si="545"/>
        <v>174785</v>
      </c>
      <c r="J8730" s="11">
        <f t="shared" si="546"/>
        <v>186845.16499999998</v>
      </c>
      <c r="K8730" s="11">
        <f t="shared" si="547"/>
        <v>0</v>
      </c>
    </row>
    <row r="8731" spans="1:11" s="11" customFormat="1">
      <c r="A8731" s="32">
        <v>2018</v>
      </c>
      <c r="B8731" s="32">
        <v>58236</v>
      </c>
      <c r="C8731" s="33" t="s">
        <v>563</v>
      </c>
      <c r="D8731" s="33" t="s">
        <v>564</v>
      </c>
      <c r="E8731" s="34">
        <v>137537</v>
      </c>
      <c r="F8731" s="35">
        <v>1.069</v>
      </c>
      <c r="G8731" s="34">
        <v>239.7</v>
      </c>
      <c r="H8731" s="14">
        <f t="shared" si="544"/>
        <v>352423.84604099998</v>
      </c>
      <c r="I8731" s="11">
        <f t="shared" si="545"/>
        <v>137537</v>
      </c>
      <c r="J8731" s="11">
        <f t="shared" si="546"/>
        <v>147027.05299999999</v>
      </c>
      <c r="K8731" s="11">
        <f t="shared" si="547"/>
        <v>0</v>
      </c>
    </row>
    <row r="8732" spans="1:11" s="11" customFormat="1">
      <c r="A8732" s="32">
        <v>2018</v>
      </c>
      <c r="B8732" s="32">
        <v>58236</v>
      </c>
      <c r="C8732" s="33" t="s">
        <v>563</v>
      </c>
      <c r="D8732" s="33" t="s">
        <v>564</v>
      </c>
      <c r="E8732" s="34">
        <v>1670</v>
      </c>
      <c r="F8732" s="35">
        <v>1.069</v>
      </c>
      <c r="G8732" s="34">
        <v>250</v>
      </c>
      <c r="H8732" s="14">
        <f t="shared" si="544"/>
        <v>4463.0749999999998</v>
      </c>
      <c r="I8732" s="11">
        <f t="shared" si="545"/>
        <v>1670</v>
      </c>
      <c r="J8732" s="11">
        <f t="shared" si="546"/>
        <v>1785.23</v>
      </c>
      <c r="K8732" s="11">
        <f t="shared" si="547"/>
        <v>0</v>
      </c>
    </row>
    <row r="8733" spans="1:11" s="11" customFormat="1">
      <c r="A8733" s="32">
        <v>2018</v>
      </c>
      <c r="B8733" s="32">
        <v>58236</v>
      </c>
      <c r="C8733" s="33" t="s">
        <v>563</v>
      </c>
      <c r="D8733" s="33" t="s">
        <v>564</v>
      </c>
      <c r="E8733" s="34">
        <v>5414</v>
      </c>
      <c r="F8733" s="35">
        <v>1.069</v>
      </c>
      <c r="G8733" s="34">
        <v>247</v>
      </c>
      <c r="H8733" s="14">
        <f t="shared" si="544"/>
        <v>14295.288020000002</v>
      </c>
      <c r="I8733" s="11">
        <f t="shared" si="545"/>
        <v>5414</v>
      </c>
      <c r="J8733" s="11">
        <f t="shared" si="546"/>
        <v>5787.5659999999998</v>
      </c>
      <c r="K8733" s="11">
        <f t="shared" si="547"/>
        <v>0</v>
      </c>
    </row>
    <row r="8734" spans="1:11" s="11" customFormat="1">
      <c r="A8734" s="32">
        <v>2018</v>
      </c>
      <c r="B8734" s="32">
        <v>58236</v>
      </c>
      <c r="C8734" s="33" t="s">
        <v>563</v>
      </c>
      <c r="D8734" s="33" t="s">
        <v>564</v>
      </c>
      <c r="E8734" s="34">
        <v>5566</v>
      </c>
      <c r="F8734" s="35">
        <v>1.069</v>
      </c>
      <c r="G8734" s="34">
        <v>237</v>
      </c>
      <c r="H8734" s="14">
        <f t="shared" si="544"/>
        <v>14101.627979999999</v>
      </c>
      <c r="I8734" s="11">
        <f t="shared" si="545"/>
        <v>5566</v>
      </c>
      <c r="J8734" s="11">
        <f t="shared" si="546"/>
        <v>5950.0540000000001</v>
      </c>
      <c r="K8734" s="11">
        <f t="shared" si="547"/>
        <v>0</v>
      </c>
    </row>
    <row r="8735" spans="1:11" s="11" customFormat="1">
      <c r="A8735" s="32">
        <v>2018</v>
      </c>
      <c r="B8735" s="32">
        <v>58236</v>
      </c>
      <c r="C8735" s="33" t="s">
        <v>563</v>
      </c>
      <c r="D8735" s="33" t="s">
        <v>564</v>
      </c>
      <c r="E8735" s="34">
        <v>6234</v>
      </c>
      <c r="F8735" s="35">
        <v>1.069</v>
      </c>
      <c r="G8735" s="34">
        <v>251</v>
      </c>
      <c r="H8735" s="14">
        <f t="shared" si="544"/>
        <v>16727.006459999997</v>
      </c>
      <c r="I8735" s="11">
        <f t="shared" si="545"/>
        <v>6234</v>
      </c>
      <c r="J8735" s="11">
        <f t="shared" si="546"/>
        <v>6664.1459999999997</v>
      </c>
      <c r="K8735" s="11">
        <f t="shared" si="547"/>
        <v>0</v>
      </c>
    </row>
    <row r="8736" spans="1:11" s="11" customFormat="1">
      <c r="A8736" s="32">
        <v>2018</v>
      </c>
      <c r="B8736" s="32">
        <v>58236</v>
      </c>
      <c r="C8736" s="33" t="s">
        <v>563</v>
      </c>
      <c r="D8736" s="33" t="s">
        <v>564</v>
      </c>
      <c r="E8736" s="34">
        <v>17366</v>
      </c>
      <c r="F8736" s="35">
        <v>1.069</v>
      </c>
      <c r="G8736" s="34">
        <v>245.9</v>
      </c>
      <c r="H8736" s="14">
        <f t="shared" si="544"/>
        <v>45649.500585999995</v>
      </c>
      <c r="I8736" s="11">
        <f t="shared" si="545"/>
        <v>17366</v>
      </c>
      <c r="J8736" s="11">
        <f t="shared" si="546"/>
        <v>18564.254000000001</v>
      </c>
      <c r="K8736" s="11">
        <f t="shared" si="547"/>
        <v>0</v>
      </c>
    </row>
    <row r="8737" spans="1:11" s="11" customFormat="1">
      <c r="A8737" s="32">
        <v>2018</v>
      </c>
      <c r="B8737" s="32">
        <v>58236</v>
      </c>
      <c r="C8737" s="33" t="s">
        <v>563</v>
      </c>
      <c r="D8737" s="33" t="s">
        <v>564</v>
      </c>
      <c r="E8737" s="34">
        <v>25715</v>
      </c>
      <c r="F8737" s="35">
        <v>1.069</v>
      </c>
      <c r="G8737" s="34">
        <v>239.6</v>
      </c>
      <c r="H8737" s="14">
        <f t="shared" si="544"/>
        <v>65864.446660000001</v>
      </c>
      <c r="I8737" s="11">
        <f t="shared" si="545"/>
        <v>25715</v>
      </c>
      <c r="J8737" s="11">
        <f t="shared" si="546"/>
        <v>27489.334999999999</v>
      </c>
      <c r="K8737" s="11">
        <f t="shared" si="547"/>
        <v>0</v>
      </c>
    </row>
    <row r="8738" spans="1:11" s="11" customFormat="1">
      <c r="A8738" s="32">
        <v>2018</v>
      </c>
      <c r="B8738" s="32">
        <v>58236</v>
      </c>
      <c r="C8738" s="33" t="s">
        <v>563</v>
      </c>
      <c r="D8738" s="33" t="s">
        <v>564</v>
      </c>
      <c r="E8738" s="34">
        <v>54993</v>
      </c>
      <c r="F8738" s="35">
        <v>1.069</v>
      </c>
      <c r="G8738" s="34">
        <v>244</v>
      </c>
      <c r="H8738" s="14">
        <f t="shared" si="544"/>
        <v>143441.54147999999</v>
      </c>
      <c r="I8738" s="11">
        <f t="shared" si="545"/>
        <v>54993</v>
      </c>
      <c r="J8738" s="11">
        <f t="shared" si="546"/>
        <v>58787.517</v>
      </c>
      <c r="K8738" s="11">
        <f t="shared" si="547"/>
        <v>0</v>
      </c>
    </row>
    <row r="8739" spans="1:11" s="11" customFormat="1">
      <c r="A8739" s="32">
        <v>2018</v>
      </c>
      <c r="B8739" s="32">
        <v>58236</v>
      </c>
      <c r="C8739" s="33" t="s">
        <v>563</v>
      </c>
      <c r="D8739" s="33" t="s">
        <v>564</v>
      </c>
      <c r="E8739" s="34">
        <v>89780</v>
      </c>
      <c r="F8739" s="35">
        <v>1.069</v>
      </c>
      <c r="G8739" s="34">
        <v>223.3</v>
      </c>
      <c r="H8739" s="14">
        <f t="shared" si="544"/>
        <v>214311.77306000001</v>
      </c>
      <c r="I8739" s="11">
        <f t="shared" si="545"/>
        <v>89780</v>
      </c>
      <c r="J8739" s="11">
        <f t="shared" si="546"/>
        <v>95974.819999999992</v>
      </c>
      <c r="K8739" s="11">
        <f t="shared" si="547"/>
        <v>0</v>
      </c>
    </row>
    <row r="8740" spans="1:11" s="11" customFormat="1">
      <c r="A8740" s="32">
        <v>2018</v>
      </c>
      <c r="B8740" s="32">
        <v>58236</v>
      </c>
      <c r="C8740" s="33" t="s">
        <v>563</v>
      </c>
      <c r="D8740" s="33" t="s">
        <v>564</v>
      </c>
      <c r="E8740" s="34">
        <v>101469</v>
      </c>
      <c r="F8740" s="35">
        <v>1.069</v>
      </c>
      <c r="G8740" s="34">
        <v>245.3</v>
      </c>
      <c r="H8740" s="14">
        <f t="shared" si="544"/>
        <v>266077.79553300003</v>
      </c>
      <c r="I8740" s="11">
        <f t="shared" si="545"/>
        <v>101469</v>
      </c>
      <c r="J8740" s="11">
        <f t="shared" si="546"/>
        <v>108470.36099999999</v>
      </c>
      <c r="K8740" s="11">
        <f t="shared" si="547"/>
        <v>0</v>
      </c>
    </row>
    <row r="8741" spans="1:11" s="11" customFormat="1">
      <c r="A8741" s="32">
        <v>2018</v>
      </c>
      <c r="B8741" s="32">
        <v>58236</v>
      </c>
      <c r="C8741" s="33" t="s">
        <v>563</v>
      </c>
      <c r="D8741" s="33" t="s">
        <v>564</v>
      </c>
      <c r="E8741" s="34">
        <v>108746</v>
      </c>
      <c r="F8741" s="35">
        <v>1.069</v>
      </c>
      <c r="G8741" s="34">
        <v>296.89999999999998</v>
      </c>
      <c r="H8741" s="14">
        <f t="shared" si="544"/>
        <v>345144.68830599997</v>
      </c>
      <c r="I8741" s="11">
        <f t="shared" si="545"/>
        <v>108746</v>
      </c>
      <c r="J8741" s="11">
        <f t="shared" si="546"/>
        <v>116249.47399999999</v>
      </c>
      <c r="K8741" s="11">
        <f t="shared" si="547"/>
        <v>0</v>
      </c>
    </row>
    <row r="8742" spans="1:11" s="11" customFormat="1">
      <c r="A8742" s="32">
        <v>2018</v>
      </c>
      <c r="B8742" s="32">
        <v>58236</v>
      </c>
      <c r="C8742" s="33" t="s">
        <v>563</v>
      </c>
      <c r="D8742" s="33" t="s">
        <v>564</v>
      </c>
      <c r="E8742" s="34">
        <v>126936</v>
      </c>
      <c r="F8742" s="35">
        <v>1.069</v>
      </c>
      <c r="G8742" s="34">
        <v>244.3</v>
      </c>
      <c r="H8742" s="14">
        <f t="shared" si="544"/>
        <v>331501.86871200002</v>
      </c>
      <c r="I8742" s="11">
        <f t="shared" si="545"/>
        <v>126936</v>
      </c>
      <c r="J8742" s="11">
        <f t="shared" si="546"/>
        <v>135694.584</v>
      </c>
      <c r="K8742" s="11">
        <f t="shared" si="547"/>
        <v>0</v>
      </c>
    </row>
    <row r="8743" spans="1:11" s="11" customFormat="1">
      <c r="A8743" s="32">
        <v>2018</v>
      </c>
      <c r="B8743" s="32">
        <v>58260</v>
      </c>
      <c r="C8743" s="33" t="s">
        <v>563</v>
      </c>
      <c r="D8743" s="33" t="s">
        <v>564</v>
      </c>
      <c r="E8743" s="34">
        <v>3027371</v>
      </c>
      <c r="F8743" s="35">
        <v>1.042</v>
      </c>
      <c r="G8743" s="34">
        <v>404.4</v>
      </c>
      <c r="H8743" s="14">
        <f t="shared" si="544"/>
        <v>12756881.233607998</v>
      </c>
      <c r="I8743" s="11">
        <f t="shared" si="545"/>
        <v>3027371</v>
      </c>
      <c r="J8743" s="11">
        <f t="shared" si="546"/>
        <v>3154520.5819999999</v>
      </c>
      <c r="K8743" s="11">
        <f t="shared" si="547"/>
        <v>0</v>
      </c>
    </row>
    <row r="8744" spans="1:11" s="11" customFormat="1">
      <c r="A8744" s="32">
        <v>2018</v>
      </c>
      <c r="B8744" s="32">
        <v>58266</v>
      </c>
      <c r="C8744" s="33" t="s">
        <v>563</v>
      </c>
      <c r="D8744" s="33" t="s">
        <v>564</v>
      </c>
      <c r="E8744" s="34">
        <v>44140</v>
      </c>
      <c r="F8744" s="35">
        <v>1.097</v>
      </c>
      <c r="G8744" s="34">
        <v>186.1</v>
      </c>
      <c r="H8744" s="14">
        <f t="shared" si="544"/>
        <v>90112.560379999995</v>
      </c>
      <c r="I8744" s="11">
        <f t="shared" si="545"/>
        <v>44140</v>
      </c>
      <c r="J8744" s="11">
        <f t="shared" si="546"/>
        <v>48421.58</v>
      </c>
      <c r="K8744" s="11">
        <f t="shared" si="547"/>
        <v>0</v>
      </c>
    </row>
    <row r="8745" spans="1:11" s="11" customFormat="1">
      <c r="A8745" s="32">
        <v>2018</v>
      </c>
      <c r="B8745" s="32">
        <v>58266</v>
      </c>
      <c r="C8745" s="33" t="s">
        <v>563</v>
      </c>
      <c r="D8745" s="33" t="s">
        <v>564</v>
      </c>
      <c r="E8745" s="34">
        <v>39552</v>
      </c>
      <c r="F8745" s="35">
        <v>1.097</v>
      </c>
      <c r="G8745" s="34">
        <v>164.7</v>
      </c>
      <c r="H8745" s="14">
        <f t="shared" si="544"/>
        <v>71460.93196799999</v>
      </c>
      <c r="I8745" s="11">
        <f t="shared" si="545"/>
        <v>39552</v>
      </c>
      <c r="J8745" s="11">
        <f t="shared" si="546"/>
        <v>43388.544000000002</v>
      </c>
      <c r="K8745" s="11">
        <f t="shared" si="547"/>
        <v>0</v>
      </c>
    </row>
    <row r="8746" spans="1:11" s="11" customFormat="1">
      <c r="A8746" s="32">
        <v>2018</v>
      </c>
      <c r="B8746" s="32">
        <v>58266</v>
      </c>
      <c r="C8746" s="33" t="s">
        <v>563</v>
      </c>
      <c r="D8746" s="33" t="s">
        <v>564</v>
      </c>
      <c r="E8746" s="34">
        <v>18071</v>
      </c>
      <c r="F8746" s="35">
        <v>1.097</v>
      </c>
      <c r="G8746" s="34">
        <v>115.2</v>
      </c>
      <c r="H8746" s="14">
        <f t="shared" si="544"/>
        <v>22837.117824000004</v>
      </c>
      <c r="I8746" s="11">
        <f t="shared" si="545"/>
        <v>18071</v>
      </c>
      <c r="J8746" s="11">
        <f t="shared" si="546"/>
        <v>19823.886999999999</v>
      </c>
      <c r="K8746" s="11">
        <f t="shared" si="547"/>
        <v>0</v>
      </c>
    </row>
    <row r="8747" spans="1:11" s="11" customFormat="1">
      <c r="A8747" s="32">
        <v>2018</v>
      </c>
      <c r="B8747" s="32">
        <v>58420</v>
      </c>
      <c r="C8747" s="33" t="s">
        <v>563</v>
      </c>
      <c r="D8747" s="33" t="s">
        <v>564</v>
      </c>
      <c r="E8747" s="34">
        <v>3639268</v>
      </c>
      <c r="F8747" s="35">
        <v>1.028</v>
      </c>
      <c r="G8747" s="34" t="s">
        <v>364</v>
      </c>
      <c r="H8747" s="14" t="str">
        <f t="shared" si="544"/>
        <v/>
      </c>
      <c r="I8747" s="11" t="str">
        <f t="shared" si="545"/>
        <v/>
      </c>
      <c r="J8747" s="11" t="str">
        <f t="shared" si="546"/>
        <v/>
      </c>
      <c r="K8747" s="11">
        <f t="shared" si="547"/>
        <v>0</v>
      </c>
    </row>
    <row r="8748" spans="1:11" s="11" customFormat="1">
      <c r="A8748" s="32">
        <v>2018</v>
      </c>
      <c r="B8748" s="32">
        <v>58426</v>
      </c>
      <c r="C8748" s="33" t="s">
        <v>563</v>
      </c>
      <c r="D8748" s="33" t="s">
        <v>564</v>
      </c>
      <c r="E8748" s="34">
        <v>3482300</v>
      </c>
      <c r="F8748" s="35">
        <v>1.02</v>
      </c>
      <c r="G8748" s="34" t="s">
        <v>364</v>
      </c>
      <c r="H8748" s="14" t="str">
        <f t="shared" si="544"/>
        <v/>
      </c>
      <c r="I8748" s="11" t="str">
        <f t="shared" si="545"/>
        <v/>
      </c>
      <c r="J8748" s="11" t="str">
        <f t="shared" si="546"/>
        <v/>
      </c>
      <c r="K8748" s="11">
        <f t="shared" si="547"/>
        <v>0</v>
      </c>
    </row>
    <row r="8749" spans="1:11" s="11" customFormat="1">
      <c r="A8749" s="32">
        <v>2018</v>
      </c>
      <c r="B8749" s="32">
        <v>58471</v>
      </c>
      <c r="C8749" s="33" t="s">
        <v>563</v>
      </c>
      <c r="D8749" s="33" t="s">
        <v>564</v>
      </c>
      <c r="E8749" s="34">
        <v>354532</v>
      </c>
      <c r="F8749" s="35">
        <v>1.03</v>
      </c>
      <c r="G8749" s="34" t="s">
        <v>364</v>
      </c>
      <c r="H8749" s="14" t="str">
        <f t="shared" si="544"/>
        <v/>
      </c>
      <c r="I8749" s="11" t="str">
        <f t="shared" si="545"/>
        <v/>
      </c>
      <c r="J8749" s="11" t="str">
        <f t="shared" si="546"/>
        <v/>
      </c>
      <c r="K8749" s="11">
        <f t="shared" si="547"/>
        <v>0</v>
      </c>
    </row>
    <row r="8750" spans="1:11" s="11" customFormat="1">
      <c r="A8750" s="32">
        <v>2018</v>
      </c>
      <c r="B8750" s="32">
        <v>58503</v>
      </c>
      <c r="C8750" s="33" t="s">
        <v>563</v>
      </c>
      <c r="D8750" s="33" t="s">
        <v>564</v>
      </c>
      <c r="E8750" s="34">
        <v>1874130</v>
      </c>
      <c r="F8750" s="35">
        <v>1.0449999999999999</v>
      </c>
      <c r="G8750" s="34">
        <v>100.7</v>
      </c>
      <c r="H8750" s="14">
        <f t="shared" si="544"/>
        <v>1972175.1109500001</v>
      </c>
      <c r="I8750" s="11">
        <f t="shared" si="545"/>
        <v>1874130</v>
      </c>
      <c r="J8750" s="11">
        <f t="shared" si="546"/>
        <v>1958465.8499999999</v>
      </c>
      <c r="K8750" s="11">
        <f t="shared" si="547"/>
        <v>0</v>
      </c>
    </row>
    <row r="8751" spans="1:11" s="11" customFormat="1">
      <c r="A8751" s="32">
        <v>2018</v>
      </c>
      <c r="B8751" s="32">
        <v>58557</v>
      </c>
      <c r="C8751" s="33" t="s">
        <v>563</v>
      </c>
      <c r="D8751" s="33" t="s">
        <v>564</v>
      </c>
      <c r="E8751" s="34">
        <v>156</v>
      </c>
      <c r="F8751" s="35">
        <v>1.006</v>
      </c>
      <c r="G8751" s="34">
        <v>100525.1</v>
      </c>
      <c r="H8751" s="14">
        <f t="shared" si="544"/>
        <v>157760.07093600003</v>
      </c>
      <c r="I8751" s="11">
        <f t="shared" si="545"/>
        <v>156</v>
      </c>
      <c r="J8751" s="11">
        <f t="shared" si="546"/>
        <v>156.93600000000001</v>
      </c>
      <c r="K8751" s="11">
        <f t="shared" si="547"/>
        <v>0</v>
      </c>
    </row>
    <row r="8752" spans="1:11" s="11" customFormat="1">
      <c r="A8752" s="32">
        <v>2018</v>
      </c>
      <c r="B8752" s="32">
        <v>58557</v>
      </c>
      <c r="C8752" s="33" t="s">
        <v>563</v>
      </c>
      <c r="D8752" s="33" t="s">
        <v>564</v>
      </c>
      <c r="E8752" s="34">
        <v>301106</v>
      </c>
      <c r="F8752" s="35">
        <v>1.052</v>
      </c>
      <c r="G8752" s="34">
        <v>282.5</v>
      </c>
      <c r="H8752" s="14">
        <f t="shared" si="544"/>
        <v>894856.92140000011</v>
      </c>
      <c r="I8752" s="11">
        <f t="shared" si="545"/>
        <v>301106</v>
      </c>
      <c r="J8752" s="11">
        <f t="shared" si="546"/>
        <v>316763.51199999999</v>
      </c>
      <c r="K8752" s="11">
        <f t="shared" si="547"/>
        <v>0</v>
      </c>
    </row>
    <row r="8753" spans="1:11" s="11" customFormat="1">
      <c r="A8753" s="32">
        <v>2018</v>
      </c>
      <c r="B8753" s="32">
        <v>58562</v>
      </c>
      <c r="C8753" s="33" t="s">
        <v>563</v>
      </c>
      <c r="D8753" s="33" t="s">
        <v>564</v>
      </c>
      <c r="E8753" s="34">
        <v>14255</v>
      </c>
      <c r="F8753" s="35">
        <v>1.052</v>
      </c>
      <c r="G8753" s="34">
        <v>221.1</v>
      </c>
      <c r="H8753" s="14">
        <f t="shared" si="544"/>
        <v>33156.730860000003</v>
      </c>
      <c r="I8753" s="11">
        <f t="shared" si="545"/>
        <v>14255</v>
      </c>
      <c r="J8753" s="11">
        <f t="shared" si="546"/>
        <v>14996.26</v>
      </c>
      <c r="K8753" s="11">
        <f t="shared" si="547"/>
        <v>0</v>
      </c>
    </row>
    <row r="8754" spans="1:11" s="11" customFormat="1">
      <c r="A8754" s="32">
        <v>2018</v>
      </c>
      <c r="B8754" s="32">
        <v>58562</v>
      </c>
      <c r="C8754" s="33" t="s">
        <v>563</v>
      </c>
      <c r="D8754" s="33" t="s">
        <v>564</v>
      </c>
      <c r="E8754" s="34">
        <v>28880</v>
      </c>
      <c r="F8754" s="35">
        <v>1.052</v>
      </c>
      <c r="G8754" s="34">
        <v>180</v>
      </c>
      <c r="H8754" s="14">
        <f t="shared" si="544"/>
        <v>54687.168000000005</v>
      </c>
      <c r="I8754" s="11">
        <f t="shared" si="545"/>
        <v>28880</v>
      </c>
      <c r="J8754" s="11">
        <f t="shared" si="546"/>
        <v>30381.760000000002</v>
      </c>
      <c r="K8754" s="11">
        <f t="shared" si="547"/>
        <v>0</v>
      </c>
    </row>
    <row r="8755" spans="1:11" s="11" customFormat="1">
      <c r="A8755" s="32">
        <v>2018</v>
      </c>
      <c r="B8755" s="32">
        <v>58562</v>
      </c>
      <c r="C8755" s="33" t="s">
        <v>563</v>
      </c>
      <c r="D8755" s="33" t="s">
        <v>564</v>
      </c>
      <c r="E8755" s="34">
        <v>118809</v>
      </c>
      <c r="F8755" s="35">
        <v>1.052</v>
      </c>
      <c r="G8755" s="34">
        <v>206.3</v>
      </c>
      <c r="H8755" s="14">
        <f t="shared" si="544"/>
        <v>257848.32128400003</v>
      </c>
      <c r="I8755" s="11">
        <f t="shared" si="545"/>
        <v>118809</v>
      </c>
      <c r="J8755" s="11">
        <f t="shared" si="546"/>
        <v>124987.068</v>
      </c>
      <c r="K8755" s="11">
        <f t="shared" si="547"/>
        <v>0</v>
      </c>
    </row>
    <row r="8756" spans="1:11" s="11" customFormat="1">
      <c r="A8756" s="32">
        <v>2018</v>
      </c>
      <c r="B8756" s="32">
        <v>58562</v>
      </c>
      <c r="C8756" s="33" t="s">
        <v>563</v>
      </c>
      <c r="D8756" s="33" t="s">
        <v>564</v>
      </c>
      <c r="E8756" s="34">
        <v>47652</v>
      </c>
      <c r="F8756" s="35">
        <v>1.052</v>
      </c>
      <c r="G8756" s="34">
        <v>218.7</v>
      </c>
      <c r="H8756" s="14">
        <f t="shared" si="544"/>
        <v>109634.10004799999</v>
      </c>
      <c r="I8756" s="11">
        <f t="shared" si="545"/>
        <v>47652</v>
      </c>
      <c r="J8756" s="11">
        <f t="shared" si="546"/>
        <v>50129.904000000002</v>
      </c>
      <c r="K8756" s="11">
        <f t="shared" si="547"/>
        <v>0</v>
      </c>
    </row>
    <row r="8757" spans="1:11" s="11" customFormat="1">
      <c r="A8757" s="32">
        <v>2018</v>
      </c>
      <c r="B8757" s="32">
        <v>58562</v>
      </c>
      <c r="C8757" s="33" t="s">
        <v>563</v>
      </c>
      <c r="D8757" s="33" t="s">
        <v>564</v>
      </c>
      <c r="E8757" s="34">
        <v>57496</v>
      </c>
      <c r="F8757" s="35">
        <v>1.052</v>
      </c>
      <c r="G8757" s="34">
        <v>226.4</v>
      </c>
      <c r="H8757" s="14">
        <f t="shared" si="544"/>
        <v>136939.83308800001</v>
      </c>
      <c r="I8757" s="11">
        <f t="shared" si="545"/>
        <v>57496</v>
      </c>
      <c r="J8757" s="11">
        <f t="shared" si="546"/>
        <v>60485.792000000001</v>
      </c>
      <c r="K8757" s="11">
        <f t="shared" si="547"/>
        <v>0</v>
      </c>
    </row>
    <row r="8758" spans="1:11" s="11" customFormat="1">
      <c r="A8758" s="32">
        <v>2018</v>
      </c>
      <c r="B8758" s="32">
        <v>58562</v>
      </c>
      <c r="C8758" s="33" t="s">
        <v>563</v>
      </c>
      <c r="D8758" s="33" t="s">
        <v>564</v>
      </c>
      <c r="E8758" s="34">
        <v>61804</v>
      </c>
      <c r="F8758" s="35">
        <v>1.052</v>
      </c>
      <c r="G8758" s="34">
        <v>223.5</v>
      </c>
      <c r="H8758" s="14">
        <f t="shared" si="544"/>
        <v>145314.80088</v>
      </c>
      <c r="I8758" s="11">
        <f t="shared" si="545"/>
        <v>61804</v>
      </c>
      <c r="J8758" s="11">
        <f t="shared" si="546"/>
        <v>65017.808000000005</v>
      </c>
      <c r="K8758" s="11">
        <f t="shared" si="547"/>
        <v>0</v>
      </c>
    </row>
    <row r="8759" spans="1:11" s="11" customFormat="1">
      <c r="A8759" s="32">
        <v>2018</v>
      </c>
      <c r="B8759" s="32">
        <v>58562</v>
      </c>
      <c r="C8759" s="33" t="s">
        <v>563</v>
      </c>
      <c r="D8759" s="33" t="s">
        <v>564</v>
      </c>
      <c r="E8759" s="34">
        <v>62264</v>
      </c>
      <c r="F8759" s="35">
        <v>1.052</v>
      </c>
      <c r="G8759" s="34">
        <v>213.4</v>
      </c>
      <c r="H8759" s="14">
        <f t="shared" si="544"/>
        <v>139780.68755200002</v>
      </c>
      <c r="I8759" s="11">
        <f t="shared" si="545"/>
        <v>62264</v>
      </c>
      <c r="J8759" s="11">
        <f t="shared" si="546"/>
        <v>65501.728000000003</v>
      </c>
      <c r="K8759" s="11">
        <f t="shared" si="547"/>
        <v>0</v>
      </c>
    </row>
    <row r="8760" spans="1:11" s="11" customFormat="1">
      <c r="A8760" s="32">
        <v>2018</v>
      </c>
      <c r="B8760" s="32">
        <v>58562</v>
      </c>
      <c r="C8760" s="33" t="s">
        <v>563</v>
      </c>
      <c r="D8760" s="33" t="s">
        <v>564</v>
      </c>
      <c r="E8760" s="34">
        <v>67949</v>
      </c>
      <c r="F8760" s="35">
        <v>1.052</v>
      </c>
      <c r="G8760" s="34">
        <v>224.7</v>
      </c>
      <c r="H8760" s="14">
        <f t="shared" si="544"/>
        <v>160620.835956</v>
      </c>
      <c r="I8760" s="11">
        <f t="shared" si="545"/>
        <v>67949</v>
      </c>
      <c r="J8760" s="11">
        <f t="shared" si="546"/>
        <v>71482.347999999998</v>
      </c>
      <c r="K8760" s="11">
        <f t="shared" si="547"/>
        <v>0</v>
      </c>
    </row>
    <row r="8761" spans="1:11" s="11" customFormat="1">
      <c r="A8761" s="32">
        <v>2018</v>
      </c>
      <c r="B8761" s="32">
        <v>58562</v>
      </c>
      <c r="C8761" s="33" t="s">
        <v>563</v>
      </c>
      <c r="D8761" s="33" t="s">
        <v>564</v>
      </c>
      <c r="E8761" s="34">
        <v>82456</v>
      </c>
      <c r="F8761" s="35">
        <v>1.052</v>
      </c>
      <c r="G8761" s="34">
        <v>227.5</v>
      </c>
      <c r="H8761" s="14">
        <f t="shared" si="544"/>
        <v>197341.9448</v>
      </c>
      <c r="I8761" s="11">
        <f t="shared" si="545"/>
        <v>82456</v>
      </c>
      <c r="J8761" s="11">
        <f t="shared" si="546"/>
        <v>86743.712</v>
      </c>
      <c r="K8761" s="11">
        <f t="shared" si="547"/>
        <v>0</v>
      </c>
    </row>
    <row r="8762" spans="1:11" s="11" customFormat="1">
      <c r="A8762" s="32">
        <v>2018</v>
      </c>
      <c r="B8762" s="32">
        <v>58562</v>
      </c>
      <c r="C8762" s="33" t="s">
        <v>563</v>
      </c>
      <c r="D8762" s="33" t="s">
        <v>564</v>
      </c>
      <c r="E8762" s="34">
        <v>99312</v>
      </c>
      <c r="F8762" s="35">
        <v>1.052</v>
      </c>
      <c r="G8762" s="34">
        <v>204.6</v>
      </c>
      <c r="H8762" s="14">
        <f t="shared" si="544"/>
        <v>213758.35430399998</v>
      </c>
      <c r="I8762" s="11">
        <f t="shared" si="545"/>
        <v>99312</v>
      </c>
      <c r="J8762" s="11">
        <f t="shared" si="546"/>
        <v>104476.224</v>
      </c>
      <c r="K8762" s="11">
        <f t="shared" si="547"/>
        <v>0</v>
      </c>
    </row>
    <row r="8763" spans="1:11" s="11" customFormat="1">
      <c r="A8763" s="32">
        <v>2018</v>
      </c>
      <c r="B8763" s="32">
        <v>58562</v>
      </c>
      <c r="C8763" s="33" t="s">
        <v>563</v>
      </c>
      <c r="D8763" s="33" t="s">
        <v>564</v>
      </c>
      <c r="E8763" s="34">
        <v>4476</v>
      </c>
      <c r="F8763" s="35">
        <v>1.052</v>
      </c>
      <c r="G8763" s="34">
        <v>203.1</v>
      </c>
      <c r="H8763" s="14">
        <f t="shared" si="544"/>
        <v>9563.4753120000023</v>
      </c>
      <c r="I8763" s="11">
        <f t="shared" si="545"/>
        <v>4476</v>
      </c>
      <c r="J8763" s="11">
        <f t="shared" si="546"/>
        <v>4708.7520000000004</v>
      </c>
      <c r="K8763" s="11">
        <f t="shared" si="547"/>
        <v>0</v>
      </c>
    </row>
    <row r="8764" spans="1:11" s="11" customFormat="1">
      <c r="A8764" s="32">
        <v>2018</v>
      </c>
      <c r="B8764" s="32">
        <v>58562</v>
      </c>
      <c r="C8764" s="33" t="s">
        <v>563</v>
      </c>
      <c r="D8764" s="33" t="s">
        <v>564</v>
      </c>
      <c r="E8764" s="34">
        <v>2920</v>
      </c>
      <c r="F8764" s="35">
        <v>1.052</v>
      </c>
      <c r="G8764" s="34">
        <v>218.2</v>
      </c>
      <c r="H8764" s="14">
        <f t="shared" si="544"/>
        <v>6702.7548799999995</v>
      </c>
      <c r="I8764" s="11">
        <f t="shared" si="545"/>
        <v>2920</v>
      </c>
      <c r="J8764" s="11">
        <f t="shared" si="546"/>
        <v>3071.84</v>
      </c>
      <c r="K8764" s="11">
        <f t="shared" si="547"/>
        <v>0</v>
      </c>
    </row>
    <row r="8765" spans="1:11" s="11" customFormat="1">
      <c r="A8765" s="32">
        <v>2018</v>
      </c>
      <c r="B8765" s="32">
        <v>58562</v>
      </c>
      <c r="C8765" s="33" t="s">
        <v>563</v>
      </c>
      <c r="D8765" s="33" t="s">
        <v>564</v>
      </c>
      <c r="E8765" s="34">
        <v>838</v>
      </c>
      <c r="F8765" s="35">
        <v>1.052</v>
      </c>
      <c r="G8765" s="34">
        <v>184.5</v>
      </c>
      <c r="H8765" s="14">
        <f t="shared" si="544"/>
        <v>1626.5077200000001</v>
      </c>
      <c r="I8765" s="11">
        <f t="shared" si="545"/>
        <v>838</v>
      </c>
      <c r="J8765" s="11">
        <f t="shared" si="546"/>
        <v>881.57600000000002</v>
      </c>
      <c r="K8765" s="11">
        <f t="shared" si="547"/>
        <v>0</v>
      </c>
    </row>
    <row r="8766" spans="1:11" s="11" customFormat="1">
      <c r="A8766" s="32">
        <v>2018</v>
      </c>
      <c r="B8766" s="32">
        <v>58562</v>
      </c>
      <c r="C8766" s="33" t="s">
        <v>563</v>
      </c>
      <c r="D8766" s="33" t="s">
        <v>564</v>
      </c>
      <c r="E8766" s="34">
        <v>33801</v>
      </c>
      <c r="F8766" s="35">
        <v>1.052</v>
      </c>
      <c r="G8766" s="34">
        <v>233.6</v>
      </c>
      <c r="H8766" s="14">
        <f t="shared" si="544"/>
        <v>83065.011072000008</v>
      </c>
      <c r="I8766" s="11">
        <f t="shared" si="545"/>
        <v>33801</v>
      </c>
      <c r="J8766" s="11">
        <f t="shared" si="546"/>
        <v>35558.652000000002</v>
      </c>
      <c r="K8766" s="11">
        <f t="shared" si="547"/>
        <v>0</v>
      </c>
    </row>
    <row r="8767" spans="1:11" s="11" customFormat="1">
      <c r="A8767" s="32">
        <v>2018</v>
      </c>
      <c r="B8767" s="32">
        <v>58697</v>
      </c>
      <c r="C8767" s="33" t="s">
        <v>563</v>
      </c>
      <c r="D8767" s="33" t="s">
        <v>564</v>
      </c>
      <c r="E8767" s="34">
        <v>366112</v>
      </c>
      <c r="F8767" s="35">
        <v>1.028</v>
      </c>
      <c r="G8767" s="34">
        <v>451.8</v>
      </c>
      <c r="H8767" s="14">
        <f t="shared" si="544"/>
        <v>1700408.6484479997</v>
      </c>
      <c r="I8767" s="11">
        <f t="shared" si="545"/>
        <v>366112</v>
      </c>
      <c r="J8767" s="11">
        <f t="shared" si="546"/>
        <v>376363.136</v>
      </c>
      <c r="K8767" s="11">
        <f t="shared" si="547"/>
        <v>0</v>
      </c>
    </row>
    <row r="8768" spans="1:11" s="11" customFormat="1">
      <c r="A8768" s="32">
        <v>2018</v>
      </c>
      <c r="B8768" s="32">
        <v>58697</v>
      </c>
      <c r="C8768" s="33" t="s">
        <v>563</v>
      </c>
      <c r="D8768" s="33" t="s">
        <v>564</v>
      </c>
      <c r="E8768" s="34">
        <v>374502</v>
      </c>
      <c r="F8768" s="35">
        <v>1.028</v>
      </c>
      <c r="G8768" s="34">
        <v>451.8</v>
      </c>
      <c r="H8768" s="14">
        <f t="shared" si="544"/>
        <v>1739376.0370079998</v>
      </c>
      <c r="I8768" s="11">
        <f t="shared" si="545"/>
        <v>374502</v>
      </c>
      <c r="J8768" s="11">
        <f t="shared" si="546"/>
        <v>384988.05599999998</v>
      </c>
      <c r="K8768" s="11">
        <f t="shared" si="547"/>
        <v>0</v>
      </c>
    </row>
    <row r="8769" spans="1:11" s="11" customFormat="1">
      <c r="A8769" s="32">
        <v>2018</v>
      </c>
      <c r="B8769" s="32">
        <v>58697</v>
      </c>
      <c r="C8769" s="33" t="s">
        <v>563</v>
      </c>
      <c r="D8769" s="33" t="s">
        <v>564</v>
      </c>
      <c r="E8769" s="34">
        <v>426786</v>
      </c>
      <c r="F8769" s="35">
        <v>1.028</v>
      </c>
      <c r="G8769" s="34">
        <v>451.8</v>
      </c>
      <c r="H8769" s="14">
        <f t="shared" si="544"/>
        <v>1982209.2841439997</v>
      </c>
      <c r="I8769" s="11">
        <f t="shared" si="545"/>
        <v>426786</v>
      </c>
      <c r="J8769" s="11">
        <f t="shared" si="546"/>
        <v>438736.00800000003</v>
      </c>
      <c r="K8769" s="11">
        <f t="shared" si="547"/>
        <v>0</v>
      </c>
    </row>
    <row r="8770" spans="1:11" s="11" customFormat="1">
      <c r="A8770" s="32">
        <v>2018</v>
      </c>
      <c r="B8770" s="32">
        <v>58697</v>
      </c>
      <c r="C8770" s="33" t="s">
        <v>563</v>
      </c>
      <c r="D8770" s="33" t="s">
        <v>564</v>
      </c>
      <c r="E8770" s="34">
        <v>471167</v>
      </c>
      <c r="F8770" s="35">
        <v>1.028</v>
      </c>
      <c r="G8770" s="34">
        <v>451.8</v>
      </c>
      <c r="H8770" s="14">
        <f t="shared" si="544"/>
        <v>2188337.0161679997</v>
      </c>
      <c r="I8770" s="11">
        <f t="shared" si="545"/>
        <v>471167</v>
      </c>
      <c r="J8770" s="11">
        <f t="shared" si="546"/>
        <v>484359.67600000004</v>
      </c>
      <c r="K8770" s="11">
        <f t="shared" si="547"/>
        <v>0</v>
      </c>
    </row>
    <row r="8771" spans="1:11" s="11" customFormat="1">
      <c r="A8771" s="32">
        <v>2018</v>
      </c>
      <c r="B8771" s="32">
        <v>58697</v>
      </c>
      <c r="C8771" s="33" t="s">
        <v>563</v>
      </c>
      <c r="D8771" s="33" t="s">
        <v>564</v>
      </c>
      <c r="E8771" s="34">
        <v>364653</v>
      </c>
      <c r="F8771" s="35">
        <v>1.028</v>
      </c>
      <c r="G8771" s="34">
        <v>451.8</v>
      </c>
      <c r="H8771" s="14">
        <f t="shared" si="544"/>
        <v>1693632.3171119997</v>
      </c>
      <c r="I8771" s="11">
        <f t="shared" si="545"/>
        <v>364653</v>
      </c>
      <c r="J8771" s="11">
        <f t="shared" si="546"/>
        <v>374863.28399999999</v>
      </c>
      <c r="K8771" s="11">
        <f t="shared" si="547"/>
        <v>0</v>
      </c>
    </row>
    <row r="8772" spans="1:11" s="11" customFormat="1">
      <c r="A8772" s="32">
        <v>2018</v>
      </c>
      <c r="B8772" s="32">
        <v>58697</v>
      </c>
      <c r="C8772" s="33" t="s">
        <v>563</v>
      </c>
      <c r="D8772" s="33" t="s">
        <v>564</v>
      </c>
      <c r="E8772" s="34">
        <v>97213</v>
      </c>
      <c r="F8772" s="35">
        <v>1.028</v>
      </c>
      <c r="G8772" s="34">
        <v>451.8</v>
      </c>
      <c r="H8772" s="14">
        <f t="shared" si="544"/>
        <v>451506.16735199996</v>
      </c>
      <c r="I8772" s="11">
        <f t="shared" si="545"/>
        <v>97213</v>
      </c>
      <c r="J8772" s="11">
        <f t="shared" si="546"/>
        <v>99934.964000000007</v>
      </c>
      <c r="K8772" s="11">
        <f t="shared" si="547"/>
        <v>0</v>
      </c>
    </row>
    <row r="8773" spans="1:11" s="11" customFormat="1">
      <c r="A8773" s="32">
        <v>2018</v>
      </c>
      <c r="B8773" s="32">
        <v>58697</v>
      </c>
      <c r="C8773" s="33" t="s">
        <v>563</v>
      </c>
      <c r="D8773" s="33" t="s">
        <v>564</v>
      </c>
      <c r="E8773" s="34">
        <v>231499</v>
      </c>
      <c r="F8773" s="35">
        <v>1.028</v>
      </c>
      <c r="G8773" s="34">
        <v>409.2</v>
      </c>
      <c r="H8773" s="14">
        <f t="shared" si="544"/>
        <v>973818.13742400007</v>
      </c>
      <c r="I8773" s="11">
        <f t="shared" si="545"/>
        <v>231499</v>
      </c>
      <c r="J8773" s="11">
        <f t="shared" si="546"/>
        <v>237980.97200000001</v>
      </c>
      <c r="K8773" s="11">
        <f t="shared" si="547"/>
        <v>0</v>
      </c>
    </row>
    <row r="8774" spans="1:11" s="11" customFormat="1">
      <c r="A8774" s="32">
        <v>2018</v>
      </c>
      <c r="B8774" s="32">
        <v>58697</v>
      </c>
      <c r="C8774" s="33" t="s">
        <v>563</v>
      </c>
      <c r="D8774" s="33" t="s">
        <v>564</v>
      </c>
      <c r="E8774" s="34">
        <v>259279</v>
      </c>
      <c r="F8774" s="35">
        <v>1.028</v>
      </c>
      <c r="G8774" s="34">
        <v>451.8</v>
      </c>
      <c r="H8774" s="14">
        <f t="shared" ref="H8774:H8837" si="548">IF(I8774="","",G8774/100*F8774*E8774)</f>
        <v>1204222.352616</v>
      </c>
      <c r="I8774" s="11">
        <f t="shared" ref="I8774:I8837" si="549">IF(OR(G8774=".",F8774=".",E8774="."),"",E8774)</f>
        <v>259279</v>
      </c>
      <c r="J8774" s="11">
        <f t="shared" ref="J8774:J8837" si="550">IF(I8774="","",F8774*I8774)</f>
        <v>266538.81200000003</v>
      </c>
      <c r="K8774" s="11">
        <f t="shared" ref="K8774:K8837" si="551">IF(C8774="LIG",1,0)</f>
        <v>0</v>
      </c>
    </row>
    <row r="8775" spans="1:11" s="11" customFormat="1">
      <c r="A8775" s="32">
        <v>2018</v>
      </c>
      <c r="B8775" s="32">
        <v>58697</v>
      </c>
      <c r="C8775" s="33" t="s">
        <v>563</v>
      </c>
      <c r="D8775" s="33" t="s">
        <v>564</v>
      </c>
      <c r="E8775" s="34">
        <v>577560</v>
      </c>
      <c r="F8775" s="35">
        <v>1.028</v>
      </c>
      <c r="G8775" s="34">
        <v>451.8</v>
      </c>
      <c r="H8775" s="14">
        <f t="shared" si="548"/>
        <v>2682479.7302399999</v>
      </c>
      <c r="I8775" s="11">
        <f t="shared" si="549"/>
        <v>577560</v>
      </c>
      <c r="J8775" s="11">
        <f t="shared" si="550"/>
        <v>593731.68000000005</v>
      </c>
      <c r="K8775" s="11">
        <f t="shared" si="551"/>
        <v>0</v>
      </c>
    </row>
    <row r="8776" spans="1:11" s="11" customFormat="1">
      <c r="A8776" s="32">
        <v>2018</v>
      </c>
      <c r="B8776" s="32">
        <v>58835</v>
      </c>
      <c r="C8776" s="33" t="s">
        <v>563</v>
      </c>
      <c r="D8776" s="33" t="s">
        <v>564</v>
      </c>
      <c r="E8776" s="34">
        <v>422454</v>
      </c>
      <c r="F8776" s="35">
        <v>1.0389999999999999</v>
      </c>
      <c r="G8776" s="34">
        <v>196.7</v>
      </c>
      <c r="H8776" s="14">
        <f t="shared" si="548"/>
        <v>863374.7317019999</v>
      </c>
      <c r="I8776" s="11">
        <f t="shared" si="549"/>
        <v>422454</v>
      </c>
      <c r="J8776" s="11">
        <f t="shared" si="550"/>
        <v>438929.70599999995</v>
      </c>
      <c r="K8776" s="11">
        <f t="shared" si="551"/>
        <v>0</v>
      </c>
    </row>
    <row r="8777" spans="1:11" s="11" customFormat="1">
      <c r="A8777" s="32">
        <v>2018</v>
      </c>
      <c r="B8777" s="32">
        <v>59004</v>
      </c>
      <c r="C8777" s="33" t="s">
        <v>563</v>
      </c>
      <c r="D8777" s="33" t="s">
        <v>564</v>
      </c>
      <c r="E8777" s="34">
        <v>3287012</v>
      </c>
      <c r="F8777" s="35">
        <v>1.042</v>
      </c>
      <c r="G8777" s="34" t="s">
        <v>364</v>
      </c>
      <c r="H8777" s="14" t="str">
        <f t="shared" si="548"/>
        <v/>
      </c>
      <c r="I8777" s="11" t="str">
        <f t="shared" si="549"/>
        <v/>
      </c>
      <c r="J8777" s="11" t="str">
        <f t="shared" si="550"/>
        <v/>
      </c>
      <c r="K8777" s="11">
        <f t="shared" si="551"/>
        <v>0</v>
      </c>
    </row>
    <row r="8778" spans="1:11" s="11" customFormat="1">
      <c r="A8778" s="32">
        <v>2018</v>
      </c>
      <c r="B8778" s="32">
        <v>59391</v>
      </c>
      <c r="C8778" s="33" t="s">
        <v>563</v>
      </c>
      <c r="D8778" s="33" t="s">
        <v>564</v>
      </c>
      <c r="E8778" s="34">
        <v>218945</v>
      </c>
      <c r="F8778" s="35">
        <v>1.022</v>
      </c>
      <c r="G8778" s="34">
        <v>574.4</v>
      </c>
      <c r="H8778" s="14">
        <f t="shared" si="548"/>
        <v>1285287.7217600001</v>
      </c>
      <c r="I8778" s="11">
        <f t="shared" si="549"/>
        <v>218945</v>
      </c>
      <c r="J8778" s="11">
        <f t="shared" si="550"/>
        <v>223761.79</v>
      </c>
      <c r="K8778" s="11">
        <f t="shared" si="551"/>
        <v>0</v>
      </c>
    </row>
    <row r="8779" spans="1:11" s="11" customFormat="1">
      <c r="A8779" s="32">
        <v>2018</v>
      </c>
      <c r="B8779" s="32">
        <v>59764</v>
      </c>
      <c r="C8779" s="33" t="s">
        <v>563</v>
      </c>
      <c r="D8779" s="33" t="s">
        <v>564</v>
      </c>
      <c r="E8779" s="34">
        <v>1703397</v>
      </c>
      <c r="F8779" s="35">
        <v>1.069</v>
      </c>
      <c r="G8779" s="34" t="s">
        <v>364</v>
      </c>
      <c r="H8779" s="14" t="str">
        <f t="shared" si="548"/>
        <v/>
      </c>
      <c r="I8779" s="11" t="str">
        <f t="shared" si="549"/>
        <v/>
      </c>
      <c r="J8779" s="11" t="str">
        <f t="shared" si="550"/>
        <v/>
      </c>
      <c r="K8779" s="11">
        <f t="shared" si="551"/>
        <v>0</v>
      </c>
    </row>
    <row r="8780" spans="1:11" s="11" customFormat="1">
      <c r="A8780" s="32">
        <v>2018</v>
      </c>
      <c r="B8780" s="32">
        <v>59784</v>
      </c>
      <c r="C8780" s="33" t="s">
        <v>563</v>
      </c>
      <c r="D8780" s="33" t="s">
        <v>564</v>
      </c>
      <c r="E8780" s="34">
        <v>1885721</v>
      </c>
      <c r="F8780" s="35">
        <v>1.02</v>
      </c>
      <c r="G8780" s="34">
        <v>224.5</v>
      </c>
      <c r="H8780" s="14">
        <f t="shared" si="548"/>
        <v>4318112.5179000003</v>
      </c>
      <c r="I8780" s="11">
        <f t="shared" si="549"/>
        <v>1885721</v>
      </c>
      <c r="J8780" s="11">
        <f t="shared" si="550"/>
        <v>1923435.42</v>
      </c>
      <c r="K8780" s="11">
        <f t="shared" si="551"/>
        <v>0</v>
      </c>
    </row>
    <row r="8781" spans="1:11" s="11" customFormat="1">
      <c r="A8781" s="32">
        <v>2018</v>
      </c>
      <c r="B8781" s="32">
        <v>59812</v>
      </c>
      <c r="C8781" s="33" t="s">
        <v>563</v>
      </c>
      <c r="D8781" s="33" t="s">
        <v>564</v>
      </c>
      <c r="E8781" s="34">
        <v>3237575</v>
      </c>
      <c r="F8781" s="35">
        <v>1.0349999999999999</v>
      </c>
      <c r="G8781" s="34" t="s">
        <v>364</v>
      </c>
      <c r="H8781" s="14" t="str">
        <f t="shared" si="548"/>
        <v/>
      </c>
      <c r="I8781" s="11" t="str">
        <f t="shared" si="549"/>
        <v/>
      </c>
      <c r="J8781" s="11" t="str">
        <f t="shared" si="550"/>
        <v/>
      </c>
      <c r="K8781" s="11">
        <f t="shared" si="551"/>
        <v>0</v>
      </c>
    </row>
    <row r="8782" spans="1:11" s="11" customFormat="1">
      <c r="A8782" s="32">
        <v>2018</v>
      </c>
      <c r="B8782" s="32">
        <v>60122</v>
      </c>
      <c r="C8782" s="33" t="s">
        <v>563</v>
      </c>
      <c r="D8782" s="33" t="s">
        <v>564</v>
      </c>
      <c r="E8782" s="34">
        <v>3523839</v>
      </c>
      <c r="F8782" s="35">
        <v>1.0249999999999999</v>
      </c>
      <c r="G8782" s="34" t="s">
        <v>364</v>
      </c>
      <c r="H8782" s="14" t="str">
        <f t="shared" si="548"/>
        <v/>
      </c>
      <c r="I8782" s="11" t="str">
        <f t="shared" si="549"/>
        <v/>
      </c>
      <c r="J8782" s="11" t="str">
        <f t="shared" si="550"/>
        <v/>
      </c>
      <c r="K8782" s="11">
        <f t="shared" si="551"/>
        <v>0</v>
      </c>
    </row>
    <row r="8783" spans="1:11" s="11" customFormat="1">
      <c r="A8783" s="32">
        <v>2018</v>
      </c>
      <c r="B8783" s="32">
        <v>60357</v>
      </c>
      <c r="C8783" s="33" t="s">
        <v>563</v>
      </c>
      <c r="D8783" s="33" t="s">
        <v>564</v>
      </c>
      <c r="E8783" s="34">
        <v>81465</v>
      </c>
      <c r="F8783" s="35">
        <v>1.0269999999999999</v>
      </c>
      <c r="G8783" s="34" t="s">
        <v>364</v>
      </c>
      <c r="H8783" s="14" t="str">
        <f t="shared" si="548"/>
        <v/>
      </c>
      <c r="I8783" s="11" t="str">
        <f t="shared" si="549"/>
        <v/>
      </c>
      <c r="J8783" s="11" t="str">
        <f t="shared" si="550"/>
        <v/>
      </c>
      <c r="K8783" s="11">
        <f t="shared" si="551"/>
        <v>0</v>
      </c>
    </row>
    <row r="8784" spans="1:11" s="11" customFormat="1">
      <c r="A8784" s="32">
        <v>2018</v>
      </c>
      <c r="B8784" s="32">
        <v>3</v>
      </c>
      <c r="C8784" s="33" t="s">
        <v>363</v>
      </c>
      <c r="D8784" s="33" t="s">
        <v>354</v>
      </c>
      <c r="E8784" s="34">
        <v>61624</v>
      </c>
      <c r="F8784" s="35">
        <v>16.373999999999999</v>
      </c>
      <c r="G8784" s="34">
        <v>272.2</v>
      </c>
      <c r="H8784" s="14">
        <f t="shared" si="548"/>
        <v>2746583.4054719997</v>
      </c>
      <c r="I8784" s="11">
        <f t="shared" si="549"/>
        <v>61624</v>
      </c>
      <c r="J8784" s="11">
        <f t="shared" si="550"/>
        <v>1009031.3759999999</v>
      </c>
      <c r="K8784" s="11">
        <f t="shared" si="551"/>
        <v>0</v>
      </c>
    </row>
    <row r="8785" spans="1:11" s="11" customFormat="1">
      <c r="A8785" s="32">
        <v>2018</v>
      </c>
      <c r="B8785" s="32">
        <v>3</v>
      </c>
      <c r="C8785" s="33" t="s">
        <v>353</v>
      </c>
      <c r="D8785" s="33" t="s">
        <v>354</v>
      </c>
      <c r="E8785" s="34">
        <v>187853</v>
      </c>
      <c r="F8785" s="35">
        <v>20.494</v>
      </c>
      <c r="G8785" s="34">
        <v>291.8</v>
      </c>
      <c r="H8785" s="14">
        <f t="shared" si="548"/>
        <v>11233889.676676001</v>
      </c>
      <c r="I8785" s="11">
        <f t="shared" si="549"/>
        <v>187853</v>
      </c>
      <c r="J8785" s="11">
        <f t="shared" si="550"/>
        <v>3849859.3819999998</v>
      </c>
      <c r="K8785" s="11">
        <f t="shared" si="551"/>
        <v>0</v>
      </c>
    </row>
    <row r="8786" spans="1:11" s="11" customFormat="1">
      <c r="A8786" s="32">
        <v>2018</v>
      </c>
      <c r="B8786" s="32">
        <v>3</v>
      </c>
      <c r="C8786" s="33" t="s">
        <v>563</v>
      </c>
      <c r="D8786" s="33" t="s">
        <v>564</v>
      </c>
      <c r="E8786" s="34">
        <v>67636</v>
      </c>
      <c r="F8786" s="35">
        <v>1.0229999999999999</v>
      </c>
      <c r="G8786" s="34">
        <v>1354.9</v>
      </c>
      <c r="H8786" s="14">
        <f t="shared" si="548"/>
        <v>937477.36777200003</v>
      </c>
      <c r="I8786" s="11">
        <f t="shared" si="549"/>
        <v>67636</v>
      </c>
      <c r="J8786" s="11">
        <f t="shared" si="550"/>
        <v>69191.627999999997</v>
      </c>
      <c r="K8786" s="11">
        <f t="shared" si="551"/>
        <v>0</v>
      </c>
    </row>
    <row r="8787" spans="1:11" s="11" customFormat="1">
      <c r="A8787" s="32">
        <v>2018</v>
      </c>
      <c r="B8787" s="32">
        <v>3</v>
      </c>
      <c r="C8787" s="33" t="s">
        <v>563</v>
      </c>
      <c r="D8787" s="33" t="s">
        <v>564</v>
      </c>
      <c r="E8787" s="34">
        <v>5030620</v>
      </c>
      <c r="F8787" s="35">
        <v>1.014</v>
      </c>
      <c r="G8787" s="34">
        <v>293</v>
      </c>
      <c r="H8787" s="14">
        <f t="shared" si="548"/>
        <v>14946072.6324</v>
      </c>
      <c r="I8787" s="11">
        <f t="shared" si="549"/>
        <v>5030620</v>
      </c>
      <c r="J8787" s="11">
        <f t="shared" si="550"/>
        <v>5101048.68</v>
      </c>
      <c r="K8787" s="11">
        <f t="shared" si="551"/>
        <v>0</v>
      </c>
    </row>
    <row r="8788" spans="1:11" s="11" customFormat="1">
      <c r="A8788" s="32">
        <v>2018</v>
      </c>
      <c r="B8788" s="32">
        <v>7</v>
      </c>
      <c r="C8788" s="33" t="s">
        <v>563</v>
      </c>
      <c r="D8788" s="33" t="s">
        <v>564</v>
      </c>
      <c r="E8788" s="34">
        <v>453478</v>
      </c>
      <c r="F8788" s="35">
        <v>1.014</v>
      </c>
      <c r="G8788" s="34">
        <v>292.8</v>
      </c>
      <c r="H8788" s="14">
        <f t="shared" si="548"/>
        <v>1346372.5541759999</v>
      </c>
      <c r="I8788" s="11">
        <f t="shared" si="549"/>
        <v>453478</v>
      </c>
      <c r="J8788" s="11">
        <f t="shared" si="550"/>
        <v>459826.69199999998</v>
      </c>
      <c r="K8788" s="11">
        <f t="shared" si="551"/>
        <v>0</v>
      </c>
    </row>
    <row r="8789" spans="1:11" s="11" customFormat="1">
      <c r="A8789" s="32">
        <v>2018</v>
      </c>
      <c r="B8789" s="32">
        <v>8</v>
      </c>
      <c r="C8789" s="33" t="s">
        <v>565</v>
      </c>
      <c r="D8789" s="33" t="s">
        <v>566</v>
      </c>
      <c r="E8789" s="34">
        <v>1246</v>
      </c>
      <c r="F8789" s="35">
        <v>5.8</v>
      </c>
      <c r="G8789" s="34">
        <v>1510.8</v>
      </c>
      <c r="H8789" s="14">
        <f t="shared" si="548"/>
        <v>109182.49439999998</v>
      </c>
      <c r="I8789" s="11">
        <f t="shared" si="549"/>
        <v>1246</v>
      </c>
      <c r="J8789" s="11">
        <f t="shared" si="550"/>
        <v>7226.8</v>
      </c>
      <c r="K8789" s="11">
        <f t="shared" si="551"/>
        <v>0</v>
      </c>
    </row>
    <row r="8790" spans="1:11" s="11" customFormat="1">
      <c r="A8790" s="32">
        <v>2018</v>
      </c>
      <c r="B8790" s="32">
        <v>8</v>
      </c>
      <c r="C8790" s="33" t="s">
        <v>353</v>
      </c>
      <c r="D8790" s="33" t="s">
        <v>354</v>
      </c>
      <c r="E8790" s="34">
        <v>125555</v>
      </c>
      <c r="F8790" s="35">
        <v>25.155999999999999</v>
      </c>
      <c r="G8790" s="34">
        <v>347.7</v>
      </c>
      <c r="H8790" s="14">
        <f t="shared" si="548"/>
        <v>10981970.913659999</v>
      </c>
      <c r="I8790" s="11">
        <f t="shared" si="549"/>
        <v>125555</v>
      </c>
      <c r="J8790" s="11">
        <f t="shared" si="550"/>
        <v>3158461.58</v>
      </c>
      <c r="K8790" s="11">
        <f t="shared" si="551"/>
        <v>0</v>
      </c>
    </row>
    <row r="8791" spans="1:11" s="11" customFormat="1">
      <c r="A8791" s="32">
        <v>2018</v>
      </c>
      <c r="B8791" s="32">
        <v>10</v>
      </c>
      <c r="C8791" s="33" t="s">
        <v>563</v>
      </c>
      <c r="D8791" s="33" t="s">
        <v>564</v>
      </c>
      <c r="E8791" s="34">
        <v>594543</v>
      </c>
      <c r="F8791" s="35">
        <v>1.0309999999999999</v>
      </c>
      <c r="G8791" s="34">
        <v>295.39999999999998</v>
      </c>
      <c r="H8791" s="14">
        <f t="shared" si="548"/>
        <v>1810724.7026819997</v>
      </c>
      <c r="I8791" s="11">
        <f t="shared" si="549"/>
        <v>594543</v>
      </c>
      <c r="J8791" s="11">
        <f t="shared" si="550"/>
        <v>612973.83299999998</v>
      </c>
      <c r="K8791" s="11">
        <f t="shared" si="551"/>
        <v>0</v>
      </c>
    </row>
    <row r="8792" spans="1:11" s="11" customFormat="1">
      <c r="A8792" s="32">
        <v>2018</v>
      </c>
      <c r="B8792" s="32">
        <v>26</v>
      </c>
      <c r="C8792" s="33" t="s">
        <v>353</v>
      </c>
      <c r="D8792" s="33" t="s">
        <v>354</v>
      </c>
      <c r="E8792" s="34">
        <v>58167</v>
      </c>
      <c r="F8792" s="35">
        <v>23.64</v>
      </c>
      <c r="G8792" s="34">
        <v>237</v>
      </c>
      <c r="H8792" s="14">
        <f t="shared" si="548"/>
        <v>3258910.8755999999</v>
      </c>
      <c r="I8792" s="11">
        <f t="shared" si="549"/>
        <v>58167</v>
      </c>
      <c r="J8792" s="11">
        <f t="shared" si="550"/>
        <v>1375067.8800000001</v>
      </c>
      <c r="K8792" s="11">
        <f t="shared" si="551"/>
        <v>0</v>
      </c>
    </row>
    <row r="8793" spans="1:11" s="11" customFormat="1">
      <c r="A8793" s="32">
        <v>2018</v>
      </c>
      <c r="B8793" s="32">
        <v>26</v>
      </c>
      <c r="C8793" s="33" t="s">
        <v>353</v>
      </c>
      <c r="D8793" s="33" t="s">
        <v>354</v>
      </c>
      <c r="E8793" s="34">
        <v>49716</v>
      </c>
      <c r="F8793" s="35">
        <v>23.873999999999999</v>
      </c>
      <c r="G8793" s="34">
        <v>422.8</v>
      </c>
      <c r="H8793" s="14">
        <f t="shared" si="548"/>
        <v>5018296.8467519991</v>
      </c>
      <c r="I8793" s="11">
        <f t="shared" si="549"/>
        <v>49716</v>
      </c>
      <c r="J8793" s="11">
        <f t="shared" si="550"/>
        <v>1186919.784</v>
      </c>
      <c r="K8793" s="11">
        <f t="shared" si="551"/>
        <v>0</v>
      </c>
    </row>
    <row r="8794" spans="1:11" s="11" customFormat="1">
      <c r="A8794" s="32">
        <v>2018</v>
      </c>
      <c r="B8794" s="32">
        <v>26</v>
      </c>
      <c r="C8794" s="33" t="s">
        <v>353</v>
      </c>
      <c r="D8794" s="33" t="s">
        <v>354</v>
      </c>
      <c r="E8794" s="34">
        <v>81969</v>
      </c>
      <c r="F8794" s="35">
        <v>23.457999999999998</v>
      </c>
      <c r="G8794" s="34">
        <v>231.5</v>
      </c>
      <c r="H8794" s="14">
        <f t="shared" si="548"/>
        <v>4451348.6766299997</v>
      </c>
      <c r="I8794" s="11">
        <f t="shared" si="549"/>
        <v>81969</v>
      </c>
      <c r="J8794" s="11">
        <f t="shared" si="550"/>
        <v>1922828.8019999999</v>
      </c>
      <c r="K8794" s="11">
        <f t="shared" si="551"/>
        <v>0</v>
      </c>
    </row>
    <row r="8795" spans="1:11" s="11" customFormat="1">
      <c r="A8795" s="32">
        <v>2018</v>
      </c>
      <c r="B8795" s="32">
        <v>26</v>
      </c>
      <c r="C8795" s="33" t="s">
        <v>563</v>
      </c>
      <c r="D8795" s="33" t="s">
        <v>564</v>
      </c>
      <c r="E8795" s="34">
        <v>3155602</v>
      </c>
      <c r="F8795" s="35">
        <v>1.026</v>
      </c>
      <c r="G8795" s="34">
        <v>278.89999999999998</v>
      </c>
      <c r="H8795" s="14">
        <f t="shared" si="548"/>
        <v>9029799.3014279995</v>
      </c>
      <c r="I8795" s="11">
        <f t="shared" si="549"/>
        <v>3155602</v>
      </c>
      <c r="J8795" s="11">
        <f t="shared" si="550"/>
        <v>3237647.6520000002</v>
      </c>
      <c r="K8795" s="11">
        <f t="shared" si="551"/>
        <v>0</v>
      </c>
    </row>
    <row r="8796" spans="1:11" s="11" customFormat="1">
      <c r="A8796" s="32">
        <v>2018</v>
      </c>
      <c r="B8796" s="32">
        <v>47</v>
      </c>
      <c r="C8796" s="33" t="s">
        <v>563</v>
      </c>
      <c r="D8796" s="33" t="s">
        <v>564</v>
      </c>
      <c r="E8796" s="34">
        <v>72420</v>
      </c>
      <c r="F8796" s="35">
        <v>1</v>
      </c>
      <c r="G8796" s="34">
        <v>301.8</v>
      </c>
      <c r="H8796" s="14">
        <f t="shared" si="548"/>
        <v>218563.56000000003</v>
      </c>
      <c r="I8796" s="11">
        <f t="shared" si="549"/>
        <v>72420</v>
      </c>
      <c r="J8796" s="11">
        <f t="shared" si="550"/>
        <v>72420</v>
      </c>
      <c r="K8796" s="11">
        <f t="shared" si="551"/>
        <v>0</v>
      </c>
    </row>
    <row r="8797" spans="1:11" s="11" customFormat="1">
      <c r="A8797" s="32">
        <v>2018</v>
      </c>
      <c r="B8797" s="32">
        <v>54</v>
      </c>
      <c r="C8797" s="33" t="s">
        <v>563</v>
      </c>
      <c r="D8797" s="33" t="s">
        <v>564</v>
      </c>
      <c r="E8797" s="34">
        <v>160076</v>
      </c>
      <c r="F8797" s="35">
        <v>1.03</v>
      </c>
      <c r="G8797" s="34">
        <v>286</v>
      </c>
      <c r="H8797" s="14">
        <f t="shared" si="548"/>
        <v>471551.88079999998</v>
      </c>
      <c r="I8797" s="11">
        <f t="shared" si="549"/>
        <v>160076</v>
      </c>
      <c r="J8797" s="11">
        <f t="shared" si="550"/>
        <v>164878.28</v>
      </c>
      <c r="K8797" s="11">
        <f t="shared" si="551"/>
        <v>0</v>
      </c>
    </row>
    <row r="8798" spans="1:11" s="11" customFormat="1">
      <c r="A8798" s="32">
        <v>2018</v>
      </c>
      <c r="B8798" s="32">
        <v>56</v>
      </c>
      <c r="C8798" s="33" t="s">
        <v>353</v>
      </c>
      <c r="D8798" s="33" t="s">
        <v>354</v>
      </c>
      <c r="E8798" s="34">
        <v>12480</v>
      </c>
      <c r="F8798" s="35">
        <v>22.628</v>
      </c>
      <c r="G8798" s="34">
        <v>253.9</v>
      </c>
      <c r="H8798" s="14">
        <f t="shared" si="548"/>
        <v>717007.10016000003</v>
      </c>
      <c r="I8798" s="11">
        <f t="shared" si="549"/>
        <v>12480</v>
      </c>
      <c r="J8798" s="11">
        <f t="shared" si="550"/>
        <v>282397.44</v>
      </c>
      <c r="K8798" s="11">
        <f t="shared" si="551"/>
        <v>0</v>
      </c>
    </row>
    <row r="8799" spans="1:11" s="11" customFormat="1">
      <c r="A8799" s="32">
        <v>2018</v>
      </c>
      <c r="B8799" s="32">
        <v>56</v>
      </c>
      <c r="C8799" s="33" t="s">
        <v>353</v>
      </c>
      <c r="D8799" s="33" t="s">
        <v>354</v>
      </c>
      <c r="E8799" s="34">
        <v>12646</v>
      </c>
      <c r="F8799" s="35">
        <v>22.696000000000002</v>
      </c>
      <c r="G8799" s="34">
        <v>310.5</v>
      </c>
      <c r="H8799" s="14">
        <f t="shared" si="548"/>
        <v>891177.27768000006</v>
      </c>
      <c r="I8799" s="11">
        <f t="shared" si="549"/>
        <v>12646</v>
      </c>
      <c r="J8799" s="11">
        <f t="shared" si="550"/>
        <v>287013.61600000004</v>
      </c>
      <c r="K8799" s="11">
        <f t="shared" si="551"/>
        <v>0</v>
      </c>
    </row>
    <row r="8800" spans="1:11" s="11" customFormat="1">
      <c r="A8800" s="32">
        <v>2018</v>
      </c>
      <c r="B8800" s="32">
        <v>59</v>
      </c>
      <c r="C8800" s="33" t="s">
        <v>363</v>
      </c>
      <c r="D8800" s="33" t="s">
        <v>354</v>
      </c>
      <c r="E8800" s="34">
        <v>22028</v>
      </c>
      <c r="F8800" s="35">
        <v>16.39</v>
      </c>
      <c r="G8800" s="34">
        <v>154.4</v>
      </c>
      <c r="H8800" s="14">
        <f t="shared" si="548"/>
        <v>557444.09247999999</v>
      </c>
      <c r="I8800" s="11">
        <f t="shared" si="549"/>
        <v>22028</v>
      </c>
      <c r="J8800" s="11">
        <f t="shared" si="550"/>
        <v>361038.92</v>
      </c>
      <c r="K8800" s="11">
        <f t="shared" si="551"/>
        <v>0</v>
      </c>
    </row>
    <row r="8801" spans="1:11" s="11" customFormat="1">
      <c r="A8801" s="32">
        <v>2018</v>
      </c>
      <c r="B8801" s="32">
        <v>60</v>
      </c>
      <c r="C8801" s="33" t="s">
        <v>363</v>
      </c>
      <c r="D8801" s="33" t="s">
        <v>354</v>
      </c>
      <c r="E8801" s="34">
        <v>5568</v>
      </c>
      <c r="F8801" s="35">
        <v>16.260000000000002</v>
      </c>
      <c r="G8801" s="34">
        <v>116.5</v>
      </c>
      <c r="H8801" s="14">
        <f t="shared" si="548"/>
        <v>105474.0672</v>
      </c>
      <c r="I8801" s="11">
        <f t="shared" si="549"/>
        <v>5568</v>
      </c>
      <c r="J8801" s="11">
        <f t="shared" si="550"/>
        <v>90535.680000000008</v>
      </c>
      <c r="K8801" s="11">
        <f t="shared" si="551"/>
        <v>0</v>
      </c>
    </row>
    <row r="8802" spans="1:11" s="11" customFormat="1">
      <c r="A8802" s="32">
        <v>2018</v>
      </c>
      <c r="B8802" s="32">
        <v>60</v>
      </c>
      <c r="C8802" s="33" t="s">
        <v>565</v>
      </c>
      <c r="D8802" s="33" t="s">
        <v>566</v>
      </c>
      <c r="E8802" s="34">
        <v>1012</v>
      </c>
      <c r="F8802" s="35">
        <v>5.7539999999999996</v>
      </c>
      <c r="G8802" s="34">
        <v>1589.8</v>
      </c>
      <c r="H8802" s="14">
        <f t="shared" si="548"/>
        <v>92574.817103999987</v>
      </c>
      <c r="I8802" s="11">
        <f t="shared" si="549"/>
        <v>1012</v>
      </c>
      <c r="J8802" s="11">
        <f t="shared" si="550"/>
        <v>5823.0479999999998</v>
      </c>
      <c r="K8802" s="11">
        <f t="shared" si="551"/>
        <v>0</v>
      </c>
    </row>
    <row r="8803" spans="1:11" s="11" customFormat="1">
      <c r="A8803" s="32">
        <v>2018</v>
      </c>
      <c r="B8803" s="32">
        <v>87</v>
      </c>
      <c r="C8803" s="33" t="s">
        <v>363</v>
      </c>
      <c r="D8803" s="33" t="s">
        <v>354</v>
      </c>
      <c r="E8803" s="34">
        <v>72426</v>
      </c>
      <c r="F8803" s="35">
        <v>18.36</v>
      </c>
      <c r="G8803" s="34">
        <v>229.6</v>
      </c>
      <c r="H8803" s="14">
        <f t="shared" si="548"/>
        <v>3053086.1625599996</v>
      </c>
      <c r="I8803" s="11">
        <f t="shared" si="549"/>
        <v>72426</v>
      </c>
      <c r="J8803" s="11">
        <f t="shared" si="550"/>
        <v>1329741.3599999999</v>
      </c>
      <c r="K8803" s="11">
        <f t="shared" si="551"/>
        <v>0</v>
      </c>
    </row>
    <row r="8804" spans="1:11" s="11" customFormat="1">
      <c r="A8804" s="32">
        <v>2018</v>
      </c>
      <c r="B8804" s="32">
        <v>87</v>
      </c>
      <c r="C8804" s="33" t="s">
        <v>563</v>
      </c>
      <c r="D8804" s="33" t="s">
        <v>564</v>
      </c>
      <c r="E8804" s="34">
        <v>66048</v>
      </c>
      <c r="F8804" s="35">
        <v>1.0289999999999999</v>
      </c>
      <c r="G8804" s="34">
        <v>267.10000000000002</v>
      </c>
      <c r="H8804" s="14">
        <f t="shared" si="548"/>
        <v>181530.22003200001</v>
      </c>
      <c r="I8804" s="11">
        <f t="shared" si="549"/>
        <v>66048</v>
      </c>
      <c r="J8804" s="11">
        <f t="shared" si="550"/>
        <v>67963.391999999993</v>
      </c>
      <c r="K8804" s="11">
        <f t="shared" si="551"/>
        <v>0</v>
      </c>
    </row>
    <row r="8805" spans="1:11" s="11" customFormat="1">
      <c r="A8805" s="32">
        <v>2018</v>
      </c>
      <c r="B8805" s="32">
        <v>96</v>
      </c>
      <c r="C8805" s="33" t="s">
        <v>563</v>
      </c>
      <c r="D8805" s="33" t="s">
        <v>564</v>
      </c>
      <c r="E8805" s="34">
        <v>391305</v>
      </c>
      <c r="F8805" s="35">
        <v>1</v>
      </c>
      <c r="G8805" s="34">
        <v>776.4</v>
      </c>
      <c r="H8805" s="14">
        <f t="shared" si="548"/>
        <v>3038092.0199999996</v>
      </c>
      <c r="I8805" s="11">
        <f t="shared" si="549"/>
        <v>391305</v>
      </c>
      <c r="J8805" s="11">
        <f t="shared" si="550"/>
        <v>391305</v>
      </c>
      <c r="K8805" s="11">
        <f t="shared" si="551"/>
        <v>0</v>
      </c>
    </row>
    <row r="8806" spans="1:11" s="11" customFormat="1">
      <c r="A8806" s="32">
        <v>2018</v>
      </c>
      <c r="B8806" s="32">
        <v>108</v>
      </c>
      <c r="C8806" s="33" t="s">
        <v>563</v>
      </c>
      <c r="D8806" s="33" t="s">
        <v>564</v>
      </c>
      <c r="E8806" s="34">
        <v>154</v>
      </c>
      <c r="F8806" s="35">
        <v>1.135</v>
      </c>
      <c r="G8806" s="34">
        <v>272.89999999999998</v>
      </c>
      <c r="H8806" s="14">
        <f t="shared" si="548"/>
        <v>477.00190999999995</v>
      </c>
      <c r="I8806" s="11">
        <f t="shared" si="549"/>
        <v>154</v>
      </c>
      <c r="J8806" s="11">
        <f t="shared" si="550"/>
        <v>174.79</v>
      </c>
      <c r="K8806" s="11">
        <f t="shared" si="551"/>
        <v>0</v>
      </c>
    </row>
    <row r="8807" spans="1:11" s="11" customFormat="1">
      <c r="A8807" s="32">
        <v>2018</v>
      </c>
      <c r="B8807" s="32">
        <v>108</v>
      </c>
      <c r="C8807" s="33" t="s">
        <v>563</v>
      </c>
      <c r="D8807" s="33" t="s">
        <v>564</v>
      </c>
      <c r="E8807" s="34">
        <v>13666</v>
      </c>
      <c r="F8807" s="35">
        <v>1.135</v>
      </c>
      <c r="G8807" s="34">
        <v>277.5</v>
      </c>
      <c r="H8807" s="14">
        <f t="shared" si="548"/>
        <v>43042.775249999999</v>
      </c>
      <c r="I8807" s="11">
        <f t="shared" si="549"/>
        <v>13666</v>
      </c>
      <c r="J8807" s="11">
        <f t="shared" si="550"/>
        <v>15510.91</v>
      </c>
      <c r="K8807" s="11">
        <f t="shared" si="551"/>
        <v>0</v>
      </c>
    </row>
    <row r="8808" spans="1:11" s="11" customFormat="1">
      <c r="A8808" s="32">
        <v>2018</v>
      </c>
      <c r="B8808" s="32">
        <v>108</v>
      </c>
      <c r="C8808" s="33" t="s">
        <v>363</v>
      </c>
      <c r="D8808" s="33" t="s">
        <v>354</v>
      </c>
      <c r="E8808" s="34">
        <v>30023</v>
      </c>
      <c r="F8808" s="35">
        <v>17.788</v>
      </c>
      <c r="G8808" s="34">
        <v>154.4</v>
      </c>
      <c r="H8808" s="14">
        <f t="shared" si="548"/>
        <v>824571.84745600005</v>
      </c>
      <c r="I8808" s="11">
        <f t="shared" si="549"/>
        <v>30023</v>
      </c>
      <c r="J8808" s="11">
        <f t="shared" si="550"/>
        <v>534049.12399999995</v>
      </c>
      <c r="K8808" s="11">
        <f t="shared" si="551"/>
        <v>0</v>
      </c>
    </row>
    <row r="8809" spans="1:11" s="11" customFormat="1">
      <c r="A8809" s="32">
        <v>2018</v>
      </c>
      <c r="B8809" s="32">
        <v>108</v>
      </c>
      <c r="C8809" s="33" t="s">
        <v>363</v>
      </c>
      <c r="D8809" s="33" t="s">
        <v>354</v>
      </c>
      <c r="E8809" s="34">
        <v>14979</v>
      </c>
      <c r="F8809" s="35">
        <v>16.788</v>
      </c>
      <c r="G8809" s="34">
        <v>129</v>
      </c>
      <c r="H8809" s="14">
        <f t="shared" si="548"/>
        <v>324393.01308</v>
      </c>
      <c r="I8809" s="11">
        <f t="shared" si="549"/>
        <v>14979</v>
      </c>
      <c r="J8809" s="11">
        <f t="shared" si="550"/>
        <v>251467.45199999999</v>
      </c>
      <c r="K8809" s="11">
        <f t="shared" si="551"/>
        <v>0</v>
      </c>
    </row>
    <row r="8810" spans="1:11" s="11" customFormat="1">
      <c r="A8810" s="32">
        <v>2018</v>
      </c>
      <c r="B8810" s="32">
        <v>113</v>
      </c>
      <c r="C8810" s="33" t="s">
        <v>363</v>
      </c>
      <c r="D8810" s="33" t="s">
        <v>354</v>
      </c>
      <c r="E8810" s="34">
        <v>114328</v>
      </c>
      <c r="F8810" s="35">
        <v>18.559999999999999</v>
      </c>
      <c r="G8810" s="34">
        <v>218</v>
      </c>
      <c r="H8810" s="14">
        <f t="shared" si="548"/>
        <v>4625802.3423999995</v>
      </c>
      <c r="I8810" s="11">
        <f t="shared" si="549"/>
        <v>114328</v>
      </c>
      <c r="J8810" s="11">
        <f t="shared" si="550"/>
        <v>2121927.6799999997</v>
      </c>
      <c r="K8810" s="11">
        <f t="shared" si="551"/>
        <v>0</v>
      </c>
    </row>
    <row r="8811" spans="1:11" s="11" customFormat="1">
      <c r="A8811" s="32">
        <v>2018</v>
      </c>
      <c r="B8811" s="32">
        <v>116</v>
      </c>
      <c r="C8811" s="33" t="s">
        <v>563</v>
      </c>
      <c r="D8811" s="33" t="s">
        <v>564</v>
      </c>
      <c r="E8811" s="34">
        <v>123610</v>
      </c>
      <c r="F8811" s="35">
        <v>1.0489999999999999</v>
      </c>
      <c r="G8811" s="34">
        <v>298.8</v>
      </c>
      <c r="H8811" s="14">
        <f t="shared" si="548"/>
        <v>387444.66731999995</v>
      </c>
      <c r="I8811" s="11">
        <f t="shared" si="549"/>
        <v>123610</v>
      </c>
      <c r="J8811" s="11">
        <f t="shared" si="550"/>
        <v>129666.88999999998</v>
      </c>
      <c r="K8811" s="11">
        <f t="shared" si="551"/>
        <v>0</v>
      </c>
    </row>
    <row r="8812" spans="1:11" s="11" customFormat="1">
      <c r="A8812" s="32">
        <v>2018</v>
      </c>
      <c r="B8812" s="32">
        <v>117</v>
      </c>
      <c r="C8812" s="33" t="s">
        <v>563</v>
      </c>
      <c r="D8812" s="33" t="s">
        <v>564</v>
      </c>
      <c r="E8812" s="34">
        <v>602857</v>
      </c>
      <c r="F8812" s="35">
        <v>1.0389999999999999</v>
      </c>
      <c r="G8812" s="34">
        <v>315.8</v>
      </c>
      <c r="H8812" s="14">
        <f t="shared" si="548"/>
        <v>1978071.4798339999</v>
      </c>
      <c r="I8812" s="11">
        <f t="shared" si="549"/>
        <v>602857</v>
      </c>
      <c r="J8812" s="11">
        <f t="shared" si="550"/>
        <v>626368.42299999995</v>
      </c>
      <c r="K8812" s="11">
        <f t="shared" si="551"/>
        <v>0</v>
      </c>
    </row>
    <row r="8813" spans="1:11" s="11" customFormat="1">
      <c r="A8813" s="32">
        <v>2018</v>
      </c>
      <c r="B8813" s="32">
        <v>120</v>
      </c>
      <c r="C8813" s="33" t="s">
        <v>563</v>
      </c>
      <c r="D8813" s="33" t="s">
        <v>564</v>
      </c>
      <c r="E8813" s="34">
        <v>396002</v>
      </c>
      <c r="F8813" s="35">
        <v>1.0309999999999999</v>
      </c>
      <c r="G8813" s="34">
        <v>257.2</v>
      </c>
      <c r="H8813" s="14">
        <f t="shared" si="548"/>
        <v>1050091.1754640001</v>
      </c>
      <c r="I8813" s="11">
        <f t="shared" si="549"/>
        <v>396002</v>
      </c>
      <c r="J8813" s="11">
        <f t="shared" si="550"/>
        <v>408278.06199999998</v>
      </c>
      <c r="K8813" s="11">
        <f t="shared" si="551"/>
        <v>0</v>
      </c>
    </row>
    <row r="8814" spans="1:11" s="11" customFormat="1">
      <c r="A8814" s="32">
        <v>2018</v>
      </c>
      <c r="B8814" s="32">
        <v>126</v>
      </c>
      <c r="C8814" s="33" t="s">
        <v>563</v>
      </c>
      <c r="D8814" s="33" t="s">
        <v>564</v>
      </c>
      <c r="E8814" s="34">
        <v>1147814</v>
      </c>
      <c r="F8814" s="35">
        <v>1.03</v>
      </c>
      <c r="G8814" s="34">
        <v>222.5</v>
      </c>
      <c r="H8814" s="14">
        <f t="shared" si="548"/>
        <v>2630502.7344999998</v>
      </c>
      <c r="I8814" s="11">
        <f t="shared" si="549"/>
        <v>1147814</v>
      </c>
      <c r="J8814" s="11">
        <f t="shared" si="550"/>
        <v>1182248.42</v>
      </c>
      <c r="K8814" s="11">
        <f t="shared" si="551"/>
        <v>0</v>
      </c>
    </row>
    <row r="8815" spans="1:11" s="11" customFormat="1">
      <c r="A8815" s="32">
        <v>2018</v>
      </c>
      <c r="B8815" s="32">
        <v>126</v>
      </c>
      <c r="C8815" s="33" t="s">
        <v>563</v>
      </c>
      <c r="D8815" s="33" t="s">
        <v>564</v>
      </c>
      <c r="E8815" s="34">
        <v>21551</v>
      </c>
      <c r="F8815" s="35">
        <v>1.03</v>
      </c>
      <c r="G8815" s="34">
        <v>538.79999999999995</v>
      </c>
      <c r="H8815" s="14">
        <f t="shared" si="548"/>
        <v>119600.29164</v>
      </c>
      <c r="I8815" s="11">
        <f t="shared" si="549"/>
        <v>21551</v>
      </c>
      <c r="J8815" s="11">
        <f t="shared" si="550"/>
        <v>22197.53</v>
      </c>
      <c r="K8815" s="11">
        <f t="shared" si="551"/>
        <v>0</v>
      </c>
    </row>
    <row r="8816" spans="1:11" s="11" customFormat="1">
      <c r="A8816" s="32">
        <v>2018</v>
      </c>
      <c r="B8816" s="32">
        <v>127</v>
      </c>
      <c r="C8816" s="33" t="s">
        <v>565</v>
      </c>
      <c r="D8816" s="33" t="s">
        <v>566</v>
      </c>
      <c r="E8816" s="34">
        <v>1768</v>
      </c>
      <c r="F8816" s="35">
        <v>5.7510000000000003</v>
      </c>
      <c r="G8816" s="34">
        <v>1586.2</v>
      </c>
      <c r="H8816" s="14">
        <f t="shared" si="548"/>
        <v>161281.136016</v>
      </c>
      <c r="I8816" s="11">
        <f t="shared" si="549"/>
        <v>1768</v>
      </c>
      <c r="J8816" s="11">
        <f t="shared" si="550"/>
        <v>10167.768</v>
      </c>
      <c r="K8816" s="11">
        <f t="shared" si="551"/>
        <v>0</v>
      </c>
    </row>
    <row r="8817" spans="1:11" s="11" customFormat="1">
      <c r="A8817" s="32">
        <v>2018</v>
      </c>
      <c r="B8817" s="32">
        <v>127</v>
      </c>
      <c r="C8817" s="33" t="s">
        <v>363</v>
      </c>
      <c r="D8817" s="33" t="s">
        <v>354</v>
      </c>
      <c r="E8817" s="34">
        <v>75453</v>
      </c>
      <c r="F8817" s="35">
        <v>17.295999999999999</v>
      </c>
      <c r="G8817" s="34">
        <v>218.6</v>
      </c>
      <c r="H8817" s="14">
        <f t="shared" si="548"/>
        <v>2852806.7023680001</v>
      </c>
      <c r="I8817" s="11">
        <f t="shared" si="549"/>
        <v>75453</v>
      </c>
      <c r="J8817" s="11">
        <f t="shared" si="550"/>
        <v>1305035.088</v>
      </c>
      <c r="K8817" s="11">
        <f t="shared" si="551"/>
        <v>0</v>
      </c>
    </row>
    <row r="8818" spans="1:11" s="11" customFormat="1">
      <c r="A8818" s="32">
        <v>2018</v>
      </c>
      <c r="B8818" s="32">
        <v>130</v>
      </c>
      <c r="C8818" s="33" t="s">
        <v>353</v>
      </c>
      <c r="D8818" s="33" t="s">
        <v>354</v>
      </c>
      <c r="E8818" s="34">
        <v>12553</v>
      </c>
      <c r="F8818" s="35">
        <v>23.85</v>
      </c>
      <c r="G8818" s="34">
        <v>386.3</v>
      </c>
      <c r="H8818" s="14">
        <f t="shared" si="548"/>
        <v>1156539.9001500001</v>
      </c>
      <c r="I8818" s="11">
        <f t="shared" si="549"/>
        <v>12553</v>
      </c>
      <c r="J8818" s="11">
        <f t="shared" si="550"/>
        <v>299389.05000000005</v>
      </c>
      <c r="K8818" s="11">
        <f t="shared" si="551"/>
        <v>0</v>
      </c>
    </row>
    <row r="8819" spans="1:11" s="11" customFormat="1">
      <c r="A8819" s="32">
        <v>2018</v>
      </c>
      <c r="B8819" s="32">
        <v>130</v>
      </c>
      <c r="C8819" s="33" t="s">
        <v>353</v>
      </c>
      <c r="D8819" s="33" t="s">
        <v>354</v>
      </c>
      <c r="E8819" s="34">
        <v>63513</v>
      </c>
      <c r="F8819" s="35">
        <v>23.59</v>
      </c>
      <c r="G8819" s="34">
        <v>383.4</v>
      </c>
      <c r="H8819" s="14">
        <f t="shared" si="548"/>
        <v>5744373.5827799998</v>
      </c>
      <c r="I8819" s="11">
        <f t="shared" si="549"/>
        <v>63513</v>
      </c>
      <c r="J8819" s="11">
        <f t="shared" si="550"/>
        <v>1498271.67</v>
      </c>
      <c r="K8819" s="11">
        <f t="shared" si="551"/>
        <v>0</v>
      </c>
    </row>
    <row r="8820" spans="1:11" s="11" customFormat="1">
      <c r="A8820" s="32">
        <v>2018</v>
      </c>
      <c r="B8820" s="32">
        <v>130</v>
      </c>
      <c r="C8820" s="33" t="s">
        <v>353</v>
      </c>
      <c r="D8820" s="33" t="s">
        <v>354</v>
      </c>
      <c r="E8820" s="34">
        <v>204658</v>
      </c>
      <c r="F8820" s="35">
        <v>23.63</v>
      </c>
      <c r="G8820" s="34">
        <v>326</v>
      </c>
      <c r="H8820" s="14">
        <f t="shared" si="548"/>
        <v>15765583.440399997</v>
      </c>
      <c r="I8820" s="11">
        <f t="shared" si="549"/>
        <v>204658</v>
      </c>
      <c r="J8820" s="11">
        <f t="shared" si="550"/>
        <v>4836068.54</v>
      </c>
      <c r="K8820" s="11">
        <f t="shared" si="551"/>
        <v>0</v>
      </c>
    </row>
    <row r="8821" spans="1:11" s="11" customFormat="1">
      <c r="A8821" s="32">
        <v>2018</v>
      </c>
      <c r="B8821" s="32">
        <v>136</v>
      </c>
      <c r="C8821" s="33" t="s">
        <v>353</v>
      </c>
      <c r="D8821" s="33" t="s">
        <v>354</v>
      </c>
      <c r="E8821" s="34">
        <v>77904</v>
      </c>
      <c r="F8821" s="35">
        <v>24.48</v>
      </c>
      <c r="G8821" s="34">
        <v>336</v>
      </c>
      <c r="H8821" s="14">
        <f t="shared" si="548"/>
        <v>6407822.1311999997</v>
      </c>
      <c r="I8821" s="11">
        <f t="shared" si="549"/>
        <v>77904</v>
      </c>
      <c r="J8821" s="11">
        <f t="shared" si="550"/>
        <v>1907089.92</v>
      </c>
      <c r="K8821" s="11">
        <f t="shared" si="551"/>
        <v>0</v>
      </c>
    </row>
    <row r="8822" spans="1:11" s="11" customFormat="1">
      <c r="A8822" s="32">
        <v>2018</v>
      </c>
      <c r="B8822" s="32">
        <v>136</v>
      </c>
      <c r="C8822" s="33" t="s">
        <v>353</v>
      </c>
      <c r="D8822" s="33" t="s">
        <v>354</v>
      </c>
      <c r="E8822" s="34">
        <v>115558</v>
      </c>
      <c r="F8822" s="35">
        <v>24.84</v>
      </c>
      <c r="G8822" s="34">
        <v>321.10000000000002</v>
      </c>
      <c r="H8822" s="14">
        <f t="shared" si="548"/>
        <v>9217049.3719200008</v>
      </c>
      <c r="I8822" s="11">
        <f t="shared" si="549"/>
        <v>115558</v>
      </c>
      <c r="J8822" s="11">
        <f t="shared" si="550"/>
        <v>2870460.72</v>
      </c>
      <c r="K8822" s="11">
        <f t="shared" si="551"/>
        <v>0</v>
      </c>
    </row>
    <row r="8823" spans="1:11" s="11" customFormat="1">
      <c r="A8823" s="32">
        <v>2018</v>
      </c>
      <c r="B8823" s="32">
        <v>136</v>
      </c>
      <c r="C8823" s="33" t="s">
        <v>353</v>
      </c>
      <c r="D8823" s="33" t="s">
        <v>354</v>
      </c>
      <c r="E8823" s="34">
        <v>39832</v>
      </c>
      <c r="F8823" s="35">
        <v>23.45</v>
      </c>
      <c r="G8823" s="34">
        <v>341.7</v>
      </c>
      <c r="H8823" s="14">
        <f t="shared" si="548"/>
        <v>3191684.3867999995</v>
      </c>
      <c r="I8823" s="11">
        <f t="shared" si="549"/>
        <v>39832</v>
      </c>
      <c r="J8823" s="11">
        <f t="shared" si="550"/>
        <v>934060.4</v>
      </c>
      <c r="K8823" s="11">
        <f t="shared" si="551"/>
        <v>0</v>
      </c>
    </row>
    <row r="8824" spans="1:11" s="11" customFormat="1">
      <c r="A8824" s="32">
        <v>2018</v>
      </c>
      <c r="B8824" s="32">
        <v>136</v>
      </c>
      <c r="C8824" s="33" t="s">
        <v>565</v>
      </c>
      <c r="D8824" s="33" t="s">
        <v>566</v>
      </c>
      <c r="E8824" s="34">
        <v>4625</v>
      </c>
      <c r="F8824" s="35">
        <v>5.75</v>
      </c>
      <c r="G8824" s="34">
        <v>1618.1</v>
      </c>
      <c r="H8824" s="14">
        <f t="shared" si="548"/>
        <v>430313.46874999994</v>
      </c>
      <c r="I8824" s="11">
        <f t="shared" si="549"/>
        <v>4625</v>
      </c>
      <c r="J8824" s="11">
        <f t="shared" si="550"/>
        <v>26593.75</v>
      </c>
      <c r="K8824" s="11">
        <f t="shared" si="551"/>
        <v>0</v>
      </c>
    </row>
    <row r="8825" spans="1:11" s="11" customFormat="1">
      <c r="A8825" s="32">
        <v>2018</v>
      </c>
      <c r="B8825" s="32">
        <v>136</v>
      </c>
      <c r="C8825" s="33" t="s">
        <v>565</v>
      </c>
      <c r="D8825" s="33" t="s">
        <v>566</v>
      </c>
      <c r="E8825" s="34">
        <v>170</v>
      </c>
      <c r="F8825" s="35">
        <v>5.67</v>
      </c>
      <c r="G8825" s="34">
        <v>1713.3</v>
      </c>
      <c r="H8825" s="14">
        <f t="shared" si="548"/>
        <v>16514.4987</v>
      </c>
      <c r="I8825" s="11">
        <f t="shared" si="549"/>
        <v>170</v>
      </c>
      <c r="J8825" s="11">
        <f t="shared" si="550"/>
        <v>963.9</v>
      </c>
      <c r="K8825" s="11">
        <f t="shared" si="551"/>
        <v>0</v>
      </c>
    </row>
    <row r="8826" spans="1:11" s="11" customFormat="1">
      <c r="A8826" s="32">
        <v>2018</v>
      </c>
      <c r="B8826" s="32">
        <v>141</v>
      </c>
      <c r="C8826" s="33" t="s">
        <v>563</v>
      </c>
      <c r="D8826" s="33" t="s">
        <v>564</v>
      </c>
      <c r="E8826" s="34">
        <v>114242</v>
      </c>
      <c r="F8826" s="35">
        <v>1.018</v>
      </c>
      <c r="G8826" s="34">
        <v>1192.2</v>
      </c>
      <c r="H8826" s="14">
        <f t="shared" si="548"/>
        <v>1386509.0002320001</v>
      </c>
      <c r="I8826" s="11">
        <f t="shared" si="549"/>
        <v>114242</v>
      </c>
      <c r="J8826" s="11">
        <f t="shared" si="550"/>
        <v>116298.356</v>
      </c>
      <c r="K8826" s="11">
        <f t="shared" si="551"/>
        <v>0</v>
      </c>
    </row>
    <row r="8827" spans="1:11" s="11" customFormat="1">
      <c r="A8827" s="32">
        <v>2018</v>
      </c>
      <c r="B8827" s="32">
        <v>147</v>
      </c>
      <c r="C8827" s="33" t="s">
        <v>563</v>
      </c>
      <c r="D8827" s="33" t="s">
        <v>564</v>
      </c>
      <c r="E8827" s="34">
        <v>195543</v>
      </c>
      <c r="F8827" s="35">
        <v>1.0249999999999999</v>
      </c>
      <c r="G8827" s="34">
        <v>531.29999999999995</v>
      </c>
      <c r="H8827" s="14">
        <f t="shared" si="548"/>
        <v>1064892.9579749999</v>
      </c>
      <c r="I8827" s="11">
        <f t="shared" si="549"/>
        <v>195543</v>
      </c>
      <c r="J8827" s="11">
        <f t="shared" si="550"/>
        <v>200431.57499999998</v>
      </c>
      <c r="K8827" s="11">
        <f t="shared" si="551"/>
        <v>0</v>
      </c>
    </row>
    <row r="8828" spans="1:11" s="11" customFormat="1">
      <c r="A8828" s="32">
        <v>2018</v>
      </c>
      <c r="B8828" s="32">
        <v>160</v>
      </c>
      <c r="C8828" s="33" t="s">
        <v>563</v>
      </c>
      <c r="D8828" s="33" t="s">
        <v>564</v>
      </c>
      <c r="E8828" s="34">
        <v>173880</v>
      </c>
      <c r="F8828" s="35">
        <v>1.0569999999999999</v>
      </c>
      <c r="G8828" s="34">
        <v>240.8</v>
      </c>
      <c r="H8828" s="14">
        <f t="shared" si="548"/>
        <v>442569.11327999993</v>
      </c>
      <c r="I8828" s="11">
        <f t="shared" si="549"/>
        <v>173880</v>
      </c>
      <c r="J8828" s="11">
        <f t="shared" si="550"/>
        <v>183791.16</v>
      </c>
      <c r="K8828" s="11">
        <f t="shared" si="551"/>
        <v>0</v>
      </c>
    </row>
    <row r="8829" spans="1:11" s="11" customFormat="1">
      <c r="A8829" s="32">
        <v>2018</v>
      </c>
      <c r="B8829" s="32">
        <v>160</v>
      </c>
      <c r="C8829" s="33" t="s">
        <v>563</v>
      </c>
      <c r="D8829" s="33" t="s">
        <v>564</v>
      </c>
      <c r="E8829" s="34">
        <v>876257</v>
      </c>
      <c r="F8829" s="35">
        <v>1.0569999999999999</v>
      </c>
      <c r="G8829" s="34">
        <v>208</v>
      </c>
      <c r="H8829" s="14">
        <f t="shared" si="548"/>
        <v>1926503.5899200002</v>
      </c>
      <c r="I8829" s="11">
        <f t="shared" si="549"/>
        <v>876257</v>
      </c>
      <c r="J8829" s="11">
        <f t="shared" si="550"/>
        <v>926203.64899999998</v>
      </c>
      <c r="K8829" s="11">
        <f t="shared" si="551"/>
        <v>0</v>
      </c>
    </row>
    <row r="8830" spans="1:11" s="11" customFormat="1">
      <c r="A8830" s="32">
        <v>2018</v>
      </c>
      <c r="B8830" s="32">
        <v>165</v>
      </c>
      <c r="C8830" s="33" t="s">
        <v>563</v>
      </c>
      <c r="D8830" s="33" t="s">
        <v>564</v>
      </c>
      <c r="E8830" s="34">
        <v>963388</v>
      </c>
      <c r="F8830" s="35">
        <v>1.0409999999999999</v>
      </c>
      <c r="G8830" s="34">
        <v>319.60000000000002</v>
      </c>
      <c r="H8830" s="14">
        <f t="shared" si="548"/>
        <v>3205226.557968</v>
      </c>
      <c r="I8830" s="11">
        <f t="shared" si="549"/>
        <v>963388</v>
      </c>
      <c r="J8830" s="11">
        <f t="shared" si="550"/>
        <v>1002886.9079999999</v>
      </c>
      <c r="K8830" s="11">
        <f t="shared" si="551"/>
        <v>0</v>
      </c>
    </row>
    <row r="8831" spans="1:11" s="11" customFormat="1">
      <c r="A8831" s="32">
        <v>2018</v>
      </c>
      <c r="B8831" s="32">
        <v>170</v>
      </c>
      <c r="C8831" s="33" t="s">
        <v>563</v>
      </c>
      <c r="D8831" s="33" t="s">
        <v>564</v>
      </c>
      <c r="E8831" s="34">
        <v>541568</v>
      </c>
      <c r="F8831" s="35">
        <v>1.02</v>
      </c>
      <c r="G8831" s="34">
        <v>572.29999999999995</v>
      </c>
      <c r="H8831" s="14">
        <f t="shared" si="548"/>
        <v>3161381.5372800003</v>
      </c>
      <c r="I8831" s="11">
        <f t="shared" si="549"/>
        <v>541568</v>
      </c>
      <c r="J8831" s="11">
        <f t="shared" si="550"/>
        <v>552399.35999999999</v>
      </c>
      <c r="K8831" s="11">
        <f t="shared" si="551"/>
        <v>0</v>
      </c>
    </row>
    <row r="8832" spans="1:11" s="11" customFormat="1">
      <c r="A8832" s="32">
        <v>2018</v>
      </c>
      <c r="B8832" s="32">
        <v>260</v>
      </c>
      <c r="C8832" s="33" t="s">
        <v>563</v>
      </c>
      <c r="D8832" s="33" t="s">
        <v>564</v>
      </c>
      <c r="E8832" s="34">
        <v>606948</v>
      </c>
      <c r="F8832" s="35">
        <v>1.026</v>
      </c>
      <c r="G8832" s="34" t="s">
        <v>364</v>
      </c>
      <c r="H8832" s="14" t="str">
        <f t="shared" si="548"/>
        <v/>
      </c>
      <c r="I8832" s="11" t="str">
        <f t="shared" si="549"/>
        <v/>
      </c>
      <c r="J8832" s="11" t="str">
        <f t="shared" si="550"/>
        <v/>
      </c>
      <c r="K8832" s="11">
        <f t="shared" si="551"/>
        <v>0</v>
      </c>
    </row>
    <row r="8833" spans="1:11" s="11" customFormat="1">
      <c r="A8833" s="32">
        <v>2018</v>
      </c>
      <c r="B8833" s="32">
        <v>298</v>
      </c>
      <c r="C8833" s="33" t="s">
        <v>363</v>
      </c>
      <c r="D8833" s="33" t="s">
        <v>354</v>
      </c>
      <c r="E8833" s="34">
        <v>16395</v>
      </c>
      <c r="F8833" s="35">
        <v>18.14</v>
      </c>
      <c r="G8833" s="34" t="s">
        <v>364</v>
      </c>
      <c r="H8833" s="14" t="str">
        <f t="shared" si="548"/>
        <v/>
      </c>
      <c r="I8833" s="11" t="str">
        <f t="shared" si="549"/>
        <v/>
      </c>
      <c r="J8833" s="11" t="str">
        <f t="shared" si="550"/>
        <v/>
      </c>
      <c r="K8833" s="11">
        <f t="shared" si="551"/>
        <v>0</v>
      </c>
    </row>
    <row r="8834" spans="1:11" s="11" customFormat="1">
      <c r="A8834" s="32">
        <v>2018</v>
      </c>
      <c r="B8834" s="32">
        <v>298</v>
      </c>
      <c r="C8834" s="33" t="s">
        <v>363</v>
      </c>
      <c r="D8834" s="33" t="s">
        <v>354</v>
      </c>
      <c r="E8834" s="34">
        <v>161860</v>
      </c>
      <c r="F8834" s="35">
        <v>16.54</v>
      </c>
      <c r="G8834" s="34" t="s">
        <v>364</v>
      </c>
      <c r="H8834" s="14" t="str">
        <f t="shared" si="548"/>
        <v/>
      </c>
      <c r="I8834" s="11" t="str">
        <f t="shared" si="549"/>
        <v/>
      </c>
      <c r="J8834" s="11" t="str">
        <f t="shared" si="550"/>
        <v/>
      </c>
      <c r="K8834" s="11">
        <f t="shared" si="551"/>
        <v>0</v>
      </c>
    </row>
    <row r="8835" spans="1:11" s="11" customFormat="1">
      <c r="A8835" s="32">
        <v>2018</v>
      </c>
      <c r="B8835" s="32">
        <v>298</v>
      </c>
      <c r="C8835" s="33" t="s">
        <v>363</v>
      </c>
      <c r="D8835" s="33" t="s">
        <v>354</v>
      </c>
      <c r="E8835" s="34">
        <v>16328</v>
      </c>
      <c r="F8835" s="35">
        <v>17.25</v>
      </c>
      <c r="G8835" s="34" t="s">
        <v>364</v>
      </c>
      <c r="H8835" s="14" t="str">
        <f t="shared" si="548"/>
        <v/>
      </c>
      <c r="I8835" s="11" t="str">
        <f t="shared" si="549"/>
        <v/>
      </c>
      <c r="J8835" s="11" t="str">
        <f t="shared" si="550"/>
        <v/>
      </c>
      <c r="K8835" s="11">
        <f t="shared" si="551"/>
        <v>0</v>
      </c>
    </row>
    <row r="8836" spans="1:11" s="11" customFormat="1">
      <c r="A8836" s="32">
        <v>2018</v>
      </c>
      <c r="B8836" s="32">
        <v>298</v>
      </c>
      <c r="C8836" s="33" t="s">
        <v>363</v>
      </c>
      <c r="D8836" s="33" t="s">
        <v>354</v>
      </c>
      <c r="E8836" s="34">
        <v>95534</v>
      </c>
      <c r="F8836" s="35">
        <v>16.48</v>
      </c>
      <c r="G8836" s="34" t="s">
        <v>364</v>
      </c>
      <c r="H8836" s="14" t="str">
        <f t="shared" si="548"/>
        <v/>
      </c>
      <c r="I8836" s="11" t="str">
        <f t="shared" si="549"/>
        <v/>
      </c>
      <c r="J8836" s="11" t="str">
        <f t="shared" si="550"/>
        <v/>
      </c>
      <c r="K8836" s="11">
        <f t="shared" si="551"/>
        <v>0</v>
      </c>
    </row>
    <row r="8837" spans="1:11" s="11" customFormat="1">
      <c r="A8837" s="32">
        <v>2018</v>
      </c>
      <c r="B8837" s="32">
        <v>298</v>
      </c>
      <c r="C8837" s="33" t="s">
        <v>363</v>
      </c>
      <c r="D8837" s="33" t="s">
        <v>354</v>
      </c>
      <c r="E8837" s="34">
        <v>242606</v>
      </c>
      <c r="F8837" s="35">
        <v>16.84</v>
      </c>
      <c r="G8837" s="34" t="s">
        <v>364</v>
      </c>
      <c r="H8837" s="14" t="str">
        <f t="shared" si="548"/>
        <v/>
      </c>
      <c r="I8837" s="11" t="str">
        <f t="shared" si="549"/>
        <v/>
      </c>
      <c r="J8837" s="11" t="str">
        <f t="shared" si="550"/>
        <v/>
      </c>
      <c r="K8837" s="11">
        <f t="shared" si="551"/>
        <v>0</v>
      </c>
    </row>
    <row r="8838" spans="1:11" s="11" customFormat="1">
      <c r="A8838" s="32">
        <v>2018</v>
      </c>
      <c r="B8838" s="32">
        <v>298</v>
      </c>
      <c r="C8838" s="33" t="s">
        <v>563</v>
      </c>
      <c r="D8838" s="33" t="s">
        <v>564</v>
      </c>
      <c r="E8838" s="34">
        <v>52292</v>
      </c>
      <c r="F8838" s="35">
        <v>1.03</v>
      </c>
      <c r="G8838" s="34" t="s">
        <v>364</v>
      </c>
      <c r="H8838" s="14" t="str">
        <f t="shared" ref="H8838:H8901" si="552">IF(I8838="","",G8838/100*F8838*E8838)</f>
        <v/>
      </c>
      <c r="I8838" s="11" t="str">
        <f t="shared" ref="I8838:I8901" si="553">IF(OR(G8838=".",F8838=".",E8838="."),"",E8838)</f>
        <v/>
      </c>
      <c r="J8838" s="11" t="str">
        <f t="shared" ref="J8838:J8901" si="554">IF(I8838="","",F8838*I8838)</f>
        <v/>
      </c>
      <c r="K8838" s="11">
        <f t="shared" ref="K8838:K8901" si="555">IF(C8838="LIG",1,0)</f>
        <v>0</v>
      </c>
    </row>
    <row r="8839" spans="1:11" s="11" customFormat="1">
      <c r="A8839" s="32">
        <v>2018</v>
      </c>
      <c r="B8839" s="32">
        <v>302</v>
      </c>
      <c r="C8839" s="33" t="s">
        <v>563</v>
      </c>
      <c r="D8839" s="33" t="s">
        <v>564</v>
      </c>
      <c r="E8839" s="34">
        <v>323579</v>
      </c>
      <c r="F8839" s="35">
        <v>1.03</v>
      </c>
      <c r="G8839" s="34" t="s">
        <v>364</v>
      </c>
      <c r="H8839" s="14" t="str">
        <f t="shared" si="552"/>
        <v/>
      </c>
      <c r="I8839" s="11" t="str">
        <f t="shared" si="553"/>
        <v/>
      </c>
      <c r="J8839" s="11" t="str">
        <f t="shared" si="554"/>
        <v/>
      </c>
      <c r="K8839" s="11">
        <f t="shared" si="555"/>
        <v>0</v>
      </c>
    </row>
    <row r="8840" spans="1:11" s="11" customFormat="1">
      <c r="A8840" s="32">
        <v>2018</v>
      </c>
      <c r="B8840" s="32">
        <v>315</v>
      </c>
      <c r="C8840" s="33" t="s">
        <v>563</v>
      </c>
      <c r="D8840" s="33" t="s">
        <v>564</v>
      </c>
      <c r="E8840" s="34">
        <v>665900</v>
      </c>
      <c r="F8840" s="35">
        <v>1.022</v>
      </c>
      <c r="G8840" s="34" t="s">
        <v>364</v>
      </c>
      <c r="H8840" s="14" t="str">
        <f t="shared" si="552"/>
        <v/>
      </c>
      <c r="I8840" s="11" t="str">
        <f t="shared" si="553"/>
        <v/>
      </c>
      <c r="J8840" s="11" t="str">
        <f t="shared" si="554"/>
        <v/>
      </c>
      <c r="K8840" s="11">
        <f t="shared" si="555"/>
        <v>0</v>
      </c>
    </row>
    <row r="8841" spans="1:11" s="11" customFormat="1">
      <c r="A8841" s="32">
        <v>2018</v>
      </c>
      <c r="B8841" s="32">
        <v>335</v>
      </c>
      <c r="C8841" s="33" t="s">
        <v>563</v>
      </c>
      <c r="D8841" s="33" t="s">
        <v>564</v>
      </c>
      <c r="E8841" s="34">
        <v>97610</v>
      </c>
      <c r="F8841" s="35">
        <v>1.022</v>
      </c>
      <c r="G8841" s="34" t="s">
        <v>364</v>
      </c>
      <c r="H8841" s="14" t="str">
        <f t="shared" si="552"/>
        <v/>
      </c>
      <c r="I8841" s="11" t="str">
        <f t="shared" si="553"/>
        <v/>
      </c>
      <c r="J8841" s="11" t="str">
        <f t="shared" si="554"/>
        <v/>
      </c>
      <c r="K8841" s="11">
        <f t="shared" si="555"/>
        <v>0</v>
      </c>
    </row>
    <row r="8842" spans="1:11" s="11" customFormat="1">
      <c r="A8842" s="32">
        <v>2018</v>
      </c>
      <c r="B8842" s="32">
        <v>341</v>
      </c>
      <c r="C8842" s="33" t="s">
        <v>563</v>
      </c>
      <c r="D8842" s="33" t="s">
        <v>564</v>
      </c>
      <c r="E8842" s="34">
        <v>20655</v>
      </c>
      <c r="F8842" s="35">
        <v>1.03</v>
      </c>
      <c r="G8842" s="34" t="s">
        <v>364</v>
      </c>
      <c r="H8842" s="14" t="str">
        <f t="shared" si="552"/>
        <v/>
      </c>
      <c r="I8842" s="11" t="str">
        <f t="shared" si="553"/>
        <v/>
      </c>
      <c r="J8842" s="11" t="str">
        <f t="shared" si="554"/>
        <v/>
      </c>
      <c r="K8842" s="11">
        <f t="shared" si="555"/>
        <v>0</v>
      </c>
    </row>
    <row r="8843" spans="1:11" s="11" customFormat="1">
      <c r="A8843" s="32">
        <v>2018</v>
      </c>
      <c r="B8843" s="32">
        <v>350</v>
      </c>
      <c r="C8843" s="33" t="s">
        <v>563</v>
      </c>
      <c r="D8843" s="33" t="s">
        <v>564</v>
      </c>
      <c r="E8843" s="34">
        <v>8915</v>
      </c>
      <c r="F8843" s="35">
        <v>1.03</v>
      </c>
      <c r="G8843" s="34" t="s">
        <v>364</v>
      </c>
      <c r="H8843" s="14" t="str">
        <f t="shared" si="552"/>
        <v/>
      </c>
      <c r="I8843" s="11" t="str">
        <f t="shared" si="553"/>
        <v/>
      </c>
      <c r="J8843" s="11" t="str">
        <f t="shared" si="554"/>
        <v/>
      </c>
      <c r="K8843" s="11">
        <f t="shared" si="555"/>
        <v>0</v>
      </c>
    </row>
    <row r="8844" spans="1:11" s="11" customFormat="1">
      <c r="A8844" s="32">
        <v>2018</v>
      </c>
      <c r="B8844" s="32">
        <v>356</v>
      </c>
      <c r="C8844" s="33" t="s">
        <v>563</v>
      </c>
      <c r="D8844" s="33" t="s">
        <v>564</v>
      </c>
      <c r="E8844" s="34">
        <v>6830</v>
      </c>
      <c r="F8844" s="35">
        <v>1.024</v>
      </c>
      <c r="G8844" s="34" t="s">
        <v>364</v>
      </c>
      <c r="H8844" s="14" t="str">
        <f t="shared" si="552"/>
        <v/>
      </c>
      <c r="I8844" s="11" t="str">
        <f t="shared" si="553"/>
        <v/>
      </c>
      <c r="J8844" s="11" t="str">
        <f t="shared" si="554"/>
        <v/>
      </c>
      <c r="K8844" s="11">
        <f t="shared" si="555"/>
        <v>0</v>
      </c>
    </row>
    <row r="8845" spans="1:11" s="11" customFormat="1">
      <c r="A8845" s="32">
        <v>2018</v>
      </c>
      <c r="B8845" s="32">
        <v>358</v>
      </c>
      <c r="C8845" s="33" t="s">
        <v>563</v>
      </c>
      <c r="D8845" s="33" t="s">
        <v>564</v>
      </c>
      <c r="E8845" s="34">
        <v>1320853</v>
      </c>
      <c r="F8845" s="35">
        <v>1.05</v>
      </c>
      <c r="G8845" s="34" t="s">
        <v>364</v>
      </c>
      <c r="H8845" s="14" t="str">
        <f t="shared" si="552"/>
        <v/>
      </c>
      <c r="I8845" s="11" t="str">
        <f t="shared" si="553"/>
        <v/>
      </c>
      <c r="J8845" s="11" t="str">
        <f t="shared" si="554"/>
        <v/>
      </c>
      <c r="K8845" s="11">
        <f t="shared" si="555"/>
        <v>0</v>
      </c>
    </row>
    <row r="8846" spans="1:11" s="11" customFormat="1">
      <c r="A8846" s="32">
        <v>2018</v>
      </c>
      <c r="B8846" s="32">
        <v>377</v>
      </c>
      <c r="C8846" s="33" t="s">
        <v>563</v>
      </c>
      <c r="D8846" s="33" t="s">
        <v>564</v>
      </c>
      <c r="E8846" s="34">
        <v>157530</v>
      </c>
      <c r="F8846" s="35">
        <v>1.0289999999999999</v>
      </c>
      <c r="G8846" s="34">
        <v>365</v>
      </c>
      <c r="H8846" s="14">
        <f t="shared" si="552"/>
        <v>591659.0504999999</v>
      </c>
      <c r="I8846" s="11">
        <f t="shared" si="553"/>
        <v>157530</v>
      </c>
      <c r="J8846" s="11">
        <f t="shared" si="554"/>
        <v>162098.37</v>
      </c>
      <c r="K8846" s="11">
        <f t="shared" si="555"/>
        <v>0</v>
      </c>
    </row>
    <row r="8847" spans="1:11" s="11" customFormat="1">
      <c r="A8847" s="32">
        <v>2018</v>
      </c>
      <c r="B8847" s="32">
        <v>384</v>
      </c>
      <c r="C8847" s="33" t="s">
        <v>563</v>
      </c>
      <c r="D8847" s="33" t="s">
        <v>564</v>
      </c>
      <c r="E8847" s="34">
        <v>732</v>
      </c>
      <c r="F8847" s="35">
        <v>1.03</v>
      </c>
      <c r="G8847" s="34" t="s">
        <v>364</v>
      </c>
      <c r="H8847" s="14" t="str">
        <f t="shared" si="552"/>
        <v/>
      </c>
      <c r="I8847" s="11" t="str">
        <f t="shared" si="553"/>
        <v/>
      </c>
      <c r="J8847" s="11" t="str">
        <f t="shared" si="554"/>
        <v/>
      </c>
      <c r="K8847" s="11">
        <f t="shared" si="555"/>
        <v>0</v>
      </c>
    </row>
    <row r="8848" spans="1:11" s="11" customFormat="1">
      <c r="A8848" s="32">
        <v>2018</v>
      </c>
      <c r="B8848" s="32">
        <v>389</v>
      </c>
      <c r="C8848" s="33" t="s">
        <v>563</v>
      </c>
      <c r="D8848" s="33" t="s">
        <v>564</v>
      </c>
      <c r="E8848" s="34">
        <v>507010</v>
      </c>
      <c r="F8848" s="35">
        <v>1.03</v>
      </c>
      <c r="G8848" s="34">
        <v>326.89999999999998</v>
      </c>
      <c r="H8848" s="14">
        <f t="shared" si="552"/>
        <v>1707138.1606999999</v>
      </c>
      <c r="I8848" s="11">
        <f t="shared" si="553"/>
        <v>507010</v>
      </c>
      <c r="J8848" s="11">
        <f t="shared" si="554"/>
        <v>522220.3</v>
      </c>
      <c r="K8848" s="11">
        <f t="shared" si="555"/>
        <v>0</v>
      </c>
    </row>
    <row r="8849" spans="1:11" s="11" customFormat="1">
      <c r="A8849" s="32">
        <v>2018</v>
      </c>
      <c r="B8849" s="32">
        <v>399</v>
      </c>
      <c r="C8849" s="33" t="s">
        <v>563</v>
      </c>
      <c r="D8849" s="33" t="s">
        <v>564</v>
      </c>
      <c r="E8849" s="34">
        <v>68489</v>
      </c>
      <c r="F8849" s="35">
        <v>1.026</v>
      </c>
      <c r="G8849" s="34">
        <v>341.1</v>
      </c>
      <c r="H8849" s="14">
        <f t="shared" si="552"/>
        <v>239689.994454</v>
      </c>
      <c r="I8849" s="11">
        <f t="shared" si="553"/>
        <v>68489</v>
      </c>
      <c r="J8849" s="11">
        <f t="shared" si="554"/>
        <v>70269.714000000007</v>
      </c>
      <c r="K8849" s="11">
        <f t="shared" si="555"/>
        <v>0</v>
      </c>
    </row>
    <row r="8850" spans="1:11" s="11" customFormat="1">
      <c r="A8850" s="32">
        <v>2018</v>
      </c>
      <c r="B8850" s="32">
        <v>400</v>
      </c>
      <c r="C8850" s="33" t="s">
        <v>563</v>
      </c>
      <c r="D8850" s="33" t="s">
        <v>564</v>
      </c>
      <c r="E8850" s="34">
        <v>2208387</v>
      </c>
      <c r="F8850" s="35">
        <v>1.028</v>
      </c>
      <c r="G8850" s="34">
        <v>341.1</v>
      </c>
      <c r="H8850" s="14">
        <f t="shared" si="552"/>
        <v>7743726.6825960008</v>
      </c>
      <c r="I8850" s="11">
        <f t="shared" si="553"/>
        <v>2208387</v>
      </c>
      <c r="J8850" s="11">
        <f t="shared" si="554"/>
        <v>2270221.8360000001</v>
      </c>
      <c r="K8850" s="11">
        <f t="shared" si="555"/>
        <v>0</v>
      </c>
    </row>
    <row r="8851" spans="1:11" s="11" customFormat="1">
      <c r="A8851" s="32">
        <v>2018</v>
      </c>
      <c r="B8851" s="32">
        <v>404</v>
      </c>
      <c r="C8851" s="33" t="s">
        <v>563</v>
      </c>
      <c r="D8851" s="33" t="s">
        <v>564</v>
      </c>
      <c r="E8851" s="34">
        <v>1003416</v>
      </c>
      <c r="F8851" s="35">
        <v>1.032</v>
      </c>
      <c r="G8851" s="34">
        <v>341.1</v>
      </c>
      <c r="H8851" s="14">
        <f t="shared" si="552"/>
        <v>3532176.8392320001</v>
      </c>
      <c r="I8851" s="11">
        <f t="shared" si="553"/>
        <v>1003416</v>
      </c>
      <c r="J8851" s="11">
        <f t="shared" si="554"/>
        <v>1035525.312</v>
      </c>
      <c r="K8851" s="11">
        <f t="shared" si="555"/>
        <v>0</v>
      </c>
    </row>
    <row r="8852" spans="1:11" s="11" customFormat="1">
      <c r="A8852" s="32">
        <v>2018</v>
      </c>
      <c r="B8852" s="32">
        <v>408</v>
      </c>
      <c r="C8852" s="33" t="s">
        <v>563</v>
      </c>
      <c r="D8852" s="33" t="s">
        <v>564</v>
      </c>
      <c r="E8852" s="34">
        <v>1110645</v>
      </c>
      <c r="F8852" s="35">
        <v>1.0289999999999999</v>
      </c>
      <c r="G8852" s="34">
        <v>341.1</v>
      </c>
      <c r="H8852" s="14">
        <f t="shared" si="552"/>
        <v>3898273.9877549997</v>
      </c>
      <c r="I8852" s="11">
        <f t="shared" si="553"/>
        <v>1110645</v>
      </c>
      <c r="J8852" s="11">
        <f t="shared" si="554"/>
        <v>1142853.7049999998</v>
      </c>
      <c r="K8852" s="11">
        <f t="shared" si="555"/>
        <v>0</v>
      </c>
    </row>
    <row r="8853" spans="1:11" s="11" customFormat="1">
      <c r="A8853" s="32">
        <v>2018</v>
      </c>
      <c r="B8853" s="32">
        <v>422</v>
      </c>
      <c r="C8853" s="33" t="s">
        <v>563</v>
      </c>
      <c r="D8853" s="33" t="s">
        <v>564</v>
      </c>
      <c r="E8853" s="34">
        <v>78638</v>
      </c>
      <c r="F8853" s="35">
        <v>1.036</v>
      </c>
      <c r="G8853" s="34" t="s">
        <v>364</v>
      </c>
      <c r="H8853" s="14" t="str">
        <f t="shared" si="552"/>
        <v/>
      </c>
      <c r="I8853" s="11" t="str">
        <f t="shared" si="553"/>
        <v/>
      </c>
      <c r="J8853" s="11" t="str">
        <f t="shared" si="554"/>
        <v/>
      </c>
      <c r="K8853" s="11">
        <f t="shared" si="555"/>
        <v>0</v>
      </c>
    </row>
    <row r="8854" spans="1:11" s="11" customFormat="1">
      <c r="A8854" s="32">
        <v>2018</v>
      </c>
      <c r="B8854" s="32">
        <v>469</v>
      </c>
      <c r="C8854" s="33" t="s">
        <v>563</v>
      </c>
      <c r="D8854" s="33" t="s">
        <v>564</v>
      </c>
      <c r="E8854" s="34">
        <v>1349060</v>
      </c>
      <c r="F8854" s="35">
        <v>1.0920000000000001</v>
      </c>
      <c r="G8854" s="34">
        <v>448.6</v>
      </c>
      <c r="H8854" s="14">
        <f t="shared" si="552"/>
        <v>6608656.4107200019</v>
      </c>
      <c r="I8854" s="11">
        <f t="shared" si="553"/>
        <v>1349060</v>
      </c>
      <c r="J8854" s="11">
        <f t="shared" si="554"/>
        <v>1473173.52</v>
      </c>
      <c r="K8854" s="11">
        <f t="shared" si="555"/>
        <v>0</v>
      </c>
    </row>
    <row r="8855" spans="1:11" s="11" customFormat="1">
      <c r="A8855" s="32">
        <v>2018</v>
      </c>
      <c r="B8855" s="32">
        <v>470</v>
      </c>
      <c r="C8855" s="33" t="s">
        <v>363</v>
      </c>
      <c r="D8855" s="33" t="s">
        <v>354</v>
      </c>
      <c r="E8855" s="34">
        <v>42227</v>
      </c>
      <c r="F8855" s="35">
        <v>17.571999999999999</v>
      </c>
      <c r="G8855" s="34">
        <v>143.80000000000001</v>
      </c>
      <c r="H8855" s="14">
        <f t="shared" si="552"/>
        <v>1067014.469672</v>
      </c>
      <c r="I8855" s="11">
        <f t="shared" si="553"/>
        <v>42227</v>
      </c>
      <c r="J8855" s="11">
        <f t="shared" si="554"/>
        <v>742012.84399999992</v>
      </c>
      <c r="K8855" s="11">
        <f t="shared" si="555"/>
        <v>0</v>
      </c>
    </row>
    <row r="8856" spans="1:11" s="11" customFormat="1">
      <c r="A8856" s="32">
        <v>2018</v>
      </c>
      <c r="B8856" s="32">
        <v>470</v>
      </c>
      <c r="C8856" s="33" t="s">
        <v>363</v>
      </c>
      <c r="D8856" s="33" t="s">
        <v>354</v>
      </c>
      <c r="E8856" s="34">
        <v>141759</v>
      </c>
      <c r="F8856" s="35">
        <v>18.055</v>
      </c>
      <c r="G8856" s="34">
        <v>138.1</v>
      </c>
      <c r="H8856" s="14">
        <f t="shared" si="552"/>
        <v>3534612.5268450002</v>
      </c>
      <c r="I8856" s="11">
        <f t="shared" si="553"/>
        <v>141759</v>
      </c>
      <c r="J8856" s="11">
        <f t="shared" si="554"/>
        <v>2559458.7450000001</v>
      </c>
      <c r="K8856" s="11">
        <f t="shared" si="555"/>
        <v>0</v>
      </c>
    </row>
    <row r="8857" spans="1:11" s="11" customFormat="1">
      <c r="A8857" s="32">
        <v>2018</v>
      </c>
      <c r="B8857" s="32">
        <v>470</v>
      </c>
      <c r="C8857" s="33" t="s">
        <v>363</v>
      </c>
      <c r="D8857" s="33" t="s">
        <v>354</v>
      </c>
      <c r="E8857" s="34">
        <v>84527</v>
      </c>
      <c r="F8857" s="35">
        <v>17.192</v>
      </c>
      <c r="G8857" s="34">
        <v>143.5</v>
      </c>
      <c r="H8857" s="14">
        <f t="shared" si="552"/>
        <v>2085325.0440400001</v>
      </c>
      <c r="I8857" s="11">
        <f t="shared" si="553"/>
        <v>84527</v>
      </c>
      <c r="J8857" s="11">
        <f t="shared" si="554"/>
        <v>1453188.1840000001</v>
      </c>
      <c r="K8857" s="11">
        <f t="shared" si="555"/>
        <v>0</v>
      </c>
    </row>
    <row r="8858" spans="1:11" s="11" customFormat="1">
      <c r="A8858" s="32">
        <v>2018</v>
      </c>
      <c r="B8858" s="32">
        <v>470</v>
      </c>
      <c r="C8858" s="33" t="s">
        <v>363</v>
      </c>
      <c r="D8858" s="33" t="s">
        <v>354</v>
      </c>
      <c r="E8858" s="34">
        <v>70505</v>
      </c>
      <c r="F8858" s="35">
        <v>17.242999999999999</v>
      </c>
      <c r="G8858" s="34">
        <v>140.19999999999999</v>
      </c>
      <c r="H8858" s="14">
        <f t="shared" si="552"/>
        <v>1704436.2364299998</v>
      </c>
      <c r="I8858" s="11">
        <f t="shared" si="553"/>
        <v>70505</v>
      </c>
      <c r="J8858" s="11">
        <f t="shared" si="554"/>
        <v>1215717.7149999999</v>
      </c>
      <c r="K8858" s="11">
        <f t="shared" si="555"/>
        <v>0</v>
      </c>
    </row>
    <row r="8859" spans="1:11" s="11" customFormat="1">
      <c r="A8859" s="32">
        <v>2018</v>
      </c>
      <c r="B8859" s="32">
        <v>470</v>
      </c>
      <c r="C8859" s="33" t="s">
        <v>363</v>
      </c>
      <c r="D8859" s="33" t="s">
        <v>354</v>
      </c>
      <c r="E8859" s="34">
        <v>70342</v>
      </c>
      <c r="F8859" s="35">
        <v>17.123999999999999</v>
      </c>
      <c r="G8859" s="34">
        <v>136.4</v>
      </c>
      <c r="H8859" s="14">
        <f t="shared" si="552"/>
        <v>1642987.6605120001</v>
      </c>
      <c r="I8859" s="11">
        <f t="shared" si="553"/>
        <v>70342</v>
      </c>
      <c r="J8859" s="11">
        <f t="shared" si="554"/>
        <v>1204536.4079999998</v>
      </c>
      <c r="K8859" s="11">
        <f t="shared" si="555"/>
        <v>0</v>
      </c>
    </row>
    <row r="8860" spans="1:11" s="11" customFormat="1">
      <c r="A8860" s="32">
        <v>2018</v>
      </c>
      <c r="B8860" s="32">
        <v>470</v>
      </c>
      <c r="C8860" s="33" t="s">
        <v>363</v>
      </c>
      <c r="D8860" s="33" t="s">
        <v>354</v>
      </c>
      <c r="E8860" s="34">
        <v>42331</v>
      </c>
      <c r="F8860" s="35">
        <v>17.158999999999999</v>
      </c>
      <c r="G8860" s="34">
        <v>134.9</v>
      </c>
      <c r="H8860" s="14">
        <f t="shared" si="552"/>
        <v>979856.441521</v>
      </c>
      <c r="I8860" s="11">
        <f t="shared" si="553"/>
        <v>42331</v>
      </c>
      <c r="J8860" s="11">
        <f t="shared" si="554"/>
        <v>726357.62899999996</v>
      </c>
      <c r="K8860" s="11">
        <f t="shared" si="555"/>
        <v>0</v>
      </c>
    </row>
    <row r="8861" spans="1:11" s="11" customFormat="1">
      <c r="A8861" s="32">
        <v>2018</v>
      </c>
      <c r="B8861" s="32">
        <v>470</v>
      </c>
      <c r="C8861" s="33" t="s">
        <v>363</v>
      </c>
      <c r="D8861" s="33" t="s">
        <v>354</v>
      </c>
      <c r="E8861" s="34">
        <v>42293</v>
      </c>
      <c r="F8861" s="35">
        <v>17.131</v>
      </c>
      <c r="G8861" s="34">
        <v>131.30000000000001</v>
      </c>
      <c r="H8861" s="14">
        <f t="shared" si="552"/>
        <v>951296.57587900013</v>
      </c>
      <c r="I8861" s="11">
        <f t="shared" si="553"/>
        <v>42293</v>
      </c>
      <c r="J8861" s="11">
        <f t="shared" si="554"/>
        <v>724521.38300000003</v>
      </c>
      <c r="K8861" s="11">
        <f t="shared" si="555"/>
        <v>0</v>
      </c>
    </row>
    <row r="8862" spans="1:11" s="11" customFormat="1">
      <c r="A8862" s="32">
        <v>2018</v>
      </c>
      <c r="B8862" s="32">
        <v>470</v>
      </c>
      <c r="C8862" s="33" t="s">
        <v>563</v>
      </c>
      <c r="D8862" s="33" t="s">
        <v>564</v>
      </c>
      <c r="E8862" s="34">
        <v>112415</v>
      </c>
      <c r="F8862" s="35">
        <v>0.97399999999999998</v>
      </c>
      <c r="G8862" s="34">
        <v>390.6</v>
      </c>
      <c r="H8862" s="14">
        <f t="shared" si="552"/>
        <v>427676.57226000004</v>
      </c>
      <c r="I8862" s="11">
        <f t="shared" si="553"/>
        <v>112415</v>
      </c>
      <c r="J8862" s="11">
        <f t="shared" si="554"/>
        <v>109492.20999999999</v>
      </c>
      <c r="K8862" s="11">
        <f t="shared" si="555"/>
        <v>0</v>
      </c>
    </row>
    <row r="8863" spans="1:11" s="11" customFormat="1">
      <c r="A8863" s="32">
        <v>2018</v>
      </c>
      <c r="B8863" s="32">
        <v>470</v>
      </c>
      <c r="C8863" s="33" t="s">
        <v>563</v>
      </c>
      <c r="D8863" s="33" t="s">
        <v>564</v>
      </c>
      <c r="E8863" s="34">
        <v>26308</v>
      </c>
      <c r="F8863" s="35">
        <v>0.97399999999999998</v>
      </c>
      <c r="G8863" s="34">
        <v>385.4</v>
      </c>
      <c r="H8863" s="14">
        <f t="shared" si="552"/>
        <v>98754.865167999989</v>
      </c>
      <c r="I8863" s="11">
        <f t="shared" si="553"/>
        <v>26308</v>
      </c>
      <c r="J8863" s="11">
        <f t="shared" si="554"/>
        <v>25623.991999999998</v>
      </c>
      <c r="K8863" s="11">
        <f t="shared" si="555"/>
        <v>0</v>
      </c>
    </row>
    <row r="8864" spans="1:11" s="11" customFormat="1">
      <c r="A8864" s="32">
        <v>2018</v>
      </c>
      <c r="B8864" s="32">
        <v>477</v>
      </c>
      <c r="C8864" s="33" t="s">
        <v>563</v>
      </c>
      <c r="D8864" s="33" t="s">
        <v>564</v>
      </c>
      <c r="E8864" s="34">
        <v>593</v>
      </c>
      <c r="F8864" s="35">
        <v>1.05</v>
      </c>
      <c r="G8864" s="34">
        <v>415</v>
      </c>
      <c r="H8864" s="14">
        <f t="shared" si="552"/>
        <v>2583.9975000000004</v>
      </c>
      <c r="I8864" s="11">
        <f t="shared" si="553"/>
        <v>593</v>
      </c>
      <c r="J8864" s="11">
        <f t="shared" si="554"/>
        <v>622.65</v>
      </c>
      <c r="K8864" s="11">
        <f t="shared" si="555"/>
        <v>0</v>
      </c>
    </row>
    <row r="8865" spans="1:11" s="11" customFormat="1">
      <c r="A8865" s="32">
        <v>2018</v>
      </c>
      <c r="B8865" s="32">
        <v>492</v>
      </c>
      <c r="C8865" s="33" t="s">
        <v>563</v>
      </c>
      <c r="D8865" s="33" t="s">
        <v>564</v>
      </c>
      <c r="E8865" s="34">
        <v>4397</v>
      </c>
      <c r="F8865" s="35">
        <v>1.0569999999999999</v>
      </c>
      <c r="G8865" s="34">
        <v>322.3</v>
      </c>
      <c r="H8865" s="14">
        <f t="shared" si="552"/>
        <v>14979.308267</v>
      </c>
      <c r="I8865" s="11">
        <f t="shared" si="553"/>
        <v>4397</v>
      </c>
      <c r="J8865" s="11">
        <f t="shared" si="554"/>
        <v>4647.6289999999999</v>
      </c>
      <c r="K8865" s="11">
        <f t="shared" si="555"/>
        <v>0</v>
      </c>
    </row>
    <row r="8866" spans="1:11" s="11" customFormat="1">
      <c r="A8866" s="32">
        <v>2018</v>
      </c>
      <c r="B8866" s="32">
        <v>525</v>
      </c>
      <c r="C8866" s="33" t="s">
        <v>353</v>
      </c>
      <c r="D8866" s="33" t="s">
        <v>354</v>
      </c>
      <c r="E8866" s="34">
        <v>27163</v>
      </c>
      <c r="F8866" s="35">
        <v>22.16</v>
      </c>
      <c r="G8866" s="34">
        <v>248.8</v>
      </c>
      <c r="H8866" s="14">
        <f t="shared" si="552"/>
        <v>1497607.01504</v>
      </c>
      <c r="I8866" s="11">
        <f t="shared" si="553"/>
        <v>27163</v>
      </c>
      <c r="J8866" s="11">
        <f t="shared" si="554"/>
        <v>601932.07999999996</v>
      </c>
      <c r="K8866" s="11">
        <f t="shared" si="555"/>
        <v>0</v>
      </c>
    </row>
    <row r="8867" spans="1:11" s="11" customFormat="1">
      <c r="A8867" s="32">
        <v>2018</v>
      </c>
      <c r="B8867" s="32">
        <v>525</v>
      </c>
      <c r="C8867" s="33" t="s">
        <v>353</v>
      </c>
      <c r="D8867" s="33" t="s">
        <v>354</v>
      </c>
      <c r="E8867" s="34">
        <v>13501</v>
      </c>
      <c r="F8867" s="35">
        <v>21.904</v>
      </c>
      <c r="G8867" s="34">
        <v>207.8</v>
      </c>
      <c r="H8867" s="14">
        <f t="shared" si="552"/>
        <v>614518.42851200013</v>
      </c>
      <c r="I8867" s="11">
        <f t="shared" si="553"/>
        <v>13501</v>
      </c>
      <c r="J8867" s="11">
        <f t="shared" si="554"/>
        <v>295725.90399999998</v>
      </c>
      <c r="K8867" s="11">
        <f t="shared" si="555"/>
        <v>0</v>
      </c>
    </row>
    <row r="8868" spans="1:11" s="11" customFormat="1">
      <c r="A8868" s="32">
        <v>2018</v>
      </c>
      <c r="B8868" s="32">
        <v>533</v>
      </c>
      <c r="C8868" s="33" t="s">
        <v>563</v>
      </c>
      <c r="D8868" s="33" t="s">
        <v>564</v>
      </c>
      <c r="E8868" s="34">
        <v>146803</v>
      </c>
      <c r="F8868" s="35">
        <v>1.022</v>
      </c>
      <c r="G8868" s="34">
        <v>323.5</v>
      </c>
      <c r="H8868" s="14">
        <f t="shared" si="552"/>
        <v>485355.67450999998</v>
      </c>
      <c r="I8868" s="11">
        <f t="shared" si="553"/>
        <v>146803</v>
      </c>
      <c r="J8868" s="11">
        <f t="shared" si="554"/>
        <v>150032.666</v>
      </c>
      <c r="K8868" s="11">
        <f t="shared" si="555"/>
        <v>0</v>
      </c>
    </row>
    <row r="8869" spans="1:11" s="11" customFormat="1">
      <c r="A8869" s="32">
        <v>2018</v>
      </c>
      <c r="B8869" s="32">
        <v>533</v>
      </c>
      <c r="C8869" s="33" t="s">
        <v>563</v>
      </c>
      <c r="D8869" s="33" t="s">
        <v>564</v>
      </c>
      <c r="E8869" s="34">
        <v>743801</v>
      </c>
      <c r="F8869" s="35">
        <v>1.022</v>
      </c>
      <c r="G8869" s="34">
        <v>285</v>
      </c>
      <c r="H8869" s="14">
        <f t="shared" si="552"/>
        <v>2166469.1727</v>
      </c>
      <c r="I8869" s="11">
        <f t="shared" si="553"/>
        <v>743801</v>
      </c>
      <c r="J8869" s="11">
        <f t="shared" si="554"/>
        <v>760164.62199999997</v>
      </c>
      <c r="K8869" s="11">
        <f t="shared" si="555"/>
        <v>0</v>
      </c>
    </row>
    <row r="8870" spans="1:11" s="11" customFormat="1">
      <c r="A8870" s="32">
        <v>2018</v>
      </c>
      <c r="B8870" s="32">
        <v>533</v>
      </c>
      <c r="C8870" s="33" t="s">
        <v>563</v>
      </c>
      <c r="D8870" s="33" t="s">
        <v>564</v>
      </c>
      <c r="E8870" s="34">
        <v>146803</v>
      </c>
      <c r="F8870" s="35">
        <v>1.022</v>
      </c>
      <c r="G8870" s="34">
        <v>313.10000000000002</v>
      </c>
      <c r="H8870" s="14">
        <f t="shared" si="552"/>
        <v>469752.27724600001</v>
      </c>
      <c r="I8870" s="11">
        <f t="shared" si="553"/>
        <v>146803</v>
      </c>
      <c r="J8870" s="11">
        <f t="shared" si="554"/>
        <v>150032.666</v>
      </c>
      <c r="K8870" s="11">
        <f t="shared" si="555"/>
        <v>0</v>
      </c>
    </row>
    <row r="8871" spans="1:11" s="11" customFormat="1">
      <c r="A8871" s="32">
        <v>2018</v>
      </c>
      <c r="B8871" s="32">
        <v>533</v>
      </c>
      <c r="C8871" s="33" t="s">
        <v>563</v>
      </c>
      <c r="D8871" s="33" t="s">
        <v>564</v>
      </c>
      <c r="E8871" s="34">
        <v>292608</v>
      </c>
      <c r="F8871" s="35">
        <v>1.022</v>
      </c>
      <c r="G8871" s="34">
        <v>404</v>
      </c>
      <c r="H8871" s="14">
        <f t="shared" si="552"/>
        <v>1208143.3190400002</v>
      </c>
      <c r="I8871" s="11">
        <f t="shared" si="553"/>
        <v>292608</v>
      </c>
      <c r="J8871" s="11">
        <f t="shared" si="554"/>
        <v>299045.37599999999</v>
      </c>
      <c r="K8871" s="11">
        <f t="shared" si="555"/>
        <v>0</v>
      </c>
    </row>
    <row r="8872" spans="1:11" s="11" customFormat="1">
      <c r="A8872" s="32">
        <v>2018</v>
      </c>
      <c r="B8872" s="32">
        <v>533</v>
      </c>
      <c r="C8872" s="33" t="s">
        <v>563</v>
      </c>
      <c r="D8872" s="33" t="s">
        <v>564</v>
      </c>
      <c r="E8872" s="34">
        <v>293606</v>
      </c>
      <c r="F8872" s="35">
        <v>1.022</v>
      </c>
      <c r="G8872" s="34">
        <v>278.89999999999998</v>
      </c>
      <c r="H8872" s="14">
        <f t="shared" si="552"/>
        <v>836882.21094799996</v>
      </c>
      <c r="I8872" s="11">
        <f t="shared" si="553"/>
        <v>293606</v>
      </c>
      <c r="J8872" s="11">
        <f t="shared" si="554"/>
        <v>300065.33199999999</v>
      </c>
      <c r="K8872" s="11">
        <f t="shared" si="555"/>
        <v>0</v>
      </c>
    </row>
    <row r="8873" spans="1:11" s="11" customFormat="1">
      <c r="A8873" s="32">
        <v>2018</v>
      </c>
      <c r="B8873" s="32">
        <v>533</v>
      </c>
      <c r="C8873" s="33" t="s">
        <v>563</v>
      </c>
      <c r="D8873" s="33" t="s">
        <v>564</v>
      </c>
      <c r="E8873" s="34">
        <v>438854</v>
      </c>
      <c r="F8873" s="35">
        <v>1.022</v>
      </c>
      <c r="G8873" s="34">
        <v>285.7</v>
      </c>
      <c r="H8873" s="14">
        <f t="shared" si="552"/>
        <v>1281389.6073159999</v>
      </c>
      <c r="I8873" s="11">
        <f t="shared" si="553"/>
        <v>438854</v>
      </c>
      <c r="J8873" s="11">
        <f t="shared" si="554"/>
        <v>448508.788</v>
      </c>
      <c r="K8873" s="11">
        <f t="shared" si="555"/>
        <v>0</v>
      </c>
    </row>
    <row r="8874" spans="1:11" s="11" customFormat="1">
      <c r="A8874" s="32">
        <v>2018</v>
      </c>
      <c r="B8874" s="32">
        <v>533</v>
      </c>
      <c r="C8874" s="33" t="s">
        <v>563</v>
      </c>
      <c r="D8874" s="33" t="s">
        <v>564</v>
      </c>
      <c r="E8874" s="34">
        <v>146803</v>
      </c>
      <c r="F8874" s="35">
        <v>1.022</v>
      </c>
      <c r="G8874" s="34">
        <v>370.6</v>
      </c>
      <c r="H8874" s="14">
        <f t="shared" si="552"/>
        <v>556021.06019600003</v>
      </c>
      <c r="I8874" s="11">
        <f t="shared" si="553"/>
        <v>146803</v>
      </c>
      <c r="J8874" s="11">
        <f t="shared" si="554"/>
        <v>150032.666</v>
      </c>
      <c r="K8874" s="11">
        <f t="shared" si="555"/>
        <v>0</v>
      </c>
    </row>
    <row r="8875" spans="1:11" s="11" customFormat="1">
      <c r="A8875" s="32">
        <v>2018</v>
      </c>
      <c r="B8875" s="32">
        <v>533</v>
      </c>
      <c r="C8875" s="33" t="s">
        <v>563</v>
      </c>
      <c r="D8875" s="33" t="s">
        <v>564</v>
      </c>
      <c r="E8875" s="34">
        <v>146304</v>
      </c>
      <c r="F8875" s="35">
        <v>1.022</v>
      </c>
      <c r="G8875" s="34">
        <v>373.4</v>
      </c>
      <c r="H8875" s="14">
        <f t="shared" si="552"/>
        <v>558317.716992</v>
      </c>
      <c r="I8875" s="11">
        <f t="shared" si="553"/>
        <v>146304</v>
      </c>
      <c r="J8875" s="11">
        <f t="shared" si="554"/>
        <v>149522.68799999999</v>
      </c>
      <c r="K8875" s="11">
        <f t="shared" si="555"/>
        <v>0</v>
      </c>
    </row>
    <row r="8876" spans="1:11" s="11" customFormat="1">
      <c r="A8876" s="32">
        <v>2018</v>
      </c>
      <c r="B8876" s="32">
        <v>533</v>
      </c>
      <c r="C8876" s="33" t="s">
        <v>563</v>
      </c>
      <c r="D8876" s="33" t="s">
        <v>564</v>
      </c>
      <c r="E8876" s="34">
        <v>146803</v>
      </c>
      <c r="F8876" s="35">
        <v>1.022</v>
      </c>
      <c r="G8876" s="34">
        <v>341.1</v>
      </c>
      <c r="H8876" s="14">
        <f t="shared" si="552"/>
        <v>511761.42372600007</v>
      </c>
      <c r="I8876" s="11">
        <f t="shared" si="553"/>
        <v>146803</v>
      </c>
      <c r="J8876" s="11">
        <f t="shared" si="554"/>
        <v>150032.666</v>
      </c>
      <c r="K8876" s="11">
        <f t="shared" si="555"/>
        <v>0</v>
      </c>
    </row>
    <row r="8877" spans="1:11" s="11" customFormat="1">
      <c r="A8877" s="32">
        <v>2018</v>
      </c>
      <c r="B8877" s="32">
        <v>546</v>
      </c>
      <c r="C8877" s="33" t="s">
        <v>565</v>
      </c>
      <c r="D8877" s="33" t="s">
        <v>566</v>
      </c>
      <c r="E8877" s="34">
        <v>15</v>
      </c>
      <c r="F8877" s="35">
        <v>5.8250000000000002</v>
      </c>
      <c r="G8877" s="34" t="s">
        <v>364</v>
      </c>
      <c r="H8877" s="14" t="str">
        <f t="shared" si="552"/>
        <v/>
      </c>
      <c r="I8877" s="11" t="str">
        <f t="shared" si="553"/>
        <v/>
      </c>
      <c r="J8877" s="11" t="str">
        <f t="shared" si="554"/>
        <v/>
      </c>
      <c r="K8877" s="11">
        <f t="shared" si="555"/>
        <v>0</v>
      </c>
    </row>
    <row r="8878" spans="1:11" s="11" customFormat="1">
      <c r="A8878" s="32">
        <v>2018</v>
      </c>
      <c r="B8878" s="32">
        <v>546</v>
      </c>
      <c r="C8878" s="33" t="s">
        <v>567</v>
      </c>
      <c r="D8878" s="33" t="s">
        <v>566</v>
      </c>
      <c r="E8878" s="34">
        <v>827</v>
      </c>
      <c r="F8878" s="35">
        <v>6.2</v>
      </c>
      <c r="G8878" s="34" t="s">
        <v>364</v>
      </c>
      <c r="H8878" s="14" t="str">
        <f t="shared" si="552"/>
        <v/>
      </c>
      <c r="I8878" s="11" t="str">
        <f t="shared" si="553"/>
        <v/>
      </c>
      <c r="J8878" s="11" t="str">
        <f t="shared" si="554"/>
        <v/>
      </c>
      <c r="K8878" s="11">
        <f t="shared" si="555"/>
        <v>0</v>
      </c>
    </row>
    <row r="8879" spans="1:11" s="11" customFormat="1">
      <c r="A8879" s="32">
        <v>2018</v>
      </c>
      <c r="B8879" s="32">
        <v>546</v>
      </c>
      <c r="C8879" s="33" t="s">
        <v>567</v>
      </c>
      <c r="D8879" s="33" t="s">
        <v>566</v>
      </c>
      <c r="E8879" s="34">
        <v>839</v>
      </c>
      <c r="F8879" s="35">
        <v>5.8250000000000002</v>
      </c>
      <c r="G8879" s="34" t="s">
        <v>364</v>
      </c>
      <c r="H8879" s="14" t="str">
        <f t="shared" si="552"/>
        <v/>
      </c>
      <c r="I8879" s="11" t="str">
        <f t="shared" si="553"/>
        <v/>
      </c>
      <c r="J8879" s="11" t="str">
        <f t="shared" si="554"/>
        <v/>
      </c>
      <c r="K8879" s="11">
        <f t="shared" si="555"/>
        <v>0</v>
      </c>
    </row>
    <row r="8880" spans="1:11" s="11" customFormat="1">
      <c r="A8880" s="32">
        <v>2018</v>
      </c>
      <c r="B8880" s="32">
        <v>562</v>
      </c>
      <c r="C8880" s="33" t="s">
        <v>565</v>
      </c>
      <c r="D8880" s="33" t="s">
        <v>566</v>
      </c>
      <c r="E8880" s="34">
        <v>13</v>
      </c>
      <c r="F8880" s="35">
        <v>5.67</v>
      </c>
      <c r="G8880" s="34" t="s">
        <v>364</v>
      </c>
      <c r="H8880" s="14" t="str">
        <f t="shared" si="552"/>
        <v/>
      </c>
      <c r="I8880" s="11" t="str">
        <f t="shared" si="553"/>
        <v/>
      </c>
      <c r="J8880" s="11" t="str">
        <f t="shared" si="554"/>
        <v/>
      </c>
      <c r="K8880" s="11">
        <f t="shared" si="555"/>
        <v>0</v>
      </c>
    </row>
    <row r="8881" spans="1:11" s="11" customFormat="1">
      <c r="A8881" s="32">
        <v>2018</v>
      </c>
      <c r="B8881" s="32">
        <v>562</v>
      </c>
      <c r="C8881" s="33" t="s">
        <v>563</v>
      </c>
      <c r="D8881" s="33" t="s">
        <v>564</v>
      </c>
      <c r="E8881" s="34">
        <v>6990</v>
      </c>
      <c r="F8881" s="35">
        <v>1.03</v>
      </c>
      <c r="G8881" s="34" t="s">
        <v>364</v>
      </c>
      <c r="H8881" s="14" t="str">
        <f t="shared" si="552"/>
        <v/>
      </c>
      <c r="I8881" s="11" t="str">
        <f t="shared" si="553"/>
        <v/>
      </c>
      <c r="J8881" s="11" t="str">
        <f t="shared" si="554"/>
        <v/>
      </c>
      <c r="K8881" s="11">
        <f t="shared" si="555"/>
        <v>0</v>
      </c>
    </row>
    <row r="8882" spans="1:11" s="11" customFormat="1">
      <c r="A8882" s="32">
        <v>2018</v>
      </c>
      <c r="B8882" s="32">
        <v>564</v>
      </c>
      <c r="C8882" s="33" t="s">
        <v>353</v>
      </c>
      <c r="D8882" s="33" t="s">
        <v>354</v>
      </c>
      <c r="E8882" s="34">
        <v>74577</v>
      </c>
      <c r="F8882" s="35">
        <v>23.86</v>
      </c>
      <c r="G8882" s="34">
        <v>254</v>
      </c>
      <c r="H8882" s="14">
        <f t="shared" si="552"/>
        <v>4519694.3388</v>
      </c>
      <c r="I8882" s="11">
        <f t="shared" si="553"/>
        <v>74577</v>
      </c>
      <c r="J8882" s="11">
        <f t="shared" si="554"/>
        <v>1779407.22</v>
      </c>
      <c r="K8882" s="11">
        <f t="shared" si="555"/>
        <v>0</v>
      </c>
    </row>
    <row r="8883" spans="1:11" s="11" customFormat="1">
      <c r="A8883" s="32">
        <v>2018</v>
      </c>
      <c r="B8883" s="32">
        <v>564</v>
      </c>
      <c r="C8883" s="33" t="s">
        <v>353</v>
      </c>
      <c r="D8883" s="33" t="s">
        <v>354</v>
      </c>
      <c r="E8883" s="34">
        <v>86356</v>
      </c>
      <c r="F8883" s="35">
        <v>23.67</v>
      </c>
      <c r="G8883" s="34">
        <v>246</v>
      </c>
      <c r="H8883" s="14">
        <f t="shared" si="552"/>
        <v>5028354.4391999999</v>
      </c>
      <c r="I8883" s="11">
        <f t="shared" si="553"/>
        <v>86356</v>
      </c>
      <c r="J8883" s="11">
        <f t="shared" si="554"/>
        <v>2044046.5200000003</v>
      </c>
      <c r="K8883" s="11">
        <f t="shared" si="555"/>
        <v>0</v>
      </c>
    </row>
    <row r="8884" spans="1:11" s="11" customFormat="1">
      <c r="A8884" s="32">
        <v>2018</v>
      </c>
      <c r="B8884" s="32">
        <v>564</v>
      </c>
      <c r="C8884" s="33" t="s">
        <v>563</v>
      </c>
      <c r="D8884" s="33" t="s">
        <v>564</v>
      </c>
      <c r="E8884" s="34">
        <v>71758</v>
      </c>
      <c r="F8884" s="35">
        <v>1.024</v>
      </c>
      <c r="G8884" s="34">
        <v>291</v>
      </c>
      <c r="H8884" s="14">
        <f t="shared" si="552"/>
        <v>213827.35872000002</v>
      </c>
      <c r="I8884" s="11">
        <f t="shared" si="553"/>
        <v>71758</v>
      </c>
      <c r="J8884" s="11">
        <f t="shared" si="554"/>
        <v>73480.191999999995</v>
      </c>
      <c r="K8884" s="11">
        <f t="shared" si="555"/>
        <v>0</v>
      </c>
    </row>
    <row r="8885" spans="1:11" s="11" customFormat="1">
      <c r="A8885" s="32">
        <v>2018</v>
      </c>
      <c r="B8885" s="32">
        <v>564</v>
      </c>
      <c r="C8885" s="33" t="s">
        <v>563</v>
      </c>
      <c r="D8885" s="33" t="s">
        <v>564</v>
      </c>
      <c r="E8885" s="34">
        <v>818306</v>
      </c>
      <c r="F8885" s="35">
        <v>1.024</v>
      </c>
      <c r="G8885" s="34">
        <v>294.60000000000002</v>
      </c>
      <c r="H8885" s="14">
        <f t="shared" si="552"/>
        <v>2468586.9834240004</v>
      </c>
      <c r="I8885" s="11">
        <f t="shared" si="553"/>
        <v>818306</v>
      </c>
      <c r="J8885" s="11">
        <f t="shared" si="554"/>
        <v>837945.34400000004</v>
      </c>
      <c r="K8885" s="11">
        <f t="shared" si="555"/>
        <v>0</v>
      </c>
    </row>
    <row r="8886" spans="1:11" s="11" customFormat="1">
      <c r="A8886" s="32">
        <v>2018</v>
      </c>
      <c r="B8886" s="32">
        <v>568</v>
      </c>
      <c r="C8886" s="33" t="s">
        <v>565</v>
      </c>
      <c r="D8886" s="33" t="s">
        <v>566</v>
      </c>
      <c r="E8886" s="34">
        <v>1440</v>
      </c>
      <c r="F8886" s="35">
        <v>5.8</v>
      </c>
      <c r="G8886" s="34" t="s">
        <v>364</v>
      </c>
      <c r="H8886" s="14" t="str">
        <f t="shared" si="552"/>
        <v/>
      </c>
      <c r="I8886" s="11" t="str">
        <f t="shared" si="553"/>
        <v/>
      </c>
      <c r="J8886" s="11" t="str">
        <f t="shared" si="554"/>
        <v/>
      </c>
      <c r="K8886" s="11">
        <f t="shared" si="555"/>
        <v>0</v>
      </c>
    </row>
    <row r="8887" spans="1:11" s="11" customFormat="1">
      <c r="A8887" s="32">
        <v>2018</v>
      </c>
      <c r="B8887" s="32">
        <v>593</v>
      </c>
      <c r="C8887" s="33" t="s">
        <v>565</v>
      </c>
      <c r="D8887" s="33" t="s">
        <v>566</v>
      </c>
      <c r="E8887" s="34">
        <v>12</v>
      </c>
      <c r="F8887" s="35">
        <v>5.8579999999999997</v>
      </c>
      <c r="G8887" s="34" t="s">
        <v>364</v>
      </c>
      <c r="H8887" s="14" t="str">
        <f t="shared" si="552"/>
        <v/>
      </c>
      <c r="I8887" s="11" t="str">
        <f t="shared" si="553"/>
        <v/>
      </c>
      <c r="J8887" s="11" t="str">
        <f t="shared" si="554"/>
        <v/>
      </c>
      <c r="K8887" s="11">
        <f t="shared" si="555"/>
        <v>0</v>
      </c>
    </row>
    <row r="8888" spans="1:11" s="11" customFormat="1">
      <c r="A8888" s="32">
        <v>2018</v>
      </c>
      <c r="B8888" s="32">
        <v>593</v>
      </c>
      <c r="C8888" s="33" t="s">
        <v>563</v>
      </c>
      <c r="D8888" s="33" t="s">
        <v>564</v>
      </c>
      <c r="E8888" s="34">
        <v>328010</v>
      </c>
      <c r="F8888" s="35">
        <v>1.0329999999999999</v>
      </c>
      <c r="G8888" s="34" t="s">
        <v>364</v>
      </c>
      <c r="H8888" s="14" t="str">
        <f t="shared" si="552"/>
        <v/>
      </c>
      <c r="I8888" s="11" t="str">
        <f t="shared" si="553"/>
        <v/>
      </c>
      <c r="J8888" s="11" t="str">
        <f t="shared" si="554"/>
        <v/>
      </c>
      <c r="K8888" s="11">
        <f t="shared" si="555"/>
        <v>0</v>
      </c>
    </row>
    <row r="8889" spans="1:11" s="11" customFormat="1">
      <c r="A8889" s="32">
        <v>2018</v>
      </c>
      <c r="B8889" s="32">
        <v>593</v>
      </c>
      <c r="C8889" s="33" t="s">
        <v>567</v>
      </c>
      <c r="D8889" s="33" t="s">
        <v>566</v>
      </c>
      <c r="E8889" s="34">
        <v>7785</v>
      </c>
      <c r="F8889" s="35">
        <v>6.3490000000000002</v>
      </c>
      <c r="G8889" s="34" t="s">
        <v>364</v>
      </c>
      <c r="H8889" s="14" t="str">
        <f t="shared" si="552"/>
        <v/>
      </c>
      <c r="I8889" s="11" t="str">
        <f t="shared" si="553"/>
        <v/>
      </c>
      <c r="J8889" s="11" t="str">
        <f t="shared" si="554"/>
        <v/>
      </c>
      <c r="K8889" s="11">
        <f t="shared" si="555"/>
        <v>0</v>
      </c>
    </row>
    <row r="8890" spans="1:11" s="11" customFormat="1">
      <c r="A8890" s="32">
        <v>2018</v>
      </c>
      <c r="B8890" s="32">
        <v>602</v>
      </c>
      <c r="C8890" s="33" t="s">
        <v>353</v>
      </c>
      <c r="D8890" s="33" t="s">
        <v>354</v>
      </c>
      <c r="E8890" s="34">
        <v>178873</v>
      </c>
      <c r="F8890" s="35">
        <v>25.75</v>
      </c>
      <c r="G8890" s="34" t="s">
        <v>364</v>
      </c>
      <c r="H8890" s="14" t="str">
        <f t="shared" si="552"/>
        <v/>
      </c>
      <c r="I8890" s="11" t="str">
        <f t="shared" si="553"/>
        <v/>
      </c>
      <c r="J8890" s="11" t="str">
        <f t="shared" si="554"/>
        <v/>
      </c>
      <c r="K8890" s="11">
        <f t="shared" si="555"/>
        <v>0</v>
      </c>
    </row>
    <row r="8891" spans="1:11" s="11" customFormat="1">
      <c r="A8891" s="32">
        <v>2018</v>
      </c>
      <c r="B8891" s="32">
        <v>602</v>
      </c>
      <c r="C8891" s="33" t="s">
        <v>565</v>
      </c>
      <c r="D8891" s="33" t="s">
        <v>566</v>
      </c>
      <c r="E8891" s="34">
        <v>4660</v>
      </c>
      <c r="F8891" s="35">
        <v>5.8</v>
      </c>
      <c r="G8891" s="34" t="s">
        <v>364</v>
      </c>
      <c r="H8891" s="14" t="str">
        <f t="shared" si="552"/>
        <v/>
      </c>
      <c r="I8891" s="11" t="str">
        <f t="shared" si="553"/>
        <v/>
      </c>
      <c r="J8891" s="11" t="str">
        <f t="shared" si="554"/>
        <v/>
      </c>
      <c r="K8891" s="11">
        <f t="shared" si="555"/>
        <v>0</v>
      </c>
    </row>
    <row r="8892" spans="1:11" s="11" customFormat="1">
      <c r="A8892" s="32">
        <v>2018</v>
      </c>
      <c r="B8892" s="32">
        <v>607</v>
      </c>
      <c r="C8892" s="33" t="s">
        <v>563</v>
      </c>
      <c r="D8892" s="33" t="s">
        <v>564</v>
      </c>
      <c r="E8892" s="34">
        <v>382</v>
      </c>
      <c r="F8892" s="35">
        <v>1.1020000000000001</v>
      </c>
      <c r="G8892" s="34">
        <v>146.69999999999999</v>
      </c>
      <c r="H8892" s="14">
        <f t="shared" si="552"/>
        <v>617.55418799999995</v>
      </c>
      <c r="I8892" s="11">
        <f t="shared" si="553"/>
        <v>382</v>
      </c>
      <c r="J8892" s="11">
        <f t="shared" si="554"/>
        <v>420.96400000000006</v>
      </c>
      <c r="K8892" s="11">
        <f t="shared" si="555"/>
        <v>0</v>
      </c>
    </row>
    <row r="8893" spans="1:11" s="11" customFormat="1">
      <c r="A8893" s="32">
        <v>2018</v>
      </c>
      <c r="B8893" s="32">
        <v>607</v>
      </c>
      <c r="C8893" s="33" t="s">
        <v>563</v>
      </c>
      <c r="D8893" s="33" t="s">
        <v>564</v>
      </c>
      <c r="E8893" s="34">
        <v>191</v>
      </c>
      <c r="F8893" s="35">
        <v>1.1020000000000001</v>
      </c>
      <c r="G8893" s="34">
        <v>149.5</v>
      </c>
      <c r="H8893" s="14">
        <f t="shared" si="552"/>
        <v>314.67059000000006</v>
      </c>
      <c r="I8893" s="11">
        <f t="shared" si="553"/>
        <v>191</v>
      </c>
      <c r="J8893" s="11">
        <f t="shared" si="554"/>
        <v>210.48200000000003</v>
      </c>
      <c r="K8893" s="11">
        <f t="shared" si="555"/>
        <v>0</v>
      </c>
    </row>
    <row r="8894" spans="1:11" s="11" customFormat="1">
      <c r="A8894" s="32">
        <v>2018</v>
      </c>
      <c r="B8894" s="32">
        <v>607</v>
      </c>
      <c r="C8894" s="33" t="s">
        <v>563</v>
      </c>
      <c r="D8894" s="33" t="s">
        <v>564</v>
      </c>
      <c r="E8894" s="34">
        <v>382</v>
      </c>
      <c r="F8894" s="35">
        <v>1.1020000000000001</v>
      </c>
      <c r="G8894" s="34">
        <v>113</v>
      </c>
      <c r="H8894" s="14">
        <f t="shared" si="552"/>
        <v>475.68932000000001</v>
      </c>
      <c r="I8894" s="11">
        <f t="shared" si="553"/>
        <v>382</v>
      </c>
      <c r="J8894" s="11">
        <f t="shared" si="554"/>
        <v>420.96400000000006</v>
      </c>
      <c r="K8894" s="11">
        <f t="shared" si="555"/>
        <v>0</v>
      </c>
    </row>
    <row r="8895" spans="1:11" s="11" customFormat="1">
      <c r="A8895" s="32">
        <v>2018</v>
      </c>
      <c r="B8895" s="32">
        <v>607</v>
      </c>
      <c r="C8895" s="33" t="s">
        <v>563</v>
      </c>
      <c r="D8895" s="33" t="s">
        <v>564</v>
      </c>
      <c r="E8895" s="34">
        <v>410</v>
      </c>
      <c r="F8895" s="35">
        <v>1.1020000000000001</v>
      </c>
      <c r="G8895" s="34">
        <v>208.2</v>
      </c>
      <c r="H8895" s="14">
        <f t="shared" si="552"/>
        <v>940.68923999999993</v>
      </c>
      <c r="I8895" s="11">
        <f t="shared" si="553"/>
        <v>410</v>
      </c>
      <c r="J8895" s="11">
        <f t="shared" si="554"/>
        <v>451.82000000000005</v>
      </c>
      <c r="K8895" s="11">
        <f t="shared" si="555"/>
        <v>0</v>
      </c>
    </row>
    <row r="8896" spans="1:11" s="11" customFormat="1">
      <c r="A8896" s="32">
        <v>2018</v>
      </c>
      <c r="B8896" s="32">
        <v>607</v>
      </c>
      <c r="C8896" s="33" t="s">
        <v>563</v>
      </c>
      <c r="D8896" s="33" t="s">
        <v>564</v>
      </c>
      <c r="E8896" s="34">
        <v>8220</v>
      </c>
      <c r="F8896" s="35">
        <v>1.1020000000000001</v>
      </c>
      <c r="G8896" s="34">
        <v>180.6</v>
      </c>
      <c r="H8896" s="14">
        <f t="shared" si="552"/>
        <v>16359.542640000003</v>
      </c>
      <c r="I8896" s="11">
        <f t="shared" si="553"/>
        <v>8220</v>
      </c>
      <c r="J8896" s="11">
        <f t="shared" si="554"/>
        <v>9058.44</v>
      </c>
      <c r="K8896" s="11">
        <f t="shared" si="555"/>
        <v>0</v>
      </c>
    </row>
    <row r="8897" spans="1:11" s="11" customFormat="1">
      <c r="A8897" s="32">
        <v>2018</v>
      </c>
      <c r="B8897" s="32">
        <v>609</v>
      </c>
      <c r="C8897" s="33" t="s">
        <v>563</v>
      </c>
      <c r="D8897" s="33" t="s">
        <v>564</v>
      </c>
      <c r="E8897" s="34">
        <v>4053960</v>
      </c>
      <c r="F8897" s="35">
        <v>1.0249999999999999</v>
      </c>
      <c r="G8897" s="34">
        <v>424.2</v>
      </c>
      <c r="H8897" s="14">
        <f t="shared" si="552"/>
        <v>17626820.777999997</v>
      </c>
      <c r="I8897" s="11">
        <f t="shared" si="553"/>
        <v>4053960</v>
      </c>
      <c r="J8897" s="11">
        <f t="shared" si="554"/>
        <v>4155308.9999999995</v>
      </c>
      <c r="K8897" s="11">
        <f t="shared" si="555"/>
        <v>0</v>
      </c>
    </row>
    <row r="8898" spans="1:11" s="11" customFormat="1">
      <c r="A8898" s="32">
        <v>2018</v>
      </c>
      <c r="B8898" s="32">
        <v>609</v>
      </c>
      <c r="C8898" s="33" t="s">
        <v>565</v>
      </c>
      <c r="D8898" s="33" t="s">
        <v>566</v>
      </c>
      <c r="E8898" s="34">
        <v>23464</v>
      </c>
      <c r="F8898" s="35">
        <v>5.8</v>
      </c>
      <c r="G8898" s="34">
        <v>1625.2</v>
      </c>
      <c r="H8898" s="14">
        <f t="shared" si="552"/>
        <v>2211754.1823999998</v>
      </c>
      <c r="I8898" s="11">
        <f t="shared" si="553"/>
        <v>23464</v>
      </c>
      <c r="J8898" s="11">
        <f t="shared" si="554"/>
        <v>136091.19999999998</v>
      </c>
      <c r="K8898" s="11">
        <f t="shared" si="555"/>
        <v>0</v>
      </c>
    </row>
    <row r="8899" spans="1:11" s="11" customFormat="1">
      <c r="A8899" s="32">
        <v>2018</v>
      </c>
      <c r="B8899" s="32">
        <v>612</v>
      </c>
      <c r="C8899" s="33" t="s">
        <v>563</v>
      </c>
      <c r="D8899" s="33" t="s">
        <v>564</v>
      </c>
      <c r="E8899" s="34">
        <v>5509043</v>
      </c>
      <c r="F8899" s="35">
        <v>1.018</v>
      </c>
      <c r="G8899" s="34">
        <v>424.2</v>
      </c>
      <c r="H8899" s="14">
        <f t="shared" si="552"/>
        <v>23790008.893307999</v>
      </c>
      <c r="I8899" s="11">
        <f t="shared" si="553"/>
        <v>5509043</v>
      </c>
      <c r="J8899" s="11">
        <f t="shared" si="554"/>
        <v>5608205.7740000002</v>
      </c>
      <c r="K8899" s="11">
        <f t="shared" si="555"/>
        <v>0</v>
      </c>
    </row>
    <row r="8900" spans="1:11" s="11" customFormat="1">
      <c r="A8900" s="32">
        <v>2018</v>
      </c>
      <c r="B8900" s="32">
        <v>613</v>
      </c>
      <c r="C8900" s="33" t="s">
        <v>563</v>
      </c>
      <c r="D8900" s="33" t="s">
        <v>564</v>
      </c>
      <c r="E8900" s="34">
        <v>2120321</v>
      </c>
      <c r="F8900" s="35">
        <v>1.0229999999999999</v>
      </c>
      <c r="G8900" s="34">
        <v>424.2</v>
      </c>
      <c r="H8900" s="14">
        <f t="shared" si="552"/>
        <v>9201272.9206859991</v>
      </c>
      <c r="I8900" s="11">
        <f t="shared" si="553"/>
        <v>2120321</v>
      </c>
      <c r="J8900" s="11">
        <f t="shared" si="554"/>
        <v>2169088.3829999999</v>
      </c>
      <c r="K8900" s="11">
        <f t="shared" si="555"/>
        <v>0</v>
      </c>
    </row>
    <row r="8901" spans="1:11" s="11" customFormat="1">
      <c r="A8901" s="32">
        <v>2018</v>
      </c>
      <c r="B8901" s="32">
        <v>613</v>
      </c>
      <c r="C8901" s="33" t="s">
        <v>565</v>
      </c>
      <c r="D8901" s="33" t="s">
        <v>566</v>
      </c>
      <c r="E8901" s="34">
        <v>8283</v>
      </c>
      <c r="F8901" s="35">
        <v>5.8</v>
      </c>
      <c r="G8901" s="34">
        <v>1545.3</v>
      </c>
      <c r="H8901" s="14">
        <f t="shared" si="552"/>
        <v>742383.75419999997</v>
      </c>
      <c r="I8901" s="11">
        <f t="shared" si="553"/>
        <v>8283</v>
      </c>
      <c r="J8901" s="11">
        <f t="shared" si="554"/>
        <v>48041.4</v>
      </c>
      <c r="K8901" s="11">
        <f t="shared" si="555"/>
        <v>0</v>
      </c>
    </row>
    <row r="8902" spans="1:11" s="11" customFormat="1">
      <c r="A8902" s="32">
        <v>2018</v>
      </c>
      <c r="B8902" s="32">
        <v>617</v>
      </c>
      <c r="C8902" s="33" t="s">
        <v>563</v>
      </c>
      <c r="D8902" s="33" t="s">
        <v>564</v>
      </c>
      <c r="E8902" s="34">
        <v>4376907</v>
      </c>
      <c r="F8902" s="35">
        <v>1.0229999999999999</v>
      </c>
      <c r="G8902" s="34">
        <v>424.2</v>
      </c>
      <c r="H8902" s="14">
        <f t="shared" ref="H8902:H8965" si="556">IF(I8902="","",G8902/100*F8902*E8902)</f>
        <v>18993876.802361999</v>
      </c>
      <c r="I8902" s="11">
        <f t="shared" ref="I8902:I8965" si="557">IF(OR(G8902=".",F8902=".",E8902="."),"",E8902)</f>
        <v>4376907</v>
      </c>
      <c r="J8902" s="11">
        <f t="shared" ref="J8902:J8965" si="558">IF(I8902="","",F8902*I8902)</f>
        <v>4477575.8609999996</v>
      </c>
      <c r="K8902" s="11">
        <f t="shared" ref="K8902:K8965" si="559">IF(C8902="LIG",1,0)</f>
        <v>0</v>
      </c>
    </row>
    <row r="8903" spans="1:11" s="11" customFormat="1">
      <c r="A8903" s="32">
        <v>2018</v>
      </c>
      <c r="B8903" s="32">
        <v>619</v>
      </c>
      <c r="C8903" s="33" t="s">
        <v>563</v>
      </c>
      <c r="D8903" s="33" t="s">
        <v>564</v>
      </c>
      <c r="E8903" s="34">
        <v>3225906</v>
      </c>
      <c r="F8903" s="35">
        <v>1.0229999999999999</v>
      </c>
      <c r="G8903" s="34">
        <v>424.2</v>
      </c>
      <c r="H8903" s="14">
        <f t="shared" si="556"/>
        <v>13999031.996795999</v>
      </c>
      <c r="I8903" s="11">
        <f t="shared" si="557"/>
        <v>3225906</v>
      </c>
      <c r="J8903" s="11">
        <f t="shared" si="558"/>
        <v>3300101.8379999995</v>
      </c>
      <c r="K8903" s="11">
        <f t="shared" si="559"/>
        <v>0</v>
      </c>
    </row>
    <row r="8904" spans="1:11" s="11" customFormat="1">
      <c r="A8904" s="32">
        <v>2018</v>
      </c>
      <c r="B8904" s="32">
        <v>620</v>
      </c>
      <c r="C8904" s="33" t="s">
        <v>563</v>
      </c>
      <c r="D8904" s="33" t="s">
        <v>564</v>
      </c>
      <c r="E8904" s="34">
        <v>4585390</v>
      </c>
      <c r="F8904" s="35">
        <v>1.0229999999999999</v>
      </c>
      <c r="G8904" s="34">
        <v>424.2</v>
      </c>
      <c r="H8904" s="14">
        <f t="shared" si="556"/>
        <v>19898602.540739998</v>
      </c>
      <c r="I8904" s="11">
        <f t="shared" si="557"/>
        <v>4585390</v>
      </c>
      <c r="J8904" s="11">
        <f t="shared" si="558"/>
        <v>4690853.97</v>
      </c>
      <c r="K8904" s="11">
        <f t="shared" si="559"/>
        <v>0</v>
      </c>
    </row>
    <row r="8905" spans="1:11" s="11" customFormat="1">
      <c r="A8905" s="32">
        <v>2018</v>
      </c>
      <c r="B8905" s="32">
        <v>621</v>
      </c>
      <c r="C8905" s="33" t="s">
        <v>563</v>
      </c>
      <c r="D8905" s="33" t="s">
        <v>564</v>
      </c>
      <c r="E8905" s="34">
        <v>3462677</v>
      </c>
      <c r="F8905" s="35">
        <v>1.0229999999999999</v>
      </c>
      <c r="G8905" s="34">
        <v>424.2</v>
      </c>
      <c r="H8905" s="14">
        <f t="shared" si="556"/>
        <v>15026515.378181998</v>
      </c>
      <c r="I8905" s="11">
        <f t="shared" si="557"/>
        <v>3462677</v>
      </c>
      <c r="J8905" s="11">
        <f t="shared" si="558"/>
        <v>3542318.5709999995</v>
      </c>
      <c r="K8905" s="11">
        <f t="shared" si="559"/>
        <v>0</v>
      </c>
    </row>
    <row r="8906" spans="1:11" s="11" customFormat="1">
      <c r="A8906" s="32">
        <v>2018</v>
      </c>
      <c r="B8906" s="32">
        <v>628</v>
      </c>
      <c r="C8906" s="33" t="s">
        <v>353</v>
      </c>
      <c r="D8906" s="33" t="s">
        <v>354</v>
      </c>
      <c r="E8906" s="34">
        <v>34144</v>
      </c>
      <c r="F8906" s="35">
        <v>26.146000000000001</v>
      </c>
      <c r="G8906" s="34">
        <v>284.39999999999998</v>
      </c>
      <c r="H8906" s="14">
        <f t="shared" si="556"/>
        <v>2538921.3442560001</v>
      </c>
      <c r="I8906" s="11">
        <f t="shared" si="557"/>
        <v>34144</v>
      </c>
      <c r="J8906" s="11">
        <f t="shared" si="558"/>
        <v>892729.02399999998</v>
      </c>
      <c r="K8906" s="11">
        <f t="shared" si="559"/>
        <v>0</v>
      </c>
    </row>
    <row r="8907" spans="1:11" s="11" customFormat="1">
      <c r="A8907" s="32">
        <v>2018</v>
      </c>
      <c r="B8907" s="32">
        <v>628</v>
      </c>
      <c r="C8907" s="33" t="s">
        <v>353</v>
      </c>
      <c r="D8907" s="33" t="s">
        <v>354</v>
      </c>
      <c r="E8907" s="34">
        <v>46660</v>
      </c>
      <c r="F8907" s="35">
        <v>22.024000000000001</v>
      </c>
      <c r="G8907" s="34">
        <v>428.9</v>
      </c>
      <c r="H8907" s="14">
        <f t="shared" si="556"/>
        <v>4407547.2737600002</v>
      </c>
      <c r="I8907" s="11">
        <f t="shared" si="557"/>
        <v>46660</v>
      </c>
      <c r="J8907" s="11">
        <f t="shared" si="558"/>
        <v>1027639.8400000001</v>
      </c>
      <c r="K8907" s="11">
        <f t="shared" si="559"/>
        <v>0</v>
      </c>
    </row>
    <row r="8908" spans="1:11" s="11" customFormat="1">
      <c r="A8908" s="32">
        <v>2018</v>
      </c>
      <c r="B8908" s="32">
        <v>634</v>
      </c>
      <c r="C8908" s="33" t="s">
        <v>563</v>
      </c>
      <c r="D8908" s="33" t="s">
        <v>564</v>
      </c>
      <c r="E8908" s="34">
        <v>30284</v>
      </c>
      <c r="F8908" s="35">
        <v>1.022</v>
      </c>
      <c r="G8908" s="34">
        <v>403</v>
      </c>
      <c r="H8908" s="14">
        <f t="shared" si="556"/>
        <v>124729.49944</v>
      </c>
      <c r="I8908" s="11">
        <f t="shared" si="557"/>
        <v>30284</v>
      </c>
      <c r="J8908" s="11">
        <f t="shared" si="558"/>
        <v>30950.248</v>
      </c>
      <c r="K8908" s="11">
        <f t="shared" si="559"/>
        <v>0</v>
      </c>
    </row>
    <row r="8909" spans="1:11" s="11" customFormat="1">
      <c r="A8909" s="32">
        <v>2018</v>
      </c>
      <c r="B8909" s="32">
        <v>634</v>
      </c>
      <c r="C8909" s="33" t="s">
        <v>563</v>
      </c>
      <c r="D8909" s="33" t="s">
        <v>564</v>
      </c>
      <c r="E8909" s="34">
        <v>3979000</v>
      </c>
      <c r="F8909" s="35">
        <v>1.0169999999999999</v>
      </c>
      <c r="G8909" s="34">
        <v>466</v>
      </c>
      <c r="H8909" s="14">
        <f t="shared" si="556"/>
        <v>18857356.379999999</v>
      </c>
      <c r="I8909" s="11">
        <f t="shared" si="557"/>
        <v>3979000</v>
      </c>
      <c r="J8909" s="11">
        <f t="shared" si="558"/>
        <v>4046642.9999999995</v>
      </c>
      <c r="K8909" s="11">
        <f t="shared" si="559"/>
        <v>0</v>
      </c>
    </row>
    <row r="8910" spans="1:11" s="11" customFormat="1">
      <c r="A8910" s="32">
        <v>2018</v>
      </c>
      <c r="B8910" s="32">
        <v>634</v>
      </c>
      <c r="C8910" s="33" t="s">
        <v>563</v>
      </c>
      <c r="D8910" s="33" t="s">
        <v>564</v>
      </c>
      <c r="E8910" s="34">
        <v>1023843</v>
      </c>
      <c r="F8910" s="35">
        <v>1.0169999999999999</v>
      </c>
      <c r="G8910" s="34">
        <v>466</v>
      </c>
      <c r="H8910" s="14">
        <f t="shared" si="556"/>
        <v>4852217.2224599998</v>
      </c>
      <c r="I8910" s="11">
        <f t="shared" si="557"/>
        <v>1023843</v>
      </c>
      <c r="J8910" s="11">
        <f t="shared" si="558"/>
        <v>1041248.3309999999</v>
      </c>
      <c r="K8910" s="11">
        <f t="shared" si="559"/>
        <v>0</v>
      </c>
    </row>
    <row r="8911" spans="1:11" s="11" customFormat="1">
      <c r="A8911" s="32">
        <v>2018</v>
      </c>
      <c r="B8911" s="32">
        <v>641</v>
      </c>
      <c r="C8911" s="33" t="s">
        <v>353</v>
      </c>
      <c r="D8911" s="33" t="s">
        <v>354</v>
      </c>
      <c r="E8911" s="34">
        <v>4810</v>
      </c>
      <c r="F8911" s="35">
        <v>22.67</v>
      </c>
      <c r="G8911" s="34">
        <v>276.10000000000002</v>
      </c>
      <c r="H8911" s="14">
        <f t="shared" si="556"/>
        <v>301066.89470000006</v>
      </c>
      <c r="I8911" s="11">
        <f t="shared" si="557"/>
        <v>4810</v>
      </c>
      <c r="J8911" s="11">
        <f t="shared" si="558"/>
        <v>109042.70000000001</v>
      </c>
      <c r="K8911" s="11">
        <f t="shared" si="559"/>
        <v>0</v>
      </c>
    </row>
    <row r="8912" spans="1:11" s="11" customFormat="1">
      <c r="A8912" s="32">
        <v>2018</v>
      </c>
      <c r="B8912" s="32">
        <v>641</v>
      </c>
      <c r="C8912" s="33" t="s">
        <v>563</v>
      </c>
      <c r="D8912" s="33" t="s">
        <v>564</v>
      </c>
      <c r="E8912" s="34">
        <v>31308</v>
      </c>
      <c r="F8912" s="35">
        <v>1.014</v>
      </c>
      <c r="G8912" s="34">
        <v>1055</v>
      </c>
      <c r="H8912" s="14">
        <f t="shared" si="556"/>
        <v>334923.59160000004</v>
      </c>
      <c r="I8912" s="11">
        <f t="shared" si="557"/>
        <v>31308</v>
      </c>
      <c r="J8912" s="11">
        <f t="shared" si="558"/>
        <v>31746.312000000002</v>
      </c>
      <c r="K8912" s="11">
        <f t="shared" si="559"/>
        <v>0</v>
      </c>
    </row>
    <row r="8913" spans="1:11" s="11" customFormat="1">
      <c r="A8913" s="32">
        <v>2018</v>
      </c>
      <c r="B8913" s="32">
        <v>643</v>
      </c>
      <c r="C8913" s="33" t="s">
        <v>563</v>
      </c>
      <c r="D8913" s="33" t="s">
        <v>564</v>
      </c>
      <c r="E8913" s="34">
        <v>2736850</v>
      </c>
      <c r="F8913" s="35">
        <v>1.022</v>
      </c>
      <c r="G8913" s="34">
        <v>356.2</v>
      </c>
      <c r="H8913" s="14">
        <f t="shared" si="556"/>
        <v>9963130.2134000007</v>
      </c>
      <c r="I8913" s="11">
        <f t="shared" si="557"/>
        <v>2736850</v>
      </c>
      <c r="J8913" s="11">
        <f t="shared" si="558"/>
        <v>2797060.7</v>
      </c>
      <c r="K8913" s="11">
        <f t="shared" si="559"/>
        <v>0</v>
      </c>
    </row>
    <row r="8914" spans="1:11" s="11" customFormat="1">
      <c r="A8914" s="32">
        <v>2018</v>
      </c>
      <c r="B8914" s="32">
        <v>645</v>
      </c>
      <c r="C8914" s="33" t="s">
        <v>563</v>
      </c>
      <c r="D8914" s="33" t="s">
        <v>564</v>
      </c>
      <c r="E8914" s="34">
        <v>677830</v>
      </c>
      <c r="F8914" s="35">
        <v>1.0169999999999999</v>
      </c>
      <c r="G8914" s="34">
        <v>287.5</v>
      </c>
      <c r="H8914" s="14">
        <f t="shared" si="556"/>
        <v>1981890.1912499999</v>
      </c>
      <c r="I8914" s="11">
        <f t="shared" si="557"/>
        <v>677830</v>
      </c>
      <c r="J8914" s="11">
        <f t="shared" si="558"/>
        <v>689353.11</v>
      </c>
      <c r="K8914" s="11">
        <f t="shared" si="559"/>
        <v>0</v>
      </c>
    </row>
    <row r="8915" spans="1:11" s="11" customFormat="1">
      <c r="A8915" s="32">
        <v>2018</v>
      </c>
      <c r="B8915" s="32">
        <v>645</v>
      </c>
      <c r="C8915" s="33" t="s">
        <v>353</v>
      </c>
      <c r="D8915" s="33" t="s">
        <v>354</v>
      </c>
      <c r="E8915" s="34">
        <v>11309</v>
      </c>
      <c r="F8915" s="35">
        <v>21.95</v>
      </c>
      <c r="G8915" s="34">
        <v>348.7</v>
      </c>
      <c r="H8915" s="14">
        <f t="shared" si="556"/>
        <v>865586.90184999991</v>
      </c>
      <c r="I8915" s="11">
        <f t="shared" si="557"/>
        <v>11309</v>
      </c>
      <c r="J8915" s="11">
        <f t="shared" si="558"/>
        <v>248232.55</v>
      </c>
      <c r="K8915" s="11">
        <f t="shared" si="559"/>
        <v>0</v>
      </c>
    </row>
    <row r="8916" spans="1:11" s="11" customFormat="1">
      <c r="A8916" s="32">
        <v>2018</v>
      </c>
      <c r="B8916" s="32">
        <v>645</v>
      </c>
      <c r="C8916" s="33" t="s">
        <v>353</v>
      </c>
      <c r="D8916" s="33" t="s">
        <v>354</v>
      </c>
      <c r="E8916" s="34">
        <v>74822</v>
      </c>
      <c r="F8916" s="35">
        <v>23.417999999999999</v>
      </c>
      <c r="G8916" s="34">
        <v>294.5</v>
      </c>
      <c r="H8916" s="14">
        <f t="shared" si="556"/>
        <v>5160174.8002199996</v>
      </c>
      <c r="I8916" s="11">
        <f t="shared" si="557"/>
        <v>74822</v>
      </c>
      <c r="J8916" s="11">
        <f t="shared" si="558"/>
        <v>1752181.5959999999</v>
      </c>
      <c r="K8916" s="11">
        <f t="shared" si="559"/>
        <v>0</v>
      </c>
    </row>
    <row r="8917" spans="1:11" s="11" customFormat="1">
      <c r="A8917" s="32">
        <v>2018</v>
      </c>
      <c r="B8917" s="32">
        <v>663</v>
      </c>
      <c r="C8917" s="33" t="s">
        <v>563</v>
      </c>
      <c r="D8917" s="33" t="s">
        <v>564</v>
      </c>
      <c r="E8917" s="34">
        <v>443472</v>
      </c>
      <c r="F8917" s="35">
        <v>1.0229999999999999</v>
      </c>
      <c r="G8917" s="34">
        <v>340</v>
      </c>
      <c r="H8917" s="14">
        <f t="shared" si="556"/>
        <v>1542484.3103999998</v>
      </c>
      <c r="I8917" s="11">
        <f t="shared" si="557"/>
        <v>443472</v>
      </c>
      <c r="J8917" s="11">
        <f t="shared" si="558"/>
        <v>453671.85599999997</v>
      </c>
      <c r="K8917" s="11">
        <f t="shared" si="559"/>
        <v>0</v>
      </c>
    </row>
    <row r="8918" spans="1:11" s="11" customFormat="1">
      <c r="A8918" s="32">
        <v>2018</v>
      </c>
      <c r="B8918" s="32">
        <v>663</v>
      </c>
      <c r="C8918" s="33" t="s">
        <v>353</v>
      </c>
      <c r="D8918" s="33" t="s">
        <v>354</v>
      </c>
      <c r="E8918" s="34">
        <v>12039</v>
      </c>
      <c r="F8918" s="35">
        <v>25.68</v>
      </c>
      <c r="G8918" s="34">
        <v>308.89999999999998</v>
      </c>
      <c r="H8918" s="14">
        <f t="shared" si="556"/>
        <v>954999.93527999998</v>
      </c>
      <c r="I8918" s="11">
        <f t="shared" si="557"/>
        <v>12039</v>
      </c>
      <c r="J8918" s="11">
        <f t="shared" si="558"/>
        <v>309161.52</v>
      </c>
      <c r="K8918" s="11">
        <f t="shared" si="559"/>
        <v>0</v>
      </c>
    </row>
    <row r="8919" spans="1:11" s="11" customFormat="1">
      <c r="A8919" s="32">
        <v>2018</v>
      </c>
      <c r="B8919" s="32">
        <v>663</v>
      </c>
      <c r="C8919" s="33" t="s">
        <v>353</v>
      </c>
      <c r="D8919" s="33" t="s">
        <v>354</v>
      </c>
      <c r="E8919" s="34">
        <v>21013</v>
      </c>
      <c r="F8919" s="35">
        <v>25.06</v>
      </c>
      <c r="G8919" s="34">
        <v>315.5</v>
      </c>
      <c r="H8919" s="14">
        <f t="shared" si="556"/>
        <v>1661378.1358999999</v>
      </c>
      <c r="I8919" s="11">
        <f t="shared" si="557"/>
        <v>21013</v>
      </c>
      <c r="J8919" s="11">
        <f t="shared" si="558"/>
        <v>526585.78</v>
      </c>
      <c r="K8919" s="11">
        <f t="shared" si="559"/>
        <v>0</v>
      </c>
    </row>
    <row r="8920" spans="1:11" s="11" customFormat="1">
      <c r="A8920" s="32">
        <v>2018</v>
      </c>
      <c r="B8920" s="32">
        <v>666</v>
      </c>
      <c r="C8920" s="33" t="s">
        <v>563</v>
      </c>
      <c r="D8920" s="33" t="s">
        <v>564</v>
      </c>
      <c r="E8920" s="34">
        <v>94346</v>
      </c>
      <c r="F8920" s="35">
        <v>1.042</v>
      </c>
      <c r="G8920" s="34">
        <v>367.5</v>
      </c>
      <c r="H8920" s="14">
        <f t="shared" si="556"/>
        <v>361283.85509999999</v>
      </c>
      <c r="I8920" s="11">
        <f t="shared" si="557"/>
        <v>94346</v>
      </c>
      <c r="J8920" s="11">
        <f t="shared" si="558"/>
        <v>98308.532000000007</v>
      </c>
      <c r="K8920" s="11">
        <f t="shared" si="559"/>
        <v>0</v>
      </c>
    </row>
    <row r="8921" spans="1:11" s="11" customFormat="1">
      <c r="A8921" s="32">
        <v>2018</v>
      </c>
      <c r="B8921" s="32">
        <v>667</v>
      </c>
      <c r="C8921" s="33" t="s">
        <v>563</v>
      </c>
      <c r="D8921" s="33" t="s">
        <v>564</v>
      </c>
      <c r="E8921" s="34">
        <v>1514933</v>
      </c>
      <c r="F8921" s="35">
        <v>1.0429999999999999</v>
      </c>
      <c r="G8921" s="34">
        <v>350.4</v>
      </c>
      <c r="H8921" s="14">
        <f t="shared" si="556"/>
        <v>5536583.2169759991</v>
      </c>
      <c r="I8921" s="11">
        <f t="shared" si="557"/>
        <v>1514933</v>
      </c>
      <c r="J8921" s="11">
        <f t="shared" si="558"/>
        <v>1580075.1189999999</v>
      </c>
      <c r="K8921" s="11">
        <f t="shared" si="559"/>
        <v>0</v>
      </c>
    </row>
    <row r="8922" spans="1:11" s="11" customFormat="1">
      <c r="A8922" s="32">
        <v>2018</v>
      </c>
      <c r="B8922" s="32">
        <v>667</v>
      </c>
      <c r="C8922" s="33" t="s">
        <v>568</v>
      </c>
      <c r="D8922" s="33" t="s">
        <v>569</v>
      </c>
      <c r="E8922" s="34">
        <v>38200</v>
      </c>
      <c r="F8922" s="35">
        <v>28.478000000000002</v>
      </c>
      <c r="G8922" s="34">
        <v>314.7</v>
      </c>
      <c r="H8922" s="14">
        <f t="shared" si="556"/>
        <v>3423494.1612</v>
      </c>
      <c r="I8922" s="11">
        <f t="shared" si="557"/>
        <v>38200</v>
      </c>
      <c r="J8922" s="11">
        <f t="shared" si="558"/>
        <v>1087859.6000000001</v>
      </c>
      <c r="K8922" s="11">
        <f t="shared" si="559"/>
        <v>0</v>
      </c>
    </row>
    <row r="8923" spans="1:11" s="11" customFormat="1">
      <c r="A8923" s="32">
        <v>2018</v>
      </c>
      <c r="B8923" s="32">
        <v>676</v>
      </c>
      <c r="C8923" s="33" t="s">
        <v>353</v>
      </c>
      <c r="D8923" s="33" t="s">
        <v>354</v>
      </c>
      <c r="E8923" s="34">
        <v>12046</v>
      </c>
      <c r="F8923" s="35">
        <v>24.49</v>
      </c>
      <c r="G8923" s="34">
        <v>330.6</v>
      </c>
      <c r="H8923" s="14">
        <f t="shared" si="556"/>
        <v>975291.62123999989</v>
      </c>
      <c r="I8923" s="11">
        <f t="shared" si="557"/>
        <v>12046</v>
      </c>
      <c r="J8923" s="11">
        <f t="shared" si="558"/>
        <v>295006.53999999998</v>
      </c>
      <c r="K8923" s="11">
        <f t="shared" si="559"/>
        <v>0</v>
      </c>
    </row>
    <row r="8924" spans="1:11" s="11" customFormat="1">
      <c r="A8924" s="32">
        <v>2018</v>
      </c>
      <c r="B8924" s="32">
        <v>676</v>
      </c>
      <c r="C8924" s="33" t="s">
        <v>353</v>
      </c>
      <c r="D8924" s="33" t="s">
        <v>354</v>
      </c>
      <c r="E8924" s="34">
        <v>37157</v>
      </c>
      <c r="F8924" s="35">
        <v>23.62</v>
      </c>
      <c r="G8924" s="34">
        <v>277.7</v>
      </c>
      <c r="H8924" s="14">
        <f t="shared" si="556"/>
        <v>2437229.4401799999</v>
      </c>
      <c r="I8924" s="11">
        <f t="shared" si="557"/>
        <v>37157</v>
      </c>
      <c r="J8924" s="11">
        <f t="shared" si="558"/>
        <v>877648.34000000008</v>
      </c>
      <c r="K8924" s="11">
        <f t="shared" si="559"/>
        <v>0</v>
      </c>
    </row>
    <row r="8925" spans="1:11" s="11" customFormat="1">
      <c r="A8925" s="32">
        <v>2018</v>
      </c>
      <c r="B8925" s="32">
        <v>676</v>
      </c>
      <c r="C8925" s="33" t="s">
        <v>563</v>
      </c>
      <c r="D8925" s="33" t="s">
        <v>564</v>
      </c>
      <c r="E8925" s="34">
        <v>408212</v>
      </c>
      <c r="F8925" s="35">
        <v>1.0189999999999999</v>
      </c>
      <c r="G8925" s="34">
        <v>356</v>
      </c>
      <c r="H8925" s="14">
        <f t="shared" si="556"/>
        <v>1480846.1796799998</v>
      </c>
      <c r="I8925" s="11">
        <f t="shared" si="557"/>
        <v>408212</v>
      </c>
      <c r="J8925" s="11">
        <f t="shared" si="558"/>
        <v>415968.02799999993</v>
      </c>
      <c r="K8925" s="11">
        <f t="shared" si="559"/>
        <v>0</v>
      </c>
    </row>
    <row r="8926" spans="1:11" s="11" customFormat="1">
      <c r="A8926" s="32">
        <v>2018</v>
      </c>
      <c r="B8926" s="32">
        <v>676</v>
      </c>
      <c r="C8926" s="33" t="s">
        <v>563</v>
      </c>
      <c r="D8926" s="33" t="s">
        <v>564</v>
      </c>
      <c r="E8926" s="34">
        <v>1084079</v>
      </c>
      <c r="F8926" s="35">
        <v>1.0189999999999999</v>
      </c>
      <c r="G8926" s="34">
        <v>356</v>
      </c>
      <c r="H8926" s="14">
        <f t="shared" si="556"/>
        <v>3932648.3435599995</v>
      </c>
      <c r="I8926" s="11">
        <f t="shared" si="557"/>
        <v>1084079</v>
      </c>
      <c r="J8926" s="11">
        <f t="shared" si="558"/>
        <v>1104676.5009999999</v>
      </c>
      <c r="K8926" s="11">
        <f t="shared" si="559"/>
        <v>0</v>
      </c>
    </row>
    <row r="8927" spans="1:11" s="11" customFormat="1">
      <c r="A8927" s="32">
        <v>2018</v>
      </c>
      <c r="B8927" s="32">
        <v>683</v>
      </c>
      <c r="C8927" s="33" t="s">
        <v>563</v>
      </c>
      <c r="D8927" s="33" t="s">
        <v>564</v>
      </c>
      <c r="E8927" s="34">
        <v>25344</v>
      </c>
      <c r="F8927" s="35">
        <v>1.024</v>
      </c>
      <c r="G8927" s="34">
        <v>305.10000000000002</v>
      </c>
      <c r="H8927" s="14">
        <f t="shared" si="556"/>
        <v>79180.333056000003</v>
      </c>
      <c r="I8927" s="11">
        <f t="shared" si="557"/>
        <v>25344</v>
      </c>
      <c r="J8927" s="11">
        <f t="shared" si="558"/>
        <v>25952.256000000001</v>
      </c>
      <c r="K8927" s="11">
        <f t="shared" si="559"/>
        <v>0</v>
      </c>
    </row>
    <row r="8928" spans="1:11" s="11" customFormat="1">
      <c r="A8928" s="32">
        <v>2018</v>
      </c>
      <c r="B8928" s="32">
        <v>688</v>
      </c>
      <c r="C8928" s="33" t="s">
        <v>563</v>
      </c>
      <c r="D8928" s="33" t="s">
        <v>564</v>
      </c>
      <c r="E8928" s="34">
        <v>1336251</v>
      </c>
      <c r="F8928" s="35">
        <v>1.0229999999999999</v>
      </c>
      <c r="G8928" s="34">
        <v>383</v>
      </c>
      <c r="H8928" s="14">
        <f t="shared" si="556"/>
        <v>5235551.68059</v>
      </c>
      <c r="I8928" s="11">
        <f t="shared" si="557"/>
        <v>1336251</v>
      </c>
      <c r="J8928" s="11">
        <f t="shared" si="558"/>
        <v>1366984.7729999998</v>
      </c>
      <c r="K8928" s="11">
        <f t="shared" si="559"/>
        <v>0</v>
      </c>
    </row>
    <row r="8929" spans="1:11" s="11" customFormat="1">
      <c r="A8929" s="32">
        <v>2018</v>
      </c>
      <c r="B8929" s="32">
        <v>689</v>
      </c>
      <c r="C8929" s="33" t="s">
        <v>563</v>
      </c>
      <c r="D8929" s="33" t="s">
        <v>564</v>
      </c>
      <c r="E8929" s="34">
        <v>131284</v>
      </c>
      <c r="F8929" s="35">
        <v>1.024</v>
      </c>
      <c r="G8929" s="34">
        <v>346.7</v>
      </c>
      <c r="H8929" s="14">
        <f t="shared" si="556"/>
        <v>466085.50707200001</v>
      </c>
      <c r="I8929" s="11">
        <f t="shared" si="557"/>
        <v>131284</v>
      </c>
      <c r="J8929" s="11">
        <f t="shared" si="558"/>
        <v>134434.81599999999</v>
      </c>
      <c r="K8929" s="11">
        <f t="shared" si="559"/>
        <v>0</v>
      </c>
    </row>
    <row r="8930" spans="1:11" s="11" customFormat="1">
      <c r="A8930" s="32">
        <v>2018</v>
      </c>
      <c r="B8930" s="32">
        <v>703</v>
      </c>
      <c r="C8930" s="33" t="s">
        <v>565</v>
      </c>
      <c r="D8930" s="33" t="s">
        <v>566</v>
      </c>
      <c r="E8930" s="34">
        <v>10318</v>
      </c>
      <c r="F8930" s="35">
        <v>5.8</v>
      </c>
      <c r="G8930" s="34">
        <v>1561.2</v>
      </c>
      <c r="H8930" s="14">
        <f t="shared" si="556"/>
        <v>934290.77280000004</v>
      </c>
      <c r="I8930" s="11">
        <f t="shared" si="557"/>
        <v>10318</v>
      </c>
      <c r="J8930" s="11">
        <f t="shared" si="558"/>
        <v>59844.4</v>
      </c>
      <c r="K8930" s="11">
        <f t="shared" si="559"/>
        <v>0</v>
      </c>
    </row>
    <row r="8931" spans="1:11" s="11" customFormat="1">
      <c r="A8931" s="32">
        <v>2018</v>
      </c>
      <c r="B8931" s="32">
        <v>703</v>
      </c>
      <c r="C8931" s="33" t="s">
        <v>353</v>
      </c>
      <c r="D8931" s="33" t="s">
        <v>354</v>
      </c>
      <c r="E8931" s="34">
        <v>101355</v>
      </c>
      <c r="F8931" s="35">
        <v>25.846</v>
      </c>
      <c r="G8931" s="34">
        <v>334.8</v>
      </c>
      <c r="H8931" s="14">
        <f t="shared" si="556"/>
        <v>8770492.2128400002</v>
      </c>
      <c r="I8931" s="11">
        <f t="shared" si="557"/>
        <v>101355</v>
      </c>
      <c r="J8931" s="11">
        <f t="shared" si="558"/>
        <v>2619621.33</v>
      </c>
      <c r="K8931" s="11">
        <f t="shared" si="559"/>
        <v>0</v>
      </c>
    </row>
    <row r="8932" spans="1:11" s="11" customFormat="1">
      <c r="A8932" s="32">
        <v>2018</v>
      </c>
      <c r="B8932" s="32">
        <v>703</v>
      </c>
      <c r="C8932" s="33" t="s">
        <v>353</v>
      </c>
      <c r="D8932" s="33" t="s">
        <v>354</v>
      </c>
      <c r="E8932" s="34">
        <v>225865</v>
      </c>
      <c r="F8932" s="35">
        <v>23.591999999999999</v>
      </c>
      <c r="G8932" s="34">
        <v>345.2</v>
      </c>
      <c r="H8932" s="14">
        <f t="shared" si="556"/>
        <v>18394351.640159998</v>
      </c>
      <c r="I8932" s="11">
        <f t="shared" si="557"/>
        <v>225865</v>
      </c>
      <c r="J8932" s="11">
        <f t="shared" si="558"/>
        <v>5328607.08</v>
      </c>
      <c r="K8932" s="11">
        <f t="shared" si="559"/>
        <v>0</v>
      </c>
    </row>
    <row r="8933" spans="1:11" s="11" customFormat="1">
      <c r="A8933" s="32">
        <v>2018</v>
      </c>
      <c r="B8933" s="32">
        <v>710</v>
      </c>
      <c r="C8933" s="33" t="s">
        <v>563</v>
      </c>
      <c r="D8933" s="33" t="s">
        <v>564</v>
      </c>
      <c r="E8933" s="34">
        <v>6115299</v>
      </c>
      <c r="F8933" s="35">
        <v>1.0309999999999999</v>
      </c>
      <c r="G8933" s="34">
        <v>372</v>
      </c>
      <c r="H8933" s="14">
        <f t="shared" si="556"/>
        <v>23454128.560679998</v>
      </c>
      <c r="I8933" s="11">
        <f t="shared" si="557"/>
        <v>6115299</v>
      </c>
      <c r="J8933" s="11">
        <f t="shared" si="558"/>
        <v>6304873.2689999994</v>
      </c>
      <c r="K8933" s="11">
        <f t="shared" si="559"/>
        <v>0</v>
      </c>
    </row>
    <row r="8934" spans="1:11" s="11" customFormat="1">
      <c r="A8934" s="32">
        <v>2018</v>
      </c>
      <c r="B8934" s="32">
        <v>715</v>
      </c>
      <c r="C8934" s="33" t="s">
        <v>565</v>
      </c>
      <c r="D8934" s="33" t="s">
        <v>566</v>
      </c>
      <c r="E8934" s="34">
        <v>1410</v>
      </c>
      <c r="F8934" s="35">
        <v>5.8170000000000002</v>
      </c>
      <c r="G8934" s="34">
        <v>1713.1</v>
      </c>
      <c r="H8934" s="14">
        <f t="shared" si="556"/>
        <v>140507.94807000001</v>
      </c>
      <c r="I8934" s="11">
        <f t="shared" si="557"/>
        <v>1410</v>
      </c>
      <c r="J8934" s="11">
        <f t="shared" si="558"/>
        <v>8201.9699999999993</v>
      </c>
      <c r="K8934" s="11">
        <f t="shared" si="559"/>
        <v>0</v>
      </c>
    </row>
    <row r="8935" spans="1:11" s="11" customFormat="1">
      <c r="A8935" s="32">
        <v>2018</v>
      </c>
      <c r="B8935" s="32">
        <v>728</v>
      </c>
      <c r="C8935" s="33" t="s">
        <v>563</v>
      </c>
      <c r="D8935" s="33" t="s">
        <v>564</v>
      </c>
      <c r="E8935" s="34">
        <v>466489</v>
      </c>
      <c r="F8935" s="35">
        <v>1.024</v>
      </c>
      <c r="G8935" s="34">
        <v>541.79999999999995</v>
      </c>
      <c r="H8935" s="14">
        <f t="shared" si="556"/>
        <v>2588095.8996479996</v>
      </c>
      <c r="I8935" s="11">
        <f t="shared" si="557"/>
        <v>466489</v>
      </c>
      <c r="J8935" s="11">
        <f t="shared" si="558"/>
        <v>477684.73600000003</v>
      </c>
      <c r="K8935" s="11">
        <f t="shared" si="559"/>
        <v>0</v>
      </c>
    </row>
    <row r="8936" spans="1:11" s="11" customFormat="1">
      <c r="A8936" s="32">
        <v>2018</v>
      </c>
      <c r="B8936" s="32">
        <v>766</v>
      </c>
      <c r="C8936" s="33" t="s">
        <v>565</v>
      </c>
      <c r="D8936" s="33" t="s">
        <v>566</v>
      </c>
      <c r="E8936" s="34">
        <v>13766</v>
      </c>
      <c r="F8936" s="35">
        <v>5.72</v>
      </c>
      <c r="G8936" s="34">
        <v>1519.4</v>
      </c>
      <c r="H8936" s="14">
        <f t="shared" si="556"/>
        <v>1196398.6548799998</v>
      </c>
      <c r="I8936" s="11">
        <f t="shared" si="557"/>
        <v>13766</v>
      </c>
      <c r="J8936" s="11">
        <f t="shared" si="558"/>
        <v>78741.51999999999</v>
      </c>
      <c r="K8936" s="11">
        <f t="shared" si="559"/>
        <v>0</v>
      </c>
    </row>
    <row r="8937" spans="1:11" s="11" customFormat="1">
      <c r="A8937" s="32">
        <v>2018</v>
      </c>
      <c r="B8937" s="32">
        <v>856</v>
      </c>
      <c r="C8937" s="33" t="s">
        <v>363</v>
      </c>
      <c r="D8937" s="33" t="s">
        <v>354</v>
      </c>
      <c r="E8937" s="34">
        <v>213029</v>
      </c>
      <c r="F8937" s="35">
        <v>17.600000000000001</v>
      </c>
      <c r="G8937" s="34" t="s">
        <v>364</v>
      </c>
      <c r="H8937" s="14" t="str">
        <f t="shared" si="556"/>
        <v/>
      </c>
      <c r="I8937" s="11" t="str">
        <f t="shared" si="557"/>
        <v/>
      </c>
      <c r="J8937" s="11" t="str">
        <f t="shared" si="558"/>
        <v/>
      </c>
      <c r="K8937" s="11">
        <f t="shared" si="559"/>
        <v>0</v>
      </c>
    </row>
    <row r="8938" spans="1:11" s="11" customFormat="1">
      <c r="A8938" s="32">
        <v>2018</v>
      </c>
      <c r="B8938" s="32">
        <v>856</v>
      </c>
      <c r="C8938" s="33" t="s">
        <v>565</v>
      </c>
      <c r="D8938" s="33" t="s">
        <v>566</v>
      </c>
      <c r="E8938" s="34">
        <v>891</v>
      </c>
      <c r="F8938" s="35">
        <v>5.8</v>
      </c>
      <c r="G8938" s="34" t="s">
        <v>364</v>
      </c>
      <c r="H8938" s="14" t="str">
        <f t="shared" si="556"/>
        <v/>
      </c>
      <c r="I8938" s="11" t="str">
        <f t="shared" si="557"/>
        <v/>
      </c>
      <c r="J8938" s="11" t="str">
        <f t="shared" si="558"/>
        <v/>
      </c>
      <c r="K8938" s="11">
        <f t="shared" si="559"/>
        <v>0</v>
      </c>
    </row>
    <row r="8939" spans="1:11" s="11" customFormat="1">
      <c r="A8939" s="32">
        <v>2018</v>
      </c>
      <c r="B8939" s="32">
        <v>861</v>
      </c>
      <c r="C8939" s="33" t="s">
        <v>363</v>
      </c>
      <c r="D8939" s="33" t="s">
        <v>354</v>
      </c>
      <c r="E8939" s="34">
        <v>270269</v>
      </c>
      <c r="F8939" s="35">
        <v>17.47</v>
      </c>
      <c r="G8939" s="34" t="s">
        <v>364</v>
      </c>
      <c r="H8939" s="14" t="str">
        <f t="shared" si="556"/>
        <v/>
      </c>
      <c r="I8939" s="11" t="str">
        <f t="shared" si="557"/>
        <v/>
      </c>
      <c r="J8939" s="11" t="str">
        <f t="shared" si="558"/>
        <v/>
      </c>
      <c r="K8939" s="11">
        <f t="shared" si="559"/>
        <v>0</v>
      </c>
    </row>
    <row r="8940" spans="1:11" s="11" customFormat="1">
      <c r="A8940" s="32">
        <v>2018</v>
      </c>
      <c r="B8940" s="32">
        <v>861</v>
      </c>
      <c r="C8940" s="33" t="s">
        <v>565</v>
      </c>
      <c r="D8940" s="33" t="s">
        <v>566</v>
      </c>
      <c r="E8940" s="34">
        <v>178</v>
      </c>
      <c r="F8940" s="35">
        <v>5.7549999999999999</v>
      </c>
      <c r="G8940" s="34" t="s">
        <v>364</v>
      </c>
      <c r="H8940" s="14" t="str">
        <f t="shared" si="556"/>
        <v/>
      </c>
      <c r="I8940" s="11" t="str">
        <f t="shared" si="557"/>
        <v/>
      </c>
      <c r="J8940" s="11" t="str">
        <f t="shared" si="558"/>
        <v/>
      </c>
      <c r="K8940" s="11">
        <f t="shared" si="559"/>
        <v>0</v>
      </c>
    </row>
    <row r="8941" spans="1:11" s="11" customFormat="1">
      <c r="A8941" s="32">
        <v>2018</v>
      </c>
      <c r="B8941" s="32">
        <v>862</v>
      </c>
      <c r="C8941" s="33" t="s">
        <v>563</v>
      </c>
      <c r="D8941" s="33" t="s">
        <v>564</v>
      </c>
      <c r="E8941" s="34">
        <v>77645</v>
      </c>
      <c r="F8941" s="35">
        <v>1.0289999999999999</v>
      </c>
      <c r="G8941" s="34" t="s">
        <v>364</v>
      </c>
      <c r="H8941" s="14" t="str">
        <f t="shared" si="556"/>
        <v/>
      </c>
      <c r="I8941" s="11" t="str">
        <f t="shared" si="557"/>
        <v/>
      </c>
      <c r="J8941" s="11" t="str">
        <f t="shared" si="558"/>
        <v/>
      </c>
      <c r="K8941" s="11">
        <f t="shared" si="559"/>
        <v>0</v>
      </c>
    </row>
    <row r="8942" spans="1:11" s="11" customFormat="1">
      <c r="A8942" s="32">
        <v>2018</v>
      </c>
      <c r="B8942" s="32">
        <v>876</v>
      </c>
      <c r="C8942" s="33" t="s">
        <v>363</v>
      </c>
      <c r="D8942" s="33" t="s">
        <v>354</v>
      </c>
      <c r="E8942" s="34">
        <v>111354</v>
      </c>
      <c r="F8942" s="35">
        <v>17.622</v>
      </c>
      <c r="G8942" s="34" t="s">
        <v>364</v>
      </c>
      <c r="H8942" s="14" t="str">
        <f t="shared" si="556"/>
        <v/>
      </c>
      <c r="I8942" s="11" t="str">
        <f t="shared" si="557"/>
        <v/>
      </c>
      <c r="J8942" s="11" t="str">
        <f t="shared" si="558"/>
        <v/>
      </c>
      <c r="K8942" s="11">
        <f t="shared" si="559"/>
        <v>0</v>
      </c>
    </row>
    <row r="8943" spans="1:11" s="11" customFormat="1">
      <c r="A8943" s="32">
        <v>2018</v>
      </c>
      <c r="B8943" s="32">
        <v>876</v>
      </c>
      <c r="C8943" s="33" t="s">
        <v>563</v>
      </c>
      <c r="D8943" s="33" t="s">
        <v>564</v>
      </c>
      <c r="E8943" s="34">
        <v>27620</v>
      </c>
      <c r="F8943" s="35">
        <v>1.024</v>
      </c>
      <c r="G8943" s="34" t="s">
        <v>364</v>
      </c>
      <c r="H8943" s="14" t="str">
        <f t="shared" si="556"/>
        <v/>
      </c>
      <c r="I8943" s="11" t="str">
        <f t="shared" si="557"/>
        <v/>
      </c>
      <c r="J8943" s="11" t="str">
        <f t="shared" si="558"/>
        <v/>
      </c>
      <c r="K8943" s="11">
        <f t="shared" si="559"/>
        <v>0</v>
      </c>
    </row>
    <row r="8944" spans="1:11" s="11" customFormat="1">
      <c r="A8944" s="32">
        <v>2018</v>
      </c>
      <c r="B8944" s="32">
        <v>879</v>
      </c>
      <c r="C8944" s="33" t="s">
        <v>363</v>
      </c>
      <c r="D8944" s="33" t="s">
        <v>354</v>
      </c>
      <c r="E8944" s="34">
        <v>165110</v>
      </c>
      <c r="F8944" s="35">
        <v>17.29</v>
      </c>
      <c r="G8944" s="34" t="s">
        <v>364</v>
      </c>
      <c r="H8944" s="14" t="str">
        <f t="shared" si="556"/>
        <v/>
      </c>
      <c r="I8944" s="11" t="str">
        <f t="shared" si="557"/>
        <v/>
      </c>
      <c r="J8944" s="11" t="str">
        <f t="shared" si="558"/>
        <v/>
      </c>
      <c r="K8944" s="11">
        <f t="shared" si="559"/>
        <v>0</v>
      </c>
    </row>
    <row r="8945" spans="1:11" s="11" customFormat="1">
      <c r="A8945" s="32">
        <v>2018</v>
      </c>
      <c r="B8945" s="32">
        <v>879</v>
      </c>
      <c r="C8945" s="33" t="s">
        <v>563</v>
      </c>
      <c r="D8945" s="33" t="s">
        <v>564</v>
      </c>
      <c r="E8945" s="34">
        <v>3797</v>
      </c>
      <c r="F8945" s="35">
        <v>1.03</v>
      </c>
      <c r="G8945" s="34" t="s">
        <v>364</v>
      </c>
      <c r="H8945" s="14" t="str">
        <f t="shared" si="556"/>
        <v/>
      </c>
      <c r="I8945" s="11" t="str">
        <f t="shared" si="557"/>
        <v/>
      </c>
      <c r="J8945" s="11" t="str">
        <f t="shared" si="558"/>
        <v/>
      </c>
      <c r="K8945" s="11">
        <f t="shared" si="559"/>
        <v>0</v>
      </c>
    </row>
    <row r="8946" spans="1:11" s="11" customFormat="1">
      <c r="A8946" s="32">
        <v>2018</v>
      </c>
      <c r="B8946" s="32">
        <v>883</v>
      </c>
      <c r="C8946" s="33" t="s">
        <v>363</v>
      </c>
      <c r="D8946" s="33" t="s">
        <v>354</v>
      </c>
      <c r="E8946" s="34">
        <v>48335</v>
      </c>
      <c r="F8946" s="35">
        <v>17.899999999999999</v>
      </c>
      <c r="G8946" s="34" t="s">
        <v>364</v>
      </c>
      <c r="H8946" s="14" t="str">
        <f t="shared" si="556"/>
        <v/>
      </c>
      <c r="I8946" s="11" t="str">
        <f t="shared" si="557"/>
        <v/>
      </c>
      <c r="J8946" s="11" t="str">
        <f t="shared" si="558"/>
        <v/>
      </c>
      <c r="K8946" s="11">
        <f t="shared" si="559"/>
        <v>0</v>
      </c>
    </row>
    <row r="8947" spans="1:11" s="11" customFormat="1">
      <c r="A8947" s="32">
        <v>2018</v>
      </c>
      <c r="B8947" s="32">
        <v>883</v>
      </c>
      <c r="C8947" s="33" t="s">
        <v>563</v>
      </c>
      <c r="D8947" s="33" t="s">
        <v>564</v>
      </c>
      <c r="E8947" s="34">
        <v>24974</v>
      </c>
      <c r="F8947" s="35">
        <v>1.03</v>
      </c>
      <c r="G8947" s="34" t="s">
        <v>364</v>
      </c>
      <c r="H8947" s="14" t="str">
        <f t="shared" si="556"/>
        <v/>
      </c>
      <c r="I8947" s="11" t="str">
        <f t="shared" si="557"/>
        <v/>
      </c>
      <c r="J8947" s="11" t="str">
        <f t="shared" si="558"/>
        <v/>
      </c>
      <c r="K8947" s="11">
        <f t="shared" si="559"/>
        <v>0</v>
      </c>
    </row>
    <row r="8948" spans="1:11" s="11" customFormat="1">
      <c r="A8948" s="32">
        <v>2018</v>
      </c>
      <c r="B8948" s="32">
        <v>884</v>
      </c>
      <c r="C8948" s="33" t="s">
        <v>565</v>
      </c>
      <c r="D8948" s="33" t="s">
        <v>566</v>
      </c>
      <c r="E8948" s="34">
        <v>2357</v>
      </c>
      <c r="F8948" s="35">
        <v>5.8</v>
      </c>
      <c r="G8948" s="34" t="s">
        <v>364</v>
      </c>
      <c r="H8948" s="14" t="str">
        <f t="shared" si="556"/>
        <v/>
      </c>
      <c r="I8948" s="11" t="str">
        <f t="shared" si="557"/>
        <v/>
      </c>
      <c r="J8948" s="11" t="str">
        <f t="shared" si="558"/>
        <v/>
      </c>
      <c r="K8948" s="11">
        <f t="shared" si="559"/>
        <v>0</v>
      </c>
    </row>
    <row r="8949" spans="1:11" s="11" customFormat="1">
      <c r="A8949" s="32">
        <v>2018</v>
      </c>
      <c r="B8949" s="32">
        <v>886</v>
      </c>
      <c r="C8949" s="33" t="s">
        <v>565</v>
      </c>
      <c r="D8949" s="33" t="s">
        <v>566</v>
      </c>
      <c r="E8949" s="34">
        <v>564</v>
      </c>
      <c r="F8949" s="35">
        <v>6.2</v>
      </c>
      <c r="G8949" s="34" t="s">
        <v>364</v>
      </c>
      <c r="H8949" s="14" t="str">
        <f t="shared" si="556"/>
        <v/>
      </c>
      <c r="I8949" s="11" t="str">
        <f t="shared" si="557"/>
        <v/>
      </c>
      <c r="J8949" s="11" t="str">
        <f t="shared" si="558"/>
        <v/>
      </c>
      <c r="K8949" s="11">
        <f t="shared" si="559"/>
        <v>0</v>
      </c>
    </row>
    <row r="8950" spans="1:11" s="11" customFormat="1">
      <c r="A8950" s="32">
        <v>2018</v>
      </c>
      <c r="B8950" s="32">
        <v>887</v>
      </c>
      <c r="C8950" s="33" t="s">
        <v>363</v>
      </c>
      <c r="D8950" s="33" t="s">
        <v>354</v>
      </c>
      <c r="E8950" s="34">
        <v>31754</v>
      </c>
      <c r="F8950" s="35">
        <v>17.52</v>
      </c>
      <c r="G8950" s="34" t="s">
        <v>364</v>
      </c>
      <c r="H8950" s="14" t="str">
        <f t="shared" si="556"/>
        <v/>
      </c>
      <c r="I8950" s="11" t="str">
        <f t="shared" si="557"/>
        <v/>
      </c>
      <c r="J8950" s="11" t="str">
        <f t="shared" si="558"/>
        <v/>
      </c>
      <c r="K8950" s="11">
        <f t="shared" si="559"/>
        <v>0</v>
      </c>
    </row>
    <row r="8951" spans="1:11" s="11" customFormat="1">
      <c r="A8951" s="32">
        <v>2018</v>
      </c>
      <c r="B8951" s="32">
        <v>887</v>
      </c>
      <c r="C8951" s="33" t="s">
        <v>363</v>
      </c>
      <c r="D8951" s="33" t="s">
        <v>354</v>
      </c>
      <c r="E8951" s="34">
        <v>221787</v>
      </c>
      <c r="F8951" s="35">
        <v>17.52</v>
      </c>
      <c r="G8951" s="34" t="s">
        <v>364</v>
      </c>
      <c r="H8951" s="14" t="str">
        <f t="shared" si="556"/>
        <v/>
      </c>
      <c r="I8951" s="11" t="str">
        <f t="shared" si="557"/>
        <v/>
      </c>
      <c r="J8951" s="11" t="str">
        <f t="shared" si="558"/>
        <v/>
      </c>
      <c r="K8951" s="11">
        <f t="shared" si="559"/>
        <v>0</v>
      </c>
    </row>
    <row r="8952" spans="1:11" s="11" customFormat="1">
      <c r="A8952" s="32">
        <v>2018</v>
      </c>
      <c r="B8952" s="32">
        <v>887</v>
      </c>
      <c r="C8952" s="33" t="s">
        <v>363</v>
      </c>
      <c r="D8952" s="33" t="s">
        <v>354</v>
      </c>
      <c r="E8952" s="34">
        <v>31847</v>
      </c>
      <c r="F8952" s="35">
        <v>17.52</v>
      </c>
      <c r="G8952" s="34" t="s">
        <v>364</v>
      </c>
      <c r="H8952" s="14" t="str">
        <f t="shared" si="556"/>
        <v/>
      </c>
      <c r="I8952" s="11" t="str">
        <f t="shared" si="557"/>
        <v/>
      </c>
      <c r="J8952" s="11" t="str">
        <f t="shared" si="558"/>
        <v/>
      </c>
      <c r="K8952" s="11">
        <f t="shared" si="559"/>
        <v>0</v>
      </c>
    </row>
    <row r="8953" spans="1:11" s="11" customFormat="1">
      <c r="A8953" s="32">
        <v>2018</v>
      </c>
      <c r="B8953" s="32">
        <v>887</v>
      </c>
      <c r="C8953" s="33" t="s">
        <v>563</v>
      </c>
      <c r="D8953" s="33" t="s">
        <v>564</v>
      </c>
      <c r="E8953" s="34">
        <v>35930</v>
      </c>
      <c r="F8953" s="35">
        <v>1</v>
      </c>
      <c r="G8953" s="34" t="s">
        <v>364</v>
      </c>
      <c r="H8953" s="14" t="str">
        <f t="shared" si="556"/>
        <v/>
      </c>
      <c r="I8953" s="11" t="str">
        <f t="shared" si="557"/>
        <v/>
      </c>
      <c r="J8953" s="11" t="str">
        <f t="shared" si="558"/>
        <v/>
      </c>
      <c r="K8953" s="11">
        <f t="shared" si="559"/>
        <v>0</v>
      </c>
    </row>
    <row r="8954" spans="1:11" s="11" customFormat="1">
      <c r="A8954" s="32">
        <v>2018</v>
      </c>
      <c r="B8954" s="32">
        <v>889</v>
      </c>
      <c r="C8954" s="33" t="s">
        <v>363</v>
      </c>
      <c r="D8954" s="33" t="s">
        <v>354</v>
      </c>
      <c r="E8954" s="34">
        <v>49053</v>
      </c>
      <c r="F8954" s="35">
        <v>17.18</v>
      </c>
      <c r="G8954" s="34" t="s">
        <v>364</v>
      </c>
      <c r="H8954" s="14" t="str">
        <f t="shared" si="556"/>
        <v/>
      </c>
      <c r="I8954" s="11" t="str">
        <f t="shared" si="557"/>
        <v/>
      </c>
      <c r="J8954" s="11" t="str">
        <f t="shared" si="558"/>
        <v/>
      </c>
      <c r="K8954" s="11">
        <f t="shared" si="559"/>
        <v>0</v>
      </c>
    </row>
    <row r="8955" spans="1:11" s="11" customFormat="1">
      <c r="A8955" s="32">
        <v>2018</v>
      </c>
      <c r="B8955" s="32">
        <v>889</v>
      </c>
      <c r="C8955" s="33" t="s">
        <v>363</v>
      </c>
      <c r="D8955" s="33" t="s">
        <v>354</v>
      </c>
      <c r="E8955" s="34">
        <v>294880</v>
      </c>
      <c r="F8955" s="35">
        <v>17.52</v>
      </c>
      <c r="G8955" s="34" t="s">
        <v>364</v>
      </c>
      <c r="H8955" s="14" t="str">
        <f t="shared" si="556"/>
        <v/>
      </c>
      <c r="I8955" s="11" t="str">
        <f t="shared" si="557"/>
        <v/>
      </c>
      <c r="J8955" s="11" t="str">
        <f t="shared" si="558"/>
        <v/>
      </c>
      <c r="K8955" s="11">
        <f t="shared" si="559"/>
        <v>0</v>
      </c>
    </row>
    <row r="8956" spans="1:11" s="11" customFormat="1">
      <c r="A8956" s="32">
        <v>2018</v>
      </c>
      <c r="B8956" s="32">
        <v>891</v>
      </c>
      <c r="C8956" s="33" t="s">
        <v>363</v>
      </c>
      <c r="D8956" s="33" t="s">
        <v>354</v>
      </c>
      <c r="E8956" s="34">
        <v>8232</v>
      </c>
      <c r="F8956" s="35">
        <v>17.149999999999999</v>
      </c>
      <c r="G8956" s="34" t="s">
        <v>364</v>
      </c>
      <c r="H8956" s="14" t="str">
        <f t="shared" si="556"/>
        <v/>
      </c>
      <c r="I8956" s="11" t="str">
        <f t="shared" si="557"/>
        <v/>
      </c>
      <c r="J8956" s="11" t="str">
        <f t="shared" si="558"/>
        <v/>
      </c>
      <c r="K8956" s="11">
        <f t="shared" si="559"/>
        <v>0</v>
      </c>
    </row>
    <row r="8957" spans="1:11" s="11" customFormat="1">
      <c r="A8957" s="32">
        <v>2018</v>
      </c>
      <c r="B8957" s="32">
        <v>891</v>
      </c>
      <c r="C8957" s="33" t="s">
        <v>363</v>
      </c>
      <c r="D8957" s="33" t="s">
        <v>354</v>
      </c>
      <c r="E8957" s="34">
        <v>67889</v>
      </c>
      <c r="F8957" s="35">
        <v>18.010000000000002</v>
      </c>
      <c r="G8957" s="34" t="s">
        <v>364</v>
      </c>
      <c r="H8957" s="14" t="str">
        <f t="shared" si="556"/>
        <v/>
      </c>
      <c r="I8957" s="11" t="str">
        <f t="shared" si="557"/>
        <v/>
      </c>
      <c r="J8957" s="11" t="str">
        <f t="shared" si="558"/>
        <v/>
      </c>
      <c r="K8957" s="11">
        <f t="shared" si="559"/>
        <v>0</v>
      </c>
    </row>
    <row r="8958" spans="1:11" s="11" customFormat="1">
      <c r="A8958" s="32">
        <v>2018</v>
      </c>
      <c r="B8958" s="32">
        <v>891</v>
      </c>
      <c r="C8958" s="33" t="s">
        <v>565</v>
      </c>
      <c r="D8958" s="33" t="s">
        <v>566</v>
      </c>
      <c r="E8958" s="34">
        <v>690</v>
      </c>
      <c r="F8958" s="35">
        <v>5.8</v>
      </c>
      <c r="G8958" s="34" t="s">
        <v>364</v>
      </c>
      <c r="H8958" s="14" t="str">
        <f t="shared" si="556"/>
        <v/>
      </c>
      <c r="I8958" s="11" t="str">
        <f t="shared" si="557"/>
        <v/>
      </c>
      <c r="J8958" s="11" t="str">
        <f t="shared" si="558"/>
        <v/>
      </c>
      <c r="K8958" s="11">
        <f t="shared" si="559"/>
        <v>0</v>
      </c>
    </row>
    <row r="8959" spans="1:11" s="11" customFormat="1">
      <c r="A8959" s="32">
        <v>2018</v>
      </c>
      <c r="B8959" s="32">
        <v>892</v>
      </c>
      <c r="C8959" s="33" t="s">
        <v>363</v>
      </c>
      <c r="D8959" s="33" t="s">
        <v>354</v>
      </c>
      <c r="E8959" s="34">
        <v>99264</v>
      </c>
      <c r="F8959" s="35">
        <v>17.8</v>
      </c>
      <c r="G8959" s="34" t="s">
        <v>364</v>
      </c>
      <c r="H8959" s="14" t="str">
        <f t="shared" si="556"/>
        <v/>
      </c>
      <c r="I8959" s="11" t="str">
        <f t="shared" si="557"/>
        <v/>
      </c>
      <c r="J8959" s="11" t="str">
        <f t="shared" si="558"/>
        <v/>
      </c>
      <c r="K8959" s="11">
        <f t="shared" si="559"/>
        <v>0</v>
      </c>
    </row>
    <row r="8960" spans="1:11" s="11" customFormat="1">
      <c r="A8960" s="32">
        <v>2018</v>
      </c>
      <c r="B8960" s="32">
        <v>892</v>
      </c>
      <c r="C8960" s="33" t="s">
        <v>563</v>
      </c>
      <c r="D8960" s="33" t="s">
        <v>564</v>
      </c>
      <c r="E8960" s="34">
        <v>22102</v>
      </c>
      <c r="F8960" s="35">
        <v>1.05</v>
      </c>
      <c r="G8960" s="34" t="s">
        <v>364</v>
      </c>
      <c r="H8960" s="14" t="str">
        <f t="shared" si="556"/>
        <v/>
      </c>
      <c r="I8960" s="11" t="str">
        <f t="shared" si="557"/>
        <v/>
      </c>
      <c r="J8960" s="11" t="str">
        <f t="shared" si="558"/>
        <v/>
      </c>
      <c r="K8960" s="11">
        <f t="shared" si="559"/>
        <v>0</v>
      </c>
    </row>
    <row r="8961" spans="1:11" s="11" customFormat="1">
      <c r="A8961" s="32">
        <v>2018</v>
      </c>
      <c r="B8961" s="32">
        <v>913</v>
      </c>
      <c r="C8961" s="33" t="s">
        <v>563</v>
      </c>
      <c r="D8961" s="33" t="s">
        <v>564</v>
      </c>
      <c r="E8961" s="34">
        <v>48210</v>
      </c>
      <c r="F8961" s="35">
        <v>1.02</v>
      </c>
      <c r="G8961" s="34">
        <v>359</v>
      </c>
      <c r="H8961" s="14">
        <f t="shared" si="556"/>
        <v>176535.378</v>
      </c>
      <c r="I8961" s="11">
        <f t="shared" si="557"/>
        <v>48210</v>
      </c>
      <c r="J8961" s="11">
        <f t="shared" si="558"/>
        <v>49174.200000000004</v>
      </c>
      <c r="K8961" s="11">
        <f t="shared" si="559"/>
        <v>0</v>
      </c>
    </row>
    <row r="8962" spans="1:11" s="11" customFormat="1">
      <c r="A8962" s="32">
        <v>2018</v>
      </c>
      <c r="B8962" s="32">
        <v>963</v>
      </c>
      <c r="C8962" s="33" t="s">
        <v>353</v>
      </c>
      <c r="D8962" s="33" t="s">
        <v>354</v>
      </c>
      <c r="E8962" s="34">
        <v>78774</v>
      </c>
      <c r="F8962" s="35">
        <v>21.23</v>
      </c>
      <c r="G8962" s="34">
        <v>183.2</v>
      </c>
      <c r="H8962" s="14">
        <f t="shared" si="556"/>
        <v>3063785.5406399993</v>
      </c>
      <c r="I8962" s="11">
        <f t="shared" si="557"/>
        <v>78774</v>
      </c>
      <c r="J8962" s="11">
        <f t="shared" si="558"/>
        <v>1672372.02</v>
      </c>
      <c r="K8962" s="11">
        <f t="shared" si="559"/>
        <v>0</v>
      </c>
    </row>
    <row r="8963" spans="1:11" s="11" customFormat="1">
      <c r="A8963" s="32">
        <v>2018</v>
      </c>
      <c r="B8963" s="32">
        <v>963</v>
      </c>
      <c r="C8963" s="33" t="s">
        <v>563</v>
      </c>
      <c r="D8963" s="33" t="s">
        <v>564</v>
      </c>
      <c r="E8963" s="34">
        <v>5294</v>
      </c>
      <c r="F8963" s="35">
        <v>1</v>
      </c>
      <c r="G8963" s="34">
        <v>395.5</v>
      </c>
      <c r="H8963" s="14">
        <f t="shared" si="556"/>
        <v>20937.77</v>
      </c>
      <c r="I8963" s="11">
        <f t="shared" si="557"/>
        <v>5294</v>
      </c>
      <c r="J8963" s="11">
        <f t="shared" si="558"/>
        <v>5294</v>
      </c>
      <c r="K8963" s="11">
        <f t="shared" si="559"/>
        <v>0</v>
      </c>
    </row>
    <row r="8964" spans="1:11" s="11" customFormat="1">
      <c r="A8964" s="32">
        <v>2018</v>
      </c>
      <c r="B8964" s="32">
        <v>976</v>
      </c>
      <c r="C8964" s="33" t="s">
        <v>353</v>
      </c>
      <c r="D8964" s="33" t="s">
        <v>354</v>
      </c>
      <c r="E8964" s="34">
        <v>12</v>
      </c>
      <c r="F8964" s="35">
        <v>22.66</v>
      </c>
      <c r="G8964" s="34">
        <v>117.6</v>
      </c>
      <c r="H8964" s="14">
        <f t="shared" si="556"/>
        <v>319.77791999999999</v>
      </c>
      <c r="I8964" s="11">
        <f t="shared" si="557"/>
        <v>12</v>
      </c>
      <c r="J8964" s="11">
        <f t="shared" si="558"/>
        <v>271.92</v>
      </c>
      <c r="K8964" s="11">
        <f t="shared" si="559"/>
        <v>0</v>
      </c>
    </row>
    <row r="8965" spans="1:11" s="11" customFormat="1">
      <c r="A8965" s="32">
        <v>2018</v>
      </c>
      <c r="B8965" s="32">
        <v>976</v>
      </c>
      <c r="C8965" s="33" t="s">
        <v>353</v>
      </c>
      <c r="D8965" s="33" t="s">
        <v>354</v>
      </c>
      <c r="E8965" s="34">
        <v>5008</v>
      </c>
      <c r="F8965" s="35">
        <v>25.35</v>
      </c>
      <c r="G8965" s="34">
        <v>217.9</v>
      </c>
      <c r="H8965" s="14">
        <f t="shared" si="556"/>
        <v>276630.15120000002</v>
      </c>
      <c r="I8965" s="11">
        <f t="shared" si="557"/>
        <v>5008</v>
      </c>
      <c r="J8965" s="11">
        <f t="shared" si="558"/>
        <v>126952.8</v>
      </c>
      <c r="K8965" s="11">
        <f t="shared" si="559"/>
        <v>0</v>
      </c>
    </row>
    <row r="8966" spans="1:11" s="11" customFormat="1">
      <c r="A8966" s="32">
        <v>2018</v>
      </c>
      <c r="B8966" s="32">
        <v>976</v>
      </c>
      <c r="C8966" s="33" t="s">
        <v>353</v>
      </c>
      <c r="D8966" s="33" t="s">
        <v>354</v>
      </c>
      <c r="E8966" s="34">
        <v>3910</v>
      </c>
      <c r="F8966" s="35">
        <v>22.21</v>
      </c>
      <c r="G8966" s="34">
        <v>213.1</v>
      </c>
      <c r="H8966" s="14">
        <f t="shared" ref="H8966:H9029" si="560">IF(I8966="","",G8966/100*F8966*E8966)</f>
        <v>185058.3841</v>
      </c>
      <c r="I8966" s="11">
        <f t="shared" ref="I8966:I9029" si="561">IF(OR(G8966=".",F8966=".",E8966="."),"",E8966)</f>
        <v>3910</v>
      </c>
      <c r="J8966" s="11">
        <f t="shared" ref="J8966:J9029" si="562">IF(I8966="","",F8966*I8966)</f>
        <v>86841.1</v>
      </c>
      <c r="K8966" s="11">
        <f t="shared" ref="K8966:K9029" si="563">IF(C8966="LIG",1,0)</f>
        <v>0</v>
      </c>
    </row>
    <row r="8967" spans="1:11" s="11" customFormat="1">
      <c r="A8967" s="32">
        <v>2018</v>
      </c>
      <c r="B8967" s="32">
        <v>976</v>
      </c>
      <c r="C8967" s="33" t="s">
        <v>353</v>
      </c>
      <c r="D8967" s="33" t="s">
        <v>354</v>
      </c>
      <c r="E8967" s="34">
        <v>3198</v>
      </c>
      <c r="F8967" s="35">
        <v>21.57</v>
      </c>
      <c r="G8967" s="34">
        <v>209.2</v>
      </c>
      <c r="H8967" s="14">
        <f t="shared" si="560"/>
        <v>144307.95912000001</v>
      </c>
      <c r="I8967" s="11">
        <f t="shared" si="561"/>
        <v>3198</v>
      </c>
      <c r="J8967" s="11">
        <f t="shared" si="562"/>
        <v>68980.86</v>
      </c>
      <c r="K8967" s="11">
        <f t="shared" si="563"/>
        <v>0</v>
      </c>
    </row>
    <row r="8968" spans="1:11" s="11" customFormat="1">
      <c r="A8968" s="32">
        <v>2018</v>
      </c>
      <c r="B8968" s="32">
        <v>976</v>
      </c>
      <c r="C8968" s="33" t="s">
        <v>353</v>
      </c>
      <c r="D8968" s="33" t="s">
        <v>354</v>
      </c>
      <c r="E8968" s="34">
        <v>13129</v>
      </c>
      <c r="F8968" s="35">
        <v>17.96</v>
      </c>
      <c r="G8968" s="34">
        <v>145</v>
      </c>
      <c r="H8968" s="14">
        <f t="shared" si="560"/>
        <v>341905.41800000001</v>
      </c>
      <c r="I8968" s="11">
        <f t="shared" si="561"/>
        <v>13129</v>
      </c>
      <c r="J8968" s="11">
        <f t="shared" si="562"/>
        <v>235796.84000000003</v>
      </c>
      <c r="K8968" s="11">
        <f t="shared" si="563"/>
        <v>0</v>
      </c>
    </row>
    <row r="8969" spans="1:11" s="11" customFormat="1">
      <c r="A8969" s="32">
        <v>2018</v>
      </c>
      <c r="B8969" s="32">
        <v>976</v>
      </c>
      <c r="C8969" s="33" t="s">
        <v>353</v>
      </c>
      <c r="D8969" s="33" t="s">
        <v>354</v>
      </c>
      <c r="E8969" s="34">
        <v>11132</v>
      </c>
      <c r="F8969" s="35">
        <v>23.33</v>
      </c>
      <c r="G8969" s="34">
        <v>156.69999999999999</v>
      </c>
      <c r="H8969" s="14">
        <f t="shared" si="560"/>
        <v>406964.88052000001</v>
      </c>
      <c r="I8969" s="11">
        <f t="shared" si="561"/>
        <v>11132</v>
      </c>
      <c r="J8969" s="11">
        <f t="shared" si="562"/>
        <v>259709.55999999997</v>
      </c>
      <c r="K8969" s="11">
        <f t="shared" si="563"/>
        <v>0</v>
      </c>
    </row>
    <row r="8970" spans="1:11" s="11" customFormat="1">
      <c r="A8970" s="32">
        <v>2018</v>
      </c>
      <c r="B8970" s="32">
        <v>976</v>
      </c>
      <c r="C8970" s="33" t="s">
        <v>353</v>
      </c>
      <c r="D8970" s="33" t="s">
        <v>354</v>
      </c>
      <c r="E8970" s="34">
        <v>3959</v>
      </c>
      <c r="F8970" s="35">
        <v>16.37</v>
      </c>
      <c r="G8970" s="34">
        <v>98.3</v>
      </c>
      <c r="H8970" s="14">
        <f t="shared" si="560"/>
        <v>63707.079889999994</v>
      </c>
      <c r="I8970" s="11">
        <f t="shared" si="561"/>
        <v>3959</v>
      </c>
      <c r="J8970" s="11">
        <f t="shared" si="562"/>
        <v>64808.83</v>
      </c>
      <c r="K8970" s="11">
        <f t="shared" si="563"/>
        <v>0</v>
      </c>
    </row>
    <row r="8971" spans="1:11" s="11" customFormat="1">
      <c r="A8971" s="32">
        <v>2018</v>
      </c>
      <c r="B8971" s="32">
        <v>976</v>
      </c>
      <c r="C8971" s="33" t="s">
        <v>565</v>
      </c>
      <c r="D8971" s="33" t="s">
        <v>566</v>
      </c>
      <c r="E8971" s="34">
        <v>699</v>
      </c>
      <c r="F8971" s="35">
        <v>5.69</v>
      </c>
      <c r="G8971" s="34">
        <v>1618</v>
      </c>
      <c r="H8971" s="14">
        <f t="shared" si="560"/>
        <v>64352.875800000002</v>
      </c>
      <c r="I8971" s="11">
        <f t="shared" si="561"/>
        <v>699</v>
      </c>
      <c r="J8971" s="11">
        <f t="shared" si="562"/>
        <v>3977.3100000000004</v>
      </c>
      <c r="K8971" s="11">
        <f t="shared" si="563"/>
        <v>0</v>
      </c>
    </row>
    <row r="8972" spans="1:11" s="11" customFormat="1">
      <c r="A8972" s="32">
        <v>2018</v>
      </c>
      <c r="B8972" s="32">
        <v>976</v>
      </c>
      <c r="C8972" s="33" t="s">
        <v>563</v>
      </c>
      <c r="D8972" s="33" t="s">
        <v>564</v>
      </c>
      <c r="E8972" s="34">
        <v>9232</v>
      </c>
      <c r="F8972" s="35">
        <v>1</v>
      </c>
      <c r="G8972" s="34">
        <v>303</v>
      </c>
      <c r="H8972" s="14">
        <f t="shared" si="560"/>
        <v>27972.959999999999</v>
      </c>
      <c r="I8972" s="11">
        <f t="shared" si="561"/>
        <v>9232</v>
      </c>
      <c r="J8972" s="11">
        <f t="shared" si="562"/>
        <v>9232</v>
      </c>
      <c r="K8972" s="11">
        <f t="shared" si="563"/>
        <v>0</v>
      </c>
    </row>
    <row r="8973" spans="1:11" s="11" customFormat="1">
      <c r="A8973" s="32">
        <v>2018</v>
      </c>
      <c r="B8973" s="32">
        <v>976</v>
      </c>
      <c r="C8973" s="33" t="s">
        <v>563</v>
      </c>
      <c r="D8973" s="33" t="s">
        <v>564</v>
      </c>
      <c r="E8973" s="34">
        <v>1326</v>
      </c>
      <c r="F8973" s="35">
        <v>1</v>
      </c>
      <c r="G8973" s="34">
        <v>286</v>
      </c>
      <c r="H8973" s="14">
        <f t="shared" si="560"/>
        <v>3792.3599999999997</v>
      </c>
      <c r="I8973" s="11">
        <f t="shared" si="561"/>
        <v>1326</v>
      </c>
      <c r="J8973" s="11">
        <f t="shared" si="562"/>
        <v>1326</v>
      </c>
      <c r="K8973" s="11">
        <f t="shared" si="563"/>
        <v>0</v>
      </c>
    </row>
    <row r="8974" spans="1:11" s="11" customFormat="1">
      <c r="A8974" s="32">
        <v>2018</v>
      </c>
      <c r="B8974" s="32">
        <v>983</v>
      </c>
      <c r="C8974" s="33" t="s">
        <v>353</v>
      </c>
      <c r="D8974" s="33" t="s">
        <v>354</v>
      </c>
      <c r="E8974" s="34">
        <v>86509</v>
      </c>
      <c r="F8974" s="35">
        <v>23.03</v>
      </c>
      <c r="G8974" s="34">
        <v>178.7</v>
      </c>
      <c r="H8974" s="14">
        <f t="shared" si="560"/>
        <v>3560244.15649</v>
      </c>
      <c r="I8974" s="11">
        <f t="shared" si="561"/>
        <v>86509</v>
      </c>
      <c r="J8974" s="11">
        <f t="shared" si="562"/>
        <v>1992302.27</v>
      </c>
      <c r="K8974" s="11">
        <f t="shared" si="563"/>
        <v>0</v>
      </c>
    </row>
    <row r="8975" spans="1:11" s="11" customFormat="1">
      <c r="A8975" s="32">
        <v>2018</v>
      </c>
      <c r="B8975" s="32">
        <v>983</v>
      </c>
      <c r="C8975" s="33" t="s">
        <v>353</v>
      </c>
      <c r="D8975" s="33" t="s">
        <v>354</v>
      </c>
      <c r="E8975" s="34">
        <v>35018</v>
      </c>
      <c r="F8975" s="35">
        <v>22.488</v>
      </c>
      <c r="G8975" s="34">
        <v>178.1</v>
      </c>
      <c r="H8975" s="14">
        <f t="shared" si="560"/>
        <v>1402510.4003039999</v>
      </c>
      <c r="I8975" s="11">
        <f t="shared" si="561"/>
        <v>35018</v>
      </c>
      <c r="J8975" s="11">
        <f t="shared" si="562"/>
        <v>787484.78399999999</v>
      </c>
      <c r="K8975" s="11">
        <f t="shared" si="563"/>
        <v>0</v>
      </c>
    </row>
    <row r="8976" spans="1:11" s="11" customFormat="1">
      <c r="A8976" s="32">
        <v>2018</v>
      </c>
      <c r="B8976" s="32">
        <v>983</v>
      </c>
      <c r="C8976" s="33" t="s">
        <v>353</v>
      </c>
      <c r="D8976" s="33" t="s">
        <v>354</v>
      </c>
      <c r="E8976" s="34">
        <v>83900</v>
      </c>
      <c r="F8976" s="35">
        <v>23.03</v>
      </c>
      <c r="G8976" s="34">
        <v>239.7</v>
      </c>
      <c r="H8976" s="14">
        <f t="shared" si="560"/>
        <v>4631524.1489999993</v>
      </c>
      <c r="I8976" s="11">
        <f t="shared" si="561"/>
        <v>83900</v>
      </c>
      <c r="J8976" s="11">
        <f t="shared" si="562"/>
        <v>1932217</v>
      </c>
      <c r="K8976" s="11">
        <f t="shared" si="563"/>
        <v>0</v>
      </c>
    </row>
    <row r="8977" spans="1:11" s="11" customFormat="1">
      <c r="A8977" s="32">
        <v>2018</v>
      </c>
      <c r="B8977" s="32">
        <v>983</v>
      </c>
      <c r="C8977" s="33" t="s">
        <v>353</v>
      </c>
      <c r="D8977" s="33" t="s">
        <v>354</v>
      </c>
      <c r="E8977" s="34">
        <v>54205</v>
      </c>
      <c r="F8977" s="35">
        <v>23.064</v>
      </c>
      <c r="G8977" s="34">
        <v>183</v>
      </c>
      <c r="H8977" s="14">
        <f t="shared" si="560"/>
        <v>2287836.9396000002</v>
      </c>
      <c r="I8977" s="11">
        <f t="shared" si="561"/>
        <v>54205</v>
      </c>
      <c r="J8977" s="11">
        <f t="shared" si="562"/>
        <v>1250184.1200000001</v>
      </c>
      <c r="K8977" s="11">
        <f t="shared" si="563"/>
        <v>0</v>
      </c>
    </row>
    <row r="8978" spans="1:11" s="11" customFormat="1">
      <c r="A8978" s="32">
        <v>2018</v>
      </c>
      <c r="B8978" s="32">
        <v>983</v>
      </c>
      <c r="C8978" s="33" t="s">
        <v>565</v>
      </c>
      <c r="D8978" s="33" t="s">
        <v>566</v>
      </c>
      <c r="E8978" s="34">
        <v>1429</v>
      </c>
      <c r="F8978" s="35">
        <v>5.7119999999999997</v>
      </c>
      <c r="G8978" s="34">
        <v>1666</v>
      </c>
      <c r="H8978" s="14">
        <f t="shared" si="560"/>
        <v>135986.38368</v>
      </c>
      <c r="I8978" s="11">
        <f t="shared" si="561"/>
        <v>1429</v>
      </c>
      <c r="J8978" s="11">
        <f t="shared" si="562"/>
        <v>8162.4479999999994</v>
      </c>
      <c r="K8978" s="11">
        <f t="shared" si="563"/>
        <v>0</v>
      </c>
    </row>
    <row r="8979" spans="1:11" s="11" customFormat="1">
      <c r="A8979" s="32">
        <v>2018</v>
      </c>
      <c r="B8979" s="32">
        <v>990</v>
      </c>
      <c r="C8979" s="33" t="s">
        <v>563</v>
      </c>
      <c r="D8979" s="33" t="s">
        <v>564</v>
      </c>
      <c r="E8979" s="34">
        <v>647702</v>
      </c>
      <c r="F8979" s="35">
        <v>1.0629999999999999</v>
      </c>
      <c r="G8979" s="34">
        <v>386.7</v>
      </c>
      <c r="H8979" s="14">
        <f t="shared" si="560"/>
        <v>2662457.442942</v>
      </c>
      <c r="I8979" s="11">
        <f t="shared" si="561"/>
        <v>647702</v>
      </c>
      <c r="J8979" s="11">
        <f t="shared" si="562"/>
        <v>688507.22599999991</v>
      </c>
      <c r="K8979" s="11">
        <f t="shared" si="563"/>
        <v>0</v>
      </c>
    </row>
    <row r="8980" spans="1:11" s="11" customFormat="1">
      <c r="A8980" s="32">
        <v>2018</v>
      </c>
      <c r="B8980" s="32">
        <v>990</v>
      </c>
      <c r="C8980" s="33" t="s">
        <v>563</v>
      </c>
      <c r="D8980" s="33" t="s">
        <v>564</v>
      </c>
      <c r="E8980" s="34">
        <v>574224</v>
      </c>
      <c r="F8980" s="35">
        <v>1.0629999999999999</v>
      </c>
      <c r="G8980" s="34">
        <v>386.7</v>
      </c>
      <c r="H8980" s="14">
        <f t="shared" si="560"/>
        <v>2360417.2331039999</v>
      </c>
      <c r="I8980" s="11">
        <f t="shared" si="561"/>
        <v>574224</v>
      </c>
      <c r="J8980" s="11">
        <f t="shared" si="562"/>
        <v>610400.11199999996</v>
      </c>
      <c r="K8980" s="11">
        <f t="shared" si="563"/>
        <v>0</v>
      </c>
    </row>
    <row r="8981" spans="1:11" s="11" customFormat="1">
      <c r="A8981" s="32">
        <v>2018</v>
      </c>
      <c r="B8981" s="32">
        <v>990</v>
      </c>
      <c r="C8981" s="33" t="s">
        <v>563</v>
      </c>
      <c r="D8981" s="33" t="s">
        <v>564</v>
      </c>
      <c r="E8981" s="34">
        <v>87648</v>
      </c>
      <c r="F8981" s="35">
        <v>1.0629999999999999</v>
      </c>
      <c r="G8981" s="34">
        <v>386.7</v>
      </c>
      <c r="H8981" s="14">
        <f t="shared" si="560"/>
        <v>360287.709408</v>
      </c>
      <c r="I8981" s="11">
        <f t="shared" si="561"/>
        <v>87648</v>
      </c>
      <c r="J8981" s="11">
        <f t="shared" si="562"/>
        <v>93169.823999999993</v>
      </c>
      <c r="K8981" s="11">
        <f t="shared" si="563"/>
        <v>0</v>
      </c>
    </row>
    <row r="8982" spans="1:11" s="11" customFormat="1">
      <c r="A8982" s="32">
        <v>2018</v>
      </c>
      <c r="B8982" s="32">
        <v>990</v>
      </c>
      <c r="C8982" s="33" t="s">
        <v>563</v>
      </c>
      <c r="D8982" s="33" t="s">
        <v>564</v>
      </c>
      <c r="E8982" s="34">
        <v>28139</v>
      </c>
      <c r="F8982" s="35">
        <v>1.0629999999999999</v>
      </c>
      <c r="G8982" s="34">
        <v>386.7</v>
      </c>
      <c r="H8982" s="14">
        <f t="shared" si="560"/>
        <v>115668.76431900001</v>
      </c>
      <c r="I8982" s="11">
        <f t="shared" si="561"/>
        <v>28139</v>
      </c>
      <c r="J8982" s="11">
        <f t="shared" si="562"/>
        <v>29911.756999999998</v>
      </c>
      <c r="K8982" s="11">
        <f t="shared" si="563"/>
        <v>0</v>
      </c>
    </row>
    <row r="8983" spans="1:11" s="11" customFormat="1">
      <c r="A8983" s="32">
        <v>2018</v>
      </c>
      <c r="B8983" s="32">
        <v>990</v>
      </c>
      <c r="C8983" s="33" t="s">
        <v>563</v>
      </c>
      <c r="D8983" s="33" t="s">
        <v>564</v>
      </c>
      <c r="E8983" s="34">
        <v>32994</v>
      </c>
      <c r="F8983" s="35">
        <v>1.0629999999999999</v>
      </c>
      <c r="G8983" s="34">
        <v>386.7</v>
      </c>
      <c r="H8983" s="14">
        <f t="shared" si="560"/>
        <v>135625.82927399999</v>
      </c>
      <c r="I8983" s="11">
        <f t="shared" si="561"/>
        <v>32994</v>
      </c>
      <c r="J8983" s="11">
        <f t="shared" si="562"/>
        <v>35072.621999999996</v>
      </c>
      <c r="K8983" s="11">
        <f t="shared" si="563"/>
        <v>0</v>
      </c>
    </row>
    <row r="8984" spans="1:11" s="11" customFormat="1">
      <c r="A8984" s="32">
        <v>2018</v>
      </c>
      <c r="B8984" s="32">
        <v>990</v>
      </c>
      <c r="C8984" s="33" t="s">
        <v>563</v>
      </c>
      <c r="D8984" s="33" t="s">
        <v>564</v>
      </c>
      <c r="E8984" s="34">
        <v>54856</v>
      </c>
      <c r="F8984" s="35">
        <v>1.0629999999999999</v>
      </c>
      <c r="G8984" s="34">
        <v>386.7</v>
      </c>
      <c r="H8984" s="14">
        <f t="shared" si="560"/>
        <v>225492.225576</v>
      </c>
      <c r="I8984" s="11">
        <f t="shared" si="561"/>
        <v>54856</v>
      </c>
      <c r="J8984" s="11">
        <f t="shared" si="562"/>
        <v>58311.928</v>
      </c>
      <c r="K8984" s="11">
        <f t="shared" si="563"/>
        <v>0</v>
      </c>
    </row>
    <row r="8985" spans="1:11" s="11" customFormat="1">
      <c r="A8985" s="32">
        <v>2018</v>
      </c>
      <c r="B8985" s="32">
        <v>991</v>
      </c>
      <c r="C8985" s="33" t="s">
        <v>563</v>
      </c>
      <c r="D8985" s="33" t="s">
        <v>564</v>
      </c>
      <c r="E8985" s="34">
        <v>42839</v>
      </c>
      <c r="F8985" s="35">
        <v>1.0629999999999999</v>
      </c>
      <c r="G8985" s="34">
        <v>366.4</v>
      </c>
      <c r="H8985" s="14">
        <f t="shared" si="560"/>
        <v>166850.70804799997</v>
      </c>
      <c r="I8985" s="11">
        <f t="shared" si="561"/>
        <v>42839</v>
      </c>
      <c r="J8985" s="11">
        <f t="shared" si="562"/>
        <v>45537.856999999996</v>
      </c>
      <c r="K8985" s="11">
        <f t="shared" si="563"/>
        <v>0</v>
      </c>
    </row>
    <row r="8986" spans="1:11" s="11" customFormat="1">
      <c r="A8986" s="32">
        <v>2018</v>
      </c>
      <c r="B8986" s="32">
        <v>994</v>
      </c>
      <c r="C8986" s="33" t="s">
        <v>353</v>
      </c>
      <c r="D8986" s="33" t="s">
        <v>354</v>
      </c>
      <c r="E8986" s="34">
        <v>137967</v>
      </c>
      <c r="F8986" s="35">
        <v>22.01</v>
      </c>
      <c r="G8986" s="34">
        <v>215.9</v>
      </c>
      <c r="H8986" s="14">
        <f t="shared" si="560"/>
        <v>6556135.2735300008</v>
      </c>
      <c r="I8986" s="11">
        <f t="shared" si="561"/>
        <v>137967</v>
      </c>
      <c r="J8986" s="11">
        <f t="shared" si="562"/>
        <v>3036653.6700000004</v>
      </c>
      <c r="K8986" s="11">
        <f t="shared" si="563"/>
        <v>0</v>
      </c>
    </row>
    <row r="8987" spans="1:11" s="11" customFormat="1">
      <c r="A8987" s="32">
        <v>2018</v>
      </c>
      <c r="B8987" s="32">
        <v>994</v>
      </c>
      <c r="C8987" s="33" t="s">
        <v>353</v>
      </c>
      <c r="D8987" s="33" t="s">
        <v>354</v>
      </c>
      <c r="E8987" s="34">
        <v>46843</v>
      </c>
      <c r="F8987" s="35">
        <v>22.14</v>
      </c>
      <c r="G8987" s="34">
        <v>216</v>
      </c>
      <c r="H8987" s="14">
        <f t="shared" si="560"/>
        <v>2240144.6831999999</v>
      </c>
      <c r="I8987" s="11">
        <f t="shared" si="561"/>
        <v>46843</v>
      </c>
      <c r="J8987" s="11">
        <f t="shared" si="562"/>
        <v>1037104.02</v>
      </c>
      <c r="K8987" s="11">
        <f t="shared" si="563"/>
        <v>0</v>
      </c>
    </row>
    <row r="8988" spans="1:11" s="11" customFormat="1">
      <c r="A8988" s="32">
        <v>2018</v>
      </c>
      <c r="B8988" s="32">
        <v>994</v>
      </c>
      <c r="C8988" s="33" t="s">
        <v>353</v>
      </c>
      <c r="D8988" s="33" t="s">
        <v>354</v>
      </c>
      <c r="E8988" s="34">
        <v>29428</v>
      </c>
      <c r="F8988" s="35">
        <v>22.85</v>
      </c>
      <c r="G8988" s="34">
        <v>209</v>
      </c>
      <c r="H8988" s="14">
        <f t="shared" si="560"/>
        <v>1405378.2820000001</v>
      </c>
      <c r="I8988" s="11">
        <f t="shared" si="561"/>
        <v>29428</v>
      </c>
      <c r="J8988" s="11">
        <f t="shared" si="562"/>
        <v>672429.8</v>
      </c>
      <c r="K8988" s="11">
        <f t="shared" si="563"/>
        <v>0</v>
      </c>
    </row>
    <row r="8989" spans="1:11" s="11" customFormat="1">
      <c r="A8989" s="32">
        <v>2018</v>
      </c>
      <c r="B8989" s="32">
        <v>994</v>
      </c>
      <c r="C8989" s="33" t="s">
        <v>353</v>
      </c>
      <c r="D8989" s="33" t="s">
        <v>354</v>
      </c>
      <c r="E8989" s="34">
        <v>44965</v>
      </c>
      <c r="F8989" s="35">
        <v>23.18</v>
      </c>
      <c r="G8989" s="34">
        <v>191.3</v>
      </c>
      <c r="H8989" s="14">
        <f t="shared" si="560"/>
        <v>1993898.2830999999</v>
      </c>
      <c r="I8989" s="11">
        <f t="shared" si="561"/>
        <v>44965</v>
      </c>
      <c r="J8989" s="11">
        <f t="shared" si="562"/>
        <v>1042288.7</v>
      </c>
      <c r="K8989" s="11">
        <f t="shared" si="563"/>
        <v>0</v>
      </c>
    </row>
    <row r="8990" spans="1:11" s="11" customFormat="1">
      <c r="A8990" s="32">
        <v>2018</v>
      </c>
      <c r="B8990" s="32">
        <v>994</v>
      </c>
      <c r="C8990" s="33" t="s">
        <v>353</v>
      </c>
      <c r="D8990" s="33" t="s">
        <v>354</v>
      </c>
      <c r="E8990" s="34">
        <v>46661</v>
      </c>
      <c r="F8990" s="35">
        <v>23.24</v>
      </c>
      <c r="G8990" s="34">
        <v>167.9</v>
      </c>
      <c r="H8990" s="14">
        <f t="shared" si="560"/>
        <v>1820710.35356</v>
      </c>
      <c r="I8990" s="11">
        <f t="shared" si="561"/>
        <v>46661</v>
      </c>
      <c r="J8990" s="11">
        <f t="shared" si="562"/>
        <v>1084401.6399999999</v>
      </c>
      <c r="K8990" s="11">
        <f t="shared" si="563"/>
        <v>0</v>
      </c>
    </row>
    <row r="8991" spans="1:11" s="11" customFormat="1">
      <c r="A8991" s="32">
        <v>2018</v>
      </c>
      <c r="B8991" s="32">
        <v>994</v>
      </c>
      <c r="C8991" s="33" t="s">
        <v>353</v>
      </c>
      <c r="D8991" s="33" t="s">
        <v>354</v>
      </c>
      <c r="E8991" s="34">
        <v>7046</v>
      </c>
      <c r="F8991" s="35">
        <v>23</v>
      </c>
      <c r="G8991" s="34">
        <v>175.4</v>
      </c>
      <c r="H8991" s="14">
        <f t="shared" si="560"/>
        <v>284249.73200000002</v>
      </c>
      <c r="I8991" s="11">
        <f t="shared" si="561"/>
        <v>7046</v>
      </c>
      <c r="J8991" s="11">
        <f t="shared" si="562"/>
        <v>162058</v>
      </c>
      <c r="K8991" s="11">
        <f t="shared" si="563"/>
        <v>0</v>
      </c>
    </row>
    <row r="8992" spans="1:11" s="11" customFormat="1">
      <c r="A8992" s="32">
        <v>2018</v>
      </c>
      <c r="B8992" s="32">
        <v>994</v>
      </c>
      <c r="C8992" s="33" t="s">
        <v>353</v>
      </c>
      <c r="D8992" s="33" t="s">
        <v>354</v>
      </c>
      <c r="E8992" s="34">
        <v>6159</v>
      </c>
      <c r="F8992" s="35">
        <v>22.97</v>
      </c>
      <c r="G8992" s="34">
        <v>175.7</v>
      </c>
      <c r="H8992" s="14">
        <f t="shared" si="560"/>
        <v>248566.70810999998</v>
      </c>
      <c r="I8992" s="11">
        <f t="shared" si="561"/>
        <v>6159</v>
      </c>
      <c r="J8992" s="11">
        <f t="shared" si="562"/>
        <v>141472.22999999998</v>
      </c>
      <c r="K8992" s="11">
        <f t="shared" si="563"/>
        <v>0</v>
      </c>
    </row>
    <row r="8993" spans="1:11" s="11" customFormat="1">
      <c r="A8993" s="32">
        <v>2018</v>
      </c>
      <c r="B8993" s="32">
        <v>995</v>
      </c>
      <c r="C8993" s="33" t="s">
        <v>353</v>
      </c>
      <c r="D8993" s="33" t="s">
        <v>354</v>
      </c>
      <c r="E8993" s="34">
        <v>3279</v>
      </c>
      <c r="F8993" s="35">
        <v>23.702000000000002</v>
      </c>
      <c r="G8993" s="34">
        <v>213.6</v>
      </c>
      <c r="H8993" s="14">
        <f t="shared" si="560"/>
        <v>166007.48068800001</v>
      </c>
      <c r="I8993" s="11">
        <f t="shared" si="561"/>
        <v>3279</v>
      </c>
      <c r="J8993" s="11">
        <f t="shared" si="562"/>
        <v>77718.858000000007</v>
      </c>
      <c r="K8993" s="11">
        <f t="shared" si="563"/>
        <v>0</v>
      </c>
    </row>
    <row r="8994" spans="1:11" s="11" customFormat="1">
      <c r="A8994" s="32">
        <v>2018</v>
      </c>
      <c r="B8994" s="32">
        <v>995</v>
      </c>
      <c r="C8994" s="33" t="s">
        <v>563</v>
      </c>
      <c r="D8994" s="33" t="s">
        <v>564</v>
      </c>
      <c r="E8994" s="34">
        <v>17387</v>
      </c>
      <c r="F8994" s="35">
        <v>1.038</v>
      </c>
      <c r="G8994" s="34">
        <v>325.8</v>
      </c>
      <c r="H8994" s="14">
        <f t="shared" si="560"/>
        <v>58799.426148000006</v>
      </c>
      <c r="I8994" s="11">
        <f t="shared" si="561"/>
        <v>17387</v>
      </c>
      <c r="J8994" s="11">
        <f t="shared" si="562"/>
        <v>18047.706000000002</v>
      </c>
      <c r="K8994" s="11">
        <f t="shared" si="563"/>
        <v>0</v>
      </c>
    </row>
    <row r="8995" spans="1:11" s="11" customFormat="1">
      <c r="A8995" s="32">
        <v>2018</v>
      </c>
      <c r="B8995" s="32">
        <v>997</v>
      </c>
      <c r="C8995" s="33" t="s">
        <v>353</v>
      </c>
      <c r="D8995" s="33" t="s">
        <v>354</v>
      </c>
      <c r="E8995" s="34">
        <v>14968</v>
      </c>
      <c r="F8995" s="35">
        <v>25.757999999999999</v>
      </c>
      <c r="G8995" s="34">
        <v>214.1</v>
      </c>
      <c r="H8995" s="14">
        <f t="shared" si="560"/>
        <v>825453.43790399993</v>
      </c>
      <c r="I8995" s="11">
        <f t="shared" si="561"/>
        <v>14968</v>
      </c>
      <c r="J8995" s="11">
        <f t="shared" si="562"/>
        <v>385545.74400000001</v>
      </c>
      <c r="K8995" s="11">
        <f t="shared" si="563"/>
        <v>0</v>
      </c>
    </row>
    <row r="8996" spans="1:11" s="11" customFormat="1">
      <c r="A8996" s="32">
        <v>2018</v>
      </c>
      <c r="B8996" s="32">
        <v>997</v>
      </c>
      <c r="C8996" s="33" t="s">
        <v>363</v>
      </c>
      <c r="D8996" s="33" t="s">
        <v>354</v>
      </c>
      <c r="E8996" s="34">
        <v>30327</v>
      </c>
      <c r="F8996" s="35">
        <v>18.077999999999999</v>
      </c>
      <c r="G8996" s="34">
        <v>204</v>
      </c>
      <c r="H8996" s="14">
        <f t="shared" si="560"/>
        <v>1118433.0722400001</v>
      </c>
      <c r="I8996" s="11">
        <f t="shared" si="561"/>
        <v>30327</v>
      </c>
      <c r="J8996" s="11">
        <f t="shared" si="562"/>
        <v>548251.50599999994</v>
      </c>
      <c r="K8996" s="11">
        <f t="shared" si="563"/>
        <v>0</v>
      </c>
    </row>
    <row r="8997" spans="1:11" s="11" customFormat="1">
      <c r="A8997" s="32">
        <v>2018</v>
      </c>
      <c r="B8997" s="32">
        <v>997</v>
      </c>
      <c r="C8997" s="33" t="s">
        <v>563</v>
      </c>
      <c r="D8997" s="33" t="s">
        <v>564</v>
      </c>
      <c r="E8997" s="34">
        <v>15485</v>
      </c>
      <c r="F8997" s="35">
        <v>1.038</v>
      </c>
      <c r="G8997" s="34">
        <v>319.60000000000002</v>
      </c>
      <c r="H8997" s="14">
        <f t="shared" si="560"/>
        <v>51370.682280000001</v>
      </c>
      <c r="I8997" s="11">
        <f t="shared" si="561"/>
        <v>15485</v>
      </c>
      <c r="J8997" s="11">
        <f t="shared" si="562"/>
        <v>16073.43</v>
      </c>
      <c r="K8997" s="11">
        <f t="shared" si="563"/>
        <v>0</v>
      </c>
    </row>
    <row r="8998" spans="1:11" s="11" customFormat="1">
      <c r="A8998" s="32">
        <v>2018</v>
      </c>
      <c r="B8998" s="32">
        <v>1001</v>
      </c>
      <c r="C8998" s="33" t="s">
        <v>565</v>
      </c>
      <c r="D8998" s="33" t="s">
        <v>566</v>
      </c>
      <c r="E8998" s="34">
        <v>355</v>
      </c>
      <c r="F8998" s="35">
        <v>5.75</v>
      </c>
      <c r="G8998" s="34">
        <v>1519.2</v>
      </c>
      <c r="H8998" s="14">
        <f t="shared" si="560"/>
        <v>31010.67</v>
      </c>
      <c r="I8998" s="11">
        <f t="shared" si="561"/>
        <v>355</v>
      </c>
      <c r="J8998" s="11">
        <f t="shared" si="562"/>
        <v>2041.25</v>
      </c>
      <c r="K8998" s="11">
        <f t="shared" si="563"/>
        <v>0</v>
      </c>
    </row>
    <row r="8999" spans="1:11" s="11" customFormat="1">
      <c r="A8999" s="32">
        <v>2018</v>
      </c>
      <c r="B8999" s="32">
        <v>1001</v>
      </c>
      <c r="C8999" s="33" t="s">
        <v>353</v>
      </c>
      <c r="D8999" s="33" t="s">
        <v>354</v>
      </c>
      <c r="E8999" s="34">
        <v>46914</v>
      </c>
      <c r="F8999" s="35">
        <v>22.876000000000001</v>
      </c>
      <c r="G8999" s="34">
        <v>211.2</v>
      </c>
      <c r="H8999" s="14">
        <f t="shared" si="560"/>
        <v>2266608.250368</v>
      </c>
      <c r="I8999" s="11">
        <f t="shared" si="561"/>
        <v>46914</v>
      </c>
      <c r="J8999" s="11">
        <f t="shared" si="562"/>
        <v>1073204.6640000001</v>
      </c>
      <c r="K8999" s="11">
        <f t="shared" si="563"/>
        <v>0</v>
      </c>
    </row>
    <row r="9000" spans="1:11" s="11" customFormat="1">
      <c r="A9000" s="32">
        <v>2018</v>
      </c>
      <c r="B9000" s="32">
        <v>1001</v>
      </c>
      <c r="C9000" s="33" t="s">
        <v>353</v>
      </c>
      <c r="D9000" s="33" t="s">
        <v>354</v>
      </c>
      <c r="E9000" s="34">
        <v>207730</v>
      </c>
      <c r="F9000" s="35">
        <v>22.565999999999999</v>
      </c>
      <c r="G9000" s="34">
        <v>247.8</v>
      </c>
      <c r="H9000" s="14">
        <f t="shared" si="560"/>
        <v>11615959.97604</v>
      </c>
      <c r="I9000" s="11">
        <f t="shared" si="561"/>
        <v>207730</v>
      </c>
      <c r="J9000" s="11">
        <f t="shared" si="562"/>
        <v>4687635.18</v>
      </c>
      <c r="K9000" s="11">
        <f t="shared" si="563"/>
        <v>0</v>
      </c>
    </row>
    <row r="9001" spans="1:11" s="11" customFormat="1">
      <c r="A9001" s="32">
        <v>2018</v>
      </c>
      <c r="B9001" s="32">
        <v>1004</v>
      </c>
      <c r="C9001" s="33" t="s">
        <v>353</v>
      </c>
      <c r="D9001" s="33" t="s">
        <v>354</v>
      </c>
      <c r="E9001" s="34">
        <v>11498</v>
      </c>
      <c r="F9001" s="35">
        <v>22.821999999999999</v>
      </c>
      <c r="G9001" s="34">
        <v>203.1</v>
      </c>
      <c r="H9001" s="14">
        <f t="shared" si="560"/>
        <v>532949.34003600001</v>
      </c>
      <c r="I9001" s="11">
        <f t="shared" si="561"/>
        <v>11498</v>
      </c>
      <c r="J9001" s="11">
        <f t="shared" si="562"/>
        <v>262407.35599999997</v>
      </c>
      <c r="K9001" s="11">
        <f t="shared" si="563"/>
        <v>0</v>
      </c>
    </row>
    <row r="9002" spans="1:11" s="11" customFormat="1">
      <c r="A9002" s="32">
        <v>2018</v>
      </c>
      <c r="B9002" s="32">
        <v>1004</v>
      </c>
      <c r="C9002" s="33" t="s">
        <v>353</v>
      </c>
      <c r="D9002" s="33" t="s">
        <v>354</v>
      </c>
      <c r="E9002" s="34">
        <v>81222</v>
      </c>
      <c r="F9002" s="35">
        <v>22.494</v>
      </c>
      <c r="G9002" s="34">
        <v>223.5</v>
      </c>
      <c r="H9002" s="14">
        <f t="shared" si="560"/>
        <v>4083362.1379799997</v>
      </c>
      <c r="I9002" s="11">
        <f t="shared" si="561"/>
        <v>81222</v>
      </c>
      <c r="J9002" s="11">
        <f t="shared" si="562"/>
        <v>1827007.6680000001</v>
      </c>
      <c r="K9002" s="11">
        <f t="shared" si="563"/>
        <v>0</v>
      </c>
    </row>
    <row r="9003" spans="1:11" s="11" customFormat="1">
      <c r="A9003" s="32">
        <v>2018</v>
      </c>
      <c r="B9003" s="32">
        <v>1004</v>
      </c>
      <c r="C9003" s="33" t="s">
        <v>563</v>
      </c>
      <c r="D9003" s="33" t="s">
        <v>564</v>
      </c>
      <c r="E9003" s="34">
        <v>1171976</v>
      </c>
      <c r="F9003" s="35">
        <v>1.028</v>
      </c>
      <c r="G9003" s="34">
        <v>319.2</v>
      </c>
      <c r="H9003" s="14">
        <f t="shared" si="560"/>
        <v>3845693.918976</v>
      </c>
      <c r="I9003" s="11">
        <f t="shared" si="561"/>
        <v>1171976</v>
      </c>
      <c r="J9003" s="11">
        <f t="shared" si="562"/>
        <v>1204791.328</v>
      </c>
      <c r="K9003" s="11">
        <f t="shared" si="563"/>
        <v>0</v>
      </c>
    </row>
    <row r="9004" spans="1:11" s="11" customFormat="1">
      <c r="A9004" s="32">
        <v>2018</v>
      </c>
      <c r="B9004" s="32">
        <v>1007</v>
      </c>
      <c r="C9004" s="33" t="s">
        <v>563</v>
      </c>
      <c r="D9004" s="33" t="s">
        <v>564</v>
      </c>
      <c r="E9004" s="34">
        <v>22600</v>
      </c>
      <c r="F9004" s="35">
        <v>1.028</v>
      </c>
      <c r="G9004" s="34">
        <v>257.5</v>
      </c>
      <c r="H9004" s="14">
        <f t="shared" si="560"/>
        <v>59824.460000000014</v>
      </c>
      <c r="I9004" s="11">
        <f t="shared" si="561"/>
        <v>22600</v>
      </c>
      <c r="J9004" s="11">
        <f t="shared" si="562"/>
        <v>23232.799999999999</v>
      </c>
      <c r="K9004" s="11">
        <f t="shared" si="563"/>
        <v>0</v>
      </c>
    </row>
    <row r="9005" spans="1:11" s="11" customFormat="1">
      <c r="A9005" s="32">
        <v>2018</v>
      </c>
      <c r="B9005" s="32">
        <v>1007</v>
      </c>
      <c r="C9005" s="33" t="s">
        <v>563</v>
      </c>
      <c r="D9005" s="33" t="s">
        <v>564</v>
      </c>
      <c r="E9005" s="34">
        <v>1487123</v>
      </c>
      <c r="F9005" s="35">
        <v>1.028</v>
      </c>
      <c r="G9005" s="34">
        <v>307.8</v>
      </c>
      <c r="H9005" s="14">
        <f t="shared" si="560"/>
        <v>4705530.8026320012</v>
      </c>
      <c r="I9005" s="11">
        <f t="shared" si="561"/>
        <v>1487123</v>
      </c>
      <c r="J9005" s="11">
        <f t="shared" si="562"/>
        <v>1528762.4440000001</v>
      </c>
      <c r="K9005" s="11">
        <f t="shared" si="563"/>
        <v>0</v>
      </c>
    </row>
    <row r="9006" spans="1:11" s="11" customFormat="1">
      <c r="A9006" s="32">
        <v>2018</v>
      </c>
      <c r="B9006" s="32">
        <v>1008</v>
      </c>
      <c r="C9006" s="33" t="s">
        <v>565</v>
      </c>
      <c r="D9006" s="33" t="s">
        <v>566</v>
      </c>
      <c r="E9006" s="34">
        <v>191</v>
      </c>
      <c r="F9006" s="35">
        <v>5.75</v>
      </c>
      <c r="G9006" s="34">
        <v>1661.2</v>
      </c>
      <c r="H9006" s="14">
        <f t="shared" si="560"/>
        <v>18244.129000000001</v>
      </c>
      <c r="I9006" s="11">
        <f t="shared" si="561"/>
        <v>191</v>
      </c>
      <c r="J9006" s="11">
        <f t="shared" si="562"/>
        <v>1098.25</v>
      </c>
      <c r="K9006" s="11">
        <f t="shared" si="563"/>
        <v>0</v>
      </c>
    </row>
    <row r="9007" spans="1:11" s="11" customFormat="1">
      <c r="A9007" s="32">
        <v>2018</v>
      </c>
      <c r="B9007" s="32">
        <v>1012</v>
      </c>
      <c r="C9007" s="33" t="s">
        <v>353</v>
      </c>
      <c r="D9007" s="33" t="s">
        <v>354</v>
      </c>
      <c r="E9007" s="34">
        <v>53912</v>
      </c>
      <c r="F9007" s="35">
        <v>23.116</v>
      </c>
      <c r="G9007" s="34">
        <v>226.8</v>
      </c>
      <c r="H9007" s="14">
        <f t="shared" si="560"/>
        <v>2826449.1682560001</v>
      </c>
      <c r="I9007" s="11">
        <f t="shared" si="561"/>
        <v>53912</v>
      </c>
      <c r="J9007" s="11">
        <f t="shared" si="562"/>
        <v>1246229.7919999999</v>
      </c>
      <c r="K9007" s="11">
        <f t="shared" si="563"/>
        <v>0</v>
      </c>
    </row>
    <row r="9008" spans="1:11" s="11" customFormat="1">
      <c r="A9008" s="32">
        <v>2018</v>
      </c>
      <c r="B9008" s="32">
        <v>1012</v>
      </c>
      <c r="C9008" s="33" t="s">
        <v>563</v>
      </c>
      <c r="D9008" s="33" t="s">
        <v>564</v>
      </c>
      <c r="E9008" s="34">
        <v>19139</v>
      </c>
      <c r="F9008" s="35">
        <v>1.0289999999999999</v>
      </c>
      <c r="G9008" s="34">
        <v>594.5</v>
      </c>
      <c r="H9008" s="14">
        <f t="shared" si="560"/>
        <v>117081.014295</v>
      </c>
      <c r="I9008" s="11">
        <f t="shared" si="561"/>
        <v>19139</v>
      </c>
      <c r="J9008" s="11">
        <f t="shared" si="562"/>
        <v>19694.030999999999</v>
      </c>
      <c r="K9008" s="11">
        <f t="shared" si="563"/>
        <v>0</v>
      </c>
    </row>
    <row r="9009" spans="1:11" s="11" customFormat="1">
      <c r="A9009" s="32">
        <v>2018</v>
      </c>
      <c r="B9009" s="32">
        <v>1040</v>
      </c>
      <c r="C9009" s="33" t="s">
        <v>353</v>
      </c>
      <c r="D9009" s="33" t="s">
        <v>354</v>
      </c>
      <c r="E9009" s="34">
        <v>332</v>
      </c>
      <c r="F9009" s="35">
        <v>22.98</v>
      </c>
      <c r="G9009" s="34">
        <v>304.60000000000002</v>
      </c>
      <c r="H9009" s="14">
        <f t="shared" si="560"/>
        <v>23239.030560000003</v>
      </c>
      <c r="I9009" s="11">
        <f t="shared" si="561"/>
        <v>332</v>
      </c>
      <c r="J9009" s="11">
        <f t="shared" si="562"/>
        <v>7629.3600000000006</v>
      </c>
      <c r="K9009" s="11">
        <f t="shared" si="563"/>
        <v>0</v>
      </c>
    </row>
    <row r="9010" spans="1:11" s="11" customFormat="1">
      <c r="A9010" s="32">
        <v>2018</v>
      </c>
      <c r="B9010" s="32">
        <v>1040</v>
      </c>
      <c r="C9010" s="33" t="s">
        <v>353</v>
      </c>
      <c r="D9010" s="33" t="s">
        <v>354</v>
      </c>
      <c r="E9010" s="34">
        <v>128</v>
      </c>
      <c r="F9010" s="35">
        <v>23.52</v>
      </c>
      <c r="G9010" s="34">
        <v>338.8</v>
      </c>
      <c r="H9010" s="14">
        <f t="shared" si="560"/>
        <v>10199.77728</v>
      </c>
      <c r="I9010" s="11">
        <f t="shared" si="561"/>
        <v>128</v>
      </c>
      <c r="J9010" s="11">
        <f t="shared" si="562"/>
        <v>3010.56</v>
      </c>
      <c r="K9010" s="11">
        <f t="shared" si="563"/>
        <v>0</v>
      </c>
    </row>
    <row r="9011" spans="1:11" s="11" customFormat="1">
      <c r="A9011" s="32">
        <v>2018</v>
      </c>
      <c r="B9011" s="32">
        <v>1040</v>
      </c>
      <c r="C9011" s="33" t="s">
        <v>353</v>
      </c>
      <c r="D9011" s="33" t="s">
        <v>354</v>
      </c>
      <c r="E9011" s="34">
        <v>824</v>
      </c>
      <c r="F9011" s="35">
        <v>23.52</v>
      </c>
      <c r="G9011" s="34">
        <v>292.89999999999998</v>
      </c>
      <c r="H9011" s="14">
        <f t="shared" si="560"/>
        <v>56765.425920000001</v>
      </c>
      <c r="I9011" s="11">
        <f t="shared" si="561"/>
        <v>824</v>
      </c>
      <c r="J9011" s="11">
        <f t="shared" si="562"/>
        <v>19380.48</v>
      </c>
      <c r="K9011" s="11">
        <f t="shared" si="563"/>
        <v>0</v>
      </c>
    </row>
    <row r="9012" spans="1:11" s="11" customFormat="1">
      <c r="A9012" s="32">
        <v>2018</v>
      </c>
      <c r="B9012" s="32">
        <v>1040</v>
      </c>
      <c r="C9012" s="33" t="s">
        <v>353</v>
      </c>
      <c r="D9012" s="33" t="s">
        <v>354</v>
      </c>
      <c r="E9012" s="34">
        <v>1721</v>
      </c>
      <c r="F9012" s="35">
        <v>22.77</v>
      </c>
      <c r="G9012" s="34">
        <v>335.9</v>
      </c>
      <c r="H9012" s="14">
        <f t="shared" si="560"/>
        <v>131629.70402999999</v>
      </c>
      <c r="I9012" s="11">
        <f t="shared" si="561"/>
        <v>1721</v>
      </c>
      <c r="J9012" s="11">
        <f t="shared" si="562"/>
        <v>39187.17</v>
      </c>
      <c r="K9012" s="11">
        <f t="shared" si="563"/>
        <v>0</v>
      </c>
    </row>
    <row r="9013" spans="1:11" s="11" customFormat="1">
      <c r="A9013" s="32">
        <v>2018</v>
      </c>
      <c r="B9013" s="32">
        <v>1040</v>
      </c>
      <c r="C9013" s="33" t="s">
        <v>565</v>
      </c>
      <c r="D9013" s="33" t="s">
        <v>566</v>
      </c>
      <c r="E9013" s="34">
        <v>22</v>
      </c>
      <c r="F9013" s="35">
        <v>5.7960000000000003</v>
      </c>
      <c r="G9013" s="34">
        <v>1605.7</v>
      </c>
      <c r="H9013" s="14">
        <f t="shared" si="560"/>
        <v>2047.4601840000003</v>
      </c>
      <c r="I9013" s="11">
        <f t="shared" si="561"/>
        <v>22</v>
      </c>
      <c r="J9013" s="11">
        <f t="shared" si="562"/>
        <v>127.512</v>
      </c>
      <c r="K9013" s="11">
        <f t="shared" si="563"/>
        <v>0</v>
      </c>
    </row>
    <row r="9014" spans="1:11" s="11" customFormat="1">
      <c r="A9014" s="32">
        <v>2018</v>
      </c>
      <c r="B9014" s="32">
        <v>1047</v>
      </c>
      <c r="C9014" s="33" t="s">
        <v>363</v>
      </c>
      <c r="D9014" s="33" t="s">
        <v>354</v>
      </c>
      <c r="E9014" s="34">
        <v>62181</v>
      </c>
      <c r="F9014" s="35">
        <v>17.521999999999998</v>
      </c>
      <c r="G9014" s="34">
        <v>169</v>
      </c>
      <c r="H9014" s="14">
        <f t="shared" si="560"/>
        <v>1841314.9645799997</v>
      </c>
      <c r="I9014" s="11">
        <f t="shared" si="561"/>
        <v>62181</v>
      </c>
      <c r="J9014" s="11">
        <f t="shared" si="562"/>
        <v>1089535.4819999998</v>
      </c>
      <c r="K9014" s="11">
        <f t="shared" si="563"/>
        <v>0</v>
      </c>
    </row>
    <row r="9015" spans="1:11" s="11" customFormat="1">
      <c r="A9015" s="32">
        <v>2018</v>
      </c>
      <c r="B9015" s="32">
        <v>1047</v>
      </c>
      <c r="C9015" s="33" t="s">
        <v>565</v>
      </c>
      <c r="D9015" s="33" t="s">
        <v>566</v>
      </c>
      <c r="E9015" s="34">
        <v>1768</v>
      </c>
      <c r="F9015" s="35">
        <v>5.88</v>
      </c>
      <c r="G9015" s="34">
        <v>1486.7</v>
      </c>
      <c r="H9015" s="14">
        <f t="shared" si="560"/>
        <v>154554.95328000002</v>
      </c>
      <c r="I9015" s="11">
        <f t="shared" si="561"/>
        <v>1768</v>
      </c>
      <c r="J9015" s="11">
        <f t="shared" si="562"/>
        <v>10395.84</v>
      </c>
      <c r="K9015" s="11">
        <f t="shared" si="563"/>
        <v>0</v>
      </c>
    </row>
    <row r="9016" spans="1:11" s="11" customFormat="1">
      <c r="A9016" s="32">
        <v>2018</v>
      </c>
      <c r="B9016" s="32">
        <v>1048</v>
      </c>
      <c r="C9016" s="33" t="s">
        <v>563</v>
      </c>
      <c r="D9016" s="33" t="s">
        <v>564</v>
      </c>
      <c r="E9016" s="34">
        <v>9430</v>
      </c>
      <c r="F9016" s="35">
        <v>1.0589999999999999</v>
      </c>
      <c r="G9016" s="34">
        <v>397.2</v>
      </c>
      <c r="H9016" s="14">
        <f t="shared" si="560"/>
        <v>39665.861639999996</v>
      </c>
      <c r="I9016" s="11">
        <f t="shared" si="561"/>
        <v>9430</v>
      </c>
      <c r="J9016" s="11">
        <f t="shared" si="562"/>
        <v>9986.369999999999</v>
      </c>
      <c r="K9016" s="11">
        <f t="shared" si="563"/>
        <v>0</v>
      </c>
    </row>
    <row r="9017" spans="1:11" s="11" customFormat="1">
      <c r="A9017" s="32">
        <v>2018</v>
      </c>
      <c r="B9017" s="32">
        <v>1073</v>
      </c>
      <c r="C9017" s="33" t="s">
        <v>563</v>
      </c>
      <c r="D9017" s="33" t="s">
        <v>564</v>
      </c>
      <c r="E9017" s="34">
        <v>84244</v>
      </c>
      <c r="F9017" s="35">
        <v>1.05</v>
      </c>
      <c r="G9017" s="34">
        <v>456.8</v>
      </c>
      <c r="H9017" s="14">
        <f t="shared" si="560"/>
        <v>404067.92160000012</v>
      </c>
      <c r="I9017" s="11">
        <f t="shared" si="561"/>
        <v>84244</v>
      </c>
      <c r="J9017" s="11">
        <f t="shared" si="562"/>
        <v>88456.2</v>
      </c>
      <c r="K9017" s="11">
        <f t="shared" si="563"/>
        <v>0</v>
      </c>
    </row>
    <row r="9018" spans="1:11" s="11" customFormat="1">
      <c r="A9018" s="32">
        <v>2018</v>
      </c>
      <c r="B9018" s="32">
        <v>1073</v>
      </c>
      <c r="C9018" s="33" t="s">
        <v>363</v>
      </c>
      <c r="D9018" s="33" t="s">
        <v>354</v>
      </c>
      <c r="E9018" s="34">
        <v>14770</v>
      </c>
      <c r="F9018" s="35">
        <v>17.62</v>
      </c>
      <c r="G9018" s="34">
        <v>193.4</v>
      </c>
      <c r="H9018" s="14">
        <f t="shared" si="560"/>
        <v>503318.47160000005</v>
      </c>
      <c r="I9018" s="11">
        <f t="shared" si="561"/>
        <v>14770</v>
      </c>
      <c r="J9018" s="11">
        <f t="shared" si="562"/>
        <v>260247.40000000002</v>
      </c>
      <c r="K9018" s="11">
        <f t="shared" si="563"/>
        <v>0</v>
      </c>
    </row>
    <row r="9019" spans="1:11" s="11" customFormat="1">
      <c r="A9019" s="32">
        <v>2018</v>
      </c>
      <c r="B9019" s="32">
        <v>1082</v>
      </c>
      <c r="C9019" s="33" t="s">
        <v>363</v>
      </c>
      <c r="D9019" s="33" t="s">
        <v>354</v>
      </c>
      <c r="E9019" s="34">
        <v>16308</v>
      </c>
      <c r="F9019" s="35">
        <v>17.384</v>
      </c>
      <c r="G9019" s="34">
        <v>151</v>
      </c>
      <c r="H9019" s="14">
        <f t="shared" si="560"/>
        <v>428082.39071999997</v>
      </c>
      <c r="I9019" s="11">
        <f t="shared" si="561"/>
        <v>16308</v>
      </c>
      <c r="J9019" s="11">
        <f t="shared" si="562"/>
        <v>283498.272</v>
      </c>
      <c r="K9019" s="11">
        <f t="shared" si="563"/>
        <v>0</v>
      </c>
    </row>
    <row r="9020" spans="1:11" s="11" customFormat="1">
      <c r="A9020" s="32">
        <v>2018</v>
      </c>
      <c r="B9020" s="32">
        <v>1082</v>
      </c>
      <c r="C9020" s="33" t="s">
        <v>363</v>
      </c>
      <c r="D9020" s="33" t="s">
        <v>354</v>
      </c>
      <c r="E9020" s="34">
        <v>16509</v>
      </c>
      <c r="F9020" s="35">
        <v>17.702000000000002</v>
      </c>
      <c r="G9020" s="34">
        <v>132.80000000000001</v>
      </c>
      <c r="H9020" s="14">
        <f t="shared" si="560"/>
        <v>388097.79830400005</v>
      </c>
      <c r="I9020" s="11">
        <f t="shared" si="561"/>
        <v>16509</v>
      </c>
      <c r="J9020" s="11">
        <f t="shared" si="562"/>
        <v>292242.31800000003</v>
      </c>
      <c r="K9020" s="11">
        <f t="shared" si="563"/>
        <v>0</v>
      </c>
    </row>
    <row r="9021" spans="1:11" s="11" customFormat="1">
      <c r="A9021" s="32">
        <v>2018</v>
      </c>
      <c r="B9021" s="32">
        <v>1082</v>
      </c>
      <c r="C9021" s="33" t="s">
        <v>565</v>
      </c>
      <c r="D9021" s="33" t="s">
        <v>566</v>
      </c>
      <c r="E9021" s="34">
        <v>3424</v>
      </c>
      <c r="F9021" s="35">
        <v>5.7119999999999997</v>
      </c>
      <c r="G9021" s="34">
        <v>1543.8</v>
      </c>
      <c r="H9021" s="14">
        <f t="shared" si="560"/>
        <v>301934.67494399997</v>
      </c>
      <c r="I9021" s="11">
        <f t="shared" si="561"/>
        <v>3424</v>
      </c>
      <c r="J9021" s="11">
        <f t="shared" si="562"/>
        <v>19557.887999999999</v>
      </c>
      <c r="K9021" s="11">
        <f t="shared" si="563"/>
        <v>0</v>
      </c>
    </row>
    <row r="9022" spans="1:11" s="11" customFormat="1">
      <c r="A9022" s="32">
        <v>2018</v>
      </c>
      <c r="B9022" s="32">
        <v>1082</v>
      </c>
      <c r="C9022" s="33" t="s">
        <v>565</v>
      </c>
      <c r="D9022" s="33" t="s">
        <v>566</v>
      </c>
      <c r="E9022" s="34">
        <v>2974</v>
      </c>
      <c r="F9022" s="35">
        <v>5.7119999999999997</v>
      </c>
      <c r="G9022" s="34">
        <v>1635.9</v>
      </c>
      <c r="H9022" s="14">
        <f t="shared" si="560"/>
        <v>277898.316192</v>
      </c>
      <c r="I9022" s="11">
        <f t="shared" si="561"/>
        <v>2974</v>
      </c>
      <c r="J9022" s="11">
        <f t="shared" si="562"/>
        <v>16987.487999999998</v>
      </c>
      <c r="K9022" s="11">
        <f t="shared" si="563"/>
        <v>0</v>
      </c>
    </row>
    <row r="9023" spans="1:11" s="11" customFormat="1">
      <c r="A9023" s="32">
        <v>2018</v>
      </c>
      <c r="B9023" s="32">
        <v>1082</v>
      </c>
      <c r="C9023" s="33" t="s">
        <v>563</v>
      </c>
      <c r="D9023" s="33" t="s">
        <v>564</v>
      </c>
      <c r="E9023" s="34">
        <v>20427</v>
      </c>
      <c r="F9023" s="35">
        <v>1.04</v>
      </c>
      <c r="G9023" s="34">
        <v>361.6</v>
      </c>
      <c r="H9023" s="14">
        <f t="shared" si="560"/>
        <v>76818.593280000016</v>
      </c>
      <c r="I9023" s="11">
        <f t="shared" si="561"/>
        <v>20427</v>
      </c>
      <c r="J9023" s="11">
        <f t="shared" si="562"/>
        <v>21244.080000000002</v>
      </c>
      <c r="K9023" s="11">
        <f t="shared" si="563"/>
        <v>0</v>
      </c>
    </row>
    <row r="9024" spans="1:11" s="11" customFormat="1">
      <c r="A9024" s="32">
        <v>2018</v>
      </c>
      <c r="B9024" s="32">
        <v>1091</v>
      </c>
      <c r="C9024" s="33" t="s">
        <v>363</v>
      </c>
      <c r="D9024" s="33" t="s">
        <v>354</v>
      </c>
      <c r="E9024" s="34">
        <v>17639</v>
      </c>
      <c r="F9024" s="35">
        <v>17.962</v>
      </c>
      <c r="G9024" s="34">
        <v>189.1</v>
      </c>
      <c r="H9024" s="14">
        <f t="shared" si="560"/>
        <v>599128.77873799996</v>
      </c>
      <c r="I9024" s="11">
        <f t="shared" si="561"/>
        <v>17639</v>
      </c>
      <c r="J9024" s="11">
        <f t="shared" si="562"/>
        <v>316831.71799999999</v>
      </c>
      <c r="K9024" s="11">
        <f t="shared" si="563"/>
        <v>0</v>
      </c>
    </row>
    <row r="9025" spans="1:11" s="11" customFormat="1">
      <c r="A9025" s="32">
        <v>2018</v>
      </c>
      <c r="B9025" s="32">
        <v>1091</v>
      </c>
      <c r="C9025" s="33" t="s">
        <v>363</v>
      </c>
      <c r="D9025" s="33" t="s">
        <v>354</v>
      </c>
      <c r="E9025" s="34">
        <v>17449</v>
      </c>
      <c r="F9025" s="35">
        <v>17.314</v>
      </c>
      <c r="G9025" s="34">
        <v>173</v>
      </c>
      <c r="H9025" s="14">
        <f t="shared" si="560"/>
        <v>522653.73577999999</v>
      </c>
      <c r="I9025" s="11">
        <f t="shared" si="561"/>
        <v>17449</v>
      </c>
      <c r="J9025" s="11">
        <f t="shared" si="562"/>
        <v>302111.98599999998</v>
      </c>
      <c r="K9025" s="11">
        <f t="shared" si="563"/>
        <v>0</v>
      </c>
    </row>
    <row r="9026" spans="1:11" s="11" customFormat="1">
      <c r="A9026" s="32">
        <v>2018</v>
      </c>
      <c r="B9026" s="32">
        <v>1104</v>
      </c>
      <c r="C9026" s="33" t="s">
        <v>363</v>
      </c>
      <c r="D9026" s="33" t="s">
        <v>354</v>
      </c>
      <c r="E9026" s="34">
        <v>55839</v>
      </c>
      <c r="F9026" s="35">
        <v>17.117999999999999</v>
      </c>
      <c r="G9026" s="34">
        <v>156.6</v>
      </c>
      <c r="H9026" s="14">
        <f t="shared" si="560"/>
        <v>1496864.2351319997</v>
      </c>
      <c r="I9026" s="11">
        <f t="shared" si="561"/>
        <v>55839</v>
      </c>
      <c r="J9026" s="11">
        <f t="shared" si="562"/>
        <v>955852.00199999986</v>
      </c>
      <c r="K9026" s="11">
        <f t="shared" si="563"/>
        <v>0</v>
      </c>
    </row>
    <row r="9027" spans="1:11" s="11" customFormat="1">
      <c r="A9027" s="32">
        <v>2018</v>
      </c>
      <c r="B9027" s="32">
        <v>1104</v>
      </c>
      <c r="C9027" s="33" t="s">
        <v>565</v>
      </c>
      <c r="D9027" s="33" t="s">
        <v>566</v>
      </c>
      <c r="E9027" s="34">
        <v>182</v>
      </c>
      <c r="F9027" s="35">
        <v>5.88</v>
      </c>
      <c r="G9027" s="34">
        <v>1907</v>
      </c>
      <c r="H9027" s="14">
        <f t="shared" si="560"/>
        <v>20407.9512</v>
      </c>
      <c r="I9027" s="11">
        <f t="shared" si="561"/>
        <v>182</v>
      </c>
      <c r="J9027" s="11">
        <f t="shared" si="562"/>
        <v>1070.1600000000001</v>
      </c>
      <c r="K9027" s="11">
        <f t="shared" si="563"/>
        <v>0</v>
      </c>
    </row>
    <row r="9028" spans="1:11" s="11" customFormat="1">
      <c r="A9028" s="32">
        <v>2018</v>
      </c>
      <c r="B9028" s="32">
        <v>1131</v>
      </c>
      <c r="C9028" s="33" t="s">
        <v>563</v>
      </c>
      <c r="D9028" s="33" t="s">
        <v>564</v>
      </c>
      <c r="E9028" s="34">
        <v>12</v>
      </c>
      <c r="F9028" s="35">
        <v>1.05</v>
      </c>
      <c r="G9028" s="34">
        <v>535.4</v>
      </c>
      <c r="H9028" s="14">
        <f t="shared" si="560"/>
        <v>67.460400000000007</v>
      </c>
      <c r="I9028" s="11">
        <f t="shared" si="561"/>
        <v>12</v>
      </c>
      <c r="J9028" s="11">
        <f t="shared" si="562"/>
        <v>12.600000000000001</v>
      </c>
      <c r="K9028" s="11">
        <f t="shared" si="563"/>
        <v>0</v>
      </c>
    </row>
    <row r="9029" spans="1:11" s="11" customFormat="1">
      <c r="A9029" s="32">
        <v>2018</v>
      </c>
      <c r="B9029" s="32">
        <v>1131</v>
      </c>
      <c r="C9029" s="33" t="s">
        <v>563</v>
      </c>
      <c r="D9029" s="33" t="s">
        <v>564</v>
      </c>
      <c r="E9029" s="34">
        <v>280</v>
      </c>
      <c r="F9029" s="35">
        <v>1.05</v>
      </c>
      <c r="G9029" s="34">
        <v>309</v>
      </c>
      <c r="H9029" s="14">
        <f t="shared" si="560"/>
        <v>908.46</v>
      </c>
      <c r="I9029" s="11">
        <f t="shared" si="561"/>
        <v>280</v>
      </c>
      <c r="J9029" s="11">
        <f t="shared" si="562"/>
        <v>294</v>
      </c>
      <c r="K9029" s="11">
        <f t="shared" si="563"/>
        <v>0</v>
      </c>
    </row>
    <row r="9030" spans="1:11" s="11" customFormat="1">
      <c r="A9030" s="32">
        <v>2018</v>
      </c>
      <c r="B9030" s="32">
        <v>1167</v>
      </c>
      <c r="C9030" s="33" t="s">
        <v>563</v>
      </c>
      <c r="D9030" s="33" t="s">
        <v>564</v>
      </c>
      <c r="E9030" s="34">
        <v>1564</v>
      </c>
      <c r="F9030" s="35">
        <v>1.0509999999999999</v>
      </c>
      <c r="G9030" s="34">
        <v>616.70000000000005</v>
      </c>
      <c r="H9030" s="14">
        <f t="shared" ref="H9030:H9093" si="564">IF(I9030="","",G9030/100*F9030*E9030)</f>
        <v>10137.092588</v>
      </c>
      <c r="I9030" s="11">
        <f t="shared" ref="I9030:I9093" si="565">IF(OR(G9030=".",F9030=".",E9030="."),"",E9030)</f>
        <v>1564</v>
      </c>
      <c r="J9030" s="11">
        <f t="shared" ref="J9030:J9093" si="566">IF(I9030="","",F9030*I9030)</f>
        <v>1643.7639999999999</v>
      </c>
      <c r="K9030" s="11">
        <f t="shared" ref="K9030:K9093" si="567">IF(C9030="LIG",1,0)</f>
        <v>0</v>
      </c>
    </row>
    <row r="9031" spans="1:11" s="11" customFormat="1">
      <c r="A9031" s="32">
        <v>2018</v>
      </c>
      <c r="B9031" s="32">
        <v>1167</v>
      </c>
      <c r="C9031" s="33" t="s">
        <v>565</v>
      </c>
      <c r="D9031" s="33" t="s">
        <v>566</v>
      </c>
      <c r="E9031" s="34">
        <v>884</v>
      </c>
      <c r="F9031" s="35">
        <v>5.8170000000000002</v>
      </c>
      <c r="G9031" s="34">
        <v>1500.5</v>
      </c>
      <c r="H9031" s="14">
        <f t="shared" si="564"/>
        <v>77159.131139999998</v>
      </c>
      <c r="I9031" s="11">
        <f t="shared" si="565"/>
        <v>884</v>
      </c>
      <c r="J9031" s="11">
        <f t="shared" si="566"/>
        <v>5142.2280000000001</v>
      </c>
      <c r="K9031" s="11">
        <f t="shared" si="567"/>
        <v>0</v>
      </c>
    </row>
    <row r="9032" spans="1:11" s="11" customFormat="1">
      <c r="A9032" s="32">
        <v>2018</v>
      </c>
      <c r="B9032" s="32">
        <v>1167</v>
      </c>
      <c r="C9032" s="33" t="s">
        <v>363</v>
      </c>
      <c r="D9032" s="33" t="s">
        <v>354</v>
      </c>
      <c r="E9032" s="34">
        <v>72576</v>
      </c>
      <c r="F9032" s="35">
        <v>16.707999999999998</v>
      </c>
      <c r="G9032" s="34">
        <v>176.6</v>
      </c>
      <c r="H9032" s="14">
        <f t="shared" si="564"/>
        <v>2141451.2609279999</v>
      </c>
      <c r="I9032" s="11">
        <f t="shared" si="565"/>
        <v>72576</v>
      </c>
      <c r="J9032" s="11">
        <f t="shared" si="566"/>
        <v>1212599.808</v>
      </c>
      <c r="K9032" s="11">
        <f t="shared" si="567"/>
        <v>0</v>
      </c>
    </row>
    <row r="9033" spans="1:11" s="11" customFormat="1">
      <c r="A9033" s="32">
        <v>2018</v>
      </c>
      <c r="B9033" s="32">
        <v>1239</v>
      </c>
      <c r="C9033" s="33" t="s">
        <v>563</v>
      </c>
      <c r="D9033" s="33" t="s">
        <v>564</v>
      </c>
      <c r="E9033" s="34">
        <v>1083917</v>
      </c>
      <c r="F9033" s="35">
        <v>1.0389999999999999</v>
      </c>
      <c r="G9033" s="34">
        <v>260.3</v>
      </c>
      <c r="H9033" s="14">
        <f t="shared" si="564"/>
        <v>2931471.9530890002</v>
      </c>
      <c r="I9033" s="11">
        <f t="shared" si="565"/>
        <v>1083917</v>
      </c>
      <c r="J9033" s="11">
        <f t="shared" si="566"/>
        <v>1126189.7629999998</v>
      </c>
      <c r="K9033" s="11">
        <f t="shared" si="567"/>
        <v>0</v>
      </c>
    </row>
    <row r="9034" spans="1:11" s="11" customFormat="1">
      <c r="A9034" s="32">
        <v>2018</v>
      </c>
      <c r="B9034" s="32">
        <v>1240</v>
      </c>
      <c r="C9034" s="33" t="s">
        <v>563</v>
      </c>
      <c r="D9034" s="33" t="s">
        <v>564</v>
      </c>
      <c r="E9034" s="34">
        <v>206319</v>
      </c>
      <c r="F9034" s="35">
        <v>1.026</v>
      </c>
      <c r="G9034" s="34">
        <v>377.8</v>
      </c>
      <c r="H9034" s="14">
        <f t="shared" si="564"/>
        <v>799739.48473200004</v>
      </c>
      <c r="I9034" s="11">
        <f t="shared" si="565"/>
        <v>206319</v>
      </c>
      <c r="J9034" s="11">
        <f t="shared" si="566"/>
        <v>211683.29399999999</v>
      </c>
      <c r="K9034" s="11">
        <f t="shared" si="567"/>
        <v>0</v>
      </c>
    </row>
    <row r="9035" spans="1:11" s="11" customFormat="1">
      <c r="A9035" s="32">
        <v>2018</v>
      </c>
      <c r="B9035" s="32">
        <v>1241</v>
      </c>
      <c r="C9035" s="33" t="s">
        <v>353</v>
      </c>
      <c r="D9035" s="33" t="s">
        <v>354</v>
      </c>
      <c r="E9035" s="34">
        <v>17013</v>
      </c>
      <c r="F9035" s="35">
        <v>21.87</v>
      </c>
      <c r="G9035" s="34">
        <v>267</v>
      </c>
      <c r="H9035" s="14">
        <f t="shared" si="564"/>
        <v>993438.4077000001</v>
      </c>
      <c r="I9035" s="11">
        <f t="shared" si="565"/>
        <v>17013</v>
      </c>
      <c r="J9035" s="11">
        <f t="shared" si="566"/>
        <v>372074.31</v>
      </c>
      <c r="K9035" s="11">
        <f t="shared" si="567"/>
        <v>0</v>
      </c>
    </row>
    <row r="9036" spans="1:11" s="11" customFormat="1">
      <c r="A9036" s="32">
        <v>2018</v>
      </c>
      <c r="B9036" s="32">
        <v>1241</v>
      </c>
      <c r="C9036" s="33" t="s">
        <v>565</v>
      </c>
      <c r="D9036" s="33" t="s">
        <v>566</v>
      </c>
      <c r="E9036" s="34">
        <v>1728</v>
      </c>
      <c r="F9036" s="35">
        <v>5.73</v>
      </c>
      <c r="G9036" s="34">
        <v>1528.4</v>
      </c>
      <c r="H9036" s="14">
        <f t="shared" si="564"/>
        <v>151333.60896000001</v>
      </c>
      <c r="I9036" s="11">
        <f t="shared" si="565"/>
        <v>1728</v>
      </c>
      <c r="J9036" s="11">
        <f t="shared" si="566"/>
        <v>9901.44</v>
      </c>
      <c r="K9036" s="11">
        <f t="shared" si="567"/>
        <v>0</v>
      </c>
    </row>
    <row r="9037" spans="1:11" s="11" customFormat="1">
      <c r="A9037" s="32">
        <v>2018</v>
      </c>
      <c r="B9037" s="32">
        <v>1241</v>
      </c>
      <c r="C9037" s="33" t="s">
        <v>565</v>
      </c>
      <c r="D9037" s="33" t="s">
        <v>566</v>
      </c>
      <c r="E9037" s="34">
        <v>3170</v>
      </c>
      <c r="F9037" s="35">
        <v>5.73</v>
      </c>
      <c r="G9037" s="34">
        <v>1618.2</v>
      </c>
      <c r="H9037" s="14">
        <f t="shared" si="564"/>
        <v>293931.46620000008</v>
      </c>
      <c r="I9037" s="11">
        <f t="shared" si="565"/>
        <v>3170</v>
      </c>
      <c r="J9037" s="11">
        <f t="shared" si="566"/>
        <v>18164.100000000002</v>
      </c>
      <c r="K9037" s="11">
        <f t="shared" si="567"/>
        <v>0</v>
      </c>
    </row>
    <row r="9038" spans="1:11" s="11" customFormat="1">
      <c r="A9038" s="32">
        <v>2018</v>
      </c>
      <c r="B9038" s="32">
        <v>1242</v>
      </c>
      <c r="C9038" s="33" t="s">
        <v>563</v>
      </c>
      <c r="D9038" s="33" t="s">
        <v>564</v>
      </c>
      <c r="E9038" s="34">
        <v>256688</v>
      </c>
      <c r="F9038" s="35">
        <v>1</v>
      </c>
      <c r="G9038" s="34">
        <v>244.7</v>
      </c>
      <c r="H9038" s="14">
        <f t="shared" si="564"/>
        <v>628115.53599999996</v>
      </c>
      <c r="I9038" s="11">
        <f t="shared" si="565"/>
        <v>256688</v>
      </c>
      <c r="J9038" s="11">
        <f t="shared" si="566"/>
        <v>256688</v>
      </c>
      <c r="K9038" s="11">
        <f t="shared" si="567"/>
        <v>0</v>
      </c>
    </row>
    <row r="9039" spans="1:11" s="11" customFormat="1">
      <c r="A9039" s="32">
        <v>2018</v>
      </c>
      <c r="B9039" s="32">
        <v>1248</v>
      </c>
      <c r="C9039" s="33" t="s">
        <v>563</v>
      </c>
      <c r="D9039" s="33" t="s">
        <v>564</v>
      </c>
      <c r="E9039" s="34">
        <v>12215</v>
      </c>
      <c r="F9039" s="35">
        <v>1</v>
      </c>
      <c r="G9039" s="34">
        <v>299.39999999999998</v>
      </c>
      <c r="H9039" s="14">
        <f t="shared" si="564"/>
        <v>36571.71</v>
      </c>
      <c r="I9039" s="11">
        <f t="shared" si="565"/>
        <v>12215</v>
      </c>
      <c r="J9039" s="11">
        <f t="shared" si="566"/>
        <v>12215</v>
      </c>
      <c r="K9039" s="11">
        <f t="shared" si="567"/>
        <v>0</v>
      </c>
    </row>
    <row r="9040" spans="1:11" s="11" customFormat="1">
      <c r="A9040" s="32">
        <v>2018</v>
      </c>
      <c r="B9040" s="32">
        <v>1250</v>
      </c>
      <c r="C9040" s="33" t="s">
        <v>363</v>
      </c>
      <c r="D9040" s="33" t="s">
        <v>354</v>
      </c>
      <c r="E9040" s="34">
        <v>112121</v>
      </c>
      <c r="F9040" s="35">
        <v>17.963999999999999</v>
      </c>
      <c r="G9040" s="34">
        <v>142.19999999999999</v>
      </c>
      <c r="H9040" s="14">
        <f t="shared" si="564"/>
        <v>2864109.4177679997</v>
      </c>
      <c r="I9040" s="11">
        <f t="shared" si="565"/>
        <v>112121</v>
      </c>
      <c r="J9040" s="11">
        <f t="shared" si="566"/>
        <v>2014141.6439999999</v>
      </c>
      <c r="K9040" s="11">
        <f t="shared" si="567"/>
        <v>0</v>
      </c>
    </row>
    <row r="9041" spans="1:11" s="11" customFormat="1">
      <c r="A9041" s="32">
        <v>2018</v>
      </c>
      <c r="B9041" s="32">
        <v>1250</v>
      </c>
      <c r="C9041" s="33" t="s">
        <v>563</v>
      </c>
      <c r="D9041" s="33" t="s">
        <v>564</v>
      </c>
      <c r="E9041" s="34">
        <v>2997</v>
      </c>
      <c r="F9041" s="35">
        <v>1.0349999999999999</v>
      </c>
      <c r="G9041" s="34">
        <v>674.6</v>
      </c>
      <c r="H9041" s="14">
        <f t="shared" si="564"/>
        <v>20925.383669999999</v>
      </c>
      <c r="I9041" s="11">
        <f t="shared" si="565"/>
        <v>2997</v>
      </c>
      <c r="J9041" s="11">
        <f t="shared" si="566"/>
        <v>3101.895</v>
      </c>
      <c r="K9041" s="11">
        <f t="shared" si="567"/>
        <v>0</v>
      </c>
    </row>
    <row r="9042" spans="1:11" s="11" customFormat="1">
      <c r="A9042" s="32">
        <v>2018</v>
      </c>
      <c r="B9042" s="32">
        <v>1252</v>
      </c>
      <c r="C9042" s="33" t="s">
        <v>563</v>
      </c>
      <c r="D9042" s="33" t="s">
        <v>564</v>
      </c>
      <c r="E9042" s="34">
        <v>3967</v>
      </c>
      <c r="F9042" s="35">
        <v>1</v>
      </c>
      <c r="G9042" s="34">
        <v>727.5</v>
      </c>
      <c r="H9042" s="14">
        <f t="shared" si="564"/>
        <v>28859.925000000003</v>
      </c>
      <c r="I9042" s="11">
        <f t="shared" si="565"/>
        <v>3967</v>
      </c>
      <c r="J9042" s="11">
        <f t="shared" si="566"/>
        <v>3967</v>
      </c>
      <c r="K9042" s="11">
        <f t="shared" si="567"/>
        <v>0</v>
      </c>
    </row>
    <row r="9043" spans="1:11" s="11" customFormat="1">
      <c r="A9043" s="32">
        <v>2018</v>
      </c>
      <c r="B9043" s="32">
        <v>1252</v>
      </c>
      <c r="C9043" s="33" t="s">
        <v>363</v>
      </c>
      <c r="D9043" s="33" t="s">
        <v>354</v>
      </c>
      <c r="E9043" s="34">
        <v>5247</v>
      </c>
      <c r="F9043" s="35">
        <v>17.93</v>
      </c>
      <c r="G9043" s="34">
        <v>146.69999999999999</v>
      </c>
      <c r="H9043" s="14">
        <f t="shared" si="564"/>
        <v>138013.46756999998</v>
      </c>
      <c r="I9043" s="11">
        <f t="shared" si="565"/>
        <v>5247</v>
      </c>
      <c r="J9043" s="11">
        <f t="shared" si="566"/>
        <v>94078.709999999992</v>
      </c>
      <c r="K9043" s="11">
        <f t="shared" si="567"/>
        <v>0</v>
      </c>
    </row>
    <row r="9044" spans="1:11" s="11" customFormat="1">
      <c r="A9044" s="32">
        <v>2018</v>
      </c>
      <c r="B9044" s="32">
        <v>1295</v>
      </c>
      <c r="C9044" s="33" t="s">
        <v>565</v>
      </c>
      <c r="D9044" s="33" t="s">
        <v>566</v>
      </c>
      <c r="E9044" s="34">
        <v>496</v>
      </c>
      <c r="F9044" s="35">
        <v>5.8</v>
      </c>
      <c r="G9044" s="34">
        <v>1682.6</v>
      </c>
      <c r="H9044" s="14">
        <f t="shared" si="564"/>
        <v>48405.036800000002</v>
      </c>
      <c r="I9044" s="11">
        <f t="shared" si="565"/>
        <v>496</v>
      </c>
      <c r="J9044" s="11">
        <f t="shared" si="566"/>
        <v>2876.7999999999997</v>
      </c>
      <c r="K9044" s="11">
        <f t="shared" si="567"/>
        <v>0</v>
      </c>
    </row>
    <row r="9045" spans="1:11" s="11" customFormat="1">
      <c r="A9045" s="32">
        <v>2018</v>
      </c>
      <c r="B9045" s="32">
        <v>1295</v>
      </c>
      <c r="C9045" s="33" t="s">
        <v>565</v>
      </c>
      <c r="D9045" s="33" t="s">
        <v>566</v>
      </c>
      <c r="E9045" s="34">
        <v>499</v>
      </c>
      <c r="F9045" s="35">
        <v>5.8</v>
      </c>
      <c r="G9045" s="34">
        <v>1707.7</v>
      </c>
      <c r="H9045" s="14">
        <f t="shared" si="564"/>
        <v>49424.253400000009</v>
      </c>
      <c r="I9045" s="11">
        <f t="shared" si="565"/>
        <v>499</v>
      </c>
      <c r="J9045" s="11">
        <f t="shared" si="566"/>
        <v>2894.2</v>
      </c>
      <c r="K9045" s="11">
        <f t="shared" si="567"/>
        <v>0</v>
      </c>
    </row>
    <row r="9046" spans="1:11" s="11" customFormat="1">
      <c r="A9046" s="32">
        <v>2018</v>
      </c>
      <c r="B9046" s="32">
        <v>1295</v>
      </c>
      <c r="C9046" s="33" t="s">
        <v>563</v>
      </c>
      <c r="D9046" s="33" t="s">
        <v>564</v>
      </c>
      <c r="E9046" s="34">
        <v>55752</v>
      </c>
      <c r="F9046" s="35">
        <v>1.02</v>
      </c>
      <c r="G9046" s="34">
        <v>679.7</v>
      </c>
      <c r="H9046" s="14">
        <f t="shared" si="564"/>
        <v>386525.27088000003</v>
      </c>
      <c r="I9046" s="11">
        <f t="shared" si="565"/>
        <v>55752</v>
      </c>
      <c r="J9046" s="11">
        <f t="shared" si="566"/>
        <v>56867.040000000001</v>
      </c>
      <c r="K9046" s="11">
        <f t="shared" si="567"/>
        <v>0</v>
      </c>
    </row>
    <row r="9047" spans="1:11" s="11" customFormat="1">
      <c r="A9047" s="32">
        <v>2018</v>
      </c>
      <c r="B9047" s="32">
        <v>1305</v>
      </c>
      <c r="C9047" s="33" t="s">
        <v>563</v>
      </c>
      <c r="D9047" s="33" t="s">
        <v>564</v>
      </c>
      <c r="E9047" s="34">
        <v>15444</v>
      </c>
      <c r="F9047" s="35">
        <v>1.02</v>
      </c>
      <c r="G9047" s="34">
        <v>380</v>
      </c>
      <c r="H9047" s="14">
        <f t="shared" si="564"/>
        <v>59860.943999999996</v>
      </c>
      <c r="I9047" s="11">
        <f t="shared" si="565"/>
        <v>15444</v>
      </c>
      <c r="J9047" s="11">
        <f t="shared" si="566"/>
        <v>15752.880000000001</v>
      </c>
      <c r="K9047" s="11">
        <f t="shared" si="567"/>
        <v>0</v>
      </c>
    </row>
    <row r="9048" spans="1:11" s="11" customFormat="1">
      <c r="A9048" s="32">
        <v>2018</v>
      </c>
      <c r="B9048" s="32">
        <v>1336</v>
      </c>
      <c r="C9048" s="33" t="s">
        <v>563</v>
      </c>
      <c r="D9048" s="33" t="s">
        <v>564</v>
      </c>
      <c r="E9048" s="34">
        <v>10653</v>
      </c>
      <c r="F9048" s="35">
        <v>1.111</v>
      </c>
      <c r="G9048" s="34">
        <v>401.7</v>
      </c>
      <c r="H9048" s="14">
        <f t="shared" si="564"/>
        <v>47543.135210999993</v>
      </c>
      <c r="I9048" s="11">
        <f t="shared" si="565"/>
        <v>10653</v>
      </c>
      <c r="J9048" s="11">
        <f t="shared" si="566"/>
        <v>11835.483</v>
      </c>
      <c r="K9048" s="11">
        <f t="shared" si="567"/>
        <v>0</v>
      </c>
    </row>
    <row r="9049" spans="1:11" s="11" customFormat="1">
      <c r="A9049" s="32">
        <v>2018</v>
      </c>
      <c r="B9049" s="32">
        <v>1336</v>
      </c>
      <c r="C9049" s="33" t="s">
        <v>563</v>
      </c>
      <c r="D9049" s="33" t="s">
        <v>564</v>
      </c>
      <c r="E9049" s="34">
        <v>3531</v>
      </c>
      <c r="F9049" s="35">
        <v>1.111</v>
      </c>
      <c r="G9049" s="34">
        <v>398.9</v>
      </c>
      <c r="H9049" s="14">
        <f t="shared" si="564"/>
        <v>15648.611648999999</v>
      </c>
      <c r="I9049" s="11">
        <f t="shared" si="565"/>
        <v>3531</v>
      </c>
      <c r="J9049" s="11">
        <f t="shared" si="566"/>
        <v>3922.9409999999998</v>
      </c>
      <c r="K9049" s="11">
        <f t="shared" si="567"/>
        <v>0</v>
      </c>
    </row>
    <row r="9050" spans="1:11" s="11" customFormat="1">
      <c r="A9050" s="32">
        <v>2018</v>
      </c>
      <c r="B9050" s="32">
        <v>1336</v>
      </c>
      <c r="C9050" s="33" t="s">
        <v>563</v>
      </c>
      <c r="D9050" s="33" t="s">
        <v>564</v>
      </c>
      <c r="E9050" s="34">
        <v>81327</v>
      </c>
      <c r="F9050" s="35">
        <v>1.111</v>
      </c>
      <c r="G9050" s="34">
        <v>279.3</v>
      </c>
      <c r="H9050" s="14">
        <f t="shared" si="564"/>
        <v>252359.55152100002</v>
      </c>
      <c r="I9050" s="11">
        <f t="shared" si="565"/>
        <v>81327</v>
      </c>
      <c r="J9050" s="11">
        <f t="shared" si="566"/>
        <v>90354.297000000006</v>
      </c>
      <c r="K9050" s="11">
        <f t="shared" si="567"/>
        <v>0</v>
      </c>
    </row>
    <row r="9051" spans="1:11" s="11" customFormat="1">
      <c r="A9051" s="32">
        <v>2018</v>
      </c>
      <c r="B9051" s="32">
        <v>1355</v>
      </c>
      <c r="C9051" s="33" t="s">
        <v>353</v>
      </c>
      <c r="D9051" s="33" t="s">
        <v>354</v>
      </c>
      <c r="E9051" s="34">
        <v>67163</v>
      </c>
      <c r="F9051" s="35">
        <v>22.132999999999999</v>
      </c>
      <c r="G9051" s="34">
        <v>247.9</v>
      </c>
      <c r="H9051" s="14">
        <f t="shared" si="564"/>
        <v>3685079.8052410004</v>
      </c>
      <c r="I9051" s="11">
        <f t="shared" si="565"/>
        <v>67163</v>
      </c>
      <c r="J9051" s="11">
        <f t="shared" si="566"/>
        <v>1486518.679</v>
      </c>
      <c r="K9051" s="11">
        <f t="shared" si="567"/>
        <v>0</v>
      </c>
    </row>
    <row r="9052" spans="1:11" s="11" customFormat="1">
      <c r="A9052" s="32">
        <v>2018</v>
      </c>
      <c r="B9052" s="32">
        <v>1355</v>
      </c>
      <c r="C9052" s="33" t="s">
        <v>353</v>
      </c>
      <c r="D9052" s="33" t="s">
        <v>354</v>
      </c>
      <c r="E9052" s="34">
        <v>4646</v>
      </c>
      <c r="F9052" s="35">
        <v>22.143000000000001</v>
      </c>
      <c r="G9052" s="34">
        <v>317.89999999999998</v>
      </c>
      <c r="H9052" s="14">
        <f t="shared" si="564"/>
        <v>327044.00566199998</v>
      </c>
      <c r="I9052" s="11">
        <f t="shared" si="565"/>
        <v>4646</v>
      </c>
      <c r="J9052" s="11">
        <f t="shared" si="566"/>
        <v>102876.378</v>
      </c>
      <c r="K9052" s="11">
        <f t="shared" si="567"/>
        <v>0</v>
      </c>
    </row>
    <row r="9053" spans="1:11" s="11" customFormat="1">
      <c r="A9053" s="32">
        <v>2018</v>
      </c>
      <c r="B9053" s="32">
        <v>1355</v>
      </c>
      <c r="C9053" s="33" t="s">
        <v>353</v>
      </c>
      <c r="D9053" s="33" t="s">
        <v>354</v>
      </c>
      <c r="E9053" s="34">
        <v>22523</v>
      </c>
      <c r="F9053" s="35">
        <v>22.873000000000001</v>
      </c>
      <c r="G9053" s="34">
        <v>224.4</v>
      </c>
      <c r="H9053" s="14">
        <f t="shared" si="564"/>
        <v>1156038.2912760002</v>
      </c>
      <c r="I9053" s="11">
        <f t="shared" si="565"/>
        <v>22523</v>
      </c>
      <c r="J9053" s="11">
        <f t="shared" si="566"/>
        <v>515168.57900000003</v>
      </c>
      <c r="K9053" s="11">
        <f t="shared" si="567"/>
        <v>0</v>
      </c>
    </row>
    <row r="9054" spans="1:11" s="11" customFormat="1">
      <c r="A9054" s="32">
        <v>2018</v>
      </c>
      <c r="B9054" s="32">
        <v>1355</v>
      </c>
      <c r="C9054" s="33" t="s">
        <v>353</v>
      </c>
      <c r="D9054" s="33" t="s">
        <v>354</v>
      </c>
      <c r="E9054" s="34">
        <v>2388</v>
      </c>
      <c r="F9054" s="35">
        <v>22.736999999999998</v>
      </c>
      <c r="G9054" s="34">
        <v>306.2</v>
      </c>
      <c r="H9054" s="14">
        <f t="shared" si="564"/>
        <v>166254.21727199998</v>
      </c>
      <c r="I9054" s="11">
        <f t="shared" si="565"/>
        <v>2388</v>
      </c>
      <c r="J9054" s="11">
        <f t="shared" si="566"/>
        <v>54295.955999999998</v>
      </c>
      <c r="K9054" s="11">
        <f t="shared" si="567"/>
        <v>0</v>
      </c>
    </row>
    <row r="9055" spans="1:11" s="11" customFormat="1">
      <c r="A9055" s="32">
        <v>2018</v>
      </c>
      <c r="B9055" s="32">
        <v>1355</v>
      </c>
      <c r="C9055" s="33" t="s">
        <v>563</v>
      </c>
      <c r="D9055" s="33" t="s">
        <v>564</v>
      </c>
      <c r="E9055" s="34">
        <v>821171</v>
      </c>
      <c r="F9055" s="35">
        <v>1.0249999999999999</v>
      </c>
      <c r="G9055" s="34">
        <v>273</v>
      </c>
      <c r="H9055" s="14">
        <f t="shared" si="564"/>
        <v>2297841.7507500001</v>
      </c>
      <c r="I9055" s="11">
        <f t="shared" si="565"/>
        <v>821171</v>
      </c>
      <c r="J9055" s="11">
        <f t="shared" si="566"/>
        <v>841700.27499999991</v>
      </c>
      <c r="K9055" s="11">
        <f t="shared" si="567"/>
        <v>0</v>
      </c>
    </row>
    <row r="9056" spans="1:11" s="11" customFormat="1">
      <c r="A9056" s="32">
        <v>2018</v>
      </c>
      <c r="B9056" s="32">
        <v>1356</v>
      </c>
      <c r="C9056" s="33" t="s">
        <v>353</v>
      </c>
      <c r="D9056" s="33" t="s">
        <v>354</v>
      </c>
      <c r="E9056" s="34">
        <v>28627</v>
      </c>
      <c r="F9056" s="35">
        <v>25.314</v>
      </c>
      <c r="G9056" s="34">
        <v>224.1</v>
      </c>
      <c r="H9056" s="14">
        <f t="shared" si="564"/>
        <v>1623971.7505980001</v>
      </c>
      <c r="I9056" s="11">
        <f t="shared" si="565"/>
        <v>28627</v>
      </c>
      <c r="J9056" s="11">
        <f t="shared" si="566"/>
        <v>724663.87800000003</v>
      </c>
      <c r="K9056" s="11">
        <f t="shared" si="567"/>
        <v>0</v>
      </c>
    </row>
    <row r="9057" spans="1:11" s="11" customFormat="1">
      <c r="A9057" s="32">
        <v>2018</v>
      </c>
      <c r="B9057" s="32">
        <v>1356</v>
      </c>
      <c r="C9057" s="33" t="s">
        <v>353</v>
      </c>
      <c r="D9057" s="33" t="s">
        <v>354</v>
      </c>
      <c r="E9057" s="34">
        <v>8008</v>
      </c>
      <c r="F9057" s="35">
        <v>23.100999999999999</v>
      </c>
      <c r="G9057" s="34">
        <v>214.2</v>
      </c>
      <c r="H9057" s="14">
        <f t="shared" si="564"/>
        <v>396254.59473599994</v>
      </c>
      <c r="I9057" s="11">
        <f t="shared" si="565"/>
        <v>8008</v>
      </c>
      <c r="J9057" s="11">
        <f t="shared" si="566"/>
        <v>184992.80799999999</v>
      </c>
      <c r="K9057" s="11">
        <f t="shared" si="567"/>
        <v>0</v>
      </c>
    </row>
    <row r="9058" spans="1:11" s="11" customFormat="1">
      <c r="A9058" s="32">
        <v>2018</v>
      </c>
      <c r="B9058" s="32">
        <v>1356</v>
      </c>
      <c r="C9058" s="33" t="s">
        <v>353</v>
      </c>
      <c r="D9058" s="33" t="s">
        <v>354</v>
      </c>
      <c r="E9058" s="34">
        <v>98110</v>
      </c>
      <c r="F9058" s="35">
        <v>23.510999999999999</v>
      </c>
      <c r="G9058" s="34">
        <v>197.6</v>
      </c>
      <c r="H9058" s="14">
        <f t="shared" si="564"/>
        <v>4557968.47896</v>
      </c>
      <c r="I9058" s="11">
        <f t="shared" si="565"/>
        <v>98110</v>
      </c>
      <c r="J9058" s="11">
        <f t="shared" si="566"/>
        <v>2306664.21</v>
      </c>
      <c r="K9058" s="11">
        <f t="shared" si="567"/>
        <v>0</v>
      </c>
    </row>
    <row r="9059" spans="1:11" s="11" customFormat="1">
      <c r="A9059" s="32">
        <v>2018</v>
      </c>
      <c r="B9059" s="32">
        <v>1356</v>
      </c>
      <c r="C9059" s="33" t="s">
        <v>353</v>
      </c>
      <c r="D9059" s="33" t="s">
        <v>354</v>
      </c>
      <c r="E9059" s="34">
        <v>94558</v>
      </c>
      <c r="F9059" s="35">
        <v>22.995999999999999</v>
      </c>
      <c r="G9059" s="34">
        <v>203.5</v>
      </c>
      <c r="H9059" s="14">
        <f t="shared" si="564"/>
        <v>4425017.4878799999</v>
      </c>
      <c r="I9059" s="11">
        <f t="shared" si="565"/>
        <v>94558</v>
      </c>
      <c r="J9059" s="11">
        <f t="shared" si="566"/>
        <v>2174455.7679999997</v>
      </c>
      <c r="K9059" s="11">
        <f t="shared" si="567"/>
        <v>0</v>
      </c>
    </row>
    <row r="9060" spans="1:11" s="11" customFormat="1">
      <c r="A9060" s="32">
        <v>2018</v>
      </c>
      <c r="B9060" s="32">
        <v>1356</v>
      </c>
      <c r="C9060" s="33" t="s">
        <v>353</v>
      </c>
      <c r="D9060" s="33" t="s">
        <v>354</v>
      </c>
      <c r="E9060" s="34">
        <v>46552</v>
      </c>
      <c r="F9060" s="35">
        <v>23.364999999999998</v>
      </c>
      <c r="G9060" s="34">
        <v>202</v>
      </c>
      <c r="H9060" s="14">
        <f t="shared" si="564"/>
        <v>2197128.7095999997</v>
      </c>
      <c r="I9060" s="11">
        <f t="shared" si="565"/>
        <v>46552</v>
      </c>
      <c r="J9060" s="11">
        <f t="shared" si="566"/>
        <v>1087687.48</v>
      </c>
      <c r="K9060" s="11">
        <f t="shared" si="567"/>
        <v>0</v>
      </c>
    </row>
    <row r="9061" spans="1:11" s="11" customFormat="1">
      <c r="A9061" s="32">
        <v>2018</v>
      </c>
      <c r="B9061" s="32">
        <v>1356</v>
      </c>
      <c r="C9061" s="33" t="s">
        <v>353</v>
      </c>
      <c r="D9061" s="33" t="s">
        <v>354</v>
      </c>
      <c r="E9061" s="34">
        <v>36468</v>
      </c>
      <c r="F9061" s="35">
        <v>22.469000000000001</v>
      </c>
      <c r="G9061" s="34">
        <v>192.6</v>
      </c>
      <c r="H9061" s="14">
        <f t="shared" si="564"/>
        <v>1578163.4215920002</v>
      </c>
      <c r="I9061" s="11">
        <f t="shared" si="565"/>
        <v>36468</v>
      </c>
      <c r="J9061" s="11">
        <f t="shared" si="566"/>
        <v>819399.49200000009</v>
      </c>
      <c r="K9061" s="11">
        <f t="shared" si="567"/>
        <v>0</v>
      </c>
    </row>
    <row r="9062" spans="1:11" s="11" customFormat="1">
      <c r="A9062" s="32">
        <v>2018</v>
      </c>
      <c r="B9062" s="32">
        <v>1356</v>
      </c>
      <c r="C9062" s="33" t="s">
        <v>353</v>
      </c>
      <c r="D9062" s="33" t="s">
        <v>354</v>
      </c>
      <c r="E9062" s="34">
        <v>81138</v>
      </c>
      <c r="F9062" s="35">
        <v>22.959</v>
      </c>
      <c r="G9062" s="34">
        <v>183.8</v>
      </c>
      <c r="H9062" s="14">
        <f t="shared" si="564"/>
        <v>3423913.4145959998</v>
      </c>
      <c r="I9062" s="11">
        <f t="shared" si="565"/>
        <v>81138</v>
      </c>
      <c r="J9062" s="11">
        <f t="shared" si="566"/>
        <v>1862847.3419999999</v>
      </c>
      <c r="K9062" s="11">
        <f t="shared" si="567"/>
        <v>0</v>
      </c>
    </row>
    <row r="9063" spans="1:11" s="11" customFormat="1">
      <c r="A9063" s="32">
        <v>2018</v>
      </c>
      <c r="B9063" s="32">
        <v>1356</v>
      </c>
      <c r="C9063" s="33" t="s">
        <v>353</v>
      </c>
      <c r="D9063" s="33" t="s">
        <v>354</v>
      </c>
      <c r="E9063" s="34">
        <v>11071</v>
      </c>
      <c r="F9063" s="35">
        <v>22.609000000000002</v>
      </c>
      <c r="G9063" s="34">
        <v>182.5</v>
      </c>
      <c r="H9063" s="14">
        <f t="shared" si="564"/>
        <v>456805.23617500003</v>
      </c>
      <c r="I9063" s="11">
        <f t="shared" si="565"/>
        <v>11071</v>
      </c>
      <c r="J9063" s="11">
        <f t="shared" si="566"/>
        <v>250304.23900000003</v>
      </c>
      <c r="K9063" s="11">
        <f t="shared" si="567"/>
        <v>0</v>
      </c>
    </row>
    <row r="9064" spans="1:11" s="11" customFormat="1">
      <c r="A9064" s="32">
        <v>2018</v>
      </c>
      <c r="B9064" s="32">
        <v>1356</v>
      </c>
      <c r="C9064" s="33" t="s">
        <v>353</v>
      </c>
      <c r="D9064" s="33" t="s">
        <v>354</v>
      </c>
      <c r="E9064" s="34">
        <v>3167</v>
      </c>
      <c r="F9064" s="35">
        <v>22.969000000000001</v>
      </c>
      <c r="G9064" s="34">
        <v>187.1</v>
      </c>
      <c r="H9064" s="14">
        <f t="shared" si="564"/>
        <v>136101.82183300002</v>
      </c>
      <c r="I9064" s="11">
        <f t="shared" si="565"/>
        <v>3167</v>
      </c>
      <c r="J9064" s="11">
        <f t="shared" si="566"/>
        <v>72742.823000000004</v>
      </c>
      <c r="K9064" s="11">
        <f t="shared" si="567"/>
        <v>0</v>
      </c>
    </row>
    <row r="9065" spans="1:11" s="11" customFormat="1">
      <c r="A9065" s="32">
        <v>2018</v>
      </c>
      <c r="B9065" s="32">
        <v>1356</v>
      </c>
      <c r="C9065" s="33" t="s">
        <v>353</v>
      </c>
      <c r="D9065" s="33" t="s">
        <v>354</v>
      </c>
      <c r="E9065" s="34">
        <v>19509</v>
      </c>
      <c r="F9065" s="35">
        <v>25.751999999999999</v>
      </c>
      <c r="G9065" s="34">
        <v>180</v>
      </c>
      <c r="H9065" s="14">
        <f t="shared" si="564"/>
        <v>904312.3824</v>
      </c>
      <c r="I9065" s="11">
        <f t="shared" si="565"/>
        <v>19509</v>
      </c>
      <c r="J9065" s="11">
        <f t="shared" si="566"/>
        <v>502395.76799999998</v>
      </c>
      <c r="K9065" s="11">
        <f t="shared" si="567"/>
        <v>0</v>
      </c>
    </row>
    <row r="9066" spans="1:11" s="11" customFormat="1">
      <c r="A9066" s="32">
        <v>2018</v>
      </c>
      <c r="B9066" s="32">
        <v>1356</v>
      </c>
      <c r="C9066" s="33" t="s">
        <v>353</v>
      </c>
      <c r="D9066" s="33" t="s">
        <v>354</v>
      </c>
      <c r="E9066" s="34">
        <v>36103</v>
      </c>
      <c r="F9066" s="35">
        <v>23.027999999999999</v>
      </c>
      <c r="G9066" s="34">
        <v>175</v>
      </c>
      <c r="H9066" s="14">
        <f t="shared" si="564"/>
        <v>1454914.797</v>
      </c>
      <c r="I9066" s="11">
        <f t="shared" si="565"/>
        <v>36103</v>
      </c>
      <c r="J9066" s="11">
        <f t="shared" si="566"/>
        <v>831379.88399999996</v>
      </c>
      <c r="K9066" s="11">
        <f t="shared" si="567"/>
        <v>0</v>
      </c>
    </row>
    <row r="9067" spans="1:11" s="11" customFormat="1">
      <c r="A9067" s="32">
        <v>2018</v>
      </c>
      <c r="B9067" s="32">
        <v>1356</v>
      </c>
      <c r="C9067" s="33" t="s">
        <v>353</v>
      </c>
      <c r="D9067" s="33" t="s">
        <v>354</v>
      </c>
      <c r="E9067" s="34">
        <v>61799</v>
      </c>
      <c r="F9067" s="35">
        <v>25.716000000000001</v>
      </c>
      <c r="G9067" s="34">
        <v>157.80000000000001</v>
      </c>
      <c r="H9067" s="14">
        <f t="shared" si="564"/>
        <v>2507794.0265520005</v>
      </c>
      <c r="I9067" s="11">
        <f t="shared" si="565"/>
        <v>61799</v>
      </c>
      <c r="J9067" s="11">
        <f t="shared" si="566"/>
        <v>1589223.084</v>
      </c>
      <c r="K9067" s="11">
        <f t="shared" si="567"/>
        <v>0</v>
      </c>
    </row>
    <row r="9068" spans="1:11" s="11" customFormat="1">
      <c r="A9068" s="32">
        <v>2018</v>
      </c>
      <c r="B9068" s="32">
        <v>1356</v>
      </c>
      <c r="C9068" s="33" t="s">
        <v>353</v>
      </c>
      <c r="D9068" s="33" t="s">
        <v>354</v>
      </c>
      <c r="E9068" s="34">
        <v>4840</v>
      </c>
      <c r="F9068" s="35">
        <v>26.36</v>
      </c>
      <c r="G9068" s="34">
        <v>183</v>
      </c>
      <c r="H9068" s="14">
        <f t="shared" si="564"/>
        <v>233475.79199999999</v>
      </c>
      <c r="I9068" s="11">
        <f t="shared" si="565"/>
        <v>4840</v>
      </c>
      <c r="J9068" s="11">
        <f t="shared" si="566"/>
        <v>127582.39999999999</v>
      </c>
      <c r="K9068" s="11">
        <f t="shared" si="567"/>
        <v>0</v>
      </c>
    </row>
    <row r="9069" spans="1:11" s="11" customFormat="1">
      <c r="A9069" s="32">
        <v>2018</v>
      </c>
      <c r="B9069" s="32">
        <v>1356</v>
      </c>
      <c r="C9069" s="33" t="s">
        <v>565</v>
      </c>
      <c r="D9069" s="33" t="s">
        <v>566</v>
      </c>
      <c r="E9069" s="34">
        <v>6179</v>
      </c>
      <c r="F9069" s="35">
        <v>5.88</v>
      </c>
      <c r="G9069" s="34">
        <v>1479.4</v>
      </c>
      <c r="H9069" s="14">
        <f t="shared" si="564"/>
        <v>537503.30088</v>
      </c>
      <c r="I9069" s="11">
        <f t="shared" si="565"/>
        <v>6179</v>
      </c>
      <c r="J9069" s="11">
        <f t="shared" si="566"/>
        <v>36332.519999999997</v>
      </c>
      <c r="K9069" s="11">
        <f t="shared" si="567"/>
        <v>0</v>
      </c>
    </row>
    <row r="9070" spans="1:11" s="11" customFormat="1">
      <c r="A9070" s="32">
        <v>2018</v>
      </c>
      <c r="B9070" s="32">
        <v>1363</v>
      </c>
      <c r="C9070" s="33" t="s">
        <v>563</v>
      </c>
      <c r="D9070" s="33" t="s">
        <v>564</v>
      </c>
      <c r="E9070" s="34">
        <v>2932301</v>
      </c>
      <c r="F9070" s="35">
        <v>1.0649999999999999</v>
      </c>
      <c r="G9070" s="34">
        <v>293.39999999999998</v>
      </c>
      <c r="H9070" s="14">
        <f t="shared" si="564"/>
        <v>9162590.2577099986</v>
      </c>
      <c r="I9070" s="11">
        <f t="shared" si="565"/>
        <v>2932301</v>
      </c>
      <c r="J9070" s="11">
        <f t="shared" si="566"/>
        <v>3122900.5649999999</v>
      </c>
      <c r="K9070" s="11">
        <f t="shared" si="567"/>
        <v>0</v>
      </c>
    </row>
    <row r="9071" spans="1:11" s="11" customFormat="1">
      <c r="A9071" s="32">
        <v>2018</v>
      </c>
      <c r="B9071" s="32">
        <v>1364</v>
      </c>
      <c r="C9071" s="33" t="s">
        <v>353</v>
      </c>
      <c r="D9071" s="33" t="s">
        <v>354</v>
      </c>
      <c r="E9071" s="34">
        <v>105806</v>
      </c>
      <c r="F9071" s="35">
        <v>24.285</v>
      </c>
      <c r="G9071" s="34">
        <v>193.2</v>
      </c>
      <c r="H9071" s="14">
        <f t="shared" si="564"/>
        <v>4964271.5077200001</v>
      </c>
      <c r="I9071" s="11">
        <f t="shared" si="565"/>
        <v>105806</v>
      </c>
      <c r="J9071" s="11">
        <f t="shared" si="566"/>
        <v>2569498.71</v>
      </c>
      <c r="K9071" s="11">
        <f t="shared" si="567"/>
        <v>0</v>
      </c>
    </row>
    <row r="9072" spans="1:11" s="11" customFormat="1">
      <c r="A9072" s="32">
        <v>2018</v>
      </c>
      <c r="B9072" s="32">
        <v>1364</v>
      </c>
      <c r="C9072" s="33" t="s">
        <v>563</v>
      </c>
      <c r="D9072" s="33" t="s">
        <v>564</v>
      </c>
      <c r="E9072" s="34">
        <v>2100</v>
      </c>
      <c r="F9072" s="35">
        <v>1.0649999999999999</v>
      </c>
      <c r="G9072" s="34">
        <v>8480.7000000000007</v>
      </c>
      <c r="H9072" s="14">
        <f t="shared" si="564"/>
        <v>189670.85549999998</v>
      </c>
      <c r="I9072" s="11">
        <f t="shared" si="565"/>
        <v>2100</v>
      </c>
      <c r="J9072" s="11">
        <f t="shared" si="566"/>
        <v>2236.5</v>
      </c>
      <c r="K9072" s="11">
        <f t="shared" si="567"/>
        <v>0</v>
      </c>
    </row>
    <row r="9073" spans="1:11" s="11" customFormat="1">
      <c r="A9073" s="32">
        <v>2018</v>
      </c>
      <c r="B9073" s="32">
        <v>1364</v>
      </c>
      <c r="C9073" s="33" t="s">
        <v>353</v>
      </c>
      <c r="D9073" s="33" t="s">
        <v>354</v>
      </c>
      <c r="E9073" s="34">
        <v>19616</v>
      </c>
      <c r="F9073" s="35">
        <v>22.994</v>
      </c>
      <c r="G9073" s="34">
        <v>200.3</v>
      </c>
      <c r="H9073" s="14">
        <f t="shared" si="564"/>
        <v>903453.75891200011</v>
      </c>
      <c r="I9073" s="11">
        <f t="shared" si="565"/>
        <v>19616</v>
      </c>
      <c r="J9073" s="11">
        <f t="shared" si="566"/>
        <v>451050.304</v>
      </c>
      <c r="K9073" s="11">
        <f t="shared" si="567"/>
        <v>0</v>
      </c>
    </row>
    <row r="9074" spans="1:11" s="11" customFormat="1">
      <c r="A9074" s="32">
        <v>2018</v>
      </c>
      <c r="B9074" s="32">
        <v>1364</v>
      </c>
      <c r="C9074" s="33" t="s">
        <v>353</v>
      </c>
      <c r="D9074" s="33" t="s">
        <v>354</v>
      </c>
      <c r="E9074" s="34">
        <v>4735</v>
      </c>
      <c r="F9074" s="35">
        <v>22.690999999999999</v>
      </c>
      <c r="G9074" s="34">
        <v>178.5</v>
      </c>
      <c r="H9074" s="14">
        <f t="shared" si="564"/>
        <v>191783.76472499999</v>
      </c>
      <c r="I9074" s="11">
        <f t="shared" si="565"/>
        <v>4735</v>
      </c>
      <c r="J9074" s="11">
        <f t="shared" si="566"/>
        <v>107441.88499999999</v>
      </c>
      <c r="K9074" s="11">
        <f t="shared" si="567"/>
        <v>0</v>
      </c>
    </row>
    <row r="9075" spans="1:11" s="11" customFormat="1">
      <c r="A9075" s="32">
        <v>2018</v>
      </c>
      <c r="B9075" s="32">
        <v>1364</v>
      </c>
      <c r="C9075" s="33" t="s">
        <v>353</v>
      </c>
      <c r="D9075" s="33" t="s">
        <v>354</v>
      </c>
      <c r="E9075" s="34">
        <v>6778</v>
      </c>
      <c r="F9075" s="35">
        <v>22.968</v>
      </c>
      <c r="G9075" s="34">
        <v>180.4</v>
      </c>
      <c r="H9075" s="14">
        <f t="shared" si="564"/>
        <v>280841.49561599997</v>
      </c>
      <c r="I9075" s="11">
        <f t="shared" si="565"/>
        <v>6778</v>
      </c>
      <c r="J9075" s="11">
        <f t="shared" si="566"/>
        <v>155677.10399999999</v>
      </c>
      <c r="K9075" s="11">
        <f t="shared" si="567"/>
        <v>0</v>
      </c>
    </row>
    <row r="9076" spans="1:11" s="11" customFormat="1">
      <c r="A9076" s="32">
        <v>2018</v>
      </c>
      <c r="B9076" s="32">
        <v>1364</v>
      </c>
      <c r="C9076" s="33" t="s">
        <v>353</v>
      </c>
      <c r="D9076" s="33" t="s">
        <v>354</v>
      </c>
      <c r="E9076" s="34">
        <v>32122</v>
      </c>
      <c r="F9076" s="35">
        <v>22.812999999999999</v>
      </c>
      <c r="G9076" s="34">
        <v>204.2</v>
      </c>
      <c r="H9076" s="14">
        <f t="shared" si="564"/>
        <v>1496375.9378119998</v>
      </c>
      <c r="I9076" s="11">
        <f t="shared" si="565"/>
        <v>32122</v>
      </c>
      <c r="J9076" s="11">
        <f t="shared" si="566"/>
        <v>732799.18599999999</v>
      </c>
      <c r="K9076" s="11">
        <f t="shared" si="567"/>
        <v>0</v>
      </c>
    </row>
    <row r="9077" spans="1:11" s="11" customFormat="1">
      <c r="A9077" s="32">
        <v>2018</v>
      </c>
      <c r="B9077" s="32">
        <v>1364</v>
      </c>
      <c r="C9077" s="33" t="s">
        <v>353</v>
      </c>
      <c r="D9077" s="33" t="s">
        <v>354</v>
      </c>
      <c r="E9077" s="34">
        <v>106415</v>
      </c>
      <c r="F9077" s="35">
        <v>23.334</v>
      </c>
      <c r="G9077" s="34">
        <v>204.2</v>
      </c>
      <c r="H9077" s="14">
        <f t="shared" si="564"/>
        <v>5070464.8996199993</v>
      </c>
      <c r="I9077" s="11">
        <f t="shared" si="565"/>
        <v>106415</v>
      </c>
      <c r="J9077" s="11">
        <f t="shared" si="566"/>
        <v>2483087.61</v>
      </c>
      <c r="K9077" s="11">
        <f t="shared" si="567"/>
        <v>0</v>
      </c>
    </row>
    <row r="9078" spans="1:11" s="11" customFormat="1">
      <c r="A9078" s="32">
        <v>2018</v>
      </c>
      <c r="B9078" s="32">
        <v>1364</v>
      </c>
      <c r="C9078" s="33" t="s">
        <v>353</v>
      </c>
      <c r="D9078" s="33" t="s">
        <v>354</v>
      </c>
      <c r="E9078" s="34">
        <v>24763</v>
      </c>
      <c r="F9078" s="35">
        <v>22.989000000000001</v>
      </c>
      <c r="G9078" s="34">
        <v>172</v>
      </c>
      <c r="H9078" s="14">
        <f t="shared" si="564"/>
        <v>979155.76404000004</v>
      </c>
      <c r="I9078" s="11">
        <f t="shared" si="565"/>
        <v>24763</v>
      </c>
      <c r="J9078" s="11">
        <f t="shared" si="566"/>
        <v>569276.60700000008</v>
      </c>
      <c r="K9078" s="11">
        <f t="shared" si="567"/>
        <v>0</v>
      </c>
    </row>
    <row r="9079" spans="1:11" s="11" customFormat="1">
      <c r="A9079" s="32">
        <v>2018</v>
      </c>
      <c r="B9079" s="32">
        <v>1366</v>
      </c>
      <c r="C9079" s="33" t="s">
        <v>563</v>
      </c>
      <c r="D9079" s="33" t="s">
        <v>564</v>
      </c>
      <c r="E9079" s="34">
        <v>61903</v>
      </c>
      <c r="F9079" s="35">
        <v>1.0649999999999999</v>
      </c>
      <c r="G9079" s="34">
        <v>678.3</v>
      </c>
      <c r="H9079" s="14">
        <f t="shared" si="564"/>
        <v>447180.77218499995</v>
      </c>
      <c r="I9079" s="11">
        <f t="shared" si="565"/>
        <v>61903</v>
      </c>
      <c r="J9079" s="11">
        <f t="shared" si="566"/>
        <v>65926.694999999992</v>
      </c>
      <c r="K9079" s="11">
        <f t="shared" si="567"/>
        <v>0</v>
      </c>
    </row>
    <row r="9080" spans="1:11" s="11" customFormat="1">
      <c r="A9080" s="32">
        <v>2018</v>
      </c>
      <c r="B9080" s="32">
        <v>1374</v>
      </c>
      <c r="C9080" s="33" t="s">
        <v>353</v>
      </c>
      <c r="D9080" s="33" t="s">
        <v>354</v>
      </c>
      <c r="E9080" s="34">
        <v>4370</v>
      </c>
      <c r="F9080" s="35">
        <v>23.303999999999998</v>
      </c>
      <c r="G9080" s="34">
        <v>210.5</v>
      </c>
      <c r="H9080" s="14">
        <f t="shared" si="564"/>
        <v>214370.00039999999</v>
      </c>
      <c r="I9080" s="11">
        <f t="shared" si="565"/>
        <v>4370</v>
      </c>
      <c r="J9080" s="11">
        <f t="shared" si="566"/>
        <v>101838.48</v>
      </c>
      <c r="K9080" s="11">
        <f t="shared" si="567"/>
        <v>0</v>
      </c>
    </row>
    <row r="9081" spans="1:11" s="11" customFormat="1">
      <c r="A9081" s="32">
        <v>2018</v>
      </c>
      <c r="B9081" s="32">
        <v>1374</v>
      </c>
      <c r="C9081" s="33" t="s">
        <v>353</v>
      </c>
      <c r="D9081" s="33" t="s">
        <v>354</v>
      </c>
      <c r="E9081" s="34">
        <v>12537</v>
      </c>
      <c r="F9081" s="35">
        <v>22.14</v>
      </c>
      <c r="G9081" s="34">
        <v>199</v>
      </c>
      <c r="H9081" s="14">
        <f t="shared" si="564"/>
        <v>552362.66819999996</v>
      </c>
      <c r="I9081" s="11">
        <f t="shared" si="565"/>
        <v>12537</v>
      </c>
      <c r="J9081" s="11">
        <f t="shared" si="566"/>
        <v>277569.18</v>
      </c>
      <c r="K9081" s="11">
        <f t="shared" si="567"/>
        <v>0</v>
      </c>
    </row>
    <row r="9082" spans="1:11" s="11" customFormat="1">
      <c r="A9082" s="32">
        <v>2018</v>
      </c>
      <c r="B9082" s="32">
        <v>1374</v>
      </c>
      <c r="C9082" s="33" t="s">
        <v>353</v>
      </c>
      <c r="D9082" s="33" t="s">
        <v>354</v>
      </c>
      <c r="E9082" s="34">
        <v>12769</v>
      </c>
      <c r="F9082" s="35">
        <v>22.564</v>
      </c>
      <c r="G9082" s="34">
        <v>199</v>
      </c>
      <c r="H9082" s="14">
        <f t="shared" si="564"/>
        <v>573358.23484000005</v>
      </c>
      <c r="I9082" s="11">
        <f t="shared" si="565"/>
        <v>12769</v>
      </c>
      <c r="J9082" s="11">
        <f t="shared" si="566"/>
        <v>288119.71600000001</v>
      </c>
      <c r="K9082" s="11">
        <f t="shared" si="567"/>
        <v>0</v>
      </c>
    </row>
    <row r="9083" spans="1:11" s="11" customFormat="1">
      <c r="A9083" s="32">
        <v>2018</v>
      </c>
      <c r="B9083" s="32">
        <v>1374</v>
      </c>
      <c r="C9083" s="33" t="s">
        <v>353</v>
      </c>
      <c r="D9083" s="33" t="s">
        <v>354</v>
      </c>
      <c r="E9083" s="34">
        <v>18744</v>
      </c>
      <c r="F9083" s="35">
        <v>22.082000000000001</v>
      </c>
      <c r="G9083" s="34">
        <v>218.4</v>
      </c>
      <c r="H9083" s="14">
        <f t="shared" si="564"/>
        <v>903968.537472</v>
      </c>
      <c r="I9083" s="11">
        <f t="shared" si="565"/>
        <v>18744</v>
      </c>
      <c r="J9083" s="11">
        <f t="shared" si="566"/>
        <v>413905.00800000003</v>
      </c>
      <c r="K9083" s="11">
        <f t="shared" si="567"/>
        <v>0</v>
      </c>
    </row>
    <row r="9084" spans="1:11" s="11" customFormat="1">
      <c r="A9084" s="32">
        <v>2018</v>
      </c>
      <c r="B9084" s="32">
        <v>1374</v>
      </c>
      <c r="C9084" s="33" t="s">
        <v>353</v>
      </c>
      <c r="D9084" s="33" t="s">
        <v>354</v>
      </c>
      <c r="E9084" s="34">
        <v>28715</v>
      </c>
      <c r="F9084" s="35">
        <v>23.74</v>
      </c>
      <c r="G9084" s="34">
        <v>199</v>
      </c>
      <c r="H9084" s="14">
        <f t="shared" si="564"/>
        <v>1356571.2589999998</v>
      </c>
      <c r="I9084" s="11">
        <f t="shared" si="565"/>
        <v>28715</v>
      </c>
      <c r="J9084" s="11">
        <f t="shared" si="566"/>
        <v>681694.1</v>
      </c>
      <c r="K9084" s="11">
        <f t="shared" si="567"/>
        <v>0</v>
      </c>
    </row>
    <row r="9085" spans="1:11" s="11" customFormat="1">
      <c r="A9085" s="32">
        <v>2018</v>
      </c>
      <c r="B9085" s="32">
        <v>1374</v>
      </c>
      <c r="C9085" s="33" t="s">
        <v>565</v>
      </c>
      <c r="D9085" s="33" t="s">
        <v>566</v>
      </c>
      <c r="E9085" s="34">
        <v>538</v>
      </c>
      <c r="F9085" s="35">
        <v>5.71</v>
      </c>
      <c r="G9085" s="34">
        <v>1581.2</v>
      </c>
      <c r="H9085" s="14">
        <f t="shared" si="564"/>
        <v>48574.147760000007</v>
      </c>
      <c r="I9085" s="11">
        <f t="shared" si="565"/>
        <v>538</v>
      </c>
      <c r="J9085" s="11">
        <f t="shared" si="566"/>
        <v>3071.98</v>
      </c>
      <c r="K9085" s="11">
        <f t="shared" si="567"/>
        <v>0</v>
      </c>
    </row>
    <row r="9086" spans="1:11" s="11" customFormat="1">
      <c r="A9086" s="32">
        <v>2018</v>
      </c>
      <c r="B9086" s="32">
        <v>1374</v>
      </c>
      <c r="C9086" s="33" t="s">
        <v>563</v>
      </c>
      <c r="D9086" s="33" t="s">
        <v>564</v>
      </c>
      <c r="E9086" s="34">
        <v>3854</v>
      </c>
      <c r="F9086" s="35">
        <v>1.03</v>
      </c>
      <c r="G9086" s="34">
        <v>493.2</v>
      </c>
      <c r="H9086" s="14">
        <f t="shared" si="564"/>
        <v>19578.165839999998</v>
      </c>
      <c r="I9086" s="11">
        <f t="shared" si="565"/>
        <v>3854</v>
      </c>
      <c r="J9086" s="11">
        <f t="shared" si="566"/>
        <v>3969.62</v>
      </c>
      <c r="K9086" s="11">
        <f t="shared" si="567"/>
        <v>0</v>
      </c>
    </row>
    <row r="9087" spans="1:11" s="11" customFormat="1">
      <c r="A9087" s="32">
        <v>2018</v>
      </c>
      <c r="B9087" s="32">
        <v>1378</v>
      </c>
      <c r="C9087" s="33" t="s">
        <v>565</v>
      </c>
      <c r="D9087" s="33" t="s">
        <v>566</v>
      </c>
      <c r="E9087" s="34">
        <v>687</v>
      </c>
      <c r="F9087" s="35">
        <v>5.7619999999999996</v>
      </c>
      <c r="G9087" s="34">
        <v>1552.9</v>
      </c>
      <c r="H9087" s="14">
        <f t="shared" si="564"/>
        <v>61471.453326000003</v>
      </c>
      <c r="I9087" s="11">
        <f t="shared" si="565"/>
        <v>687</v>
      </c>
      <c r="J9087" s="11">
        <f t="shared" si="566"/>
        <v>3958.4939999999997</v>
      </c>
      <c r="K9087" s="11">
        <f t="shared" si="567"/>
        <v>0</v>
      </c>
    </row>
    <row r="9088" spans="1:11" s="11" customFormat="1">
      <c r="A9088" s="32">
        <v>2018</v>
      </c>
      <c r="B9088" s="32">
        <v>1378</v>
      </c>
      <c r="C9088" s="33" t="s">
        <v>563</v>
      </c>
      <c r="D9088" s="33" t="s">
        <v>564</v>
      </c>
      <c r="E9088" s="34">
        <v>365482</v>
      </c>
      <c r="F9088" s="35">
        <v>1</v>
      </c>
      <c r="G9088" s="34">
        <v>226.3</v>
      </c>
      <c r="H9088" s="14">
        <f t="shared" si="564"/>
        <v>827085.76599999995</v>
      </c>
      <c r="I9088" s="11">
        <f t="shared" si="565"/>
        <v>365482</v>
      </c>
      <c r="J9088" s="11">
        <f t="shared" si="566"/>
        <v>365482</v>
      </c>
      <c r="K9088" s="11">
        <f t="shared" si="567"/>
        <v>0</v>
      </c>
    </row>
    <row r="9089" spans="1:11" s="11" customFormat="1">
      <c r="A9089" s="32">
        <v>2018</v>
      </c>
      <c r="B9089" s="32">
        <v>1379</v>
      </c>
      <c r="C9089" s="33" t="s">
        <v>565</v>
      </c>
      <c r="D9089" s="33" t="s">
        <v>566</v>
      </c>
      <c r="E9089" s="34">
        <v>1373</v>
      </c>
      <c r="F9089" s="35">
        <v>5.7619999999999996</v>
      </c>
      <c r="G9089" s="34">
        <v>1586.2</v>
      </c>
      <c r="H9089" s="14">
        <f t="shared" si="564"/>
        <v>125487.86681199998</v>
      </c>
      <c r="I9089" s="11">
        <f t="shared" si="565"/>
        <v>1373</v>
      </c>
      <c r="J9089" s="11">
        <f t="shared" si="566"/>
        <v>7911.2259999999997</v>
      </c>
      <c r="K9089" s="11">
        <f t="shared" si="567"/>
        <v>0</v>
      </c>
    </row>
    <row r="9090" spans="1:11" s="11" customFormat="1">
      <c r="A9090" s="32">
        <v>2018</v>
      </c>
      <c r="B9090" s="32">
        <v>1379</v>
      </c>
      <c r="C9090" s="33" t="s">
        <v>363</v>
      </c>
      <c r="D9090" s="33" t="s">
        <v>354</v>
      </c>
      <c r="E9090" s="34">
        <v>15807</v>
      </c>
      <c r="F9090" s="35">
        <v>17.716000000000001</v>
      </c>
      <c r="G9090" s="34">
        <v>161.9</v>
      </c>
      <c r="H9090" s="14">
        <f t="shared" si="564"/>
        <v>453379.59862800001</v>
      </c>
      <c r="I9090" s="11">
        <f t="shared" si="565"/>
        <v>15807</v>
      </c>
      <c r="J9090" s="11">
        <f t="shared" si="566"/>
        <v>280036.81200000003</v>
      </c>
      <c r="K9090" s="11">
        <f t="shared" si="567"/>
        <v>0</v>
      </c>
    </row>
    <row r="9091" spans="1:11" s="11" customFormat="1">
      <c r="A9091" s="32">
        <v>2018</v>
      </c>
      <c r="B9091" s="32">
        <v>1379</v>
      </c>
      <c r="C9091" s="33" t="s">
        <v>363</v>
      </c>
      <c r="D9091" s="33" t="s">
        <v>354</v>
      </c>
      <c r="E9091" s="34">
        <v>16056</v>
      </c>
      <c r="F9091" s="35">
        <v>17.994</v>
      </c>
      <c r="G9091" s="34">
        <v>160.4</v>
      </c>
      <c r="H9091" s="14">
        <f t="shared" si="564"/>
        <v>463414.30905600003</v>
      </c>
      <c r="I9091" s="11">
        <f t="shared" si="565"/>
        <v>16056</v>
      </c>
      <c r="J9091" s="11">
        <f t="shared" si="566"/>
        <v>288911.66399999999</v>
      </c>
      <c r="K9091" s="11">
        <f t="shared" si="567"/>
        <v>0</v>
      </c>
    </row>
    <row r="9092" spans="1:11" s="11" customFormat="1">
      <c r="A9092" s="32">
        <v>2018</v>
      </c>
      <c r="B9092" s="32">
        <v>1379</v>
      </c>
      <c r="C9092" s="33" t="s">
        <v>363</v>
      </c>
      <c r="D9092" s="33" t="s">
        <v>354</v>
      </c>
      <c r="E9092" s="34">
        <v>47794</v>
      </c>
      <c r="F9092" s="35">
        <v>17.504000000000001</v>
      </c>
      <c r="G9092" s="34">
        <v>154.1</v>
      </c>
      <c r="H9092" s="14">
        <f t="shared" si="564"/>
        <v>1289179.297216</v>
      </c>
      <c r="I9092" s="11">
        <f t="shared" si="565"/>
        <v>47794</v>
      </c>
      <c r="J9092" s="11">
        <f t="shared" si="566"/>
        <v>836586.17600000009</v>
      </c>
      <c r="K9092" s="11">
        <f t="shared" si="567"/>
        <v>0</v>
      </c>
    </row>
    <row r="9093" spans="1:11" s="11" customFormat="1">
      <c r="A9093" s="32">
        <v>2018</v>
      </c>
      <c r="B9093" s="32">
        <v>1379</v>
      </c>
      <c r="C9093" s="33" t="s">
        <v>363</v>
      </c>
      <c r="D9093" s="33" t="s">
        <v>354</v>
      </c>
      <c r="E9093" s="34">
        <v>111254</v>
      </c>
      <c r="F9093" s="35">
        <v>17.542000000000002</v>
      </c>
      <c r="G9093" s="34">
        <v>174.1</v>
      </c>
      <c r="H9093" s="14">
        <f t="shared" si="564"/>
        <v>3397766.3599879998</v>
      </c>
      <c r="I9093" s="11">
        <f t="shared" si="565"/>
        <v>111254</v>
      </c>
      <c r="J9093" s="11">
        <f t="shared" si="566"/>
        <v>1951617.6680000001</v>
      </c>
      <c r="K9093" s="11">
        <f t="shared" si="567"/>
        <v>0</v>
      </c>
    </row>
    <row r="9094" spans="1:11" s="11" customFormat="1">
      <c r="A9094" s="32">
        <v>2018</v>
      </c>
      <c r="B9094" s="32">
        <v>1379</v>
      </c>
      <c r="C9094" s="33" t="s">
        <v>363</v>
      </c>
      <c r="D9094" s="33" t="s">
        <v>354</v>
      </c>
      <c r="E9094" s="34">
        <v>94878</v>
      </c>
      <c r="F9094" s="35">
        <v>17.936</v>
      </c>
      <c r="G9094" s="34">
        <v>185</v>
      </c>
      <c r="H9094" s="14">
        <f t="shared" ref="H9094:H9157" si="568">IF(I9094="","",G9094/100*F9094*E9094)</f>
        <v>3148203.8448000001</v>
      </c>
      <c r="I9094" s="11">
        <f t="shared" ref="I9094:I9157" si="569">IF(OR(G9094=".",F9094=".",E9094="."),"",E9094)</f>
        <v>94878</v>
      </c>
      <c r="J9094" s="11">
        <f t="shared" ref="J9094:J9157" si="570">IF(I9094="","",F9094*I9094)</f>
        <v>1701731.808</v>
      </c>
      <c r="K9094" s="11">
        <f t="shared" ref="K9094:K9157" si="571">IF(C9094="LIG",1,0)</f>
        <v>0</v>
      </c>
    </row>
    <row r="9095" spans="1:11" s="11" customFormat="1">
      <c r="A9095" s="32">
        <v>2018</v>
      </c>
      <c r="B9095" s="32">
        <v>1379</v>
      </c>
      <c r="C9095" s="33" t="s">
        <v>363</v>
      </c>
      <c r="D9095" s="33" t="s">
        <v>354</v>
      </c>
      <c r="E9095" s="34">
        <v>15877</v>
      </c>
      <c r="F9095" s="35">
        <v>17.771999999999998</v>
      </c>
      <c r="G9095" s="34">
        <v>192.3</v>
      </c>
      <c r="H9095" s="14">
        <f t="shared" si="568"/>
        <v>542605.30261200003</v>
      </c>
      <c r="I9095" s="11">
        <f t="shared" si="569"/>
        <v>15877</v>
      </c>
      <c r="J9095" s="11">
        <f t="shared" si="570"/>
        <v>282166.04399999999</v>
      </c>
      <c r="K9095" s="11">
        <f t="shared" si="571"/>
        <v>0</v>
      </c>
    </row>
    <row r="9096" spans="1:11" s="11" customFormat="1">
      <c r="A9096" s="32">
        <v>2018</v>
      </c>
      <c r="B9096" s="32">
        <v>1382</v>
      </c>
      <c r="C9096" s="33" t="s">
        <v>353</v>
      </c>
      <c r="D9096" s="33" t="s">
        <v>354</v>
      </c>
      <c r="E9096" s="34">
        <v>6350</v>
      </c>
      <c r="F9096" s="35">
        <v>23.01</v>
      </c>
      <c r="G9096" s="34">
        <v>168.8</v>
      </c>
      <c r="H9096" s="14">
        <f t="shared" si="568"/>
        <v>246639.58800000005</v>
      </c>
      <c r="I9096" s="11">
        <f t="shared" si="569"/>
        <v>6350</v>
      </c>
      <c r="J9096" s="11">
        <f t="shared" si="570"/>
        <v>146113.5</v>
      </c>
      <c r="K9096" s="11">
        <f t="shared" si="571"/>
        <v>0</v>
      </c>
    </row>
    <row r="9097" spans="1:11" s="11" customFormat="1">
      <c r="A9097" s="32">
        <v>2018</v>
      </c>
      <c r="B9097" s="32">
        <v>1384</v>
      </c>
      <c r="C9097" s="33" t="s">
        <v>353</v>
      </c>
      <c r="D9097" s="33" t="s">
        <v>354</v>
      </c>
      <c r="E9097" s="34">
        <v>6448</v>
      </c>
      <c r="F9097" s="35">
        <v>24.65</v>
      </c>
      <c r="G9097" s="34">
        <v>252.8</v>
      </c>
      <c r="H9097" s="14">
        <f t="shared" si="568"/>
        <v>401808.40959999996</v>
      </c>
      <c r="I9097" s="11">
        <f t="shared" si="569"/>
        <v>6448</v>
      </c>
      <c r="J9097" s="11">
        <f t="shared" si="570"/>
        <v>158943.19999999998</v>
      </c>
      <c r="K9097" s="11">
        <f t="shared" si="571"/>
        <v>0</v>
      </c>
    </row>
    <row r="9098" spans="1:11" s="11" customFormat="1">
      <c r="A9098" s="32">
        <v>2018</v>
      </c>
      <c r="B9098" s="32">
        <v>1391</v>
      </c>
      <c r="C9098" s="33" t="s">
        <v>563</v>
      </c>
      <c r="D9098" s="33" t="s">
        <v>564</v>
      </c>
      <c r="E9098" s="34">
        <v>1274835</v>
      </c>
      <c r="F9098" s="35">
        <v>1.038</v>
      </c>
      <c r="G9098" s="34" t="s">
        <v>364</v>
      </c>
      <c r="H9098" s="14" t="str">
        <f t="shared" si="568"/>
        <v/>
      </c>
      <c r="I9098" s="11" t="str">
        <f t="shared" si="569"/>
        <v/>
      </c>
      <c r="J9098" s="11" t="str">
        <f t="shared" si="570"/>
        <v/>
      </c>
      <c r="K9098" s="11">
        <f t="shared" si="571"/>
        <v>0</v>
      </c>
    </row>
    <row r="9099" spans="1:11" s="11" customFormat="1">
      <c r="A9099" s="32">
        <v>2018</v>
      </c>
      <c r="B9099" s="32">
        <v>1391</v>
      </c>
      <c r="C9099" s="33" t="s">
        <v>563</v>
      </c>
      <c r="D9099" s="33" t="s">
        <v>564</v>
      </c>
      <c r="E9099" s="34">
        <v>607333</v>
      </c>
      <c r="F9099" s="35">
        <v>1.038</v>
      </c>
      <c r="G9099" s="34" t="s">
        <v>364</v>
      </c>
      <c r="H9099" s="14" t="str">
        <f t="shared" si="568"/>
        <v/>
      </c>
      <c r="I9099" s="11" t="str">
        <f t="shared" si="569"/>
        <v/>
      </c>
      <c r="J9099" s="11" t="str">
        <f t="shared" si="570"/>
        <v/>
      </c>
      <c r="K9099" s="11">
        <f t="shared" si="571"/>
        <v>0</v>
      </c>
    </row>
    <row r="9100" spans="1:11" s="11" customFormat="1">
      <c r="A9100" s="32">
        <v>2018</v>
      </c>
      <c r="B9100" s="32">
        <v>1393</v>
      </c>
      <c r="C9100" s="33" t="s">
        <v>363</v>
      </c>
      <c r="D9100" s="33" t="s">
        <v>354</v>
      </c>
      <c r="E9100" s="34">
        <v>15065</v>
      </c>
      <c r="F9100" s="35">
        <v>16.93</v>
      </c>
      <c r="G9100" s="34">
        <v>211.4</v>
      </c>
      <c r="H9100" s="14">
        <f t="shared" si="568"/>
        <v>539176.65130000003</v>
      </c>
      <c r="I9100" s="11">
        <f t="shared" si="569"/>
        <v>15065</v>
      </c>
      <c r="J9100" s="11">
        <f t="shared" si="570"/>
        <v>255050.44999999998</v>
      </c>
      <c r="K9100" s="11">
        <f t="shared" si="571"/>
        <v>0</v>
      </c>
    </row>
    <row r="9101" spans="1:11" s="11" customFormat="1">
      <c r="A9101" s="32">
        <v>2018</v>
      </c>
      <c r="B9101" s="32">
        <v>1393</v>
      </c>
      <c r="C9101" s="33" t="s">
        <v>563</v>
      </c>
      <c r="D9101" s="33" t="s">
        <v>564</v>
      </c>
      <c r="E9101" s="34">
        <v>6805</v>
      </c>
      <c r="F9101" s="35">
        <v>1.04</v>
      </c>
      <c r="G9101" s="34">
        <v>294.89999999999998</v>
      </c>
      <c r="H9101" s="14">
        <f t="shared" si="568"/>
        <v>20870.662799999998</v>
      </c>
      <c r="I9101" s="11">
        <f t="shared" si="569"/>
        <v>6805</v>
      </c>
      <c r="J9101" s="11">
        <f t="shared" si="570"/>
        <v>7077.2</v>
      </c>
      <c r="K9101" s="11">
        <f t="shared" si="571"/>
        <v>0</v>
      </c>
    </row>
    <row r="9102" spans="1:11" s="11" customFormat="1">
      <c r="A9102" s="32">
        <v>2018</v>
      </c>
      <c r="B9102" s="32">
        <v>1393</v>
      </c>
      <c r="C9102" s="33" t="s">
        <v>568</v>
      </c>
      <c r="D9102" s="33" t="s">
        <v>569</v>
      </c>
      <c r="E9102" s="34">
        <v>32501</v>
      </c>
      <c r="F9102" s="35">
        <v>29.24</v>
      </c>
      <c r="G9102" s="34">
        <v>251.6</v>
      </c>
      <c r="H9102" s="14">
        <f t="shared" si="568"/>
        <v>2391028.3678399995</v>
      </c>
      <c r="I9102" s="11">
        <f t="shared" si="569"/>
        <v>32501</v>
      </c>
      <c r="J9102" s="11">
        <f t="shared" si="570"/>
        <v>950329.24</v>
      </c>
      <c r="K9102" s="11">
        <f t="shared" si="571"/>
        <v>0</v>
      </c>
    </row>
    <row r="9103" spans="1:11" s="11" customFormat="1">
      <c r="A9103" s="32">
        <v>2018</v>
      </c>
      <c r="B9103" s="32">
        <v>1393</v>
      </c>
      <c r="C9103" s="33" t="s">
        <v>363</v>
      </c>
      <c r="D9103" s="33" t="s">
        <v>354</v>
      </c>
      <c r="E9103" s="34">
        <v>60183</v>
      </c>
      <c r="F9103" s="35">
        <v>16.98</v>
      </c>
      <c r="G9103" s="34">
        <v>187.9</v>
      </c>
      <c r="H9103" s="14">
        <f t="shared" si="568"/>
        <v>1920163.8918599999</v>
      </c>
      <c r="I9103" s="11">
        <f t="shared" si="569"/>
        <v>60183</v>
      </c>
      <c r="J9103" s="11">
        <f t="shared" si="570"/>
        <v>1021907.3400000001</v>
      </c>
      <c r="K9103" s="11">
        <f t="shared" si="571"/>
        <v>0</v>
      </c>
    </row>
    <row r="9104" spans="1:11" s="11" customFormat="1">
      <c r="A9104" s="32">
        <v>2018</v>
      </c>
      <c r="B9104" s="32">
        <v>1393</v>
      </c>
      <c r="C9104" s="33" t="s">
        <v>363</v>
      </c>
      <c r="D9104" s="33" t="s">
        <v>354</v>
      </c>
      <c r="E9104" s="34">
        <v>15130</v>
      </c>
      <c r="F9104" s="35">
        <v>17.13</v>
      </c>
      <c r="G9104" s="34">
        <v>187.4</v>
      </c>
      <c r="H9104" s="14">
        <f t="shared" si="568"/>
        <v>485697.51059999998</v>
      </c>
      <c r="I9104" s="11">
        <f t="shared" si="569"/>
        <v>15130</v>
      </c>
      <c r="J9104" s="11">
        <f t="shared" si="570"/>
        <v>259176.9</v>
      </c>
      <c r="K9104" s="11">
        <f t="shared" si="571"/>
        <v>0</v>
      </c>
    </row>
    <row r="9105" spans="1:11" s="11" customFormat="1">
      <c r="A9105" s="32">
        <v>2018</v>
      </c>
      <c r="B9105" s="32">
        <v>1393</v>
      </c>
      <c r="C9105" s="33" t="s">
        <v>363</v>
      </c>
      <c r="D9105" s="33" t="s">
        <v>354</v>
      </c>
      <c r="E9105" s="34">
        <v>14480</v>
      </c>
      <c r="F9105" s="35">
        <v>16.600000000000001</v>
      </c>
      <c r="G9105" s="34">
        <v>197.2</v>
      </c>
      <c r="H9105" s="14">
        <f t="shared" si="568"/>
        <v>474005.696</v>
      </c>
      <c r="I9105" s="11">
        <f t="shared" si="569"/>
        <v>14480</v>
      </c>
      <c r="J9105" s="11">
        <f t="shared" si="570"/>
        <v>240368.00000000003</v>
      </c>
      <c r="K9105" s="11">
        <f t="shared" si="571"/>
        <v>0</v>
      </c>
    </row>
    <row r="9106" spans="1:11" s="11" customFormat="1">
      <c r="A9106" s="32">
        <v>2018</v>
      </c>
      <c r="B9106" s="32">
        <v>1396</v>
      </c>
      <c r="C9106" s="33" t="s">
        <v>563</v>
      </c>
      <c r="D9106" s="33" t="s">
        <v>564</v>
      </c>
      <c r="E9106" s="34">
        <v>67961</v>
      </c>
      <c r="F9106" s="35">
        <v>1.03</v>
      </c>
      <c r="G9106" s="34">
        <v>276</v>
      </c>
      <c r="H9106" s="14">
        <f t="shared" si="568"/>
        <v>193199.53080000001</v>
      </c>
      <c r="I9106" s="11">
        <f t="shared" si="569"/>
        <v>67961</v>
      </c>
      <c r="J9106" s="11">
        <f t="shared" si="570"/>
        <v>69999.83</v>
      </c>
      <c r="K9106" s="11">
        <f t="shared" si="571"/>
        <v>0</v>
      </c>
    </row>
    <row r="9107" spans="1:11" s="11" customFormat="1">
      <c r="A9107" s="32">
        <v>2018</v>
      </c>
      <c r="B9107" s="32">
        <v>1396</v>
      </c>
      <c r="C9107" s="33" t="s">
        <v>563</v>
      </c>
      <c r="D9107" s="33" t="s">
        <v>564</v>
      </c>
      <c r="E9107" s="34">
        <v>53301</v>
      </c>
      <c r="F9107" s="35">
        <v>1.03</v>
      </c>
      <c r="G9107" s="34">
        <v>279.7</v>
      </c>
      <c r="H9107" s="14">
        <f t="shared" si="568"/>
        <v>153555.38390999998</v>
      </c>
      <c r="I9107" s="11">
        <f t="shared" si="569"/>
        <v>53301</v>
      </c>
      <c r="J9107" s="11">
        <f t="shared" si="570"/>
        <v>54900.03</v>
      </c>
      <c r="K9107" s="11">
        <f t="shared" si="571"/>
        <v>0</v>
      </c>
    </row>
    <row r="9108" spans="1:11" s="11" customFormat="1">
      <c r="A9108" s="32">
        <v>2018</v>
      </c>
      <c r="B9108" s="32">
        <v>1396</v>
      </c>
      <c r="C9108" s="33" t="s">
        <v>563</v>
      </c>
      <c r="D9108" s="33" t="s">
        <v>564</v>
      </c>
      <c r="E9108" s="34">
        <v>165049</v>
      </c>
      <c r="F9108" s="35">
        <v>1.03</v>
      </c>
      <c r="G9108" s="34">
        <v>285</v>
      </c>
      <c r="H9108" s="14">
        <f t="shared" si="568"/>
        <v>484501.33950000006</v>
      </c>
      <c r="I9108" s="11">
        <f t="shared" si="569"/>
        <v>165049</v>
      </c>
      <c r="J9108" s="11">
        <f t="shared" si="570"/>
        <v>170000.47</v>
      </c>
      <c r="K9108" s="11">
        <f t="shared" si="571"/>
        <v>0</v>
      </c>
    </row>
    <row r="9109" spans="1:11" s="11" customFormat="1">
      <c r="A9109" s="32">
        <v>2018</v>
      </c>
      <c r="B9109" s="32">
        <v>1396</v>
      </c>
      <c r="C9109" s="33" t="s">
        <v>563</v>
      </c>
      <c r="D9109" s="33" t="s">
        <v>564</v>
      </c>
      <c r="E9109" s="34">
        <v>606796</v>
      </c>
      <c r="F9109" s="35">
        <v>1.03</v>
      </c>
      <c r="G9109" s="34">
        <v>283.2</v>
      </c>
      <c r="H9109" s="14">
        <f t="shared" si="568"/>
        <v>1769999.66016</v>
      </c>
      <c r="I9109" s="11">
        <f t="shared" si="569"/>
        <v>606796</v>
      </c>
      <c r="J9109" s="11">
        <f t="shared" si="570"/>
        <v>624999.88</v>
      </c>
      <c r="K9109" s="11">
        <f t="shared" si="571"/>
        <v>0</v>
      </c>
    </row>
    <row r="9110" spans="1:11" s="11" customFormat="1">
      <c r="A9110" s="32">
        <v>2018</v>
      </c>
      <c r="B9110" s="32">
        <v>1396</v>
      </c>
      <c r="C9110" s="33" t="s">
        <v>563</v>
      </c>
      <c r="D9110" s="33" t="s">
        <v>564</v>
      </c>
      <c r="E9110" s="34">
        <v>834951</v>
      </c>
      <c r="F9110" s="35">
        <v>1.03</v>
      </c>
      <c r="G9110" s="34">
        <v>284.39999999999998</v>
      </c>
      <c r="H9110" s="14">
        <f t="shared" si="568"/>
        <v>2445838.6633200003</v>
      </c>
      <c r="I9110" s="11">
        <f t="shared" si="569"/>
        <v>834951</v>
      </c>
      <c r="J9110" s="11">
        <f t="shared" si="570"/>
        <v>859999.53</v>
      </c>
      <c r="K9110" s="11">
        <f t="shared" si="571"/>
        <v>0</v>
      </c>
    </row>
    <row r="9111" spans="1:11" s="11" customFormat="1">
      <c r="A9111" s="32">
        <v>2018</v>
      </c>
      <c r="B9111" s="32">
        <v>1396</v>
      </c>
      <c r="C9111" s="33" t="s">
        <v>563</v>
      </c>
      <c r="D9111" s="33" t="s">
        <v>564</v>
      </c>
      <c r="E9111" s="34">
        <v>924276</v>
      </c>
      <c r="F9111" s="35">
        <v>1.03</v>
      </c>
      <c r="G9111" s="34">
        <v>284</v>
      </c>
      <c r="H9111" s="14">
        <f t="shared" si="568"/>
        <v>2703692.1551999999</v>
      </c>
      <c r="I9111" s="11">
        <f t="shared" si="569"/>
        <v>924276</v>
      </c>
      <c r="J9111" s="11">
        <f t="shared" si="570"/>
        <v>952004.28</v>
      </c>
      <c r="K9111" s="11">
        <f t="shared" si="571"/>
        <v>0</v>
      </c>
    </row>
    <row r="9112" spans="1:11" s="11" customFormat="1">
      <c r="A9112" s="32">
        <v>2018</v>
      </c>
      <c r="B9112" s="32">
        <v>1396</v>
      </c>
      <c r="C9112" s="33" t="s">
        <v>563</v>
      </c>
      <c r="D9112" s="33" t="s">
        <v>564</v>
      </c>
      <c r="E9112" s="34">
        <v>1845</v>
      </c>
      <c r="F9112" s="35">
        <v>1.03</v>
      </c>
      <c r="G9112" s="34">
        <v>284.89999999999998</v>
      </c>
      <c r="H9112" s="14">
        <f t="shared" si="568"/>
        <v>5414.0971499999996</v>
      </c>
      <c r="I9112" s="11">
        <f t="shared" si="569"/>
        <v>1845</v>
      </c>
      <c r="J9112" s="11">
        <f t="shared" si="570"/>
        <v>1900.3500000000001</v>
      </c>
      <c r="K9112" s="11">
        <f t="shared" si="571"/>
        <v>0</v>
      </c>
    </row>
    <row r="9113" spans="1:11" s="11" customFormat="1">
      <c r="A9113" s="32">
        <v>2018</v>
      </c>
      <c r="B9113" s="32">
        <v>1396</v>
      </c>
      <c r="C9113" s="33" t="s">
        <v>563</v>
      </c>
      <c r="D9113" s="33" t="s">
        <v>564</v>
      </c>
      <c r="E9113" s="34">
        <v>4563</v>
      </c>
      <c r="F9113" s="35">
        <v>1.03</v>
      </c>
      <c r="G9113" s="34">
        <v>279.7</v>
      </c>
      <c r="H9113" s="14">
        <f t="shared" si="568"/>
        <v>13145.592329999998</v>
      </c>
      <c r="I9113" s="11">
        <f t="shared" si="569"/>
        <v>4563</v>
      </c>
      <c r="J9113" s="11">
        <f t="shared" si="570"/>
        <v>4699.8900000000003</v>
      </c>
      <c r="K9113" s="11">
        <f t="shared" si="571"/>
        <v>0</v>
      </c>
    </row>
    <row r="9114" spans="1:11" s="11" customFormat="1">
      <c r="A9114" s="32">
        <v>2018</v>
      </c>
      <c r="B9114" s="32">
        <v>1396</v>
      </c>
      <c r="C9114" s="33" t="s">
        <v>563</v>
      </c>
      <c r="D9114" s="33" t="s">
        <v>564</v>
      </c>
      <c r="E9114" s="34">
        <v>7767</v>
      </c>
      <c r="F9114" s="35">
        <v>1.03</v>
      </c>
      <c r="G9114" s="34">
        <v>284.89999999999998</v>
      </c>
      <c r="H9114" s="14">
        <f t="shared" si="568"/>
        <v>22792.028489999997</v>
      </c>
      <c r="I9114" s="11">
        <f t="shared" si="569"/>
        <v>7767</v>
      </c>
      <c r="J9114" s="11">
        <f t="shared" si="570"/>
        <v>8000.01</v>
      </c>
      <c r="K9114" s="11">
        <f t="shared" si="571"/>
        <v>0</v>
      </c>
    </row>
    <row r="9115" spans="1:11" s="11" customFormat="1">
      <c r="A9115" s="32">
        <v>2018</v>
      </c>
      <c r="B9115" s="32">
        <v>1396</v>
      </c>
      <c r="C9115" s="33" t="s">
        <v>563</v>
      </c>
      <c r="D9115" s="33" t="s">
        <v>564</v>
      </c>
      <c r="E9115" s="34">
        <v>9612</v>
      </c>
      <c r="F9115" s="35">
        <v>1.03</v>
      </c>
      <c r="G9115" s="34">
        <v>283.7</v>
      </c>
      <c r="H9115" s="14">
        <f t="shared" si="568"/>
        <v>28087.321319999999</v>
      </c>
      <c r="I9115" s="11">
        <f t="shared" si="569"/>
        <v>9612</v>
      </c>
      <c r="J9115" s="11">
        <f t="shared" si="570"/>
        <v>9900.36</v>
      </c>
      <c r="K9115" s="11">
        <f t="shared" si="571"/>
        <v>0</v>
      </c>
    </row>
    <row r="9116" spans="1:11" s="11" customFormat="1">
      <c r="A9116" s="32">
        <v>2018</v>
      </c>
      <c r="B9116" s="32">
        <v>1396</v>
      </c>
      <c r="C9116" s="33" t="s">
        <v>563</v>
      </c>
      <c r="D9116" s="33" t="s">
        <v>564</v>
      </c>
      <c r="E9116" s="34">
        <v>9709</v>
      </c>
      <c r="F9116" s="35">
        <v>1.03</v>
      </c>
      <c r="G9116" s="34">
        <v>300.5</v>
      </c>
      <c r="H9116" s="14">
        <f t="shared" si="568"/>
        <v>30050.81135</v>
      </c>
      <c r="I9116" s="11">
        <f t="shared" si="569"/>
        <v>9709</v>
      </c>
      <c r="J9116" s="11">
        <f t="shared" si="570"/>
        <v>10000.27</v>
      </c>
      <c r="K9116" s="11">
        <f t="shared" si="571"/>
        <v>0</v>
      </c>
    </row>
    <row r="9117" spans="1:11" s="11" customFormat="1">
      <c r="A9117" s="32">
        <v>2018</v>
      </c>
      <c r="B9117" s="32">
        <v>1396</v>
      </c>
      <c r="C9117" s="33" t="s">
        <v>563</v>
      </c>
      <c r="D9117" s="33" t="s">
        <v>564</v>
      </c>
      <c r="E9117" s="34">
        <v>13107</v>
      </c>
      <c r="F9117" s="35">
        <v>1.03</v>
      </c>
      <c r="G9117" s="34">
        <v>277.7</v>
      </c>
      <c r="H9117" s="14">
        <f t="shared" si="568"/>
        <v>37490.083169999998</v>
      </c>
      <c r="I9117" s="11">
        <f t="shared" si="569"/>
        <v>13107</v>
      </c>
      <c r="J9117" s="11">
        <f t="shared" si="570"/>
        <v>13500.210000000001</v>
      </c>
      <c r="K9117" s="11">
        <f t="shared" si="571"/>
        <v>0</v>
      </c>
    </row>
    <row r="9118" spans="1:11" s="11" customFormat="1">
      <c r="A9118" s="32">
        <v>2018</v>
      </c>
      <c r="B9118" s="32">
        <v>1396</v>
      </c>
      <c r="C9118" s="33" t="s">
        <v>563</v>
      </c>
      <c r="D9118" s="33" t="s">
        <v>564</v>
      </c>
      <c r="E9118" s="34">
        <v>14272</v>
      </c>
      <c r="F9118" s="35">
        <v>1.03</v>
      </c>
      <c r="G9118" s="34">
        <v>287.3</v>
      </c>
      <c r="H9118" s="14">
        <f t="shared" si="568"/>
        <v>42233.559680000006</v>
      </c>
      <c r="I9118" s="11">
        <f t="shared" si="569"/>
        <v>14272</v>
      </c>
      <c r="J9118" s="11">
        <f t="shared" si="570"/>
        <v>14700.16</v>
      </c>
      <c r="K9118" s="11">
        <f t="shared" si="571"/>
        <v>0</v>
      </c>
    </row>
    <row r="9119" spans="1:11" s="11" customFormat="1">
      <c r="A9119" s="32">
        <v>2018</v>
      </c>
      <c r="B9119" s="32">
        <v>1396</v>
      </c>
      <c r="C9119" s="33" t="s">
        <v>563</v>
      </c>
      <c r="D9119" s="33" t="s">
        <v>564</v>
      </c>
      <c r="E9119" s="34">
        <v>19417</v>
      </c>
      <c r="F9119" s="35">
        <v>1.03</v>
      </c>
      <c r="G9119" s="34">
        <v>283.39999999999998</v>
      </c>
      <c r="H9119" s="14">
        <f t="shared" si="568"/>
        <v>56678.611339999996</v>
      </c>
      <c r="I9119" s="11">
        <f t="shared" si="569"/>
        <v>19417</v>
      </c>
      <c r="J9119" s="11">
        <f t="shared" si="570"/>
        <v>19999.510000000002</v>
      </c>
      <c r="K9119" s="11">
        <f t="shared" si="571"/>
        <v>0</v>
      </c>
    </row>
    <row r="9120" spans="1:11" s="11" customFormat="1">
      <c r="A9120" s="32">
        <v>2018</v>
      </c>
      <c r="B9120" s="32">
        <v>1396</v>
      </c>
      <c r="C9120" s="33" t="s">
        <v>563</v>
      </c>
      <c r="D9120" s="33" t="s">
        <v>564</v>
      </c>
      <c r="E9120" s="34">
        <v>29126</v>
      </c>
      <c r="F9120" s="35">
        <v>1.03</v>
      </c>
      <c r="G9120" s="34">
        <v>287</v>
      </c>
      <c r="H9120" s="14">
        <f t="shared" si="568"/>
        <v>86099.368600000002</v>
      </c>
      <c r="I9120" s="11">
        <f t="shared" si="569"/>
        <v>29126</v>
      </c>
      <c r="J9120" s="11">
        <f t="shared" si="570"/>
        <v>29999.780000000002</v>
      </c>
      <c r="K9120" s="11">
        <f t="shared" si="571"/>
        <v>0</v>
      </c>
    </row>
    <row r="9121" spans="1:11" s="11" customFormat="1">
      <c r="A9121" s="32">
        <v>2018</v>
      </c>
      <c r="B9121" s="32">
        <v>1396</v>
      </c>
      <c r="C9121" s="33" t="s">
        <v>563</v>
      </c>
      <c r="D9121" s="33" t="s">
        <v>564</v>
      </c>
      <c r="E9121" s="34">
        <v>29126</v>
      </c>
      <c r="F9121" s="35">
        <v>1.03</v>
      </c>
      <c r="G9121" s="34">
        <v>286.5</v>
      </c>
      <c r="H9121" s="14">
        <f t="shared" si="568"/>
        <v>85949.36970000001</v>
      </c>
      <c r="I9121" s="11">
        <f t="shared" si="569"/>
        <v>29126</v>
      </c>
      <c r="J9121" s="11">
        <f t="shared" si="570"/>
        <v>29999.780000000002</v>
      </c>
      <c r="K9121" s="11">
        <f t="shared" si="571"/>
        <v>0</v>
      </c>
    </row>
    <row r="9122" spans="1:11" s="11" customFormat="1">
      <c r="A9122" s="32">
        <v>2018</v>
      </c>
      <c r="B9122" s="32">
        <v>1396</v>
      </c>
      <c r="C9122" s="33" t="s">
        <v>563</v>
      </c>
      <c r="D9122" s="33" t="s">
        <v>564</v>
      </c>
      <c r="E9122" s="34">
        <v>38835</v>
      </c>
      <c r="F9122" s="35">
        <v>1.03</v>
      </c>
      <c r="G9122" s="34">
        <v>264</v>
      </c>
      <c r="H9122" s="14">
        <f t="shared" si="568"/>
        <v>105600.13200000001</v>
      </c>
      <c r="I9122" s="11">
        <f t="shared" si="569"/>
        <v>38835</v>
      </c>
      <c r="J9122" s="11">
        <f t="shared" si="570"/>
        <v>40000.050000000003</v>
      </c>
      <c r="K9122" s="11">
        <f t="shared" si="571"/>
        <v>0</v>
      </c>
    </row>
    <row r="9123" spans="1:11" s="11" customFormat="1">
      <c r="A9123" s="32">
        <v>2018</v>
      </c>
      <c r="B9123" s="32">
        <v>1396</v>
      </c>
      <c r="C9123" s="33" t="s">
        <v>563</v>
      </c>
      <c r="D9123" s="33" t="s">
        <v>564</v>
      </c>
      <c r="E9123" s="34">
        <v>111650</v>
      </c>
      <c r="F9123" s="35">
        <v>1.03</v>
      </c>
      <c r="G9123" s="34">
        <v>286.89999999999998</v>
      </c>
      <c r="H9123" s="14">
        <f t="shared" si="568"/>
        <v>329933.56549999997</v>
      </c>
      <c r="I9123" s="11">
        <f t="shared" si="569"/>
        <v>111650</v>
      </c>
      <c r="J9123" s="11">
        <f t="shared" si="570"/>
        <v>114999.5</v>
      </c>
      <c r="K9123" s="11">
        <f t="shared" si="571"/>
        <v>0</v>
      </c>
    </row>
    <row r="9124" spans="1:11" s="11" customFormat="1">
      <c r="A9124" s="32">
        <v>2018</v>
      </c>
      <c r="B9124" s="32">
        <v>1400</v>
      </c>
      <c r="C9124" s="33" t="s">
        <v>563</v>
      </c>
      <c r="D9124" s="33" t="s">
        <v>564</v>
      </c>
      <c r="E9124" s="34">
        <v>3184</v>
      </c>
      <c r="F9124" s="35">
        <v>1.0469999999999999</v>
      </c>
      <c r="G9124" s="34">
        <v>399.9</v>
      </c>
      <c r="H9124" s="14">
        <f t="shared" si="568"/>
        <v>13331.258351999997</v>
      </c>
      <c r="I9124" s="11">
        <f t="shared" si="569"/>
        <v>3184</v>
      </c>
      <c r="J9124" s="11">
        <f t="shared" si="570"/>
        <v>3333.6479999999997</v>
      </c>
      <c r="K9124" s="11">
        <f t="shared" si="571"/>
        <v>0</v>
      </c>
    </row>
    <row r="9125" spans="1:11" s="11" customFormat="1">
      <c r="A9125" s="32">
        <v>2018</v>
      </c>
      <c r="B9125" s="32">
        <v>1400</v>
      </c>
      <c r="C9125" s="33" t="s">
        <v>563</v>
      </c>
      <c r="D9125" s="33" t="s">
        <v>564</v>
      </c>
      <c r="E9125" s="34">
        <v>221046</v>
      </c>
      <c r="F9125" s="35">
        <v>1.0469999999999999</v>
      </c>
      <c r="G9125" s="34">
        <v>280.2</v>
      </c>
      <c r="H9125" s="14">
        <f t="shared" si="568"/>
        <v>648481.32392400003</v>
      </c>
      <c r="I9125" s="11">
        <f t="shared" si="569"/>
        <v>221046</v>
      </c>
      <c r="J9125" s="11">
        <f t="shared" si="570"/>
        <v>231435.16199999998</v>
      </c>
      <c r="K9125" s="11">
        <f t="shared" si="571"/>
        <v>0</v>
      </c>
    </row>
    <row r="9126" spans="1:11" s="11" customFormat="1">
      <c r="A9126" s="32">
        <v>2018</v>
      </c>
      <c r="B9126" s="32">
        <v>1400</v>
      </c>
      <c r="C9126" s="33" t="s">
        <v>563</v>
      </c>
      <c r="D9126" s="33" t="s">
        <v>564</v>
      </c>
      <c r="E9126" s="34">
        <v>157930</v>
      </c>
      <c r="F9126" s="35">
        <v>1.0469999999999999</v>
      </c>
      <c r="G9126" s="34">
        <v>268.39999999999998</v>
      </c>
      <c r="H9126" s="14">
        <f t="shared" si="568"/>
        <v>443806.67363999994</v>
      </c>
      <c r="I9126" s="11">
        <f t="shared" si="569"/>
        <v>157930</v>
      </c>
      <c r="J9126" s="11">
        <f t="shared" si="570"/>
        <v>165352.71</v>
      </c>
      <c r="K9126" s="11">
        <f t="shared" si="571"/>
        <v>0</v>
      </c>
    </row>
    <row r="9127" spans="1:11" s="11" customFormat="1">
      <c r="A9127" s="32">
        <v>2018</v>
      </c>
      <c r="B9127" s="32">
        <v>1400</v>
      </c>
      <c r="C9127" s="33" t="s">
        <v>563</v>
      </c>
      <c r="D9127" s="33" t="s">
        <v>564</v>
      </c>
      <c r="E9127" s="34">
        <v>123246</v>
      </c>
      <c r="F9127" s="35">
        <v>1.0469999999999999</v>
      </c>
      <c r="G9127" s="34">
        <v>278.7</v>
      </c>
      <c r="H9127" s="14">
        <f t="shared" si="568"/>
        <v>359630.47229399998</v>
      </c>
      <c r="I9127" s="11">
        <f t="shared" si="569"/>
        <v>123246</v>
      </c>
      <c r="J9127" s="11">
        <f t="shared" si="570"/>
        <v>129038.56199999999</v>
      </c>
      <c r="K9127" s="11">
        <f t="shared" si="571"/>
        <v>0</v>
      </c>
    </row>
    <row r="9128" spans="1:11" s="11" customFormat="1">
      <c r="A9128" s="32">
        <v>2018</v>
      </c>
      <c r="B9128" s="32">
        <v>1400</v>
      </c>
      <c r="C9128" s="33" t="s">
        <v>563</v>
      </c>
      <c r="D9128" s="33" t="s">
        <v>564</v>
      </c>
      <c r="E9128" s="34">
        <v>98712</v>
      </c>
      <c r="F9128" s="35">
        <v>1.0469999999999999</v>
      </c>
      <c r="G9128" s="34">
        <v>260</v>
      </c>
      <c r="H9128" s="14">
        <f t="shared" si="568"/>
        <v>268713.8064</v>
      </c>
      <c r="I9128" s="11">
        <f t="shared" si="569"/>
        <v>98712</v>
      </c>
      <c r="J9128" s="11">
        <f t="shared" si="570"/>
        <v>103351.46399999999</v>
      </c>
      <c r="K9128" s="11">
        <f t="shared" si="571"/>
        <v>0</v>
      </c>
    </row>
    <row r="9129" spans="1:11" s="11" customFormat="1">
      <c r="A9129" s="32">
        <v>2018</v>
      </c>
      <c r="B9129" s="32">
        <v>1400</v>
      </c>
      <c r="C9129" s="33" t="s">
        <v>563</v>
      </c>
      <c r="D9129" s="33" t="s">
        <v>564</v>
      </c>
      <c r="E9129" s="34">
        <v>58426</v>
      </c>
      <c r="F9129" s="35">
        <v>1.0469999999999999</v>
      </c>
      <c r="G9129" s="34">
        <v>293.60000000000002</v>
      </c>
      <c r="H9129" s="14">
        <f t="shared" si="568"/>
        <v>179601.05659200001</v>
      </c>
      <c r="I9129" s="11">
        <f t="shared" si="569"/>
        <v>58426</v>
      </c>
      <c r="J9129" s="11">
        <f t="shared" si="570"/>
        <v>61172.021999999997</v>
      </c>
      <c r="K9129" s="11">
        <f t="shared" si="571"/>
        <v>0</v>
      </c>
    </row>
    <row r="9130" spans="1:11" s="11" customFormat="1">
      <c r="A9130" s="32">
        <v>2018</v>
      </c>
      <c r="B9130" s="32">
        <v>1400</v>
      </c>
      <c r="C9130" s="33" t="s">
        <v>563</v>
      </c>
      <c r="D9130" s="33" t="s">
        <v>564</v>
      </c>
      <c r="E9130" s="34">
        <v>57783</v>
      </c>
      <c r="F9130" s="35">
        <v>1.0469999999999999</v>
      </c>
      <c r="G9130" s="34">
        <v>255.9</v>
      </c>
      <c r="H9130" s="14">
        <f t="shared" si="568"/>
        <v>154816.431759</v>
      </c>
      <c r="I9130" s="11">
        <f t="shared" si="569"/>
        <v>57783</v>
      </c>
      <c r="J9130" s="11">
        <f t="shared" si="570"/>
        <v>60498.800999999999</v>
      </c>
      <c r="K9130" s="11">
        <f t="shared" si="571"/>
        <v>0</v>
      </c>
    </row>
    <row r="9131" spans="1:11" s="11" customFormat="1">
      <c r="A9131" s="32">
        <v>2018</v>
      </c>
      <c r="B9131" s="32">
        <v>1400</v>
      </c>
      <c r="C9131" s="33" t="s">
        <v>563</v>
      </c>
      <c r="D9131" s="33" t="s">
        <v>564</v>
      </c>
      <c r="E9131" s="34">
        <v>44285</v>
      </c>
      <c r="F9131" s="35">
        <v>1.0469999999999999</v>
      </c>
      <c r="G9131" s="34">
        <v>259.39999999999998</v>
      </c>
      <c r="H9131" s="14">
        <f t="shared" si="568"/>
        <v>120274.42862999999</v>
      </c>
      <c r="I9131" s="11">
        <f t="shared" si="569"/>
        <v>44285</v>
      </c>
      <c r="J9131" s="11">
        <f t="shared" si="570"/>
        <v>46366.394999999997</v>
      </c>
      <c r="K9131" s="11">
        <f t="shared" si="571"/>
        <v>0</v>
      </c>
    </row>
    <row r="9132" spans="1:11" s="11" customFormat="1">
      <c r="A9132" s="32">
        <v>2018</v>
      </c>
      <c r="B9132" s="32">
        <v>1400</v>
      </c>
      <c r="C9132" s="33" t="s">
        <v>563</v>
      </c>
      <c r="D9132" s="33" t="s">
        <v>564</v>
      </c>
      <c r="E9132" s="34">
        <v>84</v>
      </c>
      <c r="F9132" s="35">
        <v>1.0469999999999999</v>
      </c>
      <c r="G9132" s="34">
        <v>292.60000000000002</v>
      </c>
      <c r="H9132" s="14">
        <f t="shared" si="568"/>
        <v>257.335848</v>
      </c>
      <c r="I9132" s="11">
        <f t="shared" si="569"/>
        <v>84</v>
      </c>
      <c r="J9132" s="11">
        <f t="shared" si="570"/>
        <v>87.947999999999993</v>
      </c>
      <c r="K9132" s="11">
        <f t="shared" si="571"/>
        <v>0</v>
      </c>
    </row>
    <row r="9133" spans="1:11" s="11" customFormat="1">
      <c r="A9133" s="32">
        <v>2018</v>
      </c>
      <c r="B9133" s="32">
        <v>1400</v>
      </c>
      <c r="C9133" s="33" t="s">
        <v>563</v>
      </c>
      <c r="D9133" s="33" t="s">
        <v>564</v>
      </c>
      <c r="E9133" s="34">
        <v>346</v>
      </c>
      <c r="F9133" s="35">
        <v>1.0469999999999999</v>
      </c>
      <c r="G9133" s="34">
        <v>299.39999999999998</v>
      </c>
      <c r="H9133" s="14">
        <f t="shared" si="568"/>
        <v>1084.6124279999999</v>
      </c>
      <c r="I9133" s="11">
        <f t="shared" si="569"/>
        <v>346</v>
      </c>
      <c r="J9133" s="11">
        <f t="shared" si="570"/>
        <v>362.262</v>
      </c>
      <c r="K9133" s="11">
        <f t="shared" si="571"/>
        <v>0</v>
      </c>
    </row>
    <row r="9134" spans="1:11" s="11" customFormat="1">
      <c r="A9134" s="32">
        <v>2018</v>
      </c>
      <c r="B9134" s="32">
        <v>1400</v>
      </c>
      <c r="C9134" s="33" t="s">
        <v>563</v>
      </c>
      <c r="D9134" s="33" t="s">
        <v>564</v>
      </c>
      <c r="E9134" s="34">
        <v>562</v>
      </c>
      <c r="F9134" s="35">
        <v>1.0469999999999999</v>
      </c>
      <c r="G9134" s="34">
        <v>322.39999999999998</v>
      </c>
      <c r="H9134" s="14">
        <f t="shared" si="568"/>
        <v>1897.0467359999998</v>
      </c>
      <c r="I9134" s="11">
        <f t="shared" si="569"/>
        <v>562</v>
      </c>
      <c r="J9134" s="11">
        <f t="shared" si="570"/>
        <v>588.41399999999999</v>
      </c>
      <c r="K9134" s="11">
        <f t="shared" si="571"/>
        <v>0</v>
      </c>
    </row>
    <row r="9135" spans="1:11" s="11" customFormat="1">
      <c r="A9135" s="32">
        <v>2018</v>
      </c>
      <c r="B9135" s="32">
        <v>1400</v>
      </c>
      <c r="C9135" s="33" t="s">
        <v>563</v>
      </c>
      <c r="D9135" s="33" t="s">
        <v>564</v>
      </c>
      <c r="E9135" s="34">
        <v>1050</v>
      </c>
      <c r="F9135" s="35">
        <v>1.0469999999999999</v>
      </c>
      <c r="G9135" s="34">
        <v>279.7</v>
      </c>
      <c r="H9135" s="14">
        <f t="shared" si="568"/>
        <v>3074.8819499999995</v>
      </c>
      <c r="I9135" s="11">
        <f t="shared" si="569"/>
        <v>1050</v>
      </c>
      <c r="J9135" s="11">
        <f t="shared" si="570"/>
        <v>1099.3499999999999</v>
      </c>
      <c r="K9135" s="11">
        <f t="shared" si="571"/>
        <v>0</v>
      </c>
    </row>
    <row r="9136" spans="1:11" s="11" customFormat="1">
      <c r="A9136" s="32">
        <v>2018</v>
      </c>
      <c r="B9136" s="32">
        <v>1400</v>
      </c>
      <c r="C9136" s="33" t="s">
        <v>563</v>
      </c>
      <c r="D9136" s="33" t="s">
        <v>564</v>
      </c>
      <c r="E9136" s="34">
        <v>1050</v>
      </c>
      <c r="F9136" s="35">
        <v>1.0469999999999999</v>
      </c>
      <c r="G9136" s="34">
        <v>264.8</v>
      </c>
      <c r="H9136" s="14">
        <f t="shared" si="568"/>
        <v>2911.0788000000002</v>
      </c>
      <c r="I9136" s="11">
        <f t="shared" si="569"/>
        <v>1050</v>
      </c>
      <c r="J9136" s="11">
        <f t="shared" si="570"/>
        <v>1099.3499999999999</v>
      </c>
      <c r="K9136" s="11">
        <f t="shared" si="571"/>
        <v>0</v>
      </c>
    </row>
    <row r="9137" spans="1:11" s="11" customFormat="1">
      <c r="A9137" s="32">
        <v>2018</v>
      </c>
      <c r="B9137" s="32">
        <v>1400</v>
      </c>
      <c r="C9137" s="33" t="s">
        <v>563</v>
      </c>
      <c r="D9137" s="33" t="s">
        <v>564</v>
      </c>
      <c r="E9137" s="34">
        <v>1050</v>
      </c>
      <c r="F9137" s="35">
        <v>1.0469999999999999</v>
      </c>
      <c r="G9137" s="34">
        <v>289.8</v>
      </c>
      <c r="H9137" s="14">
        <f t="shared" si="568"/>
        <v>3185.9162999999999</v>
      </c>
      <c r="I9137" s="11">
        <f t="shared" si="569"/>
        <v>1050</v>
      </c>
      <c r="J9137" s="11">
        <f t="shared" si="570"/>
        <v>1099.3499999999999</v>
      </c>
      <c r="K9137" s="11">
        <f t="shared" si="571"/>
        <v>0</v>
      </c>
    </row>
    <row r="9138" spans="1:11" s="11" customFormat="1">
      <c r="A9138" s="32">
        <v>2018</v>
      </c>
      <c r="B9138" s="32">
        <v>1400</v>
      </c>
      <c r="C9138" s="33" t="s">
        <v>563</v>
      </c>
      <c r="D9138" s="33" t="s">
        <v>564</v>
      </c>
      <c r="E9138" s="34">
        <v>1076</v>
      </c>
      <c r="F9138" s="35">
        <v>1.0469999999999999</v>
      </c>
      <c r="G9138" s="34">
        <v>615.70000000000005</v>
      </c>
      <c r="H9138" s="14">
        <f t="shared" si="568"/>
        <v>6936.3038039999992</v>
      </c>
      <c r="I9138" s="11">
        <f t="shared" si="569"/>
        <v>1076</v>
      </c>
      <c r="J9138" s="11">
        <f t="shared" si="570"/>
        <v>1126.5719999999999</v>
      </c>
      <c r="K9138" s="11">
        <f t="shared" si="571"/>
        <v>0</v>
      </c>
    </row>
    <row r="9139" spans="1:11" s="11" customFormat="1">
      <c r="A9139" s="32">
        <v>2018</v>
      </c>
      <c r="B9139" s="32">
        <v>1400</v>
      </c>
      <c r="C9139" s="33" t="s">
        <v>563</v>
      </c>
      <c r="D9139" s="33" t="s">
        <v>564</v>
      </c>
      <c r="E9139" s="34">
        <v>1117</v>
      </c>
      <c r="F9139" s="35">
        <v>1.0469999999999999</v>
      </c>
      <c r="G9139" s="34">
        <v>271.39999999999998</v>
      </c>
      <c r="H9139" s="14">
        <f t="shared" si="568"/>
        <v>3174.0202859999995</v>
      </c>
      <c r="I9139" s="11">
        <f t="shared" si="569"/>
        <v>1117</v>
      </c>
      <c r="J9139" s="11">
        <f t="shared" si="570"/>
        <v>1169.499</v>
      </c>
      <c r="K9139" s="11">
        <f t="shared" si="571"/>
        <v>0</v>
      </c>
    </row>
    <row r="9140" spans="1:11" s="11" customFormat="1">
      <c r="A9140" s="32">
        <v>2018</v>
      </c>
      <c r="B9140" s="32">
        <v>1400</v>
      </c>
      <c r="C9140" s="33" t="s">
        <v>563</v>
      </c>
      <c r="D9140" s="33" t="s">
        <v>564</v>
      </c>
      <c r="E9140" s="34">
        <v>1206</v>
      </c>
      <c r="F9140" s="35">
        <v>1.0469999999999999</v>
      </c>
      <c r="G9140" s="34">
        <v>274</v>
      </c>
      <c r="H9140" s="14">
        <f t="shared" si="568"/>
        <v>3459.7486800000001</v>
      </c>
      <c r="I9140" s="11">
        <f t="shared" si="569"/>
        <v>1206</v>
      </c>
      <c r="J9140" s="11">
        <f t="shared" si="570"/>
        <v>1262.682</v>
      </c>
      <c r="K9140" s="11">
        <f t="shared" si="571"/>
        <v>0</v>
      </c>
    </row>
    <row r="9141" spans="1:11" s="11" customFormat="1">
      <c r="A9141" s="32">
        <v>2018</v>
      </c>
      <c r="B9141" s="32">
        <v>1400</v>
      </c>
      <c r="C9141" s="33" t="s">
        <v>563</v>
      </c>
      <c r="D9141" s="33" t="s">
        <v>564</v>
      </c>
      <c r="E9141" s="34">
        <v>1376</v>
      </c>
      <c r="F9141" s="35">
        <v>1.0469999999999999</v>
      </c>
      <c r="G9141" s="34">
        <v>309.2</v>
      </c>
      <c r="H9141" s="14">
        <f t="shared" si="568"/>
        <v>4454.5578240000004</v>
      </c>
      <c r="I9141" s="11">
        <f t="shared" si="569"/>
        <v>1376</v>
      </c>
      <c r="J9141" s="11">
        <f t="shared" si="570"/>
        <v>1440.6719999999998</v>
      </c>
      <c r="K9141" s="11">
        <f t="shared" si="571"/>
        <v>0</v>
      </c>
    </row>
    <row r="9142" spans="1:11" s="11" customFormat="1">
      <c r="A9142" s="32">
        <v>2018</v>
      </c>
      <c r="B9142" s="32">
        <v>1400</v>
      </c>
      <c r="C9142" s="33" t="s">
        <v>563</v>
      </c>
      <c r="D9142" s="33" t="s">
        <v>564</v>
      </c>
      <c r="E9142" s="34">
        <v>1543</v>
      </c>
      <c r="F9142" s="35">
        <v>1.0469999999999999</v>
      </c>
      <c r="G9142" s="34">
        <v>262.39999999999998</v>
      </c>
      <c r="H9142" s="14">
        <f t="shared" si="568"/>
        <v>4239.1271039999992</v>
      </c>
      <c r="I9142" s="11">
        <f t="shared" si="569"/>
        <v>1543</v>
      </c>
      <c r="J9142" s="11">
        <f t="shared" si="570"/>
        <v>1615.521</v>
      </c>
      <c r="K9142" s="11">
        <f t="shared" si="571"/>
        <v>0</v>
      </c>
    </row>
    <row r="9143" spans="1:11" s="11" customFormat="1">
      <c r="A9143" s="32">
        <v>2018</v>
      </c>
      <c r="B9143" s="32">
        <v>1400</v>
      </c>
      <c r="C9143" s="33" t="s">
        <v>563</v>
      </c>
      <c r="D9143" s="33" t="s">
        <v>564</v>
      </c>
      <c r="E9143" s="34">
        <v>1577</v>
      </c>
      <c r="F9143" s="35">
        <v>1.0469999999999999</v>
      </c>
      <c r="G9143" s="34">
        <v>258</v>
      </c>
      <c r="H9143" s="14">
        <f t="shared" si="568"/>
        <v>4259.8870200000001</v>
      </c>
      <c r="I9143" s="11">
        <f t="shared" si="569"/>
        <v>1577</v>
      </c>
      <c r="J9143" s="11">
        <f t="shared" si="570"/>
        <v>1651.1189999999999</v>
      </c>
      <c r="K9143" s="11">
        <f t="shared" si="571"/>
        <v>0</v>
      </c>
    </row>
    <row r="9144" spans="1:11" s="11" customFormat="1">
      <c r="A9144" s="32">
        <v>2018</v>
      </c>
      <c r="B9144" s="32">
        <v>1400</v>
      </c>
      <c r="C9144" s="33" t="s">
        <v>563</v>
      </c>
      <c r="D9144" s="33" t="s">
        <v>564</v>
      </c>
      <c r="E9144" s="34">
        <v>1589</v>
      </c>
      <c r="F9144" s="35">
        <v>1.0469999999999999</v>
      </c>
      <c r="G9144" s="34">
        <v>270.8</v>
      </c>
      <c r="H9144" s="14">
        <f t="shared" si="568"/>
        <v>4505.2535639999996</v>
      </c>
      <c r="I9144" s="11">
        <f t="shared" si="569"/>
        <v>1589</v>
      </c>
      <c r="J9144" s="11">
        <f t="shared" si="570"/>
        <v>1663.683</v>
      </c>
      <c r="K9144" s="11">
        <f t="shared" si="571"/>
        <v>0</v>
      </c>
    </row>
    <row r="9145" spans="1:11" s="11" customFormat="1">
      <c r="A9145" s="32">
        <v>2018</v>
      </c>
      <c r="B9145" s="32">
        <v>1400</v>
      </c>
      <c r="C9145" s="33" t="s">
        <v>563</v>
      </c>
      <c r="D9145" s="33" t="s">
        <v>564</v>
      </c>
      <c r="E9145" s="34">
        <v>1901</v>
      </c>
      <c r="F9145" s="35">
        <v>1.0469999999999999</v>
      </c>
      <c r="G9145" s="34">
        <v>309.7</v>
      </c>
      <c r="H9145" s="14">
        <f t="shared" si="568"/>
        <v>6164.1046589999996</v>
      </c>
      <c r="I9145" s="11">
        <f t="shared" si="569"/>
        <v>1901</v>
      </c>
      <c r="J9145" s="11">
        <f t="shared" si="570"/>
        <v>1990.347</v>
      </c>
      <c r="K9145" s="11">
        <f t="shared" si="571"/>
        <v>0</v>
      </c>
    </row>
    <row r="9146" spans="1:11" s="11" customFormat="1">
      <c r="A9146" s="32">
        <v>2018</v>
      </c>
      <c r="B9146" s="32">
        <v>1400</v>
      </c>
      <c r="C9146" s="33" t="s">
        <v>563</v>
      </c>
      <c r="D9146" s="33" t="s">
        <v>564</v>
      </c>
      <c r="E9146" s="34">
        <v>2038</v>
      </c>
      <c r="F9146" s="35">
        <v>1.0469999999999999</v>
      </c>
      <c r="G9146" s="34">
        <v>248.1</v>
      </c>
      <c r="H9146" s="14">
        <f t="shared" si="568"/>
        <v>5293.9230659999994</v>
      </c>
      <c r="I9146" s="11">
        <f t="shared" si="569"/>
        <v>2038</v>
      </c>
      <c r="J9146" s="11">
        <f t="shared" si="570"/>
        <v>2133.7860000000001</v>
      </c>
      <c r="K9146" s="11">
        <f t="shared" si="571"/>
        <v>0</v>
      </c>
    </row>
    <row r="9147" spans="1:11" s="11" customFormat="1">
      <c r="A9147" s="32">
        <v>2018</v>
      </c>
      <c r="B9147" s="32">
        <v>1400</v>
      </c>
      <c r="C9147" s="33" t="s">
        <v>563</v>
      </c>
      <c r="D9147" s="33" t="s">
        <v>564</v>
      </c>
      <c r="E9147" s="34">
        <v>2087</v>
      </c>
      <c r="F9147" s="35">
        <v>1.0469999999999999</v>
      </c>
      <c r="G9147" s="34">
        <v>286.2</v>
      </c>
      <c r="H9147" s="14">
        <f t="shared" si="568"/>
        <v>6253.7247179999995</v>
      </c>
      <c r="I9147" s="11">
        <f t="shared" si="569"/>
        <v>2087</v>
      </c>
      <c r="J9147" s="11">
        <f t="shared" si="570"/>
        <v>2185.0889999999999</v>
      </c>
      <c r="K9147" s="11">
        <f t="shared" si="571"/>
        <v>0</v>
      </c>
    </row>
    <row r="9148" spans="1:11" s="11" customFormat="1">
      <c r="A9148" s="32">
        <v>2018</v>
      </c>
      <c r="B9148" s="32">
        <v>1400</v>
      </c>
      <c r="C9148" s="33" t="s">
        <v>563</v>
      </c>
      <c r="D9148" s="33" t="s">
        <v>564</v>
      </c>
      <c r="E9148" s="34">
        <v>2111</v>
      </c>
      <c r="F9148" s="35">
        <v>1.0469999999999999</v>
      </c>
      <c r="G9148" s="34">
        <v>348.4</v>
      </c>
      <c r="H9148" s="14">
        <f t="shared" si="568"/>
        <v>7700.3960279999992</v>
      </c>
      <c r="I9148" s="11">
        <f t="shared" si="569"/>
        <v>2111</v>
      </c>
      <c r="J9148" s="11">
        <f t="shared" si="570"/>
        <v>2210.2169999999996</v>
      </c>
      <c r="K9148" s="11">
        <f t="shared" si="571"/>
        <v>0</v>
      </c>
    </row>
    <row r="9149" spans="1:11" s="11" customFormat="1">
      <c r="A9149" s="32">
        <v>2018</v>
      </c>
      <c r="B9149" s="32">
        <v>1400</v>
      </c>
      <c r="C9149" s="33" t="s">
        <v>563</v>
      </c>
      <c r="D9149" s="33" t="s">
        <v>564</v>
      </c>
      <c r="E9149" s="34">
        <v>2119</v>
      </c>
      <c r="F9149" s="35">
        <v>1.0469999999999999</v>
      </c>
      <c r="G9149" s="34">
        <v>358.4</v>
      </c>
      <c r="H9149" s="14">
        <f t="shared" si="568"/>
        <v>7951.4373119999982</v>
      </c>
      <c r="I9149" s="11">
        <f t="shared" si="569"/>
        <v>2119</v>
      </c>
      <c r="J9149" s="11">
        <f t="shared" si="570"/>
        <v>2218.5929999999998</v>
      </c>
      <c r="K9149" s="11">
        <f t="shared" si="571"/>
        <v>0</v>
      </c>
    </row>
    <row r="9150" spans="1:11" s="11" customFormat="1">
      <c r="A9150" s="32">
        <v>2018</v>
      </c>
      <c r="B9150" s="32">
        <v>1400</v>
      </c>
      <c r="C9150" s="33" t="s">
        <v>563</v>
      </c>
      <c r="D9150" s="33" t="s">
        <v>564</v>
      </c>
      <c r="E9150" s="34">
        <v>2572</v>
      </c>
      <c r="F9150" s="35">
        <v>1.0469999999999999</v>
      </c>
      <c r="G9150" s="34">
        <v>306.10000000000002</v>
      </c>
      <c r="H9150" s="14">
        <f t="shared" si="568"/>
        <v>8242.9179240000012</v>
      </c>
      <c r="I9150" s="11">
        <f t="shared" si="569"/>
        <v>2572</v>
      </c>
      <c r="J9150" s="11">
        <f t="shared" si="570"/>
        <v>2692.884</v>
      </c>
      <c r="K9150" s="11">
        <f t="shared" si="571"/>
        <v>0</v>
      </c>
    </row>
    <row r="9151" spans="1:11" s="11" customFormat="1">
      <c r="A9151" s="32">
        <v>2018</v>
      </c>
      <c r="B9151" s="32">
        <v>1400</v>
      </c>
      <c r="C9151" s="33" t="s">
        <v>563</v>
      </c>
      <c r="D9151" s="33" t="s">
        <v>564</v>
      </c>
      <c r="E9151" s="34">
        <v>3694</v>
      </c>
      <c r="F9151" s="35">
        <v>1.0469999999999999</v>
      </c>
      <c r="G9151" s="34">
        <v>339.1</v>
      </c>
      <c r="H9151" s="14">
        <f t="shared" si="568"/>
        <v>13115.092637999998</v>
      </c>
      <c r="I9151" s="11">
        <f t="shared" si="569"/>
        <v>3694</v>
      </c>
      <c r="J9151" s="11">
        <f t="shared" si="570"/>
        <v>3867.6179999999999</v>
      </c>
      <c r="K9151" s="11">
        <f t="shared" si="571"/>
        <v>0</v>
      </c>
    </row>
    <row r="9152" spans="1:11" s="11" customFormat="1">
      <c r="A9152" s="32">
        <v>2018</v>
      </c>
      <c r="B9152" s="32">
        <v>1400</v>
      </c>
      <c r="C9152" s="33" t="s">
        <v>563</v>
      </c>
      <c r="D9152" s="33" t="s">
        <v>564</v>
      </c>
      <c r="E9152" s="34">
        <v>4081</v>
      </c>
      <c r="F9152" s="35">
        <v>1.0469999999999999</v>
      </c>
      <c r="G9152" s="34">
        <v>267.3</v>
      </c>
      <c r="H9152" s="14">
        <f t="shared" si="568"/>
        <v>11421.213110999999</v>
      </c>
      <c r="I9152" s="11">
        <f t="shared" si="569"/>
        <v>4081</v>
      </c>
      <c r="J9152" s="11">
        <f t="shared" si="570"/>
        <v>4272.8069999999998</v>
      </c>
      <c r="K9152" s="11">
        <f t="shared" si="571"/>
        <v>0</v>
      </c>
    </row>
    <row r="9153" spans="1:11" s="11" customFormat="1">
      <c r="A9153" s="32">
        <v>2018</v>
      </c>
      <c r="B9153" s="32">
        <v>1400</v>
      </c>
      <c r="C9153" s="33" t="s">
        <v>563</v>
      </c>
      <c r="D9153" s="33" t="s">
        <v>564</v>
      </c>
      <c r="E9153" s="34">
        <v>4305</v>
      </c>
      <c r="F9153" s="35">
        <v>1.0469999999999999</v>
      </c>
      <c r="G9153" s="34">
        <v>344.6</v>
      </c>
      <c r="H9153" s="14">
        <f t="shared" si="568"/>
        <v>15532.27641</v>
      </c>
      <c r="I9153" s="11">
        <f t="shared" si="569"/>
        <v>4305</v>
      </c>
      <c r="J9153" s="11">
        <f t="shared" si="570"/>
        <v>4507.335</v>
      </c>
      <c r="K9153" s="11">
        <f t="shared" si="571"/>
        <v>0</v>
      </c>
    </row>
    <row r="9154" spans="1:11" s="11" customFormat="1">
      <c r="A9154" s="32">
        <v>2018</v>
      </c>
      <c r="B9154" s="32">
        <v>1400</v>
      </c>
      <c r="C9154" s="33" t="s">
        <v>563</v>
      </c>
      <c r="D9154" s="33" t="s">
        <v>564</v>
      </c>
      <c r="E9154" s="34">
        <v>4777</v>
      </c>
      <c r="F9154" s="35">
        <v>1.0469999999999999</v>
      </c>
      <c r="G9154" s="34">
        <v>254.6</v>
      </c>
      <c r="H9154" s="14">
        <f t="shared" si="568"/>
        <v>12733.867373999999</v>
      </c>
      <c r="I9154" s="11">
        <f t="shared" si="569"/>
        <v>4777</v>
      </c>
      <c r="J9154" s="11">
        <f t="shared" si="570"/>
        <v>5001.5189999999993</v>
      </c>
      <c r="K9154" s="11">
        <f t="shared" si="571"/>
        <v>0</v>
      </c>
    </row>
    <row r="9155" spans="1:11" s="11" customFormat="1">
      <c r="A9155" s="32">
        <v>2018</v>
      </c>
      <c r="B9155" s="32">
        <v>1400</v>
      </c>
      <c r="C9155" s="33" t="s">
        <v>563</v>
      </c>
      <c r="D9155" s="33" t="s">
        <v>564</v>
      </c>
      <c r="E9155" s="34">
        <v>5291</v>
      </c>
      <c r="F9155" s="35">
        <v>1.0469999999999999</v>
      </c>
      <c r="G9155" s="34">
        <v>345</v>
      </c>
      <c r="H9155" s="14">
        <f t="shared" si="568"/>
        <v>19111.88565</v>
      </c>
      <c r="I9155" s="11">
        <f t="shared" si="569"/>
        <v>5291</v>
      </c>
      <c r="J9155" s="11">
        <f t="shared" si="570"/>
        <v>5539.6769999999997</v>
      </c>
      <c r="K9155" s="11">
        <f t="shared" si="571"/>
        <v>0</v>
      </c>
    </row>
    <row r="9156" spans="1:11" s="11" customFormat="1">
      <c r="A9156" s="32">
        <v>2018</v>
      </c>
      <c r="B9156" s="32">
        <v>1400</v>
      </c>
      <c r="C9156" s="33" t="s">
        <v>563</v>
      </c>
      <c r="D9156" s="33" t="s">
        <v>564</v>
      </c>
      <c r="E9156" s="34">
        <v>5748</v>
      </c>
      <c r="F9156" s="35">
        <v>1.0469999999999999</v>
      </c>
      <c r="G9156" s="34">
        <v>275.10000000000002</v>
      </c>
      <c r="H9156" s="14">
        <f t="shared" si="568"/>
        <v>16555.947156000002</v>
      </c>
      <c r="I9156" s="11">
        <f t="shared" si="569"/>
        <v>5748</v>
      </c>
      <c r="J9156" s="11">
        <f t="shared" si="570"/>
        <v>6018.1559999999999</v>
      </c>
      <c r="K9156" s="11">
        <f t="shared" si="571"/>
        <v>0</v>
      </c>
    </row>
    <row r="9157" spans="1:11" s="11" customFormat="1">
      <c r="A9157" s="32">
        <v>2018</v>
      </c>
      <c r="B9157" s="32">
        <v>1400</v>
      </c>
      <c r="C9157" s="33" t="s">
        <v>563</v>
      </c>
      <c r="D9157" s="33" t="s">
        <v>564</v>
      </c>
      <c r="E9157" s="34">
        <v>6018</v>
      </c>
      <c r="F9157" s="35">
        <v>1.0469999999999999</v>
      </c>
      <c r="G9157" s="34">
        <v>332.9</v>
      </c>
      <c r="H9157" s="14">
        <f t="shared" si="568"/>
        <v>20975.516333999996</v>
      </c>
      <c r="I9157" s="11">
        <f t="shared" si="569"/>
        <v>6018</v>
      </c>
      <c r="J9157" s="11">
        <f t="shared" si="570"/>
        <v>6300.8459999999995</v>
      </c>
      <c r="K9157" s="11">
        <f t="shared" si="571"/>
        <v>0</v>
      </c>
    </row>
    <row r="9158" spans="1:11" s="11" customFormat="1">
      <c r="A9158" s="32">
        <v>2018</v>
      </c>
      <c r="B9158" s="32">
        <v>1400</v>
      </c>
      <c r="C9158" s="33" t="s">
        <v>563</v>
      </c>
      <c r="D9158" s="33" t="s">
        <v>564</v>
      </c>
      <c r="E9158" s="34">
        <v>6353</v>
      </c>
      <c r="F9158" s="35">
        <v>1.0469999999999999</v>
      </c>
      <c r="G9158" s="34">
        <v>271.89999999999998</v>
      </c>
      <c r="H9158" s="14">
        <f t="shared" ref="H9158:H9221" si="572">IF(I9158="","",G9158/100*F9158*E9158)</f>
        <v>18085.675928999997</v>
      </c>
      <c r="I9158" s="11">
        <f t="shared" ref="I9158:I9221" si="573">IF(OR(G9158=".",F9158=".",E9158="."),"",E9158)</f>
        <v>6353</v>
      </c>
      <c r="J9158" s="11">
        <f t="shared" ref="J9158:J9221" si="574">IF(I9158="","",F9158*I9158)</f>
        <v>6651.5909999999994</v>
      </c>
      <c r="K9158" s="11">
        <f t="shared" ref="K9158:K9221" si="575">IF(C9158="LIG",1,0)</f>
        <v>0</v>
      </c>
    </row>
    <row r="9159" spans="1:11" s="11" customFormat="1">
      <c r="A9159" s="32">
        <v>2018</v>
      </c>
      <c r="B9159" s="32">
        <v>1400</v>
      </c>
      <c r="C9159" s="33" t="s">
        <v>563</v>
      </c>
      <c r="D9159" s="33" t="s">
        <v>564</v>
      </c>
      <c r="E9159" s="34">
        <v>6847</v>
      </c>
      <c r="F9159" s="35">
        <v>1.0469999999999999</v>
      </c>
      <c r="G9159" s="34">
        <v>251.3</v>
      </c>
      <c r="H9159" s="14">
        <f t="shared" si="572"/>
        <v>18015.217016999999</v>
      </c>
      <c r="I9159" s="11">
        <f t="shared" si="573"/>
        <v>6847</v>
      </c>
      <c r="J9159" s="11">
        <f t="shared" si="574"/>
        <v>7168.8089999999993</v>
      </c>
      <c r="K9159" s="11">
        <f t="shared" si="575"/>
        <v>0</v>
      </c>
    </row>
    <row r="9160" spans="1:11" s="11" customFormat="1">
      <c r="A9160" s="32">
        <v>2018</v>
      </c>
      <c r="B9160" s="32">
        <v>1400</v>
      </c>
      <c r="C9160" s="33" t="s">
        <v>563</v>
      </c>
      <c r="D9160" s="33" t="s">
        <v>564</v>
      </c>
      <c r="E9160" s="34">
        <v>8756</v>
      </c>
      <c r="F9160" s="35">
        <v>1.0469999999999999</v>
      </c>
      <c r="G9160" s="34">
        <v>348.9</v>
      </c>
      <c r="H9160" s="14">
        <f t="shared" si="572"/>
        <v>31985.519147999996</v>
      </c>
      <c r="I9160" s="11">
        <f t="shared" si="573"/>
        <v>8756</v>
      </c>
      <c r="J9160" s="11">
        <f t="shared" si="574"/>
        <v>9167.5319999999992</v>
      </c>
      <c r="K9160" s="11">
        <f t="shared" si="575"/>
        <v>0</v>
      </c>
    </row>
    <row r="9161" spans="1:11" s="11" customFormat="1">
      <c r="A9161" s="32">
        <v>2018</v>
      </c>
      <c r="B9161" s="32">
        <v>1400</v>
      </c>
      <c r="C9161" s="33" t="s">
        <v>563</v>
      </c>
      <c r="D9161" s="33" t="s">
        <v>564</v>
      </c>
      <c r="E9161" s="34">
        <v>13121</v>
      </c>
      <c r="F9161" s="35">
        <v>1.0469999999999999</v>
      </c>
      <c r="G9161" s="34">
        <v>248.8</v>
      </c>
      <c r="H9161" s="14">
        <f t="shared" si="572"/>
        <v>34179.365255999997</v>
      </c>
      <c r="I9161" s="11">
        <f t="shared" si="573"/>
        <v>13121</v>
      </c>
      <c r="J9161" s="11">
        <f t="shared" si="574"/>
        <v>13737.687</v>
      </c>
      <c r="K9161" s="11">
        <f t="shared" si="575"/>
        <v>0</v>
      </c>
    </row>
    <row r="9162" spans="1:11" s="11" customFormat="1">
      <c r="A9162" s="32">
        <v>2018</v>
      </c>
      <c r="B9162" s="32">
        <v>1400</v>
      </c>
      <c r="C9162" s="33" t="s">
        <v>563</v>
      </c>
      <c r="D9162" s="33" t="s">
        <v>564</v>
      </c>
      <c r="E9162" s="34">
        <v>18997</v>
      </c>
      <c r="F9162" s="35">
        <v>1.0469999999999999</v>
      </c>
      <c r="G9162" s="34">
        <v>316.2</v>
      </c>
      <c r="H9162" s="14">
        <f t="shared" si="572"/>
        <v>62891.734157999992</v>
      </c>
      <c r="I9162" s="11">
        <f t="shared" si="573"/>
        <v>18997</v>
      </c>
      <c r="J9162" s="11">
        <f t="shared" si="574"/>
        <v>19889.859</v>
      </c>
      <c r="K9162" s="11">
        <f t="shared" si="575"/>
        <v>0</v>
      </c>
    </row>
    <row r="9163" spans="1:11" s="11" customFormat="1">
      <c r="A9163" s="32">
        <v>2018</v>
      </c>
      <c r="B9163" s="32">
        <v>1400</v>
      </c>
      <c r="C9163" s="33" t="s">
        <v>563</v>
      </c>
      <c r="D9163" s="33" t="s">
        <v>564</v>
      </c>
      <c r="E9163" s="34">
        <v>19472</v>
      </c>
      <c r="F9163" s="35">
        <v>1.0469999999999999</v>
      </c>
      <c r="G9163" s="34">
        <v>253</v>
      </c>
      <c r="H9163" s="14">
        <f t="shared" si="572"/>
        <v>51579.575519999991</v>
      </c>
      <c r="I9163" s="11">
        <f t="shared" si="573"/>
        <v>19472</v>
      </c>
      <c r="J9163" s="11">
        <f t="shared" si="574"/>
        <v>20387.183999999997</v>
      </c>
      <c r="K9163" s="11">
        <f t="shared" si="575"/>
        <v>0</v>
      </c>
    </row>
    <row r="9164" spans="1:11" s="11" customFormat="1">
      <c r="A9164" s="32">
        <v>2018</v>
      </c>
      <c r="B9164" s="32">
        <v>1400</v>
      </c>
      <c r="C9164" s="33" t="s">
        <v>563</v>
      </c>
      <c r="D9164" s="33" t="s">
        <v>564</v>
      </c>
      <c r="E9164" s="34">
        <v>23450</v>
      </c>
      <c r="F9164" s="35">
        <v>1.0469999999999999</v>
      </c>
      <c r="G9164" s="34">
        <v>268</v>
      </c>
      <c r="H9164" s="14">
        <f t="shared" si="572"/>
        <v>65799.761999999988</v>
      </c>
      <c r="I9164" s="11">
        <f t="shared" si="573"/>
        <v>23450</v>
      </c>
      <c r="J9164" s="11">
        <f t="shared" si="574"/>
        <v>24552.149999999998</v>
      </c>
      <c r="K9164" s="11">
        <f t="shared" si="575"/>
        <v>0</v>
      </c>
    </row>
    <row r="9165" spans="1:11" s="11" customFormat="1">
      <c r="A9165" s="32">
        <v>2018</v>
      </c>
      <c r="B9165" s="32">
        <v>1400</v>
      </c>
      <c r="C9165" s="33" t="s">
        <v>563</v>
      </c>
      <c r="D9165" s="33" t="s">
        <v>564</v>
      </c>
      <c r="E9165" s="34">
        <v>25075</v>
      </c>
      <c r="F9165" s="35">
        <v>1.0469999999999999</v>
      </c>
      <c r="G9165" s="34">
        <v>383.9</v>
      </c>
      <c r="H9165" s="14">
        <f t="shared" si="572"/>
        <v>100787.28247499999</v>
      </c>
      <c r="I9165" s="11">
        <f t="shared" si="573"/>
        <v>25075</v>
      </c>
      <c r="J9165" s="11">
        <f t="shared" si="574"/>
        <v>26253.524999999998</v>
      </c>
      <c r="K9165" s="11">
        <f t="shared" si="575"/>
        <v>0</v>
      </c>
    </row>
    <row r="9166" spans="1:11" s="11" customFormat="1">
      <c r="A9166" s="32">
        <v>2018</v>
      </c>
      <c r="B9166" s="32">
        <v>1400</v>
      </c>
      <c r="C9166" s="33" t="s">
        <v>563</v>
      </c>
      <c r="D9166" s="33" t="s">
        <v>564</v>
      </c>
      <c r="E9166" s="34">
        <v>25896</v>
      </c>
      <c r="F9166" s="35">
        <v>1.0469999999999999</v>
      </c>
      <c r="G9166" s="34">
        <v>266.5</v>
      </c>
      <c r="H9166" s="14">
        <f t="shared" si="572"/>
        <v>72256.443479999987</v>
      </c>
      <c r="I9166" s="11">
        <f t="shared" si="573"/>
        <v>25896</v>
      </c>
      <c r="J9166" s="11">
        <f t="shared" si="574"/>
        <v>27113.111999999997</v>
      </c>
      <c r="K9166" s="11">
        <f t="shared" si="575"/>
        <v>0</v>
      </c>
    </row>
    <row r="9167" spans="1:11" s="11" customFormat="1">
      <c r="A9167" s="32">
        <v>2018</v>
      </c>
      <c r="B9167" s="32">
        <v>1400</v>
      </c>
      <c r="C9167" s="33" t="s">
        <v>563</v>
      </c>
      <c r="D9167" s="33" t="s">
        <v>564</v>
      </c>
      <c r="E9167" s="34">
        <v>34495</v>
      </c>
      <c r="F9167" s="35">
        <v>1.0469999999999999</v>
      </c>
      <c r="G9167" s="34">
        <v>273.3</v>
      </c>
      <c r="H9167" s="14">
        <f t="shared" si="572"/>
        <v>98705.752244999996</v>
      </c>
      <c r="I9167" s="11">
        <f t="shared" si="573"/>
        <v>34495</v>
      </c>
      <c r="J9167" s="11">
        <f t="shared" si="574"/>
        <v>36116.264999999999</v>
      </c>
      <c r="K9167" s="11">
        <f t="shared" si="575"/>
        <v>0</v>
      </c>
    </row>
    <row r="9168" spans="1:11" s="11" customFormat="1">
      <c r="A9168" s="32">
        <v>2018</v>
      </c>
      <c r="B9168" s="32">
        <v>1400</v>
      </c>
      <c r="C9168" s="33" t="s">
        <v>563</v>
      </c>
      <c r="D9168" s="33" t="s">
        <v>564</v>
      </c>
      <c r="E9168" s="34">
        <v>41908</v>
      </c>
      <c r="F9168" s="35">
        <v>1.0469999999999999</v>
      </c>
      <c r="G9168" s="34">
        <v>254.1</v>
      </c>
      <c r="H9168" s="14">
        <f t="shared" si="572"/>
        <v>111493.17471599999</v>
      </c>
      <c r="I9168" s="11">
        <f t="shared" si="573"/>
        <v>41908</v>
      </c>
      <c r="J9168" s="11">
        <f t="shared" si="574"/>
        <v>43877.675999999999</v>
      </c>
      <c r="K9168" s="11">
        <f t="shared" si="575"/>
        <v>0</v>
      </c>
    </row>
    <row r="9169" spans="1:11" s="11" customFormat="1">
      <c r="A9169" s="32">
        <v>2018</v>
      </c>
      <c r="B9169" s="32">
        <v>1402</v>
      </c>
      <c r="C9169" s="33" t="s">
        <v>563</v>
      </c>
      <c r="D9169" s="33" t="s">
        <v>564</v>
      </c>
      <c r="E9169" s="34">
        <v>1229867</v>
      </c>
      <c r="F9169" s="35">
        <v>1.0089999999999999</v>
      </c>
      <c r="G9169" s="34">
        <v>304.60000000000002</v>
      </c>
      <c r="H9169" s="14">
        <f t="shared" si="572"/>
        <v>3779890.4559380002</v>
      </c>
      <c r="I9169" s="11">
        <f t="shared" si="573"/>
        <v>1229867</v>
      </c>
      <c r="J9169" s="11">
        <f t="shared" si="574"/>
        <v>1240935.8029999998</v>
      </c>
      <c r="K9169" s="11">
        <f t="shared" si="575"/>
        <v>0</v>
      </c>
    </row>
    <row r="9170" spans="1:11" s="11" customFormat="1">
      <c r="A9170" s="32">
        <v>2018</v>
      </c>
      <c r="B9170" s="32">
        <v>1402</v>
      </c>
      <c r="C9170" s="33" t="s">
        <v>563</v>
      </c>
      <c r="D9170" s="33" t="s">
        <v>564</v>
      </c>
      <c r="E9170" s="34">
        <v>350947</v>
      </c>
      <c r="F9170" s="35">
        <v>1.022</v>
      </c>
      <c r="G9170" s="34">
        <v>310.10000000000002</v>
      </c>
      <c r="H9170" s="14">
        <f t="shared" si="572"/>
        <v>1112228.9532340001</v>
      </c>
      <c r="I9170" s="11">
        <f t="shared" si="573"/>
        <v>350947</v>
      </c>
      <c r="J9170" s="11">
        <f t="shared" si="574"/>
        <v>358667.83400000003</v>
      </c>
      <c r="K9170" s="11">
        <f t="shared" si="575"/>
        <v>0</v>
      </c>
    </row>
    <row r="9171" spans="1:11" s="11" customFormat="1">
      <c r="A9171" s="32">
        <v>2018</v>
      </c>
      <c r="B9171" s="32">
        <v>1402</v>
      </c>
      <c r="C9171" s="33" t="s">
        <v>563</v>
      </c>
      <c r="D9171" s="33" t="s">
        <v>564</v>
      </c>
      <c r="E9171" s="34">
        <v>439845</v>
      </c>
      <c r="F9171" s="35">
        <v>1.02</v>
      </c>
      <c r="G9171" s="34">
        <v>289.7</v>
      </c>
      <c r="H9171" s="14">
        <f t="shared" si="572"/>
        <v>1299715.5842999998</v>
      </c>
      <c r="I9171" s="11">
        <f t="shared" si="573"/>
        <v>439845</v>
      </c>
      <c r="J9171" s="11">
        <f t="shared" si="574"/>
        <v>448641.9</v>
      </c>
      <c r="K9171" s="11">
        <f t="shared" si="575"/>
        <v>0</v>
      </c>
    </row>
    <row r="9172" spans="1:11" s="11" customFormat="1">
      <c r="A9172" s="32">
        <v>2018</v>
      </c>
      <c r="B9172" s="32">
        <v>1403</v>
      </c>
      <c r="C9172" s="33" t="s">
        <v>563</v>
      </c>
      <c r="D9172" s="33" t="s">
        <v>564</v>
      </c>
      <c r="E9172" s="34">
        <v>513178</v>
      </c>
      <c r="F9172" s="35">
        <v>1.0089999999999999</v>
      </c>
      <c r="G9172" s="34">
        <v>304.60000000000002</v>
      </c>
      <c r="H9172" s="14">
        <f t="shared" si="572"/>
        <v>1577208.4496919999</v>
      </c>
      <c r="I9172" s="11">
        <f t="shared" si="573"/>
        <v>513178</v>
      </c>
      <c r="J9172" s="11">
        <f t="shared" si="574"/>
        <v>517796.60199999996</v>
      </c>
      <c r="K9172" s="11">
        <f t="shared" si="575"/>
        <v>0</v>
      </c>
    </row>
    <row r="9173" spans="1:11" s="11" customFormat="1">
      <c r="A9173" s="32">
        <v>2018</v>
      </c>
      <c r="B9173" s="32">
        <v>1403</v>
      </c>
      <c r="C9173" s="33" t="s">
        <v>563</v>
      </c>
      <c r="D9173" s="33" t="s">
        <v>564</v>
      </c>
      <c r="E9173" s="34">
        <v>2079576</v>
      </c>
      <c r="F9173" s="35">
        <v>1.0109999999999999</v>
      </c>
      <c r="G9173" s="34">
        <v>312.5</v>
      </c>
      <c r="H9173" s="14">
        <f t="shared" si="572"/>
        <v>6570160.4249999998</v>
      </c>
      <c r="I9173" s="11">
        <f t="shared" si="573"/>
        <v>2079576</v>
      </c>
      <c r="J9173" s="11">
        <f t="shared" si="574"/>
        <v>2102451.3359999997</v>
      </c>
      <c r="K9173" s="11">
        <f t="shared" si="575"/>
        <v>0</v>
      </c>
    </row>
    <row r="9174" spans="1:11" s="11" customFormat="1">
      <c r="A9174" s="32">
        <v>2018</v>
      </c>
      <c r="B9174" s="32">
        <v>1403</v>
      </c>
      <c r="C9174" s="33" t="s">
        <v>563</v>
      </c>
      <c r="D9174" s="33" t="s">
        <v>564</v>
      </c>
      <c r="E9174" s="34">
        <v>851429</v>
      </c>
      <c r="F9174" s="35">
        <v>1.0109999999999999</v>
      </c>
      <c r="G9174" s="34">
        <v>294.10000000000002</v>
      </c>
      <c r="H9174" s="14">
        <f t="shared" si="572"/>
        <v>2531597.2685790001</v>
      </c>
      <c r="I9174" s="11">
        <f t="shared" si="573"/>
        <v>851429</v>
      </c>
      <c r="J9174" s="11">
        <f t="shared" si="574"/>
        <v>860794.71899999992</v>
      </c>
      <c r="K9174" s="11">
        <f t="shared" si="575"/>
        <v>0</v>
      </c>
    </row>
    <row r="9175" spans="1:11" s="11" customFormat="1">
      <c r="A9175" s="32">
        <v>2018</v>
      </c>
      <c r="B9175" s="32">
        <v>1403</v>
      </c>
      <c r="C9175" s="33" t="s">
        <v>563</v>
      </c>
      <c r="D9175" s="33" t="s">
        <v>564</v>
      </c>
      <c r="E9175" s="34">
        <v>183527</v>
      </c>
      <c r="F9175" s="35">
        <v>1.02</v>
      </c>
      <c r="G9175" s="34">
        <v>289.60000000000002</v>
      </c>
      <c r="H9175" s="14">
        <f t="shared" si="572"/>
        <v>542124.07584000006</v>
      </c>
      <c r="I9175" s="11">
        <f t="shared" si="573"/>
        <v>183527</v>
      </c>
      <c r="J9175" s="11">
        <f t="shared" si="574"/>
        <v>187197.54</v>
      </c>
      <c r="K9175" s="11">
        <f t="shared" si="575"/>
        <v>0</v>
      </c>
    </row>
    <row r="9176" spans="1:11" s="11" customFormat="1">
      <c r="A9176" s="32">
        <v>2018</v>
      </c>
      <c r="B9176" s="32">
        <v>1403</v>
      </c>
      <c r="C9176" s="33" t="s">
        <v>563</v>
      </c>
      <c r="D9176" s="33" t="s">
        <v>564</v>
      </c>
      <c r="E9176" s="34">
        <v>1492</v>
      </c>
      <c r="F9176" s="35">
        <v>1.0229999999999999</v>
      </c>
      <c r="G9176" s="34">
        <v>310.10000000000002</v>
      </c>
      <c r="H9176" s="14">
        <f t="shared" si="572"/>
        <v>4733.1059160000004</v>
      </c>
      <c r="I9176" s="11">
        <f t="shared" si="573"/>
        <v>1492</v>
      </c>
      <c r="J9176" s="11">
        <f t="shared" si="574"/>
        <v>1526.3159999999998</v>
      </c>
      <c r="K9176" s="11">
        <f t="shared" si="575"/>
        <v>0</v>
      </c>
    </row>
    <row r="9177" spans="1:11" s="11" customFormat="1">
      <c r="A9177" s="32">
        <v>2018</v>
      </c>
      <c r="B9177" s="32">
        <v>1417</v>
      </c>
      <c r="C9177" s="33" t="s">
        <v>563</v>
      </c>
      <c r="D9177" s="33" t="s">
        <v>564</v>
      </c>
      <c r="E9177" s="34">
        <v>3522</v>
      </c>
      <c r="F9177" s="35">
        <v>1.02</v>
      </c>
      <c r="G9177" s="34">
        <v>364.7</v>
      </c>
      <c r="H9177" s="14">
        <f t="shared" si="572"/>
        <v>13101.62868</v>
      </c>
      <c r="I9177" s="11">
        <f t="shared" si="573"/>
        <v>3522</v>
      </c>
      <c r="J9177" s="11">
        <f t="shared" si="574"/>
        <v>3592.44</v>
      </c>
      <c r="K9177" s="11">
        <f t="shared" si="575"/>
        <v>0</v>
      </c>
    </row>
    <row r="9178" spans="1:11" s="11" customFormat="1">
      <c r="A9178" s="32">
        <v>2018</v>
      </c>
      <c r="B9178" s="32">
        <v>1417</v>
      </c>
      <c r="C9178" s="33" t="s">
        <v>563</v>
      </c>
      <c r="D9178" s="33" t="s">
        <v>564</v>
      </c>
      <c r="E9178" s="34">
        <v>3673</v>
      </c>
      <c r="F9178" s="35">
        <v>1.02</v>
      </c>
      <c r="G9178" s="34">
        <v>329.1</v>
      </c>
      <c r="H9178" s="14">
        <f t="shared" si="572"/>
        <v>12329.599860000002</v>
      </c>
      <c r="I9178" s="11">
        <f t="shared" si="573"/>
        <v>3673</v>
      </c>
      <c r="J9178" s="11">
        <f t="shared" si="574"/>
        <v>3746.46</v>
      </c>
      <c r="K9178" s="11">
        <f t="shared" si="575"/>
        <v>0</v>
      </c>
    </row>
    <row r="9179" spans="1:11" s="11" customFormat="1">
      <c r="A9179" s="32">
        <v>2018</v>
      </c>
      <c r="B9179" s="32">
        <v>1417</v>
      </c>
      <c r="C9179" s="33" t="s">
        <v>563</v>
      </c>
      <c r="D9179" s="33" t="s">
        <v>564</v>
      </c>
      <c r="E9179" s="34">
        <v>3702</v>
      </c>
      <c r="F9179" s="35">
        <v>1.02</v>
      </c>
      <c r="G9179" s="34">
        <v>316.8</v>
      </c>
      <c r="H9179" s="14">
        <f t="shared" si="572"/>
        <v>11962.494720000001</v>
      </c>
      <c r="I9179" s="11">
        <f t="shared" si="573"/>
        <v>3702</v>
      </c>
      <c r="J9179" s="11">
        <f t="shared" si="574"/>
        <v>3776.04</v>
      </c>
      <c r="K9179" s="11">
        <f t="shared" si="575"/>
        <v>0</v>
      </c>
    </row>
    <row r="9180" spans="1:11" s="11" customFormat="1">
      <c r="A9180" s="32">
        <v>2018</v>
      </c>
      <c r="B9180" s="32">
        <v>1417</v>
      </c>
      <c r="C9180" s="33" t="s">
        <v>563</v>
      </c>
      <c r="D9180" s="33" t="s">
        <v>564</v>
      </c>
      <c r="E9180" s="34">
        <v>5124</v>
      </c>
      <c r="F9180" s="35">
        <v>1.02</v>
      </c>
      <c r="G9180" s="34">
        <v>343.7</v>
      </c>
      <c r="H9180" s="14">
        <f t="shared" si="572"/>
        <v>17963.411759999999</v>
      </c>
      <c r="I9180" s="11">
        <f t="shared" si="573"/>
        <v>5124</v>
      </c>
      <c r="J9180" s="11">
        <f t="shared" si="574"/>
        <v>5226.4800000000005</v>
      </c>
      <c r="K9180" s="11">
        <f t="shared" si="575"/>
        <v>0</v>
      </c>
    </row>
    <row r="9181" spans="1:11" s="11" customFormat="1">
      <c r="A9181" s="32">
        <v>2018</v>
      </c>
      <c r="B9181" s="32">
        <v>1417</v>
      </c>
      <c r="C9181" s="33" t="s">
        <v>563</v>
      </c>
      <c r="D9181" s="33" t="s">
        <v>564</v>
      </c>
      <c r="E9181" s="34">
        <v>5660</v>
      </c>
      <c r="F9181" s="35">
        <v>1.02</v>
      </c>
      <c r="G9181" s="34">
        <v>343.6</v>
      </c>
      <c r="H9181" s="14">
        <f t="shared" si="572"/>
        <v>19836.715200000002</v>
      </c>
      <c r="I9181" s="11">
        <f t="shared" si="573"/>
        <v>5660</v>
      </c>
      <c r="J9181" s="11">
        <f t="shared" si="574"/>
        <v>5773.2</v>
      </c>
      <c r="K9181" s="11">
        <f t="shared" si="575"/>
        <v>0</v>
      </c>
    </row>
    <row r="9182" spans="1:11" s="11" customFormat="1">
      <c r="A9182" s="32">
        <v>2018</v>
      </c>
      <c r="B9182" s="32">
        <v>1417</v>
      </c>
      <c r="C9182" s="33" t="s">
        <v>563</v>
      </c>
      <c r="D9182" s="33" t="s">
        <v>564</v>
      </c>
      <c r="E9182" s="34">
        <v>8109</v>
      </c>
      <c r="F9182" s="35">
        <v>1.02</v>
      </c>
      <c r="G9182" s="34">
        <v>367.4</v>
      </c>
      <c r="H9182" s="14">
        <f t="shared" si="572"/>
        <v>30388.315319999998</v>
      </c>
      <c r="I9182" s="11">
        <f t="shared" si="573"/>
        <v>8109</v>
      </c>
      <c r="J9182" s="11">
        <f t="shared" si="574"/>
        <v>8271.18</v>
      </c>
      <c r="K9182" s="11">
        <f t="shared" si="575"/>
        <v>0</v>
      </c>
    </row>
    <row r="9183" spans="1:11" s="11" customFormat="1">
      <c r="A9183" s="32">
        <v>2018</v>
      </c>
      <c r="B9183" s="32">
        <v>1417</v>
      </c>
      <c r="C9183" s="33" t="s">
        <v>563</v>
      </c>
      <c r="D9183" s="33" t="s">
        <v>564</v>
      </c>
      <c r="E9183" s="34">
        <v>8296</v>
      </c>
      <c r="F9183" s="35">
        <v>1.02</v>
      </c>
      <c r="G9183" s="34">
        <v>335.3</v>
      </c>
      <c r="H9183" s="14">
        <f t="shared" si="572"/>
        <v>28372.817760000002</v>
      </c>
      <c r="I9183" s="11">
        <f t="shared" si="573"/>
        <v>8296</v>
      </c>
      <c r="J9183" s="11">
        <f t="shared" si="574"/>
        <v>8461.92</v>
      </c>
      <c r="K9183" s="11">
        <f t="shared" si="575"/>
        <v>0</v>
      </c>
    </row>
    <row r="9184" spans="1:11" s="11" customFormat="1">
      <c r="A9184" s="32">
        <v>2018</v>
      </c>
      <c r="B9184" s="32">
        <v>1417</v>
      </c>
      <c r="C9184" s="33" t="s">
        <v>563</v>
      </c>
      <c r="D9184" s="33" t="s">
        <v>564</v>
      </c>
      <c r="E9184" s="34">
        <v>8500</v>
      </c>
      <c r="F9184" s="35">
        <v>1.01</v>
      </c>
      <c r="G9184" s="34">
        <v>333.6</v>
      </c>
      <c r="H9184" s="14">
        <f t="shared" si="572"/>
        <v>28639.56</v>
      </c>
      <c r="I9184" s="11">
        <f t="shared" si="573"/>
        <v>8500</v>
      </c>
      <c r="J9184" s="11">
        <f t="shared" si="574"/>
        <v>8585</v>
      </c>
      <c r="K9184" s="11">
        <f t="shared" si="575"/>
        <v>0</v>
      </c>
    </row>
    <row r="9185" spans="1:11" s="11" customFormat="1">
      <c r="A9185" s="32">
        <v>2018</v>
      </c>
      <c r="B9185" s="32">
        <v>1417</v>
      </c>
      <c r="C9185" s="33" t="s">
        <v>563</v>
      </c>
      <c r="D9185" s="33" t="s">
        <v>564</v>
      </c>
      <c r="E9185" s="34">
        <v>8535</v>
      </c>
      <c r="F9185" s="35">
        <v>1.02</v>
      </c>
      <c r="G9185" s="34">
        <v>326.7</v>
      </c>
      <c r="H9185" s="14">
        <f t="shared" si="572"/>
        <v>28441.5219</v>
      </c>
      <c r="I9185" s="11">
        <f t="shared" si="573"/>
        <v>8535</v>
      </c>
      <c r="J9185" s="11">
        <f t="shared" si="574"/>
        <v>8705.7000000000007</v>
      </c>
      <c r="K9185" s="11">
        <f t="shared" si="575"/>
        <v>0</v>
      </c>
    </row>
    <row r="9186" spans="1:11" s="11" customFormat="1">
      <c r="A9186" s="32">
        <v>2018</v>
      </c>
      <c r="B9186" s="32">
        <v>1417</v>
      </c>
      <c r="C9186" s="33" t="s">
        <v>563</v>
      </c>
      <c r="D9186" s="33" t="s">
        <v>564</v>
      </c>
      <c r="E9186" s="34">
        <v>9453</v>
      </c>
      <c r="F9186" s="35">
        <v>1.02</v>
      </c>
      <c r="G9186" s="34">
        <v>387.3</v>
      </c>
      <c r="H9186" s="14">
        <f t="shared" si="572"/>
        <v>37343.698380000002</v>
      </c>
      <c r="I9186" s="11">
        <f t="shared" si="573"/>
        <v>9453</v>
      </c>
      <c r="J9186" s="11">
        <f t="shared" si="574"/>
        <v>9642.06</v>
      </c>
      <c r="K9186" s="11">
        <f t="shared" si="575"/>
        <v>0</v>
      </c>
    </row>
    <row r="9187" spans="1:11" s="11" customFormat="1">
      <c r="A9187" s="32">
        <v>2018</v>
      </c>
      <c r="B9187" s="32">
        <v>1417</v>
      </c>
      <c r="C9187" s="33" t="s">
        <v>563</v>
      </c>
      <c r="D9187" s="33" t="s">
        <v>564</v>
      </c>
      <c r="E9187" s="34">
        <v>18423</v>
      </c>
      <c r="F9187" s="35">
        <v>1.02</v>
      </c>
      <c r="G9187" s="34">
        <v>376</v>
      </c>
      <c r="H9187" s="14">
        <f t="shared" si="572"/>
        <v>70655.889599999995</v>
      </c>
      <c r="I9187" s="11">
        <f t="shared" si="573"/>
        <v>18423</v>
      </c>
      <c r="J9187" s="11">
        <f t="shared" si="574"/>
        <v>18791.46</v>
      </c>
      <c r="K9187" s="11">
        <f t="shared" si="575"/>
        <v>0</v>
      </c>
    </row>
    <row r="9188" spans="1:11" s="11" customFormat="1">
      <c r="A9188" s="32">
        <v>2018</v>
      </c>
      <c r="B9188" s="32">
        <v>1417</v>
      </c>
      <c r="C9188" s="33" t="s">
        <v>563</v>
      </c>
      <c r="D9188" s="33" t="s">
        <v>564</v>
      </c>
      <c r="E9188" s="34">
        <v>25233</v>
      </c>
      <c r="F9188" s="35">
        <v>1.02</v>
      </c>
      <c r="G9188" s="34">
        <v>351.6</v>
      </c>
      <c r="H9188" s="14">
        <f t="shared" si="572"/>
        <v>90493.612560000009</v>
      </c>
      <c r="I9188" s="11">
        <f t="shared" si="573"/>
        <v>25233</v>
      </c>
      <c r="J9188" s="11">
        <f t="shared" si="574"/>
        <v>25737.66</v>
      </c>
      <c r="K9188" s="11">
        <f t="shared" si="575"/>
        <v>0</v>
      </c>
    </row>
    <row r="9189" spans="1:11" s="11" customFormat="1">
      <c r="A9189" s="32">
        <v>2018</v>
      </c>
      <c r="B9189" s="32">
        <v>1417</v>
      </c>
      <c r="C9189" s="33" t="s">
        <v>563</v>
      </c>
      <c r="D9189" s="33" t="s">
        <v>564</v>
      </c>
      <c r="E9189" s="34">
        <v>27</v>
      </c>
      <c r="F9189" s="35">
        <v>1.02</v>
      </c>
      <c r="G9189" s="34">
        <v>230</v>
      </c>
      <c r="H9189" s="14">
        <f t="shared" si="572"/>
        <v>63.341999999999992</v>
      </c>
      <c r="I9189" s="11">
        <f t="shared" si="573"/>
        <v>27</v>
      </c>
      <c r="J9189" s="11">
        <f t="shared" si="574"/>
        <v>27.54</v>
      </c>
      <c r="K9189" s="11">
        <f t="shared" si="575"/>
        <v>0</v>
      </c>
    </row>
    <row r="9190" spans="1:11" s="11" customFormat="1">
      <c r="A9190" s="32">
        <v>2018</v>
      </c>
      <c r="B9190" s="32">
        <v>1417</v>
      </c>
      <c r="C9190" s="33" t="s">
        <v>563</v>
      </c>
      <c r="D9190" s="33" t="s">
        <v>564</v>
      </c>
      <c r="E9190" s="34">
        <v>38</v>
      </c>
      <c r="F9190" s="35">
        <v>1.02</v>
      </c>
      <c r="G9190" s="34">
        <v>295.3</v>
      </c>
      <c r="H9190" s="14">
        <f t="shared" si="572"/>
        <v>114.45828000000002</v>
      </c>
      <c r="I9190" s="11">
        <f t="shared" si="573"/>
        <v>38</v>
      </c>
      <c r="J9190" s="11">
        <f t="shared" si="574"/>
        <v>38.76</v>
      </c>
      <c r="K9190" s="11">
        <f t="shared" si="575"/>
        <v>0</v>
      </c>
    </row>
    <row r="9191" spans="1:11" s="11" customFormat="1">
      <c r="A9191" s="32">
        <v>2018</v>
      </c>
      <c r="B9191" s="32">
        <v>1417</v>
      </c>
      <c r="C9191" s="33" t="s">
        <v>563</v>
      </c>
      <c r="D9191" s="33" t="s">
        <v>564</v>
      </c>
      <c r="E9191" s="34">
        <v>59</v>
      </c>
      <c r="F9191" s="35">
        <v>1.02</v>
      </c>
      <c r="G9191" s="34">
        <v>282.39999999999998</v>
      </c>
      <c r="H9191" s="14">
        <f t="shared" si="572"/>
        <v>169.94832</v>
      </c>
      <c r="I9191" s="11">
        <f t="shared" si="573"/>
        <v>59</v>
      </c>
      <c r="J9191" s="11">
        <f t="shared" si="574"/>
        <v>60.18</v>
      </c>
      <c r="K9191" s="11">
        <f t="shared" si="575"/>
        <v>0</v>
      </c>
    </row>
    <row r="9192" spans="1:11" s="11" customFormat="1">
      <c r="A9192" s="32">
        <v>2018</v>
      </c>
      <c r="B9192" s="32">
        <v>1417</v>
      </c>
      <c r="C9192" s="33" t="s">
        <v>563</v>
      </c>
      <c r="D9192" s="33" t="s">
        <v>564</v>
      </c>
      <c r="E9192" s="34">
        <v>103</v>
      </c>
      <c r="F9192" s="35">
        <v>1.02</v>
      </c>
      <c r="G9192" s="34">
        <v>265.3</v>
      </c>
      <c r="H9192" s="14">
        <f t="shared" si="572"/>
        <v>278.72417999999999</v>
      </c>
      <c r="I9192" s="11">
        <f t="shared" si="573"/>
        <v>103</v>
      </c>
      <c r="J9192" s="11">
        <f t="shared" si="574"/>
        <v>105.06</v>
      </c>
      <c r="K9192" s="11">
        <f t="shared" si="575"/>
        <v>0</v>
      </c>
    </row>
    <row r="9193" spans="1:11" s="11" customFormat="1">
      <c r="A9193" s="32">
        <v>2018</v>
      </c>
      <c r="B9193" s="32">
        <v>1417</v>
      </c>
      <c r="C9193" s="33" t="s">
        <v>563</v>
      </c>
      <c r="D9193" s="33" t="s">
        <v>564</v>
      </c>
      <c r="E9193" s="34">
        <v>204</v>
      </c>
      <c r="F9193" s="35">
        <v>1.02</v>
      </c>
      <c r="G9193" s="34">
        <v>250.8</v>
      </c>
      <c r="H9193" s="14">
        <f t="shared" si="572"/>
        <v>521.86464000000001</v>
      </c>
      <c r="I9193" s="11">
        <f t="shared" si="573"/>
        <v>204</v>
      </c>
      <c r="J9193" s="11">
        <f t="shared" si="574"/>
        <v>208.08</v>
      </c>
      <c r="K9193" s="11">
        <f t="shared" si="575"/>
        <v>0</v>
      </c>
    </row>
    <row r="9194" spans="1:11" s="11" customFormat="1">
      <c r="A9194" s="32">
        <v>2018</v>
      </c>
      <c r="B9194" s="32">
        <v>1417</v>
      </c>
      <c r="C9194" s="33" t="s">
        <v>563</v>
      </c>
      <c r="D9194" s="33" t="s">
        <v>564</v>
      </c>
      <c r="E9194" s="34">
        <v>330</v>
      </c>
      <c r="F9194" s="35">
        <v>1.01</v>
      </c>
      <c r="G9194" s="34">
        <v>535.9</v>
      </c>
      <c r="H9194" s="14">
        <f t="shared" si="572"/>
        <v>1786.1546999999998</v>
      </c>
      <c r="I9194" s="11">
        <f t="shared" si="573"/>
        <v>330</v>
      </c>
      <c r="J9194" s="11">
        <f t="shared" si="574"/>
        <v>333.3</v>
      </c>
      <c r="K9194" s="11">
        <f t="shared" si="575"/>
        <v>0</v>
      </c>
    </row>
    <row r="9195" spans="1:11" s="11" customFormat="1">
      <c r="A9195" s="32">
        <v>2018</v>
      </c>
      <c r="B9195" s="32">
        <v>1417</v>
      </c>
      <c r="C9195" s="33" t="s">
        <v>563</v>
      </c>
      <c r="D9195" s="33" t="s">
        <v>564</v>
      </c>
      <c r="E9195" s="34">
        <v>409</v>
      </c>
      <c r="F9195" s="35">
        <v>1.02</v>
      </c>
      <c r="G9195" s="34">
        <v>304.60000000000002</v>
      </c>
      <c r="H9195" s="14">
        <f t="shared" si="572"/>
        <v>1270.73028</v>
      </c>
      <c r="I9195" s="11">
        <f t="shared" si="573"/>
        <v>409</v>
      </c>
      <c r="J9195" s="11">
        <f t="shared" si="574"/>
        <v>417.18</v>
      </c>
      <c r="K9195" s="11">
        <f t="shared" si="575"/>
        <v>0</v>
      </c>
    </row>
    <row r="9196" spans="1:11" s="11" customFormat="1">
      <c r="A9196" s="32">
        <v>2018</v>
      </c>
      <c r="B9196" s="32">
        <v>1417</v>
      </c>
      <c r="C9196" s="33" t="s">
        <v>563</v>
      </c>
      <c r="D9196" s="33" t="s">
        <v>564</v>
      </c>
      <c r="E9196" s="34">
        <v>1113</v>
      </c>
      <c r="F9196" s="35">
        <v>1.01</v>
      </c>
      <c r="G9196" s="34">
        <v>338.5</v>
      </c>
      <c r="H9196" s="14">
        <f t="shared" si="572"/>
        <v>3805.1800499999999</v>
      </c>
      <c r="I9196" s="11">
        <f t="shared" si="573"/>
        <v>1113</v>
      </c>
      <c r="J9196" s="11">
        <f t="shared" si="574"/>
        <v>1124.1300000000001</v>
      </c>
      <c r="K9196" s="11">
        <f t="shared" si="575"/>
        <v>0</v>
      </c>
    </row>
    <row r="9197" spans="1:11" s="11" customFormat="1">
      <c r="A9197" s="32">
        <v>2018</v>
      </c>
      <c r="B9197" s="32">
        <v>1417</v>
      </c>
      <c r="C9197" s="33" t="s">
        <v>563</v>
      </c>
      <c r="D9197" s="33" t="s">
        <v>564</v>
      </c>
      <c r="E9197" s="34">
        <v>1214</v>
      </c>
      <c r="F9197" s="35">
        <v>1.02</v>
      </c>
      <c r="G9197" s="34">
        <v>263.39999999999998</v>
      </c>
      <c r="H9197" s="14">
        <f t="shared" si="572"/>
        <v>3261.62952</v>
      </c>
      <c r="I9197" s="11">
        <f t="shared" si="573"/>
        <v>1214</v>
      </c>
      <c r="J9197" s="11">
        <f t="shared" si="574"/>
        <v>1238.28</v>
      </c>
      <c r="K9197" s="11">
        <f t="shared" si="575"/>
        <v>0</v>
      </c>
    </row>
    <row r="9198" spans="1:11" s="11" customFormat="1">
      <c r="A9198" s="32">
        <v>2018</v>
      </c>
      <c r="B9198" s="32">
        <v>1417</v>
      </c>
      <c r="C9198" s="33" t="s">
        <v>563</v>
      </c>
      <c r="D9198" s="33" t="s">
        <v>564</v>
      </c>
      <c r="E9198" s="34">
        <v>1491</v>
      </c>
      <c r="F9198" s="35">
        <v>1.02</v>
      </c>
      <c r="G9198" s="34">
        <v>294.89999999999998</v>
      </c>
      <c r="H9198" s="14">
        <f t="shared" si="572"/>
        <v>4484.8981800000001</v>
      </c>
      <c r="I9198" s="11">
        <f t="shared" si="573"/>
        <v>1491</v>
      </c>
      <c r="J9198" s="11">
        <f t="shared" si="574"/>
        <v>1520.82</v>
      </c>
      <c r="K9198" s="11">
        <f t="shared" si="575"/>
        <v>0</v>
      </c>
    </row>
    <row r="9199" spans="1:11" s="11" customFormat="1">
      <c r="A9199" s="32">
        <v>2018</v>
      </c>
      <c r="B9199" s="32">
        <v>1417</v>
      </c>
      <c r="C9199" s="33" t="s">
        <v>563</v>
      </c>
      <c r="D9199" s="33" t="s">
        <v>564</v>
      </c>
      <c r="E9199" s="34">
        <v>1705</v>
      </c>
      <c r="F9199" s="35">
        <v>1.02</v>
      </c>
      <c r="G9199" s="34">
        <v>344.7</v>
      </c>
      <c r="H9199" s="14">
        <f t="shared" si="572"/>
        <v>5994.6777000000002</v>
      </c>
      <c r="I9199" s="11">
        <f t="shared" si="573"/>
        <v>1705</v>
      </c>
      <c r="J9199" s="11">
        <f t="shared" si="574"/>
        <v>1739.1000000000001</v>
      </c>
      <c r="K9199" s="11">
        <f t="shared" si="575"/>
        <v>0</v>
      </c>
    </row>
    <row r="9200" spans="1:11" s="11" customFormat="1">
      <c r="A9200" s="32">
        <v>2018</v>
      </c>
      <c r="B9200" s="32">
        <v>1464</v>
      </c>
      <c r="C9200" s="33" t="s">
        <v>563</v>
      </c>
      <c r="D9200" s="33" t="s">
        <v>564</v>
      </c>
      <c r="E9200" s="34">
        <v>62743</v>
      </c>
      <c r="F9200" s="35">
        <v>1.04</v>
      </c>
      <c r="G9200" s="34" t="s">
        <v>364</v>
      </c>
      <c r="H9200" s="14" t="str">
        <f t="shared" si="572"/>
        <v/>
      </c>
      <c r="I9200" s="11" t="str">
        <f t="shared" si="573"/>
        <v/>
      </c>
      <c r="J9200" s="11" t="str">
        <f t="shared" si="574"/>
        <v/>
      </c>
      <c r="K9200" s="11">
        <f t="shared" si="575"/>
        <v>0</v>
      </c>
    </row>
    <row r="9201" spans="1:11" s="11" customFormat="1">
      <c r="A9201" s="32">
        <v>2018</v>
      </c>
      <c r="B9201" s="32">
        <v>1554</v>
      </c>
      <c r="C9201" s="33" t="s">
        <v>353</v>
      </c>
      <c r="D9201" s="33" t="s">
        <v>354</v>
      </c>
      <c r="E9201" s="34">
        <v>25484</v>
      </c>
      <c r="F9201" s="35">
        <v>22.231999999999999</v>
      </c>
      <c r="G9201" s="34" t="s">
        <v>364</v>
      </c>
      <c r="H9201" s="14" t="str">
        <f t="shared" si="572"/>
        <v/>
      </c>
      <c r="I9201" s="11" t="str">
        <f t="shared" si="573"/>
        <v/>
      </c>
      <c r="J9201" s="11" t="str">
        <f t="shared" si="574"/>
        <v/>
      </c>
      <c r="K9201" s="11">
        <f t="shared" si="575"/>
        <v>0</v>
      </c>
    </row>
    <row r="9202" spans="1:11" s="11" customFormat="1">
      <c r="A9202" s="32">
        <v>2018</v>
      </c>
      <c r="B9202" s="32">
        <v>1554</v>
      </c>
      <c r="C9202" s="33" t="s">
        <v>563</v>
      </c>
      <c r="D9202" s="33" t="s">
        <v>564</v>
      </c>
      <c r="E9202" s="34">
        <v>12240</v>
      </c>
      <c r="F9202" s="35">
        <v>1.111</v>
      </c>
      <c r="G9202" s="34" t="s">
        <v>364</v>
      </c>
      <c r="H9202" s="14" t="str">
        <f t="shared" si="572"/>
        <v/>
      </c>
      <c r="I9202" s="11" t="str">
        <f t="shared" si="573"/>
        <v/>
      </c>
      <c r="J9202" s="11" t="str">
        <f t="shared" si="574"/>
        <v/>
      </c>
      <c r="K9202" s="11">
        <f t="shared" si="575"/>
        <v>0</v>
      </c>
    </row>
    <row r="9203" spans="1:11" s="11" customFormat="1">
      <c r="A9203" s="32">
        <v>2018</v>
      </c>
      <c r="B9203" s="32">
        <v>1556</v>
      </c>
      <c r="C9203" s="33" t="s">
        <v>563</v>
      </c>
      <c r="D9203" s="33" t="s">
        <v>564</v>
      </c>
      <c r="E9203" s="34">
        <v>269100</v>
      </c>
      <c r="F9203" s="35">
        <v>1.111</v>
      </c>
      <c r="G9203" s="34" t="s">
        <v>364</v>
      </c>
      <c r="H9203" s="14" t="str">
        <f t="shared" si="572"/>
        <v/>
      </c>
      <c r="I9203" s="11" t="str">
        <f t="shared" si="573"/>
        <v/>
      </c>
      <c r="J9203" s="11" t="str">
        <f t="shared" si="574"/>
        <v/>
      </c>
      <c r="K9203" s="11">
        <f t="shared" si="575"/>
        <v>0</v>
      </c>
    </row>
    <row r="9204" spans="1:11" s="11" customFormat="1">
      <c r="A9204" s="32">
        <v>2018</v>
      </c>
      <c r="B9204" s="32">
        <v>1571</v>
      </c>
      <c r="C9204" s="33" t="s">
        <v>563</v>
      </c>
      <c r="D9204" s="33" t="s">
        <v>564</v>
      </c>
      <c r="E9204" s="34">
        <v>17060</v>
      </c>
      <c r="F9204" s="35">
        <v>1.03</v>
      </c>
      <c r="G9204" s="34" t="s">
        <v>364</v>
      </c>
      <c r="H9204" s="14" t="str">
        <f t="shared" si="572"/>
        <v/>
      </c>
      <c r="I9204" s="11" t="str">
        <f t="shared" si="573"/>
        <v/>
      </c>
      <c r="J9204" s="11" t="str">
        <f t="shared" si="574"/>
        <v/>
      </c>
      <c r="K9204" s="11">
        <f t="shared" si="575"/>
        <v>0</v>
      </c>
    </row>
    <row r="9205" spans="1:11" s="11" customFormat="1">
      <c r="A9205" s="32">
        <v>2018</v>
      </c>
      <c r="B9205" s="32">
        <v>1573</v>
      </c>
      <c r="C9205" s="33" t="s">
        <v>353</v>
      </c>
      <c r="D9205" s="33" t="s">
        <v>354</v>
      </c>
      <c r="E9205" s="34">
        <v>37555</v>
      </c>
      <c r="F9205" s="35">
        <v>25.86</v>
      </c>
      <c r="G9205" s="34" t="s">
        <v>364</v>
      </c>
      <c r="H9205" s="14" t="str">
        <f t="shared" si="572"/>
        <v/>
      </c>
      <c r="I9205" s="11" t="str">
        <f t="shared" si="573"/>
        <v/>
      </c>
      <c r="J9205" s="11" t="str">
        <f t="shared" si="574"/>
        <v/>
      </c>
      <c r="K9205" s="11">
        <f t="shared" si="575"/>
        <v>0</v>
      </c>
    </row>
    <row r="9206" spans="1:11" s="11" customFormat="1">
      <c r="A9206" s="32">
        <v>2018</v>
      </c>
      <c r="B9206" s="32">
        <v>1573</v>
      </c>
      <c r="C9206" s="33" t="s">
        <v>353</v>
      </c>
      <c r="D9206" s="33" t="s">
        <v>354</v>
      </c>
      <c r="E9206" s="34">
        <v>28028</v>
      </c>
      <c r="F9206" s="35">
        <v>25.99</v>
      </c>
      <c r="G9206" s="34" t="s">
        <v>364</v>
      </c>
      <c r="H9206" s="14" t="str">
        <f t="shared" si="572"/>
        <v/>
      </c>
      <c r="I9206" s="11" t="str">
        <f t="shared" si="573"/>
        <v/>
      </c>
      <c r="J9206" s="11" t="str">
        <f t="shared" si="574"/>
        <v/>
      </c>
      <c r="K9206" s="11">
        <f t="shared" si="575"/>
        <v>0</v>
      </c>
    </row>
    <row r="9207" spans="1:11" s="11" customFormat="1">
      <c r="A9207" s="32">
        <v>2018</v>
      </c>
      <c r="B9207" s="32">
        <v>1573</v>
      </c>
      <c r="C9207" s="33" t="s">
        <v>353</v>
      </c>
      <c r="D9207" s="33" t="s">
        <v>354</v>
      </c>
      <c r="E9207" s="34">
        <v>9144</v>
      </c>
      <c r="F9207" s="35">
        <v>25.79</v>
      </c>
      <c r="G9207" s="34" t="s">
        <v>364</v>
      </c>
      <c r="H9207" s="14" t="str">
        <f t="shared" si="572"/>
        <v/>
      </c>
      <c r="I9207" s="11" t="str">
        <f t="shared" si="573"/>
        <v/>
      </c>
      <c r="J9207" s="11" t="str">
        <f t="shared" si="574"/>
        <v/>
      </c>
      <c r="K9207" s="11">
        <f t="shared" si="575"/>
        <v>0</v>
      </c>
    </row>
    <row r="9208" spans="1:11" s="11" customFormat="1">
      <c r="A9208" s="32">
        <v>2018</v>
      </c>
      <c r="B9208" s="32">
        <v>1588</v>
      </c>
      <c r="C9208" s="33" t="s">
        <v>563</v>
      </c>
      <c r="D9208" s="33" t="s">
        <v>564</v>
      </c>
      <c r="E9208" s="34">
        <v>2085459</v>
      </c>
      <c r="F9208" s="35">
        <v>1.038</v>
      </c>
      <c r="G9208" s="34" t="s">
        <v>364</v>
      </c>
      <c r="H9208" s="14" t="str">
        <f t="shared" si="572"/>
        <v/>
      </c>
      <c r="I9208" s="11" t="str">
        <f t="shared" si="573"/>
        <v/>
      </c>
      <c r="J9208" s="11" t="str">
        <f t="shared" si="574"/>
        <v/>
      </c>
      <c r="K9208" s="11">
        <f t="shared" si="575"/>
        <v>0</v>
      </c>
    </row>
    <row r="9209" spans="1:11" s="11" customFormat="1">
      <c r="A9209" s="32">
        <v>2018</v>
      </c>
      <c r="B9209" s="32">
        <v>1588</v>
      </c>
      <c r="C9209" s="33" t="s">
        <v>563</v>
      </c>
      <c r="D9209" s="33" t="s">
        <v>564</v>
      </c>
      <c r="E9209" s="34">
        <v>23734</v>
      </c>
      <c r="F9209" s="35">
        <v>1.026</v>
      </c>
      <c r="G9209" s="34" t="s">
        <v>364</v>
      </c>
      <c r="H9209" s="14" t="str">
        <f t="shared" si="572"/>
        <v/>
      </c>
      <c r="I9209" s="11" t="str">
        <f t="shared" si="573"/>
        <v/>
      </c>
      <c r="J9209" s="11" t="str">
        <f t="shared" si="574"/>
        <v/>
      </c>
      <c r="K9209" s="11">
        <f t="shared" si="575"/>
        <v>0</v>
      </c>
    </row>
    <row r="9210" spans="1:11" s="11" customFormat="1">
      <c r="A9210" s="32">
        <v>2018</v>
      </c>
      <c r="B9210" s="32">
        <v>1595</v>
      </c>
      <c r="C9210" s="33" t="s">
        <v>563</v>
      </c>
      <c r="D9210" s="33" t="s">
        <v>564</v>
      </c>
      <c r="E9210" s="34">
        <v>343306</v>
      </c>
      <c r="F9210" s="35">
        <v>1.0269999999999999</v>
      </c>
      <c r="G9210" s="34" t="s">
        <v>364</v>
      </c>
      <c r="H9210" s="14" t="str">
        <f t="shared" si="572"/>
        <v/>
      </c>
      <c r="I9210" s="11" t="str">
        <f t="shared" si="573"/>
        <v/>
      </c>
      <c r="J9210" s="11" t="str">
        <f t="shared" si="574"/>
        <v/>
      </c>
      <c r="K9210" s="11">
        <f t="shared" si="575"/>
        <v>0</v>
      </c>
    </row>
    <row r="9211" spans="1:11" s="11" customFormat="1">
      <c r="A9211" s="32">
        <v>2018</v>
      </c>
      <c r="B9211" s="32">
        <v>1642</v>
      </c>
      <c r="C9211" s="33" t="s">
        <v>565</v>
      </c>
      <c r="D9211" s="33" t="s">
        <v>566</v>
      </c>
      <c r="E9211" s="34">
        <v>9</v>
      </c>
      <c r="F9211" s="35">
        <v>5.6</v>
      </c>
      <c r="G9211" s="34" t="s">
        <v>364</v>
      </c>
      <c r="H9211" s="14" t="str">
        <f t="shared" si="572"/>
        <v/>
      </c>
      <c r="I9211" s="11" t="str">
        <f t="shared" si="573"/>
        <v/>
      </c>
      <c r="J9211" s="11" t="str">
        <f t="shared" si="574"/>
        <v/>
      </c>
      <c r="K9211" s="11">
        <f t="shared" si="575"/>
        <v>0</v>
      </c>
    </row>
    <row r="9212" spans="1:11" s="11" customFormat="1">
      <c r="A9212" s="32">
        <v>2018</v>
      </c>
      <c r="B9212" s="32">
        <v>1642</v>
      </c>
      <c r="C9212" s="33" t="s">
        <v>563</v>
      </c>
      <c r="D9212" s="33" t="s">
        <v>564</v>
      </c>
      <c r="E9212" s="34">
        <v>7476</v>
      </c>
      <c r="F9212" s="35">
        <v>1.032</v>
      </c>
      <c r="G9212" s="34" t="s">
        <v>364</v>
      </c>
      <c r="H9212" s="14" t="str">
        <f t="shared" si="572"/>
        <v/>
      </c>
      <c r="I9212" s="11" t="str">
        <f t="shared" si="573"/>
        <v/>
      </c>
      <c r="J9212" s="11" t="str">
        <f t="shared" si="574"/>
        <v/>
      </c>
      <c r="K9212" s="11">
        <f t="shared" si="575"/>
        <v>0</v>
      </c>
    </row>
    <row r="9213" spans="1:11" s="11" customFormat="1">
      <c r="A9213" s="32">
        <v>2018</v>
      </c>
      <c r="B9213" s="32">
        <v>1660</v>
      </c>
      <c r="C9213" s="33" t="s">
        <v>565</v>
      </c>
      <c r="D9213" s="33" t="s">
        <v>566</v>
      </c>
      <c r="E9213" s="34">
        <v>30</v>
      </c>
      <c r="F9213" s="35">
        <v>5.8</v>
      </c>
      <c r="G9213" s="34">
        <v>1927.2</v>
      </c>
      <c r="H9213" s="14">
        <f t="shared" si="572"/>
        <v>3353.3280000000004</v>
      </c>
      <c r="I9213" s="11">
        <f t="shared" si="573"/>
        <v>30</v>
      </c>
      <c r="J9213" s="11">
        <f t="shared" si="574"/>
        <v>174</v>
      </c>
      <c r="K9213" s="11">
        <f t="shared" si="575"/>
        <v>0</v>
      </c>
    </row>
    <row r="9214" spans="1:11" s="11" customFormat="1">
      <c r="A9214" s="32">
        <v>2018</v>
      </c>
      <c r="B9214" s="32">
        <v>1660</v>
      </c>
      <c r="C9214" s="33" t="s">
        <v>563</v>
      </c>
      <c r="D9214" s="33" t="s">
        <v>564</v>
      </c>
      <c r="E9214" s="34">
        <v>16708</v>
      </c>
      <c r="F9214" s="35">
        <v>1.0349999999999999</v>
      </c>
      <c r="G9214" s="34">
        <v>601.6</v>
      </c>
      <c r="H9214" s="14">
        <f t="shared" si="572"/>
        <v>104033.36447999999</v>
      </c>
      <c r="I9214" s="11">
        <f t="shared" si="573"/>
        <v>16708</v>
      </c>
      <c r="J9214" s="11">
        <f t="shared" si="574"/>
        <v>17292.78</v>
      </c>
      <c r="K9214" s="11">
        <f t="shared" si="575"/>
        <v>0</v>
      </c>
    </row>
    <row r="9215" spans="1:11" s="11" customFormat="1">
      <c r="A9215" s="32">
        <v>2018</v>
      </c>
      <c r="B9215" s="32">
        <v>1702</v>
      </c>
      <c r="C9215" s="33" t="s">
        <v>363</v>
      </c>
      <c r="D9215" s="33" t="s">
        <v>354</v>
      </c>
      <c r="E9215" s="34">
        <v>30096</v>
      </c>
      <c r="F9215" s="35">
        <v>18.003</v>
      </c>
      <c r="G9215" s="34">
        <v>224.2</v>
      </c>
      <c r="H9215" s="14">
        <f t="shared" si="572"/>
        <v>1214756.601696</v>
      </c>
      <c r="I9215" s="11">
        <f t="shared" si="573"/>
        <v>30096</v>
      </c>
      <c r="J9215" s="11">
        <f t="shared" si="574"/>
        <v>541818.28800000006</v>
      </c>
      <c r="K9215" s="11">
        <f t="shared" si="575"/>
        <v>0</v>
      </c>
    </row>
    <row r="9216" spans="1:11" s="11" customFormat="1">
      <c r="A9216" s="32">
        <v>2018</v>
      </c>
      <c r="B9216" s="32">
        <v>1702</v>
      </c>
      <c r="C9216" s="33" t="s">
        <v>363</v>
      </c>
      <c r="D9216" s="33" t="s">
        <v>354</v>
      </c>
      <c r="E9216" s="34">
        <v>47747</v>
      </c>
      <c r="F9216" s="35">
        <v>17.661000000000001</v>
      </c>
      <c r="G9216" s="34">
        <v>232.2</v>
      </c>
      <c r="H9216" s="14">
        <f t="shared" si="572"/>
        <v>1958049.178974</v>
      </c>
      <c r="I9216" s="11">
        <f t="shared" si="573"/>
        <v>47747</v>
      </c>
      <c r="J9216" s="11">
        <f t="shared" si="574"/>
        <v>843259.76700000011</v>
      </c>
      <c r="K9216" s="11">
        <f t="shared" si="575"/>
        <v>0</v>
      </c>
    </row>
    <row r="9217" spans="1:11" s="11" customFormat="1">
      <c r="A9217" s="32">
        <v>2018</v>
      </c>
      <c r="B9217" s="32">
        <v>1702</v>
      </c>
      <c r="C9217" s="33" t="s">
        <v>363</v>
      </c>
      <c r="D9217" s="33" t="s">
        <v>354</v>
      </c>
      <c r="E9217" s="34">
        <v>47765</v>
      </c>
      <c r="F9217" s="35">
        <v>18.170999999999999</v>
      </c>
      <c r="G9217" s="34">
        <v>226.8</v>
      </c>
      <c r="H9217" s="14">
        <f t="shared" si="572"/>
        <v>1968482.9644200001</v>
      </c>
      <c r="I9217" s="11">
        <f t="shared" si="573"/>
        <v>47765</v>
      </c>
      <c r="J9217" s="11">
        <f t="shared" si="574"/>
        <v>867937.81499999994</v>
      </c>
      <c r="K9217" s="11">
        <f t="shared" si="575"/>
        <v>0</v>
      </c>
    </row>
    <row r="9218" spans="1:11" s="11" customFormat="1">
      <c r="A9218" s="32">
        <v>2018</v>
      </c>
      <c r="B9218" s="32">
        <v>1702</v>
      </c>
      <c r="C9218" s="33" t="s">
        <v>363</v>
      </c>
      <c r="D9218" s="33" t="s">
        <v>354</v>
      </c>
      <c r="E9218" s="34">
        <v>15853</v>
      </c>
      <c r="F9218" s="35">
        <v>17.751999999999999</v>
      </c>
      <c r="G9218" s="34">
        <v>236.3</v>
      </c>
      <c r="H9218" s="14">
        <f t="shared" si="572"/>
        <v>665001.26352799998</v>
      </c>
      <c r="I9218" s="11">
        <f t="shared" si="573"/>
        <v>15853</v>
      </c>
      <c r="J9218" s="11">
        <f t="shared" si="574"/>
        <v>281422.45600000001</v>
      </c>
      <c r="K9218" s="11">
        <f t="shared" si="575"/>
        <v>0</v>
      </c>
    </row>
    <row r="9219" spans="1:11" s="11" customFormat="1">
      <c r="A9219" s="32">
        <v>2018</v>
      </c>
      <c r="B9219" s="32">
        <v>1702</v>
      </c>
      <c r="C9219" s="33" t="s">
        <v>563</v>
      </c>
      <c r="D9219" s="33" t="s">
        <v>564</v>
      </c>
      <c r="E9219" s="34">
        <v>13001</v>
      </c>
      <c r="F9219" s="35">
        <v>1.0469999999999999</v>
      </c>
      <c r="G9219" s="34">
        <v>2758.9</v>
      </c>
      <c r="H9219" s="14">
        <f t="shared" si="572"/>
        <v>375542.76468299999</v>
      </c>
      <c r="I9219" s="11">
        <f t="shared" si="573"/>
        <v>13001</v>
      </c>
      <c r="J9219" s="11">
        <f t="shared" si="574"/>
        <v>13612.046999999999</v>
      </c>
      <c r="K9219" s="11">
        <f t="shared" si="575"/>
        <v>0</v>
      </c>
    </row>
    <row r="9220" spans="1:11" s="11" customFormat="1">
      <c r="A9220" s="32">
        <v>2018</v>
      </c>
      <c r="B9220" s="32">
        <v>1702</v>
      </c>
      <c r="C9220" s="33" t="s">
        <v>565</v>
      </c>
      <c r="D9220" s="33" t="s">
        <v>566</v>
      </c>
      <c r="E9220" s="34">
        <v>1714</v>
      </c>
      <c r="F9220" s="35">
        <v>5.7960000000000003</v>
      </c>
      <c r="G9220" s="34">
        <v>1682.3</v>
      </c>
      <c r="H9220" s="14">
        <f t="shared" si="572"/>
        <v>167125.46911200002</v>
      </c>
      <c r="I9220" s="11">
        <f t="shared" si="573"/>
        <v>1714</v>
      </c>
      <c r="J9220" s="11">
        <f t="shared" si="574"/>
        <v>9934.344000000001</v>
      </c>
      <c r="K9220" s="11">
        <f t="shared" si="575"/>
        <v>0</v>
      </c>
    </row>
    <row r="9221" spans="1:11" s="11" customFormat="1">
      <c r="A9221" s="32">
        <v>2018</v>
      </c>
      <c r="B9221" s="32">
        <v>1710</v>
      </c>
      <c r="C9221" s="33" t="s">
        <v>363</v>
      </c>
      <c r="D9221" s="33" t="s">
        <v>354</v>
      </c>
      <c r="E9221" s="34">
        <v>15910</v>
      </c>
      <c r="F9221" s="35">
        <v>17.86</v>
      </c>
      <c r="G9221" s="34">
        <v>250.3</v>
      </c>
      <c r="H9221" s="14">
        <f t="shared" si="572"/>
        <v>711233.95780000009</v>
      </c>
      <c r="I9221" s="11">
        <f t="shared" si="573"/>
        <v>15910</v>
      </c>
      <c r="J9221" s="11">
        <f t="shared" si="574"/>
        <v>284152.59999999998</v>
      </c>
      <c r="K9221" s="11">
        <f t="shared" si="575"/>
        <v>0</v>
      </c>
    </row>
    <row r="9222" spans="1:11" s="11" customFormat="1">
      <c r="A9222" s="32">
        <v>2018</v>
      </c>
      <c r="B9222" s="32">
        <v>1710</v>
      </c>
      <c r="C9222" s="33" t="s">
        <v>363</v>
      </c>
      <c r="D9222" s="33" t="s">
        <v>354</v>
      </c>
      <c r="E9222" s="34">
        <v>95853</v>
      </c>
      <c r="F9222" s="35">
        <v>17.498000000000001</v>
      </c>
      <c r="G9222" s="34">
        <v>261</v>
      </c>
      <c r="H9222" s="14">
        <f t="shared" ref="H9222:H9285" si="576">IF(I9222="","",G9222/100*F9222*E9222)</f>
        <v>4377585.42234</v>
      </c>
      <c r="I9222" s="11">
        <f t="shared" ref="I9222:I9285" si="577">IF(OR(G9222=".",F9222=".",E9222="."),"",E9222)</f>
        <v>95853</v>
      </c>
      <c r="J9222" s="11">
        <f t="shared" ref="J9222:J9285" si="578">IF(I9222="","",F9222*I9222)</f>
        <v>1677235.794</v>
      </c>
      <c r="K9222" s="11">
        <f t="shared" ref="K9222:K9285" si="579">IF(C9222="LIG",1,0)</f>
        <v>0</v>
      </c>
    </row>
    <row r="9223" spans="1:11" s="11" customFormat="1">
      <c r="A9223" s="32">
        <v>2018</v>
      </c>
      <c r="B9223" s="32">
        <v>1710</v>
      </c>
      <c r="C9223" s="33" t="s">
        <v>363</v>
      </c>
      <c r="D9223" s="33" t="s">
        <v>354</v>
      </c>
      <c r="E9223" s="34">
        <v>31819</v>
      </c>
      <c r="F9223" s="35">
        <v>17.919</v>
      </c>
      <c r="G9223" s="34">
        <v>253.5</v>
      </c>
      <c r="H9223" s="14">
        <f t="shared" si="576"/>
        <v>1445367.4156350002</v>
      </c>
      <c r="I9223" s="11">
        <f t="shared" si="577"/>
        <v>31819</v>
      </c>
      <c r="J9223" s="11">
        <f t="shared" si="578"/>
        <v>570164.66099999996</v>
      </c>
      <c r="K9223" s="11">
        <f t="shared" si="579"/>
        <v>0</v>
      </c>
    </row>
    <row r="9224" spans="1:11" s="11" customFormat="1">
      <c r="A9224" s="32">
        <v>2018</v>
      </c>
      <c r="B9224" s="32">
        <v>1710</v>
      </c>
      <c r="C9224" s="33" t="s">
        <v>363</v>
      </c>
      <c r="D9224" s="33" t="s">
        <v>354</v>
      </c>
      <c r="E9224" s="34">
        <v>47641</v>
      </c>
      <c r="F9224" s="35">
        <v>18.015000000000001</v>
      </c>
      <c r="G9224" s="34">
        <v>250.9</v>
      </c>
      <c r="H9224" s="14">
        <f t="shared" si="576"/>
        <v>2153355.8110350003</v>
      </c>
      <c r="I9224" s="11">
        <f t="shared" si="577"/>
        <v>47641</v>
      </c>
      <c r="J9224" s="11">
        <f t="shared" si="578"/>
        <v>858252.61499999999</v>
      </c>
      <c r="K9224" s="11">
        <f t="shared" si="579"/>
        <v>0</v>
      </c>
    </row>
    <row r="9225" spans="1:11" s="11" customFormat="1">
      <c r="A9225" s="32">
        <v>2018</v>
      </c>
      <c r="B9225" s="32">
        <v>1710</v>
      </c>
      <c r="C9225" s="33" t="s">
        <v>565</v>
      </c>
      <c r="D9225" s="33" t="s">
        <v>566</v>
      </c>
      <c r="E9225" s="34">
        <v>7144</v>
      </c>
      <c r="F9225" s="35">
        <v>5.7960000000000003</v>
      </c>
      <c r="G9225" s="34">
        <v>1555</v>
      </c>
      <c r="H9225" s="14">
        <f t="shared" si="576"/>
        <v>643873.00320000004</v>
      </c>
      <c r="I9225" s="11">
        <f t="shared" si="577"/>
        <v>7144</v>
      </c>
      <c r="J9225" s="11">
        <f t="shared" si="578"/>
        <v>41406.624000000003</v>
      </c>
      <c r="K9225" s="11">
        <f t="shared" si="579"/>
        <v>0</v>
      </c>
    </row>
    <row r="9226" spans="1:11" s="11" customFormat="1">
      <c r="A9226" s="32">
        <v>2018</v>
      </c>
      <c r="B9226" s="32">
        <v>1733</v>
      </c>
      <c r="C9226" s="33" t="s">
        <v>568</v>
      </c>
      <c r="D9226" s="33" t="s">
        <v>569</v>
      </c>
      <c r="E9226" s="34">
        <v>32367</v>
      </c>
      <c r="F9226" s="35">
        <v>27.082000000000001</v>
      </c>
      <c r="G9226" s="34">
        <v>148.5</v>
      </c>
      <c r="H9226" s="14">
        <f t="shared" si="576"/>
        <v>1301696.1945900002</v>
      </c>
      <c r="I9226" s="11">
        <f t="shared" si="577"/>
        <v>32367</v>
      </c>
      <c r="J9226" s="11">
        <f t="shared" si="578"/>
        <v>876563.09400000004</v>
      </c>
      <c r="K9226" s="11">
        <f t="shared" si="579"/>
        <v>0</v>
      </c>
    </row>
    <row r="9227" spans="1:11" s="11" customFormat="1">
      <c r="A9227" s="32">
        <v>2018</v>
      </c>
      <c r="B9227" s="32">
        <v>1733</v>
      </c>
      <c r="C9227" s="33" t="s">
        <v>568</v>
      </c>
      <c r="D9227" s="33" t="s">
        <v>569</v>
      </c>
      <c r="E9227" s="34">
        <v>7925</v>
      </c>
      <c r="F9227" s="35">
        <v>27.481999999999999</v>
      </c>
      <c r="G9227" s="34">
        <v>146.4</v>
      </c>
      <c r="H9227" s="14">
        <f t="shared" si="576"/>
        <v>318851.66039999994</v>
      </c>
      <c r="I9227" s="11">
        <f t="shared" si="577"/>
        <v>7925</v>
      </c>
      <c r="J9227" s="11">
        <f t="shared" si="578"/>
        <v>217794.85</v>
      </c>
      <c r="K9227" s="11">
        <f t="shared" si="579"/>
        <v>0</v>
      </c>
    </row>
    <row r="9228" spans="1:11" s="11" customFormat="1">
      <c r="A9228" s="32">
        <v>2018</v>
      </c>
      <c r="B9228" s="32">
        <v>1733</v>
      </c>
      <c r="C9228" s="33" t="s">
        <v>353</v>
      </c>
      <c r="D9228" s="33" t="s">
        <v>354</v>
      </c>
      <c r="E9228" s="34">
        <v>156554</v>
      </c>
      <c r="F9228" s="35">
        <v>25.895</v>
      </c>
      <c r="G9228" s="34">
        <v>209.2</v>
      </c>
      <c r="H9228" s="14">
        <f t="shared" si="576"/>
        <v>8480896.5163599998</v>
      </c>
      <c r="I9228" s="11">
        <f t="shared" si="577"/>
        <v>156554</v>
      </c>
      <c r="J9228" s="11">
        <f t="shared" si="578"/>
        <v>4053965.83</v>
      </c>
      <c r="K9228" s="11">
        <f t="shared" si="579"/>
        <v>0</v>
      </c>
    </row>
    <row r="9229" spans="1:11" s="11" customFormat="1">
      <c r="A9229" s="32">
        <v>2018</v>
      </c>
      <c r="B9229" s="32">
        <v>1733</v>
      </c>
      <c r="C9229" s="33" t="s">
        <v>363</v>
      </c>
      <c r="D9229" s="33" t="s">
        <v>354</v>
      </c>
      <c r="E9229" s="34">
        <v>47426</v>
      </c>
      <c r="F9229" s="35">
        <v>17.821000000000002</v>
      </c>
      <c r="G9229" s="34">
        <v>195.4</v>
      </c>
      <c r="H9229" s="14">
        <f t="shared" si="576"/>
        <v>1651479.2696840002</v>
      </c>
      <c r="I9229" s="11">
        <f t="shared" si="577"/>
        <v>47426</v>
      </c>
      <c r="J9229" s="11">
        <f t="shared" si="578"/>
        <v>845178.74600000004</v>
      </c>
      <c r="K9229" s="11">
        <f t="shared" si="579"/>
        <v>0</v>
      </c>
    </row>
    <row r="9230" spans="1:11" s="11" customFormat="1">
      <c r="A9230" s="32">
        <v>2018</v>
      </c>
      <c r="B9230" s="32">
        <v>1733</v>
      </c>
      <c r="C9230" s="33" t="s">
        <v>363</v>
      </c>
      <c r="D9230" s="33" t="s">
        <v>354</v>
      </c>
      <c r="E9230" s="34">
        <v>329986</v>
      </c>
      <c r="F9230" s="35">
        <v>17.581</v>
      </c>
      <c r="G9230" s="34">
        <v>197.5</v>
      </c>
      <c r="H9230" s="14">
        <f t="shared" si="576"/>
        <v>11457930.63535</v>
      </c>
      <c r="I9230" s="11">
        <f t="shared" si="577"/>
        <v>329986</v>
      </c>
      <c r="J9230" s="11">
        <f t="shared" si="578"/>
        <v>5801483.8659999995</v>
      </c>
      <c r="K9230" s="11">
        <f t="shared" si="579"/>
        <v>0</v>
      </c>
    </row>
    <row r="9231" spans="1:11" s="11" customFormat="1">
      <c r="A9231" s="32">
        <v>2018</v>
      </c>
      <c r="B9231" s="32">
        <v>1733</v>
      </c>
      <c r="C9231" s="33" t="s">
        <v>363</v>
      </c>
      <c r="D9231" s="33" t="s">
        <v>354</v>
      </c>
      <c r="E9231" s="34">
        <v>62419</v>
      </c>
      <c r="F9231" s="35">
        <v>17.61</v>
      </c>
      <c r="G9231" s="34">
        <v>198.9</v>
      </c>
      <c r="H9231" s="14">
        <f t="shared" si="576"/>
        <v>2186305.9955100003</v>
      </c>
      <c r="I9231" s="11">
        <f t="shared" si="577"/>
        <v>62419</v>
      </c>
      <c r="J9231" s="11">
        <f t="shared" si="578"/>
        <v>1099198.5899999999</v>
      </c>
      <c r="K9231" s="11">
        <f t="shared" si="579"/>
        <v>0</v>
      </c>
    </row>
    <row r="9232" spans="1:11" s="11" customFormat="1">
      <c r="A9232" s="32">
        <v>2018</v>
      </c>
      <c r="B9232" s="32">
        <v>1733</v>
      </c>
      <c r="C9232" s="33" t="s">
        <v>363</v>
      </c>
      <c r="D9232" s="33" t="s">
        <v>354</v>
      </c>
      <c r="E9232" s="34">
        <v>15793</v>
      </c>
      <c r="F9232" s="35">
        <v>18.149999999999999</v>
      </c>
      <c r="G9232" s="34">
        <v>193.1</v>
      </c>
      <c r="H9232" s="14">
        <f t="shared" si="576"/>
        <v>553507.53645000001</v>
      </c>
      <c r="I9232" s="11">
        <f t="shared" si="577"/>
        <v>15793</v>
      </c>
      <c r="J9232" s="11">
        <f t="shared" si="578"/>
        <v>286642.94999999995</v>
      </c>
      <c r="K9232" s="11">
        <f t="shared" si="579"/>
        <v>0</v>
      </c>
    </row>
    <row r="9233" spans="1:11" s="11" customFormat="1">
      <c r="A9233" s="32">
        <v>2018</v>
      </c>
      <c r="B9233" s="32">
        <v>1733</v>
      </c>
      <c r="C9233" s="33" t="s">
        <v>363</v>
      </c>
      <c r="D9233" s="33" t="s">
        <v>354</v>
      </c>
      <c r="E9233" s="34">
        <v>31663</v>
      </c>
      <c r="F9233" s="35">
        <v>17.998999999999999</v>
      </c>
      <c r="G9233" s="34">
        <v>193.3</v>
      </c>
      <c r="H9233" s="14">
        <f t="shared" si="576"/>
        <v>1101621.2174209999</v>
      </c>
      <c r="I9233" s="11">
        <f t="shared" si="577"/>
        <v>31663</v>
      </c>
      <c r="J9233" s="11">
        <f t="shared" si="578"/>
        <v>569902.33699999994</v>
      </c>
      <c r="K9233" s="11">
        <f t="shared" si="579"/>
        <v>0</v>
      </c>
    </row>
    <row r="9234" spans="1:11" s="11" customFormat="1">
      <c r="A9234" s="32">
        <v>2018</v>
      </c>
      <c r="B9234" s="32">
        <v>1733</v>
      </c>
      <c r="C9234" s="33" t="s">
        <v>363</v>
      </c>
      <c r="D9234" s="33" t="s">
        <v>354</v>
      </c>
      <c r="E9234" s="34">
        <v>205004</v>
      </c>
      <c r="F9234" s="35">
        <v>18.045999999999999</v>
      </c>
      <c r="G9234" s="34">
        <v>194</v>
      </c>
      <c r="H9234" s="14">
        <f t="shared" si="576"/>
        <v>7177034.2369599994</v>
      </c>
      <c r="I9234" s="11">
        <f t="shared" si="577"/>
        <v>205004</v>
      </c>
      <c r="J9234" s="11">
        <f t="shared" si="578"/>
        <v>3699502.1839999999</v>
      </c>
      <c r="K9234" s="11">
        <f t="shared" si="579"/>
        <v>0</v>
      </c>
    </row>
    <row r="9235" spans="1:11" s="11" customFormat="1">
      <c r="A9235" s="32">
        <v>2018</v>
      </c>
      <c r="B9235" s="32">
        <v>1733</v>
      </c>
      <c r="C9235" s="33" t="s">
        <v>363</v>
      </c>
      <c r="D9235" s="33" t="s">
        <v>354</v>
      </c>
      <c r="E9235" s="34">
        <v>13663</v>
      </c>
      <c r="F9235" s="35">
        <v>17.524000000000001</v>
      </c>
      <c r="G9235" s="34">
        <v>231.4</v>
      </c>
      <c r="H9235" s="14">
        <f t="shared" si="576"/>
        <v>554041.97336800001</v>
      </c>
      <c r="I9235" s="11">
        <f t="shared" si="577"/>
        <v>13663</v>
      </c>
      <c r="J9235" s="11">
        <f t="shared" si="578"/>
        <v>239430.41200000001</v>
      </c>
      <c r="K9235" s="11">
        <f t="shared" si="579"/>
        <v>0</v>
      </c>
    </row>
    <row r="9236" spans="1:11" s="11" customFormat="1">
      <c r="A9236" s="32">
        <v>2018</v>
      </c>
      <c r="B9236" s="32">
        <v>1733</v>
      </c>
      <c r="C9236" s="33" t="s">
        <v>363</v>
      </c>
      <c r="D9236" s="33" t="s">
        <v>354</v>
      </c>
      <c r="E9236" s="34">
        <v>11498</v>
      </c>
      <c r="F9236" s="35">
        <v>17.977</v>
      </c>
      <c r="G9236" s="34">
        <v>226</v>
      </c>
      <c r="H9236" s="14">
        <f t="shared" si="576"/>
        <v>467140.97395999997</v>
      </c>
      <c r="I9236" s="11">
        <f t="shared" si="577"/>
        <v>11498</v>
      </c>
      <c r="J9236" s="11">
        <f t="shared" si="578"/>
        <v>206699.546</v>
      </c>
      <c r="K9236" s="11">
        <f t="shared" si="579"/>
        <v>0</v>
      </c>
    </row>
    <row r="9237" spans="1:11" s="11" customFormat="1">
      <c r="A9237" s="32">
        <v>2018</v>
      </c>
      <c r="B9237" s="32">
        <v>1733</v>
      </c>
      <c r="C9237" s="33" t="s">
        <v>565</v>
      </c>
      <c r="D9237" s="33" t="s">
        <v>566</v>
      </c>
      <c r="E9237" s="34">
        <v>6590</v>
      </c>
      <c r="F9237" s="35">
        <v>5.8</v>
      </c>
      <c r="G9237" s="34">
        <v>1463</v>
      </c>
      <c r="H9237" s="14">
        <f t="shared" si="576"/>
        <v>559187.86</v>
      </c>
      <c r="I9237" s="11">
        <f t="shared" si="577"/>
        <v>6590</v>
      </c>
      <c r="J9237" s="11">
        <f t="shared" si="578"/>
        <v>38222</v>
      </c>
      <c r="K9237" s="11">
        <f t="shared" si="579"/>
        <v>0</v>
      </c>
    </row>
    <row r="9238" spans="1:11" s="11" customFormat="1">
      <c r="A9238" s="32">
        <v>2018</v>
      </c>
      <c r="B9238" s="32">
        <v>1740</v>
      </c>
      <c r="C9238" s="33" t="s">
        <v>363</v>
      </c>
      <c r="D9238" s="33" t="s">
        <v>354</v>
      </c>
      <c r="E9238" s="34">
        <v>15560</v>
      </c>
      <c r="F9238" s="35">
        <v>17.852</v>
      </c>
      <c r="G9238" s="34">
        <v>201.3</v>
      </c>
      <c r="H9238" s="14">
        <f t="shared" si="576"/>
        <v>559165.34256000002</v>
      </c>
      <c r="I9238" s="11">
        <f t="shared" si="577"/>
        <v>15560</v>
      </c>
      <c r="J9238" s="11">
        <f t="shared" si="578"/>
        <v>277777.12</v>
      </c>
      <c r="K9238" s="11">
        <f t="shared" si="579"/>
        <v>0</v>
      </c>
    </row>
    <row r="9239" spans="1:11" s="11" customFormat="1">
      <c r="A9239" s="32">
        <v>2018</v>
      </c>
      <c r="B9239" s="32">
        <v>1740</v>
      </c>
      <c r="C9239" s="33" t="s">
        <v>363</v>
      </c>
      <c r="D9239" s="33" t="s">
        <v>354</v>
      </c>
      <c r="E9239" s="34">
        <v>15752</v>
      </c>
      <c r="F9239" s="35">
        <v>18.123999999999999</v>
      </c>
      <c r="G9239" s="34">
        <v>201.4</v>
      </c>
      <c r="H9239" s="14">
        <f t="shared" si="576"/>
        <v>574975.34547200007</v>
      </c>
      <c r="I9239" s="11">
        <f t="shared" si="577"/>
        <v>15752</v>
      </c>
      <c r="J9239" s="11">
        <f t="shared" si="578"/>
        <v>285489.24799999996</v>
      </c>
      <c r="K9239" s="11">
        <f t="shared" si="579"/>
        <v>0</v>
      </c>
    </row>
    <row r="9240" spans="1:11" s="11" customFormat="1">
      <c r="A9240" s="32">
        <v>2018</v>
      </c>
      <c r="B9240" s="32">
        <v>1740</v>
      </c>
      <c r="C9240" s="33" t="s">
        <v>563</v>
      </c>
      <c r="D9240" s="33" t="s">
        <v>564</v>
      </c>
      <c r="E9240" s="34">
        <v>140845</v>
      </c>
      <c r="F9240" s="35">
        <v>1.0089999999999999</v>
      </c>
      <c r="G9240" s="34">
        <v>350.3</v>
      </c>
      <c r="H9240" s="14">
        <f t="shared" si="576"/>
        <v>497820.45531499997</v>
      </c>
      <c r="I9240" s="11">
        <f t="shared" si="577"/>
        <v>140845</v>
      </c>
      <c r="J9240" s="11">
        <f t="shared" si="578"/>
        <v>142112.60499999998</v>
      </c>
      <c r="K9240" s="11">
        <f t="shared" si="579"/>
        <v>0</v>
      </c>
    </row>
    <row r="9241" spans="1:11" s="11" customFormat="1">
      <c r="A9241" s="32">
        <v>2018</v>
      </c>
      <c r="B9241" s="32">
        <v>1743</v>
      </c>
      <c r="C9241" s="33" t="s">
        <v>565</v>
      </c>
      <c r="D9241" s="33" t="s">
        <v>566</v>
      </c>
      <c r="E9241" s="34">
        <v>861</v>
      </c>
      <c r="F9241" s="35">
        <v>5.8</v>
      </c>
      <c r="G9241" s="34">
        <v>1483</v>
      </c>
      <c r="H9241" s="14">
        <f t="shared" si="576"/>
        <v>74058.053999999989</v>
      </c>
      <c r="I9241" s="11">
        <f t="shared" si="577"/>
        <v>861</v>
      </c>
      <c r="J9241" s="11">
        <f t="shared" si="578"/>
        <v>4993.8</v>
      </c>
      <c r="K9241" s="11">
        <f t="shared" si="579"/>
        <v>0</v>
      </c>
    </row>
    <row r="9242" spans="1:11" s="11" customFormat="1">
      <c r="A9242" s="32">
        <v>2018</v>
      </c>
      <c r="B9242" s="32">
        <v>1743</v>
      </c>
      <c r="C9242" s="33" t="s">
        <v>563</v>
      </c>
      <c r="D9242" s="33" t="s">
        <v>564</v>
      </c>
      <c r="E9242" s="34">
        <v>61995</v>
      </c>
      <c r="F9242" s="35">
        <v>1.01</v>
      </c>
      <c r="G9242" s="34">
        <v>488.7</v>
      </c>
      <c r="H9242" s="14">
        <f t="shared" si="576"/>
        <v>305999.26064999995</v>
      </c>
      <c r="I9242" s="11">
        <f t="shared" si="577"/>
        <v>61995</v>
      </c>
      <c r="J9242" s="11">
        <f t="shared" si="578"/>
        <v>62614.95</v>
      </c>
      <c r="K9242" s="11">
        <f t="shared" si="579"/>
        <v>0</v>
      </c>
    </row>
    <row r="9243" spans="1:11" s="11" customFormat="1">
      <c r="A9243" s="32">
        <v>2018</v>
      </c>
      <c r="B9243" s="32">
        <v>1745</v>
      </c>
      <c r="C9243" s="33" t="s">
        <v>363</v>
      </c>
      <c r="D9243" s="33" t="s">
        <v>354</v>
      </c>
      <c r="E9243" s="34">
        <v>15811</v>
      </c>
      <c r="F9243" s="35">
        <v>17.329999999999998</v>
      </c>
      <c r="G9243" s="34">
        <v>202.9</v>
      </c>
      <c r="H9243" s="14">
        <f t="shared" si="576"/>
        <v>555955.39426999993</v>
      </c>
      <c r="I9243" s="11">
        <f t="shared" si="577"/>
        <v>15811</v>
      </c>
      <c r="J9243" s="11">
        <f t="shared" si="578"/>
        <v>274004.62999999995</v>
      </c>
      <c r="K9243" s="11">
        <f t="shared" si="579"/>
        <v>0</v>
      </c>
    </row>
    <row r="9244" spans="1:11" s="11" customFormat="1">
      <c r="A9244" s="32">
        <v>2018</v>
      </c>
      <c r="B9244" s="32">
        <v>1745</v>
      </c>
      <c r="C9244" s="33" t="s">
        <v>565</v>
      </c>
      <c r="D9244" s="33" t="s">
        <v>566</v>
      </c>
      <c r="E9244" s="34">
        <v>1788</v>
      </c>
      <c r="F9244" s="35">
        <v>5.8</v>
      </c>
      <c r="G9244" s="34">
        <v>1465</v>
      </c>
      <c r="H9244" s="14">
        <f t="shared" si="576"/>
        <v>151926.35999999999</v>
      </c>
      <c r="I9244" s="11">
        <f t="shared" si="577"/>
        <v>1788</v>
      </c>
      <c r="J9244" s="11">
        <f t="shared" si="578"/>
        <v>10370.4</v>
      </c>
      <c r="K9244" s="11">
        <f t="shared" si="579"/>
        <v>0</v>
      </c>
    </row>
    <row r="9245" spans="1:11" s="11" customFormat="1">
      <c r="A9245" s="32">
        <v>2018</v>
      </c>
      <c r="B9245" s="32">
        <v>1745</v>
      </c>
      <c r="C9245" s="33" t="s">
        <v>563</v>
      </c>
      <c r="D9245" s="33" t="s">
        <v>564</v>
      </c>
      <c r="E9245" s="34">
        <v>61914</v>
      </c>
      <c r="F9245" s="35">
        <v>1.0089999999999999</v>
      </c>
      <c r="G9245" s="34">
        <v>336.7</v>
      </c>
      <c r="H9245" s="14">
        <f t="shared" si="576"/>
        <v>210340.61794199998</v>
      </c>
      <c r="I9245" s="11">
        <f t="shared" si="577"/>
        <v>61914</v>
      </c>
      <c r="J9245" s="11">
        <f t="shared" si="578"/>
        <v>62471.225999999995</v>
      </c>
      <c r="K9245" s="11">
        <f t="shared" si="579"/>
        <v>0</v>
      </c>
    </row>
    <row r="9246" spans="1:11" s="11" customFormat="1">
      <c r="A9246" s="32">
        <v>2018</v>
      </c>
      <c r="B9246" s="32">
        <v>1769</v>
      </c>
      <c r="C9246" s="33" t="s">
        <v>363</v>
      </c>
      <c r="D9246" s="33" t="s">
        <v>354</v>
      </c>
      <c r="E9246" s="34">
        <v>29522</v>
      </c>
      <c r="F9246" s="35">
        <v>18.78</v>
      </c>
      <c r="G9246" s="34">
        <v>222.7</v>
      </c>
      <c r="H9246" s="14">
        <f t="shared" si="576"/>
        <v>1234700.37732</v>
      </c>
      <c r="I9246" s="11">
        <f t="shared" si="577"/>
        <v>29522</v>
      </c>
      <c r="J9246" s="11">
        <f t="shared" si="578"/>
        <v>554423.16</v>
      </c>
      <c r="K9246" s="11">
        <f t="shared" si="579"/>
        <v>0</v>
      </c>
    </row>
    <row r="9247" spans="1:11" s="11" customFormat="1">
      <c r="A9247" s="32">
        <v>2018</v>
      </c>
      <c r="B9247" s="32">
        <v>1769</v>
      </c>
      <c r="C9247" s="33" t="s">
        <v>363</v>
      </c>
      <c r="D9247" s="33" t="s">
        <v>354</v>
      </c>
      <c r="E9247" s="34">
        <v>36083</v>
      </c>
      <c r="F9247" s="35">
        <v>17.489999999999998</v>
      </c>
      <c r="G9247" s="34">
        <v>250.8</v>
      </c>
      <c r="H9247" s="14">
        <f t="shared" si="576"/>
        <v>1582777.90836</v>
      </c>
      <c r="I9247" s="11">
        <f t="shared" si="577"/>
        <v>36083</v>
      </c>
      <c r="J9247" s="11">
        <f t="shared" si="578"/>
        <v>631091.66999999993</v>
      </c>
      <c r="K9247" s="11">
        <f t="shared" si="579"/>
        <v>0</v>
      </c>
    </row>
    <row r="9248" spans="1:11" s="11" customFormat="1">
      <c r="A9248" s="32">
        <v>2018</v>
      </c>
      <c r="B9248" s="32">
        <v>1769</v>
      </c>
      <c r="C9248" s="33" t="s">
        <v>565</v>
      </c>
      <c r="D9248" s="33" t="s">
        <v>566</v>
      </c>
      <c r="E9248" s="34">
        <v>864</v>
      </c>
      <c r="F9248" s="35">
        <v>5.88</v>
      </c>
      <c r="G9248" s="34">
        <v>1630.2</v>
      </c>
      <c r="H9248" s="14">
        <f t="shared" si="576"/>
        <v>82819.376639999988</v>
      </c>
      <c r="I9248" s="11">
        <f t="shared" si="577"/>
        <v>864</v>
      </c>
      <c r="J9248" s="11">
        <f t="shared" si="578"/>
        <v>5080.32</v>
      </c>
      <c r="K9248" s="11">
        <f t="shared" si="579"/>
        <v>0</v>
      </c>
    </row>
    <row r="9249" spans="1:11" s="11" customFormat="1">
      <c r="A9249" s="32">
        <v>2018</v>
      </c>
      <c r="B9249" s="32">
        <v>1825</v>
      </c>
      <c r="C9249" s="33" t="s">
        <v>353</v>
      </c>
      <c r="D9249" s="33" t="s">
        <v>354</v>
      </c>
      <c r="E9249" s="34">
        <v>2536</v>
      </c>
      <c r="F9249" s="35">
        <v>24.93</v>
      </c>
      <c r="G9249" s="34">
        <v>277.89999999999998</v>
      </c>
      <c r="H9249" s="14">
        <f t="shared" si="576"/>
        <v>175695.27192</v>
      </c>
      <c r="I9249" s="11">
        <f t="shared" si="577"/>
        <v>2536</v>
      </c>
      <c r="J9249" s="11">
        <f t="shared" si="578"/>
        <v>63222.479999999996</v>
      </c>
      <c r="K9249" s="11">
        <f t="shared" si="579"/>
        <v>0</v>
      </c>
    </row>
    <row r="9250" spans="1:11" s="11" customFormat="1">
      <c r="A9250" s="32">
        <v>2018</v>
      </c>
      <c r="B9250" s="32">
        <v>1825</v>
      </c>
      <c r="C9250" s="33" t="s">
        <v>353</v>
      </c>
      <c r="D9250" s="33" t="s">
        <v>354</v>
      </c>
      <c r="E9250" s="34">
        <v>2551</v>
      </c>
      <c r="F9250" s="35">
        <v>24.93</v>
      </c>
      <c r="G9250" s="34">
        <v>277.89999999999998</v>
      </c>
      <c r="H9250" s="14">
        <f t="shared" si="576"/>
        <v>176734.47897</v>
      </c>
      <c r="I9250" s="11">
        <f t="shared" si="577"/>
        <v>2551</v>
      </c>
      <c r="J9250" s="11">
        <f t="shared" si="578"/>
        <v>63596.43</v>
      </c>
      <c r="K9250" s="11">
        <f t="shared" si="579"/>
        <v>0</v>
      </c>
    </row>
    <row r="9251" spans="1:11" s="11" customFormat="1">
      <c r="A9251" s="32">
        <v>2018</v>
      </c>
      <c r="B9251" s="32">
        <v>1831</v>
      </c>
      <c r="C9251" s="33" t="s">
        <v>363</v>
      </c>
      <c r="D9251" s="33" t="s">
        <v>354</v>
      </c>
      <c r="E9251" s="34">
        <v>23244</v>
      </c>
      <c r="F9251" s="35">
        <v>17.992000000000001</v>
      </c>
      <c r="G9251" s="34">
        <v>222.2</v>
      </c>
      <c r="H9251" s="14">
        <f t="shared" si="576"/>
        <v>929253.83865600009</v>
      </c>
      <c r="I9251" s="11">
        <f t="shared" si="577"/>
        <v>23244</v>
      </c>
      <c r="J9251" s="11">
        <f t="shared" si="578"/>
        <v>418206.04800000001</v>
      </c>
      <c r="K9251" s="11">
        <f t="shared" si="579"/>
        <v>0</v>
      </c>
    </row>
    <row r="9252" spans="1:11" s="11" customFormat="1">
      <c r="A9252" s="32">
        <v>2018</v>
      </c>
      <c r="B9252" s="32">
        <v>1831</v>
      </c>
      <c r="C9252" s="33" t="s">
        <v>565</v>
      </c>
      <c r="D9252" s="33" t="s">
        <v>566</v>
      </c>
      <c r="E9252" s="34">
        <v>298</v>
      </c>
      <c r="F9252" s="35">
        <v>5.7960000000000003</v>
      </c>
      <c r="G9252" s="34">
        <v>1579</v>
      </c>
      <c r="H9252" s="14">
        <f t="shared" si="576"/>
        <v>27272.614320000001</v>
      </c>
      <c r="I9252" s="11">
        <f t="shared" si="577"/>
        <v>298</v>
      </c>
      <c r="J9252" s="11">
        <f t="shared" si="578"/>
        <v>1727.2080000000001</v>
      </c>
      <c r="K9252" s="11">
        <f t="shared" si="579"/>
        <v>0</v>
      </c>
    </row>
    <row r="9253" spans="1:11" s="11" customFormat="1">
      <c r="A9253" s="32">
        <v>2018</v>
      </c>
      <c r="B9253" s="32">
        <v>1832</v>
      </c>
      <c r="C9253" s="33" t="s">
        <v>363</v>
      </c>
      <c r="D9253" s="33" t="s">
        <v>354</v>
      </c>
      <c r="E9253" s="34">
        <v>37117</v>
      </c>
      <c r="F9253" s="35">
        <v>18</v>
      </c>
      <c r="G9253" s="34">
        <v>231.2</v>
      </c>
      <c r="H9253" s="14">
        <f t="shared" si="576"/>
        <v>1544661.0719999999</v>
      </c>
      <c r="I9253" s="11">
        <f t="shared" si="577"/>
        <v>37117</v>
      </c>
      <c r="J9253" s="11">
        <f t="shared" si="578"/>
        <v>668106</v>
      </c>
      <c r="K9253" s="11">
        <f t="shared" si="579"/>
        <v>0</v>
      </c>
    </row>
    <row r="9254" spans="1:11" s="11" customFormat="1">
      <c r="A9254" s="32">
        <v>2018</v>
      </c>
      <c r="B9254" s="32">
        <v>1832</v>
      </c>
      <c r="C9254" s="33" t="s">
        <v>565</v>
      </c>
      <c r="D9254" s="33" t="s">
        <v>566</v>
      </c>
      <c r="E9254" s="34">
        <v>245</v>
      </c>
      <c r="F9254" s="35">
        <v>5.8</v>
      </c>
      <c r="G9254" s="34">
        <v>1774</v>
      </c>
      <c r="H9254" s="14">
        <f t="shared" si="576"/>
        <v>25208.539999999997</v>
      </c>
      <c r="I9254" s="11">
        <f t="shared" si="577"/>
        <v>245</v>
      </c>
      <c r="J9254" s="11">
        <f t="shared" si="578"/>
        <v>1421</v>
      </c>
      <c r="K9254" s="11">
        <f t="shared" si="579"/>
        <v>0</v>
      </c>
    </row>
    <row r="9255" spans="1:11" s="11" customFormat="1">
      <c r="A9255" s="32">
        <v>2018</v>
      </c>
      <c r="B9255" s="32">
        <v>1866</v>
      </c>
      <c r="C9255" s="33" t="s">
        <v>563</v>
      </c>
      <c r="D9255" s="33" t="s">
        <v>564</v>
      </c>
      <c r="E9255" s="34">
        <v>22566</v>
      </c>
      <c r="F9255" s="35">
        <v>1</v>
      </c>
      <c r="G9255" s="34">
        <v>390.3</v>
      </c>
      <c r="H9255" s="14">
        <f t="shared" si="576"/>
        <v>88075.097999999998</v>
      </c>
      <c r="I9255" s="11">
        <f t="shared" si="577"/>
        <v>22566</v>
      </c>
      <c r="J9255" s="11">
        <f t="shared" si="578"/>
        <v>22566</v>
      </c>
      <c r="K9255" s="11">
        <f t="shared" si="579"/>
        <v>0</v>
      </c>
    </row>
    <row r="9256" spans="1:11" s="11" customFormat="1">
      <c r="A9256" s="32">
        <v>2018</v>
      </c>
      <c r="B9256" s="32">
        <v>1893</v>
      </c>
      <c r="C9256" s="33" t="s">
        <v>363</v>
      </c>
      <c r="D9256" s="33" t="s">
        <v>354</v>
      </c>
      <c r="E9256" s="34">
        <v>29878</v>
      </c>
      <c r="F9256" s="35">
        <v>17.55</v>
      </c>
      <c r="G9256" s="34">
        <v>216.9</v>
      </c>
      <c r="H9256" s="14">
        <f t="shared" si="576"/>
        <v>1137334.4541</v>
      </c>
      <c r="I9256" s="11">
        <f t="shared" si="577"/>
        <v>29878</v>
      </c>
      <c r="J9256" s="11">
        <f t="shared" si="578"/>
        <v>524358.9</v>
      </c>
      <c r="K9256" s="11">
        <f t="shared" si="579"/>
        <v>0</v>
      </c>
    </row>
    <row r="9257" spans="1:11" s="11" customFormat="1">
      <c r="A9257" s="32">
        <v>2018</v>
      </c>
      <c r="B9257" s="32">
        <v>1893</v>
      </c>
      <c r="C9257" s="33" t="s">
        <v>363</v>
      </c>
      <c r="D9257" s="33" t="s">
        <v>354</v>
      </c>
      <c r="E9257" s="34">
        <v>43454</v>
      </c>
      <c r="F9257" s="35">
        <v>18.559999999999999</v>
      </c>
      <c r="G9257" s="34">
        <v>206.6</v>
      </c>
      <c r="H9257" s="14">
        <f t="shared" si="576"/>
        <v>1666241.8918399997</v>
      </c>
      <c r="I9257" s="11">
        <f t="shared" si="577"/>
        <v>43454</v>
      </c>
      <c r="J9257" s="11">
        <f t="shared" si="578"/>
        <v>806506.24</v>
      </c>
      <c r="K9257" s="11">
        <f t="shared" si="579"/>
        <v>0</v>
      </c>
    </row>
    <row r="9258" spans="1:11" s="11" customFormat="1">
      <c r="A9258" s="32">
        <v>2018</v>
      </c>
      <c r="B9258" s="32">
        <v>1893</v>
      </c>
      <c r="C9258" s="33" t="s">
        <v>363</v>
      </c>
      <c r="D9258" s="33" t="s">
        <v>354</v>
      </c>
      <c r="E9258" s="34">
        <v>29965</v>
      </c>
      <c r="F9258" s="35">
        <v>17.5</v>
      </c>
      <c r="G9258" s="34">
        <v>224.6</v>
      </c>
      <c r="H9258" s="14">
        <f t="shared" si="576"/>
        <v>1177774.325</v>
      </c>
      <c r="I9258" s="11">
        <f t="shared" si="577"/>
        <v>29965</v>
      </c>
      <c r="J9258" s="11">
        <f t="shared" si="578"/>
        <v>524387.5</v>
      </c>
      <c r="K9258" s="11">
        <f t="shared" si="579"/>
        <v>0</v>
      </c>
    </row>
    <row r="9259" spans="1:11" s="11" customFormat="1">
      <c r="A9259" s="32">
        <v>2018</v>
      </c>
      <c r="B9259" s="32">
        <v>1893</v>
      </c>
      <c r="C9259" s="33" t="s">
        <v>363</v>
      </c>
      <c r="D9259" s="33" t="s">
        <v>354</v>
      </c>
      <c r="E9259" s="34">
        <v>29371</v>
      </c>
      <c r="F9259" s="35">
        <v>19.190000000000001</v>
      </c>
      <c r="G9259" s="34">
        <v>216.2</v>
      </c>
      <c r="H9259" s="14">
        <f t="shared" si="576"/>
        <v>1218566.95738</v>
      </c>
      <c r="I9259" s="11">
        <f t="shared" si="577"/>
        <v>29371</v>
      </c>
      <c r="J9259" s="11">
        <f t="shared" si="578"/>
        <v>563629.49</v>
      </c>
      <c r="K9259" s="11">
        <f t="shared" si="579"/>
        <v>0</v>
      </c>
    </row>
    <row r="9260" spans="1:11" s="11" customFormat="1">
      <c r="A9260" s="32">
        <v>2018</v>
      </c>
      <c r="B9260" s="32">
        <v>1893</v>
      </c>
      <c r="C9260" s="33" t="s">
        <v>565</v>
      </c>
      <c r="D9260" s="33" t="s">
        <v>566</v>
      </c>
      <c r="E9260" s="34">
        <v>514</v>
      </c>
      <c r="F9260" s="35">
        <v>5.7539999999999996</v>
      </c>
      <c r="G9260" s="34">
        <v>1665.5</v>
      </c>
      <c r="H9260" s="14">
        <f t="shared" si="576"/>
        <v>49258.095179999997</v>
      </c>
      <c r="I9260" s="11">
        <f t="shared" si="577"/>
        <v>514</v>
      </c>
      <c r="J9260" s="11">
        <f t="shared" si="578"/>
        <v>2957.5559999999996</v>
      </c>
      <c r="K9260" s="11">
        <f t="shared" si="579"/>
        <v>0</v>
      </c>
    </row>
    <row r="9261" spans="1:11" s="11" customFormat="1">
      <c r="A9261" s="32">
        <v>2018</v>
      </c>
      <c r="B9261" s="32">
        <v>1893</v>
      </c>
      <c r="C9261" s="33" t="s">
        <v>363</v>
      </c>
      <c r="D9261" s="33" t="s">
        <v>354</v>
      </c>
      <c r="E9261" s="34">
        <v>145936</v>
      </c>
      <c r="F9261" s="35">
        <v>18.04</v>
      </c>
      <c r="G9261" s="34">
        <v>215.2</v>
      </c>
      <c r="H9261" s="14">
        <f t="shared" si="576"/>
        <v>5665539.0668799989</v>
      </c>
      <c r="I9261" s="11">
        <f t="shared" si="577"/>
        <v>145936</v>
      </c>
      <c r="J9261" s="11">
        <f t="shared" si="578"/>
        <v>2632685.44</v>
      </c>
      <c r="K9261" s="11">
        <f t="shared" si="579"/>
        <v>0</v>
      </c>
    </row>
    <row r="9262" spans="1:11" s="11" customFormat="1">
      <c r="A9262" s="32">
        <v>2018</v>
      </c>
      <c r="B9262" s="32">
        <v>1893</v>
      </c>
      <c r="C9262" s="33" t="s">
        <v>563</v>
      </c>
      <c r="D9262" s="33" t="s">
        <v>564</v>
      </c>
      <c r="E9262" s="34">
        <v>16814</v>
      </c>
      <c r="F9262" s="35">
        <v>1.03</v>
      </c>
      <c r="G9262" s="34">
        <v>283.7</v>
      </c>
      <c r="H9262" s="14">
        <f t="shared" si="576"/>
        <v>49132.357539999997</v>
      </c>
      <c r="I9262" s="11">
        <f t="shared" si="577"/>
        <v>16814</v>
      </c>
      <c r="J9262" s="11">
        <f t="shared" si="578"/>
        <v>17318.420000000002</v>
      </c>
      <c r="K9262" s="11">
        <f t="shared" si="579"/>
        <v>0</v>
      </c>
    </row>
    <row r="9263" spans="1:11" s="11" customFormat="1">
      <c r="A9263" s="32">
        <v>2018</v>
      </c>
      <c r="B9263" s="32">
        <v>1897</v>
      </c>
      <c r="C9263" s="33" t="s">
        <v>563</v>
      </c>
      <c r="D9263" s="33" t="s">
        <v>564</v>
      </c>
      <c r="E9263" s="34">
        <v>528</v>
      </c>
      <c r="F9263" s="35">
        <v>1.0209999999999999</v>
      </c>
      <c r="G9263" s="34">
        <v>417</v>
      </c>
      <c r="H9263" s="14">
        <f t="shared" si="576"/>
        <v>2247.9969599999995</v>
      </c>
      <c r="I9263" s="11">
        <f t="shared" si="577"/>
        <v>528</v>
      </c>
      <c r="J9263" s="11">
        <f t="shared" si="578"/>
        <v>539.08799999999997</v>
      </c>
      <c r="K9263" s="11">
        <f t="shared" si="579"/>
        <v>0</v>
      </c>
    </row>
    <row r="9264" spans="1:11" s="11" customFormat="1">
      <c r="A9264" s="32">
        <v>2018</v>
      </c>
      <c r="B9264" s="32">
        <v>1904</v>
      </c>
      <c r="C9264" s="33" t="s">
        <v>563</v>
      </c>
      <c r="D9264" s="33" t="s">
        <v>564</v>
      </c>
      <c r="E9264" s="34">
        <v>20803</v>
      </c>
      <c r="F9264" s="35">
        <v>1.1000000000000001</v>
      </c>
      <c r="G9264" s="34">
        <v>343.3</v>
      </c>
      <c r="H9264" s="14">
        <f t="shared" si="576"/>
        <v>78558.368900000016</v>
      </c>
      <c r="I9264" s="11">
        <f t="shared" si="577"/>
        <v>20803</v>
      </c>
      <c r="J9264" s="11">
        <f t="shared" si="578"/>
        <v>22883.300000000003</v>
      </c>
      <c r="K9264" s="11">
        <f t="shared" si="579"/>
        <v>0</v>
      </c>
    </row>
    <row r="9265" spans="1:11" s="11" customFormat="1">
      <c r="A9265" s="32">
        <v>2018</v>
      </c>
      <c r="B9265" s="32">
        <v>1904</v>
      </c>
      <c r="C9265" s="33" t="s">
        <v>563</v>
      </c>
      <c r="D9265" s="33" t="s">
        <v>564</v>
      </c>
      <c r="E9265" s="34">
        <v>19742</v>
      </c>
      <c r="F9265" s="35">
        <v>1.1000000000000001</v>
      </c>
      <c r="G9265" s="34">
        <v>328.1</v>
      </c>
      <c r="H9265" s="14">
        <f t="shared" si="576"/>
        <v>71250.852200000008</v>
      </c>
      <c r="I9265" s="11">
        <f t="shared" si="577"/>
        <v>19742</v>
      </c>
      <c r="J9265" s="11">
        <f t="shared" si="578"/>
        <v>21716.2</v>
      </c>
      <c r="K9265" s="11">
        <f t="shared" si="579"/>
        <v>0</v>
      </c>
    </row>
    <row r="9266" spans="1:11" s="11" customFormat="1">
      <c r="A9266" s="32">
        <v>2018</v>
      </c>
      <c r="B9266" s="32">
        <v>1904</v>
      </c>
      <c r="C9266" s="33" t="s">
        <v>563</v>
      </c>
      <c r="D9266" s="33" t="s">
        <v>564</v>
      </c>
      <c r="E9266" s="34">
        <v>17356</v>
      </c>
      <c r="F9266" s="35">
        <v>1.1000000000000001</v>
      </c>
      <c r="G9266" s="34">
        <v>409.9</v>
      </c>
      <c r="H9266" s="14">
        <f t="shared" si="576"/>
        <v>78256.468400000012</v>
      </c>
      <c r="I9266" s="11">
        <f t="shared" si="577"/>
        <v>17356</v>
      </c>
      <c r="J9266" s="11">
        <f t="shared" si="578"/>
        <v>19091.600000000002</v>
      </c>
      <c r="K9266" s="11">
        <f t="shared" si="579"/>
        <v>0</v>
      </c>
    </row>
    <row r="9267" spans="1:11" s="11" customFormat="1">
      <c r="A9267" s="32">
        <v>2018</v>
      </c>
      <c r="B9267" s="32">
        <v>1904</v>
      </c>
      <c r="C9267" s="33" t="s">
        <v>563</v>
      </c>
      <c r="D9267" s="33" t="s">
        <v>564</v>
      </c>
      <c r="E9267" s="34">
        <v>7942</v>
      </c>
      <c r="F9267" s="35">
        <v>1.1000000000000001</v>
      </c>
      <c r="G9267" s="34">
        <v>453</v>
      </c>
      <c r="H9267" s="14">
        <f t="shared" si="576"/>
        <v>39574.986000000004</v>
      </c>
      <c r="I9267" s="11">
        <f t="shared" si="577"/>
        <v>7942</v>
      </c>
      <c r="J9267" s="11">
        <f t="shared" si="578"/>
        <v>8736.2000000000007</v>
      </c>
      <c r="K9267" s="11">
        <f t="shared" si="579"/>
        <v>0</v>
      </c>
    </row>
    <row r="9268" spans="1:11" s="11" customFormat="1">
      <c r="A9268" s="32">
        <v>2018</v>
      </c>
      <c r="B9268" s="32">
        <v>1904</v>
      </c>
      <c r="C9268" s="33" t="s">
        <v>563</v>
      </c>
      <c r="D9268" s="33" t="s">
        <v>564</v>
      </c>
      <c r="E9268" s="34">
        <v>7111</v>
      </c>
      <c r="F9268" s="35">
        <v>1.1000000000000001</v>
      </c>
      <c r="G9268" s="34">
        <v>544.5</v>
      </c>
      <c r="H9268" s="14">
        <f t="shared" si="576"/>
        <v>42591.334500000004</v>
      </c>
      <c r="I9268" s="11">
        <f t="shared" si="577"/>
        <v>7111</v>
      </c>
      <c r="J9268" s="11">
        <f t="shared" si="578"/>
        <v>7822.1</v>
      </c>
      <c r="K9268" s="11">
        <f t="shared" si="579"/>
        <v>0</v>
      </c>
    </row>
    <row r="9269" spans="1:11" s="11" customFormat="1">
      <c r="A9269" s="32">
        <v>2018</v>
      </c>
      <c r="B9269" s="32">
        <v>1904</v>
      </c>
      <c r="C9269" s="33" t="s">
        <v>563</v>
      </c>
      <c r="D9269" s="33" t="s">
        <v>564</v>
      </c>
      <c r="E9269" s="34">
        <v>2146</v>
      </c>
      <c r="F9269" s="35">
        <v>1.1000000000000001</v>
      </c>
      <c r="G9269" s="34">
        <v>426.7</v>
      </c>
      <c r="H9269" s="14">
        <f t="shared" si="576"/>
        <v>10072.680199999999</v>
      </c>
      <c r="I9269" s="11">
        <f t="shared" si="577"/>
        <v>2146</v>
      </c>
      <c r="J9269" s="11">
        <f t="shared" si="578"/>
        <v>2360.6000000000004</v>
      </c>
      <c r="K9269" s="11">
        <f t="shared" si="579"/>
        <v>0</v>
      </c>
    </row>
    <row r="9270" spans="1:11" s="11" customFormat="1">
      <c r="A9270" s="32">
        <v>2018</v>
      </c>
      <c r="B9270" s="32">
        <v>1904</v>
      </c>
      <c r="C9270" s="33" t="s">
        <v>563</v>
      </c>
      <c r="D9270" s="33" t="s">
        <v>564</v>
      </c>
      <c r="E9270" s="34">
        <v>24330</v>
      </c>
      <c r="F9270" s="35">
        <v>1.1000000000000001</v>
      </c>
      <c r="G9270" s="34">
        <v>287.5</v>
      </c>
      <c r="H9270" s="14">
        <f t="shared" si="576"/>
        <v>76943.625</v>
      </c>
      <c r="I9270" s="11">
        <f t="shared" si="577"/>
        <v>24330</v>
      </c>
      <c r="J9270" s="11">
        <f t="shared" si="578"/>
        <v>26763.000000000004</v>
      </c>
      <c r="K9270" s="11">
        <f t="shared" si="579"/>
        <v>0</v>
      </c>
    </row>
    <row r="9271" spans="1:11" s="11" customFormat="1">
      <c r="A9271" s="32">
        <v>2018</v>
      </c>
      <c r="B9271" s="32">
        <v>1904</v>
      </c>
      <c r="C9271" s="33" t="s">
        <v>563</v>
      </c>
      <c r="D9271" s="33" t="s">
        <v>564</v>
      </c>
      <c r="E9271" s="34">
        <v>177</v>
      </c>
      <c r="F9271" s="35">
        <v>1.1000000000000001</v>
      </c>
      <c r="G9271" s="34">
        <v>1534.1</v>
      </c>
      <c r="H9271" s="14">
        <f t="shared" si="576"/>
        <v>2986.8926999999999</v>
      </c>
      <c r="I9271" s="11">
        <f t="shared" si="577"/>
        <v>177</v>
      </c>
      <c r="J9271" s="11">
        <f t="shared" si="578"/>
        <v>194.70000000000002</v>
      </c>
      <c r="K9271" s="11">
        <f t="shared" si="579"/>
        <v>0</v>
      </c>
    </row>
    <row r="9272" spans="1:11" s="11" customFormat="1">
      <c r="A9272" s="32">
        <v>2018</v>
      </c>
      <c r="B9272" s="32">
        <v>1904</v>
      </c>
      <c r="C9272" s="33" t="s">
        <v>563</v>
      </c>
      <c r="D9272" s="33" t="s">
        <v>564</v>
      </c>
      <c r="E9272" s="34">
        <v>159</v>
      </c>
      <c r="F9272" s="35">
        <v>1.1000000000000001</v>
      </c>
      <c r="G9272" s="34">
        <v>462.6</v>
      </c>
      <c r="H9272" s="14">
        <f t="shared" si="576"/>
        <v>809.08740000000012</v>
      </c>
      <c r="I9272" s="11">
        <f t="shared" si="577"/>
        <v>159</v>
      </c>
      <c r="J9272" s="11">
        <f t="shared" si="578"/>
        <v>174.9</v>
      </c>
      <c r="K9272" s="11">
        <f t="shared" si="579"/>
        <v>0</v>
      </c>
    </row>
    <row r="9273" spans="1:11" s="11" customFormat="1">
      <c r="A9273" s="32">
        <v>2018</v>
      </c>
      <c r="B9273" s="32">
        <v>1904</v>
      </c>
      <c r="C9273" s="33" t="s">
        <v>563</v>
      </c>
      <c r="D9273" s="33" t="s">
        <v>564</v>
      </c>
      <c r="E9273" s="34">
        <v>198</v>
      </c>
      <c r="F9273" s="35">
        <v>1.1000000000000001</v>
      </c>
      <c r="G9273" s="34">
        <v>1058.9000000000001</v>
      </c>
      <c r="H9273" s="14">
        <f t="shared" si="576"/>
        <v>2306.2842000000005</v>
      </c>
      <c r="I9273" s="11">
        <f t="shared" si="577"/>
        <v>198</v>
      </c>
      <c r="J9273" s="11">
        <f t="shared" si="578"/>
        <v>217.8</v>
      </c>
      <c r="K9273" s="11">
        <f t="shared" si="579"/>
        <v>0</v>
      </c>
    </row>
    <row r="9274" spans="1:11" s="11" customFormat="1">
      <c r="A9274" s="32">
        <v>2018</v>
      </c>
      <c r="B9274" s="32">
        <v>1904</v>
      </c>
      <c r="C9274" s="33" t="s">
        <v>563</v>
      </c>
      <c r="D9274" s="33" t="s">
        <v>564</v>
      </c>
      <c r="E9274" s="34">
        <v>32695</v>
      </c>
      <c r="F9274" s="35">
        <v>1.1000000000000001</v>
      </c>
      <c r="G9274" s="34">
        <v>283.39999999999998</v>
      </c>
      <c r="H9274" s="14">
        <f t="shared" si="576"/>
        <v>101923.393</v>
      </c>
      <c r="I9274" s="11">
        <f t="shared" si="577"/>
        <v>32695</v>
      </c>
      <c r="J9274" s="11">
        <f t="shared" si="578"/>
        <v>35964.5</v>
      </c>
      <c r="K9274" s="11">
        <f t="shared" si="579"/>
        <v>0</v>
      </c>
    </row>
    <row r="9275" spans="1:11" s="11" customFormat="1">
      <c r="A9275" s="32">
        <v>2018</v>
      </c>
      <c r="B9275" s="32">
        <v>1904</v>
      </c>
      <c r="C9275" s="33" t="s">
        <v>563</v>
      </c>
      <c r="D9275" s="33" t="s">
        <v>564</v>
      </c>
      <c r="E9275" s="34">
        <v>31934</v>
      </c>
      <c r="F9275" s="35">
        <v>1.1000000000000001</v>
      </c>
      <c r="G9275" s="34">
        <v>285.2</v>
      </c>
      <c r="H9275" s="14">
        <f t="shared" si="576"/>
        <v>100183.34480000001</v>
      </c>
      <c r="I9275" s="11">
        <f t="shared" si="577"/>
        <v>31934</v>
      </c>
      <c r="J9275" s="11">
        <f t="shared" si="578"/>
        <v>35127.4</v>
      </c>
      <c r="K9275" s="11">
        <f t="shared" si="579"/>
        <v>0</v>
      </c>
    </row>
    <row r="9276" spans="1:11" s="11" customFormat="1">
      <c r="A9276" s="32">
        <v>2018</v>
      </c>
      <c r="B9276" s="32">
        <v>1912</v>
      </c>
      <c r="C9276" s="33" t="s">
        <v>563</v>
      </c>
      <c r="D9276" s="33" t="s">
        <v>564</v>
      </c>
      <c r="E9276" s="34">
        <v>1403932</v>
      </c>
      <c r="F9276" s="35">
        <v>1.0580000000000001</v>
      </c>
      <c r="G9276" s="34">
        <v>349.5</v>
      </c>
      <c r="H9276" s="14">
        <f t="shared" si="576"/>
        <v>5191333.3957200004</v>
      </c>
      <c r="I9276" s="11">
        <f t="shared" si="577"/>
        <v>1403932</v>
      </c>
      <c r="J9276" s="11">
        <f t="shared" si="578"/>
        <v>1485360.0560000001</v>
      </c>
      <c r="K9276" s="11">
        <f t="shared" si="579"/>
        <v>0</v>
      </c>
    </row>
    <row r="9277" spans="1:11" s="11" customFormat="1">
      <c r="A9277" s="32">
        <v>2018</v>
      </c>
      <c r="B9277" s="32">
        <v>1913</v>
      </c>
      <c r="C9277" s="33" t="s">
        <v>563</v>
      </c>
      <c r="D9277" s="33" t="s">
        <v>564</v>
      </c>
      <c r="E9277" s="34">
        <v>5329</v>
      </c>
      <c r="F9277" s="35">
        <v>1.0620000000000001</v>
      </c>
      <c r="G9277" s="34">
        <v>318.60000000000002</v>
      </c>
      <c r="H9277" s="14">
        <f t="shared" si="576"/>
        <v>18030.842028000003</v>
      </c>
      <c r="I9277" s="11">
        <f t="shared" si="577"/>
        <v>5329</v>
      </c>
      <c r="J9277" s="11">
        <f t="shared" si="578"/>
        <v>5659.3980000000001</v>
      </c>
      <c r="K9277" s="11">
        <f t="shared" si="579"/>
        <v>0</v>
      </c>
    </row>
    <row r="9278" spans="1:11" s="11" customFormat="1">
      <c r="A9278" s="32">
        <v>2018</v>
      </c>
      <c r="B9278" s="32">
        <v>1913</v>
      </c>
      <c r="C9278" s="33" t="s">
        <v>563</v>
      </c>
      <c r="D9278" s="33" t="s">
        <v>564</v>
      </c>
      <c r="E9278" s="34">
        <v>4217</v>
      </c>
      <c r="F9278" s="35">
        <v>1.097</v>
      </c>
      <c r="G9278" s="34">
        <v>359.9</v>
      </c>
      <c r="H9278" s="14">
        <f t="shared" si="576"/>
        <v>16649.150351</v>
      </c>
      <c r="I9278" s="11">
        <f t="shared" si="577"/>
        <v>4217</v>
      </c>
      <c r="J9278" s="11">
        <f t="shared" si="578"/>
        <v>4626.049</v>
      </c>
      <c r="K9278" s="11">
        <f t="shared" si="579"/>
        <v>0</v>
      </c>
    </row>
    <row r="9279" spans="1:11" s="11" customFormat="1">
      <c r="A9279" s="32">
        <v>2018</v>
      </c>
      <c r="B9279" s="32">
        <v>1913</v>
      </c>
      <c r="C9279" s="33" t="s">
        <v>563</v>
      </c>
      <c r="D9279" s="33" t="s">
        <v>564</v>
      </c>
      <c r="E9279" s="34">
        <v>3123</v>
      </c>
      <c r="F9279" s="35">
        <v>1.0920000000000001</v>
      </c>
      <c r="G9279" s="34">
        <v>329</v>
      </c>
      <c r="H9279" s="14">
        <f t="shared" si="576"/>
        <v>11219.939640000001</v>
      </c>
      <c r="I9279" s="11">
        <f t="shared" si="577"/>
        <v>3123</v>
      </c>
      <c r="J9279" s="11">
        <f t="shared" si="578"/>
        <v>3410.3160000000003</v>
      </c>
      <c r="K9279" s="11">
        <f t="shared" si="579"/>
        <v>0</v>
      </c>
    </row>
    <row r="9280" spans="1:11" s="11" customFormat="1">
      <c r="A9280" s="32">
        <v>2018</v>
      </c>
      <c r="B9280" s="32">
        <v>1913</v>
      </c>
      <c r="C9280" s="33" t="s">
        <v>563</v>
      </c>
      <c r="D9280" s="33" t="s">
        <v>564</v>
      </c>
      <c r="E9280" s="34">
        <v>2138</v>
      </c>
      <c r="F9280" s="35">
        <v>1.091</v>
      </c>
      <c r="G9280" s="34">
        <v>442.3</v>
      </c>
      <c r="H9280" s="14">
        <f t="shared" si="576"/>
        <v>10316.904033999999</v>
      </c>
      <c r="I9280" s="11">
        <f t="shared" si="577"/>
        <v>2138</v>
      </c>
      <c r="J9280" s="11">
        <f t="shared" si="578"/>
        <v>2332.558</v>
      </c>
      <c r="K9280" s="11">
        <f t="shared" si="579"/>
        <v>0</v>
      </c>
    </row>
    <row r="9281" spans="1:11" s="11" customFormat="1">
      <c r="A9281" s="32">
        <v>2018</v>
      </c>
      <c r="B9281" s="32">
        <v>1913</v>
      </c>
      <c r="C9281" s="33" t="s">
        <v>563</v>
      </c>
      <c r="D9281" s="33" t="s">
        <v>564</v>
      </c>
      <c r="E9281" s="34">
        <v>2087</v>
      </c>
      <c r="F9281" s="35">
        <v>1.0880000000000001</v>
      </c>
      <c r="G9281" s="34">
        <v>354.6</v>
      </c>
      <c r="H9281" s="14">
        <f t="shared" si="576"/>
        <v>8051.7461760000015</v>
      </c>
      <c r="I9281" s="11">
        <f t="shared" si="577"/>
        <v>2087</v>
      </c>
      <c r="J9281" s="11">
        <f t="shared" si="578"/>
        <v>2270.6559999999999</v>
      </c>
      <c r="K9281" s="11">
        <f t="shared" si="579"/>
        <v>0</v>
      </c>
    </row>
    <row r="9282" spans="1:11" s="11" customFormat="1">
      <c r="A9282" s="32">
        <v>2018</v>
      </c>
      <c r="B9282" s="32">
        <v>1913</v>
      </c>
      <c r="C9282" s="33" t="s">
        <v>563</v>
      </c>
      <c r="D9282" s="33" t="s">
        <v>564</v>
      </c>
      <c r="E9282" s="34">
        <v>953</v>
      </c>
      <c r="F9282" s="35">
        <v>1.0609999999999999</v>
      </c>
      <c r="G9282" s="34">
        <v>388.5</v>
      </c>
      <c r="H9282" s="14">
        <f t="shared" si="576"/>
        <v>3928.2517049999997</v>
      </c>
      <c r="I9282" s="11">
        <f t="shared" si="577"/>
        <v>953</v>
      </c>
      <c r="J9282" s="11">
        <f t="shared" si="578"/>
        <v>1011.1329999999999</v>
      </c>
      <c r="K9282" s="11">
        <f t="shared" si="579"/>
        <v>0</v>
      </c>
    </row>
    <row r="9283" spans="1:11" s="11" customFormat="1">
      <c r="A9283" s="32">
        <v>2018</v>
      </c>
      <c r="B9283" s="32">
        <v>1913</v>
      </c>
      <c r="C9283" s="33" t="s">
        <v>563</v>
      </c>
      <c r="D9283" s="33" t="s">
        <v>564</v>
      </c>
      <c r="E9283" s="34">
        <v>706</v>
      </c>
      <c r="F9283" s="35">
        <v>1.0580000000000001</v>
      </c>
      <c r="G9283" s="34">
        <v>342.8</v>
      </c>
      <c r="H9283" s="14">
        <f t="shared" si="576"/>
        <v>2560.5377440000002</v>
      </c>
      <c r="I9283" s="11">
        <f t="shared" si="577"/>
        <v>706</v>
      </c>
      <c r="J9283" s="11">
        <f t="shared" si="578"/>
        <v>746.94800000000009</v>
      </c>
      <c r="K9283" s="11">
        <f t="shared" si="579"/>
        <v>0</v>
      </c>
    </row>
    <row r="9284" spans="1:11" s="11" customFormat="1">
      <c r="A9284" s="32">
        <v>2018</v>
      </c>
      <c r="B9284" s="32">
        <v>1913</v>
      </c>
      <c r="C9284" s="33" t="s">
        <v>563</v>
      </c>
      <c r="D9284" s="33" t="s">
        <v>564</v>
      </c>
      <c r="E9284" s="34">
        <v>127</v>
      </c>
      <c r="F9284" s="35">
        <v>1.0580000000000001</v>
      </c>
      <c r="G9284" s="34">
        <v>309</v>
      </c>
      <c r="H9284" s="14">
        <f t="shared" si="576"/>
        <v>415.19093999999996</v>
      </c>
      <c r="I9284" s="11">
        <f t="shared" si="577"/>
        <v>127</v>
      </c>
      <c r="J9284" s="11">
        <f t="shared" si="578"/>
        <v>134.36600000000001</v>
      </c>
      <c r="K9284" s="11">
        <f t="shared" si="579"/>
        <v>0</v>
      </c>
    </row>
    <row r="9285" spans="1:11" s="11" customFormat="1">
      <c r="A9285" s="32">
        <v>2018</v>
      </c>
      <c r="B9285" s="32">
        <v>1913</v>
      </c>
      <c r="C9285" s="33" t="s">
        <v>563</v>
      </c>
      <c r="D9285" s="33" t="s">
        <v>564</v>
      </c>
      <c r="E9285" s="34">
        <v>250</v>
      </c>
      <c r="F9285" s="35">
        <v>1.081</v>
      </c>
      <c r="G9285" s="34">
        <v>311.8</v>
      </c>
      <c r="H9285" s="14">
        <f t="shared" si="576"/>
        <v>842.63950000000011</v>
      </c>
      <c r="I9285" s="11">
        <f t="shared" si="577"/>
        <v>250</v>
      </c>
      <c r="J9285" s="11">
        <f t="shared" si="578"/>
        <v>270.25</v>
      </c>
      <c r="K9285" s="11">
        <f t="shared" si="579"/>
        <v>0</v>
      </c>
    </row>
    <row r="9286" spans="1:11" s="11" customFormat="1">
      <c r="A9286" s="32">
        <v>2018</v>
      </c>
      <c r="B9286" s="32">
        <v>1913</v>
      </c>
      <c r="C9286" s="33" t="s">
        <v>563</v>
      </c>
      <c r="D9286" s="33" t="s">
        <v>564</v>
      </c>
      <c r="E9286" s="34">
        <v>547</v>
      </c>
      <c r="F9286" s="35">
        <v>1.0900000000000001</v>
      </c>
      <c r="G9286" s="34">
        <v>490</v>
      </c>
      <c r="H9286" s="14">
        <f t="shared" ref="H9286:H9349" si="580">IF(I9286="","",G9286/100*F9286*E9286)</f>
        <v>2921.5270000000005</v>
      </c>
      <c r="I9286" s="11">
        <f t="shared" ref="I9286:I9349" si="581">IF(OR(G9286=".",F9286=".",E9286="."),"",E9286)</f>
        <v>547</v>
      </c>
      <c r="J9286" s="11">
        <f t="shared" ref="J9286:J9349" si="582">IF(I9286="","",F9286*I9286)</f>
        <v>596.23</v>
      </c>
      <c r="K9286" s="11">
        <f t="shared" ref="K9286:K9349" si="583">IF(C9286="LIG",1,0)</f>
        <v>0</v>
      </c>
    </row>
    <row r="9287" spans="1:11" s="11" customFormat="1">
      <c r="A9287" s="32">
        <v>2018</v>
      </c>
      <c r="B9287" s="32">
        <v>1913</v>
      </c>
      <c r="C9287" s="33" t="s">
        <v>563</v>
      </c>
      <c r="D9287" s="33" t="s">
        <v>564</v>
      </c>
      <c r="E9287" s="34">
        <v>14</v>
      </c>
      <c r="F9287" s="35">
        <v>1.0669999999999999</v>
      </c>
      <c r="G9287" s="34">
        <v>857.2</v>
      </c>
      <c r="H9287" s="14">
        <f t="shared" si="580"/>
        <v>128.04853600000001</v>
      </c>
      <c r="I9287" s="11">
        <f t="shared" si="581"/>
        <v>14</v>
      </c>
      <c r="J9287" s="11">
        <f t="shared" si="582"/>
        <v>14.937999999999999</v>
      </c>
      <c r="K9287" s="11">
        <f t="shared" si="583"/>
        <v>0</v>
      </c>
    </row>
    <row r="9288" spans="1:11" s="11" customFormat="1">
      <c r="A9288" s="32">
        <v>2018</v>
      </c>
      <c r="B9288" s="32">
        <v>1915</v>
      </c>
      <c r="C9288" s="33" t="s">
        <v>563</v>
      </c>
      <c r="D9288" s="33" t="s">
        <v>564</v>
      </c>
      <c r="E9288" s="34">
        <v>8379</v>
      </c>
      <c r="F9288" s="35">
        <v>1.0580000000000001</v>
      </c>
      <c r="G9288" s="34">
        <v>312.60000000000002</v>
      </c>
      <c r="H9288" s="14">
        <f t="shared" si="580"/>
        <v>27711.933732000001</v>
      </c>
      <c r="I9288" s="11">
        <f t="shared" si="581"/>
        <v>8379</v>
      </c>
      <c r="J9288" s="11">
        <f t="shared" si="582"/>
        <v>8864.982</v>
      </c>
      <c r="K9288" s="11">
        <f t="shared" si="583"/>
        <v>0</v>
      </c>
    </row>
    <row r="9289" spans="1:11" s="11" customFormat="1">
      <c r="A9289" s="32">
        <v>2018</v>
      </c>
      <c r="B9289" s="32">
        <v>1927</v>
      </c>
      <c r="C9289" s="33" t="s">
        <v>563</v>
      </c>
      <c r="D9289" s="33" t="s">
        <v>564</v>
      </c>
      <c r="E9289" s="34">
        <v>1690271</v>
      </c>
      <c r="F9289" s="35">
        <v>1.0660000000000001</v>
      </c>
      <c r="G9289" s="34">
        <v>334.2</v>
      </c>
      <c r="H9289" s="14">
        <f t="shared" si="580"/>
        <v>6021712.1370120002</v>
      </c>
      <c r="I9289" s="11">
        <f t="shared" si="581"/>
        <v>1690271</v>
      </c>
      <c r="J9289" s="11">
        <f t="shared" si="582"/>
        <v>1801828.8860000002</v>
      </c>
      <c r="K9289" s="11">
        <f t="shared" si="583"/>
        <v>0</v>
      </c>
    </row>
    <row r="9290" spans="1:11" s="11" customFormat="1">
      <c r="A9290" s="32">
        <v>2018</v>
      </c>
      <c r="B9290" s="32">
        <v>1943</v>
      </c>
      <c r="C9290" s="33" t="s">
        <v>363</v>
      </c>
      <c r="D9290" s="33" t="s">
        <v>354</v>
      </c>
      <c r="E9290" s="34">
        <v>13294</v>
      </c>
      <c r="F9290" s="35">
        <v>18.251000000000001</v>
      </c>
      <c r="G9290" s="34">
        <v>227.1</v>
      </c>
      <c r="H9290" s="14">
        <f t="shared" si="580"/>
        <v>551009.99117400008</v>
      </c>
      <c r="I9290" s="11">
        <f t="shared" si="581"/>
        <v>13294</v>
      </c>
      <c r="J9290" s="11">
        <f t="shared" si="582"/>
        <v>242628.79400000002</v>
      </c>
      <c r="K9290" s="11">
        <f t="shared" si="583"/>
        <v>0</v>
      </c>
    </row>
    <row r="9291" spans="1:11" s="11" customFormat="1">
      <c r="A9291" s="32">
        <v>2018</v>
      </c>
      <c r="B9291" s="32">
        <v>1943</v>
      </c>
      <c r="C9291" s="33" t="s">
        <v>565</v>
      </c>
      <c r="D9291" s="33" t="s">
        <v>566</v>
      </c>
      <c r="E9291" s="34">
        <v>71</v>
      </c>
      <c r="F9291" s="35">
        <v>6</v>
      </c>
      <c r="G9291" s="34">
        <v>1636.6</v>
      </c>
      <c r="H9291" s="14">
        <f t="shared" si="580"/>
        <v>6971.9160000000002</v>
      </c>
      <c r="I9291" s="11">
        <f t="shared" si="581"/>
        <v>71</v>
      </c>
      <c r="J9291" s="11">
        <f t="shared" si="582"/>
        <v>426</v>
      </c>
      <c r="K9291" s="11">
        <f t="shared" si="583"/>
        <v>0</v>
      </c>
    </row>
    <row r="9292" spans="1:11" s="11" customFormat="1">
      <c r="A9292" s="32">
        <v>2018</v>
      </c>
      <c r="B9292" s="32">
        <v>2039</v>
      </c>
      <c r="C9292" s="33" t="s">
        <v>563</v>
      </c>
      <c r="D9292" s="33" t="s">
        <v>564</v>
      </c>
      <c r="E9292" s="34">
        <v>7533</v>
      </c>
      <c r="F9292" s="35">
        <v>1</v>
      </c>
      <c r="G9292" s="34">
        <v>499.9</v>
      </c>
      <c r="H9292" s="14">
        <f t="shared" si="580"/>
        <v>37657.466999999997</v>
      </c>
      <c r="I9292" s="11">
        <f t="shared" si="581"/>
        <v>7533</v>
      </c>
      <c r="J9292" s="11">
        <f t="shared" si="582"/>
        <v>7533</v>
      </c>
      <c r="K9292" s="11">
        <f t="shared" si="583"/>
        <v>0</v>
      </c>
    </row>
    <row r="9293" spans="1:11" s="11" customFormat="1">
      <c r="A9293" s="32">
        <v>2018</v>
      </c>
      <c r="B9293" s="32">
        <v>2039</v>
      </c>
      <c r="C9293" s="33" t="s">
        <v>563</v>
      </c>
      <c r="D9293" s="33" t="s">
        <v>564</v>
      </c>
      <c r="E9293" s="34">
        <v>4613</v>
      </c>
      <c r="F9293" s="35">
        <v>1</v>
      </c>
      <c r="G9293" s="34">
        <v>335</v>
      </c>
      <c r="H9293" s="14">
        <f t="shared" si="580"/>
        <v>15453.550000000001</v>
      </c>
      <c r="I9293" s="11">
        <f t="shared" si="581"/>
        <v>4613</v>
      </c>
      <c r="J9293" s="11">
        <f t="shared" si="582"/>
        <v>4613</v>
      </c>
      <c r="K9293" s="11">
        <f t="shared" si="583"/>
        <v>0</v>
      </c>
    </row>
    <row r="9294" spans="1:11" s="11" customFormat="1">
      <c r="A9294" s="32">
        <v>2018</v>
      </c>
      <c r="B9294" s="32">
        <v>2049</v>
      </c>
      <c r="C9294" s="33" t="s">
        <v>563</v>
      </c>
      <c r="D9294" s="33" t="s">
        <v>564</v>
      </c>
      <c r="E9294" s="34">
        <v>1292253</v>
      </c>
      <c r="F9294" s="35">
        <v>1.014</v>
      </c>
      <c r="G9294" s="34">
        <v>356.5</v>
      </c>
      <c r="H9294" s="14">
        <f t="shared" si="580"/>
        <v>4671378.2922299998</v>
      </c>
      <c r="I9294" s="11">
        <f t="shared" si="581"/>
        <v>1292253</v>
      </c>
      <c r="J9294" s="11">
        <f t="shared" si="582"/>
        <v>1310344.5420000001</v>
      </c>
      <c r="K9294" s="11">
        <f t="shared" si="583"/>
        <v>0</v>
      </c>
    </row>
    <row r="9295" spans="1:11" s="11" customFormat="1">
      <c r="A9295" s="32">
        <v>2018</v>
      </c>
      <c r="B9295" s="32">
        <v>2050</v>
      </c>
      <c r="C9295" s="33" t="s">
        <v>563</v>
      </c>
      <c r="D9295" s="33" t="s">
        <v>564</v>
      </c>
      <c r="E9295" s="34">
        <v>524122</v>
      </c>
      <c r="F9295" s="35">
        <v>1.0669999999999999</v>
      </c>
      <c r="G9295" s="34">
        <v>289.60000000000002</v>
      </c>
      <c r="H9295" s="14">
        <f t="shared" si="580"/>
        <v>1619553.7519040001</v>
      </c>
      <c r="I9295" s="11">
        <f t="shared" si="581"/>
        <v>524122</v>
      </c>
      <c r="J9295" s="11">
        <f t="shared" si="582"/>
        <v>559238.174</v>
      </c>
      <c r="K9295" s="11">
        <f t="shared" si="583"/>
        <v>0</v>
      </c>
    </row>
    <row r="9296" spans="1:11" s="11" customFormat="1">
      <c r="A9296" s="32">
        <v>2018</v>
      </c>
      <c r="B9296" s="32">
        <v>2053</v>
      </c>
      <c r="C9296" s="33" t="s">
        <v>565</v>
      </c>
      <c r="D9296" s="33" t="s">
        <v>566</v>
      </c>
      <c r="E9296" s="34">
        <v>30</v>
      </c>
      <c r="F9296" s="35">
        <v>5.9</v>
      </c>
      <c r="G9296" s="34">
        <v>1625</v>
      </c>
      <c r="H9296" s="14">
        <f t="shared" si="580"/>
        <v>2876.25</v>
      </c>
      <c r="I9296" s="11">
        <f t="shared" si="581"/>
        <v>30</v>
      </c>
      <c r="J9296" s="11">
        <f t="shared" si="582"/>
        <v>177</v>
      </c>
      <c r="K9296" s="11">
        <f t="shared" si="583"/>
        <v>0</v>
      </c>
    </row>
    <row r="9297" spans="1:11" s="11" customFormat="1">
      <c r="A9297" s="32">
        <v>2018</v>
      </c>
      <c r="B9297" s="32">
        <v>2053</v>
      </c>
      <c r="C9297" s="33" t="s">
        <v>563</v>
      </c>
      <c r="D9297" s="33" t="s">
        <v>564</v>
      </c>
      <c r="E9297" s="34">
        <v>402239</v>
      </c>
      <c r="F9297" s="35">
        <v>1.016</v>
      </c>
      <c r="G9297" s="34">
        <v>280.2</v>
      </c>
      <c r="H9297" s="14">
        <f t="shared" si="580"/>
        <v>1145106.8568480001</v>
      </c>
      <c r="I9297" s="11">
        <f t="shared" si="581"/>
        <v>402239</v>
      </c>
      <c r="J9297" s="11">
        <f t="shared" si="582"/>
        <v>408674.82400000002</v>
      </c>
      <c r="K9297" s="11">
        <f t="shared" si="583"/>
        <v>0</v>
      </c>
    </row>
    <row r="9298" spans="1:11" s="11" customFormat="1">
      <c r="A9298" s="32">
        <v>2018</v>
      </c>
      <c r="B9298" s="32">
        <v>2070</v>
      </c>
      <c r="C9298" s="33" t="s">
        <v>563</v>
      </c>
      <c r="D9298" s="33" t="s">
        <v>564</v>
      </c>
      <c r="E9298" s="34">
        <v>670049</v>
      </c>
      <c r="F9298" s="35">
        <v>1.0409999999999999</v>
      </c>
      <c r="G9298" s="34">
        <v>335.2</v>
      </c>
      <c r="H9298" s="14">
        <f t="shared" si="580"/>
        <v>2338090.4221679997</v>
      </c>
      <c r="I9298" s="11">
        <f t="shared" si="581"/>
        <v>670049</v>
      </c>
      <c r="J9298" s="11">
        <f t="shared" si="582"/>
        <v>697521.00899999996</v>
      </c>
      <c r="K9298" s="11">
        <f t="shared" si="583"/>
        <v>0</v>
      </c>
    </row>
    <row r="9299" spans="1:11" s="11" customFormat="1">
      <c r="A9299" s="32">
        <v>2018</v>
      </c>
      <c r="B9299" s="32">
        <v>2076</v>
      </c>
      <c r="C9299" s="33" t="s">
        <v>363</v>
      </c>
      <c r="D9299" s="33" t="s">
        <v>354</v>
      </c>
      <c r="E9299" s="34">
        <v>45423</v>
      </c>
      <c r="F9299" s="35">
        <v>17.559999999999999</v>
      </c>
      <c r="G9299" s="34">
        <v>226.9</v>
      </c>
      <c r="H9299" s="14">
        <f t="shared" si="580"/>
        <v>1809817.6597200001</v>
      </c>
      <c r="I9299" s="11">
        <f t="shared" si="581"/>
        <v>45423</v>
      </c>
      <c r="J9299" s="11">
        <f t="shared" si="582"/>
        <v>797627.87999999989</v>
      </c>
      <c r="K9299" s="11">
        <f t="shared" si="583"/>
        <v>0</v>
      </c>
    </row>
    <row r="9300" spans="1:11" s="11" customFormat="1">
      <c r="A9300" s="32">
        <v>2018</v>
      </c>
      <c r="B9300" s="32">
        <v>2079</v>
      </c>
      <c r="C9300" s="33" t="s">
        <v>563</v>
      </c>
      <c r="D9300" s="33" t="s">
        <v>564</v>
      </c>
      <c r="E9300" s="34">
        <v>12750</v>
      </c>
      <c r="F9300" s="35">
        <v>1</v>
      </c>
      <c r="G9300" s="34">
        <v>233.8</v>
      </c>
      <c r="H9300" s="14">
        <f t="shared" si="580"/>
        <v>29809.5</v>
      </c>
      <c r="I9300" s="11">
        <f t="shared" si="581"/>
        <v>12750</v>
      </c>
      <c r="J9300" s="11">
        <f t="shared" si="582"/>
        <v>12750</v>
      </c>
      <c r="K9300" s="11">
        <f t="shared" si="583"/>
        <v>0</v>
      </c>
    </row>
    <row r="9301" spans="1:11" s="11" customFormat="1">
      <c r="A9301" s="32">
        <v>2018</v>
      </c>
      <c r="B9301" s="32">
        <v>2079</v>
      </c>
      <c r="C9301" s="33" t="s">
        <v>563</v>
      </c>
      <c r="D9301" s="33" t="s">
        <v>564</v>
      </c>
      <c r="E9301" s="34">
        <v>22429</v>
      </c>
      <c r="F9301" s="35">
        <v>1</v>
      </c>
      <c r="G9301" s="34">
        <v>233.3</v>
      </c>
      <c r="H9301" s="14">
        <f t="shared" si="580"/>
        <v>52326.857000000004</v>
      </c>
      <c r="I9301" s="11">
        <f t="shared" si="581"/>
        <v>22429</v>
      </c>
      <c r="J9301" s="11">
        <f t="shared" si="582"/>
        <v>22429</v>
      </c>
      <c r="K9301" s="11">
        <f t="shared" si="583"/>
        <v>0</v>
      </c>
    </row>
    <row r="9302" spans="1:11" s="11" customFormat="1">
      <c r="A9302" s="32">
        <v>2018</v>
      </c>
      <c r="B9302" s="32">
        <v>2079</v>
      </c>
      <c r="C9302" s="33" t="s">
        <v>363</v>
      </c>
      <c r="D9302" s="33" t="s">
        <v>354</v>
      </c>
      <c r="E9302" s="34">
        <v>49197</v>
      </c>
      <c r="F9302" s="35">
        <v>18.13</v>
      </c>
      <c r="G9302" s="34">
        <v>157.30000000000001</v>
      </c>
      <c r="H9302" s="14">
        <f t="shared" si="580"/>
        <v>1403024.1525300001</v>
      </c>
      <c r="I9302" s="11">
        <f t="shared" si="581"/>
        <v>49197</v>
      </c>
      <c r="J9302" s="11">
        <f t="shared" si="582"/>
        <v>891941.61</v>
      </c>
      <c r="K9302" s="11">
        <f t="shared" si="583"/>
        <v>0</v>
      </c>
    </row>
    <row r="9303" spans="1:11" s="11" customFormat="1">
      <c r="A9303" s="32">
        <v>2018</v>
      </c>
      <c r="B9303" s="32">
        <v>2079</v>
      </c>
      <c r="C9303" s="33" t="s">
        <v>363</v>
      </c>
      <c r="D9303" s="33" t="s">
        <v>354</v>
      </c>
      <c r="E9303" s="34">
        <v>32774</v>
      </c>
      <c r="F9303" s="35">
        <v>17.899999999999999</v>
      </c>
      <c r="G9303" s="34">
        <v>155</v>
      </c>
      <c r="H9303" s="14">
        <f t="shared" si="580"/>
        <v>909314.62999999989</v>
      </c>
      <c r="I9303" s="11">
        <f t="shared" si="581"/>
        <v>32774</v>
      </c>
      <c r="J9303" s="11">
        <f t="shared" si="582"/>
        <v>586654.6</v>
      </c>
      <c r="K9303" s="11">
        <f t="shared" si="583"/>
        <v>0</v>
      </c>
    </row>
    <row r="9304" spans="1:11" s="11" customFormat="1">
      <c r="A9304" s="32">
        <v>2018</v>
      </c>
      <c r="B9304" s="32">
        <v>2079</v>
      </c>
      <c r="C9304" s="33" t="s">
        <v>363</v>
      </c>
      <c r="D9304" s="33" t="s">
        <v>354</v>
      </c>
      <c r="E9304" s="34">
        <v>16363</v>
      </c>
      <c r="F9304" s="35">
        <v>17.87</v>
      </c>
      <c r="G9304" s="34">
        <v>158.5</v>
      </c>
      <c r="H9304" s="14">
        <f t="shared" si="580"/>
        <v>463464.79385000002</v>
      </c>
      <c r="I9304" s="11">
        <f t="shared" si="581"/>
        <v>16363</v>
      </c>
      <c r="J9304" s="11">
        <f t="shared" si="582"/>
        <v>292406.81</v>
      </c>
      <c r="K9304" s="11">
        <f t="shared" si="583"/>
        <v>0</v>
      </c>
    </row>
    <row r="9305" spans="1:11" s="11" customFormat="1">
      <c r="A9305" s="32">
        <v>2018</v>
      </c>
      <c r="B9305" s="32">
        <v>2079</v>
      </c>
      <c r="C9305" s="33" t="s">
        <v>363</v>
      </c>
      <c r="D9305" s="33" t="s">
        <v>354</v>
      </c>
      <c r="E9305" s="34">
        <v>16444</v>
      </c>
      <c r="F9305" s="35">
        <v>18.010000000000002</v>
      </c>
      <c r="G9305" s="34">
        <v>154.9</v>
      </c>
      <c r="H9305" s="14">
        <f t="shared" si="580"/>
        <v>458746.32556000008</v>
      </c>
      <c r="I9305" s="11">
        <f t="shared" si="581"/>
        <v>16444</v>
      </c>
      <c r="J9305" s="11">
        <f t="shared" si="582"/>
        <v>296156.44</v>
      </c>
      <c r="K9305" s="11">
        <f t="shared" si="583"/>
        <v>0</v>
      </c>
    </row>
    <row r="9306" spans="1:11" s="11" customFormat="1">
      <c r="A9306" s="32">
        <v>2018</v>
      </c>
      <c r="B9306" s="32">
        <v>2081</v>
      </c>
      <c r="C9306" s="33" t="s">
        <v>565</v>
      </c>
      <c r="D9306" s="33" t="s">
        <v>566</v>
      </c>
      <c r="E9306" s="34">
        <v>774</v>
      </c>
      <c r="F9306" s="35">
        <v>5.75</v>
      </c>
      <c r="G9306" s="34">
        <v>1536.2</v>
      </c>
      <c r="H9306" s="14">
        <f t="shared" si="580"/>
        <v>68368.581000000006</v>
      </c>
      <c r="I9306" s="11">
        <f t="shared" si="581"/>
        <v>774</v>
      </c>
      <c r="J9306" s="11">
        <f t="shared" si="582"/>
        <v>4450.5</v>
      </c>
      <c r="K9306" s="11">
        <f t="shared" si="583"/>
        <v>0</v>
      </c>
    </row>
    <row r="9307" spans="1:11" s="11" customFormat="1">
      <c r="A9307" s="32">
        <v>2018</v>
      </c>
      <c r="B9307" s="32">
        <v>2094</v>
      </c>
      <c r="C9307" s="33" t="s">
        <v>363</v>
      </c>
      <c r="D9307" s="33" t="s">
        <v>354</v>
      </c>
      <c r="E9307" s="34">
        <v>25609</v>
      </c>
      <c r="F9307" s="35">
        <v>17.48</v>
      </c>
      <c r="G9307" s="34">
        <v>169.3</v>
      </c>
      <c r="H9307" s="14">
        <f t="shared" si="580"/>
        <v>757863.52676000004</v>
      </c>
      <c r="I9307" s="11">
        <f t="shared" si="581"/>
        <v>25609</v>
      </c>
      <c r="J9307" s="11">
        <f t="shared" si="582"/>
        <v>447645.32</v>
      </c>
      <c r="K9307" s="11">
        <f t="shared" si="583"/>
        <v>0</v>
      </c>
    </row>
    <row r="9308" spans="1:11" s="11" customFormat="1">
      <c r="A9308" s="32">
        <v>2018</v>
      </c>
      <c r="B9308" s="32">
        <v>2098</v>
      </c>
      <c r="C9308" s="33" t="s">
        <v>563</v>
      </c>
      <c r="D9308" s="33" t="s">
        <v>564</v>
      </c>
      <c r="E9308" s="34">
        <v>147261</v>
      </c>
      <c r="F9308" s="35">
        <v>1</v>
      </c>
      <c r="G9308" s="34">
        <v>235.1</v>
      </c>
      <c r="H9308" s="14">
        <f t="shared" si="580"/>
        <v>346210.61099999998</v>
      </c>
      <c r="I9308" s="11">
        <f t="shared" si="581"/>
        <v>147261</v>
      </c>
      <c r="J9308" s="11">
        <f t="shared" si="582"/>
        <v>147261</v>
      </c>
      <c r="K9308" s="11">
        <f t="shared" si="583"/>
        <v>0</v>
      </c>
    </row>
    <row r="9309" spans="1:11" s="11" customFormat="1">
      <c r="A9309" s="32">
        <v>2018</v>
      </c>
      <c r="B9309" s="32">
        <v>2098</v>
      </c>
      <c r="C9309" s="33" t="s">
        <v>363</v>
      </c>
      <c r="D9309" s="33" t="s">
        <v>354</v>
      </c>
      <c r="E9309" s="34">
        <v>25818</v>
      </c>
      <c r="F9309" s="35">
        <v>17.690000000000001</v>
      </c>
      <c r="G9309" s="34">
        <v>200.3</v>
      </c>
      <c r="H9309" s="14">
        <f t="shared" si="580"/>
        <v>914811.00126000016</v>
      </c>
      <c r="I9309" s="11">
        <f t="shared" si="581"/>
        <v>25818</v>
      </c>
      <c r="J9309" s="11">
        <f t="shared" si="582"/>
        <v>456720.42000000004</v>
      </c>
      <c r="K9309" s="11">
        <f t="shared" si="583"/>
        <v>0</v>
      </c>
    </row>
    <row r="9310" spans="1:11" s="11" customFormat="1">
      <c r="A9310" s="32">
        <v>2018</v>
      </c>
      <c r="B9310" s="32">
        <v>2103</v>
      </c>
      <c r="C9310" s="33" t="s">
        <v>565</v>
      </c>
      <c r="D9310" s="33" t="s">
        <v>566</v>
      </c>
      <c r="E9310" s="34">
        <v>1579</v>
      </c>
      <c r="F9310" s="35">
        <v>5.7539999999999996</v>
      </c>
      <c r="G9310" s="34">
        <v>1437</v>
      </c>
      <c r="H9310" s="14">
        <f t="shared" si="580"/>
        <v>130559.58342</v>
      </c>
      <c r="I9310" s="11">
        <f t="shared" si="581"/>
        <v>1579</v>
      </c>
      <c r="J9310" s="11">
        <f t="shared" si="582"/>
        <v>9085.5659999999989</v>
      </c>
      <c r="K9310" s="11">
        <f t="shared" si="583"/>
        <v>0</v>
      </c>
    </row>
    <row r="9311" spans="1:11" s="11" customFormat="1">
      <c r="A9311" s="32">
        <v>2018</v>
      </c>
      <c r="B9311" s="32">
        <v>2103</v>
      </c>
      <c r="C9311" s="33" t="s">
        <v>363</v>
      </c>
      <c r="D9311" s="33" t="s">
        <v>354</v>
      </c>
      <c r="E9311" s="34">
        <v>502839</v>
      </c>
      <c r="F9311" s="35">
        <v>17.66</v>
      </c>
      <c r="G9311" s="34">
        <v>182.7</v>
      </c>
      <c r="H9311" s="14">
        <f t="shared" si="580"/>
        <v>16224009.82398</v>
      </c>
      <c r="I9311" s="11">
        <f t="shared" si="581"/>
        <v>502839</v>
      </c>
      <c r="J9311" s="11">
        <f t="shared" si="582"/>
        <v>8880136.7400000002</v>
      </c>
      <c r="K9311" s="11">
        <f t="shared" si="583"/>
        <v>0</v>
      </c>
    </row>
    <row r="9312" spans="1:11" s="11" customFormat="1">
      <c r="A9312" s="32">
        <v>2018</v>
      </c>
      <c r="B9312" s="32">
        <v>2103</v>
      </c>
      <c r="C9312" s="33" t="s">
        <v>363</v>
      </c>
      <c r="D9312" s="33" t="s">
        <v>354</v>
      </c>
      <c r="E9312" s="34">
        <v>152163</v>
      </c>
      <c r="F9312" s="35">
        <v>17.649999999999999</v>
      </c>
      <c r="G9312" s="34">
        <v>179.3</v>
      </c>
      <c r="H9312" s="14">
        <f t="shared" si="580"/>
        <v>4815418.7713500001</v>
      </c>
      <c r="I9312" s="11">
        <f t="shared" si="581"/>
        <v>152163</v>
      </c>
      <c r="J9312" s="11">
        <f t="shared" si="582"/>
        <v>2685676.9499999997</v>
      </c>
      <c r="K9312" s="11">
        <f t="shared" si="583"/>
        <v>0</v>
      </c>
    </row>
    <row r="9313" spans="1:11" s="11" customFormat="1">
      <c r="A9313" s="32">
        <v>2018</v>
      </c>
      <c r="B9313" s="32">
        <v>2103</v>
      </c>
      <c r="C9313" s="33" t="s">
        <v>363</v>
      </c>
      <c r="D9313" s="33" t="s">
        <v>354</v>
      </c>
      <c r="E9313" s="34">
        <v>66227</v>
      </c>
      <c r="F9313" s="35">
        <v>17.64</v>
      </c>
      <c r="G9313" s="34">
        <v>151.30000000000001</v>
      </c>
      <c r="H9313" s="14">
        <f t="shared" si="580"/>
        <v>1767553.5956400002</v>
      </c>
      <c r="I9313" s="11">
        <f t="shared" si="581"/>
        <v>66227</v>
      </c>
      <c r="J9313" s="11">
        <f t="shared" si="582"/>
        <v>1168244.28</v>
      </c>
      <c r="K9313" s="11">
        <f t="shared" si="583"/>
        <v>0</v>
      </c>
    </row>
    <row r="9314" spans="1:11" s="11" customFormat="1">
      <c r="A9314" s="32">
        <v>2018</v>
      </c>
      <c r="B9314" s="32">
        <v>2103</v>
      </c>
      <c r="C9314" s="33" t="s">
        <v>363</v>
      </c>
      <c r="D9314" s="33" t="s">
        <v>354</v>
      </c>
      <c r="E9314" s="34">
        <v>63050</v>
      </c>
      <c r="F9314" s="35">
        <v>17.93</v>
      </c>
      <c r="G9314" s="34">
        <v>152.1</v>
      </c>
      <c r="H9314" s="14">
        <f t="shared" si="580"/>
        <v>1719469.9664999999</v>
      </c>
      <c r="I9314" s="11">
        <f t="shared" si="581"/>
        <v>63050</v>
      </c>
      <c r="J9314" s="11">
        <f t="shared" si="582"/>
        <v>1130486.5</v>
      </c>
      <c r="K9314" s="11">
        <f t="shared" si="583"/>
        <v>0</v>
      </c>
    </row>
    <row r="9315" spans="1:11" s="11" customFormat="1">
      <c r="A9315" s="32">
        <v>2018</v>
      </c>
      <c r="B9315" s="32">
        <v>2104</v>
      </c>
      <c r="C9315" s="33" t="s">
        <v>363</v>
      </c>
      <c r="D9315" s="33" t="s">
        <v>354</v>
      </c>
      <c r="E9315" s="34">
        <v>31605</v>
      </c>
      <c r="F9315" s="35">
        <v>18.09</v>
      </c>
      <c r="G9315" s="34">
        <v>156.5</v>
      </c>
      <c r="H9315" s="14">
        <f t="shared" si="580"/>
        <v>894764.41424999991</v>
      </c>
      <c r="I9315" s="11">
        <f t="shared" si="581"/>
        <v>31605</v>
      </c>
      <c r="J9315" s="11">
        <f t="shared" si="582"/>
        <v>571734.44999999995</v>
      </c>
      <c r="K9315" s="11">
        <f t="shared" si="583"/>
        <v>0</v>
      </c>
    </row>
    <row r="9316" spans="1:11" s="11" customFormat="1">
      <c r="A9316" s="32">
        <v>2018</v>
      </c>
      <c r="B9316" s="32">
        <v>2104</v>
      </c>
      <c r="C9316" s="33" t="s">
        <v>563</v>
      </c>
      <c r="D9316" s="33" t="s">
        <v>564</v>
      </c>
      <c r="E9316" s="34">
        <v>30609</v>
      </c>
      <c r="F9316" s="35">
        <v>1.022</v>
      </c>
      <c r="G9316" s="34">
        <v>287.7</v>
      </c>
      <c r="H9316" s="14">
        <f t="shared" si="580"/>
        <v>89999.459045999989</v>
      </c>
      <c r="I9316" s="11">
        <f t="shared" si="581"/>
        <v>30609</v>
      </c>
      <c r="J9316" s="11">
        <f t="shared" si="582"/>
        <v>31282.398000000001</v>
      </c>
      <c r="K9316" s="11">
        <f t="shared" si="583"/>
        <v>0</v>
      </c>
    </row>
    <row r="9317" spans="1:11" s="11" customFormat="1">
      <c r="A9317" s="32">
        <v>2018</v>
      </c>
      <c r="B9317" s="32">
        <v>2107</v>
      </c>
      <c r="C9317" s="33" t="s">
        <v>565</v>
      </c>
      <c r="D9317" s="33" t="s">
        <v>566</v>
      </c>
      <c r="E9317" s="34">
        <v>351</v>
      </c>
      <c r="F9317" s="35">
        <v>5.7539999999999996</v>
      </c>
      <c r="G9317" s="34">
        <v>1546.1</v>
      </c>
      <c r="H9317" s="14">
        <f t="shared" si="580"/>
        <v>31225.870493999995</v>
      </c>
      <c r="I9317" s="11">
        <f t="shared" si="581"/>
        <v>351</v>
      </c>
      <c r="J9317" s="11">
        <f t="shared" si="582"/>
        <v>2019.6539999999998</v>
      </c>
      <c r="K9317" s="11">
        <f t="shared" si="583"/>
        <v>0</v>
      </c>
    </row>
    <row r="9318" spans="1:11" s="11" customFormat="1">
      <c r="A9318" s="32">
        <v>2018</v>
      </c>
      <c r="B9318" s="32">
        <v>2107</v>
      </c>
      <c r="C9318" s="33" t="s">
        <v>363</v>
      </c>
      <c r="D9318" s="33" t="s">
        <v>354</v>
      </c>
      <c r="E9318" s="34">
        <v>64056</v>
      </c>
      <c r="F9318" s="35">
        <v>17.45</v>
      </c>
      <c r="G9318" s="34">
        <v>205.4</v>
      </c>
      <c r="H9318" s="14">
        <f t="shared" si="580"/>
        <v>2295914.3688000003</v>
      </c>
      <c r="I9318" s="11">
        <f t="shared" si="581"/>
        <v>64056</v>
      </c>
      <c r="J9318" s="11">
        <f t="shared" si="582"/>
        <v>1117777.2</v>
      </c>
      <c r="K9318" s="11">
        <f t="shared" si="583"/>
        <v>0</v>
      </c>
    </row>
    <row r="9319" spans="1:11" s="11" customFormat="1">
      <c r="A9319" s="32">
        <v>2018</v>
      </c>
      <c r="B9319" s="32">
        <v>2107</v>
      </c>
      <c r="C9319" s="33" t="s">
        <v>363</v>
      </c>
      <c r="D9319" s="33" t="s">
        <v>354</v>
      </c>
      <c r="E9319" s="34">
        <v>162268</v>
      </c>
      <c r="F9319" s="35">
        <v>17.64</v>
      </c>
      <c r="G9319" s="34">
        <v>213.6</v>
      </c>
      <c r="H9319" s="14">
        <f t="shared" si="580"/>
        <v>6114102.4627200002</v>
      </c>
      <c r="I9319" s="11">
        <f t="shared" si="581"/>
        <v>162268</v>
      </c>
      <c r="J9319" s="11">
        <f t="shared" si="582"/>
        <v>2862407.52</v>
      </c>
      <c r="K9319" s="11">
        <f t="shared" si="583"/>
        <v>0</v>
      </c>
    </row>
    <row r="9320" spans="1:11" s="11" customFormat="1">
      <c r="A9320" s="32">
        <v>2018</v>
      </c>
      <c r="B9320" s="32">
        <v>2107</v>
      </c>
      <c r="C9320" s="33" t="s">
        <v>353</v>
      </c>
      <c r="D9320" s="33" t="s">
        <v>354</v>
      </c>
      <c r="E9320" s="34">
        <v>81036</v>
      </c>
      <c r="F9320" s="35">
        <v>21.88</v>
      </c>
      <c r="G9320" s="34">
        <v>157.5</v>
      </c>
      <c r="H9320" s="14">
        <f t="shared" si="580"/>
        <v>2792581.5959999999</v>
      </c>
      <c r="I9320" s="11">
        <f t="shared" si="581"/>
        <v>81036</v>
      </c>
      <c r="J9320" s="11">
        <f t="shared" si="582"/>
        <v>1773067.68</v>
      </c>
      <c r="K9320" s="11">
        <f t="shared" si="583"/>
        <v>0</v>
      </c>
    </row>
    <row r="9321" spans="1:11" s="11" customFormat="1">
      <c r="A9321" s="32">
        <v>2018</v>
      </c>
      <c r="B9321" s="32">
        <v>2107</v>
      </c>
      <c r="C9321" s="33" t="s">
        <v>363</v>
      </c>
      <c r="D9321" s="33" t="s">
        <v>354</v>
      </c>
      <c r="E9321" s="34">
        <v>81257</v>
      </c>
      <c r="F9321" s="35">
        <v>17.920000000000002</v>
      </c>
      <c r="G9321" s="34">
        <v>175.2</v>
      </c>
      <c r="H9321" s="14">
        <f t="shared" si="580"/>
        <v>2551131.7708800002</v>
      </c>
      <c r="I9321" s="11">
        <f t="shared" si="581"/>
        <v>81257</v>
      </c>
      <c r="J9321" s="11">
        <f t="shared" si="582"/>
        <v>1456125.4400000002</v>
      </c>
      <c r="K9321" s="11">
        <f t="shared" si="583"/>
        <v>0</v>
      </c>
    </row>
    <row r="9322" spans="1:11" s="11" customFormat="1">
      <c r="A9322" s="32">
        <v>2018</v>
      </c>
      <c r="B9322" s="32">
        <v>2161</v>
      </c>
      <c r="C9322" s="33" t="s">
        <v>563</v>
      </c>
      <c r="D9322" s="33" t="s">
        <v>564</v>
      </c>
      <c r="E9322" s="34">
        <v>35015</v>
      </c>
      <c r="F9322" s="35">
        <v>1.036</v>
      </c>
      <c r="G9322" s="34">
        <v>226.9</v>
      </c>
      <c r="H9322" s="14">
        <f t="shared" si="580"/>
        <v>82309.200260000012</v>
      </c>
      <c r="I9322" s="11">
        <f t="shared" si="581"/>
        <v>35015</v>
      </c>
      <c r="J9322" s="11">
        <f t="shared" si="582"/>
        <v>36275.54</v>
      </c>
      <c r="K9322" s="11">
        <f t="shared" si="583"/>
        <v>0</v>
      </c>
    </row>
    <row r="9323" spans="1:11" s="11" customFormat="1">
      <c r="A9323" s="32">
        <v>2018</v>
      </c>
      <c r="B9323" s="32">
        <v>2167</v>
      </c>
      <c r="C9323" s="33" t="s">
        <v>363</v>
      </c>
      <c r="D9323" s="33" t="s">
        <v>354</v>
      </c>
      <c r="E9323" s="34">
        <v>377121</v>
      </c>
      <c r="F9323" s="35">
        <v>17.559999999999999</v>
      </c>
      <c r="G9323" s="34">
        <v>193.6</v>
      </c>
      <c r="H9323" s="14">
        <f t="shared" si="580"/>
        <v>12820665.855359999</v>
      </c>
      <c r="I9323" s="11">
        <f t="shared" si="581"/>
        <v>377121</v>
      </c>
      <c r="J9323" s="11">
        <f t="shared" si="582"/>
        <v>6622244.7599999998</v>
      </c>
      <c r="K9323" s="11">
        <f t="shared" si="583"/>
        <v>0</v>
      </c>
    </row>
    <row r="9324" spans="1:11" s="11" customFormat="1">
      <c r="A9324" s="32">
        <v>2018</v>
      </c>
      <c r="B9324" s="32">
        <v>2167</v>
      </c>
      <c r="C9324" s="33" t="s">
        <v>565</v>
      </c>
      <c r="D9324" s="33" t="s">
        <v>566</v>
      </c>
      <c r="E9324" s="34">
        <v>525</v>
      </c>
      <c r="F9324" s="35">
        <v>5.88</v>
      </c>
      <c r="G9324" s="34">
        <v>1723.9</v>
      </c>
      <c r="H9324" s="14">
        <f t="shared" si="580"/>
        <v>53216.792999999998</v>
      </c>
      <c r="I9324" s="11">
        <f t="shared" si="581"/>
        <v>525</v>
      </c>
      <c r="J9324" s="11">
        <f t="shared" si="582"/>
        <v>3087</v>
      </c>
      <c r="K9324" s="11">
        <f t="shared" si="583"/>
        <v>0</v>
      </c>
    </row>
    <row r="9325" spans="1:11" s="11" customFormat="1">
      <c r="A9325" s="32">
        <v>2018</v>
      </c>
      <c r="B9325" s="32">
        <v>2168</v>
      </c>
      <c r="C9325" s="33" t="s">
        <v>363</v>
      </c>
      <c r="D9325" s="33" t="s">
        <v>354</v>
      </c>
      <c r="E9325" s="34">
        <v>350298</v>
      </c>
      <c r="F9325" s="35">
        <v>17.5</v>
      </c>
      <c r="G9325" s="34">
        <v>190.3</v>
      </c>
      <c r="H9325" s="14">
        <f t="shared" si="580"/>
        <v>11665799.145000001</v>
      </c>
      <c r="I9325" s="11">
        <f t="shared" si="581"/>
        <v>350298</v>
      </c>
      <c r="J9325" s="11">
        <f t="shared" si="582"/>
        <v>6130215</v>
      </c>
      <c r="K9325" s="11">
        <f t="shared" si="583"/>
        <v>0</v>
      </c>
    </row>
    <row r="9326" spans="1:11" s="11" customFormat="1">
      <c r="A9326" s="32">
        <v>2018</v>
      </c>
      <c r="B9326" s="32">
        <v>2240</v>
      </c>
      <c r="C9326" s="33" t="s">
        <v>363</v>
      </c>
      <c r="D9326" s="33" t="s">
        <v>354</v>
      </c>
      <c r="E9326" s="34">
        <v>11464</v>
      </c>
      <c r="F9326" s="35">
        <v>17.64</v>
      </c>
      <c r="G9326" s="34">
        <v>169.6</v>
      </c>
      <c r="H9326" s="14">
        <f t="shared" si="580"/>
        <v>342973.53216</v>
      </c>
      <c r="I9326" s="11">
        <f t="shared" si="581"/>
        <v>11464</v>
      </c>
      <c r="J9326" s="11">
        <f t="shared" si="582"/>
        <v>202224.96000000002</v>
      </c>
      <c r="K9326" s="11">
        <f t="shared" si="583"/>
        <v>0</v>
      </c>
    </row>
    <row r="9327" spans="1:11" s="11" customFormat="1">
      <c r="A9327" s="32">
        <v>2018</v>
      </c>
      <c r="B9327" s="32">
        <v>2240</v>
      </c>
      <c r="C9327" s="33" t="s">
        <v>563</v>
      </c>
      <c r="D9327" s="33" t="s">
        <v>564</v>
      </c>
      <c r="E9327" s="34">
        <v>14018</v>
      </c>
      <c r="F9327" s="35">
        <v>1.07</v>
      </c>
      <c r="G9327" s="34">
        <v>361.4</v>
      </c>
      <c r="H9327" s="14">
        <f t="shared" si="580"/>
        <v>54207.325640000003</v>
      </c>
      <c r="I9327" s="11">
        <f t="shared" si="581"/>
        <v>14018</v>
      </c>
      <c r="J9327" s="11">
        <f t="shared" si="582"/>
        <v>14999.26</v>
      </c>
      <c r="K9327" s="11">
        <f t="shared" si="583"/>
        <v>0</v>
      </c>
    </row>
    <row r="9328" spans="1:11" s="11" customFormat="1">
      <c r="A9328" s="32">
        <v>2018</v>
      </c>
      <c r="B9328" s="32">
        <v>2240</v>
      </c>
      <c r="C9328" s="33" t="s">
        <v>363</v>
      </c>
      <c r="D9328" s="33" t="s">
        <v>354</v>
      </c>
      <c r="E9328" s="34">
        <v>2852</v>
      </c>
      <c r="F9328" s="35">
        <v>18.09</v>
      </c>
      <c r="G9328" s="34">
        <v>169.3</v>
      </c>
      <c r="H9328" s="14">
        <f t="shared" si="580"/>
        <v>87346.40724</v>
      </c>
      <c r="I9328" s="11">
        <f t="shared" si="581"/>
        <v>2852</v>
      </c>
      <c r="J9328" s="11">
        <f t="shared" si="582"/>
        <v>51592.68</v>
      </c>
      <c r="K9328" s="11">
        <f t="shared" si="583"/>
        <v>0</v>
      </c>
    </row>
    <row r="9329" spans="1:11" s="11" customFormat="1">
      <c r="A9329" s="32">
        <v>2018</v>
      </c>
      <c r="B9329" s="32">
        <v>2240</v>
      </c>
      <c r="C9329" s="33" t="s">
        <v>363</v>
      </c>
      <c r="D9329" s="33" t="s">
        <v>354</v>
      </c>
      <c r="E9329" s="34">
        <v>6620</v>
      </c>
      <c r="F9329" s="35">
        <v>17.100000000000001</v>
      </c>
      <c r="G9329" s="34">
        <v>165.6</v>
      </c>
      <c r="H9329" s="14">
        <f t="shared" si="580"/>
        <v>187462.51200000002</v>
      </c>
      <c r="I9329" s="11">
        <f t="shared" si="581"/>
        <v>6620</v>
      </c>
      <c r="J9329" s="11">
        <f t="shared" si="582"/>
        <v>113202.00000000001</v>
      </c>
      <c r="K9329" s="11">
        <f t="shared" si="583"/>
        <v>0</v>
      </c>
    </row>
    <row r="9330" spans="1:11" s="11" customFormat="1">
      <c r="A9330" s="32">
        <v>2018</v>
      </c>
      <c r="B9330" s="32">
        <v>2277</v>
      </c>
      <c r="C9330" s="33" t="s">
        <v>563</v>
      </c>
      <c r="D9330" s="33" t="s">
        <v>564</v>
      </c>
      <c r="E9330" s="34">
        <v>3166</v>
      </c>
      <c r="F9330" s="35">
        <v>1.0409999999999999</v>
      </c>
      <c r="G9330" s="34">
        <v>318.8</v>
      </c>
      <c r="H9330" s="14">
        <f t="shared" si="580"/>
        <v>10507.029527999999</v>
      </c>
      <c r="I9330" s="11">
        <f t="shared" si="581"/>
        <v>3166</v>
      </c>
      <c r="J9330" s="11">
        <f t="shared" si="582"/>
        <v>3295.8059999999996</v>
      </c>
      <c r="K9330" s="11">
        <f t="shared" si="583"/>
        <v>0</v>
      </c>
    </row>
    <row r="9331" spans="1:11" s="11" customFormat="1">
      <c r="A9331" s="32">
        <v>2018</v>
      </c>
      <c r="B9331" s="32">
        <v>2277</v>
      </c>
      <c r="C9331" s="33" t="s">
        <v>363</v>
      </c>
      <c r="D9331" s="33" t="s">
        <v>354</v>
      </c>
      <c r="E9331" s="34">
        <v>43832</v>
      </c>
      <c r="F9331" s="35">
        <v>17.149999999999999</v>
      </c>
      <c r="G9331" s="34">
        <v>143.1</v>
      </c>
      <c r="H9331" s="14">
        <f t="shared" si="580"/>
        <v>1075709.6027999998</v>
      </c>
      <c r="I9331" s="11">
        <f t="shared" si="581"/>
        <v>43832</v>
      </c>
      <c r="J9331" s="11">
        <f t="shared" si="582"/>
        <v>751718.79999999993</v>
      </c>
      <c r="K9331" s="11">
        <f t="shared" si="583"/>
        <v>0</v>
      </c>
    </row>
    <row r="9332" spans="1:11" s="11" customFormat="1">
      <c r="A9332" s="32">
        <v>2018</v>
      </c>
      <c r="B9332" s="32">
        <v>2291</v>
      </c>
      <c r="C9332" s="33" t="s">
        <v>363</v>
      </c>
      <c r="D9332" s="33" t="s">
        <v>354</v>
      </c>
      <c r="E9332" s="34">
        <v>92745</v>
      </c>
      <c r="F9332" s="35">
        <v>17.02</v>
      </c>
      <c r="G9332" s="34">
        <v>125.5</v>
      </c>
      <c r="H9332" s="14">
        <f t="shared" si="580"/>
        <v>1981042.4745</v>
      </c>
      <c r="I9332" s="11">
        <f t="shared" si="581"/>
        <v>92745</v>
      </c>
      <c r="J9332" s="11">
        <f t="shared" si="582"/>
        <v>1578519.9</v>
      </c>
      <c r="K9332" s="11">
        <f t="shared" si="583"/>
        <v>0</v>
      </c>
    </row>
    <row r="9333" spans="1:11" s="11" customFormat="1">
      <c r="A9333" s="32">
        <v>2018</v>
      </c>
      <c r="B9333" s="32">
        <v>2291</v>
      </c>
      <c r="C9333" s="33" t="s">
        <v>563</v>
      </c>
      <c r="D9333" s="33" t="s">
        <v>564</v>
      </c>
      <c r="E9333" s="34">
        <v>3306</v>
      </c>
      <c r="F9333" s="35">
        <v>1.04</v>
      </c>
      <c r="G9333" s="34">
        <v>354.9</v>
      </c>
      <c r="H9333" s="14">
        <f t="shared" si="580"/>
        <v>12202.313760000001</v>
      </c>
      <c r="I9333" s="11">
        <f t="shared" si="581"/>
        <v>3306</v>
      </c>
      <c r="J9333" s="11">
        <f t="shared" si="582"/>
        <v>3438.2400000000002</v>
      </c>
      <c r="K9333" s="11">
        <f t="shared" si="583"/>
        <v>0</v>
      </c>
    </row>
    <row r="9334" spans="1:11" s="11" customFormat="1">
      <c r="A9334" s="32">
        <v>2018</v>
      </c>
      <c r="B9334" s="32">
        <v>2291</v>
      </c>
      <c r="C9334" s="33" t="s">
        <v>563</v>
      </c>
      <c r="D9334" s="33" t="s">
        <v>564</v>
      </c>
      <c r="E9334" s="34">
        <v>5900</v>
      </c>
      <c r="F9334" s="35">
        <v>1.04</v>
      </c>
      <c r="G9334" s="34">
        <v>354.9</v>
      </c>
      <c r="H9334" s="14">
        <f t="shared" si="580"/>
        <v>21776.664000000001</v>
      </c>
      <c r="I9334" s="11">
        <f t="shared" si="581"/>
        <v>5900</v>
      </c>
      <c r="J9334" s="11">
        <f t="shared" si="582"/>
        <v>6136</v>
      </c>
      <c r="K9334" s="11">
        <f t="shared" si="583"/>
        <v>0</v>
      </c>
    </row>
    <row r="9335" spans="1:11" s="11" customFormat="1">
      <c r="A9335" s="32">
        <v>2018</v>
      </c>
      <c r="B9335" s="32">
        <v>2292</v>
      </c>
      <c r="C9335" s="33" t="s">
        <v>563</v>
      </c>
      <c r="D9335" s="33" t="s">
        <v>564</v>
      </c>
      <c r="E9335" s="34">
        <v>43403</v>
      </c>
      <c r="F9335" s="35">
        <v>1.044</v>
      </c>
      <c r="G9335" s="34">
        <v>365.5</v>
      </c>
      <c r="H9335" s="14">
        <f t="shared" si="580"/>
        <v>165618.03546000001</v>
      </c>
      <c r="I9335" s="11">
        <f t="shared" si="581"/>
        <v>43403</v>
      </c>
      <c r="J9335" s="11">
        <f t="shared" si="582"/>
        <v>45312.732000000004</v>
      </c>
      <c r="K9335" s="11">
        <f t="shared" si="583"/>
        <v>0</v>
      </c>
    </row>
    <row r="9336" spans="1:11" s="11" customFormat="1">
      <c r="A9336" s="32">
        <v>2018</v>
      </c>
      <c r="B9336" s="32">
        <v>2292</v>
      </c>
      <c r="C9336" s="33" t="s">
        <v>565</v>
      </c>
      <c r="D9336" s="33" t="s">
        <v>566</v>
      </c>
      <c r="E9336" s="34">
        <v>258</v>
      </c>
      <c r="F9336" s="35">
        <v>5.8</v>
      </c>
      <c r="G9336" s="34">
        <v>1776.6</v>
      </c>
      <c r="H9336" s="14">
        <f t="shared" si="580"/>
        <v>26585.042399999995</v>
      </c>
      <c r="I9336" s="11">
        <f t="shared" si="581"/>
        <v>258</v>
      </c>
      <c r="J9336" s="11">
        <f t="shared" si="582"/>
        <v>1496.3999999999999</v>
      </c>
      <c r="K9336" s="11">
        <f t="shared" si="583"/>
        <v>0</v>
      </c>
    </row>
    <row r="9337" spans="1:11" s="11" customFormat="1">
      <c r="A9337" s="32">
        <v>2018</v>
      </c>
      <c r="B9337" s="32">
        <v>2322</v>
      </c>
      <c r="C9337" s="33" t="s">
        <v>563</v>
      </c>
      <c r="D9337" s="33" t="s">
        <v>564</v>
      </c>
      <c r="E9337" s="34">
        <v>204400</v>
      </c>
      <c r="F9337" s="35">
        <v>1.034</v>
      </c>
      <c r="G9337" s="34">
        <v>263.3</v>
      </c>
      <c r="H9337" s="14">
        <f t="shared" si="580"/>
        <v>556483.49679999996</v>
      </c>
      <c r="I9337" s="11">
        <f t="shared" si="581"/>
        <v>204400</v>
      </c>
      <c r="J9337" s="11">
        <f t="shared" si="582"/>
        <v>211349.6</v>
      </c>
      <c r="K9337" s="11">
        <f t="shared" si="583"/>
        <v>0</v>
      </c>
    </row>
    <row r="9338" spans="1:11" s="11" customFormat="1">
      <c r="A9338" s="32">
        <v>2018</v>
      </c>
      <c r="B9338" s="32">
        <v>2330</v>
      </c>
      <c r="C9338" s="33" t="s">
        <v>563</v>
      </c>
      <c r="D9338" s="33" t="s">
        <v>564</v>
      </c>
      <c r="E9338" s="34">
        <v>255832</v>
      </c>
      <c r="F9338" s="35">
        <v>1.0469999999999999</v>
      </c>
      <c r="G9338" s="34">
        <v>240.9</v>
      </c>
      <c r="H9338" s="14">
        <f t="shared" si="580"/>
        <v>645265.35453599994</v>
      </c>
      <c r="I9338" s="11">
        <f t="shared" si="581"/>
        <v>255832</v>
      </c>
      <c r="J9338" s="11">
        <f t="shared" si="582"/>
        <v>267856.10399999999</v>
      </c>
      <c r="K9338" s="11">
        <f t="shared" si="583"/>
        <v>0</v>
      </c>
    </row>
    <row r="9339" spans="1:11" s="11" customFormat="1">
      <c r="A9339" s="32">
        <v>2018</v>
      </c>
      <c r="B9339" s="32">
        <v>2336</v>
      </c>
      <c r="C9339" s="33" t="s">
        <v>563</v>
      </c>
      <c r="D9339" s="33" t="s">
        <v>564</v>
      </c>
      <c r="E9339" s="34">
        <v>6604</v>
      </c>
      <c r="F9339" s="35">
        <v>1.0469999999999999</v>
      </c>
      <c r="G9339" s="34">
        <v>240.3</v>
      </c>
      <c r="H9339" s="14">
        <f t="shared" si="580"/>
        <v>16615.274363999997</v>
      </c>
      <c r="I9339" s="11">
        <f t="shared" si="581"/>
        <v>6604</v>
      </c>
      <c r="J9339" s="11">
        <f t="shared" si="582"/>
        <v>6914.3879999999999</v>
      </c>
      <c r="K9339" s="11">
        <f t="shared" si="583"/>
        <v>0</v>
      </c>
    </row>
    <row r="9340" spans="1:11" s="11" customFormat="1">
      <c r="A9340" s="32">
        <v>2018</v>
      </c>
      <c r="B9340" s="32">
        <v>2336</v>
      </c>
      <c r="C9340" s="33" t="s">
        <v>563</v>
      </c>
      <c r="D9340" s="33" t="s">
        <v>564</v>
      </c>
      <c r="E9340" s="34">
        <v>134798</v>
      </c>
      <c r="F9340" s="35">
        <v>1.042</v>
      </c>
      <c r="G9340" s="34">
        <v>240.3</v>
      </c>
      <c r="H9340" s="14">
        <f t="shared" si="580"/>
        <v>337524.21694800002</v>
      </c>
      <c r="I9340" s="11">
        <f t="shared" si="581"/>
        <v>134798</v>
      </c>
      <c r="J9340" s="11">
        <f t="shared" si="582"/>
        <v>140459.516</v>
      </c>
      <c r="K9340" s="11">
        <f t="shared" si="583"/>
        <v>0</v>
      </c>
    </row>
    <row r="9341" spans="1:11" s="11" customFormat="1">
      <c r="A9341" s="32">
        <v>2018</v>
      </c>
      <c r="B9341" s="32">
        <v>2336</v>
      </c>
      <c r="C9341" s="33" t="s">
        <v>563</v>
      </c>
      <c r="D9341" s="33" t="s">
        <v>564</v>
      </c>
      <c r="E9341" s="34">
        <v>181064</v>
      </c>
      <c r="F9341" s="35">
        <v>1.042</v>
      </c>
      <c r="G9341" s="34">
        <v>204.3</v>
      </c>
      <c r="H9341" s="14">
        <f t="shared" si="580"/>
        <v>385450.1295840001</v>
      </c>
      <c r="I9341" s="11">
        <f t="shared" si="581"/>
        <v>181064</v>
      </c>
      <c r="J9341" s="11">
        <f t="shared" si="582"/>
        <v>188668.68799999999</v>
      </c>
      <c r="K9341" s="11">
        <f t="shared" si="583"/>
        <v>0</v>
      </c>
    </row>
    <row r="9342" spans="1:11" s="11" customFormat="1">
      <c r="A9342" s="32">
        <v>2018</v>
      </c>
      <c r="B9342" s="32">
        <v>2336</v>
      </c>
      <c r="C9342" s="33" t="s">
        <v>563</v>
      </c>
      <c r="D9342" s="33" t="s">
        <v>564</v>
      </c>
      <c r="E9342" s="34">
        <v>576</v>
      </c>
      <c r="F9342" s="35">
        <v>1.0469999999999999</v>
      </c>
      <c r="G9342" s="34">
        <v>240.3</v>
      </c>
      <c r="H9342" s="14">
        <f t="shared" si="580"/>
        <v>1449.1820159999997</v>
      </c>
      <c r="I9342" s="11">
        <f t="shared" si="581"/>
        <v>576</v>
      </c>
      <c r="J9342" s="11">
        <f t="shared" si="582"/>
        <v>603.072</v>
      </c>
      <c r="K9342" s="11">
        <f t="shared" si="583"/>
        <v>0</v>
      </c>
    </row>
    <row r="9343" spans="1:11" s="11" customFormat="1">
      <c r="A9343" s="32">
        <v>2018</v>
      </c>
      <c r="B9343" s="32">
        <v>2336</v>
      </c>
      <c r="C9343" s="33" t="s">
        <v>563</v>
      </c>
      <c r="D9343" s="33" t="s">
        <v>564</v>
      </c>
      <c r="E9343" s="34">
        <v>429</v>
      </c>
      <c r="F9343" s="35">
        <v>1.0469999999999999</v>
      </c>
      <c r="G9343" s="34">
        <v>240.3</v>
      </c>
      <c r="H9343" s="14">
        <f t="shared" si="580"/>
        <v>1079.3386889999999</v>
      </c>
      <c r="I9343" s="11">
        <f t="shared" si="581"/>
        <v>429</v>
      </c>
      <c r="J9343" s="11">
        <f t="shared" si="582"/>
        <v>449.16299999999995</v>
      </c>
      <c r="K9343" s="11">
        <f t="shared" si="583"/>
        <v>0</v>
      </c>
    </row>
    <row r="9344" spans="1:11" s="11" customFormat="1">
      <c r="A9344" s="32">
        <v>2018</v>
      </c>
      <c r="B9344" s="32">
        <v>2336</v>
      </c>
      <c r="C9344" s="33" t="s">
        <v>563</v>
      </c>
      <c r="D9344" s="33" t="s">
        <v>564</v>
      </c>
      <c r="E9344" s="34">
        <v>2075662</v>
      </c>
      <c r="F9344" s="35">
        <v>1.042</v>
      </c>
      <c r="G9344" s="34">
        <v>240.3</v>
      </c>
      <c r="H9344" s="14">
        <f t="shared" si="580"/>
        <v>5197304.0490120007</v>
      </c>
      <c r="I9344" s="11">
        <f t="shared" si="581"/>
        <v>2075662</v>
      </c>
      <c r="J9344" s="11">
        <f t="shared" si="582"/>
        <v>2162839.804</v>
      </c>
      <c r="K9344" s="11">
        <f t="shared" si="583"/>
        <v>0</v>
      </c>
    </row>
    <row r="9345" spans="1:11" s="11" customFormat="1">
      <c r="A9345" s="32">
        <v>2018</v>
      </c>
      <c r="B9345" s="32">
        <v>2364</v>
      </c>
      <c r="C9345" s="33" t="s">
        <v>565</v>
      </c>
      <c r="D9345" s="33" t="s">
        <v>566</v>
      </c>
      <c r="E9345" s="34">
        <v>219</v>
      </c>
      <c r="F9345" s="35">
        <v>5.7</v>
      </c>
      <c r="G9345" s="34">
        <v>1315.5</v>
      </c>
      <c r="H9345" s="14">
        <f t="shared" si="580"/>
        <v>16421.386499999997</v>
      </c>
      <c r="I9345" s="11">
        <f t="shared" si="581"/>
        <v>219</v>
      </c>
      <c r="J9345" s="11">
        <f t="shared" si="582"/>
        <v>1248.3</v>
      </c>
      <c r="K9345" s="11">
        <f t="shared" si="583"/>
        <v>0</v>
      </c>
    </row>
    <row r="9346" spans="1:11" s="11" customFormat="1">
      <c r="A9346" s="32">
        <v>2018</v>
      </c>
      <c r="B9346" s="32">
        <v>2367</v>
      </c>
      <c r="C9346" s="33" t="s">
        <v>563</v>
      </c>
      <c r="D9346" s="33" t="s">
        <v>564</v>
      </c>
      <c r="E9346" s="34">
        <v>960</v>
      </c>
      <c r="F9346" s="35">
        <v>1.05</v>
      </c>
      <c r="G9346" s="34">
        <v>705</v>
      </c>
      <c r="H9346" s="14">
        <f t="shared" si="580"/>
        <v>7106.4</v>
      </c>
      <c r="I9346" s="11">
        <f t="shared" si="581"/>
        <v>960</v>
      </c>
      <c r="J9346" s="11">
        <f t="shared" si="582"/>
        <v>1008</v>
      </c>
      <c r="K9346" s="11">
        <f t="shared" si="583"/>
        <v>0</v>
      </c>
    </row>
    <row r="9347" spans="1:11" s="11" customFormat="1">
      <c r="A9347" s="32">
        <v>2018</v>
      </c>
      <c r="B9347" s="32">
        <v>2390</v>
      </c>
      <c r="C9347" s="33" t="s">
        <v>565</v>
      </c>
      <c r="D9347" s="33" t="s">
        <v>566</v>
      </c>
      <c r="E9347" s="34">
        <v>1808</v>
      </c>
      <c r="F9347" s="35">
        <v>5.8250000000000002</v>
      </c>
      <c r="G9347" s="34" t="s">
        <v>364</v>
      </c>
      <c r="H9347" s="14" t="str">
        <f t="shared" si="580"/>
        <v/>
      </c>
      <c r="I9347" s="11" t="str">
        <f t="shared" si="581"/>
        <v/>
      </c>
      <c r="J9347" s="11" t="str">
        <f t="shared" si="582"/>
        <v/>
      </c>
      <c r="K9347" s="11">
        <f t="shared" si="583"/>
        <v>0</v>
      </c>
    </row>
    <row r="9348" spans="1:11" s="11" customFormat="1">
      <c r="A9348" s="32">
        <v>2018</v>
      </c>
      <c r="B9348" s="32">
        <v>2390</v>
      </c>
      <c r="C9348" s="33" t="s">
        <v>563</v>
      </c>
      <c r="D9348" s="33" t="s">
        <v>564</v>
      </c>
      <c r="E9348" s="34">
        <v>1134</v>
      </c>
      <c r="F9348" s="35">
        <v>1.028</v>
      </c>
      <c r="G9348" s="34" t="s">
        <v>364</v>
      </c>
      <c r="H9348" s="14" t="str">
        <f t="shared" si="580"/>
        <v/>
      </c>
      <c r="I9348" s="11" t="str">
        <f t="shared" si="581"/>
        <v/>
      </c>
      <c r="J9348" s="11" t="str">
        <f t="shared" si="582"/>
        <v/>
      </c>
      <c r="K9348" s="11">
        <f t="shared" si="583"/>
        <v>0</v>
      </c>
    </row>
    <row r="9349" spans="1:11" s="11" customFormat="1">
      <c r="A9349" s="32">
        <v>2018</v>
      </c>
      <c r="B9349" s="32">
        <v>2393</v>
      </c>
      <c r="C9349" s="33" t="s">
        <v>563</v>
      </c>
      <c r="D9349" s="33" t="s">
        <v>564</v>
      </c>
      <c r="E9349" s="34">
        <v>419</v>
      </c>
      <c r="F9349" s="35">
        <v>1.03</v>
      </c>
      <c r="G9349" s="34" t="s">
        <v>364</v>
      </c>
      <c r="H9349" s="14" t="str">
        <f t="shared" si="580"/>
        <v/>
      </c>
      <c r="I9349" s="11" t="str">
        <f t="shared" si="581"/>
        <v/>
      </c>
      <c r="J9349" s="11" t="str">
        <f t="shared" si="582"/>
        <v/>
      </c>
      <c r="K9349" s="11">
        <f t="shared" si="583"/>
        <v>0</v>
      </c>
    </row>
    <row r="9350" spans="1:11" s="11" customFormat="1">
      <c r="A9350" s="32">
        <v>2018</v>
      </c>
      <c r="B9350" s="32">
        <v>2393</v>
      </c>
      <c r="C9350" s="33" t="s">
        <v>563</v>
      </c>
      <c r="D9350" s="33" t="s">
        <v>564</v>
      </c>
      <c r="E9350" s="34">
        <v>1034</v>
      </c>
      <c r="F9350" s="35">
        <v>1.03</v>
      </c>
      <c r="G9350" s="34" t="s">
        <v>364</v>
      </c>
      <c r="H9350" s="14" t="str">
        <f t="shared" ref="H9350:H9413" si="584">IF(I9350="","",G9350/100*F9350*E9350)</f>
        <v/>
      </c>
      <c r="I9350" s="11" t="str">
        <f t="shared" ref="I9350:I9413" si="585">IF(OR(G9350=".",F9350=".",E9350="."),"",E9350)</f>
        <v/>
      </c>
      <c r="J9350" s="11" t="str">
        <f t="shared" ref="J9350:J9413" si="586">IF(I9350="","",F9350*I9350)</f>
        <v/>
      </c>
      <c r="K9350" s="11">
        <f t="shared" ref="K9350:K9413" si="587">IF(C9350="LIG",1,0)</f>
        <v>0</v>
      </c>
    </row>
    <row r="9351" spans="1:11" s="11" customFormat="1">
      <c r="A9351" s="32">
        <v>2018</v>
      </c>
      <c r="B9351" s="32">
        <v>2398</v>
      </c>
      <c r="C9351" s="33" t="s">
        <v>563</v>
      </c>
      <c r="D9351" s="33" t="s">
        <v>564</v>
      </c>
      <c r="E9351" s="34">
        <v>3236689</v>
      </c>
      <c r="F9351" s="35">
        <v>1.0289999999999999</v>
      </c>
      <c r="G9351" s="34" t="s">
        <v>364</v>
      </c>
      <c r="H9351" s="14" t="str">
        <f t="shared" si="584"/>
        <v/>
      </c>
      <c r="I9351" s="11" t="str">
        <f t="shared" si="585"/>
        <v/>
      </c>
      <c r="J9351" s="11" t="str">
        <f t="shared" si="586"/>
        <v/>
      </c>
      <c r="K9351" s="11">
        <f t="shared" si="587"/>
        <v>0</v>
      </c>
    </row>
    <row r="9352" spans="1:11" s="11" customFormat="1">
      <c r="A9352" s="32">
        <v>2018</v>
      </c>
      <c r="B9352" s="32">
        <v>2399</v>
      </c>
      <c r="C9352" s="33" t="s">
        <v>563</v>
      </c>
      <c r="D9352" s="33" t="s">
        <v>564</v>
      </c>
      <c r="E9352" s="34">
        <v>25064</v>
      </c>
      <c r="F9352" s="35">
        <v>1.3</v>
      </c>
      <c r="G9352" s="34" t="s">
        <v>364</v>
      </c>
      <c r="H9352" s="14" t="str">
        <f t="shared" si="584"/>
        <v/>
      </c>
      <c r="I9352" s="11" t="str">
        <f t="shared" si="585"/>
        <v/>
      </c>
      <c r="J9352" s="11" t="str">
        <f t="shared" si="586"/>
        <v/>
      </c>
      <c r="K9352" s="11">
        <f t="shared" si="587"/>
        <v>0</v>
      </c>
    </row>
    <row r="9353" spans="1:11" s="11" customFormat="1">
      <c r="A9353" s="32">
        <v>2018</v>
      </c>
      <c r="B9353" s="32">
        <v>2404</v>
      </c>
      <c r="C9353" s="33" t="s">
        <v>563</v>
      </c>
      <c r="D9353" s="33" t="s">
        <v>564</v>
      </c>
      <c r="E9353" s="34">
        <v>219253</v>
      </c>
      <c r="F9353" s="35">
        <v>1.03</v>
      </c>
      <c r="G9353" s="34" t="s">
        <v>364</v>
      </c>
      <c r="H9353" s="14" t="str">
        <f t="shared" si="584"/>
        <v/>
      </c>
      <c r="I9353" s="11" t="str">
        <f t="shared" si="585"/>
        <v/>
      </c>
      <c r="J9353" s="11" t="str">
        <f t="shared" si="586"/>
        <v/>
      </c>
      <c r="K9353" s="11">
        <f t="shared" si="587"/>
        <v>0</v>
      </c>
    </row>
    <row r="9354" spans="1:11" s="11" customFormat="1">
      <c r="A9354" s="32">
        <v>2018</v>
      </c>
      <c r="B9354" s="32">
        <v>2406</v>
      </c>
      <c r="C9354" s="33" t="s">
        <v>563</v>
      </c>
      <c r="D9354" s="33" t="s">
        <v>564</v>
      </c>
      <c r="E9354" s="34">
        <v>2200929</v>
      </c>
      <c r="F9354" s="35">
        <v>1.0289999999999999</v>
      </c>
      <c r="G9354" s="34" t="s">
        <v>364</v>
      </c>
      <c r="H9354" s="14" t="str">
        <f t="shared" si="584"/>
        <v/>
      </c>
      <c r="I9354" s="11" t="str">
        <f t="shared" si="585"/>
        <v/>
      </c>
      <c r="J9354" s="11" t="str">
        <f t="shared" si="586"/>
        <v/>
      </c>
      <c r="K9354" s="11">
        <f t="shared" si="587"/>
        <v>0</v>
      </c>
    </row>
    <row r="9355" spans="1:11" s="11" customFormat="1">
      <c r="A9355" s="32">
        <v>2018</v>
      </c>
      <c r="B9355" s="32">
        <v>2411</v>
      </c>
      <c r="C9355" s="33" t="s">
        <v>565</v>
      </c>
      <c r="D9355" s="33" t="s">
        <v>566</v>
      </c>
      <c r="E9355" s="34">
        <v>40197</v>
      </c>
      <c r="F9355" s="35">
        <v>5.8</v>
      </c>
      <c r="G9355" s="34" t="s">
        <v>364</v>
      </c>
      <c r="H9355" s="14" t="str">
        <f t="shared" si="584"/>
        <v/>
      </c>
      <c r="I9355" s="11" t="str">
        <f t="shared" si="585"/>
        <v/>
      </c>
      <c r="J9355" s="11" t="str">
        <f t="shared" si="586"/>
        <v/>
      </c>
      <c r="K9355" s="11">
        <f t="shared" si="587"/>
        <v>0</v>
      </c>
    </row>
    <row r="9356" spans="1:11" s="11" customFormat="1">
      <c r="A9356" s="32">
        <v>2018</v>
      </c>
      <c r="B9356" s="32">
        <v>2411</v>
      </c>
      <c r="C9356" s="33" t="s">
        <v>563</v>
      </c>
      <c r="D9356" s="33" t="s">
        <v>564</v>
      </c>
      <c r="E9356" s="34">
        <v>1971</v>
      </c>
      <c r="F9356" s="35">
        <v>1.028</v>
      </c>
      <c r="G9356" s="34" t="s">
        <v>364</v>
      </c>
      <c r="H9356" s="14" t="str">
        <f t="shared" si="584"/>
        <v/>
      </c>
      <c r="I9356" s="11" t="str">
        <f t="shared" si="585"/>
        <v/>
      </c>
      <c r="J9356" s="11" t="str">
        <f t="shared" si="586"/>
        <v/>
      </c>
      <c r="K9356" s="11">
        <f t="shared" si="587"/>
        <v>0</v>
      </c>
    </row>
    <row r="9357" spans="1:11" s="11" customFormat="1">
      <c r="A9357" s="32">
        <v>2018</v>
      </c>
      <c r="B9357" s="32">
        <v>2442</v>
      </c>
      <c r="C9357" s="33" t="s">
        <v>563</v>
      </c>
      <c r="D9357" s="33" t="s">
        <v>564</v>
      </c>
      <c r="E9357" s="34">
        <v>2609</v>
      </c>
      <c r="F9357" s="35">
        <v>1.0109999999999999</v>
      </c>
      <c r="G9357" s="34">
        <v>1805.1</v>
      </c>
      <c r="H9357" s="14">
        <f t="shared" si="584"/>
        <v>47613.104648999994</v>
      </c>
      <c r="I9357" s="11">
        <f t="shared" si="585"/>
        <v>2609</v>
      </c>
      <c r="J9357" s="11">
        <f t="shared" si="586"/>
        <v>2637.6989999999996</v>
      </c>
      <c r="K9357" s="11">
        <f t="shared" si="587"/>
        <v>0</v>
      </c>
    </row>
    <row r="9358" spans="1:11" s="11" customFormat="1">
      <c r="A9358" s="32">
        <v>2018</v>
      </c>
      <c r="B9358" s="32">
        <v>2442</v>
      </c>
      <c r="C9358" s="33" t="s">
        <v>363</v>
      </c>
      <c r="D9358" s="33" t="s">
        <v>354</v>
      </c>
      <c r="E9358" s="34">
        <v>258766</v>
      </c>
      <c r="F9358" s="35">
        <v>17.963999999999999</v>
      </c>
      <c r="G9358" s="34">
        <v>289.60000000000002</v>
      </c>
      <c r="H9358" s="14">
        <f t="shared" si="584"/>
        <v>13461976.139904</v>
      </c>
      <c r="I9358" s="11">
        <f t="shared" si="585"/>
        <v>258766</v>
      </c>
      <c r="J9358" s="11">
        <f t="shared" si="586"/>
        <v>4648472.4239999996</v>
      </c>
      <c r="K9358" s="11">
        <f t="shared" si="587"/>
        <v>0</v>
      </c>
    </row>
    <row r="9359" spans="1:11" s="11" customFormat="1">
      <c r="A9359" s="32">
        <v>2018</v>
      </c>
      <c r="B9359" s="32">
        <v>2444</v>
      </c>
      <c r="C9359" s="33" t="s">
        <v>563</v>
      </c>
      <c r="D9359" s="33" t="s">
        <v>564</v>
      </c>
      <c r="E9359" s="34">
        <v>80501</v>
      </c>
      <c r="F9359" s="35">
        <v>1.06</v>
      </c>
      <c r="G9359" s="34">
        <v>246</v>
      </c>
      <c r="H9359" s="14">
        <f t="shared" si="584"/>
        <v>209914.40760000001</v>
      </c>
      <c r="I9359" s="11">
        <f t="shared" si="585"/>
        <v>80501</v>
      </c>
      <c r="J9359" s="11">
        <f t="shared" si="586"/>
        <v>85331.06</v>
      </c>
      <c r="K9359" s="11">
        <f t="shared" si="587"/>
        <v>0</v>
      </c>
    </row>
    <row r="9360" spans="1:11" s="11" customFormat="1">
      <c r="A9360" s="32">
        <v>2018</v>
      </c>
      <c r="B9360" s="32">
        <v>2446</v>
      </c>
      <c r="C9360" s="33" t="s">
        <v>563</v>
      </c>
      <c r="D9360" s="33" t="s">
        <v>564</v>
      </c>
      <c r="E9360" s="34">
        <v>234909</v>
      </c>
      <c r="F9360" s="35">
        <v>1.0289999999999999</v>
      </c>
      <c r="G9360" s="34">
        <v>196.6</v>
      </c>
      <c r="H9360" s="14">
        <f t="shared" si="584"/>
        <v>475224.19572599995</v>
      </c>
      <c r="I9360" s="11">
        <f t="shared" si="585"/>
        <v>234909</v>
      </c>
      <c r="J9360" s="11">
        <f t="shared" si="586"/>
        <v>241721.36099999998</v>
      </c>
      <c r="K9360" s="11">
        <f t="shared" si="587"/>
        <v>0</v>
      </c>
    </row>
    <row r="9361" spans="1:11" s="11" customFormat="1">
      <c r="A9361" s="32">
        <v>2018</v>
      </c>
      <c r="B9361" s="32">
        <v>2446</v>
      </c>
      <c r="C9361" s="33" t="s">
        <v>563</v>
      </c>
      <c r="D9361" s="33" t="s">
        <v>564</v>
      </c>
      <c r="E9361" s="34">
        <v>456000</v>
      </c>
      <c r="F9361" s="35">
        <v>1.0289999999999999</v>
      </c>
      <c r="G9361" s="34">
        <v>196.6</v>
      </c>
      <c r="H9361" s="14">
        <f t="shared" si="584"/>
        <v>922494.38399999996</v>
      </c>
      <c r="I9361" s="11">
        <f t="shared" si="585"/>
        <v>456000</v>
      </c>
      <c r="J9361" s="11">
        <f t="shared" si="586"/>
        <v>469223.99999999994</v>
      </c>
      <c r="K9361" s="11">
        <f t="shared" si="587"/>
        <v>0</v>
      </c>
    </row>
    <row r="9362" spans="1:11" s="11" customFormat="1">
      <c r="A9362" s="32">
        <v>2018</v>
      </c>
      <c r="B9362" s="32">
        <v>2451</v>
      </c>
      <c r="C9362" s="33" t="s">
        <v>353</v>
      </c>
      <c r="D9362" s="33" t="s">
        <v>354</v>
      </c>
      <c r="E9362" s="34">
        <v>235000</v>
      </c>
      <c r="F9362" s="35">
        <v>19.893999999999998</v>
      </c>
      <c r="G9362" s="34">
        <v>187</v>
      </c>
      <c r="H9362" s="14">
        <f t="shared" si="584"/>
        <v>8742418.3000000007</v>
      </c>
      <c r="I9362" s="11">
        <f t="shared" si="585"/>
        <v>235000</v>
      </c>
      <c r="J9362" s="11">
        <f t="shared" si="586"/>
        <v>4675090</v>
      </c>
      <c r="K9362" s="11">
        <f t="shared" si="587"/>
        <v>0</v>
      </c>
    </row>
    <row r="9363" spans="1:11" s="11" customFormat="1">
      <c r="A9363" s="32">
        <v>2018</v>
      </c>
      <c r="B9363" s="32">
        <v>2451</v>
      </c>
      <c r="C9363" s="33" t="s">
        <v>565</v>
      </c>
      <c r="D9363" s="33" t="s">
        <v>566</v>
      </c>
      <c r="E9363" s="34">
        <v>331</v>
      </c>
      <c r="F9363" s="35">
        <v>5.66</v>
      </c>
      <c r="G9363" s="34">
        <v>780</v>
      </c>
      <c r="H9363" s="14">
        <f t="shared" si="584"/>
        <v>14612.988000000001</v>
      </c>
      <c r="I9363" s="11">
        <f t="shared" si="585"/>
        <v>331</v>
      </c>
      <c r="J9363" s="11">
        <f t="shared" si="586"/>
        <v>1873.46</v>
      </c>
      <c r="K9363" s="11">
        <f t="shared" si="587"/>
        <v>0</v>
      </c>
    </row>
    <row r="9364" spans="1:11" s="11" customFormat="1">
      <c r="A9364" s="32">
        <v>2018</v>
      </c>
      <c r="B9364" s="32">
        <v>2454</v>
      </c>
      <c r="C9364" s="33" t="s">
        <v>563</v>
      </c>
      <c r="D9364" s="33" t="s">
        <v>564</v>
      </c>
      <c r="E9364" s="34">
        <v>356442</v>
      </c>
      <c r="F9364" s="35">
        <v>1.03</v>
      </c>
      <c r="G9364" s="34">
        <v>196.6</v>
      </c>
      <c r="H9364" s="14">
        <f t="shared" si="584"/>
        <v>721787.92116000003</v>
      </c>
      <c r="I9364" s="11">
        <f t="shared" si="585"/>
        <v>356442</v>
      </c>
      <c r="J9364" s="11">
        <f t="shared" si="586"/>
        <v>367135.26</v>
      </c>
      <c r="K9364" s="11">
        <f t="shared" si="587"/>
        <v>0</v>
      </c>
    </row>
    <row r="9365" spans="1:11" s="11" customFormat="1">
      <c r="A9365" s="32">
        <v>2018</v>
      </c>
      <c r="B9365" s="32">
        <v>2454</v>
      </c>
      <c r="C9365" s="33" t="s">
        <v>563</v>
      </c>
      <c r="D9365" s="33" t="s">
        <v>564</v>
      </c>
      <c r="E9365" s="34">
        <v>1095669</v>
      </c>
      <c r="F9365" s="35">
        <v>1.03</v>
      </c>
      <c r="G9365" s="34">
        <v>196.6</v>
      </c>
      <c r="H9365" s="14">
        <f t="shared" si="584"/>
        <v>2218707.8116200003</v>
      </c>
      <c r="I9365" s="11">
        <f t="shared" si="585"/>
        <v>1095669</v>
      </c>
      <c r="J9365" s="11">
        <f t="shared" si="586"/>
        <v>1128539.07</v>
      </c>
      <c r="K9365" s="11">
        <f t="shared" si="587"/>
        <v>0</v>
      </c>
    </row>
    <row r="9366" spans="1:11" s="11" customFormat="1">
      <c r="A9366" s="32">
        <v>2018</v>
      </c>
      <c r="B9366" s="32">
        <v>2480</v>
      </c>
      <c r="C9366" s="33" t="s">
        <v>565</v>
      </c>
      <c r="D9366" s="33" t="s">
        <v>566</v>
      </c>
      <c r="E9366" s="34">
        <v>3</v>
      </c>
      <c r="F9366" s="35">
        <v>5.7960000000000003</v>
      </c>
      <c r="G9366" s="34" t="s">
        <v>364</v>
      </c>
      <c r="H9366" s="14" t="str">
        <f t="shared" si="584"/>
        <v/>
      </c>
      <c r="I9366" s="11" t="str">
        <f t="shared" si="585"/>
        <v/>
      </c>
      <c r="J9366" s="11" t="str">
        <f t="shared" si="586"/>
        <v/>
      </c>
      <c r="K9366" s="11">
        <f t="shared" si="587"/>
        <v>0</v>
      </c>
    </row>
    <row r="9367" spans="1:11" s="11" customFormat="1">
      <c r="A9367" s="32">
        <v>2018</v>
      </c>
      <c r="B9367" s="32">
        <v>2480</v>
      </c>
      <c r="C9367" s="33" t="s">
        <v>563</v>
      </c>
      <c r="D9367" s="33" t="s">
        <v>564</v>
      </c>
      <c r="E9367" s="34">
        <v>6840</v>
      </c>
      <c r="F9367" s="35">
        <v>1.02</v>
      </c>
      <c r="G9367" s="34" t="s">
        <v>364</v>
      </c>
      <c r="H9367" s="14" t="str">
        <f t="shared" si="584"/>
        <v/>
      </c>
      <c r="I9367" s="11" t="str">
        <f t="shared" si="585"/>
        <v/>
      </c>
      <c r="J9367" s="11" t="str">
        <f t="shared" si="586"/>
        <v/>
      </c>
      <c r="K9367" s="11">
        <f t="shared" si="587"/>
        <v>0</v>
      </c>
    </row>
    <row r="9368" spans="1:11" s="11" customFormat="1">
      <c r="A9368" s="32">
        <v>2018</v>
      </c>
      <c r="B9368" s="32">
        <v>2490</v>
      </c>
      <c r="C9368" s="33" t="s">
        <v>563</v>
      </c>
      <c r="D9368" s="33" t="s">
        <v>564</v>
      </c>
      <c r="E9368" s="34">
        <v>278723</v>
      </c>
      <c r="F9368" s="35">
        <v>1.03</v>
      </c>
      <c r="G9368" s="34" t="s">
        <v>364</v>
      </c>
      <c r="H9368" s="14" t="str">
        <f t="shared" si="584"/>
        <v/>
      </c>
      <c r="I9368" s="11" t="str">
        <f t="shared" si="585"/>
        <v/>
      </c>
      <c r="J9368" s="11" t="str">
        <f t="shared" si="586"/>
        <v/>
      </c>
      <c r="K9368" s="11">
        <f t="shared" si="587"/>
        <v>0</v>
      </c>
    </row>
    <row r="9369" spans="1:11" s="11" customFormat="1">
      <c r="A9369" s="32">
        <v>2018</v>
      </c>
      <c r="B9369" s="32">
        <v>2493</v>
      </c>
      <c r="C9369" s="33" t="s">
        <v>563</v>
      </c>
      <c r="D9369" s="33" t="s">
        <v>564</v>
      </c>
      <c r="E9369" s="34">
        <v>2217334</v>
      </c>
      <c r="F9369" s="35">
        <v>1.04</v>
      </c>
      <c r="G9369" s="34">
        <v>280</v>
      </c>
      <c r="H9369" s="14">
        <f t="shared" si="584"/>
        <v>6456876.608</v>
      </c>
      <c r="I9369" s="11">
        <f t="shared" si="585"/>
        <v>2217334</v>
      </c>
      <c r="J9369" s="11">
        <f t="shared" si="586"/>
        <v>2306027.36</v>
      </c>
      <c r="K9369" s="11">
        <f t="shared" si="587"/>
        <v>0</v>
      </c>
    </row>
    <row r="9370" spans="1:11" s="11" customFormat="1">
      <c r="A9370" s="32">
        <v>2018</v>
      </c>
      <c r="B9370" s="32">
        <v>2494</v>
      </c>
      <c r="C9370" s="33" t="s">
        <v>565</v>
      </c>
      <c r="D9370" s="33" t="s">
        <v>566</v>
      </c>
      <c r="E9370" s="34">
        <v>124</v>
      </c>
      <c r="F9370" s="35">
        <v>5.83</v>
      </c>
      <c r="G9370" s="34" t="s">
        <v>364</v>
      </c>
      <c r="H9370" s="14" t="str">
        <f t="shared" si="584"/>
        <v/>
      </c>
      <c r="I9370" s="11" t="str">
        <f t="shared" si="585"/>
        <v/>
      </c>
      <c r="J9370" s="11" t="str">
        <f t="shared" si="586"/>
        <v/>
      </c>
      <c r="K9370" s="11">
        <f t="shared" si="587"/>
        <v>0</v>
      </c>
    </row>
    <row r="9371" spans="1:11" s="11" customFormat="1">
      <c r="A9371" s="32">
        <v>2018</v>
      </c>
      <c r="B9371" s="32">
        <v>2494</v>
      </c>
      <c r="C9371" s="33" t="s">
        <v>563</v>
      </c>
      <c r="D9371" s="33" t="s">
        <v>564</v>
      </c>
      <c r="E9371" s="34">
        <v>17582</v>
      </c>
      <c r="F9371" s="35">
        <v>1.03</v>
      </c>
      <c r="G9371" s="34" t="s">
        <v>364</v>
      </c>
      <c r="H9371" s="14" t="str">
        <f t="shared" si="584"/>
        <v/>
      </c>
      <c r="I9371" s="11" t="str">
        <f t="shared" si="585"/>
        <v/>
      </c>
      <c r="J9371" s="11" t="str">
        <f t="shared" si="586"/>
        <v/>
      </c>
      <c r="K9371" s="11">
        <f t="shared" si="587"/>
        <v>0</v>
      </c>
    </row>
    <row r="9372" spans="1:11" s="11" customFormat="1">
      <c r="A9372" s="32">
        <v>2018</v>
      </c>
      <c r="B9372" s="32">
        <v>2499</v>
      </c>
      <c r="C9372" s="33" t="s">
        <v>565</v>
      </c>
      <c r="D9372" s="33" t="s">
        <v>566</v>
      </c>
      <c r="E9372" s="34">
        <v>167</v>
      </c>
      <c r="F9372" s="35">
        <v>5.83</v>
      </c>
      <c r="G9372" s="34" t="s">
        <v>364</v>
      </c>
      <c r="H9372" s="14" t="str">
        <f t="shared" si="584"/>
        <v/>
      </c>
      <c r="I9372" s="11" t="str">
        <f t="shared" si="585"/>
        <v/>
      </c>
      <c r="J9372" s="11" t="str">
        <f t="shared" si="586"/>
        <v/>
      </c>
      <c r="K9372" s="11">
        <f t="shared" si="587"/>
        <v>0</v>
      </c>
    </row>
    <row r="9373" spans="1:11" s="11" customFormat="1">
      <c r="A9373" s="32">
        <v>2018</v>
      </c>
      <c r="B9373" s="32">
        <v>2499</v>
      </c>
      <c r="C9373" s="33" t="s">
        <v>563</v>
      </c>
      <c r="D9373" s="33" t="s">
        <v>564</v>
      </c>
      <c r="E9373" s="34">
        <v>76950</v>
      </c>
      <c r="F9373" s="35">
        <v>1.03</v>
      </c>
      <c r="G9373" s="34" t="s">
        <v>364</v>
      </c>
      <c r="H9373" s="14" t="str">
        <f t="shared" si="584"/>
        <v/>
      </c>
      <c r="I9373" s="11" t="str">
        <f t="shared" si="585"/>
        <v/>
      </c>
      <c r="J9373" s="11" t="str">
        <f t="shared" si="586"/>
        <v/>
      </c>
      <c r="K9373" s="11">
        <f t="shared" si="587"/>
        <v>0</v>
      </c>
    </row>
    <row r="9374" spans="1:11" s="11" customFormat="1">
      <c r="A9374" s="32">
        <v>2018</v>
      </c>
      <c r="B9374" s="32">
        <v>2500</v>
      </c>
      <c r="C9374" s="33" t="s">
        <v>563</v>
      </c>
      <c r="D9374" s="33" t="s">
        <v>564</v>
      </c>
      <c r="E9374" s="34">
        <v>1517428</v>
      </c>
      <c r="F9374" s="35">
        <v>1.0289999999999999</v>
      </c>
      <c r="G9374" s="34" t="s">
        <v>364</v>
      </c>
      <c r="H9374" s="14" t="str">
        <f t="shared" si="584"/>
        <v/>
      </c>
      <c r="I9374" s="11" t="str">
        <f t="shared" si="585"/>
        <v/>
      </c>
      <c r="J9374" s="11" t="str">
        <f t="shared" si="586"/>
        <v/>
      </c>
      <c r="K9374" s="11">
        <f t="shared" si="587"/>
        <v>0</v>
      </c>
    </row>
    <row r="9375" spans="1:11" s="11" customFormat="1">
      <c r="A9375" s="32">
        <v>2018</v>
      </c>
      <c r="B9375" s="32">
        <v>2511</v>
      </c>
      <c r="C9375" s="33" t="s">
        <v>563</v>
      </c>
      <c r="D9375" s="33" t="s">
        <v>564</v>
      </c>
      <c r="E9375" s="34">
        <v>983588</v>
      </c>
      <c r="F9375" s="35">
        <v>1.0289999999999999</v>
      </c>
      <c r="G9375" s="34">
        <v>323</v>
      </c>
      <c r="H9375" s="14">
        <f t="shared" si="584"/>
        <v>3269121.92796</v>
      </c>
      <c r="I9375" s="11">
        <f t="shared" si="585"/>
        <v>983588</v>
      </c>
      <c r="J9375" s="11">
        <f t="shared" si="586"/>
        <v>1012112.0519999999</v>
      </c>
      <c r="K9375" s="11">
        <f t="shared" si="587"/>
        <v>0</v>
      </c>
    </row>
    <row r="9376" spans="1:11" s="11" customFormat="1">
      <c r="A9376" s="32">
        <v>2018</v>
      </c>
      <c r="B9376" s="32">
        <v>2516</v>
      </c>
      <c r="C9376" s="33" t="s">
        <v>563</v>
      </c>
      <c r="D9376" s="33" t="s">
        <v>564</v>
      </c>
      <c r="E9376" s="34">
        <v>518996</v>
      </c>
      <c r="F9376" s="35">
        <v>1.0289999999999999</v>
      </c>
      <c r="G9376" s="34">
        <v>318</v>
      </c>
      <c r="H9376" s="14">
        <f t="shared" si="584"/>
        <v>1698269.09112</v>
      </c>
      <c r="I9376" s="11">
        <f t="shared" si="585"/>
        <v>518996</v>
      </c>
      <c r="J9376" s="11">
        <f t="shared" si="586"/>
        <v>534046.88399999996</v>
      </c>
      <c r="K9376" s="11">
        <f t="shared" si="587"/>
        <v>0</v>
      </c>
    </row>
    <row r="9377" spans="1:11" s="11" customFormat="1">
      <c r="A9377" s="32">
        <v>2018</v>
      </c>
      <c r="B9377" s="32">
        <v>2517</v>
      </c>
      <c r="C9377" s="33" t="s">
        <v>565</v>
      </c>
      <c r="D9377" s="33" t="s">
        <v>566</v>
      </c>
      <c r="E9377" s="34">
        <v>129</v>
      </c>
      <c r="F9377" s="35">
        <v>5.6829999999999998</v>
      </c>
      <c r="G9377" s="34">
        <v>1410.5</v>
      </c>
      <c r="H9377" s="14">
        <f t="shared" si="584"/>
        <v>10340.474235</v>
      </c>
      <c r="I9377" s="11">
        <f t="shared" si="585"/>
        <v>129</v>
      </c>
      <c r="J9377" s="11">
        <f t="shared" si="586"/>
        <v>733.10699999999997</v>
      </c>
      <c r="K9377" s="11">
        <f t="shared" si="587"/>
        <v>0</v>
      </c>
    </row>
    <row r="9378" spans="1:11" s="11" customFormat="1">
      <c r="A9378" s="32">
        <v>2018</v>
      </c>
      <c r="B9378" s="32">
        <v>2517</v>
      </c>
      <c r="C9378" s="33" t="s">
        <v>563</v>
      </c>
      <c r="D9378" s="33" t="s">
        <v>564</v>
      </c>
      <c r="E9378" s="34">
        <v>112089</v>
      </c>
      <c r="F9378" s="35">
        <v>1.026</v>
      </c>
      <c r="G9378" s="34">
        <v>349.5</v>
      </c>
      <c r="H9378" s="14">
        <f t="shared" si="584"/>
        <v>401936.58243000001</v>
      </c>
      <c r="I9378" s="11">
        <f t="shared" si="585"/>
        <v>112089</v>
      </c>
      <c r="J9378" s="11">
        <f t="shared" si="586"/>
        <v>115003.314</v>
      </c>
      <c r="K9378" s="11">
        <f t="shared" si="587"/>
        <v>0</v>
      </c>
    </row>
    <row r="9379" spans="1:11" s="11" customFormat="1">
      <c r="A9379" s="32">
        <v>2018</v>
      </c>
      <c r="B9379" s="32">
        <v>2517</v>
      </c>
      <c r="C9379" s="33" t="s">
        <v>567</v>
      </c>
      <c r="D9379" s="33" t="s">
        <v>566</v>
      </c>
      <c r="E9379" s="34">
        <v>1298</v>
      </c>
      <c r="F9379" s="35">
        <v>6.3419999999999996</v>
      </c>
      <c r="G9379" s="34">
        <v>749.1</v>
      </c>
      <c r="H9379" s="14">
        <f t="shared" si="584"/>
        <v>61665.282756000001</v>
      </c>
      <c r="I9379" s="11">
        <f t="shared" si="585"/>
        <v>1298</v>
      </c>
      <c r="J9379" s="11">
        <f t="shared" si="586"/>
        <v>8231.9159999999993</v>
      </c>
      <c r="K9379" s="11">
        <f t="shared" si="587"/>
        <v>0</v>
      </c>
    </row>
    <row r="9380" spans="1:11" s="11" customFormat="1">
      <c r="A9380" s="32">
        <v>2018</v>
      </c>
      <c r="B9380" s="32">
        <v>2539</v>
      </c>
      <c r="C9380" s="33" t="s">
        <v>563</v>
      </c>
      <c r="D9380" s="33" t="s">
        <v>564</v>
      </c>
      <c r="E9380" s="34">
        <v>3306175</v>
      </c>
      <c r="F9380" s="35">
        <v>1.028</v>
      </c>
      <c r="G9380" s="34" t="s">
        <v>364</v>
      </c>
      <c r="H9380" s="14" t="str">
        <f t="shared" si="584"/>
        <v/>
      </c>
      <c r="I9380" s="11" t="str">
        <f t="shared" si="585"/>
        <v/>
      </c>
      <c r="J9380" s="11" t="str">
        <f t="shared" si="586"/>
        <v/>
      </c>
      <c r="K9380" s="11">
        <f t="shared" si="587"/>
        <v>0</v>
      </c>
    </row>
    <row r="9381" spans="1:11" s="11" customFormat="1">
      <c r="A9381" s="32">
        <v>2018</v>
      </c>
      <c r="B9381" s="32">
        <v>2625</v>
      </c>
      <c r="C9381" s="33" t="s">
        <v>563</v>
      </c>
      <c r="D9381" s="33" t="s">
        <v>564</v>
      </c>
      <c r="E9381" s="34">
        <v>9390</v>
      </c>
      <c r="F9381" s="35">
        <v>1.03</v>
      </c>
      <c r="G9381" s="34" t="s">
        <v>364</v>
      </c>
      <c r="H9381" s="14" t="str">
        <f t="shared" si="584"/>
        <v/>
      </c>
      <c r="I9381" s="11" t="str">
        <f t="shared" si="585"/>
        <v/>
      </c>
      <c r="J9381" s="11" t="str">
        <f t="shared" si="586"/>
        <v/>
      </c>
      <c r="K9381" s="11">
        <f t="shared" si="587"/>
        <v>0</v>
      </c>
    </row>
    <row r="9382" spans="1:11" s="11" customFormat="1">
      <c r="A9382" s="32">
        <v>2018</v>
      </c>
      <c r="B9382" s="32">
        <v>2706</v>
      </c>
      <c r="C9382" s="33" t="s">
        <v>353</v>
      </c>
      <c r="D9382" s="33" t="s">
        <v>354</v>
      </c>
      <c r="E9382" s="34">
        <v>23017</v>
      </c>
      <c r="F9382" s="35">
        <v>23.751999999999999</v>
      </c>
      <c r="G9382" s="34">
        <v>320.8</v>
      </c>
      <c r="H9382" s="14">
        <f t="shared" si="584"/>
        <v>1753812.907072</v>
      </c>
      <c r="I9382" s="11">
        <f t="shared" si="585"/>
        <v>23017</v>
      </c>
      <c r="J9382" s="11">
        <f t="shared" si="586"/>
        <v>546699.78399999999</v>
      </c>
      <c r="K9382" s="11">
        <f t="shared" si="587"/>
        <v>0</v>
      </c>
    </row>
    <row r="9383" spans="1:11" s="11" customFormat="1">
      <c r="A9383" s="32">
        <v>2018</v>
      </c>
      <c r="B9383" s="32">
        <v>2706</v>
      </c>
      <c r="C9383" s="33" t="s">
        <v>353</v>
      </c>
      <c r="D9383" s="33" t="s">
        <v>354</v>
      </c>
      <c r="E9383" s="34">
        <v>11746</v>
      </c>
      <c r="F9383" s="35">
        <v>25.872</v>
      </c>
      <c r="G9383" s="34">
        <v>327.5</v>
      </c>
      <c r="H9383" s="14">
        <f t="shared" si="584"/>
        <v>995247.97680000006</v>
      </c>
      <c r="I9383" s="11">
        <f t="shared" si="585"/>
        <v>11746</v>
      </c>
      <c r="J9383" s="11">
        <f t="shared" si="586"/>
        <v>303892.51199999999</v>
      </c>
      <c r="K9383" s="11">
        <f t="shared" si="587"/>
        <v>0</v>
      </c>
    </row>
    <row r="9384" spans="1:11" s="11" customFormat="1">
      <c r="A9384" s="32">
        <v>2018</v>
      </c>
      <c r="B9384" s="32">
        <v>2706</v>
      </c>
      <c r="C9384" s="33" t="s">
        <v>563</v>
      </c>
      <c r="D9384" s="33" t="s">
        <v>564</v>
      </c>
      <c r="E9384" s="34">
        <v>152753</v>
      </c>
      <c r="F9384" s="35">
        <v>1.026</v>
      </c>
      <c r="G9384" s="34">
        <v>354.9</v>
      </c>
      <c r="H9384" s="14">
        <f t="shared" si="584"/>
        <v>556215.52732200001</v>
      </c>
      <c r="I9384" s="11">
        <f t="shared" si="585"/>
        <v>152753</v>
      </c>
      <c r="J9384" s="11">
        <f t="shared" si="586"/>
        <v>156724.57800000001</v>
      </c>
      <c r="K9384" s="11">
        <f t="shared" si="587"/>
        <v>0</v>
      </c>
    </row>
    <row r="9385" spans="1:11" s="11" customFormat="1">
      <c r="A9385" s="32">
        <v>2018</v>
      </c>
      <c r="B9385" s="32">
        <v>2712</v>
      </c>
      <c r="C9385" s="33" t="s">
        <v>353</v>
      </c>
      <c r="D9385" s="33" t="s">
        <v>354</v>
      </c>
      <c r="E9385" s="34">
        <v>12764</v>
      </c>
      <c r="F9385" s="35">
        <v>23.675999999999998</v>
      </c>
      <c r="G9385" s="34">
        <v>311.10000000000002</v>
      </c>
      <c r="H9385" s="14">
        <f t="shared" si="584"/>
        <v>940145.64350400004</v>
      </c>
      <c r="I9385" s="11">
        <f t="shared" si="585"/>
        <v>12764</v>
      </c>
      <c r="J9385" s="11">
        <f t="shared" si="586"/>
        <v>302200.46399999998</v>
      </c>
      <c r="K9385" s="11">
        <f t="shared" si="587"/>
        <v>0</v>
      </c>
    </row>
    <row r="9386" spans="1:11" s="11" customFormat="1">
      <c r="A9386" s="32">
        <v>2018</v>
      </c>
      <c r="B9386" s="32">
        <v>2712</v>
      </c>
      <c r="C9386" s="33" t="s">
        <v>353</v>
      </c>
      <c r="D9386" s="33" t="s">
        <v>354</v>
      </c>
      <c r="E9386" s="34">
        <v>12474</v>
      </c>
      <c r="F9386" s="35">
        <v>25.422000000000001</v>
      </c>
      <c r="G9386" s="34">
        <v>318.5</v>
      </c>
      <c r="H9386" s="14">
        <f t="shared" si="584"/>
        <v>1010008.17918</v>
      </c>
      <c r="I9386" s="11">
        <f t="shared" si="585"/>
        <v>12474</v>
      </c>
      <c r="J9386" s="11">
        <f t="shared" si="586"/>
        <v>317114.02799999999</v>
      </c>
      <c r="K9386" s="11">
        <f t="shared" si="587"/>
        <v>0</v>
      </c>
    </row>
    <row r="9387" spans="1:11" s="11" customFormat="1">
      <c r="A9387" s="32">
        <v>2018</v>
      </c>
      <c r="B9387" s="32">
        <v>2712</v>
      </c>
      <c r="C9387" s="33" t="s">
        <v>353</v>
      </c>
      <c r="D9387" s="33" t="s">
        <v>354</v>
      </c>
      <c r="E9387" s="34">
        <v>93666</v>
      </c>
      <c r="F9387" s="35">
        <v>25.878</v>
      </c>
      <c r="G9387" s="34">
        <v>308.39999999999998</v>
      </c>
      <c r="H9387" s="14">
        <f t="shared" si="584"/>
        <v>7475272.8988319999</v>
      </c>
      <c r="I9387" s="11">
        <f t="shared" si="585"/>
        <v>93666</v>
      </c>
      <c r="J9387" s="11">
        <f t="shared" si="586"/>
        <v>2423888.7480000001</v>
      </c>
      <c r="K9387" s="11">
        <f t="shared" si="587"/>
        <v>0</v>
      </c>
    </row>
    <row r="9388" spans="1:11" s="11" customFormat="1">
      <c r="A9388" s="32">
        <v>2018</v>
      </c>
      <c r="B9388" s="32">
        <v>2712</v>
      </c>
      <c r="C9388" s="33" t="s">
        <v>353</v>
      </c>
      <c r="D9388" s="33" t="s">
        <v>354</v>
      </c>
      <c r="E9388" s="34">
        <v>22425</v>
      </c>
      <c r="F9388" s="35">
        <v>24.202000000000002</v>
      </c>
      <c r="G9388" s="34">
        <v>328.3</v>
      </c>
      <c r="H9388" s="14">
        <f t="shared" si="584"/>
        <v>1781782.0975500001</v>
      </c>
      <c r="I9388" s="11">
        <f t="shared" si="585"/>
        <v>22425</v>
      </c>
      <c r="J9388" s="11">
        <f t="shared" si="586"/>
        <v>542729.85000000009</v>
      </c>
      <c r="K9388" s="11">
        <f t="shared" si="587"/>
        <v>0</v>
      </c>
    </row>
    <row r="9389" spans="1:11" s="11" customFormat="1">
      <c r="A9389" s="32">
        <v>2018</v>
      </c>
      <c r="B9389" s="32">
        <v>2720</v>
      </c>
      <c r="C9389" s="33" t="s">
        <v>563</v>
      </c>
      <c r="D9389" s="33" t="s">
        <v>564</v>
      </c>
      <c r="E9389" s="34">
        <v>946693</v>
      </c>
      <c r="F9389" s="35">
        <v>1.0249999999999999</v>
      </c>
      <c r="G9389" s="34">
        <v>327.2</v>
      </c>
      <c r="H9389" s="14">
        <f t="shared" si="584"/>
        <v>3175018.9833999998</v>
      </c>
      <c r="I9389" s="11">
        <f t="shared" si="585"/>
        <v>946693</v>
      </c>
      <c r="J9389" s="11">
        <f t="shared" si="586"/>
        <v>970360.32499999995</v>
      </c>
      <c r="K9389" s="11">
        <f t="shared" si="587"/>
        <v>0</v>
      </c>
    </row>
    <row r="9390" spans="1:11" s="11" customFormat="1">
      <c r="A9390" s="32">
        <v>2018</v>
      </c>
      <c r="B9390" s="32">
        <v>2720</v>
      </c>
      <c r="C9390" s="33" t="s">
        <v>563</v>
      </c>
      <c r="D9390" s="33" t="s">
        <v>564</v>
      </c>
      <c r="E9390" s="34">
        <v>698006</v>
      </c>
      <c r="F9390" s="35">
        <v>1.0249999999999999</v>
      </c>
      <c r="G9390" s="34">
        <v>327.2</v>
      </c>
      <c r="H9390" s="14">
        <f t="shared" si="584"/>
        <v>2340972.5227999999</v>
      </c>
      <c r="I9390" s="11">
        <f t="shared" si="585"/>
        <v>698006</v>
      </c>
      <c r="J9390" s="11">
        <f t="shared" si="586"/>
        <v>715456.14999999991</v>
      </c>
      <c r="K9390" s="11">
        <f t="shared" si="587"/>
        <v>0</v>
      </c>
    </row>
    <row r="9391" spans="1:11" s="11" customFormat="1">
      <c r="A9391" s="32">
        <v>2018</v>
      </c>
      <c r="B9391" s="32">
        <v>2720</v>
      </c>
      <c r="C9391" s="33" t="s">
        <v>563</v>
      </c>
      <c r="D9391" s="33" t="s">
        <v>564</v>
      </c>
      <c r="E9391" s="34">
        <v>587750</v>
      </c>
      <c r="F9391" s="35">
        <v>1.0249999999999999</v>
      </c>
      <c r="G9391" s="34">
        <v>327.2</v>
      </c>
      <c r="H9391" s="14">
        <f t="shared" si="584"/>
        <v>1971195.9499999997</v>
      </c>
      <c r="I9391" s="11">
        <f t="shared" si="585"/>
        <v>587750</v>
      </c>
      <c r="J9391" s="11">
        <f t="shared" si="586"/>
        <v>602443.75</v>
      </c>
      <c r="K9391" s="11">
        <f t="shared" si="587"/>
        <v>0</v>
      </c>
    </row>
    <row r="9392" spans="1:11" s="11" customFormat="1">
      <c r="A9392" s="32">
        <v>2018</v>
      </c>
      <c r="B9392" s="32">
        <v>2720</v>
      </c>
      <c r="C9392" s="33" t="s">
        <v>563</v>
      </c>
      <c r="D9392" s="33" t="s">
        <v>564</v>
      </c>
      <c r="E9392" s="34">
        <v>223669</v>
      </c>
      <c r="F9392" s="35">
        <v>1.0249999999999999</v>
      </c>
      <c r="G9392" s="34">
        <v>327.2</v>
      </c>
      <c r="H9392" s="14">
        <f t="shared" si="584"/>
        <v>750141.09219999996</v>
      </c>
      <c r="I9392" s="11">
        <f t="shared" si="585"/>
        <v>223669</v>
      </c>
      <c r="J9392" s="11">
        <f t="shared" si="586"/>
        <v>229260.72499999998</v>
      </c>
      <c r="K9392" s="11">
        <f t="shared" si="587"/>
        <v>0</v>
      </c>
    </row>
    <row r="9393" spans="1:11" s="11" customFormat="1">
      <c r="A9393" s="32">
        <v>2018</v>
      </c>
      <c r="B9393" s="32">
        <v>2720</v>
      </c>
      <c r="C9393" s="33" t="s">
        <v>563</v>
      </c>
      <c r="D9393" s="33" t="s">
        <v>564</v>
      </c>
      <c r="E9393" s="34">
        <v>567386</v>
      </c>
      <c r="F9393" s="35">
        <v>1.0249999999999999</v>
      </c>
      <c r="G9393" s="34">
        <v>327.2</v>
      </c>
      <c r="H9393" s="14">
        <f t="shared" si="584"/>
        <v>1902899.1667999998</v>
      </c>
      <c r="I9393" s="11">
        <f t="shared" si="585"/>
        <v>567386</v>
      </c>
      <c r="J9393" s="11">
        <f t="shared" si="586"/>
        <v>581570.64999999991</v>
      </c>
      <c r="K9393" s="11">
        <f t="shared" si="587"/>
        <v>0</v>
      </c>
    </row>
    <row r="9394" spans="1:11" s="11" customFormat="1">
      <c r="A9394" s="32">
        <v>2018</v>
      </c>
      <c r="B9394" s="32">
        <v>2720</v>
      </c>
      <c r="C9394" s="33" t="s">
        <v>563</v>
      </c>
      <c r="D9394" s="33" t="s">
        <v>564</v>
      </c>
      <c r="E9394" s="34">
        <v>68558</v>
      </c>
      <c r="F9394" s="35">
        <v>1.0249999999999999</v>
      </c>
      <c r="G9394" s="34">
        <v>327.2</v>
      </c>
      <c r="H9394" s="14">
        <f t="shared" si="584"/>
        <v>229929.82039999997</v>
      </c>
      <c r="I9394" s="11">
        <f t="shared" si="585"/>
        <v>68558</v>
      </c>
      <c r="J9394" s="11">
        <f t="shared" si="586"/>
        <v>70271.95</v>
      </c>
      <c r="K9394" s="11">
        <f t="shared" si="587"/>
        <v>0</v>
      </c>
    </row>
    <row r="9395" spans="1:11" s="11" customFormat="1">
      <c r="A9395" s="32">
        <v>2018</v>
      </c>
      <c r="B9395" s="32">
        <v>2721</v>
      </c>
      <c r="C9395" s="33" t="s">
        <v>565</v>
      </c>
      <c r="D9395" s="33" t="s">
        <v>566</v>
      </c>
      <c r="E9395" s="34">
        <v>2714</v>
      </c>
      <c r="F9395" s="35">
        <v>5.79</v>
      </c>
      <c r="G9395" s="34">
        <v>1575</v>
      </c>
      <c r="H9395" s="14">
        <f t="shared" si="584"/>
        <v>247496.44499999998</v>
      </c>
      <c r="I9395" s="11">
        <f t="shared" si="585"/>
        <v>2714</v>
      </c>
      <c r="J9395" s="11">
        <f t="shared" si="586"/>
        <v>15714.06</v>
      </c>
      <c r="K9395" s="11">
        <f t="shared" si="587"/>
        <v>0</v>
      </c>
    </row>
    <row r="9396" spans="1:11" s="11" customFormat="1">
      <c r="A9396" s="32">
        <v>2018</v>
      </c>
      <c r="B9396" s="32">
        <v>2721</v>
      </c>
      <c r="C9396" s="33" t="s">
        <v>353</v>
      </c>
      <c r="D9396" s="33" t="s">
        <v>354</v>
      </c>
      <c r="E9396" s="34">
        <v>103201</v>
      </c>
      <c r="F9396" s="35">
        <v>26</v>
      </c>
      <c r="G9396" s="34">
        <v>289.2</v>
      </c>
      <c r="H9396" s="14">
        <f t="shared" si="584"/>
        <v>7759889.5919999992</v>
      </c>
      <c r="I9396" s="11">
        <f t="shared" si="585"/>
        <v>103201</v>
      </c>
      <c r="J9396" s="11">
        <f t="shared" si="586"/>
        <v>2683226</v>
      </c>
      <c r="K9396" s="11">
        <f t="shared" si="587"/>
        <v>0</v>
      </c>
    </row>
    <row r="9397" spans="1:11" s="11" customFormat="1">
      <c r="A9397" s="32">
        <v>2018</v>
      </c>
      <c r="B9397" s="32">
        <v>2721</v>
      </c>
      <c r="C9397" s="33" t="s">
        <v>353</v>
      </c>
      <c r="D9397" s="33" t="s">
        <v>354</v>
      </c>
      <c r="E9397" s="34">
        <v>62814</v>
      </c>
      <c r="F9397" s="35">
        <v>22.981999999999999</v>
      </c>
      <c r="G9397" s="34">
        <v>312.5</v>
      </c>
      <c r="H9397" s="14">
        <f t="shared" si="584"/>
        <v>4511222.9624999994</v>
      </c>
      <c r="I9397" s="11">
        <f t="shared" si="585"/>
        <v>62814</v>
      </c>
      <c r="J9397" s="11">
        <f t="shared" si="586"/>
        <v>1443591.348</v>
      </c>
      <c r="K9397" s="11">
        <f t="shared" si="587"/>
        <v>0</v>
      </c>
    </row>
    <row r="9398" spans="1:11" s="11" customFormat="1">
      <c r="A9398" s="32">
        <v>2018</v>
      </c>
      <c r="B9398" s="32">
        <v>2721</v>
      </c>
      <c r="C9398" s="33" t="s">
        <v>353</v>
      </c>
      <c r="D9398" s="33" t="s">
        <v>354</v>
      </c>
      <c r="E9398" s="34">
        <v>49857</v>
      </c>
      <c r="F9398" s="35">
        <v>22.966000000000001</v>
      </c>
      <c r="G9398" s="34">
        <v>299.60000000000002</v>
      </c>
      <c r="H9398" s="14">
        <f t="shared" si="584"/>
        <v>3430467.5225520004</v>
      </c>
      <c r="I9398" s="11">
        <f t="shared" si="585"/>
        <v>49857</v>
      </c>
      <c r="J9398" s="11">
        <f t="shared" si="586"/>
        <v>1145015.862</v>
      </c>
      <c r="K9398" s="11">
        <f t="shared" si="587"/>
        <v>0</v>
      </c>
    </row>
    <row r="9399" spans="1:11" s="11" customFormat="1">
      <c r="A9399" s="32">
        <v>2018</v>
      </c>
      <c r="B9399" s="32">
        <v>2721</v>
      </c>
      <c r="C9399" s="33" t="s">
        <v>353</v>
      </c>
      <c r="D9399" s="33" t="s">
        <v>354</v>
      </c>
      <c r="E9399" s="34">
        <v>12729</v>
      </c>
      <c r="F9399" s="35">
        <v>21.876000000000001</v>
      </c>
      <c r="G9399" s="34">
        <v>405.3</v>
      </c>
      <c r="H9399" s="14">
        <f t="shared" si="584"/>
        <v>1128596.7750120002</v>
      </c>
      <c r="I9399" s="11">
        <f t="shared" si="585"/>
        <v>12729</v>
      </c>
      <c r="J9399" s="11">
        <f t="shared" si="586"/>
        <v>278459.60399999999</v>
      </c>
      <c r="K9399" s="11">
        <f t="shared" si="587"/>
        <v>0</v>
      </c>
    </row>
    <row r="9400" spans="1:11" s="11" customFormat="1">
      <c r="A9400" s="32">
        <v>2018</v>
      </c>
      <c r="B9400" s="32">
        <v>2723</v>
      </c>
      <c r="C9400" s="33" t="s">
        <v>563</v>
      </c>
      <c r="D9400" s="33" t="s">
        <v>564</v>
      </c>
      <c r="E9400" s="34">
        <v>12805</v>
      </c>
      <c r="F9400" s="35">
        <v>1.0229999999999999</v>
      </c>
      <c r="G9400" s="34">
        <v>1659.8</v>
      </c>
      <c r="H9400" s="14">
        <f t="shared" si="584"/>
        <v>217425.74996999995</v>
      </c>
      <c r="I9400" s="11">
        <f t="shared" si="585"/>
        <v>12805</v>
      </c>
      <c r="J9400" s="11">
        <f t="shared" si="586"/>
        <v>13099.514999999999</v>
      </c>
      <c r="K9400" s="11">
        <f t="shared" si="587"/>
        <v>0</v>
      </c>
    </row>
    <row r="9401" spans="1:11" s="11" customFormat="1">
      <c r="A9401" s="32">
        <v>2018</v>
      </c>
      <c r="B9401" s="32">
        <v>2723</v>
      </c>
      <c r="C9401" s="33" t="s">
        <v>563</v>
      </c>
      <c r="D9401" s="33" t="s">
        <v>564</v>
      </c>
      <c r="E9401" s="34">
        <v>352647</v>
      </c>
      <c r="F9401" s="35">
        <v>1.0229999999999999</v>
      </c>
      <c r="G9401" s="34">
        <v>329.6</v>
      </c>
      <c r="H9401" s="14">
        <f t="shared" si="584"/>
        <v>1189057.9757759999</v>
      </c>
      <c r="I9401" s="11">
        <f t="shared" si="585"/>
        <v>352647</v>
      </c>
      <c r="J9401" s="11">
        <f t="shared" si="586"/>
        <v>360757.88099999999</v>
      </c>
      <c r="K9401" s="11">
        <f t="shared" si="587"/>
        <v>0</v>
      </c>
    </row>
    <row r="9402" spans="1:11" s="11" customFormat="1">
      <c r="A9402" s="32">
        <v>2018</v>
      </c>
      <c r="B9402" s="32">
        <v>2723</v>
      </c>
      <c r="C9402" s="33" t="s">
        <v>563</v>
      </c>
      <c r="D9402" s="33" t="s">
        <v>564</v>
      </c>
      <c r="E9402" s="34">
        <v>413585</v>
      </c>
      <c r="F9402" s="35">
        <v>1.0229999999999999</v>
      </c>
      <c r="G9402" s="34">
        <v>329.6</v>
      </c>
      <c r="H9402" s="14">
        <f t="shared" si="584"/>
        <v>1394529.2116799999</v>
      </c>
      <c r="I9402" s="11">
        <f t="shared" si="585"/>
        <v>413585</v>
      </c>
      <c r="J9402" s="11">
        <f t="shared" si="586"/>
        <v>423097.45499999996</v>
      </c>
      <c r="K9402" s="11">
        <f t="shared" si="587"/>
        <v>0</v>
      </c>
    </row>
    <row r="9403" spans="1:11" s="11" customFormat="1">
      <c r="A9403" s="32">
        <v>2018</v>
      </c>
      <c r="B9403" s="32">
        <v>2723</v>
      </c>
      <c r="C9403" s="33" t="s">
        <v>563</v>
      </c>
      <c r="D9403" s="33" t="s">
        <v>564</v>
      </c>
      <c r="E9403" s="34">
        <v>286820</v>
      </c>
      <c r="F9403" s="35">
        <v>1.0229999999999999</v>
      </c>
      <c r="G9403" s="34">
        <v>329.6</v>
      </c>
      <c r="H9403" s="14">
        <f t="shared" si="584"/>
        <v>967101.97056000005</v>
      </c>
      <c r="I9403" s="11">
        <f t="shared" si="585"/>
        <v>286820</v>
      </c>
      <c r="J9403" s="11">
        <f t="shared" si="586"/>
        <v>293416.86</v>
      </c>
      <c r="K9403" s="11">
        <f t="shared" si="587"/>
        <v>0</v>
      </c>
    </row>
    <row r="9404" spans="1:11" s="11" customFormat="1">
      <c r="A9404" s="32">
        <v>2018</v>
      </c>
      <c r="B9404" s="32">
        <v>2723</v>
      </c>
      <c r="C9404" s="33" t="s">
        <v>563</v>
      </c>
      <c r="D9404" s="33" t="s">
        <v>564</v>
      </c>
      <c r="E9404" s="34">
        <v>285926</v>
      </c>
      <c r="F9404" s="35">
        <v>1.0229999999999999</v>
      </c>
      <c r="G9404" s="34">
        <v>329.6</v>
      </c>
      <c r="H9404" s="14">
        <f t="shared" si="584"/>
        <v>964087.57420800009</v>
      </c>
      <c r="I9404" s="11">
        <f t="shared" si="585"/>
        <v>285926</v>
      </c>
      <c r="J9404" s="11">
        <f t="shared" si="586"/>
        <v>292502.29799999995</v>
      </c>
      <c r="K9404" s="11">
        <f t="shared" si="587"/>
        <v>0</v>
      </c>
    </row>
    <row r="9405" spans="1:11" s="11" customFormat="1">
      <c r="A9405" s="32">
        <v>2018</v>
      </c>
      <c r="B9405" s="32">
        <v>2723</v>
      </c>
      <c r="C9405" s="33" t="s">
        <v>563</v>
      </c>
      <c r="D9405" s="33" t="s">
        <v>564</v>
      </c>
      <c r="E9405" s="34">
        <v>352647</v>
      </c>
      <c r="F9405" s="35">
        <v>1.0229999999999999</v>
      </c>
      <c r="G9405" s="34">
        <v>329.6</v>
      </c>
      <c r="H9405" s="14">
        <f t="shared" si="584"/>
        <v>1189057.9757759999</v>
      </c>
      <c r="I9405" s="11">
        <f t="shared" si="585"/>
        <v>352647</v>
      </c>
      <c r="J9405" s="11">
        <f t="shared" si="586"/>
        <v>360757.88099999999</v>
      </c>
      <c r="K9405" s="11">
        <f t="shared" si="587"/>
        <v>0</v>
      </c>
    </row>
    <row r="9406" spans="1:11" s="11" customFormat="1">
      <c r="A9406" s="32">
        <v>2018</v>
      </c>
      <c r="B9406" s="32">
        <v>2723</v>
      </c>
      <c r="C9406" s="33" t="s">
        <v>563</v>
      </c>
      <c r="D9406" s="33" t="s">
        <v>564</v>
      </c>
      <c r="E9406" s="34">
        <v>201765</v>
      </c>
      <c r="F9406" s="35">
        <v>1.0229999999999999</v>
      </c>
      <c r="G9406" s="34">
        <v>329.6</v>
      </c>
      <c r="H9406" s="14">
        <f t="shared" si="584"/>
        <v>680312.84112</v>
      </c>
      <c r="I9406" s="11">
        <f t="shared" si="585"/>
        <v>201765</v>
      </c>
      <c r="J9406" s="11">
        <f t="shared" si="586"/>
        <v>206405.59499999997</v>
      </c>
      <c r="K9406" s="11">
        <f t="shared" si="587"/>
        <v>0</v>
      </c>
    </row>
    <row r="9407" spans="1:11" s="11" customFormat="1">
      <c r="A9407" s="32">
        <v>2018</v>
      </c>
      <c r="B9407" s="32">
        <v>2723</v>
      </c>
      <c r="C9407" s="33" t="s">
        <v>563</v>
      </c>
      <c r="D9407" s="33" t="s">
        <v>564</v>
      </c>
      <c r="E9407" s="34">
        <v>139919</v>
      </c>
      <c r="F9407" s="35">
        <v>1.0229999999999999</v>
      </c>
      <c r="G9407" s="34">
        <v>329.6</v>
      </c>
      <c r="H9407" s="14">
        <f t="shared" si="584"/>
        <v>471780.00355200004</v>
      </c>
      <c r="I9407" s="11">
        <f t="shared" si="585"/>
        <v>139919</v>
      </c>
      <c r="J9407" s="11">
        <f t="shared" si="586"/>
        <v>143137.13699999999</v>
      </c>
      <c r="K9407" s="11">
        <f t="shared" si="587"/>
        <v>0</v>
      </c>
    </row>
    <row r="9408" spans="1:11" s="11" customFormat="1">
      <c r="A9408" s="32">
        <v>2018</v>
      </c>
      <c r="B9408" s="32">
        <v>2727</v>
      </c>
      <c r="C9408" s="33" t="s">
        <v>353</v>
      </c>
      <c r="D9408" s="33" t="s">
        <v>354</v>
      </c>
      <c r="E9408" s="34">
        <v>23770</v>
      </c>
      <c r="F9408" s="35">
        <v>23.786000000000001</v>
      </c>
      <c r="G9408" s="34">
        <v>318.8</v>
      </c>
      <c r="H9408" s="14">
        <f t="shared" si="584"/>
        <v>1802473.5853600001</v>
      </c>
      <c r="I9408" s="11">
        <f t="shared" si="585"/>
        <v>23770</v>
      </c>
      <c r="J9408" s="11">
        <f t="shared" si="586"/>
        <v>565393.22000000009</v>
      </c>
      <c r="K9408" s="11">
        <f t="shared" si="587"/>
        <v>0</v>
      </c>
    </row>
    <row r="9409" spans="1:11" s="11" customFormat="1">
      <c r="A9409" s="32">
        <v>2018</v>
      </c>
      <c r="B9409" s="32">
        <v>2727</v>
      </c>
      <c r="C9409" s="33" t="s">
        <v>353</v>
      </c>
      <c r="D9409" s="33" t="s">
        <v>354</v>
      </c>
      <c r="E9409" s="34">
        <v>47339</v>
      </c>
      <c r="F9409" s="35">
        <v>23.84</v>
      </c>
      <c r="G9409" s="34">
        <v>319.3</v>
      </c>
      <c r="H9409" s="14">
        <f t="shared" si="584"/>
        <v>3603497.6996800001</v>
      </c>
      <c r="I9409" s="11">
        <f t="shared" si="585"/>
        <v>47339</v>
      </c>
      <c r="J9409" s="11">
        <f t="shared" si="586"/>
        <v>1128561.76</v>
      </c>
      <c r="K9409" s="11">
        <f t="shared" si="587"/>
        <v>0</v>
      </c>
    </row>
    <row r="9410" spans="1:11" s="11" customFormat="1">
      <c r="A9410" s="32">
        <v>2018</v>
      </c>
      <c r="B9410" s="32">
        <v>2727</v>
      </c>
      <c r="C9410" s="33" t="s">
        <v>565</v>
      </c>
      <c r="D9410" s="33" t="s">
        <v>566</v>
      </c>
      <c r="E9410" s="34">
        <v>5181</v>
      </c>
      <c r="F9410" s="35">
        <v>5.79</v>
      </c>
      <c r="G9410" s="34">
        <v>1536.8</v>
      </c>
      <c r="H9410" s="14">
        <f t="shared" si="584"/>
        <v>461009.11032000004</v>
      </c>
      <c r="I9410" s="11">
        <f t="shared" si="585"/>
        <v>5181</v>
      </c>
      <c r="J9410" s="11">
        <f t="shared" si="586"/>
        <v>29997.99</v>
      </c>
      <c r="K9410" s="11">
        <f t="shared" si="587"/>
        <v>0</v>
      </c>
    </row>
    <row r="9411" spans="1:11" s="11" customFormat="1">
      <c r="A9411" s="32">
        <v>2018</v>
      </c>
      <c r="B9411" s="32">
        <v>2727</v>
      </c>
      <c r="C9411" s="33" t="s">
        <v>353</v>
      </c>
      <c r="D9411" s="33" t="s">
        <v>354</v>
      </c>
      <c r="E9411" s="34">
        <v>36192</v>
      </c>
      <c r="F9411" s="35">
        <v>23.792000000000002</v>
      </c>
      <c r="G9411" s="34">
        <v>316.89999999999998</v>
      </c>
      <c r="H9411" s="14">
        <f t="shared" si="584"/>
        <v>2728762.7228159998</v>
      </c>
      <c r="I9411" s="11">
        <f t="shared" si="585"/>
        <v>36192</v>
      </c>
      <c r="J9411" s="11">
        <f t="shared" si="586"/>
        <v>861080.06400000001</v>
      </c>
      <c r="K9411" s="11">
        <f t="shared" si="587"/>
        <v>0</v>
      </c>
    </row>
    <row r="9412" spans="1:11" s="11" customFormat="1">
      <c r="A9412" s="32">
        <v>2018</v>
      </c>
      <c r="B9412" s="32">
        <v>2727</v>
      </c>
      <c r="C9412" s="33" t="s">
        <v>353</v>
      </c>
      <c r="D9412" s="33" t="s">
        <v>354</v>
      </c>
      <c r="E9412" s="34">
        <v>108146</v>
      </c>
      <c r="F9412" s="35">
        <v>25.956</v>
      </c>
      <c r="G9412" s="34">
        <v>293.3</v>
      </c>
      <c r="H9412" s="14">
        <f t="shared" si="584"/>
        <v>8233041.2104080012</v>
      </c>
      <c r="I9412" s="11">
        <f t="shared" si="585"/>
        <v>108146</v>
      </c>
      <c r="J9412" s="11">
        <f t="shared" si="586"/>
        <v>2807037.5759999999</v>
      </c>
      <c r="K9412" s="11">
        <f t="shared" si="587"/>
        <v>0</v>
      </c>
    </row>
    <row r="9413" spans="1:11" s="11" customFormat="1">
      <c r="A9413" s="32">
        <v>2018</v>
      </c>
      <c r="B9413" s="32">
        <v>2727</v>
      </c>
      <c r="C9413" s="33" t="s">
        <v>353</v>
      </c>
      <c r="D9413" s="33" t="s">
        <v>354</v>
      </c>
      <c r="E9413" s="34">
        <v>11949</v>
      </c>
      <c r="F9413" s="35">
        <v>24.167999999999999</v>
      </c>
      <c r="G9413" s="34">
        <v>313.39999999999998</v>
      </c>
      <c r="H9413" s="14">
        <f t="shared" si="584"/>
        <v>905047.27588799992</v>
      </c>
      <c r="I9413" s="11">
        <f t="shared" si="585"/>
        <v>11949</v>
      </c>
      <c r="J9413" s="11">
        <f t="shared" si="586"/>
        <v>288783.43199999997</v>
      </c>
      <c r="K9413" s="11">
        <f t="shared" si="587"/>
        <v>0</v>
      </c>
    </row>
    <row r="9414" spans="1:11" s="11" customFormat="1">
      <c r="A9414" s="32">
        <v>2018</v>
      </c>
      <c r="B9414" s="32">
        <v>2727</v>
      </c>
      <c r="C9414" s="33" t="s">
        <v>353</v>
      </c>
      <c r="D9414" s="33" t="s">
        <v>354</v>
      </c>
      <c r="E9414" s="34">
        <v>11984</v>
      </c>
      <c r="F9414" s="35">
        <v>24.795999999999999</v>
      </c>
      <c r="G9414" s="34">
        <v>318.39999999999998</v>
      </c>
      <c r="H9414" s="14">
        <f t="shared" ref="H9414:H9477" si="588">IF(I9414="","",G9414/100*F9414*E9414)</f>
        <v>946142.36057599995</v>
      </c>
      <c r="I9414" s="11">
        <f t="shared" ref="I9414:I9477" si="589">IF(OR(G9414=".",F9414=".",E9414="."),"",E9414)</f>
        <v>11984</v>
      </c>
      <c r="J9414" s="11">
        <f t="shared" ref="J9414:J9477" si="590">IF(I9414="","",F9414*I9414)</f>
        <v>297155.26399999997</v>
      </c>
      <c r="K9414" s="11">
        <f t="shared" ref="K9414:K9477" si="591">IF(C9414="LIG",1,0)</f>
        <v>0</v>
      </c>
    </row>
    <row r="9415" spans="1:11" s="11" customFormat="1">
      <c r="A9415" s="32">
        <v>2018</v>
      </c>
      <c r="B9415" s="32">
        <v>2790</v>
      </c>
      <c r="C9415" s="33" t="s">
        <v>563</v>
      </c>
      <c r="D9415" s="33" t="s">
        <v>564</v>
      </c>
      <c r="E9415" s="34">
        <v>2899</v>
      </c>
      <c r="F9415" s="35">
        <v>1.08</v>
      </c>
      <c r="G9415" s="34">
        <v>6620</v>
      </c>
      <c r="H9415" s="14">
        <f t="shared" si="588"/>
        <v>207266.90400000004</v>
      </c>
      <c r="I9415" s="11">
        <f t="shared" si="589"/>
        <v>2899</v>
      </c>
      <c r="J9415" s="11">
        <f t="shared" si="590"/>
        <v>3130.92</v>
      </c>
      <c r="K9415" s="11">
        <f t="shared" si="591"/>
        <v>0</v>
      </c>
    </row>
    <row r="9416" spans="1:11" s="11" customFormat="1">
      <c r="A9416" s="32">
        <v>2018</v>
      </c>
      <c r="B9416" s="32">
        <v>2790</v>
      </c>
      <c r="C9416" s="33" t="s">
        <v>563</v>
      </c>
      <c r="D9416" s="33" t="s">
        <v>564</v>
      </c>
      <c r="E9416" s="34">
        <v>74</v>
      </c>
      <c r="F9416" s="35">
        <v>1.163</v>
      </c>
      <c r="G9416" s="34">
        <v>442.1</v>
      </c>
      <c r="H9416" s="14">
        <f t="shared" si="588"/>
        <v>380.48010199999999</v>
      </c>
      <c r="I9416" s="11">
        <f t="shared" si="589"/>
        <v>74</v>
      </c>
      <c r="J9416" s="11">
        <f t="shared" si="590"/>
        <v>86.061999999999998</v>
      </c>
      <c r="K9416" s="11">
        <f t="shared" si="591"/>
        <v>0</v>
      </c>
    </row>
    <row r="9417" spans="1:11" s="11" customFormat="1">
      <c r="A9417" s="32">
        <v>2018</v>
      </c>
      <c r="B9417" s="32">
        <v>2790</v>
      </c>
      <c r="C9417" s="33" t="s">
        <v>362</v>
      </c>
      <c r="D9417" s="33" t="s">
        <v>354</v>
      </c>
      <c r="E9417" s="34">
        <v>26171</v>
      </c>
      <c r="F9417" s="35">
        <v>14.01</v>
      </c>
      <c r="G9417" s="34">
        <v>292.7</v>
      </c>
      <c r="H9417" s="14">
        <f t="shared" si="588"/>
        <v>1073201.2631699999</v>
      </c>
      <c r="I9417" s="11">
        <f t="shared" si="589"/>
        <v>26171</v>
      </c>
      <c r="J9417" s="11">
        <f t="shared" si="590"/>
        <v>366655.71</v>
      </c>
      <c r="K9417" s="11">
        <f t="shared" si="591"/>
        <v>1</v>
      </c>
    </row>
    <row r="9418" spans="1:11" s="11" customFormat="1">
      <c r="A9418" s="32">
        <v>2018</v>
      </c>
      <c r="B9418" s="32">
        <v>2817</v>
      </c>
      <c r="C9418" s="33" t="s">
        <v>362</v>
      </c>
      <c r="D9418" s="33" t="s">
        <v>354</v>
      </c>
      <c r="E9418" s="34">
        <v>193297</v>
      </c>
      <c r="F9418" s="35">
        <v>13.401999999999999</v>
      </c>
      <c r="G9418" s="34">
        <v>141</v>
      </c>
      <c r="H9418" s="14">
        <f t="shared" si="588"/>
        <v>3652698.6155399997</v>
      </c>
      <c r="I9418" s="11">
        <f t="shared" si="589"/>
        <v>193297</v>
      </c>
      <c r="J9418" s="11">
        <f t="shared" si="590"/>
        <v>2590566.3939999999</v>
      </c>
      <c r="K9418" s="11">
        <f t="shared" si="591"/>
        <v>1</v>
      </c>
    </row>
    <row r="9419" spans="1:11" s="11" customFormat="1">
      <c r="A9419" s="32">
        <v>2018</v>
      </c>
      <c r="B9419" s="32">
        <v>2823</v>
      </c>
      <c r="C9419" s="33" t="s">
        <v>362</v>
      </c>
      <c r="D9419" s="33" t="s">
        <v>354</v>
      </c>
      <c r="E9419" s="34">
        <v>150806</v>
      </c>
      <c r="F9419" s="35">
        <v>13.2</v>
      </c>
      <c r="G9419" s="34">
        <v>135.9</v>
      </c>
      <c r="H9419" s="14">
        <f t="shared" si="588"/>
        <v>2705278.6728000003</v>
      </c>
      <c r="I9419" s="11">
        <f t="shared" si="589"/>
        <v>150806</v>
      </c>
      <c r="J9419" s="11">
        <f t="shared" si="590"/>
        <v>1990639.2</v>
      </c>
      <c r="K9419" s="11">
        <f t="shared" si="591"/>
        <v>1</v>
      </c>
    </row>
    <row r="9420" spans="1:11" s="11" customFormat="1">
      <c r="A9420" s="32">
        <v>2018</v>
      </c>
      <c r="B9420" s="32">
        <v>2823</v>
      </c>
      <c r="C9420" s="33" t="s">
        <v>362</v>
      </c>
      <c r="D9420" s="33" t="s">
        <v>354</v>
      </c>
      <c r="E9420" s="34">
        <v>265431</v>
      </c>
      <c r="F9420" s="35">
        <v>13.215999999999999</v>
      </c>
      <c r="G9420" s="34">
        <v>148.5</v>
      </c>
      <c r="H9420" s="14">
        <f t="shared" si="588"/>
        <v>5209285.1025599996</v>
      </c>
      <c r="I9420" s="11">
        <f t="shared" si="589"/>
        <v>265431</v>
      </c>
      <c r="J9420" s="11">
        <f t="shared" si="590"/>
        <v>3507936.0959999999</v>
      </c>
      <c r="K9420" s="11">
        <f t="shared" si="591"/>
        <v>1</v>
      </c>
    </row>
    <row r="9421" spans="1:11" s="11" customFormat="1">
      <c r="A9421" s="32">
        <v>2018</v>
      </c>
      <c r="B9421" s="32">
        <v>2828</v>
      </c>
      <c r="C9421" s="33" t="s">
        <v>353</v>
      </c>
      <c r="D9421" s="33" t="s">
        <v>354</v>
      </c>
      <c r="E9421" s="34">
        <v>12314</v>
      </c>
      <c r="F9421" s="35">
        <v>24.722000000000001</v>
      </c>
      <c r="G9421" s="34" t="s">
        <v>364</v>
      </c>
      <c r="H9421" s="14" t="str">
        <f t="shared" si="588"/>
        <v/>
      </c>
      <c r="I9421" s="11" t="str">
        <f t="shared" si="589"/>
        <v/>
      </c>
      <c r="J9421" s="11" t="str">
        <f t="shared" si="590"/>
        <v/>
      </c>
      <c r="K9421" s="11">
        <f t="shared" si="591"/>
        <v>0</v>
      </c>
    </row>
    <row r="9422" spans="1:11" s="11" customFormat="1">
      <c r="A9422" s="32">
        <v>2018</v>
      </c>
      <c r="B9422" s="32">
        <v>2828</v>
      </c>
      <c r="C9422" s="33" t="s">
        <v>353</v>
      </c>
      <c r="D9422" s="33" t="s">
        <v>354</v>
      </c>
      <c r="E9422" s="34">
        <v>53798</v>
      </c>
      <c r="F9422" s="35">
        <v>25.152000000000001</v>
      </c>
      <c r="G9422" s="34" t="s">
        <v>364</v>
      </c>
      <c r="H9422" s="14" t="str">
        <f t="shared" si="588"/>
        <v/>
      </c>
      <c r="I9422" s="11" t="str">
        <f t="shared" si="589"/>
        <v/>
      </c>
      <c r="J9422" s="11" t="str">
        <f t="shared" si="590"/>
        <v/>
      </c>
      <c r="K9422" s="11">
        <f t="shared" si="591"/>
        <v>0</v>
      </c>
    </row>
    <row r="9423" spans="1:11" s="11" customFormat="1">
      <c r="A9423" s="32">
        <v>2018</v>
      </c>
      <c r="B9423" s="32">
        <v>2828</v>
      </c>
      <c r="C9423" s="33" t="s">
        <v>353</v>
      </c>
      <c r="D9423" s="33" t="s">
        <v>354</v>
      </c>
      <c r="E9423" s="34">
        <v>53343</v>
      </c>
      <c r="F9423" s="35">
        <v>24.814</v>
      </c>
      <c r="G9423" s="34" t="s">
        <v>364</v>
      </c>
      <c r="H9423" s="14" t="str">
        <f t="shared" si="588"/>
        <v/>
      </c>
      <c r="I9423" s="11" t="str">
        <f t="shared" si="589"/>
        <v/>
      </c>
      <c r="J9423" s="11" t="str">
        <f t="shared" si="590"/>
        <v/>
      </c>
      <c r="K9423" s="11">
        <f t="shared" si="591"/>
        <v>0</v>
      </c>
    </row>
    <row r="9424" spans="1:11" s="11" customFormat="1">
      <c r="A9424" s="32">
        <v>2018</v>
      </c>
      <c r="B9424" s="32">
        <v>2828</v>
      </c>
      <c r="C9424" s="33" t="s">
        <v>353</v>
      </c>
      <c r="D9424" s="33" t="s">
        <v>354</v>
      </c>
      <c r="E9424" s="34">
        <v>16696</v>
      </c>
      <c r="F9424" s="35">
        <v>24.734000000000002</v>
      </c>
      <c r="G9424" s="34" t="s">
        <v>364</v>
      </c>
      <c r="H9424" s="14" t="str">
        <f t="shared" si="588"/>
        <v/>
      </c>
      <c r="I9424" s="11" t="str">
        <f t="shared" si="589"/>
        <v/>
      </c>
      <c r="J9424" s="11" t="str">
        <f t="shared" si="590"/>
        <v/>
      </c>
      <c r="K9424" s="11">
        <f t="shared" si="591"/>
        <v>0</v>
      </c>
    </row>
    <row r="9425" spans="1:11" s="11" customFormat="1">
      <c r="A9425" s="32">
        <v>2018</v>
      </c>
      <c r="B9425" s="32">
        <v>2828</v>
      </c>
      <c r="C9425" s="33" t="s">
        <v>353</v>
      </c>
      <c r="D9425" s="33" t="s">
        <v>354</v>
      </c>
      <c r="E9425" s="34">
        <v>26351</v>
      </c>
      <c r="F9425" s="35">
        <v>26.4</v>
      </c>
      <c r="G9425" s="34" t="s">
        <v>364</v>
      </c>
      <c r="H9425" s="14" t="str">
        <f t="shared" si="588"/>
        <v/>
      </c>
      <c r="I9425" s="11" t="str">
        <f t="shared" si="589"/>
        <v/>
      </c>
      <c r="J9425" s="11" t="str">
        <f t="shared" si="590"/>
        <v/>
      </c>
      <c r="K9425" s="11">
        <f t="shared" si="591"/>
        <v>0</v>
      </c>
    </row>
    <row r="9426" spans="1:11" s="11" customFormat="1">
      <c r="A9426" s="32">
        <v>2018</v>
      </c>
      <c r="B9426" s="32">
        <v>2828</v>
      </c>
      <c r="C9426" s="33" t="s">
        <v>353</v>
      </c>
      <c r="D9426" s="33" t="s">
        <v>354</v>
      </c>
      <c r="E9426" s="34">
        <v>18340</v>
      </c>
      <c r="F9426" s="35">
        <v>22.617999999999999</v>
      </c>
      <c r="G9426" s="34" t="s">
        <v>364</v>
      </c>
      <c r="H9426" s="14" t="str">
        <f t="shared" si="588"/>
        <v/>
      </c>
      <c r="I9426" s="11" t="str">
        <f t="shared" si="589"/>
        <v/>
      </c>
      <c r="J9426" s="11" t="str">
        <f t="shared" si="590"/>
        <v/>
      </c>
      <c r="K9426" s="11">
        <f t="shared" si="591"/>
        <v>0</v>
      </c>
    </row>
    <row r="9427" spans="1:11" s="11" customFormat="1">
      <c r="A9427" s="32">
        <v>2018</v>
      </c>
      <c r="B9427" s="32">
        <v>2828</v>
      </c>
      <c r="C9427" s="33" t="s">
        <v>353</v>
      </c>
      <c r="D9427" s="33" t="s">
        <v>354</v>
      </c>
      <c r="E9427" s="34">
        <v>20828</v>
      </c>
      <c r="F9427" s="35">
        <v>23.966000000000001</v>
      </c>
      <c r="G9427" s="34" t="s">
        <v>364</v>
      </c>
      <c r="H9427" s="14" t="str">
        <f t="shared" si="588"/>
        <v/>
      </c>
      <c r="I9427" s="11" t="str">
        <f t="shared" si="589"/>
        <v/>
      </c>
      <c r="J9427" s="11" t="str">
        <f t="shared" si="590"/>
        <v/>
      </c>
      <c r="K9427" s="11">
        <f t="shared" si="591"/>
        <v>0</v>
      </c>
    </row>
    <row r="9428" spans="1:11" s="11" customFormat="1">
      <c r="A9428" s="32">
        <v>2018</v>
      </c>
      <c r="B9428" s="32">
        <v>2828</v>
      </c>
      <c r="C9428" s="33" t="s">
        <v>353</v>
      </c>
      <c r="D9428" s="33" t="s">
        <v>354</v>
      </c>
      <c r="E9428" s="34">
        <v>3169</v>
      </c>
      <c r="F9428" s="35">
        <v>24.73</v>
      </c>
      <c r="G9428" s="34" t="s">
        <v>364</v>
      </c>
      <c r="H9428" s="14" t="str">
        <f t="shared" si="588"/>
        <v/>
      </c>
      <c r="I9428" s="11" t="str">
        <f t="shared" si="589"/>
        <v/>
      </c>
      <c r="J9428" s="11" t="str">
        <f t="shared" si="590"/>
        <v/>
      </c>
      <c r="K9428" s="11">
        <f t="shared" si="591"/>
        <v>0</v>
      </c>
    </row>
    <row r="9429" spans="1:11" s="11" customFormat="1">
      <c r="A9429" s="32">
        <v>2018</v>
      </c>
      <c r="B9429" s="32">
        <v>2828</v>
      </c>
      <c r="C9429" s="33" t="s">
        <v>353</v>
      </c>
      <c r="D9429" s="33" t="s">
        <v>354</v>
      </c>
      <c r="E9429" s="34">
        <v>1763</v>
      </c>
      <c r="F9429" s="35">
        <v>24.776</v>
      </c>
      <c r="G9429" s="34" t="s">
        <v>364</v>
      </c>
      <c r="H9429" s="14" t="str">
        <f t="shared" si="588"/>
        <v/>
      </c>
      <c r="I9429" s="11" t="str">
        <f t="shared" si="589"/>
        <v/>
      </c>
      <c r="J9429" s="11" t="str">
        <f t="shared" si="590"/>
        <v/>
      </c>
      <c r="K9429" s="11">
        <f t="shared" si="591"/>
        <v>0</v>
      </c>
    </row>
    <row r="9430" spans="1:11" s="11" customFormat="1">
      <c r="A9430" s="32">
        <v>2018</v>
      </c>
      <c r="B9430" s="32">
        <v>2828</v>
      </c>
      <c r="C9430" s="33" t="s">
        <v>353</v>
      </c>
      <c r="D9430" s="33" t="s">
        <v>354</v>
      </c>
      <c r="E9430" s="34">
        <v>12272</v>
      </c>
      <c r="F9430" s="35">
        <v>25.053999999999998</v>
      </c>
      <c r="G9430" s="34" t="s">
        <v>364</v>
      </c>
      <c r="H9430" s="14" t="str">
        <f t="shared" si="588"/>
        <v/>
      </c>
      <c r="I9430" s="11" t="str">
        <f t="shared" si="589"/>
        <v/>
      </c>
      <c r="J9430" s="11" t="str">
        <f t="shared" si="590"/>
        <v/>
      </c>
      <c r="K9430" s="11">
        <f t="shared" si="591"/>
        <v>0</v>
      </c>
    </row>
    <row r="9431" spans="1:11" s="11" customFormat="1">
      <c r="A9431" s="32">
        <v>2018</v>
      </c>
      <c r="B9431" s="32">
        <v>2828</v>
      </c>
      <c r="C9431" s="33" t="s">
        <v>353</v>
      </c>
      <c r="D9431" s="33" t="s">
        <v>354</v>
      </c>
      <c r="E9431" s="34">
        <v>6295</v>
      </c>
      <c r="F9431" s="35">
        <v>25.015999999999998</v>
      </c>
      <c r="G9431" s="34" t="s">
        <v>364</v>
      </c>
      <c r="H9431" s="14" t="str">
        <f t="shared" si="588"/>
        <v/>
      </c>
      <c r="I9431" s="11" t="str">
        <f t="shared" si="589"/>
        <v/>
      </c>
      <c r="J9431" s="11" t="str">
        <f t="shared" si="590"/>
        <v/>
      </c>
      <c r="K9431" s="11">
        <f t="shared" si="591"/>
        <v>0</v>
      </c>
    </row>
    <row r="9432" spans="1:11" s="11" customFormat="1">
      <c r="A9432" s="32">
        <v>2018</v>
      </c>
      <c r="B9432" s="32">
        <v>2836</v>
      </c>
      <c r="C9432" s="33" t="s">
        <v>353</v>
      </c>
      <c r="D9432" s="33" t="s">
        <v>354</v>
      </c>
      <c r="E9432" s="34">
        <v>21602</v>
      </c>
      <c r="F9432" s="35">
        <v>22.75</v>
      </c>
      <c r="G9432" s="34" t="s">
        <v>364</v>
      </c>
      <c r="H9432" s="14" t="str">
        <f t="shared" si="588"/>
        <v/>
      </c>
      <c r="I9432" s="11" t="str">
        <f t="shared" si="589"/>
        <v/>
      </c>
      <c r="J9432" s="11" t="str">
        <f t="shared" si="590"/>
        <v/>
      </c>
      <c r="K9432" s="11">
        <f t="shared" si="591"/>
        <v>0</v>
      </c>
    </row>
    <row r="9433" spans="1:11" s="11" customFormat="1">
      <c r="A9433" s="32">
        <v>2018</v>
      </c>
      <c r="B9433" s="32">
        <v>2836</v>
      </c>
      <c r="C9433" s="33" t="s">
        <v>565</v>
      </c>
      <c r="D9433" s="33" t="s">
        <v>566</v>
      </c>
      <c r="E9433" s="34">
        <v>2166</v>
      </c>
      <c r="F9433" s="35">
        <v>5.82</v>
      </c>
      <c r="G9433" s="34" t="s">
        <v>364</v>
      </c>
      <c r="H9433" s="14" t="str">
        <f t="shared" si="588"/>
        <v/>
      </c>
      <c r="I9433" s="11" t="str">
        <f t="shared" si="589"/>
        <v/>
      </c>
      <c r="J9433" s="11" t="str">
        <f t="shared" si="590"/>
        <v/>
      </c>
      <c r="K9433" s="11">
        <f t="shared" si="591"/>
        <v>0</v>
      </c>
    </row>
    <row r="9434" spans="1:11" s="11" customFormat="1">
      <c r="A9434" s="32">
        <v>2018</v>
      </c>
      <c r="B9434" s="32">
        <v>2836</v>
      </c>
      <c r="C9434" s="33" t="s">
        <v>563</v>
      </c>
      <c r="D9434" s="33" t="s">
        <v>564</v>
      </c>
      <c r="E9434" s="34">
        <v>5049</v>
      </c>
      <c r="F9434" s="35">
        <v>1.03</v>
      </c>
      <c r="G9434" s="34" t="s">
        <v>364</v>
      </c>
      <c r="H9434" s="14" t="str">
        <f t="shared" si="588"/>
        <v/>
      </c>
      <c r="I9434" s="11" t="str">
        <f t="shared" si="589"/>
        <v/>
      </c>
      <c r="J9434" s="11" t="str">
        <f t="shared" si="590"/>
        <v/>
      </c>
      <c r="K9434" s="11">
        <f t="shared" si="591"/>
        <v>0</v>
      </c>
    </row>
    <row r="9435" spans="1:11" s="11" customFormat="1">
      <c r="A9435" s="32">
        <v>2018</v>
      </c>
      <c r="B9435" s="32">
        <v>2840</v>
      </c>
      <c r="C9435" s="33" t="s">
        <v>353</v>
      </c>
      <c r="D9435" s="33" t="s">
        <v>354</v>
      </c>
      <c r="E9435" s="34">
        <v>48231</v>
      </c>
      <c r="F9435" s="35">
        <v>22.648</v>
      </c>
      <c r="G9435" s="34" t="s">
        <v>364</v>
      </c>
      <c r="H9435" s="14" t="str">
        <f t="shared" si="588"/>
        <v/>
      </c>
      <c r="I9435" s="11" t="str">
        <f t="shared" si="589"/>
        <v/>
      </c>
      <c r="J9435" s="11" t="str">
        <f t="shared" si="590"/>
        <v/>
      </c>
      <c r="K9435" s="11">
        <f t="shared" si="591"/>
        <v>0</v>
      </c>
    </row>
    <row r="9436" spans="1:11" s="11" customFormat="1">
      <c r="A9436" s="32">
        <v>2018</v>
      </c>
      <c r="B9436" s="32">
        <v>2840</v>
      </c>
      <c r="C9436" s="33" t="s">
        <v>353</v>
      </c>
      <c r="D9436" s="33" t="s">
        <v>354</v>
      </c>
      <c r="E9436" s="34">
        <v>73670</v>
      </c>
      <c r="F9436" s="35">
        <v>23.661999999999999</v>
      </c>
      <c r="G9436" s="34" t="s">
        <v>364</v>
      </c>
      <c r="H9436" s="14" t="str">
        <f t="shared" si="588"/>
        <v/>
      </c>
      <c r="I9436" s="11" t="str">
        <f t="shared" si="589"/>
        <v/>
      </c>
      <c r="J9436" s="11" t="str">
        <f t="shared" si="590"/>
        <v/>
      </c>
      <c r="K9436" s="11">
        <f t="shared" si="591"/>
        <v>0</v>
      </c>
    </row>
    <row r="9437" spans="1:11" s="11" customFormat="1">
      <c r="A9437" s="32">
        <v>2018</v>
      </c>
      <c r="B9437" s="32">
        <v>2847</v>
      </c>
      <c r="C9437" s="33" t="s">
        <v>563</v>
      </c>
      <c r="D9437" s="33" t="s">
        <v>564</v>
      </c>
      <c r="E9437" s="34">
        <v>151526</v>
      </c>
      <c r="F9437" s="35">
        <v>1.0669999999999999</v>
      </c>
      <c r="G9437" s="34">
        <v>271.2</v>
      </c>
      <c r="H9437" s="14">
        <f t="shared" si="588"/>
        <v>438471.39230399992</v>
      </c>
      <c r="I9437" s="11">
        <f t="shared" si="589"/>
        <v>151526</v>
      </c>
      <c r="J9437" s="11">
        <f t="shared" si="590"/>
        <v>161678.242</v>
      </c>
      <c r="K9437" s="11">
        <f t="shared" si="591"/>
        <v>0</v>
      </c>
    </row>
    <row r="9438" spans="1:11" s="11" customFormat="1">
      <c r="A9438" s="32">
        <v>2018</v>
      </c>
      <c r="B9438" s="32">
        <v>2850</v>
      </c>
      <c r="C9438" s="33" t="s">
        <v>353</v>
      </c>
      <c r="D9438" s="33" t="s">
        <v>354</v>
      </c>
      <c r="E9438" s="34">
        <v>14922</v>
      </c>
      <c r="F9438" s="35">
        <v>23.34</v>
      </c>
      <c r="G9438" s="34">
        <v>163.6</v>
      </c>
      <c r="H9438" s="14">
        <f t="shared" si="588"/>
        <v>569785.22927999997</v>
      </c>
      <c r="I9438" s="11">
        <f t="shared" si="589"/>
        <v>14922</v>
      </c>
      <c r="J9438" s="11">
        <f t="shared" si="590"/>
        <v>348279.48</v>
      </c>
      <c r="K9438" s="11">
        <f t="shared" si="591"/>
        <v>0</v>
      </c>
    </row>
    <row r="9439" spans="1:11" s="11" customFormat="1">
      <c r="A9439" s="32">
        <v>2018</v>
      </c>
      <c r="B9439" s="32">
        <v>2850</v>
      </c>
      <c r="C9439" s="33" t="s">
        <v>353</v>
      </c>
      <c r="D9439" s="33" t="s">
        <v>354</v>
      </c>
      <c r="E9439" s="34">
        <v>64138</v>
      </c>
      <c r="F9439" s="35">
        <v>23.61</v>
      </c>
      <c r="G9439" s="34">
        <v>174.7</v>
      </c>
      <c r="H9439" s="14">
        <f t="shared" si="588"/>
        <v>2645478.9204599997</v>
      </c>
      <c r="I9439" s="11">
        <f t="shared" si="589"/>
        <v>64138</v>
      </c>
      <c r="J9439" s="11">
        <f t="shared" si="590"/>
        <v>1514298.18</v>
      </c>
      <c r="K9439" s="11">
        <f t="shared" si="591"/>
        <v>0</v>
      </c>
    </row>
    <row r="9440" spans="1:11" s="11" customFormat="1">
      <c r="A9440" s="32">
        <v>2018</v>
      </c>
      <c r="B9440" s="32">
        <v>2850</v>
      </c>
      <c r="C9440" s="33" t="s">
        <v>353</v>
      </c>
      <c r="D9440" s="33" t="s">
        <v>354</v>
      </c>
      <c r="E9440" s="34">
        <v>27061</v>
      </c>
      <c r="F9440" s="35">
        <v>23.03</v>
      </c>
      <c r="G9440" s="34">
        <v>175.2</v>
      </c>
      <c r="H9440" s="14">
        <f t="shared" si="588"/>
        <v>1091872.38216</v>
      </c>
      <c r="I9440" s="11">
        <f t="shared" si="589"/>
        <v>27061</v>
      </c>
      <c r="J9440" s="11">
        <f t="shared" si="590"/>
        <v>623214.83000000007</v>
      </c>
      <c r="K9440" s="11">
        <f t="shared" si="591"/>
        <v>0</v>
      </c>
    </row>
    <row r="9441" spans="1:11" s="11" customFormat="1">
      <c r="A9441" s="32">
        <v>2018</v>
      </c>
      <c r="B9441" s="32">
        <v>2850</v>
      </c>
      <c r="C9441" s="33" t="s">
        <v>353</v>
      </c>
      <c r="D9441" s="33" t="s">
        <v>354</v>
      </c>
      <c r="E9441" s="34">
        <v>9978</v>
      </c>
      <c r="F9441" s="35">
        <v>23.64</v>
      </c>
      <c r="G9441" s="34">
        <v>200.8</v>
      </c>
      <c r="H9441" s="14">
        <f t="shared" si="588"/>
        <v>473646.87936000002</v>
      </c>
      <c r="I9441" s="11">
        <f t="shared" si="589"/>
        <v>9978</v>
      </c>
      <c r="J9441" s="11">
        <f t="shared" si="590"/>
        <v>235879.92</v>
      </c>
      <c r="K9441" s="11">
        <f t="shared" si="591"/>
        <v>0</v>
      </c>
    </row>
    <row r="9442" spans="1:11" s="11" customFormat="1">
      <c r="A9442" s="32">
        <v>2018</v>
      </c>
      <c r="B9442" s="32">
        <v>2850</v>
      </c>
      <c r="C9442" s="33" t="s">
        <v>353</v>
      </c>
      <c r="D9442" s="33" t="s">
        <v>354</v>
      </c>
      <c r="E9442" s="34">
        <v>13657</v>
      </c>
      <c r="F9442" s="35">
        <v>23.52</v>
      </c>
      <c r="G9442" s="34">
        <v>200.2</v>
      </c>
      <c r="H9442" s="14">
        <f t="shared" si="588"/>
        <v>643067.70527999988</v>
      </c>
      <c r="I9442" s="11">
        <f t="shared" si="589"/>
        <v>13657</v>
      </c>
      <c r="J9442" s="11">
        <f t="shared" si="590"/>
        <v>321212.64</v>
      </c>
      <c r="K9442" s="11">
        <f t="shared" si="591"/>
        <v>0</v>
      </c>
    </row>
    <row r="9443" spans="1:11" s="11" customFormat="1">
      <c r="A9443" s="32">
        <v>2018</v>
      </c>
      <c r="B9443" s="32">
        <v>2850</v>
      </c>
      <c r="C9443" s="33" t="s">
        <v>565</v>
      </c>
      <c r="D9443" s="33" t="s">
        <v>566</v>
      </c>
      <c r="E9443" s="34">
        <v>1279</v>
      </c>
      <c r="F9443" s="35">
        <v>5.8</v>
      </c>
      <c r="G9443" s="34">
        <v>1651.5</v>
      </c>
      <c r="H9443" s="14">
        <f t="shared" si="588"/>
        <v>122511.573</v>
      </c>
      <c r="I9443" s="11">
        <f t="shared" si="589"/>
        <v>1279</v>
      </c>
      <c r="J9443" s="11">
        <f t="shared" si="590"/>
        <v>7418.2</v>
      </c>
      <c r="K9443" s="11">
        <f t="shared" si="591"/>
        <v>0</v>
      </c>
    </row>
    <row r="9444" spans="1:11" s="11" customFormat="1">
      <c r="A9444" s="32">
        <v>2018</v>
      </c>
      <c r="B9444" s="32">
        <v>2866</v>
      </c>
      <c r="C9444" s="33" t="s">
        <v>353</v>
      </c>
      <c r="D9444" s="33" t="s">
        <v>354</v>
      </c>
      <c r="E9444" s="34">
        <v>56644</v>
      </c>
      <c r="F9444" s="35">
        <v>24.97</v>
      </c>
      <c r="G9444" s="34" t="s">
        <v>364</v>
      </c>
      <c r="H9444" s="14" t="str">
        <f t="shared" si="588"/>
        <v/>
      </c>
      <c r="I9444" s="11" t="str">
        <f t="shared" si="589"/>
        <v/>
      </c>
      <c r="J9444" s="11" t="str">
        <f t="shared" si="590"/>
        <v/>
      </c>
      <c r="K9444" s="11">
        <f t="shared" si="591"/>
        <v>0</v>
      </c>
    </row>
    <row r="9445" spans="1:11" s="11" customFormat="1">
      <c r="A9445" s="32">
        <v>2018</v>
      </c>
      <c r="B9445" s="32">
        <v>2866</v>
      </c>
      <c r="C9445" s="33" t="s">
        <v>565</v>
      </c>
      <c r="D9445" s="33" t="s">
        <v>566</v>
      </c>
      <c r="E9445" s="34">
        <v>1250</v>
      </c>
      <c r="F9445" s="35">
        <v>5.8</v>
      </c>
      <c r="G9445" s="34" t="s">
        <v>364</v>
      </c>
      <c r="H9445" s="14" t="str">
        <f t="shared" si="588"/>
        <v/>
      </c>
      <c r="I9445" s="11" t="str">
        <f t="shared" si="589"/>
        <v/>
      </c>
      <c r="J9445" s="11" t="str">
        <f t="shared" si="590"/>
        <v/>
      </c>
      <c r="K9445" s="11">
        <f t="shared" si="591"/>
        <v>0</v>
      </c>
    </row>
    <row r="9446" spans="1:11" s="11" customFormat="1">
      <c r="A9446" s="32">
        <v>2018</v>
      </c>
      <c r="B9446" s="32">
        <v>2876</v>
      </c>
      <c r="C9446" s="33" t="s">
        <v>353</v>
      </c>
      <c r="D9446" s="33" t="s">
        <v>354</v>
      </c>
      <c r="E9446" s="34">
        <v>7989</v>
      </c>
      <c r="F9446" s="35">
        <v>25.036000000000001</v>
      </c>
      <c r="G9446" s="34">
        <v>174.1</v>
      </c>
      <c r="H9446" s="14">
        <f t="shared" si="588"/>
        <v>348221.94356400002</v>
      </c>
      <c r="I9446" s="11">
        <f t="shared" si="589"/>
        <v>7989</v>
      </c>
      <c r="J9446" s="11">
        <f t="shared" si="590"/>
        <v>200012.60400000002</v>
      </c>
      <c r="K9446" s="11">
        <f t="shared" si="591"/>
        <v>0</v>
      </c>
    </row>
    <row r="9447" spans="1:11" s="11" customFormat="1">
      <c r="A9447" s="32">
        <v>2018</v>
      </c>
      <c r="B9447" s="32">
        <v>2876</v>
      </c>
      <c r="C9447" s="33" t="s">
        <v>353</v>
      </c>
      <c r="D9447" s="33" t="s">
        <v>354</v>
      </c>
      <c r="E9447" s="34">
        <v>181577</v>
      </c>
      <c r="F9447" s="35">
        <v>24.79</v>
      </c>
      <c r="G9447" s="34">
        <v>173.7</v>
      </c>
      <c r="H9447" s="14">
        <f t="shared" si="588"/>
        <v>7818747.3827099996</v>
      </c>
      <c r="I9447" s="11">
        <f t="shared" si="589"/>
        <v>181577</v>
      </c>
      <c r="J9447" s="11">
        <f t="shared" si="590"/>
        <v>4501293.83</v>
      </c>
      <c r="K9447" s="11">
        <f t="shared" si="591"/>
        <v>0</v>
      </c>
    </row>
    <row r="9448" spans="1:11" s="11" customFormat="1">
      <c r="A9448" s="32">
        <v>2018</v>
      </c>
      <c r="B9448" s="32">
        <v>2876</v>
      </c>
      <c r="C9448" s="33" t="s">
        <v>353</v>
      </c>
      <c r="D9448" s="33" t="s">
        <v>354</v>
      </c>
      <c r="E9448" s="34">
        <v>41869</v>
      </c>
      <c r="F9448" s="35">
        <v>25.074000000000002</v>
      </c>
      <c r="G9448" s="34">
        <v>189.1</v>
      </c>
      <c r="H9448" s="14">
        <f t="shared" si="588"/>
        <v>1985215.8716460001</v>
      </c>
      <c r="I9448" s="11">
        <f t="shared" si="589"/>
        <v>41869</v>
      </c>
      <c r="J9448" s="11">
        <f t="shared" si="590"/>
        <v>1049823.3060000001</v>
      </c>
      <c r="K9448" s="11">
        <f t="shared" si="591"/>
        <v>0</v>
      </c>
    </row>
    <row r="9449" spans="1:11" s="11" customFormat="1">
      <c r="A9449" s="32">
        <v>2018</v>
      </c>
      <c r="B9449" s="32">
        <v>2876</v>
      </c>
      <c r="C9449" s="33" t="s">
        <v>565</v>
      </c>
      <c r="D9449" s="33" t="s">
        <v>566</v>
      </c>
      <c r="E9449" s="34">
        <v>1412</v>
      </c>
      <c r="F9449" s="35">
        <v>5.7119999999999997</v>
      </c>
      <c r="G9449" s="34">
        <v>1628.9</v>
      </c>
      <c r="H9449" s="14">
        <f t="shared" si="588"/>
        <v>131376.388416</v>
      </c>
      <c r="I9449" s="11">
        <f t="shared" si="589"/>
        <v>1412</v>
      </c>
      <c r="J9449" s="11">
        <f t="shared" si="590"/>
        <v>8065.3440000000001</v>
      </c>
      <c r="K9449" s="11">
        <f t="shared" si="591"/>
        <v>0</v>
      </c>
    </row>
    <row r="9450" spans="1:11" s="11" customFormat="1">
      <c r="A9450" s="32">
        <v>2018</v>
      </c>
      <c r="B9450" s="32">
        <v>2880</v>
      </c>
      <c r="C9450" s="33" t="s">
        <v>563</v>
      </c>
      <c r="D9450" s="33" t="s">
        <v>564</v>
      </c>
      <c r="E9450" s="34">
        <v>117484</v>
      </c>
      <c r="F9450" s="35">
        <v>1.0529999999999999</v>
      </c>
      <c r="G9450" s="34" t="s">
        <v>364</v>
      </c>
      <c r="H9450" s="14" t="str">
        <f t="shared" si="588"/>
        <v/>
      </c>
      <c r="I9450" s="11" t="str">
        <f t="shared" si="589"/>
        <v/>
      </c>
      <c r="J9450" s="11" t="str">
        <f t="shared" si="590"/>
        <v/>
      </c>
      <c r="K9450" s="11">
        <f t="shared" si="591"/>
        <v>0</v>
      </c>
    </row>
    <row r="9451" spans="1:11" s="11" customFormat="1">
      <c r="A9451" s="32">
        <v>2018</v>
      </c>
      <c r="B9451" s="32">
        <v>2936</v>
      </c>
      <c r="C9451" s="33" t="s">
        <v>563</v>
      </c>
      <c r="D9451" s="33" t="s">
        <v>564</v>
      </c>
      <c r="E9451" s="34">
        <v>647</v>
      </c>
      <c r="F9451" s="35">
        <v>1.079</v>
      </c>
      <c r="G9451" s="34">
        <v>439</v>
      </c>
      <c r="H9451" s="14">
        <f t="shared" si="588"/>
        <v>3064.7160699999995</v>
      </c>
      <c r="I9451" s="11">
        <f t="shared" si="589"/>
        <v>647</v>
      </c>
      <c r="J9451" s="11">
        <f t="shared" si="590"/>
        <v>698.11299999999994</v>
      </c>
      <c r="K9451" s="11">
        <f t="shared" si="591"/>
        <v>0</v>
      </c>
    </row>
    <row r="9452" spans="1:11" s="11" customFormat="1">
      <c r="A9452" s="32">
        <v>2018</v>
      </c>
      <c r="B9452" s="32">
        <v>2936</v>
      </c>
      <c r="C9452" s="33" t="s">
        <v>353</v>
      </c>
      <c r="D9452" s="33" t="s">
        <v>354</v>
      </c>
      <c r="E9452" s="34">
        <v>41</v>
      </c>
      <c r="F9452" s="35">
        <v>25.1</v>
      </c>
      <c r="G9452" s="34">
        <v>336.9</v>
      </c>
      <c r="H9452" s="14">
        <f t="shared" si="588"/>
        <v>3467.0378999999998</v>
      </c>
      <c r="I9452" s="11">
        <f t="shared" si="589"/>
        <v>41</v>
      </c>
      <c r="J9452" s="11">
        <f t="shared" si="590"/>
        <v>1029.1000000000001</v>
      </c>
      <c r="K9452" s="11">
        <f t="shared" si="591"/>
        <v>0</v>
      </c>
    </row>
    <row r="9453" spans="1:11" s="11" customFormat="1">
      <c r="A9453" s="32">
        <v>2018</v>
      </c>
      <c r="B9453" s="32">
        <v>2936</v>
      </c>
      <c r="C9453" s="33" t="s">
        <v>353</v>
      </c>
      <c r="D9453" s="33" t="s">
        <v>354</v>
      </c>
      <c r="E9453" s="34">
        <v>112</v>
      </c>
      <c r="F9453" s="35">
        <v>24.52</v>
      </c>
      <c r="G9453" s="34">
        <v>339.5</v>
      </c>
      <c r="H9453" s="14">
        <f t="shared" si="588"/>
        <v>9323.4848000000002</v>
      </c>
      <c r="I9453" s="11">
        <f t="shared" si="589"/>
        <v>112</v>
      </c>
      <c r="J9453" s="11">
        <f t="shared" si="590"/>
        <v>2746.24</v>
      </c>
      <c r="K9453" s="11">
        <f t="shared" si="591"/>
        <v>0</v>
      </c>
    </row>
    <row r="9454" spans="1:11" s="11" customFormat="1">
      <c r="A9454" s="32">
        <v>2018</v>
      </c>
      <c r="B9454" s="32">
        <v>2936</v>
      </c>
      <c r="C9454" s="33" t="s">
        <v>565</v>
      </c>
      <c r="D9454" s="33" t="s">
        <v>566</v>
      </c>
      <c r="E9454" s="34">
        <v>5</v>
      </c>
      <c r="F9454" s="35">
        <v>5.84</v>
      </c>
      <c r="G9454" s="34">
        <v>1869.2</v>
      </c>
      <c r="H9454" s="14">
        <f t="shared" si="588"/>
        <v>545.80640000000005</v>
      </c>
      <c r="I9454" s="11">
        <f t="shared" si="589"/>
        <v>5</v>
      </c>
      <c r="J9454" s="11">
        <f t="shared" si="590"/>
        <v>29.2</v>
      </c>
      <c r="K9454" s="11">
        <f t="shared" si="591"/>
        <v>0</v>
      </c>
    </row>
    <row r="9455" spans="1:11" s="11" customFormat="1">
      <c r="A9455" s="32">
        <v>2018</v>
      </c>
      <c r="B9455" s="32">
        <v>2951</v>
      </c>
      <c r="C9455" s="33" t="s">
        <v>563</v>
      </c>
      <c r="D9455" s="33" t="s">
        <v>564</v>
      </c>
      <c r="E9455" s="34">
        <v>644055</v>
      </c>
      <c r="F9455" s="35">
        <v>1.054</v>
      </c>
      <c r="G9455" s="34">
        <v>364.5</v>
      </c>
      <c r="H9455" s="14">
        <f t="shared" si="588"/>
        <v>2474349.8206500001</v>
      </c>
      <c r="I9455" s="11">
        <f t="shared" si="589"/>
        <v>644055</v>
      </c>
      <c r="J9455" s="11">
        <f t="shared" si="590"/>
        <v>678833.97000000009</v>
      </c>
      <c r="K9455" s="11">
        <f t="shared" si="591"/>
        <v>0</v>
      </c>
    </row>
    <row r="9456" spans="1:11" s="11" customFormat="1">
      <c r="A9456" s="32">
        <v>2018</v>
      </c>
      <c r="B9456" s="32">
        <v>2952</v>
      </c>
      <c r="C9456" s="33" t="s">
        <v>363</v>
      </c>
      <c r="D9456" s="33" t="s">
        <v>354</v>
      </c>
      <c r="E9456" s="34">
        <v>113333</v>
      </c>
      <c r="F9456" s="35">
        <v>17.100000000000001</v>
      </c>
      <c r="G9456" s="34">
        <v>191.2</v>
      </c>
      <c r="H9456" s="14">
        <f t="shared" si="588"/>
        <v>3705445.1016000002</v>
      </c>
      <c r="I9456" s="11">
        <f t="shared" si="589"/>
        <v>113333</v>
      </c>
      <c r="J9456" s="11">
        <f t="shared" si="590"/>
        <v>1937994.3</v>
      </c>
      <c r="K9456" s="11">
        <f t="shared" si="591"/>
        <v>0</v>
      </c>
    </row>
    <row r="9457" spans="1:11" s="11" customFormat="1">
      <c r="A9457" s="32">
        <v>2018</v>
      </c>
      <c r="B9457" s="32">
        <v>2952</v>
      </c>
      <c r="C9457" s="33" t="s">
        <v>363</v>
      </c>
      <c r="D9457" s="33" t="s">
        <v>354</v>
      </c>
      <c r="E9457" s="34">
        <v>16331</v>
      </c>
      <c r="F9457" s="35">
        <v>17.015999999999998</v>
      </c>
      <c r="G9457" s="34">
        <v>191.3</v>
      </c>
      <c r="H9457" s="14">
        <f t="shared" si="588"/>
        <v>531600.31024799997</v>
      </c>
      <c r="I9457" s="11">
        <f t="shared" si="589"/>
        <v>16331</v>
      </c>
      <c r="J9457" s="11">
        <f t="shared" si="590"/>
        <v>277888.29599999997</v>
      </c>
      <c r="K9457" s="11">
        <f t="shared" si="591"/>
        <v>0</v>
      </c>
    </row>
    <row r="9458" spans="1:11" s="11" customFormat="1">
      <c r="A9458" s="32">
        <v>2018</v>
      </c>
      <c r="B9458" s="32">
        <v>2952</v>
      </c>
      <c r="C9458" s="33" t="s">
        <v>563</v>
      </c>
      <c r="D9458" s="33" t="s">
        <v>564</v>
      </c>
      <c r="E9458" s="34">
        <v>26873</v>
      </c>
      <c r="F9458" s="35">
        <v>1.0069999999999999</v>
      </c>
      <c r="G9458" s="34">
        <v>406.6</v>
      </c>
      <c r="H9458" s="14">
        <f t="shared" si="588"/>
        <v>110030.47732599998</v>
      </c>
      <c r="I9458" s="11">
        <f t="shared" si="589"/>
        <v>26873</v>
      </c>
      <c r="J9458" s="11">
        <f t="shared" si="590"/>
        <v>27061.110999999997</v>
      </c>
      <c r="K9458" s="11">
        <f t="shared" si="591"/>
        <v>0</v>
      </c>
    </row>
    <row r="9459" spans="1:11" s="11" customFormat="1">
      <c r="A9459" s="32">
        <v>2018</v>
      </c>
      <c r="B9459" s="32">
        <v>2953</v>
      </c>
      <c r="C9459" s="33" t="s">
        <v>563</v>
      </c>
      <c r="D9459" s="33" t="s">
        <v>564</v>
      </c>
      <c r="E9459" s="34">
        <v>3781</v>
      </c>
      <c r="F9459" s="35">
        <v>1.048</v>
      </c>
      <c r="G9459" s="34">
        <v>1100.0999999999999</v>
      </c>
      <c r="H9459" s="14">
        <f t="shared" si="588"/>
        <v>43591.330488</v>
      </c>
      <c r="I9459" s="11">
        <f t="shared" si="589"/>
        <v>3781</v>
      </c>
      <c r="J9459" s="11">
        <f t="shared" si="590"/>
        <v>3962.4880000000003</v>
      </c>
      <c r="K9459" s="11">
        <f t="shared" si="591"/>
        <v>0</v>
      </c>
    </row>
    <row r="9460" spans="1:11" s="11" customFormat="1">
      <c r="A9460" s="32">
        <v>2018</v>
      </c>
      <c r="B9460" s="32">
        <v>2956</v>
      </c>
      <c r="C9460" s="33" t="s">
        <v>563</v>
      </c>
      <c r="D9460" s="33" t="s">
        <v>564</v>
      </c>
      <c r="E9460" s="34">
        <v>1016883</v>
      </c>
      <c r="F9460" s="35">
        <v>1.0169999999999999</v>
      </c>
      <c r="G9460" s="34">
        <v>406.6</v>
      </c>
      <c r="H9460" s="14">
        <f t="shared" si="588"/>
        <v>4204935.264725999</v>
      </c>
      <c r="I9460" s="11">
        <f t="shared" si="589"/>
        <v>1016883</v>
      </c>
      <c r="J9460" s="11">
        <f t="shared" si="590"/>
        <v>1034170.0109999999</v>
      </c>
      <c r="K9460" s="11">
        <f t="shared" si="591"/>
        <v>0</v>
      </c>
    </row>
    <row r="9461" spans="1:11" s="11" customFormat="1">
      <c r="A9461" s="32">
        <v>2018</v>
      </c>
      <c r="B9461" s="32">
        <v>2963</v>
      </c>
      <c r="C9461" s="33" t="s">
        <v>363</v>
      </c>
      <c r="D9461" s="33" t="s">
        <v>354</v>
      </c>
      <c r="E9461" s="34">
        <v>119</v>
      </c>
      <c r="F9461" s="35">
        <v>17.21</v>
      </c>
      <c r="G9461" s="34">
        <v>156.30000000000001</v>
      </c>
      <c r="H9461" s="14">
        <f t="shared" si="588"/>
        <v>3201.0083700000005</v>
      </c>
      <c r="I9461" s="11">
        <f t="shared" si="589"/>
        <v>119</v>
      </c>
      <c r="J9461" s="11">
        <f t="shared" si="590"/>
        <v>2047.99</v>
      </c>
      <c r="K9461" s="11">
        <f t="shared" si="591"/>
        <v>0</v>
      </c>
    </row>
    <row r="9462" spans="1:11" s="11" customFormat="1">
      <c r="A9462" s="32">
        <v>2018</v>
      </c>
      <c r="B9462" s="32">
        <v>2963</v>
      </c>
      <c r="C9462" s="33" t="s">
        <v>363</v>
      </c>
      <c r="D9462" s="33" t="s">
        <v>354</v>
      </c>
      <c r="E9462" s="34">
        <v>121809</v>
      </c>
      <c r="F9462" s="35">
        <v>17.282</v>
      </c>
      <c r="G9462" s="34">
        <v>156.5</v>
      </c>
      <c r="H9462" s="14">
        <f t="shared" si="588"/>
        <v>3294486.4109699996</v>
      </c>
      <c r="I9462" s="11">
        <f t="shared" si="589"/>
        <v>121809</v>
      </c>
      <c r="J9462" s="11">
        <f t="shared" si="590"/>
        <v>2105103.1379999998</v>
      </c>
      <c r="K9462" s="11">
        <f t="shared" si="591"/>
        <v>0</v>
      </c>
    </row>
    <row r="9463" spans="1:11" s="11" customFormat="1">
      <c r="A9463" s="32">
        <v>2018</v>
      </c>
      <c r="B9463" s="32">
        <v>2963</v>
      </c>
      <c r="C9463" s="33" t="s">
        <v>563</v>
      </c>
      <c r="D9463" s="33" t="s">
        <v>564</v>
      </c>
      <c r="E9463" s="34">
        <v>3367</v>
      </c>
      <c r="F9463" s="35">
        <v>1</v>
      </c>
      <c r="G9463" s="34">
        <v>416</v>
      </c>
      <c r="H9463" s="14">
        <f t="shared" si="588"/>
        <v>14006.720000000001</v>
      </c>
      <c r="I9463" s="11">
        <f t="shared" si="589"/>
        <v>3367</v>
      </c>
      <c r="J9463" s="11">
        <f t="shared" si="590"/>
        <v>3367</v>
      </c>
      <c r="K9463" s="11">
        <f t="shared" si="591"/>
        <v>0</v>
      </c>
    </row>
    <row r="9464" spans="1:11" s="11" customFormat="1">
      <c r="A9464" s="32">
        <v>2018</v>
      </c>
      <c r="B9464" s="32">
        <v>2963</v>
      </c>
      <c r="C9464" s="33" t="s">
        <v>563</v>
      </c>
      <c r="D9464" s="33" t="s">
        <v>564</v>
      </c>
      <c r="E9464" s="34">
        <v>4694</v>
      </c>
      <c r="F9464" s="35">
        <v>1.02</v>
      </c>
      <c r="G9464" s="34">
        <v>380.7</v>
      </c>
      <c r="H9464" s="14">
        <f t="shared" si="588"/>
        <v>18227.459159999999</v>
      </c>
      <c r="I9464" s="11">
        <f t="shared" si="589"/>
        <v>4694</v>
      </c>
      <c r="J9464" s="11">
        <f t="shared" si="590"/>
        <v>4787.88</v>
      </c>
      <c r="K9464" s="11">
        <f t="shared" si="591"/>
        <v>0</v>
      </c>
    </row>
    <row r="9465" spans="1:11" s="11" customFormat="1">
      <c r="A9465" s="32">
        <v>2018</v>
      </c>
      <c r="B9465" s="32">
        <v>2963</v>
      </c>
      <c r="C9465" s="33" t="s">
        <v>563</v>
      </c>
      <c r="D9465" s="33" t="s">
        <v>564</v>
      </c>
      <c r="E9465" s="34">
        <v>7707</v>
      </c>
      <c r="F9465" s="35">
        <v>1.0009999999999999</v>
      </c>
      <c r="G9465" s="34">
        <v>387.3</v>
      </c>
      <c r="H9465" s="14">
        <f t="shared" si="588"/>
        <v>29879.060211</v>
      </c>
      <c r="I9465" s="11">
        <f t="shared" si="589"/>
        <v>7707</v>
      </c>
      <c r="J9465" s="11">
        <f t="shared" si="590"/>
        <v>7714.7069999999994</v>
      </c>
      <c r="K9465" s="11">
        <f t="shared" si="591"/>
        <v>0</v>
      </c>
    </row>
    <row r="9466" spans="1:11" s="11" customFormat="1">
      <c r="A9466" s="32">
        <v>2018</v>
      </c>
      <c r="B9466" s="32">
        <v>2963</v>
      </c>
      <c r="C9466" s="33" t="s">
        <v>563</v>
      </c>
      <c r="D9466" s="33" t="s">
        <v>564</v>
      </c>
      <c r="E9466" s="34">
        <v>8419</v>
      </c>
      <c r="F9466" s="35">
        <v>1</v>
      </c>
      <c r="G9466" s="34">
        <v>416</v>
      </c>
      <c r="H9466" s="14">
        <f t="shared" si="588"/>
        <v>35023.040000000001</v>
      </c>
      <c r="I9466" s="11">
        <f t="shared" si="589"/>
        <v>8419</v>
      </c>
      <c r="J9466" s="11">
        <f t="shared" si="590"/>
        <v>8419</v>
      </c>
      <c r="K9466" s="11">
        <f t="shared" si="591"/>
        <v>0</v>
      </c>
    </row>
    <row r="9467" spans="1:11" s="11" customFormat="1">
      <c r="A9467" s="32">
        <v>2018</v>
      </c>
      <c r="B9467" s="32">
        <v>2963</v>
      </c>
      <c r="C9467" s="33" t="s">
        <v>563</v>
      </c>
      <c r="D9467" s="33" t="s">
        <v>564</v>
      </c>
      <c r="E9467" s="34">
        <v>12810</v>
      </c>
      <c r="F9467" s="35">
        <v>1.02</v>
      </c>
      <c r="G9467" s="34">
        <v>405.7</v>
      </c>
      <c r="H9467" s="14">
        <f t="shared" si="588"/>
        <v>53009.573400000001</v>
      </c>
      <c r="I9467" s="11">
        <f t="shared" si="589"/>
        <v>12810</v>
      </c>
      <c r="J9467" s="11">
        <f t="shared" si="590"/>
        <v>13066.2</v>
      </c>
      <c r="K9467" s="11">
        <f t="shared" si="591"/>
        <v>0</v>
      </c>
    </row>
    <row r="9468" spans="1:11" s="11" customFormat="1">
      <c r="A9468" s="32">
        <v>2018</v>
      </c>
      <c r="B9468" s="32">
        <v>2963</v>
      </c>
      <c r="C9468" s="33" t="s">
        <v>563</v>
      </c>
      <c r="D9468" s="33" t="s">
        <v>564</v>
      </c>
      <c r="E9468" s="34">
        <v>3367</v>
      </c>
      <c r="F9468" s="35">
        <v>1</v>
      </c>
      <c r="G9468" s="34">
        <v>416</v>
      </c>
      <c r="H9468" s="14">
        <f t="shared" si="588"/>
        <v>14006.720000000001</v>
      </c>
      <c r="I9468" s="11">
        <f t="shared" si="589"/>
        <v>3367</v>
      </c>
      <c r="J9468" s="11">
        <f t="shared" si="590"/>
        <v>3367</v>
      </c>
      <c r="K9468" s="11">
        <f t="shared" si="591"/>
        <v>0</v>
      </c>
    </row>
    <row r="9469" spans="1:11" s="11" customFormat="1">
      <c r="A9469" s="32">
        <v>2018</v>
      </c>
      <c r="B9469" s="32">
        <v>2963</v>
      </c>
      <c r="C9469" s="33" t="s">
        <v>563</v>
      </c>
      <c r="D9469" s="33" t="s">
        <v>564</v>
      </c>
      <c r="E9469" s="34">
        <v>3169</v>
      </c>
      <c r="F9469" s="35">
        <v>1.02</v>
      </c>
      <c r="G9469" s="34">
        <v>371.1</v>
      </c>
      <c r="H9469" s="14">
        <f t="shared" si="588"/>
        <v>11995.36218</v>
      </c>
      <c r="I9469" s="11">
        <f t="shared" si="589"/>
        <v>3169</v>
      </c>
      <c r="J9469" s="11">
        <f t="shared" si="590"/>
        <v>3232.38</v>
      </c>
      <c r="K9469" s="11">
        <f t="shared" si="591"/>
        <v>0</v>
      </c>
    </row>
    <row r="9470" spans="1:11" s="11" customFormat="1">
      <c r="A9470" s="32">
        <v>2018</v>
      </c>
      <c r="B9470" s="32">
        <v>2963</v>
      </c>
      <c r="C9470" s="33" t="s">
        <v>563</v>
      </c>
      <c r="D9470" s="33" t="s">
        <v>564</v>
      </c>
      <c r="E9470" s="34">
        <v>561</v>
      </c>
      <c r="F9470" s="35">
        <v>1</v>
      </c>
      <c r="G9470" s="34">
        <v>428.9</v>
      </c>
      <c r="H9470" s="14">
        <f t="shared" si="588"/>
        <v>2406.1289999999999</v>
      </c>
      <c r="I9470" s="11">
        <f t="shared" si="589"/>
        <v>561</v>
      </c>
      <c r="J9470" s="11">
        <f t="shared" si="590"/>
        <v>561</v>
      </c>
      <c r="K9470" s="11">
        <f t="shared" si="591"/>
        <v>0</v>
      </c>
    </row>
    <row r="9471" spans="1:11" s="11" customFormat="1">
      <c r="A9471" s="32">
        <v>2018</v>
      </c>
      <c r="B9471" s="32">
        <v>2963</v>
      </c>
      <c r="C9471" s="33" t="s">
        <v>563</v>
      </c>
      <c r="D9471" s="33" t="s">
        <v>564</v>
      </c>
      <c r="E9471" s="34">
        <v>47000</v>
      </c>
      <c r="F9471" s="35">
        <v>1.0109999999999999</v>
      </c>
      <c r="G9471" s="34">
        <v>376.5</v>
      </c>
      <c r="H9471" s="14">
        <f t="shared" si="588"/>
        <v>178901.505</v>
      </c>
      <c r="I9471" s="11">
        <f t="shared" si="589"/>
        <v>47000</v>
      </c>
      <c r="J9471" s="11">
        <f t="shared" si="590"/>
        <v>47516.999999999993</v>
      </c>
      <c r="K9471" s="11">
        <f t="shared" si="591"/>
        <v>0</v>
      </c>
    </row>
    <row r="9472" spans="1:11" s="11" customFormat="1">
      <c r="A9472" s="32">
        <v>2018</v>
      </c>
      <c r="B9472" s="32">
        <v>2963</v>
      </c>
      <c r="C9472" s="33" t="s">
        <v>563</v>
      </c>
      <c r="D9472" s="33" t="s">
        <v>564</v>
      </c>
      <c r="E9472" s="34">
        <v>116530</v>
      </c>
      <c r="F9472" s="35">
        <v>1.012</v>
      </c>
      <c r="G9472" s="34">
        <v>377.1</v>
      </c>
      <c r="H9472" s="14">
        <f t="shared" si="588"/>
        <v>444707.84556000005</v>
      </c>
      <c r="I9472" s="11">
        <f t="shared" si="589"/>
        <v>116530</v>
      </c>
      <c r="J9472" s="11">
        <f t="shared" si="590"/>
        <v>117928.36</v>
      </c>
      <c r="K9472" s="11">
        <f t="shared" si="591"/>
        <v>0</v>
      </c>
    </row>
    <row r="9473" spans="1:11" s="11" customFormat="1">
      <c r="A9473" s="32">
        <v>2018</v>
      </c>
      <c r="B9473" s="32">
        <v>2963</v>
      </c>
      <c r="C9473" s="33" t="s">
        <v>563</v>
      </c>
      <c r="D9473" s="33" t="s">
        <v>564</v>
      </c>
      <c r="E9473" s="34">
        <v>117096</v>
      </c>
      <c r="F9473" s="35">
        <v>1.0129999999999999</v>
      </c>
      <c r="G9473" s="34">
        <v>377.9</v>
      </c>
      <c r="H9473" s="14">
        <f t="shared" si="588"/>
        <v>448258.35919199995</v>
      </c>
      <c r="I9473" s="11">
        <f t="shared" si="589"/>
        <v>117096</v>
      </c>
      <c r="J9473" s="11">
        <f t="shared" si="590"/>
        <v>118618.24799999999</v>
      </c>
      <c r="K9473" s="11">
        <f t="shared" si="591"/>
        <v>0</v>
      </c>
    </row>
    <row r="9474" spans="1:11" s="11" customFormat="1">
      <c r="A9474" s="32">
        <v>2018</v>
      </c>
      <c r="B9474" s="32">
        <v>2964</v>
      </c>
      <c r="C9474" s="33" t="s">
        <v>563</v>
      </c>
      <c r="D9474" s="33" t="s">
        <v>564</v>
      </c>
      <c r="E9474" s="34">
        <v>1277</v>
      </c>
      <c r="F9474" s="35">
        <v>1.02</v>
      </c>
      <c r="G9474" s="34">
        <v>170.8</v>
      </c>
      <c r="H9474" s="14">
        <f t="shared" si="588"/>
        <v>2224.7383200000004</v>
      </c>
      <c r="I9474" s="11">
        <f t="shared" si="589"/>
        <v>1277</v>
      </c>
      <c r="J9474" s="11">
        <f t="shared" si="590"/>
        <v>1302.54</v>
      </c>
      <c r="K9474" s="11">
        <f t="shared" si="591"/>
        <v>0</v>
      </c>
    </row>
    <row r="9475" spans="1:11" s="11" customFormat="1">
      <c r="A9475" s="32">
        <v>2018</v>
      </c>
      <c r="B9475" s="32">
        <v>2964</v>
      </c>
      <c r="C9475" s="33" t="s">
        <v>563</v>
      </c>
      <c r="D9475" s="33" t="s">
        <v>564</v>
      </c>
      <c r="E9475" s="34">
        <v>1490</v>
      </c>
      <c r="F9475" s="35">
        <v>1.03</v>
      </c>
      <c r="G9475" s="34">
        <v>257.5</v>
      </c>
      <c r="H9475" s="14">
        <f t="shared" si="588"/>
        <v>3951.8525000000009</v>
      </c>
      <c r="I9475" s="11">
        <f t="shared" si="589"/>
        <v>1490</v>
      </c>
      <c r="J9475" s="11">
        <f t="shared" si="590"/>
        <v>1534.7</v>
      </c>
      <c r="K9475" s="11">
        <f t="shared" si="591"/>
        <v>0</v>
      </c>
    </row>
    <row r="9476" spans="1:11" s="11" customFormat="1">
      <c r="A9476" s="32">
        <v>2018</v>
      </c>
      <c r="B9476" s="32">
        <v>2964</v>
      </c>
      <c r="C9476" s="33" t="s">
        <v>563</v>
      </c>
      <c r="D9476" s="33" t="s">
        <v>564</v>
      </c>
      <c r="E9476" s="34">
        <v>1490</v>
      </c>
      <c r="F9476" s="35">
        <v>1.02</v>
      </c>
      <c r="G9476" s="34">
        <v>323.60000000000002</v>
      </c>
      <c r="H9476" s="14">
        <f t="shared" si="588"/>
        <v>4918.0727999999999</v>
      </c>
      <c r="I9476" s="11">
        <f t="shared" si="589"/>
        <v>1490</v>
      </c>
      <c r="J9476" s="11">
        <f t="shared" si="590"/>
        <v>1519.8</v>
      </c>
      <c r="K9476" s="11">
        <f t="shared" si="591"/>
        <v>0</v>
      </c>
    </row>
    <row r="9477" spans="1:11" s="11" customFormat="1">
      <c r="A9477" s="32">
        <v>2018</v>
      </c>
      <c r="B9477" s="32">
        <v>2964</v>
      </c>
      <c r="C9477" s="33" t="s">
        <v>563</v>
      </c>
      <c r="D9477" s="33" t="s">
        <v>564</v>
      </c>
      <c r="E9477" s="34">
        <v>3410</v>
      </c>
      <c r="F9477" s="35">
        <v>1.02</v>
      </c>
      <c r="G9477" s="34">
        <v>323.60000000000002</v>
      </c>
      <c r="H9477" s="14">
        <f t="shared" si="588"/>
        <v>11255.4552</v>
      </c>
      <c r="I9477" s="11">
        <f t="shared" si="589"/>
        <v>3410</v>
      </c>
      <c r="J9477" s="11">
        <f t="shared" si="590"/>
        <v>3478.2000000000003</v>
      </c>
      <c r="K9477" s="11">
        <f t="shared" si="591"/>
        <v>0</v>
      </c>
    </row>
    <row r="9478" spans="1:11" s="11" customFormat="1">
      <c r="A9478" s="32">
        <v>2018</v>
      </c>
      <c r="B9478" s="32">
        <v>2964</v>
      </c>
      <c r="C9478" s="33" t="s">
        <v>563</v>
      </c>
      <c r="D9478" s="33" t="s">
        <v>564</v>
      </c>
      <c r="E9478" s="34">
        <v>6367</v>
      </c>
      <c r="F9478" s="35">
        <v>1.02</v>
      </c>
      <c r="G9478" s="34">
        <v>266.7</v>
      </c>
      <c r="H9478" s="14">
        <f t="shared" ref="H9478:H9541" si="592">IF(I9478="","",G9478/100*F9478*E9478)</f>
        <v>17320.404779999997</v>
      </c>
      <c r="I9478" s="11">
        <f t="shared" ref="I9478:I9541" si="593">IF(OR(G9478=".",F9478=".",E9478="."),"",E9478)</f>
        <v>6367</v>
      </c>
      <c r="J9478" s="11">
        <f t="shared" ref="J9478:J9541" si="594">IF(I9478="","",F9478*I9478)</f>
        <v>6494.34</v>
      </c>
      <c r="K9478" s="11">
        <f t="shared" ref="K9478:K9541" si="595">IF(C9478="LIG",1,0)</f>
        <v>0</v>
      </c>
    </row>
    <row r="9479" spans="1:11" s="11" customFormat="1">
      <c r="A9479" s="32">
        <v>2018</v>
      </c>
      <c r="B9479" s="32">
        <v>2964</v>
      </c>
      <c r="C9479" s="33" t="s">
        <v>563</v>
      </c>
      <c r="D9479" s="33" t="s">
        <v>564</v>
      </c>
      <c r="E9479" s="34">
        <v>6940</v>
      </c>
      <c r="F9479" s="35">
        <v>1.04</v>
      </c>
      <c r="G9479" s="34">
        <v>193.5</v>
      </c>
      <c r="H9479" s="14">
        <f t="shared" si="592"/>
        <v>13966.056</v>
      </c>
      <c r="I9479" s="11">
        <f t="shared" si="593"/>
        <v>6940</v>
      </c>
      <c r="J9479" s="11">
        <f t="shared" si="594"/>
        <v>7217.6</v>
      </c>
      <c r="K9479" s="11">
        <f t="shared" si="595"/>
        <v>0</v>
      </c>
    </row>
    <row r="9480" spans="1:11" s="11" customFormat="1">
      <c r="A9480" s="32">
        <v>2018</v>
      </c>
      <c r="B9480" s="32">
        <v>2964</v>
      </c>
      <c r="C9480" s="33" t="s">
        <v>563</v>
      </c>
      <c r="D9480" s="33" t="s">
        <v>564</v>
      </c>
      <c r="E9480" s="34">
        <v>8298</v>
      </c>
      <c r="F9480" s="35">
        <v>1.04</v>
      </c>
      <c r="G9480" s="34">
        <v>240.8</v>
      </c>
      <c r="H9480" s="14">
        <f t="shared" si="592"/>
        <v>20780.84736</v>
      </c>
      <c r="I9480" s="11">
        <f t="shared" si="593"/>
        <v>8298</v>
      </c>
      <c r="J9480" s="11">
        <f t="shared" si="594"/>
        <v>8629.92</v>
      </c>
      <c r="K9480" s="11">
        <f t="shared" si="595"/>
        <v>0</v>
      </c>
    </row>
    <row r="9481" spans="1:11" s="11" customFormat="1">
      <c r="A9481" s="32">
        <v>2018</v>
      </c>
      <c r="B9481" s="32">
        <v>2964</v>
      </c>
      <c r="C9481" s="33" t="s">
        <v>563</v>
      </c>
      <c r="D9481" s="33" t="s">
        <v>564</v>
      </c>
      <c r="E9481" s="34">
        <v>15565</v>
      </c>
      <c r="F9481" s="35">
        <v>1.02</v>
      </c>
      <c r="G9481" s="34">
        <v>233.5</v>
      </c>
      <c r="H9481" s="14">
        <f t="shared" si="592"/>
        <v>37071.160499999998</v>
      </c>
      <c r="I9481" s="11">
        <f t="shared" si="593"/>
        <v>15565</v>
      </c>
      <c r="J9481" s="11">
        <f t="shared" si="594"/>
        <v>15876.300000000001</v>
      </c>
      <c r="K9481" s="11">
        <f t="shared" si="595"/>
        <v>0</v>
      </c>
    </row>
    <row r="9482" spans="1:11" s="11" customFormat="1">
      <c r="A9482" s="32">
        <v>2018</v>
      </c>
      <c r="B9482" s="32">
        <v>2964</v>
      </c>
      <c r="C9482" s="33" t="s">
        <v>563</v>
      </c>
      <c r="D9482" s="33" t="s">
        <v>564</v>
      </c>
      <c r="E9482" s="34">
        <v>21264</v>
      </c>
      <c r="F9482" s="35">
        <v>1.02</v>
      </c>
      <c r="G9482" s="34">
        <v>246.9</v>
      </c>
      <c r="H9482" s="14">
        <f t="shared" si="592"/>
        <v>53550.832320000001</v>
      </c>
      <c r="I9482" s="11">
        <f t="shared" si="593"/>
        <v>21264</v>
      </c>
      <c r="J9482" s="11">
        <f t="shared" si="594"/>
        <v>21689.279999999999</v>
      </c>
      <c r="K9482" s="11">
        <f t="shared" si="595"/>
        <v>0</v>
      </c>
    </row>
    <row r="9483" spans="1:11" s="11" customFormat="1">
      <c r="A9483" s="32">
        <v>2018</v>
      </c>
      <c r="B9483" s="32">
        <v>2964</v>
      </c>
      <c r="C9483" s="33" t="s">
        <v>563</v>
      </c>
      <c r="D9483" s="33" t="s">
        <v>564</v>
      </c>
      <c r="E9483" s="34">
        <v>94</v>
      </c>
      <c r="F9483" s="35">
        <v>1.02</v>
      </c>
      <c r="G9483" s="34">
        <v>310.89999999999998</v>
      </c>
      <c r="H9483" s="14">
        <f t="shared" si="592"/>
        <v>298.09091999999998</v>
      </c>
      <c r="I9483" s="11">
        <f t="shared" si="593"/>
        <v>94</v>
      </c>
      <c r="J9483" s="11">
        <f t="shared" si="594"/>
        <v>95.88</v>
      </c>
      <c r="K9483" s="11">
        <f t="shared" si="595"/>
        <v>0</v>
      </c>
    </row>
    <row r="9484" spans="1:11" s="11" customFormat="1">
      <c r="A9484" s="32">
        <v>2018</v>
      </c>
      <c r="B9484" s="32">
        <v>2964</v>
      </c>
      <c r="C9484" s="33" t="s">
        <v>563</v>
      </c>
      <c r="D9484" s="33" t="s">
        <v>564</v>
      </c>
      <c r="E9484" s="34">
        <v>99</v>
      </c>
      <c r="F9484" s="35">
        <v>1.04</v>
      </c>
      <c r="G9484" s="34">
        <v>238.5</v>
      </c>
      <c r="H9484" s="14">
        <f t="shared" si="592"/>
        <v>245.55959999999999</v>
      </c>
      <c r="I9484" s="11">
        <f t="shared" si="593"/>
        <v>99</v>
      </c>
      <c r="J9484" s="11">
        <f t="shared" si="594"/>
        <v>102.96000000000001</v>
      </c>
      <c r="K9484" s="11">
        <f t="shared" si="595"/>
        <v>0</v>
      </c>
    </row>
    <row r="9485" spans="1:11" s="11" customFormat="1">
      <c r="A9485" s="32">
        <v>2018</v>
      </c>
      <c r="B9485" s="32">
        <v>2964</v>
      </c>
      <c r="C9485" s="33" t="s">
        <v>563</v>
      </c>
      <c r="D9485" s="33" t="s">
        <v>564</v>
      </c>
      <c r="E9485" s="34">
        <v>132</v>
      </c>
      <c r="F9485" s="35">
        <v>1.02</v>
      </c>
      <c r="G9485" s="34">
        <v>258.7</v>
      </c>
      <c r="H9485" s="14">
        <f t="shared" si="592"/>
        <v>348.31367999999998</v>
      </c>
      <c r="I9485" s="11">
        <f t="shared" si="593"/>
        <v>132</v>
      </c>
      <c r="J9485" s="11">
        <f t="shared" si="594"/>
        <v>134.64000000000001</v>
      </c>
      <c r="K9485" s="11">
        <f t="shared" si="595"/>
        <v>0</v>
      </c>
    </row>
    <row r="9486" spans="1:11" s="11" customFormat="1">
      <c r="A9486" s="32">
        <v>2018</v>
      </c>
      <c r="B9486" s="32">
        <v>2964</v>
      </c>
      <c r="C9486" s="33" t="s">
        <v>563</v>
      </c>
      <c r="D9486" s="33" t="s">
        <v>564</v>
      </c>
      <c r="E9486" s="34">
        <v>224</v>
      </c>
      <c r="F9486" s="35">
        <v>1.02</v>
      </c>
      <c r="G9486" s="34">
        <v>274.7</v>
      </c>
      <c r="H9486" s="14">
        <f t="shared" si="592"/>
        <v>627.63455999999996</v>
      </c>
      <c r="I9486" s="11">
        <f t="shared" si="593"/>
        <v>224</v>
      </c>
      <c r="J9486" s="11">
        <f t="shared" si="594"/>
        <v>228.48000000000002</v>
      </c>
      <c r="K9486" s="11">
        <f t="shared" si="595"/>
        <v>0</v>
      </c>
    </row>
    <row r="9487" spans="1:11" s="11" customFormat="1">
      <c r="A9487" s="32">
        <v>2018</v>
      </c>
      <c r="B9487" s="32">
        <v>2964</v>
      </c>
      <c r="C9487" s="33" t="s">
        <v>563</v>
      </c>
      <c r="D9487" s="33" t="s">
        <v>564</v>
      </c>
      <c r="E9487" s="34">
        <v>561</v>
      </c>
      <c r="F9487" s="35">
        <v>1.03</v>
      </c>
      <c r="G9487" s="34">
        <v>169</v>
      </c>
      <c r="H9487" s="14">
        <f t="shared" si="592"/>
        <v>976.53269999999998</v>
      </c>
      <c r="I9487" s="11">
        <f t="shared" si="593"/>
        <v>561</v>
      </c>
      <c r="J9487" s="11">
        <f t="shared" si="594"/>
        <v>577.83000000000004</v>
      </c>
      <c r="K9487" s="11">
        <f t="shared" si="595"/>
        <v>0</v>
      </c>
    </row>
    <row r="9488" spans="1:11" s="11" customFormat="1">
      <c r="A9488" s="32">
        <v>2018</v>
      </c>
      <c r="B9488" s="32">
        <v>2964</v>
      </c>
      <c r="C9488" s="33" t="s">
        <v>563</v>
      </c>
      <c r="D9488" s="33" t="s">
        <v>564</v>
      </c>
      <c r="E9488" s="34">
        <v>739</v>
      </c>
      <c r="F9488" s="35">
        <v>1.02</v>
      </c>
      <c r="G9488" s="34">
        <v>278.60000000000002</v>
      </c>
      <c r="H9488" s="14">
        <f t="shared" si="592"/>
        <v>2100.0310800000002</v>
      </c>
      <c r="I9488" s="11">
        <f t="shared" si="593"/>
        <v>739</v>
      </c>
      <c r="J9488" s="11">
        <f t="shared" si="594"/>
        <v>753.78</v>
      </c>
      <c r="K9488" s="11">
        <f t="shared" si="595"/>
        <v>0</v>
      </c>
    </row>
    <row r="9489" spans="1:11" s="11" customFormat="1">
      <c r="A9489" s="32">
        <v>2018</v>
      </c>
      <c r="B9489" s="32">
        <v>2964</v>
      </c>
      <c r="C9489" s="33" t="s">
        <v>563</v>
      </c>
      <c r="D9489" s="33" t="s">
        <v>564</v>
      </c>
      <c r="E9489" s="34">
        <v>754</v>
      </c>
      <c r="F9489" s="35">
        <v>1.02</v>
      </c>
      <c r="G9489" s="34">
        <v>261.39999999999998</v>
      </c>
      <c r="H9489" s="14">
        <f t="shared" si="592"/>
        <v>2010.3751199999999</v>
      </c>
      <c r="I9489" s="11">
        <f t="shared" si="593"/>
        <v>754</v>
      </c>
      <c r="J9489" s="11">
        <f t="shared" si="594"/>
        <v>769.08</v>
      </c>
      <c r="K9489" s="11">
        <f t="shared" si="595"/>
        <v>0</v>
      </c>
    </row>
    <row r="9490" spans="1:11" s="11" customFormat="1">
      <c r="A9490" s="32">
        <v>2018</v>
      </c>
      <c r="B9490" s="32">
        <v>2964</v>
      </c>
      <c r="C9490" s="33" t="s">
        <v>563</v>
      </c>
      <c r="D9490" s="33" t="s">
        <v>564</v>
      </c>
      <c r="E9490" s="34">
        <v>858</v>
      </c>
      <c r="F9490" s="35">
        <v>1.02</v>
      </c>
      <c r="G9490" s="34">
        <v>249.3</v>
      </c>
      <c r="H9490" s="14">
        <f t="shared" si="592"/>
        <v>2181.7738800000006</v>
      </c>
      <c r="I9490" s="11">
        <f t="shared" si="593"/>
        <v>858</v>
      </c>
      <c r="J9490" s="11">
        <f t="shared" si="594"/>
        <v>875.16</v>
      </c>
      <c r="K9490" s="11">
        <f t="shared" si="595"/>
        <v>0</v>
      </c>
    </row>
    <row r="9491" spans="1:11" s="11" customFormat="1">
      <c r="A9491" s="32">
        <v>2018</v>
      </c>
      <c r="B9491" s="32">
        <v>2964</v>
      </c>
      <c r="C9491" s="33" t="s">
        <v>563</v>
      </c>
      <c r="D9491" s="33" t="s">
        <v>564</v>
      </c>
      <c r="E9491" s="34">
        <v>950</v>
      </c>
      <c r="F9491" s="35">
        <v>1.04</v>
      </c>
      <c r="G9491" s="34">
        <v>261.2</v>
      </c>
      <c r="H9491" s="14">
        <f t="shared" si="592"/>
        <v>2580.6560000000004</v>
      </c>
      <c r="I9491" s="11">
        <f t="shared" si="593"/>
        <v>950</v>
      </c>
      <c r="J9491" s="11">
        <f t="shared" si="594"/>
        <v>988</v>
      </c>
      <c r="K9491" s="11">
        <f t="shared" si="595"/>
        <v>0</v>
      </c>
    </row>
    <row r="9492" spans="1:11" s="11" customFormat="1">
      <c r="A9492" s="32">
        <v>2018</v>
      </c>
      <c r="B9492" s="32">
        <v>2964</v>
      </c>
      <c r="C9492" s="33" t="s">
        <v>563</v>
      </c>
      <c r="D9492" s="33" t="s">
        <v>564</v>
      </c>
      <c r="E9492" s="34">
        <v>1071</v>
      </c>
      <c r="F9492" s="35">
        <v>1.03</v>
      </c>
      <c r="G9492" s="34">
        <v>272.39999999999998</v>
      </c>
      <c r="H9492" s="14">
        <f t="shared" si="592"/>
        <v>3004.9261200000001</v>
      </c>
      <c r="I9492" s="11">
        <f t="shared" si="593"/>
        <v>1071</v>
      </c>
      <c r="J9492" s="11">
        <f t="shared" si="594"/>
        <v>1103.1300000000001</v>
      </c>
      <c r="K9492" s="11">
        <f t="shared" si="595"/>
        <v>0</v>
      </c>
    </row>
    <row r="9493" spans="1:11" s="11" customFormat="1">
      <c r="A9493" s="32">
        <v>2018</v>
      </c>
      <c r="B9493" s="32">
        <v>2964</v>
      </c>
      <c r="C9493" s="33" t="s">
        <v>563</v>
      </c>
      <c r="D9493" s="33" t="s">
        <v>564</v>
      </c>
      <c r="E9493" s="34">
        <v>6</v>
      </c>
      <c r="F9493" s="35">
        <v>1.02</v>
      </c>
      <c r="G9493" s="34">
        <v>271.3</v>
      </c>
      <c r="H9493" s="14">
        <f t="shared" si="592"/>
        <v>16.603560000000002</v>
      </c>
      <c r="I9493" s="11">
        <f t="shared" si="593"/>
        <v>6</v>
      </c>
      <c r="J9493" s="11">
        <f t="shared" si="594"/>
        <v>6.12</v>
      </c>
      <c r="K9493" s="11">
        <f t="shared" si="595"/>
        <v>0</v>
      </c>
    </row>
    <row r="9494" spans="1:11" s="11" customFormat="1">
      <c r="A9494" s="32">
        <v>2018</v>
      </c>
      <c r="B9494" s="32">
        <v>2964</v>
      </c>
      <c r="C9494" s="33" t="s">
        <v>563</v>
      </c>
      <c r="D9494" s="33" t="s">
        <v>564</v>
      </c>
      <c r="E9494" s="34">
        <v>13</v>
      </c>
      <c r="F9494" s="35">
        <v>1.02</v>
      </c>
      <c r="G9494" s="34">
        <v>219.4</v>
      </c>
      <c r="H9494" s="14">
        <f t="shared" si="592"/>
        <v>29.09244</v>
      </c>
      <c r="I9494" s="11">
        <f t="shared" si="593"/>
        <v>13</v>
      </c>
      <c r="J9494" s="11">
        <f t="shared" si="594"/>
        <v>13.26</v>
      </c>
      <c r="K9494" s="11">
        <f t="shared" si="595"/>
        <v>0</v>
      </c>
    </row>
    <row r="9495" spans="1:11" s="11" customFormat="1">
      <c r="A9495" s="32">
        <v>2018</v>
      </c>
      <c r="B9495" s="32">
        <v>2964</v>
      </c>
      <c r="C9495" s="33" t="s">
        <v>563</v>
      </c>
      <c r="D9495" s="33" t="s">
        <v>564</v>
      </c>
      <c r="E9495" s="34">
        <v>24</v>
      </c>
      <c r="F9495" s="35">
        <v>1.02</v>
      </c>
      <c r="G9495" s="34">
        <v>309.89999999999998</v>
      </c>
      <c r="H9495" s="14">
        <f t="shared" si="592"/>
        <v>75.863519999999994</v>
      </c>
      <c r="I9495" s="11">
        <f t="shared" si="593"/>
        <v>24</v>
      </c>
      <c r="J9495" s="11">
        <f t="shared" si="594"/>
        <v>24.48</v>
      </c>
      <c r="K9495" s="11">
        <f t="shared" si="595"/>
        <v>0</v>
      </c>
    </row>
    <row r="9496" spans="1:11" s="11" customFormat="1">
      <c r="A9496" s="32">
        <v>2018</v>
      </c>
      <c r="B9496" s="32">
        <v>2964</v>
      </c>
      <c r="C9496" s="33" t="s">
        <v>563</v>
      </c>
      <c r="D9496" s="33" t="s">
        <v>564</v>
      </c>
      <c r="E9496" s="34">
        <v>24</v>
      </c>
      <c r="F9496" s="35">
        <v>1.02</v>
      </c>
      <c r="G9496" s="34">
        <v>280.10000000000002</v>
      </c>
      <c r="H9496" s="14">
        <f t="shared" si="592"/>
        <v>68.568480000000008</v>
      </c>
      <c r="I9496" s="11">
        <f t="shared" si="593"/>
        <v>24</v>
      </c>
      <c r="J9496" s="11">
        <f t="shared" si="594"/>
        <v>24.48</v>
      </c>
      <c r="K9496" s="11">
        <f t="shared" si="595"/>
        <v>0</v>
      </c>
    </row>
    <row r="9497" spans="1:11" s="11" customFormat="1">
      <c r="A9497" s="32">
        <v>2018</v>
      </c>
      <c r="B9497" s="32">
        <v>2964</v>
      </c>
      <c r="C9497" s="33" t="s">
        <v>563</v>
      </c>
      <c r="D9497" s="33" t="s">
        <v>564</v>
      </c>
      <c r="E9497" s="34">
        <v>51</v>
      </c>
      <c r="F9497" s="35">
        <v>1.02</v>
      </c>
      <c r="G9497" s="34">
        <v>265.39999999999998</v>
      </c>
      <c r="H9497" s="14">
        <f t="shared" si="592"/>
        <v>138.06108</v>
      </c>
      <c r="I9497" s="11">
        <f t="shared" si="593"/>
        <v>51</v>
      </c>
      <c r="J9497" s="11">
        <f t="shared" si="594"/>
        <v>52.02</v>
      </c>
      <c r="K9497" s="11">
        <f t="shared" si="595"/>
        <v>0</v>
      </c>
    </row>
    <row r="9498" spans="1:11" s="11" customFormat="1">
      <c r="A9498" s="32">
        <v>2018</v>
      </c>
      <c r="B9498" s="32">
        <v>2964</v>
      </c>
      <c r="C9498" s="33" t="s">
        <v>563</v>
      </c>
      <c r="D9498" s="33" t="s">
        <v>564</v>
      </c>
      <c r="E9498" s="34">
        <v>54</v>
      </c>
      <c r="F9498" s="35">
        <v>1.02</v>
      </c>
      <c r="G9498" s="34">
        <v>324.60000000000002</v>
      </c>
      <c r="H9498" s="14">
        <f t="shared" si="592"/>
        <v>178.78968</v>
      </c>
      <c r="I9498" s="11">
        <f t="shared" si="593"/>
        <v>54</v>
      </c>
      <c r="J9498" s="11">
        <f t="shared" si="594"/>
        <v>55.08</v>
      </c>
      <c r="K9498" s="11">
        <f t="shared" si="595"/>
        <v>0</v>
      </c>
    </row>
    <row r="9499" spans="1:11" s="11" customFormat="1">
      <c r="A9499" s="32">
        <v>2018</v>
      </c>
      <c r="B9499" s="32">
        <v>2964</v>
      </c>
      <c r="C9499" s="33" t="s">
        <v>563</v>
      </c>
      <c r="D9499" s="33" t="s">
        <v>564</v>
      </c>
      <c r="E9499" s="34">
        <v>86</v>
      </c>
      <c r="F9499" s="35">
        <v>1.02</v>
      </c>
      <c r="G9499" s="34">
        <v>179.7</v>
      </c>
      <c r="H9499" s="14">
        <f t="shared" si="592"/>
        <v>157.63283999999999</v>
      </c>
      <c r="I9499" s="11">
        <f t="shared" si="593"/>
        <v>86</v>
      </c>
      <c r="J9499" s="11">
        <f t="shared" si="594"/>
        <v>87.72</v>
      </c>
      <c r="K9499" s="11">
        <f t="shared" si="595"/>
        <v>0</v>
      </c>
    </row>
    <row r="9500" spans="1:11" s="11" customFormat="1">
      <c r="A9500" s="32">
        <v>2018</v>
      </c>
      <c r="B9500" s="32">
        <v>2964</v>
      </c>
      <c r="C9500" s="33" t="s">
        <v>563</v>
      </c>
      <c r="D9500" s="33" t="s">
        <v>564</v>
      </c>
      <c r="E9500" s="34">
        <v>89</v>
      </c>
      <c r="F9500" s="35">
        <v>1.03</v>
      </c>
      <c r="G9500" s="34">
        <v>310.39999999999998</v>
      </c>
      <c r="H9500" s="14">
        <f t="shared" si="592"/>
        <v>284.54367999999994</v>
      </c>
      <c r="I9500" s="11">
        <f t="shared" si="593"/>
        <v>89</v>
      </c>
      <c r="J9500" s="11">
        <f t="shared" si="594"/>
        <v>91.67</v>
      </c>
      <c r="K9500" s="11">
        <f t="shared" si="595"/>
        <v>0</v>
      </c>
    </row>
    <row r="9501" spans="1:11" s="11" customFormat="1">
      <c r="A9501" s="32">
        <v>2018</v>
      </c>
      <c r="B9501" s="32">
        <v>2965</v>
      </c>
      <c r="C9501" s="33" t="s">
        <v>563</v>
      </c>
      <c r="D9501" s="33" t="s">
        <v>564</v>
      </c>
      <c r="E9501" s="34">
        <v>7</v>
      </c>
      <c r="F9501" s="35">
        <v>1.03</v>
      </c>
      <c r="G9501" s="34">
        <v>170.2</v>
      </c>
      <c r="H9501" s="14">
        <f t="shared" si="592"/>
        <v>12.271420000000001</v>
      </c>
      <c r="I9501" s="11">
        <f t="shared" si="593"/>
        <v>7</v>
      </c>
      <c r="J9501" s="11">
        <f t="shared" si="594"/>
        <v>7.21</v>
      </c>
      <c r="K9501" s="11">
        <f t="shared" si="595"/>
        <v>0</v>
      </c>
    </row>
    <row r="9502" spans="1:11" s="11" customFormat="1">
      <c r="A9502" s="32">
        <v>2018</v>
      </c>
      <c r="B9502" s="32">
        <v>2965</v>
      </c>
      <c r="C9502" s="33" t="s">
        <v>563</v>
      </c>
      <c r="D9502" s="33" t="s">
        <v>564</v>
      </c>
      <c r="E9502" s="34">
        <v>111577</v>
      </c>
      <c r="F9502" s="35">
        <v>1.02</v>
      </c>
      <c r="G9502" s="34">
        <v>246.9</v>
      </c>
      <c r="H9502" s="14">
        <f t="shared" si="592"/>
        <v>280993.28526000003</v>
      </c>
      <c r="I9502" s="11">
        <f t="shared" si="593"/>
        <v>111577</v>
      </c>
      <c r="J9502" s="11">
        <f t="shared" si="594"/>
        <v>113808.54000000001</v>
      </c>
      <c r="K9502" s="11">
        <f t="shared" si="595"/>
        <v>0</v>
      </c>
    </row>
    <row r="9503" spans="1:11" s="11" customFormat="1">
      <c r="A9503" s="32">
        <v>2018</v>
      </c>
      <c r="B9503" s="32">
        <v>2965</v>
      </c>
      <c r="C9503" s="33" t="s">
        <v>563</v>
      </c>
      <c r="D9503" s="33" t="s">
        <v>564</v>
      </c>
      <c r="E9503" s="34">
        <v>93</v>
      </c>
      <c r="F9503" s="35">
        <v>1.02</v>
      </c>
      <c r="G9503" s="34">
        <v>255.5</v>
      </c>
      <c r="H9503" s="14">
        <f t="shared" si="592"/>
        <v>242.3673</v>
      </c>
      <c r="I9503" s="11">
        <f t="shared" si="593"/>
        <v>93</v>
      </c>
      <c r="J9503" s="11">
        <f t="shared" si="594"/>
        <v>94.86</v>
      </c>
      <c r="K9503" s="11">
        <f t="shared" si="595"/>
        <v>0</v>
      </c>
    </row>
    <row r="9504" spans="1:11" s="11" customFormat="1">
      <c r="A9504" s="32">
        <v>2018</v>
      </c>
      <c r="B9504" s="32">
        <v>2965</v>
      </c>
      <c r="C9504" s="33" t="s">
        <v>563</v>
      </c>
      <c r="D9504" s="33" t="s">
        <v>564</v>
      </c>
      <c r="E9504" s="34">
        <v>110</v>
      </c>
      <c r="F9504" s="35">
        <v>1.02</v>
      </c>
      <c r="G9504" s="34">
        <v>263.7</v>
      </c>
      <c r="H9504" s="14">
        <f t="shared" si="592"/>
        <v>295.87139999999999</v>
      </c>
      <c r="I9504" s="11">
        <f t="shared" si="593"/>
        <v>110</v>
      </c>
      <c r="J9504" s="11">
        <f t="shared" si="594"/>
        <v>112.2</v>
      </c>
      <c r="K9504" s="11">
        <f t="shared" si="595"/>
        <v>0</v>
      </c>
    </row>
    <row r="9505" spans="1:11" s="11" customFormat="1">
      <c r="A9505" s="32">
        <v>2018</v>
      </c>
      <c r="B9505" s="32">
        <v>2965</v>
      </c>
      <c r="C9505" s="33" t="s">
        <v>563</v>
      </c>
      <c r="D9505" s="33" t="s">
        <v>564</v>
      </c>
      <c r="E9505" s="34">
        <v>148</v>
      </c>
      <c r="F9505" s="35">
        <v>1.01</v>
      </c>
      <c r="G9505" s="34">
        <v>138.1</v>
      </c>
      <c r="H9505" s="14">
        <f t="shared" si="592"/>
        <v>206.43188000000001</v>
      </c>
      <c r="I9505" s="11">
        <f t="shared" si="593"/>
        <v>148</v>
      </c>
      <c r="J9505" s="11">
        <f t="shared" si="594"/>
        <v>149.47999999999999</v>
      </c>
      <c r="K9505" s="11">
        <f t="shared" si="595"/>
        <v>0</v>
      </c>
    </row>
    <row r="9506" spans="1:11" s="11" customFormat="1">
      <c r="A9506" s="32">
        <v>2018</v>
      </c>
      <c r="B9506" s="32">
        <v>2965</v>
      </c>
      <c r="C9506" s="33" t="s">
        <v>563</v>
      </c>
      <c r="D9506" s="33" t="s">
        <v>564</v>
      </c>
      <c r="E9506" s="34">
        <v>218</v>
      </c>
      <c r="F9506" s="35">
        <v>1.02</v>
      </c>
      <c r="G9506" s="34">
        <v>234.1</v>
      </c>
      <c r="H9506" s="14">
        <f t="shared" si="592"/>
        <v>520.54475999999988</v>
      </c>
      <c r="I9506" s="11">
        <f t="shared" si="593"/>
        <v>218</v>
      </c>
      <c r="J9506" s="11">
        <f t="shared" si="594"/>
        <v>222.36</v>
      </c>
      <c r="K9506" s="11">
        <f t="shared" si="595"/>
        <v>0</v>
      </c>
    </row>
    <row r="9507" spans="1:11" s="11" customFormat="1">
      <c r="A9507" s="32">
        <v>2018</v>
      </c>
      <c r="B9507" s="32">
        <v>2965</v>
      </c>
      <c r="C9507" s="33" t="s">
        <v>563</v>
      </c>
      <c r="D9507" s="33" t="s">
        <v>564</v>
      </c>
      <c r="E9507" s="34">
        <v>223</v>
      </c>
      <c r="F9507" s="35">
        <v>1.02</v>
      </c>
      <c r="G9507" s="34">
        <v>300.3</v>
      </c>
      <c r="H9507" s="14">
        <f t="shared" si="592"/>
        <v>683.06238000000008</v>
      </c>
      <c r="I9507" s="11">
        <f t="shared" si="593"/>
        <v>223</v>
      </c>
      <c r="J9507" s="11">
        <f t="shared" si="594"/>
        <v>227.46</v>
      </c>
      <c r="K9507" s="11">
        <f t="shared" si="595"/>
        <v>0</v>
      </c>
    </row>
    <row r="9508" spans="1:11" s="11" customFormat="1">
      <c r="A9508" s="32">
        <v>2018</v>
      </c>
      <c r="B9508" s="32">
        <v>2965</v>
      </c>
      <c r="C9508" s="33" t="s">
        <v>563</v>
      </c>
      <c r="D9508" s="33" t="s">
        <v>564</v>
      </c>
      <c r="E9508" s="34">
        <v>265</v>
      </c>
      <c r="F9508" s="35">
        <v>1.04</v>
      </c>
      <c r="G9508" s="34">
        <v>156</v>
      </c>
      <c r="H9508" s="14">
        <f t="shared" si="592"/>
        <v>429.93600000000004</v>
      </c>
      <c r="I9508" s="11">
        <f t="shared" si="593"/>
        <v>265</v>
      </c>
      <c r="J9508" s="11">
        <f t="shared" si="594"/>
        <v>275.60000000000002</v>
      </c>
      <c r="K9508" s="11">
        <f t="shared" si="595"/>
        <v>0</v>
      </c>
    </row>
    <row r="9509" spans="1:11" s="11" customFormat="1">
      <c r="A9509" s="32">
        <v>2018</v>
      </c>
      <c r="B9509" s="32">
        <v>2965</v>
      </c>
      <c r="C9509" s="33" t="s">
        <v>563</v>
      </c>
      <c r="D9509" s="33" t="s">
        <v>564</v>
      </c>
      <c r="E9509" s="34">
        <v>334</v>
      </c>
      <c r="F9509" s="35">
        <v>1.03</v>
      </c>
      <c r="G9509" s="34">
        <v>113.8</v>
      </c>
      <c r="H9509" s="14">
        <f t="shared" si="592"/>
        <v>391.49475999999999</v>
      </c>
      <c r="I9509" s="11">
        <f t="shared" si="593"/>
        <v>334</v>
      </c>
      <c r="J9509" s="11">
        <f t="shared" si="594"/>
        <v>344.02</v>
      </c>
      <c r="K9509" s="11">
        <f t="shared" si="595"/>
        <v>0</v>
      </c>
    </row>
    <row r="9510" spans="1:11" s="11" customFormat="1">
      <c r="A9510" s="32">
        <v>2018</v>
      </c>
      <c r="B9510" s="32">
        <v>2965</v>
      </c>
      <c r="C9510" s="33" t="s">
        <v>563</v>
      </c>
      <c r="D9510" s="33" t="s">
        <v>564</v>
      </c>
      <c r="E9510" s="34">
        <v>440</v>
      </c>
      <c r="F9510" s="35">
        <v>1.02</v>
      </c>
      <c r="G9510" s="34">
        <v>311.60000000000002</v>
      </c>
      <c r="H9510" s="14">
        <f t="shared" si="592"/>
        <v>1398.4608000000001</v>
      </c>
      <c r="I9510" s="11">
        <f t="shared" si="593"/>
        <v>440</v>
      </c>
      <c r="J9510" s="11">
        <f t="shared" si="594"/>
        <v>448.8</v>
      </c>
      <c r="K9510" s="11">
        <f t="shared" si="595"/>
        <v>0</v>
      </c>
    </row>
    <row r="9511" spans="1:11" s="11" customFormat="1">
      <c r="A9511" s="32">
        <v>2018</v>
      </c>
      <c r="B9511" s="32">
        <v>2965</v>
      </c>
      <c r="C9511" s="33" t="s">
        <v>563</v>
      </c>
      <c r="D9511" s="33" t="s">
        <v>564</v>
      </c>
      <c r="E9511" s="34">
        <v>475</v>
      </c>
      <c r="F9511" s="35">
        <v>1.02</v>
      </c>
      <c r="G9511" s="34">
        <v>246.3</v>
      </c>
      <c r="H9511" s="14">
        <f t="shared" si="592"/>
        <v>1193.3235</v>
      </c>
      <c r="I9511" s="11">
        <f t="shared" si="593"/>
        <v>475</v>
      </c>
      <c r="J9511" s="11">
        <f t="shared" si="594"/>
        <v>484.5</v>
      </c>
      <c r="K9511" s="11">
        <f t="shared" si="595"/>
        <v>0</v>
      </c>
    </row>
    <row r="9512" spans="1:11" s="11" customFormat="1">
      <c r="A9512" s="32">
        <v>2018</v>
      </c>
      <c r="B9512" s="32">
        <v>2965</v>
      </c>
      <c r="C9512" s="33" t="s">
        <v>563</v>
      </c>
      <c r="D9512" s="33" t="s">
        <v>564</v>
      </c>
      <c r="E9512" s="34">
        <v>1420</v>
      </c>
      <c r="F9512" s="35">
        <v>1.02</v>
      </c>
      <c r="G9512" s="34">
        <v>242.6</v>
      </c>
      <c r="H9512" s="14">
        <f t="shared" si="592"/>
        <v>3513.8184000000001</v>
      </c>
      <c r="I9512" s="11">
        <f t="shared" si="593"/>
        <v>1420</v>
      </c>
      <c r="J9512" s="11">
        <f t="shared" si="594"/>
        <v>1448.4</v>
      </c>
      <c r="K9512" s="11">
        <f t="shared" si="595"/>
        <v>0</v>
      </c>
    </row>
    <row r="9513" spans="1:11" s="11" customFormat="1">
      <c r="A9513" s="32">
        <v>2018</v>
      </c>
      <c r="B9513" s="32">
        <v>2965</v>
      </c>
      <c r="C9513" s="33" t="s">
        <v>563</v>
      </c>
      <c r="D9513" s="33" t="s">
        <v>564</v>
      </c>
      <c r="E9513" s="34">
        <v>1611</v>
      </c>
      <c r="F9513" s="35">
        <v>1.03</v>
      </c>
      <c r="G9513" s="34">
        <v>165.6</v>
      </c>
      <c r="H9513" s="14">
        <f t="shared" si="592"/>
        <v>2747.8504799999996</v>
      </c>
      <c r="I9513" s="11">
        <f t="shared" si="593"/>
        <v>1611</v>
      </c>
      <c r="J9513" s="11">
        <f t="shared" si="594"/>
        <v>1659.3300000000002</v>
      </c>
      <c r="K9513" s="11">
        <f t="shared" si="595"/>
        <v>0</v>
      </c>
    </row>
    <row r="9514" spans="1:11" s="11" customFormat="1">
      <c r="A9514" s="32">
        <v>2018</v>
      </c>
      <c r="B9514" s="32">
        <v>2965</v>
      </c>
      <c r="C9514" s="33" t="s">
        <v>563</v>
      </c>
      <c r="D9514" s="33" t="s">
        <v>564</v>
      </c>
      <c r="E9514" s="34">
        <v>1653</v>
      </c>
      <c r="F9514" s="35">
        <v>1.02</v>
      </c>
      <c r="G9514" s="34">
        <v>264</v>
      </c>
      <c r="H9514" s="14">
        <f t="shared" si="592"/>
        <v>4451.1984000000002</v>
      </c>
      <c r="I9514" s="11">
        <f t="shared" si="593"/>
        <v>1653</v>
      </c>
      <c r="J9514" s="11">
        <f t="shared" si="594"/>
        <v>1686.06</v>
      </c>
      <c r="K9514" s="11">
        <f t="shared" si="595"/>
        <v>0</v>
      </c>
    </row>
    <row r="9515" spans="1:11" s="11" customFormat="1">
      <c r="A9515" s="32">
        <v>2018</v>
      </c>
      <c r="B9515" s="32">
        <v>2965</v>
      </c>
      <c r="C9515" s="33" t="s">
        <v>563</v>
      </c>
      <c r="D9515" s="33" t="s">
        <v>564</v>
      </c>
      <c r="E9515" s="34">
        <v>2108</v>
      </c>
      <c r="F9515" s="35">
        <v>1.02</v>
      </c>
      <c r="G9515" s="34">
        <v>270.5</v>
      </c>
      <c r="H9515" s="14">
        <f t="shared" si="592"/>
        <v>5816.1828000000005</v>
      </c>
      <c r="I9515" s="11">
        <f t="shared" si="593"/>
        <v>2108</v>
      </c>
      <c r="J9515" s="11">
        <f t="shared" si="594"/>
        <v>2150.16</v>
      </c>
      <c r="K9515" s="11">
        <f t="shared" si="595"/>
        <v>0</v>
      </c>
    </row>
    <row r="9516" spans="1:11" s="11" customFormat="1">
      <c r="A9516" s="32">
        <v>2018</v>
      </c>
      <c r="B9516" s="32">
        <v>2965</v>
      </c>
      <c r="C9516" s="33" t="s">
        <v>563</v>
      </c>
      <c r="D9516" s="33" t="s">
        <v>564</v>
      </c>
      <c r="E9516" s="34">
        <v>2321</v>
      </c>
      <c r="F9516" s="35">
        <v>1.03</v>
      </c>
      <c r="G9516" s="34">
        <v>164</v>
      </c>
      <c r="H9516" s="14">
        <f t="shared" si="592"/>
        <v>3920.6332000000002</v>
      </c>
      <c r="I9516" s="11">
        <f t="shared" si="593"/>
        <v>2321</v>
      </c>
      <c r="J9516" s="11">
        <f t="shared" si="594"/>
        <v>2390.63</v>
      </c>
      <c r="K9516" s="11">
        <f t="shared" si="595"/>
        <v>0</v>
      </c>
    </row>
    <row r="9517" spans="1:11" s="11" customFormat="1">
      <c r="A9517" s="32">
        <v>2018</v>
      </c>
      <c r="B9517" s="32">
        <v>2965</v>
      </c>
      <c r="C9517" s="33" t="s">
        <v>563</v>
      </c>
      <c r="D9517" s="33" t="s">
        <v>564</v>
      </c>
      <c r="E9517" s="34">
        <v>3272</v>
      </c>
      <c r="F9517" s="35">
        <v>1.02</v>
      </c>
      <c r="G9517" s="34">
        <v>213</v>
      </c>
      <c r="H9517" s="14">
        <f t="shared" si="592"/>
        <v>7108.7472000000007</v>
      </c>
      <c r="I9517" s="11">
        <f t="shared" si="593"/>
        <v>3272</v>
      </c>
      <c r="J9517" s="11">
        <f t="shared" si="594"/>
        <v>3337.44</v>
      </c>
      <c r="K9517" s="11">
        <f t="shared" si="595"/>
        <v>0</v>
      </c>
    </row>
    <row r="9518" spans="1:11" s="11" customFormat="1">
      <c r="A9518" s="32">
        <v>2018</v>
      </c>
      <c r="B9518" s="32">
        <v>2965</v>
      </c>
      <c r="C9518" s="33" t="s">
        <v>563</v>
      </c>
      <c r="D9518" s="33" t="s">
        <v>564</v>
      </c>
      <c r="E9518" s="34">
        <v>4267</v>
      </c>
      <c r="F9518" s="35">
        <v>1.03</v>
      </c>
      <c r="G9518" s="34">
        <v>167.3</v>
      </c>
      <c r="H9518" s="14">
        <f t="shared" si="592"/>
        <v>7352.8517300000003</v>
      </c>
      <c r="I9518" s="11">
        <f t="shared" si="593"/>
        <v>4267</v>
      </c>
      <c r="J9518" s="11">
        <f t="shared" si="594"/>
        <v>4395.01</v>
      </c>
      <c r="K9518" s="11">
        <f t="shared" si="595"/>
        <v>0</v>
      </c>
    </row>
    <row r="9519" spans="1:11" s="11" customFormat="1">
      <c r="A9519" s="32">
        <v>2018</v>
      </c>
      <c r="B9519" s="32">
        <v>2965</v>
      </c>
      <c r="C9519" s="33" t="s">
        <v>563</v>
      </c>
      <c r="D9519" s="33" t="s">
        <v>564</v>
      </c>
      <c r="E9519" s="34">
        <v>6042</v>
      </c>
      <c r="F9519" s="35">
        <v>1.03</v>
      </c>
      <c r="G9519" s="34">
        <v>212.9</v>
      </c>
      <c r="H9519" s="14">
        <f t="shared" si="592"/>
        <v>13249.320540000001</v>
      </c>
      <c r="I9519" s="11">
        <f t="shared" si="593"/>
        <v>6042</v>
      </c>
      <c r="J9519" s="11">
        <f t="shared" si="594"/>
        <v>6223.26</v>
      </c>
      <c r="K9519" s="11">
        <f t="shared" si="595"/>
        <v>0</v>
      </c>
    </row>
    <row r="9520" spans="1:11" s="11" customFormat="1">
      <c r="A9520" s="32">
        <v>2018</v>
      </c>
      <c r="B9520" s="32">
        <v>2965</v>
      </c>
      <c r="C9520" s="33" t="s">
        <v>563</v>
      </c>
      <c r="D9520" s="33" t="s">
        <v>564</v>
      </c>
      <c r="E9520" s="34">
        <v>8369</v>
      </c>
      <c r="F9520" s="35">
        <v>1.02</v>
      </c>
      <c r="G9520" s="34">
        <v>318.5</v>
      </c>
      <c r="H9520" s="14">
        <f t="shared" si="592"/>
        <v>27188.370299999999</v>
      </c>
      <c r="I9520" s="11">
        <f t="shared" si="593"/>
        <v>8369</v>
      </c>
      <c r="J9520" s="11">
        <f t="shared" si="594"/>
        <v>8536.380000000001</v>
      </c>
      <c r="K9520" s="11">
        <f t="shared" si="595"/>
        <v>0</v>
      </c>
    </row>
    <row r="9521" spans="1:11" s="11" customFormat="1">
      <c r="A9521" s="32">
        <v>2018</v>
      </c>
      <c r="B9521" s="32">
        <v>2965</v>
      </c>
      <c r="C9521" s="33" t="s">
        <v>563</v>
      </c>
      <c r="D9521" s="33" t="s">
        <v>564</v>
      </c>
      <c r="E9521" s="34">
        <v>8508</v>
      </c>
      <c r="F9521" s="35">
        <v>1.02</v>
      </c>
      <c r="G9521" s="34">
        <v>255.5</v>
      </c>
      <c r="H9521" s="14">
        <f t="shared" si="592"/>
        <v>22172.698800000002</v>
      </c>
      <c r="I9521" s="11">
        <f t="shared" si="593"/>
        <v>8508</v>
      </c>
      <c r="J9521" s="11">
        <f t="shared" si="594"/>
        <v>8678.16</v>
      </c>
      <c r="K9521" s="11">
        <f t="shared" si="595"/>
        <v>0</v>
      </c>
    </row>
    <row r="9522" spans="1:11" s="11" customFormat="1">
      <c r="A9522" s="32">
        <v>2018</v>
      </c>
      <c r="B9522" s="32">
        <v>2965</v>
      </c>
      <c r="C9522" s="33" t="s">
        <v>563</v>
      </c>
      <c r="D9522" s="33" t="s">
        <v>564</v>
      </c>
      <c r="E9522" s="34">
        <v>10910</v>
      </c>
      <c r="F9522" s="35">
        <v>1.02</v>
      </c>
      <c r="G9522" s="34">
        <v>250.9</v>
      </c>
      <c r="H9522" s="14">
        <f t="shared" si="592"/>
        <v>27920.6538</v>
      </c>
      <c r="I9522" s="11">
        <f t="shared" si="593"/>
        <v>10910</v>
      </c>
      <c r="J9522" s="11">
        <f t="shared" si="594"/>
        <v>11128.2</v>
      </c>
      <c r="K9522" s="11">
        <f t="shared" si="595"/>
        <v>0</v>
      </c>
    </row>
    <row r="9523" spans="1:11" s="11" customFormat="1">
      <c r="A9523" s="32">
        <v>2018</v>
      </c>
      <c r="B9523" s="32">
        <v>2965</v>
      </c>
      <c r="C9523" s="33" t="s">
        <v>563</v>
      </c>
      <c r="D9523" s="33" t="s">
        <v>564</v>
      </c>
      <c r="E9523" s="34">
        <v>23362</v>
      </c>
      <c r="F9523" s="35">
        <v>1.02</v>
      </c>
      <c r="G9523" s="34">
        <v>275.2</v>
      </c>
      <c r="H9523" s="14">
        <f t="shared" si="592"/>
        <v>65578.068479999987</v>
      </c>
      <c r="I9523" s="11">
        <f t="shared" si="593"/>
        <v>23362</v>
      </c>
      <c r="J9523" s="11">
        <f t="shared" si="594"/>
        <v>23829.24</v>
      </c>
      <c r="K9523" s="11">
        <f t="shared" si="595"/>
        <v>0</v>
      </c>
    </row>
    <row r="9524" spans="1:11" s="11" customFormat="1">
      <c r="A9524" s="32">
        <v>2018</v>
      </c>
      <c r="B9524" s="32">
        <v>2965</v>
      </c>
      <c r="C9524" s="33" t="s">
        <v>563</v>
      </c>
      <c r="D9524" s="33" t="s">
        <v>564</v>
      </c>
      <c r="E9524" s="34">
        <v>40272</v>
      </c>
      <c r="F9524" s="35">
        <v>1.02</v>
      </c>
      <c r="G9524" s="34">
        <v>182.4</v>
      </c>
      <c r="H9524" s="14">
        <f t="shared" si="592"/>
        <v>74925.25056</v>
      </c>
      <c r="I9524" s="11">
        <f t="shared" si="593"/>
        <v>40272</v>
      </c>
      <c r="J9524" s="11">
        <f t="shared" si="594"/>
        <v>41077.440000000002</v>
      </c>
      <c r="K9524" s="11">
        <f t="shared" si="595"/>
        <v>0</v>
      </c>
    </row>
    <row r="9525" spans="1:11" s="11" customFormat="1">
      <c r="A9525" s="32">
        <v>2018</v>
      </c>
      <c r="B9525" s="32">
        <v>2965</v>
      </c>
      <c r="C9525" s="33" t="s">
        <v>563</v>
      </c>
      <c r="D9525" s="33" t="s">
        <v>564</v>
      </c>
      <c r="E9525" s="34">
        <v>48557</v>
      </c>
      <c r="F9525" s="35">
        <v>1.02</v>
      </c>
      <c r="G9525" s="34">
        <v>240</v>
      </c>
      <c r="H9525" s="14">
        <f t="shared" si="592"/>
        <v>118867.53599999999</v>
      </c>
      <c r="I9525" s="11">
        <f t="shared" si="593"/>
        <v>48557</v>
      </c>
      <c r="J9525" s="11">
        <f t="shared" si="594"/>
        <v>49528.14</v>
      </c>
      <c r="K9525" s="11">
        <f t="shared" si="595"/>
        <v>0</v>
      </c>
    </row>
    <row r="9526" spans="1:11" s="11" customFormat="1">
      <c r="A9526" s="32">
        <v>2018</v>
      </c>
      <c r="B9526" s="32">
        <v>2965</v>
      </c>
      <c r="C9526" s="33" t="s">
        <v>563</v>
      </c>
      <c r="D9526" s="33" t="s">
        <v>564</v>
      </c>
      <c r="E9526" s="34">
        <v>63749</v>
      </c>
      <c r="F9526" s="35">
        <v>1.02</v>
      </c>
      <c r="G9526" s="34">
        <v>235.1</v>
      </c>
      <c r="H9526" s="14">
        <f t="shared" si="592"/>
        <v>152871.37698</v>
      </c>
      <c r="I9526" s="11">
        <f t="shared" si="593"/>
        <v>63749</v>
      </c>
      <c r="J9526" s="11">
        <f t="shared" si="594"/>
        <v>65023.98</v>
      </c>
      <c r="K9526" s="11">
        <f t="shared" si="595"/>
        <v>0</v>
      </c>
    </row>
    <row r="9527" spans="1:11" s="11" customFormat="1">
      <c r="A9527" s="32">
        <v>2018</v>
      </c>
      <c r="B9527" s="32">
        <v>2965</v>
      </c>
      <c r="C9527" s="33" t="s">
        <v>563</v>
      </c>
      <c r="D9527" s="33" t="s">
        <v>564</v>
      </c>
      <c r="E9527" s="34">
        <v>54</v>
      </c>
      <c r="F9527" s="35">
        <v>1.02</v>
      </c>
      <c r="G9527" s="34">
        <v>302.3</v>
      </c>
      <c r="H9527" s="14">
        <f t="shared" si="592"/>
        <v>166.50684000000001</v>
      </c>
      <c r="I9527" s="11">
        <f t="shared" si="593"/>
        <v>54</v>
      </c>
      <c r="J9527" s="11">
        <f t="shared" si="594"/>
        <v>55.08</v>
      </c>
      <c r="K9527" s="11">
        <f t="shared" si="595"/>
        <v>0</v>
      </c>
    </row>
    <row r="9528" spans="1:11" s="11" customFormat="1">
      <c r="A9528" s="32">
        <v>2018</v>
      </c>
      <c r="B9528" s="32">
        <v>3006</v>
      </c>
      <c r="C9528" s="33" t="s">
        <v>563</v>
      </c>
      <c r="D9528" s="33" t="s">
        <v>564</v>
      </c>
      <c r="E9528" s="34">
        <v>1545425</v>
      </c>
      <c r="F9528" s="35">
        <v>1.03</v>
      </c>
      <c r="G9528" s="34">
        <v>189.1</v>
      </c>
      <c r="H9528" s="14">
        <f t="shared" si="592"/>
        <v>3010070.6352499998</v>
      </c>
      <c r="I9528" s="11">
        <f t="shared" si="593"/>
        <v>1545425</v>
      </c>
      <c r="J9528" s="11">
        <f t="shared" si="594"/>
        <v>1591787.75</v>
      </c>
      <c r="K9528" s="11">
        <f t="shared" si="595"/>
        <v>0</v>
      </c>
    </row>
    <row r="9529" spans="1:11" s="11" customFormat="1">
      <c r="A9529" s="32">
        <v>2018</v>
      </c>
      <c r="B9529" s="32">
        <v>3008</v>
      </c>
      <c r="C9529" s="33" t="s">
        <v>563</v>
      </c>
      <c r="D9529" s="33" t="s">
        <v>564</v>
      </c>
      <c r="E9529" s="34">
        <v>91513</v>
      </c>
      <c r="F9529" s="35">
        <v>1.032</v>
      </c>
      <c r="G9529" s="34">
        <v>211</v>
      </c>
      <c r="H9529" s="14">
        <f t="shared" si="592"/>
        <v>199271.38775999998</v>
      </c>
      <c r="I9529" s="11">
        <f t="shared" si="593"/>
        <v>91513</v>
      </c>
      <c r="J9529" s="11">
        <f t="shared" si="594"/>
        <v>94441.415999999997</v>
      </c>
      <c r="K9529" s="11">
        <f t="shared" si="595"/>
        <v>0</v>
      </c>
    </row>
    <row r="9530" spans="1:11" s="11" customFormat="1">
      <c r="A9530" s="32">
        <v>2018</v>
      </c>
      <c r="B9530" s="32">
        <v>3118</v>
      </c>
      <c r="C9530" s="33" t="s">
        <v>563</v>
      </c>
      <c r="D9530" s="33" t="s">
        <v>564</v>
      </c>
      <c r="E9530" s="34">
        <v>12573</v>
      </c>
      <c r="F9530" s="35">
        <v>1.03</v>
      </c>
      <c r="G9530" s="34" t="s">
        <v>364</v>
      </c>
      <c r="H9530" s="14" t="str">
        <f t="shared" si="592"/>
        <v/>
      </c>
      <c r="I9530" s="11" t="str">
        <f t="shared" si="593"/>
        <v/>
      </c>
      <c r="J9530" s="11" t="str">
        <f t="shared" si="594"/>
        <v/>
      </c>
      <c r="K9530" s="11">
        <f t="shared" si="595"/>
        <v>0</v>
      </c>
    </row>
    <row r="9531" spans="1:11" s="11" customFormat="1">
      <c r="A9531" s="32">
        <v>2018</v>
      </c>
      <c r="B9531" s="32">
        <v>3122</v>
      </c>
      <c r="C9531" s="33" t="s">
        <v>353</v>
      </c>
      <c r="D9531" s="33" t="s">
        <v>354</v>
      </c>
      <c r="E9531" s="34">
        <v>5404</v>
      </c>
      <c r="F9531" s="35">
        <v>24.13</v>
      </c>
      <c r="G9531" s="34" t="s">
        <v>364</v>
      </c>
      <c r="H9531" s="14" t="str">
        <f t="shared" si="592"/>
        <v/>
      </c>
      <c r="I9531" s="11" t="str">
        <f t="shared" si="593"/>
        <v/>
      </c>
      <c r="J9531" s="11" t="str">
        <f t="shared" si="594"/>
        <v/>
      </c>
      <c r="K9531" s="11">
        <f t="shared" si="595"/>
        <v>0</v>
      </c>
    </row>
    <row r="9532" spans="1:11" s="11" customFormat="1">
      <c r="A9532" s="32">
        <v>2018</v>
      </c>
      <c r="B9532" s="32">
        <v>3122</v>
      </c>
      <c r="C9532" s="33" t="s">
        <v>353</v>
      </c>
      <c r="D9532" s="33" t="s">
        <v>354</v>
      </c>
      <c r="E9532" s="34">
        <v>42447</v>
      </c>
      <c r="F9532" s="35">
        <v>25.85</v>
      </c>
      <c r="G9532" s="34" t="s">
        <v>364</v>
      </c>
      <c r="H9532" s="14" t="str">
        <f t="shared" si="592"/>
        <v/>
      </c>
      <c r="I9532" s="11" t="str">
        <f t="shared" si="593"/>
        <v/>
      </c>
      <c r="J9532" s="11" t="str">
        <f t="shared" si="594"/>
        <v/>
      </c>
      <c r="K9532" s="11">
        <f t="shared" si="595"/>
        <v>0</v>
      </c>
    </row>
    <row r="9533" spans="1:11" s="11" customFormat="1">
      <c r="A9533" s="32">
        <v>2018</v>
      </c>
      <c r="B9533" s="32">
        <v>3122</v>
      </c>
      <c r="C9533" s="33" t="s">
        <v>353</v>
      </c>
      <c r="D9533" s="33" t="s">
        <v>354</v>
      </c>
      <c r="E9533" s="34">
        <v>59182</v>
      </c>
      <c r="F9533" s="35">
        <v>26.2</v>
      </c>
      <c r="G9533" s="34" t="s">
        <v>364</v>
      </c>
      <c r="H9533" s="14" t="str">
        <f t="shared" si="592"/>
        <v/>
      </c>
      <c r="I9533" s="11" t="str">
        <f t="shared" si="593"/>
        <v/>
      </c>
      <c r="J9533" s="11" t="str">
        <f t="shared" si="594"/>
        <v/>
      </c>
      <c r="K9533" s="11">
        <f t="shared" si="595"/>
        <v>0</v>
      </c>
    </row>
    <row r="9534" spans="1:11" s="11" customFormat="1">
      <c r="A9534" s="32">
        <v>2018</v>
      </c>
      <c r="B9534" s="32">
        <v>3122</v>
      </c>
      <c r="C9534" s="33" t="s">
        <v>353</v>
      </c>
      <c r="D9534" s="33" t="s">
        <v>354</v>
      </c>
      <c r="E9534" s="34">
        <v>14707</v>
      </c>
      <c r="F9534" s="35">
        <v>25.95</v>
      </c>
      <c r="G9534" s="34" t="s">
        <v>364</v>
      </c>
      <c r="H9534" s="14" t="str">
        <f t="shared" si="592"/>
        <v/>
      </c>
      <c r="I9534" s="11" t="str">
        <f t="shared" si="593"/>
        <v/>
      </c>
      <c r="J9534" s="11" t="str">
        <f t="shared" si="594"/>
        <v/>
      </c>
      <c r="K9534" s="11">
        <f t="shared" si="595"/>
        <v>0</v>
      </c>
    </row>
    <row r="9535" spans="1:11" s="11" customFormat="1">
      <c r="A9535" s="32">
        <v>2018</v>
      </c>
      <c r="B9535" s="32">
        <v>3122</v>
      </c>
      <c r="C9535" s="33" t="s">
        <v>565</v>
      </c>
      <c r="D9535" s="33" t="s">
        <v>566</v>
      </c>
      <c r="E9535" s="34">
        <v>4672</v>
      </c>
      <c r="F9535" s="35">
        <v>5.78</v>
      </c>
      <c r="G9535" s="34" t="s">
        <v>364</v>
      </c>
      <c r="H9535" s="14" t="str">
        <f t="shared" si="592"/>
        <v/>
      </c>
      <c r="I9535" s="11" t="str">
        <f t="shared" si="593"/>
        <v/>
      </c>
      <c r="J9535" s="11" t="str">
        <f t="shared" si="594"/>
        <v/>
      </c>
      <c r="K9535" s="11">
        <f t="shared" si="595"/>
        <v>0</v>
      </c>
    </row>
    <row r="9536" spans="1:11" s="11" customFormat="1">
      <c r="A9536" s="32">
        <v>2018</v>
      </c>
      <c r="B9536" s="32">
        <v>3130</v>
      </c>
      <c r="C9536" s="33" t="s">
        <v>365</v>
      </c>
      <c r="D9536" s="33" t="s">
        <v>354</v>
      </c>
      <c r="E9536" s="34">
        <v>49893</v>
      </c>
      <c r="F9536" s="35">
        <v>12.3</v>
      </c>
      <c r="G9536" s="34" t="s">
        <v>364</v>
      </c>
      <c r="H9536" s="14" t="str">
        <f t="shared" si="592"/>
        <v/>
      </c>
      <c r="I9536" s="11" t="str">
        <f t="shared" si="593"/>
        <v/>
      </c>
      <c r="J9536" s="11" t="str">
        <f t="shared" si="594"/>
        <v/>
      </c>
      <c r="K9536" s="11">
        <f t="shared" si="595"/>
        <v>0</v>
      </c>
    </row>
    <row r="9537" spans="1:11" s="11" customFormat="1">
      <c r="A9537" s="32">
        <v>2018</v>
      </c>
      <c r="B9537" s="32">
        <v>3131</v>
      </c>
      <c r="C9537" s="33" t="s">
        <v>563</v>
      </c>
      <c r="D9537" s="33" t="s">
        <v>564</v>
      </c>
      <c r="E9537" s="34">
        <v>144515</v>
      </c>
      <c r="F9537" s="35">
        <v>1.03</v>
      </c>
      <c r="G9537" s="34" t="s">
        <v>364</v>
      </c>
      <c r="H9537" s="14" t="str">
        <f t="shared" si="592"/>
        <v/>
      </c>
      <c r="I9537" s="11" t="str">
        <f t="shared" si="593"/>
        <v/>
      </c>
      <c r="J9537" s="11" t="str">
        <f t="shared" si="594"/>
        <v/>
      </c>
      <c r="K9537" s="11">
        <f t="shared" si="595"/>
        <v>0</v>
      </c>
    </row>
    <row r="9538" spans="1:11" s="11" customFormat="1">
      <c r="A9538" s="32">
        <v>2018</v>
      </c>
      <c r="B9538" s="32">
        <v>3136</v>
      </c>
      <c r="C9538" s="33" t="s">
        <v>565</v>
      </c>
      <c r="D9538" s="33" t="s">
        <v>566</v>
      </c>
      <c r="E9538" s="34">
        <v>1795</v>
      </c>
      <c r="F9538" s="35">
        <v>5.8250000000000002</v>
      </c>
      <c r="G9538" s="34" t="s">
        <v>364</v>
      </c>
      <c r="H9538" s="14" t="str">
        <f t="shared" si="592"/>
        <v/>
      </c>
      <c r="I9538" s="11" t="str">
        <f t="shared" si="593"/>
        <v/>
      </c>
      <c r="J9538" s="11" t="str">
        <f t="shared" si="594"/>
        <v/>
      </c>
      <c r="K9538" s="11">
        <f t="shared" si="595"/>
        <v>0</v>
      </c>
    </row>
    <row r="9539" spans="1:11" s="11" customFormat="1">
      <c r="A9539" s="32">
        <v>2018</v>
      </c>
      <c r="B9539" s="32">
        <v>3138</v>
      </c>
      <c r="C9539" s="33" t="s">
        <v>565</v>
      </c>
      <c r="D9539" s="33" t="s">
        <v>566</v>
      </c>
      <c r="E9539" s="34">
        <v>7</v>
      </c>
      <c r="F9539" s="35">
        <v>5.8250000000000002</v>
      </c>
      <c r="G9539" s="34" t="s">
        <v>364</v>
      </c>
      <c r="H9539" s="14" t="str">
        <f t="shared" si="592"/>
        <v/>
      </c>
      <c r="I9539" s="11" t="str">
        <f t="shared" si="593"/>
        <v/>
      </c>
      <c r="J9539" s="11" t="str">
        <f t="shared" si="594"/>
        <v/>
      </c>
      <c r="K9539" s="11">
        <f t="shared" si="595"/>
        <v>0</v>
      </c>
    </row>
    <row r="9540" spans="1:11" s="11" customFormat="1">
      <c r="A9540" s="32">
        <v>2018</v>
      </c>
      <c r="B9540" s="32">
        <v>3138</v>
      </c>
      <c r="C9540" s="33" t="s">
        <v>563</v>
      </c>
      <c r="D9540" s="33" t="s">
        <v>564</v>
      </c>
      <c r="E9540" s="34">
        <v>161205</v>
      </c>
      <c r="F9540" s="35">
        <v>1.03</v>
      </c>
      <c r="G9540" s="34" t="s">
        <v>364</v>
      </c>
      <c r="H9540" s="14" t="str">
        <f t="shared" si="592"/>
        <v/>
      </c>
      <c r="I9540" s="11" t="str">
        <f t="shared" si="593"/>
        <v/>
      </c>
      <c r="J9540" s="11" t="str">
        <f t="shared" si="594"/>
        <v/>
      </c>
      <c r="K9540" s="11">
        <f t="shared" si="595"/>
        <v>0</v>
      </c>
    </row>
    <row r="9541" spans="1:11" s="11" customFormat="1">
      <c r="A9541" s="32">
        <v>2018</v>
      </c>
      <c r="B9541" s="32">
        <v>3138</v>
      </c>
      <c r="C9541" s="33" t="s">
        <v>563</v>
      </c>
      <c r="D9541" s="33" t="s">
        <v>564</v>
      </c>
      <c r="E9541" s="34">
        <v>132570</v>
      </c>
      <c r="F9541" s="35">
        <v>1.03</v>
      </c>
      <c r="G9541" s="34" t="s">
        <v>364</v>
      </c>
      <c r="H9541" s="14" t="str">
        <f t="shared" si="592"/>
        <v/>
      </c>
      <c r="I9541" s="11" t="str">
        <f t="shared" si="593"/>
        <v/>
      </c>
      <c r="J9541" s="11" t="str">
        <f t="shared" si="594"/>
        <v/>
      </c>
      <c r="K9541" s="11">
        <f t="shared" si="595"/>
        <v>0</v>
      </c>
    </row>
    <row r="9542" spans="1:11" s="11" customFormat="1">
      <c r="A9542" s="32">
        <v>2018</v>
      </c>
      <c r="B9542" s="32">
        <v>3140</v>
      </c>
      <c r="C9542" s="33" t="s">
        <v>353</v>
      </c>
      <c r="D9542" s="33" t="s">
        <v>354</v>
      </c>
      <c r="E9542" s="34">
        <v>44993</v>
      </c>
      <c r="F9542" s="35">
        <v>25.82</v>
      </c>
      <c r="G9542" s="34" t="s">
        <v>364</v>
      </c>
      <c r="H9542" s="14" t="str">
        <f t="shared" ref="H9542:H9605" si="596">IF(I9542="","",G9542/100*F9542*E9542)</f>
        <v/>
      </c>
      <c r="I9542" s="11" t="str">
        <f t="shared" ref="I9542:I9605" si="597">IF(OR(G9542=".",F9542=".",E9542="."),"",E9542)</f>
        <v/>
      </c>
      <c r="J9542" s="11" t="str">
        <f t="shared" ref="J9542:J9605" si="598">IF(I9542="","",F9542*I9542)</f>
        <v/>
      </c>
      <c r="K9542" s="11">
        <f t="shared" ref="K9542:K9605" si="599">IF(C9542="LIG",1,0)</f>
        <v>0</v>
      </c>
    </row>
    <row r="9543" spans="1:11" s="11" customFormat="1">
      <c r="A9543" s="32">
        <v>2018</v>
      </c>
      <c r="B9543" s="32">
        <v>3140</v>
      </c>
      <c r="C9543" s="33" t="s">
        <v>563</v>
      </c>
      <c r="D9543" s="33" t="s">
        <v>564</v>
      </c>
      <c r="E9543" s="34">
        <v>622067</v>
      </c>
      <c r="F9543" s="35">
        <v>1.03</v>
      </c>
      <c r="G9543" s="34" t="s">
        <v>364</v>
      </c>
      <c r="H9543" s="14" t="str">
        <f t="shared" si="596"/>
        <v/>
      </c>
      <c r="I9543" s="11" t="str">
        <f t="shared" si="597"/>
        <v/>
      </c>
      <c r="J9543" s="11" t="str">
        <f t="shared" si="598"/>
        <v/>
      </c>
      <c r="K9543" s="11">
        <f t="shared" si="599"/>
        <v>0</v>
      </c>
    </row>
    <row r="9544" spans="1:11" s="11" customFormat="1">
      <c r="A9544" s="32">
        <v>2018</v>
      </c>
      <c r="B9544" s="32">
        <v>3148</v>
      </c>
      <c r="C9544" s="33" t="s">
        <v>563</v>
      </c>
      <c r="D9544" s="33" t="s">
        <v>564</v>
      </c>
      <c r="E9544" s="34">
        <v>634631</v>
      </c>
      <c r="F9544" s="35">
        <v>1.03</v>
      </c>
      <c r="G9544" s="34" t="s">
        <v>364</v>
      </c>
      <c r="H9544" s="14" t="str">
        <f t="shared" si="596"/>
        <v/>
      </c>
      <c r="I9544" s="11" t="str">
        <f t="shared" si="597"/>
        <v/>
      </c>
      <c r="J9544" s="11" t="str">
        <f t="shared" si="598"/>
        <v/>
      </c>
      <c r="K9544" s="11">
        <f t="shared" si="599"/>
        <v>0</v>
      </c>
    </row>
    <row r="9545" spans="1:11" s="11" customFormat="1">
      <c r="A9545" s="32">
        <v>2018</v>
      </c>
      <c r="B9545" s="32">
        <v>3149</v>
      </c>
      <c r="C9545" s="33" t="s">
        <v>353</v>
      </c>
      <c r="D9545" s="33" t="s">
        <v>354</v>
      </c>
      <c r="E9545" s="34">
        <v>46691</v>
      </c>
      <c r="F9545" s="35">
        <v>25.96</v>
      </c>
      <c r="G9545" s="34" t="s">
        <v>364</v>
      </c>
      <c r="H9545" s="14" t="str">
        <f t="shared" si="596"/>
        <v/>
      </c>
      <c r="I9545" s="11" t="str">
        <f t="shared" si="597"/>
        <v/>
      </c>
      <c r="J9545" s="11" t="str">
        <f t="shared" si="598"/>
        <v/>
      </c>
      <c r="K9545" s="11">
        <f t="shared" si="599"/>
        <v>0</v>
      </c>
    </row>
    <row r="9546" spans="1:11" s="11" customFormat="1">
      <c r="A9546" s="32">
        <v>2018</v>
      </c>
      <c r="B9546" s="32">
        <v>3149</v>
      </c>
      <c r="C9546" s="33" t="s">
        <v>353</v>
      </c>
      <c r="D9546" s="33" t="s">
        <v>354</v>
      </c>
      <c r="E9546" s="34">
        <v>93427</v>
      </c>
      <c r="F9546" s="35">
        <v>26.03</v>
      </c>
      <c r="G9546" s="34" t="s">
        <v>364</v>
      </c>
      <c r="H9546" s="14" t="str">
        <f t="shared" si="596"/>
        <v/>
      </c>
      <c r="I9546" s="11" t="str">
        <f t="shared" si="597"/>
        <v/>
      </c>
      <c r="J9546" s="11" t="str">
        <f t="shared" si="598"/>
        <v/>
      </c>
      <c r="K9546" s="11">
        <f t="shared" si="599"/>
        <v>0</v>
      </c>
    </row>
    <row r="9547" spans="1:11" s="11" customFormat="1">
      <c r="A9547" s="32">
        <v>2018</v>
      </c>
      <c r="B9547" s="32">
        <v>3149</v>
      </c>
      <c r="C9547" s="33" t="s">
        <v>565</v>
      </c>
      <c r="D9547" s="33" t="s">
        <v>566</v>
      </c>
      <c r="E9547" s="34">
        <v>1439</v>
      </c>
      <c r="F9547" s="35">
        <v>5.85</v>
      </c>
      <c r="G9547" s="34" t="s">
        <v>364</v>
      </c>
      <c r="H9547" s="14" t="str">
        <f t="shared" si="596"/>
        <v/>
      </c>
      <c r="I9547" s="11" t="str">
        <f t="shared" si="597"/>
        <v/>
      </c>
      <c r="J9547" s="11" t="str">
        <f t="shared" si="598"/>
        <v/>
      </c>
      <c r="K9547" s="11">
        <f t="shared" si="599"/>
        <v>0</v>
      </c>
    </row>
    <row r="9548" spans="1:11" s="11" customFormat="1">
      <c r="A9548" s="32">
        <v>2018</v>
      </c>
      <c r="B9548" s="32">
        <v>3161</v>
      </c>
      <c r="C9548" s="33" t="s">
        <v>565</v>
      </c>
      <c r="D9548" s="33" t="s">
        <v>566</v>
      </c>
      <c r="E9548" s="34">
        <v>1425</v>
      </c>
      <c r="F9548" s="35">
        <v>5.8</v>
      </c>
      <c r="G9548" s="34" t="s">
        <v>364</v>
      </c>
      <c r="H9548" s="14" t="str">
        <f t="shared" si="596"/>
        <v/>
      </c>
      <c r="I9548" s="11" t="str">
        <f t="shared" si="597"/>
        <v/>
      </c>
      <c r="J9548" s="11" t="str">
        <f t="shared" si="598"/>
        <v/>
      </c>
      <c r="K9548" s="11">
        <f t="shared" si="599"/>
        <v>0</v>
      </c>
    </row>
    <row r="9549" spans="1:11" s="11" customFormat="1">
      <c r="A9549" s="32">
        <v>2018</v>
      </c>
      <c r="B9549" s="32">
        <v>3161</v>
      </c>
      <c r="C9549" s="33" t="s">
        <v>563</v>
      </c>
      <c r="D9549" s="33" t="s">
        <v>564</v>
      </c>
      <c r="E9549" s="34">
        <v>37200</v>
      </c>
      <c r="F9549" s="35">
        <v>1.0349999999999999</v>
      </c>
      <c r="G9549" s="34" t="s">
        <v>364</v>
      </c>
      <c r="H9549" s="14" t="str">
        <f t="shared" si="596"/>
        <v/>
      </c>
      <c r="I9549" s="11" t="str">
        <f t="shared" si="597"/>
        <v/>
      </c>
      <c r="J9549" s="11" t="str">
        <f t="shared" si="598"/>
        <v/>
      </c>
      <c r="K9549" s="11">
        <f t="shared" si="599"/>
        <v>0</v>
      </c>
    </row>
    <row r="9550" spans="1:11" s="11" customFormat="1">
      <c r="A9550" s="32">
        <v>2018</v>
      </c>
      <c r="B9550" s="32">
        <v>3236</v>
      </c>
      <c r="C9550" s="33" t="s">
        <v>563</v>
      </c>
      <c r="D9550" s="33" t="s">
        <v>564</v>
      </c>
      <c r="E9550" s="34">
        <v>931564</v>
      </c>
      <c r="F9550" s="35">
        <v>1.0269999999999999</v>
      </c>
      <c r="G9550" s="34" t="s">
        <v>364</v>
      </c>
      <c r="H9550" s="14" t="str">
        <f t="shared" si="596"/>
        <v/>
      </c>
      <c r="I9550" s="11" t="str">
        <f t="shared" si="597"/>
        <v/>
      </c>
      <c r="J9550" s="11" t="str">
        <f t="shared" si="598"/>
        <v/>
      </c>
      <c r="K9550" s="11">
        <f t="shared" si="599"/>
        <v>0</v>
      </c>
    </row>
    <row r="9551" spans="1:11" s="11" customFormat="1">
      <c r="A9551" s="32">
        <v>2018</v>
      </c>
      <c r="B9551" s="32">
        <v>3250</v>
      </c>
      <c r="C9551" s="33" t="s">
        <v>565</v>
      </c>
      <c r="D9551" s="33" t="s">
        <v>566</v>
      </c>
      <c r="E9551" s="34">
        <v>299</v>
      </c>
      <c r="F9551" s="35">
        <v>5.8</v>
      </c>
      <c r="G9551" s="34">
        <v>1723.6</v>
      </c>
      <c r="H9551" s="14">
        <f t="shared" si="596"/>
        <v>29890.671200000001</v>
      </c>
      <c r="I9551" s="11">
        <f t="shared" si="597"/>
        <v>299</v>
      </c>
      <c r="J9551" s="11">
        <f t="shared" si="598"/>
        <v>1734.2</v>
      </c>
      <c r="K9551" s="11">
        <f t="shared" si="599"/>
        <v>0</v>
      </c>
    </row>
    <row r="9552" spans="1:11" s="11" customFormat="1">
      <c r="A9552" s="32">
        <v>2018</v>
      </c>
      <c r="B9552" s="32">
        <v>3250</v>
      </c>
      <c r="C9552" s="33" t="s">
        <v>565</v>
      </c>
      <c r="D9552" s="33" t="s">
        <v>566</v>
      </c>
      <c r="E9552" s="34">
        <v>4</v>
      </c>
      <c r="F9552" s="35">
        <v>5.8</v>
      </c>
      <c r="G9552" s="34">
        <v>1320.2</v>
      </c>
      <c r="H9552" s="14">
        <f t="shared" si="596"/>
        <v>306.28640000000001</v>
      </c>
      <c r="I9552" s="11">
        <f t="shared" si="597"/>
        <v>4</v>
      </c>
      <c r="J9552" s="11">
        <f t="shared" si="598"/>
        <v>23.2</v>
      </c>
      <c r="K9552" s="11">
        <f t="shared" si="599"/>
        <v>0</v>
      </c>
    </row>
    <row r="9553" spans="1:11" s="11" customFormat="1">
      <c r="A9553" s="32">
        <v>2018</v>
      </c>
      <c r="B9553" s="32">
        <v>3250</v>
      </c>
      <c r="C9553" s="33" t="s">
        <v>565</v>
      </c>
      <c r="D9553" s="33" t="s">
        <v>566</v>
      </c>
      <c r="E9553" s="34">
        <v>1511</v>
      </c>
      <c r="F9553" s="35">
        <v>5.8</v>
      </c>
      <c r="G9553" s="34">
        <v>1681.3</v>
      </c>
      <c r="H9553" s="14">
        <f t="shared" si="596"/>
        <v>147345.76939999999</v>
      </c>
      <c r="I9553" s="11">
        <f t="shared" si="597"/>
        <v>1511</v>
      </c>
      <c r="J9553" s="11">
        <f t="shared" si="598"/>
        <v>8763.7999999999993</v>
      </c>
      <c r="K9553" s="11">
        <f t="shared" si="599"/>
        <v>0</v>
      </c>
    </row>
    <row r="9554" spans="1:11" s="11" customFormat="1">
      <c r="A9554" s="32">
        <v>2018</v>
      </c>
      <c r="B9554" s="32">
        <v>3250</v>
      </c>
      <c r="C9554" s="33" t="s">
        <v>565</v>
      </c>
      <c r="D9554" s="33" t="s">
        <v>566</v>
      </c>
      <c r="E9554" s="34">
        <v>149</v>
      </c>
      <c r="F9554" s="35">
        <v>5.8</v>
      </c>
      <c r="G9554" s="34">
        <v>1589.1</v>
      </c>
      <c r="H9554" s="14">
        <f t="shared" si="596"/>
        <v>13733.002199999997</v>
      </c>
      <c r="I9554" s="11">
        <f t="shared" si="597"/>
        <v>149</v>
      </c>
      <c r="J9554" s="11">
        <f t="shared" si="598"/>
        <v>864.19999999999993</v>
      </c>
      <c r="K9554" s="11">
        <f t="shared" si="599"/>
        <v>0</v>
      </c>
    </row>
    <row r="9555" spans="1:11" s="11" customFormat="1">
      <c r="A9555" s="32">
        <v>2018</v>
      </c>
      <c r="B9555" s="32">
        <v>3250</v>
      </c>
      <c r="C9555" s="33" t="s">
        <v>565</v>
      </c>
      <c r="D9555" s="33" t="s">
        <v>566</v>
      </c>
      <c r="E9555" s="34">
        <v>4</v>
      </c>
      <c r="F9555" s="35">
        <v>5.8</v>
      </c>
      <c r="G9555" s="34">
        <v>1317</v>
      </c>
      <c r="H9555" s="14">
        <f t="shared" si="596"/>
        <v>305.54399999999998</v>
      </c>
      <c r="I9555" s="11">
        <f t="shared" si="597"/>
        <v>4</v>
      </c>
      <c r="J9555" s="11">
        <f t="shared" si="598"/>
        <v>23.2</v>
      </c>
      <c r="K9555" s="11">
        <f t="shared" si="599"/>
        <v>0</v>
      </c>
    </row>
    <row r="9556" spans="1:11" s="11" customFormat="1">
      <c r="A9556" s="32">
        <v>2018</v>
      </c>
      <c r="B9556" s="32">
        <v>3250</v>
      </c>
      <c r="C9556" s="33" t="s">
        <v>565</v>
      </c>
      <c r="D9556" s="33" t="s">
        <v>566</v>
      </c>
      <c r="E9556" s="34">
        <v>44</v>
      </c>
      <c r="F9556" s="35">
        <v>5.8</v>
      </c>
      <c r="G9556" s="34">
        <v>1554.4</v>
      </c>
      <c r="H9556" s="14">
        <f t="shared" si="596"/>
        <v>3966.8287999999998</v>
      </c>
      <c r="I9556" s="11">
        <f t="shared" si="597"/>
        <v>44</v>
      </c>
      <c r="J9556" s="11">
        <f t="shared" si="598"/>
        <v>255.2</v>
      </c>
      <c r="K9556" s="11">
        <f t="shared" si="599"/>
        <v>0</v>
      </c>
    </row>
    <row r="9557" spans="1:11" s="11" customFormat="1">
      <c r="A9557" s="32">
        <v>2018</v>
      </c>
      <c r="B9557" s="32">
        <v>3250</v>
      </c>
      <c r="C9557" s="33" t="s">
        <v>565</v>
      </c>
      <c r="D9557" s="33" t="s">
        <v>566</v>
      </c>
      <c r="E9557" s="34">
        <v>2003</v>
      </c>
      <c r="F9557" s="35">
        <v>5.8</v>
      </c>
      <c r="G9557" s="34">
        <v>1762.6</v>
      </c>
      <c r="H9557" s="14">
        <f t="shared" si="596"/>
        <v>204768.29239999998</v>
      </c>
      <c r="I9557" s="11">
        <f t="shared" si="597"/>
        <v>2003</v>
      </c>
      <c r="J9557" s="11">
        <f t="shared" si="598"/>
        <v>11617.4</v>
      </c>
      <c r="K9557" s="11">
        <f t="shared" si="599"/>
        <v>0</v>
      </c>
    </row>
    <row r="9558" spans="1:11" s="11" customFormat="1">
      <c r="A9558" s="32">
        <v>2018</v>
      </c>
      <c r="B9558" s="32">
        <v>3250</v>
      </c>
      <c r="C9558" s="33" t="s">
        <v>563</v>
      </c>
      <c r="D9558" s="33" t="s">
        <v>564</v>
      </c>
      <c r="E9558" s="34">
        <v>229</v>
      </c>
      <c r="F9558" s="35">
        <v>1.024</v>
      </c>
      <c r="G9558" s="34">
        <v>399.5</v>
      </c>
      <c r="H9558" s="14">
        <f t="shared" si="596"/>
        <v>936.81152000000009</v>
      </c>
      <c r="I9558" s="11">
        <f t="shared" si="597"/>
        <v>229</v>
      </c>
      <c r="J9558" s="11">
        <f t="shared" si="598"/>
        <v>234.49600000000001</v>
      </c>
      <c r="K9558" s="11">
        <f t="shared" si="599"/>
        <v>0</v>
      </c>
    </row>
    <row r="9559" spans="1:11" s="11" customFormat="1">
      <c r="A9559" s="32">
        <v>2018</v>
      </c>
      <c r="B9559" s="32">
        <v>3250</v>
      </c>
      <c r="C9559" s="33" t="s">
        <v>563</v>
      </c>
      <c r="D9559" s="33" t="s">
        <v>564</v>
      </c>
      <c r="E9559" s="34">
        <v>438</v>
      </c>
      <c r="F9559" s="35">
        <v>1.024</v>
      </c>
      <c r="G9559" s="34">
        <v>259.5</v>
      </c>
      <c r="H9559" s="14">
        <f t="shared" si="596"/>
        <v>1163.8886400000001</v>
      </c>
      <c r="I9559" s="11">
        <f t="shared" si="597"/>
        <v>438</v>
      </c>
      <c r="J9559" s="11">
        <f t="shared" si="598"/>
        <v>448.512</v>
      </c>
      <c r="K9559" s="11">
        <f t="shared" si="599"/>
        <v>0</v>
      </c>
    </row>
    <row r="9560" spans="1:11" s="11" customFormat="1">
      <c r="A9560" s="32">
        <v>2018</v>
      </c>
      <c r="B9560" s="32">
        <v>3250</v>
      </c>
      <c r="C9560" s="33" t="s">
        <v>563</v>
      </c>
      <c r="D9560" s="33" t="s">
        <v>564</v>
      </c>
      <c r="E9560" s="34">
        <v>963</v>
      </c>
      <c r="F9560" s="35">
        <v>1.024</v>
      </c>
      <c r="G9560" s="34">
        <v>276.8</v>
      </c>
      <c r="H9560" s="14">
        <f t="shared" si="596"/>
        <v>2729.5580160000004</v>
      </c>
      <c r="I9560" s="11">
        <f t="shared" si="597"/>
        <v>963</v>
      </c>
      <c r="J9560" s="11">
        <f t="shared" si="598"/>
        <v>986.11199999999997</v>
      </c>
      <c r="K9560" s="11">
        <f t="shared" si="599"/>
        <v>0</v>
      </c>
    </row>
    <row r="9561" spans="1:11" s="11" customFormat="1">
      <c r="A9561" s="32">
        <v>2018</v>
      </c>
      <c r="B9561" s="32">
        <v>3250</v>
      </c>
      <c r="C9561" s="33" t="s">
        <v>563</v>
      </c>
      <c r="D9561" s="33" t="s">
        <v>564</v>
      </c>
      <c r="E9561" s="34">
        <v>1007</v>
      </c>
      <c r="F9561" s="35">
        <v>1.024</v>
      </c>
      <c r="G9561" s="34">
        <v>319.5</v>
      </c>
      <c r="H9561" s="14">
        <f t="shared" si="596"/>
        <v>3294.58176</v>
      </c>
      <c r="I9561" s="11">
        <f t="shared" si="597"/>
        <v>1007</v>
      </c>
      <c r="J9561" s="11">
        <f t="shared" si="598"/>
        <v>1031.1680000000001</v>
      </c>
      <c r="K9561" s="11">
        <f t="shared" si="599"/>
        <v>0</v>
      </c>
    </row>
    <row r="9562" spans="1:11" s="11" customFormat="1">
      <c r="A9562" s="32">
        <v>2018</v>
      </c>
      <c r="B9562" s="32">
        <v>3250</v>
      </c>
      <c r="C9562" s="33" t="s">
        <v>563</v>
      </c>
      <c r="D9562" s="33" t="s">
        <v>564</v>
      </c>
      <c r="E9562" s="34">
        <v>12133</v>
      </c>
      <c r="F9562" s="35">
        <v>1.024</v>
      </c>
      <c r="G9562" s="34">
        <v>315.89999999999998</v>
      </c>
      <c r="H9562" s="14">
        <f t="shared" si="596"/>
        <v>39248.022528000001</v>
      </c>
      <c r="I9562" s="11">
        <f t="shared" si="597"/>
        <v>12133</v>
      </c>
      <c r="J9562" s="11">
        <f t="shared" si="598"/>
        <v>12424.192000000001</v>
      </c>
      <c r="K9562" s="11">
        <f t="shared" si="599"/>
        <v>0</v>
      </c>
    </row>
    <row r="9563" spans="1:11" s="11" customFormat="1">
      <c r="A9563" s="32">
        <v>2018</v>
      </c>
      <c r="B9563" s="32">
        <v>3250</v>
      </c>
      <c r="C9563" s="33" t="s">
        <v>563</v>
      </c>
      <c r="D9563" s="33" t="s">
        <v>564</v>
      </c>
      <c r="E9563" s="34">
        <v>17037</v>
      </c>
      <c r="F9563" s="35">
        <v>1.024</v>
      </c>
      <c r="G9563" s="34">
        <v>306.3</v>
      </c>
      <c r="H9563" s="14">
        <f t="shared" si="596"/>
        <v>53436.754944</v>
      </c>
      <c r="I9563" s="11">
        <f t="shared" si="597"/>
        <v>17037</v>
      </c>
      <c r="J9563" s="11">
        <f t="shared" si="598"/>
        <v>17445.887999999999</v>
      </c>
      <c r="K9563" s="11">
        <f t="shared" si="599"/>
        <v>0</v>
      </c>
    </row>
    <row r="9564" spans="1:11" s="11" customFormat="1">
      <c r="A9564" s="32">
        <v>2018</v>
      </c>
      <c r="B9564" s="32">
        <v>3250</v>
      </c>
      <c r="C9564" s="33" t="s">
        <v>563</v>
      </c>
      <c r="D9564" s="33" t="s">
        <v>564</v>
      </c>
      <c r="E9564" s="34">
        <v>24764</v>
      </c>
      <c r="F9564" s="35">
        <v>1.024</v>
      </c>
      <c r="G9564" s="34">
        <v>3881.7</v>
      </c>
      <c r="H9564" s="14">
        <f t="shared" si="596"/>
        <v>984334.52851200011</v>
      </c>
      <c r="I9564" s="11">
        <f t="shared" si="597"/>
        <v>24764</v>
      </c>
      <c r="J9564" s="11">
        <f t="shared" si="598"/>
        <v>25358.335999999999</v>
      </c>
      <c r="K9564" s="11">
        <f t="shared" si="599"/>
        <v>0</v>
      </c>
    </row>
    <row r="9565" spans="1:11" s="11" customFormat="1">
      <c r="A9565" s="32">
        <v>2018</v>
      </c>
      <c r="B9565" s="32">
        <v>3250</v>
      </c>
      <c r="C9565" s="33" t="s">
        <v>563</v>
      </c>
      <c r="D9565" s="33" t="s">
        <v>564</v>
      </c>
      <c r="E9565" s="34">
        <v>43620</v>
      </c>
      <c r="F9565" s="35">
        <v>1.024</v>
      </c>
      <c r="G9565" s="34">
        <v>312.60000000000002</v>
      </c>
      <c r="H9565" s="14">
        <f t="shared" si="596"/>
        <v>139628.66688</v>
      </c>
      <c r="I9565" s="11">
        <f t="shared" si="597"/>
        <v>43620</v>
      </c>
      <c r="J9565" s="11">
        <f t="shared" si="598"/>
        <v>44666.879999999997</v>
      </c>
      <c r="K9565" s="11">
        <f t="shared" si="599"/>
        <v>0</v>
      </c>
    </row>
    <row r="9566" spans="1:11" s="11" customFormat="1">
      <c r="A9566" s="32">
        <v>2018</v>
      </c>
      <c r="B9566" s="32">
        <v>3264</v>
      </c>
      <c r="C9566" s="33" t="s">
        <v>563</v>
      </c>
      <c r="D9566" s="33" t="s">
        <v>564</v>
      </c>
      <c r="E9566" s="34">
        <v>159867</v>
      </c>
      <c r="F9566" s="35">
        <v>1.0249999999999999</v>
      </c>
      <c r="G9566" s="34">
        <v>334.3</v>
      </c>
      <c r="H9566" s="14">
        <f t="shared" si="596"/>
        <v>547796.26552499994</v>
      </c>
      <c r="I9566" s="11">
        <f t="shared" si="597"/>
        <v>159867</v>
      </c>
      <c r="J9566" s="11">
        <f t="shared" si="598"/>
        <v>163863.67499999999</v>
      </c>
      <c r="K9566" s="11">
        <f t="shared" si="599"/>
        <v>0</v>
      </c>
    </row>
    <row r="9567" spans="1:11" s="11" customFormat="1">
      <c r="A9567" s="32">
        <v>2018</v>
      </c>
      <c r="B9567" s="32">
        <v>3264</v>
      </c>
      <c r="C9567" s="33" t="s">
        <v>563</v>
      </c>
      <c r="D9567" s="33" t="s">
        <v>564</v>
      </c>
      <c r="E9567" s="34">
        <v>122881</v>
      </c>
      <c r="F9567" s="35">
        <v>1.0249999999999999</v>
      </c>
      <c r="G9567" s="34">
        <v>334.3</v>
      </c>
      <c r="H9567" s="14">
        <f t="shared" si="596"/>
        <v>421060.96257499995</v>
      </c>
      <c r="I9567" s="11">
        <f t="shared" si="597"/>
        <v>122881</v>
      </c>
      <c r="J9567" s="11">
        <f t="shared" si="598"/>
        <v>125953.02499999999</v>
      </c>
      <c r="K9567" s="11">
        <f t="shared" si="599"/>
        <v>0</v>
      </c>
    </row>
    <row r="9568" spans="1:11" s="11" customFormat="1">
      <c r="A9568" s="32">
        <v>2018</v>
      </c>
      <c r="B9568" s="32">
        <v>3264</v>
      </c>
      <c r="C9568" s="33" t="s">
        <v>563</v>
      </c>
      <c r="D9568" s="33" t="s">
        <v>564</v>
      </c>
      <c r="E9568" s="34">
        <v>85135</v>
      </c>
      <c r="F9568" s="35">
        <v>1.0249999999999999</v>
      </c>
      <c r="G9568" s="34">
        <v>360.1</v>
      </c>
      <c r="H9568" s="14">
        <f t="shared" si="596"/>
        <v>314235.413375</v>
      </c>
      <c r="I9568" s="11">
        <f t="shared" si="597"/>
        <v>85135</v>
      </c>
      <c r="J9568" s="11">
        <f t="shared" si="598"/>
        <v>87263.374999999985</v>
      </c>
      <c r="K9568" s="11">
        <f t="shared" si="599"/>
        <v>0</v>
      </c>
    </row>
    <row r="9569" spans="1:11" s="11" customFormat="1">
      <c r="A9569" s="32">
        <v>2018</v>
      </c>
      <c r="B9569" s="32">
        <v>3264</v>
      </c>
      <c r="C9569" s="33" t="s">
        <v>563</v>
      </c>
      <c r="D9569" s="33" t="s">
        <v>564</v>
      </c>
      <c r="E9569" s="34">
        <v>62219</v>
      </c>
      <c r="F9569" s="35">
        <v>1.0249999999999999</v>
      </c>
      <c r="G9569" s="34">
        <v>334.3</v>
      </c>
      <c r="H9569" s="14">
        <f t="shared" si="596"/>
        <v>213198.06992499999</v>
      </c>
      <c r="I9569" s="11">
        <f t="shared" si="597"/>
        <v>62219</v>
      </c>
      <c r="J9569" s="11">
        <f t="shared" si="598"/>
        <v>63774.474999999991</v>
      </c>
      <c r="K9569" s="11">
        <f t="shared" si="599"/>
        <v>0</v>
      </c>
    </row>
    <row r="9570" spans="1:11" s="11" customFormat="1">
      <c r="A9570" s="32">
        <v>2018</v>
      </c>
      <c r="B9570" s="32">
        <v>3264</v>
      </c>
      <c r="C9570" s="33" t="s">
        <v>563</v>
      </c>
      <c r="D9570" s="33" t="s">
        <v>564</v>
      </c>
      <c r="E9570" s="34">
        <v>206886</v>
      </c>
      <c r="F9570" s="35">
        <v>1.0249999999999999</v>
      </c>
      <c r="G9570" s="34">
        <v>334.3</v>
      </c>
      <c r="H9570" s="14">
        <f t="shared" si="596"/>
        <v>708910.39544999995</v>
      </c>
      <c r="I9570" s="11">
        <f t="shared" si="597"/>
        <v>206886</v>
      </c>
      <c r="J9570" s="11">
        <f t="shared" si="598"/>
        <v>212058.15</v>
      </c>
      <c r="K9570" s="11">
        <f t="shared" si="599"/>
        <v>0</v>
      </c>
    </row>
    <row r="9571" spans="1:11" s="11" customFormat="1">
      <c r="A9571" s="32">
        <v>2018</v>
      </c>
      <c r="B9571" s="32">
        <v>3264</v>
      </c>
      <c r="C9571" s="33" t="s">
        <v>563</v>
      </c>
      <c r="D9571" s="33" t="s">
        <v>564</v>
      </c>
      <c r="E9571" s="34">
        <v>264909</v>
      </c>
      <c r="F9571" s="35">
        <v>1.0249999999999999</v>
      </c>
      <c r="G9571" s="34">
        <v>334.3</v>
      </c>
      <c r="H9571" s="14">
        <f t="shared" si="596"/>
        <v>907730.55667499988</v>
      </c>
      <c r="I9571" s="11">
        <f t="shared" si="597"/>
        <v>264909</v>
      </c>
      <c r="J9571" s="11">
        <f t="shared" si="598"/>
        <v>271531.72499999998</v>
      </c>
      <c r="K9571" s="11">
        <f t="shared" si="599"/>
        <v>0</v>
      </c>
    </row>
    <row r="9572" spans="1:11" s="11" customFormat="1">
      <c r="A9572" s="32">
        <v>2018</v>
      </c>
      <c r="B9572" s="32">
        <v>3264</v>
      </c>
      <c r="C9572" s="33" t="s">
        <v>563</v>
      </c>
      <c r="D9572" s="33" t="s">
        <v>564</v>
      </c>
      <c r="E9572" s="34">
        <v>211588</v>
      </c>
      <c r="F9572" s="35">
        <v>1.0249999999999999</v>
      </c>
      <c r="G9572" s="34">
        <v>334.3</v>
      </c>
      <c r="H9572" s="14">
        <f t="shared" si="596"/>
        <v>725022.1510999999</v>
      </c>
      <c r="I9572" s="11">
        <f t="shared" si="597"/>
        <v>211588</v>
      </c>
      <c r="J9572" s="11">
        <f t="shared" si="598"/>
        <v>216877.69999999998</v>
      </c>
      <c r="K9572" s="11">
        <f t="shared" si="599"/>
        <v>0</v>
      </c>
    </row>
    <row r="9573" spans="1:11" s="11" customFormat="1">
      <c r="A9573" s="32">
        <v>2018</v>
      </c>
      <c r="B9573" s="32">
        <v>3287</v>
      </c>
      <c r="C9573" s="33" t="s">
        <v>563</v>
      </c>
      <c r="D9573" s="33" t="s">
        <v>564</v>
      </c>
      <c r="E9573" s="34">
        <v>19777</v>
      </c>
      <c r="F9573" s="35">
        <v>1.0249999999999999</v>
      </c>
      <c r="G9573" s="34">
        <v>335.5</v>
      </c>
      <c r="H9573" s="14">
        <f t="shared" si="596"/>
        <v>68010.630875000003</v>
      </c>
      <c r="I9573" s="11">
        <f t="shared" si="597"/>
        <v>19777</v>
      </c>
      <c r="J9573" s="11">
        <f t="shared" si="598"/>
        <v>20271.424999999999</v>
      </c>
      <c r="K9573" s="11">
        <f t="shared" si="599"/>
        <v>0</v>
      </c>
    </row>
    <row r="9574" spans="1:11" s="11" customFormat="1">
      <c r="A9574" s="32">
        <v>2018</v>
      </c>
      <c r="B9574" s="32">
        <v>3287</v>
      </c>
      <c r="C9574" s="33" t="s">
        <v>563</v>
      </c>
      <c r="D9574" s="33" t="s">
        <v>564</v>
      </c>
      <c r="E9574" s="34">
        <v>27072</v>
      </c>
      <c r="F9574" s="35">
        <v>1.0249999999999999</v>
      </c>
      <c r="G9574" s="34">
        <v>333.1</v>
      </c>
      <c r="H9574" s="14">
        <f t="shared" si="596"/>
        <v>92431.252800000002</v>
      </c>
      <c r="I9574" s="11">
        <f t="shared" si="597"/>
        <v>27072</v>
      </c>
      <c r="J9574" s="11">
        <f t="shared" si="598"/>
        <v>27748.799999999999</v>
      </c>
      <c r="K9574" s="11">
        <f t="shared" si="599"/>
        <v>0</v>
      </c>
    </row>
    <row r="9575" spans="1:11" s="11" customFormat="1">
      <c r="A9575" s="32">
        <v>2018</v>
      </c>
      <c r="B9575" s="32">
        <v>3287</v>
      </c>
      <c r="C9575" s="33" t="s">
        <v>563</v>
      </c>
      <c r="D9575" s="33" t="s">
        <v>564</v>
      </c>
      <c r="E9575" s="34">
        <v>47376</v>
      </c>
      <c r="F9575" s="35">
        <v>1.0249999999999999</v>
      </c>
      <c r="G9575" s="34">
        <v>380.5</v>
      </c>
      <c r="H9575" s="14">
        <f t="shared" si="596"/>
        <v>184772.32199999999</v>
      </c>
      <c r="I9575" s="11">
        <f t="shared" si="597"/>
        <v>47376</v>
      </c>
      <c r="J9575" s="11">
        <f t="shared" si="598"/>
        <v>48560.399999999994</v>
      </c>
      <c r="K9575" s="11">
        <f t="shared" si="599"/>
        <v>0</v>
      </c>
    </row>
    <row r="9576" spans="1:11" s="11" customFormat="1">
      <c r="A9576" s="32">
        <v>2018</v>
      </c>
      <c r="B9576" s="32">
        <v>3287</v>
      </c>
      <c r="C9576" s="33" t="s">
        <v>563</v>
      </c>
      <c r="D9576" s="33" t="s">
        <v>564</v>
      </c>
      <c r="E9576" s="34">
        <v>618220</v>
      </c>
      <c r="F9576" s="35">
        <v>1.0249999999999999</v>
      </c>
      <c r="G9576" s="34">
        <v>302.5</v>
      </c>
      <c r="H9576" s="14">
        <f t="shared" si="596"/>
        <v>1916868.3874999997</v>
      </c>
      <c r="I9576" s="11">
        <f t="shared" si="597"/>
        <v>618220</v>
      </c>
      <c r="J9576" s="11">
        <f t="shared" si="598"/>
        <v>633675.5</v>
      </c>
      <c r="K9576" s="11">
        <f t="shared" si="599"/>
        <v>0</v>
      </c>
    </row>
    <row r="9577" spans="1:11" s="11" customFormat="1">
      <c r="A9577" s="32">
        <v>2018</v>
      </c>
      <c r="B9577" s="32">
        <v>3295</v>
      </c>
      <c r="C9577" s="33" t="s">
        <v>565</v>
      </c>
      <c r="D9577" s="33" t="s">
        <v>566</v>
      </c>
      <c r="E9577" s="34">
        <v>48</v>
      </c>
      <c r="F9577" s="35">
        <v>5.77</v>
      </c>
      <c r="G9577" s="34">
        <v>1606.2</v>
      </c>
      <c r="H9577" s="14">
        <f t="shared" si="596"/>
        <v>4448.5315200000005</v>
      </c>
      <c r="I9577" s="11">
        <f t="shared" si="597"/>
        <v>48</v>
      </c>
      <c r="J9577" s="11">
        <f t="shared" si="598"/>
        <v>276.95999999999998</v>
      </c>
      <c r="K9577" s="11">
        <f t="shared" si="599"/>
        <v>0</v>
      </c>
    </row>
    <row r="9578" spans="1:11" s="11" customFormat="1">
      <c r="A9578" s="32">
        <v>2018</v>
      </c>
      <c r="B9578" s="32">
        <v>3295</v>
      </c>
      <c r="C9578" s="33" t="s">
        <v>563</v>
      </c>
      <c r="D9578" s="33" t="s">
        <v>564</v>
      </c>
      <c r="E9578" s="34">
        <v>129607</v>
      </c>
      <c r="F9578" s="35">
        <v>1.0309999999999999</v>
      </c>
      <c r="G9578" s="34">
        <v>262</v>
      </c>
      <c r="H9578" s="14">
        <f t="shared" si="596"/>
        <v>350097.02053999994</v>
      </c>
      <c r="I9578" s="11">
        <f t="shared" si="597"/>
        <v>129607</v>
      </c>
      <c r="J9578" s="11">
        <f t="shared" si="598"/>
        <v>133624.81699999998</v>
      </c>
      <c r="K9578" s="11">
        <f t="shared" si="599"/>
        <v>0</v>
      </c>
    </row>
    <row r="9579" spans="1:11" s="11" customFormat="1">
      <c r="A9579" s="32">
        <v>2018</v>
      </c>
      <c r="B9579" s="32">
        <v>3295</v>
      </c>
      <c r="C9579" s="33" t="s">
        <v>563</v>
      </c>
      <c r="D9579" s="33" t="s">
        <v>564</v>
      </c>
      <c r="E9579" s="34">
        <v>825424</v>
      </c>
      <c r="F9579" s="35">
        <v>1.0309999999999999</v>
      </c>
      <c r="G9579" s="34">
        <v>356.2</v>
      </c>
      <c r="H9579" s="14">
        <f t="shared" si="596"/>
        <v>3031305.2569279997</v>
      </c>
      <c r="I9579" s="11">
        <f t="shared" si="597"/>
        <v>825424</v>
      </c>
      <c r="J9579" s="11">
        <f t="shared" si="598"/>
        <v>851012.14399999997</v>
      </c>
      <c r="K9579" s="11">
        <f t="shared" si="599"/>
        <v>0</v>
      </c>
    </row>
    <row r="9580" spans="1:11" s="11" customFormat="1">
      <c r="A9580" s="32">
        <v>2018</v>
      </c>
      <c r="B9580" s="32">
        <v>3297</v>
      </c>
      <c r="C9580" s="33" t="s">
        <v>353</v>
      </c>
      <c r="D9580" s="33" t="s">
        <v>354</v>
      </c>
      <c r="E9580" s="34">
        <v>10304</v>
      </c>
      <c r="F9580" s="35">
        <v>24.86</v>
      </c>
      <c r="G9580" s="34">
        <v>345.4</v>
      </c>
      <c r="H9580" s="14">
        <f t="shared" si="596"/>
        <v>884767.79775999999</v>
      </c>
      <c r="I9580" s="11">
        <f t="shared" si="597"/>
        <v>10304</v>
      </c>
      <c r="J9580" s="11">
        <f t="shared" si="598"/>
        <v>256157.44</v>
      </c>
      <c r="K9580" s="11">
        <f t="shared" si="599"/>
        <v>0</v>
      </c>
    </row>
    <row r="9581" spans="1:11" s="11" customFormat="1">
      <c r="A9581" s="32">
        <v>2018</v>
      </c>
      <c r="B9581" s="32">
        <v>3297</v>
      </c>
      <c r="C9581" s="33" t="s">
        <v>353</v>
      </c>
      <c r="D9581" s="33" t="s">
        <v>354</v>
      </c>
      <c r="E9581" s="34">
        <v>23270</v>
      </c>
      <c r="F9581" s="35">
        <v>25.31</v>
      </c>
      <c r="G9581" s="34">
        <v>363</v>
      </c>
      <c r="H9581" s="14">
        <f t="shared" si="596"/>
        <v>2137938.2309999997</v>
      </c>
      <c r="I9581" s="11">
        <f t="shared" si="597"/>
        <v>23270</v>
      </c>
      <c r="J9581" s="11">
        <f t="shared" si="598"/>
        <v>588963.69999999995</v>
      </c>
      <c r="K9581" s="11">
        <f t="shared" si="599"/>
        <v>0</v>
      </c>
    </row>
    <row r="9582" spans="1:11" s="11" customFormat="1">
      <c r="A9582" s="32">
        <v>2018</v>
      </c>
      <c r="B9582" s="32">
        <v>3297</v>
      </c>
      <c r="C9582" s="33" t="s">
        <v>353</v>
      </c>
      <c r="D9582" s="33" t="s">
        <v>354</v>
      </c>
      <c r="E9582" s="34">
        <v>37835</v>
      </c>
      <c r="F9582" s="35">
        <v>25.59</v>
      </c>
      <c r="G9582" s="34">
        <v>314.60000000000002</v>
      </c>
      <c r="H9582" s="14">
        <f t="shared" si="596"/>
        <v>3045949.8069000002</v>
      </c>
      <c r="I9582" s="11">
        <f t="shared" si="597"/>
        <v>37835</v>
      </c>
      <c r="J9582" s="11">
        <f t="shared" si="598"/>
        <v>968197.65</v>
      </c>
      <c r="K9582" s="11">
        <f t="shared" si="599"/>
        <v>0</v>
      </c>
    </row>
    <row r="9583" spans="1:11" s="11" customFormat="1">
      <c r="A9583" s="32">
        <v>2018</v>
      </c>
      <c r="B9583" s="32">
        <v>3297</v>
      </c>
      <c r="C9583" s="33" t="s">
        <v>353</v>
      </c>
      <c r="D9583" s="33" t="s">
        <v>354</v>
      </c>
      <c r="E9583" s="34">
        <v>11836</v>
      </c>
      <c r="F9583" s="35">
        <v>25.66</v>
      </c>
      <c r="G9583" s="34">
        <v>316.7</v>
      </c>
      <c r="H9583" s="14">
        <f t="shared" si="596"/>
        <v>961855.14391999994</v>
      </c>
      <c r="I9583" s="11">
        <f t="shared" si="597"/>
        <v>11836</v>
      </c>
      <c r="J9583" s="11">
        <f t="shared" si="598"/>
        <v>303711.76</v>
      </c>
      <c r="K9583" s="11">
        <f t="shared" si="599"/>
        <v>0</v>
      </c>
    </row>
    <row r="9584" spans="1:11" s="11" customFormat="1">
      <c r="A9584" s="32">
        <v>2018</v>
      </c>
      <c r="B9584" s="32">
        <v>3297</v>
      </c>
      <c r="C9584" s="33" t="s">
        <v>353</v>
      </c>
      <c r="D9584" s="33" t="s">
        <v>354</v>
      </c>
      <c r="E9584" s="34">
        <v>11557</v>
      </c>
      <c r="F9584" s="35">
        <v>26.16</v>
      </c>
      <c r="G9584" s="34">
        <v>306.39999999999998</v>
      </c>
      <c r="H9584" s="14">
        <f t="shared" si="596"/>
        <v>926342.5516799998</v>
      </c>
      <c r="I9584" s="11">
        <f t="shared" si="597"/>
        <v>11557</v>
      </c>
      <c r="J9584" s="11">
        <f t="shared" si="598"/>
        <v>302331.12</v>
      </c>
      <c r="K9584" s="11">
        <f t="shared" si="599"/>
        <v>0</v>
      </c>
    </row>
    <row r="9585" spans="1:11" s="11" customFormat="1">
      <c r="A9585" s="32">
        <v>2018</v>
      </c>
      <c r="B9585" s="32">
        <v>3298</v>
      </c>
      <c r="C9585" s="33" t="s">
        <v>565</v>
      </c>
      <c r="D9585" s="33" t="s">
        <v>566</v>
      </c>
      <c r="E9585" s="34">
        <v>3952</v>
      </c>
      <c r="F9585" s="35">
        <v>5.77</v>
      </c>
      <c r="G9585" s="34">
        <v>1585.9</v>
      </c>
      <c r="H9585" s="14">
        <f t="shared" si="596"/>
        <v>361633.41136000003</v>
      </c>
      <c r="I9585" s="11">
        <f t="shared" si="597"/>
        <v>3952</v>
      </c>
      <c r="J9585" s="11">
        <f t="shared" si="598"/>
        <v>22803.039999999997</v>
      </c>
      <c r="K9585" s="11">
        <f t="shared" si="599"/>
        <v>0</v>
      </c>
    </row>
    <row r="9586" spans="1:11" s="11" customFormat="1">
      <c r="A9586" s="32">
        <v>2018</v>
      </c>
      <c r="B9586" s="32">
        <v>3298</v>
      </c>
      <c r="C9586" s="33" t="s">
        <v>353</v>
      </c>
      <c r="D9586" s="33" t="s">
        <v>354</v>
      </c>
      <c r="E9586" s="34">
        <v>11999</v>
      </c>
      <c r="F9586" s="35">
        <v>26.53</v>
      </c>
      <c r="G9586" s="34">
        <v>335.5</v>
      </c>
      <c r="H9586" s="14">
        <f t="shared" si="596"/>
        <v>1068008.7918499999</v>
      </c>
      <c r="I9586" s="11">
        <f t="shared" si="597"/>
        <v>11999</v>
      </c>
      <c r="J9586" s="11">
        <f t="shared" si="598"/>
        <v>318333.47000000003</v>
      </c>
      <c r="K9586" s="11">
        <f t="shared" si="599"/>
        <v>0</v>
      </c>
    </row>
    <row r="9587" spans="1:11" s="11" customFormat="1">
      <c r="A9587" s="32">
        <v>2018</v>
      </c>
      <c r="B9587" s="32">
        <v>3298</v>
      </c>
      <c r="C9587" s="33" t="s">
        <v>353</v>
      </c>
      <c r="D9587" s="33" t="s">
        <v>354</v>
      </c>
      <c r="E9587" s="34">
        <v>39268</v>
      </c>
      <c r="F9587" s="35">
        <v>25.02</v>
      </c>
      <c r="G9587" s="34">
        <v>316.8</v>
      </c>
      <c r="H9587" s="14">
        <f t="shared" si="596"/>
        <v>3112513.62048</v>
      </c>
      <c r="I9587" s="11">
        <f t="shared" si="597"/>
        <v>39268</v>
      </c>
      <c r="J9587" s="11">
        <f t="shared" si="598"/>
        <v>982485.36</v>
      </c>
      <c r="K9587" s="11">
        <f t="shared" si="599"/>
        <v>0</v>
      </c>
    </row>
    <row r="9588" spans="1:11" s="11" customFormat="1">
      <c r="A9588" s="32">
        <v>2018</v>
      </c>
      <c r="B9588" s="32">
        <v>3298</v>
      </c>
      <c r="C9588" s="33" t="s">
        <v>563</v>
      </c>
      <c r="D9588" s="33" t="s">
        <v>564</v>
      </c>
      <c r="E9588" s="34">
        <v>416</v>
      </c>
      <c r="F9588" s="35">
        <v>1.026</v>
      </c>
      <c r="G9588" s="34">
        <v>263.7</v>
      </c>
      <c r="H9588" s="14">
        <f t="shared" si="596"/>
        <v>1125.513792</v>
      </c>
      <c r="I9588" s="11">
        <f t="shared" si="597"/>
        <v>416</v>
      </c>
      <c r="J9588" s="11">
        <f t="shared" si="598"/>
        <v>426.81600000000003</v>
      </c>
      <c r="K9588" s="11">
        <f t="shared" si="599"/>
        <v>0</v>
      </c>
    </row>
    <row r="9589" spans="1:11" s="11" customFormat="1">
      <c r="A9589" s="32">
        <v>2018</v>
      </c>
      <c r="B9589" s="32">
        <v>3298</v>
      </c>
      <c r="C9589" s="33" t="s">
        <v>353</v>
      </c>
      <c r="D9589" s="33" t="s">
        <v>354</v>
      </c>
      <c r="E9589" s="34">
        <v>39457</v>
      </c>
      <c r="F9589" s="35">
        <v>24.97</v>
      </c>
      <c r="G9589" s="34">
        <v>318.3</v>
      </c>
      <c r="H9589" s="14">
        <f t="shared" si="596"/>
        <v>3136023.0260700001</v>
      </c>
      <c r="I9589" s="11">
        <f t="shared" si="597"/>
        <v>39457</v>
      </c>
      <c r="J9589" s="11">
        <f t="shared" si="598"/>
        <v>985241.28999999992</v>
      </c>
      <c r="K9589" s="11">
        <f t="shared" si="599"/>
        <v>0</v>
      </c>
    </row>
    <row r="9590" spans="1:11" s="11" customFormat="1">
      <c r="A9590" s="32">
        <v>2018</v>
      </c>
      <c r="B9590" s="32">
        <v>3298</v>
      </c>
      <c r="C9590" s="33" t="s">
        <v>353</v>
      </c>
      <c r="D9590" s="33" t="s">
        <v>354</v>
      </c>
      <c r="E9590" s="34">
        <v>12662</v>
      </c>
      <c r="F9590" s="35">
        <v>25.26</v>
      </c>
      <c r="G9590" s="34">
        <v>332.2</v>
      </c>
      <c r="H9590" s="14">
        <f t="shared" si="596"/>
        <v>1062515.5226400001</v>
      </c>
      <c r="I9590" s="11">
        <f t="shared" si="597"/>
        <v>12662</v>
      </c>
      <c r="J9590" s="11">
        <f t="shared" si="598"/>
        <v>319842.12</v>
      </c>
      <c r="K9590" s="11">
        <f t="shared" si="599"/>
        <v>0</v>
      </c>
    </row>
    <row r="9591" spans="1:11" s="11" customFormat="1">
      <c r="A9591" s="32">
        <v>2018</v>
      </c>
      <c r="B9591" s="32">
        <v>3393</v>
      </c>
      <c r="C9591" s="33" t="s">
        <v>563</v>
      </c>
      <c r="D9591" s="33" t="s">
        <v>564</v>
      </c>
      <c r="E9591" s="34">
        <v>15353</v>
      </c>
      <c r="F9591" s="35">
        <v>1</v>
      </c>
      <c r="G9591" s="34">
        <v>227.6</v>
      </c>
      <c r="H9591" s="14">
        <f t="shared" si="596"/>
        <v>34943.428</v>
      </c>
      <c r="I9591" s="11">
        <f t="shared" si="597"/>
        <v>15353</v>
      </c>
      <c r="J9591" s="11">
        <f t="shared" si="598"/>
        <v>15353</v>
      </c>
      <c r="K9591" s="11">
        <f t="shared" si="599"/>
        <v>0</v>
      </c>
    </row>
    <row r="9592" spans="1:11" s="11" customFormat="1">
      <c r="A9592" s="32">
        <v>2018</v>
      </c>
      <c r="B9592" s="32">
        <v>3396</v>
      </c>
      <c r="C9592" s="33" t="s">
        <v>353</v>
      </c>
      <c r="D9592" s="33" t="s">
        <v>354</v>
      </c>
      <c r="E9592" s="34">
        <v>45386</v>
      </c>
      <c r="F9592" s="35">
        <v>21.616</v>
      </c>
      <c r="G9592" s="34">
        <v>265.7</v>
      </c>
      <c r="H9592" s="14">
        <f t="shared" si="596"/>
        <v>2606686.4528319999</v>
      </c>
      <c r="I9592" s="11">
        <f t="shared" si="597"/>
        <v>45386</v>
      </c>
      <c r="J9592" s="11">
        <f t="shared" si="598"/>
        <v>981063.77599999995</v>
      </c>
      <c r="K9592" s="11">
        <f t="shared" si="599"/>
        <v>0</v>
      </c>
    </row>
    <row r="9593" spans="1:11" s="11" customFormat="1">
      <c r="A9593" s="32">
        <v>2018</v>
      </c>
      <c r="B9593" s="32">
        <v>3399</v>
      </c>
      <c r="C9593" s="33" t="s">
        <v>565</v>
      </c>
      <c r="D9593" s="33" t="s">
        <v>566</v>
      </c>
      <c r="E9593" s="34">
        <v>1823</v>
      </c>
      <c r="F9593" s="35">
        <v>5.7619999999999996</v>
      </c>
      <c r="G9593" s="34">
        <v>1566.5</v>
      </c>
      <c r="H9593" s="14">
        <f t="shared" si="596"/>
        <v>164547.13378999996</v>
      </c>
      <c r="I9593" s="11">
        <f t="shared" si="597"/>
        <v>1823</v>
      </c>
      <c r="J9593" s="11">
        <f t="shared" si="598"/>
        <v>10504.125999999998</v>
      </c>
      <c r="K9593" s="11">
        <f t="shared" si="599"/>
        <v>0</v>
      </c>
    </row>
    <row r="9594" spans="1:11" s="11" customFormat="1">
      <c r="A9594" s="32">
        <v>2018</v>
      </c>
      <c r="B9594" s="32">
        <v>3399</v>
      </c>
      <c r="C9594" s="33" t="s">
        <v>565</v>
      </c>
      <c r="D9594" s="33" t="s">
        <v>566</v>
      </c>
      <c r="E9594" s="34">
        <v>172</v>
      </c>
      <c r="F9594" s="35">
        <v>5.7619999999999996</v>
      </c>
      <c r="G9594" s="34">
        <v>1563.1</v>
      </c>
      <c r="H9594" s="14">
        <f t="shared" si="596"/>
        <v>15491.321383999997</v>
      </c>
      <c r="I9594" s="11">
        <f t="shared" si="597"/>
        <v>172</v>
      </c>
      <c r="J9594" s="11">
        <f t="shared" si="598"/>
        <v>991.06399999999996</v>
      </c>
      <c r="K9594" s="11">
        <f t="shared" si="599"/>
        <v>0</v>
      </c>
    </row>
    <row r="9595" spans="1:11" s="11" customFormat="1">
      <c r="A9595" s="32">
        <v>2018</v>
      </c>
      <c r="B9595" s="32">
        <v>3399</v>
      </c>
      <c r="C9595" s="33" t="s">
        <v>353</v>
      </c>
      <c r="D9595" s="33" t="s">
        <v>354</v>
      </c>
      <c r="E9595" s="34">
        <v>126705</v>
      </c>
      <c r="F9595" s="35">
        <v>24.242000000000001</v>
      </c>
      <c r="G9595" s="34">
        <v>190.3</v>
      </c>
      <c r="H9595" s="14">
        <f t="shared" si="596"/>
        <v>5845221.7068300005</v>
      </c>
      <c r="I9595" s="11">
        <f t="shared" si="597"/>
        <v>126705</v>
      </c>
      <c r="J9595" s="11">
        <f t="shared" si="598"/>
        <v>3071582.6100000003</v>
      </c>
      <c r="K9595" s="11">
        <f t="shared" si="599"/>
        <v>0</v>
      </c>
    </row>
    <row r="9596" spans="1:11" s="11" customFormat="1">
      <c r="A9596" s="32">
        <v>2018</v>
      </c>
      <c r="B9596" s="32">
        <v>3405</v>
      </c>
      <c r="C9596" s="33" t="s">
        <v>563</v>
      </c>
      <c r="D9596" s="33" t="s">
        <v>564</v>
      </c>
      <c r="E9596" s="34">
        <v>2874999</v>
      </c>
      <c r="F9596" s="35">
        <v>1</v>
      </c>
      <c r="G9596" s="34">
        <v>260.39999999999998</v>
      </c>
      <c r="H9596" s="14">
        <f t="shared" si="596"/>
        <v>7486497.3959999988</v>
      </c>
      <c r="I9596" s="11">
        <f t="shared" si="597"/>
        <v>2874999</v>
      </c>
      <c r="J9596" s="11">
        <f t="shared" si="598"/>
        <v>2874999</v>
      </c>
      <c r="K9596" s="11">
        <f t="shared" si="599"/>
        <v>0</v>
      </c>
    </row>
    <row r="9597" spans="1:11" s="11" customFormat="1">
      <c r="A9597" s="32">
        <v>2018</v>
      </c>
      <c r="B9597" s="32">
        <v>3406</v>
      </c>
      <c r="C9597" s="33" t="s">
        <v>563</v>
      </c>
      <c r="D9597" s="33" t="s">
        <v>564</v>
      </c>
      <c r="E9597" s="34">
        <v>627058</v>
      </c>
      <c r="F9597" s="35">
        <v>1</v>
      </c>
      <c r="G9597" s="34">
        <v>251.4</v>
      </c>
      <c r="H9597" s="14">
        <f t="shared" si="596"/>
        <v>1576423.8120000002</v>
      </c>
      <c r="I9597" s="11">
        <f t="shared" si="597"/>
        <v>627058</v>
      </c>
      <c r="J9597" s="11">
        <f t="shared" si="598"/>
        <v>627058</v>
      </c>
      <c r="K9597" s="11">
        <f t="shared" si="599"/>
        <v>0</v>
      </c>
    </row>
    <row r="9598" spans="1:11" s="11" customFormat="1">
      <c r="A9598" s="32">
        <v>2018</v>
      </c>
      <c r="B9598" s="32">
        <v>3407</v>
      </c>
      <c r="C9598" s="33" t="s">
        <v>363</v>
      </c>
      <c r="D9598" s="33" t="s">
        <v>354</v>
      </c>
      <c r="E9598" s="34">
        <v>14633</v>
      </c>
      <c r="F9598" s="35">
        <v>17.79</v>
      </c>
      <c r="G9598" s="34">
        <v>235.6</v>
      </c>
      <c r="H9598" s="14">
        <f t="shared" si="596"/>
        <v>613316.44091999996</v>
      </c>
      <c r="I9598" s="11">
        <f t="shared" si="597"/>
        <v>14633</v>
      </c>
      <c r="J9598" s="11">
        <f t="shared" si="598"/>
        <v>260321.06999999998</v>
      </c>
      <c r="K9598" s="11">
        <f t="shared" si="599"/>
        <v>0</v>
      </c>
    </row>
    <row r="9599" spans="1:11" s="11" customFormat="1">
      <c r="A9599" s="32">
        <v>2018</v>
      </c>
      <c r="B9599" s="32">
        <v>3439</v>
      </c>
      <c r="C9599" s="33" t="s">
        <v>563</v>
      </c>
      <c r="D9599" s="33" t="s">
        <v>564</v>
      </c>
      <c r="E9599" s="34">
        <v>108288</v>
      </c>
      <c r="F9599" s="35">
        <v>1.02</v>
      </c>
      <c r="G9599" s="34" t="s">
        <v>364</v>
      </c>
      <c r="H9599" s="14" t="str">
        <f t="shared" si="596"/>
        <v/>
      </c>
      <c r="I9599" s="11" t="str">
        <f t="shared" si="597"/>
        <v/>
      </c>
      <c r="J9599" s="11" t="str">
        <f t="shared" si="598"/>
        <v/>
      </c>
      <c r="K9599" s="11">
        <f t="shared" si="599"/>
        <v>0</v>
      </c>
    </row>
    <row r="9600" spans="1:11" s="11" customFormat="1">
      <c r="A9600" s="32">
        <v>2018</v>
      </c>
      <c r="B9600" s="32">
        <v>3441</v>
      </c>
      <c r="C9600" s="33" t="s">
        <v>563</v>
      </c>
      <c r="D9600" s="33" t="s">
        <v>564</v>
      </c>
      <c r="E9600" s="34">
        <v>896032</v>
      </c>
      <c r="F9600" s="35">
        <v>1.03</v>
      </c>
      <c r="G9600" s="34" t="s">
        <v>364</v>
      </c>
      <c r="H9600" s="14" t="str">
        <f t="shared" si="596"/>
        <v/>
      </c>
      <c r="I9600" s="11" t="str">
        <f t="shared" si="597"/>
        <v/>
      </c>
      <c r="J9600" s="11" t="str">
        <f t="shared" si="598"/>
        <v/>
      </c>
      <c r="K9600" s="11">
        <f t="shared" si="599"/>
        <v>0</v>
      </c>
    </row>
    <row r="9601" spans="1:11" s="11" customFormat="1">
      <c r="A9601" s="32">
        <v>2018</v>
      </c>
      <c r="B9601" s="32">
        <v>3443</v>
      </c>
      <c r="C9601" s="33" t="s">
        <v>563</v>
      </c>
      <c r="D9601" s="33" t="s">
        <v>564</v>
      </c>
      <c r="E9601" s="34">
        <v>17819</v>
      </c>
      <c r="F9601" s="35">
        <v>1.026</v>
      </c>
      <c r="G9601" s="34" t="s">
        <v>364</v>
      </c>
      <c r="H9601" s="14" t="str">
        <f t="shared" si="596"/>
        <v/>
      </c>
      <c r="I9601" s="11" t="str">
        <f t="shared" si="597"/>
        <v/>
      </c>
      <c r="J9601" s="11" t="str">
        <f t="shared" si="598"/>
        <v/>
      </c>
      <c r="K9601" s="11">
        <f t="shared" si="599"/>
        <v>0</v>
      </c>
    </row>
    <row r="9602" spans="1:11" s="11" customFormat="1">
      <c r="A9602" s="32">
        <v>2018</v>
      </c>
      <c r="B9602" s="32">
        <v>3443</v>
      </c>
      <c r="C9602" s="33" t="s">
        <v>563</v>
      </c>
      <c r="D9602" s="33" t="s">
        <v>564</v>
      </c>
      <c r="E9602" s="34">
        <v>31979</v>
      </c>
      <c r="F9602" s="35">
        <v>1.038</v>
      </c>
      <c r="G9602" s="34" t="s">
        <v>364</v>
      </c>
      <c r="H9602" s="14" t="str">
        <f t="shared" si="596"/>
        <v/>
      </c>
      <c r="I9602" s="11" t="str">
        <f t="shared" si="597"/>
        <v/>
      </c>
      <c r="J9602" s="11" t="str">
        <f t="shared" si="598"/>
        <v/>
      </c>
      <c r="K9602" s="11">
        <f t="shared" si="599"/>
        <v>0</v>
      </c>
    </row>
    <row r="9603" spans="1:11" s="11" customFormat="1">
      <c r="A9603" s="32">
        <v>2018</v>
      </c>
      <c r="B9603" s="32">
        <v>3443</v>
      </c>
      <c r="C9603" s="33" t="s">
        <v>563</v>
      </c>
      <c r="D9603" s="33" t="s">
        <v>564</v>
      </c>
      <c r="E9603" s="34">
        <v>51714</v>
      </c>
      <c r="F9603" s="35">
        <v>1.042</v>
      </c>
      <c r="G9603" s="34" t="s">
        <v>364</v>
      </c>
      <c r="H9603" s="14" t="str">
        <f t="shared" si="596"/>
        <v/>
      </c>
      <c r="I9603" s="11" t="str">
        <f t="shared" si="597"/>
        <v/>
      </c>
      <c r="J9603" s="11" t="str">
        <f t="shared" si="598"/>
        <v/>
      </c>
      <c r="K9603" s="11">
        <f t="shared" si="599"/>
        <v>0</v>
      </c>
    </row>
    <row r="9604" spans="1:11" s="11" customFormat="1">
      <c r="A9604" s="32">
        <v>2018</v>
      </c>
      <c r="B9604" s="32">
        <v>3443</v>
      </c>
      <c r="C9604" s="33" t="s">
        <v>563</v>
      </c>
      <c r="D9604" s="33" t="s">
        <v>564</v>
      </c>
      <c r="E9604" s="34">
        <v>68440</v>
      </c>
      <c r="F9604" s="35">
        <v>1.0349999999999999</v>
      </c>
      <c r="G9604" s="34" t="s">
        <v>364</v>
      </c>
      <c r="H9604" s="14" t="str">
        <f t="shared" si="596"/>
        <v/>
      </c>
      <c r="I9604" s="11" t="str">
        <f t="shared" si="597"/>
        <v/>
      </c>
      <c r="J9604" s="11" t="str">
        <f t="shared" si="598"/>
        <v/>
      </c>
      <c r="K9604" s="11">
        <f t="shared" si="599"/>
        <v>0</v>
      </c>
    </row>
    <row r="9605" spans="1:11" s="11" customFormat="1">
      <c r="A9605" s="32">
        <v>2018</v>
      </c>
      <c r="B9605" s="32">
        <v>3443</v>
      </c>
      <c r="C9605" s="33" t="s">
        <v>563</v>
      </c>
      <c r="D9605" s="33" t="s">
        <v>564</v>
      </c>
      <c r="E9605" s="34">
        <v>68470</v>
      </c>
      <c r="F9605" s="35">
        <v>1.028</v>
      </c>
      <c r="G9605" s="34" t="s">
        <v>364</v>
      </c>
      <c r="H9605" s="14" t="str">
        <f t="shared" si="596"/>
        <v/>
      </c>
      <c r="I9605" s="11" t="str">
        <f t="shared" si="597"/>
        <v/>
      </c>
      <c r="J9605" s="11" t="str">
        <f t="shared" si="598"/>
        <v/>
      </c>
      <c r="K9605" s="11">
        <f t="shared" si="599"/>
        <v>0</v>
      </c>
    </row>
    <row r="9606" spans="1:11" s="11" customFormat="1">
      <c r="A9606" s="32">
        <v>2018</v>
      </c>
      <c r="B9606" s="32">
        <v>3443</v>
      </c>
      <c r="C9606" s="33" t="s">
        <v>563</v>
      </c>
      <c r="D9606" s="33" t="s">
        <v>564</v>
      </c>
      <c r="E9606" s="34">
        <v>15906</v>
      </c>
      <c r="F9606" s="35">
        <v>1.03</v>
      </c>
      <c r="G9606" s="34" t="s">
        <v>364</v>
      </c>
      <c r="H9606" s="14" t="str">
        <f t="shared" ref="H9606:H9669" si="600">IF(I9606="","",G9606/100*F9606*E9606)</f>
        <v/>
      </c>
      <c r="I9606" s="11" t="str">
        <f t="shared" ref="I9606:I9669" si="601">IF(OR(G9606=".",F9606=".",E9606="."),"",E9606)</f>
        <v/>
      </c>
      <c r="J9606" s="11" t="str">
        <f t="shared" ref="J9606:J9669" si="602">IF(I9606="","",F9606*I9606)</f>
        <v/>
      </c>
      <c r="K9606" s="11">
        <f t="shared" ref="K9606:K9669" si="603">IF(C9606="LIG",1,0)</f>
        <v>0</v>
      </c>
    </row>
    <row r="9607" spans="1:11" s="11" customFormat="1">
      <c r="A9607" s="32">
        <v>2018</v>
      </c>
      <c r="B9607" s="32">
        <v>3443</v>
      </c>
      <c r="C9607" s="33" t="s">
        <v>563</v>
      </c>
      <c r="D9607" s="33" t="s">
        <v>564</v>
      </c>
      <c r="E9607" s="34">
        <v>87462</v>
      </c>
      <c r="F9607" s="35">
        <v>1.0369999999999999</v>
      </c>
      <c r="G9607" s="34" t="s">
        <v>364</v>
      </c>
      <c r="H9607" s="14" t="str">
        <f t="shared" si="600"/>
        <v/>
      </c>
      <c r="I9607" s="11" t="str">
        <f t="shared" si="601"/>
        <v/>
      </c>
      <c r="J9607" s="11" t="str">
        <f t="shared" si="602"/>
        <v/>
      </c>
      <c r="K9607" s="11">
        <f t="shared" si="603"/>
        <v>0</v>
      </c>
    </row>
    <row r="9608" spans="1:11" s="11" customFormat="1">
      <c r="A9608" s="32">
        <v>2018</v>
      </c>
      <c r="B9608" s="32">
        <v>3443</v>
      </c>
      <c r="C9608" s="33" t="s">
        <v>563</v>
      </c>
      <c r="D9608" s="33" t="s">
        <v>564</v>
      </c>
      <c r="E9608" s="34">
        <v>89063</v>
      </c>
      <c r="F9608" s="35">
        <v>1.0289999999999999</v>
      </c>
      <c r="G9608" s="34" t="s">
        <v>364</v>
      </c>
      <c r="H9608" s="14" t="str">
        <f t="shared" si="600"/>
        <v/>
      </c>
      <c r="I9608" s="11" t="str">
        <f t="shared" si="601"/>
        <v/>
      </c>
      <c r="J9608" s="11" t="str">
        <f t="shared" si="602"/>
        <v/>
      </c>
      <c r="K9608" s="11">
        <f t="shared" si="603"/>
        <v>0</v>
      </c>
    </row>
    <row r="9609" spans="1:11" s="11" customFormat="1">
      <c r="A9609" s="32">
        <v>2018</v>
      </c>
      <c r="B9609" s="32">
        <v>3443</v>
      </c>
      <c r="C9609" s="33" t="s">
        <v>563</v>
      </c>
      <c r="D9609" s="33" t="s">
        <v>564</v>
      </c>
      <c r="E9609" s="34">
        <v>108944</v>
      </c>
      <c r="F9609" s="35">
        <v>1.0349999999999999</v>
      </c>
      <c r="G9609" s="34" t="s">
        <v>364</v>
      </c>
      <c r="H9609" s="14" t="str">
        <f t="shared" si="600"/>
        <v/>
      </c>
      <c r="I9609" s="11" t="str">
        <f t="shared" si="601"/>
        <v/>
      </c>
      <c r="J9609" s="11" t="str">
        <f t="shared" si="602"/>
        <v/>
      </c>
      <c r="K9609" s="11">
        <f t="shared" si="603"/>
        <v>0</v>
      </c>
    </row>
    <row r="9610" spans="1:11" s="11" customFormat="1">
      <c r="A9610" s="32">
        <v>2018</v>
      </c>
      <c r="B9610" s="32">
        <v>3443</v>
      </c>
      <c r="C9610" s="33" t="s">
        <v>563</v>
      </c>
      <c r="D9610" s="33" t="s">
        <v>564</v>
      </c>
      <c r="E9610" s="34">
        <v>110474</v>
      </c>
      <c r="F9610" s="35">
        <v>1.0469999999999999</v>
      </c>
      <c r="G9610" s="34" t="s">
        <v>364</v>
      </c>
      <c r="H9610" s="14" t="str">
        <f t="shared" si="600"/>
        <v/>
      </c>
      <c r="I9610" s="11" t="str">
        <f t="shared" si="601"/>
        <v/>
      </c>
      <c r="J9610" s="11" t="str">
        <f t="shared" si="602"/>
        <v/>
      </c>
      <c r="K9610" s="11">
        <f t="shared" si="603"/>
        <v>0</v>
      </c>
    </row>
    <row r="9611" spans="1:11" s="11" customFormat="1">
      <c r="A9611" s="32">
        <v>2018</v>
      </c>
      <c r="B9611" s="32">
        <v>3443</v>
      </c>
      <c r="C9611" s="33" t="s">
        <v>563</v>
      </c>
      <c r="D9611" s="33" t="s">
        <v>564</v>
      </c>
      <c r="E9611" s="34">
        <v>10053</v>
      </c>
      <c r="F9611" s="35">
        <v>1.034</v>
      </c>
      <c r="G9611" s="34" t="s">
        <v>364</v>
      </c>
      <c r="H9611" s="14" t="str">
        <f t="shared" si="600"/>
        <v/>
      </c>
      <c r="I9611" s="11" t="str">
        <f t="shared" si="601"/>
        <v/>
      </c>
      <c r="J9611" s="11" t="str">
        <f t="shared" si="602"/>
        <v/>
      </c>
      <c r="K9611" s="11">
        <f t="shared" si="603"/>
        <v>0</v>
      </c>
    </row>
    <row r="9612" spans="1:11" s="11" customFormat="1">
      <c r="A9612" s="32">
        <v>2018</v>
      </c>
      <c r="B9612" s="32">
        <v>3443</v>
      </c>
      <c r="C9612" s="33" t="s">
        <v>563</v>
      </c>
      <c r="D9612" s="33" t="s">
        <v>564</v>
      </c>
      <c r="E9612" s="34">
        <v>71188</v>
      </c>
      <c r="F9612" s="35">
        <v>1.0329999999999999</v>
      </c>
      <c r="G9612" s="34" t="s">
        <v>364</v>
      </c>
      <c r="H9612" s="14" t="str">
        <f t="shared" si="600"/>
        <v/>
      </c>
      <c r="I9612" s="11" t="str">
        <f t="shared" si="601"/>
        <v/>
      </c>
      <c r="J9612" s="11" t="str">
        <f t="shared" si="602"/>
        <v/>
      </c>
      <c r="K9612" s="11">
        <f t="shared" si="603"/>
        <v>0</v>
      </c>
    </row>
    <row r="9613" spans="1:11" s="11" customFormat="1">
      <c r="A9613" s="32">
        <v>2018</v>
      </c>
      <c r="B9613" s="32">
        <v>3452</v>
      </c>
      <c r="C9613" s="33" t="s">
        <v>563</v>
      </c>
      <c r="D9613" s="33" t="s">
        <v>564</v>
      </c>
      <c r="E9613" s="34">
        <v>150120</v>
      </c>
      <c r="F9613" s="35">
        <v>1.0109999999999999</v>
      </c>
      <c r="G9613" s="34" t="s">
        <v>364</v>
      </c>
      <c r="H9613" s="14" t="str">
        <f t="shared" si="600"/>
        <v/>
      </c>
      <c r="I9613" s="11" t="str">
        <f t="shared" si="601"/>
        <v/>
      </c>
      <c r="J9613" s="11" t="str">
        <f t="shared" si="602"/>
        <v/>
      </c>
      <c r="K9613" s="11">
        <f t="shared" si="603"/>
        <v>0</v>
      </c>
    </row>
    <row r="9614" spans="1:11" s="11" customFormat="1">
      <c r="A9614" s="32">
        <v>2018</v>
      </c>
      <c r="B9614" s="32">
        <v>3453</v>
      </c>
      <c r="C9614" s="33" t="s">
        <v>563</v>
      </c>
      <c r="D9614" s="33" t="s">
        <v>564</v>
      </c>
      <c r="E9614" s="34">
        <v>4467</v>
      </c>
      <c r="F9614" s="35">
        <v>1.0009999999999999</v>
      </c>
      <c r="G9614" s="34" t="s">
        <v>364</v>
      </c>
      <c r="H9614" s="14" t="str">
        <f t="shared" si="600"/>
        <v/>
      </c>
      <c r="I9614" s="11" t="str">
        <f t="shared" si="601"/>
        <v/>
      </c>
      <c r="J9614" s="11" t="str">
        <f t="shared" si="602"/>
        <v/>
      </c>
      <c r="K9614" s="11">
        <f t="shared" si="603"/>
        <v>0</v>
      </c>
    </row>
    <row r="9615" spans="1:11" s="11" customFormat="1">
      <c r="A9615" s="32">
        <v>2018</v>
      </c>
      <c r="B9615" s="32">
        <v>3453</v>
      </c>
      <c r="C9615" s="33" t="s">
        <v>563</v>
      </c>
      <c r="D9615" s="33" t="s">
        <v>564</v>
      </c>
      <c r="E9615" s="34">
        <v>13425</v>
      </c>
      <c r="F9615" s="35">
        <v>1.0009999999999999</v>
      </c>
      <c r="G9615" s="34" t="s">
        <v>364</v>
      </c>
      <c r="H9615" s="14" t="str">
        <f t="shared" si="600"/>
        <v/>
      </c>
      <c r="I9615" s="11" t="str">
        <f t="shared" si="601"/>
        <v/>
      </c>
      <c r="J9615" s="11" t="str">
        <f t="shared" si="602"/>
        <v/>
      </c>
      <c r="K9615" s="11">
        <f t="shared" si="603"/>
        <v>0</v>
      </c>
    </row>
    <row r="9616" spans="1:11" s="11" customFormat="1">
      <c r="A9616" s="32">
        <v>2018</v>
      </c>
      <c r="B9616" s="32">
        <v>3456</v>
      </c>
      <c r="C9616" s="33" t="s">
        <v>563</v>
      </c>
      <c r="D9616" s="33" t="s">
        <v>564</v>
      </c>
      <c r="E9616" s="34">
        <v>238590</v>
      </c>
      <c r="F9616" s="35">
        <v>1.05</v>
      </c>
      <c r="G9616" s="34">
        <v>266</v>
      </c>
      <c r="H9616" s="14">
        <f t="shared" si="600"/>
        <v>666381.87</v>
      </c>
      <c r="I9616" s="11">
        <f t="shared" si="601"/>
        <v>238590</v>
      </c>
      <c r="J9616" s="11">
        <f t="shared" si="602"/>
        <v>250519.5</v>
      </c>
      <c r="K9616" s="11">
        <f t="shared" si="603"/>
        <v>0</v>
      </c>
    </row>
    <row r="9617" spans="1:11" s="11" customFormat="1">
      <c r="A9617" s="32">
        <v>2018</v>
      </c>
      <c r="B9617" s="32">
        <v>3456</v>
      </c>
      <c r="C9617" s="33" t="s">
        <v>563</v>
      </c>
      <c r="D9617" s="33" t="s">
        <v>564</v>
      </c>
      <c r="E9617" s="34">
        <v>1768763</v>
      </c>
      <c r="F9617" s="35">
        <v>1.05</v>
      </c>
      <c r="G9617" s="34">
        <v>231</v>
      </c>
      <c r="H9617" s="14">
        <f t="shared" si="600"/>
        <v>4290134.6564999996</v>
      </c>
      <c r="I9617" s="11">
        <f t="shared" si="601"/>
        <v>1768763</v>
      </c>
      <c r="J9617" s="11">
        <f t="shared" si="602"/>
        <v>1857201.1500000001</v>
      </c>
      <c r="K9617" s="11">
        <f t="shared" si="603"/>
        <v>0</v>
      </c>
    </row>
    <row r="9618" spans="1:11" s="11" customFormat="1">
      <c r="A9618" s="32">
        <v>2018</v>
      </c>
      <c r="B9618" s="32">
        <v>3457</v>
      </c>
      <c r="C9618" s="33" t="s">
        <v>563</v>
      </c>
      <c r="D9618" s="33" t="s">
        <v>564</v>
      </c>
      <c r="E9618" s="34">
        <v>27762</v>
      </c>
      <c r="F9618" s="35">
        <v>1.117</v>
      </c>
      <c r="G9618" s="34">
        <v>307</v>
      </c>
      <c r="H9618" s="14">
        <f t="shared" si="600"/>
        <v>95201.172779999994</v>
      </c>
      <c r="I9618" s="11">
        <f t="shared" si="601"/>
        <v>27762</v>
      </c>
      <c r="J9618" s="11">
        <f t="shared" si="602"/>
        <v>31010.153999999999</v>
      </c>
      <c r="K9618" s="11">
        <f t="shared" si="603"/>
        <v>0</v>
      </c>
    </row>
    <row r="9619" spans="1:11" s="11" customFormat="1">
      <c r="A9619" s="32">
        <v>2018</v>
      </c>
      <c r="B9619" s="32">
        <v>3457</v>
      </c>
      <c r="C9619" s="33" t="s">
        <v>563</v>
      </c>
      <c r="D9619" s="33" t="s">
        <v>564</v>
      </c>
      <c r="E9619" s="34">
        <v>873677</v>
      </c>
      <c r="F9619" s="35">
        <v>1.0149999999999999</v>
      </c>
      <c r="G9619" s="34">
        <v>284.89999999999998</v>
      </c>
      <c r="H9619" s="14">
        <f t="shared" si="600"/>
        <v>2526442.3595949993</v>
      </c>
      <c r="I9619" s="11">
        <f t="shared" si="601"/>
        <v>873677</v>
      </c>
      <c r="J9619" s="11">
        <f t="shared" si="602"/>
        <v>886782.15499999991</v>
      </c>
      <c r="K9619" s="11">
        <f t="shared" si="603"/>
        <v>0</v>
      </c>
    </row>
    <row r="9620" spans="1:11" s="11" customFormat="1">
      <c r="A9620" s="32">
        <v>2018</v>
      </c>
      <c r="B9620" s="32">
        <v>3457</v>
      </c>
      <c r="C9620" s="33" t="s">
        <v>563</v>
      </c>
      <c r="D9620" s="33" t="s">
        <v>564</v>
      </c>
      <c r="E9620" s="34">
        <v>573937</v>
      </c>
      <c r="F9620" s="35">
        <v>1.0149999999999999</v>
      </c>
      <c r="G9620" s="34">
        <v>251.5</v>
      </c>
      <c r="H9620" s="14">
        <f t="shared" si="600"/>
        <v>1465103.3283249999</v>
      </c>
      <c r="I9620" s="11">
        <f t="shared" si="601"/>
        <v>573937</v>
      </c>
      <c r="J9620" s="11">
        <f t="shared" si="602"/>
        <v>582546.05499999993</v>
      </c>
      <c r="K9620" s="11">
        <f t="shared" si="603"/>
        <v>0</v>
      </c>
    </row>
    <row r="9621" spans="1:11" s="11" customFormat="1">
      <c r="A9621" s="32">
        <v>2018</v>
      </c>
      <c r="B9621" s="32">
        <v>3459</v>
      </c>
      <c r="C9621" s="33" t="s">
        <v>563</v>
      </c>
      <c r="D9621" s="33" t="s">
        <v>564</v>
      </c>
      <c r="E9621" s="34">
        <v>117290</v>
      </c>
      <c r="F9621" s="35">
        <v>1.012</v>
      </c>
      <c r="G9621" s="34">
        <v>307.60000000000002</v>
      </c>
      <c r="H9621" s="14">
        <f t="shared" si="600"/>
        <v>365113.44848000002</v>
      </c>
      <c r="I9621" s="11">
        <f t="shared" si="601"/>
        <v>117290</v>
      </c>
      <c r="J9621" s="11">
        <f t="shared" si="602"/>
        <v>118697.48</v>
      </c>
      <c r="K9621" s="11">
        <f t="shared" si="603"/>
        <v>0</v>
      </c>
    </row>
    <row r="9622" spans="1:11" s="11" customFormat="1">
      <c r="A9622" s="32">
        <v>2018</v>
      </c>
      <c r="B9622" s="32">
        <v>3459</v>
      </c>
      <c r="C9622" s="33" t="s">
        <v>563</v>
      </c>
      <c r="D9622" s="33" t="s">
        <v>564</v>
      </c>
      <c r="E9622" s="34">
        <v>1251583</v>
      </c>
      <c r="F9622" s="35">
        <v>1.054</v>
      </c>
      <c r="G9622" s="34">
        <v>294.60000000000002</v>
      </c>
      <c r="H9622" s="14">
        <f t="shared" si="600"/>
        <v>3886270.347972</v>
      </c>
      <c r="I9622" s="11">
        <f t="shared" si="601"/>
        <v>1251583</v>
      </c>
      <c r="J9622" s="11">
        <f t="shared" si="602"/>
        <v>1319168.4820000001</v>
      </c>
      <c r="K9622" s="11">
        <f t="shared" si="603"/>
        <v>0</v>
      </c>
    </row>
    <row r="9623" spans="1:11" s="11" customFormat="1">
      <c r="A9623" s="32">
        <v>2018</v>
      </c>
      <c r="B9623" s="32">
        <v>3459</v>
      </c>
      <c r="C9623" s="33" t="s">
        <v>563</v>
      </c>
      <c r="D9623" s="33" t="s">
        <v>564</v>
      </c>
      <c r="E9623" s="34">
        <v>842437</v>
      </c>
      <c r="F9623" s="35">
        <v>1.054</v>
      </c>
      <c r="G9623" s="34">
        <v>294.60000000000002</v>
      </c>
      <c r="H9623" s="14">
        <f t="shared" si="600"/>
        <v>2615837.649708</v>
      </c>
      <c r="I9623" s="11">
        <f t="shared" si="601"/>
        <v>842437</v>
      </c>
      <c r="J9623" s="11">
        <f t="shared" si="602"/>
        <v>887928.598</v>
      </c>
      <c r="K9623" s="11">
        <f t="shared" si="603"/>
        <v>0</v>
      </c>
    </row>
    <row r="9624" spans="1:11" s="11" customFormat="1">
      <c r="A9624" s="32">
        <v>2018</v>
      </c>
      <c r="B9624" s="32">
        <v>3460</v>
      </c>
      <c r="C9624" s="33" t="s">
        <v>563</v>
      </c>
      <c r="D9624" s="33" t="s">
        <v>564</v>
      </c>
      <c r="E9624" s="34">
        <v>142865</v>
      </c>
      <c r="F9624" s="35">
        <v>1.03</v>
      </c>
      <c r="G9624" s="34" t="s">
        <v>364</v>
      </c>
      <c r="H9624" s="14" t="str">
        <f t="shared" si="600"/>
        <v/>
      </c>
      <c r="I9624" s="11" t="str">
        <f t="shared" si="601"/>
        <v/>
      </c>
      <c r="J9624" s="11" t="str">
        <f t="shared" si="602"/>
        <v/>
      </c>
      <c r="K9624" s="11">
        <f t="shared" si="603"/>
        <v>0</v>
      </c>
    </row>
    <row r="9625" spans="1:11" s="11" customFormat="1">
      <c r="A9625" s="32">
        <v>2018</v>
      </c>
      <c r="B9625" s="32">
        <v>3464</v>
      </c>
      <c r="C9625" s="33" t="s">
        <v>563</v>
      </c>
      <c r="D9625" s="33" t="s">
        <v>564</v>
      </c>
      <c r="E9625" s="34">
        <v>44243</v>
      </c>
      <c r="F9625" s="35">
        <v>1.03</v>
      </c>
      <c r="G9625" s="34" t="s">
        <v>364</v>
      </c>
      <c r="H9625" s="14" t="str">
        <f t="shared" si="600"/>
        <v/>
      </c>
      <c r="I9625" s="11" t="str">
        <f t="shared" si="601"/>
        <v/>
      </c>
      <c r="J9625" s="11" t="str">
        <f t="shared" si="602"/>
        <v/>
      </c>
      <c r="K9625" s="11">
        <f t="shared" si="603"/>
        <v>0</v>
      </c>
    </row>
    <row r="9626" spans="1:11" s="11" customFormat="1">
      <c r="A9626" s="32">
        <v>2018</v>
      </c>
      <c r="B9626" s="32">
        <v>3469</v>
      </c>
      <c r="C9626" s="33" t="s">
        <v>563</v>
      </c>
      <c r="D9626" s="33" t="s">
        <v>564</v>
      </c>
      <c r="E9626" s="34">
        <v>221221</v>
      </c>
      <c r="F9626" s="35">
        <v>1.03</v>
      </c>
      <c r="G9626" s="34" t="s">
        <v>364</v>
      </c>
      <c r="H9626" s="14" t="str">
        <f t="shared" si="600"/>
        <v/>
      </c>
      <c r="I9626" s="11" t="str">
        <f t="shared" si="601"/>
        <v/>
      </c>
      <c r="J9626" s="11" t="str">
        <f t="shared" si="602"/>
        <v/>
      </c>
      <c r="K9626" s="11">
        <f t="shared" si="603"/>
        <v>0</v>
      </c>
    </row>
    <row r="9627" spans="1:11" s="11" customFormat="1">
      <c r="A9627" s="32">
        <v>2018</v>
      </c>
      <c r="B9627" s="32">
        <v>3470</v>
      </c>
      <c r="C9627" s="33" t="s">
        <v>363</v>
      </c>
      <c r="D9627" s="33" t="s">
        <v>354</v>
      </c>
      <c r="E9627" s="34">
        <v>30255</v>
      </c>
      <c r="F9627" s="35">
        <v>16.75</v>
      </c>
      <c r="G9627" s="34" t="s">
        <v>364</v>
      </c>
      <c r="H9627" s="14" t="str">
        <f t="shared" si="600"/>
        <v/>
      </c>
      <c r="I9627" s="11" t="str">
        <f t="shared" si="601"/>
        <v/>
      </c>
      <c r="J9627" s="11" t="str">
        <f t="shared" si="602"/>
        <v/>
      </c>
      <c r="K9627" s="11">
        <f t="shared" si="603"/>
        <v>0</v>
      </c>
    </row>
    <row r="9628" spans="1:11" s="11" customFormat="1">
      <c r="A9628" s="32">
        <v>2018</v>
      </c>
      <c r="B9628" s="32">
        <v>3470</v>
      </c>
      <c r="C9628" s="33" t="s">
        <v>363</v>
      </c>
      <c r="D9628" s="33" t="s">
        <v>354</v>
      </c>
      <c r="E9628" s="34">
        <v>15094</v>
      </c>
      <c r="F9628" s="35">
        <v>17.21</v>
      </c>
      <c r="G9628" s="34" t="s">
        <v>364</v>
      </c>
      <c r="H9628" s="14" t="str">
        <f t="shared" si="600"/>
        <v/>
      </c>
      <c r="I9628" s="11" t="str">
        <f t="shared" si="601"/>
        <v/>
      </c>
      <c r="J9628" s="11" t="str">
        <f t="shared" si="602"/>
        <v/>
      </c>
      <c r="K9628" s="11">
        <f t="shared" si="603"/>
        <v>0</v>
      </c>
    </row>
    <row r="9629" spans="1:11" s="11" customFormat="1">
      <c r="A9629" s="32">
        <v>2018</v>
      </c>
      <c r="B9629" s="32">
        <v>3470</v>
      </c>
      <c r="C9629" s="33" t="s">
        <v>363</v>
      </c>
      <c r="D9629" s="33" t="s">
        <v>354</v>
      </c>
      <c r="E9629" s="34">
        <v>15093</v>
      </c>
      <c r="F9629" s="35">
        <v>16.690000000000001</v>
      </c>
      <c r="G9629" s="34" t="s">
        <v>364</v>
      </c>
      <c r="H9629" s="14" t="str">
        <f t="shared" si="600"/>
        <v/>
      </c>
      <c r="I9629" s="11" t="str">
        <f t="shared" si="601"/>
        <v/>
      </c>
      <c r="J9629" s="11" t="str">
        <f t="shared" si="602"/>
        <v/>
      </c>
      <c r="K9629" s="11">
        <f t="shared" si="603"/>
        <v>0</v>
      </c>
    </row>
    <row r="9630" spans="1:11" s="11" customFormat="1">
      <c r="A9630" s="32">
        <v>2018</v>
      </c>
      <c r="B9630" s="32">
        <v>3470</v>
      </c>
      <c r="C9630" s="33" t="s">
        <v>363</v>
      </c>
      <c r="D9630" s="33" t="s">
        <v>354</v>
      </c>
      <c r="E9630" s="34">
        <v>15138</v>
      </c>
      <c r="F9630" s="35">
        <v>16.57</v>
      </c>
      <c r="G9630" s="34" t="s">
        <v>364</v>
      </c>
      <c r="H9630" s="14" t="str">
        <f t="shared" si="600"/>
        <v/>
      </c>
      <c r="I9630" s="11" t="str">
        <f t="shared" si="601"/>
        <v/>
      </c>
      <c r="J9630" s="11" t="str">
        <f t="shared" si="602"/>
        <v/>
      </c>
      <c r="K9630" s="11">
        <f t="shared" si="603"/>
        <v>0</v>
      </c>
    </row>
    <row r="9631" spans="1:11" s="11" customFormat="1">
      <c r="A9631" s="32">
        <v>2018</v>
      </c>
      <c r="B9631" s="32">
        <v>3470</v>
      </c>
      <c r="C9631" s="33" t="s">
        <v>363</v>
      </c>
      <c r="D9631" s="33" t="s">
        <v>354</v>
      </c>
      <c r="E9631" s="34">
        <v>30193</v>
      </c>
      <c r="F9631" s="35">
        <v>16.690000000000001</v>
      </c>
      <c r="G9631" s="34" t="s">
        <v>364</v>
      </c>
      <c r="H9631" s="14" t="str">
        <f t="shared" si="600"/>
        <v/>
      </c>
      <c r="I9631" s="11" t="str">
        <f t="shared" si="601"/>
        <v/>
      </c>
      <c r="J9631" s="11" t="str">
        <f t="shared" si="602"/>
        <v/>
      </c>
      <c r="K9631" s="11">
        <f t="shared" si="603"/>
        <v>0</v>
      </c>
    </row>
    <row r="9632" spans="1:11" s="11" customFormat="1">
      <c r="A9632" s="32">
        <v>2018</v>
      </c>
      <c r="B9632" s="32">
        <v>3470</v>
      </c>
      <c r="C9632" s="33" t="s">
        <v>363</v>
      </c>
      <c r="D9632" s="33" t="s">
        <v>354</v>
      </c>
      <c r="E9632" s="34">
        <v>30361</v>
      </c>
      <c r="F9632" s="35">
        <v>16.440000000000001</v>
      </c>
      <c r="G9632" s="34" t="s">
        <v>364</v>
      </c>
      <c r="H9632" s="14" t="str">
        <f t="shared" si="600"/>
        <v/>
      </c>
      <c r="I9632" s="11" t="str">
        <f t="shared" si="601"/>
        <v/>
      </c>
      <c r="J9632" s="11" t="str">
        <f t="shared" si="602"/>
        <v/>
      </c>
      <c r="K9632" s="11">
        <f t="shared" si="603"/>
        <v>0</v>
      </c>
    </row>
    <row r="9633" spans="1:11" s="11" customFormat="1">
      <c r="A9633" s="32">
        <v>2018</v>
      </c>
      <c r="B9633" s="32">
        <v>3470</v>
      </c>
      <c r="C9633" s="33" t="s">
        <v>363</v>
      </c>
      <c r="D9633" s="33" t="s">
        <v>354</v>
      </c>
      <c r="E9633" s="34">
        <v>44874</v>
      </c>
      <c r="F9633" s="35">
        <v>16.62</v>
      </c>
      <c r="G9633" s="34" t="s">
        <v>364</v>
      </c>
      <c r="H9633" s="14" t="str">
        <f t="shared" si="600"/>
        <v/>
      </c>
      <c r="I9633" s="11" t="str">
        <f t="shared" si="601"/>
        <v/>
      </c>
      <c r="J9633" s="11" t="str">
        <f t="shared" si="602"/>
        <v/>
      </c>
      <c r="K9633" s="11">
        <f t="shared" si="603"/>
        <v>0</v>
      </c>
    </row>
    <row r="9634" spans="1:11" s="11" customFormat="1">
      <c r="A9634" s="32">
        <v>2018</v>
      </c>
      <c r="B9634" s="32">
        <v>3470</v>
      </c>
      <c r="C9634" s="33" t="s">
        <v>363</v>
      </c>
      <c r="D9634" s="33" t="s">
        <v>354</v>
      </c>
      <c r="E9634" s="34">
        <v>120583</v>
      </c>
      <c r="F9634" s="35">
        <v>18.010000000000002</v>
      </c>
      <c r="G9634" s="34" t="s">
        <v>364</v>
      </c>
      <c r="H9634" s="14" t="str">
        <f t="shared" si="600"/>
        <v/>
      </c>
      <c r="I9634" s="11" t="str">
        <f t="shared" si="601"/>
        <v/>
      </c>
      <c r="J9634" s="11" t="str">
        <f t="shared" si="602"/>
        <v/>
      </c>
      <c r="K9634" s="11">
        <f t="shared" si="603"/>
        <v>0</v>
      </c>
    </row>
    <row r="9635" spans="1:11" s="11" customFormat="1">
      <c r="A9635" s="32">
        <v>2018</v>
      </c>
      <c r="B9635" s="32">
        <v>3470</v>
      </c>
      <c r="C9635" s="33" t="s">
        <v>363</v>
      </c>
      <c r="D9635" s="33" t="s">
        <v>354</v>
      </c>
      <c r="E9635" s="34">
        <v>105437</v>
      </c>
      <c r="F9635" s="35">
        <v>16.829999999999998</v>
      </c>
      <c r="G9635" s="34" t="s">
        <v>364</v>
      </c>
      <c r="H9635" s="14" t="str">
        <f t="shared" si="600"/>
        <v/>
      </c>
      <c r="I9635" s="11" t="str">
        <f t="shared" si="601"/>
        <v/>
      </c>
      <c r="J9635" s="11" t="str">
        <f t="shared" si="602"/>
        <v/>
      </c>
      <c r="K9635" s="11">
        <f t="shared" si="603"/>
        <v>0</v>
      </c>
    </row>
    <row r="9636" spans="1:11" s="11" customFormat="1">
      <c r="A9636" s="32">
        <v>2018</v>
      </c>
      <c r="B9636" s="32">
        <v>3470</v>
      </c>
      <c r="C9636" s="33" t="s">
        <v>363</v>
      </c>
      <c r="D9636" s="33" t="s">
        <v>354</v>
      </c>
      <c r="E9636" s="34">
        <v>225384</v>
      </c>
      <c r="F9636" s="35">
        <v>16.87</v>
      </c>
      <c r="G9636" s="34" t="s">
        <v>364</v>
      </c>
      <c r="H9636" s="14" t="str">
        <f t="shared" si="600"/>
        <v/>
      </c>
      <c r="I9636" s="11" t="str">
        <f t="shared" si="601"/>
        <v/>
      </c>
      <c r="J9636" s="11" t="str">
        <f t="shared" si="602"/>
        <v/>
      </c>
      <c r="K9636" s="11">
        <f t="shared" si="603"/>
        <v>0</v>
      </c>
    </row>
    <row r="9637" spans="1:11" s="11" customFormat="1">
      <c r="A9637" s="32">
        <v>2018</v>
      </c>
      <c r="B9637" s="32">
        <v>3470</v>
      </c>
      <c r="C9637" s="33" t="s">
        <v>563</v>
      </c>
      <c r="D9637" s="33" t="s">
        <v>564</v>
      </c>
      <c r="E9637" s="34">
        <v>157286</v>
      </c>
      <c r="F9637" s="35">
        <v>1.03</v>
      </c>
      <c r="G9637" s="34" t="s">
        <v>364</v>
      </c>
      <c r="H9637" s="14" t="str">
        <f t="shared" si="600"/>
        <v/>
      </c>
      <c r="I9637" s="11" t="str">
        <f t="shared" si="601"/>
        <v/>
      </c>
      <c r="J9637" s="11" t="str">
        <f t="shared" si="602"/>
        <v/>
      </c>
      <c r="K9637" s="11">
        <f t="shared" si="603"/>
        <v>0</v>
      </c>
    </row>
    <row r="9638" spans="1:11" s="11" customFormat="1">
      <c r="A9638" s="32">
        <v>2018</v>
      </c>
      <c r="B9638" s="32">
        <v>3476</v>
      </c>
      <c r="C9638" s="33" t="s">
        <v>563</v>
      </c>
      <c r="D9638" s="33" t="s">
        <v>564</v>
      </c>
      <c r="E9638" s="34">
        <v>215</v>
      </c>
      <c r="F9638" s="35">
        <v>1.02</v>
      </c>
      <c r="G9638" s="34">
        <v>261.3</v>
      </c>
      <c r="H9638" s="14">
        <f t="shared" si="600"/>
        <v>573.03089999999997</v>
      </c>
      <c r="I9638" s="11">
        <f t="shared" si="601"/>
        <v>215</v>
      </c>
      <c r="J9638" s="11">
        <f t="shared" si="602"/>
        <v>219.3</v>
      </c>
      <c r="K9638" s="11">
        <f t="shared" si="603"/>
        <v>0</v>
      </c>
    </row>
    <row r="9639" spans="1:11" s="11" customFormat="1">
      <c r="A9639" s="32">
        <v>2018</v>
      </c>
      <c r="B9639" s="32">
        <v>3476</v>
      </c>
      <c r="C9639" s="33" t="s">
        <v>563</v>
      </c>
      <c r="D9639" s="33" t="s">
        <v>564</v>
      </c>
      <c r="E9639" s="34">
        <v>364</v>
      </c>
      <c r="F9639" s="35">
        <v>1.03</v>
      </c>
      <c r="G9639" s="34">
        <v>273</v>
      </c>
      <c r="H9639" s="14">
        <f t="shared" si="600"/>
        <v>1023.5316</v>
      </c>
      <c r="I9639" s="11">
        <f t="shared" si="601"/>
        <v>364</v>
      </c>
      <c r="J9639" s="11">
        <f t="shared" si="602"/>
        <v>374.92</v>
      </c>
      <c r="K9639" s="11">
        <f t="shared" si="603"/>
        <v>0</v>
      </c>
    </row>
    <row r="9640" spans="1:11" s="11" customFormat="1">
      <c r="A9640" s="32">
        <v>2018</v>
      </c>
      <c r="B9640" s="32">
        <v>3476</v>
      </c>
      <c r="C9640" s="33" t="s">
        <v>563</v>
      </c>
      <c r="D9640" s="33" t="s">
        <v>564</v>
      </c>
      <c r="E9640" s="34">
        <v>617</v>
      </c>
      <c r="F9640" s="35">
        <v>1.03</v>
      </c>
      <c r="G9640" s="34">
        <v>276.39999999999998</v>
      </c>
      <c r="H9640" s="14">
        <f t="shared" si="600"/>
        <v>1756.54964</v>
      </c>
      <c r="I9640" s="11">
        <f t="shared" si="601"/>
        <v>617</v>
      </c>
      <c r="J9640" s="11">
        <f t="shared" si="602"/>
        <v>635.51</v>
      </c>
      <c r="K9640" s="11">
        <f t="shared" si="603"/>
        <v>0</v>
      </c>
    </row>
    <row r="9641" spans="1:11" s="11" customFormat="1">
      <c r="A9641" s="32">
        <v>2018</v>
      </c>
      <c r="B9641" s="32">
        <v>3476</v>
      </c>
      <c r="C9641" s="33" t="s">
        <v>563</v>
      </c>
      <c r="D9641" s="33" t="s">
        <v>564</v>
      </c>
      <c r="E9641" s="34">
        <v>14353</v>
      </c>
      <c r="F9641" s="35">
        <v>1.02</v>
      </c>
      <c r="G9641" s="34">
        <v>317.39999999999998</v>
      </c>
      <c r="H9641" s="14">
        <f t="shared" si="600"/>
        <v>46467.550439999999</v>
      </c>
      <c r="I9641" s="11">
        <f t="shared" si="601"/>
        <v>14353</v>
      </c>
      <c r="J9641" s="11">
        <f t="shared" si="602"/>
        <v>14640.06</v>
      </c>
      <c r="K9641" s="11">
        <f t="shared" si="603"/>
        <v>0</v>
      </c>
    </row>
    <row r="9642" spans="1:11" s="11" customFormat="1">
      <c r="A9642" s="32">
        <v>2018</v>
      </c>
      <c r="B9642" s="32">
        <v>3476</v>
      </c>
      <c r="C9642" s="33" t="s">
        <v>563</v>
      </c>
      <c r="D9642" s="33" t="s">
        <v>564</v>
      </c>
      <c r="E9642" s="34">
        <v>4607</v>
      </c>
      <c r="F9642" s="35">
        <v>1.01</v>
      </c>
      <c r="G9642" s="34">
        <v>289.7</v>
      </c>
      <c r="H9642" s="14">
        <f t="shared" si="600"/>
        <v>13479.943789999999</v>
      </c>
      <c r="I9642" s="11">
        <f t="shared" si="601"/>
        <v>4607</v>
      </c>
      <c r="J9642" s="11">
        <f t="shared" si="602"/>
        <v>4653.07</v>
      </c>
      <c r="K9642" s="11">
        <f t="shared" si="603"/>
        <v>0</v>
      </c>
    </row>
    <row r="9643" spans="1:11" s="11" customFormat="1">
      <c r="A9643" s="32">
        <v>2018</v>
      </c>
      <c r="B9643" s="32">
        <v>3476</v>
      </c>
      <c r="C9643" s="33" t="s">
        <v>563</v>
      </c>
      <c r="D9643" s="33" t="s">
        <v>564</v>
      </c>
      <c r="E9643" s="34">
        <v>11137</v>
      </c>
      <c r="F9643" s="35">
        <v>1.05</v>
      </c>
      <c r="G9643" s="34">
        <v>327</v>
      </c>
      <c r="H9643" s="14">
        <f t="shared" si="600"/>
        <v>38238.889499999997</v>
      </c>
      <c r="I9643" s="11">
        <f t="shared" si="601"/>
        <v>11137</v>
      </c>
      <c r="J9643" s="11">
        <f t="shared" si="602"/>
        <v>11693.85</v>
      </c>
      <c r="K9643" s="11">
        <f t="shared" si="603"/>
        <v>0</v>
      </c>
    </row>
    <row r="9644" spans="1:11" s="11" customFormat="1">
      <c r="A9644" s="32">
        <v>2018</v>
      </c>
      <c r="B9644" s="32">
        <v>3476</v>
      </c>
      <c r="C9644" s="33" t="s">
        <v>563</v>
      </c>
      <c r="D9644" s="33" t="s">
        <v>564</v>
      </c>
      <c r="E9644" s="34">
        <v>659</v>
      </c>
      <c r="F9644" s="35">
        <v>1.02</v>
      </c>
      <c r="G9644" s="34">
        <v>305.7</v>
      </c>
      <c r="H9644" s="14">
        <f t="shared" si="600"/>
        <v>2054.8542600000001</v>
      </c>
      <c r="I9644" s="11">
        <f t="shared" si="601"/>
        <v>659</v>
      </c>
      <c r="J9644" s="11">
        <f t="shared" si="602"/>
        <v>672.18000000000006</v>
      </c>
      <c r="K9644" s="11">
        <f t="shared" si="603"/>
        <v>0</v>
      </c>
    </row>
    <row r="9645" spans="1:11" s="11" customFormat="1">
      <c r="A9645" s="32">
        <v>2018</v>
      </c>
      <c r="B9645" s="32">
        <v>3478</v>
      </c>
      <c r="C9645" s="33" t="s">
        <v>563</v>
      </c>
      <c r="D9645" s="33" t="s">
        <v>564</v>
      </c>
      <c r="E9645" s="34">
        <v>2483</v>
      </c>
      <c r="F9645" s="35">
        <v>1.02</v>
      </c>
      <c r="G9645" s="34">
        <v>294.39999999999998</v>
      </c>
      <c r="H9645" s="14">
        <f t="shared" si="600"/>
        <v>7456.1510400000006</v>
      </c>
      <c r="I9645" s="11">
        <f t="shared" si="601"/>
        <v>2483</v>
      </c>
      <c r="J9645" s="11">
        <f t="shared" si="602"/>
        <v>2532.66</v>
      </c>
      <c r="K9645" s="11">
        <f t="shared" si="603"/>
        <v>0</v>
      </c>
    </row>
    <row r="9646" spans="1:11" s="11" customFormat="1">
      <c r="A9646" s="32">
        <v>2018</v>
      </c>
      <c r="B9646" s="32">
        <v>3478</v>
      </c>
      <c r="C9646" s="33" t="s">
        <v>563</v>
      </c>
      <c r="D9646" s="33" t="s">
        <v>564</v>
      </c>
      <c r="E9646" s="34">
        <v>148872</v>
      </c>
      <c r="F9646" s="35">
        <v>1.02</v>
      </c>
      <c r="G9646" s="34">
        <v>326.60000000000002</v>
      </c>
      <c r="H9646" s="14">
        <f t="shared" si="600"/>
        <v>495940.27104000002</v>
      </c>
      <c r="I9646" s="11">
        <f t="shared" si="601"/>
        <v>148872</v>
      </c>
      <c r="J9646" s="11">
        <f t="shared" si="602"/>
        <v>151849.44</v>
      </c>
      <c r="K9646" s="11">
        <f t="shared" si="603"/>
        <v>0</v>
      </c>
    </row>
    <row r="9647" spans="1:11" s="11" customFormat="1">
      <c r="A9647" s="32">
        <v>2018</v>
      </c>
      <c r="B9647" s="32">
        <v>3478</v>
      </c>
      <c r="C9647" s="33" t="s">
        <v>563</v>
      </c>
      <c r="D9647" s="33" t="s">
        <v>564</v>
      </c>
      <c r="E9647" s="34">
        <v>4299</v>
      </c>
      <c r="F9647" s="35">
        <v>1.02</v>
      </c>
      <c r="G9647" s="34">
        <v>324.8</v>
      </c>
      <c r="H9647" s="14">
        <f t="shared" si="600"/>
        <v>14242.415040000002</v>
      </c>
      <c r="I9647" s="11">
        <f t="shared" si="601"/>
        <v>4299</v>
      </c>
      <c r="J9647" s="11">
        <f t="shared" si="602"/>
        <v>4384.9800000000005</v>
      </c>
      <c r="K9647" s="11">
        <f t="shared" si="603"/>
        <v>0</v>
      </c>
    </row>
    <row r="9648" spans="1:11" s="11" customFormat="1">
      <c r="A9648" s="32">
        <v>2018</v>
      </c>
      <c r="B9648" s="32">
        <v>3478</v>
      </c>
      <c r="C9648" s="33" t="s">
        <v>563</v>
      </c>
      <c r="D9648" s="33" t="s">
        <v>564</v>
      </c>
      <c r="E9648" s="34">
        <v>5368</v>
      </c>
      <c r="F9648" s="35">
        <v>1.02</v>
      </c>
      <c r="G9648" s="34">
        <v>345.1</v>
      </c>
      <c r="H9648" s="14">
        <f t="shared" si="600"/>
        <v>18895.467360000002</v>
      </c>
      <c r="I9648" s="11">
        <f t="shared" si="601"/>
        <v>5368</v>
      </c>
      <c r="J9648" s="11">
        <f t="shared" si="602"/>
        <v>5475.36</v>
      </c>
      <c r="K9648" s="11">
        <f t="shared" si="603"/>
        <v>0</v>
      </c>
    </row>
    <row r="9649" spans="1:11" s="11" customFormat="1">
      <c r="A9649" s="32">
        <v>2018</v>
      </c>
      <c r="B9649" s="32">
        <v>3478</v>
      </c>
      <c r="C9649" s="33" t="s">
        <v>563</v>
      </c>
      <c r="D9649" s="33" t="s">
        <v>564</v>
      </c>
      <c r="E9649" s="34">
        <v>40</v>
      </c>
      <c r="F9649" s="35">
        <v>1.02</v>
      </c>
      <c r="G9649" s="34">
        <v>267</v>
      </c>
      <c r="H9649" s="14">
        <f t="shared" si="600"/>
        <v>108.93599999999999</v>
      </c>
      <c r="I9649" s="11">
        <f t="shared" si="601"/>
        <v>40</v>
      </c>
      <c r="J9649" s="11">
        <f t="shared" si="602"/>
        <v>40.799999999999997</v>
      </c>
      <c r="K9649" s="11">
        <f t="shared" si="603"/>
        <v>0</v>
      </c>
    </row>
    <row r="9650" spans="1:11" s="11" customFormat="1">
      <c r="A9650" s="32">
        <v>2018</v>
      </c>
      <c r="B9650" s="32">
        <v>3478</v>
      </c>
      <c r="C9650" s="33" t="s">
        <v>563</v>
      </c>
      <c r="D9650" s="33" t="s">
        <v>564</v>
      </c>
      <c r="E9650" s="34">
        <v>62</v>
      </c>
      <c r="F9650" s="35">
        <v>1.02</v>
      </c>
      <c r="G9650" s="34">
        <v>315.10000000000002</v>
      </c>
      <c r="H9650" s="14">
        <f t="shared" si="600"/>
        <v>199.26924</v>
      </c>
      <c r="I9650" s="11">
        <f t="shared" si="601"/>
        <v>62</v>
      </c>
      <c r="J9650" s="11">
        <f t="shared" si="602"/>
        <v>63.24</v>
      </c>
      <c r="K9650" s="11">
        <f t="shared" si="603"/>
        <v>0</v>
      </c>
    </row>
    <row r="9651" spans="1:11" s="11" customFormat="1">
      <c r="A9651" s="32">
        <v>2018</v>
      </c>
      <c r="B9651" s="32">
        <v>3478</v>
      </c>
      <c r="C9651" s="33" t="s">
        <v>563</v>
      </c>
      <c r="D9651" s="33" t="s">
        <v>564</v>
      </c>
      <c r="E9651" s="34">
        <v>85</v>
      </c>
      <c r="F9651" s="35">
        <v>1.02</v>
      </c>
      <c r="G9651" s="34">
        <v>503.7</v>
      </c>
      <c r="H9651" s="14">
        <f t="shared" si="600"/>
        <v>436.7079</v>
      </c>
      <c r="I9651" s="11">
        <f t="shared" si="601"/>
        <v>85</v>
      </c>
      <c r="J9651" s="11">
        <f t="shared" si="602"/>
        <v>86.7</v>
      </c>
      <c r="K9651" s="11">
        <f t="shared" si="603"/>
        <v>0</v>
      </c>
    </row>
    <row r="9652" spans="1:11" s="11" customFormat="1">
      <c r="A9652" s="32">
        <v>2018</v>
      </c>
      <c r="B9652" s="32">
        <v>3478</v>
      </c>
      <c r="C9652" s="33" t="s">
        <v>563</v>
      </c>
      <c r="D9652" s="33" t="s">
        <v>564</v>
      </c>
      <c r="E9652" s="34">
        <v>94</v>
      </c>
      <c r="F9652" s="35">
        <v>1.02</v>
      </c>
      <c r="G9652" s="34">
        <v>295.7</v>
      </c>
      <c r="H9652" s="14">
        <f t="shared" si="600"/>
        <v>283.51715999999999</v>
      </c>
      <c r="I9652" s="11">
        <f t="shared" si="601"/>
        <v>94</v>
      </c>
      <c r="J9652" s="11">
        <f t="shared" si="602"/>
        <v>95.88</v>
      </c>
      <c r="K9652" s="11">
        <f t="shared" si="603"/>
        <v>0</v>
      </c>
    </row>
    <row r="9653" spans="1:11" s="11" customFormat="1">
      <c r="A9653" s="32">
        <v>2018</v>
      </c>
      <c r="B9653" s="32">
        <v>3478</v>
      </c>
      <c r="C9653" s="33" t="s">
        <v>563</v>
      </c>
      <c r="D9653" s="33" t="s">
        <v>564</v>
      </c>
      <c r="E9653" s="34">
        <v>150</v>
      </c>
      <c r="F9653" s="35">
        <v>1.04</v>
      </c>
      <c r="G9653" s="34">
        <v>290.7</v>
      </c>
      <c r="H9653" s="14">
        <f t="shared" si="600"/>
        <v>453.49200000000002</v>
      </c>
      <c r="I9653" s="11">
        <f t="shared" si="601"/>
        <v>150</v>
      </c>
      <c r="J9653" s="11">
        <f t="shared" si="602"/>
        <v>156</v>
      </c>
      <c r="K9653" s="11">
        <f t="shared" si="603"/>
        <v>0</v>
      </c>
    </row>
    <row r="9654" spans="1:11" s="11" customFormat="1">
      <c r="A9654" s="32">
        <v>2018</v>
      </c>
      <c r="B9654" s="32">
        <v>3478</v>
      </c>
      <c r="C9654" s="33" t="s">
        <v>563</v>
      </c>
      <c r="D9654" s="33" t="s">
        <v>564</v>
      </c>
      <c r="E9654" s="34">
        <v>345</v>
      </c>
      <c r="F9654" s="35">
        <v>1.01</v>
      </c>
      <c r="G9654" s="34">
        <v>530.20000000000005</v>
      </c>
      <c r="H9654" s="14">
        <f t="shared" si="600"/>
        <v>1847.4819000000002</v>
      </c>
      <c r="I9654" s="11">
        <f t="shared" si="601"/>
        <v>345</v>
      </c>
      <c r="J9654" s="11">
        <f t="shared" si="602"/>
        <v>348.45</v>
      </c>
      <c r="K9654" s="11">
        <f t="shared" si="603"/>
        <v>0</v>
      </c>
    </row>
    <row r="9655" spans="1:11" s="11" customFormat="1">
      <c r="A9655" s="32">
        <v>2018</v>
      </c>
      <c r="B9655" s="32">
        <v>3478</v>
      </c>
      <c r="C9655" s="33" t="s">
        <v>563</v>
      </c>
      <c r="D9655" s="33" t="s">
        <v>564</v>
      </c>
      <c r="E9655" s="34">
        <v>874</v>
      </c>
      <c r="F9655" s="35">
        <v>1.02</v>
      </c>
      <c r="G9655" s="34">
        <v>291.5</v>
      </c>
      <c r="H9655" s="14">
        <f t="shared" si="600"/>
        <v>2598.6642000000002</v>
      </c>
      <c r="I9655" s="11">
        <f t="shared" si="601"/>
        <v>874</v>
      </c>
      <c r="J9655" s="11">
        <f t="shared" si="602"/>
        <v>891.48</v>
      </c>
      <c r="K9655" s="11">
        <f t="shared" si="603"/>
        <v>0</v>
      </c>
    </row>
    <row r="9656" spans="1:11" s="11" customFormat="1">
      <c r="A9656" s="32">
        <v>2018</v>
      </c>
      <c r="B9656" s="32">
        <v>3478</v>
      </c>
      <c r="C9656" s="33" t="s">
        <v>563</v>
      </c>
      <c r="D9656" s="33" t="s">
        <v>564</v>
      </c>
      <c r="E9656" s="34">
        <v>1036</v>
      </c>
      <c r="F9656" s="35">
        <v>1.07</v>
      </c>
      <c r="G9656" s="34">
        <v>284.89999999999998</v>
      </c>
      <c r="H9656" s="14">
        <f t="shared" si="600"/>
        <v>3158.1734799999999</v>
      </c>
      <c r="I9656" s="11">
        <f t="shared" si="601"/>
        <v>1036</v>
      </c>
      <c r="J9656" s="11">
        <f t="shared" si="602"/>
        <v>1108.52</v>
      </c>
      <c r="K9656" s="11">
        <f t="shared" si="603"/>
        <v>0</v>
      </c>
    </row>
    <row r="9657" spans="1:11" s="11" customFormat="1">
      <c r="A9657" s="32">
        <v>2018</v>
      </c>
      <c r="B9657" s="32">
        <v>3478</v>
      </c>
      <c r="C9657" s="33" t="s">
        <v>563</v>
      </c>
      <c r="D9657" s="33" t="s">
        <v>564</v>
      </c>
      <c r="E9657" s="34">
        <v>7859</v>
      </c>
      <c r="F9657" s="35">
        <v>1.02</v>
      </c>
      <c r="G9657" s="34">
        <v>364.4</v>
      </c>
      <c r="H9657" s="14">
        <f t="shared" si="600"/>
        <v>29210.959919999998</v>
      </c>
      <c r="I9657" s="11">
        <f t="shared" si="601"/>
        <v>7859</v>
      </c>
      <c r="J9657" s="11">
        <f t="shared" si="602"/>
        <v>8016.18</v>
      </c>
      <c r="K9657" s="11">
        <f t="shared" si="603"/>
        <v>0</v>
      </c>
    </row>
    <row r="9658" spans="1:11" s="11" customFormat="1">
      <c r="A9658" s="32">
        <v>2018</v>
      </c>
      <c r="B9658" s="32">
        <v>3478</v>
      </c>
      <c r="C9658" s="33" t="s">
        <v>563</v>
      </c>
      <c r="D9658" s="33" t="s">
        <v>564</v>
      </c>
      <c r="E9658" s="34">
        <v>10233</v>
      </c>
      <c r="F9658" s="35">
        <v>1.02</v>
      </c>
      <c r="G9658" s="34">
        <v>354.4</v>
      </c>
      <c r="H9658" s="14">
        <f t="shared" si="600"/>
        <v>36991.067040000002</v>
      </c>
      <c r="I9658" s="11">
        <f t="shared" si="601"/>
        <v>10233</v>
      </c>
      <c r="J9658" s="11">
        <f t="shared" si="602"/>
        <v>10437.66</v>
      </c>
      <c r="K9658" s="11">
        <f t="shared" si="603"/>
        <v>0</v>
      </c>
    </row>
    <row r="9659" spans="1:11" s="11" customFormat="1">
      <c r="A9659" s="32">
        <v>2018</v>
      </c>
      <c r="B9659" s="32">
        <v>3478</v>
      </c>
      <c r="C9659" s="33" t="s">
        <v>563</v>
      </c>
      <c r="D9659" s="33" t="s">
        <v>564</v>
      </c>
      <c r="E9659" s="34">
        <v>13455</v>
      </c>
      <c r="F9659" s="35">
        <v>1.02</v>
      </c>
      <c r="G9659" s="34">
        <v>236.3</v>
      </c>
      <c r="H9659" s="14">
        <f t="shared" si="600"/>
        <v>32430.048300000002</v>
      </c>
      <c r="I9659" s="11">
        <f t="shared" si="601"/>
        <v>13455</v>
      </c>
      <c r="J9659" s="11">
        <f t="shared" si="602"/>
        <v>13724.1</v>
      </c>
      <c r="K9659" s="11">
        <f t="shared" si="603"/>
        <v>0</v>
      </c>
    </row>
    <row r="9660" spans="1:11" s="11" customFormat="1">
      <c r="A9660" s="32">
        <v>2018</v>
      </c>
      <c r="B9660" s="32">
        <v>3478</v>
      </c>
      <c r="C9660" s="33" t="s">
        <v>563</v>
      </c>
      <c r="D9660" s="33" t="s">
        <v>564</v>
      </c>
      <c r="E9660" s="34">
        <v>14313</v>
      </c>
      <c r="F9660" s="35">
        <v>1.04</v>
      </c>
      <c r="G9660" s="34">
        <v>290.39999999999998</v>
      </c>
      <c r="H9660" s="14">
        <f t="shared" si="600"/>
        <v>43227.550080000001</v>
      </c>
      <c r="I9660" s="11">
        <f t="shared" si="601"/>
        <v>14313</v>
      </c>
      <c r="J9660" s="11">
        <f t="shared" si="602"/>
        <v>14885.52</v>
      </c>
      <c r="K9660" s="11">
        <f t="shared" si="603"/>
        <v>0</v>
      </c>
    </row>
    <row r="9661" spans="1:11" s="11" customFormat="1">
      <c r="A9661" s="32">
        <v>2018</v>
      </c>
      <c r="B9661" s="32">
        <v>3478</v>
      </c>
      <c r="C9661" s="33" t="s">
        <v>563</v>
      </c>
      <c r="D9661" s="33" t="s">
        <v>564</v>
      </c>
      <c r="E9661" s="34">
        <v>15322</v>
      </c>
      <c r="F9661" s="35">
        <v>1.02</v>
      </c>
      <c r="G9661" s="34">
        <v>330.7</v>
      </c>
      <c r="H9661" s="14">
        <f t="shared" si="600"/>
        <v>51683.251079999995</v>
      </c>
      <c r="I9661" s="11">
        <f t="shared" si="601"/>
        <v>15322</v>
      </c>
      <c r="J9661" s="11">
        <f t="shared" si="602"/>
        <v>15628.44</v>
      </c>
      <c r="K9661" s="11">
        <f t="shared" si="603"/>
        <v>0</v>
      </c>
    </row>
    <row r="9662" spans="1:11" s="11" customFormat="1">
      <c r="A9662" s="32">
        <v>2018</v>
      </c>
      <c r="B9662" s="32">
        <v>3478</v>
      </c>
      <c r="C9662" s="33" t="s">
        <v>563</v>
      </c>
      <c r="D9662" s="33" t="s">
        <v>564</v>
      </c>
      <c r="E9662" s="34">
        <v>15871</v>
      </c>
      <c r="F9662" s="35">
        <v>1.02</v>
      </c>
      <c r="G9662" s="34">
        <v>350.4</v>
      </c>
      <c r="H9662" s="14">
        <f t="shared" si="600"/>
        <v>56724.223679999988</v>
      </c>
      <c r="I9662" s="11">
        <f t="shared" si="601"/>
        <v>15871</v>
      </c>
      <c r="J9662" s="11">
        <f t="shared" si="602"/>
        <v>16188.42</v>
      </c>
      <c r="K9662" s="11">
        <f t="shared" si="603"/>
        <v>0</v>
      </c>
    </row>
    <row r="9663" spans="1:11" s="11" customFormat="1">
      <c r="A9663" s="32">
        <v>2018</v>
      </c>
      <c r="B9663" s="32">
        <v>3478</v>
      </c>
      <c r="C9663" s="33" t="s">
        <v>563</v>
      </c>
      <c r="D9663" s="33" t="s">
        <v>564</v>
      </c>
      <c r="E9663" s="34">
        <v>23820</v>
      </c>
      <c r="F9663" s="35">
        <v>1.02</v>
      </c>
      <c r="G9663" s="34">
        <v>315.89999999999998</v>
      </c>
      <c r="H9663" s="14">
        <f t="shared" si="600"/>
        <v>76752.32759999999</v>
      </c>
      <c r="I9663" s="11">
        <f t="shared" si="601"/>
        <v>23820</v>
      </c>
      <c r="J9663" s="11">
        <f t="shared" si="602"/>
        <v>24296.400000000001</v>
      </c>
      <c r="K9663" s="11">
        <f t="shared" si="603"/>
        <v>0</v>
      </c>
    </row>
    <row r="9664" spans="1:11" s="11" customFormat="1">
      <c r="A9664" s="32">
        <v>2018</v>
      </c>
      <c r="B9664" s="32">
        <v>3478</v>
      </c>
      <c r="C9664" s="33" t="s">
        <v>563</v>
      </c>
      <c r="D9664" s="33" t="s">
        <v>564</v>
      </c>
      <c r="E9664" s="34">
        <v>24327</v>
      </c>
      <c r="F9664" s="35">
        <v>1.02</v>
      </c>
      <c r="G9664" s="34">
        <v>342.6</v>
      </c>
      <c r="H9664" s="14">
        <f t="shared" si="600"/>
        <v>85011.188040000008</v>
      </c>
      <c r="I9664" s="11">
        <f t="shared" si="601"/>
        <v>24327</v>
      </c>
      <c r="J9664" s="11">
        <f t="shared" si="602"/>
        <v>24813.54</v>
      </c>
      <c r="K9664" s="11">
        <f t="shared" si="603"/>
        <v>0</v>
      </c>
    </row>
    <row r="9665" spans="1:11" s="11" customFormat="1">
      <c r="A9665" s="32">
        <v>2018</v>
      </c>
      <c r="B9665" s="32">
        <v>3478</v>
      </c>
      <c r="C9665" s="33" t="s">
        <v>563</v>
      </c>
      <c r="D9665" s="33" t="s">
        <v>564</v>
      </c>
      <c r="E9665" s="34">
        <v>24592</v>
      </c>
      <c r="F9665" s="35">
        <v>1.02</v>
      </c>
      <c r="G9665" s="34">
        <v>346.1</v>
      </c>
      <c r="H9665" s="14">
        <f t="shared" si="600"/>
        <v>86815.170240000007</v>
      </c>
      <c r="I9665" s="11">
        <f t="shared" si="601"/>
        <v>24592</v>
      </c>
      <c r="J9665" s="11">
        <f t="shared" si="602"/>
        <v>25083.84</v>
      </c>
      <c r="K9665" s="11">
        <f t="shared" si="603"/>
        <v>0</v>
      </c>
    </row>
    <row r="9666" spans="1:11" s="11" customFormat="1">
      <c r="A9666" s="32">
        <v>2018</v>
      </c>
      <c r="B9666" s="32">
        <v>3478</v>
      </c>
      <c r="C9666" s="33" t="s">
        <v>563</v>
      </c>
      <c r="D9666" s="33" t="s">
        <v>564</v>
      </c>
      <c r="E9666" s="34">
        <v>27487</v>
      </c>
      <c r="F9666" s="35">
        <v>1.02</v>
      </c>
      <c r="G9666" s="34">
        <v>340.2</v>
      </c>
      <c r="H9666" s="14">
        <f t="shared" si="600"/>
        <v>95380.989479999989</v>
      </c>
      <c r="I9666" s="11">
        <f t="shared" si="601"/>
        <v>27487</v>
      </c>
      <c r="J9666" s="11">
        <f t="shared" si="602"/>
        <v>28036.74</v>
      </c>
      <c r="K9666" s="11">
        <f t="shared" si="603"/>
        <v>0</v>
      </c>
    </row>
    <row r="9667" spans="1:11" s="11" customFormat="1">
      <c r="A9667" s="32">
        <v>2018</v>
      </c>
      <c r="B9667" s="32">
        <v>3478</v>
      </c>
      <c r="C9667" s="33" t="s">
        <v>563</v>
      </c>
      <c r="D9667" s="33" t="s">
        <v>564</v>
      </c>
      <c r="E9667" s="34">
        <v>30315</v>
      </c>
      <c r="F9667" s="35">
        <v>1.02</v>
      </c>
      <c r="G9667" s="34">
        <v>319</v>
      </c>
      <c r="H9667" s="14">
        <f t="shared" si="600"/>
        <v>98638.947</v>
      </c>
      <c r="I9667" s="11">
        <f t="shared" si="601"/>
        <v>30315</v>
      </c>
      <c r="J9667" s="11">
        <f t="shared" si="602"/>
        <v>30921.3</v>
      </c>
      <c r="K9667" s="11">
        <f t="shared" si="603"/>
        <v>0</v>
      </c>
    </row>
    <row r="9668" spans="1:11" s="11" customFormat="1">
      <c r="A9668" s="32">
        <v>2018</v>
      </c>
      <c r="B9668" s="32">
        <v>3478</v>
      </c>
      <c r="C9668" s="33" t="s">
        <v>563</v>
      </c>
      <c r="D9668" s="33" t="s">
        <v>564</v>
      </c>
      <c r="E9668" s="34">
        <v>57027</v>
      </c>
      <c r="F9668" s="35">
        <v>1.02</v>
      </c>
      <c r="G9668" s="34">
        <v>333</v>
      </c>
      <c r="H9668" s="14">
        <f t="shared" si="600"/>
        <v>193697.90820000001</v>
      </c>
      <c r="I9668" s="11">
        <f t="shared" si="601"/>
        <v>57027</v>
      </c>
      <c r="J9668" s="11">
        <f t="shared" si="602"/>
        <v>58167.54</v>
      </c>
      <c r="K9668" s="11">
        <f t="shared" si="603"/>
        <v>0</v>
      </c>
    </row>
    <row r="9669" spans="1:11" s="11" customFormat="1">
      <c r="A9669" s="32">
        <v>2018</v>
      </c>
      <c r="B9669" s="32">
        <v>3478</v>
      </c>
      <c r="C9669" s="33" t="s">
        <v>563</v>
      </c>
      <c r="D9669" s="33" t="s">
        <v>564</v>
      </c>
      <c r="E9669" s="34">
        <v>109360</v>
      </c>
      <c r="F9669" s="35">
        <v>1.02</v>
      </c>
      <c r="G9669" s="34">
        <v>317.3</v>
      </c>
      <c r="H9669" s="14">
        <f t="shared" si="600"/>
        <v>353939.26559999998</v>
      </c>
      <c r="I9669" s="11">
        <f t="shared" si="601"/>
        <v>109360</v>
      </c>
      <c r="J9669" s="11">
        <f t="shared" si="602"/>
        <v>111547.2</v>
      </c>
      <c r="K9669" s="11">
        <f t="shared" si="603"/>
        <v>0</v>
      </c>
    </row>
    <row r="9670" spans="1:11" s="11" customFormat="1">
      <c r="A9670" s="32">
        <v>2018</v>
      </c>
      <c r="B9670" s="32">
        <v>3478</v>
      </c>
      <c r="C9670" s="33" t="s">
        <v>563</v>
      </c>
      <c r="D9670" s="33" t="s">
        <v>564</v>
      </c>
      <c r="E9670" s="34">
        <v>4074</v>
      </c>
      <c r="F9670" s="35">
        <v>1.02</v>
      </c>
      <c r="G9670" s="34">
        <v>334</v>
      </c>
      <c r="H9670" s="14">
        <f t="shared" ref="H9670:H9733" si="604">IF(I9670="","",G9670/100*F9670*E9670)</f>
        <v>13879.3032</v>
      </c>
      <c r="I9670" s="11">
        <f t="shared" ref="I9670:I9733" si="605">IF(OR(G9670=".",F9670=".",E9670="."),"",E9670)</f>
        <v>4074</v>
      </c>
      <c r="J9670" s="11">
        <f t="shared" ref="J9670:J9733" si="606">IF(I9670="","",F9670*I9670)</f>
        <v>4155.4800000000005</v>
      </c>
      <c r="K9670" s="11">
        <f t="shared" ref="K9670:K9733" si="607">IF(C9670="LIG",1,0)</f>
        <v>0</v>
      </c>
    </row>
    <row r="9671" spans="1:11" s="11" customFormat="1">
      <c r="A9671" s="32">
        <v>2018</v>
      </c>
      <c r="B9671" s="32">
        <v>3482</v>
      </c>
      <c r="C9671" s="33" t="s">
        <v>563</v>
      </c>
      <c r="D9671" s="33" t="s">
        <v>564</v>
      </c>
      <c r="E9671" s="34">
        <v>1024795</v>
      </c>
      <c r="F9671" s="35">
        <v>1.0249999999999999</v>
      </c>
      <c r="G9671" s="34">
        <v>191.2</v>
      </c>
      <c r="H9671" s="14">
        <f t="shared" si="604"/>
        <v>2008393.2409999997</v>
      </c>
      <c r="I9671" s="11">
        <f t="shared" si="605"/>
        <v>1024795</v>
      </c>
      <c r="J9671" s="11">
        <f t="shared" si="606"/>
        <v>1050414.875</v>
      </c>
      <c r="K9671" s="11">
        <f t="shared" si="607"/>
        <v>0</v>
      </c>
    </row>
    <row r="9672" spans="1:11" s="11" customFormat="1">
      <c r="A9672" s="32">
        <v>2018</v>
      </c>
      <c r="B9672" s="32">
        <v>3482</v>
      </c>
      <c r="C9672" s="33" t="s">
        <v>563</v>
      </c>
      <c r="D9672" s="33" t="s">
        <v>564</v>
      </c>
      <c r="E9672" s="34">
        <v>532605</v>
      </c>
      <c r="F9672" s="35">
        <v>1.026</v>
      </c>
      <c r="G9672" s="34">
        <v>273.60000000000002</v>
      </c>
      <c r="H9672" s="14">
        <f t="shared" si="604"/>
        <v>1495094.6692800003</v>
      </c>
      <c r="I9672" s="11">
        <f t="shared" si="605"/>
        <v>532605</v>
      </c>
      <c r="J9672" s="11">
        <f t="shared" si="606"/>
        <v>546452.73</v>
      </c>
      <c r="K9672" s="11">
        <f t="shared" si="607"/>
        <v>0</v>
      </c>
    </row>
    <row r="9673" spans="1:11" s="11" customFormat="1">
      <c r="A9673" s="32">
        <v>2018</v>
      </c>
      <c r="B9673" s="32">
        <v>3484</v>
      </c>
      <c r="C9673" s="33" t="s">
        <v>563</v>
      </c>
      <c r="D9673" s="33" t="s">
        <v>564</v>
      </c>
      <c r="E9673" s="34">
        <v>10777</v>
      </c>
      <c r="F9673" s="35">
        <v>1</v>
      </c>
      <c r="G9673" s="34">
        <v>359.4</v>
      </c>
      <c r="H9673" s="14">
        <f t="shared" si="604"/>
        <v>38732.538</v>
      </c>
      <c r="I9673" s="11">
        <f t="shared" si="605"/>
        <v>10777</v>
      </c>
      <c r="J9673" s="11">
        <f t="shared" si="606"/>
        <v>10777</v>
      </c>
      <c r="K9673" s="11">
        <f t="shared" si="607"/>
        <v>0</v>
      </c>
    </row>
    <row r="9674" spans="1:11" s="11" customFormat="1">
      <c r="A9674" s="32">
        <v>2018</v>
      </c>
      <c r="B9674" s="32">
        <v>3484</v>
      </c>
      <c r="C9674" s="33" t="s">
        <v>563</v>
      </c>
      <c r="D9674" s="33" t="s">
        <v>564</v>
      </c>
      <c r="E9674" s="34">
        <v>13145</v>
      </c>
      <c r="F9674" s="35">
        <v>1</v>
      </c>
      <c r="G9674" s="34">
        <v>348</v>
      </c>
      <c r="H9674" s="14">
        <f t="shared" si="604"/>
        <v>45744.6</v>
      </c>
      <c r="I9674" s="11">
        <f t="shared" si="605"/>
        <v>13145</v>
      </c>
      <c r="J9674" s="11">
        <f t="shared" si="606"/>
        <v>13145</v>
      </c>
      <c r="K9674" s="11">
        <f t="shared" si="607"/>
        <v>0</v>
      </c>
    </row>
    <row r="9675" spans="1:11" s="11" customFormat="1">
      <c r="A9675" s="32">
        <v>2018</v>
      </c>
      <c r="B9675" s="32">
        <v>3484</v>
      </c>
      <c r="C9675" s="33" t="s">
        <v>563</v>
      </c>
      <c r="D9675" s="33" t="s">
        <v>564</v>
      </c>
      <c r="E9675" s="34">
        <v>16462</v>
      </c>
      <c r="F9675" s="35">
        <v>1.1000000000000001</v>
      </c>
      <c r="G9675" s="34">
        <v>212.9</v>
      </c>
      <c r="H9675" s="14">
        <f t="shared" si="604"/>
        <v>38552.357800000005</v>
      </c>
      <c r="I9675" s="11">
        <f t="shared" si="605"/>
        <v>16462</v>
      </c>
      <c r="J9675" s="11">
        <f t="shared" si="606"/>
        <v>18108.2</v>
      </c>
      <c r="K9675" s="11">
        <f t="shared" si="607"/>
        <v>0</v>
      </c>
    </row>
    <row r="9676" spans="1:11" s="11" customFormat="1">
      <c r="A9676" s="32">
        <v>2018</v>
      </c>
      <c r="B9676" s="32">
        <v>3484</v>
      </c>
      <c r="C9676" s="33" t="s">
        <v>563</v>
      </c>
      <c r="D9676" s="33" t="s">
        <v>564</v>
      </c>
      <c r="E9676" s="34">
        <v>18907</v>
      </c>
      <c r="F9676" s="35">
        <v>1.1000000000000001</v>
      </c>
      <c r="G9676" s="34">
        <v>215.1</v>
      </c>
      <c r="H9676" s="14">
        <f t="shared" si="604"/>
        <v>44735.852699999996</v>
      </c>
      <c r="I9676" s="11">
        <f t="shared" si="605"/>
        <v>18907</v>
      </c>
      <c r="J9676" s="11">
        <f t="shared" si="606"/>
        <v>20797.7</v>
      </c>
      <c r="K9676" s="11">
        <f t="shared" si="607"/>
        <v>0</v>
      </c>
    </row>
    <row r="9677" spans="1:11" s="11" customFormat="1">
      <c r="A9677" s="32">
        <v>2018</v>
      </c>
      <c r="B9677" s="32">
        <v>3484</v>
      </c>
      <c r="C9677" s="33" t="s">
        <v>563</v>
      </c>
      <c r="D9677" s="33" t="s">
        <v>564</v>
      </c>
      <c r="E9677" s="34">
        <v>21158</v>
      </c>
      <c r="F9677" s="35">
        <v>1</v>
      </c>
      <c r="G9677" s="34">
        <v>206.4</v>
      </c>
      <c r="H9677" s="14">
        <f t="shared" si="604"/>
        <v>43670.112000000001</v>
      </c>
      <c r="I9677" s="11">
        <f t="shared" si="605"/>
        <v>21158</v>
      </c>
      <c r="J9677" s="11">
        <f t="shared" si="606"/>
        <v>21158</v>
      </c>
      <c r="K9677" s="11">
        <f t="shared" si="607"/>
        <v>0</v>
      </c>
    </row>
    <row r="9678" spans="1:11" s="11" customFormat="1">
      <c r="A9678" s="32">
        <v>2018</v>
      </c>
      <c r="B9678" s="32">
        <v>3484</v>
      </c>
      <c r="C9678" s="33" t="s">
        <v>563</v>
      </c>
      <c r="D9678" s="33" t="s">
        <v>564</v>
      </c>
      <c r="E9678" s="34">
        <v>22085</v>
      </c>
      <c r="F9678" s="35">
        <v>1</v>
      </c>
      <c r="G9678" s="34">
        <v>246.4</v>
      </c>
      <c r="H9678" s="14">
        <f t="shared" si="604"/>
        <v>54417.440000000002</v>
      </c>
      <c r="I9678" s="11">
        <f t="shared" si="605"/>
        <v>22085</v>
      </c>
      <c r="J9678" s="11">
        <f t="shared" si="606"/>
        <v>22085</v>
      </c>
      <c r="K9678" s="11">
        <f t="shared" si="607"/>
        <v>0</v>
      </c>
    </row>
    <row r="9679" spans="1:11" s="11" customFormat="1">
      <c r="A9679" s="32">
        <v>2018</v>
      </c>
      <c r="B9679" s="32">
        <v>3484</v>
      </c>
      <c r="C9679" s="33" t="s">
        <v>563</v>
      </c>
      <c r="D9679" s="33" t="s">
        <v>564</v>
      </c>
      <c r="E9679" s="34">
        <v>25498</v>
      </c>
      <c r="F9679" s="35">
        <v>1</v>
      </c>
      <c r="G9679" s="34">
        <v>322.5</v>
      </c>
      <c r="H9679" s="14">
        <f t="shared" si="604"/>
        <v>82231.05</v>
      </c>
      <c r="I9679" s="11">
        <f t="shared" si="605"/>
        <v>25498</v>
      </c>
      <c r="J9679" s="11">
        <f t="shared" si="606"/>
        <v>25498</v>
      </c>
      <c r="K9679" s="11">
        <f t="shared" si="607"/>
        <v>0</v>
      </c>
    </row>
    <row r="9680" spans="1:11" s="11" customFormat="1">
      <c r="A9680" s="32">
        <v>2018</v>
      </c>
      <c r="B9680" s="32">
        <v>3484</v>
      </c>
      <c r="C9680" s="33" t="s">
        <v>563</v>
      </c>
      <c r="D9680" s="33" t="s">
        <v>564</v>
      </c>
      <c r="E9680" s="34">
        <v>27308</v>
      </c>
      <c r="F9680" s="35">
        <v>1</v>
      </c>
      <c r="G9680" s="34">
        <v>254.9</v>
      </c>
      <c r="H9680" s="14">
        <f t="shared" si="604"/>
        <v>69608.092000000004</v>
      </c>
      <c r="I9680" s="11">
        <f t="shared" si="605"/>
        <v>27308</v>
      </c>
      <c r="J9680" s="11">
        <f t="shared" si="606"/>
        <v>27308</v>
      </c>
      <c r="K9680" s="11">
        <f t="shared" si="607"/>
        <v>0</v>
      </c>
    </row>
    <row r="9681" spans="1:11" s="11" customFormat="1">
      <c r="A9681" s="32">
        <v>2018</v>
      </c>
      <c r="B9681" s="32">
        <v>3484</v>
      </c>
      <c r="C9681" s="33" t="s">
        <v>563</v>
      </c>
      <c r="D9681" s="33" t="s">
        <v>564</v>
      </c>
      <c r="E9681" s="34">
        <v>40874</v>
      </c>
      <c r="F9681" s="35">
        <v>1</v>
      </c>
      <c r="G9681" s="34">
        <v>208.3</v>
      </c>
      <c r="H9681" s="14">
        <f t="shared" si="604"/>
        <v>85140.542000000001</v>
      </c>
      <c r="I9681" s="11">
        <f t="shared" si="605"/>
        <v>40874</v>
      </c>
      <c r="J9681" s="11">
        <f t="shared" si="606"/>
        <v>40874</v>
      </c>
      <c r="K9681" s="11">
        <f t="shared" si="607"/>
        <v>0</v>
      </c>
    </row>
    <row r="9682" spans="1:11" s="11" customFormat="1">
      <c r="A9682" s="32">
        <v>2018</v>
      </c>
      <c r="B9682" s="32">
        <v>3484</v>
      </c>
      <c r="C9682" s="33" t="s">
        <v>563</v>
      </c>
      <c r="D9682" s="33" t="s">
        <v>564</v>
      </c>
      <c r="E9682" s="34">
        <v>47054</v>
      </c>
      <c r="F9682" s="35">
        <v>1</v>
      </c>
      <c r="G9682" s="34">
        <v>218.6</v>
      </c>
      <c r="H9682" s="14">
        <f t="shared" si="604"/>
        <v>102860.04399999999</v>
      </c>
      <c r="I9682" s="11">
        <f t="shared" si="605"/>
        <v>47054</v>
      </c>
      <c r="J9682" s="11">
        <f t="shared" si="606"/>
        <v>47054</v>
      </c>
      <c r="K9682" s="11">
        <f t="shared" si="607"/>
        <v>0</v>
      </c>
    </row>
    <row r="9683" spans="1:11" s="11" customFormat="1">
      <c r="A9683" s="32">
        <v>2018</v>
      </c>
      <c r="B9683" s="32">
        <v>3484</v>
      </c>
      <c r="C9683" s="33" t="s">
        <v>563</v>
      </c>
      <c r="D9683" s="33" t="s">
        <v>564</v>
      </c>
      <c r="E9683" s="34">
        <v>47618</v>
      </c>
      <c r="F9683" s="35">
        <v>1</v>
      </c>
      <c r="G9683" s="34">
        <v>250.3</v>
      </c>
      <c r="H9683" s="14">
        <f t="shared" si="604"/>
        <v>119187.85400000001</v>
      </c>
      <c r="I9683" s="11">
        <f t="shared" si="605"/>
        <v>47618</v>
      </c>
      <c r="J9683" s="11">
        <f t="shared" si="606"/>
        <v>47618</v>
      </c>
      <c r="K9683" s="11">
        <f t="shared" si="607"/>
        <v>0</v>
      </c>
    </row>
    <row r="9684" spans="1:11" s="11" customFormat="1">
      <c r="A9684" s="32">
        <v>2018</v>
      </c>
      <c r="B9684" s="32">
        <v>3484</v>
      </c>
      <c r="C9684" s="33" t="s">
        <v>563</v>
      </c>
      <c r="D9684" s="33" t="s">
        <v>564</v>
      </c>
      <c r="E9684" s="34">
        <v>47791</v>
      </c>
      <c r="F9684" s="35">
        <v>1</v>
      </c>
      <c r="G9684" s="34">
        <v>201.2</v>
      </c>
      <c r="H9684" s="14">
        <f t="shared" si="604"/>
        <v>96155.491999999998</v>
      </c>
      <c r="I9684" s="11">
        <f t="shared" si="605"/>
        <v>47791</v>
      </c>
      <c r="J9684" s="11">
        <f t="shared" si="606"/>
        <v>47791</v>
      </c>
      <c r="K9684" s="11">
        <f t="shared" si="607"/>
        <v>0</v>
      </c>
    </row>
    <row r="9685" spans="1:11" s="11" customFormat="1">
      <c r="A9685" s="32">
        <v>2018</v>
      </c>
      <c r="B9685" s="32">
        <v>3484</v>
      </c>
      <c r="C9685" s="33" t="s">
        <v>563</v>
      </c>
      <c r="D9685" s="33" t="s">
        <v>564</v>
      </c>
      <c r="E9685" s="34">
        <v>48080</v>
      </c>
      <c r="F9685" s="35">
        <v>1</v>
      </c>
      <c r="G9685" s="34">
        <v>245.9</v>
      </c>
      <c r="H9685" s="14">
        <f t="shared" si="604"/>
        <v>118228.72</v>
      </c>
      <c r="I9685" s="11">
        <f t="shared" si="605"/>
        <v>48080</v>
      </c>
      <c r="J9685" s="11">
        <f t="shared" si="606"/>
        <v>48080</v>
      </c>
      <c r="K9685" s="11">
        <f t="shared" si="607"/>
        <v>0</v>
      </c>
    </row>
    <row r="9686" spans="1:11" s="11" customFormat="1">
      <c r="A9686" s="32">
        <v>2018</v>
      </c>
      <c r="B9686" s="32">
        <v>3484</v>
      </c>
      <c r="C9686" s="33" t="s">
        <v>563</v>
      </c>
      <c r="D9686" s="33" t="s">
        <v>564</v>
      </c>
      <c r="E9686" s="34">
        <v>55183</v>
      </c>
      <c r="F9686" s="35">
        <v>1</v>
      </c>
      <c r="G9686" s="34">
        <v>224.3</v>
      </c>
      <c r="H9686" s="14">
        <f t="shared" si="604"/>
        <v>123775.46900000001</v>
      </c>
      <c r="I9686" s="11">
        <f t="shared" si="605"/>
        <v>55183</v>
      </c>
      <c r="J9686" s="11">
        <f t="shared" si="606"/>
        <v>55183</v>
      </c>
      <c r="K9686" s="11">
        <f t="shared" si="607"/>
        <v>0</v>
      </c>
    </row>
    <row r="9687" spans="1:11" s="11" customFormat="1">
      <c r="A9687" s="32">
        <v>2018</v>
      </c>
      <c r="B9687" s="32">
        <v>3484</v>
      </c>
      <c r="C9687" s="33" t="s">
        <v>563</v>
      </c>
      <c r="D9687" s="33" t="s">
        <v>564</v>
      </c>
      <c r="E9687" s="34">
        <v>57311</v>
      </c>
      <c r="F9687" s="35">
        <v>1</v>
      </c>
      <c r="G9687" s="34">
        <v>197.2</v>
      </c>
      <c r="H9687" s="14">
        <f t="shared" si="604"/>
        <v>113017.292</v>
      </c>
      <c r="I9687" s="11">
        <f t="shared" si="605"/>
        <v>57311</v>
      </c>
      <c r="J9687" s="11">
        <f t="shared" si="606"/>
        <v>57311</v>
      </c>
      <c r="K9687" s="11">
        <f t="shared" si="607"/>
        <v>0</v>
      </c>
    </row>
    <row r="9688" spans="1:11" s="11" customFormat="1">
      <c r="A9688" s="32">
        <v>2018</v>
      </c>
      <c r="B9688" s="32">
        <v>3484</v>
      </c>
      <c r="C9688" s="33" t="s">
        <v>563</v>
      </c>
      <c r="D9688" s="33" t="s">
        <v>564</v>
      </c>
      <c r="E9688" s="34">
        <v>67672</v>
      </c>
      <c r="F9688" s="35">
        <v>1</v>
      </c>
      <c r="G9688" s="34">
        <v>241.4</v>
      </c>
      <c r="H9688" s="14">
        <f t="shared" si="604"/>
        <v>163360.20800000001</v>
      </c>
      <c r="I9688" s="11">
        <f t="shared" si="605"/>
        <v>67672</v>
      </c>
      <c r="J9688" s="11">
        <f t="shared" si="606"/>
        <v>67672</v>
      </c>
      <c r="K9688" s="11">
        <f t="shared" si="607"/>
        <v>0</v>
      </c>
    </row>
    <row r="9689" spans="1:11" s="11" customFormat="1">
      <c r="A9689" s="32">
        <v>2018</v>
      </c>
      <c r="B9689" s="32">
        <v>3484</v>
      </c>
      <c r="C9689" s="33" t="s">
        <v>563</v>
      </c>
      <c r="D9689" s="33" t="s">
        <v>564</v>
      </c>
      <c r="E9689" s="34">
        <v>70882</v>
      </c>
      <c r="F9689" s="35">
        <v>1</v>
      </c>
      <c r="G9689" s="34">
        <v>181</v>
      </c>
      <c r="H9689" s="14">
        <f t="shared" si="604"/>
        <v>128296.42</v>
      </c>
      <c r="I9689" s="11">
        <f t="shared" si="605"/>
        <v>70882</v>
      </c>
      <c r="J9689" s="11">
        <f t="shared" si="606"/>
        <v>70882</v>
      </c>
      <c r="K9689" s="11">
        <f t="shared" si="607"/>
        <v>0</v>
      </c>
    </row>
    <row r="9690" spans="1:11" s="11" customFormat="1">
      <c r="A9690" s="32">
        <v>2018</v>
      </c>
      <c r="B9690" s="32">
        <v>3484</v>
      </c>
      <c r="C9690" s="33" t="s">
        <v>563</v>
      </c>
      <c r="D9690" s="33" t="s">
        <v>564</v>
      </c>
      <c r="E9690" s="34">
        <v>83453</v>
      </c>
      <c r="F9690" s="35">
        <v>1</v>
      </c>
      <c r="G9690" s="34">
        <v>234.9</v>
      </c>
      <c r="H9690" s="14">
        <f t="shared" si="604"/>
        <v>196031.09700000001</v>
      </c>
      <c r="I9690" s="11">
        <f t="shared" si="605"/>
        <v>83453</v>
      </c>
      <c r="J9690" s="11">
        <f t="shared" si="606"/>
        <v>83453</v>
      </c>
      <c r="K9690" s="11">
        <f t="shared" si="607"/>
        <v>0</v>
      </c>
    </row>
    <row r="9691" spans="1:11" s="11" customFormat="1">
      <c r="A9691" s="32">
        <v>2018</v>
      </c>
      <c r="B9691" s="32">
        <v>3484</v>
      </c>
      <c r="C9691" s="33" t="s">
        <v>563</v>
      </c>
      <c r="D9691" s="33" t="s">
        <v>564</v>
      </c>
      <c r="E9691" s="34">
        <v>4137</v>
      </c>
      <c r="F9691" s="35">
        <v>1.1000000000000001</v>
      </c>
      <c r="G9691" s="34">
        <v>229.8</v>
      </c>
      <c r="H9691" s="14">
        <f t="shared" si="604"/>
        <v>10457.508600000001</v>
      </c>
      <c r="I9691" s="11">
        <f t="shared" si="605"/>
        <v>4137</v>
      </c>
      <c r="J9691" s="11">
        <f t="shared" si="606"/>
        <v>4550.7000000000007</v>
      </c>
      <c r="K9691" s="11">
        <f t="shared" si="607"/>
        <v>0</v>
      </c>
    </row>
    <row r="9692" spans="1:11" s="11" customFormat="1">
      <c r="A9692" s="32">
        <v>2018</v>
      </c>
      <c r="B9692" s="32">
        <v>3484</v>
      </c>
      <c r="C9692" s="33" t="s">
        <v>563</v>
      </c>
      <c r="D9692" s="33" t="s">
        <v>564</v>
      </c>
      <c r="E9692" s="34">
        <v>4840</v>
      </c>
      <c r="F9692" s="35">
        <v>1.1000000000000001</v>
      </c>
      <c r="G9692" s="34">
        <v>431.7</v>
      </c>
      <c r="H9692" s="14">
        <f t="shared" si="604"/>
        <v>22983.708000000002</v>
      </c>
      <c r="I9692" s="11">
        <f t="shared" si="605"/>
        <v>4840</v>
      </c>
      <c r="J9692" s="11">
        <f t="shared" si="606"/>
        <v>5324</v>
      </c>
      <c r="K9692" s="11">
        <f t="shared" si="607"/>
        <v>0</v>
      </c>
    </row>
    <row r="9693" spans="1:11" s="11" customFormat="1">
      <c r="A9693" s="32">
        <v>2018</v>
      </c>
      <c r="B9693" s="32">
        <v>3484</v>
      </c>
      <c r="C9693" s="33" t="s">
        <v>563</v>
      </c>
      <c r="D9693" s="33" t="s">
        <v>564</v>
      </c>
      <c r="E9693" s="34">
        <v>5663</v>
      </c>
      <c r="F9693" s="35">
        <v>1.1000000000000001</v>
      </c>
      <c r="G9693" s="34">
        <v>201.3</v>
      </c>
      <c r="H9693" s="14">
        <f t="shared" si="604"/>
        <v>12539.580900000001</v>
      </c>
      <c r="I9693" s="11">
        <f t="shared" si="605"/>
        <v>5663</v>
      </c>
      <c r="J9693" s="11">
        <f t="shared" si="606"/>
        <v>6229.3</v>
      </c>
      <c r="K9693" s="11">
        <f t="shared" si="607"/>
        <v>0</v>
      </c>
    </row>
    <row r="9694" spans="1:11" s="11" customFormat="1">
      <c r="A9694" s="32">
        <v>2018</v>
      </c>
      <c r="B9694" s="32">
        <v>3484</v>
      </c>
      <c r="C9694" s="33" t="s">
        <v>563</v>
      </c>
      <c r="D9694" s="33" t="s">
        <v>564</v>
      </c>
      <c r="E9694" s="34">
        <v>7490</v>
      </c>
      <c r="F9694" s="35">
        <v>1.1000000000000001</v>
      </c>
      <c r="G9694" s="34">
        <v>246.9</v>
      </c>
      <c r="H9694" s="14">
        <f t="shared" si="604"/>
        <v>20342.091</v>
      </c>
      <c r="I9694" s="11">
        <f t="shared" si="605"/>
        <v>7490</v>
      </c>
      <c r="J9694" s="11">
        <f t="shared" si="606"/>
        <v>8239</v>
      </c>
      <c r="K9694" s="11">
        <f t="shared" si="607"/>
        <v>0</v>
      </c>
    </row>
    <row r="9695" spans="1:11" s="11" customFormat="1">
      <c r="A9695" s="32">
        <v>2018</v>
      </c>
      <c r="B9695" s="32">
        <v>3484</v>
      </c>
      <c r="C9695" s="33" t="s">
        <v>563</v>
      </c>
      <c r="D9695" s="33" t="s">
        <v>564</v>
      </c>
      <c r="E9695" s="34">
        <v>9904</v>
      </c>
      <c r="F9695" s="35">
        <v>1.1000000000000001</v>
      </c>
      <c r="G9695" s="34">
        <v>224.8</v>
      </c>
      <c r="H9695" s="14">
        <f t="shared" si="604"/>
        <v>24490.611200000003</v>
      </c>
      <c r="I9695" s="11">
        <f t="shared" si="605"/>
        <v>9904</v>
      </c>
      <c r="J9695" s="11">
        <f t="shared" si="606"/>
        <v>10894.400000000001</v>
      </c>
      <c r="K9695" s="11">
        <f t="shared" si="607"/>
        <v>0</v>
      </c>
    </row>
    <row r="9696" spans="1:11" s="11" customFormat="1">
      <c r="A9696" s="32">
        <v>2018</v>
      </c>
      <c r="B9696" s="32">
        <v>3484</v>
      </c>
      <c r="C9696" s="33" t="s">
        <v>563</v>
      </c>
      <c r="D9696" s="33" t="s">
        <v>564</v>
      </c>
      <c r="E9696" s="34">
        <v>9956</v>
      </c>
      <c r="F9696" s="35">
        <v>1.1000000000000001</v>
      </c>
      <c r="G9696" s="34">
        <v>217.5</v>
      </c>
      <c r="H9696" s="14">
        <f t="shared" si="604"/>
        <v>23819.73</v>
      </c>
      <c r="I9696" s="11">
        <f t="shared" si="605"/>
        <v>9956</v>
      </c>
      <c r="J9696" s="11">
        <f t="shared" si="606"/>
        <v>10951.6</v>
      </c>
      <c r="K9696" s="11">
        <f t="shared" si="607"/>
        <v>0</v>
      </c>
    </row>
    <row r="9697" spans="1:11" s="11" customFormat="1">
      <c r="A9697" s="32">
        <v>2018</v>
      </c>
      <c r="B9697" s="32">
        <v>3485</v>
      </c>
      <c r="C9697" s="33" t="s">
        <v>563</v>
      </c>
      <c r="D9697" s="33" t="s">
        <v>564</v>
      </c>
      <c r="E9697" s="34">
        <v>19405</v>
      </c>
      <c r="F9697" s="35">
        <v>1.0249999999999999</v>
      </c>
      <c r="G9697" s="34">
        <v>309</v>
      </c>
      <c r="H9697" s="14">
        <f t="shared" si="604"/>
        <v>61460.486249999994</v>
      </c>
      <c r="I9697" s="11">
        <f t="shared" si="605"/>
        <v>19405</v>
      </c>
      <c r="J9697" s="11">
        <f t="shared" si="606"/>
        <v>19890.125</v>
      </c>
      <c r="K9697" s="11">
        <f t="shared" si="607"/>
        <v>0</v>
      </c>
    </row>
    <row r="9698" spans="1:11" s="11" customFormat="1">
      <c r="A9698" s="32">
        <v>2018</v>
      </c>
      <c r="B9698" s="32">
        <v>3485</v>
      </c>
      <c r="C9698" s="33" t="s">
        <v>563</v>
      </c>
      <c r="D9698" s="33" t="s">
        <v>564</v>
      </c>
      <c r="E9698" s="34">
        <v>82107</v>
      </c>
      <c r="F9698" s="35">
        <v>1.034</v>
      </c>
      <c r="G9698" s="34">
        <v>225.9</v>
      </c>
      <c r="H9698" s="14">
        <f t="shared" si="604"/>
        <v>191786.023242</v>
      </c>
      <c r="I9698" s="11">
        <f t="shared" si="605"/>
        <v>82107</v>
      </c>
      <c r="J9698" s="11">
        <f t="shared" si="606"/>
        <v>84898.638000000006</v>
      </c>
      <c r="K9698" s="11">
        <f t="shared" si="607"/>
        <v>0</v>
      </c>
    </row>
    <row r="9699" spans="1:11" s="11" customFormat="1">
      <c r="A9699" s="32">
        <v>2018</v>
      </c>
      <c r="B9699" s="32">
        <v>3485</v>
      </c>
      <c r="C9699" s="33" t="s">
        <v>563</v>
      </c>
      <c r="D9699" s="33" t="s">
        <v>564</v>
      </c>
      <c r="E9699" s="34">
        <v>70443</v>
      </c>
      <c r="F9699" s="35">
        <v>1.0329999999999999</v>
      </c>
      <c r="G9699" s="34">
        <v>172.1</v>
      </c>
      <c r="H9699" s="14">
        <f t="shared" si="604"/>
        <v>125233.07229899998</v>
      </c>
      <c r="I9699" s="11">
        <f t="shared" si="605"/>
        <v>70443</v>
      </c>
      <c r="J9699" s="11">
        <f t="shared" si="606"/>
        <v>72767.618999999992</v>
      </c>
      <c r="K9699" s="11">
        <f t="shared" si="607"/>
        <v>0</v>
      </c>
    </row>
    <row r="9700" spans="1:11" s="11" customFormat="1">
      <c r="A9700" s="32">
        <v>2018</v>
      </c>
      <c r="B9700" s="32">
        <v>3485</v>
      </c>
      <c r="C9700" s="33" t="s">
        <v>563</v>
      </c>
      <c r="D9700" s="33" t="s">
        <v>564</v>
      </c>
      <c r="E9700" s="34">
        <v>70098</v>
      </c>
      <c r="F9700" s="35">
        <v>1.032</v>
      </c>
      <c r="G9700" s="34">
        <v>216.3</v>
      </c>
      <c r="H9700" s="14">
        <f t="shared" si="604"/>
        <v>156473.87716800001</v>
      </c>
      <c r="I9700" s="11">
        <f t="shared" si="605"/>
        <v>70098</v>
      </c>
      <c r="J9700" s="11">
        <f t="shared" si="606"/>
        <v>72341.135999999999</v>
      </c>
      <c r="K9700" s="11">
        <f t="shared" si="607"/>
        <v>0</v>
      </c>
    </row>
    <row r="9701" spans="1:11" s="11" customFormat="1">
      <c r="A9701" s="32">
        <v>2018</v>
      </c>
      <c r="B9701" s="32">
        <v>3485</v>
      </c>
      <c r="C9701" s="33" t="s">
        <v>563</v>
      </c>
      <c r="D9701" s="33" t="s">
        <v>564</v>
      </c>
      <c r="E9701" s="34">
        <v>22526</v>
      </c>
      <c r="F9701" s="35">
        <v>1.03</v>
      </c>
      <c r="G9701" s="34">
        <v>382.3</v>
      </c>
      <c r="H9701" s="14">
        <f t="shared" si="604"/>
        <v>88700.404939999993</v>
      </c>
      <c r="I9701" s="11">
        <f t="shared" si="605"/>
        <v>22526</v>
      </c>
      <c r="J9701" s="11">
        <f t="shared" si="606"/>
        <v>23201.78</v>
      </c>
      <c r="K9701" s="11">
        <f t="shared" si="607"/>
        <v>0</v>
      </c>
    </row>
    <row r="9702" spans="1:11" s="11" customFormat="1">
      <c r="A9702" s="32">
        <v>2018</v>
      </c>
      <c r="B9702" s="32">
        <v>3485</v>
      </c>
      <c r="C9702" s="33" t="s">
        <v>563</v>
      </c>
      <c r="D9702" s="33" t="s">
        <v>564</v>
      </c>
      <c r="E9702" s="34">
        <v>25767</v>
      </c>
      <c r="F9702" s="35">
        <v>1.028</v>
      </c>
      <c r="G9702" s="34">
        <v>229.1</v>
      </c>
      <c r="H9702" s="14">
        <f t="shared" si="604"/>
        <v>60685.098515999998</v>
      </c>
      <c r="I9702" s="11">
        <f t="shared" si="605"/>
        <v>25767</v>
      </c>
      <c r="J9702" s="11">
        <f t="shared" si="606"/>
        <v>26488.476000000002</v>
      </c>
      <c r="K9702" s="11">
        <f t="shared" si="607"/>
        <v>0</v>
      </c>
    </row>
    <row r="9703" spans="1:11" s="11" customFormat="1">
      <c r="A9703" s="32">
        <v>2018</v>
      </c>
      <c r="B9703" s="32">
        <v>3485</v>
      </c>
      <c r="C9703" s="33" t="s">
        <v>563</v>
      </c>
      <c r="D9703" s="33" t="s">
        <v>564</v>
      </c>
      <c r="E9703" s="34">
        <v>26328</v>
      </c>
      <c r="F9703" s="35">
        <v>1.0229999999999999</v>
      </c>
      <c r="G9703" s="34">
        <v>203.4</v>
      </c>
      <c r="H9703" s="14">
        <f t="shared" si="604"/>
        <v>54782.828496000002</v>
      </c>
      <c r="I9703" s="11">
        <f t="shared" si="605"/>
        <v>26328</v>
      </c>
      <c r="J9703" s="11">
        <f t="shared" si="606"/>
        <v>26933.543999999998</v>
      </c>
      <c r="K9703" s="11">
        <f t="shared" si="607"/>
        <v>0</v>
      </c>
    </row>
    <row r="9704" spans="1:11" s="11" customFormat="1">
      <c r="A9704" s="32">
        <v>2018</v>
      </c>
      <c r="B9704" s="32">
        <v>3485</v>
      </c>
      <c r="C9704" s="33" t="s">
        <v>563</v>
      </c>
      <c r="D9704" s="33" t="s">
        <v>564</v>
      </c>
      <c r="E9704" s="34">
        <v>31832</v>
      </c>
      <c r="F9704" s="35">
        <v>1.0229999999999999</v>
      </c>
      <c r="G9704" s="34">
        <v>251.2</v>
      </c>
      <c r="H9704" s="14">
        <f t="shared" si="604"/>
        <v>81801.109631999992</v>
      </c>
      <c r="I9704" s="11">
        <f t="shared" si="605"/>
        <v>31832</v>
      </c>
      <c r="J9704" s="11">
        <f t="shared" si="606"/>
        <v>32564.135999999999</v>
      </c>
      <c r="K9704" s="11">
        <f t="shared" si="607"/>
        <v>0</v>
      </c>
    </row>
    <row r="9705" spans="1:11" s="11" customFormat="1">
      <c r="A9705" s="32">
        <v>2018</v>
      </c>
      <c r="B9705" s="32">
        <v>3485</v>
      </c>
      <c r="C9705" s="33" t="s">
        <v>563</v>
      </c>
      <c r="D9705" s="33" t="s">
        <v>564</v>
      </c>
      <c r="E9705" s="34">
        <v>37255</v>
      </c>
      <c r="F9705" s="35">
        <v>1.0289999999999999</v>
      </c>
      <c r="G9705" s="34">
        <v>174.7</v>
      </c>
      <c r="H9705" s="14">
        <f t="shared" si="604"/>
        <v>66971.935064999998</v>
      </c>
      <c r="I9705" s="11">
        <f t="shared" si="605"/>
        <v>37255</v>
      </c>
      <c r="J9705" s="11">
        <f t="shared" si="606"/>
        <v>38335.394999999997</v>
      </c>
      <c r="K9705" s="11">
        <f t="shared" si="607"/>
        <v>0</v>
      </c>
    </row>
    <row r="9706" spans="1:11" s="11" customFormat="1">
      <c r="A9706" s="32">
        <v>2018</v>
      </c>
      <c r="B9706" s="32">
        <v>3485</v>
      </c>
      <c r="C9706" s="33" t="s">
        <v>563</v>
      </c>
      <c r="D9706" s="33" t="s">
        <v>564</v>
      </c>
      <c r="E9706" s="34">
        <v>38337</v>
      </c>
      <c r="F9706" s="35">
        <v>1.02</v>
      </c>
      <c r="G9706" s="34">
        <v>184.5</v>
      </c>
      <c r="H9706" s="14">
        <f t="shared" si="604"/>
        <v>72146.400299999994</v>
      </c>
      <c r="I9706" s="11">
        <f t="shared" si="605"/>
        <v>38337</v>
      </c>
      <c r="J9706" s="11">
        <f t="shared" si="606"/>
        <v>39103.74</v>
      </c>
      <c r="K9706" s="11">
        <f t="shared" si="607"/>
        <v>0</v>
      </c>
    </row>
    <row r="9707" spans="1:11" s="11" customFormat="1">
      <c r="A9707" s="32">
        <v>2018</v>
      </c>
      <c r="B9707" s="32">
        <v>3485</v>
      </c>
      <c r="C9707" s="33" t="s">
        <v>563</v>
      </c>
      <c r="D9707" s="33" t="s">
        <v>564</v>
      </c>
      <c r="E9707" s="34">
        <v>38701</v>
      </c>
      <c r="F9707" s="35">
        <v>1.0369999999999999</v>
      </c>
      <c r="G9707" s="34">
        <v>178.7</v>
      </c>
      <c r="H9707" s="14">
        <f t="shared" si="604"/>
        <v>71717.558418999994</v>
      </c>
      <c r="I9707" s="11">
        <f t="shared" si="605"/>
        <v>38701</v>
      </c>
      <c r="J9707" s="11">
        <f t="shared" si="606"/>
        <v>40132.936999999998</v>
      </c>
      <c r="K9707" s="11">
        <f t="shared" si="607"/>
        <v>0</v>
      </c>
    </row>
    <row r="9708" spans="1:11" s="11" customFormat="1">
      <c r="A9708" s="32">
        <v>2018</v>
      </c>
      <c r="B9708" s="32">
        <v>3485</v>
      </c>
      <c r="C9708" s="33" t="s">
        <v>563</v>
      </c>
      <c r="D9708" s="33" t="s">
        <v>564</v>
      </c>
      <c r="E9708" s="34">
        <v>39926</v>
      </c>
      <c r="F9708" s="35">
        <v>1.03</v>
      </c>
      <c r="G9708" s="34">
        <v>182.9</v>
      </c>
      <c r="H9708" s="14">
        <f t="shared" si="604"/>
        <v>75215.393620000003</v>
      </c>
      <c r="I9708" s="11">
        <f t="shared" si="605"/>
        <v>39926</v>
      </c>
      <c r="J9708" s="11">
        <f t="shared" si="606"/>
        <v>41123.78</v>
      </c>
      <c r="K9708" s="11">
        <f t="shared" si="607"/>
        <v>0</v>
      </c>
    </row>
    <row r="9709" spans="1:11" s="11" customFormat="1">
      <c r="A9709" s="32">
        <v>2018</v>
      </c>
      <c r="B9709" s="32">
        <v>3485</v>
      </c>
      <c r="C9709" s="33" t="s">
        <v>563</v>
      </c>
      <c r="D9709" s="33" t="s">
        <v>564</v>
      </c>
      <c r="E9709" s="34">
        <v>42094</v>
      </c>
      <c r="F9709" s="35">
        <v>0.96399999999999997</v>
      </c>
      <c r="G9709" s="34">
        <v>142</v>
      </c>
      <c r="H9709" s="14">
        <f t="shared" si="604"/>
        <v>57621.634719999995</v>
      </c>
      <c r="I9709" s="11">
        <f t="shared" si="605"/>
        <v>42094</v>
      </c>
      <c r="J9709" s="11">
        <f t="shared" si="606"/>
        <v>40578.616000000002</v>
      </c>
      <c r="K9709" s="11">
        <f t="shared" si="607"/>
        <v>0</v>
      </c>
    </row>
    <row r="9710" spans="1:11" s="11" customFormat="1">
      <c r="A9710" s="32">
        <v>2018</v>
      </c>
      <c r="B9710" s="32">
        <v>3485</v>
      </c>
      <c r="C9710" s="33" t="s">
        <v>563</v>
      </c>
      <c r="D9710" s="33" t="s">
        <v>564</v>
      </c>
      <c r="E9710" s="34">
        <v>43130</v>
      </c>
      <c r="F9710" s="35">
        <v>1.034</v>
      </c>
      <c r="G9710" s="34">
        <v>200.3</v>
      </c>
      <c r="H9710" s="14">
        <f t="shared" si="604"/>
        <v>89326.629260000016</v>
      </c>
      <c r="I9710" s="11">
        <f t="shared" si="605"/>
        <v>43130</v>
      </c>
      <c r="J9710" s="11">
        <f t="shared" si="606"/>
        <v>44596.42</v>
      </c>
      <c r="K9710" s="11">
        <f t="shared" si="607"/>
        <v>0</v>
      </c>
    </row>
    <row r="9711" spans="1:11" s="11" customFormat="1">
      <c r="A9711" s="32">
        <v>2018</v>
      </c>
      <c r="B9711" s="32">
        <v>3485</v>
      </c>
      <c r="C9711" s="33" t="s">
        <v>563</v>
      </c>
      <c r="D9711" s="33" t="s">
        <v>564</v>
      </c>
      <c r="E9711" s="34">
        <v>46570</v>
      </c>
      <c r="F9711" s="35">
        <v>1.036</v>
      </c>
      <c r="G9711" s="34">
        <v>163</v>
      </c>
      <c r="H9711" s="14">
        <f t="shared" si="604"/>
        <v>78641.827600000004</v>
      </c>
      <c r="I9711" s="11">
        <f t="shared" si="605"/>
        <v>46570</v>
      </c>
      <c r="J9711" s="11">
        <f t="shared" si="606"/>
        <v>48246.520000000004</v>
      </c>
      <c r="K9711" s="11">
        <f t="shared" si="607"/>
        <v>0</v>
      </c>
    </row>
    <row r="9712" spans="1:11" s="11" customFormat="1">
      <c r="A9712" s="32">
        <v>2018</v>
      </c>
      <c r="B9712" s="32">
        <v>3485</v>
      </c>
      <c r="C9712" s="33" t="s">
        <v>563</v>
      </c>
      <c r="D9712" s="33" t="s">
        <v>564</v>
      </c>
      <c r="E9712" s="34">
        <v>49183</v>
      </c>
      <c r="F9712" s="35">
        <v>1.028</v>
      </c>
      <c r="G9712" s="34">
        <v>211.8</v>
      </c>
      <c r="H9712" s="14">
        <f t="shared" si="604"/>
        <v>107086.34263200001</v>
      </c>
      <c r="I9712" s="11">
        <f t="shared" si="605"/>
        <v>49183</v>
      </c>
      <c r="J9712" s="11">
        <f t="shared" si="606"/>
        <v>50560.124000000003</v>
      </c>
      <c r="K9712" s="11">
        <f t="shared" si="607"/>
        <v>0</v>
      </c>
    </row>
    <row r="9713" spans="1:11" s="11" customFormat="1">
      <c r="A9713" s="32">
        <v>2018</v>
      </c>
      <c r="B9713" s="32">
        <v>3485</v>
      </c>
      <c r="C9713" s="33" t="s">
        <v>563</v>
      </c>
      <c r="D9713" s="33" t="s">
        <v>564</v>
      </c>
      <c r="E9713" s="34">
        <v>49715</v>
      </c>
      <c r="F9713" s="35">
        <v>1.036</v>
      </c>
      <c r="G9713" s="34">
        <v>192.5</v>
      </c>
      <c r="H9713" s="14">
        <f t="shared" si="604"/>
        <v>99146.624500000005</v>
      </c>
      <c r="I9713" s="11">
        <f t="shared" si="605"/>
        <v>49715</v>
      </c>
      <c r="J9713" s="11">
        <f t="shared" si="606"/>
        <v>51504.74</v>
      </c>
      <c r="K9713" s="11">
        <f t="shared" si="607"/>
        <v>0</v>
      </c>
    </row>
    <row r="9714" spans="1:11" s="11" customFormat="1">
      <c r="A9714" s="32">
        <v>2018</v>
      </c>
      <c r="B9714" s="32">
        <v>3485</v>
      </c>
      <c r="C9714" s="33" t="s">
        <v>563</v>
      </c>
      <c r="D9714" s="33" t="s">
        <v>564</v>
      </c>
      <c r="E9714" s="34">
        <v>56481</v>
      </c>
      <c r="F9714" s="35">
        <v>1.0369999999999999</v>
      </c>
      <c r="G9714" s="34">
        <v>180.8</v>
      </c>
      <c r="H9714" s="14">
        <f t="shared" si="604"/>
        <v>105896.000976</v>
      </c>
      <c r="I9714" s="11">
        <f t="shared" si="605"/>
        <v>56481</v>
      </c>
      <c r="J9714" s="11">
        <f t="shared" si="606"/>
        <v>58570.796999999999</v>
      </c>
      <c r="K9714" s="11">
        <f t="shared" si="607"/>
        <v>0</v>
      </c>
    </row>
    <row r="9715" spans="1:11" s="11" customFormat="1">
      <c r="A9715" s="32">
        <v>2018</v>
      </c>
      <c r="B9715" s="32">
        <v>3485</v>
      </c>
      <c r="C9715" s="33" t="s">
        <v>563</v>
      </c>
      <c r="D9715" s="33" t="s">
        <v>564</v>
      </c>
      <c r="E9715" s="34">
        <v>58063</v>
      </c>
      <c r="F9715" s="35">
        <v>1.028</v>
      </c>
      <c r="G9715" s="34">
        <v>202.7</v>
      </c>
      <c r="H9715" s="14">
        <f t="shared" si="604"/>
        <v>120989.12462799999</v>
      </c>
      <c r="I9715" s="11">
        <f t="shared" si="605"/>
        <v>58063</v>
      </c>
      <c r="J9715" s="11">
        <f t="shared" si="606"/>
        <v>59688.764000000003</v>
      </c>
      <c r="K9715" s="11">
        <f t="shared" si="607"/>
        <v>0</v>
      </c>
    </row>
    <row r="9716" spans="1:11" s="11" customFormat="1">
      <c r="A9716" s="32">
        <v>2018</v>
      </c>
      <c r="B9716" s="32">
        <v>3485</v>
      </c>
      <c r="C9716" s="33" t="s">
        <v>563</v>
      </c>
      <c r="D9716" s="33" t="s">
        <v>564</v>
      </c>
      <c r="E9716" s="34">
        <v>59458</v>
      </c>
      <c r="F9716" s="35">
        <v>1.0249999999999999</v>
      </c>
      <c r="G9716" s="34">
        <v>244.2</v>
      </c>
      <c r="H9716" s="14">
        <f t="shared" si="604"/>
        <v>148826.34689999997</v>
      </c>
      <c r="I9716" s="11">
        <f t="shared" si="605"/>
        <v>59458</v>
      </c>
      <c r="J9716" s="11">
        <f t="shared" si="606"/>
        <v>60944.45</v>
      </c>
      <c r="K9716" s="11">
        <f t="shared" si="607"/>
        <v>0</v>
      </c>
    </row>
    <row r="9717" spans="1:11" s="11" customFormat="1">
      <c r="A9717" s="32">
        <v>2018</v>
      </c>
      <c r="B9717" s="32">
        <v>3485</v>
      </c>
      <c r="C9717" s="33" t="s">
        <v>563</v>
      </c>
      <c r="D9717" s="33" t="s">
        <v>564</v>
      </c>
      <c r="E9717" s="34">
        <v>60806</v>
      </c>
      <c r="F9717" s="35">
        <v>1.0289999999999999</v>
      </c>
      <c r="G9717" s="34">
        <v>180.3</v>
      </c>
      <c r="H9717" s="14">
        <f t="shared" si="604"/>
        <v>112812.581322</v>
      </c>
      <c r="I9717" s="11">
        <f t="shared" si="605"/>
        <v>60806</v>
      </c>
      <c r="J9717" s="11">
        <f t="shared" si="606"/>
        <v>62569.373999999996</v>
      </c>
      <c r="K9717" s="11">
        <f t="shared" si="607"/>
        <v>0</v>
      </c>
    </row>
    <row r="9718" spans="1:11" s="11" customFormat="1">
      <c r="A9718" s="32">
        <v>2018</v>
      </c>
      <c r="B9718" s="32">
        <v>3485</v>
      </c>
      <c r="C9718" s="33" t="s">
        <v>563</v>
      </c>
      <c r="D9718" s="33" t="s">
        <v>564</v>
      </c>
      <c r="E9718" s="34">
        <v>66116</v>
      </c>
      <c r="F9718" s="35">
        <v>1.0409999999999999</v>
      </c>
      <c r="G9718" s="34">
        <v>164.5</v>
      </c>
      <c r="H9718" s="14">
        <f t="shared" si="604"/>
        <v>113220.01362</v>
      </c>
      <c r="I9718" s="11">
        <f t="shared" si="605"/>
        <v>66116</v>
      </c>
      <c r="J9718" s="11">
        <f t="shared" si="606"/>
        <v>68826.755999999994</v>
      </c>
      <c r="K9718" s="11">
        <f t="shared" si="607"/>
        <v>0</v>
      </c>
    </row>
    <row r="9719" spans="1:11" s="11" customFormat="1">
      <c r="A9719" s="32">
        <v>2018</v>
      </c>
      <c r="B9719" s="32">
        <v>3485</v>
      </c>
      <c r="C9719" s="33" t="s">
        <v>563</v>
      </c>
      <c r="D9719" s="33" t="s">
        <v>564</v>
      </c>
      <c r="E9719" s="34">
        <v>68515</v>
      </c>
      <c r="F9719" s="35">
        <v>1.028</v>
      </c>
      <c r="G9719" s="34">
        <v>198.1</v>
      </c>
      <c r="H9719" s="14">
        <f t="shared" si="604"/>
        <v>139528.60501999999</v>
      </c>
      <c r="I9719" s="11">
        <f t="shared" si="605"/>
        <v>68515</v>
      </c>
      <c r="J9719" s="11">
        <f t="shared" si="606"/>
        <v>70433.42</v>
      </c>
      <c r="K9719" s="11">
        <f t="shared" si="607"/>
        <v>0</v>
      </c>
    </row>
    <row r="9720" spans="1:11" s="11" customFormat="1">
      <c r="A9720" s="32">
        <v>2018</v>
      </c>
      <c r="B9720" s="32">
        <v>3485</v>
      </c>
      <c r="C9720" s="33" t="s">
        <v>563</v>
      </c>
      <c r="D9720" s="33" t="s">
        <v>564</v>
      </c>
      <c r="E9720" s="34">
        <v>69256</v>
      </c>
      <c r="F9720" s="35">
        <v>1.034</v>
      </c>
      <c r="G9720" s="34">
        <v>173.8</v>
      </c>
      <c r="H9720" s="14">
        <f t="shared" si="604"/>
        <v>124459.40355200002</v>
      </c>
      <c r="I9720" s="11">
        <f t="shared" si="605"/>
        <v>69256</v>
      </c>
      <c r="J9720" s="11">
        <f t="shared" si="606"/>
        <v>71610.703999999998</v>
      </c>
      <c r="K9720" s="11">
        <f t="shared" si="607"/>
        <v>0</v>
      </c>
    </row>
    <row r="9721" spans="1:11" s="11" customFormat="1">
      <c r="A9721" s="32">
        <v>2018</v>
      </c>
      <c r="B9721" s="32">
        <v>3490</v>
      </c>
      <c r="C9721" s="33" t="s">
        <v>563</v>
      </c>
      <c r="D9721" s="33" t="s">
        <v>564</v>
      </c>
      <c r="E9721" s="34">
        <v>3390</v>
      </c>
      <c r="F9721" s="35">
        <v>1.0129999999999999</v>
      </c>
      <c r="G9721" s="34" t="s">
        <v>364</v>
      </c>
      <c r="H9721" s="14" t="str">
        <f t="shared" si="604"/>
        <v/>
      </c>
      <c r="I9721" s="11" t="str">
        <f t="shared" si="605"/>
        <v/>
      </c>
      <c r="J9721" s="11" t="str">
        <f t="shared" si="606"/>
        <v/>
      </c>
      <c r="K9721" s="11">
        <f t="shared" si="607"/>
        <v>0</v>
      </c>
    </row>
    <row r="9722" spans="1:11" s="11" customFormat="1">
      <c r="A9722" s="32">
        <v>2018</v>
      </c>
      <c r="B9722" s="32">
        <v>3491</v>
      </c>
      <c r="C9722" s="33" t="s">
        <v>563</v>
      </c>
      <c r="D9722" s="33" t="s">
        <v>564</v>
      </c>
      <c r="E9722" s="34">
        <v>97038</v>
      </c>
      <c r="F9722" s="35">
        <v>1.0349999999999999</v>
      </c>
      <c r="G9722" s="34" t="s">
        <v>364</v>
      </c>
      <c r="H9722" s="14" t="str">
        <f t="shared" si="604"/>
        <v/>
      </c>
      <c r="I9722" s="11" t="str">
        <f t="shared" si="605"/>
        <v/>
      </c>
      <c r="J9722" s="11" t="str">
        <f t="shared" si="606"/>
        <v/>
      </c>
      <c r="K9722" s="11">
        <f t="shared" si="607"/>
        <v>0</v>
      </c>
    </row>
    <row r="9723" spans="1:11" s="11" customFormat="1">
      <c r="A9723" s="32">
        <v>2018</v>
      </c>
      <c r="B9723" s="32">
        <v>3492</v>
      </c>
      <c r="C9723" s="33" t="s">
        <v>563</v>
      </c>
      <c r="D9723" s="33" t="s">
        <v>564</v>
      </c>
      <c r="E9723" s="34">
        <v>7683</v>
      </c>
      <c r="F9723" s="35">
        <v>1.02</v>
      </c>
      <c r="G9723" s="34" t="s">
        <v>364</v>
      </c>
      <c r="H9723" s="14" t="str">
        <f t="shared" si="604"/>
        <v/>
      </c>
      <c r="I9723" s="11" t="str">
        <f t="shared" si="605"/>
        <v/>
      </c>
      <c r="J9723" s="11" t="str">
        <f t="shared" si="606"/>
        <v/>
      </c>
      <c r="K9723" s="11">
        <f t="shared" si="607"/>
        <v>0</v>
      </c>
    </row>
    <row r="9724" spans="1:11" s="11" customFormat="1">
      <c r="A9724" s="32">
        <v>2018</v>
      </c>
      <c r="B9724" s="32">
        <v>3494</v>
      </c>
      <c r="C9724" s="33" t="s">
        <v>563</v>
      </c>
      <c r="D9724" s="33" t="s">
        <v>564</v>
      </c>
      <c r="E9724" s="34">
        <v>57402</v>
      </c>
      <c r="F9724" s="35">
        <v>1.03</v>
      </c>
      <c r="G9724" s="34" t="s">
        <v>364</v>
      </c>
      <c r="H9724" s="14" t="str">
        <f t="shared" si="604"/>
        <v/>
      </c>
      <c r="I9724" s="11" t="str">
        <f t="shared" si="605"/>
        <v/>
      </c>
      <c r="J9724" s="11" t="str">
        <f t="shared" si="606"/>
        <v/>
      </c>
      <c r="K9724" s="11">
        <f t="shared" si="607"/>
        <v>0</v>
      </c>
    </row>
    <row r="9725" spans="1:11" s="11" customFormat="1">
      <c r="A9725" s="32">
        <v>2018</v>
      </c>
      <c r="B9725" s="32">
        <v>3504</v>
      </c>
      <c r="C9725" s="33" t="s">
        <v>563</v>
      </c>
      <c r="D9725" s="33" t="s">
        <v>564</v>
      </c>
      <c r="E9725" s="34">
        <v>38418</v>
      </c>
      <c r="F9725" s="35">
        <v>1.02</v>
      </c>
      <c r="G9725" s="34" t="s">
        <v>364</v>
      </c>
      <c r="H9725" s="14" t="str">
        <f t="shared" si="604"/>
        <v/>
      </c>
      <c r="I9725" s="11" t="str">
        <f t="shared" si="605"/>
        <v/>
      </c>
      <c r="J9725" s="11" t="str">
        <f t="shared" si="606"/>
        <v/>
      </c>
      <c r="K9725" s="11">
        <f t="shared" si="607"/>
        <v>0</v>
      </c>
    </row>
    <row r="9726" spans="1:11" s="11" customFormat="1">
      <c r="A9726" s="32">
        <v>2018</v>
      </c>
      <c r="B9726" s="32">
        <v>3507</v>
      </c>
      <c r="C9726" s="33" t="s">
        <v>563</v>
      </c>
      <c r="D9726" s="33" t="s">
        <v>564</v>
      </c>
      <c r="E9726" s="34">
        <v>2607</v>
      </c>
      <c r="F9726" s="35">
        <v>1.0129999999999999</v>
      </c>
      <c r="G9726" s="34" t="s">
        <v>364</v>
      </c>
      <c r="H9726" s="14" t="str">
        <f t="shared" si="604"/>
        <v/>
      </c>
      <c r="I9726" s="11" t="str">
        <f t="shared" si="605"/>
        <v/>
      </c>
      <c r="J9726" s="11" t="str">
        <f t="shared" si="606"/>
        <v/>
      </c>
      <c r="K9726" s="11">
        <f t="shared" si="607"/>
        <v>0</v>
      </c>
    </row>
    <row r="9727" spans="1:11" s="11" customFormat="1">
      <c r="A9727" s="32">
        <v>2018</v>
      </c>
      <c r="B9727" s="32">
        <v>3548</v>
      </c>
      <c r="C9727" s="33" t="s">
        <v>563</v>
      </c>
      <c r="D9727" s="33" t="s">
        <v>564</v>
      </c>
      <c r="E9727" s="34">
        <v>144251</v>
      </c>
      <c r="F9727" s="35">
        <v>1.0249999999999999</v>
      </c>
      <c r="G9727" s="34">
        <v>314.5</v>
      </c>
      <c r="H9727" s="14">
        <f t="shared" si="604"/>
        <v>465011.12987499998</v>
      </c>
      <c r="I9727" s="11">
        <f t="shared" si="605"/>
        <v>144251</v>
      </c>
      <c r="J9727" s="11">
        <f t="shared" si="606"/>
        <v>147857.27499999999</v>
      </c>
      <c r="K9727" s="11">
        <f t="shared" si="607"/>
        <v>0</v>
      </c>
    </row>
    <row r="9728" spans="1:11" s="11" customFormat="1">
      <c r="A9728" s="32">
        <v>2018</v>
      </c>
      <c r="B9728" s="32">
        <v>3548</v>
      </c>
      <c r="C9728" s="33" t="s">
        <v>563</v>
      </c>
      <c r="D9728" s="33" t="s">
        <v>564</v>
      </c>
      <c r="E9728" s="34">
        <v>345127</v>
      </c>
      <c r="F9728" s="35">
        <v>1.0249999999999999</v>
      </c>
      <c r="G9728" s="34">
        <v>300.3</v>
      </c>
      <c r="H9728" s="14">
        <f t="shared" si="604"/>
        <v>1062326.7905249998</v>
      </c>
      <c r="I9728" s="11">
        <f t="shared" si="605"/>
        <v>345127</v>
      </c>
      <c r="J9728" s="11">
        <f t="shared" si="606"/>
        <v>353755.17499999999</v>
      </c>
      <c r="K9728" s="11">
        <f t="shared" si="607"/>
        <v>0</v>
      </c>
    </row>
    <row r="9729" spans="1:11" s="11" customFormat="1">
      <c r="A9729" s="32">
        <v>2018</v>
      </c>
      <c r="B9729" s="32">
        <v>3601</v>
      </c>
      <c r="C9729" s="33" t="s">
        <v>563</v>
      </c>
      <c r="D9729" s="33" t="s">
        <v>564</v>
      </c>
      <c r="E9729" s="34">
        <v>145</v>
      </c>
      <c r="F9729" s="35">
        <v>1.03</v>
      </c>
      <c r="G9729" s="34">
        <v>274.89999999999998</v>
      </c>
      <c r="H9729" s="14">
        <f t="shared" si="604"/>
        <v>410.56315000000001</v>
      </c>
      <c r="I9729" s="11">
        <f t="shared" si="605"/>
        <v>145</v>
      </c>
      <c r="J9729" s="11">
        <f t="shared" si="606"/>
        <v>149.35</v>
      </c>
      <c r="K9729" s="11">
        <f t="shared" si="607"/>
        <v>0</v>
      </c>
    </row>
    <row r="9730" spans="1:11" s="11" customFormat="1">
      <c r="A9730" s="32">
        <v>2018</v>
      </c>
      <c r="B9730" s="32">
        <v>3601</v>
      </c>
      <c r="C9730" s="33" t="s">
        <v>563</v>
      </c>
      <c r="D9730" s="33" t="s">
        <v>564</v>
      </c>
      <c r="E9730" s="34">
        <v>3754</v>
      </c>
      <c r="F9730" s="35">
        <v>1.03</v>
      </c>
      <c r="G9730" s="34">
        <v>355.9</v>
      </c>
      <c r="H9730" s="14">
        <f t="shared" si="604"/>
        <v>13761.300579999999</v>
      </c>
      <c r="I9730" s="11">
        <f t="shared" si="605"/>
        <v>3754</v>
      </c>
      <c r="J9730" s="11">
        <f t="shared" si="606"/>
        <v>3866.62</v>
      </c>
      <c r="K9730" s="11">
        <f t="shared" si="607"/>
        <v>0</v>
      </c>
    </row>
    <row r="9731" spans="1:11" s="11" customFormat="1">
      <c r="A9731" s="32">
        <v>2018</v>
      </c>
      <c r="B9731" s="32">
        <v>3601</v>
      </c>
      <c r="C9731" s="33" t="s">
        <v>563</v>
      </c>
      <c r="D9731" s="33" t="s">
        <v>564</v>
      </c>
      <c r="E9731" s="34">
        <v>2791</v>
      </c>
      <c r="F9731" s="35">
        <v>1.03</v>
      </c>
      <c r="G9731" s="34">
        <v>289.3</v>
      </c>
      <c r="H9731" s="14">
        <f t="shared" si="604"/>
        <v>8316.5938900000019</v>
      </c>
      <c r="I9731" s="11">
        <f t="shared" si="605"/>
        <v>2791</v>
      </c>
      <c r="J9731" s="11">
        <f t="shared" si="606"/>
        <v>2874.73</v>
      </c>
      <c r="K9731" s="11">
        <f t="shared" si="607"/>
        <v>0</v>
      </c>
    </row>
    <row r="9732" spans="1:11" s="11" customFormat="1">
      <c r="A9732" s="32">
        <v>2018</v>
      </c>
      <c r="B9732" s="32">
        <v>3601</v>
      </c>
      <c r="C9732" s="33" t="s">
        <v>563</v>
      </c>
      <c r="D9732" s="33" t="s">
        <v>564</v>
      </c>
      <c r="E9732" s="34">
        <v>73</v>
      </c>
      <c r="F9732" s="35">
        <v>1.03</v>
      </c>
      <c r="G9732" s="34">
        <v>273.3</v>
      </c>
      <c r="H9732" s="14">
        <f t="shared" si="604"/>
        <v>205.49427000000003</v>
      </c>
      <c r="I9732" s="11">
        <f t="shared" si="605"/>
        <v>73</v>
      </c>
      <c r="J9732" s="11">
        <f t="shared" si="606"/>
        <v>75.19</v>
      </c>
      <c r="K9732" s="11">
        <f t="shared" si="607"/>
        <v>0</v>
      </c>
    </row>
    <row r="9733" spans="1:11" s="11" customFormat="1">
      <c r="A9733" s="32">
        <v>2018</v>
      </c>
      <c r="B9733" s="32">
        <v>3609</v>
      </c>
      <c r="C9733" s="33" t="s">
        <v>563</v>
      </c>
      <c r="D9733" s="33" t="s">
        <v>564</v>
      </c>
      <c r="E9733" s="34">
        <v>133636</v>
      </c>
      <c r="F9733" s="35">
        <v>1.0249999999999999</v>
      </c>
      <c r="G9733" s="34">
        <v>250</v>
      </c>
      <c r="H9733" s="14">
        <f t="shared" si="604"/>
        <v>342442.25</v>
      </c>
      <c r="I9733" s="11">
        <f t="shared" si="605"/>
        <v>133636</v>
      </c>
      <c r="J9733" s="11">
        <f t="shared" si="606"/>
        <v>136976.9</v>
      </c>
      <c r="K9733" s="11">
        <f t="shared" si="607"/>
        <v>0</v>
      </c>
    </row>
    <row r="9734" spans="1:11" s="11" customFormat="1">
      <c r="A9734" s="32">
        <v>2018</v>
      </c>
      <c r="B9734" s="32">
        <v>3611</v>
      </c>
      <c r="C9734" s="33" t="s">
        <v>563</v>
      </c>
      <c r="D9734" s="33" t="s">
        <v>564</v>
      </c>
      <c r="E9734" s="34">
        <v>23415</v>
      </c>
      <c r="F9734" s="35">
        <v>1.0309999999999999</v>
      </c>
      <c r="G9734" s="34">
        <v>259.2</v>
      </c>
      <c r="H9734" s="14">
        <f t="shared" ref="H9734:H9797" si="608">IF(I9734="","",G9734/100*F9734*E9734)</f>
        <v>62573.122080000001</v>
      </c>
      <c r="I9734" s="11">
        <f t="shared" ref="I9734:I9797" si="609">IF(OR(G9734=".",F9734=".",E9734="."),"",E9734)</f>
        <v>23415</v>
      </c>
      <c r="J9734" s="11">
        <f t="shared" ref="J9734:J9797" si="610">IF(I9734="","",F9734*I9734)</f>
        <v>24140.864999999998</v>
      </c>
      <c r="K9734" s="11">
        <f t="shared" ref="K9734:K9797" si="611">IF(C9734="LIG",1,0)</f>
        <v>0</v>
      </c>
    </row>
    <row r="9735" spans="1:11" s="11" customFormat="1">
      <c r="A9735" s="32">
        <v>2018</v>
      </c>
      <c r="B9735" s="32">
        <v>3612</v>
      </c>
      <c r="C9735" s="33" t="s">
        <v>563</v>
      </c>
      <c r="D9735" s="33" t="s">
        <v>564</v>
      </c>
      <c r="E9735" s="34">
        <v>302612</v>
      </c>
      <c r="F9735" s="35">
        <v>1.0269999999999999</v>
      </c>
      <c r="G9735" s="34">
        <v>253.7</v>
      </c>
      <c r="H9735" s="14">
        <f t="shared" si="608"/>
        <v>788455.26338799985</v>
      </c>
      <c r="I9735" s="11">
        <f t="shared" si="609"/>
        <v>302612</v>
      </c>
      <c r="J9735" s="11">
        <f t="shared" si="610"/>
        <v>310782.52399999998</v>
      </c>
      <c r="K9735" s="11">
        <f t="shared" si="611"/>
        <v>0</v>
      </c>
    </row>
    <row r="9736" spans="1:11" s="11" customFormat="1">
      <c r="A9736" s="32">
        <v>2018</v>
      </c>
      <c r="B9736" s="32">
        <v>3628</v>
      </c>
      <c r="C9736" s="33" t="s">
        <v>563</v>
      </c>
      <c r="D9736" s="33" t="s">
        <v>564</v>
      </c>
      <c r="E9736" s="34">
        <v>2585</v>
      </c>
      <c r="F9736" s="35">
        <v>1.0229999999999999</v>
      </c>
      <c r="G9736" s="34">
        <v>294.2</v>
      </c>
      <c r="H9736" s="14">
        <f t="shared" si="608"/>
        <v>7779.9866099999981</v>
      </c>
      <c r="I9736" s="11">
        <f t="shared" si="609"/>
        <v>2585</v>
      </c>
      <c r="J9736" s="11">
        <f t="shared" si="610"/>
        <v>2644.4549999999999</v>
      </c>
      <c r="K9736" s="11">
        <f t="shared" si="611"/>
        <v>0</v>
      </c>
    </row>
    <row r="9737" spans="1:11" s="11" customFormat="1">
      <c r="A9737" s="32">
        <v>2018</v>
      </c>
      <c r="B9737" s="32">
        <v>3628</v>
      </c>
      <c r="C9737" s="33" t="s">
        <v>563</v>
      </c>
      <c r="D9737" s="33" t="s">
        <v>564</v>
      </c>
      <c r="E9737" s="34">
        <v>1616</v>
      </c>
      <c r="F9737" s="35">
        <v>1.0229999999999999</v>
      </c>
      <c r="G9737" s="34">
        <v>310.3</v>
      </c>
      <c r="H9737" s="14">
        <f t="shared" si="608"/>
        <v>5129.7803039999999</v>
      </c>
      <c r="I9737" s="11">
        <f t="shared" si="609"/>
        <v>1616</v>
      </c>
      <c r="J9737" s="11">
        <f t="shared" si="610"/>
        <v>1653.1679999999999</v>
      </c>
      <c r="K9737" s="11">
        <f t="shared" si="611"/>
        <v>0</v>
      </c>
    </row>
    <row r="9738" spans="1:11" s="11" customFormat="1">
      <c r="A9738" s="32">
        <v>2018</v>
      </c>
      <c r="B9738" s="32">
        <v>3628</v>
      </c>
      <c r="C9738" s="33" t="s">
        <v>563</v>
      </c>
      <c r="D9738" s="33" t="s">
        <v>564</v>
      </c>
      <c r="E9738" s="34">
        <v>52</v>
      </c>
      <c r="F9738" s="35">
        <v>1.0229999999999999</v>
      </c>
      <c r="G9738" s="34">
        <v>316</v>
      </c>
      <c r="H9738" s="14">
        <f t="shared" si="608"/>
        <v>168.09935999999999</v>
      </c>
      <c r="I9738" s="11">
        <f t="shared" si="609"/>
        <v>52</v>
      </c>
      <c r="J9738" s="11">
        <f t="shared" si="610"/>
        <v>53.195999999999998</v>
      </c>
      <c r="K9738" s="11">
        <f t="shared" si="611"/>
        <v>0</v>
      </c>
    </row>
    <row r="9739" spans="1:11" s="11" customFormat="1">
      <c r="A9739" s="32">
        <v>2018</v>
      </c>
      <c r="B9739" s="32">
        <v>3628</v>
      </c>
      <c r="C9739" s="33" t="s">
        <v>563</v>
      </c>
      <c r="D9739" s="33" t="s">
        <v>564</v>
      </c>
      <c r="E9739" s="34">
        <v>3232</v>
      </c>
      <c r="F9739" s="35">
        <v>1.0229999999999999</v>
      </c>
      <c r="G9739" s="34">
        <v>294.8</v>
      </c>
      <c r="H9739" s="14">
        <f t="shared" si="608"/>
        <v>9747.0785279999982</v>
      </c>
      <c r="I9739" s="11">
        <f t="shared" si="609"/>
        <v>3232</v>
      </c>
      <c r="J9739" s="11">
        <f t="shared" si="610"/>
        <v>3306.3359999999998</v>
      </c>
      <c r="K9739" s="11">
        <f t="shared" si="611"/>
        <v>0</v>
      </c>
    </row>
    <row r="9740" spans="1:11" s="11" customFormat="1">
      <c r="A9740" s="32">
        <v>2018</v>
      </c>
      <c r="B9740" s="32">
        <v>3628</v>
      </c>
      <c r="C9740" s="33" t="s">
        <v>563</v>
      </c>
      <c r="D9740" s="33" t="s">
        <v>564</v>
      </c>
      <c r="E9740" s="34">
        <v>39830</v>
      </c>
      <c r="F9740" s="35">
        <v>1.0229999999999999</v>
      </c>
      <c r="G9740" s="34">
        <v>305.10000000000002</v>
      </c>
      <c r="H9740" s="14">
        <f t="shared" si="608"/>
        <v>124316.32058999999</v>
      </c>
      <c r="I9740" s="11">
        <f t="shared" si="609"/>
        <v>39830</v>
      </c>
      <c r="J9740" s="11">
        <f t="shared" si="610"/>
        <v>40746.089999999997</v>
      </c>
      <c r="K9740" s="11">
        <f t="shared" si="611"/>
        <v>0</v>
      </c>
    </row>
    <row r="9741" spans="1:11" s="11" customFormat="1">
      <c r="A9741" s="32">
        <v>2018</v>
      </c>
      <c r="B9741" s="32">
        <v>3628</v>
      </c>
      <c r="C9741" s="33" t="s">
        <v>563</v>
      </c>
      <c r="D9741" s="33" t="s">
        <v>564</v>
      </c>
      <c r="E9741" s="34">
        <v>13331</v>
      </c>
      <c r="F9741" s="35">
        <v>1.0229999999999999</v>
      </c>
      <c r="G9741" s="34">
        <v>298.89999999999998</v>
      </c>
      <c r="H9741" s="14">
        <f t="shared" si="608"/>
        <v>40762.825256999997</v>
      </c>
      <c r="I9741" s="11">
        <f t="shared" si="609"/>
        <v>13331</v>
      </c>
      <c r="J9741" s="11">
        <f t="shared" si="610"/>
        <v>13637.612999999999</v>
      </c>
      <c r="K9741" s="11">
        <f t="shared" si="611"/>
        <v>0</v>
      </c>
    </row>
    <row r="9742" spans="1:11" s="11" customFormat="1">
      <c r="A9742" s="32">
        <v>2018</v>
      </c>
      <c r="B9742" s="32">
        <v>3628</v>
      </c>
      <c r="C9742" s="33" t="s">
        <v>563</v>
      </c>
      <c r="D9742" s="33" t="s">
        <v>564</v>
      </c>
      <c r="E9742" s="34">
        <v>11925</v>
      </c>
      <c r="F9742" s="35">
        <v>1.0229999999999999</v>
      </c>
      <c r="G9742" s="34">
        <v>295.7</v>
      </c>
      <c r="H9742" s="14">
        <f t="shared" si="608"/>
        <v>36073.256174999995</v>
      </c>
      <c r="I9742" s="11">
        <f t="shared" si="609"/>
        <v>11925</v>
      </c>
      <c r="J9742" s="11">
        <f t="shared" si="610"/>
        <v>12199.275</v>
      </c>
      <c r="K9742" s="11">
        <f t="shared" si="611"/>
        <v>0</v>
      </c>
    </row>
    <row r="9743" spans="1:11" s="11" customFormat="1">
      <c r="A9743" s="32">
        <v>2018</v>
      </c>
      <c r="B9743" s="32">
        <v>3628</v>
      </c>
      <c r="C9743" s="33" t="s">
        <v>563</v>
      </c>
      <c r="D9743" s="33" t="s">
        <v>564</v>
      </c>
      <c r="E9743" s="34">
        <v>4848</v>
      </c>
      <c r="F9743" s="35">
        <v>1.0229999999999999</v>
      </c>
      <c r="G9743" s="34">
        <v>299</v>
      </c>
      <c r="H9743" s="14">
        <f t="shared" si="608"/>
        <v>14828.91696</v>
      </c>
      <c r="I9743" s="11">
        <f t="shared" si="609"/>
        <v>4848</v>
      </c>
      <c r="J9743" s="11">
        <f t="shared" si="610"/>
        <v>4959.5039999999999</v>
      </c>
      <c r="K9743" s="11">
        <f t="shared" si="611"/>
        <v>0</v>
      </c>
    </row>
    <row r="9744" spans="1:11" s="11" customFormat="1">
      <c r="A9744" s="32">
        <v>2018</v>
      </c>
      <c r="B9744" s="32">
        <v>3628</v>
      </c>
      <c r="C9744" s="33" t="s">
        <v>563</v>
      </c>
      <c r="D9744" s="33" t="s">
        <v>564</v>
      </c>
      <c r="E9744" s="34">
        <v>10907</v>
      </c>
      <c r="F9744" s="35">
        <v>1.0229999999999999</v>
      </c>
      <c r="G9744" s="34">
        <v>300.8</v>
      </c>
      <c r="H9744" s="14">
        <f t="shared" si="608"/>
        <v>33562.845887999996</v>
      </c>
      <c r="I9744" s="11">
        <f t="shared" si="609"/>
        <v>10907</v>
      </c>
      <c r="J9744" s="11">
        <f t="shared" si="610"/>
        <v>11157.860999999999</v>
      </c>
      <c r="K9744" s="11">
        <f t="shared" si="611"/>
        <v>0</v>
      </c>
    </row>
    <row r="9745" spans="1:11" s="11" customFormat="1">
      <c r="A9745" s="32">
        <v>2018</v>
      </c>
      <c r="B9745" s="32">
        <v>3628</v>
      </c>
      <c r="C9745" s="33" t="s">
        <v>563</v>
      </c>
      <c r="D9745" s="33" t="s">
        <v>564</v>
      </c>
      <c r="E9745" s="34">
        <v>11270</v>
      </c>
      <c r="F9745" s="35">
        <v>1.0229999999999999</v>
      </c>
      <c r="G9745" s="34">
        <v>296.2</v>
      </c>
      <c r="H9745" s="14">
        <f t="shared" si="608"/>
        <v>34149.520019999996</v>
      </c>
      <c r="I9745" s="11">
        <f t="shared" si="609"/>
        <v>11270</v>
      </c>
      <c r="J9745" s="11">
        <f t="shared" si="610"/>
        <v>11529.21</v>
      </c>
      <c r="K9745" s="11">
        <f t="shared" si="611"/>
        <v>0</v>
      </c>
    </row>
    <row r="9746" spans="1:11" s="11" customFormat="1">
      <c r="A9746" s="32">
        <v>2018</v>
      </c>
      <c r="B9746" s="32">
        <v>3630</v>
      </c>
      <c r="C9746" s="33" t="s">
        <v>563</v>
      </c>
      <c r="D9746" s="33" t="s">
        <v>564</v>
      </c>
      <c r="E9746" s="34">
        <v>158376</v>
      </c>
      <c r="F9746" s="35">
        <v>1.0389999999999999</v>
      </c>
      <c r="G9746" s="34">
        <v>470.2</v>
      </c>
      <c r="H9746" s="14">
        <f t="shared" si="608"/>
        <v>773726.62612799986</v>
      </c>
      <c r="I9746" s="11">
        <f t="shared" si="609"/>
        <v>158376</v>
      </c>
      <c r="J9746" s="11">
        <f t="shared" si="610"/>
        <v>164552.66399999999</v>
      </c>
      <c r="K9746" s="11">
        <f t="shared" si="611"/>
        <v>0</v>
      </c>
    </row>
    <row r="9747" spans="1:11" s="11" customFormat="1">
      <c r="A9747" s="32">
        <v>2018</v>
      </c>
      <c r="B9747" s="32">
        <v>3631</v>
      </c>
      <c r="C9747" s="33" t="s">
        <v>563</v>
      </c>
      <c r="D9747" s="33" t="s">
        <v>564</v>
      </c>
      <c r="E9747" s="34">
        <v>134302</v>
      </c>
      <c r="F9747" s="35">
        <v>1.0389999999999999</v>
      </c>
      <c r="G9747" s="34">
        <v>309.2</v>
      </c>
      <c r="H9747" s="14">
        <f t="shared" si="608"/>
        <v>431456.99357599998</v>
      </c>
      <c r="I9747" s="11">
        <f t="shared" si="609"/>
        <v>134302</v>
      </c>
      <c r="J9747" s="11">
        <f t="shared" si="610"/>
        <v>139539.77799999999</v>
      </c>
      <c r="K9747" s="11">
        <f t="shared" si="611"/>
        <v>0</v>
      </c>
    </row>
    <row r="9748" spans="1:11" s="11" customFormat="1">
      <c r="A9748" s="32">
        <v>2018</v>
      </c>
      <c r="B9748" s="32">
        <v>3631</v>
      </c>
      <c r="C9748" s="33" t="s">
        <v>565</v>
      </c>
      <c r="D9748" s="33" t="s">
        <v>566</v>
      </c>
      <c r="E9748" s="34">
        <v>43</v>
      </c>
      <c r="F9748" s="35">
        <v>5.8380000000000001</v>
      </c>
      <c r="G9748" s="34">
        <v>1971.8</v>
      </c>
      <c r="H9748" s="14">
        <f t="shared" si="608"/>
        <v>4949.8884120000002</v>
      </c>
      <c r="I9748" s="11">
        <f t="shared" si="609"/>
        <v>43</v>
      </c>
      <c r="J9748" s="11">
        <f t="shared" si="610"/>
        <v>251.03399999999999</v>
      </c>
      <c r="K9748" s="11">
        <f t="shared" si="611"/>
        <v>0</v>
      </c>
    </row>
    <row r="9749" spans="1:11" s="11" customFormat="1">
      <c r="A9749" s="32">
        <v>2018</v>
      </c>
      <c r="B9749" s="32">
        <v>3648</v>
      </c>
      <c r="C9749" s="33" t="s">
        <v>563</v>
      </c>
      <c r="D9749" s="33" t="s">
        <v>564</v>
      </c>
      <c r="E9749" s="34">
        <v>12538</v>
      </c>
      <c r="F9749" s="35">
        <v>1.044</v>
      </c>
      <c r="G9749" s="34">
        <v>1123.0999999999999</v>
      </c>
      <c r="H9749" s="14">
        <f t="shared" si="608"/>
        <v>147010.10623199999</v>
      </c>
      <c r="I9749" s="11">
        <f t="shared" si="609"/>
        <v>12538</v>
      </c>
      <c r="J9749" s="11">
        <f t="shared" si="610"/>
        <v>13089.672</v>
      </c>
      <c r="K9749" s="11">
        <f t="shared" si="611"/>
        <v>0</v>
      </c>
    </row>
    <row r="9750" spans="1:11" s="11" customFormat="1">
      <c r="A9750" s="32">
        <v>2018</v>
      </c>
      <c r="B9750" s="32">
        <v>3775</v>
      </c>
      <c r="C9750" s="33" t="s">
        <v>563</v>
      </c>
      <c r="D9750" s="33" t="s">
        <v>564</v>
      </c>
      <c r="E9750" s="34">
        <v>38835</v>
      </c>
      <c r="F9750" s="35">
        <v>1.03</v>
      </c>
      <c r="G9750" s="34">
        <v>341.6</v>
      </c>
      <c r="H9750" s="14">
        <f t="shared" si="608"/>
        <v>136640.17080000002</v>
      </c>
      <c r="I9750" s="11">
        <f t="shared" si="609"/>
        <v>38835</v>
      </c>
      <c r="J9750" s="11">
        <f t="shared" si="610"/>
        <v>40000.050000000003</v>
      </c>
      <c r="K9750" s="11">
        <f t="shared" si="611"/>
        <v>0</v>
      </c>
    </row>
    <row r="9751" spans="1:11" s="11" customFormat="1">
      <c r="A9751" s="32">
        <v>2018</v>
      </c>
      <c r="B9751" s="32">
        <v>3775</v>
      </c>
      <c r="C9751" s="33" t="s">
        <v>563</v>
      </c>
      <c r="D9751" s="33" t="s">
        <v>564</v>
      </c>
      <c r="E9751" s="34">
        <v>58252</v>
      </c>
      <c r="F9751" s="35">
        <v>1.03</v>
      </c>
      <c r="G9751" s="34">
        <v>394.8</v>
      </c>
      <c r="H9751" s="14">
        <f t="shared" si="608"/>
        <v>236878.26287999999</v>
      </c>
      <c r="I9751" s="11">
        <f t="shared" si="609"/>
        <v>58252</v>
      </c>
      <c r="J9751" s="11">
        <f t="shared" si="610"/>
        <v>59999.560000000005</v>
      </c>
      <c r="K9751" s="11">
        <f t="shared" si="611"/>
        <v>0</v>
      </c>
    </row>
    <row r="9752" spans="1:11" s="11" customFormat="1">
      <c r="A9752" s="32">
        <v>2018</v>
      </c>
      <c r="B9752" s="32">
        <v>3775</v>
      </c>
      <c r="C9752" s="33" t="s">
        <v>563</v>
      </c>
      <c r="D9752" s="33" t="s">
        <v>564</v>
      </c>
      <c r="E9752" s="34">
        <v>104369</v>
      </c>
      <c r="F9752" s="35">
        <v>1.0289999999999999</v>
      </c>
      <c r="G9752" s="34">
        <v>326.7</v>
      </c>
      <c r="H9752" s="14">
        <f t="shared" si="608"/>
        <v>350861.755167</v>
      </c>
      <c r="I9752" s="11">
        <f t="shared" si="609"/>
        <v>104369</v>
      </c>
      <c r="J9752" s="11">
        <f t="shared" si="610"/>
        <v>107395.70099999999</v>
      </c>
      <c r="K9752" s="11">
        <f t="shared" si="611"/>
        <v>0</v>
      </c>
    </row>
    <row r="9753" spans="1:11" s="11" customFormat="1">
      <c r="A9753" s="32">
        <v>2018</v>
      </c>
      <c r="B9753" s="32">
        <v>3775</v>
      </c>
      <c r="C9753" s="33" t="s">
        <v>563</v>
      </c>
      <c r="D9753" s="33" t="s">
        <v>564</v>
      </c>
      <c r="E9753" s="34">
        <v>762136</v>
      </c>
      <c r="F9753" s="35">
        <v>1.03</v>
      </c>
      <c r="G9753" s="34">
        <v>335.3</v>
      </c>
      <c r="H9753" s="14">
        <f t="shared" si="608"/>
        <v>2632105.2682400001</v>
      </c>
      <c r="I9753" s="11">
        <f t="shared" si="609"/>
        <v>762136</v>
      </c>
      <c r="J9753" s="11">
        <f t="shared" si="610"/>
        <v>785000.08000000007</v>
      </c>
      <c r="K9753" s="11">
        <f t="shared" si="611"/>
        <v>0</v>
      </c>
    </row>
    <row r="9754" spans="1:11" s="11" customFormat="1">
      <c r="A9754" s="32">
        <v>2018</v>
      </c>
      <c r="B9754" s="32">
        <v>3775</v>
      </c>
      <c r="C9754" s="33" t="s">
        <v>563</v>
      </c>
      <c r="D9754" s="33" t="s">
        <v>564</v>
      </c>
      <c r="E9754" s="34">
        <v>6699</v>
      </c>
      <c r="F9754" s="35">
        <v>1.03</v>
      </c>
      <c r="G9754" s="34">
        <v>342.6</v>
      </c>
      <c r="H9754" s="14">
        <f t="shared" si="608"/>
        <v>23639.29722</v>
      </c>
      <c r="I9754" s="11">
        <f t="shared" si="609"/>
        <v>6699</v>
      </c>
      <c r="J9754" s="11">
        <f t="shared" si="610"/>
        <v>6899.97</v>
      </c>
      <c r="K9754" s="11">
        <f t="shared" si="611"/>
        <v>0</v>
      </c>
    </row>
    <row r="9755" spans="1:11" s="11" customFormat="1">
      <c r="A9755" s="32">
        <v>2018</v>
      </c>
      <c r="B9755" s="32">
        <v>3797</v>
      </c>
      <c r="C9755" s="33" t="s">
        <v>353</v>
      </c>
      <c r="D9755" s="33" t="s">
        <v>354</v>
      </c>
      <c r="E9755" s="34">
        <v>11876</v>
      </c>
      <c r="F9755" s="35">
        <v>25.716000000000001</v>
      </c>
      <c r="G9755" s="34">
        <v>285.10000000000002</v>
      </c>
      <c r="H9755" s="14">
        <f t="shared" si="608"/>
        <v>870704.56881600013</v>
      </c>
      <c r="I9755" s="11">
        <f t="shared" si="609"/>
        <v>11876</v>
      </c>
      <c r="J9755" s="11">
        <f t="shared" si="610"/>
        <v>305403.21600000001</v>
      </c>
      <c r="K9755" s="11">
        <f t="shared" si="611"/>
        <v>0</v>
      </c>
    </row>
    <row r="9756" spans="1:11" s="11" customFormat="1">
      <c r="A9756" s="32">
        <v>2018</v>
      </c>
      <c r="B9756" s="32">
        <v>3797</v>
      </c>
      <c r="C9756" s="33" t="s">
        <v>353</v>
      </c>
      <c r="D9756" s="33" t="s">
        <v>354</v>
      </c>
      <c r="E9756" s="34">
        <v>11875</v>
      </c>
      <c r="F9756" s="35">
        <v>25.827999999999999</v>
      </c>
      <c r="G9756" s="34">
        <v>359.3</v>
      </c>
      <c r="H9756" s="14">
        <f t="shared" si="608"/>
        <v>1102000.0475000001</v>
      </c>
      <c r="I9756" s="11">
        <f t="shared" si="609"/>
        <v>11875</v>
      </c>
      <c r="J9756" s="11">
        <f t="shared" si="610"/>
        <v>306707.5</v>
      </c>
      <c r="K9756" s="11">
        <f t="shared" si="611"/>
        <v>0</v>
      </c>
    </row>
    <row r="9757" spans="1:11" s="11" customFormat="1">
      <c r="A9757" s="32">
        <v>2018</v>
      </c>
      <c r="B9757" s="32">
        <v>3797</v>
      </c>
      <c r="C9757" s="33" t="s">
        <v>353</v>
      </c>
      <c r="D9757" s="33" t="s">
        <v>354</v>
      </c>
      <c r="E9757" s="34">
        <v>11482</v>
      </c>
      <c r="F9757" s="35">
        <v>24.41</v>
      </c>
      <c r="G9757" s="34">
        <v>309.60000000000002</v>
      </c>
      <c r="H9757" s="14">
        <f t="shared" si="608"/>
        <v>867733.31952000014</v>
      </c>
      <c r="I9757" s="11">
        <f t="shared" si="609"/>
        <v>11482</v>
      </c>
      <c r="J9757" s="11">
        <f t="shared" si="610"/>
        <v>280275.62</v>
      </c>
      <c r="K9757" s="11">
        <f t="shared" si="611"/>
        <v>0</v>
      </c>
    </row>
    <row r="9758" spans="1:11" s="11" customFormat="1">
      <c r="A9758" s="32">
        <v>2018</v>
      </c>
      <c r="B9758" s="32">
        <v>3797</v>
      </c>
      <c r="C9758" s="33" t="s">
        <v>353</v>
      </c>
      <c r="D9758" s="33" t="s">
        <v>354</v>
      </c>
      <c r="E9758" s="34">
        <v>11747</v>
      </c>
      <c r="F9758" s="35">
        <v>25.411999999999999</v>
      </c>
      <c r="G9758" s="34">
        <v>296.3</v>
      </c>
      <c r="H9758" s="14">
        <f t="shared" si="608"/>
        <v>884499.24573199998</v>
      </c>
      <c r="I9758" s="11">
        <f t="shared" si="609"/>
        <v>11747</v>
      </c>
      <c r="J9758" s="11">
        <f t="shared" si="610"/>
        <v>298514.76399999997</v>
      </c>
      <c r="K9758" s="11">
        <f t="shared" si="611"/>
        <v>0</v>
      </c>
    </row>
    <row r="9759" spans="1:11" s="11" customFormat="1">
      <c r="A9759" s="32">
        <v>2018</v>
      </c>
      <c r="B9759" s="32">
        <v>3797</v>
      </c>
      <c r="C9759" s="33" t="s">
        <v>353</v>
      </c>
      <c r="D9759" s="33" t="s">
        <v>354</v>
      </c>
      <c r="E9759" s="34">
        <v>11916</v>
      </c>
      <c r="F9759" s="35">
        <v>26.15</v>
      </c>
      <c r="G9759" s="34">
        <v>360.2</v>
      </c>
      <c r="H9759" s="14">
        <f t="shared" si="608"/>
        <v>1122395.4467999998</v>
      </c>
      <c r="I9759" s="11">
        <f t="shared" si="609"/>
        <v>11916</v>
      </c>
      <c r="J9759" s="11">
        <f t="shared" si="610"/>
        <v>311603.39999999997</v>
      </c>
      <c r="K9759" s="11">
        <f t="shared" si="611"/>
        <v>0</v>
      </c>
    </row>
    <row r="9760" spans="1:11" s="11" customFormat="1">
      <c r="A9760" s="32">
        <v>2018</v>
      </c>
      <c r="B9760" s="32">
        <v>3797</v>
      </c>
      <c r="C9760" s="33" t="s">
        <v>353</v>
      </c>
      <c r="D9760" s="33" t="s">
        <v>354</v>
      </c>
      <c r="E9760" s="34">
        <v>23789</v>
      </c>
      <c r="F9760" s="35">
        <v>25.808</v>
      </c>
      <c r="G9760" s="34">
        <v>296.3</v>
      </c>
      <c r="H9760" s="14">
        <f t="shared" si="608"/>
        <v>1819123.5150560001</v>
      </c>
      <c r="I9760" s="11">
        <f t="shared" si="609"/>
        <v>23789</v>
      </c>
      <c r="J9760" s="11">
        <f t="shared" si="610"/>
        <v>613946.51199999999</v>
      </c>
      <c r="K9760" s="11">
        <f t="shared" si="611"/>
        <v>0</v>
      </c>
    </row>
    <row r="9761" spans="1:11" s="11" customFormat="1">
      <c r="A9761" s="32">
        <v>2018</v>
      </c>
      <c r="B9761" s="32">
        <v>3797</v>
      </c>
      <c r="C9761" s="33" t="s">
        <v>565</v>
      </c>
      <c r="D9761" s="33" t="s">
        <v>566</v>
      </c>
      <c r="E9761" s="34">
        <v>23990</v>
      </c>
      <c r="F9761" s="35">
        <v>5.88</v>
      </c>
      <c r="G9761" s="34">
        <v>1414.1</v>
      </c>
      <c r="H9761" s="14">
        <f t="shared" si="608"/>
        <v>1994746.4291999997</v>
      </c>
      <c r="I9761" s="11">
        <f t="shared" si="609"/>
        <v>23990</v>
      </c>
      <c r="J9761" s="11">
        <f t="shared" si="610"/>
        <v>141061.20000000001</v>
      </c>
      <c r="K9761" s="11">
        <f t="shared" si="611"/>
        <v>0</v>
      </c>
    </row>
    <row r="9762" spans="1:11" s="11" customFormat="1">
      <c r="A9762" s="32">
        <v>2018</v>
      </c>
      <c r="B9762" s="32">
        <v>3797</v>
      </c>
      <c r="C9762" s="33" t="s">
        <v>563</v>
      </c>
      <c r="D9762" s="33" t="s">
        <v>564</v>
      </c>
      <c r="E9762" s="34">
        <v>1936798</v>
      </c>
      <c r="F9762" s="35">
        <v>1.056</v>
      </c>
      <c r="G9762" s="34">
        <v>285.89999999999998</v>
      </c>
      <c r="H9762" s="14">
        <f t="shared" si="608"/>
        <v>5847394.5889919996</v>
      </c>
      <c r="I9762" s="11">
        <f t="shared" si="609"/>
        <v>1936798</v>
      </c>
      <c r="J9762" s="11">
        <f t="shared" si="610"/>
        <v>2045258.6880000001</v>
      </c>
      <c r="K9762" s="11">
        <f t="shared" si="611"/>
        <v>0</v>
      </c>
    </row>
    <row r="9763" spans="1:11" s="11" customFormat="1">
      <c r="A9763" s="32">
        <v>2018</v>
      </c>
      <c r="B9763" s="32">
        <v>3804</v>
      </c>
      <c r="C9763" s="33" t="s">
        <v>563</v>
      </c>
      <c r="D9763" s="33" t="s">
        <v>564</v>
      </c>
      <c r="E9763" s="34">
        <v>2393243</v>
      </c>
      <c r="F9763" s="35">
        <v>1.06</v>
      </c>
      <c r="G9763" s="34">
        <v>343.9</v>
      </c>
      <c r="H9763" s="14">
        <f t="shared" si="608"/>
        <v>8724184.4376199991</v>
      </c>
      <c r="I9763" s="11">
        <f t="shared" si="609"/>
        <v>2393243</v>
      </c>
      <c r="J9763" s="11">
        <f t="shared" si="610"/>
        <v>2536837.58</v>
      </c>
      <c r="K9763" s="11">
        <f t="shared" si="611"/>
        <v>0</v>
      </c>
    </row>
    <row r="9764" spans="1:11" s="11" customFormat="1">
      <c r="A9764" s="32">
        <v>2018</v>
      </c>
      <c r="B9764" s="32">
        <v>3809</v>
      </c>
      <c r="C9764" s="33" t="s">
        <v>563</v>
      </c>
      <c r="D9764" s="33" t="s">
        <v>564</v>
      </c>
      <c r="E9764" s="34">
        <v>404</v>
      </c>
      <c r="F9764" s="35">
        <v>1.04</v>
      </c>
      <c r="G9764" s="34">
        <v>3751</v>
      </c>
      <c r="H9764" s="14">
        <f t="shared" si="608"/>
        <v>15760.201599999999</v>
      </c>
      <c r="I9764" s="11">
        <f t="shared" si="609"/>
        <v>404</v>
      </c>
      <c r="J9764" s="11">
        <f t="shared" si="610"/>
        <v>420.16</v>
      </c>
      <c r="K9764" s="11">
        <f t="shared" si="611"/>
        <v>0</v>
      </c>
    </row>
    <row r="9765" spans="1:11" s="11" customFormat="1">
      <c r="A9765" s="32">
        <v>2018</v>
      </c>
      <c r="B9765" s="32">
        <v>3845</v>
      </c>
      <c r="C9765" s="33" t="s">
        <v>363</v>
      </c>
      <c r="D9765" s="33" t="s">
        <v>354</v>
      </c>
      <c r="E9765" s="34">
        <v>44001</v>
      </c>
      <c r="F9765" s="35">
        <v>17.489999999999998</v>
      </c>
      <c r="G9765" s="34" t="s">
        <v>364</v>
      </c>
      <c r="H9765" s="14" t="str">
        <f t="shared" si="608"/>
        <v/>
      </c>
      <c r="I9765" s="11" t="str">
        <f t="shared" si="609"/>
        <v/>
      </c>
      <c r="J9765" s="11" t="str">
        <f t="shared" si="610"/>
        <v/>
      </c>
      <c r="K9765" s="11">
        <f t="shared" si="611"/>
        <v>0</v>
      </c>
    </row>
    <row r="9766" spans="1:11" s="11" customFormat="1">
      <c r="A9766" s="32">
        <v>2018</v>
      </c>
      <c r="B9766" s="32">
        <v>3845</v>
      </c>
      <c r="C9766" s="33" t="s">
        <v>363</v>
      </c>
      <c r="D9766" s="33" t="s">
        <v>354</v>
      </c>
      <c r="E9766" s="34">
        <v>44206</v>
      </c>
      <c r="F9766" s="35">
        <v>16.14</v>
      </c>
      <c r="G9766" s="34" t="s">
        <v>364</v>
      </c>
      <c r="H9766" s="14" t="str">
        <f t="shared" si="608"/>
        <v/>
      </c>
      <c r="I9766" s="11" t="str">
        <f t="shared" si="609"/>
        <v/>
      </c>
      <c r="J9766" s="11" t="str">
        <f t="shared" si="610"/>
        <v/>
      </c>
      <c r="K9766" s="11">
        <f t="shared" si="611"/>
        <v>0</v>
      </c>
    </row>
    <row r="9767" spans="1:11" s="11" customFormat="1">
      <c r="A9767" s="32">
        <v>2018</v>
      </c>
      <c r="B9767" s="32">
        <v>3845</v>
      </c>
      <c r="C9767" s="33" t="s">
        <v>365</v>
      </c>
      <c r="D9767" s="33" t="s">
        <v>354</v>
      </c>
      <c r="E9767" s="34">
        <v>5182</v>
      </c>
      <c r="F9767" s="35">
        <v>15.36</v>
      </c>
      <c r="G9767" s="34" t="s">
        <v>364</v>
      </c>
      <c r="H9767" s="14" t="str">
        <f t="shared" si="608"/>
        <v/>
      </c>
      <c r="I9767" s="11" t="str">
        <f t="shared" si="609"/>
        <v/>
      </c>
      <c r="J9767" s="11" t="str">
        <f t="shared" si="610"/>
        <v/>
      </c>
      <c r="K9767" s="11">
        <f t="shared" si="611"/>
        <v>0</v>
      </c>
    </row>
    <row r="9768" spans="1:11" s="11" customFormat="1">
      <c r="A9768" s="32">
        <v>2018</v>
      </c>
      <c r="B9768" s="32">
        <v>3935</v>
      </c>
      <c r="C9768" s="33" t="s">
        <v>353</v>
      </c>
      <c r="D9768" s="33" t="s">
        <v>354</v>
      </c>
      <c r="E9768" s="34">
        <v>24886</v>
      </c>
      <c r="F9768" s="35">
        <v>23.815999999999999</v>
      </c>
      <c r="G9768" s="34">
        <v>238.4</v>
      </c>
      <c r="H9768" s="14">
        <f t="shared" si="608"/>
        <v>1412960.9827839998</v>
      </c>
      <c r="I9768" s="11">
        <f t="shared" si="609"/>
        <v>24886</v>
      </c>
      <c r="J9768" s="11">
        <f t="shared" si="610"/>
        <v>592684.97600000002</v>
      </c>
      <c r="K9768" s="11">
        <f t="shared" si="611"/>
        <v>0</v>
      </c>
    </row>
    <row r="9769" spans="1:11" s="11" customFormat="1">
      <c r="A9769" s="32">
        <v>2018</v>
      </c>
      <c r="B9769" s="32">
        <v>3935</v>
      </c>
      <c r="C9769" s="33" t="s">
        <v>353</v>
      </c>
      <c r="D9769" s="33" t="s">
        <v>354</v>
      </c>
      <c r="E9769" s="34">
        <v>60889</v>
      </c>
      <c r="F9769" s="35">
        <v>23.937999999999999</v>
      </c>
      <c r="G9769" s="34">
        <v>235.5</v>
      </c>
      <c r="H9769" s="14">
        <f t="shared" si="608"/>
        <v>3432555.8771099998</v>
      </c>
      <c r="I9769" s="11">
        <f t="shared" si="609"/>
        <v>60889</v>
      </c>
      <c r="J9769" s="11">
        <f t="shared" si="610"/>
        <v>1457560.882</v>
      </c>
      <c r="K9769" s="11">
        <f t="shared" si="611"/>
        <v>0</v>
      </c>
    </row>
    <row r="9770" spans="1:11" s="11" customFormat="1">
      <c r="A9770" s="32">
        <v>2018</v>
      </c>
      <c r="B9770" s="32">
        <v>3935</v>
      </c>
      <c r="C9770" s="33" t="s">
        <v>353</v>
      </c>
      <c r="D9770" s="33" t="s">
        <v>354</v>
      </c>
      <c r="E9770" s="34">
        <v>24886</v>
      </c>
      <c r="F9770" s="35">
        <v>23.815999999999999</v>
      </c>
      <c r="G9770" s="34">
        <v>238.4</v>
      </c>
      <c r="H9770" s="14">
        <f t="shared" si="608"/>
        <v>1412960.9827839998</v>
      </c>
      <c r="I9770" s="11">
        <f t="shared" si="609"/>
        <v>24886</v>
      </c>
      <c r="J9770" s="11">
        <f t="shared" si="610"/>
        <v>592684.97600000002</v>
      </c>
      <c r="K9770" s="11">
        <f t="shared" si="611"/>
        <v>0</v>
      </c>
    </row>
    <row r="9771" spans="1:11" s="11" customFormat="1">
      <c r="A9771" s="32">
        <v>2018</v>
      </c>
      <c r="B9771" s="32">
        <v>3935</v>
      </c>
      <c r="C9771" s="33" t="s">
        <v>353</v>
      </c>
      <c r="D9771" s="33" t="s">
        <v>354</v>
      </c>
      <c r="E9771" s="34">
        <v>8226</v>
      </c>
      <c r="F9771" s="35">
        <v>23.66</v>
      </c>
      <c r="G9771" s="34">
        <v>260</v>
      </c>
      <c r="H9771" s="14">
        <f t="shared" si="608"/>
        <v>506030.61600000004</v>
      </c>
      <c r="I9771" s="11">
        <f t="shared" si="609"/>
        <v>8226</v>
      </c>
      <c r="J9771" s="11">
        <f t="shared" si="610"/>
        <v>194627.16</v>
      </c>
      <c r="K9771" s="11">
        <f t="shared" si="611"/>
        <v>0</v>
      </c>
    </row>
    <row r="9772" spans="1:11" s="11" customFormat="1">
      <c r="A9772" s="32">
        <v>2018</v>
      </c>
      <c r="B9772" s="32">
        <v>3935</v>
      </c>
      <c r="C9772" s="33" t="s">
        <v>353</v>
      </c>
      <c r="D9772" s="33" t="s">
        <v>354</v>
      </c>
      <c r="E9772" s="34">
        <v>8149</v>
      </c>
      <c r="F9772" s="35">
        <v>24.71</v>
      </c>
      <c r="G9772" s="34">
        <v>261.5</v>
      </c>
      <c r="H9772" s="14">
        <f t="shared" si="608"/>
        <v>526561.08085000003</v>
      </c>
      <c r="I9772" s="11">
        <f t="shared" si="609"/>
        <v>8149</v>
      </c>
      <c r="J9772" s="11">
        <f t="shared" si="610"/>
        <v>201361.79</v>
      </c>
      <c r="K9772" s="11">
        <f t="shared" si="611"/>
        <v>0</v>
      </c>
    </row>
    <row r="9773" spans="1:11" s="11" customFormat="1">
      <c r="A9773" s="32">
        <v>2018</v>
      </c>
      <c r="B9773" s="32">
        <v>3935</v>
      </c>
      <c r="C9773" s="33" t="s">
        <v>353</v>
      </c>
      <c r="D9773" s="33" t="s">
        <v>354</v>
      </c>
      <c r="E9773" s="34">
        <v>12837</v>
      </c>
      <c r="F9773" s="35">
        <v>23.966000000000001</v>
      </c>
      <c r="G9773" s="34">
        <v>227.4</v>
      </c>
      <c r="H9773" s="14">
        <f t="shared" si="608"/>
        <v>699599.60650800006</v>
      </c>
      <c r="I9773" s="11">
        <f t="shared" si="609"/>
        <v>12837</v>
      </c>
      <c r="J9773" s="11">
        <f t="shared" si="610"/>
        <v>307651.54200000002</v>
      </c>
      <c r="K9773" s="11">
        <f t="shared" si="611"/>
        <v>0</v>
      </c>
    </row>
    <row r="9774" spans="1:11" s="11" customFormat="1">
      <c r="A9774" s="32">
        <v>2018</v>
      </c>
      <c r="B9774" s="32">
        <v>3935</v>
      </c>
      <c r="C9774" s="33" t="s">
        <v>353</v>
      </c>
      <c r="D9774" s="33" t="s">
        <v>354</v>
      </c>
      <c r="E9774" s="34">
        <v>12837</v>
      </c>
      <c r="F9774" s="35">
        <v>23.966000000000001</v>
      </c>
      <c r="G9774" s="34">
        <v>227.4</v>
      </c>
      <c r="H9774" s="14">
        <f t="shared" si="608"/>
        <v>699599.60650800006</v>
      </c>
      <c r="I9774" s="11">
        <f t="shared" si="609"/>
        <v>12837</v>
      </c>
      <c r="J9774" s="11">
        <f t="shared" si="610"/>
        <v>307651.54200000002</v>
      </c>
      <c r="K9774" s="11">
        <f t="shared" si="611"/>
        <v>0</v>
      </c>
    </row>
    <row r="9775" spans="1:11" s="11" customFormat="1">
      <c r="A9775" s="32">
        <v>2018</v>
      </c>
      <c r="B9775" s="32">
        <v>3935</v>
      </c>
      <c r="C9775" s="33" t="s">
        <v>353</v>
      </c>
      <c r="D9775" s="33" t="s">
        <v>354</v>
      </c>
      <c r="E9775" s="34">
        <v>8226</v>
      </c>
      <c r="F9775" s="35">
        <v>23.66</v>
      </c>
      <c r="G9775" s="34">
        <v>260</v>
      </c>
      <c r="H9775" s="14">
        <f t="shared" si="608"/>
        <v>506030.61600000004</v>
      </c>
      <c r="I9775" s="11">
        <f t="shared" si="609"/>
        <v>8226</v>
      </c>
      <c r="J9775" s="11">
        <f t="shared" si="610"/>
        <v>194627.16</v>
      </c>
      <c r="K9775" s="11">
        <f t="shared" si="611"/>
        <v>0</v>
      </c>
    </row>
    <row r="9776" spans="1:11" s="11" customFormat="1">
      <c r="A9776" s="32">
        <v>2018</v>
      </c>
      <c r="B9776" s="32">
        <v>3935</v>
      </c>
      <c r="C9776" s="33" t="s">
        <v>353</v>
      </c>
      <c r="D9776" s="33" t="s">
        <v>354</v>
      </c>
      <c r="E9776" s="34">
        <v>8149</v>
      </c>
      <c r="F9776" s="35">
        <v>24.71</v>
      </c>
      <c r="G9776" s="34">
        <v>261.5</v>
      </c>
      <c r="H9776" s="14">
        <f t="shared" si="608"/>
        <v>526561.08085000003</v>
      </c>
      <c r="I9776" s="11">
        <f t="shared" si="609"/>
        <v>8149</v>
      </c>
      <c r="J9776" s="11">
        <f t="shared" si="610"/>
        <v>201361.79</v>
      </c>
      <c r="K9776" s="11">
        <f t="shared" si="611"/>
        <v>0</v>
      </c>
    </row>
    <row r="9777" spans="1:11" s="11" customFormat="1">
      <c r="A9777" s="32">
        <v>2018</v>
      </c>
      <c r="B9777" s="32">
        <v>3935</v>
      </c>
      <c r="C9777" s="33" t="s">
        <v>353</v>
      </c>
      <c r="D9777" s="33" t="s">
        <v>354</v>
      </c>
      <c r="E9777" s="34">
        <v>8106</v>
      </c>
      <c r="F9777" s="35">
        <v>24.018000000000001</v>
      </c>
      <c r="G9777" s="34">
        <v>233.8</v>
      </c>
      <c r="H9777" s="14">
        <f t="shared" si="608"/>
        <v>455185.00490400003</v>
      </c>
      <c r="I9777" s="11">
        <f t="shared" si="609"/>
        <v>8106</v>
      </c>
      <c r="J9777" s="11">
        <f t="shared" si="610"/>
        <v>194689.908</v>
      </c>
      <c r="K9777" s="11">
        <f t="shared" si="611"/>
        <v>0</v>
      </c>
    </row>
    <row r="9778" spans="1:11" s="11" customFormat="1">
      <c r="A9778" s="32">
        <v>2018</v>
      </c>
      <c r="B9778" s="32">
        <v>3935</v>
      </c>
      <c r="C9778" s="33" t="s">
        <v>353</v>
      </c>
      <c r="D9778" s="33" t="s">
        <v>354</v>
      </c>
      <c r="E9778" s="34">
        <v>64836</v>
      </c>
      <c r="F9778" s="35">
        <v>25.513999999999999</v>
      </c>
      <c r="G9778" s="34">
        <v>155.30000000000001</v>
      </c>
      <c r="H9778" s="14">
        <f t="shared" si="608"/>
        <v>2569012.5183120002</v>
      </c>
      <c r="I9778" s="11">
        <f t="shared" si="609"/>
        <v>64836</v>
      </c>
      <c r="J9778" s="11">
        <f t="shared" si="610"/>
        <v>1654225.7039999999</v>
      </c>
      <c r="K9778" s="11">
        <f t="shared" si="611"/>
        <v>0</v>
      </c>
    </row>
    <row r="9779" spans="1:11" s="11" customFormat="1">
      <c r="A9779" s="32">
        <v>2018</v>
      </c>
      <c r="B9779" s="32">
        <v>3935</v>
      </c>
      <c r="C9779" s="33" t="s">
        <v>353</v>
      </c>
      <c r="D9779" s="33" t="s">
        <v>354</v>
      </c>
      <c r="E9779" s="34">
        <v>46167</v>
      </c>
      <c r="F9779" s="35">
        <v>25.123999999999999</v>
      </c>
      <c r="G9779" s="34">
        <v>157.80000000000001</v>
      </c>
      <c r="H9779" s="14">
        <f t="shared" si="608"/>
        <v>1830321.7392239999</v>
      </c>
      <c r="I9779" s="11">
        <f t="shared" si="609"/>
        <v>46167</v>
      </c>
      <c r="J9779" s="11">
        <f t="shared" si="610"/>
        <v>1159899.7079999999</v>
      </c>
      <c r="K9779" s="11">
        <f t="shared" si="611"/>
        <v>0</v>
      </c>
    </row>
    <row r="9780" spans="1:11" s="11" customFormat="1">
      <c r="A9780" s="32">
        <v>2018</v>
      </c>
      <c r="B9780" s="32">
        <v>3935</v>
      </c>
      <c r="C9780" s="33" t="s">
        <v>353</v>
      </c>
      <c r="D9780" s="33" t="s">
        <v>354</v>
      </c>
      <c r="E9780" s="34">
        <v>26971</v>
      </c>
      <c r="F9780" s="35">
        <v>25.321999999999999</v>
      </c>
      <c r="G9780" s="34">
        <v>156.5</v>
      </c>
      <c r="H9780" s="14">
        <f t="shared" si="608"/>
        <v>1068831.8710299998</v>
      </c>
      <c r="I9780" s="11">
        <f t="shared" si="609"/>
        <v>26971</v>
      </c>
      <c r="J9780" s="11">
        <f t="shared" si="610"/>
        <v>682959.66200000001</v>
      </c>
      <c r="K9780" s="11">
        <f t="shared" si="611"/>
        <v>0</v>
      </c>
    </row>
    <row r="9781" spans="1:11" s="11" customFormat="1">
      <c r="A9781" s="32">
        <v>2018</v>
      </c>
      <c r="B9781" s="32">
        <v>3943</v>
      </c>
      <c r="C9781" s="33" t="s">
        <v>565</v>
      </c>
      <c r="D9781" s="33" t="s">
        <v>566</v>
      </c>
      <c r="E9781" s="34">
        <v>2621</v>
      </c>
      <c r="F9781" s="35">
        <v>5.8</v>
      </c>
      <c r="G9781" s="34">
        <v>1678</v>
      </c>
      <c r="H9781" s="14">
        <f t="shared" si="608"/>
        <v>255086.204</v>
      </c>
      <c r="I9781" s="11">
        <f t="shared" si="609"/>
        <v>2621</v>
      </c>
      <c r="J9781" s="11">
        <f t="shared" si="610"/>
        <v>15201.8</v>
      </c>
      <c r="K9781" s="11">
        <f t="shared" si="611"/>
        <v>0</v>
      </c>
    </row>
    <row r="9782" spans="1:11" s="11" customFormat="1">
      <c r="A9782" s="32">
        <v>2018</v>
      </c>
      <c r="B9782" s="32">
        <v>3943</v>
      </c>
      <c r="C9782" s="33" t="s">
        <v>353</v>
      </c>
      <c r="D9782" s="33" t="s">
        <v>354</v>
      </c>
      <c r="E9782" s="34">
        <v>146673</v>
      </c>
      <c r="F9782" s="35">
        <v>26.132000000000001</v>
      </c>
      <c r="G9782" s="34">
        <v>176.5</v>
      </c>
      <c r="H9782" s="14">
        <f t="shared" si="608"/>
        <v>6764995.8455400001</v>
      </c>
      <c r="I9782" s="11">
        <f t="shared" si="609"/>
        <v>146673</v>
      </c>
      <c r="J9782" s="11">
        <f t="shared" si="610"/>
        <v>3832858.8360000001</v>
      </c>
      <c r="K9782" s="11">
        <f t="shared" si="611"/>
        <v>0</v>
      </c>
    </row>
    <row r="9783" spans="1:11" s="11" customFormat="1">
      <c r="A9783" s="32">
        <v>2018</v>
      </c>
      <c r="B9783" s="32">
        <v>3944</v>
      </c>
      <c r="C9783" s="33" t="s">
        <v>563</v>
      </c>
      <c r="D9783" s="33" t="s">
        <v>564</v>
      </c>
      <c r="E9783" s="34">
        <v>6044</v>
      </c>
      <c r="F9783" s="35">
        <v>1.07</v>
      </c>
      <c r="G9783" s="34">
        <v>319</v>
      </c>
      <c r="H9783" s="14">
        <f t="shared" si="608"/>
        <v>20629.985199999999</v>
      </c>
      <c r="I9783" s="11">
        <f t="shared" si="609"/>
        <v>6044</v>
      </c>
      <c r="J9783" s="11">
        <f t="shared" si="610"/>
        <v>6467.08</v>
      </c>
      <c r="K9783" s="11">
        <f t="shared" si="611"/>
        <v>0</v>
      </c>
    </row>
    <row r="9784" spans="1:11" s="11" customFormat="1">
      <c r="A9784" s="32">
        <v>2018</v>
      </c>
      <c r="B9784" s="32">
        <v>3944</v>
      </c>
      <c r="C9784" s="33" t="s">
        <v>353</v>
      </c>
      <c r="D9784" s="33" t="s">
        <v>354</v>
      </c>
      <c r="E9784" s="34">
        <v>437515</v>
      </c>
      <c r="F9784" s="35">
        <v>25.390999999999998</v>
      </c>
      <c r="G9784" s="34">
        <v>208.7</v>
      </c>
      <c r="H9784" s="14">
        <f t="shared" si="608"/>
        <v>23184364.802754998</v>
      </c>
      <c r="I9784" s="11">
        <f t="shared" si="609"/>
        <v>437515</v>
      </c>
      <c r="J9784" s="11">
        <f t="shared" si="610"/>
        <v>11108943.364999998</v>
      </c>
      <c r="K9784" s="11">
        <f t="shared" si="611"/>
        <v>0</v>
      </c>
    </row>
    <row r="9785" spans="1:11" s="11" customFormat="1">
      <c r="A9785" s="32">
        <v>2018</v>
      </c>
      <c r="B9785" s="32">
        <v>3948</v>
      </c>
      <c r="C9785" s="33" t="s">
        <v>353</v>
      </c>
      <c r="D9785" s="33" t="s">
        <v>354</v>
      </c>
      <c r="E9785" s="34">
        <v>727</v>
      </c>
      <c r="F9785" s="35">
        <v>24.116</v>
      </c>
      <c r="G9785" s="34">
        <v>246.7</v>
      </c>
      <c r="H9785" s="14">
        <f t="shared" si="608"/>
        <v>43252.263043999999</v>
      </c>
      <c r="I9785" s="11">
        <f t="shared" si="609"/>
        <v>727</v>
      </c>
      <c r="J9785" s="11">
        <f t="shared" si="610"/>
        <v>17532.331999999999</v>
      </c>
      <c r="K9785" s="11">
        <f t="shared" si="611"/>
        <v>0</v>
      </c>
    </row>
    <row r="9786" spans="1:11" s="11" customFormat="1">
      <c r="A9786" s="32">
        <v>2018</v>
      </c>
      <c r="B9786" s="32">
        <v>3948</v>
      </c>
      <c r="C9786" s="33" t="s">
        <v>353</v>
      </c>
      <c r="D9786" s="33" t="s">
        <v>354</v>
      </c>
      <c r="E9786" s="34">
        <v>727</v>
      </c>
      <c r="F9786" s="35">
        <v>24.116</v>
      </c>
      <c r="G9786" s="34">
        <v>246.7</v>
      </c>
      <c r="H9786" s="14">
        <f t="shared" si="608"/>
        <v>43252.263043999999</v>
      </c>
      <c r="I9786" s="11">
        <f t="shared" si="609"/>
        <v>727</v>
      </c>
      <c r="J9786" s="11">
        <f t="shared" si="610"/>
        <v>17532.331999999999</v>
      </c>
      <c r="K9786" s="11">
        <f t="shared" si="611"/>
        <v>0</v>
      </c>
    </row>
    <row r="9787" spans="1:11" s="11" customFormat="1">
      <c r="A9787" s="32">
        <v>2018</v>
      </c>
      <c r="B9787" s="32">
        <v>3948</v>
      </c>
      <c r="C9787" s="33" t="s">
        <v>353</v>
      </c>
      <c r="D9787" s="33" t="s">
        <v>354</v>
      </c>
      <c r="E9787" s="34">
        <v>727</v>
      </c>
      <c r="F9787" s="35">
        <v>24.116</v>
      </c>
      <c r="G9787" s="34">
        <v>246.7</v>
      </c>
      <c r="H9787" s="14">
        <f t="shared" si="608"/>
        <v>43252.263043999999</v>
      </c>
      <c r="I9787" s="11">
        <f t="shared" si="609"/>
        <v>727</v>
      </c>
      <c r="J9787" s="11">
        <f t="shared" si="610"/>
        <v>17532.331999999999</v>
      </c>
      <c r="K9787" s="11">
        <f t="shared" si="611"/>
        <v>0</v>
      </c>
    </row>
    <row r="9788" spans="1:11" s="11" customFormat="1">
      <c r="A9788" s="32">
        <v>2018</v>
      </c>
      <c r="B9788" s="32">
        <v>3948</v>
      </c>
      <c r="C9788" s="33" t="s">
        <v>353</v>
      </c>
      <c r="D9788" s="33" t="s">
        <v>354</v>
      </c>
      <c r="E9788" s="34">
        <v>727</v>
      </c>
      <c r="F9788" s="35">
        <v>24.116</v>
      </c>
      <c r="G9788" s="34">
        <v>246.7</v>
      </c>
      <c r="H9788" s="14">
        <f t="shared" si="608"/>
        <v>43252.263043999999</v>
      </c>
      <c r="I9788" s="11">
        <f t="shared" si="609"/>
        <v>727</v>
      </c>
      <c r="J9788" s="11">
        <f t="shared" si="610"/>
        <v>17532.331999999999</v>
      </c>
      <c r="K9788" s="11">
        <f t="shared" si="611"/>
        <v>0</v>
      </c>
    </row>
    <row r="9789" spans="1:11" s="11" customFormat="1">
      <c r="A9789" s="32">
        <v>2018</v>
      </c>
      <c r="B9789" s="32">
        <v>3948</v>
      </c>
      <c r="C9789" s="33" t="s">
        <v>353</v>
      </c>
      <c r="D9789" s="33" t="s">
        <v>354</v>
      </c>
      <c r="E9789" s="34">
        <v>1126</v>
      </c>
      <c r="F9789" s="35">
        <v>24.2</v>
      </c>
      <c r="G9789" s="34">
        <v>265.3</v>
      </c>
      <c r="H9789" s="14">
        <f t="shared" si="608"/>
        <v>72292.127600000007</v>
      </c>
      <c r="I9789" s="11">
        <f t="shared" si="609"/>
        <v>1126</v>
      </c>
      <c r="J9789" s="11">
        <f t="shared" si="610"/>
        <v>27249.200000000001</v>
      </c>
      <c r="K9789" s="11">
        <f t="shared" si="611"/>
        <v>0</v>
      </c>
    </row>
    <row r="9790" spans="1:11" s="11" customFormat="1">
      <c r="A9790" s="32">
        <v>2018</v>
      </c>
      <c r="B9790" s="32">
        <v>3948</v>
      </c>
      <c r="C9790" s="33" t="s">
        <v>353</v>
      </c>
      <c r="D9790" s="33" t="s">
        <v>354</v>
      </c>
      <c r="E9790" s="34">
        <v>1690</v>
      </c>
      <c r="F9790" s="35">
        <v>24.2</v>
      </c>
      <c r="G9790" s="34">
        <v>265.3</v>
      </c>
      <c r="H9790" s="14">
        <f t="shared" si="608"/>
        <v>108502.394</v>
      </c>
      <c r="I9790" s="11">
        <f t="shared" si="609"/>
        <v>1690</v>
      </c>
      <c r="J9790" s="11">
        <f t="shared" si="610"/>
        <v>40898</v>
      </c>
      <c r="K9790" s="11">
        <f t="shared" si="611"/>
        <v>0</v>
      </c>
    </row>
    <row r="9791" spans="1:11" s="11" customFormat="1">
      <c r="A9791" s="32">
        <v>2018</v>
      </c>
      <c r="B9791" s="32">
        <v>3948</v>
      </c>
      <c r="C9791" s="33" t="s">
        <v>353</v>
      </c>
      <c r="D9791" s="33" t="s">
        <v>354</v>
      </c>
      <c r="E9791" s="34">
        <v>22142</v>
      </c>
      <c r="F9791" s="35">
        <v>24.251999999999999</v>
      </c>
      <c r="G9791" s="34">
        <v>259.3</v>
      </c>
      <c r="H9791" s="14">
        <f t="shared" si="608"/>
        <v>1392409.3239120001</v>
      </c>
      <c r="I9791" s="11">
        <f t="shared" si="609"/>
        <v>22142</v>
      </c>
      <c r="J9791" s="11">
        <f t="shared" si="610"/>
        <v>536987.78399999999</v>
      </c>
      <c r="K9791" s="11">
        <f t="shared" si="611"/>
        <v>0</v>
      </c>
    </row>
    <row r="9792" spans="1:11" s="11" customFormat="1">
      <c r="A9792" s="32">
        <v>2018</v>
      </c>
      <c r="B9792" s="32">
        <v>3948</v>
      </c>
      <c r="C9792" s="33" t="s">
        <v>353</v>
      </c>
      <c r="D9792" s="33" t="s">
        <v>354</v>
      </c>
      <c r="E9792" s="34">
        <v>22142</v>
      </c>
      <c r="F9792" s="35">
        <v>24.251999999999999</v>
      </c>
      <c r="G9792" s="34">
        <v>259.3</v>
      </c>
      <c r="H9792" s="14">
        <f t="shared" si="608"/>
        <v>1392409.3239120001</v>
      </c>
      <c r="I9792" s="11">
        <f t="shared" si="609"/>
        <v>22142</v>
      </c>
      <c r="J9792" s="11">
        <f t="shared" si="610"/>
        <v>536987.78399999999</v>
      </c>
      <c r="K9792" s="11">
        <f t="shared" si="611"/>
        <v>0</v>
      </c>
    </row>
    <row r="9793" spans="1:11" s="11" customFormat="1">
      <c r="A9793" s="32">
        <v>2018</v>
      </c>
      <c r="B9793" s="32">
        <v>3948</v>
      </c>
      <c r="C9793" s="33" t="s">
        <v>353</v>
      </c>
      <c r="D9793" s="33" t="s">
        <v>354</v>
      </c>
      <c r="E9793" s="34">
        <v>19795</v>
      </c>
      <c r="F9793" s="35">
        <v>23.884</v>
      </c>
      <c r="G9793" s="34">
        <v>263.60000000000002</v>
      </c>
      <c r="H9793" s="14">
        <f t="shared" si="608"/>
        <v>1246258.0440800001</v>
      </c>
      <c r="I9793" s="11">
        <f t="shared" si="609"/>
        <v>19795</v>
      </c>
      <c r="J9793" s="11">
        <f t="shared" si="610"/>
        <v>472783.78</v>
      </c>
      <c r="K9793" s="11">
        <f t="shared" si="611"/>
        <v>0</v>
      </c>
    </row>
    <row r="9794" spans="1:11" s="11" customFormat="1">
      <c r="A9794" s="32">
        <v>2018</v>
      </c>
      <c r="B9794" s="32">
        <v>3948</v>
      </c>
      <c r="C9794" s="33" t="s">
        <v>353</v>
      </c>
      <c r="D9794" s="33" t="s">
        <v>354</v>
      </c>
      <c r="E9794" s="34">
        <v>19795</v>
      </c>
      <c r="F9794" s="35">
        <v>23.884</v>
      </c>
      <c r="G9794" s="34">
        <v>263.60000000000002</v>
      </c>
      <c r="H9794" s="14">
        <f t="shared" si="608"/>
        <v>1246258.0440800001</v>
      </c>
      <c r="I9794" s="11">
        <f t="shared" si="609"/>
        <v>19795</v>
      </c>
      <c r="J9794" s="11">
        <f t="shared" si="610"/>
        <v>472783.78</v>
      </c>
      <c r="K9794" s="11">
        <f t="shared" si="611"/>
        <v>0</v>
      </c>
    </row>
    <row r="9795" spans="1:11" s="11" customFormat="1">
      <c r="A9795" s="32">
        <v>2018</v>
      </c>
      <c r="B9795" s="32">
        <v>3948</v>
      </c>
      <c r="C9795" s="33" t="s">
        <v>353</v>
      </c>
      <c r="D9795" s="33" t="s">
        <v>354</v>
      </c>
      <c r="E9795" s="34">
        <v>2404</v>
      </c>
      <c r="F9795" s="35">
        <v>24.5</v>
      </c>
      <c r="G9795" s="34">
        <v>273.60000000000002</v>
      </c>
      <c r="H9795" s="14">
        <f t="shared" si="608"/>
        <v>161144.92800000001</v>
      </c>
      <c r="I9795" s="11">
        <f t="shared" si="609"/>
        <v>2404</v>
      </c>
      <c r="J9795" s="11">
        <f t="shared" si="610"/>
        <v>58898</v>
      </c>
      <c r="K9795" s="11">
        <f t="shared" si="611"/>
        <v>0</v>
      </c>
    </row>
    <row r="9796" spans="1:11" s="11" customFormat="1">
      <c r="A9796" s="32">
        <v>2018</v>
      </c>
      <c r="B9796" s="32">
        <v>3948</v>
      </c>
      <c r="C9796" s="33" t="s">
        <v>353</v>
      </c>
      <c r="D9796" s="33" t="s">
        <v>354</v>
      </c>
      <c r="E9796" s="34">
        <v>2404</v>
      </c>
      <c r="F9796" s="35">
        <v>24.5</v>
      </c>
      <c r="G9796" s="34">
        <v>273.60000000000002</v>
      </c>
      <c r="H9796" s="14">
        <f t="shared" si="608"/>
        <v>161144.92800000001</v>
      </c>
      <c r="I9796" s="11">
        <f t="shared" si="609"/>
        <v>2404</v>
      </c>
      <c r="J9796" s="11">
        <f t="shared" si="610"/>
        <v>58898</v>
      </c>
      <c r="K9796" s="11">
        <f t="shared" si="611"/>
        <v>0</v>
      </c>
    </row>
    <row r="9797" spans="1:11" s="11" customFormat="1">
      <c r="A9797" s="32">
        <v>2018</v>
      </c>
      <c r="B9797" s="32">
        <v>3948</v>
      </c>
      <c r="C9797" s="33" t="s">
        <v>353</v>
      </c>
      <c r="D9797" s="33" t="s">
        <v>354</v>
      </c>
      <c r="E9797" s="34">
        <v>2477</v>
      </c>
      <c r="F9797" s="35">
        <v>24.5</v>
      </c>
      <c r="G9797" s="34">
        <v>273.60000000000002</v>
      </c>
      <c r="H9797" s="14">
        <f t="shared" si="608"/>
        <v>166038.26400000002</v>
      </c>
      <c r="I9797" s="11">
        <f t="shared" si="609"/>
        <v>2477</v>
      </c>
      <c r="J9797" s="11">
        <f t="shared" si="610"/>
        <v>60686.5</v>
      </c>
      <c r="K9797" s="11">
        <f t="shared" si="611"/>
        <v>0</v>
      </c>
    </row>
    <row r="9798" spans="1:11" s="11" customFormat="1">
      <c r="A9798" s="32">
        <v>2018</v>
      </c>
      <c r="B9798" s="32">
        <v>3948</v>
      </c>
      <c r="C9798" s="33" t="s">
        <v>353</v>
      </c>
      <c r="D9798" s="33" t="s">
        <v>354</v>
      </c>
      <c r="E9798" s="34">
        <v>2895</v>
      </c>
      <c r="F9798" s="35">
        <v>24.82</v>
      </c>
      <c r="G9798" s="34">
        <v>288.60000000000002</v>
      </c>
      <c r="H9798" s="14">
        <f t="shared" ref="H9798:H9861" si="612">IF(I9798="","",G9798/100*F9798*E9798)</f>
        <v>207370.3554</v>
      </c>
      <c r="I9798" s="11">
        <f t="shared" ref="I9798:I9861" si="613">IF(OR(G9798=".",F9798=".",E9798="."),"",E9798)</f>
        <v>2895</v>
      </c>
      <c r="J9798" s="11">
        <f t="shared" ref="J9798:J9861" si="614">IF(I9798="","",F9798*I9798)</f>
        <v>71853.899999999994</v>
      </c>
      <c r="K9798" s="11">
        <f t="shared" ref="K9798:K9861" si="615">IF(C9798="LIG",1,0)</f>
        <v>0</v>
      </c>
    </row>
    <row r="9799" spans="1:11" s="11" customFormat="1">
      <c r="A9799" s="32">
        <v>2018</v>
      </c>
      <c r="B9799" s="32">
        <v>3948</v>
      </c>
      <c r="C9799" s="33" t="s">
        <v>353</v>
      </c>
      <c r="D9799" s="33" t="s">
        <v>354</v>
      </c>
      <c r="E9799" s="34">
        <v>4479</v>
      </c>
      <c r="F9799" s="35">
        <v>24.911999999999999</v>
      </c>
      <c r="G9799" s="34">
        <v>267.2</v>
      </c>
      <c r="H9799" s="14">
        <f t="shared" si="612"/>
        <v>298144.02585599996</v>
      </c>
      <c r="I9799" s="11">
        <f t="shared" si="613"/>
        <v>4479</v>
      </c>
      <c r="J9799" s="11">
        <f t="shared" si="614"/>
        <v>111580.848</v>
      </c>
      <c r="K9799" s="11">
        <f t="shared" si="615"/>
        <v>0</v>
      </c>
    </row>
    <row r="9800" spans="1:11" s="11" customFormat="1">
      <c r="A9800" s="32">
        <v>2018</v>
      </c>
      <c r="B9800" s="32">
        <v>3948</v>
      </c>
      <c r="C9800" s="33" t="s">
        <v>353</v>
      </c>
      <c r="D9800" s="33" t="s">
        <v>354</v>
      </c>
      <c r="E9800" s="34">
        <v>10356</v>
      </c>
      <c r="F9800" s="35">
        <v>24.315999999999999</v>
      </c>
      <c r="G9800" s="34">
        <v>274.10000000000002</v>
      </c>
      <c r="H9800" s="14">
        <f t="shared" si="612"/>
        <v>690229.0155359999</v>
      </c>
      <c r="I9800" s="11">
        <f t="shared" si="613"/>
        <v>10356</v>
      </c>
      <c r="J9800" s="11">
        <f t="shared" si="614"/>
        <v>251816.49599999998</v>
      </c>
      <c r="K9800" s="11">
        <f t="shared" si="615"/>
        <v>0</v>
      </c>
    </row>
    <row r="9801" spans="1:11" s="11" customFormat="1">
      <c r="A9801" s="32">
        <v>2018</v>
      </c>
      <c r="B9801" s="32">
        <v>3948</v>
      </c>
      <c r="C9801" s="33" t="s">
        <v>565</v>
      </c>
      <c r="D9801" s="33" t="s">
        <v>566</v>
      </c>
      <c r="E9801" s="34">
        <v>714</v>
      </c>
      <c r="F9801" s="35">
        <v>5.6529999999999996</v>
      </c>
      <c r="G9801" s="34">
        <v>1629.9</v>
      </c>
      <c r="H9801" s="14">
        <f t="shared" si="612"/>
        <v>65786.708357999989</v>
      </c>
      <c r="I9801" s="11">
        <f t="shared" si="613"/>
        <v>714</v>
      </c>
      <c r="J9801" s="11">
        <f t="shared" si="614"/>
        <v>4036.2419999999997</v>
      </c>
      <c r="K9801" s="11">
        <f t="shared" si="615"/>
        <v>0</v>
      </c>
    </row>
    <row r="9802" spans="1:11" s="11" customFormat="1">
      <c r="A9802" s="32">
        <v>2018</v>
      </c>
      <c r="B9802" s="32">
        <v>3954</v>
      </c>
      <c r="C9802" s="33" t="s">
        <v>353</v>
      </c>
      <c r="D9802" s="33" t="s">
        <v>354</v>
      </c>
      <c r="E9802" s="34">
        <v>46443</v>
      </c>
      <c r="F9802" s="35">
        <v>25.957000000000001</v>
      </c>
      <c r="G9802" s="34">
        <v>299.3</v>
      </c>
      <c r="H9802" s="14">
        <f t="shared" si="612"/>
        <v>3608124.2063430008</v>
      </c>
      <c r="I9802" s="11">
        <f t="shared" si="613"/>
        <v>46443</v>
      </c>
      <c r="J9802" s="11">
        <f t="shared" si="614"/>
        <v>1205520.9510000001</v>
      </c>
      <c r="K9802" s="11">
        <f t="shared" si="615"/>
        <v>0</v>
      </c>
    </row>
    <row r="9803" spans="1:11" s="11" customFormat="1">
      <c r="A9803" s="32">
        <v>2018</v>
      </c>
      <c r="B9803" s="32">
        <v>3954</v>
      </c>
      <c r="C9803" s="33" t="s">
        <v>353</v>
      </c>
      <c r="D9803" s="33" t="s">
        <v>354</v>
      </c>
      <c r="E9803" s="34">
        <v>17626</v>
      </c>
      <c r="F9803" s="35">
        <v>23.018999999999998</v>
      </c>
      <c r="G9803" s="34">
        <v>218.6</v>
      </c>
      <c r="H9803" s="14">
        <f t="shared" si="612"/>
        <v>886932.10628399998</v>
      </c>
      <c r="I9803" s="11">
        <f t="shared" si="613"/>
        <v>17626</v>
      </c>
      <c r="J9803" s="11">
        <f t="shared" si="614"/>
        <v>405732.89399999997</v>
      </c>
      <c r="K9803" s="11">
        <f t="shared" si="615"/>
        <v>0</v>
      </c>
    </row>
    <row r="9804" spans="1:11" s="11" customFormat="1">
      <c r="A9804" s="32">
        <v>2018</v>
      </c>
      <c r="B9804" s="32">
        <v>3954</v>
      </c>
      <c r="C9804" s="33" t="s">
        <v>353</v>
      </c>
      <c r="D9804" s="33" t="s">
        <v>354</v>
      </c>
      <c r="E9804" s="34">
        <v>7124</v>
      </c>
      <c r="F9804" s="35">
        <v>24.466000000000001</v>
      </c>
      <c r="G9804" s="34">
        <v>198.1</v>
      </c>
      <c r="H9804" s="14">
        <f t="shared" si="612"/>
        <v>345279.94810400001</v>
      </c>
      <c r="I9804" s="11">
        <f t="shared" si="613"/>
        <v>7124</v>
      </c>
      <c r="J9804" s="11">
        <f t="shared" si="614"/>
        <v>174295.78400000001</v>
      </c>
      <c r="K9804" s="11">
        <f t="shared" si="615"/>
        <v>0</v>
      </c>
    </row>
    <row r="9805" spans="1:11" s="11" customFormat="1">
      <c r="A9805" s="32">
        <v>2018</v>
      </c>
      <c r="B9805" s="32">
        <v>3954</v>
      </c>
      <c r="C9805" s="33" t="s">
        <v>353</v>
      </c>
      <c r="D9805" s="33" t="s">
        <v>354</v>
      </c>
      <c r="E9805" s="34">
        <v>125794</v>
      </c>
      <c r="F9805" s="35">
        <v>22.452000000000002</v>
      </c>
      <c r="G9805" s="34">
        <v>321.10000000000002</v>
      </c>
      <c r="H9805" s="14">
        <f t="shared" si="612"/>
        <v>9068913.6373680029</v>
      </c>
      <c r="I9805" s="11">
        <f t="shared" si="613"/>
        <v>125794</v>
      </c>
      <c r="J9805" s="11">
        <f t="shared" si="614"/>
        <v>2824326.8880000003</v>
      </c>
      <c r="K9805" s="11">
        <f t="shared" si="615"/>
        <v>0</v>
      </c>
    </row>
    <row r="9806" spans="1:11" s="11" customFormat="1">
      <c r="A9806" s="32">
        <v>2018</v>
      </c>
      <c r="B9806" s="32">
        <v>3954</v>
      </c>
      <c r="C9806" s="33" t="s">
        <v>353</v>
      </c>
      <c r="D9806" s="33" t="s">
        <v>354</v>
      </c>
      <c r="E9806" s="34">
        <v>9337</v>
      </c>
      <c r="F9806" s="35">
        <v>26.018000000000001</v>
      </c>
      <c r="G9806" s="34">
        <v>234.3</v>
      </c>
      <c r="H9806" s="14">
        <f t="shared" si="612"/>
        <v>569185.14463800006</v>
      </c>
      <c r="I9806" s="11">
        <f t="shared" si="613"/>
        <v>9337</v>
      </c>
      <c r="J9806" s="11">
        <f t="shared" si="614"/>
        <v>242930.06600000002</v>
      </c>
      <c r="K9806" s="11">
        <f t="shared" si="615"/>
        <v>0</v>
      </c>
    </row>
    <row r="9807" spans="1:11" s="11" customFormat="1">
      <c r="A9807" s="32">
        <v>2018</v>
      </c>
      <c r="B9807" s="32">
        <v>4014</v>
      </c>
      <c r="C9807" s="33" t="s">
        <v>565</v>
      </c>
      <c r="D9807" s="33" t="s">
        <v>566</v>
      </c>
      <c r="E9807" s="34">
        <v>132</v>
      </c>
      <c r="F9807" s="35">
        <v>5.9870000000000001</v>
      </c>
      <c r="G9807" s="34">
        <v>1719.2</v>
      </c>
      <c r="H9807" s="14">
        <f t="shared" si="612"/>
        <v>13586.562528</v>
      </c>
      <c r="I9807" s="11">
        <f t="shared" si="613"/>
        <v>132</v>
      </c>
      <c r="J9807" s="11">
        <f t="shared" si="614"/>
        <v>790.28399999999999</v>
      </c>
      <c r="K9807" s="11">
        <f t="shared" si="615"/>
        <v>0</v>
      </c>
    </row>
    <row r="9808" spans="1:11" s="11" customFormat="1">
      <c r="A9808" s="32">
        <v>2018</v>
      </c>
      <c r="B9808" s="32">
        <v>4014</v>
      </c>
      <c r="C9808" s="33" t="s">
        <v>565</v>
      </c>
      <c r="D9808" s="33" t="s">
        <v>566</v>
      </c>
      <c r="E9808" s="34">
        <v>420</v>
      </c>
      <c r="F9808" s="35">
        <v>5.9870000000000001</v>
      </c>
      <c r="G9808" s="34">
        <v>1535.1</v>
      </c>
      <c r="H9808" s="14">
        <f t="shared" si="612"/>
        <v>38600.703540000002</v>
      </c>
      <c r="I9808" s="11">
        <f t="shared" si="613"/>
        <v>420</v>
      </c>
      <c r="J9808" s="11">
        <f t="shared" si="614"/>
        <v>2514.54</v>
      </c>
      <c r="K9808" s="11">
        <f t="shared" si="615"/>
        <v>0</v>
      </c>
    </row>
    <row r="9809" spans="1:11" s="11" customFormat="1">
      <c r="A9809" s="32">
        <v>2018</v>
      </c>
      <c r="B9809" s="32">
        <v>4014</v>
      </c>
      <c r="C9809" s="33" t="s">
        <v>563</v>
      </c>
      <c r="D9809" s="33" t="s">
        <v>564</v>
      </c>
      <c r="E9809" s="34">
        <v>1764</v>
      </c>
      <c r="F9809" s="35">
        <v>1.03</v>
      </c>
      <c r="G9809" s="34">
        <v>331</v>
      </c>
      <c r="H9809" s="14">
        <f t="shared" si="612"/>
        <v>6014.0051999999996</v>
      </c>
      <c r="I9809" s="11">
        <f t="shared" si="613"/>
        <v>1764</v>
      </c>
      <c r="J9809" s="11">
        <f t="shared" si="614"/>
        <v>1816.92</v>
      </c>
      <c r="K9809" s="11">
        <f t="shared" si="615"/>
        <v>0</v>
      </c>
    </row>
    <row r="9810" spans="1:11" s="11" customFormat="1">
      <c r="A9810" s="32">
        <v>2018</v>
      </c>
      <c r="B9810" s="32">
        <v>4014</v>
      </c>
      <c r="C9810" s="33" t="s">
        <v>563</v>
      </c>
      <c r="D9810" s="33" t="s">
        <v>564</v>
      </c>
      <c r="E9810" s="34">
        <v>2002</v>
      </c>
      <c r="F9810" s="35">
        <v>1.026</v>
      </c>
      <c r="G9810" s="34">
        <v>285.10000000000002</v>
      </c>
      <c r="H9810" s="14">
        <f t="shared" si="612"/>
        <v>5856.1022520000015</v>
      </c>
      <c r="I9810" s="11">
        <f t="shared" si="613"/>
        <v>2002</v>
      </c>
      <c r="J9810" s="11">
        <f t="shared" si="614"/>
        <v>2054.0520000000001</v>
      </c>
      <c r="K9810" s="11">
        <f t="shared" si="615"/>
        <v>0</v>
      </c>
    </row>
    <row r="9811" spans="1:11" s="11" customFormat="1">
      <c r="A9811" s="32">
        <v>2018</v>
      </c>
      <c r="B9811" s="32">
        <v>4014</v>
      </c>
      <c r="C9811" s="33" t="s">
        <v>563</v>
      </c>
      <c r="D9811" s="33" t="s">
        <v>564</v>
      </c>
      <c r="E9811" s="34">
        <v>2076</v>
      </c>
      <c r="F9811" s="35">
        <v>1.02</v>
      </c>
      <c r="G9811" s="34">
        <v>280</v>
      </c>
      <c r="H9811" s="14">
        <f t="shared" si="612"/>
        <v>5929.0559999999996</v>
      </c>
      <c r="I9811" s="11">
        <f t="shared" si="613"/>
        <v>2076</v>
      </c>
      <c r="J9811" s="11">
        <f t="shared" si="614"/>
        <v>2117.52</v>
      </c>
      <c r="K9811" s="11">
        <f t="shared" si="615"/>
        <v>0</v>
      </c>
    </row>
    <row r="9812" spans="1:11" s="11" customFormat="1">
      <c r="A9812" s="32">
        <v>2018</v>
      </c>
      <c r="B9812" s="32">
        <v>4014</v>
      </c>
      <c r="C9812" s="33" t="s">
        <v>563</v>
      </c>
      <c r="D9812" s="33" t="s">
        <v>564</v>
      </c>
      <c r="E9812" s="34">
        <v>3912</v>
      </c>
      <c r="F9812" s="35">
        <v>1.032</v>
      </c>
      <c r="G9812" s="34">
        <v>350.7</v>
      </c>
      <c r="H9812" s="14">
        <f t="shared" si="612"/>
        <v>14158.404287999998</v>
      </c>
      <c r="I9812" s="11">
        <f t="shared" si="613"/>
        <v>3912</v>
      </c>
      <c r="J9812" s="11">
        <f t="shared" si="614"/>
        <v>4037.1840000000002</v>
      </c>
      <c r="K9812" s="11">
        <f t="shared" si="615"/>
        <v>0</v>
      </c>
    </row>
    <row r="9813" spans="1:11" s="11" customFormat="1">
      <c r="A9813" s="32">
        <v>2018</v>
      </c>
      <c r="B9813" s="32">
        <v>4014</v>
      </c>
      <c r="C9813" s="33" t="s">
        <v>563</v>
      </c>
      <c r="D9813" s="33" t="s">
        <v>564</v>
      </c>
      <c r="E9813" s="34">
        <v>4511</v>
      </c>
      <c r="F9813" s="35">
        <v>1.028</v>
      </c>
      <c r="G9813" s="34">
        <v>284.60000000000002</v>
      </c>
      <c r="H9813" s="14">
        <f t="shared" si="612"/>
        <v>13197.778568</v>
      </c>
      <c r="I9813" s="11">
        <f t="shared" si="613"/>
        <v>4511</v>
      </c>
      <c r="J9813" s="11">
        <f t="shared" si="614"/>
        <v>4637.308</v>
      </c>
      <c r="K9813" s="11">
        <f t="shared" si="615"/>
        <v>0</v>
      </c>
    </row>
    <row r="9814" spans="1:11" s="11" customFormat="1">
      <c r="A9814" s="32">
        <v>2018</v>
      </c>
      <c r="B9814" s="32">
        <v>4014</v>
      </c>
      <c r="C9814" s="33" t="s">
        <v>563</v>
      </c>
      <c r="D9814" s="33" t="s">
        <v>564</v>
      </c>
      <c r="E9814" s="34">
        <v>52</v>
      </c>
      <c r="F9814" s="35">
        <v>1.0329999999999999</v>
      </c>
      <c r="G9814" s="34">
        <v>791.1</v>
      </c>
      <c r="H9814" s="14">
        <f t="shared" si="612"/>
        <v>424.94727599999999</v>
      </c>
      <c r="I9814" s="11">
        <f t="shared" si="613"/>
        <v>52</v>
      </c>
      <c r="J9814" s="11">
        <f t="shared" si="614"/>
        <v>53.715999999999994</v>
      </c>
      <c r="K9814" s="11">
        <f t="shared" si="615"/>
        <v>0</v>
      </c>
    </row>
    <row r="9815" spans="1:11" s="11" customFormat="1">
      <c r="A9815" s="32">
        <v>2018</v>
      </c>
      <c r="B9815" s="32">
        <v>4014</v>
      </c>
      <c r="C9815" s="33" t="s">
        <v>563</v>
      </c>
      <c r="D9815" s="33" t="s">
        <v>564</v>
      </c>
      <c r="E9815" s="34">
        <v>163</v>
      </c>
      <c r="F9815" s="35">
        <v>1.03</v>
      </c>
      <c r="G9815" s="34">
        <v>266.5</v>
      </c>
      <c r="H9815" s="14">
        <f t="shared" si="612"/>
        <v>447.42685000000006</v>
      </c>
      <c r="I9815" s="11">
        <f t="shared" si="613"/>
        <v>163</v>
      </c>
      <c r="J9815" s="11">
        <f t="shared" si="614"/>
        <v>167.89000000000001</v>
      </c>
      <c r="K9815" s="11">
        <f t="shared" si="615"/>
        <v>0</v>
      </c>
    </row>
    <row r="9816" spans="1:11" s="11" customFormat="1">
      <c r="A9816" s="32">
        <v>2018</v>
      </c>
      <c r="B9816" s="32">
        <v>4014</v>
      </c>
      <c r="C9816" s="33" t="s">
        <v>563</v>
      </c>
      <c r="D9816" s="33" t="s">
        <v>564</v>
      </c>
      <c r="E9816" s="34">
        <v>736</v>
      </c>
      <c r="F9816" s="35">
        <v>1.036</v>
      </c>
      <c r="G9816" s="34">
        <v>288</v>
      </c>
      <c r="H9816" s="14">
        <f t="shared" si="612"/>
        <v>2195.98848</v>
      </c>
      <c r="I9816" s="11">
        <f t="shared" si="613"/>
        <v>736</v>
      </c>
      <c r="J9816" s="11">
        <f t="shared" si="614"/>
        <v>762.49599999999998</v>
      </c>
      <c r="K9816" s="11">
        <f t="shared" si="615"/>
        <v>0</v>
      </c>
    </row>
    <row r="9817" spans="1:11" s="11" customFormat="1">
      <c r="A9817" s="32">
        <v>2018</v>
      </c>
      <c r="B9817" s="32">
        <v>4014</v>
      </c>
      <c r="C9817" s="33" t="s">
        <v>563</v>
      </c>
      <c r="D9817" s="33" t="s">
        <v>564</v>
      </c>
      <c r="E9817" s="34">
        <v>27</v>
      </c>
      <c r="F9817" s="35">
        <v>1.03</v>
      </c>
      <c r="G9817" s="34">
        <v>234.6</v>
      </c>
      <c r="H9817" s="14">
        <f t="shared" si="612"/>
        <v>65.242260000000002</v>
      </c>
      <c r="I9817" s="11">
        <f t="shared" si="613"/>
        <v>27</v>
      </c>
      <c r="J9817" s="11">
        <f t="shared" si="614"/>
        <v>27.810000000000002</v>
      </c>
      <c r="K9817" s="11">
        <f t="shared" si="615"/>
        <v>0</v>
      </c>
    </row>
    <row r="9818" spans="1:11" s="11" customFormat="1">
      <c r="A9818" s="32">
        <v>2018</v>
      </c>
      <c r="B9818" s="32">
        <v>4014</v>
      </c>
      <c r="C9818" s="33" t="s">
        <v>563</v>
      </c>
      <c r="D9818" s="33" t="s">
        <v>564</v>
      </c>
      <c r="E9818" s="34">
        <v>26</v>
      </c>
      <c r="F9818" s="35">
        <v>1.0349999999999999</v>
      </c>
      <c r="G9818" s="34">
        <v>513.1</v>
      </c>
      <c r="H9818" s="14">
        <f t="shared" si="612"/>
        <v>138.07521</v>
      </c>
      <c r="I9818" s="11">
        <f t="shared" si="613"/>
        <v>26</v>
      </c>
      <c r="J9818" s="11">
        <f t="shared" si="614"/>
        <v>26.909999999999997</v>
      </c>
      <c r="K9818" s="11">
        <f t="shared" si="615"/>
        <v>0</v>
      </c>
    </row>
    <row r="9819" spans="1:11" s="11" customFormat="1">
      <c r="A9819" s="32">
        <v>2018</v>
      </c>
      <c r="B9819" s="32">
        <v>4014</v>
      </c>
      <c r="C9819" s="33" t="s">
        <v>563</v>
      </c>
      <c r="D9819" s="33" t="s">
        <v>564</v>
      </c>
      <c r="E9819" s="34">
        <v>1</v>
      </c>
      <c r="F9819" s="35">
        <v>1.03</v>
      </c>
      <c r="G9819" s="34">
        <v>517</v>
      </c>
      <c r="H9819" s="14">
        <f t="shared" si="612"/>
        <v>5.3250999999999999</v>
      </c>
      <c r="I9819" s="11">
        <f t="shared" si="613"/>
        <v>1</v>
      </c>
      <c r="J9819" s="11">
        <f t="shared" si="614"/>
        <v>1.03</v>
      </c>
      <c r="K9819" s="11">
        <f t="shared" si="615"/>
        <v>0</v>
      </c>
    </row>
    <row r="9820" spans="1:11" s="11" customFormat="1">
      <c r="A9820" s="32">
        <v>2018</v>
      </c>
      <c r="B9820" s="32">
        <v>4040</v>
      </c>
      <c r="C9820" s="33" t="s">
        <v>563</v>
      </c>
      <c r="D9820" s="33" t="s">
        <v>564</v>
      </c>
      <c r="E9820" s="34">
        <v>1735721</v>
      </c>
      <c r="F9820" s="35">
        <v>1.038</v>
      </c>
      <c r="G9820" s="34">
        <v>318.7</v>
      </c>
      <c r="H9820" s="14">
        <f t="shared" si="612"/>
        <v>5741949.0544259995</v>
      </c>
      <c r="I9820" s="11">
        <f t="shared" si="613"/>
        <v>1735721</v>
      </c>
      <c r="J9820" s="11">
        <f t="shared" si="614"/>
        <v>1801678.398</v>
      </c>
      <c r="K9820" s="11">
        <f t="shared" si="615"/>
        <v>0</v>
      </c>
    </row>
    <row r="9821" spans="1:11" s="11" customFormat="1">
      <c r="A9821" s="32">
        <v>2018</v>
      </c>
      <c r="B9821" s="32">
        <v>4041</v>
      </c>
      <c r="C9821" s="33" t="s">
        <v>363</v>
      </c>
      <c r="D9821" s="33" t="s">
        <v>354</v>
      </c>
      <c r="E9821" s="34">
        <v>33616</v>
      </c>
      <c r="F9821" s="35">
        <v>17.59</v>
      </c>
      <c r="G9821" s="34">
        <v>204.1</v>
      </c>
      <c r="H9821" s="14">
        <f t="shared" si="612"/>
        <v>1206854.40304</v>
      </c>
      <c r="I9821" s="11">
        <f t="shared" si="613"/>
        <v>33616</v>
      </c>
      <c r="J9821" s="11">
        <f t="shared" si="614"/>
        <v>591305.43999999994</v>
      </c>
      <c r="K9821" s="11">
        <f t="shared" si="615"/>
        <v>0</v>
      </c>
    </row>
    <row r="9822" spans="1:11" s="11" customFormat="1">
      <c r="A9822" s="32">
        <v>2018</v>
      </c>
      <c r="B9822" s="32">
        <v>4041</v>
      </c>
      <c r="C9822" s="33" t="s">
        <v>363</v>
      </c>
      <c r="D9822" s="33" t="s">
        <v>354</v>
      </c>
      <c r="E9822" s="34">
        <v>13430</v>
      </c>
      <c r="F9822" s="35">
        <v>17.940000000000001</v>
      </c>
      <c r="G9822" s="34">
        <v>201.2</v>
      </c>
      <c r="H9822" s="14">
        <f t="shared" si="612"/>
        <v>484759.61040000001</v>
      </c>
      <c r="I9822" s="11">
        <f t="shared" si="613"/>
        <v>13430</v>
      </c>
      <c r="J9822" s="11">
        <f t="shared" si="614"/>
        <v>240934.2</v>
      </c>
      <c r="K9822" s="11">
        <f t="shared" si="615"/>
        <v>0</v>
      </c>
    </row>
    <row r="9823" spans="1:11" s="11" customFormat="1">
      <c r="A9823" s="32">
        <v>2018</v>
      </c>
      <c r="B9823" s="32">
        <v>4041</v>
      </c>
      <c r="C9823" s="33" t="s">
        <v>363</v>
      </c>
      <c r="D9823" s="33" t="s">
        <v>354</v>
      </c>
      <c r="E9823" s="34">
        <v>150243</v>
      </c>
      <c r="F9823" s="35">
        <v>17.53</v>
      </c>
      <c r="G9823" s="34">
        <v>206.7</v>
      </c>
      <c r="H9823" s="14">
        <f t="shared" si="612"/>
        <v>5443981.4859300004</v>
      </c>
      <c r="I9823" s="11">
        <f t="shared" si="613"/>
        <v>150243</v>
      </c>
      <c r="J9823" s="11">
        <f t="shared" si="614"/>
        <v>2633759.79</v>
      </c>
      <c r="K9823" s="11">
        <f t="shared" si="615"/>
        <v>0</v>
      </c>
    </row>
    <row r="9824" spans="1:11" s="11" customFormat="1">
      <c r="A9824" s="32">
        <v>2018</v>
      </c>
      <c r="B9824" s="32">
        <v>4041</v>
      </c>
      <c r="C9824" s="33" t="s">
        <v>563</v>
      </c>
      <c r="D9824" s="33" t="s">
        <v>564</v>
      </c>
      <c r="E9824" s="34">
        <v>7533</v>
      </c>
      <c r="F9824" s="35">
        <v>1.0469999999999999</v>
      </c>
      <c r="G9824" s="34">
        <v>418.5</v>
      </c>
      <c r="H9824" s="14">
        <f t="shared" si="612"/>
        <v>33007.308434999999</v>
      </c>
      <c r="I9824" s="11">
        <f t="shared" si="613"/>
        <v>7533</v>
      </c>
      <c r="J9824" s="11">
        <f t="shared" si="614"/>
        <v>7887.0509999999995</v>
      </c>
      <c r="K9824" s="11">
        <f t="shared" si="615"/>
        <v>0</v>
      </c>
    </row>
    <row r="9825" spans="1:11" s="11" customFormat="1">
      <c r="A9825" s="32">
        <v>2018</v>
      </c>
      <c r="B9825" s="32">
        <v>4042</v>
      </c>
      <c r="C9825" s="33" t="s">
        <v>563</v>
      </c>
      <c r="D9825" s="33" t="s">
        <v>564</v>
      </c>
      <c r="E9825" s="34">
        <v>561522</v>
      </c>
      <c r="F9825" s="35">
        <v>1.05</v>
      </c>
      <c r="G9825" s="34">
        <v>340.1</v>
      </c>
      <c r="H9825" s="14">
        <f t="shared" si="612"/>
        <v>2005223.1381000003</v>
      </c>
      <c r="I9825" s="11">
        <f t="shared" si="613"/>
        <v>561522</v>
      </c>
      <c r="J9825" s="11">
        <f t="shared" si="614"/>
        <v>589598.1</v>
      </c>
      <c r="K9825" s="11">
        <f t="shared" si="615"/>
        <v>0</v>
      </c>
    </row>
    <row r="9826" spans="1:11" s="11" customFormat="1">
      <c r="A9826" s="32">
        <v>2018</v>
      </c>
      <c r="B9826" s="32">
        <v>4050</v>
      </c>
      <c r="C9826" s="33" t="s">
        <v>363</v>
      </c>
      <c r="D9826" s="33" t="s">
        <v>354</v>
      </c>
      <c r="E9826" s="34">
        <v>15354</v>
      </c>
      <c r="F9826" s="35">
        <v>17.98</v>
      </c>
      <c r="G9826" s="34">
        <v>238</v>
      </c>
      <c r="H9826" s="14">
        <f t="shared" si="612"/>
        <v>657034.50959999999</v>
      </c>
      <c r="I9826" s="11">
        <f t="shared" si="613"/>
        <v>15354</v>
      </c>
      <c r="J9826" s="11">
        <f t="shared" si="614"/>
        <v>276064.92</v>
      </c>
      <c r="K9826" s="11">
        <f t="shared" si="615"/>
        <v>0</v>
      </c>
    </row>
    <row r="9827" spans="1:11" s="11" customFormat="1">
      <c r="A9827" s="32">
        <v>2018</v>
      </c>
      <c r="B9827" s="32">
        <v>4050</v>
      </c>
      <c r="C9827" s="33" t="s">
        <v>363</v>
      </c>
      <c r="D9827" s="33" t="s">
        <v>354</v>
      </c>
      <c r="E9827" s="34">
        <v>15200</v>
      </c>
      <c r="F9827" s="35">
        <v>17.998000000000001</v>
      </c>
      <c r="G9827" s="34">
        <v>255.7</v>
      </c>
      <c r="H9827" s="14">
        <f t="shared" si="612"/>
        <v>699517.46720000007</v>
      </c>
      <c r="I9827" s="11">
        <f t="shared" si="613"/>
        <v>15200</v>
      </c>
      <c r="J9827" s="11">
        <f t="shared" si="614"/>
        <v>273569.60000000003</v>
      </c>
      <c r="K9827" s="11">
        <f t="shared" si="615"/>
        <v>0</v>
      </c>
    </row>
    <row r="9828" spans="1:11" s="11" customFormat="1">
      <c r="A9828" s="32">
        <v>2018</v>
      </c>
      <c r="B9828" s="32">
        <v>4050</v>
      </c>
      <c r="C9828" s="33" t="s">
        <v>363</v>
      </c>
      <c r="D9828" s="33" t="s">
        <v>354</v>
      </c>
      <c r="E9828" s="34">
        <v>14809</v>
      </c>
      <c r="F9828" s="35">
        <v>17.878</v>
      </c>
      <c r="G9828" s="34">
        <v>256.89999999999998</v>
      </c>
      <c r="H9828" s="14">
        <f t="shared" si="612"/>
        <v>680156.37083799997</v>
      </c>
      <c r="I9828" s="11">
        <f t="shared" si="613"/>
        <v>14809</v>
      </c>
      <c r="J9828" s="11">
        <f t="shared" si="614"/>
        <v>264755.30200000003</v>
      </c>
      <c r="K9828" s="11">
        <f t="shared" si="615"/>
        <v>0</v>
      </c>
    </row>
    <row r="9829" spans="1:11" s="11" customFormat="1">
      <c r="A9829" s="32">
        <v>2018</v>
      </c>
      <c r="B9829" s="32">
        <v>4050</v>
      </c>
      <c r="C9829" s="33" t="s">
        <v>363</v>
      </c>
      <c r="D9829" s="33" t="s">
        <v>354</v>
      </c>
      <c r="E9829" s="34">
        <v>45434</v>
      </c>
      <c r="F9829" s="35">
        <v>16.641999999999999</v>
      </c>
      <c r="G9829" s="34">
        <v>230.7</v>
      </c>
      <c r="H9829" s="14">
        <f t="shared" si="612"/>
        <v>1744351.8327959999</v>
      </c>
      <c r="I9829" s="11">
        <f t="shared" si="613"/>
        <v>45434</v>
      </c>
      <c r="J9829" s="11">
        <f t="shared" si="614"/>
        <v>756112.62800000003</v>
      </c>
      <c r="K9829" s="11">
        <f t="shared" si="615"/>
        <v>0</v>
      </c>
    </row>
    <row r="9830" spans="1:11" s="11" customFormat="1">
      <c r="A9830" s="32">
        <v>2018</v>
      </c>
      <c r="B9830" s="32">
        <v>4050</v>
      </c>
      <c r="C9830" s="33" t="s">
        <v>565</v>
      </c>
      <c r="D9830" s="33" t="s">
        <v>566</v>
      </c>
      <c r="E9830" s="34">
        <v>3299</v>
      </c>
      <c r="F9830" s="35">
        <v>5.8</v>
      </c>
      <c r="G9830" s="34">
        <v>1484.4</v>
      </c>
      <c r="H9830" s="14">
        <f t="shared" si="612"/>
        <v>284028.06479999999</v>
      </c>
      <c r="I9830" s="11">
        <f t="shared" si="613"/>
        <v>3299</v>
      </c>
      <c r="J9830" s="11">
        <f t="shared" si="614"/>
        <v>19134.2</v>
      </c>
      <c r="K9830" s="11">
        <f t="shared" si="615"/>
        <v>0</v>
      </c>
    </row>
    <row r="9831" spans="1:11" s="11" customFormat="1">
      <c r="A9831" s="32">
        <v>2018</v>
      </c>
      <c r="B9831" s="32">
        <v>4050</v>
      </c>
      <c r="C9831" s="33" t="s">
        <v>363</v>
      </c>
      <c r="D9831" s="33" t="s">
        <v>354</v>
      </c>
      <c r="E9831" s="34">
        <v>30679</v>
      </c>
      <c r="F9831" s="35">
        <v>17.404</v>
      </c>
      <c r="G9831" s="34">
        <v>239.6</v>
      </c>
      <c r="H9831" s="14">
        <f t="shared" si="612"/>
        <v>1279313.809136</v>
      </c>
      <c r="I9831" s="11">
        <f t="shared" si="613"/>
        <v>30679</v>
      </c>
      <c r="J9831" s="11">
        <f t="shared" si="614"/>
        <v>533937.31599999999</v>
      </c>
      <c r="K9831" s="11">
        <f t="shared" si="615"/>
        <v>0</v>
      </c>
    </row>
    <row r="9832" spans="1:11" s="11" customFormat="1">
      <c r="A9832" s="32">
        <v>2018</v>
      </c>
      <c r="B9832" s="32">
        <v>4072</v>
      </c>
      <c r="C9832" s="33" t="s">
        <v>563</v>
      </c>
      <c r="D9832" s="33" t="s">
        <v>564</v>
      </c>
      <c r="E9832" s="34">
        <v>116110</v>
      </c>
      <c r="F9832" s="35">
        <v>1.0469999999999999</v>
      </c>
      <c r="G9832" s="34">
        <v>261.2</v>
      </c>
      <c r="H9832" s="14">
        <f t="shared" si="612"/>
        <v>317533.44803999999</v>
      </c>
      <c r="I9832" s="11">
        <f t="shared" si="613"/>
        <v>116110</v>
      </c>
      <c r="J9832" s="11">
        <f t="shared" si="614"/>
        <v>121567.17</v>
      </c>
      <c r="K9832" s="11">
        <f t="shared" si="615"/>
        <v>0</v>
      </c>
    </row>
    <row r="9833" spans="1:11" s="11" customFormat="1">
      <c r="A9833" s="32">
        <v>2018</v>
      </c>
      <c r="B9833" s="32">
        <v>4078</v>
      </c>
      <c r="C9833" s="33" t="s">
        <v>363</v>
      </c>
      <c r="D9833" s="33" t="s">
        <v>354</v>
      </c>
      <c r="E9833" s="34">
        <v>84254</v>
      </c>
      <c r="F9833" s="35">
        <v>17.8</v>
      </c>
      <c r="G9833" s="34">
        <v>232.4</v>
      </c>
      <c r="H9833" s="14">
        <f t="shared" si="612"/>
        <v>3485352.0687999995</v>
      </c>
      <c r="I9833" s="11">
        <f t="shared" si="613"/>
        <v>84254</v>
      </c>
      <c r="J9833" s="11">
        <f t="shared" si="614"/>
        <v>1499721.2</v>
      </c>
      <c r="K9833" s="11">
        <f t="shared" si="615"/>
        <v>0</v>
      </c>
    </row>
    <row r="9834" spans="1:11" s="11" customFormat="1">
      <c r="A9834" s="32">
        <v>2018</v>
      </c>
      <c r="B9834" s="32">
        <v>4078</v>
      </c>
      <c r="C9834" s="33" t="s">
        <v>363</v>
      </c>
      <c r="D9834" s="33" t="s">
        <v>354</v>
      </c>
      <c r="E9834" s="34">
        <v>153396</v>
      </c>
      <c r="F9834" s="35">
        <v>17.670000000000002</v>
      </c>
      <c r="G9834" s="34">
        <v>260.3</v>
      </c>
      <c r="H9834" s="14">
        <f t="shared" si="612"/>
        <v>7055450.5539600011</v>
      </c>
      <c r="I9834" s="11">
        <f t="shared" si="613"/>
        <v>153396</v>
      </c>
      <c r="J9834" s="11">
        <f t="shared" si="614"/>
        <v>2710507.3200000003</v>
      </c>
      <c r="K9834" s="11">
        <f t="shared" si="615"/>
        <v>0</v>
      </c>
    </row>
    <row r="9835" spans="1:11" s="11" customFormat="1">
      <c r="A9835" s="32">
        <v>2018</v>
      </c>
      <c r="B9835" s="32">
        <v>4078</v>
      </c>
      <c r="C9835" s="33" t="s">
        <v>563</v>
      </c>
      <c r="D9835" s="33" t="s">
        <v>564</v>
      </c>
      <c r="E9835" s="34">
        <v>72858</v>
      </c>
      <c r="F9835" s="35">
        <v>1.03</v>
      </c>
      <c r="G9835" s="34">
        <v>265.5</v>
      </c>
      <c r="H9835" s="14">
        <f t="shared" si="612"/>
        <v>199241.12969999999</v>
      </c>
      <c r="I9835" s="11">
        <f t="shared" si="613"/>
        <v>72858</v>
      </c>
      <c r="J9835" s="11">
        <f t="shared" si="614"/>
        <v>75043.740000000005</v>
      </c>
      <c r="K9835" s="11">
        <f t="shared" si="615"/>
        <v>0</v>
      </c>
    </row>
    <row r="9836" spans="1:11" s="11" customFormat="1">
      <c r="A9836" s="32">
        <v>2018</v>
      </c>
      <c r="B9836" s="32">
        <v>4125</v>
      </c>
      <c r="C9836" s="33" t="s">
        <v>353</v>
      </c>
      <c r="D9836" s="33" t="s">
        <v>354</v>
      </c>
      <c r="E9836" s="34">
        <v>171</v>
      </c>
      <c r="F9836" s="35">
        <v>23</v>
      </c>
      <c r="G9836" s="34">
        <v>330.4</v>
      </c>
      <c r="H9836" s="14">
        <f t="shared" si="612"/>
        <v>12994.631999999998</v>
      </c>
      <c r="I9836" s="11">
        <f t="shared" si="613"/>
        <v>171</v>
      </c>
      <c r="J9836" s="11">
        <f t="shared" si="614"/>
        <v>3933</v>
      </c>
      <c r="K9836" s="11">
        <f t="shared" si="615"/>
        <v>0</v>
      </c>
    </row>
    <row r="9837" spans="1:11" s="11" customFormat="1">
      <c r="A9837" s="32">
        <v>2018</v>
      </c>
      <c r="B9837" s="32">
        <v>4125</v>
      </c>
      <c r="C9837" s="33" t="s">
        <v>563</v>
      </c>
      <c r="D9837" s="33" t="s">
        <v>564</v>
      </c>
      <c r="E9837" s="34">
        <v>31914</v>
      </c>
      <c r="F9837" s="35">
        <v>1</v>
      </c>
      <c r="G9837" s="34">
        <v>375.6</v>
      </c>
      <c r="H9837" s="14">
        <f t="shared" si="612"/>
        <v>119868.98400000001</v>
      </c>
      <c r="I9837" s="11">
        <f t="shared" si="613"/>
        <v>31914</v>
      </c>
      <c r="J9837" s="11">
        <f t="shared" si="614"/>
        <v>31914</v>
      </c>
      <c r="K9837" s="11">
        <f t="shared" si="615"/>
        <v>0</v>
      </c>
    </row>
    <row r="9838" spans="1:11" s="11" customFormat="1">
      <c r="A9838" s="32">
        <v>2018</v>
      </c>
      <c r="B9838" s="32">
        <v>4125</v>
      </c>
      <c r="C9838" s="33" t="s">
        <v>568</v>
      </c>
      <c r="D9838" s="33" t="s">
        <v>569</v>
      </c>
      <c r="E9838" s="34">
        <v>3483</v>
      </c>
      <c r="F9838" s="35">
        <v>27.1</v>
      </c>
      <c r="G9838" s="34">
        <v>178.5</v>
      </c>
      <c r="H9838" s="14">
        <f t="shared" si="612"/>
        <v>168484.90049999999</v>
      </c>
      <c r="I9838" s="11">
        <f t="shared" si="613"/>
        <v>3483</v>
      </c>
      <c r="J9838" s="11">
        <f t="shared" si="614"/>
        <v>94389.3</v>
      </c>
      <c r="K9838" s="11">
        <f t="shared" si="615"/>
        <v>0</v>
      </c>
    </row>
    <row r="9839" spans="1:11" s="11" customFormat="1">
      <c r="A9839" s="32">
        <v>2018</v>
      </c>
      <c r="B9839" s="32">
        <v>4143</v>
      </c>
      <c r="C9839" s="33" t="s">
        <v>363</v>
      </c>
      <c r="D9839" s="33" t="s">
        <v>354</v>
      </c>
      <c r="E9839" s="34">
        <v>28873</v>
      </c>
      <c r="F9839" s="35">
        <v>17.896000000000001</v>
      </c>
      <c r="G9839" s="34">
        <v>252</v>
      </c>
      <c r="H9839" s="14">
        <f t="shared" si="612"/>
        <v>1302112.24416</v>
      </c>
      <c r="I9839" s="11">
        <f t="shared" si="613"/>
        <v>28873</v>
      </c>
      <c r="J9839" s="11">
        <f t="shared" si="614"/>
        <v>516711.20800000004</v>
      </c>
      <c r="K9839" s="11">
        <f t="shared" si="615"/>
        <v>0</v>
      </c>
    </row>
    <row r="9840" spans="1:11" s="11" customFormat="1">
      <c r="A9840" s="32">
        <v>2018</v>
      </c>
      <c r="B9840" s="32">
        <v>4143</v>
      </c>
      <c r="C9840" s="33" t="s">
        <v>565</v>
      </c>
      <c r="D9840" s="33" t="s">
        <v>566</v>
      </c>
      <c r="E9840" s="34">
        <v>1786</v>
      </c>
      <c r="F9840" s="35">
        <v>5.88</v>
      </c>
      <c r="G9840" s="34">
        <v>1471</v>
      </c>
      <c r="H9840" s="14">
        <f t="shared" si="612"/>
        <v>154479.71280000001</v>
      </c>
      <c r="I9840" s="11">
        <f t="shared" si="613"/>
        <v>1786</v>
      </c>
      <c r="J9840" s="11">
        <f t="shared" si="614"/>
        <v>10501.68</v>
      </c>
      <c r="K9840" s="11">
        <f t="shared" si="615"/>
        <v>0</v>
      </c>
    </row>
    <row r="9841" spans="1:11" s="11" customFormat="1">
      <c r="A9841" s="32">
        <v>2018</v>
      </c>
      <c r="B9841" s="32">
        <v>4143</v>
      </c>
      <c r="C9841" s="33" t="s">
        <v>363</v>
      </c>
      <c r="D9841" s="33" t="s">
        <v>354</v>
      </c>
      <c r="E9841" s="34">
        <v>14550</v>
      </c>
      <c r="F9841" s="35">
        <v>17.936</v>
      </c>
      <c r="G9841" s="34">
        <v>231</v>
      </c>
      <c r="H9841" s="14">
        <f t="shared" si="612"/>
        <v>602837.92800000007</v>
      </c>
      <c r="I9841" s="11">
        <f t="shared" si="613"/>
        <v>14550</v>
      </c>
      <c r="J9841" s="11">
        <f t="shared" si="614"/>
        <v>260968.8</v>
      </c>
      <c r="K9841" s="11">
        <f t="shared" si="615"/>
        <v>0</v>
      </c>
    </row>
    <row r="9842" spans="1:11" s="11" customFormat="1">
      <c r="A9842" s="32">
        <v>2018</v>
      </c>
      <c r="B9842" s="32">
        <v>4143</v>
      </c>
      <c r="C9842" s="33" t="s">
        <v>363</v>
      </c>
      <c r="D9842" s="33" t="s">
        <v>354</v>
      </c>
      <c r="E9842" s="34">
        <v>14473</v>
      </c>
      <c r="F9842" s="35">
        <v>17.846</v>
      </c>
      <c r="G9842" s="34">
        <v>242</v>
      </c>
      <c r="H9842" s="14">
        <f t="shared" si="612"/>
        <v>625050.08236</v>
      </c>
      <c r="I9842" s="11">
        <f t="shared" si="613"/>
        <v>14473</v>
      </c>
      <c r="J9842" s="11">
        <f t="shared" si="614"/>
        <v>258285.158</v>
      </c>
      <c r="K9842" s="11">
        <f t="shared" si="615"/>
        <v>0</v>
      </c>
    </row>
    <row r="9843" spans="1:11" s="11" customFormat="1">
      <c r="A9843" s="32">
        <v>2018</v>
      </c>
      <c r="B9843" s="32">
        <v>4143</v>
      </c>
      <c r="C9843" s="33" t="s">
        <v>363</v>
      </c>
      <c r="D9843" s="33" t="s">
        <v>354</v>
      </c>
      <c r="E9843" s="34">
        <v>1118</v>
      </c>
      <c r="F9843" s="35">
        <v>17.782</v>
      </c>
      <c r="G9843" s="34">
        <v>240</v>
      </c>
      <c r="H9843" s="14">
        <f t="shared" si="612"/>
        <v>47712.662400000001</v>
      </c>
      <c r="I9843" s="11">
        <f t="shared" si="613"/>
        <v>1118</v>
      </c>
      <c r="J9843" s="11">
        <f t="shared" si="614"/>
        <v>19880.276000000002</v>
      </c>
      <c r="K9843" s="11">
        <f t="shared" si="615"/>
        <v>0</v>
      </c>
    </row>
    <row r="9844" spans="1:11" s="11" customFormat="1">
      <c r="A9844" s="32">
        <v>2018</v>
      </c>
      <c r="B9844" s="32">
        <v>4143</v>
      </c>
      <c r="C9844" s="33" t="s">
        <v>363</v>
      </c>
      <c r="D9844" s="33" t="s">
        <v>354</v>
      </c>
      <c r="E9844" s="34">
        <v>20844</v>
      </c>
      <c r="F9844" s="35">
        <v>17.911999999999999</v>
      </c>
      <c r="G9844" s="34">
        <v>238</v>
      </c>
      <c r="H9844" s="14">
        <f t="shared" si="612"/>
        <v>888591.39263999986</v>
      </c>
      <c r="I9844" s="11">
        <f t="shared" si="613"/>
        <v>20844</v>
      </c>
      <c r="J9844" s="11">
        <f t="shared" si="614"/>
        <v>373357.728</v>
      </c>
      <c r="K9844" s="11">
        <f t="shared" si="615"/>
        <v>0</v>
      </c>
    </row>
    <row r="9845" spans="1:11" s="11" customFormat="1">
      <c r="A9845" s="32">
        <v>2018</v>
      </c>
      <c r="B9845" s="32">
        <v>4143</v>
      </c>
      <c r="C9845" s="33" t="s">
        <v>363</v>
      </c>
      <c r="D9845" s="33" t="s">
        <v>354</v>
      </c>
      <c r="E9845" s="34">
        <v>28985</v>
      </c>
      <c r="F9845" s="35">
        <v>17.844000000000001</v>
      </c>
      <c r="G9845" s="34">
        <v>237</v>
      </c>
      <c r="H9845" s="14">
        <f t="shared" si="612"/>
        <v>1225783.7658000002</v>
      </c>
      <c r="I9845" s="11">
        <f t="shared" si="613"/>
        <v>28985</v>
      </c>
      <c r="J9845" s="11">
        <f t="shared" si="614"/>
        <v>517208.34</v>
      </c>
      <c r="K9845" s="11">
        <f t="shared" si="615"/>
        <v>0</v>
      </c>
    </row>
    <row r="9846" spans="1:11" s="11" customFormat="1">
      <c r="A9846" s="32">
        <v>2018</v>
      </c>
      <c r="B9846" s="32">
        <v>4158</v>
      </c>
      <c r="C9846" s="33" t="s">
        <v>565</v>
      </c>
      <c r="D9846" s="33" t="s">
        <v>566</v>
      </c>
      <c r="E9846" s="34">
        <v>1548</v>
      </c>
      <c r="F9846" s="35">
        <v>5.88</v>
      </c>
      <c r="G9846" s="34">
        <v>1766.1</v>
      </c>
      <c r="H9846" s="14">
        <f t="shared" si="612"/>
        <v>160754.66063999999</v>
      </c>
      <c r="I9846" s="11">
        <f t="shared" si="613"/>
        <v>1548</v>
      </c>
      <c r="J9846" s="11">
        <f t="shared" si="614"/>
        <v>9102.24</v>
      </c>
      <c r="K9846" s="11">
        <f t="shared" si="615"/>
        <v>0</v>
      </c>
    </row>
    <row r="9847" spans="1:11" s="11" customFormat="1">
      <c r="A9847" s="32">
        <v>2018</v>
      </c>
      <c r="B9847" s="32">
        <v>4158</v>
      </c>
      <c r="C9847" s="33" t="s">
        <v>363</v>
      </c>
      <c r="D9847" s="33" t="s">
        <v>354</v>
      </c>
      <c r="E9847" s="34">
        <v>123462</v>
      </c>
      <c r="F9847" s="35">
        <v>16.974</v>
      </c>
      <c r="G9847" s="34">
        <v>108.2</v>
      </c>
      <c r="H9847" s="14">
        <f t="shared" si="612"/>
        <v>2267486.7950160005</v>
      </c>
      <c r="I9847" s="11">
        <f t="shared" si="613"/>
        <v>123462</v>
      </c>
      <c r="J9847" s="11">
        <f t="shared" si="614"/>
        <v>2095643.9880000001</v>
      </c>
      <c r="K9847" s="11">
        <f t="shared" si="615"/>
        <v>0</v>
      </c>
    </row>
    <row r="9848" spans="1:11" s="11" customFormat="1">
      <c r="A9848" s="32">
        <v>2018</v>
      </c>
      <c r="B9848" s="32">
        <v>4158</v>
      </c>
      <c r="C9848" s="33" t="s">
        <v>363</v>
      </c>
      <c r="D9848" s="33" t="s">
        <v>354</v>
      </c>
      <c r="E9848" s="34">
        <v>140923</v>
      </c>
      <c r="F9848" s="35">
        <v>16.065999999999999</v>
      </c>
      <c r="G9848" s="34">
        <v>92.6</v>
      </c>
      <c r="H9848" s="14">
        <f t="shared" si="612"/>
        <v>2096527.8180679996</v>
      </c>
      <c r="I9848" s="11">
        <f t="shared" si="613"/>
        <v>140923</v>
      </c>
      <c r="J9848" s="11">
        <f t="shared" si="614"/>
        <v>2264068.9180000001</v>
      </c>
      <c r="K9848" s="11">
        <f t="shared" si="615"/>
        <v>0</v>
      </c>
    </row>
    <row r="9849" spans="1:11" s="11" customFormat="1">
      <c r="A9849" s="32">
        <v>2018</v>
      </c>
      <c r="B9849" s="32">
        <v>4158</v>
      </c>
      <c r="C9849" s="33" t="s">
        <v>363</v>
      </c>
      <c r="D9849" s="33" t="s">
        <v>354</v>
      </c>
      <c r="E9849" s="34">
        <v>63687</v>
      </c>
      <c r="F9849" s="35">
        <v>17.297999999999998</v>
      </c>
      <c r="G9849" s="34">
        <v>90.8</v>
      </c>
      <c r="H9849" s="14">
        <f t="shared" si="612"/>
        <v>1000305.2152079998</v>
      </c>
      <c r="I9849" s="11">
        <f t="shared" si="613"/>
        <v>63687</v>
      </c>
      <c r="J9849" s="11">
        <f t="shared" si="614"/>
        <v>1101657.7259999998</v>
      </c>
      <c r="K9849" s="11">
        <f t="shared" si="615"/>
        <v>0</v>
      </c>
    </row>
    <row r="9850" spans="1:11" s="11" customFormat="1">
      <c r="A9850" s="32">
        <v>2018</v>
      </c>
      <c r="B9850" s="32">
        <v>4162</v>
      </c>
      <c r="C9850" s="33" t="s">
        <v>363</v>
      </c>
      <c r="D9850" s="33" t="s">
        <v>354</v>
      </c>
      <c r="E9850" s="34">
        <v>250516</v>
      </c>
      <c r="F9850" s="35">
        <v>19.66</v>
      </c>
      <c r="G9850" s="34">
        <v>223.2</v>
      </c>
      <c r="H9850" s="14">
        <f t="shared" si="612"/>
        <v>10992922.657919999</v>
      </c>
      <c r="I9850" s="11">
        <f t="shared" si="613"/>
        <v>250516</v>
      </c>
      <c r="J9850" s="11">
        <f t="shared" si="614"/>
        <v>4925144.5599999996</v>
      </c>
      <c r="K9850" s="11">
        <f t="shared" si="615"/>
        <v>0</v>
      </c>
    </row>
    <row r="9851" spans="1:11" s="11" customFormat="1">
      <c r="A9851" s="32">
        <v>2018</v>
      </c>
      <c r="B9851" s="32">
        <v>4162</v>
      </c>
      <c r="C9851" s="33" t="s">
        <v>563</v>
      </c>
      <c r="D9851" s="33" t="s">
        <v>564</v>
      </c>
      <c r="E9851" s="34">
        <v>17324</v>
      </c>
      <c r="F9851" s="35">
        <v>1.0429999999999999</v>
      </c>
      <c r="G9851" s="34">
        <v>305</v>
      </c>
      <c r="H9851" s="14">
        <f t="shared" si="612"/>
        <v>55110.242599999998</v>
      </c>
      <c r="I9851" s="11">
        <f t="shared" si="613"/>
        <v>17324</v>
      </c>
      <c r="J9851" s="11">
        <f t="shared" si="614"/>
        <v>18068.931999999997</v>
      </c>
      <c r="K9851" s="11">
        <f t="shared" si="615"/>
        <v>0</v>
      </c>
    </row>
    <row r="9852" spans="1:11" s="11" customFormat="1">
      <c r="A9852" s="32">
        <v>2018</v>
      </c>
      <c r="B9852" s="32">
        <v>4271</v>
      </c>
      <c r="C9852" s="33" t="s">
        <v>363</v>
      </c>
      <c r="D9852" s="33" t="s">
        <v>354</v>
      </c>
      <c r="E9852" s="34">
        <v>14982</v>
      </c>
      <c r="F9852" s="35">
        <v>17.722000000000001</v>
      </c>
      <c r="G9852" s="34">
        <v>238</v>
      </c>
      <c r="H9852" s="14">
        <f t="shared" si="612"/>
        <v>631916.18952000001</v>
      </c>
      <c r="I9852" s="11">
        <f t="shared" si="613"/>
        <v>14982</v>
      </c>
      <c r="J9852" s="11">
        <f t="shared" si="614"/>
        <v>265511.00400000002</v>
      </c>
      <c r="K9852" s="11">
        <f t="shared" si="615"/>
        <v>0</v>
      </c>
    </row>
    <row r="9853" spans="1:11" s="11" customFormat="1">
      <c r="A9853" s="32">
        <v>2018</v>
      </c>
      <c r="B9853" s="32">
        <v>4937</v>
      </c>
      <c r="C9853" s="33" t="s">
        <v>563</v>
      </c>
      <c r="D9853" s="33" t="s">
        <v>564</v>
      </c>
      <c r="E9853" s="34">
        <v>174983</v>
      </c>
      <c r="F9853" s="35">
        <v>1.03</v>
      </c>
      <c r="G9853" s="34">
        <v>320.3</v>
      </c>
      <c r="H9853" s="14">
        <f t="shared" si="612"/>
        <v>577284.66547000012</v>
      </c>
      <c r="I9853" s="11">
        <f t="shared" si="613"/>
        <v>174983</v>
      </c>
      <c r="J9853" s="11">
        <f t="shared" si="614"/>
        <v>180232.49</v>
      </c>
      <c r="K9853" s="11">
        <f t="shared" si="615"/>
        <v>0</v>
      </c>
    </row>
    <row r="9854" spans="1:11" s="11" customFormat="1">
      <c r="A9854" s="32">
        <v>2018</v>
      </c>
      <c r="B9854" s="32">
        <v>4937</v>
      </c>
      <c r="C9854" s="33" t="s">
        <v>563</v>
      </c>
      <c r="D9854" s="33" t="s">
        <v>564</v>
      </c>
      <c r="E9854" s="34">
        <v>182583</v>
      </c>
      <c r="F9854" s="35">
        <v>1.03</v>
      </c>
      <c r="G9854" s="34">
        <v>257.39999999999998</v>
      </c>
      <c r="H9854" s="14">
        <f t="shared" si="612"/>
        <v>484067.70126</v>
      </c>
      <c r="I9854" s="11">
        <f t="shared" si="613"/>
        <v>182583</v>
      </c>
      <c r="J9854" s="11">
        <f t="shared" si="614"/>
        <v>188060.49</v>
      </c>
      <c r="K9854" s="11">
        <f t="shared" si="615"/>
        <v>0</v>
      </c>
    </row>
    <row r="9855" spans="1:11" s="11" customFormat="1">
      <c r="A9855" s="32">
        <v>2018</v>
      </c>
      <c r="B9855" s="32">
        <v>4937</v>
      </c>
      <c r="C9855" s="33" t="s">
        <v>563</v>
      </c>
      <c r="D9855" s="33" t="s">
        <v>564</v>
      </c>
      <c r="E9855" s="34">
        <v>460804</v>
      </c>
      <c r="F9855" s="35">
        <v>1.03</v>
      </c>
      <c r="G9855" s="34">
        <v>284.2</v>
      </c>
      <c r="H9855" s="14">
        <f t="shared" si="612"/>
        <v>1348893.1170399999</v>
      </c>
      <c r="I9855" s="11">
        <f t="shared" si="613"/>
        <v>460804</v>
      </c>
      <c r="J9855" s="11">
        <f t="shared" si="614"/>
        <v>474628.12</v>
      </c>
      <c r="K9855" s="11">
        <f t="shared" si="615"/>
        <v>0</v>
      </c>
    </row>
    <row r="9856" spans="1:11" s="11" customFormat="1">
      <c r="A9856" s="32">
        <v>2018</v>
      </c>
      <c r="B9856" s="32">
        <v>4937</v>
      </c>
      <c r="C9856" s="33" t="s">
        <v>563</v>
      </c>
      <c r="D9856" s="33" t="s">
        <v>564</v>
      </c>
      <c r="E9856" s="34">
        <v>74328</v>
      </c>
      <c r="F9856" s="35">
        <v>1.03</v>
      </c>
      <c r="G9856" s="34">
        <v>321.3</v>
      </c>
      <c r="H9856" s="14">
        <f t="shared" si="612"/>
        <v>245980.33992</v>
      </c>
      <c r="I9856" s="11">
        <f t="shared" si="613"/>
        <v>74328</v>
      </c>
      <c r="J9856" s="11">
        <f t="shared" si="614"/>
        <v>76557.84</v>
      </c>
      <c r="K9856" s="11">
        <f t="shared" si="615"/>
        <v>0</v>
      </c>
    </row>
    <row r="9857" spans="1:11" s="11" customFormat="1">
      <c r="A9857" s="32">
        <v>2018</v>
      </c>
      <c r="B9857" s="32">
        <v>4937</v>
      </c>
      <c r="C9857" s="33" t="s">
        <v>563</v>
      </c>
      <c r="D9857" s="33" t="s">
        <v>564</v>
      </c>
      <c r="E9857" s="34">
        <v>94818</v>
      </c>
      <c r="F9857" s="35">
        <v>1.03</v>
      </c>
      <c r="G9857" s="34">
        <v>268.89999999999998</v>
      </c>
      <c r="H9857" s="14">
        <f t="shared" si="612"/>
        <v>262614.57005999994</v>
      </c>
      <c r="I9857" s="11">
        <f t="shared" si="613"/>
        <v>94818</v>
      </c>
      <c r="J9857" s="11">
        <f t="shared" si="614"/>
        <v>97662.540000000008</v>
      </c>
      <c r="K9857" s="11">
        <f t="shared" si="615"/>
        <v>0</v>
      </c>
    </row>
    <row r="9858" spans="1:11" s="11" customFormat="1">
      <c r="A9858" s="32">
        <v>2018</v>
      </c>
      <c r="B9858" s="32">
        <v>4937</v>
      </c>
      <c r="C9858" s="33" t="s">
        <v>563</v>
      </c>
      <c r="D9858" s="33" t="s">
        <v>564</v>
      </c>
      <c r="E9858" s="34">
        <v>296207</v>
      </c>
      <c r="F9858" s="35">
        <v>1.03</v>
      </c>
      <c r="G9858" s="34">
        <v>300.8</v>
      </c>
      <c r="H9858" s="14">
        <f t="shared" si="612"/>
        <v>917720.37568000006</v>
      </c>
      <c r="I9858" s="11">
        <f t="shared" si="613"/>
        <v>296207</v>
      </c>
      <c r="J9858" s="11">
        <f t="shared" si="614"/>
        <v>305093.21000000002</v>
      </c>
      <c r="K9858" s="11">
        <f t="shared" si="615"/>
        <v>0</v>
      </c>
    </row>
    <row r="9859" spans="1:11" s="11" customFormat="1">
      <c r="A9859" s="32">
        <v>2018</v>
      </c>
      <c r="B9859" s="32">
        <v>4939</v>
      </c>
      <c r="C9859" s="33" t="s">
        <v>563</v>
      </c>
      <c r="D9859" s="33" t="s">
        <v>564</v>
      </c>
      <c r="E9859" s="34">
        <v>543023</v>
      </c>
      <c r="F9859" s="35">
        <v>1.03</v>
      </c>
      <c r="G9859" s="34" t="s">
        <v>364</v>
      </c>
      <c r="H9859" s="14" t="str">
        <f t="shared" si="612"/>
        <v/>
      </c>
      <c r="I9859" s="11" t="str">
        <f t="shared" si="613"/>
        <v/>
      </c>
      <c r="J9859" s="11" t="str">
        <f t="shared" si="614"/>
        <v/>
      </c>
      <c r="K9859" s="11">
        <f t="shared" si="615"/>
        <v>0</v>
      </c>
    </row>
    <row r="9860" spans="1:11" s="11" customFormat="1">
      <c r="A9860" s="32">
        <v>2018</v>
      </c>
      <c r="B9860" s="32">
        <v>4940</v>
      </c>
      <c r="C9860" s="33" t="s">
        <v>563</v>
      </c>
      <c r="D9860" s="33" t="s">
        <v>564</v>
      </c>
      <c r="E9860" s="34">
        <v>2</v>
      </c>
      <c r="F9860" s="35">
        <v>1.02</v>
      </c>
      <c r="G9860" s="34">
        <v>371</v>
      </c>
      <c r="H9860" s="14">
        <f t="shared" si="612"/>
        <v>7.5684000000000005</v>
      </c>
      <c r="I9860" s="11">
        <f t="shared" si="613"/>
        <v>2</v>
      </c>
      <c r="J9860" s="11">
        <f t="shared" si="614"/>
        <v>2.04</v>
      </c>
      <c r="K9860" s="11">
        <f t="shared" si="615"/>
        <v>0</v>
      </c>
    </row>
    <row r="9861" spans="1:11" s="11" customFormat="1">
      <c r="A9861" s="32">
        <v>2018</v>
      </c>
      <c r="B9861" s="32">
        <v>4940</v>
      </c>
      <c r="C9861" s="33" t="s">
        <v>563</v>
      </c>
      <c r="D9861" s="33" t="s">
        <v>564</v>
      </c>
      <c r="E9861" s="34">
        <v>17211</v>
      </c>
      <c r="F9861" s="35">
        <v>1.0149999999999999</v>
      </c>
      <c r="G9861" s="34">
        <v>412</v>
      </c>
      <c r="H9861" s="14">
        <f t="shared" si="612"/>
        <v>71972.959799999997</v>
      </c>
      <c r="I9861" s="11">
        <f t="shared" si="613"/>
        <v>17211</v>
      </c>
      <c r="J9861" s="11">
        <f t="shared" si="614"/>
        <v>17469.164999999997</v>
      </c>
      <c r="K9861" s="11">
        <f t="shared" si="615"/>
        <v>0</v>
      </c>
    </row>
    <row r="9862" spans="1:11" s="11" customFormat="1">
      <c r="A9862" s="32">
        <v>2018</v>
      </c>
      <c r="B9862" s="32">
        <v>4940</v>
      </c>
      <c r="C9862" s="33" t="s">
        <v>563</v>
      </c>
      <c r="D9862" s="33" t="s">
        <v>564</v>
      </c>
      <c r="E9862" s="34">
        <v>4</v>
      </c>
      <c r="F9862" s="35">
        <v>1.02</v>
      </c>
      <c r="G9862" s="34">
        <v>416.8</v>
      </c>
      <c r="H9862" s="14">
        <f t="shared" ref="H9862:H9925" si="616">IF(I9862="","",G9862/100*F9862*E9862)</f>
        <v>17.00544</v>
      </c>
      <c r="I9862" s="11">
        <f t="shared" ref="I9862:I9925" si="617">IF(OR(G9862=".",F9862=".",E9862="."),"",E9862)</f>
        <v>4</v>
      </c>
      <c r="J9862" s="11">
        <f t="shared" ref="J9862:J9925" si="618">IF(I9862="","",F9862*I9862)</f>
        <v>4.08</v>
      </c>
      <c r="K9862" s="11">
        <f t="shared" ref="K9862:K9925" si="619">IF(C9862="LIG",1,0)</f>
        <v>0</v>
      </c>
    </row>
    <row r="9863" spans="1:11" s="11" customFormat="1">
      <c r="A9863" s="32">
        <v>2018</v>
      </c>
      <c r="B9863" s="32">
        <v>4940</v>
      </c>
      <c r="C9863" s="33" t="s">
        <v>563</v>
      </c>
      <c r="D9863" s="33" t="s">
        <v>564</v>
      </c>
      <c r="E9863" s="34">
        <v>1376</v>
      </c>
      <c r="F9863" s="35">
        <v>1.02</v>
      </c>
      <c r="G9863" s="34">
        <v>396.2</v>
      </c>
      <c r="H9863" s="14">
        <f t="shared" si="616"/>
        <v>5560.7462400000004</v>
      </c>
      <c r="I9863" s="11">
        <f t="shared" si="617"/>
        <v>1376</v>
      </c>
      <c r="J9863" s="11">
        <f t="shared" si="618"/>
        <v>1403.52</v>
      </c>
      <c r="K9863" s="11">
        <f t="shared" si="619"/>
        <v>0</v>
      </c>
    </row>
    <row r="9864" spans="1:11" s="11" customFormat="1">
      <c r="A9864" s="32">
        <v>2018</v>
      </c>
      <c r="B9864" s="32">
        <v>4940</v>
      </c>
      <c r="C9864" s="33" t="s">
        <v>563</v>
      </c>
      <c r="D9864" s="33" t="s">
        <v>564</v>
      </c>
      <c r="E9864" s="34">
        <v>3145</v>
      </c>
      <c r="F9864" s="35">
        <v>1.018</v>
      </c>
      <c r="G9864" s="34">
        <v>431</v>
      </c>
      <c r="H9864" s="14">
        <f t="shared" si="616"/>
        <v>13798.9391</v>
      </c>
      <c r="I9864" s="11">
        <f t="shared" si="617"/>
        <v>3145</v>
      </c>
      <c r="J9864" s="11">
        <f t="shared" si="618"/>
        <v>3201.61</v>
      </c>
      <c r="K9864" s="11">
        <f t="shared" si="619"/>
        <v>0</v>
      </c>
    </row>
    <row r="9865" spans="1:11" s="11" customFormat="1">
      <c r="A9865" s="32">
        <v>2018</v>
      </c>
      <c r="B9865" s="32">
        <v>4940</v>
      </c>
      <c r="C9865" s="33" t="s">
        <v>563</v>
      </c>
      <c r="D9865" s="33" t="s">
        <v>564</v>
      </c>
      <c r="E9865" s="34">
        <v>6564</v>
      </c>
      <c r="F9865" s="35">
        <v>1.0149999999999999</v>
      </c>
      <c r="G9865" s="34">
        <v>411.7</v>
      </c>
      <c r="H9865" s="14">
        <f t="shared" si="616"/>
        <v>27429.347819999999</v>
      </c>
      <c r="I9865" s="11">
        <f t="shared" si="617"/>
        <v>6564</v>
      </c>
      <c r="J9865" s="11">
        <f t="shared" si="618"/>
        <v>6662.4599999999991</v>
      </c>
      <c r="K9865" s="11">
        <f t="shared" si="619"/>
        <v>0</v>
      </c>
    </row>
    <row r="9866" spans="1:11" s="11" customFormat="1">
      <c r="A9866" s="32">
        <v>2018</v>
      </c>
      <c r="B9866" s="32">
        <v>4940</v>
      </c>
      <c r="C9866" s="33" t="s">
        <v>563</v>
      </c>
      <c r="D9866" s="33" t="s">
        <v>564</v>
      </c>
      <c r="E9866" s="34">
        <v>7197</v>
      </c>
      <c r="F9866" s="35">
        <v>1.0149999999999999</v>
      </c>
      <c r="G9866" s="34">
        <v>407.8</v>
      </c>
      <c r="H9866" s="14">
        <f t="shared" si="616"/>
        <v>29789.606489999998</v>
      </c>
      <c r="I9866" s="11">
        <f t="shared" si="617"/>
        <v>7197</v>
      </c>
      <c r="J9866" s="11">
        <f t="shared" si="618"/>
        <v>7304.954999999999</v>
      </c>
      <c r="K9866" s="11">
        <f t="shared" si="619"/>
        <v>0</v>
      </c>
    </row>
    <row r="9867" spans="1:11" s="11" customFormat="1">
      <c r="A9867" s="32">
        <v>2018</v>
      </c>
      <c r="B9867" s="32">
        <v>4941</v>
      </c>
      <c r="C9867" s="33" t="s">
        <v>353</v>
      </c>
      <c r="D9867" s="33" t="s">
        <v>354</v>
      </c>
      <c r="E9867" s="34">
        <v>440570</v>
      </c>
      <c r="F9867" s="35">
        <v>21.6</v>
      </c>
      <c r="G9867" s="34">
        <v>279.5</v>
      </c>
      <c r="H9867" s="14">
        <f t="shared" si="616"/>
        <v>26598092.039999999</v>
      </c>
      <c r="I9867" s="11">
        <f t="shared" si="617"/>
        <v>440570</v>
      </c>
      <c r="J9867" s="11">
        <f t="shared" si="618"/>
        <v>9516312</v>
      </c>
      <c r="K9867" s="11">
        <f t="shared" si="619"/>
        <v>0</v>
      </c>
    </row>
    <row r="9868" spans="1:11" s="11" customFormat="1">
      <c r="A9868" s="32">
        <v>2018</v>
      </c>
      <c r="B9868" s="32">
        <v>4941</v>
      </c>
      <c r="C9868" s="33" t="s">
        <v>565</v>
      </c>
      <c r="D9868" s="33" t="s">
        <v>566</v>
      </c>
      <c r="E9868" s="34">
        <v>10601</v>
      </c>
      <c r="F9868" s="35">
        <v>5.8</v>
      </c>
      <c r="G9868" s="34">
        <v>1809.7</v>
      </c>
      <c r="H9868" s="14">
        <f t="shared" si="616"/>
        <v>1112708.5226</v>
      </c>
      <c r="I9868" s="11">
        <f t="shared" si="617"/>
        <v>10601</v>
      </c>
      <c r="J9868" s="11">
        <f t="shared" si="618"/>
        <v>61485.799999999996</v>
      </c>
      <c r="K9868" s="11">
        <f t="shared" si="619"/>
        <v>0</v>
      </c>
    </row>
    <row r="9869" spans="1:11" s="11" customFormat="1">
      <c r="A9869" s="32">
        <v>2018</v>
      </c>
      <c r="B9869" s="32">
        <v>5083</v>
      </c>
      <c r="C9869" s="33" t="s">
        <v>563</v>
      </c>
      <c r="D9869" s="33" t="s">
        <v>564</v>
      </c>
      <c r="E9869" s="34">
        <v>6903</v>
      </c>
      <c r="F9869" s="35">
        <v>1.036</v>
      </c>
      <c r="G9869" s="34" t="s">
        <v>364</v>
      </c>
      <c r="H9869" s="14" t="str">
        <f t="shared" si="616"/>
        <v/>
      </c>
      <c r="I9869" s="11" t="str">
        <f t="shared" si="617"/>
        <v/>
      </c>
      <c r="J9869" s="11" t="str">
        <f t="shared" si="618"/>
        <v/>
      </c>
      <c r="K9869" s="11">
        <f t="shared" si="619"/>
        <v>0</v>
      </c>
    </row>
    <row r="9870" spans="1:11" s="11" customFormat="1">
      <c r="A9870" s="32">
        <v>2018</v>
      </c>
      <c r="B9870" s="32">
        <v>6002</v>
      </c>
      <c r="C9870" s="33" t="s">
        <v>363</v>
      </c>
      <c r="D9870" s="33" t="s">
        <v>354</v>
      </c>
      <c r="E9870" s="34">
        <v>192919</v>
      </c>
      <c r="F9870" s="35">
        <v>17.943999999999999</v>
      </c>
      <c r="G9870" s="34">
        <v>162.5</v>
      </c>
      <c r="H9870" s="14">
        <f t="shared" si="616"/>
        <v>5625325.1209999993</v>
      </c>
      <c r="I9870" s="11">
        <f t="shared" si="617"/>
        <v>192919</v>
      </c>
      <c r="J9870" s="11">
        <f t="shared" si="618"/>
        <v>3461738.5359999998</v>
      </c>
      <c r="K9870" s="11">
        <f t="shared" si="619"/>
        <v>0</v>
      </c>
    </row>
    <row r="9871" spans="1:11" s="11" customFormat="1">
      <c r="A9871" s="32">
        <v>2018</v>
      </c>
      <c r="B9871" s="32">
        <v>6002</v>
      </c>
      <c r="C9871" s="33" t="s">
        <v>363</v>
      </c>
      <c r="D9871" s="33" t="s">
        <v>354</v>
      </c>
      <c r="E9871" s="34">
        <v>80314</v>
      </c>
      <c r="F9871" s="35">
        <v>17.812000000000001</v>
      </c>
      <c r="G9871" s="34">
        <v>170.8</v>
      </c>
      <c r="H9871" s="14">
        <f t="shared" si="616"/>
        <v>2443384.4693440003</v>
      </c>
      <c r="I9871" s="11">
        <f t="shared" si="617"/>
        <v>80314</v>
      </c>
      <c r="J9871" s="11">
        <f t="shared" si="618"/>
        <v>1430552.9680000001</v>
      </c>
      <c r="K9871" s="11">
        <f t="shared" si="619"/>
        <v>0</v>
      </c>
    </row>
    <row r="9872" spans="1:11" s="11" customFormat="1">
      <c r="A9872" s="32">
        <v>2018</v>
      </c>
      <c r="B9872" s="32">
        <v>6002</v>
      </c>
      <c r="C9872" s="33" t="s">
        <v>363</v>
      </c>
      <c r="D9872" s="33" t="s">
        <v>354</v>
      </c>
      <c r="E9872" s="34">
        <v>128092</v>
      </c>
      <c r="F9872" s="35">
        <v>17.762</v>
      </c>
      <c r="G9872" s="34">
        <v>189.1</v>
      </c>
      <c r="H9872" s="14">
        <f t="shared" si="616"/>
        <v>4302346.6666639997</v>
      </c>
      <c r="I9872" s="11">
        <f t="shared" si="617"/>
        <v>128092</v>
      </c>
      <c r="J9872" s="11">
        <f t="shared" si="618"/>
        <v>2275170.1040000003</v>
      </c>
      <c r="K9872" s="11">
        <f t="shared" si="619"/>
        <v>0</v>
      </c>
    </row>
    <row r="9873" spans="1:11" s="11" customFormat="1">
      <c r="A9873" s="32">
        <v>2018</v>
      </c>
      <c r="B9873" s="32">
        <v>6002</v>
      </c>
      <c r="C9873" s="33" t="s">
        <v>363</v>
      </c>
      <c r="D9873" s="33" t="s">
        <v>354</v>
      </c>
      <c r="E9873" s="34">
        <v>64155</v>
      </c>
      <c r="F9873" s="35">
        <v>17.457999999999998</v>
      </c>
      <c r="G9873" s="34">
        <v>191.4</v>
      </c>
      <c r="H9873" s="14">
        <f t="shared" si="616"/>
        <v>2143714.4328600001</v>
      </c>
      <c r="I9873" s="11">
        <f t="shared" si="617"/>
        <v>64155</v>
      </c>
      <c r="J9873" s="11">
        <f t="shared" si="618"/>
        <v>1120017.99</v>
      </c>
      <c r="K9873" s="11">
        <f t="shared" si="619"/>
        <v>0</v>
      </c>
    </row>
    <row r="9874" spans="1:11" s="11" customFormat="1">
      <c r="A9874" s="32">
        <v>2018</v>
      </c>
      <c r="B9874" s="32">
        <v>6002</v>
      </c>
      <c r="C9874" s="33" t="s">
        <v>363</v>
      </c>
      <c r="D9874" s="33" t="s">
        <v>354</v>
      </c>
      <c r="E9874" s="34">
        <v>80206</v>
      </c>
      <c r="F9874" s="35">
        <v>17.5</v>
      </c>
      <c r="G9874" s="34">
        <v>171.1</v>
      </c>
      <c r="H9874" s="14">
        <f t="shared" si="616"/>
        <v>2401568.1549999998</v>
      </c>
      <c r="I9874" s="11">
        <f t="shared" si="617"/>
        <v>80206</v>
      </c>
      <c r="J9874" s="11">
        <f t="shared" si="618"/>
        <v>1403605</v>
      </c>
      <c r="K9874" s="11">
        <f t="shared" si="619"/>
        <v>0</v>
      </c>
    </row>
    <row r="9875" spans="1:11" s="11" customFormat="1">
      <c r="A9875" s="32">
        <v>2018</v>
      </c>
      <c r="B9875" s="32">
        <v>6002</v>
      </c>
      <c r="C9875" s="33" t="s">
        <v>363</v>
      </c>
      <c r="D9875" s="33" t="s">
        <v>354</v>
      </c>
      <c r="E9875" s="34">
        <v>192186</v>
      </c>
      <c r="F9875" s="35">
        <v>17.765999999999998</v>
      </c>
      <c r="G9875" s="34">
        <v>164.1</v>
      </c>
      <c r="H9875" s="14">
        <f t="shared" si="616"/>
        <v>5602991.7971160002</v>
      </c>
      <c r="I9875" s="11">
        <f t="shared" si="617"/>
        <v>192186</v>
      </c>
      <c r="J9875" s="11">
        <f t="shared" si="618"/>
        <v>3414376.4759999998</v>
      </c>
      <c r="K9875" s="11">
        <f t="shared" si="619"/>
        <v>0</v>
      </c>
    </row>
    <row r="9876" spans="1:11" s="11" customFormat="1">
      <c r="A9876" s="32">
        <v>2018</v>
      </c>
      <c r="B9876" s="32">
        <v>6002</v>
      </c>
      <c r="C9876" s="33" t="s">
        <v>563</v>
      </c>
      <c r="D9876" s="33" t="s">
        <v>564</v>
      </c>
      <c r="E9876" s="34">
        <v>248752</v>
      </c>
      <c r="F9876" s="35">
        <v>1.01</v>
      </c>
      <c r="G9876" s="34">
        <v>319</v>
      </c>
      <c r="H9876" s="14">
        <f t="shared" si="616"/>
        <v>801454.06879999989</v>
      </c>
      <c r="I9876" s="11">
        <f t="shared" si="617"/>
        <v>248752</v>
      </c>
      <c r="J9876" s="11">
        <f t="shared" si="618"/>
        <v>251239.52</v>
      </c>
      <c r="K9876" s="11">
        <f t="shared" si="619"/>
        <v>0</v>
      </c>
    </row>
    <row r="9877" spans="1:11" s="11" customFormat="1">
      <c r="A9877" s="32">
        <v>2018</v>
      </c>
      <c r="B9877" s="32">
        <v>6004</v>
      </c>
      <c r="C9877" s="33" t="s">
        <v>563</v>
      </c>
      <c r="D9877" s="33" t="s">
        <v>564</v>
      </c>
      <c r="E9877" s="34">
        <v>12678</v>
      </c>
      <c r="F9877" s="35">
        <v>1.07</v>
      </c>
      <c r="G9877" s="34" t="s">
        <v>364</v>
      </c>
      <c r="H9877" s="14" t="str">
        <f t="shared" si="616"/>
        <v/>
      </c>
      <c r="I9877" s="11" t="str">
        <f t="shared" si="617"/>
        <v/>
      </c>
      <c r="J9877" s="11" t="str">
        <f t="shared" si="618"/>
        <v/>
      </c>
      <c r="K9877" s="11">
        <f t="shared" si="619"/>
        <v>0</v>
      </c>
    </row>
    <row r="9878" spans="1:11" s="11" customFormat="1">
      <c r="A9878" s="32">
        <v>2018</v>
      </c>
      <c r="B9878" s="32">
        <v>6004</v>
      </c>
      <c r="C9878" s="33" t="s">
        <v>353</v>
      </c>
      <c r="D9878" s="33" t="s">
        <v>354</v>
      </c>
      <c r="E9878" s="34">
        <v>138849</v>
      </c>
      <c r="F9878" s="35">
        <v>25.123000000000001</v>
      </c>
      <c r="G9878" s="34" t="s">
        <v>364</v>
      </c>
      <c r="H9878" s="14" t="str">
        <f t="shared" si="616"/>
        <v/>
      </c>
      <c r="I9878" s="11" t="str">
        <f t="shared" si="617"/>
        <v/>
      </c>
      <c r="J9878" s="11" t="str">
        <f t="shared" si="618"/>
        <v/>
      </c>
      <c r="K9878" s="11">
        <f t="shared" si="619"/>
        <v>0</v>
      </c>
    </row>
    <row r="9879" spans="1:11" s="11" customFormat="1">
      <c r="A9879" s="32">
        <v>2018</v>
      </c>
      <c r="B9879" s="32">
        <v>6004</v>
      </c>
      <c r="C9879" s="33" t="s">
        <v>353</v>
      </c>
      <c r="D9879" s="33" t="s">
        <v>354</v>
      </c>
      <c r="E9879" s="34">
        <v>142296</v>
      </c>
      <c r="F9879" s="35">
        <v>25.236999999999998</v>
      </c>
      <c r="G9879" s="34" t="s">
        <v>364</v>
      </c>
      <c r="H9879" s="14" t="str">
        <f t="shared" si="616"/>
        <v/>
      </c>
      <c r="I9879" s="11" t="str">
        <f t="shared" si="617"/>
        <v/>
      </c>
      <c r="J9879" s="11" t="str">
        <f t="shared" si="618"/>
        <v/>
      </c>
      <c r="K9879" s="11">
        <f t="shared" si="619"/>
        <v>0</v>
      </c>
    </row>
    <row r="9880" spans="1:11" s="11" customFormat="1">
      <c r="A9880" s="32">
        <v>2018</v>
      </c>
      <c r="B9880" s="32">
        <v>6004</v>
      </c>
      <c r="C9880" s="33" t="s">
        <v>353</v>
      </c>
      <c r="D9880" s="33" t="s">
        <v>354</v>
      </c>
      <c r="E9880" s="34">
        <v>4089</v>
      </c>
      <c r="F9880" s="35">
        <v>24.57</v>
      </c>
      <c r="G9880" s="34" t="s">
        <v>364</v>
      </c>
      <c r="H9880" s="14" t="str">
        <f t="shared" si="616"/>
        <v/>
      </c>
      <c r="I9880" s="11" t="str">
        <f t="shared" si="617"/>
        <v/>
      </c>
      <c r="J9880" s="11" t="str">
        <f t="shared" si="618"/>
        <v/>
      </c>
      <c r="K9880" s="11">
        <f t="shared" si="619"/>
        <v>0</v>
      </c>
    </row>
    <row r="9881" spans="1:11" s="11" customFormat="1">
      <c r="A9881" s="32">
        <v>2018</v>
      </c>
      <c r="B9881" s="32">
        <v>6009</v>
      </c>
      <c r="C9881" s="33" t="s">
        <v>363</v>
      </c>
      <c r="D9881" s="33" t="s">
        <v>354</v>
      </c>
      <c r="E9881" s="34">
        <v>16182</v>
      </c>
      <c r="F9881" s="35">
        <v>17.82</v>
      </c>
      <c r="G9881" s="34">
        <v>215</v>
      </c>
      <c r="H9881" s="14">
        <f t="shared" si="616"/>
        <v>619980.96600000001</v>
      </c>
      <c r="I9881" s="11">
        <f t="shared" si="617"/>
        <v>16182</v>
      </c>
      <c r="J9881" s="11">
        <f t="shared" si="618"/>
        <v>288363.24</v>
      </c>
      <c r="K9881" s="11">
        <f t="shared" si="619"/>
        <v>0</v>
      </c>
    </row>
    <row r="9882" spans="1:11" s="11" customFormat="1">
      <c r="A9882" s="32">
        <v>2018</v>
      </c>
      <c r="B9882" s="32">
        <v>6009</v>
      </c>
      <c r="C9882" s="33" t="s">
        <v>363</v>
      </c>
      <c r="D9882" s="33" t="s">
        <v>354</v>
      </c>
      <c r="E9882" s="34">
        <v>16199</v>
      </c>
      <c r="F9882" s="35">
        <v>16.97</v>
      </c>
      <c r="G9882" s="34">
        <v>207.5</v>
      </c>
      <c r="H9882" s="14">
        <f t="shared" si="616"/>
        <v>570411.33724999998</v>
      </c>
      <c r="I9882" s="11">
        <f t="shared" si="617"/>
        <v>16199</v>
      </c>
      <c r="J9882" s="11">
        <f t="shared" si="618"/>
        <v>274897.02999999997</v>
      </c>
      <c r="K9882" s="11">
        <f t="shared" si="619"/>
        <v>0</v>
      </c>
    </row>
    <row r="9883" spans="1:11" s="11" customFormat="1">
      <c r="A9883" s="32">
        <v>2018</v>
      </c>
      <c r="B9883" s="32">
        <v>6009</v>
      </c>
      <c r="C9883" s="33" t="s">
        <v>363</v>
      </c>
      <c r="D9883" s="33" t="s">
        <v>354</v>
      </c>
      <c r="E9883" s="34">
        <v>16383</v>
      </c>
      <c r="F9883" s="35">
        <v>17.78</v>
      </c>
      <c r="G9883" s="34">
        <v>209.1</v>
      </c>
      <c r="H9883" s="14">
        <f t="shared" si="616"/>
        <v>609086.84633999993</v>
      </c>
      <c r="I9883" s="11">
        <f t="shared" si="617"/>
        <v>16383</v>
      </c>
      <c r="J9883" s="11">
        <f t="shared" si="618"/>
        <v>291289.74</v>
      </c>
      <c r="K9883" s="11">
        <f t="shared" si="619"/>
        <v>0</v>
      </c>
    </row>
    <row r="9884" spans="1:11" s="11" customFormat="1">
      <c r="A9884" s="32">
        <v>2018</v>
      </c>
      <c r="B9884" s="32">
        <v>6009</v>
      </c>
      <c r="C9884" s="33" t="s">
        <v>363</v>
      </c>
      <c r="D9884" s="33" t="s">
        <v>354</v>
      </c>
      <c r="E9884" s="34">
        <v>16430</v>
      </c>
      <c r="F9884" s="35">
        <v>16.73</v>
      </c>
      <c r="G9884" s="34">
        <v>206.2</v>
      </c>
      <c r="H9884" s="14">
        <f t="shared" si="616"/>
        <v>566789.98179999995</v>
      </c>
      <c r="I9884" s="11">
        <f t="shared" si="617"/>
        <v>16430</v>
      </c>
      <c r="J9884" s="11">
        <f t="shared" si="618"/>
        <v>274873.90000000002</v>
      </c>
      <c r="K9884" s="11">
        <f t="shared" si="619"/>
        <v>0</v>
      </c>
    </row>
    <row r="9885" spans="1:11" s="11" customFormat="1">
      <c r="A9885" s="32">
        <v>2018</v>
      </c>
      <c r="B9885" s="32">
        <v>6009</v>
      </c>
      <c r="C9885" s="33" t="s">
        <v>363</v>
      </c>
      <c r="D9885" s="33" t="s">
        <v>354</v>
      </c>
      <c r="E9885" s="34">
        <v>16622</v>
      </c>
      <c r="F9885" s="35">
        <v>17.93</v>
      </c>
      <c r="G9885" s="34">
        <v>211.5</v>
      </c>
      <c r="H9885" s="14">
        <f t="shared" si="616"/>
        <v>630338.65289999999</v>
      </c>
      <c r="I9885" s="11">
        <f t="shared" si="617"/>
        <v>16622</v>
      </c>
      <c r="J9885" s="11">
        <f t="shared" si="618"/>
        <v>298032.46000000002</v>
      </c>
      <c r="K9885" s="11">
        <f t="shared" si="619"/>
        <v>0</v>
      </c>
    </row>
    <row r="9886" spans="1:11" s="11" customFormat="1">
      <c r="A9886" s="32">
        <v>2018</v>
      </c>
      <c r="B9886" s="32">
        <v>6009</v>
      </c>
      <c r="C9886" s="33" t="s">
        <v>363</v>
      </c>
      <c r="D9886" s="33" t="s">
        <v>354</v>
      </c>
      <c r="E9886" s="34">
        <v>32779</v>
      </c>
      <c r="F9886" s="35">
        <v>17.68</v>
      </c>
      <c r="G9886" s="34">
        <v>206.6</v>
      </c>
      <c r="H9886" s="14">
        <f t="shared" si="616"/>
        <v>1197314.5995199999</v>
      </c>
      <c r="I9886" s="11">
        <f t="shared" si="617"/>
        <v>32779</v>
      </c>
      <c r="J9886" s="11">
        <f t="shared" si="618"/>
        <v>579532.72</v>
      </c>
      <c r="K9886" s="11">
        <f t="shared" si="619"/>
        <v>0</v>
      </c>
    </row>
    <row r="9887" spans="1:11" s="11" customFormat="1">
      <c r="A9887" s="32">
        <v>2018</v>
      </c>
      <c r="B9887" s="32">
        <v>6016</v>
      </c>
      <c r="C9887" s="33" t="s">
        <v>363</v>
      </c>
      <c r="D9887" s="33" t="s">
        <v>354</v>
      </c>
      <c r="E9887" s="34">
        <v>159530</v>
      </c>
      <c r="F9887" s="35">
        <v>18.02</v>
      </c>
      <c r="G9887" s="34" t="s">
        <v>364</v>
      </c>
      <c r="H9887" s="14" t="str">
        <f t="shared" si="616"/>
        <v/>
      </c>
      <c r="I9887" s="11" t="str">
        <f t="shared" si="617"/>
        <v/>
      </c>
      <c r="J9887" s="11" t="str">
        <f t="shared" si="618"/>
        <v/>
      </c>
      <c r="K9887" s="11">
        <f t="shared" si="619"/>
        <v>0</v>
      </c>
    </row>
    <row r="9888" spans="1:11" s="11" customFormat="1">
      <c r="A9888" s="32">
        <v>2018</v>
      </c>
      <c r="B9888" s="32">
        <v>6016</v>
      </c>
      <c r="C9888" s="33" t="s">
        <v>565</v>
      </c>
      <c r="D9888" s="33" t="s">
        <v>566</v>
      </c>
      <c r="E9888" s="34">
        <v>1583</v>
      </c>
      <c r="F9888" s="35">
        <v>5.8</v>
      </c>
      <c r="G9888" s="34" t="s">
        <v>364</v>
      </c>
      <c r="H9888" s="14" t="str">
        <f t="shared" si="616"/>
        <v/>
      </c>
      <c r="I9888" s="11" t="str">
        <f t="shared" si="617"/>
        <v/>
      </c>
      <c r="J9888" s="11" t="str">
        <f t="shared" si="618"/>
        <v/>
      </c>
      <c r="K9888" s="11">
        <f t="shared" si="619"/>
        <v>0</v>
      </c>
    </row>
    <row r="9889" spans="1:11" s="11" customFormat="1">
      <c r="A9889" s="32">
        <v>2018</v>
      </c>
      <c r="B9889" s="32">
        <v>6017</v>
      </c>
      <c r="C9889" s="33" t="s">
        <v>363</v>
      </c>
      <c r="D9889" s="33" t="s">
        <v>354</v>
      </c>
      <c r="E9889" s="34">
        <v>32800</v>
      </c>
      <c r="F9889" s="35">
        <v>17.600000000000001</v>
      </c>
      <c r="G9889" s="34" t="s">
        <v>364</v>
      </c>
      <c r="H9889" s="14" t="str">
        <f t="shared" si="616"/>
        <v/>
      </c>
      <c r="I9889" s="11" t="str">
        <f t="shared" si="617"/>
        <v/>
      </c>
      <c r="J9889" s="11" t="str">
        <f t="shared" si="618"/>
        <v/>
      </c>
      <c r="K9889" s="11">
        <f t="shared" si="619"/>
        <v>0</v>
      </c>
    </row>
    <row r="9890" spans="1:11" s="11" customFormat="1">
      <c r="A9890" s="32">
        <v>2018</v>
      </c>
      <c r="B9890" s="32">
        <v>6017</v>
      </c>
      <c r="C9890" s="33" t="s">
        <v>363</v>
      </c>
      <c r="D9890" s="33" t="s">
        <v>354</v>
      </c>
      <c r="E9890" s="34">
        <v>147972</v>
      </c>
      <c r="F9890" s="35">
        <v>17.600000000000001</v>
      </c>
      <c r="G9890" s="34" t="s">
        <v>364</v>
      </c>
      <c r="H9890" s="14" t="str">
        <f t="shared" si="616"/>
        <v/>
      </c>
      <c r="I9890" s="11" t="str">
        <f t="shared" si="617"/>
        <v/>
      </c>
      <c r="J9890" s="11" t="str">
        <f t="shared" si="618"/>
        <v/>
      </c>
      <c r="K9890" s="11">
        <f t="shared" si="619"/>
        <v>0</v>
      </c>
    </row>
    <row r="9891" spans="1:11" s="11" customFormat="1">
      <c r="A9891" s="32">
        <v>2018</v>
      </c>
      <c r="B9891" s="32">
        <v>6017</v>
      </c>
      <c r="C9891" s="33" t="s">
        <v>363</v>
      </c>
      <c r="D9891" s="33" t="s">
        <v>354</v>
      </c>
      <c r="E9891" s="34">
        <v>32917</v>
      </c>
      <c r="F9891" s="35">
        <v>17.600000000000001</v>
      </c>
      <c r="G9891" s="34" t="s">
        <v>364</v>
      </c>
      <c r="H9891" s="14" t="str">
        <f t="shared" si="616"/>
        <v/>
      </c>
      <c r="I9891" s="11" t="str">
        <f t="shared" si="617"/>
        <v/>
      </c>
      <c r="J9891" s="11" t="str">
        <f t="shared" si="618"/>
        <v/>
      </c>
      <c r="K9891" s="11">
        <f t="shared" si="619"/>
        <v>0</v>
      </c>
    </row>
    <row r="9892" spans="1:11" s="11" customFormat="1">
      <c r="A9892" s="32">
        <v>2018</v>
      </c>
      <c r="B9892" s="32">
        <v>6017</v>
      </c>
      <c r="C9892" s="33" t="s">
        <v>565</v>
      </c>
      <c r="D9892" s="33" t="s">
        <v>566</v>
      </c>
      <c r="E9892" s="34">
        <v>2013</v>
      </c>
      <c r="F9892" s="35">
        <v>5.8</v>
      </c>
      <c r="G9892" s="34" t="s">
        <v>364</v>
      </c>
      <c r="H9892" s="14" t="str">
        <f t="shared" si="616"/>
        <v/>
      </c>
      <c r="I9892" s="11" t="str">
        <f t="shared" si="617"/>
        <v/>
      </c>
      <c r="J9892" s="11" t="str">
        <f t="shared" si="618"/>
        <v/>
      </c>
      <c r="K9892" s="11">
        <f t="shared" si="619"/>
        <v>0</v>
      </c>
    </row>
    <row r="9893" spans="1:11" s="11" customFormat="1">
      <c r="A9893" s="32">
        <v>2018</v>
      </c>
      <c r="B9893" s="32">
        <v>6019</v>
      </c>
      <c r="C9893" s="33" t="s">
        <v>353</v>
      </c>
      <c r="D9893" s="33" t="s">
        <v>354</v>
      </c>
      <c r="E9893" s="34">
        <v>41357</v>
      </c>
      <c r="F9893" s="35">
        <v>25.08</v>
      </c>
      <c r="G9893" s="34" t="s">
        <v>364</v>
      </c>
      <c r="H9893" s="14" t="str">
        <f t="shared" si="616"/>
        <v/>
      </c>
      <c r="I9893" s="11" t="str">
        <f t="shared" si="617"/>
        <v/>
      </c>
      <c r="J9893" s="11" t="str">
        <f t="shared" si="618"/>
        <v/>
      </c>
      <c r="K9893" s="11">
        <f t="shared" si="619"/>
        <v>0</v>
      </c>
    </row>
    <row r="9894" spans="1:11" s="11" customFormat="1">
      <c r="A9894" s="32">
        <v>2018</v>
      </c>
      <c r="B9894" s="32">
        <v>6019</v>
      </c>
      <c r="C9894" s="33" t="s">
        <v>353</v>
      </c>
      <c r="D9894" s="33" t="s">
        <v>354</v>
      </c>
      <c r="E9894" s="34">
        <v>37473</v>
      </c>
      <c r="F9894" s="35">
        <v>26.1</v>
      </c>
      <c r="G9894" s="34" t="s">
        <v>364</v>
      </c>
      <c r="H9894" s="14" t="str">
        <f t="shared" si="616"/>
        <v/>
      </c>
      <c r="I9894" s="11" t="str">
        <f t="shared" si="617"/>
        <v/>
      </c>
      <c r="J9894" s="11" t="str">
        <f t="shared" si="618"/>
        <v/>
      </c>
      <c r="K9894" s="11">
        <f t="shared" si="619"/>
        <v>0</v>
      </c>
    </row>
    <row r="9895" spans="1:11" s="11" customFormat="1">
      <c r="A9895" s="32">
        <v>2018</v>
      </c>
      <c r="B9895" s="32">
        <v>6019</v>
      </c>
      <c r="C9895" s="33" t="s">
        <v>353</v>
      </c>
      <c r="D9895" s="33" t="s">
        <v>354</v>
      </c>
      <c r="E9895" s="34">
        <v>128402</v>
      </c>
      <c r="F9895" s="35">
        <v>25.44</v>
      </c>
      <c r="G9895" s="34" t="s">
        <v>364</v>
      </c>
      <c r="H9895" s="14" t="str">
        <f t="shared" si="616"/>
        <v/>
      </c>
      <c r="I9895" s="11" t="str">
        <f t="shared" si="617"/>
        <v/>
      </c>
      <c r="J9895" s="11" t="str">
        <f t="shared" si="618"/>
        <v/>
      </c>
      <c r="K9895" s="11">
        <f t="shared" si="619"/>
        <v>0</v>
      </c>
    </row>
    <row r="9896" spans="1:11" s="11" customFormat="1">
      <c r="A9896" s="32">
        <v>2018</v>
      </c>
      <c r="B9896" s="32">
        <v>6019</v>
      </c>
      <c r="C9896" s="33" t="s">
        <v>353</v>
      </c>
      <c r="D9896" s="33" t="s">
        <v>354</v>
      </c>
      <c r="E9896" s="34">
        <v>13048</v>
      </c>
      <c r="F9896" s="35">
        <v>25.1</v>
      </c>
      <c r="G9896" s="34" t="s">
        <v>364</v>
      </c>
      <c r="H9896" s="14" t="str">
        <f t="shared" si="616"/>
        <v/>
      </c>
      <c r="I9896" s="11" t="str">
        <f t="shared" si="617"/>
        <v/>
      </c>
      <c r="J9896" s="11" t="str">
        <f t="shared" si="618"/>
        <v/>
      </c>
      <c r="K9896" s="11">
        <f t="shared" si="619"/>
        <v>0</v>
      </c>
    </row>
    <row r="9897" spans="1:11" s="11" customFormat="1">
      <c r="A9897" s="32">
        <v>2018</v>
      </c>
      <c r="B9897" s="32">
        <v>6019</v>
      </c>
      <c r="C9897" s="33" t="s">
        <v>353</v>
      </c>
      <c r="D9897" s="33" t="s">
        <v>354</v>
      </c>
      <c r="E9897" s="34">
        <v>113699</v>
      </c>
      <c r="F9897" s="35">
        <v>22.08</v>
      </c>
      <c r="G9897" s="34" t="s">
        <v>364</v>
      </c>
      <c r="H9897" s="14" t="str">
        <f t="shared" si="616"/>
        <v/>
      </c>
      <c r="I9897" s="11" t="str">
        <f t="shared" si="617"/>
        <v/>
      </c>
      <c r="J9897" s="11" t="str">
        <f t="shared" si="618"/>
        <v/>
      </c>
      <c r="K9897" s="11">
        <f t="shared" si="619"/>
        <v>0</v>
      </c>
    </row>
    <row r="9898" spans="1:11" s="11" customFormat="1">
      <c r="A9898" s="32">
        <v>2018</v>
      </c>
      <c r="B9898" s="32">
        <v>6019</v>
      </c>
      <c r="C9898" s="33" t="s">
        <v>563</v>
      </c>
      <c r="D9898" s="33" t="s">
        <v>564</v>
      </c>
      <c r="E9898" s="34">
        <v>29633</v>
      </c>
      <c r="F9898" s="35">
        <v>1</v>
      </c>
      <c r="G9898" s="34" t="s">
        <v>364</v>
      </c>
      <c r="H9898" s="14" t="str">
        <f t="shared" si="616"/>
        <v/>
      </c>
      <c r="I9898" s="11" t="str">
        <f t="shared" si="617"/>
        <v/>
      </c>
      <c r="J9898" s="11" t="str">
        <f t="shared" si="618"/>
        <v/>
      </c>
      <c r="K9898" s="11">
        <f t="shared" si="619"/>
        <v>0</v>
      </c>
    </row>
    <row r="9899" spans="1:11" s="11" customFormat="1">
      <c r="A9899" s="32">
        <v>2018</v>
      </c>
      <c r="B9899" s="32">
        <v>6021</v>
      </c>
      <c r="C9899" s="33" t="s">
        <v>363</v>
      </c>
      <c r="D9899" s="33" t="s">
        <v>354</v>
      </c>
      <c r="E9899" s="34">
        <v>69018</v>
      </c>
      <c r="F9899" s="35">
        <v>20.46</v>
      </c>
      <c r="G9899" s="34">
        <v>312.60000000000002</v>
      </c>
      <c r="H9899" s="14">
        <f t="shared" si="616"/>
        <v>4414250.4832800003</v>
      </c>
      <c r="I9899" s="11">
        <f t="shared" si="617"/>
        <v>69018</v>
      </c>
      <c r="J9899" s="11">
        <f t="shared" si="618"/>
        <v>1412108.28</v>
      </c>
      <c r="K9899" s="11">
        <f t="shared" si="619"/>
        <v>0</v>
      </c>
    </row>
    <row r="9900" spans="1:11" s="11" customFormat="1">
      <c r="A9900" s="32">
        <v>2018</v>
      </c>
      <c r="B9900" s="32">
        <v>6021</v>
      </c>
      <c r="C9900" s="33" t="s">
        <v>563</v>
      </c>
      <c r="D9900" s="33" t="s">
        <v>564</v>
      </c>
      <c r="E9900" s="34">
        <v>12038</v>
      </c>
      <c r="F9900" s="35">
        <v>1.0469999999999999</v>
      </c>
      <c r="G9900" s="34">
        <v>327</v>
      </c>
      <c r="H9900" s="14">
        <f t="shared" si="616"/>
        <v>41214.380219999999</v>
      </c>
      <c r="I9900" s="11">
        <f t="shared" si="617"/>
        <v>12038</v>
      </c>
      <c r="J9900" s="11">
        <f t="shared" si="618"/>
        <v>12603.786</v>
      </c>
      <c r="K9900" s="11">
        <f t="shared" si="619"/>
        <v>0</v>
      </c>
    </row>
    <row r="9901" spans="1:11" s="11" customFormat="1">
      <c r="A9901" s="32">
        <v>2018</v>
      </c>
      <c r="B9901" s="32">
        <v>6021</v>
      </c>
      <c r="C9901" s="33" t="s">
        <v>363</v>
      </c>
      <c r="D9901" s="33" t="s">
        <v>354</v>
      </c>
      <c r="E9901" s="34">
        <v>177197</v>
      </c>
      <c r="F9901" s="35">
        <v>19.21</v>
      </c>
      <c r="G9901" s="34">
        <v>170.6</v>
      </c>
      <c r="H9901" s="14">
        <f t="shared" si="616"/>
        <v>5807146.1552200001</v>
      </c>
      <c r="I9901" s="11">
        <f t="shared" si="617"/>
        <v>177197</v>
      </c>
      <c r="J9901" s="11">
        <f t="shared" si="618"/>
        <v>3403954.37</v>
      </c>
      <c r="K9901" s="11">
        <f t="shared" si="619"/>
        <v>0</v>
      </c>
    </row>
    <row r="9902" spans="1:11" s="11" customFormat="1">
      <c r="A9902" s="32">
        <v>2018</v>
      </c>
      <c r="B9902" s="32">
        <v>6030</v>
      </c>
      <c r="C9902" s="33" t="s">
        <v>362</v>
      </c>
      <c r="D9902" s="33" t="s">
        <v>354</v>
      </c>
      <c r="E9902" s="34">
        <v>698212</v>
      </c>
      <c r="F9902" s="35">
        <v>12.6</v>
      </c>
      <c r="G9902" s="34">
        <v>178.3</v>
      </c>
      <c r="H9902" s="14">
        <f t="shared" si="616"/>
        <v>15685891.149600001</v>
      </c>
      <c r="I9902" s="11">
        <f t="shared" si="617"/>
        <v>698212</v>
      </c>
      <c r="J9902" s="11">
        <f t="shared" si="618"/>
        <v>8797471.1999999993</v>
      </c>
      <c r="K9902" s="11">
        <f t="shared" si="619"/>
        <v>1</v>
      </c>
    </row>
    <row r="9903" spans="1:11" s="11" customFormat="1">
      <c r="A9903" s="32">
        <v>2018</v>
      </c>
      <c r="B9903" s="32">
        <v>6030</v>
      </c>
      <c r="C9903" s="33" t="s">
        <v>565</v>
      </c>
      <c r="D9903" s="33" t="s">
        <v>566</v>
      </c>
      <c r="E9903" s="34">
        <v>429</v>
      </c>
      <c r="F9903" s="35">
        <v>5.7</v>
      </c>
      <c r="G9903" s="34">
        <v>1746</v>
      </c>
      <c r="H9903" s="14">
        <f t="shared" si="616"/>
        <v>42694.938000000002</v>
      </c>
      <c r="I9903" s="11">
        <f t="shared" si="617"/>
        <v>429</v>
      </c>
      <c r="J9903" s="11">
        <f t="shared" si="618"/>
        <v>2445.3000000000002</v>
      </c>
      <c r="K9903" s="11">
        <f t="shared" si="619"/>
        <v>0</v>
      </c>
    </row>
    <row r="9904" spans="1:11" s="11" customFormat="1">
      <c r="A9904" s="32">
        <v>2018</v>
      </c>
      <c r="B9904" s="32">
        <v>6031</v>
      </c>
      <c r="C9904" s="33" t="s">
        <v>353</v>
      </c>
      <c r="D9904" s="33" t="s">
        <v>354</v>
      </c>
      <c r="E9904" s="34">
        <v>4828</v>
      </c>
      <c r="F9904" s="35">
        <v>23.08</v>
      </c>
      <c r="G9904" s="34">
        <v>163.80000000000001</v>
      </c>
      <c r="H9904" s="14">
        <f t="shared" si="616"/>
        <v>182522.73311999999</v>
      </c>
      <c r="I9904" s="11">
        <f t="shared" si="617"/>
        <v>4828</v>
      </c>
      <c r="J9904" s="11">
        <f t="shared" si="618"/>
        <v>111430.23999999999</v>
      </c>
      <c r="K9904" s="11">
        <f t="shared" si="619"/>
        <v>0</v>
      </c>
    </row>
    <row r="9905" spans="1:11" s="11" customFormat="1">
      <c r="A9905" s="32">
        <v>2018</v>
      </c>
      <c r="B9905" s="32">
        <v>6031</v>
      </c>
      <c r="C9905" s="33" t="s">
        <v>353</v>
      </c>
      <c r="D9905" s="33" t="s">
        <v>354</v>
      </c>
      <c r="E9905" s="34">
        <v>31717</v>
      </c>
      <c r="F9905" s="35">
        <v>23.64</v>
      </c>
      <c r="G9905" s="34">
        <v>174.7</v>
      </c>
      <c r="H9905" s="14">
        <f t="shared" si="616"/>
        <v>1309882.9203599999</v>
      </c>
      <c r="I9905" s="11">
        <f t="shared" si="617"/>
        <v>31717</v>
      </c>
      <c r="J9905" s="11">
        <f t="shared" si="618"/>
        <v>749789.88</v>
      </c>
      <c r="K9905" s="11">
        <f t="shared" si="619"/>
        <v>0</v>
      </c>
    </row>
    <row r="9906" spans="1:11" s="11" customFormat="1">
      <c r="A9906" s="32">
        <v>2018</v>
      </c>
      <c r="B9906" s="32">
        <v>6031</v>
      </c>
      <c r="C9906" s="33" t="s">
        <v>353</v>
      </c>
      <c r="D9906" s="33" t="s">
        <v>354</v>
      </c>
      <c r="E9906" s="34">
        <v>70699</v>
      </c>
      <c r="F9906" s="35">
        <v>23.46</v>
      </c>
      <c r="G9906" s="34">
        <v>174.7</v>
      </c>
      <c r="H9906" s="14">
        <f t="shared" si="616"/>
        <v>2897571.6493799998</v>
      </c>
      <c r="I9906" s="11">
        <f t="shared" si="617"/>
        <v>70699</v>
      </c>
      <c r="J9906" s="11">
        <f t="shared" si="618"/>
        <v>1658598.54</v>
      </c>
      <c r="K9906" s="11">
        <f t="shared" si="619"/>
        <v>0</v>
      </c>
    </row>
    <row r="9907" spans="1:11" s="11" customFormat="1">
      <c r="A9907" s="32">
        <v>2018</v>
      </c>
      <c r="B9907" s="32">
        <v>6031</v>
      </c>
      <c r="C9907" s="33" t="s">
        <v>353</v>
      </c>
      <c r="D9907" s="33" t="s">
        <v>354</v>
      </c>
      <c r="E9907" s="34">
        <v>20025</v>
      </c>
      <c r="F9907" s="35">
        <v>23.48</v>
      </c>
      <c r="G9907" s="34">
        <v>200.2</v>
      </c>
      <c r="H9907" s="14">
        <f t="shared" si="616"/>
        <v>941314.37399999984</v>
      </c>
      <c r="I9907" s="11">
        <f t="shared" si="617"/>
        <v>20025</v>
      </c>
      <c r="J9907" s="11">
        <f t="shared" si="618"/>
        <v>470187</v>
      </c>
      <c r="K9907" s="11">
        <f t="shared" si="619"/>
        <v>0</v>
      </c>
    </row>
    <row r="9908" spans="1:11" s="11" customFormat="1">
      <c r="A9908" s="32">
        <v>2018</v>
      </c>
      <c r="B9908" s="32">
        <v>6034</v>
      </c>
      <c r="C9908" s="33" t="s">
        <v>565</v>
      </c>
      <c r="D9908" s="33" t="s">
        <v>566</v>
      </c>
      <c r="E9908" s="34">
        <v>4725</v>
      </c>
      <c r="F9908" s="35">
        <v>5.8</v>
      </c>
      <c r="G9908" s="34">
        <v>1492</v>
      </c>
      <c r="H9908" s="14">
        <f t="shared" si="616"/>
        <v>408882.60000000003</v>
      </c>
      <c r="I9908" s="11">
        <f t="shared" si="617"/>
        <v>4725</v>
      </c>
      <c r="J9908" s="11">
        <f t="shared" si="618"/>
        <v>27405</v>
      </c>
      <c r="K9908" s="11">
        <f t="shared" si="619"/>
        <v>0</v>
      </c>
    </row>
    <row r="9909" spans="1:11" s="11" customFormat="1">
      <c r="A9909" s="32">
        <v>2018</v>
      </c>
      <c r="B9909" s="32">
        <v>6034</v>
      </c>
      <c r="C9909" s="33" t="s">
        <v>563</v>
      </c>
      <c r="D9909" s="33" t="s">
        <v>564</v>
      </c>
      <c r="E9909" s="34">
        <v>6401</v>
      </c>
      <c r="F9909" s="35">
        <v>1.01</v>
      </c>
      <c r="G9909" s="34">
        <v>939.8</v>
      </c>
      <c r="H9909" s="14">
        <f t="shared" si="616"/>
        <v>60758.163979999998</v>
      </c>
      <c r="I9909" s="11">
        <f t="shared" si="617"/>
        <v>6401</v>
      </c>
      <c r="J9909" s="11">
        <f t="shared" si="618"/>
        <v>6465.01</v>
      </c>
      <c r="K9909" s="11">
        <f t="shared" si="619"/>
        <v>0</v>
      </c>
    </row>
    <row r="9910" spans="1:11" s="11" customFormat="1">
      <c r="A9910" s="32">
        <v>2018</v>
      </c>
      <c r="B9910" s="32">
        <v>6035</v>
      </c>
      <c r="C9910" s="33" t="s">
        <v>563</v>
      </c>
      <c r="D9910" s="33" t="s">
        <v>564</v>
      </c>
      <c r="E9910" s="34">
        <v>265880</v>
      </c>
      <c r="F9910" s="35">
        <v>1</v>
      </c>
      <c r="G9910" s="34">
        <v>431.5</v>
      </c>
      <c r="H9910" s="14">
        <f t="shared" si="616"/>
        <v>1147272.2000000002</v>
      </c>
      <c r="I9910" s="11">
        <f t="shared" si="617"/>
        <v>265880</v>
      </c>
      <c r="J9910" s="11">
        <f t="shared" si="618"/>
        <v>265880</v>
      </c>
      <c r="K9910" s="11">
        <f t="shared" si="619"/>
        <v>0</v>
      </c>
    </row>
    <row r="9911" spans="1:11" s="11" customFormat="1">
      <c r="A9911" s="32">
        <v>2018</v>
      </c>
      <c r="B9911" s="32">
        <v>6041</v>
      </c>
      <c r="C9911" s="33" t="s">
        <v>353</v>
      </c>
      <c r="D9911" s="33" t="s">
        <v>354</v>
      </c>
      <c r="E9911" s="34">
        <v>34881</v>
      </c>
      <c r="F9911" s="35">
        <v>22.06</v>
      </c>
      <c r="G9911" s="34">
        <v>163.1</v>
      </c>
      <c r="H9911" s="14">
        <f t="shared" si="616"/>
        <v>1255013.4966599997</v>
      </c>
      <c r="I9911" s="11">
        <f t="shared" si="617"/>
        <v>34881</v>
      </c>
      <c r="J9911" s="11">
        <f t="shared" si="618"/>
        <v>769474.86</v>
      </c>
      <c r="K9911" s="11">
        <f t="shared" si="619"/>
        <v>0</v>
      </c>
    </row>
    <row r="9912" spans="1:11" s="11" customFormat="1">
      <c r="A9912" s="32">
        <v>2018</v>
      </c>
      <c r="B9912" s="32">
        <v>6041</v>
      </c>
      <c r="C9912" s="33" t="s">
        <v>353</v>
      </c>
      <c r="D9912" s="33" t="s">
        <v>354</v>
      </c>
      <c r="E9912" s="34">
        <v>16234</v>
      </c>
      <c r="F9912" s="35">
        <v>22.04</v>
      </c>
      <c r="G9912" s="34">
        <v>199.8</v>
      </c>
      <c r="H9912" s="14">
        <f t="shared" si="616"/>
        <v>714879.12528000004</v>
      </c>
      <c r="I9912" s="11">
        <f t="shared" si="617"/>
        <v>16234</v>
      </c>
      <c r="J9912" s="11">
        <f t="shared" si="618"/>
        <v>357797.36</v>
      </c>
      <c r="K9912" s="11">
        <f t="shared" si="619"/>
        <v>0</v>
      </c>
    </row>
    <row r="9913" spans="1:11" s="11" customFormat="1">
      <c r="A9913" s="32">
        <v>2018</v>
      </c>
      <c r="B9913" s="32">
        <v>6041</v>
      </c>
      <c r="C9913" s="33" t="s">
        <v>353</v>
      </c>
      <c r="D9913" s="33" t="s">
        <v>354</v>
      </c>
      <c r="E9913" s="34">
        <v>10131</v>
      </c>
      <c r="F9913" s="35">
        <v>21.84</v>
      </c>
      <c r="G9913" s="34">
        <v>182.8</v>
      </c>
      <c r="H9913" s="14">
        <f t="shared" si="616"/>
        <v>404465.18112000002</v>
      </c>
      <c r="I9913" s="11">
        <f t="shared" si="617"/>
        <v>10131</v>
      </c>
      <c r="J9913" s="11">
        <f t="shared" si="618"/>
        <v>221261.04</v>
      </c>
      <c r="K9913" s="11">
        <f t="shared" si="619"/>
        <v>0</v>
      </c>
    </row>
    <row r="9914" spans="1:11" s="11" customFormat="1">
      <c r="A9914" s="32">
        <v>2018</v>
      </c>
      <c r="B9914" s="32">
        <v>6041</v>
      </c>
      <c r="C9914" s="33" t="s">
        <v>353</v>
      </c>
      <c r="D9914" s="33" t="s">
        <v>354</v>
      </c>
      <c r="E9914" s="34">
        <v>11777</v>
      </c>
      <c r="F9914" s="35">
        <v>22.11</v>
      </c>
      <c r="G9914" s="34">
        <v>175.9</v>
      </c>
      <c r="H9914" s="14">
        <f t="shared" si="616"/>
        <v>458025.07773000008</v>
      </c>
      <c r="I9914" s="11">
        <f t="shared" si="617"/>
        <v>11777</v>
      </c>
      <c r="J9914" s="11">
        <f t="shared" si="618"/>
        <v>260389.47</v>
      </c>
      <c r="K9914" s="11">
        <f t="shared" si="619"/>
        <v>0</v>
      </c>
    </row>
    <row r="9915" spans="1:11" s="11" customFormat="1">
      <c r="A9915" s="32">
        <v>2018</v>
      </c>
      <c r="B9915" s="32">
        <v>6041</v>
      </c>
      <c r="C9915" s="33" t="s">
        <v>353</v>
      </c>
      <c r="D9915" s="33" t="s">
        <v>354</v>
      </c>
      <c r="E9915" s="34">
        <v>11061</v>
      </c>
      <c r="F9915" s="35">
        <v>23.39</v>
      </c>
      <c r="G9915" s="34">
        <v>207</v>
      </c>
      <c r="H9915" s="14">
        <f t="shared" si="616"/>
        <v>535543.75529999996</v>
      </c>
      <c r="I9915" s="11">
        <f t="shared" si="617"/>
        <v>11061</v>
      </c>
      <c r="J9915" s="11">
        <f t="shared" si="618"/>
        <v>258716.79</v>
      </c>
      <c r="K9915" s="11">
        <f t="shared" si="619"/>
        <v>0</v>
      </c>
    </row>
    <row r="9916" spans="1:11" s="11" customFormat="1">
      <c r="A9916" s="32">
        <v>2018</v>
      </c>
      <c r="B9916" s="32">
        <v>6041</v>
      </c>
      <c r="C9916" s="33" t="s">
        <v>353</v>
      </c>
      <c r="D9916" s="33" t="s">
        <v>354</v>
      </c>
      <c r="E9916" s="34">
        <v>3544</v>
      </c>
      <c r="F9916" s="35">
        <v>23.39</v>
      </c>
      <c r="G9916" s="34">
        <v>207</v>
      </c>
      <c r="H9916" s="14">
        <f t="shared" si="616"/>
        <v>171590.9112</v>
      </c>
      <c r="I9916" s="11">
        <f t="shared" si="617"/>
        <v>3544</v>
      </c>
      <c r="J9916" s="11">
        <f t="shared" si="618"/>
        <v>82894.16</v>
      </c>
      <c r="K9916" s="11">
        <f t="shared" si="619"/>
        <v>0</v>
      </c>
    </row>
    <row r="9917" spans="1:11" s="11" customFormat="1">
      <c r="A9917" s="32">
        <v>2018</v>
      </c>
      <c r="B9917" s="32">
        <v>6041</v>
      </c>
      <c r="C9917" s="33" t="s">
        <v>353</v>
      </c>
      <c r="D9917" s="33" t="s">
        <v>354</v>
      </c>
      <c r="E9917" s="34">
        <v>1632</v>
      </c>
      <c r="F9917" s="35">
        <v>23.25</v>
      </c>
      <c r="G9917" s="34">
        <v>168.2</v>
      </c>
      <c r="H9917" s="14">
        <f t="shared" si="616"/>
        <v>63821.807999999997</v>
      </c>
      <c r="I9917" s="11">
        <f t="shared" si="617"/>
        <v>1632</v>
      </c>
      <c r="J9917" s="11">
        <f t="shared" si="618"/>
        <v>37944</v>
      </c>
      <c r="K9917" s="11">
        <f t="shared" si="619"/>
        <v>0</v>
      </c>
    </row>
    <row r="9918" spans="1:11" s="11" customFormat="1">
      <c r="A9918" s="32">
        <v>2018</v>
      </c>
      <c r="B9918" s="32">
        <v>6041</v>
      </c>
      <c r="C9918" s="33" t="s">
        <v>353</v>
      </c>
      <c r="D9918" s="33" t="s">
        <v>354</v>
      </c>
      <c r="E9918" s="34">
        <v>3345</v>
      </c>
      <c r="F9918" s="35">
        <v>23.25</v>
      </c>
      <c r="G9918" s="34">
        <v>168.2</v>
      </c>
      <c r="H9918" s="14">
        <f t="shared" si="616"/>
        <v>130811.24249999999</v>
      </c>
      <c r="I9918" s="11">
        <f t="shared" si="617"/>
        <v>3345</v>
      </c>
      <c r="J9918" s="11">
        <f t="shared" si="618"/>
        <v>77771.25</v>
      </c>
      <c r="K9918" s="11">
        <f t="shared" si="619"/>
        <v>0</v>
      </c>
    </row>
    <row r="9919" spans="1:11" s="11" customFormat="1">
      <c r="A9919" s="32">
        <v>2018</v>
      </c>
      <c r="B9919" s="32">
        <v>6041</v>
      </c>
      <c r="C9919" s="33" t="s">
        <v>353</v>
      </c>
      <c r="D9919" s="33" t="s">
        <v>354</v>
      </c>
      <c r="E9919" s="34">
        <v>5345</v>
      </c>
      <c r="F9919" s="35">
        <v>23.34</v>
      </c>
      <c r="G9919" s="34">
        <v>173.6</v>
      </c>
      <c r="H9919" s="14">
        <f t="shared" si="616"/>
        <v>216569.99280000001</v>
      </c>
      <c r="I9919" s="11">
        <f t="shared" si="617"/>
        <v>5345</v>
      </c>
      <c r="J9919" s="11">
        <f t="shared" si="618"/>
        <v>124752.3</v>
      </c>
      <c r="K9919" s="11">
        <f t="shared" si="619"/>
        <v>0</v>
      </c>
    </row>
    <row r="9920" spans="1:11" s="11" customFormat="1">
      <c r="A9920" s="32">
        <v>2018</v>
      </c>
      <c r="B9920" s="32">
        <v>6041</v>
      </c>
      <c r="C9920" s="33" t="s">
        <v>353</v>
      </c>
      <c r="D9920" s="33" t="s">
        <v>354</v>
      </c>
      <c r="E9920" s="34">
        <v>23081</v>
      </c>
      <c r="F9920" s="35">
        <v>22.93</v>
      </c>
      <c r="G9920" s="34">
        <v>165</v>
      </c>
      <c r="H9920" s="14">
        <f t="shared" si="616"/>
        <v>873258.09450000001</v>
      </c>
      <c r="I9920" s="11">
        <f t="shared" si="617"/>
        <v>23081</v>
      </c>
      <c r="J9920" s="11">
        <f t="shared" si="618"/>
        <v>529247.32999999996</v>
      </c>
      <c r="K9920" s="11">
        <f t="shared" si="619"/>
        <v>0</v>
      </c>
    </row>
    <row r="9921" spans="1:11" s="11" customFormat="1">
      <c r="A9921" s="32">
        <v>2018</v>
      </c>
      <c r="B9921" s="32">
        <v>6041</v>
      </c>
      <c r="C9921" s="33" t="s">
        <v>353</v>
      </c>
      <c r="D9921" s="33" t="s">
        <v>354</v>
      </c>
      <c r="E9921" s="34">
        <v>12343</v>
      </c>
      <c r="F9921" s="35">
        <v>22.88</v>
      </c>
      <c r="G9921" s="34">
        <v>180.3</v>
      </c>
      <c r="H9921" s="14">
        <f t="shared" si="616"/>
        <v>509181.33552000002</v>
      </c>
      <c r="I9921" s="11">
        <f t="shared" si="617"/>
        <v>12343</v>
      </c>
      <c r="J9921" s="11">
        <f t="shared" si="618"/>
        <v>282407.83999999997</v>
      </c>
      <c r="K9921" s="11">
        <f t="shared" si="619"/>
        <v>0</v>
      </c>
    </row>
    <row r="9922" spans="1:11" s="11" customFormat="1">
      <c r="A9922" s="32">
        <v>2018</v>
      </c>
      <c r="B9922" s="32">
        <v>6041</v>
      </c>
      <c r="C9922" s="33" t="s">
        <v>353</v>
      </c>
      <c r="D9922" s="33" t="s">
        <v>354</v>
      </c>
      <c r="E9922" s="34">
        <v>17406</v>
      </c>
      <c r="F9922" s="35">
        <v>22.93</v>
      </c>
      <c r="G9922" s="34">
        <v>180.1</v>
      </c>
      <c r="H9922" s="14">
        <f t="shared" si="616"/>
        <v>718814.36357999989</v>
      </c>
      <c r="I9922" s="11">
        <f t="shared" si="617"/>
        <v>17406</v>
      </c>
      <c r="J9922" s="11">
        <f t="shared" si="618"/>
        <v>399119.58</v>
      </c>
      <c r="K9922" s="11">
        <f t="shared" si="619"/>
        <v>0</v>
      </c>
    </row>
    <row r="9923" spans="1:11" s="11" customFormat="1">
      <c r="A9923" s="32">
        <v>2018</v>
      </c>
      <c r="B9923" s="32">
        <v>6041</v>
      </c>
      <c r="C9923" s="33" t="s">
        <v>353</v>
      </c>
      <c r="D9923" s="33" t="s">
        <v>354</v>
      </c>
      <c r="E9923" s="34">
        <v>18738</v>
      </c>
      <c r="F9923" s="35">
        <v>26.28</v>
      </c>
      <c r="G9923" s="34">
        <v>172.1</v>
      </c>
      <c r="H9923" s="14">
        <f t="shared" si="616"/>
        <v>847480.01543999999</v>
      </c>
      <c r="I9923" s="11">
        <f t="shared" si="617"/>
        <v>18738</v>
      </c>
      <c r="J9923" s="11">
        <f t="shared" si="618"/>
        <v>492434.64</v>
      </c>
      <c r="K9923" s="11">
        <f t="shared" si="619"/>
        <v>0</v>
      </c>
    </row>
    <row r="9924" spans="1:11" s="11" customFormat="1">
      <c r="A9924" s="32">
        <v>2018</v>
      </c>
      <c r="B9924" s="32">
        <v>6041</v>
      </c>
      <c r="C9924" s="33" t="s">
        <v>353</v>
      </c>
      <c r="D9924" s="33" t="s">
        <v>354</v>
      </c>
      <c r="E9924" s="34">
        <v>29075</v>
      </c>
      <c r="F9924" s="35">
        <v>23.35</v>
      </c>
      <c r="G9924" s="34">
        <v>182.1</v>
      </c>
      <c r="H9924" s="14">
        <f t="shared" si="616"/>
        <v>1236279.17625</v>
      </c>
      <c r="I9924" s="11">
        <f t="shared" si="617"/>
        <v>29075</v>
      </c>
      <c r="J9924" s="11">
        <f t="shared" si="618"/>
        <v>678901.25</v>
      </c>
      <c r="K9924" s="11">
        <f t="shared" si="619"/>
        <v>0</v>
      </c>
    </row>
    <row r="9925" spans="1:11" s="11" customFormat="1">
      <c r="A9925" s="32">
        <v>2018</v>
      </c>
      <c r="B9925" s="32">
        <v>6041</v>
      </c>
      <c r="C9925" s="33" t="s">
        <v>353</v>
      </c>
      <c r="D9925" s="33" t="s">
        <v>354</v>
      </c>
      <c r="E9925" s="34">
        <v>22296</v>
      </c>
      <c r="F9925" s="35">
        <v>23.53</v>
      </c>
      <c r="G9925" s="34">
        <v>228.2</v>
      </c>
      <c r="H9925" s="14">
        <f t="shared" si="616"/>
        <v>1197193.9761600001</v>
      </c>
      <c r="I9925" s="11">
        <f t="shared" si="617"/>
        <v>22296</v>
      </c>
      <c r="J9925" s="11">
        <f t="shared" si="618"/>
        <v>524624.88</v>
      </c>
      <c r="K9925" s="11">
        <f t="shared" si="619"/>
        <v>0</v>
      </c>
    </row>
    <row r="9926" spans="1:11" s="11" customFormat="1">
      <c r="A9926" s="32">
        <v>2018</v>
      </c>
      <c r="B9926" s="32">
        <v>6041</v>
      </c>
      <c r="C9926" s="33" t="s">
        <v>353</v>
      </c>
      <c r="D9926" s="33" t="s">
        <v>354</v>
      </c>
      <c r="E9926" s="34">
        <v>17323</v>
      </c>
      <c r="F9926" s="35">
        <v>25.21</v>
      </c>
      <c r="G9926" s="34">
        <v>191.2</v>
      </c>
      <c r="H9926" s="14">
        <f t="shared" ref="H9926:H9989" si="620">IF(I9926="","",G9926/100*F9926*E9926)</f>
        <v>834994.93096000003</v>
      </c>
      <c r="I9926" s="11">
        <f t="shared" ref="I9926:I9989" si="621">IF(OR(G9926=".",F9926=".",E9926="."),"",E9926)</f>
        <v>17323</v>
      </c>
      <c r="J9926" s="11">
        <f t="shared" ref="J9926:J9989" si="622">IF(I9926="","",F9926*I9926)</f>
        <v>436712.83</v>
      </c>
      <c r="K9926" s="11">
        <f t="shared" ref="K9926:K9989" si="623">IF(C9926="LIG",1,0)</f>
        <v>0</v>
      </c>
    </row>
    <row r="9927" spans="1:11" s="11" customFormat="1">
      <c r="A9927" s="32">
        <v>2018</v>
      </c>
      <c r="B9927" s="32">
        <v>6041</v>
      </c>
      <c r="C9927" s="33" t="s">
        <v>353</v>
      </c>
      <c r="D9927" s="33" t="s">
        <v>354</v>
      </c>
      <c r="E9927" s="34">
        <v>16124</v>
      </c>
      <c r="F9927" s="35">
        <v>22.62</v>
      </c>
      <c r="G9927" s="34">
        <v>190.5</v>
      </c>
      <c r="H9927" s="14">
        <f t="shared" si="620"/>
        <v>694800.89640000009</v>
      </c>
      <c r="I9927" s="11">
        <f t="shared" si="621"/>
        <v>16124</v>
      </c>
      <c r="J9927" s="11">
        <f t="shared" si="622"/>
        <v>364724.88</v>
      </c>
      <c r="K9927" s="11">
        <f t="shared" si="623"/>
        <v>0</v>
      </c>
    </row>
    <row r="9928" spans="1:11" s="11" customFormat="1">
      <c r="A9928" s="32">
        <v>2018</v>
      </c>
      <c r="B9928" s="32">
        <v>6041</v>
      </c>
      <c r="C9928" s="33" t="s">
        <v>353</v>
      </c>
      <c r="D9928" s="33" t="s">
        <v>354</v>
      </c>
      <c r="E9928" s="34">
        <v>11062</v>
      </c>
      <c r="F9928" s="35">
        <v>23.86</v>
      </c>
      <c r="G9928" s="34">
        <v>188.9</v>
      </c>
      <c r="H9928" s="14">
        <f t="shared" si="620"/>
        <v>498581.37547999999</v>
      </c>
      <c r="I9928" s="11">
        <f t="shared" si="621"/>
        <v>11062</v>
      </c>
      <c r="J9928" s="11">
        <f t="shared" si="622"/>
        <v>263939.32</v>
      </c>
      <c r="K9928" s="11">
        <f t="shared" si="623"/>
        <v>0</v>
      </c>
    </row>
    <row r="9929" spans="1:11" s="11" customFormat="1">
      <c r="A9929" s="32">
        <v>2018</v>
      </c>
      <c r="B9929" s="32">
        <v>6041</v>
      </c>
      <c r="C9929" s="33" t="s">
        <v>353</v>
      </c>
      <c r="D9929" s="33" t="s">
        <v>354</v>
      </c>
      <c r="E9929" s="34">
        <v>9848</v>
      </c>
      <c r="F9929" s="35">
        <v>23.72</v>
      </c>
      <c r="G9929" s="34">
        <v>178</v>
      </c>
      <c r="H9929" s="14">
        <f t="shared" si="620"/>
        <v>415798.31679999997</v>
      </c>
      <c r="I9929" s="11">
        <f t="shared" si="621"/>
        <v>9848</v>
      </c>
      <c r="J9929" s="11">
        <f t="shared" si="622"/>
        <v>233594.56</v>
      </c>
      <c r="K9929" s="11">
        <f t="shared" si="623"/>
        <v>0</v>
      </c>
    </row>
    <row r="9930" spans="1:11" s="11" customFormat="1">
      <c r="A9930" s="32">
        <v>2018</v>
      </c>
      <c r="B9930" s="32">
        <v>6041</v>
      </c>
      <c r="C9930" s="33" t="s">
        <v>353</v>
      </c>
      <c r="D9930" s="33" t="s">
        <v>354</v>
      </c>
      <c r="E9930" s="34">
        <v>1845</v>
      </c>
      <c r="F9930" s="35">
        <v>23.62</v>
      </c>
      <c r="G9930" s="34">
        <v>182.7</v>
      </c>
      <c r="H9930" s="14">
        <f t="shared" si="620"/>
        <v>79618.650299999994</v>
      </c>
      <c r="I9930" s="11">
        <f t="shared" si="621"/>
        <v>1845</v>
      </c>
      <c r="J9930" s="11">
        <f t="shared" si="622"/>
        <v>43578.9</v>
      </c>
      <c r="K9930" s="11">
        <f t="shared" si="623"/>
        <v>0</v>
      </c>
    </row>
    <row r="9931" spans="1:11" s="11" customFormat="1">
      <c r="A9931" s="32">
        <v>2018</v>
      </c>
      <c r="B9931" s="32">
        <v>6041</v>
      </c>
      <c r="C9931" s="33" t="s">
        <v>565</v>
      </c>
      <c r="D9931" s="33" t="s">
        <v>566</v>
      </c>
      <c r="E9931" s="34">
        <v>1087</v>
      </c>
      <c r="F9931" s="35">
        <v>5.82</v>
      </c>
      <c r="G9931" s="34">
        <v>1335</v>
      </c>
      <c r="H9931" s="14">
        <f t="shared" si="620"/>
        <v>84456.63900000001</v>
      </c>
      <c r="I9931" s="11">
        <f t="shared" si="621"/>
        <v>1087</v>
      </c>
      <c r="J9931" s="11">
        <f t="shared" si="622"/>
        <v>6326.34</v>
      </c>
      <c r="K9931" s="11">
        <f t="shared" si="623"/>
        <v>0</v>
      </c>
    </row>
    <row r="9932" spans="1:11" s="11" customFormat="1">
      <c r="A9932" s="32">
        <v>2018</v>
      </c>
      <c r="B9932" s="32">
        <v>6041</v>
      </c>
      <c r="C9932" s="33" t="s">
        <v>565</v>
      </c>
      <c r="D9932" s="33" t="s">
        <v>566</v>
      </c>
      <c r="E9932" s="34">
        <v>1538</v>
      </c>
      <c r="F9932" s="35">
        <v>5.82</v>
      </c>
      <c r="G9932" s="34">
        <v>1583</v>
      </c>
      <c r="H9932" s="14">
        <f t="shared" si="620"/>
        <v>141696.8628</v>
      </c>
      <c r="I9932" s="11">
        <f t="shared" si="621"/>
        <v>1538</v>
      </c>
      <c r="J9932" s="11">
        <f t="shared" si="622"/>
        <v>8951.16</v>
      </c>
      <c r="K9932" s="11">
        <f t="shared" si="623"/>
        <v>0</v>
      </c>
    </row>
    <row r="9933" spans="1:11" s="11" customFormat="1">
      <c r="A9933" s="32">
        <v>2018</v>
      </c>
      <c r="B9933" s="32">
        <v>6042</v>
      </c>
      <c r="C9933" s="33" t="s">
        <v>563</v>
      </c>
      <c r="D9933" s="33" t="s">
        <v>564</v>
      </c>
      <c r="E9933" s="34">
        <v>5393763</v>
      </c>
      <c r="F9933" s="35">
        <v>1.0249999999999999</v>
      </c>
      <c r="G9933" s="34">
        <v>424.2</v>
      </c>
      <c r="H9933" s="14">
        <f t="shared" si="620"/>
        <v>23452351.21215</v>
      </c>
      <c r="I9933" s="11">
        <f t="shared" si="621"/>
        <v>5393763</v>
      </c>
      <c r="J9933" s="11">
        <f t="shared" si="622"/>
        <v>5528607.0749999993</v>
      </c>
      <c r="K9933" s="11">
        <f t="shared" si="623"/>
        <v>0</v>
      </c>
    </row>
    <row r="9934" spans="1:11" s="11" customFormat="1">
      <c r="A9934" s="32">
        <v>2018</v>
      </c>
      <c r="B9934" s="32">
        <v>6043</v>
      </c>
      <c r="C9934" s="33" t="s">
        <v>563</v>
      </c>
      <c r="D9934" s="33" t="s">
        <v>564</v>
      </c>
      <c r="E9934" s="34">
        <v>8025397</v>
      </c>
      <c r="F9934" s="35">
        <v>1.0229999999999999</v>
      </c>
      <c r="G9934" s="34">
        <v>424.2</v>
      </c>
      <c r="H9934" s="14">
        <f t="shared" si="620"/>
        <v>34826739.957701996</v>
      </c>
      <c r="I9934" s="11">
        <f t="shared" si="621"/>
        <v>8025397</v>
      </c>
      <c r="J9934" s="11">
        <f t="shared" si="622"/>
        <v>8209981.1309999991</v>
      </c>
      <c r="K9934" s="11">
        <f t="shared" si="623"/>
        <v>0</v>
      </c>
    </row>
    <row r="9935" spans="1:11" s="11" customFormat="1">
      <c r="A9935" s="32">
        <v>2018</v>
      </c>
      <c r="B9935" s="32">
        <v>6046</v>
      </c>
      <c r="C9935" s="33" t="s">
        <v>565</v>
      </c>
      <c r="D9935" s="33" t="s">
        <v>566</v>
      </c>
      <c r="E9935" s="34">
        <v>1522</v>
      </c>
      <c r="F9935" s="35">
        <v>5.75</v>
      </c>
      <c r="G9935" s="34">
        <v>1644.9</v>
      </c>
      <c r="H9935" s="14">
        <f t="shared" si="620"/>
        <v>143953.42350000003</v>
      </c>
      <c r="I9935" s="11">
        <f t="shared" si="621"/>
        <v>1522</v>
      </c>
      <c r="J9935" s="11">
        <f t="shared" si="622"/>
        <v>8751.5</v>
      </c>
      <c r="K9935" s="11">
        <f t="shared" si="623"/>
        <v>0</v>
      </c>
    </row>
    <row r="9936" spans="1:11" s="11" customFormat="1">
      <c r="A9936" s="32">
        <v>2018</v>
      </c>
      <c r="B9936" s="32">
        <v>6046</v>
      </c>
      <c r="C9936" s="33" t="s">
        <v>563</v>
      </c>
      <c r="D9936" s="33" t="s">
        <v>564</v>
      </c>
      <c r="E9936" s="34">
        <v>23549</v>
      </c>
      <c r="F9936" s="35">
        <v>1.024</v>
      </c>
      <c r="G9936" s="34">
        <v>413.8</v>
      </c>
      <c r="H9936" s="14">
        <f t="shared" si="620"/>
        <v>99784.460288000002</v>
      </c>
      <c r="I9936" s="11">
        <f t="shared" si="621"/>
        <v>23549</v>
      </c>
      <c r="J9936" s="11">
        <f t="shared" si="622"/>
        <v>24114.175999999999</v>
      </c>
      <c r="K9936" s="11">
        <f t="shared" si="623"/>
        <v>0</v>
      </c>
    </row>
    <row r="9937" spans="1:11" s="11" customFormat="1">
      <c r="A9937" s="32">
        <v>2018</v>
      </c>
      <c r="B9937" s="32">
        <v>6052</v>
      </c>
      <c r="C9937" s="33" t="s">
        <v>353</v>
      </c>
      <c r="D9937" s="33" t="s">
        <v>354</v>
      </c>
      <c r="E9937" s="34">
        <v>12716</v>
      </c>
      <c r="F9937" s="35">
        <v>23.57</v>
      </c>
      <c r="G9937" s="34">
        <v>287.3</v>
      </c>
      <c r="H9937" s="14">
        <f t="shared" si="620"/>
        <v>861084.41276000009</v>
      </c>
      <c r="I9937" s="11">
        <f t="shared" si="621"/>
        <v>12716</v>
      </c>
      <c r="J9937" s="11">
        <f t="shared" si="622"/>
        <v>299716.12</v>
      </c>
      <c r="K9937" s="11">
        <f t="shared" si="623"/>
        <v>0</v>
      </c>
    </row>
    <row r="9938" spans="1:11" s="11" customFormat="1">
      <c r="A9938" s="32">
        <v>2018</v>
      </c>
      <c r="B9938" s="32">
        <v>6052</v>
      </c>
      <c r="C9938" s="33" t="s">
        <v>353</v>
      </c>
      <c r="D9938" s="33" t="s">
        <v>354</v>
      </c>
      <c r="E9938" s="34">
        <v>24695</v>
      </c>
      <c r="F9938" s="35">
        <v>23.324000000000002</v>
      </c>
      <c r="G9938" s="34">
        <v>316.60000000000002</v>
      </c>
      <c r="H9938" s="14">
        <f t="shared" si="620"/>
        <v>1823572.2458800003</v>
      </c>
      <c r="I9938" s="11">
        <f t="shared" si="621"/>
        <v>24695</v>
      </c>
      <c r="J9938" s="11">
        <f t="shared" si="622"/>
        <v>575986.18000000005</v>
      </c>
      <c r="K9938" s="11">
        <f t="shared" si="623"/>
        <v>0</v>
      </c>
    </row>
    <row r="9939" spans="1:11" s="11" customFormat="1">
      <c r="A9939" s="32">
        <v>2018</v>
      </c>
      <c r="B9939" s="32">
        <v>6052</v>
      </c>
      <c r="C9939" s="33" t="s">
        <v>353</v>
      </c>
      <c r="D9939" s="33" t="s">
        <v>354</v>
      </c>
      <c r="E9939" s="34">
        <v>37763</v>
      </c>
      <c r="F9939" s="35">
        <v>23.532</v>
      </c>
      <c r="G9939" s="34">
        <v>260.8</v>
      </c>
      <c r="H9939" s="14">
        <f t="shared" si="620"/>
        <v>2317570.292928</v>
      </c>
      <c r="I9939" s="11">
        <f t="shared" si="621"/>
        <v>37763</v>
      </c>
      <c r="J9939" s="11">
        <f t="shared" si="622"/>
        <v>888638.91599999997</v>
      </c>
      <c r="K9939" s="11">
        <f t="shared" si="623"/>
        <v>0</v>
      </c>
    </row>
    <row r="9940" spans="1:11" s="11" customFormat="1">
      <c r="A9940" s="32">
        <v>2018</v>
      </c>
      <c r="B9940" s="32">
        <v>6055</v>
      </c>
      <c r="C9940" s="33" t="s">
        <v>363</v>
      </c>
      <c r="D9940" s="33" t="s">
        <v>354</v>
      </c>
      <c r="E9940" s="34">
        <v>164796</v>
      </c>
      <c r="F9940" s="35">
        <v>16.87</v>
      </c>
      <c r="G9940" s="34" t="s">
        <v>364</v>
      </c>
      <c r="H9940" s="14" t="str">
        <f t="shared" si="620"/>
        <v/>
      </c>
      <c r="I9940" s="11" t="str">
        <f t="shared" si="621"/>
        <v/>
      </c>
      <c r="J9940" s="11" t="str">
        <f t="shared" si="622"/>
        <v/>
      </c>
      <c r="K9940" s="11">
        <f t="shared" si="623"/>
        <v>0</v>
      </c>
    </row>
    <row r="9941" spans="1:11" s="11" customFormat="1">
      <c r="A9941" s="32">
        <v>2018</v>
      </c>
      <c r="B9941" s="32">
        <v>6055</v>
      </c>
      <c r="C9941" s="33" t="s">
        <v>363</v>
      </c>
      <c r="D9941" s="33" t="s">
        <v>354</v>
      </c>
      <c r="E9941" s="34">
        <v>65944</v>
      </c>
      <c r="F9941" s="35">
        <v>16.559999999999999</v>
      </c>
      <c r="G9941" s="34" t="s">
        <v>364</v>
      </c>
      <c r="H9941" s="14" t="str">
        <f t="shared" si="620"/>
        <v/>
      </c>
      <c r="I9941" s="11" t="str">
        <f t="shared" si="621"/>
        <v/>
      </c>
      <c r="J9941" s="11" t="str">
        <f t="shared" si="622"/>
        <v/>
      </c>
      <c r="K9941" s="11">
        <f t="shared" si="623"/>
        <v>0</v>
      </c>
    </row>
    <row r="9942" spans="1:11" s="11" customFormat="1">
      <c r="A9942" s="32">
        <v>2018</v>
      </c>
      <c r="B9942" s="32">
        <v>6055</v>
      </c>
      <c r="C9942" s="33" t="s">
        <v>363</v>
      </c>
      <c r="D9942" s="33" t="s">
        <v>354</v>
      </c>
      <c r="E9942" s="34">
        <v>32664</v>
      </c>
      <c r="F9942" s="35">
        <v>18.04</v>
      </c>
      <c r="G9942" s="34" t="s">
        <v>364</v>
      </c>
      <c r="H9942" s="14" t="str">
        <f t="shared" si="620"/>
        <v/>
      </c>
      <c r="I9942" s="11" t="str">
        <f t="shared" si="621"/>
        <v/>
      </c>
      <c r="J9942" s="11" t="str">
        <f t="shared" si="622"/>
        <v/>
      </c>
      <c r="K9942" s="11">
        <f t="shared" si="623"/>
        <v>0</v>
      </c>
    </row>
    <row r="9943" spans="1:11" s="11" customFormat="1">
      <c r="A9943" s="32">
        <v>2018</v>
      </c>
      <c r="B9943" s="32">
        <v>6055</v>
      </c>
      <c r="C9943" s="33" t="s">
        <v>363</v>
      </c>
      <c r="D9943" s="33" t="s">
        <v>354</v>
      </c>
      <c r="E9943" s="34">
        <v>16466</v>
      </c>
      <c r="F9943" s="35">
        <v>16.559999999999999</v>
      </c>
      <c r="G9943" s="34" t="s">
        <v>364</v>
      </c>
      <c r="H9943" s="14" t="str">
        <f t="shared" si="620"/>
        <v/>
      </c>
      <c r="I9943" s="11" t="str">
        <f t="shared" si="621"/>
        <v/>
      </c>
      <c r="J9943" s="11" t="str">
        <f t="shared" si="622"/>
        <v/>
      </c>
      <c r="K9943" s="11">
        <f t="shared" si="623"/>
        <v>0</v>
      </c>
    </row>
    <row r="9944" spans="1:11" s="11" customFormat="1">
      <c r="A9944" s="32">
        <v>2018</v>
      </c>
      <c r="B9944" s="32">
        <v>6055</v>
      </c>
      <c r="C9944" s="33" t="s">
        <v>563</v>
      </c>
      <c r="D9944" s="33" t="s">
        <v>564</v>
      </c>
      <c r="E9944" s="34">
        <v>320024</v>
      </c>
      <c r="F9944" s="35">
        <v>1.0640000000000001</v>
      </c>
      <c r="G9944" s="34" t="s">
        <v>364</v>
      </c>
      <c r="H9944" s="14" t="str">
        <f t="shared" si="620"/>
        <v/>
      </c>
      <c r="I9944" s="11" t="str">
        <f t="shared" si="621"/>
        <v/>
      </c>
      <c r="J9944" s="11" t="str">
        <f t="shared" si="622"/>
        <v/>
      </c>
      <c r="K9944" s="11">
        <f t="shared" si="623"/>
        <v>0</v>
      </c>
    </row>
    <row r="9945" spans="1:11" s="11" customFormat="1">
      <c r="A9945" s="32">
        <v>2018</v>
      </c>
      <c r="B9945" s="32">
        <v>6063</v>
      </c>
      <c r="C9945" s="33" t="s">
        <v>563</v>
      </c>
      <c r="D9945" s="33" t="s">
        <v>564</v>
      </c>
      <c r="E9945" s="34">
        <v>11682</v>
      </c>
      <c r="F9945" s="35">
        <v>1.0580000000000001</v>
      </c>
      <c r="G9945" s="34">
        <v>649.79999999999995</v>
      </c>
      <c r="H9945" s="14">
        <f t="shared" si="620"/>
        <v>80312.394887999995</v>
      </c>
      <c r="I9945" s="11">
        <f t="shared" si="621"/>
        <v>11682</v>
      </c>
      <c r="J9945" s="11">
        <f t="shared" si="622"/>
        <v>12359.556</v>
      </c>
      <c r="K9945" s="11">
        <f t="shared" si="623"/>
        <v>0</v>
      </c>
    </row>
    <row r="9946" spans="1:11" s="11" customFormat="1">
      <c r="A9946" s="32">
        <v>2018</v>
      </c>
      <c r="B9946" s="32">
        <v>6064</v>
      </c>
      <c r="C9946" s="33" t="s">
        <v>563</v>
      </c>
      <c r="D9946" s="33" t="s">
        <v>564</v>
      </c>
      <c r="E9946" s="34">
        <v>24850</v>
      </c>
      <c r="F9946" s="35">
        <v>1.02</v>
      </c>
      <c r="G9946" s="34">
        <v>398.5</v>
      </c>
      <c r="H9946" s="14">
        <f t="shared" si="620"/>
        <v>101007.795</v>
      </c>
      <c r="I9946" s="11">
        <f t="shared" si="621"/>
        <v>24850</v>
      </c>
      <c r="J9946" s="11">
        <f t="shared" si="622"/>
        <v>25347</v>
      </c>
      <c r="K9946" s="11">
        <f t="shared" si="623"/>
        <v>0</v>
      </c>
    </row>
    <row r="9947" spans="1:11" s="11" customFormat="1">
      <c r="A9947" s="32">
        <v>2018</v>
      </c>
      <c r="B9947" s="32">
        <v>6065</v>
      </c>
      <c r="C9947" s="33" t="s">
        <v>363</v>
      </c>
      <c r="D9947" s="33" t="s">
        <v>354</v>
      </c>
      <c r="E9947" s="34">
        <v>49134</v>
      </c>
      <c r="F9947" s="35">
        <v>17.12</v>
      </c>
      <c r="G9947" s="34">
        <v>149.4</v>
      </c>
      <c r="H9947" s="14">
        <f t="shared" si="620"/>
        <v>1256714.0755200002</v>
      </c>
      <c r="I9947" s="11">
        <f t="shared" si="621"/>
        <v>49134</v>
      </c>
      <c r="J9947" s="11">
        <f t="shared" si="622"/>
        <v>841174.08000000007</v>
      </c>
      <c r="K9947" s="11">
        <f t="shared" si="623"/>
        <v>0</v>
      </c>
    </row>
    <row r="9948" spans="1:11" s="11" customFormat="1">
      <c r="A9948" s="32">
        <v>2018</v>
      </c>
      <c r="B9948" s="32">
        <v>6065</v>
      </c>
      <c r="C9948" s="33" t="s">
        <v>363</v>
      </c>
      <c r="D9948" s="33" t="s">
        <v>354</v>
      </c>
      <c r="E9948" s="34">
        <v>16433</v>
      </c>
      <c r="F9948" s="35">
        <v>17.850000000000001</v>
      </c>
      <c r="G9948" s="34">
        <v>150.9</v>
      </c>
      <c r="H9948" s="14">
        <f t="shared" si="620"/>
        <v>442633.53645000001</v>
      </c>
      <c r="I9948" s="11">
        <f t="shared" si="621"/>
        <v>16433</v>
      </c>
      <c r="J9948" s="11">
        <f t="shared" si="622"/>
        <v>293329.05000000005</v>
      </c>
      <c r="K9948" s="11">
        <f t="shared" si="623"/>
        <v>0</v>
      </c>
    </row>
    <row r="9949" spans="1:11" s="11" customFormat="1">
      <c r="A9949" s="32">
        <v>2018</v>
      </c>
      <c r="B9949" s="32">
        <v>6065</v>
      </c>
      <c r="C9949" s="33" t="s">
        <v>363</v>
      </c>
      <c r="D9949" s="33" t="s">
        <v>354</v>
      </c>
      <c r="E9949" s="34">
        <v>16378</v>
      </c>
      <c r="F9949" s="35">
        <v>17.18</v>
      </c>
      <c r="G9949" s="34">
        <v>148.19999999999999</v>
      </c>
      <c r="H9949" s="14">
        <f t="shared" si="620"/>
        <v>416996.32728000003</v>
      </c>
      <c r="I9949" s="11">
        <f t="shared" si="621"/>
        <v>16378</v>
      </c>
      <c r="J9949" s="11">
        <f t="shared" si="622"/>
        <v>281374.03999999998</v>
      </c>
      <c r="K9949" s="11">
        <f t="shared" si="623"/>
        <v>0</v>
      </c>
    </row>
    <row r="9950" spans="1:11" s="11" customFormat="1">
      <c r="A9950" s="32">
        <v>2018</v>
      </c>
      <c r="B9950" s="32">
        <v>6065</v>
      </c>
      <c r="C9950" s="33" t="s">
        <v>363</v>
      </c>
      <c r="D9950" s="33" t="s">
        <v>354</v>
      </c>
      <c r="E9950" s="34">
        <v>32437</v>
      </c>
      <c r="F9950" s="35">
        <v>16.940000000000001</v>
      </c>
      <c r="G9950" s="34">
        <v>138.4</v>
      </c>
      <c r="H9950" s="14">
        <f t="shared" si="620"/>
        <v>760484.16752000013</v>
      </c>
      <c r="I9950" s="11">
        <f t="shared" si="621"/>
        <v>32437</v>
      </c>
      <c r="J9950" s="11">
        <f t="shared" si="622"/>
        <v>549482.78</v>
      </c>
      <c r="K9950" s="11">
        <f t="shared" si="623"/>
        <v>0</v>
      </c>
    </row>
    <row r="9951" spans="1:11" s="11" customFormat="1">
      <c r="A9951" s="32">
        <v>2018</v>
      </c>
      <c r="B9951" s="32">
        <v>6065</v>
      </c>
      <c r="C9951" s="33" t="s">
        <v>363</v>
      </c>
      <c r="D9951" s="33" t="s">
        <v>354</v>
      </c>
      <c r="E9951" s="34">
        <v>16441</v>
      </c>
      <c r="F9951" s="35">
        <v>17.61</v>
      </c>
      <c r="G9951" s="34">
        <v>155.1</v>
      </c>
      <c r="H9951" s="14">
        <f t="shared" si="620"/>
        <v>449054.84151</v>
      </c>
      <c r="I9951" s="11">
        <f t="shared" si="621"/>
        <v>16441</v>
      </c>
      <c r="J9951" s="11">
        <f t="shared" si="622"/>
        <v>289526.01</v>
      </c>
      <c r="K9951" s="11">
        <f t="shared" si="623"/>
        <v>0</v>
      </c>
    </row>
    <row r="9952" spans="1:11" s="11" customFormat="1">
      <c r="A9952" s="32">
        <v>2018</v>
      </c>
      <c r="B9952" s="32">
        <v>6065</v>
      </c>
      <c r="C9952" s="33" t="s">
        <v>363</v>
      </c>
      <c r="D9952" s="33" t="s">
        <v>354</v>
      </c>
      <c r="E9952" s="34">
        <v>65758</v>
      </c>
      <c r="F9952" s="35">
        <v>17.97</v>
      </c>
      <c r="G9952" s="34">
        <v>148.69999999999999</v>
      </c>
      <c r="H9952" s="14">
        <f t="shared" si="620"/>
        <v>1757145.1636199998</v>
      </c>
      <c r="I9952" s="11">
        <f t="shared" si="621"/>
        <v>65758</v>
      </c>
      <c r="J9952" s="11">
        <f t="shared" si="622"/>
        <v>1181671.26</v>
      </c>
      <c r="K9952" s="11">
        <f t="shared" si="623"/>
        <v>0</v>
      </c>
    </row>
    <row r="9953" spans="1:11" s="11" customFormat="1">
      <c r="A9953" s="32">
        <v>2018</v>
      </c>
      <c r="B9953" s="32">
        <v>6068</v>
      </c>
      <c r="C9953" s="33" t="s">
        <v>363</v>
      </c>
      <c r="D9953" s="33" t="s">
        <v>354</v>
      </c>
      <c r="E9953" s="34">
        <v>254271</v>
      </c>
      <c r="F9953" s="35">
        <v>16.329999999999998</v>
      </c>
      <c r="G9953" s="34">
        <v>184.7</v>
      </c>
      <c r="H9953" s="14">
        <f t="shared" si="620"/>
        <v>7669197.3092099987</v>
      </c>
      <c r="I9953" s="11">
        <f t="shared" si="621"/>
        <v>254271</v>
      </c>
      <c r="J9953" s="11">
        <f t="shared" si="622"/>
        <v>4152245.4299999997</v>
      </c>
      <c r="K9953" s="11">
        <f t="shared" si="623"/>
        <v>0</v>
      </c>
    </row>
    <row r="9954" spans="1:11" s="11" customFormat="1">
      <c r="A9954" s="32">
        <v>2018</v>
      </c>
      <c r="B9954" s="32">
        <v>6068</v>
      </c>
      <c r="C9954" s="33" t="s">
        <v>565</v>
      </c>
      <c r="D9954" s="33" t="s">
        <v>566</v>
      </c>
      <c r="E9954" s="34">
        <v>5028</v>
      </c>
      <c r="F9954" s="35">
        <v>5.8239999999999998</v>
      </c>
      <c r="G9954" s="34">
        <v>1577</v>
      </c>
      <c r="H9954" s="14">
        <f t="shared" si="620"/>
        <v>461794.04543999996</v>
      </c>
      <c r="I9954" s="11">
        <f t="shared" si="621"/>
        <v>5028</v>
      </c>
      <c r="J9954" s="11">
        <f t="shared" si="622"/>
        <v>29283.072</v>
      </c>
      <c r="K9954" s="11">
        <f t="shared" si="623"/>
        <v>0</v>
      </c>
    </row>
    <row r="9955" spans="1:11" s="11" customFormat="1">
      <c r="A9955" s="32">
        <v>2018</v>
      </c>
      <c r="B9955" s="32">
        <v>6071</v>
      </c>
      <c r="C9955" s="33" t="s">
        <v>353</v>
      </c>
      <c r="D9955" s="33" t="s">
        <v>354</v>
      </c>
      <c r="E9955" s="34">
        <v>8142</v>
      </c>
      <c r="F9955" s="35">
        <v>25.271999999999998</v>
      </c>
      <c r="G9955" s="34">
        <v>222.4</v>
      </c>
      <c r="H9955" s="14">
        <f t="shared" si="620"/>
        <v>457620.52377600002</v>
      </c>
      <c r="I9955" s="11">
        <f t="shared" si="621"/>
        <v>8142</v>
      </c>
      <c r="J9955" s="11">
        <f t="shared" si="622"/>
        <v>205764.62399999998</v>
      </c>
      <c r="K9955" s="11">
        <f t="shared" si="623"/>
        <v>0</v>
      </c>
    </row>
    <row r="9956" spans="1:11" s="11" customFormat="1">
      <c r="A9956" s="32">
        <v>2018</v>
      </c>
      <c r="B9956" s="32">
        <v>6071</v>
      </c>
      <c r="C9956" s="33" t="s">
        <v>353</v>
      </c>
      <c r="D9956" s="33" t="s">
        <v>354</v>
      </c>
      <c r="E9956" s="34">
        <v>27437</v>
      </c>
      <c r="F9956" s="35">
        <v>23.451000000000001</v>
      </c>
      <c r="G9956" s="34">
        <v>196.2</v>
      </c>
      <c r="H9956" s="14">
        <f t="shared" si="620"/>
        <v>1262400.0206940002</v>
      </c>
      <c r="I9956" s="11">
        <f t="shared" si="621"/>
        <v>27437</v>
      </c>
      <c r="J9956" s="11">
        <f t="shared" si="622"/>
        <v>643425.08700000006</v>
      </c>
      <c r="K9956" s="11">
        <f t="shared" si="623"/>
        <v>0</v>
      </c>
    </row>
    <row r="9957" spans="1:11" s="11" customFormat="1">
      <c r="A9957" s="32">
        <v>2018</v>
      </c>
      <c r="B9957" s="32">
        <v>6071</v>
      </c>
      <c r="C9957" s="33" t="s">
        <v>353</v>
      </c>
      <c r="D9957" s="33" t="s">
        <v>354</v>
      </c>
      <c r="E9957" s="34">
        <v>3244</v>
      </c>
      <c r="F9957" s="35">
        <v>23.311</v>
      </c>
      <c r="G9957" s="34">
        <v>210.4</v>
      </c>
      <c r="H9957" s="14">
        <f t="shared" si="620"/>
        <v>159106.339936</v>
      </c>
      <c r="I9957" s="11">
        <f t="shared" si="621"/>
        <v>3244</v>
      </c>
      <c r="J9957" s="11">
        <f t="shared" si="622"/>
        <v>75620.884000000005</v>
      </c>
      <c r="K9957" s="11">
        <f t="shared" si="623"/>
        <v>0</v>
      </c>
    </row>
    <row r="9958" spans="1:11" s="11" customFormat="1">
      <c r="A9958" s="32">
        <v>2018</v>
      </c>
      <c r="B9958" s="32">
        <v>6071</v>
      </c>
      <c r="C9958" s="33" t="s">
        <v>353</v>
      </c>
      <c r="D9958" s="33" t="s">
        <v>354</v>
      </c>
      <c r="E9958" s="34">
        <v>3224</v>
      </c>
      <c r="F9958" s="35">
        <v>23.129000000000001</v>
      </c>
      <c r="G9958" s="34">
        <v>199.1</v>
      </c>
      <c r="H9958" s="14">
        <f t="shared" si="620"/>
        <v>148464.68093599999</v>
      </c>
      <c r="I9958" s="11">
        <f t="shared" si="621"/>
        <v>3224</v>
      </c>
      <c r="J9958" s="11">
        <f t="shared" si="622"/>
        <v>74567.896000000008</v>
      </c>
      <c r="K9958" s="11">
        <f t="shared" si="623"/>
        <v>0</v>
      </c>
    </row>
    <row r="9959" spans="1:11" s="11" customFormat="1">
      <c r="A9959" s="32">
        <v>2018</v>
      </c>
      <c r="B9959" s="32">
        <v>6071</v>
      </c>
      <c r="C9959" s="33" t="s">
        <v>353</v>
      </c>
      <c r="D9959" s="33" t="s">
        <v>354</v>
      </c>
      <c r="E9959" s="34">
        <v>93005</v>
      </c>
      <c r="F9959" s="35">
        <v>23.030999999999999</v>
      </c>
      <c r="G9959" s="34">
        <v>201.3</v>
      </c>
      <c r="H9959" s="14">
        <f t="shared" si="620"/>
        <v>4311842.2860149993</v>
      </c>
      <c r="I9959" s="11">
        <f t="shared" si="621"/>
        <v>93005</v>
      </c>
      <c r="J9959" s="11">
        <f t="shared" si="622"/>
        <v>2141998.1549999998</v>
      </c>
      <c r="K9959" s="11">
        <f t="shared" si="623"/>
        <v>0</v>
      </c>
    </row>
    <row r="9960" spans="1:11" s="11" customFormat="1">
      <c r="A9960" s="32">
        <v>2018</v>
      </c>
      <c r="B9960" s="32">
        <v>6071</v>
      </c>
      <c r="C9960" s="33" t="s">
        <v>353</v>
      </c>
      <c r="D9960" s="33" t="s">
        <v>354</v>
      </c>
      <c r="E9960" s="34">
        <v>6315</v>
      </c>
      <c r="F9960" s="35">
        <v>23.18</v>
      </c>
      <c r="G9960" s="34">
        <v>202.1</v>
      </c>
      <c r="H9960" s="14">
        <f t="shared" si="620"/>
        <v>295837.41569999995</v>
      </c>
      <c r="I9960" s="11">
        <f t="shared" si="621"/>
        <v>6315</v>
      </c>
      <c r="J9960" s="11">
        <f t="shared" si="622"/>
        <v>146381.70000000001</v>
      </c>
      <c r="K9960" s="11">
        <f t="shared" si="623"/>
        <v>0</v>
      </c>
    </row>
    <row r="9961" spans="1:11" s="11" customFormat="1">
      <c r="A9961" s="32">
        <v>2018</v>
      </c>
      <c r="B9961" s="32">
        <v>6071</v>
      </c>
      <c r="C9961" s="33" t="s">
        <v>353</v>
      </c>
      <c r="D9961" s="33" t="s">
        <v>354</v>
      </c>
      <c r="E9961" s="34">
        <v>11082</v>
      </c>
      <c r="F9961" s="35">
        <v>22.298999999999999</v>
      </c>
      <c r="G9961" s="34">
        <v>192.2</v>
      </c>
      <c r="H9961" s="14">
        <f t="shared" si="620"/>
        <v>474959.86959599995</v>
      </c>
      <c r="I9961" s="11">
        <f t="shared" si="621"/>
        <v>11082</v>
      </c>
      <c r="J9961" s="11">
        <f t="shared" si="622"/>
        <v>247117.51799999998</v>
      </c>
      <c r="K9961" s="11">
        <f t="shared" si="623"/>
        <v>0</v>
      </c>
    </row>
    <row r="9962" spans="1:11" s="11" customFormat="1">
      <c r="A9962" s="32">
        <v>2018</v>
      </c>
      <c r="B9962" s="32">
        <v>6071</v>
      </c>
      <c r="C9962" s="33" t="s">
        <v>353</v>
      </c>
      <c r="D9962" s="33" t="s">
        <v>354</v>
      </c>
      <c r="E9962" s="34">
        <v>12631</v>
      </c>
      <c r="F9962" s="35">
        <v>22.626999999999999</v>
      </c>
      <c r="G9962" s="34">
        <v>180.4</v>
      </c>
      <c r="H9962" s="14">
        <f t="shared" si="620"/>
        <v>515586.15314800001</v>
      </c>
      <c r="I9962" s="11">
        <f t="shared" si="621"/>
        <v>12631</v>
      </c>
      <c r="J9962" s="11">
        <f t="shared" si="622"/>
        <v>285801.63699999999</v>
      </c>
      <c r="K9962" s="11">
        <f t="shared" si="623"/>
        <v>0</v>
      </c>
    </row>
    <row r="9963" spans="1:11" s="11" customFormat="1">
      <c r="A9963" s="32">
        <v>2018</v>
      </c>
      <c r="B9963" s="32">
        <v>6071</v>
      </c>
      <c r="C9963" s="33" t="s">
        <v>353</v>
      </c>
      <c r="D9963" s="33" t="s">
        <v>354</v>
      </c>
      <c r="E9963" s="34">
        <v>38562</v>
      </c>
      <c r="F9963" s="35">
        <v>22.896000000000001</v>
      </c>
      <c r="G9963" s="34">
        <v>182.2</v>
      </c>
      <c r="H9963" s="14">
        <f t="shared" si="620"/>
        <v>1608672.1357439999</v>
      </c>
      <c r="I9963" s="11">
        <f t="shared" si="621"/>
        <v>38562</v>
      </c>
      <c r="J9963" s="11">
        <f t="shared" si="622"/>
        <v>882915.55200000003</v>
      </c>
      <c r="K9963" s="11">
        <f t="shared" si="623"/>
        <v>0</v>
      </c>
    </row>
    <row r="9964" spans="1:11" s="11" customFormat="1">
      <c r="A9964" s="32">
        <v>2018</v>
      </c>
      <c r="B9964" s="32">
        <v>6071</v>
      </c>
      <c r="C9964" s="33" t="s">
        <v>353</v>
      </c>
      <c r="D9964" s="33" t="s">
        <v>354</v>
      </c>
      <c r="E9964" s="34">
        <v>69515</v>
      </c>
      <c r="F9964" s="35">
        <v>22.946000000000002</v>
      </c>
      <c r="G9964" s="34">
        <v>173.7</v>
      </c>
      <c r="H9964" s="14">
        <f t="shared" si="620"/>
        <v>2770673.3970300001</v>
      </c>
      <c r="I9964" s="11">
        <f t="shared" si="621"/>
        <v>69515</v>
      </c>
      <c r="J9964" s="11">
        <f t="shared" si="622"/>
        <v>1595091.1900000002</v>
      </c>
      <c r="K9964" s="11">
        <f t="shared" si="623"/>
        <v>0</v>
      </c>
    </row>
    <row r="9965" spans="1:11" s="11" customFormat="1">
      <c r="A9965" s="32">
        <v>2018</v>
      </c>
      <c r="B9965" s="32">
        <v>6071</v>
      </c>
      <c r="C9965" s="33" t="s">
        <v>353</v>
      </c>
      <c r="D9965" s="33" t="s">
        <v>354</v>
      </c>
      <c r="E9965" s="34">
        <v>9644</v>
      </c>
      <c r="F9965" s="35">
        <v>22.454000000000001</v>
      </c>
      <c r="G9965" s="34">
        <v>183.3</v>
      </c>
      <c r="H9965" s="14">
        <f t="shared" si="620"/>
        <v>396929.50720800005</v>
      </c>
      <c r="I9965" s="11">
        <f t="shared" si="621"/>
        <v>9644</v>
      </c>
      <c r="J9965" s="11">
        <f t="shared" si="622"/>
        <v>216546.37600000002</v>
      </c>
      <c r="K9965" s="11">
        <f t="shared" si="623"/>
        <v>0</v>
      </c>
    </row>
    <row r="9966" spans="1:11" s="11" customFormat="1">
      <c r="A9966" s="32">
        <v>2018</v>
      </c>
      <c r="B9966" s="32">
        <v>6071</v>
      </c>
      <c r="C9966" s="33" t="s">
        <v>563</v>
      </c>
      <c r="D9966" s="33" t="s">
        <v>564</v>
      </c>
      <c r="E9966" s="34">
        <v>1428500</v>
      </c>
      <c r="F9966" s="35">
        <v>1.0649999999999999</v>
      </c>
      <c r="G9966" s="34">
        <v>378.3</v>
      </c>
      <c r="H9966" s="14">
        <f t="shared" si="620"/>
        <v>5755276.5074999994</v>
      </c>
      <c r="I9966" s="11">
        <f t="shared" si="621"/>
        <v>1428500</v>
      </c>
      <c r="J9966" s="11">
        <f t="shared" si="622"/>
        <v>1521352.5</v>
      </c>
      <c r="K9966" s="11">
        <f t="shared" si="623"/>
        <v>0</v>
      </c>
    </row>
    <row r="9967" spans="1:11" s="11" customFormat="1">
      <c r="A9967" s="32">
        <v>2018</v>
      </c>
      <c r="B9967" s="32">
        <v>6073</v>
      </c>
      <c r="C9967" s="33" t="s">
        <v>565</v>
      </c>
      <c r="D9967" s="33" t="s">
        <v>566</v>
      </c>
      <c r="E9967" s="34">
        <v>1598</v>
      </c>
      <c r="F9967" s="35">
        <v>5.8</v>
      </c>
      <c r="G9967" s="34">
        <v>1532.4</v>
      </c>
      <c r="H9967" s="14">
        <f t="shared" si="620"/>
        <v>142028.96160000001</v>
      </c>
      <c r="I9967" s="11">
        <f t="shared" si="621"/>
        <v>1598</v>
      </c>
      <c r="J9967" s="11">
        <f t="shared" si="622"/>
        <v>9268.4</v>
      </c>
      <c r="K9967" s="11">
        <f t="shared" si="623"/>
        <v>0</v>
      </c>
    </row>
    <row r="9968" spans="1:11" s="11" customFormat="1">
      <c r="A9968" s="32">
        <v>2018</v>
      </c>
      <c r="B9968" s="32">
        <v>6073</v>
      </c>
      <c r="C9968" s="33" t="s">
        <v>363</v>
      </c>
      <c r="D9968" s="33" t="s">
        <v>354</v>
      </c>
      <c r="E9968" s="34">
        <v>95937</v>
      </c>
      <c r="F9968" s="35">
        <v>17.89</v>
      </c>
      <c r="G9968" s="34">
        <v>261.3</v>
      </c>
      <c r="H9968" s="14">
        <f t="shared" si="620"/>
        <v>4484725.68609</v>
      </c>
      <c r="I9968" s="11">
        <f t="shared" si="621"/>
        <v>95937</v>
      </c>
      <c r="J9968" s="11">
        <f t="shared" si="622"/>
        <v>1716312.9300000002</v>
      </c>
      <c r="K9968" s="11">
        <f t="shared" si="623"/>
        <v>0</v>
      </c>
    </row>
    <row r="9969" spans="1:11" s="11" customFormat="1">
      <c r="A9969" s="32">
        <v>2018</v>
      </c>
      <c r="B9969" s="32">
        <v>6073</v>
      </c>
      <c r="C9969" s="33" t="s">
        <v>563</v>
      </c>
      <c r="D9969" s="33" t="s">
        <v>564</v>
      </c>
      <c r="E9969" s="34">
        <v>4017558</v>
      </c>
      <c r="F9969" s="35">
        <v>1.02</v>
      </c>
      <c r="G9969" s="34">
        <v>311.39999999999998</v>
      </c>
      <c r="H9969" s="14">
        <f t="shared" si="620"/>
        <v>12760889.12424</v>
      </c>
      <c r="I9969" s="11">
        <f t="shared" si="621"/>
        <v>4017558</v>
      </c>
      <c r="J9969" s="11">
        <f t="shared" si="622"/>
        <v>4097909.16</v>
      </c>
      <c r="K9969" s="11">
        <f t="shared" si="623"/>
        <v>0</v>
      </c>
    </row>
    <row r="9970" spans="1:11" s="11" customFormat="1">
      <c r="A9970" s="32">
        <v>2018</v>
      </c>
      <c r="B9970" s="32">
        <v>6076</v>
      </c>
      <c r="C9970" s="33" t="s">
        <v>565</v>
      </c>
      <c r="D9970" s="33" t="s">
        <v>566</v>
      </c>
      <c r="E9970" s="34">
        <v>250</v>
      </c>
      <c r="F9970" s="35">
        <v>5.92</v>
      </c>
      <c r="G9970" s="34" t="s">
        <v>364</v>
      </c>
      <c r="H9970" s="14" t="str">
        <f t="shared" si="620"/>
        <v/>
      </c>
      <c r="I9970" s="11" t="str">
        <f t="shared" si="621"/>
        <v/>
      </c>
      <c r="J9970" s="11" t="str">
        <f t="shared" si="622"/>
        <v/>
      </c>
      <c r="K9970" s="11">
        <f t="shared" si="623"/>
        <v>0</v>
      </c>
    </row>
    <row r="9971" spans="1:11" s="11" customFormat="1">
      <c r="A9971" s="32">
        <v>2018</v>
      </c>
      <c r="B9971" s="32">
        <v>6076</v>
      </c>
      <c r="C9971" s="33" t="s">
        <v>363</v>
      </c>
      <c r="D9971" s="33" t="s">
        <v>354</v>
      </c>
      <c r="E9971" s="34">
        <v>498415</v>
      </c>
      <c r="F9971" s="35">
        <v>16.96</v>
      </c>
      <c r="G9971" s="34" t="s">
        <v>364</v>
      </c>
      <c r="H9971" s="14" t="str">
        <f t="shared" si="620"/>
        <v/>
      </c>
      <c r="I9971" s="11" t="str">
        <f t="shared" si="621"/>
        <v/>
      </c>
      <c r="J9971" s="11" t="str">
        <f t="shared" si="622"/>
        <v/>
      </c>
      <c r="K9971" s="11">
        <f t="shared" si="623"/>
        <v>0</v>
      </c>
    </row>
    <row r="9972" spans="1:11" s="11" customFormat="1">
      <c r="A9972" s="32">
        <v>2018</v>
      </c>
      <c r="B9972" s="32">
        <v>6077</v>
      </c>
      <c r="C9972" s="33" t="s">
        <v>563</v>
      </c>
      <c r="D9972" s="33" t="s">
        <v>564</v>
      </c>
      <c r="E9972" s="34">
        <v>17290</v>
      </c>
      <c r="F9972" s="35">
        <v>1.0640000000000001</v>
      </c>
      <c r="G9972" s="34">
        <v>307.7</v>
      </c>
      <c r="H9972" s="14">
        <f t="shared" si="620"/>
        <v>56606.215120000001</v>
      </c>
      <c r="I9972" s="11">
        <f t="shared" si="621"/>
        <v>17290</v>
      </c>
      <c r="J9972" s="11">
        <f t="shared" si="622"/>
        <v>18396.560000000001</v>
      </c>
      <c r="K9972" s="11">
        <f t="shared" si="623"/>
        <v>0</v>
      </c>
    </row>
    <row r="9973" spans="1:11" s="11" customFormat="1">
      <c r="A9973" s="32">
        <v>2018</v>
      </c>
      <c r="B9973" s="32">
        <v>6077</v>
      </c>
      <c r="C9973" s="33" t="s">
        <v>363</v>
      </c>
      <c r="D9973" s="33" t="s">
        <v>354</v>
      </c>
      <c r="E9973" s="34">
        <v>16949</v>
      </c>
      <c r="F9973" s="35">
        <v>16.954000000000001</v>
      </c>
      <c r="G9973" s="34">
        <v>102.4</v>
      </c>
      <c r="H9973" s="14">
        <f t="shared" si="620"/>
        <v>294249.82630399999</v>
      </c>
      <c r="I9973" s="11">
        <f t="shared" si="621"/>
        <v>16949</v>
      </c>
      <c r="J9973" s="11">
        <f t="shared" si="622"/>
        <v>287353.34600000002</v>
      </c>
      <c r="K9973" s="11">
        <f t="shared" si="623"/>
        <v>0</v>
      </c>
    </row>
    <row r="9974" spans="1:11" s="11" customFormat="1">
      <c r="A9974" s="32">
        <v>2018</v>
      </c>
      <c r="B9974" s="32">
        <v>6077</v>
      </c>
      <c r="C9974" s="33" t="s">
        <v>363</v>
      </c>
      <c r="D9974" s="33" t="s">
        <v>354</v>
      </c>
      <c r="E9974" s="34">
        <v>33973</v>
      </c>
      <c r="F9974" s="35">
        <v>16.596</v>
      </c>
      <c r="G9974" s="34">
        <v>103.4</v>
      </c>
      <c r="H9974" s="14">
        <f t="shared" si="620"/>
        <v>582985.64887200005</v>
      </c>
      <c r="I9974" s="11">
        <f t="shared" si="621"/>
        <v>33973</v>
      </c>
      <c r="J9974" s="11">
        <f t="shared" si="622"/>
        <v>563815.90800000005</v>
      </c>
      <c r="K9974" s="11">
        <f t="shared" si="623"/>
        <v>0</v>
      </c>
    </row>
    <row r="9975" spans="1:11" s="11" customFormat="1">
      <c r="A9975" s="32">
        <v>2018</v>
      </c>
      <c r="B9975" s="32">
        <v>6077</v>
      </c>
      <c r="C9975" s="33" t="s">
        <v>363</v>
      </c>
      <c r="D9975" s="33" t="s">
        <v>354</v>
      </c>
      <c r="E9975" s="34">
        <v>102017</v>
      </c>
      <c r="F9975" s="35">
        <v>17.135000000000002</v>
      </c>
      <c r="G9975" s="34">
        <v>101.4</v>
      </c>
      <c r="H9975" s="14">
        <f t="shared" si="620"/>
        <v>1772534.15313</v>
      </c>
      <c r="I9975" s="11">
        <f t="shared" si="621"/>
        <v>102017</v>
      </c>
      <c r="J9975" s="11">
        <f t="shared" si="622"/>
        <v>1748061.2950000002</v>
      </c>
      <c r="K9975" s="11">
        <f t="shared" si="623"/>
        <v>0</v>
      </c>
    </row>
    <row r="9976" spans="1:11" s="11" customFormat="1">
      <c r="A9976" s="32">
        <v>2018</v>
      </c>
      <c r="B9976" s="32">
        <v>6077</v>
      </c>
      <c r="C9976" s="33" t="s">
        <v>363</v>
      </c>
      <c r="D9976" s="33" t="s">
        <v>354</v>
      </c>
      <c r="E9976" s="34">
        <v>34053</v>
      </c>
      <c r="F9976" s="35">
        <v>16.881</v>
      </c>
      <c r="G9976" s="34">
        <v>97.8</v>
      </c>
      <c r="H9976" s="14">
        <f t="shared" si="620"/>
        <v>562202.02175399999</v>
      </c>
      <c r="I9976" s="11">
        <f t="shared" si="621"/>
        <v>34053</v>
      </c>
      <c r="J9976" s="11">
        <f t="shared" si="622"/>
        <v>574848.69299999997</v>
      </c>
      <c r="K9976" s="11">
        <f t="shared" si="623"/>
        <v>0</v>
      </c>
    </row>
    <row r="9977" spans="1:11" s="11" customFormat="1">
      <c r="A9977" s="32">
        <v>2018</v>
      </c>
      <c r="B9977" s="32">
        <v>6081</v>
      </c>
      <c r="C9977" s="33" t="s">
        <v>563</v>
      </c>
      <c r="D9977" s="33" t="s">
        <v>564</v>
      </c>
      <c r="E9977" s="34">
        <v>8900</v>
      </c>
      <c r="F9977" s="35">
        <v>1.0249999999999999</v>
      </c>
      <c r="G9977" s="34">
        <v>287.7</v>
      </c>
      <c r="H9977" s="14">
        <f t="shared" si="620"/>
        <v>26245.432499999995</v>
      </c>
      <c r="I9977" s="11">
        <f t="shared" si="621"/>
        <v>8900</v>
      </c>
      <c r="J9977" s="11">
        <f t="shared" si="622"/>
        <v>9122.5</v>
      </c>
      <c r="K9977" s="11">
        <f t="shared" si="623"/>
        <v>0</v>
      </c>
    </row>
    <row r="9978" spans="1:11" s="11" customFormat="1">
      <c r="A9978" s="32">
        <v>2018</v>
      </c>
      <c r="B9978" s="32">
        <v>6081</v>
      </c>
      <c r="C9978" s="33" t="s">
        <v>563</v>
      </c>
      <c r="D9978" s="33" t="s">
        <v>564</v>
      </c>
      <c r="E9978" s="34">
        <v>4800</v>
      </c>
      <c r="F9978" s="35">
        <v>1.0249999999999999</v>
      </c>
      <c r="G9978" s="34">
        <v>324.60000000000002</v>
      </c>
      <c r="H9978" s="14">
        <f t="shared" si="620"/>
        <v>15970.32</v>
      </c>
      <c r="I9978" s="11">
        <f t="shared" si="621"/>
        <v>4800</v>
      </c>
      <c r="J9978" s="11">
        <f t="shared" si="622"/>
        <v>4920</v>
      </c>
      <c r="K9978" s="11">
        <f t="shared" si="623"/>
        <v>0</v>
      </c>
    </row>
    <row r="9979" spans="1:11" s="11" customFormat="1">
      <c r="A9979" s="32">
        <v>2018</v>
      </c>
      <c r="B9979" s="32">
        <v>6085</v>
      </c>
      <c r="C9979" s="33" t="s">
        <v>363</v>
      </c>
      <c r="D9979" s="33" t="s">
        <v>354</v>
      </c>
      <c r="E9979" s="34">
        <v>15380</v>
      </c>
      <c r="F9979" s="35">
        <v>17.584</v>
      </c>
      <c r="G9979" s="34">
        <v>192.7</v>
      </c>
      <c r="H9979" s="14">
        <f t="shared" si="620"/>
        <v>521141.5798399999</v>
      </c>
      <c r="I9979" s="11">
        <f t="shared" si="621"/>
        <v>15380</v>
      </c>
      <c r="J9979" s="11">
        <f t="shared" si="622"/>
        <v>270441.92</v>
      </c>
      <c r="K9979" s="11">
        <f t="shared" si="623"/>
        <v>0</v>
      </c>
    </row>
    <row r="9980" spans="1:11" s="11" customFormat="1">
      <c r="A9980" s="32">
        <v>2018</v>
      </c>
      <c r="B9980" s="32">
        <v>6085</v>
      </c>
      <c r="C9980" s="33" t="s">
        <v>363</v>
      </c>
      <c r="D9980" s="33" t="s">
        <v>354</v>
      </c>
      <c r="E9980" s="34">
        <v>60849</v>
      </c>
      <c r="F9980" s="35">
        <v>18.07</v>
      </c>
      <c r="G9980" s="34">
        <v>191.3</v>
      </c>
      <c r="H9980" s="14">
        <f t="shared" si="620"/>
        <v>2103422.7555899997</v>
      </c>
      <c r="I9980" s="11">
        <f t="shared" si="621"/>
        <v>60849</v>
      </c>
      <c r="J9980" s="11">
        <f t="shared" si="622"/>
        <v>1099541.43</v>
      </c>
      <c r="K9980" s="11">
        <f t="shared" si="623"/>
        <v>0</v>
      </c>
    </row>
    <row r="9981" spans="1:11" s="11" customFormat="1">
      <c r="A9981" s="32">
        <v>2018</v>
      </c>
      <c r="B9981" s="32">
        <v>6085</v>
      </c>
      <c r="C9981" s="33" t="s">
        <v>353</v>
      </c>
      <c r="D9981" s="33" t="s">
        <v>354</v>
      </c>
      <c r="E9981" s="34">
        <v>155220</v>
      </c>
      <c r="F9981" s="35">
        <v>21.844000000000001</v>
      </c>
      <c r="G9981" s="34">
        <v>239.2</v>
      </c>
      <c r="H9981" s="14">
        <f t="shared" si="620"/>
        <v>8110376.6265599998</v>
      </c>
      <c r="I9981" s="11">
        <f t="shared" si="621"/>
        <v>155220</v>
      </c>
      <c r="J9981" s="11">
        <f t="shared" si="622"/>
        <v>3390625.68</v>
      </c>
      <c r="K9981" s="11">
        <f t="shared" si="623"/>
        <v>0</v>
      </c>
    </row>
    <row r="9982" spans="1:11" s="11" customFormat="1">
      <c r="A9982" s="32">
        <v>2018</v>
      </c>
      <c r="B9982" s="32">
        <v>6085</v>
      </c>
      <c r="C9982" s="33" t="s">
        <v>563</v>
      </c>
      <c r="D9982" s="33" t="s">
        <v>564</v>
      </c>
      <c r="E9982" s="34">
        <v>46972</v>
      </c>
      <c r="F9982" s="35">
        <v>1.038</v>
      </c>
      <c r="G9982" s="34">
        <v>327.60000000000002</v>
      </c>
      <c r="H9982" s="14">
        <f t="shared" si="620"/>
        <v>159727.72233600001</v>
      </c>
      <c r="I9982" s="11">
        <f t="shared" si="621"/>
        <v>46972</v>
      </c>
      <c r="J9982" s="11">
        <f t="shared" si="622"/>
        <v>48756.936000000002</v>
      </c>
      <c r="K9982" s="11">
        <f t="shared" si="623"/>
        <v>0</v>
      </c>
    </row>
    <row r="9983" spans="1:11" s="11" customFormat="1">
      <c r="A9983" s="32">
        <v>2018</v>
      </c>
      <c r="B9983" s="32">
        <v>6089</v>
      </c>
      <c r="C9983" s="33" t="s">
        <v>563</v>
      </c>
      <c r="D9983" s="33" t="s">
        <v>564</v>
      </c>
      <c r="E9983" s="34">
        <v>530</v>
      </c>
      <c r="F9983" s="35">
        <v>1.1870000000000001</v>
      </c>
      <c r="G9983" s="34">
        <v>306.10000000000002</v>
      </c>
      <c r="H9983" s="14">
        <f t="shared" si="620"/>
        <v>1925.7057100000002</v>
      </c>
      <c r="I9983" s="11">
        <f t="shared" si="621"/>
        <v>530</v>
      </c>
      <c r="J9983" s="11">
        <f t="shared" si="622"/>
        <v>629.11</v>
      </c>
      <c r="K9983" s="11">
        <f t="shared" si="623"/>
        <v>0</v>
      </c>
    </row>
    <row r="9984" spans="1:11" s="11" customFormat="1">
      <c r="A9984" s="32">
        <v>2018</v>
      </c>
      <c r="B9984" s="32">
        <v>6089</v>
      </c>
      <c r="C9984" s="33" t="s">
        <v>563</v>
      </c>
      <c r="D9984" s="33" t="s">
        <v>564</v>
      </c>
      <c r="E9984" s="34">
        <v>416</v>
      </c>
      <c r="F9984" s="35">
        <v>1.1870000000000001</v>
      </c>
      <c r="G9984" s="34">
        <v>563.5</v>
      </c>
      <c r="H9984" s="14">
        <f t="shared" si="620"/>
        <v>2782.5179199999998</v>
      </c>
      <c r="I9984" s="11">
        <f t="shared" si="621"/>
        <v>416</v>
      </c>
      <c r="J9984" s="11">
        <f t="shared" si="622"/>
        <v>493.79200000000003</v>
      </c>
      <c r="K9984" s="11">
        <f t="shared" si="623"/>
        <v>0</v>
      </c>
    </row>
    <row r="9985" spans="1:11" s="11" customFormat="1">
      <c r="A9985" s="32">
        <v>2018</v>
      </c>
      <c r="B9985" s="32">
        <v>6090</v>
      </c>
      <c r="C9985" s="33" t="s">
        <v>363</v>
      </c>
      <c r="D9985" s="33" t="s">
        <v>354</v>
      </c>
      <c r="E9985" s="34">
        <v>16420</v>
      </c>
      <c r="F9985" s="35">
        <v>17.824000000000002</v>
      </c>
      <c r="G9985" s="34">
        <v>236.7</v>
      </c>
      <c r="H9985" s="14">
        <f t="shared" si="620"/>
        <v>692750.07935999997</v>
      </c>
      <c r="I9985" s="11">
        <f t="shared" si="621"/>
        <v>16420</v>
      </c>
      <c r="J9985" s="11">
        <f t="shared" si="622"/>
        <v>292670.08000000002</v>
      </c>
      <c r="K9985" s="11">
        <f t="shared" si="623"/>
        <v>0</v>
      </c>
    </row>
    <row r="9986" spans="1:11" s="11" customFormat="1">
      <c r="A9986" s="32">
        <v>2018</v>
      </c>
      <c r="B9986" s="32">
        <v>6090</v>
      </c>
      <c r="C9986" s="33" t="s">
        <v>363</v>
      </c>
      <c r="D9986" s="33" t="s">
        <v>354</v>
      </c>
      <c r="E9986" s="34">
        <v>130778</v>
      </c>
      <c r="F9986" s="35">
        <v>17.152999999999999</v>
      </c>
      <c r="G9986" s="34">
        <v>223.6</v>
      </c>
      <c r="H9986" s="14">
        <f t="shared" si="620"/>
        <v>5015873.5360239996</v>
      </c>
      <c r="I9986" s="11">
        <f t="shared" si="621"/>
        <v>130778</v>
      </c>
      <c r="J9986" s="11">
        <f t="shared" si="622"/>
        <v>2243235.034</v>
      </c>
      <c r="K9986" s="11">
        <f t="shared" si="623"/>
        <v>0</v>
      </c>
    </row>
    <row r="9987" spans="1:11" s="11" customFormat="1">
      <c r="A9987" s="32">
        <v>2018</v>
      </c>
      <c r="B9987" s="32">
        <v>6090</v>
      </c>
      <c r="C9987" s="33" t="s">
        <v>363</v>
      </c>
      <c r="D9987" s="33" t="s">
        <v>354</v>
      </c>
      <c r="E9987" s="34">
        <v>13635</v>
      </c>
      <c r="F9987" s="35">
        <v>17.611000000000001</v>
      </c>
      <c r="G9987" s="34">
        <v>228.2</v>
      </c>
      <c r="H9987" s="14">
        <f t="shared" si="620"/>
        <v>547967.49777000002</v>
      </c>
      <c r="I9987" s="11">
        <f t="shared" si="621"/>
        <v>13635</v>
      </c>
      <c r="J9987" s="11">
        <f t="shared" si="622"/>
        <v>240125.98500000002</v>
      </c>
      <c r="K9987" s="11">
        <f t="shared" si="623"/>
        <v>0</v>
      </c>
    </row>
    <row r="9988" spans="1:11" s="11" customFormat="1">
      <c r="A9988" s="32">
        <v>2018</v>
      </c>
      <c r="B9988" s="32">
        <v>6090</v>
      </c>
      <c r="C9988" s="33" t="s">
        <v>363</v>
      </c>
      <c r="D9988" s="33" t="s">
        <v>354</v>
      </c>
      <c r="E9988" s="34">
        <v>42998</v>
      </c>
      <c r="F9988" s="35">
        <v>17.981000000000002</v>
      </c>
      <c r="G9988" s="34">
        <v>227.8</v>
      </c>
      <c r="H9988" s="14">
        <f t="shared" si="620"/>
        <v>1761228.9525640004</v>
      </c>
      <c r="I9988" s="11">
        <f t="shared" si="621"/>
        <v>42998</v>
      </c>
      <c r="J9988" s="11">
        <f t="shared" si="622"/>
        <v>773147.03800000006</v>
      </c>
      <c r="K9988" s="11">
        <f t="shared" si="623"/>
        <v>0</v>
      </c>
    </row>
    <row r="9989" spans="1:11" s="11" customFormat="1">
      <c r="A9989" s="32">
        <v>2018</v>
      </c>
      <c r="B9989" s="32">
        <v>6090</v>
      </c>
      <c r="C9989" s="33" t="s">
        <v>363</v>
      </c>
      <c r="D9989" s="33" t="s">
        <v>354</v>
      </c>
      <c r="E9989" s="34">
        <v>1214</v>
      </c>
      <c r="F9989" s="35">
        <v>17.606000000000002</v>
      </c>
      <c r="G9989" s="34">
        <v>236.9</v>
      </c>
      <c r="H9989" s="14">
        <f t="shared" si="620"/>
        <v>50634.257396000008</v>
      </c>
      <c r="I9989" s="11">
        <f t="shared" si="621"/>
        <v>1214</v>
      </c>
      <c r="J9989" s="11">
        <f t="shared" si="622"/>
        <v>21373.684000000001</v>
      </c>
      <c r="K9989" s="11">
        <f t="shared" si="623"/>
        <v>0</v>
      </c>
    </row>
    <row r="9990" spans="1:11" s="11" customFormat="1">
      <c r="A9990" s="32">
        <v>2018</v>
      </c>
      <c r="B9990" s="32">
        <v>6090</v>
      </c>
      <c r="C9990" s="33" t="s">
        <v>565</v>
      </c>
      <c r="D9990" s="33" t="s">
        <v>566</v>
      </c>
      <c r="E9990" s="34">
        <v>179</v>
      </c>
      <c r="F9990" s="35">
        <v>5.8040000000000003</v>
      </c>
      <c r="G9990" s="34">
        <v>1637.3</v>
      </c>
      <c r="H9990" s="14">
        <f t="shared" ref="H9990:H10053" si="624">IF(I9990="","",G9990/100*F9990*E9990)</f>
        <v>17010.171668000003</v>
      </c>
      <c r="I9990" s="11">
        <f t="shared" ref="I9990:I10053" si="625">IF(OR(G9990=".",F9990=".",E9990="."),"",E9990)</f>
        <v>179</v>
      </c>
      <c r="J9990" s="11">
        <f t="shared" ref="J9990:J10053" si="626">IF(I9990="","",F9990*I9990)</f>
        <v>1038.9159999999999</v>
      </c>
      <c r="K9990" s="11">
        <f t="shared" ref="K9990:K10053" si="627">IF(C9990="LIG",1,0)</f>
        <v>0</v>
      </c>
    </row>
    <row r="9991" spans="1:11" s="11" customFormat="1">
      <c r="A9991" s="32">
        <v>2018</v>
      </c>
      <c r="B9991" s="32">
        <v>6090</v>
      </c>
      <c r="C9991" s="33" t="s">
        <v>363</v>
      </c>
      <c r="D9991" s="33" t="s">
        <v>354</v>
      </c>
      <c r="E9991" s="34">
        <v>28672</v>
      </c>
      <c r="F9991" s="35">
        <v>17.152999999999999</v>
      </c>
      <c r="G9991" s="34">
        <v>223.6</v>
      </c>
      <c r="H9991" s="14">
        <f t="shared" si="624"/>
        <v>1099688.9845759999</v>
      </c>
      <c r="I9991" s="11">
        <f t="shared" si="625"/>
        <v>28672</v>
      </c>
      <c r="J9991" s="11">
        <f t="shared" si="626"/>
        <v>491810.81599999999</v>
      </c>
      <c r="K9991" s="11">
        <f t="shared" si="627"/>
        <v>0</v>
      </c>
    </row>
    <row r="9992" spans="1:11" s="11" customFormat="1">
      <c r="A9992" s="32">
        <v>2018</v>
      </c>
      <c r="B9992" s="32">
        <v>6095</v>
      </c>
      <c r="C9992" s="33" t="s">
        <v>363</v>
      </c>
      <c r="D9992" s="33" t="s">
        <v>354</v>
      </c>
      <c r="E9992" s="34">
        <v>90537</v>
      </c>
      <c r="F9992" s="35">
        <v>17.084</v>
      </c>
      <c r="G9992" s="34">
        <v>175.8</v>
      </c>
      <c r="H9992" s="14">
        <f t="shared" si="624"/>
        <v>2719158.5618639998</v>
      </c>
      <c r="I9992" s="11">
        <f t="shared" si="625"/>
        <v>90537</v>
      </c>
      <c r="J9992" s="11">
        <f t="shared" si="626"/>
        <v>1546734.108</v>
      </c>
      <c r="K9992" s="11">
        <f t="shared" si="627"/>
        <v>0</v>
      </c>
    </row>
    <row r="9993" spans="1:11" s="11" customFormat="1">
      <c r="A9993" s="32">
        <v>2018</v>
      </c>
      <c r="B9993" s="32">
        <v>6095</v>
      </c>
      <c r="C9993" s="33" t="s">
        <v>565</v>
      </c>
      <c r="D9993" s="33" t="s">
        <v>566</v>
      </c>
      <c r="E9993" s="34">
        <v>11977</v>
      </c>
      <c r="F9993" s="35">
        <v>6</v>
      </c>
      <c r="G9993" s="34">
        <v>1576.4</v>
      </c>
      <c r="H9993" s="14">
        <f t="shared" si="624"/>
        <v>1132832.568</v>
      </c>
      <c r="I9993" s="11">
        <f t="shared" si="625"/>
        <v>11977</v>
      </c>
      <c r="J9993" s="11">
        <f t="shared" si="626"/>
        <v>71862</v>
      </c>
      <c r="K9993" s="11">
        <f t="shared" si="627"/>
        <v>0</v>
      </c>
    </row>
    <row r="9994" spans="1:11" s="11" customFormat="1">
      <c r="A9994" s="32">
        <v>2018</v>
      </c>
      <c r="B9994" s="32">
        <v>6096</v>
      </c>
      <c r="C9994" s="33" t="s">
        <v>363</v>
      </c>
      <c r="D9994" s="33" t="s">
        <v>354</v>
      </c>
      <c r="E9994" s="34">
        <v>34643</v>
      </c>
      <c r="F9994" s="35">
        <v>17.010000000000002</v>
      </c>
      <c r="G9994" s="34">
        <v>139</v>
      </c>
      <c r="H9994" s="14">
        <f t="shared" si="624"/>
        <v>819095.62770000007</v>
      </c>
      <c r="I9994" s="11">
        <f t="shared" si="625"/>
        <v>34643</v>
      </c>
      <c r="J9994" s="11">
        <f t="shared" si="626"/>
        <v>589277.43000000005</v>
      </c>
      <c r="K9994" s="11">
        <f t="shared" si="627"/>
        <v>0</v>
      </c>
    </row>
    <row r="9995" spans="1:11" s="11" customFormat="1">
      <c r="A9995" s="32">
        <v>2018</v>
      </c>
      <c r="B9995" s="32">
        <v>6096</v>
      </c>
      <c r="C9995" s="33" t="s">
        <v>363</v>
      </c>
      <c r="D9995" s="33" t="s">
        <v>354</v>
      </c>
      <c r="E9995" s="34">
        <v>146755</v>
      </c>
      <c r="F9995" s="35">
        <v>16.91</v>
      </c>
      <c r="G9995" s="34">
        <v>134.5</v>
      </c>
      <c r="H9995" s="14">
        <f t="shared" si="624"/>
        <v>3337788.3822499998</v>
      </c>
      <c r="I9995" s="11">
        <f t="shared" si="625"/>
        <v>146755</v>
      </c>
      <c r="J9995" s="11">
        <f t="shared" si="626"/>
        <v>2481627.0499999998</v>
      </c>
      <c r="K9995" s="11">
        <f t="shared" si="627"/>
        <v>0</v>
      </c>
    </row>
    <row r="9996" spans="1:11" s="11" customFormat="1">
      <c r="A9996" s="32">
        <v>2018</v>
      </c>
      <c r="B9996" s="32">
        <v>6096</v>
      </c>
      <c r="C9996" s="33" t="s">
        <v>363</v>
      </c>
      <c r="D9996" s="33" t="s">
        <v>354</v>
      </c>
      <c r="E9996" s="34">
        <v>276036</v>
      </c>
      <c r="F9996" s="35">
        <v>16.68</v>
      </c>
      <c r="G9996" s="34">
        <v>144.6</v>
      </c>
      <c r="H9996" s="14">
        <f t="shared" si="624"/>
        <v>6657789.5740799997</v>
      </c>
      <c r="I9996" s="11">
        <f t="shared" si="625"/>
        <v>276036</v>
      </c>
      <c r="J9996" s="11">
        <f t="shared" si="626"/>
        <v>4604280.4799999995</v>
      </c>
      <c r="K9996" s="11">
        <f t="shared" si="627"/>
        <v>0</v>
      </c>
    </row>
    <row r="9997" spans="1:11" s="11" customFormat="1">
      <c r="A9997" s="32">
        <v>2018</v>
      </c>
      <c r="B9997" s="32">
        <v>6096</v>
      </c>
      <c r="C9997" s="33" t="s">
        <v>563</v>
      </c>
      <c r="D9997" s="33" t="s">
        <v>564</v>
      </c>
      <c r="E9997" s="34">
        <v>14326</v>
      </c>
      <c r="F9997" s="35">
        <v>1.05</v>
      </c>
      <c r="G9997" s="34">
        <v>296.5</v>
      </c>
      <c r="H9997" s="14">
        <f t="shared" si="624"/>
        <v>44600.419499999996</v>
      </c>
      <c r="I9997" s="11">
        <f t="shared" si="625"/>
        <v>14326</v>
      </c>
      <c r="J9997" s="11">
        <f t="shared" si="626"/>
        <v>15042.300000000001</v>
      </c>
      <c r="K9997" s="11">
        <f t="shared" si="627"/>
        <v>0</v>
      </c>
    </row>
    <row r="9998" spans="1:11" s="11" customFormat="1">
      <c r="A9998" s="32">
        <v>2018</v>
      </c>
      <c r="B9998" s="32">
        <v>6098</v>
      </c>
      <c r="C9998" s="33" t="s">
        <v>363</v>
      </c>
      <c r="D9998" s="33" t="s">
        <v>354</v>
      </c>
      <c r="E9998" s="34">
        <v>55307</v>
      </c>
      <c r="F9998" s="35">
        <v>16.527999999999999</v>
      </c>
      <c r="G9998" s="34">
        <v>202</v>
      </c>
      <c r="H9998" s="14">
        <f t="shared" si="624"/>
        <v>1846510.4739199998</v>
      </c>
      <c r="I9998" s="11">
        <f t="shared" si="625"/>
        <v>55307</v>
      </c>
      <c r="J9998" s="11">
        <f t="shared" si="626"/>
        <v>914114.0959999999</v>
      </c>
      <c r="K9998" s="11">
        <f t="shared" si="627"/>
        <v>0</v>
      </c>
    </row>
    <row r="9999" spans="1:11" s="11" customFormat="1">
      <c r="A9999" s="32">
        <v>2018</v>
      </c>
      <c r="B9999" s="32">
        <v>6098</v>
      </c>
      <c r="C9999" s="33" t="s">
        <v>363</v>
      </c>
      <c r="D9999" s="33" t="s">
        <v>354</v>
      </c>
      <c r="E9999" s="34">
        <v>28072</v>
      </c>
      <c r="F9999" s="35">
        <v>16.542000000000002</v>
      </c>
      <c r="G9999" s="34">
        <v>201.6</v>
      </c>
      <c r="H9999" s="14">
        <f t="shared" si="624"/>
        <v>936163.92038400006</v>
      </c>
      <c r="I9999" s="11">
        <f t="shared" si="625"/>
        <v>28072</v>
      </c>
      <c r="J9999" s="11">
        <f t="shared" si="626"/>
        <v>464367.02400000003</v>
      </c>
      <c r="K9999" s="11">
        <f t="shared" si="627"/>
        <v>0</v>
      </c>
    </row>
    <row r="10000" spans="1:11" s="11" customFormat="1">
      <c r="A10000" s="32">
        <v>2018</v>
      </c>
      <c r="B10000" s="32">
        <v>6101</v>
      </c>
      <c r="C10000" s="33" t="s">
        <v>565</v>
      </c>
      <c r="D10000" s="33" t="s">
        <v>566</v>
      </c>
      <c r="E10000" s="34">
        <v>736</v>
      </c>
      <c r="F10000" s="35">
        <v>5.88</v>
      </c>
      <c r="G10000" s="34">
        <v>1734</v>
      </c>
      <c r="H10000" s="14">
        <f t="shared" si="624"/>
        <v>75041.9712</v>
      </c>
      <c r="I10000" s="11">
        <f t="shared" si="625"/>
        <v>736</v>
      </c>
      <c r="J10000" s="11">
        <f t="shared" si="626"/>
        <v>4327.68</v>
      </c>
      <c r="K10000" s="11">
        <f t="shared" si="627"/>
        <v>0</v>
      </c>
    </row>
    <row r="10001" spans="1:11" s="11" customFormat="1">
      <c r="A10001" s="32">
        <v>2018</v>
      </c>
      <c r="B10001" s="32">
        <v>6101</v>
      </c>
      <c r="C10001" s="33" t="s">
        <v>363</v>
      </c>
      <c r="D10001" s="33" t="s">
        <v>354</v>
      </c>
      <c r="E10001" s="34">
        <v>130208</v>
      </c>
      <c r="F10001" s="35">
        <v>16.084</v>
      </c>
      <c r="G10001" s="34">
        <v>108</v>
      </c>
      <c r="H10001" s="14">
        <f t="shared" si="624"/>
        <v>2261806.7097600005</v>
      </c>
      <c r="I10001" s="11">
        <f t="shared" si="625"/>
        <v>130208</v>
      </c>
      <c r="J10001" s="11">
        <f t="shared" si="626"/>
        <v>2094265.4720000001</v>
      </c>
      <c r="K10001" s="11">
        <f t="shared" si="627"/>
        <v>0</v>
      </c>
    </row>
    <row r="10002" spans="1:11" s="11" customFormat="1">
      <c r="A10002" s="32">
        <v>2018</v>
      </c>
      <c r="B10002" s="32">
        <v>6112</v>
      </c>
      <c r="C10002" s="33" t="s">
        <v>563</v>
      </c>
      <c r="D10002" s="33" t="s">
        <v>564</v>
      </c>
      <c r="E10002" s="34">
        <v>1266293</v>
      </c>
      <c r="F10002" s="35">
        <v>1.093</v>
      </c>
      <c r="G10002" s="34">
        <v>348.2</v>
      </c>
      <c r="H10002" s="14">
        <f t="shared" si="624"/>
        <v>4819290.8230179995</v>
      </c>
      <c r="I10002" s="11">
        <f t="shared" si="625"/>
        <v>1266293</v>
      </c>
      <c r="J10002" s="11">
        <f t="shared" si="626"/>
        <v>1384058.2490000001</v>
      </c>
      <c r="K10002" s="11">
        <f t="shared" si="627"/>
        <v>0</v>
      </c>
    </row>
    <row r="10003" spans="1:11" s="11" customFormat="1">
      <c r="A10003" s="32">
        <v>2018</v>
      </c>
      <c r="B10003" s="32">
        <v>6113</v>
      </c>
      <c r="C10003" s="33" t="s">
        <v>353</v>
      </c>
      <c r="D10003" s="33" t="s">
        <v>354</v>
      </c>
      <c r="E10003" s="34">
        <v>42735</v>
      </c>
      <c r="F10003" s="35">
        <v>21.846</v>
      </c>
      <c r="G10003" s="34">
        <v>175.8</v>
      </c>
      <c r="H10003" s="14">
        <f t="shared" si="624"/>
        <v>1641249.1279799999</v>
      </c>
      <c r="I10003" s="11">
        <f t="shared" si="625"/>
        <v>42735</v>
      </c>
      <c r="J10003" s="11">
        <f t="shared" si="626"/>
        <v>933588.81</v>
      </c>
      <c r="K10003" s="11">
        <f t="shared" si="627"/>
        <v>0</v>
      </c>
    </row>
    <row r="10004" spans="1:11" s="11" customFormat="1">
      <c r="A10004" s="32">
        <v>2018</v>
      </c>
      <c r="B10004" s="32">
        <v>6113</v>
      </c>
      <c r="C10004" s="33" t="s">
        <v>565</v>
      </c>
      <c r="D10004" s="33" t="s">
        <v>566</v>
      </c>
      <c r="E10004" s="34">
        <v>2301</v>
      </c>
      <c r="F10004" s="35">
        <v>5.75</v>
      </c>
      <c r="G10004" s="34">
        <v>1601.6</v>
      </c>
      <c r="H10004" s="14">
        <f t="shared" si="624"/>
        <v>211903.69199999995</v>
      </c>
      <c r="I10004" s="11">
        <f t="shared" si="625"/>
        <v>2301</v>
      </c>
      <c r="J10004" s="11">
        <f t="shared" si="626"/>
        <v>13230.75</v>
      </c>
      <c r="K10004" s="11">
        <f t="shared" si="627"/>
        <v>0</v>
      </c>
    </row>
    <row r="10005" spans="1:11" s="11" customFormat="1">
      <c r="A10005" s="32">
        <v>2018</v>
      </c>
      <c r="B10005" s="32">
        <v>6113</v>
      </c>
      <c r="C10005" s="33" t="s">
        <v>353</v>
      </c>
      <c r="D10005" s="33" t="s">
        <v>354</v>
      </c>
      <c r="E10005" s="34">
        <v>56760</v>
      </c>
      <c r="F10005" s="35">
        <v>22.95</v>
      </c>
      <c r="G10005" s="34">
        <v>182.4</v>
      </c>
      <c r="H10005" s="14">
        <f t="shared" si="624"/>
        <v>2376019.0079999999</v>
      </c>
      <c r="I10005" s="11">
        <f t="shared" si="625"/>
        <v>56760</v>
      </c>
      <c r="J10005" s="11">
        <f t="shared" si="626"/>
        <v>1302642</v>
      </c>
      <c r="K10005" s="11">
        <f t="shared" si="627"/>
        <v>0</v>
      </c>
    </row>
    <row r="10006" spans="1:11" s="11" customFormat="1">
      <c r="A10006" s="32">
        <v>2018</v>
      </c>
      <c r="B10006" s="32">
        <v>6113</v>
      </c>
      <c r="C10006" s="33" t="s">
        <v>353</v>
      </c>
      <c r="D10006" s="33" t="s">
        <v>354</v>
      </c>
      <c r="E10006" s="34">
        <v>56260</v>
      </c>
      <c r="F10006" s="35">
        <v>22.463999999999999</v>
      </c>
      <c r="G10006" s="34">
        <v>192</v>
      </c>
      <c r="H10006" s="14">
        <f t="shared" si="624"/>
        <v>2426543.3087999998</v>
      </c>
      <c r="I10006" s="11">
        <f t="shared" si="625"/>
        <v>56260</v>
      </c>
      <c r="J10006" s="11">
        <f t="shared" si="626"/>
        <v>1263824.6399999999</v>
      </c>
      <c r="K10006" s="11">
        <f t="shared" si="627"/>
        <v>0</v>
      </c>
    </row>
    <row r="10007" spans="1:11" s="11" customFormat="1">
      <c r="A10007" s="32">
        <v>2018</v>
      </c>
      <c r="B10007" s="32">
        <v>6113</v>
      </c>
      <c r="C10007" s="33" t="s">
        <v>353</v>
      </c>
      <c r="D10007" s="33" t="s">
        <v>354</v>
      </c>
      <c r="E10007" s="34">
        <v>35237</v>
      </c>
      <c r="F10007" s="35">
        <v>23.04</v>
      </c>
      <c r="G10007" s="34">
        <v>190.9</v>
      </c>
      <c r="H10007" s="14">
        <f t="shared" si="624"/>
        <v>1549841.6563199998</v>
      </c>
      <c r="I10007" s="11">
        <f t="shared" si="625"/>
        <v>35237</v>
      </c>
      <c r="J10007" s="11">
        <f t="shared" si="626"/>
        <v>811860.47999999998</v>
      </c>
      <c r="K10007" s="11">
        <f t="shared" si="627"/>
        <v>0</v>
      </c>
    </row>
    <row r="10008" spans="1:11" s="11" customFormat="1">
      <c r="A10008" s="32">
        <v>2018</v>
      </c>
      <c r="B10008" s="32">
        <v>6113</v>
      </c>
      <c r="C10008" s="33" t="s">
        <v>353</v>
      </c>
      <c r="D10008" s="33" t="s">
        <v>354</v>
      </c>
      <c r="E10008" s="34">
        <v>129150</v>
      </c>
      <c r="F10008" s="35">
        <v>22.988</v>
      </c>
      <c r="G10008" s="34">
        <v>184.3</v>
      </c>
      <c r="H10008" s="14">
        <f t="shared" si="624"/>
        <v>5471683.0686000008</v>
      </c>
      <c r="I10008" s="11">
        <f t="shared" si="625"/>
        <v>129150</v>
      </c>
      <c r="J10008" s="11">
        <f t="shared" si="626"/>
        <v>2968900.1999999997</v>
      </c>
      <c r="K10008" s="11">
        <f t="shared" si="627"/>
        <v>0</v>
      </c>
    </row>
    <row r="10009" spans="1:11" s="11" customFormat="1">
      <c r="A10009" s="32">
        <v>2018</v>
      </c>
      <c r="B10009" s="32">
        <v>6113</v>
      </c>
      <c r="C10009" s="33" t="s">
        <v>353</v>
      </c>
      <c r="D10009" s="33" t="s">
        <v>354</v>
      </c>
      <c r="E10009" s="34">
        <v>70521</v>
      </c>
      <c r="F10009" s="35">
        <v>21.05</v>
      </c>
      <c r="G10009" s="34">
        <v>204.2</v>
      </c>
      <c r="H10009" s="14">
        <f t="shared" si="624"/>
        <v>3031281.7160999998</v>
      </c>
      <c r="I10009" s="11">
        <f t="shared" si="625"/>
        <v>70521</v>
      </c>
      <c r="J10009" s="11">
        <f t="shared" si="626"/>
        <v>1484467.05</v>
      </c>
      <c r="K10009" s="11">
        <f t="shared" si="627"/>
        <v>0</v>
      </c>
    </row>
    <row r="10010" spans="1:11" s="11" customFormat="1">
      <c r="A10010" s="32">
        <v>2018</v>
      </c>
      <c r="B10010" s="32">
        <v>6113</v>
      </c>
      <c r="C10010" s="33" t="s">
        <v>353</v>
      </c>
      <c r="D10010" s="33" t="s">
        <v>354</v>
      </c>
      <c r="E10010" s="34">
        <v>168417</v>
      </c>
      <c r="F10010" s="35">
        <v>22.606000000000002</v>
      </c>
      <c r="G10010" s="34">
        <v>191.4</v>
      </c>
      <c r="H10010" s="14">
        <f t="shared" si="624"/>
        <v>7287047.2196280016</v>
      </c>
      <c r="I10010" s="11">
        <f t="shared" si="625"/>
        <v>168417</v>
      </c>
      <c r="J10010" s="11">
        <f t="shared" si="626"/>
        <v>3807234.702</v>
      </c>
      <c r="K10010" s="11">
        <f t="shared" si="627"/>
        <v>0</v>
      </c>
    </row>
    <row r="10011" spans="1:11" s="11" customFormat="1">
      <c r="A10011" s="32">
        <v>2018</v>
      </c>
      <c r="B10011" s="32">
        <v>6113</v>
      </c>
      <c r="C10011" s="33" t="s">
        <v>353</v>
      </c>
      <c r="D10011" s="33" t="s">
        <v>354</v>
      </c>
      <c r="E10011" s="34">
        <v>85327</v>
      </c>
      <c r="F10011" s="35">
        <v>22.294</v>
      </c>
      <c r="G10011" s="34">
        <v>251</v>
      </c>
      <c r="H10011" s="14">
        <f t="shared" si="624"/>
        <v>4774723.1463799998</v>
      </c>
      <c r="I10011" s="11">
        <f t="shared" si="625"/>
        <v>85327</v>
      </c>
      <c r="J10011" s="11">
        <f t="shared" si="626"/>
        <v>1902280.138</v>
      </c>
      <c r="K10011" s="11">
        <f t="shared" si="627"/>
        <v>0</v>
      </c>
    </row>
    <row r="10012" spans="1:11" s="11" customFormat="1">
      <c r="A10012" s="32">
        <v>2018</v>
      </c>
      <c r="B10012" s="32">
        <v>6124</v>
      </c>
      <c r="C10012" s="33" t="s">
        <v>563</v>
      </c>
      <c r="D10012" s="33" t="s">
        <v>564</v>
      </c>
      <c r="E10012" s="34">
        <v>43268</v>
      </c>
      <c r="F10012" s="35">
        <v>1.0269999999999999</v>
      </c>
      <c r="G10012" s="34">
        <v>277.2</v>
      </c>
      <c r="H10012" s="14">
        <f t="shared" si="624"/>
        <v>123177.24619199998</v>
      </c>
      <c r="I10012" s="11">
        <f t="shared" si="625"/>
        <v>43268</v>
      </c>
      <c r="J10012" s="11">
        <f t="shared" si="626"/>
        <v>44436.235999999997</v>
      </c>
      <c r="K10012" s="11">
        <f t="shared" si="627"/>
        <v>0</v>
      </c>
    </row>
    <row r="10013" spans="1:11" s="11" customFormat="1">
      <c r="A10013" s="32">
        <v>2018</v>
      </c>
      <c r="B10013" s="32">
        <v>6136</v>
      </c>
      <c r="C10013" s="33" t="s">
        <v>363</v>
      </c>
      <c r="D10013" s="33" t="s">
        <v>354</v>
      </c>
      <c r="E10013" s="34">
        <v>89887</v>
      </c>
      <c r="F10013" s="35">
        <v>16.152000000000001</v>
      </c>
      <c r="G10013" s="34">
        <v>227.2</v>
      </c>
      <c r="H10013" s="14">
        <f t="shared" si="624"/>
        <v>3298614.1601280002</v>
      </c>
      <c r="I10013" s="11">
        <f t="shared" si="625"/>
        <v>89887</v>
      </c>
      <c r="J10013" s="11">
        <f t="shared" si="626"/>
        <v>1451854.824</v>
      </c>
      <c r="K10013" s="11">
        <f t="shared" si="627"/>
        <v>0</v>
      </c>
    </row>
    <row r="10014" spans="1:11" s="11" customFormat="1">
      <c r="A10014" s="32">
        <v>2018</v>
      </c>
      <c r="B10014" s="32">
        <v>6137</v>
      </c>
      <c r="C10014" s="33" t="s">
        <v>353</v>
      </c>
      <c r="D10014" s="33" t="s">
        <v>354</v>
      </c>
      <c r="E10014" s="34">
        <v>44294</v>
      </c>
      <c r="F10014" s="35">
        <v>22.93</v>
      </c>
      <c r="G10014" s="34">
        <v>218.8</v>
      </c>
      <c r="H10014" s="14">
        <f t="shared" si="624"/>
        <v>2222267.1869600001</v>
      </c>
      <c r="I10014" s="11">
        <f t="shared" si="625"/>
        <v>44294</v>
      </c>
      <c r="J10014" s="11">
        <f t="shared" si="626"/>
        <v>1015661.42</v>
      </c>
      <c r="K10014" s="11">
        <f t="shared" si="627"/>
        <v>0</v>
      </c>
    </row>
    <row r="10015" spans="1:11" s="11" customFormat="1">
      <c r="A10015" s="32">
        <v>2018</v>
      </c>
      <c r="B10015" s="32">
        <v>6137</v>
      </c>
      <c r="C10015" s="33" t="s">
        <v>563</v>
      </c>
      <c r="D10015" s="33" t="s">
        <v>564</v>
      </c>
      <c r="E10015" s="34">
        <v>66747</v>
      </c>
      <c r="F10015" s="35">
        <v>1.0289999999999999</v>
      </c>
      <c r="G10015" s="34">
        <v>523.4</v>
      </c>
      <c r="H10015" s="14">
        <f t="shared" si="624"/>
        <v>359485.05814199999</v>
      </c>
      <c r="I10015" s="11">
        <f t="shared" si="625"/>
        <v>66747</v>
      </c>
      <c r="J10015" s="11">
        <f t="shared" si="626"/>
        <v>68682.663</v>
      </c>
      <c r="K10015" s="11">
        <f t="shared" si="627"/>
        <v>0</v>
      </c>
    </row>
    <row r="10016" spans="1:11" s="11" customFormat="1">
      <c r="A10016" s="32">
        <v>2018</v>
      </c>
      <c r="B10016" s="32">
        <v>6139</v>
      </c>
      <c r="C10016" s="33" t="s">
        <v>363</v>
      </c>
      <c r="D10016" s="33" t="s">
        <v>354</v>
      </c>
      <c r="E10016" s="34">
        <v>30537</v>
      </c>
      <c r="F10016" s="35">
        <v>17.393999999999998</v>
      </c>
      <c r="G10016" s="34">
        <v>213.3</v>
      </c>
      <c r="H10016" s="14">
        <f t="shared" si="624"/>
        <v>1132965.5128739998</v>
      </c>
      <c r="I10016" s="11">
        <f t="shared" si="625"/>
        <v>30537</v>
      </c>
      <c r="J10016" s="11">
        <f t="shared" si="626"/>
        <v>531160.57799999998</v>
      </c>
      <c r="K10016" s="11">
        <f t="shared" si="627"/>
        <v>0</v>
      </c>
    </row>
    <row r="10017" spans="1:11" s="11" customFormat="1">
      <c r="A10017" s="32">
        <v>2018</v>
      </c>
      <c r="B10017" s="32">
        <v>6139</v>
      </c>
      <c r="C10017" s="33" t="s">
        <v>363</v>
      </c>
      <c r="D10017" s="33" t="s">
        <v>354</v>
      </c>
      <c r="E10017" s="34">
        <v>213954</v>
      </c>
      <c r="F10017" s="35">
        <v>17.14</v>
      </c>
      <c r="G10017" s="34">
        <v>210.8</v>
      </c>
      <c r="H10017" s="14">
        <f t="shared" si="624"/>
        <v>7730397.6484800009</v>
      </c>
      <c r="I10017" s="11">
        <f t="shared" si="625"/>
        <v>213954</v>
      </c>
      <c r="J10017" s="11">
        <f t="shared" si="626"/>
        <v>3667171.56</v>
      </c>
      <c r="K10017" s="11">
        <f t="shared" si="627"/>
        <v>0</v>
      </c>
    </row>
    <row r="10018" spans="1:11" s="11" customFormat="1">
      <c r="A10018" s="32">
        <v>2018</v>
      </c>
      <c r="B10018" s="32">
        <v>6146</v>
      </c>
      <c r="C10018" s="33" t="s">
        <v>363</v>
      </c>
      <c r="D10018" s="33" t="s">
        <v>354</v>
      </c>
      <c r="E10018" s="34">
        <v>323801</v>
      </c>
      <c r="F10018" s="35">
        <v>16.5</v>
      </c>
      <c r="G10018" s="34" t="s">
        <v>364</v>
      </c>
      <c r="H10018" s="14" t="str">
        <f t="shared" si="624"/>
        <v/>
      </c>
      <c r="I10018" s="11" t="str">
        <f t="shared" si="625"/>
        <v/>
      </c>
      <c r="J10018" s="11" t="str">
        <f t="shared" si="626"/>
        <v/>
      </c>
      <c r="K10018" s="11">
        <f t="shared" si="627"/>
        <v>0</v>
      </c>
    </row>
    <row r="10019" spans="1:11" s="11" customFormat="1">
      <c r="A10019" s="32">
        <v>2018</v>
      </c>
      <c r="B10019" s="32">
        <v>6146</v>
      </c>
      <c r="C10019" s="33" t="s">
        <v>565</v>
      </c>
      <c r="D10019" s="33" t="s">
        <v>566</v>
      </c>
      <c r="E10019" s="34">
        <v>1844</v>
      </c>
      <c r="F10019" s="35">
        <v>5.8</v>
      </c>
      <c r="G10019" s="34" t="s">
        <v>364</v>
      </c>
      <c r="H10019" s="14" t="str">
        <f t="shared" si="624"/>
        <v/>
      </c>
      <c r="I10019" s="11" t="str">
        <f t="shared" si="625"/>
        <v/>
      </c>
      <c r="J10019" s="11" t="str">
        <f t="shared" si="626"/>
        <v/>
      </c>
      <c r="K10019" s="11">
        <f t="shared" si="627"/>
        <v>0</v>
      </c>
    </row>
    <row r="10020" spans="1:11" s="11" customFormat="1">
      <c r="A10020" s="32">
        <v>2018</v>
      </c>
      <c r="B10020" s="32">
        <v>6146</v>
      </c>
      <c r="C10020" s="33" t="s">
        <v>362</v>
      </c>
      <c r="D10020" s="33" t="s">
        <v>354</v>
      </c>
      <c r="E10020" s="34">
        <v>287158</v>
      </c>
      <c r="F10020" s="35">
        <v>13.76</v>
      </c>
      <c r="G10020" s="34" t="s">
        <v>364</v>
      </c>
      <c r="H10020" s="14" t="str">
        <f t="shared" si="624"/>
        <v/>
      </c>
      <c r="I10020" s="11" t="str">
        <f t="shared" si="625"/>
        <v/>
      </c>
      <c r="J10020" s="11" t="str">
        <f t="shared" si="626"/>
        <v/>
      </c>
      <c r="K10020" s="11">
        <f t="shared" si="627"/>
        <v>1</v>
      </c>
    </row>
    <row r="10021" spans="1:11" s="11" customFormat="1">
      <c r="A10021" s="32">
        <v>2018</v>
      </c>
      <c r="B10021" s="32">
        <v>6155</v>
      </c>
      <c r="C10021" s="33" t="s">
        <v>565</v>
      </c>
      <c r="D10021" s="33" t="s">
        <v>566</v>
      </c>
      <c r="E10021" s="34">
        <v>1792</v>
      </c>
      <c r="F10021" s="35">
        <v>5.7539999999999996</v>
      </c>
      <c r="G10021" s="34">
        <v>1585.5</v>
      </c>
      <c r="H10021" s="14">
        <f t="shared" si="624"/>
        <v>163483.56864000001</v>
      </c>
      <c r="I10021" s="11">
        <f t="shared" si="625"/>
        <v>1792</v>
      </c>
      <c r="J10021" s="11">
        <f t="shared" si="626"/>
        <v>10311.168</v>
      </c>
      <c r="K10021" s="11">
        <f t="shared" si="627"/>
        <v>0</v>
      </c>
    </row>
    <row r="10022" spans="1:11" s="11" customFormat="1">
      <c r="A10022" s="32">
        <v>2018</v>
      </c>
      <c r="B10022" s="32">
        <v>6155</v>
      </c>
      <c r="C10022" s="33" t="s">
        <v>363</v>
      </c>
      <c r="D10022" s="33" t="s">
        <v>354</v>
      </c>
      <c r="E10022" s="34">
        <v>16935</v>
      </c>
      <c r="F10022" s="35">
        <v>17.100000000000001</v>
      </c>
      <c r="G10022" s="34">
        <v>221.1</v>
      </c>
      <c r="H10022" s="14">
        <f t="shared" si="624"/>
        <v>640280.17350000003</v>
      </c>
      <c r="I10022" s="11">
        <f t="shared" si="625"/>
        <v>16935</v>
      </c>
      <c r="J10022" s="11">
        <f t="shared" si="626"/>
        <v>289588.5</v>
      </c>
      <c r="K10022" s="11">
        <f t="shared" si="627"/>
        <v>0</v>
      </c>
    </row>
    <row r="10023" spans="1:11" s="11" customFormat="1">
      <c r="A10023" s="32">
        <v>2018</v>
      </c>
      <c r="B10023" s="32">
        <v>6156</v>
      </c>
      <c r="C10023" s="33" t="s">
        <v>565</v>
      </c>
      <c r="D10023" s="33" t="s">
        <v>566</v>
      </c>
      <c r="E10023" s="34">
        <v>180</v>
      </c>
      <c r="F10023" s="35">
        <v>5.8</v>
      </c>
      <c r="G10023" s="34" t="s">
        <v>364</v>
      </c>
      <c r="H10023" s="14" t="str">
        <f t="shared" si="624"/>
        <v/>
      </c>
      <c r="I10023" s="11" t="str">
        <f t="shared" si="625"/>
        <v/>
      </c>
      <c r="J10023" s="11" t="str">
        <f t="shared" si="626"/>
        <v/>
      </c>
      <c r="K10023" s="11">
        <f t="shared" si="627"/>
        <v>0</v>
      </c>
    </row>
    <row r="10024" spans="1:11" s="11" customFormat="1">
      <c r="A10024" s="32">
        <v>2018</v>
      </c>
      <c r="B10024" s="32">
        <v>6165</v>
      </c>
      <c r="C10024" s="33" t="s">
        <v>353</v>
      </c>
      <c r="D10024" s="33" t="s">
        <v>354</v>
      </c>
      <c r="E10024" s="34">
        <v>1626</v>
      </c>
      <c r="F10024" s="35">
        <v>22.192</v>
      </c>
      <c r="G10024" s="34">
        <v>229.8</v>
      </c>
      <c r="H10024" s="14">
        <f t="shared" si="624"/>
        <v>82921.473215999999</v>
      </c>
      <c r="I10024" s="11">
        <f t="shared" si="625"/>
        <v>1626</v>
      </c>
      <c r="J10024" s="11">
        <f t="shared" si="626"/>
        <v>36084.192000000003</v>
      </c>
      <c r="K10024" s="11">
        <f t="shared" si="627"/>
        <v>0</v>
      </c>
    </row>
    <row r="10025" spans="1:11" s="11" customFormat="1">
      <c r="A10025" s="32">
        <v>2018</v>
      </c>
      <c r="B10025" s="32">
        <v>6165</v>
      </c>
      <c r="C10025" s="33" t="s">
        <v>353</v>
      </c>
      <c r="D10025" s="33" t="s">
        <v>354</v>
      </c>
      <c r="E10025" s="34">
        <v>3951</v>
      </c>
      <c r="F10025" s="35">
        <v>22.192</v>
      </c>
      <c r="G10025" s="34">
        <v>201.8</v>
      </c>
      <c r="H10025" s="14">
        <f t="shared" si="624"/>
        <v>176939.43465600003</v>
      </c>
      <c r="I10025" s="11">
        <f t="shared" si="625"/>
        <v>3951</v>
      </c>
      <c r="J10025" s="11">
        <f t="shared" si="626"/>
        <v>87680.592000000004</v>
      </c>
      <c r="K10025" s="11">
        <f t="shared" si="627"/>
        <v>0</v>
      </c>
    </row>
    <row r="10026" spans="1:11" s="11" customFormat="1">
      <c r="A10026" s="32">
        <v>2018</v>
      </c>
      <c r="B10026" s="32">
        <v>6165</v>
      </c>
      <c r="C10026" s="33" t="s">
        <v>565</v>
      </c>
      <c r="D10026" s="33" t="s">
        <v>566</v>
      </c>
      <c r="E10026" s="34">
        <v>1696</v>
      </c>
      <c r="F10026" s="35">
        <v>5.88</v>
      </c>
      <c r="G10026" s="34">
        <v>1986.4</v>
      </c>
      <c r="H10026" s="14">
        <f t="shared" si="624"/>
        <v>198093.34271999999</v>
      </c>
      <c r="I10026" s="11">
        <f t="shared" si="625"/>
        <v>1696</v>
      </c>
      <c r="J10026" s="11">
        <f t="shared" si="626"/>
        <v>9972.48</v>
      </c>
      <c r="K10026" s="11">
        <f t="shared" si="627"/>
        <v>0</v>
      </c>
    </row>
    <row r="10027" spans="1:11" s="11" customFormat="1">
      <c r="A10027" s="32">
        <v>2018</v>
      </c>
      <c r="B10027" s="32">
        <v>6165</v>
      </c>
      <c r="C10027" s="33" t="s">
        <v>353</v>
      </c>
      <c r="D10027" s="33" t="s">
        <v>354</v>
      </c>
      <c r="E10027" s="34">
        <v>229158</v>
      </c>
      <c r="F10027" s="35">
        <v>22.404</v>
      </c>
      <c r="G10027" s="34">
        <v>181.2</v>
      </c>
      <c r="H10027" s="14">
        <f t="shared" si="624"/>
        <v>9302909.1675839983</v>
      </c>
      <c r="I10027" s="11">
        <f t="shared" si="625"/>
        <v>229158</v>
      </c>
      <c r="J10027" s="11">
        <f t="shared" si="626"/>
        <v>5134055.8320000004</v>
      </c>
      <c r="K10027" s="11">
        <f t="shared" si="627"/>
        <v>0</v>
      </c>
    </row>
    <row r="10028" spans="1:11" s="11" customFormat="1">
      <c r="A10028" s="32">
        <v>2018</v>
      </c>
      <c r="B10028" s="32">
        <v>6165</v>
      </c>
      <c r="C10028" s="33" t="s">
        <v>353</v>
      </c>
      <c r="D10028" s="33" t="s">
        <v>354</v>
      </c>
      <c r="E10028" s="34">
        <v>10923</v>
      </c>
      <c r="F10028" s="35">
        <v>22.192</v>
      </c>
      <c r="G10028" s="34">
        <v>177.7</v>
      </c>
      <c r="H10028" s="14">
        <f t="shared" si="624"/>
        <v>430750.51483200002</v>
      </c>
      <c r="I10028" s="11">
        <f t="shared" si="625"/>
        <v>10923</v>
      </c>
      <c r="J10028" s="11">
        <f t="shared" si="626"/>
        <v>242403.21600000001</v>
      </c>
      <c r="K10028" s="11">
        <f t="shared" si="627"/>
        <v>0</v>
      </c>
    </row>
    <row r="10029" spans="1:11" s="11" customFormat="1">
      <c r="A10029" s="32">
        <v>2018</v>
      </c>
      <c r="B10029" s="32">
        <v>6166</v>
      </c>
      <c r="C10029" s="33" t="s">
        <v>353</v>
      </c>
      <c r="D10029" s="33" t="s">
        <v>354</v>
      </c>
      <c r="E10029" s="34">
        <v>739</v>
      </c>
      <c r="F10029" s="35">
        <v>23.802</v>
      </c>
      <c r="G10029" s="34">
        <v>260</v>
      </c>
      <c r="H10029" s="14">
        <f t="shared" si="624"/>
        <v>45733.162799999998</v>
      </c>
      <c r="I10029" s="11">
        <f t="shared" si="625"/>
        <v>739</v>
      </c>
      <c r="J10029" s="11">
        <f t="shared" si="626"/>
        <v>17589.678</v>
      </c>
      <c r="K10029" s="11">
        <f t="shared" si="627"/>
        <v>0</v>
      </c>
    </row>
    <row r="10030" spans="1:11" s="11" customFormat="1">
      <c r="A10030" s="32">
        <v>2018</v>
      </c>
      <c r="B10030" s="32">
        <v>6166</v>
      </c>
      <c r="C10030" s="33" t="s">
        <v>353</v>
      </c>
      <c r="D10030" s="33" t="s">
        <v>354</v>
      </c>
      <c r="E10030" s="34">
        <v>10403</v>
      </c>
      <c r="F10030" s="35">
        <v>24.052</v>
      </c>
      <c r="G10030" s="34">
        <v>269.39999999999998</v>
      </c>
      <c r="H10030" s="14">
        <f t="shared" si="624"/>
        <v>674073.70346400002</v>
      </c>
      <c r="I10030" s="11">
        <f t="shared" si="625"/>
        <v>10403</v>
      </c>
      <c r="J10030" s="11">
        <f t="shared" si="626"/>
        <v>250212.95600000001</v>
      </c>
      <c r="K10030" s="11">
        <f t="shared" si="627"/>
        <v>0</v>
      </c>
    </row>
    <row r="10031" spans="1:11" s="11" customFormat="1">
      <c r="A10031" s="32">
        <v>2018</v>
      </c>
      <c r="B10031" s="32">
        <v>6166</v>
      </c>
      <c r="C10031" s="33" t="s">
        <v>353</v>
      </c>
      <c r="D10031" s="33" t="s">
        <v>354</v>
      </c>
      <c r="E10031" s="34">
        <v>7480</v>
      </c>
      <c r="F10031" s="35">
        <v>23.838000000000001</v>
      </c>
      <c r="G10031" s="34">
        <v>269</v>
      </c>
      <c r="H10031" s="14">
        <f t="shared" si="624"/>
        <v>479649.16560000007</v>
      </c>
      <c r="I10031" s="11">
        <f t="shared" si="625"/>
        <v>7480</v>
      </c>
      <c r="J10031" s="11">
        <f t="shared" si="626"/>
        <v>178308.24000000002</v>
      </c>
      <c r="K10031" s="11">
        <f t="shared" si="627"/>
        <v>0</v>
      </c>
    </row>
    <row r="10032" spans="1:11" s="11" customFormat="1">
      <c r="A10032" s="32">
        <v>2018</v>
      </c>
      <c r="B10032" s="32">
        <v>6166</v>
      </c>
      <c r="C10032" s="33" t="s">
        <v>353</v>
      </c>
      <c r="D10032" s="33" t="s">
        <v>354</v>
      </c>
      <c r="E10032" s="34">
        <v>7480</v>
      </c>
      <c r="F10032" s="35">
        <v>23.838000000000001</v>
      </c>
      <c r="G10032" s="34">
        <v>269</v>
      </c>
      <c r="H10032" s="14">
        <f t="shared" si="624"/>
        <v>479649.16560000007</v>
      </c>
      <c r="I10032" s="11">
        <f t="shared" si="625"/>
        <v>7480</v>
      </c>
      <c r="J10032" s="11">
        <f t="shared" si="626"/>
        <v>178308.24000000002</v>
      </c>
      <c r="K10032" s="11">
        <f t="shared" si="627"/>
        <v>0</v>
      </c>
    </row>
    <row r="10033" spans="1:11" s="11" customFormat="1">
      <c r="A10033" s="32">
        <v>2018</v>
      </c>
      <c r="B10033" s="32">
        <v>6166</v>
      </c>
      <c r="C10033" s="33" t="s">
        <v>353</v>
      </c>
      <c r="D10033" s="33" t="s">
        <v>354</v>
      </c>
      <c r="E10033" s="34">
        <v>4187</v>
      </c>
      <c r="F10033" s="35">
        <v>23.802</v>
      </c>
      <c r="G10033" s="34">
        <v>260</v>
      </c>
      <c r="H10033" s="14">
        <f t="shared" si="624"/>
        <v>259113.33239999998</v>
      </c>
      <c r="I10033" s="11">
        <f t="shared" si="625"/>
        <v>4187</v>
      </c>
      <c r="J10033" s="11">
        <f t="shared" si="626"/>
        <v>99658.974000000002</v>
      </c>
      <c r="K10033" s="11">
        <f t="shared" si="627"/>
        <v>0</v>
      </c>
    </row>
    <row r="10034" spans="1:11" s="11" customFormat="1">
      <c r="A10034" s="32">
        <v>2018</v>
      </c>
      <c r="B10034" s="32">
        <v>6166</v>
      </c>
      <c r="C10034" s="33" t="s">
        <v>353</v>
      </c>
      <c r="D10034" s="33" t="s">
        <v>354</v>
      </c>
      <c r="E10034" s="34">
        <v>2613</v>
      </c>
      <c r="F10034" s="35">
        <v>24.25</v>
      </c>
      <c r="G10034" s="34">
        <v>273.10000000000002</v>
      </c>
      <c r="H10034" s="14">
        <f t="shared" si="624"/>
        <v>173050.49775000004</v>
      </c>
      <c r="I10034" s="11">
        <f t="shared" si="625"/>
        <v>2613</v>
      </c>
      <c r="J10034" s="11">
        <f t="shared" si="626"/>
        <v>63365.25</v>
      </c>
      <c r="K10034" s="11">
        <f t="shared" si="627"/>
        <v>0</v>
      </c>
    </row>
    <row r="10035" spans="1:11" s="11" customFormat="1">
      <c r="A10035" s="32">
        <v>2018</v>
      </c>
      <c r="B10035" s="32">
        <v>6166</v>
      </c>
      <c r="C10035" s="33" t="s">
        <v>353</v>
      </c>
      <c r="D10035" s="33" t="s">
        <v>354</v>
      </c>
      <c r="E10035" s="34">
        <v>2613</v>
      </c>
      <c r="F10035" s="35">
        <v>24.25</v>
      </c>
      <c r="G10035" s="34">
        <v>273.10000000000002</v>
      </c>
      <c r="H10035" s="14">
        <f t="shared" si="624"/>
        <v>173050.49775000004</v>
      </c>
      <c r="I10035" s="11">
        <f t="shared" si="625"/>
        <v>2613</v>
      </c>
      <c r="J10035" s="11">
        <f t="shared" si="626"/>
        <v>63365.25</v>
      </c>
      <c r="K10035" s="11">
        <f t="shared" si="627"/>
        <v>0</v>
      </c>
    </row>
    <row r="10036" spans="1:11" s="11" customFormat="1">
      <c r="A10036" s="32">
        <v>2018</v>
      </c>
      <c r="B10036" s="32">
        <v>6166</v>
      </c>
      <c r="C10036" s="33" t="s">
        <v>353</v>
      </c>
      <c r="D10036" s="33" t="s">
        <v>354</v>
      </c>
      <c r="E10036" s="34">
        <v>2692</v>
      </c>
      <c r="F10036" s="35">
        <v>24.25</v>
      </c>
      <c r="G10036" s="34">
        <v>273.10000000000002</v>
      </c>
      <c r="H10036" s="14">
        <f t="shared" si="624"/>
        <v>178282.41100000002</v>
      </c>
      <c r="I10036" s="11">
        <f t="shared" si="625"/>
        <v>2692</v>
      </c>
      <c r="J10036" s="11">
        <f t="shared" si="626"/>
        <v>65281</v>
      </c>
      <c r="K10036" s="11">
        <f t="shared" si="627"/>
        <v>0</v>
      </c>
    </row>
    <row r="10037" spans="1:11" s="11" customFormat="1">
      <c r="A10037" s="32">
        <v>2018</v>
      </c>
      <c r="B10037" s="32">
        <v>6170</v>
      </c>
      <c r="C10037" s="33" t="s">
        <v>363</v>
      </c>
      <c r="D10037" s="33" t="s">
        <v>354</v>
      </c>
      <c r="E10037" s="34">
        <v>16337</v>
      </c>
      <c r="F10037" s="35">
        <v>16.920000000000002</v>
      </c>
      <c r="G10037" s="34">
        <v>184.1</v>
      </c>
      <c r="H10037" s="14">
        <f t="shared" si="624"/>
        <v>508892.97564000002</v>
      </c>
      <c r="I10037" s="11">
        <f t="shared" si="625"/>
        <v>16337</v>
      </c>
      <c r="J10037" s="11">
        <f t="shared" si="626"/>
        <v>276422.04000000004</v>
      </c>
      <c r="K10037" s="11">
        <f t="shared" si="627"/>
        <v>0</v>
      </c>
    </row>
    <row r="10038" spans="1:11" s="11" customFormat="1">
      <c r="A10038" s="32">
        <v>2018</v>
      </c>
      <c r="B10038" s="32">
        <v>6170</v>
      </c>
      <c r="C10038" s="33" t="s">
        <v>363</v>
      </c>
      <c r="D10038" s="33" t="s">
        <v>354</v>
      </c>
      <c r="E10038" s="34">
        <v>9967</v>
      </c>
      <c r="F10038" s="35">
        <v>17.739999999999998</v>
      </c>
      <c r="G10038" s="34">
        <v>184.4</v>
      </c>
      <c r="H10038" s="14">
        <f t="shared" si="624"/>
        <v>326046.08551999996</v>
      </c>
      <c r="I10038" s="11">
        <f t="shared" si="625"/>
        <v>9967</v>
      </c>
      <c r="J10038" s="11">
        <f t="shared" si="626"/>
        <v>176814.58</v>
      </c>
      <c r="K10038" s="11">
        <f t="shared" si="627"/>
        <v>0</v>
      </c>
    </row>
    <row r="10039" spans="1:11" s="11" customFormat="1">
      <c r="A10039" s="32">
        <v>2018</v>
      </c>
      <c r="B10039" s="32">
        <v>6170</v>
      </c>
      <c r="C10039" s="33" t="s">
        <v>563</v>
      </c>
      <c r="D10039" s="33" t="s">
        <v>564</v>
      </c>
      <c r="E10039" s="34">
        <v>7204</v>
      </c>
      <c r="F10039" s="35">
        <v>1.042</v>
      </c>
      <c r="G10039" s="34">
        <v>395.2</v>
      </c>
      <c r="H10039" s="14">
        <f t="shared" si="624"/>
        <v>29665.956736</v>
      </c>
      <c r="I10039" s="11">
        <f t="shared" si="625"/>
        <v>7204</v>
      </c>
      <c r="J10039" s="11">
        <f t="shared" si="626"/>
        <v>7506.5680000000002</v>
      </c>
      <c r="K10039" s="11">
        <f t="shared" si="627"/>
        <v>0</v>
      </c>
    </row>
    <row r="10040" spans="1:11" s="11" customFormat="1">
      <c r="A10040" s="32">
        <v>2018</v>
      </c>
      <c r="B10040" s="32">
        <v>6177</v>
      </c>
      <c r="C10040" s="33" t="s">
        <v>363</v>
      </c>
      <c r="D10040" s="33" t="s">
        <v>354</v>
      </c>
      <c r="E10040" s="34">
        <v>59202</v>
      </c>
      <c r="F10040" s="35">
        <v>18.5</v>
      </c>
      <c r="G10040" s="34">
        <v>265.8</v>
      </c>
      <c r="H10040" s="14">
        <f t="shared" si="624"/>
        <v>2911139.946</v>
      </c>
      <c r="I10040" s="11">
        <f t="shared" si="625"/>
        <v>59202</v>
      </c>
      <c r="J10040" s="11">
        <f t="shared" si="626"/>
        <v>1095237</v>
      </c>
      <c r="K10040" s="11">
        <f t="shared" si="627"/>
        <v>0</v>
      </c>
    </row>
    <row r="10041" spans="1:11" s="11" customFormat="1">
      <c r="A10041" s="32">
        <v>2018</v>
      </c>
      <c r="B10041" s="32">
        <v>6177</v>
      </c>
      <c r="C10041" s="33" t="s">
        <v>363</v>
      </c>
      <c r="D10041" s="33" t="s">
        <v>354</v>
      </c>
      <c r="E10041" s="34">
        <v>239411</v>
      </c>
      <c r="F10041" s="35">
        <v>17.600000000000001</v>
      </c>
      <c r="G10041" s="34">
        <v>274.3</v>
      </c>
      <c r="H10041" s="14">
        <f t="shared" si="624"/>
        <v>11557996.964800002</v>
      </c>
      <c r="I10041" s="11">
        <f t="shared" si="625"/>
        <v>239411</v>
      </c>
      <c r="J10041" s="11">
        <f t="shared" si="626"/>
        <v>4213633.6000000006</v>
      </c>
      <c r="K10041" s="11">
        <f t="shared" si="627"/>
        <v>0</v>
      </c>
    </row>
    <row r="10042" spans="1:11" s="11" customFormat="1">
      <c r="A10042" s="32">
        <v>2018</v>
      </c>
      <c r="B10042" s="32">
        <v>6178</v>
      </c>
      <c r="C10042" s="33" t="s">
        <v>363</v>
      </c>
      <c r="D10042" s="33" t="s">
        <v>354</v>
      </c>
      <c r="E10042" s="34">
        <v>181070</v>
      </c>
      <c r="F10042" s="35">
        <v>17.600000000000001</v>
      </c>
      <c r="G10042" s="34" t="s">
        <v>364</v>
      </c>
      <c r="H10042" s="14" t="str">
        <f t="shared" si="624"/>
        <v/>
      </c>
      <c r="I10042" s="11" t="str">
        <f t="shared" si="625"/>
        <v/>
      </c>
      <c r="J10042" s="11" t="str">
        <f t="shared" si="626"/>
        <v/>
      </c>
      <c r="K10042" s="11">
        <f t="shared" si="627"/>
        <v>0</v>
      </c>
    </row>
    <row r="10043" spans="1:11" s="11" customFormat="1">
      <c r="A10043" s="32">
        <v>2018</v>
      </c>
      <c r="B10043" s="32">
        <v>6178</v>
      </c>
      <c r="C10043" s="33" t="s">
        <v>565</v>
      </c>
      <c r="D10043" s="33" t="s">
        <v>566</v>
      </c>
      <c r="E10043" s="34">
        <v>882</v>
      </c>
      <c r="F10043" s="35">
        <v>5.8</v>
      </c>
      <c r="G10043" s="34" t="s">
        <v>364</v>
      </c>
      <c r="H10043" s="14" t="str">
        <f t="shared" si="624"/>
        <v/>
      </c>
      <c r="I10043" s="11" t="str">
        <f t="shared" si="625"/>
        <v/>
      </c>
      <c r="J10043" s="11" t="str">
        <f t="shared" si="626"/>
        <v/>
      </c>
      <c r="K10043" s="11">
        <f t="shared" si="627"/>
        <v>0</v>
      </c>
    </row>
    <row r="10044" spans="1:11" s="11" customFormat="1">
      <c r="A10044" s="32">
        <v>2018</v>
      </c>
      <c r="B10044" s="32">
        <v>6179</v>
      </c>
      <c r="C10044" s="33" t="s">
        <v>565</v>
      </c>
      <c r="D10044" s="33" t="s">
        <v>566</v>
      </c>
      <c r="E10044" s="34">
        <v>2100</v>
      </c>
      <c r="F10044" s="35">
        <v>5.92</v>
      </c>
      <c r="G10044" s="34">
        <v>1502</v>
      </c>
      <c r="H10044" s="14">
        <f t="shared" si="624"/>
        <v>186728.63999999998</v>
      </c>
      <c r="I10044" s="11">
        <f t="shared" si="625"/>
        <v>2100</v>
      </c>
      <c r="J10044" s="11">
        <f t="shared" si="626"/>
        <v>12432</v>
      </c>
      <c r="K10044" s="11">
        <f t="shared" si="627"/>
        <v>0</v>
      </c>
    </row>
    <row r="10045" spans="1:11" s="11" customFormat="1">
      <c r="A10045" s="32">
        <v>2018</v>
      </c>
      <c r="B10045" s="32">
        <v>6179</v>
      </c>
      <c r="C10045" s="33" t="s">
        <v>363</v>
      </c>
      <c r="D10045" s="33" t="s">
        <v>354</v>
      </c>
      <c r="E10045" s="34">
        <v>15066</v>
      </c>
      <c r="F10045" s="35">
        <v>16.172000000000001</v>
      </c>
      <c r="G10045" s="34">
        <v>166.3</v>
      </c>
      <c r="H10045" s="14">
        <f t="shared" si="624"/>
        <v>405185.54637599998</v>
      </c>
      <c r="I10045" s="11">
        <f t="shared" si="625"/>
        <v>15066</v>
      </c>
      <c r="J10045" s="11">
        <f t="shared" si="626"/>
        <v>243647.35200000001</v>
      </c>
      <c r="K10045" s="11">
        <f t="shared" si="627"/>
        <v>0</v>
      </c>
    </row>
    <row r="10046" spans="1:11" s="11" customFormat="1">
      <c r="A10046" s="32">
        <v>2018</v>
      </c>
      <c r="B10046" s="32">
        <v>6179</v>
      </c>
      <c r="C10046" s="33" t="s">
        <v>363</v>
      </c>
      <c r="D10046" s="33" t="s">
        <v>354</v>
      </c>
      <c r="E10046" s="34">
        <v>30170</v>
      </c>
      <c r="F10046" s="35">
        <v>16.324999999999999</v>
      </c>
      <c r="G10046" s="34">
        <v>171.6</v>
      </c>
      <c r="H10046" s="14">
        <f t="shared" si="624"/>
        <v>845173.32900000003</v>
      </c>
      <c r="I10046" s="11">
        <f t="shared" si="625"/>
        <v>30170</v>
      </c>
      <c r="J10046" s="11">
        <f t="shared" si="626"/>
        <v>492525.25</v>
      </c>
      <c r="K10046" s="11">
        <f t="shared" si="627"/>
        <v>0</v>
      </c>
    </row>
    <row r="10047" spans="1:11" s="11" customFormat="1">
      <c r="A10047" s="32">
        <v>2018</v>
      </c>
      <c r="B10047" s="32">
        <v>6179</v>
      </c>
      <c r="C10047" s="33" t="s">
        <v>363</v>
      </c>
      <c r="D10047" s="33" t="s">
        <v>354</v>
      </c>
      <c r="E10047" s="34">
        <v>44657</v>
      </c>
      <c r="F10047" s="35">
        <v>16.274000000000001</v>
      </c>
      <c r="G10047" s="34">
        <v>175.1</v>
      </c>
      <c r="H10047" s="14">
        <f t="shared" si="624"/>
        <v>1272535.7795180001</v>
      </c>
      <c r="I10047" s="11">
        <f t="shared" si="625"/>
        <v>44657</v>
      </c>
      <c r="J10047" s="11">
        <f t="shared" si="626"/>
        <v>726748.01800000004</v>
      </c>
      <c r="K10047" s="11">
        <f t="shared" si="627"/>
        <v>0</v>
      </c>
    </row>
    <row r="10048" spans="1:11" s="11" customFormat="1">
      <c r="A10048" s="32">
        <v>2018</v>
      </c>
      <c r="B10048" s="32">
        <v>6179</v>
      </c>
      <c r="C10048" s="33" t="s">
        <v>363</v>
      </c>
      <c r="D10048" s="33" t="s">
        <v>354</v>
      </c>
      <c r="E10048" s="34">
        <v>44875</v>
      </c>
      <c r="F10048" s="35">
        <v>16.472000000000001</v>
      </c>
      <c r="G10048" s="34">
        <v>173.3</v>
      </c>
      <c r="H10048" s="14">
        <f t="shared" si="624"/>
        <v>1281000.6730000002</v>
      </c>
      <c r="I10048" s="11">
        <f t="shared" si="625"/>
        <v>44875</v>
      </c>
      <c r="J10048" s="11">
        <f t="shared" si="626"/>
        <v>739181.00000000012</v>
      </c>
      <c r="K10048" s="11">
        <f t="shared" si="627"/>
        <v>0</v>
      </c>
    </row>
    <row r="10049" spans="1:11" s="11" customFormat="1">
      <c r="A10049" s="32">
        <v>2018</v>
      </c>
      <c r="B10049" s="32">
        <v>6179</v>
      </c>
      <c r="C10049" s="33" t="s">
        <v>363</v>
      </c>
      <c r="D10049" s="33" t="s">
        <v>354</v>
      </c>
      <c r="E10049" s="34">
        <v>45413</v>
      </c>
      <c r="F10049" s="35">
        <v>16.638999999999999</v>
      </c>
      <c r="G10049" s="34">
        <v>168.4</v>
      </c>
      <c r="H10049" s="14">
        <f t="shared" si="624"/>
        <v>1272475.7113880001</v>
      </c>
      <c r="I10049" s="11">
        <f t="shared" si="625"/>
        <v>45413</v>
      </c>
      <c r="J10049" s="11">
        <f t="shared" si="626"/>
        <v>755626.90700000001</v>
      </c>
      <c r="K10049" s="11">
        <f t="shared" si="627"/>
        <v>0</v>
      </c>
    </row>
    <row r="10050" spans="1:11" s="11" customFormat="1">
      <c r="A10050" s="32">
        <v>2018</v>
      </c>
      <c r="B10050" s="32">
        <v>6179</v>
      </c>
      <c r="C10050" s="33" t="s">
        <v>363</v>
      </c>
      <c r="D10050" s="33" t="s">
        <v>354</v>
      </c>
      <c r="E10050" s="34">
        <v>105888</v>
      </c>
      <c r="F10050" s="35">
        <v>16.329000000000001</v>
      </c>
      <c r="G10050" s="34">
        <v>172</v>
      </c>
      <c r="H10050" s="14">
        <f t="shared" si="624"/>
        <v>2973957.6614399999</v>
      </c>
      <c r="I10050" s="11">
        <f t="shared" si="625"/>
        <v>105888</v>
      </c>
      <c r="J10050" s="11">
        <f t="shared" si="626"/>
        <v>1729045.152</v>
      </c>
      <c r="K10050" s="11">
        <f t="shared" si="627"/>
        <v>0</v>
      </c>
    </row>
    <row r="10051" spans="1:11" s="11" customFormat="1">
      <c r="A10051" s="32">
        <v>2018</v>
      </c>
      <c r="B10051" s="32">
        <v>6179</v>
      </c>
      <c r="C10051" s="33" t="s">
        <v>363</v>
      </c>
      <c r="D10051" s="33" t="s">
        <v>354</v>
      </c>
      <c r="E10051" s="34">
        <v>90829</v>
      </c>
      <c r="F10051" s="35">
        <v>16.577000000000002</v>
      </c>
      <c r="G10051" s="34">
        <v>169.3</v>
      </c>
      <c r="H10051" s="14">
        <f t="shared" si="624"/>
        <v>2549103.2597690006</v>
      </c>
      <c r="I10051" s="11">
        <f t="shared" si="625"/>
        <v>90829</v>
      </c>
      <c r="J10051" s="11">
        <f t="shared" si="626"/>
        <v>1505672.3330000001</v>
      </c>
      <c r="K10051" s="11">
        <f t="shared" si="627"/>
        <v>0</v>
      </c>
    </row>
    <row r="10052" spans="1:11" s="11" customFormat="1">
      <c r="A10052" s="32">
        <v>2018</v>
      </c>
      <c r="B10052" s="32">
        <v>6179</v>
      </c>
      <c r="C10052" s="33" t="s">
        <v>363</v>
      </c>
      <c r="D10052" s="33" t="s">
        <v>354</v>
      </c>
      <c r="E10052" s="34">
        <v>30135</v>
      </c>
      <c r="F10052" s="35">
        <v>16.472000000000001</v>
      </c>
      <c r="G10052" s="34">
        <v>172.3</v>
      </c>
      <c r="H10052" s="14">
        <f t="shared" si="624"/>
        <v>855269.14956000017</v>
      </c>
      <c r="I10052" s="11">
        <f t="shared" si="625"/>
        <v>30135</v>
      </c>
      <c r="J10052" s="11">
        <f t="shared" si="626"/>
        <v>496383.72000000003</v>
      </c>
      <c r="K10052" s="11">
        <f t="shared" si="627"/>
        <v>0</v>
      </c>
    </row>
    <row r="10053" spans="1:11" s="11" customFormat="1">
      <c r="A10053" s="32">
        <v>2018</v>
      </c>
      <c r="B10053" s="32">
        <v>6179</v>
      </c>
      <c r="C10053" s="33" t="s">
        <v>363</v>
      </c>
      <c r="D10053" s="33" t="s">
        <v>354</v>
      </c>
      <c r="E10053" s="34">
        <v>15152</v>
      </c>
      <c r="F10053" s="35">
        <v>16.391999999999999</v>
      </c>
      <c r="G10053" s="34">
        <v>174</v>
      </c>
      <c r="H10053" s="14">
        <f t="shared" si="624"/>
        <v>432166.55615999998</v>
      </c>
      <c r="I10053" s="11">
        <f t="shared" si="625"/>
        <v>15152</v>
      </c>
      <c r="J10053" s="11">
        <f t="shared" si="626"/>
        <v>248371.584</v>
      </c>
      <c r="K10053" s="11">
        <f t="shared" si="627"/>
        <v>0</v>
      </c>
    </row>
    <row r="10054" spans="1:11" s="11" customFormat="1">
      <c r="A10054" s="32">
        <v>2018</v>
      </c>
      <c r="B10054" s="32">
        <v>6179</v>
      </c>
      <c r="C10054" s="33" t="s">
        <v>363</v>
      </c>
      <c r="D10054" s="33" t="s">
        <v>354</v>
      </c>
      <c r="E10054" s="34">
        <v>15136</v>
      </c>
      <c r="F10054" s="35">
        <v>16.562000000000001</v>
      </c>
      <c r="G10054" s="34">
        <v>169.9</v>
      </c>
      <c r="H10054" s="14">
        <f t="shared" ref="H10054:H10117" si="628">IF(I10054="","",G10054/100*F10054*E10054)</f>
        <v>425909.45196800004</v>
      </c>
      <c r="I10054" s="11">
        <f t="shared" ref="I10054:I10117" si="629">IF(OR(G10054=".",F10054=".",E10054="."),"",E10054)</f>
        <v>15136</v>
      </c>
      <c r="J10054" s="11">
        <f t="shared" ref="J10054:J10117" si="630">IF(I10054="","",F10054*I10054)</f>
        <v>250682.43200000003</v>
      </c>
      <c r="K10054" s="11">
        <f t="shared" ref="K10054:K10117" si="631">IF(C10054="LIG",1,0)</f>
        <v>0</v>
      </c>
    </row>
    <row r="10055" spans="1:11" s="11" customFormat="1">
      <c r="A10055" s="32">
        <v>2018</v>
      </c>
      <c r="B10055" s="32">
        <v>6179</v>
      </c>
      <c r="C10055" s="33" t="s">
        <v>363</v>
      </c>
      <c r="D10055" s="33" t="s">
        <v>354</v>
      </c>
      <c r="E10055" s="34">
        <v>14899</v>
      </c>
      <c r="F10055" s="35">
        <v>16.724</v>
      </c>
      <c r="G10055" s="34">
        <v>168.3</v>
      </c>
      <c r="H10055" s="14">
        <f t="shared" si="628"/>
        <v>419354.58430800005</v>
      </c>
      <c r="I10055" s="11">
        <f t="shared" si="629"/>
        <v>14899</v>
      </c>
      <c r="J10055" s="11">
        <f t="shared" si="630"/>
        <v>249170.87599999999</v>
      </c>
      <c r="K10055" s="11">
        <f t="shared" si="631"/>
        <v>0</v>
      </c>
    </row>
    <row r="10056" spans="1:11" s="11" customFormat="1">
      <c r="A10056" s="32">
        <v>2018</v>
      </c>
      <c r="B10056" s="32">
        <v>6179</v>
      </c>
      <c r="C10056" s="33" t="s">
        <v>363</v>
      </c>
      <c r="D10056" s="33" t="s">
        <v>354</v>
      </c>
      <c r="E10056" s="34">
        <v>30149</v>
      </c>
      <c r="F10056" s="35">
        <v>16.917999999999999</v>
      </c>
      <c r="G10056" s="34">
        <v>168.5</v>
      </c>
      <c r="H10056" s="14">
        <f t="shared" si="628"/>
        <v>859452.41767</v>
      </c>
      <c r="I10056" s="11">
        <f t="shared" si="629"/>
        <v>30149</v>
      </c>
      <c r="J10056" s="11">
        <f t="shared" si="630"/>
        <v>510060.78200000001</v>
      </c>
      <c r="K10056" s="11">
        <f t="shared" si="631"/>
        <v>0</v>
      </c>
    </row>
    <row r="10057" spans="1:11" s="11" customFormat="1">
      <c r="A10057" s="32">
        <v>2018</v>
      </c>
      <c r="B10057" s="32">
        <v>6180</v>
      </c>
      <c r="C10057" s="33" t="s">
        <v>362</v>
      </c>
      <c r="D10057" s="33" t="s">
        <v>354</v>
      </c>
      <c r="E10057" s="34">
        <v>656186</v>
      </c>
      <c r="F10057" s="35">
        <v>13.6</v>
      </c>
      <c r="G10057" s="34" t="s">
        <v>364</v>
      </c>
      <c r="H10057" s="14" t="str">
        <f t="shared" si="628"/>
        <v/>
      </c>
      <c r="I10057" s="11" t="str">
        <f t="shared" si="629"/>
        <v/>
      </c>
      <c r="J10057" s="11" t="str">
        <f t="shared" si="630"/>
        <v/>
      </c>
      <c r="K10057" s="11">
        <f t="shared" si="631"/>
        <v>1</v>
      </c>
    </row>
    <row r="10058" spans="1:11" s="11" customFormat="1">
      <c r="A10058" s="32">
        <v>2018</v>
      </c>
      <c r="B10058" s="32">
        <v>6180</v>
      </c>
      <c r="C10058" s="33" t="s">
        <v>563</v>
      </c>
      <c r="D10058" s="33" t="s">
        <v>564</v>
      </c>
      <c r="E10058" s="34">
        <v>118608</v>
      </c>
      <c r="F10058" s="35">
        <v>1.012</v>
      </c>
      <c r="G10058" s="34" t="s">
        <v>364</v>
      </c>
      <c r="H10058" s="14" t="str">
        <f t="shared" si="628"/>
        <v/>
      </c>
      <c r="I10058" s="11" t="str">
        <f t="shared" si="629"/>
        <v/>
      </c>
      <c r="J10058" s="11" t="str">
        <f t="shared" si="630"/>
        <v/>
      </c>
      <c r="K10058" s="11">
        <f t="shared" si="631"/>
        <v>0</v>
      </c>
    </row>
    <row r="10059" spans="1:11" s="11" customFormat="1">
      <c r="A10059" s="32">
        <v>2018</v>
      </c>
      <c r="B10059" s="32">
        <v>6183</v>
      </c>
      <c r="C10059" s="33" t="s">
        <v>362</v>
      </c>
      <c r="D10059" s="33" t="s">
        <v>354</v>
      </c>
      <c r="E10059" s="34">
        <v>275375</v>
      </c>
      <c r="F10059" s="35">
        <v>10.6</v>
      </c>
      <c r="G10059" s="34">
        <v>208</v>
      </c>
      <c r="H10059" s="14">
        <f t="shared" si="628"/>
        <v>6071467.9999999991</v>
      </c>
      <c r="I10059" s="11">
        <f t="shared" si="629"/>
        <v>275375</v>
      </c>
      <c r="J10059" s="11">
        <f t="shared" si="630"/>
        <v>2918975</v>
      </c>
      <c r="K10059" s="11">
        <f t="shared" si="631"/>
        <v>1</v>
      </c>
    </row>
    <row r="10060" spans="1:11" s="11" customFormat="1">
      <c r="A10060" s="32">
        <v>2018</v>
      </c>
      <c r="B10060" s="32">
        <v>6183</v>
      </c>
      <c r="C10060" s="33" t="s">
        <v>565</v>
      </c>
      <c r="D10060" s="33" t="s">
        <v>566</v>
      </c>
      <c r="E10060" s="34">
        <v>617</v>
      </c>
      <c r="F10060" s="35">
        <v>5.86</v>
      </c>
      <c r="G10060" s="34">
        <v>1483</v>
      </c>
      <c r="H10060" s="14">
        <f t="shared" si="628"/>
        <v>53619.6446</v>
      </c>
      <c r="I10060" s="11">
        <f t="shared" si="629"/>
        <v>617</v>
      </c>
      <c r="J10060" s="11">
        <f t="shared" si="630"/>
        <v>3615.6200000000003</v>
      </c>
      <c r="K10060" s="11">
        <f t="shared" si="631"/>
        <v>0</v>
      </c>
    </row>
    <row r="10061" spans="1:11" s="11" customFormat="1">
      <c r="A10061" s="32">
        <v>2018</v>
      </c>
      <c r="B10061" s="32">
        <v>6190</v>
      </c>
      <c r="C10061" s="33" t="s">
        <v>353</v>
      </c>
      <c r="D10061" s="33" t="s">
        <v>354</v>
      </c>
      <c r="E10061" s="34">
        <v>38661</v>
      </c>
      <c r="F10061" s="35">
        <v>22.26</v>
      </c>
      <c r="G10061" s="34">
        <v>221.8</v>
      </c>
      <c r="H10061" s="14">
        <f t="shared" si="628"/>
        <v>1908797.18148</v>
      </c>
      <c r="I10061" s="11">
        <f t="shared" si="629"/>
        <v>38661</v>
      </c>
      <c r="J10061" s="11">
        <f t="shared" si="630"/>
        <v>860593.8600000001</v>
      </c>
      <c r="K10061" s="11">
        <f t="shared" si="631"/>
        <v>0</v>
      </c>
    </row>
    <row r="10062" spans="1:11" s="11" customFormat="1">
      <c r="A10062" s="32">
        <v>2018</v>
      </c>
      <c r="B10062" s="32">
        <v>6190</v>
      </c>
      <c r="C10062" s="33" t="s">
        <v>568</v>
      </c>
      <c r="D10062" s="33" t="s">
        <v>569</v>
      </c>
      <c r="E10062" s="34">
        <v>18494</v>
      </c>
      <c r="F10062" s="35">
        <v>28.67</v>
      </c>
      <c r="G10062" s="34">
        <v>315.2</v>
      </c>
      <c r="H10062" s="14">
        <f t="shared" si="628"/>
        <v>1671262.83296</v>
      </c>
      <c r="I10062" s="11">
        <f t="shared" si="629"/>
        <v>18494</v>
      </c>
      <c r="J10062" s="11">
        <f t="shared" si="630"/>
        <v>530222.98</v>
      </c>
      <c r="K10062" s="11">
        <f t="shared" si="631"/>
        <v>0</v>
      </c>
    </row>
    <row r="10063" spans="1:11" s="11" customFormat="1">
      <c r="A10063" s="32">
        <v>2018</v>
      </c>
      <c r="B10063" s="32">
        <v>6190</v>
      </c>
      <c r="C10063" s="33" t="s">
        <v>568</v>
      </c>
      <c r="D10063" s="33" t="s">
        <v>569</v>
      </c>
      <c r="E10063" s="34">
        <v>18777</v>
      </c>
      <c r="F10063" s="35">
        <v>29.14</v>
      </c>
      <c r="G10063" s="34">
        <v>337.4</v>
      </c>
      <c r="H10063" s="14">
        <f t="shared" si="628"/>
        <v>1846123.8457199999</v>
      </c>
      <c r="I10063" s="11">
        <f t="shared" si="629"/>
        <v>18777</v>
      </c>
      <c r="J10063" s="11">
        <f t="shared" si="630"/>
        <v>547161.78</v>
      </c>
      <c r="K10063" s="11">
        <f t="shared" si="631"/>
        <v>0</v>
      </c>
    </row>
    <row r="10064" spans="1:11" s="11" customFormat="1">
      <c r="A10064" s="32">
        <v>2018</v>
      </c>
      <c r="B10064" s="32">
        <v>6190</v>
      </c>
      <c r="C10064" s="33" t="s">
        <v>568</v>
      </c>
      <c r="D10064" s="33" t="s">
        <v>569</v>
      </c>
      <c r="E10064" s="34">
        <v>37688</v>
      </c>
      <c r="F10064" s="35">
        <v>28.26</v>
      </c>
      <c r="G10064" s="34">
        <v>219.3</v>
      </c>
      <c r="H10064" s="14">
        <f t="shared" si="628"/>
        <v>2335682.8958400004</v>
      </c>
      <c r="I10064" s="11">
        <f t="shared" si="629"/>
        <v>37688</v>
      </c>
      <c r="J10064" s="11">
        <f t="shared" si="630"/>
        <v>1065062.8800000001</v>
      </c>
      <c r="K10064" s="11">
        <f t="shared" si="631"/>
        <v>0</v>
      </c>
    </row>
    <row r="10065" spans="1:11" s="11" customFormat="1">
      <c r="A10065" s="32">
        <v>2018</v>
      </c>
      <c r="B10065" s="32">
        <v>6190</v>
      </c>
      <c r="C10065" s="33" t="s">
        <v>363</v>
      </c>
      <c r="D10065" s="33" t="s">
        <v>354</v>
      </c>
      <c r="E10065" s="34">
        <v>32957</v>
      </c>
      <c r="F10065" s="35">
        <v>17.62</v>
      </c>
      <c r="G10065" s="34">
        <v>211.2</v>
      </c>
      <c r="H10065" s="14">
        <f t="shared" si="628"/>
        <v>1226443.3420800001</v>
      </c>
      <c r="I10065" s="11">
        <f t="shared" si="629"/>
        <v>32957</v>
      </c>
      <c r="J10065" s="11">
        <f t="shared" si="630"/>
        <v>580702.34000000008</v>
      </c>
      <c r="K10065" s="11">
        <f t="shared" si="631"/>
        <v>0</v>
      </c>
    </row>
    <row r="10066" spans="1:11" s="11" customFormat="1">
      <c r="A10066" s="32">
        <v>2018</v>
      </c>
      <c r="B10066" s="32">
        <v>6190</v>
      </c>
      <c r="C10066" s="33" t="s">
        <v>363</v>
      </c>
      <c r="D10066" s="33" t="s">
        <v>354</v>
      </c>
      <c r="E10066" s="34">
        <v>16536</v>
      </c>
      <c r="F10066" s="35">
        <v>17.760000000000002</v>
      </c>
      <c r="G10066" s="34">
        <v>212</v>
      </c>
      <c r="H10066" s="14">
        <f t="shared" si="628"/>
        <v>622600.24320000003</v>
      </c>
      <c r="I10066" s="11">
        <f t="shared" si="629"/>
        <v>16536</v>
      </c>
      <c r="J10066" s="11">
        <f t="shared" si="630"/>
        <v>293679.36000000004</v>
      </c>
      <c r="K10066" s="11">
        <f t="shared" si="631"/>
        <v>0</v>
      </c>
    </row>
    <row r="10067" spans="1:11" s="11" customFormat="1">
      <c r="A10067" s="32">
        <v>2018</v>
      </c>
      <c r="B10067" s="32">
        <v>6190</v>
      </c>
      <c r="C10067" s="33" t="s">
        <v>363</v>
      </c>
      <c r="D10067" s="33" t="s">
        <v>354</v>
      </c>
      <c r="E10067" s="34">
        <v>49360</v>
      </c>
      <c r="F10067" s="35">
        <v>17.25</v>
      </c>
      <c r="G10067" s="34">
        <v>206.8</v>
      </c>
      <c r="H10067" s="14">
        <f t="shared" si="628"/>
        <v>1760819.28</v>
      </c>
      <c r="I10067" s="11">
        <f t="shared" si="629"/>
        <v>49360</v>
      </c>
      <c r="J10067" s="11">
        <f t="shared" si="630"/>
        <v>851460</v>
      </c>
      <c r="K10067" s="11">
        <f t="shared" si="631"/>
        <v>0</v>
      </c>
    </row>
    <row r="10068" spans="1:11" s="11" customFormat="1">
      <c r="A10068" s="32">
        <v>2018</v>
      </c>
      <c r="B10068" s="32">
        <v>6190</v>
      </c>
      <c r="C10068" s="33" t="s">
        <v>563</v>
      </c>
      <c r="D10068" s="33" t="s">
        <v>564</v>
      </c>
      <c r="E10068" s="34">
        <v>4663</v>
      </c>
      <c r="F10068" s="35">
        <v>1.0069999999999999</v>
      </c>
      <c r="G10068" s="34">
        <v>341</v>
      </c>
      <c r="H10068" s="14">
        <f t="shared" si="628"/>
        <v>16012.13581</v>
      </c>
      <c r="I10068" s="11">
        <f t="shared" si="629"/>
        <v>4663</v>
      </c>
      <c r="J10068" s="11">
        <f t="shared" si="630"/>
        <v>4695.6409999999996</v>
      </c>
      <c r="K10068" s="11">
        <f t="shared" si="631"/>
        <v>0</v>
      </c>
    </row>
    <row r="10069" spans="1:11" s="11" customFormat="1">
      <c r="A10069" s="32">
        <v>2018</v>
      </c>
      <c r="B10069" s="32">
        <v>6190</v>
      </c>
      <c r="C10069" s="33" t="s">
        <v>563</v>
      </c>
      <c r="D10069" s="33" t="s">
        <v>564</v>
      </c>
      <c r="E10069" s="34">
        <v>7944</v>
      </c>
      <c r="F10069" s="35">
        <v>1.0069999999999999</v>
      </c>
      <c r="G10069" s="34">
        <v>367.6</v>
      </c>
      <c r="H10069" s="14">
        <f t="shared" si="628"/>
        <v>29406.559008</v>
      </c>
      <c r="I10069" s="11">
        <f t="shared" si="629"/>
        <v>7944</v>
      </c>
      <c r="J10069" s="11">
        <f t="shared" si="630"/>
        <v>7999.6079999999993</v>
      </c>
      <c r="K10069" s="11">
        <f t="shared" si="631"/>
        <v>0</v>
      </c>
    </row>
    <row r="10070" spans="1:11" s="11" customFormat="1">
      <c r="A10070" s="32">
        <v>2018</v>
      </c>
      <c r="B10070" s="32">
        <v>6190</v>
      </c>
      <c r="C10070" s="33" t="s">
        <v>563</v>
      </c>
      <c r="D10070" s="33" t="s">
        <v>564</v>
      </c>
      <c r="E10070" s="34">
        <v>38828</v>
      </c>
      <c r="F10070" s="35">
        <v>1.0069999999999999</v>
      </c>
      <c r="G10070" s="34">
        <v>358.9</v>
      </c>
      <c r="H10070" s="14">
        <f t="shared" si="628"/>
        <v>140329.16784399998</v>
      </c>
      <c r="I10070" s="11">
        <f t="shared" si="629"/>
        <v>38828</v>
      </c>
      <c r="J10070" s="11">
        <f t="shared" si="630"/>
        <v>39099.795999999995</v>
      </c>
      <c r="K10070" s="11">
        <f t="shared" si="631"/>
        <v>0</v>
      </c>
    </row>
    <row r="10071" spans="1:11" s="11" customFormat="1">
      <c r="A10071" s="32">
        <v>2018</v>
      </c>
      <c r="B10071" s="32">
        <v>6190</v>
      </c>
      <c r="C10071" s="33" t="s">
        <v>563</v>
      </c>
      <c r="D10071" s="33" t="s">
        <v>564</v>
      </c>
      <c r="E10071" s="34">
        <v>2483</v>
      </c>
      <c r="F10071" s="35">
        <v>1.0069999999999999</v>
      </c>
      <c r="G10071" s="34">
        <v>352.8</v>
      </c>
      <c r="H10071" s="14">
        <f t="shared" si="628"/>
        <v>8821.3441679999996</v>
      </c>
      <c r="I10071" s="11">
        <f t="shared" si="629"/>
        <v>2483</v>
      </c>
      <c r="J10071" s="11">
        <f t="shared" si="630"/>
        <v>2500.3809999999999</v>
      </c>
      <c r="K10071" s="11">
        <f t="shared" si="631"/>
        <v>0</v>
      </c>
    </row>
    <row r="10072" spans="1:11" s="11" customFormat="1">
      <c r="A10072" s="32">
        <v>2018</v>
      </c>
      <c r="B10072" s="32">
        <v>6193</v>
      </c>
      <c r="C10072" s="33" t="s">
        <v>363</v>
      </c>
      <c r="D10072" s="33" t="s">
        <v>354</v>
      </c>
      <c r="E10072" s="34">
        <v>234071</v>
      </c>
      <c r="F10072" s="35">
        <v>17.893999999999998</v>
      </c>
      <c r="G10072" s="34">
        <v>137.9</v>
      </c>
      <c r="H10072" s="14">
        <f t="shared" si="628"/>
        <v>5775895.2676459998</v>
      </c>
      <c r="I10072" s="11">
        <f t="shared" si="629"/>
        <v>234071</v>
      </c>
      <c r="J10072" s="11">
        <f t="shared" si="630"/>
        <v>4188466.4739999995</v>
      </c>
      <c r="K10072" s="11">
        <f t="shared" si="631"/>
        <v>0</v>
      </c>
    </row>
    <row r="10073" spans="1:11" s="11" customFormat="1">
      <c r="A10073" s="32">
        <v>2018</v>
      </c>
      <c r="B10073" s="32">
        <v>6193</v>
      </c>
      <c r="C10073" s="33" t="s">
        <v>563</v>
      </c>
      <c r="D10073" s="33" t="s">
        <v>564</v>
      </c>
      <c r="E10073" s="34">
        <v>15617</v>
      </c>
      <c r="F10073" s="35">
        <v>1.022</v>
      </c>
      <c r="G10073" s="34">
        <v>281</v>
      </c>
      <c r="H10073" s="14">
        <f t="shared" si="628"/>
        <v>44849.212939999998</v>
      </c>
      <c r="I10073" s="11">
        <f t="shared" si="629"/>
        <v>15617</v>
      </c>
      <c r="J10073" s="11">
        <f t="shared" si="630"/>
        <v>15960.574000000001</v>
      </c>
      <c r="K10073" s="11">
        <f t="shared" si="631"/>
        <v>0</v>
      </c>
    </row>
    <row r="10074" spans="1:11" s="11" customFormat="1">
      <c r="A10074" s="32">
        <v>2018</v>
      </c>
      <c r="B10074" s="32">
        <v>6194</v>
      </c>
      <c r="C10074" s="33" t="s">
        <v>363</v>
      </c>
      <c r="D10074" s="33" t="s">
        <v>354</v>
      </c>
      <c r="E10074" s="34">
        <v>103404</v>
      </c>
      <c r="F10074" s="35">
        <v>17.809999999999999</v>
      </c>
      <c r="G10074" s="34">
        <v>182.3</v>
      </c>
      <c r="H10074" s="14">
        <f t="shared" si="628"/>
        <v>3357282.8125200002</v>
      </c>
      <c r="I10074" s="11">
        <f t="shared" si="629"/>
        <v>103404</v>
      </c>
      <c r="J10074" s="11">
        <f t="shared" si="630"/>
        <v>1841625.2399999998</v>
      </c>
      <c r="K10074" s="11">
        <f t="shared" si="631"/>
        <v>0</v>
      </c>
    </row>
    <row r="10075" spans="1:11" s="11" customFormat="1">
      <c r="A10075" s="32">
        <v>2018</v>
      </c>
      <c r="B10075" s="32">
        <v>6194</v>
      </c>
      <c r="C10075" s="33" t="s">
        <v>563</v>
      </c>
      <c r="D10075" s="33" t="s">
        <v>564</v>
      </c>
      <c r="E10075" s="34">
        <v>22302</v>
      </c>
      <c r="F10075" s="35">
        <v>1.028</v>
      </c>
      <c r="G10075" s="34">
        <v>220.7</v>
      </c>
      <c r="H10075" s="14">
        <f t="shared" si="628"/>
        <v>50598.688392000004</v>
      </c>
      <c r="I10075" s="11">
        <f t="shared" si="629"/>
        <v>22302</v>
      </c>
      <c r="J10075" s="11">
        <f t="shared" si="630"/>
        <v>22926.456000000002</v>
      </c>
      <c r="K10075" s="11">
        <f t="shared" si="631"/>
        <v>0</v>
      </c>
    </row>
    <row r="10076" spans="1:11" s="11" customFormat="1">
      <c r="A10076" s="32">
        <v>2018</v>
      </c>
      <c r="B10076" s="32">
        <v>6204</v>
      </c>
      <c r="C10076" s="33" t="s">
        <v>363</v>
      </c>
      <c r="D10076" s="33" t="s">
        <v>354</v>
      </c>
      <c r="E10076" s="34">
        <v>45928</v>
      </c>
      <c r="F10076" s="35">
        <v>17.524000000000001</v>
      </c>
      <c r="G10076" s="34">
        <v>97.4</v>
      </c>
      <c r="H10076" s="14">
        <f t="shared" si="628"/>
        <v>783916.37292800006</v>
      </c>
      <c r="I10076" s="11">
        <f t="shared" si="629"/>
        <v>45928</v>
      </c>
      <c r="J10076" s="11">
        <f t="shared" si="630"/>
        <v>804842.272</v>
      </c>
      <c r="K10076" s="11">
        <f t="shared" si="631"/>
        <v>0</v>
      </c>
    </row>
    <row r="10077" spans="1:11" s="11" customFormat="1">
      <c r="A10077" s="32">
        <v>2018</v>
      </c>
      <c r="B10077" s="32">
        <v>6204</v>
      </c>
      <c r="C10077" s="33" t="s">
        <v>363</v>
      </c>
      <c r="D10077" s="33" t="s">
        <v>354</v>
      </c>
      <c r="E10077" s="34">
        <v>60708</v>
      </c>
      <c r="F10077" s="35">
        <v>17.524000000000001</v>
      </c>
      <c r="G10077" s="34">
        <v>101.8</v>
      </c>
      <c r="H10077" s="14">
        <f t="shared" si="628"/>
        <v>1082996.2378560002</v>
      </c>
      <c r="I10077" s="11">
        <f t="shared" si="629"/>
        <v>60708</v>
      </c>
      <c r="J10077" s="11">
        <f t="shared" si="630"/>
        <v>1063846.9920000001</v>
      </c>
      <c r="K10077" s="11">
        <f t="shared" si="631"/>
        <v>0</v>
      </c>
    </row>
    <row r="10078" spans="1:11" s="11" customFormat="1">
      <c r="A10078" s="32">
        <v>2018</v>
      </c>
      <c r="B10078" s="32">
        <v>6204</v>
      </c>
      <c r="C10078" s="33" t="s">
        <v>363</v>
      </c>
      <c r="D10078" s="33" t="s">
        <v>354</v>
      </c>
      <c r="E10078" s="34">
        <v>75617</v>
      </c>
      <c r="F10078" s="35">
        <v>17.920000000000002</v>
      </c>
      <c r="G10078" s="34">
        <v>99.6</v>
      </c>
      <c r="H10078" s="14">
        <f t="shared" si="628"/>
        <v>1349636.41344</v>
      </c>
      <c r="I10078" s="11">
        <f t="shared" si="629"/>
        <v>75617</v>
      </c>
      <c r="J10078" s="11">
        <f t="shared" si="630"/>
        <v>1355056.6400000001</v>
      </c>
      <c r="K10078" s="11">
        <f t="shared" si="631"/>
        <v>0</v>
      </c>
    </row>
    <row r="10079" spans="1:11" s="11" customFormat="1">
      <c r="A10079" s="32">
        <v>2018</v>
      </c>
      <c r="B10079" s="32">
        <v>6204</v>
      </c>
      <c r="C10079" s="33" t="s">
        <v>363</v>
      </c>
      <c r="D10079" s="33" t="s">
        <v>354</v>
      </c>
      <c r="E10079" s="34">
        <v>61041</v>
      </c>
      <c r="F10079" s="35">
        <v>17.802</v>
      </c>
      <c r="G10079" s="34">
        <v>96.1</v>
      </c>
      <c r="H10079" s="14">
        <f t="shared" si="628"/>
        <v>1044272.4586019999</v>
      </c>
      <c r="I10079" s="11">
        <f t="shared" si="629"/>
        <v>61041</v>
      </c>
      <c r="J10079" s="11">
        <f t="shared" si="630"/>
        <v>1086651.882</v>
      </c>
      <c r="K10079" s="11">
        <f t="shared" si="631"/>
        <v>0</v>
      </c>
    </row>
    <row r="10080" spans="1:11" s="11" customFormat="1">
      <c r="A10080" s="32">
        <v>2018</v>
      </c>
      <c r="B10080" s="32">
        <v>6204</v>
      </c>
      <c r="C10080" s="33" t="s">
        <v>363</v>
      </c>
      <c r="D10080" s="33" t="s">
        <v>354</v>
      </c>
      <c r="E10080" s="34">
        <v>121695</v>
      </c>
      <c r="F10080" s="35">
        <v>16.091999999999999</v>
      </c>
      <c r="G10080" s="34">
        <v>127.5</v>
      </c>
      <c r="H10080" s="14">
        <f t="shared" si="628"/>
        <v>2496852.8234999995</v>
      </c>
      <c r="I10080" s="11">
        <f t="shared" si="629"/>
        <v>121695</v>
      </c>
      <c r="J10080" s="11">
        <f t="shared" si="630"/>
        <v>1958315.94</v>
      </c>
      <c r="K10080" s="11">
        <f t="shared" si="631"/>
        <v>0</v>
      </c>
    </row>
    <row r="10081" spans="1:11" s="11" customFormat="1">
      <c r="A10081" s="32">
        <v>2018</v>
      </c>
      <c r="B10081" s="32">
        <v>6213</v>
      </c>
      <c r="C10081" s="33" t="s">
        <v>353</v>
      </c>
      <c r="D10081" s="33" t="s">
        <v>354</v>
      </c>
      <c r="E10081" s="34">
        <v>30259</v>
      </c>
      <c r="F10081" s="35">
        <v>22.89</v>
      </c>
      <c r="G10081" s="34">
        <v>216.7</v>
      </c>
      <c r="H10081" s="14">
        <f t="shared" si="628"/>
        <v>1500925.98117</v>
      </c>
      <c r="I10081" s="11">
        <f t="shared" si="629"/>
        <v>30259</v>
      </c>
      <c r="J10081" s="11">
        <f t="shared" si="630"/>
        <v>692628.51</v>
      </c>
      <c r="K10081" s="11">
        <f t="shared" si="631"/>
        <v>0</v>
      </c>
    </row>
    <row r="10082" spans="1:11" s="11" customFormat="1">
      <c r="A10082" s="32">
        <v>2018</v>
      </c>
      <c r="B10082" s="32">
        <v>6213</v>
      </c>
      <c r="C10082" s="33" t="s">
        <v>353</v>
      </c>
      <c r="D10082" s="33" t="s">
        <v>354</v>
      </c>
      <c r="E10082" s="34">
        <v>49237</v>
      </c>
      <c r="F10082" s="35">
        <v>22.36</v>
      </c>
      <c r="G10082" s="34">
        <v>206.1</v>
      </c>
      <c r="H10082" s="14">
        <f t="shared" si="628"/>
        <v>2269035.9385199999</v>
      </c>
      <c r="I10082" s="11">
        <f t="shared" si="629"/>
        <v>49237</v>
      </c>
      <c r="J10082" s="11">
        <f t="shared" si="630"/>
        <v>1100939.32</v>
      </c>
      <c r="K10082" s="11">
        <f t="shared" si="631"/>
        <v>0</v>
      </c>
    </row>
    <row r="10083" spans="1:11" s="11" customFormat="1">
      <c r="A10083" s="32">
        <v>2018</v>
      </c>
      <c r="B10083" s="32">
        <v>6223</v>
      </c>
      <c r="C10083" s="33" t="s">
        <v>565</v>
      </c>
      <c r="D10083" s="33" t="s">
        <v>566</v>
      </c>
      <c r="E10083" s="34">
        <v>759</v>
      </c>
      <c r="F10083" s="35">
        <v>5.38</v>
      </c>
      <c r="G10083" s="34">
        <v>1621.2</v>
      </c>
      <c r="H10083" s="14">
        <f t="shared" si="628"/>
        <v>66200.405039999998</v>
      </c>
      <c r="I10083" s="11">
        <f t="shared" si="629"/>
        <v>759</v>
      </c>
      <c r="J10083" s="11">
        <f t="shared" si="630"/>
        <v>4083.42</v>
      </c>
      <c r="K10083" s="11">
        <f t="shared" si="631"/>
        <v>0</v>
      </c>
    </row>
    <row r="10084" spans="1:11" s="11" customFormat="1">
      <c r="A10084" s="32">
        <v>2018</v>
      </c>
      <c r="B10084" s="32">
        <v>6223</v>
      </c>
      <c r="C10084" s="33" t="s">
        <v>563</v>
      </c>
      <c r="D10084" s="33" t="s">
        <v>564</v>
      </c>
      <c r="E10084" s="34">
        <v>44099</v>
      </c>
      <c r="F10084" s="35">
        <v>1.04</v>
      </c>
      <c r="G10084" s="34">
        <v>297.8</v>
      </c>
      <c r="H10084" s="14">
        <f t="shared" si="628"/>
        <v>136579.89488000001</v>
      </c>
      <c r="I10084" s="11">
        <f t="shared" si="629"/>
        <v>44099</v>
      </c>
      <c r="J10084" s="11">
        <f t="shared" si="630"/>
        <v>45862.96</v>
      </c>
      <c r="K10084" s="11">
        <f t="shared" si="631"/>
        <v>0</v>
      </c>
    </row>
    <row r="10085" spans="1:11" s="11" customFormat="1">
      <c r="A10085" s="32">
        <v>2018</v>
      </c>
      <c r="B10085" s="32">
        <v>6243</v>
      </c>
      <c r="C10085" s="33" t="s">
        <v>563</v>
      </c>
      <c r="D10085" s="33" t="s">
        <v>564</v>
      </c>
      <c r="E10085" s="34">
        <v>67189</v>
      </c>
      <c r="F10085" s="35">
        <v>1</v>
      </c>
      <c r="G10085" s="34">
        <v>1066.7</v>
      </c>
      <c r="H10085" s="14">
        <f t="shared" si="628"/>
        <v>716705.06299999997</v>
      </c>
      <c r="I10085" s="11">
        <f t="shared" si="629"/>
        <v>67189</v>
      </c>
      <c r="J10085" s="11">
        <f t="shared" si="630"/>
        <v>67189</v>
      </c>
      <c r="K10085" s="11">
        <f t="shared" si="631"/>
        <v>0</v>
      </c>
    </row>
    <row r="10086" spans="1:11" s="11" customFormat="1">
      <c r="A10086" s="32">
        <v>2018</v>
      </c>
      <c r="B10086" s="32">
        <v>6248</v>
      </c>
      <c r="C10086" s="33" t="s">
        <v>363</v>
      </c>
      <c r="D10086" s="33" t="s">
        <v>354</v>
      </c>
      <c r="E10086" s="34">
        <v>56526</v>
      </c>
      <c r="F10086" s="35">
        <v>16.567</v>
      </c>
      <c r="G10086" s="34">
        <v>128.4</v>
      </c>
      <c r="H10086" s="14">
        <f t="shared" si="628"/>
        <v>1202422.6547280001</v>
      </c>
      <c r="I10086" s="11">
        <f t="shared" si="629"/>
        <v>56526</v>
      </c>
      <c r="J10086" s="11">
        <f t="shared" si="630"/>
        <v>936466.24199999997</v>
      </c>
      <c r="K10086" s="11">
        <f t="shared" si="631"/>
        <v>0</v>
      </c>
    </row>
    <row r="10087" spans="1:11" s="11" customFormat="1">
      <c r="A10087" s="32">
        <v>2018</v>
      </c>
      <c r="B10087" s="32">
        <v>6248</v>
      </c>
      <c r="C10087" s="33" t="s">
        <v>363</v>
      </c>
      <c r="D10087" s="33" t="s">
        <v>354</v>
      </c>
      <c r="E10087" s="34">
        <v>27917</v>
      </c>
      <c r="F10087" s="35">
        <v>17.007000000000001</v>
      </c>
      <c r="G10087" s="34">
        <v>128.1</v>
      </c>
      <c r="H10087" s="14">
        <f t="shared" si="628"/>
        <v>608198.84073900001</v>
      </c>
      <c r="I10087" s="11">
        <f t="shared" si="629"/>
        <v>27917</v>
      </c>
      <c r="J10087" s="11">
        <f t="shared" si="630"/>
        <v>474784.41900000005</v>
      </c>
      <c r="K10087" s="11">
        <f t="shared" si="631"/>
        <v>0</v>
      </c>
    </row>
    <row r="10088" spans="1:11" s="11" customFormat="1">
      <c r="A10088" s="32">
        <v>2018</v>
      </c>
      <c r="B10088" s="32">
        <v>6248</v>
      </c>
      <c r="C10088" s="33" t="s">
        <v>363</v>
      </c>
      <c r="D10088" s="33" t="s">
        <v>354</v>
      </c>
      <c r="E10088" s="34">
        <v>70515</v>
      </c>
      <c r="F10088" s="35">
        <v>16.861999999999998</v>
      </c>
      <c r="G10088" s="34">
        <v>119.6</v>
      </c>
      <c r="H10088" s="14">
        <f t="shared" si="628"/>
        <v>1422072.6202799999</v>
      </c>
      <c r="I10088" s="11">
        <f t="shared" si="629"/>
        <v>70515</v>
      </c>
      <c r="J10088" s="11">
        <f t="shared" si="630"/>
        <v>1189023.93</v>
      </c>
      <c r="K10088" s="11">
        <f t="shared" si="631"/>
        <v>0</v>
      </c>
    </row>
    <row r="10089" spans="1:11" s="11" customFormat="1">
      <c r="A10089" s="32">
        <v>2018</v>
      </c>
      <c r="B10089" s="32">
        <v>6248</v>
      </c>
      <c r="C10089" s="33" t="s">
        <v>363</v>
      </c>
      <c r="D10089" s="33" t="s">
        <v>354</v>
      </c>
      <c r="E10089" s="34">
        <v>14110</v>
      </c>
      <c r="F10089" s="35">
        <v>16.608000000000001</v>
      </c>
      <c r="G10089" s="34">
        <v>117.6</v>
      </c>
      <c r="H10089" s="14">
        <f t="shared" si="628"/>
        <v>275582.52288</v>
      </c>
      <c r="I10089" s="11">
        <f t="shared" si="629"/>
        <v>14110</v>
      </c>
      <c r="J10089" s="11">
        <f t="shared" si="630"/>
        <v>234338.88</v>
      </c>
      <c r="K10089" s="11">
        <f t="shared" si="631"/>
        <v>0</v>
      </c>
    </row>
    <row r="10090" spans="1:11" s="11" customFormat="1">
      <c r="A10090" s="32">
        <v>2018</v>
      </c>
      <c r="B10090" s="32">
        <v>6248</v>
      </c>
      <c r="C10090" s="33" t="s">
        <v>563</v>
      </c>
      <c r="D10090" s="33" t="s">
        <v>564</v>
      </c>
      <c r="E10090" s="34">
        <v>4826</v>
      </c>
      <c r="F10090" s="35">
        <v>1.093</v>
      </c>
      <c r="G10090" s="34">
        <v>390.5</v>
      </c>
      <c r="H10090" s="14">
        <f t="shared" si="628"/>
        <v>20598.164290000001</v>
      </c>
      <c r="I10090" s="11">
        <f t="shared" si="629"/>
        <v>4826</v>
      </c>
      <c r="J10090" s="11">
        <f t="shared" si="630"/>
        <v>5274.8180000000002</v>
      </c>
      <c r="K10090" s="11">
        <f t="shared" si="631"/>
        <v>0</v>
      </c>
    </row>
    <row r="10091" spans="1:11" s="11" customFormat="1">
      <c r="A10091" s="32">
        <v>2018</v>
      </c>
      <c r="B10091" s="32">
        <v>6249</v>
      </c>
      <c r="C10091" s="33" t="s">
        <v>565</v>
      </c>
      <c r="D10091" s="33" t="s">
        <v>566</v>
      </c>
      <c r="E10091" s="34">
        <v>714</v>
      </c>
      <c r="F10091" s="35">
        <v>5.79</v>
      </c>
      <c r="G10091" s="34">
        <v>1573.4</v>
      </c>
      <c r="H10091" s="14">
        <f t="shared" si="628"/>
        <v>65045.300040000002</v>
      </c>
      <c r="I10091" s="11">
        <f t="shared" si="629"/>
        <v>714</v>
      </c>
      <c r="J10091" s="11">
        <f t="shared" si="630"/>
        <v>4134.0600000000004</v>
      </c>
      <c r="K10091" s="11">
        <f t="shared" si="631"/>
        <v>0</v>
      </c>
    </row>
    <row r="10092" spans="1:11" s="11" customFormat="1">
      <c r="A10092" s="32">
        <v>2018</v>
      </c>
      <c r="B10092" s="32">
        <v>6253</v>
      </c>
      <c r="C10092" s="33" t="s">
        <v>565</v>
      </c>
      <c r="D10092" s="33" t="s">
        <v>566</v>
      </c>
      <c r="E10092" s="34">
        <v>1796</v>
      </c>
      <c r="F10092" s="35">
        <v>5.88</v>
      </c>
      <c r="G10092" s="34">
        <v>1558.7</v>
      </c>
      <c r="H10092" s="14">
        <f t="shared" si="628"/>
        <v>164606.20176</v>
      </c>
      <c r="I10092" s="11">
        <f t="shared" si="629"/>
        <v>1796</v>
      </c>
      <c r="J10092" s="11">
        <f t="shared" si="630"/>
        <v>10560.48</v>
      </c>
      <c r="K10092" s="11">
        <f t="shared" si="631"/>
        <v>0</v>
      </c>
    </row>
    <row r="10093" spans="1:11" s="11" customFormat="1">
      <c r="A10093" s="32">
        <v>2018</v>
      </c>
      <c r="B10093" s="32">
        <v>6253</v>
      </c>
      <c r="C10093" s="33" t="s">
        <v>563</v>
      </c>
      <c r="D10093" s="33" t="s">
        <v>564</v>
      </c>
      <c r="E10093" s="34">
        <v>18963</v>
      </c>
      <c r="F10093" s="35">
        <v>1.024</v>
      </c>
      <c r="G10093" s="34">
        <v>307</v>
      </c>
      <c r="H10093" s="14">
        <f t="shared" si="628"/>
        <v>59613.603839999996</v>
      </c>
      <c r="I10093" s="11">
        <f t="shared" si="629"/>
        <v>18963</v>
      </c>
      <c r="J10093" s="11">
        <f t="shared" si="630"/>
        <v>19418.112000000001</v>
      </c>
      <c r="K10093" s="11">
        <f t="shared" si="631"/>
        <v>0</v>
      </c>
    </row>
    <row r="10094" spans="1:11" s="11" customFormat="1">
      <c r="A10094" s="32">
        <v>2018</v>
      </c>
      <c r="B10094" s="32">
        <v>6254</v>
      </c>
      <c r="C10094" s="33" t="s">
        <v>363</v>
      </c>
      <c r="D10094" s="33" t="s">
        <v>354</v>
      </c>
      <c r="E10094" s="34">
        <v>46131</v>
      </c>
      <c r="F10094" s="35">
        <v>17.512</v>
      </c>
      <c r="G10094" s="34">
        <v>204.4</v>
      </c>
      <c r="H10094" s="14">
        <f t="shared" si="628"/>
        <v>1651237.3711679999</v>
      </c>
      <c r="I10094" s="11">
        <f t="shared" si="629"/>
        <v>46131</v>
      </c>
      <c r="J10094" s="11">
        <f t="shared" si="630"/>
        <v>807846.07200000004</v>
      </c>
      <c r="K10094" s="11">
        <f t="shared" si="631"/>
        <v>0</v>
      </c>
    </row>
    <row r="10095" spans="1:11" s="11" customFormat="1">
      <c r="A10095" s="32">
        <v>2018</v>
      </c>
      <c r="B10095" s="32">
        <v>6254</v>
      </c>
      <c r="C10095" s="33" t="s">
        <v>363</v>
      </c>
      <c r="D10095" s="33" t="s">
        <v>354</v>
      </c>
      <c r="E10095" s="34">
        <v>61038</v>
      </c>
      <c r="F10095" s="35">
        <v>16.968</v>
      </c>
      <c r="G10095" s="34">
        <v>198.1</v>
      </c>
      <c r="H10095" s="14">
        <f t="shared" si="628"/>
        <v>2051707.4051039999</v>
      </c>
      <c r="I10095" s="11">
        <f t="shared" si="629"/>
        <v>61038</v>
      </c>
      <c r="J10095" s="11">
        <f t="shared" si="630"/>
        <v>1035692.784</v>
      </c>
      <c r="K10095" s="11">
        <f t="shared" si="631"/>
        <v>0</v>
      </c>
    </row>
    <row r="10096" spans="1:11" s="11" customFormat="1">
      <c r="A10096" s="32">
        <v>2018</v>
      </c>
      <c r="B10096" s="32">
        <v>6254</v>
      </c>
      <c r="C10096" s="33" t="s">
        <v>363</v>
      </c>
      <c r="D10096" s="33" t="s">
        <v>354</v>
      </c>
      <c r="E10096" s="34">
        <v>106618</v>
      </c>
      <c r="F10096" s="35">
        <v>16.920000000000002</v>
      </c>
      <c r="G10096" s="34">
        <v>172</v>
      </c>
      <c r="H10096" s="14">
        <f t="shared" si="628"/>
        <v>3102839.6832000003</v>
      </c>
      <c r="I10096" s="11">
        <f t="shared" si="629"/>
        <v>106618</v>
      </c>
      <c r="J10096" s="11">
        <f t="shared" si="630"/>
        <v>1803976.5600000003</v>
      </c>
      <c r="K10096" s="11">
        <f t="shared" si="631"/>
        <v>0</v>
      </c>
    </row>
    <row r="10097" spans="1:11" s="11" customFormat="1">
      <c r="A10097" s="32">
        <v>2018</v>
      </c>
      <c r="B10097" s="32">
        <v>6254</v>
      </c>
      <c r="C10097" s="33" t="s">
        <v>363</v>
      </c>
      <c r="D10097" s="33" t="s">
        <v>354</v>
      </c>
      <c r="E10097" s="34">
        <v>61131</v>
      </c>
      <c r="F10097" s="35">
        <v>17.045999999999999</v>
      </c>
      <c r="G10097" s="34">
        <v>170.2</v>
      </c>
      <c r="H10097" s="14">
        <f t="shared" si="628"/>
        <v>1773550.4222519998</v>
      </c>
      <c r="I10097" s="11">
        <f t="shared" si="629"/>
        <v>61131</v>
      </c>
      <c r="J10097" s="11">
        <f t="shared" si="630"/>
        <v>1042039.026</v>
      </c>
      <c r="K10097" s="11">
        <f t="shared" si="631"/>
        <v>0</v>
      </c>
    </row>
    <row r="10098" spans="1:11" s="11" customFormat="1">
      <c r="A10098" s="32">
        <v>2018</v>
      </c>
      <c r="B10098" s="32">
        <v>6257</v>
      </c>
      <c r="C10098" s="33" t="s">
        <v>565</v>
      </c>
      <c r="D10098" s="33" t="s">
        <v>566</v>
      </c>
      <c r="E10098" s="34">
        <v>1425</v>
      </c>
      <c r="F10098" s="35">
        <v>5.8</v>
      </c>
      <c r="G10098" s="34">
        <v>1474.8</v>
      </c>
      <c r="H10098" s="14">
        <f t="shared" si="628"/>
        <v>121892.22</v>
      </c>
      <c r="I10098" s="11">
        <f t="shared" si="629"/>
        <v>1425</v>
      </c>
      <c r="J10098" s="11">
        <f t="shared" si="630"/>
        <v>8265</v>
      </c>
      <c r="K10098" s="11">
        <f t="shared" si="631"/>
        <v>0</v>
      </c>
    </row>
    <row r="10099" spans="1:11" s="11" customFormat="1">
      <c r="A10099" s="32">
        <v>2018</v>
      </c>
      <c r="B10099" s="32">
        <v>6257</v>
      </c>
      <c r="C10099" s="33" t="s">
        <v>363</v>
      </c>
      <c r="D10099" s="33" t="s">
        <v>354</v>
      </c>
      <c r="E10099" s="34">
        <v>206931</v>
      </c>
      <c r="F10099" s="35">
        <v>16.515999999999998</v>
      </c>
      <c r="G10099" s="34">
        <v>230.2</v>
      </c>
      <c r="H10099" s="14">
        <f t="shared" si="628"/>
        <v>7867481.8555919984</v>
      </c>
      <c r="I10099" s="11">
        <f t="shared" si="629"/>
        <v>206931</v>
      </c>
      <c r="J10099" s="11">
        <f t="shared" si="630"/>
        <v>3417672.3959999997</v>
      </c>
      <c r="K10099" s="11">
        <f t="shared" si="631"/>
        <v>0</v>
      </c>
    </row>
    <row r="10100" spans="1:11" s="11" customFormat="1">
      <c r="A10100" s="32">
        <v>2018</v>
      </c>
      <c r="B10100" s="32">
        <v>6257</v>
      </c>
      <c r="C10100" s="33" t="s">
        <v>363</v>
      </c>
      <c r="D10100" s="33" t="s">
        <v>354</v>
      </c>
      <c r="E10100" s="34">
        <v>127167</v>
      </c>
      <c r="F10100" s="35">
        <v>16.538</v>
      </c>
      <c r="G10100" s="34">
        <v>237.6</v>
      </c>
      <c r="H10100" s="14">
        <f t="shared" si="628"/>
        <v>4996936.7220959999</v>
      </c>
      <c r="I10100" s="11">
        <f t="shared" si="629"/>
        <v>127167</v>
      </c>
      <c r="J10100" s="11">
        <f t="shared" si="630"/>
        <v>2103087.8459999999</v>
      </c>
      <c r="K10100" s="11">
        <f t="shared" si="631"/>
        <v>0</v>
      </c>
    </row>
    <row r="10101" spans="1:11" s="11" customFormat="1">
      <c r="A10101" s="32">
        <v>2018</v>
      </c>
      <c r="B10101" s="32">
        <v>6257</v>
      </c>
      <c r="C10101" s="33" t="s">
        <v>363</v>
      </c>
      <c r="D10101" s="33" t="s">
        <v>354</v>
      </c>
      <c r="E10101" s="34">
        <v>47548</v>
      </c>
      <c r="F10101" s="35">
        <v>16.937999999999999</v>
      </c>
      <c r="G10101" s="34">
        <v>235.3</v>
      </c>
      <c r="H10101" s="14">
        <f t="shared" si="628"/>
        <v>1895030.9604720001</v>
      </c>
      <c r="I10101" s="11">
        <f t="shared" si="629"/>
        <v>47548</v>
      </c>
      <c r="J10101" s="11">
        <f t="shared" si="630"/>
        <v>805368.02399999998</v>
      </c>
      <c r="K10101" s="11">
        <f t="shared" si="631"/>
        <v>0</v>
      </c>
    </row>
    <row r="10102" spans="1:11" s="11" customFormat="1">
      <c r="A10102" s="32">
        <v>2018</v>
      </c>
      <c r="B10102" s="32">
        <v>6257</v>
      </c>
      <c r="C10102" s="33" t="s">
        <v>363</v>
      </c>
      <c r="D10102" s="33" t="s">
        <v>354</v>
      </c>
      <c r="E10102" s="34">
        <v>31801</v>
      </c>
      <c r="F10102" s="35">
        <v>16.574000000000002</v>
      </c>
      <c r="G10102" s="34">
        <v>233.8</v>
      </c>
      <c r="H10102" s="14">
        <f t="shared" si="628"/>
        <v>1232289.1316120001</v>
      </c>
      <c r="I10102" s="11">
        <f t="shared" si="629"/>
        <v>31801</v>
      </c>
      <c r="J10102" s="11">
        <f t="shared" si="630"/>
        <v>527069.77400000009</v>
      </c>
      <c r="K10102" s="11">
        <f t="shared" si="631"/>
        <v>0</v>
      </c>
    </row>
    <row r="10103" spans="1:11" s="11" customFormat="1">
      <c r="A10103" s="32">
        <v>2018</v>
      </c>
      <c r="B10103" s="32">
        <v>6257</v>
      </c>
      <c r="C10103" s="33" t="s">
        <v>363</v>
      </c>
      <c r="D10103" s="33" t="s">
        <v>354</v>
      </c>
      <c r="E10103" s="34">
        <v>31790</v>
      </c>
      <c r="F10103" s="35">
        <v>17.155999999999999</v>
      </c>
      <c r="G10103" s="34">
        <v>234.9</v>
      </c>
      <c r="H10103" s="14">
        <f t="shared" si="628"/>
        <v>1281119.32476</v>
      </c>
      <c r="I10103" s="11">
        <f t="shared" si="629"/>
        <v>31790</v>
      </c>
      <c r="J10103" s="11">
        <f t="shared" si="630"/>
        <v>545389.24</v>
      </c>
      <c r="K10103" s="11">
        <f t="shared" si="631"/>
        <v>0</v>
      </c>
    </row>
    <row r="10104" spans="1:11" s="11" customFormat="1">
      <c r="A10104" s="32">
        <v>2018</v>
      </c>
      <c r="B10104" s="32">
        <v>6257</v>
      </c>
      <c r="C10104" s="33" t="s">
        <v>363</v>
      </c>
      <c r="D10104" s="33" t="s">
        <v>354</v>
      </c>
      <c r="E10104" s="34">
        <v>31723</v>
      </c>
      <c r="F10104" s="35">
        <v>16.782</v>
      </c>
      <c r="G10104" s="34">
        <v>234</v>
      </c>
      <c r="H10104" s="14">
        <f t="shared" si="628"/>
        <v>1245758.4032400001</v>
      </c>
      <c r="I10104" s="11">
        <f t="shared" si="629"/>
        <v>31723</v>
      </c>
      <c r="J10104" s="11">
        <f t="shared" si="630"/>
        <v>532375.38600000006</v>
      </c>
      <c r="K10104" s="11">
        <f t="shared" si="631"/>
        <v>0</v>
      </c>
    </row>
    <row r="10105" spans="1:11" s="11" customFormat="1">
      <c r="A10105" s="32">
        <v>2018</v>
      </c>
      <c r="B10105" s="32">
        <v>6257</v>
      </c>
      <c r="C10105" s="33" t="s">
        <v>363</v>
      </c>
      <c r="D10105" s="33" t="s">
        <v>354</v>
      </c>
      <c r="E10105" s="34">
        <v>238944</v>
      </c>
      <c r="F10105" s="35">
        <v>17.044</v>
      </c>
      <c r="G10105" s="34">
        <v>243.7</v>
      </c>
      <c r="H10105" s="14">
        <f t="shared" si="628"/>
        <v>9924832.4632319994</v>
      </c>
      <c r="I10105" s="11">
        <f t="shared" si="629"/>
        <v>238944</v>
      </c>
      <c r="J10105" s="11">
        <f t="shared" si="630"/>
        <v>4072561.5360000003</v>
      </c>
      <c r="K10105" s="11">
        <f t="shared" si="631"/>
        <v>0</v>
      </c>
    </row>
    <row r="10106" spans="1:11" s="11" customFormat="1">
      <c r="A10106" s="32">
        <v>2018</v>
      </c>
      <c r="B10106" s="32">
        <v>6258</v>
      </c>
      <c r="C10106" s="33" t="s">
        <v>565</v>
      </c>
      <c r="D10106" s="33" t="s">
        <v>566</v>
      </c>
      <c r="E10106" s="34">
        <v>1072</v>
      </c>
      <c r="F10106" s="35">
        <v>5.8170000000000002</v>
      </c>
      <c r="G10106" s="34">
        <v>1588.6</v>
      </c>
      <c r="H10106" s="14">
        <f t="shared" si="628"/>
        <v>99062.300063999995</v>
      </c>
      <c r="I10106" s="11">
        <f t="shared" si="629"/>
        <v>1072</v>
      </c>
      <c r="J10106" s="11">
        <f t="shared" si="630"/>
        <v>6235.8240000000005</v>
      </c>
      <c r="K10106" s="11">
        <f t="shared" si="631"/>
        <v>0</v>
      </c>
    </row>
    <row r="10107" spans="1:11" s="11" customFormat="1">
      <c r="A10107" s="32">
        <v>2018</v>
      </c>
      <c r="B10107" s="32">
        <v>6264</v>
      </c>
      <c r="C10107" s="33" t="s">
        <v>353</v>
      </c>
      <c r="D10107" s="33" t="s">
        <v>354</v>
      </c>
      <c r="E10107" s="34">
        <v>4660</v>
      </c>
      <c r="F10107" s="35">
        <v>24.504000000000001</v>
      </c>
      <c r="G10107" s="34">
        <v>174</v>
      </c>
      <c r="H10107" s="14">
        <f t="shared" si="628"/>
        <v>198688.23360000001</v>
      </c>
      <c r="I10107" s="11">
        <f t="shared" si="629"/>
        <v>4660</v>
      </c>
      <c r="J10107" s="11">
        <f t="shared" si="630"/>
        <v>114188.64</v>
      </c>
      <c r="K10107" s="11">
        <f t="shared" si="631"/>
        <v>0</v>
      </c>
    </row>
    <row r="10108" spans="1:11" s="11" customFormat="1">
      <c r="A10108" s="32">
        <v>2018</v>
      </c>
      <c r="B10108" s="32">
        <v>6264</v>
      </c>
      <c r="C10108" s="33" t="s">
        <v>353</v>
      </c>
      <c r="D10108" s="33" t="s">
        <v>354</v>
      </c>
      <c r="E10108" s="34">
        <v>10136</v>
      </c>
      <c r="F10108" s="35">
        <v>25.094000000000001</v>
      </c>
      <c r="G10108" s="34">
        <v>166.1</v>
      </c>
      <c r="H10108" s="14">
        <f t="shared" si="628"/>
        <v>422479.97422400001</v>
      </c>
      <c r="I10108" s="11">
        <f t="shared" si="629"/>
        <v>10136</v>
      </c>
      <c r="J10108" s="11">
        <f t="shared" si="630"/>
        <v>254352.78400000001</v>
      </c>
      <c r="K10108" s="11">
        <f t="shared" si="631"/>
        <v>0</v>
      </c>
    </row>
    <row r="10109" spans="1:11" s="11" customFormat="1">
      <c r="A10109" s="32">
        <v>2018</v>
      </c>
      <c r="B10109" s="32">
        <v>6264</v>
      </c>
      <c r="C10109" s="33" t="s">
        <v>353</v>
      </c>
      <c r="D10109" s="33" t="s">
        <v>354</v>
      </c>
      <c r="E10109" s="34">
        <v>1762</v>
      </c>
      <c r="F10109" s="35">
        <v>24.74</v>
      </c>
      <c r="G10109" s="34">
        <v>145.80000000000001</v>
      </c>
      <c r="H10109" s="14">
        <f t="shared" si="628"/>
        <v>63556.961040000002</v>
      </c>
      <c r="I10109" s="11">
        <f t="shared" si="629"/>
        <v>1762</v>
      </c>
      <c r="J10109" s="11">
        <f t="shared" si="630"/>
        <v>43591.88</v>
      </c>
      <c r="K10109" s="11">
        <f t="shared" si="631"/>
        <v>0</v>
      </c>
    </row>
    <row r="10110" spans="1:11" s="11" customFormat="1">
      <c r="A10110" s="32">
        <v>2018</v>
      </c>
      <c r="B10110" s="32">
        <v>6264</v>
      </c>
      <c r="C10110" s="33" t="s">
        <v>353</v>
      </c>
      <c r="D10110" s="33" t="s">
        <v>354</v>
      </c>
      <c r="E10110" s="34">
        <v>15049</v>
      </c>
      <c r="F10110" s="35">
        <v>25.277999999999999</v>
      </c>
      <c r="G10110" s="34">
        <v>148.6</v>
      </c>
      <c r="H10110" s="14">
        <f t="shared" si="628"/>
        <v>565287.21229199995</v>
      </c>
      <c r="I10110" s="11">
        <f t="shared" si="629"/>
        <v>15049</v>
      </c>
      <c r="J10110" s="11">
        <f t="shared" si="630"/>
        <v>380408.62199999997</v>
      </c>
      <c r="K10110" s="11">
        <f t="shared" si="631"/>
        <v>0</v>
      </c>
    </row>
    <row r="10111" spans="1:11" s="11" customFormat="1">
      <c r="A10111" s="32">
        <v>2018</v>
      </c>
      <c r="B10111" s="32">
        <v>6264</v>
      </c>
      <c r="C10111" s="33" t="s">
        <v>353</v>
      </c>
      <c r="D10111" s="33" t="s">
        <v>354</v>
      </c>
      <c r="E10111" s="34">
        <v>79806</v>
      </c>
      <c r="F10111" s="35">
        <v>24.995999999999999</v>
      </c>
      <c r="G10111" s="34">
        <v>172.2</v>
      </c>
      <c r="H10111" s="14">
        <f t="shared" si="628"/>
        <v>3435098.5962719996</v>
      </c>
      <c r="I10111" s="11">
        <f t="shared" si="629"/>
        <v>79806</v>
      </c>
      <c r="J10111" s="11">
        <f t="shared" si="630"/>
        <v>1994830.7759999998</v>
      </c>
      <c r="K10111" s="11">
        <f t="shared" si="631"/>
        <v>0</v>
      </c>
    </row>
    <row r="10112" spans="1:11" s="11" customFormat="1">
      <c r="A10112" s="32">
        <v>2018</v>
      </c>
      <c r="B10112" s="32">
        <v>6264</v>
      </c>
      <c r="C10112" s="33" t="s">
        <v>353</v>
      </c>
      <c r="D10112" s="33" t="s">
        <v>354</v>
      </c>
      <c r="E10112" s="34">
        <v>66812</v>
      </c>
      <c r="F10112" s="35">
        <v>24.93</v>
      </c>
      <c r="G10112" s="34">
        <v>172.5</v>
      </c>
      <c r="H10112" s="14">
        <f t="shared" si="628"/>
        <v>2873199.9509999999</v>
      </c>
      <c r="I10112" s="11">
        <f t="shared" si="629"/>
        <v>66812</v>
      </c>
      <c r="J10112" s="11">
        <f t="shared" si="630"/>
        <v>1665623.16</v>
      </c>
      <c r="K10112" s="11">
        <f t="shared" si="631"/>
        <v>0</v>
      </c>
    </row>
    <row r="10113" spans="1:11" s="11" customFormat="1">
      <c r="A10113" s="32">
        <v>2018</v>
      </c>
      <c r="B10113" s="32">
        <v>6264</v>
      </c>
      <c r="C10113" s="33" t="s">
        <v>565</v>
      </c>
      <c r="D10113" s="33" t="s">
        <v>566</v>
      </c>
      <c r="E10113" s="34">
        <v>3392</v>
      </c>
      <c r="F10113" s="35">
        <v>5.7830000000000004</v>
      </c>
      <c r="G10113" s="34">
        <v>1714.8</v>
      </c>
      <c r="H10113" s="14">
        <f t="shared" si="628"/>
        <v>336374.07052800001</v>
      </c>
      <c r="I10113" s="11">
        <f t="shared" si="629"/>
        <v>3392</v>
      </c>
      <c r="J10113" s="11">
        <f t="shared" si="630"/>
        <v>19615.936000000002</v>
      </c>
      <c r="K10113" s="11">
        <f t="shared" si="631"/>
        <v>0</v>
      </c>
    </row>
    <row r="10114" spans="1:11" s="11" customFormat="1">
      <c r="A10114" s="32">
        <v>2018</v>
      </c>
      <c r="B10114" s="32">
        <v>6288</v>
      </c>
      <c r="C10114" s="33" t="s">
        <v>362</v>
      </c>
      <c r="D10114" s="33" t="s">
        <v>354</v>
      </c>
      <c r="E10114" s="34">
        <v>6086</v>
      </c>
      <c r="F10114" s="35">
        <v>15.6</v>
      </c>
      <c r="G10114" s="34">
        <v>396</v>
      </c>
      <c r="H10114" s="14">
        <f t="shared" si="628"/>
        <v>375968.73599999998</v>
      </c>
      <c r="I10114" s="11">
        <f t="shared" si="629"/>
        <v>6086</v>
      </c>
      <c r="J10114" s="11">
        <f t="shared" si="630"/>
        <v>94941.599999999991</v>
      </c>
      <c r="K10114" s="11">
        <f t="shared" si="631"/>
        <v>1</v>
      </c>
    </row>
    <row r="10115" spans="1:11" s="11" customFormat="1">
      <c r="A10115" s="32">
        <v>2018</v>
      </c>
      <c r="B10115" s="32">
        <v>6288</v>
      </c>
      <c r="C10115" s="33" t="s">
        <v>365</v>
      </c>
      <c r="D10115" s="33" t="s">
        <v>354</v>
      </c>
      <c r="E10115" s="34">
        <v>3652</v>
      </c>
      <c r="F10115" s="35">
        <v>12.2</v>
      </c>
      <c r="G10115" s="34">
        <v>195</v>
      </c>
      <c r="H10115" s="14">
        <f t="shared" si="628"/>
        <v>86881.08</v>
      </c>
      <c r="I10115" s="11">
        <f t="shared" si="629"/>
        <v>3652</v>
      </c>
      <c r="J10115" s="11">
        <f t="shared" si="630"/>
        <v>44554.399999999994</v>
      </c>
      <c r="K10115" s="11">
        <f t="shared" si="631"/>
        <v>0</v>
      </c>
    </row>
    <row r="10116" spans="1:11" s="11" customFormat="1">
      <c r="A10116" s="32">
        <v>2018</v>
      </c>
      <c r="B10116" s="32">
        <v>6373</v>
      </c>
      <c r="C10116" s="33" t="s">
        <v>563</v>
      </c>
      <c r="D10116" s="33" t="s">
        <v>564</v>
      </c>
      <c r="E10116" s="34">
        <v>15702</v>
      </c>
      <c r="F10116" s="35">
        <v>1.06</v>
      </c>
      <c r="G10116" s="34">
        <v>377.5</v>
      </c>
      <c r="H10116" s="14">
        <f t="shared" si="628"/>
        <v>62831.553</v>
      </c>
      <c r="I10116" s="11">
        <f t="shared" si="629"/>
        <v>15702</v>
      </c>
      <c r="J10116" s="11">
        <f t="shared" si="630"/>
        <v>16644.120000000003</v>
      </c>
      <c r="K10116" s="11">
        <f t="shared" si="631"/>
        <v>0</v>
      </c>
    </row>
    <row r="10117" spans="1:11" s="11" customFormat="1">
      <c r="A10117" s="32">
        <v>2018</v>
      </c>
      <c r="B10117" s="32">
        <v>6373</v>
      </c>
      <c r="C10117" s="33" t="s">
        <v>563</v>
      </c>
      <c r="D10117" s="33" t="s">
        <v>564</v>
      </c>
      <c r="E10117" s="34">
        <v>3616</v>
      </c>
      <c r="F10117" s="35">
        <v>1.06</v>
      </c>
      <c r="G10117" s="34">
        <v>292.39999999999998</v>
      </c>
      <c r="H10117" s="14">
        <f t="shared" si="628"/>
        <v>11207.57504</v>
      </c>
      <c r="I10117" s="11">
        <f t="shared" si="629"/>
        <v>3616</v>
      </c>
      <c r="J10117" s="11">
        <f t="shared" si="630"/>
        <v>3832.96</v>
      </c>
      <c r="K10117" s="11">
        <f t="shared" si="631"/>
        <v>0</v>
      </c>
    </row>
    <row r="10118" spans="1:11" s="11" customFormat="1">
      <c r="A10118" s="32">
        <v>2018</v>
      </c>
      <c r="B10118" s="32">
        <v>6469</v>
      </c>
      <c r="C10118" s="33" t="s">
        <v>362</v>
      </c>
      <c r="D10118" s="33" t="s">
        <v>354</v>
      </c>
      <c r="E10118" s="34">
        <v>435586</v>
      </c>
      <c r="F10118" s="35">
        <v>13.071999999999999</v>
      </c>
      <c r="G10118" s="34">
        <v>117.1</v>
      </c>
      <c r="H10118" s="14">
        <f t="shared" ref="H10118:H10181" si="632">IF(I10118="","",G10118/100*F10118*E10118)</f>
        <v>6667650.8048319994</v>
      </c>
      <c r="I10118" s="11">
        <f t="shared" ref="I10118:I10181" si="633">IF(OR(G10118=".",F10118=".",E10118="."),"",E10118)</f>
        <v>435586</v>
      </c>
      <c r="J10118" s="11">
        <f t="shared" ref="J10118:J10181" si="634">IF(I10118="","",F10118*I10118)</f>
        <v>5693980.1919999998</v>
      </c>
      <c r="K10118" s="11">
        <f t="shared" ref="K10118:K10181" si="635">IF(C10118="LIG",1,0)</f>
        <v>1</v>
      </c>
    </row>
    <row r="10119" spans="1:11" s="11" customFormat="1">
      <c r="A10119" s="32">
        <v>2018</v>
      </c>
      <c r="B10119" s="32">
        <v>6469</v>
      </c>
      <c r="C10119" s="33" t="s">
        <v>563</v>
      </c>
      <c r="D10119" s="33" t="s">
        <v>564</v>
      </c>
      <c r="E10119" s="34">
        <v>13848</v>
      </c>
      <c r="F10119" s="35">
        <v>0.98299999999999998</v>
      </c>
      <c r="G10119" s="34">
        <v>299</v>
      </c>
      <c r="H10119" s="14">
        <f t="shared" si="632"/>
        <v>40701.626160000007</v>
      </c>
      <c r="I10119" s="11">
        <f t="shared" si="633"/>
        <v>13848</v>
      </c>
      <c r="J10119" s="11">
        <f t="shared" si="634"/>
        <v>13612.583999999999</v>
      </c>
      <c r="K10119" s="11">
        <f t="shared" si="635"/>
        <v>0</v>
      </c>
    </row>
    <row r="10120" spans="1:11" s="11" customFormat="1">
      <c r="A10120" s="32">
        <v>2018</v>
      </c>
      <c r="B10120" s="32">
        <v>6481</v>
      </c>
      <c r="C10120" s="33" t="s">
        <v>353</v>
      </c>
      <c r="D10120" s="33" t="s">
        <v>354</v>
      </c>
      <c r="E10120" s="34">
        <v>24258</v>
      </c>
      <c r="F10120" s="35">
        <v>22.277999999999999</v>
      </c>
      <c r="G10120" s="34">
        <v>221.3</v>
      </c>
      <c r="H10120" s="14">
        <f t="shared" si="632"/>
        <v>1195948.8492120001</v>
      </c>
      <c r="I10120" s="11">
        <f t="shared" si="633"/>
        <v>24258</v>
      </c>
      <c r="J10120" s="11">
        <f t="shared" si="634"/>
        <v>540419.72399999993</v>
      </c>
      <c r="K10120" s="11">
        <f t="shared" si="635"/>
        <v>0</v>
      </c>
    </row>
    <row r="10121" spans="1:11" s="11" customFormat="1">
      <c r="A10121" s="32">
        <v>2018</v>
      </c>
      <c r="B10121" s="32">
        <v>6481</v>
      </c>
      <c r="C10121" s="33" t="s">
        <v>353</v>
      </c>
      <c r="D10121" s="33" t="s">
        <v>354</v>
      </c>
      <c r="E10121" s="34">
        <v>104279</v>
      </c>
      <c r="F10121" s="35">
        <v>21.626999999999999</v>
      </c>
      <c r="G10121" s="34">
        <v>226.6</v>
      </c>
      <c r="H10121" s="14">
        <f t="shared" si="632"/>
        <v>5110378.2201779997</v>
      </c>
      <c r="I10121" s="11">
        <f t="shared" si="633"/>
        <v>104279</v>
      </c>
      <c r="J10121" s="11">
        <f t="shared" si="634"/>
        <v>2255241.9329999997</v>
      </c>
      <c r="K10121" s="11">
        <f t="shared" si="635"/>
        <v>0</v>
      </c>
    </row>
    <row r="10122" spans="1:11" s="11" customFormat="1">
      <c r="A10122" s="32">
        <v>2018</v>
      </c>
      <c r="B10122" s="32">
        <v>6481</v>
      </c>
      <c r="C10122" s="33" t="s">
        <v>363</v>
      </c>
      <c r="D10122" s="33" t="s">
        <v>354</v>
      </c>
      <c r="E10122" s="34">
        <v>56139</v>
      </c>
      <c r="F10122" s="35">
        <v>19.776</v>
      </c>
      <c r="G10122" s="34">
        <v>226.8</v>
      </c>
      <c r="H10122" s="14">
        <f t="shared" si="632"/>
        <v>2517944.6315520005</v>
      </c>
      <c r="I10122" s="11">
        <f t="shared" si="633"/>
        <v>56139</v>
      </c>
      <c r="J10122" s="11">
        <f t="shared" si="634"/>
        <v>1110204.8640000001</v>
      </c>
      <c r="K10122" s="11">
        <f t="shared" si="635"/>
        <v>0</v>
      </c>
    </row>
    <row r="10123" spans="1:11" s="11" customFormat="1">
      <c r="A10123" s="32">
        <v>2018</v>
      </c>
      <c r="B10123" s="32">
        <v>6481</v>
      </c>
      <c r="C10123" s="33" t="s">
        <v>565</v>
      </c>
      <c r="D10123" s="33" t="s">
        <v>566</v>
      </c>
      <c r="E10123" s="34">
        <v>11653</v>
      </c>
      <c r="F10123" s="35">
        <v>5.7229999999999999</v>
      </c>
      <c r="G10123" s="34">
        <v>2044</v>
      </c>
      <c r="H10123" s="14">
        <f t="shared" si="632"/>
        <v>1363146.0323600001</v>
      </c>
      <c r="I10123" s="11">
        <f t="shared" si="633"/>
        <v>11653</v>
      </c>
      <c r="J10123" s="11">
        <f t="shared" si="634"/>
        <v>66690.118999999992</v>
      </c>
      <c r="K10123" s="11">
        <f t="shared" si="635"/>
        <v>0</v>
      </c>
    </row>
    <row r="10124" spans="1:11" s="11" customFormat="1">
      <c r="A10124" s="32">
        <v>2018</v>
      </c>
      <c r="B10124" s="32">
        <v>6504</v>
      </c>
      <c r="C10124" s="33" t="s">
        <v>565</v>
      </c>
      <c r="D10124" s="33" t="s">
        <v>566</v>
      </c>
      <c r="E10124" s="34">
        <v>154</v>
      </c>
      <c r="F10124" s="35">
        <v>5.2690000000000001</v>
      </c>
      <c r="G10124" s="34">
        <v>3930</v>
      </c>
      <c r="H10124" s="14">
        <f t="shared" si="632"/>
        <v>31889.041799999999</v>
      </c>
      <c r="I10124" s="11">
        <f t="shared" si="633"/>
        <v>154</v>
      </c>
      <c r="J10124" s="11">
        <f t="shared" si="634"/>
        <v>811.42600000000004</v>
      </c>
      <c r="K10124" s="11">
        <f t="shared" si="635"/>
        <v>0</v>
      </c>
    </row>
    <row r="10125" spans="1:11" s="11" customFormat="1">
      <c r="A10125" s="32">
        <v>2018</v>
      </c>
      <c r="B10125" s="32">
        <v>6504</v>
      </c>
      <c r="C10125" s="33" t="s">
        <v>565</v>
      </c>
      <c r="D10125" s="33" t="s">
        <v>566</v>
      </c>
      <c r="E10125" s="34">
        <v>97924</v>
      </c>
      <c r="F10125" s="35">
        <v>5.7539999999999996</v>
      </c>
      <c r="G10125" s="34">
        <v>1728.7</v>
      </c>
      <c r="H10125" s="14">
        <f t="shared" si="632"/>
        <v>9740441.3297519982</v>
      </c>
      <c r="I10125" s="11">
        <f t="shared" si="633"/>
        <v>97924</v>
      </c>
      <c r="J10125" s="11">
        <f t="shared" si="634"/>
        <v>563454.696</v>
      </c>
      <c r="K10125" s="11">
        <f t="shared" si="635"/>
        <v>0</v>
      </c>
    </row>
    <row r="10126" spans="1:11" s="11" customFormat="1">
      <c r="A10126" s="32">
        <v>2018</v>
      </c>
      <c r="B10126" s="32">
        <v>6559</v>
      </c>
      <c r="C10126" s="33" t="s">
        <v>565</v>
      </c>
      <c r="D10126" s="33" t="s">
        <v>566</v>
      </c>
      <c r="E10126" s="34">
        <v>5</v>
      </c>
      <c r="F10126" s="35">
        <v>5.6070000000000002</v>
      </c>
      <c r="G10126" s="34">
        <v>1087.8</v>
      </c>
      <c r="H10126" s="14">
        <f t="shared" si="632"/>
        <v>304.96473000000003</v>
      </c>
      <c r="I10126" s="11">
        <f t="shared" si="633"/>
        <v>5</v>
      </c>
      <c r="J10126" s="11">
        <f t="shared" si="634"/>
        <v>28.035</v>
      </c>
      <c r="K10126" s="11">
        <f t="shared" si="635"/>
        <v>0</v>
      </c>
    </row>
    <row r="10127" spans="1:11" s="11" customFormat="1">
      <c r="A10127" s="32">
        <v>2018</v>
      </c>
      <c r="B10127" s="32">
        <v>6559</v>
      </c>
      <c r="C10127" s="33" t="s">
        <v>563</v>
      </c>
      <c r="D10127" s="33" t="s">
        <v>564</v>
      </c>
      <c r="E10127" s="34">
        <v>500943</v>
      </c>
      <c r="F10127" s="35">
        <v>1</v>
      </c>
      <c r="G10127" s="34">
        <v>529.1</v>
      </c>
      <c r="H10127" s="14">
        <f t="shared" si="632"/>
        <v>2650489.4130000002</v>
      </c>
      <c r="I10127" s="11">
        <f t="shared" si="633"/>
        <v>500943</v>
      </c>
      <c r="J10127" s="11">
        <f t="shared" si="634"/>
        <v>500943</v>
      </c>
      <c r="K10127" s="11">
        <f t="shared" si="635"/>
        <v>0</v>
      </c>
    </row>
    <row r="10128" spans="1:11" s="11" customFormat="1">
      <c r="A10128" s="32">
        <v>2018</v>
      </c>
      <c r="B10128" s="32">
        <v>6639</v>
      </c>
      <c r="C10128" s="33" t="s">
        <v>353</v>
      </c>
      <c r="D10128" s="33" t="s">
        <v>354</v>
      </c>
      <c r="E10128" s="34">
        <v>41905</v>
      </c>
      <c r="F10128" s="35">
        <v>22.08</v>
      </c>
      <c r="G10128" s="34">
        <v>198</v>
      </c>
      <c r="H10128" s="14">
        <f t="shared" si="632"/>
        <v>1832019.5519999999</v>
      </c>
      <c r="I10128" s="11">
        <f t="shared" si="633"/>
        <v>41905</v>
      </c>
      <c r="J10128" s="11">
        <f t="shared" si="634"/>
        <v>925262.39999999991</v>
      </c>
      <c r="K10128" s="11">
        <f t="shared" si="635"/>
        <v>0</v>
      </c>
    </row>
    <row r="10129" spans="1:11" s="11" customFormat="1">
      <c r="A10129" s="32">
        <v>2018</v>
      </c>
      <c r="B10129" s="32">
        <v>6639</v>
      </c>
      <c r="C10129" s="33" t="s">
        <v>353</v>
      </c>
      <c r="D10129" s="33" t="s">
        <v>354</v>
      </c>
      <c r="E10129" s="34">
        <v>3415</v>
      </c>
      <c r="F10129" s="35">
        <v>22.35</v>
      </c>
      <c r="G10129" s="34">
        <v>166.6</v>
      </c>
      <c r="H10129" s="14">
        <f t="shared" si="632"/>
        <v>127157.8665</v>
      </c>
      <c r="I10129" s="11">
        <f t="shared" si="633"/>
        <v>3415</v>
      </c>
      <c r="J10129" s="11">
        <f t="shared" si="634"/>
        <v>76325.25</v>
      </c>
      <c r="K10129" s="11">
        <f t="shared" si="635"/>
        <v>0</v>
      </c>
    </row>
    <row r="10130" spans="1:11" s="11" customFormat="1">
      <c r="A10130" s="32">
        <v>2018</v>
      </c>
      <c r="B10130" s="32">
        <v>6639</v>
      </c>
      <c r="C10130" s="33" t="s">
        <v>353</v>
      </c>
      <c r="D10130" s="33" t="s">
        <v>354</v>
      </c>
      <c r="E10130" s="34">
        <v>47812</v>
      </c>
      <c r="F10130" s="35">
        <v>23.09</v>
      </c>
      <c r="G10130" s="34">
        <v>168.7</v>
      </c>
      <c r="H10130" s="14">
        <f t="shared" si="632"/>
        <v>1862412.70796</v>
      </c>
      <c r="I10130" s="11">
        <f t="shared" si="633"/>
        <v>47812</v>
      </c>
      <c r="J10130" s="11">
        <f t="shared" si="634"/>
        <v>1103979.08</v>
      </c>
      <c r="K10130" s="11">
        <f t="shared" si="635"/>
        <v>0</v>
      </c>
    </row>
    <row r="10131" spans="1:11" s="11" customFormat="1">
      <c r="A10131" s="32">
        <v>2018</v>
      </c>
      <c r="B10131" s="32">
        <v>6641</v>
      </c>
      <c r="C10131" s="33" t="s">
        <v>363</v>
      </c>
      <c r="D10131" s="33" t="s">
        <v>354</v>
      </c>
      <c r="E10131" s="34">
        <v>147651</v>
      </c>
      <c r="F10131" s="35">
        <v>17.98</v>
      </c>
      <c r="G10131" s="34">
        <v>192</v>
      </c>
      <c r="H10131" s="14">
        <f t="shared" si="632"/>
        <v>5097148.7615999999</v>
      </c>
      <c r="I10131" s="11">
        <f t="shared" si="633"/>
        <v>147651</v>
      </c>
      <c r="J10131" s="11">
        <f t="shared" si="634"/>
        <v>2654764.98</v>
      </c>
      <c r="K10131" s="11">
        <f t="shared" si="635"/>
        <v>0</v>
      </c>
    </row>
    <row r="10132" spans="1:11" s="11" customFormat="1">
      <c r="A10132" s="32">
        <v>2018</v>
      </c>
      <c r="B10132" s="32">
        <v>6641</v>
      </c>
      <c r="C10132" s="33" t="s">
        <v>363</v>
      </c>
      <c r="D10132" s="33" t="s">
        <v>354</v>
      </c>
      <c r="E10132" s="34">
        <v>15641</v>
      </c>
      <c r="F10132" s="35">
        <v>18.02</v>
      </c>
      <c r="G10132" s="34">
        <v>193.7</v>
      </c>
      <c r="H10132" s="14">
        <f t="shared" si="632"/>
        <v>545945.03833999997</v>
      </c>
      <c r="I10132" s="11">
        <f t="shared" si="633"/>
        <v>15641</v>
      </c>
      <c r="J10132" s="11">
        <f t="shared" si="634"/>
        <v>281850.82</v>
      </c>
      <c r="K10132" s="11">
        <f t="shared" si="635"/>
        <v>0</v>
      </c>
    </row>
    <row r="10133" spans="1:11" s="11" customFormat="1">
      <c r="A10133" s="32">
        <v>2018</v>
      </c>
      <c r="B10133" s="32">
        <v>6641</v>
      </c>
      <c r="C10133" s="33" t="s">
        <v>363</v>
      </c>
      <c r="D10133" s="33" t="s">
        <v>354</v>
      </c>
      <c r="E10133" s="34">
        <v>49368</v>
      </c>
      <c r="F10133" s="35">
        <v>17.440000000000001</v>
      </c>
      <c r="G10133" s="34">
        <v>199.3</v>
      </c>
      <c r="H10133" s="14">
        <f t="shared" si="632"/>
        <v>1715928.9945600003</v>
      </c>
      <c r="I10133" s="11">
        <f t="shared" si="633"/>
        <v>49368</v>
      </c>
      <c r="J10133" s="11">
        <f t="shared" si="634"/>
        <v>860977.92</v>
      </c>
      <c r="K10133" s="11">
        <f t="shared" si="635"/>
        <v>0</v>
      </c>
    </row>
    <row r="10134" spans="1:11" s="11" customFormat="1">
      <c r="A10134" s="32">
        <v>2018</v>
      </c>
      <c r="B10134" s="32">
        <v>6641</v>
      </c>
      <c r="C10134" s="33" t="s">
        <v>363</v>
      </c>
      <c r="D10134" s="33" t="s">
        <v>354</v>
      </c>
      <c r="E10134" s="34">
        <v>16376</v>
      </c>
      <c r="F10134" s="35">
        <v>17.71</v>
      </c>
      <c r="G10134" s="34">
        <v>193.2</v>
      </c>
      <c r="H10134" s="14">
        <f t="shared" si="632"/>
        <v>560316.63072000002</v>
      </c>
      <c r="I10134" s="11">
        <f t="shared" si="633"/>
        <v>16376</v>
      </c>
      <c r="J10134" s="11">
        <f t="shared" si="634"/>
        <v>290018.96000000002</v>
      </c>
      <c r="K10134" s="11">
        <f t="shared" si="635"/>
        <v>0</v>
      </c>
    </row>
    <row r="10135" spans="1:11" s="11" customFormat="1">
      <c r="A10135" s="32">
        <v>2018</v>
      </c>
      <c r="B10135" s="32">
        <v>6641</v>
      </c>
      <c r="C10135" s="33" t="s">
        <v>363</v>
      </c>
      <c r="D10135" s="33" t="s">
        <v>354</v>
      </c>
      <c r="E10135" s="34">
        <v>147341</v>
      </c>
      <c r="F10135" s="35">
        <v>16.989999999999998</v>
      </c>
      <c r="G10135" s="34">
        <v>184</v>
      </c>
      <c r="H10135" s="14">
        <f t="shared" si="632"/>
        <v>4606115.4055999992</v>
      </c>
      <c r="I10135" s="11">
        <f t="shared" si="633"/>
        <v>147341</v>
      </c>
      <c r="J10135" s="11">
        <f t="shared" si="634"/>
        <v>2503323.59</v>
      </c>
      <c r="K10135" s="11">
        <f t="shared" si="635"/>
        <v>0</v>
      </c>
    </row>
    <row r="10136" spans="1:11" s="11" customFormat="1">
      <c r="A10136" s="32">
        <v>2018</v>
      </c>
      <c r="B10136" s="32">
        <v>6641</v>
      </c>
      <c r="C10136" s="33" t="s">
        <v>363</v>
      </c>
      <c r="D10136" s="33" t="s">
        <v>354</v>
      </c>
      <c r="E10136" s="34">
        <v>114874</v>
      </c>
      <c r="F10136" s="35">
        <v>17.45</v>
      </c>
      <c r="G10136" s="34">
        <v>192.9</v>
      </c>
      <c r="H10136" s="14">
        <f t="shared" si="632"/>
        <v>3866779.4576999997</v>
      </c>
      <c r="I10136" s="11">
        <f t="shared" si="633"/>
        <v>114874</v>
      </c>
      <c r="J10136" s="11">
        <f t="shared" si="634"/>
        <v>2004551.2999999998</v>
      </c>
      <c r="K10136" s="11">
        <f t="shared" si="635"/>
        <v>0</v>
      </c>
    </row>
    <row r="10137" spans="1:11" s="11" customFormat="1">
      <c r="A10137" s="32">
        <v>2018</v>
      </c>
      <c r="B10137" s="32">
        <v>6641</v>
      </c>
      <c r="C10137" s="33" t="s">
        <v>363</v>
      </c>
      <c r="D10137" s="33" t="s">
        <v>354</v>
      </c>
      <c r="E10137" s="34">
        <v>16421</v>
      </c>
      <c r="F10137" s="35">
        <v>17.55</v>
      </c>
      <c r="G10137" s="34">
        <v>192.4</v>
      </c>
      <c r="H10137" s="14">
        <f t="shared" si="632"/>
        <v>554474.77020000003</v>
      </c>
      <c r="I10137" s="11">
        <f t="shared" si="633"/>
        <v>16421</v>
      </c>
      <c r="J10137" s="11">
        <f t="shared" si="634"/>
        <v>288188.55</v>
      </c>
      <c r="K10137" s="11">
        <f t="shared" si="635"/>
        <v>0</v>
      </c>
    </row>
    <row r="10138" spans="1:11" s="11" customFormat="1">
      <c r="A10138" s="32">
        <v>2018</v>
      </c>
      <c r="B10138" s="32">
        <v>6664</v>
      </c>
      <c r="C10138" s="33" t="s">
        <v>363</v>
      </c>
      <c r="D10138" s="33" t="s">
        <v>354</v>
      </c>
      <c r="E10138" s="34">
        <v>49238</v>
      </c>
      <c r="F10138" s="35">
        <v>17.16</v>
      </c>
      <c r="G10138" s="34">
        <v>190.6</v>
      </c>
      <c r="H10138" s="14">
        <f t="shared" si="632"/>
        <v>1610425.29648</v>
      </c>
      <c r="I10138" s="11">
        <f t="shared" si="633"/>
        <v>49238</v>
      </c>
      <c r="J10138" s="11">
        <f t="shared" si="634"/>
        <v>844924.08</v>
      </c>
      <c r="K10138" s="11">
        <f t="shared" si="635"/>
        <v>0</v>
      </c>
    </row>
    <row r="10139" spans="1:11" s="11" customFormat="1">
      <c r="A10139" s="32">
        <v>2018</v>
      </c>
      <c r="B10139" s="32">
        <v>6664</v>
      </c>
      <c r="C10139" s="33" t="s">
        <v>363</v>
      </c>
      <c r="D10139" s="33" t="s">
        <v>354</v>
      </c>
      <c r="E10139" s="34">
        <v>16339</v>
      </c>
      <c r="F10139" s="35">
        <v>17.989999999999998</v>
      </c>
      <c r="G10139" s="34">
        <v>198.1</v>
      </c>
      <c r="H10139" s="14">
        <f t="shared" si="632"/>
        <v>582292.38640999992</v>
      </c>
      <c r="I10139" s="11">
        <f t="shared" si="633"/>
        <v>16339</v>
      </c>
      <c r="J10139" s="11">
        <f t="shared" si="634"/>
        <v>293938.61</v>
      </c>
      <c r="K10139" s="11">
        <f t="shared" si="635"/>
        <v>0</v>
      </c>
    </row>
    <row r="10140" spans="1:11" s="11" customFormat="1">
      <c r="A10140" s="32">
        <v>2018</v>
      </c>
      <c r="B10140" s="32">
        <v>6664</v>
      </c>
      <c r="C10140" s="33" t="s">
        <v>363</v>
      </c>
      <c r="D10140" s="33" t="s">
        <v>354</v>
      </c>
      <c r="E10140" s="34">
        <v>16473</v>
      </c>
      <c r="F10140" s="35">
        <v>17.484000000000002</v>
      </c>
      <c r="G10140" s="34">
        <v>197.2</v>
      </c>
      <c r="H10140" s="14">
        <f t="shared" si="632"/>
        <v>567963.47390400001</v>
      </c>
      <c r="I10140" s="11">
        <f t="shared" si="633"/>
        <v>16473</v>
      </c>
      <c r="J10140" s="11">
        <f t="shared" si="634"/>
        <v>288013.93200000003</v>
      </c>
      <c r="K10140" s="11">
        <f t="shared" si="635"/>
        <v>0</v>
      </c>
    </row>
    <row r="10141" spans="1:11" s="11" customFormat="1">
      <c r="A10141" s="32">
        <v>2018</v>
      </c>
      <c r="B10141" s="32">
        <v>6664</v>
      </c>
      <c r="C10141" s="33" t="s">
        <v>363</v>
      </c>
      <c r="D10141" s="33" t="s">
        <v>354</v>
      </c>
      <c r="E10141" s="34">
        <v>32528</v>
      </c>
      <c r="F10141" s="35">
        <v>17.905999999999999</v>
      </c>
      <c r="G10141" s="34">
        <v>178.2</v>
      </c>
      <c r="H10141" s="14">
        <f t="shared" si="632"/>
        <v>1037919.4277759999</v>
      </c>
      <c r="I10141" s="11">
        <f t="shared" si="633"/>
        <v>32528</v>
      </c>
      <c r="J10141" s="11">
        <f t="shared" si="634"/>
        <v>582446.36800000002</v>
      </c>
      <c r="K10141" s="11">
        <f t="shared" si="635"/>
        <v>0</v>
      </c>
    </row>
    <row r="10142" spans="1:11" s="11" customFormat="1">
      <c r="A10142" s="32">
        <v>2018</v>
      </c>
      <c r="B10142" s="32">
        <v>6664</v>
      </c>
      <c r="C10142" s="33" t="s">
        <v>363</v>
      </c>
      <c r="D10142" s="33" t="s">
        <v>354</v>
      </c>
      <c r="E10142" s="34">
        <v>32870</v>
      </c>
      <c r="F10142" s="35">
        <v>17.603000000000002</v>
      </c>
      <c r="G10142" s="34">
        <v>184</v>
      </c>
      <c r="H10142" s="14">
        <f t="shared" si="632"/>
        <v>1064643.5224000001</v>
      </c>
      <c r="I10142" s="11">
        <f t="shared" si="633"/>
        <v>32870</v>
      </c>
      <c r="J10142" s="11">
        <f t="shared" si="634"/>
        <v>578610.6100000001</v>
      </c>
      <c r="K10142" s="11">
        <f t="shared" si="635"/>
        <v>0</v>
      </c>
    </row>
    <row r="10143" spans="1:11" s="11" customFormat="1">
      <c r="A10143" s="32">
        <v>2018</v>
      </c>
      <c r="B10143" s="32">
        <v>6664</v>
      </c>
      <c r="C10143" s="33" t="s">
        <v>363</v>
      </c>
      <c r="D10143" s="33" t="s">
        <v>354</v>
      </c>
      <c r="E10143" s="34">
        <v>16331</v>
      </c>
      <c r="F10143" s="35">
        <v>17.635999999999999</v>
      </c>
      <c r="G10143" s="34">
        <v>180.4</v>
      </c>
      <c r="H10143" s="14">
        <f t="shared" si="632"/>
        <v>519576.38286399998</v>
      </c>
      <c r="I10143" s="11">
        <f t="shared" si="633"/>
        <v>16331</v>
      </c>
      <c r="J10143" s="11">
        <f t="shared" si="634"/>
        <v>288013.516</v>
      </c>
      <c r="K10143" s="11">
        <f t="shared" si="635"/>
        <v>0</v>
      </c>
    </row>
    <row r="10144" spans="1:11" s="11" customFormat="1">
      <c r="A10144" s="32">
        <v>2018</v>
      </c>
      <c r="B10144" s="32">
        <v>6664</v>
      </c>
      <c r="C10144" s="33" t="s">
        <v>563</v>
      </c>
      <c r="D10144" s="33" t="s">
        <v>564</v>
      </c>
      <c r="E10144" s="34">
        <v>18340</v>
      </c>
      <c r="F10144" s="35">
        <v>1.0509999999999999</v>
      </c>
      <c r="G10144" s="34">
        <v>445.7</v>
      </c>
      <c r="H10144" s="14">
        <f t="shared" si="632"/>
        <v>85910.190379999985</v>
      </c>
      <c r="I10144" s="11">
        <f t="shared" si="633"/>
        <v>18340</v>
      </c>
      <c r="J10144" s="11">
        <f t="shared" si="634"/>
        <v>19275.34</v>
      </c>
      <c r="K10144" s="11">
        <f t="shared" si="635"/>
        <v>0</v>
      </c>
    </row>
    <row r="10145" spans="1:11" s="11" customFormat="1">
      <c r="A10145" s="32">
        <v>2018</v>
      </c>
      <c r="B10145" s="32">
        <v>6705</v>
      </c>
      <c r="C10145" s="33" t="s">
        <v>353</v>
      </c>
      <c r="D10145" s="33" t="s">
        <v>354</v>
      </c>
      <c r="E10145" s="34">
        <v>167149</v>
      </c>
      <c r="F10145" s="35">
        <v>22.06</v>
      </c>
      <c r="G10145" s="34" t="s">
        <v>364</v>
      </c>
      <c r="H10145" s="14" t="str">
        <f t="shared" si="632"/>
        <v/>
      </c>
      <c r="I10145" s="11" t="str">
        <f t="shared" si="633"/>
        <v/>
      </c>
      <c r="J10145" s="11" t="str">
        <f t="shared" si="634"/>
        <v/>
      </c>
      <c r="K10145" s="11">
        <f t="shared" si="635"/>
        <v>0</v>
      </c>
    </row>
    <row r="10146" spans="1:11" s="11" customFormat="1">
      <c r="A10146" s="32">
        <v>2018</v>
      </c>
      <c r="B10146" s="32">
        <v>6705</v>
      </c>
      <c r="C10146" s="33" t="s">
        <v>563</v>
      </c>
      <c r="D10146" s="33" t="s">
        <v>564</v>
      </c>
      <c r="E10146" s="34">
        <v>12644</v>
      </c>
      <c r="F10146" s="35">
        <v>1.0289999999999999</v>
      </c>
      <c r="G10146" s="34" t="s">
        <v>364</v>
      </c>
      <c r="H10146" s="14" t="str">
        <f t="shared" si="632"/>
        <v/>
      </c>
      <c r="I10146" s="11" t="str">
        <f t="shared" si="633"/>
        <v/>
      </c>
      <c r="J10146" s="11" t="str">
        <f t="shared" si="634"/>
        <v/>
      </c>
      <c r="K10146" s="11">
        <f t="shared" si="635"/>
        <v>0</v>
      </c>
    </row>
    <row r="10147" spans="1:11" s="11" customFormat="1">
      <c r="A10147" s="32">
        <v>2018</v>
      </c>
      <c r="B10147" s="32">
        <v>6705</v>
      </c>
      <c r="C10147" s="33" t="s">
        <v>563</v>
      </c>
      <c r="D10147" s="33" t="s">
        <v>564</v>
      </c>
      <c r="E10147" s="34">
        <v>20025</v>
      </c>
      <c r="F10147" s="35">
        <v>1.0269999999999999</v>
      </c>
      <c r="G10147" s="34" t="s">
        <v>364</v>
      </c>
      <c r="H10147" s="14" t="str">
        <f t="shared" si="632"/>
        <v/>
      </c>
      <c r="I10147" s="11" t="str">
        <f t="shared" si="633"/>
        <v/>
      </c>
      <c r="J10147" s="11" t="str">
        <f t="shared" si="634"/>
        <v/>
      </c>
      <c r="K10147" s="11">
        <f t="shared" si="635"/>
        <v>0</v>
      </c>
    </row>
    <row r="10148" spans="1:11" s="11" customFormat="1">
      <c r="A10148" s="32">
        <v>2018</v>
      </c>
      <c r="B10148" s="32">
        <v>6761</v>
      </c>
      <c r="C10148" s="33" t="s">
        <v>363</v>
      </c>
      <c r="D10148" s="33" t="s">
        <v>354</v>
      </c>
      <c r="E10148" s="34">
        <v>96771</v>
      </c>
      <c r="F10148" s="35">
        <v>17.553999999999998</v>
      </c>
      <c r="G10148" s="34">
        <v>134.4</v>
      </c>
      <c r="H10148" s="14">
        <f t="shared" si="632"/>
        <v>2283077.1720960001</v>
      </c>
      <c r="I10148" s="11">
        <f t="shared" si="633"/>
        <v>96771</v>
      </c>
      <c r="J10148" s="11">
        <f t="shared" si="634"/>
        <v>1698718.1339999998</v>
      </c>
      <c r="K10148" s="11">
        <f t="shared" si="635"/>
        <v>0</v>
      </c>
    </row>
    <row r="10149" spans="1:11" s="11" customFormat="1">
      <c r="A10149" s="32">
        <v>2018</v>
      </c>
      <c r="B10149" s="32">
        <v>6761</v>
      </c>
      <c r="C10149" s="33" t="s">
        <v>563</v>
      </c>
      <c r="D10149" s="33" t="s">
        <v>564</v>
      </c>
      <c r="E10149" s="34">
        <v>10833</v>
      </c>
      <c r="F10149" s="35">
        <v>1.0980000000000001</v>
      </c>
      <c r="G10149" s="34">
        <v>315.10000000000002</v>
      </c>
      <c r="H10149" s="14">
        <f t="shared" si="632"/>
        <v>37479.991734000003</v>
      </c>
      <c r="I10149" s="11">
        <f t="shared" si="633"/>
        <v>10833</v>
      </c>
      <c r="J10149" s="11">
        <f t="shared" si="634"/>
        <v>11894.634000000002</v>
      </c>
      <c r="K10149" s="11">
        <f t="shared" si="635"/>
        <v>0</v>
      </c>
    </row>
    <row r="10150" spans="1:11" s="11" customFormat="1">
      <c r="A10150" s="32">
        <v>2018</v>
      </c>
      <c r="B10150" s="32">
        <v>6768</v>
      </c>
      <c r="C10150" s="33" t="s">
        <v>363</v>
      </c>
      <c r="D10150" s="33" t="s">
        <v>354</v>
      </c>
      <c r="E10150" s="34">
        <v>47727</v>
      </c>
      <c r="F10150" s="35">
        <v>17.899999999999999</v>
      </c>
      <c r="G10150" s="34">
        <v>224.2</v>
      </c>
      <c r="H10150" s="14">
        <f t="shared" si="632"/>
        <v>1915370.4186</v>
      </c>
      <c r="I10150" s="11">
        <f t="shared" si="633"/>
        <v>47727</v>
      </c>
      <c r="J10150" s="11">
        <f t="shared" si="634"/>
        <v>854313.29999999993</v>
      </c>
      <c r="K10150" s="11">
        <f t="shared" si="635"/>
        <v>0</v>
      </c>
    </row>
    <row r="10151" spans="1:11" s="11" customFormat="1">
      <c r="A10151" s="32">
        <v>2018</v>
      </c>
      <c r="B10151" s="32">
        <v>6772</v>
      </c>
      <c r="C10151" s="33" t="s">
        <v>363</v>
      </c>
      <c r="D10151" s="33" t="s">
        <v>354</v>
      </c>
      <c r="E10151" s="34">
        <v>82623</v>
      </c>
      <c r="F10151" s="35">
        <v>17.27</v>
      </c>
      <c r="G10151" s="34">
        <v>187.8</v>
      </c>
      <c r="H10151" s="14">
        <f t="shared" si="632"/>
        <v>2679716.7163800006</v>
      </c>
      <c r="I10151" s="11">
        <f t="shared" si="633"/>
        <v>82623</v>
      </c>
      <c r="J10151" s="11">
        <f t="shared" si="634"/>
        <v>1426899.21</v>
      </c>
      <c r="K10151" s="11">
        <f t="shared" si="635"/>
        <v>0</v>
      </c>
    </row>
    <row r="10152" spans="1:11" s="11" customFormat="1">
      <c r="A10152" s="32">
        <v>2018</v>
      </c>
      <c r="B10152" s="32">
        <v>6772</v>
      </c>
      <c r="C10152" s="33" t="s">
        <v>565</v>
      </c>
      <c r="D10152" s="33" t="s">
        <v>566</v>
      </c>
      <c r="E10152" s="34">
        <v>1523</v>
      </c>
      <c r="F10152" s="35">
        <v>5.8</v>
      </c>
      <c r="G10152" s="34">
        <v>1631.1</v>
      </c>
      <c r="H10152" s="14">
        <f t="shared" si="632"/>
        <v>144081.58739999999</v>
      </c>
      <c r="I10152" s="11">
        <f t="shared" si="633"/>
        <v>1523</v>
      </c>
      <c r="J10152" s="11">
        <f t="shared" si="634"/>
        <v>8833.4</v>
      </c>
      <c r="K10152" s="11">
        <f t="shared" si="635"/>
        <v>0</v>
      </c>
    </row>
    <row r="10153" spans="1:11" s="11" customFormat="1">
      <c r="A10153" s="32">
        <v>2018</v>
      </c>
      <c r="B10153" s="32">
        <v>6823</v>
      </c>
      <c r="C10153" s="33" t="s">
        <v>353</v>
      </c>
      <c r="D10153" s="33" t="s">
        <v>354</v>
      </c>
      <c r="E10153" s="34">
        <v>25065</v>
      </c>
      <c r="F10153" s="35">
        <v>22.19</v>
      </c>
      <c r="G10153" s="34">
        <v>198.3</v>
      </c>
      <c r="H10153" s="14">
        <f t="shared" si="632"/>
        <v>1102929.4300500001</v>
      </c>
      <c r="I10153" s="11">
        <f t="shared" si="633"/>
        <v>25065</v>
      </c>
      <c r="J10153" s="11">
        <f t="shared" si="634"/>
        <v>556192.35</v>
      </c>
      <c r="K10153" s="11">
        <f t="shared" si="635"/>
        <v>0</v>
      </c>
    </row>
    <row r="10154" spans="1:11" s="11" customFormat="1">
      <c r="A10154" s="32">
        <v>2018</v>
      </c>
      <c r="B10154" s="32">
        <v>6823</v>
      </c>
      <c r="C10154" s="33" t="s">
        <v>353</v>
      </c>
      <c r="D10154" s="33" t="s">
        <v>354</v>
      </c>
      <c r="E10154" s="34">
        <v>13724</v>
      </c>
      <c r="F10154" s="35">
        <v>22.69</v>
      </c>
      <c r="G10154" s="34">
        <v>220.4</v>
      </c>
      <c r="H10154" s="14">
        <f t="shared" si="632"/>
        <v>686320.22224000015</v>
      </c>
      <c r="I10154" s="11">
        <f t="shared" si="633"/>
        <v>13724</v>
      </c>
      <c r="J10154" s="11">
        <f t="shared" si="634"/>
        <v>311397.56</v>
      </c>
      <c r="K10154" s="11">
        <f t="shared" si="635"/>
        <v>0</v>
      </c>
    </row>
    <row r="10155" spans="1:11" s="11" customFormat="1">
      <c r="A10155" s="32">
        <v>2018</v>
      </c>
      <c r="B10155" s="32">
        <v>6823</v>
      </c>
      <c r="C10155" s="33" t="s">
        <v>353</v>
      </c>
      <c r="D10155" s="33" t="s">
        <v>354</v>
      </c>
      <c r="E10155" s="34">
        <v>19515</v>
      </c>
      <c r="F10155" s="35">
        <v>23.64</v>
      </c>
      <c r="G10155" s="34">
        <v>199.4</v>
      </c>
      <c r="H10155" s="14">
        <f t="shared" si="632"/>
        <v>919901.19239999994</v>
      </c>
      <c r="I10155" s="11">
        <f t="shared" si="633"/>
        <v>19515</v>
      </c>
      <c r="J10155" s="11">
        <f t="shared" si="634"/>
        <v>461334.60000000003</v>
      </c>
      <c r="K10155" s="11">
        <f t="shared" si="635"/>
        <v>0</v>
      </c>
    </row>
    <row r="10156" spans="1:11" s="11" customFormat="1">
      <c r="A10156" s="32">
        <v>2018</v>
      </c>
      <c r="B10156" s="32">
        <v>6823</v>
      </c>
      <c r="C10156" s="33" t="s">
        <v>353</v>
      </c>
      <c r="D10156" s="33" t="s">
        <v>354</v>
      </c>
      <c r="E10156" s="34">
        <v>20358</v>
      </c>
      <c r="F10156" s="35">
        <v>23.81</v>
      </c>
      <c r="G10156" s="34">
        <v>226.5</v>
      </c>
      <c r="H10156" s="14">
        <f t="shared" si="632"/>
        <v>1097899.8147</v>
      </c>
      <c r="I10156" s="11">
        <f t="shared" si="633"/>
        <v>20358</v>
      </c>
      <c r="J10156" s="11">
        <f t="shared" si="634"/>
        <v>484723.98</v>
      </c>
      <c r="K10156" s="11">
        <f t="shared" si="635"/>
        <v>0</v>
      </c>
    </row>
    <row r="10157" spans="1:11" s="11" customFormat="1">
      <c r="A10157" s="32">
        <v>2018</v>
      </c>
      <c r="B10157" s="32">
        <v>6823</v>
      </c>
      <c r="C10157" s="33" t="s">
        <v>353</v>
      </c>
      <c r="D10157" s="33" t="s">
        <v>354</v>
      </c>
      <c r="E10157" s="34">
        <v>33471</v>
      </c>
      <c r="F10157" s="35">
        <v>22.7</v>
      </c>
      <c r="G10157" s="34">
        <v>176.1</v>
      </c>
      <c r="H10157" s="14">
        <f t="shared" si="632"/>
        <v>1337993.1836999999</v>
      </c>
      <c r="I10157" s="11">
        <f t="shared" si="633"/>
        <v>33471</v>
      </c>
      <c r="J10157" s="11">
        <f t="shared" si="634"/>
        <v>759791.7</v>
      </c>
      <c r="K10157" s="11">
        <f t="shared" si="635"/>
        <v>0</v>
      </c>
    </row>
    <row r="10158" spans="1:11" s="11" customFormat="1">
      <c r="A10158" s="32">
        <v>2018</v>
      </c>
      <c r="B10158" s="32">
        <v>7030</v>
      </c>
      <c r="C10158" s="33" t="s">
        <v>362</v>
      </c>
      <c r="D10158" s="33" t="s">
        <v>354</v>
      </c>
      <c r="E10158" s="34">
        <v>168145</v>
      </c>
      <c r="F10158" s="35">
        <v>12.84</v>
      </c>
      <c r="G10158" s="34" t="s">
        <v>364</v>
      </c>
      <c r="H10158" s="14" t="str">
        <f t="shared" si="632"/>
        <v/>
      </c>
      <c r="I10158" s="11" t="str">
        <f t="shared" si="633"/>
        <v/>
      </c>
      <c r="J10158" s="11" t="str">
        <f t="shared" si="634"/>
        <v/>
      </c>
      <c r="K10158" s="11">
        <f t="shared" si="635"/>
        <v>1</v>
      </c>
    </row>
    <row r="10159" spans="1:11" s="11" customFormat="1">
      <c r="A10159" s="32">
        <v>2018</v>
      </c>
      <c r="B10159" s="32">
        <v>7030</v>
      </c>
      <c r="C10159" s="33" t="s">
        <v>563</v>
      </c>
      <c r="D10159" s="33" t="s">
        <v>564</v>
      </c>
      <c r="E10159" s="34">
        <v>38188</v>
      </c>
      <c r="F10159" s="35">
        <v>1</v>
      </c>
      <c r="G10159" s="34" t="s">
        <v>364</v>
      </c>
      <c r="H10159" s="14" t="str">
        <f t="shared" si="632"/>
        <v/>
      </c>
      <c r="I10159" s="11" t="str">
        <f t="shared" si="633"/>
        <v/>
      </c>
      <c r="J10159" s="11" t="str">
        <f t="shared" si="634"/>
        <v/>
      </c>
      <c r="K10159" s="11">
        <f t="shared" si="635"/>
        <v>0</v>
      </c>
    </row>
    <row r="10160" spans="1:11" s="11" customFormat="1">
      <c r="A10160" s="32">
        <v>2018</v>
      </c>
      <c r="B10160" s="32">
        <v>7032</v>
      </c>
      <c r="C10160" s="33" t="s">
        <v>565</v>
      </c>
      <c r="D10160" s="33" t="s">
        <v>566</v>
      </c>
      <c r="E10160" s="34">
        <v>212</v>
      </c>
      <c r="F10160" s="35">
        <v>5.88</v>
      </c>
      <c r="G10160" s="34">
        <v>1920.6</v>
      </c>
      <c r="H10160" s="14">
        <f t="shared" si="632"/>
        <v>23941.431359999999</v>
      </c>
      <c r="I10160" s="11">
        <f t="shared" si="633"/>
        <v>212</v>
      </c>
      <c r="J10160" s="11">
        <f t="shared" si="634"/>
        <v>1246.56</v>
      </c>
      <c r="K10160" s="11">
        <f t="shared" si="635"/>
        <v>0</v>
      </c>
    </row>
    <row r="10161" spans="1:11" s="11" customFormat="1">
      <c r="A10161" s="32">
        <v>2018</v>
      </c>
      <c r="B10161" s="32">
        <v>7032</v>
      </c>
      <c r="C10161" s="33" t="s">
        <v>565</v>
      </c>
      <c r="D10161" s="33" t="s">
        <v>566</v>
      </c>
      <c r="E10161" s="34">
        <v>450</v>
      </c>
      <c r="F10161" s="35">
        <v>5.88</v>
      </c>
      <c r="G10161" s="34">
        <v>1712.9</v>
      </c>
      <c r="H10161" s="14">
        <f t="shared" si="632"/>
        <v>45323.334000000003</v>
      </c>
      <c r="I10161" s="11">
        <f t="shared" si="633"/>
        <v>450</v>
      </c>
      <c r="J10161" s="11">
        <f t="shared" si="634"/>
        <v>2646</v>
      </c>
      <c r="K10161" s="11">
        <f t="shared" si="635"/>
        <v>0</v>
      </c>
    </row>
    <row r="10162" spans="1:11" s="11" customFormat="1">
      <c r="A10162" s="32">
        <v>2018</v>
      </c>
      <c r="B10162" s="32">
        <v>7032</v>
      </c>
      <c r="C10162" s="33" t="s">
        <v>565</v>
      </c>
      <c r="D10162" s="33" t="s">
        <v>566</v>
      </c>
      <c r="E10162" s="34">
        <v>380</v>
      </c>
      <c r="F10162" s="35">
        <v>5.88</v>
      </c>
      <c r="G10162" s="34">
        <v>1647.6</v>
      </c>
      <c r="H10162" s="14">
        <f t="shared" si="632"/>
        <v>36813.974399999999</v>
      </c>
      <c r="I10162" s="11">
        <f t="shared" si="633"/>
        <v>380</v>
      </c>
      <c r="J10162" s="11">
        <f t="shared" si="634"/>
        <v>2234.4</v>
      </c>
      <c r="K10162" s="11">
        <f t="shared" si="635"/>
        <v>0</v>
      </c>
    </row>
    <row r="10163" spans="1:11" s="11" customFormat="1">
      <c r="A10163" s="32">
        <v>2018</v>
      </c>
      <c r="B10163" s="32">
        <v>7032</v>
      </c>
      <c r="C10163" s="33" t="s">
        <v>565</v>
      </c>
      <c r="D10163" s="33" t="s">
        <v>566</v>
      </c>
      <c r="E10163" s="34">
        <v>343</v>
      </c>
      <c r="F10163" s="35">
        <v>5.88</v>
      </c>
      <c r="G10163" s="34">
        <v>1813.2</v>
      </c>
      <c r="H10163" s="14">
        <f t="shared" si="632"/>
        <v>36569.342880000004</v>
      </c>
      <c r="I10163" s="11">
        <f t="shared" si="633"/>
        <v>343</v>
      </c>
      <c r="J10163" s="11">
        <f t="shared" si="634"/>
        <v>2016.84</v>
      </c>
      <c r="K10163" s="11">
        <f t="shared" si="635"/>
        <v>0</v>
      </c>
    </row>
    <row r="10164" spans="1:11" s="11" customFormat="1">
      <c r="A10164" s="32">
        <v>2018</v>
      </c>
      <c r="B10164" s="32">
        <v>7032</v>
      </c>
      <c r="C10164" s="33" t="s">
        <v>565</v>
      </c>
      <c r="D10164" s="33" t="s">
        <v>566</v>
      </c>
      <c r="E10164" s="34">
        <v>58</v>
      </c>
      <c r="F10164" s="35">
        <v>5.88</v>
      </c>
      <c r="G10164" s="34">
        <v>1933.3</v>
      </c>
      <c r="H10164" s="14">
        <f t="shared" si="632"/>
        <v>6593.3263199999992</v>
      </c>
      <c r="I10164" s="11">
        <f t="shared" si="633"/>
        <v>58</v>
      </c>
      <c r="J10164" s="11">
        <f t="shared" si="634"/>
        <v>341.04</v>
      </c>
      <c r="K10164" s="11">
        <f t="shared" si="635"/>
        <v>0</v>
      </c>
    </row>
    <row r="10165" spans="1:11" s="11" customFormat="1">
      <c r="A10165" s="32">
        <v>2018</v>
      </c>
      <c r="B10165" s="32">
        <v>7032</v>
      </c>
      <c r="C10165" s="33" t="s">
        <v>565</v>
      </c>
      <c r="D10165" s="33" t="s">
        <v>566</v>
      </c>
      <c r="E10165" s="34">
        <v>81</v>
      </c>
      <c r="F10165" s="35">
        <v>5.88</v>
      </c>
      <c r="G10165" s="34">
        <v>1908.7</v>
      </c>
      <c r="H10165" s="14">
        <f t="shared" si="632"/>
        <v>9090.7563599999994</v>
      </c>
      <c r="I10165" s="11">
        <f t="shared" si="633"/>
        <v>81</v>
      </c>
      <c r="J10165" s="11">
        <f t="shared" si="634"/>
        <v>476.28</v>
      </c>
      <c r="K10165" s="11">
        <f t="shared" si="635"/>
        <v>0</v>
      </c>
    </row>
    <row r="10166" spans="1:11" s="11" customFormat="1">
      <c r="A10166" s="32">
        <v>2018</v>
      </c>
      <c r="B10166" s="32">
        <v>7032</v>
      </c>
      <c r="C10166" s="33" t="s">
        <v>565</v>
      </c>
      <c r="D10166" s="33" t="s">
        <v>566</v>
      </c>
      <c r="E10166" s="34">
        <v>103</v>
      </c>
      <c r="F10166" s="35">
        <v>5.88</v>
      </c>
      <c r="G10166" s="34">
        <v>2660.4</v>
      </c>
      <c r="H10166" s="14">
        <f t="shared" si="632"/>
        <v>16112.44656</v>
      </c>
      <c r="I10166" s="11">
        <f t="shared" si="633"/>
        <v>103</v>
      </c>
      <c r="J10166" s="11">
        <f t="shared" si="634"/>
        <v>605.64</v>
      </c>
      <c r="K10166" s="11">
        <f t="shared" si="635"/>
        <v>0</v>
      </c>
    </row>
    <row r="10167" spans="1:11" s="11" customFormat="1">
      <c r="A10167" s="32">
        <v>2018</v>
      </c>
      <c r="B10167" s="32">
        <v>7032</v>
      </c>
      <c r="C10167" s="33" t="s">
        <v>565</v>
      </c>
      <c r="D10167" s="33" t="s">
        <v>566</v>
      </c>
      <c r="E10167" s="34">
        <v>311</v>
      </c>
      <c r="F10167" s="35">
        <v>5.88</v>
      </c>
      <c r="G10167" s="34">
        <v>1822.3</v>
      </c>
      <c r="H10167" s="14">
        <f t="shared" si="632"/>
        <v>33324.035639999995</v>
      </c>
      <c r="I10167" s="11">
        <f t="shared" si="633"/>
        <v>311</v>
      </c>
      <c r="J10167" s="11">
        <f t="shared" si="634"/>
        <v>1828.68</v>
      </c>
      <c r="K10167" s="11">
        <f t="shared" si="635"/>
        <v>0</v>
      </c>
    </row>
    <row r="10168" spans="1:11" s="11" customFormat="1">
      <c r="A10168" s="32">
        <v>2018</v>
      </c>
      <c r="B10168" s="32">
        <v>7032</v>
      </c>
      <c r="C10168" s="33" t="s">
        <v>565</v>
      </c>
      <c r="D10168" s="33" t="s">
        <v>566</v>
      </c>
      <c r="E10168" s="34">
        <v>169</v>
      </c>
      <c r="F10168" s="35">
        <v>5.88</v>
      </c>
      <c r="G10168" s="34">
        <v>1913.9</v>
      </c>
      <c r="H10168" s="14">
        <f t="shared" si="632"/>
        <v>19018.807079999999</v>
      </c>
      <c r="I10168" s="11">
        <f t="shared" si="633"/>
        <v>169</v>
      </c>
      <c r="J10168" s="11">
        <f t="shared" si="634"/>
        <v>993.72</v>
      </c>
      <c r="K10168" s="11">
        <f t="shared" si="635"/>
        <v>0</v>
      </c>
    </row>
    <row r="10169" spans="1:11" s="11" customFormat="1">
      <c r="A10169" s="32">
        <v>2018</v>
      </c>
      <c r="B10169" s="32">
        <v>7032</v>
      </c>
      <c r="C10169" s="33" t="s">
        <v>563</v>
      </c>
      <c r="D10169" s="33" t="s">
        <v>564</v>
      </c>
      <c r="E10169" s="34">
        <v>15796</v>
      </c>
      <c r="F10169" s="35">
        <v>1.0840000000000001</v>
      </c>
      <c r="G10169" s="34">
        <v>209.5</v>
      </c>
      <c r="H10169" s="14">
        <f t="shared" si="632"/>
        <v>35872.400080000007</v>
      </c>
      <c r="I10169" s="11">
        <f t="shared" si="633"/>
        <v>15796</v>
      </c>
      <c r="J10169" s="11">
        <f t="shared" si="634"/>
        <v>17122.864000000001</v>
      </c>
      <c r="K10169" s="11">
        <f t="shared" si="635"/>
        <v>0</v>
      </c>
    </row>
    <row r="10170" spans="1:11" s="11" customFormat="1">
      <c r="A10170" s="32">
        <v>2018</v>
      </c>
      <c r="B10170" s="32">
        <v>7032</v>
      </c>
      <c r="C10170" s="33" t="s">
        <v>563</v>
      </c>
      <c r="D10170" s="33" t="s">
        <v>564</v>
      </c>
      <c r="E10170" s="34">
        <v>5698</v>
      </c>
      <c r="F10170" s="35">
        <v>1.079</v>
      </c>
      <c r="G10170" s="34">
        <v>227</v>
      </c>
      <c r="H10170" s="14">
        <f t="shared" si="632"/>
        <v>13956.282339999998</v>
      </c>
      <c r="I10170" s="11">
        <f t="shared" si="633"/>
        <v>5698</v>
      </c>
      <c r="J10170" s="11">
        <f t="shared" si="634"/>
        <v>6148.1419999999998</v>
      </c>
      <c r="K10170" s="11">
        <f t="shared" si="635"/>
        <v>0</v>
      </c>
    </row>
    <row r="10171" spans="1:11" s="11" customFormat="1">
      <c r="A10171" s="32">
        <v>2018</v>
      </c>
      <c r="B10171" s="32">
        <v>7032</v>
      </c>
      <c r="C10171" s="33" t="s">
        <v>563</v>
      </c>
      <c r="D10171" s="33" t="s">
        <v>564</v>
      </c>
      <c r="E10171" s="34">
        <v>6050</v>
      </c>
      <c r="F10171" s="35">
        <v>1.0720000000000001</v>
      </c>
      <c r="G10171" s="34">
        <v>251.3</v>
      </c>
      <c r="H10171" s="14">
        <f t="shared" si="632"/>
        <v>16298.3128</v>
      </c>
      <c r="I10171" s="11">
        <f t="shared" si="633"/>
        <v>6050</v>
      </c>
      <c r="J10171" s="11">
        <f t="shared" si="634"/>
        <v>6485.6</v>
      </c>
      <c r="K10171" s="11">
        <f t="shared" si="635"/>
        <v>0</v>
      </c>
    </row>
    <row r="10172" spans="1:11" s="11" customFormat="1">
      <c r="A10172" s="32">
        <v>2018</v>
      </c>
      <c r="B10172" s="32">
        <v>7032</v>
      </c>
      <c r="C10172" s="33" t="s">
        <v>563</v>
      </c>
      <c r="D10172" s="33" t="s">
        <v>564</v>
      </c>
      <c r="E10172" s="34">
        <v>8128</v>
      </c>
      <c r="F10172" s="35">
        <v>1.0720000000000001</v>
      </c>
      <c r="G10172" s="34">
        <v>251.6</v>
      </c>
      <c r="H10172" s="14">
        <f t="shared" si="632"/>
        <v>21922.451455999999</v>
      </c>
      <c r="I10172" s="11">
        <f t="shared" si="633"/>
        <v>8128</v>
      </c>
      <c r="J10172" s="11">
        <f t="shared" si="634"/>
        <v>8713.2160000000003</v>
      </c>
      <c r="K10172" s="11">
        <f t="shared" si="635"/>
        <v>0</v>
      </c>
    </row>
    <row r="10173" spans="1:11" s="11" customFormat="1">
      <c r="A10173" s="32">
        <v>2018</v>
      </c>
      <c r="B10173" s="32">
        <v>7032</v>
      </c>
      <c r="C10173" s="33" t="s">
        <v>563</v>
      </c>
      <c r="D10173" s="33" t="s">
        <v>564</v>
      </c>
      <c r="E10173" s="34">
        <v>4123</v>
      </c>
      <c r="F10173" s="35">
        <v>1.0740000000000001</v>
      </c>
      <c r="G10173" s="34">
        <v>264</v>
      </c>
      <c r="H10173" s="14">
        <f t="shared" si="632"/>
        <v>11690.189280000001</v>
      </c>
      <c r="I10173" s="11">
        <f t="shared" si="633"/>
        <v>4123</v>
      </c>
      <c r="J10173" s="11">
        <f t="shared" si="634"/>
        <v>4428.1019999999999</v>
      </c>
      <c r="K10173" s="11">
        <f t="shared" si="635"/>
        <v>0</v>
      </c>
    </row>
    <row r="10174" spans="1:11" s="11" customFormat="1">
      <c r="A10174" s="32">
        <v>2018</v>
      </c>
      <c r="B10174" s="32">
        <v>7032</v>
      </c>
      <c r="C10174" s="33" t="s">
        <v>563</v>
      </c>
      <c r="D10174" s="33" t="s">
        <v>564</v>
      </c>
      <c r="E10174" s="34">
        <v>25</v>
      </c>
      <c r="F10174" s="35">
        <v>1.091</v>
      </c>
      <c r="G10174" s="34">
        <v>4943.1000000000004</v>
      </c>
      <c r="H10174" s="14">
        <f t="shared" si="632"/>
        <v>1348.2305250000002</v>
      </c>
      <c r="I10174" s="11">
        <f t="shared" si="633"/>
        <v>25</v>
      </c>
      <c r="J10174" s="11">
        <f t="shared" si="634"/>
        <v>27.274999999999999</v>
      </c>
      <c r="K10174" s="11">
        <f t="shared" si="635"/>
        <v>0</v>
      </c>
    </row>
    <row r="10175" spans="1:11" s="11" customFormat="1">
      <c r="A10175" s="32">
        <v>2018</v>
      </c>
      <c r="B10175" s="32">
        <v>7032</v>
      </c>
      <c r="C10175" s="33" t="s">
        <v>563</v>
      </c>
      <c r="D10175" s="33" t="s">
        <v>564</v>
      </c>
      <c r="E10175" s="34">
        <v>709</v>
      </c>
      <c r="F10175" s="35">
        <v>1.091</v>
      </c>
      <c r="G10175" s="34">
        <v>504.7</v>
      </c>
      <c r="H10175" s="14">
        <f t="shared" si="632"/>
        <v>3903.9503930000001</v>
      </c>
      <c r="I10175" s="11">
        <f t="shared" si="633"/>
        <v>709</v>
      </c>
      <c r="J10175" s="11">
        <f t="shared" si="634"/>
        <v>773.51900000000001</v>
      </c>
      <c r="K10175" s="11">
        <f t="shared" si="635"/>
        <v>0</v>
      </c>
    </row>
    <row r="10176" spans="1:11" s="11" customFormat="1">
      <c r="A10176" s="32">
        <v>2018</v>
      </c>
      <c r="B10176" s="32">
        <v>7032</v>
      </c>
      <c r="C10176" s="33" t="s">
        <v>563</v>
      </c>
      <c r="D10176" s="33" t="s">
        <v>564</v>
      </c>
      <c r="E10176" s="34">
        <v>2488</v>
      </c>
      <c r="F10176" s="35">
        <v>1.083</v>
      </c>
      <c r="G10176" s="34">
        <v>292.89999999999998</v>
      </c>
      <c r="H10176" s="14">
        <f t="shared" si="632"/>
        <v>7892.2022159999988</v>
      </c>
      <c r="I10176" s="11">
        <f t="shared" si="633"/>
        <v>2488</v>
      </c>
      <c r="J10176" s="11">
        <f t="shared" si="634"/>
        <v>2694.5039999999999</v>
      </c>
      <c r="K10176" s="11">
        <f t="shared" si="635"/>
        <v>0</v>
      </c>
    </row>
    <row r="10177" spans="1:11" s="11" customFormat="1">
      <c r="A10177" s="32">
        <v>2018</v>
      </c>
      <c r="B10177" s="32">
        <v>7032</v>
      </c>
      <c r="C10177" s="33" t="s">
        <v>563</v>
      </c>
      <c r="D10177" s="33" t="s">
        <v>564</v>
      </c>
      <c r="E10177" s="34">
        <v>2687</v>
      </c>
      <c r="F10177" s="35">
        <v>1.077</v>
      </c>
      <c r="G10177" s="34">
        <v>290.89999999999998</v>
      </c>
      <c r="H10177" s="14">
        <f t="shared" si="632"/>
        <v>8418.3521909999981</v>
      </c>
      <c r="I10177" s="11">
        <f t="shared" si="633"/>
        <v>2687</v>
      </c>
      <c r="J10177" s="11">
        <f t="shared" si="634"/>
        <v>2893.8989999999999</v>
      </c>
      <c r="K10177" s="11">
        <f t="shared" si="635"/>
        <v>0</v>
      </c>
    </row>
    <row r="10178" spans="1:11" s="11" customFormat="1">
      <c r="A10178" s="32">
        <v>2018</v>
      </c>
      <c r="B10178" s="32">
        <v>7082</v>
      </c>
      <c r="C10178" s="33" t="s">
        <v>563</v>
      </c>
      <c r="D10178" s="33" t="s">
        <v>564</v>
      </c>
      <c r="E10178" s="34">
        <v>2064795</v>
      </c>
      <c r="F10178" s="35">
        <v>1.0349999999999999</v>
      </c>
      <c r="G10178" s="34">
        <v>266.7</v>
      </c>
      <c r="H10178" s="14">
        <f t="shared" si="632"/>
        <v>5699546.5542749995</v>
      </c>
      <c r="I10178" s="11">
        <f t="shared" si="633"/>
        <v>2064795</v>
      </c>
      <c r="J10178" s="11">
        <f t="shared" si="634"/>
        <v>2137062.8249999997</v>
      </c>
      <c r="K10178" s="11">
        <f t="shared" si="635"/>
        <v>0</v>
      </c>
    </row>
    <row r="10179" spans="1:11" s="11" customFormat="1">
      <c r="A10179" s="32">
        <v>2018</v>
      </c>
      <c r="B10179" s="32">
        <v>7097</v>
      </c>
      <c r="C10179" s="33" t="s">
        <v>563</v>
      </c>
      <c r="D10179" s="33" t="s">
        <v>564</v>
      </c>
      <c r="E10179" s="34">
        <v>17609</v>
      </c>
      <c r="F10179" s="35">
        <v>1.018</v>
      </c>
      <c r="G10179" s="34">
        <v>253.7</v>
      </c>
      <c r="H10179" s="14">
        <f t="shared" si="632"/>
        <v>45478.165594000006</v>
      </c>
      <c r="I10179" s="11">
        <f t="shared" si="633"/>
        <v>17609</v>
      </c>
      <c r="J10179" s="11">
        <f t="shared" si="634"/>
        <v>17925.962</v>
      </c>
      <c r="K10179" s="11">
        <f t="shared" si="635"/>
        <v>0</v>
      </c>
    </row>
    <row r="10180" spans="1:11" s="11" customFormat="1">
      <c r="A10180" s="32">
        <v>2018</v>
      </c>
      <c r="B10180" s="32">
        <v>7146</v>
      </c>
      <c r="C10180" s="33" t="s">
        <v>565</v>
      </c>
      <c r="D10180" s="33" t="s">
        <v>566</v>
      </c>
      <c r="E10180" s="34">
        <v>741</v>
      </c>
      <c r="F10180" s="35">
        <v>5.67</v>
      </c>
      <c r="G10180" s="34">
        <v>1292.3</v>
      </c>
      <c r="H10180" s="14">
        <f t="shared" si="632"/>
        <v>54295.596809999995</v>
      </c>
      <c r="I10180" s="11">
        <f t="shared" si="633"/>
        <v>741</v>
      </c>
      <c r="J10180" s="11">
        <f t="shared" si="634"/>
        <v>4201.47</v>
      </c>
      <c r="K10180" s="11">
        <f t="shared" si="635"/>
        <v>0</v>
      </c>
    </row>
    <row r="10181" spans="1:11" s="11" customFormat="1">
      <c r="A10181" s="32">
        <v>2018</v>
      </c>
      <c r="B10181" s="32">
        <v>7153</v>
      </c>
      <c r="C10181" s="33" t="s">
        <v>563</v>
      </c>
      <c r="D10181" s="33" t="s">
        <v>564</v>
      </c>
      <c r="E10181" s="34">
        <v>2498598</v>
      </c>
      <c r="F10181" s="35">
        <v>1.03</v>
      </c>
      <c r="G10181" s="34" t="s">
        <v>364</v>
      </c>
      <c r="H10181" s="14" t="str">
        <f t="shared" si="632"/>
        <v/>
      </c>
      <c r="I10181" s="11" t="str">
        <f t="shared" si="633"/>
        <v/>
      </c>
      <c r="J10181" s="11" t="str">
        <f t="shared" si="634"/>
        <v/>
      </c>
      <c r="K10181" s="11">
        <f t="shared" si="635"/>
        <v>0</v>
      </c>
    </row>
    <row r="10182" spans="1:11" s="11" customFormat="1">
      <c r="A10182" s="32">
        <v>2018</v>
      </c>
      <c r="B10182" s="32">
        <v>7158</v>
      </c>
      <c r="C10182" s="33" t="s">
        <v>563</v>
      </c>
      <c r="D10182" s="33" t="s">
        <v>564</v>
      </c>
      <c r="E10182" s="34">
        <v>34047</v>
      </c>
      <c r="F10182" s="35">
        <v>1.028</v>
      </c>
      <c r="G10182" s="34">
        <v>402.1</v>
      </c>
      <c r="H10182" s="14">
        <f t="shared" ref="H10182:H10245" si="636">IF(I10182="","",G10182/100*F10182*E10182)</f>
        <v>140736.27063599997</v>
      </c>
      <c r="I10182" s="11">
        <f t="shared" ref="I10182:I10245" si="637">IF(OR(G10182=".",F10182=".",E10182="."),"",E10182)</f>
        <v>34047</v>
      </c>
      <c r="J10182" s="11">
        <f t="shared" ref="J10182:J10245" si="638">IF(I10182="","",F10182*I10182)</f>
        <v>35000.315999999999</v>
      </c>
      <c r="K10182" s="11">
        <f t="shared" ref="K10182:K10245" si="639">IF(C10182="LIG",1,0)</f>
        <v>0</v>
      </c>
    </row>
    <row r="10183" spans="1:11" s="11" customFormat="1">
      <c r="A10183" s="32">
        <v>2018</v>
      </c>
      <c r="B10183" s="32">
        <v>7158</v>
      </c>
      <c r="C10183" s="33" t="s">
        <v>563</v>
      </c>
      <c r="D10183" s="33" t="s">
        <v>564</v>
      </c>
      <c r="E10183" s="34">
        <v>44747</v>
      </c>
      <c r="F10183" s="35">
        <v>1.028</v>
      </c>
      <c r="G10183" s="34">
        <v>341.8</v>
      </c>
      <c r="H10183" s="14">
        <f t="shared" si="636"/>
        <v>157227.71288800001</v>
      </c>
      <c r="I10183" s="11">
        <f t="shared" si="637"/>
        <v>44747</v>
      </c>
      <c r="J10183" s="11">
        <f t="shared" si="638"/>
        <v>45999.916000000005</v>
      </c>
      <c r="K10183" s="11">
        <f t="shared" si="639"/>
        <v>0</v>
      </c>
    </row>
    <row r="10184" spans="1:11" s="11" customFormat="1">
      <c r="A10184" s="32">
        <v>2018</v>
      </c>
      <c r="B10184" s="32">
        <v>7159</v>
      </c>
      <c r="C10184" s="33" t="s">
        <v>563</v>
      </c>
      <c r="D10184" s="33" t="s">
        <v>564</v>
      </c>
      <c r="E10184" s="34">
        <v>89427</v>
      </c>
      <c r="F10184" s="35">
        <v>1.01</v>
      </c>
      <c r="G10184" s="34">
        <v>344.8</v>
      </c>
      <c r="H10184" s="14">
        <f t="shared" si="636"/>
        <v>311427.73895999999</v>
      </c>
      <c r="I10184" s="11">
        <f t="shared" si="637"/>
        <v>89427</v>
      </c>
      <c r="J10184" s="11">
        <f t="shared" si="638"/>
        <v>90321.27</v>
      </c>
      <c r="K10184" s="11">
        <f t="shared" si="639"/>
        <v>0</v>
      </c>
    </row>
    <row r="10185" spans="1:11" s="11" customFormat="1">
      <c r="A10185" s="32">
        <v>2018</v>
      </c>
      <c r="B10185" s="32">
        <v>7203</v>
      </c>
      <c r="C10185" s="33" t="s">
        <v>563</v>
      </c>
      <c r="D10185" s="33" t="s">
        <v>564</v>
      </c>
      <c r="E10185" s="34">
        <v>35310</v>
      </c>
      <c r="F10185" s="35">
        <v>1.03</v>
      </c>
      <c r="G10185" s="34">
        <v>261.7</v>
      </c>
      <c r="H10185" s="14">
        <f t="shared" si="636"/>
        <v>95178.458100000003</v>
      </c>
      <c r="I10185" s="11">
        <f t="shared" si="637"/>
        <v>35310</v>
      </c>
      <c r="J10185" s="11">
        <f t="shared" si="638"/>
        <v>36369.300000000003</v>
      </c>
      <c r="K10185" s="11">
        <f t="shared" si="639"/>
        <v>0</v>
      </c>
    </row>
    <row r="10186" spans="1:11" s="11" customFormat="1">
      <c r="A10186" s="32">
        <v>2018</v>
      </c>
      <c r="B10186" s="32">
        <v>7210</v>
      </c>
      <c r="C10186" s="33" t="s">
        <v>353</v>
      </c>
      <c r="D10186" s="33" t="s">
        <v>354</v>
      </c>
      <c r="E10186" s="34">
        <v>13024</v>
      </c>
      <c r="F10186" s="35">
        <v>26.11</v>
      </c>
      <c r="G10186" s="34">
        <v>332.6</v>
      </c>
      <c r="H10186" s="14">
        <f t="shared" si="636"/>
        <v>1131028.3846400001</v>
      </c>
      <c r="I10186" s="11">
        <f t="shared" si="637"/>
        <v>13024</v>
      </c>
      <c r="J10186" s="11">
        <f t="shared" si="638"/>
        <v>340056.64</v>
      </c>
      <c r="K10186" s="11">
        <f t="shared" si="639"/>
        <v>0</v>
      </c>
    </row>
    <row r="10187" spans="1:11" s="11" customFormat="1">
      <c r="A10187" s="32">
        <v>2018</v>
      </c>
      <c r="B10187" s="32">
        <v>7210</v>
      </c>
      <c r="C10187" s="33" t="s">
        <v>563</v>
      </c>
      <c r="D10187" s="33" t="s">
        <v>564</v>
      </c>
      <c r="E10187" s="34">
        <v>260285</v>
      </c>
      <c r="F10187" s="35">
        <v>1.0289999999999999</v>
      </c>
      <c r="G10187" s="34">
        <v>320.2</v>
      </c>
      <c r="H10187" s="14">
        <f t="shared" si="636"/>
        <v>857602.1145299999</v>
      </c>
      <c r="I10187" s="11">
        <f t="shared" si="637"/>
        <v>260285</v>
      </c>
      <c r="J10187" s="11">
        <f t="shared" si="638"/>
        <v>267833.26499999996</v>
      </c>
      <c r="K10187" s="11">
        <f t="shared" si="639"/>
        <v>0</v>
      </c>
    </row>
    <row r="10188" spans="1:11" s="11" customFormat="1">
      <c r="A10188" s="32">
        <v>2018</v>
      </c>
      <c r="B10188" s="32">
        <v>7210</v>
      </c>
      <c r="C10188" s="33" t="s">
        <v>563</v>
      </c>
      <c r="D10188" s="33" t="s">
        <v>564</v>
      </c>
      <c r="E10188" s="34">
        <v>95648</v>
      </c>
      <c r="F10188" s="35">
        <v>1.0289999999999999</v>
      </c>
      <c r="G10188" s="34">
        <v>228.8</v>
      </c>
      <c r="H10188" s="14">
        <f t="shared" si="636"/>
        <v>225189.060096</v>
      </c>
      <c r="I10188" s="11">
        <f t="shared" si="637"/>
        <v>95648</v>
      </c>
      <c r="J10188" s="11">
        <f t="shared" si="638"/>
        <v>98421.791999999987</v>
      </c>
      <c r="K10188" s="11">
        <f t="shared" si="639"/>
        <v>0</v>
      </c>
    </row>
    <row r="10189" spans="1:11" s="11" customFormat="1">
      <c r="A10189" s="32">
        <v>2018</v>
      </c>
      <c r="B10189" s="32">
        <v>7210</v>
      </c>
      <c r="C10189" s="33" t="s">
        <v>353</v>
      </c>
      <c r="D10189" s="33" t="s">
        <v>354</v>
      </c>
      <c r="E10189" s="34">
        <v>13057</v>
      </c>
      <c r="F10189" s="35">
        <v>24.41</v>
      </c>
      <c r="G10189" s="34">
        <v>317.60000000000002</v>
      </c>
      <c r="H10189" s="14">
        <f t="shared" si="636"/>
        <v>1012259.0711200001</v>
      </c>
      <c r="I10189" s="11">
        <f t="shared" si="637"/>
        <v>13057</v>
      </c>
      <c r="J10189" s="11">
        <f t="shared" si="638"/>
        <v>318721.37</v>
      </c>
      <c r="K10189" s="11">
        <f t="shared" si="639"/>
        <v>0</v>
      </c>
    </row>
    <row r="10190" spans="1:11" s="11" customFormat="1">
      <c r="A10190" s="32">
        <v>2018</v>
      </c>
      <c r="B10190" s="32">
        <v>7210</v>
      </c>
      <c r="C10190" s="33" t="s">
        <v>353</v>
      </c>
      <c r="D10190" s="33" t="s">
        <v>354</v>
      </c>
      <c r="E10190" s="34">
        <v>12629</v>
      </c>
      <c r="F10190" s="35">
        <v>25.44</v>
      </c>
      <c r="G10190" s="34">
        <v>321.10000000000002</v>
      </c>
      <c r="H10190" s="14">
        <f t="shared" si="636"/>
        <v>1031635.7313600001</v>
      </c>
      <c r="I10190" s="11">
        <f t="shared" si="637"/>
        <v>12629</v>
      </c>
      <c r="J10190" s="11">
        <f t="shared" si="638"/>
        <v>321281.76</v>
      </c>
      <c r="K10190" s="11">
        <f t="shared" si="639"/>
        <v>0</v>
      </c>
    </row>
    <row r="10191" spans="1:11" s="11" customFormat="1">
      <c r="A10191" s="32">
        <v>2018</v>
      </c>
      <c r="B10191" s="32">
        <v>7210</v>
      </c>
      <c r="C10191" s="33" t="s">
        <v>353</v>
      </c>
      <c r="D10191" s="33" t="s">
        <v>354</v>
      </c>
      <c r="E10191" s="34">
        <v>12508</v>
      </c>
      <c r="F10191" s="35">
        <v>25.03</v>
      </c>
      <c r="G10191" s="34">
        <v>324.5</v>
      </c>
      <c r="H10191" s="14">
        <f t="shared" si="636"/>
        <v>1015929.1538000001</v>
      </c>
      <c r="I10191" s="11">
        <f t="shared" si="637"/>
        <v>12508</v>
      </c>
      <c r="J10191" s="11">
        <f t="shared" si="638"/>
        <v>313075.24</v>
      </c>
      <c r="K10191" s="11">
        <f t="shared" si="639"/>
        <v>0</v>
      </c>
    </row>
    <row r="10192" spans="1:11" s="11" customFormat="1">
      <c r="A10192" s="32">
        <v>2018</v>
      </c>
      <c r="B10192" s="32">
        <v>7212</v>
      </c>
      <c r="C10192" s="33" t="s">
        <v>565</v>
      </c>
      <c r="D10192" s="33" t="s">
        <v>566</v>
      </c>
      <c r="E10192" s="34">
        <v>737</v>
      </c>
      <c r="F10192" s="35">
        <v>5.88</v>
      </c>
      <c r="G10192" s="34">
        <v>1796.2</v>
      </c>
      <c r="H10192" s="14">
        <f t="shared" si="636"/>
        <v>77839.404719999991</v>
      </c>
      <c r="I10192" s="11">
        <f t="shared" si="637"/>
        <v>737</v>
      </c>
      <c r="J10192" s="11">
        <f t="shared" si="638"/>
        <v>4333.5599999999995</v>
      </c>
      <c r="K10192" s="11">
        <f t="shared" si="639"/>
        <v>0</v>
      </c>
    </row>
    <row r="10193" spans="1:11" s="11" customFormat="1">
      <c r="A10193" s="32">
        <v>2018</v>
      </c>
      <c r="B10193" s="32">
        <v>7212</v>
      </c>
      <c r="C10193" s="33" t="s">
        <v>565</v>
      </c>
      <c r="D10193" s="33" t="s">
        <v>566</v>
      </c>
      <c r="E10193" s="34">
        <v>16</v>
      </c>
      <c r="F10193" s="35">
        <v>5.88</v>
      </c>
      <c r="G10193" s="34">
        <v>1888.8</v>
      </c>
      <c r="H10193" s="14">
        <f t="shared" si="636"/>
        <v>1776.9830399999998</v>
      </c>
      <c r="I10193" s="11">
        <f t="shared" si="637"/>
        <v>16</v>
      </c>
      <c r="J10193" s="11">
        <f t="shared" si="638"/>
        <v>94.08</v>
      </c>
      <c r="K10193" s="11">
        <f t="shared" si="639"/>
        <v>0</v>
      </c>
    </row>
    <row r="10194" spans="1:11" s="11" customFormat="1">
      <c r="A10194" s="32">
        <v>2018</v>
      </c>
      <c r="B10194" s="32">
        <v>7212</v>
      </c>
      <c r="C10194" s="33" t="s">
        <v>565</v>
      </c>
      <c r="D10194" s="33" t="s">
        <v>566</v>
      </c>
      <c r="E10194" s="34">
        <v>20</v>
      </c>
      <c r="F10194" s="35">
        <v>5.88</v>
      </c>
      <c r="G10194" s="34">
        <v>1590.3</v>
      </c>
      <c r="H10194" s="14">
        <f t="shared" si="636"/>
        <v>1870.1927999999998</v>
      </c>
      <c r="I10194" s="11">
        <f t="shared" si="637"/>
        <v>20</v>
      </c>
      <c r="J10194" s="11">
        <f t="shared" si="638"/>
        <v>117.6</v>
      </c>
      <c r="K10194" s="11">
        <f t="shared" si="639"/>
        <v>0</v>
      </c>
    </row>
    <row r="10195" spans="1:11" s="11" customFormat="1">
      <c r="A10195" s="32">
        <v>2018</v>
      </c>
      <c r="B10195" s="32">
        <v>7212</v>
      </c>
      <c r="C10195" s="33" t="s">
        <v>565</v>
      </c>
      <c r="D10195" s="33" t="s">
        <v>566</v>
      </c>
      <c r="E10195" s="34">
        <v>61</v>
      </c>
      <c r="F10195" s="35">
        <v>5.88</v>
      </c>
      <c r="G10195" s="34">
        <v>2623.2</v>
      </c>
      <c r="H10195" s="14">
        <f t="shared" si="636"/>
        <v>9408.893759999999</v>
      </c>
      <c r="I10195" s="11">
        <f t="shared" si="637"/>
        <v>61</v>
      </c>
      <c r="J10195" s="11">
        <f t="shared" si="638"/>
        <v>358.68</v>
      </c>
      <c r="K10195" s="11">
        <f t="shared" si="639"/>
        <v>0</v>
      </c>
    </row>
    <row r="10196" spans="1:11" s="11" customFormat="1">
      <c r="A10196" s="32">
        <v>2018</v>
      </c>
      <c r="B10196" s="32">
        <v>7212</v>
      </c>
      <c r="C10196" s="33" t="s">
        <v>565</v>
      </c>
      <c r="D10196" s="33" t="s">
        <v>566</v>
      </c>
      <c r="E10196" s="34">
        <v>98</v>
      </c>
      <c r="F10196" s="35">
        <v>5.88</v>
      </c>
      <c r="G10196" s="34">
        <v>1802.9</v>
      </c>
      <c r="H10196" s="14">
        <f t="shared" si="636"/>
        <v>10389.03096</v>
      </c>
      <c r="I10196" s="11">
        <f t="shared" si="637"/>
        <v>98</v>
      </c>
      <c r="J10196" s="11">
        <f t="shared" si="638"/>
        <v>576.24</v>
      </c>
      <c r="K10196" s="11">
        <f t="shared" si="639"/>
        <v>0</v>
      </c>
    </row>
    <row r="10197" spans="1:11" s="11" customFormat="1">
      <c r="A10197" s="32">
        <v>2018</v>
      </c>
      <c r="B10197" s="32">
        <v>7212</v>
      </c>
      <c r="C10197" s="33" t="s">
        <v>565</v>
      </c>
      <c r="D10197" s="33" t="s">
        <v>566</v>
      </c>
      <c r="E10197" s="34">
        <v>1492</v>
      </c>
      <c r="F10197" s="35">
        <v>5.88</v>
      </c>
      <c r="G10197" s="34">
        <v>1696.6</v>
      </c>
      <c r="H10197" s="14">
        <f t="shared" si="636"/>
        <v>148842.03936</v>
      </c>
      <c r="I10197" s="11">
        <f t="shared" si="637"/>
        <v>1492</v>
      </c>
      <c r="J10197" s="11">
        <f t="shared" si="638"/>
        <v>8772.9599999999991</v>
      </c>
      <c r="K10197" s="11">
        <f t="shared" si="639"/>
        <v>0</v>
      </c>
    </row>
    <row r="10198" spans="1:11" s="11" customFormat="1">
      <c r="A10198" s="32">
        <v>2018</v>
      </c>
      <c r="B10198" s="32">
        <v>7212</v>
      </c>
      <c r="C10198" s="33" t="s">
        <v>565</v>
      </c>
      <c r="D10198" s="33" t="s">
        <v>566</v>
      </c>
      <c r="E10198" s="34">
        <v>6</v>
      </c>
      <c r="F10198" s="35">
        <v>5.88</v>
      </c>
      <c r="G10198" s="34">
        <v>1839.6</v>
      </c>
      <c r="H10198" s="14">
        <f t="shared" si="636"/>
        <v>649.01088000000004</v>
      </c>
      <c r="I10198" s="11">
        <f t="shared" si="637"/>
        <v>6</v>
      </c>
      <c r="J10198" s="11">
        <f t="shared" si="638"/>
        <v>35.28</v>
      </c>
      <c r="K10198" s="11">
        <f t="shared" si="639"/>
        <v>0</v>
      </c>
    </row>
    <row r="10199" spans="1:11" s="11" customFormat="1">
      <c r="A10199" s="32">
        <v>2018</v>
      </c>
      <c r="B10199" s="32">
        <v>7212</v>
      </c>
      <c r="C10199" s="33" t="s">
        <v>563</v>
      </c>
      <c r="D10199" s="33" t="s">
        <v>564</v>
      </c>
      <c r="E10199" s="34">
        <v>4344</v>
      </c>
      <c r="F10199" s="35">
        <v>1.038</v>
      </c>
      <c r="G10199" s="34">
        <v>280.2</v>
      </c>
      <c r="H10199" s="14">
        <f t="shared" si="636"/>
        <v>12634.419744000001</v>
      </c>
      <c r="I10199" s="11">
        <f t="shared" si="637"/>
        <v>4344</v>
      </c>
      <c r="J10199" s="11">
        <f t="shared" si="638"/>
        <v>4509.0720000000001</v>
      </c>
      <c r="K10199" s="11">
        <f t="shared" si="639"/>
        <v>0</v>
      </c>
    </row>
    <row r="10200" spans="1:11" s="11" customFormat="1">
      <c r="A10200" s="32">
        <v>2018</v>
      </c>
      <c r="B10200" s="32">
        <v>7212</v>
      </c>
      <c r="C10200" s="33" t="s">
        <v>563</v>
      </c>
      <c r="D10200" s="33" t="s">
        <v>564</v>
      </c>
      <c r="E10200" s="34">
        <v>1139</v>
      </c>
      <c r="F10200" s="35">
        <v>1.0369999999999999</v>
      </c>
      <c r="G10200" s="34">
        <v>591</v>
      </c>
      <c r="H10200" s="14">
        <f t="shared" si="636"/>
        <v>6980.5551299999997</v>
      </c>
      <c r="I10200" s="11">
        <f t="shared" si="637"/>
        <v>1139</v>
      </c>
      <c r="J10200" s="11">
        <f t="shared" si="638"/>
        <v>1181.1429999999998</v>
      </c>
      <c r="K10200" s="11">
        <f t="shared" si="639"/>
        <v>0</v>
      </c>
    </row>
    <row r="10201" spans="1:11" s="11" customFormat="1">
      <c r="A10201" s="32">
        <v>2018</v>
      </c>
      <c r="B10201" s="32">
        <v>7212</v>
      </c>
      <c r="C10201" s="33" t="s">
        <v>563</v>
      </c>
      <c r="D10201" s="33" t="s">
        <v>564</v>
      </c>
      <c r="E10201" s="34">
        <v>808</v>
      </c>
      <c r="F10201" s="35">
        <v>1.0389999999999999</v>
      </c>
      <c r="G10201" s="34">
        <v>664.7</v>
      </c>
      <c r="H10201" s="14">
        <f t="shared" si="636"/>
        <v>5580.2362639999992</v>
      </c>
      <c r="I10201" s="11">
        <f t="shared" si="637"/>
        <v>808</v>
      </c>
      <c r="J10201" s="11">
        <f t="shared" si="638"/>
        <v>839.51199999999994</v>
      </c>
      <c r="K10201" s="11">
        <f t="shared" si="639"/>
        <v>0</v>
      </c>
    </row>
    <row r="10202" spans="1:11" s="11" customFormat="1">
      <c r="A10202" s="32">
        <v>2018</v>
      </c>
      <c r="B10202" s="32">
        <v>7212</v>
      </c>
      <c r="C10202" s="33" t="s">
        <v>563</v>
      </c>
      <c r="D10202" s="33" t="s">
        <v>564</v>
      </c>
      <c r="E10202" s="34">
        <v>318</v>
      </c>
      <c r="F10202" s="35">
        <v>1.038</v>
      </c>
      <c r="G10202" s="34">
        <v>1397.2</v>
      </c>
      <c r="H10202" s="14">
        <f t="shared" si="636"/>
        <v>4611.9336480000002</v>
      </c>
      <c r="I10202" s="11">
        <f t="shared" si="637"/>
        <v>318</v>
      </c>
      <c r="J10202" s="11">
        <f t="shared" si="638"/>
        <v>330.084</v>
      </c>
      <c r="K10202" s="11">
        <f t="shared" si="639"/>
        <v>0</v>
      </c>
    </row>
    <row r="10203" spans="1:11" s="11" customFormat="1">
      <c r="A10203" s="32">
        <v>2018</v>
      </c>
      <c r="B10203" s="32">
        <v>7212</v>
      </c>
      <c r="C10203" s="33" t="s">
        <v>563</v>
      </c>
      <c r="D10203" s="33" t="s">
        <v>564</v>
      </c>
      <c r="E10203" s="34">
        <v>299</v>
      </c>
      <c r="F10203" s="35">
        <v>1.0409999999999999</v>
      </c>
      <c r="G10203" s="34">
        <v>710</v>
      </c>
      <c r="H10203" s="14">
        <f t="shared" si="636"/>
        <v>2209.9388999999996</v>
      </c>
      <c r="I10203" s="11">
        <f t="shared" si="637"/>
        <v>299</v>
      </c>
      <c r="J10203" s="11">
        <f t="shared" si="638"/>
        <v>311.25899999999996</v>
      </c>
      <c r="K10203" s="11">
        <f t="shared" si="639"/>
        <v>0</v>
      </c>
    </row>
    <row r="10204" spans="1:11" s="11" customFormat="1">
      <c r="A10204" s="32">
        <v>2018</v>
      </c>
      <c r="B10204" s="32">
        <v>7212</v>
      </c>
      <c r="C10204" s="33" t="s">
        <v>563</v>
      </c>
      <c r="D10204" s="33" t="s">
        <v>564</v>
      </c>
      <c r="E10204" s="34">
        <v>241</v>
      </c>
      <c r="F10204" s="35">
        <v>1.038</v>
      </c>
      <c r="G10204" s="34">
        <v>1986.5</v>
      </c>
      <c r="H10204" s="14">
        <f t="shared" si="636"/>
        <v>4969.3886699999994</v>
      </c>
      <c r="I10204" s="11">
        <f t="shared" si="637"/>
        <v>241</v>
      </c>
      <c r="J10204" s="11">
        <f t="shared" si="638"/>
        <v>250.15800000000002</v>
      </c>
      <c r="K10204" s="11">
        <f t="shared" si="639"/>
        <v>0</v>
      </c>
    </row>
    <row r="10205" spans="1:11" s="11" customFormat="1">
      <c r="A10205" s="32">
        <v>2018</v>
      </c>
      <c r="B10205" s="32">
        <v>7212</v>
      </c>
      <c r="C10205" s="33" t="s">
        <v>563</v>
      </c>
      <c r="D10205" s="33" t="s">
        <v>564</v>
      </c>
      <c r="E10205" s="34">
        <v>205</v>
      </c>
      <c r="F10205" s="35">
        <v>1.04</v>
      </c>
      <c r="G10205" s="34">
        <v>2230.1999999999998</v>
      </c>
      <c r="H10205" s="14">
        <f t="shared" si="636"/>
        <v>4754.7864</v>
      </c>
      <c r="I10205" s="11">
        <f t="shared" si="637"/>
        <v>205</v>
      </c>
      <c r="J10205" s="11">
        <f t="shared" si="638"/>
        <v>213.20000000000002</v>
      </c>
      <c r="K10205" s="11">
        <f t="shared" si="639"/>
        <v>0</v>
      </c>
    </row>
    <row r="10206" spans="1:11" s="11" customFormat="1">
      <c r="A10206" s="32">
        <v>2018</v>
      </c>
      <c r="B10206" s="32">
        <v>7212</v>
      </c>
      <c r="C10206" s="33" t="s">
        <v>563</v>
      </c>
      <c r="D10206" s="33" t="s">
        <v>564</v>
      </c>
      <c r="E10206" s="34">
        <v>46</v>
      </c>
      <c r="F10206" s="35">
        <v>1.0409999999999999</v>
      </c>
      <c r="G10206" s="34">
        <v>3760</v>
      </c>
      <c r="H10206" s="14">
        <f t="shared" si="636"/>
        <v>1800.5135999999998</v>
      </c>
      <c r="I10206" s="11">
        <f t="shared" si="637"/>
        <v>46</v>
      </c>
      <c r="J10206" s="11">
        <f t="shared" si="638"/>
        <v>47.885999999999996</v>
      </c>
      <c r="K10206" s="11">
        <f t="shared" si="639"/>
        <v>0</v>
      </c>
    </row>
    <row r="10207" spans="1:11" s="11" customFormat="1">
      <c r="A10207" s="32">
        <v>2018</v>
      </c>
      <c r="B10207" s="32">
        <v>7212</v>
      </c>
      <c r="C10207" s="33" t="s">
        <v>563</v>
      </c>
      <c r="D10207" s="33" t="s">
        <v>564</v>
      </c>
      <c r="E10207" s="34">
        <v>26</v>
      </c>
      <c r="F10207" s="35">
        <v>1.0069999999999999</v>
      </c>
      <c r="G10207" s="34">
        <v>4730.8999999999996</v>
      </c>
      <c r="H10207" s="14">
        <f t="shared" si="636"/>
        <v>1238.6442379999999</v>
      </c>
      <c r="I10207" s="11">
        <f t="shared" si="637"/>
        <v>26</v>
      </c>
      <c r="J10207" s="11">
        <f t="shared" si="638"/>
        <v>26.181999999999999</v>
      </c>
      <c r="K10207" s="11">
        <f t="shared" si="639"/>
        <v>0</v>
      </c>
    </row>
    <row r="10208" spans="1:11" s="11" customFormat="1">
      <c r="A10208" s="32">
        <v>2018</v>
      </c>
      <c r="B10208" s="32">
        <v>7212</v>
      </c>
      <c r="C10208" s="33" t="s">
        <v>563</v>
      </c>
      <c r="D10208" s="33" t="s">
        <v>564</v>
      </c>
      <c r="E10208" s="34">
        <v>28723</v>
      </c>
      <c r="F10208" s="35">
        <v>1.0349999999999999</v>
      </c>
      <c r="G10208" s="34">
        <v>180.9</v>
      </c>
      <c r="H10208" s="14">
        <f t="shared" si="636"/>
        <v>53778.503745000002</v>
      </c>
      <c r="I10208" s="11">
        <f t="shared" si="637"/>
        <v>28723</v>
      </c>
      <c r="J10208" s="11">
        <f t="shared" si="638"/>
        <v>29728.304999999997</v>
      </c>
      <c r="K10208" s="11">
        <f t="shared" si="639"/>
        <v>0</v>
      </c>
    </row>
    <row r="10209" spans="1:11" s="11" customFormat="1">
      <c r="A10209" s="32">
        <v>2018</v>
      </c>
      <c r="B10209" s="32">
        <v>7213</v>
      </c>
      <c r="C10209" s="33" t="s">
        <v>353</v>
      </c>
      <c r="D10209" s="33" t="s">
        <v>354</v>
      </c>
      <c r="E10209" s="34">
        <v>24430</v>
      </c>
      <c r="F10209" s="35">
        <v>25.308</v>
      </c>
      <c r="G10209" s="34">
        <v>264.8</v>
      </c>
      <c r="H10209" s="14">
        <f t="shared" si="636"/>
        <v>1637190.7171200002</v>
      </c>
      <c r="I10209" s="11">
        <f t="shared" si="637"/>
        <v>24430</v>
      </c>
      <c r="J10209" s="11">
        <f t="shared" si="638"/>
        <v>618274.43999999994</v>
      </c>
      <c r="K10209" s="11">
        <f t="shared" si="639"/>
        <v>0</v>
      </c>
    </row>
    <row r="10210" spans="1:11" s="11" customFormat="1">
      <c r="A10210" s="32">
        <v>2018</v>
      </c>
      <c r="B10210" s="32">
        <v>7213</v>
      </c>
      <c r="C10210" s="33" t="s">
        <v>353</v>
      </c>
      <c r="D10210" s="33" t="s">
        <v>354</v>
      </c>
      <c r="E10210" s="34">
        <v>12381</v>
      </c>
      <c r="F10210" s="35">
        <v>23.63</v>
      </c>
      <c r="G10210" s="34">
        <v>259.2</v>
      </c>
      <c r="H10210" s="14">
        <f t="shared" si="636"/>
        <v>758323.37375999999</v>
      </c>
      <c r="I10210" s="11">
        <f t="shared" si="637"/>
        <v>12381</v>
      </c>
      <c r="J10210" s="11">
        <f t="shared" si="638"/>
        <v>292563.02999999997</v>
      </c>
      <c r="K10210" s="11">
        <f t="shared" si="639"/>
        <v>0</v>
      </c>
    </row>
    <row r="10211" spans="1:11" s="11" customFormat="1">
      <c r="A10211" s="32">
        <v>2018</v>
      </c>
      <c r="B10211" s="32">
        <v>7213</v>
      </c>
      <c r="C10211" s="33" t="s">
        <v>353</v>
      </c>
      <c r="D10211" s="33" t="s">
        <v>354</v>
      </c>
      <c r="E10211" s="34">
        <v>12305</v>
      </c>
      <c r="F10211" s="35">
        <v>24.08</v>
      </c>
      <c r="G10211" s="34">
        <v>262.60000000000002</v>
      </c>
      <c r="H10211" s="14">
        <f t="shared" si="636"/>
        <v>778095.35440000007</v>
      </c>
      <c r="I10211" s="11">
        <f t="shared" si="637"/>
        <v>12305</v>
      </c>
      <c r="J10211" s="11">
        <f t="shared" si="638"/>
        <v>296304.39999999997</v>
      </c>
      <c r="K10211" s="11">
        <f t="shared" si="639"/>
        <v>0</v>
      </c>
    </row>
    <row r="10212" spans="1:11" s="11" customFormat="1">
      <c r="A10212" s="32">
        <v>2018</v>
      </c>
      <c r="B10212" s="32">
        <v>7213</v>
      </c>
      <c r="C10212" s="33" t="s">
        <v>353</v>
      </c>
      <c r="D10212" s="33" t="s">
        <v>354</v>
      </c>
      <c r="E10212" s="34">
        <v>46468</v>
      </c>
      <c r="F10212" s="35">
        <v>24.922000000000001</v>
      </c>
      <c r="G10212" s="34">
        <v>250</v>
      </c>
      <c r="H10212" s="14">
        <f t="shared" si="636"/>
        <v>2895188.7399999998</v>
      </c>
      <c r="I10212" s="11">
        <f t="shared" si="637"/>
        <v>46468</v>
      </c>
      <c r="J10212" s="11">
        <f t="shared" si="638"/>
        <v>1158075.496</v>
      </c>
      <c r="K10212" s="11">
        <f t="shared" si="639"/>
        <v>0</v>
      </c>
    </row>
    <row r="10213" spans="1:11" s="11" customFormat="1">
      <c r="A10213" s="32">
        <v>2018</v>
      </c>
      <c r="B10213" s="32">
        <v>7213</v>
      </c>
      <c r="C10213" s="33" t="s">
        <v>353</v>
      </c>
      <c r="D10213" s="33" t="s">
        <v>354</v>
      </c>
      <c r="E10213" s="34">
        <v>12291</v>
      </c>
      <c r="F10213" s="35">
        <v>24.231999999999999</v>
      </c>
      <c r="G10213" s="34">
        <v>254.7</v>
      </c>
      <c r="H10213" s="14">
        <f t="shared" si="636"/>
        <v>758587.0490639999</v>
      </c>
      <c r="I10213" s="11">
        <f t="shared" si="637"/>
        <v>12291</v>
      </c>
      <c r="J10213" s="11">
        <f t="shared" si="638"/>
        <v>297835.51199999999</v>
      </c>
      <c r="K10213" s="11">
        <f t="shared" si="639"/>
        <v>0</v>
      </c>
    </row>
    <row r="10214" spans="1:11" s="11" customFormat="1">
      <c r="A10214" s="32">
        <v>2018</v>
      </c>
      <c r="B10214" s="32">
        <v>7213</v>
      </c>
      <c r="C10214" s="33" t="s">
        <v>565</v>
      </c>
      <c r="D10214" s="33" t="s">
        <v>566</v>
      </c>
      <c r="E10214" s="34">
        <v>1431</v>
      </c>
      <c r="F10214" s="35">
        <v>5.88</v>
      </c>
      <c r="G10214" s="34">
        <v>1288.0999999999999</v>
      </c>
      <c r="H10214" s="14">
        <f t="shared" si="636"/>
        <v>108384.34067999998</v>
      </c>
      <c r="I10214" s="11">
        <f t="shared" si="637"/>
        <v>1431</v>
      </c>
      <c r="J10214" s="11">
        <f t="shared" si="638"/>
        <v>8414.2800000000007</v>
      </c>
      <c r="K10214" s="11">
        <f t="shared" si="639"/>
        <v>0</v>
      </c>
    </row>
    <row r="10215" spans="1:11" s="11" customFormat="1">
      <c r="A10215" s="32">
        <v>2018</v>
      </c>
      <c r="B10215" s="32">
        <v>7237</v>
      </c>
      <c r="C10215" s="33" t="s">
        <v>563</v>
      </c>
      <c r="D10215" s="33" t="s">
        <v>564</v>
      </c>
      <c r="E10215" s="34">
        <v>809</v>
      </c>
      <c r="F10215" s="35">
        <v>1.048</v>
      </c>
      <c r="G10215" s="34">
        <v>450.5</v>
      </c>
      <c r="H10215" s="14">
        <f t="shared" si="636"/>
        <v>3819.4831599999998</v>
      </c>
      <c r="I10215" s="11">
        <f t="shared" si="637"/>
        <v>809</v>
      </c>
      <c r="J10215" s="11">
        <f t="shared" si="638"/>
        <v>847.83199999999999</v>
      </c>
      <c r="K10215" s="11">
        <f t="shared" si="639"/>
        <v>0</v>
      </c>
    </row>
    <row r="10216" spans="1:11" s="11" customFormat="1">
      <c r="A10216" s="32">
        <v>2018</v>
      </c>
      <c r="B10216" s="32">
        <v>7237</v>
      </c>
      <c r="C10216" s="33" t="s">
        <v>563</v>
      </c>
      <c r="D10216" s="33" t="s">
        <v>564</v>
      </c>
      <c r="E10216" s="34">
        <v>356</v>
      </c>
      <c r="F10216" s="35">
        <v>1.0620000000000001</v>
      </c>
      <c r="G10216" s="34">
        <v>317.5</v>
      </c>
      <c r="H10216" s="14">
        <f t="shared" si="636"/>
        <v>1200.3786</v>
      </c>
      <c r="I10216" s="11">
        <f t="shared" si="637"/>
        <v>356</v>
      </c>
      <c r="J10216" s="11">
        <f t="shared" si="638"/>
        <v>378.072</v>
      </c>
      <c r="K10216" s="11">
        <f t="shared" si="639"/>
        <v>0</v>
      </c>
    </row>
    <row r="10217" spans="1:11" s="11" customFormat="1">
      <c r="A10217" s="32">
        <v>2018</v>
      </c>
      <c r="B10217" s="32">
        <v>7237</v>
      </c>
      <c r="C10217" s="33" t="s">
        <v>563</v>
      </c>
      <c r="D10217" s="33" t="s">
        <v>564</v>
      </c>
      <c r="E10217" s="34">
        <v>89</v>
      </c>
      <c r="F10217" s="35">
        <v>1.0549999999999999</v>
      </c>
      <c r="G10217" s="34">
        <v>386.8</v>
      </c>
      <c r="H10217" s="14">
        <f t="shared" si="636"/>
        <v>363.18586000000005</v>
      </c>
      <c r="I10217" s="11">
        <f t="shared" si="637"/>
        <v>89</v>
      </c>
      <c r="J10217" s="11">
        <f t="shared" si="638"/>
        <v>93.894999999999996</v>
      </c>
      <c r="K10217" s="11">
        <f t="shared" si="639"/>
        <v>0</v>
      </c>
    </row>
    <row r="10218" spans="1:11" s="11" customFormat="1">
      <c r="A10218" s="32">
        <v>2018</v>
      </c>
      <c r="B10218" s="32">
        <v>7237</v>
      </c>
      <c r="C10218" s="33" t="s">
        <v>563</v>
      </c>
      <c r="D10218" s="33" t="s">
        <v>564</v>
      </c>
      <c r="E10218" s="34">
        <v>78</v>
      </c>
      <c r="F10218" s="35">
        <v>1.0589999999999999</v>
      </c>
      <c r="G10218" s="34">
        <v>541.20000000000005</v>
      </c>
      <c r="H10218" s="14">
        <f t="shared" si="636"/>
        <v>447.04202400000003</v>
      </c>
      <c r="I10218" s="11">
        <f t="shared" si="637"/>
        <v>78</v>
      </c>
      <c r="J10218" s="11">
        <f t="shared" si="638"/>
        <v>82.60199999999999</v>
      </c>
      <c r="K10218" s="11">
        <f t="shared" si="639"/>
        <v>0</v>
      </c>
    </row>
    <row r="10219" spans="1:11" s="11" customFormat="1">
      <c r="A10219" s="32">
        <v>2018</v>
      </c>
      <c r="B10219" s="32">
        <v>7237</v>
      </c>
      <c r="C10219" s="33" t="s">
        <v>563</v>
      </c>
      <c r="D10219" s="33" t="s">
        <v>564</v>
      </c>
      <c r="E10219" s="34">
        <v>27</v>
      </c>
      <c r="F10219" s="35">
        <v>1.0509999999999999</v>
      </c>
      <c r="G10219" s="34">
        <v>355.2</v>
      </c>
      <c r="H10219" s="14">
        <f t="shared" si="636"/>
        <v>100.79510399999999</v>
      </c>
      <c r="I10219" s="11">
        <f t="shared" si="637"/>
        <v>27</v>
      </c>
      <c r="J10219" s="11">
        <f t="shared" si="638"/>
        <v>28.376999999999999</v>
      </c>
      <c r="K10219" s="11">
        <f t="shared" si="639"/>
        <v>0</v>
      </c>
    </row>
    <row r="10220" spans="1:11" s="11" customFormat="1">
      <c r="A10220" s="32">
        <v>2018</v>
      </c>
      <c r="B10220" s="32">
        <v>7237</v>
      </c>
      <c r="C10220" s="33" t="s">
        <v>563</v>
      </c>
      <c r="D10220" s="33" t="s">
        <v>564</v>
      </c>
      <c r="E10220" s="34">
        <v>5007</v>
      </c>
      <c r="F10220" s="35">
        <v>1.071</v>
      </c>
      <c r="G10220" s="34">
        <v>407.4</v>
      </c>
      <c r="H10220" s="14">
        <f t="shared" si="636"/>
        <v>21846.812777999996</v>
      </c>
      <c r="I10220" s="11">
        <f t="shared" si="637"/>
        <v>5007</v>
      </c>
      <c r="J10220" s="11">
        <f t="shared" si="638"/>
        <v>5362.4969999999994</v>
      </c>
      <c r="K10220" s="11">
        <f t="shared" si="639"/>
        <v>0</v>
      </c>
    </row>
    <row r="10221" spans="1:11" s="11" customFormat="1">
      <c r="A10221" s="32">
        <v>2018</v>
      </c>
      <c r="B10221" s="32">
        <v>7237</v>
      </c>
      <c r="C10221" s="33" t="s">
        <v>563</v>
      </c>
      <c r="D10221" s="33" t="s">
        <v>564</v>
      </c>
      <c r="E10221" s="34">
        <v>27168</v>
      </c>
      <c r="F10221" s="35">
        <v>1.069</v>
      </c>
      <c r="G10221" s="34">
        <v>281.3</v>
      </c>
      <c r="H10221" s="14">
        <f t="shared" si="636"/>
        <v>81696.811296</v>
      </c>
      <c r="I10221" s="11">
        <f t="shared" si="637"/>
        <v>27168</v>
      </c>
      <c r="J10221" s="11">
        <f t="shared" si="638"/>
        <v>29042.591999999997</v>
      </c>
      <c r="K10221" s="11">
        <f t="shared" si="639"/>
        <v>0</v>
      </c>
    </row>
    <row r="10222" spans="1:11" s="11" customFormat="1">
      <c r="A10222" s="32">
        <v>2018</v>
      </c>
      <c r="B10222" s="32">
        <v>7237</v>
      </c>
      <c r="C10222" s="33" t="s">
        <v>563</v>
      </c>
      <c r="D10222" s="33" t="s">
        <v>564</v>
      </c>
      <c r="E10222" s="34">
        <v>24431</v>
      </c>
      <c r="F10222" s="35">
        <v>1.077</v>
      </c>
      <c r="G10222" s="34">
        <v>301.8</v>
      </c>
      <c r="H10222" s="14">
        <f t="shared" si="636"/>
        <v>79410.180366000001</v>
      </c>
      <c r="I10222" s="11">
        <f t="shared" si="637"/>
        <v>24431</v>
      </c>
      <c r="J10222" s="11">
        <f t="shared" si="638"/>
        <v>26312.186999999998</v>
      </c>
      <c r="K10222" s="11">
        <f t="shared" si="639"/>
        <v>0</v>
      </c>
    </row>
    <row r="10223" spans="1:11" s="11" customFormat="1">
      <c r="A10223" s="32">
        <v>2018</v>
      </c>
      <c r="B10223" s="32">
        <v>7237</v>
      </c>
      <c r="C10223" s="33" t="s">
        <v>563</v>
      </c>
      <c r="D10223" s="33" t="s">
        <v>564</v>
      </c>
      <c r="E10223" s="34">
        <v>13945</v>
      </c>
      <c r="F10223" s="35">
        <v>1.0740000000000001</v>
      </c>
      <c r="G10223" s="34">
        <v>319.39999999999998</v>
      </c>
      <c r="H10223" s="14">
        <f t="shared" si="636"/>
        <v>47836.314420000002</v>
      </c>
      <c r="I10223" s="11">
        <f t="shared" si="637"/>
        <v>13945</v>
      </c>
      <c r="J10223" s="11">
        <f t="shared" si="638"/>
        <v>14976.93</v>
      </c>
      <c r="K10223" s="11">
        <f t="shared" si="639"/>
        <v>0</v>
      </c>
    </row>
    <row r="10224" spans="1:11" s="11" customFormat="1">
      <c r="A10224" s="32">
        <v>2018</v>
      </c>
      <c r="B10224" s="32">
        <v>7237</v>
      </c>
      <c r="C10224" s="33" t="s">
        <v>563</v>
      </c>
      <c r="D10224" s="33" t="s">
        <v>564</v>
      </c>
      <c r="E10224" s="34">
        <v>9851</v>
      </c>
      <c r="F10224" s="35">
        <v>1.0660000000000001</v>
      </c>
      <c r="G10224" s="34">
        <v>314.5</v>
      </c>
      <c r="H10224" s="14">
        <f t="shared" si="636"/>
        <v>33026.167070000003</v>
      </c>
      <c r="I10224" s="11">
        <f t="shared" si="637"/>
        <v>9851</v>
      </c>
      <c r="J10224" s="11">
        <f t="shared" si="638"/>
        <v>10501.166000000001</v>
      </c>
      <c r="K10224" s="11">
        <f t="shared" si="639"/>
        <v>0</v>
      </c>
    </row>
    <row r="10225" spans="1:11" s="11" customFormat="1">
      <c r="A10225" s="32">
        <v>2018</v>
      </c>
      <c r="B10225" s="32">
        <v>7237</v>
      </c>
      <c r="C10225" s="33" t="s">
        <v>563</v>
      </c>
      <c r="D10225" s="33" t="s">
        <v>564</v>
      </c>
      <c r="E10225" s="34">
        <v>8306</v>
      </c>
      <c r="F10225" s="35">
        <v>1.0629999999999999</v>
      </c>
      <c r="G10225" s="34">
        <v>328</v>
      </c>
      <c r="H10225" s="14">
        <f t="shared" si="636"/>
        <v>28960.031839999996</v>
      </c>
      <c r="I10225" s="11">
        <f t="shared" si="637"/>
        <v>8306</v>
      </c>
      <c r="J10225" s="11">
        <f t="shared" si="638"/>
        <v>8829.2780000000002</v>
      </c>
      <c r="K10225" s="11">
        <f t="shared" si="639"/>
        <v>0</v>
      </c>
    </row>
    <row r="10226" spans="1:11" s="11" customFormat="1">
      <c r="A10226" s="32">
        <v>2018</v>
      </c>
      <c r="B10226" s="32">
        <v>7237</v>
      </c>
      <c r="C10226" s="33" t="s">
        <v>563</v>
      </c>
      <c r="D10226" s="33" t="s">
        <v>564</v>
      </c>
      <c r="E10226" s="34">
        <v>5166</v>
      </c>
      <c r="F10226" s="35">
        <v>1.081</v>
      </c>
      <c r="G10226" s="34">
        <v>324.89999999999998</v>
      </c>
      <c r="H10226" s="14">
        <f t="shared" si="636"/>
        <v>18143.865053999998</v>
      </c>
      <c r="I10226" s="11">
        <f t="shared" si="637"/>
        <v>5166</v>
      </c>
      <c r="J10226" s="11">
        <f t="shared" si="638"/>
        <v>5584.4459999999999</v>
      </c>
      <c r="K10226" s="11">
        <f t="shared" si="639"/>
        <v>0</v>
      </c>
    </row>
    <row r="10227" spans="1:11" s="11" customFormat="1">
      <c r="A10227" s="32">
        <v>2018</v>
      </c>
      <c r="B10227" s="32">
        <v>7238</v>
      </c>
      <c r="C10227" s="33" t="s">
        <v>563</v>
      </c>
      <c r="D10227" s="33" t="s">
        <v>564</v>
      </c>
      <c r="E10227" s="34">
        <v>1391446</v>
      </c>
      <c r="F10227" s="35">
        <v>1.0229999999999999</v>
      </c>
      <c r="G10227" s="34">
        <v>293</v>
      </c>
      <c r="H10227" s="14">
        <f t="shared" si="636"/>
        <v>4170706.3259399999</v>
      </c>
      <c r="I10227" s="11">
        <f t="shared" si="637"/>
        <v>1391446</v>
      </c>
      <c r="J10227" s="11">
        <f t="shared" si="638"/>
        <v>1423449.2579999999</v>
      </c>
      <c r="K10227" s="11">
        <f t="shared" si="639"/>
        <v>0</v>
      </c>
    </row>
    <row r="10228" spans="1:11" s="11" customFormat="1">
      <c r="A10228" s="32">
        <v>2018</v>
      </c>
      <c r="B10228" s="32">
        <v>7242</v>
      </c>
      <c r="C10228" s="33" t="s">
        <v>563</v>
      </c>
      <c r="D10228" s="33" t="s">
        <v>564</v>
      </c>
      <c r="E10228" s="34">
        <v>4800118</v>
      </c>
      <c r="F10228" s="35">
        <v>1.022</v>
      </c>
      <c r="G10228" s="34">
        <v>353.7</v>
      </c>
      <c r="H10228" s="14">
        <f t="shared" si="636"/>
        <v>17351533.748052001</v>
      </c>
      <c r="I10228" s="11">
        <f t="shared" si="637"/>
        <v>4800118</v>
      </c>
      <c r="J10228" s="11">
        <f t="shared" si="638"/>
        <v>4905720.5959999999</v>
      </c>
      <c r="K10228" s="11">
        <f t="shared" si="639"/>
        <v>0</v>
      </c>
    </row>
    <row r="10229" spans="1:11" s="11" customFormat="1">
      <c r="A10229" s="32">
        <v>2018</v>
      </c>
      <c r="B10229" s="32">
        <v>7242</v>
      </c>
      <c r="C10229" s="33" t="s">
        <v>353</v>
      </c>
      <c r="D10229" s="33" t="s">
        <v>354</v>
      </c>
      <c r="E10229" s="34">
        <v>21466</v>
      </c>
      <c r="F10229" s="35">
        <v>21.95</v>
      </c>
      <c r="G10229" s="34">
        <v>348.8</v>
      </c>
      <c r="H10229" s="14">
        <f t="shared" si="636"/>
        <v>1643471.3056000001</v>
      </c>
      <c r="I10229" s="11">
        <f t="shared" si="637"/>
        <v>21466</v>
      </c>
      <c r="J10229" s="11">
        <f t="shared" si="638"/>
        <v>471178.7</v>
      </c>
      <c r="K10229" s="11">
        <f t="shared" si="639"/>
        <v>0</v>
      </c>
    </row>
    <row r="10230" spans="1:11" s="11" customFormat="1">
      <c r="A10230" s="32">
        <v>2018</v>
      </c>
      <c r="B10230" s="32">
        <v>7270</v>
      </c>
      <c r="C10230" s="33" t="s">
        <v>563</v>
      </c>
      <c r="D10230" s="33" t="s">
        <v>564</v>
      </c>
      <c r="E10230" s="34">
        <v>54553</v>
      </c>
      <c r="F10230" s="35">
        <v>1.034</v>
      </c>
      <c r="G10230" s="34">
        <v>329</v>
      </c>
      <c r="H10230" s="14">
        <f t="shared" si="636"/>
        <v>185581.66858</v>
      </c>
      <c r="I10230" s="11">
        <f t="shared" si="637"/>
        <v>54553</v>
      </c>
      <c r="J10230" s="11">
        <f t="shared" si="638"/>
        <v>56407.802000000003</v>
      </c>
      <c r="K10230" s="11">
        <f t="shared" si="639"/>
        <v>0</v>
      </c>
    </row>
    <row r="10231" spans="1:11" s="11" customFormat="1">
      <c r="A10231" s="32">
        <v>2018</v>
      </c>
      <c r="B10231" s="32">
        <v>7277</v>
      </c>
      <c r="C10231" s="33" t="s">
        <v>563</v>
      </c>
      <c r="D10231" s="33" t="s">
        <v>564</v>
      </c>
      <c r="E10231" s="34">
        <v>36557</v>
      </c>
      <c r="F10231" s="35">
        <v>1.0249999999999999</v>
      </c>
      <c r="G10231" s="34">
        <v>352</v>
      </c>
      <c r="H10231" s="14">
        <f t="shared" si="636"/>
        <v>131897.65599999999</v>
      </c>
      <c r="I10231" s="11">
        <f t="shared" si="637"/>
        <v>36557</v>
      </c>
      <c r="J10231" s="11">
        <f t="shared" si="638"/>
        <v>37470.924999999996</v>
      </c>
      <c r="K10231" s="11">
        <f t="shared" si="639"/>
        <v>0</v>
      </c>
    </row>
    <row r="10232" spans="1:11" s="11" customFormat="1">
      <c r="A10232" s="32">
        <v>2018</v>
      </c>
      <c r="B10232" s="32">
        <v>7296</v>
      </c>
      <c r="C10232" s="33" t="s">
        <v>563</v>
      </c>
      <c r="D10232" s="33" t="s">
        <v>564</v>
      </c>
      <c r="E10232" s="34">
        <v>3745</v>
      </c>
      <c r="F10232" s="35">
        <v>1.0389999999999999</v>
      </c>
      <c r="G10232" s="34">
        <v>260.3</v>
      </c>
      <c r="H10232" s="14">
        <f t="shared" si="636"/>
        <v>10128.416165000001</v>
      </c>
      <c r="I10232" s="11">
        <f t="shared" si="637"/>
        <v>3745</v>
      </c>
      <c r="J10232" s="11">
        <f t="shared" si="638"/>
        <v>3891.0549999999998</v>
      </c>
      <c r="K10232" s="11">
        <f t="shared" si="639"/>
        <v>0</v>
      </c>
    </row>
    <row r="10233" spans="1:11" s="11" customFormat="1">
      <c r="A10233" s="32">
        <v>2018</v>
      </c>
      <c r="B10233" s="32">
        <v>7302</v>
      </c>
      <c r="C10233" s="33" t="s">
        <v>563</v>
      </c>
      <c r="D10233" s="33" t="s">
        <v>564</v>
      </c>
      <c r="E10233" s="34">
        <v>1561200</v>
      </c>
      <c r="F10233" s="35">
        <v>1.0189999999999999</v>
      </c>
      <c r="G10233" s="34">
        <v>452</v>
      </c>
      <c r="H10233" s="14">
        <f t="shared" si="636"/>
        <v>7190699.8559999987</v>
      </c>
      <c r="I10233" s="11">
        <f t="shared" si="637"/>
        <v>1561200</v>
      </c>
      <c r="J10233" s="11">
        <f t="shared" si="638"/>
        <v>1590862.7999999998</v>
      </c>
      <c r="K10233" s="11">
        <f t="shared" si="639"/>
        <v>0</v>
      </c>
    </row>
    <row r="10234" spans="1:11" s="11" customFormat="1">
      <c r="A10234" s="32">
        <v>2018</v>
      </c>
      <c r="B10234" s="32">
        <v>7302</v>
      </c>
      <c r="C10234" s="33" t="s">
        <v>563</v>
      </c>
      <c r="D10234" s="33" t="s">
        <v>564</v>
      </c>
      <c r="E10234" s="34">
        <v>687436</v>
      </c>
      <c r="F10234" s="35">
        <v>1.0189999999999999</v>
      </c>
      <c r="G10234" s="34">
        <v>452</v>
      </c>
      <c r="H10234" s="14">
        <f t="shared" si="636"/>
        <v>3166247.7236799994</v>
      </c>
      <c r="I10234" s="11">
        <f t="shared" si="637"/>
        <v>687436</v>
      </c>
      <c r="J10234" s="11">
        <f t="shared" si="638"/>
        <v>700497.28399999999</v>
      </c>
      <c r="K10234" s="11">
        <f t="shared" si="639"/>
        <v>0</v>
      </c>
    </row>
    <row r="10235" spans="1:11" s="11" customFormat="1">
      <c r="A10235" s="32">
        <v>2018</v>
      </c>
      <c r="B10235" s="32">
        <v>7302</v>
      </c>
      <c r="C10235" s="33" t="s">
        <v>563</v>
      </c>
      <c r="D10235" s="33" t="s">
        <v>564</v>
      </c>
      <c r="E10235" s="34">
        <v>750000</v>
      </c>
      <c r="F10235" s="35">
        <v>1.0189999999999999</v>
      </c>
      <c r="G10235" s="34">
        <v>452</v>
      </c>
      <c r="H10235" s="14">
        <f t="shared" si="636"/>
        <v>3454409.9999999995</v>
      </c>
      <c r="I10235" s="11">
        <f t="shared" si="637"/>
        <v>750000</v>
      </c>
      <c r="J10235" s="11">
        <f t="shared" si="638"/>
        <v>764249.99999999988</v>
      </c>
      <c r="K10235" s="11">
        <f t="shared" si="639"/>
        <v>0</v>
      </c>
    </row>
    <row r="10236" spans="1:11" s="11" customFormat="1">
      <c r="A10236" s="32">
        <v>2018</v>
      </c>
      <c r="B10236" s="32">
        <v>7302</v>
      </c>
      <c r="C10236" s="33" t="s">
        <v>563</v>
      </c>
      <c r="D10236" s="33" t="s">
        <v>564</v>
      </c>
      <c r="E10236" s="34">
        <v>1196157</v>
      </c>
      <c r="F10236" s="35">
        <v>1.0189999999999999</v>
      </c>
      <c r="G10236" s="34">
        <v>452</v>
      </c>
      <c r="H10236" s="14">
        <f t="shared" si="636"/>
        <v>5509355.6031599985</v>
      </c>
      <c r="I10236" s="11">
        <f t="shared" si="637"/>
        <v>1196157</v>
      </c>
      <c r="J10236" s="11">
        <f t="shared" si="638"/>
        <v>1218883.9829999998</v>
      </c>
      <c r="K10236" s="11">
        <f t="shared" si="639"/>
        <v>0</v>
      </c>
    </row>
    <row r="10237" spans="1:11" s="11" customFormat="1">
      <c r="A10237" s="32">
        <v>2018</v>
      </c>
      <c r="B10237" s="32">
        <v>7302</v>
      </c>
      <c r="C10237" s="33" t="s">
        <v>563</v>
      </c>
      <c r="D10237" s="33" t="s">
        <v>564</v>
      </c>
      <c r="E10237" s="34">
        <v>1479577</v>
      </c>
      <c r="F10237" s="35">
        <v>1.0189999999999999</v>
      </c>
      <c r="G10237" s="34">
        <v>452</v>
      </c>
      <c r="H10237" s="14">
        <f t="shared" si="636"/>
        <v>6814754.112759999</v>
      </c>
      <c r="I10237" s="11">
        <f t="shared" si="637"/>
        <v>1479577</v>
      </c>
      <c r="J10237" s="11">
        <f t="shared" si="638"/>
        <v>1507688.9629999998</v>
      </c>
      <c r="K10237" s="11">
        <f t="shared" si="639"/>
        <v>0</v>
      </c>
    </row>
    <row r="10238" spans="1:11" s="11" customFormat="1">
      <c r="A10238" s="32">
        <v>2018</v>
      </c>
      <c r="B10238" s="32">
        <v>7302</v>
      </c>
      <c r="C10238" s="33" t="s">
        <v>563</v>
      </c>
      <c r="D10238" s="33" t="s">
        <v>564</v>
      </c>
      <c r="E10238" s="34">
        <v>1509726</v>
      </c>
      <c r="F10238" s="35">
        <v>1.0189999999999999</v>
      </c>
      <c r="G10238" s="34">
        <v>452</v>
      </c>
      <c r="H10238" s="14">
        <f t="shared" si="636"/>
        <v>6953616.788879999</v>
      </c>
      <c r="I10238" s="11">
        <f t="shared" si="637"/>
        <v>1509726</v>
      </c>
      <c r="J10238" s="11">
        <f t="shared" si="638"/>
        <v>1538410.7939999998</v>
      </c>
      <c r="K10238" s="11">
        <f t="shared" si="639"/>
        <v>0</v>
      </c>
    </row>
    <row r="10239" spans="1:11" s="11" customFormat="1">
      <c r="A10239" s="32">
        <v>2018</v>
      </c>
      <c r="B10239" s="32">
        <v>7315</v>
      </c>
      <c r="C10239" s="33" t="s">
        <v>563</v>
      </c>
      <c r="D10239" s="33" t="s">
        <v>564</v>
      </c>
      <c r="E10239" s="34">
        <v>14749</v>
      </c>
      <c r="F10239" s="35">
        <v>1.042</v>
      </c>
      <c r="G10239" s="34">
        <v>404.2</v>
      </c>
      <c r="H10239" s="14">
        <f t="shared" si="636"/>
        <v>62119.307235999993</v>
      </c>
      <c r="I10239" s="11">
        <f t="shared" si="637"/>
        <v>14749</v>
      </c>
      <c r="J10239" s="11">
        <f t="shared" si="638"/>
        <v>15368.458000000001</v>
      </c>
      <c r="K10239" s="11">
        <f t="shared" si="639"/>
        <v>0</v>
      </c>
    </row>
    <row r="10240" spans="1:11" s="11" customFormat="1">
      <c r="A10240" s="32">
        <v>2018</v>
      </c>
      <c r="B10240" s="32">
        <v>7315</v>
      </c>
      <c r="C10240" s="33" t="s">
        <v>563</v>
      </c>
      <c r="D10240" s="33" t="s">
        <v>564</v>
      </c>
      <c r="E10240" s="34">
        <v>14485</v>
      </c>
      <c r="F10240" s="35">
        <v>1.042</v>
      </c>
      <c r="G10240" s="34">
        <v>417.3</v>
      </c>
      <c r="H10240" s="14">
        <f t="shared" si="636"/>
        <v>62984.633010000012</v>
      </c>
      <c r="I10240" s="11">
        <f t="shared" si="637"/>
        <v>14485</v>
      </c>
      <c r="J10240" s="11">
        <f t="shared" si="638"/>
        <v>15093.37</v>
      </c>
      <c r="K10240" s="11">
        <f t="shared" si="639"/>
        <v>0</v>
      </c>
    </row>
    <row r="10241" spans="1:11" s="11" customFormat="1">
      <c r="A10241" s="32">
        <v>2018</v>
      </c>
      <c r="B10241" s="32">
        <v>7343</v>
      </c>
      <c r="C10241" s="33" t="s">
        <v>363</v>
      </c>
      <c r="D10241" s="33" t="s">
        <v>354</v>
      </c>
      <c r="E10241" s="34">
        <v>35350</v>
      </c>
      <c r="F10241" s="35">
        <v>17.189</v>
      </c>
      <c r="G10241" s="34">
        <v>181.3</v>
      </c>
      <c r="H10241" s="14">
        <f t="shared" si="636"/>
        <v>1101635.2749500002</v>
      </c>
      <c r="I10241" s="11">
        <f t="shared" si="637"/>
        <v>35350</v>
      </c>
      <c r="J10241" s="11">
        <f t="shared" si="638"/>
        <v>607631.15</v>
      </c>
      <c r="K10241" s="11">
        <f t="shared" si="639"/>
        <v>0</v>
      </c>
    </row>
    <row r="10242" spans="1:11" s="11" customFormat="1">
      <c r="A10242" s="32">
        <v>2018</v>
      </c>
      <c r="B10242" s="32">
        <v>7343</v>
      </c>
      <c r="C10242" s="33" t="s">
        <v>363</v>
      </c>
      <c r="D10242" s="33" t="s">
        <v>354</v>
      </c>
      <c r="E10242" s="34">
        <v>52497</v>
      </c>
      <c r="F10242" s="35">
        <v>18.001000000000001</v>
      </c>
      <c r="G10242" s="34">
        <v>188.9</v>
      </c>
      <c r="H10242" s="14">
        <f t="shared" si="636"/>
        <v>1785102.160833</v>
      </c>
      <c r="I10242" s="11">
        <f t="shared" si="637"/>
        <v>52497</v>
      </c>
      <c r="J10242" s="11">
        <f t="shared" si="638"/>
        <v>944998.49700000009</v>
      </c>
      <c r="K10242" s="11">
        <f t="shared" si="639"/>
        <v>0</v>
      </c>
    </row>
    <row r="10243" spans="1:11" s="11" customFormat="1">
      <c r="A10243" s="32">
        <v>2018</v>
      </c>
      <c r="B10243" s="32">
        <v>7343</v>
      </c>
      <c r="C10243" s="33" t="s">
        <v>363</v>
      </c>
      <c r="D10243" s="33" t="s">
        <v>354</v>
      </c>
      <c r="E10243" s="34">
        <v>17683</v>
      </c>
      <c r="F10243" s="35">
        <v>17.238</v>
      </c>
      <c r="G10243" s="34">
        <v>189.9</v>
      </c>
      <c r="H10243" s="14">
        <f t="shared" si="636"/>
        <v>578852.3330460001</v>
      </c>
      <c r="I10243" s="11">
        <f t="shared" si="637"/>
        <v>17683</v>
      </c>
      <c r="J10243" s="11">
        <f t="shared" si="638"/>
        <v>304819.554</v>
      </c>
      <c r="K10243" s="11">
        <f t="shared" si="639"/>
        <v>0</v>
      </c>
    </row>
    <row r="10244" spans="1:11" s="11" customFormat="1">
      <c r="A10244" s="32">
        <v>2018</v>
      </c>
      <c r="B10244" s="32">
        <v>7343</v>
      </c>
      <c r="C10244" s="33" t="s">
        <v>363</v>
      </c>
      <c r="D10244" s="33" t="s">
        <v>354</v>
      </c>
      <c r="E10244" s="34">
        <v>17339</v>
      </c>
      <c r="F10244" s="35">
        <v>17.649999999999999</v>
      </c>
      <c r="G10244" s="34">
        <v>171.1</v>
      </c>
      <c r="H10244" s="14">
        <f t="shared" si="636"/>
        <v>523623.06184999994</v>
      </c>
      <c r="I10244" s="11">
        <f t="shared" si="637"/>
        <v>17339</v>
      </c>
      <c r="J10244" s="11">
        <f t="shared" si="638"/>
        <v>306033.34999999998</v>
      </c>
      <c r="K10244" s="11">
        <f t="shared" si="639"/>
        <v>0</v>
      </c>
    </row>
    <row r="10245" spans="1:11" s="11" customFormat="1">
      <c r="A10245" s="32">
        <v>2018</v>
      </c>
      <c r="B10245" s="32">
        <v>7343</v>
      </c>
      <c r="C10245" s="33" t="s">
        <v>363</v>
      </c>
      <c r="D10245" s="33" t="s">
        <v>354</v>
      </c>
      <c r="E10245" s="34">
        <v>17588</v>
      </c>
      <c r="F10245" s="35">
        <v>17.376000000000001</v>
      </c>
      <c r="G10245" s="34">
        <v>176.5</v>
      </c>
      <c r="H10245" s="14">
        <f t="shared" si="636"/>
        <v>539400.04032000003</v>
      </c>
      <c r="I10245" s="11">
        <f t="shared" si="637"/>
        <v>17588</v>
      </c>
      <c r="J10245" s="11">
        <f t="shared" si="638"/>
        <v>305609.08800000005</v>
      </c>
      <c r="K10245" s="11">
        <f t="shared" si="639"/>
        <v>0</v>
      </c>
    </row>
    <row r="10246" spans="1:11" s="11" customFormat="1">
      <c r="A10246" s="32">
        <v>2018</v>
      </c>
      <c r="B10246" s="32">
        <v>7343</v>
      </c>
      <c r="C10246" s="33" t="s">
        <v>565</v>
      </c>
      <c r="D10246" s="33" t="s">
        <v>566</v>
      </c>
      <c r="E10246" s="34">
        <v>1803</v>
      </c>
      <c r="F10246" s="35">
        <v>5.7119999999999997</v>
      </c>
      <c r="G10246" s="34">
        <v>1555.9</v>
      </c>
      <c r="H10246" s="14">
        <f t="shared" ref="H10246:H10309" si="640">IF(I10246="","",G10246/100*F10246*E10246)</f>
        <v>160238.03342399999</v>
      </c>
      <c r="I10246" s="11">
        <f t="shared" ref="I10246:I10309" si="641">IF(OR(G10246=".",F10246=".",E10246="."),"",E10246)</f>
        <v>1803</v>
      </c>
      <c r="J10246" s="11">
        <f t="shared" ref="J10246:J10309" si="642">IF(I10246="","",F10246*I10246)</f>
        <v>10298.735999999999</v>
      </c>
      <c r="K10246" s="11">
        <f t="shared" ref="K10246:K10309" si="643">IF(C10246="LIG",1,0)</f>
        <v>0</v>
      </c>
    </row>
    <row r="10247" spans="1:11" s="11" customFormat="1">
      <c r="A10247" s="32">
        <v>2018</v>
      </c>
      <c r="B10247" s="32">
        <v>7343</v>
      </c>
      <c r="C10247" s="33" t="s">
        <v>565</v>
      </c>
      <c r="D10247" s="33" t="s">
        <v>566</v>
      </c>
      <c r="E10247" s="34">
        <v>2169</v>
      </c>
      <c r="F10247" s="35">
        <v>5.7119999999999997</v>
      </c>
      <c r="G10247" s="34">
        <v>1543</v>
      </c>
      <c r="H10247" s="14">
        <f t="shared" si="640"/>
        <v>191167.33103999999</v>
      </c>
      <c r="I10247" s="11">
        <f t="shared" si="641"/>
        <v>2169</v>
      </c>
      <c r="J10247" s="11">
        <f t="shared" si="642"/>
        <v>12389.328</v>
      </c>
      <c r="K10247" s="11">
        <f t="shared" si="643"/>
        <v>0</v>
      </c>
    </row>
    <row r="10248" spans="1:11" s="11" customFormat="1">
      <c r="A10248" s="32">
        <v>2018</v>
      </c>
      <c r="B10248" s="32">
        <v>7350</v>
      </c>
      <c r="C10248" s="33" t="s">
        <v>563</v>
      </c>
      <c r="D10248" s="33" t="s">
        <v>564</v>
      </c>
      <c r="E10248" s="34">
        <v>415521</v>
      </c>
      <c r="F10248" s="35">
        <v>1.044</v>
      </c>
      <c r="G10248" s="34">
        <v>144.1</v>
      </c>
      <c r="H10248" s="14">
        <f t="shared" si="640"/>
        <v>625111.45448399999</v>
      </c>
      <c r="I10248" s="11">
        <f t="shared" si="641"/>
        <v>415521</v>
      </c>
      <c r="J10248" s="11">
        <f t="shared" si="642"/>
        <v>433803.924</v>
      </c>
      <c r="K10248" s="11">
        <f t="shared" si="643"/>
        <v>0</v>
      </c>
    </row>
    <row r="10249" spans="1:11" s="11" customFormat="1">
      <c r="A10249" s="32">
        <v>2018</v>
      </c>
      <c r="B10249" s="32">
        <v>7380</v>
      </c>
      <c r="C10249" s="33" t="s">
        <v>563</v>
      </c>
      <c r="D10249" s="33" t="s">
        <v>564</v>
      </c>
      <c r="E10249" s="34">
        <v>220613</v>
      </c>
      <c r="F10249" s="35">
        <v>1</v>
      </c>
      <c r="G10249" s="34">
        <v>353.6</v>
      </c>
      <c r="H10249" s="14">
        <f t="shared" si="640"/>
        <v>780087.56799999997</v>
      </c>
      <c r="I10249" s="11">
        <f t="shared" si="641"/>
        <v>220613</v>
      </c>
      <c r="J10249" s="11">
        <f t="shared" si="642"/>
        <v>220613</v>
      </c>
      <c r="K10249" s="11">
        <f t="shared" si="643"/>
        <v>0</v>
      </c>
    </row>
    <row r="10250" spans="1:11" s="11" customFormat="1">
      <c r="A10250" s="32">
        <v>2018</v>
      </c>
      <c r="B10250" s="32">
        <v>7380</v>
      </c>
      <c r="C10250" s="33" t="s">
        <v>563</v>
      </c>
      <c r="D10250" s="33" t="s">
        <v>564</v>
      </c>
      <c r="E10250" s="34">
        <v>336280</v>
      </c>
      <c r="F10250" s="35">
        <v>1</v>
      </c>
      <c r="G10250" s="34">
        <v>499.7</v>
      </c>
      <c r="H10250" s="14">
        <f t="shared" si="640"/>
        <v>1680391.16</v>
      </c>
      <c r="I10250" s="11">
        <f t="shared" si="641"/>
        <v>336280</v>
      </c>
      <c r="J10250" s="11">
        <f t="shared" si="642"/>
        <v>336280</v>
      </c>
      <c r="K10250" s="11">
        <f t="shared" si="643"/>
        <v>0</v>
      </c>
    </row>
    <row r="10251" spans="1:11" s="11" customFormat="1">
      <c r="A10251" s="32">
        <v>2018</v>
      </c>
      <c r="B10251" s="32">
        <v>7380</v>
      </c>
      <c r="C10251" s="33" t="s">
        <v>563</v>
      </c>
      <c r="D10251" s="33" t="s">
        <v>564</v>
      </c>
      <c r="E10251" s="34">
        <v>649736</v>
      </c>
      <c r="F10251" s="35">
        <v>1</v>
      </c>
      <c r="G10251" s="34">
        <v>343.6</v>
      </c>
      <c r="H10251" s="14">
        <f t="shared" si="640"/>
        <v>2232492.8960000002</v>
      </c>
      <c r="I10251" s="11">
        <f t="shared" si="641"/>
        <v>649736</v>
      </c>
      <c r="J10251" s="11">
        <f t="shared" si="642"/>
        <v>649736</v>
      </c>
      <c r="K10251" s="11">
        <f t="shared" si="643"/>
        <v>0</v>
      </c>
    </row>
    <row r="10252" spans="1:11" s="11" customFormat="1">
      <c r="A10252" s="32">
        <v>2018</v>
      </c>
      <c r="B10252" s="32">
        <v>7380</v>
      </c>
      <c r="C10252" s="33" t="s">
        <v>563</v>
      </c>
      <c r="D10252" s="33" t="s">
        <v>564</v>
      </c>
      <c r="E10252" s="34">
        <v>917201</v>
      </c>
      <c r="F10252" s="35">
        <v>1</v>
      </c>
      <c r="G10252" s="34">
        <v>475.8</v>
      </c>
      <c r="H10252" s="14">
        <f t="shared" si="640"/>
        <v>4364042.358</v>
      </c>
      <c r="I10252" s="11">
        <f t="shared" si="641"/>
        <v>917201</v>
      </c>
      <c r="J10252" s="11">
        <f t="shared" si="642"/>
        <v>917201</v>
      </c>
      <c r="K10252" s="11">
        <f t="shared" si="643"/>
        <v>0</v>
      </c>
    </row>
    <row r="10253" spans="1:11" s="11" customFormat="1">
      <c r="A10253" s="32">
        <v>2018</v>
      </c>
      <c r="B10253" s="32">
        <v>7504</v>
      </c>
      <c r="C10253" s="33" t="s">
        <v>363</v>
      </c>
      <c r="D10253" s="33" t="s">
        <v>354</v>
      </c>
      <c r="E10253" s="34">
        <v>34971</v>
      </c>
      <c r="F10253" s="35">
        <v>16.100000000000001</v>
      </c>
      <c r="G10253" s="34">
        <v>87</v>
      </c>
      <c r="H10253" s="14">
        <f t="shared" si="640"/>
        <v>489838.79700000008</v>
      </c>
      <c r="I10253" s="11">
        <f t="shared" si="641"/>
        <v>34971</v>
      </c>
      <c r="J10253" s="11">
        <f t="shared" si="642"/>
        <v>563033.10000000009</v>
      </c>
      <c r="K10253" s="11">
        <f t="shared" si="643"/>
        <v>0</v>
      </c>
    </row>
    <row r="10254" spans="1:11" s="11" customFormat="1">
      <c r="A10254" s="32">
        <v>2018</v>
      </c>
      <c r="B10254" s="32">
        <v>7504</v>
      </c>
      <c r="C10254" s="33" t="s">
        <v>563</v>
      </c>
      <c r="D10254" s="33" t="s">
        <v>564</v>
      </c>
      <c r="E10254" s="34">
        <v>19345</v>
      </c>
      <c r="F10254" s="35">
        <v>1.06</v>
      </c>
      <c r="G10254" s="34">
        <v>631.70000000000005</v>
      </c>
      <c r="H10254" s="14">
        <f t="shared" si="640"/>
        <v>129534.50690000001</v>
      </c>
      <c r="I10254" s="11">
        <f t="shared" si="641"/>
        <v>19345</v>
      </c>
      <c r="J10254" s="11">
        <f t="shared" si="642"/>
        <v>20505.7</v>
      </c>
      <c r="K10254" s="11">
        <f t="shared" si="643"/>
        <v>0</v>
      </c>
    </row>
    <row r="10255" spans="1:11" s="11" customFormat="1">
      <c r="A10255" s="32">
        <v>2018</v>
      </c>
      <c r="B10255" s="32">
        <v>7512</v>
      </c>
      <c r="C10255" s="33" t="s">
        <v>563</v>
      </c>
      <c r="D10255" s="33" t="s">
        <v>564</v>
      </c>
      <c r="E10255" s="34">
        <v>1716765</v>
      </c>
      <c r="F10255" s="35">
        <v>1.022</v>
      </c>
      <c r="G10255" s="34">
        <v>253.7</v>
      </c>
      <c r="H10255" s="14">
        <f t="shared" si="640"/>
        <v>4451252.3267100006</v>
      </c>
      <c r="I10255" s="11">
        <f t="shared" si="641"/>
        <v>1716765</v>
      </c>
      <c r="J10255" s="11">
        <f t="shared" si="642"/>
        <v>1754533.83</v>
      </c>
      <c r="K10255" s="11">
        <f t="shared" si="643"/>
        <v>0</v>
      </c>
    </row>
    <row r="10256" spans="1:11" s="11" customFormat="1">
      <c r="A10256" s="32">
        <v>2018</v>
      </c>
      <c r="B10256" s="32">
        <v>7538</v>
      </c>
      <c r="C10256" s="33" t="s">
        <v>565</v>
      </c>
      <c r="D10256" s="33" t="s">
        <v>566</v>
      </c>
      <c r="E10256" s="34">
        <v>333</v>
      </c>
      <c r="F10256" s="35">
        <v>5.78</v>
      </c>
      <c r="G10256" s="34">
        <v>1682.1</v>
      </c>
      <c r="H10256" s="14">
        <f t="shared" si="640"/>
        <v>32376.051539999997</v>
      </c>
      <c r="I10256" s="11">
        <f t="shared" si="641"/>
        <v>333</v>
      </c>
      <c r="J10256" s="11">
        <f t="shared" si="642"/>
        <v>1924.74</v>
      </c>
      <c r="K10256" s="11">
        <f t="shared" si="643"/>
        <v>0</v>
      </c>
    </row>
    <row r="10257" spans="1:11" s="11" customFormat="1">
      <c r="A10257" s="32">
        <v>2018</v>
      </c>
      <c r="B10257" s="32">
        <v>7538</v>
      </c>
      <c r="C10257" s="33" t="s">
        <v>565</v>
      </c>
      <c r="D10257" s="33" t="s">
        <v>566</v>
      </c>
      <c r="E10257" s="34">
        <v>1381</v>
      </c>
      <c r="F10257" s="35">
        <v>5.78</v>
      </c>
      <c r="G10257" s="34">
        <v>1805.4</v>
      </c>
      <c r="H10257" s="14">
        <f t="shared" si="640"/>
        <v>144110.27772000001</v>
      </c>
      <c r="I10257" s="11">
        <f t="shared" si="641"/>
        <v>1381</v>
      </c>
      <c r="J10257" s="11">
        <f t="shared" si="642"/>
        <v>7982.18</v>
      </c>
      <c r="K10257" s="11">
        <f t="shared" si="643"/>
        <v>0</v>
      </c>
    </row>
    <row r="10258" spans="1:11" s="11" customFormat="1">
      <c r="A10258" s="32">
        <v>2018</v>
      </c>
      <c r="B10258" s="32">
        <v>7538</v>
      </c>
      <c r="C10258" s="33" t="s">
        <v>565</v>
      </c>
      <c r="D10258" s="33" t="s">
        <v>566</v>
      </c>
      <c r="E10258" s="34">
        <v>1124</v>
      </c>
      <c r="F10258" s="35">
        <v>5.78</v>
      </c>
      <c r="G10258" s="34">
        <v>1464</v>
      </c>
      <c r="H10258" s="14">
        <f t="shared" si="640"/>
        <v>95111.980800000005</v>
      </c>
      <c r="I10258" s="11">
        <f t="shared" si="641"/>
        <v>1124</v>
      </c>
      <c r="J10258" s="11">
        <f t="shared" si="642"/>
        <v>6496.72</v>
      </c>
      <c r="K10258" s="11">
        <f t="shared" si="643"/>
        <v>0</v>
      </c>
    </row>
    <row r="10259" spans="1:11" s="11" customFormat="1">
      <c r="A10259" s="32">
        <v>2018</v>
      </c>
      <c r="B10259" s="32">
        <v>7538</v>
      </c>
      <c r="C10259" s="33" t="s">
        <v>565</v>
      </c>
      <c r="D10259" s="33" t="s">
        <v>566</v>
      </c>
      <c r="E10259" s="34">
        <v>2165</v>
      </c>
      <c r="F10259" s="35">
        <v>5.78</v>
      </c>
      <c r="G10259" s="34">
        <v>1689</v>
      </c>
      <c r="H10259" s="14">
        <f t="shared" si="640"/>
        <v>211356.39300000001</v>
      </c>
      <c r="I10259" s="11">
        <f t="shared" si="641"/>
        <v>2165</v>
      </c>
      <c r="J10259" s="11">
        <f t="shared" si="642"/>
        <v>12513.7</v>
      </c>
      <c r="K10259" s="11">
        <f t="shared" si="643"/>
        <v>0</v>
      </c>
    </row>
    <row r="10260" spans="1:11" s="11" customFormat="1">
      <c r="A10260" s="32">
        <v>2018</v>
      </c>
      <c r="B10260" s="32">
        <v>7538</v>
      </c>
      <c r="C10260" s="33" t="s">
        <v>563</v>
      </c>
      <c r="D10260" s="33" t="s">
        <v>564</v>
      </c>
      <c r="E10260" s="34">
        <v>2087</v>
      </c>
      <c r="F10260" s="35">
        <v>1.034</v>
      </c>
      <c r="G10260" s="34">
        <v>513.5</v>
      </c>
      <c r="H10260" s="14">
        <f t="shared" si="640"/>
        <v>11081.11433</v>
      </c>
      <c r="I10260" s="11">
        <f t="shared" si="641"/>
        <v>2087</v>
      </c>
      <c r="J10260" s="11">
        <f t="shared" si="642"/>
        <v>2157.9580000000001</v>
      </c>
      <c r="K10260" s="11">
        <f t="shared" si="643"/>
        <v>0</v>
      </c>
    </row>
    <row r="10261" spans="1:11" s="11" customFormat="1">
      <c r="A10261" s="32">
        <v>2018</v>
      </c>
      <c r="B10261" s="32">
        <v>7538</v>
      </c>
      <c r="C10261" s="33" t="s">
        <v>563</v>
      </c>
      <c r="D10261" s="33" t="s">
        <v>564</v>
      </c>
      <c r="E10261" s="34">
        <v>235612</v>
      </c>
      <c r="F10261" s="35">
        <v>1.034</v>
      </c>
      <c r="G10261" s="34">
        <v>316.5</v>
      </c>
      <c r="H10261" s="14">
        <f t="shared" si="640"/>
        <v>771066.18732000003</v>
      </c>
      <c r="I10261" s="11">
        <f t="shared" si="641"/>
        <v>235612</v>
      </c>
      <c r="J10261" s="11">
        <f t="shared" si="642"/>
        <v>243622.80800000002</v>
      </c>
      <c r="K10261" s="11">
        <f t="shared" si="643"/>
        <v>0</v>
      </c>
    </row>
    <row r="10262" spans="1:11" s="11" customFormat="1">
      <c r="A10262" s="32">
        <v>2018</v>
      </c>
      <c r="B10262" s="32">
        <v>7604</v>
      </c>
      <c r="C10262" s="33" t="s">
        <v>563</v>
      </c>
      <c r="D10262" s="33" t="s">
        <v>564</v>
      </c>
      <c r="E10262" s="34">
        <v>77611</v>
      </c>
      <c r="F10262" s="35">
        <v>1.012</v>
      </c>
      <c r="G10262" s="34">
        <v>422.1</v>
      </c>
      <c r="H10262" s="14">
        <f t="shared" si="640"/>
        <v>331527.18337200006</v>
      </c>
      <c r="I10262" s="11">
        <f t="shared" si="641"/>
        <v>77611</v>
      </c>
      <c r="J10262" s="11">
        <f t="shared" si="642"/>
        <v>78542.331999999995</v>
      </c>
      <c r="K10262" s="11">
        <f t="shared" si="643"/>
        <v>0</v>
      </c>
    </row>
    <row r="10263" spans="1:11" s="11" customFormat="1">
      <c r="A10263" s="32">
        <v>2018</v>
      </c>
      <c r="B10263" s="32">
        <v>7605</v>
      </c>
      <c r="C10263" s="33" t="s">
        <v>563</v>
      </c>
      <c r="D10263" s="33" t="s">
        <v>564</v>
      </c>
      <c r="E10263" s="34">
        <v>69378</v>
      </c>
      <c r="F10263" s="35">
        <v>1.1000000000000001</v>
      </c>
      <c r="G10263" s="34">
        <v>190.5</v>
      </c>
      <c r="H10263" s="14">
        <f t="shared" si="640"/>
        <v>145381.59900000002</v>
      </c>
      <c r="I10263" s="11">
        <f t="shared" si="641"/>
        <v>69378</v>
      </c>
      <c r="J10263" s="11">
        <f t="shared" si="642"/>
        <v>76315.8</v>
      </c>
      <c r="K10263" s="11">
        <f t="shared" si="643"/>
        <v>0</v>
      </c>
    </row>
    <row r="10264" spans="1:11" s="11" customFormat="1">
      <c r="A10264" s="32">
        <v>2018</v>
      </c>
      <c r="B10264" s="32">
        <v>7699</v>
      </c>
      <c r="C10264" s="33" t="s">
        <v>563</v>
      </c>
      <c r="D10264" s="33" t="s">
        <v>564</v>
      </c>
      <c r="E10264" s="34">
        <v>209797</v>
      </c>
      <c r="F10264" s="35">
        <v>1.02</v>
      </c>
      <c r="G10264" s="34">
        <v>427</v>
      </c>
      <c r="H10264" s="14">
        <f t="shared" si="640"/>
        <v>913749.85379999992</v>
      </c>
      <c r="I10264" s="11">
        <f t="shared" si="641"/>
        <v>209797</v>
      </c>
      <c r="J10264" s="11">
        <f t="shared" si="642"/>
        <v>213992.94</v>
      </c>
      <c r="K10264" s="11">
        <f t="shared" si="643"/>
        <v>0</v>
      </c>
    </row>
    <row r="10265" spans="1:11" s="11" customFormat="1">
      <c r="A10265" s="32">
        <v>2018</v>
      </c>
      <c r="B10265" s="32">
        <v>7709</v>
      </c>
      <c r="C10265" s="33" t="s">
        <v>565</v>
      </c>
      <c r="D10265" s="33" t="s">
        <v>566</v>
      </c>
      <c r="E10265" s="34">
        <v>197</v>
      </c>
      <c r="F10265" s="35">
        <v>5.8</v>
      </c>
      <c r="G10265" s="34" t="s">
        <v>364</v>
      </c>
      <c r="H10265" s="14" t="str">
        <f t="shared" si="640"/>
        <v/>
      </c>
      <c r="I10265" s="11" t="str">
        <f t="shared" si="641"/>
        <v/>
      </c>
      <c r="J10265" s="11" t="str">
        <f t="shared" si="642"/>
        <v/>
      </c>
      <c r="K10265" s="11">
        <f t="shared" si="643"/>
        <v>0</v>
      </c>
    </row>
    <row r="10266" spans="1:11" s="11" customFormat="1">
      <c r="A10266" s="32">
        <v>2018</v>
      </c>
      <c r="B10266" s="32">
        <v>7709</v>
      </c>
      <c r="C10266" s="33" t="s">
        <v>563</v>
      </c>
      <c r="D10266" s="33" t="s">
        <v>564</v>
      </c>
      <c r="E10266" s="34">
        <v>273545</v>
      </c>
      <c r="F10266" s="35">
        <v>1.02</v>
      </c>
      <c r="G10266" s="34" t="s">
        <v>364</v>
      </c>
      <c r="H10266" s="14" t="str">
        <f t="shared" si="640"/>
        <v/>
      </c>
      <c r="I10266" s="11" t="str">
        <f t="shared" si="641"/>
        <v/>
      </c>
      <c r="J10266" s="11" t="str">
        <f t="shared" si="642"/>
        <v/>
      </c>
      <c r="K10266" s="11">
        <f t="shared" si="643"/>
        <v>0</v>
      </c>
    </row>
    <row r="10267" spans="1:11" s="11" customFormat="1">
      <c r="A10267" s="32">
        <v>2018</v>
      </c>
      <c r="B10267" s="32">
        <v>7710</v>
      </c>
      <c r="C10267" s="33" t="s">
        <v>563</v>
      </c>
      <c r="D10267" s="33" t="s">
        <v>564</v>
      </c>
      <c r="E10267" s="34">
        <v>6138554</v>
      </c>
      <c r="F10267" s="35">
        <v>1.03</v>
      </c>
      <c r="G10267" s="34" t="s">
        <v>364</v>
      </c>
      <c r="H10267" s="14" t="str">
        <f t="shared" si="640"/>
        <v/>
      </c>
      <c r="I10267" s="11" t="str">
        <f t="shared" si="641"/>
        <v/>
      </c>
      <c r="J10267" s="11" t="str">
        <f t="shared" si="642"/>
        <v/>
      </c>
      <c r="K10267" s="11">
        <f t="shared" si="643"/>
        <v>0</v>
      </c>
    </row>
    <row r="10268" spans="1:11" s="11" customFormat="1">
      <c r="A10268" s="32">
        <v>2018</v>
      </c>
      <c r="B10268" s="32">
        <v>7721</v>
      </c>
      <c r="C10268" s="33" t="s">
        <v>563</v>
      </c>
      <c r="D10268" s="33" t="s">
        <v>564</v>
      </c>
      <c r="E10268" s="34">
        <v>1197506</v>
      </c>
      <c r="F10268" s="35">
        <v>1.018</v>
      </c>
      <c r="G10268" s="34">
        <v>313.89999999999998</v>
      </c>
      <c r="H10268" s="14">
        <f t="shared" si="640"/>
        <v>3826632.8180119996</v>
      </c>
      <c r="I10268" s="11">
        <f t="shared" si="641"/>
        <v>1197506</v>
      </c>
      <c r="J10268" s="11">
        <f t="shared" si="642"/>
        <v>1219061.108</v>
      </c>
      <c r="K10268" s="11">
        <f t="shared" si="643"/>
        <v>0</v>
      </c>
    </row>
    <row r="10269" spans="1:11" s="11" customFormat="1">
      <c r="A10269" s="32">
        <v>2018</v>
      </c>
      <c r="B10269" s="32">
        <v>7737</v>
      </c>
      <c r="C10269" s="33" t="s">
        <v>353</v>
      </c>
      <c r="D10269" s="33" t="s">
        <v>354</v>
      </c>
      <c r="E10269" s="34">
        <v>16869</v>
      </c>
      <c r="F10269" s="35">
        <v>25.95</v>
      </c>
      <c r="G10269" s="34">
        <v>385</v>
      </c>
      <c r="H10269" s="14">
        <f t="shared" si="640"/>
        <v>1685339.6174999999</v>
      </c>
      <c r="I10269" s="11">
        <f t="shared" si="641"/>
        <v>16869</v>
      </c>
      <c r="J10269" s="11">
        <f t="shared" si="642"/>
        <v>437750.55</v>
      </c>
      <c r="K10269" s="11">
        <f t="shared" si="643"/>
        <v>0</v>
      </c>
    </row>
    <row r="10270" spans="1:11" s="11" customFormat="1">
      <c r="A10270" s="32">
        <v>2018</v>
      </c>
      <c r="B10270" s="32">
        <v>7754</v>
      </c>
      <c r="C10270" s="33" t="s">
        <v>563</v>
      </c>
      <c r="D10270" s="33" t="s">
        <v>564</v>
      </c>
      <c r="E10270" s="34">
        <v>586</v>
      </c>
      <c r="F10270" s="35">
        <v>1.034</v>
      </c>
      <c r="G10270" s="34">
        <v>730</v>
      </c>
      <c r="H10270" s="14">
        <f t="shared" si="640"/>
        <v>4423.2452000000003</v>
      </c>
      <c r="I10270" s="11">
        <f t="shared" si="641"/>
        <v>586</v>
      </c>
      <c r="J10270" s="11">
        <f t="shared" si="642"/>
        <v>605.92399999999998</v>
      </c>
      <c r="K10270" s="11">
        <f t="shared" si="643"/>
        <v>0</v>
      </c>
    </row>
    <row r="10271" spans="1:11" s="11" customFormat="1">
      <c r="A10271" s="32">
        <v>2018</v>
      </c>
      <c r="B10271" s="32">
        <v>7754</v>
      </c>
      <c r="C10271" s="33" t="s">
        <v>563</v>
      </c>
      <c r="D10271" s="33" t="s">
        <v>564</v>
      </c>
      <c r="E10271" s="34">
        <v>3511</v>
      </c>
      <c r="F10271" s="35">
        <v>1.034</v>
      </c>
      <c r="G10271" s="34">
        <v>469.2</v>
      </c>
      <c r="H10271" s="14">
        <f t="shared" si="640"/>
        <v>17033.714808000001</v>
      </c>
      <c r="I10271" s="11">
        <f t="shared" si="641"/>
        <v>3511</v>
      </c>
      <c r="J10271" s="11">
        <f t="shared" si="642"/>
        <v>3630.3740000000003</v>
      </c>
      <c r="K10271" s="11">
        <f t="shared" si="643"/>
        <v>0</v>
      </c>
    </row>
    <row r="10272" spans="1:11" s="11" customFormat="1">
      <c r="A10272" s="32">
        <v>2018</v>
      </c>
      <c r="B10272" s="32">
        <v>7757</v>
      </c>
      <c r="C10272" s="33" t="s">
        <v>563</v>
      </c>
      <c r="D10272" s="33" t="s">
        <v>564</v>
      </c>
      <c r="E10272" s="34">
        <v>17823</v>
      </c>
      <c r="F10272" s="35">
        <v>1.038</v>
      </c>
      <c r="G10272" s="34">
        <v>207.8</v>
      </c>
      <c r="H10272" s="14">
        <f t="shared" si="640"/>
        <v>38443.569372000005</v>
      </c>
      <c r="I10272" s="11">
        <f t="shared" si="641"/>
        <v>17823</v>
      </c>
      <c r="J10272" s="11">
        <f t="shared" si="642"/>
        <v>18500.274000000001</v>
      </c>
      <c r="K10272" s="11">
        <f t="shared" si="643"/>
        <v>0</v>
      </c>
    </row>
    <row r="10273" spans="1:11" s="11" customFormat="1">
      <c r="A10273" s="32">
        <v>2018</v>
      </c>
      <c r="B10273" s="32">
        <v>7757</v>
      </c>
      <c r="C10273" s="33" t="s">
        <v>563</v>
      </c>
      <c r="D10273" s="33" t="s">
        <v>564</v>
      </c>
      <c r="E10273" s="34">
        <v>16763</v>
      </c>
      <c r="F10273" s="35">
        <v>1.038</v>
      </c>
      <c r="G10273" s="34">
        <v>244</v>
      </c>
      <c r="H10273" s="14">
        <f t="shared" si="640"/>
        <v>42455.985359999999</v>
      </c>
      <c r="I10273" s="11">
        <f t="shared" si="641"/>
        <v>16763</v>
      </c>
      <c r="J10273" s="11">
        <f t="shared" si="642"/>
        <v>17399.993999999999</v>
      </c>
      <c r="K10273" s="11">
        <f t="shared" si="643"/>
        <v>0</v>
      </c>
    </row>
    <row r="10274" spans="1:11" s="11" customFormat="1">
      <c r="A10274" s="32">
        <v>2018</v>
      </c>
      <c r="B10274" s="32">
        <v>7757</v>
      </c>
      <c r="C10274" s="33" t="s">
        <v>563</v>
      </c>
      <c r="D10274" s="33" t="s">
        <v>564</v>
      </c>
      <c r="E10274" s="34">
        <v>9538</v>
      </c>
      <c r="F10274" s="35">
        <v>1.038</v>
      </c>
      <c r="G10274" s="34">
        <v>225.3</v>
      </c>
      <c r="H10274" s="14">
        <f t="shared" si="640"/>
        <v>22305.700332</v>
      </c>
      <c r="I10274" s="11">
        <f t="shared" si="641"/>
        <v>9538</v>
      </c>
      <c r="J10274" s="11">
        <f t="shared" si="642"/>
        <v>9900.4439999999995</v>
      </c>
      <c r="K10274" s="11">
        <f t="shared" si="643"/>
        <v>0</v>
      </c>
    </row>
    <row r="10275" spans="1:11" s="11" customFormat="1">
      <c r="A10275" s="32">
        <v>2018</v>
      </c>
      <c r="B10275" s="32">
        <v>7757</v>
      </c>
      <c r="C10275" s="33" t="s">
        <v>563</v>
      </c>
      <c r="D10275" s="33" t="s">
        <v>564</v>
      </c>
      <c r="E10275" s="34">
        <v>111934</v>
      </c>
      <c r="F10275" s="35">
        <v>1.038</v>
      </c>
      <c r="G10275" s="34">
        <v>222.3</v>
      </c>
      <c r="H10275" s="14">
        <f t="shared" si="640"/>
        <v>258284.79471600006</v>
      </c>
      <c r="I10275" s="11">
        <f t="shared" si="641"/>
        <v>111934</v>
      </c>
      <c r="J10275" s="11">
        <f t="shared" si="642"/>
        <v>116187.492</v>
      </c>
      <c r="K10275" s="11">
        <f t="shared" si="643"/>
        <v>0</v>
      </c>
    </row>
    <row r="10276" spans="1:11" s="11" customFormat="1">
      <c r="A10276" s="32">
        <v>2018</v>
      </c>
      <c r="B10276" s="32">
        <v>7757</v>
      </c>
      <c r="C10276" s="33" t="s">
        <v>563</v>
      </c>
      <c r="D10276" s="33" t="s">
        <v>564</v>
      </c>
      <c r="E10276" s="34">
        <v>1262235</v>
      </c>
      <c r="F10276" s="35">
        <v>1.038</v>
      </c>
      <c r="G10276" s="34">
        <v>222.3</v>
      </c>
      <c r="H10276" s="14">
        <f t="shared" si="640"/>
        <v>2912574.4443900008</v>
      </c>
      <c r="I10276" s="11">
        <f t="shared" si="641"/>
        <v>1262235</v>
      </c>
      <c r="J10276" s="11">
        <f t="shared" si="642"/>
        <v>1310199.93</v>
      </c>
      <c r="K10276" s="11">
        <f t="shared" si="643"/>
        <v>0</v>
      </c>
    </row>
    <row r="10277" spans="1:11" s="11" customFormat="1">
      <c r="A10277" s="32">
        <v>2018</v>
      </c>
      <c r="B10277" s="32">
        <v>7757</v>
      </c>
      <c r="C10277" s="33" t="s">
        <v>563</v>
      </c>
      <c r="D10277" s="33" t="s">
        <v>564</v>
      </c>
      <c r="E10277" s="34">
        <v>584547</v>
      </c>
      <c r="F10277" s="35">
        <v>1.038</v>
      </c>
      <c r="G10277" s="34">
        <v>230.9</v>
      </c>
      <c r="H10277" s="14">
        <f t="shared" si="640"/>
        <v>1401008.3458740001</v>
      </c>
      <c r="I10277" s="11">
        <f t="shared" si="641"/>
        <v>584547</v>
      </c>
      <c r="J10277" s="11">
        <f t="shared" si="642"/>
        <v>606759.78599999996</v>
      </c>
      <c r="K10277" s="11">
        <f t="shared" si="643"/>
        <v>0</v>
      </c>
    </row>
    <row r="10278" spans="1:11" s="11" customFormat="1">
      <c r="A10278" s="32">
        <v>2018</v>
      </c>
      <c r="B10278" s="32">
        <v>7757</v>
      </c>
      <c r="C10278" s="33" t="s">
        <v>563</v>
      </c>
      <c r="D10278" s="33" t="s">
        <v>564</v>
      </c>
      <c r="E10278" s="34">
        <v>579480</v>
      </c>
      <c r="F10278" s="35">
        <v>1.038</v>
      </c>
      <c r="G10278" s="34">
        <v>223.2</v>
      </c>
      <c r="H10278" s="14">
        <f t="shared" si="640"/>
        <v>1342548.53568</v>
      </c>
      <c r="I10278" s="11">
        <f t="shared" si="641"/>
        <v>579480</v>
      </c>
      <c r="J10278" s="11">
        <f t="shared" si="642"/>
        <v>601500.24</v>
      </c>
      <c r="K10278" s="11">
        <f t="shared" si="643"/>
        <v>0</v>
      </c>
    </row>
    <row r="10279" spans="1:11" s="11" customFormat="1">
      <c r="A10279" s="32">
        <v>2018</v>
      </c>
      <c r="B10279" s="32">
        <v>7757</v>
      </c>
      <c r="C10279" s="33" t="s">
        <v>563</v>
      </c>
      <c r="D10279" s="33" t="s">
        <v>564</v>
      </c>
      <c r="E10279" s="34">
        <v>315992</v>
      </c>
      <c r="F10279" s="35">
        <v>1.038</v>
      </c>
      <c r="G10279" s="34">
        <v>227.6</v>
      </c>
      <c r="H10279" s="14">
        <f t="shared" si="640"/>
        <v>746527.30809599999</v>
      </c>
      <c r="I10279" s="11">
        <f t="shared" si="641"/>
        <v>315992</v>
      </c>
      <c r="J10279" s="11">
        <f t="shared" si="642"/>
        <v>327999.696</v>
      </c>
      <c r="K10279" s="11">
        <f t="shared" si="643"/>
        <v>0</v>
      </c>
    </row>
    <row r="10280" spans="1:11" s="11" customFormat="1">
      <c r="A10280" s="32">
        <v>2018</v>
      </c>
      <c r="B10280" s="32">
        <v>7757</v>
      </c>
      <c r="C10280" s="33" t="s">
        <v>563</v>
      </c>
      <c r="D10280" s="33" t="s">
        <v>564</v>
      </c>
      <c r="E10280" s="34">
        <v>161850</v>
      </c>
      <c r="F10280" s="35">
        <v>1.038</v>
      </c>
      <c r="G10280" s="34">
        <v>229.7</v>
      </c>
      <c r="H10280" s="14">
        <f t="shared" si="640"/>
        <v>385896.68909999996</v>
      </c>
      <c r="I10280" s="11">
        <f t="shared" si="641"/>
        <v>161850</v>
      </c>
      <c r="J10280" s="11">
        <f t="shared" si="642"/>
        <v>168000.30000000002</v>
      </c>
      <c r="K10280" s="11">
        <f t="shared" si="643"/>
        <v>0</v>
      </c>
    </row>
    <row r="10281" spans="1:11" s="11" customFormat="1">
      <c r="A10281" s="32">
        <v>2018</v>
      </c>
      <c r="B10281" s="32">
        <v>7759</v>
      </c>
      <c r="C10281" s="33" t="s">
        <v>563</v>
      </c>
      <c r="D10281" s="33" t="s">
        <v>564</v>
      </c>
      <c r="E10281" s="34">
        <v>77351</v>
      </c>
      <c r="F10281" s="35">
        <v>1.04</v>
      </c>
      <c r="G10281" s="34">
        <v>314.89999999999998</v>
      </c>
      <c r="H10281" s="14">
        <f t="shared" si="640"/>
        <v>253321.43095999997</v>
      </c>
      <c r="I10281" s="11">
        <f t="shared" si="641"/>
        <v>77351</v>
      </c>
      <c r="J10281" s="11">
        <f t="shared" si="642"/>
        <v>80445.040000000008</v>
      </c>
      <c r="K10281" s="11">
        <f t="shared" si="643"/>
        <v>0</v>
      </c>
    </row>
    <row r="10282" spans="1:11" s="11" customFormat="1">
      <c r="A10282" s="32">
        <v>2018</v>
      </c>
      <c r="B10282" s="32">
        <v>7759</v>
      </c>
      <c r="C10282" s="33" t="s">
        <v>563</v>
      </c>
      <c r="D10282" s="33" t="s">
        <v>564</v>
      </c>
      <c r="E10282" s="34">
        <v>33648</v>
      </c>
      <c r="F10282" s="35">
        <v>1.04</v>
      </c>
      <c r="G10282" s="34">
        <v>314.89999999999998</v>
      </c>
      <c r="H10282" s="14">
        <f t="shared" si="640"/>
        <v>110195.85407999999</v>
      </c>
      <c r="I10282" s="11">
        <f t="shared" si="641"/>
        <v>33648</v>
      </c>
      <c r="J10282" s="11">
        <f t="shared" si="642"/>
        <v>34993.919999999998</v>
      </c>
      <c r="K10282" s="11">
        <f t="shared" si="643"/>
        <v>0</v>
      </c>
    </row>
    <row r="10283" spans="1:11" s="11" customFormat="1">
      <c r="A10283" s="32">
        <v>2018</v>
      </c>
      <c r="B10283" s="32">
        <v>7759</v>
      </c>
      <c r="C10283" s="33" t="s">
        <v>563</v>
      </c>
      <c r="D10283" s="33" t="s">
        <v>564</v>
      </c>
      <c r="E10283" s="34">
        <v>5789</v>
      </c>
      <c r="F10283" s="35">
        <v>1.04</v>
      </c>
      <c r="G10283" s="34">
        <v>314.8</v>
      </c>
      <c r="H10283" s="14">
        <f t="shared" si="640"/>
        <v>18952.722880000001</v>
      </c>
      <c r="I10283" s="11">
        <f t="shared" si="641"/>
        <v>5789</v>
      </c>
      <c r="J10283" s="11">
        <f t="shared" si="642"/>
        <v>6020.56</v>
      </c>
      <c r="K10283" s="11">
        <f t="shared" si="643"/>
        <v>0</v>
      </c>
    </row>
    <row r="10284" spans="1:11" s="11" customFormat="1">
      <c r="A10284" s="32">
        <v>2018</v>
      </c>
      <c r="B10284" s="32">
        <v>7764</v>
      </c>
      <c r="C10284" s="33" t="s">
        <v>563</v>
      </c>
      <c r="D10284" s="33" t="s">
        <v>564</v>
      </c>
      <c r="E10284" s="34">
        <v>222</v>
      </c>
      <c r="F10284" s="35">
        <v>1.03</v>
      </c>
      <c r="G10284" s="34" t="s">
        <v>364</v>
      </c>
      <c r="H10284" s="14" t="str">
        <f t="shared" si="640"/>
        <v/>
      </c>
      <c r="I10284" s="11" t="str">
        <f t="shared" si="641"/>
        <v/>
      </c>
      <c r="J10284" s="11" t="str">
        <f t="shared" si="642"/>
        <v/>
      </c>
      <c r="K10284" s="11">
        <f t="shared" si="643"/>
        <v>0</v>
      </c>
    </row>
    <row r="10285" spans="1:11" s="11" customFormat="1">
      <c r="A10285" s="32">
        <v>2018</v>
      </c>
      <c r="B10285" s="32">
        <v>7764</v>
      </c>
      <c r="C10285" s="33" t="s">
        <v>565</v>
      </c>
      <c r="D10285" s="33" t="s">
        <v>566</v>
      </c>
      <c r="E10285" s="34">
        <v>408</v>
      </c>
      <c r="F10285" s="35">
        <v>5.8</v>
      </c>
      <c r="G10285" s="34" t="s">
        <v>364</v>
      </c>
      <c r="H10285" s="14" t="str">
        <f t="shared" si="640"/>
        <v/>
      </c>
      <c r="I10285" s="11" t="str">
        <f t="shared" si="641"/>
        <v/>
      </c>
      <c r="J10285" s="11" t="str">
        <f t="shared" si="642"/>
        <v/>
      </c>
      <c r="K10285" s="11">
        <f t="shared" si="643"/>
        <v>0</v>
      </c>
    </row>
    <row r="10286" spans="1:11" s="11" customFormat="1">
      <c r="A10286" s="32">
        <v>2018</v>
      </c>
      <c r="B10286" s="32">
        <v>7764</v>
      </c>
      <c r="C10286" s="33" t="s">
        <v>563</v>
      </c>
      <c r="D10286" s="33" t="s">
        <v>564</v>
      </c>
      <c r="E10286" s="34">
        <v>9647</v>
      </c>
      <c r="F10286" s="35">
        <v>1.03</v>
      </c>
      <c r="G10286" s="34" t="s">
        <v>364</v>
      </c>
      <c r="H10286" s="14" t="str">
        <f t="shared" si="640"/>
        <v/>
      </c>
      <c r="I10286" s="11" t="str">
        <f t="shared" si="641"/>
        <v/>
      </c>
      <c r="J10286" s="11" t="str">
        <f t="shared" si="642"/>
        <v/>
      </c>
      <c r="K10286" s="11">
        <f t="shared" si="643"/>
        <v>0</v>
      </c>
    </row>
    <row r="10287" spans="1:11" s="11" customFormat="1">
      <c r="A10287" s="32">
        <v>2018</v>
      </c>
      <c r="B10287" s="32">
        <v>7790</v>
      </c>
      <c r="C10287" s="33" t="s">
        <v>353</v>
      </c>
      <c r="D10287" s="33" t="s">
        <v>354</v>
      </c>
      <c r="E10287" s="34">
        <v>164210</v>
      </c>
      <c r="F10287" s="35">
        <v>19</v>
      </c>
      <c r="G10287" s="34">
        <v>240</v>
      </c>
      <c r="H10287" s="14">
        <f t="shared" si="640"/>
        <v>7487976</v>
      </c>
      <c r="I10287" s="11">
        <f t="shared" si="641"/>
        <v>164210</v>
      </c>
      <c r="J10287" s="11">
        <f t="shared" si="642"/>
        <v>3119990</v>
      </c>
      <c r="K10287" s="11">
        <f t="shared" si="643"/>
        <v>0</v>
      </c>
    </row>
    <row r="10288" spans="1:11" s="11" customFormat="1">
      <c r="A10288" s="32">
        <v>2018</v>
      </c>
      <c r="B10288" s="32">
        <v>7805</v>
      </c>
      <c r="C10288" s="33" t="s">
        <v>563</v>
      </c>
      <c r="D10288" s="33" t="s">
        <v>564</v>
      </c>
      <c r="E10288" s="34">
        <v>174</v>
      </c>
      <c r="F10288" s="35">
        <v>1.0249999999999999</v>
      </c>
      <c r="G10288" s="34">
        <v>348.5</v>
      </c>
      <c r="H10288" s="14">
        <f t="shared" si="640"/>
        <v>621.5497499999999</v>
      </c>
      <c r="I10288" s="11">
        <f t="shared" si="641"/>
        <v>174</v>
      </c>
      <c r="J10288" s="11">
        <f t="shared" si="642"/>
        <v>178.35</v>
      </c>
      <c r="K10288" s="11">
        <f t="shared" si="643"/>
        <v>0</v>
      </c>
    </row>
    <row r="10289" spans="1:11" s="11" customFormat="1">
      <c r="A10289" s="32">
        <v>2018</v>
      </c>
      <c r="B10289" s="32">
        <v>7805</v>
      </c>
      <c r="C10289" s="33" t="s">
        <v>563</v>
      </c>
      <c r="D10289" s="33" t="s">
        <v>564</v>
      </c>
      <c r="E10289" s="34">
        <v>185954</v>
      </c>
      <c r="F10289" s="35">
        <v>1.0249999999999999</v>
      </c>
      <c r="G10289" s="34">
        <v>348.5</v>
      </c>
      <c r="H10289" s="14">
        <f t="shared" si="640"/>
        <v>664250.93224999995</v>
      </c>
      <c r="I10289" s="11">
        <f t="shared" si="641"/>
        <v>185954</v>
      </c>
      <c r="J10289" s="11">
        <f t="shared" si="642"/>
        <v>190602.84999999998</v>
      </c>
      <c r="K10289" s="11">
        <f t="shared" si="643"/>
        <v>0</v>
      </c>
    </row>
    <row r="10290" spans="1:11" s="11" customFormat="1">
      <c r="A10290" s="32">
        <v>2018</v>
      </c>
      <c r="B10290" s="32">
        <v>7805</v>
      </c>
      <c r="C10290" s="33" t="s">
        <v>563</v>
      </c>
      <c r="D10290" s="33" t="s">
        <v>564</v>
      </c>
      <c r="E10290" s="34">
        <v>1016608</v>
      </c>
      <c r="F10290" s="35">
        <v>1.0249999999999999</v>
      </c>
      <c r="G10290" s="34">
        <v>348.5</v>
      </c>
      <c r="H10290" s="14">
        <f t="shared" si="640"/>
        <v>3631450.852</v>
      </c>
      <c r="I10290" s="11">
        <f t="shared" si="641"/>
        <v>1016608</v>
      </c>
      <c r="J10290" s="11">
        <f t="shared" si="642"/>
        <v>1042023.2</v>
      </c>
      <c r="K10290" s="11">
        <f t="shared" si="643"/>
        <v>0</v>
      </c>
    </row>
    <row r="10291" spans="1:11" s="11" customFormat="1">
      <c r="A10291" s="32">
        <v>2018</v>
      </c>
      <c r="B10291" s="32">
        <v>7805</v>
      </c>
      <c r="C10291" s="33" t="s">
        <v>563</v>
      </c>
      <c r="D10291" s="33" t="s">
        <v>564</v>
      </c>
      <c r="E10291" s="34">
        <v>808511</v>
      </c>
      <c r="F10291" s="35">
        <v>1.0249999999999999</v>
      </c>
      <c r="G10291" s="34">
        <v>348.5</v>
      </c>
      <c r="H10291" s="14">
        <f t="shared" si="640"/>
        <v>2888102.3558749999</v>
      </c>
      <c r="I10291" s="11">
        <f t="shared" si="641"/>
        <v>808511</v>
      </c>
      <c r="J10291" s="11">
        <f t="shared" si="642"/>
        <v>828723.77499999991</v>
      </c>
      <c r="K10291" s="11">
        <f t="shared" si="643"/>
        <v>0</v>
      </c>
    </row>
    <row r="10292" spans="1:11" s="11" customFormat="1">
      <c r="A10292" s="32">
        <v>2018</v>
      </c>
      <c r="B10292" s="32">
        <v>7805</v>
      </c>
      <c r="C10292" s="33" t="s">
        <v>563</v>
      </c>
      <c r="D10292" s="33" t="s">
        <v>564</v>
      </c>
      <c r="E10292" s="34">
        <v>749555</v>
      </c>
      <c r="F10292" s="35">
        <v>1.0249999999999999</v>
      </c>
      <c r="G10292" s="34">
        <v>348.5</v>
      </c>
      <c r="H10292" s="14">
        <f t="shared" si="640"/>
        <v>2677504.1543749999</v>
      </c>
      <c r="I10292" s="11">
        <f t="shared" si="641"/>
        <v>749555</v>
      </c>
      <c r="J10292" s="11">
        <f t="shared" si="642"/>
        <v>768293.87499999988</v>
      </c>
      <c r="K10292" s="11">
        <f t="shared" si="643"/>
        <v>0</v>
      </c>
    </row>
    <row r="10293" spans="1:11" s="11" customFormat="1">
      <c r="A10293" s="32">
        <v>2018</v>
      </c>
      <c r="B10293" s="32">
        <v>7805</v>
      </c>
      <c r="C10293" s="33" t="s">
        <v>563</v>
      </c>
      <c r="D10293" s="33" t="s">
        <v>564</v>
      </c>
      <c r="E10293" s="34">
        <v>631156</v>
      </c>
      <c r="F10293" s="35">
        <v>1.0249999999999999</v>
      </c>
      <c r="G10293" s="34">
        <v>348.5</v>
      </c>
      <c r="H10293" s="14">
        <f t="shared" si="640"/>
        <v>2254568.1264999998</v>
      </c>
      <c r="I10293" s="11">
        <f t="shared" si="641"/>
        <v>631156</v>
      </c>
      <c r="J10293" s="11">
        <f t="shared" si="642"/>
        <v>646934.89999999991</v>
      </c>
      <c r="K10293" s="11">
        <f t="shared" si="643"/>
        <v>0</v>
      </c>
    </row>
    <row r="10294" spans="1:11" s="11" customFormat="1">
      <c r="A10294" s="32">
        <v>2018</v>
      </c>
      <c r="B10294" s="32">
        <v>7805</v>
      </c>
      <c r="C10294" s="33" t="s">
        <v>563</v>
      </c>
      <c r="D10294" s="33" t="s">
        <v>564</v>
      </c>
      <c r="E10294" s="34">
        <v>609288</v>
      </c>
      <c r="F10294" s="35">
        <v>1.0249999999999999</v>
      </c>
      <c r="G10294" s="34">
        <v>348.5</v>
      </c>
      <c r="H10294" s="14">
        <f t="shared" si="640"/>
        <v>2176452.8969999999</v>
      </c>
      <c r="I10294" s="11">
        <f t="shared" si="641"/>
        <v>609288</v>
      </c>
      <c r="J10294" s="11">
        <f t="shared" si="642"/>
        <v>624520.19999999995</v>
      </c>
      <c r="K10294" s="11">
        <f t="shared" si="643"/>
        <v>0</v>
      </c>
    </row>
    <row r="10295" spans="1:11" s="11" customFormat="1">
      <c r="A10295" s="32">
        <v>2018</v>
      </c>
      <c r="B10295" s="32">
        <v>7805</v>
      </c>
      <c r="C10295" s="33" t="s">
        <v>563</v>
      </c>
      <c r="D10295" s="33" t="s">
        <v>564</v>
      </c>
      <c r="E10295" s="34">
        <v>456852</v>
      </c>
      <c r="F10295" s="35">
        <v>1.0249999999999999</v>
      </c>
      <c r="G10295" s="34">
        <v>348.5</v>
      </c>
      <c r="H10295" s="14">
        <f t="shared" si="640"/>
        <v>1631932.4504999998</v>
      </c>
      <c r="I10295" s="11">
        <f t="shared" si="641"/>
        <v>456852</v>
      </c>
      <c r="J10295" s="11">
        <f t="shared" si="642"/>
        <v>468273.3</v>
      </c>
      <c r="K10295" s="11">
        <f t="shared" si="643"/>
        <v>0</v>
      </c>
    </row>
    <row r="10296" spans="1:11" s="11" customFormat="1">
      <c r="A10296" s="32">
        <v>2018</v>
      </c>
      <c r="B10296" s="32">
        <v>7805</v>
      </c>
      <c r="C10296" s="33" t="s">
        <v>563</v>
      </c>
      <c r="D10296" s="33" t="s">
        <v>564</v>
      </c>
      <c r="E10296" s="34">
        <v>444128</v>
      </c>
      <c r="F10296" s="35">
        <v>1.0249999999999999</v>
      </c>
      <c r="G10296" s="34">
        <v>348.5</v>
      </c>
      <c r="H10296" s="14">
        <f t="shared" si="640"/>
        <v>1586480.7319999998</v>
      </c>
      <c r="I10296" s="11">
        <f t="shared" si="641"/>
        <v>444128</v>
      </c>
      <c r="J10296" s="11">
        <f t="shared" si="642"/>
        <v>455231.19999999995</v>
      </c>
      <c r="K10296" s="11">
        <f t="shared" si="643"/>
        <v>0</v>
      </c>
    </row>
    <row r="10297" spans="1:11" s="11" customFormat="1">
      <c r="A10297" s="32">
        <v>2018</v>
      </c>
      <c r="B10297" s="32">
        <v>7805</v>
      </c>
      <c r="C10297" s="33" t="s">
        <v>563</v>
      </c>
      <c r="D10297" s="33" t="s">
        <v>564</v>
      </c>
      <c r="E10297" s="34">
        <v>378691</v>
      </c>
      <c r="F10297" s="35">
        <v>1.0249999999999999</v>
      </c>
      <c r="G10297" s="34">
        <v>348.5</v>
      </c>
      <c r="H10297" s="14">
        <f t="shared" si="640"/>
        <v>1352731.5883749998</v>
      </c>
      <c r="I10297" s="11">
        <f t="shared" si="641"/>
        <v>378691</v>
      </c>
      <c r="J10297" s="11">
        <f t="shared" si="642"/>
        <v>388158.27499999997</v>
      </c>
      <c r="K10297" s="11">
        <f t="shared" si="643"/>
        <v>0</v>
      </c>
    </row>
    <row r="10298" spans="1:11" s="11" customFormat="1">
      <c r="A10298" s="32">
        <v>2018</v>
      </c>
      <c r="B10298" s="32">
        <v>7805</v>
      </c>
      <c r="C10298" s="33" t="s">
        <v>563</v>
      </c>
      <c r="D10298" s="33" t="s">
        <v>564</v>
      </c>
      <c r="E10298" s="34">
        <v>378691</v>
      </c>
      <c r="F10298" s="35">
        <v>1.0249999999999999</v>
      </c>
      <c r="G10298" s="34">
        <v>348.5</v>
      </c>
      <c r="H10298" s="14">
        <f t="shared" si="640"/>
        <v>1352731.5883749998</v>
      </c>
      <c r="I10298" s="11">
        <f t="shared" si="641"/>
        <v>378691</v>
      </c>
      <c r="J10298" s="11">
        <f t="shared" si="642"/>
        <v>388158.27499999997</v>
      </c>
      <c r="K10298" s="11">
        <f t="shared" si="643"/>
        <v>0</v>
      </c>
    </row>
    <row r="10299" spans="1:11" s="11" customFormat="1">
      <c r="A10299" s="32">
        <v>2018</v>
      </c>
      <c r="B10299" s="32">
        <v>7813</v>
      </c>
      <c r="C10299" s="33" t="s">
        <v>563</v>
      </c>
      <c r="D10299" s="33" t="s">
        <v>564</v>
      </c>
      <c r="E10299" s="34">
        <v>389350</v>
      </c>
      <c r="F10299" s="35">
        <v>1.0209999999999999</v>
      </c>
      <c r="G10299" s="34">
        <v>557.6</v>
      </c>
      <c r="H10299" s="14">
        <f t="shared" si="640"/>
        <v>2216606.9276000001</v>
      </c>
      <c r="I10299" s="11">
        <f t="shared" si="641"/>
        <v>389350</v>
      </c>
      <c r="J10299" s="11">
        <f t="shared" si="642"/>
        <v>397526.35</v>
      </c>
      <c r="K10299" s="11">
        <f t="shared" si="643"/>
        <v>0</v>
      </c>
    </row>
    <row r="10300" spans="1:11" s="11" customFormat="1">
      <c r="A10300" s="32">
        <v>2018</v>
      </c>
      <c r="B10300" s="32">
        <v>7826</v>
      </c>
      <c r="C10300" s="33" t="s">
        <v>563</v>
      </c>
      <c r="D10300" s="33" t="s">
        <v>564</v>
      </c>
      <c r="E10300" s="34">
        <v>945486</v>
      </c>
      <c r="F10300" s="35">
        <v>1.026</v>
      </c>
      <c r="G10300" s="34" t="s">
        <v>364</v>
      </c>
      <c r="H10300" s="14" t="str">
        <f t="shared" si="640"/>
        <v/>
      </c>
      <c r="I10300" s="11" t="str">
        <f t="shared" si="641"/>
        <v/>
      </c>
      <c r="J10300" s="11" t="str">
        <f t="shared" si="642"/>
        <v/>
      </c>
      <c r="K10300" s="11">
        <f t="shared" si="643"/>
        <v>0</v>
      </c>
    </row>
    <row r="10301" spans="1:11" s="11" customFormat="1">
      <c r="A10301" s="32">
        <v>2018</v>
      </c>
      <c r="B10301" s="32">
        <v>7829</v>
      </c>
      <c r="C10301" s="33" t="s">
        <v>563</v>
      </c>
      <c r="D10301" s="33" t="s">
        <v>564</v>
      </c>
      <c r="E10301" s="34">
        <v>184627</v>
      </c>
      <c r="F10301" s="35">
        <v>1.0289999999999999</v>
      </c>
      <c r="G10301" s="34">
        <v>784.1</v>
      </c>
      <c r="H10301" s="14">
        <f t="shared" si="640"/>
        <v>1489642.455903</v>
      </c>
      <c r="I10301" s="11">
        <f t="shared" si="641"/>
        <v>184627</v>
      </c>
      <c r="J10301" s="11">
        <f t="shared" si="642"/>
        <v>189981.18299999999</v>
      </c>
      <c r="K10301" s="11">
        <f t="shared" si="643"/>
        <v>0</v>
      </c>
    </row>
    <row r="10302" spans="1:11" s="11" customFormat="1">
      <c r="A10302" s="32">
        <v>2018</v>
      </c>
      <c r="B10302" s="32">
        <v>7834</v>
      </c>
      <c r="C10302" s="33" t="s">
        <v>563</v>
      </c>
      <c r="D10302" s="33" t="s">
        <v>564</v>
      </c>
      <c r="E10302" s="34">
        <v>3349353</v>
      </c>
      <c r="F10302" s="35">
        <v>1.03</v>
      </c>
      <c r="G10302" s="34">
        <v>342.9</v>
      </c>
      <c r="H10302" s="14">
        <f t="shared" si="640"/>
        <v>11829479.380109999</v>
      </c>
      <c r="I10302" s="11">
        <f t="shared" si="641"/>
        <v>3349353</v>
      </c>
      <c r="J10302" s="11">
        <f t="shared" si="642"/>
        <v>3449833.5900000003</v>
      </c>
      <c r="K10302" s="11">
        <f t="shared" si="643"/>
        <v>0</v>
      </c>
    </row>
    <row r="10303" spans="1:11" s="11" customFormat="1">
      <c r="A10303" s="32">
        <v>2018</v>
      </c>
      <c r="B10303" s="32">
        <v>7835</v>
      </c>
      <c r="C10303" s="33" t="s">
        <v>563</v>
      </c>
      <c r="D10303" s="33" t="s">
        <v>564</v>
      </c>
      <c r="E10303" s="34">
        <v>1379</v>
      </c>
      <c r="F10303" s="35">
        <v>1.04</v>
      </c>
      <c r="G10303" s="34" t="s">
        <v>364</v>
      </c>
      <c r="H10303" s="14" t="str">
        <f t="shared" si="640"/>
        <v/>
      </c>
      <c r="I10303" s="11" t="str">
        <f t="shared" si="641"/>
        <v/>
      </c>
      <c r="J10303" s="11" t="str">
        <f t="shared" si="642"/>
        <v/>
      </c>
      <c r="K10303" s="11">
        <f t="shared" si="643"/>
        <v>0</v>
      </c>
    </row>
    <row r="10304" spans="1:11" s="11" customFormat="1">
      <c r="A10304" s="32">
        <v>2018</v>
      </c>
      <c r="B10304" s="32">
        <v>7835</v>
      </c>
      <c r="C10304" s="33" t="s">
        <v>563</v>
      </c>
      <c r="D10304" s="33" t="s">
        <v>564</v>
      </c>
      <c r="E10304" s="34">
        <v>2888</v>
      </c>
      <c r="F10304" s="35">
        <v>1.04</v>
      </c>
      <c r="G10304" s="34" t="s">
        <v>364</v>
      </c>
      <c r="H10304" s="14" t="str">
        <f t="shared" si="640"/>
        <v/>
      </c>
      <c r="I10304" s="11" t="str">
        <f t="shared" si="641"/>
        <v/>
      </c>
      <c r="J10304" s="11" t="str">
        <f t="shared" si="642"/>
        <v/>
      </c>
      <c r="K10304" s="11">
        <f t="shared" si="643"/>
        <v>0</v>
      </c>
    </row>
    <row r="10305" spans="1:11" s="11" customFormat="1">
      <c r="A10305" s="32">
        <v>2018</v>
      </c>
      <c r="B10305" s="32">
        <v>7835</v>
      </c>
      <c r="C10305" s="33" t="s">
        <v>563</v>
      </c>
      <c r="D10305" s="33" t="s">
        <v>564</v>
      </c>
      <c r="E10305" s="34">
        <v>3712</v>
      </c>
      <c r="F10305" s="35">
        <v>1.04</v>
      </c>
      <c r="G10305" s="34" t="s">
        <v>364</v>
      </c>
      <c r="H10305" s="14" t="str">
        <f t="shared" si="640"/>
        <v/>
      </c>
      <c r="I10305" s="11" t="str">
        <f t="shared" si="641"/>
        <v/>
      </c>
      <c r="J10305" s="11" t="str">
        <f t="shared" si="642"/>
        <v/>
      </c>
      <c r="K10305" s="11">
        <f t="shared" si="643"/>
        <v>0</v>
      </c>
    </row>
    <row r="10306" spans="1:11" s="11" customFormat="1">
      <c r="A10306" s="32">
        <v>2018</v>
      </c>
      <c r="B10306" s="32">
        <v>7835</v>
      </c>
      <c r="C10306" s="33" t="s">
        <v>563</v>
      </c>
      <c r="D10306" s="33" t="s">
        <v>564</v>
      </c>
      <c r="E10306" s="34">
        <v>12876</v>
      </c>
      <c r="F10306" s="35">
        <v>1.04</v>
      </c>
      <c r="G10306" s="34" t="s">
        <v>364</v>
      </c>
      <c r="H10306" s="14" t="str">
        <f t="shared" si="640"/>
        <v/>
      </c>
      <c r="I10306" s="11" t="str">
        <f t="shared" si="641"/>
        <v/>
      </c>
      <c r="J10306" s="11" t="str">
        <f t="shared" si="642"/>
        <v/>
      </c>
      <c r="K10306" s="11">
        <f t="shared" si="643"/>
        <v>0</v>
      </c>
    </row>
    <row r="10307" spans="1:11" s="11" customFormat="1">
      <c r="A10307" s="32">
        <v>2018</v>
      </c>
      <c r="B10307" s="32">
        <v>7835</v>
      </c>
      <c r="C10307" s="33" t="s">
        <v>563</v>
      </c>
      <c r="D10307" s="33" t="s">
        <v>564</v>
      </c>
      <c r="E10307" s="34">
        <v>158965</v>
      </c>
      <c r="F10307" s="35">
        <v>1.04</v>
      </c>
      <c r="G10307" s="34" t="s">
        <v>364</v>
      </c>
      <c r="H10307" s="14" t="str">
        <f t="shared" si="640"/>
        <v/>
      </c>
      <c r="I10307" s="11" t="str">
        <f t="shared" si="641"/>
        <v/>
      </c>
      <c r="J10307" s="11" t="str">
        <f t="shared" si="642"/>
        <v/>
      </c>
      <c r="K10307" s="11">
        <f t="shared" si="643"/>
        <v>0</v>
      </c>
    </row>
    <row r="10308" spans="1:11" s="11" customFormat="1">
      <c r="A10308" s="32">
        <v>2018</v>
      </c>
      <c r="B10308" s="32">
        <v>7835</v>
      </c>
      <c r="C10308" s="33" t="s">
        <v>563</v>
      </c>
      <c r="D10308" s="33" t="s">
        <v>564</v>
      </c>
      <c r="E10308" s="34">
        <v>2622</v>
      </c>
      <c r="F10308" s="35">
        <v>1.04</v>
      </c>
      <c r="G10308" s="34" t="s">
        <v>364</v>
      </c>
      <c r="H10308" s="14" t="str">
        <f t="shared" si="640"/>
        <v/>
      </c>
      <c r="I10308" s="11" t="str">
        <f t="shared" si="641"/>
        <v/>
      </c>
      <c r="J10308" s="11" t="str">
        <f t="shared" si="642"/>
        <v/>
      </c>
      <c r="K10308" s="11">
        <f t="shared" si="643"/>
        <v>0</v>
      </c>
    </row>
    <row r="10309" spans="1:11" s="11" customFormat="1">
      <c r="A10309" s="32">
        <v>2018</v>
      </c>
      <c r="B10309" s="32">
        <v>7836</v>
      </c>
      <c r="C10309" s="33" t="s">
        <v>565</v>
      </c>
      <c r="D10309" s="33" t="s">
        <v>566</v>
      </c>
      <c r="E10309" s="34">
        <v>2061</v>
      </c>
      <c r="F10309" s="35">
        <v>5.8</v>
      </c>
      <c r="G10309" s="34">
        <v>2029.9</v>
      </c>
      <c r="H10309" s="14">
        <f t="shared" si="640"/>
        <v>242650.18619999997</v>
      </c>
      <c r="I10309" s="11">
        <f t="shared" si="641"/>
        <v>2061</v>
      </c>
      <c r="J10309" s="11">
        <f t="shared" si="642"/>
        <v>11953.8</v>
      </c>
      <c r="K10309" s="11">
        <f t="shared" si="643"/>
        <v>0</v>
      </c>
    </row>
    <row r="10310" spans="1:11" s="11" customFormat="1">
      <c r="A10310" s="32">
        <v>2018</v>
      </c>
      <c r="B10310" s="32">
        <v>7836</v>
      </c>
      <c r="C10310" s="33" t="s">
        <v>563</v>
      </c>
      <c r="D10310" s="33" t="s">
        <v>564</v>
      </c>
      <c r="E10310" s="34">
        <v>288</v>
      </c>
      <c r="F10310" s="35">
        <v>1.04</v>
      </c>
      <c r="G10310" s="34">
        <v>247.4</v>
      </c>
      <c r="H10310" s="14">
        <f t="shared" ref="H10310:H10373" si="644">IF(I10310="","",G10310/100*F10310*E10310)</f>
        <v>741.0124800000001</v>
      </c>
      <c r="I10310" s="11">
        <f t="shared" ref="I10310:I10373" si="645">IF(OR(G10310=".",F10310=".",E10310="."),"",E10310)</f>
        <v>288</v>
      </c>
      <c r="J10310" s="11">
        <f t="shared" ref="J10310:J10373" si="646">IF(I10310="","",F10310*I10310)</f>
        <v>299.52</v>
      </c>
      <c r="K10310" s="11">
        <f t="shared" ref="K10310:K10373" si="647">IF(C10310="LIG",1,0)</f>
        <v>0</v>
      </c>
    </row>
    <row r="10311" spans="1:11" s="11" customFormat="1">
      <c r="A10311" s="32">
        <v>2018</v>
      </c>
      <c r="B10311" s="32">
        <v>7836</v>
      </c>
      <c r="C10311" s="33" t="s">
        <v>563</v>
      </c>
      <c r="D10311" s="33" t="s">
        <v>564</v>
      </c>
      <c r="E10311" s="34">
        <v>1499</v>
      </c>
      <c r="F10311" s="35">
        <v>1.04</v>
      </c>
      <c r="G10311" s="34">
        <v>252.2</v>
      </c>
      <c r="H10311" s="14">
        <f t="shared" si="644"/>
        <v>3931.6971199999998</v>
      </c>
      <c r="I10311" s="11">
        <f t="shared" si="645"/>
        <v>1499</v>
      </c>
      <c r="J10311" s="11">
        <f t="shared" si="646"/>
        <v>1558.96</v>
      </c>
      <c r="K10311" s="11">
        <f t="shared" si="647"/>
        <v>0</v>
      </c>
    </row>
    <row r="10312" spans="1:11" s="11" customFormat="1">
      <c r="A10312" s="32">
        <v>2018</v>
      </c>
      <c r="B10312" s="32">
        <v>7836</v>
      </c>
      <c r="C10312" s="33" t="s">
        <v>563</v>
      </c>
      <c r="D10312" s="33" t="s">
        <v>564</v>
      </c>
      <c r="E10312" s="34">
        <v>5605</v>
      </c>
      <c r="F10312" s="35">
        <v>1.04</v>
      </c>
      <c r="G10312" s="34">
        <v>266.60000000000002</v>
      </c>
      <c r="H10312" s="14">
        <f t="shared" si="644"/>
        <v>15540.647200000003</v>
      </c>
      <c r="I10312" s="11">
        <f t="shared" si="645"/>
        <v>5605</v>
      </c>
      <c r="J10312" s="11">
        <f t="shared" si="646"/>
        <v>5829.2</v>
      </c>
      <c r="K10312" s="11">
        <f t="shared" si="647"/>
        <v>0</v>
      </c>
    </row>
    <row r="10313" spans="1:11" s="11" customFormat="1">
      <c r="A10313" s="32">
        <v>2018</v>
      </c>
      <c r="B10313" s="32">
        <v>7836</v>
      </c>
      <c r="C10313" s="33" t="s">
        <v>563</v>
      </c>
      <c r="D10313" s="33" t="s">
        <v>564</v>
      </c>
      <c r="E10313" s="34">
        <v>6128</v>
      </c>
      <c r="F10313" s="35">
        <v>1.04</v>
      </c>
      <c r="G10313" s="34">
        <v>248.8</v>
      </c>
      <c r="H10313" s="14">
        <f t="shared" si="644"/>
        <v>15856.322560000001</v>
      </c>
      <c r="I10313" s="11">
        <f t="shared" si="645"/>
        <v>6128</v>
      </c>
      <c r="J10313" s="11">
        <f t="shared" si="646"/>
        <v>6373.12</v>
      </c>
      <c r="K10313" s="11">
        <f t="shared" si="647"/>
        <v>0</v>
      </c>
    </row>
    <row r="10314" spans="1:11" s="11" customFormat="1">
      <c r="A10314" s="32">
        <v>2018</v>
      </c>
      <c r="B10314" s="32">
        <v>7836</v>
      </c>
      <c r="C10314" s="33" t="s">
        <v>563</v>
      </c>
      <c r="D10314" s="33" t="s">
        <v>564</v>
      </c>
      <c r="E10314" s="34">
        <v>6134</v>
      </c>
      <c r="F10314" s="35">
        <v>1.04</v>
      </c>
      <c r="G10314" s="34">
        <v>253.4</v>
      </c>
      <c r="H10314" s="14">
        <f t="shared" si="644"/>
        <v>16165.298240000002</v>
      </c>
      <c r="I10314" s="11">
        <f t="shared" si="645"/>
        <v>6134</v>
      </c>
      <c r="J10314" s="11">
        <f t="shared" si="646"/>
        <v>6379.3600000000006</v>
      </c>
      <c r="K10314" s="11">
        <f t="shared" si="647"/>
        <v>0</v>
      </c>
    </row>
    <row r="10315" spans="1:11" s="11" customFormat="1">
      <c r="A10315" s="32">
        <v>2018</v>
      </c>
      <c r="B10315" s="32">
        <v>7836</v>
      </c>
      <c r="C10315" s="33" t="s">
        <v>563</v>
      </c>
      <c r="D10315" s="33" t="s">
        <v>564</v>
      </c>
      <c r="E10315" s="34">
        <v>7311</v>
      </c>
      <c r="F10315" s="35">
        <v>1.04</v>
      </c>
      <c r="G10315" s="34">
        <v>256.8</v>
      </c>
      <c r="H10315" s="14">
        <f t="shared" si="644"/>
        <v>19525.63392</v>
      </c>
      <c r="I10315" s="11">
        <f t="shared" si="645"/>
        <v>7311</v>
      </c>
      <c r="J10315" s="11">
        <f t="shared" si="646"/>
        <v>7603.4400000000005</v>
      </c>
      <c r="K10315" s="11">
        <f t="shared" si="647"/>
        <v>0</v>
      </c>
    </row>
    <row r="10316" spans="1:11" s="11" customFormat="1">
      <c r="A10316" s="32">
        <v>2018</v>
      </c>
      <c r="B10316" s="32">
        <v>7836</v>
      </c>
      <c r="C10316" s="33" t="s">
        <v>563</v>
      </c>
      <c r="D10316" s="33" t="s">
        <v>564</v>
      </c>
      <c r="E10316" s="34">
        <v>14470</v>
      </c>
      <c r="F10316" s="35">
        <v>1.04</v>
      </c>
      <c r="G10316" s="34">
        <v>293.7</v>
      </c>
      <c r="H10316" s="14">
        <f t="shared" si="644"/>
        <v>44198.325599999996</v>
      </c>
      <c r="I10316" s="11">
        <f t="shared" si="645"/>
        <v>14470</v>
      </c>
      <c r="J10316" s="11">
        <f t="shared" si="646"/>
        <v>15048.800000000001</v>
      </c>
      <c r="K10316" s="11">
        <f t="shared" si="647"/>
        <v>0</v>
      </c>
    </row>
    <row r="10317" spans="1:11" s="11" customFormat="1">
      <c r="A10317" s="32">
        <v>2018</v>
      </c>
      <c r="B10317" s="32">
        <v>7836</v>
      </c>
      <c r="C10317" s="33" t="s">
        <v>563</v>
      </c>
      <c r="D10317" s="33" t="s">
        <v>564</v>
      </c>
      <c r="E10317" s="34">
        <v>15823</v>
      </c>
      <c r="F10317" s="35">
        <v>1.04</v>
      </c>
      <c r="G10317" s="34">
        <v>238.7</v>
      </c>
      <c r="H10317" s="14">
        <f t="shared" si="644"/>
        <v>39280.281040000002</v>
      </c>
      <c r="I10317" s="11">
        <f t="shared" si="645"/>
        <v>15823</v>
      </c>
      <c r="J10317" s="11">
        <f t="shared" si="646"/>
        <v>16455.920000000002</v>
      </c>
      <c r="K10317" s="11">
        <f t="shared" si="647"/>
        <v>0</v>
      </c>
    </row>
    <row r="10318" spans="1:11" s="11" customFormat="1">
      <c r="A10318" s="32">
        <v>2018</v>
      </c>
      <c r="B10318" s="32">
        <v>7836</v>
      </c>
      <c r="C10318" s="33" t="s">
        <v>563</v>
      </c>
      <c r="D10318" s="33" t="s">
        <v>564</v>
      </c>
      <c r="E10318" s="34">
        <v>24585</v>
      </c>
      <c r="F10318" s="35">
        <v>1.04</v>
      </c>
      <c r="G10318" s="34">
        <v>250.5</v>
      </c>
      <c r="H10318" s="14">
        <f t="shared" si="644"/>
        <v>64048.841999999997</v>
      </c>
      <c r="I10318" s="11">
        <f t="shared" si="645"/>
        <v>24585</v>
      </c>
      <c r="J10318" s="11">
        <f t="shared" si="646"/>
        <v>25568.400000000001</v>
      </c>
      <c r="K10318" s="11">
        <f t="shared" si="647"/>
        <v>0</v>
      </c>
    </row>
    <row r="10319" spans="1:11" s="11" customFormat="1">
      <c r="A10319" s="32">
        <v>2018</v>
      </c>
      <c r="B10319" s="32">
        <v>7836</v>
      </c>
      <c r="C10319" s="33" t="s">
        <v>563</v>
      </c>
      <c r="D10319" s="33" t="s">
        <v>564</v>
      </c>
      <c r="E10319" s="34">
        <v>38218</v>
      </c>
      <c r="F10319" s="35">
        <v>1.04</v>
      </c>
      <c r="G10319" s="34">
        <v>259.8</v>
      </c>
      <c r="H10319" s="14">
        <f t="shared" si="644"/>
        <v>103261.97856000002</v>
      </c>
      <c r="I10319" s="11">
        <f t="shared" si="645"/>
        <v>38218</v>
      </c>
      <c r="J10319" s="11">
        <f t="shared" si="646"/>
        <v>39746.720000000001</v>
      </c>
      <c r="K10319" s="11">
        <f t="shared" si="647"/>
        <v>0</v>
      </c>
    </row>
    <row r="10320" spans="1:11" s="11" customFormat="1">
      <c r="A10320" s="32">
        <v>2018</v>
      </c>
      <c r="B10320" s="32">
        <v>7836</v>
      </c>
      <c r="C10320" s="33" t="s">
        <v>563</v>
      </c>
      <c r="D10320" s="33" t="s">
        <v>564</v>
      </c>
      <c r="E10320" s="34">
        <v>100026</v>
      </c>
      <c r="F10320" s="35">
        <v>1.04</v>
      </c>
      <c r="G10320" s="34">
        <v>263.5</v>
      </c>
      <c r="H10320" s="14">
        <f t="shared" si="644"/>
        <v>274111.25039999996</v>
      </c>
      <c r="I10320" s="11">
        <f t="shared" si="645"/>
        <v>100026</v>
      </c>
      <c r="J10320" s="11">
        <f t="shared" si="646"/>
        <v>104027.04000000001</v>
      </c>
      <c r="K10320" s="11">
        <f t="shared" si="647"/>
        <v>0</v>
      </c>
    </row>
    <row r="10321" spans="1:11" s="11" customFormat="1">
      <c r="A10321" s="32">
        <v>2018</v>
      </c>
      <c r="B10321" s="32">
        <v>7836</v>
      </c>
      <c r="C10321" s="33" t="s">
        <v>563</v>
      </c>
      <c r="D10321" s="33" t="s">
        <v>564</v>
      </c>
      <c r="E10321" s="34">
        <v>129389</v>
      </c>
      <c r="F10321" s="35">
        <v>1.04</v>
      </c>
      <c r="G10321" s="34">
        <v>250</v>
      </c>
      <c r="H10321" s="14">
        <f t="shared" si="644"/>
        <v>336411.4</v>
      </c>
      <c r="I10321" s="11">
        <f t="shared" si="645"/>
        <v>129389</v>
      </c>
      <c r="J10321" s="11">
        <f t="shared" si="646"/>
        <v>134564.56</v>
      </c>
      <c r="K10321" s="11">
        <f t="shared" si="647"/>
        <v>0</v>
      </c>
    </row>
    <row r="10322" spans="1:11" s="11" customFormat="1">
      <c r="A10322" s="32">
        <v>2018</v>
      </c>
      <c r="B10322" s="32">
        <v>7837</v>
      </c>
      <c r="C10322" s="33" t="s">
        <v>565</v>
      </c>
      <c r="D10322" s="33" t="s">
        <v>566</v>
      </c>
      <c r="E10322" s="34">
        <v>691</v>
      </c>
      <c r="F10322" s="35">
        <v>5.78</v>
      </c>
      <c r="G10322" s="34">
        <v>2140</v>
      </c>
      <c r="H10322" s="14">
        <f t="shared" si="644"/>
        <v>85471.171999999991</v>
      </c>
      <c r="I10322" s="11">
        <f t="shared" si="645"/>
        <v>691</v>
      </c>
      <c r="J10322" s="11">
        <f t="shared" si="646"/>
        <v>3993.98</v>
      </c>
      <c r="K10322" s="11">
        <f t="shared" si="647"/>
        <v>0</v>
      </c>
    </row>
    <row r="10323" spans="1:11" s="11" customFormat="1">
      <c r="A10323" s="32">
        <v>2018</v>
      </c>
      <c r="B10323" s="32">
        <v>7837</v>
      </c>
      <c r="C10323" s="33" t="s">
        <v>565</v>
      </c>
      <c r="D10323" s="33" t="s">
        <v>566</v>
      </c>
      <c r="E10323" s="34">
        <v>938</v>
      </c>
      <c r="F10323" s="35">
        <v>5.8</v>
      </c>
      <c r="G10323" s="34">
        <v>2087.1</v>
      </c>
      <c r="H10323" s="14">
        <f t="shared" si="644"/>
        <v>113546.58839999999</v>
      </c>
      <c r="I10323" s="11">
        <f t="shared" si="645"/>
        <v>938</v>
      </c>
      <c r="J10323" s="11">
        <f t="shared" si="646"/>
        <v>5440.4</v>
      </c>
      <c r="K10323" s="11">
        <f t="shared" si="647"/>
        <v>0</v>
      </c>
    </row>
    <row r="10324" spans="1:11" s="11" customFormat="1">
      <c r="A10324" s="32">
        <v>2018</v>
      </c>
      <c r="B10324" s="32">
        <v>7837</v>
      </c>
      <c r="C10324" s="33" t="s">
        <v>563</v>
      </c>
      <c r="D10324" s="33" t="s">
        <v>564</v>
      </c>
      <c r="E10324" s="34">
        <v>57274</v>
      </c>
      <c r="F10324" s="35">
        <v>1.048</v>
      </c>
      <c r="G10324" s="34">
        <v>260.3</v>
      </c>
      <c r="H10324" s="14">
        <f t="shared" si="644"/>
        <v>156240.26465600001</v>
      </c>
      <c r="I10324" s="11">
        <f t="shared" si="645"/>
        <v>57274</v>
      </c>
      <c r="J10324" s="11">
        <f t="shared" si="646"/>
        <v>60023.152000000002</v>
      </c>
      <c r="K10324" s="11">
        <f t="shared" si="647"/>
        <v>0</v>
      </c>
    </row>
    <row r="10325" spans="1:11" s="11" customFormat="1">
      <c r="A10325" s="32">
        <v>2018</v>
      </c>
      <c r="B10325" s="32">
        <v>7837</v>
      </c>
      <c r="C10325" s="33" t="s">
        <v>563</v>
      </c>
      <c r="D10325" s="33" t="s">
        <v>564</v>
      </c>
      <c r="E10325" s="34">
        <v>69703</v>
      </c>
      <c r="F10325" s="35">
        <v>1.048</v>
      </c>
      <c r="G10325" s="34">
        <v>272.8</v>
      </c>
      <c r="H10325" s="14">
        <f t="shared" si="644"/>
        <v>199276.97363200001</v>
      </c>
      <c r="I10325" s="11">
        <f t="shared" si="645"/>
        <v>69703</v>
      </c>
      <c r="J10325" s="11">
        <f t="shared" si="646"/>
        <v>73048.744000000006</v>
      </c>
      <c r="K10325" s="11">
        <f t="shared" si="647"/>
        <v>0</v>
      </c>
    </row>
    <row r="10326" spans="1:11" s="11" customFormat="1">
      <c r="A10326" s="32">
        <v>2018</v>
      </c>
      <c r="B10326" s="32">
        <v>7837</v>
      </c>
      <c r="C10326" s="33" t="s">
        <v>563</v>
      </c>
      <c r="D10326" s="33" t="s">
        <v>564</v>
      </c>
      <c r="E10326" s="34">
        <v>19506</v>
      </c>
      <c r="F10326" s="35">
        <v>1.048</v>
      </c>
      <c r="G10326" s="34">
        <v>258.39999999999998</v>
      </c>
      <c r="H10326" s="14">
        <f t="shared" si="644"/>
        <v>52822.872191999995</v>
      </c>
      <c r="I10326" s="11">
        <f t="shared" si="645"/>
        <v>19506</v>
      </c>
      <c r="J10326" s="11">
        <f t="shared" si="646"/>
        <v>20442.288</v>
      </c>
      <c r="K10326" s="11">
        <f t="shared" si="647"/>
        <v>0</v>
      </c>
    </row>
    <row r="10327" spans="1:11" s="11" customFormat="1">
      <c r="A10327" s="32">
        <v>2018</v>
      </c>
      <c r="B10327" s="32">
        <v>7837</v>
      </c>
      <c r="C10327" s="33" t="s">
        <v>563</v>
      </c>
      <c r="D10327" s="33" t="s">
        <v>564</v>
      </c>
      <c r="E10327" s="34">
        <v>156717</v>
      </c>
      <c r="F10327" s="35">
        <v>1.048</v>
      </c>
      <c r="G10327" s="34">
        <v>273.10000000000002</v>
      </c>
      <c r="H10327" s="14">
        <f t="shared" si="644"/>
        <v>448537.84509600006</v>
      </c>
      <c r="I10327" s="11">
        <f t="shared" si="645"/>
        <v>156717</v>
      </c>
      <c r="J10327" s="11">
        <f t="shared" si="646"/>
        <v>164239.416</v>
      </c>
      <c r="K10327" s="11">
        <f t="shared" si="647"/>
        <v>0</v>
      </c>
    </row>
    <row r="10328" spans="1:11" s="11" customFormat="1">
      <c r="A10328" s="32">
        <v>2018</v>
      </c>
      <c r="B10328" s="32">
        <v>7837</v>
      </c>
      <c r="C10328" s="33" t="s">
        <v>563</v>
      </c>
      <c r="D10328" s="33" t="s">
        <v>564</v>
      </c>
      <c r="E10328" s="34">
        <v>13451</v>
      </c>
      <c r="F10328" s="35">
        <v>1.048</v>
      </c>
      <c r="G10328" s="34">
        <v>263.60000000000002</v>
      </c>
      <c r="H10328" s="14">
        <f t="shared" si="644"/>
        <v>37158.764128000003</v>
      </c>
      <c r="I10328" s="11">
        <f t="shared" si="645"/>
        <v>13451</v>
      </c>
      <c r="J10328" s="11">
        <f t="shared" si="646"/>
        <v>14096.648000000001</v>
      </c>
      <c r="K10328" s="11">
        <f t="shared" si="647"/>
        <v>0</v>
      </c>
    </row>
    <row r="10329" spans="1:11" s="11" customFormat="1">
      <c r="A10329" s="32">
        <v>2018</v>
      </c>
      <c r="B10329" s="32">
        <v>7837</v>
      </c>
      <c r="C10329" s="33" t="s">
        <v>563</v>
      </c>
      <c r="D10329" s="33" t="s">
        <v>564</v>
      </c>
      <c r="E10329" s="34">
        <v>11834</v>
      </c>
      <c r="F10329" s="35">
        <v>1.048</v>
      </c>
      <c r="G10329" s="34">
        <v>248.1</v>
      </c>
      <c r="H10329" s="14">
        <f t="shared" si="644"/>
        <v>30769.441392000001</v>
      </c>
      <c r="I10329" s="11">
        <f t="shared" si="645"/>
        <v>11834</v>
      </c>
      <c r="J10329" s="11">
        <f t="shared" si="646"/>
        <v>12402.032000000001</v>
      </c>
      <c r="K10329" s="11">
        <f t="shared" si="647"/>
        <v>0</v>
      </c>
    </row>
    <row r="10330" spans="1:11" s="11" customFormat="1">
      <c r="A10330" s="32">
        <v>2018</v>
      </c>
      <c r="B10330" s="32">
        <v>7837</v>
      </c>
      <c r="C10330" s="33" t="s">
        <v>563</v>
      </c>
      <c r="D10330" s="33" t="s">
        <v>564</v>
      </c>
      <c r="E10330" s="34">
        <v>863</v>
      </c>
      <c r="F10330" s="35">
        <v>1.048</v>
      </c>
      <c r="G10330" s="34">
        <v>251.5</v>
      </c>
      <c r="H10330" s="14">
        <f t="shared" si="644"/>
        <v>2274.6263600000002</v>
      </c>
      <c r="I10330" s="11">
        <f t="shared" si="645"/>
        <v>863</v>
      </c>
      <c r="J10330" s="11">
        <f t="shared" si="646"/>
        <v>904.42400000000009</v>
      </c>
      <c r="K10330" s="11">
        <f t="shared" si="647"/>
        <v>0</v>
      </c>
    </row>
    <row r="10331" spans="1:11" s="11" customFormat="1">
      <c r="A10331" s="32">
        <v>2018</v>
      </c>
      <c r="B10331" s="32">
        <v>7837</v>
      </c>
      <c r="C10331" s="33" t="s">
        <v>563</v>
      </c>
      <c r="D10331" s="33" t="s">
        <v>564</v>
      </c>
      <c r="E10331" s="34">
        <v>1666</v>
      </c>
      <c r="F10331" s="35">
        <v>1.048</v>
      </c>
      <c r="G10331" s="34">
        <v>253.7</v>
      </c>
      <c r="H10331" s="14">
        <f t="shared" si="644"/>
        <v>4429.5208160000002</v>
      </c>
      <c r="I10331" s="11">
        <f t="shared" si="645"/>
        <v>1666</v>
      </c>
      <c r="J10331" s="11">
        <f t="shared" si="646"/>
        <v>1745.9680000000001</v>
      </c>
      <c r="K10331" s="11">
        <f t="shared" si="647"/>
        <v>0</v>
      </c>
    </row>
    <row r="10332" spans="1:11" s="11" customFormat="1">
      <c r="A10332" s="32">
        <v>2018</v>
      </c>
      <c r="B10332" s="32">
        <v>7837</v>
      </c>
      <c r="C10332" s="33" t="s">
        <v>563</v>
      </c>
      <c r="D10332" s="33" t="s">
        <v>564</v>
      </c>
      <c r="E10332" s="34">
        <v>5055</v>
      </c>
      <c r="F10332" s="35">
        <v>1.048</v>
      </c>
      <c r="G10332" s="34">
        <v>339.9</v>
      </c>
      <c r="H10332" s="14">
        <f t="shared" si="644"/>
        <v>18006.678359999998</v>
      </c>
      <c r="I10332" s="11">
        <f t="shared" si="645"/>
        <v>5055</v>
      </c>
      <c r="J10332" s="11">
        <f t="shared" si="646"/>
        <v>5297.64</v>
      </c>
      <c r="K10332" s="11">
        <f t="shared" si="647"/>
        <v>0</v>
      </c>
    </row>
    <row r="10333" spans="1:11" s="11" customFormat="1">
      <c r="A10333" s="32">
        <v>2018</v>
      </c>
      <c r="B10333" s="32">
        <v>7837</v>
      </c>
      <c r="C10333" s="33" t="s">
        <v>563</v>
      </c>
      <c r="D10333" s="33" t="s">
        <v>564</v>
      </c>
      <c r="E10333" s="34">
        <v>6897</v>
      </c>
      <c r="F10333" s="35">
        <v>1.048</v>
      </c>
      <c r="G10333" s="34">
        <v>268.89999999999998</v>
      </c>
      <c r="H10333" s="14">
        <f t="shared" si="644"/>
        <v>19436.242584</v>
      </c>
      <c r="I10333" s="11">
        <f t="shared" si="645"/>
        <v>6897</v>
      </c>
      <c r="J10333" s="11">
        <f t="shared" si="646"/>
        <v>7228.0560000000005</v>
      </c>
      <c r="K10333" s="11">
        <f t="shared" si="647"/>
        <v>0</v>
      </c>
    </row>
    <row r="10334" spans="1:11" s="11" customFormat="1">
      <c r="A10334" s="32">
        <v>2018</v>
      </c>
      <c r="B10334" s="32">
        <v>7837</v>
      </c>
      <c r="C10334" s="33" t="s">
        <v>563</v>
      </c>
      <c r="D10334" s="33" t="s">
        <v>564</v>
      </c>
      <c r="E10334" s="34">
        <v>9261</v>
      </c>
      <c r="F10334" s="35">
        <v>1.048</v>
      </c>
      <c r="G10334" s="34">
        <v>301.7</v>
      </c>
      <c r="H10334" s="14">
        <f t="shared" si="644"/>
        <v>29281.577976</v>
      </c>
      <c r="I10334" s="11">
        <f t="shared" si="645"/>
        <v>9261</v>
      </c>
      <c r="J10334" s="11">
        <f t="shared" si="646"/>
        <v>9705.5280000000002</v>
      </c>
      <c r="K10334" s="11">
        <f t="shared" si="647"/>
        <v>0</v>
      </c>
    </row>
    <row r="10335" spans="1:11" s="11" customFormat="1">
      <c r="A10335" s="32">
        <v>2018</v>
      </c>
      <c r="B10335" s="32">
        <v>7837</v>
      </c>
      <c r="C10335" s="33" t="s">
        <v>563</v>
      </c>
      <c r="D10335" s="33" t="s">
        <v>564</v>
      </c>
      <c r="E10335" s="34">
        <v>11340</v>
      </c>
      <c r="F10335" s="35">
        <v>1.048</v>
      </c>
      <c r="G10335" s="34">
        <v>262.89999999999998</v>
      </c>
      <c r="H10335" s="14">
        <f t="shared" si="644"/>
        <v>31243.877279999997</v>
      </c>
      <c r="I10335" s="11">
        <f t="shared" si="645"/>
        <v>11340</v>
      </c>
      <c r="J10335" s="11">
        <f t="shared" si="646"/>
        <v>11884.32</v>
      </c>
      <c r="K10335" s="11">
        <f t="shared" si="647"/>
        <v>0</v>
      </c>
    </row>
    <row r="10336" spans="1:11" s="11" customFormat="1">
      <c r="A10336" s="32">
        <v>2018</v>
      </c>
      <c r="B10336" s="32">
        <v>7838</v>
      </c>
      <c r="C10336" s="33" t="s">
        <v>565</v>
      </c>
      <c r="D10336" s="33" t="s">
        <v>566</v>
      </c>
      <c r="E10336" s="34">
        <v>70</v>
      </c>
      <c r="F10336" s="35">
        <v>5.88</v>
      </c>
      <c r="G10336" s="34">
        <v>1423</v>
      </c>
      <c r="H10336" s="14">
        <f t="shared" si="644"/>
        <v>5857.0679999999993</v>
      </c>
      <c r="I10336" s="11">
        <f t="shared" si="645"/>
        <v>70</v>
      </c>
      <c r="J10336" s="11">
        <f t="shared" si="646"/>
        <v>411.59999999999997</v>
      </c>
      <c r="K10336" s="11">
        <f t="shared" si="647"/>
        <v>0</v>
      </c>
    </row>
    <row r="10337" spans="1:11" s="11" customFormat="1">
      <c r="A10337" s="32">
        <v>2018</v>
      </c>
      <c r="B10337" s="32">
        <v>7838</v>
      </c>
      <c r="C10337" s="33" t="s">
        <v>565</v>
      </c>
      <c r="D10337" s="33" t="s">
        <v>566</v>
      </c>
      <c r="E10337" s="34">
        <v>105</v>
      </c>
      <c r="F10337" s="35">
        <v>5.88</v>
      </c>
      <c r="G10337" s="34">
        <v>1677.7</v>
      </c>
      <c r="H10337" s="14">
        <f t="shared" si="644"/>
        <v>10358.1198</v>
      </c>
      <c r="I10337" s="11">
        <f t="shared" si="645"/>
        <v>105</v>
      </c>
      <c r="J10337" s="11">
        <f t="shared" si="646"/>
        <v>617.4</v>
      </c>
      <c r="K10337" s="11">
        <f t="shared" si="647"/>
        <v>0</v>
      </c>
    </row>
    <row r="10338" spans="1:11" s="11" customFormat="1">
      <c r="A10338" s="32">
        <v>2018</v>
      </c>
      <c r="B10338" s="32">
        <v>7838</v>
      </c>
      <c r="C10338" s="33" t="s">
        <v>565</v>
      </c>
      <c r="D10338" s="33" t="s">
        <v>566</v>
      </c>
      <c r="E10338" s="34">
        <v>2367</v>
      </c>
      <c r="F10338" s="35">
        <v>5.88</v>
      </c>
      <c r="G10338" s="34">
        <v>1673.4</v>
      </c>
      <c r="H10338" s="14">
        <f t="shared" si="644"/>
        <v>232903.14264000001</v>
      </c>
      <c r="I10338" s="11">
        <f t="shared" si="645"/>
        <v>2367</v>
      </c>
      <c r="J10338" s="11">
        <f t="shared" si="646"/>
        <v>13917.96</v>
      </c>
      <c r="K10338" s="11">
        <f t="shared" si="647"/>
        <v>0</v>
      </c>
    </row>
    <row r="10339" spans="1:11" s="11" customFormat="1">
      <c r="A10339" s="32">
        <v>2018</v>
      </c>
      <c r="B10339" s="32">
        <v>7838</v>
      </c>
      <c r="C10339" s="33" t="s">
        <v>563</v>
      </c>
      <c r="D10339" s="33" t="s">
        <v>564</v>
      </c>
      <c r="E10339" s="34">
        <v>69342</v>
      </c>
      <c r="F10339" s="35">
        <v>1.0349999999999999</v>
      </c>
      <c r="G10339" s="34">
        <v>266.8</v>
      </c>
      <c r="H10339" s="14">
        <f t="shared" si="644"/>
        <v>191479.61196000001</v>
      </c>
      <c r="I10339" s="11">
        <f t="shared" si="645"/>
        <v>69342</v>
      </c>
      <c r="J10339" s="11">
        <f t="shared" si="646"/>
        <v>71768.97</v>
      </c>
      <c r="K10339" s="11">
        <f t="shared" si="647"/>
        <v>0</v>
      </c>
    </row>
    <row r="10340" spans="1:11" s="11" customFormat="1">
      <c r="A10340" s="32">
        <v>2018</v>
      </c>
      <c r="B10340" s="32">
        <v>7838</v>
      </c>
      <c r="C10340" s="33" t="s">
        <v>563</v>
      </c>
      <c r="D10340" s="33" t="s">
        <v>564</v>
      </c>
      <c r="E10340" s="34">
        <v>91291</v>
      </c>
      <c r="F10340" s="35">
        <v>1.036</v>
      </c>
      <c r="G10340" s="34">
        <v>259.89999999999998</v>
      </c>
      <c r="H10340" s="14">
        <f t="shared" si="644"/>
        <v>245806.860124</v>
      </c>
      <c r="I10340" s="11">
        <f t="shared" si="645"/>
        <v>91291</v>
      </c>
      <c r="J10340" s="11">
        <f t="shared" si="646"/>
        <v>94577.47600000001</v>
      </c>
      <c r="K10340" s="11">
        <f t="shared" si="647"/>
        <v>0</v>
      </c>
    </row>
    <row r="10341" spans="1:11" s="11" customFormat="1">
      <c r="A10341" s="32">
        <v>2018</v>
      </c>
      <c r="B10341" s="32">
        <v>7838</v>
      </c>
      <c r="C10341" s="33" t="s">
        <v>563</v>
      </c>
      <c r="D10341" s="33" t="s">
        <v>564</v>
      </c>
      <c r="E10341" s="34">
        <v>102515</v>
      </c>
      <c r="F10341" s="35">
        <v>1.0449999999999999</v>
      </c>
      <c r="G10341" s="34">
        <v>302.89999999999998</v>
      </c>
      <c r="H10341" s="14">
        <f t="shared" si="644"/>
        <v>324491.24207499996</v>
      </c>
      <c r="I10341" s="11">
        <f t="shared" si="645"/>
        <v>102515</v>
      </c>
      <c r="J10341" s="11">
        <f t="shared" si="646"/>
        <v>107128.17499999999</v>
      </c>
      <c r="K10341" s="11">
        <f t="shared" si="647"/>
        <v>0</v>
      </c>
    </row>
    <row r="10342" spans="1:11" s="11" customFormat="1">
      <c r="A10342" s="32">
        <v>2018</v>
      </c>
      <c r="B10342" s="32">
        <v>7838</v>
      </c>
      <c r="C10342" s="33" t="s">
        <v>563</v>
      </c>
      <c r="D10342" s="33" t="s">
        <v>564</v>
      </c>
      <c r="E10342" s="34">
        <v>46888</v>
      </c>
      <c r="F10342" s="35">
        <v>1.034</v>
      </c>
      <c r="G10342" s="34">
        <v>281.3</v>
      </c>
      <c r="H10342" s="14">
        <f t="shared" si="644"/>
        <v>136380.40609600002</v>
      </c>
      <c r="I10342" s="11">
        <f t="shared" si="645"/>
        <v>46888</v>
      </c>
      <c r="J10342" s="11">
        <f t="shared" si="646"/>
        <v>48482.192000000003</v>
      </c>
      <c r="K10342" s="11">
        <f t="shared" si="647"/>
        <v>0</v>
      </c>
    </row>
    <row r="10343" spans="1:11" s="11" customFormat="1">
      <c r="A10343" s="32">
        <v>2018</v>
      </c>
      <c r="B10343" s="32">
        <v>7838</v>
      </c>
      <c r="C10343" s="33" t="s">
        <v>563</v>
      </c>
      <c r="D10343" s="33" t="s">
        <v>564</v>
      </c>
      <c r="E10343" s="34">
        <v>115108</v>
      </c>
      <c r="F10343" s="35">
        <v>1.0429999999999999</v>
      </c>
      <c r="G10343" s="34">
        <v>250.3</v>
      </c>
      <c r="H10343" s="14">
        <f t="shared" si="644"/>
        <v>300504.282932</v>
      </c>
      <c r="I10343" s="11">
        <f t="shared" si="645"/>
        <v>115108</v>
      </c>
      <c r="J10343" s="11">
        <f t="shared" si="646"/>
        <v>120057.64399999999</v>
      </c>
      <c r="K10343" s="11">
        <f t="shared" si="647"/>
        <v>0</v>
      </c>
    </row>
    <row r="10344" spans="1:11" s="11" customFormat="1">
      <c r="A10344" s="32">
        <v>2018</v>
      </c>
      <c r="B10344" s="32">
        <v>7838</v>
      </c>
      <c r="C10344" s="33" t="s">
        <v>563</v>
      </c>
      <c r="D10344" s="33" t="s">
        <v>564</v>
      </c>
      <c r="E10344" s="34">
        <v>46702</v>
      </c>
      <c r="F10344" s="35">
        <v>1.038</v>
      </c>
      <c r="G10344" s="34">
        <v>268.3</v>
      </c>
      <c r="H10344" s="14">
        <f t="shared" si="644"/>
        <v>130062.92170800002</v>
      </c>
      <c r="I10344" s="11">
        <f t="shared" si="645"/>
        <v>46702</v>
      </c>
      <c r="J10344" s="11">
        <f t="shared" si="646"/>
        <v>48476.675999999999</v>
      </c>
      <c r="K10344" s="11">
        <f t="shared" si="647"/>
        <v>0</v>
      </c>
    </row>
    <row r="10345" spans="1:11" s="11" customFormat="1">
      <c r="A10345" s="32">
        <v>2018</v>
      </c>
      <c r="B10345" s="32">
        <v>7838</v>
      </c>
      <c r="C10345" s="33" t="s">
        <v>563</v>
      </c>
      <c r="D10345" s="33" t="s">
        <v>564</v>
      </c>
      <c r="E10345" s="34">
        <v>488</v>
      </c>
      <c r="F10345" s="35">
        <v>1.04</v>
      </c>
      <c r="G10345" s="34">
        <v>599.29999999999995</v>
      </c>
      <c r="H10345" s="14">
        <f t="shared" si="644"/>
        <v>3041.56736</v>
      </c>
      <c r="I10345" s="11">
        <f t="shared" si="645"/>
        <v>488</v>
      </c>
      <c r="J10345" s="11">
        <f t="shared" si="646"/>
        <v>507.52000000000004</v>
      </c>
      <c r="K10345" s="11">
        <f t="shared" si="647"/>
        <v>0</v>
      </c>
    </row>
    <row r="10346" spans="1:11" s="11" customFormat="1">
      <c r="A10346" s="32">
        <v>2018</v>
      </c>
      <c r="B10346" s="32">
        <v>7838</v>
      </c>
      <c r="C10346" s="33" t="s">
        <v>563</v>
      </c>
      <c r="D10346" s="33" t="s">
        <v>564</v>
      </c>
      <c r="E10346" s="34">
        <v>18587</v>
      </c>
      <c r="F10346" s="35">
        <v>1.0269999999999999</v>
      </c>
      <c r="G10346" s="34">
        <v>396.8</v>
      </c>
      <c r="H10346" s="14">
        <f t="shared" si="644"/>
        <v>75744.552831999987</v>
      </c>
      <c r="I10346" s="11">
        <f t="shared" si="645"/>
        <v>18587</v>
      </c>
      <c r="J10346" s="11">
        <f t="shared" si="646"/>
        <v>19088.848999999998</v>
      </c>
      <c r="K10346" s="11">
        <f t="shared" si="647"/>
        <v>0</v>
      </c>
    </row>
    <row r="10347" spans="1:11" s="11" customFormat="1">
      <c r="A10347" s="32">
        <v>2018</v>
      </c>
      <c r="B10347" s="32">
        <v>7838</v>
      </c>
      <c r="C10347" s="33" t="s">
        <v>563</v>
      </c>
      <c r="D10347" s="33" t="s">
        <v>564</v>
      </c>
      <c r="E10347" s="34">
        <v>24223</v>
      </c>
      <c r="F10347" s="35">
        <v>1.052</v>
      </c>
      <c r="G10347" s="34">
        <v>1335.5</v>
      </c>
      <c r="H10347" s="14">
        <f t="shared" si="644"/>
        <v>340320.06958000001</v>
      </c>
      <c r="I10347" s="11">
        <f t="shared" si="645"/>
        <v>24223</v>
      </c>
      <c r="J10347" s="11">
        <f t="shared" si="646"/>
        <v>25482.596000000001</v>
      </c>
      <c r="K10347" s="11">
        <f t="shared" si="647"/>
        <v>0</v>
      </c>
    </row>
    <row r="10348" spans="1:11" s="11" customFormat="1">
      <c r="A10348" s="32">
        <v>2018</v>
      </c>
      <c r="B10348" s="32">
        <v>7838</v>
      </c>
      <c r="C10348" s="33" t="s">
        <v>563</v>
      </c>
      <c r="D10348" s="33" t="s">
        <v>564</v>
      </c>
      <c r="E10348" s="34">
        <v>37048</v>
      </c>
      <c r="F10348" s="35">
        <v>1.044</v>
      </c>
      <c r="G10348" s="34">
        <v>321.89999999999998</v>
      </c>
      <c r="H10348" s="14">
        <f t="shared" si="644"/>
        <v>124504.84252799999</v>
      </c>
      <c r="I10348" s="11">
        <f t="shared" si="645"/>
        <v>37048</v>
      </c>
      <c r="J10348" s="11">
        <f t="shared" si="646"/>
        <v>38678.112000000001</v>
      </c>
      <c r="K10348" s="11">
        <f t="shared" si="647"/>
        <v>0</v>
      </c>
    </row>
    <row r="10349" spans="1:11" s="11" customFormat="1">
      <c r="A10349" s="32">
        <v>2018</v>
      </c>
      <c r="B10349" s="32">
        <v>7838</v>
      </c>
      <c r="C10349" s="33" t="s">
        <v>563</v>
      </c>
      <c r="D10349" s="33" t="s">
        <v>564</v>
      </c>
      <c r="E10349" s="34">
        <v>39818</v>
      </c>
      <c r="F10349" s="35">
        <v>1.036</v>
      </c>
      <c r="G10349" s="34">
        <v>262.8</v>
      </c>
      <c r="H10349" s="14">
        <f t="shared" si="644"/>
        <v>108408.80534400001</v>
      </c>
      <c r="I10349" s="11">
        <f t="shared" si="645"/>
        <v>39818</v>
      </c>
      <c r="J10349" s="11">
        <f t="shared" si="646"/>
        <v>41251.448000000004</v>
      </c>
      <c r="K10349" s="11">
        <f t="shared" si="647"/>
        <v>0</v>
      </c>
    </row>
    <row r="10350" spans="1:11" s="11" customFormat="1">
      <c r="A10350" s="32">
        <v>2018</v>
      </c>
      <c r="B10350" s="32">
        <v>7839</v>
      </c>
      <c r="C10350" s="33" t="s">
        <v>563</v>
      </c>
      <c r="D10350" s="33" t="s">
        <v>564</v>
      </c>
      <c r="E10350" s="34">
        <v>349036</v>
      </c>
      <c r="F10350" s="35">
        <v>1.04</v>
      </c>
      <c r="G10350" s="34">
        <v>321.8</v>
      </c>
      <c r="H10350" s="14">
        <f t="shared" si="644"/>
        <v>1168125.76192</v>
      </c>
      <c r="I10350" s="11">
        <f t="shared" si="645"/>
        <v>349036</v>
      </c>
      <c r="J10350" s="11">
        <f t="shared" si="646"/>
        <v>362997.44</v>
      </c>
      <c r="K10350" s="11">
        <f t="shared" si="647"/>
        <v>0</v>
      </c>
    </row>
    <row r="10351" spans="1:11" s="11" customFormat="1">
      <c r="A10351" s="32">
        <v>2018</v>
      </c>
      <c r="B10351" s="32">
        <v>7843</v>
      </c>
      <c r="C10351" s="33" t="s">
        <v>563</v>
      </c>
      <c r="D10351" s="33" t="s">
        <v>564</v>
      </c>
      <c r="E10351" s="34">
        <v>86062</v>
      </c>
      <c r="F10351" s="35">
        <v>1</v>
      </c>
      <c r="G10351" s="34">
        <v>311.5</v>
      </c>
      <c r="H10351" s="14">
        <f t="shared" si="644"/>
        <v>268083.13</v>
      </c>
      <c r="I10351" s="11">
        <f t="shared" si="645"/>
        <v>86062</v>
      </c>
      <c r="J10351" s="11">
        <f t="shared" si="646"/>
        <v>86062</v>
      </c>
      <c r="K10351" s="11">
        <f t="shared" si="647"/>
        <v>0</v>
      </c>
    </row>
    <row r="10352" spans="1:11" s="11" customFormat="1">
      <c r="A10352" s="32">
        <v>2018</v>
      </c>
      <c r="B10352" s="32">
        <v>7843</v>
      </c>
      <c r="C10352" s="33" t="s">
        <v>565</v>
      </c>
      <c r="D10352" s="33" t="s">
        <v>566</v>
      </c>
      <c r="E10352" s="34">
        <v>39</v>
      </c>
      <c r="F10352" s="35">
        <v>5.7</v>
      </c>
      <c r="G10352" s="34">
        <v>2064.9</v>
      </c>
      <c r="H10352" s="14">
        <f t="shared" si="644"/>
        <v>4590.2727000000004</v>
      </c>
      <c r="I10352" s="11">
        <f t="shared" si="645"/>
        <v>39</v>
      </c>
      <c r="J10352" s="11">
        <f t="shared" si="646"/>
        <v>222.3</v>
      </c>
      <c r="K10352" s="11">
        <f t="shared" si="647"/>
        <v>0</v>
      </c>
    </row>
    <row r="10353" spans="1:11" s="11" customFormat="1">
      <c r="A10353" s="32">
        <v>2018</v>
      </c>
      <c r="B10353" s="32">
        <v>7845</v>
      </c>
      <c r="C10353" s="33" t="s">
        <v>563</v>
      </c>
      <c r="D10353" s="33" t="s">
        <v>564</v>
      </c>
      <c r="E10353" s="34">
        <v>1094758</v>
      </c>
      <c r="F10353" s="35">
        <v>1</v>
      </c>
      <c r="G10353" s="34">
        <v>265.8</v>
      </c>
      <c r="H10353" s="14">
        <f t="shared" si="644"/>
        <v>2909866.764</v>
      </c>
      <c r="I10353" s="11">
        <f t="shared" si="645"/>
        <v>1094758</v>
      </c>
      <c r="J10353" s="11">
        <f t="shared" si="646"/>
        <v>1094758</v>
      </c>
      <c r="K10353" s="11">
        <f t="shared" si="647"/>
        <v>0</v>
      </c>
    </row>
    <row r="10354" spans="1:11" s="11" customFormat="1">
      <c r="A10354" s="32">
        <v>2018</v>
      </c>
      <c r="B10354" s="32">
        <v>7845</v>
      </c>
      <c r="C10354" s="33" t="s">
        <v>563</v>
      </c>
      <c r="D10354" s="33" t="s">
        <v>564</v>
      </c>
      <c r="E10354" s="34">
        <v>477278</v>
      </c>
      <c r="F10354" s="35">
        <v>1</v>
      </c>
      <c r="G10354" s="34">
        <v>246.1</v>
      </c>
      <c r="H10354" s="14">
        <f t="shared" si="644"/>
        <v>1174581.1579999998</v>
      </c>
      <c r="I10354" s="11">
        <f t="shared" si="645"/>
        <v>477278</v>
      </c>
      <c r="J10354" s="11">
        <f t="shared" si="646"/>
        <v>477278</v>
      </c>
      <c r="K10354" s="11">
        <f t="shared" si="647"/>
        <v>0</v>
      </c>
    </row>
    <row r="10355" spans="1:11" s="11" customFormat="1">
      <c r="A10355" s="32">
        <v>2018</v>
      </c>
      <c r="B10355" s="32">
        <v>7846</v>
      </c>
      <c r="C10355" s="33" t="s">
        <v>563</v>
      </c>
      <c r="D10355" s="33" t="s">
        <v>564</v>
      </c>
      <c r="E10355" s="34">
        <v>1816973</v>
      </c>
      <c r="F10355" s="35">
        <v>1.0449999999999999</v>
      </c>
      <c r="G10355" s="34">
        <v>329.8</v>
      </c>
      <c r="H10355" s="14">
        <f t="shared" si="644"/>
        <v>6262033.9169299994</v>
      </c>
      <c r="I10355" s="11">
        <f t="shared" si="645"/>
        <v>1816973</v>
      </c>
      <c r="J10355" s="11">
        <f t="shared" si="646"/>
        <v>1898736.7849999999</v>
      </c>
      <c r="K10355" s="11">
        <f t="shared" si="647"/>
        <v>0</v>
      </c>
    </row>
    <row r="10356" spans="1:11" s="11" customFormat="1">
      <c r="A10356" s="32">
        <v>2018</v>
      </c>
      <c r="B10356" s="32">
        <v>7846</v>
      </c>
      <c r="C10356" s="33" t="s">
        <v>563</v>
      </c>
      <c r="D10356" s="33" t="s">
        <v>564</v>
      </c>
      <c r="E10356" s="34">
        <v>613427</v>
      </c>
      <c r="F10356" s="35">
        <v>1.0409999999999999</v>
      </c>
      <c r="G10356" s="34">
        <v>350.4</v>
      </c>
      <c r="H10356" s="14">
        <f t="shared" si="644"/>
        <v>2237575.5845279996</v>
      </c>
      <c r="I10356" s="11">
        <f t="shared" si="645"/>
        <v>613427</v>
      </c>
      <c r="J10356" s="11">
        <f t="shared" si="646"/>
        <v>638577.50699999998</v>
      </c>
      <c r="K10356" s="11">
        <f t="shared" si="647"/>
        <v>0</v>
      </c>
    </row>
    <row r="10357" spans="1:11" s="11" customFormat="1">
      <c r="A10357" s="32">
        <v>2018</v>
      </c>
      <c r="B10357" s="32">
        <v>7848</v>
      </c>
      <c r="C10357" s="33" t="s">
        <v>563</v>
      </c>
      <c r="D10357" s="33" t="s">
        <v>564</v>
      </c>
      <c r="E10357" s="34">
        <v>7339</v>
      </c>
      <c r="F10357" s="35">
        <v>1.0229999999999999</v>
      </c>
      <c r="G10357" s="34">
        <v>353.4</v>
      </c>
      <c r="H10357" s="14">
        <f t="shared" si="644"/>
        <v>26532.554597999999</v>
      </c>
      <c r="I10357" s="11">
        <f t="shared" si="645"/>
        <v>7339</v>
      </c>
      <c r="J10357" s="11">
        <f t="shared" si="646"/>
        <v>7507.7969999999996</v>
      </c>
      <c r="K10357" s="11">
        <f t="shared" si="647"/>
        <v>0</v>
      </c>
    </row>
    <row r="10358" spans="1:11" s="11" customFormat="1">
      <c r="A10358" s="32">
        <v>2018</v>
      </c>
      <c r="B10358" s="32">
        <v>7848</v>
      </c>
      <c r="C10358" s="33" t="s">
        <v>563</v>
      </c>
      <c r="D10358" s="33" t="s">
        <v>564</v>
      </c>
      <c r="E10358" s="34">
        <v>46307</v>
      </c>
      <c r="F10358" s="35">
        <v>1.0229999999999999</v>
      </c>
      <c r="G10358" s="34">
        <v>297.3</v>
      </c>
      <c r="H10358" s="14">
        <f t="shared" si="644"/>
        <v>140837.137353</v>
      </c>
      <c r="I10358" s="11">
        <f t="shared" si="645"/>
        <v>46307</v>
      </c>
      <c r="J10358" s="11">
        <f t="shared" si="646"/>
        <v>47372.060999999994</v>
      </c>
      <c r="K10358" s="11">
        <f t="shared" si="647"/>
        <v>0</v>
      </c>
    </row>
    <row r="10359" spans="1:11" s="11" customFormat="1">
      <c r="A10359" s="32">
        <v>2018</v>
      </c>
      <c r="B10359" s="32">
        <v>7848</v>
      </c>
      <c r="C10359" s="33" t="s">
        <v>563</v>
      </c>
      <c r="D10359" s="33" t="s">
        <v>564</v>
      </c>
      <c r="E10359" s="34">
        <v>734</v>
      </c>
      <c r="F10359" s="35">
        <v>1.0229999999999999</v>
      </c>
      <c r="G10359" s="34">
        <v>579.20000000000005</v>
      </c>
      <c r="H10359" s="14">
        <f t="shared" si="644"/>
        <v>4349.1085439999997</v>
      </c>
      <c r="I10359" s="11">
        <f t="shared" si="645"/>
        <v>734</v>
      </c>
      <c r="J10359" s="11">
        <f t="shared" si="646"/>
        <v>750.88199999999995</v>
      </c>
      <c r="K10359" s="11">
        <f t="shared" si="647"/>
        <v>0</v>
      </c>
    </row>
    <row r="10360" spans="1:11" s="11" customFormat="1">
      <c r="A10360" s="32">
        <v>2018</v>
      </c>
      <c r="B10360" s="32">
        <v>7858</v>
      </c>
      <c r="C10360" s="33" t="s">
        <v>563</v>
      </c>
      <c r="D10360" s="33" t="s">
        <v>564</v>
      </c>
      <c r="E10360" s="34">
        <v>1695</v>
      </c>
      <c r="F10360" s="35">
        <v>1.0289999999999999</v>
      </c>
      <c r="G10360" s="34" t="s">
        <v>364</v>
      </c>
      <c r="H10360" s="14" t="str">
        <f t="shared" si="644"/>
        <v/>
      </c>
      <c r="I10360" s="11" t="str">
        <f t="shared" si="645"/>
        <v/>
      </c>
      <c r="J10360" s="11" t="str">
        <f t="shared" si="646"/>
        <v/>
      </c>
      <c r="K10360" s="11">
        <f t="shared" si="647"/>
        <v>0</v>
      </c>
    </row>
    <row r="10361" spans="1:11" s="11" customFormat="1">
      <c r="A10361" s="32">
        <v>2018</v>
      </c>
      <c r="B10361" s="32">
        <v>7872</v>
      </c>
      <c r="C10361" s="33" t="s">
        <v>565</v>
      </c>
      <c r="D10361" s="33" t="s">
        <v>566</v>
      </c>
      <c r="E10361" s="34">
        <v>89</v>
      </c>
      <c r="F10361" s="35">
        <v>5.8</v>
      </c>
      <c r="G10361" s="34">
        <v>1627.4</v>
      </c>
      <c r="H10361" s="14">
        <f t="shared" si="644"/>
        <v>8400.6388000000006</v>
      </c>
      <c r="I10361" s="11">
        <f t="shared" si="645"/>
        <v>89</v>
      </c>
      <c r="J10361" s="11">
        <f t="shared" si="646"/>
        <v>516.19999999999993</v>
      </c>
      <c r="K10361" s="11">
        <f t="shared" si="647"/>
        <v>0</v>
      </c>
    </row>
    <row r="10362" spans="1:11" s="11" customFormat="1">
      <c r="A10362" s="32">
        <v>2018</v>
      </c>
      <c r="B10362" s="32">
        <v>7872</v>
      </c>
      <c r="C10362" s="33" t="s">
        <v>563</v>
      </c>
      <c r="D10362" s="33" t="s">
        <v>564</v>
      </c>
      <c r="E10362" s="34">
        <v>324454</v>
      </c>
      <c r="F10362" s="35">
        <v>1.0660000000000001</v>
      </c>
      <c r="G10362" s="34">
        <v>306.10000000000002</v>
      </c>
      <c r="H10362" s="14">
        <f t="shared" si="644"/>
        <v>1058701.8378040001</v>
      </c>
      <c r="I10362" s="11">
        <f t="shared" si="645"/>
        <v>324454</v>
      </c>
      <c r="J10362" s="11">
        <f t="shared" si="646"/>
        <v>345867.96400000004</v>
      </c>
      <c r="K10362" s="11">
        <f t="shared" si="647"/>
        <v>0</v>
      </c>
    </row>
    <row r="10363" spans="1:11" s="11" customFormat="1">
      <c r="A10363" s="32">
        <v>2018</v>
      </c>
      <c r="B10363" s="32">
        <v>7873</v>
      </c>
      <c r="C10363" s="33" t="s">
        <v>563</v>
      </c>
      <c r="D10363" s="33" t="s">
        <v>564</v>
      </c>
      <c r="E10363" s="34">
        <v>1354569</v>
      </c>
      <c r="F10363" s="35">
        <v>1.0169999999999999</v>
      </c>
      <c r="G10363" s="34">
        <v>287.5</v>
      </c>
      <c r="H10363" s="14">
        <f t="shared" si="644"/>
        <v>3960590.4348749998</v>
      </c>
      <c r="I10363" s="11">
        <f t="shared" si="645"/>
        <v>1354569</v>
      </c>
      <c r="J10363" s="11">
        <f t="shared" si="646"/>
        <v>1377596.673</v>
      </c>
      <c r="K10363" s="11">
        <f t="shared" si="647"/>
        <v>0</v>
      </c>
    </row>
    <row r="10364" spans="1:11" s="11" customFormat="1">
      <c r="A10364" s="32">
        <v>2018</v>
      </c>
      <c r="B10364" s="32">
        <v>7873</v>
      </c>
      <c r="C10364" s="33" t="s">
        <v>563</v>
      </c>
      <c r="D10364" s="33" t="s">
        <v>564</v>
      </c>
      <c r="E10364" s="34">
        <v>1275568</v>
      </c>
      <c r="F10364" s="35">
        <v>1.022</v>
      </c>
      <c r="G10364" s="34">
        <v>353.7</v>
      </c>
      <c r="H10364" s="14">
        <f t="shared" si="644"/>
        <v>4610941.0643520001</v>
      </c>
      <c r="I10364" s="11">
        <f t="shared" si="645"/>
        <v>1275568</v>
      </c>
      <c r="J10364" s="11">
        <f t="shared" si="646"/>
        <v>1303630.496</v>
      </c>
      <c r="K10364" s="11">
        <f t="shared" si="647"/>
        <v>0</v>
      </c>
    </row>
    <row r="10365" spans="1:11" s="11" customFormat="1">
      <c r="A10365" s="32">
        <v>2018</v>
      </c>
      <c r="B10365" s="32">
        <v>7887</v>
      </c>
      <c r="C10365" s="33" t="s">
        <v>563</v>
      </c>
      <c r="D10365" s="33" t="s">
        <v>564</v>
      </c>
      <c r="E10365" s="34">
        <v>108018</v>
      </c>
      <c r="F10365" s="35">
        <v>1.056</v>
      </c>
      <c r="G10365" s="34">
        <v>396.7</v>
      </c>
      <c r="H10365" s="14">
        <f t="shared" si="644"/>
        <v>452503.82073600002</v>
      </c>
      <c r="I10365" s="11">
        <f t="shared" si="645"/>
        <v>108018</v>
      </c>
      <c r="J10365" s="11">
        <f t="shared" si="646"/>
        <v>114067.008</v>
      </c>
      <c r="K10365" s="11">
        <f t="shared" si="647"/>
        <v>0</v>
      </c>
    </row>
    <row r="10366" spans="1:11" s="11" customFormat="1">
      <c r="A10366" s="32">
        <v>2018</v>
      </c>
      <c r="B10366" s="32">
        <v>7897</v>
      </c>
      <c r="C10366" s="33" t="s">
        <v>563</v>
      </c>
      <c r="D10366" s="33" t="s">
        <v>564</v>
      </c>
      <c r="E10366" s="34">
        <v>3961723</v>
      </c>
      <c r="F10366" s="35">
        <v>1.03</v>
      </c>
      <c r="G10366" s="34" t="s">
        <v>364</v>
      </c>
      <c r="H10366" s="14" t="str">
        <f t="shared" si="644"/>
        <v/>
      </c>
      <c r="I10366" s="11" t="str">
        <f t="shared" si="645"/>
        <v/>
      </c>
      <c r="J10366" s="11" t="str">
        <f t="shared" si="646"/>
        <v/>
      </c>
      <c r="K10366" s="11">
        <f t="shared" si="647"/>
        <v>0</v>
      </c>
    </row>
    <row r="10367" spans="1:11" s="11" customFormat="1">
      <c r="A10367" s="32">
        <v>2018</v>
      </c>
      <c r="B10367" s="32">
        <v>7900</v>
      </c>
      <c r="C10367" s="33" t="s">
        <v>563</v>
      </c>
      <c r="D10367" s="33" t="s">
        <v>564</v>
      </c>
      <c r="E10367" s="34">
        <v>228466</v>
      </c>
      <c r="F10367" s="35">
        <v>1.0269999999999999</v>
      </c>
      <c r="G10367" s="34">
        <v>384.2</v>
      </c>
      <c r="H10367" s="14">
        <f t="shared" si="644"/>
        <v>901466.064044</v>
      </c>
      <c r="I10367" s="11">
        <f t="shared" si="645"/>
        <v>228466</v>
      </c>
      <c r="J10367" s="11">
        <f t="shared" si="646"/>
        <v>234634.58199999997</v>
      </c>
      <c r="K10367" s="11">
        <f t="shared" si="647"/>
        <v>0</v>
      </c>
    </row>
    <row r="10368" spans="1:11" s="11" customFormat="1">
      <c r="A10368" s="32">
        <v>2018</v>
      </c>
      <c r="B10368" s="32">
        <v>7900</v>
      </c>
      <c r="C10368" s="33" t="s">
        <v>563</v>
      </c>
      <c r="D10368" s="33" t="s">
        <v>564</v>
      </c>
      <c r="E10368" s="34">
        <v>149284</v>
      </c>
      <c r="F10368" s="35">
        <v>1.0269999999999999</v>
      </c>
      <c r="G10368" s="34">
        <v>244.6</v>
      </c>
      <c r="H10368" s="14">
        <f t="shared" si="644"/>
        <v>375007.67792799993</v>
      </c>
      <c r="I10368" s="11">
        <f t="shared" si="645"/>
        <v>149284</v>
      </c>
      <c r="J10368" s="11">
        <f t="shared" si="646"/>
        <v>153314.66799999998</v>
      </c>
      <c r="K10368" s="11">
        <f t="shared" si="647"/>
        <v>0</v>
      </c>
    </row>
    <row r="10369" spans="1:11" s="11" customFormat="1">
      <c r="A10369" s="32">
        <v>2018</v>
      </c>
      <c r="B10369" s="32">
        <v>7900</v>
      </c>
      <c r="C10369" s="33" t="s">
        <v>563</v>
      </c>
      <c r="D10369" s="33" t="s">
        <v>564</v>
      </c>
      <c r="E10369" s="34">
        <v>491490</v>
      </c>
      <c r="F10369" s="35">
        <v>1.0269999999999999</v>
      </c>
      <c r="G10369" s="34">
        <v>257.60000000000002</v>
      </c>
      <c r="H10369" s="14">
        <f t="shared" si="644"/>
        <v>1300262.3524799999</v>
      </c>
      <c r="I10369" s="11">
        <f t="shared" si="645"/>
        <v>491490</v>
      </c>
      <c r="J10369" s="11">
        <f t="shared" si="646"/>
        <v>504760.23</v>
      </c>
      <c r="K10369" s="11">
        <f t="shared" si="647"/>
        <v>0</v>
      </c>
    </row>
    <row r="10370" spans="1:11" s="11" customFormat="1">
      <c r="A10370" s="32">
        <v>2018</v>
      </c>
      <c r="B10370" s="32">
        <v>7902</v>
      </c>
      <c r="C10370" s="33" t="s">
        <v>362</v>
      </c>
      <c r="D10370" s="33" t="s">
        <v>354</v>
      </c>
      <c r="E10370" s="34">
        <v>127237</v>
      </c>
      <c r="F10370" s="35">
        <v>12.968</v>
      </c>
      <c r="G10370" s="34">
        <v>278.7</v>
      </c>
      <c r="H10370" s="14">
        <f t="shared" si="644"/>
        <v>4598576.2423919998</v>
      </c>
      <c r="I10370" s="11">
        <f t="shared" si="645"/>
        <v>127237</v>
      </c>
      <c r="J10370" s="11">
        <f t="shared" si="646"/>
        <v>1650009.416</v>
      </c>
      <c r="K10370" s="11">
        <f t="shared" si="647"/>
        <v>1</v>
      </c>
    </row>
    <row r="10371" spans="1:11" s="11" customFormat="1">
      <c r="A10371" s="32">
        <v>2018</v>
      </c>
      <c r="B10371" s="32">
        <v>7902</v>
      </c>
      <c r="C10371" s="33" t="s">
        <v>563</v>
      </c>
      <c r="D10371" s="33" t="s">
        <v>564</v>
      </c>
      <c r="E10371" s="34">
        <v>2392</v>
      </c>
      <c r="F10371" s="35">
        <v>1.014</v>
      </c>
      <c r="G10371" s="34">
        <v>260.7</v>
      </c>
      <c r="H10371" s="14">
        <f t="shared" si="644"/>
        <v>6323.2472159999988</v>
      </c>
      <c r="I10371" s="11">
        <f t="shared" si="645"/>
        <v>2392</v>
      </c>
      <c r="J10371" s="11">
        <f t="shared" si="646"/>
        <v>2425.4879999999998</v>
      </c>
      <c r="K10371" s="11">
        <f t="shared" si="647"/>
        <v>0</v>
      </c>
    </row>
    <row r="10372" spans="1:11" s="11" customFormat="1">
      <c r="A10372" s="32">
        <v>2018</v>
      </c>
      <c r="B10372" s="32">
        <v>7902</v>
      </c>
      <c r="C10372" s="33" t="s">
        <v>563</v>
      </c>
      <c r="D10372" s="33" t="s">
        <v>564</v>
      </c>
      <c r="E10372" s="34">
        <v>14</v>
      </c>
      <c r="F10372" s="35">
        <v>1</v>
      </c>
      <c r="G10372" s="34">
        <v>292.89999999999998</v>
      </c>
      <c r="H10372" s="14">
        <f t="shared" si="644"/>
        <v>41.006</v>
      </c>
      <c r="I10372" s="11">
        <f t="shared" si="645"/>
        <v>14</v>
      </c>
      <c r="J10372" s="11">
        <f t="shared" si="646"/>
        <v>14</v>
      </c>
      <c r="K10372" s="11">
        <f t="shared" si="647"/>
        <v>0</v>
      </c>
    </row>
    <row r="10373" spans="1:11" s="11" customFormat="1">
      <c r="A10373" s="32">
        <v>2018</v>
      </c>
      <c r="B10373" s="32">
        <v>7902</v>
      </c>
      <c r="C10373" s="33" t="s">
        <v>563</v>
      </c>
      <c r="D10373" s="33" t="s">
        <v>564</v>
      </c>
      <c r="E10373" s="34">
        <v>7128</v>
      </c>
      <c r="F10373" s="35">
        <v>1.0129999999999999</v>
      </c>
      <c r="G10373" s="34">
        <v>258.7</v>
      </c>
      <c r="H10373" s="14">
        <f t="shared" si="644"/>
        <v>18679.857767999998</v>
      </c>
      <c r="I10373" s="11">
        <f t="shared" si="645"/>
        <v>7128</v>
      </c>
      <c r="J10373" s="11">
        <f t="shared" si="646"/>
        <v>7220.6639999999989</v>
      </c>
      <c r="K10373" s="11">
        <f t="shared" si="647"/>
        <v>0</v>
      </c>
    </row>
    <row r="10374" spans="1:11" s="11" customFormat="1">
      <c r="A10374" s="32">
        <v>2018</v>
      </c>
      <c r="B10374" s="32">
        <v>7902</v>
      </c>
      <c r="C10374" s="33" t="s">
        <v>563</v>
      </c>
      <c r="D10374" s="33" t="s">
        <v>564</v>
      </c>
      <c r="E10374" s="34">
        <v>8745</v>
      </c>
      <c r="F10374" s="35">
        <v>1.014</v>
      </c>
      <c r="G10374" s="34">
        <v>257</v>
      </c>
      <c r="H10374" s="14">
        <f t="shared" ref="H10374:H10437" si="648">IF(I10374="","",G10374/100*F10374*E10374)</f>
        <v>22789.295099999999</v>
      </c>
      <c r="I10374" s="11">
        <f t="shared" ref="I10374:I10437" si="649">IF(OR(G10374=".",F10374=".",E10374="."),"",E10374)</f>
        <v>8745</v>
      </c>
      <c r="J10374" s="11">
        <f t="shared" ref="J10374:J10437" si="650">IF(I10374="","",F10374*I10374)</f>
        <v>8867.43</v>
      </c>
      <c r="K10374" s="11">
        <f t="shared" ref="K10374:K10437" si="651">IF(C10374="LIG",1,0)</f>
        <v>0</v>
      </c>
    </row>
    <row r="10375" spans="1:11" s="11" customFormat="1">
      <c r="A10375" s="32">
        <v>2018</v>
      </c>
      <c r="B10375" s="32">
        <v>7916</v>
      </c>
      <c r="C10375" s="33" t="s">
        <v>563</v>
      </c>
      <c r="D10375" s="33" t="s">
        <v>564</v>
      </c>
      <c r="E10375" s="34">
        <v>344262</v>
      </c>
      <c r="F10375" s="35">
        <v>1.0329999999999999</v>
      </c>
      <c r="G10375" s="34">
        <v>559.29999999999995</v>
      </c>
      <c r="H10375" s="14">
        <f t="shared" si="648"/>
        <v>1988997.4590779999</v>
      </c>
      <c r="I10375" s="11">
        <f t="shared" si="649"/>
        <v>344262</v>
      </c>
      <c r="J10375" s="11">
        <f t="shared" si="650"/>
        <v>355622.64599999995</v>
      </c>
      <c r="K10375" s="11">
        <f t="shared" si="651"/>
        <v>0</v>
      </c>
    </row>
    <row r="10376" spans="1:11" s="11" customFormat="1">
      <c r="A10376" s="32">
        <v>2018</v>
      </c>
      <c r="B10376" s="32">
        <v>7916</v>
      </c>
      <c r="C10376" s="33" t="s">
        <v>565</v>
      </c>
      <c r="D10376" s="33" t="s">
        <v>566</v>
      </c>
      <c r="E10376" s="34">
        <v>1285</v>
      </c>
      <c r="F10376" s="35">
        <v>5.8</v>
      </c>
      <c r="G10376" s="34">
        <v>1692.8</v>
      </c>
      <c r="H10376" s="14">
        <f t="shared" si="648"/>
        <v>126164.38400000001</v>
      </c>
      <c r="I10376" s="11">
        <f t="shared" si="649"/>
        <v>1285</v>
      </c>
      <c r="J10376" s="11">
        <f t="shared" si="650"/>
        <v>7453</v>
      </c>
      <c r="K10376" s="11">
        <f t="shared" si="651"/>
        <v>0</v>
      </c>
    </row>
    <row r="10377" spans="1:11" s="11" customFormat="1">
      <c r="A10377" s="32">
        <v>2018</v>
      </c>
      <c r="B10377" s="32">
        <v>7917</v>
      </c>
      <c r="C10377" s="33" t="s">
        <v>563</v>
      </c>
      <c r="D10377" s="33" t="s">
        <v>564</v>
      </c>
      <c r="E10377" s="34">
        <v>1953036</v>
      </c>
      <c r="F10377" s="35">
        <v>1.0269999999999999</v>
      </c>
      <c r="G10377" s="34">
        <v>307.3</v>
      </c>
      <c r="H10377" s="14">
        <f t="shared" si="648"/>
        <v>6163724.9779559989</v>
      </c>
      <c r="I10377" s="11">
        <f t="shared" si="649"/>
        <v>1953036</v>
      </c>
      <c r="J10377" s="11">
        <f t="shared" si="650"/>
        <v>2005767.9719999998</v>
      </c>
      <c r="K10377" s="11">
        <f t="shared" si="651"/>
        <v>0</v>
      </c>
    </row>
    <row r="10378" spans="1:11" s="11" customFormat="1">
      <c r="A10378" s="32">
        <v>2018</v>
      </c>
      <c r="B10378" s="32">
        <v>7925</v>
      </c>
      <c r="C10378" s="33" t="s">
        <v>563</v>
      </c>
      <c r="D10378" s="33" t="s">
        <v>564</v>
      </c>
      <c r="E10378" s="34">
        <v>144990</v>
      </c>
      <c r="F10378" s="35">
        <v>1</v>
      </c>
      <c r="G10378" s="34">
        <v>320.3</v>
      </c>
      <c r="H10378" s="14">
        <f t="shared" si="648"/>
        <v>464402.97000000003</v>
      </c>
      <c r="I10378" s="11">
        <f t="shared" si="649"/>
        <v>144990</v>
      </c>
      <c r="J10378" s="11">
        <f t="shared" si="650"/>
        <v>144990</v>
      </c>
      <c r="K10378" s="11">
        <f t="shared" si="651"/>
        <v>0</v>
      </c>
    </row>
    <row r="10379" spans="1:11" s="11" customFormat="1">
      <c r="A10379" s="32">
        <v>2018</v>
      </c>
      <c r="B10379" s="32">
        <v>7925</v>
      </c>
      <c r="C10379" s="33" t="s">
        <v>565</v>
      </c>
      <c r="D10379" s="33" t="s">
        <v>566</v>
      </c>
      <c r="E10379" s="34">
        <v>111</v>
      </c>
      <c r="F10379" s="35">
        <v>5.7</v>
      </c>
      <c r="G10379" s="34">
        <v>1745.9</v>
      </c>
      <c r="H10379" s="14">
        <f t="shared" si="648"/>
        <v>11046.309300000001</v>
      </c>
      <c r="I10379" s="11">
        <f t="shared" si="649"/>
        <v>111</v>
      </c>
      <c r="J10379" s="11">
        <f t="shared" si="650"/>
        <v>632.70000000000005</v>
      </c>
      <c r="K10379" s="11">
        <f t="shared" si="651"/>
        <v>0</v>
      </c>
    </row>
    <row r="10380" spans="1:11" s="11" customFormat="1">
      <c r="A10380" s="32">
        <v>2018</v>
      </c>
      <c r="B10380" s="32">
        <v>7929</v>
      </c>
      <c r="C10380" s="33" t="s">
        <v>563</v>
      </c>
      <c r="D10380" s="33" t="s">
        <v>564</v>
      </c>
      <c r="E10380" s="34">
        <v>43862</v>
      </c>
      <c r="F10380" s="35">
        <v>1</v>
      </c>
      <c r="G10380" s="34">
        <v>231.1</v>
      </c>
      <c r="H10380" s="14">
        <f t="shared" si="648"/>
        <v>101365.08199999999</v>
      </c>
      <c r="I10380" s="11">
        <f t="shared" si="649"/>
        <v>43862</v>
      </c>
      <c r="J10380" s="11">
        <f t="shared" si="650"/>
        <v>43862</v>
      </c>
      <c r="K10380" s="11">
        <f t="shared" si="651"/>
        <v>0</v>
      </c>
    </row>
    <row r="10381" spans="1:11" s="11" customFormat="1">
      <c r="A10381" s="32">
        <v>2018</v>
      </c>
      <c r="B10381" s="32">
        <v>7931</v>
      </c>
      <c r="C10381" s="33" t="s">
        <v>563</v>
      </c>
      <c r="D10381" s="33" t="s">
        <v>564</v>
      </c>
      <c r="E10381" s="34">
        <v>860844</v>
      </c>
      <c r="F10381" s="35">
        <v>1.0449999999999999</v>
      </c>
      <c r="G10381" s="34">
        <v>243.4</v>
      </c>
      <c r="H10381" s="14">
        <f t="shared" si="648"/>
        <v>2189582.53932</v>
      </c>
      <c r="I10381" s="11">
        <f t="shared" si="649"/>
        <v>860844</v>
      </c>
      <c r="J10381" s="11">
        <f t="shared" si="650"/>
        <v>899581.98</v>
      </c>
      <c r="K10381" s="11">
        <f t="shared" si="651"/>
        <v>0</v>
      </c>
    </row>
    <row r="10382" spans="1:11" s="11" customFormat="1">
      <c r="A10382" s="32">
        <v>2018</v>
      </c>
      <c r="B10382" s="32">
        <v>7948</v>
      </c>
      <c r="C10382" s="33" t="s">
        <v>563</v>
      </c>
      <c r="D10382" s="33" t="s">
        <v>564</v>
      </c>
      <c r="E10382" s="34">
        <v>106259</v>
      </c>
      <c r="F10382" s="35">
        <v>1.0669999999999999</v>
      </c>
      <c r="G10382" s="34">
        <v>294.7</v>
      </c>
      <c r="H10382" s="14">
        <f t="shared" si="648"/>
        <v>334126.006291</v>
      </c>
      <c r="I10382" s="11">
        <f t="shared" si="649"/>
        <v>106259</v>
      </c>
      <c r="J10382" s="11">
        <f t="shared" si="650"/>
        <v>113378.35299999999</v>
      </c>
      <c r="K10382" s="11">
        <f t="shared" si="651"/>
        <v>0</v>
      </c>
    </row>
    <row r="10383" spans="1:11" s="11" customFormat="1">
      <c r="A10383" s="32">
        <v>2018</v>
      </c>
      <c r="B10383" s="32">
        <v>7953</v>
      </c>
      <c r="C10383" s="33" t="s">
        <v>563</v>
      </c>
      <c r="D10383" s="33" t="s">
        <v>564</v>
      </c>
      <c r="E10383" s="34">
        <v>886</v>
      </c>
      <c r="F10383" s="35">
        <v>1</v>
      </c>
      <c r="G10383" s="34">
        <v>173.4</v>
      </c>
      <c r="H10383" s="14">
        <f t="shared" si="648"/>
        <v>1536.3240000000001</v>
      </c>
      <c r="I10383" s="11">
        <f t="shared" si="649"/>
        <v>886</v>
      </c>
      <c r="J10383" s="11">
        <f t="shared" si="650"/>
        <v>886</v>
      </c>
      <c r="K10383" s="11">
        <f t="shared" si="651"/>
        <v>0</v>
      </c>
    </row>
    <row r="10384" spans="1:11" s="11" customFormat="1">
      <c r="A10384" s="32">
        <v>2018</v>
      </c>
      <c r="B10384" s="32">
        <v>7953</v>
      </c>
      <c r="C10384" s="33" t="s">
        <v>563</v>
      </c>
      <c r="D10384" s="33" t="s">
        <v>564</v>
      </c>
      <c r="E10384" s="34">
        <v>53980</v>
      </c>
      <c r="F10384" s="35">
        <v>1</v>
      </c>
      <c r="G10384" s="34">
        <v>295.2</v>
      </c>
      <c r="H10384" s="14">
        <f t="shared" si="648"/>
        <v>159348.96</v>
      </c>
      <c r="I10384" s="11">
        <f t="shared" si="649"/>
        <v>53980</v>
      </c>
      <c r="J10384" s="11">
        <f t="shared" si="650"/>
        <v>53980</v>
      </c>
      <c r="K10384" s="11">
        <f t="shared" si="651"/>
        <v>0</v>
      </c>
    </row>
    <row r="10385" spans="1:11" s="11" customFormat="1">
      <c r="A10385" s="32">
        <v>2018</v>
      </c>
      <c r="B10385" s="32">
        <v>7960</v>
      </c>
      <c r="C10385" s="33" t="s">
        <v>563</v>
      </c>
      <c r="D10385" s="33" t="s">
        <v>564</v>
      </c>
      <c r="E10385" s="34">
        <v>429933</v>
      </c>
      <c r="F10385" s="35">
        <v>1</v>
      </c>
      <c r="G10385" s="34">
        <v>292.39999999999998</v>
      </c>
      <c r="H10385" s="14">
        <f t="shared" si="648"/>
        <v>1257124.0919999999</v>
      </c>
      <c r="I10385" s="11">
        <f t="shared" si="649"/>
        <v>429933</v>
      </c>
      <c r="J10385" s="11">
        <f t="shared" si="650"/>
        <v>429933</v>
      </c>
      <c r="K10385" s="11">
        <f t="shared" si="651"/>
        <v>0</v>
      </c>
    </row>
    <row r="10386" spans="1:11" s="11" customFormat="1">
      <c r="A10386" s="32">
        <v>2018</v>
      </c>
      <c r="B10386" s="32">
        <v>7964</v>
      </c>
      <c r="C10386" s="33" t="s">
        <v>563</v>
      </c>
      <c r="D10386" s="33" t="s">
        <v>564</v>
      </c>
      <c r="E10386" s="34">
        <v>33175</v>
      </c>
      <c r="F10386" s="35">
        <v>1.022</v>
      </c>
      <c r="G10386" s="34">
        <v>374.7</v>
      </c>
      <c r="H10386" s="14">
        <f t="shared" si="648"/>
        <v>127041.47295</v>
      </c>
      <c r="I10386" s="11">
        <f t="shared" si="649"/>
        <v>33175</v>
      </c>
      <c r="J10386" s="11">
        <f t="shared" si="650"/>
        <v>33904.85</v>
      </c>
      <c r="K10386" s="11">
        <f t="shared" si="651"/>
        <v>0</v>
      </c>
    </row>
    <row r="10387" spans="1:11" s="11" customFormat="1">
      <c r="A10387" s="32">
        <v>2018</v>
      </c>
      <c r="B10387" s="32">
        <v>7981</v>
      </c>
      <c r="C10387" s="33" t="s">
        <v>565</v>
      </c>
      <c r="D10387" s="33" t="s">
        <v>566</v>
      </c>
      <c r="E10387" s="34">
        <v>1477</v>
      </c>
      <c r="F10387" s="35">
        <v>5.75</v>
      </c>
      <c r="G10387" s="34">
        <v>1619.1</v>
      </c>
      <c r="H10387" s="14">
        <f t="shared" si="648"/>
        <v>137506.11525</v>
      </c>
      <c r="I10387" s="11">
        <f t="shared" si="649"/>
        <v>1477</v>
      </c>
      <c r="J10387" s="11">
        <f t="shared" si="650"/>
        <v>8492.75</v>
      </c>
      <c r="K10387" s="11">
        <f t="shared" si="651"/>
        <v>0</v>
      </c>
    </row>
    <row r="10388" spans="1:11" s="11" customFormat="1">
      <c r="A10388" s="32">
        <v>2018</v>
      </c>
      <c r="B10388" s="32">
        <v>7981</v>
      </c>
      <c r="C10388" s="33" t="s">
        <v>565</v>
      </c>
      <c r="D10388" s="33" t="s">
        <v>566</v>
      </c>
      <c r="E10388" s="34">
        <v>46</v>
      </c>
      <c r="F10388" s="35">
        <v>5.75</v>
      </c>
      <c r="G10388" s="34">
        <v>1475</v>
      </c>
      <c r="H10388" s="14">
        <f t="shared" si="648"/>
        <v>3901.375</v>
      </c>
      <c r="I10388" s="11">
        <f t="shared" si="649"/>
        <v>46</v>
      </c>
      <c r="J10388" s="11">
        <f t="shared" si="650"/>
        <v>264.5</v>
      </c>
      <c r="K10388" s="11">
        <f t="shared" si="651"/>
        <v>0</v>
      </c>
    </row>
    <row r="10389" spans="1:11" s="11" customFormat="1">
      <c r="A10389" s="32">
        <v>2018</v>
      </c>
      <c r="B10389" s="32">
        <v>7981</v>
      </c>
      <c r="C10389" s="33" t="s">
        <v>563</v>
      </c>
      <c r="D10389" s="33" t="s">
        <v>564</v>
      </c>
      <c r="E10389" s="34">
        <v>21593</v>
      </c>
      <c r="F10389" s="35">
        <v>1.03</v>
      </c>
      <c r="G10389" s="34">
        <v>2185</v>
      </c>
      <c r="H10389" s="14">
        <f t="shared" si="648"/>
        <v>485961.26150000002</v>
      </c>
      <c r="I10389" s="11">
        <f t="shared" si="649"/>
        <v>21593</v>
      </c>
      <c r="J10389" s="11">
        <f t="shared" si="650"/>
        <v>22240.79</v>
      </c>
      <c r="K10389" s="11">
        <f t="shared" si="651"/>
        <v>0</v>
      </c>
    </row>
    <row r="10390" spans="1:11" s="11" customFormat="1">
      <c r="A10390" s="32">
        <v>2018</v>
      </c>
      <c r="B10390" s="32">
        <v>7981</v>
      </c>
      <c r="C10390" s="33" t="s">
        <v>563</v>
      </c>
      <c r="D10390" s="33" t="s">
        <v>564</v>
      </c>
      <c r="E10390" s="34">
        <v>26378</v>
      </c>
      <c r="F10390" s="35">
        <v>1.03</v>
      </c>
      <c r="G10390" s="34">
        <v>1055.0999999999999</v>
      </c>
      <c r="H10390" s="14">
        <f t="shared" si="648"/>
        <v>286663.70633999998</v>
      </c>
      <c r="I10390" s="11">
        <f t="shared" si="649"/>
        <v>26378</v>
      </c>
      <c r="J10390" s="11">
        <f t="shared" si="650"/>
        <v>27169.34</v>
      </c>
      <c r="K10390" s="11">
        <f t="shared" si="651"/>
        <v>0</v>
      </c>
    </row>
    <row r="10391" spans="1:11" s="11" customFormat="1">
      <c r="A10391" s="32">
        <v>2018</v>
      </c>
      <c r="B10391" s="32">
        <v>7981</v>
      </c>
      <c r="C10391" s="33" t="s">
        <v>563</v>
      </c>
      <c r="D10391" s="33" t="s">
        <v>564</v>
      </c>
      <c r="E10391" s="34">
        <v>65606</v>
      </c>
      <c r="F10391" s="35">
        <v>1.03</v>
      </c>
      <c r="G10391" s="34">
        <v>1215.5</v>
      </c>
      <c r="H10391" s="14">
        <f t="shared" si="648"/>
        <v>821364.15789999999</v>
      </c>
      <c r="I10391" s="11">
        <f t="shared" si="649"/>
        <v>65606</v>
      </c>
      <c r="J10391" s="11">
        <f t="shared" si="650"/>
        <v>67574.180000000008</v>
      </c>
      <c r="K10391" s="11">
        <f t="shared" si="651"/>
        <v>0</v>
      </c>
    </row>
    <row r="10392" spans="1:11" s="11" customFormat="1">
      <c r="A10392" s="32">
        <v>2018</v>
      </c>
      <c r="B10392" s="32">
        <v>7985</v>
      </c>
      <c r="C10392" s="33" t="s">
        <v>563</v>
      </c>
      <c r="D10392" s="33" t="s">
        <v>564</v>
      </c>
      <c r="E10392" s="34">
        <v>600100</v>
      </c>
      <c r="F10392" s="35">
        <v>1.056</v>
      </c>
      <c r="G10392" s="34">
        <v>440.9</v>
      </c>
      <c r="H10392" s="14">
        <f t="shared" si="648"/>
        <v>2794007.9903999995</v>
      </c>
      <c r="I10392" s="11">
        <f t="shared" si="649"/>
        <v>600100</v>
      </c>
      <c r="J10392" s="11">
        <f t="shared" si="650"/>
        <v>633705.6</v>
      </c>
      <c r="K10392" s="11">
        <f t="shared" si="651"/>
        <v>0</v>
      </c>
    </row>
    <row r="10393" spans="1:11" s="11" customFormat="1">
      <c r="A10393" s="32">
        <v>2018</v>
      </c>
      <c r="B10393" s="32">
        <v>7988</v>
      </c>
      <c r="C10393" s="33" t="s">
        <v>563</v>
      </c>
      <c r="D10393" s="33" t="s">
        <v>564</v>
      </c>
      <c r="E10393" s="34">
        <v>131890</v>
      </c>
      <c r="F10393" s="35">
        <v>1.0409999999999999</v>
      </c>
      <c r="G10393" s="34">
        <v>340.7</v>
      </c>
      <c r="H10393" s="14">
        <f t="shared" si="648"/>
        <v>467772.54842999997</v>
      </c>
      <c r="I10393" s="11">
        <f t="shared" si="649"/>
        <v>131890</v>
      </c>
      <c r="J10393" s="11">
        <f t="shared" si="650"/>
        <v>137297.49</v>
      </c>
      <c r="K10393" s="11">
        <f t="shared" si="651"/>
        <v>0</v>
      </c>
    </row>
    <row r="10394" spans="1:11" s="11" customFormat="1">
      <c r="A10394" s="32">
        <v>2018</v>
      </c>
      <c r="B10394" s="32">
        <v>7999</v>
      </c>
      <c r="C10394" s="33" t="s">
        <v>563</v>
      </c>
      <c r="D10394" s="33" t="s">
        <v>564</v>
      </c>
      <c r="E10394" s="34">
        <v>1469705</v>
      </c>
      <c r="F10394" s="35">
        <v>1.101</v>
      </c>
      <c r="G10394" s="34" t="s">
        <v>364</v>
      </c>
      <c r="H10394" s="14" t="str">
        <f t="shared" si="648"/>
        <v/>
      </c>
      <c r="I10394" s="11" t="str">
        <f t="shared" si="649"/>
        <v/>
      </c>
      <c r="J10394" s="11" t="str">
        <f t="shared" si="650"/>
        <v/>
      </c>
      <c r="K10394" s="11">
        <f t="shared" si="651"/>
        <v>0</v>
      </c>
    </row>
    <row r="10395" spans="1:11" s="11" customFormat="1">
      <c r="A10395" s="32">
        <v>2018</v>
      </c>
      <c r="B10395" s="32">
        <v>8000</v>
      </c>
      <c r="C10395" s="33" t="s">
        <v>563</v>
      </c>
      <c r="D10395" s="33" t="s">
        <v>564</v>
      </c>
      <c r="E10395" s="34">
        <v>86150</v>
      </c>
      <c r="F10395" s="35">
        <v>1.083</v>
      </c>
      <c r="G10395" s="34">
        <v>323.60000000000002</v>
      </c>
      <c r="H10395" s="14">
        <f t="shared" si="648"/>
        <v>301920.2562</v>
      </c>
      <c r="I10395" s="11">
        <f t="shared" si="649"/>
        <v>86150</v>
      </c>
      <c r="J10395" s="11">
        <f t="shared" si="650"/>
        <v>93300.45</v>
      </c>
      <c r="K10395" s="11">
        <f t="shared" si="651"/>
        <v>0</v>
      </c>
    </row>
    <row r="10396" spans="1:11" s="11" customFormat="1">
      <c r="A10396" s="32">
        <v>2018</v>
      </c>
      <c r="B10396" s="32">
        <v>8012</v>
      </c>
      <c r="C10396" s="33" t="s">
        <v>565</v>
      </c>
      <c r="D10396" s="33" t="s">
        <v>566</v>
      </c>
      <c r="E10396" s="34">
        <v>2564</v>
      </c>
      <c r="F10396" s="35">
        <v>5.77</v>
      </c>
      <c r="G10396" s="34" t="s">
        <v>364</v>
      </c>
      <c r="H10396" s="14" t="str">
        <f t="shared" si="648"/>
        <v/>
      </c>
      <c r="I10396" s="11" t="str">
        <f t="shared" si="649"/>
        <v/>
      </c>
      <c r="J10396" s="11" t="str">
        <f t="shared" si="650"/>
        <v/>
      </c>
      <c r="K10396" s="11">
        <f t="shared" si="651"/>
        <v>0</v>
      </c>
    </row>
    <row r="10397" spans="1:11" s="11" customFormat="1">
      <c r="A10397" s="32">
        <v>2018</v>
      </c>
      <c r="B10397" s="32">
        <v>8023</v>
      </c>
      <c r="C10397" s="33" t="s">
        <v>363</v>
      </c>
      <c r="D10397" s="33" t="s">
        <v>354</v>
      </c>
      <c r="E10397" s="34">
        <v>55220</v>
      </c>
      <c r="F10397" s="35">
        <v>18.044</v>
      </c>
      <c r="G10397" s="34">
        <v>242.6</v>
      </c>
      <c r="H10397" s="14">
        <f t="shared" si="648"/>
        <v>2417241.3636800004</v>
      </c>
      <c r="I10397" s="11">
        <f t="shared" si="649"/>
        <v>55220</v>
      </c>
      <c r="J10397" s="11">
        <f t="shared" si="650"/>
        <v>996389.68</v>
      </c>
      <c r="K10397" s="11">
        <f t="shared" si="651"/>
        <v>0</v>
      </c>
    </row>
    <row r="10398" spans="1:11" s="11" customFormat="1">
      <c r="A10398" s="32">
        <v>2018</v>
      </c>
      <c r="B10398" s="32">
        <v>8023</v>
      </c>
      <c r="C10398" s="33" t="s">
        <v>363</v>
      </c>
      <c r="D10398" s="33" t="s">
        <v>354</v>
      </c>
      <c r="E10398" s="34">
        <v>13879</v>
      </c>
      <c r="F10398" s="35">
        <v>17.846</v>
      </c>
      <c r="G10398" s="34">
        <v>264</v>
      </c>
      <c r="H10398" s="14">
        <f t="shared" si="648"/>
        <v>653887.43376000004</v>
      </c>
      <c r="I10398" s="11">
        <f t="shared" si="649"/>
        <v>13879</v>
      </c>
      <c r="J10398" s="11">
        <f t="shared" si="650"/>
        <v>247684.63399999999</v>
      </c>
      <c r="K10398" s="11">
        <f t="shared" si="651"/>
        <v>0</v>
      </c>
    </row>
    <row r="10399" spans="1:11" s="11" customFormat="1">
      <c r="A10399" s="32">
        <v>2018</v>
      </c>
      <c r="B10399" s="32">
        <v>8023</v>
      </c>
      <c r="C10399" s="33" t="s">
        <v>363</v>
      </c>
      <c r="D10399" s="33" t="s">
        <v>354</v>
      </c>
      <c r="E10399" s="34">
        <v>27732</v>
      </c>
      <c r="F10399" s="35">
        <v>17.001999999999999</v>
      </c>
      <c r="G10399" s="34">
        <v>260.39999999999998</v>
      </c>
      <c r="H10399" s="14">
        <f t="shared" si="648"/>
        <v>1227784.6042559997</v>
      </c>
      <c r="I10399" s="11">
        <f t="shared" si="649"/>
        <v>27732</v>
      </c>
      <c r="J10399" s="11">
        <f t="shared" si="650"/>
        <v>471499.46399999998</v>
      </c>
      <c r="K10399" s="11">
        <f t="shared" si="651"/>
        <v>0</v>
      </c>
    </row>
    <row r="10400" spans="1:11" s="11" customFormat="1">
      <c r="A10400" s="32">
        <v>2018</v>
      </c>
      <c r="B10400" s="32">
        <v>8023</v>
      </c>
      <c r="C10400" s="33" t="s">
        <v>363</v>
      </c>
      <c r="D10400" s="33" t="s">
        <v>354</v>
      </c>
      <c r="E10400" s="34">
        <v>27783</v>
      </c>
      <c r="F10400" s="35">
        <v>16.891999999999999</v>
      </c>
      <c r="G10400" s="34">
        <v>263.3</v>
      </c>
      <c r="H10400" s="14">
        <f t="shared" si="648"/>
        <v>1235694.3779879999</v>
      </c>
      <c r="I10400" s="11">
        <f t="shared" si="649"/>
        <v>27783</v>
      </c>
      <c r="J10400" s="11">
        <f t="shared" si="650"/>
        <v>469310.43599999999</v>
      </c>
      <c r="K10400" s="11">
        <f t="shared" si="651"/>
        <v>0</v>
      </c>
    </row>
    <row r="10401" spans="1:11" s="11" customFormat="1">
      <c r="A10401" s="32">
        <v>2018</v>
      </c>
      <c r="B10401" s="32">
        <v>8023</v>
      </c>
      <c r="C10401" s="33" t="s">
        <v>363</v>
      </c>
      <c r="D10401" s="33" t="s">
        <v>354</v>
      </c>
      <c r="E10401" s="34">
        <v>55705</v>
      </c>
      <c r="F10401" s="35">
        <v>17.972000000000001</v>
      </c>
      <c r="G10401" s="34">
        <v>262.8</v>
      </c>
      <c r="H10401" s="14">
        <f t="shared" si="648"/>
        <v>2630970.3232800001</v>
      </c>
      <c r="I10401" s="11">
        <f t="shared" si="649"/>
        <v>55705</v>
      </c>
      <c r="J10401" s="11">
        <f t="shared" si="650"/>
        <v>1001130.2600000001</v>
      </c>
      <c r="K10401" s="11">
        <f t="shared" si="651"/>
        <v>0</v>
      </c>
    </row>
    <row r="10402" spans="1:11" s="11" customFormat="1">
      <c r="A10402" s="32">
        <v>2018</v>
      </c>
      <c r="B10402" s="32">
        <v>8023</v>
      </c>
      <c r="C10402" s="33" t="s">
        <v>363</v>
      </c>
      <c r="D10402" s="33" t="s">
        <v>354</v>
      </c>
      <c r="E10402" s="34">
        <v>41548</v>
      </c>
      <c r="F10402" s="35">
        <v>18.047999999999998</v>
      </c>
      <c r="G10402" s="34">
        <v>245.5</v>
      </c>
      <c r="H10402" s="14">
        <f t="shared" si="648"/>
        <v>1840902.13632</v>
      </c>
      <c r="I10402" s="11">
        <f t="shared" si="649"/>
        <v>41548</v>
      </c>
      <c r="J10402" s="11">
        <f t="shared" si="650"/>
        <v>749858.30399999989</v>
      </c>
      <c r="K10402" s="11">
        <f t="shared" si="651"/>
        <v>0</v>
      </c>
    </row>
    <row r="10403" spans="1:11" s="11" customFormat="1">
      <c r="A10403" s="32">
        <v>2018</v>
      </c>
      <c r="B10403" s="32">
        <v>8023</v>
      </c>
      <c r="C10403" s="33" t="s">
        <v>363</v>
      </c>
      <c r="D10403" s="33" t="s">
        <v>354</v>
      </c>
      <c r="E10403" s="34">
        <v>110427</v>
      </c>
      <c r="F10403" s="35">
        <v>17.12</v>
      </c>
      <c r="G10403" s="34">
        <v>237.5</v>
      </c>
      <c r="H10403" s="14">
        <f t="shared" si="648"/>
        <v>4489961.82</v>
      </c>
      <c r="I10403" s="11">
        <f t="shared" si="649"/>
        <v>110427</v>
      </c>
      <c r="J10403" s="11">
        <f t="shared" si="650"/>
        <v>1890510.2400000002</v>
      </c>
      <c r="K10403" s="11">
        <f t="shared" si="651"/>
        <v>0</v>
      </c>
    </row>
    <row r="10404" spans="1:11" s="11" customFormat="1">
      <c r="A10404" s="32">
        <v>2018</v>
      </c>
      <c r="B10404" s="32">
        <v>8023</v>
      </c>
      <c r="C10404" s="33" t="s">
        <v>363</v>
      </c>
      <c r="D10404" s="33" t="s">
        <v>354</v>
      </c>
      <c r="E10404" s="34">
        <v>28031</v>
      </c>
      <c r="F10404" s="35">
        <v>17.079999999999998</v>
      </c>
      <c r="G10404" s="34">
        <v>234.9</v>
      </c>
      <c r="H10404" s="14">
        <f t="shared" si="648"/>
        <v>1124629.5085199999</v>
      </c>
      <c r="I10404" s="11">
        <f t="shared" si="649"/>
        <v>28031</v>
      </c>
      <c r="J10404" s="11">
        <f t="shared" si="650"/>
        <v>478769.47999999992</v>
      </c>
      <c r="K10404" s="11">
        <f t="shared" si="651"/>
        <v>0</v>
      </c>
    </row>
    <row r="10405" spans="1:11" s="11" customFormat="1">
      <c r="A10405" s="32">
        <v>2018</v>
      </c>
      <c r="B10405" s="32">
        <v>8023</v>
      </c>
      <c r="C10405" s="33" t="s">
        <v>565</v>
      </c>
      <c r="D10405" s="33" t="s">
        <v>566</v>
      </c>
      <c r="E10405" s="34">
        <v>1961</v>
      </c>
      <c r="F10405" s="35">
        <v>5.8</v>
      </c>
      <c r="G10405" s="34">
        <v>1509.2</v>
      </c>
      <c r="H10405" s="14">
        <f t="shared" si="648"/>
        <v>171653.38960000002</v>
      </c>
      <c r="I10405" s="11">
        <f t="shared" si="649"/>
        <v>1961</v>
      </c>
      <c r="J10405" s="11">
        <f t="shared" si="650"/>
        <v>11373.8</v>
      </c>
      <c r="K10405" s="11">
        <f t="shared" si="651"/>
        <v>0</v>
      </c>
    </row>
    <row r="10406" spans="1:11" s="11" customFormat="1">
      <c r="A10406" s="32">
        <v>2018</v>
      </c>
      <c r="B10406" s="32">
        <v>8027</v>
      </c>
      <c r="C10406" s="33" t="s">
        <v>563</v>
      </c>
      <c r="D10406" s="33" t="s">
        <v>564</v>
      </c>
      <c r="E10406" s="34">
        <v>3</v>
      </c>
      <c r="F10406" s="35">
        <v>1.0780000000000001</v>
      </c>
      <c r="G10406" s="34">
        <v>356.1</v>
      </c>
      <c r="H10406" s="14">
        <f t="shared" si="648"/>
        <v>11.516274000000003</v>
      </c>
      <c r="I10406" s="11">
        <f t="shared" si="649"/>
        <v>3</v>
      </c>
      <c r="J10406" s="11">
        <f t="shared" si="650"/>
        <v>3.234</v>
      </c>
      <c r="K10406" s="11">
        <f t="shared" si="651"/>
        <v>0</v>
      </c>
    </row>
    <row r="10407" spans="1:11" s="11" customFormat="1">
      <c r="A10407" s="32">
        <v>2018</v>
      </c>
      <c r="B10407" s="32">
        <v>8027</v>
      </c>
      <c r="C10407" s="33" t="s">
        <v>563</v>
      </c>
      <c r="D10407" s="33" t="s">
        <v>564</v>
      </c>
      <c r="E10407" s="34">
        <v>2270</v>
      </c>
      <c r="F10407" s="35">
        <v>1.0580000000000001</v>
      </c>
      <c r="G10407" s="34">
        <v>656.6</v>
      </c>
      <c r="H10407" s="14">
        <f t="shared" si="648"/>
        <v>15769.299559999999</v>
      </c>
      <c r="I10407" s="11">
        <f t="shared" si="649"/>
        <v>2270</v>
      </c>
      <c r="J10407" s="11">
        <f t="shared" si="650"/>
        <v>2401.6600000000003</v>
      </c>
      <c r="K10407" s="11">
        <f t="shared" si="651"/>
        <v>0</v>
      </c>
    </row>
    <row r="10408" spans="1:11" s="11" customFormat="1">
      <c r="A10408" s="32">
        <v>2018</v>
      </c>
      <c r="B10408" s="32">
        <v>8027</v>
      </c>
      <c r="C10408" s="33" t="s">
        <v>563</v>
      </c>
      <c r="D10408" s="33" t="s">
        <v>564</v>
      </c>
      <c r="E10408" s="34">
        <v>3470</v>
      </c>
      <c r="F10408" s="35">
        <v>1.0609999999999999</v>
      </c>
      <c r="G10408" s="34">
        <v>580.79999999999995</v>
      </c>
      <c r="H10408" s="14">
        <f t="shared" si="648"/>
        <v>21383.139359999997</v>
      </c>
      <c r="I10408" s="11">
        <f t="shared" si="649"/>
        <v>3470</v>
      </c>
      <c r="J10408" s="11">
        <f t="shared" si="650"/>
        <v>3681.6699999999996</v>
      </c>
      <c r="K10408" s="11">
        <f t="shared" si="651"/>
        <v>0</v>
      </c>
    </row>
    <row r="10409" spans="1:11" s="11" customFormat="1">
      <c r="A10409" s="32">
        <v>2018</v>
      </c>
      <c r="B10409" s="32">
        <v>8027</v>
      </c>
      <c r="C10409" s="33" t="s">
        <v>563</v>
      </c>
      <c r="D10409" s="33" t="s">
        <v>564</v>
      </c>
      <c r="E10409" s="34">
        <v>3830</v>
      </c>
      <c r="F10409" s="35">
        <v>1.0820000000000001</v>
      </c>
      <c r="G10409" s="34">
        <v>525.4</v>
      </c>
      <c r="H10409" s="14">
        <f t="shared" si="648"/>
        <v>21772.891239999997</v>
      </c>
      <c r="I10409" s="11">
        <f t="shared" si="649"/>
        <v>3830</v>
      </c>
      <c r="J10409" s="11">
        <f t="shared" si="650"/>
        <v>4144.0600000000004</v>
      </c>
      <c r="K10409" s="11">
        <f t="shared" si="651"/>
        <v>0</v>
      </c>
    </row>
    <row r="10410" spans="1:11" s="11" customFormat="1">
      <c r="A10410" s="32">
        <v>2018</v>
      </c>
      <c r="B10410" s="32">
        <v>8027</v>
      </c>
      <c r="C10410" s="33" t="s">
        <v>563</v>
      </c>
      <c r="D10410" s="33" t="s">
        <v>564</v>
      </c>
      <c r="E10410" s="34">
        <v>28939</v>
      </c>
      <c r="F10410" s="35">
        <v>1.0620000000000001</v>
      </c>
      <c r="G10410" s="34">
        <v>321.89999999999998</v>
      </c>
      <c r="H10410" s="14">
        <f t="shared" si="648"/>
        <v>98930.228742000007</v>
      </c>
      <c r="I10410" s="11">
        <f t="shared" si="649"/>
        <v>28939</v>
      </c>
      <c r="J10410" s="11">
        <f t="shared" si="650"/>
        <v>30733.218000000001</v>
      </c>
      <c r="K10410" s="11">
        <f t="shared" si="651"/>
        <v>0</v>
      </c>
    </row>
    <row r="10411" spans="1:11" s="11" customFormat="1">
      <c r="A10411" s="32">
        <v>2018</v>
      </c>
      <c r="B10411" s="32">
        <v>8027</v>
      </c>
      <c r="C10411" s="33" t="s">
        <v>563</v>
      </c>
      <c r="D10411" s="33" t="s">
        <v>564</v>
      </c>
      <c r="E10411" s="34">
        <v>6218</v>
      </c>
      <c r="F10411" s="35">
        <v>1.095</v>
      </c>
      <c r="G10411" s="34">
        <v>523.4</v>
      </c>
      <c r="H10411" s="14">
        <f t="shared" si="648"/>
        <v>35636.788139999997</v>
      </c>
      <c r="I10411" s="11">
        <f t="shared" si="649"/>
        <v>6218</v>
      </c>
      <c r="J10411" s="11">
        <f t="shared" si="650"/>
        <v>6808.71</v>
      </c>
      <c r="K10411" s="11">
        <f t="shared" si="651"/>
        <v>0</v>
      </c>
    </row>
    <row r="10412" spans="1:11" s="11" customFormat="1">
      <c r="A10412" s="32">
        <v>2018</v>
      </c>
      <c r="B10412" s="32">
        <v>8027</v>
      </c>
      <c r="C10412" s="33" t="s">
        <v>563</v>
      </c>
      <c r="D10412" s="33" t="s">
        <v>564</v>
      </c>
      <c r="E10412" s="34">
        <v>7832</v>
      </c>
      <c r="F10412" s="35">
        <v>1.0580000000000001</v>
      </c>
      <c r="G10412" s="34">
        <v>451.7</v>
      </c>
      <c r="H10412" s="14">
        <f t="shared" si="648"/>
        <v>37429.018351999999</v>
      </c>
      <c r="I10412" s="11">
        <f t="shared" si="649"/>
        <v>7832</v>
      </c>
      <c r="J10412" s="11">
        <f t="shared" si="650"/>
        <v>8286.2560000000012</v>
      </c>
      <c r="K10412" s="11">
        <f t="shared" si="651"/>
        <v>0</v>
      </c>
    </row>
    <row r="10413" spans="1:11" s="11" customFormat="1">
      <c r="A10413" s="32">
        <v>2018</v>
      </c>
      <c r="B10413" s="32">
        <v>8027</v>
      </c>
      <c r="C10413" s="33" t="s">
        <v>563</v>
      </c>
      <c r="D10413" s="33" t="s">
        <v>564</v>
      </c>
      <c r="E10413" s="34">
        <v>7950</v>
      </c>
      <c r="F10413" s="35">
        <v>1.097</v>
      </c>
      <c r="G10413" s="34">
        <v>423</v>
      </c>
      <c r="H10413" s="14">
        <f t="shared" si="648"/>
        <v>36890.464500000002</v>
      </c>
      <c r="I10413" s="11">
        <f t="shared" si="649"/>
        <v>7950</v>
      </c>
      <c r="J10413" s="11">
        <f t="shared" si="650"/>
        <v>8721.15</v>
      </c>
      <c r="K10413" s="11">
        <f t="shared" si="651"/>
        <v>0</v>
      </c>
    </row>
    <row r="10414" spans="1:11" s="11" customFormat="1">
      <c r="A10414" s="32">
        <v>2018</v>
      </c>
      <c r="B10414" s="32">
        <v>8027</v>
      </c>
      <c r="C10414" s="33" t="s">
        <v>563</v>
      </c>
      <c r="D10414" s="33" t="s">
        <v>564</v>
      </c>
      <c r="E10414" s="34">
        <v>16158</v>
      </c>
      <c r="F10414" s="35">
        <v>1.091</v>
      </c>
      <c r="G10414" s="34">
        <v>366.3</v>
      </c>
      <c r="H10414" s="14">
        <f t="shared" si="648"/>
        <v>64572.748614000004</v>
      </c>
      <c r="I10414" s="11">
        <f t="shared" si="649"/>
        <v>16158</v>
      </c>
      <c r="J10414" s="11">
        <f t="shared" si="650"/>
        <v>17628.378000000001</v>
      </c>
      <c r="K10414" s="11">
        <f t="shared" si="651"/>
        <v>0</v>
      </c>
    </row>
    <row r="10415" spans="1:11" s="11" customFormat="1">
      <c r="A10415" s="32">
        <v>2018</v>
      </c>
      <c r="B10415" s="32">
        <v>8027</v>
      </c>
      <c r="C10415" s="33" t="s">
        <v>563</v>
      </c>
      <c r="D10415" s="33" t="s">
        <v>564</v>
      </c>
      <c r="E10415" s="34">
        <v>5988</v>
      </c>
      <c r="F10415" s="35">
        <v>1.1020000000000001</v>
      </c>
      <c r="G10415" s="34">
        <v>447.1</v>
      </c>
      <c r="H10415" s="14">
        <f t="shared" si="648"/>
        <v>29503.127496000001</v>
      </c>
      <c r="I10415" s="11">
        <f t="shared" si="649"/>
        <v>5988</v>
      </c>
      <c r="J10415" s="11">
        <f t="shared" si="650"/>
        <v>6598.7760000000007</v>
      </c>
      <c r="K10415" s="11">
        <f t="shared" si="651"/>
        <v>0</v>
      </c>
    </row>
    <row r="10416" spans="1:11" s="11" customFormat="1">
      <c r="A10416" s="32">
        <v>2018</v>
      </c>
      <c r="B10416" s="32">
        <v>8031</v>
      </c>
      <c r="C10416" s="33" t="s">
        <v>563</v>
      </c>
      <c r="D10416" s="33" t="s">
        <v>564</v>
      </c>
      <c r="E10416" s="34">
        <v>847</v>
      </c>
      <c r="F10416" s="35">
        <v>1.0740000000000001</v>
      </c>
      <c r="G10416" s="34">
        <v>400</v>
      </c>
      <c r="H10416" s="14">
        <f t="shared" si="648"/>
        <v>3638.7120000000004</v>
      </c>
      <c r="I10416" s="11">
        <f t="shared" si="649"/>
        <v>847</v>
      </c>
      <c r="J10416" s="11">
        <f t="shared" si="650"/>
        <v>909.67800000000011</v>
      </c>
      <c r="K10416" s="11">
        <f t="shared" si="651"/>
        <v>0</v>
      </c>
    </row>
    <row r="10417" spans="1:11" s="11" customFormat="1">
      <c r="A10417" s="32">
        <v>2018</v>
      </c>
      <c r="B10417" s="32">
        <v>8031</v>
      </c>
      <c r="C10417" s="33" t="s">
        <v>563</v>
      </c>
      <c r="D10417" s="33" t="s">
        <v>564</v>
      </c>
      <c r="E10417" s="34">
        <v>744296</v>
      </c>
      <c r="F10417" s="35">
        <v>1.0740000000000001</v>
      </c>
      <c r="G10417" s="34">
        <v>272.39999999999998</v>
      </c>
      <c r="H10417" s="14">
        <f t="shared" si="648"/>
        <v>2177494.514496</v>
      </c>
      <c r="I10417" s="11">
        <f t="shared" si="649"/>
        <v>744296</v>
      </c>
      <c r="J10417" s="11">
        <f t="shared" si="650"/>
        <v>799373.9040000001</v>
      </c>
      <c r="K10417" s="11">
        <f t="shared" si="651"/>
        <v>0</v>
      </c>
    </row>
    <row r="10418" spans="1:11" s="11" customFormat="1">
      <c r="A10418" s="32">
        <v>2018</v>
      </c>
      <c r="B10418" s="32">
        <v>8031</v>
      </c>
      <c r="C10418" s="33" t="s">
        <v>563</v>
      </c>
      <c r="D10418" s="33" t="s">
        <v>564</v>
      </c>
      <c r="E10418" s="34">
        <v>10161</v>
      </c>
      <c r="F10418" s="35">
        <v>1.0740000000000001</v>
      </c>
      <c r="G10418" s="34">
        <v>360.6</v>
      </c>
      <c r="H10418" s="14">
        <f t="shared" si="648"/>
        <v>39351.967884000005</v>
      </c>
      <c r="I10418" s="11">
        <f t="shared" si="649"/>
        <v>10161</v>
      </c>
      <c r="J10418" s="11">
        <f t="shared" si="650"/>
        <v>10912.914000000001</v>
      </c>
      <c r="K10418" s="11">
        <f t="shared" si="651"/>
        <v>0</v>
      </c>
    </row>
    <row r="10419" spans="1:11" s="11" customFormat="1">
      <c r="A10419" s="32">
        <v>2018</v>
      </c>
      <c r="B10419" s="32">
        <v>8031</v>
      </c>
      <c r="C10419" s="33" t="s">
        <v>563</v>
      </c>
      <c r="D10419" s="33" t="s">
        <v>564</v>
      </c>
      <c r="E10419" s="34">
        <v>15876</v>
      </c>
      <c r="F10419" s="35">
        <v>1.0740000000000001</v>
      </c>
      <c r="G10419" s="34">
        <v>304.39999999999998</v>
      </c>
      <c r="H10419" s="14">
        <f t="shared" si="648"/>
        <v>51902.708255999998</v>
      </c>
      <c r="I10419" s="11">
        <f t="shared" si="649"/>
        <v>15876</v>
      </c>
      <c r="J10419" s="11">
        <f t="shared" si="650"/>
        <v>17050.824000000001</v>
      </c>
      <c r="K10419" s="11">
        <f t="shared" si="651"/>
        <v>0</v>
      </c>
    </row>
    <row r="10420" spans="1:11" s="11" customFormat="1">
      <c r="A10420" s="32">
        <v>2018</v>
      </c>
      <c r="B10420" s="32">
        <v>8031</v>
      </c>
      <c r="C10420" s="33" t="s">
        <v>563</v>
      </c>
      <c r="D10420" s="33" t="s">
        <v>564</v>
      </c>
      <c r="E10420" s="34">
        <v>20194</v>
      </c>
      <c r="F10420" s="35">
        <v>1.0740000000000001</v>
      </c>
      <c r="G10420" s="34">
        <v>281.2</v>
      </c>
      <c r="H10420" s="14">
        <f t="shared" si="648"/>
        <v>60987.657071999995</v>
      </c>
      <c r="I10420" s="11">
        <f t="shared" si="649"/>
        <v>20194</v>
      </c>
      <c r="J10420" s="11">
        <f t="shared" si="650"/>
        <v>21688.356</v>
      </c>
      <c r="K10420" s="11">
        <f t="shared" si="651"/>
        <v>0</v>
      </c>
    </row>
    <row r="10421" spans="1:11" s="11" customFormat="1">
      <c r="A10421" s="32">
        <v>2018</v>
      </c>
      <c r="B10421" s="32">
        <v>8031</v>
      </c>
      <c r="C10421" s="33" t="s">
        <v>563</v>
      </c>
      <c r="D10421" s="33" t="s">
        <v>564</v>
      </c>
      <c r="E10421" s="34">
        <v>25147</v>
      </c>
      <c r="F10421" s="35">
        <v>1.0740000000000001</v>
      </c>
      <c r="G10421" s="34">
        <v>254.5</v>
      </c>
      <c r="H10421" s="14">
        <f t="shared" si="648"/>
        <v>68735.049509999997</v>
      </c>
      <c r="I10421" s="11">
        <f t="shared" si="649"/>
        <v>25147</v>
      </c>
      <c r="J10421" s="11">
        <f t="shared" si="650"/>
        <v>27007.878000000001</v>
      </c>
      <c r="K10421" s="11">
        <f t="shared" si="651"/>
        <v>0</v>
      </c>
    </row>
    <row r="10422" spans="1:11" s="11" customFormat="1">
      <c r="A10422" s="32">
        <v>2018</v>
      </c>
      <c r="B10422" s="32">
        <v>8031</v>
      </c>
      <c r="C10422" s="33" t="s">
        <v>563</v>
      </c>
      <c r="D10422" s="33" t="s">
        <v>564</v>
      </c>
      <c r="E10422" s="34">
        <v>29635</v>
      </c>
      <c r="F10422" s="35">
        <v>1.0740000000000001</v>
      </c>
      <c r="G10422" s="34">
        <v>294.3</v>
      </c>
      <c r="H10422" s="14">
        <f t="shared" si="648"/>
        <v>93669.774570000009</v>
      </c>
      <c r="I10422" s="11">
        <f t="shared" si="649"/>
        <v>29635</v>
      </c>
      <c r="J10422" s="11">
        <f t="shared" si="650"/>
        <v>31827.99</v>
      </c>
      <c r="K10422" s="11">
        <f t="shared" si="651"/>
        <v>0</v>
      </c>
    </row>
    <row r="10423" spans="1:11" s="11" customFormat="1">
      <c r="A10423" s="32">
        <v>2018</v>
      </c>
      <c r="B10423" s="32">
        <v>8031</v>
      </c>
      <c r="C10423" s="33" t="s">
        <v>563</v>
      </c>
      <c r="D10423" s="33" t="s">
        <v>564</v>
      </c>
      <c r="E10423" s="34">
        <v>53470</v>
      </c>
      <c r="F10423" s="35">
        <v>1.0740000000000001</v>
      </c>
      <c r="G10423" s="34">
        <v>322.60000000000002</v>
      </c>
      <c r="H10423" s="14">
        <f t="shared" si="648"/>
        <v>185258.79228000005</v>
      </c>
      <c r="I10423" s="11">
        <f t="shared" si="649"/>
        <v>53470</v>
      </c>
      <c r="J10423" s="11">
        <f t="shared" si="650"/>
        <v>57426.780000000006</v>
      </c>
      <c r="K10423" s="11">
        <f t="shared" si="651"/>
        <v>0</v>
      </c>
    </row>
    <row r="10424" spans="1:11" s="11" customFormat="1">
      <c r="A10424" s="32">
        <v>2018</v>
      </c>
      <c r="B10424" s="32">
        <v>8031</v>
      </c>
      <c r="C10424" s="33" t="s">
        <v>563</v>
      </c>
      <c r="D10424" s="33" t="s">
        <v>564</v>
      </c>
      <c r="E10424" s="34">
        <v>55274</v>
      </c>
      <c r="F10424" s="35">
        <v>1.0740000000000001</v>
      </c>
      <c r="G10424" s="34">
        <v>280.2</v>
      </c>
      <c r="H10424" s="14">
        <f t="shared" si="648"/>
        <v>166338.701352</v>
      </c>
      <c r="I10424" s="11">
        <f t="shared" si="649"/>
        <v>55274</v>
      </c>
      <c r="J10424" s="11">
        <f t="shared" si="650"/>
        <v>59364.276000000005</v>
      </c>
      <c r="K10424" s="11">
        <f t="shared" si="651"/>
        <v>0</v>
      </c>
    </row>
    <row r="10425" spans="1:11" s="11" customFormat="1">
      <c r="A10425" s="32">
        <v>2018</v>
      </c>
      <c r="B10425" s="32">
        <v>8031</v>
      </c>
      <c r="C10425" s="33" t="s">
        <v>563</v>
      </c>
      <c r="D10425" s="33" t="s">
        <v>564</v>
      </c>
      <c r="E10425" s="34">
        <v>67906</v>
      </c>
      <c r="F10425" s="35">
        <v>1.0740000000000001</v>
      </c>
      <c r="G10425" s="34">
        <v>283.39999999999998</v>
      </c>
      <c r="H10425" s="14">
        <f t="shared" si="648"/>
        <v>206686.57869599998</v>
      </c>
      <c r="I10425" s="11">
        <f t="shared" si="649"/>
        <v>67906</v>
      </c>
      <c r="J10425" s="11">
        <f t="shared" si="650"/>
        <v>72931.044000000009</v>
      </c>
      <c r="K10425" s="11">
        <f t="shared" si="651"/>
        <v>0</v>
      </c>
    </row>
    <row r="10426" spans="1:11" s="11" customFormat="1">
      <c r="A10426" s="32">
        <v>2018</v>
      </c>
      <c r="B10426" s="32">
        <v>8031</v>
      </c>
      <c r="C10426" s="33" t="s">
        <v>563</v>
      </c>
      <c r="D10426" s="33" t="s">
        <v>564</v>
      </c>
      <c r="E10426" s="34">
        <v>115426</v>
      </c>
      <c r="F10426" s="35">
        <v>1.0740000000000001</v>
      </c>
      <c r="G10426" s="34">
        <v>218.7</v>
      </c>
      <c r="H10426" s="14">
        <f t="shared" si="648"/>
        <v>271116.97498799994</v>
      </c>
      <c r="I10426" s="11">
        <f t="shared" si="649"/>
        <v>115426</v>
      </c>
      <c r="J10426" s="11">
        <f t="shared" si="650"/>
        <v>123967.524</v>
      </c>
      <c r="K10426" s="11">
        <f t="shared" si="651"/>
        <v>0</v>
      </c>
    </row>
    <row r="10427" spans="1:11" s="11" customFormat="1">
      <c r="A10427" s="32">
        <v>2018</v>
      </c>
      <c r="B10427" s="32">
        <v>8031</v>
      </c>
      <c r="C10427" s="33" t="s">
        <v>563</v>
      </c>
      <c r="D10427" s="33" t="s">
        <v>564</v>
      </c>
      <c r="E10427" s="34">
        <v>140157</v>
      </c>
      <c r="F10427" s="35">
        <v>1.0740000000000001</v>
      </c>
      <c r="G10427" s="34">
        <v>244.2</v>
      </c>
      <c r="H10427" s="14">
        <f t="shared" si="648"/>
        <v>367590.88515599997</v>
      </c>
      <c r="I10427" s="11">
        <f t="shared" si="649"/>
        <v>140157</v>
      </c>
      <c r="J10427" s="11">
        <f t="shared" si="650"/>
        <v>150528.61800000002</v>
      </c>
      <c r="K10427" s="11">
        <f t="shared" si="651"/>
        <v>0</v>
      </c>
    </row>
    <row r="10428" spans="1:11" s="11" customFormat="1">
      <c r="A10428" s="32">
        <v>2018</v>
      </c>
      <c r="B10428" s="32">
        <v>8031</v>
      </c>
      <c r="C10428" s="33" t="s">
        <v>563</v>
      </c>
      <c r="D10428" s="33" t="s">
        <v>564</v>
      </c>
      <c r="E10428" s="34">
        <v>159289</v>
      </c>
      <c r="F10428" s="35">
        <v>1.0740000000000001</v>
      </c>
      <c r="G10428" s="34">
        <v>252.8</v>
      </c>
      <c r="H10428" s="14">
        <f t="shared" si="648"/>
        <v>432481.10380800004</v>
      </c>
      <c r="I10428" s="11">
        <f t="shared" si="649"/>
        <v>159289</v>
      </c>
      <c r="J10428" s="11">
        <f t="shared" si="650"/>
        <v>171076.386</v>
      </c>
      <c r="K10428" s="11">
        <f t="shared" si="651"/>
        <v>0</v>
      </c>
    </row>
    <row r="10429" spans="1:11" s="11" customFormat="1">
      <c r="A10429" s="32">
        <v>2018</v>
      </c>
      <c r="B10429" s="32">
        <v>8031</v>
      </c>
      <c r="C10429" s="33" t="s">
        <v>563</v>
      </c>
      <c r="D10429" s="33" t="s">
        <v>564</v>
      </c>
      <c r="E10429" s="34">
        <v>164374</v>
      </c>
      <c r="F10429" s="35">
        <v>1.0740000000000001</v>
      </c>
      <c r="G10429" s="34">
        <v>252.2</v>
      </c>
      <c r="H10429" s="14">
        <f t="shared" si="648"/>
        <v>445228.01887199999</v>
      </c>
      <c r="I10429" s="11">
        <f t="shared" si="649"/>
        <v>164374</v>
      </c>
      <c r="J10429" s="11">
        <f t="shared" si="650"/>
        <v>176537.67600000001</v>
      </c>
      <c r="K10429" s="11">
        <f t="shared" si="651"/>
        <v>0</v>
      </c>
    </row>
    <row r="10430" spans="1:11" s="11" customFormat="1">
      <c r="A10430" s="32">
        <v>2018</v>
      </c>
      <c r="B10430" s="32">
        <v>8031</v>
      </c>
      <c r="C10430" s="33" t="s">
        <v>563</v>
      </c>
      <c r="D10430" s="33" t="s">
        <v>564</v>
      </c>
      <c r="E10430" s="34">
        <v>187797</v>
      </c>
      <c r="F10430" s="35">
        <v>1.0740000000000001</v>
      </c>
      <c r="G10430" s="34">
        <v>269.5</v>
      </c>
      <c r="H10430" s="14">
        <f t="shared" si="648"/>
        <v>543565.27070999995</v>
      </c>
      <c r="I10430" s="11">
        <f t="shared" si="649"/>
        <v>187797</v>
      </c>
      <c r="J10430" s="11">
        <f t="shared" si="650"/>
        <v>201693.978</v>
      </c>
      <c r="K10430" s="11">
        <f t="shared" si="651"/>
        <v>0</v>
      </c>
    </row>
    <row r="10431" spans="1:11" s="11" customFormat="1">
      <c r="A10431" s="32">
        <v>2018</v>
      </c>
      <c r="B10431" s="32">
        <v>8031</v>
      </c>
      <c r="C10431" s="33" t="s">
        <v>563</v>
      </c>
      <c r="D10431" s="33" t="s">
        <v>564</v>
      </c>
      <c r="E10431" s="34">
        <v>192236</v>
      </c>
      <c r="F10431" s="35">
        <v>1.0740000000000001</v>
      </c>
      <c r="G10431" s="34">
        <v>258.10000000000002</v>
      </c>
      <c r="H10431" s="14">
        <f t="shared" si="648"/>
        <v>532877.0385840002</v>
      </c>
      <c r="I10431" s="11">
        <f t="shared" si="649"/>
        <v>192236</v>
      </c>
      <c r="J10431" s="11">
        <f t="shared" si="650"/>
        <v>206461.46400000001</v>
      </c>
      <c r="K10431" s="11">
        <f t="shared" si="651"/>
        <v>0</v>
      </c>
    </row>
    <row r="10432" spans="1:11" s="11" customFormat="1">
      <c r="A10432" s="32">
        <v>2018</v>
      </c>
      <c r="B10432" s="32">
        <v>8031</v>
      </c>
      <c r="C10432" s="33" t="s">
        <v>563</v>
      </c>
      <c r="D10432" s="33" t="s">
        <v>564</v>
      </c>
      <c r="E10432" s="34">
        <v>460849</v>
      </c>
      <c r="F10432" s="35">
        <v>1.0740000000000001</v>
      </c>
      <c r="G10432" s="34">
        <v>238.2</v>
      </c>
      <c r="H10432" s="14">
        <f t="shared" si="648"/>
        <v>1178975.2495319999</v>
      </c>
      <c r="I10432" s="11">
        <f t="shared" si="649"/>
        <v>460849</v>
      </c>
      <c r="J10432" s="11">
        <f t="shared" si="650"/>
        <v>494951.82600000006</v>
      </c>
      <c r="K10432" s="11">
        <f t="shared" si="651"/>
        <v>0</v>
      </c>
    </row>
    <row r="10433" spans="1:11" s="11" customFormat="1">
      <c r="A10433" s="32">
        <v>2018</v>
      </c>
      <c r="B10433" s="32">
        <v>8031</v>
      </c>
      <c r="C10433" s="33" t="s">
        <v>563</v>
      </c>
      <c r="D10433" s="33" t="s">
        <v>564</v>
      </c>
      <c r="E10433" s="34">
        <v>4292</v>
      </c>
      <c r="F10433" s="35">
        <v>1.0740000000000001</v>
      </c>
      <c r="G10433" s="34">
        <v>279.7</v>
      </c>
      <c r="H10433" s="14">
        <f t="shared" si="648"/>
        <v>12893.073576000001</v>
      </c>
      <c r="I10433" s="11">
        <f t="shared" si="649"/>
        <v>4292</v>
      </c>
      <c r="J10433" s="11">
        <f t="shared" si="650"/>
        <v>4609.6080000000002</v>
      </c>
      <c r="K10433" s="11">
        <f t="shared" si="651"/>
        <v>0</v>
      </c>
    </row>
    <row r="10434" spans="1:11" s="11" customFormat="1">
      <c r="A10434" s="32">
        <v>2018</v>
      </c>
      <c r="B10434" s="32">
        <v>8042</v>
      </c>
      <c r="C10434" s="33" t="s">
        <v>353</v>
      </c>
      <c r="D10434" s="33" t="s">
        <v>354</v>
      </c>
      <c r="E10434" s="34">
        <v>58156</v>
      </c>
      <c r="F10434" s="35">
        <v>24.126000000000001</v>
      </c>
      <c r="G10434" s="34">
        <v>320.3</v>
      </c>
      <c r="H10434" s="14">
        <f t="shared" si="648"/>
        <v>4494038.5141680008</v>
      </c>
      <c r="I10434" s="11">
        <f t="shared" si="649"/>
        <v>58156</v>
      </c>
      <c r="J10434" s="11">
        <f t="shared" si="650"/>
        <v>1403071.656</v>
      </c>
      <c r="K10434" s="11">
        <f t="shared" si="651"/>
        <v>0</v>
      </c>
    </row>
    <row r="10435" spans="1:11" s="11" customFormat="1">
      <c r="A10435" s="32">
        <v>2018</v>
      </c>
      <c r="B10435" s="32">
        <v>8042</v>
      </c>
      <c r="C10435" s="33" t="s">
        <v>353</v>
      </c>
      <c r="D10435" s="33" t="s">
        <v>354</v>
      </c>
      <c r="E10435" s="34">
        <v>14061</v>
      </c>
      <c r="F10435" s="35">
        <v>23.808</v>
      </c>
      <c r="G10435" s="34">
        <v>313.3</v>
      </c>
      <c r="H10435" s="14">
        <f t="shared" si="648"/>
        <v>1048816.514304</v>
      </c>
      <c r="I10435" s="11">
        <f t="shared" si="649"/>
        <v>14061</v>
      </c>
      <c r="J10435" s="11">
        <f t="shared" si="650"/>
        <v>334764.288</v>
      </c>
      <c r="K10435" s="11">
        <f t="shared" si="651"/>
        <v>0</v>
      </c>
    </row>
    <row r="10436" spans="1:11" s="11" customFormat="1">
      <c r="A10436" s="32">
        <v>2018</v>
      </c>
      <c r="B10436" s="32">
        <v>8042</v>
      </c>
      <c r="C10436" s="33" t="s">
        <v>565</v>
      </c>
      <c r="D10436" s="33" t="s">
        <v>566</v>
      </c>
      <c r="E10436" s="34">
        <v>1071</v>
      </c>
      <c r="F10436" s="35">
        <v>5.75</v>
      </c>
      <c r="G10436" s="34">
        <v>1528.8</v>
      </c>
      <c r="H10436" s="14">
        <f t="shared" si="648"/>
        <v>94147.326000000001</v>
      </c>
      <c r="I10436" s="11">
        <f t="shared" si="649"/>
        <v>1071</v>
      </c>
      <c r="J10436" s="11">
        <f t="shared" si="650"/>
        <v>6158.25</v>
      </c>
      <c r="K10436" s="11">
        <f t="shared" si="651"/>
        <v>0</v>
      </c>
    </row>
    <row r="10437" spans="1:11" s="11" customFormat="1">
      <c r="A10437" s="32">
        <v>2018</v>
      </c>
      <c r="B10437" s="32">
        <v>8042</v>
      </c>
      <c r="C10437" s="33" t="s">
        <v>353</v>
      </c>
      <c r="D10437" s="33" t="s">
        <v>354</v>
      </c>
      <c r="E10437" s="34">
        <v>15302</v>
      </c>
      <c r="F10437" s="35">
        <v>25.71</v>
      </c>
      <c r="G10437" s="34">
        <v>299.60000000000002</v>
      </c>
      <c r="H10437" s="14">
        <f t="shared" si="648"/>
        <v>1178669.6023200001</v>
      </c>
      <c r="I10437" s="11">
        <f t="shared" si="649"/>
        <v>15302</v>
      </c>
      <c r="J10437" s="11">
        <f t="shared" si="650"/>
        <v>393414.42000000004</v>
      </c>
      <c r="K10437" s="11">
        <f t="shared" si="651"/>
        <v>0</v>
      </c>
    </row>
    <row r="10438" spans="1:11" s="11" customFormat="1">
      <c r="A10438" s="32">
        <v>2018</v>
      </c>
      <c r="B10438" s="32">
        <v>8042</v>
      </c>
      <c r="C10438" s="33" t="s">
        <v>353</v>
      </c>
      <c r="D10438" s="33" t="s">
        <v>354</v>
      </c>
      <c r="E10438" s="34">
        <v>120771</v>
      </c>
      <c r="F10438" s="35">
        <v>25.87</v>
      </c>
      <c r="G10438" s="34">
        <v>299.39999999999998</v>
      </c>
      <c r="H10438" s="14">
        <f t="shared" ref="H10438:H10501" si="652">IF(I10438="","",G10438/100*F10438*E10438)</f>
        <v>9354291.2353799995</v>
      </c>
      <c r="I10438" s="11">
        <f t="shared" ref="I10438:I10501" si="653">IF(OR(G10438=".",F10438=".",E10438="."),"",E10438)</f>
        <v>120771</v>
      </c>
      <c r="J10438" s="11">
        <f t="shared" ref="J10438:J10501" si="654">IF(I10438="","",F10438*I10438)</f>
        <v>3124345.77</v>
      </c>
      <c r="K10438" s="11">
        <f t="shared" ref="K10438:K10501" si="655">IF(C10438="LIG",1,0)</f>
        <v>0</v>
      </c>
    </row>
    <row r="10439" spans="1:11" s="11" customFormat="1">
      <c r="A10439" s="32">
        <v>2018</v>
      </c>
      <c r="B10439" s="32">
        <v>8042</v>
      </c>
      <c r="C10439" s="33" t="s">
        <v>353</v>
      </c>
      <c r="D10439" s="33" t="s">
        <v>354</v>
      </c>
      <c r="E10439" s="34">
        <v>12529</v>
      </c>
      <c r="F10439" s="35">
        <v>23.63</v>
      </c>
      <c r="G10439" s="34">
        <v>315.5</v>
      </c>
      <c r="H10439" s="14">
        <f t="shared" si="652"/>
        <v>934070.15184999979</v>
      </c>
      <c r="I10439" s="11">
        <f t="shared" si="653"/>
        <v>12529</v>
      </c>
      <c r="J10439" s="11">
        <f t="shared" si="654"/>
        <v>296060.26999999996</v>
      </c>
      <c r="K10439" s="11">
        <f t="shared" si="655"/>
        <v>0</v>
      </c>
    </row>
    <row r="10440" spans="1:11" s="11" customFormat="1">
      <c r="A10440" s="32">
        <v>2018</v>
      </c>
      <c r="B10440" s="32">
        <v>8042</v>
      </c>
      <c r="C10440" s="33" t="s">
        <v>353</v>
      </c>
      <c r="D10440" s="33" t="s">
        <v>354</v>
      </c>
      <c r="E10440" s="34">
        <v>27094</v>
      </c>
      <c r="F10440" s="35">
        <v>24.738</v>
      </c>
      <c r="G10440" s="34">
        <v>326.39999999999998</v>
      </c>
      <c r="H10440" s="14">
        <f t="shared" si="652"/>
        <v>2187700.4782079998</v>
      </c>
      <c r="I10440" s="11">
        <f t="shared" si="653"/>
        <v>27094</v>
      </c>
      <c r="J10440" s="11">
        <f t="shared" si="654"/>
        <v>670251.37199999997</v>
      </c>
      <c r="K10440" s="11">
        <f t="shared" si="655"/>
        <v>0</v>
      </c>
    </row>
    <row r="10441" spans="1:11" s="11" customFormat="1">
      <c r="A10441" s="32">
        <v>2018</v>
      </c>
      <c r="B10441" s="32">
        <v>8048</v>
      </c>
      <c r="C10441" s="33" t="s">
        <v>563</v>
      </c>
      <c r="D10441" s="33" t="s">
        <v>564</v>
      </c>
      <c r="E10441" s="34">
        <v>62564</v>
      </c>
      <c r="F10441" s="35">
        <v>1.0229999999999999</v>
      </c>
      <c r="G10441" s="34">
        <v>403</v>
      </c>
      <c r="H10441" s="14">
        <f t="shared" si="652"/>
        <v>257931.97715999998</v>
      </c>
      <c r="I10441" s="11">
        <f t="shared" si="653"/>
        <v>62564</v>
      </c>
      <c r="J10441" s="11">
        <f t="shared" si="654"/>
        <v>64002.971999999994</v>
      </c>
      <c r="K10441" s="11">
        <f t="shared" si="655"/>
        <v>0</v>
      </c>
    </row>
    <row r="10442" spans="1:11" s="11" customFormat="1">
      <c r="A10442" s="32">
        <v>2018</v>
      </c>
      <c r="B10442" s="32">
        <v>8048</v>
      </c>
      <c r="C10442" s="33" t="s">
        <v>563</v>
      </c>
      <c r="D10442" s="33" t="s">
        <v>564</v>
      </c>
      <c r="E10442" s="34">
        <v>749937</v>
      </c>
      <c r="F10442" s="35">
        <v>1.0229999999999999</v>
      </c>
      <c r="G10442" s="34">
        <v>403</v>
      </c>
      <c r="H10442" s="14">
        <f t="shared" si="652"/>
        <v>3091757.7705299999</v>
      </c>
      <c r="I10442" s="11">
        <f t="shared" si="653"/>
        <v>749937</v>
      </c>
      <c r="J10442" s="11">
        <f t="shared" si="654"/>
        <v>767185.55099999998</v>
      </c>
      <c r="K10442" s="11">
        <f t="shared" si="655"/>
        <v>0</v>
      </c>
    </row>
    <row r="10443" spans="1:11" s="11" customFormat="1">
      <c r="A10443" s="32">
        <v>2018</v>
      </c>
      <c r="B10443" s="32">
        <v>8048</v>
      </c>
      <c r="C10443" s="33" t="s">
        <v>563</v>
      </c>
      <c r="D10443" s="33" t="s">
        <v>564</v>
      </c>
      <c r="E10443" s="34">
        <v>719588</v>
      </c>
      <c r="F10443" s="35">
        <v>1.0229999999999999</v>
      </c>
      <c r="G10443" s="34">
        <v>403</v>
      </c>
      <c r="H10443" s="14">
        <f t="shared" si="652"/>
        <v>2966638.2517199996</v>
      </c>
      <c r="I10443" s="11">
        <f t="shared" si="653"/>
        <v>719588</v>
      </c>
      <c r="J10443" s="11">
        <f t="shared" si="654"/>
        <v>736138.52399999998</v>
      </c>
      <c r="K10443" s="11">
        <f t="shared" si="655"/>
        <v>0</v>
      </c>
    </row>
    <row r="10444" spans="1:11" s="11" customFormat="1">
      <c r="A10444" s="32">
        <v>2018</v>
      </c>
      <c r="B10444" s="32">
        <v>8049</v>
      </c>
      <c r="C10444" s="33" t="s">
        <v>563</v>
      </c>
      <c r="D10444" s="33" t="s">
        <v>564</v>
      </c>
      <c r="E10444" s="34">
        <v>464806</v>
      </c>
      <c r="F10444" s="35">
        <v>1.0189999999999999</v>
      </c>
      <c r="G10444" s="34">
        <v>466</v>
      </c>
      <c r="H10444" s="14">
        <f t="shared" si="652"/>
        <v>2207149.8832399999</v>
      </c>
      <c r="I10444" s="11">
        <f t="shared" si="653"/>
        <v>464806</v>
      </c>
      <c r="J10444" s="11">
        <f t="shared" si="654"/>
        <v>473637.31399999995</v>
      </c>
      <c r="K10444" s="11">
        <f t="shared" si="655"/>
        <v>0</v>
      </c>
    </row>
    <row r="10445" spans="1:11" s="11" customFormat="1">
      <c r="A10445" s="32">
        <v>2018</v>
      </c>
      <c r="B10445" s="32">
        <v>8049</v>
      </c>
      <c r="C10445" s="33" t="s">
        <v>563</v>
      </c>
      <c r="D10445" s="33" t="s">
        <v>564</v>
      </c>
      <c r="E10445" s="34">
        <v>5412</v>
      </c>
      <c r="F10445" s="35">
        <v>1.0189999999999999</v>
      </c>
      <c r="G10445" s="34">
        <v>466</v>
      </c>
      <c r="H10445" s="14">
        <f t="shared" si="652"/>
        <v>25699.098479999997</v>
      </c>
      <c r="I10445" s="11">
        <f t="shared" si="653"/>
        <v>5412</v>
      </c>
      <c r="J10445" s="11">
        <f t="shared" si="654"/>
        <v>5514.8279999999995</v>
      </c>
      <c r="K10445" s="11">
        <f t="shared" si="655"/>
        <v>0</v>
      </c>
    </row>
    <row r="10446" spans="1:11" s="11" customFormat="1">
      <c r="A10446" s="32">
        <v>2018</v>
      </c>
      <c r="B10446" s="32">
        <v>8054</v>
      </c>
      <c r="C10446" s="33" t="s">
        <v>563</v>
      </c>
      <c r="D10446" s="33" t="s">
        <v>564</v>
      </c>
      <c r="E10446" s="34">
        <v>2092562</v>
      </c>
      <c r="F10446" s="35">
        <v>1.0529999999999999</v>
      </c>
      <c r="G10446" s="34">
        <v>283</v>
      </c>
      <c r="H10446" s="14">
        <f t="shared" si="652"/>
        <v>6235813.8343799999</v>
      </c>
      <c r="I10446" s="11">
        <f t="shared" si="653"/>
        <v>2092562</v>
      </c>
      <c r="J10446" s="11">
        <f t="shared" si="654"/>
        <v>2203467.7859999998</v>
      </c>
      <c r="K10446" s="11">
        <f t="shared" si="655"/>
        <v>0</v>
      </c>
    </row>
    <row r="10447" spans="1:11" s="11" customFormat="1">
      <c r="A10447" s="32">
        <v>2018</v>
      </c>
      <c r="B10447" s="32">
        <v>8056</v>
      </c>
      <c r="C10447" s="33" t="s">
        <v>565</v>
      </c>
      <c r="D10447" s="33" t="s">
        <v>566</v>
      </c>
      <c r="E10447" s="34">
        <v>467</v>
      </c>
      <c r="F10447" s="35">
        <v>5.9</v>
      </c>
      <c r="G10447" s="34">
        <v>1497.7</v>
      </c>
      <c r="H10447" s="14">
        <f t="shared" si="652"/>
        <v>41266.128100000002</v>
      </c>
      <c r="I10447" s="11">
        <f t="shared" si="653"/>
        <v>467</v>
      </c>
      <c r="J10447" s="11">
        <f t="shared" si="654"/>
        <v>2755.3</v>
      </c>
      <c r="K10447" s="11">
        <f t="shared" si="655"/>
        <v>0</v>
      </c>
    </row>
    <row r="10448" spans="1:11" s="11" customFormat="1">
      <c r="A10448" s="32">
        <v>2018</v>
      </c>
      <c r="B10448" s="32">
        <v>8056</v>
      </c>
      <c r="C10448" s="33" t="s">
        <v>565</v>
      </c>
      <c r="D10448" s="33" t="s">
        <v>566</v>
      </c>
      <c r="E10448" s="34">
        <v>650</v>
      </c>
      <c r="F10448" s="35">
        <v>5.9</v>
      </c>
      <c r="G10448" s="34">
        <v>1673.1</v>
      </c>
      <c r="H10448" s="14">
        <f t="shared" si="652"/>
        <v>64163.384999999995</v>
      </c>
      <c r="I10448" s="11">
        <f t="shared" si="653"/>
        <v>650</v>
      </c>
      <c r="J10448" s="11">
        <f t="shared" si="654"/>
        <v>3835.0000000000005</v>
      </c>
      <c r="K10448" s="11">
        <f t="shared" si="655"/>
        <v>0</v>
      </c>
    </row>
    <row r="10449" spans="1:11" s="11" customFormat="1">
      <c r="A10449" s="32">
        <v>2018</v>
      </c>
      <c r="B10449" s="32">
        <v>8056</v>
      </c>
      <c r="C10449" s="33" t="s">
        <v>565</v>
      </c>
      <c r="D10449" s="33" t="s">
        <v>566</v>
      </c>
      <c r="E10449" s="34">
        <v>1674</v>
      </c>
      <c r="F10449" s="35">
        <v>5.9</v>
      </c>
      <c r="G10449" s="34">
        <v>1539</v>
      </c>
      <c r="H10449" s="14">
        <f t="shared" si="652"/>
        <v>152000.87400000001</v>
      </c>
      <c r="I10449" s="11">
        <f t="shared" si="653"/>
        <v>1674</v>
      </c>
      <c r="J10449" s="11">
        <f t="shared" si="654"/>
        <v>9876.6</v>
      </c>
      <c r="K10449" s="11">
        <f t="shared" si="655"/>
        <v>0</v>
      </c>
    </row>
    <row r="10450" spans="1:11" s="11" customFormat="1">
      <c r="A10450" s="32">
        <v>2018</v>
      </c>
      <c r="B10450" s="32">
        <v>8056</v>
      </c>
      <c r="C10450" s="33" t="s">
        <v>563</v>
      </c>
      <c r="D10450" s="33" t="s">
        <v>564</v>
      </c>
      <c r="E10450" s="34">
        <v>230963</v>
      </c>
      <c r="F10450" s="35">
        <v>1.0249999999999999</v>
      </c>
      <c r="G10450" s="34">
        <v>288.7</v>
      </c>
      <c r="H10450" s="14">
        <f t="shared" si="652"/>
        <v>683459.93552499998</v>
      </c>
      <c r="I10450" s="11">
        <f t="shared" si="653"/>
        <v>230963</v>
      </c>
      <c r="J10450" s="11">
        <f t="shared" si="654"/>
        <v>236737.07499999998</v>
      </c>
      <c r="K10450" s="11">
        <f t="shared" si="655"/>
        <v>0</v>
      </c>
    </row>
    <row r="10451" spans="1:11" s="11" customFormat="1">
      <c r="A10451" s="32">
        <v>2018</v>
      </c>
      <c r="B10451" s="32">
        <v>8056</v>
      </c>
      <c r="C10451" s="33" t="s">
        <v>563</v>
      </c>
      <c r="D10451" s="33" t="s">
        <v>564</v>
      </c>
      <c r="E10451" s="34">
        <v>425794</v>
      </c>
      <c r="F10451" s="35">
        <v>1.0249999999999999</v>
      </c>
      <c r="G10451" s="34">
        <v>281.5</v>
      </c>
      <c r="H10451" s="14">
        <f t="shared" si="652"/>
        <v>1228575.3627499999</v>
      </c>
      <c r="I10451" s="11">
        <f t="shared" si="653"/>
        <v>425794</v>
      </c>
      <c r="J10451" s="11">
        <f t="shared" si="654"/>
        <v>436438.85</v>
      </c>
      <c r="K10451" s="11">
        <f t="shared" si="655"/>
        <v>0</v>
      </c>
    </row>
    <row r="10452" spans="1:11" s="11" customFormat="1">
      <c r="A10452" s="32">
        <v>2018</v>
      </c>
      <c r="B10452" s="32">
        <v>8056</v>
      </c>
      <c r="C10452" s="33" t="s">
        <v>563</v>
      </c>
      <c r="D10452" s="33" t="s">
        <v>564</v>
      </c>
      <c r="E10452" s="34">
        <v>738420</v>
      </c>
      <c r="F10452" s="35">
        <v>1.0149999999999999</v>
      </c>
      <c r="G10452" s="34">
        <v>315.3</v>
      </c>
      <c r="H10452" s="14">
        <f t="shared" si="652"/>
        <v>2363161.8339</v>
      </c>
      <c r="I10452" s="11">
        <f t="shared" si="653"/>
        <v>738420</v>
      </c>
      <c r="J10452" s="11">
        <f t="shared" si="654"/>
        <v>749496.29999999993</v>
      </c>
      <c r="K10452" s="11">
        <f t="shared" si="655"/>
        <v>0</v>
      </c>
    </row>
    <row r="10453" spans="1:11" s="11" customFormat="1">
      <c r="A10453" s="32">
        <v>2018</v>
      </c>
      <c r="B10453" s="32">
        <v>8059</v>
      </c>
      <c r="C10453" s="33" t="s">
        <v>563</v>
      </c>
      <c r="D10453" s="33" t="s">
        <v>564</v>
      </c>
      <c r="E10453" s="34">
        <v>3</v>
      </c>
      <c r="F10453" s="35">
        <v>1.02</v>
      </c>
      <c r="G10453" s="34">
        <v>293.3</v>
      </c>
      <c r="H10453" s="14">
        <f t="shared" si="652"/>
        <v>8.9749800000000022</v>
      </c>
      <c r="I10453" s="11">
        <f t="shared" si="653"/>
        <v>3</v>
      </c>
      <c r="J10453" s="11">
        <f t="shared" si="654"/>
        <v>3.06</v>
      </c>
      <c r="K10453" s="11">
        <f t="shared" si="655"/>
        <v>0</v>
      </c>
    </row>
    <row r="10454" spans="1:11" s="11" customFormat="1">
      <c r="A10454" s="32">
        <v>2018</v>
      </c>
      <c r="B10454" s="32">
        <v>8059</v>
      </c>
      <c r="C10454" s="33" t="s">
        <v>563</v>
      </c>
      <c r="D10454" s="33" t="s">
        <v>564</v>
      </c>
      <c r="E10454" s="34">
        <v>10560</v>
      </c>
      <c r="F10454" s="35">
        <v>1.02</v>
      </c>
      <c r="G10454" s="34">
        <v>297.3</v>
      </c>
      <c r="H10454" s="14">
        <f t="shared" si="652"/>
        <v>32022.777600000005</v>
      </c>
      <c r="I10454" s="11">
        <f t="shared" si="653"/>
        <v>10560</v>
      </c>
      <c r="J10454" s="11">
        <f t="shared" si="654"/>
        <v>10771.2</v>
      </c>
      <c r="K10454" s="11">
        <f t="shared" si="655"/>
        <v>0</v>
      </c>
    </row>
    <row r="10455" spans="1:11" s="11" customFormat="1">
      <c r="A10455" s="32">
        <v>2018</v>
      </c>
      <c r="B10455" s="32">
        <v>8059</v>
      </c>
      <c r="C10455" s="33" t="s">
        <v>563</v>
      </c>
      <c r="D10455" s="33" t="s">
        <v>564</v>
      </c>
      <c r="E10455" s="34">
        <v>46</v>
      </c>
      <c r="F10455" s="35">
        <v>1.02</v>
      </c>
      <c r="G10455" s="34">
        <v>317.60000000000002</v>
      </c>
      <c r="H10455" s="14">
        <f t="shared" si="652"/>
        <v>149.01792</v>
      </c>
      <c r="I10455" s="11">
        <f t="shared" si="653"/>
        <v>46</v>
      </c>
      <c r="J10455" s="11">
        <f t="shared" si="654"/>
        <v>46.92</v>
      </c>
      <c r="K10455" s="11">
        <f t="shared" si="655"/>
        <v>0</v>
      </c>
    </row>
    <row r="10456" spans="1:11" s="11" customFormat="1">
      <c r="A10456" s="32">
        <v>2018</v>
      </c>
      <c r="B10456" s="32">
        <v>8059</v>
      </c>
      <c r="C10456" s="33" t="s">
        <v>563</v>
      </c>
      <c r="D10456" s="33" t="s">
        <v>564</v>
      </c>
      <c r="E10456" s="34">
        <v>68</v>
      </c>
      <c r="F10456" s="35">
        <v>1.02</v>
      </c>
      <c r="G10456" s="34">
        <v>277.10000000000002</v>
      </c>
      <c r="H10456" s="14">
        <f t="shared" si="652"/>
        <v>192.19656000000003</v>
      </c>
      <c r="I10456" s="11">
        <f t="shared" si="653"/>
        <v>68</v>
      </c>
      <c r="J10456" s="11">
        <f t="shared" si="654"/>
        <v>69.36</v>
      </c>
      <c r="K10456" s="11">
        <f t="shared" si="655"/>
        <v>0</v>
      </c>
    </row>
    <row r="10457" spans="1:11" s="11" customFormat="1">
      <c r="A10457" s="32">
        <v>2018</v>
      </c>
      <c r="B10457" s="32">
        <v>8059</v>
      </c>
      <c r="C10457" s="33" t="s">
        <v>563</v>
      </c>
      <c r="D10457" s="33" t="s">
        <v>564</v>
      </c>
      <c r="E10457" s="34">
        <v>191</v>
      </c>
      <c r="F10457" s="35">
        <v>1.02</v>
      </c>
      <c r="G10457" s="34">
        <v>266.7</v>
      </c>
      <c r="H10457" s="14">
        <f t="shared" si="652"/>
        <v>519.58493999999996</v>
      </c>
      <c r="I10457" s="11">
        <f t="shared" si="653"/>
        <v>191</v>
      </c>
      <c r="J10457" s="11">
        <f t="shared" si="654"/>
        <v>194.82</v>
      </c>
      <c r="K10457" s="11">
        <f t="shared" si="655"/>
        <v>0</v>
      </c>
    </row>
    <row r="10458" spans="1:11" s="11" customFormat="1">
      <c r="A10458" s="32">
        <v>2018</v>
      </c>
      <c r="B10458" s="32">
        <v>8059</v>
      </c>
      <c r="C10458" s="33" t="s">
        <v>563</v>
      </c>
      <c r="D10458" s="33" t="s">
        <v>564</v>
      </c>
      <c r="E10458" s="34">
        <v>211</v>
      </c>
      <c r="F10458" s="35">
        <v>1.02</v>
      </c>
      <c r="G10458" s="34">
        <v>305.3</v>
      </c>
      <c r="H10458" s="14">
        <f t="shared" si="652"/>
        <v>657.06665999999996</v>
      </c>
      <c r="I10458" s="11">
        <f t="shared" si="653"/>
        <v>211</v>
      </c>
      <c r="J10458" s="11">
        <f t="shared" si="654"/>
        <v>215.22</v>
      </c>
      <c r="K10458" s="11">
        <f t="shared" si="655"/>
        <v>0</v>
      </c>
    </row>
    <row r="10459" spans="1:11" s="11" customFormat="1">
      <c r="A10459" s="32">
        <v>2018</v>
      </c>
      <c r="B10459" s="32">
        <v>8059</v>
      </c>
      <c r="C10459" s="33" t="s">
        <v>563</v>
      </c>
      <c r="D10459" s="33" t="s">
        <v>564</v>
      </c>
      <c r="E10459" s="34">
        <v>231</v>
      </c>
      <c r="F10459" s="35">
        <v>1.02</v>
      </c>
      <c r="G10459" s="34">
        <v>245.8</v>
      </c>
      <c r="H10459" s="14">
        <f t="shared" si="652"/>
        <v>579.1539600000001</v>
      </c>
      <c r="I10459" s="11">
        <f t="shared" si="653"/>
        <v>231</v>
      </c>
      <c r="J10459" s="11">
        <f t="shared" si="654"/>
        <v>235.62</v>
      </c>
      <c r="K10459" s="11">
        <f t="shared" si="655"/>
        <v>0</v>
      </c>
    </row>
    <row r="10460" spans="1:11" s="11" customFormat="1">
      <c r="A10460" s="32">
        <v>2018</v>
      </c>
      <c r="B10460" s="32">
        <v>8059</v>
      </c>
      <c r="C10460" s="33" t="s">
        <v>563</v>
      </c>
      <c r="D10460" s="33" t="s">
        <v>564</v>
      </c>
      <c r="E10460" s="34">
        <v>275</v>
      </c>
      <c r="F10460" s="35">
        <v>1.02</v>
      </c>
      <c r="G10460" s="34">
        <v>313.39999999999998</v>
      </c>
      <c r="H10460" s="14">
        <f t="shared" si="652"/>
        <v>879.08699999999988</v>
      </c>
      <c r="I10460" s="11">
        <f t="shared" si="653"/>
        <v>275</v>
      </c>
      <c r="J10460" s="11">
        <f t="shared" si="654"/>
        <v>280.5</v>
      </c>
      <c r="K10460" s="11">
        <f t="shared" si="655"/>
        <v>0</v>
      </c>
    </row>
    <row r="10461" spans="1:11" s="11" customFormat="1">
      <c r="A10461" s="32">
        <v>2018</v>
      </c>
      <c r="B10461" s="32">
        <v>8059</v>
      </c>
      <c r="C10461" s="33" t="s">
        <v>563</v>
      </c>
      <c r="D10461" s="33" t="s">
        <v>564</v>
      </c>
      <c r="E10461" s="34">
        <v>338</v>
      </c>
      <c r="F10461" s="35">
        <v>1.02</v>
      </c>
      <c r="G10461" s="34">
        <v>287.8</v>
      </c>
      <c r="H10461" s="14">
        <f t="shared" si="652"/>
        <v>992.21928000000003</v>
      </c>
      <c r="I10461" s="11">
        <f t="shared" si="653"/>
        <v>338</v>
      </c>
      <c r="J10461" s="11">
        <f t="shared" si="654"/>
        <v>344.76</v>
      </c>
      <c r="K10461" s="11">
        <f t="shared" si="655"/>
        <v>0</v>
      </c>
    </row>
    <row r="10462" spans="1:11" s="11" customFormat="1">
      <c r="A10462" s="32">
        <v>2018</v>
      </c>
      <c r="B10462" s="32">
        <v>8059</v>
      </c>
      <c r="C10462" s="33" t="s">
        <v>563</v>
      </c>
      <c r="D10462" s="33" t="s">
        <v>564</v>
      </c>
      <c r="E10462" s="34">
        <v>561</v>
      </c>
      <c r="F10462" s="35">
        <v>1.02</v>
      </c>
      <c r="G10462" s="34">
        <v>318.8</v>
      </c>
      <c r="H10462" s="14">
        <f t="shared" si="652"/>
        <v>1824.2373600000003</v>
      </c>
      <c r="I10462" s="11">
        <f t="shared" si="653"/>
        <v>561</v>
      </c>
      <c r="J10462" s="11">
        <f t="shared" si="654"/>
        <v>572.22</v>
      </c>
      <c r="K10462" s="11">
        <f t="shared" si="655"/>
        <v>0</v>
      </c>
    </row>
    <row r="10463" spans="1:11" s="11" customFormat="1">
      <c r="A10463" s="32">
        <v>2018</v>
      </c>
      <c r="B10463" s="32">
        <v>8059</v>
      </c>
      <c r="C10463" s="33" t="s">
        <v>563</v>
      </c>
      <c r="D10463" s="33" t="s">
        <v>564</v>
      </c>
      <c r="E10463" s="34">
        <v>778</v>
      </c>
      <c r="F10463" s="35">
        <v>1.02</v>
      </c>
      <c r="G10463" s="34">
        <v>230.8</v>
      </c>
      <c r="H10463" s="14">
        <f t="shared" si="652"/>
        <v>1831.5364800000002</v>
      </c>
      <c r="I10463" s="11">
        <f t="shared" si="653"/>
        <v>778</v>
      </c>
      <c r="J10463" s="11">
        <f t="shared" si="654"/>
        <v>793.56000000000006</v>
      </c>
      <c r="K10463" s="11">
        <f t="shared" si="655"/>
        <v>0</v>
      </c>
    </row>
    <row r="10464" spans="1:11" s="11" customFormat="1">
      <c r="A10464" s="32">
        <v>2018</v>
      </c>
      <c r="B10464" s="32">
        <v>8059</v>
      </c>
      <c r="C10464" s="33" t="s">
        <v>563</v>
      </c>
      <c r="D10464" s="33" t="s">
        <v>564</v>
      </c>
      <c r="E10464" s="34">
        <v>807</v>
      </c>
      <c r="F10464" s="35">
        <v>1.02</v>
      </c>
      <c r="G10464" s="34">
        <v>289.60000000000002</v>
      </c>
      <c r="H10464" s="14">
        <f t="shared" si="652"/>
        <v>2383.8134400000004</v>
      </c>
      <c r="I10464" s="11">
        <f t="shared" si="653"/>
        <v>807</v>
      </c>
      <c r="J10464" s="11">
        <f t="shared" si="654"/>
        <v>823.14</v>
      </c>
      <c r="K10464" s="11">
        <f t="shared" si="655"/>
        <v>0</v>
      </c>
    </row>
    <row r="10465" spans="1:11" s="11" customFormat="1">
      <c r="A10465" s="32">
        <v>2018</v>
      </c>
      <c r="B10465" s="32">
        <v>8059</v>
      </c>
      <c r="C10465" s="33" t="s">
        <v>563</v>
      </c>
      <c r="D10465" s="33" t="s">
        <v>564</v>
      </c>
      <c r="E10465" s="34">
        <v>1011</v>
      </c>
      <c r="F10465" s="35">
        <v>1.02</v>
      </c>
      <c r="G10465" s="34">
        <v>267.10000000000002</v>
      </c>
      <c r="H10465" s="14">
        <f t="shared" si="652"/>
        <v>2754.3886200000002</v>
      </c>
      <c r="I10465" s="11">
        <f t="shared" si="653"/>
        <v>1011</v>
      </c>
      <c r="J10465" s="11">
        <f t="shared" si="654"/>
        <v>1031.22</v>
      </c>
      <c r="K10465" s="11">
        <f t="shared" si="655"/>
        <v>0</v>
      </c>
    </row>
    <row r="10466" spans="1:11" s="11" customFormat="1">
      <c r="A10466" s="32">
        <v>2018</v>
      </c>
      <c r="B10466" s="32">
        <v>8059</v>
      </c>
      <c r="C10466" s="33" t="s">
        <v>563</v>
      </c>
      <c r="D10466" s="33" t="s">
        <v>564</v>
      </c>
      <c r="E10466" s="34">
        <v>1230</v>
      </c>
      <c r="F10466" s="35">
        <v>1.02</v>
      </c>
      <c r="G10466" s="34">
        <v>236.9</v>
      </c>
      <c r="H10466" s="14">
        <f t="shared" si="652"/>
        <v>2972.1474000000003</v>
      </c>
      <c r="I10466" s="11">
        <f t="shared" si="653"/>
        <v>1230</v>
      </c>
      <c r="J10466" s="11">
        <f t="shared" si="654"/>
        <v>1254.5999999999999</v>
      </c>
      <c r="K10466" s="11">
        <f t="shared" si="655"/>
        <v>0</v>
      </c>
    </row>
    <row r="10467" spans="1:11" s="11" customFormat="1">
      <c r="A10467" s="32">
        <v>2018</v>
      </c>
      <c r="B10467" s="32">
        <v>8059</v>
      </c>
      <c r="C10467" s="33" t="s">
        <v>563</v>
      </c>
      <c r="D10467" s="33" t="s">
        <v>564</v>
      </c>
      <c r="E10467" s="34">
        <v>1471</v>
      </c>
      <c r="F10467" s="35">
        <v>1.02</v>
      </c>
      <c r="G10467" s="34">
        <v>263.7</v>
      </c>
      <c r="H10467" s="14">
        <f t="shared" si="652"/>
        <v>3956.60754</v>
      </c>
      <c r="I10467" s="11">
        <f t="shared" si="653"/>
        <v>1471</v>
      </c>
      <c r="J10467" s="11">
        <f t="shared" si="654"/>
        <v>1500.42</v>
      </c>
      <c r="K10467" s="11">
        <f t="shared" si="655"/>
        <v>0</v>
      </c>
    </row>
    <row r="10468" spans="1:11" s="11" customFormat="1">
      <c r="A10468" s="32">
        <v>2018</v>
      </c>
      <c r="B10468" s="32">
        <v>8059</v>
      </c>
      <c r="C10468" s="33" t="s">
        <v>563</v>
      </c>
      <c r="D10468" s="33" t="s">
        <v>564</v>
      </c>
      <c r="E10468" s="34">
        <v>2115</v>
      </c>
      <c r="F10468" s="35">
        <v>1.02</v>
      </c>
      <c r="G10468" s="34">
        <v>261.39999999999998</v>
      </c>
      <c r="H10468" s="14">
        <f t="shared" si="652"/>
        <v>5639.1822000000002</v>
      </c>
      <c r="I10468" s="11">
        <f t="shared" si="653"/>
        <v>2115</v>
      </c>
      <c r="J10468" s="11">
        <f t="shared" si="654"/>
        <v>2157.3000000000002</v>
      </c>
      <c r="K10468" s="11">
        <f t="shared" si="655"/>
        <v>0</v>
      </c>
    </row>
    <row r="10469" spans="1:11" s="11" customFormat="1">
      <c r="A10469" s="32">
        <v>2018</v>
      </c>
      <c r="B10469" s="32">
        <v>8059</v>
      </c>
      <c r="C10469" s="33" t="s">
        <v>563</v>
      </c>
      <c r="D10469" s="33" t="s">
        <v>564</v>
      </c>
      <c r="E10469" s="34">
        <v>2676</v>
      </c>
      <c r="F10469" s="35">
        <v>1.02</v>
      </c>
      <c r="G10469" s="34">
        <v>304.5</v>
      </c>
      <c r="H10469" s="14">
        <f t="shared" si="652"/>
        <v>8311.3883999999998</v>
      </c>
      <c r="I10469" s="11">
        <f t="shared" si="653"/>
        <v>2676</v>
      </c>
      <c r="J10469" s="11">
        <f t="shared" si="654"/>
        <v>2729.52</v>
      </c>
      <c r="K10469" s="11">
        <f t="shared" si="655"/>
        <v>0</v>
      </c>
    </row>
    <row r="10470" spans="1:11" s="11" customFormat="1">
      <c r="A10470" s="32">
        <v>2018</v>
      </c>
      <c r="B10470" s="32">
        <v>8059</v>
      </c>
      <c r="C10470" s="33" t="s">
        <v>563</v>
      </c>
      <c r="D10470" s="33" t="s">
        <v>564</v>
      </c>
      <c r="E10470" s="34">
        <v>4863</v>
      </c>
      <c r="F10470" s="35">
        <v>1.02</v>
      </c>
      <c r="G10470" s="34">
        <v>290.60000000000002</v>
      </c>
      <c r="H10470" s="14">
        <f t="shared" si="652"/>
        <v>14414.515560000002</v>
      </c>
      <c r="I10470" s="11">
        <f t="shared" si="653"/>
        <v>4863</v>
      </c>
      <c r="J10470" s="11">
        <f t="shared" si="654"/>
        <v>4960.26</v>
      </c>
      <c r="K10470" s="11">
        <f t="shared" si="655"/>
        <v>0</v>
      </c>
    </row>
    <row r="10471" spans="1:11" s="11" customFormat="1">
      <c r="A10471" s="32">
        <v>2018</v>
      </c>
      <c r="B10471" s="32">
        <v>8059</v>
      </c>
      <c r="C10471" s="33" t="s">
        <v>563</v>
      </c>
      <c r="D10471" s="33" t="s">
        <v>564</v>
      </c>
      <c r="E10471" s="34">
        <v>5137</v>
      </c>
      <c r="F10471" s="35">
        <v>1.02</v>
      </c>
      <c r="G10471" s="34">
        <v>267.89999999999998</v>
      </c>
      <c r="H10471" s="14">
        <f t="shared" si="652"/>
        <v>14037.26346</v>
      </c>
      <c r="I10471" s="11">
        <f t="shared" si="653"/>
        <v>5137</v>
      </c>
      <c r="J10471" s="11">
        <f t="shared" si="654"/>
        <v>5239.74</v>
      </c>
      <c r="K10471" s="11">
        <f t="shared" si="655"/>
        <v>0</v>
      </c>
    </row>
    <row r="10472" spans="1:11" s="11" customFormat="1">
      <c r="A10472" s="32">
        <v>2018</v>
      </c>
      <c r="B10472" s="32">
        <v>8059</v>
      </c>
      <c r="C10472" s="33" t="s">
        <v>563</v>
      </c>
      <c r="D10472" s="33" t="s">
        <v>564</v>
      </c>
      <c r="E10472" s="34">
        <v>6133</v>
      </c>
      <c r="F10472" s="35">
        <v>1.02</v>
      </c>
      <c r="G10472" s="34">
        <v>295.8</v>
      </c>
      <c r="H10472" s="14">
        <f t="shared" si="652"/>
        <v>18504.242280000002</v>
      </c>
      <c r="I10472" s="11">
        <f t="shared" si="653"/>
        <v>6133</v>
      </c>
      <c r="J10472" s="11">
        <f t="shared" si="654"/>
        <v>6255.66</v>
      </c>
      <c r="K10472" s="11">
        <f t="shared" si="655"/>
        <v>0</v>
      </c>
    </row>
    <row r="10473" spans="1:11" s="11" customFormat="1">
      <c r="A10473" s="32">
        <v>2018</v>
      </c>
      <c r="B10473" s="32">
        <v>8059</v>
      </c>
      <c r="C10473" s="33" t="s">
        <v>563</v>
      </c>
      <c r="D10473" s="33" t="s">
        <v>564</v>
      </c>
      <c r="E10473" s="34">
        <v>6952</v>
      </c>
      <c r="F10473" s="35">
        <v>1.01</v>
      </c>
      <c r="G10473" s="34">
        <v>312.89999999999998</v>
      </c>
      <c r="H10473" s="14">
        <f t="shared" si="652"/>
        <v>21970.336079999997</v>
      </c>
      <c r="I10473" s="11">
        <f t="shared" si="653"/>
        <v>6952</v>
      </c>
      <c r="J10473" s="11">
        <f t="shared" si="654"/>
        <v>7021.52</v>
      </c>
      <c r="K10473" s="11">
        <f t="shared" si="655"/>
        <v>0</v>
      </c>
    </row>
    <row r="10474" spans="1:11" s="11" customFormat="1">
      <c r="A10474" s="32">
        <v>2018</v>
      </c>
      <c r="B10474" s="32">
        <v>8059</v>
      </c>
      <c r="C10474" s="33" t="s">
        <v>563</v>
      </c>
      <c r="D10474" s="33" t="s">
        <v>564</v>
      </c>
      <c r="E10474" s="34">
        <v>10</v>
      </c>
      <c r="F10474" s="35">
        <v>1.02</v>
      </c>
      <c r="G10474" s="34">
        <v>223.8</v>
      </c>
      <c r="H10474" s="14">
        <f t="shared" si="652"/>
        <v>22.8276</v>
      </c>
      <c r="I10474" s="11">
        <f t="shared" si="653"/>
        <v>10</v>
      </c>
      <c r="J10474" s="11">
        <f t="shared" si="654"/>
        <v>10.199999999999999</v>
      </c>
      <c r="K10474" s="11">
        <f t="shared" si="655"/>
        <v>0</v>
      </c>
    </row>
    <row r="10475" spans="1:11" s="11" customFormat="1">
      <c r="A10475" s="32">
        <v>2018</v>
      </c>
      <c r="B10475" s="32">
        <v>8063</v>
      </c>
      <c r="C10475" s="33" t="s">
        <v>563</v>
      </c>
      <c r="D10475" s="33" t="s">
        <v>564</v>
      </c>
      <c r="E10475" s="34">
        <v>10043</v>
      </c>
      <c r="F10475" s="35">
        <v>1.03</v>
      </c>
      <c r="G10475" s="34" t="s">
        <v>364</v>
      </c>
      <c r="H10475" s="14" t="str">
        <f t="shared" si="652"/>
        <v/>
      </c>
      <c r="I10475" s="11" t="str">
        <f t="shared" si="653"/>
        <v/>
      </c>
      <c r="J10475" s="11" t="str">
        <f t="shared" si="654"/>
        <v/>
      </c>
      <c r="K10475" s="11">
        <f t="shared" si="655"/>
        <v>0</v>
      </c>
    </row>
    <row r="10476" spans="1:11" s="11" customFormat="1">
      <c r="A10476" s="32">
        <v>2018</v>
      </c>
      <c r="B10476" s="32">
        <v>8066</v>
      </c>
      <c r="C10476" s="33" t="s">
        <v>363</v>
      </c>
      <c r="D10476" s="33" t="s">
        <v>354</v>
      </c>
      <c r="E10476" s="34">
        <v>149172</v>
      </c>
      <c r="F10476" s="35">
        <v>18.956</v>
      </c>
      <c r="G10476" s="34">
        <v>225</v>
      </c>
      <c r="H10476" s="14">
        <f t="shared" si="652"/>
        <v>6362334.9719999991</v>
      </c>
      <c r="I10476" s="11">
        <f t="shared" si="653"/>
        <v>149172</v>
      </c>
      <c r="J10476" s="11">
        <f t="shared" si="654"/>
        <v>2827704.432</v>
      </c>
      <c r="K10476" s="11">
        <f t="shared" si="655"/>
        <v>0</v>
      </c>
    </row>
    <row r="10477" spans="1:11" s="11" customFormat="1">
      <c r="A10477" s="32">
        <v>2018</v>
      </c>
      <c r="B10477" s="32">
        <v>8066</v>
      </c>
      <c r="C10477" s="33" t="s">
        <v>363</v>
      </c>
      <c r="D10477" s="33" t="s">
        <v>354</v>
      </c>
      <c r="E10477" s="34">
        <v>106182</v>
      </c>
      <c r="F10477" s="35">
        <v>18.248000000000001</v>
      </c>
      <c r="G10477" s="34">
        <v>371.3</v>
      </c>
      <c r="H10477" s="14">
        <f t="shared" si="652"/>
        <v>7194342.7219679998</v>
      </c>
      <c r="I10477" s="11">
        <f t="shared" si="653"/>
        <v>106182</v>
      </c>
      <c r="J10477" s="11">
        <f t="shared" si="654"/>
        <v>1937609.1360000002</v>
      </c>
      <c r="K10477" s="11">
        <f t="shared" si="655"/>
        <v>0</v>
      </c>
    </row>
    <row r="10478" spans="1:11" s="11" customFormat="1">
      <c r="A10478" s="32">
        <v>2018</v>
      </c>
      <c r="B10478" s="32">
        <v>8066</v>
      </c>
      <c r="C10478" s="33" t="s">
        <v>363</v>
      </c>
      <c r="D10478" s="33" t="s">
        <v>354</v>
      </c>
      <c r="E10478" s="34">
        <v>125466</v>
      </c>
      <c r="F10478" s="35">
        <v>18.248000000000001</v>
      </c>
      <c r="G10478" s="34">
        <v>371.3</v>
      </c>
      <c r="H10478" s="14">
        <f t="shared" si="652"/>
        <v>8500926.7479839996</v>
      </c>
      <c r="I10478" s="11">
        <f t="shared" si="653"/>
        <v>125466</v>
      </c>
      <c r="J10478" s="11">
        <f t="shared" si="654"/>
        <v>2289503.568</v>
      </c>
      <c r="K10478" s="11">
        <f t="shared" si="655"/>
        <v>0</v>
      </c>
    </row>
    <row r="10479" spans="1:11" s="11" customFormat="1">
      <c r="A10479" s="32">
        <v>2018</v>
      </c>
      <c r="B10479" s="32">
        <v>8068</v>
      </c>
      <c r="C10479" s="33" t="s">
        <v>563</v>
      </c>
      <c r="D10479" s="33" t="s">
        <v>564</v>
      </c>
      <c r="E10479" s="34">
        <v>1080</v>
      </c>
      <c r="F10479" s="35">
        <v>1.034</v>
      </c>
      <c r="G10479" s="34">
        <v>73565.600000000006</v>
      </c>
      <c r="H10479" s="14">
        <f t="shared" si="652"/>
        <v>821521.76832000003</v>
      </c>
      <c r="I10479" s="11">
        <f t="shared" si="653"/>
        <v>1080</v>
      </c>
      <c r="J10479" s="11">
        <f t="shared" si="654"/>
        <v>1116.72</v>
      </c>
      <c r="K10479" s="11">
        <f t="shared" si="655"/>
        <v>0</v>
      </c>
    </row>
    <row r="10480" spans="1:11" s="11" customFormat="1">
      <c r="A10480" s="32">
        <v>2018</v>
      </c>
      <c r="B10480" s="32">
        <v>8068</v>
      </c>
      <c r="C10480" s="33" t="s">
        <v>563</v>
      </c>
      <c r="D10480" s="33" t="s">
        <v>564</v>
      </c>
      <c r="E10480" s="34">
        <v>1836930</v>
      </c>
      <c r="F10480" s="35">
        <v>1.034</v>
      </c>
      <c r="G10480" s="34">
        <v>233.6</v>
      </c>
      <c r="H10480" s="14">
        <f t="shared" si="652"/>
        <v>4436964.8083199998</v>
      </c>
      <c r="I10480" s="11">
        <f t="shared" si="653"/>
        <v>1836930</v>
      </c>
      <c r="J10480" s="11">
        <f t="shared" si="654"/>
        <v>1899385.62</v>
      </c>
      <c r="K10480" s="11">
        <f t="shared" si="655"/>
        <v>0</v>
      </c>
    </row>
    <row r="10481" spans="1:11" s="11" customFormat="1">
      <c r="A10481" s="32">
        <v>2018</v>
      </c>
      <c r="B10481" s="32">
        <v>8069</v>
      </c>
      <c r="C10481" s="33" t="s">
        <v>353</v>
      </c>
      <c r="D10481" s="33" t="s">
        <v>354</v>
      </c>
      <c r="E10481" s="34">
        <v>27830</v>
      </c>
      <c r="F10481" s="35">
        <v>23.69</v>
      </c>
      <c r="G10481" s="34">
        <v>164.9</v>
      </c>
      <c r="H10481" s="14">
        <f t="shared" si="652"/>
        <v>1087173.6623</v>
      </c>
      <c r="I10481" s="11">
        <f t="shared" si="653"/>
        <v>27830</v>
      </c>
      <c r="J10481" s="11">
        <f t="shared" si="654"/>
        <v>659292.70000000007</v>
      </c>
      <c r="K10481" s="11">
        <f t="shared" si="655"/>
        <v>0</v>
      </c>
    </row>
    <row r="10482" spans="1:11" s="11" customFormat="1">
      <c r="A10482" s="32">
        <v>2018</v>
      </c>
      <c r="B10482" s="32">
        <v>8069</v>
      </c>
      <c r="C10482" s="33" t="s">
        <v>353</v>
      </c>
      <c r="D10482" s="33" t="s">
        <v>354</v>
      </c>
      <c r="E10482" s="34">
        <v>8243</v>
      </c>
      <c r="F10482" s="35">
        <v>23.608000000000001</v>
      </c>
      <c r="G10482" s="34">
        <v>192.4</v>
      </c>
      <c r="H10482" s="14">
        <f t="shared" si="652"/>
        <v>374411.83145600004</v>
      </c>
      <c r="I10482" s="11">
        <f t="shared" si="653"/>
        <v>8243</v>
      </c>
      <c r="J10482" s="11">
        <f t="shared" si="654"/>
        <v>194600.74400000001</v>
      </c>
      <c r="K10482" s="11">
        <f t="shared" si="655"/>
        <v>0</v>
      </c>
    </row>
    <row r="10483" spans="1:11" s="11" customFormat="1">
      <c r="A10483" s="32">
        <v>2018</v>
      </c>
      <c r="B10483" s="32">
        <v>8069</v>
      </c>
      <c r="C10483" s="33" t="s">
        <v>353</v>
      </c>
      <c r="D10483" s="33" t="s">
        <v>354</v>
      </c>
      <c r="E10483" s="34">
        <v>11766</v>
      </c>
      <c r="F10483" s="35">
        <v>24.28</v>
      </c>
      <c r="G10483" s="34">
        <v>187</v>
      </c>
      <c r="H10483" s="14">
        <f t="shared" si="652"/>
        <v>534218.75760000001</v>
      </c>
      <c r="I10483" s="11">
        <f t="shared" si="653"/>
        <v>11766</v>
      </c>
      <c r="J10483" s="11">
        <f t="shared" si="654"/>
        <v>285678.48000000004</v>
      </c>
      <c r="K10483" s="11">
        <f t="shared" si="655"/>
        <v>0</v>
      </c>
    </row>
    <row r="10484" spans="1:11" s="11" customFormat="1">
      <c r="A10484" s="32">
        <v>2018</v>
      </c>
      <c r="B10484" s="32">
        <v>8069</v>
      </c>
      <c r="C10484" s="33" t="s">
        <v>353</v>
      </c>
      <c r="D10484" s="33" t="s">
        <v>354</v>
      </c>
      <c r="E10484" s="34">
        <v>55006</v>
      </c>
      <c r="F10484" s="35">
        <v>23.712</v>
      </c>
      <c r="G10484" s="34">
        <v>191.4</v>
      </c>
      <c r="H10484" s="14">
        <f t="shared" si="652"/>
        <v>2496434.5486079999</v>
      </c>
      <c r="I10484" s="11">
        <f t="shared" si="653"/>
        <v>55006</v>
      </c>
      <c r="J10484" s="11">
        <f t="shared" si="654"/>
        <v>1304302.2719999999</v>
      </c>
      <c r="K10484" s="11">
        <f t="shared" si="655"/>
        <v>0</v>
      </c>
    </row>
    <row r="10485" spans="1:11" s="11" customFormat="1">
      <c r="A10485" s="32">
        <v>2018</v>
      </c>
      <c r="B10485" s="32">
        <v>8069</v>
      </c>
      <c r="C10485" s="33" t="s">
        <v>353</v>
      </c>
      <c r="D10485" s="33" t="s">
        <v>354</v>
      </c>
      <c r="E10485" s="34">
        <v>56836</v>
      </c>
      <c r="F10485" s="35">
        <v>21.39</v>
      </c>
      <c r="G10485" s="34">
        <v>212.4</v>
      </c>
      <c r="H10485" s="14">
        <f t="shared" si="652"/>
        <v>2582193.6129600001</v>
      </c>
      <c r="I10485" s="11">
        <f t="shared" si="653"/>
        <v>56836</v>
      </c>
      <c r="J10485" s="11">
        <f t="shared" si="654"/>
        <v>1215722.04</v>
      </c>
      <c r="K10485" s="11">
        <f t="shared" si="655"/>
        <v>0</v>
      </c>
    </row>
    <row r="10486" spans="1:11" s="11" customFormat="1">
      <c r="A10486" s="32">
        <v>2018</v>
      </c>
      <c r="B10486" s="32">
        <v>8073</v>
      </c>
      <c r="C10486" s="33" t="s">
        <v>563</v>
      </c>
      <c r="D10486" s="33" t="s">
        <v>564</v>
      </c>
      <c r="E10486" s="34">
        <v>4914</v>
      </c>
      <c r="F10486" s="35">
        <v>1.089</v>
      </c>
      <c r="G10486" s="34">
        <v>193.1</v>
      </c>
      <c r="H10486" s="14">
        <f t="shared" si="652"/>
        <v>10333.449126</v>
      </c>
      <c r="I10486" s="11">
        <f t="shared" si="653"/>
        <v>4914</v>
      </c>
      <c r="J10486" s="11">
        <f t="shared" si="654"/>
        <v>5351.3459999999995</v>
      </c>
      <c r="K10486" s="11">
        <f t="shared" si="655"/>
        <v>0</v>
      </c>
    </row>
    <row r="10487" spans="1:11" s="11" customFormat="1">
      <c r="A10487" s="32">
        <v>2018</v>
      </c>
      <c r="B10487" s="32">
        <v>8073</v>
      </c>
      <c r="C10487" s="33" t="s">
        <v>563</v>
      </c>
      <c r="D10487" s="33" t="s">
        <v>564</v>
      </c>
      <c r="E10487" s="34">
        <v>15854</v>
      </c>
      <c r="F10487" s="35">
        <v>1.087</v>
      </c>
      <c r="G10487" s="34">
        <v>216.5</v>
      </c>
      <c r="H10487" s="14">
        <f t="shared" si="652"/>
        <v>37310.090170000003</v>
      </c>
      <c r="I10487" s="11">
        <f t="shared" si="653"/>
        <v>15854</v>
      </c>
      <c r="J10487" s="11">
        <f t="shared" si="654"/>
        <v>17233.297999999999</v>
      </c>
      <c r="K10487" s="11">
        <f t="shared" si="655"/>
        <v>0</v>
      </c>
    </row>
    <row r="10488" spans="1:11" s="11" customFormat="1">
      <c r="A10488" s="32">
        <v>2018</v>
      </c>
      <c r="B10488" s="32">
        <v>8073</v>
      </c>
      <c r="C10488" s="33" t="s">
        <v>563</v>
      </c>
      <c r="D10488" s="33" t="s">
        <v>564</v>
      </c>
      <c r="E10488" s="34">
        <v>8779</v>
      </c>
      <c r="F10488" s="35">
        <v>1.0880000000000001</v>
      </c>
      <c r="G10488" s="34">
        <v>158.6</v>
      </c>
      <c r="H10488" s="14">
        <f t="shared" si="652"/>
        <v>15148.761472</v>
      </c>
      <c r="I10488" s="11">
        <f t="shared" si="653"/>
        <v>8779</v>
      </c>
      <c r="J10488" s="11">
        <f t="shared" si="654"/>
        <v>9551.5520000000015</v>
      </c>
      <c r="K10488" s="11">
        <f t="shared" si="655"/>
        <v>0</v>
      </c>
    </row>
    <row r="10489" spans="1:11" s="11" customFormat="1">
      <c r="A10489" s="32">
        <v>2018</v>
      </c>
      <c r="B10489" s="32">
        <v>8102</v>
      </c>
      <c r="C10489" s="33" t="s">
        <v>353</v>
      </c>
      <c r="D10489" s="33" t="s">
        <v>354</v>
      </c>
      <c r="E10489" s="34">
        <v>40447</v>
      </c>
      <c r="F10489" s="35">
        <v>25.1</v>
      </c>
      <c r="G10489" s="34" t="s">
        <v>364</v>
      </c>
      <c r="H10489" s="14" t="str">
        <f t="shared" si="652"/>
        <v/>
      </c>
      <c r="I10489" s="11" t="str">
        <f t="shared" si="653"/>
        <v/>
      </c>
      <c r="J10489" s="11" t="str">
        <f t="shared" si="654"/>
        <v/>
      </c>
      <c r="K10489" s="11">
        <f t="shared" si="655"/>
        <v>0</v>
      </c>
    </row>
    <row r="10490" spans="1:11" s="11" customFormat="1">
      <c r="A10490" s="32">
        <v>2018</v>
      </c>
      <c r="B10490" s="32">
        <v>8102</v>
      </c>
      <c r="C10490" s="33" t="s">
        <v>353</v>
      </c>
      <c r="D10490" s="33" t="s">
        <v>354</v>
      </c>
      <c r="E10490" s="34">
        <v>40447</v>
      </c>
      <c r="F10490" s="35">
        <v>25.1</v>
      </c>
      <c r="G10490" s="34" t="s">
        <v>364</v>
      </c>
      <c r="H10490" s="14" t="str">
        <f t="shared" si="652"/>
        <v/>
      </c>
      <c r="I10490" s="11" t="str">
        <f t="shared" si="653"/>
        <v/>
      </c>
      <c r="J10490" s="11" t="str">
        <f t="shared" si="654"/>
        <v/>
      </c>
      <c r="K10490" s="11">
        <f t="shared" si="655"/>
        <v>0</v>
      </c>
    </row>
    <row r="10491" spans="1:11" s="11" customFormat="1">
      <c r="A10491" s="32">
        <v>2018</v>
      </c>
      <c r="B10491" s="32">
        <v>8102</v>
      </c>
      <c r="C10491" s="33" t="s">
        <v>353</v>
      </c>
      <c r="D10491" s="33" t="s">
        <v>354</v>
      </c>
      <c r="E10491" s="34">
        <v>85890</v>
      </c>
      <c r="F10491" s="35">
        <v>25.184000000000001</v>
      </c>
      <c r="G10491" s="34" t="s">
        <v>364</v>
      </c>
      <c r="H10491" s="14" t="str">
        <f t="shared" si="652"/>
        <v/>
      </c>
      <c r="I10491" s="11" t="str">
        <f t="shared" si="653"/>
        <v/>
      </c>
      <c r="J10491" s="11" t="str">
        <f t="shared" si="654"/>
        <v/>
      </c>
      <c r="K10491" s="11">
        <f t="shared" si="655"/>
        <v>0</v>
      </c>
    </row>
    <row r="10492" spans="1:11" s="11" customFormat="1">
      <c r="A10492" s="32">
        <v>2018</v>
      </c>
      <c r="B10492" s="32">
        <v>8102</v>
      </c>
      <c r="C10492" s="33" t="s">
        <v>353</v>
      </c>
      <c r="D10492" s="33" t="s">
        <v>354</v>
      </c>
      <c r="E10492" s="34">
        <v>118996</v>
      </c>
      <c r="F10492" s="35">
        <v>24.94</v>
      </c>
      <c r="G10492" s="34" t="s">
        <v>364</v>
      </c>
      <c r="H10492" s="14" t="str">
        <f t="shared" si="652"/>
        <v/>
      </c>
      <c r="I10492" s="11" t="str">
        <f t="shared" si="653"/>
        <v/>
      </c>
      <c r="J10492" s="11" t="str">
        <f t="shared" si="654"/>
        <v/>
      </c>
      <c r="K10492" s="11">
        <f t="shared" si="655"/>
        <v>0</v>
      </c>
    </row>
    <row r="10493" spans="1:11" s="11" customFormat="1">
      <c r="A10493" s="32">
        <v>2018</v>
      </c>
      <c r="B10493" s="32">
        <v>8102</v>
      </c>
      <c r="C10493" s="33" t="s">
        <v>353</v>
      </c>
      <c r="D10493" s="33" t="s">
        <v>354</v>
      </c>
      <c r="E10493" s="34">
        <v>40931</v>
      </c>
      <c r="F10493" s="35">
        <v>24.765999999999998</v>
      </c>
      <c r="G10493" s="34" t="s">
        <v>364</v>
      </c>
      <c r="H10493" s="14" t="str">
        <f t="shared" si="652"/>
        <v/>
      </c>
      <c r="I10493" s="11" t="str">
        <f t="shared" si="653"/>
        <v/>
      </c>
      <c r="J10493" s="11" t="str">
        <f t="shared" si="654"/>
        <v/>
      </c>
      <c r="K10493" s="11">
        <f t="shared" si="655"/>
        <v>0</v>
      </c>
    </row>
    <row r="10494" spans="1:11" s="11" customFormat="1">
      <c r="A10494" s="32">
        <v>2018</v>
      </c>
      <c r="B10494" s="32">
        <v>8102</v>
      </c>
      <c r="C10494" s="33" t="s">
        <v>353</v>
      </c>
      <c r="D10494" s="33" t="s">
        <v>354</v>
      </c>
      <c r="E10494" s="34">
        <v>35047</v>
      </c>
      <c r="F10494" s="35">
        <v>24.707999999999998</v>
      </c>
      <c r="G10494" s="34" t="s">
        <v>364</v>
      </c>
      <c r="H10494" s="14" t="str">
        <f t="shared" si="652"/>
        <v/>
      </c>
      <c r="I10494" s="11" t="str">
        <f t="shared" si="653"/>
        <v/>
      </c>
      <c r="J10494" s="11" t="str">
        <f t="shared" si="654"/>
        <v/>
      </c>
      <c r="K10494" s="11">
        <f t="shared" si="655"/>
        <v>0</v>
      </c>
    </row>
    <row r="10495" spans="1:11" s="11" customFormat="1">
      <c r="A10495" s="32">
        <v>2018</v>
      </c>
      <c r="B10495" s="32">
        <v>8102</v>
      </c>
      <c r="C10495" s="33" t="s">
        <v>353</v>
      </c>
      <c r="D10495" s="33" t="s">
        <v>354</v>
      </c>
      <c r="E10495" s="34">
        <v>18869</v>
      </c>
      <c r="F10495" s="35">
        <v>24.666</v>
      </c>
      <c r="G10495" s="34" t="s">
        <v>364</v>
      </c>
      <c r="H10495" s="14" t="str">
        <f t="shared" si="652"/>
        <v/>
      </c>
      <c r="I10495" s="11" t="str">
        <f t="shared" si="653"/>
        <v/>
      </c>
      <c r="J10495" s="11" t="str">
        <f t="shared" si="654"/>
        <v/>
      </c>
      <c r="K10495" s="11">
        <f t="shared" si="655"/>
        <v>0</v>
      </c>
    </row>
    <row r="10496" spans="1:11" s="11" customFormat="1">
      <c r="A10496" s="32">
        <v>2018</v>
      </c>
      <c r="B10496" s="32">
        <v>8219</v>
      </c>
      <c r="C10496" s="33" t="s">
        <v>565</v>
      </c>
      <c r="D10496" s="33" t="s">
        <v>566</v>
      </c>
      <c r="E10496" s="34">
        <v>1143</v>
      </c>
      <c r="F10496" s="35">
        <v>5.67</v>
      </c>
      <c r="G10496" s="34">
        <v>1717.8</v>
      </c>
      <c r="H10496" s="14">
        <f t="shared" si="652"/>
        <v>111327.35417999999</v>
      </c>
      <c r="I10496" s="11">
        <f t="shared" si="653"/>
        <v>1143</v>
      </c>
      <c r="J10496" s="11">
        <f t="shared" si="654"/>
        <v>6480.8099999999995</v>
      </c>
      <c r="K10496" s="11">
        <f t="shared" si="655"/>
        <v>0</v>
      </c>
    </row>
    <row r="10497" spans="1:11" s="11" customFormat="1">
      <c r="A10497" s="32">
        <v>2018</v>
      </c>
      <c r="B10497" s="32">
        <v>8219</v>
      </c>
      <c r="C10497" s="33" t="s">
        <v>563</v>
      </c>
      <c r="D10497" s="33" t="s">
        <v>564</v>
      </c>
      <c r="E10497" s="34">
        <v>1842</v>
      </c>
      <c r="F10497" s="35">
        <v>1.1200000000000001</v>
      </c>
      <c r="G10497" s="34">
        <v>4644.7</v>
      </c>
      <c r="H10497" s="14">
        <f t="shared" si="652"/>
        <v>95822.018880000003</v>
      </c>
      <c r="I10497" s="11">
        <f t="shared" si="653"/>
        <v>1842</v>
      </c>
      <c r="J10497" s="11">
        <f t="shared" si="654"/>
        <v>2063.0400000000004</v>
      </c>
      <c r="K10497" s="11">
        <f t="shared" si="655"/>
        <v>0</v>
      </c>
    </row>
    <row r="10498" spans="1:11" s="11" customFormat="1">
      <c r="A10498" s="32">
        <v>2018</v>
      </c>
      <c r="B10498" s="32">
        <v>8222</v>
      </c>
      <c r="C10498" s="33" t="s">
        <v>362</v>
      </c>
      <c r="D10498" s="33" t="s">
        <v>354</v>
      </c>
      <c r="E10498" s="34">
        <v>219996</v>
      </c>
      <c r="F10498" s="35">
        <v>13.773999999999999</v>
      </c>
      <c r="G10498" s="34">
        <v>162</v>
      </c>
      <c r="H10498" s="14">
        <f t="shared" si="652"/>
        <v>4908964.3444800004</v>
      </c>
      <c r="I10498" s="11">
        <f t="shared" si="653"/>
        <v>219996</v>
      </c>
      <c r="J10498" s="11">
        <f t="shared" si="654"/>
        <v>3030224.9039999996</v>
      </c>
      <c r="K10498" s="11">
        <f t="shared" si="655"/>
        <v>1</v>
      </c>
    </row>
    <row r="10499" spans="1:11" s="11" customFormat="1">
      <c r="A10499" s="32">
        <v>2018</v>
      </c>
      <c r="B10499" s="32">
        <v>8223</v>
      </c>
      <c r="C10499" s="33" t="s">
        <v>363</v>
      </c>
      <c r="D10499" s="33" t="s">
        <v>354</v>
      </c>
      <c r="E10499" s="34">
        <v>325222</v>
      </c>
      <c r="F10499" s="35">
        <v>18.440000000000001</v>
      </c>
      <c r="G10499" s="34">
        <v>166.7</v>
      </c>
      <c r="H10499" s="14">
        <f t="shared" si="652"/>
        <v>9997155.1645599995</v>
      </c>
      <c r="I10499" s="11">
        <f t="shared" si="653"/>
        <v>325222</v>
      </c>
      <c r="J10499" s="11">
        <f t="shared" si="654"/>
        <v>5997093.6800000006</v>
      </c>
      <c r="K10499" s="11">
        <f t="shared" si="655"/>
        <v>0</v>
      </c>
    </row>
    <row r="10500" spans="1:11" s="11" customFormat="1">
      <c r="A10500" s="32">
        <v>2018</v>
      </c>
      <c r="B10500" s="32">
        <v>8223</v>
      </c>
      <c r="C10500" s="33" t="s">
        <v>363</v>
      </c>
      <c r="D10500" s="33" t="s">
        <v>354</v>
      </c>
      <c r="E10500" s="34">
        <v>120069</v>
      </c>
      <c r="F10500" s="35">
        <v>17.62</v>
      </c>
      <c r="G10500" s="34">
        <v>208.3</v>
      </c>
      <c r="H10500" s="14">
        <f t="shared" si="652"/>
        <v>4406827.6697399998</v>
      </c>
      <c r="I10500" s="11">
        <f t="shared" si="653"/>
        <v>120069</v>
      </c>
      <c r="J10500" s="11">
        <f t="shared" si="654"/>
        <v>2115615.7800000003</v>
      </c>
      <c r="K10500" s="11">
        <f t="shared" si="655"/>
        <v>0</v>
      </c>
    </row>
    <row r="10501" spans="1:11" s="11" customFormat="1">
      <c r="A10501" s="32">
        <v>2018</v>
      </c>
      <c r="B10501" s="32">
        <v>8223</v>
      </c>
      <c r="C10501" s="33" t="s">
        <v>565</v>
      </c>
      <c r="D10501" s="33" t="s">
        <v>566</v>
      </c>
      <c r="E10501" s="34">
        <v>1939</v>
      </c>
      <c r="F10501" s="35">
        <v>5.5</v>
      </c>
      <c r="G10501" s="34">
        <v>1801</v>
      </c>
      <c r="H10501" s="14">
        <f t="shared" si="652"/>
        <v>192067.64500000002</v>
      </c>
      <c r="I10501" s="11">
        <f t="shared" si="653"/>
        <v>1939</v>
      </c>
      <c r="J10501" s="11">
        <f t="shared" si="654"/>
        <v>10664.5</v>
      </c>
      <c r="K10501" s="11">
        <f t="shared" si="655"/>
        <v>0</v>
      </c>
    </row>
    <row r="10502" spans="1:11" s="11" customFormat="1">
      <c r="A10502" s="32">
        <v>2018</v>
      </c>
      <c r="B10502" s="32">
        <v>8223</v>
      </c>
      <c r="C10502" s="33" t="s">
        <v>363</v>
      </c>
      <c r="D10502" s="33" t="s">
        <v>354</v>
      </c>
      <c r="E10502" s="34">
        <v>45150</v>
      </c>
      <c r="F10502" s="35">
        <v>17.97</v>
      </c>
      <c r="G10502" s="34">
        <v>238.8</v>
      </c>
      <c r="H10502" s="14">
        <f t="shared" ref="H10502:H10565" si="656">IF(I10502="","",G10502/100*F10502*E10502)</f>
        <v>1937493.0539999998</v>
      </c>
      <c r="I10502" s="11">
        <f t="shared" ref="I10502:I10565" si="657">IF(OR(G10502=".",F10502=".",E10502="."),"",E10502)</f>
        <v>45150</v>
      </c>
      <c r="J10502" s="11">
        <f t="shared" ref="J10502:J10565" si="658">IF(I10502="","",F10502*I10502)</f>
        <v>811345.5</v>
      </c>
      <c r="K10502" s="11">
        <f t="shared" ref="K10502:K10565" si="659">IF(C10502="LIG",1,0)</f>
        <v>0</v>
      </c>
    </row>
    <row r="10503" spans="1:11" s="11" customFormat="1">
      <c r="A10503" s="32">
        <v>2018</v>
      </c>
      <c r="B10503" s="32">
        <v>8226</v>
      </c>
      <c r="C10503" s="33" t="s">
        <v>353</v>
      </c>
      <c r="D10503" s="33" t="s">
        <v>354</v>
      </c>
      <c r="E10503" s="34">
        <v>15178</v>
      </c>
      <c r="F10503" s="35">
        <v>25.41</v>
      </c>
      <c r="G10503" s="34" t="s">
        <v>364</v>
      </c>
      <c r="H10503" s="14" t="str">
        <f t="shared" si="656"/>
        <v/>
      </c>
      <c r="I10503" s="11" t="str">
        <f t="shared" si="657"/>
        <v/>
      </c>
      <c r="J10503" s="11" t="str">
        <f t="shared" si="658"/>
        <v/>
      </c>
      <c r="K10503" s="11">
        <f t="shared" si="659"/>
        <v>0</v>
      </c>
    </row>
    <row r="10504" spans="1:11" s="11" customFormat="1">
      <c r="A10504" s="32">
        <v>2018</v>
      </c>
      <c r="B10504" s="32">
        <v>8226</v>
      </c>
      <c r="C10504" s="33" t="s">
        <v>353</v>
      </c>
      <c r="D10504" s="33" t="s">
        <v>354</v>
      </c>
      <c r="E10504" s="34">
        <v>13387</v>
      </c>
      <c r="F10504" s="35">
        <v>26.21</v>
      </c>
      <c r="G10504" s="34" t="s">
        <v>364</v>
      </c>
      <c r="H10504" s="14" t="str">
        <f t="shared" si="656"/>
        <v/>
      </c>
      <c r="I10504" s="11" t="str">
        <f t="shared" si="657"/>
        <v/>
      </c>
      <c r="J10504" s="11" t="str">
        <f t="shared" si="658"/>
        <v/>
      </c>
      <c r="K10504" s="11">
        <f t="shared" si="659"/>
        <v>0</v>
      </c>
    </row>
    <row r="10505" spans="1:11" s="11" customFormat="1">
      <c r="A10505" s="32">
        <v>2018</v>
      </c>
      <c r="B10505" s="32">
        <v>8226</v>
      </c>
      <c r="C10505" s="33" t="s">
        <v>563</v>
      </c>
      <c r="D10505" s="33" t="s">
        <v>564</v>
      </c>
      <c r="E10505" s="34">
        <v>2400</v>
      </c>
      <c r="F10505" s="35">
        <v>1.03</v>
      </c>
      <c r="G10505" s="34" t="s">
        <v>364</v>
      </c>
      <c r="H10505" s="14" t="str">
        <f t="shared" si="656"/>
        <v/>
      </c>
      <c r="I10505" s="11" t="str">
        <f t="shared" si="657"/>
        <v/>
      </c>
      <c r="J10505" s="11" t="str">
        <f t="shared" si="658"/>
        <v/>
      </c>
      <c r="K10505" s="11">
        <f t="shared" si="659"/>
        <v>0</v>
      </c>
    </row>
    <row r="10506" spans="1:11" s="11" customFormat="1">
      <c r="A10506" s="32">
        <v>2018</v>
      </c>
      <c r="B10506" s="32">
        <v>8816</v>
      </c>
      <c r="C10506" s="33" t="s">
        <v>353</v>
      </c>
      <c r="D10506" s="33" t="s">
        <v>354</v>
      </c>
      <c r="E10506" s="34">
        <v>32164</v>
      </c>
      <c r="F10506" s="35">
        <v>22.405000000000001</v>
      </c>
      <c r="G10506" s="34">
        <v>248.9</v>
      </c>
      <c r="H10506" s="14">
        <f t="shared" si="656"/>
        <v>1793659.0713799999</v>
      </c>
      <c r="I10506" s="11">
        <f t="shared" si="657"/>
        <v>32164</v>
      </c>
      <c r="J10506" s="11">
        <f t="shared" si="658"/>
        <v>720634.42</v>
      </c>
      <c r="K10506" s="11">
        <f t="shared" si="659"/>
        <v>0</v>
      </c>
    </row>
    <row r="10507" spans="1:11" s="11" customFormat="1">
      <c r="A10507" s="32">
        <v>2018</v>
      </c>
      <c r="B10507" s="32">
        <v>8816</v>
      </c>
      <c r="C10507" s="33" t="s">
        <v>568</v>
      </c>
      <c r="D10507" s="33" t="s">
        <v>569</v>
      </c>
      <c r="E10507" s="34">
        <v>26262</v>
      </c>
      <c r="F10507" s="35">
        <v>27.917000000000002</v>
      </c>
      <c r="G10507" s="34">
        <v>295.3</v>
      </c>
      <c r="H10507" s="14">
        <f t="shared" si="656"/>
        <v>2165010.4180620005</v>
      </c>
      <c r="I10507" s="11">
        <f t="shared" si="657"/>
        <v>26262</v>
      </c>
      <c r="J10507" s="11">
        <f t="shared" si="658"/>
        <v>733156.25400000007</v>
      </c>
      <c r="K10507" s="11">
        <f t="shared" si="659"/>
        <v>0</v>
      </c>
    </row>
    <row r="10508" spans="1:11" s="11" customFormat="1">
      <c r="A10508" s="32">
        <v>2018</v>
      </c>
      <c r="B10508" s="32">
        <v>8816</v>
      </c>
      <c r="C10508" s="33" t="s">
        <v>568</v>
      </c>
      <c r="D10508" s="33" t="s">
        <v>569</v>
      </c>
      <c r="E10508" s="34">
        <v>16220</v>
      </c>
      <c r="F10508" s="35">
        <v>28.425000000000001</v>
      </c>
      <c r="G10508" s="34">
        <v>252.7</v>
      </c>
      <c r="H10508" s="14">
        <f t="shared" si="656"/>
        <v>1165082.1944999998</v>
      </c>
      <c r="I10508" s="11">
        <f t="shared" si="657"/>
        <v>16220</v>
      </c>
      <c r="J10508" s="11">
        <f t="shared" si="658"/>
        <v>461053.5</v>
      </c>
      <c r="K10508" s="11">
        <f t="shared" si="659"/>
        <v>0</v>
      </c>
    </row>
    <row r="10509" spans="1:11" s="11" customFormat="1">
      <c r="A10509" s="32">
        <v>2018</v>
      </c>
      <c r="B10509" s="32">
        <v>8823</v>
      </c>
      <c r="C10509" s="33" t="s">
        <v>565</v>
      </c>
      <c r="D10509" s="33" t="s">
        <v>566</v>
      </c>
      <c r="E10509" s="34">
        <v>396</v>
      </c>
      <c r="F10509" s="35">
        <v>5.7910000000000004</v>
      </c>
      <c r="G10509" s="34">
        <v>1500</v>
      </c>
      <c r="H10509" s="14">
        <f t="shared" si="656"/>
        <v>34398.54</v>
      </c>
      <c r="I10509" s="11">
        <f t="shared" si="657"/>
        <v>396</v>
      </c>
      <c r="J10509" s="11">
        <f t="shared" si="658"/>
        <v>2293.2360000000003</v>
      </c>
      <c r="K10509" s="11">
        <f t="shared" si="659"/>
        <v>0</v>
      </c>
    </row>
    <row r="10510" spans="1:11" s="11" customFormat="1">
      <c r="A10510" s="32">
        <v>2018</v>
      </c>
      <c r="B10510" s="32">
        <v>8823</v>
      </c>
      <c r="C10510" s="33" t="s">
        <v>565</v>
      </c>
      <c r="D10510" s="33" t="s">
        <v>566</v>
      </c>
      <c r="E10510" s="34">
        <v>4913</v>
      </c>
      <c r="F10510" s="35">
        <v>5.7140000000000004</v>
      </c>
      <c r="G10510" s="34">
        <v>1520.2</v>
      </c>
      <c r="H10510" s="14">
        <f t="shared" si="656"/>
        <v>426763.95216400007</v>
      </c>
      <c r="I10510" s="11">
        <f t="shared" si="657"/>
        <v>4913</v>
      </c>
      <c r="J10510" s="11">
        <f t="shared" si="658"/>
        <v>28072.882000000001</v>
      </c>
      <c r="K10510" s="11">
        <f t="shared" si="659"/>
        <v>0</v>
      </c>
    </row>
    <row r="10511" spans="1:11" s="11" customFormat="1">
      <c r="A10511" s="32">
        <v>2018</v>
      </c>
      <c r="B10511" s="32">
        <v>8823</v>
      </c>
      <c r="C10511" s="33" t="s">
        <v>565</v>
      </c>
      <c r="D10511" s="33" t="s">
        <v>566</v>
      </c>
      <c r="E10511" s="34">
        <v>4228</v>
      </c>
      <c r="F10511" s="35">
        <v>5.7039999999999997</v>
      </c>
      <c r="G10511" s="34">
        <v>1522.9</v>
      </c>
      <c r="H10511" s="14">
        <f t="shared" si="656"/>
        <v>367270.36124800006</v>
      </c>
      <c r="I10511" s="11">
        <f t="shared" si="657"/>
        <v>4228</v>
      </c>
      <c r="J10511" s="11">
        <f t="shared" si="658"/>
        <v>24116.511999999999</v>
      </c>
      <c r="K10511" s="11">
        <f t="shared" si="659"/>
        <v>0</v>
      </c>
    </row>
    <row r="10512" spans="1:11" s="11" customFormat="1">
      <c r="A10512" s="32">
        <v>2018</v>
      </c>
      <c r="B10512" s="32">
        <v>8823</v>
      </c>
      <c r="C10512" s="33" t="s">
        <v>567</v>
      </c>
      <c r="D10512" s="33" t="s">
        <v>566</v>
      </c>
      <c r="E10512" s="34">
        <v>67396</v>
      </c>
      <c r="F10512" s="35">
        <v>6.3609999999999998</v>
      </c>
      <c r="G10512" s="34">
        <v>1184.9000000000001</v>
      </c>
      <c r="H10512" s="14">
        <f t="shared" si="656"/>
        <v>5079736.8726439998</v>
      </c>
      <c r="I10512" s="11">
        <f t="shared" si="657"/>
        <v>67396</v>
      </c>
      <c r="J10512" s="11">
        <f t="shared" si="658"/>
        <v>428705.95600000001</v>
      </c>
      <c r="K10512" s="11">
        <f t="shared" si="659"/>
        <v>0</v>
      </c>
    </row>
    <row r="10513" spans="1:11" s="11" customFormat="1">
      <c r="A10513" s="32">
        <v>2018</v>
      </c>
      <c r="B10513" s="32">
        <v>8823</v>
      </c>
      <c r="C10513" s="33" t="s">
        <v>567</v>
      </c>
      <c r="D10513" s="33" t="s">
        <v>566</v>
      </c>
      <c r="E10513" s="34">
        <v>67847</v>
      </c>
      <c r="F10513" s="35">
        <v>6.3170000000000002</v>
      </c>
      <c r="G10513" s="34">
        <v>1185</v>
      </c>
      <c r="H10513" s="14">
        <f t="shared" si="656"/>
        <v>5078785.5631499998</v>
      </c>
      <c r="I10513" s="11">
        <f t="shared" si="657"/>
        <v>67847</v>
      </c>
      <c r="J10513" s="11">
        <f t="shared" si="658"/>
        <v>428589.49900000001</v>
      </c>
      <c r="K10513" s="11">
        <f t="shared" si="659"/>
        <v>0</v>
      </c>
    </row>
    <row r="10514" spans="1:11" s="11" customFormat="1">
      <c r="A10514" s="32">
        <v>2018</v>
      </c>
      <c r="B10514" s="32">
        <v>8823</v>
      </c>
      <c r="C10514" s="33" t="s">
        <v>567</v>
      </c>
      <c r="D10514" s="33" t="s">
        <v>566</v>
      </c>
      <c r="E10514" s="34">
        <v>68419</v>
      </c>
      <c r="F10514" s="35">
        <v>6.306</v>
      </c>
      <c r="G10514" s="34">
        <v>1168.5999999999999</v>
      </c>
      <c r="H10514" s="14">
        <f t="shared" si="656"/>
        <v>5041927.2008040007</v>
      </c>
      <c r="I10514" s="11">
        <f t="shared" si="657"/>
        <v>68419</v>
      </c>
      <c r="J10514" s="11">
        <f t="shared" si="658"/>
        <v>431450.21399999998</v>
      </c>
      <c r="K10514" s="11">
        <f t="shared" si="659"/>
        <v>0</v>
      </c>
    </row>
    <row r="10515" spans="1:11" s="11" customFormat="1">
      <c r="A10515" s="32">
        <v>2018</v>
      </c>
      <c r="B10515" s="32">
        <v>8823</v>
      </c>
      <c r="C10515" s="33" t="s">
        <v>567</v>
      </c>
      <c r="D10515" s="33" t="s">
        <v>566</v>
      </c>
      <c r="E10515" s="34">
        <v>68901</v>
      </c>
      <c r="F10515" s="35">
        <v>6.3179999999999996</v>
      </c>
      <c r="G10515" s="34">
        <v>1185</v>
      </c>
      <c r="H10515" s="14">
        <f t="shared" si="656"/>
        <v>5158500.7382999994</v>
      </c>
      <c r="I10515" s="11">
        <f t="shared" si="657"/>
        <v>68901</v>
      </c>
      <c r="J10515" s="11">
        <f t="shared" si="658"/>
        <v>435316.51799999998</v>
      </c>
      <c r="K10515" s="11">
        <f t="shared" si="659"/>
        <v>0</v>
      </c>
    </row>
    <row r="10516" spans="1:11" s="11" customFormat="1">
      <c r="A10516" s="32">
        <v>2018</v>
      </c>
      <c r="B10516" s="32">
        <v>8823</v>
      </c>
      <c r="C10516" s="33" t="s">
        <v>567</v>
      </c>
      <c r="D10516" s="33" t="s">
        <v>566</v>
      </c>
      <c r="E10516" s="34">
        <v>69282</v>
      </c>
      <c r="F10516" s="35">
        <v>6.319</v>
      </c>
      <c r="G10516" s="34">
        <v>1185</v>
      </c>
      <c r="H10516" s="14">
        <f t="shared" si="656"/>
        <v>5187846.5522999996</v>
      </c>
      <c r="I10516" s="11">
        <f t="shared" si="657"/>
        <v>69282</v>
      </c>
      <c r="J10516" s="11">
        <f t="shared" si="658"/>
        <v>437792.95799999998</v>
      </c>
      <c r="K10516" s="11">
        <f t="shared" si="659"/>
        <v>0</v>
      </c>
    </row>
    <row r="10517" spans="1:11" s="11" customFormat="1">
      <c r="A10517" s="32">
        <v>2018</v>
      </c>
      <c r="B10517" s="32">
        <v>8823</v>
      </c>
      <c r="C10517" s="33" t="s">
        <v>567</v>
      </c>
      <c r="D10517" s="33" t="s">
        <v>566</v>
      </c>
      <c r="E10517" s="34">
        <v>55832</v>
      </c>
      <c r="F10517" s="35">
        <v>6.3170000000000002</v>
      </c>
      <c r="G10517" s="34">
        <v>1185</v>
      </c>
      <c r="H10517" s="14">
        <f t="shared" si="656"/>
        <v>4179385.3163999999</v>
      </c>
      <c r="I10517" s="11">
        <f t="shared" si="657"/>
        <v>55832</v>
      </c>
      <c r="J10517" s="11">
        <f t="shared" si="658"/>
        <v>352690.74400000001</v>
      </c>
      <c r="K10517" s="11">
        <f t="shared" si="659"/>
        <v>0</v>
      </c>
    </row>
    <row r="10518" spans="1:11" s="11" customFormat="1">
      <c r="A10518" s="32">
        <v>2018</v>
      </c>
      <c r="B10518" s="32">
        <v>8823</v>
      </c>
      <c r="C10518" s="33" t="s">
        <v>567</v>
      </c>
      <c r="D10518" s="33" t="s">
        <v>566</v>
      </c>
      <c r="E10518" s="34">
        <v>10397</v>
      </c>
      <c r="F10518" s="35">
        <v>6.3170000000000002</v>
      </c>
      <c r="G10518" s="34">
        <v>1185</v>
      </c>
      <c r="H10518" s="14">
        <f t="shared" si="656"/>
        <v>778282.51064999995</v>
      </c>
      <c r="I10518" s="11">
        <f t="shared" si="657"/>
        <v>10397</v>
      </c>
      <c r="J10518" s="11">
        <f t="shared" si="658"/>
        <v>65677.849000000002</v>
      </c>
      <c r="K10518" s="11">
        <f t="shared" si="659"/>
        <v>0</v>
      </c>
    </row>
    <row r="10519" spans="1:11" s="11" customFormat="1">
      <c r="A10519" s="32">
        <v>2018</v>
      </c>
      <c r="B10519" s="32">
        <v>8823</v>
      </c>
      <c r="C10519" s="33" t="s">
        <v>567</v>
      </c>
      <c r="D10519" s="33" t="s">
        <v>566</v>
      </c>
      <c r="E10519" s="34">
        <v>66447</v>
      </c>
      <c r="F10519" s="35">
        <v>6.3529999999999998</v>
      </c>
      <c r="G10519" s="34">
        <v>1184.9000000000001</v>
      </c>
      <c r="H10519" s="14">
        <f t="shared" si="656"/>
        <v>5001910.6855589999</v>
      </c>
      <c r="I10519" s="11">
        <f t="shared" si="657"/>
        <v>66447</v>
      </c>
      <c r="J10519" s="11">
        <f t="shared" si="658"/>
        <v>422137.79099999997</v>
      </c>
      <c r="K10519" s="11">
        <f t="shared" si="659"/>
        <v>0</v>
      </c>
    </row>
    <row r="10520" spans="1:11" s="11" customFormat="1">
      <c r="A10520" s="32">
        <v>2018</v>
      </c>
      <c r="B10520" s="32">
        <v>8827</v>
      </c>
      <c r="C10520" s="33" t="s">
        <v>353</v>
      </c>
      <c r="D10520" s="33" t="s">
        <v>354</v>
      </c>
      <c r="E10520" s="34">
        <v>32723</v>
      </c>
      <c r="F10520" s="35">
        <v>25.452000000000002</v>
      </c>
      <c r="G10520" s="34">
        <v>240.1</v>
      </c>
      <c r="H10520" s="14">
        <f t="shared" si="656"/>
        <v>1999710.7761959999</v>
      </c>
      <c r="I10520" s="11">
        <f t="shared" si="657"/>
        <v>32723</v>
      </c>
      <c r="J10520" s="11">
        <f t="shared" si="658"/>
        <v>832865.79600000009</v>
      </c>
      <c r="K10520" s="11">
        <f t="shared" si="659"/>
        <v>0</v>
      </c>
    </row>
    <row r="10521" spans="1:11" s="11" customFormat="1">
      <c r="A10521" s="32">
        <v>2018</v>
      </c>
      <c r="B10521" s="32">
        <v>8827</v>
      </c>
      <c r="C10521" s="33" t="s">
        <v>353</v>
      </c>
      <c r="D10521" s="33" t="s">
        <v>354</v>
      </c>
      <c r="E10521" s="34">
        <v>139358</v>
      </c>
      <c r="F10521" s="35">
        <v>23</v>
      </c>
      <c r="G10521" s="34">
        <v>227.6</v>
      </c>
      <c r="H10521" s="14">
        <f t="shared" si="656"/>
        <v>7295112.5839999998</v>
      </c>
      <c r="I10521" s="11">
        <f t="shared" si="657"/>
        <v>139358</v>
      </c>
      <c r="J10521" s="11">
        <f t="shared" si="658"/>
        <v>3205234</v>
      </c>
      <c r="K10521" s="11">
        <f t="shared" si="659"/>
        <v>0</v>
      </c>
    </row>
    <row r="10522" spans="1:11" s="11" customFormat="1">
      <c r="A10522" s="32">
        <v>2018</v>
      </c>
      <c r="B10522" s="32">
        <v>8827</v>
      </c>
      <c r="C10522" s="33" t="s">
        <v>353</v>
      </c>
      <c r="D10522" s="33" t="s">
        <v>354</v>
      </c>
      <c r="E10522" s="34">
        <v>79053</v>
      </c>
      <c r="F10522" s="35">
        <v>22.416</v>
      </c>
      <c r="G10522" s="34">
        <v>236.8</v>
      </c>
      <c r="H10522" s="14">
        <f t="shared" si="656"/>
        <v>4196219.2496640002</v>
      </c>
      <c r="I10522" s="11">
        <f t="shared" si="657"/>
        <v>79053</v>
      </c>
      <c r="J10522" s="11">
        <f t="shared" si="658"/>
        <v>1772052.048</v>
      </c>
      <c r="K10522" s="11">
        <f t="shared" si="659"/>
        <v>0</v>
      </c>
    </row>
    <row r="10523" spans="1:11" s="11" customFormat="1">
      <c r="A10523" s="32">
        <v>2018</v>
      </c>
      <c r="B10523" s="32">
        <v>8827</v>
      </c>
      <c r="C10523" s="33" t="s">
        <v>353</v>
      </c>
      <c r="D10523" s="33" t="s">
        <v>354</v>
      </c>
      <c r="E10523" s="34">
        <v>15952</v>
      </c>
      <c r="F10523" s="35">
        <v>23.474</v>
      </c>
      <c r="G10523" s="34">
        <v>221.5</v>
      </c>
      <c r="H10523" s="14">
        <f t="shared" si="656"/>
        <v>829422.80432</v>
      </c>
      <c r="I10523" s="11">
        <f t="shared" si="657"/>
        <v>15952</v>
      </c>
      <c r="J10523" s="11">
        <f t="shared" si="658"/>
        <v>374457.24800000002</v>
      </c>
      <c r="K10523" s="11">
        <f t="shared" si="659"/>
        <v>0</v>
      </c>
    </row>
    <row r="10524" spans="1:11" s="11" customFormat="1">
      <c r="A10524" s="32">
        <v>2018</v>
      </c>
      <c r="B10524" s="32">
        <v>8831</v>
      </c>
      <c r="C10524" s="33" t="s">
        <v>563</v>
      </c>
      <c r="D10524" s="33" t="s">
        <v>564</v>
      </c>
      <c r="E10524" s="34">
        <v>13694</v>
      </c>
      <c r="F10524" s="35">
        <v>1.03</v>
      </c>
      <c r="G10524" s="34">
        <v>281.3</v>
      </c>
      <c r="H10524" s="14">
        <f t="shared" si="656"/>
        <v>39676.858660000005</v>
      </c>
      <c r="I10524" s="11">
        <f t="shared" si="657"/>
        <v>13694</v>
      </c>
      <c r="J10524" s="11">
        <f t="shared" si="658"/>
        <v>14104.82</v>
      </c>
      <c r="K10524" s="11">
        <f t="shared" si="659"/>
        <v>0</v>
      </c>
    </row>
    <row r="10525" spans="1:11" s="11" customFormat="1">
      <c r="A10525" s="32">
        <v>2018</v>
      </c>
      <c r="B10525" s="32">
        <v>8831</v>
      </c>
      <c r="C10525" s="33" t="s">
        <v>563</v>
      </c>
      <c r="D10525" s="33" t="s">
        <v>564</v>
      </c>
      <c r="E10525" s="34">
        <v>23377</v>
      </c>
      <c r="F10525" s="35">
        <v>1.03</v>
      </c>
      <c r="G10525" s="34">
        <v>270.39999999999998</v>
      </c>
      <c r="H10525" s="14">
        <f t="shared" si="656"/>
        <v>65107.750239999994</v>
      </c>
      <c r="I10525" s="11">
        <f t="shared" si="657"/>
        <v>23377</v>
      </c>
      <c r="J10525" s="11">
        <f t="shared" si="658"/>
        <v>24078.31</v>
      </c>
      <c r="K10525" s="11">
        <f t="shared" si="659"/>
        <v>0</v>
      </c>
    </row>
    <row r="10526" spans="1:11" s="11" customFormat="1">
      <c r="A10526" s="32">
        <v>2018</v>
      </c>
      <c r="B10526" s="32">
        <v>8831</v>
      </c>
      <c r="C10526" s="33" t="s">
        <v>563</v>
      </c>
      <c r="D10526" s="33" t="s">
        <v>564</v>
      </c>
      <c r="E10526" s="34">
        <v>247812</v>
      </c>
      <c r="F10526" s="35">
        <v>1.03</v>
      </c>
      <c r="G10526" s="34">
        <v>278.60000000000002</v>
      </c>
      <c r="H10526" s="14">
        <f t="shared" si="656"/>
        <v>711116.35895999998</v>
      </c>
      <c r="I10526" s="11">
        <f t="shared" si="657"/>
        <v>247812</v>
      </c>
      <c r="J10526" s="11">
        <f t="shared" si="658"/>
        <v>255246.36000000002</v>
      </c>
      <c r="K10526" s="11">
        <f t="shared" si="659"/>
        <v>0</v>
      </c>
    </row>
    <row r="10527" spans="1:11" s="11" customFormat="1">
      <c r="A10527" s="32">
        <v>2018</v>
      </c>
      <c r="B10527" s="32">
        <v>8831</v>
      </c>
      <c r="C10527" s="33" t="s">
        <v>563</v>
      </c>
      <c r="D10527" s="33" t="s">
        <v>564</v>
      </c>
      <c r="E10527" s="34">
        <v>144600</v>
      </c>
      <c r="F10527" s="35">
        <v>1.03</v>
      </c>
      <c r="G10527" s="34">
        <v>278.7</v>
      </c>
      <c r="H10527" s="14">
        <f t="shared" si="656"/>
        <v>415090.20600000001</v>
      </c>
      <c r="I10527" s="11">
        <f t="shared" si="657"/>
        <v>144600</v>
      </c>
      <c r="J10527" s="11">
        <f t="shared" si="658"/>
        <v>148938</v>
      </c>
      <c r="K10527" s="11">
        <f t="shared" si="659"/>
        <v>0</v>
      </c>
    </row>
    <row r="10528" spans="1:11" s="11" customFormat="1">
      <c r="A10528" s="32">
        <v>2018</v>
      </c>
      <c r="B10528" s="32">
        <v>8831</v>
      </c>
      <c r="C10528" s="33" t="s">
        <v>563</v>
      </c>
      <c r="D10528" s="33" t="s">
        <v>564</v>
      </c>
      <c r="E10528" s="34">
        <v>118351</v>
      </c>
      <c r="F10528" s="35">
        <v>1.03</v>
      </c>
      <c r="G10528" s="34">
        <v>276.5</v>
      </c>
      <c r="H10528" s="14">
        <f t="shared" si="656"/>
        <v>337057.73044999997</v>
      </c>
      <c r="I10528" s="11">
        <f t="shared" si="657"/>
        <v>118351</v>
      </c>
      <c r="J10528" s="11">
        <f t="shared" si="658"/>
        <v>121901.53</v>
      </c>
      <c r="K10528" s="11">
        <f t="shared" si="659"/>
        <v>0</v>
      </c>
    </row>
    <row r="10529" spans="1:11" s="11" customFormat="1">
      <c r="A10529" s="32">
        <v>2018</v>
      </c>
      <c r="B10529" s="32">
        <v>8832</v>
      </c>
      <c r="C10529" s="33" t="s">
        <v>563</v>
      </c>
      <c r="D10529" s="33" t="s">
        <v>564</v>
      </c>
      <c r="E10529" s="34">
        <v>21359</v>
      </c>
      <c r="F10529" s="35">
        <v>1.03</v>
      </c>
      <c r="G10529" s="34">
        <v>277.89999999999998</v>
      </c>
      <c r="H10529" s="14">
        <f t="shared" si="656"/>
        <v>61137.360829999998</v>
      </c>
      <c r="I10529" s="11">
        <f t="shared" si="657"/>
        <v>21359</v>
      </c>
      <c r="J10529" s="11">
        <f t="shared" si="658"/>
        <v>21999.77</v>
      </c>
      <c r="K10529" s="11">
        <f t="shared" si="659"/>
        <v>0</v>
      </c>
    </row>
    <row r="10530" spans="1:11" s="11" customFormat="1">
      <c r="A10530" s="32">
        <v>2018</v>
      </c>
      <c r="B10530" s="32">
        <v>8832</v>
      </c>
      <c r="C10530" s="33" t="s">
        <v>563</v>
      </c>
      <c r="D10530" s="33" t="s">
        <v>564</v>
      </c>
      <c r="E10530" s="34">
        <v>24768</v>
      </c>
      <c r="F10530" s="35">
        <v>1.03</v>
      </c>
      <c r="G10530" s="34">
        <v>274.3</v>
      </c>
      <c r="H10530" s="14">
        <f t="shared" si="656"/>
        <v>69976.782720000003</v>
      </c>
      <c r="I10530" s="11">
        <f t="shared" si="657"/>
        <v>24768</v>
      </c>
      <c r="J10530" s="11">
        <f t="shared" si="658"/>
        <v>25511.040000000001</v>
      </c>
      <c r="K10530" s="11">
        <f t="shared" si="659"/>
        <v>0</v>
      </c>
    </row>
    <row r="10531" spans="1:11" s="11" customFormat="1">
      <c r="A10531" s="32">
        <v>2018</v>
      </c>
      <c r="B10531" s="32">
        <v>8832</v>
      </c>
      <c r="C10531" s="33" t="s">
        <v>563</v>
      </c>
      <c r="D10531" s="33" t="s">
        <v>564</v>
      </c>
      <c r="E10531" s="34">
        <v>37738</v>
      </c>
      <c r="F10531" s="35">
        <v>1.03</v>
      </c>
      <c r="G10531" s="34">
        <v>278.10000000000002</v>
      </c>
      <c r="H10531" s="14">
        <f t="shared" si="656"/>
        <v>108097.85934</v>
      </c>
      <c r="I10531" s="11">
        <f t="shared" si="657"/>
        <v>37738</v>
      </c>
      <c r="J10531" s="11">
        <f t="shared" si="658"/>
        <v>38870.14</v>
      </c>
      <c r="K10531" s="11">
        <f t="shared" si="659"/>
        <v>0</v>
      </c>
    </row>
    <row r="10532" spans="1:11" s="11" customFormat="1">
      <c r="A10532" s="32">
        <v>2018</v>
      </c>
      <c r="B10532" s="32">
        <v>8832</v>
      </c>
      <c r="C10532" s="33" t="s">
        <v>563</v>
      </c>
      <c r="D10532" s="33" t="s">
        <v>564</v>
      </c>
      <c r="E10532" s="34">
        <v>57268</v>
      </c>
      <c r="F10532" s="35">
        <v>1.03</v>
      </c>
      <c r="G10532" s="34">
        <v>271</v>
      </c>
      <c r="H10532" s="14">
        <f t="shared" si="656"/>
        <v>159852.1684</v>
      </c>
      <c r="I10532" s="11">
        <f t="shared" si="657"/>
        <v>57268</v>
      </c>
      <c r="J10532" s="11">
        <f t="shared" si="658"/>
        <v>58986.04</v>
      </c>
      <c r="K10532" s="11">
        <f t="shared" si="659"/>
        <v>0</v>
      </c>
    </row>
    <row r="10533" spans="1:11" s="11" customFormat="1">
      <c r="A10533" s="32">
        <v>2018</v>
      </c>
      <c r="B10533" s="32">
        <v>8832</v>
      </c>
      <c r="C10533" s="33" t="s">
        <v>563</v>
      </c>
      <c r="D10533" s="33" t="s">
        <v>564</v>
      </c>
      <c r="E10533" s="34">
        <v>63107</v>
      </c>
      <c r="F10533" s="35">
        <v>1.03</v>
      </c>
      <c r="G10533" s="34">
        <v>277.10000000000002</v>
      </c>
      <c r="H10533" s="14">
        <f t="shared" si="656"/>
        <v>180115.58191000004</v>
      </c>
      <c r="I10533" s="11">
        <f t="shared" si="657"/>
        <v>63107</v>
      </c>
      <c r="J10533" s="11">
        <f t="shared" si="658"/>
        <v>65000.21</v>
      </c>
      <c r="K10533" s="11">
        <f t="shared" si="659"/>
        <v>0</v>
      </c>
    </row>
    <row r="10534" spans="1:11" s="11" customFormat="1">
      <c r="A10534" s="32">
        <v>2018</v>
      </c>
      <c r="B10534" s="32">
        <v>8832</v>
      </c>
      <c r="C10534" s="33" t="s">
        <v>563</v>
      </c>
      <c r="D10534" s="33" t="s">
        <v>564</v>
      </c>
      <c r="E10534" s="34">
        <v>20339</v>
      </c>
      <c r="F10534" s="35">
        <v>1.03</v>
      </c>
      <c r="G10534" s="34">
        <v>266.8</v>
      </c>
      <c r="H10534" s="14">
        <f t="shared" si="656"/>
        <v>55892.385560000002</v>
      </c>
      <c r="I10534" s="11">
        <f t="shared" si="657"/>
        <v>20339</v>
      </c>
      <c r="J10534" s="11">
        <f t="shared" si="658"/>
        <v>20949.170000000002</v>
      </c>
      <c r="K10534" s="11">
        <f t="shared" si="659"/>
        <v>0</v>
      </c>
    </row>
    <row r="10535" spans="1:11" s="11" customFormat="1">
      <c r="A10535" s="32">
        <v>2018</v>
      </c>
      <c r="B10535" s="32">
        <v>8832</v>
      </c>
      <c r="C10535" s="33" t="s">
        <v>563</v>
      </c>
      <c r="D10535" s="33" t="s">
        <v>564</v>
      </c>
      <c r="E10535" s="34">
        <v>143198</v>
      </c>
      <c r="F10535" s="35">
        <v>1.03</v>
      </c>
      <c r="G10535" s="34">
        <v>273.60000000000002</v>
      </c>
      <c r="H10535" s="14">
        <f t="shared" si="656"/>
        <v>403543.41984000005</v>
      </c>
      <c r="I10535" s="11">
        <f t="shared" si="657"/>
        <v>143198</v>
      </c>
      <c r="J10535" s="11">
        <f t="shared" si="658"/>
        <v>147493.94</v>
      </c>
      <c r="K10535" s="11">
        <f t="shared" si="659"/>
        <v>0</v>
      </c>
    </row>
    <row r="10536" spans="1:11" s="11" customFormat="1">
      <c r="A10536" s="32">
        <v>2018</v>
      </c>
      <c r="B10536" s="32">
        <v>8832</v>
      </c>
      <c r="C10536" s="33" t="s">
        <v>563</v>
      </c>
      <c r="D10536" s="33" t="s">
        <v>564</v>
      </c>
      <c r="E10536" s="34">
        <v>752462</v>
      </c>
      <c r="F10536" s="35">
        <v>1.03</v>
      </c>
      <c r="G10536" s="34">
        <v>296.2</v>
      </c>
      <c r="H10536" s="14">
        <f t="shared" si="656"/>
        <v>2295656.2173199998</v>
      </c>
      <c r="I10536" s="11">
        <f t="shared" si="657"/>
        <v>752462</v>
      </c>
      <c r="J10536" s="11">
        <f t="shared" si="658"/>
        <v>775035.86</v>
      </c>
      <c r="K10536" s="11">
        <f t="shared" si="659"/>
        <v>0</v>
      </c>
    </row>
    <row r="10537" spans="1:11" s="11" customFormat="1">
      <c r="A10537" s="32">
        <v>2018</v>
      </c>
      <c r="B10537" s="32">
        <v>8832</v>
      </c>
      <c r="C10537" s="33" t="s">
        <v>563</v>
      </c>
      <c r="D10537" s="33" t="s">
        <v>564</v>
      </c>
      <c r="E10537" s="34">
        <v>9095</v>
      </c>
      <c r="F10537" s="35">
        <v>1.03</v>
      </c>
      <c r="G10537" s="34">
        <v>266.8</v>
      </c>
      <c r="H10537" s="14">
        <f t="shared" si="656"/>
        <v>24993.4238</v>
      </c>
      <c r="I10537" s="11">
        <f t="shared" si="657"/>
        <v>9095</v>
      </c>
      <c r="J10537" s="11">
        <f t="shared" si="658"/>
        <v>9367.85</v>
      </c>
      <c r="K10537" s="11">
        <f t="shared" si="659"/>
        <v>0</v>
      </c>
    </row>
    <row r="10538" spans="1:11" s="11" customFormat="1">
      <c r="A10538" s="32">
        <v>2018</v>
      </c>
      <c r="B10538" s="32">
        <v>8832</v>
      </c>
      <c r="C10538" s="33" t="s">
        <v>563</v>
      </c>
      <c r="D10538" s="33" t="s">
        <v>564</v>
      </c>
      <c r="E10538" s="34">
        <v>9709</v>
      </c>
      <c r="F10538" s="35">
        <v>1.03</v>
      </c>
      <c r="G10538" s="34">
        <v>277.89999999999998</v>
      </c>
      <c r="H10538" s="14">
        <f t="shared" si="656"/>
        <v>27790.750329999999</v>
      </c>
      <c r="I10538" s="11">
        <f t="shared" si="657"/>
        <v>9709</v>
      </c>
      <c r="J10538" s="11">
        <f t="shared" si="658"/>
        <v>10000.27</v>
      </c>
      <c r="K10538" s="11">
        <f t="shared" si="659"/>
        <v>0</v>
      </c>
    </row>
    <row r="10539" spans="1:11" s="11" customFormat="1">
      <c r="A10539" s="32">
        <v>2018</v>
      </c>
      <c r="B10539" s="32">
        <v>8832</v>
      </c>
      <c r="C10539" s="33" t="s">
        <v>563</v>
      </c>
      <c r="D10539" s="33" t="s">
        <v>564</v>
      </c>
      <c r="E10539" s="34">
        <v>133981</v>
      </c>
      <c r="F10539" s="35">
        <v>1.03</v>
      </c>
      <c r="G10539" s="34">
        <v>257</v>
      </c>
      <c r="H10539" s="14">
        <f t="shared" si="656"/>
        <v>354661.10509999999</v>
      </c>
      <c r="I10539" s="11">
        <f t="shared" si="657"/>
        <v>133981</v>
      </c>
      <c r="J10539" s="11">
        <f t="shared" si="658"/>
        <v>138000.43</v>
      </c>
      <c r="K10539" s="11">
        <f t="shared" si="659"/>
        <v>0</v>
      </c>
    </row>
    <row r="10540" spans="1:11" s="11" customFormat="1">
      <c r="A10540" s="32">
        <v>2018</v>
      </c>
      <c r="B10540" s="32">
        <v>8834</v>
      </c>
      <c r="C10540" s="33" t="s">
        <v>363</v>
      </c>
      <c r="D10540" s="33" t="s">
        <v>354</v>
      </c>
      <c r="E10540" s="34">
        <v>15924</v>
      </c>
      <c r="F10540" s="35">
        <v>17.978000000000002</v>
      </c>
      <c r="G10540" s="34">
        <v>160.9</v>
      </c>
      <c r="H10540" s="14">
        <f t="shared" si="656"/>
        <v>460627.21024800005</v>
      </c>
      <c r="I10540" s="11">
        <f t="shared" si="657"/>
        <v>15924</v>
      </c>
      <c r="J10540" s="11">
        <f t="shared" si="658"/>
        <v>286281.67200000002</v>
      </c>
      <c r="K10540" s="11">
        <f t="shared" si="659"/>
        <v>0</v>
      </c>
    </row>
    <row r="10541" spans="1:11" s="11" customFormat="1">
      <c r="A10541" s="32">
        <v>2018</v>
      </c>
      <c r="B10541" s="32">
        <v>8841</v>
      </c>
      <c r="C10541" s="33" t="s">
        <v>363</v>
      </c>
      <c r="D10541" s="33" t="s">
        <v>354</v>
      </c>
      <c r="E10541" s="34">
        <v>189855</v>
      </c>
      <c r="F10541" s="35">
        <v>18.742999999999999</v>
      </c>
      <c r="G10541" s="34">
        <v>221.7</v>
      </c>
      <c r="H10541" s="14">
        <f t="shared" si="656"/>
        <v>7889088.6715049995</v>
      </c>
      <c r="I10541" s="11">
        <f t="shared" si="657"/>
        <v>189855</v>
      </c>
      <c r="J10541" s="11">
        <f t="shared" si="658"/>
        <v>3558452.2649999997</v>
      </c>
      <c r="K10541" s="11">
        <f t="shared" si="659"/>
        <v>0</v>
      </c>
    </row>
    <row r="10542" spans="1:11" s="11" customFormat="1">
      <c r="A10542" s="32">
        <v>2018</v>
      </c>
      <c r="B10542" s="32">
        <v>8841</v>
      </c>
      <c r="C10542" s="33" t="s">
        <v>363</v>
      </c>
      <c r="D10542" s="33" t="s">
        <v>354</v>
      </c>
      <c r="E10542" s="34">
        <v>205105</v>
      </c>
      <c r="F10542" s="35">
        <v>18.916</v>
      </c>
      <c r="G10542" s="34">
        <v>234.4</v>
      </c>
      <c r="H10542" s="14">
        <f t="shared" si="656"/>
        <v>9094171.9259200003</v>
      </c>
      <c r="I10542" s="11">
        <f t="shared" si="657"/>
        <v>205105</v>
      </c>
      <c r="J10542" s="11">
        <f t="shared" si="658"/>
        <v>3879766.18</v>
      </c>
      <c r="K10542" s="11">
        <f t="shared" si="659"/>
        <v>0</v>
      </c>
    </row>
    <row r="10543" spans="1:11" s="11" customFormat="1">
      <c r="A10543" s="32">
        <v>2018</v>
      </c>
      <c r="B10543" s="32">
        <v>8845</v>
      </c>
      <c r="C10543" s="33" t="s">
        <v>353</v>
      </c>
      <c r="D10543" s="33" t="s">
        <v>354</v>
      </c>
      <c r="E10543" s="34">
        <v>5262</v>
      </c>
      <c r="F10543" s="35">
        <v>14.968</v>
      </c>
      <c r="G10543" s="34" t="s">
        <v>364</v>
      </c>
      <c r="H10543" s="14" t="str">
        <f t="shared" si="656"/>
        <v/>
      </c>
      <c r="I10543" s="11" t="str">
        <f t="shared" si="657"/>
        <v/>
      </c>
      <c r="J10543" s="11" t="str">
        <f t="shared" si="658"/>
        <v/>
      </c>
      <c r="K10543" s="11">
        <f t="shared" si="659"/>
        <v>0</v>
      </c>
    </row>
    <row r="10544" spans="1:11" s="11" customFormat="1">
      <c r="A10544" s="32">
        <v>2018</v>
      </c>
      <c r="B10544" s="32">
        <v>8845</v>
      </c>
      <c r="C10544" s="33" t="s">
        <v>365</v>
      </c>
      <c r="D10544" s="33" t="s">
        <v>354</v>
      </c>
      <c r="E10544" s="34">
        <v>15213</v>
      </c>
      <c r="F10544" s="35">
        <v>12.981999999999999</v>
      </c>
      <c r="G10544" s="34" t="s">
        <v>364</v>
      </c>
      <c r="H10544" s="14" t="str">
        <f t="shared" si="656"/>
        <v/>
      </c>
      <c r="I10544" s="11" t="str">
        <f t="shared" si="657"/>
        <v/>
      </c>
      <c r="J10544" s="11" t="str">
        <f t="shared" si="658"/>
        <v/>
      </c>
      <c r="K10544" s="11">
        <f t="shared" si="659"/>
        <v>0</v>
      </c>
    </row>
    <row r="10545" spans="1:11" s="11" customFormat="1">
      <c r="A10545" s="32">
        <v>2018</v>
      </c>
      <c r="B10545" s="32">
        <v>8845</v>
      </c>
      <c r="C10545" s="33" t="s">
        <v>353</v>
      </c>
      <c r="D10545" s="33" t="s">
        <v>354</v>
      </c>
      <c r="E10545" s="34">
        <v>13682</v>
      </c>
      <c r="F10545" s="35">
        <v>23.158000000000001</v>
      </c>
      <c r="G10545" s="34" t="s">
        <v>364</v>
      </c>
      <c r="H10545" s="14" t="str">
        <f t="shared" si="656"/>
        <v/>
      </c>
      <c r="I10545" s="11" t="str">
        <f t="shared" si="657"/>
        <v/>
      </c>
      <c r="J10545" s="11" t="str">
        <f t="shared" si="658"/>
        <v/>
      </c>
      <c r="K10545" s="11">
        <f t="shared" si="659"/>
        <v>0</v>
      </c>
    </row>
    <row r="10546" spans="1:11" s="11" customFormat="1">
      <c r="A10546" s="32">
        <v>2018</v>
      </c>
      <c r="B10546" s="32">
        <v>8845</v>
      </c>
      <c r="C10546" s="33" t="s">
        <v>353</v>
      </c>
      <c r="D10546" s="33" t="s">
        <v>354</v>
      </c>
      <c r="E10546" s="34">
        <v>7530</v>
      </c>
      <c r="F10546" s="35">
        <v>25.77</v>
      </c>
      <c r="G10546" s="34" t="s">
        <v>364</v>
      </c>
      <c r="H10546" s="14" t="str">
        <f t="shared" si="656"/>
        <v/>
      </c>
      <c r="I10546" s="11" t="str">
        <f t="shared" si="657"/>
        <v/>
      </c>
      <c r="J10546" s="11" t="str">
        <f t="shared" si="658"/>
        <v/>
      </c>
      <c r="K10546" s="11">
        <f t="shared" si="659"/>
        <v>0</v>
      </c>
    </row>
    <row r="10547" spans="1:11" s="11" customFormat="1">
      <c r="A10547" s="32">
        <v>2018</v>
      </c>
      <c r="B10547" s="32">
        <v>8845</v>
      </c>
      <c r="C10547" s="33" t="s">
        <v>353</v>
      </c>
      <c r="D10547" s="33" t="s">
        <v>354</v>
      </c>
      <c r="E10547" s="34">
        <v>30151</v>
      </c>
      <c r="F10547" s="35">
        <v>26.106000000000002</v>
      </c>
      <c r="G10547" s="34" t="s">
        <v>364</v>
      </c>
      <c r="H10547" s="14" t="str">
        <f t="shared" si="656"/>
        <v/>
      </c>
      <c r="I10547" s="11" t="str">
        <f t="shared" si="657"/>
        <v/>
      </c>
      <c r="J10547" s="11" t="str">
        <f t="shared" si="658"/>
        <v/>
      </c>
      <c r="K10547" s="11">
        <f t="shared" si="659"/>
        <v>0</v>
      </c>
    </row>
    <row r="10548" spans="1:11" s="11" customFormat="1">
      <c r="A10548" s="32">
        <v>2018</v>
      </c>
      <c r="B10548" s="32">
        <v>8845</v>
      </c>
      <c r="C10548" s="33" t="s">
        <v>353</v>
      </c>
      <c r="D10548" s="33" t="s">
        <v>354</v>
      </c>
      <c r="E10548" s="34">
        <v>30170</v>
      </c>
      <c r="F10548" s="35">
        <v>26.06</v>
      </c>
      <c r="G10548" s="34" t="s">
        <v>364</v>
      </c>
      <c r="H10548" s="14" t="str">
        <f t="shared" si="656"/>
        <v/>
      </c>
      <c r="I10548" s="11" t="str">
        <f t="shared" si="657"/>
        <v/>
      </c>
      <c r="J10548" s="11" t="str">
        <f t="shared" si="658"/>
        <v/>
      </c>
      <c r="K10548" s="11">
        <f t="shared" si="659"/>
        <v>0</v>
      </c>
    </row>
    <row r="10549" spans="1:11" s="11" customFormat="1">
      <c r="A10549" s="32">
        <v>2018</v>
      </c>
      <c r="B10549" s="32">
        <v>8845</v>
      </c>
      <c r="C10549" s="33" t="s">
        <v>353</v>
      </c>
      <c r="D10549" s="33" t="s">
        <v>354</v>
      </c>
      <c r="E10549" s="34">
        <v>4141</v>
      </c>
      <c r="F10549" s="35">
        <v>17.015999999999998</v>
      </c>
      <c r="G10549" s="34" t="s">
        <v>364</v>
      </c>
      <c r="H10549" s="14" t="str">
        <f t="shared" si="656"/>
        <v/>
      </c>
      <c r="I10549" s="11" t="str">
        <f t="shared" si="657"/>
        <v/>
      </c>
      <c r="J10549" s="11" t="str">
        <f t="shared" si="658"/>
        <v/>
      </c>
      <c r="K10549" s="11">
        <f t="shared" si="659"/>
        <v>0</v>
      </c>
    </row>
    <row r="10550" spans="1:11" s="11" customFormat="1">
      <c r="A10550" s="32">
        <v>2018</v>
      </c>
      <c r="B10550" s="32">
        <v>8845</v>
      </c>
      <c r="C10550" s="33" t="s">
        <v>353</v>
      </c>
      <c r="D10550" s="33" t="s">
        <v>354</v>
      </c>
      <c r="E10550" s="34">
        <v>7321</v>
      </c>
      <c r="F10550" s="35">
        <v>25.106000000000002</v>
      </c>
      <c r="G10550" s="34" t="s">
        <v>364</v>
      </c>
      <c r="H10550" s="14" t="str">
        <f t="shared" si="656"/>
        <v/>
      </c>
      <c r="I10550" s="11" t="str">
        <f t="shared" si="657"/>
        <v/>
      </c>
      <c r="J10550" s="11" t="str">
        <f t="shared" si="658"/>
        <v/>
      </c>
      <c r="K10550" s="11">
        <f t="shared" si="659"/>
        <v>0</v>
      </c>
    </row>
    <row r="10551" spans="1:11" s="11" customFormat="1">
      <c r="A10551" s="32">
        <v>2018</v>
      </c>
      <c r="B10551" s="32">
        <v>8845</v>
      </c>
      <c r="C10551" s="33" t="s">
        <v>353</v>
      </c>
      <c r="D10551" s="33" t="s">
        <v>354</v>
      </c>
      <c r="E10551" s="34">
        <v>2661</v>
      </c>
      <c r="F10551" s="35">
        <v>16.364000000000001</v>
      </c>
      <c r="G10551" s="34" t="s">
        <v>364</v>
      </c>
      <c r="H10551" s="14" t="str">
        <f t="shared" si="656"/>
        <v/>
      </c>
      <c r="I10551" s="11" t="str">
        <f t="shared" si="657"/>
        <v/>
      </c>
      <c r="J10551" s="11" t="str">
        <f t="shared" si="658"/>
        <v/>
      </c>
      <c r="K10551" s="11">
        <f t="shared" si="659"/>
        <v>0</v>
      </c>
    </row>
    <row r="10552" spans="1:11" s="11" customFormat="1">
      <c r="A10552" s="32">
        <v>2018</v>
      </c>
      <c r="B10552" s="32">
        <v>8845</v>
      </c>
      <c r="C10552" s="33" t="s">
        <v>353</v>
      </c>
      <c r="D10552" s="33" t="s">
        <v>354</v>
      </c>
      <c r="E10552" s="34">
        <v>269578</v>
      </c>
      <c r="F10552" s="35">
        <v>25.928000000000001</v>
      </c>
      <c r="G10552" s="34" t="s">
        <v>364</v>
      </c>
      <c r="H10552" s="14" t="str">
        <f t="shared" si="656"/>
        <v/>
      </c>
      <c r="I10552" s="11" t="str">
        <f t="shared" si="657"/>
        <v/>
      </c>
      <c r="J10552" s="11" t="str">
        <f t="shared" si="658"/>
        <v/>
      </c>
      <c r="K10552" s="11">
        <f t="shared" si="659"/>
        <v>0</v>
      </c>
    </row>
    <row r="10553" spans="1:11" s="11" customFormat="1">
      <c r="A10553" s="32">
        <v>2018</v>
      </c>
      <c r="B10553" s="32">
        <v>8845</v>
      </c>
      <c r="C10553" s="33" t="s">
        <v>353</v>
      </c>
      <c r="D10553" s="33" t="s">
        <v>354</v>
      </c>
      <c r="E10553" s="34">
        <v>9603</v>
      </c>
      <c r="F10553" s="35">
        <v>21.102</v>
      </c>
      <c r="G10553" s="34" t="s">
        <v>364</v>
      </c>
      <c r="H10553" s="14" t="str">
        <f t="shared" si="656"/>
        <v/>
      </c>
      <c r="I10553" s="11" t="str">
        <f t="shared" si="657"/>
        <v/>
      </c>
      <c r="J10553" s="11" t="str">
        <f t="shared" si="658"/>
        <v/>
      </c>
      <c r="K10553" s="11">
        <f t="shared" si="659"/>
        <v>0</v>
      </c>
    </row>
    <row r="10554" spans="1:11" s="11" customFormat="1">
      <c r="A10554" s="32">
        <v>2018</v>
      </c>
      <c r="B10554" s="32">
        <v>8845</v>
      </c>
      <c r="C10554" s="33" t="s">
        <v>353</v>
      </c>
      <c r="D10554" s="33" t="s">
        <v>354</v>
      </c>
      <c r="E10554" s="34">
        <v>5455</v>
      </c>
      <c r="F10554" s="35">
        <v>19.873999999999999</v>
      </c>
      <c r="G10554" s="34" t="s">
        <v>364</v>
      </c>
      <c r="H10554" s="14" t="str">
        <f t="shared" si="656"/>
        <v/>
      </c>
      <c r="I10554" s="11" t="str">
        <f t="shared" si="657"/>
        <v/>
      </c>
      <c r="J10554" s="11" t="str">
        <f t="shared" si="658"/>
        <v/>
      </c>
      <c r="K10554" s="11">
        <f t="shared" si="659"/>
        <v>0</v>
      </c>
    </row>
    <row r="10555" spans="1:11" s="11" customFormat="1">
      <c r="A10555" s="32">
        <v>2018</v>
      </c>
      <c r="B10555" s="32">
        <v>8845</v>
      </c>
      <c r="C10555" s="33" t="s">
        <v>353</v>
      </c>
      <c r="D10555" s="33" t="s">
        <v>354</v>
      </c>
      <c r="E10555" s="34">
        <v>3054</v>
      </c>
      <c r="F10555" s="35">
        <v>20.396000000000001</v>
      </c>
      <c r="G10555" s="34" t="s">
        <v>364</v>
      </c>
      <c r="H10555" s="14" t="str">
        <f t="shared" si="656"/>
        <v/>
      </c>
      <c r="I10555" s="11" t="str">
        <f t="shared" si="657"/>
        <v/>
      </c>
      <c r="J10555" s="11" t="str">
        <f t="shared" si="658"/>
        <v/>
      </c>
      <c r="K10555" s="11">
        <f t="shared" si="659"/>
        <v>0</v>
      </c>
    </row>
    <row r="10556" spans="1:11" s="11" customFormat="1">
      <c r="A10556" s="32">
        <v>2018</v>
      </c>
      <c r="B10556" s="32">
        <v>8845</v>
      </c>
      <c r="C10556" s="33" t="s">
        <v>353</v>
      </c>
      <c r="D10556" s="33" t="s">
        <v>354</v>
      </c>
      <c r="E10556" s="34">
        <v>2166</v>
      </c>
      <c r="F10556" s="35">
        <v>18.524000000000001</v>
      </c>
      <c r="G10556" s="34" t="s">
        <v>364</v>
      </c>
      <c r="H10556" s="14" t="str">
        <f t="shared" si="656"/>
        <v/>
      </c>
      <c r="I10556" s="11" t="str">
        <f t="shared" si="657"/>
        <v/>
      </c>
      <c r="J10556" s="11" t="str">
        <f t="shared" si="658"/>
        <v/>
      </c>
      <c r="K10556" s="11">
        <f t="shared" si="659"/>
        <v>0</v>
      </c>
    </row>
    <row r="10557" spans="1:11" s="11" customFormat="1">
      <c r="A10557" s="32">
        <v>2018</v>
      </c>
      <c r="B10557" s="32">
        <v>8845</v>
      </c>
      <c r="C10557" s="33" t="s">
        <v>353</v>
      </c>
      <c r="D10557" s="33" t="s">
        <v>354</v>
      </c>
      <c r="E10557" s="34">
        <v>1532</v>
      </c>
      <c r="F10557" s="35">
        <v>23.655999999999999</v>
      </c>
      <c r="G10557" s="34" t="s">
        <v>364</v>
      </c>
      <c r="H10557" s="14" t="str">
        <f t="shared" si="656"/>
        <v/>
      </c>
      <c r="I10557" s="11" t="str">
        <f t="shared" si="657"/>
        <v/>
      </c>
      <c r="J10557" s="11" t="str">
        <f t="shared" si="658"/>
        <v/>
      </c>
      <c r="K10557" s="11">
        <f t="shared" si="659"/>
        <v>0</v>
      </c>
    </row>
    <row r="10558" spans="1:11" s="11" customFormat="1">
      <c r="A10558" s="32">
        <v>2018</v>
      </c>
      <c r="B10558" s="32">
        <v>8845</v>
      </c>
      <c r="C10558" s="33" t="s">
        <v>353</v>
      </c>
      <c r="D10558" s="33" t="s">
        <v>354</v>
      </c>
      <c r="E10558" s="34">
        <v>1885</v>
      </c>
      <c r="F10558" s="35">
        <v>22.242000000000001</v>
      </c>
      <c r="G10558" s="34" t="s">
        <v>364</v>
      </c>
      <c r="H10558" s="14" t="str">
        <f t="shared" si="656"/>
        <v/>
      </c>
      <c r="I10558" s="11" t="str">
        <f t="shared" si="657"/>
        <v/>
      </c>
      <c r="J10558" s="11" t="str">
        <f t="shared" si="658"/>
        <v/>
      </c>
      <c r="K10558" s="11">
        <f t="shared" si="659"/>
        <v>0</v>
      </c>
    </row>
    <row r="10559" spans="1:11" s="11" customFormat="1">
      <c r="A10559" s="32">
        <v>2018</v>
      </c>
      <c r="B10559" s="32">
        <v>8846</v>
      </c>
      <c r="C10559" s="33" t="s">
        <v>353</v>
      </c>
      <c r="D10559" s="33" t="s">
        <v>354</v>
      </c>
      <c r="E10559" s="34">
        <v>1546</v>
      </c>
      <c r="F10559" s="35">
        <v>26.148</v>
      </c>
      <c r="G10559" s="34" t="s">
        <v>364</v>
      </c>
      <c r="H10559" s="14" t="str">
        <f t="shared" si="656"/>
        <v/>
      </c>
      <c r="I10559" s="11" t="str">
        <f t="shared" si="657"/>
        <v/>
      </c>
      <c r="J10559" s="11" t="str">
        <f t="shared" si="658"/>
        <v/>
      </c>
      <c r="K10559" s="11">
        <f t="shared" si="659"/>
        <v>0</v>
      </c>
    </row>
    <row r="10560" spans="1:11" s="11" customFormat="1">
      <c r="A10560" s="32">
        <v>2018</v>
      </c>
      <c r="B10560" s="32">
        <v>8846</v>
      </c>
      <c r="C10560" s="33" t="s">
        <v>353</v>
      </c>
      <c r="D10560" s="33" t="s">
        <v>354</v>
      </c>
      <c r="E10560" s="34">
        <v>103658</v>
      </c>
      <c r="F10560" s="35">
        <v>26.088000000000001</v>
      </c>
      <c r="G10560" s="34" t="s">
        <v>364</v>
      </c>
      <c r="H10560" s="14" t="str">
        <f t="shared" si="656"/>
        <v/>
      </c>
      <c r="I10560" s="11" t="str">
        <f t="shared" si="657"/>
        <v/>
      </c>
      <c r="J10560" s="11" t="str">
        <f t="shared" si="658"/>
        <v/>
      </c>
      <c r="K10560" s="11">
        <f t="shared" si="659"/>
        <v>0</v>
      </c>
    </row>
    <row r="10561" spans="1:11" s="11" customFormat="1">
      <c r="A10561" s="32">
        <v>2018</v>
      </c>
      <c r="B10561" s="32">
        <v>8846</v>
      </c>
      <c r="C10561" s="33" t="s">
        <v>353</v>
      </c>
      <c r="D10561" s="33" t="s">
        <v>354</v>
      </c>
      <c r="E10561" s="34">
        <v>17847</v>
      </c>
      <c r="F10561" s="35">
        <v>23.446000000000002</v>
      </c>
      <c r="G10561" s="34" t="s">
        <v>364</v>
      </c>
      <c r="H10561" s="14" t="str">
        <f t="shared" si="656"/>
        <v/>
      </c>
      <c r="I10561" s="11" t="str">
        <f t="shared" si="657"/>
        <v/>
      </c>
      <c r="J10561" s="11" t="str">
        <f t="shared" si="658"/>
        <v/>
      </c>
      <c r="K10561" s="11">
        <f t="shared" si="659"/>
        <v>0</v>
      </c>
    </row>
    <row r="10562" spans="1:11" s="11" customFormat="1">
      <c r="A10562" s="32">
        <v>2018</v>
      </c>
      <c r="B10562" s="32">
        <v>8846</v>
      </c>
      <c r="C10562" s="33" t="s">
        <v>353</v>
      </c>
      <c r="D10562" s="33" t="s">
        <v>354</v>
      </c>
      <c r="E10562" s="34">
        <v>560</v>
      </c>
      <c r="F10562" s="35">
        <v>16.734000000000002</v>
      </c>
      <c r="G10562" s="34" t="s">
        <v>364</v>
      </c>
      <c r="H10562" s="14" t="str">
        <f t="shared" si="656"/>
        <v/>
      </c>
      <c r="I10562" s="11" t="str">
        <f t="shared" si="657"/>
        <v/>
      </c>
      <c r="J10562" s="11" t="str">
        <f t="shared" si="658"/>
        <v/>
      </c>
      <c r="K10562" s="11">
        <f t="shared" si="659"/>
        <v>0</v>
      </c>
    </row>
    <row r="10563" spans="1:11" s="11" customFormat="1">
      <c r="A10563" s="32">
        <v>2018</v>
      </c>
      <c r="B10563" s="32">
        <v>8846</v>
      </c>
      <c r="C10563" s="33" t="s">
        <v>353</v>
      </c>
      <c r="D10563" s="33" t="s">
        <v>354</v>
      </c>
      <c r="E10563" s="34">
        <v>14853</v>
      </c>
      <c r="F10563" s="35">
        <v>25.802</v>
      </c>
      <c r="G10563" s="34" t="s">
        <v>364</v>
      </c>
      <c r="H10563" s="14" t="str">
        <f t="shared" si="656"/>
        <v/>
      </c>
      <c r="I10563" s="11" t="str">
        <f t="shared" si="657"/>
        <v/>
      </c>
      <c r="J10563" s="11" t="str">
        <f t="shared" si="658"/>
        <v/>
      </c>
      <c r="K10563" s="11">
        <f t="shared" si="659"/>
        <v>0</v>
      </c>
    </row>
    <row r="10564" spans="1:11" s="11" customFormat="1">
      <c r="A10564" s="32">
        <v>2018</v>
      </c>
      <c r="B10564" s="32">
        <v>8846</v>
      </c>
      <c r="C10564" s="33" t="s">
        <v>353</v>
      </c>
      <c r="D10564" s="33" t="s">
        <v>354</v>
      </c>
      <c r="E10564" s="34">
        <v>7744</v>
      </c>
      <c r="F10564" s="35">
        <v>25.242000000000001</v>
      </c>
      <c r="G10564" s="34" t="s">
        <v>364</v>
      </c>
      <c r="H10564" s="14" t="str">
        <f t="shared" si="656"/>
        <v/>
      </c>
      <c r="I10564" s="11" t="str">
        <f t="shared" si="657"/>
        <v/>
      </c>
      <c r="J10564" s="11" t="str">
        <f t="shared" si="658"/>
        <v/>
      </c>
      <c r="K10564" s="11">
        <f t="shared" si="659"/>
        <v>0</v>
      </c>
    </row>
    <row r="10565" spans="1:11" s="11" customFormat="1">
      <c r="A10565" s="32">
        <v>2018</v>
      </c>
      <c r="B10565" s="32">
        <v>8846</v>
      </c>
      <c r="C10565" s="33" t="s">
        <v>353</v>
      </c>
      <c r="D10565" s="33" t="s">
        <v>354</v>
      </c>
      <c r="E10565" s="34">
        <v>9376</v>
      </c>
      <c r="F10565" s="35">
        <v>16.420000000000002</v>
      </c>
      <c r="G10565" s="34" t="s">
        <v>364</v>
      </c>
      <c r="H10565" s="14" t="str">
        <f t="shared" si="656"/>
        <v/>
      </c>
      <c r="I10565" s="11" t="str">
        <f t="shared" si="657"/>
        <v/>
      </c>
      <c r="J10565" s="11" t="str">
        <f t="shared" si="658"/>
        <v/>
      </c>
      <c r="K10565" s="11">
        <f t="shared" si="659"/>
        <v>0</v>
      </c>
    </row>
    <row r="10566" spans="1:11" s="11" customFormat="1">
      <c r="A10566" s="32">
        <v>2018</v>
      </c>
      <c r="B10566" s="32">
        <v>8846</v>
      </c>
      <c r="C10566" s="33" t="s">
        <v>353</v>
      </c>
      <c r="D10566" s="33" t="s">
        <v>354</v>
      </c>
      <c r="E10566" s="34">
        <v>74294</v>
      </c>
      <c r="F10566" s="35">
        <v>25.943999999999999</v>
      </c>
      <c r="G10566" s="34" t="s">
        <v>364</v>
      </c>
      <c r="H10566" s="14" t="str">
        <f t="shared" ref="H10566:H10629" si="660">IF(I10566="","",G10566/100*F10566*E10566)</f>
        <v/>
      </c>
      <c r="I10566" s="11" t="str">
        <f t="shared" ref="I10566:I10629" si="661">IF(OR(G10566=".",F10566=".",E10566="."),"",E10566)</f>
        <v/>
      </c>
      <c r="J10566" s="11" t="str">
        <f t="shared" ref="J10566:J10629" si="662">IF(I10566="","",F10566*I10566)</f>
        <v/>
      </c>
      <c r="K10566" s="11">
        <f t="shared" ref="K10566:K10629" si="663">IF(C10566="LIG",1,0)</f>
        <v>0</v>
      </c>
    </row>
    <row r="10567" spans="1:11" s="11" customFormat="1">
      <c r="A10567" s="32">
        <v>2018</v>
      </c>
      <c r="B10567" s="32">
        <v>8846</v>
      </c>
      <c r="C10567" s="33" t="s">
        <v>353</v>
      </c>
      <c r="D10567" s="33" t="s">
        <v>354</v>
      </c>
      <c r="E10567" s="34">
        <v>104209</v>
      </c>
      <c r="F10567" s="35">
        <v>25.974</v>
      </c>
      <c r="G10567" s="34" t="s">
        <v>364</v>
      </c>
      <c r="H10567" s="14" t="str">
        <f t="shared" si="660"/>
        <v/>
      </c>
      <c r="I10567" s="11" t="str">
        <f t="shared" si="661"/>
        <v/>
      </c>
      <c r="J10567" s="11" t="str">
        <f t="shared" si="662"/>
        <v/>
      </c>
      <c r="K10567" s="11">
        <f t="shared" si="663"/>
        <v>0</v>
      </c>
    </row>
    <row r="10568" spans="1:11" s="11" customFormat="1">
      <c r="A10568" s="32">
        <v>2018</v>
      </c>
      <c r="B10568" s="32">
        <v>8846</v>
      </c>
      <c r="C10568" s="33" t="s">
        <v>353</v>
      </c>
      <c r="D10568" s="33" t="s">
        <v>354</v>
      </c>
      <c r="E10568" s="34">
        <v>13911</v>
      </c>
      <c r="F10568" s="35">
        <v>25.48</v>
      </c>
      <c r="G10568" s="34" t="s">
        <v>364</v>
      </c>
      <c r="H10568" s="14" t="str">
        <f t="shared" si="660"/>
        <v/>
      </c>
      <c r="I10568" s="11" t="str">
        <f t="shared" si="661"/>
        <v/>
      </c>
      <c r="J10568" s="11" t="str">
        <f t="shared" si="662"/>
        <v/>
      </c>
      <c r="K10568" s="11">
        <f t="shared" si="663"/>
        <v>0</v>
      </c>
    </row>
    <row r="10569" spans="1:11" s="11" customFormat="1">
      <c r="A10569" s="32">
        <v>2018</v>
      </c>
      <c r="B10569" s="32">
        <v>8846</v>
      </c>
      <c r="C10569" s="33" t="s">
        <v>353</v>
      </c>
      <c r="D10569" s="33" t="s">
        <v>354</v>
      </c>
      <c r="E10569" s="34">
        <v>2683</v>
      </c>
      <c r="F10569" s="35">
        <v>23.128</v>
      </c>
      <c r="G10569" s="34" t="s">
        <v>364</v>
      </c>
      <c r="H10569" s="14" t="str">
        <f t="shared" si="660"/>
        <v/>
      </c>
      <c r="I10569" s="11" t="str">
        <f t="shared" si="661"/>
        <v/>
      </c>
      <c r="J10569" s="11" t="str">
        <f t="shared" si="662"/>
        <v/>
      </c>
      <c r="K10569" s="11">
        <f t="shared" si="663"/>
        <v>0</v>
      </c>
    </row>
    <row r="10570" spans="1:11" s="11" customFormat="1">
      <c r="A10570" s="32">
        <v>2018</v>
      </c>
      <c r="B10570" s="32">
        <v>8846</v>
      </c>
      <c r="C10570" s="33" t="s">
        <v>353</v>
      </c>
      <c r="D10570" s="33" t="s">
        <v>354</v>
      </c>
      <c r="E10570" s="34">
        <v>2271</v>
      </c>
      <c r="F10570" s="35">
        <v>16.718</v>
      </c>
      <c r="G10570" s="34" t="s">
        <v>364</v>
      </c>
      <c r="H10570" s="14" t="str">
        <f t="shared" si="660"/>
        <v/>
      </c>
      <c r="I10570" s="11" t="str">
        <f t="shared" si="661"/>
        <v/>
      </c>
      <c r="J10570" s="11" t="str">
        <f t="shared" si="662"/>
        <v/>
      </c>
      <c r="K10570" s="11">
        <f t="shared" si="663"/>
        <v>0</v>
      </c>
    </row>
    <row r="10571" spans="1:11" s="11" customFormat="1">
      <c r="A10571" s="32">
        <v>2018</v>
      </c>
      <c r="B10571" s="32">
        <v>8846</v>
      </c>
      <c r="C10571" s="33" t="s">
        <v>353</v>
      </c>
      <c r="D10571" s="33" t="s">
        <v>354</v>
      </c>
      <c r="E10571" s="34">
        <v>2128</v>
      </c>
      <c r="F10571" s="35">
        <v>23.178000000000001</v>
      </c>
      <c r="G10571" s="34" t="s">
        <v>364</v>
      </c>
      <c r="H10571" s="14" t="str">
        <f t="shared" si="660"/>
        <v/>
      </c>
      <c r="I10571" s="11" t="str">
        <f t="shared" si="661"/>
        <v/>
      </c>
      <c r="J10571" s="11" t="str">
        <f t="shared" si="662"/>
        <v/>
      </c>
      <c r="K10571" s="11">
        <f t="shared" si="663"/>
        <v>0</v>
      </c>
    </row>
    <row r="10572" spans="1:11" s="11" customFormat="1">
      <c r="A10572" s="32">
        <v>2018</v>
      </c>
      <c r="B10572" s="32">
        <v>8846</v>
      </c>
      <c r="C10572" s="33" t="s">
        <v>353</v>
      </c>
      <c r="D10572" s="33" t="s">
        <v>354</v>
      </c>
      <c r="E10572" s="34">
        <v>1541</v>
      </c>
      <c r="F10572" s="35">
        <v>19.55</v>
      </c>
      <c r="G10572" s="34" t="s">
        <v>364</v>
      </c>
      <c r="H10572" s="14" t="str">
        <f t="shared" si="660"/>
        <v/>
      </c>
      <c r="I10572" s="11" t="str">
        <f t="shared" si="661"/>
        <v/>
      </c>
      <c r="J10572" s="11" t="str">
        <f t="shared" si="662"/>
        <v/>
      </c>
      <c r="K10572" s="11">
        <f t="shared" si="663"/>
        <v>0</v>
      </c>
    </row>
    <row r="10573" spans="1:11" s="11" customFormat="1">
      <c r="A10573" s="32">
        <v>2018</v>
      </c>
      <c r="B10573" s="32">
        <v>8846</v>
      </c>
      <c r="C10573" s="33" t="s">
        <v>353</v>
      </c>
      <c r="D10573" s="33" t="s">
        <v>354</v>
      </c>
      <c r="E10573" s="34">
        <v>4440</v>
      </c>
      <c r="F10573" s="35">
        <v>15.818</v>
      </c>
      <c r="G10573" s="34" t="s">
        <v>364</v>
      </c>
      <c r="H10573" s="14" t="str">
        <f t="shared" si="660"/>
        <v/>
      </c>
      <c r="I10573" s="11" t="str">
        <f t="shared" si="661"/>
        <v/>
      </c>
      <c r="J10573" s="11" t="str">
        <f t="shared" si="662"/>
        <v/>
      </c>
      <c r="K10573" s="11">
        <f t="shared" si="663"/>
        <v>0</v>
      </c>
    </row>
    <row r="10574" spans="1:11" s="11" customFormat="1">
      <c r="A10574" s="32">
        <v>2018</v>
      </c>
      <c r="B10574" s="32">
        <v>8846</v>
      </c>
      <c r="C10574" s="33" t="s">
        <v>365</v>
      </c>
      <c r="D10574" s="33" t="s">
        <v>354</v>
      </c>
      <c r="E10574" s="34">
        <v>5409</v>
      </c>
      <c r="F10574" s="35">
        <v>14.454000000000001</v>
      </c>
      <c r="G10574" s="34" t="s">
        <v>364</v>
      </c>
      <c r="H10574" s="14" t="str">
        <f t="shared" si="660"/>
        <v/>
      </c>
      <c r="I10574" s="11" t="str">
        <f t="shared" si="661"/>
        <v/>
      </c>
      <c r="J10574" s="11" t="str">
        <f t="shared" si="662"/>
        <v/>
      </c>
      <c r="K10574" s="11">
        <f t="shared" si="663"/>
        <v>0</v>
      </c>
    </row>
    <row r="10575" spans="1:11" s="11" customFormat="1">
      <c r="A10575" s="32">
        <v>2018</v>
      </c>
      <c r="B10575" s="32">
        <v>8848</v>
      </c>
      <c r="C10575" s="33" t="s">
        <v>353</v>
      </c>
      <c r="D10575" s="33" t="s">
        <v>354</v>
      </c>
      <c r="E10575" s="34">
        <v>78518</v>
      </c>
      <c r="F10575" s="35">
        <v>25.312000000000001</v>
      </c>
      <c r="G10575" s="34">
        <v>188.2</v>
      </c>
      <c r="H10575" s="14">
        <f t="shared" si="660"/>
        <v>3740376.4133119998</v>
      </c>
      <c r="I10575" s="11">
        <f t="shared" si="661"/>
        <v>78518</v>
      </c>
      <c r="J10575" s="11">
        <f t="shared" si="662"/>
        <v>1987447.6160000002</v>
      </c>
      <c r="K10575" s="11">
        <f t="shared" si="663"/>
        <v>0</v>
      </c>
    </row>
    <row r="10576" spans="1:11" s="11" customFormat="1">
      <c r="A10576" s="32">
        <v>2018</v>
      </c>
      <c r="B10576" s="32">
        <v>8848</v>
      </c>
      <c r="C10576" s="33" t="s">
        <v>353</v>
      </c>
      <c r="D10576" s="33" t="s">
        <v>354</v>
      </c>
      <c r="E10576" s="34">
        <v>3331</v>
      </c>
      <c r="F10576" s="35">
        <v>24.268000000000001</v>
      </c>
      <c r="G10576" s="34">
        <v>255</v>
      </c>
      <c r="H10576" s="14">
        <f t="shared" si="660"/>
        <v>206133.60539999997</v>
      </c>
      <c r="I10576" s="11">
        <f t="shared" si="661"/>
        <v>3331</v>
      </c>
      <c r="J10576" s="11">
        <f t="shared" si="662"/>
        <v>80836.707999999999</v>
      </c>
      <c r="K10576" s="11">
        <f t="shared" si="663"/>
        <v>0</v>
      </c>
    </row>
    <row r="10577" spans="1:11" s="11" customFormat="1">
      <c r="A10577" s="32">
        <v>2018</v>
      </c>
      <c r="B10577" s="32">
        <v>8852</v>
      </c>
      <c r="C10577" s="33" t="s">
        <v>363</v>
      </c>
      <c r="D10577" s="33" t="s">
        <v>354</v>
      </c>
      <c r="E10577" s="34">
        <v>115963</v>
      </c>
      <c r="F10577" s="35">
        <v>17.934000000000001</v>
      </c>
      <c r="G10577" s="34">
        <v>191.6</v>
      </c>
      <c r="H10577" s="14">
        <f t="shared" si="660"/>
        <v>3984667.7268720004</v>
      </c>
      <c r="I10577" s="11">
        <f t="shared" si="661"/>
        <v>115963</v>
      </c>
      <c r="J10577" s="11">
        <f t="shared" si="662"/>
        <v>2079680.442</v>
      </c>
      <c r="K10577" s="11">
        <f t="shared" si="663"/>
        <v>0</v>
      </c>
    </row>
    <row r="10578" spans="1:11" s="11" customFormat="1">
      <c r="A10578" s="32">
        <v>2018</v>
      </c>
      <c r="B10578" s="32">
        <v>8852</v>
      </c>
      <c r="C10578" s="33" t="s">
        <v>363</v>
      </c>
      <c r="D10578" s="33" t="s">
        <v>354</v>
      </c>
      <c r="E10578" s="34">
        <v>65366</v>
      </c>
      <c r="F10578" s="35">
        <v>17.114000000000001</v>
      </c>
      <c r="G10578" s="34">
        <v>188.7</v>
      </c>
      <c r="H10578" s="14">
        <f t="shared" si="660"/>
        <v>2110937.3171879998</v>
      </c>
      <c r="I10578" s="11">
        <f t="shared" si="661"/>
        <v>65366</v>
      </c>
      <c r="J10578" s="11">
        <f t="shared" si="662"/>
        <v>1118673.7240000002</v>
      </c>
      <c r="K10578" s="11">
        <f t="shared" si="663"/>
        <v>0</v>
      </c>
    </row>
    <row r="10579" spans="1:11" s="11" customFormat="1">
      <c r="A10579" s="32">
        <v>2018</v>
      </c>
      <c r="B10579" s="32">
        <v>8852</v>
      </c>
      <c r="C10579" s="33" t="s">
        <v>363</v>
      </c>
      <c r="D10579" s="33" t="s">
        <v>354</v>
      </c>
      <c r="E10579" s="34">
        <v>314438</v>
      </c>
      <c r="F10579" s="35">
        <v>17.344000000000001</v>
      </c>
      <c r="G10579" s="34">
        <v>193.5</v>
      </c>
      <c r="H10579" s="14">
        <f t="shared" si="660"/>
        <v>10552740.520320002</v>
      </c>
      <c r="I10579" s="11">
        <f t="shared" si="661"/>
        <v>314438</v>
      </c>
      <c r="J10579" s="11">
        <f t="shared" si="662"/>
        <v>5453612.6720000003</v>
      </c>
      <c r="K10579" s="11">
        <f t="shared" si="663"/>
        <v>0</v>
      </c>
    </row>
    <row r="10580" spans="1:11" s="11" customFormat="1">
      <c r="A10580" s="32">
        <v>2018</v>
      </c>
      <c r="B10580" s="32">
        <v>8852</v>
      </c>
      <c r="C10580" s="33" t="s">
        <v>363</v>
      </c>
      <c r="D10580" s="33" t="s">
        <v>354</v>
      </c>
      <c r="E10580" s="34">
        <v>33094</v>
      </c>
      <c r="F10580" s="35">
        <v>17.321999999999999</v>
      </c>
      <c r="G10580" s="34">
        <v>190.4</v>
      </c>
      <c r="H10580" s="14">
        <f t="shared" si="660"/>
        <v>1091476.1262719999</v>
      </c>
      <c r="I10580" s="11">
        <f t="shared" si="661"/>
        <v>33094</v>
      </c>
      <c r="J10580" s="11">
        <f t="shared" si="662"/>
        <v>573254.26799999992</v>
      </c>
      <c r="K10580" s="11">
        <f t="shared" si="663"/>
        <v>0</v>
      </c>
    </row>
    <row r="10581" spans="1:11" s="11" customFormat="1">
      <c r="A10581" s="32">
        <v>2018</v>
      </c>
      <c r="B10581" s="32">
        <v>8853</v>
      </c>
      <c r="C10581" s="33" t="s">
        <v>563</v>
      </c>
      <c r="D10581" s="33" t="s">
        <v>564</v>
      </c>
      <c r="E10581" s="34">
        <v>103215</v>
      </c>
      <c r="F10581" s="35">
        <v>1.03</v>
      </c>
      <c r="G10581" s="34">
        <v>300.8</v>
      </c>
      <c r="H10581" s="14">
        <f t="shared" si="660"/>
        <v>319784.84159999999</v>
      </c>
      <c r="I10581" s="11">
        <f t="shared" si="661"/>
        <v>103215</v>
      </c>
      <c r="J10581" s="11">
        <f t="shared" si="662"/>
        <v>106311.45</v>
      </c>
      <c r="K10581" s="11">
        <f t="shared" si="663"/>
        <v>0</v>
      </c>
    </row>
    <row r="10582" spans="1:11" s="11" customFormat="1">
      <c r="A10582" s="32">
        <v>2018</v>
      </c>
      <c r="B10582" s="32">
        <v>8853</v>
      </c>
      <c r="C10582" s="33" t="s">
        <v>563</v>
      </c>
      <c r="D10582" s="33" t="s">
        <v>564</v>
      </c>
      <c r="E10582" s="34">
        <v>162049</v>
      </c>
      <c r="F10582" s="35">
        <v>1.03</v>
      </c>
      <c r="G10582" s="34">
        <v>274.10000000000002</v>
      </c>
      <c r="H10582" s="14">
        <f t="shared" si="660"/>
        <v>457501.59827000002</v>
      </c>
      <c r="I10582" s="11">
        <f t="shared" si="661"/>
        <v>162049</v>
      </c>
      <c r="J10582" s="11">
        <f t="shared" si="662"/>
        <v>166910.47</v>
      </c>
      <c r="K10582" s="11">
        <f t="shared" si="663"/>
        <v>0</v>
      </c>
    </row>
    <row r="10583" spans="1:11" s="11" customFormat="1">
      <c r="A10583" s="32">
        <v>2018</v>
      </c>
      <c r="B10583" s="32">
        <v>8853</v>
      </c>
      <c r="C10583" s="33" t="s">
        <v>563</v>
      </c>
      <c r="D10583" s="33" t="s">
        <v>564</v>
      </c>
      <c r="E10583" s="34">
        <v>201944</v>
      </c>
      <c r="F10583" s="35">
        <v>1.03</v>
      </c>
      <c r="G10583" s="34">
        <v>274.10000000000002</v>
      </c>
      <c r="H10583" s="14">
        <f t="shared" si="660"/>
        <v>570134.35912000004</v>
      </c>
      <c r="I10583" s="11">
        <f t="shared" si="661"/>
        <v>201944</v>
      </c>
      <c r="J10583" s="11">
        <f t="shared" si="662"/>
        <v>208002.32</v>
      </c>
      <c r="K10583" s="11">
        <f t="shared" si="663"/>
        <v>0</v>
      </c>
    </row>
    <row r="10584" spans="1:11" s="11" customFormat="1">
      <c r="A10584" s="32">
        <v>2018</v>
      </c>
      <c r="B10584" s="32">
        <v>8906</v>
      </c>
      <c r="C10584" s="33" t="s">
        <v>563</v>
      </c>
      <c r="D10584" s="33" t="s">
        <v>564</v>
      </c>
      <c r="E10584" s="34">
        <v>856171</v>
      </c>
      <c r="F10584" s="35">
        <v>1.03</v>
      </c>
      <c r="G10584" s="34" t="s">
        <v>364</v>
      </c>
      <c r="H10584" s="14" t="str">
        <f t="shared" si="660"/>
        <v/>
      </c>
      <c r="I10584" s="11" t="str">
        <f t="shared" si="661"/>
        <v/>
      </c>
      <c r="J10584" s="11" t="str">
        <f t="shared" si="662"/>
        <v/>
      </c>
      <c r="K10584" s="11">
        <f t="shared" si="663"/>
        <v>0</v>
      </c>
    </row>
    <row r="10585" spans="1:11" s="11" customFormat="1">
      <c r="A10585" s="32">
        <v>2018</v>
      </c>
      <c r="B10585" s="32">
        <v>8906</v>
      </c>
      <c r="C10585" s="33" t="s">
        <v>567</v>
      </c>
      <c r="D10585" s="33" t="s">
        <v>566</v>
      </c>
      <c r="E10585" s="34">
        <v>1931</v>
      </c>
      <c r="F10585" s="35">
        <v>6.29</v>
      </c>
      <c r="G10585" s="34" t="s">
        <v>364</v>
      </c>
      <c r="H10585" s="14" t="str">
        <f t="shared" si="660"/>
        <v/>
      </c>
      <c r="I10585" s="11" t="str">
        <f t="shared" si="661"/>
        <v/>
      </c>
      <c r="J10585" s="11" t="str">
        <f t="shared" si="662"/>
        <v/>
      </c>
      <c r="K10585" s="11">
        <f t="shared" si="663"/>
        <v>0</v>
      </c>
    </row>
    <row r="10586" spans="1:11" s="11" customFormat="1">
      <c r="A10586" s="32">
        <v>2018</v>
      </c>
      <c r="B10586" s="32">
        <v>10017</v>
      </c>
      <c r="C10586" s="33" t="s">
        <v>563</v>
      </c>
      <c r="D10586" s="33" t="s">
        <v>564</v>
      </c>
      <c r="E10586" s="34">
        <v>290400</v>
      </c>
      <c r="F10586" s="35">
        <v>1.05</v>
      </c>
      <c r="G10586" s="34" t="s">
        <v>364</v>
      </c>
      <c r="H10586" s="14" t="str">
        <f t="shared" si="660"/>
        <v/>
      </c>
      <c r="I10586" s="11" t="str">
        <f t="shared" si="661"/>
        <v/>
      </c>
      <c r="J10586" s="11" t="str">
        <f t="shared" si="662"/>
        <v/>
      </c>
      <c r="K10586" s="11">
        <f t="shared" si="663"/>
        <v>0</v>
      </c>
    </row>
    <row r="10587" spans="1:11" s="11" customFormat="1">
      <c r="A10587" s="32">
        <v>2018</v>
      </c>
      <c r="B10587" s="32">
        <v>10025</v>
      </c>
      <c r="C10587" s="33" t="s">
        <v>563</v>
      </c>
      <c r="D10587" s="33" t="s">
        <v>564</v>
      </c>
      <c r="E10587" s="34">
        <v>658552</v>
      </c>
      <c r="F10587" s="35">
        <v>1.03</v>
      </c>
      <c r="G10587" s="34" t="s">
        <v>364</v>
      </c>
      <c r="H10587" s="14" t="str">
        <f t="shared" si="660"/>
        <v/>
      </c>
      <c r="I10587" s="11" t="str">
        <f t="shared" si="661"/>
        <v/>
      </c>
      <c r="J10587" s="11" t="str">
        <f t="shared" si="662"/>
        <v/>
      </c>
      <c r="K10587" s="11">
        <f t="shared" si="663"/>
        <v>0</v>
      </c>
    </row>
    <row r="10588" spans="1:11" s="11" customFormat="1">
      <c r="A10588" s="32">
        <v>2018</v>
      </c>
      <c r="B10588" s="32">
        <v>10043</v>
      </c>
      <c r="C10588" s="33" t="s">
        <v>353</v>
      </c>
      <c r="D10588" s="33" t="s">
        <v>354</v>
      </c>
      <c r="E10588" s="34">
        <v>11450</v>
      </c>
      <c r="F10588" s="35">
        <v>27.58</v>
      </c>
      <c r="G10588" s="34" t="s">
        <v>364</v>
      </c>
      <c r="H10588" s="14" t="str">
        <f t="shared" si="660"/>
        <v/>
      </c>
      <c r="I10588" s="11" t="str">
        <f t="shared" si="661"/>
        <v/>
      </c>
      <c r="J10588" s="11" t="str">
        <f t="shared" si="662"/>
        <v/>
      </c>
      <c r="K10588" s="11">
        <f t="shared" si="663"/>
        <v>0</v>
      </c>
    </row>
    <row r="10589" spans="1:11" s="11" customFormat="1">
      <c r="A10589" s="32">
        <v>2018</v>
      </c>
      <c r="B10589" s="32">
        <v>10043</v>
      </c>
      <c r="C10589" s="33" t="s">
        <v>353</v>
      </c>
      <c r="D10589" s="33" t="s">
        <v>354</v>
      </c>
      <c r="E10589" s="34">
        <v>12550</v>
      </c>
      <c r="F10589" s="35">
        <v>25.94</v>
      </c>
      <c r="G10589" s="34" t="s">
        <v>364</v>
      </c>
      <c r="H10589" s="14" t="str">
        <f t="shared" si="660"/>
        <v/>
      </c>
      <c r="I10589" s="11" t="str">
        <f t="shared" si="661"/>
        <v/>
      </c>
      <c r="J10589" s="11" t="str">
        <f t="shared" si="662"/>
        <v/>
      </c>
      <c r="K10589" s="11">
        <f t="shared" si="663"/>
        <v>0</v>
      </c>
    </row>
    <row r="10590" spans="1:11" s="11" customFormat="1">
      <c r="A10590" s="32">
        <v>2018</v>
      </c>
      <c r="B10590" s="32">
        <v>10043</v>
      </c>
      <c r="C10590" s="33" t="s">
        <v>565</v>
      </c>
      <c r="D10590" s="33" t="s">
        <v>566</v>
      </c>
      <c r="E10590" s="34">
        <v>724</v>
      </c>
      <c r="F10590" s="35">
        <v>5.72</v>
      </c>
      <c r="G10590" s="34" t="s">
        <v>364</v>
      </c>
      <c r="H10590" s="14" t="str">
        <f t="shared" si="660"/>
        <v/>
      </c>
      <c r="I10590" s="11" t="str">
        <f t="shared" si="661"/>
        <v/>
      </c>
      <c r="J10590" s="11" t="str">
        <f t="shared" si="662"/>
        <v/>
      </c>
      <c r="K10590" s="11">
        <f t="shared" si="663"/>
        <v>0</v>
      </c>
    </row>
    <row r="10591" spans="1:11" s="11" customFormat="1">
      <c r="A10591" s="32">
        <v>2018</v>
      </c>
      <c r="B10591" s="32">
        <v>10113</v>
      </c>
      <c r="C10591" s="33" t="s">
        <v>365</v>
      </c>
      <c r="D10591" s="33" t="s">
        <v>354</v>
      </c>
      <c r="E10591" s="34">
        <v>50782</v>
      </c>
      <c r="F10591" s="35">
        <v>11.97</v>
      </c>
      <c r="G10591" s="34" t="s">
        <v>364</v>
      </c>
      <c r="H10591" s="14" t="str">
        <f t="shared" si="660"/>
        <v/>
      </c>
      <c r="I10591" s="11" t="str">
        <f t="shared" si="661"/>
        <v/>
      </c>
      <c r="J10591" s="11" t="str">
        <f t="shared" si="662"/>
        <v/>
      </c>
      <c r="K10591" s="11">
        <f t="shared" si="663"/>
        <v>0</v>
      </c>
    </row>
    <row r="10592" spans="1:11" s="11" customFormat="1">
      <c r="A10592" s="32">
        <v>2018</v>
      </c>
      <c r="B10592" s="32">
        <v>10113</v>
      </c>
      <c r="C10592" s="33" t="s">
        <v>565</v>
      </c>
      <c r="D10592" s="33" t="s">
        <v>566</v>
      </c>
      <c r="E10592" s="34">
        <v>245</v>
      </c>
      <c r="F10592" s="35">
        <v>5.75</v>
      </c>
      <c r="G10592" s="34" t="s">
        <v>364</v>
      </c>
      <c r="H10592" s="14" t="str">
        <f t="shared" si="660"/>
        <v/>
      </c>
      <c r="I10592" s="11" t="str">
        <f t="shared" si="661"/>
        <v/>
      </c>
      <c r="J10592" s="11" t="str">
        <f t="shared" si="662"/>
        <v/>
      </c>
      <c r="K10592" s="11">
        <f t="shared" si="663"/>
        <v>0</v>
      </c>
    </row>
    <row r="10593" spans="1:11" s="11" customFormat="1">
      <c r="A10593" s="32">
        <v>2018</v>
      </c>
      <c r="B10593" s="32">
        <v>10151</v>
      </c>
      <c r="C10593" s="33" t="s">
        <v>563</v>
      </c>
      <c r="D10593" s="33" t="s">
        <v>564</v>
      </c>
      <c r="E10593" s="34">
        <v>3534</v>
      </c>
      <c r="F10593" s="35">
        <v>1.071</v>
      </c>
      <c r="G10593" s="34" t="s">
        <v>364</v>
      </c>
      <c r="H10593" s="14" t="str">
        <f t="shared" si="660"/>
        <v/>
      </c>
      <c r="I10593" s="11" t="str">
        <f t="shared" si="661"/>
        <v/>
      </c>
      <c r="J10593" s="11" t="str">
        <f t="shared" si="662"/>
        <v/>
      </c>
      <c r="K10593" s="11">
        <f t="shared" si="663"/>
        <v>0</v>
      </c>
    </row>
    <row r="10594" spans="1:11" s="11" customFormat="1">
      <c r="A10594" s="32">
        <v>2018</v>
      </c>
      <c r="B10594" s="32">
        <v>10151</v>
      </c>
      <c r="C10594" s="33" t="s">
        <v>365</v>
      </c>
      <c r="D10594" s="33" t="s">
        <v>354</v>
      </c>
      <c r="E10594" s="34">
        <v>4303</v>
      </c>
      <c r="F10594" s="35">
        <v>16.010000000000002</v>
      </c>
      <c r="G10594" s="34" t="s">
        <v>364</v>
      </c>
      <c r="H10594" s="14" t="str">
        <f t="shared" si="660"/>
        <v/>
      </c>
      <c r="I10594" s="11" t="str">
        <f t="shared" si="661"/>
        <v/>
      </c>
      <c r="J10594" s="11" t="str">
        <f t="shared" si="662"/>
        <v/>
      </c>
      <c r="K10594" s="11">
        <f t="shared" si="663"/>
        <v>0</v>
      </c>
    </row>
    <row r="10595" spans="1:11" s="11" customFormat="1">
      <c r="A10595" s="32">
        <v>2018</v>
      </c>
      <c r="B10595" s="32">
        <v>10151</v>
      </c>
      <c r="C10595" s="33" t="s">
        <v>365</v>
      </c>
      <c r="D10595" s="33" t="s">
        <v>354</v>
      </c>
      <c r="E10595" s="34">
        <v>15389</v>
      </c>
      <c r="F10595" s="35">
        <v>16.04</v>
      </c>
      <c r="G10595" s="34" t="s">
        <v>364</v>
      </c>
      <c r="H10595" s="14" t="str">
        <f t="shared" si="660"/>
        <v/>
      </c>
      <c r="I10595" s="11" t="str">
        <f t="shared" si="661"/>
        <v/>
      </c>
      <c r="J10595" s="11" t="str">
        <f t="shared" si="662"/>
        <v/>
      </c>
      <c r="K10595" s="11">
        <f t="shared" si="663"/>
        <v>0</v>
      </c>
    </row>
    <row r="10596" spans="1:11" s="11" customFormat="1">
      <c r="A10596" s="32">
        <v>2018</v>
      </c>
      <c r="B10596" s="32">
        <v>10151</v>
      </c>
      <c r="C10596" s="33" t="s">
        <v>365</v>
      </c>
      <c r="D10596" s="33" t="s">
        <v>354</v>
      </c>
      <c r="E10596" s="34">
        <v>90</v>
      </c>
      <c r="F10596" s="35">
        <v>22.19</v>
      </c>
      <c r="G10596" s="34" t="s">
        <v>364</v>
      </c>
      <c r="H10596" s="14" t="str">
        <f t="shared" si="660"/>
        <v/>
      </c>
      <c r="I10596" s="11" t="str">
        <f t="shared" si="661"/>
        <v/>
      </c>
      <c r="J10596" s="11" t="str">
        <f t="shared" si="662"/>
        <v/>
      </c>
      <c r="K10596" s="11">
        <f t="shared" si="663"/>
        <v>0</v>
      </c>
    </row>
    <row r="10597" spans="1:11" s="11" customFormat="1">
      <c r="A10597" s="32">
        <v>2018</v>
      </c>
      <c r="B10597" s="32">
        <v>10151</v>
      </c>
      <c r="C10597" s="33" t="s">
        <v>365</v>
      </c>
      <c r="D10597" s="33" t="s">
        <v>354</v>
      </c>
      <c r="E10597" s="34">
        <v>1407</v>
      </c>
      <c r="F10597" s="35">
        <v>15.92</v>
      </c>
      <c r="G10597" s="34" t="s">
        <v>364</v>
      </c>
      <c r="H10597" s="14" t="str">
        <f t="shared" si="660"/>
        <v/>
      </c>
      <c r="I10597" s="11" t="str">
        <f t="shared" si="661"/>
        <v/>
      </c>
      <c r="J10597" s="11" t="str">
        <f t="shared" si="662"/>
        <v/>
      </c>
      <c r="K10597" s="11">
        <f t="shared" si="663"/>
        <v>0</v>
      </c>
    </row>
    <row r="10598" spans="1:11" s="11" customFormat="1">
      <c r="A10598" s="32">
        <v>2018</v>
      </c>
      <c r="B10598" s="32">
        <v>10151</v>
      </c>
      <c r="C10598" s="33" t="s">
        <v>365</v>
      </c>
      <c r="D10598" s="33" t="s">
        <v>354</v>
      </c>
      <c r="E10598" s="34">
        <v>3381</v>
      </c>
      <c r="F10598" s="35">
        <v>16.05</v>
      </c>
      <c r="G10598" s="34" t="s">
        <v>364</v>
      </c>
      <c r="H10598" s="14" t="str">
        <f t="shared" si="660"/>
        <v/>
      </c>
      <c r="I10598" s="11" t="str">
        <f t="shared" si="661"/>
        <v/>
      </c>
      <c r="J10598" s="11" t="str">
        <f t="shared" si="662"/>
        <v/>
      </c>
      <c r="K10598" s="11">
        <f t="shared" si="663"/>
        <v>0</v>
      </c>
    </row>
    <row r="10599" spans="1:11" s="11" customFormat="1">
      <c r="A10599" s="32">
        <v>2018</v>
      </c>
      <c r="B10599" s="32">
        <v>10151</v>
      </c>
      <c r="C10599" s="33" t="s">
        <v>365</v>
      </c>
      <c r="D10599" s="33" t="s">
        <v>354</v>
      </c>
      <c r="E10599" s="34">
        <v>7572</v>
      </c>
      <c r="F10599" s="35">
        <v>10.56</v>
      </c>
      <c r="G10599" s="34" t="s">
        <v>364</v>
      </c>
      <c r="H10599" s="14" t="str">
        <f t="shared" si="660"/>
        <v/>
      </c>
      <c r="I10599" s="11" t="str">
        <f t="shared" si="661"/>
        <v/>
      </c>
      <c r="J10599" s="11" t="str">
        <f t="shared" si="662"/>
        <v/>
      </c>
      <c r="K10599" s="11">
        <f t="shared" si="663"/>
        <v>0</v>
      </c>
    </row>
    <row r="10600" spans="1:11" s="11" customFormat="1">
      <c r="A10600" s="32">
        <v>2018</v>
      </c>
      <c r="B10600" s="32">
        <v>10151</v>
      </c>
      <c r="C10600" s="33" t="s">
        <v>365</v>
      </c>
      <c r="D10600" s="33" t="s">
        <v>354</v>
      </c>
      <c r="E10600" s="34">
        <v>14275</v>
      </c>
      <c r="F10600" s="35">
        <v>17.47</v>
      </c>
      <c r="G10600" s="34" t="s">
        <v>364</v>
      </c>
      <c r="H10600" s="14" t="str">
        <f t="shared" si="660"/>
        <v/>
      </c>
      <c r="I10600" s="11" t="str">
        <f t="shared" si="661"/>
        <v/>
      </c>
      <c r="J10600" s="11" t="str">
        <f t="shared" si="662"/>
        <v/>
      </c>
      <c r="K10600" s="11">
        <f t="shared" si="663"/>
        <v>0</v>
      </c>
    </row>
    <row r="10601" spans="1:11" s="11" customFormat="1">
      <c r="A10601" s="32">
        <v>2018</v>
      </c>
      <c r="B10601" s="32">
        <v>10202</v>
      </c>
      <c r="C10601" s="33" t="s">
        <v>563</v>
      </c>
      <c r="D10601" s="33" t="s">
        <v>564</v>
      </c>
      <c r="E10601" s="34">
        <v>310219</v>
      </c>
      <c r="F10601" s="35">
        <v>1.06</v>
      </c>
      <c r="G10601" s="34" t="s">
        <v>364</v>
      </c>
      <c r="H10601" s="14" t="str">
        <f t="shared" si="660"/>
        <v/>
      </c>
      <c r="I10601" s="11" t="str">
        <f t="shared" si="661"/>
        <v/>
      </c>
      <c r="J10601" s="11" t="str">
        <f t="shared" si="662"/>
        <v/>
      </c>
      <c r="K10601" s="11">
        <f t="shared" si="663"/>
        <v>0</v>
      </c>
    </row>
    <row r="10602" spans="1:11" s="11" customFormat="1">
      <c r="A10602" s="32">
        <v>2018</v>
      </c>
      <c r="B10602" s="32">
        <v>10202</v>
      </c>
      <c r="C10602" s="33" t="s">
        <v>353</v>
      </c>
      <c r="D10602" s="33" t="s">
        <v>354</v>
      </c>
      <c r="E10602" s="34">
        <v>10481</v>
      </c>
      <c r="F10602" s="35">
        <v>26.1</v>
      </c>
      <c r="G10602" s="34" t="s">
        <v>364</v>
      </c>
      <c r="H10602" s="14" t="str">
        <f t="shared" si="660"/>
        <v/>
      </c>
      <c r="I10602" s="11" t="str">
        <f t="shared" si="661"/>
        <v/>
      </c>
      <c r="J10602" s="11" t="str">
        <f t="shared" si="662"/>
        <v/>
      </c>
      <c r="K10602" s="11">
        <f t="shared" si="663"/>
        <v>0</v>
      </c>
    </row>
    <row r="10603" spans="1:11" s="11" customFormat="1">
      <c r="A10603" s="32">
        <v>2018</v>
      </c>
      <c r="B10603" s="32">
        <v>10202</v>
      </c>
      <c r="C10603" s="33" t="s">
        <v>565</v>
      </c>
      <c r="D10603" s="33" t="s">
        <v>566</v>
      </c>
      <c r="E10603" s="34">
        <v>2650</v>
      </c>
      <c r="F10603" s="35">
        <v>6.01</v>
      </c>
      <c r="G10603" s="34" t="s">
        <v>364</v>
      </c>
      <c r="H10603" s="14" t="str">
        <f t="shared" si="660"/>
        <v/>
      </c>
      <c r="I10603" s="11" t="str">
        <f t="shared" si="661"/>
        <v/>
      </c>
      <c r="J10603" s="11" t="str">
        <f t="shared" si="662"/>
        <v/>
      </c>
      <c r="K10603" s="11">
        <f t="shared" si="663"/>
        <v>0</v>
      </c>
    </row>
    <row r="10604" spans="1:11" s="11" customFormat="1">
      <c r="A10604" s="32">
        <v>2018</v>
      </c>
      <c r="B10604" s="32">
        <v>10208</v>
      </c>
      <c r="C10604" s="33" t="s">
        <v>563</v>
      </c>
      <c r="D10604" s="33" t="s">
        <v>564</v>
      </c>
      <c r="E10604" s="34">
        <v>565853</v>
      </c>
      <c r="F10604" s="35">
        <v>1.02</v>
      </c>
      <c r="G10604" s="34" t="s">
        <v>364</v>
      </c>
      <c r="H10604" s="14" t="str">
        <f t="shared" si="660"/>
        <v/>
      </c>
      <c r="I10604" s="11" t="str">
        <f t="shared" si="661"/>
        <v/>
      </c>
      <c r="J10604" s="11" t="str">
        <f t="shared" si="662"/>
        <v/>
      </c>
      <c r="K10604" s="11">
        <f t="shared" si="663"/>
        <v>0</v>
      </c>
    </row>
    <row r="10605" spans="1:11" s="11" customFormat="1">
      <c r="A10605" s="32">
        <v>2018</v>
      </c>
      <c r="B10605" s="32">
        <v>10208</v>
      </c>
      <c r="C10605" s="33" t="s">
        <v>353</v>
      </c>
      <c r="D10605" s="33" t="s">
        <v>354</v>
      </c>
      <c r="E10605" s="34">
        <v>1926</v>
      </c>
      <c r="F10605" s="35">
        <v>25.867999999999999</v>
      </c>
      <c r="G10605" s="34" t="s">
        <v>364</v>
      </c>
      <c r="H10605" s="14" t="str">
        <f t="shared" si="660"/>
        <v/>
      </c>
      <c r="I10605" s="11" t="str">
        <f t="shared" si="661"/>
        <v/>
      </c>
      <c r="J10605" s="11" t="str">
        <f t="shared" si="662"/>
        <v/>
      </c>
      <c r="K10605" s="11">
        <f t="shared" si="663"/>
        <v>0</v>
      </c>
    </row>
    <row r="10606" spans="1:11" s="11" customFormat="1">
      <c r="A10606" s="32">
        <v>2018</v>
      </c>
      <c r="B10606" s="32">
        <v>10208</v>
      </c>
      <c r="C10606" s="33" t="s">
        <v>567</v>
      </c>
      <c r="D10606" s="33" t="s">
        <v>566</v>
      </c>
      <c r="E10606" s="34">
        <v>1594</v>
      </c>
      <c r="F10606" s="35">
        <v>6.6760000000000002</v>
      </c>
      <c r="G10606" s="34" t="s">
        <v>364</v>
      </c>
      <c r="H10606" s="14" t="str">
        <f t="shared" si="660"/>
        <v/>
      </c>
      <c r="I10606" s="11" t="str">
        <f t="shared" si="661"/>
        <v/>
      </c>
      <c r="J10606" s="11" t="str">
        <f t="shared" si="662"/>
        <v/>
      </c>
      <c r="K10606" s="11">
        <f t="shared" si="663"/>
        <v>0</v>
      </c>
    </row>
    <row r="10607" spans="1:11" s="11" customFormat="1">
      <c r="A10607" s="32">
        <v>2018</v>
      </c>
      <c r="B10607" s="32">
        <v>10244</v>
      </c>
      <c r="C10607" s="33" t="s">
        <v>565</v>
      </c>
      <c r="D10607" s="33" t="s">
        <v>566</v>
      </c>
      <c r="E10607" s="34">
        <v>2150</v>
      </c>
      <c r="F10607" s="35">
        <v>5.88</v>
      </c>
      <c r="G10607" s="34" t="s">
        <v>364</v>
      </c>
      <c r="H10607" s="14" t="str">
        <f t="shared" si="660"/>
        <v/>
      </c>
      <c r="I10607" s="11" t="str">
        <f t="shared" si="661"/>
        <v/>
      </c>
      <c r="J10607" s="11" t="str">
        <f t="shared" si="662"/>
        <v/>
      </c>
      <c r="K10607" s="11">
        <f t="shared" si="663"/>
        <v>0</v>
      </c>
    </row>
    <row r="10608" spans="1:11" s="11" customFormat="1">
      <c r="A10608" s="32">
        <v>2018</v>
      </c>
      <c r="B10608" s="32">
        <v>10244</v>
      </c>
      <c r="C10608" s="33" t="s">
        <v>563</v>
      </c>
      <c r="D10608" s="33" t="s">
        <v>564</v>
      </c>
      <c r="E10608" s="34">
        <v>402261</v>
      </c>
      <c r="F10608" s="35">
        <v>1.081</v>
      </c>
      <c r="G10608" s="34" t="s">
        <v>364</v>
      </c>
      <c r="H10608" s="14" t="str">
        <f t="shared" si="660"/>
        <v/>
      </c>
      <c r="I10608" s="11" t="str">
        <f t="shared" si="661"/>
        <v/>
      </c>
      <c r="J10608" s="11" t="str">
        <f t="shared" si="662"/>
        <v/>
      </c>
      <c r="K10608" s="11">
        <f t="shared" si="663"/>
        <v>0</v>
      </c>
    </row>
    <row r="10609" spans="1:11" s="11" customFormat="1">
      <c r="A10609" s="32">
        <v>2018</v>
      </c>
      <c r="B10609" s="32">
        <v>10298</v>
      </c>
      <c r="C10609" s="33" t="s">
        <v>563</v>
      </c>
      <c r="D10609" s="33" t="s">
        <v>564</v>
      </c>
      <c r="E10609" s="34">
        <v>2465</v>
      </c>
      <c r="F10609" s="35">
        <v>1.0129999999999999</v>
      </c>
      <c r="G10609" s="34" t="s">
        <v>364</v>
      </c>
      <c r="H10609" s="14" t="str">
        <f t="shared" si="660"/>
        <v/>
      </c>
      <c r="I10609" s="11" t="str">
        <f t="shared" si="661"/>
        <v/>
      </c>
      <c r="J10609" s="11" t="str">
        <f t="shared" si="662"/>
        <v/>
      </c>
      <c r="K10609" s="11">
        <f t="shared" si="663"/>
        <v>0</v>
      </c>
    </row>
    <row r="10610" spans="1:11" s="11" customFormat="1">
      <c r="A10610" s="32">
        <v>2018</v>
      </c>
      <c r="B10610" s="32">
        <v>10298</v>
      </c>
      <c r="C10610" s="33" t="s">
        <v>563</v>
      </c>
      <c r="D10610" s="33" t="s">
        <v>564</v>
      </c>
      <c r="E10610" s="34">
        <v>379873</v>
      </c>
      <c r="F10610" s="35">
        <v>1.028</v>
      </c>
      <c r="G10610" s="34" t="s">
        <v>364</v>
      </c>
      <c r="H10610" s="14" t="str">
        <f t="shared" si="660"/>
        <v/>
      </c>
      <c r="I10610" s="11" t="str">
        <f t="shared" si="661"/>
        <v/>
      </c>
      <c r="J10610" s="11" t="str">
        <f t="shared" si="662"/>
        <v/>
      </c>
      <c r="K10610" s="11">
        <f t="shared" si="663"/>
        <v>0</v>
      </c>
    </row>
    <row r="10611" spans="1:11" s="11" customFormat="1">
      <c r="A10611" s="32">
        <v>2018</v>
      </c>
      <c r="B10611" s="32">
        <v>10298</v>
      </c>
      <c r="C10611" s="33" t="s">
        <v>563</v>
      </c>
      <c r="D10611" s="33" t="s">
        <v>564</v>
      </c>
      <c r="E10611" s="34">
        <v>645272</v>
      </c>
      <c r="F10611" s="35">
        <v>1.022</v>
      </c>
      <c r="G10611" s="34" t="s">
        <v>364</v>
      </c>
      <c r="H10611" s="14" t="str">
        <f t="shared" si="660"/>
        <v/>
      </c>
      <c r="I10611" s="11" t="str">
        <f t="shared" si="661"/>
        <v/>
      </c>
      <c r="J10611" s="11" t="str">
        <f t="shared" si="662"/>
        <v/>
      </c>
      <c r="K10611" s="11">
        <f t="shared" si="663"/>
        <v>0</v>
      </c>
    </row>
    <row r="10612" spans="1:11" s="11" customFormat="1">
      <c r="A10612" s="32">
        <v>2018</v>
      </c>
      <c r="B10612" s="32">
        <v>10298</v>
      </c>
      <c r="C10612" s="33" t="s">
        <v>563</v>
      </c>
      <c r="D10612" s="33" t="s">
        <v>564</v>
      </c>
      <c r="E10612" s="34">
        <v>961363</v>
      </c>
      <c r="F10612" s="35">
        <v>1.02</v>
      </c>
      <c r="G10612" s="34" t="s">
        <v>364</v>
      </c>
      <c r="H10612" s="14" t="str">
        <f t="shared" si="660"/>
        <v/>
      </c>
      <c r="I10612" s="11" t="str">
        <f t="shared" si="661"/>
        <v/>
      </c>
      <c r="J10612" s="11" t="str">
        <f t="shared" si="662"/>
        <v/>
      </c>
      <c r="K10612" s="11">
        <f t="shared" si="663"/>
        <v>0</v>
      </c>
    </row>
    <row r="10613" spans="1:11" s="11" customFormat="1">
      <c r="A10613" s="32">
        <v>2018</v>
      </c>
      <c r="B10613" s="32">
        <v>10307</v>
      </c>
      <c r="C10613" s="33" t="s">
        <v>565</v>
      </c>
      <c r="D10613" s="33" t="s">
        <v>566</v>
      </c>
      <c r="E10613" s="34">
        <v>66</v>
      </c>
      <c r="F10613" s="35">
        <v>5.76</v>
      </c>
      <c r="G10613" s="34" t="s">
        <v>364</v>
      </c>
      <c r="H10613" s="14" t="str">
        <f t="shared" si="660"/>
        <v/>
      </c>
      <c r="I10613" s="11" t="str">
        <f t="shared" si="661"/>
        <v/>
      </c>
      <c r="J10613" s="11" t="str">
        <f t="shared" si="662"/>
        <v/>
      </c>
      <c r="K10613" s="11">
        <f t="shared" si="663"/>
        <v>0</v>
      </c>
    </row>
    <row r="10614" spans="1:11" s="11" customFormat="1">
      <c r="A10614" s="32">
        <v>2018</v>
      </c>
      <c r="B10614" s="32">
        <v>10308</v>
      </c>
      <c r="C10614" s="33" t="s">
        <v>563</v>
      </c>
      <c r="D10614" s="33" t="s">
        <v>564</v>
      </c>
      <c r="E10614" s="34">
        <v>743058</v>
      </c>
      <c r="F10614" s="35">
        <v>1.028</v>
      </c>
      <c r="G10614" s="34" t="s">
        <v>364</v>
      </c>
      <c r="H10614" s="14" t="str">
        <f t="shared" si="660"/>
        <v/>
      </c>
      <c r="I10614" s="11" t="str">
        <f t="shared" si="661"/>
        <v/>
      </c>
      <c r="J10614" s="11" t="str">
        <f t="shared" si="662"/>
        <v/>
      </c>
      <c r="K10614" s="11">
        <f t="shared" si="663"/>
        <v>0</v>
      </c>
    </row>
    <row r="10615" spans="1:11" s="11" customFormat="1">
      <c r="A10615" s="32">
        <v>2018</v>
      </c>
      <c r="B10615" s="32">
        <v>10328</v>
      </c>
      <c r="C10615" s="33" t="s">
        <v>563</v>
      </c>
      <c r="D10615" s="33" t="s">
        <v>564</v>
      </c>
      <c r="E10615" s="34">
        <v>108497</v>
      </c>
      <c r="F10615" s="35">
        <v>1.038</v>
      </c>
      <c r="G10615" s="34" t="s">
        <v>364</v>
      </c>
      <c r="H10615" s="14" t="str">
        <f t="shared" si="660"/>
        <v/>
      </c>
      <c r="I10615" s="11" t="str">
        <f t="shared" si="661"/>
        <v/>
      </c>
      <c r="J10615" s="11" t="str">
        <f t="shared" si="662"/>
        <v/>
      </c>
      <c r="K10615" s="11">
        <f t="shared" si="663"/>
        <v>0</v>
      </c>
    </row>
    <row r="10616" spans="1:11" s="11" customFormat="1">
      <c r="A10616" s="32">
        <v>2018</v>
      </c>
      <c r="B10616" s="32">
        <v>10328</v>
      </c>
      <c r="C10616" s="33" t="s">
        <v>563</v>
      </c>
      <c r="D10616" s="33" t="s">
        <v>564</v>
      </c>
      <c r="E10616" s="34">
        <v>153721</v>
      </c>
      <c r="F10616" s="35">
        <v>1.038</v>
      </c>
      <c r="G10616" s="34" t="s">
        <v>364</v>
      </c>
      <c r="H10616" s="14" t="str">
        <f t="shared" si="660"/>
        <v/>
      </c>
      <c r="I10616" s="11" t="str">
        <f t="shared" si="661"/>
        <v/>
      </c>
      <c r="J10616" s="11" t="str">
        <f t="shared" si="662"/>
        <v/>
      </c>
      <c r="K10616" s="11">
        <f t="shared" si="663"/>
        <v>0</v>
      </c>
    </row>
    <row r="10617" spans="1:11" s="11" customFormat="1">
      <c r="A10617" s="32">
        <v>2018</v>
      </c>
      <c r="B10617" s="32">
        <v>10328</v>
      </c>
      <c r="C10617" s="33" t="s">
        <v>563</v>
      </c>
      <c r="D10617" s="33" t="s">
        <v>564</v>
      </c>
      <c r="E10617" s="34">
        <v>127821</v>
      </c>
      <c r="F10617" s="35">
        <v>1.038</v>
      </c>
      <c r="G10617" s="34" t="s">
        <v>364</v>
      </c>
      <c r="H10617" s="14" t="str">
        <f t="shared" si="660"/>
        <v/>
      </c>
      <c r="I10617" s="11" t="str">
        <f t="shared" si="661"/>
        <v/>
      </c>
      <c r="J10617" s="11" t="str">
        <f t="shared" si="662"/>
        <v/>
      </c>
      <c r="K10617" s="11">
        <f t="shared" si="663"/>
        <v>0</v>
      </c>
    </row>
    <row r="10618" spans="1:11" s="11" customFormat="1">
      <c r="A10618" s="32">
        <v>2018</v>
      </c>
      <c r="B10618" s="32">
        <v>10328</v>
      </c>
      <c r="C10618" s="33" t="s">
        <v>563</v>
      </c>
      <c r="D10618" s="33" t="s">
        <v>564</v>
      </c>
      <c r="E10618" s="34">
        <v>98863</v>
      </c>
      <c r="F10618" s="35">
        <v>1.038</v>
      </c>
      <c r="G10618" s="34" t="s">
        <v>364</v>
      </c>
      <c r="H10618" s="14" t="str">
        <f t="shared" si="660"/>
        <v/>
      </c>
      <c r="I10618" s="11" t="str">
        <f t="shared" si="661"/>
        <v/>
      </c>
      <c r="J10618" s="11" t="str">
        <f t="shared" si="662"/>
        <v/>
      </c>
      <c r="K10618" s="11">
        <f t="shared" si="663"/>
        <v>0</v>
      </c>
    </row>
    <row r="10619" spans="1:11" s="11" customFormat="1">
      <c r="A10619" s="32">
        <v>2018</v>
      </c>
      <c r="B10619" s="32">
        <v>10360</v>
      </c>
      <c r="C10619" s="33" t="s">
        <v>563</v>
      </c>
      <c r="D10619" s="33" t="s">
        <v>564</v>
      </c>
      <c r="E10619" s="34">
        <v>236849</v>
      </c>
      <c r="F10619" s="35">
        <v>1.0469999999999999</v>
      </c>
      <c r="G10619" s="34" t="s">
        <v>364</v>
      </c>
      <c r="H10619" s="14" t="str">
        <f t="shared" si="660"/>
        <v/>
      </c>
      <c r="I10619" s="11" t="str">
        <f t="shared" si="661"/>
        <v/>
      </c>
      <c r="J10619" s="11" t="str">
        <f t="shared" si="662"/>
        <v/>
      </c>
      <c r="K10619" s="11">
        <f t="shared" si="663"/>
        <v>0</v>
      </c>
    </row>
    <row r="10620" spans="1:11" s="11" customFormat="1">
      <c r="A10620" s="32">
        <v>2018</v>
      </c>
      <c r="B10620" s="32">
        <v>10362</v>
      </c>
      <c r="C10620" s="33" t="s">
        <v>363</v>
      </c>
      <c r="D10620" s="33" t="s">
        <v>354</v>
      </c>
      <c r="E10620" s="34">
        <v>14690</v>
      </c>
      <c r="F10620" s="35">
        <v>17.059999999999999</v>
      </c>
      <c r="G10620" s="34" t="s">
        <v>364</v>
      </c>
      <c r="H10620" s="14" t="str">
        <f t="shared" si="660"/>
        <v/>
      </c>
      <c r="I10620" s="11" t="str">
        <f t="shared" si="661"/>
        <v/>
      </c>
      <c r="J10620" s="11" t="str">
        <f t="shared" si="662"/>
        <v/>
      </c>
      <c r="K10620" s="11">
        <f t="shared" si="663"/>
        <v>0</v>
      </c>
    </row>
    <row r="10621" spans="1:11" s="11" customFormat="1">
      <c r="A10621" s="32">
        <v>2018</v>
      </c>
      <c r="B10621" s="32">
        <v>10362</v>
      </c>
      <c r="C10621" s="33" t="s">
        <v>563</v>
      </c>
      <c r="D10621" s="33" t="s">
        <v>564</v>
      </c>
      <c r="E10621" s="34">
        <v>384653</v>
      </c>
      <c r="F10621" s="35">
        <v>1.0109999999999999</v>
      </c>
      <c r="G10621" s="34" t="s">
        <v>364</v>
      </c>
      <c r="H10621" s="14" t="str">
        <f t="shared" si="660"/>
        <v/>
      </c>
      <c r="I10621" s="11" t="str">
        <f t="shared" si="661"/>
        <v/>
      </c>
      <c r="J10621" s="11" t="str">
        <f t="shared" si="662"/>
        <v/>
      </c>
      <c r="K10621" s="11">
        <f t="shared" si="663"/>
        <v>0</v>
      </c>
    </row>
    <row r="10622" spans="1:11" s="11" customFormat="1">
      <c r="A10622" s="32">
        <v>2018</v>
      </c>
      <c r="B10622" s="32">
        <v>10377</v>
      </c>
      <c r="C10622" s="33" t="s">
        <v>353</v>
      </c>
      <c r="D10622" s="33" t="s">
        <v>354</v>
      </c>
      <c r="E10622" s="34">
        <v>13769</v>
      </c>
      <c r="F10622" s="35">
        <v>25.92</v>
      </c>
      <c r="G10622" s="34" t="s">
        <v>364</v>
      </c>
      <c r="H10622" s="14" t="str">
        <f t="shared" si="660"/>
        <v/>
      </c>
      <c r="I10622" s="11" t="str">
        <f t="shared" si="661"/>
        <v/>
      </c>
      <c r="J10622" s="11" t="str">
        <f t="shared" si="662"/>
        <v/>
      </c>
      <c r="K10622" s="11">
        <f t="shared" si="663"/>
        <v>0</v>
      </c>
    </row>
    <row r="10623" spans="1:11" s="11" customFormat="1">
      <c r="A10623" s="32">
        <v>2018</v>
      </c>
      <c r="B10623" s="32">
        <v>10377</v>
      </c>
      <c r="C10623" s="33" t="s">
        <v>353</v>
      </c>
      <c r="D10623" s="33" t="s">
        <v>354</v>
      </c>
      <c r="E10623" s="34">
        <v>312</v>
      </c>
      <c r="F10623" s="35">
        <v>25.92</v>
      </c>
      <c r="G10623" s="34" t="s">
        <v>364</v>
      </c>
      <c r="H10623" s="14" t="str">
        <f t="shared" si="660"/>
        <v/>
      </c>
      <c r="I10623" s="11" t="str">
        <f t="shared" si="661"/>
        <v/>
      </c>
      <c r="J10623" s="11" t="str">
        <f t="shared" si="662"/>
        <v/>
      </c>
      <c r="K10623" s="11">
        <f t="shared" si="663"/>
        <v>0</v>
      </c>
    </row>
    <row r="10624" spans="1:11" s="11" customFormat="1">
      <c r="A10624" s="32">
        <v>2018</v>
      </c>
      <c r="B10624" s="32">
        <v>10377</v>
      </c>
      <c r="C10624" s="33" t="s">
        <v>353</v>
      </c>
      <c r="D10624" s="33" t="s">
        <v>354</v>
      </c>
      <c r="E10624" s="34">
        <v>1659</v>
      </c>
      <c r="F10624" s="35">
        <v>25.4</v>
      </c>
      <c r="G10624" s="34" t="s">
        <v>364</v>
      </c>
      <c r="H10624" s="14" t="str">
        <f t="shared" si="660"/>
        <v/>
      </c>
      <c r="I10624" s="11" t="str">
        <f t="shared" si="661"/>
        <v/>
      </c>
      <c r="J10624" s="11" t="str">
        <f t="shared" si="662"/>
        <v/>
      </c>
      <c r="K10624" s="11">
        <f t="shared" si="663"/>
        <v>0</v>
      </c>
    </row>
    <row r="10625" spans="1:11" s="11" customFormat="1">
      <c r="A10625" s="32">
        <v>2018</v>
      </c>
      <c r="B10625" s="32">
        <v>10377</v>
      </c>
      <c r="C10625" s="33" t="s">
        <v>353</v>
      </c>
      <c r="D10625" s="33" t="s">
        <v>354</v>
      </c>
      <c r="E10625" s="34">
        <v>1268</v>
      </c>
      <c r="F10625" s="35">
        <v>25.66</v>
      </c>
      <c r="G10625" s="34" t="s">
        <v>364</v>
      </c>
      <c r="H10625" s="14" t="str">
        <f t="shared" si="660"/>
        <v/>
      </c>
      <c r="I10625" s="11" t="str">
        <f t="shared" si="661"/>
        <v/>
      </c>
      <c r="J10625" s="11" t="str">
        <f t="shared" si="662"/>
        <v/>
      </c>
      <c r="K10625" s="11">
        <f t="shared" si="663"/>
        <v>0</v>
      </c>
    </row>
    <row r="10626" spans="1:11" s="11" customFormat="1">
      <c r="A10626" s="32">
        <v>2018</v>
      </c>
      <c r="B10626" s="32">
        <v>10378</v>
      </c>
      <c r="C10626" s="33" t="s">
        <v>353</v>
      </c>
      <c r="D10626" s="33" t="s">
        <v>354</v>
      </c>
      <c r="E10626" s="34">
        <v>308</v>
      </c>
      <c r="F10626" s="35">
        <v>26.367999999999999</v>
      </c>
      <c r="G10626" s="34" t="s">
        <v>364</v>
      </c>
      <c r="H10626" s="14" t="str">
        <f t="shared" si="660"/>
        <v/>
      </c>
      <c r="I10626" s="11" t="str">
        <f t="shared" si="661"/>
        <v/>
      </c>
      <c r="J10626" s="11" t="str">
        <f t="shared" si="662"/>
        <v/>
      </c>
      <c r="K10626" s="11">
        <f t="shared" si="663"/>
        <v>0</v>
      </c>
    </row>
    <row r="10627" spans="1:11" s="11" customFormat="1">
      <c r="A10627" s="32">
        <v>2018</v>
      </c>
      <c r="B10627" s="32">
        <v>10379</v>
      </c>
      <c r="C10627" s="33" t="s">
        <v>353</v>
      </c>
      <c r="D10627" s="33" t="s">
        <v>354</v>
      </c>
      <c r="E10627" s="34">
        <v>1637</v>
      </c>
      <c r="F10627" s="35">
        <v>27.707999999999998</v>
      </c>
      <c r="G10627" s="34" t="s">
        <v>364</v>
      </c>
      <c r="H10627" s="14" t="str">
        <f t="shared" si="660"/>
        <v/>
      </c>
      <c r="I10627" s="11" t="str">
        <f t="shared" si="661"/>
        <v/>
      </c>
      <c r="J10627" s="11" t="str">
        <f t="shared" si="662"/>
        <v/>
      </c>
      <c r="K10627" s="11">
        <f t="shared" si="663"/>
        <v>0</v>
      </c>
    </row>
    <row r="10628" spans="1:11" s="11" customFormat="1">
      <c r="A10628" s="32">
        <v>2018</v>
      </c>
      <c r="B10628" s="32">
        <v>10379</v>
      </c>
      <c r="C10628" s="33" t="s">
        <v>353</v>
      </c>
      <c r="D10628" s="33" t="s">
        <v>354</v>
      </c>
      <c r="E10628" s="34">
        <v>646</v>
      </c>
      <c r="F10628" s="35">
        <v>27.306000000000001</v>
      </c>
      <c r="G10628" s="34" t="s">
        <v>364</v>
      </c>
      <c r="H10628" s="14" t="str">
        <f t="shared" si="660"/>
        <v/>
      </c>
      <c r="I10628" s="11" t="str">
        <f t="shared" si="661"/>
        <v/>
      </c>
      <c r="J10628" s="11" t="str">
        <f t="shared" si="662"/>
        <v/>
      </c>
      <c r="K10628" s="11">
        <f t="shared" si="663"/>
        <v>0</v>
      </c>
    </row>
    <row r="10629" spans="1:11" s="11" customFormat="1">
      <c r="A10629" s="32">
        <v>2018</v>
      </c>
      <c r="B10629" s="32">
        <v>10384</v>
      </c>
      <c r="C10629" s="33" t="s">
        <v>353</v>
      </c>
      <c r="D10629" s="33" t="s">
        <v>354</v>
      </c>
      <c r="E10629" s="34">
        <v>4143</v>
      </c>
      <c r="F10629" s="35">
        <v>25.83</v>
      </c>
      <c r="G10629" s="34" t="s">
        <v>364</v>
      </c>
      <c r="H10629" s="14" t="str">
        <f t="shared" si="660"/>
        <v/>
      </c>
      <c r="I10629" s="11" t="str">
        <f t="shared" si="661"/>
        <v/>
      </c>
      <c r="J10629" s="11" t="str">
        <f t="shared" si="662"/>
        <v/>
      </c>
      <c r="K10629" s="11">
        <f t="shared" si="663"/>
        <v>0</v>
      </c>
    </row>
    <row r="10630" spans="1:11" s="11" customFormat="1">
      <c r="A10630" s="32">
        <v>2018</v>
      </c>
      <c r="B10630" s="32">
        <v>10398</v>
      </c>
      <c r="C10630" s="33" t="s">
        <v>563</v>
      </c>
      <c r="D10630" s="33" t="s">
        <v>564</v>
      </c>
      <c r="E10630" s="34">
        <v>73506</v>
      </c>
      <c r="F10630" s="35">
        <v>1.0640000000000001</v>
      </c>
      <c r="G10630" s="34" t="s">
        <v>364</v>
      </c>
      <c r="H10630" s="14" t="str">
        <f t="shared" ref="H10630:H10638" si="664">IF(I10630="","",G10630/100*F10630*E10630)</f>
        <v/>
      </c>
      <c r="I10630" s="11" t="str">
        <f t="shared" ref="I10630:I10638" si="665">IF(OR(G10630=".",F10630=".",E10630="."),"",E10630)</f>
        <v/>
      </c>
      <c r="J10630" s="11" t="str">
        <f t="shared" ref="J10630:J10638" si="666">IF(I10630="","",F10630*I10630)</f>
        <v/>
      </c>
      <c r="K10630" s="11">
        <f t="shared" ref="K10630:K10638" si="667">IF(C10630="LIG",1,0)</f>
        <v>0</v>
      </c>
    </row>
    <row r="10631" spans="1:11" s="11" customFormat="1">
      <c r="A10631" s="32">
        <v>2018</v>
      </c>
      <c r="B10631" s="32">
        <v>10495</v>
      </c>
      <c r="C10631" s="33" t="s">
        <v>353</v>
      </c>
      <c r="D10631" s="33" t="s">
        <v>354</v>
      </c>
      <c r="E10631" s="34">
        <v>4919</v>
      </c>
      <c r="F10631" s="35">
        <v>25.5</v>
      </c>
      <c r="G10631" s="34" t="s">
        <v>364</v>
      </c>
      <c r="H10631" s="14" t="str">
        <f t="shared" si="664"/>
        <v/>
      </c>
      <c r="I10631" s="11" t="str">
        <f t="shared" si="665"/>
        <v/>
      </c>
      <c r="J10631" s="11" t="str">
        <f t="shared" si="666"/>
        <v/>
      </c>
      <c r="K10631" s="11">
        <f t="shared" si="667"/>
        <v>0</v>
      </c>
    </row>
    <row r="10632" spans="1:11" s="11" customFormat="1">
      <c r="A10632" s="32">
        <v>2018</v>
      </c>
      <c r="B10632" s="32">
        <v>10495</v>
      </c>
      <c r="C10632" s="33" t="s">
        <v>567</v>
      </c>
      <c r="D10632" s="33" t="s">
        <v>566</v>
      </c>
      <c r="E10632" s="34">
        <v>708</v>
      </c>
      <c r="F10632" s="35">
        <v>6.25</v>
      </c>
      <c r="G10632" s="34" t="s">
        <v>364</v>
      </c>
      <c r="H10632" s="14" t="str">
        <f t="shared" si="664"/>
        <v/>
      </c>
      <c r="I10632" s="11" t="str">
        <f t="shared" si="665"/>
        <v/>
      </c>
      <c r="J10632" s="11" t="str">
        <f t="shared" si="666"/>
        <v/>
      </c>
      <c r="K10632" s="11">
        <f t="shared" si="667"/>
        <v>0</v>
      </c>
    </row>
    <row r="10633" spans="1:11" s="11" customFormat="1">
      <c r="A10633" s="32">
        <v>2018</v>
      </c>
      <c r="B10633" s="32">
        <v>10496</v>
      </c>
      <c r="C10633" s="33" t="s">
        <v>563</v>
      </c>
      <c r="D10633" s="33" t="s">
        <v>564</v>
      </c>
      <c r="E10633" s="34">
        <v>669051</v>
      </c>
      <c r="F10633" s="35">
        <v>1.03</v>
      </c>
      <c r="G10633" s="34" t="s">
        <v>364</v>
      </c>
      <c r="H10633" s="14" t="str">
        <f t="shared" si="664"/>
        <v/>
      </c>
      <c r="I10633" s="11" t="str">
        <f t="shared" si="665"/>
        <v/>
      </c>
      <c r="J10633" s="11" t="str">
        <f t="shared" si="666"/>
        <v/>
      </c>
      <c r="K10633" s="11">
        <f t="shared" si="667"/>
        <v>0</v>
      </c>
    </row>
    <row r="10634" spans="1:11" s="11" customFormat="1">
      <c r="A10634" s="32">
        <v>2018</v>
      </c>
      <c r="B10634" s="32">
        <v>10554</v>
      </c>
      <c r="C10634" s="33" t="s">
        <v>563</v>
      </c>
      <c r="D10634" s="33" t="s">
        <v>564</v>
      </c>
      <c r="E10634" s="34">
        <v>125592</v>
      </c>
      <c r="F10634" s="35">
        <v>1.028</v>
      </c>
      <c r="G10634" s="34" t="s">
        <v>364</v>
      </c>
      <c r="H10634" s="14" t="str">
        <f t="shared" si="664"/>
        <v/>
      </c>
      <c r="I10634" s="11" t="str">
        <f t="shared" si="665"/>
        <v/>
      </c>
      <c r="J10634" s="11" t="str">
        <f t="shared" si="666"/>
        <v/>
      </c>
      <c r="K10634" s="11">
        <f t="shared" si="667"/>
        <v>0</v>
      </c>
    </row>
    <row r="10635" spans="1:11" s="11" customFormat="1">
      <c r="A10635" s="32">
        <v>2018</v>
      </c>
      <c r="B10635" s="32">
        <v>10554</v>
      </c>
      <c r="C10635" s="33" t="s">
        <v>563</v>
      </c>
      <c r="D10635" s="33" t="s">
        <v>564</v>
      </c>
      <c r="E10635" s="34">
        <v>1720501</v>
      </c>
      <c r="F10635" s="35">
        <v>1.028</v>
      </c>
      <c r="G10635" s="34" t="s">
        <v>364</v>
      </c>
      <c r="H10635" s="14" t="str">
        <f t="shared" si="664"/>
        <v/>
      </c>
      <c r="I10635" s="11" t="str">
        <f t="shared" si="665"/>
        <v/>
      </c>
      <c r="J10635" s="11" t="str">
        <f t="shared" si="666"/>
        <v/>
      </c>
      <c r="K10635" s="11">
        <f t="shared" si="667"/>
        <v>0</v>
      </c>
    </row>
    <row r="10636" spans="1:11" s="11" customFormat="1">
      <c r="A10636" s="32">
        <v>2018</v>
      </c>
      <c r="B10636" s="32">
        <v>10566</v>
      </c>
      <c r="C10636" s="33" t="s">
        <v>353</v>
      </c>
      <c r="D10636" s="33" t="s">
        <v>354</v>
      </c>
      <c r="E10636" s="34">
        <v>21977</v>
      </c>
      <c r="F10636" s="35">
        <v>25.77</v>
      </c>
      <c r="G10636" s="34" t="s">
        <v>364</v>
      </c>
      <c r="H10636" s="14" t="str">
        <f t="shared" si="664"/>
        <v/>
      </c>
      <c r="I10636" s="11" t="str">
        <f t="shared" si="665"/>
        <v/>
      </c>
      <c r="J10636" s="11" t="str">
        <f t="shared" si="666"/>
        <v/>
      </c>
      <c r="K10636" s="11">
        <f t="shared" si="667"/>
        <v>0</v>
      </c>
    </row>
    <row r="10637" spans="1:11" s="11" customFormat="1">
      <c r="A10637" s="32">
        <v>2018</v>
      </c>
      <c r="B10637" s="32">
        <v>10566</v>
      </c>
      <c r="C10637" s="33" t="s">
        <v>353</v>
      </c>
      <c r="D10637" s="33" t="s">
        <v>354</v>
      </c>
      <c r="E10637" s="34">
        <v>11721</v>
      </c>
      <c r="F10637" s="35">
        <v>24.59</v>
      </c>
      <c r="G10637" s="34" t="s">
        <v>364</v>
      </c>
      <c r="H10637" s="14" t="str">
        <f t="shared" si="664"/>
        <v/>
      </c>
      <c r="I10637" s="11" t="str">
        <f t="shared" si="665"/>
        <v/>
      </c>
      <c r="J10637" s="11" t="str">
        <f t="shared" si="666"/>
        <v/>
      </c>
      <c r="K10637" s="11">
        <f t="shared" si="667"/>
        <v>0</v>
      </c>
    </row>
    <row r="10638" spans="1:11" s="11" customFormat="1">
      <c r="A10638" s="32">
        <v>2018</v>
      </c>
      <c r="B10638" s="32">
        <v>10603</v>
      </c>
      <c r="C10638" s="33" t="s">
        <v>365</v>
      </c>
      <c r="D10638" s="33" t="s">
        <v>354</v>
      </c>
      <c r="E10638" s="34">
        <v>29070</v>
      </c>
      <c r="F10638" s="35">
        <v>12.3</v>
      </c>
      <c r="G10638" s="34" t="s">
        <v>364</v>
      </c>
      <c r="H10638" s="14" t="str">
        <f t="shared" si="664"/>
        <v/>
      </c>
      <c r="I10638" s="11" t="str">
        <f t="shared" si="665"/>
        <v/>
      </c>
      <c r="J10638" s="11" t="str">
        <f t="shared" si="666"/>
        <v/>
      </c>
      <c r="K10638" s="11">
        <f t="shared" si="667"/>
        <v>0</v>
      </c>
    </row>
    <row r="10639" spans="1:11">
      <c r="A10639" s="32">
        <v>2018</v>
      </c>
      <c r="B10639" s="32">
        <v>10603</v>
      </c>
      <c r="C10639" s="33" t="s">
        <v>563</v>
      </c>
      <c r="D10639" s="33" t="s">
        <v>564</v>
      </c>
      <c r="E10639" s="34">
        <v>8548</v>
      </c>
      <c r="F10639" s="35">
        <v>1.04</v>
      </c>
      <c r="G10639" s="34" t="s">
        <v>364</v>
      </c>
    </row>
    <row r="10640" spans="1:11">
      <c r="A10640" s="32">
        <v>2018</v>
      </c>
      <c r="B10640" s="32">
        <v>10633</v>
      </c>
      <c r="C10640" s="33" t="s">
        <v>563</v>
      </c>
      <c r="D10640" s="33" t="s">
        <v>564</v>
      </c>
      <c r="E10640" s="34">
        <v>1957123</v>
      </c>
      <c r="F10640" s="35">
        <v>1.0780000000000001</v>
      </c>
      <c r="G10640" s="34" t="s">
        <v>364</v>
      </c>
    </row>
    <row r="10641" spans="1:7">
      <c r="A10641" s="32">
        <v>2018</v>
      </c>
      <c r="B10641" s="32">
        <v>10641</v>
      </c>
      <c r="C10641" s="33" t="s">
        <v>365</v>
      </c>
      <c r="D10641" s="33" t="s">
        <v>354</v>
      </c>
      <c r="E10641" s="34">
        <v>37670</v>
      </c>
      <c r="F10641" s="35">
        <v>7</v>
      </c>
      <c r="G10641" s="34" t="s">
        <v>364</v>
      </c>
    </row>
    <row r="10642" spans="1:7">
      <c r="A10642" s="32">
        <v>2018</v>
      </c>
      <c r="B10642" s="32">
        <v>10641</v>
      </c>
      <c r="C10642" s="33" t="s">
        <v>563</v>
      </c>
      <c r="D10642" s="33" t="s">
        <v>564</v>
      </c>
      <c r="E10642" s="34">
        <v>3279</v>
      </c>
      <c r="F10642" s="35">
        <v>1</v>
      </c>
      <c r="G10642" s="34" t="s">
        <v>364</v>
      </c>
    </row>
    <row r="10643" spans="1:7">
      <c r="A10643" s="32">
        <v>2018</v>
      </c>
      <c r="B10643" s="32">
        <v>10671</v>
      </c>
      <c r="C10643" s="33" t="s">
        <v>363</v>
      </c>
      <c r="D10643" s="33" t="s">
        <v>354</v>
      </c>
      <c r="E10643" s="34">
        <v>28015</v>
      </c>
      <c r="F10643" s="35">
        <v>17.02</v>
      </c>
      <c r="G10643" s="34" t="s">
        <v>364</v>
      </c>
    </row>
    <row r="10644" spans="1:7">
      <c r="A10644" s="32">
        <v>2018</v>
      </c>
      <c r="B10644" s="32">
        <v>10671</v>
      </c>
      <c r="C10644" s="33" t="s">
        <v>353</v>
      </c>
      <c r="D10644" s="33" t="s">
        <v>354</v>
      </c>
      <c r="E10644" s="34">
        <v>21863</v>
      </c>
      <c r="F10644" s="35">
        <v>22.3</v>
      </c>
      <c r="G10644" s="34" t="s">
        <v>364</v>
      </c>
    </row>
    <row r="10645" spans="1:7">
      <c r="A10645" s="32">
        <v>2018</v>
      </c>
      <c r="B10645" s="32">
        <v>10671</v>
      </c>
      <c r="C10645" s="33" t="s">
        <v>353</v>
      </c>
      <c r="D10645" s="33" t="s">
        <v>354</v>
      </c>
      <c r="E10645" s="34">
        <v>879</v>
      </c>
      <c r="F10645" s="35">
        <v>17</v>
      </c>
      <c r="G10645" s="34" t="s">
        <v>364</v>
      </c>
    </row>
    <row r="10646" spans="1:7">
      <c r="A10646" s="32">
        <v>2018</v>
      </c>
      <c r="B10646" s="32">
        <v>10671</v>
      </c>
      <c r="C10646" s="33" t="s">
        <v>353</v>
      </c>
      <c r="D10646" s="33" t="s">
        <v>354</v>
      </c>
      <c r="E10646" s="34">
        <v>18987</v>
      </c>
      <c r="F10646" s="35">
        <v>17.73</v>
      </c>
      <c r="G10646" s="34" t="s">
        <v>364</v>
      </c>
    </row>
    <row r="10647" spans="1:7">
      <c r="A10647" s="32">
        <v>2018</v>
      </c>
      <c r="B10647" s="32">
        <v>10673</v>
      </c>
      <c r="C10647" s="33" t="s">
        <v>363</v>
      </c>
      <c r="D10647" s="33" t="s">
        <v>354</v>
      </c>
      <c r="E10647" s="34">
        <v>57371</v>
      </c>
      <c r="F10647" s="35">
        <v>19.558</v>
      </c>
      <c r="G10647" s="34" t="s">
        <v>364</v>
      </c>
    </row>
    <row r="10648" spans="1:7">
      <c r="A10648" s="32">
        <v>2018</v>
      </c>
      <c r="B10648" s="32">
        <v>10673</v>
      </c>
      <c r="C10648" s="33" t="s">
        <v>565</v>
      </c>
      <c r="D10648" s="33" t="s">
        <v>566</v>
      </c>
      <c r="E10648" s="34">
        <v>377</v>
      </c>
      <c r="F10648" s="35">
        <v>5.67</v>
      </c>
      <c r="G10648" s="34" t="s">
        <v>364</v>
      </c>
    </row>
    <row r="10649" spans="1:7">
      <c r="A10649" s="32">
        <v>2018</v>
      </c>
      <c r="B10649" s="32">
        <v>10678</v>
      </c>
      <c r="C10649" s="33" t="s">
        <v>353</v>
      </c>
      <c r="D10649" s="33" t="s">
        <v>354</v>
      </c>
      <c r="E10649" s="34">
        <v>2214</v>
      </c>
      <c r="F10649" s="35">
        <v>22.29</v>
      </c>
      <c r="G10649" s="34" t="s">
        <v>364</v>
      </c>
    </row>
    <row r="10650" spans="1:7">
      <c r="A10650" s="32">
        <v>2018</v>
      </c>
      <c r="B10650" s="32">
        <v>10678</v>
      </c>
      <c r="C10650" s="33" t="s">
        <v>353</v>
      </c>
      <c r="D10650" s="33" t="s">
        <v>354</v>
      </c>
      <c r="E10650" s="34">
        <v>12258</v>
      </c>
      <c r="F10650" s="35">
        <v>22.02</v>
      </c>
      <c r="G10650" s="34" t="s">
        <v>364</v>
      </c>
    </row>
    <row r="10651" spans="1:7">
      <c r="A10651" s="32">
        <v>2018</v>
      </c>
      <c r="B10651" s="32">
        <v>10678</v>
      </c>
      <c r="C10651" s="33" t="s">
        <v>353</v>
      </c>
      <c r="D10651" s="33" t="s">
        <v>354</v>
      </c>
      <c r="E10651" s="34">
        <v>16234</v>
      </c>
      <c r="F10651" s="35">
        <v>21.96</v>
      </c>
      <c r="G10651" s="34" t="s">
        <v>364</v>
      </c>
    </row>
    <row r="10652" spans="1:7">
      <c r="A10652" s="32">
        <v>2018</v>
      </c>
      <c r="B10652" s="32">
        <v>10678</v>
      </c>
      <c r="C10652" s="33" t="s">
        <v>565</v>
      </c>
      <c r="D10652" s="33" t="s">
        <v>566</v>
      </c>
      <c r="E10652" s="34">
        <v>550</v>
      </c>
      <c r="F10652" s="35">
        <v>5.88</v>
      </c>
      <c r="G10652" s="34" t="s">
        <v>364</v>
      </c>
    </row>
    <row r="10653" spans="1:7">
      <c r="A10653" s="32">
        <v>2018</v>
      </c>
      <c r="B10653" s="32">
        <v>10682</v>
      </c>
      <c r="C10653" s="33" t="s">
        <v>563</v>
      </c>
      <c r="D10653" s="33" t="s">
        <v>564</v>
      </c>
      <c r="E10653" s="34">
        <v>11355</v>
      </c>
      <c r="F10653" s="35">
        <v>1.107</v>
      </c>
      <c r="G10653" s="34" t="s">
        <v>364</v>
      </c>
    </row>
    <row r="10654" spans="1:7">
      <c r="A10654" s="32">
        <v>2018</v>
      </c>
      <c r="B10654" s="32">
        <v>10684</v>
      </c>
      <c r="C10654" s="33" t="s">
        <v>353</v>
      </c>
      <c r="D10654" s="33" t="s">
        <v>354</v>
      </c>
      <c r="E10654" s="34">
        <v>43797</v>
      </c>
      <c r="F10654" s="35">
        <v>23.12</v>
      </c>
      <c r="G10654" s="34" t="s">
        <v>364</v>
      </c>
    </row>
    <row r="10655" spans="1:7">
      <c r="A10655" s="32">
        <v>2018</v>
      </c>
      <c r="B10655" s="32">
        <v>10684</v>
      </c>
      <c r="C10655" s="33" t="s">
        <v>563</v>
      </c>
      <c r="D10655" s="33" t="s">
        <v>564</v>
      </c>
      <c r="E10655" s="34">
        <v>33176</v>
      </c>
      <c r="F10655" s="35">
        <v>1.018</v>
      </c>
      <c r="G10655" s="34" t="s">
        <v>364</v>
      </c>
    </row>
    <row r="10656" spans="1:7">
      <c r="A10656" s="32">
        <v>2018</v>
      </c>
      <c r="B10656" s="32">
        <v>10692</v>
      </c>
      <c r="C10656" s="33" t="s">
        <v>563</v>
      </c>
      <c r="D10656" s="33" t="s">
        <v>564</v>
      </c>
      <c r="E10656" s="34">
        <v>924194</v>
      </c>
      <c r="F10656" s="35">
        <v>1.022</v>
      </c>
      <c r="G10656" s="34" t="s">
        <v>364</v>
      </c>
    </row>
    <row r="10657" spans="1:7">
      <c r="A10657" s="32">
        <v>2018</v>
      </c>
      <c r="B10657" s="32">
        <v>10692</v>
      </c>
      <c r="C10657" s="33" t="s">
        <v>563</v>
      </c>
      <c r="D10657" s="33" t="s">
        <v>564</v>
      </c>
      <c r="E10657" s="34">
        <v>971715</v>
      </c>
      <c r="F10657" s="35">
        <v>1.022</v>
      </c>
      <c r="G10657" s="34" t="s">
        <v>364</v>
      </c>
    </row>
    <row r="10658" spans="1:7">
      <c r="A10658" s="32">
        <v>2018</v>
      </c>
      <c r="B10658" s="32">
        <v>10692</v>
      </c>
      <c r="C10658" s="33" t="s">
        <v>563</v>
      </c>
      <c r="D10658" s="33" t="s">
        <v>564</v>
      </c>
      <c r="E10658" s="34">
        <v>342217</v>
      </c>
      <c r="F10658" s="35">
        <v>1.022</v>
      </c>
      <c r="G10658" s="34" t="s">
        <v>364</v>
      </c>
    </row>
    <row r="10659" spans="1:7">
      <c r="A10659" s="32">
        <v>2018</v>
      </c>
      <c r="B10659" s="32">
        <v>10725</v>
      </c>
      <c r="C10659" s="33" t="s">
        <v>563</v>
      </c>
      <c r="D10659" s="33" t="s">
        <v>564</v>
      </c>
      <c r="E10659" s="34">
        <v>226419</v>
      </c>
      <c r="F10659" s="35">
        <v>1.028</v>
      </c>
      <c r="G10659" s="34" t="s">
        <v>364</v>
      </c>
    </row>
    <row r="10660" spans="1:7">
      <c r="A10660" s="32">
        <v>2018</v>
      </c>
      <c r="B10660" s="32">
        <v>10726</v>
      </c>
      <c r="C10660" s="33" t="s">
        <v>563</v>
      </c>
      <c r="D10660" s="33" t="s">
        <v>564</v>
      </c>
      <c r="E10660" s="34">
        <v>552</v>
      </c>
      <c r="F10660" s="35">
        <v>1.0289999999999999</v>
      </c>
      <c r="G10660" s="34" t="s">
        <v>364</v>
      </c>
    </row>
    <row r="10661" spans="1:7">
      <c r="A10661" s="32">
        <v>2018</v>
      </c>
      <c r="B10661" s="32">
        <v>10726</v>
      </c>
      <c r="C10661" s="33" t="s">
        <v>563</v>
      </c>
      <c r="D10661" s="33" t="s">
        <v>564</v>
      </c>
      <c r="E10661" s="34">
        <v>2539</v>
      </c>
      <c r="F10661" s="35">
        <v>1.0289999999999999</v>
      </c>
      <c r="G10661" s="34" t="s">
        <v>364</v>
      </c>
    </row>
    <row r="10662" spans="1:7">
      <c r="A10662" s="32">
        <v>2018</v>
      </c>
      <c r="B10662" s="32">
        <v>10726</v>
      </c>
      <c r="C10662" s="33" t="s">
        <v>563</v>
      </c>
      <c r="D10662" s="33" t="s">
        <v>564</v>
      </c>
      <c r="E10662" s="34">
        <v>2567</v>
      </c>
      <c r="F10662" s="35">
        <v>1.0289999999999999</v>
      </c>
      <c r="G10662" s="34" t="s">
        <v>364</v>
      </c>
    </row>
    <row r="10663" spans="1:7">
      <c r="A10663" s="32">
        <v>2018</v>
      </c>
      <c r="B10663" s="32">
        <v>10726</v>
      </c>
      <c r="C10663" s="33" t="s">
        <v>563</v>
      </c>
      <c r="D10663" s="33" t="s">
        <v>564</v>
      </c>
      <c r="E10663" s="34">
        <v>3705</v>
      </c>
      <c r="F10663" s="35">
        <v>1.0309999999999999</v>
      </c>
      <c r="G10663" s="34" t="s">
        <v>364</v>
      </c>
    </row>
    <row r="10664" spans="1:7">
      <c r="A10664" s="32">
        <v>2018</v>
      </c>
      <c r="B10664" s="32">
        <v>10726</v>
      </c>
      <c r="C10664" s="33" t="s">
        <v>563</v>
      </c>
      <c r="D10664" s="33" t="s">
        <v>564</v>
      </c>
      <c r="E10664" s="34">
        <v>7006</v>
      </c>
      <c r="F10664" s="35">
        <v>1.032</v>
      </c>
      <c r="G10664" s="34" t="s">
        <v>364</v>
      </c>
    </row>
    <row r="10665" spans="1:7">
      <c r="A10665" s="32">
        <v>2018</v>
      </c>
      <c r="B10665" s="32">
        <v>10726</v>
      </c>
      <c r="C10665" s="33" t="s">
        <v>563</v>
      </c>
      <c r="D10665" s="33" t="s">
        <v>564</v>
      </c>
      <c r="E10665" s="34">
        <v>7237</v>
      </c>
      <c r="F10665" s="35">
        <v>1.03</v>
      </c>
      <c r="G10665" s="34" t="s">
        <v>364</v>
      </c>
    </row>
    <row r="10666" spans="1:7">
      <c r="A10666" s="32">
        <v>2018</v>
      </c>
      <c r="B10666" s="32">
        <v>10726</v>
      </c>
      <c r="C10666" s="33" t="s">
        <v>563</v>
      </c>
      <c r="D10666" s="33" t="s">
        <v>564</v>
      </c>
      <c r="E10666" s="34">
        <v>10120</v>
      </c>
      <c r="F10666" s="35">
        <v>1.0289999999999999</v>
      </c>
      <c r="G10666" s="34" t="s">
        <v>364</v>
      </c>
    </row>
    <row r="10667" spans="1:7">
      <c r="A10667" s="32">
        <v>2018</v>
      </c>
      <c r="B10667" s="32">
        <v>10726</v>
      </c>
      <c r="C10667" s="33" t="s">
        <v>563</v>
      </c>
      <c r="D10667" s="33" t="s">
        <v>564</v>
      </c>
      <c r="E10667" s="34">
        <v>13502</v>
      </c>
      <c r="F10667" s="35">
        <v>1.03</v>
      </c>
      <c r="G10667" s="34" t="s">
        <v>364</v>
      </c>
    </row>
    <row r="10668" spans="1:7">
      <c r="A10668" s="32">
        <v>2018</v>
      </c>
      <c r="B10668" s="32">
        <v>10726</v>
      </c>
      <c r="C10668" s="33" t="s">
        <v>563</v>
      </c>
      <c r="D10668" s="33" t="s">
        <v>564</v>
      </c>
      <c r="E10668" s="34">
        <v>14751</v>
      </c>
      <c r="F10668" s="35">
        <v>1.0289999999999999</v>
      </c>
      <c r="G10668" s="34" t="s">
        <v>364</v>
      </c>
    </row>
    <row r="10669" spans="1:7">
      <c r="A10669" s="32">
        <v>2018</v>
      </c>
      <c r="B10669" s="32">
        <v>10726</v>
      </c>
      <c r="C10669" s="33" t="s">
        <v>563</v>
      </c>
      <c r="D10669" s="33" t="s">
        <v>564</v>
      </c>
      <c r="E10669" s="34">
        <v>17780</v>
      </c>
      <c r="F10669" s="35">
        <v>1.0289999999999999</v>
      </c>
      <c r="G10669" s="34" t="s">
        <v>364</v>
      </c>
    </row>
    <row r="10670" spans="1:7">
      <c r="A10670" s="32">
        <v>2018</v>
      </c>
      <c r="B10670" s="32">
        <v>10726</v>
      </c>
      <c r="C10670" s="33" t="s">
        <v>563</v>
      </c>
      <c r="D10670" s="33" t="s">
        <v>564</v>
      </c>
      <c r="E10670" s="34">
        <v>18555</v>
      </c>
      <c r="F10670" s="35">
        <v>1.0269999999999999</v>
      </c>
      <c r="G10670" s="34" t="s">
        <v>364</v>
      </c>
    </row>
    <row r="10671" spans="1:7">
      <c r="A10671" s="32">
        <v>2018</v>
      </c>
      <c r="B10671" s="32">
        <v>10726</v>
      </c>
      <c r="C10671" s="33" t="s">
        <v>563</v>
      </c>
      <c r="D10671" s="33" t="s">
        <v>564</v>
      </c>
      <c r="E10671" s="34">
        <v>623</v>
      </c>
      <c r="F10671" s="35">
        <v>1.0289999999999999</v>
      </c>
      <c r="G10671" s="34" t="s">
        <v>364</v>
      </c>
    </row>
    <row r="10672" spans="1:7">
      <c r="A10672" s="32">
        <v>2018</v>
      </c>
      <c r="B10672" s="32">
        <v>10726</v>
      </c>
      <c r="C10672" s="33" t="s">
        <v>563</v>
      </c>
      <c r="D10672" s="33" t="s">
        <v>564</v>
      </c>
      <c r="E10672" s="34">
        <v>35332</v>
      </c>
      <c r="F10672" s="35">
        <v>1.0289999999999999</v>
      </c>
      <c r="G10672" s="34" t="s">
        <v>364</v>
      </c>
    </row>
    <row r="10673" spans="1:7">
      <c r="A10673" s="32">
        <v>2018</v>
      </c>
      <c r="B10673" s="32">
        <v>10726</v>
      </c>
      <c r="C10673" s="33" t="s">
        <v>563</v>
      </c>
      <c r="D10673" s="33" t="s">
        <v>564</v>
      </c>
      <c r="E10673" s="34">
        <v>41900</v>
      </c>
      <c r="F10673" s="35">
        <v>1.0289999999999999</v>
      </c>
      <c r="G10673" s="34" t="s">
        <v>364</v>
      </c>
    </row>
    <row r="10674" spans="1:7">
      <c r="A10674" s="32">
        <v>2018</v>
      </c>
      <c r="B10674" s="32">
        <v>10726</v>
      </c>
      <c r="C10674" s="33" t="s">
        <v>563</v>
      </c>
      <c r="D10674" s="33" t="s">
        <v>564</v>
      </c>
      <c r="E10674" s="34">
        <v>1156</v>
      </c>
      <c r="F10674" s="35">
        <v>1.0289999999999999</v>
      </c>
      <c r="G10674" s="34" t="s">
        <v>364</v>
      </c>
    </row>
    <row r="10675" spans="1:7">
      <c r="A10675" s="32">
        <v>2018</v>
      </c>
      <c r="B10675" s="32">
        <v>10726</v>
      </c>
      <c r="C10675" s="33" t="s">
        <v>563</v>
      </c>
      <c r="D10675" s="33" t="s">
        <v>564</v>
      </c>
      <c r="E10675" s="34">
        <v>1165</v>
      </c>
      <c r="F10675" s="35">
        <v>1.0289999999999999</v>
      </c>
      <c r="G10675" s="34" t="s">
        <v>364</v>
      </c>
    </row>
    <row r="10676" spans="1:7">
      <c r="A10676" s="32">
        <v>2018</v>
      </c>
      <c r="B10676" s="32">
        <v>10726</v>
      </c>
      <c r="C10676" s="33" t="s">
        <v>563</v>
      </c>
      <c r="D10676" s="33" t="s">
        <v>564</v>
      </c>
      <c r="E10676" s="34">
        <v>276</v>
      </c>
      <c r="F10676" s="35">
        <v>1.03</v>
      </c>
      <c r="G10676" s="34" t="s">
        <v>364</v>
      </c>
    </row>
    <row r="10677" spans="1:7">
      <c r="A10677" s="32">
        <v>2018</v>
      </c>
      <c r="B10677" s="32">
        <v>10726</v>
      </c>
      <c r="C10677" s="33" t="s">
        <v>563</v>
      </c>
      <c r="D10677" s="33" t="s">
        <v>564</v>
      </c>
      <c r="E10677" s="34">
        <v>132</v>
      </c>
      <c r="F10677" s="35">
        <v>1.0269999999999999</v>
      </c>
      <c r="G10677" s="34" t="s">
        <v>364</v>
      </c>
    </row>
    <row r="10678" spans="1:7">
      <c r="A10678" s="32">
        <v>2018</v>
      </c>
      <c r="B10678" s="32">
        <v>10726</v>
      </c>
      <c r="C10678" s="33" t="s">
        <v>563</v>
      </c>
      <c r="D10678" s="33" t="s">
        <v>564</v>
      </c>
      <c r="E10678" s="34">
        <v>59</v>
      </c>
      <c r="F10678" s="35">
        <v>1.0309999999999999</v>
      </c>
      <c r="G10678" s="34" t="s">
        <v>364</v>
      </c>
    </row>
    <row r="10679" spans="1:7">
      <c r="A10679" s="32">
        <v>2018</v>
      </c>
      <c r="B10679" s="32">
        <v>10743</v>
      </c>
      <c r="C10679" s="33" t="s">
        <v>563</v>
      </c>
      <c r="D10679" s="33" t="s">
        <v>564</v>
      </c>
      <c r="E10679" s="34">
        <v>315</v>
      </c>
      <c r="F10679" s="35">
        <v>1.077</v>
      </c>
      <c r="G10679" s="34" t="s">
        <v>364</v>
      </c>
    </row>
    <row r="10680" spans="1:7">
      <c r="A10680" s="32">
        <v>2018</v>
      </c>
      <c r="B10680" s="32">
        <v>10743</v>
      </c>
      <c r="C10680" s="33" t="s">
        <v>365</v>
      </c>
      <c r="D10680" s="33" t="s">
        <v>354</v>
      </c>
      <c r="E10680" s="34">
        <v>33977</v>
      </c>
      <c r="F10680" s="35">
        <v>15.068</v>
      </c>
      <c r="G10680" s="34" t="s">
        <v>364</v>
      </c>
    </row>
    <row r="10681" spans="1:7">
      <c r="A10681" s="32">
        <v>2018</v>
      </c>
      <c r="B10681" s="32">
        <v>10745</v>
      </c>
      <c r="C10681" s="33" t="s">
        <v>563</v>
      </c>
      <c r="D10681" s="33" t="s">
        <v>564</v>
      </c>
      <c r="E10681" s="34">
        <v>6895960</v>
      </c>
      <c r="F10681" s="35">
        <v>1.034</v>
      </c>
      <c r="G10681" s="34" t="s">
        <v>364</v>
      </c>
    </row>
    <row r="10682" spans="1:7">
      <c r="A10682" s="32">
        <v>2018</v>
      </c>
      <c r="B10682" s="32">
        <v>10761</v>
      </c>
      <c r="C10682" s="33" t="s">
        <v>563</v>
      </c>
      <c r="D10682" s="33" t="s">
        <v>564</v>
      </c>
      <c r="E10682" s="34">
        <v>29801</v>
      </c>
      <c r="F10682" s="35">
        <v>1.034</v>
      </c>
      <c r="G10682" s="34">
        <v>584.4</v>
      </c>
    </row>
    <row r="10683" spans="1:7">
      <c r="A10683" s="32">
        <v>2018</v>
      </c>
      <c r="B10683" s="32">
        <v>10789</v>
      </c>
      <c r="C10683" s="33" t="s">
        <v>563</v>
      </c>
      <c r="D10683" s="33" t="s">
        <v>564</v>
      </c>
      <c r="E10683" s="34">
        <v>1617798</v>
      </c>
      <c r="F10683" s="35">
        <v>1.022</v>
      </c>
      <c r="G10683" s="34" t="s">
        <v>364</v>
      </c>
    </row>
    <row r="10684" spans="1:7">
      <c r="A10684" s="32">
        <v>2018</v>
      </c>
      <c r="B10684" s="32">
        <v>10789</v>
      </c>
      <c r="C10684" s="33" t="s">
        <v>563</v>
      </c>
      <c r="D10684" s="33" t="s">
        <v>564</v>
      </c>
      <c r="E10684" s="34">
        <v>938664</v>
      </c>
      <c r="F10684" s="35">
        <v>1.022</v>
      </c>
      <c r="G10684" s="34" t="s">
        <v>364</v>
      </c>
    </row>
    <row r="10685" spans="1:7">
      <c r="A10685" s="32">
        <v>2018</v>
      </c>
      <c r="B10685" s="32">
        <v>10860</v>
      </c>
      <c r="C10685" s="33" t="s">
        <v>363</v>
      </c>
      <c r="D10685" s="33" t="s">
        <v>354</v>
      </c>
      <c r="E10685" s="34">
        <v>85133</v>
      </c>
      <c r="F10685" s="35">
        <v>17.600000000000001</v>
      </c>
      <c r="G10685" s="34" t="s">
        <v>364</v>
      </c>
    </row>
    <row r="10686" spans="1:7">
      <c r="A10686" s="32">
        <v>2018</v>
      </c>
      <c r="B10686" s="32">
        <v>10864</v>
      </c>
      <c r="C10686" s="33" t="s">
        <v>353</v>
      </c>
      <c r="D10686" s="33" t="s">
        <v>354</v>
      </c>
      <c r="E10686" s="34">
        <v>20755</v>
      </c>
      <c r="F10686" s="35">
        <v>21.7</v>
      </c>
      <c r="G10686" s="34" t="s">
        <v>364</v>
      </c>
    </row>
    <row r="10687" spans="1:7">
      <c r="A10687" s="32">
        <v>2018</v>
      </c>
      <c r="B10687" s="32">
        <v>10864</v>
      </c>
      <c r="C10687" s="33" t="s">
        <v>363</v>
      </c>
      <c r="D10687" s="33" t="s">
        <v>354</v>
      </c>
      <c r="E10687" s="34">
        <v>65232</v>
      </c>
      <c r="F10687" s="35">
        <v>17.5</v>
      </c>
      <c r="G10687" s="34" t="s">
        <v>364</v>
      </c>
    </row>
    <row r="10688" spans="1:7">
      <c r="A10688" s="32">
        <v>2018</v>
      </c>
      <c r="B10688" s="32">
        <v>10864</v>
      </c>
      <c r="C10688" s="33" t="s">
        <v>563</v>
      </c>
      <c r="D10688" s="33" t="s">
        <v>564</v>
      </c>
      <c r="E10688" s="34">
        <v>322646</v>
      </c>
      <c r="F10688" s="35">
        <v>1</v>
      </c>
      <c r="G10688" s="34" t="s">
        <v>364</v>
      </c>
    </row>
    <row r="10689" spans="1:7">
      <c r="A10689" s="32">
        <v>2018</v>
      </c>
      <c r="B10689" s="32">
        <v>10865</v>
      </c>
      <c r="C10689" s="33" t="s">
        <v>353</v>
      </c>
      <c r="D10689" s="33" t="s">
        <v>354</v>
      </c>
      <c r="E10689" s="34">
        <v>6090</v>
      </c>
      <c r="F10689" s="35">
        <v>21.7</v>
      </c>
      <c r="G10689" s="34" t="s">
        <v>364</v>
      </c>
    </row>
    <row r="10690" spans="1:7">
      <c r="A10690" s="32">
        <v>2018</v>
      </c>
      <c r="B10690" s="32">
        <v>10865</v>
      </c>
      <c r="C10690" s="33" t="s">
        <v>353</v>
      </c>
      <c r="D10690" s="33" t="s">
        <v>354</v>
      </c>
      <c r="E10690" s="34">
        <v>12302</v>
      </c>
      <c r="F10690" s="35">
        <v>21.3</v>
      </c>
      <c r="G10690" s="34" t="s">
        <v>364</v>
      </c>
    </row>
    <row r="10691" spans="1:7">
      <c r="A10691" s="32">
        <v>2018</v>
      </c>
      <c r="B10691" s="32">
        <v>10865</v>
      </c>
      <c r="C10691" s="33" t="s">
        <v>353</v>
      </c>
      <c r="D10691" s="33" t="s">
        <v>354</v>
      </c>
      <c r="E10691" s="34">
        <v>86388</v>
      </c>
      <c r="F10691" s="35">
        <v>21.7</v>
      </c>
      <c r="G10691" s="34" t="s">
        <v>364</v>
      </c>
    </row>
    <row r="10692" spans="1:7">
      <c r="A10692" s="32">
        <v>2018</v>
      </c>
      <c r="B10692" s="32">
        <v>10865</v>
      </c>
      <c r="C10692" s="33" t="s">
        <v>353</v>
      </c>
      <c r="D10692" s="33" t="s">
        <v>354</v>
      </c>
      <c r="E10692" s="34">
        <v>122</v>
      </c>
      <c r="F10692" s="35">
        <v>21.7</v>
      </c>
      <c r="G10692" s="34" t="s">
        <v>364</v>
      </c>
    </row>
    <row r="10693" spans="1:7">
      <c r="A10693" s="32">
        <v>2018</v>
      </c>
      <c r="B10693" s="32">
        <v>10865</v>
      </c>
      <c r="C10693" s="33" t="s">
        <v>363</v>
      </c>
      <c r="D10693" s="33" t="s">
        <v>354</v>
      </c>
      <c r="E10693" s="34">
        <v>48162</v>
      </c>
      <c r="F10693" s="35">
        <v>17.5</v>
      </c>
      <c r="G10693" s="34" t="s">
        <v>364</v>
      </c>
    </row>
    <row r="10694" spans="1:7">
      <c r="A10694" s="32">
        <v>2018</v>
      </c>
      <c r="B10694" s="32">
        <v>10865</v>
      </c>
      <c r="C10694" s="33" t="s">
        <v>563</v>
      </c>
      <c r="D10694" s="33" t="s">
        <v>564</v>
      </c>
      <c r="E10694" s="34">
        <v>4010</v>
      </c>
      <c r="F10694" s="35">
        <v>1</v>
      </c>
      <c r="G10694" s="34" t="s">
        <v>364</v>
      </c>
    </row>
    <row r="10695" spans="1:7">
      <c r="A10695" s="32">
        <v>2018</v>
      </c>
      <c r="B10695" s="32">
        <v>10867</v>
      </c>
      <c r="C10695" s="33" t="s">
        <v>353</v>
      </c>
      <c r="D10695" s="33" t="s">
        <v>354</v>
      </c>
      <c r="E10695" s="34">
        <v>20756</v>
      </c>
      <c r="F10695" s="35">
        <v>21.16</v>
      </c>
      <c r="G10695" s="34" t="s">
        <v>364</v>
      </c>
    </row>
    <row r="10696" spans="1:7">
      <c r="A10696" s="32">
        <v>2018</v>
      </c>
      <c r="B10696" s="32">
        <v>50006</v>
      </c>
      <c r="C10696" s="33" t="s">
        <v>563</v>
      </c>
      <c r="D10696" s="33" t="s">
        <v>564</v>
      </c>
      <c r="E10696" s="34">
        <v>153981</v>
      </c>
      <c r="F10696" s="35">
        <v>1.0349999999999999</v>
      </c>
      <c r="G10696" s="34" t="s">
        <v>364</v>
      </c>
    </row>
    <row r="10697" spans="1:7">
      <c r="A10697" s="32">
        <v>2018</v>
      </c>
      <c r="B10697" s="32">
        <v>50006</v>
      </c>
      <c r="C10697" s="33" t="s">
        <v>563</v>
      </c>
      <c r="D10697" s="33" t="s">
        <v>564</v>
      </c>
      <c r="E10697" s="34">
        <v>785362</v>
      </c>
      <c r="F10697" s="35">
        <v>1.0349999999999999</v>
      </c>
      <c r="G10697" s="34" t="s">
        <v>364</v>
      </c>
    </row>
    <row r="10698" spans="1:7">
      <c r="A10698" s="32">
        <v>2018</v>
      </c>
      <c r="B10698" s="32">
        <v>50006</v>
      </c>
      <c r="C10698" s="33" t="s">
        <v>563</v>
      </c>
      <c r="D10698" s="33" t="s">
        <v>564</v>
      </c>
      <c r="E10698" s="34">
        <v>2448745</v>
      </c>
      <c r="F10698" s="35">
        <v>1.0349999999999999</v>
      </c>
      <c r="G10698" s="34" t="s">
        <v>364</v>
      </c>
    </row>
    <row r="10699" spans="1:7">
      <c r="A10699" s="32">
        <v>2018</v>
      </c>
      <c r="B10699" s="32">
        <v>50006</v>
      </c>
      <c r="C10699" s="33" t="s">
        <v>563</v>
      </c>
      <c r="D10699" s="33" t="s">
        <v>564</v>
      </c>
      <c r="E10699" s="34">
        <v>990362</v>
      </c>
      <c r="F10699" s="35">
        <v>1.0349999999999999</v>
      </c>
      <c r="G10699" s="34" t="s">
        <v>364</v>
      </c>
    </row>
    <row r="10700" spans="1:7">
      <c r="A10700" s="32">
        <v>2018</v>
      </c>
      <c r="B10700" s="32">
        <v>50039</v>
      </c>
      <c r="C10700" s="33" t="s">
        <v>565</v>
      </c>
      <c r="D10700" s="33" t="s">
        <v>566</v>
      </c>
      <c r="E10700" s="34">
        <v>210</v>
      </c>
      <c r="F10700" s="35">
        <v>5.8259999999999996</v>
      </c>
      <c r="G10700" s="34" t="s">
        <v>364</v>
      </c>
    </row>
    <row r="10701" spans="1:7">
      <c r="A10701" s="32">
        <v>2018</v>
      </c>
      <c r="B10701" s="32">
        <v>50039</v>
      </c>
      <c r="C10701" s="33" t="s">
        <v>365</v>
      </c>
      <c r="D10701" s="33" t="s">
        <v>354</v>
      </c>
      <c r="E10701" s="34">
        <v>75</v>
      </c>
      <c r="F10701" s="35">
        <v>8</v>
      </c>
      <c r="G10701" s="34" t="s">
        <v>364</v>
      </c>
    </row>
    <row r="10702" spans="1:7">
      <c r="A10702" s="32">
        <v>2018</v>
      </c>
      <c r="B10702" s="32">
        <v>50039</v>
      </c>
      <c r="C10702" s="33" t="s">
        <v>365</v>
      </c>
      <c r="D10702" s="33" t="s">
        <v>354</v>
      </c>
      <c r="E10702" s="34">
        <v>123</v>
      </c>
      <c r="F10702" s="35">
        <v>8.5</v>
      </c>
      <c r="G10702" s="34" t="s">
        <v>364</v>
      </c>
    </row>
    <row r="10703" spans="1:7">
      <c r="A10703" s="32">
        <v>2018</v>
      </c>
      <c r="B10703" s="32">
        <v>50043</v>
      </c>
      <c r="C10703" s="33" t="s">
        <v>563</v>
      </c>
      <c r="D10703" s="33" t="s">
        <v>564</v>
      </c>
      <c r="E10703" s="34">
        <v>1460670</v>
      </c>
      <c r="F10703" s="35">
        <v>1.03</v>
      </c>
      <c r="G10703" s="34" t="s">
        <v>364</v>
      </c>
    </row>
    <row r="10704" spans="1:7">
      <c r="A10704" s="32">
        <v>2018</v>
      </c>
      <c r="B10704" s="32">
        <v>50109</v>
      </c>
      <c r="C10704" s="33" t="s">
        <v>563</v>
      </c>
      <c r="D10704" s="33" t="s">
        <v>564</v>
      </c>
      <c r="E10704" s="34">
        <v>127094</v>
      </c>
      <c r="F10704" s="35">
        <v>1.028</v>
      </c>
      <c r="G10704" s="34" t="s">
        <v>364</v>
      </c>
    </row>
    <row r="10705" spans="1:7">
      <c r="A10705" s="32">
        <v>2018</v>
      </c>
      <c r="B10705" s="32">
        <v>50134</v>
      </c>
      <c r="C10705" s="33" t="s">
        <v>563</v>
      </c>
      <c r="D10705" s="33" t="s">
        <v>564</v>
      </c>
      <c r="E10705" s="34">
        <v>1365917</v>
      </c>
      <c r="F10705" s="35">
        <v>1.03</v>
      </c>
      <c r="G10705" s="34" t="s">
        <v>364</v>
      </c>
    </row>
    <row r="10706" spans="1:7">
      <c r="A10706" s="32">
        <v>2018</v>
      </c>
      <c r="B10706" s="32">
        <v>50152</v>
      </c>
      <c r="C10706" s="33" t="s">
        <v>563</v>
      </c>
      <c r="D10706" s="33" t="s">
        <v>564</v>
      </c>
      <c r="E10706" s="34">
        <v>1533476</v>
      </c>
      <c r="F10706" s="35">
        <v>1.04</v>
      </c>
      <c r="G10706" s="34" t="s">
        <v>364</v>
      </c>
    </row>
    <row r="10707" spans="1:7">
      <c r="A10707" s="32">
        <v>2018</v>
      </c>
      <c r="B10707" s="32">
        <v>50216</v>
      </c>
      <c r="C10707" s="33" t="s">
        <v>563</v>
      </c>
      <c r="D10707" s="33" t="s">
        <v>564</v>
      </c>
      <c r="E10707" s="34">
        <v>2135086</v>
      </c>
      <c r="F10707" s="35">
        <v>1.0269999999999999</v>
      </c>
      <c r="G10707" s="34" t="s">
        <v>364</v>
      </c>
    </row>
    <row r="10708" spans="1:7">
      <c r="A10708" s="32">
        <v>2018</v>
      </c>
      <c r="B10708" s="32">
        <v>50243</v>
      </c>
      <c r="C10708" s="33" t="s">
        <v>563</v>
      </c>
      <c r="D10708" s="33" t="s">
        <v>564</v>
      </c>
      <c r="E10708" s="34">
        <v>5267</v>
      </c>
      <c r="F10708" s="35">
        <v>1.0369999999999999</v>
      </c>
      <c r="G10708" s="34" t="s">
        <v>364</v>
      </c>
    </row>
    <row r="10709" spans="1:7">
      <c r="A10709" s="32">
        <v>2018</v>
      </c>
      <c r="B10709" s="32">
        <v>50244</v>
      </c>
      <c r="C10709" s="33" t="s">
        <v>353</v>
      </c>
      <c r="D10709" s="33" t="s">
        <v>354</v>
      </c>
      <c r="E10709" s="34">
        <v>3190</v>
      </c>
      <c r="F10709" s="35">
        <v>27.802</v>
      </c>
      <c r="G10709" s="34" t="s">
        <v>364</v>
      </c>
    </row>
    <row r="10710" spans="1:7">
      <c r="A10710" s="32">
        <v>2018</v>
      </c>
      <c r="B10710" s="32">
        <v>50244</v>
      </c>
      <c r="C10710" s="33" t="s">
        <v>353</v>
      </c>
      <c r="D10710" s="33" t="s">
        <v>354</v>
      </c>
      <c r="E10710" s="34">
        <v>7147</v>
      </c>
      <c r="F10710" s="35">
        <v>27.867999999999999</v>
      </c>
      <c r="G10710" s="34" t="s">
        <v>364</v>
      </c>
    </row>
    <row r="10711" spans="1:7">
      <c r="A10711" s="32">
        <v>2018</v>
      </c>
      <c r="B10711" s="32">
        <v>50244</v>
      </c>
      <c r="C10711" s="33" t="s">
        <v>353</v>
      </c>
      <c r="D10711" s="33" t="s">
        <v>354</v>
      </c>
      <c r="E10711" s="34">
        <v>11278</v>
      </c>
      <c r="F10711" s="35">
        <v>27.731999999999999</v>
      </c>
      <c r="G10711" s="34" t="s">
        <v>364</v>
      </c>
    </row>
    <row r="10712" spans="1:7">
      <c r="A10712" s="32">
        <v>2018</v>
      </c>
      <c r="B10712" s="32">
        <v>50244</v>
      </c>
      <c r="C10712" s="33" t="s">
        <v>563</v>
      </c>
      <c r="D10712" s="33" t="s">
        <v>564</v>
      </c>
      <c r="E10712" s="34">
        <v>229699</v>
      </c>
      <c r="F10712" s="35">
        <v>1.032</v>
      </c>
      <c r="G10712" s="34" t="s">
        <v>364</v>
      </c>
    </row>
    <row r="10713" spans="1:7">
      <c r="A10713" s="32">
        <v>2018</v>
      </c>
      <c r="B10713" s="32">
        <v>50244</v>
      </c>
      <c r="C10713" s="33" t="s">
        <v>567</v>
      </c>
      <c r="D10713" s="33" t="s">
        <v>566</v>
      </c>
      <c r="E10713" s="34">
        <v>7724</v>
      </c>
      <c r="F10713" s="35">
        <v>6.62</v>
      </c>
      <c r="G10713" s="34" t="s">
        <v>364</v>
      </c>
    </row>
    <row r="10714" spans="1:7">
      <c r="A10714" s="32">
        <v>2018</v>
      </c>
      <c r="B10714" s="32">
        <v>50282</v>
      </c>
      <c r="C10714" s="33" t="s">
        <v>353</v>
      </c>
      <c r="D10714" s="33" t="s">
        <v>354</v>
      </c>
      <c r="E10714" s="34">
        <v>3777</v>
      </c>
      <c r="F10714" s="35">
        <v>20.96</v>
      </c>
      <c r="G10714" s="34" t="s">
        <v>364</v>
      </c>
    </row>
    <row r="10715" spans="1:7">
      <c r="A10715" s="32">
        <v>2018</v>
      </c>
      <c r="B10715" s="32">
        <v>50282</v>
      </c>
      <c r="C10715" s="33" t="s">
        <v>353</v>
      </c>
      <c r="D10715" s="33" t="s">
        <v>354</v>
      </c>
      <c r="E10715" s="34">
        <v>4937</v>
      </c>
      <c r="F10715" s="35">
        <v>21.83</v>
      </c>
      <c r="G10715" s="34" t="s">
        <v>364</v>
      </c>
    </row>
    <row r="10716" spans="1:7">
      <c r="A10716" s="32">
        <v>2018</v>
      </c>
      <c r="B10716" s="32">
        <v>50282</v>
      </c>
      <c r="C10716" s="33" t="s">
        <v>353</v>
      </c>
      <c r="D10716" s="33" t="s">
        <v>354</v>
      </c>
      <c r="E10716" s="34">
        <v>10674</v>
      </c>
      <c r="F10716" s="35">
        <v>21.35</v>
      </c>
      <c r="G10716" s="34" t="s">
        <v>364</v>
      </c>
    </row>
    <row r="10717" spans="1:7">
      <c r="A10717" s="32">
        <v>2018</v>
      </c>
      <c r="B10717" s="32">
        <v>50282</v>
      </c>
      <c r="C10717" s="33" t="s">
        <v>563</v>
      </c>
      <c r="D10717" s="33" t="s">
        <v>564</v>
      </c>
      <c r="E10717" s="34">
        <v>224812</v>
      </c>
      <c r="F10717" s="35">
        <v>1</v>
      </c>
      <c r="G10717" s="34" t="s">
        <v>364</v>
      </c>
    </row>
    <row r="10718" spans="1:7">
      <c r="A10718" s="32">
        <v>2018</v>
      </c>
      <c r="B10718" s="32">
        <v>50292</v>
      </c>
      <c r="C10718" s="33" t="s">
        <v>563</v>
      </c>
      <c r="D10718" s="33" t="s">
        <v>564</v>
      </c>
      <c r="E10718" s="34">
        <v>220967</v>
      </c>
      <c r="F10718" s="35">
        <v>1.0289999999999999</v>
      </c>
      <c r="G10718" s="34" t="s">
        <v>364</v>
      </c>
    </row>
    <row r="10719" spans="1:7">
      <c r="A10719" s="32">
        <v>2018</v>
      </c>
      <c r="B10719" s="32">
        <v>50296</v>
      </c>
      <c r="C10719" s="33" t="s">
        <v>565</v>
      </c>
      <c r="D10719" s="33" t="s">
        <v>566</v>
      </c>
      <c r="E10719" s="34">
        <v>495</v>
      </c>
      <c r="F10719" s="35">
        <v>5.8</v>
      </c>
      <c r="G10719" s="34" t="s">
        <v>364</v>
      </c>
    </row>
    <row r="10720" spans="1:7">
      <c r="A10720" s="32">
        <v>2018</v>
      </c>
      <c r="B10720" s="32">
        <v>50296</v>
      </c>
      <c r="C10720" s="33" t="s">
        <v>563</v>
      </c>
      <c r="D10720" s="33" t="s">
        <v>564</v>
      </c>
      <c r="E10720" s="34">
        <v>355094</v>
      </c>
      <c r="F10720" s="35">
        <v>1.02</v>
      </c>
      <c r="G10720" s="34" t="s">
        <v>364</v>
      </c>
    </row>
    <row r="10721" spans="1:7">
      <c r="A10721" s="32">
        <v>2018</v>
      </c>
      <c r="B10721" s="32">
        <v>50397</v>
      </c>
      <c r="C10721" s="33" t="s">
        <v>563</v>
      </c>
      <c r="D10721" s="33" t="s">
        <v>564</v>
      </c>
      <c r="E10721" s="34">
        <v>219514</v>
      </c>
      <c r="F10721" s="35">
        <v>1.03</v>
      </c>
      <c r="G10721" s="34" t="s">
        <v>364</v>
      </c>
    </row>
    <row r="10722" spans="1:7">
      <c r="A10722" s="32">
        <v>2018</v>
      </c>
      <c r="B10722" s="32">
        <v>50397</v>
      </c>
      <c r="C10722" s="33" t="s">
        <v>353</v>
      </c>
      <c r="D10722" s="33" t="s">
        <v>354</v>
      </c>
      <c r="E10722" s="34">
        <v>10987</v>
      </c>
      <c r="F10722" s="35">
        <v>26.09</v>
      </c>
      <c r="G10722" s="34" t="s">
        <v>364</v>
      </c>
    </row>
    <row r="10723" spans="1:7">
      <c r="A10723" s="32">
        <v>2018</v>
      </c>
      <c r="B10723" s="32">
        <v>50397</v>
      </c>
      <c r="C10723" s="33" t="s">
        <v>567</v>
      </c>
      <c r="D10723" s="33" t="s">
        <v>566</v>
      </c>
      <c r="E10723" s="34">
        <v>2631</v>
      </c>
      <c r="F10723" s="35">
        <v>6.3</v>
      </c>
      <c r="G10723" s="34" t="s">
        <v>364</v>
      </c>
    </row>
    <row r="10724" spans="1:7">
      <c r="A10724" s="32">
        <v>2018</v>
      </c>
      <c r="B10724" s="32">
        <v>50397</v>
      </c>
      <c r="C10724" s="33" t="s">
        <v>567</v>
      </c>
      <c r="D10724" s="33" t="s">
        <v>566</v>
      </c>
      <c r="E10724" s="34">
        <v>3250</v>
      </c>
      <c r="F10724" s="35">
        <v>6.3</v>
      </c>
      <c r="G10724" s="34" t="s">
        <v>364</v>
      </c>
    </row>
    <row r="10725" spans="1:7">
      <c r="A10725" s="32">
        <v>2018</v>
      </c>
      <c r="B10725" s="32">
        <v>50398</v>
      </c>
      <c r="C10725" s="33" t="s">
        <v>563</v>
      </c>
      <c r="D10725" s="33" t="s">
        <v>564</v>
      </c>
      <c r="E10725" s="34">
        <v>485725</v>
      </c>
      <c r="F10725" s="35">
        <v>1.0249999999999999</v>
      </c>
      <c r="G10725" s="34" t="s">
        <v>364</v>
      </c>
    </row>
    <row r="10726" spans="1:7">
      <c r="A10726" s="32">
        <v>2018</v>
      </c>
      <c r="B10726" s="32">
        <v>50481</v>
      </c>
      <c r="C10726" s="33" t="s">
        <v>353</v>
      </c>
      <c r="D10726" s="33" t="s">
        <v>354</v>
      </c>
      <c r="E10726" s="34">
        <v>7116</v>
      </c>
      <c r="F10726" s="35">
        <v>25.69</v>
      </c>
      <c r="G10726" s="34" t="s">
        <v>364</v>
      </c>
    </row>
    <row r="10727" spans="1:7">
      <c r="A10727" s="32">
        <v>2018</v>
      </c>
      <c r="B10727" s="32">
        <v>50481</v>
      </c>
      <c r="C10727" s="33" t="s">
        <v>353</v>
      </c>
      <c r="D10727" s="33" t="s">
        <v>354</v>
      </c>
      <c r="E10727" s="34">
        <v>9961</v>
      </c>
      <c r="F10727" s="35">
        <v>25.46</v>
      </c>
      <c r="G10727" s="34" t="s">
        <v>364</v>
      </c>
    </row>
    <row r="10728" spans="1:7">
      <c r="A10728" s="32">
        <v>2018</v>
      </c>
      <c r="B10728" s="32">
        <v>50481</v>
      </c>
      <c r="C10728" s="33" t="s">
        <v>563</v>
      </c>
      <c r="D10728" s="33" t="s">
        <v>564</v>
      </c>
      <c r="E10728" s="34">
        <v>1346418</v>
      </c>
      <c r="F10728" s="35">
        <v>1.02</v>
      </c>
      <c r="G10728" s="34" t="s">
        <v>364</v>
      </c>
    </row>
    <row r="10729" spans="1:7">
      <c r="A10729" s="32">
        <v>2018</v>
      </c>
      <c r="B10729" s="32">
        <v>50481</v>
      </c>
      <c r="C10729" s="33" t="s">
        <v>353</v>
      </c>
      <c r="D10729" s="33" t="s">
        <v>354</v>
      </c>
      <c r="E10729" s="34">
        <v>5300</v>
      </c>
      <c r="F10729" s="35">
        <v>25.96</v>
      </c>
      <c r="G10729" s="34" t="s">
        <v>364</v>
      </c>
    </row>
    <row r="10730" spans="1:7">
      <c r="A10730" s="32">
        <v>2018</v>
      </c>
      <c r="B10730" s="32">
        <v>50481</v>
      </c>
      <c r="C10730" s="33" t="s">
        <v>353</v>
      </c>
      <c r="D10730" s="33" t="s">
        <v>354</v>
      </c>
      <c r="E10730" s="34">
        <v>1699</v>
      </c>
      <c r="F10730" s="35">
        <v>26.73</v>
      </c>
      <c r="G10730" s="34" t="s">
        <v>364</v>
      </c>
    </row>
    <row r="10731" spans="1:7">
      <c r="A10731" s="32">
        <v>2018</v>
      </c>
      <c r="B10731" s="32">
        <v>50481</v>
      </c>
      <c r="C10731" s="33" t="s">
        <v>353</v>
      </c>
      <c r="D10731" s="33" t="s">
        <v>354</v>
      </c>
      <c r="E10731" s="34">
        <v>24087</v>
      </c>
      <c r="F10731" s="35">
        <v>26.03</v>
      </c>
      <c r="G10731" s="34" t="s">
        <v>364</v>
      </c>
    </row>
    <row r="10732" spans="1:7">
      <c r="A10732" s="32">
        <v>2018</v>
      </c>
      <c r="B10732" s="32">
        <v>50481</v>
      </c>
      <c r="C10732" s="33" t="s">
        <v>353</v>
      </c>
      <c r="D10732" s="33" t="s">
        <v>354</v>
      </c>
      <c r="E10732" s="34">
        <v>16771</v>
      </c>
      <c r="F10732" s="35">
        <v>25.03</v>
      </c>
      <c r="G10732" s="34" t="s">
        <v>364</v>
      </c>
    </row>
    <row r="10733" spans="1:7">
      <c r="A10733" s="32">
        <v>2018</v>
      </c>
      <c r="B10733" s="32">
        <v>50481</v>
      </c>
      <c r="C10733" s="33" t="s">
        <v>353</v>
      </c>
      <c r="D10733" s="33" t="s">
        <v>354</v>
      </c>
      <c r="E10733" s="34">
        <v>10445</v>
      </c>
      <c r="F10733" s="35">
        <v>25.19</v>
      </c>
      <c r="G10733" s="34" t="s">
        <v>364</v>
      </c>
    </row>
    <row r="10734" spans="1:7">
      <c r="A10734" s="32">
        <v>2018</v>
      </c>
      <c r="B10734" s="32">
        <v>50489</v>
      </c>
      <c r="C10734" s="33" t="s">
        <v>563</v>
      </c>
      <c r="D10734" s="33" t="s">
        <v>564</v>
      </c>
      <c r="E10734" s="34">
        <v>78777</v>
      </c>
      <c r="F10734" s="35">
        <v>1.04</v>
      </c>
      <c r="G10734" s="34" t="s">
        <v>364</v>
      </c>
    </row>
    <row r="10735" spans="1:7">
      <c r="A10735" s="32">
        <v>2018</v>
      </c>
      <c r="B10735" s="32">
        <v>50489</v>
      </c>
      <c r="C10735" s="33" t="s">
        <v>563</v>
      </c>
      <c r="D10735" s="33" t="s">
        <v>564</v>
      </c>
      <c r="E10735" s="34">
        <v>178036</v>
      </c>
      <c r="F10735" s="35">
        <v>1.04</v>
      </c>
      <c r="G10735" s="34" t="s">
        <v>364</v>
      </c>
    </row>
    <row r="10736" spans="1:7">
      <c r="A10736" s="32">
        <v>2018</v>
      </c>
      <c r="B10736" s="32">
        <v>50489</v>
      </c>
      <c r="C10736" s="33" t="s">
        <v>563</v>
      </c>
      <c r="D10736" s="33" t="s">
        <v>564</v>
      </c>
      <c r="E10736" s="34">
        <v>467410</v>
      </c>
      <c r="F10736" s="35">
        <v>1.04</v>
      </c>
      <c r="G10736" s="34" t="s">
        <v>364</v>
      </c>
    </row>
    <row r="10737" spans="1:7">
      <c r="A10737" s="32">
        <v>2018</v>
      </c>
      <c r="B10737" s="32">
        <v>50489</v>
      </c>
      <c r="C10737" s="33" t="s">
        <v>563</v>
      </c>
      <c r="D10737" s="33" t="s">
        <v>564</v>
      </c>
      <c r="E10737" s="34">
        <v>241583</v>
      </c>
      <c r="F10737" s="35">
        <v>1.04</v>
      </c>
      <c r="G10737" s="34" t="s">
        <v>364</v>
      </c>
    </row>
    <row r="10738" spans="1:7">
      <c r="A10738" s="32">
        <v>2018</v>
      </c>
      <c r="B10738" s="32">
        <v>50489</v>
      </c>
      <c r="C10738" s="33" t="s">
        <v>563</v>
      </c>
      <c r="D10738" s="33" t="s">
        <v>564</v>
      </c>
      <c r="E10738" s="34">
        <v>236331</v>
      </c>
      <c r="F10738" s="35">
        <v>1.04</v>
      </c>
      <c r="G10738" s="34" t="s">
        <v>364</v>
      </c>
    </row>
    <row r="10739" spans="1:7">
      <c r="A10739" s="32">
        <v>2018</v>
      </c>
      <c r="B10739" s="32">
        <v>50489</v>
      </c>
      <c r="C10739" s="33" t="s">
        <v>563</v>
      </c>
      <c r="D10739" s="33" t="s">
        <v>564</v>
      </c>
      <c r="E10739" s="34">
        <v>822899</v>
      </c>
      <c r="F10739" s="35">
        <v>1.04</v>
      </c>
      <c r="G10739" s="34" t="s">
        <v>364</v>
      </c>
    </row>
    <row r="10740" spans="1:7">
      <c r="A10740" s="32">
        <v>2018</v>
      </c>
      <c r="B10740" s="32">
        <v>50491</v>
      </c>
      <c r="C10740" s="33" t="s">
        <v>563</v>
      </c>
      <c r="D10740" s="33" t="s">
        <v>564</v>
      </c>
      <c r="E10740" s="34">
        <v>272911</v>
      </c>
      <c r="F10740" s="35">
        <v>1.0900000000000001</v>
      </c>
      <c r="G10740" s="34" t="s">
        <v>364</v>
      </c>
    </row>
    <row r="10741" spans="1:7">
      <c r="A10741" s="32">
        <v>2018</v>
      </c>
      <c r="B10741" s="32">
        <v>50561</v>
      </c>
      <c r="C10741" s="33" t="s">
        <v>563</v>
      </c>
      <c r="D10741" s="33" t="s">
        <v>564</v>
      </c>
      <c r="E10741" s="34">
        <v>422920</v>
      </c>
      <c r="F10741" s="35">
        <v>1.04</v>
      </c>
      <c r="G10741" s="34" t="s">
        <v>364</v>
      </c>
    </row>
    <row r="10742" spans="1:7">
      <c r="A10742" s="32">
        <v>2018</v>
      </c>
      <c r="B10742" s="32">
        <v>50625</v>
      </c>
      <c r="C10742" s="33" t="s">
        <v>563</v>
      </c>
      <c r="D10742" s="33" t="s">
        <v>564</v>
      </c>
      <c r="E10742" s="34">
        <v>55</v>
      </c>
      <c r="F10742" s="35">
        <v>1.03</v>
      </c>
      <c r="G10742" s="34" t="s">
        <v>364</v>
      </c>
    </row>
    <row r="10743" spans="1:7">
      <c r="A10743" s="32">
        <v>2018</v>
      </c>
      <c r="B10743" s="32">
        <v>50625</v>
      </c>
      <c r="C10743" s="33" t="s">
        <v>563</v>
      </c>
      <c r="D10743" s="33" t="s">
        <v>564</v>
      </c>
      <c r="E10743" s="34">
        <v>2008450</v>
      </c>
      <c r="F10743" s="35">
        <v>1.03</v>
      </c>
      <c r="G10743" s="34" t="s">
        <v>364</v>
      </c>
    </row>
    <row r="10744" spans="1:7">
      <c r="A10744" s="32">
        <v>2018</v>
      </c>
      <c r="B10744" s="32">
        <v>50625</v>
      </c>
      <c r="C10744" s="33" t="s">
        <v>563</v>
      </c>
      <c r="D10744" s="33" t="s">
        <v>564</v>
      </c>
      <c r="E10744" s="34">
        <v>1382102</v>
      </c>
      <c r="F10744" s="35">
        <v>1.03</v>
      </c>
      <c r="G10744" s="34" t="s">
        <v>364</v>
      </c>
    </row>
    <row r="10745" spans="1:7">
      <c r="A10745" s="32">
        <v>2018</v>
      </c>
      <c r="B10745" s="32">
        <v>50707</v>
      </c>
      <c r="C10745" s="33" t="s">
        <v>563</v>
      </c>
      <c r="D10745" s="33" t="s">
        <v>564</v>
      </c>
      <c r="E10745" s="34">
        <v>239949</v>
      </c>
      <c r="F10745" s="35">
        <v>1.119</v>
      </c>
      <c r="G10745" s="34">
        <v>238</v>
      </c>
    </row>
    <row r="10746" spans="1:7">
      <c r="A10746" s="32">
        <v>2018</v>
      </c>
      <c r="B10746" s="32">
        <v>50707</v>
      </c>
      <c r="C10746" s="33" t="s">
        <v>563</v>
      </c>
      <c r="D10746" s="33" t="s">
        <v>564</v>
      </c>
      <c r="E10746" s="34">
        <v>110010</v>
      </c>
      <c r="F10746" s="35">
        <v>1.119</v>
      </c>
      <c r="G10746" s="34">
        <v>442</v>
      </c>
    </row>
    <row r="10747" spans="1:7">
      <c r="A10747" s="32">
        <v>2018</v>
      </c>
      <c r="B10747" s="32">
        <v>50776</v>
      </c>
      <c r="C10747" s="33" t="s">
        <v>565</v>
      </c>
      <c r="D10747" s="33" t="s">
        <v>566</v>
      </c>
      <c r="E10747" s="34">
        <v>37</v>
      </c>
      <c r="F10747" s="35">
        <v>6.07</v>
      </c>
      <c r="G10747" s="34" t="s">
        <v>364</v>
      </c>
    </row>
    <row r="10748" spans="1:7">
      <c r="A10748" s="32">
        <v>2018</v>
      </c>
      <c r="B10748" s="32">
        <v>50776</v>
      </c>
      <c r="C10748" s="33" t="s">
        <v>365</v>
      </c>
      <c r="D10748" s="33" t="s">
        <v>354</v>
      </c>
      <c r="E10748" s="34">
        <v>91</v>
      </c>
      <c r="F10748" s="35">
        <v>11.72</v>
      </c>
      <c r="G10748" s="34" t="s">
        <v>364</v>
      </c>
    </row>
    <row r="10749" spans="1:7">
      <c r="A10749" s="32">
        <v>2018</v>
      </c>
      <c r="B10749" s="32">
        <v>50776</v>
      </c>
      <c r="C10749" s="33" t="s">
        <v>365</v>
      </c>
      <c r="D10749" s="33" t="s">
        <v>354</v>
      </c>
      <c r="E10749" s="34">
        <v>128</v>
      </c>
      <c r="F10749" s="35">
        <v>13</v>
      </c>
      <c r="G10749" s="34" t="s">
        <v>364</v>
      </c>
    </row>
    <row r="10750" spans="1:7">
      <c r="A10750" s="32">
        <v>2018</v>
      </c>
      <c r="B10750" s="32">
        <v>50776</v>
      </c>
      <c r="C10750" s="33" t="s">
        <v>365</v>
      </c>
      <c r="D10750" s="33" t="s">
        <v>354</v>
      </c>
      <c r="E10750" s="34">
        <v>167</v>
      </c>
      <c r="F10750" s="35">
        <v>14</v>
      </c>
      <c r="G10750" s="34" t="s">
        <v>364</v>
      </c>
    </row>
    <row r="10751" spans="1:7">
      <c r="A10751" s="32">
        <v>2018</v>
      </c>
      <c r="B10751" s="32">
        <v>50776</v>
      </c>
      <c r="C10751" s="33" t="s">
        <v>365</v>
      </c>
      <c r="D10751" s="33" t="s">
        <v>354</v>
      </c>
      <c r="E10751" s="34">
        <v>169</v>
      </c>
      <c r="F10751" s="35">
        <v>10.35</v>
      </c>
      <c r="G10751" s="34" t="s">
        <v>364</v>
      </c>
    </row>
    <row r="10752" spans="1:7">
      <c r="A10752" s="32">
        <v>2018</v>
      </c>
      <c r="B10752" s="32">
        <v>50776</v>
      </c>
      <c r="C10752" s="33" t="s">
        <v>365</v>
      </c>
      <c r="D10752" s="33" t="s">
        <v>354</v>
      </c>
      <c r="E10752" s="34">
        <v>1372</v>
      </c>
      <c r="F10752" s="35">
        <v>10</v>
      </c>
      <c r="G10752" s="34" t="s">
        <v>364</v>
      </c>
    </row>
    <row r="10753" spans="1:7">
      <c r="A10753" s="32">
        <v>2018</v>
      </c>
      <c r="B10753" s="32">
        <v>50776</v>
      </c>
      <c r="C10753" s="33" t="s">
        <v>365</v>
      </c>
      <c r="D10753" s="33" t="s">
        <v>354</v>
      </c>
      <c r="E10753" s="34">
        <v>422</v>
      </c>
      <c r="F10753" s="35">
        <v>12.4</v>
      </c>
      <c r="G10753" s="34" t="s">
        <v>364</v>
      </c>
    </row>
    <row r="10754" spans="1:7">
      <c r="A10754" s="32">
        <v>2018</v>
      </c>
      <c r="B10754" s="32">
        <v>50776</v>
      </c>
      <c r="C10754" s="33" t="s">
        <v>365</v>
      </c>
      <c r="D10754" s="33" t="s">
        <v>354</v>
      </c>
      <c r="E10754" s="34">
        <v>549</v>
      </c>
      <c r="F10754" s="35">
        <v>9.56</v>
      </c>
      <c r="G10754" s="34" t="s">
        <v>364</v>
      </c>
    </row>
    <row r="10755" spans="1:7">
      <c r="A10755" s="32">
        <v>2018</v>
      </c>
      <c r="B10755" s="32">
        <v>50776</v>
      </c>
      <c r="C10755" s="33" t="s">
        <v>365</v>
      </c>
      <c r="D10755" s="33" t="s">
        <v>354</v>
      </c>
      <c r="E10755" s="34">
        <v>593</v>
      </c>
      <c r="F10755" s="35">
        <v>12</v>
      </c>
      <c r="G10755" s="34" t="s">
        <v>364</v>
      </c>
    </row>
    <row r="10756" spans="1:7">
      <c r="A10756" s="32">
        <v>2018</v>
      </c>
      <c r="B10756" s="32">
        <v>50776</v>
      </c>
      <c r="C10756" s="33" t="s">
        <v>365</v>
      </c>
      <c r="D10756" s="33" t="s">
        <v>354</v>
      </c>
      <c r="E10756" s="34">
        <v>739</v>
      </c>
      <c r="F10756" s="35">
        <v>13.5</v>
      </c>
      <c r="G10756" s="34" t="s">
        <v>364</v>
      </c>
    </row>
    <row r="10757" spans="1:7">
      <c r="A10757" s="32">
        <v>2018</v>
      </c>
      <c r="B10757" s="32">
        <v>50776</v>
      </c>
      <c r="C10757" s="33" t="s">
        <v>365</v>
      </c>
      <c r="D10757" s="33" t="s">
        <v>354</v>
      </c>
      <c r="E10757" s="34">
        <v>857</v>
      </c>
      <c r="F10757" s="35">
        <v>12.4</v>
      </c>
      <c r="G10757" s="34" t="s">
        <v>364</v>
      </c>
    </row>
    <row r="10758" spans="1:7">
      <c r="A10758" s="32">
        <v>2018</v>
      </c>
      <c r="B10758" s="32">
        <v>50776</v>
      </c>
      <c r="C10758" s="33" t="s">
        <v>365</v>
      </c>
      <c r="D10758" s="33" t="s">
        <v>354</v>
      </c>
      <c r="E10758" s="34">
        <v>913</v>
      </c>
      <c r="F10758" s="35">
        <v>12</v>
      </c>
      <c r="G10758" s="34" t="s">
        <v>364</v>
      </c>
    </row>
    <row r="10759" spans="1:7">
      <c r="A10759" s="32">
        <v>2018</v>
      </c>
      <c r="B10759" s="32">
        <v>50776</v>
      </c>
      <c r="C10759" s="33" t="s">
        <v>365</v>
      </c>
      <c r="D10759" s="33" t="s">
        <v>354</v>
      </c>
      <c r="E10759" s="34">
        <v>1114</v>
      </c>
      <c r="F10759" s="35">
        <v>14</v>
      </c>
      <c r="G10759" s="34" t="s">
        <v>364</v>
      </c>
    </row>
    <row r="10760" spans="1:7">
      <c r="A10760" s="32">
        <v>2018</v>
      </c>
      <c r="B10760" s="32">
        <v>50776</v>
      </c>
      <c r="C10760" s="33" t="s">
        <v>365</v>
      </c>
      <c r="D10760" s="33" t="s">
        <v>354</v>
      </c>
      <c r="E10760" s="34">
        <v>1172</v>
      </c>
      <c r="F10760" s="35">
        <v>10.4</v>
      </c>
      <c r="G10760" s="34" t="s">
        <v>364</v>
      </c>
    </row>
    <row r="10761" spans="1:7">
      <c r="A10761" s="32">
        <v>2018</v>
      </c>
      <c r="B10761" s="32">
        <v>50776</v>
      </c>
      <c r="C10761" s="33" t="s">
        <v>365</v>
      </c>
      <c r="D10761" s="33" t="s">
        <v>354</v>
      </c>
      <c r="E10761" s="34">
        <v>1240</v>
      </c>
      <c r="F10761" s="35">
        <v>11.2</v>
      </c>
      <c r="G10761" s="34" t="s">
        <v>364</v>
      </c>
    </row>
    <row r="10762" spans="1:7">
      <c r="A10762" s="32">
        <v>2018</v>
      </c>
      <c r="B10762" s="32">
        <v>50776</v>
      </c>
      <c r="C10762" s="33" t="s">
        <v>365</v>
      </c>
      <c r="D10762" s="33" t="s">
        <v>354</v>
      </c>
      <c r="E10762" s="34">
        <v>33</v>
      </c>
      <c r="F10762" s="35">
        <v>10</v>
      </c>
      <c r="G10762" s="34" t="s">
        <v>364</v>
      </c>
    </row>
    <row r="10763" spans="1:7">
      <c r="A10763" s="32">
        <v>2018</v>
      </c>
      <c r="B10763" s="32">
        <v>50776</v>
      </c>
      <c r="C10763" s="33" t="s">
        <v>365</v>
      </c>
      <c r="D10763" s="33" t="s">
        <v>354</v>
      </c>
      <c r="E10763" s="34">
        <v>25</v>
      </c>
      <c r="F10763" s="35">
        <v>11.69</v>
      </c>
      <c r="G10763" s="34" t="s">
        <v>364</v>
      </c>
    </row>
    <row r="10764" spans="1:7">
      <c r="A10764" s="32">
        <v>2018</v>
      </c>
      <c r="B10764" s="32">
        <v>50776</v>
      </c>
      <c r="C10764" s="33" t="s">
        <v>365</v>
      </c>
      <c r="D10764" s="33" t="s">
        <v>354</v>
      </c>
      <c r="E10764" s="34">
        <v>12</v>
      </c>
      <c r="F10764" s="35">
        <v>11.65</v>
      </c>
      <c r="G10764" s="34" t="s">
        <v>364</v>
      </c>
    </row>
    <row r="10765" spans="1:7">
      <c r="A10765" s="32">
        <v>2018</v>
      </c>
      <c r="B10765" s="32">
        <v>50776</v>
      </c>
      <c r="C10765" s="33" t="s">
        <v>365</v>
      </c>
      <c r="D10765" s="33" t="s">
        <v>354</v>
      </c>
      <c r="E10765" s="34">
        <v>183</v>
      </c>
      <c r="F10765" s="35">
        <v>13.6</v>
      </c>
      <c r="G10765" s="34" t="s">
        <v>364</v>
      </c>
    </row>
    <row r="10766" spans="1:7">
      <c r="A10766" s="32">
        <v>2018</v>
      </c>
      <c r="B10766" s="32">
        <v>50806</v>
      </c>
      <c r="C10766" s="33" t="s">
        <v>563</v>
      </c>
      <c r="D10766" s="33" t="s">
        <v>564</v>
      </c>
      <c r="E10766" s="34">
        <v>19160</v>
      </c>
      <c r="F10766" s="35">
        <v>1.03</v>
      </c>
      <c r="G10766" s="34" t="s">
        <v>364</v>
      </c>
    </row>
    <row r="10767" spans="1:7">
      <c r="A10767" s="32">
        <v>2018</v>
      </c>
      <c r="B10767" s="32">
        <v>50806</v>
      </c>
      <c r="C10767" s="33" t="s">
        <v>567</v>
      </c>
      <c r="D10767" s="33" t="s">
        <v>566</v>
      </c>
      <c r="E10767" s="34">
        <v>1158</v>
      </c>
      <c r="F10767" s="35">
        <v>6.3</v>
      </c>
      <c r="G10767" s="34" t="s">
        <v>364</v>
      </c>
    </row>
    <row r="10768" spans="1:7">
      <c r="A10768" s="32">
        <v>2018</v>
      </c>
      <c r="B10768" s="32">
        <v>50815</v>
      </c>
      <c r="C10768" s="33" t="s">
        <v>563</v>
      </c>
      <c r="D10768" s="33" t="s">
        <v>564</v>
      </c>
      <c r="E10768" s="34">
        <v>2518097</v>
      </c>
      <c r="F10768" s="35">
        <v>1.022</v>
      </c>
      <c r="G10768" s="34" t="s">
        <v>364</v>
      </c>
    </row>
    <row r="10769" spans="1:7">
      <c r="A10769" s="32">
        <v>2018</v>
      </c>
      <c r="B10769" s="32">
        <v>50835</v>
      </c>
      <c r="C10769" s="33" t="s">
        <v>353</v>
      </c>
      <c r="D10769" s="33" t="s">
        <v>354</v>
      </c>
      <c r="E10769" s="34">
        <v>13691</v>
      </c>
      <c r="F10769" s="35">
        <v>23.11</v>
      </c>
      <c r="G10769" s="34" t="s">
        <v>364</v>
      </c>
    </row>
    <row r="10770" spans="1:7">
      <c r="A10770" s="32">
        <v>2018</v>
      </c>
      <c r="B10770" s="32">
        <v>50835</v>
      </c>
      <c r="C10770" s="33" t="s">
        <v>353</v>
      </c>
      <c r="D10770" s="33" t="s">
        <v>354</v>
      </c>
      <c r="E10770" s="34">
        <v>13769</v>
      </c>
      <c r="F10770" s="35">
        <v>26.14</v>
      </c>
      <c r="G10770" s="34" t="s">
        <v>364</v>
      </c>
    </row>
    <row r="10771" spans="1:7">
      <c r="A10771" s="32">
        <v>2018</v>
      </c>
      <c r="B10771" s="32">
        <v>50888</v>
      </c>
      <c r="C10771" s="33" t="s">
        <v>365</v>
      </c>
      <c r="D10771" s="33" t="s">
        <v>354</v>
      </c>
      <c r="E10771" s="34">
        <v>1261</v>
      </c>
      <c r="F10771" s="35">
        <v>13.58</v>
      </c>
      <c r="G10771" s="34" t="s">
        <v>364</v>
      </c>
    </row>
    <row r="10772" spans="1:7">
      <c r="A10772" s="32">
        <v>2018</v>
      </c>
      <c r="B10772" s="32">
        <v>50900</v>
      </c>
      <c r="C10772" s="33" t="s">
        <v>353</v>
      </c>
      <c r="D10772" s="33" t="s">
        <v>354</v>
      </c>
      <c r="E10772" s="34">
        <v>14905</v>
      </c>
      <c r="F10772" s="35">
        <v>26</v>
      </c>
      <c r="G10772" s="34" t="s">
        <v>364</v>
      </c>
    </row>
    <row r="10773" spans="1:7">
      <c r="A10773" s="32">
        <v>2018</v>
      </c>
      <c r="B10773" s="32">
        <v>50900</v>
      </c>
      <c r="C10773" s="33" t="s">
        <v>563</v>
      </c>
      <c r="D10773" s="33" t="s">
        <v>564</v>
      </c>
      <c r="E10773" s="34">
        <v>467272</v>
      </c>
      <c r="F10773" s="35">
        <v>1.07</v>
      </c>
      <c r="G10773" s="34" t="s">
        <v>364</v>
      </c>
    </row>
    <row r="10774" spans="1:7">
      <c r="A10774" s="32">
        <v>2018</v>
      </c>
      <c r="B10774" s="32">
        <v>50900</v>
      </c>
      <c r="C10774" s="33" t="s">
        <v>565</v>
      </c>
      <c r="D10774" s="33" t="s">
        <v>566</v>
      </c>
      <c r="E10774" s="34">
        <v>19</v>
      </c>
      <c r="F10774" s="35">
        <v>5.7960000000000003</v>
      </c>
      <c r="G10774" s="34" t="s">
        <v>364</v>
      </c>
    </row>
    <row r="10775" spans="1:7">
      <c r="A10775" s="32">
        <v>2018</v>
      </c>
      <c r="B10775" s="32">
        <v>50900</v>
      </c>
      <c r="C10775" s="33" t="s">
        <v>567</v>
      </c>
      <c r="D10775" s="33" t="s">
        <v>566</v>
      </c>
      <c r="E10775" s="34">
        <v>1512</v>
      </c>
      <c r="F10775" s="35">
        <v>6.3419999999999996</v>
      </c>
      <c r="G10775" s="34" t="s">
        <v>364</v>
      </c>
    </row>
    <row r="10776" spans="1:7">
      <c r="A10776" s="32">
        <v>2018</v>
      </c>
      <c r="B10776" s="32">
        <v>50949</v>
      </c>
      <c r="C10776" s="33" t="s">
        <v>563</v>
      </c>
      <c r="D10776" s="33" t="s">
        <v>564</v>
      </c>
      <c r="E10776" s="34">
        <v>80070</v>
      </c>
      <c r="F10776" s="35">
        <v>1.0209999999999999</v>
      </c>
      <c r="G10776" s="34" t="s">
        <v>364</v>
      </c>
    </row>
    <row r="10777" spans="1:7">
      <c r="A10777" s="32">
        <v>2018</v>
      </c>
      <c r="B10777" s="32">
        <v>50951</v>
      </c>
      <c r="C10777" s="33" t="s">
        <v>565</v>
      </c>
      <c r="D10777" s="33" t="s">
        <v>566</v>
      </c>
      <c r="E10777" s="34">
        <v>755</v>
      </c>
      <c r="F10777" s="35">
        <v>5.8170000000000002</v>
      </c>
      <c r="G10777" s="34" t="s">
        <v>364</v>
      </c>
    </row>
    <row r="10778" spans="1:7">
      <c r="A10778" s="32">
        <v>2018</v>
      </c>
      <c r="B10778" s="32">
        <v>50951</v>
      </c>
      <c r="C10778" s="33" t="s">
        <v>365</v>
      </c>
      <c r="D10778" s="33" t="s">
        <v>354</v>
      </c>
      <c r="E10778" s="34">
        <v>17391</v>
      </c>
      <c r="F10778" s="35">
        <v>12.07</v>
      </c>
      <c r="G10778" s="34" t="s">
        <v>364</v>
      </c>
    </row>
    <row r="10779" spans="1:7">
      <c r="A10779" s="32">
        <v>2018</v>
      </c>
      <c r="B10779" s="32">
        <v>50969</v>
      </c>
      <c r="C10779" s="33" t="s">
        <v>563</v>
      </c>
      <c r="D10779" s="33" t="s">
        <v>564</v>
      </c>
      <c r="E10779" s="34">
        <v>223970</v>
      </c>
      <c r="F10779" s="35">
        <v>1</v>
      </c>
      <c r="G10779" s="34" t="s">
        <v>364</v>
      </c>
    </row>
    <row r="10780" spans="1:7">
      <c r="A10780" s="32">
        <v>2018</v>
      </c>
      <c r="B10780" s="32">
        <v>50973</v>
      </c>
      <c r="C10780" s="33" t="s">
        <v>563</v>
      </c>
      <c r="D10780" s="33" t="s">
        <v>564</v>
      </c>
      <c r="E10780" s="34">
        <v>1532572</v>
      </c>
      <c r="F10780" s="35">
        <v>1.01</v>
      </c>
      <c r="G10780" s="34" t="s">
        <v>364</v>
      </c>
    </row>
    <row r="10781" spans="1:7">
      <c r="A10781" s="32">
        <v>2018</v>
      </c>
      <c r="B10781" s="32">
        <v>50973</v>
      </c>
      <c r="C10781" s="33" t="s">
        <v>563</v>
      </c>
      <c r="D10781" s="33" t="s">
        <v>564</v>
      </c>
      <c r="E10781" s="34">
        <v>1265678</v>
      </c>
      <c r="F10781" s="35">
        <v>1.01</v>
      </c>
      <c r="G10781" s="34" t="s">
        <v>364</v>
      </c>
    </row>
    <row r="10782" spans="1:7">
      <c r="A10782" s="32">
        <v>2018</v>
      </c>
      <c r="B10782" s="32">
        <v>50973</v>
      </c>
      <c r="C10782" s="33" t="s">
        <v>563</v>
      </c>
      <c r="D10782" s="33" t="s">
        <v>564</v>
      </c>
      <c r="E10782" s="34">
        <v>594061</v>
      </c>
      <c r="F10782" s="35">
        <v>0.9</v>
      </c>
      <c r="G10782" s="34" t="s">
        <v>364</v>
      </c>
    </row>
    <row r="10783" spans="1:7">
      <c r="A10783" s="32">
        <v>2018</v>
      </c>
      <c r="B10783" s="32">
        <v>50974</v>
      </c>
      <c r="C10783" s="33" t="s">
        <v>365</v>
      </c>
      <c r="D10783" s="33" t="s">
        <v>354</v>
      </c>
      <c r="E10783" s="34">
        <v>27694</v>
      </c>
      <c r="F10783" s="35">
        <v>10.356</v>
      </c>
      <c r="G10783" s="34" t="s">
        <v>364</v>
      </c>
    </row>
    <row r="10784" spans="1:7">
      <c r="A10784" s="32">
        <v>2018</v>
      </c>
      <c r="B10784" s="32">
        <v>50974</v>
      </c>
      <c r="C10784" s="33" t="s">
        <v>353</v>
      </c>
      <c r="D10784" s="33" t="s">
        <v>354</v>
      </c>
      <c r="E10784" s="34">
        <v>1228</v>
      </c>
      <c r="F10784" s="35">
        <v>21.617999999999999</v>
      </c>
      <c r="G10784" s="34" t="s">
        <v>364</v>
      </c>
    </row>
    <row r="10785" spans="1:7">
      <c r="A10785" s="32">
        <v>2018</v>
      </c>
      <c r="B10785" s="32">
        <v>50974</v>
      </c>
      <c r="C10785" s="33" t="s">
        <v>353</v>
      </c>
      <c r="D10785" s="33" t="s">
        <v>354</v>
      </c>
      <c r="E10785" s="34">
        <v>137</v>
      </c>
      <c r="F10785" s="35">
        <v>23.89</v>
      </c>
      <c r="G10785" s="34" t="s">
        <v>364</v>
      </c>
    </row>
    <row r="10786" spans="1:7">
      <c r="A10786" s="32">
        <v>2018</v>
      </c>
      <c r="B10786" s="32">
        <v>50974</v>
      </c>
      <c r="C10786" s="33" t="s">
        <v>353</v>
      </c>
      <c r="D10786" s="33" t="s">
        <v>354</v>
      </c>
      <c r="E10786" s="34">
        <v>338</v>
      </c>
      <c r="F10786" s="35">
        <v>24.209</v>
      </c>
      <c r="G10786" s="34" t="s">
        <v>364</v>
      </c>
    </row>
    <row r="10787" spans="1:7">
      <c r="A10787" s="32">
        <v>2018</v>
      </c>
      <c r="B10787" s="32">
        <v>50974</v>
      </c>
      <c r="C10787" s="33" t="s">
        <v>353</v>
      </c>
      <c r="D10787" s="33" t="s">
        <v>354</v>
      </c>
      <c r="E10787" s="34">
        <v>411</v>
      </c>
      <c r="F10787" s="35">
        <v>20.402999999999999</v>
      </c>
      <c r="G10787" s="34" t="s">
        <v>364</v>
      </c>
    </row>
    <row r="10788" spans="1:7">
      <c r="A10788" s="32">
        <v>2018</v>
      </c>
      <c r="B10788" s="32">
        <v>50974</v>
      </c>
      <c r="C10788" s="33" t="s">
        <v>353</v>
      </c>
      <c r="D10788" s="33" t="s">
        <v>354</v>
      </c>
      <c r="E10788" s="34">
        <v>14</v>
      </c>
      <c r="F10788" s="35">
        <v>22.186</v>
      </c>
      <c r="G10788" s="34" t="s">
        <v>364</v>
      </c>
    </row>
    <row r="10789" spans="1:7">
      <c r="A10789" s="32">
        <v>2018</v>
      </c>
      <c r="B10789" s="32">
        <v>50974</v>
      </c>
      <c r="C10789" s="33" t="s">
        <v>353</v>
      </c>
      <c r="D10789" s="33" t="s">
        <v>354</v>
      </c>
      <c r="E10789" s="34">
        <v>91</v>
      </c>
      <c r="F10789" s="35">
        <v>25.757000000000001</v>
      </c>
      <c r="G10789" s="34" t="s">
        <v>364</v>
      </c>
    </row>
    <row r="10790" spans="1:7">
      <c r="A10790" s="32">
        <v>2018</v>
      </c>
      <c r="B10790" s="32">
        <v>50974</v>
      </c>
      <c r="C10790" s="33" t="s">
        <v>565</v>
      </c>
      <c r="D10790" s="33" t="s">
        <v>566</v>
      </c>
      <c r="E10790" s="34">
        <v>61</v>
      </c>
      <c r="F10790" s="35">
        <v>5.774</v>
      </c>
      <c r="G10790" s="34" t="s">
        <v>364</v>
      </c>
    </row>
    <row r="10791" spans="1:7">
      <c r="A10791" s="32">
        <v>2018</v>
      </c>
      <c r="B10791" s="32">
        <v>50974</v>
      </c>
      <c r="C10791" s="33" t="s">
        <v>365</v>
      </c>
      <c r="D10791" s="33" t="s">
        <v>354</v>
      </c>
      <c r="E10791" s="34">
        <v>416</v>
      </c>
      <c r="F10791" s="35">
        <v>11.208</v>
      </c>
      <c r="G10791" s="34" t="s">
        <v>364</v>
      </c>
    </row>
    <row r="10792" spans="1:7">
      <c r="A10792" s="32">
        <v>2018</v>
      </c>
      <c r="B10792" s="32">
        <v>50974</v>
      </c>
      <c r="C10792" s="33" t="s">
        <v>365</v>
      </c>
      <c r="D10792" s="33" t="s">
        <v>354</v>
      </c>
      <c r="E10792" s="34">
        <v>44</v>
      </c>
      <c r="F10792" s="35">
        <v>15.105</v>
      </c>
      <c r="G10792" s="34" t="s">
        <v>364</v>
      </c>
    </row>
    <row r="10793" spans="1:7">
      <c r="A10793" s="32">
        <v>2018</v>
      </c>
      <c r="B10793" s="32">
        <v>50974</v>
      </c>
      <c r="C10793" s="33" t="s">
        <v>365</v>
      </c>
      <c r="D10793" s="33" t="s">
        <v>354</v>
      </c>
      <c r="E10793" s="34">
        <v>562</v>
      </c>
      <c r="F10793" s="35">
        <v>13.785</v>
      </c>
      <c r="G10793" s="34" t="s">
        <v>364</v>
      </c>
    </row>
    <row r="10794" spans="1:7">
      <c r="A10794" s="32">
        <v>2018</v>
      </c>
      <c r="B10794" s="32">
        <v>50974</v>
      </c>
      <c r="C10794" s="33" t="s">
        <v>365</v>
      </c>
      <c r="D10794" s="33" t="s">
        <v>354</v>
      </c>
      <c r="E10794" s="34">
        <v>91</v>
      </c>
      <c r="F10794" s="35">
        <v>16.568999999999999</v>
      </c>
      <c r="G10794" s="34" t="s">
        <v>364</v>
      </c>
    </row>
    <row r="10795" spans="1:7">
      <c r="A10795" s="32">
        <v>2018</v>
      </c>
      <c r="B10795" s="32">
        <v>50974</v>
      </c>
      <c r="C10795" s="33" t="s">
        <v>365</v>
      </c>
      <c r="D10795" s="33" t="s">
        <v>354</v>
      </c>
      <c r="E10795" s="34">
        <v>2124</v>
      </c>
      <c r="F10795" s="35">
        <v>13.029</v>
      </c>
      <c r="G10795" s="34" t="s">
        <v>364</v>
      </c>
    </row>
    <row r="10796" spans="1:7">
      <c r="A10796" s="32">
        <v>2018</v>
      </c>
      <c r="B10796" s="32">
        <v>50974</v>
      </c>
      <c r="C10796" s="33" t="s">
        <v>365</v>
      </c>
      <c r="D10796" s="33" t="s">
        <v>354</v>
      </c>
      <c r="E10796" s="34">
        <v>1583</v>
      </c>
      <c r="F10796" s="35">
        <v>11.114000000000001</v>
      </c>
      <c r="G10796" s="34" t="s">
        <v>364</v>
      </c>
    </row>
    <row r="10797" spans="1:7">
      <c r="A10797" s="32">
        <v>2018</v>
      </c>
      <c r="B10797" s="32">
        <v>50974</v>
      </c>
      <c r="C10797" s="33" t="s">
        <v>365</v>
      </c>
      <c r="D10797" s="33" t="s">
        <v>354</v>
      </c>
      <c r="E10797" s="34">
        <v>4217</v>
      </c>
      <c r="F10797" s="35">
        <v>13.007999999999999</v>
      </c>
      <c r="G10797" s="34" t="s">
        <v>364</v>
      </c>
    </row>
    <row r="10798" spans="1:7">
      <c r="A10798" s="32">
        <v>2018</v>
      </c>
      <c r="B10798" s="32">
        <v>50976</v>
      </c>
      <c r="C10798" s="33" t="s">
        <v>563</v>
      </c>
      <c r="D10798" s="33" t="s">
        <v>564</v>
      </c>
      <c r="E10798" s="34">
        <v>9412</v>
      </c>
      <c r="F10798" s="35">
        <v>1.024</v>
      </c>
      <c r="G10798" s="34">
        <v>498</v>
      </c>
    </row>
    <row r="10799" spans="1:7">
      <c r="A10799" s="32">
        <v>2018</v>
      </c>
      <c r="B10799" s="32">
        <v>51030</v>
      </c>
      <c r="C10799" s="33" t="s">
        <v>565</v>
      </c>
      <c r="D10799" s="33" t="s">
        <v>566</v>
      </c>
      <c r="E10799" s="34">
        <v>77</v>
      </c>
      <c r="F10799" s="35">
        <v>5.79</v>
      </c>
      <c r="G10799" s="34" t="s">
        <v>364</v>
      </c>
    </row>
    <row r="10800" spans="1:7">
      <c r="A10800" s="32">
        <v>2018</v>
      </c>
      <c r="B10800" s="32">
        <v>51030</v>
      </c>
      <c r="C10800" s="33" t="s">
        <v>563</v>
      </c>
      <c r="D10800" s="33" t="s">
        <v>564</v>
      </c>
      <c r="E10800" s="34">
        <v>13230</v>
      </c>
      <c r="F10800" s="35">
        <v>1.028</v>
      </c>
      <c r="G10800" s="34" t="s">
        <v>364</v>
      </c>
    </row>
    <row r="10801" spans="1:7">
      <c r="A10801" s="32">
        <v>2018</v>
      </c>
      <c r="B10801" s="32">
        <v>51030</v>
      </c>
      <c r="C10801" s="33" t="s">
        <v>563</v>
      </c>
      <c r="D10801" s="33" t="s">
        <v>564</v>
      </c>
      <c r="E10801" s="34">
        <v>7661</v>
      </c>
      <c r="F10801" s="35">
        <v>1.028</v>
      </c>
      <c r="G10801" s="34" t="s">
        <v>364</v>
      </c>
    </row>
    <row r="10802" spans="1:7">
      <c r="A10802" s="32">
        <v>2018</v>
      </c>
      <c r="B10802" s="32">
        <v>52006</v>
      </c>
      <c r="C10802" s="33" t="s">
        <v>563</v>
      </c>
      <c r="D10802" s="33" t="s">
        <v>564</v>
      </c>
      <c r="E10802" s="34">
        <v>296005</v>
      </c>
      <c r="F10802" s="35">
        <v>1.05</v>
      </c>
      <c r="G10802" s="34" t="s">
        <v>364</v>
      </c>
    </row>
    <row r="10803" spans="1:7">
      <c r="A10803" s="32">
        <v>2018</v>
      </c>
      <c r="B10803" s="32">
        <v>52007</v>
      </c>
      <c r="C10803" s="33" t="s">
        <v>565</v>
      </c>
      <c r="D10803" s="33" t="s">
        <v>566</v>
      </c>
      <c r="E10803" s="34">
        <v>35</v>
      </c>
      <c r="F10803" s="35">
        <v>5.88</v>
      </c>
      <c r="G10803" s="34">
        <v>1724.6</v>
      </c>
    </row>
    <row r="10804" spans="1:7">
      <c r="A10804" s="32">
        <v>2018</v>
      </c>
      <c r="B10804" s="32">
        <v>52019</v>
      </c>
      <c r="C10804" s="33" t="s">
        <v>563</v>
      </c>
      <c r="D10804" s="33" t="s">
        <v>564</v>
      </c>
      <c r="E10804" s="34">
        <v>2117898</v>
      </c>
      <c r="F10804" s="35">
        <v>1.042</v>
      </c>
      <c r="G10804" s="34" t="s">
        <v>364</v>
      </c>
    </row>
    <row r="10805" spans="1:7">
      <c r="A10805" s="32">
        <v>2018</v>
      </c>
      <c r="B10805" s="32">
        <v>52087</v>
      </c>
      <c r="C10805" s="33" t="s">
        <v>565</v>
      </c>
      <c r="D10805" s="33" t="s">
        <v>566</v>
      </c>
      <c r="E10805" s="34">
        <v>1576</v>
      </c>
      <c r="F10805" s="35">
        <v>5.88</v>
      </c>
      <c r="G10805" s="34">
        <v>1521.2</v>
      </c>
    </row>
    <row r="10806" spans="1:7">
      <c r="A10806" s="32">
        <v>2018</v>
      </c>
      <c r="B10806" s="32">
        <v>52087</v>
      </c>
      <c r="C10806" s="33" t="s">
        <v>565</v>
      </c>
      <c r="D10806" s="33" t="s">
        <v>566</v>
      </c>
      <c r="E10806" s="34">
        <v>832</v>
      </c>
      <c r="F10806" s="35">
        <v>5.88</v>
      </c>
      <c r="G10806" s="34">
        <v>1823.7</v>
      </c>
    </row>
    <row r="10807" spans="1:7">
      <c r="A10807" s="32">
        <v>2018</v>
      </c>
      <c r="B10807" s="32">
        <v>52087</v>
      </c>
      <c r="C10807" s="33" t="s">
        <v>565</v>
      </c>
      <c r="D10807" s="33" t="s">
        <v>566</v>
      </c>
      <c r="E10807" s="34">
        <v>669</v>
      </c>
      <c r="F10807" s="35">
        <v>5.88</v>
      </c>
      <c r="G10807" s="34">
        <v>1835.4</v>
      </c>
    </row>
    <row r="10808" spans="1:7">
      <c r="A10808" s="32">
        <v>2018</v>
      </c>
      <c r="B10808" s="32">
        <v>52087</v>
      </c>
      <c r="C10808" s="33" t="s">
        <v>565</v>
      </c>
      <c r="D10808" s="33" t="s">
        <v>566</v>
      </c>
      <c r="E10808" s="34">
        <v>665</v>
      </c>
      <c r="F10808" s="35">
        <v>5.88</v>
      </c>
      <c r="G10808" s="34">
        <v>1713.1</v>
      </c>
    </row>
    <row r="10809" spans="1:7">
      <c r="A10809" s="32">
        <v>2018</v>
      </c>
      <c r="B10809" s="32">
        <v>52087</v>
      </c>
      <c r="C10809" s="33" t="s">
        <v>563</v>
      </c>
      <c r="D10809" s="33" t="s">
        <v>564</v>
      </c>
      <c r="E10809" s="34">
        <v>45280</v>
      </c>
      <c r="F10809" s="35">
        <v>1.0840000000000001</v>
      </c>
      <c r="G10809" s="34">
        <v>247.4</v>
      </c>
    </row>
    <row r="10810" spans="1:7">
      <c r="A10810" s="32">
        <v>2018</v>
      </c>
      <c r="B10810" s="32">
        <v>52087</v>
      </c>
      <c r="C10810" s="33" t="s">
        <v>563</v>
      </c>
      <c r="D10810" s="33" t="s">
        <v>564</v>
      </c>
      <c r="E10810" s="34">
        <v>26032</v>
      </c>
      <c r="F10810" s="35">
        <v>1.0740000000000001</v>
      </c>
      <c r="G10810" s="34">
        <v>237</v>
      </c>
    </row>
    <row r="10811" spans="1:7">
      <c r="A10811" s="32">
        <v>2018</v>
      </c>
      <c r="B10811" s="32">
        <v>52087</v>
      </c>
      <c r="C10811" s="33" t="s">
        <v>563</v>
      </c>
      <c r="D10811" s="33" t="s">
        <v>564</v>
      </c>
      <c r="E10811" s="34">
        <v>22782</v>
      </c>
      <c r="F10811" s="35">
        <v>1.0720000000000001</v>
      </c>
      <c r="G10811" s="34">
        <v>252.7</v>
      </c>
    </row>
    <row r="10812" spans="1:7">
      <c r="A10812" s="32">
        <v>2018</v>
      </c>
      <c r="B10812" s="32">
        <v>52087</v>
      </c>
      <c r="C10812" s="33" t="s">
        <v>563</v>
      </c>
      <c r="D10812" s="33" t="s">
        <v>564</v>
      </c>
      <c r="E10812" s="34">
        <v>10699</v>
      </c>
      <c r="F10812" s="35">
        <v>1.077</v>
      </c>
      <c r="G10812" s="34">
        <v>281.60000000000002</v>
      </c>
    </row>
    <row r="10813" spans="1:7">
      <c r="A10813" s="32">
        <v>2018</v>
      </c>
      <c r="B10813" s="32">
        <v>52087</v>
      </c>
      <c r="C10813" s="33" t="s">
        <v>563</v>
      </c>
      <c r="D10813" s="33" t="s">
        <v>564</v>
      </c>
      <c r="E10813" s="34">
        <v>16017</v>
      </c>
      <c r="F10813" s="35">
        <v>1.0720000000000001</v>
      </c>
      <c r="G10813" s="34">
        <v>218.4</v>
      </c>
    </row>
    <row r="10814" spans="1:7">
      <c r="A10814" s="32">
        <v>2018</v>
      </c>
      <c r="B10814" s="32">
        <v>52087</v>
      </c>
      <c r="C10814" s="33" t="s">
        <v>563</v>
      </c>
      <c r="D10814" s="33" t="s">
        <v>564</v>
      </c>
      <c r="E10814" s="34">
        <v>19254</v>
      </c>
      <c r="F10814" s="35">
        <v>1.0720000000000001</v>
      </c>
      <c r="G10814" s="34">
        <v>257.3</v>
      </c>
    </row>
    <row r="10815" spans="1:7">
      <c r="A10815" s="32">
        <v>2018</v>
      </c>
      <c r="B10815" s="32">
        <v>52087</v>
      </c>
      <c r="C10815" s="33" t="s">
        <v>563</v>
      </c>
      <c r="D10815" s="33" t="s">
        <v>564</v>
      </c>
      <c r="E10815" s="34">
        <v>1483</v>
      </c>
      <c r="F10815" s="35">
        <v>1.091</v>
      </c>
      <c r="G10815" s="34">
        <v>604.20000000000005</v>
      </c>
    </row>
    <row r="10816" spans="1:7">
      <c r="A10816" s="32">
        <v>2018</v>
      </c>
      <c r="B10816" s="32">
        <v>52087</v>
      </c>
      <c r="C10816" s="33" t="s">
        <v>563</v>
      </c>
      <c r="D10816" s="33" t="s">
        <v>564</v>
      </c>
      <c r="E10816" s="34">
        <v>7162</v>
      </c>
      <c r="F10816" s="35">
        <v>1.081</v>
      </c>
      <c r="G10816" s="34">
        <v>384</v>
      </c>
    </row>
    <row r="10817" spans="1:7">
      <c r="A10817" s="32">
        <v>2018</v>
      </c>
      <c r="B10817" s="32">
        <v>52088</v>
      </c>
      <c r="C10817" s="33" t="s">
        <v>563</v>
      </c>
      <c r="D10817" s="33" t="s">
        <v>564</v>
      </c>
      <c r="E10817" s="34">
        <v>1001123</v>
      </c>
      <c r="F10817" s="35">
        <v>1.0269999999999999</v>
      </c>
      <c r="G10817" s="34" t="s">
        <v>364</v>
      </c>
    </row>
    <row r="10818" spans="1:7">
      <c r="A10818" s="32">
        <v>2018</v>
      </c>
      <c r="B10818" s="32">
        <v>52120</v>
      </c>
      <c r="C10818" s="33" t="s">
        <v>563</v>
      </c>
      <c r="D10818" s="33" t="s">
        <v>564</v>
      </c>
      <c r="E10818" s="34">
        <v>3056555</v>
      </c>
      <c r="F10818" s="35">
        <v>1.03</v>
      </c>
      <c r="G10818" s="34" t="s">
        <v>364</v>
      </c>
    </row>
    <row r="10819" spans="1:7">
      <c r="A10819" s="32">
        <v>2018</v>
      </c>
      <c r="B10819" s="32">
        <v>52169</v>
      </c>
      <c r="C10819" s="33" t="s">
        <v>563</v>
      </c>
      <c r="D10819" s="33" t="s">
        <v>564</v>
      </c>
      <c r="E10819" s="34">
        <v>881027</v>
      </c>
      <c r="F10819" s="35">
        <v>1.032</v>
      </c>
      <c r="G10819" s="34" t="s">
        <v>364</v>
      </c>
    </row>
    <row r="10820" spans="1:7">
      <c r="A10820" s="32">
        <v>2018</v>
      </c>
      <c r="B10820" s="32">
        <v>52176</v>
      </c>
      <c r="C10820" s="33" t="s">
        <v>563</v>
      </c>
      <c r="D10820" s="33" t="s">
        <v>564</v>
      </c>
      <c r="E10820" s="34">
        <v>160022</v>
      </c>
      <c r="F10820" s="35">
        <v>1.0249999999999999</v>
      </c>
      <c r="G10820" s="34" t="s">
        <v>364</v>
      </c>
    </row>
    <row r="10821" spans="1:7">
      <c r="A10821" s="32">
        <v>2018</v>
      </c>
      <c r="B10821" s="32">
        <v>54041</v>
      </c>
      <c r="C10821" s="33" t="s">
        <v>563</v>
      </c>
      <c r="D10821" s="33" t="s">
        <v>564</v>
      </c>
      <c r="E10821" s="34">
        <v>153903</v>
      </c>
      <c r="F10821" s="35">
        <v>1.0309999999999999</v>
      </c>
      <c r="G10821" s="34" t="s">
        <v>364</v>
      </c>
    </row>
    <row r="10822" spans="1:7">
      <c r="A10822" s="32">
        <v>2018</v>
      </c>
      <c r="B10822" s="32">
        <v>54081</v>
      </c>
      <c r="C10822" s="33" t="s">
        <v>353</v>
      </c>
      <c r="D10822" s="33" t="s">
        <v>354</v>
      </c>
      <c r="E10822" s="34">
        <v>11065</v>
      </c>
      <c r="F10822" s="35">
        <v>25.11</v>
      </c>
      <c r="G10822" s="34" t="s">
        <v>364</v>
      </c>
    </row>
    <row r="10823" spans="1:7">
      <c r="A10823" s="32">
        <v>2018</v>
      </c>
      <c r="B10823" s="32">
        <v>54081</v>
      </c>
      <c r="C10823" s="33" t="s">
        <v>353</v>
      </c>
      <c r="D10823" s="33" t="s">
        <v>354</v>
      </c>
      <c r="E10823" s="34">
        <v>10660</v>
      </c>
      <c r="F10823" s="35">
        <v>26.11</v>
      </c>
      <c r="G10823" s="34" t="s">
        <v>364</v>
      </c>
    </row>
    <row r="10824" spans="1:7">
      <c r="A10824" s="32">
        <v>2018</v>
      </c>
      <c r="B10824" s="32">
        <v>54087</v>
      </c>
      <c r="C10824" s="33" t="s">
        <v>563</v>
      </c>
      <c r="D10824" s="33" t="s">
        <v>564</v>
      </c>
      <c r="E10824" s="34">
        <v>35612</v>
      </c>
      <c r="F10824" s="35">
        <v>1.05</v>
      </c>
      <c r="G10824" s="34" t="s">
        <v>364</v>
      </c>
    </row>
    <row r="10825" spans="1:7">
      <c r="A10825" s="32">
        <v>2018</v>
      </c>
      <c r="B10825" s="32">
        <v>54101</v>
      </c>
      <c r="C10825" s="33" t="s">
        <v>353</v>
      </c>
      <c r="D10825" s="33" t="s">
        <v>354</v>
      </c>
      <c r="E10825" s="34">
        <v>11626</v>
      </c>
      <c r="F10825" s="35">
        <v>25.326000000000001</v>
      </c>
      <c r="G10825" s="34" t="s">
        <v>364</v>
      </c>
    </row>
    <row r="10826" spans="1:7">
      <c r="A10826" s="32">
        <v>2018</v>
      </c>
      <c r="B10826" s="32">
        <v>54101</v>
      </c>
      <c r="C10826" s="33" t="s">
        <v>565</v>
      </c>
      <c r="D10826" s="33" t="s">
        <v>566</v>
      </c>
      <c r="E10826" s="34">
        <v>1012</v>
      </c>
      <c r="F10826" s="35">
        <v>5.7960000000000003</v>
      </c>
      <c r="G10826" s="34" t="s">
        <v>364</v>
      </c>
    </row>
    <row r="10827" spans="1:7">
      <c r="A10827" s="32">
        <v>2018</v>
      </c>
      <c r="B10827" s="32">
        <v>54101</v>
      </c>
      <c r="C10827" s="33" t="s">
        <v>563</v>
      </c>
      <c r="D10827" s="33" t="s">
        <v>564</v>
      </c>
      <c r="E10827" s="34">
        <v>279968</v>
      </c>
      <c r="F10827" s="35">
        <v>1</v>
      </c>
      <c r="G10827" s="34" t="s">
        <v>364</v>
      </c>
    </row>
    <row r="10828" spans="1:7">
      <c r="A10828" s="32">
        <v>2018</v>
      </c>
      <c r="B10828" s="32">
        <v>54104</v>
      </c>
      <c r="C10828" s="33" t="s">
        <v>353</v>
      </c>
      <c r="D10828" s="33" t="s">
        <v>354</v>
      </c>
      <c r="E10828" s="34">
        <v>9690</v>
      </c>
      <c r="F10828" s="35">
        <v>24</v>
      </c>
      <c r="G10828" s="34" t="s">
        <v>364</v>
      </c>
    </row>
    <row r="10829" spans="1:7">
      <c r="A10829" s="32">
        <v>2018</v>
      </c>
      <c r="B10829" s="32">
        <v>54104</v>
      </c>
      <c r="C10829" s="33" t="s">
        <v>563</v>
      </c>
      <c r="D10829" s="33" t="s">
        <v>564</v>
      </c>
      <c r="E10829" s="34">
        <v>172691</v>
      </c>
      <c r="F10829" s="35">
        <v>1.02</v>
      </c>
      <c r="G10829" s="34" t="s">
        <v>364</v>
      </c>
    </row>
    <row r="10830" spans="1:7">
      <c r="A10830" s="32">
        <v>2018</v>
      </c>
      <c r="B10830" s="32">
        <v>54304</v>
      </c>
      <c r="C10830" s="33" t="s">
        <v>353</v>
      </c>
      <c r="D10830" s="33" t="s">
        <v>354</v>
      </c>
      <c r="E10830" s="34">
        <v>11826</v>
      </c>
      <c r="F10830" s="35">
        <v>24.57</v>
      </c>
      <c r="G10830" s="34" t="s">
        <v>364</v>
      </c>
    </row>
    <row r="10831" spans="1:7">
      <c r="A10831" s="32">
        <v>2018</v>
      </c>
      <c r="B10831" s="32">
        <v>54304</v>
      </c>
      <c r="C10831" s="33" t="s">
        <v>353</v>
      </c>
      <c r="D10831" s="33" t="s">
        <v>354</v>
      </c>
      <c r="E10831" s="34">
        <v>9925</v>
      </c>
      <c r="F10831" s="35">
        <v>24.77</v>
      </c>
      <c r="G10831" s="34" t="s">
        <v>364</v>
      </c>
    </row>
    <row r="10832" spans="1:7">
      <c r="A10832" s="32">
        <v>2018</v>
      </c>
      <c r="B10832" s="32">
        <v>54304</v>
      </c>
      <c r="C10832" s="33" t="s">
        <v>565</v>
      </c>
      <c r="D10832" s="33" t="s">
        <v>566</v>
      </c>
      <c r="E10832" s="34">
        <v>179</v>
      </c>
      <c r="F10832" s="35">
        <v>5.88</v>
      </c>
      <c r="G10832" s="34" t="s">
        <v>364</v>
      </c>
    </row>
    <row r="10833" spans="1:7">
      <c r="A10833" s="32">
        <v>2018</v>
      </c>
      <c r="B10833" s="32">
        <v>54304</v>
      </c>
      <c r="C10833" s="33" t="s">
        <v>565</v>
      </c>
      <c r="D10833" s="33" t="s">
        <v>566</v>
      </c>
      <c r="E10833" s="34">
        <v>179</v>
      </c>
      <c r="F10833" s="35">
        <v>5.88</v>
      </c>
      <c r="G10833" s="34" t="s">
        <v>364</v>
      </c>
    </row>
    <row r="10834" spans="1:7">
      <c r="A10834" s="32">
        <v>2018</v>
      </c>
      <c r="B10834" s="32">
        <v>54304</v>
      </c>
      <c r="C10834" s="33" t="s">
        <v>565</v>
      </c>
      <c r="D10834" s="33" t="s">
        <v>566</v>
      </c>
      <c r="E10834" s="34">
        <v>179</v>
      </c>
      <c r="F10834" s="35">
        <v>5.88</v>
      </c>
      <c r="G10834" s="34" t="s">
        <v>364</v>
      </c>
    </row>
    <row r="10835" spans="1:7">
      <c r="A10835" s="32">
        <v>2018</v>
      </c>
      <c r="B10835" s="32">
        <v>54304</v>
      </c>
      <c r="C10835" s="33" t="s">
        <v>565</v>
      </c>
      <c r="D10835" s="33" t="s">
        <v>566</v>
      </c>
      <c r="E10835" s="34">
        <v>179</v>
      </c>
      <c r="F10835" s="35">
        <v>5.88</v>
      </c>
      <c r="G10835" s="34" t="s">
        <v>364</v>
      </c>
    </row>
    <row r="10836" spans="1:7">
      <c r="A10836" s="32">
        <v>2018</v>
      </c>
      <c r="B10836" s="32">
        <v>54324</v>
      </c>
      <c r="C10836" s="33" t="s">
        <v>565</v>
      </c>
      <c r="D10836" s="33" t="s">
        <v>566</v>
      </c>
      <c r="E10836" s="34">
        <v>77</v>
      </c>
      <c r="F10836" s="35">
        <v>5.79</v>
      </c>
      <c r="G10836" s="34" t="s">
        <v>364</v>
      </c>
    </row>
    <row r="10837" spans="1:7">
      <c r="A10837" s="32">
        <v>2018</v>
      </c>
      <c r="B10837" s="32">
        <v>54324</v>
      </c>
      <c r="C10837" s="33" t="s">
        <v>563</v>
      </c>
      <c r="D10837" s="33" t="s">
        <v>564</v>
      </c>
      <c r="E10837" s="34">
        <v>74370</v>
      </c>
      <c r="F10837" s="35">
        <v>1.028</v>
      </c>
      <c r="G10837" s="34" t="s">
        <v>364</v>
      </c>
    </row>
    <row r="10838" spans="1:7">
      <c r="A10838" s="32">
        <v>2018</v>
      </c>
      <c r="B10838" s="32">
        <v>54324</v>
      </c>
      <c r="C10838" s="33" t="s">
        <v>563</v>
      </c>
      <c r="D10838" s="33" t="s">
        <v>564</v>
      </c>
      <c r="E10838" s="34">
        <v>129940</v>
      </c>
      <c r="F10838" s="35">
        <v>1.028</v>
      </c>
      <c r="G10838" s="34" t="s">
        <v>364</v>
      </c>
    </row>
    <row r="10839" spans="1:7">
      <c r="A10839" s="32">
        <v>2018</v>
      </c>
      <c r="B10839" s="32">
        <v>54537</v>
      </c>
      <c r="C10839" s="33" t="s">
        <v>563</v>
      </c>
      <c r="D10839" s="33" t="s">
        <v>564</v>
      </c>
      <c r="E10839" s="34">
        <v>2858</v>
      </c>
      <c r="F10839" s="35">
        <v>1.101</v>
      </c>
      <c r="G10839" s="34">
        <v>129.80000000000001</v>
      </c>
    </row>
    <row r="10840" spans="1:7">
      <c r="A10840" s="32">
        <v>2018</v>
      </c>
      <c r="B10840" s="32">
        <v>54537</v>
      </c>
      <c r="C10840" s="33" t="s">
        <v>563</v>
      </c>
      <c r="D10840" s="33" t="s">
        <v>564</v>
      </c>
      <c r="E10840" s="34">
        <v>5716</v>
      </c>
      <c r="F10840" s="35">
        <v>1.101</v>
      </c>
      <c r="G10840" s="34">
        <v>93.3</v>
      </c>
    </row>
    <row r="10841" spans="1:7">
      <c r="A10841" s="32">
        <v>2018</v>
      </c>
      <c r="B10841" s="32">
        <v>54537</v>
      </c>
      <c r="C10841" s="33" t="s">
        <v>563</v>
      </c>
      <c r="D10841" s="33" t="s">
        <v>564</v>
      </c>
      <c r="E10841" s="34">
        <v>5716</v>
      </c>
      <c r="F10841" s="35">
        <v>1.101</v>
      </c>
      <c r="G10841" s="34">
        <v>127</v>
      </c>
    </row>
    <row r="10842" spans="1:7">
      <c r="A10842" s="32">
        <v>2018</v>
      </c>
      <c r="B10842" s="32">
        <v>54537</v>
      </c>
      <c r="C10842" s="33" t="s">
        <v>563</v>
      </c>
      <c r="D10842" s="33" t="s">
        <v>564</v>
      </c>
      <c r="E10842" s="34">
        <v>6122</v>
      </c>
      <c r="F10842" s="35">
        <v>1.101</v>
      </c>
      <c r="G10842" s="34">
        <v>188.5</v>
      </c>
    </row>
    <row r="10843" spans="1:7">
      <c r="A10843" s="32">
        <v>2018</v>
      </c>
      <c r="B10843" s="32">
        <v>54537</v>
      </c>
      <c r="C10843" s="33" t="s">
        <v>563</v>
      </c>
      <c r="D10843" s="33" t="s">
        <v>564</v>
      </c>
      <c r="E10843" s="34">
        <v>122854</v>
      </c>
      <c r="F10843" s="35">
        <v>1.101</v>
      </c>
      <c r="G10843" s="34">
        <v>160.9</v>
      </c>
    </row>
    <row r="10844" spans="1:7">
      <c r="A10844" s="32">
        <v>2018</v>
      </c>
      <c r="B10844" s="32">
        <v>54538</v>
      </c>
      <c r="C10844" s="33" t="s">
        <v>563</v>
      </c>
      <c r="D10844" s="33" t="s">
        <v>564</v>
      </c>
      <c r="E10844" s="34">
        <v>137866</v>
      </c>
      <c r="F10844" s="35">
        <v>1.018</v>
      </c>
      <c r="G10844" s="34">
        <v>279.39999999999998</v>
      </c>
    </row>
    <row r="10845" spans="1:7">
      <c r="A10845" s="32">
        <v>2018</v>
      </c>
      <c r="B10845" s="32">
        <v>54538</v>
      </c>
      <c r="C10845" s="33" t="s">
        <v>565</v>
      </c>
      <c r="D10845" s="33" t="s">
        <v>566</v>
      </c>
      <c r="E10845" s="34">
        <v>2263</v>
      </c>
      <c r="F10845" s="35">
        <v>5.8</v>
      </c>
      <c r="G10845" s="34">
        <v>1660.3</v>
      </c>
    </row>
    <row r="10846" spans="1:7">
      <c r="A10846" s="32">
        <v>2018</v>
      </c>
      <c r="B10846" s="32">
        <v>54547</v>
      </c>
      <c r="C10846" s="33" t="s">
        <v>563</v>
      </c>
      <c r="D10846" s="33" t="s">
        <v>564</v>
      </c>
      <c r="E10846" s="34">
        <v>3574716</v>
      </c>
      <c r="F10846" s="35">
        <v>1.0289999999999999</v>
      </c>
      <c r="G10846" s="34" t="s">
        <v>364</v>
      </c>
    </row>
    <row r="10847" spans="1:7">
      <c r="A10847" s="32">
        <v>2018</v>
      </c>
      <c r="B10847" s="32">
        <v>54634</v>
      </c>
      <c r="C10847" s="33" t="s">
        <v>365</v>
      </c>
      <c r="D10847" s="33" t="s">
        <v>354</v>
      </c>
      <c r="E10847" s="34">
        <v>144241</v>
      </c>
      <c r="F10847" s="35">
        <v>6.3120000000000003</v>
      </c>
      <c r="G10847" s="34" t="s">
        <v>364</v>
      </c>
    </row>
    <row r="10848" spans="1:7">
      <c r="A10848" s="32">
        <v>2018</v>
      </c>
      <c r="B10848" s="32">
        <v>54634</v>
      </c>
      <c r="C10848" s="33" t="s">
        <v>565</v>
      </c>
      <c r="D10848" s="33" t="s">
        <v>566</v>
      </c>
      <c r="E10848" s="34">
        <v>533</v>
      </c>
      <c r="F10848" s="35">
        <v>5.88</v>
      </c>
      <c r="G10848" s="34" t="s">
        <v>364</v>
      </c>
    </row>
    <row r="10849" spans="1:7">
      <c r="A10849" s="32">
        <v>2018</v>
      </c>
      <c r="B10849" s="32">
        <v>54640</v>
      </c>
      <c r="C10849" s="33" t="s">
        <v>565</v>
      </c>
      <c r="D10849" s="33" t="s">
        <v>566</v>
      </c>
      <c r="E10849" s="34">
        <v>1244</v>
      </c>
      <c r="F10849" s="35">
        <v>5.8380000000000001</v>
      </c>
      <c r="G10849" s="34" t="s">
        <v>364</v>
      </c>
    </row>
    <row r="10850" spans="1:7">
      <c r="A10850" s="32">
        <v>2018</v>
      </c>
      <c r="B10850" s="32">
        <v>54640</v>
      </c>
      <c r="C10850" s="33" t="s">
        <v>565</v>
      </c>
      <c r="D10850" s="33" t="s">
        <v>566</v>
      </c>
      <c r="E10850" s="34">
        <v>8371</v>
      </c>
      <c r="F10850" s="35">
        <v>5.8380000000000001</v>
      </c>
      <c r="G10850" s="34" t="s">
        <v>364</v>
      </c>
    </row>
    <row r="10851" spans="1:7">
      <c r="A10851" s="32">
        <v>2018</v>
      </c>
      <c r="B10851" s="32">
        <v>54640</v>
      </c>
      <c r="C10851" s="33" t="s">
        <v>563</v>
      </c>
      <c r="D10851" s="33" t="s">
        <v>564</v>
      </c>
      <c r="E10851" s="34">
        <v>287164</v>
      </c>
      <c r="F10851" s="35">
        <v>1.0609999999999999</v>
      </c>
      <c r="G10851" s="34" t="s">
        <v>364</v>
      </c>
    </row>
    <row r="10852" spans="1:7">
      <c r="A10852" s="32">
        <v>2018</v>
      </c>
      <c r="B10852" s="32">
        <v>54640</v>
      </c>
      <c r="C10852" s="33" t="s">
        <v>563</v>
      </c>
      <c r="D10852" s="33" t="s">
        <v>564</v>
      </c>
      <c r="E10852" s="34">
        <v>15488</v>
      </c>
      <c r="F10852" s="35">
        <v>1.0609999999999999</v>
      </c>
      <c r="G10852" s="34" t="s">
        <v>364</v>
      </c>
    </row>
    <row r="10853" spans="1:7">
      <c r="A10853" s="32">
        <v>2018</v>
      </c>
      <c r="B10853" s="32">
        <v>54640</v>
      </c>
      <c r="C10853" s="33" t="s">
        <v>563</v>
      </c>
      <c r="D10853" s="33" t="s">
        <v>564</v>
      </c>
      <c r="E10853" s="34">
        <v>552</v>
      </c>
      <c r="F10853" s="35">
        <v>1.0609999999999999</v>
      </c>
      <c r="G10853" s="34" t="s">
        <v>364</v>
      </c>
    </row>
    <row r="10854" spans="1:7">
      <c r="A10854" s="32">
        <v>2018</v>
      </c>
      <c r="B10854" s="32">
        <v>54640</v>
      </c>
      <c r="C10854" s="33" t="s">
        <v>563</v>
      </c>
      <c r="D10854" s="33" t="s">
        <v>564</v>
      </c>
      <c r="E10854" s="34">
        <v>321</v>
      </c>
      <c r="F10854" s="35">
        <v>1.0609999999999999</v>
      </c>
      <c r="G10854" s="34" t="s">
        <v>364</v>
      </c>
    </row>
    <row r="10855" spans="1:7">
      <c r="A10855" s="32">
        <v>2018</v>
      </c>
      <c r="B10855" s="32">
        <v>54640</v>
      </c>
      <c r="C10855" s="33" t="s">
        <v>563</v>
      </c>
      <c r="D10855" s="33" t="s">
        <v>564</v>
      </c>
      <c r="E10855" s="34">
        <v>11614</v>
      </c>
      <c r="F10855" s="35">
        <v>1.0609999999999999</v>
      </c>
      <c r="G10855" s="34" t="s">
        <v>364</v>
      </c>
    </row>
    <row r="10856" spans="1:7">
      <c r="A10856" s="32">
        <v>2018</v>
      </c>
      <c r="B10856" s="32">
        <v>54646</v>
      </c>
      <c r="C10856" s="33" t="s">
        <v>565</v>
      </c>
      <c r="D10856" s="33" t="s">
        <v>566</v>
      </c>
      <c r="E10856" s="34">
        <v>1132</v>
      </c>
      <c r="F10856" s="35">
        <v>5.29</v>
      </c>
      <c r="G10856" s="34" t="s">
        <v>364</v>
      </c>
    </row>
    <row r="10857" spans="1:7">
      <c r="A10857" s="32">
        <v>2018</v>
      </c>
      <c r="B10857" s="32">
        <v>54646</v>
      </c>
      <c r="C10857" s="33" t="s">
        <v>567</v>
      </c>
      <c r="D10857" s="33" t="s">
        <v>566</v>
      </c>
      <c r="E10857" s="34">
        <v>130265</v>
      </c>
      <c r="F10857" s="35">
        <v>5.93</v>
      </c>
      <c r="G10857" s="34" t="s">
        <v>364</v>
      </c>
    </row>
    <row r="10858" spans="1:7">
      <c r="A10858" s="32">
        <v>2018</v>
      </c>
      <c r="B10858" s="32">
        <v>54676</v>
      </c>
      <c r="C10858" s="33" t="s">
        <v>563</v>
      </c>
      <c r="D10858" s="33" t="s">
        <v>564</v>
      </c>
      <c r="E10858" s="34">
        <v>1531700</v>
      </c>
      <c r="F10858" s="35">
        <v>1.016</v>
      </c>
      <c r="G10858" s="34" t="s">
        <v>364</v>
      </c>
    </row>
    <row r="10859" spans="1:7">
      <c r="A10859" s="32">
        <v>2018</v>
      </c>
      <c r="B10859" s="32">
        <v>54761</v>
      </c>
      <c r="C10859" s="33" t="s">
        <v>563</v>
      </c>
      <c r="D10859" s="33" t="s">
        <v>564</v>
      </c>
      <c r="E10859" s="34">
        <v>1239234</v>
      </c>
      <c r="F10859" s="35">
        <v>1.0449999999999999</v>
      </c>
      <c r="G10859" s="34" t="s">
        <v>364</v>
      </c>
    </row>
    <row r="10860" spans="1:7">
      <c r="A10860" s="32">
        <v>2018</v>
      </c>
      <c r="B10860" s="32">
        <v>54805</v>
      </c>
      <c r="C10860" s="33" t="s">
        <v>563</v>
      </c>
      <c r="D10860" s="33" t="s">
        <v>564</v>
      </c>
      <c r="E10860" s="34">
        <v>5279</v>
      </c>
      <c r="F10860" s="35">
        <v>1.028</v>
      </c>
      <c r="G10860" s="34" t="s">
        <v>364</v>
      </c>
    </row>
    <row r="10861" spans="1:7">
      <c r="A10861" s="32">
        <v>2018</v>
      </c>
      <c r="B10861" s="32">
        <v>54805</v>
      </c>
      <c r="C10861" s="33" t="s">
        <v>563</v>
      </c>
      <c r="D10861" s="33" t="s">
        <v>564</v>
      </c>
      <c r="E10861" s="34">
        <v>1400</v>
      </c>
      <c r="F10861" s="35">
        <v>1.028</v>
      </c>
      <c r="G10861" s="34" t="s">
        <v>364</v>
      </c>
    </row>
    <row r="10862" spans="1:7">
      <c r="A10862" s="32">
        <v>2018</v>
      </c>
      <c r="B10862" s="32">
        <v>54805</v>
      </c>
      <c r="C10862" s="33" t="s">
        <v>563</v>
      </c>
      <c r="D10862" s="33" t="s">
        <v>564</v>
      </c>
      <c r="E10862" s="34">
        <v>469</v>
      </c>
      <c r="F10862" s="35">
        <v>1.028</v>
      </c>
      <c r="G10862" s="34" t="s">
        <v>364</v>
      </c>
    </row>
    <row r="10863" spans="1:7">
      <c r="A10863" s="32">
        <v>2018</v>
      </c>
      <c r="B10863" s="32">
        <v>54805</v>
      </c>
      <c r="C10863" s="33" t="s">
        <v>563</v>
      </c>
      <c r="D10863" s="33" t="s">
        <v>564</v>
      </c>
      <c r="E10863" s="34">
        <v>463</v>
      </c>
      <c r="F10863" s="35">
        <v>1.028</v>
      </c>
      <c r="G10863" s="34" t="s">
        <v>364</v>
      </c>
    </row>
    <row r="10864" spans="1:7">
      <c r="A10864" s="32">
        <v>2018</v>
      </c>
      <c r="B10864" s="32">
        <v>54805</v>
      </c>
      <c r="C10864" s="33" t="s">
        <v>563</v>
      </c>
      <c r="D10864" s="33" t="s">
        <v>564</v>
      </c>
      <c r="E10864" s="34">
        <v>5361</v>
      </c>
      <c r="F10864" s="35">
        <v>1.028</v>
      </c>
      <c r="G10864" s="34" t="s">
        <v>364</v>
      </c>
    </row>
    <row r="10865" spans="1:7">
      <c r="A10865" s="32">
        <v>2018</v>
      </c>
      <c r="B10865" s="32">
        <v>54805</v>
      </c>
      <c r="C10865" s="33" t="s">
        <v>563</v>
      </c>
      <c r="D10865" s="33" t="s">
        <v>564</v>
      </c>
      <c r="E10865" s="34">
        <v>232</v>
      </c>
      <c r="F10865" s="35">
        <v>1.028</v>
      </c>
      <c r="G10865" s="34" t="s">
        <v>364</v>
      </c>
    </row>
    <row r="10866" spans="1:7">
      <c r="A10866" s="32">
        <v>2018</v>
      </c>
      <c r="B10866" s="32">
        <v>54805</v>
      </c>
      <c r="C10866" s="33" t="s">
        <v>563</v>
      </c>
      <c r="D10866" s="33" t="s">
        <v>564</v>
      </c>
      <c r="E10866" s="34">
        <v>7172</v>
      </c>
      <c r="F10866" s="35">
        <v>1.028</v>
      </c>
      <c r="G10866" s="34" t="s">
        <v>364</v>
      </c>
    </row>
    <row r="10867" spans="1:7">
      <c r="A10867" s="32">
        <v>2018</v>
      </c>
      <c r="B10867" s="32">
        <v>54805</v>
      </c>
      <c r="C10867" s="33" t="s">
        <v>563</v>
      </c>
      <c r="D10867" s="33" t="s">
        <v>564</v>
      </c>
      <c r="E10867" s="34">
        <v>6035</v>
      </c>
      <c r="F10867" s="35">
        <v>1.028</v>
      </c>
      <c r="G10867" s="34" t="s">
        <v>364</v>
      </c>
    </row>
    <row r="10868" spans="1:7">
      <c r="A10868" s="32">
        <v>2018</v>
      </c>
      <c r="B10868" s="32">
        <v>54805</v>
      </c>
      <c r="C10868" s="33" t="s">
        <v>563</v>
      </c>
      <c r="D10868" s="33" t="s">
        <v>564</v>
      </c>
      <c r="E10868" s="34">
        <v>341</v>
      </c>
      <c r="F10868" s="35">
        <v>1.028</v>
      </c>
      <c r="G10868" s="34" t="s">
        <v>364</v>
      </c>
    </row>
    <row r="10869" spans="1:7">
      <c r="A10869" s="32">
        <v>2018</v>
      </c>
      <c r="B10869" s="32">
        <v>54817</v>
      </c>
      <c r="C10869" s="33" t="s">
        <v>563</v>
      </c>
      <c r="D10869" s="33" t="s">
        <v>564</v>
      </c>
      <c r="E10869" s="34">
        <v>20942</v>
      </c>
      <c r="F10869" s="35">
        <v>0.997</v>
      </c>
      <c r="G10869" s="34">
        <v>341.4</v>
      </c>
    </row>
    <row r="10870" spans="1:7">
      <c r="A10870" s="32">
        <v>2018</v>
      </c>
      <c r="B10870" s="32">
        <v>54817</v>
      </c>
      <c r="C10870" s="33" t="s">
        <v>563</v>
      </c>
      <c r="D10870" s="33" t="s">
        <v>564</v>
      </c>
      <c r="E10870" s="34">
        <v>25483</v>
      </c>
      <c r="F10870" s="35">
        <v>0.997</v>
      </c>
      <c r="G10870" s="34">
        <v>304.60000000000002</v>
      </c>
    </row>
    <row r="10871" spans="1:7">
      <c r="A10871" s="32">
        <v>2018</v>
      </c>
      <c r="B10871" s="32">
        <v>54817</v>
      </c>
      <c r="C10871" s="33" t="s">
        <v>563</v>
      </c>
      <c r="D10871" s="33" t="s">
        <v>564</v>
      </c>
      <c r="E10871" s="34">
        <v>37021</v>
      </c>
      <c r="F10871" s="35">
        <v>0.997</v>
      </c>
      <c r="G10871" s="34">
        <v>299.39999999999998</v>
      </c>
    </row>
    <row r="10872" spans="1:7">
      <c r="A10872" s="32">
        <v>2018</v>
      </c>
      <c r="B10872" s="32">
        <v>54817</v>
      </c>
      <c r="C10872" s="33" t="s">
        <v>563</v>
      </c>
      <c r="D10872" s="33" t="s">
        <v>564</v>
      </c>
      <c r="E10872" s="34">
        <v>40540</v>
      </c>
      <c r="F10872" s="35">
        <v>0.997</v>
      </c>
      <c r="G10872" s="34">
        <v>279.5</v>
      </c>
    </row>
    <row r="10873" spans="1:7">
      <c r="A10873" s="32">
        <v>2018</v>
      </c>
      <c r="B10873" s="32">
        <v>54817</v>
      </c>
      <c r="C10873" s="33" t="s">
        <v>563</v>
      </c>
      <c r="D10873" s="33" t="s">
        <v>564</v>
      </c>
      <c r="E10873" s="34">
        <v>41998</v>
      </c>
      <c r="F10873" s="35">
        <v>0.997</v>
      </c>
      <c r="G10873" s="34">
        <v>295.39999999999998</v>
      </c>
    </row>
    <row r="10874" spans="1:7">
      <c r="A10874" s="32">
        <v>2018</v>
      </c>
      <c r="B10874" s="32">
        <v>54817</v>
      </c>
      <c r="C10874" s="33" t="s">
        <v>563</v>
      </c>
      <c r="D10874" s="33" t="s">
        <v>564</v>
      </c>
      <c r="E10874" s="34">
        <v>145114</v>
      </c>
      <c r="F10874" s="35">
        <v>0.997</v>
      </c>
      <c r="G10874" s="34">
        <v>277.2</v>
      </c>
    </row>
    <row r="10875" spans="1:7">
      <c r="A10875" s="32">
        <v>2018</v>
      </c>
      <c r="B10875" s="32">
        <v>54817</v>
      </c>
      <c r="C10875" s="33" t="s">
        <v>563</v>
      </c>
      <c r="D10875" s="33" t="s">
        <v>564</v>
      </c>
      <c r="E10875" s="34">
        <v>9074</v>
      </c>
      <c r="F10875" s="35">
        <v>0.997</v>
      </c>
      <c r="G10875" s="34">
        <v>285</v>
      </c>
    </row>
    <row r="10876" spans="1:7">
      <c r="A10876" s="32">
        <v>2018</v>
      </c>
      <c r="B10876" s="32">
        <v>54817</v>
      </c>
      <c r="C10876" s="33" t="s">
        <v>563</v>
      </c>
      <c r="D10876" s="33" t="s">
        <v>564</v>
      </c>
      <c r="E10876" s="34">
        <v>19544</v>
      </c>
      <c r="F10876" s="35">
        <v>0.997</v>
      </c>
      <c r="G10876" s="34">
        <v>286.7</v>
      </c>
    </row>
    <row r="10877" spans="1:7">
      <c r="A10877" s="32">
        <v>2018</v>
      </c>
      <c r="B10877" s="32">
        <v>54817</v>
      </c>
      <c r="C10877" s="33" t="s">
        <v>563</v>
      </c>
      <c r="D10877" s="33" t="s">
        <v>564</v>
      </c>
      <c r="E10877" s="34">
        <v>6952</v>
      </c>
      <c r="F10877" s="35">
        <v>0.997</v>
      </c>
      <c r="G10877" s="34">
        <v>344.3</v>
      </c>
    </row>
    <row r="10878" spans="1:7">
      <c r="A10878" s="32">
        <v>2018</v>
      </c>
      <c r="B10878" s="32">
        <v>54817</v>
      </c>
      <c r="C10878" s="33" t="s">
        <v>563</v>
      </c>
      <c r="D10878" s="33" t="s">
        <v>564</v>
      </c>
      <c r="E10878" s="34">
        <v>3108</v>
      </c>
      <c r="F10878" s="35">
        <v>0.997</v>
      </c>
      <c r="G10878" s="34">
        <v>312.89999999999998</v>
      </c>
    </row>
    <row r="10879" spans="1:7">
      <c r="A10879" s="32">
        <v>2018</v>
      </c>
      <c r="B10879" s="32">
        <v>54817</v>
      </c>
      <c r="C10879" s="33" t="s">
        <v>563</v>
      </c>
      <c r="D10879" s="33" t="s">
        <v>564</v>
      </c>
      <c r="E10879" s="34">
        <v>5847</v>
      </c>
      <c r="F10879" s="35">
        <v>0.997</v>
      </c>
      <c r="G10879" s="34">
        <v>257.10000000000002</v>
      </c>
    </row>
    <row r="10880" spans="1:7">
      <c r="A10880" s="32">
        <v>2018</v>
      </c>
      <c r="B10880" s="32">
        <v>54817</v>
      </c>
      <c r="C10880" s="33" t="s">
        <v>563</v>
      </c>
      <c r="D10880" s="33" t="s">
        <v>564</v>
      </c>
      <c r="E10880" s="34">
        <v>6185</v>
      </c>
      <c r="F10880" s="35">
        <v>0.997</v>
      </c>
      <c r="G10880" s="34">
        <v>247.6</v>
      </c>
    </row>
    <row r="10881" spans="1:7">
      <c r="A10881" s="32">
        <v>2018</v>
      </c>
      <c r="B10881" s="32">
        <v>54832</v>
      </c>
      <c r="C10881" s="33" t="s">
        <v>563</v>
      </c>
      <c r="D10881" s="33" t="s">
        <v>564</v>
      </c>
      <c r="E10881" s="34">
        <v>714286</v>
      </c>
      <c r="F10881" s="35">
        <v>1.06</v>
      </c>
      <c r="G10881" s="34" t="s">
        <v>364</v>
      </c>
    </row>
    <row r="10882" spans="1:7">
      <c r="A10882" s="32">
        <v>2018</v>
      </c>
      <c r="B10882" s="32">
        <v>54832</v>
      </c>
      <c r="C10882" s="33" t="s">
        <v>563</v>
      </c>
      <c r="D10882" s="33" t="s">
        <v>564</v>
      </c>
      <c r="E10882" s="34">
        <v>128858</v>
      </c>
      <c r="F10882" s="35">
        <v>1.06</v>
      </c>
      <c r="G10882" s="34" t="s">
        <v>364</v>
      </c>
    </row>
    <row r="10883" spans="1:7">
      <c r="A10883" s="32">
        <v>2018</v>
      </c>
      <c r="B10883" s="32">
        <v>54844</v>
      </c>
      <c r="C10883" s="33" t="s">
        <v>565</v>
      </c>
      <c r="D10883" s="33" t="s">
        <v>566</v>
      </c>
      <c r="E10883" s="34">
        <v>1328</v>
      </c>
      <c r="F10883" s="35">
        <v>5.88</v>
      </c>
      <c r="G10883" s="34">
        <v>1672.3</v>
      </c>
    </row>
    <row r="10884" spans="1:7">
      <c r="A10884" s="32">
        <v>2018</v>
      </c>
      <c r="B10884" s="32">
        <v>54844</v>
      </c>
      <c r="C10884" s="33" t="s">
        <v>563</v>
      </c>
      <c r="D10884" s="33" t="s">
        <v>564</v>
      </c>
      <c r="E10884" s="34">
        <v>55752</v>
      </c>
      <c r="F10884" s="35">
        <v>1.0489999999999999</v>
      </c>
      <c r="G10884" s="34">
        <v>316.5</v>
      </c>
    </row>
    <row r="10885" spans="1:7">
      <c r="A10885" s="32">
        <v>2018</v>
      </c>
      <c r="B10885" s="32">
        <v>54844</v>
      </c>
      <c r="C10885" s="33" t="s">
        <v>563</v>
      </c>
      <c r="D10885" s="33" t="s">
        <v>564</v>
      </c>
      <c r="E10885" s="34">
        <v>38827</v>
      </c>
      <c r="F10885" s="35">
        <v>1.075</v>
      </c>
      <c r="G10885" s="34">
        <v>263.8</v>
      </c>
    </row>
    <row r="10886" spans="1:7">
      <c r="A10886" s="32">
        <v>2018</v>
      </c>
      <c r="B10886" s="32">
        <v>54844</v>
      </c>
      <c r="C10886" s="33" t="s">
        <v>563</v>
      </c>
      <c r="D10886" s="33" t="s">
        <v>564</v>
      </c>
      <c r="E10886" s="34">
        <v>37678</v>
      </c>
      <c r="F10886" s="35">
        <v>1.0660000000000001</v>
      </c>
      <c r="G10886" s="34">
        <v>256.8</v>
      </c>
    </row>
    <row r="10887" spans="1:7">
      <c r="A10887" s="32">
        <v>2018</v>
      </c>
      <c r="B10887" s="32">
        <v>54844</v>
      </c>
      <c r="C10887" s="33" t="s">
        <v>563</v>
      </c>
      <c r="D10887" s="33" t="s">
        <v>564</v>
      </c>
      <c r="E10887" s="34">
        <v>37671</v>
      </c>
      <c r="F10887" s="35">
        <v>1.0680000000000001</v>
      </c>
      <c r="G10887" s="34">
        <v>256.2</v>
      </c>
    </row>
    <row r="10888" spans="1:7">
      <c r="A10888" s="32">
        <v>2018</v>
      </c>
      <c r="B10888" s="32">
        <v>54844</v>
      </c>
      <c r="C10888" s="33" t="s">
        <v>563</v>
      </c>
      <c r="D10888" s="33" t="s">
        <v>564</v>
      </c>
      <c r="E10888" s="34">
        <v>31959</v>
      </c>
      <c r="F10888" s="35">
        <v>1.081</v>
      </c>
      <c r="G10888" s="34">
        <v>259.60000000000002</v>
      </c>
    </row>
    <row r="10889" spans="1:7">
      <c r="A10889" s="32">
        <v>2018</v>
      </c>
      <c r="B10889" s="32">
        <v>54844</v>
      </c>
      <c r="C10889" s="33" t="s">
        <v>563</v>
      </c>
      <c r="D10889" s="33" t="s">
        <v>564</v>
      </c>
      <c r="E10889" s="34">
        <v>23527</v>
      </c>
      <c r="F10889" s="35">
        <v>1.0720000000000001</v>
      </c>
      <c r="G10889" s="34">
        <v>233.3</v>
      </c>
    </row>
    <row r="10890" spans="1:7">
      <c r="A10890" s="32">
        <v>2018</v>
      </c>
      <c r="B10890" s="32">
        <v>54844</v>
      </c>
      <c r="C10890" s="33" t="s">
        <v>563</v>
      </c>
      <c r="D10890" s="33" t="s">
        <v>564</v>
      </c>
      <c r="E10890" s="34">
        <v>11513</v>
      </c>
      <c r="F10890" s="35">
        <v>1.0669999999999999</v>
      </c>
      <c r="G10890" s="34">
        <v>1101.0999999999999</v>
      </c>
    </row>
    <row r="10891" spans="1:7">
      <c r="A10891" s="32">
        <v>2018</v>
      </c>
      <c r="B10891" s="32">
        <v>54844</v>
      </c>
      <c r="C10891" s="33" t="s">
        <v>563</v>
      </c>
      <c r="D10891" s="33" t="s">
        <v>564</v>
      </c>
      <c r="E10891" s="34">
        <v>13703</v>
      </c>
      <c r="F10891" s="35">
        <v>1.08</v>
      </c>
      <c r="G10891" s="34">
        <v>250.1</v>
      </c>
    </row>
    <row r="10892" spans="1:7">
      <c r="A10892" s="32">
        <v>2018</v>
      </c>
      <c r="B10892" s="32">
        <v>54844</v>
      </c>
      <c r="C10892" s="33" t="s">
        <v>563</v>
      </c>
      <c r="D10892" s="33" t="s">
        <v>564</v>
      </c>
      <c r="E10892" s="34">
        <v>21720</v>
      </c>
      <c r="F10892" s="35">
        <v>1.0449999999999999</v>
      </c>
      <c r="G10892" s="34">
        <v>339.7</v>
      </c>
    </row>
    <row r="10893" spans="1:7">
      <c r="A10893" s="32">
        <v>2018</v>
      </c>
      <c r="B10893" s="32">
        <v>54844</v>
      </c>
      <c r="C10893" s="33" t="s">
        <v>563</v>
      </c>
      <c r="D10893" s="33" t="s">
        <v>564</v>
      </c>
      <c r="E10893" s="34">
        <v>1376</v>
      </c>
      <c r="F10893" s="35">
        <v>1.081</v>
      </c>
      <c r="G10893" s="34">
        <v>891.2</v>
      </c>
    </row>
    <row r="10894" spans="1:7">
      <c r="A10894" s="32">
        <v>2018</v>
      </c>
      <c r="B10894" s="32">
        <v>54844</v>
      </c>
      <c r="C10894" s="33" t="s">
        <v>563</v>
      </c>
      <c r="D10894" s="33" t="s">
        <v>564</v>
      </c>
      <c r="E10894" s="34">
        <v>7225</v>
      </c>
      <c r="F10894" s="35">
        <v>1.087</v>
      </c>
      <c r="G10894" s="34">
        <v>469.6</v>
      </c>
    </row>
    <row r="10895" spans="1:7">
      <c r="A10895" s="32">
        <v>2018</v>
      </c>
      <c r="B10895" s="32">
        <v>54844</v>
      </c>
      <c r="C10895" s="33" t="s">
        <v>563</v>
      </c>
      <c r="D10895" s="33" t="s">
        <v>564</v>
      </c>
      <c r="E10895" s="34">
        <v>10669</v>
      </c>
      <c r="F10895" s="35">
        <v>1.0660000000000001</v>
      </c>
      <c r="G10895" s="34">
        <v>402.6</v>
      </c>
    </row>
    <row r="10896" spans="1:7">
      <c r="A10896" s="32">
        <v>2018</v>
      </c>
      <c r="B10896" s="32">
        <v>54854</v>
      </c>
      <c r="C10896" s="33" t="s">
        <v>563</v>
      </c>
      <c r="D10896" s="33" t="s">
        <v>564</v>
      </c>
      <c r="E10896" s="34">
        <v>25102</v>
      </c>
      <c r="F10896" s="35">
        <v>1.036</v>
      </c>
      <c r="G10896" s="34">
        <v>319.5</v>
      </c>
    </row>
    <row r="10897" spans="1:7">
      <c r="A10897" s="32">
        <v>2018</v>
      </c>
      <c r="B10897" s="32">
        <v>54914</v>
      </c>
      <c r="C10897" s="33" t="s">
        <v>563</v>
      </c>
      <c r="D10897" s="33" t="s">
        <v>564</v>
      </c>
      <c r="E10897" s="34">
        <v>880515</v>
      </c>
      <c r="F10897" s="35">
        <v>1.0329999999999999</v>
      </c>
      <c r="G10897" s="34" t="s">
        <v>364</v>
      </c>
    </row>
    <row r="10898" spans="1:7">
      <c r="A10898" s="32">
        <v>2018</v>
      </c>
      <c r="B10898" s="32">
        <v>54914</v>
      </c>
      <c r="C10898" s="33" t="s">
        <v>563</v>
      </c>
      <c r="D10898" s="33" t="s">
        <v>564</v>
      </c>
      <c r="E10898" s="34">
        <v>733777</v>
      </c>
      <c r="F10898" s="35">
        <v>1.0329999999999999</v>
      </c>
      <c r="G10898" s="34" t="s">
        <v>364</v>
      </c>
    </row>
    <row r="10899" spans="1:7">
      <c r="A10899" s="32">
        <v>2018</v>
      </c>
      <c r="B10899" s="32">
        <v>55010</v>
      </c>
      <c r="C10899" s="33" t="s">
        <v>563</v>
      </c>
      <c r="D10899" s="33" t="s">
        <v>564</v>
      </c>
      <c r="E10899" s="34">
        <v>349280</v>
      </c>
      <c r="F10899" s="35">
        <v>1.083</v>
      </c>
      <c r="G10899" s="34" t="s">
        <v>364</v>
      </c>
    </row>
    <row r="10900" spans="1:7">
      <c r="A10900" s="32">
        <v>2018</v>
      </c>
      <c r="B10900" s="32">
        <v>55011</v>
      </c>
      <c r="C10900" s="33" t="s">
        <v>563</v>
      </c>
      <c r="D10900" s="33" t="s">
        <v>564</v>
      </c>
      <c r="E10900" s="34">
        <v>709854</v>
      </c>
      <c r="F10900" s="35">
        <v>1.0429999999999999</v>
      </c>
      <c r="G10900" s="34" t="s">
        <v>364</v>
      </c>
    </row>
    <row r="10901" spans="1:7">
      <c r="A10901" s="32">
        <v>2018</v>
      </c>
      <c r="B10901" s="32">
        <v>55015</v>
      </c>
      <c r="C10901" s="33" t="s">
        <v>563</v>
      </c>
      <c r="D10901" s="33" t="s">
        <v>564</v>
      </c>
      <c r="E10901" s="34">
        <v>2653002</v>
      </c>
      <c r="F10901" s="35">
        <v>1.0169999999999999</v>
      </c>
      <c r="G10901" s="34" t="s">
        <v>364</v>
      </c>
    </row>
    <row r="10902" spans="1:7">
      <c r="A10902" s="32">
        <v>2018</v>
      </c>
      <c r="B10902" s="32">
        <v>55026</v>
      </c>
      <c r="C10902" s="33" t="s">
        <v>563</v>
      </c>
      <c r="D10902" s="33" t="s">
        <v>564</v>
      </c>
      <c r="E10902" s="34">
        <v>8251</v>
      </c>
      <c r="F10902" s="35">
        <v>1.026</v>
      </c>
      <c r="G10902" s="34" t="s">
        <v>364</v>
      </c>
    </row>
    <row r="10903" spans="1:7">
      <c r="A10903" s="32">
        <v>2018</v>
      </c>
      <c r="B10903" s="32">
        <v>55026</v>
      </c>
      <c r="C10903" s="33" t="s">
        <v>563</v>
      </c>
      <c r="D10903" s="33" t="s">
        <v>564</v>
      </c>
      <c r="E10903" s="34">
        <v>1011</v>
      </c>
      <c r="F10903" s="35">
        <v>1.028</v>
      </c>
      <c r="G10903" s="34" t="s">
        <v>364</v>
      </c>
    </row>
    <row r="10904" spans="1:7">
      <c r="A10904" s="32">
        <v>2018</v>
      </c>
      <c r="B10904" s="32">
        <v>55026</v>
      </c>
      <c r="C10904" s="33" t="s">
        <v>563</v>
      </c>
      <c r="D10904" s="33" t="s">
        <v>564</v>
      </c>
      <c r="E10904" s="34">
        <v>7233</v>
      </c>
      <c r="F10904" s="35">
        <v>1.026</v>
      </c>
      <c r="G10904" s="34" t="s">
        <v>364</v>
      </c>
    </row>
    <row r="10905" spans="1:7">
      <c r="A10905" s="32">
        <v>2018</v>
      </c>
      <c r="B10905" s="32">
        <v>55026</v>
      </c>
      <c r="C10905" s="33" t="s">
        <v>563</v>
      </c>
      <c r="D10905" s="33" t="s">
        <v>564</v>
      </c>
      <c r="E10905" s="34">
        <v>9698</v>
      </c>
      <c r="F10905" s="35">
        <v>1.028</v>
      </c>
      <c r="G10905" s="34" t="s">
        <v>364</v>
      </c>
    </row>
    <row r="10906" spans="1:7">
      <c r="A10906" s="32">
        <v>2018</v>
      </c>
      <c r="B10906" s="32">
        <v>55026</v>
      </c>
      <c r="C10906" s="33" t="s">
        <v>563</v>
      </c>
      <c r="D10906" s="33" t="s">
        <v>564</v>
      </c>
      <c r="E10906" s="34">
        <v>6053</v>
      </c>
      <c r="F10906" s="35">
        <v>1.028</v>
      </c>
      <c r="G10906" s="34" t="s">
        <v>364</v>
      </c>
    </row>
    <row r="10907" spans="1:7">
      <c r="A10907" s="32">
        <v>2018</v>
      </c>
      <c r="B10907" s="32">
        <v>55026</v>
      </c>
      <c r="C10907" s="33" t="s">
        <v>563</v>
      </c>
      <c r="D10907" s="33" t="s">
        <v>564</v>
      </c>
      <c r="E10907" s="34">
        <v>1947</v>
      </c>
      <c r="F10907" s="35">
        <v>1.026</v>
      </c>
      <c r="G10907" s="34" t="s">
        <v>364</v>
      </c>
    </row>
    <row r="10908" spans="1:7">
      <c r="A10908" s="32">
        <v>2018</v>
      </c>
      <c r="B10908" s="32">
        <v>55026</v>
      </c>
      <c r="C10908" s="33" t="s">
        <v>563</v>
      </c>
      <c r="D10908" s="33" t="s">
        <v>564</v>
      </c>
      <c r="E10908" s="34">
        <v>1286</v>
      </c>
      <c r="F10908" s="35">
        <v>1.0269999999999999</v>
      </c>
      <c r="G10908" s="34" t="s">
        <v>364</v>
      </c>
    </row>
    <row r="10909" spans="1:7">
      <c r="A10909" s="32">
        <v>2018</v>
      </c>
      <c r="B10909" s="32">
        <v>55026</v>
      </c>
      <c r="C10909" s="33" t="s">
        <v>563</v>
      </c>
      <c r="D10909" s="33" t="s">
        <v>564</v>
      </c>
      <c r="E10909" s="34">
        <v>7847</v>
      </c>
      <c r="F10909" s="35">
        <v>1.0269999999999999</v>
      </c>
      <c r="G10909" s="34" t="s">
        <v>364</v>
      </c>
    </row>
    <row r="10910" spans="1:7">
      <c r="A10910" s="32">
        <v>2018</v>
      </c>
      <c r="B10910" s="32">
        <v>55026</v>
      </c>
      <c r="C10910" s="33" t="s">
        <v>563</v>
      </c>
      <c r="D10910" s="33" t="s">
        <v>564</v>
      </c>
      <c r="E10910" s="34">
        <v>687</v>
      </c>
      <c r="F10910" s="35">
        <v>1.028</v>
      </c>
      <c r="G10910" s="34" t="s">
        <v>364</v>
      </c>
    </row>
    <row r="10911" spans="1:7">
      <c r="A10911" s="32">
        <v>2018</v>
      </c>
      <c r="B10911" s="32">
        <v>55026</v>
      </c>
      <c r="C10911" s="33" t="s">
        <v>563</v>
      </c>
      <c r="D10911" s="33" t="s">
        <v>564</v>
      </c>
      <c r="E10911" s="34">
        <v>128</v>
      </c>
      <c r="F10911" s="35">
        <v>1.0269999999999999</v>
      </c>
      <c r="G10911" s="34" t="s">
        <v>364</v>
      </c>
    </row>
    <row r="10912" spans="1:7">
      <c r="A10912" s="32">
        <v>2018</v>
      </c>
      <c r="B10912" s="32">
        <v>55026</v>
      </c>
      <c r="C10912" s="33" t="s">
        <v>563</v>
      </c>
      <c r="D10912" s="33" t="s">
        <v>564</v>
      </c>
      <c r="E10912" s="34">
        <v>110</v>
      </c>
      <c r="F10912" s="35">
        <v>1.0269999999999999</v>
      </c>
      <c r="G10912" s="34" t="s">
        <v>364</v>
      </c>
    </row>
    <row r="10913" spans="1:7">
      <c r="A10913" s="32">
        <v>2018</v>
      </c>
      <c r="B10913" s="32">
        <v>55026</v>
      </c>
      <c r="C10913" s="33" t="s">
        <v>563</v>
      </c>
      <c r="D10913" s="33" t="s">
        <v>564</v>
      </c>
      <c r="E10913" s="34">
        <v>110</v>
      </c>
      <c r="F10913" s="35">
        <v>1.0269999999999999</v>
      </c>
      <c r="G10913" s="34" t="s">
        <v>364</v>
      </c>
    </row>
    <row r="10914" spans="1:7">
      <c r="A10914" s="32">
        <v>2018</v>
      </c>
      <c r="B10914" s="32">
        <v>55041</v>
      </c>
      <c r="C10914" s="33" t="s">
        <v>563</v>
      </c>
      <c r="D10914" s="33" t="s">
        <v>564</v>
      </c>
      <c r="E10914" s="34">
        <v>198886</v>
      </c>
      <c r="F10914" s="35">
        <v>1.03</v>
      </c>
      <c r="G10914" s="34" t="s">
        <v>364</v>
      </c>
    </row>
    <row r="10915" spans="1:7">
      <c r="A10915" s="32">
        <v>2018</v>
      </c>
      <c r="B10915" s="32">
        <v>55041</v>
      </c>
      <c r="C10915" s="33" t="s">
        <v>563</v>
      </c>
      <c r="D10915" s="33" t="s">
        <v>564</v>
      </c>
      <c r="E10915" s="34">
        <v>257648</v>
      </c>
      <c r="F10915" s="35">
        <v>1.0289999999999999</v>
      </c>
      <c r="G10915" s="34" t="s">
        <v>364</v>
      </c>
    </row>
    <row r="10916" spans="1:7">
      <c r="A10916" s="32">
        <v>2018</v>
      </c>
      <c r="B10916" s="32">
        <v>55042</v>
      </c>
      <c r="C10916" s="33" t="s">
        <v>563</v>
      </c>
      <c r="D10916" s="33" t="s">
        <v>564</v>
      </c>
      <c r="E10916" s="34">
        <v>2307931</v>
      </c>
      <c r="F10916" s="35">
        <v>1.03</v>
      </c>
      <c r="G10916" s="34" t="s">
        <v>364</v>
      </c>
    </row>
    <row r="10917" spans="1:7">
      <c r="A10917" s="32">
        <v>2018</v>
      </c>
      <c r="B10917" s="32">
        <v>55047</v>
      </c>
      <c r="C10917" s="33" t="s">
        <v>563</v>
      </c>
      <c r="D10917" s="33" t="s">
        <v>564</v>
      </c>
      <c r="E10917" s="34">
        <v>2603480</v>
      </c>
      <c r="F10917" s="35">
        <v>1.03</v>
      </c>
      <c r="G10917" s="34" t="s">
        <v>364</v>
      </c>
    </row>
    <row r="10918" spans="1:7">
      <c r="A10918" s="32">
        <v>2018</v>
      </c>
      <c r="B10918" s="32">
        <v>55048</v>
      </c>
      <c r="C10918" s="33" t="s">
        <v>563</v>
      </c>
      <c r="D10918" s="33" t="s">
        <v>564</v>
      </c>
      <c r="E10918" s="34">
        <v>982880</v>
      </c>
      <c r="F10918" s="35">
        <v>1.0269999999999999</v>
      </c>
      <c r="G10918" s="34" t="s">
        <v>364</v>
      </c>
    </row>
    <row r="10919" spans="1:7">
      <c r="A10919" s="32">
        <v>2018</v>
      </c>
      <c r="B10919" s="32">
        <v>55051</v>
      </c>
      <c r="C10919" s="33" t="s">
        <v>563</v>
      </c>
      <c r="D10919" s="33" t="s">
        <v>564</v>
      </c>
      <c r="E10919" s="34">
        <v>146759</v>
      </c>
      <c r="F10919" s="35">
        <v>1.022</v>
      </c>
      <c r="G10919" s="34" t="s">
        <v>364</v>
      </c>
    </row>
    <row r="10920" spans="1:7">
      <c r="A10920" s="32">
        <v>2018</v>
      </c>
      <c r="B10920" s="32">
        <v>55051</v>
      </c>
      <c r="C10920" s="33" t="s">
        <v>563</v>
      </c>
      <c r="D10920" s="33" t="s">
        <v>564</v>
      </c>
      <c r="E10920" s="34">
        <v>439867</v>
      </c>
      <c r="F10920" s="35">
        <v>1.0229999999999999</v>
      </c>
      <c r="G10920" s="34" t="s">
        <v>364</v>
      </c>
    </row>
    <row r="10921" spans="1:7">
      <c r="A10921" s="32">
        <v>2018</v>
      </c>
      <c r="B10921" s="32">
        <v>55051</v>
      </c>
      <c r="C10921" s="33" t="s">
        <v>563</v>
      </c>
      <c r="D10921" s="33" t="s">
        <v>564</v>
      </c>
      <c r="E10921" s="34">
        <v>586489</v>
      </c>
      <c r="F10921" s="35">
        <v>1.0229999999999999</v>
      </c>
      <c r="G10921" s="34" t="s">
        <v>364</v>
      </c>
    </row>
    <row r="10922" spans="1:7">
      <c r="A10922" s="32">
        <v>2018</v>
      </c>
      <c r="B10922" s="32">
        <v>55051</v>
      </c>
      <c r="C10922" s="33" t="s">
        <v>563</v>
      </c>
      <c r="D10922" s="33" t="s">
        <v>564</v>
      </c>
      <c r="E10922" s="34">
        <v>146759</v>
      </c>
      <c r="F10922" s="35">
        <v>1.022</v>
      </c>
      <c r="G10922" s="34" t="s">
        <v>364</v>
      </c>
    </row>
    <row r="10923" spans="1:7">
      <c r="A10923" s="32">
        <v>2018</v>
      </c>
      <c r="B10923" s="32">
        <v>55051</v>
      </c>
      <c r="C10923" s="33" t="s">
        <v>563</v>
      </c>
      <c r="D10923" s="33" t="s">
        <v>564</v>
      </c>
      <c r="E10923" s="34">
        <v>154588</v>
      </c>
      <c r="F10923" s="35">
        <v>1.022</v>
      </c>
      <c r="G10923" s="34" t="s">
        <v>364</v>
      </c>
    </row>
    <row r="10924" spans="1:7">
      <c r="A10924" s="32">
        <v>2018</v>
      </c>
      <c r="B10924" s="32">
        <v>55051</v>
      </c>
      <c r="C10924" s="33" t="s">
        <v>563</v>
      </c>
      <c r="D10924" s="33" t="s">
        <v>564</v>
      </c>
      <c r="E10924" s="34">
        <v>117298</v>
      </c>
      <c r="F10924" s="35">
        <v>1.0229999999999999</v>
      </c>
      <c r="G10924" s="34" t="s">
        <v>364</v>
      </c>
    </row>
    <row r="10925" spans="1:7">
      <c r="A10925" s="32">
        <v>2018</v>
      </c>
      <c r="B10925" s="32">
        <v>55051</v>
      </c>
      <c r="C10925" s="33" t="s">
        <v>563</v>
      </c>
      <c r="D10925" s="33" t="s">
        <v>564</v>
      </c>
      <c r="E10925" s="34">
        <v>146759</v>
      </c>
      <c r="F10925" s="35">
        <v>1.022</v>
      </c>
      <c r="G10925" s="34" t="s">
        <v>364</v>
      </c>
    </row>
    <row r="10926" spans="1:7">
      <c r="A10926" s="32">
        <v>2018</v>
      </c>
      <c r="B10926" s="32">
        <v>55062</v>
      </c>
      <c r="C10926" s="33" t="s">
        <v>563</v>
      </c>
      <c r="D10926" s="33" t="s">
        <v>564</v>
      </c>
      <c r="E10926" s="34">
        <v>1402958</v>
      </c>
      <c r="F10926" s="35">
        <v>1.0189999999999999</v>
      </c>
      <c r="G10926" s="34" t="s">
        <v>364</v>
      </c>
    </row>
    <row r="10927" spans="1:7">
      <c r="A10927" s="32">
        <v>2018</v>
      </c>
      <c r="B10927" s="32">
        <v>55062</v>
      </c>
      <c r="C10927" s="33" t="s">
        <v>563</v>
      </c>
      <c r="D10927" s="33" t="s">
        <v>564</v>
      </c>
      <c r="E10927" s="34">
        <v>1181320</v>
      </c>
      <c r="F10927" s="35">
        <v>1.0189999999999999</v>
      </c>
      <c r="G10927" s="34" t="s">
        <v>364</v>
      </c>
    </row>
    <row r="10928" spans="1:7">
      <c r="A10928" s="32">
        <v>2018</v>
      </c>
      <c r="B10928" s="32">
        <v>55063</v>
      </c>
      <c r="C10928" s="33" t="s">
        <v>563</v>
      </c>
      <c r="D10928" s="33" t="s">
        <v>564</v>
      </c>
      <c r="E10928" s="34">
        <v>2538235</v>
      </c>
      <c r="F10928" s="35">
        <v>1.0589999999999999</v>
      </c>
      <c r="G10928" s="34">
        <v>284</v>
      </c>
    </row>
    <row r="10929" spans="1:7">
      <c r="A10929" s="32">
        <v>2018</v>
      </c>
      <c r="B10929" s="32">
        <v>55064</v>
      </c>
      <c r="C10929" s="33" t="s">
        <v>563</v>
      </c>
      <c r="D10929" s="33" t="s">
        <v>564</v>
      </c>
      <c r="E10929" s="34">
        <v>131778</v>
      </c>
      <c r="F10929" s="35">
        <v>1.032</v>
      </c>
      <c r="G10929" s="34" t="s">
        <v>364</v>
      </c>
    </row>
    <row r="10930" spans="1:7">
      <c r="A10930" s="32">
        <v>2018</v>
      </c>
      <c r="B10930" s="32">
        <v>55064</v>
      </c>
      <c r="C10930" s="33" t="s">
        <v>563</v>
      </c>
      <c r="D10930" s="33" t="s">
        <v>564</v>
      </c>
      <c r="E10930" s="34">
        <v>1244798</v>
      </c>
      <c r="F10930" s="35">
        <v>0.98199999999999998</v>
      </c>
      <c r="G10930" s="34" t="s">
        <v>364</v>
      </c>
    </row>
    <row r="10931" spans="1:7">
      <c r="A10931" s="32">
        <v>2018</v>
      </c>
      <c r="B10931" s="32">
        <v>55065</v>
      </c>
      <c r="C10931" s="33" t="s">
        <v>563</v>
      </c>
      <c r="D10931" s="33" t="s">
        <v>564</v>
      </c>
      <c r="E10931" s="34">
        <v>596237</v>
      </c>
      <c r="F10931" s="35">
        <v>1.028</v>
      </c>
      <c r="G10931" s="34">
        <v>197</v>
      </c>
    </row>
    <row r="10932" spans="1:7">
      <c r="A10932" s="32">
        <v>2018</v>
      </c>
      <c r="B10932" s="32">
        <v>55068</v>
      </c>
      <c r="C10932" s="33" t="s">
        <v>563</v>
      </c>
      <c r="D10932" s="33" t="s">
        <v>564</v>
      </c>
      <c r="E10932" s="34">
        <v>23968</v>
      </c>
      <c r="F10932" s="35">
        <v>1.0289999999999999</v>
      </c>
      <c r="G10932" s="34" t="s">
        <v>364</v>
      </c>
    </row>
    <row r="10933" spans="1:7">
      <c r="A10933" s="32">
        <v>2018</v>
      </c>
      <c r="B10933" s="32">
        <v>55075</v>
      </c>
      <c r="C10933" s="33" t="s">
        <v>563</v>
      </c>
      <c r="D10933" s="33" t="s">
        <v>564</v>
      </c>
      <c r="E10933" s="34">
        <v>1182226</v>
      </c>
      <c r="F10933" s="35">
        <v>1.0149999999999999</v>
      </c>
      <c r="G10933" s="34" t="s">
        <v>364</v>
      </c>
    </row>
    <row r="10934" spans="1:7">
      <c r="A10934" s="32">
        <v>2018</v>
      </c>
      <c r="B10934" s="32">
        <v>55076</v>
      </c>
      <c r="C10934" s="33" t="s">
        <v>362</v>
      </c>
      <c r="D10934" s="33" t="s">
        <v>354</v>
      </c>
      <c r="E10934" s="34">
        <v>197090</v>
      </c>
      <c r="F10934" s="35">
        <v>10.52</v>
      </c>
      <c r="G10934" s="34" t="s">
        <v>364</v>
      </c>
    </row>
    <row r="10935" spans="1:7">
      <c r="A10935" s="32">
        <v>2018</v>
      </c>
      <c r="B10935" s="32">
        <v>55076</v>
      </c>
      <c r="C10935" s="33" t="s">
        <v>563</v>
      </c>
      <c r="D10935" s="33" t="s">
        <v>564</v>
      </c>
      <c r="E10935" s="34">
        <v>18867</v>
      </c>
      <c r="F10935" s="35">
        <v>1.04</v>
      </c>
      <c r="G10935" s="34" t="s">
        <v>364</v>
      </c>
    </row>
    <row r="10936" spans="1:7">
      <c r="A10936" s="32">
        <v>2018</v>
      </c>
      <c r="B10936" s="32">
        <v>55077</v>
      </c>
      <c r="C10936" s="33" t="s">
        <v>563</v>
      </c>
      <c r="D10936" s="33" t="s">
        <v>564</v>
      </c>
      <c r="E10936" s="34">
        <v>758556</v>
      </c>
      <c r="F10936" s="35">
        <v>1.0429999999999999</v>
      </c>
      <c r="G10936" s="34">
        <v>380.4</v>
      </c>
    </row>
    <row r="10937" spans="1:7">
      <c r="A10937" s="32">
        <v>2018</v>
      </c>
      <c r="B10937" s="32">
        <v>55079</v>
      </c>
      <c r="C10937" s="33" t="s">
        <v>563</v>
      </c>
      <c r="D10937" s="33" t="s">
        <v>564</v>
      </c>
      <c r="E10937" s="34">
        <v>163595</v>
      </c>
      <c r="F10937" s="35">
        <v>1.03</v>
      </c>
      <c r="G10937" s="34" t="s">
        <v>364</v>
      </c>
    </row>
    <row r="10938" spans="1:7">
      <c r="A10938" s="32">
        <v>2018</v>
      </c>
      <c r="B10938" s="32">
        <v>55081</v>
      </c>
      <c r="C10938" s="33" t="s">
        <v>563</v>
      </c>
      <c r="D10938" s="33" t="s">
        <v>564</v>
      </c>
      <c r="E10938" s="34">
        <v>367465</v>
      </c>
      <c r="F10938" s="35">
        <v>1</v>
      </c>
      <c r="G10938" s="34">
        <v>282.2</v>
      </c>
    </row>
    <row r="10939" spans="1:7">
      <c r="A10939" s="32">
        <v>2018</v>
      </c>
      <c r="B10939" s="32">
        <v>55084</v>
      </c>
      <c r="C10939" s="33" t="s">
        <v>563</v>
      </c>
      <c r="D10939" s="33" t="s">
        <v>564</v>
      </c>
      <c r="E10939" s="34">
        <v>530697</v>
      </c>
      <c r="F10939" s="35">
        <v>1.0429999999999999</v>
      </c>
      <c r="G10939" s="34" t="s">
        <v>364</v>
      </c>
    </row>
    <row r="10940" spans="1:7">
      <c r="A10940" s="32">
        <v>2018</v>
      </c>
      <c r="B10940" s="32">
        <v>55087</v>
      </c>
      <c r="C10940" s="33" t="s">
        <v>563</v>
      </c>
      <c r="D10940" s="33" t="s">
        <v>564</v>
      </c>
      <c r="E10940" s="34">
        <v>3113492</v>
      </c>
      <c r="F10940" s="35">
        <v>1.024</v>
      </c>
      <c r="G10940" s="34">
        <v>292.7</v>
      </c>
    </row>
    <row r="10941" spans="1:7">
      <c r="A10941" s="32">
        <v>2018</v>
      </c>
      <c r="B10941" s="32">
        <v>55088</v>
      </c>
      <c r="C10941" s="33" t="s">
        <v>563</v>
      </c>
      <c r="D10941" s="33" t="s">
        <v>564</v>
      </c>
      <c r="E10941" s="34">
        <v>2516246</v>
      </c>
      <c r="F10941" s="35">
        <v>1.0660000000000001</v>
      </c>
      <c r="G10941" s="34" t="s">
        <v>364</v>
      </c>
    </row>
    <row r="10942" spans="1:7">
      <c r="A10942" s="32">
        <v>2018</v>
      </c>
      <c r="B10942" s="32">
        <v>55089</v>
      </c>
      <c r="C10942" s="33" t="s">
        <v>563</v>
      </c>
      <c r="D10942" s="33" t="s">
        <v>564</v>
      </c>
      <c r="E10942" s="34">
        <v>3075030</v>
      </c>
      <c r="F10942" s="35">
        <v>1.03</v>
      </c>
      <c r="G10942" s="34" t="s">
        <v>364</v>
      </c>
    </row>
    <row r="10943" spans="1:7">
      <c r="A10943" s="32">
        <v>2018</v>
      </c>
      <c r="B10943" s="32">
        <v>55091</v>
      </c>
      <c r="C10943" s="33" t="s">
        <v>563</v>
      </c>
      <c r="D10943" s="33" t="s">
        <v>564</v>
      </c>
      <c r="E10943" s="34">
        <v>2037389</v>
      </c>
      <c r="F10943" s="35">
        <v>1.01</v>
      </c>
      <c r="G10943" s="34" t="s">
        <v>364</v>
      </c>
    </row>
    <row r="10944" spans="1:7">
      <c r="A10944" s="32">
        <v>2018</v>
      </c>
      <c r="B10944" s="32">
        <v>55097</v>
      </c>
      <c r="C10944" s="33" t="s">
        <v>563</v>
      </c>
      <c r="D10944" s="33" t="s">
        <v>564</v>
      </c>
      <c r="E10944" s="34">
        <v>2865384</v>
      </c>
      <c r="F10944" s="35">
        <v>1.032</v>
      </c>
      <c r="G10944" s="34" t="s">
        <v>364</v>
      </c>
    </row>
    <row r="10945" spans="1:7">
      <c r="A10945" s="32">
        <v>2018</v>
      </c>
      <c r="B10945" s="32">
        <v>55100</v>
      </c>
      <c r="C10945" s="33" t="s">
        <v>563</v>
      </c>
      <c r="D10945" s="33" t="s">
        <v>564</v>
      </c>
      <c r="E10945" s="34">
        <v>68370</v>
      </c>
      <c r="F10945" s="35">
        <v>1.0309999999999999</v>
      </c>
      <c r="G10945" s="34" t="s">
        <v>364</v>
      </c>
    </row>
    <row r="10946" spans="1:7">
      <c r="A10946" s="32">
        <v>2018</v>
      </c>
      <c r="B10946" s="32">
        <v>55103</v>
      </c>
      <c r="C10946" s="33" t="s">
        <v>563</v>
      </c>
      <c r="D10946" s="33" t="s">
        <v>564</v>
      </c>
      <c r="E10946" s="34">
        <v>488571</v>
      </c>
      <c r="F10946" s="35">
        <v>1.0449999999999999</v>
      </c>
      <c r="G10946" s="34" t="s">
        <v>364</v>
      </c>
    </row>
    <row r="10947" spans="1:7">
      <c r="A10947" s="32">
        <v>2018</v>
      </c>
      <c r="B10947" s="32">
        <v>55107</v>
      </c>
      <c r="C10947" s="33" t="s">
        <v>563</v>
      </c>
      <c r="D10947" s="33" t="s">
        <v>564</v>
      </c>
      <c r="E10947" s="34">
        <v>1496279</v>
      </c>
      <c r="F10947" s="35">
        <v>1.03</v>
      </c>
      <c r="G10947" s="34" t="s">
        <v>364</v>
      </c>
    </row>
    <row r="10948" spans="1:7">
      <c r="A10948" s="32">
        <v>2018</v>
      </c>
      <c r="B10948" s="32">
        <v>55109</v>
      </c>
      <c r="C10948" s="33" t="s">
        <v>563</v>
      </c>
      <c r="D10948" s="33" t="s">
        <v>564</v>
      </c>
      <c r="E10948" s="34">
        <v>21610</v>
      </c>
      <c r="F10948" s="35">
        <v>1.0489999999999999</v>
      </c>
      <c r="G10948" s="34" t="s">
        <v>364</v>
      </c>
    </row>
    <row r="10949" spans="1:7">
      <c r="A10949" s="32">
        <v>2018</v>
      </c>
      <c r="B10949" s="32">
        <v>55110</v>
      </c>
      <c r="C10949" s="33" t="s">
        <v>563</v>
      </c>
      <c r="D10949" s="33" t="s">
        <v>564</v>
      </c>
      <c r="E10949" s="34">
        <v>375</v>
      </c>
      <c r="F10949" s="35">
        <v>1.028</v>
      </c>
      <c r="G10949" s="34">
        <v>256.89999999999998</v>
      </c>
    </row>
    <row r="10950" spans="1:7">
      <c r="A10950" s="32">
        <v>2018</v>
      </c>
      <c r="B10950" s="32">
        <v>55110</v>
      </c>
      <c r="C10950" s="33" t="s">
        <v>563</v>
      </c>
      <c r="D10950" s="33" t="s">
        <v>564</v>
      </c>
      <c r="E10950" s="34">
        <v>68315</v>
      </c>
      <c r="F10950" s="35">
        <v>1.028</v>
      </c>
      <c r="G10950" s="34">
        <v>391.4</v>
      </c>
    </row>
    <row r="10951" spans="1:7">
      <c r="A10951" s="32">
        <v>2018</v>
      </c>
      <c r="B10951" s="32">
        <v>55110</v>
      </c>
      <c r="C10951" s="33" t="s">
        <v>563</v>
      </c>
      <c r="D10951" s="33" t="s">
        <v>564</v>
      </c>
      <c r="E10951" s="34">
        <v>130765</v>
      </c>
      <c r="F10951" s="35">
        <v>1.028</v>
      </c>
      <c r="G10951" s="34">
        <v>422.4</v>
      </c>
    </row>
    <row r="10952" spans="1:7">
      <c r="A10952" s="32">
        <v>2018</v>
      </c>
      <c r="B10952" s="32">
        <v>55110</v>
      </c>
      <c r="C10952" s="33" t="s">
        <v>563</v>
      </c>
      <c r="D10952" s="33" t="s">
        <v>564</v>
      </c>
      <c r="E10952" s="34">
        <v>137216</v>
      </c>
      <c r="F10952" s="35">
        <v>1.028</v>
      </c>
      <c r="G10952" s="34">
        <v>273.39999999999998</v>
      </c>
    </row>
    <row r="10953" spans="1:7">
      <c r="A10953" s="32">
        <v>2018</v>
      </c>
      <c r="B10953" s="32">
        <v>55110</v>
      </c>
      <c r="C10953" s="33" t="s">
        <v>563</v>
      </c>
      <c r="D10953" s="33" t="s">
        <v>564</v>
      </c>
      <c r="E10953" s="34">
        <v>166223</v>
      </c>
      <c r="F10953" s="35">
        <v>1.028</v>
      </c>
      <c r="G10953" s="34">
        <v>207.5</v>
      </c>
    </row>
    <row r="10954" spans="1:7">
      <c r="A10954" s="32">
        <v>2018</v>
      </c>
      <c r="B10954" s="32">
        <v>55110</v>
      </c>
      <c r="C10954" s="33" t="s">
        <v>563</v>
      </c>
      <c r="D10954" s="33" t="s">
        <v>564</v>
      </c>
      <c r="E10954" s="34">
        <v>43176</v>
      </c>
      <c r="F10954" s="35">
        <v>1.028</v>
      </c>
      <c r="G10954" s="34">
        <v>309.5</v>
      </c>
    </row>
    <row r="10955" spans="1:7">
      <c r="A10955" s="32">
        <v>2018</v>
      </c>
      <c r="B10955" s="32">
        <v>55110</v>
      </c>
      <c r="C10955" s="33" t="s">
        <v>563</v>
      </c>
      <c r="D10955" s="33" t="s">
        <v>564</v>
      </c>
      <c r="E10955" s="34">
        <v>2046</v>
      </c>
      <c r="F10955" s="35">
        <v>1.028</v>
      </c>
      <c r="G10955" s="34">
        <v>246.7</v>
      </c>
    </row>
    <row r="10956" spans="1:7">
      <c r="A10956" s="32">
        <v>2018</v>
      </c>
      <c r="B10956" s="32">
        <v>55111</v>
      </c>
      <c r="C10956" s="33" t="s">
        <v>563</v>
      </c>
      <c r="D10956" s="33" t="s">
        <v>564</v>
      </c>
      <c r="E10956" s="34">
        <v>3147</v>
      </c>
      <c r="F10956" s="35">
        <v>1.028</v>
      </c>
      <c r="G10956" s="34">
        <v>375.7</v>
      </c>
    </row>
    <row r="10957" spans="1:7">
      <c r="A10957" s="32">
        <v>2018</v>
      </c>
      <c r="B10957" s="32">
        <v>55111</v>
      </c>
      <c r="C10957" s="33" t="s">
        <v>563</v>
      </c>
      <c r="D10957" s="33" t="s">
        <v>564</v>
      </c>
      <c r="E10957" s="34">
        <v>216998</v>
      </c>
      <c r="F10957" s="35">
        <v>1.028</v>
      </c>
      <c r="G10957" s="34">
        <v>347</v>
      </c>
    </row>
    <row r="10958" spans="1:7">
      <c r="A10958" s="32">
        <v>2018</v>
      </c>
      <c r="B10958" s="32">
        <v>55112</v>
      </c>
      <c r="C10958" s="33" t="s">
        <v>563</v>
      </c>
      <c r="D10958" s="33" t="s">
        <v>564</v>
      </c>
      <c r="E10958" s="34">
        <v>288086</v>
      </c>
      <c r="F10958" s="35">
        <v>1.0149999999999999</v>
      </c>
      <c r="G10958" s="34" t="s">
        <v>364</v>
      </c>
    </row>
    <row r="10959" spans="1:7">
      <c r="A10959" s="32">
        <v>2018</v>
      </c>
      <c r="B10959" s="32">
        <v>55116</v>
      </c>
      <c r="C10959" s="33" t="s">
        <v>563</v>
      </c>
      <c r="D10959" s="33" t="s">
        <v>564</v>
      </c>
      <c r="E10959" s="34">
        <v>1235174</v>
      </c>
      <c r="F10959" s="35">
        <v>1.026</v>
      </c>
      <c r="G10959" s="34">
        <v>326.39999999999998</v>
      </c>
    </row>
    <row r="10960" spans="1:7">
      <c r="A10960" s="32">
        <v>2018</v>
      </c>
      <c r="B10960" s="32">
        <v>55116</v>
      </c>
      <c r="C10960" s="33" t="s">
        <v>563</v>
      </c>
      <c r="D10960" s="33" t="s">
        <v>564</v>
      </c>
      <c r="E10960" s="34">
        <v>1882149</v>
      </c>
      <c r="F10960" s="35">
        <v>1.026</v>
      </c>
      <c r="G10960" s="34">
        <v>326.39999999999998</v>
      </c>
    </row>
    <row r="10961" spans="1:7">
      <c r="A10961" s="32">
        <v>2018</v>
      </c>
      <c r="B10961" s="32">
        <v>55116</v>
      </c>
      <c r="C10961" s="33" t="s">
        <v>563</v>
      </c>
      <c r="D10961" s="33" t="s">
        <v>564</v>
      </c>
      <c r="E10961" s="34">
        <v>736066</v>
      </c>
      <c r="F10961" s="35">
        <v>1.026</v>
      </c>
      <c r="G10961" s="34">
        <v>326.39999999999998</v>
      </c>
    </row>
    <row r="10962" spans="1:7">
      <c r="A10962" s="32">
        <v>2018</v>
      </c>
      <c r="B10962" s="32">
        <v>55117</v>
      </c>
      <c r="C10962" s="33" t="s">
        <v>563</v>
      </c>
      <c r="D10962" s="33" t="s">
        <v>564</v>
      </c>
      <c r="E10962" s="34">
        <v>54157</v>
      </c>
      <c r="F10962" s="35">
        <v>1.04</v>
      </c>
      <c r="G10962" s="34" t="s">
        <v>364</v>
      </c>
    </row>
    <row r="10963" spans="1:7">
      <c r="A10963" s="32">
        <v>2018</v>
      </c>
      <c r="B10963" s="32">
        <v>55117</v>
      </c>
      <c r="C10963" s="33" t="s">
        <v>563</v>
      </c>
      <c r="D10963" s="33" t="s">
        <v>564</v>
      </c>
      <c r="E10963" s="34">
        <v>122395</v>
      </c>
      <c r="F10963" s="35">
        <v>1.04</v>
      </c>
      <c r="G10963" s="34" t="s">
        <v>364</v>
      </c>
    </row>
    <row r="10964" spans="1:7">
      <c r="A10964" s="32">
        <v>2018</v>
      </c>
      <c r="B10964" s="32">
        <v>55117</v>
      </c>
      <c r="C10964" s="33" t="s">
        <v>563</v>
      </c>
      <c r="D10964" s="33" t="s">
        <v>564</v>
      </c>
      <c r="E10964" s="34">
        <v>166081</v>
      </c>
      <c r="F10964" s="35">
        <v>1.04</v>
      </c>
      <c r="G10964" s="34" t="s">
        <v>364</v>
      </c>
    </row>
    <row r="10965" spans="1:7">
      <c r="A10965" s="32">
        <v>2018</v>
      </c>
      <c r="B10965" s="32">
        <v>55117</v>
      </c>
      <c r="C10965" s="33" t="s">
        <v>563</v>
      </c>
      <c r="D10965" s="33" t="s">
        <v>564</v>
      </c>
      <c r="E10965" s="34">
        <v>321331</v>
      </c>
      <c r="F10965" s="35">
        <v>1.04</v>
      </c>
      <c r="G10965" s="34" t="s">
        <v>364</v>
      </c>
    </row>
    <row r="10966" spans="1:7">
      <c r="A10966" s="32">
        <v>2018</v>
      </c>
      <c r="B10966" s="32">
        <v>55117</v>
      </c>
      <c r="C10966" s="33" t="s">
        <v>563</v>
      </c>
      <c r="D10966" s="33" t="s">
        <v>564</v>
      </c>
      <c r="E10966" s="34">
        <v>565721</v>
      </c>
      <c r="F10966" s="35">
        <v>1.04</v>
      </c>
      <c r="G10966" s="34" t="s">
        <v>364</v>
      </c>
    </row>
    <row r="10967" spans="1:7">
      <c r="A10967" s="32">
        <v>2018</v>
      </c>
      <c r="B10967" s="32">
        <v>55117</v>
      </c>
      <c r="C10967" s="33" t="s">
        <v>563</v>
      </c>
      <c r="D10967" s="33" t="s">
        <v>564</v>
      </c>
      <c r="E10967" s="34">
        <v>961033</v>
      </c>
      <c r="F10967" s="35">
        <v>1.04</v>
      </c>
      <c r="G10967" s="34" t="s">
        <v>364</v>
      </c>
    </row>
    <row r="10968" spans="1:7">
      <c r="A10968" s="32">
        <v>2018</v>
      </c>
      <c r="B10968" s="32">
        <v>55123</v>
      </c>
      <c r="C10968" s="33" t="s">
        <v>563</v>
      </c>
      <c r="D10968" s="33" t="s">
        <v>564</v>
      </c>
      <c r="E10968" s="34">
        <v>2616275</v>
      </c>
      <c r="F10968" s="35">
        <v>1.032</v>
      </c>
      <c r="G10968" s="34" t="s">
        <v>364</v>
      </c>
    </row>
    <row r="10969" spans="1:7">
      <c r="A10969" s="32">
        <v>2018</v>
      </c>
      <c r="B10969" s="32">
        <v>55124</v>
      </c>
      <c r="C10969" s="33" t="s">
        <v>563</v>
      </c>
      <c r="D10969" s="33" t="s">
        <v>564</v>
      </c>
      <c r="E10969" s="34">
        <v>308433</v>
      </c>
      <c r="F10969" s="35">
        <v>1.0069999999999999</v>
      </c>
      <c r="G10969" s="34" t="s">
        <v>364</v>
      </c>
    </row>
    <row r="10970" spans="1:7">
      <c r="A10970" s="32">
        <v>2018</v>
      </c>
      <c r="B10970" s="32">
        <v>55126</v>
      </c>
      <c r="C10970" s="33" t="s">
        <v>563</v>
      </c>
      <c r="D10970" s="33" t="s">
        <v>564</v>
      </c>
      <c r="E10970" s="34">
        <v>2268122</v>
      </c>
      <c r="F10970" s="35">
        <v>1.03</v>
      </c>
      <c r="G10970" s="34" t="s">
        <v>364</v>
      </c>
    </row>
    <row r="10971" spans="1:7">
      <c r="A10971" s="32">
        <v>2018</v>
      </c>
      <c r="B10971" s="32">
        <v>55127</v>
      </c>
      <c r="C10971" s="33" t="s">
        <v>563</v>
      </c>
      <c r="D10971" s="33" t="s">
        <v>564</v>
      </c>
      <c r="E10971" s="34">
        <v>69650</v>
      </c>
      <c r="F10971" s="35">
        <v>1.1000000000000001</v>
      </c>
      <c r="G10971" s="34" t="s">
        <v>364</v>
      </c>
    </row>
    <row r="10972" spans="1:7">
      <c r="A10972" s="32">
        <v>2018</v>
      </c>
      <c r="B10972" s="32">
        <v>55128</v>
      </c>
      <c r="C10972" s="33" t="s">
        <v>563</v>
      </c>
      <c r="D10972" s="33" t="s">
        <v>564</v>
      </c>
      <c r="E10972" s="34">
        <v>574</v>
      </c>
      <c r="F10972" s="35">
        <v>1.03</v>
      </c>
      <c r="G10972" s="34" t="s">
        <v>364</v>
      </c>
    </row>
    <row r="10973" spans="1:7">
      <c r="A10973" s="32">
        <v>2018</v>
      </c>
      <c r="B10973" s="32">
        <v>55128</v>
      </c>
      <c r="C10973" s="33" t="s">
        <v>563</v>
      </c>
      <c r="D10973" s="33" t="s">
        <v>564</v>
      </c>
      <c r="E10973" s="34">
        <v>209434</v>
      </c>
      <c r="F10973" s="35">
        <v>1.03</v>
      </c>
      <c r="G10973" s="34" t="s">
        <v>364</v>
      </c>
    </row>
    <row r="10974" spans="1:7">
      <c r="A10974" s="32">
        <v>2018</v>
      </c>
      <c r="B10974" s="32">
        <v>55129</v>
      </c>
      <c r="C10974" s="33" t="s">
        <v>563</v>
      </c>
      <c r="D10974" s="33" t="s">
        <v>564</v>
      </c>
      <c r="E10974" s="34">
        <v>2002512</v>
      </c>
      <c r="F10974" s="35">
        <v>1.05</v>
      </c>
      <c r="G10974" s="34">
        <v>225.3</v>
      </c>
    </row>
    <row r="10975" spans="1:7">
      <c r="A10975" s="32">
        <v>2018</v>
      </c>
      <c r="B10975" s="32">
        <v>55131</v>
      </c>
      <c r="C10975" s="33" t="s">
        <v>563</v>
      </c>
      <c r="D10975" s="33" t="s">
        <v>564</v>
      </c>
      <c r="E10975" s="34">
        <v>3013219</v>
      </c>
      <c r="F10975" s="35">
        <v>1</v>
      </c>
      <c r="G10975" s="34" t="s">
        <v>364</v>
      </c>
    </row>
    <row r="10976" spans="1:7">
      <c r="A10976" s="32">
        <v>2018</v>
      </c>
      <c r="B10976" s="32">
        <v>55135</v>
      </c>
      <c r="C10976" s="33" t="s">
        <v>563</v>
      </c>
      <c r="D10976" s="33" t="s">
        <v>564</v>
      </c>
      <c r="E10976" s="34">
        <v>112833</v>
      </c>
      <c r="F10976" s="35">
        <v>1</v>
      </c>
      <c r="G10976" s="34">
        <v>267</v>
      </c>
    </row>
    <row r="10977" spans="1:7">
      <c r="A10977" s="32">
        <v>2018</v>
      </c>
      <c r="B10977" s="32">
        <v>55137</v>
      </c>
      <c r="C10977" s="33" t="s">
        <v>563</v>
      </c>
      <c r="D10977" s="33" t="s">
        <v>564</v>
      </c>
      <c r="E10977" s="34">
        <v>2194519</v>
      </c>
      <c r="F10977" s="35">
        <v>1.022</v>
      </c>
      <c r="G10977" s="34">
        <v>275.10000000000002</v>
      </c>
    </row>
    <row r="10978" spans="1:7">
      <c r="A10978" s="32">
        <v>2018</v>
      </c>
      <c r="B10978" s="32">
        <v>55139</v>
      </c>
      <c r="C10978" s="33" t="s">
        <v>563</v>
      </c>
      <c r="D10978" s="33" t="s">
        <v>564</v>
      </c>
      <c r="E10978" s="34">
        <v>172528</v>
      </c>
      <c r="F10978" s="35">
        <v>1.0349999999999999</v>
      </c>
      <c r="G10978" s="34" t="s">
        <v>364</v>
      </c>
    </row>
    <row r="10979" spans="1:7">
      <c r="A10979" s="32">
        <v>2018</v>
      </c>
      <c r="B10979" s="32">
        <v>55141</v>
      </c>
      <c r="C10979" s="33" t="s">
        <v>563</v>
      </c>
      <c r="D10979" s="33" t="s">
        <v>564</v>
      </c>
      <c r="E10979" s="34">
        <v>369165</v>
      </c>
      <c r="F10979" s="35">
        <v>1.0209999999999999</v>
      </c>
      <c r="G10979" s="34">
        <v>299</v>
      </c>
    </row>
    <row r="10980" spans="1:7">
      <c r="A10980" s="32">
        <v>2018</v>
      </c>
      <c r="B10980" s="32">
        <v>55144</v>
      </c>
      <c r="C10980" s="33" t="s">
        <v>563</v>
      </c>
      <c r="D10980" s="33" t="s">
        <v>564</v>
      </c>
      <c r="E10980" s="34">
        <v>65818</v>
      </c>
      <c r="F10980" s="35">
        <v>1.026</v>
      </c>
      <c r="G10980" s="34" t="s">
        <v>364</v>
      </c>
    </row>
    <row r="10981" spans="1:7">
      <c r="A10981" s="32">
        <v>2018</v>
      </c>
      <c r="B10981" s="32">
        <v>55144</v>
      </c>
      <c r="C10981" s="33" t="s">
        <v>563</v>
      </c>
      <c r="D10981" s="33" t="s">
        <v>564</v>
      </c>
      <c r="E10981" s="34">
        <v>708358</v>
      </c>
      <c r="F10981" s="35">
        <v>1.028</v>
      </c>
      <c r="G10981" s="34" t="s">
        <v>364</v>
      </c>
    </row>
    <row r="10982" spans="1:7">
      <c r="A10982" s="32">
        <v>2018</v>
      </c>
      <c r="B10982" s="32">
        <v>55146</v>
      </c>
      <c r="C10982" s="33" t="s">
        <v>563</v>
      </c>
      <c r="D10982" s="33" t="s">
        <v>564</v>
      </c>
      <c r="E10982" s="34">
        <v>2785618</v>
      </c>
      <c r="F10982" s="35">
        <v>1.0349999999999999</v>
      </c>
      <c r="G10982" s="34" t="s">
        <v>364</v>
      </c>
    </row>
    <row r="10983" spans="1:7">
      <c r="A10983" s="32">
        <v>2018</v>
      </c>
      <c r="B10983" s="32">
        <v>55148</v>
      </c>
      <c r="C10983" s="33" t="s">
        <v>563</v>
      </c>
      <c r="D10983" s="33" t="s">
        <v>564</v>
      </c>
      <c r="E10983" s="34">
        <v>97843</v>
      </c>
      <c r="F10983" s="35">
        <v>1.0589999999999999</v>
      </c>
      <c r="G10983" s="34">
        <v>318.5</v>
      </c>
    </row>
    <row r="10984" spans="1:7">
      <c r="A10984" s="32">
        <v>2018</v>
      </c>
      <c r="B10984" s="32">
        <v>55149</v>
      </c>
      <c r="C10984" s="33" t="s">
        <v>563</v>
      </c>
      <c r="D10984" s="33" t="s">
        <v>564</v>
      </c>
      <c r="E10984" s="34">
        <v>2395763</v>
      </c>
      <c r="F10984" s="35">
        <v>1.026</v>
      </c>
      <c r="G10984" s="34" t="s">
        <v>364</v>
      </c>
    </row>
    <row r="10985" spans="1:7">
      <c r="A10985" s="32">
        <v>2018</v>
      </c>
      <c r="B10985" s="32">
        <v>55151</v>
      </c>
      <c r="C10985" s="33" t="s">
        <v>563</v>
      </c>
      <c r="D10985" s="33" t="s">
        <v>564</v>
      </c>
      <c r="E10985" s="34">
        <v>70589</v>
      </c>
      <c r="F10985" s="35">
        <v>1.0309999999999999</v>
      </c>
      <c r="G10985" s="34" t="s">
        <v>364</v>
      </c>
    </row>
    <row r="10986" spans="1:7">
      <c r="A10986" s="32">
        <v>2018</v>
      </c>
      <c r="B10986" s="32">
        <v>55153</v>
      </c>
      <c r="C10986" s="33" t="s">
        <v>563</v>
      </c>
      <c r="D10986" s="33" t="s">
        <v>564</v>
      </c>
      <c r="E10986" s="34">
        <v>3423600</v>
      </c>
      <c r="F10986" s="35">
        <v>1.038</v>
      </c>
      <c r="G10986" s="34" t="s">
        <v>364</v>
      </c>
    </row>
    <row r="10987" spans="1:7">
      <c r="A10987" s="32">
        <v>2018</v>
      </c>
      <c r="B10987" s="32">
        <v>55154</v>
      </c>
      <c r="C10987" s="33" t="s">
        <v>563</v>
      </c>
      <c r="D10987" s="33" t="s">
        <v>564</v>
      </c>
      <c r="E10987" s="34">
        <v>820121</v>
      </c>
      <c r="F10987" s="35">
        <v>1.03</v>
      </c>
      <c r="G10987" s="34">
        <v>257.39999999999998</v>
      </c>
    </row>
    <row r="10988" spans="1:7">
      <c r="A10988" s="32">
        <v>2018</v>
      </c>
      <c r="B10988" s="32">
        <v>55154</v>
      </c>
      <c r="C10988" s="33" t="s">
        <v>563</v>
      </c>
      <c r="D10988" s="33" t="s">
        <v>564</v>
      </c>
      <c r="E10988" s="34">
        <v>133183</v>
      </c>
      <c r="F10988" s="35">
        <v>1.03</v>
      </c>
      <c r="G10988" s="34">
        <v>284.2</v>
      </c>
    </row>
    <row r="10989" spans="1:7">
      <c r="A10989" s="32">
        <v>2018</v>
      </c>
      <c r="B10989" s="32">
        <v>55164</v>
      </c>
      <c r="C10989" s="33" t="s">
        <v>563</v>
      </c>
      <c r="D10989" s="33" t="s">
        <v>564</v>
      </c>
      <c r="E10989" s="34">
        <v>73106</v>
      </c>
      <c r="F10989" s="35">
        <v>1.03</v>
      </c>
      <c r="G10989" s="34">
        <v>350.6</v>
      </c>
    </row>
    <row r="10990" spans="1:7">
      <c r="A10990" s="32">
        <v>2018</v>
      </c>
      <c r="B10990" s="32">
        <v>55165</v>
      </c>
      <c r="C10990" s="33" t="s">
        <v>563</v>
      </c>
      <c r="D10990" s="33" t="s">
        <v>564</v>
      </c>
      <c r="E10990" s="34">
        <v>209689</v>
      </c>
      <c r="F10990" s="35">
        <v>1.03</v>
      </c>
      <c r="G10990" s="34">
        <v>369.9</v>
      </c>
    </row>
    <row r="10991" spans="1:7">
      <c r="A10991" s="32">
        <v>2018</v>
      </c>
      <c r="B10991" s="32">
        <v>55168</v>
      </c>
      <c r="C10991" s="33" t="s">
        <v>563</v>
      </c>
      <c r="D10991" s="33" t="s">
        <v>564</v>
      </c>
      <c r="E10991" s="34">
        <v>1097910</v>
      </c>
      <c r="F10991" s="35">
        <v>1.03</v>
      </c>
      <c r="G10991" s="34" t="s">
        <v>364</v>
      </c>
    </row>
    <row r="10992" spans="1:7">
      <c r="A10992" s="32">
        <v>2018</v>
      </c>
      <c r="B10992" s="32">
        <v>55172</v>
      </c>
      <c r="C10992" s="33" t="s">
        <v>563</v>
      </c>
      <c r="D10992" s="33" t="s">
        <v>564</v>
      </c>
      <c r="E10992" s="34">
        <v>299604</v>
      </c>
      <c r="F10992" s="35">
        <v>1.0249999999999999</v>
      </c>
      <c r="G10992" s="34" t="s">
        <v>364</v>
      </c>
    </row>
    <row r="10993" spans="1:7">
      <c r="A10993" s="32">
        <v>2018</v>
      </c>
      <c r="B10993" s="32">
        <v>55173</v>
      </c>
      <c r="C10993" s="33" t="s">
        <v>563</v>
      </c>
      <c r="D10993" s="33" t="s">
        <v>564</v>
      </c>
      <c r="E10993" s="34">
        <v>2557842</v>
      </c>
      <c r="F10993" s="35">
        <v>1.03</v>
      </c>
      <c r="G10993" s="34">
        <v>285.60000000000002</v>
      </c>
    </row>
    <row r="10994" spans="1:7">
      <c r="A10994" s="32">
        <v>2018</v>
      </c>
      <c r="B10994" s="32">
        <v>55176</v>
      </c>
      <c r="C10994" s="33" t="s">
        <v>563</v>
      </c>
      <c r="D10994" s="33" t="s">
        <v>564</v>
      </c>
      <c r="E10994" s="34">
        <v>391731</v>
      </c>
      <c r="F10994" s="35">
        <v>1.0209999999999999</v>
      </c>
      <c r="G10994" s="34" t="s">
        <v>364</v>
      </c>
    </row>
    <row r="10995" spans="1:7">
      <c r="A10995" s="32">
        <v>2018</v>
      </c>
      <c r="B10995" s="32">
        <v>55176</v>
      </c>
      <c r="C10995" s="33" t="s">
        <v>563</v>
      </c>
      <c r="D10995" s="33" t="s">
        <v>564</v>
      </c>
      <c r="E10995" s="34">
        <v>441915</v>
      </c>
      <c r="F10995" s="35">
        <v>1.018</v>
      </c>
      <c r="G10995" s="34" t="s">
        <v>364</v>
      </c>
    </row>
    <row r="10996" spans="1:7">
      <c r="A10996" s="32">
        <v>2018</v>
      </c>
      <c r="B10996" s="32">
        <v>55176</v>
      </c>
      <c r="C10996" s="33" t="s">
        <v>563</v>
      </c>
      <c r="D10996" s="33" t="s">
        <v>564</v>
      </c>
      <c r="E10996" s="34">
        <v>771070</v>
      </c>
      <c r="F10996" s="35">
        <v>0.998</v>
      </c>
      <c r="G10996" s="34" t="s">
        <v>364</v>
      </c>
    </row>
    <row r="10997" spans="1:7">
      <c r="A10997" s="32">
        <v>2018</v>
      </c>
      <c r="B10997" s="32">
        <v>55176</v>
      </c>
      <c r="C10997" s="33" t="s">
        <v>563</v>
      </c>
      <c r="D10997" s="33" t="s">
        <v>564</v>
      </c>
      <c r="E10997" s="34">
        <v>203336</v>
      </c>
      <c r="F10997" s="35">
        <v>1.024</v>
      </c>
      <c r="G10997" s="34" t="s">
        <v>364</v>
      </c>
    </row>
    <row r="10998" spans="1:7">
      <c r="A10998" s="32">
        <v>2018</v>
      </c>
      <c r="B10998" s="32">
        <v>55176</v>
      </c>
      <c r="C10998" s="33" t="s">
        <v>563</v>
      </c>
      <c r="D10998" s="33" t="s">
        <v>564</v>
      </c>
      <c r="E10998" s="34">
        <v>201426</v>
      </c>
      <c r="F10998" s="35">
        <v>1.0209999999999999</v>
      </c>
      <c r="G10998" s="34" t="s">
        <v>364</v>
      </c>
    </row>
    <row r="10999" spans="1:7">
      <c r="A10999" s="32">
        <v>2018</v>
      </c>
      <c r="B10999" s="32">
        <v>55176</v>
      </c>
      <c r="C10999" s="33" t="s">
        <v>563</v>
      </c>
      <c r="D10999" s="33" t="s">
        <v>564</v>
      </c>
      <c r="E10999" s="34">
        <v>83022</v>
      </c>
      <c r="F10999" s="35">
        <v>1.024</v>
      </c>
      <c r="G10999" s="34" t="s">
        <v>364</v>
      </c>
    </row>
    <row r="11000" spans="1:7">
      <c r="A11000" s="32">
        <v>2018</v>
      </c>
      <c r="B11000" s="32">
        <v>55176</v>
      </c>
      <c r="C11000" s="33" t="s">
        <v>563</v>
      </c>
      <c r="D11000" s="33" t="s">
        <v>564</v>
      </c>
      <c r="E11000" s="34">
        <v>63740</v>
      </c>
      <c r="F11000" s="35">
        <v>1.018</v>
      </c>
      <c r="G11000" s="34" t="s">
        <v>364</v>
      </c>
    </row>
    <row r="11001" spans="1:7">
      <c r="A11001" s="32">
        <v>2018</v>
      </c>
      <c r="B11001" s="32">
        <v>55178</v>
      </c>
      <c r="C11001" s="33" t="s">
        <v>563</v>
      </c>
      <c r="D11001" s="33" t="s">
        <v>564</v>
      </c>
      <c r="E11001" s="34">
        <v>1181308</v>
      </c>
      <c r="F11001" s="35">
        <v>1.022</v>
      </c>
      <c r="G11001" s="34" t="s">
        <v>364</v>
      </c>
    </row>
    <row r="11002" spans="1:7">
      <c r="A11002" s="32">
        <v>2018</v>
      </c>
      <c r="B11002" s="32">
        <v>55179</v>
      </c>
      <c r="C11002" s="33" t="s">
        <v>563</v>
      </c>
      <c r="D11002" s="33" t="s">
        <v>564</v>
      </c>
      <c r="E11002" s="34">
        <v>734532</v>
      </c>
      <c r="F11002" s="35">
        <v>1.0449999999999999</v>
      </c>
      <c r="G11002" s="34" t="s">
        <v>364</v>
      </c>
    </row>
    <row r="11003" spans="1:7">
      <c r="A11003" s="32">
        <v>2018</v>
      </c>
      <c r="B11003" s="32">
        <v>55182</v>
      </c>
      <c r="C11003" s="33" t="s">
        <v>563</v>
      </c>
      <c r="D11003" s="33" t="s">
        <v>564</v>
      </c>
      <c r="E11003" s="34">
        <v>1533742</v>
      </c>
      <c r="F11003" s="35">
        <v>1.03</v>
      </c>
      <c r="G11003" s="34" t="s">
        <v>364</v>
      </c>
    </row>
    <row r="11004" spans="1:7">
      <c r="A11004" s="32">
        <v>2018</v>
      </c>
      <c r="B11004" s="32">
        <v>55183</v>
      </c>
      <c r="C11004" s="33" t="s">
        <v>563</v>
      </c>
      <c r="D11004" s="33" t="s">
        <v>564</v>
      </c>
      <c r="E11004" s="34">
        <v>688226</v>
      </c>
      <c r="F11004" s="35">
        <v>1.054</v>
      </c>
      <c r="G11004" s="34" t="s">
        <v>364</v>
      </c>
    </row>
    <row r="11005" spans="1:7">
      <c r="A11005" s="32">
        <v>2018</v>
      </c>
      <c r="B11005" s="32">
        <v>55187</v>
      </c>
      <c r="C11005" s="33" t="s">
        <v>563</v>
      </c>
      <c r="D11005" s="33" t="s">
        <v>564</v>
      </c>
      <c r="E11005" s="34">
        <v>3643752</v>
      </c>
      <c r="F11005" s="35">
        <v>1.0189999999999999</v>
      </c>
      <c r="G11005" s="34" t="s">
        <v>364</v>
      </c>
    </row>
    <row r="11006" spans="1:7">
      <c r="A11006" s="32">
        <v>2018</v>
      </c>
      <c r="B11006" s="32">
        <v>55193</v>
      </c>
      <c r="C11006" s="33" t="s">
        <v>563</v>
      </c>
      <c r="D11006" s="33" t="s">
        <v>564</v>
      </c>
      <c r="E11006" s="34">
        <v>1279389</v>
      </c>
      <c r="F11006" s="35">
        <v>1.0549999999999999</v>
      </c>
      <c r="G11006" s="34" t="s">
        <v>364</v>
      </c>
    </row>
    <row r="11007" spans="1:7">
      <c r="A11007" s="32">
        <v>2018</v>
      </c>
      <c r="B11007" s="32">
        <v>55197</v>
      </c>
      <c r="C11007" s="33" t="s">
        <v>563</v>
      </c>
      <c r="D11007" s="33" t="s">
        <v>564</v>
      </c>
      <c r="E11007" s="34">
        <v>1134726</v>
      </c>
      <c r="F11007" s="35">
        <v>1</v>
      </c>
      <c r="G11007" s="34">
        <v>261.2</v>
      </c>
    </row>
    <row r="11008" spans="1:7">
      <c r="A11008" s="32">
        <v>2018</v>
      </c>
      <c r="B11008" s="32">
        <v>55198</v>
      </c>
      <c r="C11008" s="33" t="s">
        <v>563</v>
      </c>
      <c r="D11008" s="33" t="s">
        <v>564</v>
      </c>
      <c r="E11008" s="34">
        <v>940454</v>
      </c>
      <c r="F11008" s="35">
        <v>1.079</v>
      </c>
      <c r="G11008" s="34" t="s">
        <v>364</v>
      </c>
    </row>
    <row r="11009" spans="1:7">
      <c r="A11009" s="32">
        <v>2018</v>
      </c>
      <c r="B11009" s="32">
        <v>55199</v>
      </c>
      <c r="C11009" s="33" t="s">
        <v>563</v>
      </c>
      <c r="D11009" s="33" t="s">
        <v>564</v>
      </c>
      <c r="E11009" s="34">
        <v>65882</v>
      </c>
      <c r="F11009" s="35">
        <v>1.077</v>
      </c>
      <c r="G11009" s="34" t="s">
        <v>364</v>
      </c>
    </row>
    <row r="11010" spans="1:7">
      <c r="A11010" s="32">
        <v>2018</v>
      </c>
      <c r="B11010" s="32">
        <v>55201</v>
      </c>
      <c r="C11010" s="33" t="s">
        <v>563</v>
      </c>
      <c r="D11010" s="33" t="s">
        <v>564</v>
      </c>
      <c r="E11010" s="34">
        <v>44062</v>
      </c>
      <c r="F11010" s="35">
        <v>1.0289999999999999</v>
      </c>
      <c r="G11010" s="34" t="s">
        <v>364</v>
      </c>
    </row>
    <row r="11011" spans="1:7">
      <c r="A11011" s="32">
        <v>2018</v>
      </c>
      <c r="B11011" s="32">
        <v>55202</v>
      </c>
      <c r="C11011" s="33" t="s">
        <v>563</v>
      </c>
      <c r="D11011" s="33" t="s">
        <v>564</v>
      </c>
      <c r="E11011" s="34">
        <v>72493</v>
      </c>
      <c r="F11011" s="35">
        <v>1.026</v>
      </c>
      <c r="G11011" s="34">
        <v>331.9</v>
      </c>
    </row>
    <row r="11012" spans="1:7">
      <c r="A11012" s="32">
        <v>2018</v>
      </c>
      <c r="B11012" s="32">
        <v>55204</v>
      </c>
      <c r="C11012" s="33" t="s">
        <v>563</v>
      </c>
      <c r="D11012" s="33" t="s">
        <v>564</v>
      </c>
      <c r="E11012" s="34">
        <v>8730</v>
      </c>
      <c r="F11012" s="35">
        <v>1.024</v>
      </c>
      <c r="G11012" s="34">
        <v>410.6</v>
      </c>
    </row>
    <row r="11013" spans="1:7">
      <c r="A11013" s="32">
        <v>2018</v>
      </c>
      <c r="B11013" s="32">
        <v>55206</v>
      </c>
      <c r="C11013" s="33" t="s">
        <v>563</v>
      </c>
      <c r="D11013" s="33" t="s">
        <v>564</v>
      </c>
      <c r="E11013" s="34">
        <v>1733024</v>
      </c>
      <c r="F11013" s="35">
        <v>1.0209999999999999</v>
      </c>
      <c r="G11013" s="34" t="s">
        <v>364</v>
      </c>
    </row>
    <row r="11014" spans="1:7">
      <c r="A11014" s="32">
        <v>2018</v>
      </c>
      <c r="B11014" s="32">
        <v>55211</v>
      </c>
      <c r="C11014" s="33" t="s">
        <v>563</v>
      </c>
      <c r="D11014" s="33" t="s">
        <v>564</v>
      </c>
      <c r="E11014" s="34">
        <v>1515984</v>
      </c>
      <c r="F11014" s="35">
        <v>1.0289999999999999</v>
      </c>
      <c r="G11014" s="34" t="s">
        <v>364</v>
      </c>
    </row>
    <row r="11015" spans="1:7">
      <c r="A11015" s="32">
        <v>2018</v>
      </c>
      <c r="B11015" s="32">
        <v>55212</v>
      </c>
      <c r="C11015" s="33" t="s">
        <v>563</v>
      </c>
      <c r="D11015" s="33" t="s">
        <v>564</v>
      </c>
      <c r="E11015" s="34">
        <v>1184500</v>
      </c>
      <c r="F11015" s="35">
        <v>1.03</v>
      </c>
      <c r="G11015" s="34" t="s">
        <v>364</v>
      </c>
    </row>
    <row r="11016" spans="1:7">
      <c r="A11016" s="32">
        <v>2018</v>
      </c>
      <c r="B11016" s="32">
        <v>55215</v>
      </c>
      <c r="C11016" s="33" t="s">
        <v>563</v>
      </c>
      <c r="D11016" s="33" t="s">
        <v>564</v>
      </c>
      <c r="E11016" s="34">
        <v>2900581</v>
      </c>
      <c r="F11016" s="35">
        <v>1.04</v>
      </c>
      <c r="G11016" s="34" t="s">
        <v>364</v>
      </c>
    </row>
    <row r="11017" spans="1:7">
      <c r="A11017" s="32">
        <v>2018</v>
      </c>
      <c r="B11017" s="32">
        <v>55217</v>
      </c>
      <c r="C11017" s="33" t="s">
        <v>563</v>
      </c>
      <c r="D11017" s="33" t="s">
        <v>564</v>
      </c>
      <c r="E11017" s="34">
        <v>1614173</v>
      </c>
      <c r="F11017" s="35">
        <v>1.0409999999999999</v>
      </c>
      <c r="G11017" s="34" t="s">
        <v>364</v>
      </c>
    </row>
    <row r="11018" spans="1:7">
      <c r="A11018" s="32">
        <v>2018</v>
      </c>
      <c r="B11018" s="32">
        <v>55218</v>
      </c>
      <c r="C11018" s="33" t="s">
        <v>563</v>
      </c>
      <c r="D11018" s="33" t="s">
        <v>564</v>
      </c>
      <c r="E11018" s="34">
        <v>519532</v>
      </c>
      <c r="F11018" s="35">
        <v>1.0620000000000001</v>
      </c>
      <c r="G11018" s="34">
        <v>272.89999999999998</v>
      </c>
    </row>
    <row r="11019" spans="1:7">
      <c r="A11019" s="32">
        <v>2018</v>
      </c>
      <c r="B11019" s="32">
        <v>55218</v>
      </c>
      <c r="C11019" s="33" t="s">
        <v>563</v>
      </c>
      <c r="D11019" s="33" t="s">
        <v>564</v>
      </c>
      <c r="E11019" s="34">
        <v>507355</v>
      </c>
      <c r="F11019" s="35">
        <v>1.0620000000000001</v>
      </c>
      <c r="G11019" s="34">
        <v>288.10000000000002</v>
      </c>
    </row>
    <row r="11020" spans="1:7">
      <c r="A11020" s="32">
        <v>2018</v>
      </c>
      <c r="B11020" s="32">
        <v>55220</v>
      </c>
      <c r="C11020" s="33" t="s">
        <v>563</v>
      </c>
      <c r="D11020" s="33" t="s">
        <v>564</v>
      </c>
      <c r="E11020" s="34">
        <v>1015872</v>
      </c>
      <c r="F11020" s="35">
        <v>1.014</v>
      </c>
      <c r="G11020" s="34">
        <v>280.8</v>
      </c>
    </row>
    <row r="11021" spans="1:7">
      <c r="A11021" s="32">
        <v>2018</v>
      </c>
      <c r="B11021" s="32">
        <v>55220</v>
      </c>
      <c r="C11021" s="33" t="s">
        <v>563</v>
      </c>
      <c r="D11021" s="33" t="s">
        <v>564</v>
      </c>
      <c r="E11021" s="34">
        <v>1059012</v>
      </c>
      <c r="F11021" s="35">
        <v>1.014</v>
      </c>
      <c r="G11021" s="34">
        <v>271.39999999999998</v>
      </c>
    </row>
    <row r="11022" spans="1:7">
      <c r="A11022" s="32">
        <v>2018</v>
      </c>
      <c r="B11022" s="32">
        <v>55221</v>
      </c>
      <c r="C11022" s="33" t="s">
        <v>563</v>
      </c>
      <c r="D11022" s="33" t="s">
        <v>564</v>
      </c>
      <c r="E11022" s="34">
        <v>27626</v>
      </c>
      <c r="F11022" s="35">
        <v>1.03</v>
      </c>
      <c r="G11022" s="34">
        <v>320.10000000000002</v>
      </c>
    </row>
    <row r="11023" spans="1:7">
      <c r="A11023" s="32">
        <v>2018</v>
      </c>
      <c r="B11023" s="32">
        <v>55222</v>
      </c>
      <c r="C11023" s="33" t="s">
        <v>563</v>
      </c>
      <c r="D11023" s="33" t="s">
        <v>564</v>
      </c>
      <c r="E11023" s="34">
        <v>8182</v>
      </c>
      <c r="F11023" s="35">
        <v>1.0649999999999999</v>
      </c>
      <c r="G11023" s="34" t="s">
        <v>364</v>
      </c>
    </row>
    <row r="11024" spans="1:7">
      <c r="A11024" s="32">
        <v>2018</v>
      </c>
      <c r="B11024" s="32">
        <v>55223</v>
      </c>
      <c r="C11024" s="33" t="s">
        <v>563</v>
      </c>
      <c r="D11024" s="33" t="s">
        <v>564</v>
      </c>
      <c r="E11024" s="34">
        <v>38062</v>
      </c>
      <c r="F11024" s="35">
        <v>1.02</v>
      </c>
      <c r="G11024" s="34" t="s">
        <v>364</v>
      </c>
    </row>
    <row r="11025" spans="1:7">
      <c r="A11025" s="32">
        <v>2018</v>
      </c>
      <c r="B11025" s="32">
        <v>55223</v>
      </c>
      <c r="C11025" s="33" t="s">
        <v>563</v>
      </c>
      <c r="D11025" s="33" t="s">
        <v>564</v>
      </c>
      <c r="E11025" s="34">
        <v>36130</v>
      </c>
      <c r="F11025" s="35">
        <v>1.022</v>
      </c>
      <c r="G11025" s="34" t="s">
        <v>364</v>
      </c>
    </row>
    <row r="11026" spans="1:7">
      <c r="A11026" s="32">
        <v>2018</v>
      </c>
      <c r="B11026" s="32">
        <v>55223</v>
      </c>
      <c r="C11026" s="33" t="s">
        <v>563</v>
      </c>
      <c r="D11026" s="33" t="s">
        <v>564</v>
      </c>
      <c r="E11026" s="34">
        <v>35193</v>
      </c>
      <c r="F11026" s="35">
        <v>1.026</v>
      </c>
      <c r="G11026" s="34" t="s">
        <v>364</v>
      </c>
    </row>
    <row r="11027" spans="1:7">
      <c r="A11027" s="32">
        <v>2018</v>
      </c>
      <c r="B11027" s="32">
        <v>55223</v>
      </c>
      <c r="C11027" s="33" t="s">
        <v>563</v>
      </c>
      <c r="D11027" s="33" t="s">
        <v>564</v>
      </c>
      <c r="E11027" s="34">
        <v>28693</v>
      </c>
      <c r="F11027" s="35">
        <v>1.0189999999999999</v>
      </c>
      <c r="G11027" s="34" t="s">
        <v>364</v>
      </c>
    </row>
    <row r="11028" spans="1:7">
      <c r="A11028" s="32">
        <v>2018</v>
      </c>
      <c r="B11028" s="32">
        <v>55223</v>
      </c>
      <c r="C11028" s="33" t="s">
        <v>563</v>
      </c>
      <c r="D11028" s="33" t="s">
        <v>564</v>
      </c>
      <c r="E11028" s="34">
        <v>27045</v>
      </c>
      <c r="F11028" s="35">
        <v>1.0209999999999999</v>
      </c>
      <c r="G11028" s="34" t="s">
        <v>364</v>
      </c>
    </row>
    <row r="11029" spans="1:7">
      <c r="A11029" s="32">
        <v>2018</v>
      </c>
      <c r="B11029" s="32">
        <v>55223</v>
      </c>
      <c r="C11029" s="33" t="s">
        <v>563</v>
      </c>
      <c r="D11029" s="33" t="s">
        <v>564</v>
      </c>
      <c r="E11029" s="34">
        <v>23961</v>
      </c>
      <c r="F11029" s="35">
        <v>1.0149999999999999</v>
      </c>
      <c r="G11029" s="34" t="s">
        <v>364</v>
      </c>
    </row>
    <row r="11030" spans="1:7">
      <c r="A11030" s="32">
        <v>2018</v>
      </c>
      <c r="B11030" s="32">
        <v>55223</v>
      </c>
      <c r="C11030" s="33" t="s">
        <v>563</v>
      </c>
      <c r="D11030" s="33" t="s">
        <v>564</v>
      </c>
      <c r="E11030" s="34">
        <v>22063</v>
      </c>
      <c r="F11030" s="35">
        <v>1.024</v>
      </c>
      <c r="G11030" s="34" t="s">
        <v>364</v>
      </c>
    </row>
    <row r="11031" spans="1:7">
      <c r="A11031" s="32">
        <v>2018</v>
      </c>
      <c r="B11031" s="32">
        <v>55223</v>
      </c>
      <c r="C11031" s="33" t="s">
        <v>563</v>
      </c>
      <c r="D11031" s="33" t="s">
        <v>564</v>
      </c>
      <c r="E11031" s="34">
        <v>20803</v>
      </c>
      <c r="F11031" s="35">
        <v>1.022</v>
      </c>
      <c r="G11031" s="34" t="s">
        <v>364</v>
      </c>
    </row>
    <row r="11032" spans="1:7">
      <c r="A11032" s="32">
        <v>2018</v>
      </c>
      <c r="B11032" s="32">
        <v>55223</v>
      </c>
      <c r="C11032" s="33" t="s">
        <v>563</v>
      </c>
      <c r="D11032" s="33" t="s">
        <v>564</v>
      </c>
      <c r="E11032" s="34">
        <v>5831</v>
      </c>
      <c r="F11032" s="35">
        <v>1</v>
      </c>
      <c r="G11032" s="34" t="s">
        <v>364</v>
      </c>
    </row>
    <row r="11033" spans="1:7">
      <c r="A11033" s="32">
        <v>2018</v>
      </c>
      <c r="B11033" s="32">
        <v>55223</v>
      </c>
      <c r="C11033" s="33" t="s">
        <v>563</v>
      </c>
      <c r="D11033" s="33" t="s">
        <v>564</v>
      </c>
      <c r="E11033" s="34">
        <v>5957</v>
      </c>
      <c r="F11033" s="35">
        <v>1.028</v>
      </c>
      <c r="G11033" s="34" t="s">
        <v>364</v>
      </c>
    </row>
    <row r="11034" spans="1:7">
      <c r="A11034" s="32">
        <v>2018</v>
      </c>
      <c r="B11034" s="32">
        <v>55223</v>
      </c>
      <c r="C11034" s="33" t="s">
        <v>563</v>
      </c>
      <c r="D11034" s="33" t="s">
        <v>564</v>
      </c>
      <c r="E11034" s="34">
        <v>15842</v>
      </c>
      <c r="F11034" s="35">
        <v>1</v>
      </c>
      <c r="G11034" s="34" t="s">
        <v>364</v>
      </c>
    </row>
    <row r="11035" spans="1:7">
      <c r="A11035" s="32">
        <v>2018</v>
      </c>
      <c r="B11035" s="32">
        <v>55223</v>
      </c>
      <c r="C11035" s="33" t="s">
        <v>563</v>
      </c>
      <c r="D11035" s="33" t="s">
        <v>564</v>
      </c>
      <c r="E11035" s="34">
        <v>17699</v>
      </c>
      <c r="F11035" s="35">
        <v>1.038</v>
      </c>
      <c r="G11035" s="34" t="s">
        <v>364</v>
      </c>
    </row>
    <row r="11036" spans="1:7">
      <c r="A11036" s="32">
        <v>2018</v>
      </c>
      <c r="B11036" s="32">
        <v>55224</v>
      </c>
      <c r="C11036" s="33" t="s">
        <v>563</v>
      </c>
      <c r="D11036" s="33" t="s">
        <v>564</v>
      </c>
      <c r="E11036" s="34">
        <v>753</v>
      </c>
      <c r="F11036" s="35">
        <v>1.028</v>
      </c>
      <c r="G11036" s="34">
        <v>455.3</v>
      </c>
    </row>
    <row r="11037" spans="1:7">
      <c r="A11037" s="32">
        <v>2018</v>
      </c>
      <c r="B11037" s="32">
        <v>55224</v>
      </c>
      <c r="C11037" s="33" t="s">
        <v>563</v>
      </c>
      <c r="D11037" s="33" t="s">
        <v>564</v>
      </c>
      <c r="E11037" s="34">
        <v>176837</v>
      </c>
      <c r="F11037" s="35">
        <v>1.028</v>
      </c>
      <c r="G11037" s="34">
        <v>341.1</v>
      </c>
    </row>
    <row r="11038" spans="1:7">
      <c r="A11038" s="32">
        <v>2018</v>
      </c>
      <c r="B11038" s="32">
        <v>55225</v>
      </c>
      <c r="C11038" s="33" t="s">
        <v>563</v>
      </c>
      <c r="D11038" s="33" t="s">
        <v>564</v>
      </c>
      <c r="E11038" s="34">
        <v>3544561</v>
      </c>
      <c r="F11038" s="35">
        <v>1.0349999999999999</v>
      </c>
      <c r="G11038" s="34" t="s">
        <v>364</v>
      </c>
    </row>
    <row r="11039" spans="1:7">
      <c r="A11039" s="32">
        <v>2018</v>
      </c>
      <c r="B11039" s="32">
        <v>55226</v>
      </c>
      <c r="C11039" s="33" t="s">
        <v>563</v>
      </c>
      <c r="D11039" s="33" t="s">
        <v>564</v>
      </c>
      <c r="E11039" s="34">
        <v>3419489</v>
      </c>
      <c r="F11039" s="35">
        <v>1.0109999999999999</v>
      </c>
      <c r="G11039" s="34" t="s">
        <v>364</v>
      </c>
    </row>
    <row r="11040" spans="1:7">
      <c r="A11040" s="32">
        <v>2018</v>
      </c>
      <c r="B11040" s="32">
        <v>55228</v>
      </c>
      <c r="C11040" s="33" t="s">
        <v>565</v>
      </c>
      <c r="D11040" s="33" t="s">
        <v>566</v>
      </c>
      <c r="E11040" s="34">
        <v>374</v>
      </c>
      <c r="F11040" s="35">
        <v>5.7919999999999998</v>
      </c>
      <c r="G11040" s="34">
        <v>1541.9</v>
      </c>
    </row>
    <row r="11041" spans="1:7">
      <c r="A11041" s="32">
        <v>2018</v>
      </c>
      <c r="B11041" s="32">
        <v>55228</v>
      </c>
      <c r="C11041" s="33" t="s">
        <v>563</v>
      </c>
      <c r="D11041" s="33" t="s">
        <v>564</v>
      </c>
      <c r="E11041" s="34">
        <v>20902</v>
      </c>
      <c r="F11041" s="35">
        <v>1.0660000000000001</v>
      </c>
      <c r="G11041" s="34">
        <v>658.8</v>
      </c>
    </row>
    <row r="11042" spans="1:7">
      <c r="A11042" s="32">
        <v>2018</v>
      </c>
      <c r="B11042" s="32">
        <v>55228</v>
      </c>
      <c r="C11042" s="33" t="s">
        <v>563</v>
      </c>
      <c r="D11042" s="33" t="s">
        <v>564</v>
      </c>
      <c r="E11042" s="34">
        <v>127673</v>
      </c>
      <c r="F11042" s="35">
        <v>1.0609999999999999</v>
      </c>
      <c r="G11042" s="34">
        <v>266.3</v>
      </c>
    </row>
    <row r="11043" spans="1:7">
      <c r="A11043" s="32">
        <v>2018</v>
      </c>
      <c r="B11043" s="32">
        <v>55229</v>
      </c>
      <c r="C11043" s="33" t="s">
        <v>563</v>
      </c>
      <c r="D11043" s="33" t="s">
        <v>564</v>
      </c>
      <c r="E11043" s="34">
        <v>286518</v>
      </c>
      <c r="F11043" s="35">
        <v>1.079</v>
      </c>
      <c r="G11043" s="34" t="s">
        <v>364</v>
      </c>
    </row>
    <row r="11044" spans="1:7">
      <c r="A11044" s="32">
        <v>2018</v>
      </c>
      <c r="B11044" s="32">
        <v>55230</v>
      </c>
      <c r="C11044" s="33" t="s">
        <v>563</v>
      </c>
      <c r="D11044" s="33" t="s">
        <v>564</v>
      </c>
      <c r="E11044" s="34">
        <v>105204</v>
      </c>
      <c r="F11044" s="35">
        <v>1.0269999999999999</v>
      </c>
      <c r="G11044" s="34">
        <v>298.89999999999998</v>
      </c>
    </row>
    <row r="11045" spans="1:7">
      <c r="A11045" s="32">
        <v>2018</v>
      </c>
      <c r="B11045" s="32">
        <v>55230</v>
      </c>
      <c r="C11045" s="33" t="s">
        <v>563</v>
      </c>
      <c r="D11045" s="33" t="s">
        <v>564</v>
      </c>
      <c r="E11045" s="34">
        <v>314338</v>
      </c>
      <c r="F11045" s="35">
        <v>1.0269999999999999</v>
      </c>
      <c r="G11045" s="34">
        <v>305.10000000000002</v>
      </c>
    </row>
    <row r="11046" spans="1:7">
      <c r="A11046" s="32">
        <v>2018</v>
      </c>
      <c r="B11046" s="32">
        <v>55230</v>
      </c>
      <c r="C11046" s="33" t="s">
        <v>563</v>
      </c>
      <c r="D11046" s="33" t="s">
        <v>564</v>
      </c>
      <c r="E11046" s="34">
        <v>415</v>
      </c>
      <c r="F11046" s="35">
        <v>1.0269999999999999</v>
      </c>
      <c r="G11046" s="34">
        <v>316</v>
      </c>
    </row>
    <row r="11047" spans="1:7">
      <c r="A11047" s="32">
        <v>2018</v>
      </c>
      <c r="B11047" s="32">
        <v>55230</v>
      </c>
      <c r="C11047" s="33" t="s">
        <v>563</v>
      </c>
      <c r="D11047" s="33" t="s">
        <v>564</v>
      </c>
      <c r="E11047" s="34">
        <v>12752</v>
      </c>
      <c r="F11047" s="35">
        <v>1.0269999999999999</v>
      </c>
      <c r="G11047" s="34">
        <v>310.3</v>
      </c>
    </row>
    <row r="11048" spans="1:7">
      <c r="A11048" s="32">
        <v>2018</v>
      </c>
      <c r="B11048" s="32">
        <v>55230</v>
      </c>
      <c r="C11048" s="33" t="s">
        <v>563</v>
      </c>
      <c r="D11048" s="33" t="s">
        <v>564</v>
      </c>
      <c r="E11048" s="34">
        <v>20403</v>
      </c>
      <c r="F11048" s="35">
        <v>1.0269999999999999</v>
      </c>
      <c r="G11048" s="34">
        <v>294.2</v>
      </c>
    </row>
    <row r="11049" spans="1:7">
      <c r="A11049" s="32">
        <v>2018</v>
      </c>
      <c r="B11049" s="32">
        <v>55230</v>
      </c>
      <c r="C11049" s="33" t="s">
        <v>563</v>
      </c>
      <c r="D11049" s="33" t="s">
        <v>564</v>
      </c>
      <c r="E11049" s="34">
        <v>25504</v>
      </c>
      <c r="F11049" s="35">
        <v>1.0269999999999999</v>
      </c>
      <c r="G11049" s="34">
        <v>294.8</v>
      </c>
    </row>
    <row r="11050" spans="1:7">
      <c r="A11050" s="32">
        <v>2018</v>
      </c>
      <c r="B11050" s="32">
        <v>55230</v>
      </c>
      <c r="C11050" s="33" t="s">
        <v>563</v>
      </c>
      <c r="D11050" s="33" t="s">
        <v>564</v>
      </c>
      <c r="E11050" s="34">
        <v>38256</v>
      </c>
      <c r="F11050" s="35">
        <v>1.0269999999999999</v>
      </c>
      <c r="G11050" s="34">
        <v>299</v>
      </c>
    </row>
    <row r="11051" spans="1:7">
      <c r="A11051" s="32">
        <v>2018</v>
      </c>
      <c r="B11051" s="32">
        <v>55230</v>
      </c>
      <c r="C11051" s="33" t="s">
        <v>563</v>
      </c>
      <c r="D11051" s="33" t="s">
        <v>564</v>
      </c>
      <c r="E11051" s="34">
        <v>86076</v>
      </c>
      <c r="F11051" s="35">
        <v>1.0269999999999999</v>
      </c>
      <c r="G11051" s="34">
        <v>300.8</v>
      </c>
    </row>
    <row r="11052" spans="1:7">
      <c r="A11052" s="32">
        <v>2018</v>
      </c>
      <c r="B11052" s="32">
        <v>55230</v>
      </c>
      <c r="C11052" s="33" t="s">
        <v>563</v>
      </c>
      <c r="D11052" s="33" t="s">
        <v>564</v>
      </c>
      <c r="E11052" s="34">
        <v>88946</v>
      </c>
      <c r="F11052" s="35">
        <v>1.0269999999999999</v>
      </c>
      <c r="G11052" s="34">
        <v>296.2</v>
      </c>
    </row>
    <row r="11053" spans="1:7">
      <c r="A11053" s="32">
        <v>2018</v>
      </c>
      <c r="B11053" s="32">
        <v>55230</v>
      </c>
      <c r="C11053" s="33" t="s">
        <v>563</v>
      </c>
      <c r="D11053" s="33" t="s">
        <v>564</v>
      </c>
      <c r="E11053" s="34">
        <v>94110</v>
      </c>
      <c r="F11053" s="35">
        <v>1.0269999999999999</v>
      </c>
      <c r="G11053" s="34">
        <v>295.7</v>
      </c>
    </row>
    <row r="11054" spans="1:7">
      <c r="A11054" s="32">
        <v>2018</v>
      </c>
      <c r="B11054" s="32">
        <v>55231</v>
      </c>
      <c r="C11054" s="33" t="s">
        <v>563</v>
      </c>
      <c r="D11054" s="33" t="s">
        <v>564</v>
      </c>
      <c r="E11054" s="34">
        <v>1862612</v>
      </c>
      <c r="F11054" s="35">
        <v>1.0429999999999999</v>
      </c>
      <c r="G11054" s="34" t="s">
        <v>364</v>
      </c>
    </row>
    <row r="11055" spans="1:7">
      <c r="A11055" s="32">
        <v>2018</v>
      </c>
      <c r="B11055" s="32">
        <v>55232</v>
      </c>
      <c r="C11055" s="33" t="s">
        <v>563</v>
      </c>
      <c r="D11055" s="33" t="s">
        <v>564</v>
      </c>
      <c r="E11055" s="34">
        <v>84798</v>
      </c>
      <c r="F11055" s="35">
        <v>1</v>
      </c>
      <c r="G11055" s="34">
        <v>262.39999999999998</v>
      </c>
    </row>
    <row r="11056" spans="1:7">
      <c r="A11056" s="32">
        <v>2018</v>
      </c>
      <c r="B11056" s="32">
        <v>55233</v>
      </c>
      <c r="C11056" s="33" t="s">
        <v>563</v>
      </c>
      <c r="D11056" s="33" t="s">
        <v>564</v>
      </c>
      <c r="E11056" s="34">
        <v>74991</v>
      </c>
      <c r="F11056" s="35">
        <v>1.0249999999999999</v>
      </c>
      <c r="G11056" s="34" t="s">
        <v>364</v>
      </c>
    </row>
    <row r="11057" spans="1:7">
      <c r="A11057" s="32">
        <v>2018</v>
      </c>
      <c r="B11057" s="32">
        <v>55234</v>
      </c>
      <c r="C11057" s="33" t="s">
        <v>563</v>
      </c>
      <c r="D11057" s="33" t="s">
        <v>564</v>
      </c>
      <c r="E11057" s="34">
        <v>17960</v>
      </c>
      <c r="F11057" s="35">
        <v>1.02</v>
      </c>
      <c r="G11057" s="34">
        <v>493.8</v>
      </c>
    </row>
    <row r="11058" spans="1:7">
      <c r="A11058" s="32">
        <v>2018</v>
      </c>
      <c r="B11058" s="32">
        <v>55236</v>
      </c>
      <c r="C11058" s="33" t="s">
        <v>563</v>
      </c>
      <c r="D11058" s="33" t="s">
        <v>564</v>
      </c>
      <c r="E11058" s="34">
        <v>55310</v>
      </c>
      <c r="F11058" s="35">
        <v>1.052</v>
      </c>
      <c r="G11058" s="34" t="s">
        <v>364</v>
      </c>
    </row>
    <row r="11059" spans="1:7">
      <c r="A11059" s="32">
        <v>2018</v>
      </c>
      <c r="B11059" s="32">
        <v>55237</v>
      </c>
      <c r="C11059" s="33" t="s">
        <v>563</v>
      </c>
      <c r="D11059" s="33" t="s">
        <v>564</v>
      </c>
      <c r="E11059" s="34">
        <v>91515</v>
      </c>
      <c r="F11059" s="35">
        <v>1.0109999999999999</v>
      </c>
      <c r="G11059" s="34" t="s">
        <v>364</v>
      </c>
    </row>
    <row r="11060" spans="1:7">
      <c r="A11060" s="32">
        <v>2018</v>
      </c>
      <c r="B11060" s="32">
        <v>55238</v>
      </c>
      <c r="C11060" s="33" t="s">
        <v>563</v>
      </c>
      <c r="D11060" s="33" t="s">
        <v>564</v>
      </c>
      <c r="E11060" s="34">
        <v>96062</v>
      </c>
      <c r="F11060" s="35">
        <v>1.05</v>
      </c>
      <c r="G11060" s="34" t="s">
        <v>364</v>
      </c>
    </row>
    <row r="11061" spans="1:7">
      <c r="A11061" s="32">
        <v>2018</v>
      </c>
      <c r="B11061" s="32">
        <v>55239</v>
      </c>
      <c r="C11061" s="33" t="s">
        <v>563</v>
      </c>
      <c r="D11061" s="33" t="s">
        <v>564</v>
      </c>
      <c r="E11061" s="34">
        <v>2655134</v>
      </c>
      <c r="F11061" s="35">
        <v>1.044</v>
      </c>
      <c r="G11061" s="34" t="s">
        <v>364</v>
      </c>
    </row>
    <row r="11062" spans="1:7">
      <c r="A11062" s="32">
        <v>2018</v>
      </c>
      <c r="B11062" s="32">
        <v>55241</v>
      </c>
      <c r="C11062" s="33" t="s">
        <v>563</v>
      </c>
      <c r="D11062" s="33" t="s">
        <v>564</v>
      </c>
      <c r="E11062" s="34">
        <v>755803</v>
      </c>
      <c r="F11062" s="35">
        <v>1.0209999999999999</v>
      </c>
      <c r="G11062" s="34" t="s">
        <v>364</v>
      </c>
    </row>
    <row r="11063" spans="1:7">
      <c r="A11063" s="32">
        <v>2018</v>
      </c>
      <c r="B11063" s="32">
        <v>55242</v>
      </c>
      <c r="C11063" s="33" t="s">
        <v>563</v>
      </c>
      <c r="D11063" s="33" t="s">
        <v>564</v>
      </c>
      <c r="E11063" s="34">
        <v>510822</v>
      </c>
      <c r="F11063" s="35">
        <v>1.01</v>
      </c>
      <c r="G11063" s="34" t="s">
        <v>364</v>
      </c>
    </row>
    <row r="11064" spans="1:7">
      <c r="A11064" s="32">
        <v>2018</v>
      </c>
      <c r="B11064" s="32">
        <v>55243</v>
      </c>
      <c r="C11064" s="33" t="s">
        <v>563</v>
      </c>
      <c r="D11064" s="33" t="s">
        <v>564</v>
      </c>
      <c r="E11064" s="34">
        <v>37904</v>
      </c>
      <c r="F11064" s="35">
        <v>1.03</v>
      </c>
      <c r="G11064" s="34" t="s">
        <v>364</v>
      </c>
    </row>
    <row r="11065" spans="1:7">
      <c r="A11065" s="32">
        <v>2018</v>
      </c>
      <c r="B11065" s="32">
        <v>55244</v>
      </c>
      <c r="C11065" s="33" t="s">
        <v>563</v>
      </c>
      <c r="D11065" s="33" t="s">
        <v>564</v>
      </c>
      <c r="E11065" s="34">
        <v>48826</v>
      </c>
      <c r="F11065" s="35">
        <v>1.02</v>
      </c>
      <c r="G11065" s="34">
        <v>314.8</v>
      </c>
    </row>
    <row r="11066" spans="1:7">
      <c r="A11066" s="32">
        <v>2018</v>
      </c>
      <c r="B11066" s="32">
        <v>55247</v>
      </c>
      <c r="C11066" s="33" t="s">
        <v>565</v>
      </c>
      <c r="D11066" s="33" t="s">
        <v>566</v>
      </c>
      <c r="E11066" s="34">
        <v>175</v>
      </c>
      <c r="F11066" s="35">
        <v>5.8</v>
      </c>
      <c r="G11066" s="34" t="s">
        <v>364</v>
      </c>
    </row>
    <row r="11067" spans="1:7">
      <c r="A11067" s="32">
        <v>2018</v>
      </c>
      <c r="B11067" s="32">
        <v>55247</v>
      </c>
      <c r="C11067" s="33" t="s">
        <v>563</v>
      </c>
      <c r="D11067" s="33" t="s">
        <v>564</v>
      </c>
      <c r="E11067" s="34">
        <v>204729</v>
      </c>
      <c r="F11067" s="35">
        <v>1.07</v>
      </c>
      <c r="G11067" s="34" t="s">
        <v>364</v>
      </c>
    </row>
    <row r="11068" spans="1:7">
      <c r="A11068" s="32">
        <v>2018</v>
      </c>
      <c r="B11068" s="32">
        <v>55248</v>
      </c>
      <c r="C11068" s="33" t="s">
        <v>563</v>
      </c>
      <c r="D11068" s="33" t="s">
        <v>564</v>
      </c>
      <c r="E11068" s="34">
        <v>395154</v>
      </c>
      <c r="F11068" s="35">
        <v>1.0669999999999999</v>
      </c>
      <c r="G11068" s="34" t="s">
        <v>364</v>
      </c>
    </row>
    <row r="11069" spans="1:7">
      <c r="A11069" s="32">
        <v>2018</v>
      </c>
      <c r="B11069" s="32">
        <v>55250</v>
      </c>
      <c r="C11069" s="33" t="s">
        <v>563</v>
      </c>
      <c r="D11069" s="33" t="s">
        <v>564</v>
      </c>
      <c r="E11069" s="34">
        <v>119384</v>
      </c>
      <c r="F11069" s="35">
        <v>1.07</v>
      </c>
      <c r="G11069" s="34" t="s">
        <v>364</v>
      </c>
    </row>
    <row r="11070" spans="1:7">
      <c r="A11070" s="32">
        <v>2018</v>
      </c>
      <c r="B11070" s="32">
        <v>55251</v>
      </c>
      <c r="C11070" s="33" t="s">
        <v>563</v>
      </c>
      <c r="D11070" s="33" t="s">
        <v>564</v>
      </c>
      <c r="E11070" s="34">
        <v>326977</v>
      </c>
      <c r="F11070" s="35">
        <v>1</v>
      </c>
      <c r="G11070" s="34">
        <v>282.2</v>
      </c>
    </row>
    <row r="11071" spans="1:7">
      <c r="A11071" s="32">
        <v>2018</v>
      </c>
      <c r="B11071" s="32">
        <v>55253</v>
      </c>
      <c r="C11071" s="33" t="s">
        <v>563</v>
      </c>
      <c r="D11071" s="33" t="s">
        <v>564</v>
      </c>
      <c r="E11071" s="34">
        <v>51675</v>
      </c>
      <c r="F11071" s="35">
        <v>1.0649999999999999</v>
      </c>
      <c r="G11071" s="34" t="s">
        <v>364</v>
      </c>
    </row>
    <row r="11072" spans="1:7">
      <c r="A11072" s="32">
        <v>2018</v>
      </c>
      <c r="B11072" s="32">
        <v>55259</v>
      </c>
      <c r="C11072" s="33" t="s">
        <v>563</v>
      </c>
      <c r="D11072" s="33" t="s">
        <v>564</v>
      </c>
      <c r="E11072" s="34">
        <v>2154579</v>
      </c>
      <c r="F11072" s="35">
        <v>1.0289999999999999</v>
      </c>
      <c r="G11072" s="34" t="s">
        <v>364</v>
      </c>
    </row>
    <row r="11073" spans="1:7">
      <c r="A11073" s="32">
        <v>2018</v>
      </c>
      <c r="B11073" s="32">
        <v>55267</v>
      </c>
      <c r="C11073" s="33" t="s">
        <v>565</v>
      </c>
      <c r="D11073" s="33" t="s">
        <v>566</v>
      </c>
      <c r="E11073" s="34">
        <v>1415</v>
      </c>
      <c r="F11073" s="35">
        <v>5.8</v>
      </c>
      <c r="G11073" s="34" t="s">
        <v>364</v>
      </c>
    </row>
    <row r="11074" spans="1:7">
      <c r="A11074" s="32">
        <v>2018</v>
      </c>
      <c r="B11074" s="32">
        <v>55267</v>
      </c>
      <c r="C11074" s="33" t="s">
        <v>565</v>
      </c>
      <c r="D11074" s="33" t="s">
        <v>566</v>
      </c>
      <c r="E11074" s="34">
        <v>113</v>
      </c>
      <c r="F11074" s="35">
        <v>5.8</v>
      </c>
      <c r="G11074" s="34" t="s">
        <v>364</v>
      </c>
    </row>
    <row r="11075" spans="1:7">
      <c r="A11075" s="32">
        <v>2018</v>
      </c>
      <c r="B11075" s="32">
        <v>55267</v>
      </c>
      <c r="C11075" s="33" t="s">
        <v>563</v>
      </c>
      <c r="D11075" s="33" t="s">
        <v>564</v>
      </c>
      <c r="E11075" s="34">
        <v>196159</v>
      </c>
      <c r="F11075" s="35">
        <v>1.03</v>
      </c>
      <c r="G11075" s="34" t="s">
        <v>364</v>
      </c>
    </row>
    <row r="11076" spans="1:7">
      <c r="A11076" s="32">
        <v>2018</v>
      </c>
      <c r="B11076" s="32">
        <v>55269</v>
      </c>
      <c r="C11076" s="33" t="s">
        <v>563</v>
      </c>
      <c r="D11076" s="33" t="s">
        <v>564</v>
      </c>
      <c r="E11076" s="34">
        <v>3253170</v>
      </c>
      <c r="F11076" s="35">
        <v>1</v>
      </c>
      <c r="G11076" s="34">
        <v>254.5</v>
      </c>
    </row>
    <row r="11077" spans="1:7">
      <c r="A11077" s="32">
        <v>2018</v>
      </c>
      <c r="B11077" s="32">
        <v>55270</v>
      </c>
      <c r="C11077" s="33" t="s">
        <v>563</v>
      </c>
      <c r="D11077" s="33" t="s">
        <v>564</v>
      </c>
      <c r="E11077" s="34">
        <v>519402</v>
      </c>
      <c r="F11077" s="35">
        <v>1.0580000000000001</v>
      </c>
      <c r="G11077" s="34">
        <v>317.2</v>
      </c>
    </row>
    <row r="11078" spans="1:7">
      <c r="A11078" s="32">
        <v>2018</v>
      </c>
      <c r="B11078" s="32">
        <v>55271</v>
      </c>
      <c r="C11078" s="33" t="s">
        <v>563</v>
      </c>
      <c r="D11078" s="33" t="s">
        <v>564</v>
      </c>
      <c r="E11078" s="34">
        <v>2172119</v>
      </c>
      <c r="F11078" s="35">
        <v>1.026</v>
      </c>
      <c r="G11078" s="34" t="s">
        <v>364</v>
      </c>
    </row>
    <row r="11079" spans="1:7">
      <c r="A11079" s="32">
        <v>2018</v>
      </c>
      <c r="B11079" s="32">
        <v>55276</v>
      </c>
      <c r="C11079" s="33" t="s">
        <v>563</v>
      </c>
      <c r="D11079" s="33" t="s">
        <v>564</v>
      </c>
      <c r="E11079" s="34">
        <v>13876</v>
      </c>
      <c r="F11079" s="35">
        <v>1.081</v>
      </c>
      <c r="G11079" s="34">
        <v>283.2</v>
      </c>
    </row>
    <row r="11080" spans="1:7">
      <c r="A11080" s="32">
        <v>2018</v>
      </c>
      <c r="B11080" s="32">
        <v>55276</v>
      </c>
      <c r="C11080" s="33" t="s">
        <v>563</v>
      </c>
      <c r="D11080" s="33" t="s">
        <v>564</v>
      </c>
      <c r="E11080" s="34">
        <v>18501</v>
      </c>
      <c r="F11080" s="35">
        <v>1.081</v>
      </c>
      <c r="G11080" s="34">
        <v>285.60000000000002</v>
      </c>
    </row>
    <row r="11081" spans="1:7">
      <c r="A11081" s="32">
        <v>2018</v>
      </c>
      <c r="B11081" s="32">
        <v>55276</v>
      </c>
      <c r="C11081" s="33" t="s">
        <v>563</v>
      </c>
      <c r="D11081" s="33" t="s">
        <v>564</v>
      </c>
      <c r="E11081" s="34">
        <v>56892</v>
      </c>
      <c r="F11081" s="35">
        <v>1.081</v>
      </c>
      <c r="G11081" s="34">
        <v>289.10000000000002</v>
      </c>
    </row>
    <row r="11082" spans="1:7">
      <c r="A11082" s="32">
        <v>2018</v>
      </c>
      <c r="B11082" s="32">
        <v>55276</v>
      </c>
      <c r="C11082" s="33" t="s">
        <v>563</v>
      </c>
      <c r="D11082" s="33" t="s">
        <v>564</v>
      </c>
      <c r="E11082" s="34">
        <v>65402</v>
      </c>
      <c r="F11082" s="35">
        <v>1.081</v>
      </c>
      <c r="G11082" s="34">
        <v>288.5</v>
      </c>
    </row>
    <row r="11083" spans="1:7">
      <c r="A11083" s="32">
        <v>2018</v>
      </c>
      <c r="B11083" s="32">
        <v>55276</v>
      </c>
      <c r="C11083" s="33" t="s">
        <v>563</v>
      </c>
      <c r="D11083" s="33" t="s">
        <v>564</v>
      </c>
      <c r="E11083" s="34">
        <v>87391</v>
      </c>
      <c r="F11083" s="35">
        <v>1.081</v>
      </c>
      <c r="G11083" s="34">
        <v>285</v>
      </c>
    </row>
    <row r="11084" spans="1:7">
      <c r="A11084" s="32">
        <v>2018</v>
      </c>
      <c r="B11084" s="32">
        <v>55276</v>
      </c>
      <c r="C11084" s="33" t="s">
        <v>563</v>
      </c>
      <c r="D11084" s="33" t="s">
        <v>564</v>
      </c>
      <c r="E11084" s="34">
        <v>87882</v>
      </c>
      <c r="F11084" s="35">
        <v>1.081</v>
      </c>
      <c r="G11084" s="34">
        <v>285.60000000000002</v>
      </c>
    </row>
    <row r="11085" spans="1:7">
      <c r="A11085" s="32">
        <v>2018</v>
      </c>
      <c r="B11085" s="32">
        <v>55276</v>
      </c>
      <c r="C11085" s="33" t="s">
        <v>563</v>
      </c>
      <c r="D11085" s="33" t="s">
        <v>564</v>
      </c>
      <c r="E11085" s="34">
        <v>92507</v>
      </c>
      <c r="F11085" s="35">
        <v>1.081</v>
      </c>
      <c r="G11085" s="34">
        <v>273.7</v>
      </c>
    </row>
    <row r="11086" spans="1:7">
      <c r="A11086" s="32">
        <v>2018</v>
      </c>
      <c r="B11086" s="32">
        <v>55279</v>
      </c>
      <c r="C11086" s="33" t="s">
        <v>563</v>
      </c>
      <c r="D11086" s="33" t="s">
        <v>564</v>
      </c>
      <c r="E11086" s="34">
        <v>253723</v>
      </c>
      <c r="F11086" s="35">
        <v>1.01</v>
      </c>
      <c r="G11086" s="34" t="s">
        <v>364</v>
      </c>
    </row>
    <row r="11087" spans="1:7">
      <c r="A11087" s="32">
        <v>2018</v>
      </c>
      <c r="B11087" s="32">
        <v>55281</v>
      </c>
      <c r="C11087" s="33" t="s">
        <v>563</v>
      </c>
      <c r="D11087" s="33" t="s">
        <v>564</v>
      </c>
      <c r="E11087" s="34">
        <v>40883</v>
      </c>
      <c r="F11087" s="35">
        <v>1.0349999999999999</v>
      </c>
      <c r="G11087" s="34" t="s">
        <v>364</v>
      </c>
    </row>
    <row r="11088" spans="1:7">
      <c r="A11088" s="32">
        <v>2018</v>
      </c>
      <c r="B11088" s="32">
        <v>55282</v>
      </c>
      <c r="C11088" s="33" t="s">
        <v>563</v>
      </c>
      <c r="D11088" s="33" t="s">
        <v>564</v>
      </c>
      <c r="E11088" s="34">
        <v>564820</v>
      </c>
      <c r="F11088" s="35">
        <v>1.0469999999999999</v>
      </c>
      <c r="G11088" s="34" t="s">
        <v>364</v>
      </c>
    </row>
    <row r="11089" spans="1:7">
      <c r="A11089" s="32">
        <v>2018</v>
      </c>
      <c r="B11089" s="32">
        <v>55283</v>
      </c>
      <c r="C11089" s="33" t="s">
        <v>563</v>
      </c>
      <c r="D11089" s="33" t="s">
        <v>564</v>
      </c>
      <c r="E11089" s="34">
        <v>1713273</v>
      </c>
      <c r="F11089" s="35">
        <v>1.1279999999999999</v>
      </c>
      <c r="G11089" s="34">
        <v>241</v>
      </c>
    </row>
    <row r="11090" spans="1:7">
      <c r="A11090" s="32">
        <v>2018</v>
      </c>
      <c r="B11090" s="32">
        <v>55284</v>
      </c>
      <c r="C11090" s="33" t="s">
        <v>563</v>
      </c>
      <c r="D11090" s="33" t="s">
        <v>564</v>
      </c>
      <c r="E11090" s="34">
        <v>432</v>
      </c>
      <c r="F11090" s="35">
        <v>1.07</v>
      </c>
      <c r="G11090" s="34" t="s">
        <v>364</v>
      </c>
    </row>
    <row r="11091" spans="1:7">
      <c r="A11091" s="32">
        <v>2018</v>
      </c>
      <c r="B11091" s="32">
        <v>55284</v>
      </c>
      <c r="C11091" s="33" t="s">
        <v>563</v>
      </c>
      <c r="D11091" s="33" t="s">
        <v>564</v>
      </c>
      <c r="E11091" s="34">
        <v>185</v>
      </c>
      <c r="F11091" s="35">
        <v>1.07</v>
      </c>
      <c r="G11091" s="34" t="s">
        <v>364</v>
      </c>
    </row>
    <row r="11092" spans="1:7">
      <c r="A11092" s="32">
        <v>2018</v>
      </c>
      <c r="B11092" s="32">
        <v>55284</v>
      </c>
      <c r="C11092" s="33" t="s">
        <v>563</v>
      </c>
      <c r="D11092" s="33" t="s">
        <v>564</v>
      </c>
      <c r="E11092" s="34">
        <v>555</v>
      </c>
      <c r="F11092" s="35">
        <v>1.07</v>
      </c>
      <c r="G11092" s="34" t="s">
        <v>364</v>
      </c>
    </row>
    <row r="11093" spans="1:7">
      <c r="A11093" s="32">
        <v>2018</v>
      </c>
      <c r="B11093" s="32">
        <v>55284</v>
      </c>
      <c r="C11093" s="33" t="s">
        <v>563</v>
      </c>
      <c r="D11093" s="33" t="s">
        <v>564</v>
      </c>
      <c r="E11093" s="34">
        <v>12292</v>
      </c>
      <c r="F11093" s="35">
        <v>1.08</v>
      </c>
      <c r="G11093" s="34" t="s">
        <v>364</v>
      </c>
    </row>
    <row r="11094" spans="1:7">
      <c r="A11094" s="32">
        <v>2018</v>
      </c>
      <c r="B11094" s="32">
        <v>55284</v>
      </c>
      <c r="C11094" s="33" t="s">
        <v>563</v>
      </c>
      <c r="D11094" s="33" t="s">
        <v>564</v>
      </c>
      <c r="E11094" s="34">
        <v>9700</v>
      </c>
      <c r="F11094" s="35">
        <v>1.08</v>
      </c>
      <c r="G11094" s="34" t="s">
        <v>364</v>
      </c>
    </row>
    <row r="11095" spans="1:7">
      <c r="A11095" s="32">
        <v>2018</v>
      </c>
      <c r="B11095" s="32">
        <v>55284</v>
      </c>
      <c r="C11095" s="33" t="s">
        <v>563</v>
      </c>
      <c r="D11095" s="33" t="s">
        <v>564</v>
      </c>
      <c r="E11095" s="34">
        <v>7731</v>
      </c>
      <c r="F11095" s="35">
        <v>1.08</v>
      </c>
      <c r="G11095" s="34" t="s">
        <v>364</v>
      </c>
    </row>
    <row r="11096" spans="1:7">
      <c r="A11096" s="32">
        <v>2018</v>
      </c>
      <c r="B11096" s="32">
        <v>55284</v>
      </c>
      <c r="C11096" s="33" t="s">
        <v>563</v>
      </c>
      <c r="D11096" s="33" t="s">
        <v>564</v>
      </c>
      <c r="E11096" s="34">
        <v>7061</v>
      </c>
      <c r="F11096" s="35">
        <v>1.08</v>
      </c>
      <c r="G11096" s="34" t="s">
        <v>364</v>
      </c>
    </row>
    <row r="11097" spans="1:7">
      <c r="A11097" s="32">
        <v>2018</v>
      </c>
      <c r="B11097" s="32">
        <v>55284</v>
      </c>
      <c r="C11097" s="33" t="s">
        <v>563</v>
      </c>
      <c r="D11097" s="33" t="s">
        <v>564</v>
      </c>
      <c r="E11097" s="34">
        <v>5965</v>
      </c>
      <c r="F11097" s="35">
        <v>1.1000000000000001</v>
      </c>
      <c r="G11097" s="34" t="s">
        <v>364</v>
      </c>
    </row>
    <row r="11098" spans="1:7">
      <c r="A11098" s="32">
        <v>2018</v>
      </c>
      <c r="B11098" s="32">
        <v>55284</v>
      </c>
      <c r="C11098" s="33" t="s">
        <v>563</v>
      </c>
      <c r="D11098" s="33" t="s">
        <v>564</v>
      </c>
      <c r="E11098" s="34">
        <v>4860</v>
      </c>
      <c r="F11098" s="35">
        <v>1.0900000000000001</v>
      </c>
      <c r="G11098" s="34" t="s">
        <v>364</v>
      </c>
    </row>
    <row r="11099" spans="1:7">
      <c r="A11099" s="32">
        <v>2018</v>
      </c>
      <c r="B11099" s="32">
        <v>55284</v>
      </c>
      <c r="C11099" s="33" t="s">
        <v>563</v>
      </c>
      <c r="D11099" s="33" t="s">
        <v>564</v>
      </c>
      <c r="E11099" s="34">
        <v>4271</v>
      </c>
      <c r="F11099" s="35">
        <v>1.08</v>
      </c>
      <c r="G11099" s="34" t="s">
        <v>364</v>
      </c>
    </row>
    <row r="11100" spans="1:7">
      <c r="A11100" s="32">
        <v>2018</v>
      </c>
      <c r="B11100" s="32">
        <v>55284</v>
      </c>
      <c r="C11100" s="33" t="s">
        <v>563</v>
      </c>
      <c r="D11100" s="33" t="s">
        <v>564</v>
      </c>
      <c r="E11100" s="34">
        <v>2133</v>
      </c>
      <c r="F11100" s="35">
        <v>1.1100000000000001</v>
      </c>
      <c r="G11100" s="34" t="s">
        <v>364</v>
      </c>
    </row>
    <row r="11101" spans="1:7">
      <c r="A11101" s="32">
        <v>2018</v>
      </c>
      <c r="B11101" s="32">
        <v>55284</v>
      </c>
      <c r="C11101" s="33" t="s">
        <v>563</v>
      </c>
      <c r="D11101" s="33" t="s">
        <v>564</v>
      </c>
      <c r="E11101" s="34">
        <v>1639</v>
      </c>
      <c r="F11101" s="35">
        <v>1.08</v>
      </c>
      <c r="G11101" s="34" t="s">
        <v>364</v>
      </c>
    </row>
    <row r="11102" spans="1:7">
      <c r="A11102" s="32">
        <v>2018</v>
      </c>
      <c r="B11102" s="32">
        <v>55285</v>
      </c>
      <c r="C11102" s="33" t="s">
        <v>563</v>
      </c>
      <c r="D11102" s="33" t="s">
        <v>564</v>
      </c>
      <c r="E11102" s="34">
        <v>72837</v>
      </c>
      <c r="F11102" s="35">
        <v>1.06</v>
      </c>
      <c r="G11102" s="34" t="s">
        <v>364</v>
      </c>
    </row>
    <row r="11103" spans="1:7">
      <c r="A11103" s="32">
        <v>2018</v>
      </c>
      <c r="B11103" s="32">
        <v>55286</v>
      </c>
      <c r="C11103" s="33" t="s">
        <v>563</v>
      </c>
      <c r="D11103" s="33" t="s">
        <v>564</v>
      </c>
      <c r="E11103" s="34">
        <v>103567</v>
      </c>
      <c r="F11103" s="35">
        <v>1.03</v>
      </c>
      <c r="G11103" s="34" t="s">
        <v>364</v>
      </c>
    </row>
    <row r="11104" spans="1:7">
      <c r="A11104" s="32">
        <v>2018</v>
      </c>
      <c r="B11104" s="32">
        <v>55292</v>
      </c>
      <c r="C11104" s="33" t="s">
        <v>563</v>
      </c>
      <c r="D11104" s="33" t="s">
        <v>564</v>
      </c>
      <c r="E11104" s="34">
        <v>1547950</v>
      </c>
      <c r="F11104" s="35">
        <v>1.0569999999999999</v>
      </c>
      <c r="G11104" s="34" t="s">
        <v>364</v>
      </c>
    </row>
    <row r="11105" spans="1:7">
      <c r="A11105" s="32">
        <v>2018</v>
      </c>
      <c r="B11105" s="32">
        <v>55293</v>
      </c>
      <c r="C11105" s="33" t="s">
        <v>563</v>
      </c>
      <c r="D11105" s="33" t="s">
        <v>564</v>
      </c>
      <c r="E11105" s="34">
        <v>3025662</v>
      </c>
      <c r="F11105" s="35">
        <v>1.0569999999999999</v>
      </c>
      <c r="G11105" s="34" t="s">
        <v>364</v>
      </c>
    </row>
    <row r="11106" spans="1:7">
      <c r="A11106" s="32">
        <v>2018</v>
      </c>
      <c r="B11106" s="32">
        <v>55294</v>
      </c>
      <c r="C11106" s="33" t="s">
        <v>563</v>
      </c>
      <c r="D11106" s="33" t="s">
        <v>564</v>
      </c>
      <c r="E11106" s="34">
        <v>618311</v>
      </c>
      <c r="F11106" s="35">
        <v>1.06</v>
      </c>
      <c r="G11106" s="34" t="s">
        <v>364</v>
      </c>
    </row>
    <row r="11107" spans="1:7">
      <c r="A11107" s="32">
        <v>2018</v>
      </c>
      <c r="B11107" s="32">
        <v>55295</v>
      </c>
      <c r="C11107" s="33" t="s">
        <v>563</v>
      </c>
      <c r="D11107" s="33" t="s">
        <v>564</v>
      </c>
      <c r="E11107" s="34">
        <v>1370041</v>
      </c>
      <c r="F11107" s="35">
        <v>1.0269999999999999</v>
      </c>
      <c r="G11107" s="34" t="s">
        <v>364</v>
      </c>
    </row>
    <row r="11108" spans="1:7">
      <c r="A11108" s="32">
        <v>2018</v>
      </c>
      <c r="B11108" s="32">
        <v>55296</v>
      </c>
      <c r="C11108" s="33" t="s">
        <v>563</v>
      </c>
      <c r="D11108" s="33" t="s">
        <v>564</v>
      </c>
      <c r="E11108" s="34">
        <v>9271</v>
      </c>
      <c r="F11108" s="35">
        <v>1.04</v>
      </c>
      <c r="G11108" s="34" t="s">
        <v>364</v>
      </c>
    </row>
    <row r="11109" spans="1:7">
      <c r="A11109" s="32">
        <v>2018</v>
      </c>
      <c r="B11109" s="32">
        <v>55297</v>
      </c>
      <c r="C11109" s="33" t="s">
        <v>563</v>
      </c>
      <c r="D11109" s="33" t="s">
        <v>564</v>
      </c>
      <c r="E11109" s="34">
        <v>3860765</v>
      </c>
      <c r="F11109" s="35">
        <v>1.0660000000000001</v>
      </c>
      <c r="G11109" s="34" t="s">
        <v>364</v>
      </c>
    </row>
    <row r="11110" spans="1:7">
      <c r="A11110" s="32">
        <v>2018</v>
      </c>
      <c r="B11110" s="32">
        <v>55298</v>
      </c>
      <c r="C11110" s="33" t="s">
        <v>563</v>
      </c>
      <c r="D11110" s="33" t="s">
        <v>564</v>
      </c>
      <c r="E11110" s="34">
        <v>3549526</v>
      </c>
      <c r="F11110" s="35">
        <v>1.0249999999999999</v>
      </c>
      <c r="G11110" s="34" t="s">
        <v>364</v>
      </c>
    </row>
    <row r="11111" spans="1:7">
      <c r="A11111" s="32">
        <v>2018</v>
      </c>
      <c r="B11111" s="32">
        <v>55299</v>
      </c>
      <c r="C11111" s="33" t="s">
        <v>563</v>
      </c>
      <c r="D11111" s="33" t="s">
        <v>564</v>
      </c>
      <c r="E11111" s="34">
        <v>2695609</v>
      </c>
      <c r="F11111" s="35">
        <v>1.0349999999999999</v>
      </c>
      <c r="G11111" s="34" t="s">
        <v>364</v>
      </c>
    </row>
    <row r="11112" spans="1:7">
      <c r="A11112" s="32">
        <v>2018</v>
      </c>
      <c r="B11112" s="32">
        <v>55304</v>
      </c>
      <c r="C11112" s="33" t="s">
        <v>563</v>
      </c>
      <c r="D11112" s="33" t="s">
        <v>564</v>
      </c>
      <c r="E11112" s="34">
        <v>38575</v>
      </c>
      <c r="F11112" s="35">
        <v>1.0209999999999999</v>
      </c>
      <c r="G11112" s="34" t="s">
        <v>364</v>
      </c>
    </row>
    <row r="11113" spans="1:7">
      <c r="A11113" s="32">
        <v>2018</v>
      </c>
      <c r="B11113" s="32">
        <v>55306</v>
      </c>
      <c r="C11113" s="33" t="s">
        <v>563</v>
      </c>
      <c r="D11113" s="33" t="s">
        <v>564</v>
      </c>
      <c r="E11113" s="34">
        <v>894595</v>
      </c>
      <c r="F11113" s="35">
        <v>1.0189999999999999</v>
      </c>
      <c r="G11113" s="34">
        <v>269.89999999999998</v>
      </c>
    </row>
    <row r="11114" spans="1:7">
      <c r="A11114" s="32">
        <v>2018</v>
      </c>
      <c r="B11114" s="32">
        <v>55313</v>
      </c>
      <c r="C11114" s="33" t="s">
        <v>563</v>
      </c>
      <c r="D11114" s="33" t="s">
        <v>564</v>
      </c>
      <c r="E11114" s="34">
        <v>1046578</v>
      </c>
      <c r="F11114" s="35">
        <v>1.03</v>
      </c>
      <c r="G11114" s="34" t="s">
        <v>364</v>
      </c>
    </row>
    <row r="11115" spans="1:7">
      <c r="A11115" s="32">
        <v>2018</v>
      </c>
      <c r="B11115" s="32">
        <v>55317</v>
      </c>
      <c r="C11115" s="33" t="s">
        <v>563</v>
      </c>
      <c r="D11115" s="33" t="s">
        <v>564</v>
      </c>
      <c r="E11115" s="34">
        <v>1236213</v>
      </c>
      <c r="F11115" s="35">
        <v>1.0189999999999999</v>
      </c>
      <c r="G11115" s="34" t="s">
        <v>364</v>
      </c>
    </row>
    <row r="11116" spans="1:7">
      <c r="A11116" s="32">
        <v>2018</v>
      </c>
      <c r="B11116" s="32">
        <v>55320</v>
      </c>
      <c r="C11116" s="33" t="s">
        <v>563</v>
      </c>
      <c r="D11116" s="33" t="s">
        <v>564</v>
      </c>
      <c r="E11116" s="34">
        <v>722000</v>
      </c>
      <c r="F11116" s="35">
        <v>1.0129999999999999</v>
      </c>
      <c r="G11116" s="34" t="s">
        <v>364</v>
      </c>
    </row>
    <row r="11117" spans="1:7">
      <c r="A11117" s="32">
        <v>2018</v>
      </c>
      <c r="B11117" s="32">
        <v>55322</v>
      </c>
      <c r="C11117" s="33" t="s">
        <v>563</v>
      </c>
      <c r="D11117" s="33" t="s">
        <v>564</v>
      </c>
      <c r="E11117" s="34">
        <v>3571247</v>
      </c>
      <c r="F11117" s="35">
        <v>1.0349999999999999</v>
      </c>
      <c r="G11117" s="34">
        <v>266.7</v>
      </c>
    </row>
    <row r="11118" spans="1:7">
      <c r="A11118" s="32">
        <v>2018</v>
      </c>
      <c r="B11118" s="32">
        <v>55327</v>
      </c>
      <c r="C11118" s="33" t="s">
        <v>563</v>
      </c>
      <c r="D11118" s="33" t="s">
        <v>564</v>
      </c>
      <c r="E11118" s="34">
        <v>2198710</v>
      </c>
      <c r="F11118" s="35">
        <v>1.036</v>
      </c>
      <c r="G11118" s="34" t="s">
        <v>364</v>
      </c>
    </row>
    <row r="11119" spans="1:7">
      <c r="A11119" s="32">
        <v>2018</v>
      </c>
      <c r="B11119" s="32">
        <v>55328</v>
      </c>
      <c r="C11119" s="33" t="s">
        <v>563</v>
      </c>
      <c r="D11119" s="33" t="s">
        <v>564</v>
      </c>
      <c r="E11119" s="34">
        <v>1137055</v>
      </c>
      <c r="F11119" s="35">
        <v>1.04</v>
      </c>
      <c r="G11119" s="34" t="s">
        <v>364</v>
      </c>
    </row>
    <row r="11120" spans="1:7">
      <c r="A11120" s="32">
        <v>2018</v>
      </c>
      <c r="B11120" s="32">
        <v>55332</v>
      </c>
      <c r="C11120" s="33" t="s">
        <v>563</v>
      </c>
      <c r="D11120" s="33" t="s">
        <v>564</v>
      </c>
      <c r="E11120" s="34">
        <v>239</v>
      </c>
      <c r="F11120" s="35">
        <v>1.03</v>
      </c>
      <c r="G11120" s="34" t="s">
        <v>364</v>
      </c>
    </row>
    <row r="11121" spans="1:7">
      <c r="A11121" s="32">
        <v>2018</v>
      </c>
      <c r="B11121" s="32">
        <v>55332</v>
      </c>
      <c r="C11121" s="33" t="s">
        <v>563</v>
      </c>
      <c r="D11121" s="33" t="s">
        <v>564</v>
      </c>
      <c r="E11121" s="34">
        <v>24439</v>
      </c>
      <c r="F11121" s="35">
        <v>1.034</v>
      </c>
      <c r="G11121" s="34" t="s">
        <v>364</v>
      </c>
    </row>
    <row r="11122" spans="1:7">
      <c r="A11122" s="32">
        <v>2018</v>
      </c>
      <c r="B11122" s="32">
        <v>55332</v>
      </c>
      <c r="C11122" s="33" t="s">
        <v>563</v>
      </c>
      <c r="D11122" s="33" t="s">
        <v>564</v>
      </c>
      <c r="E11122" s="34">
        <v>50566</v>
      </c>
      <c r="F11122" s="35">
        <v>1.03</v>
      </c>
      <c r="G11122" s="34" t="s">
        <v>364</v>
      </c>
    </row>
    <row r="11123" spans="1:7">
      <c r="A11123" s="32">
        <v>2018</v>
      </c>
      <c r="B11123" s="32">
        <v>55334</v>
      </c>
      <c r="C11123" s="33" t="s">
        <v>563</v>
      </c>
      <c r="D11123" s="33" t="s">
        <v>564</v>
      </c>
      <c r="E11123" s="34">
        <v>133024</v>
      </c>
      <c r="F11123" s="35">
        <v>1.032</v>
      </c>
      <c r="G11123" s="34">
        <v>302</v>
      </c>
    </row>
    <row r="11124" spans="1:7">
      <c r="A11124" s="32">
        <v>2018</v>
      </c>
      <c r="B11124" s="32">
        <v>55337</v>
      </c>
      <c r="C11124" s="33" t="s">
        <v>563</v>
      </c>
      <c r="D11124" s="33" t="s">
        <v>564</v>
      </c>
      <c r="E11124" s="34">
        <v>3432753</v>
      </c>
      <c r="F11124" s="35">
        <v>1.0489999999999999</v>
      </c>
      <c r="G11124" s="34" t="s">
        <v>364</v>
      </c>
    </row>
    <row r="11125" spans="1:7">
      <c r="A11125" s="32">
        <v>2018</v>
      </c>
      <c r="B11125" s="32">
        <v>55340</v>
      </c>
      <c r="C11125" s="33" t="s">
        <v>565</v>
      </c>
      <c r="D11125" s="33" t="s">
        <v>566</v>
      </c>
      <c r="E11125" s="34">
        <v>258</v>
      </c>
      <c r="F11125" s="35">
        <v>5.88</v>
      </c>
      <c r="G11125" s="34">
        <v>1565.6</v>
      </c>
    </row>
    <row r="11126" spans="1:7">
      <c r="A11126" s="32">
        <v>2018</v>
      </c>
      <c r="B11126" s="32">
        <v>55340</v>
      </c>
      <c r="C11126" s="33" t="s">
        <v>563</v>
      </c>
      <c r="D11126" s="33" t="s">
        <v>564</v>
      </c>
      <c r="E11126" s="34">
        <v>470</v>
      </c>
      <c r="F11126" s="35">
        <v>1.028</v>
      </c>
      <c r="G11126" s="34">
        <v>348.5</v>
      </c>
    </row>
    <row r="11127" spans="1:7">
      <c r="A11127" s="32">
        <v>2018</v>
      </c>
      <c r="B11127" s="32">
        <v>55340</v>
      </c>
      <c r="C11127" s="33" t="s">
        <v>563</v>
      </c>
      <c r="D11127" s="33" t="s">
        <v>564</v>
      </c>
      <c r="E11127" s="34">
        <v>61</v>
      </c>
      <c r="F11127" s="35">
        <v>1.028</v>
      </c>
      <c r="G11127" s="34">
        <v>339.5</v>
      </c>
    </row>
    <row r="11128" spans="1:7">
      <c r="A11128" s="32">
        <v>2018</v>
      </c>
      <c r="B11128" s="32">
        <v>55340</v>
      </c>
      <c r="C11128" s="33" t="s">
        <v>563</v>
      </c>
      <c r="D11128" s="33" t="s">
        <v>564</v>
      </c>
      <c r="E11128" s="34">
        <v>59</v>
      </c>
      <c r="F11128" s="35">
        <v>1.028</v>
      </c>
      <c r="G11128" s="34">
        <v>311.60000000000002</v>
      </c>
    </row>
    <row r="11129" spans="1:7">
      <c r="A11129" s="32">
        <v>2018</v>
      </c>
      <c r="B11129" s="32">
        <v>55340</v>
      </c>
      <c r="C11129" s="33" t="s">
        <v>563</v>
      </c>
      <c r="D11129" s="33" t="s">
        <v>564</v>
      </c>
      <c r="E11129" s="34">
        <v>56</v>
      </c>
      <c r="F11129" s="35">
        <v>1.028</v>
      </c>
      <c r="G11129" s="34">
        <v>439.4</v>
      </c>
    </row>
    <row r="11130" spans="1:7">
      <c r="A11130" s="32">
        <v>2018</v>
      </c>
      <c r="B11130" s="32">
        <v>55340</v>
      </c>
      <c r="C11130" s="33" t="s">
        <v>563</v>
      </c>
      <c r="D11130" s="33" t="s">
        <v>564</v>
      </c>
      <c r="E11130" s="34">
        <v>7808</v>
      </c>
      <c r="F11130" s="35">
        <v>1.028</v>
      </c>
      <c r="G11130" s="34">
        <v>281.10000000000002</v>
      </c>
    </row>
    <row r="11131" spans="1:7">
      <c r="A11131" s="32">
        <v>2018</v>
      </c>
      <c r="B11131" s="32">
        <v>55340</v>
      </c>
      <c r="C11131" s="33" t="s">
        <v>563</v>
      </c>
      <c r="D11131" s="33" t="s">
        <v>564</v>
      </c>
      <c r="E11131" s="34">
        <v>15299</v>
      </c>
      <c r="F11131" s="35">
        <v>1.028</v>
      </c>
      <c r="G11131" s="34">
        <v>266.7</v>
      </c>
    </row>
    <row r="11132" spans="1:7">
      <c r="A11132" s="32">
        <v>2018</v>
      </c>
      <c r="B11132" s="32">
        <v>55340</v>
      </c>
      <c r="C11132" s="33" t="s">
        <v>563</v>
      </c>
      <c r="D11132" s="33" t="s">
        <v>564</v>
      </c>
      <c r="E11132" s="34">
        <v>807</v>
      </c>
      <c r="F11132" s="35">
        <v>1.028</v>
      </c>
      <c r="G11132" s="34">
        <v>318</v>
      </c>
    </row>
    <row r="11133" spans="1:7">
      <c r="A11133" s="32">
        <v>2018</v>
      </c>
      <c r="B11133" s="32">
        <v>55340</v>
      </c>
      <c r="C11133" s="33" t="s">
        <v>563</v>
      </c>
      <c r="D11133" s="33" t="s">
        <v>564</v>
      </c>
      <c r="E11133" s="34">
        <v>3064</v>
      </c>
      <c r="F11133" s="35">
        <v>1.028</v>
      </c>
      <c r="G11133" s="34">
        <v>361.4</v>
      </c>
    </row>
    <row r="11134" spans="1:7">
      <c r="A11134" s="32">
        <v>2018</v>
      </c>
      <c r="B11134" s="32">
        <v>55340</v>
      </c>
      <c r="C11134" s="33" t="s">
        <v>563</v>
      </c>
      <c r="D11134" s="33" t="s">
        <v>564</v>
      </c>
      <c r="E11134" s="34">
        <v>16916</v>
      </c>
      <c r="F11134" s="35">
        <v>1.028</v>
      </c>
      <c r="G11134" s="34">
        <v>339.9</v>
      </c>
    </row>
    <row r="11135" spans="1:7">
      <c r="A11135" s="32">
        <v>2018</v>
      </c>
      <c r="B11135" s="32">
        <v>55340</v>
      </c>
      <c r="C11135" s="33" t="s">
        <v>563</v>
      </c>
      <c r="D11135" s="33" t="s">
        <v>564</v>
      </c>
      <c r="E11135" s="34">
        <v>6234</v>
      </c>
      <c r="F11135" s="35">
        <v>1.028</v>
      </c>
      <c r="G11135" s="34">
        <v>349</v>
      </c>
    </row>
    <row r="11136" spans="1:7">
      <c r="A11136" s="32">
        <v>2018</v>
      </c>
      <c r="B11136" s="32">
        <v>55340</v>
      </c>
      <c r="C11136" s="33" t="s">
        <v>563</v>
      </c>
      <c r="D11136" s="33" t="s">
        <v>564</v>
      </c>
      <c r="E11136" s="34">
        <v>3792</v>
      </c>
      <c r="F11136" s="35">
        <v>1.028</v>
      </c>
      <c r="G11136" s="34">
        <v>428.4</v>
      </c>
    </row>
    <row r="11137" spans="1:7">
      <c r="A11137" s="32">
        <v>2018</v>
      </c>
      <c r="B11137" s="32">
        <v>55340</v>
      </c>
      <c r="C11137" s="33" t="s">
        <v>563</v>
      </c>
      <c r="D11137" s="33" t="s">
        <v>564</v>
      </c>
      <c r="E11137" s="34">
        <v>19579</v>
      </c>
      <c r="F11137" s="35">
        <v>1.028</v>
      </c>
      <c r="G11137" s="34">
        <v>299.8</v>
      </c>
    </row>
    <row r="11138" spans="1:7">
      <c r="A11138" s="32">
        <v>2018</v>
      </c>
      <c r="B11138" s="32">
        <v>55340</v>
      </c>
      <c r="C11138" s="33" t="s">
        <v>563</v>
      </c>
      <c r="D11138" s="33" t="s">
        <v>564</v>
      </c>
      <c r="E11138" s="34">
        <v>41807</v>
      </c>
      <c r="F11138" s="35">
        <v>1.028</v>
      </c>
      <c r="G11138" s="34">
        <v>378.3</v>
      </c>
    </row>
    <row r="11139" spans="1:7">
      <c r="A11139" s="32">
        <v>2018</v>
      </c>
      <c r="B11139" s="32">
        <v>55340</v>
      </c>
      <c r="C11139" s="33" t="s">
        <v>563</v>
      </c>
      <c r="D11139" s="33" t="s">
        <v>564</v>
      </c>
      <c r="E11139" s="34">
        <v>49905</v>
      </c>
      <c r="F11139" s="35">
        <v>1.028</v>
      </c>
      <c r="G11139" s="34">
        <v>246.8</v>
      </c>
    </row>
    <row r="11140" spans="1:7">
      <c r="A11140" s="32">
        <v>2018</v>
      </c>
      <c r="B11140" s="32">
        <v>55340</v>
      </c>
      <c r="C11140" s="33" t="s">
        <v>563</v>
      </c>
      <c r="D11140" s="33" t="s">
        <v>564</v>
      </c>
      <c r="E11140" s="34">
        <v>141136</v>
      </c>
      <c r="F11140" s="35">
        <v>1.028</v>
      </c>
      <c r="G11140" s="34">
        <v>273.5</v>
      </c>
    </row>
    <row r="11141" spans="1:7">
      <c r="A11141" s="32">
        <v>2018</v>
      </c>
      <c r="B11141" s="32">
        <v>55340</v>
      </c>
      <c r="C11141" s="33" t="s">
        <v>563</v>
      </c>
      <c r="D11141" s="33" t="s">
        <v>564</v>
      </c>
      <c r="E11141" s="34">
        <v>185874</v>
      </c>
      <c r="F11141" s="35">
        <v>1.028</v>
      </c>
      <c r="G11141" s="34">
        <v>267.10000000000002</v>
      </c>
    </row>
    <row r="11142" spans="1:7">
      <c r="A11142" s="32">
        <v>2018</v>
      </c>
      <c r="B11142" s="32">
        <v>55343</v>
      </c>
      <c r="C11142" s="33" t="s">
        <v>563</v>
      </c>
      <c r="D11142" s="33" t="s">
        <v>564</v>
      </c>
      <c r="E11142" s="34">
        <v>265518</v>
      </c>
      <c r="F11142" s="35">
        <v>1.06</v>
      </c>
      <c r="G11142" s="34">
        <v>223</v>
      </c>
    </row>
    <row r="11143" spans="1:7">
      <c r="A11143" s="32">
        <v>2018</v>
      </c>
      <c r="B11143" s="32">
        <v>55343</v>
      </c>
      <c r="C11143" s="33" t="s">
        <v>563</v>
      </c>
      <c r="D11143" s="33" t="s">
        <v>564</v>
      </c>
      <c r="E11143" s="34">
        <v>721532</v>
      </c>
      <c r="F11143" s="35">
        <v>1.06</v>
      </c>
      <c r="G11143" s="34">
        <v>191</v>
      </c>
    </row>
    <row r="11144" spans="1:7">
      <c r="A11144" s="32">
        <v>2018</v>
      </c>
      <c r="B11144" s="32">
        <v>55343</v>
      </c>
      <c r="C11144" s="33" t="s">
        <v>563</v>
      </c>
      <c r="D11144" s="33" t="s">
        <v>564</v>
      </c>
      <c r="E11144" s="34">
        <v>935154</v>
      </c>
      <c r="F11144" s="35">
        <v>1.06</v>
      </c>
      <c r="G11144" s="34">
        <v>173</v>
      </c>
    </row>
    <row r="11145" spans="1:7">
      <c r="A11145" s="32">
        <v>2018</v>
      </c>
      <c r="B11145" s="32">
        <v>55345</v>
      </c>
      <c r="C11145" s="33" t="s">
        <v>563</v>
      </c>
      <c r="D11145" s="33" t="s">
        <v>564</v>
      </c>
      <c r="E11145" s="34">
        <v>54497</v>
      </c>
      <c r="F11145" s="35">
        <v>1.0249999999999999</v>
      </c>
      <c r="G11145" s="34" t="s">
        <v>364</v>
      </c>
    </row>
    <row r="11146" spans="1:7">
      <c r="A11146" s="32">
        <v>2018</v>
      </c>
      <c r="B11146" s="32">
        <v>55347</v>
      </c>
      <c r="C11146" s="33" t="s">
        <v>563</v>
      </c>
      <c r="D11146" s="33" t="s">
        <v>564</v>
      </c>
      <c r="E11146" s="34">
        <v>214875</v>
      </c>
      <c r="F11146" s="35">
        <v>1.03</v>
      </c>
      <c r="G11146" s="34" t="s">
        <v>364</v>
      </c>
    </row>
    <row r="11147" spans="1:7">
      <c r="A11147" s="32">
        <v>2018</v>
      </c>
      <c r="B11147" s="32">
        <v>55348</v>
      </c>
      <c r="C11147" s="33" t="s">
        <v>563</v>
      </c>
      <c r="D11147" s="33" t="s">
        <v>564</v>
      </c>
      <c r="E11147" s="34">
        <v>459886</v>
      </c>
      <c r="F11147" s="35">
        <v>1.0589999999999999</v>
      </c>
      <c r="G11147" s="34" t="s">
        <v>364</v>
      </c>
    </row>
    <row r="11148" spans="1:7">
      <c r="A11148" s="32">
        <v>2018</v>
      </c>
      <c r="B11148" s="32">
        <v>55349</v>
      </c>
      <c r="C11148" s="33" t="s">
        <v>563</v>
      </c>
      <c r="D11148" s="33" t="s">
        <v>564</v>
      </c>
      <c r="E11148" s="34">
        <v>588386</v>
      </c>
      <c r="F11148" s="35">
        <v>1.07</v>
      </c>
      <c r="G11148" s="34" t="s">
        <v>364</v>
      </c>
    </row>
    <row r="11149" spans="1:7">
      <c r="A11149" s="32">
        <v>2018</v>
      </c>
      <c r="B11149" s="32">
        <v>55350</v>
      </c>
      <c r="C11149" s="33" t="s">
        <v>563</v>
      </c>
      <c r="D11149" s="33" t="s">
        <v>564</v>
      </c>
      <c r="E11149" s="34">
        <v>482636</v>
      </c>
      <c r="F11149" s="35">
        <v>1.07</v>
      </c>
      <c r="G11149" s="34">
        <v>268.3</v>
      </c>
    </row>
    <row r="11150" spans="1:7">
      <c r="A11150" s="32">
        <v>2018</v>
      </c>
      <c r="B11150" s="32">
        <v>55350</v>
      </c>
      <c r="C11150" s="33" t="s">
        <v>563</v>
      </c>
      <c r="D11150" s="33" t="s">
        <v>564</v>
      </c>
      <c r="E11150" s="34">
        <v>409005</v>
      </c>
      <c r="F11150" s="35">
        <v>1.0680000000000001</v>
      </c>
      <c r="G11150" s="34">
        <v>271.60000000000002</v>
      </c>
    </row>
    <row r="11151" spans="1:7">
      <c r="A11151" s="32">
        <v>2018</v>
      </c>
      <c r="B11151" s="32">
        <v>55350</v>
      </c>
      <c r="C11151" s="33" t="s">
        <v>563</v>
      </c>
      <c r="D11151" s="33" t="s">
        <v>564</v>
      </c>
      <c r="E11151" s="34">
        <v>328673</v>
      </c>
      <c r="F11151" s="35">
        <v>1.0680000000000001</v>
      </c>
      <c r="G11151" s="34">
        <v>268.8</v>
      </c>
    </row>
    <row r="11152" spans="1:7">
      <c r="A11152" s="32">
        <v>2018</v>
      </c>
      <c r="B11152" s="32">
        <v>55350</v>
      </c>
      <c r="C11152" s="33" t="s">
        <v>563</v>
      </c>
      <c r="D11152" s="33" t="s">
        <v>564</v>
      </c>
      <c r="E11152" s="34">
        <v>235763</v>
      </c>
      <c r="F11152" s="35">
        <v>1.0660000000000001</v>
      </c>
      <c r="G11152" s="34">
        <v>257.3</v>
      </c>
    </row>
    <row r="11153" spans="1:7">
      <c r="A11153" s="32">
        <v>2018</v>
      </c>
      <c r="B11153" s="32">
        <v>55350</v>
      </c>
      <c r="C11153" s="33" t="s">
        <v>563</v>
      </c>
      <c r="D11153" s="33" t="s">
        <v>564</v>
      </c>
      <c r="E11153" s="34">
        <v>190961</v>
      </c>
      <c r="F11153" s="35">
        <v>1.0669999999999999</v>
      </c>
      <c r="G11153" s="34">
        <v>260.8</v>
      </c>
    </row>
    <row r="11154" spans="1:7">
      <c r="A11154" s="32">
        <v>2018</v>
      </c>
      <c r="B11154" s="32">
        <v>55350</v>
      </c>
      <c r="C11154" s="33" t="s">
        <v>563</v>
      </c>
      <c r="D11154" s="33" t="s">
        <v>564</v>
      </c>
      <c r="E11154" s="34">
        <v>116046</v>
      </c>
      <c r="F11154" s="35">
        <v>1.069</v>
      </c>
      <c r="G11154" s="34">
        <v>277.89999999999998</v>
      </c>
    </row>
    <row r="11155" spans="1:7">
      <c r="A11155" s="32">
        <v>2018</v>
      </c>
      <c r="B11155" s="32">
        <v>55350</v>
      </c>
      <c r="C11155" s="33" t="s">
        <v>563</v>
      </c>
      <c r="D11155" s="33" t="s">
        <v>564</v>
      </c>
      <c r="E11155" s="34">
        <v>67020</v>
      </c>
      <c r="F11155" s="35">
        <v>1.07</v>
      </c>
      <c r="G11155" s="34">
        <v>278.10000000000002</v>
      </c>
    </row>
    <row r="11156" spans="1:7">
      <c r="A11156" s="32">
        <v>2018</v>
      </c>
      <c r="B11156" s="32">
        <v>55350</v>
      </c>
      <c r="C11156" s="33" t="s">
        <v>563</v>
      </c>
      <c r="D11156" s="33" t="s">
        <v>564</v>
      </c>
      <c r="E11156" s="34">
        <v>66928</v>
      </c>
      <c r="F11156" s="35">
        <v>1.069</v>
      </c>
      <c r="G11156" s="34">
        <v>279.7</v>
      </c>
    </row>
    <row r="11157" spans="1:7">
      <c r="A11157" s="32">
        <v>2018</v>
      </c>
      <c r="B11157" s="32">
        <v>55350</v>
      </c>
      <c r="C11157" s="33" t="s">
        <v>563</v>
      </c>
      <c r="D11157" s="33" t="s">
        <v>564</v>
      </c>
      <c r="E11157" s="34">
        <v>65826</v>
      </c>
      <c r="F11157" s="35">
        <v>1.0660000000000001</v>
      </c>
      <c r="G11157" s="34">
        <v>260.8</v>
      </c>
    </row>
    <row r="11158" spans="1:7">
      <c r="A11158" s="32">
        <v>2018</v>
      </c>
      <c r="B11158" s="32">
        <v>55350</v>
      </c>
      <c r="C11158" s="33" t="s">
        <v>563</v>
      </c>
      <c r="D11158" s="33" t="s">
        <v>564</v>
      </c>
      <c r="E11158" s="34">
        <v>36723</v>
      </c>
      <c r="F11158" s="35">
        <v>1.07</v>
      </c>
      <c r="G11158" s="34">
        <v>259.39999999999998</v>
      </c>
    </row>
    <row r="11159" spans="1:7">
      <c r="A11159" s="32">
        <v>2018</v>
      </c>
      <c r="B11159" s="32">
        <v>55350</v>
      </c>
      <c r="C11159" s="33" t="s">
        <v>563</v>
      </c>
      <c r="D11159" s="33" t="s">
        <v>564</v>
      </c>
      <c r="E11159" s="34">
        <v>27542</v>
      </c>
      <c r="F11159" s="35">
        <v>1.069</v>
      </c>
      <c r="G11159" s="34">
        <v>286.3</v>
      </c>
    </row>
    <row r="11160" spans="1:7">
      <c r="A11160" s="32">
        <v>2018</v>
      </c>
      <c r="B11160" s="32">
        <v>55350</v>
      </c>
      <c r="C11160" s="33" t="s">
        <v>563</v>
      </c>
      <c r="D11160" s="33" t="s">
        <v>564</v>
      </c>
      <c r="E11160" s="34">
        <v>13771</v>
      </c>
      <c r="F11160" s="35">
        <v>1.06</v>
      </c>
      <c r="G11160" s="34">
        <v>261.7</v>
      </c>
    </row>
    <row r="11161" spans="1:7">
      <c r="A11161" s="32">
        <v>2018</v>
      </c>
      <c r="B11161" s="32">
        <v>55350</v>
      </c>
      <c r="C11161" s="33" t="s">
        <v>563</v>
      </c>
      <c r="D11161" s="33" t="s">
        <v>564</v>
      </c>
      <c r="E11161" s="34">
        <v>9181</v>
      </c>
      <c r="F11161" s="35">
        <v>1.0660000000000001</v>
      </c>
      <c r="G11161" s="34">
        <v>263.60000000000002</v>
      </c>
    </row>
    <row r="11162" spans="1:7">
      <c r="A11162" s="32">
        <v>2018</v>
      </c>
      <c r="B11162" s="32">
        <v>55350</v>
      </c>
      <c r="C11162" s="33" t="s">
        <v>563</v>
      </c>
      <c r="D11162" s="33" t="s">
        <v>564</v>
      </c>
      <c r="E11162" s="34">
        <v>9181</v>
      </c>
      <c r="F11162" s="35">
        <v>1.069</v>
      </c>
      <c r="G11162" s="34">
        <v>262.7</v>
      </c>
    </row>
    <row r="11163" spans="1:7">
      <c r="A11163" s="32">
        <v>2018</v>
      </c>
      <c r="B11163" s="32">
        <v>55350</v>
      </c>
      <c r="C11163" s="33" t="s">
        <v>563</v>
      </c>
      <c r="D11163" s="33" t="s">
        <v>564</v>
      </c>
      <c r="E11163" s="34">
        <v>6886</v>
      </c>
      <c r="F11163" s="35">
        <v>1.0680000000000001</v>
      </c>
      <c r="G11163" s="34">
        <v>277.3</v>
      </c>
    </row>
    <row r="11164" spans="1:7">
      <c r="A11164" s="32">
        <v>2018</v>
      </c>
      <c r="B11164" s="32">
        <v>55357</v>
      </c>
      <c r="C11164" s="33" t="s">
        <v>563</v>
      </c>
      <c r="D11164" s="33" t="s">
        <v>564</v>
      </c>
      <c r="E11164" s="34">
        <v>1005565</v>
      </c>
      <c r="F11164" s="35">
        <v>1.0189999999999999</v>
      </c>
      <c r="G11164" s="34" t="s">
        <v>364</v>
      </c>
    </row>
    <row r="11165" spans="1:7">
      <c r="A11165" s="32">
        <v>2018</v>
      </c>
      <c r="B11165" s="32">
        <v>55358</v>
      </c>
      <c r="C11165" s="33" t="s">
        <v>563</v>
      </c>
      <c r="D11165" s="33" t="s">
        <v>564</v>
      </c>
      <c r="E11165" s="34">
        <v>4477033</v>
      </c>
      <c r="F11165" s="35">
        <v>1.03</v>
      </c>
      <c r="G11165" s="34" t="s">
        <v>364</v>
      </c>
    </row>
    <row r="11166" spans="1:7">
      <c r="A11166" s="32">
        <v>2018</v>
      </c>
      <c r="B11166" s="32">
        <v>55364</v>
      </c>
      <c r="C11166" s="33" t="s">
        <v>563</v>
      </c>
      <c r="D11166" s="33" t="s">
        <v>564</v>
      </c>
      <c r="E11166" s="34">
        <v>2207063</v>
      </c>
      <c r="F11166" s="35">
        <v>1.0569999999999999</v>
      </c>
      <c r="G11166" s="34">
        <v>252.1</v>
      </c>
    </row>
    <row r="11167" spans="1:7">
      <c r="A11167" s="32">
        <v>2018</v>
      </c>
      <c r="B11167" s="32">
        <v>55365</v>
      </c>
      <c r="C11167" s="33" t="s">
        <v>563</v>
      </c>
      <c r="D11167" s="33" t="s">
        <v>564</v>
      </c>
      <c r="E11167" s="34">
        <v>39481</v>
      </c>
      <c r="F11167" s="35">
        <v>1.0900000000000001</v>
      </c>
      <c r="G11167" s="34" t="s">
        <v>364</v>
      </c>
    </row>
    <row r="11168" spans="1:7">
      <c r="A11168" s="32">
        <v>2018</v>
      </c>
      <c r="B11168" s="32">
        <v>55375</v>
      </c>
      <c r="C11168" s="33" t="s">
        <v>563</v>
      </c>
      <c r="D11168" s="33" t="s">
        <v>564</v>
      </c>
      <c r="E11168" s="34">
        <v>1647340</v>
      </c>
      <c r="F11168" s="35">
        <v>1.03</v>
      </c>
      <c r="G11168" s="34" t="s">
        <v>364</v>
      </c>
    </row>
    <row r="11169" spans="1:7">
      <c r="A11169" s="32">
        <v>2018</v>
      </c>
      <c r="B11169" s="32">
        <v>55380</v>
      </c>
      <c r="C11169" s="33" t="s">
        <v>563</v>
      </c>
      <c r="D11169" s="33" t="s">
        <v>564</v>
      </c>
      <c r="E11169" s="34">
        <v>2451707</v>
      </c>
      <c r="F11169" s="35">
        <v>1.022</v>
      </c>
      <c r="G11169" s="34">
        <v>276.7</v>
      </c>
    </row>
    <row r="11170" spans="1:7">
      <c r="A11170" s="32">
        <v>2018</v>
      </c>
      <c r="B11170" s="32">
        <v>55380</v>
      </c>
      <c r="C11170" s="33" t="s">
        <v>563</v>
      </c>
      <c r="D11170" s="33" t="s">
        <v>564</v>
      </c>
      <c r="E11170" s="34">
        <v>1061624</v>
      </c>
      <c r="F11170" s="35">
        <v>1.022</v>
      </c>
      <c r="G11170" s="34">
        <v>288.89999999999998</v>
      </c>
    </row>
    <row r="11171" spans="1:7">
      <c r="A11171" s="32">
        <v>2018</v>
      </c>
      <c r="B11171" s="32">
        <v>55380</v>
      </c>
      <c r="C11171" s="33" t="s">
        <v>563</v>
      </c>
      <c r="D11171" s="33" t="s">
        <v>564</v>
      </c>
      <c r="E11171" s="34">
        <v>2177754</v>
      </c>
      <c r="F11171" s="35">
        <v>1.022</v>
      </c>
      <c r="G11171" s="34">
        <v>275.5</v>
      </c>
    </row>
    <row r="11172" spans="1:7">
      <c r="A11172" s="32">
        <v>2018</v>
      </c>
      <c r="B11172" s="32">
        <v>55382</v>
      </c>
      <c r="C11172" s="33" t="s">
        <v>563</v>
      </c>
      <c r="D11172" s="33" t="s">
        <v>564</v>
      </c>
      <c r="E11172" s="34">
        <v>691985</v>
      </c>
      <c r="F11172" s="35">
        <v>1.0309999999999999</v>
      </c>
      <c r="G11172" s="34">
        <v>873.8</v>
      </c>
    </row>
    <row r="11173" spans="1:7">
      <c r="A11173" s="32">
        <v>2018</v>
      </c>
      <c r="B11173" s="32">
        <v>55386</v>
      </c>
      <c r="C11173" s="33" t="s">
        <v>563</v>
      </c>
      <c r="D11173" s="33" t="s">
        <v>564</v>
      </c>
      <c r="E11173" s="34">
        <v>924672</v>
      </c>
      <c r="F11173" s="35">
        <v>1.03</v>
      </c>
      <c r="G11173" s="34">
        <v>345.8</v>
      </c>
    </row>
    <row r="11174" spans="1:7">
      <c r="A11174" s="32">
        <v>2018</v>
      </c>
      <c r="B11174" s="32">
        <v>55391</v>
      </c>
      <c r="C11174" s="33" t="s">
        <v>563</v>
      </c>
      <c r="D11174" s="33" t="s">
        <v>564</v>
      </c>
      <c r="E11174" s="34">
        <v>490570</v>
      </c>
      <c r="F11174" s="35">
        <v>1.0109999999999999</v>
      </c>
      <c r="G11174" s="34" t="s">
        <v>364</v>
      </c>
    </row>
    <row r="11175" spans="1:7">
      <c r="A11175" s="32">
        <v>2018</v>
      </c>
      <c r="B11175" s="32">
        <v>55392</v>
      </c>
      <c r="C11175" s="33" t="s">
        <v>563</v>
      </c>
      <c r="D11175" s="33" t="s">
        <v>564</v>
      </c>
      <c r="E11175" s="34">
        <v>294804</v>
      </c>
      <c r="F11175" s="35">
        <v>1.0109999999999999</v>
      </c>
      <c r="G11175" s="34" t="s">
        <v>364</v>
      </c>
    </row>
    <row r="11176" spans="1:7">
      <c r="A11176" s="32">
        <v>2018</v>
      </c>
      <c r="B11176" s="32">
        <v>55393</v>
      </c>
      <c r="C11176" s="33" t="s">
        <v>563</v>
      </c>
      <c r="D11176" s="33" t="s">
        <v>564</v>
      </c>
      <c r="E11176" s="34">
        <v>225179</v>
      </c>
      <c r="F11176" s="35">
        <v>1.0329999999999999</v>
      </c>
      <c r="G11176" s="34" t="s">
        <v>364</v>
      </c>
    </row>
    <row r="11177" spans="1:7">
      <c r="A11177" s="32">
        <v>2018</v>
      </c>
      <c r="B11177" s="32">
        <v>55395</v>
      </c>
      <c r="C11177" s="33" t="s">
        <v>563</v>
      </c>
      <c r="D11177" s="33" t="s">
        <v>564</v>
      </c>
      <c r="E11177" s="34">
        <v>70227</v>
      </c>
      <c r="F11177" s="35">
        <v>1.008</v>
      </c>
      <c r="G11177" s="34" t="s">
        <v>364</v>
      </c>
    </row>
    <row r="11178" spans="1:7">
      <c r="A11178" s="32">
        <v>2018</v>
      </c>
      <c r="B11178" s="32">
        <v>55397</v>
      </c>
      <c r="C11178" s="33" t="s">
        <v>563</v>
      </c>
      <c r="D11178" s="33" t="s">
        <v>564</v>
      </c>
      <c r="E11178" s="34">
        <v>2396256</v>
      </c>
      <c r="F11178" s="35">
        <v>1.0629999999999999</v>
      </c>
      <c r="G11178" s="34" t="s">
        <v>364</v>
      </c>
    </row>
    <row r="11179" spans="1:7">
      <c r="A11179" s="32">
        <v>2018</v>
      </c>
      <c r="B11179" s="32">
        <v>55400</v>
      </c>
      <c r="C11179" s="33" t="s">
        <v>563</v>
      </c>
      <c r="D11179" s="33" t="s">
        <v>564</v>
      </c>
      <c r="E11179" s="34">
        <v>1860186</v>
      </c>
      <c r="F11179" s="35">
        <v>0.98</v>
      </c>
      <c r="G11179" s="34" t="s">
        <v>364</v>
      </c>
    </row>
    <row r="11180" spans="1:7">
      <c r="A11180" s="32">
        <v>2018</v>
      </c>
      <c r="B11180" s="32">
        <v>55401</v>
      </c>
      <c r="C11180" s="33" t="s">
        <v>563</v>
      </c>
      <c r="D11180" s="33" t="s">
        <v>564</v>
      </c>
      <c r="E11180" s="34">
        <v>631317</v>
      </c>
      <c r="F11180" s="35">
        <v>1.032</v>
      </c>
      <c r="G11180" s="34" t="s">
        <v>364</v>
      </c>
    </row>
    <row r="11181" spans="1:7">
      <c r="A11181" s="32">
        <v>2018</v>
      </c>
      <c r="B11181" s="32">
        <v>55402</v>
      </c>
      <c r="C11181" s="33" t="s">
        <v>563</v>
      </c>
      <c r="D11181" s="33" t="s">
        <v>564</v>
      </c>
      <c r="E11181" s="34">
        <v>3189583</v>
      </c>
      <c r="F11181" s="35">
        <v>1.01</v>
      </c>
      <c r="G11181" s="34">
        <v>298.2</v>
      </c>
    </row>
    <row r="11182" spans="1:7">
      <c r="A11182" s="32">
        <v>2018</v>
      </c>
      <c r="B11182" s="32">
        <v>55404</v>
      </c>
      <c r="C11182" s="33" t="s">
        <v>563</v>
      </c>
      <c r="D11182" s="33" t="s">
        <v>564</v>
      </c>
      <c r="E11182" s="34">
        <v>1556720</v>
      </c>
      <c r="F11182" s="35">
        <v>1.0309999999999999</v>
      </c>
      <c r="G11182" s="34" t="s">
        <v>364</v>
      </c>
    </row>
    <row r="11183" spans="1:7">
      <c r="A11183" s="32">
        <v>2018</v>
      </c>
      <c r="B11183" s="32">
        <v>55405</v>
      </c>
      <c r="C11183" s="33" t="s">
        <v>563</v>
      </c>
      <c r="D11183" s="33" t="s">
        <v>564</v>
      </c>
      <c r="E11183" s="34">
        <v>1250605</v>
      </c>
      <c r="F11183" s="35">
        <v>1.0329999999999999</v>
      </c>
      <c r="G11183" s="34" t="s">
        <v>364</v>
      </c>
    </row>
    <row r="11184" spans="1:7">
      <c r="A11184" s="32">
        <v>2018</v>
      </c>
      <c r="B11184" s="32">
        <v>55406</v>
      </c>
      <c r="C11184" s="33" t="s">
        <v>563</v>
      </c>
      <c r="D11184" s="33" t="s">
        <v>564</v>
      </c>
      <c r="E11184" s="34">
        <v>1316300</v>
      </c>
      <c r="F11184" s="35">
        <v>1.0269999999999999</v>
      </c>
      <c r="G11184" s="34" t="s">
        <v>364</v>
      </c>
    </row>
    <row r="11185" spans="1:7">
      <c r="A11185" s="32">
        <v>2018</v>
      </c>
      <c r="B11185" s="32">
        <v>55411</v>
      </c>
      <c r="C11185" s="33" t="s">
        <v>563</v>
      </c>
      <c r="D11185" s="33" t="s">
        <v>564</v>
      </c>
      <c r="E11185" s="34">
        <v>1051879</v>
      </c>
      <c r="F11185" s="35">
        <v>1.026</v>
      </c>
      <c r="G11185" s="34" t="s">
        <v>364</v>
      </c>
    </row>
    <row r="11186" spans="1:7">
      <c r="A11186" s="32">
        <v>2018</v>
      </c>
      <c r="B11186" s="32">
        <v>55412</v>
      </c>
      <c r="C11186" s="33" t="s">
        <v>563</v>
      </c>
      <c r="D11186" s="33" t="s">
        <v>564</v>
      </c>
      <c r="E11186" s="34">
        <v>229910</v>
      </c>
      <c r="F11186" s="35">
        <v>1.018</v>
      </c>
      <c r="G11186" s="34">
        <v>467</v>
      </c>
    </row>
    <row r="11187" spans="1:7">
      <c r="A11187" s="32">
        <v>2018</v>
      </c>
      <c r="B11187" s="32">
        <v>55412</v>
      </c>
      <c r="C11187" s="33" t="s">
        <v>563</v>
      </c>
      <c r="D11187" s="33" t="s">
        <v>564</v>
      </c>
      <c r="E11187" s="34">
        <v>111821</v>
      </c>
      <c r="F11187" s="35">
        <v>1.018</v>
      </c>
      <c r="G11187" s="34">
        <v>467</v>
      </c>
    </row>
    <row r="11188" spans="1:7">
      <c r="A11188" s="32">
        <v>2018</v>
      </c>
      <c r="B11188" s="32">
        <v>55412</v>
      </c>
      <c r="C11188" s="33" t="s">
        <v>563</v>
      </c>
      <c r="D11188" s="33" t="s">
        <v>564</v>
      </c>
      <c r="E11188" s="34">
        <v>660000</v>
      </c>
      <c r="F11188" s="35">
        <v>1.018</v>
      </c>
      <c r="G11188" s="34">
        <v>467</v>
      </c>
    </row>
    <row r="11189" spans="1:7">
      <c r="A11189" s="32">
        <v>2018</v>
      </c>
      <c r="B11189" s="32">
        <v>55414</v>
      </c>
      <c r="C11189" s="33" t="s">
        <v>563</v>
      </c>
      <c r="D11189" s="33" t="s">
        <v>564</v>
      </c>
      <c r="E11189" s="34">
        <v>567626</v>
      </c>
      <c r="F11189" s="35">
        <v>1.0229999999999999</v>
      </c>
      <c r="G11189" s="34" t="s">
        <v>364</v>
      </c>
    </row>
    <row r="11190" spans="1:7">
      <c r="A11190" s="32">
        <v>2018</v>
      </c>
      <c r="B11190" s="32">
        <v>55415</v>
      </c>
      <c r="C11190" s="33" t="s">
        <v>563</v>
      </c>
      <c r="D11190" s="33" t="s">
        <v>564</v>
      </c>
      <c r="E11190" s="34">
        <v>1539168</v>
      </c>
      <c r="F11190" s="35">
        <v>1.0229999999999999</v>
      </c>
      <c r="G11190" s="34" t="s">
        <v>364</v>
      </c>
    </row>
    <row r="11191" spans="1:7">
      <c r="A11191" s="32">
        <v>2018</v>
      </c>
      <c r="B11191" s="32">
        <v>55417</v>
      </c>
      <c r="C11191" s="33" t="s">
        <v>563</v>
      </c>
      <c r="D11191" s="33" t="s">
        <v>564</v>
      </c>
      <c r="E11191" s="34">
        <v>5626</v>
      </c>
      <c r="F11191" s="35">
        <v>1.0209999999999999</v>
      </c>
      <c r="G11191" s="34">
        <v>1253.7</v>
      </c>
    </row>
    <row r="11192" spans="1:7">
      <c r="A11192" s="32">
        <v>2018</v>
      </c>
      <c r="B11192" s="32">
        <v>55418</v>
      </c>
      <c r="C11192" s="33" t="s">
        <v>563</v>
      </c>
      <c r="D11192" s="33" t="s">
        <v>564</v>
      </c>
      <c r="E11192" s="34">
        <v>397385</v>
      </c>
      <c r="F11192" s="35">
        <v>1.026</v>
      </c>
      <c r="G11192" s="34">
        <v>274.89999999999998</v>
      </c>
    </row>
    <row r="11193" spans="1:7">
      <c r="A11193" s="32">
        <v>2018</v>
      </c>
      <c r="B11193" s="32">
        <v>55418</v>
      </c>
      <c r="C11193" s="33" t="s">
        <v>563</v>
      </c>
      <c r="D11193" s="33" t="s">
        <v>564</v>
      </c>
      <c r="E11193" s="34">
        <v>2156252</v>
      </c>
      <c r="F11193" s="35">
        <v>1.016</v>
      </c>
      <c r="G11193" s="34">
        <v>297.89999999999998</v>
      </c>
    </row>
    <row r="11194" spans="1:7">
      <c r="A11194" s="32">
        <v>2018</v>
      </c>
      <c r="B11194" s="32">
        <v>55419</v>
      </c>
      <c r="C11194" s="33" t="s">
        <v>563</v>
      </c>
      <c r="D11194" s="33" t="s">
        <v>564</v>
      </c>
      <c r="E11194" s="34">
        <v>4320624</v>
      </c>
      <c r="F11194" s="35">
        <v>1.05</v>
      </c>
      <c r="G11194" s="34" t="s">
        <v>364</v>
      </c>
    </row>
    <row r="11195" spans="1:7">
      <c r="A11195" s="32">
        <v>2018</v>
      </c>
      <c r="B11195" s="32">
        <v>55433</v>
      </c>
      <c r="C11195" s="33" t="s">
        <v>563</v>
      </c>
      <c r="D11195" s="33" t="s">
        <v>564</v>
      </c>
      <c r="E11195" s="34">
        <v>14658</v>
      </c>
      <c r="F11195" s="35">
        <v>1.04</v>
      </c>
      <c r="G11195" s="34" t="s">
        <v>364</v>
      </c>
    </row>
    <row r="11196" spans="1:7">
      <c r="A11196" s="32">
        <v>2018</v>
      </c>
      <c r="B11196" s="32">
        <v>55438</v>
      </c>
      <c r="C11196" s="33" t="s">
        <v>563</v>
      </c>
      <c r="D11196" s="33" t="s">
        <v>564</v>
      </c>
      <c r="E11196" s="34">
        <v>171891</v>
      </c>
      <c r="F11196" s="35">
        <v>1.044</v>
      </c>
      <c r="G11196" s="34" t="s">
        <v>364</v>
      </c>
    </row>
    <row r="11197" spans="1:7">
      <c r="A11197" s="32">
        <v>2018</v>
      </c>
      <c r="B11197" s="32">
        <v>55439</v>
      </c>
      <c r="C11197" s="33" t="s">
        <v>563</v>
      </c>
      <c r="D11197" s="33" t="s">
        <v>564</v>
      </c>
      <c r="E11197" s="34">
        <v>4294466</v>
      </c>
      <c r="F11197" s="35">
        <v>1.0449999999999999</v>
      </c>
      <c r="G11197" s="34" t="s">
        <v>364</v>
      </c>
    </row>
    <row r="11198" spans="1:7">
      <c r="A11198" s="32">
        <v>2018</v>
      </c>
      <c r="B11198" s="32">
        <v>55440</v>
      </c>
      <c r="C11198" s="33" t="s">
        <v>563</v>
      </c>
      <c r="D11198" s="33" t="s">
        <v>564</v>
      </c>
      <c r="E11198" s="34">
        <v>670246</v>
      </c>
      <c r="F11198" s="35">
        <v>1.0269999999999999</v>
      </c>
      <c r="G11198" s="34" t="s">
        <v>364</v>
      </c>
    </row>
    <row r="11199" spans="1:7">
      <c r="A11199" s="32">
        <v>2018</v>
      </c>
      <c r="B11199" s="32">
        <v>55451</v>
      </c>
      <c r="C11199" s="33" t="s">
        <v>563</v>
      </c>
      <c r="D11199" s="33" t="s">
        <v>564</v>
      </c>
      <c r="E11199" s="34">
        <v>2584432</v>
      </c>
      <c r="F11199" s="35">
        <v>1</v>
      </c>
      <c r="G11199" s="34">
        <v>256.39999999999998</v>
      </c>
    </row>
    <row r="11200" spans="1:7">
      <c r="A11200" s="32">
        <v>2018</v>
      </c>
      <c r="B11200" s="32">
        <v>55453</v>
      </c>
      <c r="C11200" s="33" t="s">
        <v>563</v>
      </c>
      <c r="D11200" s="33" t="s">
        <v>564</v>
      </c>
      <c r="E11200" s="34">
        <v>92605</v>
      </c>
      <c r="F11200" s="35">
        <v>1.0580000000000001</v>
      </c>
      <c r="G11200" s="34" t="s">
        <v>364</v>
      </c>
    </row>
    <row r="11201" spans="1:7">
      <c r="A11201" s="32">
        <v>2018</v>
      </c>
      <c r="B11201" s="32">
        <v>55455</v>
      </c>
      <c r="C11201" s="33" t="s">
        <v>563</v>
      </c>
      <c r="D11201" s="33" t="s">
        <v>564</v>
      </c>
      <c r="E11201" s="34">
        <v>2718754</v>
      </c>
      <c r="F11201" s="35">
        <v>1.036</v>
      </c>
      <c r="G11201" s="34">
        <v>306</v>
      </c>
    </row>
    <row r="11202" spans="1:7">
      <c r="A11202" s="32">
        <v>2018</v>
      </c>
      <c r="B11202" s="32">
        <v>55457</v>
      </c>
      <c r="C11202" s="33" t="s">
        <v>563</v>
      </c>
      <c r="D11202" s="33" t="s">
        <v>564</v>
      </c>
      <c r="E11202" s="34">
        <v>1715217</v>
      </c>
      <c r="F11202" s="35">
        <v>1.0369999999999999</v>
      </c>
      <c r="G11202" s="34">
        <v>160.30000000000001</v>
      </c>
    </row>
    <row r="11203" spans="1:7">
      <c r="A11203" s="32">
        <v>2018</v>
      </c>
      <c r="B11203" s="32">
        <v>55463</v>
      </c>
      <c r="C11203" s="33" t="s">
        <v>563</v>
      </c>
      <c r="D11203" s="33" t="s">
        <v>564</v>
      </c>
      <c r="E11203" s="34">
        <v>2418313</v>
      </c>
      <c r="F11203" s="35">
        <v>1.0269999999999999</v>
      </c>
      <c r="G11203" s="34">
        <v>193.8</v>
      </c>
    </row>
    <row r="11204" spans="1:7">
      <c r="A11204" s="32">
        <v>2018</v>
      </c>
      <c r="B11204" s="32">
        <v>55464</v>
      </c>
      <c r="C11204" s="33" t="s">
        <v>563</v>
      </c>
      <c r="D11204" s="33" t="s">
        <v>564</v>
      </c>
      <c r="E11204" s="34">
        <v>1514990</v>
      </c>
      <c r="F11204" s="35">
        <v>1.03</v>
      </c>
      <c r="G11204" s="34" t="s">
        <v>364</v>
      </c>
    </row>
    <row r="11205" spans="1:7">
      <c r="A11205" s="32">
        <v>2018</v>
      </c>
      <c r="B11205" s="32">
        <v>55464</v>
      </c>
      <c r="C11205" s="33" t="s">
        <v>563</v>
      </c>
      <c r="D11205" s="33" t="s">
        <v>564</v>
      </c>
      <c r="E11205" s="34">
        <v>1216097</v>
      </c>
      <c r="F11205" s="35">
        <v>1.03</v>
      </c>
      <c r="G11205" s="34" t="s">
        <v>364</v>
      </c>
    </row>
    <row r="11206" spans="1:7">
      <c r="A11206" s="32">
        <v>2018</v>
      </c>
      <c r="B11206" s="32">
        <v>55464</v>
      </c>
      <c r="C11206" s="33" t="s">
        <v>563</v>
      </c>
      <c r="D11206" s="33" t="s">
        <v>564</v>
      </c>
      <c r="E11206" s="34">
        <v>2683892</v>
      </c>
      <c r="F11206" s="35">
        <v>1.03</v>
      </c>
      <c r="G11206" s="34" t="s">
        <v>364</v>
      </c>
    </row>
    <row r="11207" spans="1:7">
      <c r="A11207" s="32">
        <v>2018</v>
      </c>
      <c r="B11207" s="32">
        <v>55467</v>
      </c>
      <c r="C11207" s="33" t="s">
        <v>563</v>
      </c>
      <c r="D11207" s="33" t="s">
        <v>564</v>
      </c>
      <c r="E11207" s="34">
        <v>56</v>
      </c>
      <c r="F11207" s="35">
        <v>1.054</v>
      </c>
      <c r="G11207" s="34">
        <v>437.7</v>
      </c>
    </row>
    <row r="11208" spans="1:7">
      <c r="A11208" s="32">
        <v>2018</v>
      </c>
      <c r="B11208" s="32">
        <v>55467</v>
      </c>
      <c r="C11208" s="33" t="s">
        <v>563</v>
      </c>
      <c r="D11208" s="33" t="s">
        <v>564</v>
      </c>
      <c r="E11208" s="34">
        <v>231743</v>
      </c>
      <c r="F11208" s="35">
        <v>1.008</v>
      </c>
      <c r="G11208" s="34">
        <v>298.10000000000002</v>
      </c>
    </row>
    <row r="11209" spans="1:7">
      <c r="A11209" s="32">
        <v>2018</v>
      </c>
      <c r="B11209" s="32">
        <v>55467</v>
      </c>
      <c r="C11209" s="33" t="s">
        <v>563</v>
      </c>
      <c r="D11209" s="33" t="s">
        <v>564</v>
      </c>
      <c r="E11209" s="34">
        <v>761500</v>
      </c>
      <c r="F11209" s="35">
        <v>1.0149999999999999</v>
      </c>
      <c r="G11209" s="34">
        <v>287.3</v>
      </c>
    </row>
    <row r="11210" spans="1:7">
      <c r="A11210" s="32">
        <v>2018</v>
      </c>
      <c r="B11210" s="32">
        <v>55470</v>
      </c>
      <c r="C11210" s="33" t="s">
        <v>563</v>
      </c>
      <c r="D11210" s="33" t="s">
        <v>564</v>
      </c>
      <c r="E11210" s="34">
        <v>2496690</v>
      </c>
      <c r="F11210" s="35">
        <v>1.02</v>
      </c>
      <c r="G11210" s="34" t="s">
        <v>364</v>
      </c>
    </row>
    <row r="11211" spans="1:7">
      <c r="A11211" s="32">
        <v>2018</v>
      </c>
      <c r="B11211" s="32">
        <v>55479</v>
      </c>
      <c r="C11211" s="33" t="s">
        <v>363</v>
      </c>
      <c r="D11211" s="33" t="s">
        <v>354</v>
      </c>
      <c r="E11211" s="34">
        <v>31794</v>
      </c>
      <c r="F11211" s="35">
        <v>15.94</v>
      </c>
      <c r="G11211" s="34" t="s">
        <v>364</v>
      </c>
    </row>
    <row r="11212" spans="1:7">
      <c r="A11212" s="32">
        <v>2018</v>
      </c>
      <c r="B11212" s="32">
        <v>55479</v>
      </c>
      <c r="C11212" s="33" t="s">
        <v>563</v>
      </c>
      <c r="D11212" s="33" t="s">
        <v>564</v>
      </c>
      <c r="E11212" s="34">
        <v>2571</v>
      </c>
      <c r="F11212" s="35">
        <v>1.04</v>
      </c>
      <c r="G11212" s="34" t="s">
        <v>364</v>
      </c>
    </row>
    <row r="11213" spans="1:7">
      <c r="A11213" s="32">
        <v>2018</v>
      </c>
      <c r="B11213" s="32">
        <v>55480</v>
      </c>
      <c r="C11213" s="33" t="s">
        <v>563</v>
      </c>
      <c r="D11213" s="33" t="s">
        <v>564</v>
      </c>
      <c r="E11213" s="34">
        <v>3416251</v>
      </c>
      <c r="F11213" s="35">
        <v>1.032</v>
      </c>
      <c r="G11213" s="34" t="s">
        <v>364</v>
      </c>
    </row>
    <row r="11214" spans="1:7">
      <c r="A11214" s="32">
        <v>2018</v>
      </c>
      <c r="B11214" s="32">
        <v>55481</v>
      </c>
      <c r="C11214" s="33" t="s">
        <v>563</v>
      </c>
      <c r="D11214" s="33" t="s">
        <v>564</v>
      </c>
      <c r="E11214" s="34">
        <v>794298</v>
      </c>
      <c r="F11214" s="35">
        <v>1.0169999999999999</v>
      </c>
      <c r="G11214" s="34" t="s">
        <v>364</v>
      </c>
    </row>
    <row r="11215" spans="1:7">
      <c r="A11215" s="32">
        <v>2018</v>
      </c>
      <c r="B11215" s="32">
        <v>55481</v>
      </c>
      <c r="C11215" s="33" t="s">
        <v>563</v>
      </c>
      <c r="D11215" s="33" t="s">
        <v>564</v>
      </c>
      <c r="E11215" s="34">
        <v>1562370</v>
      </c>
      <c r="F11215" s="35">
        <v>1.0429999999999999</v>
      </c>
      <c r="G11215" s="34" t="s">
        <v>364</v>
      </c>
    </row>
    <row r="11216" spans="1:7">
      <c r="A11216" s="32">
        <v>2018</v>
      </c>
      <c r="B11216" s="32">
        <v>55482</v>
      </c>
      <c r="C11216" s="33" t="s">
        <v>563</v>
      </c>
      <c r="D11216" s="33" t="s">
        <v>564</v>
      </c>
      <c r="E11216" s="34">
        <v>2398</v>
      </c>
      <c r="F11216" s="35">
        <v>1.0640000000000001</v>
      </c>
      <c r="G11216" s="34">
        <v>158</v>
      </c>
    </row>
    <row r="11217" spans="1:7">
      <c r="A11217" s="32">
        <v>2018</v>
      </c>
      <c r="B11217" s="32">
        <v>55482</v>
      </c>
      <c r="C11217" s="33" t="s">
        <v>563</v>
      </c>
      <c r="D11217" s="33" t="s">
        <v>564</v>
      </c>
      <c r="E11217" s="34">
        <v>19</v>
      </c>
      <c r="F11217" s="35">
        <v>1.087</v>
      </c>
      <c r="G11217" s="34">
        <v>172.6</v>
      </c>
    </row>
    <row r="11218" spans="1:7">
      <c r="A11218" s="32">
        <v>2018</v>
      </c>
      <c r="B11218" s="32">
        <v>55482</v>
      </c>
      <c r="C11218" s="33" t="s">
        <v>563</v>
      </c>
      <c r="D11218" s="33" t="s">
        <v>564</v>
      </c>
      <c r="E11218" s="34">
        <v>245</v>
      </c>
      <c r="F11218" s="35">
        <v>1.083</v>
      </c>
      <c r="G11218" s="34">
        <v>144</v>
      </c>
    </row>
    <row r="11219" spans="1:7">
      <c r="A11219" s="32">
        <v>2018</v>
      </c>
      <c r="B11219" s="32">
        <v>55482</v>
      </c>
      <c r="C11219" s="33" t="s">
        <v>563</v>
      </c>
      <c r="D11219" s="33" t="s">
        <v>564</v>
      </c>
      <c r="E11219" s="34">
        <v>490</v>
      </c>
      <c r="F11219" s="35">
        <v>1.083</v>
      </c>
      <c r="G11219" s="34">
        <v>114.4</v>
      </c>
    </row>
    <row r="11220" spans="1:7">
      <c r="A11220" s="32">
        <v>2018</v>
      </c>
      <c r="B11220" s="32">
        <v>55482</v>
      </c>
      <c r="C11220" s="33" t="s">
        <v>563</v>
      </c>
      <c r="D11220" s="33" t="s">
        <v>564</v>
      </c>
      <c r="E11220" s="34">
        <v>551</v>
      </c>
      <c r="F11220" s="35">
        <v>1.083</v>
      </c>
      <c r="G11220" s="34">
        <v>204.2</v>
      </c>
    </row>
    <row r="11221" spans="1:7">
      <c r="A11221" s="32">
        <v>2018</v>
      </c>
      <c r="B11221" s="32">
        <v>55482</v>
      </c>
      <c r="C11221" s="33" t="s">
        <v>563</v>
      </c>
      <c r="D11221" s="33" t="s">
        <v>564</v>
      </c>
      <c r="E11221" s="34">
        <v>20670</v>
      </c>
      <c r="F11221" s="35">
        <v>1.0720000000000001</v>
      </c>
      <c r="G11221" s="34">
        <v>158.80000000000001</v>
      </c>
    </row>
    <row r="11222" spans="1:7">
      <c r="A11222" s="32">
        <v>2018</v>
      </c>
      <c r="B11222" s="32">
        <v>55482</v>
      </c>
      <c r="C11222" s="33" t="s">
        <v>563</v>
      </c>
      <c r="D11222" s="33" t="s">
        <v>564</v>
      </c>
      <c r="E11222" s="34">
        <v>10274</v>
      </c>
      <c r="F11222" s="35">
        <v>1.073</v>
      </c>
      <c r="G11222" s="34">
        <v>137.6</v>
      </c>
    </row>
    <row r="11223" spans="1:7">
      <c r="A11223" s="32">
        <v>2018</v>
      </c>
      <c r="B11223" s="32">
        <v>55482</v>
      </c>
      <c r="C11223" s="33" t="s">
        <v>563</v>
      </c>
      <c r="D11223" s="33" t="s">
        <v>564</v>
      </c>
      <c r="E11223" s="34">
        <v>2940</v>
      </c>
      <c r="F11223" s="35">
        <v>1.0049999999999999</v>
      </c>
      <c r="G11223" s="34">
        <v>191.6</v>
      </c>
    </row>
    <row r="11224" spans="1:7">
      <c r="A11224" s="32">
        <v>2018</v>
      </c>
      <c r="B11224" s="32">
        <v>55482</v>
      </c>
      <c r="C11224" s="33" t="s">
        <v>563</v>
      </c>
      <c r="D11224" s="33" t="s">
        <v>564</v>
      </c>
      <c r="E11224" s="34">
        <v>13</v>
      </c>
      <c r="F11224" s="35">
        <v>1.0049999999999999</v>
      </c>
      <c r="G11224" s="34">
        <v>226.8</v>
      </c>
    </row>
    <row r="11225" spans="1:7">
      <c r="A11225" s="32">
        <v>2018</v>
      </c>
      <c r="B11225" s="32">
        <v>55482</v>
      </c>
      <c r="C11225" s="33" t="s">
        <v>563</v>
      </c>
      <c r="D11225" s="33" t="s">
        <v>564</v>
      </c>
      <c r="E11225" s="34">
        <v>980</v>
      </c>
      <c r="F11225" s="35">
        <v>1.0049999999999999</v>
      </c>
      <c r="G11225" s="34">
        <v>191.6</v>
      </c>
    </row>
    <row r="11226" spans="1:7">
      <c r="A11226" s="32">
        <v>2018</v>
      </c>
      <c r="B11226" s="32">
        <v>55482</v>
      </c>
      <c r="C11226" s="33" t="s">
        <v>563</v>
      </c>
      <c r="D11226" s="33" t="s">
        <v>564</v>
      </c>
      <c r="E11226" s="34">
        <v>223393</v>
      </c>
      <c r="F11226" s="35">
        <v>1.0640000000000001</v>
      </c>
      <c r="G11226" s="34">
        <v>176.1</v>
      </c>
    </row>
    <row r="11227" spans="1:7">
      <c r="A11227" s="32">
        <v>2018</v>
      </c>
      <c r="B11227" s="32">
        <v>55496</v>
      </c>
      <c r="C11227" s="33" t="s">
        <v>563</v>
      </c>
      <c r="D11227" s="33" t="s">
        <v>564</v>
      </c>
      <c r="E11227" s="34">
        <v>20516</v>
      </c>
      <c r="F11227" s="35">
        <v>1.0269999999999999</v>
      </c>
      <c r="G11227" s="34">
        <v>422.8</v>
      </c>
    </row>
    <row r="11228" spans="1:7">
      <c r="A11228" s="32">
        <v>2018</v>
      </c>
      <c r="B11228" s="32">
        <v>55501</v>
      </c>
      <c r="C11228" s="33" t="s">
        <v>563</v>
      </c>
      <c r="D11228" s="33" t="s">
        <v>564</v>
      </c>
      <c r="E11228" s="34">
        <v>869176</v>
      </c>
      <c r="F11228" s="35">
        <v>1.0369999999999999</v>
      </c>
      <c r="G11228" s="34" t="s">
        <v>364</v>
      </c>
    </row>
    <row r="11229" spans="1:7">
      <c r="A11229" s="32">
        <v>2018</v>
      </c>
      <c r="B11229" s="32">
        <v>55501</v>
      </c>
      <c r="C11229" s="33" t="s">
        <v>563</v>
      </c>
      <c r="D11229" s="33" t="s">
        <v>564</v>
      </c>
      <c r="E11229" s="34">
        <v>1630007</v>
      </c>
      <c r="F11229" s="35">
        <v>1.0209999999999999</v>
      </c>
      <c r="G11229" s="34" t="s">
        <v>364</v>
      </c>
    </row>
    <row r="11230" spans="1:7">
      <c r="A11230" s="32">
        <v>2018</v>
      </c>
      <c r="B11230" s="32">
        <v>55502</v>
      </c>
      <c r="C11230" s="33" t="s">
        <v>563</v>
      </c>
      <c r="D11230" s="33" t="s">
        <v>564</v>
      </c>
      <c r="E11230" s="34">
        <v>2377570</v>
      </c>
      <c r="F11230" s="35">
        <v>1.07</v>
      </c>
      <c r="G11230" s="34" t="s">
        <v>364</v>
      </c>
    </row>
    <row r="11231" spans="1:7">
      <c r="A11231" s="32">
        <v>2018</v>
      </c>
      <c r="B11231" s="32">
        <v>55503</v>
      </c>
      <c r="C11231" s="33" t="s">
        <v>563</v>
      </c>
      <c r="D11231" s="33" t="s">
        <v>564</v>
      </c>
      <c r="E11231" s="34">
        <v>3443543</v>
      </c>
      <c r="F11231" s="35">
        <v>1.0549999999999999</v>
      </c>
      <c r="G11231" s="34" t="s">
        <v>364</v>
      </c>
    </row>
    <row r="11232" spans="1:7">
      <c r="A11232" s="32">
        <v>2018</v>
      </c>
      <c r="B11232" s="32">
        <v>55514</v>
      </c>
      <c r="C11232" s="33" t="s">
        <v>563</v>
      </c>
      <c r="D11232" s="33" t="s">
        <v>564</v>
      </c>
      <c r="E11232" s="34">
        <v>825694</v>
      </c>
      <c r="F11232" s="35">
        <v>1.036</v>
      </c>
      <c r="G11232" s="34">
        <v>239.7</v>
      </c>
    </row>
    <row r="11233" spans="1:7">
      <c r="A11233" s="32">
        <v>2018</v>
      </c>
      <c r="B11233" s="32">
        <v>55516</v>
      </c>
      <c r="C11233" s="33" t="s">
        <v>563</v>
      </c>
      <c r="D11233" s="33" t="s">
        <v>564</v>
      </c>
      <c r="E11233" s="34">
        <v>151191</v>
      </c>
      <c r="F11233" s="35">
        <v>1.0429999999999999</v>
      </c>
      <c r="G11233" s="34" t="s">
        <v>364</v>
      </c>
    </row>
    <row r="11234" spans="1:7">
      <c r="A11234" s="32">
        <v>2018</v>
      </c>
      <c r="B11234" s="32">
        <v>55516</v>
      </c>
      <c r="C11234" s="33" t="s">
        <v>563</v>
      </c>
      <c r="D11234" s="33" t="s">
        <v>564</v>
      </c>
      <c r="E11234" s="34">
        <v>764443</v>
      </c>
      <c r="F11234" s="35">
        <v>1.0429999999999999</v>
      </c>
      <c r="G11234" s="34" t="s">
        <v>364</v>
      </c>
    </row>
    <row r="11235" spans="1:7">
      <c r="A11235" s="32">
        <v>2018</v>
      </c>
      <c r="B11235" s="32">
        <v>55517</v>
      </c>
      <c r="C11235" s="33" t="s">
        <v>563</v>
      </c>
      <c r="D11235" s="33" t="s">
        <v>564</v>
      </c>
      <c r="E11235" s="34">
        <v>109080</v>
      </c>
      <c r="F11235" s="35">
        <v>1.018</v>
      </c>
      <c r="G11235" s="34" t="s">
        <v>364</v>
      </c>
    </row>
    <row r="11236" spans="1:7">
      <c r="A11236" s="32">
        <v>2018</v>
      </c>
      <c r="B11236" s="32">
        <v>55518</v>
      </c>
      <c r="C11236" s="33" t="s">
        <v>563</v>
      </c>
      <c r="D11236" s="33" t="s">
        <v>564</v>
      </c>
      <c r="E11236" s="34">
        <v>579326</v>
      </c>
      <c r="F11236" s="35">
        <v>1.0229999999999999</v>
      </c>
      <c r="G11236" s="34" t="s">
        <v>364</v>
      </c>
    </row>
    <row r="11237" spans="1:7">
      <c r="A11237" s="32">
        <v>2018</v>
      </c>
      <c r="B11237" s="32">
        <v>55522</v>
      </c>
      <c r="C11237" s="33" t="s">
        <v>563</v>
      </c>
      <c r="D11237" s="33" t="s">
        <v>564</v>
      </c>
      <c r="E11237" s="34">
        <v>244741</v>
      </c>
      <c r="F11237" s="35">
        <v>1.0149999999999999</v>
      </c>
      <c r="G11237" s="34">
        <v>306</v>
      </c>
    </row>
    <row r="11238" spans="1:7">
      <c r="A11238" s="32">
        <v>2018</v>
      </c>
      <c r="B11238" s="32">
        <v>55524</v>
      </c>
      <c r="C11238" s="33" t="s">
        <v>563</v>
      </c>
      <c r="D11238" s="33" t="s">
        <v>564</v>
      </c>
      <c r="E11238" s="34">
        <v>1282120</v>
      </c>
      <c r="F11238" s="35">
        <v>1.0429999999999999</v>
      </c>
      <c r="G11238" s="34" t="s">
        <v>364</v>
      </c>
    </row>
    <row r="11239" spans="1:7">
      <c r="A11239" s="32">
        <v>2018</v>
      </c>
      <c r="B11239" s="32">
        <v>55620</v>
      </c>
      <c r="C11239" s="33" t="s">
        <v>563</v>
      </c>
      <c r="D11239" s="33" t="s">
        <v>564</v>
      </c>
      <c r="E11239" s="34">
        <v>2580708</v>
      </c>
      <c r="F11239" s="35">
        <v>1.02</v>
      </c>
      <c r="G11239" s="34">
        <v>301.8</v>
      </c>
    </row>
    <row r="11240" spans="1:7">
      <c r="A11240" s="32">
        <v>2018</v>
      </c>
      <c r="B11240" s="32">
        <v>55622</v>
      </c>
      <c r="C11240" s="33" t="s">
        <v>563</v>
      </c>
      <c r="D11240" s="33" t="s">
        <v>564</v>
      </c>
      <c r="E11240" s="34">
        <v>61294</v>
      </c>
      <c r="F11240" s="35">
        <v>1.02</v>
      </c>
      <c r="G11240" s="34">
        <v>213.2</v>
      </c>
    </row>
    <row r="11241" spans="1:7">
      <c r="A11241" s="32">
        <v>2018</v>
      </c>
      <c r="B11241" s="32">
        <v>55640</v>
      </c>
      <c r="C11241" s="33" t="s">
        <v>563</v>
      </c>
      <c r="D11241" s="33" t="s">
        <v>564</v>
      </c>
      <c r="E11241" s="34">
        <v>305756</v>
      </c>
      <c r="F11241" s="35">
        <v>1.07</v>
      </c>
      <c r="G11241" s="34" t="s">
        <v>364</v>
      </c>
    </row>
    <row r="11242" spans="1:7">
      <c r="A11242" s="32">
        <v>2018</v>
      </c>
      <c r="B11242" s="32">
        <v>55641</v>
      </c>
      <c r="C11242" s="33" t="s">
        <v>563</v>
      </c>
      <c r="D11242" s="33" t="s">
        <v>564</v>
      </c>
      <c r="E11242" s="34">
        <v>271260</v>
      </c>
      <c r="F11242" s="35">
        <v>1</v>
      </c>
      <c r="G11242" s="34">
        <v>254.3</v>
      </c>
    </row>
    <row r="11243" spans="1:7">
      <c r="A11243" s="32">
        <v>2018</v>
      </c>
      <c r="B11243" s="32">
        <v>55645</v>
      </c>
      <c r="C11243" s="33" t="s">
        <v>563</v>
      </c>
      <c r="D11243" s="33" t="s">
        <v>564</v>
      </c>
      <c r="E11243" s="34">
        <v>6594</v>
      </c>
      <c r="F11243" s="35">
        <v>1.101</v>
      </c>
      <c r="G11243" s="34">
        <v>310.10000000000002</v>
      </c>
    </row>
    <row r="11244" spans="1:7">
      <c r="A11244" s="32">
        <v>2018</v>
      </c>
      <c r="B11244" s="32">
        <v>55651</v>
      </c>
      <c r="C11244" s="33" t="s">
        <v>563</v>
      </c>
      <c r="D11244" s="33" t="s">
        <v>564</v>
      </c>
      <c r="E11244" s="34">
        <v>168519</v>
      </c>
      <c r="F11244" s="35">
        <v>1</v>
      </c>
      <c r="G11244" s="34">
        <v>187.3</v>
      </c>
    </row>
    <row r="11245" spans="1:7">
      <c r="A11245" s="32">
        <v>2018</v>
      </c>
      <c r="B11245" s="32">
        <v>55656</v>
      </c>
      <c r="C11245" s="33" t="s">
        <v>563</v>
      </c>
      <c r="D11245" s="33" t="s">
        <v>564</v>
      </c>
      <c r="E11245" s="34">
        <v>1010572</v>
      </c>
      <c r="F11245" s="35">
        <v>1.032</v>
      </c>
      <c r="G11245" s="34" t="s">
        <v>364</v>
      </c>
    </row>
    <row r="11246" spans="1:7">
      <c r="A11246" s="32">
        <v>2018</v>
      </c>
      <c r="B11246" s="32">
        <v>55661</v>
      </c>
      <c r="C11246" s="33" t="s">
        <v>563</v>
      </c>
      <c r="D11246" s="33" t="s">
        <v>564</v>
      </c>
      <c r="E11246" s="34">
        <v>619649</v>
      </c>
      <c r="F11246" s="35">
        <v>1.0349999999999999</v>
      </c>
      <c r="G11246" s="34" t="s">
        <v>364</v>
      </c>
    </row>
    <row r="11247" spans="1:7">
      <c r="A11247" s="32">
        <v>2018</v>
      </c>
      <c r="B11247" s="32">
        <v>55662</v>
      </c>
      <c r="C11247" s="33" t="s">
        <v>563</v>
      </c>
      <c r="D11247" s="33" t="s">
        <v>564</v>
      </c>
      <c r="E11247" s="34">
        <v>281178</v>
      </c>
      <c r="F11247" s="35">
        <v>1.1020000000000001</v>
      </c>
      <c r="G11247" s="34">
        <v>494.1</v>
      </c>
    </row>
    <row r="11248" spans="1:7">
      <c r="A11248" s="32">
        <v>2018</v>
      </c>
      <c r="B11248" s="32">
        <v>55667</v>
      </c>
      <c r="C11248" s="33" t="s">
        <v>563</v>
      </c>
      <c r="D11248" s="33" t="s">
        <v>564</v>
      </c>
      <c r="E11248" s="34">
        <v>2715768</v>
      </c>
      <c r="F11248" s="35">
        <v>1.03</v>
      </c>
      <c r="G11248" s="34" t="s">
        <v>364</v>
      </c>
    </row>
    <row r="11249" spans="1:7">
      <c r="A11249" s="32">
        <v>2018</v>
      </c>
      <c r="B11249" s="32">
        <v>55672</v>
      </c>
      <c r="C11249" s="33" t="s">
        <v>563</v>
      </c>
      <c r="D11249" s="33" t="s">
        <v>564</v>
      </c>
      <c r="E11249" s="34">
        <v>182</v>
      </c>
      <c r="F11249" s="35">
        <v>1.03</v>
      </c>
      <c r="G11249" s="34" t="s">
        <v>364</v>
      </c>
    </row>
    <row r="11250" spans="1:7">
      <c r="A11250" s="32">
        <v>2018</v>
      </c>
      <c r="B11250" s="32">
        <v>55672</v>
      </c>
      <c r="C11250" s="33" t="s">
        <v>563</v>
      </c>
      <c r="D11250" s="33" t="s">
        <v>564</v>
      </c>
      <c r="E11250" s="34">
        <v>39370</v>
      </c>
      <c r="F11250" s="35">
        <v>1.03</v>
      </c>
      <c r="G11250" s="34" t="s">
        <v>364</v>
      </c>
    </row>
    <row r="11251" spans="1:7">
      <c r="A11251" s="32">
        <v>2018</v>
      </c>
      <c r="B11251" s="32">
        <v>55687</v>
      </c>
      <c r="C11251" s="33" t="s">
        <v>563</v>
      </c>
      <c r="D11251" s="33" t="s">
        <v>564</v>
      </c>
      <c r="E11251" s="34">
        <v>1611246</v>
      </c>
      <c r="F11251" s="35">
        <v>1.036</v>
      </c>
      <c r="G11251" s="34">
        <v>266.89999999999998</v>
      </c>
    </row>
    <row r="11252" spans="1:7">
      <c r="A11252" s="32">
        <v>2018</v>
      </c>
      <c r="B11252" s="32">
        <v>55690</v>
      </c>
      <c r="C11252" s="33" t="s">
        <v>563</v>
      </c>
      <c r="D11252" s="33" t="s">
        <v>564</v>
      </c>
      <c r="E11252" s="34">
        <v>3211558</v>
      </c>
      <c r="F11252" s="35">
        <v>1.0289999999999999</v>
      </c>
      <c r="G11252" s="34" t="s">
        <v>364</v>
      </c>
    </row>
    <row r="11253" spans="1:7">
      <c r="A11253" s="32">
        <v>2018</v>
      </c>
      <c r="B11253" s="32">
        <v>55694</v>
      </c>
      <c r="C11253" s="33" t="s">
        <v>563</v>
      </c>
      <c r="D11253" s="33" t="s">
        <v>564</v>
      </c>
      <c r="E11253" s="34">
        <v>2917473</v>
      </c>
      <c r="F11253" s="35">
        <v>1</v>
      </c>
      <c r="G11253" s="34">
        <v>254.4</v>
      </c>
    </row>
    <row r="11254" spans="1:7">
      <c r="A11254" s="32">
        <v>2018</v>
      </c>
      <c r="B11254" s="32">
        <v>55700</v>
      </c>
      <c r="C11254" s="33" t="s">
        <v>563</v>
      </c>
      <c r="D11254" s="33" t="s">
        <v>564</v>
      </c>
      <c r="E11254" s="34">
        <v>473</v>
      </c>
      <c r="F11254" s="35">
        <v>1.095</v>
      </c>
      <c r="G11254" s="34">
        <v>149.6</v>
      </c>
    </row>
    <row r="11255" spans="1:7">
      <c r="A11255" s="32">
        <v>2018</v>
      </c>
      <c r="B11255" s="32">
        <v>55700</v>
      </c>
      <c r="C11255" s="33" t="s">
        <v>563</v>
      </c>
      <c r="D11255" s="33" t="s">
        <v>564</v>
      </c>
      <c r="E11255" s="34">
        <v>6644</v>
      </c>
      <c r="F11255" s="35">
        <v>1.0980000000000001</v>
      </c>
      <c r="G11255" s="34">
        <v>102.6</v>
      </c>
    </row>
    <row r="11256" spans="1:7">
      <c r="A11256" s="32">
        <v>2018</v>
      </c>
      <c r="B11256" s="32">
        <v>55700</v>
      </c>
      <c r="C11256" s="33" t="s">
        <v>563</v>
      </c>
      <c r="D11256" s="33" t="s">
        <v>564</v>
      </c>
      <c r="E11256" s="34">
        <v>7846</v>
      </c>
      <c r="F11256" s="35">
        <v>1.0980000000000001</v>
      </c>
      <c r="G11256" s="34">
        <v>214.8</v>
      </c>
    </row>
    <row r="11257" spans="1:7">
      <c r="A11257" s="32">
        <v>2018</v>
      </c>
      <c r="B11257" s="32">
        <v>55700</v>
      </c>
      <c r="C11257" s="33" t="s">
        <v>563</v>
      </c>
      <c r="D11257" s="33" t="s">
        <v>564</v>
      </c>
      <c r="E11257" s="34">
        <v>11374</v>
      </c>
      <c r="F11257" s="35">
        <v>1.0980000000000001</v>
      </c>
      <c r="G11257" s="34">
        <v>141.30000000000001</v>
      </c>
    </row>
    <row r="11258" spans="1:7">
      <c r="A11258" s="32">
        <v>2018</v>
      </c>
      <c r="B11258" s="32">
        <v>55700</v>
      </c>
      <c r="C11258" s="33" t="s">
        <v>563</v>
      </c>
      <c r="D11258" s="33" t="s">
        <v>564</v>
      </c>
      <c r="E11258" s="34">
        <v>3322</v>
      </c>
      <c r="F11258" s="35">
        <v>1.0980000000000001</v>
      </c>
      <c r="G11258" s="34">
        <v>132.80000000000001</v>
      </c>
    </row>
    <row r="11259" spans="1:7">
      <c r="A11259" s="32">
        <v>2018</v>
      </c>
      <c r="B11259" s="32">
        <v>55700</v>
      </c>
      <c r="C11259" s="33" t="s">
        <v>563</v>
      </c>
      <c r="D11259" s="33" t="s">
        <v>564</v>
      </c>
      <c r="E11259" s="34">
        <v>2126</v>
      </c>
      <c r="F11259" s="35">
        <v>1.099</v>
      </c>
      <c r="G11259" s="34">
        <v>133.19999999999999</v>
      </c>
    </row>
    <row r="11260" spans="1:7">
      <c r="A11260" s="32">
        <v>2018</v>
      </c>
      <c r="B11260" s="32">
        <v>55700</v>
      </c>
      <c r="C11260" s="33" t="s">
        <v>563</v>
      </c>
      <c r="D11260" s="33" t="s">
        <v>564</v>
      </c>
      <c r="E11260" s="34">
        <v>2888</v>
      </c>
      <c r="F11260" s="35">
        <v>1.099</v>
      </c>
      <c r="G11260" s="34">
        <v>201.7</v>
      </c>
    </row>
    <row r="11261" spans="1:7">
      <c r="A11261" s="32">
        <v>2018</v>
      </c>
      <c r="B11261" s="32">
        <v>55700</v>
      </c>
      <c r="C11261" s="33" t="s">
        <v>563</v>
      </c>
      <c r="D11261" s="33" t="s">
        <v>564</v>
      </c>
      <c r="E11261" s="34">
        <v>383</v>
      </c>
      <c r="F11261" s="35">
        <v>1.099</v>
      </c>
      <c r="G11261" s="34">
        <v>230.9</v>
      </c>
    </row>
    <row r="11262" spans="1:7">
      <c r="A11262" s="32">
        <v>2018</v>
      </c>
      <c r="B11262" s="32">
        <v>55700</v>
      </c>
      <c r="C11262" s="33" t="s">
        <v>563</v>
      </c>
      <c r="D11262" s="33" t="s">
        <v>564</v>
      </c>
      <c r="E11262" s="34">
        <v>963</v>
      </c>
      <c r="F11262" s="35">
        <v>1.099</v>
      </c>
      <c r="G11262" s="34">
        <v>201.7</v>
      </c>
    </row>
    <row r="11263" spans="1:7">
      <c r="A11263" s="32">
        <v>2018</v>
      </c>
      <c r="B11263" s="32">
        <v>55700</v>
      </c>
      <c r="C11263" s="33" t="s">
        <v>563</v>
      </c>
      <c r="D11263" s="33" t="s">
        <v>564</v>
      </c>
      <c r="E11263" s="34">
        <v>239838</v>
      </c>
      <c r="F11263" s="35">
        <v>1.0980000000000001</v>
      </c>
      <c r="G11263" s="34">
        <v>210.5</v>
      </c>
    </row>
    <row r="11264" spans="1:7">
      <c r="A11264" s="32">
        <v>2018</v>
      </c>
      <c r="B11264" s="32">
        <v>55701</v>
      </c>
      <c r="C11264" s="33" t="s">
        <v>563</v>
      </c>
      <c r="D11264" s="33" t="s">
        <v>564</v>
      </c>
      <c r="E11264" s="34">
        <v>2988746</v>
      </c>
      <c r="F11264" s="35">
        <v>1.0589999999999999</v>
      </c>
      <c r="G11264" s="34">
        <v>280.8</v>
      </c>
    </row>
    <row r="11265" spans="1:7">
      <c r="A11265" s="32">
        <v>2018</v>
      </c>
      <c r="B11265" s="32">
        <v>55706</v>
      </c>
      <c r="C11265" s="33" t="s">
        <v>563</v>
      </c>
      <c r="D11265" s="33" t="s">
        <v>564</v>
      </c>
      <c r="E11265" s="34">
        <v>2237101</v>
      </c>
      <c r="F11265" s="35">
        <v>1.03</v>
      </c>
      <c r="G11265" s="34" t="s">
        <v>364</v>
      </c>
    </row>
    <row r="11266" spans="1:7">
      <c r="A11266" s="32">
        <v>2018</v>
      </c>
      <c r="B11266" s="32">
        <v>55710</v>
      </c>
      <c r="C11266" s="33" t="s">
        <v>563</v>
      </c>
      <c r="D11266" s="33" t="s">
        <v>564</v>
      </c>
      <c r="E11266" s="34">
        <v>503773</v>
      </c>
      <c r="F11266" s="35">
        <v>1.0349999999999999</v>
      </c>
      <c r="G11266" s="34" t="s">
        <v>364</v>
      </c>
    </row>
    <row r="11267" spans="1:7">
      <c r="A11267" s="32">
        <v>2018</v>
      </c>
      <c r="B11267" s="32">
        <v>55714</v>
      </c>
      <c r="C11267" s="33" t="s">
        <v>563</v>
      </c>
      <c r="D11267" s="33" t="s">
        <v>564</v>
      </c>
      <c r="E11267" s="34">
        <v>2562763</v>
      </c>
      <c r="F11267" s="35">
        <v>1.02</v>
      </c>
      <c r="G11267" s="34">
        <v>319.39999999999998</v>
      </c>
    </row>
    <row r="11268" spans="1:7">
      <c r="A11268" s="32">
        <v>2018</v>
      </c>
      <c r="B11268" s="32">
        <v>55718</v>
      </c>
      <c r="C11268" s="33" t="s">
        <v>563</v>
      </c>
      <c r="D11268" s="33" t="s">
        <v>564</v>
      </c>
      <c r="E11268" s="34">
        <v>262295</v>
      </c>
      <c r="F11268" s="35">
        <v>1</v>
      </c>
      <c r="G11268" s="34">
        <v>290.7</v>
      </c>
    </row>
    <row r="11269" spans="1:7">
      <c r="A11269" s="32">
        <v>2018</v>
      </c>
      <c r="B11269" s="32">
        <v>55736</v>
      </c>
      <c r="C11269" s="33" t="s">
        <v>563</v>
      </c>
      <c r="D11269" s="33" t="s">
        <v>564</v>
      </c>
      <c r="E11269" s="34">
        <v>3973332</v>
      </c>
      <c r="F11269" s="35">
        <v>1.056</v>
      </c>
      <c r="G11269" s="34" t="s">
        <v>364</v>
      </c>
    </row>
    <row r="11270" spans="1:7">
      <c r="A11270" s="32">
        <v>2018</v>
      </c>
      <c r="B11270" s="32">
        <v>55748</v>
      </c>
      <c r="C11270" s="33" t="s">
        <v>563</v>
      </c>
      <c r="D11270" s="33" t="s">
        <v>564</v>
      </c>
      <c r="E11270" s="34">
        <v>572676</v>
      </c>
      <c r="F11270" s="35">
        <v>1.028</v>
      </c>
      <c r="G11270" s="34" t="s">
        <v>364</v>
      </c>
    </row>
    <row r="11271" spans="1:7">
      <c r="A11271" s="32">
        <v>2018</v>
      </c>
      <c r="B11271" s="32">
        <v>55749</v>
      </c>
      <c r="C11271" s="33" t="s">
        <v>363</v>
      </c>
      <c r="D11271" s="33" t="s">
        <v>354</v>
      </c>
      <c r="E11271" s="34">
        <v>7103</v>
      </c>
      <c r="F11271" s="35">
        <v>16.399999999999999</v>
      </c>
      <c r="G11271" s="34" t="s">
        <v>364</v>
      </c>
    </row>
    <row r="11272" spans="1:7">
      <c r="A11272" s="32">
        <v>2018</v>
      </c>
      <c r="B11272" s="32">
        <v>55801</v>
      </c>
      <c r="C11272" s="33" t="s">
        <v>563</v>
      </c>
      <c r="D11272" s="33" t="s">
        <v>564</v>
      </c>
      <c r="E11272" s="34">
        <v>2126421</v>
      </c>
      <c r="F11272" s="35">
        <v>1.0289999999999999</v>
      </c>
      <c r="G11272" s="34" t="s">
        <v>364</v>
      </c>
    </row>
    <row r="11273" spans="1:7">
      <c r="A11273" s="32">
        <v>2018</v>
      </c>
      <c r="B11273" s="32">
        <v>55801</v>
      </c>
      <c r="C11273" s="33" t="s">
        <v>563</v>
      </c>
      <c r="D11273" s="33" t="s">
        <v>564</v>
      </c>
      <c r="E11273" s="34">
        <v>1284063</v>
      </c>
      <c r="F11273" s="35">
        <v>1.0289999999999999</v>
      </c>
      <c r="G11273" s="34" t="s">
        <v>364</v>
      </c>
    </row>
    <row r="11274" spans="1:7">
      <c r="A11274" s="32">
        <v>2018</v>
      </c>
      <c r="B11274" s="32">
        <v>55821</v>
      </c>
      <c r="C11274" s="33" t="s">
        <v>563</v>
      </c>
      <c r="D11274" s="33" t="s">
        <v>564</v>
      </c>
      <c r="E11274" s="34">
        <v>1196499</v>
      </c>
      <c r="F11274" s="35">
        <v>1.0229999999999999</v>
      </c>
      <c r="G11274" s="34" t="s">
        <v>364</v>
      </c>
    </row>
    <row r="11275" spans="1:7">
      <c r="A11275" s="32">
        <v>2018</v>
      </c>
      <c r="B11275" s="32">
        <v>55835</v>
      </c>
      <c r="C11275" s="33" t="s">
        <v>563</v>
      </c>
      <c r="D11275" s="33" t="s">
        <v>564</v>
      </c>
      <c r="E11275" s="34">
        <v>1474078</v>
      </c>
      <c r="F11275" s="35">
        <v>1.1000000000000001</v>
      </c>
      <c r="G11275" s="34">
        <v>372.7</v>
      </c>
    </row>
    <row r="11276" spans="1:7">
      <c r="A11276" s="32">
        <v>2018</v>
      </c>
      <c r="B11276" s="32">
        <v>55856</v>
      </c>
      <c r="C11276" s="33" t="s">
        <v>353</v>
      </c>
      <c r="D11276" s="33" t="s">
        <v>354</v>
      </c>
      <c r="E11276" s="34">
        <v>511584</v>
      </c>
      <c r="F11276" s="35">
        <v>16.77</v>
      </c>
      <c r="G11276" s="34" t="s">
        <v>364</v>
      </c>
    </row>
    <row r="11277" spans="1:7">
      <c r="A11277" s="32">
        <v>2018</v>
      </c>
      <c r="B11277" s="32">
        <v>55856</v>
      </c>
      <c r="C11277" s="33" t="s">
        <v>563</v>
      </c>
      <c r="D11277" s="33" t="s">
        <v>564</v>
      </c>
      <c r="E11277" s="34">
        <v>34</v>
      </c>
      <c r="F11277" s="35">
        <v>1.02</v>
      </c>
      <c r="G11277" s="34" t="s">
        <v>364</v>
      </c>
    </row>
    <row r="11278" spans="1:7">
      <c r="A11278" s="32">
        <v>2018</v>
      </c>
      <c r="B11278" s="32">
        <v>55927</v>
      </c>
      <c r="C11278" s="33" t="s">
        <v>563</v>
      </c>
      <c r="D11278" s="33" t="s">
        <v>564</v>
      </c>
      <c r="E11278" s="34">
        <v>19129</v>
      </c>
      <c r="F11278" s="35">
        <v>1.03</v>
      </c>
      <c r="G11278" s="34">
        <v>317.89999999999998</v>
      </c>
    </row>
    <row r="11279" spans="1:7">
      <c r="A11279" s="32">
        <v>2018</v>
      </c>
      <c r="B11279" s="32">
        <v>55927</v>
      </c>
      <c r="C11279" s="33" t="s">
        <v>563</v>
      </c>
      <c r="D11279" s="33" t="s">
        <v>564</v>
      </c>
      <c r="E11279" s="34">
        <v>17113</v>
      </c>
      <c r="F11279" s="35">
        <v>1.03</v>
      </c>
      <c r="G11279" s="34">
        <v>307.7</v>
      </c>
    </row>
    <row r="11280" spans="1:7">
      <c r="A11280" s="32">
        <v>2018</v>
      </c>
      <c r="B11280" s="32">
        <v>55927</v>
      </c>
      <c r="C11280" s="33" t="s">
        <v>563</v>
      </c>
      <c r="D11280" s="33" t="s">
        <v>564</v>
      </c>
      <c r="E11280" s="34">
        <v>97543</v>
      </c>
      <c r="F11280" s="35">
        <v>1.03</v>
      </c>
      <c r="G11280" s="34">
        <v>339.8</v>
      </c>
    </row>
    <row r="11281" spans="1:7">
      <c r="A11281" s="32">
        <v>2018</v>
      </c>
      <c r="B11281" s="32">
        <v>55927</v>
      </c>
      <c r="C11281" s="33" t="s">
        <v>563</v>
      </c>
      <c r="D11281" s="33" t="s">
        <v>564</v>
      </c>
      <c r="E11281" s="34">
        <v>136344</v>
      </c>
      <c r="F11281" s="35">
        <v>1.03</v>
      </c>
      <c r="G11281" s="34">
        <v>324.5</v>
      </c>
    </row>
    <row r="11282" spans="1:7">
      <c r="A11282" s="32">
        <v>2018</v>
      </c>
      <c r="B11282" s="32">
        <v>55927</v>
      </c>
      <c r="C11282" s="33" t="s">
        <v>563</v>
      </c>
      <c r="D11282" s="33" t="s">
        <v>564</v>
      </c>
      <c r="E11282" s="34">
        <v>1145214</v>
      </c>
      <c r="F11282" s="35">
        <v>1.03</v>
      </c>
      <c r="G11282" s="34">
        <v>360.9</v>
      </c>
    </row>
    <row r="11283" spans="1:7">
      <c r="A11283" s="32">
        <v>2018</v>
      </c>
      <c r="B11283" s="32">
        <v>55933</v>
      </c>
      <c r="C11283" s="33" t="s">
        <v>563</v>
      </c>
      <c r="D11283" s="33" t="s">
        <v>564</v>
      </c>
      <c r="E11283" s="34">
        <v>5571</v>
      </c>
      <c r="F11283" s="35">
        <v>1.0429999999999999</v>
      </c>
      <c r="G11283" s="34" t="s">
        <v>364</v>
      </c>
    </row>
    <row r="11284" spans="1:7">
      <c r="A11284" s="32">
        <v>2018</v>
      </c>
      <c r="B11284" s="32">
        <v>55933</v>
      </c>
      <c r="C11284" s="33" t="s">
        <v>563</v>
      </c>
      <c r="D11284" s="33" t="s">
        <v>564</v>
      </c>
      <c r="E11284" s="34">
        <v>389720</v>
      </c>
      <c r="F11284" s="35">
        <v>1.0429999999999999</v>
      </c>
      <c r="G11284" s="34" t="s">
        <v>364</v>
      </c>
    </row>
    <row r="11285" spans="1:7">
      <c r="A11285" s="32">
        <v>2018</v>
      </c>
      <c r="B11285" s="32">
        <v>55938</v>
      </c>
      <c r="C11285" s="33" t="s">
        <v>563</v>
      </c>
      <c r="D11285" s="33" t="s">
        <v>564</v>
      </c>
      <c r="E11285" s="34">
        <v>779</v>
      </c>
      <c r="F11285" s="35">
        <v>1.0609999999999999</v>
      </c>
      <c r="G11285" s="34" t="s">
        <v>364</v>
      </c>
    </row>
    <row r="11286" spans="1:7">
      <c r="A11286" s="32">
        <v>2018</v>
      </c>
      <c r="B11286" s="32">
        <v>55938</v>
      </c>
      <c r="C11286" s="33" t="s">
        <v>563</v>
      </c>
      <c r="D11286" s="33" t="s">
        <v>564</v>
      </c>
      <c r="E11286" s="34">
        <v>698</v>
      </c>
      <c r="F11286" s="35">
        <v>1.0609999999999999</v>
      </c>
      <c r="G11286" s="34" t="s">
        <v>364</v>
      </c>
    </row>
    <row r="11287" spans="1:7">
      <c r="A11287" s="32">
        <v>2018</v>
      </c>
      <c r="B11287" s="32">
        <v>55938</v>
      </c>
      <c r="C11287" s="33" t="s">
        <v>563</v>
      </c>
      <c r="D11287" s="33" t="s">
        <v>564</v>
      </c>
      <c r="E11287" s="34">
        <v>1319</v>
      </c>
      <c r="F11287" s="35">
        <v>1.0609999999999999</v>
      </c>
      <c r="G11287" s="34" t="s">
        <v>364</v>
      </c>
    </row>
    <row r="11288" spans="1:7">
      <c r="A11288" s="32">
        <v>2018</v>
      </c>
      <c r="B11288" s="32">
        <v>55938</v>
      </c>
      <c r="C11288" s="33" t="s">
        <v>563</v>
      </c>
      <c r="D11288" s="33" t="s">
        <v>564</v>
      </c>
      <c r="E11288" s="34">
        <v>157671</v>
      </c>
      <c r="F11288" s="35">
        <v>1.0609999999999999</v>
      </c>
      <c r="G11288" s="34" t="s">
        <v>364</v>
      </c>
    </row>
    <row r="11289" spans="1:7">
      <c r="A11289" s="32">
        <v>2018</v>
      </c>
      <c r="B11289" s="32">
        <v>55938</v>
      </c>
      <c r="C11289" s="33" t="s">
        <v>563</v>
      </c>
      <c r="D11289" s="33" t="s">
        <v>564</v>
      </c>
      <c r="E11289" s="34">
        <v>25431</v>
      </c>
      <c r="F11289" s="35">
        <v>1.0609999999999999</v>
      </c>
      <c r="G11289" s="34" t="s">
        <v>364</v>
      </c>
    </row>
    <row r="11290" spans="1:7">
      <c r="A11290" s="32">
        <v>2018</v>
      </c>
      <c r="B11290" s="32">
        <v>55938</v>
      </c>
      <c r="C11290" s="33" t="s">
        <v>563</v>
      </c>
      <c r="D11290" s="33" t="s">
        <v>564</v>
      </c>
      <c r="E11290" s="34">
        <v>15246</v>
      </c>
      <c r="F11290" s="35">
        <v>1.0609999999999999</v>
      </c>
      <c r="G11290" s="34" t="s">
        <v>364</v>
      </c>
    </row>
    <row r="11291" spans="1:7">
      <c r="A11291" s="32">
        <v>2018</v>
      </c>
      <c r="B11291" s="32">
        <v>55938</v>
      </c>
      <c r="C11291" s="33" t="s">
        <v>563</v>
      </c>
      <c r="D11291" s="33" t="s">
        <v>564</v>
      </c>
      <c r="E11291" s="34">
        <v>2511</v>
      </c>
      <c r="F11291" s="35">
        <v>1.0609999999999999</v>
      </c>
      <c r="G11291" s="34" t="s">
        <v>364</v>
      </c>
    </row>
    <row r="11292" spans="1:7">
      <c r="A11292" s="32">
        <v>2018</v>
      </c>
      <c r="B11292" s="32">
        <v>55939</v>
      </c>
      <c r="C11292" s="33" t="s">
        <v>563</v>
      </c>
      <c r="D11292" s="33" t="s">
        <v>564</v>
      </c>
      <c r="E11292" s="34">
        <v>16</v>
      </c>
      <c r="F11292" s="35">
        <v>1.04</v>
      </c>
      <c r="G11292" s="34">
        <v>11882281</v>
      </c>
    </row>
    <row r="11293" spans="1:7">
      <c r="A11293" s="32">
        <v>2018</v>
      </c>
      <c r="B11293" s="32">
        <v>55965</v>
      </c>
      <c r="C11293" s="33" t="s">
        <v>563</v>
      </c>
      <c r="D11293" s="33" t="s">
        <v>564</v>
      </c>
      <c r="E11293" s="34">
        <v>4996965</v>
      </c>
      <c r="F11293" s="35">
        <v>1.03</v>
      </c>
      <c r="G11293" s="34" t="s">
        <v>364</v>
      </c>
    </row>
    <row r="11294" spans="1:7">
      <c r="A11294" s="32">
        <v>2018</v>
      </c>
      <c r="B11294" s="32">
        <v>55972</v>
      </c>
      <c r="C11294" s="33" t="s">
        <v>563</v>
      </c>
      <c r="D11294" s="33" t="s">
        <v>564</v>
      </c>
      <c r="E11294" s="34">
        <v>48500</v>
      </c>
      <c r="F11294" s="35">
        <v>1.05</v>
      </c>
      <c r="G11294" s="34">
        <v>424.7</v>
      </c>
    </row>
    <row r="11295" spans="1:7">
      <c r="A11295" s="32">
        <v>2018</v>
      </c>
      <c r="B11295" s="32">
        <v>55976</v>
      </c>
      <c r="C11295" s="33" t="s">
        <v>563</v>
      </c>
      <c r="D11295" s="33" t="s">
        <v>564</v>
      </c>
      <c r="E11295" s="34">
        <v>2940506</v>
      </c>
      <c r="F11295" s="35">
        <v>1.03</v>
      </c>
      <c r="G11295" s="34" t="s">
        <v>364</v>
      </c>
    </row>
    <row r="11296" spans="1:7">
      <c r="A11296" s="32">
        <v>2018</v>
      </c>
      <c r="B11296" s="32">
        <v>55985</v>
      </c>
      <c r="C11296" s="33" t="s">
        <v>563</v>
      </c>
      <c r="D11296" s="33" t="s">
        <v>564</v>
      </c>
      <c r="E11296" s="34">
        <v>887034</v>
      </c>
      <c r="F11296" s="35">
        <v>1.032</v>
      </c>
      <c r="G11296" s="34">
        <v>405.5</v>
      </c>
    </row>
    <row r="11297" spans="1:7">
      <c r="A11297" s="32">
        <v>2018</v>
      </c>
      <c r="B11297" s="32">
        <v>56031</v>
      </c>
      <c r="C11297" s="33" t="s">
        <v>563</v>
      </c>
      <c r="D11297" s="33" t="s">
        <v>564</v>
      </c>
      <c r="E11297" s="34">
        <v>1149329</v>
      </c>
      <c r="F11297" s="35">
        <v>1.0289999999999999</v>
      </c>
      <c r="G11297" s="34">
        <v>300.60000000000002</v>
      </c>
    </row>
    <row r="11298" spans="1:7">
      <c r="A11298" s="32">
        <v>2018</v>
      </c>
      <c r="B11298" s="32">
        <v>56046</v>
      </c>
      <c r="C11298" s="33" t="s">
        <v>563</v>
      </c>
      <c r="D11298" s="33" t="s">
        <v>564</v>
      </c>
      <c r="E11298" s="34">
        <v>916505</v>
      </c>
      <c r="F11298" s="35">
        <v>1.028</v>
      </c>
      <c r="G11298" s="34">
        <v>338.4</v>
      </c>
    </row>
    <row r="11299" spans="1:7">
      <c r="A11299" s="32">
        <v>2018</v>
      </c>
      <c r="B11299" s="32">
        <v>56068</v>
      </c>
      <c r="C11299" s="33" t="s">
        <v>353</v>
      </c>
      <c r="D11299" s="33" t="s">
        <v>354</v>
      </c>
      <c r="E11299" s="34">
        <v>30574</v>
      </c>
      <c r="F11299" s="35">
        <v>26.32</v>
      </c>
      <c r="G11299" s="34">
        <v>223.6</v>
      </c>
    </row>
    <row r="11300" spans="1:7">
      <c r="A11300" s="32">
        <v>2018</v>
      </c>
      <c r="B11300" s="32">
        <v>56068</v>
      </c>
      <c r="C11300" s="33" t="s">
        <v>363</v>
      </c>
      <c r="D11300" s="33" t="s">
        <v>354</v>
      </c>
      <c r="E11300" s="34">
        <v>54847</v>
      </c>
      <c r="F11300" s="35">
        <v>17.59</v>
      </c>
      <c r="G11300" s="34">
        <v>204.1</v>
      </c>
    </row>
    <row r="11301" spans="1:7">
      <c r="A11301" s="32">
        <v>2018</v>
      </c>
      <c r="B11301" s="32">
        <v>56068</v>
      </c>
      <c r="C11301" s="33" t="s">
        <v>363</v>
      </c>
      <c r="D11301" s="33" t="s">
        <v>354</v>
      </c>
      <c r="E11301" s="34">
        <v>21912</v>
      </c>
      <c r="F11301" s="35">
        <v>17.940000000000001</v>
      </c>
      <c r="G11301" s="34">
        <v>201.2</v>
      </c>
    </row>
    <row r="11302" spans="1:7">
      <c r="A11302" s="32">
        <v>2018</v>
      </c>
      <c r="B11302" s="32">
        <v>56068</v>
      </c>
      <c r="C11302" s="33" t="s">
        <v>363</v>
      </c>
      <c r="D11302" s="33" t="s">
        <v>354</v>
      </c>
      <c r="E11302" s="34">
        <v>245133</v>
      </c>
      <c r="F11302" s="35">
        <v>17.53</v>
      </c>
      <c r="G11302" s="34">
        <v>206.7</v>
      </c>
    </row>
    <row r="11303" spans="1:7">
      <c r="A11303" s="32">
        <v>2018</v>
      </c>
      <c r="B11303" s="32">
        <v>56068</v>
      </c>
      <c r="C11303" s="33" t="s">
        <v>563</v>
      </c>
      <c r="D11303" s="33" t="s">
        <v>564</v>
      </c>
      <c r="E11303" s="34">
        <v>2095</v>
      </c>
      <c r="F11303" s="35">
        <v>1.0429999999999999</v>
      </c>
      <c r="G11303" s="34">
        <v>5276.6</v>
      </c>
    </row>
    <row r="11304" spans="1:7">
      <c r="A11304" s="32">
        <v>2018</v>
      </c>
      <c r="B11304" s="32">
        <v>56078</v>
      </c>
      <c r="C11304" s="33" t="s">
        <v>563</v>
      </c>
      <c r="D11304" s="33" t="s">
        <v>564</v>
      </c>
      <c r="E11304" s="34">
        <v>559632</v>
      </c>
      <c r="F11304" s="35">
        <v>1.042</v>
      </c>
      <c r="G11304" s="34">
        <v>460.9</v>
      </c>
    </row>
    <row r="11305" spans="1:7">
      <c r="A11305" s="32">
        <v>2018</v>
      </c>
      <c r="B11305" s="32">
        <v>56102</v>
      </c>
      <c r="C11305" s="33" t="s">
        <v>563</v>
      </c>
      <c r="D11305" s="33" t="s">
        <v>564</v>
      </c>
      <c r="E11305" s="34">
        <v>922361</v>
      </c>
      <c r="F11305" s="35">
        <v>1.0389999999999999</v>
      </c>
      <c r="G11305" s="34">
        <v>227.7</v>
      </c>
    </row>
    <row r="11306" spans="1:7">
      <c r="A11306" s="32">
        <v>2018</v>
      </c>
      <c r="B11306" s="32">
        <v>56104</v>
      </c>
      <c r="C11306" s="33" t="s">
        <v>565</v>
      </c>
      <c r="D11306" s="33" t="s">
        <v>566</v>
      </c>
      <c r="E11306" s="34">
        <v>52</v>
      </c>
      <c r="F11306" s="35">
        <v>5.8170000000000002</v>
      </c>
      <c r="G11306" s="34" t="s">
        <v>364</v>
      </c>
    </row>
    <row r="11307" spans="1:7">
      <c r="A11307" s="32">
        <v>2018</v>
      </c>
      <c r="B11307" s="32">
        <v>56104</v>
      </c>
      <c r="C11307" s="33" t="s">
        <v>563</v>
      </c>
      <c r="D11307" s="33" t="s">
        <v>564</v>
      </c>
      <c r="E11307" s="34">
        <v>49924</v>
      </c>
      <c r="F11307" s="35">
        <v>1.0620000000000001</v>
      </c>
      <c r="G11307" s="34" t="s">
        <v>364</v>
      </c>
    </row>
    <row r="11308" spans="1:7">
      <c r="A11308" s="32">
        <v>2018</v>
      </c>
      <c r="B11308" s="32">
        <v>56150</v>
      </c>
      <c r="C11308" s="33" t="s">
        <v>563</v>
      </c>
      <c r="D11308" s="33" t="s">
        <v>564</v>
      </c>
      <c r="E11308" s="34">
        <v>4556001</v>
      </c>
      <c r="F11308" s="35">
        <v>1.028</v>
      </c>
      <c r="G11308" s="34">
        <v>310.39999999999998</v>
      </c>
    </row>
    <row r="11309" spans="1:7">
      <c r="A11309" s="32">
        <v>2018</v>
      </c>
      <c r="B11309" s="32">
        <v>56151</v>
      </c>
      <c r="C11309" s="33" t="s">
        <v>563</v>
      </c>
      <c r="D11309" s="33" t="s">
        <v>564</v>
      </c>
      <c r="E11309" s="34">
        <v>1128</v>
      </c>
      <c r="F11309" s="35">
        <v>1</v>
      </c>
      <c r="G11309" s="34">
        <v>184.5</v>
      </c>
    </row>
    <row r="11310" spans="1:7">
      <c r="A11310" s="32">
        <v>2018</v>
      </c>
      <c r="B11310" s="32">
        <v>56151</v>
      </c>
      <c r="C11310" s="33" t="s">
        <v>563</v>
      </c>
      <c r="D11310" s="33" t="s">
        <v>564</v>
      </c>
      <c r="E11310" s="34">
        <v>14867</v>
      </c>
      <c r="F11310" s="35">
        <v>1</v>
      </c>
      <c r="G11310" s="34">
        <v>416.6</v>
      </c>
    </row>
    <row r="11311" spans="1:7">
      <c r="A11311" s="32">
        <v>2018</v>
      </c>
      <c r="B11311" s="32">
        <v>56152</v>
      </c>
      <c r="C11311" s="33" t="s">
        <v>563</v>
      </c>
      <c r="D11311" s="33" t="s">
        <v>564</v>
      </c>
      <c r="E11311" s="34">
        <v>8586926</v>
      </c>
      <c r="F11311" s="35">
        <v>1.03</v>
      </c>
      <c r="G11311" s="34" t="s">
        <v>364</v>
      </c>
    </row>
    <row r="11312" spans="1:7">
      <c r="A11312" s="32">
        <v>2018</v>
      </c>
      <c r="B11312" s="32">
        <v>56163</v>
      </c>
      <c r="C11312" s="33" t="s">
        <v>563</v>
      </c>
      <c r="D11312" s="33" t="s">
        <v>564</v>
      </c>
      <c r="E11312" s="34">
        <v>55519</v>
      </c>
      <c r="F11312" s="35">
        <v>1.0429999999999999</v>
      </c>
      <c r="G11312" s="34" t="s">
        <v>364</v>
      </c>
    </row>
    <row r="11313" spans="1:7">
      <c r="A11313" s="32">
        <v>2018</v>
      </c>
      <c r="B11313" s="32">
        <v>56164</v>
      </c>
      <c r="C11313" s="33" t="s">
        <v>563</v>
      </c>
      <c r="D11313" s="33" t="s">
        <v>564</v>
      </c>
      <c r="E11313" s="34">
        <v>102224</v>
      </c>
      <c r="F11313" s="35">
        <v>1.0820000000000001</v>
      </c>
      <c r="G11313" s="34">
        <v>328.3</v>
      </c>
    </row>
    <row r="11314" spans="1:7">
      <c r="A11314" s="32">
        <v>2018</v>
      </c>
      <c r="B11314" s="32">
        <v>56164</v>
      </c>
      <c r="C11314" s="33" t="s">
        <v>563</v>
      </c>
      <c r="D11314" s="33" t="s">
        <v>564</v>
      </c>
      <c r="E11314" s="34">
        <v>237526</v>
      </c>
      <c r="F11314" s="35">
        <v>1.0820000000000001</v>
      </c>
      <c r="G11314" s="34">
        <v>291.2</v>
      </c>
    </row>
    <row r="11315" spans="1:7">
      <c r="A11315" s="32">
        <v>2018</v>
      </c>
      <c r="B11315" s="32">
        <v>56166</v>
      </c>
      <c r="C11315" s="33" t="s">
        <v>563</v>
      </c>
      <c r="D11315" s="33" t="s">
        <v>564</v>
      </c>
      <c r="E11315" s="34">
        <v>224646</v>
      </c>
      <c r="F11315" s="35">
        <v>1</v>
      </c>
      <c r="G11315" s="34">
        <v>269.60000000000002</v>
      </c>
    </row>
    <row r="11316" spans="1:7">
      <c r="A11316" s="32">
        <v>2018</v>
      </c>
      <c r="B11316" s="32">
        <v>56196</v>
      </c>
      <c r="C11316" s="33" t="s">
        <v>563</v>
      </c>
      <c r="D11316" s="33" t="s">
        <v>564</v>
      </c>
      <c r="E11316" s="34">
        <v>972</v>
      </c>
      <c r="F11316" s="35">
        <v>1.0289999999999999</v>
      </c>
      <c r="G11316" s="34">
        <v>256.60000000000002</v>
      </c>
    </row>
    <row r="11317" spans="1:7">
      <c r="A11317" s="32">
        <v>2018</v>
      </c>
      <c r="B11317" s="32">
        <v>56196</v>
      </c>
      <c r="C11317" s="33" t="s">
        <v>563</v>
      </c>
      <c r="D11317" s="33" t="s">
        <v>564</v>
      </c>
      <c r="E11317" s="34">
        <v>5540</v>
      </c>
      <c r="F11317" s="35">
        <v>1.0289999999999999</v>
      </c>
      <c r="G11317" s="34">
        <v>345.9</v>
      </c>
    </row>
    <row r="11318" spans="1:7">
      <c r="A11318" s="32">
        <v>2018</v>
      </c>
      <c r="B11318" s="32">
        <v>56196</v>
      </c>
      <c r="C11318" s="33" t="s">
        <v>563</v>
      </c>
      <c r="D11318" s="33" t="s">
        <v>564</v>
      </c>
      <c r="E11318" s="34">
        <v>31291</v>
      </c>
      <c r="F11318" s="35">
        <v>1.0289999999999999</v>
      </c>
      <c r="G11318" s="34">
        <v>297.39999999999998</v>
      </c>
    </row>
    <row r="11319" spans="1:7">
      <c r="A11319" s="32">
        <v>2018</v>
      </c>
      <c r="B11319" s="32">
        <v>56196</v>
      </c>
      <c r="C11319" s="33" t="s">
        <v>563</v>
      </c>
      <c r="D11319" s="33" t="s">
        <v>564</v>
      </c>
      <c r="E11319" s="34">
        <v>38023</v>
      </c>
      <c r="F11319" s="35">
        <v>1.0289999999999999</v>
      </c>
      <c r="G11319" s="34">
        <v>265.60000000000002</v>
      </c>
    </row>
    <row r="11320" spans="1:7">
      <c r="A11320" s="32">
        <v>2018</v>
      </c>
      <c r="B11320" s="32">
        <v>56196</v>
      </c>
      <c r="C11320" s="33" t="s">
        <v>563</v>
      </c>
      <c r="D11320" s="33" t="s">
        <v>564</v>
      </c>
      <c r="E11320" s="34">
        <v>283288</v>
      </c>
      <c r="F11320" s="35">
        <v>1.0289999999999999</v>
      </c>
      <c r="G11320" s="34">
        <v>286.89999999999998</v>
      </c>
    </row>
    <row r="11321" spans="1:7">
      <c r="A11321" s="32">
        <v>2018</v>
      </c>
      <c r="B11321" s="32">
        <v>56196</v>
      </c>
      <c r="C11321" s="33" t="s">
        <v>563</v>
      </c>
      <c r="D11321" s="33" t="s">
        <v>564</v>
      </c>
      <c r="E11321" s="34">
        <v>76620</v>
      </c>
      <c r="F11321" s="35">
        <v>1.0289999999999999</v>
      </c>
      <c r="G11321" s="34">
        <v>364.1</v>
      </c>
    </row>
    <row r="11322" spans="1:7">
      <c r="A11322" s="32">
        <v>2018</v>
      </c>
      <c r="B11322" s="32">
        <v>56196</v>
      </c>
      <c r="C11322" s="33" t="s">
        <v>563</v>
      </c>
      <c r="D11322" s="33" t="s">
        <v>564</v>
      </c>
      <c r="E11322" s="34">
        <v>174965</v>
      </c>
      <c r="F11322" s="35">
        <v>1.0289999999999999</v>
      </c>
      <c r="G11322" s="34">
        <v>439.1</v>
      </c>
    </row>
    <row r="11323" spans="1:7">
      <c r="A11323" s="32">
        <v>2018</v>
      </c>
      <c r="B11323" s="32">
        <v>56196</v>
      </c>
      <c r="C11323" s="33" t="s">
        <v>563</v>
      </c>
      <c r="D11323" s="33" t="s">
        <v>564</v>
      </c>
      <c r="E11323" s="34">
        <v>252534</v>
      </c>
      <c r="F11323" s="35">
        <v>1.0289999999999999</v>
      </c>
      <c r="G11323" s="34">
        <v>321.5</v>
      </c>
    </row>
    <row r="11324" spans="1:7">
      <c r="A11324" s="32">
        <v>2018</v>
      </c>
      <c r="B11324" s="32">
        <v>56196</v>
      </c>
      <c r="C11324" s="33" t="s">
        <v>563</v>
      </c>
      <c r="D11324" s="33" t="s">
        <v>564</v>
      </c>
      <c r="E11324" s="34">
        <v>254713</v>
      </c>
      <c r="F11324" s="35">
        <v>1.0289999999999999</v>
      </c>
      <c r="G11324" s="34">
        <v>389.4</v>
      </c>
    </row>
    <row r="11325" spans="1:7">
      <c r="A11325" s="32">
        <v>2018</v>
      </c>
      <c r="B11325" s="32">
        <v>56196</v>
      </c>
      <c r="C11325" s="33" t="s">
        <v>563</v>
      </c>
      <c r="D11325" s="33" t="s">
        <v>564</v>
      </c>
      <c r="E11325" s="34">
        <v>38998</v>
      </c>
      <c r="F11325" s="35">
        <v>1.0289999999999999</v>
      </c>
      <c r="G11325" s="34">
        <v>263.89999999999998</v>
      </c>
    </row>
    <row r="11326" spans="1:7">
      <c r="A11326" s="32">
        <v>2018</v>
      </c>
      <c r="B11326" s="32">
        <v>56224</v>
      </c>
      <c r="C11326" s="33" t="s">
        <v>363</v>
      </c>
      <c r="D11326" s="33" t="s">
        <v>354</v>
      </c>
      <c r="E11326" s="34">
        <v>30140</v>
      </c>
      <c r="F11326" s="35">
        <v>17.829999999999998</v>
      </c>
      <c r="G11326" s="34" t="s">
        <v>364</v>
      </c>
    </row>
    <row r="11327" spans="1:7">
      <c r="A11327" s="32">
        <v>2018</v>
      </c>
      <c r="B11327" s="32">
        <v>56224</v>
      </c>
      <c r="C11327" s="33" t="s">
        <v>565</v>
      </c>
      <c r="D11327" s="33" t="s">
        <v>566</v>
      </c>
      <c r="E11327" s="34">
        <v>812</v>
      </c>
      <c r="F11327" s="35">
        <v>5.6</v>
      </c>
      <c r="G11327" s="34" t="s">
        <v>364</v>
      </c>
    </row>
    <row r="11328" spans="1:7">
      <c r="A11328" s="32">
        <v>2018</v>
      </c>
      <c r="B11328" s="32">
        <v>56227</v>
      </c>
      <c r="C11328" s="33" t="s">
        <v>563</v>
      </c>
      <c r="D11328" s="33" t="s">
        <v>564</v>
      </c>
      <c r="E11328" s="34">
        <v>215033</v>
      </c>
      <c r="F11328" s="35">
        <v>1.0920000000000001</v>
      </c>
      <c r="G11328" s="34">
        <v>141.9</v>
      </c>
    </row>
    <row r="11329" spans="1:7">
      <c r="A11329" s="32">
        <v>2018</v>
      </c>
      <c r="B11329" s="32">
        <v>56227</v>
      </c>
      <c r="C11329" s="33" t="s">
        <v>563</v>
      </c>
      <c r="D11329" s="33" t="s">
        <v>564</v>
      </c>
      <c r="E11329" s="34">
        <v>492990</v>
      </c>
      <c r="F11329" s="35">
        <v>1.0920000000000001</v>
      </c>
      <c r="G11329" s="34">
        <v>200.4</v>
      </c>
    </row>
    <row r="11330" spans="1:7">
      <c r="A11330" s="32">
        <v>2018</v>
      </c>
      <c r="B11330" s="32">
        <v>56234</v>
      </c>
      <c r="C11330" s="33" t="s">
        <v>563</v>
      </c>
      <c r="D11330" s="33" t="s">
        <v>564</v>
      </c>
      <c r="E11330" s="34">
        <v>109034</v>
      </c>
      <c r="F11330" s="35">
        <v>1.0309999999999999</v>
      </c>
      <c r="G11330" s="34" t="s">
        <v>364</v>
      </c>
    </row>
    <row r="11331" spans="1:7">
      <c r="A11331" s="32">
        <v>2018</v>
      </c>
      <c r="B11331" s="32">
        <v>56234</v>
      </c>
      <c r="C11331" s="33" t="s">
        <v>563</v>
      </c>
      <c r="D11331" s="33" t="s">
        <v>564</v>
      </c>
      <c r="E11331" s="34">
        <v>1000219</v>
      </c>
      <c r="F11331" s="35">
        <v>1.0309999999999999</v>
      </c>
      <c r="G11331" s="34" t="s">
        <v>364</v>
      </c>
    </row>
    <row r="11332" spans="1:7">
      <c r="A11332" s="32">
        <v>2018</v>
      </c>
      <c r="B11332" s="32">
        <v>56237</v>
      </c>
      <c r="C11332" s="33" t="s">
        <v>563</v>
      </c>
      <c r="D11332" s="33" t="s">
        <v>564</v>
      </c>
      <c r="E11332" s="34">
        <v>2107043</v>
      </c>
      <c r="F11332" s="35">
        <v>1.0389999999999999</v>
      </c>
      <c r="G11332" s="34">
        <v>247.7</v>
      </c>
    </row>
    <row r="11333" spans="1:7">
      <c r="A11333" s="32">
        <v>2018</v>
      </c>
      <c r="B11333" s="32">
        <v>56241</v>
      </c>
      <c r="C11333" s="33" t="s">
        <v>563</v>
      </c>
      <c r="D11333" s="33" t="s">
        <v>564</v>
      </c>
      <c r="E11333" s="34">
        <v>65308</v>
      </c>
      <c r="F11333" s="35">
        <v>1.0720000000000001</v>
      </c>
      <c r="G11333" s="34" t="s">
        <v>364</v>
      </c>
    </row>
    <row r="11334" spans="1:7">
      <c r="A11334" s="32">
        <v>2018</v>
      </c>
      <c r="B11334" s="32">
        <v>56249</v>
      </c>
      <c r="C11334" s="33" t="s">
        <v>565</v>
      </c>
      <c r="D11334" s="33" t="s">
        <v>566</v>
      </c>
      <c r="E11334" s="34">
        <v>1083</v>
      </c>
      <c r="F11334" s="35">
        <v>5.8</v>
      </c>
      <c r="G11334" s="34">
        <v>1794.3</v>
      </c>
    </row>
    <row r="11335" spans="1:7">
      <c r="A11335" s="32">
        <v>2018</v>
      </c>
      <c r="B11335" s="32">
        <v>56249</v>
      </c>
      <c r="C11335" s="33" t="s">
        <v>563</v>
      </c>
      <c r="D11335" s="33" t="s">
        <v>564</v>
      </c>
      <c r="E11335" s="34">
        <v>233417</v>
      </c>
      <c r="F11335" s="35">
        <v>1.028</v>
      </c>
      <c r="G11335" s="34">
        <v>476.2</v>
      </c>
    </row>
    <row r="11336" spans="1:7">
      <c r="A11336" s="32">
        <v>2018</v>
      </c>
      <c r="B11336" s="32">
        <v>56259</v>
      </c>
      <c r="C11336" s="33" t="s">
        <v>563</v>
      </c>
      <c r="D11336" s="33" t="s">
        <v>564</v>
      </c>
      <c r="E11336" s="34">
        <v>1238185</v>
      </c>
      <c r="F11336" s="35">
        <v>1.03</v>
      </c>
      <c r="G11336" s="34" t="s">
        <v>364</v>
      </c>
    </row>
    <row r="11337" spans="1:7">
      <c r="A11337" s="32">
        <v>2018</v>
      </c>
      <c r="B11337" s="32">
        <v>56292</v>
      </c>
      <c r="C11337" s="33" t="s">
        <v>565</v>
      </c>
      <c r="D11337" s="33" t="s">
        <v>566</v>
      </c>
      <c r="E11337" s="34">
        <v>568</v>
      </c>
      <c r="F11337" s="35">
        <v>5.8</v>
      </c>
      <c r="G11337" s="34">
        <v>1544</v>
      </c>
    </row>
    <row r="11338" spans="1:7">
      <c r="A11338" s="32">
        <v>2018</v>
      </c>
      <c r="B11338" s="32">
        <v>56292</v>
      </c>
      <c r="C11338" s="33" t="s">
        <v>563</v>
      </c>
      <c r="D11338" s="33" t="s">
        <v>564</v>
      </c>
      <c r="E11338" s="34">
        <v>97231</v>
      </c>
      <c r="F11338" s="35">
        <v>1.028</v>
      </c>
      <c r="G11338" s="34">
        <v>583.5</v>
      </c>
    </row>
    <row r="11339" spans="1:7">
      <c r="A11339" s="32">
        <v>2018</v>
      </c>
      <c r="B11339" s="32">
        <v>56319</v>
      </c>
      <c r="C11339" s="33" t="s">
        <v>363</v>
      </c>
      <c r="D11339" s="33" t="s">
        <v>354</v>
      </c>
      <c r="E11339" s="34">
        <v>40508</v>
      </c>
      <c r="F11339" s="35">
        <v>16.11</v>
      </c>
      <c r="G11339" s="34">
        <v>86.9</v>
      </c>
    </row>
    <row r="11340" spans="1:7">
      <c r="A11340" s="32">
        <v>2018</v>
      </c>
      <c r="B11340" s="32">
        <v>56319</v>
      </c>
      <c r="C11340" s="33" t="s">
        <v>563</v>
      </c>
      <c r="D11340" s="33" t="s">
        <v>564</v>
      </c>
      <c r="E11340" s="34">
        <v>2864</v>
      </c>
      <c r="F11340" s="35">
        <v>1.06</v>
      </c>
      <c r="G11340" s="34">
        <v>502.2</v>
      </c>
    </row>
    <row r="11341" spans="1:7">
      <c r="A11341" s="32">
        <v>2018</v>
      </c>
      <c r="B11341" s="32">
        <v>56326</v>
      </c>
      <c r="C11341" s="33" t="s">
        <v>563</v>
      </c>
      <c r="D11341" s="33" t="s">
        <v>564</v>
      </c>
      <c r="E11341" s="34">
        <v>602203</v>
      </c>
      <c r="F11341" s="35">
        <v>1.0349999999999999</v>
      </c>
      <c r="G11341" s="34">
        <v>187.2</v>
      </c>
    </row>
    <row r="11342" spans="1:7">
      <c r="A11342" s="32">
        <v>2018</v>
      </c>
      <c r="B11342" s="32">
        <v>56328</v>
      </c>
      <c r="C11342" s="33" t="s">
        <v>563</v>
      </c>
      <c r="D11342" s="33" t="s">
        <v>564</v>
      </c>
      <c r="E11342" s="34">
        <v>2186</v>
      </c>
      <c r="F11342" s="35">
        <v>1.03</v>
      </c>
      <c r="G11342" s="34">
        <v>2448.8000000000002</v>
      </c>
    </row>
    <row r="11343" spans="1:7">
      <c r="A11343" s="32">
        <v>2018</v>
      </c>
      <c r="B11343" s="32">
        <v>56328</v>
      </c>
      <c r="C11343" s="33" t="s">
        <v>563</v>
      </c>
      <c r="D11343" s="33" t="s">
        <v>564</v>
      </c>
      <c r="E11343" s="34">
        <v>1460</v>
      </c>
      <c r="F11343" s="35">
        <v>1.05</v>
      </c>
      <c r="G11343" s="34">
        <v>1925.9</v>
      </c>
    </row>
    <row r="11344" spans="1:7">
      <c r="A11344" s="32">
        <v>2018</v>
      </c>
      <c r="B11344" s="32">
        <v>56328</v>
      </c>
      <c r="C11344" s="33" t="s">
        <v>563</v>
      </c>
      <c r="D11344" s="33" t="s">
        <v>564</v>
      </c>
      <c r="E11344" s="34">
        <v>888</v>
      </c>
      <c r="F11344" s="35">
        <v>1.05</v>
      </c>
      <c r="G11344" s="34">
        <v>2932.6</v>
      </c>
    </row>
    <row r="11345" spans="1:7">
      <c r="A11345" s="32">
        <v>2018</v>
      </c>
      <c r="B11345" s="32">
        <v>56328</v>
      </c>
      <c r="C11345" s="33" t="s">
        <v>563</v>
      </c>
      <c r="D11345" s="33" t="s">
        <v>564</v>
      </c>
      <c r="E11345" s="34">
        <v>424</v>
      </c>
      <c r="F11345" s="35">
        <v>1.04</v>
      </c>
      <c r="G11345" s="34">
        <v>2947</v>
      </c>
    </row>
    <row r="11346" spans="1:7">
      <c r="A11346" s="32">
        <v>2018</v>
      </c>
      <c r="B11346" s="32">
        <v>56328</v>
      </c>
      <c r="C11346" s="33" t="s">
        <v>563</v>
      </c>
      <c r="D11346" s="33" t="s">
        <v>564</v>
      </c>
      <c r="E11346" s="34">
        <v>2365</v>
      </c>
      <c r="F11346" s="35">
        <v>1.05</v>
      </c>
      <c r="G11346" s="34">
        <v>2025.4</v>
      </c>
    </row>
    <row r="11347" spans="1:7">
      <c r="A11347" s="32">
        <v>2018</v>
      </c>
      <c r="B11347" s="32">
        <v>56328</v>
      </c>
      <c r="C11347" s="33" t="s">
        <v>563</v>
      </c>
      <c r="D11347" s="33" t="s">
        <v>564</v>
      </c>
      <c r="E11347" s="34">
        <v>2427</v>
      </c>
      <c r="F11347" s="35">
        <v>1.05</v>
      </c>
      <c r="G11347" s="34">
        <v>2184.1999999999998</v>
      </c>
    </row>
    <row r="11348" spans="1:7">
      <c r="A11348" s="32">
        <v>2018</v>
      </c>
      <c r="B11348" s="32">
        <v>56328</v>
      </c>
      <c r="C11348" s="33" t="s">
        <v>563</v>
      </c>
      <c r="D11348" s="33" t="s">
        <v>564</v>
      </c>
      <c r="E11348" s="34">
        <v>4204</v>
      </c>
      <c r="F11348" s="35">
        <v>1.04</v>
      </c>
      <c r="G11348" s="34">
        <v>971.8</v>
      </c>
    </row>
    <row r="11349" spans="1:7">
      <c r="A11349" s="32">
        <v>2018</v>
      </c>
      <c r="B11349" s="32">
        <v>56328</v>
      </c>
      <c r="C11349" s="33" t="s">
        <v>563</v>
      </c>
      <c r="D11349" s="33" t="s">
        <v>564</v>
      </c>
      <c r="E11349" s="34">
        <v>4292</v>
      </c>
      <c r="F11349" s="35">
        <v>1.03</v>
      </c>
      <c r="G11349" s="34">
        <v>1652.9</v>
      </c>
    </row>
    <row r="11350" spans="1:7">
      <c r="A11350" s="32">
        <v>2018</v>
      </c>
      <c r="B11350" s="32">
        <v>56328</v>
      </c>
      <c r="C11350" s="33" t="s">
        <v>563</v>
      </c>
      <c r="D11350" s="33" t="s">
        <v>564</v>
      </c>
      <c r="E11350" s="34">
        <v>7029</v>
      </c>
      <c r="F11350" s="35">
        <v>0.92</v>
      </c>
      <c r="G11350" s="34">
        <v>2058.6</v>
      </c>
    </row>
    <row r="11351" spans="1:7">
      <c r="A11351" s="32">
        <v>2018</v>
      </c>
      <c r="B11351" s="32">
        <v>56328</v>
      </c>
      <c r="C11351" s="33" t="s">
        <v>563</v>
      </c>
      <c r="D11351" s="33" t="s">
        <v>564</v>
      </c>
      <c r="E11351" s="34">
        <v>8744</v>
      </c>
      <c r="F11351" s="35">
        <v>1.04</v>
      </c>
      <c r="G11351" s="34">
        <v>2061.3000000000002</v>
      </c>
    </row>
    <row r="11352" spans="1:7">
      <c r="A11352" s="32">
        <v>2018</v>
      </c>
      <c r="B11352" s="32">
        <v>56328</v>
      </c>
      <c r="C11352" s="33" t="s">
        <v>563</v>
      </c>
      <c r="D11352" s="33" t="s">
        <v>564</v>
      </c>
      <c r="E11352" s="34">
        <v>9970</v>
      </c>
      <c r="F11352" s="35">
        <v>0.94</v>
      </c>
      <c r="G11352" s="34">
        <v>1076.5999999999999</v>
      </c>
    </row>
    <row r="11353" spans="1:7">
      <c r="A11353" s="32">
        <v>2018</v>
      </c>
      <c r="B11353" s="32">
        <v>56328</v>
      </c>
      <c r="C11353" s="33" t="s">
        <v>563</v>
      </c>
      <c r="D11353" s="33" t="s">
        <v>564</v>
      </c>
      <c r="E11353" s="34">
        <v>14107</v>
      </c>
      <c r="F11353" s="35">
        <v>1.05</v>
      </c>
      <c r="G11353" s="34">
        <v>1858.4</v>
      </c>
    </row>
    <row r="11354" spans="1:7">
      <c r="A11354" s="32">
        <v>2018</v>
      </c>
      <c r="B11354" s="32">
        <v>56349</v>
      </c>
      <c r="C11354" s="33" t="s">
        <v>563</v>
      </c>
      <c r="D11354" s="33" t="s">
        <v>564</v>
      </c>
      <c r="E11354" s="34">
        <v>751506</v>
      </c>
      <c r="F11354" s="35">
        <v>1.0549999999999999</v>
      </c>
      <c r="G11354" s="34" t="s">
        <v>364</v>
      </c>
    </row>
    <row r="11355" spans="1:7">
      <c r="A11355" s="32">
        <v>2018</v>
      </c>
      <c r="B11355" s="32">
        <v>56400</v>
      </c>
      <c r="C11355" s="33" t="s">
        <v>563</v>
      </c>
      <c r="D11355" s="33" t="s">
        <v>564</v>
      </c>
      <c r="E11355" s="34">
        <v>918917</v>
      </c>
      <c r="F11355" s="35">
        <v>1.022</v>
      </c>
      <c r="G11355" s="34">
        <v>351.7</v>
      </c>
    </row>
    <row r="11356" spans="1:7">
      <c r="A11356" s="32">
        <v>2018</v>
      </c>
      <c r="B11356" s="32">
        <v>56407</v>
      </c>
      <c r="C11356" s="33" t="s">
        <v>563</v>
      </c>
      <c r="D11356" s="33" t="s">
        <v>564</v>
      </c>
      <c r="E11356" s="34">
        <v>9041577</v>
      </c>
      <c r="F11356" s="35">
        <v>1.0229999999999999</v>
      </c>
      <c r="G11356" s="34">
        <v>424.2</v>
      </c>
    </row>
    <row r="11357" spans="1:7">
      <c r="A11357" s="32">
        <v>2018</v>
      </c>
      <c r="B11357" s="32">
        <v>56445</v>
      </c>
      <c r="C11357" s="33" t="s">
        <v>563</v>
      </c>
      <c r="D11357" s="33" t="s">
        <v>564</v>
      </c>
      <c r="E11357" s="34">
        <v>32882</v>
      </c>
      <c r="F11357" s="35">
        <v>1.1200000000000001</v>
      </c>
      <c r="G11357" s="34" t="s">
        <v>364</v>
      </c>
    </row>
    <row r="11358" spans="1:7">
      <c r="A11358" s="32">
        <v>2018</v>
      </c>
      <c r="B11358" s="32">
        <v>56456</v>
      </c>
      <c r="C11358" s="33" t="s">
        <v>363</v>
      </c>
      <c r="D11358" s="33" t="s">
        <v>354</v>
      </c>
      <c r="E11358" s="34">
        <v>181781</v>
      </c>
      <c r="F11358" s="35">
        <v>17.600000000000001</v>
      </c>
      <c r="G11358" s="34" t="s">
        <v>364</v>
      </c>
    </row>
    <row r="11359" spans="1:7">
      <c r="A11359" s="32">
        <v>2018</v>
      </c>
      <c r="B11359" s="32">
        <v>56456</v>
      </c>
      <c r="C11359" s="33" t="s">
        <v>565</v>
      </c>
      <c r="D11359" s="33" t="s">
        <v>566</v>
      </c>
      <c r="E11359" s="34">
        <v>3572</v>
      </c>
      <c r="F11359" s="35">
        <v>5.8</v>
      </c>
      <c r="G11359" s="34" t="s">
        <v>364</v>
      </c>
    </row>
    <row r="11360" spans="1:7">
      <c r="A11360" s="32">
        <v>2018</v>
      </c>
      <c r="B11360" s="32">
        <v>56456</v>
      </c>
      <c r="C11360" s="33" t="s">
        <v>565</v>
      </c>
      <c r="D11360" s="33" t="s">
        <v>566</v>
      </c>
      <c r="E11360" s="34">
        <v>1555</v>
      </c>
      <c r="F11360" s="35">
        <v>5.8</v>
      </c>
      <c r="G11360" s="34" t="s">
        <v>364</v>
      </c>
    </row>
    <row r="11361" spans="1:7">
      <c r="A11361" s="32">
        <v>2018</v>
      </c>
      <c r="B11361" s="32">
        <v>56458</v>
      </c>
      <c r="C11361" s="33" t="s">
        <v>563</v>
      </c>
      <c r="D11361" s="33" t="s">
        <v>564</v>
      </c>
      <c r="E11361" s="34">
        <v>2491020</v>
      </c>
      <c r="F11361" s="35">
        <v>1.0289999999999999</v>
      </c>
      <c r="G11361" s="34" t="s">
        <v>364</v>
      </c>
    </row>
    <row r="11362" spans="1:7">
      <c r="A11362" s="32">
        <v>2018</v>
      </c>
      <c r="B11362" s="32">
        <v>56467</v>
      </c>
      <c r="C11362" s="33" t="s">
        <v>563</v>
      </c>
      <c r="D11362" s="33" t="s">
        <v>564</v>
      </c>
      <c r="E11362" s="34">
        <v>360371</v>
      </c>
      <c r="F11362" s="35">
        <v>1.022</v>
      </c>
      <c r="G11362" s="34" t="s">
        <v>364</v>
      </c>
    </row>
    <row r="11363" spans="1:7">
      <c r="A11363" s="32">
        <v>2018</v>
      </c>
      <c r="B11363" s="32">
        <v>56502</v>
      </c>
      <c r="C11363" s="33" t="s">
        <v>563</v>
      </c>
      <c r="D11363" s="33" t="s">
        <v>564</v>
      </c>
      <c r="E11363" s="34">
        <v>357330</v>
      </c>
      <c r="F11363" s="35">
        <v>1.0369999999999999</v>
      </c>
      <c r="G11363" s="34">
        <v>360.4</v>
      </c>
    </row>
    <row r="11364" spans="1:7">
      <c r="A11364" s="32">
        <v>2018</v>
      </c>
      <c r="B11364" s="32">
        <v>56505</v>
      </c>
      <c r="C11364" s="33" t="s">
        <v>563</v>
      </c>
      <c r="D11364" s="33" t="s">
        <v>564</v>
      </c>
      <c r="E11364" s="34">
        <v>51345</v>
      </c>
      <c r="F11364" s="35">
        <v>1.05</v>
      </c>
      <c r="G11364" s="34">
        <v>312.3</v>
      </c>
    </row>
    <row r="11365" spans="1:7">
      <c r="A11365" s="32">
        <v>2018</v>
      </c>
      <c r="B11365" s="32">
        <v>56532</v>
      </c>
      <c r="C11365" s="33" t="s">
        <v>563</v>
      </c>
      <c r="D11365" s="33" t="s">
        <v>564</v>
      </c>
      <c r="E11365" s="34">
        <v>917405</v>
      </c>
      <c r="F11365" s="35">
        <v>1.0409999999999999</v>
      </c>
      <c r="G11365" s="34">
        <v>350</v>
      </c>
    </row>
    <row r="11366" spans="1:7">
      <c r="A11366" s="32">
        <v>2018</v>
      </c>
      <c r="B11366" s="32">
        <v>56564</v>
      </c>
      <c r="C11366" s="33" t="s">
        <v>363</v>
      </c>
      <c r="D11366" s="33" t="s">
        <v>354</v>
      </c>
      <c r="E11366" s="34">
        <v>131543</v>
      </c>
      <c r="F11366" s="35">
        <v>17.346</v>
      </c>
      <c r="G11366" s="34">
        <v>200.3</v>
      </c>
    </row>
    <row r="11367" spans="1:7">
      <c r="A11367" s="32">
        <v>2018</v>
      </c>
      <c r="B11367" s="32">
        <v>56564</v>
      </c>
      <c r="C11367" s="33" t="s">
        <v>363</v>
      </c>
      <c r="D11367" s="33" t="s">
        <v>354</v>
      </c>
      <c r="E11367" s="34">
        <v>32838</v>
      </c>
      <c r="F11367" s="35">
        <v>17.277999999999999</v>
      </c>
      <c r="G11367" s="34">
        <v>202.2</v>
      </c>
    </row>
    <row r="11368" spans="1:7">
      <c r="A11368" s="32">
        <v>2018</v>
      </c>
      <c r="B11368" s="32">
        <v>56564</v>
      </c>
      <c r="C11368" s="33" t="s">
        <v>563</v>
      </c>
      <c r="D11368" s="33" t="s">
        <v>564</v>
      </c>
      <c r="E11368" s="34">
        <v>7620</v>
      </c>
      <c r="F11368" s="35">
        <v>1.044</v>
      </c>
      <c r="G11368" s="34">
        <v>273.7</v>
      </c>
    </row>
    <row r="11369" spans="1:7">
      <c r="A11369" s="32">
        <v>2018</v>
      </c>
      <c r="B11369" s="32">
        <v>56565</v>
      </c>
      <c r="C11369" s="33" t="s">
        <v>563</v>
      </c>
      <c r="D11369" s="33" t="s">
        <v>564</v>
      </c>
      <c r="E11369" s="34">
        <v>7928</v>
      </c>
      <c r="F11369" s="35">
        <v>1.0129999999999999</v>
      </c>
      <c r="G11369" s="34">
        <v>312.7</v>
      </c>
    </row>
    <row r="11370" spans="1:7">
      <c r="A11370" s="32">
        <v>2018</v>
      </c>
      <c r="B11370" s="32">
        <v>56565</v>
      </c>
      <c r="C11370" s="33" t="s">
        <v>563</v>
      </c>
      <c r="D11370" s="33" t="s">
        <v>564</v>
      </c>
      <c r="E11370" s="34">
        <v>4882</v>
      </c>
      <c r="F11370" s="35">
        <v>1.0129999999999999</v>
      </c>
      <c r="G11370" s="34">
        <v>302.8</v>
      </c>
    </row>
    <row r="11371" spans="1:7">
      <c r="A11371" s="32">
        <v>2018</v>
      </c>
      <c r="B11371" s="32">
        <v>56565</v>
      </c>
      <c r="C11371" s="33" t="s">
        <v>563</v>
      </c>
      <c r="D11371" s="33" t="s">
        <v>564</v>
      </c>
      <c r="E11371" s="34">
        <v>4580</v>
      </c>
      <c r="F11371" s="35">
        <v>1.0369999999999999</v>
      </c>
      <c r="G11371" s="34">
        <v>312.10000000000002</v>
      </c>
    </row>
    <row r="11372" spans="1:7">
      <c r="A11372" s="32">
        <v>2018</v>
      </c>
      <c r="B11372" s="32">
        <v>56565</v>
      </c>
      <c r="C11372" s="33" t="s">
        <v>563</v>
      </c>
      <c r="D11372" s="33" t="s">
        <v>564</v>
      </c>
      <c r="E11372" s="34">
        <v>4115</v>
      </c>
      <c r="F11372" s="35">
        <v>1.016</v>
      </c>
      <c r="G11372" s="34">
        <v>292.8</v>
      </c>
    </row>
    <row r="11373" spans="1:7">
      <c r="A11373" s="32">
        <v>2018</v>
      </c>
      <c r="B11373" s="32">
        <v>56565</v>
      </c>
      <c r="C11373" s="33" t="s">
        <v>563</v>
      </c>
      <c r="D11373" s="33" t="s">
        <v>564</v>
      </c>
      <c r="E11373" s="34">
        <v>2039</v>
      </c>
      <c r="F11373" s="35">
        <v>1.0169999999999999</v>
      </c>
      <c r="G11373" s="34">
        <v>321.3</v>
      </c>
    </row>
    <row r="11374" spans="1:7">
      <c r="A11374" s="32">
        <v>2018</v>
      </c>
      <c r="B11374" s="32">
        <v>56565</v>
      </c>
      <c r="C11374" s="33" t="s">
        <v>563</v>
      </c>
      <c r="D11374" s="33" t="s">
        <v>564</v>
      </c>
      <c r="E11374" s="34">
        <v>8871</v>
      </c>
      <c r="F11374" s="35">
        <v>1.016</v>
      </c>
      <c r="G11374" s="34">
        <v>307.3</v>
      </c>
    </row>
    <row r="11375" spans="1:7">
      <c r="A11375" s="32">
        <v>2018</v>
      </c>
      <c r="B11375" s="32">
        <v>56565</v>
      </c>
      <c r="C11375" s="33" t="s">
        <v>563</v>
      </c>
      <c r="D11375" s="33" t="s">
        <v>564</v>
      </c>
      <c r="E11375" s="34">
        <v>507682</v>
      </c>
      <c r="F11375" s="35">
        <v>1.02</v>
      </c>
      <c r="G11375" s="34">
        <v>301</v>
      </c>
    </row>
    <row r="11376" spans="1:7">
      <c r="A11376" s="32">
        <v>2018</v>
      </c>
      <c r="B11376" s="32">
        <v>56565</v>
      </c>
      <c r="C11376" s="33" t="s">
        <v>563</v>
      </c>
      <c r="D11376" s="33" t="s">
        <v>564</v>
      </c>
      <c r="E11376" s="34">
        <v>9936</v>
      </c>
      <c r="F11376" s="35">
        <v>1.0369999999999999</v>
      </c>
      <c r="G11376" s="34">
        <v>311</v>
      </c>
    </row>
    <row r="11377" spans="1:7">
      <c r="A11377" s="32">
        <v>2018</v>
      </c>
      <c r="B11377" s="32">
        <v>56565</v>
      </c>
      <c r="C11377" s="33" t="s">
        <v>563</v>
      </c>
      <c r="D11377" s="33" t="s">
        <v>564</v>
      </c>
      <c r="E11377" s="34">
        <v>46244</v>
      </c>
      <c r="F11377" s="35">
        <v>1.014</v>
      </c>
      <c r="G11377" s="34">
        <v>308.60000000000002</v>
      </c>
    </row>
    <row r="11378" spans="1:7">
      <c r="A11378" s="32">
        <v>2018</v>
      </c>
      <c r="B11378" s="32">
        <v>56565</v>
      </c>
      <c r="C11378" s="33" t="s">
        <v>563</v>
      </c>
      <c r="D11378" s="33" t="s">
        <v>564</v>
      </c>
      <c r="E11378" s="34">
        <v>61524</v>
      </c>
      <c r="F11378" s="35">
        <v>1.014</v>
      </c>
      <c r="G11378" s="34">
        <v>307.7</v>
      </c>
    </row>
    <row r="11379" spans="1:7">
      <c r="A11379" s="32">
        <v>2018</v>
      </c>
      <c r="B11379" s="32">
        <v>56565</v>
      </c>
      <c r="C11379" s="33" t="s">
        <v>563</v>
      </c>
      <c r="D11379" s="33" t="s">
        <v>564</v>
      </c>
      <c r="E11379" s="34">
        <v>78927</v>
      </c>
      <c r="F11379" s="35">
        <v>1.0209999999999999</v>
      </c>
      <c r="G11379" s="34">
        <v>291.5</v>
      </c>
    </row>
    <row r="11380" spans="1:7">
      <c r="A11380" s="32">
        <v>2018</v>
      </c>
      <c r="B11380" s="32">
        <v>56565</v>
      </c>
      <c r="C11380" s="33" t="s">
        <v>563</v>
      </c>
      <c r="D11380" s="33" t="s">
        <v>564</v>
      </c>
      <c r="E11380" s="34">
        <v>82822</v>
      </c>
      <c r="F11380" s="35">
        <v>1.022</v>
      </c>
      <c r="G11380" s="34">
        <v>300.89999999999998</v>
      </c>
    </row>
    <row r="11381" spans="1:7">
      <c r="A11381" s="32">
        <v>2018</v>
      </c>
      <c r="B11381" s="32">
        <v>56565</v>
      </c>
      <c r="C11381" s="33" t="s">
        <v>563</v>
      </c>
      <c r="D11381" s="33" t="s">
        <v>564</v>
      </c>
      <c r="E11381" s="34">
        <v>110015</v>
      </c>
      <c r="F11381" s="35">
        <v>1.018</v>
      </c>
      <c r="G11381" s="34">
        <v>314.39999999999998</v>
      </c>
    </row>
    <row r="11382" spans="1:7">
      <c r="A11382" s="32">
        <v>2018</v>
      </c>
      <c r="B11382" s="32">
        <v>56565</v>
      </c>
      <c r="C11382" s="33" t="s">
        <v>563</v>
      </c>
      <c r="D11382" s="33" t="s">
        <v>564</v>
      </c>
      <c r="E11382" s="34">
        <v>126414</v>
      </c>
      <c r="F11382" s="35">
        <v>1.018</v>
      </c>
      <c r="G11382" s="34">
        <v>301.2</v>
      </c>
    </row>
    <row r="11383" spans="1:7">
      <c r="A11383" s="32">
        <v>2018</v>
      </c>
      <c r="B11383" s="32">
        <v>56565</v>
      </c>
      <c r="C11383" s="33" t="s">
        <v>563</v>
      </c>
      <c r="D11383" s="33" t="s">
        <v>564</v>
      </c>
      <c r="E11383" s="34">
        <v>159320</v>
      </c>
      <c r="F11383" s="35">
        <v>1.0209999999999999</v>
      </c>
      <c r="G11383" s="34">
        <v>347.3</v>
      </c>
    </row>
    <row r="11384" spans="1:7">
      <c r="A11384" s="32">
        <v>2018</v>
      </c>
      <c r="B11384" s="32">
        <v>56565</v>
      </c>
      <c r="C11384" s="33" t="s">
        <v>563</v>
      </c>
      <c r="D11384" s="33" t="s">
        <v>564</v>
      </c>
      <c r="E11384" s="34">
        <v>189295</v>
      </c>
      <c r="F11384" s="35">
        <v>1.0209999999999999</v>
      </c>
      <c r="G11384" s="34">
        <v>304.8</v>
      </c>
    </row>
    <row r="11385" spans="1:7">
      <c r="A11385" s="32">
        <v>2018</v>
      </c>
      <c r="B11385" s="32">
        <v>56596</v>
      </c>
      <c r="C11385" s="33" t="s">
        <v>363</v>
      </c>
      <c r="D11385" s="33" t="s">
        <v>354</v>
      </c>
      <c r="E11385" s="34">
        <v>43195</v>
      </c>
      <c r="F11385" s="35">
        <v>16.11</v>
      </c>
      <c r="G11385" s="34">
        <v>86.9</v>
      </c>
    </row>
    <row r="11386" spans="1:7">
      <c r="A11386" s="32">
        <v>2018</v>
      </c>
      <c r="B11386" s="32">
        <v>56596</v>
      </c>
      <c r="C11386" s="33" t="s">
        <v>563</v>
      </c>
      <c r="D11386" s="33" t="s">
        <v>564</v>
      </c>
      <c r="E11386" s="34">
        <v>3602</v>
      </c>
      <c r="F11386" s="35">
        <v>1.06</v>
      </c>
      <c r="G11386" s="34">
        <v>567.9</v>
      </c>
    </row>
    <row r="11387" spans="1:7">
      <c r="A11387" s="32">
        <v>2018</v>
      </c>
      <c r="B11387" s="32">
        <v>56609</v>
      </c>
      <c r="C11387" s="33" t="s">
        <v>363</v>
      </c>
      <c r="D11387" s="33" t="s">
        <v>354</v>
      </c>
      <c r="E11387" s="34">
        <v>108556</v>
      </c>
      <c r="F11387" s="35">
        <v>16.082000000000001</v>
      </c>
      <c r="G11387" s="34">
        <v>93.6</v>
      </c>
    </row>
    <row r="11388" spans="1:7">
      <c r="A11388" s="32">
        <v>2018</v>
      </c>
      <c r="B11388" s="32">
        <v>56610</v>
      </c>
      <c r="C11388" s="33" t="s">
        <v>563</v>
      </c>
      <c r="D11388" s="33" t="s">
        <v>564</v>
      </c>
      <c r="E11388" s="34">
        <v>401741</v>
      </c>
      <c r="F11388" s="35">
        <v>1.0840000000000001</v>
      </c>
      <c r="G11388" s="34">
        <v>259.3</v>
      </c>
    </row>
    <row r="11389" spans="1:7">
      <c r="A11389" s="32">
        <v>2018</v>
      </c>
      <c r="B11389" s="32">
        <v>56611</v>
      </c>
      <c r="C11389" s="33" t="s">
        <v>363</v>
      </c>
      <c r="D11389" s="33" t="s">
        <v>354</v>
      </c>
      <c r="E11389" s="34">
        <v>71769</v>
      </c>
      <c r="F11389" s="35">
        <v>16.899999999999999</v>
      </c>
      <c r="G11389" s="34" t="s">
        <v>364</v>
      </c>
    </row>
    <row r="11390" spans="1:7">
      <c r="A11390" s="32">
        <v>2018</v>
      </c>
      <c r="B11390" s="32">
        <v>56611</v>
      </c>
      <c r="C11390" s="33" t="s">
        <v>363</v>
      </c>
      <c r="D11390" s="33" t="s">
        <v>354</v>
      </c>
      <c r="E11390" s="34">
        <v>68417</v>
      </c>
      <c r="F11390" s="35">
        <v>17.16</v>
      </c>
      <c r="G11390" s="34" t="s">
        <v>364</v>
      </c>
    </row>
    <row r="11391" spans="1:7">
      <c r="A11391" s="32">
        <v>2018</v>
      </c>
      <c r="B11391" s="32">
        <v>56611</v>
      </c>
      <c r="C11391" s="33" t="s">
        <v>363</v>
      </c>
      <c r="D11391" s="33" t="s">
        <v>354</v>
      </c>
      <c r="E11391" s="34">
        <v>36146</v>
      </c>
      <c r="F11391" s="35">
        <v>18.010000000000002</v>
      </c>
      <c r="G11391" s="34" t="s">
        <v>364</v>
      </c>
    </row>
    <row r="11392" spans="1:7">
      <c r="A11392" s="32">
        <v>2018</v>
      </c>
      <c r="B11392" s="32">
        <v>56611</v>
      </c>
      <c r="C11392" s="33" t="s">
        <v>363</v>
      </c>
      <c r="D11392" s="33" t="s">
        <v>354</v>
      </c>
      <c r="E11392" s="34">
        <v>53357</v>
      </c>
      <c r="F11392" s="35">
        <v>17.13</v>
      </c>
      <c r="G11392" s="34" t="s">
        <v>364</v>
      </c>
    </row>
    <row r="11393" spans="1:7">
      <c r="A11393" s="32">
        <v>2018</v>
      </c>
      <c r="B11393" s="32">
        <v>56611</v>
      </c>
      <c r="C11393" s="33" t="s">
        <v>363</v>
      </c>
      <c r="D11393" s="33" t="s">
        <v>354</v>
      </c>
      <c r="E11393" s="34">
        <v>49011</v>
      </c>
      <c r="F11393" s="35">
        <v>17.05</v>
      </c>
      <c r="G11393" s="34" t="s">
        <v>364</v>
      </c>
    </row>
    <row r="11394" spans="1:7">
      <c r="A11394" s="32">
        <v>2018</v>
      </c>
      <c r="B11394" s="32">
        <v>56611</v>
      </c>
      <c r="C11394" s="33" t="s">
        <v>363</v>
      </c>
      <c r="D11394" s="33" t="s">
        <v>354</v>
      </c>
      <c r="E11394" s="34">
        <v>36130</v>
      </c>
      <c r="F11394" s="35">
        <v>17.09</v>
      </c>
      <c r="G11394" s="34" t="s">
        <v>364</v>
      </c>
    </row>
    <row r="11395" spans="1:7">
      <c r="A11395" s="32">
        <v>2018</v>
      </c>
      <c r="B11395" s="32">
        <v>56671</v>
      </c>
      <c r="C11395" s="33" t="s">
        <v>353</v>
      </c>
      <c r="D11395" s="33" t="s">
        <v>354</v>
      </c>
      <c r="E11395" s="34">
        <v>9996</v>
      </c>
      <c r="F11395" s="35">
        <v>21.57</v>
      </c>
      <c r="G11395" s="34" t="s">
        <v>364</v>
      </c>
    </row>
    <row r="11396" spans="1:7">
      <c r="A11396" s="32">
        <v>2018</v>
      </c>
      <c r="B11396" s="32">
        <v>56671</v>
      </c>
      <c r="C11396" s="33" t="s">
        <v>353</v>
      </c>
      <c r="D11396" s="33" t="s">
        <v>354</v>
      </c>
      <c r="E11396" s="34">
        <v>95267</v>
      </c>
      <c r="F11396" s="35">
        <v>26.16</v>
      </c>
      <c r="G11396" s="34" t="s">
        <v>364</v>
      </c>
    </row>
    <row r="11397" spans="1:7">
      <c r="A11397" s="32">
        <v>2018</v>
      </c>
      <c r="B11397" s="32">
        <v>56671</v>
      </c>
      <c r="C11397" s="33" t="s">
        <v>353</v>
      </c>
      <c r="D11397" s="33" t="s">
        <v>354</v>
      </c>
      <c r="E11397" s="34">
        <v>38935</v>
      </c>
      <c r="F11397" s="35">
        <v>24.02</v>
      </c>
      <c r="G11397" s="34" t="s">
        <v>364</v>
      </c>
    </row>
    <row r="11398" spans="1:7">
      <c r="A11398" s="32">
        <v>2018</v>
      </c>
      <c r="B11398" s="32">
        <v>56671</v>
      </c>
      <c r="C11398" s="33" t="s">
        <v>563</v>
      </c>
      <c r="D11398" s="33" t="s">
        <v>564</v>
      </c>
      <c r="E11398" s="34">
        <v>7961</v>
      </c>
      <c r="F11398" s="35">
        <v>1.07</v>
      </c>
      <c r="G11398" s="34" t="s">
        <v>364</v>
      </c>
    </row>
    <row r="11399" spans="1:7">
      <c r="A11399" s="32">
        <v>2018</v>
      </c>
      <c r="B11399" s="32">
        <v>56671</v>
      </c>
      <c r="C11399" s="33" t="s">
        <v>563</v>
      </c>
      <c r="D11399" s="33" t="s">
        <v>564</v>
      </c>
      <c r="E11399" s="34">
        <v>2484</v>
      </c>
      <c r="F11399" s="35">
        <v>1.07</v>
      </c>
      <c r="G11399" s="34" t="s">
        <v>364</v>
      </c>
    </row>
    <row r="11400" spans="1:7">
      <c r="A11400" s="32">
        <v>2018</v>
      </c>
      <c r="B11400" s="32">
        <v>56671</v>
      </c>
      <c r="C11400" s="33" t="s">
        <v>563</v>
      </c>
      <c r="D11400" s="33" t="s">
        <v>564</v>
      </c>
      <c r="E11400" s="34">
        <v>2473</v>
      </c>
      <c r="F11400" s="35">
        <v>1.07</v>
      </c>
      <c r="G11400" s="34" t="s">
        <v>364</v>
      </c>
    </row>
    <row r="11401" spans="1:7">
      <c r="A11401" s="32">
        <v>2018</v>
      </c>
      <c r="B11401" s="32">
        <v>56674</v>
      </c>
      <c r="C11401" s="33" t="s">
        <v>563</v>
      </c>
      <c r="D11401" s="33" t="s">
        <v>564</v>
      </c>
      <c r="E11401" s="34">
        <v>6947</v>
      </c>
      <c r="F11401" s="35">
        <v>1.03</v>
      </c>
      <c r="G11401" s="34">
        <v>257.5</v>
      </c>
    </row>
    <row r="11402" spans="1:7">
      <c r="A11402" s="32">
        <v>2018</v>
      </c>
      <c r="B11402" s="32">
        <v>56674</v>
      </c>
      <c r="C11402" s="33" t="s">
        <v>563</v>
      </c>
      <c r="D11402" s="33" t="s">
        <v>564</v>
      </c>
      <c r="E11402" s="34">
        <v>2916</v>
      </c>
      <c r="F11402" s="35">
        <v>1.03</v>
      </c>
      <c r="G11402" s="34">
        <v>290.10000000000002</v>
      </c>
    </row>
    <row r="11403" spans="1:7">
      <c r="A11403" s="32">
        <v>2018</v>
      </c>
      <c r="B11403" s="32">
        <v>56674</v>
      </c>
      <c r="C11403" s="33" t="s">
        <v>563</v>
      </c>
      <c r="D11403" s="33" t="s">
        <v>564</v>
      </c>
      <c r="E11403" s="34">
        <v>16749</v>
      </c>
      <c r="F11403" s="35">
        <v>1.03</v>
      </c>
      <c r="G11403" s="34">
        <v>277.7</v>
      </c>
    </row>
    <row r="11404" spans="1:7">
      <c r="A11404" s="32">
        <v>2018</v>
      </c>
      <c r="B11404" s="32">
        <v>56708</v>
      </c>
      <c r="C11404" s="33" t="s">
        <v>563</v>
      </c>
      <c r="D11404" s="33" t="s">
        <v>564</v>
      </c>
      <c r="E11404" s="34">
        <v>632466</v>
      </c>
      <c r="F11404" s="35">
        <v>1.028</v>
      </c>
      <c r="G11404" s="34" t="s">
        <v>364</v>
      </c>
    </row>
    <row r="11405" spans="1:7">
      <c r="A11405" s="32">
        <v>2018</v>
      </c>
      <c r="B11405" s="32">
        <v>56786</v>
      </c>
      <c r="C11405" s="33" t="s">
        <v>362</v>
      </c>
      <c r="D11405" s="33" t="s">
        <v>354</v>
      </c>
      <c r="E11405" s="34">
        <v>20122</v>
      </c>
      <c r="F11405" s="35">
        <v>14.5</v>
      </c>
      <c r="G11405" s="34">
        <v>226</v>
      </c>
    </row>
    <row r="11406" spans="1:7">
      <c r="A11406" s="32">
        <v>2018</v>
      </c>
      <c r="B11406" s="32">
        <v>56786</v>
      </c>
      <c r="C11406" s="33" t="s">
        <v>563</v>
      </c>
      <c r="D11406" s="33" t="s">
        <v>564</v>
      </c>
      <c r="E11406" s="34">
        <v>63418</v>
      </c>
      <c r="F11406" s="35">
        <v>1</v>
      </c>
      <c r="G11406" s="34">
        <v>304.3</v>
      </c>
    </row>
    <row r="11407" spans="1:7">
      <c r="A11407" s="32">
        <v>2018</v>
      </c>
      <c r="B11407" s="32">
        <v>56798</v>
      </c>
      <c r="C11407" s="33" t="s">
        <v>563</v>
      </c>
      <c r="D11407" s="33" t="s">
        <v>564</v>
      </c>
      <c r="E11407" s="34">
        <v>1590191</v>
      </c>
      <c r="F11407" s="35">
        <v>1.026</v>
      </c>
      <c r="G11407" s="34" t="s">
        <v>364</v>
      </c>
    </row>
    <row r="11408" spans="1:7">
      <c r="A11408" s="32">
        <v>2018</v>
      </c>
      <c r="B11408" s="32">
        <v>56799</v>
      </c>
      <c r="C11408" s="33" t="s">
        <v>565</v>
      </c>
      <c r="D11408" s="33" t="s">
        <v>566</v>
      </c>
      <c r="E11408" s="34">
        <v>956</v>
      </c>
      <c r="F11408" s="35">
        <v>5.8339999999999996</v>
      </c>
      <c r="G11408" s="34">
        <v>1619.8</v>
      </c>
    </row>
    <row r="11409" spans="1:7">
      <c r="A11409" s="32">
        <v>2018</v>
      </c>
      <c r="B11409" s="32">
        <v>56799</v>
      </c>
      <c r="C11409" s="33" t="s">
        <v>565</v>
      </c>
      <c r="D11409" s="33" t="s">
        <v>566</v>
      </c>
      <c r="E11409" s="34">
        <v>1221</v>
      </c>
      <c r="F11409" s="35">
        <v>5.8390000000000004</v>
      </c>
      <c r="G11409" s="34">
        <v>1697.6</v>
      </c>
    </row>
    <row r="11410" spans="1:7">
      <c r="A11410" s="32">
        <v>2018</v>
      </c>
      <c r="B11410" s="32">
        <v>56799</v>
      </c>
      <c r="C11410" s="33" t="s">
        <v>563</v>
      </c>
      <c r="D11410" s="33" t="s">
        <v>564</v>
      </c>
      <c r="E11410" s="34">
        <v>286791</v>
      </c>
      <c r="F11410" s="35">
        <v>1.042</v>
      </c>
      <c r="G11410" s="34">
        <v>673.1</v>
      </c>
    </row>
    <row r="11411" spans="1:7">
      <c r="A11411" s="32">
        <v>2018</v>
      </c>
      <c r="B11411" s="32">
        <v>56803</v>
      </c>
      <c r="C11411" s="33" t="s">
        <v>563</v>
      </c>
      <c r="D11411" s="33" t="s">
        <v>564</v>
      </c>
      <c r="E11411" s="34">
        <v>25900</v>
      </c>
      <c r="F11411" s="35">
        <v>1.042</v>
      </c>
      <c r="G11411" s="34" t="s">
        <v>364</v>
      </c>
    </row>
    <row r="11412" spans="1:7">
      <c r="A11412" s="32">
        <v>2018</v>
      </c>
      <c r="B11412" s="32">
        <v>56806</v>
      </c>
      <c r="C11412" s="33" t="s">
        <v>563</v>
      </c>
      <c r="D11412" s="33" t="s">
        <v>564</v>
      </c>
      <c r="E11412" s="34">
        <v>301816</v>
      </c>
      <c r="F11412" s="35">
        <v>1.03</v>
      </c>
      <c r="G11412" s="34" t="s">
        <v>364</v>
      </c>
    </row>
    <row r="11413" spans="1:7">
      <c r="A11413" s="32">
        <v>2018</v>
      </c>
      <c r="B11413" s="32">
        <v>56807</v>
      </c>
      <c r="C11413" s="33" t="s">
        <v>563</v>
      </c>
      <c r="D11413" s="33" t="s">
        <v>564</v>
      </c>
      <c r="E11413" s="34">
        <v>14001</v>
      </c>
      <c r="F11413" s="35">
        <v>1.0409999999999999</v>
      </c>
      <c r="G11413" s="34">
        <v>3822.2</v>
      </c>
    </row>
    <row r="11414" spans="1:7">
      <c r="A11414" s="32">
        <v>2018</v>
      </c>
      <c r="B11414" s="32">
        <v>56808</v>
      </c>
      <c r="C11414" s="33" t="s">
        <v>565</v>
      </c>
      <c r="D11414" s="33" t="s">
        <v>566</v>
      </c>
      <c r="E11414" s="34">
        <v>3346</v>
      </c>
      <c r="F11414" s="35">
        <v>5.88</v>
      </c>
      <c r="G11414" s="34">
        <v>1603.4</v>
      </c>
    </row>
    <row r="11415" spans="1:7">
      <c r="A11415" s="32">
        <v>2018</v>
      </c>
      <c r="B11415" s="32">
        <v>56808</v>
      </c>
      <c r="C11415" s="33" t="s">
        <v>353</v>
      </c>
      <c r="D11415" s="33" t="s">
        <v>354</v>
      </c>
      <c r="E11415" s="34">
        <v>3457</v>
      </c>
      <c r="F11415" s="35">
        <v>12.692</v>
      </c>
      <c r="G11415" s="34">
        <v>199</v>
      </c>
    </row>
    <row r="11416" spans="1:7">
      <c r="A11416" s="32">
        <v>2018</v>
      </c>
      <c r="B11416" s="32">
        <v>56808</v>
      </c>
      <c r="C11416" s="33" t="s">
        <v>353</v>
      </c>
      <c r="D11416" s="33" t="s">
        <v>354</v>
      </c>
      <c r="E11416" s="34">
        <v>152686</v>
      </c>
      <c r="F11416" s="35">
        <v>16.036000000000001</v>
      </c>
      <c r="G11416" s="34">
        <v>228.6</v>
      </c>
    </row>
    <row r="11417" spans="1:7">
      <c r="A11417" s="32">
        <v>2018</v>
      </c>
      <c r="B11417" s="32">
        <v>56846</v>
      </c>
      <c r="C11417" s="33" t="s">
        <v>563</v>
      </c>
      <c r="D11417" s="33" t="s">
        <v>564</v>
      </c>
      <c r="E11417" s="34">
        <v>2901087</v>
      </c>
      <c r="F11417" s="35">
        <v>1.0580000000000001</v>
      </c>
      <c r="G11417" s="34" t="s">
        <v>364</v>
      </c>
    </row>
    <row r="11418" spans="1:7">
      <c r="A11418" s="32">
        <v>2018</v>
      </c>
      <c r="B11418" s="32">
        <v>56908</v>
      </c>
      <c r="C11418" s="33" t="s">
        <v>563</v>
      </c>
      <c r="D11418" s="33" t="s">
        <v>564</v>
      </c>
      <c r="E11418" s="34">
        <v>201524</v>
      </c>
      <c r="F11418" s="35">
        <v>1.044</v>
      </c>
      <c r="G11418" s="34">
        <v>119.3</v>
      </c>
    </row>
    <row r="11419" spans="1:7">
      <c r="A11419" s="32">
        <v>2018</v>
      </c>
      <c r="B11419" s="32">
        <v>56948</v>
      </c>
      <c r="C11419" s="33" t="s">
        <v>563</v>
      </c>
      <c r="D11419" s="33" t="s">
        <v>564</v>
      </c>
      <c r="E11419" s="34">
        <v>121194</v>
      </c>
      <c r="F11419" s="35">
        <v>1.05</v>
      </c>
      <c r="G11419" s="34" t="s">
        <v>364</v>
      </c>
    </row>
    <row r="11420" spans="1:7">
      <c r="A11420" s="32">
        <v>2018</v>
      </c>
      <c r="B11420" s="32">
        <v>56963</v>
      </c>
      <c r="C11420" s="33" t="s">
        <v>563</v>
      </c>
      <c r="D11420" s="33" t="s">
        <v>564</v>
      </c>
      <c r="E11420" s="34">
        <v>214000</v>
      </c>
      <c r="F11420" s="35">
        <v>1.032</v>
      </c>
      <c r="G11420" s="34" t="s">
        <v>364</v>
      </c>
    </row>
    <row r="11421" spans="1:7">
      <c r="A11421" s="32">
        <v>2018</v>
      </c>
      <c r="B11421" s="32">
        <v>56964</v>
      </c>
      <c r="C11421" s="33" t="s">
        <v>563</v>
      </c>
      <c r="D11421" s="33" t="s">
        <v>564</v>
      </c>
      <c r="E11421" s="34">
        <v>109657</v>
      </c>
      <c r="F11421" s="35">
        <v>1.0289999999999999</v>
      </c>
      <c r="G11421" s="34" t="s">
        <v>364</v>
      </c>
    </row>
    <row r="11422" spans="1:7">
      <c r="A11422" s="32">
        <v>2018</v>
      </c>
      <c r="B11422" s="32">
        <v>56964</v>
      </c>
      <c r="C11422" s="33" t="s">
        <v>563</v>
      </c>
      <c r="D11422" s="33" t="s">
        <v>564</v>
      </c>
      <c r="E11422" s="34">
        <v>721307</v>
      </c>
      <c r="F11422" s="35">
        <v>1.042</v>
      </c>
      <c r="G11422" s="34" t="s">
        <v>364</v>
      </c>
    </row>
    <row r="11423" spans="1:7">
      <c r="A11423" s="32">
        <v>2018</v>
      </c>
      <c r="B11423" s="32">
        <v>56998</v>
      </c>
      <c r="C11423" s="33" t="s">
        <v>563</v>
      </c>
      <c r="D11423" s="33" t="s">
        <v>564</v>
      </c>
      <c r="E11423" s="34">
        <v>568305</v>
      </c>
      <c r="F11423" s="35">
        <v>0.99299999999999999</v>
      </c>
      <c r="G11423" s="34" t="s">
        <v>364</v>
      </c>
    </row>
    <row r="11424" spans="1:7">
      <c r="A11424" s="32">
        <v>2018</v>
      </c>
      <c r="B11424" s="32">
        <v>57027</v>
      </c>
      <c r="C11424" s="33" t="s">
        <v>563</v>
      </c>
      <c r="D11424" s="33" t="s">
        <v>564</v>
      </c>
      <c r="E11424" s="34">
        <v>109132</v>
      </c>
      <c r="F11424" s="35">
        <v>1.022</v>
      </c>
      <c r="G11424" s="34">
        <v>306</v>
      </c>
    </row>
    <row r="11425" spans="1:7">
      <c r="A11425" s="32">
        <v>2018</v>
      </c>
      <c r="B11425" s="32">
        <v>57029</v>
      </c>
      <c r="C11425" s="33" t="s">
        <v>565</v>
      </c>
      <c r="D11425" s="33" t="s">
        <v>566</v>
      </c>
      <c r="E11425" s="34">
        <v>206</v>
      </c>
      <c r="F11425" s="35">
        <v>5.8170000000000002</v>
      </c>
      <c r="G11425" s="34" t="s">
        <v>364</v>
      </c>
    </row>
    <row r="11426" spans="1:7">
      <c r="A11426" s="32">
        <v>2018</v>
      </c>
      <c r="B11426" s="32">
        <v>57029</v>
      </c>
      <c r="C11426" s="33" t="s">
        <v>565</v>
      </c>
      <c r="D11426" s="33" t="s">
        <v>566</v>
      </c>
      <c r="E11426" s="34">
        <v>729</v>
      </c>
      <c r="F11426" s="35">
        <v>5.8170000000000002</v>
      </c>
      <c r="G11426" s="34" t="s">
        <v>364</v>
      </c>
    </row>
    <row r="11427" spans="1:7">
      <c r="A11427" s="32">
        <v>2018</v>
      </c>
      <c r="B11427" s="32">
        <v>57029</v>
      </c>
      <c r="C11427" s="33" t="s">
        <v>565</v>
      </c>
      <c r="D11427" s="33" t="s">
        <v>566</v>
      </c>
      <c r="E11427" s="34">
        <v>187</v>
      </c>
      <c r="F11427" s="35">
        <v>5.8170000000000002</v>
      </c>
      <c r="G11427" s="34" t="s">
        <v>364</v>
      </c>
    </row>
    <row r="11428" spans="1:7">
      <c r="A11428" s="32">
        <v>2018</v>
      </c>
      <c r="B11428" s="32">
        <v>57029</v>
      </c>
      <c r="C11428" s="33" t="s">
        <v>563</v>
      </c>
      <c r="D11428" s="33" t="s">
        <v>564</v>
      </c>
      <c r="E11428" s="34">
        <v>519636</v>
      </c>
      <c r="F11428" s="35">
        <v>1.0249999999999999</v>
      </c>
      <c r="G11428" s="34" t="s">
        <v>364</v>
      </c>
    </row>
    <row r="11429" spans="1:7">
      <c r="A11429" s="32">
        <v>2018</v>
      </c>
      <c r="B11429" s="32">
        <v>57036</v>
      </c>
      <c r="C11429" s="33" t="s">
        <v>563</v>
      </c>
      <c r="D11429" s="33" t="s">
        <v>564</v>
      </c>
      <c r="E11429" s="34">
        <v>547629</v>
      </c>
      <c r="F11429" s="35">
        <v>1</v>
      </c>
      <c r="G11429" s="34">
        <v>792</v>
      </c>
    </row>
    <row r="11430" spans="1:7">
      <c r="A11430" s="32">
        <v>2018</v>
      </c>
      <c r="B11430" s="32">
        <v>57036</v>
      </c>
      <c r="C11430" s="33" t="s">
        <v>563</v>
      </c>
      <c r="D11430" s="33" t="s">
        <v>564</v>
      </c>
      <c r="E11430" s="34">
        <v>120326</v>
      </c>
      <c r="F11430" s="35">
        <v>1</v>
      </c>
      <c r="G11430" s="34">
        <v>525.70000000000005</v>
      </c>
    </row>
    <row r="11431" spans="1:7">
      <c r="A11431" s="32">
        <v>2018</v>
      </c>
      <c r="B11431" s="32">
        <v>57036</v>
      </c>
      <c r="C11431" s="33" t="s">
        <v>563</v>
      </c>
      <c r="D11431" s="33" t="s">
        <v>564</v>
      </c>
      <c r="E11431" s="34">
        <v>3784</v>
      </c>
      <c r="F11431" s="35">
        <v>1</v>
      </c>
      <c r="G11431" s="34">
        <v>675.4</v>
      </c>
    </row>
    <row r="11432" spans="1:7">
      <c r="A11432" s="32">
        <v>2018</v>
      </c>
      <c r="B11432" s="32">
        <v>57037</v>
      </c>
      <c r="C11432" s="33" t="s">
        <v>563</v>
      </c>
      <c r="D11432" s="33" t="s">
        <v>564</v>
      </c>
      <c r="E11432" s="34">
        <v>2567367</v>
      </c>
      <c r="F11432" s="35">
        <v>1.0569999999999999</v>
      </c>
      <c r="G11432" s="34">
        <v>274.3</v>
      </c>
    </row>
    <row r="11433" spans="1:7">
      <c r="A11433" s="32">
        <v>2018</v>
      </c>
      <c r="B11433" s="32">
        <v>57046</v>
      </c>
      <c r="C11433" s="33" t="s">
        <v>363</v>
      </c>
      <c r="D11433" s="33" t="s">
        <v>354</v>
      </c>
      <c r="E11433" s="34">
        <v>63561</v>
      </c>
      <c r="F11433" s="35">
        <v>17.3</v>
      </c>
      <c r="G11433" s="34" t="s">
        <v>364</v>
      </c>
    </row>
    <row r="11434" spans="1:7">
      <c r="A11434" s="32">
        <v>2018</v>
      </c>
      <c r="B11434" s="32">
        <v>57267</v>
      </c>
      <c r="C11434" s="33" t="s">
        <v>563</v>
      </c>
      <c r="D11434" s="33" t="s">
        <v>564</v>
      </c>
      <c r="E11434" s="34">
        <v>23883</v>
      </c>
      <c r="F11434" s="35">
        <v>1.03</v>
      </c>
      <c r="G11434" s="34" t="s">
        <v>364</v>
      </c>
    </row>
    <row r="11435" spans="1:7">
      <c r="A11435" s="32">
        <v>2018</v>
      </c>
      <c r="B11435" s="32">
        <v>57349</v>
      </c>
      <c r="C11435" s="33" t="s">
        <v>563</v>
      </c>
      <c r="D11435" s="33" t="s">
        <v>564</v>
      </c>
      <c r="E11435" s="34">
        <v>553250</v>
      </c>
      <c r="F11435" s="35">
        <v>1.0429999999999999</v>
      </c>
      <c r="G11435" s="34" t="s">
        <v>364</v>
      </c>
    </row>
    <row r="11436" spans="1:7">
      <c r="A11436" s="32">
        <v>2018</v>
      </c>
      <c r="B11436" s="32">
        <v>57482</v>
      </c>
      <c r="C11436" s="33" t="s">
        <v>563</v>
      </c>
      <c r="D11436" s="33" t="s">
        <v>564</v>
      </c>
      <c r="E11436" s="34">
        <v>377078</v>
      </c>
      <c r="F11436" s="35">
        <v>1.0309999999999999</v>
      </c>
      <c r="G11436" s="34" t="s">
        <v>364</v>
      </c>
    </row>
    <row r="11437" spans="1:7">
      <c r="A11437" s="32">
        <v>2018</v>
      </c>
      <c r="B11437" s="32">
        <v>57515</v>
      </c>
      <c r="C11437" s="33" t="s">
        <v>563</v>
      </c>
      <c r="D11437" s="33" t="s">
        <v>564</v>
      </c>
      <c r="E11437" s="34">
        <v>283163</v>
      </c>
      <c r="F11437" s="35">
        <v>1.0309999999999999</v>
      </c>
      <c r="G11437" s="34" t="s">
        <v>364</v>
      </c>
    </row>
    <row r="11438" spans="1:7">
      <c r="A11438" s="32">
        <v>2018</v>
      </c>
      <c r="B11438" s="32">
        <v>57555</v>
      </c>
      <c r="C11438" s="33" t="s">
        <v>563</v>
      </c>
      <c r="D11438" s="33" t="s">
        <v>564</v>
      </c>
      <c r="E11438" s="34">
        <v>80084</v>
      </c>
      <c r="F11438" s="35">
        <v>1.038</v>
      </c>
      <c r="G11438" s="34" t="s">
        <v>364</v>
      </c>
    </row>
    <row r="11439" spans="1:7">
      <c r="A11439" s="32">
        <v>2018</v>
      </c>
      <c r="B11439" s="32">
        <v>57664</v>
      </c>
      <c r="C11439" s="33" t="s">
        <v>563</v>
      </c>
      <c r="D11439" s="33" t="s">
        <v>564</v>
      </c>
      <c r="E11439" s="34">
        <v>1941</v>
      </c>
      <c r="F11439" s="35">
        <v>1.03</v>
      </c>
      <c r="G11439" s="34" t="s">
        <v>364</v>
      </c>
    </row>
    <row r="11440" spans="1:7">
      <c r="A11440" s="32">
        <v>2018</v>
      </c>
      <c r="B11440" s="32">
        <v>57664</v>
      </c>
      <c r="C11440" s="33" t="s">
        <v>563</v>
      </c>
      <c r="D11440" s="33" t="s">
        <v>564</v>
      </c>
      <c r="E11440" s="34">
        <v>3397</v>
      </c>
      <c r="F11440" s="35">
        <v>1.03</v>
      </c>
      <c r="G11440" s="34" t="s">
        <v>364</v>
      </c>
    </row>
    <row r="11441" spans="1:7">
      <c r="A11441" s="32">
        <v>2018</v>
      </c>
      <c r="B11441" s="32">
        <v>57664</v>
      </c>
      <c r="C11441" s="33" t="s">
        <v>563</v>
      </c>
      <c r="D11441" s="33" t="s">
        <v>564</v>
      </c>
      <c r="E11441" s="34">
        <v>17050</v>
      </c>
      <c r="F11441" s="35">
        <v>1.03</v>
      </c>
      <c r="G11441" s="34" t="s">
        <v>364</v>
      </c>
    </row>
    <row r="11442" spans="1:7">
      <c r="A11442" s="32">
        <v>2018</v>
      </c>
      <c r="B11442" s="32">
        <v>57664</v>
      </c>
      <c r="C11442" s="33" t="s">
        <v>563</v>
      </c>
      <c r="D11442" s="33" t="s">
        <v>564</v>
      </c>
      <c r="E11442" s="34">
        <v>24273</v>
      </c>
      <c r="F11442" s="35">
        <v>1.03</v>
      </c>
      <c r="G11442" s="34" t="s">
        <v>364</v>
      </c>
    </row>
    <row r="11443" spans="1:7">
      <c r="A11443" s="32">
        <v>2018</v>
      </c>
      <c r="B11443" s="32">
        <v>57664</v>
      </c>
      <c r="C11443" s="33" t="s">
        <v>563</v>
      </c>
      <c r="D11443" s="33" t="s">
        <v>564</v>
      </c>
      <c r="E11443" s="34">
        <v>86873</v>
      </c>
      <c r="F11443" s="35">
        <v>1.03</v>
      </c>
      <c r="G11443" s="34" t="s">
        <v>364</v>
      </c>
    </row>
    <row r="11444" spans="1:7">
      <c r="A11444" s="32">
        <v>2018</v>
      </c>
      <c r="B11444" s="32">
        <v>57664</v>
      </c>
      <c r="C11444" s="33" t="s">
        <v>563</v>
      </c>
      <c r="D11444" s="33" t="s">
        <v>564</v>
      </c>
      <c r="E11444" s="34">
        <v>77072</v>
      </c>
      <c r="F11444" s="35">
        <v>1.03</v>
      </c>
      <c r="G11444" s="34" t="s">
        <v>364</v>
      </c>
    </row>
    <row r="11445" spans="1:7">
      <c r="A11445" s="32">
        <v>2018</v>
      </c>
      <c r="B11445" s="32">
        <v>57664</v>
      </c>
      <c r="C11445" s="33" t="s">
        <v>563</v>
      </c>
      <c r="D11445" s="33" t="s">
        <v>564</v>
      </c>
      <c r="E11445" s="34">
        <v>171681</v>
      </c>
      <c r="F11445" s="35">
        <v>1.03</v>
      </c>
      <c r="G11445" s="34" t="s">
        <v>364</v>
      </c>
    </row>
    <row r="11446" spans="1:7">
      <c r="A11446" s="32">
        <v>2018</v>
      </c>
      <c r="B11446" s="32">
        <v>57664</v>
      </c>
      <c r="C11446" s="33" t="s">
        <v>563</v>
      </c>
      <c r="D11446" s="33" t="s">
        <v>564</v>
      </c>
      <c r="E11446" s="34">
        <v>360376</v>
      </c>
      <c r="F11446" s="35">
        <v>1.03</v>
      </c>
      <c r="G11446" s="34" t="s">
        <v>364</v>
      </c>
    </row>
    <row r="11447" spans="1:7">
      <c r="A11447" s="32">
        <v>2018</v>
      </c>
      <c r="B11447" s="32">
        <v>57664</v>
      </c>
      <c r="C11447" s="33" t="s">
        <v>563</v>
      </c>
      <c r="D11447" s="33" t="s">
        <v>564</v>
      </c>
      <c r="E11447" s="34">
        <v>419101</v>
      </c>
      <c r="F11447" s="35">
        <v>1.03</v>
      </c>
      <c r="G11447" s="34" t="s">
        <v>364</v>
      </c>
    </row>
    <row r="11448" spans="1:7">
      <c r="A11448" s="32">
        <v>2018</v>
      </c>
      <c r="B11448" s="32">
        <v>57664</v>
      </c>
      <c r="C11448" s="33" t="s">
        <v>563</v>
      </c>
      <c r="D11448" s="33" t="s">
        <v>564</v>
      </c>
      <c r="E11448" s="34">
        <v>27258</v>
      </c>
      <c r="F11448" s="35">
        <v>1.03</v>
      </c>
      <c r="G11448" s="34" t="s">
        <v>364</v>
      </c>
    </row>
    <row r="11449" spans="1:7">
      <c r="A11449" s="32">
        <v>2018</v>
      </c>
      <c r="B11449" s="32">
        <v>57664</v>
      </c>
      <c r="C11449" s="33" t="s">
        <v>563</v>
      </c>
      <c r="D11449" s="33" t="s">
        <v>564</v>
      </c>
      <c r="E11449" s="34">
        <v>148050</v>
      </c>
      <c r="F11449" s="35">
        <v>1.03</v>
      </c>
      <c r="G11449" s="34" t="s">
        <v>364</v>
      </c>
    </row>
    <row r="11450" spans="1:7">
      <c r="A11450" s="32">
        <v>2018</v>
      </c>
      <c r="B11450" s="32">
        <v>57703</v>
      </c>
      <c r="C11450" s="33" t="s">
        <v>563</v>
      </c>
      <c r="D11450" s="33" t="s">
        <v>564</v>
      </c>
      <c r="E11450" s="34">
        <v>86751</v>
      </c>
      <c r="F11450" s="35">
        <v>1.05</v>
      </c>
      <c r="G11450" s="34">
        <v>257.8</v>
      </c>
    </row>
    <row r="11451" spans="1:7">
      <c r="A11451" s="32">
        <v>2018</v>
      </c>
      <c r="B11451" s="32">
        <v>57794</v>
      </c>
      <c r="C11451" s="33" t="s">
        <v>563</v>
      </c>
      <c r="D11451" s="33" t="s">
        <v>564</v>
      </c>
      <c r="E11451" s="34">
        <v>1458854</v>
      </c>
      <c r="F11451" s="35">
        <v>1.0549999999999999</v>
      </c>
      <c r="G11451" s="34" t="s">
        <v>364</v>
      </c>
    </row>
    <row r="11452" spans="1:7">
      <c r="A11452" s="32">
        <v>2018</v>
      </c>
      <c r="B11452" s="32">
        <v>57839</v>
      </c>
      <c r="C11452" s="33" t="s">
        <v>563</v>
      </c>
      <c r="D11452" s="33" t="s">
        <v>564</v>
      </c>
      <c r="E11452" s="34">
        <v>3119944</v>
      </c>
      <c r="F11452" s="35">
        <v>1.0289999999999999</v>
      </c>
      <c r="G11452" s="34" t="s">
        <v>364</v>
      </c>
    </row>
    <row r="11453" spans="1:7">
      <c r="A11453" s="32">
        <v>2018</v>
      </c>
      <c r="B11453" s="32">
        <v>57842</v>
      </c>
      <c r="C11453" s="33" t="s">
        <v>563</v>
      </c>
      <c r="D11453" s="33" t="s">
        <v>564</v>
      </c>
      <c r="E11453" s="34">
        <v>108882</v>
      </c>
      <c r="F11453" s="35">
        <v>1.054</v>
      </c>
      <c r="G11453" s="34">
        <v>320.8</v>
      </c>
    </row>
    <row r="11454" spans="1:7">
      <c r="A11454" s="32">
        <v>2018</v>
      </c>
      <c r="B11454" s="32">
        <v>57881</v>
      </c>
      <c r="C11454" s="33" t="s">
        <v>563</v>
      </c>
      <c r="D11454" s="33" t="s">
        <v>564</v>
      </c>
      <c r="E11454" s="34">
        <v>261689</v>
      </c>
      <c r="F11454" s="35">
        <v>1.0940000000000001</v>
      </c>
      <c r="G11454" s="34">
        <v>230.7</v>
      </c>
    </row>
    <row r="11455" spans="1:7">
      <c r="A11455" s="32">
        <v>2018</v>
      </c>
      <c r="B11455" s="32">
        <v>57901</v>
      </c>
      <c r="C11455" s="33" t="s">
        <v>563</v>
      </c>
      <c r="D11455" s="33" t="s">
        <v>564</v>
      </c>
      <c r="E11455" s="34">
        <v>909908</v>
      </c>
      <c r="F11455" s="35">
        <v>1.03</v>
      </c>
      <c r="G11455" s="34" t="s">
        <v>364</v>
      </c>
    </row>
    <row r="11456" spans="1:7">
      <c r="A11456" s="32">
        <v>2018</v>
      </c>
      <c r="B11456" s="32">
        <v>57943</v>
      </c>
      <c r="C11456" s="33" t="s">
        <v>563</v>
      </c>
      <c r="D11456" s="33" t="s">
        <v>564</v>
      </c>
      <c r="E11456" s="34">
        <v>389129</v>
      </c>
      <c r="F11456" s="35">
        <v>1.0569999999999999</v>
      </c>
      <c r="G11456" s="34">
        <v>230.7</v>
      </c>
    </row>
    <row r="11457" spans="1:7">
      <c r="A11457" s="32">
        <v>2018</v>
      </c>
      <c r="B11457" s="32">
        <v>57953</v>
      </c>
      <c r="C11457" s="33" t="s">
        <v>563</v>
      </c>
      <c r="D11457" s="33" t="s">
        <v>564</v>
      </c>
      <c r="E11457" s="34">
        <v>120950</v>
      </c>
      <c r="F11457" s="35">
        <v>0.995</v>
      </c>
      <c r="G11457" s="34" t="s">
        <v>364</v>
      </c>
    </row>
    <row r="11458" spans="1:7">
      <c r="A11458" s="32">
        <v>2018</v>
      </c>
      <c r="B11458" s="32">
        <v>57978</v>
      </c>
      <c r="C11458" s="33" t="s">
        <v>563</v>
      </c>
      <c r="D11458" s="33" t="s">
        <v>564</v>
      </c>
      <c r="E11458" s="34">
        <v>111381</v>
      </c>
      <c r="F11458" s="35">
        <v>1.04</v>
      </c>
      <c r="G11458" s="34">
        <v>324.60000000000002</v>
      </c>
    </row>
    <row r="11459" spans="1:7">
      <c r="A11459" s="32">
        <v>2018</v>
      </c>
      <c r="B11459" s="32">
        <v>58001</v>
      </c>
      <c r="C11459" s="33" t="s">
        <v>563</v>
      </c>
      <c r="D11459" s="33" t="s">
        <v>564</v>
      </c>
      <c r="E11459" s="34">
        <v>1326871</v>
      </c>
      <c r="F11459" s="35">
        <v>1.0149999999999999</v>
      </c>
      <c r="G11459" s="34" t="s">
        <v>364</v>
      </c>
    </row>
    <row r="11460" spans="1:7">
      <c r="A11460" s="32">
        <v>2018</v>
      </c>
      <c r="B11460" s="32">
        <v>58001</v>
      </c>
      <c r="C11460" s="33" t="s">
        <v>563</v>
      </c>
      <c r="D11460" s="33" t="s">
        <v>564</v>
      </c>
      <c r="E11460" s="34">
        <v>2335849</v>
      </c>
      <c r="F11460" s="35">
        <v>1.0149999999999999</v>
      </c>
      <c r="G11460" s="34" t="s">
        <v>364</v>
      </c>
    </row>
    <row r="11461" spans="1:7">
      <c r="A11461" s="32">
        <v>2018</v>
      </c>
      <c r="B11461" s="32">
        <v>58005</v>
      </c>
      <c r="C11461" s="33" t="s">
        <v>563</v>
      </c>
      <c r="D11461" s="33" t="s">
        <v>564</v>
      </c>
      <c r="E11461" s="34">
        <v>1870246</v>
      </c>
      <c r="F11461" s="35">
        <v>1.02</v>
      </c>
      <c r="G11461" s="34" t="s">
        <v>364</v>
      </c>
    </row>
    <row r="11462" spans="1:7">
      <c r="A11462" s="32">
        <v>2018</v>
      </c>
      <c r="B11462" s="32">
        <v>58079</v>
      </c>
      <c r="C11462" s="33" t="s">
        <v>563</v>
      </c>
      <c r="D11462" s="33" t="s">
        <v>564</v>
      </c>
      <c r="E11462" s="34">
        <v>2438037</v>
      </c>
      <c r="F11462" s="35">
        <v>1.0269999999999999</v>
      </c>
      <c r="G11462" s="34" t="s">
        <v>364</v>
      </c>
    </row>
    <row r="11463" spans="1:7">
      <c r="A11463" s="32">
        <v>2018</v>
      </c>
      <c r="B11463" s="32">
        <v>58215</v>
      </c>
      <c r="C11463" s="33" t="s">
        <v>563</v>
      </c>
      <c r="D11463" s="33" t="s">
        <v>564</v>
      </c>
      <c r="E11463" s="34">
        <v>1326393</v>
      </c>
      <c r="F11463" s="35">
        <v>1.028</v>
      </c>
      <c r="G11463" s="34">
        <v>431.2</v>
      </c>
    </row>
    <row r="11464" spans="1:7">
      <c r="A11464" s="32">
        <v>2018</v>
      </c>
      <c r="B11464" s="32">
        <v>58215</v>
      </c>
      <c r="C11464" s="33" t="s">
        <v>563</v>
      </c>
      <c r="D11464" s="33" t="s">
        <v>564</v>
      </c>
      <c r="E11464" s="34">
        <v>582804</v>
      </c>
      <c r="F11464" s="35">
        <v>1.028</v>
      </c>
      <c r="G11464" s="34">
        <v>431.2</v>
      </c>
    </row>
    <row r="11465" spans="1:7">
      <c r="A11465" s="32">
        <v>2018</v>
      </c>
      <c r="B11465" s="32">
        <v>58215</v>
      </c>
      <c r="C11465" s="33" t="s">
        <v>563</v>
      </c>
      <c r="D11465" s="33" t="s">
        <v>564</v>
      </c>
      <c r="E11465" s="34">
        <v>337659</v>
      </c>
      <c r="F11465" s="35">
        <v>1.028</v>
      </c>
      <c r="G11465" s="34">
        <v>431.2</v>
      </c>
    </row>
    <row r="11466" spans="1:7">
      <c r="A11466" s="32">
        <v>2018</v>
      </c>
      <c r="B11466" s="32">
        <v>58236</v>
      </c>
      <c r="C11466" s="33" t="s">
        <v>563</v>
      </c>
      <c r="D11466" s="33" t="s">
        <v>564</v>
      </c>
      <c r="E11466" s="34">
        <v>18923</v>
      </c>
      <c r="F11466" s="35">
        <v>1.0740000000000001</v>
      </c>
      <c r="G11466" s="34">
        <v>304.39999999999998</v>
      </c>
    </row>
    <row r="11467" spans="1:7">
      <c r="A11467" s="32">
        <v>2018</v>
      </c>
      <c r="B11467" s="32">
        <v>58236</v>
      </c>
      <c r="C11467" s="33" t="s">
        <v>563</v>
      </c>
      <c r="D11467" s="33" t="s">
        <v>564</v>
      </c>
      <c r="E11467" s="34">
        <v>24070</v>
      </c>
      <c r="F11467" s="35">
        <v>1.0740000000000001</v>
      </c>
      <c r="G11467" s="34">
        <v>281.2</v>
      </c>
    </row>
    <row r="11468" spans="1:7">
      <c r="A11468" s="32">
        <v>2018</v>
      </c>
      <c r="B11468" s="32">
        <v>58236</v>
      </c>
      <c r="C11468" s="33" t="s">
        <v>563</v>
      </c>
      <c r="D11468" s="33" t="s">
        <v>564</v>
      </c>
      <c r="E11468" s="34">
        <v>29974</v>
      </c>
      <c r="F11468" s="35">
        <v>1.0740000000000001</v>
      </c>
      <c r="G11468" s="34">
        <v>254.5</v>
      </c>
    </row>
    <row r="11469" spans="1:7">
      <c r="A11469" s="32">
        <v>2018</v>
      </c>
      <c r="B11469" s="32">
        <v>58236</v>
      </c>
      <c r="C11469" s="33" t="s">
        <v>563</v>
      </c>
      <c r="D11469" s="33" t="s">
        <v>564</v>
      </c>
      <c r="E11469" s="34">
        <v>35323</v>
      </c>
      <c r="F11469" s="35">
        <v>1.0740000000000001</v>
      </c>
      <c r="G11469" s="34">
        <v>294.3</v>
      </c>
    </row>
    <row r="11470" spans="1:7">
      <c r="A11470" s="32">
        <v>2018</v>
      </c>
      <c r="B11470" s="32">
        <v>58236</v>
      </c>
      <c r="C11470" s="33" t="s">
        <v>563</v>
      </c>
      <c r="D11470" s="33" t="s">
        <v>564</v>
      </c>
      <c r="E11470" s="34">
        <v>63733</v>
      </c>
      <c r="F11470" s="35">
        <v>1.0740000000000001</v>
      </c>
      <c r="G11470" s="34">
        <v>322.60000000000002</v>
      </c>
    </row>
    <row r="11471" spans="1:7">
      <c r="A11471" s="32">
        <v>2018</v>
      </c>
      <c r="B11471" s="32">
        <v>58236</v>
      </c>
      <c r="C11471" s="33" t="s">
        <v>563</v>
      </c>
      <c r="D11471" s="33" t="s">
        <v>564</v>
      </c>
      <c r="E11471" s="34">
        <v>65884</v>
      </c>
      <c r="F11471" s="35">
        <v>1.0740000000000001</v>
      </c>
      <c r="G11471" s="34">
        <v>280.2</v>
      </c>
    </row>
    <row r="11472" spans="1:7">
      <c r="A11472" s="32">
        <v>2018</v>
      </c>
      <c r="B11472" s="32">
        <v>58236</v>
      </c>
      <c r="C11472" s="33" t="s">
        <v>563</v>
      </c>
      <c r="D11472" s="33" t="s">
        <v>564</v>
      </c>
      <c r="E11472" s="34">
        <v>12111</v>
      </c>
      <c r="F11472" s="35">
        <v>1.0740000000000001</v>
      </c>
      <c r="G11472" s="34">
        <v>360.6</v>
      </c>
    </row>
    <row r="11473" spans="1:7">
      <c r="A11473" s="32">
        <v>2018</v>
      </c>
      <c r="B11473" s="32">
        <v>58236</v>
      </c>
      <c r="C11473" s="33" t="s">
        <v>563</v>
      </c>
      <c r="D11473" s="33" t="s">
        <v>564</v>
      </c>
      <c r="E11473" s="34">
        <v>5116</v>
      </c>
      <c r="F11473" s="35">
        <v>1.0740000000000001</v>
      </c>
      <c r="G11473" s="34">
        <v>279.7</v>
      </c>
    </row>
    <row r="11474" spans="1:7">
      <c r="A11474" s="32">
        <v>2018</v>
      </c>
      <c r="B11474" s="32">
        <v>58236</v>
      </c>
      <c r="C11474" s="33" t="s">
        <v>563</v>
      </c>
      <c r="D11474" s="33" t="s">
        <v>564</v>
      </c>
      <c r="E11474" s="34">
        <v>1009</v>
      </c>
      <c r="F11474" s="35">
        <v>1.0740000000000001</v>
      </c>
      <c r="G11474" s="34">
        <v>400</v>
      </c>
    </row>
    <row r="11475" spans="1:7">
      <c r="A11475" s="32">
        <v>2018</v>
      </c>
      <c r="B11475" s="32">
        <v>58236</v>
      </c>
      <c r="C11475" s="33" t="s">
        <v>563</v>
      </c>
      <c r="D11475" s="33" t="s">
        <v>564</v>
      </c>
      <c r="E11475" s="34">
        <v>80941</v>
      </c>
      <c r="F11475" s="35">
        <v>1.0740000000000001</v>
      </c>
      <c r="G11475" s="34">
        <v>283.39999999999998</v>
      </c>
    </row>
    <row r="11476" spans="1:7">
      <c r="A11476" s="32">
        <v>2018</v>
      </c>
      <c r="B11476" s="32">
        <v>58236</v>
      </c>
      <c r="C11476" s="33" t="s">
        <v>563</v>
      </c>
      <c r="D11476" s="33" t="s">
        <v>564</v>
      </c>
      <c r="E11476" s="34">
        <v>887167</v>
      </c>
      <c r="F11476" s="35">
        <v>1.0740000000000001</v>
      </c>
      <c r="G11476" s="34">
        <v>272.39999999999998</v>
      </c>
    </row>
    <row r="11477" spans="1:7">
      <c r="A11477" s="32">
        <v>2018</v>
      </c>
      <c r="B11477" s="32">
        <v>58236</v>
      </c>
      <c r="C11477" s="33" t="s">
        <v>563</v>
      </c>
      <c r="D11477" s="33" t="s">
        <v>564</v>
      </c>
      <c r="E11477" s="34">
        <v>549310</v>
      </c>
      <c r="F11477" s="35">
        <v>1.0740000000000001</v>
      </c>
      <c r="G11477" s="34">
        <v>238.2</v>
      </c>
    </row>
    <row r="11478" spans="1:7">
      <c r="A11478" s="32">
        <v>2018</v>
      </c>
      <c r="B11478" s="32">
        <v>58236</v>
      </c>
      <c r="C11478" s="33" t="s">
        <v>563</v>
      </c>
      <c r="D11478" s="33" t="s">
        <v>564</v>
      </c>
      <c r="E11478" s="34">
        <v>223845</v>
      </c>
      <c r="F11478" s="35">
        <v>1.0740000000000001</v>
      </c>
      <c r="G11478" s="34">
        <v>269.5</v>
      </c>
    </row>
    <row r="11479" spans="1:7">
      <c r="A11479" s="32">
        <v>2018</v>
      </c>
      <c r="B11479" s="32">
        <v>58236</v>
      </c>
      <c r="C11479" s="33" t="s">
        <v>563</v>
      </c>
      <c r="D11479" s="33" t="s">
        <v>564</v>
      </c>
      <c r="E11479" s="34">
        <v>137583</v>
      </c>
      <c r="F11479" s="35">
        <v>1.0740000000000001</v>
      </c>
      <c r="G11479" s="34">
        <v>218.7</v>
      </c>
    </row>
    <row r="11480" spans="1:7">
      <c r="A11480" s="32">
        <v>2018</v>
      </c>
      <c r="B11480" s="32">
        <v>58236</v>
      </c>
      <c r="C11480" s="33" t="s">
        <v>563</v>
      </c>
      <c r="D11480" s="33" t="s">
        <v>564</v>
      </c>
      <c r="E11480" s="34">
        <v>167061</v>
      </c>
      <c r="F11480" s="35">
        <v>1.0740000000000001</v>
      </c>
      <c r="G11480" s="34">
        <v>244.2</v>
      </c>
    </row>
    <row r="11481" spans="1:7">
      <c r="A11481" s="32">
        <v>2018</v>
      </c>
      <c r="B11481" s="32">
        <v>58236</v>
      </c>
      <c r="C11481" s="33" t="s">
        <v>563</v>
      </c>
      <c r="D11481" s="33" t="s">
        <v>564</v>
      </c>
      <c r="E11481" s="34">
        <v>189865</v>
      </c>
      <c r="F11481" s="35">
        <v>1.0740000000000001</v>
      </c>
      <c r="G11481" s="34">
        <v>252.8</v>
      </c>
    </row>
    <row r="11482" spans="1:7">
      <c r="A11482" s="32">
        <v>2018</v>
      </c>
      <c r="B11482" s="32">
        <v>58236</v>
      </c>
      <c r="C11482" s="33" t="s">
        <v>563</v>
      </c>
      <c r="D11482" s="33" t="s">
        <v>564</v>
      </c>
      <c r="E11482" s="34">
        <v>195927</v>
      </c>
      <c r="F11482" s="35">
        <v>1.0740000000000001</v>
      </c>
      <c r="G11482" s="34">
        <v>252.2</v>
      </c>
    </row>
    <row r="11483" spans="1:7">
      <c r="A11483" s="32">
        <v>2018</v>
      </c>
      <c r="B11483" s="32">
        <v>58236</v>
      </c>
      <c r="C11483" s="33" t="s">
        <v>563</v>
      </c>
      <c r="D11483" s="33" t="s">
        <v>564</v>
      </c>
      <c r="E11483" s="34">
        <v>209029</v>
      </c>
      <c r="F11483" s="35">
        <v>1.0740000000000001</v>
      </c>
      <c r="G11483" s="34">
        <v>258.10000000000002</v>
      </c>
    </row>
    <row r="11484" spans="1:7">
      <c r="A11484" s="32">
        <v>2018</v>
      </c>
      <c r="B11484" s="32">
        <v>58260</v>
      </c>
      <c r="C11484" s="33" t="s">
        <v>563</v>
      </c>
      <c r="D11484" s="33" t="s">
        <v>564</v>
      </c>
      <c r="E11484" s="34">
        <v>1171739</v>
      </c>
      <c r="F11484" s="35">
        <v>1.02</v>
      </c>
      <c r="G11484" s="34">
        <v>413</v>
      </c>
    </row>
    <row r="11485" spans="1:7">
      <c r="A11485" s="32">
        <v>2018</v>
      </c>
      <c r="B11485" s="32">
        <v>58266</v>
      </c>
      <c r="C11485" s="33" t="s">
        <v>563</v>
      </c>
      <c r="D11485" s="33" t="s">
        <v>564</v>
      </c>
      <c r="E11485" s="34">
        <v>21512</v>
      </c>
      <c r="F11485" s="35">
        <v>1.097</v>
      </c>
      <c r="G11485" s="34">
        <v>161.80000000000001</v>
      </c>
    </row>
    <row r="11486" spans="1:7">
      <c r="A11486" s="32">
        <v>2018</v>
      </c>
      <c r="B11486" s="32">
        <v>58266</v>
      </c>
      <c r="C11486" s="33" t="s">
        <v>563</v>
      </c>
      <c r="D11486" s="33" t="s">
        <v>564</v>
      </c>
      <c r="E11486" s="34">
        <v>9829</v>
      </c>
      <c r="F11486" s="35">
        <v>1.097</v>
      </c>
      <c r="G11486" s="34">
        <v>113.2</v>
      </c>
    </row>
    <row r="11487" spans="1:7">
      <c r="A11487" s="32">
        <v>2018</v>
      </c>
      <c r="B11487" s="32">
        <v>58266</v>
      </c>
      <c r="C11487" s="33" t="s">
        <v>563</v>
      </c>
      <c r="D11487" s="33" t="s">
        <v>564</v>
      </c>
      <c r="E11487" s="34">
        <v>24008</v>
      </c>
      <c r="F11487" s="35">
        <v>1.097</v>
      </c>
      <c r="G11487" s="34">
        <v>182.9</v>
      </c>
    </row>
    <row r="11488" spans="1:7">
      <c r="A11488" s="32">
        <v>2018</v>
      </c>
      <c r="B11488" s="32">
        <v>58420</v>
      </c>
      <c r="C11488" s="33" t="s">
        <v>563</v>
      </c>
      <c r="D11488" s="33" t="s">
        <v>564</v>
      </c>
      <c r="E11488" s="34">
        <v>3491899</v>
      </c>
      <c r="F11488" s="35">
        <v>1.028</v>
      </c>
      <c r="G11488" s="34" t="s">
        <v>364</v>
      </c>
    </row>
    <row r="11489" spans="1:7">
      <c r="A11489" s="32">
        <v>2018</v>
      </c>
      <c r="B11489" s="32">
        <v>58426</v>
      </c>
      <c r="C11489" s="33" t="s">
        <v>563</v>
      </c>
      <c r="D11489" s="33" t="s">
        <v>564</v>
      </c>
      <c r="E11489" s="34">
        <v>3208008</v>
      </c>
      <c r="F11489" s="35">
        <v>1.02</v>
      </c>
      <c r="G11489" s="34" t="s">
        <v>364</v>
      </c>
    </row>
    <row r="11490" spans="1:7">
      <c r="A11490" s="32">
        <v>2018</v>
      </c>
      <c r="B11490" s="32">
        <v>58471</v>
      </c>
      <c r="C11490" s="33" t="s">
        <v>563</v>
      </c>
      <c r="D11490" s="33" t="s">
        <v>564</v>
      </c>
      <c r="E11490" s="34">
        <v>329130</v>
      </c>
      <c r="F11490" s="35">
        <v>1.03</v>
      </c>
      <c r="G11490" s="34" t="s">
        <v>364</v>
      </c>
    </row>
    <row r="11491" spans="1:7">
      <c r="A11491" s="32">
        <v>2018</v>
      </c>
      <c r="B11491" s="32">
        <v>58503</v>
      </c>
      <c r="C11491" s="33" t="s">
        <v>563</v>
      </c>
      <c r="D11491" s="33" t="s">
        <v>564</v>
      </c>
      <c r="E11491" s="34">
        <v>1365640</v>
      </c>
      <c r="F11491" s="35">
        <v>1.0449999999999999</v>
      </c>
      <c r="G11491" s="34">
        <v>99</v>
      </c>
    </row>
    <row r="11492" spans="1:7">
      <c r="A11492" s="32">
        <v>2018</v>
      </c>
      <c r="B11492" s="32">
        <v>58557</v>
      </c>
      <c r="C11492" s="33" t="s">
        <v>563</v>
      </c>
      <c r="D11492" s="33" t="s">
        <v>564</v>
      </c>
      <c r="E11492" s="34">
        <v>277688</v>
      </c>
      <c r="F11492" s="35">
        <v>1.0169999999999999</v>
      </c>
      <c r="G11492" s="34">
        <v>326.5</v>
      </c>
    </row>
    <row r="11493" spans="1:7">
      <c r="A11493" s="32">
        <v>2018</v>
      </c>
      <c r="B11493" s="32">
        <v>58557</v>
      </c>
      <c r="C11493" s="33" t="s">
        <v>563</v>
      </c>
      <c r="D11493" s="33" t="s">
        <v>564</v>
      </c>
      <c r="E11493" s="34">
        <v>1212663</v>
      </c>
      <c r="F11493" s="35">
        <v>1.044</v>
      </c>
      <c r="G11493" s="34">
        <v>220.9</v>
      </c>
    </row>
    <row r="11494" spans="1:7">
      <c r="A11494" s="32">
        <v>2018</v>
      </c>
      <c r="B11494" s="32">
        <v>58562</v>
      </c>
      <c r="C11494" s="33" t="s">
        <v>563</v>
      </c>
      <c r="D11494" s="33" t="s">
        <v>564</v>
      </c>
      <c r="E11494" s="34">
        <v>53377</v>
      </c>
      <c r="F11494" s="35">
        <v>1.052</v>
      </c>
      <c r="G11494" s="34">
        <v>234.8</v>
      </c>
    </row>
    <row r="11495" spans="1:7">
      <c r="A11495" s="32">
        <v>2018</v>
      </c>
      <c r="B11495" s="32">
        <v>58562</v>
      </c>
      <c r="C11495" s="33" t="s">
        <v>563</v>
      </c>
      <c r="D11495" s="33" t="s">
        <v>564</v>
      </c>
      <c r="E11495" s="34">
        <v>57375</v>
      </c>
      <c r="F11495" s="35">
        <v>1.052</v>
      </c>
      <c r="G11495" s="34">
        <v>231.9</v>
      </c>
    </row>
    <row r="11496" spans="1:7">
      <c r="A11496" s="32">
        <v>2018</v>
      </c>
      <c r="B11496" s="32">
        <v>58562</v>
      </c>
      <c r="C11496" s="33" t="s">
        <v>563</v>
      </c>
      <c r="D11496" s="33" t="s">
        <v>564</v>
      </c>
      <c r="E11496" s="34">
        <v>57803</v>
      </c>
      <c r="F11496" s="35">
        <v>1.052</v>
      </c>
      <c r="G11496" s="34">
        <v>221.4</v>
      </c>
    </row>
    <row r="11497" spans="1:7">
      <c r="A11497" s="32">
        <v>2018</v>
      </c>
      <c r="B11497" s="32">
        <v>58562</v>
      </c>
      <c r="C11497" s="33" t="s">
        <v>563</v>
      </c>
      <c r="D11497" s="33" t="s">
        <v>564</v>
      </c>
      <c r="E11497" s="34">
        <v>63080</v>
      </c>
      <c r="F11497" s="35">
        <v>1.052</v>
      </c>
      <c r="G11497" s="34">
        <v>233.1</v>
      </c>
    </row>
    <row r="11498" spans="1:7">
      <c r="A11498" s="32">
        <v>2018</v>
      </c>
      <c r="B11498" s="32">
        <v>58562</v>
      </c>
      <c r="C11498" s="33" t="s">
        <v>563</v>
      </c>
      <c r="D11498" s="33" t="s">
        <v>564</v>
      </c>
      <c r="E11498" s="34">
        <v>76548</v>
      </c>
      <c r="F11498" s="35">
        <v>1.052</v>
      </c>
      <c r="G11498" s="34">
        <v>236</v>
      </c>
    </row>
    <row r="11499" spans="1:7">
      <c r="A11499" s="32">
        <v>2018</v>
      </c>
      <c r="B11499" s="32">
        <v>58562</v>
      </c>
      <c r="C11499" s="33" t="s">
        <v>563</v>
      </c>
      <c r="D11499" s="33" t="s">
        <v>564</v>
      </c>
      <c r="E11499" s="34">
        <v>92196</v>
      </c>
      <c r="F11499" s="35">
        <v>1.052</v>
      </c>
      <c r="G11499" s="34">
        <v>212.3</v>
      </c>
    </row>
    <row r="11500" spans="1:7">
      <c r="A11500" s="32">
        <v>2018</v>
      </c>
      <c r="B11500" s="32">
        <v>58562</v>
      </c>
      <c r="C11500" s="33" t="s">
        <v>563</v>
      </c>
      <c r="D11500" s="33" t="s">
        <v>564</v>
      </c>
      <c r="E11500" s="34">
        <v>110296</v>
      </c>
      <c r="F11500" s="35">
        <v>1.052</v>
      </c>
      <c r="G11500" s="34">
        <v>214</v>
      </c>
    </row>
    <row r="11501" spans="1:7">
      <c r="A11501" s="32">
        <v>2018</v>
      </c>
      <c r="B11501" s="32">
        <v>58562</v>
      </c>
      <c r="C11501" s="33" t="s">
        <v>563</v>
      </c>
      <c r="D11501" s="33" t="s">
        <v>564</v>
      </c>
      <c r="E11501" s="34">
        <v>778</v>
      </c>
      <c r="F11501" s="35">
        <v>1.052</v>
      </c>
      <c r="G11501" s="34">
        <v>191.4</v>
      </c>
    </row>
    <row r="11502" spans="1:7">
      <c r="A11502" s="32">
        <v>2018</v>
      </c>
      <c r="B11502" s="32">
        <v>58562</v>
      </c>
      <c r="C11502" s="33" t="s">
        <v>563</v>
      </c>
      <c r="D11502" s="33" t="s">
        <v>564</v>
      </c>
      <c r="E11502" s="34">
        <v>2711</v>
      </c>
      <c r="F11502" s="35">
        <v>1.052</v>
      </c>
      <c r="G11502" s="34">
        <v>226.3</v>
      </c>
    </row>
    <row r="11503" spans="1:7">
      <c r="A11503" s="32">
        <v>2018</v>
      </c>
      <c r="B11503" s="32">
        <v>58562</v>
      </c>
      <c r="C11503" s="33" t="s">
        <v>563</v>
      </c>
      <c r="D11503" s="33" t="s">
        <v>564</v>
      </c>
      <c r="E11503" s="34">
        <v>4155</v>
      </c>
      <c r="F11503" s="35">
        <v>1.052</v>
      </c>
      <c r="G11503" s="34">
        <v>210.7</v>
      </c>
    </row>
    <row r="11504" spans="1:7">
      <c r="A11504" s="32">
        <v>2018</v>
      </c>
      <c r="B11504" s="32">
        <v>58562</v>
      </c>
      <c r="C11504" s="33" t="s">
        <v>563</v>
      </c>
      <c r="D11504" s="33" t="s">
        <v>564</v>
      </c>
      <c r="E11504" s="34">
        <v>44238</v>
      </c>
      <c r="F11504" s="35">
        <v>1.052</v>
      </c>
      <c r="G11504" s="34">
        <v>226.9</v>
      </c>
    </row>
    <row r="11505" spans="1:7">
      <c r="A11505" s="32">
        <v>2018</v>
      </c>
      <c r="B11505" s="32">
        <v>58562</v>
      </c>
      <c r="C11505" s="33" t="s">
        <v>563</v>
      </c>
      <c r="D11505" s="33" t="s">
        <v>564</v>
      </c>
      <c r="E11505" s="34">
        <v>13233</v>
      </c>
      <c r="F11505" s="35">
        <v>1.052</v>
      </c>
      <c r="G11505" s="34">
        <v>229.4</v>
      </c>
    </row>
    <row r="11506" spans="1:7">
      <c r="A11506" s="32">
        <v>2018</v>
      </c>
      <c r="B11506" s="32">
        <v>58562</v>
      </c>
      <c r="C11506" s="33" t="s">
        <v>563</v>
      </c>
      <c r="D11506" s="33" t="s">
        <v>564</v>
      </c>
      <c r="E11506" s="34">
        <v>26811</v>
      </c>
      <c r="F11506" s="35">
        <v>1.052</v>
      </c>
      <c r="G11506" s="34">
        <v>186.7</v>
      </c>
    </row>
    <row r="11507" spans="1:7">
      <c r="A11507" s="32">
        <v>2018</v>
      </c>
      <c r="B11507" s="32">
        <v>58562</v>
      </c>
      <c r="C11507" s="33" t="s">
        <v>563</v>
      </c>
      <c r="D11507" s="33" t="s">
        <v>564</v>
      </c>
      <c r="E11507" s="34">
        <v>31379</v>
      </c>
      <c r="F11507" s="35">
        <v>1.052</v>
      </c>
      <c r="G11507" s="34">
        <v>242.3</v>
      </c>
    </row>
    <row r="11508" spans="1:7">
      <c r="A11508" s="32">
        <v>2018</v>
      </c>
      <c r="B11508" s="32">
        <v>58697</v>
      </c>
      <c r="C11508" s="33" t="s">
        <v>563</v>
      </c>
      <c r="D11508" s="33" t="s">
        <v>564</v>
      </c>
      <c r="E11508" s="34">
        <v>106038</v>
      </c>
      <c r="F11508" s="35">
        <v>1.026</v>
      </c>
      <c r="G11508" s="34">
        <v>383.6</v>
      </c>
    </row>
    <row r="11509" spans="1:7">
      <c r="A11509" s="32">
        <v>2018</v>
      </c>
      <c r="B11509" s="32">
        <v>58697</v>
      </c>
      <c r="C11509" s="33" t="s">
        <v>563</v>
      </c>
      <c r="D11509" s="33" t="s">
        <v>564</v>
      </c>
      <c r="E11509" s="34">
        <v>121176</v>
      </c>
      <c r="F11509" s="35">
        <v>1.0249999999999999</v>
      </c>
      <c r="G11509" s="34">
        <v>601.20000000000005</v>
      </c>
    </row>
    <row r="11510" spans="1:7">
      <c r="A11510" s="32">
        <v>2018</v>
      </c>
      <c r="B11510" s="32">
        <v>58697</v>
      </c>
      <c r="C11510" s="33" t="s">
        <v>563</v>
      </c>
      <c r="D11510" s="33" t="s">
        <v>564</v>
      </c>
      <c r="E11510" s="34">
        <v>122048</v>
      </c>
      <c r="F11510" s="35">
        <v>1.0249999999999999</v>
      </c>
      <c r="G11510" s="34">
        <v>601.20000000000005</v>
      </c>
    </row>
    <row r="11511" spans="1:7">
      <c r="A11511" s="32">
        <v>2018</v>
      </c>
      <c r="B11511" s="32">
        <v>58697</v>
      </c>
      <c r="C11511" s="33" t="s">
        <v>563</v>
      </c>
      <c r="D11511" s="33" t="s">
        <v>564</v>
      </c>
      <c r="E11511" s="34">
        <v>307042</v>
      </c>
      <c r="F11511" s="35">
        <v>1.0249999999999999</v>
      </c>
      <c r="G11511" s="34">
        <v>601.20000000000005</v>
      </c>
    </row>
    <row r="11512" spans="1:7">
      <c r="A11512" s="32">
        <v>2018</v>
      </c>
      <c r="B11512" s="32">
        <v>58697</v>
      </c>
      <c r="C11512" s="33" t="s">
        <v>563</v>
      </c>
      <c r="D11512" s="33" t="s">
        <v>564</v>
      </c>
      <c r="E11512" s="34">
        <v>284472</v>
      </c>
      <c r="F11512" s="35">
        <v>1.0249999999999999</v>
      </c>
      <c r="G11512" s="34">
        <v>601.20000000000005</v>
      </c>
    </row>
    <row r="11513" spans="1:7">
      <c r="A11513" s="32">
        <v>2018</v>
      </c>
      <c r="B11513" s="32">
        <v>58697</v>
      </c>
      <c r="C11513" s="33" t="s">
        <v>563</v>
      </c>
      <c r="D11513" s="33" t="s">
        <v>564</v>
      </c>
      <c r="E11513" s="34">
        <v>302953</v>
      </c>
      <c r="F11513" s="35">
        <v>1.0249999999999999</v>
      </c>
      <c r="G11513" s="34">
        <v>601.20000000000005</v>
      </c>
    </row>
    <row r="11514" spans="1:7">
      <c r="A11514" s="32">
        <v>2018</v>
      </c>
      <c r="B11514" s="32">
        <v>58697</v>
      </c>
      <c r="C11514" s="33" t="s">
        <v>563</v>
      </c>
      <c r="D11514" s="33" t="s">
        <v>564</v>
      </c>
      <c r="E11514" s="34">
        <v>173806</v>
      </c>
      <c r="F11514" s="35">
        <v>1.026</v>
      </c>
      <c r="G11514" s="34">
        <v>383.6</v>
      </c>
    </row>
    <row r="11515" spans="1:7">
      <c r="A11515" s="32">
        <v>2018</v>
      </c>
      <c r="B11515" s="32">
        <v>58835</v>
      </c>
      <c r="C11515" s="33" t="s">
        <v>563</v>
      </c>
      <c r="D11515" s="33" t="s">
        <v>564</v>
      </c>
      <c r="E11515" s="34">
        <v>392186</v>
      </c>
      <c r="F11515" s="35">
        <v>1.0389999999999999</v>
      </c>
      <c r="G11515" s="34">
        <v>204.1</v>
      </c>
    </row>
    <row r="11516" spans="1:7">
      <c r="A11516" s="32">
        <v>2018</v>
      </c>
      <c r="B11516" s="32">
        <v>59004</v>
      </c>
      <c r="C11516" s="33" t="s">
        <v>563</v>
      </c>
      <c r="D11516" s="33" t="s">
        <v>564</v>
      </c>
      <c r="E11516" s="34">
        <v>2867983</v>
      </c>
      <c r="F11516" s="35">
        <v>1.042</v>
      </c>
      <c r="G11516" s="34" t="s">
        <v>364</v>
      </c>
    </row>
    <row r="11517" spans="1:7">
      <c r="A11517" s="32">
        <v>2018</v>
      </c>
      <c r="B11517" s="32">
        <v>59220</v>
      </c>
      <c r="C11517" s="33" t="s">
        <v>563</v>
      </c>
      <c r="D11517" s="33" t="s">
        <v>564</v>
      </c>
      <c r="E11517" s="34">
        <v>4798</v>
      </c>
      <c r="F11517" s="35">
        <v>1.042</v>
      </c>
      <c r="G11517" s="34">
        <v>291.7</v>
      </c>
    </row>
    <row r="11518" spans="1:7">
      <c r="A11518" s="32">
        <v>2018</v>
      </c>
      <c r="B11518" s="32">
        <v>59220</v>
      </c>
      <c r="C11518" s="33" t="s">
        <v>563</v>
      </c>
      <c r="D11518" s="33" t="s">
        <v>564</v>
      </c>
      <c r="E11518" s="34">
        <v>9597</v>
      </c>
      <c r="F11518" s="35">
        <v>1.042</v>
      </c>
      <c r="G11518" s="34">
        <v>342.7</v>
      </c>
    </row>
    <row r="11519" spans="1:7">
      <c r="A11519" s="32">
        <v>2018</v>
      </c>
      <c r="B11519" s="32">
        <v>59220</v>
      </c>
      <c r="C11519" s="33" t="s">
        <v>563</v>
      </c>
      <c r="D11519" s="33" t="s">
        <v>564</v>
      </c>
      <c r="E11519" s="34">
        <v>22073</v>
      </c>
      <c r="F11519" s="35">
        <v>1.042</v>
      </c>
      <c r="G11519" s="34">
        <v>322.2</v>
      </c>
    </row>
    <row r="11520" spans="1:7">
      <c r="A11520" s="32">
        <v>2018</v>
      </c>
      <c r="B11520" s="32">
        <v>59220</v>
      </c>
      <c r="C11520" s="33" t="s">
        <v>563</v>
      </c>
      <c r="D11520" s="33" t="s">
        <v>564</v>
      </c>
      <c r="E11520" s="34">
        <v>23992</v>
      </c>
      <c r="F11520" s="35">
        <v>1.042</v>
      </c>
      <c r="G11520" s="34">
        <v>328.5</v>
      </c>
    </row>
    <row r="11521" spans="1:7">
      <c r="A11521" s="32">
        <v>2018</v>
      </c>
      <c r="B11521" s="32">
        <v>59220</v>
      </c>
      <c r="C11521" s="33" t="s">
        <v>563</v>
      </c>
      <c r="D11521" s="33" t="s">
        <v>564</v>
      </c>
      <c r="E11521" s="34">
        <v>27890</v>
      </c>
      <c r="F11521" s="35">
        <v>1.042</v>
      </c>
      <c r="G11521" s="34">
        <v>341.7</v>
      </c>
    </row>
    <row r="11522" spans="1:7">
      <c r="A11522" s="32">
        <v>2018</v>
      </c>
      <c r="B11522" s="32">
        <v>59220</v>
      </c>
      <c r="C11522" s="33" t="s">
        <v>563</v>
      </c>
      <c r="D11522" s="33" t="s">
        <v>564</v>
      </c>
      <c r="E11522" s="34">
        <v>761946</v>
      </c>
      <c r="F11522" s="35">
        <v>1.042</v>
      </c>
      <c r="G11522" s="34">
        <v>322.7</v>
      </c>
    </row>
    <row r="11523" spans="1:7">
      <c r="A11523" s="32">
        <v>2018</v>
      </c>
      <c r="B11523" s="32">
        <v>59220</v>
      </c>
      <c r="C11523" s="33" t="s">
        <v>563</v>
      </c>
      <c r="D11523" s="33" t="s">
        <v>564</v>
      </c>
      <c r="E11523" s="34">
        <v>119962</v>
      </c>
      <c r="F11523" s="35">
        <v>1.042</v>
      </c>
      <c r="G11523" s="34">
        <v>375.7</v>
      </c>
    </row>
    <row r="11524" spans="1:7">
      <c r="A11524" s="32">
        <v>2018</v>
      </c>
      <c r="B11524" s="32">
        <v>59220</v>
      </c>
      <c r="C11524" s="33" t="s">
        <v>563</v>
      </c>
      <c r="D11524" s="33" t="s">
        <v>564</v>
      </c>
      <c r="E11524" s="34">
        <v>188393</v>
      </c>
      <c r="F11524" s="35">
        <v>1.042</v>
      </c>
      <c r="G11524" s="34">
        <v>331.7</v>
      </c>
    </row>
    <row r="11525" spans="1:7">
      <c r="A11525" s="32">
        <v>2018</v>
      </c>
      <c r="B11525" s="32">
        <v>59220</v>
      </c>
      <c r="C11525" s="33" t="s">
        <v>563</v>
      </c>
      <c r="D11525" s="33" t="s">
        <v>564</v>
      </c>
      <c r="E11525" s="34">
        <v>311900</v>
      </c>
      <c r="F11525" s="35">
        <v>1.042</v>
      </c>
      <c r="G11525" s="34">
        <v>318.3</v>
      </c>
    </row>
    <row r="11526" spans="1:7">
      <c r="A11526" s="32">
        <v>2018</v>
      </c>
      <c r="B11526" s="32">
        <v>59220</v>
      </c>
      <c r="C11526" s="33" t="s">
        <v>563</v>
      </c>
      <c r="D11526" s="33" t="s">
        <v>564</v>
      </c>
      <c r="E11526" s="34">
        <v>355041</v>
      </c>
      <c r="F11526" s="35">
        <v>1.042</v>
      </c>
      <c r="G11526" s="34">
        <v>326.89999999999998</v>
      </c>
    </row>
    <row r="11527" spans="1:7">
      <c r="A11527" s="32">
        <v>2018</v>
      </c>
      <c r="B11527" s="32">
        <v>59220</v>
      </c>
      <c r="C11527" s="33" t="s">
        <v>563</v>
      </c>
      <c r="D11527" s="33" t="s">
        <v>564</v>
      </c>
      <c r="E11527" s="34">
        <v>743378</v>
      </c>
      <c r="F11527" s="35">
        <v>1.042</v>
      </c>
      <c r="G11527" s="34">
        <v>320.3</v>
      </c>
    </row>
    <row r="11528" spans="1:7">
      <c r="A11528" s="32">
        <v>2018</v>
      </c>
      <c r="B11528" s="32">
        <v>59220</v>
      </c>
      <c r="C11528" s="33" t="s">
        <v>563</v>
      </c>
      <c r="D11528" s="33" t="s">
        <v>564</v>
      </c>
      <c r="E11528" s="34">
        <v>76775</v>
      </c>
      <c r="F11528" s="35">
        <v>1.042</v>
      </c>
      <c r="G11528" s="34">
        <v>320.2</v>
      </c>
    </row>
    <row r="11529" spans="1:7">
      <c r="A11529" s="32">
        <v>2018</v>
      </c>
      <c r="B11529" s="32">
        <v>59391</v>
      </c>
      <c r="C11529" s="33" t="s">
        <v>563</v>
      </c>
      <c r="D11529" s="33" t="s">
        <v>564</v>
      </c>
      <c r="E11529" s="34">
        <v>303097</v>
      </c>
      <c r="F11529" s="35">
        <v>1.0249999999999999</v>
      </c>
      <c r="G11529" s="34">
        <v>408.8</v>
      </c>
    </row>
    <row r="11530" spans="1:7">
      <c r="A11530" s="32">
        <v>2018</v>
      </c>
      <c r="B11530" s="32">
        <v>59764</v>
      </c>
      <c r="C11530" s="33" t="s">
        <v>563</v>
      </c>
      <c r="D11530" s="33" t="s">
        <v>564</v>
      </c>
      <c r="E11530" s="34">
        <v>1447570</v>
      </c>
      <c r="F11530" s="35">
        <v>1.0649999999999999</v>
      </c>
      <c r="G11530" s="34" t="s">
        <v>364</v>
      </c>
    </row>
    <row r="11531" spans="1:7">
      <c r="A11531" s="32">
        <v>2018</v>
      </c>
      <c r="B11531" s="32">
        <v>59773</v>
      </c>
      <c r="C11531" s="33" t="s">
        <v>563</v>
      </c>
      <c r="D11531" s="33" t="s">
        <v>564</v>
      </c>
      <c r="E11531" s="34">
        <v>2977623</v>
      </c>
      <c r="F11531" s="35">
        <v>1.038</v>
      </c>
      <c r="G11531" s="34" t="s">
        <v>364</v>
      </c>
    </row>
    <row r="11532" spans="1:7">
      <c r="A11532" s="32">
        <v>2018</v>
      </c>
      <c r="B11532" s="32">
        <v>59784</v>
      </c>
      <c r="C11532" s="33" t="s">
        <v>563</v>
      </c>
      <c r="D11532" s="33" t="s">
        <v>564</v>
      </c>
      <c r="E11532" s="34">
        <v>1022720</v>
      </c>
      <c r="F11532" s="35">
        <v>1.0169999999999999</v>
      </c>
      <c r="G11532" s="34">
        <v>240</v>
      </c>
    </row>
    <row r="11533" spans="1:7">
      <c r="A11533" s="32">
        <v>2018</v>
      </c>
      <c r="B11533" s="32">
        <v>59812</v>
      </c>
      <c r="C11533" s="33" t="s">
        <v>563</v>
      </c>
      <c r="D11533" s="33" t="s">
        <v>564</v>
      </c>
      <c r="E11533" s="34">
        <v>1187052</v>
      </c>
      <c r="F11533" s="35">
        <v>1.05</v>
      </c>
      <c r="G11533" s="34" t="s">
        <v>364</v>
      </c>
    </row>
    <row r="11534" spans="1:7">
      <c r="A11534" s="32">
        <v>2018</v>
      </c>
      <c r="B11534" s="32">
        <v>60122</v>
      </c>
      <c r="C11534" s="33" t="s">
        <v>563</v>
      </c>
      <c r="D11534" s="33" t="s">
        <v>564</v>
      </c>
      <c r="E11534" s="34">
        <v>1784156</v>
      </c>
      <c r="F11534" s="35">
        <v>1.0249999999999999</v>
      </c>
      <c r="G11534" s="34" t="s">
        <v>364</v>
      </c>
    </row>
    <row r="11535" spans="1:7">
      <c r="A11535" s="32">
        <v>2018</v>
      </c>
      <c r="B11535" s="32">
        <v>60357</v>
      </c>
      <c r="C11535" s="33" t="s">
        <v>563</v>
      </c>
      <c r="D11535" s="33" t="s">
        <v>564</v>
      </c>
      <c r="E11535" s="34">
        <v>588647</v>
      </c>
      <c r="F11535" s="35">
        <v>1.0269999999999999</v>
      </c>
      <c r="G11535" s="34" t="s">
        <v>364</v>
      </c>
    </row>
    <row r="11536" spans="1:7">
      <c r="A11536" s="32">
        <v>2018</v>
      </c>
      <c r="B11536" s="32">
        <v>7</v>
      </c>
      <c r="C11536" s="33" t="s">
        <v>563</v>
      </c>
      <c r="D11536" s="33" t="s">
        <v>564</v>
      </c>
      <c r="E11536" s="34">
        <v>239723</v>
      </c>
      <c r="F11536" s="35">
        <v>1.0389999999999999</v>
      </c>
      <c r="G11536" s="34">
        <v>307</v>
      </c>
    </row>
    <row r="11537" spans="1:7">
      <c r="A11537" s="32">
        <v>2018</v>
      </c>
      <c r="B11537" s="32">
        <v>8</v>
      </c>
      <c r="C11537" s="33" t="s">
        <v>565</v>
      </c>
      <c r="D11537" s="33" t="s">
        <v>566</v>
      </c>
      <c r="E11537" s="34">
        <v>354</v>
      </c>
      <c r="F11537" s="35">
        <v>5.8</v>
      </c>
      <c r="G11537" s="34">
        <v>1625.9</v>
      </c>
    </row>
    <row r="11538" spans="1:7">
      <c r="A11538" s="32">
        <v>2018</v>
      </c>
      <c r="B11538" s="32">
        <v>8</v>
      </c>
      <c r="C11538" s="33" t="s">
        <v>353</v>
      </c>
      <c r="D11538" s="33" t="s">
        <v>354</v>
      </c>
      <c r="E11538" s="34">
        <v>124382</v>
      </c>
      <c r="F11538" s="35">
        <v>21.318000000000001</v>
      </c>
      <c r="G11538" s="34">
        <v>441.2</v>
      </c>
    </row>
    <row r="11539" spans="1:7">
      <c r="A11539" s="32">
        <v>2018</v>
      </c>
      <c r="B11539" s="32">
        <v>8</v>
      </c>
      <c r="C11539" s="33" t="s">
        <v>353</v>
      </c>
      <c r="D11539" s="33" t="s">
        <v>354</v>
      </c>
      <c r="E11539" s="34">
        <v>10010</v>
      </c>
      <c r="F11539" s="35">
        <v>23.67</v>
      </c>
      <c r="G11539" s="34">
        <v>354.9</v>
      </c>
    </row>
    <row r="11540" spans="1:7">
      <c r="A11540" s="32">
        <v>2018</v>
      </c>
      <c r="B11540" s="32">
        <v>10</v>
      </c>
      <c r="C11540" s="33" t="s">
        <v>563</v>
      </c>
      <c r="D11540" s="33" t="s">
        <v>564</v>
      </c>
      <c r="E11540" s="34">
        <v>812881</v>
      </c>
      <c r="F11540" s="35">
        <v>1.0329999999999999</v>
      </c>
      <c r="G11540" s="34">
        <v>300.39999999999998</v>
      </c>
    </row>
    <row r="11541" spans="1:7">
      <c r="A11541" s="32">
        <v>2018</v>
      </c>
      <c r="B11541" s="32">
        <v>26</v>
      </c>
      <c r="C11541" s="33" t="s">
        <v>353</v>
      </c>
      <c r="D11541" s="33" t="s">
        <v>354</v>
      </c>
      <c r="E11541" s="34">
        <v>58623</v>
      </c>
      <c r="F11541" s="35">
        <v>23.684000000000001</v>
      </c>
      <c r="G11541" s="34">
        <v>235.2</v>
      </c>
    </row>
    <row r="11542" spans="1:7">
      <c r="A11542" s="32">
        <v>2018</v>
      </c>
      <c r="B11542" s="32">
        <v>26</v>
      </c>
      <c r="C11542" s="33" t="s">
        <v>353</v>
      </c>
      <c r="D11542" s="33" t="s">
        <v>354</v>
      </c>
      <c r="E11542" s="34">
        <v>93706</v>
      </c>
      <c r="F11542" s="35">
        <v>23.384</v>
      </c>
      <c r="G11542" s="34">
        <v>232.8</v>
      </c>
    </row>
    <row r="11543" spans="1:7">
      <c r="A11543" s="32">
        <v>2018</v>
      </c>
      <c r="B11543" s="32">
        <v>26</v>
      </c>
      <c r="C11543" s="33" t="s">
        <v>563</v>
      </c>
      <c r="D11543" s="33" t="s">
        <v>564</v>
      </c>
      <c r="E11543" s="34">
        <v>4443598</v>
      </c>
      <c r="F11543" s="35">
        <v>1.0249999999999999</v>
      </c>
      <c r="G11543" s="34">
        <v>286.60000000000002</v>
      </c>
    </row>
    <row r="11544" spans="1:7">
      <c r="A11544" s="32">
        <v>2018</v>
      </c>
      <c r="B11544" s="32">
        <v>47</v>
      </c>
      <c r="C11544" s="33" t="s">
        <v>563</v>
      </c>
      <c r="D11544" s="33" t="s">
        <v>564</v>
      </c>
      <c r="E11544" s="34">
        <v>71845</v>
      </c>
      <c r="F11544" s="35">
        <v>1</v>
      </c>
      <c r="G11544" s="34">
        <v>303.39999999999998</v>
      </c>
    </row>
    <row r="11545" spans="1:7">
      <c r="A11545" s="32">
        <v>2018</v>
      </c>
      <c r="B11545" s="32">
        <v>51</v>
      </c>
      <c r="C11545" s="33" t="s">
        <v>362</v>
      </c>
      <c r="D11545" s="33" t="s">
        <v>354</v>
      </c>
      <c r="E11545" s="34">
        <v>66959</v>
      </c>
      <c r="F11545" s="35">
        <v>13.98</v>
      </c>
      <c r="G11545" s="34">
        <v>600</v>
      </c>
    </row>
    <row r="11546" spans="1:7">
      <c r="A11546" s="32">
        <v>2018</v>
      </c>
      <c r="B11546" s="32">
        <v>51</v>
      </c>
      <c r="C11546" s="33" t="s">
        <v>563</v>
      </c>
      <c r="D11546" s="33" t="s">
        <v>564</v>
      </c>
      <c r="E11546" s="34">
        <v>52761</v>
      </c>
      <c r="F11546" s="35">
        <v>1.052</v>
      </c>
      <c r="G11546" s="34">
        <v>371.9</v>
      </c>
    </row>
    <row r="11547" spans="1:7">
      <c r="A11547" s="32">
        <v>2018</v>
      </c>
      <c r="B11547" s="32">
        <v>54</v>
      </c>
      <c r="C11547" s="33" t="s">
        <v>563</v>
      </c>
      <c r="D11547" s="33" t="s">
        <v>564</v>
      </c>
      <c r="E11547" s="34">
        <v>246581</v>
      </c>
      <c r="F11547" s="35">
        <v>1.03</v>
      </c>
      <c r="G11547" s="34">
        <v>294</v>
      </c>
    </row>
    <row r="11548" spans="1:7">
      <c r="A11548" s="32">
        <v>2018</v>
      </c>
      <c r="B11548" s="32">
        <v>56</v>
      </c>
      <c r="C11548" s="33" t="s">
        <v>353</v>
      </c>
      <c r="D11548" s="33" t="s">
        <v>354</v>
      </c>
      <c r="E11548" s="34">
        <v>51990</v>
      </c>
      <c r="F11548" s="35">
        <v>22.75</v>
      </c>
      <c r="G11548" s="34">
        <v>253.5</v>
      </c>
    </row>
    <row r="11549" spans="1:7">
      <c r="A11549" s="32">
        <v>2018</v>
      </c>
      <c r="B11549" s="32">
        <v>56</v>
      </c>
      <c r="C11549" s="33" t="s">
        <v>565</v>
      </c>
      <c r="D11549" s="33" t="s">
        <v>566</v>
      </c>
      <c r="E11549" s="34">
        <v>1449</v>
      </c>
      <c r="F11549" s="35">
        <v>5.5</v>
      </c>
      <c r="G11549" s="34">
        <v>1997.5</v>
      </c>
    </row>
    <row r="11550" spans="1:7">
      <c r="A11550" s="32">
        <v>2018</v>
      </c>
      <c r="B11550" s="32">
        <v>59</v>
      </c>
      <c r="C11550" s="33" t="s">
        <v>363</v>
      </c>
      <c r="D11550" s="33" t="s">
        <v>354</v>
      </c>
      <c r="E11550" s="34">
        <v>23817</v>
      </c>
      <c r="F11550" s="35">
        <v>16.39</v>
      </c>
      <c r="G11550" s="34">
        <v>148.19999999999999</v>
      </c>
    </row>
    <row r="11551" spans="1:7">
      <c r="A11551" s="32">
        <v>2018</v>
      </c>
      <c r="B11551" s="32">
        <v>60</v>
      </c>
      <c r="C11551" s="33" t="s">
        <v>363</v>
      </c>
      <c r="D11551" s="33" t="s">
        <v>354</v>
      </c>
      <c r="E11551" s="34">
        <v>81234</v>
      </c>
      <c r="F11551" s="35">
        <v>16.22</v>
      </c>
      <c r="G11551" s="34">
        <v>117.2</v>
      </c>
    </row>
    <row r="11552" spans="1:7">
      <c r="A11552" s="32">
        <v>2018</v>
      </c>
      <c r="B11552" s="32">
        <v>87</v>
      </c>
      <c r="C11552" s="33" t="s">
        <v>363</v>
      </c>
      <c r="D11552" s="33" t="s">
        <v>354</v>
      </c>
      <c r="E11552" s="34">
        <v>67169</v>
      </c>
      <c r="F11552" s="35">
        <v>18.39</v>
      </c>
      <c r="G11552" s="34">
        <v>228.6</v>
      </c>
    </row>
    <row r="11553" spans="1:7">
      <c r="A11553" s="32">
        <v>2018</v>
      </c>
      <c r="B11553" s="32">
        <v>87</v>
      </c>
      <c r="C11553" s="33" t="s">
        <v>563</v>
      </c>
      <c r="D11553" s="33" t="s">
        <v>564</v>
      </c>
      <c r="E11553" s="34">
        <v>41654</v>
      </c>
      <c r="F11553" s="35">
        <v>1.026</v>
      </c>
      <c r="G11553" s="34">
        <v>256.89999999999998</v>
      </c>
    </row>
    <row r="11554" spans="1:7">
      <c r="A11554" s="32">
        <v>2018</v>
      </c>
      <c r="B11554" s="32">
        <v>96</v>
      </c>
      <c r="C11554" s="33" t="s">
        <v>563</v>
      </c>
      <c r="D11554" s="33" t="s">
        <v>564</v>
      </c>
      <c r="E11554" s="34">
        <v>38695</v>
      </c>
      <c r="F11554" s="35">
        <v>1</v>
      </c>
      <c r="G11554" s="34">
        <v>776.4</v>
      </c>
    </row>
    <row r="11555" spans="1:7">
      <c r="A11555" s="32">
        <v>2018</v>
      </c>
      <c r="B11555" s="32">
        <v>108</v>
      </c>
      <c r="C11555" s="33" t="s">
        <v>563</v>
      </c>
      <c r="D11555" s="33" t="s">
        <v>564</v>
      </c>
      <c r="E11555" s="34">
        <v>1502</v>
      </c>
      <c r="F11555" s="35">
        <v>1.1359999999999999</v>
      </c>
      <c r="G11555" s="34">
        <v>286.89999999999998</v>
      </c>
    </row>
    <row r="11556" spans="1:7">
      <c r="A11556" s="32">
        <v>2018</v>
      </c>
      <c r="B11556" s="32">
        <v>108</v>
      </c>
      <c r="C11556" s="33" t="s">
        <v>563</v>
      </c>
      <c r="D11556" s="33" t="s">
        <v>564</v>
      </c>
      <c r="E11556" s="34">
        <v>8737</v>
      </c>
      <c r="F11556" s="35">
        <v>1.1359999999999999</v>
      </c>
      <c r="G11556" s="34">
        <v>279</v>
      </c>
    </row>
    <row r="11557" spans="1:7">
      <c r="A11557" s="32">
        <v>2018</v>
      </c>
      <c r="B11557" s="32">
        <v>108</v>
      </c>
      <c r="C11557" s="33" t="s">
        <v>363</v>
      </c>
      <c r="D11557" s="33" t="s">
        <v>354</v>
      </c>
      <c r="E11557" s="34">
        <v>74758</v>
      </c>
      <c r="F11557" s="35">
        <v>17.552</v>
      </c>
      <c r="G11557" s="34">
        <v>156.19999999999999</v>
      </c>
    </row>
    <row r="11558" spans="1:7">
      <c r="A11558" s="32">
        <v>2018</v>
      </c>
      <c r="B11558" s="32">
        <v>108</v>
      </c>
      <c r="C11558" s="33" t="s">
        <v>363</v>
      </c>
      <c r="D11558" s="33" t="s">
        <v>354</v>
      </c>
      <c r="E11558" s="34">
        <v>45176</v>
      </c>
      <c r="F11558" s="35">
        <v>17.395</v>
      </c>
      <c r="G11558" s="34">
        <v>142</v>
      </c>
    </row>
    <row r="11559" spans="1:7">
      <c r="A11559" s="32">
        <v>2018</v>
      </c>
      <c r="B11559" s="32">
        <v>113</v>
      </c>
      <c r="C11559" s="33" t="s">
        <v>363</v>
      </c>
      <c r="D11559" s="33" t="s">
        <v>354</v>
      </c>
      <c r="E11559" s="34">
        <v>119183</v>
      </c>
      <c r="F11559" s="35">
        <v>18.3</v>
      </c>
      <c r="G11559" s="34">
        <v>223</v>
      </c>
    </row>
    <row r="11560" spans="1:7">
      <c r="A11560" s="32">
        <v>2018</v>
      </c>
      <c r="B11560" s="32">
        <v>113</v>
      </c>
      <c r="C11560" s="33" t="s">
        <v>565</v>
      </c>
      <c r="D11560" s="33" t="s">
        <v>566</v>
      </c>
      <c r="E11560" s="34">
        <v>344</v>
      </c>
      <c r="F11560" s="35">
        <v>5.43</v>
      </c>
      <c r="G11560" s="34">
        <v>1236</v>
      </c>
    </row>
    <row r="11561" spans="1:7">
      <c r="A11561" s="32">
        <v>2018</v>
      </c>
      <c r="B11561" s="32">
        <v>113</v>
      </c>
      <c r="C11561" s="33" t="s">
        <v>563</v>
      </c>
      <c r="D11561" s="33" t="s">
        <v>564</v>
      </c>
      <c r="E11561" s="34">
        <v>369</v>
      </c>
      <c r="F11561" s="35">
        <v>0.84699999999999998</v>
      </c>
      <c r="G11561" s="34">
        <v>355.9</v>
      </c>
    </row>
    <row r="11562" spans="1:7">
      <c r="A11562" s="32">
        <v>2018</v>
      </c>
      <c r="B11562" s="32">
        <v>116</v>
      </c>
      <c r="C11562" s="33" t="s">
        <v>563</v>
      </c>
      <c r="D11562" s="33" t="s">
        <v>564</v>
      </c>
      <c r="E11562" s="34">
        <v>131483</v>
      </c>
      <c r="F11562" s="35">
        <v>1.0489999999999999</v>
      </c>
      <c r="G11562" s="34">
        <v>280.60000000000002</v>
      </c>
    </row>
    <row r="11563" spans="1:7">
      <c r="A11563" s="32">
        <v>2018</v>
      </c>
      <c r="B11563" s="32">
        <v>117</v>
      </c>
      <c r="C11563" s="33" t="s">
        <v>563</v>
      </c>
      <c r="D11563" s="33" t="s">
        <v>564</v>
      </c>
      <c r="E11563" s="34">
        <v>617423</v>
      </c>
      <c r="F11563" s="35">
        <v>1.036</v>
      </c>
      <c r="G11563" s="34">
        <v>295.2</v>
      </c>
    </row>
    <row r="11564" spans="1:7">
      <c r="A11564" s="32">
        <v>2018</v>
      </c>
      <c r="B11564" s="32">
        <v>120</v>
      </c>
      <c r="C11564" s="33" t="s">
        <v>563</v>
      </c>
      <c r="D11564" s="33" t="s">
        <v>564</v>
      </c>
      <c r="E11564" s="34">
        <v>404462</v>
      </c>
      <c r="F11564" s="35">
        <v>1.0229999999999999</v>
      </c>
      <c r="G11564" s="34">
        <v>364.8</v>
      </c>
    </row>
    <row r="11565" spans="1:7">
      <c r="A11565" s="32">
        <v>2018</v>
      </c>
      <c r="B11565" s="32">
        <v>126</v>
      </c>
      <c r="C11565" s="33" t="s">
        <v>563</v>
      </c>
      <c r="D11565" s="33" t="s">
        <v>564</v>
      </c>
      <c r="E11565" s="34">
        <v>1439891</v>
      </c>
      <c r="F11565" s="35">
        <v>1.03</v>
      </c>
      <c r="G11565" s="34">
        <v>235.3</v>
      </c>
    </row>
    <row r="11566" spans="1:7">
      <c r="A11566" s="32">
        <v>2018</v>
      </c>
      <c r="B11566" s="32">
        <v>130</v>
      </c>
      <c r="C11566" s="33" t="s">
        <v>353</v>
      </c>
      <c r="D11566" s="33" t="s">
        <v>354</v>
      </c>
      <c r="E11566" s="34">
        <v>12876</v>
      </c>
      <c r="F11566" s="35">
        <v>24.55</v>
      </c>
      <c r="G11566" s="34">
        <v>378.4</v>
      </c>
    </row>
    <row r="11567" spans="1:7">
      <c r="A11567" s="32">
        <v>2018</v>
      </c>
      <c r="B11567" s="32">
        <v>130</v>
      </c>
      <c r="C11567" s="33" t="s">
        <v>353</v>
      </c>
      <c r="D11567" s="33" t="s">
        <v>354</v>
      </c>
      <c r="E11567" s="34">
        <v>38453</v>
      </c>
      <c r="F11567" s="35">
        <v>23.76</v>
      </c>
      <c r="G11567" s="34">
        <v>386.9</v>
      </c>
    </row>
    <row r="11568" spans="1:7">
      <c r="A11568" s="32">
        <v>2018</v>
      </c>
      <c r="B11568" s="32">
        <v>130</v>
      </c>
      <c r="C11568" s="33" t="s">
        <v>353</v>
      </c>
      <c r="D11568" s="33" t="s">
        <v>354</v>
      </c>
      <c r="E11568" s="34">
        <v>154052</v>
      </c>
      <c r="F11568" s="35">
        <v>23.74</v>
      </c>
      <c r="G11568" s="34">
        <v>319.89999999999998</v>
      </c>
    </row>
    <row r="11569" spans="1:7">
      <c r="A11569" s="32">
        <v>2018</v>
      </c>
      <c r="B11569" s="32">
        <v>130</v>
      </c>
      <c r="C11569" s="33" t="s">
        <v>565</v>
      </c>
      <c r="D11569" s="33" t="s">
        <v>566</v>
      </c>
      <c r="E11569" s="34">
        <v>3907</v>
      </c>
      <c r="F11569" s="35">
        <v>5.79</v>
      </c>
      <c r="G11569" s="34">
        <v>1724.5</v>
      </c>
    </row>
    <row r="11570" spans="1:7">
      <c r="A11570" s="32">
        <v>2018</v>
      </c>
      <c r="B11570" s="32">
        <v>136</v>
      </c>
      <c r="C11570" s="33" t="s">
        <v>353</v>
      </c>
      <c r="D11570" s="33" t="s">
        <v>354</v>
      </c>
      <c r="E11570" s="34">
        <v>13291</v>
      </c>
      <c r="F11570" s="35">
        <v>23.34</v>
      </c>
      <c r="G11570" s="34">
        <v>343.3</v>
      </c>
    </row>
    <row r="11571" spans="1:7">
      <c r="A11571" s="32">
        <v>2018</v>
      </c>
      <c r="B11571" s="32">
        <v>136</v>
      </c>
      <c r="C11571" s="33" t="s">
        <v>353</v>
      </c>
      <c r="D11571" s="33" t="s">
        <v>354</v>
      </c>
      <c r="E11571" s="34">
        <v>103544</v>
      </c>
      <c r="F11571" s="35">
        <v>24.91</v>
      </c>
      <c r="G11571" s="34">
        <v>318.5</v>
      </c>
    </row>
    <row r="11572" spans="1:7">
      <c r="A11572" s="32">
        <v>2018</v>
      </c>
      <c r="B11572" s="32">
        <v>136</v>
      </c>
      <c r="C11572" s="33" t="s">
        <v>353</v>
      </c>
      <c r="D11572" s="33" t="s">
        <v>354</v>
      </c>
      <c r="E11572" s="34">
        <v>117656</v>
      </c>
      <c r="F11572" s="35">
        <v>24.63</v>
      </c>
      <c r="G11572" s="34">
        <v>333.5</v>
      </c>
    </row>
    <row r="11573" spans="1:7">
      <c r="A11573" s="32">
        <v>2018</v>
      </c>
      <c r="B11573" s="32">
        <v>136</v>
      </c>
      <c r="C11573" s="33" t="s">
        <v>565</v>
      </c>
      <c r="D11573" s="33" t="s">
        <v>566</v>
      </c>
      <c r="E11573" s="34">
        <v>172</v>
      </c>
      <c r="F11573" s="35">
        <v>5.7</v>
      </c>
      <c r="G11573" s="34">
        <v>1823.5</v>
      </c>
    </row>
    <row r="11574" spans="1:7">
      <c r="A11574" s="32">
        <v>2018</v>
      </c>
      <c r="B11574" s="32">
        <v>136</v>
      </c>
      <c r="C11574" s="33" t="s">
        <v>565</v>
      </c>
      <c r="D11574" s="33" t="s">
        <v>566</v>
      </c>
      <c r="E11574" s="34">
        <v>3754</v>
      </c>
      <c r="F11574" s="35">
        <v>5.7</v>
      </c>
      <c r="G11574" s="34">
        <v>1777.4</v>
      </c>
    </row>
    <row r="11575" spans="1:7">
      <c r="A11575" s="32">
        <v>2018</v>
      </c>
      <c r="B11575" s="32">
        <v>141</v>
      </c>
      <c r="C11575" s="33" t="s">
        <v>563</v>
      </c>
      <c r="D11575" s="33" t="s">
        <v>564</v>
      </c>
      <c r="E11575" s="34">
        <v>117313</v>
      </c>
      <c r="F11575" s="35">
        <v>1.014</v>
      </c>
      <c r="G11575" s="34">
        <v>1084.8</v>
      </c>
    </row>
    <row r="11576" spans="1:7">
      <c r="A11576" s="32">
        <v>2018</v>
      </c>
      <c r="B11576" s="32">
        <v>147</v>
      </c>
      <c r="C11576" s="33" t="s">
        <v>563</v>
      </c>
      <c r="D11576" s="33" t="s">
        <v>564</v>
      </c>
      <c r="E11576" s="34">
        <v>568162</v>
      </c>
      <c r="F11576" s="35">
        <v>1.0309999999999999</v>
      </c>
      <c r="G11576" s="34">
        <v>278.89999999999998</v>
      </c>
    </row>
    <row r="11577" spans="1:7">
      <c r="A11577" s="32">
        <v>2018</v>
      </c>
      <c r="B11577" s="32">
        <v>160</v>
      </c>
      <c r="C11577" s="33" t="s">
        <v>563</v>
      </c>
      <c r="D11577" s="33" t="s">
        <v>564</v>
      </c>
      <c r="E11577" s="34">
        <v>49031</v>
      </c>
      <c r="F11577" s="35">
        <v>1.052</v>
      </c>
      <c r="G11577" s="34">
        <v>227.6</v>
      </c>
    </row>
    <row r="11578" spans="1:7">
      <c r="A11578" s="32">
        <v>2018</v>
      </c>
      <c r="B11578" s="32">
        <v>160</v>
      </c>
      <c r="C11578" s="33" t="s">
        <v>563</v>
      </c>
      <c r="D11578" s="33" t="s">
        <v>564</v>
      </c>
      <c r="E11578" s="34">
        <v>913614</v>
      </c>
      <c r="F11578" s="35">
        <v>1.052</v>
      </c>
      <c r="G11578" s="34">
        <v>190</v>
      </c>
    </row>
    <row r="11579" spans="1:7">
      <c r="A11579" s="32">
        <v>2018</v>
      </c>
      <c r="B11579" s="32">
        <v>165</v>
      </c>
      <c r="C11579" s="33" t="s">
        <v>563</v>
      </c>
      <c r="D11579" s="33" t="s">
        <v>564</v>
      </c>
      <c r="E11579" s="34">
        <v>1314719</v>
      </c>
      <c r="F11579" s="35">
        <v>1.04</v>
      </c>
      <c r="G11579" s="34">
        <v>297.3</v>
      </c>
    </row>
    <row r="11580" spans="1:7">
      <c r="A11580" s="32">
        <v>2018</v>
      </c>
      <c r="B11580" s="32">
        <v>170</v>
      </c>
      <c r="C11580" s="33" t="s">
        <v>563</v>
      </c>
      <c r="D11580" s="33" t="s">
        <v>564</v>
      </c>
      <c r="E11580" s="34">
        <v>625210</v>
      </c>
      <c r="F11580" s="35">
        <v>1.02</v>
      </c>
      <c r="G11580" s="34">
        <v>569.70000000000005</v>
      </c>
    </row>
    <row r="11581" spans="1:7">
      <c r="A11581" s="32">
        <v>2018</v>
      </c>
      <c r="B11581" s="32">
        <v>260</v>
      </c>
      <c r="C11581" s="33" t="s">
        <v>563</v>
      </c>
      <c r="D11581" s="33" t="s">
        <v>564</v>
      </c>
      <c r="E11581" s="34">
        <v>464882</v>
      </c>
      <c r="F11581" s="35">
        <v>1.0229999999999999</v>
      </c>
      <c r="G11581" s="34" t="s">
        <v>364</v>
      </c>
    </row>
    <row r="11582" spans="1:7">
      <c r="A11582" s="32">
        <v>2018</v>
      </c>
      <c r="B11582" s="32">
        <v>298</v>
      </c>
      <c r="C11582" s="33" t="s">
        <v>363</v>
      </c>
      <c r="D11582" s="33" t="s">
        <v>354</v>
      </c>
      <c r="E11582" s="34">
        <v>16439</v>
      </c>
      <c r="F11582" s="35">
        <v>16.829999999999998</v>
      </c>
      <c r="G11582" s="34" t="s">
        <v>364</v>
      </c>
    </row>
    <row r="11583" spans="1:7">
      <c r="A11583" s="32">
        <v>2018</v>
      </c>
      <c r="B11583" s="32">
        <v>298</v>
      </c>
      <c r="C11583" s="33" t="s">
        <v>363</v>
      </c>
      <c r="D11583" s="33" t="s">
        <v>354</v>
      </c>
      <c r="E11583" s="34">
        <v>16450</v>
      </c>
      <c r="F11583" s="35">
        <v>16.73</v>
      </c>
      <c r="G11583" s="34" t="s">
        <v>364</v>
      </c>
    </row>
    <row r="11584" spans="1:7">
      <c r="A11584" s="32">
        <v>2018</v>
      </c>
      <c r="B11584" s="32">
        <v>298</v>
      </c>
      <c r="C11584" s="33" t="s">
        <v>363</v>
      </c>
      <c r="D11584" s="33" t="s">
        <v>354</v>
      </c>
      <c r="E11584" s="34">
        <v>32758</v>
      </c>
      <c r="F11584" s="35">
        <v>16.5</v>
      </c>
      <c r="G11584" s="34" t="s">
        <v>364</v>
      </c>
    </row>
    <row r="11585" spans="1:7">
      <c r="A11585" s="32">
        <v>2018</v>
      </c>
      <c r="B11585" s="32">
        <v>298</v>
      </c>
      <c r="C11585" s="33" t="s">
        <v>363</v>
      </c>
      <c r="D11585" s="33" t="s">
        <v>354</v>
      </c>
      <c r="E11585" s="34">
        <v>16201</v>
      </c>
      <c r="F11585" s="35">
        <v>17.149999999999999</v>
      </c>
      <c r="G11585" s="34" t="s">
        <v>364</v>
      </c>
    </row>
    <row r="11586" spans="1:7">
      <c r="A11586" s="32">
        <v>2018</v>
      </c>
      <c r="B11586" s="32">
        <v>298</v>
      </c>
      <c r="C11586" s="33" t="s">
        <v>363</v>
      </c>
      <c r="D11586" s="33" t="s">
        <v>354</v>
      </c>
      <c r="E11586" s="34">
        <v>112932</v>
      </c>
      <c r="F11586" s="35">
        <v>16.55</v>
      </c>
      <c r="G11586" s="34" t="s">
        <v>364</v>
      </c>
    </row>
    <row r="11587" spans="1:7">
      <c r="A11587" s="32">
        <v>2018</v>
      </c>
      <c r="B11587" s="32">
        <v>298</v>
      </c>
      <c r="C11587" s="33" t="s">
        <v>363</v>
      </c>
      <c r="D11587" s="33" t="s">
        <v>354</v>
      </c>
      <c r="E11587" s="34">
        <v>33090</v>
      </c>
      <c r="F11587" s="35">
        <v>16.440000000000001</v>
      </c>
      <c r="G11587" s="34" t="s">
        <v>364</v>
      </c>
    </row>
    <row r="11588" spans="1:7">
      <c r="A11588" s="32">
        <v>2018</v>
      </c>
      <c r="B11588" s="32">
        <v>298</v>
      </c>
      <c r="C11588" s="33" t="s">
        <v>363</v>
      </c>
      <c r="D11588" s="33" t="s">
        <v>354</v>
      </c>
      <c r="E11588" s="34">
        <v>65862</v>
      </c>
      <c r="F11588" s="35">
        <v>17.96</v>
      </c>
      <c r="G11588" s="34" t="s">
        <v>364</v>
      </c>
    </row>
    <row r="11589" spans="1:7">
      <c r="A11589" s="32">
        <v>2018</v>
      </c>
      <c r="B11589" s="32">
        <v>298</v>
      </c>
      <c r="C11589" s="33" t="s">
        <v>363</v>
      </c>
      <c r="D11589" s="33" t="s">
        <v>354</v>
      </c>
      <c r="E11589" s="34">
        <v>99024</v>
      </c>
      <c r="F11589" s="35">
        <v>16.98</v>
      </c>
      <c r="G11589" s="34" t="s">
        <v>364</v>
      </c>
    </row>
    <row r="11590" spans="1:7">
      <c r="A11590" s="32">
        <v>2018</v>
      </c>
      <c r="B11590" s="32">
        <v>298</v>
      </c>
      <c r="C11590" s="33" t="s">
        <v>563</v>
      </c>
      <c r="D11590" s="33" t="s">
        <v>564</v>
      </c>
      <c r="E11590" s="34">
        <v>71110</v>
      </c>
      <c r="F11590" s="35">
        <v>1.03</v>
      </c>
      <c r="G11590" s="34" t="s">
        <v>364</v>
      </c>
    </row>
    <row r="11591" spans="1:7">
      <c r="A11591" s="32">
        <v>2018</v>
      </c>
      <c r="B11591" s="32">
        <v>302</v>
      </c>
      <c r="C11591" s="33" t="s">
        <v>563</v>
      </c>
      <c r="D11591" s="33" t="s">
        <v>564</v>
      </c>
      <c r="E11591" s="34">
        <v>255042</v>
      </c>
      <c r="F11591" s="35">
        <v>1.03</v>
      </c>
      <c r="G11591" s="34" t="s">
        <v>364</v>
      </c>
    </row>
    <row r="11592" spans="1:7">
      <c r="A11592" s="32">
        <v>2018</v>
      </c>
      <c r="B11592" s="32">
        <v>315</v>
      </c>
      <c r="C11592" s="33" t="s">
        <v>563</v>
      </c>
      <c r="D11592" s="33" t="s">
        <v>564</v>
      </c>
      <c r="E11592" s="34">
        <v>361280</v>
      </c>
      <c r="F11592" s="35">
        <v>1.022</v>
      </c>
      <c r="G11592" s="34" t="s">
        <v>364</v>
      </c>
    </row>
    <row r="11593" spans="1:7">
      <c r="A11593" s="32">
        <v>2018</v>
      </c>
      <c r="B11593" s="32">
        <v>335</v>
      </c>
      <c r="C11593" s="33" t="s">
        <v>563</v>
      </c>
      <c r="D11593" s="33" t="s">
        <v>564</v>
      </c>
      <c r="E11593" s="34">
        <v>88150</v>
      </c>
      <c r="F11593" s="35">
        <v>1.022</v>
      </c>
      <c r="G11593" s="34" t="s">
        <v>364</v>
      </c>
    </row>
    <row r="11594" spans="1:7">
      <c r="A11594" s="32">
        <v>2018</v>
      </c>
      <c r="B11594" s="32">
        <v>341</v>
      </c>
      <c r="C11594" s="33" t="s">
        <v>563</v>
      </c>
      <c r="D11594" s="33" t="s">
        <v>564</v>
      </c>
      <c r="E11594" s="34">
        <v>18855</v>
      </c>
      <c r="F11594" s="35">
        <v>1.03</v>
      </c>
      <c r="G11594" s="34" t="s">
        <v>364</v>
      </c>
    </row>
    <row r="11595" spans="1:7">
      <c r="A11595" s="32">
        <v>2018</v>
      </c>
      <c r="B11595" s="32">
        <v>350</v>
      </c>
      <c r="C11595" s="33" t="s">
        <v>563</v>
      </c>
      <c r="D11595" s="33" t="s">
        <v>564</v>
      </c>
      <c r="E11595" s="34">
        <v>158262</v>
      </c>
      <c r="F11595" s="35">
        <v>1.03</v>
      </c>
      <c r="G11595" s="34" t="s">
        <v>364</v>
      </c>
    </row>
    <row r="11596" spans="1:7">
      <c r="A11596" s="32">
        <v>2018</v>
      </c>
      <c r="B11596" s="32">
        <v>356</v>
      </c>
      <c r="C11596" s="33" t="s">
        <v>563</v>
      </c>
      <c r="D11596" s="33" t="s">
        <v>564</v>
      </c>
      <c r="E11596" s="34">
        <v>265400</v>
      </c>
      <c r="F11596" s="35">
        <v>1.03</v>
      </c>
      <c r="G11596" s="34" t="s">
        <v>364</v>
      </c>
    </row>
    <row r="11597" spans="1:7">
      <c r="A11597" s="32">
        <v>2018</v>
      </c>
      <c r="B11597" s="32">
        <v>358</v>
      </c>
      <c r="C11597" s="33" t="s">
        <v>563</v>
      </c>
      <c r="D11597" s="33" t="s">
        <v>564</v>
      </c>
      <c r="E11597" s="34">
        <v>354254</v>
      </c>
      <c r="F11597" s="35">
        <v>1.05</v>
      </c>
      <c r="G11597" s="34" t="s">
        <v>364</v>
      </c>
    </row>
    <row r="11598" spans="1:7">
      <c r="A11598" s="32">
        <v>2018</v>
      </c>
      <c r="B11598" s="32">
        <v>377</v>
      </c>
      <c r="C11598" s="33" t="s">
        <v>563</v>
      </c>
      <c r="D11598" s="33" t="s">
        <v>564</v>
      </c>
      <c r="E11598" s="34">
        <v>153503</v>
      </c>
      <c r="F11598" s="35">
        <v>1.0329999999999999</v>
      </c>
      <c r="G11598" s="34">
        <v>340</v>
      </c>
    </row>
    <row r="11599" spans="1:7">
      <c r="A11599" s="32">
        <v>2018</v>
      </c>
      <c r="B11599" s="32">
        <v>384</v>
      </c>
      <c r="C11599" s="33" t="s">
        <v>563</v>
      </c>
      <c r="D11599" s="33" t="s">
        <v>564</v>
      </c>
      <c r="E11599" s="34">
        <v>626018</v>
      </c>
      <c r="F11599" s="35">
        <v>1.03</v>
      </c>
      <c r="G11599" s="34" t="s">
        <v>364</v>
      </c>
    </row>
    <row r="11600" spans="1:7">
      <c r="A11600" s="32">
        <v>2018</v>
      </c>
      <c r="B11600" s="32">
        <v>389</v>
      </c>
      <c r="C11600" s="33" t="s">
        <v>563</v>
      </c>
      <c r="D11600" s="33" t="s">
        <v>564</v>
      </c>
      <c r="E11600" s="34">
        <v>395556</v>
      </c>
      <c r="F11600" s="35">
        <v>1.028</v>
      </c>
      <c r="G11600" s="34">
        <v>310.7</v>
      </c>
    </row>
    <row r="11601" spans="1:7">
      <c r="A11601" s="32">
        <v>2018</v>
      </c>
      <c r="B11601" s="32">
        <v>399</v>
      </c>
      <c r="C11601" s="33" t="s">
        <v>563</v>
      </c>
      <c r="D11601" s="33" t="s">
        <v>564</v>
      </c>
      <c r="E11601" s="34">
        <v>32394</v>
      </c>
      <c r="F11601" s="35">
        <v>1.0289999999999999</v>
      </c>
      <c r="G11601" s="34">
        <v>266.2</v>
      </c>
    </row>
    <row r="11602" spans="1:7">
      <c r="A11602" s="32">
        <v>2018</v>
      </c>
      <c r="B11602" s="32">
        <v>400</v>
      </c>
      <c r="C11602" s="33" t="s">
        <v>563</v>
      </c>
      <c r="D11602" s="33" t="s">
        <v>564</v>
      </c>
      <c r="E11602" s="34">
        <v>1821945</v>
      </c>
      <c r="F11602" s="35">
        <v>1.034</v>
      </c>
      <c r="G11602" s="34">
        <v>266.2</v>
      </c>
    </row>
    <row r="11603" spans="1:7">
      <c r="A11603" s="32">
        <v>2018</v>
      </c>
      <c r="B11603" s="32">
        <v>404</v>
      </c>
      <c r="C11603" s="33" t="s">
        <v>563</v>
      </c>
      <c r="D11603" s="33" t="s">
        <v>564</v>
      </c>
      <c r="E11603" s="34">
        <v>1005994</v>
      </c>
      <c r="F11603" s="35">
        <v>1.0289999999999999</v>
      </c>
      <c r="G11603" s="34">
        <v>266.2</v>
      </c>
    </row>
    <row r="11604" spans="1:7">
      <c r="A11604" s="32">
        <v>2018</v>
      </c>
      <c r="B11604" s="32">
        <v>408</v>
      </c>
      <c r="C11604" s="33" t="s">
        <v>563</v>
      </c>
      <c r="D11604" s="33" t="s">
        <v>564</v>
      </c>
      <c r="E11604" s="34">
        <v>606344</v>
      </c>
      <c r="F11604" s="35">
        <v>1.034</v>
      </c>
      <c r="G11604" s="34">
        <v>266.2</v>
      </c>
    </row>
    <row r="11605" spans="1:7">
      <c r="A11605" s="32">
        <v>2018</v>
      </c>
      <c r="B11605" s="32">
        <v>422</v>
      </c>
      <c r="C11605" s="33" t="s">
        <v>563</v>
      </c>
      <c r="D11605" s="33" t="s">
        <v>564</v>
      </c>
      <c r="E11605" s="34">
        <v>46947</v>
      </c>
      <c r="F11605" s="35">
        <v>1.036</v>
      </c>
      <c r="G11605" s="34" t="s">
        <v>364</v>
      </c>
    </row>
    <row r="11606" spans="1:7">
      <c r="A11606" s="32">
        <v>2018</v>
      </c>
      <c r="B11606" s="32">
        <v>469</v>
      </c>
      <c r="C11606" s="33" t="s">
        <v>563</v>
      </c>
      <c r="D11606" s="33" t="s">
        <v>564</v>
      </c>
      <c r="E11606" s="34">
        <v>2239241</v>
      </c>
      <c r="F11606" s="35">
        <v>1.109</v>
      </c>
      <c r="G11606" s="34">
        <v>296.5</v>
      </c>
    </row>
    <row r="11607" spans="1:7">
      <c r="A11607" s="32">
        <v>2018</v>
      </c>
      <c r="B11607" s="32">
        <v>470</v>
      </c>
      <c r="C11607" s="33" t="s">
        <v>363</v>
      </c>
      <c r="D11607" s="33" t="s">
        <v>354</v>
      </c>
      <c r="E11607" s="34">
        <v>14154</v>
      </c>
      <c r="F11607" s="35">
        <v>18.07</v>
      </c>
      <c r="G11607" s="34">
        <v>132.4</v>
      </c>
    </row>
    <row r="11608" spans="1:7">
      <c r="A11608" s="32">
        <v>2018</v>
      </c>
      <c r="B11608" s="32">
        <v>470</v>
      </c>
      <c r="C11608" s="33" t="s">
        <v>363</v>
      </c>
      <c r="D11608" s="33" t="s">
        <v>354</v>
      </c>
      <c r="E11608" s="34">
        <v>14120</v>
      </c>
      <c r="F11608" s="35">
        <v>17.452000000000002</v>
      </c>
      <c r="G11608" s="34">
        <v>142.5</v>
      </c>
    </row>
    <row r="11609" spans="1:7">
      <c r="A11609" s="32">
        <v>2018</v>
      </c>
      <c r="B11609" s="32">
        <v>470</v>
      </c>
      <c r="C11609" s="33" t="s">
        <v>363</v>
      </c>
      <c r="D11609" s="33" t="s">
        <v>354</v>
      </c>
      <c r="E11609" s="34">
        <v>70564</v>
      </c>
      <c r="F11609" s="35">
        <v>17.05</v>
      </c>
      <c r="G11609" s="34">
        <v>143.1</v>
      </c>
    </row>
    <row r="11610" spans="1:7">
      <c r="A11610" s="32">
        <v>2018</v>
      </c>
      <c r="B11610" s="32">
        <v>470</v>
      </c>
      <c r="C11610" s="33" t="s">
        <v>363</v>
      </c>
      <c r="D11610" s="33" t="s">
        <v>354</v>
      </c>
      <c r="E11610" s="34">
        <v>113453</v>
      </c>
      <c r="F11610" s="35">
        <v>17.956</v>
      </c>
      <c r="G11610" s="34">
        <v>141.69999999999999</v>
      </c>
    </row>
    <row r="11611" spans="1:7">
      <c r="A11611" s="32">
        <v>2018</v>
      </c>
      <c r="B11611" s="32">
        <v>470</v>
      </c>
      <c r="C11611" s="33" t="s">
        <v>363</v>
      </c>
      <c r="D11611" s="33" t="s">
        <v>354</v>
      </c>
      <c r="E11611" s="34">
        <v>84586</v>
      </c>
      <c r="F11611" s="35">
        <v>17.091999999999999</v>
      </c>
      <c r="G11611" s="34">
        <v>146.19999999999999</v>
      </c>
    </row>
    <row r="11612" spans="1:7">
      <c r="A11612" s="32">
        <v>2018</v>
      </c>
      <c r="B11612" s="32">
        <v>470</v>
      </c>
      <c r="C11612" s="33" t="s">
        <v>363</v>
      </c>
      <c r="D11612" s="33" t="s">
        <v>354</v>
      </c>
      <c r="E11612" s="34">
        <v>71127</v>
      </c>
      <c r="F11612" s="35">
        <v>17.628</v>
      </c>
      <c r="G11612" s="34">
        <v>144.9</v>
      </c>
    </row>
    <row r="11613" spans="1:7">
      <c r="A11613" s="32">
        <v>2018</v>
      </c>
      <c r="B11613" s="32">
        <v>470</v>
      </c>
      <c r="C11613" s="33" t="s">
        <v>363</v>
      </c>
      <c r="D11613" s="33" t="s">
        <v>354</v>
      </c>
      <c r="E11613" s="34">
        <v>42181</v>
      </c>
      <c r="F11613" s="35">
        <v>17.195</v>
      </c>
      <c r="G11613" s="34">
        <v>137</v>
      </c>
    </row>
    <row r="11614" spans="1:7">
      <c r="A11614" s="32">
        <v>2018</v>
      </c>
      <c r="B11614" s="32">
        <v>470</v>
      </c>
      <c r="C11614" s="33" t="s">
        <v>363</v>
      </c>
      <c r="D11614" s="33" t="s">
        <v>354</v>
      </c>
      <c r="E11614" s="34">
        <v>28240</v>
      </c>
      <c r="F11614" s="35">
        <v>17.135999999999999</v>
      </c>
      <c r="G11614" s="34">
        <v>134.9</v>
      </c>
    </row>
    <row r="11615" spans="1:7">
      <c r="A11615" s="32">
        <v>2018</v>
      </c>
      <c r="B11615" s="32">
        <v>470</v>
      </c>
      <c r="C11615" s="33" t="s">
        <v>363</v>
      </c>
      <c r="D11615" s="33" t="s">
        <v>354</v>
      </c>
      <c r="E11615" s="34">
        <v>42267</v>
      </c>
      <c r="F11615" s="35">
        <v>17.192</v>
      </c>
      <c r="G11615" s="34">
        <v>133</v>
      </c>
    </row>
    <row r="11616" spans="1:7">
      <c r="A11616" s="32">
        <v>2018</v>
      </c>
      <c r="B11616" s="32">
        <v>470</v>
      </c>
      <c r="C11616" s="33" t="s">
        <v>363</v>
      </c>
      <c r="D11616" s="33" t="s">
        <v>354</v>
      </c>
      <c r="E11616" s="34">
        <v>28202</v>
      </c>
      <c r="F11616" s="35">
        <v>17.093</v>
      </c>
      <c r="G11616" s="34">
        <v>136.4</v>
      </c>
    </row>
    <row r="11617" spans="1:7">
      <c r="A11617" s="32">
        <v>2018</v>
      </c>
      <c r="B11617" s="32">
        <v>470</v>
      </c>
      <c r="C11617" s="33" t="s">
        <v>563</v>
      </c>
      <c r="D11617" s="33" t="s">
        <v>564</v>
      </c>
      <c r="E11617" s="34">
        <v>165608</v>
      </c>
      <c r="F11617" s="35">
        <v>0.97399999999999998</v>
      </c>
      <c r="G11617" s="34">
        <v>337.2</v>
      </c>
    </row>
    <row r="11618" spans="1:7">
      <c r="A11618" s="32">
        <v>2018</v>
      </c>
      <c r="B11618" s="32">
        <v>470</v>
      </c>
      <c r="C11618" s="33" t="s">
        <v>563</v>
      </c>
      <c r="D11618" s="33" t="s">
        <v>564</v>
      </c>
      <c r="E11618" s="34">
        <v>17875</v>
      </c>
      <c r="F11618" s="35">
        <v>0.97399999999999998</v>
      </c>
      <c r="G11618" s="34">
        <v>415.8</v>
      </c>
    </row>
    <row r="11619" spans="1:7">
      <c r="A11619" s="32">
        <v>2018</v>
      </c>
      <c r="B11619" s="32">
        <v>477</v>
      </c>
      <c r="C11619" s="33" t="s">
        <v>563</v>
      </c>
      <c r="D11619" s="33" t="s">
        <v>564</v>
      </c>
      <c r="E11619" s="34">
        <v>1161</v>
      </c>
      <c r="F11619" s="35">
        <v>1.05</v>
      </c>
      <c r="G11619" s="34">
        <v>349.6</v>
      </c>
    </row>
    <row r="11620" spans="1:7">
      <c r="A11620" s="32">
        <v>2018</v>
      </c>
      <c r="B11620" s="32">
        <v>492</v>
      </c>
      <c r="C11620" s="33" t="s">
        <v>363</v>
      </c>
      <c r="D11620" s="33" t="s">
        <v>354</v>
      </c>
      <c r="E11620" s="34">
        <v>42043</v>
      </c>
      <c r="F11620" s="35">
        <v>17.609000000000002</v>
      </c>
      <c r="G11620" s="34">
        <v>151.4</v>
      </c>
    </row>
    <row r="11621" spans="1:7">
      <c r="A11621" s="32">
        <v>2018</v>
      </c>
      <c r="B11621" s="32">
        <v>492</v>
      </c>
      <c r="C11621" s="33" t="s">
        <v>563</v>
      </c>
      <c r="D11621" s="33" t="s">
        <v>564</v>
      </c>
      <c r="E11621" s="34">
        <v>1829</v>
      </c>
      <c r="F11621" s="35">
        <v>1.0569999999999999</v>
      </c>
      <c r="G11621" s="34">
        <v>331.3</v>
      </c>
    </row>
    <row r="11622" spans="1:7">
      <c r="A11622" s="32">
        <v>2018</v>
      </c>
      <c r="B11622" s="32">
        <v>525</v>
      </c>
      <c r="C11622" s="33" t="s">
        <v>353</v>
      </c>
      <c r="D11622" s="33" t="s">
        <v>354</v>
      </c>
      <c r="E11622" s="34">
        <v>40754</v>
      </c>
      <c r="F11622" s="35">
        <v>22.189</v>
      </c>
      <c r="G11622" s="34">
        <v>243.2</v>
      </c>
    </row>
    <row r="11623" spans="1:7">
      <c r="A11623" s="32">
        <v>2018</v>
      </c>
      <c r="B11623" s="32">
        <v>525</v>
      </c>
      <c r="C11623" s="33" t="s">
        <v>353</v>
      </c>
      <c r="D11623" s="33" t="s">
        <v>354</v>
      </c>
      <c r="E11623" s="34">
        <v>40695</v>
      </c>
      <c r="F11623" s="35">
        <v>22.22</v>
      </c>
      <c r="G11623" s="34">
        <v>199.6</v>
      </c>
    </row>
    <row r="11624" spans="1:7">
      <c r="A11624" s="32">
        <v>2018</v>
      </c>
      <c r="B11624" s="32">
        <v>525</v>
      </c>
      <c r="C11624" s="33" t="s">
        <v>565</v>
      </c>
      <c r="D11624" s="33" t="s">
        <v>566</v>
      </c>
      <c r="E11624" s="34">
        <v>1620</v>
      </c>
      <c r="F11624" s="35">
        <v>5.875</v>
      </c>
      <c r="G11624" s="34">
        <v>1856</v>
      </c>
    </row>
    <row r="11625" spans="1:7">
      <c r="A11625" s="32">
        <v>2018</v>
      </c>
      <c r="B11625" s="32">
        <v>525</v>
      </c>
      <c r="C11625" s="33" t="s">
        <v>563</v>
      </c>
      <c r="D11625" s="33" t="s">
        <v>564</v>
      </c>
      <c r="E11625" s="34">
        <v>10300</v>
      </c>
      <c r="F11625" s="35">
        <v>1.0669999999999999</v>
      </c>
      <c r="G11625" s="34">
        <v>340.8</v>
      </c>
    </row>
    <row r="11626" spans="1:7">
      <c r="A11626" s="32">
        <v>2018</v>
      </c>
      <c r="B11626" s="32">
        <v>533</v>
      </c>
      <c r="C11626" s="33" t="s">
        <v>563</v>
      </c>
      <c r="D11626" s="33" t="s">
        <v>564</v>
      </c>
      <c r="E11626" s="34">
        <v>150771</v>
      </c>
      <c r="F11626" s="35">
        <v>1.0229999999999999</v>
      </c>
      <c r="G11626" s="34">
        <v>339.7</v>
      </c>
    </row>
    <row r="11627" spans="1:7">
      <c r="A11627" s="32">
        <v>2018</v>
      </c>
      <c r="B11627" s="32">
        <v>533</v>
      </c>
      <c r="C11627" s="33" t="s">
        <v>563</v>
      </c>
      <c r="D11627" s="33" t="s">
        <v>564</v>
      </c>
      <c r="E11627" s="34">
        <v>150771</v>
      </c>
      <c r="F11627" s="35">
        <v>1.0229999999999999</v>
      </c>
      <c r="G11627" s="34">
        <v>369.2</v>
      </c>
    </row>
    <row r="11628" spans="1:7">
      <c r="A11628" s="32">
        <v>2018</v>
      </c>
      <c r="B11628" s="32">
        <v>533</v>
      </c>
      <c r="C11628" s="33" t="s">
        <v>563</v>
      </c>
      <c r="D11628" s="33" t="s">
        <v>564</v>
      </c>
      <c r="E11628" s="34">
        <v>150771</v>
      </c>
      <c r="F11628" s="35">
        <v>1.0229999999999999</v>
      </c>
      <c r="G11628" s="34">
        <v>321.10000000000002</v>
      </c>
    </row>
    <row r="11629" spans="1:7">
      <c r="A11629" s="32">
        <v>2018</v>
      </c>
      <c r="B11629" s="32">
        <v>533</v>
      </c>
      <c r="C11629" s="33" t="s">
        <v>563</v>
      </c>
      <c r="D11629" s="33" t="s">
        <v>564</v>
      </c>
      <c r="E11629" s="34">
        <v>300517</v>
      </c>
      <c r="F11629" s="35">
        <v>1.0229999999999999</v>
      </c>
      <c r="G11629" s="34">
        <v>403.7</v>
      </c>
    </row>
    <row r="11630" spans="1:7">
      <c r="A11630" s="32">
        <v>2018</v>
      </c>
      <c r="B11630" s="32">
        <v>533</v>
      </c>
      <c r="C11630" s="33" t="s">
        <v>563</v>
      </c>
      <c r="D11630" s="33" t="s">
        <v>564</v>
      </c>
      <c r="E11630" s="34">
        <v>301542</v>
      </c>
      <c r="F11630" s="35">
        <v>1.0229999999999999</v>
      </c>
      <c r="G11630" s="34">
        <v>295.2</v>
      </c>
    </row>
    <row r="11631" spans="1:7">
      <c r="A11631" s="32">
        <v>2018</v>
      </c>
      <c r="B11631" s="32">
        <v>533</v>
      </c>
      <c r="C11631" s="33" t="s">
        <v>563</v>
      </c>
      <c r="D11631" s="33" t="s">
        <v>564</v>
      </c>
      <c r="E11631" s="34">
        <v>301542</v>
      </c>
      <c r="F11631" s="35">
        <v>1.0229999999999999</v>
      </c>
      <c r="G11631" s="34">
        <v>290.8</v>
      </c>
    </row>
    <row r="11632" spans="1:7">
      <c r="A11632" s="32">
        <v>2018</v>
      </c>
      <c r="B11632" s="32">
        <v>533</v>
      </c>
      <c r="C11632" s="33" t="s">
        <v>563</v>
      </c>
      <c r="D11632" s="33" t="s">
        <v>564</v>
      </c>
      <c r="E11632" s="34">
        <v>301542</v>
      </c>
      <c r="F11632" s="35">
        <v>1.0229999999999999</v>
      </c>
      <c r="G11632" s="34">
        <v>291.8</v>
      </c>
    </row>
    <row r="11633" spans="1:7">
      <c r="A11633" s="32">
        <v>2018</v>
      </c>
      <c r="B11633" s="32">
        <v>533</v>
      </c>
      <c r="C11633" s="33" t="s">
        <v>563</v>
      </c>
      <c r="D11633" s="33" t="s">
        <v>564</v>
      </c>
      <c r="E11633" s="34">
        <v>150771</v>
      </c>
      <c r="F11633" s="35">
        <v>1.0229999999999999</v>
      </c>
      <c r="G11633" s="34">
        <v>295</v>
      </c>
    </row>
    <row r="11634" spans="1:7">
      <c r="A11634" s="32">
        <v>2018</v>
      </c>
      <c r="B11634" s="32">
        <v>533</v>
      </c>
      <c r="C11634" s="33" t="s">
        <v>563</v>
      </c>
      <c r="D11634" s="33" t="s">
        <v>564</v>
      </c>
      <c r="E11634" s="34">
        <v>150771</v>
      </c>
      <c r="F11634" s="35">
        <v>1.0229999999999999</v>
      </c>
      <c r="G11634" s="34">
        <v>290.7</v>
      </c>
    </row>
    <row r="11635" spans="1:7">
      <c r="A11635" s="32">
        <v>2018</v>
      </c>
      <c r="B11635" s="32">
        <v>533</v>
      </c>
      <c r="C11635" s="33" t="s">
        <v>563</v>
      </c>
      <c r="D11635" s="33" t="s">
        <v>564</v>
      </c>
      <c r="E11635" s="34">
        <v>150771</v>
      </c>
      <c r="F11635" s="35">
        <v>1.0229999999999999</v>
      </c>
      <c r="G11635" s="34">
        <v>311.7</v>
      </c>
    </row>
    <row r="11636" spans="1:7">
      <c r="A11636" s="32">
        <v>2018</v>
      </c>
      <c r="B11636" s="32">
        <v>533</v>
      </c>
      <c r="C11636" s="33" t="s">
        <v>563</v>
      </c>
      <c r="D11636" s="33" t="s">
        <v>564</v>
      </c>
      <c r="E11636" s="34">
        <v>150258</v>
      </c>
      <c r="F11636" s="35">
        <v>1.0229999999999999</v>
      </c>
      <c r="G11636" s="34">
        <v>373</v>
      </c>
    </row>
    <row r="11637" spans="1:7">
      <c r="A11637" s="32">
        <v>2018</v>
      </c>
      <c r="B11637" s="32">
        <v>533</v>
      </c>
      <c r="C11637" s="33" t="s">
        <v>563</v>
      </c>
      <c r="D11637" s="33" t="s">
        <v>564</v>
      </c>
      <c r="E11637" s="34">
        <v>641993</v>
      </c>
      <c r="F11637" s="35">
        <v>1.0229999999999999</v>
      </c>
      <c r="G11637" s="34">
        <v>291.60000000000002</v>
      </c>
    </row>
    <row r="11638" spans="1:7">
      <c r="A11638" s="32">
        <v>2018</v>
      </c>
      <c r="B11638" s="32">
        <v>546</v>
      </c>
      <c r="C11638" s="33" t="s">
        <v>565</v>
      </c>
      <c r="D11638" s="33" t="s">
        <v>566</v>
      </c>
      <c r="E11638" s="34">
        <v>218</v>
      </c>
      <c r="F11638" s="35">
        <v>5.8250000000000002</v>
      </c>
      <c r="G11638" s="34" t="s">
        <v>364</v>
      </c>
    </row>
    <row r="11639" spans="1:7">
      <c r="A11639" s="32">
        <v>2018</v>
      </c>
      <c r="B11639" s="32">
        <v>546</v>
      </c>
      <c r="C11639" s="33" t="s">
        <v>567</v>
      </c>
      <c r="D11639" s="33" t="s">
        <v>566</v>
      </c>
      <c r="E11639" s="34">
        <v>12029</v>
      </c>
      <c r="F11639" s="35">
        <v>6.2</v>
      </c>
      <c r="G11639" s="34" t="s">
        <v>364</v>
      </c>
    </row>
    <row r="11640" spans="1:7">
      <c r="A11640" s="32">
        <v>2018</v>
      </c>
      <c r="B11640" s="32">
        <v>546</v>
      </c>
      <c r="C11640" s="33" t="s">
        <v>567</v>
      </c>
      <c r="D11640" s="33" t="s">
        <v>566</v>
      </c>
      <c r="E11640" s="34">
        <v>12205</v>
      </c>
      <c r="F11640" s="35">
        <v>5.8250000000000002</v>
      </c>
      <c r="G11640" s="34" t="s">
        <v>364</v>
      </c>
    </row>
    <row r="11641" spans="1:7">
      <c r="A11641" s="32">
        <v>2018</v>
      </c>
      <c r="B11641" s="32">
        <v>562</v>
      </c>
      <c r="C11641" s="33" t="s">
        <v>565</v>
      </c>
      <c r="D11641" s="33" t="s">
        <v>566</v>
      </c>
      <c r="E11641" s="34">
        <v>196</v>
      </c>
      <c r="F11641" s="35">
        <v>5.67</v>
      </c>
      <c r="G11641" s="34" t="s">
        <v>364</v>
      </c>
    </row>
    <row r="11642" spans="1:7">
      <c r="A11642" s="32">
        <v>2018</v>
      </c>
      <c r="B11642" s="32">
        <v>562</v>
      </c>
      <c r="C11642" s="33" t="s">
        <v>563</v>
      </c>
      <c r="D11642" s="33" t="s">
        <v>564</v>
      </c>
      <c r="E11642" s="34">
        <v>416570</v>
      </c>
      <c r="F11642" s="35">
        <v>1.03</v>
      </c>
      <c r="G11642" s="34" t="s">
        <v>364</v>
      </c>
    </row>
    <row r="11643" spans="1:7">
      <c r="A11643" s="32">
        <v>2018</v>
      </c>
      <c r="B11643" s="32">
        <v>564</v>
      </c>
      <c r="C11643" s="33" t="s">
        <v>353</v>
      </c>
      <c r="D11643" s="33" t="s">
        <v>354</v>
      </c>
      <c r="E11643" s="34">
        <v>37291</v>
      </c>
      <c r="F11643" s="35">
        <v>23.76</v>
      </c>
      <c r="G11643" s="34">
        <v>254</v>
      </c>
    </row>
    <row r="11644" spans="1:7">
      <c r="A11644" s="32">
        <v>2018</v>
      </c>
      <c r="B11644" s="32">
        <v>564</v>
      </c>
      <c r="C11644" s="33" t="s">
        <v>353</v>
      </c>
      <c r="D11644" s="33" t="s">
        <v>354</v>
      </c>
      <c r="E11644" s="34">
        <v>137913</v>
      </c>
      <c r="F11644" s="35">
        <v>23.67</v>
      </c>
      <c r="G11644" s="34">
        <v>245</v>
      </c>
    </row>
    <row r="11645" spans="1:7">
      <c r="A11645" s="32">
        <v>2018</v>
      </c>
      <c r="B11645" s="32">
        <v>564</v>
      </c>
      <c r="C11645" s="33" t="s">
        <v>565</v>
      </c>
      <c r="D11645" s="33" t="s">
        <v>566</v>
      </c>
      <c r="E11645" s="34">
        <v>886</v>
      </c>
      <c r="F11645" s="35">
        <v>5.89</v>
      </c>
      <c r="G11645" s="34">
        <v>1729.6</v>
      </c>
    </row>
    <row r="11646" spans="1:7">
      <c r="A11646" s="32">
        <v>2018</v>
      </c>
      <c r="B11646" s="32">
        <v>564</v>
      </c>
      <c r="C11646" s="33" t="s">
        <v>565</v>
      </c>
      <c r="D11646" s="33" t="s">
        <v>566</v>
      </c>
      <c r="E11646" s="34">
        <v>1239</v>
      </c>
      <c r="F11646" s="35">
        <v>5.89</v>
      </c>
      <c r="G11646" s="34">
        <v>1786.2</v>
      </c>
    </row>
    <row r="11647" spans="1:7">
      <c r="A11647" s="32">
        <v>2018</v>
      </c>
      <c r="B11647" s="32">
        <v>564</v>
      </c>
      <c r="C11647" s="33" t="s">
        <v>563</v>
      </c>
      <c r="D11647" s="33" t="s">
        <v>564</v>
      </c>
      <c r="E11647" s="34">
        <v>86814</v>
      </c>
      <c r="F11647" s="35">
        <v>1.0249999999999999</v>
      </c>
      <c r="G11647" s="34">
        <v>308.10000000000002</v>
      </c>
    </row>
    <row r="11648" spans="1:7">
      <c r="A11648" s="32">
        <v>2018</v>
      </c>
      <c r="B11648" s="32">
        <v>564</v>
      </c>
      <c r="C11648" s="33" t="s">
        <v>563</v>
      </c>
      <c r="D11648" s="33" t="s">
        <v>564</v>
      </c>
      <c r="E11648" s="34">
        <v>913850</v>
      </c>
      <c r="F11648" s="35">
        <v>1.0249999999999999</v>
      </c>
      <c r="G11648" s="34">
        <v>299.8</v>
      </c>
    </row>
    <row r="11649" spans="1:7">
      <c r="A11649" s="32">
        <v>2018</v>
      </c>
      <c r="B11649" s="32">
        <v>568</v>
      </c>
      <c r="C11649" s="33" t="s">
        <v>363</v>
      </c>
      <c r="D11649" s="33" t="s">
        <v>354</v>
      </c>
      <c r="E11649" s="34">
        <v>67192</v>
      </c>
      <c r="F11649" s="35">
        <v>18.41</v>
      </c>
      <c r="G11649" s="34" t="s">
        <v>364</v>
      </c>
    </row>
    <row r="11650" spans="1:7">
      <c r="A11650" s="32">
        <v>2018</v>
      </c>
      <c r="B11650" s="32">
        <v>593</v>
      </c>
      <c r="C11650" s="33" t="s">
        <v>565</v>
      </c>
      <c r="D11650" s="33" t="s">
        <v>566</v>
      </c>
      <c r="E11650" s="34">
        <v>18</v>
      </c>
      <c r="F11650" s="35">
        <v>5.8579999999999997</v>
      </c>
      <c r="G11650" s="34" t="s">
        <v>364</v>
      </c>
    </row>
    <row r="11651" spans="1:7">
      <c r="A11651" s="32">
        <v>2018</v>
      </c>
      <c r="B11651" s="32">
        <v>593</v>
      </c>
      <c r="C11651" s="33" t="s">
        <v>563</v>
      </c>
      <c r="D11651" s="33" t="s">
        <v>564</v>
      </c>
      <c r="E11651" s="34">
        <v>242493</v>
      </c>
      <c r="F11651" s="35">
        <v>1.0329999999999999</v>
      </c>
      <c r="G11651" s="34" t="s">
        <v>364</v>
      </c>
    </row>
    <row r="11652" spans="1:7">
      <c r="A11652" s="32">
        <v>2018</v>
      </c>
      <c r="B11652" s="32">
        <v>593</v>
      </c>
      <c r="C11652" s="33" t="s">
        <v>567</v>
      </c>
      <c r="D11652" s="33" t="s">
        <v>566</v>
      </c>
      <c r="E11652" s="34">
        <v>11885</v>
      </c>
      <c r="F11652" s="35">
        <v>6.3490000000000002</v>
      </c>
      <c r="G11652" s="34" t="s">
        <v>364</v>
      </c>
    </row>
    <row r="11653" spans="1:7">
      <c r="A11653" s="32">
        <v>2018</v>
      </c>
      <c r="B11653" s="32">
        <v>594</v>
      </c>
      <c r="C11653" s="33" t="s">
        <v>565</v>
      </c>
      <c r="D11653" s="33" t="s">
        <v>566</v>
      </c>
      <c r="E11653" s="34">
        <v>1773</v>
      </c>
      <c r="F11653" s="35">
        <v>5.67</v>
      </c>
      <c r="G11653" s="34" t="s">
        <v>364</v>
      </c>
    </row>
    <row r="11654" spans="1:7">
      <c r="A11654" s="32">
        <v>2018</v>
      </c>
      <c r="B11654" s="32">
        <v>602</v>
      </c>
      <c r="C11654" s="33" t="s">
        <v>353</v>
      </c>
      <c r="D11654" s="33" t="s">
        <v>354</v>
      </c>
      <c r="E11654" s="34">
        <v>173910</v>
      </c>
      <c r="F11654" s="35">
        <v>25.93</v>
      </c>
      <c r="G11654" s="34" t="s">
        <v>364</v>
      </c>
    </row>
    <row r="11655" spans="1:7">
      <c r="A11655" s="32">
        <v>2018</v>
      </c>
      <c r="B11655" s="32">
        <v>602</v>
      </c>
      <c r="C11655" s="33" t="s">
        <v>565</v>
      </c>
      <c r="D11655" s="33" t="s">
        <v>566</v>
      </c>
      <c r="E11655" s="34">
        <v>3892</v>
      </c>
      <c r="F11655" s="35">
        <v>5.8</v>
      </c>
      <c r="G11655" s="34" t="s">
        <v>364</v>
      </c>
    </row>
    <row r="11656" spans="1:7">
      <c r="A11656" s="32">
        <v>2018</v>
      </c>
      <c r="B11656" s="32">
        <v>607</v>
      </c>
      <c r="C11656" s="33" t="s">
        <v>563</v>
      </c>
      <c r="D11656" s="33" t="s">
        <v>564</v>
      </c>
      <c r="E11656" s="34">
        <v>1633</v>
      </c>
      <c r="F11656" s="35">
        <v>1.0960000000000001</v>
      </c>
      <c r="G11656" s="34">
        <v>231.3</v>
      </c>
    </row>
    <row r="11657" spans="1:7">
      <c r="A11657" s="32">
        <v>2018</v>
      </c>
      <c r="B11657" s="32">
        <v>607</v>
      </c>
      <c r="C11657" s="33" t="s">
        <v>563</v>
      </c>
      <c r="D11657" s="33" t="s">
        <v>564</v>
      </c>
      <c r="E11657" s="34">
        <v>1487</v>
      </c>
      <c r="F11657" s="35">
        <v>1.0960000000000001</v>
      </c>
      <c r="G11657" s="34">
        <v>85.3</v>
      </c>
    </row>
    <row r="11658" spans="1:7">
      <c r="A11658" s="32">
        <v>2018</v>
      </c>
      <c r="B11658" s="32">
        <v>607</v>
      </c>
      <c r="C11658" s="33" t="s">
        <v>563</v>
      </c>
      <c r="D11658" s="33" t="s">
        <v>564</v>
      </c>
      <c r="E11658" s="34">
        <v>744</v>
      </c>
      <c r="F11658" s="35">
        <v>1.0960000000000001</v>
      </c>
      <c r="G11658" s="34">
        <v>121.8</v>
      </c>
    </row>
    <row r="11659" spans="1:7">
      <c r="A11659" s="32">
        <v>2018</v>
      </c>
      <c r="B11659" s="32">
        <v>607</v>
      </c>
      <c r="C11659" s="33" t="s">
        <v>563</v>
      </c>
      <c r="D11659" s="33" t="s">
        <v>564</v>
      </c>
      <c r="E11659" s="34">
        <v>1487</v>
      </c>
      <c r="F11659" s="35">
        <v>1.0960000000000001</v>
      </c>
      <c r="G11659" s="34">
        <v>119</v>
      </c>
    </row>
    <row r="11660" spans="1:7">
      <c r="A11660" s="32">
        <v>2018</v>
      </c>
      <c r="B11660" s="32">
        <v>607</v>
      </c>
      <c r="C11660" s="33" t="s">
        <v>563</v>
      </c>
      <c r="D11660" s="33" t="s">
        <v>564</v>
      </c>
      <c r="E11660" s="34">
        <v>26594</v>
      </c>
      <c r="F11660" s="35">
        <v>1.0960000000000001</v>
      </c>
      <c r="G11660" s="34">
        <v>157.4</v>
      </c>
    </row>
    <row r="11661" spans="1:7">
      <c r="A11661" s="32">
        <v>2018</v>
      </c>
      <c r="B11661" s="32">
        <v>609</v>
      </c>
      <c r="C11661" s="33" t="s">
        <v>563</v>
      </c>
      <c r="D11661" s="33" t="s">
        <v>564</v>
      </c>
      <c r="E11661" s="34">
        <v>2779780</v>
      </c>
      <c r="F11661" s="35">
        <v>1.0249999999999999</v>
      </c>
      <c r="G11661" s="34">
        <v>422.5</v>
      </c>
    </row>
    <row r="11662" spans="1:7">
      <c r="A11662" s="32">
        <v>2018</v>
      </c>
      <c r="B11662" s="32">
        <v>612</v>
      </c>
      <c r="C11662" s="33" t="s">
        <v>563</v>
      </c>
      <c r="D11662" s="33" t="s">
        <v>564</v>
      </c>
      <c r="E11662" s="34">
        <v>5763621</v>
      </c>
      <c r="F11662" s="35">
        <v>1.018</v>
      </c>
      <c r="G11662" s="34">
        <v>422.5</v>
      </c>
    </row>
    <row r="11663" spans="1:7">
      <c r="A11663" s="32">
        <v>2018</v>
      </c>
      <c r="B11663" s="32">
        <v>613</v>
      </c>
      <c r="C11663" s="33" t="s">
        <v>563</v>
      </c>
      <c r="D11663" s="33" t="s">
        <v>564</v>
      </c>
      <c r="E11663" s="34">
        <v>2552530</v>
      </c>
      <c r="F11663" s="35">
        <v>1.022</v>
      </c>
      <c r="G11663" s="34">
        <v>422.5</v>
      </c>
    </row>
    <row r="11664" spans="1:7">
      <c r="A11664" s="32">
        <v>2018</v>
      </c>
      <c r="B11664" s="32">
        <v>617</v>
      </c>
      <c r="C11664" s="33" t="s">
        <v>563</v>
      </c>
      <c r="D11664" s="33" t="s">
        <v>564</v>
      </c>
      <c r="E11664" s="34">
        <v>3852542</v>
      </c>
      <c r="F11664" s="35">
        <v>1.022</v>
      </c>
      <c r="G11664" s="34">
        <v>422.5</v>
      </c>
    </row>
    <row r="11665" spans="1:7">
      <c r="A11665" s="32">
        <v>2018</v>
      </c>
      <c r="B11665" s="32">
        <v>619</v>
      </c>
      <c r="C11665" s="33" t="s">
        <v>563</v>
      </c>
      <c r="D11665" s="33" t="s">
        <v>564</v>
      </c>
      <c r="E11665" s="34">
        <v>3762254</v>
      </c>
      <c r="F11665" s="35">
        <v>1.022</v>
      </c>
      <c r="G11665" s="34">
        <v>422.5</v>
      </c>
    </row>
    <row r="11666" spans="1:7">
      <c r="A11666" s="32">
        <v>2018</v>
      </c>
      <c r="B11666" s="32">
        <v>620</v>
      </c>
      <c r="C11666" s="33" t="s">
        <v>563</v>
      </c>
      <c r="D11666" s="33" t="s">
        <v>564</v>
      </c>
      <c r="E11666" s="34">
        <v>6296925</v>
      </c>
      <c r="F11666" s="35">
        <v>1.022</v>
      </c>
      <c r="G11666" s="34">
        <v>422.5</v>
      </c>
    </row>
    <row r="11667" spans="1:7">
      <c r="A11667" s="32">
        <v>2018</v>
      </c>
      <c r="B11667" s="32">
        <v>621</v>
      </c>
      <c r="C11667" s="33" t="s">
        <v>563</v>
      </c>
      <c r="D11667" s="33" t="s">
        <v>564</v>
      </c>
      <c r="E11667" s="34">
        <v>3966126</v>
      </c>
      <c r="F11667" s="35">
        <v>1.022</v>
      </c>
      <c r="G11667" s="34">
        <v>422.5</v>
      </c>
    </row>
    <row r="11668" spans="1:7">
      <c r="A11668" s="32">
        <v>2018</v>
      </c>
      <c r="B11668" s="32">
        <v>628</v>
      </c>
      <c r="C11668" s="33" t="s">
        <v>353</v>
      </c>
      <c r="D11668" s="33" t="s">
        <v>354</v>
      </c>
      <c r="E11668" s="34">
        <v>59241</v>
      </c>
      <c r="F11668" s="35">
        <v>22.164000000000001</v>
      </c>
      <c r="G11668" s="34">
        <v>427.7</v>
      </c>
    </row>
    <row r="11669" spans="1:7">
      <c r="A11669" s="32">
        <v>2018</v>
      </c>
      <c r="B11669" s="32">
        <v>628</v>
      </c>
      <c r="C11669" s="33" t="s">
        <v>353</v>
      </c>
      <c r="D11669" s="33" t="s">
        <v>354</v>
      </c>
      <c r="E11669" s="34">
        <v>57815</v>
      </c>
      <c r="F11669" s="35">
        <v>25.946000000000002</v>
      </c>
      <c r="G11669" s="34">
        <v>284.10000000000002</v>
      </c>
    </row>
    <row r="11670" spans="1:7">
      <c r="A11670" s="32">
        <v>2018</v>
      </c>
      <c r="B11670" s="32">
        <v>634</v>
      </c>
      <c r="C11670" s="33" t="s">
        <v>563</v>
      </c>
      <c r="D11670" s="33" t="s">
        <v>564</v>
      </c>
      <c r="E11670" s="34">
        <v>63418</v>
      </c>
      <c r="F11670" s="35">
        <v>1.022</v>
      </c>
      <c r="G11670" s="34">
        <v>438</v>
      </c>
    </row>
    <row r="11671" spans="1:7">
      <c r="A11671" s="32">
        <v>2018</v>
      </c>
      <c r="B11671" s="32">
        <v>634</v>
      </c>
      <c r="C11671" s="33" t="s">
        <v>563</v>
      </c>
      <c r="D11671" s="33" t="s">
        <v>564</v>
      </c>
      <c r="E11671" s="34">
        <v>4497437</v>
      </c>
      <c r="F11671" s="35">
        <v>1.018</v>
      </c>
      <c r="G11671" s="34">
        <v>490</v>
      </c>
    </row>
    <row r="11672" spans="1:7">
      <c r="A11672" s="32">
        <v>2018</v>
      </c>
      <c r="B11672" s="32">
        <v>641</v>
      </c>
      <c r="C11672" s="33" t="s">
        <v>565</v>
      </c>
      <c r="D11672" s="33" t="s">
        <v>566</v>
      </c>
      <c r="E11672" s="34">
        <v>1746</v>
      </c>
      <c r="F11672" s="35">
        <v>5.8</v>
      </c>
      <c r="G11672" s="34">
        <v>1741</v>
      </c>
    </row>
    <row r="11673" spans="1:7">
      <c r="A11673" s="32">
        <v>2018</v>
      </c>
      <c r="B11673" s="32">
        <v>641</v>
      </c>
      <c r="C11673" s="33" t="s">
        <v>353</v>
      </c>
      <c r="D11673" s="33" t="s">
        <v>354</v>
      </c>
      <c r="E11673" s="34">
        <v>151410</v>
      </c>
      <c r="F11673" s="35">
        <v>22.67</v>
      </c>
      <c r="G11673" s="34">
        <v>268.89999999999998</v>
      </c>
    </row>
    <row r="11674" spans="1:7">
      <c r="A11674" s="32">
        <v>2018</v>
      </c>
      <c r="B11674" s="32">
        <v>641</v>
      </c>
      <c r="C11674" s="33" t="s">
        <v>563</v>
      </c>
      <c r="D11674" s="33" t="s">
        <v>564</v>
      </c>
      <c r="E11674" s="34">
        <v>31642</v>
      </c>
      <c r="F11674" s="35">
        <v>1.014</v>
      </c>
      <c r="G11674" s="34">
        <v>1041.3</v>
      </c>
    </row>
    <row r="11675" spans="1:7">
      <c r="A11675" s="32">
        <v>2018</v>
      </c>
      <c r="B11675" s="32">
        <v>643</v>
      </c>
      <c r="C11675" s="33" t="s">
        <v>565</v>
      </c>
      <c r="D11675" s="33" t="s">
        <v>566</v>
      </c>
      <c r="E11675" s="34">
        <v>355</v>
      </c>
      <c r="F11675" s="35">
        <v>5.8</v>
      </c>
      <c r="G11675" s="34">
        <v>1712.2</v>
      </c>
    </row>
    <row r="11676" spans="1:7">
      <c r="A11676" s="32">
        <v>2018</v>
      </c>
      <c r="B11676" s="32">
        <v>643</v>
      </c>
      <c r="C11676" s="33" t="s">
        <v>563</v>
      </c>
      <c r="D11676" s="33" t="s">
        <v>564</v>
      </c>
      <c r="E11676" s="34">
        <v>1677100</v>
      </c>
      <c r="F11676" s="35">
        <v>1.022</v>
      </c>
      <c r="G11676" s="34">
        <v>412.5</v>
      </c>
    </row>
    <row r="11677" spans="1:7">
      <c r="A11677" s="32">
        <v>2018</v>
      </c>
      <c r="B11677" s="32">
        <v>645</v>
      </c>
      <c r="C11677" s="33" t="s">
        <v>563</v>
      </c>
      <c r="D11677" s="33" t="s">
        <v>564</v>
      </c>
      <c r="E11677" s="34">
        <v>154835</v>
      </c>
      <c r="F11677" s="35">
        <v>1.018</v>
      </c>
      <c r="G11677" s="34">
        <v>307.5</v>
      </c>
    </row>
    <row r="11678" spans="1:7">
      <c r="A11678" s="32">
        <v>2018</v>
      </c>
      <c r="B11678" s="32">
        <v>645</v>
      </c>
      <c r="C11678" s="33" t="s">
        <v>353</v>
      </c>
      <c r="D11678" s="33" t="s">
        <v>354</v>
      </c>
      <c r="E11678" s="34">
        <v>35363</v>
      </c>
      <c r="F11678" s="35">
        <v>22.494</v>
      </c>
      <c r="G11678" s="34">
        <v>341.6</v>
      </c>
    </row>
    <row r="11679" spans="1:7">
      <c r="A11679" s="32">
        <v>2018</v>
      </c>
      <c r="B11679" s="32">
        <v>645</v>
      </c>
      <c r="C11679" s="33" t="s">
        <v>353</v>
      </c>
      <c r="D11679" s="33" t="s">
        <v>354</v>
      </c>
      <c r="E11679" s="34">
        <v>75403</v>
      </c>
      <c r="F11679" s="35">
        <v>23.459</v>
      </c>
      <c r="G11679" s="34">
        <v>316.8</v>
      </c>
    </row>
    <row r="11680" spans="1:7">
      <c r="A11680" s="32">
        <v>2018</v>
      </c>
      <c r="B11680" s="32">
        <v>663</v>
      </c>
      <c r="C11680" s="33" t="s">
        <v>563</v>
      </c>
      <c r="D11680" s="33" t="s">
        <v>564</v>
      </c>
      <c r="E11680" s="34">
        <v>248388</v>
      </c>
      <c r="F11680" s="35">
        <v>1.0269999999999999</v>
      </c>
      <c r="G11680" s="34">
        <v>336.5</v>
      </c>
    </row>
    <row r="11681" spans="1:7">
      <c r="A11681" s="32">
        <v>2018</v>
      </c>
      <c r="B11681" s="32">
        <v>663</v>
      </c>
      <c r="C11681" s="33" t="s">
        <v>353</v>
      </c>
      <c r="D11681" s="33" t="s">
        <v>354</v>
      </c>
      <c r="E11681" s="34">
        <v>24261</v>
      </c>
      <c r="F11681" s="35">
        <v>25.89</v>
      </c>
      <c r="G11681" s="34">
        <v>305.8</v>
      </c>
    </row>
    <row r="11682" spans="1:7">
      <c r="A11682" s="32">
        <v>2018</v>
      </c>
      <c r="B11682" s="32">
        <v>663</v>
      </c>
      <c r="C11682" s="33" t="s">
        <v>353</v>
      </c>
      <c r="D11682" s="33" t="s">
        <v>354</v>
      </c>
      <c r="E11682" s="34">
        <v>11792</v>
      </c>
      <c r="F11682" s="35">
        <v>24.93</v>
      </c>
      <c r="G11682" s="34">
        <v>318</v>
      </c>
    </row>
    <row r="11683" spans="1:7">
      <c r="A11683" s="32">
        <v>2018</v>
      </c>
      <c r="B11683" s="32">
        <v>666</v>
      </c>
      <c r="C11683" s="33" t="s">
        <v>563</v>
      </c>
      <c r="D11683" s="33" t="s">
        <v>564</v>
      </c>
      <c r="E11683" s="34">
        <v>102207</v>
      </c>
      <c r="F11683" s="35">
        <v>1.042</v>
      </c>
      <c r="G11683" s="34">
        <v>369.9</v>
      </c>
    </row>
    <row r="11684" spans="1:7">
      <c r="A11684" s="32">
        <v>2018</v>
      </c>
      <c r="B11684" s="32">
        <v>667</v>
      </c>
      <c r="C11684" s="33" t="s">
        <v>563</v>
      </c>
      <c r="D11684" s="33" t="s">
        <v>564</v>
      </c>
      <c r="E11684" s="34">
        <v>2149229</v>
      </c>
      <c r="F11684" s="35">
        <v>1.0449999999999999</v>
      </c>
      <c r="G11684" s="34">
        <v>322.10000000000002</v>
      </c>
    </row>
    <row r="11685" spans="1:7">
      <c r="A11685" s="32">
        <v>2018</v>
      </c>
      <c r="B11685" s="32">
        <v>676</v>
      </c>
      <c r="C11685" s="33" t="s">
        <v>353</v>
      </c>
      <c r="D11685" s="33" t="s">
        <v>354</v>
      </c>
      <c r="E11685" s="34">
        <v>11949</v>
      </c>
      <c r="F11685" s="35">
        <v>21.87</v>
      </c>
      <c r="G11685" s="34">
        <v>290.39999999999998</v>
      </c>
    </row>
    <row r="11686" spans="1:7">
      <c r="A11686" s="32">
        <v>2018</v>
      </c>
      <c r="B11686" s="32">
        <v>676</v>
      </c>
      <c r="C11686" s="33" t="s">
        <v>353</v>
      </c>
      <c r="D11686" s="33" t="s">
        <v>354</v>
      </c>
      <c r="E11686" s="34">
        <v>12235</v>
      </c>
      <c r="F11686" s="35">
        <v>24.28</v>
      </c>
      <c r="G11686" s="34">
        <v>330.9</v>
      </c>
    </row>
    <row r="11687" spans="1:7">
      <c r="A11687" s="32">
        <v>2018</v>
      </c>
      <c r="B11687" s="32">
        <v>676</v>
      </c>
      <c r="C11687" s="33" t="s">
        <v>353</v>
      </c>
      <c r="D11687" s="33" t="s">
        <v>354</v>
      </c>
      <c r="E11687" s="34">
        <v>24244</v>
      </c>
      <c r="F11687" s="35">
        <v>23.76</v>
      </c>
      <c r="G11687" s="34">
        <v>276.89999999999998</v>
      </c>
    </row>
    <row r="11688" spans="1:7">
      <c r="A11688" s="32">
        <v>2018</v>
      </c>
      <c r="B11688" s="32">
        <v>676</v>
      </c>
      <c r="C11688" s="33" t="s">
        <v>563</v>
      </c>
      <c r="D11688" s="33" t="s">
        <v>564</v>
      </c>
      <c r="E11688" s="34">
        <v>292729</v>
      </c>
      <c r="F11688" s="35">
        <v>1.0229999999999999</v>
      </c>
      <c r="G11688" s="34">
        <v>407.6</v>
      </c>
    </row>
    <row r="11689" spans="1:7">
      <c r="A11689" s="32">
        <v>2018</v>
      </c>
      <c r="B11689" s="32">
        <v>676</v>
      </c>
      <c r="C11689" s="33" t="s">
        <v>563</v>
      </c>
      <c r="D11689" s="33" t="s">
        <v>564</v>
      </c>
      <c r="E11689" s="34">
        <v>501245</v>
      </c>
      <c r="F11689" s="35">
        <v>1.0229999999999999</v>
      </c>
      <c r="G11689" s="34">
        <v>407.6</v>
      </c>
    </row>
    <row r="11690" spans="1:7">
      <c r="A11690" s="32">
        <v>2018</v>
      </c>
      <c r="B11690" s="32">
        <v>683</v>
      </c>
      <c r="C11690" s="33" t="s">
        <v>563</v>
      </c>
      <c r="D11690" s="33" t="s">
        <v>564</v>
      </c>
      <c r="E11690" s="34">
        <v>27456</v>
      </c>
      <c r="F11690" s="35">
        <v>1.024</v>
      </c>
      <c r="G11690" s="34">
        <v>307</v>
      </c>
    </row>
    <row r="11691" spans="1:7">
      <c r="A11691" s="32">
        <v>2018</v>
      </c>
      <c r="B11691" s="32">
        <v>688</v>
      </c>
      <c r="C11691" s="33" t="s">
        <v>563</v>
      </c>
      <c r="D11691" s="33" t="s">
        <v>564</v>
      </c>
      <c r="E11691" s="34">
        <v>1268425</v>
      </c>
      <c r="F11691" s="35">
        <v>1.024</v>
      </c>
      <c r="G11691" s="34">
        <v>372</v>
      </c>
    </row>
    <row r="11692" spans="1:7">
      <c r="A11692" s="32">
        <v>2018</v>
      </c>
      <c r="B11692" s="32">
        <v>689</v>
      </c>
      <c r="C11692" s="33" t="s">
        <v>563</v>
      </c>
      <c r="D11692" s="33" t="s">
        <v>564</v>
      </c>
      <c r="E11692" s="34">
        <v>680906</v>
      </c>
      <c r="F11692" s="35">
        <v>1.024</v>
      </c>
      <c r="G11692" s="34">
        <v>348.9</v>
      </c>
    </row>
    <row r="11693" spans="1:7">
      <c r="A11693" s="32">
        <v>2018</v>
      </c>
      <c r="B11693" s="32">
        <v>703</v>
      </c>
      <c r="C11693" s="33" t="s">
        <v>565</v>
      </c>
      <c r="D11693" s="33" t="s">
        <v>566</v>
      </c>
      <c r="E11693" s="34">
        <v>5154</v>
      </c>
      <c r="F11693" s="35">
        <v>5.8</v>
      </c>
      <c r="G11693" s="34">
        <v>1640.3</v>
      </c>
    </row>
    <row r="11694" spans="1:7">
      <c r="A11694" s="32">
        <v>2018</v>
      </c>
      <c r="B11694" s="32">
        <v>703</v>
      </c>
      <c r="C11694" s="33" t="s">
        <v>353</v>
      </c>
      <c r="D11694" s="33" t="s">
        <v>354</v>
      </c>
      <c r="E11694" s="34">
        <v>65200</v>
      </c>
      <c r="F11694" s="35">
        <v>25.794</v>
      </c>
      <c r="G11694" s="34">
        <v>269.89999999999998</v>
      </c>
    </row>
    <row r="11695" spans="1:7">
      <c r="A11695" s="32">
        <v>2018</v>
      </c>
      <c r="B11695" s="32">
        <v>703</v>
      </c>
      <c r="C11695" s="33" t="s">
        <v>353</v>
      </c>
      <c r="D11695" s="33" t="s">
        <v>354</v>
      </c>
      <c r="E11695" s="34">
        <v>25486</v>
      </c>
      <c r="F11695" s="35">
        <v>25.771999999999998</v>
      </c>
      <c r="G11695" s="34">
        <v>338.1</v>
      </c>
    </row>
    <row r="11696" spans="1:7">
      <c r="A11696" s="32">
        <v>2018</v>
      </c>
      <c r="B11696" s="32">
        <v>703</v>
      </c>
      <c r="C11696" s="33" t="s">
        <v>353</v>
      </c>
      <c r="D11696" s="33" t="s">
        <v>354</v>
      </c>
      <c r="E11696" s="34">
        <v>147774</v>
      </c>
      <c r="F11696" s="35">
        <v>23.652000000000001</v>
      </c>
      <c r="G11696" s="34">
        <v>345.1</v>
      </c>
    </row>
    <row r="11697" spans="1:7">
      <c r="A11697" s="32">
        <v>2018</v>
      </c>
      <c r="B11697" s="32">
        <v>703</v>
      </c>
      <c r="C11697" s="33" t="s">
        <v>353</v>
      </c>
      <c r="D11697" s="33" t="s">
        <v>354</v>
      </c>
      <c r="E11697" s="34">
        <v>12957</v>
      </c>
      <c r="F11697" s="35">
        <v>25.04</v>
      </c>
      <c r="G11697" s="34">
        <v>315</v>
      </c>
    </row>
    <row r="11698" spans="1:7">
      <c r="A11698" s="32">
        <v>2018</v>
      </c>
      <c r="B11698" s="32">
        <v>703</v>
      </c>
      <c r="C11698" s="33" t="s">
        <v>353</v>
      </c>
      <c r="D11698" s="33" t="s">
        <v>354</v>
      </c>
      <c r="E11698" s="34">
        <v>103501</v>
      </c>
      <c r="F11698" s="35">
        <v>23.347999999999999</v>
      </c>
      <c r="G11698" s="34">
        <v>320.10000000000002</v>
      </c>
    </row>
    <row r="11699" spans="1:7">
      <c r="A11699" s="32">
        <v>2018</v>
      </c>
      <c r="B11699" s="32">
        <v>710</v>
      </c>
      <c r="C11699" s="33" t="s">
        <v>563</v>
      </c>
      <c r="D11699" s="33" t="s">
        <v>564</v>
      </c>
      <c r="E11699" s="34">
        <v>8026500</v>
      </c>
      <c r="F11699" s="35">
        <v>1.0329999999999999</v>
      </c>
      <c r="G11699" s="34">
        <v>351.3</v>
      </c>
    </row>
    <row r="11700" spans="1:7">
      <c r="A11700" s="32">
        <v>2018</v>
      </c>
      <c r="B11700" s="32">
        <v>715</v>
      </c>
      <c r="C11700" s="33" t="s">
        <v>565</v>
      </c>
      <c r="D11700" s="33" t="s">
        <v>566</v>
      </c>
      <c r="E11700" s="34">
        <v>1038</v>
      </c>
      <c r="F11700" s="35">
        <v>5.8170000000000002</v>
      </c>
      <c r="G11700" s="34">
        <v>1821.8</v>
      </c>
    </row>
    <row r="11701" spans="1:7">
      <c r="A11701" s="32">
        <v>2018</v>
      </c>
      <c r="B11701" s="32">
        <v>728</v>
      </c>
      <c r="C11701" s="33" t="s">
        <v>563</v>
      </c>
      <c r="D11701" s="33" t="s">
        <v>564</v>
      </c>
      <c r="E11701" s="34">
        <v>975278</v>
      </c>
      <c r="F11701" s="35">
        <v>1.024</v>
      </c>
      <c r="G11701" s="34">
        <v>518</v>
      </c>
    </row>
    <row r="11702" spans="1:7">
      <c r="A11702" s="32">
        <v>2018</v>
      </c>
      <c r="B11702" s="32">
        <v>856</v>
      </c>
      <c r="C11702" s="33" t="s">
        <v>363</v>
      </c>
      <c r="D11702" s="33" t="s">
        <v>354</v>
      </c>
      <c r="E11702" s="34">
        <v>180294</v>
      </c>
      <c r="F11702" s="35">
        <v>17.600000000000001</v>
      </c>
      <c r="G11702" s="34" t="s">
        <v>364</v>
      </c>
    </row>
    <row r="11703" spans="1:7">
      <c r="A11703" s="32">
        <v>2018</v>
      </c>
      <c r="B11703" s="32">
        <v>856</v>
      </c>
      <c r="C11703" s="33" t="s">
        <v>565</v>
      </c>
      <c r="D11703" s="33" t="s">
        <v>566</v>
      </c>
      <c r="E11703" s="34">
        <v>536</v>
      </c>
      <c r="F11703" s="35">
        <v>5.8</v>
      </c>
      <c r="G11703" s="34" t="s">
        <v>364</v>
      </c>
    </row>
    <row r="11704" spans="1:7">
      <c r="A11704" s="32">
        <v>2018</v>
      </c>
      <c r="B11704" s="32">
        <v>861</v>
      </c>
      <c r="C11704" s="33" t="s">
        <v>363</v>
      </c>
      <c r="D11704" s="33" t="s">
        <v>354</v>
      </c>
      <c r="E11704" s="34">
        <v>286535</v>
      </c>
      <c r="F11704" s="35">
        <v>17.559999999999999</v>
      </c>
      <c r="G11704" s="34" t="s">
        <v>364</v>
      </c>
    </row>
    <row r="11705" spans="1:7">
      <c r="A11705" s="32">
        <v>2018</v>
      </c>
      <c r="B11705" s="32">
        <v>861</v>
      </c>
      <c r="C11705" s="33" t="s">
        <v>565</v>
      </c>
      <c r="D11705" s="33" t="s">
        <v>566</v>
      </c>
      <c r="E11705" s="34">
        <v>609</v>
      </c>
      <c r="F11705" s="35">
        <v>5.7549999999999999</v>
      </c>
      <c r="G11705" s="34" t="s">
        <v>364</v>
      </c>
    </row>
    <row r="11706" spans="1:7">
      <c r="A11706" s="32">
        <v>2018</v>
      </c>
      <c r="B11706" s="32">
        <v>862</v>
      </c>
      <c r="C11706" s="33" t="s">
        <v>563</v>
      </c>
      <c r="D11706" s="33" t="s">
        <v>564</v>
      </c>
      <c r="E11706" s="34">
        <v>925087</v>
      </c>
      <c r="F11706" s="35">
        <v>1.0289999999999999</v>
      </c>
      <c r="G11706" s="34" t="s">
        <v>364</v>
      </c>
    </row>
    <row r="11707" spans="1:7">
      <c r="A11707" s="32">
        <v>2018</v>
      </c>
      <c r="B11707" s="32">
        <v>876</v>
      </c>
      <c r="C11707" s="33" t="s">
        <v>363</v>
      </c>
      <c r="D11707" s="33" t="s">
        <v>354</v>
      </c>
      <c r="E11707" s="34">
        <v>174680</v>
      </c>
      <c r="F11707" s="35">
        <v>17.481999999999999</v>
      </c>
      <c r="G11707" s="34" t="s">
        <v>364</v>
      </c>
    </row>
    <row r="11708" spans="1:7">
      <c r="A11708" s="32">
        <v>2018</v>
      </c>
      <c r="B11708" s="32">
        <v>876</v>
      </c>
      <c r="C11708" s="33" t="s">
        <v>563</v>
      </c>
      <c r="D11708" s="33" t="s">
        <v>564</v>
      </c>
      <c r="E11708" s="34">
        <v>16032</v>
      </c>
      <c r="F11708" s="35">
        <v>1.0249999999999999</v>
      </c>
      <c r="G11708" s="34" t="s">
        <v>364</v>
      </c>
    </row>
    <row r="11709" spans="1:7">
      <c r="A11709" s="32">
        <v>2018</v>
      </c>
      <c r="B11709" s="32">
        <v>879</v>
      </c>
      <c r="C11709" s="33" t="s">
        <v>363</v>
      </c>
      <c r="D11709" s="33" t="s">
        <v>354</v>
      </c>
      <c r="E11709" s="34">
        <v>164092</v>
      </c>
      <c r="F11709" s="35">
        <v>17.18</v>
      </c>
      <c r="G11709" s="34" t="s">
        <v>364</v>
      </c>
    </row>
    <row r="11710" spans="1:7">
      <c r="A11710" s="32">
        <v>2018</v>
      </c>
      <c r="B11710" s="32">
        <v>879</v>
      </c>
      <c r="C11710" s="33" t="s">
        <v>563</v>
      </c>
      <c r="D11710" s="33" t="s">
        <v>564</v>
      </c>
      <c r="E11710" s="34">
        <v>3672</v>
      </c>
      <c r="F11710" s="35">
        <v>1.03</v>
      </c>
      <c r="G11710" s="34" t="s">
        <v>364</v>
      </c>
    </row>
    <row r="11711" spans="1:7">
      <c r="A11711" s="32">
        <v>2018</v>
      </c>
      <c r="B11711" s="32">
        <v>883</v>
      </c>
      <c r="C11711" s="33" t="s">
        <v>363</v>
      </c>
      <c r="D11711" s="33" t="s">
        <v>354</v>
      </c>
      <c r="E11711" s="34">
        <v>32049</v>
      </c>
      <c r="F11711" s="35">
        <v>17.41</v>
      </c>
      <c r="G11711" s="34" t="s">
        <v>364</v>
      </c>
    </row>
    <row r="11712" spans="1:7">
      <c r="A11712" s="32">
        <v>2018</v>
      </c>
      <c r="B11712" s="32">
        <v>883</v>
      </c>
      <c r="C11712" s="33" t="s">
        <v>563</v>
      </c>
      <c r="D11712" s="33" t="s">
        <v>564</v>
      </c>
      <c r="E11712" s="34">
        <v>21245</v>
      </c>
      <c r="F11712" s="35">
        <v>1.03</v>
      </c>
      <c r="G11712" s="34" t="s">
        <v>364</v>
      </c>
    </row>
    <row r="11713" spans="1:7">
      <c r="A11713" s="32">
        <v>2018</v>
      </c>
      <c r="B11713" s="32">
        <v>884</v>
      </c>
      <c r="C11713" s="33" t="s">
        <v>363</v>
      </c>
      <c r="D11713" s="33" t="s">
        <v>354</v>
      </c>
      <c r="E11713" s="34">
        <v>16594</v>
      </c>
      <c r="F11713" s="35">
        <v>17.190000000000001</v>
      </c>
      <c r="G11713" s="34" t="s">
        <v>364</v>
      </c>
    </row>
    <row r="11714" spans="1:7">
      <c r="A11714" s="32">
        <v>2018</v>
      </c>
      <c r="B11714" s="32">
        <v>884</v>
      </c>
      <c r="C11714" s="33" t="s">
        <v>565</v>
      </c>
      <c r="D11714" s="33" t="s">
        <v>566</v>
      </c>
      <c r="E11714" s="34">
        <v>2198</v>
      </c>
      <c r="F11714" s="35">
        <v>5.8250000000000002</v>
      </c>
      <c r="G11714" s="34" t="s">
        <v>364</v>
      </c>
    </row>
    <row r="11715" spans="1:7">
      <c r="A11715" s="32">
        <v>2018</v>
      </c>
      <c r="B11715" s="32">
        <v>886</v>
      </c>
      <c r="C11715" s="33" t="s">
        <v>565</v>
      </c>
      <c r="D11715" s="33" t="s">
        <v>566</v>
      </c>
      <c r="E11715" s="34">
        <v>447</v>
      </c>
      <c r="F11715" s="35">
        <v>6.2</v>
      </c>
      <c r="G11715" s="34" t="s">
        <v>364</v>
      </c>
    </row>
    <row r="11716" spans="1:7">
      <c r="A11716" s="32">
        <v>2018</v>
      </c>
      <c r="B11716" s="32">
        <v>887</v>
      </c>
      <c r="C11716" s="33" t="s">
        <v>363</v>
      </c>
      <c r="D11716" s="33" t="s">
        <v>354</v>
      </c>
      <c r="E11716" s="34">
        <v>31693</v>
      </c>
      <c r="F11716" s="35">
        <v>17.52</v>
      </c>
      <c r="G11716" s="34" t="s">
        <v>364</v>
      </c>
    </row>
    <row r="11717" spans="1:7">
      <c r="A11717" s="32">
        <v>2018</v>
      </c>
      <c r="B11717" s="32">
        <v>887</v>
      </c>
      <c r="C11717" s="33" t="s">
        <v>363</v>
      </c>
      <c r="D11717" s="33" t="s">
        <v>354</v>
      </c>
      <c r="E11717" s="34">
        <v>221852</v>
      </c>
      <c r="F11717" s="35">
        <v>17.52</v>
      </c>
      <c r="G11717" s="34" t="s">
        <v>364</v>
      </c>
    </row>
    <row r="11718" spans="1:7">
      <c r="A11718" s="32">
        <v>2018</v>
      </c>
      <c r="B11718" s="32">
        <v>887</v>
      </c>
      <c r="C11718" s="33" t="s">
        <v>363</v>
      </c>
      <c r="D11718" s="33" t="s">
        <v>354</v>
      </c>
      <c r="E11718" s="34">
        <v>15860</v>
      </c>
      <c r="F11718" s="35">
        <v>17.52</v>
      </c>
      <c r="G11718" s="34" t="s">
        <v>364</v>
      </c>
    </row>
    <row r="11719" spans="1:7">
      <c r="A11719" s="32">
        <v>2018</v>
      </c>
      <c r="B11719" s="32">
        <v>887</v>
      </c>
      <c r="C11719" s="33" t="s">
        <v>563</v>
      </c>
      <c r="D11719" s="33" t="s">
        <v>564</v>
      </c>
      <c r="E11719" s="34">
        <v>18110</v>
      </c>
      <c r="F11719" s="35">
        <v>1</v>
      </c>
      <c r="G11719" s="34" t="s">
        <v>364</v>
      </c>
    </row>
    <row r="11720" spans="1:7">
      <c r="A11720" s="32">
        <v>2018</v>
      </c>
      <c r="B11720" s="32">
        <v>889</v>
      </c>
      <c r="C11720" s="33" t="s">
        <v>363</v>
      </c>
      <c r="D11720" s="33" t="s">
        <v>354</v>
      </c>
      <c r="E11720" s="34">
        <v>189432</v>
      </c>
      <c r="F11720" s="35">
        <v>17.510000000000002</v>
      </c>
      <c r="G11720" s="34" t="s">
        <v>364</v>
      </c>
    </row>
    <row r="11721" spans="1:7">
      <c r="A11721" s="32">
        <v>2018</v>
      </c>
      <c r="B11721" s="32">
        <v>889</v>
      </c>
      <c r="C11721" s="33" t="s">
        <v>363</v>
      </c>
      <c r="D11721" s="33" t="s">
        <v>354</v>
      </c>
      <c r="E11721" s="34">
        <v>49133</v>
      </c>
      <c r="F11721" s="35">
        <v>17.16</v>
      </c>
      <c r="G11721" s="34" t="s">
        <v>364</v>
      </c>
    </row>
    <row r="11722" spans="1:7">
      <c r="A11722" s="32">
        <v>2018</v>
      </c>
      <c r="B11722" s="32">
        <v>889</v>
      </c>
      <c r="C11722" s="33" t="s">
        <v>565</v>
      </c>
      <c r="D11722" s="33" t="s">
        <v>566</v>
      </c>
      <c r="E11722" s="34">
        <v>1601</v>
      </c>
      <c r="F11722" s="35">
        <v>5.8</v>
      </c>
      <c r="G11722" s="34" t="s">
        <v>364</v>
      </c>
    </row>
    <row r="11723" spans="1:7">
      <c r="A11723" s="32">
        <v>2018</v>
      </c>
      <c r="B11723" s="32">
        <v>891</v>
      </c>
      <c r="C11723" s="33" t="s">
        <v>363</v>
      </c>
      <c r="D11723" s="33" t="s">
        <v>354</v>
      </c>
      <c r="E11723" s="34">
        <v>5769</v>
      </c>
      <c r="F11723" s="35">
        <v>17.16</v>
      </c>
      <c r="G11723" s="34" t="s">
        <v>364</v>
      </c>
    </row>
    <row r="11724" spans="1:7">
      <c r="A11724" s="32">
        <v>2018</v>
      </c>
      <c r="B11724" s="32">
        <v>891</v>
      </c>
      <c r="C11724" s="33" t="s">
        <v>363</v>
      </c>
      <c r="D11724" s="33" t="s">
        <v>354</v>
      </c>
      <c r="E11724" s="34">
        <v>53445</v>
      </c>
      <c r="F11724" s="35">
        <v>17.670000000000002</v>
      </c>
      <c r="G11724" s="34" t="s">
        <v>364</v>
      </c>
    </row>
    <row r="11725" spans="1:7">
      <c r="A11725" s="32">
        <v>2018</v>
      </c>
      <c r="B11725" s="32">
        <v>891</v>
      </c>
      <c r="C11725" s="33" t="s">
        <v>565</v>
      </c>
      <c r="D11725" s="33" t="s">
        <v>566</v>
      </c>
      <c r="E11725" s="34">
        <v>676</v>
      </c>
      <c r="F11725" s="35">
        <v>5.8</v>
      </c>
      <c r="G11725" s="34" t="s">
        <v>364</v>
      </c>
    </row>
    <row r="11726" spans="1:7">
      <c r="A11726" s="32">
        <v>2018</v>
      </c>
      <c r="B11726" s="32">
        <v>892</v>
      </c>
      <c r="C11726" s="33" t="s">
        <v>363</v>
      </c>
      <c r="D11726" s="33" t="s">
        <v>354</v>
      </c>
      <c r="E11726" s="34">
        <v>122209</v>
      </c>
      <c r="F11726" s="35">
        <v>17.616</v>
      </c>
      <c r="G11726" s="34" t="s">
        <v>364</v>
      </c>
    </row>
    <row r="11727" spans="1:7">
      <c r="A11727" s="32">
        <v>2018</v>
      </c>
      <c r="B11727" s="32">
        <v>892</v>
      </c>
      <c r="C11727" s="33" t="s">
        <v>563</v>
      </c>
      <c r="D11727" s="33" t="s">
        <v>564</v>
      </c>
      <c r="E11727" s="34">
        <v>14624</v>
      </c>
      <c r="F11727" s="35">
        <v>1.0580000000000001</v>
      </c>
      <c r="G11727" s="34" t="s">
        <v>364</v>
      </c>
    </row>
    <row r="11728" spans="1:7">
      <c r="A11728" s="32">
        <v>2018</v>
      </c>
      <c r="B11728" s="32">
        <v>913</v>
      </c>
      <c r="C11728" s="33" t="s">
        <v>563</v>
      </c>
      <c r="D11728" s="33" t="s">
        <v>564</v>
      </c>
      <c r="E11728" s="34">
        <v>86630</v>
      </c>
      <c r="F11728" s="35">
        <v>1.02</v>
      </c>
      <c r="G11728" s="34">
        <v>380.4</v>
      </c>
    </row>
    <row r="11729" spans="1:7">
      <c r="A11729" s="32">
        <v>2018</v>
      </c>
      <c r="B11729" s="32">
        <v>963</v>
      </c>
      <c r="C11729" s="33" t="s">
        <v>353</v>
      </c>
      <c r="D11729" s="33" t="s">
        <v>354</v>
      </c>
      <c r="E11729" s="34">
        <v>97687</v>
      </c>
      <c r="F11729" s="35">
        <v>21.22</v>
      </c>
      <c r="G11729" s="34">
        <v>183.2</v>
      </c>
    </row>
    <row r="11730" spans="1:7">
      <c r="A11730" s="32">
        <v>2018</v>
      </c>
      <c r="B11730" s="32">
        <v>963</v>
      </c>
      <c r="C11730" s="33" t="s">
        <v>563</v>
      </c>
      <c r="D11730" s="33" t="s">
        <v>564</v>
      </c>
      <c r="E11730" s="34">
        <v>34621</v>
      </c>
      <c r="F11730" s="35">
        <v>1</v>
      </c>
      <c r="G11730" s="34">
        <v>1019.3</v>
      </c>
    </row>
    <row r="11731" spans="1:7">
      <c r="A11731" s="32">
        <v>2018</v>
      </c>
      <c r="B11731" s="32">
        <v>976</v>
      </c>
      <c r="C11731" s="33" t="s">
        <v>353</v>
      </c>
      <c r="D11731" s="33" t="s">
        <v>354</v>
      </c>
      <c r="E11731" s="34">
        <v>10077</v>
      </c>
      <c r="F11731" s="35">
        <v>22.1</v>
      </c>
      <c r="G11731" s="34">
        <v>213.8</v>
      </c>
    </row>
    <row r="11732" spans="1:7">
      <c r="A11732" s="32">
        <v>2018</v>
      </c>
      <c r="B11732" s="32">
        <v>976</v>
      </c>
      <c r="C11732" s="33" t="s">
        <v>353</v>
      </c>
      <c r="D11732" s="33" t="s">
        <v>354</v>
      </c>
      <c r="E11732" s="34">
        <v>7809</v>
      </c>
      <c r="F11732" s="35">
        <v>21.62</v>
      </c>
      <c r="G11732" s="34">
        <v>209.9</v>
      </c>
    </row>
    <row r="11733" spans="1:7">
      <c r="A11733" s="32">
        <v>2018</v>
      </c>
      <c r="B11733" s="32">
        <v>976</v>
      </c>
      <c r="C11733" s="33" t="s">
        <v>353</v>
      </c>
      <c r="D11733" s="33" t="s">
        <v>354</v>
      </c>
      <c r="E11733" s="34">
        <v>5282</v>
      </c>
      <c r="F11733" s="35">
        <v>25.35</v>
      </c>
      <c r="G11733" s="34">
        <v>217.9</v>
      </c>
    </row>
    <row r="11734" spans="1:7">
      <c r="A11734" s="32">
        <v>2018</v>
      </c>
      <c r="B11734" s="32">
        <v>976</v>
      </c>
      <c r="C11734" s="33" t="s">
        <v>353</v>
      </c>
      <c r="D11734" s="33" t="s">
        <v>354</v>
      </c>
      <c r="E11734" s="34">
        <v>26</v>
      </c>
      <c r="F11734" s="35">
        <v>22.97</v>
      </c>
      <c r="G11734" s="34">
        <v>117.7</v>
      </c>
    </row>
    <row r="11735" spans="1:7">
      <c r="A11735" s="32">
        <v>2018</v>
      </c>
      <c r="B11735" s="32">
        <v>976</v>
      </c>
      <c r="C11735" s="33" t="s">
        <v>353</v>
      </c>
      <c r="D11735" s="33" t="s">
        <v>354</v>
      </c>
      <c r="E11735" s="34">
        <v>17144</v>
      </c>
      <c r="F11735" s="35">
        <v>17.829999999999998</v>
      </c>
      <c r="G11735" s="34">
        <v>144.9</v>
      </c>
    </row>
    <row r="11736" spans="1:7">
      <c r="A11736" s="32">
        <v>2018</v>
      </c>
      <c r="B11736" s="32">
        <v>976</v>
      </c>
      <c r="C11736" s="33" t="s">
        <v>353</v>
      </c>
      <c r="D11736" s="33" t="s">
        <v>354</v>
      </c>
      <c r="E11736" s="34">
        <v>11226</v>
      </c>
      <c r="F11736" s="35">
        <v>23.47</v>
      </c>
      <c r="G11736" s="34">
        <v>156.69999999999999</v>
      </c>
    </row>
    <row r="11737" spans="1:7">
      <c r="A11737" s="32">
        <v>2018</v>
      </c>
      <c r="B11737" s="32">
        <v>976</v>
      </c>
      <c r="C11737" s="33" t="s">
        <v>353</v>
      </c>
      <c r="D11737" s="33" t="s">
        <v>354</v>
      </c>
      <c r="E11737" s="34">
        <v>6276</v>
      </c>
      <c r="F11737" s="35">
        <v>15.28</v>
      </c>
      <c r="G11737" s="34">
        <v>109.3</v>
      </c>
    </row>
    <row r="11738" spans="1:7">
      <c r="A11738" s="32">
        <v>2018</v>
      </c>
      <c r="B11738" s="32">
        <v>976</v>
      </c>
      <c r="C11738" s="33" t="s">
        <v>563</v>
      </c>
      <c r="D11738" s="33" t="s">
        <v>564</v>
      </c>
      <c r="E11738" s="34">
        <v>539</v>
      </c>
      <c r="F11738" s="35">
        <v>1</v>
      </c>
      <c r="G11738" s="34">
        <v>296</v>
      </c>
    </row>
    <row r="11739" spans="1:7">
      <c r="A11739" s="32">
        <v>2018</v>
      </c>
      <c r="B11739" s="32">
        <v>983</v>
      </c>
      <c r="C11739" s="33" t="s">
        <v>353</v>
      </c>
      <c r="D11739" s="33" t="s">
        <v>354</v>
      </c>
      <c r="E11739" s="34">
        <v>31381</v>
      </c>
      <c r="F11739" s="35">
        <v>22.696000000000002</v>
      </c>
      <c r="G11739" s="34">
        <v>176.5</v>
      </c>
    </row>
    <row r="11740" spans="1:7">
      <c r="A11740" s="32">
        <v>2018</v>
      </c>
      <c r="B11740" s="32">
        <v>983</v>
      </c>
      <c r="C11740" s="33" t="s">
        <v>353</v>
      </c>
      <c r="D11740" s="33" t="s">
        <v>354</v>
      </c>
      <c r="E11740" s="34">
        <v>80845</v>
      </c>
      <c r="F11740" s="35">
        <v>23.1</v>
      </c>
      <c r="G11740" s="34">
        <v>239</v>
      </c>
    </row>
    <row r="11741" spans="1:7">
      <c r="A11741" s="32">
        <v>2018</v>
      </c>
      <c r="B11741" s="32">
        <v>983</v>
      </c>
      <c r="C11741" s="33" t="s">
        <v>353</v>
      </c>
      <c r="D11741" s="33" t="s">
        <v>354</v>
      </c>
      <c r="E11741" s="34">
        <v>50698</v>
      </c>
      <c r="F11741" s="35">
        <v>23.056000000000001</v>
      </c>
      <c r="G11741" s="34">
        <v>178.5</v>
      </c>
    </row>
    <row r="11742" spans="1:7">
      <c r="A11742" s="32">
        <v>2018</v>
      </c>
      <c r="B11742" s="32">
        <v>983</v>
      </c>
      <c r="C11742" s="33" t="s">
        <v>353</v>
      </c>
      <c r="D11742" s="33" t="s">
        <v>354</v>
      </c>
      <c r="E11742" s="34">
        <v>80733</v>
      </c>
      <c r="F11742" s="35">
        <v>23.126000000000001</v>
      </c>
      <c r="G11742" s="34">
        <v>182.6</v>
      </c>
    </row>
    <row r="11743" spans="1:7">
      <c r="A11743" s="32">
        <v>2018</v>
      </c>
      <c r="B11743" s="32">
        <v>983</v>
      </c>
      <c r="C11743" s="33" t="s">
        <v>565</v>
      </c>
      <c r="D11743" s="33" t="s">
        <v>566</v>
      </c>
      <c r="E11743" s="34">
        <v>715</v>
      </c>
      <c r="F11743" s="35">
        <v>5.7119999999999997</v>
      </c>
      <c r="G11743" s="34">
        <v>1833</v>
      </c>
    </row>
    <row r="11744" spans="1:7">
      <c r="A11744" s="32">
        <v>2018</v>
      </c>
      <c r="B11744" s="32">
        <v>990</v>
      </c>
      <c r="C11744" s="33" t="s">
        <v>563</v>
      </c>
      <c r="D11744" s="33" t="s">
        <v>564</v>
      </c>
      <c r="E11744" s="34">
        <v>150452</v>
      </c>
      <c r="F11744" s="35">
        <v>1.06</v>
      </c>
      <c r="G11744" s="34">
        <v>348.3</v>
      </c>
    </row>
    <row r="11745" spans="1:7">
      <c r="A11745" s="32">
        <v>2018</v>
      </c>
      <c r="B11745" s="32">
        <v>990</v>
      </c>
      <c r="C11745" s="33" t="s">
        <v>563</v>
      </c>
      <c r="D11745" s="33" t="s">
        <v>564</v>
      </c>
      <c r="E11745" s="34">
        <v>542897</v>
      </c>
      <c r="F11745" s="35">
        <v>1.06</v>
      </c>
      <c r="G11745" s="34">
        <v>348.3</v>
      </c>
    </row>
    <row r="11746" spans="1:7">
      <c r="A11746" s="32">
        <v>2018</v>
      </c>
      <c r="B11746" s="32">
        <v>990</v>
      </c>
      <c r="C11746" s="33" t="s">
        <v>563</v>
      </c>
      <c r="D11746" s="33" t="s">
        <v>564</v>
      </c>
      <c r="E11746" s="34">
        <v>950757</v>
      </c>
      <c r="F11746" s="35">
        <v>1.06</v>
      </c>
      <c r="G11746" s="34">
        <v>348.3</v>
      </c>
    </row>
    <row r="11747" spans="1:7">
      <c r="A11747" s="32">
        <v>2018</v>
      </c>
      <c r="B11747" s="32">
        <v>990</v>
      </c>
      <c r="C11747" s="33" t="s">
        <v>563</v>
      </c>
      <c r="D11747" s="33" t="s">
        <v>564</v>
      </c>
      <c r="E11747" s="34">
        <v>113681</v>
      </c>
      <c r="F11747" s="35">
        <v>1.06</v>
      </c>
      <c r="G11747" s="34">
        <v>348.3</v>
      </c>
    </row>
    <row r="11748" spans="1:7">
      <c r="A11748" s="32">
        <v>2018</v>
      </c>
      <c r="B11748" s="32">
        <v>990</v>
      </c>
      <c r="C11748" s="33" t="s">
        <v>563</v>
      </c>
      <c r="D11748" s="33" t="s">
        <v>564</v>
      </c>
      <c r="E11748" s="34">
        <v>18889</v>
      </c>
      <c r="F11748" s="35">
        <v>1.06</v>
      </c>
      <c r="G11748" s="34">
        <v>348.3</v>
      </c>
    </row>
    <row r="11749" spans="1:7">
      <c r="A11749" s="32">
        <v>2018</v>
      </c>
      <c r="B11749" s="32">
        <v>990</v>
      </c>
      <c r="C11749" s="33" t="s">
        <v>563</v>
      </c>
      <c r="D11749" s="33" t="s">
        <v>564</v>
      </c>
      <c r="E11749" s="34">
        <v>63566</v>
      </c>
      <c r="F11749" s="35">
        <v>1.06</v>
      </c>
      <c r="G11749" s="34">
        <v>348.3</v>
      </c>
    </row>
    <row r="11750" spans="1:7">
      <c r="A11750" s="32">
        <v>2018</v>
      </c>
      <c r="B11750" s="32">
        <v>991</v>
      </c>
      <c r="C11750" s="33" t="s">
        <v>563</v>
      </c>
      <c r="D11750" s="33" t="s">
        <v>564</v>
      </c>
      <c r="E11750" s="34">
        <v>508424</v>
      </c>
      <c r="F11750" s="35">
        <v>1.0629999999999999</v>
      </c>
      <c r="G11750" s="34">
        <v>335.2</v>
      </c>
    </row>
    <row r="11751" spans="1:7">
      <c r="A11751" s="32">
        <v>2018</v>
      </c>
      <c r="B11751" s="32">
        <v>991</v>
      </c>
      <c r="C11751" s="33" t="s">
        <v>563</v>
      </c>
      <c r="D11751" s="33" t="s">
        <v>564</v>
      </c>
      <c r="E11751" s="34">
        <v>875887</v>
      </c>
      <c r="F11751" s="35">
        <v>1.0629999999999999</v>
      </c>
      <c r="G11751" s="34">
        <v>335.2</v>
      </c>
    </row>
    <row r="11752" spans="1:7">
      <c r="A11752" s="32">
        <v>2018</v>
      </c>
      <c r="B11752" s="32">
        <v>991</v>
      </c>
      <c r="C11752" s="33" t="s">
        <v>563</v>
      </c>
      <c r="D11752" s="33" t="s">
        <v>564</v>
      </c>
      <c r="E11752" s="34">
        <v>987733</v>
      </c>
      <c r="F11752" s="35">
        <v>1.0629999999999999</v>
      </c>
      <c r="G11752" s="34">
        <v>335.2</v>
      </c>
    </row>
    <row r="11753" spans="1:7">
      <c r="A11753" s="32">
        <v>2018</v>
      </c>
      <c r="B11753" s="32">
        <v>991</v>
      </c>
      <c r="C11753" s="33" t="s">
        <v>563</v>
      </c>
      <c r="D11753" s="33" t="s">
        <v>564</v>
      </c>
      <c r="E11753" s="34">
        <v>101123</v>
      </c>
      <c r="F11753" s="35">
        <v>1.0629999999999999</v>
      </c>
      <c r="G11753" s="34">
        <v>335.2</v>
      </c>
    </row>
    <row r="11754" spans="1:7">
      <c r="A11754" s="32">
        <v>2018</v>
      </c>
      <c r="B11754" s="32">
        <v>994</v>
      </c>
      <c r="C11754" s="33" t="s">
        <v>353</v>
      </c>
      <c r="D11754" s="33" t="s">
        <v>354</v>
      </c>
      <c r="E11754" s="34">
        <v>44640</v>
      </c>
      <c r="F11754" s="35">
        <v>22.36</v>
      </c>
      <c r="G11754" s="34">
        <v>214.3</v>
      </c>
    </row>
    <row r="11755" spans="1:7">
      <c r="A11755" s="32">
        <v>2018</v>
      </c>
      <c r="B11755" s="32">
        <v>994</v>
      </c>
      <c r="C11755" s="33" t="s">
        <v>353</v>
      </c>
      <c r="D11755" s="33" t="s">
        <v>354</v>
      </c>
      <c r="E11755" s="34">
        <v>163660</v>
      </c>
      <c r="F11755" s="35">
        <v>21.95</v>
      </c>
      <c r="G11755" s="34">
        <v>217.3</v>
      </c>
    </row>
    <row r="11756" spans="1:7">
      <c r="A11756" s="32">
        <v>2018</v>
      </c>
      <c r="B11756" s="32">
        <v>994</v>
      </c>
      <c r="C11756" s="33" t="s">
        <v>353</v>
      </c>
      <c r="D11756" s="33" t="s">
        <v>354</v>
      </c>
      <c r="E11756" s="34">
        <v>9800</v>
      </c>
      <c r="F11756" s="35">
        <v>22.13</v>
      </c>
      <c r="G11756" s="34">
        <v>216.9</v>
      </c>
    </row>
    <row r="11757" spans="1:7">
      <c r="A11757" s="32">
        <v>2018</v>
      </c>
      <c r="B11757" s="32">
        <v>994</v>
      </c>
      <c r="C11757" s="33" t="s">
        <v>353</v>
      </c>
      <c r="D11757" s="33" t="s">
        <v>354</v>
      </c>
      <c r="E11757" s="34">
        <v>62580</v>
      </c>
      <c r="F11757" s="35">
        <v>23.45</v>
      </c>
      <c r="G11757" s="34">
        <v>168.1</v>
      </c>
    </row>
    <row r="11758" spans="1:7">
      <c r="A11758" s="32">
        <v>2018</v>
      </c>
      <c r="B11758" s="32">
        <v>994</v>
      </c>
      <c r="C11758" s="33" t="s">
        <v>353</v>
      </c>
      <c r="D11758" s="33" t="s">
        <v>354</v>
      </c>
      <c r="E11758" s="34">
        <v>48739</v>
      </c>
      <c r="F11758" s="35">
        <v>23.16</v>
      </c>
      <c r="G11758" s="34">
        <v>191.7</v>
      </c>
    </row>
    <row r="11759" spans="1:7">
      <c r="A11759" s="32">
        <v>2018</v>
      </c>
      <c r="B11759" s="32">
        <v>994</v>
      </c>
      <c r="C11759" s="33" t="s">
        <v>353</v>
      </c>
      <c r="D11759" s="33" t="s">
        <v>354</v>
      </c>
      <c r="E11759" s="34">
        <v>4028</v>
      </c>
      <c r="F11759" s="35">
        <v>23.59</v>
      </c>
      <c r="G11759" s="34">
        <v>172.2</v>
      </c>
    </row>
    <row r="11760" spans="1:7">
      <c r="A11760" s="32">
        <v>2018</v>
      </c>
      <c r="B11760" s="32">
        <v>994</v>
      </c>
      <c r="C11760" s="33" t="s">
        <v>353</v>
      </c>
      <c r="D11760" s="33" t="s">
        <v>354</v>
      </c>
      <c r="E11760" s="34">
        <v>16762</v>
      </c>
      <c r="F11760" s="35">
        <v>23.4</v>
      </c>
      <c r="G11760" s="34">
        <v>173.5</v>
      </c>
    </row>
    <row r="11761" spans="1:7">
      <c r="A11761" s="32">
        <v>2018</v>
      </c>
      <c r="B11761" s="32">
        <v>994</v>
      </c>
      <c r="C11761" s="33" t="s">
        <v>353</v>
      </c>
      <c r="D11761" s="33" t="s">
        <v>354</v>
      </c>
      <c r="E11761" s="34">
        <v>9855</v>
      </c>
      <c r="F11761" s="35">
        <v>22.43</v>
      </c>
      <c r="G11761" s="34">
        <v>181.1</v>
      </c>
    </row>
    <row r="11762" spans="1:7">
      <c r="A11762" s="32">
        <v>2018</v>
      </c>
      <c r="B11762" s="32">
        <v>994</v>
      </c>
      <c r="C11762" s="33" t="s">
        <v>565</v>
      </c>
      <c r="D11762" s="33" t="s">
        <v>566</v>
      </c>
      <c r="E11762" s="34">
        <v>1594</v>
      </c>
      <c r="F11762" s="35">
        <v>5.8</v>
      </c>
      <c r="G11762" s="34">
        <v>1478.8</v>
      </c>
    </row>
    <row r="11763" spans="1:7">
      <c r="A11763" s="32">
        <v>2018</v>
      </c>
      <c r="B11763" s="32">
        <v>995</v>
      </c>
      <c r="C11763" s="33" t="s">
        <v>563</v>
      </c>
      <c r="D11763" s="33" t="s">
        <v>564</v>
      </c>
      <c r="E11763" s="34">
        <v>170</v>
      </c>
      <c r="F11763" s="35">
        <v>1.0509999999999999</v>
      </c>
      <c r="G11763" s="34">
        <v>1515.9</v>
      </c>
    </row>
    <row r="11764" spans="1:7">
      <c r="A11764" s="32">
        <v>2018</v>
      </c>
      <c r="B11764" s="32">
        <v>997</v>
      </c>
      <c r="C11764" s="33" t="s">
        <v>353</v>
      </c>
      <c r="D11764" s="33" t="s">
        <v>354</v>
      </c>
      <c r="E11764" s="34">
        <v>15099</v>
      </c>
      <c r="F11764" s="35">
        <v>25.88</v>
      </c>
      <c r="G11764" s="34">
        <v>213.2</v>
      </c>
    </row>
    <row r="11765" spans="1:7">
      <c r="A11765" s="32">
        <v>2018</v>
      </c>
      <c r="B11765" s="32">
        <v>997</v>
      </c>
      <c r="C11765" s="33" t="s">
        <v>363</v>
      </c>
      <c r="D11765" s="33" t="s">
        <v>354</v>
      </c>
      <c r="E11765" s="34">
        <v>143478</v>
      </c>
      <c r="F11765" s="35">
        <v>18.02</v>
      </c>
      <c r="G11765" s="34">
        <v>206.7</v>
      </c>
    </row>
    <row r="11766" spans="1:7">
      <c r="A11766" s="32">
        <v>2018</v>
      </c>
      <c r="B11766" s="32">
        <v>997</v>
      </c>
      <c r="C11766" s="33" t="s">
        <v>563</v>
      </c>
      <c r="D11766" s="33" t="s">
        <v>564</v>
      </c>
      <c r="E11766" s="34">
        <v>12493</v>
      </c>
      <c r="F11766" s="35">
        <v>1.0509999999999999</v>
      </c>
      <c r="G11766" s="34">
        <v>301.3</v>
      </c>
    </row>
    <row r="11767" spans="1:7">
      <c r="A11767" s="32">
        <v>2018</v>
      </c>
      <c r="B11767" s="32">
        <v>1001</v>
      </c>
      <c r="C11767" s="33" t="s">
        <v>565</v>
      </c>
      <c r="D11767" s="33" t="s">
        <v>566</v>
      </c>
      <c r="E11767" s="34">
        <v>179</v>
      </c>
      <c r="F11767" s="35">
        <v>5.75</v>
      </c>
      <c r="G11767" s="34">
        <v>1746.5</v>
      </c>
    </row>
    <row r="11768" spans="1:7">
      <c r="A11768" s="32">
        <v>2018</v>
      </c>
      <c r="B11768" s="32">
        <v>1001</v>
      </c>
      <c r="C11768" s="33" t="s">
        <v>353</v>
      </c>
      <c r="D11768" s="33" t="s">
        <v>354</v>
      </c>
      <c r="E11768" s="34">
        <v>23605</v>
      </c>
      <c r="F11768" s="35">
        <v>23.324000000000002</v>
      </c>
      <c r="G11768" s="34">
        <v>209.3</v>
      </c>
    </row>
    <row r="11769" spans="1:7">
      <c r="A11769" s="32">
        <v>2018</v>
      </c>
      <c r="B11769" s="32">
        <v>1001</v>
      </c>
      <c r="C11769" s="33" t="s">
        <v>353</v>
      </c>
      <c r="D11769" s="33" t="s">
        <v>354</v>
      </c>
      <c r="E11769" s="34">
        <v>127721</v>
      </c>
      <c r="F11769" s="35">
        <v>22.436</v>
      </c>
      <c r="G11769" s="34">
        <v>247.2</v>
      </c>
    </row>
    <row r="11770" spans="1:7">
      <c r="A11770" s="32">
        <v>2018</v>
      </c>
      <c r="B11770" s="32">
        <v>1004</v>
      </c>
      <c r="C11770" s="33" t="s">
        <v>353</v>
      </c>
      <c r="D11770" s="33" t="s">
        <v>354</v>
      </c>
      <c r="E11770" s="34">
        <v>57880</v>
      </c>
      <c r="F11770" s="35">
        <v>22.521999999999998</v>
      </c>
      <c r="G11770" s="34">
        <v>221.7</v>
      </c>
    </row>
    <row r="11771" spans="1:7">
      <c r="A11771" s="32">
        <v>2018</v>
      </c>
      <c r="B11771" s="32">
        <v>1004</v>
      </c>
      <c r="C11771" s="33" t="s">
        <v>563</v>
      </c>
      <c r="D11771" s="33" t="s">
        <v>564</v>
      </c>
      <c r="E11771" s="34">
        <v>2225103</v>
      </c>
      <c r="F11771" s="35">
        <v>1.028</v>
      </c>
      <c r="G11771" s="34">
        <v>297.5</v>
      </c>
    </row>
    <row r="11772" spans="1:7">
      <c r="A11772" s="32">
        <v>2018</v>
      </c>
      <c r="B11772" s="32">
        <v>1007</v>
      </c>
      <c r="C11772" s="33" t="s">
        <v>563</v>
      </c>
      <c r="D11772" s="33" t="s">
        <v>564</v>
      </c>
      <c r="E11772" s="34">
        <v>18699</v>
      </c>
      <c r="F11772" s="35">
        <v>1.028</v>
      </c>
      <c r="G11772" s="34">
        <v>253</v>
      </c>
    </row>
    <row r="11773" spans="1:7">
      <c r="A11773" s="32">
        <v>2018</v>
      </c>
      <c r="B11773" s="32">
        <v>1007</v>
      </c>
      <c r="C11773" s="33" t="s">
        <v>563</v>
      </c>
      <c r="D11773" s="33" t="s">
        <v>564</v>
      </c>
      <c r="E11773" s="34">
        <v>1230435</v>
      </c>
      <c r="F11773" s="35">
        <v>1.028</v>
      </c>
      <c r="G11773" s="34">
        <v>302.5</v>
      </c>
    </row>
    <row r="11774" spans="1:7">
      <c r="A11774" s="32">
        <v>2018</v>
      </c>
      <c r="B11774" s="32">
        <v>1008</v>
      </c>
      <c r="C11774" s="33" t="s">
        <v>565</v>
      </c>
      <c r="D11774" s="33" t="s">
        <v>566</v>
      </c>
      <c r="E11774" s="34">
        <v>3078</v>
      </c>
      <c r="F11774" s="35">
        <v>5.75</v>
      </c>
      <c r="G11774" s="34">
        <v>1778.5</v>
      </c>
    </row>
    <row r="11775" spans="1:7">
      <c r="A11775" s="32">
        <v>2018</v>
      </c>
      <c r="B11775" s="32">
        <v>1012</v>
      </c>
      <c r="C11775" s="33" t="s">
        <v>353</v>
      </c>
      <c r="D11775" s="33" t="s">
        <v>354</v>
      </c>
      <c r="E11775" s="34">
        <v>52177</v>
      </c>
      <c r="F11775" s="35">
        <v>23.077000000000002</v>
      </c>
      <c r="G11775" s="34">
        <v>228</v>
      </c>
    </row>
    <row r="11776" spans="1:7">
      <c r="A11776" s="32">
        <v>2018</v>
      </c>
      <c r="B11776" s="32">
        <v>1012</v>
      </c>
      <c r="C11776" s="33" t="s">
        <v>563</v>
      </c>
      <c r="D11776" s="33" t="s">
        <v>564</v>
      </c>
      <c r="E11776" s="34">
        <v>25974</v>
      </c>
      <c r="F11776" s="35">
        <v>1.026</v>
      </c>
      <c r="G11776" s="34">
        <v>608.79999999999995</v>
      </c>
    </row>
    <row r="11777" spans="1:7">
      <c r="A11777" s="32">
        <v>2018</v>
      </c>
      <c r="B11777" s="32">
        <v>1016</v>
      </c>
      <c r="C11777" s="33" t="s">
        <v>563</v>
      </c>
      <c r="D11777" s="33" t="s">
        <v>564</v>
      </c>
      <c r="E11777" s="34">
        <v>6534</v>
      </c>
      <c r="F11777" s="35">
        <v>1.0369999999999999</v>
      </c>
      <c r="G11777" s="34" t="s">
        <v>364</v>
      </c>
    </row>
    <row r="11778" spans="1:7">
      <c r="A11778" s="32">
        <v>2018</v>
      </c>
      <c r="B11778" s="32">
        <v>1040</v>
      </c>
      <c r="C11778" s="33" t="s">
        <v>353</v>
      </c>
      <c r="D11778" s="33" t="s">
        <v>354</v>
      </c>
      <c r="E11778" s="34">
        <v>1866</v>
      </c>
      <c r="F11778" s="35">
        <v>22.77</v>
      </c>
      <c r="G11778" s="34">
        <v>328.7</v>
      </c>
    </row>
    <row r="11779" spans="1:7">
      <c r="A11779" s="32">
        <v>2018</v>
      </c>
      <c r="B11779" s="32">
        <v>1040</v>
      </c>
      <c r="C11779" s="33" t="s">
        <v>353</v>
      </c>
      <c r="D11779" s="33" t="s">
        <v>354</v>
      </c>
      <c r="E11779" s="34">
        <v>894</v>
      </c>
      <c r="F11779" s="35">
        <v>23.52</v>
      </c>
      <c r="G11779" s="34">
        <v>286.5</v>
      </c>
    </row>
    <row r="11780" spans="1:7">
      <c r="A11780" s="32">
        <v>2018</v>
      </c>
      <c r="B11780" s="32">
        <v>1040</v>
      </c>
      <c r="C11780" s="33" t="s">
        <v>353</v>
      </c>
      <c r="D11780" s="33" t="s">
        <v>354</v>
      </c>
      <c r="E11780" s="34">
        <v>360</v>
      </c>
      <c r="F11780" s="35">
        <v>22.98</v>
      </c>
      <c r="G11780" s="34">
        <v>298</v>
      </c>
    </row>
    <row r="11781" spans="1:7">
      <c r="A11781" s="32">
        <v>2018</v>
      </c>
      <c r="B11781" s="32">
        <v>1040</v>
      </c>
      <c r="C11781" s="33" t="s">
        <v>353</v>
      </c>
      <c r="D11781" s="33" t="s">
        <v>354</v>
      </c>
      <c r="E11781" s="34">
        <v>138</v>
      </c>
      <c r="F11781" s="35">
        <v>23.52</v>
      </c>
      <c r="G11781" s="34">
        <v>333.4</v>
      </c>
    </row>
    <row r="11782" spans="1:7">
      <c r="A11782" s="32">
        <v>2018</v>
      </c>
      <c r="B11782" s="32">
        <v>1040</v>
      </c>
      <c r="C11782" s="33" t="s">
        <v>565</v>
      </c>
      <c r="D11782" s="33" t="s">
        <v>566</v>
      </c>
      <c r="E11782" s="34">
        <v>51</v>
      </c>
      <c r="F11782" s="35">
        <v>5.7960000000000003</v>
      </c>
      <c r="G11782" s="34">
        <v>1717.7</v>
      </c>
    </row>
    <row r="11783" spans="1:7">
      <c r="A11783" s="32">
        <v>2018</v>
      </c>
      <c r="B11783" s="32">
        <v>1047</v>
      </c>
      <c r="C11783" s="33" t="s">
        <v>363</v>
      </c>
      <c r="D11783" s="33" t="s">
        <v>354</v>
      </c>
      <c r="E11783" s="34">
        <v>76636</v>
      </c>
      <c r="F11783" s="35">
        <v>17.393000000000001</v>
      </c>
      <c r="G11783" s="34">
        <v>168.8</v>
      </c>
    </row>
    <row r="11784" spans="1:7">
      <c r="A11784" s="32">
        <v>2018</v>
      </c>
      <c r="B11784" s="32">
        <v>1048</v>
      </c>
      <c r="C11784" s="33" t="s">
        <v>563</v>
      </c>
      <c r="D11784" s="33" t="s">
        <v>564</v>
      </c>
      <c r="E11784" s="34">
        <v>19810</v>
      </c>
      <c r="F11784" s="35">
        <v>1.0760000000000001</v>
      </c>
      <c r="G11784" s="34">
        <v>372.4</v>
      </c>
    </row>
    <row r="11785" spans="1:7">
      <c r="A11785" s="32">
        <v>2018</v>
      </c>
      <c r="B11785" s="32">
        <v>1073</v>
      </c>
      <c r="C11785" s="33" t="s">
        <v>563</v>
      </c>
      <c r="D11785" s="33" t="s">
        <v>564</v>
      </c>
      <c r="E11785" s="34">
        <v>105133</v>
      </c>
      <c r="F11785" s="35">
        <v>1.05</v>
      </c>
      <c r="G11785" s="34">
        <v>404.3</v>
      </c>
    </row>
    <row r="11786" spans="1:7">
      <c r="A11786" s="32">
        <v>2018</v>
      </c>
      <c r="B11786" s="32">
        <v>1073</v>
      </c>
      <c r="C11786" s="33" t="s">
        <v>363</v>
      </c>
      <c r="D11786" s="33" t="s">
        <v>354</v>
      </c>
      <c r="E11786" s="34">
        <v>58883</v>
      </c>
      <c r="F11786" s="35">
        <v>17.456</v>
      </c>
      <c r="G11786" s="34">
        <v>194</v>
      </c>
    </row>
    <row r="11787" spans="1:7">
      <c r="A11787" s="32">
        <v>2018</v>
      </c>
      <c r="B11787" s="32">
        <v>1082</v>
      </c>
      <c r="C11787" s="33" t="s">
        <v>363</v>
      </c>
      <c r="D11787" s="33" t="s">
        <v>354</v>
      </c>
      <c r="E11787" s="34">
        <v>33064</v>
      </c>
      <c r="F11787" s="35">
        <v>17.934999999999999</v>
      </c>
      <c r="G11787" s="34">
        <v>151.5</v>
      </c>
    </row>
    <row r="11788" spans="1:7">
      <c r="A11788" s="32">
        <v>2018</v>
      </c>
      <c r="B11788" s="32">
        <v>1082</v>
      </c>
      <c r="C11788" s="33" t="s">
        <v>363</v>
      </c>
      <c r="D11788" s="33" t="s">
        <v>354</v>
      </c>
      <c r="E11788" s="34">
        <v>81574</v>
      </c>
      <c r="F11788" s="35">
        <v>17.187999999999999</v>
      </c>
      <c r="G11788" s="34">
        <v>141.9</v>
      </c>
    </row>
    <row r="11789" spans="1:7">
      <c r="A11789" s="32">
        <v>2018</v>
      </c>
      <c r="B11789" s="32">
        <v>1082</v>
      </c>
      <c r="C11789" s="33" t="s">
        <v>363</v>
      </c>
      <c r="D11789" s="33" t="s">
        <v>354</v>
      </c>
      <c r="E11789" s="34">
        <v>33060</v>
      </c>
      <c r="F11789" s="35">
        <v>17.414999999999999</v>
      </c>
      <c r="G11789" s="34">
        <v>149.9</v>
      </c>
    </row>
    <row r="11790" spans="1:7">
      <c r="A11790" s="32">
        <v>2018</v>
      </c>
      <c r="B11790" s="32">
        <v>1082</v>
      </c>
      <c r="C11790" s="33" t="s">
        <v>363</v>
      </c>
      <c r="D11790" s="33" t="s">
        <v>354</v>
      </c>
      <c r="E11790" s="34">
        <v>65507</v>
      </c>
      <c r="F11790" s="35">
        <v>18.004000000000001</v>
      </c>
      <c r="G11790" s="34">
        <v>131</v>
      </c>
    </row>
    <row r="11791" spans="1:7">
      <c r="A11791" s="32">
        <v>2018</v>
      </c>
      <c r="B11791" s="32">
        <v>1082</v>
      </c>
      <c r="C11791" s="33" t="s">
        <v>363</v>
      </c>
      <c r="D11791" s="33" t="s">
        <v>354</v>
      </c>
      <c r="E11791" s="34">
        <v>16572</v>
      </c>
      <c r="F11791" s="35">
        <v>17.611999999999998</v>
      </c>
      <c r="G11791" s="34">
        <v>136.4</v>
      </c>
    </row>
    <row r="11792" spans="1:7">
      <c r="A11792" s="32">
        <v>2018</v>
      </c>
      <c r="B11792" s="32">
        <v>1082</v>
      </c>
      <c r="C11792" s="33" t="s">
        <v>363</v>
      </c>
      <c r="D11792" s="33" t="s">
        <v>354</v>
      </c>
      <c r="E11792" s="34">
        <v>16512</v>
      </c>
      <c r="F11792" s="35">
        <v>17.53</v>
      </c>
      <c r="G11792" s="34">
        <v>133.1</v>
      </c>
    </row>
    <row r="11793" spans="1:7">
      <c r="A11793" s="32">
        <v>2018</v>
      </c>
      <c r="B11793" s="32">
        <v>1082</v>
      </c>
      <c r="C11793" s="33" t="s">
        <v>565</v>
      </c>
      <c r="D11793" s="33" t="s">
        <v>566</v>
      </c>
      <c r="E11793" s="34">
        <v>2321</v>
      </c>
      <c r="F11793" s="35">
        <v>5.7119999999999997</v>
      </c>
      <c r="G11793" s="34">
        <v>1727</v>
      </c>
    </row>
    <row r="11794" spans="1:7">
      <c r="A11794" s="32">
        <v>2018</v>
      </c>
      <c r="B11794" s="32">
        <v>1082</v>
      </c>
      <c r="C11794" s="33" t="s">
        <v>565</v>
      </c>
      <c r="D11794" s="33" t="s">
        <v>566</v>
      </c>
      <c r="E11794" s="34">
        <v>2417</v>
      </c>
      <c r="F11794" s="35">
        <v>5.7119999999999997</v>
      </c>
      <c r="G11794" s="34">
        <v>1704</v>
      </c>
    </row>
    <row r="11795" spans="1:7">
      <c r="A11795" s="32">
        <v>2018</v>
      </c>
      <c r="B11795" s="32">
        <v>1082</v>
      </c>
      <c r="C11795" s="33" t="s">
        <v>563</v>
      </c>
      <c r="D11795" s="33" t="s">
        <v>564</v>
      </c>
      <c r="E11795" s="34">
        <v>49</v>
      </c>
      <c r="F11795" s="35">
        <v>1.048</v>
      </c>
      <c r="G11795" s="34">
        <v>630</v>
      </c>
    </row>
    <row r="11796" spans="1:7">
      <c r="A11796" s="32">
        <v>2018</v>
      </c>
      <c r="B11796" s="32">
        <v>1091</v>
      </c>
      <c r="C11796" s="33" t="s">
        <v>363</v>
      </c>
      <c r="D11796" s="33" t="s">
        <v>354</v>
      </c>
      <c r="E11796" s="34">
        <v>35388</v>
      </c>
      <c r="F11796" s="35">
        <v>17.515999999999998</v>
      </c>
      <c r="G11796" s="34">
        <v>188.3</v>
      </c>
    </row>
    <row r="11797" spans="1:7">
      <c r="A11797" s="32">
        <v>2018</v>
      </c>
      <c r="B11797" s="32">
        <v>1091</v>
      </c>
      <c r="C11797" s="33" t="s">
        <v>363</v>
      </c>
      <c r="D11797" s="33" t="s">
        <v>354</v>
      </c>
      <c r="E11797" s="34">
        <v>17086</v>
      </c>
      <c r="F11797" s="35">
        <v>16.981999999999999</v>
      </c>
      <c r="G11797" s="34">
        <v>182.5</v>
      </c>
    </row>
    <row r="11798" spans="1:7">
      <c r="A11798" s="32">
        <v>2018</v>
      </c>
      <c r="B11798" s="32">
        <v>1091</v>
      </c>
      <c r="C11798" s="33" t="s">
        <v>363</v>
      </c>
      <c r="D11798" s="33" t="s">
        <v>354</v>
      </c>
      <c r="E11798" s="34">
        <v>17626</v>
      </c>
      <c r="F11798" s="35">
        <v>17.888000000000002</v>
      </c>
      <c r="G11798" s="34">
        <v>168.8</v>
      </c>
    </row>
    <row r="11799" spans="1:7">
      <c r="A11799" s="32">
        <v>2018</v>
      </c>
      <c r="B11799" s="32">
        <v>1091</v>
      </c>
      <c r="C11799" s="33" t="s">
        <v>563</v>
      </c>
      <c r="D11799" s="33" t="s">
        <v>564</v>
      </c>
      <c r="E11799" s="34">
        <v>30775</v>
      </c>
      <c r="F11799" s="35">
        <v>1.05</v>
      </c>
      <c r="G11799" s="34">
        <v>383.7</v>
      </c>
    </row>
    <row r="11800" spans="1:7">
      <c r="A11800" s="32">
        <v>2018</v>
      </c>
      <c r="B11800" s="32">
        <v>1104</v>
      </c>
      <c r="C11800" s="33" t="s">
        <v>563</v>
      </c>
      <c r="D11800" s="33" t="s">
        <v>564</v>
      </c>
      <c r="E11800" s="34">
        <v>610</v>
      </c>
      <c r="F11800" s="35">
        <v>1.0309999999999999</v>
      </c>
      <c r="G11800" s="34">
        <v>445.9</v>
      </c>
    </row>
    <row r="11801" spans="1:7">
      <c r="A11801" s="32">
        <v>2018</v>
      </c>
      <c r="B11801" s="32">
        <v>1104</v>
      </c>
      <c r="C11801" s="33" t="s">
        <v>363</v>
      </c>
      <c r="D11801" s="33" t="s">
        <v>354</v>
      </c>
      <c r="E11801" s="34">
        <v>55976</v>
      </c>
      <c r="F11801" s="35">
        <v>17.155999999999999</v>
      </c>
      <c r="G11801" s="34">
        <v>155.5</v>
      </c>
    </row>
    <row r="11802" spans="1:7">
      <c r="A11802" s="32">
        <v>2018</v>
      </c>
      <c r="B11802" s="32">
        <v>1131</v>
      </c>
      <c r="C11802" s="33" t="s">
        <v>563</v>
      </c>
      <c r="D11802" s="33" t="s">
        <v>564</v>
      </c>
      <c r="E11802" s="34">
        <v>1237</v>
      </c>
      <c r="F11802" s="35">
        <v>1.05</v>
      </c>
      <c r="G11802" s="34">
        <v>510.2</v>
      </c>
    </row>
    <row r="11803" spans="1:7">
      <c r="A11803" s="32">
        <v>2018</v>
      </c>
      <c r="B11803" s="32">
        <v>1131</v>
      </c>
      <c r="C11803" s="33" t="s">
        <v>563</v>
      </c>
      <c r="D11803" s="33" t="s">
        <v>564</v>
      </c>
      <c r="E11803" s="34">
        <v>29632</v>
      </c>
      <c r="F11803" s="35">
        <v>1.05</v>
      </c>
      <c r="G11803" s="34">
        <v>286.8</v>
      </c>
    </row>
    <row r="11804" spans="1:7">
      <c r="A11804" s="32">
        <v>2018</v>
      </c>
      <c r="B11804" s="32">
        <v>1167</v>
      </c>
      <c r="C11804" s="33" t="s">
        <v>563</v>
      </c>
      <c r="D11804" s="33" t="s">
        <v>564</v>
      </c>
      <c r="E11804" s="34">
        <v>1283</v>
      </c>
      <c r="F11804" s="35">
        <v>1.0489999999999999</v>
      </c>
      <c r="G11804" s="34">
        <v>1037.3</v>
      </c>
    </row>
    <row r="11805" spans="1:7">
      <c r="A11805" s="32">
        <v>2018</v>
      </c>
      <c r="B11805" s="32">
        <v>1167</v>
      </c>
      <c r="C11805" s="33" t="s">
        <v>363</v>
      </c>
      <c r="D11805" s="33" t="s">
        <v>354</v>
      </c>
      <c r="E11805" s="34">
        <v>72693</v>
      </c>
      <c r="F11805" s="35">
        <v>16.811</v>
      </c>
      <c r="G11805" s="34">
        <v>184.8</v>
      </c>
    </row>
    <row r="11806" spans="1:7">
      <c r="A11806" s="32">
        <v>2018</v>
      </c>
      <c r="B11806" s="32">
        <v>1239</v>
      </c>
      <c r="C11806" s="33" t="s">
        <v>563</v>
      </c>
      <c r="D11806" s="33" t="s">
        <v>564</v>
      </c>
      <c r="E11806" s="34">
        <v>545178</v>
      </c>
      <c r="F11806" s="35">
        <v>1.0429999999999999</v>
      </c>
      <c r="G11806" s="34">
        <v>264</v>
      </c>
    </row>
    <row r="11807" spans="1:7">
      <c r="A11807" s="32">
        <v>2018</v>
      </c>
      <c r="B11807" s="32">
        <v>1240</v>
      </c>
      <c r="C11807" s="33" t="s">
        <v>563</v>
      </c>
      <c r="D11807" s="33" t="s">
        <v>564</v>
      </c>
      <c r="E11807" s="34">
        <v>1502695</v>
      </c>
      <c r="F11807" s="35">
        <v>1.036</v>
      </c>
      <c r="G11807" s="34">
        <v>242.8</v>
      </c>
    </row>
    <row r="11808" spans="1:7">
      <c r="A11808" s="32">
        <v>2018</v>
      </c>
      <c r="B11808" s="32">
        <v>1241</v>
      </c>
      <c r="C11808" s="33" t="s">
        <v>353</v>
      </c>
      <c r="D11808" s="33" t="s">
        <v>354</v>
      </c>
      <c r="E11808" s="34">
        <v>17030</v>
      </c>
      <c r="F11808" s="35">
        <v>21.76</v>
      </c>
      <c r="G11808" s="34">
        <v>268.39999999999998</v>
      </c>
    </row>
    <row r="11809" spans="1:7">
      <c r="A11809" s="32">
        <v>2018</v>
      </c>
      <c r="B11809" s="32">
        <v>1241</v>
      </c>
      <c r="C11809" s="33" t="s">
        <v>363</v>
      </c>
      <c r="D11809" s="33" t="s">
        <v>354</v>
      </c>
      <c r="E11809" s="34">
        <v>65424</v>
      </c>
      <c r="F11809" s="35">
        <v>17.73</v>
      </c>
      <c r="G11809" s="34">
        <v>174.8</v>
      </c>
    </row>
    <row r="11810" spans="1:7">
      <c r="A11810" s="32">
        <v>2018</v>
      </c>
      <c r="B11810" s="32">
        <v>1241</v>
      </c>
      <c r="C11810" s="33" t="s">
        <v>565</v>
      </c>
      <c r="D11810" s="33" t="s">
        <v>566</v>
      </c>
      <c r="E11810" s="34">
        <v>3466</v>
      </c>
      <c r="F11810" s="35">
        <v>5.73</v>
      </c>
      <c r="G11810" s="34">
        <v>1762.7</v>
      </c>
    </row>
    <row r="11811" spans="1:7">
      <c r="A11811" s="32">
        <v>2018</v>
      </c>
      <c r="B11811" s="32">
        <v>1241</v>
      </c>
      <c r="C11811" s="33" t="s">
        <v>565</v>
      </c>
      <c r="D11811" s="33" t="s">
        <v>566</v>
      </c>
      <c r="E11811" s="34">
        <v>1709</v>
      </c>
      <c r="F11811" s="35">
        <v>5.73</v>
      </c>
      <c r="G11811" s="34">
        <v>1692.3</v>
      </c>
    </row>
    <row r="11812" spans="1:7">
      <c r="A11812" s="32">
        <v>2018</v>
      </c>
      <c r="B11812" s="32">
        <v>1241</v>
      </c>
      <c r="C11812" s="33" t="s">
        <v>363</v>
      </c>
      <c r="D11812" s="33" t="s">
        <v>354</v>
      </c>
      <c r="E11812" s="34">
        <v>80758</v>
      </c>
      <c r="F11812" s="35">
        <v>17.61</v>
      </c>
      <c r="G11812" s="34">
        <v>177</v>
      </c>
    </row>
    <row r="11813" spans="1:7">
      <c r="A11813" s="32">
        <v>2018</v>
      </c>
      <c r="B11813" s="32">
        <v>1241</v>
      </c>
      <c r="C11813" s="33" t="s">
        <v>363</v>
      </c>
      <c r="D11813" s="33" t="s">
        <v>354</v>
      </c>
      <c r="E11813" s="34">
        <v>32890</v>
      </c>
      <c r="F11813" s="35">
        <v>17.68</v>
      </c>
      <c r="G11813" s="34">
        <v>171.8</v>
      </c>
    </row>
    <row r="11814" spans="1:7">
      <c r="A11814" s="32">
        <v>2018</v>
      </c>
      <c r="B11814" s="32">
        <v>1241</v>
      </c>
      <c r="C11814" s="33" t="s">
        <v>363</v>
      </c>
      <c r="D11814" s="33" t="s">
        <v>354</v>
      </c>
      <c r="E11814" s="34">
        <v>16390</v>
      </c>
      <c r="F11814" s="35">
        <v>17.75</v>
      </c>
      <c r="G11814" s="34">
        <v>171.4</v>
      </c>
    </row>
    <row r="11815" spans="1:7">
      <c r="A11815" s="32">
        <v>2018</v>
      </c>
      <c r="B11815" s="32">
        <v>1241</v>
      </c>
      <c r="C11815" s="33" t="s">
        <v>363</v>
      </c>
      <c r="D11815" s="33" t="s">
        <v>354</v>
      </c>
      <c r="E11815" s="34">
        <v>16320</v>
      </c>
      <c r="F11815" s="35">
        <v>17.29</v>
      </c>
      <c r="G11815" s="34">
        <v>158.9</v>
      </c>
    </row>
    <row r="11816" spans="1:7">
      <c r="A11816" s="32">
        <v>2018</v>
      </c>
      <c r="B11816" s="32">
        <v>1241</v>
      </c>
      <c r="C11816" s="33" t="s">
        <v>363</v>
      </c>
      <c r="D11816" s="33" t="s">
        <v>354</v>
      </c>
      <c r="E11816" s="34">
        <v>16293</v>
      </c>
      <c r="F11816" s="35">
        <v>16.989999999999998</v>
      </c>
      <c r="G11816" s="34">
        <v>171.8</v>
      </c>
    </row>
    <row r="11817" spans="1:7">
      <c r="A11817" s="32">
        <v>2018</v>
      </c>
      <c r="B11817" s="32">
        <v>1242</v>
      </c>
      <c r="C11817" s="33" t="s">
        <v>563</v>
      </c>
      <c r="D11817" s="33" t="s">
        <v>564</v>
      </c>
      <c r="E11817" s="34">
        <v>489808</v>
      </c>
      <c r="F11817" s="35">
        <v>1</v>
      </c>
      <c r="G11817" s="34">
        <v>211.1</v>
      </c>
    </row>
    <row r="11818" spans="1:7">
      <c r="A11818" s="32">
        <v>2018</v>
      </c>
      <c r="B11818" s="32">
        <v>1248</v>
      </c>
      <c r="C11818" s="33" t="s">
        <v>563</v>
      </c>
      <c r="D11818" s="33" t="s">
        <v>564</v>
      </c>
      <c r="E11818" s="34">
        <v>18706</v>
      </c>
      <c r="F11818" s="35">
        <v>1</v>
      </c>
      <c r="G11818" s="34">
        <v>258.3</v>
      </c>
    </row>
    <row r="11819" spans="1:7">
      <c r="A11819" s="32">
        <v>2018</v>
      </c>
      <c r="B11819" s="32">
        <v>1250</v>
      </c>
      <c r="C11819" s="33" t="s">
        <v>363</v>
      </c>
      <c r="D11819" s="33" t="s">
        <v>354</v>
      </c>
      <c r="E11819" s="34">
        <v>154969</v>
      </c>
      <c r="F11819" s="35">
        <v>17.84</v>
      </c>
      <c r="G11819" s="34">
        <v>133.9</v>
      </c>
    </row>
    <row r="11820" spans="1:7">
      <c r="A11820" s="32">
        <v>2018</v>
      </c>
      <c r="B11820" s="32">
        <v>1250</v>
      </c>
      <c r="C11820" s="33" t="s">
        <v>563</v>
      </c>
      <c r="D11820" s="33" t="s">
        <v>564</v>
      </c>
      <c r="E11820" s="34">
        <v>3222</v>
      </c>
      <c r="F11820" s="35">
        <v>1.0429999999999999</v>
      </c>
      <c r="G11820" s="34">
        <v>821</v>
      </c>
    </row>
    <row r="11821" spans="1:7">
      <c r="A11821" s="32">
        <v>2018</v>
      </c>
      <c r="B11821" s="32">
        <v>1252</v>
      </c>
      <c r="C11821" s="33" t="s">
        <v>563</v>
      </c>
      <c r="D11821" s="33" t="s">
        <v>564</v>
      </c>
      <c r="E11821" s="34">
        <v>2080</v>
      </c>
      <c r="F11821" s="35">
        <v>1</v>
      </c>
      <c r="G11821" s="34">
        <v>627.5</v>
      </c>
    </row>
    <row r="11822" spans="1:7">
      <c r="A11822" s="32">
        <v>2018</v>
      </c>
      <c r="B11822" s="32">
        <v>1252</v>
      </c>
      <c r="C11822" s="33" t="s">
        <v>363</v>
      </c>
      <c r="D11822" s="33" t="s">
        <v>354</v>
      </c>
      <c r="E11822" s="34">
        <v>11131</v>
      </c>
      <c r="F11822" s="35">
        <v>17.93</v>
      </c>
      <c r="G11822" s="34">
        <v>147.5</v>
      </c>
    </row>
    <row r="11823" spans="1:7">
      <c r="A11823" s="32">
        <v>2018</v>
      </c>
      <c r="B11823" s="32">
        <v>1295</v>
      </c>
      <c r="C11823" s="33" t="s">
        <v>565</v>
      </c>
      <c r="D11823" s="33" t="s">
        <v>566</v>
      </c>
      <c r="E11823" s="34">
        <v>626</v>
      </c>
      <c r="F11823" s="35">
        <v>5.8</v>
      </c>
      <c r="G11823" s="34">
        <v>1877.3</v>
      </c>
    </row>
    <row r="11824" spans="1:7">
      <c r="A11824" s="32">
        <v>2018</v>
      </c>
      <c r="B11824" s="32">
        <v>1295</v>
      </c>
      <c r="C11824" s="33" t="s">
        <v>565</v>
      </c>
      <c r="D11824" s="33" t="s">
        <v>566</v>
      </c>
      <c r="E11824" s="34">
        <v>630</v>
      </c>
      <c r="F11824" s="35">
        <v>5.8</v>
      </c>
      <c r="G11824" s="34">
        <v>1904.6</v>
      </c>
    </row>
    <row r="11825" spans="1:7">
      <c r="A11825" s="32">
        <v>2018</v>
      </c>
      <c r="B11825" s="32">
        <v>1295</v>
      </c>
      <c r="C11825" s="33" t="s">
        <v>563</v>
      </c>
      <c r="D11825" s="33" t="s">
        <v>564</v>
      </c>
      <c r="E11825" s="34">
        <v>114998</v>
      </c>
      <c r="F11825" s="35">
        <v>1.02</v>
      </c>
      <c r="G11825" s="34">
        <v>586.29999999999995</v>
      </c>
    </row>
    <row r="11826" spans="1:7">
      <c r="A11826" s="32">
        <v>2018</v>
      </c>
      <c r="B11826" s="32">
        <v>1305</v>
      </c>
      <c r="C11826" s="33" t="s">
        <v>563</v>
      </c>
      <c r="D11826" s="33" t="s">
        <v>564</v>
      </c>
      <c r="E11826" s="34">
        <v>23651</v>
      </c>
      <c r="F11826" s="35">
        <v>1.02</v>
      </c>
      <c r="G11826" s="34">
        <v>327.7</v>
      </c>
    </row>
    <row r="11827" spans="1:7">
      <c r="A11827" s="32">
        <v>2018</v>
      </c>
      <c r="B11827" s="32">
        <v>1336</v>
      </c>
      <c r="C11827" s="33" t="s">
        <v>563</v>
      </c>
      <c r="D11827" s="33" t="s">
        <v>564</v>
      </c>
      <c r="E11827" s="34">
        <v>3640</v>
      </c>
      <c r="F11827" s="35">
        <v>1.111</v>
      </c>
      <c r="G11827" s="34">
        <v>346.5</v>
      </c>
    </row>
    <row r="11828" spans="1:7">
      <c r="A11828" s="32">
        <v>2018</v>
      </c>
      <c r="B11828" s="32">
        <v>1336</v>
      </c>
      <c r="C11828" s="33" t="s">
        <v>563</v>
      </c>
      <c r="D11828" s="33" t="s">
        <v>564</v>
      </c>
      <c r="E11828" s="34">
        <v>1207</v>
      </c>
      <c r="F11828" s="35">
        <v>1.111</v>
      </c>
      <c r="G11828" s="34">
        <v>343.9</v>
      </c>
    </row>
    <row r="11829" spans="1:7">
      <c r="A11829" s="32">
        <v>2018</v>
      </c>
      <c r="B11829" s="32">
        <v>1336</v>
      </c>
      <c r="C11829" s="33" t="s">
        <v>563</v>
      </c>
      <c r="D11829" s="33" t="s">
        <v>564</v>
      </c>
      <c r="E11829" s="34">
        <v>27790</v>
      </c>
      <c r="F11829" s="35">
        <v>1.111</v>
      </c>
      <c r="G11829" s="34">
        <v>240.9</v>
      </c>
    </row>
    <row r="11830" spans="1:7">
      <c r="A11830" s="32">
        <v>2018</v>
      </c>
      <c r="B11830" s="32">
        <v>1355</v>
      </c>
      <c r="C11830" s="33" t="s">
        <v>353</v>
      </c>
      <c r="D11830" s="33" t="s">
        <v>354</v>
      </c>
      <c r="E11830" s="34">
        <v>76108</v>
      </c>
      <c r="F11830" s="35">
        <v>22.257999999999999</v>
      </c>
      <c r="G11830" s="34">
        <v>247.5</v>
      </c>
    </row>
    <row r="11831" spans="1:7">
      <c r="A11831" s="32">
        <v>2018</v>
      </c>
      <c r="B11831" s="32">
        <v>1355</v>
      </c>
      <c r="C11831" s="33" t="s">
        <v>353</v>
      </c>
      <c r="D11831" s="33" t="s">
        <v>354</v>
      </c>
      <c r="E11831" s="34">
        <v>5702</v>
      </c>
      <c r="F11831" s="35">
        <v>22.082999999999998</v>
      </c>
      <c r="G11831" s="34">
        <v>298.60000000000002</v>
      </c>
    </row>
    <row r="11832" spans="1:7">
      <c r="A11832" s="32">
        <v>2018</v>
      </c>
      <c r="B11832" s="32">
        <v>1355</v>
      </c>
      <c r="C11832" s="33" t="s">
        <v>353</v>
      </c>
      <c r="D11832" s="33" t="s">
        <v>354</v>
      </c>
      <c r="E11832" s="34">
        <v>22516</v>
      </c>
      <c r="F11832" s="35">
        <v>23.120999999999999</v>
      </c>
      <c r="G11832" s="34">
        <v>222.8</v>
      </c>
    </row>
    <row r="11833" spans="1:7">
      <c r="A11833" s="32">
        <v>2018</v>
      </c>
      <c r="B11833" s="32">
        <v>1355</v>
      </c>
      <c r="C11833" s="33" t="s">
        <v>353</v>
      </c>
      <c r="D11833" s="33" t="s">
        <v>354</v>
      </c>
      <c r="E11833" s="34">
        <v>3781</v>
      </c>
      <c r="F11833" s="35">
        <v>23.768999999999998</v>
      </c>
      <c r="G11833" s="34">
        <v>276.3</v>
      </c>
    </row>
    <row r="11834" spans="1:7">
      <c r="A11834" s="32">
        <v>2018</v>
      </c>
      <c r="B11834" s="32">
        <v>1355</v>
      </c>
      <c r="C11834" s="33" t="s">
        <v>565</v>
      </c>
      <c r="D11834" s="33" t="s">
        <v>566</v>
      </c>
      <c r="E11834" s="34">
        <v>3749</v>
      </c>
      <c r="F11834" s="35">
        <v>5.88</v>
      </c>
      <c r="G11834" s="34">
        <v>1795.1</v>
      </c>
    </row>
    <row r="11835" spans="1:7">
      <c r="A11835" s="32">
        <v>2018</v>
      </c>
      <c r="B11835" s="32">
        <v>1355</v>
      </c>
      <c r="C11835" s="33" t="s">
        <v>563</v>
      </c>
      <c r="D11835" s="33" t="s">
        <v>564</v>
      </c>
      <c r="E11835" s="34">
        <v>594732</v>
      </c>
      <c r="F11835" s="35">
        <v>1.0249999999999999</v>
      </c>
      <c r="G11835" s="34">
        <v>274.5</v>
      </c>
    </row>
    <row r="11836" spans="1:7">
      <c r="A11836" s="32">
        <v>2018</v>
      </c>
      <c r="B11836" s="32">
        <v>1356</v>
      </c>
      <c r="C11836" s="33" t="s">
        <v>353</v>
      </c>
      <c r="D11836" s="33" t="s">
        <v>354</v>
      </c>
      <c r="E11836" s="34">
        <v>27833</v>
      </c>
      <c r="F11836" s="35">
        <v>25.370999999999999</v>
      </c>
      <c r="G11836" s="34">
        <v>224.8</v>
      </c>
    </row>
    <row r="11837" spans="1:7">
      <c r="A11837" s="32">
        <v>2018</v>
      </c>
      <c r="B11837" s="32">
        <v>1356</v>
      </c>
      <c r="C11837" s="33" t="s">
        <v>353</v>
      </c>
      <c r="D11837" s="33" t="s">
        <v>354</v>
      </c>
      <c r="E11837" s="34">
        <v>4864</v>
      </c>
      <c r="F11837" s="35">
        <v>23.654</v>
      </c>
      <c r="G11837" s="34">
        <v>213.2</v>
      </c>
    </row>
    <row r="11838" spans="1:7">
      <c r="A11838" s="32">
        <v>2018</v>
      </c>
      <c r="B11838" s="32">
        <v>1356</v>
      </c>
      <c r="C11838" s="33" t="s">
        <v>353</v>
      </c>
      <c r="D11838" s="33" t="s">
        <v>354</v>
      </c>
      <c r="E11838" s="34">
        <v>82065</v>
      </c>
      <c r="F11838" s="35">
        <v>23.405000000000001</v>
      </c>
      <c r="G11838" s="34">
        <v>197</v>
      </c>
    </row>
    <row r="11839" spans="1:7">
      <c r="A11839" s="32">
        <v>2018</v>
      </c>
      <c r="B11839" s="32">
        <v>1356</v>
      </c>
      <c r="C11839" s="33" t="s">
        <v>353</v>
      </c>
      <c r="D11839" s="33" t="s">
        <v>354</v>
      </c>
      <c r="E11839" s="34">
        <v>111954</v>
      </c>
      <c r="F11839" s="35">
        <v>23.006</v>
      </c>
      <c r="G11839" s="34">
        <v>203.7</v>
      </c>
    </row>
    <row r="11840" spans="1:7">
      <c r="A11840" s="32">
        <v>2018</v>
      </c>
      <c r="B11840" s="32">
        <v>1356</v>
      </c>
      <c r="C11840" s="33" t="s">
        <v>353</v>
      </c>
      <c r="D11840" s="33" t="s">
        <v>354</v>
      </c>
      <c r="E11840" s="34">
        <v>1588</v>
      </c>
      <c r="F11840" s="35">
        <v>23.882000000000001</v>
      </c>
      <c r="G11840" s="34">
        <v>192.1</v>
      </c>
    </row>
    <row r="11841" spans="1:7">
      <c r="A11841" s="32">
        <v>2018</v>
      </c>
      <c r="B11841" s="32">
        <v>1356</v>
      </c>
      <c r="C11841" s="33" t="s">
        <v>353</v>
      </c>
      <c r="D11841" s="33" t="s">
        <v>354</v>
      </c>
      <c r="E11841" s="34">
        <v>20434</v>
      </c>
      <c r="F11841" s="35">
        <v>22.734000000000002</v>
      </c>
      <c r="G11841" s="34">
        <v>182.1</v>
      </c>
    </row>
    <row r="11842" spans="1:7">
      <c r="A11842" s="32">
        <v>2018</v>
      </c>
      <c r="B11842" s="32">
        <v>1356</v>
      </c>
      <c r="C11842" s="33" t="s">
        <v>353</v>
      </c>
      <c r="D11842" s="33" t="s">
        <v>354</v>
      </c>
      <c r="E11842" s="34">
        <v>8060</v>
      </c>
      <c r="F11842" s="35">
        <v>23.427</v>
      </c>
      <c r="G11842" s="34">
        <v>186.9</v>
      </c>
    </row>
    <row r="11843" spans="1:7">
      <c r="A11843" s="32">
        <v>2018</v>
      </c>
      <c r="B11843" s="32">
        <v>1356</v>
      </c>
      <c r="C11843" s="33" t="s">
        <v>353</v>
      </c>
      <c r="D11843" s="33" t="s">
        <v>354</v>
      </c>
      <c r="E11843" s="34">
        <v>4812</v>
      </c>
      <c r="F11843" s="35">
        <v>23.507999999999999</v>
      </c>
      <c r="G11843" s="34">
        <v>197.1</v>
      </c>
    </row>
    <row r="11844" spans="1:7">
      <c r="A11844" s="32">
        <v>2018</v>
      </c>
      <c r="B11844" s="32">
        <v>1356</v>
      </c>
      <c r="C11844" s="33" t="s">
        <v>353</v>
      </c>
      <c r="D11844" s="33" t="s">
        <v>354</v>
      </c>
      <c r="E11844" s="34">
        <v>38524</v>
      </c>
      <c r="F11844" s="35">
        <v>23.693000000000001</v>
      </c>
      <c r="G11844" s="34">
        <v>201.1</v>
      </c>
    </row>
    <row r="11845" spans="1:7">
      <c r="A11845" s="32">
        <v>2018</v>
      </c>
      <c r="B11845" s="32">
        <v>1356</v>
      </c>
      <c r="C11845" s="33" t="s">
        <v>353</v>
      </c>
      <c r="D11845" s="33" t="s">
        <v>354</v>
      </c>
      <c r="E11845" s="34">
        <v>53023</v>
      </c>
      <c r="F11845" s="35">
        <v>23.08</v>
      </c>
      <c r="G11845" s="34">
        <v>183.9</v>
      </c>
    </row>
    <row r="11846" spans="1:7">
      <c r="A11846" s="32">
        <v>2018</v>
      </c>
      <c r="B11846" s="32">
        <v>1356</v>
      </c>
      <c r="C11846" s="33" t="s">
        <v>353</v>
      </c>
      <c r="D11846" s="33" t="s">
        <v>354</v>
      </c>
      <c r="E11846" s="34">
        <v>51494</v>
      </c>
      <c r="F11846" s="35">
        <v>22.413</v>
      </c>
      <c r="G11846" s="34">
        <v>193.9</v>
      </c>
    </row>
    <row r="11847" spans="1:7">
      <c r="A11847" s="32">
        <v>2018</v>
      </c>
      <c r="B11847" s="32">
        <v>1356</v>
      </c>
      <c r="C11847" s="33" t="s">
        <v>353</v>
      </c>
      <c r="D11847" s="33" t="s">
        <v>354</v>
      </c>
      <c r="E11847" s="34">
        <v>32893</v>
      </c>
      <c r="F11847" s="35">
        <v>25.684999999999999</v>
      </c>
      <c r="G11847" s="34">
        <v>181.2</v>
      </c>
    </row>
    <row r="11848" spans="1:7">
      <c r="A11848" s="32">
        <v>2018</v>
      </c>
      <c r="B11848" s="32">
        <v>1356</v>
      </c>
      <c r="C11848" s="33" t="s">
        <v>353</v>
      </c>
      <c r="D11848" s="33" t="s">
        <v>354</v>
      </c>
      <c r="E11848" s="34">
        <v>29123</v>
      </c>
      <c r="F11848" s="35">
        <v>23.623000000000001</v>
      </c>
      <c r="G11848" s="34">
        <v>186.1</v>
      </c>
    </row>
    <row r="11849" spans="1:7">
      <c r="A11849" s="32">
        <v>2018</v>
      </c>
      <c r="B11849" s="32">
        <v>1356</v>
      </c>
      <c r="C11849" s="33" t="s">
        <v>353</v>
      </c>
      <c r="D11849" s="33" t="s">
        <v>354</v>
      </c>
      <c r="E11849" s="34">
        <v>28176</v>
      </c>
      <c r="F11849" s="35">
        <v>23.13</v>
      </c>
      <c r="G11849" s="34">
        <v>174.8</v>
      </c>
    </row>
    <row r="11850" spans="1:7">
      <c r="A11850" s="32">
        <v>2018</v>
      </c>
      <c r="B11850" s="32">
        <v>1356</v>
      </c>
      <c r="C11850" s="33" t="s">
        <v>353</v>
      </c>
      <c r="D11850" s="33" t="s">
        <v>354</v>
      </c>
      <c r="E11850" s="34">
        <v>41186</v>
      </c>
      <c r="F11850" s="35">
        <v>23.718</v>
      </c>
      <c r="G11850" s="34">
        <v>164.4</v>
      </c>
    </row>
    <row r="11851" spans="1:7">
      <c r="A11851" s="32">
        <v>2018</v>
      </c>
      <c r="B11851" s="32">
        <v>1356</v>
      </c>
      <c r="C11851" s="33" t="s">
        <v>353</v>
      </c>
      <c r="D11851" s="33" t="s">
        <v>354</v>
      </c>
      <c r="E11851" s="34">
        <v>56067</v>
      </c>
      <c r="F11851" s="35">
        <v>25.713999999999999</v>
      </c>
      <c r="G11851" s="34">
        <v>156.19999999999999</v>
      </c>
    </row>
    <row r="11852" spans="1:7">
      <c r="A11852" s="32">
        <v>2018</v>
      </c>
      <c r="B11852" s="32">
        <v>1356</v>
      </c>
      <c r="C11852" s="33" t="s">
        <v>353</v>
      </c>
      <c r="D11852" s="33" t="s">
        <v>354</v>
      </c>
      <c r="E11852" s="34">
        <v>12605</v>
      </c>
      <c r="F11852" s="35">
        <v>21.734000000000002</v>
      </c>
      <c r="G11852" s="34">
        <v>168.4</v>
      </c>
    </row>
    <row r="11853" spans="1:7">
      <c r="A11853" s="32">
        <v>2018</v>
      </c>
      <c r="B11853" s="32">
        <v>1356</v>
      </c>
      <c r="C11853" s="33" t="s">
        <v>353</v>
      </c>
      <c r="D11853" s="33" t="s">
        <v>354</v>
      </c>
      <c r="E11853" s="34">
        <v>11415</v>
      </c>
      <c r="F11853" s="35">
        <v>26.170999999999999</v>
      </c>
      <c r="G11853" s="34">
        <v>184.3</v>
      </c>
    </row>
    <row r="11854" spans="1:7">
      <c r="A11854" s="32">
        <v>2018</v>
      </c>
      <c r="B11854" s="32">
        <v>1356</v>
      </c>
      <c r="C11854" s="33" t="s">
        <v>353</v>
      </c>
      <c r="D11854" s="33" t="s">
        <v>354</v>
      </c>
      <c r="E11854" s="34">
        <v>14383</v>
      </c>
      <c r="F11854" s="35">
        <v>22.713000000000001</v>
      </c>
      <c r="G11854" s="34">
        <v>185</v>
      </c>
    </row>
    <row r="11855" spans="1:7">
      <c r="A11855" s="32">
        <v>2018</v>
      </c>
      <c r="B11855" s="32">
        <v>1363</v>
      </c>
      <c r="C11855" s="33" t="s">
        <v>563</v>
      </c>
      <c r="D11855" s="33" t="s">
        <v>564</v>
      </c>
      <c r="E11855" s="34">
        <v>2970224</v>
      </c>
      <c r="F11855" s="35">
        <v>1.0649999999999999</v>
      </c>
      <c r="G11855" s="34">
        <v>291.8</v>
      </c>
    </row>
    <row r="11856" spans="1:7">
      <c r="A11856" s="32">
        <v>2018</v>
      </c>
      <c r="B11856" s="32">
        <v>1364</v>
      </c>
      <c r="C11856" s="33" t="s">
        <v>353</v>
      </c>
      <c r="D11856" s="33" t="s">
        <v>354</v>
      </c>
      <c r="E11856" s="34">
        <v>1716</v>
      </c>
      <c r="F11856" s="35">
        <v>25.268000000000001</v>
      </c>
      <c r="G11856" s="34">
        <v>222.2</v>
      </c>
    </row>
    <row r="11857" spans="1:7">
      <c r="A11857" s="32">
        <v>2018</v>
      </c>
      <c r="B11857" s="32">
        <v>1364</v>
      </c>
      <c r="C11857" s="33" t="s">
        <v>353</v>
      </c>
      <c r="D11857" s="33" t="s">
        <v>354</v>
      </c>
      <c r="E11857" s="34">
        <v>31581</v>
      </c>
      <c r="F11857" s="35">
        <v>24.161999999999999</v>
      </c>
      <c r="G11857" s="34">
        <v>193.3</v>
      </c>
    </row>
    <row r="11858" spans="1:7">
      <c r="A11858" s="32">
        <v>2018</v>
      </c>
      <c r="B11858" s="32">
        <v>1364</v>
      </c>
      <c r="C11858" s="33" t="s">
        <v>563</v>
      </c>
      <c r="D11858" s="33" t="s">
        <v>564</v>
      </c>
      <c r="E11858" s="34">
        <v>60466</v>
      </c>
      <c r="F11858" s="35">
        <v>1.0649999999999999</v>
      </c>
      <c r="G11858" s="34">
        <v>648.4</v>
      </c>
    </row>
    <row r="11859" spans="1:7">
      <c r="A11859" s="32">
        <v>2018</v>
      </c>
      <c r="B11859" s="32">
        <v>1364</v>
      </c>
      <c r="C11859" s="33" t="s">
        <v>353</v>
      </c>
      <c r="D11859" s="33" t="s">
        <v>354</v>
      </c>
      <c r="E11859" s="34">
        <v>34075</v>
      </c>
      <c r="F11859" s="35">
        <v>23.108000000000001</v>
      </c>
      <c r="G11859" s="34">
        <v>194.9</v>
      </c>
    </row>
    <row r="11860" spans="1:7">
      <c r="A11860" s="32">
        <v>2018</v>
      </c>
      <c r="B11860" s="32">
        <v>1364</v>
      </c>
      <c r="C11860" s="33" t="s">
        <v>353</v>
      </c>
      <c r="D11860" s="33" t="s">
        <v>354</v>
      </c>
      <c r="E11860" s="34">
        <v>28172</v>
      </c>
      <c r="F11860" s="35">
        <v>22.995000000000001</v>
      </c>
      <c r="G11860" s="34">
        <v>200.4</v>
      </c>
    </row>
    <row r="11861" spans="1:7">
      <c r="A11861" s="32">
        <v>2018</v>
      </c>
      <c r="B11861" s="32">
        <v>1364</v>
      </c>
      <c r="C11861" s="33" t="s">
        <v>353</v>
      </c>
      <c r="D11861" s="33" t="s">
        <v>354</v>
      </c>
      <c r="E11861" s="34">
        <v>12738</v>
      </c>
      <c r="F11861" s="35">
        <v>22.405999999999999</v>
      </c>
      <c r="G11861" s="34">
        <v>190.3</v>
      </c>
    </row>
    <row r="11862" spans="1:7">
      <c r="A11862" s="32">
        <v>2018</v>
      </c>
      <c r="B11862" s="32">
        <v>1364</v>
      </c>
      <c r="C11862" s="33" t="s">
        <v>353</v>
      </c>
      <c r="D11862" s="33" t="s">
        <v>354</v>
      </c>
      <c r="E11862" s="34">
        <v>10683</v>
      </c>
      <c r="F11862" s="35">
        <v>22.143999999999998</v>
      </c>
      <c r="G11862" s="34">
        <v>210.8</v>
      </c>
    </row>
    <row r="11863" spans="1:7">
      <c r="A11863" s="32">
        <v>2018</v>
      </c>
      <c r="B11863" s="32">
        <v>1364</v>
      </c>
      <c r="C11863" s="33" t="s">
        <v>353</v>
      </c>
      <c r="D11863" s="33" t="s">
        <v>354</v>
      </c>
      <c r="E11863" s="34">
        <v>7891</v>
      </c>
      <c r="F11863" s="35">
        <v>22.786000000000001</v>
      </c>
      <c r="G11863" s="34">
        <v>178.5</v>
      </c>
    </row>
    <row r="11864" spans="1:7">
      <c r="A11864" s="32">
        <v>2018</v>
      </c>
      <c r="B11864" s="32">
        <v>1364</v>
      </c>
      <c r="C11864" s="33" t="s">
        <v>353</v>
      </c>
      <c r="D11864" s="33" t="s">
        <v>354</v>
      </c>
      <c r="E11864" s="34">
        <v>5127</v>
      </c>
      <c r="F11864" s="35">
        <v>22.945</v>
      </c>
      <c r="G11864" s="34">
        <v>181.5</v>
      </c>
    </row>
    <row r="11865" spans="1:7">
      <c r="A11865" s="32">
        <v>2018</v>
      </c>
      <c r="B11865" s="32">
        <v>1364</v>
      </c>
      <c r="C11865" s="33" t="s">
        <v>353</v>
      </c>
      <c r="D11865" s="33" t="s">
        <v>354</v>
      </c>
      <c r="E11865" s="34">
        <v>4801</v>
      </c>
      <c r="F11865" s="35">
        <v>23.895</v>
      </c>
      <c r="G11865" s="34">
        <v>196.2</v>
      </c>
    </row>
    <row r="11866" spans="1:7">
      <c r="A11866" s="32">
        <v>2018</v>
      </c>
      <c r="B11866" s="32">
        <v>1364</v>
      </c>
      <c r="C11866" s="33" t="s">
        <v>353</v>
      </c>
      <c r="D11866" s="33" t="s">
        <v>354</v>
      </c>
      <c r="E11866" s="34">
        <v>6494</v>
      </c>
      <c r="F11866" s="35">
        <v>23.574999999999999</v>
      </c>
      <c r="G11866" s="34">
        <v>193.2</v>
      </c>
    </row>
    <row r="11867" spans="1:7">
      <c r="A11867" s="32">
        <v>2018</v>
      </c>
      <c r="B11867" s="32">
        <v>1364</v>
      </c>
      <c r="C11867" s="33" t="s">
        <v>353</v>
      </c>
      <c r="D11867" s="33" t="s">
        <v>354</v>
      </c>
      <c r="E11867" s="34">
        <v>42503</v>
      </c>
      <c r="F11867" s="35">
        <v>23.35</v>
      </c>
      <c r="G11867" s="34">
        <v>205.6</v>
      </c>
    </row>
    <row r="11868" spans="1:7">
      <c r="A11868" s="32">
        <v>2018</v>
      </c>
      <c r="B11868" s="32">
        <v>1364</v>
      </c>
      <c r="C11868" s="33" t="s">
        <v>353</v>
      </c>
      <c r="D11868" s="33" t="s">
        <v>354</v>
      </c>
      <c r="E11868" s="34">
        <v>41564</v>
      </c>
      <c r="F11868" s="35">
        <v>23.085000000000001</v>
      </c>
      <c r="G11868" s="34">
        <v>171.7</v>
      </c>
    </row>
    <row r="11869" spans="1:7">
      <c r="A11869" s="32">
        <v>2018</v>
      </c>
      <c r="B11869" s="32">
        <v>1364</v>
      </c>
      <c r="C11869" s="33" t="s">
        <v>353</v>
      </c>
      <c r="D11869" s="33" t="s">
        <v>354</v>
      </c>
      <c r="E11869" s="34">
        <v>83856</v>
      </c>
      <c r="F11869" s="35">
        <v>24.155999999999999</v>
      </c>
      <c r="G11869" s="34">
        <v>199.8</v>
      </c>
    </row>
    <row r="11870" spans="1:7">
      <c r="A11870" s="32">
        <v>2018</v>
      </c>
      <c r="B11870" s="32">
        <v>1366</v>
      </c>
      <c r="C11870" s="33" t="s">
        <v>563</v>
      </c>
      <c r="D11870" s="33" t="s">
        <v>564</v>
      </c>
      <c r="E11870" s="34">
        <v>111607</v>
      </c>
      <c r="F11870" s="35">
        <v>1.0649999999999999</v>
      </c>
      <c r="G11870" s="34">
        <v>498</v>
      </c>
    </row>
    <row r="11871" spans="1:7">
      <c r="A11871" s="32">
        <v>2018</v>
      </c>
      <c r="B11871" s="32">
        <v>1374</v>
      </c>
      <c r="C11871" s="33" t="s">
        <v>353</v>
      </c>
      <c r="D11871" s="33" t="s">
        <v>354</v>
      </c>
      <c r="E11871" s="34">
        <v>9674</v>
      </c>
      <c r="F11871" s="35">
        <v>22.152000000000001</v>
      </c>
      <c r="G11871" s="34">
        <v>211</v>
      </c>
    </row>
    <row r="11872" spans="1:7">
      <c r="A11872" s="32">
        <v>2018</v>
      </c>
      <c r="B11872" s="32">
        <v>1374</v>
      </c>
      <c r="C11872" s="33" t="s">
        <v>353</v>
      </c>
      <c r="D11872" s="33" t="s">
        <v>354</v>
      </c>
      <c r="E11872" s="34">
        <v>12515</v>
      </c>
      <c r="F11872" s="35">
        <v>22.655999999999999</v>
      </c>
      <c r="G11872" s="34">
        <v>199</v>
      </c>
    </row>
    <row r="11873" spans="1:7">
      <c r="A11873" s="32">
        <v>2018</v>
      </c>
      <c r="B11873" s="32">
        <v>1374</v>
      </c>
      <c r="C11873" s="33" t="s">
        <v>353</v>
      </c>
      <c r="D11873" s="33" t="s">
        <v>354</v>
      </c>
      <c r="E11873" s="34">
        <v>12645</v>
      </c>
      <c r="F11873" s="35">
        <v>22.196000000000002</v>
      </c>
      <c r="G11873" s="34">
        <v>199.2</v>
      </c>
    </row>
    <row r="11874" spans="1:7">
      <c r="A11874" s="32">
        <v>2018</v>
      </c>
      <c r="B11874" s="32">
        <v>1374</v>
      </c>
      <c r="C11874" s="33" t="s">
        <v>353</v>
      </c>
      <c r="D11874" s="33" t="s">
        <v>354</v>
      </c>
      <c r="E11874" s="34">
        <v>28722</v>
      </c>
      <c r="F11874" s="35">
        <v>23.762</v>
      </c>
      <c r="G11874" s="34">
        <v>199</v>
      </c>
    </row>
    <row r="11875" spans="1:7">
      <c r="A11875" s="32">
        <v>2018</v>
      </c>
      <c r="B11875" s="32">
        <v>1374</v>
      </c>
      <c r="C11875" s="33" t="s">
        <v>353</v>
      </c>
      <c r="D11875" s="33" t="s">
        <v>354</v>
      </c>
      <c r="E11875" s="34">
        <v>6474</v>
      </c>
      <c r="F11875" s="35">
        <v>23.486000000000001</v>
      </c>
      <c r="G11875" s="34">
        <v>210.7</v>
      </c>
    </row>
    <row r="11876" spans="1:7">
      <c r="A11876" s="32">
        <v>2018</v>
      </c>
      <c r="B11876" s="32">
        <v>1374</v>
      </c>
      <c r="C11876" s="33" t="s">
        <v>565</v>
      </c>
      <c r="D11876" s="33" t="s">
        <v>566</v>
      </c>
      <c r="E11876" s="34">
        <v>347</v>
      </c>
      <c r="F11876" s="35">
        <v>5.71</v>
      </c>
      <c r="G11876" s="34">
        <v>1704.4</v>
      </c>
    </row>
    <row r="11877" spans="1:7">
      <c r="A11877" s="32">
        <v>2018</v>
      </c>
      <c r="B11877" s="32">
        <v>1374</v>
      </c>
      <c r="C11877" s="33" t="s">
        <v>563</v>
      </c>
      <c r="D11877" s="33" t="s">
        <v>564</v>
      </c>
      <c r="E11877" s="34">
        <v>5219</v>
      </c>
      <c r="F11877" s="35">
        <v>1.03</v>
      </c>
      <c r="G11877" s="34">
        <v>494.7</v>
      </c>
    </row>
    <row r="11878" spans="1:7">
      <c r="A11878" s="32">
        <v>2018</v>
      </c>
      <c r="B11878" s="32">
        <v>1378</v>
      </c>
      <c r="C11878" s="33" t="s">
        <v>565</v>
      </c>
      <c r="D11878" s="33" t="s">
        <v>566</v>
      </c>
      <c r="E11878" s="34">
        <v>341</v>
      </c>
      <c r="F11878" s="35">
        <v>5.7619999999999996</v>
      </c>
      <c r="G11878" s="34">
        <v>1764.1</v>
      </c>
    </row>
    <row r="11879" spans="1:7">
      <c r="A11879" s="32">
        <v>2018</v>
      </c>
      <c r="B11879" s="32">
        <v>1378</v>
      </c>
      <c r="C11879" s="33" t="s">
        <v>353</v>
      </c>
      <c r="D11879" s="33" t="s">
        <v>354</v>
      </c>
      <c r="E11879" s="34">
        <v>37145</v>
      </c>
      <c r="F11879" s="35">
        <v>23.442</v>
      </c>
      <c r="G11879" s="34">
        <v>187.7</v>
      </c>
    </row>
    <row r="11880" spans="1:7">
      <c r="A11880" s="32">
        <v>2018</v>
      </c>
      <c r="B11880" s="32">
        <v>1378</v>
      </c>
      <c r="C11880" s="33" t="s">
        <v>563</v>
      </c>
      <c r="D11880" s="33" t="s">
        <v>564</v>
      </c>
      <c r="E11880" s="34">
        <v>3654953</v>
      </c>
      <c r="F11880" s="35">
        <v>1</v>
      </c>
      <c r="G11880" s="34">
        <v>261.10000000000002</v>
      </c>
    </row>
    <row r="11881" spans="1:7">
      <c r="A11881" s="32">
        <v>2018</v>
      </c>
      <c r="B11881" s="32">
        <v>1379</v>
      </c>
      <c r="C11881" s="33" t="s">
        <v>363</v>
      </c>
      <c r="D11881" s="33" t="s">
        <v>354</v>
      </c>
      <c r="E11881" s="34">
        <v>32034</v>
      </c>
      <c r="F11881" s="35">
        <v>17.552</v>
      </c>
      <c r="G11881" s="34">
        <v>162.80000000000001</v>
      </c>
    </row>
    <row r="11882" spans="1:7">
      <c r="A11882" s="32">
        <v>2018</v>
      </c>
      <c r="B11882" s="32">
        <v>1379</v>
      </c>
      <c r="C11882" s="33" t="s">
        <v>565</v>
      </c>
      <c r="D11882" s="33" t="s">
        <v>566</v>
      </c>
      <c r="E11882" s="34">
        <v>2046</v>
      </c>
      <c r="F11882" s="35">
        <v>5.7619999999999996</v>
      </c>
      <c r="G11882" s="34">
        <v>1697.6</v>
      </c>
    </row>
    <row r="11883" spans="1:7">
      <c r="A11883" s="32">
        <v>2018</v>
      </c>
      <c r="B11883" s="32">
        <v>1379</v>
      </c>
      <c r="C11883" s="33" t="s">
        <v>565</v>
      </c>
      <c r="D11883" s="33" t="s">
        <v>566</v>
      </c>
      <c r="E11883" s="34">
        <v>171</v>
      </c>
      <c r="F11883" s="35">
        <v>5.7619999999999996</v>
      </c>
      <c r="G11883" s="34">
        <v>1636.1</v>
      </c>
    </row>
    <row r="11884" spans="1:7">
      <c r="A11884" s="32">
        <v>2018</v>
      </c>
      <c r="B11884" s="32">
        <v>1379</v>
      </c>
      <c r="C11884" s="33" t="s">
        <v>363</v>
      </c>
      <c r="D11884" s="33" t="s">
        <v>354</v>
      </c>
      <c r="E11884" s="34">
        <v>143556</v>
      </c>
      <c r="F11884" s="35">
        <v>17.643999999999998</v>
      </c>
      <c r="G11884" s="34">
        <v>170.9</v>
      </c>
    </row>
    <row r="11885" spans="1:7">
      <c r="A11885" s="32">
        <v>2018</v>
      </c>
      <c r="B11885" s="32">
        <v>1379</v>
      </c>
      <c r="C11885" s="33" t="s">
        <v>363</v>
      </c>
      <c r="D11885" s="33" t="s">
        <v>354</v>
      </c>
      <c r="E11885" s="34">
        <v>95521</v>
      </c>
      <c r="F11885" s="35">
        <v>17.608000000000001</v>
      </c>
      <c r="G11885" s="34">
        <v>194.8</v>
      </c>
    </row>
    <row r="11886" spans="1:7">
      <c r="A11886" s="32">
        <v>2018</v>
      </c>
      <c r="B11886" s="32">
        <v>1379</v>
      </c>
      <c r="C11886" s="33" t="s">
        <v>363</v>
      </c>
      <c r="D11886" s="33" t="s">
        <v>354</v>
      </c>
      <c r="E11886" s="34">
        <v>15942</v>
      </c>
      <c r="F11886" s="35">
        <v>17.77</v>
      </c>
      <c r="G11886" s="34">
        <v>158.1</v>
      </c>
    </row>
    <row r="11887" spans="1:7">
      <c r="A11887" s="32">
        <v>2018</v>
      </c>
      <c r="B11887" s="32">
        <v>1379</v>
      </c>
      <c r="C11887" s="33" t="s">
        <v>363</v>
      </c>
      <c r="D11887" s="33" t="s">
        <v>354</v>
      </c>
      <c r="E11887" s="34">
        <v>15923</v>
      </c>
      <c r="F11887" s="35">
        <v>17.931999999999999</v>
      </c>
      <c r="G11887" s="34">
        <v>191.1</v>
      </c>
    </row>
    <row r="11888" spans="1:7">
      <c r="A11888" s="32">
        <v>2018</v>
      </c>
      <c r="B11888" s="32">
        <v>1382</v>
      </c>
      <c r="C11888" s="33" t="s">
        <v>353</v>
      </c>
      <c r="D11888" s="33" t="s">
        <v>354</v>
      </c>
      <c r="E11888" s="34">
        <v>15873</v>
      </c>
      <c r="F11888" s="35">
        <v>23.17</v>
      </c>
      <c r="G11888" s="34">
        <v>243.4</v>
      </c>
    </row>
    <row r="11889" spans="1:7">
      <c r="A11889" s="32">
        <v>2018</v>
      </c>
      <c r="B11889" s="32">
        <v>1382</v>
      </c>
      <c r="C11889" s="33" t="s">
        <v>353</v>
      </c>
      <c r="D11889" s="33" t="s">
        <v>354</v>
      </c>
      <c r="E11889" s="34">
        <v>6607</v>
      </c>
      <c r="F11889" s="35">
        <v>23.04</v>
      </c>
      <c r="G11889" s="34">
        <v>169.5</v>
      </c>
    </row>
    <row r="11890" spans="1:7">
      <c r="A11890" s="32">
        <v>2018</v>
      </c>
      <c r="B11890" s="32">
        <v>1384</v>
      </c>
      <c r="C11890" s="33" t="s">
        <v>353</v>
      </c>
      <c r="D11890" s="33" t="s">
        <v>354</v>
      </c>
      <c r="E11890" s="34">
        <v>4784</v>
      </c>
      <c r="F11890" s="35">
        <v>25.12</v>
      </c>
      <c r="G11890" s="34">
        <v>253</v>
      </c>
    </row>
    <row r="11891" spans="1:7">
      <c r="A11891" s="32">
        <v>2018</v>
      </c>
      <c r="B11891" s="32">
        <v>1384</v>
      </c>
      <c r="C11891" s="33" t="s">
        <v>565</v>
      </c>
      <c r="D11891" s="33" t="s">
        <v>566</v>
      </c>
      <c r="E11891" s="34">
        <v>750</v>
      </c>
      <c r="F11891" s="35">
        <v>5.82</v>
      </c>
      <c r="G11891" s="34">
        <v>1725</v>
      </c>
    </row>
    <row r="11892" spans="1:7">
      <c r="A11892" s="32">
        <v>2018</v>
      </c>
      <c r="B11892" s="32">
        <v>1391</v>
      </c>
      <c r="C11892" s="33" t="s">
        <v>563</v>
      </c>
      <c r="D11892" s="33" t="s">
        <v>564</v>
      </c>
      <c r="E11892" s="34">
        <v>804344</v>
      </c>
      <c r="F11892" s="35">
        <v>1.026</v>
      </c>
      <c r="G11892" s="34" t="s">
        <v>364</v>
      </c>
    </row>
    <row r="11893" spans="1:7">
      <c r="A11893" s="32">
        <v>2018</v>
      </c>
      <c r="B11893" s="32">
        <v>1391</v>
      </c>
      <c r="C11893" s="33" t="s">
        <v>563</v>
      </c>
      <c r="D11893" s="33" t="s">
        <v>564</v>
      </c>
      <c r="E11893" s="34">
        <v>946367</v>
      </c>
      <c r="F11893" s="35">
        <v>1.026</v>
      </c>
      <c r="G11893" s="34" t="s">
        <v>364</v>
      </c>
    </row>
    <row r="11894" spans="1:7">
      <c r="A11894" s="32">
        <v>2018</v>
      </c>
      <c r="B11894" s="32">
        <v>1393</v>
      </c>
      <c r="C11894" s="33" t="s">
        <v>363</v>
      </c>
      <c r="D11894" s="33" t="s">
        <v>354</v>
      </c>
      <c r="E11894" s="34">
        <v>15077</v>
      </c>
      <c r="F11894" s="35">
        <v>16.690000000000001</v>
      </c>
      <c r="G11894" s="34">
        <v>246.9</v>
      </c>
    </row>
    <row r="11895" spans="1:7">
      <c r="A11895" s="32">
        <v>2018</v>
      </c>
      <c r="B11895" s="32">
        <v>1393</v>
      </c>
      <c r="C11895" s="33" t="s">
        <v>563</v>
      </c>
      <c r="D11895" s="33" t="s">
        <v>564</v>
      </c>
      <c r="E11895" s="34">
        <v>8601</v>
      </c>
      <c r="F11895" s="35">
        <v>1.04</v>
      </c>
      <c r="G11895" s="34">
        <v>305.39999999999998</v>
      </c>
    </row>
    <row r="11896" spans="1:7">
      <c r="A11896" s="32">
        <v>2018</v>
      </c>
      <c r="B11896" s="32">
        <v>1393</v>
      </c>
      <c r="C11896" s="33" t="s">
        <v>568</v>
      </c>
      <c r="D11896" s="33" t="s">
        <v>569</v>
      </c>
      <c r="E11896" s="34">
        <v>48352</v>
      </c>
      <c r="F11896" s="35">
        <v>29.34</v>
      </c>
      <c r="G11896" s="34">
        <v>254.8</v>
      </c>
    </row>
    <row r="11897" spans="1:7">
      <c r="A11897" s="32">
        <v>2018</v>
      </c>
      <c r="B11897" s="32">
        <v>1393</v>
      </c>
      <c r="C11897" s="33" t="s">
        <v>363</v>
      </c>
      <c r="D11897" s="33" t="s">
        <v>354</v>
      </c>
      <c r="E11897" s="34">
        <v>30263</v>
      </c>
      <c r="F11897" s="35">
        <v>17.93</v>
      </c>
      <c r="G11897" s="34">
        <v>186.3</v>
      </c>
    </row>
    <row r="11898" spans="1:7">
      <c r="A11898" s="32">
        <v>2018</v>
      </c>
      <c r="B11898" s="32">
        <v>1393</v>
      </c>
      <c r="C11898" s="33" t="s">
        <v>363</v>
      </c>
      <c r="D11898" s="33" t="s">
        <v>354</v>
      </c>
      <c r="E11898" s="34">
        <v>29482</v>
      </c>
      <c r="F11898" s="35">
        <v>17.07</v>
      </c>
      <c r="G11898" s="34">
        <v>180.2</v>
      </c>
    </row>
    <row r="11899" spans="1:7">
      <c r="A11899" s="32">
        <v>2018</v>
      </c>
      <c r="B11899" s="32">
        <v>1393</v>
      </c>
      <c r="C11899" s="33" t="s">
        <v>363</v>
      </c>
      <c r="D11899" s="33" t="s">
        <v>354</v>
      </c>
      <c r="E11899" s="34">
        <v>45405</v>
      </c>
      <c r="F11899" s="35">
        <v>16.62</v>
      </c>
      <c r="G11899" s="34">
        <v>181.4</v>
      </c>
    </row>
    <row r="11900" spans="1:7">
      <c r="A11900" s="32">
        <v>2018</v>
      </c>
      <c r="B11900" s="32">
        <v>1393</v>
      </c>
      <c r="C11900" s="33" t="s">
        <v>363</v>
      </c>
      <c r="D11900" s="33" t="s">
        <v>354</v>
      </c>
      <c r="E11900" s="34">
        <v>30286</v>
      </c>
      <c r="F11900" s="35">
        <v>17.100000000000001</v>
      </c>
      <c r="G11900" s="34">
        <v>184.4</v>
      </c>
    </row>
    <row r="11901" spans="1:7">
      <c r="A11901" s="32">
        <v>2018</v>
      </c>
      <c r="B11901" s="32">
        <v>1393</v>
      </c>
      <c r="C11901" s="33" t="s">
        <v>363</v>
      </c>
      <c r="D11901" s="33" t="s">
        <v>354</v>
      </c>
      <c r="E11901" s="34">
        <v>15087</v>
      </c>
      <c r="F11901" s="35">
        <v>16.53</v>
      </c>
      <c r="G11901" s="34">
        <v>178.7</v>
      </c>
    </row>
    <row r="11902" spans="1:7">
      <c r="A11902" s="32">
        <v>2018</v>
      </c>
      <c r="B11902" s="32">
        <v>1400</v>
      </c>
      <c r="C11902" s="33" t="s">
        <v>563</v>
      </c>
      <c r="D11902" s="33" t="s">
        <v>564</v>
      </c>
      <c r="E11902" s="34">
        <v>6080</v>
      </c>
      <c r="F11902" s="35">
        <v>1.0469999999999999</v>
      </c>
      <c r="G11902" s="34">
        <v>339</v>
      </c>
    </row>
    <row r="11903" spans="1:7">
      <c r="A11903" s="32">
        <v>2018</v>
      </c>
      <c r="B11903" s="32">
        <v>1400</v>
      </c>
      <c r="C11903" s="33" t="s">
        <v>563</v>
      </c>
      <c r="D11903" s="33" t="s">
        <v>564</v>
      </c>
      <c r="E11903" s="34">
        <v>6418</v>
      </c>
      <c r="F11903" s="35">
        <v>1.0469999999999999</v>
      </c>
      <c r="G11903" s="34">
        <v>276.89999999999998</v>
      </c>
    </row>
    <row r="11904" spans="1:7">
      <c r="A11904" s="32">
        <v>2018</v>
      </c>
      <c r="B11904" s="32">
        <v>1400</v>
      </c>
      <c r="C11904" s="33" t="s">
        <v>563</v>
      </c>
      <c r="D11904" s="33" t="s">
        <v>564</v>
      </c>
      <c r="E11904" s="34">
        <v>6917</v>
      </c>
      <c r="F11904" s="35">
        <v>1.0469999999999999</v>
      </c>
      <c r="G11904" s="34">
        <v>255.9</v>
      </c>
    </row>
    <row r="11905" spans="1:7">
      <c r="A11905" s="32">
        <v>2018</v>
      </c>
      <c r="B11905" s="32">
        <v>1400</v>
      </c>
      <c r="C11905" s="33" t="s">
        <v>563</v>
      </c>
      <c r="D11905" s="33" t="s">
        <v>564</v>
      </c>
      <c r="E11905" s="34">
        <v>8846</v>
      </c>
      <c r="F11905" s="35">
        <v>1.0469999999999999</v>
      </c>
      <c r="G11905" s="34">
        <v>355.3</v>
      </c>
    </row>
    <row r="11906" spans="1:7">
      <c r="A11906" s="32">
        <v>2018</v>
      </c>
      <c r="B11906" s="32">
        <v>1400</v>
      </c>
      <c r="C11906" s="33" t="s">
        <v>563</v>
      </c>
      <c r="D11906" s="33" t="s">
        <v>564</v>
      </c>
      <c r="E11906" s="34">
        <v>13255</v>
      </c>
      <c r="F11906" s="35">
        <v>1.0469999999999999</v>
      </c>
      <c r="G11906" s="34">
        <v>253.4</v>
      </c>
    </row>
    <row r="11907" spans="1:7">
      <c r="A11907" s="32">
        <v>2018</v>
      </c>
      <c r="B11907" s="32">
        <v>1400</v>
      </c>
      <c r="C11907" s="33" t="s">
        <v>563</v>
      </c>
      <c r="D11907" s="33" t="s">
        <v>564</v>
      </c>
      <c r="E11907" s="34">
        <v>19191</v>
      </c>
      <c r="F11907" s="35">
        <v>1.0469999999999999</v>
      </c>
      <c r="G11907" s="34">
        <v>322</v>
      </c>
    </row>
    <row r="11908" spans="1:7">
      <c r="A11908" s="32">
        <v>2018</v>
      </c>
      <c r="B11908" s="32">
        <v>1400</v>
      </c>
      <c r="C11908" s="33" t="s">
        <v>563</v>
      </c>
      <c r="D11908" s="33" t="s">
        <v>564</v>
      </c>
      <c r="E11908" s="34">
        <v>19671</v>
      </c>
      <c r="F11908" s="35">
        <v>1.0469999999999999</v>
      </c>
      <c r="G11908" s="34">
        <v>257.60000000000002</v>
      </c>
    </row>
    <row r="11909" spans="1:7">
      <c r="A11909" s="32">
        <v>2018</v>
      </c>
      <c r="B11909" s="32">
        <v>1400</v>
      </c>
      <c r="C11909" s="33" t="s">
        <v>563</v>
      </c>
      <c r="D11909" s="33" t="s">
        <v>564</v>
      </c>
      <c r="E11909" s="34">
        <v>23690</v>
      </c>
      <c r="F11909" s="35">
        <v>1.0469999999999999</v>
      </c>
      <c r="G11909" s="34">
        <v>272.89999999999998</v>
      </c>
    </row>
    <row r="11910" spans="1:7">
      <c r="A11910" s="32">
        <v>2018</v>
      </c>
      <c r="B11910" s="32">
        <v>1400</v>
      </c>
      <c r="C11910" s="33" t="s">
        <v>563</v>
      </c>
      <c r="D11910" s="33" t="s">
        <v>564</v>
      </c>
      <c r="E11910" s="34">
        <v>25331</v>
      </c>
      <c r="F11910" s="35">
        <v>1.0469999999999999</v>
      </c>
      <c r="G11910" s="34">
        <v>391</v>
      </c>
    </row>
    <row r="11911" spans="1:7">
      <c r="A11911" s="32">
        <v>2018</v>
      </c>
      <c r="B11911" s="32">
        <v>1400</v>
      </c>
      <c r="C11911" s="33" t="s">
        <v>563</v>
      </c>
      <c r="D11911" s="33" t="s">
        <v>564</v>
      </c>
      <c r="E11911" s="34">
        <v>26160</v>
      </c>
      <c r="F11911" s="35">
        <v>1.0469999999999999</v>
      </c>
      <c r="G11911" s="34">
        <v>271.39999999999998</v>
      </c>
    </row>
    <row r="11912" spans="1:7">
      <c r="A11912" s="32">
        <v>2018</v>
      </c>
      <c r="B11912" s="32">
        <v>1400</v>
      </c>
      <c r="C11912" s="33" t="s">
        <v>563</v>
      </c>
      <c r="D11912" s="33" t="s">
        <v>564</v>
      </c>
      <c r="E11912" s="34">
        <v>34847</v>
      </c>
      <c r="F11912" s="35">
        <v>1.0469999999999999</v>
      </c>
      <c r="G11912" s="34">
        <v>278.39999999999998</v>
      </c>
    </row>
    <row r="11913" spans="1:7">
      <c r="A11913" s="32">
        <v>2018</v>
      </c>
      <c r="B11913" s="32">
        <v>1400</v>
      </c>
      <c r="C11913" s="33" t="s">
        <v>563</v>
      </c>
      <c r="D11913" s="33" t="s">
        <v>564</v>
      </c>
      <c r="E11913" s="34">
        <v>42336</v>
      </c>
      <c r="F11913" s="35">
        <v>1.0469999999999999</v>
      </c>
      <c r="G11913" s="34">
        <v>258.7</v>
      </c>
    </row>
    <row r="11914" spans="1:7">
      <c r="A11914" s="32">
        <v>2018</v>
      </c>
      <c r="B11914" s="32">
        <v>1400</v>
      </c>
      <c r="C11914" s="33" t="s">
        <v>563</v>
      </c>
      <c r="D11914" s="33" t="s">
        <v>564</v>
      </c>
      <c r="E11914" s="34">
        <v>44737</v>
      </c>
      <c r="F11914" s="35">
        <v>1.0469999999999999</v>
      </c>
      <c r="G11914" s="34">
        <v>264.10000000000002</v>
      </c>
    </row>
    <row r="11915" spans="1:7">
      <c r="A11915" s="32">
        <v>2018</v>
      </c>
      <c r="B11915" s="32">
        <v>1400</v>
      </c>
      <c r="C11915" s="33" t="s">
        <v>563</v>
      </c>
      <c r="D11915" s="33" t="s">
        <v>564</v>
      </c>
      <c r="E11915" s="34">
        <v>58373</v>
      </c>
      <c r="F11915" s="35">
        <v>1.0469999999999999</v>
      </c>
      <c r="G11915" s="34">
        <v>260.60000000000002</v>
      </c>
    </row>
    <row r="11916" spans="1:7">
      <c r="A11916" s="32">
        <v>2018</v>
      </c>
      <c r="B11916" s="32">
        <v>1400</v>
      </c>
      <c r="C11916" s="33" t="s">
        <v>563</v>
      </c>
      <c r="D11916" s="33" t="s">
        <v>564</v>
      </c>
      <c r="E11916" s="34">
        <v>59023</v>
      </c>
      <c r="F11916" s="35">
        <v>1.0469999999999999</v>
      </c>
      <c r="G11916" s="34">
        <v>299</v>
      </c>
    </row>
    <row r="11917" spans="1:7">
      <c r="A11917" s="32">
        <v>2018</v>
      </c>
      <c r="B11917" s="32">
        <v>1400</v>
      </c>
      <c r="C11917" s="33" t="s">
        <v>563</v>
      </c>
      <c r="D11917" s="33" t="s">
        <v>564</v>
      </c>
      <c r="E11917" s="34">
        <v>99720</v>
      </c>
      <c r="F11917" s="35">
        <v>1.0469999999999999</v>
      </c>
      <c r="G11917" s="34">
        <v>264.7</v>
      </c>
    </row>
    <row r="11918" spans="1:7">
      <c r="A11918" s="32">
        <v>2018</v>
      </c>
      <c r="B11918" s="32">
        <v>1400</v>
      </c>
      <c r="C11918" s="33" t="s">
        <v>563</v>
      </c>
      <c r="D11918" s="33" t="s">
        <v>564</v>
      </c>
      <c r="E11918" s="34">
        <v>124505</v>
      </c>
      <c r="F11918" s="35">
        <v>1.0469999999999999</v>
      </c>
      <c r="G11918" s="34">
        <v>283.8</v>
      </c>
    </row>
    <row r="11919" spans="1:7">
      <c r="A11919" s="32">
        <v>2018</v>
      </c>
      <c r="B11919" s="32">
        <v>1400</v>
      </c>
      <c r="C11919" s="33" t="s">
        <v>563</v>
      </c>
      <c r="D11919" s="33" t="s">
        <v>564</v>
      </c>
      <c r="E11919" s="34">
        <v>159542</v>
      </c>
      <c r="F11919" s="35">
        <v>1.0469999999999999</v>
      </c>
      <c r="G11919" s="34">
        <v>273.3</v>
      </c>
    </row>
    <row r="11920" spans="1:7">
      <c r="A11920" s="32">
        <v>2018</v>
      </c>
      <c r="B11920" s="32">
        <v>1400</v>
      </c>
      <c r="C11920" s="33" t="s">
        <v>563</v>
      </c>
      <c r="D11920" s="33" t="s">
        <v>564</v>
      </c>
      <c r="E11920" s="34">
        <v>223302</v>
      </c>
      <c r="F11920" s="35">
        <v>1.0469999999999999</v>
      </c>
      <c r="G11920" s="34">
        <v>285.3</v>
      </c>
    </row>
    <row r="11921" spans="1:7">
      <c r="A11921" s="32">
        <v>2018</v>
      </c>
      <c r="B11921" s="32">
        <v>1400</v>
      </c>
      <c r="C11921" s="33" t="s">
        <v>563</v>
      </c>
      <c r="D11921" s="33" t="s">
        <v>564</v>
      </c>
      <c r="E11921" s="34">
        <v>85</v>
      </c>
      <c r="F11921" s="35">
        <v>1.0469999999999999</v>
      </c>
      <c r="G11921" s="34">
        <v>297.5</v>
      </c>
    </row>
    <row r="11922" spans="1:7">
      <c r="A11922" s="32">
        <v>2018</v>
      </c>
      <c r="B11922" s="32">
        <v>1400</v>
      </c>
      <c r="C11922" s="33" t="s">
        <v>563</v>
      </c>
      <c r="D11922" s="33" t="s">
        <v>564</v>
      </c>
      <c r="E11922" s="34">
        <v>350</v>
      </c>
      <c r="F11922" s="35">
        <v>1.0469999999999999</v>
      </c>
      <c r="G11922" s="34">
        <v>304.5</v>
      </c>
    </row>
    <row r="11923" spans="1:7">
      <c r="A11923" s="32">
        <v>2018</v>
      </c>
      <c r="B11923" s="32">
        <v>1400</v>
      </c>
      <c r="C11923" s="33" t="s">
        <v>563</v>
      </c>
      <c r="D11923" s="33" t="s">
        <v>564</v>
      </c>
      <c r="E11923" s="34">
        <v>568</v>
      </c>
      <c r="F11923" s="35">
        <v>1.0469999999999999</v>
      </c>
      <c r="G11923" s="34">
        <v>328.2</v>
      </c>
    </row>
    <row r="11924" spans="1:7">
      <c r="A11924" s="32">
        <v>2018</v>
      </c>
      <c r="B11924" s="32">
        <v>1400</v>
      </c>
      <c r="C11924" s="33" t="s">
        <v>563</v>
      </c>
      <c r="D11924" s="33" t="s">
        <v>564</v>
      </c>
      <c r="E11924" s="34">
        <v>1060</v>
      </c>
      <c r="F11924" s="35">
        <v>1.0469999999999999</v>
      </c>
      <c r="G11924" s="34">
        <v>285</v>
      </c>
    </row>
    <row r="11925" spans="1:7">
      <c r="A11925" s="32">
        <v>2018</v>
      </c>
      <c r="B11925" s="32">
        <v>1400</v>
      </c>
      <c r="C11925" s="33" t="s">
        <v>563</v>
      </c>
      <c r="D11925" s="33" t="s">
        <v>564</v>
      </c>
      <c r="E11925" s="34">
        <v>1060</v>
      </c>
      <c r="F11925" s="35">
        <v>1.0469999999999999</v>
      </c>
      <c r="G11925" s="34">
        <v>269.89999999999998</v>
      </c>
    </row>
    <row r="11926" spans="1:7">
      <c r="A11926" s="32">
        <v>2018</v>
      </c>
      <c r="B11926" s="32">
        <v>1400</v>
      </c>
      <c r="C11926" s="33" t="s">
        <v>563</v>
      </c>
      <c r="D11926" s="33" t="s">
        <v>564</v>
      </c>
      <c r="E11926" s="34">
        <v>1061</v>
      </c>
      <c r="F11926" s="35">
        <v>1.0469999999999999</v>
      </c>
      <c r="G11926" s="34">
        <v>295</v>
      </c>
    </row>
    <row r="11927" spans="1:7">
      <c r="A11927" s="32">
        <v>2018</v>
      </c>
      <c r="B11927" s="32">
        <v>1400</v>
      </c>
      <c r="C11927" s="33" t="s">
        <v>563</v>
      </c>
      <c r="D11927" s="33" t="s">
        <v>564</v>
      </c>
      <c r="E11927" s="34">
        <v>1087</v>
      </c>
      <c r="F11927" s="35">
        <v>1.0469999999999999</v>
      </c>
      <c r="G11927" s="34">
        <v>627</v>
      </c>
    </row>
    <row r="11928" spans="1:7">
      <c r="A11928" s="32">
        <v>2018</v>
      </c>
      <c r="B11928" s="32">
        <v>1400</v>
      </c>
      <c r="C11928" s="33" t="s">
        <v>563</v>
      </c>
      <c r="D11928" s="33" t="s">
        <v>564</v>
      </c>
      <c r="E11928" s="34">
        <v>1129</v>
      </c>
      <c r="F11928" s="35">
        <v>1.0469999999999999</v>
      </c>
      <c r="G11928" s="34">
        <v>276.2</v>
      </c>
    </row>
    <row r="11929" spans="1:7">
      <c r="A11929" s="32">
        <v>2018</v>
      </c>
      <c r="B11929" s="32">
        <v>1400</v>
      </c>
      <c r="C11929" s="33" t="s">
        <v>563</v>
      </c>
      <c r="D11929" s="33" t="s">
        <v>564</v>
      </c>
      <c r="E11929" s="34">
        <v>1218</v>
      </c>
      <c r="F11929" s="35">
        <v>1.0469999999999999</v>
      </c>
      <c r="G11929" s="34">
        <v>279.10000000000002</v>
      </c>
    </row>
    <row r="11930" spans="1:7">
      <c r="A11930" s="32">
        <v>2018</v>
      </c>
      <c r="B11930" s="32">
        <v>1400</v>
      </c>
      <c r="C11930" s="33" t="s">
        <v>563</v>
      </c>
      <c r="D11930" s="33" t="s">
        <v>564</v>
      </c>
      <c r="E11930" s="34">
        <v>1390</v>
      </c>
      <c r="F11930" s="35">
        <v>1.0469999999999999</v>
      </c>
      <c r="G11930" s="34">
        <v>314.8</v>
      </c>
    </row>
    <row r="11931" spans="1:7">
      <c r="A11931" s="32">
        <v>2018</v>
      </c>
      <c r="B11931" s="32">
        <v>1400</v>
      </c>
      <c r="C11931" s="33" t="s">
        <v>563</v>
      </c>
      <c r="D11931" s="33" t="s">
        <v>564</v>
      </c>
      <c r="E11931" s="34">
        <v>1559</v>
      </c>
      <c r="F11931" s="35">
        <v>1.0469999999999999</v>
      </c>
      <c r="G11931" s="34">
        <v>267.2</v>
      </c>
    </row>
    <row r="11932" spans="1:7">
      <c r="A11932" s="32">
        <v>2018</v>
      </c>
      <c r="B11932" s="32">
        <v>1400</v>
      </c>
      <c r="C11932" s="33" t="s">
        <v>563</v>
      </c>
      <c r="D11932" s="33" t="s">
        <v>564</v>
      </c>
      <c r="E11932" s="34">
        <v>1593</v>
      </c>
      <c r="F11932" s="35">
        <v>1.0469999999999999</v>
      </c>
      <c r="G11932" s="34">
        <v>262.8</v>
      </c>
    </row>
    <row r="11933" spans="1:7">
      <c r="A11933" s="32">
        <v>2018</v>
      </c>
      <c r="B11933" s="32">
        <v>1400</v>
      </c>
      <c r="C11933" s="33" t="s">
        <v>563</v>
      </c>
      <c r="D11933" s="33" t="s">
        <v>564</v>
      </c>
      <c r="E11933" s="34">
        <v>1605</v>
      </c>
      <c r="F11933" s="35">
        <v>1.0469999999999999</v>
      </c>
      <c r="G11933" s="34">
        <v>275.8</v>
      </c>
    </row>
    <row r="11934" spans="1:7">
      <c r="A11934" s="32">
        <v>2018</v>
      </c>
      <c r="B11934" s="32">
        <v>1400</v>
      </c>
      <c r="C11934" s="33" t="s">
        <v>563</v>
      </c>
      <c r="D11934" s="33" t="s">
        <v>564</v>
      </c>
      <c r="E11934" s="34">
        <v>1920</v>
      </c>
      <c r="F11934" s="35">
        <v>1.0469999999999999</v>
      </c>
      <c r="G11934" s="34">
        <v>315.39999999999998</v>
      </c>
    </row>
    <row r="11935" spans="1:7">
      <c r="A11935" s="32">
        <v>2018</v>
      </c>
      <c r="B11935" s="32">
        <v>1400</v>
      </c>
      <c r="C11935" s="33" t="s">
        <v>563</v>
      </c>
      <c r="D11935" s="33" t="s">
        <v>564</v>
      </c>
      <c r="E11935" s="34">
        <v>2059</v>
      </c>
      <c r="F11935" s="35">
        <v>1.0469999999999999</v>
      </c>
      <c r="G11935" s="34">
        <v>252.7</v>
      </c>
    </row>
    <row r="11936" spans="1:7">
      <c r="A11936" s="32">
        <v>2018</v>
      </c>
      <c r="B11936" s="32">
        <v>1400</v>
      </c>
      <c r="C11936" s="33" t="s">
        <v>563</v>
      </c>
      <c r="D11936" s="33" t="s">
        <v>564</v>
      </c>
      <c r="E11936" s="34">
        <v>2108</v>
      </c>
      <c r="F11936" s="35">
        <v>1.0469999999999999</v>
      </c>
      <c r="G11936" s="34">
        <v>291.5</v>
      </c>
    </row>
    <row r="11937" spans="1:7">
      <c r="A11937" s="32">
        <v>2018</v>
      </c>
      <c r="B11937" s="32">
        <v>1400</v>
      </c>
      <c r="C11937" s="33" t="s">
        <v>563</v>
      </c>
      <c r="D11937" s="33" t="s">
        <v>564</v>
      </c>
      <c r="E11937" s="34">
        <v>2132</v>
      </c>
      <c r="F11937" s="35">
        <v>1.0469999999999999</v>
      </c>
      <c r="G11937" s="34">
        <v>354.8</v>
      </c>
    </row>
    <row r="11938" spans="1:7">
      <c r="A11938" s="32">
        <v>2018</v>
      </c>
      <c r="B11938" s="32">
        <v>1400</v>
      </c>
      <c r="C11938" s="33" t="s">
        <v>563</v>
      </c>
      <c r="D11938" s="33" t="s">
        <v>564</v>
      </c>
      <c r="E11938" s="34">
        <v>2141</v>
      </c>
      <c r="F11938" s="35">
        <v>1.0469999999999999</v>
      </c>
      <c r="G11938" s="34">
        <v>364.9</v>
      </c>
    </row>
    <row r="11939" spans="1:7">
      <c r="A11939" s="32">
        <v>2018</v>
      </c>
      <c r="B11939" s="32">
        <v>1400</v>
      </c>
      <c r="C11939" s="33" t="s">
        <v>563</v>
      </c>
      <c r="D11939" s="33" t="s">
        <v>564</v>
      </c>
      <c r="E11939" s="34">
        <v>2598</v>
      </c>
      <c r="F11939" s="35">
        <v>1.0469999999999999</v>
      </c>
      <c r="G11939" s="34">
        <v>311.7</v>
      </c>
    </row>
    <row r="11940" spans="1:7">
      <c r="A11940" s="32">
        <v>2018</v>
      </c>
      <c r="B11940" s="32">
        <v>1400</v>
      </c>
      <c r="C11940" s="33" t="s">
        <v>563</v>
      </c>
      <c r="D11940" s="33" t="s">
        <v>564</v>
      </c>
      <c r="E11940" s="34">
        <v>3217</v>
      </c>
      <c r="F11940" s="35">
        <v>1.0469999999999999</v>
      </c>
      <c r="G11940" s="34">
        <v>407.2</v>
      </c>
    </row>
    <row r="11941" spans="1:7">
      <c r="A11941" s="32">
        <v>2018</v>
      </c>
      <c r="B11941" s="32">
        <v>1400</v>
      </c>
      <c r="C11941" s="33" t="s">
        <v>563</v>
      </c>
      <c r="D11941" s="33" t="s">
        <v>564</v>
      </c>
      <c r="E11941" s="34">
        <v>3731</v>
      </c>
      <c r="F11941" s="35">
        <v>1.0469999999999999</v>
      </c>
      <c r="G11941" s="34">
        <v>345.3</v>
      </c>
    </row>
    <row r="11942" spans="1:7">
      <c r="A11942" s="32">
        <v>2018</v>
      </c>
      <c r="B11942" s="32">
        <v>1400</v>
      </c>
      <c r="C11942" s="33" t="s">
        <v>563</v>
      </c>
      <c r="D11942" s="33" t="s">
        <v>564</v>
      </c>
      <c r="E11942" s="34">
        <v>4123</v>
      </c>
      <c r="F11942" s="35">
        <v>1.0469999999999999</v>
      </c>
      <c r="G11942" s="34">
        <v>272.2</v>
      </c>
    </row>
    <row r="11943" spans="1:7">
      <c r="A11943" s="32">
        <v>2018</v>
      </c>
      <c r="B11943" s="32">
        <v>1400</v>
      </c>
      <c r="C11943" s="33" t="s">
        <v>563</v>
      </c>
      <c r="D11943" s="33" t="s">
        <v>564</v>
      </c>
      <c r="E11943" s="34">
        <v>4349</v>
      </c>
      <c r="F11943" s="35">
        <v>1.0469999999999999</v>
      </c>
      <c r="G11943" s="34">
        <v>351</v>
      </c>
    </row>
    <row r="11944" spans="1:7">
      <c r="A11944" s="32">
        <v>2018</v>
      </c>
      <c r="B11944" s="32">
        <v>1400</v>
      </c>
      <c r="C11944" s="33" t="s">
        <v>563</v>
      </c>
      <c r="D11944" s="33" t="s">
        <v>564</v>
      </c>
      <c r="E11944" s="34">
        <v>4826</v>
      </c>
      <c r="F11944" s="35">
        <v>1.0469999999999999</v>
      </c>
      <c r="G11944" s="34">
        <v>259.2</v>
      </c>
    </row>
    <row r="11945" spans="1:7">
      <c r="A11945" s="32">
        <v>2018</v>
      </c>
      <c r="B11945" s="32">
        <v>1400</v>
      </c>
      <c r="C11945" s="33" t="s">
        <v>563</v>
      </c>
      <c r="D11945" s="33" t="s">
        <v>564</v>
      </c>
      <c r="E11945" s="34">
        <v>5345</v>
      </c>
      <c r="F11945" s="35">
        <v>1.0469999999999999</v>
      </c>
      <c r="G11945" s="34">
        <v>351.3</v>
      </c>
    </row>
    <row r="11946" spans="1:7">
      <c r="A11946" s="32">
        <v>2018</v>
      </c>
      <c r="B11946" s="32">
        <v>1400</v>
      </c>
      <c r="C11946" s="33" t="s">
        <v>563</v>
      </c>
      <c r="D11946" s="33" t="s">
        <v>564</v>
      </c>
      <c r="E11946" s="34">
        <v>5807</v>
      </c>
      <c r="F11946" s="35">
        <v>1.0469999999999999</v>
      </c>
      <c r="G11946" s="34">
        <v>280.10000000000002</v>
      </c>
    </row>
    <row r="11947" spans="1:7">
      <c r="A11947" s="32">
        <v>2018</v>
      </c>
      <c r="B11947" s="32">
        <v>1402</v>
      </c>
      <c r="C11947" s="33" t="s">
        <v>563</v>
      </c>
      <c r="D11947" s="33" t="s">
        <v>564</v>
      </c>
      <c r="E11947" s="34">
        <v>754516</v>
      </c>
      <c r="F11947" s="35">
        <v>1.0089999999999999</v>
      </c>
      <c r="G11947" s="34">
        <v>331.6</v>
      </c>
    </row>
    <row r="11948" spans="1:7">
      <c r="A11948" s="32">
        <v>2018</v>
      </c>
      <c r="B11948" s="32">
        <v>1402</v>
      </c>
      <c r="C11948" s="33" t="s">
        <v>563</v>
      </c>
      <c r="D11948" s="33" t="s">
        <v>564</v>
      </c>
      <c r="E11948" s="34">
        <v>357887</v>
      </c>
      <c r="F11948" s="35">
        <v>1.022</v>
      </c>
      <c r="G11948" s="34">
        <v>286.39999999999998</v>
      </c>
    </row>
    <row r="11949" spans="1:7">
      <c r="A11949" s="32">
        <v>2018</v>
      </c>
      <c r="B11949" s="32">
        <v>1402</v>
      </c>
      <c r="C11949" s="33" t="s">
        <v>563</v>
      </c>
      <c r="D11949" s="33" t="s">
        <v>564</v>
      </c>
      <c r="E11949" s="34">
        <v>50085</v>
      </c>
      <c r="F11949" s="35">
        <v>1.0249999999999999</v>
      </c>
      <c r="G11949" s="34">
        <v>300.89999999999998</v>
      </c>
    </row>
    <row r="11950" spans="1:7">
      <c r="A11950" s="32">
        <v>2018</v>
      </c>
      <c r="B11950" s="32">
        <v>1403</v>
      </c>
      <c r="C11950" s="33" t="s">
        <v>563</v>
      </c>
      <c r="D11950" s="33" t="s">
        <v>564</v>
      </c>
      <c r="E11950" s="34">
        <v>1782157</v>
      </c>
      <c r="F11950" s="35">
        <v>1.0089999999999999</v>
      </c>
      <c r="G11950" s="34">
        <v>331.6</v>
      </c>
    </row>
    <row r="11951" spans="1:7">
      <c r="A11951" s="32">
        <v>2018</v>
      </c>
      <c r="B11951" s="32">
        <v>1403</v>
      </c>
      <c r="C11951" s="33" t="s">
        <v>563</v>
      </c>
      <c r="D11951" s="33" t="s">
        <v>564</v>
      </c>
      <c r="E11951" s="34">
        <v>845322</v>
      </c>
      <c r="F11951" s="35">
        <v>1.022</v>
      </c>
      <c r="G11951" s="34">
        <v>286.39999999999998</v>
      </c>
    </row>
    <row r="11952" spans="1:7">
      <c r="A11952" s="32">
        <v>2018</v>
      </c>
      <c r="B11952" s="32">
        <v>1403</v>
      </c>
      <c r="C11952" s="33" t="s">
        <v>563</v>
      </c>
      <c r="D11952" s="33" t="s">
        <v>564</v>
      </c>
      <c r="E11952" s="34">
        <v>820977</v>
      </c>
      <c r="F11952" s="35">
        <v>1.0149999999999999</v>
      </c>
      <c r="G11952" s="34">
        <v>295</v>
      </c>
    </row>
    <row r="11953" spans="1:7">
      <c r="A11953" s="32">
        <v>2018</v>
      </c>
      <c r="B11953" s="32">
        <v>1403</v>
      </c>
      <c r="C11953" s="33" t="s">
        <v>563</v>
      </c>
      <c r="D11953" s="33" t="s">
        <v>564</v>
      </c>
      <c r="E11953" s="34">
        <v>269855</v>
      </c>
      <c r="F11953" s="35">
        <v>1.0249999999999999</v>
      </c>
      <c r="G11953" s="34">
        <v>300.89999999999998</v>
      </c>
    </row>
    <row r="11954" spans="1:7">
      <c r="A11954" s="32">
        <v>2018</v>
      </c>
      <c r="B11954" s="32">
        <v>1403</v>
      </c>
      <c r="C11954" s="33" t="s">
        <v>563</v>
      </c>
      <c r="D11954" s="33" t="s">
        <v>564</v>
      </c>
      <c r="E11954" s="34">
        <v>2121669</v>
      </c>
      <c r="F11954" s="35">
        <v>1.0149999999999999</v>
      </c>
      <c r="G11954" s="34">
        <v>313.89999999999998</v>
      </c>
    </row>
    <row r="11955" spans="1:7">
      <c r="A11955" s="32">
        <v>2018</v>
      </c>
      <c r="B11955" s="32">
        <v>1417</v>
      </c>
      <c r="C11955" s="33" t="s">
        <v>563</v>
      </c>
      <c r="D11955" s="33" t="s">
        <v>564</v>
      </c>
      <c r="E11955" s="34">
        <v>6702</v>
      </c>
      <c r="F11955" s="35">
        <v>1.02</v>
      </c>
      <c r="G11955" s="34">
        <v>322.60000000000002</v>
      </c>
    </row>
    <row r="11956" spans="1:7">
      <c r="A11956" s="32">
        <v>2018</v>
      </c>
      <c r="B11956" s="32">
        <v>1417</v>
      </c>
      <c r="C11956" s="33" t="s">
        <v>563</v>
      </c>
      <c r="D11956" s="33" t="s">
        <v>564</v>
      </c>
      <c r="E11956" s="34">
        <v>9276</v>
      </c>
      <c r="F11956" s="35">
        <v>1.02</v>
      </c>
      <c r="G11956" s="34">
        <v>350</v>
      </c>
    </row>
    <row r="11957" spans="1:7">
      <c r="A11957" s="32">
        <v>2018</v>
      </c>
      <c r="B11957" s="32">
        <v>1417</v>
      </c>
      <c r="C11957" s="33" t="s">
        <v>563</v>
      </c>
      <c r="D11957" s="33" t="s">
        <v>564</v>
      </c>
      <c r="E11957" s="34">
        <v>10246</v>
      </c>
      <c r="F11957" s="35">
        <v>1.02</v>
      </c>
      <c r="G11957" s="34">
        <v>349.9</v>
      </c>
    </row>
    <row r="11958" spans="1:7">
      <c r="A11958" s="32">
        <v>2018</v>
      </c>
      <c r="B11958" s="32">
        <v>1417</v>
      </c>
      <c r="C11958" s="33" t="s">
        <v>563</v>
      </c>
      <c r="D11958" s="33" t="s">
        <v>564</v>
      </c>
      <c r="E11958" s="34">
        <v>14680</v>
      </c>
      <c r="F11958" s="35">
        <v>1.02</v>
      </c>
      <c r="G11958" s="34">
        <v>374.1</v>
      </c>
    </row>
    <row r="11959" spans="1:7">
      <c r="A11959" s="32">
        <v>2018</v>
      </c>
      <c r="B11959" s="32">
        <v>1417</v>
      </c>
      <c r="C11959" s="33" t="s">
        <v>563</v>
      </c>
      <c r="D11959" s="33" t="s">
        <v>564</v>
      </c>
      <c r="E11959" s="34">
        <v>15019</v>
      </c>
      <c r="F11959" s="35">
        <v>1.02</v>
      </c>
      <c r="G11959" s="34">
        <v>341.4</v>
      </c>
    </row>
    <row r="11960" spans="1:7">
      <c r="A11960" s="32">
        <v>2018</v>
      </c>
      <c r="B11960" s="32">
        <v>1417</v>
      </c>
      <c r="C11960" s="33" t="s">
        <v>563</v>
      </c>
      <c r="D11960" s="33" t="s">
        <v>564</v>
      </c>
      <c r="E11960" s="34">
        <v>15388</v>
      </c>
      <c r="F11960" s="35">
        <v>1.01</v>
      </c>
      <c r="G11960" s="34">
        <v>339.7</v>
      </c>
    </row>
    <row r="11961" spans="1:7">
      <c r="A11961" s="32">
        <v>2018</v>
      </c>
      <c r="B11961" s="32">
        <v>1417</v>
      </c>
      <c r="C11961" s="33" t="s">
        <v>563</v>
      </c>
      <c r="D11961" s="33" t="s">
        <v>564</v>
      </c>
      <c r="E11961" s="34">
        <v>15451</v>
      </c>
      <c r="F11961" s="35">
        <v>1.02</v>
      </c>
      <c r="G11961" s="34">
        <v>332.7</v>
      </c>
    </row>
    <row r="11962" spans="1:7">
      <c r="A11962" s="32">
        <v>2018</v>
      </c>
      <c r="B11962" s="32">
        <v>1417</v>
      </c>
      <c r="C11962" s="33" t="s">
        <v>563</v>
      </c>
      <c r="D11962" s="33" t="s">
        <v>564</v>
      </c>
      <c r="E11962" s="34">
        <v>17112</v>
      </c>
      <c r="F11962" s="35">
        <v>1.02</v>
      </c>
      <c r="G11962" s="34">
        <v>394.4</v>
      </c>
    </row>
    <row r="11963" spans="1:7">
      <c r="A11963" s="32">
        <v>2018</v>
      </c>
      <c r="B11963" s="32">
        <v>1417</v>
      </c>
      <c r="C11963" s="33" t="s">
        <v>563</v>
      </c>
      <c r="D11963" s="33" t="s">
        <v>564</v>
      </c>
      <c r="E11963" s="34">
        <v>33350</v>
      </c>
      <c r="F11963" s="35">
        <v>1.02</v>
      </c>
      <c r="G11963" s="34">
        <v>382.9</v>
      </c>
    </row>
    <row r="11964" spans="1:7">
      <c r="A11964" s="32">
        <v>2018</v>
      </c>
      <c r="B11964" s="32">
        <v>1417</v>
      </c>
      <c r="C11964" s="33" t="s">
        <v>563</v>
      </c>
      <c r="D11964" s="33" t="s">
        <v>564</v>
      </c>
      <c r="E11964" s="34">
        <v>45680</v>
      </c>
      <c r="F11964" s="35">
        <v>1.02</v>
      </c>
      <c r="G11964" s="34">
        <v>358.1</v>
      </c>
    </row>
    <row r="11965" spans="1:7">
      <c r="A11965" s="32">
        <v>2018</v>
      </c>
      <c r="B11965" s="32">
        <v>1417</v>
      </c>
      <c r="C11965" s="33" t="s">
        <v>563</v>
      </c>
      <c r="D11965" s="33" t="s">
        <v>564</v>
      </c>
      <c r="E11965" s="34">
        <v>370</v>
      </c>
      <c r="F11965" s="35">
        <v>1.02</v>
      </c>
      <c r="G11965" s="34">
        <v>254.9</v>
      </c>
    </row>
    <row r="11966" spans="1:7">
      <c r="A11966" s="32">
        <v>2018</v>
      </c>
      <c r="B11966" s="32">
        <v>1417</v>
      </c>
      <c r="C11966" s="33" t="s">
        <v>563</v>
      </c>
      <c r="D11966" s="33" t="s">
        <v>564</v>
      </c>
      <c r="E11966" s="34">
        <v>6650</v>
      </c>
      <c r="F11966" s="35">
        <v>1.02</v>
      </c>
      <c r="G11966" s="34">
        <v>335.1</v>
      </c>
    </row>
    <row r="11967" spans="1:7">
      <c r="A11967" s="32">
        <v>2018</v>
      </c>
      <c r="B11967" s="32">
        <v>1417</v>
      </c>
      <c r="C11967" s="33" t="s">
        <v>563</v>
      </c>
      <c r="D11967" s="33" t="s">
        <v>564</v>
      </c>
      <c r="E11967" s="34">
        <v>6377</v>
      </c>
      <c r="F11967" s="35">
        <v>1.02</v>
      </c>
      <c r="G11967" s="34">
        <v>371.3</v>
      </c>
    </row>
    <row r="11968" spans="1:7">
      <c r="A11968" s="32">
        <v>2018</v>
      </c>
      <c r="B11968" s="32">
        <v>1417</v>
      </c>
      <c r="C11968" s="33" t="s">
        <v>563</v>
      </c>
      <c r="D11968" s="33" t="s">
        <v>564</v>
      </c>
      <c r="E11968" s="34">
        <v>3086</v>
      </c>
      <c r="F11968" s="35">
        <v>1.02</v>
      </c>
      <c r="G11968" s="34">
        <v>351.1</v>
      </c>
    </row>
    <row r="11969" spans="1:7">
      <c r="A11969" s="32">
        <v>2018</v>
      </c>
      <c r="B11969" s="32">
        <v>1417</v>
      </c>
      <c r="C11969" s="33" t="s">
        <v>563</v>
      </c>
      <c r="D11969" s="33" t="s">
        <v>564</v>
      </c>
      <c r="E11969" s="34">
        <v>2699</v>
      </c>
      <c r="F11969" s="35">
        <v>1.02</v>
      </c>
      <c r="G11969" s="34">
        <v>300.3</v>
      </c>
    </row>
    <row r="11970" spans="1:7">
      <c r="A11970" s="32">
        <v>2018</v>
      </c>
      <c r="B11970" s="32">
        <v>1417</v>
      </c>
      <c r="C11970" s="33" t="s">
        <v>563</v>
      </c>
      <c r="D11970" s="33" t="s">
        <v>564</v>
      </c>
      <c r="E11970" s="34">
        <v>2197</v>
      </c>
      <c r="F11970" s="35">
        <v>1.02</v>
      </c>
      <c r="G11970" s="34">
        <v>268.3</v>
      </c>
    </row>
    <row r="11971" spans="1:7">
      <c r="A11971" s="32">
        <v>2018</v>
      </c>
      <c r="B11971" s="32">
        <v>1417</v>
      </c>
      <c r="C11971" s="33" t="s">
        <v>563</v>
      </c>
      <c r="D11971" s="33" t="s">
        <v>564</v>
      </c>
      <c r="E11971" s="34">
        <v>2014</v>
      </c>
      <c r="F11971" s="35">
        <v>1.01</v>
      </c>
      <c r="G11971" s="34">
        <v>344.9</v>
      </c>
    </row>
    <row r="11972" spans="1:7">
      <c r="A11972" s="32">
        <v>2018</v>
      </c>
      <c r="B11972" s="32">
        <v>1417</v>
      </c>
      <c r="C11972" s="33" t="s">
        <v>563</v>
      </c>
      <c r="D11972" s="33" t="s">
        <v>564</v>
      </c>
      <c r="E11972" s="34">
        <v>186</v>
      </c>
      <c r="F11972" s="35">
        <v>1.02</v>
      </c>
      <c r="G11972" s="34">
        <v>270.8</v>
      </c>
    </row>
    <row r="11973" spans="1:7">
      <c r="A11973" s="32">
        <v>2018</v>
      </c>
      <c r="B11973" s="32">
        <v>1417</v>
      </c>
      <c r="C11973" s="33" t="s">
        <v>563</v>
      </c>
      <c r="D11973" s="33" t="s">
        <v>564</v>
      </c>
      <c r="E11973" s="34">
        <v>598</v>
      </c>
      <c r="F11973" s="35">
        <v>1.01</v>
      </c>
      <c r="G11973" s="34">
        <v>545.20000000000005</v>
      </c>
    </row>
    <row r="11974" spans="1:7">
      <c r="A11974" s="32">
        <v>2018</v>
      </c>
      <c r="B11974" s="32">
        <v>1417</v>
      </c>
      <c r="C11974" s="33" t="s">
        <v>563</v>
      </c>
      <c r="D11974" s="33" t="s">
        <v>564</v>
      </c>
      <c r="E11974" s="34">
        <v>740</v>
      </c>
      <c r="F11974" s="35">
        <v>1.02</v>
      </c>
      <c r="G11974" s="34">
        <v>310.3</v>
      </c>
    </row>
    <row r="11975" spans="1:7">
      <c r="A11975" s="32">
        <v>2018</v>
      </c>
      <c r="B11975" s="32">
        <v>1417</v>
      </c>
      <c r="C11975" s="33" t="s">
        <v>563</v>
      </c>
      <c r="D11975" s="33" t="s">
        <v>564</v>
      </c>
      <c r="E11975" s="34">
        <v>49</v>
      </c>
      <c r="F11975" s="35">
        <v>1.02</v>
      </c>
      <c r="G11975" s="34">
        <v>233.7</v>
      </c>
    </row>
    <row r="11976" spans="1:7">
      <c r="A11976" s="32">
        <v>2018</v>
      </c>
      <c r="B11976" s="32">
        <v>1417</v>
      </c>
      <c r="C11976" s="33" t="s">
        <v>563</v>
      </c>
      <c r="D11976" s="33" t="s">
        <v>564</v>
      </c>
      <c r="E11976" s="34">
        <v>68</v>
      </c>
      <c r="F11976" s="35">
        <v>1.02</v>
      </c>
      <c r="G11976" s="34">
        <v>304.2</v>
      </c>
    </row>
    <row r="11977" spans="1:7">
      <c r="A11977" s="32">
        <v>2018</v>
      </c>
      <c r="B11977" s="32">
        <v>1417</v>
      </c>
      <c r="C11977" s="33" t="s">
        <v>563</v>
      </c>
      <c r="D11977" s="33" t="s">
        <v>564</v>
      </c>
      <c r="E11977" s="34">
        <v>107</v>
      </c>
      <c r="F11977" s="35">
        <v>1.02</v>
      </c>
      <c r="G11977" s="34">
        <v>287</v>
      </c>
    </row>
    <row r="11978" spans="1:7">
      <c r="A11978" s="32">
        <v>2018</v>
      </c>
      <c r="B11978" s="32">
        <v>1464</v>
      </c>
      <c r="C11978" s="33" t="s">
        <v>563</v>
      </c>
      <c r="D11978" s="33" t="s">
        <v>564</v>
      </c>
      <c r="E11978" s="34">
        <v>135069</v>
      </c>
      <c r="F11978" s="35">
        <v>1.04</v>
      </c>
      <c r="G11978" s="34" t="s">
        <v>364</v>
      </c>
    </row>
    <row r="11979" spans="1:7">
      <c r="A11979" s="32">
        <v>2018</v>
      </c>
      <c r="B11979" s="32">
        <v>1552</v>
      </c>
      <c r="C11979" s="33" t="s">
        <v>563</v>
      </c>
      <c r="D11979" s="33" t="s">
        <v>564</v>
      </c>
      <c r="E11979" s="34">
        <v>6606</v>
      </c>
      <c r="F11979" s="35">
        <v>1.081</v>
      </c>
      <c r="G11979" s="34" t="s">
        <v>364</v>
      </c>
    </row>
    <row r="11980" spans="1:7">
      <c r="A11980" s="32">
        <v>2018</v>
      </c>
      <c r="B11980" s="32">
        <v>1554</v>
      </c>
      <c r="C11980" s="33" t="s">
        <v>353</v>
      </c>
      <c r="D11980" s="33" t="s">
        <v>354</v>
      </c>
      <c r="E11980" s="34">
        <v>35344</v>
      </c>
      <c r="F11980" s="35">
        <v>24.7</v>
      </c>
      <c r="G11980" s="34" t="s">
        <v>364</v>
      </c>
    </row>
    <row r="11981" spans="1:7">
      <c r="A11981" s="32">
        <v>2018</v>
      </c>
      <c r="B11981" s="32">
        <v>1554</v>
      </c>
      <c r="C11981" s="33" t="s">
        <v>563</v>
      </c>
      <c r="D11981" s="33" t="s">
        <v>564</v>
      </c>
      <c r="E11981" s="34">
        <v>51600</v>
      </c>
      <c r="F11981" s="35">
        <v>1.081</v>
      </c>
      <c r="G11981" s="34" t="s">
        <v>364</v>
      </c>
    </row>
    <row r="11982" spans="1:7">
      <c r="A11982" s="32">
        <v>2018</v>
      </c>
      <c r="B11982" s="32">
        <v>1556</v>
      </c>
      <c r="C11982" s="33" t="s">
        <v>563</v>
      </c>
      <c r="D11982" s="33" t="s">
        <v>564</v>
      </c>
      <c r="E11982" s="34">
        <v>603980</v>
      </c>
      <c r="F11982" s="35">
        <v>1.081</v>
      </c>
      <c r="G11982" s="34" t="s">
        <v>364</v>
      </c>
    </row>
    <row r="11983" spans="1:7">
      <c r="A11983" s="32">
        <v>2018</v>
      </c>
      <c r="B11983" s="32">
        <v>1571</v>
      </c>
      <c r="C11983" s="33" t="s">
        <v>563</v>
      </c>
      <c r="D11983" s="33" t="s">
        <v>564</v>
      </c>
      <c r="E11983" s="34">
        <v>5401350</v>
      </c>
      <c r="F11983" s="35">
        <v>1.03</v>
      </c>
      <c r="G11983" s="34" t="s">
        <v>364</v>
      </c>
    </row>
    <row r="11984" spans="1:7">
      <c r="A11984" s="32">
        <v>2018</v>
      </c>
      <c r="B11984" s="32">
        <v>1572</v>
      </c>
      <c r="C11984" s="33" t="s">
        <v>565</v>
      </c>
      <c r="D11984" s="33" t="s">
        <v>566</v>
      </c>
      <c r="E11984" s="34">
        <v>875</v>
      </c>
      <c r="F11984" s="35">
        <v>5.8520000000000003</v>
      </c>
      <c r="G11984" s="34" t="s">
        <v>364</v>
      </c>
    </row>
    <row r="11985" spans="1:7">
      <c r="A11985" s="32">
        <v>2018</v>
      </c>
      <c r="B11985" s="32">
        <v>1572</v>
      </c>
      <c r="C11985" s="33" t="s">
        <v>563</v>
      </c>
      <c r="D11985" s="33" t="s">
        <v>564</v>
      </c>
      <c r="E11985" s="34">
        <v>163070</v>
      </c>
      <c r="F11985" s="35">
        <v>1.03</v>
      </c>
      <c r="G11985" s="34" t="s">
        <v>364</v>
      </c>
    </row>
    <row r="11986" spans="1:7">
      <c r="A11986" s="32">
        <v>2018</v>
      </c>
      <c r="B11986" s="32">
        <v>1573</v>
      </c>
      <c r="C11986" s="33" t="s">
        <v>353</v>
      </c>
      <c r="D11986" s="33" t="s">
        <v>354</v>
      </c>
      <c r="E11986" s="34">
        <v>45991</v>
      </c>
      <c r="F11986" s="35">
        <v>25.9</v>
      </c>
      <c r="G11986" s="34" t="s">
        <v>364</v>
      </c>
    </row>
    <row r="11987" spans="1:7">
      <c r="A11987" s="32">
        <v>2018</v>
      </c>
      <c r="B11987" s="32">
        <v>1573</v>
      </c>
      <c r="C11987" s="33" t="s">
        <v>353</v>
      </c>
      <c r="D11987" s="33" t="s">
        <v>354</v>
      </c>
      <c r="E11987" s="34">
        <v>8649</v>
      </c>
      <c r="F11987" s="35">
        <v>25.78</v>
      </c>
      <c r="G11987" s="34" t="s">
        <v>364</v>
      </c>
    </row>
    <row r="11988" spans="1:7">
      <c r="A11988" s="32">
        <v>2018</v>
      </c>
      <c r="B11988" s="32">
        <v>1588</v>
      </c>
      <c r="C11988" s="33" t="s">
        <v>563</v>
      </c>
      <c r="D11988" s="33" t="s">
        <v>564</v>
      </c>
      <c r="E11988" s="34">
        <v>1945055</v>
      </c>
      <c r="F11988" s="35">
        <v>1.0349999999999999</v>
      </c>
      <c r="G11988" s="34" t="s">
        <v>364</v>
      </c>
    </row>
    <row r="11989" spans="1:7">
      <c r="A11989" s="32">
        <v>2018</v>
      </c>
      <c r="B11989" s="32">
        <v>1588</v>
      </c>
      <c r="C11989" s="33" t="s">
        <v>565</v>
      </c>
      <c r="D11989" s="33" t="s">
        <v>566</v>
      </c>
      <c r="E11989" s="34">
        <v>107</v>
      </c>
      <c r="F11989" s="35">
        <v>5.8140000000000001</v>
      </c>
      <c r="G11989" s="34" t="s">
        <v>364</v>
      </c>
    </row>
    <row r="11990" spans="1:7">
      <c r="A11990" s="32">
        <v>2018</v>
      </c>
      <c r="B11990" s="32">
        <v>1588</v>
      </c>
      <c r="C11990" s="33" t="s">
        <v>563</v>
      </c>
      <c r="D11990" s="33" t="s">
        <v>564</v>
      </c>
      <c r="E11990" s="34">
        <v>8962</v>
      </c>
      <c r="F11990" s="35">
        <v>1.0349999999999999</v>
      </c>
      <c r="G11990" s="34" t="s">
        <v>364</v>
      </c>
    </row>
    <row r="11991" spans="1:7">
      <c r="A11991" s="32">
        <v>2018</v>
      </c>
      <c r="B11991" s="32">
        <v>1588</v>
      </c>
      <c r="C11991" s="33" t="s">
        <v>567</v>
      </c>
      <c r="D11991" s="33" t="s">
        <v>566</v>
      </c>
      <c r="E11991" s="34">
        <v>51430</v>
      </c>
      <c r="F11991" s="35">
        <v>6.3</v>
      </c>
      <c r="G11991" s="34" t="s">
        <v>364</v>
      </c>
    </row>
    <row r="11992" spans="1:7">
      <c r="A11992" s="32">
        <v>2018</v>
      </c>
      <c r="B11992" s="32">
        <v>1595</v>
      </c>
      <c r="C11992" s="33" t="s">
        <v>563</v>
      </c>
      <c r="D11992" s="33" t="s">
        <v>564</v>
      </c>
      <c r="E11992" s="34">
        <v>178947</v>
      </c>
      <c r="F11992" s="35">
        <v>1.028</v>
      </c>
      <c r="G11992" s="34" t="s">
        <v>364</v>
      </c>
    </row>
    <row r="11993" spans="1:7">
      <c r="A11993" s="32">
        <v>2018</v>
      </c>
      <c r="B11993" s="32">
        <v>1642</v>
      </c>
      <c r="C11993" s="33" t="s">
        <v>565</v>
      </c>
      <c r="D11993" s="33" t="s">
        <v>566</v>
      </c>
      <c r="E11993" s="34">
        <v>283</v>
      </c>
      <c r="F11993" s="35">
        <v>5.6</v>
      </c>
      <c r="G11993" s="34" t="s">
        <v>364</v>
      </c>
    </row>
    <row r="11994" spans="1:7">
      <c r="A11994" s="32">
        <v>2018</v>
      </c>
      <c r="B11994" s="32">
        <v>1642</v>
      </c>
      <c r="C11994" s="33" t="s">
        <v>563</v>
      </c>
      <c r="D11994" s="33" t="s">
        <v>564</v>
      </c>
      <c r="E11994" s="34">
        <v>7437</v>
      </c>
      <c r="F11994" s="35">
        <v>1.032</v>
      </c>
      <c r="G11994" s="34" t="s">
        <v>364</v>
      </c>
    </row>
    <row r="11995" spans="1:7">
      <c r="A11995" s="32">
        <v>2018</v>
      </c>
      <c r="B11995" s="32">
        <v>1660</v>
      </c>
      <c r="C11995" s="33" t="s">
        <v>565</v>
      </c>
      <c r="D11995" s="33" t="s">
        <v>566</v>
      </c>
      <c r="E11995" s="34">
        <v>912</v>
      </c>
      <c r="F11995" s="35">
        <v>5.8</v>
      </c>
      <c r="G11995" s="34">
        <v>1838.8</v>
      </c>
    </row>
    <row r="11996" spans="1:7">
      <c r="A11996" s="32">
        <v>2018</v>
      </c>
      <c r="B11996" s="32">
        <v>1660</v>
      </c>
      <c r="C11996" s="33" t="s">
        <v>563</v>
      </c>
      <c r="D11996" s="33" t="s">
        <v>564</v>
      </c>
      <c r="E11996" s="34">
        <v>16622</v>
      </c>
      <c r="F11996" s="35">
        <v>1.0349999999999999</v>
      </c>
      <c r="G11996" s="34">
        <v>268.10000000000002</v>
      </c>
    </row>
    <row r="11997" spans="1:7">
      <c r="A11997" s="32">
        <v>2018</v>
      </c>
      <c r="B11997" s="32">
        <v>1702</v>
      </c>
      <c r="C11997" s="33" t="s">
        <v>363</v>
      </c>
      <c r="D11997" s="33" t="s">
        <v>354</v>
      </c>
      <c r="E11997" s="34">
        <v>1688</v>
      </c>
      <c r="F11997" s="35">
        <v>17.952000000000002</v>
      </c>
      <c r="G11997" s="34">
        <v>136.69999999999999</v>
      </c>
    </row>
    <row r="11998" spans="1:7">
      <c r="A11998" s="32">
        <v>2018</v>
      </c>
      <c r="B11998" s="32">
        <v>1702</v>
      </c>
      <c r="C11998" s="33" t="s">
        <v>363</v>
      </c>
      <c r="D11998" s="33" t="s">
        <v>354</v>
      </c>
      <c r="E11998" s="34">
        <v>31886</v>
      </c>
      <c r="F11998" s="35">
        <v>18.001000000000001</v>
      </c>
      <c r="G11998" s="34">
        <v>227.9</v>
      </c>
    </row>
    <row r="11999" spans="1:7">
      <c r="A11999" s="32">
        <v>2018</v>
      </c>
      <c r="B11999" s="32">
        <v>1702</v>
      </c>
      <c r="C11999" s="33" t="s">
        <v>363</v>
      </c>
      <c r="D11999" s="33" t="s">
        <v>354</v>
      </c>
      <c r="E11999" s="34">
        <v>15920</v>
      </c>
      <c r="F11999" s="35">
        <v>17.527999999999999</v>
      </c>
      <c r="G11999" s="34">
        <v>238.4</v>
      </c>
    </row>
    <row r="12000" spans="1:7">
      <c r="A12000" s="32">
        <v>2018</v>
      </c>
      <c r="B12000" s="32">
        <v>1702</v>
      </c>
      <c r="C12000" s="33" t="s">
        <v>363</v>
      </c>
      <c r="D12000" s="33" t="s">
        <v>354</v>
      </c>
      <c r="E12000" s="34">
        <v>15977</v>
      </c>
      <c r="F12000" s="35">
        <v>17.856000000000002</v>
      </c>
      <c r="G12000" s="34">
        <v>233.5</v>
      </c>
    </row>
    <row r="12001" spans="1:7">
      <c r="A12001" s="32">
        <v>2018</v>
      </c>
      <c r="B12001" s="32">
        <v>1702</v>
      </c>
      <c r="C12001" s="33" t="s">
        <v>363</v>
      </c>
      <c r="D12001" s="33" t="s">
        <v>354</v>
      </c>
      <c r="E12001" s="34">
        <v>89212</v>
      </c>
      <c r="F12001" s="35">
        <v>17.96</v>
      </c>
      <c r="G12001" s="34">
        <v>224.8</v>
      </c>
    </row>
    <row r="12002" spans="1:7">
      <c r="A12002" s="32">
        <v>2018</v>
      </c>
      <c r="B12002" s="32">
        <v>1702</v>
      </c>
      <c r="C12002" s="33" t="s">
        <v>563</v>
      </c>
      <c r="D12002" s="33" t="s">
        <v>564</v>
      </c>
      <c r="E12002" s="34">
        <v>67768</v>
      </c>
      <c r="F12002" s="35">
        <v>1.0229999999999999</v>
      </c>
      <c r="G12002" s="34">
        <v>791.8</v>
      </c>
    </row>
    <row r="12003" spans="1:7">
      <c r="A12003" s="32">
        <v>2018</v>
      </c>
      <c r="B12003" s="32">
        <v>1702</v>
      </c>
      <c r="C12003" s="33" t="s">
        <v>565</v>
      </c>
      <c r="D12003" s="33" t="s">
        <v>566</v>
      </c>
      <c r="E12003" s="34">
        <v>286</v>
      </c>
      <c r="F12003" s="35">
        <v>5.7960000000000003</v>
      </c>
      <c r="G12003" s="34">
        <v>1912</v>
      </c>
    </row>
    <row r="12004" spans="1:7">
      <c r="A12004" s="32">
        <v>2018</v>
      </c>
      <c r="B12004" s="32">
        <v>1702</v>
      </c>
      <c r="C12004" s="33" t="s">
        <v>563</v>
      </c>
      <c r="D12004" s="33" t="s">
        <v>564</v>
      </c>
      <c r="E12004" s="34">
        <v>25647</v>
      </c>
      <c r="F12004" s="35">
        <v>1.038</v>
      </c>
      <c r="G12004" s="34">
        <v>360.7</v>
      </c>
    </row>
    <row r="12005" spans="1:7">
      <c r="A12005" s="32">
        <v>2018</v>
      </c>
      <c r="B12005" s="32">
        <v>1710</v>
      </c>
      <c r="C12005" s="33" t="s">
        <v>363</v>
      </c>
      <c r="D12005" s="33" t="s">
        <v>354</v>
      </c>
      <c r="E12005" s="34">
        <v>79571</v>
      </c>
      <c r="F12005" s="35">
        <v>17.962</v>
      </c>
      <c r="G12005" s="34">
        <v>250.1</v>
      </c>
    </row>
    <row r="12006" spans="1:7">
      <c r="A12006" s="32">
        <v>2018</v>
      </c>
      <c r="B12006" s="32">
        <v>1710</v>
      </c>
      <c r="C12006" s="33" t="s">
        <v>363</v>
      </c>
      <c r="D12006" s="33" t="s">
        <v>354</v>
      </c>
      <c r="E12006" s="34">
        <v>15936</v>
      </c>
      <c r="F12006" s="35">
        <v>17.934000000000001</v>
      </c>
      <c r="G12006" s="34">
        <v>254.8</v>
      </c>
    </row>
    <row r="12007" spans="1:7">
      <c r="A12007" s="32">
        <v>2018</v>
      </c>
      <c r="B12007" s="32">
        <v>1710</v>
      </c>
      <c r="C12007" s="33" t="s">
        <v>363</v>
      </c>
      <c r="D12007" s="33" t="s">
        <v>354</v>
      </c>
      <c r="E12007" s="34">
        <v>47763</v>
      </c>
      <c r="F12007" s="35">
        <v>17.933</v>
      </c>
      <c r="G12007" s="34">
        <v>252.1</v>
      </c>
    </row>
    <row r="12008" spans="1:7">
      <c r="A12008" s="32">
        <v>2018</v>
      </c>
      <c r="B12008" s="32">
        <v>1710</v>
      </c>
      <c r="C12008" s="33" t="s">
        <v>363</v>
      </c>
      <c r="D12008" s="33" t="s">
        <v>354</v>
      </c>
      <c r="E12008" s="34">
        <v>95223</v>
      </c>
      <c r="F12008" s="35">
        <v>17.579999999999998</v>
      </c>
      <c r="G12008" s="34">
        <v>260.60000000000002</v>
      </c>
    </row>
    <row r="12009" spans="1:7">
      <c r="A12009" s="32">
        <v>2018</v>
      </c>
      <c r="B12009" s="32">
        <v>1710</v>
      </c>
      <c r="C12009" s="33" t="s">
        <v>565</v>
      </c>
      <c r="D12009" s="33" t="s">
        <v>566</v>
      </c>
      <c r="E12009" s="34">
        <v>2679</v>
      </c>
      <c r="F12009" s="35">
        <v>5.7960000000000003</v>
      </c>
      <c r="G12009" s="34">
        <v>1697</v>
      </c>
    </row>
    <row r="12010" spans="1:7">
      <c r="A12010" s="32">
        <v>2018</v>
      </c>
      <c r="B12010" s="32">
        <v>1733</v>
      </c>
      <c r="C12010" s="33" t="s">
        <v>568</v>
      </c>
      <c r="D12010" s="33" t="s">
        <v>569</v>
      </c>
      <c r="E12010" s="34">
        <v>35641</v>
      </c>
      <c r="F12010" s="35">
        <v>27.332000000000001</v>
      </c>
      <c r="G12010" s="34">
        <v>147.19999999999999</v>
      </c>
    </row>
    <row r="12011" spans="1:7">
      <c r="A12011" s="32">
        <v>2018</v>
      </c>
      <c r="B12011" s="32">
        <v>1733</v>
      </c>
      <c r="C12011" s="33" t="s">
        <v>363</v>
      </c>
      <c r="D12011" s="33" t="s">
        <v>354</v>
      </c>
      <c r="E12011" s="34">
        <v>15021</v>
      </c>
      <c r="F12011" s="35">
        <v>17.827999999999999</v>
      </c>
      <c r="G12011" s="34">
        <v>215.3</v>
      </c>
    </row>
    <row r="12012" spans="1:7">
      <c r="A12012" s="32">
        <v>2018</v>
      </c>
      <c r="B12012" s="32">
        <v>1733</v>
      </c>
      <c r="C12012" s="33" t="s">
        <v>353</v>
      </c>
      <c r="D12012" s="33" t="s">
        <v>354</v>
      </c>
      <c r="E12012" s="34">
        <v>141041</v>
      </c>
      <c r="F12012" s="35">
        <v>25.984000000000002</v>
      </c>
      <c r="G12012" s="34">
        <v>209</v>
      </c>
    </row>
    <row r="12013" spans="1:7">
      <c r="A12013" s="32">
        <v>2018</v>
      </c>
      <c r="B12013" s="32">
        <v>1733</v>
      </c>
      <c r="C12013" s="33" t="s">
        <v>363</v>
      </c>
      <c r="D12013" s="33" t="s">
        <v>354</v>
      </c>
      <c r="E12013" s="34">
        <v>189423</v>
      </c>
      <c r="F12013" s="35">
        <v>17.908000000000001</v>
      </c>
      <c r="G12013" s="34">
        <v>195.4</v>
      </c>
    </row>
    <row r="12014" spans="1:7">
      <c r="A12014" s="32">
        <v>2018</v>
      </c>
      <c r="B12014" s="32">
        <v>1733</v>
      </c>
      <c r="C12014" s="33" t="s">
        <v>363</v>
      </c>
      <c r="D12014" s="33" t="s">
        <v>354</v>
      </c>
      <c r="E12014" s="34">
        <v>47557</v>
      </c>
      <c r="F12014" s="35">
        <v>17.901</v>
      </c>
      <c r="G12014" s="34">
        <v>193.8</v>
      </c>
    </row>
    <row r="12015" spans="1:7">
      <c r="A12015" s="32">
        <v>2018</v>
      </c>
      <c r="B12015" s="32">
        <v>1733</v>
      </c>
      <c r="C12015" s="33" t="s">
        <v>363</v>
      </c>
      <c r="D12015" s="33" t="s">
        <v>354</v>
      </c>
      <c r="E12015" s="34">
        <v>31721</v>
      </c>
      <c r="F12015" s="35">
        <v>17.870999999999999</v>
      </c>
      <c r="G12015" s="34">
        <v>193.8</v>
      </c>
    </row>
    <row r="12016" spans="1:7">
      <c r="A12016" s="32">
        <v>2018</v>
      </c>
      <c r="B12016" s="32">
        <v>1733</v>
      </c>
      <c r="C12016" s="33" t="s">
        <v>363</v>
      </c>
      <c r="D12016" s="33" t="s">
        <v>354</v>
      </c>
      <c r="E12016" s="34">
        <v>31740</v>
      </c>
      <c r="F12016" s="35">
        <v>17.456</v>
      </c>
      <c r="G12016" s="34">
        <v>198.1</v>
      </c>
    </row>
    <row r="12017" spans="1:7">
      <c r="A12017" s="32">
        <v>2018</v>
      </c>
      <c r="B12017" s="32">
        <v>1733</v>
      </c>
      <c r="C12017" s="33" t="s">
        <v>363</v>
      </c>
      <c r="D12017" s="33" t="s">
        <v>354</v>
      </c>
      <c r="E12017" s="34">
        <v>47510</v>
      </c>
      <c r="F12017" s="35">
        <v>17.931000000000001</v>
      </c>
      <c r="G12017" s="34">
        <v>194.2</v>
      </c>
    </row>
    <row r="12018" spans="1:7">
      <c r="A12018" s="32">
        <v>2018</v>
      </c>
      <c r="B12018" s="32">
        <v>1733</v>
      </c>
      <c r="C12018" s="33" t="s">
        <v>363</v>
      </c>
      <c r="D12018" s="33" t="s">
        <v>354</v>
      </c>
      <c r="E12018" s="34">
        <v>299723</v>
      </c>
      <c r="F12018" s="35">
        <v>17.582000000000001</v>
      </c>
      <c r="G12018" s="34">
        <v>197</v>
      </c>
    </row>
    <row r="12019" spans="1:7">
      <c r="A12019" s="32">
        <v>2018</v>
      </c>
      <c r="B12019" s="32">
        <v>1733</v>
      </c>
      <c r="C12019" s="33" t="s">
        <v>363</v>
      </c>
      <c r="D12019" s="33" t="s">
        <v>354</v>
      </c>
      <c r="E12019" s="34">
        <v>15808</v>
      </c>
      <c r="F12019" s="35">
        <v>17.873999999999999</v>
      </c>
      <c r="G12019" s="34">
        <v>194.7</v>
      </c>
    </row>
    <row r="12020" spans="1:7">
      <c r="A12020" s="32">
        <v>2018</v>
      </c>
      <c r="B12020" s="32">
        <v>1733</v>
      </c>
      <c r="C12020" s="33" t="s">
        <v>363</v>
      </c>
      <c r="D12020" s="33" t="s">
        <v>354</v>
      </c>
      <c r="E12020" s="34">
        <v>29861</v>
      </c>
      <c r="F12020" s="35">
        <v>17.57</v>
      </c>
      <c r="G12020" s="34">
        <v>199.9</v>
      </c>
    </row>
    <row r="12021" spans="1:7">
      <c r="A12021" s="32">
        <v>2018</v>
      </c>
      <c r="B12021" s="32">
        <v>1733</v>
      </c>
      <c r="C12021" s="33" t="s">
        <v>363</v>
      </c>
      <c r="D12021" s="33" t="s">
        <v>354</v>
      </c>
      <c r="E12021" s="34">
        <v>12805</v>
      </c>
      <c r="F12021" s="35">
        <v>18.039000000000001</v>
      </c>
      <c r="G12021" s="34">
        <v>193.8</v>
      </c>
    </row>
    <row r="12022" spans="1:7">
      <c r="A12022" s="32">
        <v>2018</v>
      </c>
      <c r="B12022" s="32">
        <v>1733</v>
      </c>
      <c r="C12022" s="33" t="s">
        <v>565</v>
      </c>
      <c r="D12022" s="33" t="s">
        <v>566</v>
      </c>
      <c r="E12022" s="34">
        <v>4268</v>
      </c>
      <c r="F12022" s="35">
        <v>5.8</v>
      </c>
      <c r="G12022" s="34">
        <v>1654</v>
      </c>
    </row>
    <row r="12023" spans="1:7">
      <c r="A12023" s="32">
        <v>2018</v>
      </c>
      <c r="B12023" s="32">
        <v>1740</v>
      </c>
      <c r="C12023" s="33" t="s">
        <v>363</v>
      </c>
      <c r="D12023" s="33" t="s">
        <v>354</v>
      </c>
      <c r="E12023" s="34">
        <v>15815</v>
      </c>
      <c r="F12023" s="35">
        <v>17.96</v>
      </c>
      <c r="G12023" s="34">
        <v>198.6</v>
      </c>
    </row>
    <row r="12024" spans="1:7">
      <c r="A12024" s="32">
        <v>2018</v>
      </c>
      <c r="B12024" s="32">
        <v>1740</v>
      </c>
      <c r="C12024" s="33" t="s">
        <v>363</v>
      </c>
      <c r="D12024" s="33" t="s">
        <v>354</v>
      </c>
      <c r="E12024" s="34">
        <v>15819</v>
      </c>
      <c r="F12024" s="35">
        <v>17.524000000000001</v>
      </c>
      <c r="G12024" s="34">
        <v>202.2</v>
      </c>
    </row>
    <row r="12025" spans="1:7">
      <c r="A12025" s="32">
        <v>2018</v>
      </c>
      <c r="B12025" s="32">
        <v>1740</v>
      </c>
      <c r="C12025" s="33" t="s">
        <v>363</v>
      </c>
      <c r="D12025" s="33" t="s">
        <v>354</v>
      </c>
      <c r="E12025" s="34">
        <v>15826</v>
      </c>
      <c r="F12025" s="35">
        <v>17.98</v>
      </c>
      <c r="G12025" s="34">
        <v>198</v>
      </c>
    </row>
    <row r="12026" spans="1:7">
      <c r="A12026" s="32">
        <v>2018</v>
      </c>
      <c r="B12026" s="32">
        <v>1740</v>
      </c>
      <c r="C12026" s="33" t="s">
        <v>563</v>
      </c>
      <c r="D12026" s="33" t="s">
        <v>564</v>
      </c>
      <c r="E12026" s="34">
        <v>106327</v>
      </c>
      <c r="F12026" s="35">
        <v>1.0089999999999999</v>
      </c>
      <c r="G12026" s="34">
        <v>390.9</v>
      </c>
    </row>
    <row r="12027" spans="1:7">
      <c r="A12027" s="32">
        <v>2018</v>
      </c>
      <c r="B12027" s="32">
        <v>1743</v>
      </c>
      <c r="C12027" s="33" t="s">
        <v>565</v>
      </c>
      <c r="D12027" s="33" t="s">
        <v>566</v>
      </c>
      <c r="E12027" s="34">
        <v>2844</v>
      </c>
      <c r="F12027" s="35">
        <v>5.8</v>
      </c>
      <c r="G12027" s="34">
        <v>1582</v>
      </c>
    </row>
    <row r="12028" spans="1:7">
      <c r="A12028" s="32">
        <v>2018</v>
      </c>
      <c r="B12028" s="32">
        <v>1743</v>
      </c>
      <c r="C12028" s="33" t="s">
        <v>563</v>
      </c>
      <c r="D12028" s="33" t="s">
        <v>564</v>
      </c>
      <c r="E12028" s="34">
        <v>49248</v>
      </c>
      <c r="F12028" s="35">
        <v>1.01</v>
      </c>
      <c r="G12028" s="34">
        <v>471</v>
      </c>
    </row>
    <row r="12029" spans="1:7">
      <c r="A12029" s="32">
        <v>2018</v>
      </c>
      <c r="B12029" s="32">
        <v>1745</v>
      </c>
      <c r="C12029" s="33" t="s">
        <v>363</v>
      </c>
      <c r="D12029" s="33" t="s">
        <v>354</v>
      </c>
      <c r="E12029" s="34">
        <v>15864</v>
      </c>
      <c r="F12029" s="35">
        <v>17.893999999999998</v>
      </c>
      <c r="G12029" s="34">
        <v>201.8</v>
      </c>
    </row>
    <row r="12030" spans="1:7">
      <c r="A12030" s="32">
        <v>2018</v>
      </c>
      <c r="B12030" s="32">
        <v>1745</v>
      </c>
      <c r="C12030" s="33" t="s">
        <v>363</v>
      </c>
      <c r="D12030" s="33" t="s">
        <v>354</v>
      </c>
      <c r="E12030" s="34">
        <v>15856</v>
      </c>
      <c r="F12030" s="35">
        <v>17.981999999999999</v>
      </c>
      <c r="G12030" s="34">
        <v>196.7</v>
      </c>
    </row>
    <row r="12031" spans="1:7">
      <c r="A12031" s="32">
        <v>2018</v>
      </c>
      <c r="B12031" s="32">
        <v>1745</v>
      </c>
      <c r="C12031" s="33" t="s">
        <v>363</v>
      </c>
      <c r="D12031" s="33" t="s">
        <v>354</v>
      </c>
      <c r="E12031" s="34">
        <v>15788</v>
      </c>
      <c r="F12031" s="35">
        <v>17.492000000000001</v>
      </c>
      <c r="G12031" s="34">
        <v>201</v>
      </c>
    </row>
    <row r="12032" spans="1:7">
      <c r="A12032" s="32">
        <v>2018</v>
      </c>
      <c r="B12032" s="32">
        <v>1769</v>
      </c>
      <c r="C12032" s="33" t="s">
        <v>363</v>
      </c>
      <c r="D12032" s="33" t="s">
        <v>354</v>
      </c>
      <c r="E12032" s="34">
        <v>15583</v>
      </c>
      <c r="F12032" s="35">
        <v>17.72</v>
      </c>
      <c r="G12032" s="34">
        <v>246.2</v>
      </c>
    </row>
    <row r="12033" spans="1:7">
      <c r="A12033" s="32">
        <v>2018</v>
      </c>
      <c r="B12033" s="32">
        <v>1769</v>
      </c>
      <c r="C12033" s="33" t="s">
        <v>363</v>
      </c>
      <c r="D12033" s="33" t="s">
        <v>354</v>
      </c>
      <c r="E12033" s="34">
        <v>57685</v>
      </c>
      <c r="F12033" s="35">
        <v>17.559999999999999</v>
      </c>
      <c r="G12033" s="34">
        <v>249</v>
      </c>
    </row>
    <row r="12034" spans="1:7">
      <c r="A12034" s="32">
        <v>2018</v>
      </c>
      <c r="B12034" s="32">
        <v>1769</v>
      </c>
      <c r="C12034" s="33" t="s">
        <v>363</v>
      </c>
      <c r="D12034" s="33" t="s">
        <v>354</v>
      </c>
      <c r="E12034" s="34">
        <v>59946</v>
      </c>
      <c r="F12034" s="35">
        <v>18.809999999999999</v>
      </c>
      <c r="G12034" s="34">
        <v>223.8</v>
      </c>
    </row>
    <row r="12035" spans="1:7">
      <c r="A12035" s="32">
        <v>2018</v>
      </c>
      <c r="B12035" s="32">
        <v>1769</v>
      </c>
      <c r="C12035" s="33" t="s">
        <v>565</v>
      </c>
      <c r="D12035" s="33" t="s">
        <v>566</v>
      </c>
      <c r="E12035" s="34">
        <v>1898</v>
      </c>
      <c r="F12035" s="35">
        <v>5.88</v>
      </c>
      <c r="G12035" s="34">
        <v>1741.1</v>
      </c>
    </row>
    <row r="12036" spans="1:7">
      <c r="A12036" s="32">
        <v>2018</v>
      </c>
      <c r="B12036" s="32">
        <v>1825</v>
      </c>
      <c r="C12036" s="33" t="s">
        <v>353</v>
      </c>
      <c r="D12036" s="33" t="s">
        <v>354</v>
      </c>
      <c r="E12036" s="34">
        <v>3055</v>
      </c>
      <c r="F12036" s="35">
        <v>24.93</v>
      </c>
      <c r="G12036" s="34">
        <v>263.3</v>
      </c>
    </row>
    <row r="12037" spans="1:7">
      <c r="A12037" s="32">
        <v>2018</v>
      </c>
      <c r="B12037" s="32">
        <v>1825</v>
      </c>
      <c r="C12037" s="33" t="s">
        <v>353</v>
      </c>
      <c r="D12037" s="33" t="s">
        <v>354</v>
      </c>
      <c r="E12037" s="34">
        <v>3038</v>
      </c>
      <c r="F12037" s="35">
        <v>24.93</v>
      </c>
      <c r="G12037" s="34">
        <v>263.2</v>
      </c>
    </row>
    <row r="12038" spans="1:7">
      <c r="A12038" s="32">
        <v>2018</v>
      </c>
      <c r="B12038" s="32">
        <v>1831</v>
      </c>
      <c r="C12038" s="33" t="s">
        <v>363</v>
      </c>
      <c r="D12038" s="33" t="s">
        <v>354</v>
      </c>
      <c r="E12038" s="34">
        <v>21043</v>
      </c>
      <c r="F12038" s="35">
        <v>17.968</v>
      </c>
      <c r="G12038" s="34">
        <v>221.8</v>
      </c>
    </row>
    <row r="12039" spans="1:7">
      <c r="A12039" s="32">
        <v>2018</v>
      </c>
      <c r="B12039" s="32">
        <v>1831</v>
      </c>
      <c r="C12039" s="33" t="s">
        <v>565</v>
      </c>
      <c r="D12039" s="33" t="s">
        <v>566</v>
      </c>
      <c r="E12039" s="34">
        <v>298</v>
      </c>
      <c r="F12039" s="35">
        <v>5.7960000000000003</v>
      </c>
      <c r="G12039" s="34">
        <v>1623.9</v>
      </c>
    </row>
    <row r="12040" spans="1:7">
      <c r="A12040" s="32">
        <v>2018</v>
      </c>
      <c r="B12040" s="32">
        <v>1832</v>
      </c>
      <c r="C12040" s="33" t="s">
        <v>363</v>
      </c>
      <c r="D12040" s="33" t="s">
        <v>354</v>
      </c>
      <c r="E12040" s="34">
        <v>44460</v>
      </c>
      <c r="F12040" s="35">
        <v>18</v>
      </c>
      <c r="G12040" s="34">
        <v>219</v>
      </c>
    </row>
    <row r="12041" spans="1:7">
      <c r="A12041" s="32">
        <v>2018</v>
      </c>
      <c r="B12041" s="32">
        <v>1832</v>
      </c>
      <c r="C12041" s="33" t="s">
        <v>565</v>
      </c>
      <c r="D12041" s="33" t="s">
        <v>566</v>
      </c>
      <c r="E12041" s="34">
        <v>146</v>
      </c>
      <c r="F12041" s="35">
        <v>5.8</v>
      </c>
      <c r="G12041" s="34">
        <v>1972.4</v>
      </c>
    </row>
    <row r="12042" spans="1:7">
      <c r="A12042" s="32">
        <v>2018</v>
      </c>
      <c r="B12042" s="32">
        <v>1866</v>
      </c>
      <c r="C12042" s="33" t="s">
        <v>563</v>
      </c>
      <c r="D12042" s="33" t="s">
        <v>564</v>
      </c>
      <c r="E12042" s="34">
        <v>7439</v>
      </c>
      <c r="F12042" s="35">
        <v>1</v>
      </c>
      <c r="G12042" s="34">
        <v>394.1</v>
      </c>
    </row>
    <row r="12043" spans="1:7">
      <c r="A12043" s="32">
        <v>2018</v>
      </c>
      <c r="B12043" s="32">
        <v>1893</v>
      </c>
      <c r="C12043" s="33" t="s">
        <v>363</v>
      </c>
      <c r="D12043" s="33" t="s">
        <v>354</v>
      </c>
      <c r="E12043" s="34">
        <v>29831</v>
      </c>
      <c r="F12043" s="35">
        <v>17.579999999999998</v>
      </c>
      <c r="G12043" s="34">
        <v>216.3</v>
      </c>
    </row>
    <row r="12044" spans="1:7">
      <c r="A12044" s="32">
        <v>2018</v>
      </c>
      <c r="B12044" s="32">
        <v>1893</v>
      </c>
      <c r="C12044" s="33" t="s">
        <v>363</v>
      </c>
      <c r="D12044" s="33" t="s">
        <v>354</v>
      </c>
      <c r="E12044" s="34">
        <v>30155</v>
      </c>
      <c r="F12044" s="35">
        <v>17.5</v>
      </c>
      <c r="G12044" s="34">
        <v>225</v>
      </c>
    </row>
    <row r="12045" spans="1:7">
      <c r="A12045" s="32">
        <v>2018</v>
      </c>
      <c r="B12045" s="32">
        <v>1893</v>
      </c>
      <c r="C12045" s="33" t="s">
        <v>363</v>
      </c>
      <c r="D12045" s="33" t="s">
        <v>354</v>
      </c>
      <c r="E12045" s="34">
        <v>44902</v>
      </c>
      <c r="F12045" s="35">
        <v>18.77</v>
      </c>
      <c r="G12045" s="34">
        <v>204.4</v>
      </c>
    </row>
    <row r="12046" spans="1:7">
      <c r="A12046" s="32">
        <v>2018</v>
      </c>
      <c r="B12046" s="32">
        <v>1893</v>
      </c>
      <c r="C12046" s="33" t="s">
        <v>363</v>
      </c>
      <c r="D12046" s="33" t="s">
        <v>354</v>
      </c>
      <c r="E12046" s="34">
        <v>44341</v>
      </c>
      <c r="F12046" s="35">
        <v>18.93</v>
      </c>
      <c r="G12046" s="34">
        <v>216.7</v>
      </c>
    </row>
    <row r="12047" spans="1:7">
      <c r="A12047" s="32">
        <v>2018</v>
      </c>
      <c r="B12047" s="32">
        <v>1893</v>
      </c>
      <c r="C12047" s="33" t="s">
        <v>565</v>
      </c>
      <c r="D12047" s="33" t="s">
        <v>566</v>
      </c>
      <c r="E12047" s="34">
        <v>343</v>
      </c>
      <c r="F12047" s="35">
        <v>5.7539999999999996</v>
      </c>
      <c r="G12047" s="34">
        <v>1829.2</v>
      </c>
    </row>
    <row r="12048" spans="1:7">
      <c r="A12048" s="32">
        <v>2018</v>
      </c>
      <c r="B12048" s="32">
        <v>1893</v>
      </c>
      <c r="C12048" s="33" t="s">
        <v>363</v>
      </c>
      <c r="D12048" s="33" t="s">
        <v>354</v>
      </c>
      <c r="E12048" s="34">
        <v>163100</v>
      </c>
      <c r="F12048" s="35">
        <v>17.88</v>
      </c>
      <c r="G12048" s="34">
        <v>213.8</v>
      </c>
    </row>
    <row r="12049" spans="1:7">
      <c r="A12049" s="32">
        <v>2018</v>
      </c>
      <c r="B12049" s="32">
        <v>1893</v>
      </c>
      <c r="C12049" s="33" t="s">
        <v>563</v>
      </c>
      <c r="D12049" s="33" t="s">
        <v>564</v>
      </c>
      <c r="E12049" s="34">
        <v>4463</v>
      </c>
      <c r="F12049" s="35">
        <v>1.044</v>
      </c>
      <c r="G12049" s="34">
        <v>234.6</v>
      </c>
    </row>
    <row r="12050" spans="1:7">
      <c r="A12050" s="32">
        <v>2018</v>
      </c>
      <c r="B12050" s="32">
        <v>1897</v>
      </c>
      <c r="C12050" s="33" t="s">
        <v>563</v>
      </c>
      <c r="D12050" s="33" t="s">
        <v>564</v>
      </c>
      <c r="E12050" s="34">
        <v>674</v>
      </c>
      <c r="F12050" s="35">
        <v>1.0209999999999999</v>
      </c>
      <c r="G12050" s="34">
        <v>396</v>
      </c>
    </row>
    <row r="12051" spans="1:7">
      <c r="A12051" s="32">
        <v>2018</v>
      </c>
      <c r="B12051" s="32">
        <v>1904</v>
      </c>
      <c r="C12051" s="33" t="s">
        <v>563</v>
      </c>
      <c r="D12051" s="33" t="s">
        <v>564</v>
      </c>
      <c r="E12051" s="34">
        <v>94270</v>
      </c>
      <c r="F12051" s="35">
        <v>1.1000000000000001</v>
      </c>
      <c r="G12051" s="34">
        <v>354.4</v>
      </c>
    </row>
    <row r="12052" spans="1:7">
      <c r="A12052" s="32">
        <v>2018</v>
      </c>
      <c r="B12052" s="32">
        <v>1904</v>
      </c>
      <c r="C12052" s="33" t="s">
        <v>563</v>
      </c>
      <c r="D12052" s="33" t="s">
        <v>564</v>
      </c>
      <c r="E12052" s="34">
        <v>43140</v>
      </c>
      <c r="F12052" s="35">
        <v>1.1000000000000001</v>
      </c>
      <c r="G12052" s="34">
        <v>391.6</v>
      </c>
    </row>
    <row r="12053" spans="1:7">
      <c r="A12053" s="32">
        <v>2018</v>
      </c>
      <c r="B12053" s="32">
        <v>1904</v>
      </c>
      <c r="C12053" s="33" t="s">
        <v>563</v>
      </c>
      <c r="D12053" s="33" t="s">
        <v>564</v>
      </c>
      <c r="E12053" s="34">
        <v>112997</v>
      </c>
      <c r="F12053" s="35">
        <v>1.1000000000000001</v>
      </c>
      <c r="G12053" s="34">
        <v>296.7</v>
      </c>
    </row>
    <row r="12054" spans="1:7">
      <c r="A12054" s="32">
        <v>2018</v>
      </c>
      <c r="B12054" s="32">
        <v>1904</v>
      </c>
      <c r="C12054" s="33" t="s">
        <v>563</v>
      </c>
      <c r="D12054" s="33" t="s">
        <v>564</v>
      </c>
      <c r="E12054" s="34">
        <v>177587</v>
      </c>
      <c r="F12054" s="35">
        <v>1.1000000000000001</v>
      </c>
      <c r="G12054" s="34">
        <v>245</v>
      </c>
    </row>
    <row r="12055" spans="1:7">
      <c r="A12055" s="32">
        <v>2018</v>
      </c>
      <c r="B12055" s="32">
        <v>1904</v>
      </c>
      <c r="C12055" s="33" t="s">
        <v>563</v>
      </c>
      <c r="D12055" s="33" t="s">
        <v>564</v>
      </c>
      <c r="E12055" s="34">
        <v>173455</v>
      </c>
      <c r="F12055" s="35">
        <v>1.1000000000000001</v>
      </c>
      <c r="G12055" s="34">
        <v>246.6</v>
      </c>
    </row>
    <row r="12056" spans="1:7">
      <c r="A12056" s="32">
        <v>2018</v>
      </c>
      <c r="B12056" s="32">
        <v>1904</v>
      </c>
      <c r="C12056" s="33" t="s">
        <v>563</v>
      </c>
      <c r="D12056" s="33" t="s">
        <v>564</v>
      </c>
      <c r="E12056" s="34">
        <v>132165</v>
      </c>
      <c r="F12056" s="35">
        <v>1.1000000000000001</v>
      </c>
      <c r="G12056" s="34">
        <v>248.5</v>
      </c>
    </row>
    <row r="12057" spans="1:7">
      <c r="A12057" s="32">
        <v>2018</v>
      </c>
      <c r="B12057" s="32">
        <v>1904</v>
      </c>
      <c r="C12057" s="33" t="s">
        <v>563</v>
      </c>
      <c r="D12057" s="33" t="s">
        <v>564</v>
      </c>
      <c r="E12057" s="34">
        <v>38628</v>
      </c>
      <c r="F12057" s="35">
        <v>1.1000000000000001</v>
      </c>
      <c r="G12057" s="34">
        <v>470.7</v>
      </c>
    </row>
    <row r="12058" spans="1:7">
      <c r="A12058" s="32">
        <v>2018</v>
      </c>
      <c r="B12058" s="32">
        <v>1904</v>
      </c>
      <c r="C12058" s="33" t="s">
        <v>563</v>
      </c>
      <c r="D12058" s="33" t="s">
        <v>564</v>
      </c>
      <c r="E12058" s="34">
        <v>107235</v>
      </c>
      <c r="F12058" s="35">
        <v>1.1000000000000001</v>
      </c>
      <c r="G12058" s="34">
        <v>283.60000000000002</v>
      </c>
    </row>
    <row r="12059" spans="1:7">
      <c r="A12059" s="32">
        <v>2018</v>
      </c>
      <c r="B12059" s="32">
        <v>1904</v>
      </c>
      <c r="C12059" s="33" t="s">
        <v>563</v>
      </c>
      <c r="D12059" s="33" t="s">
        <v>564</v>
      </c>
      <c r="E12059" s="34">
        <v>864</v>
      </c>
      <c r="F12059" s="35">
        <v>1.1000000000000001</v>
      </c>
      <c r="G12059" s="34">
        <v>399.7</v>
      </c>
    </row>
    <row r="12060" spans="1:7">
      <c r="A12060" s="32">
        <v>2018</v>
      </c>
      <c r="B12060" s="32">
        <v>1904</v>
      </c>
      <c r="C12060" s="33" t="s">
        <v>563</v>
      </c>
      <c r="D12060" s="33" t="s">
        <v>564</v>
      </c>
      <c r="E12060" s="34">
        <v>957</v>
      </c>
      <c r="F12060" s="35">
        <v>1.1000000000000001</v>
      </c>
      <c r="G12060" s="34">
        <v>1332.2</v>
      </c>
    </row>
    <row r="12061" spans="1:7">
      <c r="A12061" s="32">
        <v>2018</v>
      </c>
      <c r="B12061" s="32">
        <v>1904</v>
      </c>
      <c r="C12061" s="33" t="s">
        <v>563</v>
      </c>
      <c r="D12061" s="33" t="s">
        <v>564</v>
      </c>
      <c r="E12061" s="34">
        <v>1069</v>
      </c>
      <c r="F12061" s="35">
        <v>1.1000000000000001</v>
      </c>
      <c r="G12061" s="34">
        <v>920.9</v>
      </c>
    </row>
    <row r="12062" spans="1:7">
      <c r="A12062" s="32">
        <v>2018</v>
      </c>
      <c r="B12062" s="32">
        <v>1904</v>
      </c>
      <c r="C12062" s="33" t="s">
        <v>563</v>
      </c>
      <c r="D12062" s="33" t="s">
        <v>564</v>
      </c>
      <c r="E12062" s="34">
        <v>11662</v>
      </c>
      <c r="F12062" s="35">
        <v>1.1000000000000001</v>
      </c>
      <c r="G12062" s="34">
        <v>368.6</v>
      </c>
    </row>
    <row r="12063" spans="1:7">
      <c r="A12063" s="32">
        <v>2018</v>
      </c>
      <c r="B12063" s="32">
        <v>1912</v>
      </c>
      <c r="C12063" s="33" t="s">
        <v>563</v>
      </c>
      <c r="D12063" s="33" t="s">
        <v>564</v>
      </c>
      <c r="E12063" s="34">
        <v>1705844</v>
      </c>
      <c r="F12063" s="35">
        <v>1.0629999999999999</v>
      </c>
      <c r="G12063" s="34">
        <v>299.7</v>
      </c>
    </row>
    <row r="12064" spans="1:7">
      <c r="A12064" s="32">
        <v>2018</v>
      </c>
      <c r="B12064" s="32">
        <v>1913</v>
      </c>
      <c r="C12064" s="33" t="s">
        <v>563</v>
      </c>
      <c r="D12064" s="33" t="s">
        <v>564</v>
      </c>
      <c r="E12064" s="34">
        <v>3712</v>
      </c>
      <c r="F12064" s="35">
        <v>1.0920000000000001</v>
      </c>
      <c r="G12064" s="34">
        <v>284.39999999999998</v>
      </c>
    </row>
    <row r="12065" spans="1:7">
      <c r="A12065" s="32">
        <v>2018</v>
      </c>
      <c r="B12065" s="32">
        <v>1913</v>
      </c>
      <c r="C12065" s="33" t="s">
        <v>563</v>
      </c>
      <c r="D12065" s="33" t="s">
        <v>564</v>
      </c>
      <c r="E12065" s="34">
        <v>5012</v>
      </c>
      <c r="F12065" s="35">
        <v>1.097</v>
      </c>
      <c r="G12065" s="34">
        <v>311.10000000000002</v>
      </c>
    </row>
    <row r="12066" spans="1:7">
      <c r="A12066" s="32">
        <v>2018</v>
      </c>
      <c r="B12066" s="32">
        <v>1913</v>
      </c>
      <c r="C12066" s="33" t="s">
        <v>563</v>
      </c>
      <c r="D12066" s="33" t="s">
        <v>564</v>
      </c>
      <c r="E12066" s="34">
        <v>6334</v>
      </c>
      <c r="F12066" s="35">
        <v>1.0620000000000001</v>
      </c>
      <c r="G12066" s="34">
        <v>275.39999999999998</v>
      </c>
    </row>
    <row r="12067" spans="1:7">
      <c r="A12067" s="32">
        <v>2018</v>
      </c>
      <c r="B12067" s="32">
        <v>1913</v>
      </c>
      <c r="C12067" s="33" t="s">
        <v>563</v>
      </c>
      <c r="D12067" s="33" t="s">
        <v>564</v>
      </c>
      <c r="E12067" s="34">
        <v>2542</v>
      </c>
      <c r="F12067" s="35">
        <v>1.091</v>
      </c>
      <c r="G12067" s="34">
        <v>382.2</v>
      </c>
    </row>
    <row r="12068" spans="1:7">
      <c r="A12068" s="32">
        <v>2018</v>
      </c>
      <c r="B12068" s="32">
        <v>1913</v>
      </c>
      <c r="C12068" s="33" t="s">
        <v>563</v>
      </c>
      <c r="D12068" s="33" t="s">
        <v>564</v>
      </c>
      <c r="E12068" s="34">
        <v>2480</v>
      </c>
      <c r="F12068" s="35">
        <v>1.0880000000000001</v>
      </c>
      <c r="G12068" s="34">
        <v>306.60000000000002</v>
      </c>
    </row>
    <row r="12069" spans="1:7">
      <c r="A12069" s="32">
        <v>2018</v>
      </c>
      <c r="B12069" s="32">
        <v>1913</v>
      </c>
      <c r="C12069" s="33" t="s">
        <v>563</v>
      </c>
      <c r="D12069" s="33" t="s">
        <v>564</v>
      </c>
      <c r="E12069" s="34">
        <v>1132</v>
      </c>
      <c r="F12069" s="35">
        <v>1.0609999999999999</v>
      </c>
      <c r="G12069" s="34">
        <v>336</v>
      </c>
    </row>
    <row r="12070" spans="1:7">
      <c r="A12070" s="32">
        <v>2018</v>
      </c>
      <c r="B12070" s="32">
        <v>1913</v>
      </c>
      <c r="C12070" s="33" t="s">
        <v>563</v>
      </c>
      <c r="D12070" s="33" t="s">
        <v>564</v>
      </c>
      <c r="E12070" s="34">
        <v>839</v>
      </c>
      <c r="F12070" s="35">
        <v>1.0580000000000001</v>
      </c>
      <c r="G12070" s="34">
        <v>296.39999999999998</v>
      </c>
    </row>
    <row r="12071" spans="1:7">
      <c r="A12071" s="32">
        <v>2018</v>
      </c>
      <c r="B12071" s="32">
        <v>1913</v>
      </c>
      <c r="C12071" s="33" t="s">
        <v>563</v>
      </c>
      <c r="D12071" s="33" t="s">
        <v>564</v>
      </c>
      <c r="E12071" s="34">
        <v>650</v>
      </c>
      <c r="F12071" s="35">
        <v>1.0900000000000001</v>
      </c>
      <c r="G12071" s="34">
        <v>423.6</v>
      </c>
    </row>
    <row r="12072" spans="1:7">
      <c r="A12072" s="32">
        <v>2018</v>
      </c>
      <c r="B12072" s="32">
        <v>1913</v>
      </c>
      <c r="C12072" s="33" t="s">
        <v>563</v>
      </c>
      <c r="D12072" s="33" t="s">
        <v>564</v>
      </c>
      <c r="E12072" s="34">
        <v>17</v>
      </c>
      <c r="F12072" s="35">
        <v>1.0669999999999999</v>
      </c>
      <c r="G12072" s="34">
        <v>725.3</v>
      </c>
    </row>
    <row r="12073" spans="1:7">
      <c r="A12073" s="32">
        <v>2018</v>
      </c>
      <c r="B12073" s="32">
        <v>1913</v>
      </c>
      <c r="C12073" s="33" t="s">
        <v>563</v>
      </c>
      <c r="D12073" s="33" t="s">
        <v>564</v>
      </c>
      <c r="E12073" s="34">
        <v>151</v>
      </c>
      <c r="F12073" s="35">
        <v>1.0580000000000001</v>
      </c>
      <c r="G12073" s="34">
        <v>267</v>
      </c>
    </row>
    <row r="12074" spans="1:7">
      <c r="A12074" s="32">
        <v>2018</v>
      </c>
      <c r="B12074" s="32">
        <v>1913</v>
      </c>
      <c r="C12074" s="33" t="s">
        <v>563</v>
      </c>
      <c r="D12074" s="33" t="s">
        <v>564</v>
      </c>
      <c r="E12074" s="34">
        <v>297</v>
      </c>
      <c r="F12074" s="35">
        <v>1.081</v>
      </c>
      <c r="G12074" s="34">
        <v>269.7</v>
      </c>
    </row>
    <row r="12075" spans="1:7">
      <c r="A12075" s="32">
        <v>2018</v>
      </c>
      <c r="B12075" s="32">
        <v>1915</v>
      </c>
      <c r="C12075" s="33" t="s">
        <v>363</v>
      </c>
      <c r="D12075" s="33" t="s">
        <v>354</v>
      </c>
      <c r="E12075" s="34">
        <v>38275</v>
      </c>
      <c r="F12075" s="35">
        <v>18.018000000000001</v>
      </c>
      <c r="G12075" s="34">
        <v>247.3</v>
      </c>
    </row>
    <row r="12076" spans="1:7">
      <c r="A12076" s="32">
        <v>2018</v>
      </c>
      <c r="B12076" s="32">
        <v>1915</v>
      </c>
      <c r="C12076" s="33" t="s">
        <v>363</v>
      </c>
      <c r="D12076" s="33" t="s">
        <v>354</v>
      </c>
      <c r="E12076" s="34">
        <v>13148</v>
      </c>
      <c r="F12076" s="35">
        <v>18.065000000000001</v>
      </c>
      <c r="G12076" s="34">
        <v>240.8</v>
      </c>
    </row>
    <row r="12077" spans="1:7">
      <c r="A12077" s="32">
        <v>2018</v>
      </c>
      <c r="B12077" s="32">
        <v>1915</v>
      </c>
      <c r="C12077" s="33" t="s">
        <v>563</v>
      </c>
      <c r="D12077" s="33" t="s">
        <v>564</v>
      </c>
      <c r="E12077" s="34">
        <v>3079</v>
      </c>
      <c r="F12077" s="35">
        <v>1.036</v>
      </c>
      <c r="G12077" s="34">
        <v>320.10000000000002</v>
      </c>
    </row>
    <row r="12078" spans="1:7">
      <c r="A12078" s="32">
        <v>2018</v>
      </c>
      <c r="B12078" s="32">
        <v>1927</v>
      </c>
      <c r="C12078" s="33" t="s">
        <v>563</v>
      </c>
      <c r="D12078" s="33" t="s">
        <v>564</v>
      </c>
      <c r="E12078" s="34">
        <v>743591</v>
      </c>
      <c r="F12078" s="35">
        <v>1.0660000000000001</v>
      </c>
      <c r="G12078" s="34">
        <v>289</v>
      </c>
    </row>
    <row r="12079" spans="1:7">
      <c r="A12079" s="32">
        <v>2018</v>
      </c>
      <c r="B12079" s="32">
        <v>1943</v>
      </c>
      <c r="C12079" s="33" t="s">
        <v>363</v>
      </c>
      <c r="D12079" s="33" t="s">
        <v>354</v>
      </c>
      <c r="E12079" s="34">
        <v>26760</v>
      </c>
      <c r="F12079" s="35">
        <v>18.251000000000001</v>
      </c>
      <c r="G12079" s="34">
        <v>227</v>
      </c>
    </row>
    <row r="12080" spans="1:7">
      <c r="A12080" s="32">
        <v>2018</v>
      </c>
      <c r="B12080" s="32">
        <v>1943</v>
      </c>
      <c r="C12080" s="33" t="s">
        <v>565</v>
      </c>
      <c r="D12080" s="33" t="s">
        <v>566</v>
      </c>
      <c r="E12080" s="34">
        <v>203</v>
      </c>
      <c r="F12080" s="35">
        <v>6</v>
      </c>
      <c r="G12080" s="34">
        <v>1755.2</v>
      </c>
    </row>
    <row r="12081" spans="1:7">
      <c r="A12081" s="32">
        <v>2018</v>
      </c>
      <c r="B12081" s="32">
        <v>2039</v>
      </c>
      <c r="C12081" s="33" t="s">
        <v>563</v>
      </c>
      <c r="D12081" s="33" t="s">
        <v>564</v>
      </c>
      <c r="E12081" s="34">
        <v>63044</v>
      </c>
      <c r="F12081" s="35">
        <v>1</v>
      </c>
      <c r="G12081" s="34">
        <v>290.5</v>
      </c>
    </row>
    <row r="12082" spans="1:7">
      <c r="A12082" s="32">
        <v>2018</v>
      </c>
      <c r="B12082" s="32">
        <v>2039</v>
      </c>
      <c r="C12082" s="33" t="s">
        <v>563</v>
      </c>
      <c r="D12082" s="33" t="s">
        <v>564</v>
      </c>
      <c r="E12082" s="34">
        <v>4543</v>
      </c>
      <c r="F12082" s="35">
        <v>1</v>
      </c>
      <c r="G12082" s="34">
        <v>350</v>
      </c>
    </row>
    <row r="12083" spans="1:7">
      <c r="A12083" s="32">
        <v>2018</v>
      </c>
      <c r="B12083" s="32">
        <v>2049</v>
      </c>
      <c r="C12083" s="33" t="s">
        <v>563</v>
      </c>
      <c r="D12083" s="33" t="s">
        <v>564</v>
      </c>
      <c r="E12083" s="34">
        <v>1412539</v>
      </c>
      <c r="F12083" s="35">
        <v>1.014</v>
      </c>
      <c r="G12083" s="34">
        <v>345.4</v>
      </c>
    </row>
    <row r="12084" spans="1:7">
      <c r="A12084" s="32">
        <v>2018</v>
      </c>
      <c r="B12084" s="32">
        <v>2050</v>
      </c>
      <c r="C12084" s="33" t="s">
        <v>563</v>
      </c>
      <c r="D12084" s="33" t="s">
        <v>564</v>
      </c>
      <c r="E12084" s="34">
        <v>2233318</v>
      </c>
      <c r="F12084" s="35">
        <v>1.0660000000000001</v>
      </c>
      <c r="G12084" s="34">
        <v>272.39999999999998</v>
      </c>
    </row>
    <row r="12085" spans="1:7">
      <c r="A12085" s="32">
        <v>2018</v>
      </c>
      <c r="B12085" s="32">
        <v>2053</v>
      </c>
      <c r="C12085" s="33" t="s">
        <v>565</v>
      </c>
      <c r="D12085" s="33" t="s">
        <v>566</v>
      </c>
      <c r="E12085" s="34">
        <v>43</v>
      </c>
      <c r="F12085" s="35">
        <v>5.9</v>
      </c>
      <c r="G12085" s="34">
        <v>1841.6</v>
      </c>
    </row>
    <row r="12086" spans="1:7">
      <c r="A12086" s="32">
        <v>2018</v>
      </c>
      <c r="B12086" s="32">
        <v>2053</v>
      </c>
      <c r="C12086" s="33" t="s">
        <v>563</v>
      </c>
      <c r="D12086" s="33" t="s">
        <v>564</v>
      </c>
      <c r="E12086" s="34">
        <v>485746</v>
      </c>
      <c r="F12086" s="35">
        <v>1.016</v>
      </c>
      <c r="G12086" s="34">
        <v>286</v>
      </c>
    </row>
    <row r="12087" spans="1:7">
      <c r="A12087" s="32">
        <v>2018</v>
      </c>
      <c r="B12087" s="32">
        <v>2070</v>
      </c>
      <c r="C12087" s="33" t="s">
        <v>563</v>
      </c>
      <c r="D12087" s="33" t="s">
        <v>564</v>
      </c>
      <c r="E12087" s="34">
        <v>1344698</v>
      </c>
      <c r="F12087" s="35">
        <v>1.0389999999999999</v>
      </c>
      <c r="G12087" s="34">
        <v>327.60000000000002</v>
      </c>
    </row>
    <row r="12088" spans="1:7">
      <c r="A12088" s="32">
        <v>2018</v>
      </c>
      <c r="B12088" s="32">
        <v>2076</v>
      </c>
      <c r="C12088" s="33" t="s">
        <v>565</v>
      </c>
      <c r="D12088" s="33" t="s">
        <v>566</v>
      </c>
      <c r="E12088" s="34">
        <v>495</v>
      </c>
      <c r="F12088" s="35">
        <v>5.8550000000000004</v>
      </c>
      <c r="G12088" s="34">
        <v>1586.6</v>
      </c>
    </row>
    <row r="12089" spans="1:7">
      <c r="A12089" s="32">
        <v>2018</v>
      </c>
      <c r="B12089" s="32">
        <v>2076</v>
      </c>
      <c r="C12089" s="33" t="s">
        <v>565</v>
      </c>
      <c r="D12089" s="33" t="s">
        <v>566</v>
      </c>
      <c r="E12089" s="34">
        <v>529</v>
      </c>
      <c r="F12089" s="35">
        <v>5.8550000000000004</v>
      </c>
      <c r="G12089" s="34">
        <v>1434.7</v>
      </c>
    </row>
    <row r="12090" spans="1:7">
      <c r="A12090" s="32">
        <v>2018</v>
      </c>
      <c r="B12090" s="32">
        <v>2076</v>
      </c>
      <c r="C12090" s="33" t="s">
        <v>363</v>
      </c>
      <c r="D12090" s="33" t="s">
        <v>354</v>
      </c>
      <c r="E12090" s="34">
        <v>15343</v>
      </c>
      <c r="F12090" s="35">
        <v>18.07</v>
      </c>
      <c r="G12090" s="34">
        <v>199.9</v>
      </c>
    </row>
    <row r="12091" spans="1:7">
      <c r="A12091" s="32">
        <v>2018</v>
      </c>
      <c r="B12091" s="32">
        <v>2076</v>
      </c>
      <c r="C12091" s="33" t="s">
        <v>363</v>
      </c>
      <c r="D12091" s="33" t="s">
        <v>354</v>
      </c>
      <c r="E12091" s="34">
        <v>60843</v>
      </c>
      <c r="F12091" s="35">
        <v>17.559999999999999</v>
      </c>
      <c r="G12091" s="34">
        <v>203.7</v>
      </c>
    </row>
    <row r="12092" spans="1:7">
      <c r="A12092" s="32">
        <v>2018</v>
      </c>
      <c r="B12092" s="32">
        <v>2079</v>
      </c>
      <c r="C12092" s="33" t="s">
        <v>563</v>
      </c>
      <c r="D12092" s="33" t="s">
        <v>564</v>
      </c>
      <c r="E12092" s="34">
        <v>2111</v>
      </c>
      <c r="F12092" s="35">
        <v>1</v>
      </c>
      <c r="G12092" s="34">
        <v>558.4</v>
      </c>
    </row>
    <row r="12093" spans="1:7">
      <c r="A12093" s="32">
        <v>2018</v>
      </c>
      <c r="B12093" s="32">
        <v>2079</v>
      </c>
      <c r="C12093" s="33" t="s">
        <v>563</v>
      </c>
      <c r="D12093" s="33" t="s">
        <v>564</v>
      </c>
      <c r="E12093" s="34">
        <v>4396</v>
      </c>
      <c r="F12093" s="35">
        <v>1</v>
      </c>
      <c r="G12093" s="34">
        <v>283.7</v>
      </c>
    </row>
    <row r="12094" spans="1:7">
      <c r="A12094" s="32">
        <v>2018</v>
      </c>
      <c r="B12094" s="32">
        <v>2079</v>
      </c>
      <c r="C12094" s="33" t="s">
        <v>563</v>
      </c>
      <c r="D12094" s="33" t="s">
        <v>564</v>
      </c>
      <c r="E12094" s="34">
        <v>112277</v>
      </c>
      <c r="F12094" s="35">
        <v>1</v>
      </c>
      <c r="G12094" s="34">
        <v>283.39999999999998</v>
      </c>
    </row>
    <row r="12095" spans="1:7">
      <c r="A12095" s="32">
        <v>2018</v>
      </c>
      <c r="B12095" s="32">
        <v>2079</v>
      </c>
      <c r="C12095" s="33" t="s">
        <v>563</v>
      </c>
      <c r="D12095" s="33" t="s">
        <v>564</v>
      </c>
      <c r="E12095" s="34">
        <v>154576</v>
      </c>
      <c r="F12095" s="35">
        <v>1</v>
      </c>
      <c r="G12095" s="34">
        <v>283.39999999999998</v>
      </c>
    </row>
    <row r="12096" spans="1:7">
      <c r="A12096" s="32">
        <v>2018</v>
      </c>
      <c r="B12096" s="32">
        <v>2079</v>
      </c>
      <c r="C12096" s="33" t="s">
        <v>363</v>
      </c>
      <c r="D12096" s="33" t="s">
        <v>354</v>
      </c>
      <c r="E12096" s="34">
        <v>16384</v>
      </c>
      <c r="F12096" s="35">
        <v>17.62</v>
      </c>
      <c r="G12096" s="34">
        <v>157.69999999999999</v>
      </c>
    </row>
    <row r="12097" spans="1:7">
      <c r="A12097" s="32">
        <v>2018</v>
      </c>
      <c r="B12097" s="32">
        <v>2079</v>
      </c>
      <c r="C12097" s="33" t="s">
        <v>363</v>
      </c>
      <c r="D12097" s="33" t="s">
        <v>354</v>
      </c>
      <c r="E12097" s="34">
        <v>65740</v>
      </c>
      <c r="F12097" s="35">
        <v>17.77</v>
      </c>
      <c r="G12097" s="34">
        <v>157.4</v>
      </c>
    </row>
    <row r="12098" spans="1:7">
      <c r="A12098" s="32">
        <v>2018</v>
      </c>
      <c r="B12098" s="32">
        <v>2079</v>
      </c>
      <c r="C12098" s="33" t="s">
        <v>363</v>
      </c>
      <c r="D12098" s="33" t="s">
        <v>354</v>
      </c>
      <c r="E12098" s="34">
        <v>65690</v>
      </c>
      <c r="F12098" s="35">
        <v>17.98</v>
      </c>
      <c r="G12098" s="34">
        <v>157.9</v>
      </c>
    </row>
    <row r="12099" spans="1:7">
      <c r="A12099" s="32">
        <v>2018</v>
      </c>
      <c r="B12099" s="32">
        <v>2081</v>
      </c>
      <c r="C12099" s="33" t="s">
        <v>565</v>
      </c>
      <c r="D12099" s="33" t="s">
        <v>566</v>
      </c>
      <c r="E12099" s="34">
        <v>2316</v>
      </c>
      <c r="F12099" s="35">
        <v>5.75</v>
      </c>
      <c r="G12099" s="34">
        <v>1669.6</v>
      </c>
    </row>
    <row r="12100" spans="1:7">
      <c r="A12100" s="32">
        <v>2018</v>
      </c>
      <c r="B12100" s="32">
        <v>2094</v>
      </c>
      <c r="C12100" s="33" t="s">
        <v>363</v>
      </c>
      <c r="D12100" s="33" t="s">
        <v>354</v>
      </c>
      <c r="E12100" s="34">
        <v>12944</v>
      </c>
      <c r="F12100" s="35">
        <v>18.04</v>
      </c>
      <c r="G12100" s="34">
        <v>158.6</v>
      </c>
    </row>
    <row r="12101" spans="1:7">
      <c r="A12101" s="32">
        <v>2018</v>
      </c>
      <c r="B12101" s="32">
        <v>2098</v>
      </c>
      <c r="C12101" s="33" t="s">
        <v>563</v>
      </c>
      <c r="D12101" s="33" t="s">
        <v>564</v>
      </c>
      <c r="E12101" s="34">
        <v>123990</v>
      </c>
      <c r="F12101" s="35">
        <v>1</v>
      </c>
      <c r="G12101" s="34">
        <v>237.6</v>
      </c>
    </row>
    <row r="12102" spans="1:7">
      <c r="A12102" s="32">
        <v>2018</v>
      </c>
      <c r="B12102" s="32">
        <v>2103</v>
      </c>
      <c r="C12102" s="33" t="s">
        <v>565</v>
      </c>
      <c r="D12102" s="33" t="s">
        <v>566</v>
      </c>
      <c r="E12102" s="34">
        <v>1740</v>
      </c>
      <c r="F12102" s="35">
        <v>5.7539999999999996</v>
      </c>
      <c r="G12102" s="34">
        <v>1680.2</v>
      </c>
    </row>
    <row r="12103" spans="1:7">
      <c r="A12103" s="32">
        <v>2018</v>
      </c>
      <c r="B12103" s="32">
        <v>2103</v>
      </c>
      <c r="C12103" s="33" t="s">
        <v>363</v>
      </c>
      <c r="D12103" s="33" t="s">
        <v>354</v>
      </c>
      <c r="E12103" s="34">
        <v>65952</v>
      </c>
      <c r="F12103" s="35">
        <v>17.59</v>
      </c>
      <c r="G12103" s="34">
        <v>151.19999999999999</v>
      </c>
    </row>
    <row r="12104" spans="1:7">
      <c r="A12104" s="32">
        <v>2018</v>
      </c>
      <c r="B12104" s="32">
        <v>2103</v>
      </c>
      <c r="C12104" s="33" t="s">
        <v>363</v>
      </c>
      <c r="D12104" s="33" t="s">
        <v>354</v>
      </c>
      <c r="E12104" s="34">
        <v>118528</v>
      </c>
      <c r="F12104" s="35">
        <v>17.559999999999999</v>
      </c>
      <c r="G12104" s="34">
        <v>174.7</v>
      </c>
    </row>
    <row r="12105" spans="1:7">
      <c r="A12105" s="32">
        <v>2018</v>
      </c>
      <c r="B12105" s="32">
        <v>2103</v>
      </c>
      <c r="C12105" s="33" t="s">
        <v>363</v>
      </c>
      <c r="D12105" s="33" t="s">
        <v>354</v>
      </c>
      <c r="E12105" s="34">
        <v>541440</v>
      </c>
      <c r="F12105" s="35">
        <v>17.62</v>
      </c>
      <c r="G12105" s="34">
        <v>177.1</v>
      </c>
    </row>
    <row r="12106" spans="1:7">
      <c r="A12106" s="32">
        <v>2018</v>
      </c>
      <c r="B12106" s="32">
        <v>2103</v>
      </c>
      <c r="C12106" s="33" t="s">
        <v>363</v>
      </c>
      <c r="D12106" s="33" t="s">
        <v>354</v>
      </c>
      <c r="E12106" s="34">
        <v>15861</v>
      </c>
      <c r="F12106" s="35">
        <v>17.989999999999998</v>
      </c>
      <c r="G12106" s="34">
        <v>144.19999999999999</v>
      </c>
    </row>
    <row r="12107" spans="1:7">
      <c r="A12107" s="32">
        <v>2018</v>
      </c>
      <c r="B12107" s="32">
        <v>2103</v>
      </c>
      <c r="C12107" s="33" t="s">
        <v>363</v>
      </c>
      <c r="D12107" s="33" t="s">
        <v>354</v>
      </c>
      <c r="E12107" s="34">
        <v>15705</v>
      </c>
      <c r="F12107" s="35">
        <v>17.940000000000001</v>
      </c>
      <c r="G12107" s="34">
        <v>143.69999999999999</v>
      </c>
    </row>
    <row r="12108" spans="1:7">
      <c r="A12108" s="32">
        <v>2018</v>
      </c>
      <c r="B12108" s="32">
        <v>2104</v>
      </c>
      <c r="C12108" s="33" t="s">
        <v>565</v>
      </c>
      <c r="D12108" s="33" t="s">
        <v>566</v>
      </c>
      <c r="E12108" s="34">
        <v>178</v>
      </c>
      <c r="F12108" s="35">
        <v>5.7539999999999996</v>
      </c>
      <c r="G12108" s="34">
        <v>1691.4</v>
      </c>
    </row>
    <row r="12109" spans="1:7">
      <c r="A12109" s="32">
        <v>2018</v>
      </c>
      <c r="B12109" s="32">
        <v>2104</v>
      </c>
      <c r="C12109" s="33" t="s">
        <v>363</v>
      </c>
      <c r="D12109" s="33" t="s">
        <v>354</v>
      </c>
      <c r="E12109" s="34">
        <v>94134</v>
      </c>
      <c r="F12109" s="35">
        <v>17.940000000000001</v>
      </c>
      <c r="G12109" s="34">
        <v>156.80000000000001</v>
      </c>
    </row>
    <row r="12110" spans="1:7">
      <c r="A12110" s="32">
        <v>2018</v>
      </c>
      <c r="B12110" s="32">
        <v>2104</v>
      </c>
      <c r="C12110" s="33" t="s">
        <v>563</v>
      </c>
      <c r="D12110" s="33" t="s">
        <v>564</v>
      </c>
      <c r="E12110" s="34">
        <v>8594</v>
      </c>
      <c r="F12110" s="35">
        <v>1.022</v>
      </c>
      <c r="G12110" s="34">
        <v>298</v>
      </c>
    </row>
    <row r="12111" spans="1:7">
      <c r="A12111" s="32">
        <v>2018</v>
      </c>
      <c r="B12111" s="32">
        <v>2104</v>
      </c>
      <c r="C12111" s="33" t="s">
        <v>563</v>
      </c>
      <c r="D12111" s="33" t="s">
        <v>564</v>
      </c>
      <c r="E12111" s="34">
        <v>92460</v>
      </c>
      <c r="F12111" s="35">
        <v>1.024</v>
      </c>
      <c r="G12111" s="34">
        <v>298</v>
      </c>
    </row>
    <row r="12112" spans="1:7">
      <c r="A12112" s="32">
        <v>2018</v>
      </c>
      <c r="B12112" s="32">
        <v>2107</v>
      </c>
      <c r="C12112" s="33" t="s">
        <v>565</v>
      </c>
      <c r="D12112" s="33" t="s">
        <v>566</v>
      </c>
      <c r="E12112" s="34">
        <v>348</v>
      </c>
      <c r="F12112" s="35">
        <v>5.7539999999999996</v>
      </c>
      <c r="G12112" s="34">
        <v>1732</v>
      </c>
    </row>
    <row r="12113" spans="1:7">
      <c r="A12113" s="32">
        <v>2018</v>
      </c>
      <c r="B12113" s="32">
        <v>2107</v>
      </c>
      <c r="C12113" s="33" t="s">
        <v>363</v>
      </c>
      <c r="D12113" s="33" t="s">
        <v>354</v>
      </c>
      <c r="E12113" s="34">
        <v>15973</v>
      </c>
      <c r="F12113" s="35">
        <v>17.82</v>
      </c>
      <c r="G12113" s="34">
        <v>214.9</v>
      </c>
    </row>
    <row r="12114" spans="1:7">
      <c r="A12114" s="32">
        <v>2018</v>
      </c>
      <c r="B12114" s="32">
        <v>2107</v>
      </c>
      <c r="C12114" s="33" t="s">
        <v>363</v>
      </c>
      <c r="D12114" s="33" t="s">
        <v>354</v>
      </c>
      <c r="E12114" s="34">
        <v>129765</v>
      </c>
      <c r="F12114" s="35">
        <v>17.690000000000001</v>
      </c>
      <c r="G12114" s="34">
        <v>211</v>
      </c>
    </row>
    <row r="12115" spans="1:7">
      <c r="A12115" s="32">
        <v>2018</v>
      </c>
      <c r="B12115" s="32">
        <v>2107</v>
      </c>
      <c r="C12115" s="33" t="s">
        <v>353</v>
      </c>
      <c r="D12115" s="33" t="s">
        <v>354</v>
      </c>
      <c r="E12115" s="34">
        <v>32471</v>
      </c>
      <c r="F12115" s="35">
        <v>21.86</v>
      </c>
      <c r="G12115" s="34">
        <v>157.5</v>
      </c>
    </row>
    <row r="12116" spans="1:7">
      <c r="A12116" s="32">
        <v>2018</v>
      </c>
      <c r="B12116" s="32">
        <v>2107</v>
      </c>
      <c r="C12116" s="33" t="s">
        <v>363</v>
      </c>
      <c r="D12116" s="33" t="s">
        <v>354</v>
      </c>
      <c r="E12116" s="34">
        <v>32151</v>
      </c>
      <c r="F12116" s="35">
        <v>18.03</v>
      </c>
      <c r="G12116" s="34">
        <v>174.7</v>
      </c>
    </row>
    <row r="12117" spans="1:7">
      <c r="A12117" s="32">
        <v>2018</v>
      </c>
      <c r="B12117" s="32">
        <v>2161</v>
      </c>
      <c r="C12117" s="33" t="s">
        <v>563</v>
      </c>
      <c r="D12117" s="33" t="s">
        <v>564</v>
      </c>
      <c r="E12117" s="34">
        <v>112843</v>
      </c>
      <c r="F12117" s="35">
        <v>1.04</v>
      </c>
      <c r="G12117" s="34">
        <v>209.1</v>
      </c>
    </row>
    <row r="12118" spans="1:7">
      <c r="A12118" s="32">
        <v>2018</v>
      </c>
      <c r="B12118" s="32">
        <v>2167</v>
      </c>
      <c r="C12118" s="33" t="s">
        <v>363</v>
      </c>
      <c r="D12118" s="33" t="s">
        <v>354</v>
      </c>
      <c r="E12118" s="34">
        <v>343399</v>
      </c>
      <c r="F12118" s="35">
        <v>17.55</v>
      </c>
      <c r="G12118" s="34">
        <v>193.3</v>
      </c>
    </row>
    <row r="12119" spans="1:7">
      <c r="A12119" s="32">
        <v>2018</v>
      </c>
      <c r="B12119" s="32">
        <v>2167</v>
      </c>
      <c r="C12119" s="33" t="s">
        <v>565</v>
      </c>
      <c r="D12119" s="33" t="s">
        <v>566</v>
      </c>
      <c r="E12119" s="34">
        <v>696</v>
      </c>
      <c r="F12119" s="35">
        <v>5.88</v>
      </c>
      <c r="G12119" s="34">
        <v>1842</v>
      </c>
    </row>
    <row r="12120" spans="1:7">
      <c r="A12120" s="32">
        <v>2018</v>
      </c>
      <c r="B12120" s="32">
        <v>2168</v>
      </c>
      <c r="C12120" s="33" t="s">
        <v>363</v>
      </c>
      <c r="D12120" s="33" t="s">
        <v>354</v>
      </c>
      <c r="E12120" s="34">
        <v>396786</v>
      </c>
      <c r="F12120" s="35">
        <v>17.48</v>
      </c>
      <c r="G12120" s="34">
        <v>189.8</v>
      </c>
    </row>
    <row r="12121" spans="1:7">
      <c r="A12121" s="32">
        <v>2018</v>
      </c>
      <c r="B12121" s="32">
        <v>2168</v>
      </c>
      <c r="C12121" s="33" t="s">
        <v>565</v>
      </c>
      <c r="D12121" s="33" t="s">
        <v>566</v>
      </c>
      <c r="E12121" s="34">
        <v>2503</v>
      </c>
      <c r="F12121" s="35">
        <v>5.88</v>
      </c>
      <c r="G12121" s="34">
        <v>1653.7</v>
      </c>
    </row>
    <row r="12122" spans="1:7">
      <c r="A12122" s="32">
        <v>2018</v>
      </c>
      <c r="B12122" s="32">
        <v>2240</v>
      </c>
      <c r="C12122" s="33" t="s">
        <v>363</v>
      </c>
      <c r="D12122" s="33" t="s">
        <v>354</v>
      </c>
      <c r="E12122" s="34">
        <v>12395</v>
      </c>
      <c r="F12122" s="35">
        <v>17.64</v>
      </c>
      <c r="G12122" s="34">
        <v>162.80000000000001</v>
      </c>
    </row>
    <row r="12123" spans="1:7">
      <c r="A12123" s="32">
        <v>2018</v>
      </c>
      <c r="B12123" s="32">
        <v>2240</v>
      </c>
      <c r="C12123" s="33" t="s">
        <v>563</v>
      </c>
      <c r="D12123" s="33" t="s">
        <v>564</v>
      </c>
      <c r="E12123" s="34">
        <v>31144</v>
      </c>
      <c r="F12123" s="35">
        <v>1.07</v>
      </c>
      <c r="G12123" s="34">
        <v>280.2</v>
      </c>
    </row>
    <row r="12124" spans="1:7">
      <c r="A12124" s="32">
        <v>2018</v>
      </c>
      <c r="B12124" s="32">
        <v>2240</v>
      </c>
      <c r="C12124" s="33" t="s">
        <v>363</v>
      </c>
      <c r="D12124" s="33" t="s">
        <v>354</v>
      </c>
      <c r="E12124" s="34">
        <v>3084</v>
      </c>
      <c r="F12124" s="35">
        <v>18.09</v>
      </c>
      <c r="G12124" s="34">
        <v>162.4</v>
      </c>
    </row>
    <row r="12125" spans="1:7">
      <c r="A12125" s="32">
        <v>2018</v>
      </c>
      <c r="B12125" s="32">
        <v>2240</v>
      </c>
      <c r="C12125" s="33" t="s">
        <v>363</v>
      </c>
      <c r="D12125" s="33" t="s">
        <v>354</v>
      </c>
      <c r="E12125" s="34">
        <v>7158</v>
      </c>
      <c r="F12125" s="35">
        <v>17.100000000000001</v>
      </c>
      <c r="G12125" s="34">
        <v>158.9</v>
      </c>
    </row>
    <row r="12126" spans="1:7">
      <c r="A12126" s="32">
        <v>2018</v>
      </c>
      <c r="B12126" s="32">
        <v>2277</v>
      </c>
      <c r="C12126" s="33" t="s">
        <v>563</v>
      </c>
      <c r="D12126" s="33" t="s">
        <v>564</v>
      </c>
      <c r="E12126" s="34">
        <v>1719</v>
      </c>
      <c r="F12126" s="35">
        <v>1.034</v>
      </c>
      <c r="G12126" s="34">
        <v>306.60000000000002</v>
      </c>
    </row>
    <row r="12127" spans="1:7">
      <c r="A12127" s="32">
        <v>2018</v>
      </c>
      <c r="B12127" s="32">
        <v>2277</v>
      </c>
      <c r="C12127" s="33" t="s">
        <v>363</v>
      </c>
      <c r="D12127" s="33" t="s">
        <v>354</v>
      </c>
      <c r="E12127" s="34">
        <v>14211</v>
      </c>
      <c r="F12127" s="35">
        <v>17.12</v>
      </c>
      <c r="G12127" s="34">
        <v>142.9</v>
      </c>
    </row>
    <row r="12128" spans="1:7">
      <c r="A12128" s="32">
        <v>2018</v>
      </c>
      <c r="B12128" s="32">
        <v>2291</v>
      </c>
      <c r="C12128" s="33" t="s">
        <v>363</v>
      </c>
      <c r="D12128" s="33" t="s">
        <v>354</v>
      </c>
      <c r="E12128" s="34">
        <v>15689</v>
      </c>
      <c r="F12128" s="35">
        <v>16.59</v>
      </c>
      <c r="G12128" s="34">
        <v>139.9</v>
      </c>
    </row>
    <row r="12129" spans="1:7">
      <c r="A12129" s="32">
        <v>2018</v>
      </c>
      <c r="B12129" s="32">
        <v>2291</v>
      </c>
      <c r="C12129" s="33" t="s">
        <v>363</v>
      </c>
      <c r="D12129" s="33" t="s">
        <v>354</v>
      </c>
      <c r="E12129" s="34">
        <v>77753</v>
      </c>
      <c r="F12129" s="35">
        <v>17.07</v>
      </c>
      <c r="G12129" s="34">
        <v>124.8</v>
      </c>
    </row>
    <row r="12130" spans="1:7">
      <c r="A12130" s="32">
        <v>2018</v>
      </c>
      <c r="B12130" s="32">
        <v>2291</v>
      </c>
      <c r="C12130" s="33" t="s">
        <v>563</v>
      </c>
      <c r="D12130" s="33" t="s">
        <v>564</v>
      </c>
      <c r="E12130" s="34">
        <v>2922</v>
      </c>
      <c r="F12130" s="35">
        <v>1.04</v>
      </c>
      <c r="G12130" s="34">
        <v>323.39999999999998</v>
      </c>
    </row>
    <row r="12131" spans="1:7">
      <c r="A12131" s="32">
        <v>2018</v>
      </c>
      <c r="B12131" s="32">
        <v>2291</v>
      </c>
      <c r="C12131" s="33" t="s">
        <v>563</v>
      </c>
      <c r="D12131" s="33" t="s">
        <v>564</v>
      </c>
      <c r="E12131" s="34">
        <v>3270</v>
      </c>
      <c r="F12131" s="35">
        <v>1.04</v>
      </c>
      <c r="G12131" s="34">
        <v>323.39999999999998</v>
      </c>
    </row>
    <row r="12132" spans="1:7">
      <c r="A12132" s="32">
        <v>2018</v>
      </c>
      <c r="B12132" s="32">
        <v>2292</v>
      </c>
      <c r="C12132" s="33" t="s">
        <v>563</v>
      </c>
      <c r="D12132" s="33" t="s">
        <v>564</v>
      </c>
      <c r="E12132" s="34">
        <v>172277</v>
      </c>
      <c r="F12132" s="35">
        <v>1.044</v>
      </c>
      <c r="G12132" s="34">
        <v>283.39999999999998</v>
      </c>
    </row>
    <row r="12133" spans="1:7">
      <c r="A12133" s="32">
        <v>2018</v>
      </c>
      <c r="B12133" s="32">
        <v>2292</v>
      </c>
      <c r="C12133" s="33" t="s">
        <v>565</v>
      </c>
      <c r="D12133" s="33" t="s">
        <v>566</v>
      </c>
      <c r="E12133" s="34">
        <v>397</v>
      </c>
      <c r="F12133" s="35">
        <v>5.8</v>
      </c>
      <c r="G12133" s="34">
        <v>1953.7</v>
      </c>
    </row>
    <row r="12134" spans="1:7">
      <c r="A12134" s="32">
        <v>2018</v>
      </c>
      <c r="B12134" s="32">
        <v>2322</v>
      </c>
      <c r="C12134" s="33" t="s">
        <v>563</v>
      </c>
      <c r="D12134" s="33" t="s">
        <v>564</v>
      </c>
      <c r="E12134" s="34">
        <v>204491</v>
      </c>
      <c r="F12134" s="35">
        <v>1.0349999999999999</v>
      </c>
      <c r="G12134" s="34">
        <v>240.1</v>
      </c>
    </row>
    <row r="12135" spans="1:7">
      <c r="A12135" s="32">
        <v>2018</v>
      </c>
      <c r="B12135" s="32">
        <v>2330</v>
      </c>
      <c r="C12135" s="33" t="s">
        <v>563</v>
      </c>
      <c r="D12135" s="33" t="s">
        <v>564</v>
      </c>
      <c r="E12135" s="34">
        <v>530748</v>
      </c>
      <c r="F12135" s="35">
        <v>1.0609999999999999</v>
      </c>
      <c r="G12135" s="34">
        <v>182.4</v>
      </c>
    </row>
    <row r="12136" spans="1:7">
      <c r="A12136" s="32">
        <v>2018</v>
      </c>
      <c r="B12136" s="32">
        <v>2336</v>
      </c>
      <c r="C12136" s="33" t="s">
        <v>563</v>
      </c>
      <c r="D12136" s="33" t="s">
        <v>564</v>
      </c>
      <c r="E12136" s="34">
        <v>3</v>
      </c>
      <c r="F12136" s="35">
        <v>1.0609999999999999</v>
      </c>
      <c r="G12136" s="34">
        <v>184.2</v>
      </c>
    </row>
    <row r="12137" spans="1:7">
      <c r="A12137" s="32">
        <v>2018</v>
      </c>
      <c r="B12137" s="32">
        <v>2336</v>
      </c>
      <c r="C12137" s="33" t="s">
        <v>563</v>
      </c>
      <c r="D12137" s="33" t="s">
        <v>564</v>
      </c>
      <c r="E12137" s="34">
        <v>11</v>
      </c>
      <c r="F12137" s="35">
        <v>1.0609999999999999</v>
      </c>
      <c r="G12137" s="34">
        <v>184.2</v>
      </c>
    </row>
    <row r="12138" spans="1:7">
      <c r="A12138" s="32">
        <v>2018</v>
      </c>
      <c r="B12138" s="32">
        <v>2336</v>
      </c>
      <c r="C12138" s="33" t="s">
        <v>563</v>
      </c>
      <c r="D12138" s="33" t="s">
        <v>564</v>
      </c>
      <c r="E12138" s="34">
        <v>110</v>
      </c>
      <c r="F12138" s="35">
        <v>1.0609999999999999</v>
      </c>
      <c r="G12138" s="34">
        <v>184.2</v>
      </c>
    </row>
    <row r="12139" spans="1:7">
      <c r="A12139" s="32">
        <v>2018</v>
      </c>
      <c r="B12139" s="32">
        <v>2336</v>
      </c>
      <c r="C12139" s="33" t="s">
        <v>563</v>
      </c>
      <c r="D12139" s="33" t="s">
        <v>564</v>
      </c>
      <c r="E12139" s="34">
        <v>63082</v>
      </c>
      <c r="F12139" s="35">
        <v>1.0509999999999999</v>
      </c>
      <c r="G12139" s="34">
        <v>184.2</v>
      </c>
    </row>
    <row r="12140" spans="1:7">
      <c r="A12140" s="32">
        <v>2018</v>
      </c>
      <c r="B12140" s="32">
        <v>2336</v>
      </c>
      <c r="C12140" s="33" t="s">
        <v>563</v>
      </c>
      <c r="D12140" s="33" t="s">
        <v>564</v>
      </c>
      <c r="E12140" s="34">
        <v>208883</v>
      </c>
      <c r="F12140" s="35">
        <v>1.0509999999999999</v>
      </c>
      <c r="G12140" s="34">
        <v>184.2</v>
      </c>
    </row>
    <row r="12141" spans="1:7">
      <c r="A12141" s="32">
        <v>2018</v>
      </c>
      <c r="B12141" s="32">
        <v>2336</v>
      </c>
      <c r="C12141" s="33" t="s">
        <v>563</v>
      </c>
      <c r="D12141" s="33" t="s">
        <v>564</v>
      </c>
      <c r="E12141" s="34">
        <v>2021611</v>
      </c>
      <c r="F12141" s="35">
        <v>1.0509999999999999</v>
      </c>
      <c r="G12141" s="34">
        <v>184.2</v>
      </c>
    </row>
    <row r="12142" spans="1:7">
      <c r="A12142" s="32">
        <v>2018</v>
      </c>
      <c r="B12142" s="32">
        <v>2364</v>
      </c>
      <c r="C12142" s="33" t="s">
        <v>565</v>
      </c>
      <c r="D12142" s="33" t="s">
        <v>566</v>
      </c>
      <c r="E12142" s="34">
        <v>119</v>
      </c>
      <c r="F12142" s="35">
        <v>5.8</v>
      </c>
      <c r="G12142" s="34">
        <v>1315.5</v>
      </c>
    </row>
    <row r="12143" spans="1:7">
      <c r="A12143" s="32">
        <v>2018</v>
      </c>
      <c r="B12143" s="32">
        <v>2367</v>
      </c>
      <c r="C12143" s="33" t="s">
        <v>563</v>
      </c>
      <c r="D12143" s="33" t="s">
        <v>564</v>
      </c>
      <c r="E12143" s="34">
        <v>630</v>
      </c>
      <c r="F12143" s="35">
        <v>1.05</v>
      </c>
      <c r="G12143" s="34">
        <v>500</v>
      </c>
    </row>
    <row r="12144" spans="1:7">
      <c r="A12144" s="32">
        <v>2018</v>
      </c>
      <c r="B12144" s="32">
        <v>2378</v>
      </c>
      <c r="C12144" s="33" t="s">
        <v>565</v>
      </c>
      <c r="D12144" s="33" t="s">
        <v>566</v>
      </c>
      <c r="E12144" s="34">
        <v>174</v>
      </c>
      <c r="F12144" s="35">
        <v>5.9660000000000002</v>
      </c>
      <c r="G12144" s="34" t="s">
        <v>364</v>
      </c>
    </row>
    <row r="12145" spans="1:7">
      <c r="A12145" s="32">
        <v>2018</v>
      </c>
      <c r="B12145" s="32">
        <v>2390</v>
      </c>
      <c r="C12145" s="33" t="s">
        <v>565</v>
      </c>
      <c r="D12145" s="33" t="s">
        <v>566</v>
      </c>
      <c r="E12145" s="34">
        <v>457</v>
      </c>
      <c r="F12145" s="35">
        <v>5.8250000000000002</v>
      </c>
      <c r="G12145" s="34" t="s">
        <v>364</v>
      </c>
    </row>
    <row r="12146" spans="1:7">
      <c r="A12146" s="32">
        <v>2018</v>
      </c>
      <c r="B12146" s="32">
        <v>2390</v>
      </c>
      <c r="C12146" s="33" t="s">
        <v>563</v>
      </c>
      <c r="D12146" s="33" t="s">
        <v>564</v>
      </c>
      <c r="E12146" s="34">
        <v>1116</v>
      </c>
      <c r="F12146" s="35">
        <v>1.028</v>
      </c>
      <c r="G12146" s="34" t="s">
        <v>364</v>
      </c>
    </row>
    <row r="12147" spans="1:7">
      <c r="A12147" s="32">
        <v>2018</v>
      </c>
      <c r="B12147" s="32">
        <v>2393</v>
      </c>
      <c r="C12147" s="33" t="s">
        <v>563</v>
      </c>
      <c r="D12147" s="33" t="s">
        <v>564</v>
      </c>
      <c r="E12147" s="34">
        <v>413</v>
      </c>
      <c r="F12147" s="35">
        <v>1.03</v>
      </c>
      <c r="G12147" s="34" t="s">
        <v>364</v>
      </c>
    </row>
    <row r="12148" spans="1:7">
      <c r="A12148" s="32">
        <v>2018</v>
      </c>
      <c r="B12148" s="32">
        <v>2393</v>
      </c>
      <c r="C12148" s="33" t="s">
        <v>563</v>
      </c>
      <c r="D12148" s="33" t="s">
        <v>564</v>
      </c>
      <c r="E12148" s="34">
        <v>1017</v>
      </c>
      <c r="F12148" s="35">
        <v>1.03</v>
      </c>
      <c r="G12148" s="34" t="s">
        <v>364</v>
      </c>
    </row>
    <row r="12149" spans="1:7">
      <c r="A12149" s="32">
        <v>2018</v>
      </c>
      <c r="B12149" s="32">
        <v>2398</v>
      </c>
      <c r="C12149" s="33" t="s">
        <v>563</v>
      </c>
      <c r="D12149" s="33" t="s">
        <v>564</v>
      </c>
      <c r="E12149" s="34">
        <v>2596066</v>
      </c>
      <c r="F12149" s="35">
        <v>1.028</v>
      </c>
      <c r="G12149" s="34" t="s">
        <v>364</v>
      </c>
    </row>
    <row r="12150" spans="1:7">
      <c r="A12150" s="32">
        <v>2018</v>
      </c>
      <c r="B12150" s="32">
        <v>2399</v>
      </c>
      <c r="C12150" s="33" t="s">
        <v>563</v>
      </c>
      <c r="D12150" s="33" t="s">
        <v>564</v>
      </c>
      <c r="E12150" s="34">
        <v>24664</v>
      </c>
      <c r="F12150" s="35">
        <v>1.3</v>
      </c>
      <c r="G12150" s="34" t="s">
        <v>364</v>
      </c>
    </row>
    <row r="12151" spans="1:7">
      <c r="A12151" s="32">
        <v>2018</v>
      </c>
      <c r="B12151" s="32">
        <v>2404</v>
      </c>
      <c r="C12151" s="33" t="s">
        <v>563</v>
      </c>
      <c r="D12151" s="33" t="s">
        <v>564</v>
      </c>
      <c r="E12151" s="34">
        <v>215753</v>
      </c>
      <c r="F12151" s="35">
        <v>1.03</v>
      </c>
      <c r="G12151" s="34" t="s">
        <v>364</v>
      </c>
    </row>
    <row r="12152" spans="1:7">
      <c r="A12152" s="32">
        <v>2018</v>
      </c>
      <c r="B12152" s="32">
        <v>2406</v>
      </c>
      <c r="C12152" s="33" t="s">
        <v>563</v>
      </c>
      <c r="D12152" s="33" t="s">
        <v>564</v>
      </c>
      <c r="E12152" s="34">
        <v>1598053</v>
      </c>
      <c r="F12152" s="35">
        <v>1.0289999999999999</v>
      </c>
      <c r="G12152" s="34" t="s">
        <v>364</v>
      </c>
    </row>
    <row r="12153" spans="1:7">
      <c r="A12153" s="32">
        <v>2018</v>
      </c>
      <c r="B12153" s="32">
        <v>2411</v>
      </c>
      <c r="C12153" s="33" t="s">
        <v>565</v>
      </c>
      <c r="D12153" s="33" t="s">
        <v>566</v>
      </c>
      <c r="E12153" s="34">
        <v>179</v>
      </c>
      <c r="F12153" s="35">
        <v>5.8</v>
      </c>
      <c r="G12153" s="34" t="s">
        <v>364</v>
      </c>
    </row>
    <row r="12154" spans="1:7">
      <c r="A12154" s="32">
        <v>2018</v>
      </c>
      <c r="B12154" s="32">
        <v>2411</v>
      </c>
      <c r="C12154" s="33" t="s">
        <v>563</v>
      </c>
      <c r="D12154" s="33" t="s">
        <v>564</v>
      </c>
      <c r="E12154" s="34">
        <v>587635</v>
      </c>
      <c r="F12154" s="35">
        <v>1.028</v>
      </c>
      <c r="G12154" s="34" t="s">
        <v>364</v>
      </c>
    </row>
    <row r="12155" spans="1:7">
      <c r="A12155" s="32">
        <v>2018</v>
      </c>
      <c r="B12155" s="32">
        <v>2442</v>
      </c>
      <c r="C12155" s="33" t="s">
        <v>563</v>
      </c>
      <c r="D12155" s="33" t="s">
        <v>564</v>
      </c>
      <c r="E12155" s="34">
        <v>26842</v>
      </c>
      <c r="F12155" s="35">
        <v>1.02</v>
      </c>
      <c r="G12155" s="34">
        <v>1315.6</v>
      </c>
    </row>
    <row r="12156" spans="1:7">
      <c r="A12156" s="32">
        <v>2018</v>
      </c>
      <c r="B12156" s="32">
        <v>2442</v>
      </c>
      <c r="C12156" s="33" t="s">
        <v>363</v>
      </c>
      <c r="D12156" s="33" t="s">
        <v>354</v>
      </c>
      <c r="E12156" s="34">
        <v>271604</v>
      </c>
      <c r="F12156" s="35">
        <v>18.04</v>
      </c>
      <c r="G12156" s="34">
        <v>286.60000000000002</v>
      </c>
    </row>
    <row r="12157" spans="1:7">
      <c r="A12157" s="32">
        <v>2018</v>
      </c>
      <c r="B12157" s="32">
        <v>2444</v>
      </c>
      <c r="C12157" s="33" t="s">
        <v>563</v>
      </c>
      <c r="D12157" s="33" t="s">
        <v>564</v>
      </c>
      <c r="E12157" s="34">
        <v>360979</v>
      </c>
      <c r="F12157" s="35">
        <v>1.05</v>
      </c>
      <c r="G12157" s="34">
        <v>227</v>
      </c>
    </row>
    <row r="12158" spans="1:7">
      <c r="A12158" s="32">
        <v>2018</v>
      </c>
      <c r="B12158" s="32">
        <v>2446</v>
      </c>
      <c r="C12158" s="33" t="s">
        <v>563</v>
      </c>
      <c r="D12158" s="33" t="s">
        <v>564</v>
      </c>
      <c r="E12158" s="34">
        <v>672890</v>
      </c>
      <c r="F12158" s="35">
        <v>1.0289999999999999</v>
      </c>
      <c r="G12158" s="34">
        <v>192.9</v>
      </c>
    </row>
    <row r="12159" spans="1:7">
      <c r="A12159" s="32">
        <v>2018</v>
      </c>
      <c r="B12159" s="32">
        <v>2446</v>
      </c>
      <c r="C12159" s="33" t="s">
        <v>563</v>
      </c>
      <c r="D12159" s="33" t="s">
        <v>564</v>
      </c>
      <c r="E12159" s="34">
        <v>346640</v>
      </c>
      <c r="F12159" s="35">
        <v>1.0289999999999999</v>
      </c>
      <c r="G12159" s="34">
        <v>192.9</v>
      </c>
    </row>
    <row r="12160" spans="1:7">
      <c r="A12160" s="32">
        <v>2018</v>
      </c>
      <c r="B12160" s="32">
        <v>2451</v>
      </c>
      <c r="C12160" s="33" t="s">
        <v>353</v>
      </c>
      <c r="D12160" s="33" t="s">
        <v>354</v>
      </c>
      <c r="E12160" s="34">
        <v>243000</v>
      </c>
      <c r="F12160" s="35">
        <v>20.262</v>
      </c>
      <c r="G12160" s="34">
        <v>183</v>
      </c>
    </row>
    <row r="12161" spans="1:7">
      <c r="A12161" s="32">
        <v>2018</v>
      </c>
      <c r="B12161" s="32">
        <v>2454</v>
      </c>
      <c r="C12161" s="33" t="s">
        <v>563</v>
      </c>
      <c r="D12161" s="33" t="s">
        <v>564</v>
      </c>
      <c r="E12161" s="34">
        <v>1287733</v>
      </c>
      <c r="F12161" s="35">
        <v>1.04</v>
      </c>
      <c r="G12161" s="34">
        <v>192.9</v>
      </c>
    </row>
    <row r="12162" spans="1:7">
      <c r="A12162" s="32">
        <v>2018</v>
      </c>
      <c r="B12162" s="32">
        <v>2454</v>
      </c>
      <c r="C12162" s="33" t="s">
        <v>563</v>
      </c>
      <c r="D12162" s="33" t="s">
        <v>564</v>
      </c>
      <c r="E12162" s="34">
        <v>722883</v>
      </c>
      <c r="F12162" s="35">
        <v>1.03</v>
      </c>
      <c r="G12162" s="34">
        <v>192.9</v>
      </c>
    </row>
    <row r="12163" spans="1:7">
      <c r="A12163" s="32">
        <v>2018</v>
      </c>
      <c r="B12163" s="32">
        <v>2480</v>
      </c>
      <c r="C12163" s="33" t="s">
        <v>565</v>
      </c>
      <c r="D12163" s="33" t="s">
        <v>566</v>
      </c>
      <c r="E12163" s="34">
        <v>12</v>
      </c>
      <c r="F12163" s="35">
        <v>5.7960000000000003</v>
      </c>
      <c r="G12163" s="34" t="s">
        <v>364</v>
      </c>
    </row>
    <row r="12164" spans="1:7">
      <c r="A12164" s="32">
        <v>2018</v>
      </c>
      <c r="B12164" s="32">
        <v>2490</v>
      </c>
      <c r="C12164" s="33" t="s">
        <v>563</v>
      </c>
      <c r="D12164" s="33" t="s">
        <v>564</v>
      </c>
      <c r="E12164" s="34">
        <v>1089813</v>
      </c>
      <c r="F12164" s="35">
        <v>1.03</v>
      </c>
      <c r="G12164" s="34" t="s">
        <v>364</v>
      </c>
    </row>
    <row r="12165" spans="1:7">
      <c r="A12165" s="32">
        <v>2018</v>
      </c>
      <c r="B12165" s="32">
        <v>2493</v>
      </c>
      <c r="C12165" s="33" t="s">
        <v>567</v>
      </c>
      <c r="D12165" s="33" t="s">
        <v>566</v>
      </c>
      <c r="E12165" s="34">
        <v>106213</v>
      </c>
      <c r="F12165" s="35">
        <v>6.09</v>
      </c>
      <c r="G12165" s="34">
        <v>1374</v>
      </c>
    </row>
    <row r="12166" spans="1:7">
      <c r="A12166" s="32">
        <v>2018</v>
      </c>
      <c r="B12166" s="32">
        <v>2493</v>
      </c>
      <c r="C12166" s="33" t="s">
        <v>563</v>
      </c>
      <c r="D12166" s="33" t="s">
        <v>564</v>
      </c>
      <c r="E12166" s="34">
        <v>2508323</v>
      </c>
      <c r="F12166" s="35">
        <v>1.03</v>
      </c>
      <c r="G12166" s="34">
        <v>299</v>
      </c>
    </row>
    <row r="12167" spans="1:7">
      <c r="A12167" s="32">
        <v>2018</v>
      </c>
      <c r="B12167" s="32">
        <v>2494</v>
      </c>
      <c r="C12167" s="33" t="s">
        <v>565</v>
      </c>
      <c r="D12167" s="33" t="s">
        <v>566</v>
      </c>
      <c r="E12167" s="34">
        <v>442</v>
      </c>
      <c r="F12167" s="35">
        <v>5.83</v>
      </c>
      <c r="G12167" s="34" t="s">
        <v>364</v>
      </c>
    </row>
    <row r="12168" spans="1:7">
      <c r="A12168" s="32">
        <v>2018</v>
      </c>
      <c r="B12168" s="32">
        <v>2494</v>
      </c>
      <c r="C12168" s="33" t="s">
        <v>563</v>
      </c>
      <c r="D12168" s="33" t="s">
        <v>564</v>
      </c>
      <c r="E12168" s="34">
        <v>19519</v>
      </c>
      <c r="F12168" s="35">
        <v>1.03</v>
      </c>
      <c r="G12168" s="34" t="s">
        <v>364</v>
      </c>
    </row>
    <row r="12169" spans="1:7">
      <c r="A12169" s="32">
        <v>2018</v>
      </c>
      <c r="B12169" s="32">
        <v>2499</v>
      </c>
      <c r="C12169" s="33" t="s">
        <v>565</v>
      </c>
      <c r="D12169" s="33" t="s">
        <v>566</v>
      </c>
      <c r="E12169" s="34">
        <v>592</v>
      </c>
      <c r="F12169" s="35">
        <v>5.83</v>
      </c>
      <c r="G12169" s="34" t="s">
        <v>364</v>
      </c>
    </row>
    <row r="12170" spans="1:7">
      <c r="A12170" s="32">
        <v>2018</v>
      </c>
      <c r="B12170" s="32">
        <v>2499</v>
      </c>
      <c r="C12170" s="33" t="s">
        <v>563</v>
      </c>
      <c r="D12170" s="33" t="s">
        <v>564</v>
      </c>
      <c r="E12170" s="34">
        <v>85427</v>
      </c>
      <c r="F12170" s="35">
        <v>1.03</v>
      </c>
      <c r="G12170" s="34" t="s">
        <v>364</v>
      </c>
    </row>
    <row r="12171" spans="1:7">
      <c r="A12171" s="32">
        <v>2018</v>
      </c>
      <c r="B12171" s="32">
        <v>2500</v>
      </c>
      <c r="C12171" s="33" t="s">
        <v>563</v>
      </c>
      <c r="D12171" s="33" t="s">
        <v>564</v>
      </c>
      <c r="E12171" s="34">
        <v>1563571</v>
      </c>
      <c r="F12171" s="35">
        <v>1.0289999999999999</v>
      </c>
      <c r="G12171" s="34" t="s">
        <v>364</v>
      </c>
    </row>
    <row r="12172" spans="1:7">
      <c r="A12172" s="32">
        <v>2018</v>
      </c>
      <c r="B12172" s="32">
        <v>2511</v>
      </c>
      <c r="C12172" s="33" t="s">
        <v>563</v>
      </c>
      <c r="D12172" s="33" t="s">
        <v>564</v>
      </c>
      <c r="E12172" s="34">
        <v>1143200</v>
      </c>
      <c r="F12172" s="35">
        <v>1.028</v>
      </c>
      <c r="G12172" s="34">
        <v>282</v>
      </c>
    </row>
    <row r="12173" spans="1:7">
      <c r="A12173" s="32">
        <v>2018</v>
      </c>
      <c r="B12173" s="32">
        <v>2516</v>
      </c>
      <c r="C12173" s="33" t="s">
        <v>563</v>
      </c>
      <c r="D12173" s="33" t="s">
        <v>564</v>
      </c>
      <c r="E12173" s="34">
        <v>1284844</v>
      </c>
      <c r="F12173" s="35">
        <v>1.0269999999999999</v>
      </c>
      <c r="G12173" s="34">
        <v>283</v>
      </c>
    </row>
    <row r="12174" spans="1:7">
      <c r="A12174" s="32">
        <v>2018</v>
      </c>
      <c r="B12174" s="32">
        <v>2517</v>
      </c>
      <c r="C12174" s="33" t="s">
        <v>565</v>
      </c>
      <c r="D12174" s="33" t="s">
        <v>566</v>
      </c>
      <c r="E12174" s="34">
        <v>458</v>
      </c>
      <c r="F12174" s="35">
        <v>5.6829999999999998</v>
      </c>
      <c r="G12174" s="34">
        <v>1785</v>
      </c>
    </row>
    <row r="12175" spans="1:7">
      <c r="A12175" s="32">
        <v>2018</v>
      </c>
      <c r="B12175" s="32">
        <v>2517</v>
      </c>
      <c r="C12175" s="33" t="s">
        <v>563</v>
      </c>
      <c r="D12175" s="33" t="s">
        <v>564</v>
      </c>
      <c r="E12175" s="34">
        <v>222301</v>
      </c>
      <c r="F12175" s="35">
        <v>1.026</v>
      </c>
      <c r="G12175" s="34">
        <v>309.2</v>
      </c>
    </row>
    <row r="12176" spans="1:7">
      <c r="A12176" s="32">
        <v>2018</v>
      </c>
      <c r="B12176" s="32">
        <v>2517</v>
      </c>
      <c r="C12176" s="33" t="s">
        <v>567</v>
      </c>
      <c r="D12176" s="33" t="s">
        <v>566</v>
      </c>
      <c r="E12176" s="34">
        <v>4614</v>
      </c>
      <c r="F12176" s="35">
        <v>6.3419999999999996</v>
      </c>
      <c r="G12176" s="34">
        <v>946.9</v>
      </c>
    </row>
    <row r="12177" spans="1:7">
      <c r="A12177" s="32">
        <v>2018</v>
      </c>
      <c r="B12177" s="32">
        <v>2535</v>
      </c>
      <c r="C12177" s="33" t="s">
        <v>565</v>
      </c>
      <c r="D12177" s="33" t="s">
        <v>566</v>
      </c>
      <c r="E12177" s="34">
        <v>268</v>
      </c>
      <c r="F12177" s="35">
        <v>5.7990000000000004</v>
      </c>
      <c r="G12177" s="34" t="s">
        <v>364</v>
      </c>
    </row>
    <row r="12178" spans="1:7">
      <c r="A12178" s="32">
        <v>2018</v>
      </c>
      <c r="B12178" s="32">
        <v>2539</v>
      </c>
      <c r="C12178" s="33" t="s">
        <v>563</v>
      </c>
      <c r="D12178" s="33" t="s">
        <v>564</v>
      </c>
      <c r="E12178" s="34">
        <v>3235744</v>
      </c>
      <c r="F12178" s="35">
        <v>1.0269999999999999</v>
      </c>
      <c r="G12178" s="34" t="s">
        <v>364</v>
      </c>
    </row>
    <row r="12179" spans="1:7">
      <c r="A12179" s="32">
        <v>2018</v>
      </c>
      <c r="B12179" s="32">
        <v>2594</v>
      </c>
      <c r="C12179" s="33" t="s">
        <v>563</v>
      </c>
      <c r="D12179" s="33" t="s">
        <v>564</v>
      </c>
      <c r="E12179" s="34">
        <v>6321</v>
      </c>
      <c r="F12179" s="35">
        <v>1.03</v>
      </c>
      <c r="G12179" s="34" t="s">
        <v>364</v>
      </c>
    </row>
    <row r="12180" spans="1:7">
      <c r="A12180" s="32">
        <v>2018</v>
      </c>
      <c r="B12180" s="32">
        <v>2625</v>
      </c>
      <c r="C12180" s="33" t="s">
        <v>563</v>
      </c>
      <c r="D12180" s="33" t="s">
        <v>564</v>
      </c>
      <c r="E12180" s="34">
        <v>133375</v>
      </c>
      <c r="F12180" s="35">
        <v>1.03</v>
      </c>
      <c r="G12180" s="34" t="s">
        <v>364</v>
      </c>
    </row>
    <row r="12181" spans="1:7">
      <c r="A12181" s="32">
        <v>2018</v>
      </c>
      <c r="B12181" s="32">
        <v>2706</v>
      </c>
      <c r="C12181" s="33" t="s">
        <v>353</v>
      </c>
      <c r="D12181" s="33" t="s">
        <v>354</v>
      </c>
      <c r="E12181" s="34">
        <v>11762</v>
      </c>
      <c r="F12181" s="35">
        <v>25.956</v>
      </c>
      <c r="G12181" s="34">
        <v>328.7</v>
      </c>
    </row>
    <row r="12182" spans="1:7">
      <c r="A12182" s="32">
        <v>2018</v>
      </c>
      <c r="B12182" s="32">
        <v>2706</v>
      </c>
      <c r="C12182" s="33" t="s">
        <v>563</v>
      </c>
      <c r="D12182" s="33" t="s">
        <v>564</v>
      </c>
      <c r="E12182" s="34">
        <v>640253</v>
      </c>
      <c r="F12182" s="35">
        <v>1.026</v>
      </c>
      <c r="G12182" s="34">
        <v>362.9</v>
      </c>
    </row>
    <row r="12183" spans="1:7">
      <c r="A12183" s="32">
        <v>2018</v>
      </c>
      <c r="B12183" s="32">
        <v>2712</v>
      </c>
      <c r="C12183" s="33" t="s">
        <v>353</v>
      </c>
      <c r="D12183" s="33" t="s">
        <v>354</v>
      </c>
      <c r="E12183" s="34">
        <v>11380</v>
      </c>
      <c r="F12183" s="35">
        <v>23.92</v>
      </c>
      <c r="G12183" s="34">
        <v>329.2</v>
      </c>
    </row>
    <row r="12184" spans="1:7">
      <c r="A12184" s="32">
        <v>2018</v>
      </c>
      <c r="B12184" s="32">
        <v>2712</v>
      </c>
      <c r="C12184" s="33" t="s">
        <v>353</v>
      </c>
      <c r="D12184" s="33" t="s">
        <v>354</v>
      </c>
      <c r="E12184" s="34">
        <v>37227</v>
      </c>
      <c r="F12184" s="35">
        <v>25.244</v>
      </c>
      <c r="G12184" s="34">
        <v>320.2</v>
      </c>
    </row>
    <row r="12185" spans="1:7">
      <c r="A12185" s="32">
        <v>2018</v>
      </c>
      <c r="B12185" s="32">
        <v>2712</v>
      </c>
      <c r="C12185" s="33" t="s">
        <v>353</v>
      </c>
      <c r="D12185" s="33" t="s">
        <v>354</v>
      </c>
      <c r="E12185" s="34">
        <v>11093</v>
      </c>
      <c r="F12185" s="35">
        <v>24.85</v>
      </c>
      <c r="G12185" s="34">
        <v>327.2</v>
      </c>
    </row>
    <row r="12186" spans="1:7">
      <c r="A12186" s="32">
        <v>2018</v>
      </c>
      <c r="B12186" s="32">
        <v>2718</v>
      </c>
      <c r="C12186" s="33" t="s">
        <v>353</v>
      </c>
      <c r="D12186" s="33" t="s">
        <v>354</v>
      </c>
      <c r="E12186" s="34">
        <v>11915</v>
      </c>
      <c r="F12186" s="35">
        <v>24.312000000000001</v>
      </c>
      <c r="G12186" s="34">
        <v>324.7</v>
      </c>
    </row>
    <row r="12187" spans="1:7">
      <c r="A12187" s="32">
        <v>2018</v>
      </c>
      <c r="B12187" s="32">
        <v>2718</v>
      </c>
      <c r="C12187" s="33" t="s">
        <v>565</v>
      </c>
      <c r="D12187" s="33" t="s">
        <v>566</v>
      </c>
      <c r="E12187" s="34">
        <v>3368</v>
      </c>
      <c r="F12187" s="35">
        <v>5.79</v>
      </c>
      <c r="G12187" s="34">
        <v>1658.7</v>
      </c>
    </row>
    <row r="12188" spans="1:7">
      <c r="A12188" s="32">
        <v>2018</v>
      </c>
      <c r="B12188" s="32">
        <v>2718</v>
      </c>
      <c r="C12188" s="33" t="s">
        <v>353</v>
      </c>
      <c r="D12188" s="33" t="s">
        <v>354</v>
      </c>
      <c r="E12188" s="34">
        <v>11734</v>
      </c>
      <c r="F12188" s="35">
        <v>21.937999999999999</v>
      </c>
      <c r="G12188" s="34">
        <v>309.5</v>
      </c>
    </row>
    <row r="12189" spans="1:7">
      <c r="A12189" s="32">
        <v>2018</v>
      </c>
      <c r="B12189" s="32">
        <v>2720</v>
      </c>
      <c r="C12189" s="33" t="s">
        <v>563</v>
      </c>
      <c r="D12189" s="33" t="s">
        <v>564</v>
      </c>
      <c r="E12189" s="34">
        <v>334635</v>
      </c>
      <c r="F12189" s="35">
        <v>1.0329999999999999</v>
      </c>
      <c r="G12189" s="34">
        <v>330</v>
      </c>
    </row>
    <row r="12190" spans="1:7">
      <c r="A12190" s="32">
        <v>2018</v>
      </c>
      <c r="B12190" s="32">
        <v>2720</v>
      </c>
      <c r="C12190" s="33" t="s">
        <v>563</v>
      </c>
      <c r="D12190" s="33" t="s">
        <v>564</v>
      </c>
      <c r="E12190" s="34">
        <v>449087</v>
      </c>
      <c r="F12190" s="35">
        <v>1.0329999999999999</v>
      </c>
      <c r="G12190" s="34">
        <v>330</v>
      </c>
    </row>
    <row r="12191" spans="1:7">
      <c r="A12191" s="32">
        <v>2018</v>
      </c>
      <c r="B12191" s="32">
        <v>2720</v>
      </c>
      <c r="C12191" s="33" t="s">
        <v>563</v>
      </c>
      <c r="D12191" s="33" t="s">
        <v>564</v>
      </c>
      <c r="E12191" s="34">
        <v>963490</v>
      </c>
      <c r="F12191" s="35">
        <v>1.0329999999999999</v>
      </c>
      <c r="G12191" s="34">
        <v>330</v>
      </c>
    </row>
    <row r="12192" spans="1:7">
      <c r="A12192" s="32">
        <v>2018</v>
      </c>
      <c r="B12192" s="32">
        <v>2720</v>
      </c>
      <c r="C12192" s="33" t="s">
        <v>563</v>
      </c>
      <c r="D12192" s="33" t="s">
        <v>564</v>
      </c>
      <c r="E12192" s="34">
        <v>1188831</v>
      </c>
      <c r="F12192" s="35">
        <v>1.0329999999999999</v>
      </c>
      <c r="G12192" s="34">
        <v>330</v>
      </c>
    </row>
    <row r="12193" spans="1:7">
      <c r="A12193" s="32">
        <v>2018</v>
      </c>
      <c r="B12193" s="32">
        <v>2721</v>
      </c>
      <c r="C12193" s="33" t="s">
        <v>565</v>
      </c>
      <c r="D12193" s="33" t="s">
        <v>566</v>
      </c>
      <c r="E12193" s="34">
        <v>6574</v>
      </c>
      <c r="F12193" s="35">
        <v>5.78</v>
      </c>
      <c r="G12193" s="34">
        <v>1667.6</v>
      </c>
    </row>
    <row r="12194" spans="1:7">
      <c r="A12194" s="32">
        <v>2018</v>
      </c>
      <c r="B12194" s="32">
        <v>2721</v>
      </c>
      <c r="C12194" s="33" t="s">
        <v>353</v>
      </c>
      <c r="D12194" s="33" t="s">
        <v>354</v>
      </c>
      <c r="E12194" s="34">
        <v>62560</v>
      </c>
      <c r="F12194" s="35">
        <v>22.93</v>
      </c>
      <c r="G12194" s="34">
        <v>312.5</v>
      </c>
    </row>
    <row r="12195" spans="1:7">
      <c r="A12195" s="32">
        <v>2018</v>
      </c>
      <c r="B12195" s="32">
        <v>2721</v>
      </c>
      <c r="C12195" s="33" t="s">
        <v>353</v>
      </c>
      <c r="D12195" s="33" t="s">
        <v>354</v>
      </c>
      <c r="E12195" s="34">
        <v>51014</v>
      </c>
      <c r="F12195" s="35">
        <v>23.045999999999999</v>
      </c>
      <c r="G12195" s="34">
        <v>296.2</v>
      </c>
    </row>
    <row r="12196" spans="1:7">
      <c r="A12196" s="32">
        <v>2018</v>
      </c>
      <c r="B12196" s="32">
        <v>2721</v>
      </c>
      <c r="C12196" s="33" t="s">
        <v>353</v>
      </c>
      <c r="D12196" s="33" t="s">
        <v>354</v>
      </c>
      <c r="E12196" s="34">
        <v>89359</v>
      </c>
      <c r="F12196" s="35">
        <v>25.952000000000002</v>
      </c>
      <c r="G12196" s="34">
        <v>289.5</v>
      </c>
    </row>
    <row r="12197" spans="1:7">
      <c r="A12197" s="32">
        <v>2018</v>
      </c>
      <c r="B12197" s="32">
        <v>2721</v>
      </c>
      <c r="C12197" s="33" t="s">
        <v>353</v>
      </c>
      <c r="D12197" s="33" t="s">
        <v>354</v>
      </c>
      <c r="E12197" s="34">
        <v>37301</v>
      </c>
      <c r="F12197" s="35">
        <v>21.608000000000001</v>
      </c>
      <c r="G12197" s="34">
        <v>415.9</v>
      </c>
    </row>
    <row r="12198" spans="1:7">
      <c r="A12198" s="32">
        <v>2018</v>
      </c>
      <c r="B12198" s="32">
        <v>2723</v>
      </c>
      <c r="C12198" s="33" t="s">
        <v>563</v>
      </c>
      <c r="D12198" s="33" t="s">
        <v>564</v>
      </c>
      <c r="E12198" s="34">
        <v>15889</v>
      </c>
      <c r="F12198" s="35">
        <v>1.0289999999999999</v>
      </c>
      <c r="G12198" s="34">
        <v>1525.2</v>
      </c>
    </row>
    <row r="12199" spans="1:7">
      <c r="A12199" s="32">
        <v>2018</v>
      </c>
      <c r="B12199" s="32">
        <v>2723</v>
      </c>
      <c r="C12199" s="33" t="s">
        <v>563</v>
      </c>
      <c r="D12199" s="33" t="s">
        <v>564</v>
      </c>
      <c r="E12199" s="34">
        <v>498318</v>
      </c>
      <c r="F12199" s="35">
        <v>1.0289999999999999</v>
      </c>
      <c r="G12199" s="34">
        <v>329.1</v>
      </c>
    </row>
    <row r="12200" spans="1:7">
      <c r="A12200" s="32">
        <v>2018</v>
      </c>
      <c r="B12200" s="32">
        <v>2723</v>
      </c>
      <c r="C12200" s="33" t="s">
        <v>563</v>
      </c>
      <c r="D12200" s="33" t="s">
        <v>564</v>
      </c>
      <c r="E12200" s="34">
        <v>583109</v>
      </c>
      <c r="F12200" s="35">
        <v>1.0289999999999999</v>
      </c>
      <c r="G12200" s="34">
        <v>329.1</v>
      </c>
    </row>
    <row r="12201" spans="1:7">
      <c r="A12201" s="32">
        <v>2018</v>
      </c>
      <c r="B12201" s="32">
        <v>2723</v>
      </c>
      <c r="C12201" s="33" t="s">
        <v>563</v>
      </c>
      <c r="D12201" s="33" t="s">
        <v>564</v>
      </c>
      <c r="E12201" s="34">
        <v>634660</v>
      </c>
      <c r="F12201" s="35">
        <v>1.0289999999999999</v>
      </c>
      <c r="G12201" s="34">
        <v>329.1</v>
      </c>
    </row>
    <row r="12202" spans="1:7">
      <c r="A12202" s="32">
        <v>2018</v>
      </c>
      <c r="B12202" s="32">
        <v>2723</v>
      </c>
      <c r="C12202" s="33" t="s">
        <v>563</v>
      </c>
      <c r="D12202" s="33" t="s">
        <v>564</v>
      </c>
      <c r="E12202" s="34">
        <v>497285</v>
      </c>
      <c r="F12202" s="35">
        <v>1.0289999999999999</v>
      </c>
      <c r="G12202" s="34">
        <v>329.1</v>
      </c>
    </row>
    <row r="12203" spans="1:7">
      <c r="A12203" s="32">
        <v>2018</v>
      </c>
      <c r="B12203" s="32">
        <v>2723</v>
      </c>
      <c r="C12203" s="33" t="s">
        <v>563</v>
      </c>
      <c r="D12203" s="33" t="s">
        <v>564</v>
      </c>
      <c r="E12203" s="34">
        <v>26496</v>
      </c>
      <c r="F12203" s="35">
        <v>1.0289999999999999</v>
      </c>
      <c r="G12203" s="34">
        <v>329.1</v>
      </c>
    </row>
    <row r="12204" spans="1:7">
      <c r="A12204" s="32">
        <v>2018</v>
      </c>
      <c r="B12204" s="32">
        <v>2723</v>
      </c>
      <c r="C12204" s="33" t="s">
        <v>563</v>
      </c>
      <c r="D12204" s="33" t="s">
        <v>564</v>
      </c>
      <c r="E12204" s="34">
        <v>773487</v>
      </c>
      <c r="F12204" s="35">
        <v>1.0289999999999999</v>
      </c>
      <c r="G12204" s="34">
        <v>329.1</v>
      </c>
    </row>
    <row r="12205" spans="1:7">
      <c r="A12205" s="32">
        <v>2018</v>
      </c>
      <c r="B12205" s="32">
        <v>2727</v>
      </c>
      <c r="C12205" s="33" t="s">
        <v>353</v>
      </c>
      <c r="D12205" s="33" t="s">
        <v>354</v>
      </c>
      <c r="E12205" s="34">
        <v>23078</v>
      </c>
      <c r="F12205" s="35">
        <v>24.282</v>
      </c>
      <c r="G12205" s="34">
        <v>315.3</v>
      </c>
    </row>
    <row r="12206" spans="1:7">
      <c r="A12206" s="32">
        <v>2018</v>
      </c>
      <c r="B12206" s="32">
        <v>2727</v>
      </c>
      <c r="C12206" s="33" t="s">
        <v>565</v>
      </c>
      <c r="D12206" s="33" t="s">
        <v>566</v>
      </c>
      <c r="E12206" s="34">
        <v>3014</v>
      </c>
      <c r="F12206" s="35">
        <v>5.79</v>
      </c>
      <c r="G12206" s="34">
        <v>1689.3</v>
      </c>
    </row>
    <row r="12207" spans="1:7">
      <c r="A12207" s="32">
        <v>2018</v>
      </c>
      <c r="B12207" s="32">
        <v>2727</v>
      </c>
      <c r="C12207" s="33" t="s">
        <v>353</v>
      </c>
      <c r="D12207" s="33" t="s">
        <v>354</v>
      </c>
      <c r="E12207" s="34">
        <v>24110</v>
      </c>
      <c r="F12207" s="35">
        <v>23.992000000000001</v>
      </c>
      <c r="G12207" s="34">
        <v>316.3</v>
      </c>
    </row>
    <row r="12208" spans="1:7">
      <c r="A12208" s="32">
        <v>2018</v>
      </c>
      <c r="B12208" s="32">
        <v>2727</v>
      </c>
      <c r="C12208" s="33" t="s">
        <v>353</v>
      </c>
      <c r="D12208" s="33" t="s">
        <v>354</v>
      </c>
      <c r="E12208" s="34">
        <v>144730</v>
      </c>
      <c r="F12208" s="35">
        <v>26.012</v>
      </c>
      <c r="G12208" s="34">
        <v>291</v>
      </c>
    </row>
    <row r="12209" spans="1:7">
      <c r="A12209" s="32">
        <v>2018</v>
      </c>
      <c r="B12209" s="32">
        <v>2727</v>
      </c>
      <c r="C12209" s="33" t="s">
        <v>353</v>
      </c>
      <c r="D12209" s="33" t="s">
        <v>354</v>
      </c>
      <c r="E12209" s="34">
        <v>11304</v>
      </c>
      <c r="F12209" s="35">
        <v>24.472000000000001</v>
      </c>
      <c r="G12209" s="34">
        <v>308.2</v>
      </c>
    </row>
    <row r="12210" spans="1:7">
      <c r="A12210" s="32">
        <v>2018</v>
      </c>
      <c r="B12210" s="32">
        <v>2727</v>
      </c>
      <c r="C12210" s="33" t="s">
        <v>353</v>
      </c>
      <c r="D12210" s="33" t="s">
        <v>354</v>
      </c>
      <c r="E12210" s="34">
        <v>11116</v>
      </c>
      <c r="F12210" s="35">
        <v>24.013999999999999</v>
      </c>
      <c r="G12210" s="34">
        <v>326.39999999999998</v>
      </c>
    </row>
    <row r="12211" spans="1:7">
      <c r="A12211" s="32">
        <v>2018</v>
      </c>
      <c r="B12211" s="32">
        <v>2790</v>
      </c>
      <c r="C12211" s="33" t="s">
        <v>563</v>
      </c>
      <c r="D12211" s="33" t="s">
        <v>564</v>
      </c>
      <c r="E12211" s="34">
        <v>87</v>
      </c>
      <c r="F12211" s="35">
        <v>1.1719999999999999</v>
      </c>
      <c r="G12211" s="34">
        <v>425.9</v>
      </c>
    </row>
    <row r="12212" spans="1:7">
      <c r="A12212" s="32">
        <v>2018</v>
      </c>
      <c r="B12212" s="32">
        <v>2790</v>
      </c>
      <c r="C12212" s="33" t="s">
        <v>362</v>
      </c>
      <c r="D12212" s="33" t="s">
        <v>354</v>
      </c>
      <c r="E12212" s="34">
        <v>30211</v>
      </c>
      <c r="F12212" s="35">
        <v>14.36</v>
      </c>
      <c r="G12212" s="34">
        <v>286.89999999999998</v>
      </c>
    </row>
    <row r="12213" spans="1:7">
      <c r="A12213" s="32">
        <v>2018</v>
      </c>
      <c r="B12213" s="32">
        <v>2817</v>
      </c>
      <c r="C12213" s="33" t="s">
        <v>362</v>
      </c>
      <c r="D12213" s="33" t="s">
        <v>354</v>
      </c>
      <c r="E12213" s="34">
        <v>51462</v>
      </c>
      <c r="F12213" s="35">
        <v>13.68</v>
      </c>
      <c r="G12213" s="34">
        <v>138.9</v>
      </c>
    </row>
    <row r="12214" spans="1:7">
      <c r="A12214" s="32">
        <v>2018</v>
      </c>
      <c r="B12214" s="32">
        <v>2823</v>
      </c>
      <c r="C12214" s="33" t="s">
        <v>362</v>
      </c>
      <c r="D12214" s="33" t="s">
        <v>354</v>
      </c>
      <c r="E12214" s="34">
        <v>105647</v>
      </c>
      <c r="F12214" s="35">
        <v>13.016</v>
      </c>
      <c r="G12214" s="34">
        <v>153.69999999999999</v>
      </c>
    </row>
    <row r="12215" spans="1:7">
      <c r="A12215" s="32">
        <v>2018</v>
      </c>
      <c r="B12215" s="32">
        <v>2823</v>
      </c>
      <c r="C12215" s="33" t="s">
        <v>362</v>
      </c>
      <c r="D12215" s="33" t="s">
        <v>354</v>
      </c>
      <c r="E12215" s="34">
        <v>282804</v>
      </c>
      <c r="F12215" s="35">
        <v>12.958</v>
      </c>
      <c r="G12215" s="34">
        <v>157</v>
      </c>
    </row>
    <row r="12216" spans="1:7">
      <c r="A12216" s="32">
        <v>2018</v>
      </c>
      <c r="B12216" s="32">
        <v>2823</v>
      </c>
      <c r="C12216" s="33" t="s">
        <v>565</v>
      </c>
      <c r="D12216" s="33" t="s">
        <v>566</v>
      </c>
      <c r="E12216" s="34">
        <v>1523</v>
      </c>
      <c r="F12216" s="35">
        <v>5.88</v>
      </c>
      <c r="G12216" s="34">
        <v>1629.3</v>
      </c>
    </row>
    <row r="12217" spans="1:7">
      <c r="A12217" s="32">
        <v>2018</v>
      </c>
      <c r="B12217" s="32">
        <v>2823</v>
      </c>
      <c r="C12217" s="33" t="s">
        <v>565</v>
      </c>
      <c r="D12217" s="33" t="s">
        <v>566</v>
      </c>
      <c r="E12217" s="34">
        <v>1307</v>
      </c>
      <c r="F12217" s="35">
        <v>5.88</v>
      </c>
      <c r="G12217" s="34">
        <v>1629.3</v>
      </c>
    </row>
    <row r="12218" spans="1:7">
      <c r="A12218" s="32">
        <v>2018</v>
      </c>
      <c r="B12218" s="32">
        <v>2828</v>
      </c>
      <c r="C12218" s="33" t="s">
        <v>353</v>
      </c>
      <c r="D12218" s="33" t="s">
        <v>354</v>
      </c>
      <c r="E12218" s="34">
        <v>6859</v>
      </c>
      <c r="F12218" s="35">
        <v>24.914000000000001</v>
      </c>
      <c r="G12218" s="34" t="s">
        <v>364</v>
      </c>
    </row>
    <row r="12219" spans="1:7">
      <c r="A12219" s="32">
        <v>2018</v>
      </c>
      <c r="B12219" s="32">
        <v>2828</v>
      </c>
      <c r="C12219" s="33" t="s">
        <v>353</v>
      </c>
      <c r="D12219" s="33" t="s">
        <v>354</v>
      </c>
      <c r="E12219" s="34">
        <v>106593</v>
      </c>
      <c r="F12219" s="35">
        <v>24.98</v>
      </c>
      <c r="G12219" s="34" t="s">
        <v>364</v>
      </c>
    </row>
    <row r="12220" spans="1:7">
      <c r="A12220" s="32">
        <v>2018</v>
      </c>
      <c r="B12220" s="32">
        <v>2828</v>
      </c>
      <c r="C12220" s="33" t="s">
        <v>353</v>
      </c>
      <c r="D12220" s="33" t="s">
        <v>354</v>
      </c>
      <c r="E12220" s="34">
        <v>20319</v>
      </c>
      <c r="F12220" s="35">
        <v>24.96</v>
      </c>
      <c r="G12220" s="34" t="s">
        <v>364</v>
      </c>
    </row>
    <row r="12221" spans="1:7">
      <c r="A12221" s="32">
        <v>2018</v>
      </c>
      <c r="B12221" s="32">
        <v>2828</v>
      </c>
      <c r="C12221" s="33" t="s">
        <v>353</v>
      </c>
      <c r="D12221" s="33" t="s">
        <v>354</v>
      </c>
      <c r="E12221" s="34">
        <v>4937</v>
      </c>
      <c r="F12221" s="35">
        <v>24.957999999999998</v>
      </c>
      <c r="G12221" s="34" t="s">
        <v>364</v>
      </c>
    </row>
    <row r="12222" spans="1:7">
      <c r="A12222" s="32">
        <v>2018</v>
      </c>
      <c r="B12222" s="32">
        <v>2828</v>
      </c>
      <c r="C12222" s="33" t="s">
        <v>353</v>
      </c>
      <c r="D12222" s="33" t="s">
        <v>354</v>
      </c>
      <c r="E12222" s="34">
        <v>59541</v>
      </c>
      <c r="F12222" s="35">
        <v>26.096</v>
      </c>
      <c r="G12222" s="34" t="s">
        <v>364</v>
      </c>
    </row>
    <row r="12223" spans="1:7">
      <c r="A12223" s="32">
        <v>2018</v>
      </c>
      <c r="B12223" s="32">
        <v>2828</v>
      </c>
      <c r="C12223" s="33" t="s">
        <v>353</v>
      </c>
      <c r="D12223" s="33" t="s">
        <v>354</v>
      </c>
      <c r="E12223" s="34">
        <v>39182</v>
      </c>
      <c r="F12223" s="35">
        <v>26.097999999999999</v>
      </c>
      <c r="G12223" s="34" t="s">
        <v>364</v>
      </c>
    </row>
    <row r="12224" spans="1:7">
      <c r="A12224" s="32">
        <v>2018</v>
      </c>
      <c r="B12224" s="32">
        <v>2828</v>
      </c>
      <c r="C12224" s="33" t="s">
        <v>353</v>
      </c>
      <c r="D12224" s="33" t="s">
        <v>354</v>
      </c>
      <c r="E12224" s="34">
        <v>22543</v>
      </c>
      <c r="F12224" s="35">
        <v>23.904</v>
      </c>
      <c r="G12224" s="34" t="s">
        <v>364</v>
      </c>
    </row>
    <row r="12225" spans="1:7">
      <c r="A12225" s="32">
        <v>2018</v>
      </c>
      <c r="B12225" s="32">
        <v>2828</v>
      </c>
      <c r="C12225" s="33" t="s">
        <v>353</v>
      </c>
      <c r="D12225" s="33" t="s">
        <v>354</v>
      </c>
      <c r="E12225" s="34">
        <v>6352</v>
      </c>
      <c r="F12225" s="35">
        <v>24.44</v>
      </c>
      <c r="G12225" s="34" t="s">
        <v>364</v>
      </c>
    </row>
    <row r="12226" spans="1:7">
      <c r="A12226" s="32">
        <v>2018</v>
      </c>
      <c r="B12226" s="32">
        <v>2828</v>
      </c>
      <c r="C12226" s="33" t="s">
        <v>353</v>
      </c>
      <c r="D12226" s="33" t="s">
        <v>354</v>
      </c>
      <c r="E12226" s="34">
        <v>39550</v>
      </c>
      <c r="F12226" s="35">
        <v>25.052</v>
      </c>
      <c r="G12226" s="34" t="s">
        <v>364</v>
      </c>
    </row>
    <row r="12227" spans="1:7">
      <c r="A12227" s="32">
        <v>2018</v>
      </c>
      <c r="B12227" s="32">
        <v>2828</v>
      </c>
      <c r="C12227" s="33" t="s">
        <v>353</v>
      </c>
      <c r="D12227" s="33" t="s">
        <v>354</v>
      </c>
      <c r="E12227" s="34">
        <v>10044</v>
      </c>
      <c r="F12227" s="35">
        <v>24.818000000000001</v>
      </c>
      <c r="G12227" s="34" t="s">
        <v>364</v>
      </c>
    </row>
    <row r="12228" spans="1:7">
      <c r="A12228" s="32">
        <v>2018</v>
      </c>
      <c r="B12228" s="32">
        <v>2828</v>
      </c>
      <c r="C12228" s="33" t="s">
        <v>353</v>
      </c>
      <c r="D12228" s="33" t="s">
        <v>354</v>
      </c>
      <c r="E12228" s="34">
        <v>44320</v>
      </c>
      <c r="F12228" s="35">
        <v>25.053999999999998</v>
      </c>
      <c r="G12228" s="34" t="s">
        <v>364</v>
      </c>
    </row>
    <row r="12229" spans="1:7">
      <c r="A12229" s="32">
        <v>2018</v>
      </c>
      <c r="B12229" s="32">
        <v>2832</v>
      </c>
      <c r="C12229" s="33" t="s">
        <v>353</v>
      </c>
      <c r="D12229" s="33" t="s">
        <v>354</v>
      </c>
      <c r="E12229" s="34">
        <v>3686</v>
      </c>
      <c r="F12229" s="35">
        <v>25.382999999999999</v>
      </c>
      <c r="G12229" s="34" t="s">
        <v>364</v>
      </c>
    </row>
    <row r="12230" spans="1:7">
      <c r="A12230" s="32">
        <v>2018</v>
      </c>
      <c r="B12230" s="32">
        <v>2832</v>
      </c>
      <c r="C12230" s="33" t="s">
        <v>353</v>
      </c>
      <c r="D12230" s="33" t="s">
        <v>354</v>
      </c>
      <c r="E12230" s="34">
        <v>22922</v>
      </c>
      <c r="F12230" s="35">
        <v>25.167000000000002</v>
      </c>
      <c r="G12230" s="34" t="s">
        <v>364</v>
      </c>
    </row>
    <row r="12231" spans="1:7">
      <c r="A12231" s="32">
        <v>2018</v>
      </c>
      <c r="B12231" s="32">
        <v>2832</v>
      </c>
      <c r="C12231" s="33" t="s">
        <v>353</v>
      </c>
      <c r="D12231" s="33" t="s">
        <v>354</v>
      </c>
      <c r="E12231" s="34">
        <v>12286</v>
      </c>
      <c r="F12231" s="35">
        <v>25.2</v>
      </c>
      <c r="G12231" s="34" t="s">
        <v>364</v>
      </c>
    </row>
    <row r="12232" spans="1:7">
      <c r="A12232" s="32">
        <v>2018</v>
      </c>
      <c r="B12232" s="32">
        <v>2832</v>
      </c>
      <c r="C12232" s="33" t="s">
        <v>353</v>
      </c>
      <c r="D12232" s="33" t="s">
        <v>354</v>
      </c>
      <c r="E12232" s="34">
        <v>10183</v>
      </c>
      <c r="F12232" s="35">
        <v>25.111999999999998</v>
      </c>
      <c r="G12232" s="34" t="s">
        <v>364</v>
      </c>
    </row>
    <row r="12233" spans="1:7">
      <c r="A12233" s="32">
        <v>2018</v>
      </c>
      <c r="B12233" s="32">
        <v>2832</v>
      </c>
      <c r="C12233" s="33" t="s">
        <v>353</v>
      </c>
      <c r="D12233" s="33" t="s">
        <v>354</v>
      </c>
      <c r="E12233" s="34">
        <v>8345</v>
      </c>
      <c r="F12233" s="35">
        <v>22.193999999999999</v>
      </c>
      <c r="G12233" s="34" t="s">
        <v>364</v>
      </c>
    </row>
    <row r="12234" spans="1:7">
      <c r="A12234" s="32">
        <v>2018</v>
      </c>
      <c r="B12234" s="32">
        <v>2832</v>
      </c>
      <c r="C12234" s="33" t="s">
        <v>353</v>
      </c>
      <c r="D12234" s="33" t="s">
        <v>354</v>
      </c>
      <c r="E12234" s="34">
        <v>8152</v>
      </c>
      <c r="F12234" s="35">
        <v>25.957999999999998</v>
      </c>
      <c r="G12234" s="34" t="s">
        <v>364</v>
      </c>
    </row>
    <row r="12235" spans="1:7">
      <c r="A12235" s="32">
        <v>2018</v>
      </c>
      <c r="B12235" s="32">
        <v>2832</v>
      </c>
      <c r="C12235" s="33" t="s">
        <v>565</v>
      </c>
      <c r="D12235" s="33" t="s">
        <v>566</v>
      </c>
      <c r="E12235" s="34">
        <v>20184</v>
      </c>
      <c r="F12235" s="35">
        <v>5.7670000000000003</v>
      </c>
      <c r="G12235" s="34" t="s">
        <v>364</v>
      </c>
    </row>
    <row r="12236" spans="1:7">
      <c r="A12236" s="32">
        <v>2018</v>
      </c>
      <c r="B12236" s="32">
        <v>2836</v>
      </c>
      <c r="C12236" s="33" t="s">
        <v>353</v>
      </c>
      <c r="D12236" s="33" t="s">
        <v>354</v>
      </c>
      <c r="E12236" s="34">
        <v>28521</v>
      </c>
      <c r="F12236" s="35">
        <v>22.74</v>
      </c>
      <c r="G12236" s="34" t="s">
        <v>364</v>
      </c>
    </row>
    <row r="12237" spans="1:7">
      <c r="A12237" s="32">
        <v>2018</v>
      </c>
      <c r="B12237" s="32">
        <v>2836</v>
      </c>
      <c r="C12237" s="33" t="s">
        <v>565</v>
      </c>
      <c r="D12237" s="33" t="s">
        <v>566</v>
      </c>
      <c r="E12237" s="34">
        <v>3025</v>
      </c>
      <c r="F12237" s="35">
        <v>5.8250000000000002</v>
      </c>
      <c r="G12237" s="34" t="s">
        <v>364</v>
      </c>
    </row>
    <row r="12238" spans="1:7">
      <c r="A12238" s="32">
        <v>2018</v>
      </c>
      <c r="B12238" s="32">
        <v>2836</v>
      </c>
      <c r="C12238" s="33" t="s">
        <v>563</v>
      </c>
      <c r="D12238" s="33" t="s">
        <v>564</v>
      </c>
      <c r="E12238" s="34">
        <v>9900</v>
      </c>
      <c r="F12238" s="35">
        <v>1.03</v>
      </c>
      <c r="G12238" s="34" t="s">
        <v>364</v>
      </c>
    </row>
    <row r="12239" spans="1:7">
      <c r="A12239" s="32">
        <v>2018</v>
      </c>
      <c r="B12239" s="32">
        <v>2840</v>
      </c>
      <c r="C12239" s="33" t="s">
        <v>353</v>
      </c>
      <c r="D12239" s="33" t="s">
        <v>354</v>
      </c>
      <c r="E12239" s="34">
        <v>55661</v>
      </c>
      <c r="F12239" s="35">
        <v>23.013999999999999</v>
      </c>
      <c r="G12239" s="34" t="s">
        <v>364</v>
      </c>
    </row>
    <row r="12240" spans="1:7">
      <c r="A12240" s="32">
        <v>2018</v>
      </c>
      <c r="B12240" s="32">
        <v>2840</v>
      </c>
      <c r="C12240" s="33" t="s">
        <v>353</v>
      </c>
      <c r="D12240" s="33" t="s">
        <v>354</v>
      </c>
      <c r="E12240" s="34">
        <v>66995</v>
      </c>
      <c r="F12240" s="35">
        <v>23.521999999999998</v>
      </c>
      <c r="G12240" s="34" t="s">
        <v>364</v>
      </c>
    </row>
    <row r="12241" spans="1:7">
      <c r="A12241" s="32">
        <v>2018</v>
      </c>
      <c r="B12241" s="32">
        <v>2847</v>
      </c>
      <c r="C12241" s="33" t="s">
        <v>563</v>
      </c>
      <c r="D12241" s="33" t="s">
        <v>564</v>
      </c>
      <c r="E12241" s="34">
        <v>145462</v>
      </c>
      <c r="F12241" s="35">
        <v>1.0669999999999999</v>
      </c>
      <c r="G12241" s="34">
        <v>261.2</v>
      </c>
    </row>
    <row r="12242" spans="1:7">
      <c r="A12242" s="32">
        <v>2018</v>
      </c>
      <c r="B12242" s="32">
        <v>2850</v>
      </c>
      <c r="C12242" s="33" t="s">
        <v>353</v>
      </c>
      <c r="D12242" s="33" t="s">
        <v>354</v>
      </c>
      <c r="E12242" s="34">
        <v>6747</v>
      </c>
      <c r="F12242" s="35">
        <v>23.25</v>
      </c>
      <c r="G12242" s="34">
        <v>175</v>
      </c>
    </row>
    <row r="12243" spans="1:7">
      <c r="A12243" s="32">
        <v>2018</v>
      </c>
      <c r="B12243" s="32">
        <v>2850</v>
      </c>
      <c r="C12243" s="33" t="s">
        <v>353</v>
      </c>
      <c r="D12243" s="33" t="s">
        <v>354</v>
      </c>
      <c r="E12243" s="34">
        <v>44891</v>
      </c>
      <c r="F12243" s="35">
        <v>23.65</v>
      </c>
      <c r="G12243" s="34">
        <v>174.6</v>
      </c>
    </row>
    <row r="12244" spans="1:7">
      <c r="A12244" s="32">
        <v>2018</v>
      </c>
      <c r="B12244" s="32">
        <v>2850</v>
      </c>
      <c r="C12244" s="33" t="s">
        <v>353</v>
      </c>
      <c r="D12244" s="33" t="s">
        <v>354</v>
      </c>
      <c r="E12244" s="34">
        <v>56344</v>
      </c>
      <c r="F12244" s="35">
        <v>23.51</v>
      </c>
      <c r="G12244" s="34">
        <v>201</v>
      </c>
    </row>
    <row r="12245" spans="1:7">
      <c r="A12245" s="32">
        <v>2018</v>
      </c>
      <c r="B12245" s="32">
        <v>2850</v>
      </c>
      <c r="C12245" s="33" t="s">
        <v>565</v>
      </c>
      <c r="D12245" s="33" t="s">
        <v>566</v>
      </c>
      <c r="E12245" s="34">
        <v>1278</v>
      </c>
      <c r="F12245" s="35">
        <v>5.8</v>
      </c>
      <c r="G12245" s="34">
        <v>1825.7</v>
      </c>
    </row>
    <row r="12246" spans="1:7">
      <c r="A12246" s="32">
        <v>2018</v>
      </c>
      <c r="B12246" s="32">
        <v>2866</v>
      </c>
      <c r="C12246" s="33" t="s">
        <v>353</v>
      </c>
      <c r="D12246" s="33" t="s">
        <v>354</v>
      </c>
      <c r="E12246" s="34">
        <v>28869</v>
      </c>
      <c r="F12246" s="35">
        <v>25.158999999999999</v>
      </c>
      <c r="G12246" s="34" t="s">
        <v>364</v>
      </c>
    </row>
    <row r="12247" spans="1:7">
      <c r="A12247" s="32">
        <v>2018</v>
      </c>
      <c r="B12247" s="32">
        <v>2866</v>
      </c>
      <c r="C12247" s="33" t="s">
        <v>565</v>
      </c>
      <c r="D12247" s="33" t="s">
        <v>566</v>
      </c>
      <c r="E12247" s="34">
        <v>5893</v>
      </c>
      <c r="F12247" s="35">
        <v>5.8</v>
      </c>
      <c r="G12247" s="34" t="s">
        <v>364</v>
      </c>
    </row>
    <row r="12248" spans="1:7">
      <c r="A12248" s="32">
        <v>2018</v>
      </c>
      <c r="B12248" s="32">
        <v>2876</v>
      </c>
      <c r="C12248" s="33" t="s">
        <v>353</v>
      </c>
      <c r="D12248" s="33" t="s">
        <v>354</v>
      </c>
      <c r="E12248" s="34">
        <v>109241</v>
      </c>
      <c r="F12248" s="35">
        <v>25.06</v>
      </c>
      <c r="G12248" s="34">
        <v>173.6</v>
      </c>
    </row>
    <row r="12249" spans="1:7">
      <c r="A12249" s="32">
        <v>2018</v>
      </c>
      <c r="B12249" s="32">
        <v>2876</v>
      </c>
      <c r="C12249" s="33" t="s">
        <v>353</v>
      </c>
      <c r="D12249" s="33" t="s">
        <v>354</v>
      </c>
      <c r="E12249" s="34">
        <v>59129</v>
      </c>
      <c r="F12249" s="35">
        <v>25.1</v>
      </c>
      <c r="G12249" s="34">
        <v>174.5</v>
      </c>
    </row>
    <row r="12250" spans="1:7">
      <c r="A12250" s="32">
        <v>2018</v>
      </c>
      <c r="B12250" s="32">
        <v>2876</v>
      </c>
      <c r="C12250" s="33" t="s">
        <v>565</v>
      </c>
      <c r="D12250" s="33" t="s">
        <v>566</v>
      </c>
      <c r="E12250" s="34">
        <v>692</v>
      </c>
      <c r="F12250" s="35">
        <v>5.7119999999999997</v>
      </c>
      <c r="G12250" s="34">
        <v>1759.8</v>
      </c>
    </row>
    <row r="12251" spans="1:7">
      <c r="A12251" s="32">
        <v>2018</v>
      </c>
      <c r="B12251" s="32">
        <v>2880</v>
      </c>
      <c r="C12251" s="33" t="s">
        <v>563</v>
      </c>
      <c r="D12251" s="33" t="s">
        <v>564</v>
      </c>
      <c r="E12251" s="34">
        <v>112782</v>
      </c>
      <c r="F12251" s="35">
        <v>1.0529999999999999</v>
      </c>
      <c r="G12251" s="34" t="s">
        <v>364</v>
      </c>
    </row>
    <row r="12252" spans="1:7">
      <c r="A12252" s="32">
        <v>2018</v>
      </c>
      <c r="B12252" s="32">
        <v>2936</v>
      </c>
      <c r="C12252" s="33" t="s">
        <v>563</v>
      </c>
      <c r="D12252" s="33" t="s">
        <v>564</v>
      </c>
      <c r="E12252" s="34">
        <v>536</v>
      </c>
      <c r="F12252" s="35">
        <v>1.079</v>
      </c>
      <c r="G12252" s="34">
        <v>422.9</v>
      </c>
    </row>
    <row r="12253" spans="1:7">
      <c r="A12253" s="32">
        <v>2018</v>
      </c>
      <c r="B12253" s="32">
        <v>2936</v>
      </c>
      <c r="C12253" s="33" t="s">
        <v>353</v>
      </c>
      <c r="D12253" s="33" t="s">
        <v>354</v>
      </c>
      <c r="E12253" s="34">
        <v>51</v>
      </c>
      <c r="F12253" s="35">
        <v>25.1</v>
      </c>
      <c r="G12253" s="34">
        <v>333.7</v>
      </c>
    </row>
    <row r="12254" spans="1:7">
      <c r="A12254" s="32">
        <v>2018</v>
      </c>
      <c r="B12254" s="32">
        <v>2936</v>
      </c>
      <c r="C12254" s="33" t="s">
        <v>353</v>
      </c>
      <c r="D12254" s="33" t="s">
        <v>354</v>
      </c>
      <c r="E12254" s="34">
        <v>137</v>
      </c>
      <c r="F12254" s="35">
        <v>24.52</v>
      </c>
      <c r="G12254" s="34">
        <v>342</v>
      </c>
    </row>
    <row r="12255" spans="1:7">
      <c r="A12255" s="32">
        <v>2018</v>
      </c>
      <c r="B12255" s="32">
        <v>2936</v>
      </c>
      <c r="C12255" s="33" t="s">
        <v>565</v>
      </c>
      <c r="D12255" s="33" t="s">
        <v>566</v>
      </c>
      <c r="E12255" s="34">
        <v>29</v>
      </c>
      <c r="F12255" s="35">
        <v>5.84</v>
      </c>
      <c r="G12255" s="34">
        <v>1702.2</v>
      </c>
    </row>
    <row r="12256" spans="1:7">
      <c r="A12256" s="32">
        <v>2018</v>
      </c>
      <c r="B12256" s="32">
        <v>2951</v>
      </c>
      <c r="C12256" s="33" t="s">
        <v>563</v>
      </c>
      <c r="D12256" s="33" t="s">
        <v>564</v>
      </c>
      <c r="E12256" s="34">
        <v>1181474</v>
      </c>
      <c r="F12256" s="35">
        <v>1.054</v>
      </c>
      <c r="G12256" s="34">
        <v>374.7</v>
      </c>
    </row>
    <row r="12257" spans="1:7">
      <c r="A12257" s="32">
        <v>2018</v>
      </c>
      <c r="B12257" s="32">
        <v>2952</v>
      </c>
      <c r="C12257" s="33" t="s">
        <v>363</v>
      </c>
      <c r="D12257" s="33" t="s">
        <v>354</v>
      </c>
      <c r="E12257" s="34">
        <v>16561</v>
      </c>
      <c r="F12257" s="35">
        <v>17.085999999999999</v>
      </c>
      <c r="G12257" s="34">
        <v>243.5</v>
      </c>
    </row>
    <row r="12258" spans="1:7">
      <c r="A12258" s="32">
        <v>2018</v>
      </c>
      <c r="B12258" s="32">
        <v>2952</v>
      </c>
      <c r="C12258" s="33" t="s">
        <v>563</v>
      </c>
      <c r="D12258" s="33" t="s">
        <v>564</v>
      </c>
      <c r="E12258" s="34">
        <v>25899</v>
      </c>
      <c r="F12258" s="35">
        <v>1.0049999999999999</v>
      </c>
      <c r="G12258" s="34">
        <v>315.5</v>
      </c>
    </row>
    <row r="12259" spans="1:7">
      <c r="A12259" s="32">
        <v>2018</v>
      </c>
      <c r="B12259" s="32">
        <v>2953</v>
      </c>
      <c r="C12259" s="33" t="s">
        <v>563</v>
      </c>
      <c r="D12259" s="33" t="s">
        <v>564</v>
      </c>
      <c r="E12259" s="34">
        <v>12755</v>
      </c>
      <c r="F12259" s="35">
        <v>1.05</v>
      </c>
      <c r="G12259" s="34">
        <v>565.4</v>
      </c>
    </row>
    <row r="12260" spans="1:7">
      <c r="A12260" s="32">
        <v>2018</v>
      </c>
      <c r="B12260" s="32">
        <v>2956</v>
      </c>
      <c r="C12260" s="33" t="s">
        <v>563</v>
      </c>
      <c r="D12260" s="33" t="s">
        <v>564</v>
      </c>
      <c r="E12260" s="34">
        <v>2358451</v>
      </c>
      <c r="F12260" s="35">
        <v>1.0189999999999999</v>
      </c>
      <c r="G12260" s="34">
        <v>315.5</v>
      </c>
    </row>
    <row r="12261" spans="1:7">
      <c r="A12261" s="32">
        <v>2018</v>
      </c>
      <c r="B12261" s="32">
        <v>2963</v>
      </c>
      <c r="C12261" s="33" t="s">
        <v>363</v>
      </c>
      <c r="D12261" s="33" t="s">
        <v>354</v>
      </c>
      <c r="E12261" s="34">
        <v>106760</v>
      </c>
      <c r="F12261" s="35">
        <v>17.155999999999999</v>
      </c>
      <c r="G12261" s="34">
        <v>155.9</v>
      </c>
    </row>
    <row r="12262" spans="1:7">
      <c r="A12262" s="32">
        <v>2018</v>
      </c>
      <c r="B12262" s="32">
        <v>2963</v>
      </c>
      <c r="C12262" s="33" t="s">
        <v>563</v>
      </c>
      <c r="D12262" s="33" t="s">
        <v>564</v>
      </c>
      <c r="E12262" s="34">
        <v>32296</v>
      </c>
      <c r="F12262" s="35">
        <v>1.036</v>
      </c>
      <c r="G12262" s="34">
        <v>208.2</v>
      </c>
    </row>
    <row r="12263" spans="1:7">
      <c r="A12263" s="32">
        <v>2018</v>
      </c>
      <c r="B12263" s="32">
        <v>2963</v>
      </c>
      <c r="C12263" s="33" t="s">
        <v>563</v>
      </c>
      <c r="D12263" s="33" t="s">
        <v>564</v>
      </c>
      <c r="E12263" s="34">
        <v>36712</v>
      </c>
      <c r="F12263" s="35">
        <v>1.026</v>
      </c>
      <c r="G12263" s="34">
        <v>276</v>
      </c>
    </row>
    <row r="12264" spans="1:7">
      <c r="A12264" s="32">
        <v>2018</v>
      </c>
      <c r="B12264" s="32">
        <v>2963</v>
      </c>
      <c r="C12264" s="33" t="s">
        <v>563</v>
      </c>
      <c r="D12264" s="33" t="s">
        <v>564</v>
      </c>
      <c r="E12264" s="34">
        <v>42504</v>
      </c>
      <c r="F12264" s="35">
        <v>1.02</v>
      </c>
      <c r="G12264" s="34">
        <v>244.3</v>
      </c>
    </row>
    <row r="12265" spans="1:7">
      <c r="A12265" s="32">
        <v>2018</v>
      </c>
      <c r="B12265" s="32">
        <v>2963</v>
      </c>
      <c r="C12265" s="33" t="s">
        <v>563</v>
      </c>
      <c r="D12265" s="33" t="s">
        <v>564</v>
      </c>
      <c r="E12265" s="34">
        <v>49624</v>
      </c>
      <c r="F12265" s="35">
        <v>1.02</v>
      </c>
      <c r="G12265" s="34">
        <v>264.39999999999998</v>
      </c>
    </row>
    <row r="12266" spans="1:7">
      <c r="A12266" s="32">
        <v>2018</v>
      </c>
      <c r="B12266" s="32">
        <v>2963</v>
      </c>
      <c r="C12266" s="33" t="s">
        <v>563</v>
      </c>
      <c r="D12266" s="33" t="s">
        <v>564</v>
      </c>
      <c r="E12266" s="34">
        <v>51094</v>
      </c>
      <c r="F12266" s="35">
        <v>1.02</v>
      </c>
      <c r="G12266" s="34">
        <v>267.7</v>
      </c>
    </row>
    <row r="12267" spans="1:7">
      <c r="A12267" s="32">
        <v>2018</v>
      </c>
      <c r="B12267" s="32">
        <v>2963</v>
      </c>
      <c r="C12267" s="33" t="s">
        <v>563</v>
      </c>
      <c r="D12267" s="33" t="s">
        <v>564</v>
      </c>
      <c r="E12267" s="34">
        <v>67253</v>
      </c>
      <c r="F12267" s="35">
        <v>1.036</v>
      </c>
      <c r="G12267" s="34">
        <v>195.5</v>
      </c>
    </row>
    <row r="12268" spans="1:7">
      <c r="A12268" s="32">
        <v>2018</v>
      </c>
      <c r="B12268" s="32">
        <v>2963</v>
      </c>
      <c r="C12268" s="33" t="s">
        <v>563</v>
      </c>
      <c r="D12268" s="33" t="s">
        <v>564</v>
      </c>
      <c r="E12268" s="34">
        <v>82183</v>
      </c>
      <c r="F12268" s="35">
        <v>1.02</v>
      </c>
      <c r="G12268" s="34">
        <v>232.4</v>
      </c>
    </row>
    <row r="12269" spans="1:7">
      <c r="A12269" s="32">
        <v>2018</v>
      </c>
      <c r="B12269" s="32">
        <v>2963</v>
      </c>
      <c r="C12269" s="33" t="s">
        <v>563</v>
      </c>
      <c r="D12269" s="33" t="s">
        <v>564</v>
      </c>
      <c r="E12269" s="34">
        <v>83659</v>
      </c>
      <c r="F12269" s="35">
        <v>1.02</v>
      </c>
      <c r="G12269" s="34">
        <v>278.7</v>
      </c>
    </row>
    <row r="12270" spans="1:7">
      <c r="A12270" s="32">
        <v>2018</v>
      </c>
      <c r="B12270" s="32">
        <v>2963</v>
      </c>
      <c r="C12270" s="33" t="s">
        <v>563</v>
      </c>
      <c r="D12270" s="33" t="s">
        <v>564</v>
      </c>
      <c r="E12270" s="34">
        <v>151437</v>
      </c>
      <c r="F12270" s="35">
        <v>1.02</v>
      </c>
      <c r="G12270" s="34">
        <v>230.9</v>
      </c>
    </row>
    <row r="12271" spans="1:7">
      <c r="A12271" s="32">
        <v>2018</v>
      </c>
      <c r="B12271" s="32">
        <v>2963</v>
      </c>
      <c r="C12271" s="33" t="s">
        <v>563</v>
      </c>
      <c r="D12271" s="33" t="s">
        <v>564</v>
      </c>
      <c r="E12271" s="34">
        <v>158655</v>
      </c>
      <c r="F12271" s="35">
        <v>1.02</v>
      </c>
      <c r="G12271" s="34">
        <v>232.3</v>
      </c>
    </row>
    <row r="12272" spans="1:7">
      <c r="A12272" s="32">
        <v>2018</v>
      </c>
      <c r="B12272" s="32">
        <v>2963</v>
      </c>
      <c r="C12272" s="33" t="s">
        <v>563</v>
      </c>
      <c r="D12272" s="33" t="s">
        <v>564</v>
      </c>
      <c r="E12272" s="34">
        <v>222100</v>
      </c>
      <c r="F12272" s="35">
        <v>1.02</v>
      </c>
      <c r="G12272" s="34">
        <v>256.5</v>
      </c>
    </row>
    <row r="12273" spans="1:7">
      <c r="A12273" s="32">
        <v>2018</v>
      </c>
      <c r="B12273" s="32">
        <v>2963</v>
      </c>
      <c r="C12273" s="33" t="s">
        <v>563</v>
      </c>
      <c r="D12273" s="33" t="s">
        <v>564</v>
      </c>
      <c r="E12273" s="34">
        <v>238245</v>
      </c>
      <c r="F12273" s="35">
        <v>1.02</v>
      </c>
      <c r="G12273" s="34">
        <v>263.5</v>
      </c>
    </row>
    <row r="12274" spans="1:7">
      <c r="A12274" s="32">
        <v>2018</v>
      </c>
      <c r="B12274" s="32">
        <v>2963</v>
      </c>
      <c r="C12274" s="33" t="s">
        <v>563</v>
      </c>
      <c r="D12274" s="33" t="s">
        <v>564</v>
      </c>
      <c r="E12274" s="34">
        <v>250802</v>
      </c>
      <c r="F12274" s="35">
        <v>1.0249999999999999</v>
      </c>
      <c r="G12274" s="34">
        <v>246.5</v>
      </c>
    </row>
    <row r="12275" spans="1:7">
      <c r="A12275" s="32">
        <v>2018</v>
      </c>
      <c r="B12275" s="32">
        <v>2963</v>
      </c>
      <c r="C12275" s="33" t="s">
        <v>563</v>
      </c>
      <c r="D12275" s="33" t="s">
        <v>564</v>
      </c>
      <c r="E12275" s="34">
        <v>88</v>
      </c>
      <c r="F12275" s="35">
        <v>1.02</v>
      </c>
      <c r="G12275" s="34">
        <v>233.8</v>
      </c>
    </row>
    <row r="12276" spans="1:7">
      <c r="A12276" s="32">
        <v>2018</v>
      </c>
      <c r="B12276" s="32">
        <v>2963</v>
      </c>
      <c r="C12276" s="33" t="s">
        <v>563</v>
      </c>
      <c r="D12276" s="33" t="s">
        <v>564</v>
      </c>
      <c r="E12276" s="34">
        <v>96</v>
      </c>
      <c r="F12276" s="35">
        <v>1.0189999999999999</v>
      </c>
      <c r="G12276" s="34">
        <v>223.3</v>
      </c>
    </row>
    <row r="12277" spans="1:7">
      <c r="A12277" s="32">
        <v>2018</v>
      </c>
      <c r="B12277" s="32">
        <v>2963</v>
      </c>
      <c r="C12277" s="33" t="s">
        <v>563</v>
      </c>
      <c r="D12277" s="33" t="s">
        <v>564</v>
      </c>
      <c r="E12277" s="34">
        <v>221</v>
      </c>
      <c r="F12277" s="35">
        <v>1.02</v>
      </c>
      <c r="G12277" s="34">
        <v>254.2</v>
      </c>
    </row>
    <row r="12278" spans="1:7">
      <c r="A12278" s="32">
        <v>2018</v>
      </c>
      <c r="B12278" s="32">
        <v>2963</v>
      </c>
      <c r="C12278" s="33" t="s">
        <v>563</v>
      </c>
      <c r="D12278" s="33" t="s">
        <v>564</v>
      </c>
      <c r="E12278" s="34">
        <v>255</v>
      </c>
      <c r="F12278" s="35">
        <v>1.02</v>
      </c>
      <c r="G12278" s="34">
        <v>231.7</v>
      </c>
    </row>
    <row r="12279" spans="1:7">
      <c r="A12279" s="32">
        <v>2018</v>
      </c>
      <c r="B12279" s="32">
        <v>2963</v>
      </c>
      <c r="C12279" s="33" t="s">
        <v>563</v>
      </c>
      <c r="D12279" s="33" t="s">
        <v>564</v>
      </c>
      <c r="E12279" s="34">
        <v>262158</v>
      </c>
      <c r="F12279" s="35">
        <v>1.0329999999999999</v>
      </c>
      <c r="G12279" s="34">
        <v>210.5</v>
      </c>
    </row>
    <row r="12280" spans="1:7">
      <c r="A12280" s="32">
        <v>2018</v>
      </c>
      <c r="B12280" s="32">
        <v>2963</v>
      </c>
      <c r="C12280" s="33" t="s">
        <v>563</v>
      </c>
      <c r="D12280" s="33" t="s">
        <v>564</v>
      </c>
      <c r="E12280" s="34">
        <v>343672</v>
      </c>
      <c r="F12280" s="35">
        <v>1.0329999999999999</v>
      </c>
      <c r="G12280" s="34">
        <v>211.7</v>
      </c>
    </row>
    <row r="12281" spans="1:7">
      <c r="A12281" s="32">
        <v>2018</v>
      </c>
      <c r="B12281" s="32">
        <v>2963</v>
      </c>
      <c r="C12281" s="33" t="s">
        <v>563</v>
      </c>
      <c r="D12281" s="33" t="s">
        <v>564</v>
      </c>
      <c r="E12281" s="34">
        <v>407211</v>
      </c>
      <c r="F12281" s="35">
        <v>1.02</v>
      </c>
      <c r="G12281" s="34">
        <v>233.8</v>
      </c>
    </row>
    <row r="12282" spans="1:7">
      <c r="A12282" s="32">
        <v>2018</v>
      </c>
      <c r="B12282" s="32">
        <v>2963</v>
      </c>
      <c r="C12282" s="33" t="s">
        <v>563</v>
      </c>
      <c r="D12282" s="33" t="s">
        <v>564</v>
      </c>
      <c r="E12282" s="34">
        <v>444797</v>
      </c>
      <c r="F12282" s="35">
        <v>1.02</v>
      </c>
      <c r="G12282" s="34">
        <v>240.3</v>
      </c>
    </row>
    <row r="12283" spans="1:7">
      <c r="A12283" s="32">
        <v>2018</v>
      </c>
      <c r="B12283" s="32">
        <v>2963</v>
      </c>
      <c r="C12283" s="33" t="s">
        <v>563</v>
      </c>
      <c r="D12283" s="33" t="s">
        <v>564</v>
      </c>
      <c r="E12283" s="34">
        <v>805</v>
      </c>
      <c r="F12283" s="35">
        <v>1.02</v>
      </c>
      <c r="G12283" s="34">
        <v>216.4</v>
      </c>
    </row>
    <row r="12284" spans="1:7">
      <c r="A12284" s="32">
        <v>2018</v>
      </c>
      <c r="B12284" s="32">
        <v>2963</v>
      </c>
      <c r="C12284" s="33" t="s">
        <v>563</v>
      </c>
      <c r="D12284" s="33" t="s">
        <v>564</v>
      </c>
      <c r="E12284" s="34">
        <v>898</v>
      </c>
      <c r="F12284" s="35">
        <v>1.02</v>
      </c>
      <c r="G12284" s="34">
        <v>263.60000000000002</v>
      </c>
    </row>
    <row r="12285" spans="1:7">
      <c r="A12285" s="32">
        <v>2018</v>
      </c>
      <c r="B12285" s="32">
        <v>2963</v>
      </c>
      <c r="C12285" s="33" t="s">
        <v>563</v>
      </c>
      <c r="D12285" s="33" t="s">
        <v>564</v>
      </c>
      <c r="E12285" s="34">
        <v>1476</v>
      </c>
      <c r="F12285" s="35">
        <v>1.02</v>
      </c>
      <c r="G12285" s="34">
        <v>231.2</v>
      </c>
    </row>
    <row r="12286" spans="1:7">
      <c r="A12286" s="32">
        <v>2018</v>
      </c>
      <c r="B12286" s="32">
        <v>2963</v>
      </c>
      <c r="C12286" s="33" t="s">
        <v>563</v>
      </c>
      <c r="D12286" s="33" t="s">
        <v>564</v>
      </c>
      <c r="E12286" s="34">
        <v>1773</v>
      </c>
      <c r="F12286" s="35">
        <v>1.02</v>
      </c>
      <c r="G12286" s="34">
        <v>256.89999999999998</v>
      </c>
    </row>
    <row r="12287" spans="1:7">
      <c r="A12287" s="32">
        <v>2018</v>
      </c>
      <c r="B12287" s="32">
        <v>2963</v>
      </c>
      <c r="C12287" s="33" t="s">
        <v>563</v>
      </c>
      <c r="D12287" s="33" t="s">
        <v>564</v>
      </c>
      <c r="E12287" s="34">
        <v>2309</v>
      </c>
      <c r="F12287" s="35">
        <v>1.02</v>
      </c>
      <c r="G12287" s="34">
        <v>230.9</v>
      </c>
    </row>
    <row r="12288" spans="1:7">
      <c r="A12288" s="32">
        <v>2018</v>
      </c>
      <c r="B12288" s="32">
        <v>2963</v>
      </c>
      <c r="C12288" s="33" t="s">
        <v>563</v>
      </c>
      <c r="D12288" s="33" t="s">
        <v>564</v>
      </c>
      <c r="E12288" s="34">
        <v>2752</v>
      </c>
      <c r="F12288" s="35">
        <v>1.0329999999999999</v>
      </c>
      <c r="G12288" s="34">
        <v>198.8</v>
      </c>
    </row>
    <row r="12289" spans="1:7">
      <c r="A12289" s="32">
        <v>2018</v>
      </c>
      <c r="B12289" s="32">
        <v>2963</v>
      </c>
      <c r="C12289" s="33" t="s">
        <v>563</v>
      </c>
      <c r="D12289" s="33" t="s">
        <v>564</v>
      </c>
      <c r="E12289" s="34">
        <v>3763</v>
      </c>
      <c r="F12289" s="35">
        <v>1.0329999999999999</v>
      </c>
      <c r="G12289" s="34">
        <v>246.2</v>
      </c>
    </row>
    <row r="12290" spans="1:7">
      <c r="A12290" s="32">
        <v>2018</v>
      </c>
      <c r="B12290" s="32">
        <v>2963</v>
      </c>
      <c r="C12290" s="33" t="s">
        <v>563</v>
      </c>
      <c r="D12290" s="33" t="s">
        <v>564</v>
      </c>
      <c r="E12290" s="34">
        <v>4486</v>
      </c>
      <c r="F12290" s="35">
        <v>1.02</v>
      </c>
      <c r="G12290" s="34">
        <v>258.10000000000002</v>
      </c>
    </row>
    <row r="12291" spans="1:7">
      <c r="A12291" s="32">
        <v>2018</v>
      </c>
      <c r="B12291" s="32">
        <v>2963</v>
      </c>
      <c r="C12291" s="33" t="s">
        <v>563</v>
      </c>
      <c r="D12291" s="33" t="s">
        <v>564</v>
      </c>
      <c r="E12291" s="34">
        <v>4516</v>
      </c>
      <c r="F12291" s="35">
        <v>1.02</v>
      </c>
      <c r="G12291" s="34">
        <v>232.7</v>
      </c>
    </row>
    <row r="12292" spans="1:7">
      <c r="A12292" s="32">
        <v>2018</v>
      </c>
      <c r="B12292" s="32">
        <v>2963</v>
      </c>
      <c r="C12292" s="33" t="s">
        <v>563</v>
      </c>
      <c r="D12292" s="33" t="s">
        <v>564</v>
      </c>
      <c r="E12292" s="34">
        <v>4598</v>
      </c>
      <c r="F12292" s="35">
        <v>1.02</v>
      </c>
      <c r="G12292" s="34">
        <v>232.1</v>
      </c>
    </row>
    <row r="12293" spans="1:7">
      <c r="A12293" s="32">
        <v>2018</v>
      </c>
      <c r="B12293" s="32">
        <v>2963</v>
      </c>
      <c r="C12293" s="33" t="s">
        <v>563</v>
      </c>
      <c r="D12293" s="33" t="s">
        <v>564</v>
      </c>
      <c r="E12293" s="34">
        <v>6405</v>
      </c>
      <c r="F12293" s="35">
        <v>1.032</v>
      </c>
      <c r="G12293" s="34">
        <v>195.2</v>
      </c>
    </row>
    <row r="12294" spans="1:7">
      <c r="A12294" s="32">
        <v>2018</v>
      </c>
      <c r="B12294" s="32">
        <v>2963</v>
      </c>
      <c r="C12294" s="33" t="s">
        <v>563</v>
      </c>
      <c r="D12294" s="33" t="s">
        <v>564</v>
      </c>
      <c r="E12294" s="34">
        <v>8296</v>
      </c>
      <c r="F12294" s="35">
        <v>1.02</v>
      </c>
      <c r="G12294" s="34">
        <v>275.89999999999998</v>
      </c>
    </row>
    <row r="12295" spans="1:7">
      <c r="A12295" s="32">
        <v>2018</v>
      </c>
      <c r="B12295" s="32">
        <v>2963</v>
      </c>
      <c r="C12295" s="33" t="s">
        <v>563</v>
      </c>
      <c r="D12295" s="33" t="s">
        <v>564</v>
      </c>
      <c r="E12295" s="34">
        <v>10152</v>
      </c>
      <c r="F12295" s="35">
        <v>1.036</v>
      </c>
      <c r="G12295" s="34">
        <v>218.4</v>
      </c>
    </row>
    <row r="12296" spans="1:7">
      <c r="A12296" s="32">
        <v>2018</v>
      </c>
      <c r="B12296" s="32">
        <v>2963</v>
      </c>
      <c r="C12296" s="33" t="s">
        <v>563</v>
      </c>
      <c r="D12296" s="33" t="s">
        <v>564</v>
      </c>
      <c r="E12296" s="34">
        <v>12253</v>
      </c>
      <c r="F12296" s="35">
        <v>1.02</v>
      </c>
      <c r="G12296" s="34">
        <v>218.7</v>
      </c>
    </row>
    <row r="12297" spans="1:7">
      <c r="A12297" s="32">
        <v>2018</v>
      </c>
      <c r="B12297" s="32">
        <v>2963</v>
      </c>
      <c r="C12297" s="33" t="s">
        <v>563</v>
      </c>
      <c r="D12297" s="33" t="s">
        <v>564</v>
      </c>
      <c r="E12297" s="34">
        <v>13642</v>
      </c>
      <c r="F12297" s="35">
        <v>1.02</v>
      </c>
      <c r="G12297" s="34">
        <v>315.89999999999998</v>
      </c>
    </row>
    <row r="12298" spans="1:7">
      <c r="A12298" s="32">
        <v>2018</v>
      </c>
      <c r="B12298" s="32">
        <v>2963</v>
      </c>
      <c r="C12298" s="33" t="s">
        <v>563</v>
      </c>
      <c r="D12298" s="33" t="s">
        <v>564</v>
      </c>
      <c r="E12298" s="34">
        <v>17228</v>
      </c>
      <c r="F12298" s="35">
        <v>1.02</v>
      </c>
      <c r="G12298" s="34">
        <v>239</v>
      </c>
    </row>
    <row r="12299" spans="1:7">
      <c r="A12299" s="32">
        <v>2018</v>
      </c>
      <c r="B12299" s="32">
        <v>2963</v>
      </c>
      <c r="C12299" s="33" t="s">
        <v>563</v>
      </c>
      <c r="D12299" s="33" t="s">
        <v>564</v>
      </c>
      <c r="E12299" s="34">
        <v>17549</v>
      </c>
      <c r="F12299" s="35">
        <v>1.0349999999999999</v>
      </c>
      <c r="G12299" s="34">
        <v>219.9</v>
      </c>
    </row>
    <row r="12300" spans="1:7">
      <c r="A12300" s="32">
        <v>2018</v>
      </c>
      <c r="B12300" s="32">
        <v>2963</v>
      </c>
      <c r="C12300" s="33" t="s">
        <v>563</v>
      </c>
      <c r="D12300" s="33" t="s">
        <v>564</v>
      </c>
      <c r="E12300" s="34">
        <v>23255</v>
      </c>
      <c r="F12300" s="35">
        <v>1.02</v>
      </c>
      <c r="G12300" s="34">
        <v>227.2</v>
      </c>
    </row>
    <row r="12301" spans="1:7">
      <c r="A12301" s="32">
        <v>2018</v>
      </c>
      <c r="B12301" s="32">
        <v>2963</v>
      </c>
      <c r="C12301" s="33" t="s">
        <v>563</v>
      </c>
      <c r="D12301" s="33" t="s">
        <v>564</v>
      </c>
      <c r="E12301" s="34">
        <v>25224</v>
      </c>
      <c r="F12301" s="35">
        <v>1.0209999999999999</v>
      </c>
      <c r="G12301" s="34">
        <v>264.3</v>
      </c>
    </row>
    <row r="12302" spans="1:7">
      <c r="A12302" s="32">
        <v>2018</v>
      </c>
      <c r="B12302" s="32">
        <v>2964</v>
      </c>
      <c r="C12302" s="33" t="s">
        <v>563</v>
      </c>
      <c r="D12302" s="33" t="s">
        <v>564</v>
      </c>
      <c r="E12302" s="34">
        <v>51</v>
      </c>
      <c r="F12302" s="35">
        <v>1.02</v>
      </c>
      <c r="G12302" s="34">
        <v>294.39999999999998</v>
      </c>
    </row>
    <row r="12303" spans="1:7">
      <c r="A12303" s="32">
        <v>2018</v>
      </c>
      <c r="B12303" s="32">
        <v>2964</v>
      </c>
      <c r="C12303" s="33" t="s">
        <v>563</v>
      </c>
      <c r="D12303" s="33" t="s">
        <v>564</v>
      </c>
      <c r="E12303" s="34">
        <v>190836</v>
      </c>
      <c r="F12303" s="35">
        <v>1.02</v>
      </c>
      <c r="G12303" s="34">
        <v>253.8</v>
      </c>
    </row>
    <row r="12304" spans="1:7">
      <c r="A12304" s="32">
        <v>2018</v>
      </c>
      <c r="B12304" s="32">
        <v>2964</v>
      </c>
      <c r="C12304" s="33" t="s">
        <v>563</v>
      </c>
      <c r="D12304" s="33" t="s">
        <v>564</v>
      </c>
      <c r="E12304" s="34">
        <v>214</v>
      </c>
      <c r="F12304" s="35">
        <v>1.02</v>
      </c>
      <c r="G12304" s="34">
        <v>320.60000000000002</v>
      </c>
    </row>
    <row r="12305" spans="1:7">
      <c r="A12305" s="32">
        <v>2018</v>
      </c>
      <c r="B12305" s="32">
        <v>2964</v>
      </c>
      <c r="C12305" s="33" t="s">
        <v>563</v>
      </c>
      <c r="D12305" s="33" t="s">
        <v>564</v>
      </c>
      <c r="E12305" s="34">
        <v>218</v>
      </c>
      <c r="F12305" s="35">
        <v>1.02</v>
      </c>
      <c r="G12305" s="34">
        <v>284.39999999999998</v>
      </c>
    </row>
    <row r="12306" spans="1:7">
      <c r="A12306" s="32">
        <v>2018</v>
      </c>
      <c r="B12306" s="32">
        <v>2964</v>
      </c>
      <c r="C12306" s="33" t="s">
        <v>563</v>
      </c>
      <c r="D12306" s="33" t="s">
        <v>564</v>
      </c>
      <c r="E12306" s="34">
        <v>457</v>
      </c>
      <c r="F12306" s="35">
        <v>1.02</v>
      </c>
      <c r="G12306" s="34">
        <v>273.2</v>
      </c>
    </row>
    <row r="12307" spans="1:7">
      <c r="A12307" s="32">
        <v>2018</v>
      </c>
      <c r="B12307" s="32">
        <v>2964</v>
      </c>
      <c r="C12307" s="33" t="s">
        <v>563</v>
      </c>
      <c r="D12307" s="33" t="s">
        <v>564</v>
      </c>
      <c r="E12307" s="34">
        <v>486</v>
      </c>
      <c r="F12307" s="35">
        <v>1.02</v>
      </c>
      <c r="G12307" s="34">
        <v>332.8</v>
      </c>
    </row>
    <row r="12308" spans="1:7">
      <c r="A12308" s="32">
        <v>2018</v>
      </c>
      <c r="B12308" s="32">
        <v>2964</v>
      </c>
      <c r="C12308" s="33" t="s">
        <v>563</v>
      </c>
      <c r="D12308" s="33" t="s">
        <v>564</v>
      </c>
      <c r="E12308" s="34">
        <v>769</v>
      </c>
      <c r="F12308" s="35">
        <v>1.02</v>
      </c>
      <c r="G12308" s="34">
        <v>185.4</v>
      </c>
    </row>
    <row r="12309" spans="1:7">
      <c r="A12309" s="32">
        <v>2018</v>
      </c>
      <c r="B12309" s="32">
        <v>2964</v>
      </c>
      <c r="C12309" s="33" t="s">
        <v>563</v>
      </c>
      <c r="D12309" s="33" t="s">
        <v>564</v>
      </c>
      <c r="E12309" s="34">
        <v>800</v>
      </c>
      <c r="F12309" s="35">
        <v>1.03</v>
      </c>
      <c r="G12309" s="34">
        <v>318.5</v>
      </c>
    </row>
    <row r="12310" spans="1:7">
      <c r="A12310" s="32">
        <v>2018</v>
      </c>
      <c r="B12310" s="32">
        <v>2964</v>
      </c>
      <c r="C12310" s="33" t="s">
        <v>563</v>
      </c>
      <c r="D12310" s="33" t="s">
        <v>564</v>
      </c>
      <c r="E12310" s="34">
        <v>845</v>
      </c>
      <c r="F12310" s="35">
        <v>1.02</v>
      </c>
      <c r="G12310" s="34">
        <v>319.10000000000002</v>
      </c>
    </row>
    <row r="12311" spans="1:7">
      <c r="A12311" s="32">
        <v>2018</v>
      </c>
      <c r="B12311" s="32">
        <v>2964</v>
      </c>
      <c r="C12311" s="33" t="s">
        <v>563</v>
      </c>
      <c r="D12311" s="33" t="s">
        <v>564</v>
      </c>
      <c r="E12311" s="34">
        <v>887</v>
      </c>
      <c r="F12311" s="35">
        <v>1.04</v>
      </c>
      <c r="G12311" s="34">
        <v>245.5</v>
      </c>
    </row>
    <row r="12312" spans="1:7">
      <c r="A12312" s="32">
        <v>2018</v>
      </c>
      <c r="B12312" s="32">
        <v>2964</v>
      </c>
      <c r="C12312" s="33" t="s">
        <v>563</v>
      </c>
      <c r="D12312" s="33" t="s">
        <v>564</v>
      </c>
      <c r="E12312" s="34">
        <v>1183</v>
      </c>
      <c r="F12312" s="35">
        <v>1.02</v>
      </c>
      <c r="G12312" s="34">
        <v>266.3</v>
      </c>
    </row>
    <row r="12313" spans="1:7">
      <c r="A12313" s="32">
        <v>2018</v>
      </c>
      <c r="B12313" s="32">
        <v>2964</v>
      </c>
      <c r="C12313" s="33" t="s">
        <v>563</v>
      </c>
      <c r="D12313" s="33" t="s">
        <v>564</v>
      </c>
      <c r="E12313" s="34">
        <v>2013</v>
      </c>
      <c r="F12313" s="35">
        <v>1.02</v>
      </c>
      <c r="G12313" s="34">
        <v>282</v>
      </c>
    </row>
    <row r="12314" spans="1:7">
      <c r="A12314" s="32">
        <v>2018</v>
      </c>
      <c r="B12314" s="32">
        <v>2964</v>
      </c>
      <c r="C12314" s="33" t="s">
        <v>563</v>
      </c>
      <c r="D12314" s="33" t="s">
        <v>564</v>
      </c>
      <c r="E12314" s="34">
        <v>5032</v>
      </c>
      <c r="F12314" s="35">
        <v>1.03</v>
      </c>
      <c r="G12314" s="34">
        <v>173.9</v>
      </c>
    </row>
    <row r="12315" spans="1:7">
      <c r="A12315" s="32">
        <v>2018</v>
      </c>
      <c r="B12315" s="32">
        <v>2964</v>
      </c>
      <c r="C12315" s="33" t="s">
        <v>563</v>
      </c>
      <c r="D12315" s="33" t="s">
        <v>564</v>
      </c>
      <c r="E12315" s="34">
        <v>6633</v>
      </c>
      <c r="F12315" s="35">
        <v>1.02</v>
      </c>
      <c r="G12315" s="34">
        <v>286.3</v>
      </c>
    </row>
    <row r="12316" spans="1:7">
      <c r="A12316" s="32">
        <v>2018</v>
      </c>
      <c r="B12316" s="32">
        <v>2964</v>
      </c>
      <c r="C12316" s="33" t="s">
        <v>563</v>
      </c>
      <c r="D12316" s="33" t="s">
        <v>564</v>
      </c>
      <c r="E12316" s="34">
        <v>6767</v>
      </c>
      <c r="F12316" s="35">
        <v>1.02</v>
      </c>
      <c r="G12316" s="34">
        <v>268.7</v>
      </c>
    </row>
    <row r="12317" spans="1:7">
      <c r="A12317" s="32">
        <v>2018</v>
      </c>
      <c r="B12317" s="32">
        <v>2964</v>
      </c>
      <c r="C12317" s="33" t="s">
        <v>563</v>
      </c>
      <c r="D12317" s="33" t="s">
        <v>564</v>
      </c>
      <c r="E12317" s="34">
        <v>7703</v>
      </c>
      <c r="F12317" s="35">
        <v>1.02</v>
      </c>
      <c r="G12317" s="34">
        <v>256.10000000000002</v>
      </c>
    </row>
    <row r="12318" spans="1:7">
      <c r="A12318" s="32">
        <v>2018</v>
      </c>
      <c r="B12318" s="32">
        <v>2964</v>
      </c>
      <c r="C12318" s="33" t="s">
        <v>563</v>
      </c>
      <c r="D12318" s="33" t="s">
        <v>564</v>
      </c>
      <c r="E12318" s="34">
        <v>8524</v>
      </c>
      <c r="F12318" s="35">
        <v>1.04</v>
      </c>
      <c r="G12318" s="34">
        <v>268.5</v>
      </c>
    </row>
    <row r="12319" spans="1:7">
      <c r="A12319" s="32">
        <v>2018</v>
      </c>
      <c r="B12319" s="32">
        <v>2964</v>
      </c>
      <c r="C12319" s="33" t="s">
        <v>563</v>
      </c>
      <c r="D12319" s="33" t="s">
        <v>564</v>
      </c>
      <c r="E12319" s="34">
        <v>9615</v>
      </c>
      <c r="F12319" s="35">
        <v>1.03</v>
      </c>
      <c r="G12319" s="34">
        <v>280</v>
      </c>
    </row>
    <row r="12320" spans="1:7">
      <c r="A12320" s="32">
        <v>2018</v>
      </c>
      <c r="B12320" s="32">
        <v>2964</v>
      </c>
      <c r="C12320" s="33" t="s">
        <v>563</v>
      </c>
      <c r="D12320" s="33" t="s">
        <v>564</v>
      </c>
      <c r="E12320" s="34">
        <v>11458</v>
      </c>
      <c r="F12320" s="35">
        <v>1.02</v>
      </c>
      <c r="G12320" s="34">
        <v>175.6</v>
      </c>
    </row>
    <row r="12321" spans="1:7">
      <c r="A12321" s="32">
        <v>2018</v>
      </c>
      <c r="B12321" s="32">
        <v>2964</v>
      </c>
      <c r="C12321" s="33" t="s">
        <v>563</v>
      </c>
      <c r="D12321" s="33" t="s">
        <v>564</v>
      </c>
      <c r="E12321" s="34">
        <v>13374</v>
      </c>
      <c r="F12321" s="35">
        <v>1.03</v>
      </c>
      <c r="G12321" s="34">
        <v>264.7</v>
      </c>
    </row>
    <row r="12322" spans="1:7">
      <c r="A12322" s="32">
        <v>2018</v>
      </c>
      <c r="B12322" s="32">
        <v>2964</v>
      </c>
      <c r="C12322" s="33" t="s">
        <v>563</v>
      </c>
      <c r="D12322" s="33" t="s">
        <v>564</v>
      </c>
      <c r="E12322" s="34">
        <v>13374</v>
      </c>
      <c r="F12322" s="35">
        <v>1.02</v>
      </c>
      <c r="G12322" s="34">
        <v>332.5</v>
      </c>
    </row>
    <row r="12323" spans="1:7">
      <c r="A12323" s="32">
        <v>2018</v>
      </c>
      <c r="B12323" s="32">
        <v>2964</v>
      </c>
      <c r="C12323" s="33" t="s">
        <v>563</v>
      </c>
      <c r="D12323" s="33" t="s">
        <v>564</v>
      </c>
      <c r="E12323" s="34">
        <v>30603</v>
      </c>
      <c r="F12323" s="35">
        <v>1.02</v>
      </c>
      <c r="G12323" s="34">
        <v>332.6</v>
      </c>
    </row>
    <row r="12324" spans="1:7">
      <c r="A12324" s="32">
        <v>2018</v>
      </c>
      <c r="B12324" s="32">
        <v>2964</v>
      </c>
      <c r="C12324" s="33" t="s">
        <v>563</v>
      </c>
      <c r="D12324" s="33" t="s">
        <v>564</v>
      </c>
      <c r="E12324" s="34">
        <v>57145</v>
      </c>
      <c r="F12324" s="35">
        <v>1.02</v>
      </c>
      <c r="G12324" s="34">
        <v>274.10000000000002</v>
      </c>
    </row>
    <row r="12325" spans="1:7">
      <c r="A12325" s="32">
        <v>2018</v>
      </c>
      <c r="B12325" s="32">
        <v>2964</v>
      </c>
      <c r="C12325" s="33" t="s">
        <v>563</v>
      </c>
      <c r="D12325" s="33" t="s">
        <v>564</v>
      </c>
      <c r="E12325" s="34">
        <v>62287</v>
      </c>
      <c r="F12325" s="35">
        <v>1.04</v>
      </c>
      <c r="G12325" s="34">
        <v>198.9</v>
      </c>
    </row>
    <row r="12326" spans="1:7">
      <c r="A12326" s="32">
        <v>2018</v>
      </c>
      <c r="B12326" s="32">
        <v>2964</v>
      </c>
      <c r="C12326" s="33" t="s">
        <v>563</v>
      </c>
      <c r="D12326" s="33" t="s">
        <v>564</v>
      </c>
      <c r="E12326" s="34">
        <v>74471</v>
      </c>
      <c r="F12326" s="35">
        <v>1.04</v>
      </c>
      <c r="G12326" s="34">
        <v>247.6</v>
      </c>
    </row>
    <row r="12327" spans="1:7">
      <c r="A12327" s="32">
        <v>2018</v>
      </c>
      <c r="B12327" s="32">
        <v>2964</v>
      </c>
      <c r="C12327" s="33" t="s">
        <v>563</v>
      </c>
      <c r="D12327" s="33" t="s">
        <v>564</v>
      </c>
      <c r="E12327" s="34">
        <v>139691</v>
      </c>
      <c r="F12327" s="35">
        <v>1.02</v>
      </c>
      <c r="G12327" s="34">
        <v>240</v>
      </c>
    </row>
    <row r="12328" spans="1:7">
      <c r="A12328" s="32">
        <v>2018</v>
      </c>
      <c r="B12328" s="32">
        <v>2964</v>
      </c>
      <c r="C12328" s="33" t="s">
        <v>563</v>
      </c>
      <c r="D12328" s="33" t="s">
        <v>564</v>
      </c>
      <c r="E12328" s="34">
        <v>117</v>
      </c>
      <c r="F12328" s="35">
        <v>1.02</v>
      </c>
      <c r="G12328" s="34">
        <v>224.8</v>
      </c>
    </row>
    <row r="12329" spans="1:7">
      <c r="A12329" s="32">
        <v>2018</v>
      </c>
      <c r="B12329" s="32">
        <v>2965</v>
      </c>
      <c r="C12329" s="33" t="s">
        <v>563</v>
      </c>
      <c r="D12329" s="33" t="s">
        <v>564</v>
      </c>
      <c r="E12329" s="34">
        <v>29014</v>
      </c>
      <c r="F12329" s="35">
        <v>1.02</v>
      </c>
      <c r="G12329" s="34">
        <v>282.89999999999998</v>
      </c>
    </row>
    <row r="12330" spans="1:7">
      <c r="A12330" s="32">
        <v>2018</v>
      </c>
      <c r="B12330" s="32">
        <v>2965</v>
      </c>
      <c r="C12330" s="33" t="s">
        <v>563</v>
      </c>
      <c r="D12330" s="33" t="s">
        <v>564</v>
      </c>
      <c r="E12330" s="34">
        <v>50016</v>
      </c>
      <c r="F12330" s="35">
        <v>1.02</v>
      </c>
      <c r="G12330" s="34">
        <v>187.5</v>
      </c>
    </row>
    <row r="12331" spans="1:7">
      <c r="A12331" s="32">
        <v>2018</v>
      </c>
      <c r="B12331" s="32">
        <v>2965</v>
      </c>
      <c r="C12331" s="33" t="s">
        <v>563</v>
      </c>
      <c r="D12331" s="33" t="s">
        <v>564</v>
      </c>
      <c r="E12331" s="34">
        <v>60305</v>
      </c>
      <c r="F12331" s="35">
        <v>1.02</v>
      </c>
      <c r="G12331" s="34">
        <v>246.7</v>
      </c>
    </row>
    <row r="12332" spans="1:7">
      <c r="A12332" s="32">
        <v>2018</v>
      </c>
      <c r="B12332" s="32">
        <v>2965</v>
      </c>
      <c r="C12332" s="33" t="s">
        <v>563</v>
      </c>
      <c r="D12332" s="33" t="s">
        <v>564</v>
      </c>
      <c r="E12332" s="34">
        <v>79174</v>
      </c>
      <c r="F12332" s="35">
        <v>1.02</v>
      </c>
      <c r="G12332" s="34">
        <v>241.6</v>
      </c>
    </row>
    <row r="12333" spans="1:7">
      <c r="A12333" s="32">
        <v>2018</v>
      </c>
      <c r="B12333" s="32">
        <v>2965</v>
      </c>
      <c r="C12333" s="33" t="s">
        <v>563</v>
      </c>
      <c r="D12333" s="33" t="s">
        <v>564</v>
      </c>
      <c r="E12333" s="34">
        <v>138573</v>
      </c>
      <c r="F12333" s="35">
        <v>1.02</v>
      </c>
      <c r="G12333" s="34">
        <v>253.8</v>
      </c>
    </row>
    <row r="12334" spans="1:7">
      <c r="A12334" s="32">
        <v>2018</v>
      </c>
      <c r="B12334" s="32">
        <v>2965</v>
      </c>
      <c r="C12334" s="33" t="s">
        <v>563</v>
      </c>
      <c r="D12334" s="33" t="s">
        <v>564</v>
      </c>
      <c r="E12334" s="34">
        <v>8</v>
      </c>
      <c r="F12334" s="35">
        <v>1.03</v>
      </c>
      <c r="G12334" s="34">
        <v>190.1</v>
      </c>
    </row>
    <row r="12335" spans="1:7">
      <c r="A12335" s="32">
        <v>2018</v>
      </c>
      <c r="B12335" s="32">
        <v>2965</v>
      </c>
      <c r="C12335" s="33" t="s">
        <v>563</v>
      </c>
      <c r="D12335" s="33" t="s">
        <v>564</v>
      </c>
      <c r="E12335" s="34">
        <v>67</v>
      </c>
      <c r="F12335" s="35">
        <v>1.02</v>
      </c>
      <c r="G12335" s="34">
        <v>311.10000000000002</v>
      </c>
    </row>
    <row r="12336" spans="1:7">
      <c r="A12336" s="32">
        <v>2018</v>
      </c>
      <c r="B12336" s="32">
        <v>2965</v>
      </c>
      <c r="C12336" s="33" t="s">
        <v>563</v>
      </c>
      <c r="D12336" s="33" t="s">
        <v>564</v>
      </c>
      <c r="E12336" s="34">
        <v>116</v>
      </c>
      <c r="F12336" s="35">
        <v>1.02</v>
      </c>
      <c r="G12336" s="34">
        <v>261.5</v>
      </c>
    </row>
    <row r="12337" spans="1:7">
      <c r="A12337" s="32">
        <v>2018</v>
      </c>
      <c r="B12337" s="32">
        <v>2965</v>
      </c>
      <c r="C12337" s="33" t="s">
        <v>563</v>
      </c>
      <c r="D12337" s="33" t="s">
        <v>564</v>
      </c>
      <c r="E12337" s="34">
        <v>137</v>
      </c>
      <c r="F12337" s="35">
        <v>1.02</v>
      </c>
      <c r="G12337" s="34">
        <v>270.3</v>
      </c>
    </row>
    <row r="12338" spans="1:7">
      <c r="A12338" s="32">
        <v>2018</v>
      </c>
      <c r="B12338" s="32">
        <v>2965</v>
      </c>
      <c r="C12338" s="33" t="s">
        <v>563</v>
      </c>
      <c r="D12338" s="33" t="s">
        <v>564</v>
      </c>
      <c r="E12338" s="34">
        <v>184</v>
      </c>
      <c r="F12338" s="35">
        <v>1.01</v>
      </c>
      <c r="G12338" s="34">
        <v>141.80000000000001</v>
      </c>
    </row>
    <row r="12339" spans="1:7">
      <c r="A12339" s="32">
        <v>2018</v>
      </c>
      <c r="B12339" s="32">
        <v>2965</v>
      </c>
      <c r="C12339" s="33" t="s">
        <v>563</v>
      </c>
      <c r="D12339" s="33" t="s">
        <v>564</v>
      </c>
      <c r="E12339" s="34">
        <v>271</v>
      </c>
      <c r="F12339" s="35">
        <v>1.02</v>
      </c>
      <c r="G12339" s="34">
        <v>240.4</v>
      </c>
    </row>
    <row r="12340" spans="1:7">
      <c r="A12340" s="32">
        <v>2018</v>
      </c>
      <c r="B12340" s="32">
        <v>2965</v>
      </c>
      <c r="C12340" s="33" t="s">
        <v>563</v>
      </c>
      <c r="D12340" s="33" t="s">
        <v>564</v>
      </c>
      <c r="E12340" s="34">
        <v>277</v>
      </c>
      <c r="F12340" s="35">
        <v>1.02</v>
      </c>
      <c r="G12340" s="34">
        <v>308.60000000000002</v>
      </c>
    </row>
    <row r="12341" spans="1:7">
      <c r="A12341" s="32">
        <v>2018</v>
      </c>
      <c r="B12341" s="32">
        <v>2965</v>
      </c>
      <c r="C12341" s="33" t="s">
        <v>563</v>
      </c>
      <c r="D12341" s="33" t="s">
        <v>564</v>
      </c>
      <c r="E12341" s="34">
        <v>329</v>
      </c>
      <c r="F12341" s="35">
        <v>1.04</v>
      </c>
      <c r="G12341" s="34">
        <v>160.4</v>
      </c>
    </row>
    <row r="12342" spans="1:7">
      <c r="A12342" s="32">
        <v>2018</v>
      </c>
      <c r="B12342" s="32">
        <v>2965</v>
      </c>
      <c r="C12342" s="33" t="s">
        <v>563</v>
      </c>
      <c r="D12342" s="33" t="s">
        <v>564</v>
      </c>
      <c r="E12342" s="34">
        <v>415</v>
      </c>
      <c r="F12342" s="35">
        <v>1.03</v>
      </c>
      <c r="G12342" s="34">
        <v>117</v>
      </c>
    </row>
    <row r="12343" spans="1:7">
      <c r="A12343" s="32">
        <v>2018</v>
      </c>
      <c r="B12343" s="32">
        <v>2965</v>
      </c>
      <c r="C12343" s="33" t="s">
        <v>563</v>
      </c>
      <c r="D12343" s="33" t="s">
        <v>564</v>
      </c>
      <c r="E12343" s="34">
        <v>546</v>
      </c>
      <c r="F12343" s="35">
        <v>1.02</v>
      </c>
      <c r="G12343" s="34">
        <v>320.60000000000002</v>
      </c>
    </row>
    <row r="12344" spans="1:7">
      <c r="A12344" s="32">
        <v>2018</v>
      </c>
      <c r="B12344" s="32">
        <v>2965</v>
      </c>
      <c r="C12344" s="33" t="s">
        <v>563</v>
      </c>
      <c r="D12344" s="33" t="s">
        <v>564</v>
      </c>
      <c r="E12344" s="34">
        <v>590</v>
      </c>
      <c r="F12344" s="35">
        <v>1.02</v>
      </c>
      <c r="G12344" s="34">
        <v>253.1</v>
      </c>
    </row>
    <row r="12345" spans="1:7">
      <c r="A12345" s="32">
        <v>2018</v>
      </c>
      <c r="B12345" s="32">
        <v>2965</v>
      </c>
      <c r="C12345" s="33" t="s">
        <v>563</v>
      </c>
      <c r="D12345" s="33" t="s">
        <v>564</v>
      </c>
      <c r="E12345" s="34">
        <v>1763</v>
      </c>
      <c r="F12345" s="35">
        <v>1.02</v>
      </c>
      <c r="G12345" s="34">
        <v>249.5</v>
      </c>
    </row>
    <row r="12346" spans="1:7">
      <c r="A12346" s="32">
        <v>2018</v>
      </c>
      <c r="B12346" s="32">
        <v>2965</v>
      </c>
      <c r="C12346" s="33" t="s">
        <v>563</v>
      </c>
      <c r="D12346" s="33" t="s">
        <v>564</v>
      </c>
      <c r="E12346" s="34">
        <v>2001</v>
      </c>
      <c r="F12346" s="35">
        <v>1.03</v>
      </c>
      <c r="G12346" s="34">
        <v>170.2</v>
      </c>
    </row>
    <row r="12347" spans="1:7">
      <c r="A12347" s="32">
        <v>2018</v>
      </c>
      <c r="B12347" s="32">
        <v>2965</v>
      </c>
      <c r="C12347" s="33" t="s">
        <v>563</v>
      </c>
      <c r="D12347" s="33" t="s">
        <v>564</v>
      </c>
      <c r="E12347" s="34">
        <v>2053</v>
      </c>
      <c r="F12347" s="35">
        <v>1.02</v>
      </c>
      <c r="G12347" s="34">
        <v>271.39999999999998</v>
      </c>
    </row>
    <row r="12348" spans="1:7">
      <c r="A12348" s="32">
        <v>2018</v>
      </c>
      <c r="B12348" s="32">
        <v>2965</v>
      </c>
      <c r="C12348" s="33" t="s">
        <v>563</v>
      </c>
      <c r="D12348" s="33" t="s">
        <v>564</v>
      </c>
      <c r="E12348" s="34">
        <v>2618</v>
      </c>
      <c r="F12348" s="35">
        <v>1.02</v>
      </c>
      <c r="G12348" s="34">
        <v>278.10000000000002</v>
      </c>
    </row>
    <row r="12349" spans="1:7">
      <c r="A12349" s="32">
        <v>2018</v>
      </c>
      <c r="B12349" s="32">
        <v>2965</v>
      </c>
      <c r="C12349" s="33" t="s">
        <v>563</v>
      </c>
      <c r="D12349" s="33" t="s">
        <v>564</v>
      </c>
      <c r="E12349" s="34">
        <v>2883</v>
      </c>
      <c r="F12349" s="35">
        <v>1.03</v>
      </c>
      <c r="G12349" s="34">
        <v>168.5</v>
      </c>
    </row>
    <row r="12350" spans="1:7">
      <c r="A12350" s="32">
        <v>2018</v>
      </c>
      <c r="B12350" s="32">
        <v>2965</v>
      </c>
      <c r="C12350" s="33" t="s">
        <v>563</v>
      </c>
      <c r="D12350" s="33" t="s">
        <v>564</v>
      </c>
      <c r="E12350" s="34">
        <v>4064</v>
      </c>
      <c r="F12350" s="35">
        <v>1.02</v>
      </c>
      <c r="G12350" s="34">
        <v>218.9</v>
      </c>
    </row>
    <row r="12351" spans="1:7">
      <c r="A12351" s="32">
        <v>2018</v>
      </c>
      <c r="B12351" s="32">
        <v>2965</v>
      </c>
      <c r="C12351" s="33" t="s">
        <v>563</v>
      </c>
      <c r="D12351" s="33" t="s">
        <v>564</v>
      </c>
      <c r="E12351" s="34">
        <v>5299</v>
      </c>
      <c r="F12351" s="35">
        <v>1.03</v>
      </c>
      <c r="G12351" s="34">
        <v>172</v>
      </c>
    </row>
    <row r="12352" spans="1:7">
      <c r="A12352" s="32">
        <v>2018</v>
      </c>
      <c r="B12352" s="32">
        <v>2965</v>
      </c>
      <c r="C12352" s="33" t="s">
        <v>563</v>
      </c>
      <c r="D12352" s="33" t="s">
        <v>564</v>
      </c>
      <c r="E12352" s="34">
        <v>7504</v>
      </c>
      <c r="F12352" s="35">
        <v>1.03</v>
      </c>
      <c r="G12352" s="34">
        <v>218.8</v>
      </c>
    </row>
    <row r="12353" spans="1:7">
      <c r="A12353" s="32">
        <v>2018</v>
      </c>
      <c r="B12353" s="32">
        <v>2965</v>
      </c>
      <c r="C12353" s="33" t="s">
        <v>563</v>
      </c>
      <c r="D12353" s="33" t="s">
        <v>564</v>
      </c>
      <c r="E12353" s="34">
        <v>10394</v>
      </c>
      <c r="F12353" s="35">
        <v>1.02</v>
      </c>
      <c r="G12353" s="34">
        <v>327.39999999999998</v>
      </c>
    </row>
    <row r="12354" spans="1:7">
      <c r="A12354" s="32">
        <v>2018</v>
      </c>
      <c r="B12354" s="32">
        <v>2965</v>
      </c>
      <c r="C12354" s="33" t="s">
        <v>563</v>
      </c>
      <c r="D12354" s="33" t="s">
        <v>564</v>
      </c>
      <c r="E12354" s="34">
        <v>10566</v>
      </c>
      <c r="F12354" s="35">
        <v>1.02</v>
      </c>
      <c r="G12354" s="34">
        <v>262.60000000000002</v>
      </c>
    </row>
    <row r="12355" spans="1:7">
      <c r="A12355" s="32">
        <v>2018</v>
      </c>
      <c r="B12355" s="32">
        <v>2965</v>
      </c>
      <c r="C12355" s="33" t="s">
        <v>563</v>
      </c>
      <c r="D12355" s="33" t="s">
        <v>564</v>
      </c>
      <c r="E12355" s="34">
        <v>13550</v>
      </c>
      <c r="F12355" s="35">
        <v>1.02</v>
      </c>
      <c r="G12355" s="34">
        <v>257.8</v>
      </c>
    </row>
    <row r="12356" spans="1:7">
      <c r="A12356" s="32">
        <v>2018</v>
      </c>
      <c r="B12356" s="32">
        <v>3006</v>
      </c>
      <c r="C12356" s="33" t="s">
        <v>563</v>
      </c>
      <c r="D12356" s="33" t="s">
        <v>564</v>
      </c>
      <c r="E12356" s="34">
        <v>1432852</v>
      </c>
      <c r="F12356" s="35">
        <v>1.03</v>
      </c>
      <c r="G12356" s="34">
        <v>234.4</v>
      </c>
    </row>
    <row r="12357" spans="1:7">
      <c r="A12357" s="32">
        <v>2018</v>
      </c>
      <c r="B12357" s="32">
        <v>3008</v>
      </c>
      <c r="C12357" s="33" t="s">
        <v>563</v>
      </c>
      <c r="D12357" s="33" t="s">
        <v>564</v>
      </c>
      <c r="E12357" s="34">
        <v>115452</v>
      </c>
      <c r="F12357" s="35">
        <v>1.032</v>
      </c>
      <c r="G12357" s="34">
        <v>216.9</v>
      </c>
    </row>
    <row r="12358" spans="1:7">
      <c r="A12358" s="32">
        <v>2018</v>
      </c>
      <c r="B12358" s="32">
        <v>3096</v>
      </c>
      <c r="C12358" s="33" t="s">
        <v>563</v>
      </c>
      <c r="D12358" s="33" t="s">
        <v>564</v>
      </c>
      <c r="E12358" s="34">
        <v>24487</v>
      </c>
      <c r="F12358" s="35">
        <v>1.03</v>
      </c>
      <c r="G12358" s="34" t="s">
        <v>364</v>
      </c>
    </row>
    <row r="12359" spans="1:7">
      <c r="A12359" s="32">
        <v>2018</v>
      </c>
      <c r="B12359" s="32">
        <v>3096</v>
      </c>
      <c r="C12359" s="33" t="s">
        <v>563</v>
      </c>
      <c r="D12359" s="33" t="s">
        <v>564</v>
      </c>
      <c r="E12359" s="34">
        <v>42959</v>
      </c>
      <c r="F12359" s="35">
        <v>1.03</v>
      </c>
      <c r="G12359" s="34" t="s">
        <v>364</v>
      </c>
    </row>
    <row r="12360" spans="1:7">
      <c r="A12360" s="32">
        <v>2018</v>
      </c>
      <c r="B12360" s="32">
        <v>3118</v>
      </c>
      <c r="C12360" s="33" t="s">
        <v>563</v>
      </c>
      <c r="D12360" s="33" t="s">
        <v>564</v>
      </c>
      <c r="E12360" s="34">
        <v>25946</v>
      </c>
      <c r="F12360" s="35">
        <v>1.03</v>
      </c>
      <c r="G12360" s="34" t="s">
        <v>364</v>
      </c>
    </row>
    <row r="12361" spans="1:7">
      <c r="A12361" s="32">
        <v>2018</v>
      </c>
      <c r="B12361" s="32">
        <v>3122</v>
      </c>
      <c r="C12361" s="33" t="s">
        <v>353</v>
      </c>
      <c r="D12361" s="33" t="s">
        <v>354</v>
      </c>
      <c r="E12361" s="34">
        <v>59240</v>
      </c>
      <c r="F12361" s="35">
        <v>26.31</v>
      </c>
      <c r="G12361" s="34" t="s">
        <v>364</v>
      </c>
    </row>
    <row r="12362" spans="1:7">
      <c r="A12362" s="32">
        <v>2018</v>
      </c>
      <c r="B12362" s="32">
        <v>3122</v>
      </c>
      <c r="C12362" s="33" t="s">
        <v>353</v>
      </c>
      <c r="D12362" s="33" t="s">
        <v>354</v>
      </c>
      <c r="E12362" s="34">
        <v>88051</v>
      </c>
      <c r="F12362" s="35">
        <v>25.86</v>
      </c>
      <c r="G12362" s="34" t="s">
        <v>364</v>
      </c>
    </row>
    <row r="12363" spans="1:7">
      <c r="A12363" s="32">
        <v>2018</v>
      </c>
      <c r="B12363" s="32">
        <v>3122</v>
      </c>
      <c r="C12363" s="33" t="s">
        <v>353</v>
      </c>
      <c r="D12363" s="33" t="s">
        <v>354</v>
      </c>
      <c r="E12363" s="34">
        <v>10343</v>
      </c>
      <c r="F12363" s="35">
        <v>24.09</v>
      </c>
      <c r="G12363" s="34" t="s">
        <v>364</v>
      </c>
    </row>
    <row r="12364" spans="1:7">
      <c r="A12364" s="32">
        <v>2018</v>
      </c>
      <c r="B12364" s="32">
        <v>3122</v>
      </c>
      <c r="C12364" s="33" t="s">
        <v>353</v>
      </c>
      <c r="D12364" s="33" t="s">
        <v>354</v>
      </c>
      <c r="E12364" s="34">
        <v>42355</v>
      </c>
      <c r="F12364" s="35">
        <v>25.94</v>
      </c>
      <c r="G12364" s="34" t="s">
        <v>364</v>
      </c>
    </row>
    <row r="12365" spans="1:7">
      <c r="A12365" s="32">
        <v>2018</v>
      </c>
      <c r="B12365" s="32">
        <v>3122</v>
      </c>
      <c r="C12365" s="33" t="s">
        <v>353</v>
      </c>
      <c r="D12365" s="33" t="s">
        <v>354</v>
      </c>
      <c r="E12365" s="34">
        <v>3068</v>
      </c>
      <c r="F12365" s="35">
        <v>23.58</v>
      </c>
      <c r="G12365" s="34" t="s">
        <v>364</v>
      </c>
    </row>
    <row r="12366" spans="1:7">
      <c r="A12366" s="32">
        <v>2018</v>
      </c>
      <c r="B12366" s="32">
        <v>3122</v>
      </c>
      <c r="C12366" s="33" t="s">
        <v>565</v>
      </c>
      <c r="D12366" s="33" t="s">
        <v>566</v>
      </c>
      <c r="E12366" s="34">
        <v>2683</v>
      </c>
      <c r="F12366" s="35">
        <v>5.78</v>
      </c>
      <c r="G12366" s="34" t="s">
        <v>364</v>
      </c>
    </row>
    <row r="12367" spans="1:7">
      <c r="A12367" s="32">
        <v>2018</v>
      </c>
      <c r="B12367" s="32">
        <v>3130</v>
      </c>
      <c r="C12367" s="33" t="s">
        <v>565</v>
      </c>
      <c r="D12367" s="33" t="s">
        <v>566</v>
      </c>
      <c r="E12367" s="34">
        <v>536</v>
      </c>
      <c r="F12367" s="35">
        <v>5.8</v>
      </c>
      <c r="G12367" s="34" t="s">
        <v>364</v>
      </c>
    </row>
    <row r="12368" spans="1:7">
      <c r="A12368" s="32">
        <v>2018</v>
      </c>
      <c r="B12368" s="32">
        <v>3131</v>
      </c>
      <c r="C12368" s="33" t="s">
        <v>563</v>
      </c>
      <c r="D12368" s="33" t="s">
        <v>564</v>
      </c>
      <c r="E12368" s="34">
        <v>472326</v>
      </c>
      <c r="F12368" s="35">
        <v>1.03</v>
      </c>
      <c r="G12368" s="34" t="s">
        <v>364</v>
      </c>
    </row>
    <row r="12369" spans="1:7">
      <c r="A12369" s="32">
        <v>2018</v>
      </c>
      <c r="B12369" s="32">
        <v>3136</v>
      </c>
      <c r="C12369" s="33" t="s">
        <v>565</v>
      </c>
      <c r="D12369" s="33" t="s">
        <v>566</v>
      </c>
      <c r="E12369" s="34">
        <v>9109</v>
      </c>
      <c r="F12369" s="35">
        <v>5.8250000000000002</v>
      </c>
      <c r="G12369" s="34" t="s">
        <v>364</v>
      </c>
    </row>
    <row r="12370" spans="1:7">
      <c r="A12370" s="32">
        <v>2018</v>
      </c>
      <c r="B12370" s="32">
        <v>3138</v>
      </c>
      <c r="C12370" s="33" t="s">
        <v>565</v>
      </c>
      <c r="D12370" s="33" t="s">
        <v>566</v>
      </c>
      <c r="E12370" s="34">
        <v>18</v>
      </c>
      <c r="F12370" s="35">
        <v>5.8250000000000002</v>
      </c>
      <c r="G12370" s="34" t="s">
        <v>364</v>
      </c>
    </row>
    <row r="12371" spans="1:7">
      <c r="A12371" s="32">
        <v>2018</v>
      </c>
      <c r="B12371" s="32">
        <v>3138</v>
      </c>
      <c r="C12371" s="33" t="s">
        <v>563</v>
      </c>
      <c r="D12371" s="33" t="s">
        <v>564</v>
      </c>
      <c r="E12371" s="34">
        <v>227239</v>
      </c>
      <c r="F12371" s="35">
        <v>1.03</v>
      </c>
      <c r="G12371" s="34" t="s">
        <v>364</v>
      </c>
    </row>
    <row r="12372" spans="1:7">
      <c r="A12372" s="32">
        <v>2018</v>
      </c>
      <c r="B12372" s="32">
        <v>3138</v>
      </c>
      <c r="C12372" s="33" t="s">
        <v>563</v>
      </c>
      <c r="D12372" s="33" t="s">
        <v>564</v>
      </c>
      <c r="E12372" s="34">
        <v>276322</v>
      </c>
      <c r="F12372" s="35">
        <v>1.03</v>
      </c>
      <c r="G12372" s="34" t="s">
        <v>364</v>
      </c>
    </row>
    <row r="12373" spans="1:7">
      <c r="A12373" s="32">
        <v>2018</v>
      </c>
      <c r="B12373" s="32">
        <v>3140</v>
      </c>
      <c r="C12373" s="33" t="s">
        <v>353</v>
      </c>
      <c r="D12373" s="33" t="s">
        <v>354</v>
      </c>
      <c r="E12373" s="34">
        <v>29859</v>
      </c>
      <c r="F12373" s="35">
        <v>25.81</v>
      </c>
      <c r="G12373" s="34" t="s">
        <v>364</v>
      </c>
    </row>
    <row r="12374" spans="1:7">
      <c r="A12374" s="32">
        <v>2018</v>
      </c>
      <c r="B12374" s="32">
        <v>3140</v>
      </c>
      <c r="C12374" s="33" t="s">
        <v>563</v>
      </c>
      <c r="D12374" s="33" t="s">
        <v>564</v>
      </c>
      <c r="E12374" s="34">
        <v>512665</v>
      </c>
      <c r="F12374" s="35">
        <v>1.03</v>
      </c>
      <c r="G12374" s="34" t="s">
        <v>364</v>
      </c>
    </row>
    <row r="12375" spans="1:7">
      <c r="A12375" s="32">
        <v>2018</v>
      </c>
      <c r="B12375" s="32">
        <v>3148</v>
      </c>
      <c r="C12375" s="33" t="s">
        <v>563</v>
      </c>
      <c r="D12375" s="33" t="s">
        <v>564</v>
      </c>
      <c r="E12375" s="34">
        <v>441190</v>
      </c>
      <c r="F12375" s="35">
        <v>1.03</v>
      </c>
      <c r="G12375" s="34" t="s">
        <v>364</v>
      </c>
    </row>
    <row r="12376" spans="1:7">
      <c r="A12376" s="32">
        <v>2018</v>
      </c>
      <c r="B12376" s="32">
        <v>3149</v>
      </c>
      <c r="C12376" s="33" t="s">
        <v>353</v>
      </c>
      <c r="D12376" s="33" t="s">
        <v>354</v>
      </c>
      <c r="E12376" s="34">
        <v>15586</v>
      </c>
      <c r="F12376" s="35">
        <v>25.58</v>
      </c>
      <c r="G12376" s="34" t="s">
        <v>364</v>
      </c>
    </row>
    <row r="12377" spans="1:7">
      <c r="A12377" s="32">
        <v>2018</v>
      </c>
      <c r="B12377" s="32">
        <v>3149</v>
      </c>
      <c r="C12377" s="33" t="s">
        <v>353</v>
      </c>
      <c r="D12377" s="33" t="s">
        <v>354</v>
      </c>
      <c r="E12377" s="34">
        <v>139938</v>
      </c>
      <c r="F12377" s="35">
        <v>26.2</v>
      </c>
      <c r="G12377" s="34" t="s">
        <v>364</v>
      </c>
    </row>
    <row r="12378" spans="1:7">
      <c r="A12378" s="32">
        <v>2018</v>
      </c>
      <c r="B12378" s="32">
        <v>3149</v>
      </c>
      <c r="C12378" s="33" t="s">
        <v>565</v>
      </c>
      <c r="D12378" s="33" t="s">
        <v>566</v>
      </c>
      <c r="E12378" s="34">
        <v>5536</v>
      </c>
      <c r="F12378" s="35">
        <v>5.8</v>
      </c>
      <c r="G12378" s="34" t="s">
        <v>364</v>
      </c>
    </row>
    <row r="12379" spans="1:7">
      <c r="A12379" s="32">
        <v>2018</v>
      </c>
      <c r="B12379" s="32">
        <v>3161</v>
      </c>
      <c r="C12379" s="33" t="s">
        <v>565</v>
      </c>
      <c r="D12379" s="33" t="s">
        <v>566</v>
      </c>
      <c r="E12379" s="34">
        <v>3444</v>
      </c>
      <c r="F12379" s="35">
        <v>5.8</v>
      </c>
      <c r="G12379" s="34" t="s">
        <v>364</v>
      </c>
    </row>
    <row r="12380" spans="1:7">
      <c r="A12380" s="32">
        <v>2018</v>
      </c>
      <c r="B12380" s="32">
        <v>3161</v>
      </c>
      <c r="C12380" s="33" t="s">
        <v>563</v>
      </c>
      <c r="D12380" s="33" t="s">
        <v>564</v>
      </c>
      <c r="E12380" s="34">
        <v>44603</v>
      </c>
      <c r="F12380" s="35">
        <v>1.0349999999999999</v>
      </c>
      <c r="G12380" s="34" t="s">
        <v>364</v>
      </c>
    </row>
    <row r="12381" spans="1:7">
      <c r="A12381" s="32">
        <v>2018</v>
      </c>
      <c r="B12381" s="32">
        <v>3236</v>
      </c>
      <c r="C12381" s="33" t="s">
        <v>563</v>
      </c>
      <c r="D12381" s="33" t="s">
        <v>564</v>
      </c>
      <c r="E12381" s="34">
        <v>1577908</v>
      </c>
      <c r="F12381" s="35">
        <v>1.0269999999999999</v>
      </c>
      <c r="G12381" s="34" t="s">
        <v>364</v>
      </c>
    </row>
    <row r="12382" spans="1:7">
      <c r="A12382" s="32">
        <v>2018</v>
      </c>
      <c r="B12382" s="32">
        <v>3250</v>
      </c>
      <c r="C12382" s="33" t="s">
        <v>565</v>
      </c>
      <c r="D12382" s="33" t="s">
        <v>566</v>
      </c>
      <c r="E12382" s="34">
        <v>8</v>
      </c>
      <c r="F12382" s="35">
        <v>5.8</v>
      </c>
      <c r="G12382" s="34">
        <v>1590.2</v>
      </c>
    </row>
    <row r="12383" spans="1:7">
      <c r="A12383" s="32">
        <v>2018</v>
      </c>
      <c r="B12383" s="32">
        <v>3250</v>
      </c>
      <c r="C12383" s="33" t="s">
        <v>565</v>
      </c>
      <c r="D12383" s="33" t="s">
        <v>566</v>
      </c>
      <c r="E12383" s="34">
        <v>641</v>
      </c>
      <c r="F12383" s="35">
        <v>5.8</v>
      </c>
      <c r="G12383" s="34">
        <v>1936.8</v>
      </c>
    </row>
    <row r="12384" spans="1:7">
      <c r="A12384" s="32">
        <v>2018</v>
      </c>
      <c r="B12384" s="32">
        <v>3250</v>
      </c>
      <c r="C12384" s="33" t="s">
        <v>565</v>
      </c>
      <c r="D12384" s="33" t="s">
        <v>566</v>
      </c>
      <c r="E12384" s="34">
        <v>8</v>
      </c>
      <c r="F12384" s="35">
        <v>5.8</v>
      </c>
      <c r="G12384" s="34">
        <v>1586.3</v>
      </c>
    </row>
    <row r="12385" spans="1:7">
      <c r="A12385" s="32">
        <v>2018</v>
      </c>
      <c r="B12385" s="32">
        <v>3250</v>
      </c>
      <c r="C12385" s="33" t="s">
        <v>565</v>
      </c>
      <c r="D12385" s="33" t="s">
        <v>566</v>
      </c>
      <c r="E12385" s="34">
        <v>95</v>
      </c>
      <c r="F12385" s="35">
        <v>5.8</v>
      </c>
      <c r="G12385" s="34">
        <v>1734.4</v>
      </c>
    </row>
    <row r="12386" spans="1:7">
      <c r="A12386" s="32">
        <v>2018</v>
      </c>
      <c r="B12386" s="32">
        <v>3250</v>
      </c>
      <c r="C12386" s="33" t="s">
        <v>565</v>
      </c>
      <c r="D12386" s="33" t="s">
        <v>566</v>
      </c>
      <c r="E12386" s="34">
        <v>319</v>
      </c>
      <c r="F12386" s="35">
        <v>5.8</v>
      </c>
      <c r="G12386" s="34">
        <v>1788.1</v>
      </c>
    </row>
    <row r="12387" spans="1:7">
      <c r="A12387" s="32">
        <v>2018</v>
      </c>
      <c r="B12387" s="32">
        <v>3250</v>
      </c>
      <c r="C12387" s="33" t="s">
        <v>565</v>
      </c>
      <c r="D12387" s="33" t="s">
        <v>566</v>
      </c>
      <c r="E12387" s="34">
        <v>4299</v>
      </c>
      <c r="F12387" s="35">
        <v>5.8</v>
      </c>
      <c r="G12387" s="34">
        <v>1978.4</v>
      </c>
    </row>
    <row r="12388" spans="1:7">
      <c r="A12388" s="32">
        <v>2018</v>
      </c>
      <c r="B12388" s="32">
        <v>3250</v>
      </c>
      <c r="C12388" s="33" t="s">
        <v>565</v>
      </c>
      <c r="D12388" s="33" t="s">
        <v>566</v>
      </c>
      <c r="E12388" s="34">
        <v>3244</v>
      </c>
      <c r="F12388" s="35">
        <v>5.8</v>
      </c>
      <c r="G12388" s="34">
        <v>1886.6</v>
      </c>
    </row>
    <row r="12389" spans="1:7">
      <c r="A12389" s="32">
        <v>2018</v>
      </c>
      <c r="B12389" s="32">
        <v>3250</v>
      </c>
      <c r="C12389" s="33" t="s">
        <v>563</v>
      </c>
      <c r="D12389" s="33" t="s">
        <v>564</v>
      </c>
      <c r="E12389" s="34">
        <v>54117</v>
      </c>
      <c r="F12389" s="35">
        <v>1.024</v>
      </c>
      <c r="G12389" s="34">
        <v>315.2</v>
      </c>
    </row>
    <row r="12390" spans="1:7">
      <c r="A12390" s="32">
        <v>2018</v>
      </c>
      <c r="B12390" s="32">
        <v>3250</v>
      </c>
      <c r="C12390" s="33" t="s">
        <v>563</v>
      </c>
      <c r="D12390" s="33" t="s">
        <v>564</v>
      </c>
      <c r="E12390" s="34">
        <v>285</v>
      </c>
      <c r="F12390" s="35">
        <v>1.024</v>
      </c>
      <c r="G12390" s="34">
        <v>401.7</v>
      </c>
    </row>
    <row r="12391" spans="1:7">
      <c r="A12391" s="32">
        <v>2018</v>
      </c>
      <c r="B12391" s="32">
        <v>3250</v>
      </c>
      <c r="C12391" s="33" t="s">
        <v>563</v>
      </c>
      <c r="D12391" s="33" t="s">
        <v>564</v>
      </c>
      <c r="E12391" s="34">
        <v>544</v>
      </c>
      <c r="F12391" s="35">
        <v>1.024</v>
      </c>
      <c r="G12391" s="34">
        <v>261.39999999999998</v>
      </c>
    </row>
    <row r="12392" spans="1:7">
      <c r="A12392" s="32">
        <v>2018</v>
      </c>
      <c r="B12392" s="32">
        <v>3250</v>
      </c>
      <c r="C12392" s="33" t="s">
        <v>563</v>
      </c>
      <c r="D12392" s="33" t="s">
        <v>564</v>
      </c>
      <c r="E12392" s="34">
        <v>1195</v>
      </c>
      <c r="F12392" s="35">
        <v>1.024</v>
      </c>
      <c r="G12392" s="34">
        <v>279.10000000000002</v>
      </c>
    </row>
    <row r="12393" spans="1:7">
      <c r="A12393" s="32">
        <v>2018</v>
      </c>
      <c r="B12393" s="32">
        <v>3250</v>
      </c>
      <c r="C12393" s="33" t="s">
        <v>563</v>
      </c>
      <c r="D12393" s="33" t="s">
        <v>564</v>
      </c>
      <c r="E12393" s="34">
        <v>15053</v>
      </c>
      <c r="F12393" s="35">
        <v>1.024</v>
      </c>
      <c r="G12393" s="34">
        <v>318.60000000000002</v>
      </c>
    </row>
    <row r="12394" spans="1:7">
      <c r="A12394" s="32">
        <v>2018</v>
      </c>
      <c r="B12394" s="32">
        <v>3250</v>
      </c>
      <c r="C12394" s="33" t="s">
        <v>563</v>
      </c>
      <c r="D12394" s="33" t="s">
        <v>564</v>
      </c>
      <c r="E12394" s="34">
        <v>1249</v>
      </c>
      <c r="F12394" s="35">
        <v>1.024</v>
      </c>
      <c r="G12394" s="34">
        <v>322.3</v>
      </c>
    </row>
    <row r="12395" spans="1:7">
      <c r="A12395" s="32">
        <v>2018</v>
      </c>
      <c r="B12395" s="32">
        <v>3250</v>
      </c>
      <c r="C12395" s="33" t="s">
        <v>563</v>
      </c>
      <c r="D12395" s="33" t="s">
        <v>564</v>
      </c>
      <c r="E12395" s="34">
        <v>21137</v>
      </c>
      <c r="F12395" s="35">
        <v>1.024</v>
      </c>
      <c r="G12395" s="34">
        <v>308.89999999999998</v>
      </c>
    </row>
    <row r="12396" spans="1:7">
      <c r="A12396" s="32">
        <v>2018</v>
      </c>
      <c r="B12396" s="32">
        <v>3250</v>
      </c>
      <c r="C12396" s="33" t="s">
        <v>563</v>
      </c>
      <c r="D12396" s="33" t="s">
        <v>564</v>
      </c>
      <c r="E12396" s="34">
        <v>30724</v>
      </c>
      <c r="F12396" s="35">
        <v>1.024</v>
      </c>
      <c r="G12396" s="34">
        <v>3914.7</v>
      </c>
    </row>
    <row r="12397" spans="1:7">
      <c r="A12397" s="32">
        <v>2018</v>
      </c>
      <c r="B12397" s="32">
        <v>3264</v>
      </c>
      <c r="C12397" s="33" t="s">
        <v>563</v>
      </c>
      <c r="D12397" s="33" t="s">
        <v>564</v>
      </c>
      <c r="E12397" s="34">
        <v>622549</v>
      </c>
      <c r="F12397" s="35">
        <v>1.0249999999999999</v>
      </c>
      <c r="G12397" s="34">
        <v>345.8</v>
      </c>
    </row>
    <row r="12398" spans="1:7">
      <c r="A12398" s="32">
        <v>2018</v>
      </c>
      <c r="B12398" s="32">
        <v>3264</v>
      </c>
      <c r="C12398" s="33" t="s">
        <v>563</v>
      </c>
      <c r="D12398" s="33" t="s">
        <v>564</v>
      </c>
      <c r="E12398" s="34">
        <v>238283</v>
      </c>
      <c r="F12398" s="35">
        <v>1.024</v>
      </c>
      <c r="G12398" s="34">
        <v>333.7</v>
      </c>
    </row>
    <row r="12399" spans="1:7">
      <c r="A12399" s="32">
        <v>2018</v>
      </c>
      <c r="B12399" s="32">
        <v>3264</v>
      </c>
      <c r="C12399" s="33" t="s">
        <v>563</v>
      </c>
      <c r="D12399" s="33" t="s">
        <v>564</v>
      </c>
      <c r="E12399" s="34">
        <v>263147</v>
      </c>
      <c r="F12399" s="35">
        <v>1.024</v>
      </c>
      <c r="G12399" s="34">
        <v>333.7</v>
      </c>
    </row>
    <row r="12400" spans="1:7">
      <c r="A12400" s="32">
        <v>2018</v>
      </c>
      <c r="B12400" s="32">
        <v>3264</v>
      </c>
      <c r="C12400" s="33" t="s">
        <v>563</v>
      </c>
      <c r="D12400" s="33" t="s">
        <v>564</v>
      </c>
      <c r="E12400" s="34">
        <v>321163</v>
      </c>
      <c r="F12400" s="35">
        <v>1.024</v>
      </c>
      <c r="G12400" s="34">
        <v>333.7</v>
      </c>
    </row>
    <row r="12401" spans="1:7">
      <c r="A12401" s="32">
        <v>2018</v>
      </c>
      <c r="B12401" s="32">
        <v>3264</v>
      </c>
      <c r="C12401" s="33" t="s">
        <v>563</v>
      </c>
      <c r="D12401" s="33" t="s">
        <v>564</v>
      </c>
      <c r="E12401" s="34">
        <v>38838</v>
      </c>
      <c r="F12401" s="35">
        <v>1.024</v>
      </c>
      <c r="G12401" s="34">
        <v>333.7</v>
      </c>
    </row>
    <row r="12402" spans="1:7">
      <c r="A12402" s="32">
        <v>2018</v>
      </c>
      <c r="B12402" s="32">
        <v>3264</v>
      </c>
      <c r="C12402" s="33" t="s">
        <v>563</v>
      </c>
      <c r="D12402" s="33" t="s">
        <v>564</v>
      </c>
      <c r="E12402" s="34">
        <v>256558</v>
      </c>
      <c r="F12402" s="35">
        <v>1.024</v>
      </c>
      <c r="G12402" s="34">
        <v>333.7</v>
      </c>
    </row>
    <row r="12403" spans="1:7">
      <c r="A12403" s="32">
        <v>2018</v>
      </c>
      <c r="B12403" s="32">
        <v>3264</v>
      </c>
      <c r="C12403" s="33" t="s">
        <v>563</v>
      </c>
      <c r="D12403" s="33" t="s">
        <v>564</v>
      </c>
      <c r="E12403" s="34">
        <v>211290</v>
      </c>
      <c r="F12403" s="35">
        <v>1.024</v>
      </c>
      <c r="G12403" s="34">
        <v>333.7</v>
      </c>
    </row>
    <row r="12404" spans="1:7">
      <c r="A12404" s="32">
        <v>2018</v>
      </c>
      <c r="B12404" s="32">
        <v>3264</v>
      </c>
      <c r="C12404" s="33" t="s">
        <v>563</v>
      </c>
      <c r="D12404" s="33" t="s">
        <v>564</v>
      </c>
      <c r="E12404" s="34">
        <v>256931</v>
      </c>
      <c r="F12404" s="35">
        <v>1.024</v>
      </c>
      <c r="G12404" s="34">
        <v>333.7</v>
      </c>
    </row>
    <row r="12405" spans="1:7">
      <c r="A12405" s="32">
        <v>2018</v>
      </c>
      <c r="B12405" s="32">
        <v>3264</v>
      </c>
      <c r="C12405" s="33" t="s">
        <v>563</v>
      </c>
      <c r="D12405" s="33" t="s">
        <v>564</v>
      </c>
      <c r="E12405" s="34">
        <v>207202</v>
      </c>
      <c r="F12405" s="35">
        <v>1.024</v>
      </c>
      <c r="G12405" s="34">
        <v>333.7</v>
      </c>
    </row>
    <row r="12406" spans="1:7">
      <c r="A12406" s="32">
        <v>2018</v>
      </c>
      <c r="B12406" s="32">
        <v>3264</v>
      </c>
      <c r="C12406" s="33" t="s">
        <v>563</v>
      </c>
      <c r="D12406" s="33" t="s">
        <v>564</v>
      </c>
      <c r="E12406" s="34">
        <v>203058</v>
      </c>
      <c r="F12406" s="35">
        <v>1.024</v>
      </c>
      <c r="G12406" s="34">
        <v>333.7</v>
      </c>
    </row>
    <row r="12407" spans="1:7">
      <c r="A12407" s="32">
        <v>2018</v>
      </c>
      <c r="B12407" s="32">
        <v>3264</v>
      </c>
      <c r="C12407" s="33" t="s">
        <v>563</v>
      </c>
      <c r="D12407" s="33" t="s">
        <v>564</v>
      </c>
      <c r="E12407" s="34">
        <v>192698</v>
      </c>
      <c r="F12407" s="35">
        <v>1.024</v>
      </c>
      <c r="G12407" s="34">
        <v>333.7</v>
      </c>
    </row>
    <row r="12408" spans="1:7">
      <c r="A12408" s="32">
        <v>2018</v>
      </c>
      <c r="B12408" s="32">
        <v>3264</v>
      </c>
      <c r="C12408" s="33" t="s">
        <v>563</v>
      </c>
      <c r="D12408" s="33" t="s">
        <v>564</v>
      </c>
      <c r="E12408" s="34">
        <v>74659</v>
      </c>
      <c r="F12408" s="35">
        <v>1.024</v>
      </c>
      <c r="G12408" s="34">
        <v>333.7</v>
      </c>
    </row>
    <row r="12409" spans="1:7">
      <c r="A12409" s="32">
        <v>2018</v>
      </c>
      <c r="B12409" s="32">
        <v>3287</v>
      </c>
      <c r="C12409" s="33" t="s">
        <v>565</v>
      </c>
      <c r="D12409" s="33" t="s">
        <v>566</v>
      </c>
      <c r="E12409" s="34">
        <v>178</v>
      </c>
      <c r="F12409" s="35">
        <v>5.77</v>
      </c>
      <c r="G12409" s="34">
        <v>1676.4</v>
      </c>
    </row>
    <row r="12410" spans="1:7">
      <c r="A12410" s="32">
        <v>2018</v>
      </c>
      <c r="B12410" s="32">
        <v>3287</v>
      </c>
      <c r="C12410" s="33" t="s">
        <v>563</v>
      </c>
      <c r="D12410" s="33" t="s">
        <v>564</v>
      </c>
      <c r="E12410" s="34">
        <v>451857</v>
      </c>
      <c r="F12410" s="35">
        <v>1.0269999999999999</v>
      </c>
      <c r="G12410" s="34">
        <v>330.7</v>
      </c>
    </row>
    <row r="12411" spans="1:7">
      <c r="A12411" s="32">
        <v>2018</v>
      </c>
      <c r="B12411" s="32">
        <v>3287</v>
      </c>
      <c r="C12411" s="33" t="s">
        <v>563</v>
      </c>
      <c r="D12411" s="33" t="s">
        <v>564</v>
      </c>
      <c r="E12411" s="34">
        <v>24354</v>
      </c>
      <c r="F12411" s="35">
        <v>1.0269999999999999</v>
      </c>
      <c r="G12411" s="34">
        <v>455.4</v>
      </c>
    </row>
    <row r="12412" spans="1:7">
      <c r="A12412" s="32">
        <v>2018</v>
      </c>
      <c r="B12412" s="32">
        <v>3287</v>
      </c>
      <c r="C12412" s="33" t="s">
        <v>563</v>
      </c>
      <c r="D12412" s="33" t="s">
        <v>564</v>
      </c>
      <c r="E12412" s="34">
        <v>4772</v>
      </c>
      <c r="F12412" s="35">
        <v>1.0269999999999999</v>
      </c>
      <c r="G12412" s="34">
        <v>437.3</v>
      </c>
    </row>
    <row r="12413" spans="1:7">
      <c r="A12413" s="32">
        <v>2018</v>
      </c>
      <c r="B12413" s="32">
        <v>3295</v>
      </c>
      <c r="C12413" s="33" t="s">
        <v>563</v>
      </c>
      <c r="D12413" s="33" t="s">
        <v>564</v>
      </c>
      <c r="E12413" s="34">
        <v>58425</v>
      </c>
      <c r="F12413" s="35">
        <v>1.0329999999999999</v>
      </c>
      <c r="G12413" s="34">
        <v>353.2</v>
      </c>
    </row>
    <row r="12414" spans="1:7">
      <c r="A12414" s="32">
        <v>2018</v>
      </c>
      <c r="B12414" s="32">
        <v>3295</v>
      </c>
      <c r="C12414" s="33" t="s">
        <v>563</v>
      </c>
      <c r="D12414" s="33" t="s">
        <v>564</v>
      </c>
      <c r="E12414" s="34">
        <v>44412</v>
      </c>
      <c r="F12414" s="35">
        <v>1.0329999999999999</v>
      </c>
      <c r="G12414" s="34">
        <v>210.2</v>
      </c>
    </row>
    <row r="12415" spans="1:7">
      <c r="A12415" s="32">
        <v>2018</v>
      </c>
      <c r="B12415" s="32">
        <v>3295</v>
      </c>
      <c r="C12415" s="33" t="s">
        <v>563</v>
      </c>
      <c r="D12415" s="33" t="s">
        <v>564</v>
      </c>
      <c r="E12415" s="34">
        <v>37261</v>
      </c>
      <c r="F12415" s="35">
        <v>1.0329999999999999</v>
      </c>
      <c r="G12415" s="34">
        <v>277.89999999999998</v>
      </c>
    </row>
    <row r="12416" spans="1:7">
      <c r="A12416" s="32">
        <v>2018</v>
      </c>
      <c r="B12416" s="32">
        <v>3295</v>
      </c>
      <c r="C12416" s="33" t="s">
        <v>563</v>
      </c>
      <c r="D12416" s="33" t="s">
        <v>564</v>
      </c>
      <c r="E12416" s="34">
        <v>32657</v>
      </c>
      <c r="F12416" s="35">
        <v>1.0329999999999999</v>
      </c>
      <c r="G12416" s="34">
        <v>347</v>
      </c>
    </row>
    <row r="12417" spans="1:7">
      <c r="A12417" s="32">
        <v>2018</v>
      </c>
      <c r="B12417" s="32">
        <v>3295</v>
      </c>
      <c r="C12417" s="33" t="s">
        <v>563</v>
      </c>
      <c r="D12417" s="33" t="s">
        <v>564</v>
      </c>
      <c r="E12417" s="34">
        <v>31578</v>
      </c>
      <c r="F12417" s="35">
        <v>1.0329999999999999</v>
      </c>
      <c r="G12417" s="34">
        <v>234.6</v>
      </c>
    </row>
    <row r="12418" spans="1:7">
      <c r="A12418" s="32">
        <v>2018</v>
      </c>
      <c r="B12418" s="32">
        <v>3295</v>
      </c>
      <c r="C12418" s="33" t="s">
        <v>563</v>
      </c>
      <c r="D12418" s="33" t="s">
        <v>564</v>
      </c>
      <c r="E12418" s="34">
        <v>28374</v>
      </c>
      <c r="F12418" s="35">
        <v>1.0329999999999999</v>
      </c>
      <c r="G12418" s="34">
        <v>352.1</v>
      </c>
    </row>
    <row r="12419" spans="1:7">
      <c r="A12419" s="32">
        <v>2018</v>
      </c>
      <c r="B12419" s="32">
        <v>3295</v>
      </c>
      <c r="C12419" s="33" t="s">
        <v>563</v>
      </c>
      <c r="D12419" s="33" t="s">
        <v>564</v>
      </c>
      <c r="E12419" s="34">
        <v>21007</v>
      </c>
      <c r="F12419" s="35">
        <v>1.0329999999999999</v>
      </c>
      <c r="G12419" s="34">
        <v>352.4</v>
      </c>
    </row>
    <row r="12420" spans="1:7">
      <c r="A12420" s="32">
        <v>2018</v>
      </c>
      <c r="B12420" s="32">
        <v>3295</v>
      </c>
      <c r="C12420" s="33" t="s">
        <v>563</v>
      </c>
      <c r="D12420" s="33" t="s">
        <v>564</v>
      </c>
      <c r="E12420" s="34">
        <v>10005</v>
      </c>
      <c r="F12420" s="35">
        <v>1.0329999999999999</v>
      </c>
      <c r="G12420" s="34">
        <v>192.7</v>
      </c>
    </row>
    <row r="12421" spans="1:7">
      <c r="A12421" s="32">
        <v>2018</v>
      </c>
      <c r="B12421" s="32">
        <v>3295</v>
      </c>
      <c r="C12421" s="33" t="s">
        <v>563</v>
      </c>
      <c r="D12421" s="33" t="s">
        <v>564</v>
      </c>
      <c r="E12421" s="34">
        <v>66018</v>
      </c>
      <c r="F12421" s="35">
        <v>1.0329999999999999</v>
      </c>
      <c r="G12421" s="34">
        <v>280.39999999999998</v>
      </c>
    </row>
    <row r="12422" spans="1:7">
      <c r="A12422" s="32">
        <v>2018</v>
      </c>
      <c r="B12422" s="32">
        <v>3295</v>
      </c>
      <c r="C12422" s="33" t="s">
        <v>563</v>
      </c>
      <c r="D12422" s="33" t="s">
        <v>564</v>
      </c>
      <c r="E12422" s="34">
        <v>1218137</v>
      </c>
      <c r="F12422" s="35">
        <v>1.0329999999999999</v>
      </c>
      <c r="G12422" s="34">
        <v>342.4</v>
      </c>
    </row>
    <row r="12423" spans="1:7">
      <c r="A12423" s="32">
        <v>2018</v>
      </c>
      <c r="B12423" s="32">
        <v>3295</v>
      </c>
      <c r="C12423" s="33" t="s">
        <v>563</v>
      </c>
      <c r="D12423" s="33" t="s">
        <v>564</v>
      </c>
      <c r="E12423" s="34">
        <v>247205</v>
      </c>
      <c r="F12423" s="35">
        <v>1.0329999999999999</v>
      </c>
      <c r="G12423" s="34">
        <v>209</v>
      </c>
    </row>
    <row r="12424" spans="1:7">
      <c r="A12424" s="32">
        <v>2018</v>
      </c>
      <c r="B12424" s="32">
        <v>3297</v>
      </c>
      <c r="C12424" s="33" t="s">
        <v>565</v>
      </c>
      <c r="D12424" s="33" t="s">
        <v>566</v>
      </c>
      <c r="E12424" s="34">
        <v>6221</v>
      </c>
      <c r="F12424" s="35">
        <v>5.77</v>
      </c>
      <c r="G12424" s="34">
        <v>1722.4</v>
      </c>
    </row>
    <row r="12425" spans="1:7">
      <c r="A12425" s="32">
        <v>2018</v>
      </c>
      <c r="B12425" s="32">
        <v>3297</v>
      </c>
      <c r="C12425" s="33" t="s">
        <v>353</v>
      </c>
      <c r="D12425" s="33" t="s">
        <v>354</v>
      </c>
      <c r="E12425" s="34">
        <v>10691</v>
      </c>
      <c r="F12425" s="35">
        <v>25.21</v>
      </c>
      <c r="G12425" s="34">
        <v>343.5</v>
      </c>
    </row>
    <row r="12426" spans="1:7">
      <c r="A12426" s="32">
        <v>2018</v>
      </c>
      <c r="B12426" s="32">
        <v>3297</v>
      </c>
      <c r="C12426" s="33" t="s">
        <v>353</v>
      </c>
      <c r="D12426" s="33" t="s">
        <v>354</v>
      </c>
      <c r="E12426" s="34">
        <v>11037</v>
      </c>
      <c r="F12426" s="35">
        <v>25.44</v>
      </c>
      <c r="G12426" s="34">
        <v>363.9</v>
      </c>
    </row>
    <row r="12427" spans="1:7">
      <c r="A12427" s="32">
        <v>2018</v>
      </c>
      <c r="B12427" s="32">
        <v>3297</v>
      </c>
      <c r="C12427" s="33" t="s">
        <v>353</v>
      </c>
      <c r="D12427" s="33" t="s">
        <v>354</v>
      </c>
      <c r="E12427" s="34">
        <v>13110</v>
      </c>
      <c r="F12427" s="35">
        <v>25.42</v>
      </c>
      <c r="G12427" s="34">
        <v>302.7</v>
      </c>
    </row>
    <row r="12428" spans="1:7">
      <c r="A12428" s="32">
        <v>2018</v>
      </c>
      <c r="B12428" s="32">
        <v>3297</v>
      </c>
      <c r="C12428" s="33" t="s">
        <v>353</v>
      </c>
      <c r="D12428" s="33" t="s">
        <v>354</v>
      </c>
      <c r="E12428" s="34">
        <v>39352</v>
      </c>
      <c r="F12428" s="35">
        <v>25.4</v>
      </c>
      <c r="G12428" s="34">
        <v>295</v>
      </c>
    </row>
    <row r="12429" spans="1:7">
      <c r="A12429" s="32">
        <v>2018</v>
      </c>
      <c r="B12429" s="32">
        <v>3297</v>
      </c>
      <c r="C12429" s="33" t="s">
        <v>353</v>
      </c>
      <c r="D12429" s="33" t="s">
        <v>354</v>
      </c>
      <c r="E12429" s="34">
        <v>37445</v>
      </c>
      <c r="F12429" s="35">
        <v>25.75</v>
      </c>
      <c r="G12429" s="34">
        <v>315</v>
      </c>
    </row>
    <row r="12430" spans="1:7">
      <c r="A12430" s="32">
        <v>2018</v>
      </c>
      <c r="B12430" s="32">
        <v>3297</v>
      </c>
      <c r="C12430" s="33" t="s">
        <v>353</v>
      </c>
      <c r="D12430" s="33" t="s">
        <v>354</v>
      </c>
      <c r="E12430" s="34">
        <v>13018</v>
      </c>
      <c r="F12430" s="35">
        <v>25.8</v>
      </c>
      <c r="G12430" s="34">
        <v>273.39999999999998</v>
      </c>
    </row>
    <row r="12431" spans="1:7">
      <c r="A12431" s="32">
        <v>2018</v>
      </c>
      <c r="B12431" s="32">
        <v>3297</v>
      </c>
      <c r="C12431" s="33" t="s">
        <v>353</v>
      </c>
      <c r="D12431" s="33" t="s">
        <v>354</v>
      </c>
      <c r="E12431" s="34">
        <v>241</v>
      </c>
      <c r="F12431" s="35">
        <v>25.66</v>
      </c>
      <c r="G12431" s="34">
        <v>287.3</v>
      </c>
    </row>
    <row r="12432" spans="1:7">
      <c r="A12432" s="32">
        <v>2018</v>
      </c>
      <c r="B12432" s="32">
        <v>3298</v>
      </c>
      <c r="C12432" s="33" t="s">
        <v>353</v>
      </c>
      <c r="D12432" s="33" t="s">
        <v>354</v>
      </c>
      <c r="E12432" s="34">
        <v>12311</v>
      </c>
      <c r="F12432" s="35">
        <v>26.32</v>
      </c>
      <c r="G12432" s="34">
        <v>338.8</v>
      </c>
    </row>
    <row r="12433" spans="1:7">
      <c r="A12433" s="32">
        <v>2018</v>
      </c>
      <c r="B12433" s="32">
        <v>3298</v>
      </c>
      <c r="C12433" s="33" t="s">
        <v>353</v>
      </c>
      <c r="D12433" s="33" t="s">
        <v>354</v>
      </c>
      <c r="E12433" s="34">
        <v>13010</v>
      </c>
      <c r="F12433" s="35">
        <v>26.45</v>
      </c>
      <c r="G12433" s="34">
        <v>324.60000000000002</v>
      </c>
    </row>
    <row r="12434" spans="1:7">
      <c r="A12434" s="32">
        <v>2018</v>
      </c>
      <c r="B12434" s="32">
        <v>3298</v>
      </c>
      <c r="C12434" s="33" t="s">
        <v>353</v>
      </c>
      <c r="D12434" s="33" t="s">
        <v>354</v>
      </c>
      <c r="E12434" s="34">
        <v>39834</v>
      </c>
      <c r="F12434" s="35">
        <v>24.9</v>
      </c>
      <c r="G12434" s="34">
        <v>321.60000000000002</v>
      </c>
    </row>
    <row r="12435" spans="1:7">
      <c r="A12435" s="32">
        <v>2018</v>
      </c>
      <c r="B12435" s="32">
        <v>3298</v>
      </c>
      <c r="C12435" s="33" t="s">
        <v>563</v>
      </c>
      <c r="D12435" s="33" t="s">
        <v>564</v>
      </c>
      <c r="E12435" s="34">
        <v>646</v>
      </c>
      <c r="F12435" s="35">
        <v>1.0329999999999999</v>
      </c>
      <c r="G12435" s="34">
        <v>272.89999999999998</v>
      </c>
    </row>
    <row r="12436" spans="1:7">
      <c r="A12436" s="32">
        <v>2018</v>
      </c>
      <c r="B12436" s="32">
        <v>3298</v>
      </c>
      <c r="C12436" s="33" t="s">
        <v>353</v>
      </c>
      <c r="D12436" s="33" t="s">
        <v>354</v>
      </c>
      <c r="E12436" s="34">
        <v>13126</v>
      </c>
      <c r="F12436" s="35">
        <v>25.17</v>
      </c>
      <c r="G12436" s="34">
        <v>326.10000000000002</v>
      </c>
    </row>
    <row r="12437" spans="1:7">
      <c r="A12437" s="32">
        <v>2018</v>
      </c>
      <c r="B12437" s="32">
        <v>3298</v>
      </c>
      <c r="C12437" s="33" t="s">
        <v>353</v>
      </c>
      <c r="D12437" s="33" t="s">
        <v>354</v>
      </c>
      <c r="E12437" s="34">
        <v>12756</v>
      </c>
      <c r="F12437" s="35">
        <v>25.76</v>
      </c>
      <c r="G12437" s="34">
        <v>318</v>
      </c>
    </row>
    <row r="12438" spans="1:7">
      <c r="A12438" s="32">
        <v>2018</v>
      </c>
      <c r="B12438" s="32">
        <v>3396</v>
      </c>
      <c r="C12438" s="33" t="s">
        <v>565</v>
      </c>
      <c r="D12438" s="33" t="s">
        <v>566</v>
      </c>
      <c r="E12438" s="34">
        <v>171</v>
      </c>
      <c r="F12438" s="35">
        <v>5.7619999999999996</v>
      </c>
      <c r="G12438" s="34">
        <v>1593.8</v>
      </c>
    </row>
    <row r="12439" spans="1:7">
      <c r="A12439" s="32">
        <v>2018</v>
      </c>
      <c r="B12439" s="32">
        <v>3396</v>
      </c>
      <c r="C12439" s="33" t="s">
        <v>353</v>
      </c>
      <c r="D12439" s="33" t="s">
        <v>354</v>
      </c>
      <c r="E12439" s="34">
        <v>45751</v>
      </c>
      <c r="F12439" s="35">
        <v>21.77</v>
      </c>
      <c r="G12439" s="34">
        <v>261.8</v>
      </c>
    </row>
    <row r="12440" spans="1:7">
      <c r="A12440" s="32">
        <v>2018</v>
      </c>
      <c r="B12440" s="32">
        <v>3399</v>
      </c>
      <c r="C12440" s="33" t="s">
        <v>353</v>
      </c>
      <c r="D12440" s="33" t="s">
        <v>354</v>
      </c>
      <c r="E12440" s="34">
        <v>57913</v>
      </c>
      <c r="F12440" s="35">
        <v>22.67</v>
      </c>
      <c r="G12440" s="34">
        <v>157.30000000000001</v>
      </c>
    </row>
    <row r="12441" spans="1:7">
      <c r="A12441" s="32">
        <v>2018</v>
      </c>
      <c r="B12441" s="32">
        <v>3399</v>
      </c>
      <c r="C12441" s="33" t="s">
        <v>565</v>
      </c>
      <c r="D12441" s="33" t="s">
        <v>566</v>
      </c>
      <c r="E12441" s="34">
        <v>171</v>
      </c>
      <c r="F12441" s="35">
        <v>5.7619999999999996</v>
      </c>
      <c r="G12441" s="34">
        <v>1648.2</v>
      </c>
    </row>
    <row r="12442" spans="1:7">
      <c r="A12442" s="32">
        <v>2018</v>
      </c>
      <c r="B12442" s="32">
        <v>3399</v>
      </c>
      <c r="C12442" s="33" t="s">
        <v>565</v>
      </c>
      <c r="D12442" s="33" t="s">
        <v>566</v>
      </c>
      <c r="E12442" s="34">
        <v>1808</v>
      </c>
      <c r="F12442" s="35">
        <v>5.7619999999999996</v>
      </c>
      <c r="G12442" s="34">
        <v>1739.6</v>
      </c>
    </row>
    <row r="12443" spans="1:7">
      <c r="A12443" s="32">
        <v>2018</v>
      </c>
      <c r="B12443" s="32">
        <v>3399</v>
      </c>
      <c r="C12443" s="33" t="s">
        <v>353</v>
      </c>
      <c r="D12443" s="33" t="s">
        <v>354</v>
      </c>
      <c r="E12443" s="34">
        <v>173145</v>
      </c>
      <c r="F12443" s="35">
        <v>24.24</v>
      </c>
      <c r="G12443" s="34">
        <v>190.3</v>
      </c>
    </row>
    <row r="12444" spans="1:7">
      <c r="A12444" s="32">
        <v>2018</v>
      </c>
      <c r="B12444" s="32">
        <v>3403</v>
      </c>
      <c r="C12444" s="33" t="s">
        <v>563</v>
      </c>
      <c r="D12444" s="33" t="s">
        <v>564</v>
      </c>
      <c r="E12444" s="34">
        <v>3816</v>
      </c>
      <c r="F12444" s="35">
        <v>1</v>
      </c>
      <c r="G12444" s="34">
        <v>354.6</v>
      </c>
    </row>
    <row r="12445" spans="1:7">
      <c r="A12445" s="32">
        <v>2018</v>
      </c>
      <c r="B12445" s="32">
        <v>3405</v>
      </c>
      <c r="C12445" s="33" t="s">
        <v>563</v>
      </c>
      <c r="D12445" s="33" t="s">
        <v>564</v>
      </c>
      <c r="E12445" s="34">
        <v>2396925</v>
      </c>
      <c r="F12445" s="35">
        <v>1</v>
      </c>
      <c r="G12445" s="34">
        <v>259</v>
      </c>
    </row>
    <row r="12446" spans="1:7">
      <c r="A12446" s="32">
        <v>2018</v>
      </c>
      <c r="B12446" s="32">
        <v>3406</v>
      </c>
      <c r="C12446" s="33" t="s">
        <v>563</v>
      </c>
      <c r="D12446" s="33" t="s">
        <v>564</v>
      </c>
      <c r="E12446" s="34">
        <v>666008</v>
      </c>
      <c r="F12446" s="35">
        <v>1</v>
      </c>
      <c r="G12446" s="34">
        <v>259.60000000000002</v>
      </c>
    </row>
    <row r="12447" spans="1:7">
      <c r="A12447" s="32">
        <v>2018</v>
      </c>
      <c r="B12447" s="32">
        <v>3407</v>
      </c>
      <c r="C12447" s="33" t="s">
        <v>565</v>
      </c>
      <c r="D12447" s="33" t="s">
        <v>566</v>
      </c>
      <c r="E12447" s="34">
        <v>171</v>
      </c>
      <c r="F12447" s="35">
        <v>5.7619999999999996</v>
      </c>
      <c r="G12447" s="34">
        <v>1615.4</v>
      </c>
    </row>
    <row r="12448" spans="1:7">
      <c r="A12448" s="32">
        <v>2018</v>
      </c>
      <c r="B12448" s="32">
        <v>3407</v>
      </c>
      <c r="C12448" s="33" t="s">
        <v>565</v>
      </c>
      <c r="D12448" s="33" t="s">
        <v>566</v>
      </c>
      <c r="E12448" s="34">
        <v>2390</v>
      </c>
      <c r="F12448" s="35">
        <v>5.7619999999999996</v>
      </c>
      <c r="G12448" s="34">
        <v>1685.1</v>
      </c>
    </row>
    <row r="12449" spans="1:7">
      <c r="A12449" s="32">
        <v>2018</v>
      </c>
      <c r="B12449" s="32">
        <v>3407</v>
      </c>
      <c r="C12449" s="33" t="s">
        <v>565</v>
      </c>
      <c r="D12449" s="33" t="s">
        <v>566</v>
      </c>
      <c r="E12449" s="34">
        <v>170</v>
      </c>
      <c r="F12449" s="35">
        <v>5.7619999999999996</v>
      </c>
      <c r="G12449" s="34">
        <v>1699.9</v>
      </c>
    </row>
    <row r="12450" spans="1:7">
      <c r="A12450" s="32">
        <v>2018</v>
      </c>
      <c r="B12450" s="32">
        <v>3407</v>
      </c>
      <c r="C12450" s="33" t="s">
        <v>363</v>
      </c>
      <c r="D12450" s="33" t="s">
        <v>354</v>
      </c>
      <c r="E12450" s="34">
        <v>14633</v>
      </c>
      <c r="F12450" s="35">
        <v>17.856000000000002</v>
      </c>
      <c r="G12450" s="34">
        <v>233.1</v>
      </c>
    </row>
    <row r="12451" spans="1:7">
      <c r="A12451" s="32">
        <v>2018</v>
      </c>
      <c r="B12451" s="32">
        <v>3407</v>
      </c>
      <c r="C12451" s="33" t="s">
        <v>353</v>
      </c>
      <c r="D12451" s="33" t="s">
        <v>354</v>
      </c>
      <c r="E12451" s="34">
        <v>11854</v>
      </c>
      <c r="F12451" s="35">
        <v>21.984000000000002</v>
      </c>
      <c r="G12451" s="34">
        <v>218.3</v>
      </c>
    </row>
    <row r="12452" spans="1:7">
      <c r="A12452" s="32">
        <v>2018</v>
      </c>
      <c r="B12452" s="32">
        <v>3439</v>
      </c>
      <c r="C12452" s="33" t="s">
        <v>563</v>
      </c>
      <c r="D12452" s="33" t="s">
        <v>564</v>
      </c>
      <c r="E12452" s="34">
        <v>146527</v>
      </c>
      <c r="F12452" s="35">
        <v>1.02</v>
      </c>
      <c r="G12452" s="34" t="s">
        <v>364</v>
      </c>
    </row>
    <row r="12453" spans="1:7">
      <c r="A12453" s="32">
        <v>2018</v>
      </c>
      <c r="B12453" s="32">
        <v>3441</v>
      </c>
      <c r="C12453" s="33" t="s">
        <v>563</v>
      </c>
      <c r="D12453" s="33" t="s">
        <v>564</v>
      </c>
      <c r="E12453" s="34">
        <v>1462650</v>
      </c>
      <c r="F12453" s="35">
        <v>1.03</v>
      </c>
      <c r="G12453" s="34" t="s">
        <v>364</v>
      </c>
    </row>
    <row r="12454" spans="1:7">
      <c r="A12454" s="32">
        <v>2018</v>
      </c>
      <c r="B12454" s="32">
        <v>3443</v>
      </c>
      <c r="C12454" s="33" t="s">
        <v>563</v>
      </c>
      <c r="D12454" s="33" t="s">
        <v>564</v>
      </c>
      <c r="E12454" s="34">
        <v>10049</v>
      </c>
      <c r="F12454" s="35">
        <v>1.034</v>
      </c>
      <c r="G12454" s="34" t="s">
        <v>364</v>
      </c>
    </row>
    <row r="12455" spans="1:7">
      <c r="A12455" s="32">
        <v>2018</v>
      </c>
      <c r="B12455" s="32">
        <v>3443</v>
      </c>
      <c r="C12455" s="33" t="s">
        <v>563</v>
      </c>
      <c r="D12455" s="33" t="s">
        <v>564</v>
      </c>
      <c r="E12455" s="34">
        <v>15899</v>
      </c>
      <c r="F12455" s="35">
        <v>1.03</v>
      </c>
      <c r="G12455" s="34" t="s">
        <v>364</v>
      </c>
    </row>
    <row r="12456" spans="1:7">
      <c r="A12456" s="32">
        <v>2018</v>
      </c>
      <c r="B12456" s="32">
        <v>3443</v>
      </c>
      <c r="C12456" s="33" t="s">
        <v>563</v>
      </c>
      <c r="D12456" s="33" t="s">
        <v>564</v>
      </c>
      <c r="E12456" s="34">
        <v>17811</v>
      </c>
      <c r="F12456" s="35">
        <v>1.026</v>
      </c>
      <c r="G12456" s="34" t="s">
        <v>364</v>
      </c>
    </row>
    <row r="12457" spans="1:7">
      <c r="A12457" s="32">
        <v>2018</v>
      </c>
      <c r="B12457" s="32">
        <v>3443</v>
      </c>
      <c r="C12457" s="33" t="s">
        <v>563</v>
      </c>
      <c r="D12457" s="33" t="s">
        <v>564</v>
      </c>
      <c r="E12457" s="34">
        <v>31965</v>
      </c>
      <c r="F12457" s="35">
        <v>1.038</v>
      </c>
      <c r="G12457" s="34" t="s">
        <v>364</v>
      </c>
    </row>
    <row r="12458" spans="1:7">
      <c r="A12458" s="32">
        <v>2018</v>
      </c>
      <c r="B12458" s="32">
        <v>3443</v>
      </c>
      <c r="C12458" s="33" t="s">
        <v>563</v>
      </c>
      <c r="D12458" s="33" t="s">
        <v>564</v>
      </c>
      <c r="E12458" s="34">
        <v>51691</v>
      </c>
      <c r="F12458" s="35">
        <v>1.042</v>
      </c>
      <c r="G12458" s="34" t="s">
        <v>364</v>
      </c>
    </row>
    <row r="12459" spans="1:7">
      <c r="A12459" s="32">
        <v>2018</v>
      </c>
      <c r="B12459" s="32">
        <v>3443</v>
      </c>
      <c r="C12459" s="33" t="s">
        <v>563</v>
      </c>
      <c r="D12459" s="33" t="s">
        <v>564</v>
      </c>
      <c r="E12459" s="34">
        <v>110425</v>
      </c>
      <c r="F12459" s="35">
        <v>1.0469999999999999</v>
      </c>
      <c r="G12459" s="34" t="s">
        <v>364</v>
      </c>
    </row>
    <row r="12460" spans="1:7">
      <c r="A12460" s="32">
        <v>2018</v>
      </c>
      <c r="B12460" s="32">
        <v>3443</v>
      </c>
      <c r="C12460" s="33" t="s">
        <v>563</v>
      </c>
      <c r="D12460" s="33" t="s">
        <v>564</v>
      </c>
      <c r="E12460" s="34">
        <v>68440</v>
      </c>
      <c r="F12460" s="35">
        <v>1.028</v>
      </c>
      <c r="G12460" s="34" t="s">
        <v>364</v>
      </c>
    </row>
    <row r="12461" spans="1:7">
      <c r="A12461" s="32">
        <v>2018</v>
      </c>
      <c r="B12461" s="32">
        <v>3443</v>
      </c>
      <c r="C12461" s="33" t="s">
        <v>563</v>
      </c>
      <c r="D12461" s="33" t="s">
        <v>564</v>
      </c>
      <c r="E12461" s="34">
        <v>71156</v>
      </c>
      <c r="F12461" s="35">
        <v>1.0329999999999999</v>
      </c>
      <c r="G12461" s="34" t="s">
        <v>364</v>
      </c>
    </row>
    <row r="12462" spans="1:7">
      <c r="A12462" s="32">
        <v>2018</v>
      </c>
      <c r="B12462" s="32">
        <v>3443</v>
      </c>
      <c r="C12462" s="33" t="s">
        <v>563</v>
      </c>
      <c r="D12462" s="33" t="s">
        <v>564</v>
      </c>
      <c r="E12462" s="34">
        <v>87423</v>
      </c>
      <c r="F12462" s="35">
        <v>1.0369999999999999</v>
      </c>
      <c r="G12462" s="34" t="s">
        <v>364</v>
      </c>
    </row>
    <row r="12463" spans="1:7">
      <c r="A12463" s="32">
        <v>2018</v>
      </c>
      <c r="B12463" s="32">
        <v>3443</v>
      </c>
      <c r="C12463" s="33" t="s">
        <v>563</v>
      </c>
      <c r="D12463" s="33" t="s">
        <v>564</v>
      </c>
      <c r="E12463" s="34">
        <v>89024</v>
      </c>
      <c r="F12463" s="35">
        <v>1.0289999999999999</v>
      </c>
      <c r="G12463" s="34" t="s">
        <v>364</v>
      </c>
    </row>
    <row r="12464" spans="1:7">
      <c r="A12464" s="32">
        <v>2018</v>
      </c>
      <c r="B12464" s="32">
        <v>3443</v>
      </c>
      <c r="C12464" s="33" t="s">
        <v>563</v>
      </c>
      <c r="D12464" s="33" t="s">
        <v>564</v>
      </c>
      <c r="E12464" s="34">
        <v>108896</v>
      </c>
      <c r="F12464" s="35">
        <v>1.0349999999999999</v>
      </c>
      <c r="G12464" s="34" t="s">
        <v>364</v>
      </c>
    </row>
    <row r="12465" spans="1:7">
      <c r="A12465" s="32">
        <v>2018</v>
      </c>
      <c r="B12465" s="32">
        <v>3443</v>
      </c>
      <c r="C12465" s="33" t="s">
        <v>563</v>
      </c>
      <c r="D12465" s="33" t="s">
        <v>564</v>
      </c>
      <c r="E12465" s="34">
        <v>68409</v>
      </c>
      <c r="F12465" s="35">
        <v>1.0349999999999999</v>
      </c>
      <c r="G12465" s="34" t="s">
        <v>364</v>
      </c>
    </row>
    <row r="12466" spans="1:7">
      <c r="A12466" s="32">
        <v>2018</v>
      </c>
      <c r="B12466" s="32">
        <v>3452</v>
      </c>
      <c r="C12466" s="33" t="s">
        <v>563</v>
      </c>
      <c r="D12466" s="33" t="s">
        <v>564</v>
      </c>
      <c r="E12466" s="34">
        <v>1115330</v>
      </c>
      <c r="F12466" s="35">
        <v>1.0109999999999999</v>
      </c>
      <c r="G12466" s="34" t="s">
        <v>364</v>
      </c>
    </row>
    <row r="12467" spans="1:7">
      <c r="A12467" s="32">
        <v>2018</v>
      </c>
      <c r="B12467" s="32">
        <v>3453</v>
      </c>
      <c r="C12467" s="33" t="s">
        <v>563</v>
      </c>
      <c r="D12467" s="33" t="s">
        <v>564</v>
      </c>
      <c r="E12467" s="34">
        <v>244951</v>
      </c>
      <c r="F12467" s="35">
        <v>1.0009999999999999</v>
      </c>
      <c r="G12467" s="34" t="s">
        <v>364</v>
      </c>
    </row>
    <row r="12468" spans="1:7">
      <c r="A12468" s="32">
        <v>2018</v>
      </c>
      <c r="B12468" s="32">
        <v>3453</v>
      </c>
      <c r="C12468" s="33" t="s">
        <v>563</v>
      </c>
      <c r="D12468" s="33" t="s">
        <v>564</v>
      </c>
      <c r="E12468" s="34">
        <v>736198</v>
      </c>
      <c r="F12468" s="35">
        <v>1.0009999999999999</v>
      </c>
      <c r="G12468" s="34" t="s">
        <v>364</v>
      </c>
    </row>
    <row r="12469" spans="1:7">
      <c r="A12469" s="32">
        <v>2018</v>
      </c>
      <c r="B12469" s="32">
        <v>3456</v>
      </c>
      <c r="C12469" s="33" t="s">
        <v>563</v>
      </c>
      <c r="D12469" s="33" t="s">
        <v>564</v>
      </c>
      <c r="E12469" s="34">
        <v>111494</v>
      </c>
      <c r="F12469" s="35">
        <v>1.05</v>
      </c>
      <c r="G12469" s="34">
        <v>134</v>
      </c>
    </row>
    <row r="12470" spans="1:7">
      <c r="A12470" s="32">
        <v>2018</v>
      </c>
      <c r="B12470" s="32">
        <v>3456</v>
      </c>
      <c r="C12470" s="33" t="s">
        <v>563</v>
      </c>
      <c r="D12470" s="33" t="s">
        <v>564</v>
      </c>
      <c r="E12470" s="34">
        <v>2337359</v>
      </c>
      <c r="F12470" s="35">
        <v>1.05</v>
      </c>
      <c r="G12470" s="34">
        <v>226</v>
      </c>
    </row>
    <row r="12471" spans="1:7">
      <c r="A12471" s="32">
        <v>2018</v>
      </c>
      <c r="B12471" s="32">
        <v>3457</v>
      </c>
      <c r="C12471" s="33" t="s">
        <v>563</v>
      </c>
      <c r="D12471" s="33" t="s">
        <v>564</v>
      </c>
      <c r="E12471" s="34">
        <v>315298</v>
      </c>
      <c r="F12471" s="35">
        <v>1.04</v>
      </c>
      <c r="G12471" s="34">
        <v>381.3</v>
      </c>
    </row>
    <row r="12472" spans="1:7">
      <c r="A12472" s="32">
        <v>2018</v>
      </c>
      <c r="B12472" s="32">
        <v>3457</v>
      </c>
      <c r="C12472" s="33" t="s">
        <v>563</v>
      </c>
      <c r="D12472" s="33" t="s">
        <v>564</v>
      </c>
      <c r="E12472" s="34">
        <v>1320072</v>
      </c>
      <c r="F12472" s="35">
        <v>1.016</v>
      </c>
      <c r="G12472" s="34">
        <v>293</v>
      </c>
    </row>
    <row r="12473" spans="1:7">
      <c r="A12473" s="32">
        <v>2018</v>
      </c>
      <c r="B12473" s="32">
        <v>3457</v>
      </c>
      <c r="C12473" s="33" t="s">
        <v>563</v>
      </c>
      <c r="D12473" s="33" t="s">
        <v>564</v>
      </c>
      <c r="E12473" s="34">
        <v>904464</v>
      </c>
      <c r="F12473" s="35">
        <v>1.016</v>
      </c>
      <c r="G12473" s="34">
        <v>293.39999999999998</v>
      </c>
    </row>
    <row r="12474" spans="1:7">
      <c r="A12474" s="32">
        <v>2018</v>
      </c>
      <c r="B12474" s="32">
        <v>3459</v>
      </c>
      <c r="C12474" s="33" t="s">
        <v>563</v>
      </c>
      <c r="D12474" s="33" t="s">
        <v>564</v>
      </c>
      <c r="E12474" s="34">
        <v>667394</v>
      </c>
      <c r="F12474" s="35">
        <v>1.022</v>
      </c>
      <c r="G12474" s="34">
        <v>298.60000000000002</v>
      </c>
    </row>
    <row r="12475" spans="1:7">
      <c r="A12475" s="32">
        <v>2018</v>
      </c>
      <c r="B12475" s="32">
        <v>3459</v>
      </c>
      <c r="C12475" s="33" t="s">
        <v>563</v>
      </c>
      <c r="D12475" s="33" t="s">
        <v>564</v>
      </c>
      <c r="E12475" s="34">
        <v>2186168</v>
      </c>
      <c r="F12475" s="35">
        <v>1.0469999999999999</v>
      </c>
      <c r="G12475" s="34">
        <v>286.10000000000002</v>
      </c>
    </row>
    <row r="12476" spans="1:7">
      <c r="A12476" s="32">
        <v>2018</v>
      </c>
      <c r="B12476" s="32">
        <v>3459</v>
      </c>
      <c r="C12476" s="33" t="s">
        <v>563</v>
      </c>
      <c r="D12476" s="33" t="s">
        <v>564</v>
      </c>
      <c r="E12476" s="34">
        <v>1886018</v>
      </c>
      <c r="F12476" s="35">
        <v>1.008</v>
      </c>
      <c r="G12476" s="34">
        <v>291.2</v>
      </c>
    </row>
    <row r="12477" spans="1:7">
      <c r="A12477" s="32">
        <v>2018</v>
      </c>
      <c r="B12477" s="32">
        <v>3459</v>
      </c>
      <c r="C12477" s="33" t="s">
        <v>563</v>
      </c>
      <c r="D12477" s="33" t="s">
        <v>564</v>
      </c>
      <c r="E12477" s="34">
        <v>877690</v>
      </c>
      <c r="F12477" s="35">
        <v>1.0469999999999999</v>
      </c>
      <c r="G12477" s="34">
        <v>283.3</v>
      </c>
    </row>
    <row r="12478" spans="1:7">
      <c r="A12478" s="32">
        <v>2018</v>
      </c>
      <c r="B12478" s="32">
        <v>3460</v>
      </c>
      <c r="C12478" s="33" t="s">
        <v>563</v>
      </c>
      <c r="D12478" s="33" t="s">
        <v>564</v>
      </c>
      <c r="E12478" s="34">
        <v>2223115</v>
      </c>
      <c r="F12478" s="35">
        <v>1.03</v>
      </c>
      <c r="G12478" s="34" t="s">
        <v>364</v>
      </c>
    </row>
    <row r="12479" spans="1:7">
      <c r="A12479" s="32">
        <v>2018</v>
      </c>
      <c r="B12479" s="32">
        <v>3464</v>
      </c>
      <c r="C12479" s="33" t="s">
        <v>563</v>
      </c>
      <c r="D12479" s="33" t="s">
        <v>564</v>
      </c>
      <c r="E12479" s="34">
        <v>59866</v>
      </c>
      <c r="F12479" s="35">
        <v>1.03</v>
      </c>
      <c r="G12479" s="34" t="s">
        <v>364</v>
      </c>
    </row>
    <row r="12480" spans="1:7">
      <c r="A12480" s="32">
        <v>2018</v>
      </c>
      <c r="B12480" s="32">
        <v>3469</v>
      </c>
      <c r="C12480" s="33" t="s">
        <v>563</v>
      </c>
      <c r="D12480" s="33" t="s">
        <v>564</v>
      </c>
      <c r="E12480" s="34">
        <v>506770</v>
      </c>
      <c r="F12480" s="35">
        <v>1.03</v>
      </c>
      <c r="G12480" s="34" t="s">
        <v>364</v>
      </c>
    </row>
    <row r="12481" spans="1:7">
      <c r="A12481" s="32">
        <v>2018</v>
      </c>
      <c r="B12481" s="32">
        <v>3470</v>
      </c>
      <c r="C12481" s="33" t="s">
        <v>363</v>
      </c>
      <c r="D12481" s="33" t="s">
        <v>354</v>
      </c>
      <c r="E12481" s="34">
        <v>15702</v>
      </c>
      <c r="F12481" s="35">
        <v>16.82</v>
      </c>
      <c r="G12481" s="34" t="s">
        <v>364</v>
      </c>
    </row>
    <row r="12482" spans="1:7">
      <c r="A12482" s="32">
        <v>2018</v>
      </c>
      <c r="B12482" s="32">
        <v>3470</v>
      </c>
      <c r="C12482" s="33" t="s">
        <v>363</v>
      </c>
      <c r="D12482" s="33" t="s">
        <v>354</v>
      </c>
      <c r="E12482" s="34">
        <v>90468</v>
      </c>
      <c r="F12482" s="35">
        <v>16.649999999999999</v>
      </c>
      <c r="G12482" s="34" t="s">
        <v>364</v>
      </c>
    </row>
    <row r="12483" spans="1:7">
      <c r="A12483" s="32">
        <v>2018</v>
      </c>
      <c r="B12483" s="32">
        <v>3470</v>
      </c>
      <c r="C12483" s="33" t="s">
        <v>363</v>
      </c>
      <c r="D12483" s="33" t="s">
        <v>354</v>
      </c>
      <c r="E12483" s="34">
        <v>121396</v>
      </c>
      <c r="F12483" s="35">
        <v>17.920000000000002</v>
      </c>
      <c r="G12483" s="34" t="s">
        <v>364</v>
      </c>
    </row>
    <row r="12484" spans="1:7">
      <c r="A12484" s="32">
        <v>2018</v>
      </c>
      <c r="B12484" s="32">
        <v>3470</v>
      </c>
      <c r="C12484" s="33" t="s">
        <v>363</v>
      </c>
      <c r="D12484" s="33" t="s">
        <v>354</v>
      </c>
      <c r="E12484" s="34">
        <v>30319</v>
      </c>
      <c r="F12484" s="35">
        <v>16.62</v>
      </c>
      <c r="G12484" s="34" t="s">
        <v>364</v>
      </c>
    </row>
    <row r="12485" spans="1:7">
      <c r="A12485" s="32">
        <v>2018</v>
      </c>
      <c r="B12485" s="32">
        <v>3470</v>
      </c>
      <c r="C12485" s="33" t="s">
        <v>363</v>
      </c>
      <c r="D12485" s="33" t="s">
        <v>354</v>
      </c>
      <c r="E12485" s="34">
        <v>45131</v>
      </c>
      <c r="F12485" s="35">
        <v>16.399999999999999</v>
      </c>
      <c r="G12485" s="34" t="s">
        <v>364</v>
      </c>
    </row>
    <row r="12486" spans="1:7">
      <c r="A12486" s="32">
        <v>2018</v>
      </c>
      <c r="B12486" s="32">
        <v>3470</v>
      </c>
      <c r="C12486" s="33" t="s">
        <v>363</v>
      </c>
      <c r="D12486" s="33" t="s">
        <v>354</v>
      </c>
      <c r="E12486" s="34">
        <v>90529</v>
      </c>
      <c r="F12486" s="35">
        <v>17.14</v>
      </c>
      <c r="G12486" s="34" t="s">
        <v>364</v>
      </c>
    </row>
    <row r="12487" spans="1:7">
      <c r="A12487" s="32">
        <v>2018</v>
      </c>
      <c r="B12487" s="32">
        <v>3470</v>
      </c>
      <c r="C12487" s="33" t="s">
        <v>363</v>
      </c>
      <c r="D12487" s="33" t="s">
        <v>354</v>
      </c>
      <c r="E12487" s="34">
        <v>90756</v>
      </c>
      <c r="F12487" s="35">
        <v>16.600000000000001</v>
      </c>
      <c r="G12487" s="34" t="s">
        <v>364</v>
      </c>
    </row>
    <row r="12488" spans="1:7">
      <c r="A12488" s="32">
        <v>2018</v>
      </c>
      <c r="B12488" s="32">
        <v>3470</v>
      </c>
      <c r="C12488" s="33" t="s">
        <v>363</v>
      </c>
      <c r="D12488" s="33" t="s">
        <v>354</v>
      </c>
      <c r="E12488" s="34">
        <v>298801</v>
      </c>
      <c r="F12488" s="35">
        <v>16.86</v>
      </c>
      <c r="G12488" s="34" t="s">
        <v>364</v>
      </c>
    </row>
    <row r="12489" spans="1:7">
      <c r="A12489" s="32">
        <v>2018</v>
      </c>
      <c r="B12489" s="32">
        <v>3470</v>
      </c>
      <c r="C12489" s="33" t="s">
        <v>563</v>
      </c>
      <c r="D12489" s="33" t="s">
        <v>564</v>
      </c>
      <c r="E12489" s="34">
        <v>1367803</v>
      </c>
      <c r="F12489" s="35">
        <v>1.03</v>
      </c>
      <c r="G12489" s="34" t="s">
        <v>364</v>
      </c>
    </row>
    <row r="12490" spans="1:7">
      <c r="A12490" s="32">
        <v>2018</v>
      </c>
      <c r="B12490" s="32">
        <v>3476</v>
      </c>
      <c r="C12490" s="33" t="s">
        <v>563</v>
      </c>
      <c r="D12490" s="33" t="s">
        <v>564</v>
      </c>
      <c r="E12490" s="34">
        <v>3226</v>
      </c>
      <c r="F12490" s="35">
        <v>1.02</v>
      </c>
      <c r="G12490" s="34">
        <v>265.2</v>
      </c>
    </row>
    <row r="12491" spans="1:7">
      <c r="A12491" s="32">
        <v>2018</v>
      </c>
      <c r="B12491" s="32">
        <v>3476</v>
      </c>
      <c r="C12491" s="33" t="s">
        <v>563</v>
      </c>
      <c r="D12491" s="33" t="s">
        <v>564</v>
      </c>
      <c r="E12491" s="34">
        <v>5476</v>
      </c>
      <c r="F12491" s="35">
        <v>1.03</v>
      </c>
      <c r="G12491" s="34">
        <v>276.39999999999998</v>
      </c>
    </row>
    <row r="12492" spans="1:7">
      <c r="A12492" s="32">
        <v>2018</v>
      </c>
      <c r="B12492" s="32">
        <v>3476</v>
      </c>
      <c r="C12492" s="33" t="s">
        <v>563</v>
      </c>
      <c r="D12492" s="33" t="s">
        <v>564</v>
      </c>
      <c r="E12492" s="34">
        <v>9916</v>
      </c>
      <c r="F12492" s="35">
        <v>1.02</v>
      </c>
      <c r="G12492" s="34">
        <v>309.3</v>
      </c>
    </row>
    <row r="12493" spans="1:7">
      <c r="A12493" s="32">
        <v>2018</v>
      </c>
      <c r="B12493" s="32">
        <v>3476</v>
      </c>
      <c r="C12493" s="33" t="s">
        <v>563</v>
      </c>
      <c r="D12493" s="33" t="s">
        <v>564</v>
      </c>
      <c r="E12493" s="34">
        <v>9286</v>
      </c>
      <c r="F12493" s="35">
        <v>1.03</v>
      </c>
      <c r="G12493" s="34">
        <v>279.7</v>
      </c>
    </row>
    <row r="12494" spans="1:7">
      <c r="A12494" s="32">
        <v>2018</v>
      </c>
      <c r="B12494" s="32">
        <v>3476</v>
      </c>
      <c r="C12494" s="33" t="s">
        <v>563</v>
      </c>
      <c r="D12494" s="33" t="s">
        <v>564</v>
      </c>
      <c r="E12494" s="34">
        <v>167498</v>
      </c>
      <c r="F12494" s="35">
        <v>1.05</v>
      </c>
      <c r="G12494" s="34">
        <v>331.1</v>
      </c>
    </row>
    <row r="12495" spans="1:7">
      <c r="A12495" s="32">
        <v>2018</v>
      </c>
      <c r="B12495" s="32">
        <v>3476</v>
      </c>
      <c r="C12495" s="33" t="s">
        <v>563</v>
      </c>
      <c r="D12495" s="33" t="s">
        <v>564</v>
      </c>
      <c r="E12495" s="34">
        <v>215859</v>
      </c>
      <c r="F12495" s="35">
        <v>1.02</v>
      </c>
      <c r="G12495" s="34">
        <v>321.3</v>
      </c>
    </row>
    <row r="12496" spans="1:7">
      <c r="A12496" s="32">
        <v>2018</v>
      </c>
      <c r="B12496" s="32">
        <v>3476</v>
      </c>
      <c r="C12496" s="33" t="s">
        <v>563</v>
      </c>
      <c r="D12496" s="33" t="s">
        <v>564</v>
      </c>
      <c r="E12496" s="34">
        <v>69290</v>
      </c>
      <c r="F12496" s="35">
        <v>1.01</v>
      </c>
      <c r="G12496" s="34">
        <v>293.3</v>
      </c>
    </row>
    <row r="12497" spans="1:7">
      <c r="A12497" s="32">
        <v>2018</v>
      </c>
      <c r="B12497" s="32">
        <v>3478</v>
      </c>
      <c r="C12497" s="33" t="s">
        <v>563</v>
      </c>
      <c r="D12497" s="33" t="s">
        <v>564</v>
      </c>
      <c r="E12497" s="34">
        <v>491</v>
      </c>
      <c r="F12497" s="35">
        <v>1.02</v>
      </c>
      <c r="G12497" s="34">
        <v>295</v>
      </c>
    </row>
    <row r="12498" spans="1:7">
      <c r="A12498" s="32">
        <v>2018</v>
      </c>
      <c r="B12498" s="32">
        <v>3478</v>
      </c>
      <c r="C12498" s="33" t="s">
        <v>563</v>
      </c>
      <c r="D12498" s="33" t="s">
        <v>564</v>
      </c>
      <c r="E12498" s="34">
        <v>83588</v>
      </c>
      <c r="F12498" s="35">
        <v>1.02</v>
      </c>
      <c r="G12498" s="34">
        <v>330.7</v>
      </c>
    </row>
    <row r="12499" spans="1:7">
      <c r="A12499" s="32">
        <v>2018</v>
      </c>
      <c r="B12499" s="32">
        <v>3478</v>
      </c>
      <c r="C12499" s="33" t="s">
        <v>563</v>
      </c>
      <c r="D12499" s="33" t="s">
        <v>564</v>
      </c>
      <c r="E12499" s="34">
        <v>35</v>
      </c>
      <c r="F12499" s="35">
        <v>1.02</v>
      </c>
      <c r="G12499" s="34">
        <v>317.39999999999998</v>
      </c>
    </row>
    <row r="12500" spans="1:7">
      <c r="A12500" s="32">
        <v>2018</v>
      </c>
      <c r="B12500" s="32">
        <v>3478</v>
      </c>
      <c r="C12500" s="33" t="s">
        <v>563</v>
      </c>
      <c r="D12500" s="33" t="s">
        <v>564</v>
      </c>
      <c r="E12500" s="34">
        <v>48</v>
      </c>
      <c r="F12500" s="35">
        <v>1.02</v>
      </c>
      <c r="G12500" s="34">
        <v>507.1</v>
      </c>
    </row>
    <row r="12501" spans="1:7">
      <c r="A12501" s="32">
        <v>2018</v>
      </c>
      <c r="B12501" s="32">
        <v>3478</v>
      </c>
      <c r="C12501" s="33" t="s">
        <v>563</v>
      </c>
      <c r="D12501" s="33" t="s">
        <v>564</v>
      </c>
      <c r="E12501" s="34">
        <v>53</v>
      </c>
      <c r="F12501" s="35">
        <v>1.02</v>
      </c>
      <c r="G12501" s="34">
        <v>298.2</v>
      </c>
    </row>
    <row r="12502" spans="1:7">
      <c r="A12502" s="32">
        <v>2018</v>
      </c>
      <c r="B12502" s="32">
        <v>3478</v>
      </c>
      <c r="C12502" s="33" t="s">
        <v>563</v>
      </c>
      <c r="D12502" s="33" t="s">
        <v>564</v>
      </c>
      <c r="E12502" s="34">
        <v>84</v>
      </c>
      <c r="F12502" s="35">
        <v>1.04</v>
      </c>
      <c r="G12502" s="34">
        <v>295.10000000000002</v>
      </c>
    </row>
    <row r="12503" spans="1:7">
      <c r="A12503" s="32">
        <v>2018</v>
      </c>
      <c r="B12503" s="32">
        <v>3478</v>
      </c>
      <c r="C12503" s="33" t="s">
        <v>563</v>
      </c>
      <c r="D12503" s="33" t="s">
        <v>564</v>
      </c>
      <c r="E12503" s="34">
        <v>194</v>
      </c>
      <c r="F12503" s="35">
        <v>1.01</v>
      </c>
      <c r="G12503" s="34">
        <v>536</v>
      </c>
    </row>
    <row r="12504" spans="1:7">
      <c r="A12504" s="32">
        <v>2018</v>
      </c>
      <c r="B12504" s="32">
        <v>3478</v>
      </c>
      <c r="C12504" s="33" t="s">
        <v>563</v>
      </c>
      <c r="D12504" s="33" t="s">
        <v>564</v>
      </c>
      <c r="E12504" s="34">
        <v>582</v>
      </c>
      <c r="F12504" s="35">
        <v>1.07</v>
      </c>
      <c r="G12504" s="34">
        <v>288.3</v>
      </c>
    </row>
    <row r="12505" spans="1:7">
      <c r="A12505" s="32">
        <v>2018</v>
      </c>
      <c r="B12505" s="32">
        <v>3478</v>
      </c>
      <c r="C12505" s="33" t="s">
        <v>563</v>
      </c>
      <c r="D12505" s="33" t="s">
        <v>564</v>
      </c>
      <c r="E12505" s="34">
        <v>1394</v>
      </c>
      <c r="F12505" s="35">
        <v>1.02</v>
      </c>
      <c r="G12505" s="34">
        <v>298.2</v>
      </c>
    </row>
    <row r="12506" spans="1:7">
      <c r="A12506" s="32">
        <v>2018</v>
      </c>
      <c r="B12506" s="32">
        <v>3478</v>
      </c>
      <c r="C12506" s="33" t="s">
        <v>563</v>
      </c>
      <c r="D12506" s="33" t="s">
        <v>564</v>
      </c>
      <c r="E12506" s="34">
        <v>2287</v>
      </c>
      <c r="F12506" s="35">
        <v>1.02</v>
      </c>
      <c r="G12506" s="34">
        <v>338.2</v>
      </c>
    </row>
    <row r="12507" spans="1:7">
      <c r="A12507" s="32">
        <v>2018</v>
      </c>
      <c r="B12507" s="32">
        <v>3478</v>
      </c>
      <c r="C12507" s="33" t="s">
        <v>563</v>
      </c>
      <c r="D12507" s="33" t="s">
        <v>564</v>
      </c>
      <c r="E12507" s="34">
        <v>2414</v>
      </c>
      <c r="F12507" s="35">
        <v>1.02</v>
      </c>
      <c r="G12507" s="34">
        <v>328.8</v>
      </c>
    </row>
    <row r="12508" spans="1:7">
      <c r="A12508" s="32">
        <v>2018</v>
      </c>
      <c r="B12508" s="32">
        <v>3478</v>
      </c>
      <c r="C12508" s="33" t="s">
        <v>563</v>
      </c>
      <c r="D12508" s="33" t="s">
        <v>564</v>
      </c>
      <c r="E12508" s="34">
        <v>3014</v>
      </c>
      <c r="F12508" s="35">
        <v>1.02</v>
      </c>
      <c r="G12508" s="34">
        <v>349.4</v>
      </c>
    </row>
    <row r="12509" spans="1:7">
      <c r="A12509" s="32">
        <v>2018</v>
      </c>
      <c r="B12509" s="32">
        <v>3478</v>
      </c>
      <c r="C12509" s="33" t="s">
        <v>563</v>
      </c>
      <c r="D12509" s="33" t="s">
        <v>564</v>
      </c>
      <c r="E12509" s="34">
        <v>4413</v>
      </c>
      <c r="F12509" s="35">
        <v>1.02</v>
      </c>
      <c r="G12509" s="34">
        <v>368.9</v>
      </c>
    </row>
    <row r="12510" spans="1:7">
      <c r="A12510" s="32">
        <v>2018</v>
      </c>
      <c r="B12510" s="32">
        <v>3478</v>
      </c>
      <c r="C12510" s="33" t="s">
        <v>563</v>
      </c>
      <c r="D12510" s="33" t="s">
        <v>564</v>
      </c>
      <c r="E12510" s="34">
        <v>5746</v>
      </c>
      <c r="F12510" s="35">
        <v>1.02</v>
      </c>
      <c r="G12510" s="34">
        <v>358.8</v>
      </c>
    </row>
    <row r="12511" spans="1:7">
      <c r="A12511" s="32">
        <v>2018</v>
      </c>
      <c r="B12511" s="32">
        <v>3478</v>
      </c>
      <c r="C12511" s="33" t="s">
        <v>563</v>
      </c>
      <c r="D12511" s="33" t="s">
        <v>564</v>
      </c>
      <c r="E12511" s="34">
        <v>7554</v>
      </c>
      <c r="F12511" s="35">
        <v>1.02</v>
      </c>
      <c r="G12511" s="34">
        <v>239.2</v>
      </c>
    </row>
    <row r="12512" spans="1:7">
      <c r="A12512" s="32">
        <v>2018</v>
      </c>
      <c r="B12512" s="32">
        <v>3478</v>
      </c>
      <c r="C12512" s="33" t="s">
        <v>563</v>
      </c>
      <c r="D12512" s="33" t="s">
        <v>564</v>
      </c>
      <c r="E12512" s="34">
        <v>8036</v>
      </c>
      <c r="F12512" s="35">
        <v>1.04</v>
      </c>
      <c r="G12512" s="34">
        <v>294</v>
      </c>
    </row>
    <row r="12513" spans="1:7">
      <c r="A12513" s="32">
        <v>2018</v>
      </c>
      <c r="B12513" s="32">
        <v>3478</v>
      </c>
      <c r="C12513" s="33" t="s">
        <v>563</v>
      </c>
      <c r="D12513" s="33" t="s">
        <v>564</v>
      </c>
      <c r="E12513" s="34">
        <v>8603</v>
      </c>
      <c r="F12513" s="35">
        <v>1.02</v>
      </c>
      <c r="G12513" s="34">
        <v>334.9</v>
      </c>
    </row>
    <row r="12514" spans="1:7">
      <c r="A12514" s="32">
        <v>2018</v>
      </c>
      <c r="B12514" s="32">
        <v>3478</v>
      </c>
      <c r="C12514" s="33" t="s">
        <v>563</v>
      </c>
      <c r="D12514" s="33" t="s">
        <v>564</v>
      </c>
      <c r="E12514" s="34">
        <v>8911</v>
      </c>
      <c r="F12514" s="35">
        <v>1.02</v>
      </c>
      <c r="G12514" s="34">
        <v>354.8</v>
      </c>
    </row>
    <row r="12515" spans="1:7">
      <c r="A12515" s="32">
        <v>2018</v>
      </c>
      <c r="B12515" s="32">
        <v>3478</v>
      </c>
      <c r="C12515" s="33" t="s">
        <v>563</v>
      </c>
      <c r="D12515" s="33" t="s">
        <v>564</v>
      </c>
      <c r="E12515" s="34">
        <v>13374</v>
      </c>
      <c r="F12515" s="35">
        <v>1.02</v>
      </c>
      <c r="G12515" s="34">
        <v>319.89999999999998</v>
      </c>
    </row>
    <row r="12516" spans="1:7">
      <c r="A12516" s="32">
        <v>2018</v>
      </c>
      <c r="B12516" s="32">
        <v>3478</v>
      </c>
      <c r="C12516" s="33" t="s">
        <v>563</v>
      </c>
      <c r="D12516" s="33" t="s">
        <v>564</v>
      </c>
      <c r="E12516" s="34">
        <v>13659</v>
      </c>
      <c r="F12516" s="35">
        <v>1.02</v>
      </c>
      <c r="G12516" s="34">
        <v>346.9</v>
      </c>
    </row>
    <row r="12517" spans="1:7">
      <c r="A12517" s="32">
        <v>2018</v>
      </c>
      <c r="B12517" s="32">
        <v>3478</v>
      </c>
      <c r="C12517" s="33" t="s">
        <v>563</v>
      </c>
      <c r="D12517" s="33" t="s">
        <v>564</v>
      </c>
      <c r="E12517" s="34">
        <v>13808</v>
      </c>
      <c r="F12517" s="35">
        <v>1.02</v>
      </c>
      <c r="G12517" s="34">
        <v>350.4</v>
      </c>
    </row>
    <row r="12518" spans="1:7">
      <c r="A12518" s="32">
        <v>2018</v>
      </c>
      <c r="B12518" s="32">
        <v>3478</v>
      </c>
      <c r="C12518" s="33" t="s">
        <v>563</v>
      </c>
      <c r="D12518" s="33" t="s">
        <v>564</v>
      </c>
      <c r="E12518" s="34">
        <v>15433</v>
      </c>
      <c r="F12518" s="35">
        <v>1.02</v>
      </c>
      <c r="G12518" s="34">
        <v>344.5</v>
      </c>
    </row>
    <row r="12519" spans="1:7">
      <c r="A12519" s="32">
        <v>2018</v>
      </c>
      <c r="B12519" s="32">
        <v>3478</v>
      </c>
      <c r="C12519" s="33" t="s">
        <v>563</v>
      </c>
      <c r="D12519" s="33" t="s">
        <v>564</v>
      </c>
      <c r="E12519" s="34">
        <v>17021</v>
      </c>
      <c r="F12519" s="35">
        <v>1.02</v>
      </c>
      <c r="G12519" s="34">
        <v>323</v>
      </c>
    </row>
    <row r="12520" spans="1:7">
      <c r="A12520" s="32">
        <v>2018</v>
      </c>
      <c r="B12520" s="32">
        <v>3478</v>
      </c>
      <c r="C12520" s="33" t="s">
        <v>563</v>
      </c>
      <c r="D12520" s="33" t="s">
        <v>564</v>
      </c>
      <c r="E12520" s="34">
        <v>32019</v>
      </c>
      <c r="F12520" s="35">
        <v>1.02</v>
      </c>
      <c r="G12520" s="34">
        <v>337.1</v>
      </c>
    </row>
    <row r="12521" spans="1:7">
      <c r="A12521" s="32">
        <v>2018</v>
      </c>
      <c r="B12521" s="32">
        <v>3478</v>
      </c>
      <c r="C12521" s="33" t="s">
        <v>563</v>
      </c>
      <c r="D12521" s="33" t="s">
        <v>564</v>
      </c>
      <c r="E12521" s="34">
        <v>61403</v>
      </c>
      <c r="F12521" s="35">
        <v>1.02</v>
      </c>
      <c r="G12521" s="34">
        <v>321.3</v>
      </c>
    </row>
    <row r="12522" spans="1:7">
      <c r="A12522" s="32">
        <v>2018</v>
      </c>
      <c r="B12522" s="32">
        <v>3478</v>
      </c>
      <c r="C12522" s="33" t="s">
        <v>563</v>
      </c>
      <c r="D12522" s="33" t="s">
        <v>564</v>
      </c>
      <c r="E12522" s="34">
        <v>22</v>
      </c>
      <c r="F12522" s="35">
        <v>1.02</v>
      </c>
      <c r="G12522" s="34">
        <v>276</v>
      </c>
    </row>
    <row r="12523" spans="1:7">
      <c r="A12523" s="32">
        <v>2018</v>
      </c>
      <c r="B12523" s="32">
        <v>3482</v>
      </c>
      <c r="C12523" s="33" t="s">
        <v>563</v>
      </c>
      <c r="D12523" s="33" t="s">
        <v>564</v>
      </c>
      <c r="E12523" s="34">
        <v>1424572</v>
      </c>
      <c r="F12523" s="35">
        <v>1.032</v>
      </c>
      <c r="G12523" s="34">
        <v>194.6</v>
      </c>
    </row>
    <row r="12524" spans="1:7">
      <c r="A12524" s="32">
        <v>2018</v>
      </c>
      <c r="B12524" s="32">
        <v>3482</v>
      </c>
      <c r="C12524" s="33" t="s">
        <v>563</v>
      </c>
      <c r="D12524" s="33" t="s">
        <v>564</v>
      </c>
      <c r="E12524" s="34">
        <v>762026</v>
      </c>
      <c r="F12524" s="35">
        <v>1.026</v>
      </c>
      <c r="G12524" s="34">
        <v>158.30000000000001</v>
      </c>
    </row>
    <row r="12525" spans="1:7">
      <c r="A12525" s="32">
        <v>2018</v>
      </c>
      <c r="B12525" s="32">
        <v>3484</v>
      </c>
      <c r="C12525" s="33" t="s">
        <v>563</v>
      </c>
      <c r="D12525" s="33" t="s">
        <v>564</v>
      </c>
      <c r="E12525" s="34">
        <v>28116</v>
      </c>
      <c r="F12525" s="35">
        <v>1</v>
      </c>
      <c r="G12525" s="34">
        <v>249.5</v>
      </c>
    </row>
    <row r="12526" spans="1:7">
      <c r="A12526" s="32">
        <v>2018</v>
      </c>
      <c r="B12526" s="32">
        <v>3484</v>
      </c>
      <c r="C12526" s="33" t="s">
        <v>563</v>
      </c>
      <c r="D12526" s="33" t="s">
        <v>564</v>
      </c>
      <c r="E12526" s="34">
        <v>32461</v>
      </c>
      <c r="F12526" s="35">
        <v>1</v>
      </c>
      <c r="G12526" s="34">
        <v>326.5</v>
      </c>
    </row>
    <row r="12527" spans="1:7">
      <c r="A12527" s="32">
        <v>2018</v>
      </c>
      <c r="B12527" s="32">
        <v>3484</v>
      </c>
      <c r="C12527" s="33" t="s">
        <v>563</v>
      </c>
      <c r="D12527" s="33" t="s">
        <v>564</v>
      </c>
      <c r="E12527" s="34">
        <v>34765</v>
      </c>
      <c r="F12527" s="35">
        <v>1</v>
      </c>
      <c r="G12527" s="34">
        <v>258.10000000000002</v>
      </c>
    </row>
    <row r="12528" spans="1:7">
      <c r="A12528" s="32">
        <v>2018</v>
      </c>
      <c r="B12528" s="32">
        <v>3484</v>
      </c>
      <c r="C12528" s="33" t="s">
        <v>563</v>
      </c>
      <c r="D12528" s="33" t="s">
        <v>564</v>
      </c>
      <c r="E12528" s="34">
        <v>52035</v>
      </c>
      <c r="F12528" s="35">
        <v>1</v>
      </c>
      <c r="G12528" s="34">
        <v>210.9</v>
      </c>
    </row>
    <row r="12529" spans="1:7">
      <c r="A12529" s="32">
        <v>2018</v>
      </c>
      <c r="B12529" s="32">
        <v>3484</v>
      </c>
      <c r="C12529" s="33" t="s">
        <v>563</v>
      </c>
      <c r="D12529" s="33" t="s">
        <v>564</v>
      </c>
      <c r="E12529" s="34">
        <v>59903</v>
      </c>
      <c r="F12529" s="35">
        <v>1</v>
      </c>
      <c r="G12529" s="34">
        <v>221.3</v>
      </c>
    </row>
    <row r="12530" spans="1:7">
      <c r="A12530" s="32">
        <v>2018</v>
      </c>
      <c r="B12530" s="32">
        <v>3484</v>
      </c>
      <c r="C12530" s="33" t="s">
        <v>563</v>
      </c>
      <c r="D12530" s="33" t="s">
        <v>564</v>
      </c>
      <c r="E12530" s="34">
        <v>20958</v>
      </c>
      <c r="F12530" s="35">
        <v>1.1000000000000001</v>
      </c>
      <c r="G12530" s="34">
        <v>215.6</v>
      </c>
    </row>
    <row r="12531" spans="1:7">
      <c r="A12531" s="32">
        <v>2018</v>
      </c>
      <c r="B12531" s="32">
        <v>3484</v>
      </c>
      <c r="C12531" s="33" t="s">
        <v>563</v>
      </c>
      <c r="D12531" s="33" t="s">
        <v>564</v>
      </c>
      <c r="E12531" s="34">
        <v>60621</v>
      </c>
      <c r="F12531" s="35">
        <v>1</v>
      </c>
      <c r="G12531" s="34">
        <v>253.4</v>
      </c>
    </row>
    <row r="12532" spans="1:7">
      <c r="A12532" s="32">
        <v>2018</v>
      </c>
      <c r="B12532" s="32">
        <v>3484</v>
      </c>
      <c r="C12532" s="33" t="s">
        <v>563</v>
      </c>
      <c r="D12532" s="33" t="s">
        <v>564</v>
      </c>
      <c r="E12532" s="34">
        <v>60841</v>
      </c>
      <c r="F12532" s="35">
        <v>1</v>
      </c>
      <c r="G12532" s="34">
        <v>203.7</v>
      </c>
    </row>
    <row r="12533" spans="1:7">
      <c r="A12533" s="32">
        <v>2018</v>
      </c>
      <c r="B12533" s="32">
        <v>3484</v>
      </c>
      <c r="C12533" s="33" t="s">
        <v>563</v>
      </c>
      <c r="D12533" s="33" t="s">
        <v>564</v>
      </c>
      <c r="E12533" s="34">
        <v>61209</v>
      </c>
      <c r="F12533" s="35">
        <v>1</v>
      </c>
      <c r="G12533" s="34">
        <v>249</v>
      </c>
    </row>
    <row r="12534" spans="1:7">
      <c r="A12534" s="32">
        <v>2018</v>
      </c>
      <c r="B12534" s="32">
        <v>3484</v>
      </c>
      <c r="C12534" s="33" t="s">
        <v>563</v>
      </c>
      <c r="D12534" s="33" t="s">
        <v>564</v>
      </c>
      <c r="E12534" s="34">
        <v>70252</v>
      </c>
      <c r="F12534" s="35">
        <v>1</v>
      </c>
      <c r="G12534" s="34">
        <v>227.1</v>
      </c>
    </row>
    <row r="12535" spans="1:7">
      <c r="A12535" s="32">
        <v>2018</v>
      </c>
      <c r="B12535" s="32">
        <v>3484</v>
      </c>
      <c r="C12535" s="33" t="s">
        <v>563</v>
      </c>
      <c r="D12535" s="33" t="s">
        <v>564</v>
      </c>
      <c r="E12535" s="34">
        <v>72961</v>
      </c>
      <c r="F12535" s="35">
        <v>1</v>
      </c>
      <c r="G12535" s="34">
        <v>199.7</v>
      </c>
    </row>
    <row r="12536" spans="1:7">
      <c r="A12536" s="32">
        <v>2018</v>
      </c>
      <c r="B12536" s="32">
        <v>3484</v>
      </c>
      <c r="C12536" s="33" t="s">
        <v>563</v>
      </c>
      <c r="D12536" s="33" t="s">
        <v>564</v>
      </c>
      <c r="E12536" s="34">
        <v>86151</v>
      </c>
      <c r="F12536" s="35">
        <v>1</v>
      </c>
      <c r="G12536" s="34">
        <v>244.4</v>
      </c>
    </row>
    <row r="12537" spans="1:7">
      <c r="A12537" s="32">
        <v>2018</v>
      </c>
      <c r="B12537" s="32">
        <v>3484</v>
      </c>
      <c r="C12537" s="33" t="s">
        <v>563</v>
      </c>
      <c r="D12537" s="33" t="s">
        <v>564</v>
      </c>
      <c r="E12537" s="34">
        <v>90238</v>
      </c>
      <c r="F12537" s="35">
        <v>1</v>
      </c>
      <c r="G12537" s="34">
        <v>183.3</v>
      </c>
    </row>
    <row r="12538" spans="1:7">
      <c r="A12538" s="32">
        <v>2018</v>
      </c>
      <c r="B12538" s="32">
        <v>3484</v>
      </c>
      <c r="C12538" s="33" t="s">
        <v>563</v>
      </c>
      <c r="D12538" s="33" t="s">
        <v>564</v>
      </c>
      <c r="E12538" s="34">
        <v>106241</v>
      </c>
      <c r="F12538" s="35">
        <v>1</v>
      </c>
      <c r="G12538" s="34">
        <v>237.8</v>
      </c>
    </row>
    <row r="12539" spans="1:7">
      <c r="A12539" s="32">
        <v>2018</v>
      </c>
      <c r="B12539" s="32">
        <v>3484</v>
      </c>
      <c r="C12539" s="33" t="s">
        <v>563</v>
      </c>
      <c r="D12539" s="33" t="s">
        <v>564</v>
      </c>
      <c r="E12539" s="34">
        <v>24069</v>
      </c>
      <c r="F12539" s="35">
        <v>1.1000000000000001</v>
      </c>
      <c r="G12539" s="34">
        <v>217.8</v>
      </c>
    </row>
    <row r="12540" spans="1:7">
      <c r="A12540" s="32">
        <v>2018</v>
      </c>
      <c r="B12540" s="32">
        <v>3484</v>
      </c>
      <c r="C12540" s="33" t="s">
        <v>563</v>
      </c>
      <c r="D12540" s="33" t="s">
        <v>564</v>
      </c>
      <c r="E12540" s="34">
        <v>26935</v>
      </c>
      <c r="F12540" s="35">
        <v>1</v>
      </c>
      <c r="G12540" s="34">
        <v>209</v>
      </c>
    </row>
    <row r="12541" spans="1:7">
      <c r="A12541" s="32">
        <v>2018</v>
      </c>
      <c r="B12541" s="32">
        <v>3484</v>
      </c>
      <c r="C12541" s="33" t="s">
        <v>563</v>
      </c>
      <c r="D12541" s="33" t="s">
        <v>564</v>
      </c>
      <c r="E12541" s="34">
        <v>5267</v>
      </c>
      <c r="F12541" s="35">
        <v>1.1000000000000001</v>
      </c>
      <c r="G12541" s="34">
        <v>232.6</v>
      </c>
    </row>
    <row r="12542" spans="1:7">
      <c r="A12542" s="32">
        <v>2018</v>
      </c>
      <c r="B12542" s="32">
        <v>3484</v>
      </c>
      <c r="C12542" s="33" t="s">
        <v>563</v>
      </c>
      <c r="D12542" s="33" t="s">
        <v>564</v>
      </c>
      <c r="E12542" s="34">
        <v>6162</v>
      </c>
      <c r="F12542" s="35">
        <v>1.1000000000000001</v>
      </c>
      <c r="G12542" s="34">
        <v>437.1</v>
      </c>
    </row>
    <row r="12543" spans="1:7">
      <c r="A12543" s="32">
        <v>2018</v>
      </c>
      <c r="B12543" s="32">
        <v>3484</v>
      </c>
      <c r="C12543" s="33" t="s">
        <v>563</v>
      </c>
      <c r="D12543" s="33" t="s">
        <v>564</v>
      </c>
      <c r="E12543" s="34">
        <v>7210</v>
      </c>
      <c r="F12543" s="35">
        <v>1.1000000000000001</v>
      </c>
      <c r="G12543" s="34">
        <v>203.8</v>
      </c>
    </row>
    <row r="12544" spans="1:7">
      <c r="A12544" s="32">
        <v>2018</v>
      </c>
      <c r="B12544" s="32">
        <v>3484</v>
      </c>
      <c r="C12544" s="33" t="s">
        <v>563</v>
      </c>
      <c r="D12544" s="33" t="s">
        <v>564</v>
      </c>
      <c r="E12544" s="34">
        <v>9535</v>
      </c>
      <c r="F12544" s="35">
        <v>1.1000000000000001</v>
      </c>
      <c r="G12544" s="34">
        <v>250</v>
      </c>
    </row>
    <row r="12545" spans="1:7">
      <c r="A12545" s="32">
        <v>2018</v>
      </c>
      <c r="B12545" s="32">
        <v>3484</v>
      </c>
      <c r="C12545" s="33" t="s">
        <v>563</v>
      </c>
      <c r="D12545" s="33" t="s">
        <v>564</v>
      </c>
      <c r="E12545" s="34">
        <v>12609</v>
      </c>
      <c r="F12545" s="35">
        <v>1.1000000000000001</v>
      </c>
      <c r="G12545" s="34">
        <v>227.6</v>
      </c>
    </row>
    <row r="12546" spans="1:7">
      <c r="A12546" s="32">
        <v>2018</v>
      </c>
      <c r="B12546" s="32">
        <v>3484</v>
      </c>
      <c r="C12546" s="33" t="s">
        <v>563</v>
      </c>
      <c r="D12546" s="33" t="s">
        <v>564</v>
      </c>
      <c r="E12546" s="34">
        <v>12675</v>
      </c>
      <c r="F12546" s="35">
        <v>1.1000000000000001</v>
      </c>
      <c r="G12546" s="34">
        <v>220.2</v>
      </c>
    </row>
    <row r="12547" spans="1:7">
      <c r="A12547" s="32">
        <v>2018</v>
      </c>
      <c r="B12547" s="32">
        <v>3484</v>
      </c>
      <c r="C12547" s="33" t="s">
        <v>563</v>
      </c>
      <c r="D12547" s="33" t="s">
        <v>564</v>
      </c>
      <c r="E12547" s="34">
        <v>13719</v>
      </c>
      <c r="F12547" s="35">
        <v>1</v>
      </c>
      <c r="G12547" s="34">
        <v>364</v>
      </c>
    </row>
    <row r="12548" spans="1:7">
      <c r="A12548" s="32">
        <v>2018</v>
      </c>
      <c r="B12548" s="32">
        <v>3484</v>
      </c>
      <c r="C12548" s="33" t="s">
        <v>563</v>
      </c>
      <c r="D12548" s="33" t="s">
        <v>564</v>
      </c>
      <c r="E12548" s="34">
        <v>16734</v>
      </c>
      <c r="F12548" s="35">
        <v>1</v>
      </c>
      <c r="G12548" s="34">
        <v>352.4</v>
      </c>
    </row>
    <row r="12549" spans="1:7">
      <c r="A12549" s="32">
        <v>2018</v>
      </c>
      <c r="B12549" s="32">
        <v>3485</v>
      </c>
      <c r="C12549" s="33" t="s">
        <v>563</v>
      </c>
      <c r="D12549" s="33" t="s">
        <v>564</v>
      </c>
      <c r="E12549" s="34">
        <v>59262</v>
      </c>
      <c r="F12549" s="35">
        <v>1.034</v>
      </c>
      <c r="G12549" s="34">
        <v>202.9</v>
      </c>
    </row>
    <row r="12550" spans="1:7">
      <c r="A12550" s="32">
        <v>2018</v>
      </c>
      <c r="B12550" s="32">
        <v>3485</v>
      </c>
      <c r="C12550" s="33" t="s">
        <v>563</v>
      </c>
      <c r="D12550" s="33" t="s">
        <v>564</v>
      </c>
      <c r="E12550" s="34">
        <v>54861</v>
      </c>
      <c r="F12550" s="35">
        <v>1.03</v>
      </c>
      <c r="G12550" s="34">
        <v>185.2</v>
      </c>
    </row>
    <row r="12551" spans="1:7">
      <c r="A12551" s="32">
        <v>2018</v>
      </c>
      <c r="B12551" s="32">
        <v>3485</v>
      </c>
      <c r="C12551" s="33" t="s">
        <v>563</v>
      </c>
      <c r="D12551" s="33" t="s">
        <v>564</v>
      </c>
      <c r="E12551" s="34">
        <v>53177</v>
      </c>
      <c r="F12551" s="35">
        <v>1.0369999999999999</v>
      </c>
      <c r="G12551" s="34">
        <v>180.9</v>
      </c>
    </row>
    <row r="12552" spans="1:7">
      <c r="A12552" s="32">
        <v>2018</v>
      </c>
      <c r="B12552" s="32">
        <v>3485</v>
      </c>
      <c r="C12552" s="33" t="s">
        <v>563</v>
      </c>
      <c r="D12552" s="33" t="s">
        <v>564</v>
      </c>
      <c r="E12552" s="34">
        <v>52677</v>
      </c>
      <c r="F12552" s="35">
        <v>1.02</v>
      </c>
      <c r="G12552" s="34">
        <v>186.8</v>
      </c>
    </row>
    <row r="12553" spans="1:7">
      <c r="A12553" s="32">
        <v>2018</v>
      </c>
      <c r="B12553" s="32">
        <v>3485</v>
      </c>
      <c r="C12553" s="33" t="s">
        <v>563</v>
      </c>
      <c r="D12553" s="33" t="s">
        <v>564</v>
      </c>
      <c r="E12553" s="34">
        <v>51191</v>
      </c>
      <c r="F12553" s="35">
        <v>1.0289999999999999</v>
      </c>
      <c r="G12553" s="34">
        <v>176.9</v>
      </c>
    </row>
    <row r="12554" spans="1:7">
      <c r="A12554" s="32">
        <v>2018</v>
      </c>
      <c r="B12554" s="32">
        <v>3485</v>
      </c>
      <c r="C12554" s="33" t="s">
        <v>563</v>
      </c>
      <c r="D12554" s="33" t="s">
        <v>564</v>
      </c>
      <c r="E12554" s="34">
        <v>57839</v>
      </c>
      <c r="F12554" s="35">
        <v>0.96399999999999997</v>
      </c>
      <c r="G12554" s="34">
        <v>143.80000000000001</v>
      </c>
    </row>
    <row r="12555" spans="1:7">
      <c r="A12555" s="32">
        <v>2018</v>
      </c>
      <c r="B12555" s="32">
        <v>3485</v>
      </c>
      <c r="C12555" s="33" t="s">
        <v>563</v>
      </c>
      <c r="D12555" s="33" t="s">
        <v>564</v>
      </c>
      <c r="E12555" s="34">
        <v>63990</v>
      </c>
      <c r="F12555" s="35">
        <v>1.036</v>
      </c>
      <c r="G12555" s="34">
        <v>165.1</v>
      </c>
    </row>
    <row r="12556" spans="1:7">
      <c r="A12556" s="32">
        <v>2018</v>
      </c>
      <c r="B12556" s="32">
        <v>3485</v>
      </c>
      <c r="C12556" s="33" t="s">
        <v>563</v>
      </c>
      <c r="D12556" s="33" t="s">
        <v>564</v>
      </c>
      <c r="E12556" s="34">
        <v>67580</v>
      </c>
      <c r="F12556" s="35">
        <v>1.028</v>
      </c>
      <c r="G12556" s="34">
        <v>214.4</v>
      </c>
    </row>
    <row r="12557" spans="1:7">
      <c r="A12557" s="32">
        <v>2018</v>
      </c>
      <c r="B12557" s="32">
        <v>3485</v>
      </c>
      <c r="C12557" s="33" t="s">
        <v>563</v>
      </c>
      <c r="D12557" s="33" t="s">
        <v>564</v>
      </c>
      <c r="E12557" s="34">
        <v>68311</v>
      </c>
      <c r="F12557" s="35">
        <v>1.036</v>
      </c>
      <c r="G12557" s="34">
        <v>194.9</v>
      </c>
    </row>
    <row r="12558" spans="1:7">
      <c r="A12558" s="32">
        <v>2018</v>
      </c>
      <c r="B12558" s="32">
        <v>3485</v>
      </c>
      <c r="C12558" s="33" t="s">
        <v>563</v>
      </c>
      <c r="D12558" s="33" t="s">
        <v>564</v>
      </c>
      <c r="E12558" s="34">
        <v>77608</v>
      </c>
      <c r="F12558" s="35">
        <v>1.0369999999999999</v>
      </c>
      <c r="G12558" s="34">
        <v>183</v>
      </c>
    </row>
    <row r="12559" spans="1:7">
      <c r="A12559" s="32">
        <v>2018</v>
      </c>
      <c r="B12559" s="32">
        <v>3485</v>
      </c>
      <c r="C12559" s="33" t="s">
        <v>563</v>
      </c>
      <c r="D12559" s="33" t="s">
        <v>564</v>
      </c>
      <c r="E12559" s="34">
        <v>79781</v>
      </c>
      <c r="F12559" s="35">
        <v>1.028</v>
      </c>
      <c r="G12559" s="34">
        <v>205.2</v>
      </c>
    </row>
    <row r="12560" spans="1:7">
      <c r="A12560" s="32">
        <v>2018</v>
      </c>
      <c r="B12560" s="32">
        <v>3485</v>
      </c>
      <c r="C12560" s="33" t="s">
        <v>563</v>
      </c>
      <c r="D12560" s="33" t="s">
        <v>564</v>
      </c>
      <c r="E12560" s="34">
        <v>81698</v>
      </c>
      <c r="F12560" s="35">
        <v>1.0249999999999999</v>
      </c>
      <c r="G12560" s="34">
        <v>247.2</v>
      </c>
    </row>
    <row r="12561" spans="1:7">
      <c r="A12561" s="32">
        <v>2018</v>
      </c>
      <c r="B12561" s="32">
        <v>3485</v>
      </c>
      <c r="C12561" s="33" t="s">
        <v>563</v>
      </c>
      <c r="D12561" s="33" t="s">
        <v>564</v>
      </c>
      <c r="E12561" s="34">
        <v>83551</v>
      </c>
      <c r="F12561" s="35">
        <v>1.0289999999999999</v>
      </c>
      <c r="G12561" s="34">
        <v>182.6</v>
      </c>
    </row>
    <row r="12562" spans="1:7">
      <c r="A12562" s="32">
        <v>2018</v>
      </c>
      <c r="B12562" s="32">
        <v>3485</v>
      </c>
      <c r="C12562" s="33" t="s">
        <v>563</v>
      </c>
      <c r="D12562" s="33" t="s">
        <v>564</v>
      </c>
      <c r="E12562" s="34">
        <v>90847</v>
      </c>
      <c r="F12562" s="35">
        <v>1.0409999999999999</v>
      </c>
      <c r="G12562" s="34">
        <v>166.5</v>
      </c>
    </row>
    <row r="12563" spans="1:7">
      <c r="A12563" s="32">
        <v>2018</v>
      </c>
      <c r="B12563" s="32">
        <v>3485</v>
      </c>
      <c r="C12563" s="33" t="s">
        <v>563</v>
      </c>
      <c r="D12563" s="33" t="s">
        <v>564</v>
      </c>
      <c r="E12563" s="34">
        <v>94143</v>
      </c>
      <c r="F12563" s="35">
        <v>1.028</v>
      </c>
      <c r="G12563" s="34">
        <v>200.6</v>
      </c>
    </row>
    <row r="12564" spans="1:7">
      <c r="A12564" s="32">
        <v>2018</v>
      </c>
      <c r="B12564" s="32">
        <v>3485</v>
      </c>
      <c r="C12564" s="33" t="s">
        <v>563</v>
      </c>
      <c r="D12564" s="33" t="s">
        <v>564</v>
      </c>
      <c r="E12564" s="34">
        <v>95161</v>
      </c>
      <c r="F12564" s="35">
        <v>1.034</v>
      </c>
      <c r="G12564" s="34">
        <v>176</v>
      </c>
    </row>
    <row r="12565" spans="1:7">
      <c r="A12565" s="32">
        <v>2018</v>
      </c>
      <c r="B12565" s="32">
        <v>3485</v>
      </c>
      <c r="C12565" s="33" t="s">
        <v>563</v>
      </c>
      <c r="D12565" s="33" t="s">
        <v>564</v>
      </c>
      <c r="E12565" s="34">
        <v>96318</v>
      </c>
      <c r="F12565" s="35">
        <v>1.032</v>
      </c>
      <c r="G12565" s="34">
        <v>219</v>
      </c>
    </row>
    <row r="12566" spans="1:7">
      <c r="A12566" s="32">
        <v>2018</v>
      </c>
      <c r="B12566" s="32">
        <v>3485</v>
      </c>
      <c r="C12566" s="33" t="s">
        <v>563</v>
      </c>
      <c r="D12566" s="33" t="s">
        <v>564</v>
      </c>
      <c r="E12566" s="34">
        <v>96791</v>
      </c>
      <c r="F12566" s="35">
        <v>1.0329999999999999</v>
      </c>
      <c r="G12566" s="34">
        <v>174.3</v>
      </c>
    </row>
    <row r="12567" spans="1:7">
      <c r="A12567" s="32">
        <v>2018</v>
      </c>
      <c r="B12567" s="32">
        <v>3485</v>
      </c>
      <c r="C12567" s="33" t="s">
        <v>563</v>
      </c>
      <c r="D12567" s="33" t="s">
        <v>564</v>
      </c>
      <c r="E12567" s="34">
        <v>112819</v>
      </c>
      <c r="F12567" s="35">
        <v>1.034</v>
      </c>
      <c r="G12567" s="34">
        <v>228.7</v>
      </c>
    </row>
    <row r="12568" spans="1:7">
      <c r="A12568" s="32">
        <v>2018</v>
      </c>
      <c r="B12568" s="32">
        <v>3485</v>
      </c>
      <c r="C12568" s="33" t="s">
        <v>563</v>
      </c>
      <c r="D12568" s="33" t="s">
        <v>564</v>
      </c>
      <c r="E12568" s="34">
        <v>26663</v>
      </c>
      <c r="F12568" s="35">
        <v>1.0249999999999999</v>
      </c>
      <c r="G12568" s="34">
        <v>312.89999999999998</v>
      </c>
    </row>
    <row r="12569" spans="1:7">
      <c r="A12569" s="32">
        <v>2018</v>
      </c>
      <c r="B12569" s="32">
        <v>3485</v>
      </c>
      <c r="C12569" s="33" t="s">
        <v>563</v>
      </c>
      <c r="D12569" s="33" t="s">
        <v>564</v>
      </c>
      <c r="E12569" s="34">
        <v>30952</v>
      </c>
      <c r="F12569" s="35">
        <v>1.03</v>
      </c>
      <c r="G12569" s="34">
        <v>387.1</v>
      </c>
    </row>
    <row r="12570" spans="1:7">
      <c r="A12570" s="32">
        <v>2018</v>
      </c>
      <c r="B12570" s="32">
        <v>3485</v>
      </c>
      <c r="C12570" s="33" t="s">
        <v>563</v>
      </c>
      <c r="D12570" s="33" t="s">
        <v>564</v>
      </c>
      <c r="E12570" s="34">
        <v>35405</v>
      </c>
      <c r="F12570" s="35">
        <v>1.028</v>
      </c>
      <c r="G12570" s="34">
        <v>232</v>
      </c>
    </row>
    <row r="12571" spans="1:7">
      <c r="A12571" s="32">
        <v>2018</v>
      </c>
      <c r="B12571" s="32">
        <v>3485</v>
      </c>
      <c r="C12571" s="33" t="s">
        <v>563</v>
      </c>
      <c r="D12571" s="33" t="s">
        <v>564</v>
      </c>
      <c r="E12571" s="34">
        <v>36175</v>
      </c>
      <c r="F12571" s="35">
        <v>1.0229999999999999</v>
      </c>
      <c r="G12571" s="34">
        <v>206</v>
      </c>
    </row>
    <row r="12572" spans="1:7">
      <c r="A12572" s="32">
        <v>2018</v>
      </c>
      <c r="B12572" s="32">
        <v>3485</v>
      </c>
      <c r="C12572" s="33" t="s">
        <v>563</v>
      </c>
      <c r="D12572" s="33" t="s">
        <v>564</v>
      </c>
      <c r="E12572" s="34">
        <v>43739</v>
      </c>
      <c r="F12572" s="35">
        <v>1.0229999999999999</v>
      </c>
      <c r="G12572" s="34">
        <v>254.3</v>
      </c>
    </row>
    <row r="12573" spans="1:7">
      <c r="A12573" s="32">
        <v>2018</v>
      </c>
      <c r="B12573" s="32">
        <v>3490</v>
      </c>
      <c r="C12573" s="33" t="s">
        <v>563</v>
      </c>
      <c r="D12573" s="33" t="s">
        <v>564</v>
      </c>
      <c r="E12573" s="34">
        <v>276170</v>
      </c>
      <c r="F12573" s="35">
        <v>1.0129999999999999</v>
      </c>
      <c r="G12573" s="34" t="s">
        <v>364</v>
      </c>
    </row>
    <row r="12574" spans="1:7">
      <c r="A12574" s="32">
        <v>2018</v>
      </c>
      <c r="B12574" s="32">
        <v>3491</v>
      </c>
      <c r="C12574" s="33" t="s">
        <v>563</v>
      </c>
      <c r="D12574" s="33" t="s">
        <v>564</v>
      </c>
      <c r="E12574" s="34">
        <v>251379</v>
      </c>
      <c r="F12574" s="35">
        <v>1.0349999999999999</v>
      </c>
      <c r="G12574" s="34" t="s">
        <v>364</v>
      </c>
    </row>
    <row r="12575" spans="1:7">
      <c r="A12575" s="32">
        <v>2018</v>
      </c>
      <c r="B12575" s="32">
        <v>3491</v>
      </c>
      <c r="C12575" s="33" t="s">
        <v>563</v>
      </c>
      <c r="D12575" s="33" t="s">
        <v>564</v>
      </c>
      <c r="E12575" s="34">
        <v>1219830</v>
      </c>
      <c r="F12575" s="35">
        <v>1.0349999999999999</v>
      </c>
      <c r="G12575" s="34" t="s">
        <v>364</v>
      </c>
    </row>
    <row r="12576" spans="1:7">
      <c r="A12576" s="32">
        <v>2018</v>
      </c>
      <c r="B12576" s="32">
        <v>3492</v>
      </c>
      <c r="C12576" s="33" t="s">
        <v>563</v>
      </c>
      <c r="D12576" s="33" t="s">
        <v>564</v>
      </c>
      <c r="E12576" s="34">
        <v>10396</v>
      </c>
      <c r="F12576" s="35">
        <v>1.02</v>
      </c>
      <c r="G12576" s="34" t="s">
        <v>364</v>
      </c>
    </row>
    <row r="12577" spans="1:7">
      <c r="A12577" s="32">
        <v>2018</v>
      </c>
      <c r="B12577" s="32">
        <v>3494</v>
      </c>
      <c r="C12577" s="33" t="s">
        <v>563</v>
      </c>
      <c r="D12577" s="33" t="s">
        <v>564</v>
      </c>
      <c r="E12577" s="34">
        <v>77671</v>
      </c>
      <c r="F12577" s="35">
        <v>1.03</v>
      </c>
      <c r="G12577" s="34" t="s">
        <v>364</v>
      </c>
    </row>
    <row r="12578" spans="1:7">
      <c r="A12578" s="32">
        <v>2018</v>
      </c>
      <c r="B12578" s="32">
        <v>3504</v>
      </c>
      <c r="C12578" s="33" t="s">
        <v>563</v>
      </c>
      <c r="D12578" s="33" t="s">
        <v>564</v>
      </c>
      <c r="E12578" s="34">
        <v>96537</v>
      </c>
      <c r="F12578" s="35">
        <v>1.02</v>
      </c>
      <c r="G12578" s="34" t="s">
        <v>364</v>
      </c>
    </row>
    <row r="12579" spans="1:7">
      <c r="A12579" s="32">
        <v>2018</v>
      </c>
      <c r="B12579" s="32">
        <v>3507</v>
      </c>
      <c r="C12579" s="33" t="s">
        <v>563</v>
      </c>
      <c r="D12579" s="33" t="s">
        <v>564</v>
      </c>
      <c r="E12579" s="34">
        <v>79367</v>
      </c>
      <c r="F12579" s="35">
        <v>1.0129999999999999</v>
      </c>
      <c r="G12579" s="34" t="s">
        <v>364</v>
      </c>
    </row>
    <row r="12580" spans="1:7">
      <c r="A12580" s="32">
        <v>2018</v>
      </c>
      <c r="B12580" s="32">
        <v>3548</v>
      </c>
      <c r="C12580" s="33" t="s">
        <v>563</v>
      </c>
      <c r="D12580" s="33" t="s">
        <v>564</v>
      </c>
      <c r="E12580" s="34">
        <v>531080</v>
      </c>
      <c r="F12580" s="35">
        <v>1.0249999999999999</v>
      </c>
      <c r="G12580" s="34">
        <v>318.39999999999998</v>
      </c>
    </row>
    <row r="12581" spans="1:7">
      <c r="A12581" s="32">
        <v>2018</v>
      </c>
      <c r="B12581" s="32">
        <v>3548</v>
      </c>
      <c r="C12581" s="33" t="s">
        <v>563</v>
      </c>
      <c r="D12581" s="33" t="s">
        <v>564</v>
      </c>
      <c r="E12581" s="34">
        <v>1270637</v>
      </c>
      <c r="F12581" s="35">
        <v>1.0249999999999999</v>
      </c>
      <c r="G12581" s="34">
        <v>304</v>
      </c>
    </row>
    <row r="12582" spans="1:7">
      <c r="A12582" s="32">
        <v>2018</v>
      </c>
      <c r="B12582" s="32">
        <v>3601</v>
      </c>
      <c r="C12582" s="33" t="s">
        <v>563</v>
      </c>
      <c r="D12582" s="33" t="s">
        <v>564</v>
      </c>
      <c r="E12582" s="34">
        <v>18280</v>
      </c>
      <c r="F12582" s="35">
        <v>1.03</v>
      </c>
      <c r="G12582" s="34">
        <v>278.2</v>
      </c>
    </row>
    <row r="12583" spans="1:7">
      <c r="A12583" s="32">
        <v>2018</v>
      </c>
      <c r="B12583" s="32">
        <v>3601</v>
      </c>
      <c r="C12583" s="33" t="s">
        <v>563</v>
      </c>
      <c r="D12583" s="33" t="s">
        <v>564</v>
      </c>
      <c r="E12583" s="34">
        <v>351791</v>
      </c>
      <c r="F12583" s="35">
        <v>1.03</v>
      </c>
      <c r="G12583" s="34">
        <v>292.89999999999998</v>
      </c>
    </row>
    <row r="12584" spans="1:7">
      <c r="A12584" s="32">
        <v>2018</v>
      </c>
      <c r="B12584" s="32">
        <v>3601</v>
      </c>
      <c r="C12584" s="33" t="s">
        <v>563</v>
      </c>
      <c r="D12584" s="33" t="s">
        <v>564</v>
      </c>
      <c r="E12584" s="34">
        <v>473186</v>
      </c>
      <c r="F12584" s="35">
        <v>1.03</v>
      </c>
      <c r="G12584" s="34">
        <v>360.4</v>
      </c>
    </row>
    <row r="12585" spans="1:7">
      <c r="A12585" s="32">
        <v>2018</v>
      </c>
      <c r="B12585" s="32">
        <v>3601</v>
      </c>
      <c r="C12585" s="33" t="s">
        <v>563</v>
      </c>
      <c r="D12585" s="33" t="s">
        <v>564</v>
      </c>
      <c r="E12585" s="34">
        <v>9228</v>
      </c>
      <c r="F12585" s="35">
        <v>1.03</v>
      </c>
      <c r="G12585" s="34">
        <v>275.89999999999998</v>
      </c>
    </row>
    <row r="12586" spans="1:7">
      <c r="A12586" s="32">
        <v>2018</v>
      </c>
      <c r="B12586" s="32">
        <v>3609</v>
      </c>
      <c r="C12586" s="33" t="s">
        <v>563</v>
      </c>
      <c r="D12586" s="33" t="s">
        <v>564</v>
      </c>
      <c r="E12586" s="34">
        <v>180825</v>
      </c>
      <c r="F12586" s="35">
        <v>1.0249999999999999</v>
      </c>
      <c r="G12586" s="34">
        <v>253.1</v>
      </c>
    </row>
    <row r="12587" spans="1:7">
      <c r="A12587" s="32">
        <v>2018</v>
      </c>
      <c r="B12587" s="32">
        <v>3611</v>
      </c>
      <c r="C12587" s="33" t="s">
        <v>563</v>
      </c>
      <c r="D12587" s="33" t="s">
        <v>564</v>
      </c>
      <c r="E12587" s="34">
        <v>1154930</v>
      </c>
      <c r="F12587" s="35">
        <v>1.0309999999999999</v>
      </c>
      <c r="G12587" s="34">
        <v>262.5</v>
      </c>
    </row>
    <row r="12588" spans="1:7">
      <c r="A12588" s="32">
        <v>2018</v>
      </c>
      <c r="B12588" s="32">
        <v>3612</v>
      </c>
      <c r="C12588" s="33" t="s">
        <v>563</v>
      </c>
      <c r="D12588" s="33" t="s">
        <v>564</v>
      </c>
      <c r="E12588" s="34">
        <v>609565</v>
      </c>
      <c r="F12588" s="35">
        <v>1.0309999999999999</v>
      </c>
      <c r="G12588" s="34">
        <v>247.6</v>
      </c>
    </row>
    <row r="12589" spans="1:7">
      <c r="A12589" s="32">
        <v>2018</v>
      </c>
      <c r="B12589" s="32">
        <v>3628</v>
      </c>
      <c r="C12589" s="33" t="s">
        <v>563</v>
      </c>
      <c r="D12589" s="33" t="s">
        <v>564</v>
      </c>
      <c r="E12589" s="34">
        <v>16074</v>
      </c>
      <c r="F12589" s="35">
        <v>1.024</v>
      </c>
      <c r="G12589" s="34">
        <v>308.60000000000002</v>
      </c>
    </row>
    <row r="12590" spans="1:7">
      <c r="A12590" s="32">
        <v>2018</v>
      </c>
      <c r="B12590" s="32">
        <v>3628</v>
      </c>
      <c r="C12590" s="33" t="s">
        <v>563</v>
      </c>
      <c r="D12590" s="33" t="s">
        <v>564</v>
      </c>
      <c r="E12590" s="34">
        <v>6597</v>
      </c>
      <c r="F12590" s="35">
        <v>1.024</v>
      </c>
      <c r="G12590" s="34">
        <v>278.2</v>
      </c>
    </row>
    <row r="12591" spans="1:7">
      <c r="A12591" s="32">
        <v>2018</v>
      </c>
      <c r="B12591" s="32">
        <v>3628</v>
      </c>
      <c r="C12591" s="33" t="s">
        <v>563</v>
      </c>
      <c r="D12591" s="33" t="s">
        <v>564</v>
      </c>
      <c r="E12591" s="34">
        <v>3298</v>
      </c>
      <c r="F12591" s="35">
        <v>1.024</v>
      </c>
      <c r="G12591" s="34">
        <v>308.5</v>
      </c>
    </row>
    <row r="12592" spans="1:7">
      <c r="A12592" s="32">
        <v>2018</v>
      </c>
      <c r="B12592" s="32">
        <v>3628</v>
      </c>
      <c r="C12592" s="33" t="s">
        <v>563</v>
      </c>
      <c r="D12592" s="33" t="s">
        <v>564</v>
      </c>
      <c r="E12592" s="34">
        <v>17591</v>
      </c>
      <c r="F12592" s="35">
        <v>1.024</v>
      </c>
      <c r="G12592" s="34">
        <v>296.8</v>
      </c>
    </row>
    <row r="12593" spans="1:7">
      <c r="A12593" s="32">
        <v>2018</v>
      </c>
      <c r="B12593" s="32">
        <v>3628</v>
      </c>
      <c r="C12593" s="33" t="s">
        <v>563</v>
      </c>
      <c r="D12593" s="33" t="s">
        <v>564</v>
      </c>
      <c r="E12593" s="34">
        <v>190930</v>
      </c>
      <c r="F12593" s="35">
        <v>1.024</v>
      </c>
      <c r="G12593" s="34">
        <v>307.7</v>
      </c>
    </row>
    <row r="12594" spans="1:7">
      <c r="A12594" s="32">
        <v>2018</v>
      </c>
      <c r="B12594" s="32">
        <v>3628</v>
      </c>
      <c r="C12594" s="33" t="s">
        <v>563</v>
      </c>
      <c r="D12594" s="33" t="s">
        <v>564</v>
      </c>
      <c r="E12594" s="34">
        <v>105261</v>
      </c>
      <c r="F12594" s="35">
        <v>1.024</v>
      </c>
      <c r="G12594" s="34">
        <v>299.5</v>
      </c>
    </row>
    <row r="12595" spans="1:7">
      <c r="A12595" s="32">
        <v>2018</v>
      </c>
      <c r="B12595" s="32">
        <v>3628</v>
      </c>
      <c r="C12595" s="33" t="s">
        <v>563</v>
      </c>
      <c r="D12595" s="33" t="s">
        <v>564</v>
      </c>
      <c r="E12595" s="34">
        <v>93893</v>
      </c>
      <c r="F12595" s="35">
        <v>1.024</v>
      </c>
      <c r="G12595" s="34">
        <v>300.2</v>
      </c>
    </row>
    <row r="12596" spans="1:7">
      <c r="A12596" s="32">
        <v>2018</v>
      </c>
      <c r="B12596" s="32">
        <v>3628</v>
      </c>
      <c r="C12596" s="33" t="s">
        <v>563</v>
      </c>
      <c r="D12596" s="33" t="s">
        <v>564</v>
      </c>
      <c r="E12596" s="34">
        <v>34083</v>
      </c>
      <c r="F12596" s="35">
        <v>1.024</v>
      </c>
      <c r="G12596" s="34">
        <v>304.3</v>
      </c>
    </row>
    <row r="12597" spans="1:7">
      <c r="A12597" s="32">
        <v>2018</v>
      </c>
      <c r="B12597" s="32">
        <v>3628</v>
      </c>
      <c r="C12597" s="33" t="s">
        <v>563</v>
      </c>
      <c r="D12597" s="33" t="s">
        <v>564</v>
      </c>
      <c r="E12597" s="34">
        <v>50575</v>
      </c>
      <c r="F12597" s="35">
        <v>1.024</v>
      </c>
      <c r="G12597" s="34">
        <v>311.39999999999998</v>
      </c>
    </row>
    <row r="12598" spans="1:7">
      <c r="A12598" s="32">
        <v>2018</v>
      </c>
      <c r="B12598" s="32">
        <v>3628</v>
      </c>
      <c r="C12598" s="33" t="s">
        <v>563</v>
      </c>
      <c r="D12598" s="33" t="s">
        <v>564</v>
      </c>
      <c r="E12598" s="34">
        <v>86856</v>
      </c>
      <c r="F12598" s="35">
        <v>1.024</v>
      </c>
      <c r="G12598" s="34">
        <v>304.7</v>
      </c>
    </row>
    <row r="12599" spans="1:7">
      <c r="A12599" s="32">
        <v>2018</v>
      </c>
      <c r="B12599" s="32">
        <v>3630</v>
      </c>
      <c r="C12599" s="33" t="s">
        <v>563</v>
      </c>
      <c r="D12599" s="33" t="s">
        <v>564</v>
      </c>
      <c r="E12599" s="34">
        <v>214300</v>
      </c>
      <c r="F12599" s="35">
        <v>1.0389999999999999</v>
      </c>
      <c r="G12599" s="34">
        <v>476.1</v>
      </c>
    </row>
    <row r="12600" spans="1:7">
      <c r="A12600" s="32">
        <v>2018</v>
      </c>
      <c r="B12600" s="32">
        <v>3631</v>
      </c>
      <c r="C12600" s="33" t="s">
        <v>563</v>
      </c>
      <c r="D12600" s="33" t="s">
        <v>564</v>
      </c>
      <c r="E12600" s="34">
        <v>130142</v>
      </c>
      <c r="F12600" s="35">
        <v>1.0389999999999999</v>
      </c>
      <c r="G12600" s="34">
        <v>313</v>
      </c>
    </row>
    <row r="12601" spans="1:7">
      <c r="A12601" s="32">
        <v>2018</v>
      </c>
      <c r="B12601" s="32">
        <v>3631</v>
      </c>
      <c r="C12601" s="33" t="s">
        <v>565</v>
      </c>
      <c r="D12601" s="33" t="s">
        <v>566</v>
      </c>
      <c r="E12601" s="34">
        <v>75</v>
      </c>
      <c r="F12601" s="35">
        <v>5.8380000000000001</v>
      </c>
      <c r="G12601" s="34">
        <v>2187.1</v>
      </c>
    </row>
    <row r="12602" spans="1:7">
      <c r="A12602" s="32">
        <v>2018</v>
      </c>
      <c r="B12602" s="32">
        <v>3648</v>
      </c>
      <c r="C12602" s="33" t="s">
        <v>563</v>
      </c>
      <c r="D12602" s="33" t="s">
        <v>564</v>
      </c>
      <c r="E12602" s="34">
        <v>2944</v>
      </c>
      <c r="F12602" s="35">
        <v>1.0449999999999999</v>
      </c>
      <c r="G12602" s="34">
        <v>3534.3</v>
      </c>
    </row>
    <row r="12603" spans="1:7">
      <c r="A12603" s="32">
        <v>2018</v>
      </c>
      <c r="B12603" s="32">
        <v>3775</v>
      </c>
      <c r="C12603" s="33" t="s">
        <v>563</v>
      </c>
      <c r="D12603" s="33" t="s">
        <v>564</v>
      </c>
      <c r="E12603" s="34">
        <v>21218</v>
      </c>
      <c r="F12603" s="35">
        <v>1.03</v>
      </c>
      <c r="G12603" s="34">
        <v>344.5</v>
      </c>
    </row>
    <row r="12604" spans="1:7">
      <c r="A12604" s="32">
        <v>2018</v>
      </c>
      <c r="B12604" s="32">
        <v>3775</v>
      </c>
      <c r="C12604" s="33" t="s">
        <v>563</v>
      </c>
      <c r="D12604" s="33" t="s">
        <v>564</v>
      </c>
      <c r="E12604" s="34">
        <v>24272</v>
      </c>
      <c r="F12604" s="35">
        <v>1.03</v>
      </c>
      <c r="G12604" s="34">
        <v>345.3</v>
      </c>
    </row>
    <row r="12605" spans="1:7">
      <c r="A12605" s="32">
        <v>2018</v>
      </c>
      <c r="B12605" s="32">
        <v>3775</v>
      </c>
      <c r="C12605" s="33" t="s">
        <v>563</v>
      </c>
      <c r="D12605" s="33" t="s">
        <v>564</v>
      </c>
      <c r="E12605" s="34">
        <v>95146</v>
      </c>
      <c r="F12605" s="35">
        <v>1.03</v>
      </c>
      <c r="G12605" s="34">
        <v>340.8</v>
      </c>
    </row>
    <row r="12606" spans="1:7">
      <c r="A12606" s="32">
        <v>2018</v>
      </c>
      <c r="B12606" s="32">
        <v>3775</v>
      </c>
      <c r="C12606" s="33" t="s">
        <v>563</v>
      </c>
      <c r="D12606" s="33" t="s">
        <v>564</v>
      </c>
      <c r="E12606" s="34">
        <v>100485</v>
      </c>
      <c r="F12606" s="35">
        <v>1.03</v>
      </c>
      <c r="G12606" s="34">
        <v>347.9</v>
      </c>
    </row>
    <row r="12607" spans="1:7">
      <c r="A12607" s="32">
        <v>2018</v>
      </c>
      <c r="B12607" s="32">
        <v>3775</v>
      </c>
      <c r="C12607" s="33" t="s">
        <v>563</v>
      </c>
      <c r="D12607" s="33" t="s">
        <v>564</v>
      </c>
      <c r="E12607" s="34">
        <v>551942</v>
      </c>
      <c r="F12607" s="35">
        <v>1.03</v>
      </c>
      <c r="G12607" s="34">
        <v>344.1</v>
      </c>
    </row>
    <row r="12608" spans="1:7">
      <c r="A12608" s="32">
        <v>2018</v>
      </c>
      <c r="B12608" s="32">
        <v>3797</v>
      </c>
      <c r="C12608" s="33" t="s">
        <v>353</v>
      </c>
      <c r="D12608" s="33" t="s">
        <v>354</v>
      </c>
      <c r="E12608" s="34">
        <v>11307</v>
      </c>
      <c r="F12608" s="35">
        <v>24.463999999999999</v>
      </c>
      <c r="G12608" s="34">
        <v>307.60000000000002</v>
      </c>
    </row>
    <row r="12609" spans="1:7">
      <c r="A12609" s="32">
        <v>2018</v>
      </c>
      <c r="B12609" s="32">
        <v>3797</v>
      </c>
      <c r="C12609" s="33" t="s">
        <v>353</v>
      </c>
      <c r="D12609" s="33" t="s">
        <v>354</v>
      </c>
      <c r="E12609" s="34">
        <v>11525</v>
      </c>
      <c r="F12609" s="35">
        <v>25.628</v>
      </c>
      <c r="G12609" s="34">
        <v>295</v>
      </c>
    </row>
    <row r="12610" spans="1:7">
      <c r="A12610" s="32">
        <v>2018</v>
      </c>
      <c r="B12610" s="32">
        <v>3797</v>
      </c>
      <c r="C12610" s="33" t="s">
        <v>353</v>
      </c>
      <c r="D12610" s="33" t="s">
        <v>354</v>
      </c>
      <c r="E12610" s="34">
        <v>11957</v>
      </c>
      <c r="F12610" s="35">
        <v>24.498000000000001</v>
      </c>
      <c r="G12610" s="34">
        <v>309.2</v>
      </c>
    </row>
    <row r="12611" spans="1:7">
      <c r="A12611" s="32">
        <v>2018</v>
      </c>
      <c r="B12611" s="32">
        <v>3797</v>
      </c>
      <c r="C12611" s="33" t="s">
        <v>353</v>
      </c>
      <c r="D12611" s="33" t="s">
        <v>354</v>
      </c>
      <c r="E12611" s="34">
        <v>22250</v>
      </c>
      <c r="F12611" s="35">
        <v>25.864999999999998</v>
      </c>
      <c r="G12611" s="34">
        <v>285.2</v>
      </c>
    </row>
    <row r="12612" spans="1:7">
      <c r="A12612" s="32">
        <v>2018</v>
      </c>
      <c r="B12612" s="32">
        <v>3797</v>
      </c>
      <c r="C12612" s="33" t="s">
        <v>563</v>
      </c>
      <c r="D12612" s="33" t="s">
        <v>564</v>
      </c>
      <c r="E12612" s="34">
        <v>1822096</v>
      </c>
      <c r="F12612" s="35">
        <v>1.056</v>
      </c>
      <c r="G12612" s="34">
        <v>283.10000000000002</v>
      </c>
    </row>
    <row r="12613" spans="1:7">
      <c r="A12613" s="32">
        <v>2018</v>
      </c>
      <c r="B12613" s="32">
        <v>3804</v>
      </c>
      <c r="C12613" s="33" t="s">
        <v>563</v>
      </c>
      <c r="D12613" s="33" t="s">
        <v>564</v>
      </c>
      <c r="E12613" s="34">
        <v>111900</v>
      </c>
      <c r="F12613" s="35">
        <v>1.048</v>
      </c>
      <c r="G12613" s="34">
        <v>386.6</v>
      </c>
    </row>
    <row r="12614" spans="1:7">
      <c r="A12614" s="32">
        <v>2018</v>
      </c>
      <c r="B12614" s="32">
        <v>3804</v>
      </c>
      <c r="C12614" s="33" t="s">
        <v>563</v>
      </c>
      <c r="D12614" s="33" t="s">
        <v>564</v>
      </c>
      <c r="E12614" s="34">
        <v>436772</v>
      </c>
      <c r="F12614" s="35">
        <v>1.048</v>
      </c>
      <c r="G12614" s="34">
        <v>386.6</v>
      </c>
    </row>
    <row r="12615" spans="1:7">
      <c r="A12615" s="32">
        <v>2018</v>
      </c>
      <c r="B12615" s="32">
        <v>3809</v>
      </c>
      <c r="C12615" s="33" t="s">
        <v>353</v>
      </c>
      <c r="D12615" s="33" t="s">
        <v>354</v>
      </c>
      <c r="E12615" s="34">
        <v>11641</v>
      </c>
      <c r="F12615" s="35">
        <v>25.422000000000001</v>
      </c>
      <c r="G12615" s="34">
        <v>299.8</v>
      </c>
    </row>
    <row r="12616" spans="1:7">
      <c r="A12616" s="32">
        <v>2018</v>
      </c>
      <c r="B12616" s="32">
        <v>3809</v>
      </c>
      <c r="C12616" s="33" t="s">
        <v>353</v>
      </c>
      <c r="D12616" s="33" t="s">
        <v>354</v>
      </c>
      <c r="E12616" s="34">
        <v>22095</v>
      </c>
      <c r="F12616" s="35">
        <v>25.760999999999999</v>
      </c>
      <c r="G12616" s="34">
        <v>365.6</v>
      </c>
    </row>
    <row r="12617" spans="1:7">
      <c r="A12617" s="32">
        <v>2018</v>
      </c>
      <c r="B12617" s="32">
        <v>3809</v>
      </c>
      <c r="C12617" s="33" t="s">
        <v>565</v>
      </c>
      <c r="D12617" s="33" t="s">
        <v>566</v>
      </c>
      <c r="E12617" s="34">
        <v>1269</v>
      </c>
      <c r="F12617" s="35">
        <v>5.88</v>
      </c>
      <c r="G12617" s="34">
        <v>1489.3</v>
      </c>
    </row>
    <row r="12618" spans="1:7">
      <c r="A12618" s="32">
        <v>2018</v>
      </c>
      <c r="B12618" s="32">
        <v>3809</v>
      </c>
      <c r="C12618" s="33" t="s">
        <v>567</v>
      </c>
      <c r="D12618" s="33" t="s">
        <v>566</v>
      </c>
      <c r="E12618" s="34">
        <v>33492</v>
      </c>
      <c r="F12618" s="35">
        <v>6.3840000000000003</v>
      </c>
      <c r="G12618" s="34">
        <v>708.5</v>
      </c>
    </row>
    <row r="12619" spans="1:7">
      <c r="A12619" s="32">
        <v>2018</v>
      </c>
      <c r="B12619" s="32">
        <v>3809</v>
      </c>
      <c r="C12619" s="33" t="s">
        <v>563</v>
      </c>
      <c r="D12619" s="33" t="s">
        <v>564</v>
      </c>
      <c r="E12619" s="34">
        <v>193433</v>
      </c>
      <c r="F12619" s="35">
        <v>1.04</v>
      </c>
      <c r="G12619" s="34">
        <v>259.2</v>
      </c>
    </row>
    <row r="12620" spans="1:7">
      <c r="A12620" s="32">
        <v>2018</v>
      </c>
      <c r="B12620" s="32">
        <v>3845</v>
      </c>
      <c r="C12620" s="33" t="s">
        <v>565</v>
      </c>
      <c r="D12620" s="33" t="s">
        <v>566</v>
      </c>
      <c r="E12620" s="34">
        <v>1572</v>
      </c>
      <c r="F12620" s="35">
        <v>6</v>
      </c>
      <c r="G12620" s="34" t="s">
        <v>364</v>
      </c>
    </row>
    <row r="12621" spans="1:7">
      <c r="A12621" s="32">
        <v>2018</v>
      </c>
      <c r="B12621" s="32">
        <v>3845</v>
      </c>
      <c r="C12621" s="33" t="s">
        <v>363</v>
      </c>
      <c r="D12621" s="33" t="s">
        <v>354</v>
      </c>
      <c r="E12621" s="34">
        <v>44255</v>
      </c>
      <c r="F12621" s="35">
        <v>16.149999999999999</v>
      </c>
      <c r="G12621" s="34" t="s">
        <v>364</v>
      </c>
    </row>
    <row r="12622" spans="1:7">
      <c r="A12622" s="32">
        <v>2018</v>
      </c>
      <c r="B12622" s="32">
        <v>3845</v>
      </c>
      <c r="C12622" s="33" t="s">
        <v>363</v>
      </c>
      <c r="D12622" s="33" t="s">
        <v>354</v>
      </c>
      <c r="E12622" s="34">
        <v>73796</v>
      </c>
      <c r="F12622" s="35">
        <v>17.5</v>
      </c>
      <c r="G12622" s="34" t="s">
        <v>364</v>
      </c>
    </row>
    <row r="12623" spans="1:7">
      <c r="A12623" s="32">
        <v>2018</v>
      </c>
      <c r="B12623" s="32">
        <v>3845</v>
      </c>
      <c r="C12623" s="33" t="s">
        <v>365</v>
      </c>
      <c r="D12623" s="33" t="s">
        <v>354</v>
      </c>
      <c r="E12623" s="34">
        <v>3421</v>
      </c>
      <c r="F12623" s="35">
        <v>15.5</v>
      </c>
      <c r="G12623" s="34" t="s">
        <v>364</v>
      </c>
    </row>
    <row r="12624" spans="1:7">
      <c r="A12624" s="32">
        <v>2018</v>
      </c>
      <c r="B12624" s="32">
        <v>3935</v>
      </c>
      <c r="C12624" s="33" t="s">
        <v>353</v>
      </c>
      <c r="D12624" s="33" t="s">
        <v>354</v>
      </c>
      <c r="E12624" s="34">
        <v>22271</v>
      </c>
      <c r="F12624" s="35">
        <v>24.184000000000001</v>
      </c>
      <c r="G12624" s="34">
        <v>235.6</v>
      </c>
    </row>
    <row r="12625" spans="1:7">
      <c r="A12625" s="32">
        <v>2018</v>
      </c>
      <c r="B12625" s="32">
        <v>3935</v>
      </c>
      <c r="C12625" s="33" t="s">
        <v>353</v>
      </c>
      <c r="D12625" s="33" t="s">
        <v>354</v>
      </c>
      <c r="E12625" s="34">
        <v>11001</v>
      </c>
      <c r="F12625" s="35">
        <v>24.527999999999999</v>
      </c>
      <c r="G12625" s="34">
        <v>212.8</v>
      </c>
    </row>
    <row r="12626" spans="1:7">
      <c r="A12626" s="32">
        <v>2018</v>
      </c>
      <c r="B12626" s="32">
        <v>3935</v>
      </c>
      <c r="C12626" s="33" t="s">
        <v>353</v>
      </c>
      <c r="D12626" s="33" t="s">
        <v>354</v>
      </c>
      <c r="E12626" s="34">
        <v>7536</v>
      </c>
      <c r="F12626" s="35">
        <v>23.834</v>
      </c>
      <c r="G12626" s="34">
        <v>219.8</v>
      </c>
    </row>
    <row r="12627" spans="1:7">
      <c r="A12627" s="32">
        <v>2018</v>
      </c>
      <c r="B12627" s="32">
        <v>3935</v>
      </c>
      <c r="C12627" s="33" t="s">
        <v>353</v>
      </c>
      <c r="D12627" s="33" t="s">
        <v>354</v>
      </c>
      <c r="E12627" s="34">
        <v>7536</v>
      </c>
      <c r="F12627" s="35">
        <v>23.834</v>
      </c>
      <c r="G12627" s="34">
        <v>219.8</v>
      </c>
    </row>
    <row r="12628" spans="1:7">
      <c r="A12628" s="32">
        <v>2018</v>
      </c>
      <c r="B12628" s="32">
        <v>3935</v>
      </c>
      <c r="C12628" s="33" t="s">
        <v>353</v>
      </c>
      <c r="D12628" s="33" t="s">
        <v>354</v>
      </c>
      <c r="E12628" s="34">
        <v>11001</v>
      </c>
      <c r="F12628" s="35">
        <v>24.527999999999999</v>
      </c>
      <c r="G12628" s="34">
        <v>212.8</v>
      </c>
    </row>
    <row r="12629" spans="1:7">
      <c r="A12629" s="32">
        <v>2018</v>
      </c>
      <c r="B12629" s="32">
        <v>3935</v>
      </c>
      <c r="C12629" s="33" t="s">
        <v>353</v>
      </c>
      <c r="D12629" s="33" t="s">
        <v>354</v>
      </c>
      <c r="E12629" s="34">
        <v>1583</v>
      </c>
      <c r="F12629" s="35">
        <v>23.768000000000001</v>
      </c>
      <c r="G12629" s="34">
        <v>248.9</v>
      </c>
    </row>
    <row r="12630" spans="1:7">
      <c r="A12630" s="32">
        <v>2018</v>
      </c>
      <c r="B12630" s="32">
        <v>3935</v>
      </c>
      <c r="C12630" s="33" t="s">
        <v>565</v>
      </c>
      <c r="D12630" s="33" t="s">
        <v>566</v>
      </c>
      <c r="E12630" s="34">
        <v>12006</v>
      </c>
      <c r="F12630" s="35">
        <v>5.7880000000000003</v>
      </c>
      <c r="G12630" s="34">
        <v>1829.7</v>
      </c>
    </row>
    <row r="12631" spans="1:7">
      <c r="A12631" s="32">
        <v>2018</v>
      </c>
      <c r="B12631" s="32">
        <v>3935</v>
      </c>
      <c r="C12631" s="33" t="s">
        <v>353</v>
      </c>
      <c r="D12631" s="33" t="s">
        <v>354</v>
      </c>
      <c r="E12631" s="34">
        <v>17218</v>
      </c>
      <c r="F12631" s="35">
        <v>24.001999999999999</v>
      </c>
      <c r="G12631" s="34">
        <v>231.9</v>
      </c>
    </row>
    <row r="12632" spans="1:7">
      <c r="A12632" s="32">
        <v>2018</v>
      </c>
      <c r="B12632" s="32">
        <v>3935</v>
      </c>
      <c r="C12632" s="33" t="s">
        <v>353</v>
      </c>
      <c r="D12632" s="33" t="s">
        <v>354</v>
      </c>
      <c r="E12632" s="34">
        <v>17218</v>
      </c>
      <c r="F12632" s="35">
        <v>24.001999999999999</v>
      </c>
      <c r="G12632" s="34">
        <v>231.9</v>
      </c>
    </row>
    <row r="12633" spans="1:7">
      <c r="A12633" s="32">
        <v>2018</v>
      </c>
      <c r="B12633" s="32">
        <v>3935</v>
      </c>
      <c r="C12633" s="33" t="s">
        <v>353</v>
      </c>
      <c r="D12633" s="33" t="s">
        <v>354</v>
      </c>
      <c r="E12633" s="34">
        <v>13742</v>
      </c>
      <c r="F12633" s="35">
        <v>24.146000000000001</v>
      </c>
      <c r="G12633" s="34">
        <v>232.3</v>
      </c>
    </row>
    <row r="12634" spans="1:7">
      <c r="A12634" s="32">
        <v>2018</v>
      </c>
      <c r="B12634" s="32">
        <v>3935</v>
      </c>
      <c r="C12634" s="33" t="s">
        <v>353</v>
      </c>
      <c r="D12634" s="33" t="s">
        <v>354</v>
      </c>
      <c r="E12634" s="34">
        <v>13742</v>
      </c>
      <c r="F12634" s="35">
        <v>24.146000000000001</v>
      </c>
      <c r="G12634" s="34">
        <v>232.3</v>
      </c>
    </row>
    <row r="12635" spans="1:7">
      <c r="A12635" s="32">
        <v>2018</v>
      </c>
      <c r="B12635" s="32">
        <v>3935</v>
      </c>
      <c r="C12635" s="33" t="s">
        <v>353</v>
      </c>
      <c r="D12635" s="33" t="s">
        <v>354</v>
      </c>
      <c r="E12635" s="34">
        <v>8153</v>
      </c>
      <c r="F12635" s="35">
        <v>24.797999999999998</v>
      </c>
      <c r="G12635" s="34">
        <v>260.8</v>
      </c>
    </row>
    <row r="12636" spans="1:7">
      <c r="A12636" s="32">
        <v>2018</v>
      </c>
      <c r="B12636" s="32">
        <v>3935</v>
      </c>
      <c r="C12636" s="33" t="s">
        <v>353</v>
      </c>
      <c r="D12636" s="33" t="s">
        <v>354</v>
      </c>
      <c r="E12636" s="34">
        <v>8325</v>
      </c>
      <c r="F12636" s="35">
        <v>24.222000000000001</v>
      </c>
      <c r="G12636" s="34">
        <v>257</v>
      </c>
    </row>
    <row r="12637" spans="1:7">
      <c r="A12637" s="32">
        <v>2018</v>
      </c>
      <c r="B12637" s="32">
        <v>3935</v>
      </c>
      <c r="C12637" s="33" t="s">
        <v>353</v>
      </c>
      <c r="D12637" s="33" t="s">
        <v>354</v>
      </c>
      <c r="E12637" s="34">
        <v>8325</v>
      </c>
      <c r="F12637" s="35">
        <v>24.222000000000001</v>
      </c>
      <c r="G12637" s="34">
        <v>257</v>
      </c>
    </row>
    <row r="12638" spans="1:7">
      <c r="A12638" s="32">
        <v>2018</v>
      </c>
      <c r="B12638" s="32">
        <v>3935</v>
      </c>
      <c r="C12638" s="33" t="s">
        <v>353</v>
      </c>
      <c r="D12638" s="33" t="s">
        <v>354</v>
      </c>
      <c r="E12638" s="34">
        <v>9965</v>
      </c>
      <c r="F12638" s="35">
        <v>23.928000000000001</v>
      </c>
      <c r="G12638" s="34">
        <v>238.3</v>
      </c>
    </row>
    <row r="12639" spans="1:7">
      <c r="A12639" s="32">
        <v>2018</v>
      </c>
      <c r="B12639" s="32">
        <v>3935</v>
      </c>
      <c r="C12639" s="33" t="s">
        <v>353</v>
      </c>
      <c r="D12639" s="33" t="s">
        <v>354</v>
      </c>
      <c r="E12639" s="34">
        <v>9965</v>
      </c>
      <c r="F12639" s="35">
        <v>23.928000000000001</v>
      </c>
      <c r="G12639" s="34">
        <v>238.3</v>
      </c>
    </row>
    <row r="12640" spans="1:7">
      <c r="A12640" s="32">
        <v>2018</v>
      </c>
      <c r="B12640" s="32">
        <v>3935</v>
      </c>
      <c r="C12640" s="33" t="s">
        <v>353</v>
      </c>
      <c r="D12640" s="33" t="s">
        <v>354</v>
      </c>
      <c r="E12640" s="34">
        <v>8153</v>
      </c>
      <c r="F12640" s="35">
        <v>24.797999999999998</v>
      </c>
      <c r="G12640" s="34">
        <v>260.8</v>
      </c>
    </row>
    <row r="12641" spans="1:7">
      <c r="A12641" s="32">
        <v>2018</v>
      </c>
      <c r="B12641" s="32">
        <v>3935</v>
      </c>
      <c r="C12641" s="33" t="s">
        <v>353</v>
      </c>
      <c r="D12641" s="33" t="s">
        <v>354</v>
      </c>
      <c r="E12641" s="34">
        <v>58339</v>
      </c>
      <c r="F12641" s="35">
        <v>25.26</v>
      </c>
      <c r="G12641" s="34">
        <v>154.69999999999999</v>
      </c>
    </row>
    <row r="12642" spans="1:7">
      <c r="A12642" s="32">
        <v>2018</v>
      </c>
      <c r="B12642" s="32">
        <v>3935</v>
      </c>
      <c r="C12642" s="33" t="s">
        <v>353</v>
      </c>
      <c r="D12642" s="33" t="s">
        <v>354</v>
      </c>
      <c r="E12642" s="34">
        <v>78155</v>
      </c>
      <c r="F12642" s="35">
        <v>25.222000000000001</v>
      </c>
      <c r="G12642" s="34">
        <v>158.6</v>
      </c>
    </row>
    <row r="12643" spans="1:7">
      <c r="A12643" s="32">
        <v>2018</v>
      </c>
      <c r="B12643" s="32">
        <v>3935</v>
      </c>
      <c r="C12643" s="33" t="s">
        <v>353</v>
      </c>
      <c r="D12643" s="33" t="s">
        <v>354</v>
      </c>
      <c r="E12643" s="34">
        <v>29353</v>
      </c>
      <c r="F12643" s="35">
        <v>25.167999999999999</v>
      </c>
      <c r="G12643" s="34">
        <v>155.69999999999999</v>
      </c>
    </row>
    <row r="12644" spans="1:7">
      <c r="A12644" s="32">
        <v>2018</v>
      </c>
      <c r="B12644" s="32">
        <v>3935</v>
      </c>
      <c r="C12644" s="33" t="s">
        <v>353</v>
      </c>
      <c r="D12644" s="33" t="s">
        <v>354</v>
      </c>
      <c r="E12644" s="34">
        <v>27736</v>
      </c>
      <c r="F12644" s="35">
        <v>24.513999999999999</v>
      </c>
      <c r="G12644" s="34">
        <v>238.5</v>
      </c>
    </row>
    <row r="12645" spans="1:7">
      <c r="A12645" s="32">
        <v>2018</v>
      </c>
      <c r="B12645" s="32">
        <v>3935</v>
      </c>
      <c r="C12645" s="33" t="s">
        <v>353</v>
      </c>
      <c r="D12645" s="33" t="s">
        <v>354</v>
      </c>
      <c r="E12645" s="34">
        <v>27736</v>
      </c>
      <c r="F12645" s="35">
        <v>24.513999999999999</v>
      </c>
      <c r="G12645" s="34">
        <v>238.5</v>
      </c>
    </row>
    <row r="12646" spans="1:7">
      <c r="A12646" s="32">
        <v>2018</v>
      </c>
      <c r="B12646" s="32">
        <v>3935</v>
      </c>
      <c r="C12646" s="33" t="s">
        <v>353</v>
      </c>
      <c r="D12646" s="33" t="s">
        <v>354</v>
      </c>
      <c r="E12646" s="34">
        <v>12424</v>
      </c>
      <c r="F12646" s="35">
        <v>23.904</v>
      </c>
      <c r="G12646" s="34">
        <v>242.9</v>
      </c>
    </row>
    <row r="12647" spans="1:7">
      <c r="A12647" s="32">
        <v>2018</v>
      </c>
      <c r="B12647" s="32">
        <v>3935</v>
      </c>
      <c r="C12647" s="33" t="s">
        <v>353</v>
      </c>
      <c r="D12647" s="33" t="s">
        <v>354</v>
      </c>
      <c r="E12647" s="34">
        <v>12424</v>
      </c>
      <c r="F12647" s="35">
        <v>23.904</v>
      </c>
      <c r="G12647" s="34">
        <v>242.9</v>
      </c>
    </row>
    <row r="12648" spans="1:7">
      <c r="A12648" s="32">
        <v>2018</v>
      </c>
      <c r="B12648" s="32">
        <v>3943</v>
      </c>
      <c r="C12648" s="33" t="s">
        <v>565</v>
      </c>
      <c r="D12648" s="33" t="s">
        <v>566</v>
      </c>
      <c r="E12648" s="34">
        <v>2110</v>
      </c>
      <c r="F12648" s="35">
        <v>5.8</v>
      </c>
      <c r="G12648" s="34">
        <v>1765</v>
      </c>
    </row>
    <row r="12649" spans="1:7">
      <c r="A12649" s="32">
        <v>2018</v>
      </c>
      <c r="B12649" s="32">
        <v>3943</v>
      </c>
      <c r="C12649" s="33" t="s">
        <v>353</v>
      </c>
      <c r="D12649" s="33" t="s">
        <v>354</v>
      </c>
      <c r="E12649" s="34">
        <v>189342</v>
      </c>
      <c r="F12649" s="35">
        <v>25.931999999999999</v>
      </c>
      <c r="G12649" s="34">
        <v>169.7</v>
      </c>
    </row>
    <row r="12650" spans="1:7">
      <c r="A12650" s="32">
        <v>2018</v>
      </c>
      <c r="B12650" s="32">
        <v>3943</v>
      </c>
      <c r="C12650" s="33" t="s">
        <v>353</v>
      </c>
      <c r="D12650" s="33" t="s">
        <v>354</v>
      </c>
      <c r="E12650" s="34">
        <v>19939</v>
      </c>
      <c r="F12650" s="35">
        <v>24.88</v>
      </c>
      <c r="G12650" s="34">
        <v>362.4</v>
      </c>
    </row>
    <row r="12651" spans="1:7">
      <c r="A12651" s="32">
        <v>2018</v>
      </c>
      <c r="B12651" s="32">
        <v>3943</v>
      </c>
      <c r="C12651" s="33" t="s">
        <v>353</v>
      </c>
      <c r="D12651" s="33" t="s">
        <v>354</v>
      </c>
      <c r="E12651" s="34">
        <v>378</v>
      </c>
      <c r="F12651" s="35">
        <v>25.065999999999999</v>
      </c>
      <c r="G12651" s="34">
        <v>204</v>
      </c>
    </row>
    <row r="12652" spans="1:7">
      <c r="A12652" s="32">
        <v>2018</v>
      </c>
      <c r="B12652" s="32">
        <v>3944</v>
      </c>
      <c r="C12652" s="33" t="s">
        <v>563</v>
      </c>
      <c r="D12652" s="33" t="s">
        <v>564</v>
      </c>
      <c r="E12652" s="34">
        <v>25815</v>
      </c>
      <c r="F12652" s="35">
        <v>1.0669999999999999</v>
      </c>
      <c r="G12652" s="34">
        <v>256.7</v>
      </c>
    </row>
    <row r="12653" spans="1:7">
      <c r="A12653" s="32">
        <v>2018</v>
      </c>
      <c r="B12653" s="32">
        <v>3944</v>
      </c>
      <c r="C12653" s="33" t="s">
        <v>353</v>
      </c>
      <c r="D12653" s="33" t="s">
        <v>354</v>
      </c>
      <c r="E12653" s="34">
        <v>426286</v>
      </c>
      <c r="F12653" s="35">
        <v>25.3</v>
      </c>
      <c r="G12653" s="34">
        <v>209.5</v>
      </c>
    </row>
    <row r="12654" spans="1:7">
      <c r="A12654" s="32">
        <v>2018</v>
      </c>
      <c r="B12654" s="32">
        <v>3948</v>
      </c>
      <c r="C12654" s="33" t="s">
        <v>353</v>
      </c>
      <c r="D12654" s="33" t="s">
        <v>354</v>
      </c>
      <c r="E12654" s="34">
        <v>345</v>
      </c>
      <c r="F12654" s="35">
        <v>24.302</v>
      </c>
      <c r="G12654" s="34">
        <v>252.1</v>
      </c>
    </row>
    <row r="12655" spans="1:7">
      <c r="A12655" s="32">
        <v>2018</v>
      </c>
      <c r="B12655" s="32">
        <v>3948</v>
      </c>
      <c r="C12655" s="33" t="s">
        <v>353</v>
      </c>
      <c r="D12655" s="33" t="s">
        <v>354</v>
      </c>
      <c r="E12655" s="34">
        <v>345</v>
      </c>
      <c r="F12655" s="35">
        <v>24.302</v>
      </c>
      <c r="G12655" s="34">
        <v>252.1</v>
      </c>
    </row>
    <row r="12656" spans="1:7">
      <c r="A12656" s="32">
        <v>2018</v>
      </c>
      <c r="B12656" s="32">
        <v>3948</v>
      </c>
      <c r="C12656" s="33" t="s">
        <v>353</v>
      </c>
      <c r="D12656" s="33" t="s">
        <v>354</v>
      </c>
      <c r="E12656" s="34">
        <v>345</v>
      </c>
      <c r="F12656" s="35">
        <v>24.302</v>
      </c>
      <c r="G12656" s="34">
        <v>252.1</v>
      </c>
    </row>
    <row r="12657" spans="1:7">
      <c r="A12657" s="32">
        <v>2018</v>
      </c>
      <c r="B12657" s="32">
        <v>3948</v>
      </c>
      <c r="C12657" s="33" t="s">
        <v>353</v>
      </c>
      <c r="D12657" s="33" t="s">
        <v>354</v>
      </c>
      <c r="E12657" s="34">
        <v>345</v>
      </c>
      <c r="F12657" s="35">
        <v>24.302</v>
      </c>
      <c r="G12657" s="34">
        <v>252.1</v>
      </c>
    </row>
    <row r="12658" spans="1:7">
      <c r="A12658" s="32">
        <v>2018</v>
      </c>
      <c r="B12658" s="32">
        <v>3948</v>
      </c>
      <c r="C12658" s="33" t="s">
        <v>353</v>
      </c>
      <c r="D12658" s="33" t="s">
        <v>354</v>
      </c>
      <c r="E12658" s="34">
        <v>13066</v>
      </c>
      <c r="F12658" s="35">
        <v>24.518000000000001</v>
      </c>
      <c r="G12658" s="34">
        <v>253.6</v>
      </c>
    </row>
    <row r="12659" spans="1:7">
      <c r="A12659" s="32">
        <v>2018</v>
      </c>
      <c r="B12659" s="32">
        <v>3948</v>
      </c>
      <c r="C12659" s="33" t="s">
        <v>353</v>
      </c>
      <c r="D12659" s="33" t="s">
        <v>354</v>
      </c>
      <c r="E12659" s="34">
        <v>1176</v>
      </c>
      <c r="F12659" s="35">
        <v>23.92</v>
      </c>
      <c r="G12659" s="34">
        <v>253.2</v>
      </c>
    </row>
    <row r="12660" spans="1:7">
      <c r="A12660" s="32">
        <v>2018</v>
      </c>
      <c r="B12660" s="32">
        <v>3948</v>
      </c>
      <c r="C12660" s="33" t="s">
        <v>353</v>
      </c>
      <c r="D12660" s="33" t="s">
        <v>354</v>
      </c>
      <c r="E12660" s="34">
        <v>1765</v>
      </c>
      <c r="F12660" s="35">
        <v>23.92</v>
      </c>
      <c r="G12660" s="34">
        <v>253.2</v>
      </c>
    </row>
    <row r="12661" spans="1:7">
      <c r="A12661" s="32">
        <v>2018</v>
      </c>
      <c r="B12661" s="32">
        <v>3948</v>
      </c>
      <c r="C12661" s="33" t="s">
        <v>353</v>
      </c>
      <c r="D12661" s="33" t="s">
        <v>354</v>
      </c>
      <c r="E12661" s="34">
        <v>15615</v>
      </c>
      <c r="F12661" s="35">
        <v>24.126000000000001</v>
      </c>
      <c r="G12661" s="34">
        <v>250.1</v>
      </c>
    </row>
    <row r="12662" spans="1:7">
      <c r="A12662" s="32">
        <v>2018</v>
      </c>
      <c r="B12662" s="32">
        <v>3948</v>
      </c>
      <c r="C12662" s="33" t="s">
        <v>353</v>
      </c>
      <c r="D12662" s="33" t="s">
        <v>354</v>
      </c>
      <c r="E12662" s="34">
        <v>10442</v>
      </c>
      <c r="F12662" s="35">
        <v>24.257999999999999</v>
      </c>
      <c r="G12662" s="34">
        <v>256.39999999999998</v>
      </c>
    </row>
    <row r="12663" spans="1:7">
      <c r="A12663" s="32">
        <v>2018</v>
      </c>
      <c r="B12663" s="32">
        <v>3948</v>
      </c>
      <c r="C12663" s="33" t="s">
        <v>353</v>
      </c>
      <c r="D12663" s="33" t="s">
        <v>354</v>
      </c>
      <c r="E12663" s="34">
        <v>15615</v>
      </c>
      <c r="F12663" s="35">
        <v>24.126000000000001</v>
      </c>
      <c r="G12663" s="34">
        <v>250.1</v>
      </c>
    </row>
    <row r="12664" spans="1:7">
      <c r="A12664" s="32">
        <v>2018</v>
      </c>
      <c r="B12664" s="32">
        <v>3948</v>
      </c>
      <c r="C12664" s="33" t="s">
        <v>353</v>
      </c>
      <c r="D12664" s="33" t="s">
        <v>354</v>
      </c>
      <c r="E12664" s="34">
        <v>10442</v>
      </c>
      <c r="F12664" s="35">
        <v>24.257999999999999</v>
      </c>
      <c r="G12664" s="34">
        <v>256.39999999999998</v>
      </c>
    </row>
    <row r="12665" spans="1:7">
      <c r="A12665" s="32">
        <v>2018</v>
      </c>
      <c r="B12665" s="32">
        <v>3948</v>
      </c>
      <c r="C12665" s="33" t="s">
        <v>353</v>
      </c>
      <c r="D12665" s="33" t="s">
        <v>354</v>
      </c>
      <c r="E12665" s="34">
        <v>6301</v>
      </c>
      <c r="F12665" s="35">
        <v>24.076000000000001</v>
      </c>
      <c r="G12665" s="34">
        <v>252.7</v>
      </c>
    </row>
    <row r="12666" spans="1:7">
      <c r="A12666" s="32">
        <v>2018</v>
      </c>
      <c r="B12666" s="32">
        <v>3948</v>
      </c>
      <c r="C12666" s="33" t="s">
        <v>353</v>
      </c>
      <c r="D12666" s="33" t="s">
        <v>354</v>
      </c>
      <c r="E12666" s="34">
        <v>6301</v>
      </c>
      <c r="F12666" s="35">
        <v>24.076000000000001</v>
      </c>
      <c r="G12666" s="34">
        <v>252.7</v>
      </c>
    </row>
    <row r="12667" spans="1:7">
      <c r="A12667" s="32">
        <v>2018</v>
      </c>
      <c r="B12667" s="32">
        <v>3948</v>
      </c>
      <c r="C12667" s="33" t="s">
        <v>353</v>
      </c>
      <c r="D12667" s="33" t="s">
        <v>354</v>
      </c>
      <c r="E12667" s="34">
        <v>4523</v>
      </c>
      <c r="F12667" s="35">
        <v>23.792000000000002</v>
      </c>
      <c r="G12667" s="34">
        <v>274.60000000000002</v>
      </c>
    </row>
    <row r="12668" spans="1:7">
      <c r="A12668" s="32">
        <v>2018</v>
      </c>
      <c r="B12668" s="32">
        <v>3948</v>
      </c>
      <c r="C12668" s="33" t="s">
        <v>353</v>
      </c>
      <c r="D12668" s="33" t="s">
        <v>354</v>
      </c>
      <c r="E12668" s="34">
        <v>4523</v>
      </c>
      <c r="F12668" s="35">
        <v>23.792000000000002</v>
      </c>
      <c r="G12668" s="34">
        <v>274.60000000000002</v>
      </c>
    </row>
    <row r="12669" spans="1:7">
      <c r="A12669" s="32">
        <v>2018</v>
      </c>
      <c r="B12669" s="32">
        <v>3948</v>
      </c>
      <c r="C12669" s="33" t="s">
        <v>353</v>
      </c>
      <c r="D12669" s="33" t="s">
        <v>354</v>
      </c>
      <c r="E12669" s="34">
        <v>1522</v>
      </c>
      <c r="F12669" s="35">
        <v>23.654</v>
      </c>
      <c r="G12669" s="34">
        <v>274.39999999999998</v>
      </c>
    </row>
    <row r="12670" spans="1:7">
      <c r="A12670" s="32">
        <v>2018</v>
      </c>
      <c r="B12670" s="32">
        <v>3948</v>
      </c>
      <c r="C12670" s="33" t="s">
        <v>353</v>
      </c>
      <c r="D12670" s="33" t="s">
        <v>354</v>
      </c>
      <c r="E12670" s="34">
        <v>99770</v>
      </c>
      <c r="F12670" s="35">
        <v>25.356000000000002</v>
      </c>
      <c r="G12670" s="34">
        <v>202.1</v>
      </c>
    </row>
    <row r="12671" spans="1:7">
      <c r="A12671" s="32">
        <v>2018</v>
      </c>
      <c r="B12671" s="32">
        <v>3948</v>
      </c>
      <c r="C12671" s="33" t="s">
        <v>353</v>
      </c>
      <c r="D12671" s="33" t="s">
        <v>354</v>
      </c>
      <c r="E12671" s="34">
        <v>5019</v>
      </c>
      <c r="F12671" s="35">
        <v>24.268000000000001</v>
      </c>
      <c r="G12671" s="34">
        <v>263.60000000000002</v>
      </c>
    </row>
    <row r="12672" spans="1:7">
      <c r="A12672" s="32">
        <v>2018</v>
      </c>
      <c r="B12672" s="32">
        <v>3948</v>
      </c>
      <c r="C12672" s="33" t="s">
        <v>353</v>
      </c>
      <c r="D12672" s="33" t="s">
        <v>354</v>
      </c>
      <c r="E12672" s="34">
        <v>28585</v>
      </c>
      <c r="F12672" s="35">
        <v>24.178000000000001</v>
      </c>
      <c r="G12672" s="34">
        <v>262.5</v>
      </c>
    </row>
    <row r="12673" spans="1:7">
      <c r="A12673" s="32">
        <v>2018</v>
      </c>
      <c r="B12673" s="32">
        <v>3948</v>
      </c>
      <c r="C12673" s="33" t="s">
        <v>353</v>
      </c>
      <c r="D12673" s="33" t="s">
        <v>354</v>
      </c>
      <c r="E12673" s="34">
        <v>5019</v>
      </c>
      <c r="F12673" s="35">
        <v>24.268000000000001</v>
      </c>
      <c r="G12673" s="34">
        <v>263.60000000000002</v>
      </c>
    </row>
    <row r="12674" spans="1:7">
      <c r="A12674" s="32">
        <v>2018</v>
      </c>
      <c r="B12674" s="32">
        <v>3948</v>
      </c>
      <c r="C12674" s="33" t="s">
        <v>353</v>
      </c>
      <c r="D12674" s="33" t="s">
        <v>354</v>
      </c>
      <c r="E12674" s="34">
        <v>5171</v>
      </c>
      <c r="F12674" s="35">
        <v>24.268000000000001</v>
      </c>
      <c r="G12674" s="34">
        <v>263.60000000000002</v>
      </c>
    </row>
    <row r="12675" spans="1:7">
      <c r="A12675" s="32">
        <v>2018</v>
      </c>
      <c r="B12675" s="32">
        <v>3948</v>
      </c>
      <c r="C12675" s="33" t="s">
        <v>353</v>
      </c>
      <c r="D12675" s="33" t="s">
        <v>354</v>
      </c>
      <c r="E12675" s="34">
        <v>1441</v>
      </c>
      <c r="F12675" s="35">
        <v>23.952000000000002</v>
      </c>
      <c r="G12675" s="34">
        <v>274.89999999999998</v>
      </c>
    </row>
    <row r="12676" spans="1:7">
      <c r="A12676" s="32">
        <v>2018</v>
      </c>
      <c r="B12676" s="32">
        <v>3948</v>
      </c>
      <c r="C12676" s="33" t="s">
        <v>353</v>
      </c>
      <c r="D12676" s="33" t="s">
        <v>354</v>
      </c>
      <c r="E12676" s="34">
        <v>4608</v>
      </c>
      <c r="F12676" s="35">
        <v>24.596</v>
      </c>
      <c r="G12676" s="34">
        <v>254.1</v>
      </c>
    </row>
    <row r="12677" spans="1:7">
      <c r="A12677" s="32">
        <v>2018</v>
      </c>
      <c r="B12677" s="32">
        <v>3948</v>
      </c>
      <c r="C12677" s="33" t="s">
        <v>565</v>
      </c>
      <c r="D12677" s="33" t="s">
        <v>566</v>
      </c>
      <c r="E12677" s="34">
        <v>10718</v>
      </c>
      <c r="F12677" s="35">
        <v>5.6529999999999996</v>
      </c>
      <c r="G12677" s="34">
        <v>1777.6</v>
      </c>
    </row>
    <row r="12678" spans="1:7">
      <c r="A12678" s="32">
        <v>2018</v>
      </c>
      <c r="B12678" s="32">
        <v>3954</v>
      </c>
      <c r="C12678" s="33" t="s">
        <v>353</v>
      </c>
      <c r="D12678" s="33" t="s">
        <v>354</v>
      </c>
      <c r="E12678" s="34">
        <v>8816</v>
      </c>
      <c r="F12678" s="35">
        <v>22.777999999999999</v>
      </c>
      <c r="G12678" s="34">
        <v>215.5</v>
      </c>
    </row>
    <row r="12679" spans="1:7">
      <c r="A12679" s="32">
        <v>2018</v>
      </c>
      <c r="B12679" s="32">
        <v>3954</v>
      </c>
      <c r="C12679" s="33" t="s">
        <v>353</v>
      </c>
      <c r="D12679" s="33" t="s">
        <v>354</v>
      </c>
      <c r="E12679" s="34">
        <v>16272</v>
      </c>
      <c r="F12679" s="35">
        <v>25.908999999999999</v>
      </c>
      <c r="G12679" s="34">
        <v>297.3</v>
      </c>
    </row>
    <row r="12680" spans="1:7">
      <c r="A12680" s="32">
        <v>2018</v>
      </c>
      <c r="B12680" s="32">
        <v>3954</v>
      </c>
      <c r="C12680" s="33" t="s">
        <v>353</v>
      </c>
      <c r="D12680" s="33" t="s">
        <v>354</v>
      </c>
      <c r="E12680" s="34">
        <v>7217</v>
      </c>
      <c r="F12680" s="35">
        <v>24.545999999999999</v>
      </c>
      <c r="G12680" s="34">
        <v>198.1</v>
      </c>
    </row>
    <row r="12681" spans="1:7">
      <c r="A12681" s="32">
        <v>2018</v>
      </c>
      <c r="B12681" s="32">
        <v>3954</v>
      </c>
      <c r="C12681" s="33" t="s">
        <v>353</v>
      </c>
      <c r="D12681" s="33" t="s">
        <v>354</v>
      </c>
      <c r="E12681" s="34">
        <v>18326</v>
      </c>
      <c r="F12681" s="35">
        <v>25.957000000000001</v>
      </c>
      <c r="G12681" s="34">
        <v>226.7</v>
      </c>
    </row>
    <row r="12682" spans="1:7">
      <c r="A12682" s="32">
        <v>2018</v>
      </c>
      <c r="B12682" s="32">
        <v>3954</v>
      </c>
      <c r="C12682" s="33" t="s">
        <v>353</v>
      </c>
      <c r="D12682" s="33" t="s">
        <v>354</v>
      </c>
      <c r="E12682" s="34">
        <v>28841</v>
      </c>
      <c r="F12682" s="35">
        <v>26.15</v>
      </c>
      <c r="G12682" s="34">
        <v>233.9</v>
      </c>
    </row>
    <row r="12683" spans="1:7">
      <c r="A12683" s="32">
        <v>2018</v>
      </c>
      <c r="B12683" s="32">
        <v>3954</v>
      </c>
      <c r="C12683" s="33" t="s">
        <v>353</v>
      </c>
      <c r="D12683" s="33" t="s">
        <v>354</v>
      </c>
      <c r="E12683" s="34">
        <v>102175</v>
      </c>
      <c r="F12683" s="35">
        <v>24.128</v>
      </c>
      <c r="G12683" s="34">
        <v>302.10000000000002</v>
      </c>
    </row>
    <row r="12684" spans="1:7">
      <c r="A12684" s="32">
        <v>2018</v>
      </c>
      <c r="B12684" s="32">
        <v>4014</v>
      </c>
      <c r="C12684" s="33" t="s">
        <v>565</v>
      </c>
      <c r="D12684" s="33" t="s">
        <v>566</v>
      </c>
      <c r="E12684" s="34">
        <v>195</v>
      </c>
      <c r="F12684" s="35">
        <v>5.9870000000000001</v>
      </c>
      <c r="G12684" s="34">
        <v>1751</v>
      </c>
    </row>
    <row r="12685" spans="1:7">
      <c r="A12685" s="32">
        <v>2018</v>
      </c>
      <c r="B12685" s="32">
        <v>4014</v>
      </c>
      <c r="C12685" s="33" t="s">
        <v>565</v>
      </c>
      <c r="D12685" s="33" t="s">
        <v>566</v>
      </c>
      <c r="E12685" s="34">
        <v>619</v>
      </c>
      <c r="F12685" s="35">
        <v>5.9870000000000001</v>
      </c>
      <c r="G12685" s="34">
        <v>1567.2</v>
      </c>
    </row>
    <row r="12686" spans="1:7">
      <c r="A12686" s="32">
        <v>2018</v>
      </c>
      <c r="B12686" s="32">
        <v>4014</v>
      </c>
      <c r="C12686" s="33" t="s">
        <v>563</v>
      </c>
      <c r="D12686" s="33" t="s">
        <v>564</v>
      </c>
      <c r="E12686" s="34">
        <v>36</v>
      </c>
      <c r="F12686" s="35">
        <v>1.03</v>
      </c>
      <c r="G12686" s="34">
        <v>217.8</v>
      </c>
    </row>
    <row r="12687" spans="1:7">
      <c r="A12687" s="32">
        <v>2018</v>
      </c>
      <c r="B12687" s="32">
        <v>4014</v>
      </c>
      <c r="C12687" s="33" t="s">
        <v>563</v>
      </c>
      <c r="D12687" s="33" t="s">
        <v>564</v>
      </c>
      <c r="E12687" s="34">
        <v>70</v>
      </c>
      <c r="F12687" s="35">
        <v>1.0329999999999999</v>
      </c>
      <c r="G12687" s="34">
        <v>727.2</v>
      </c>
    </row>
    <row r="12688" spans="1:7">
      <c r="A12688" s="32">
        <v>2018</v>
      </c>
      <c r="B12688" s="32">
        <v>4014</v>
      </c>
      <c r="C12688" s="33" t="s">
        <v>563</v>
      </c>
      <c r="D12688" s="33" t="s">
        <v>564</v>
      </c>
      <c r="E12688" s="34">
        <v>220</v>
      </c>
      <c r="F12688" s="35">
        <v>1.03</v>
      </c>
      <c r="G12688" s="34">
        <v>244.4</v>
      </c>
    </row>
    <row r="12689" spans="1:7">
      <c r="A12689" s="32">
        <v>2018</v>
      </c>
      <c r="B12689" s="32">
        <v>4014</v>
      </c>
      <c r="C12689" s="33" t="s">
        <v>563</v>
      </c>
      <c r="D12689" s="33" t="s">
        <v>564</v>
      </c>
      <c r="E12689" s="34">
        <v>996</v>
      </c>
      <c r="F12689" s="35">
        <v>1.036</v>
      </c>
      <c r="G12689" s="34">
        <v>263.3</v>
      </c>
    </row>
    <row r="12690" spans="1:7">
      <c r="A12690" s="32">
        <v>2018</v>
      </c>
      <c r="B12690" s="32">
        <v>4014</v>
      </c>
      <c r="C12690" s="33" t="s">
        <v>563</v>
      </c>
      <c r="D12690" s="33" t="s">
        <v>564</v>
      </c>
      <c r="E12690" s="34">
        <v>2387</v>
      </c>
      <c r="F12690" s="35">
        <v>1.03</v>
      </c>
      <c r="G12690" s="34">
        <v>302.60000000000002</v>
      </c>
    </row>
    <row r="12691" spans="1:7">
      <c r="A12691" s="32">
        <v>2018</v>
      </c>
      <c r="B12691" s="32">
        <v>4014</v>
      </c>
      <c r="C12691" s="33" t="s">
        <v>563</v>
      </c>
      <c r="D12691" s="33" t="s">
        <v>564</v>
      </c>
      <c r="E12691" s="34">
        <v>35</v>
      </c>
      <c r="F12691" s="35">
        <v>1.0349999999999999</v>
      </c>
      <c r="G12691" s="34">
        <v>471.6</v>
      </c>
    </row>
    <row r="12692" spans="1:7">
      <c r="A12692" s="32">
        <v>2018</v>
      </c>
      <c r="B12692" s="32">
        <v>4014</v>
      </c>
      <c r="C12692" s="33" t="s">
        <v>563</v>
      </c>
      <c r="D12692" s="33" t="s">
        <v>564</v>
      </c>
      <c r="E12692" s="34">
        <v>2</v>
      </c>
      <c r="F12692" s="35">
        <v>1.03</v>
      </c>
      <c r="G12692" s="34">
        <v>319.89999999999998</v>
      </c>
    </row>
    <row r="12693" spans="1:7">
      <c r="A12693" s="32">
        <v>2018</v>
      </c>
      <c r="B12693" s="32">
        <v>4014</v>
      </c>
      <c r="C12693" s="33" t="s">
        <v>563</v>
      </c>
      <c r="D12693" s="33" t="s">
        <v>564</v>
      </c>
      <c r="E12693" s="34">
        <v>2708</v>
      </c>
      <c r="F12693" s="35">
        <v>1.026</v>
      </c>
      <c r="G12693" s="34">
        <v>260.8</v>
      </c>
    </row>
    <row r="12694" spans="1:7">
      <c r="A12694" s="32">
        <v>2018</v>
      </c>
      <c r="B12694" s="32">
        <v>4014</v>
      </c>
      <c r="C12694" s="33" t="s">
        <v>563</v>
      </c>
      <c r="D12694" s="33" t="s">
        <v>564</v>
      </c>
      <c r="E12694" s="34">
        <v>6103</v>
      </c>
      <c r="F12694" s="35">
        <v>1.028</v>
      </c>
      <c r="G12694" s="34">
        <v>260.3</v>
      </c>
    </row>
    <row r="12695" spans="1:7">
      <c r="A12695" s="32">
        <v>2018</v>
      </c>
      <c r="B12695" s="32">
        <v>4014</v>
      </c>
      <c r="C12695" s="33" t="s">
        <v>563</v>
      </c>
      <c r="D12695" s="33" t="s">
        <v>564</v>
      </c>
      <c r="E12695" s="34">
        <v>5292</v>
      </c>
      <c r="F12695" s="35">
        <v>1.032</v>
      </c>
      <c r="G12695" s="34">
        <v>320.8</v>
      </c>
    </row>
    <row r="12696" spans="1:7">
      <c r="A12696" s="32">
        <v>2018</v>
      </c>
      <c r="B12696" s="32">
        <v>4014</v>
      </c>
      <c r="C12696" s="33" t="s">
        <v>563</v>
      </c>
      <c r="D12696" s="33" t="s">
        <v>564</v>
      </c>
      <c r="E12696" s="34">
        <v>2808</v>
      </c>
      <c r="F12696" s="35">
        <v>1.02</v>
      </c>
      <c r="G12696" s="34">
        <v>256.2</v>
      </c>
    </row>
    <row r="12697" spans="1:7">
      <c r="A12697" s="32">
        <v>2018</v>
      </c>
      <c r="B12697" s="32">
        <v>4040</v>
      </c>
      <c r="C12697" s="33" t="s">
        <v>563</v>
      </c>
      <c r="D12697" s="33" t="s">
        <v>564</v>
      </c>
      <c r="E12697" s="34">
        <v>1449817</v>
      </c>
      <c r="F12697" s="35">
        <v>1.0309999999999999</v>
      </c>
      <c r="G12697" s="34">
        <v>322.2</v>
      </c>
    </row>
    <row r="12698" spans="1:7">
      <c r="A12698" s="32">
        <v>2018</v>
      </c>
      <c r="B12698" s="32">
        <v>4041</v>
      </c>
      <c r="C12698" s="33" t="s">
        <v>363</v>
      </c>
      <c r="D12698" s="33" t="s">
        <v>354</v>
      </c>
      <c r="E12698" s="34">
        <v>60693</v>
      </c>
      <c r="F12698" s="35">
        <v>17.07</v>
      </c>
      <c r="G12698" s="34">
        <v>204.2</v>
      </c>
    </row>
    <row r="12699" spans="1:7">
      <c r="A12699" s="32">
        <v>2018</v>
      </c>
      <c r="B12699" s="32">
        <v>4041</v>
      </c>
      <c r="C12699" s="33" t="s">
        <v>363</v>
      </c>
      <c r="D12699" s="33" t="s">
        <v>354</v>
      </c>
      <c r="E12699" s="34">
        <v>60198</v>
      </c>
      <c r="F12699" s="35">
        <v>17.05</v>
      </c>
      <c r="G12699" s="34">
        <v>204.9</v>
      </c>
    </row>
    <row r="12700" spans="1:7">
      <c r="A12700" s="32">
        <v>2018</v>
      </c>
      <c r="B12700" s="32">
        <v>4041</v>
      </c>
      <c r="C12700" s="33" t="s">
        <v>363</v>
      </c>
      <c r="D12700" s="33" t="s">
        <v>354</v>
      </c>
      <c r="E12700" s="34">
        <v>20329</v>
      </c>
      <c r="F12700" s="35">
        <v>17.739999999999998</v>
      </c>
      <c r="G12700" s="34">
        <v>202.9</v>
      </c>
    </row>
    <row r="12701" spans="1:7">
      <c r="A12701" s="32">
        <v>2018</v>
      </c>
      <c r="B12701" s="32">
        <v>4041</v>
      </c>
      <c r="C12701" s="33" t="s">
        <v>363</v>
      </c>
      <c r="D12701" s="33" t="s">
        <v>354</v>
      </c>
      <c r="E12701" s="34">
        <v>13551</v>
      </c>
      <c r="F12701" s="35">
        <v>17.670000000000002</v>
      </c>
      <c r="G12701" s="34">
        <v>202.8</v>
      </c>
    </row>
    <row r="12702" spans="1:7">
      <c r="A12702" s="32">
        <v>2018</v>
      </c>
      <c r="B12702" s="32">
        <v>4041</v>
      </c>
      <c r="C12702" s="33" t="s">
        <v>363</v>
      </c>
      <c r="D12702" s="33" t="s">
        <v>354</v>
      </c>
      <c r="E12702" s="34">
        <v>46778</v>
      </c>
      <c r="F12702" s="35">
        <v>17.48</v>
      </c>
      <c r="G12702" s="34">
        <v>207.6</v>
      </c>
    </row>
    <row r="12703" spans="1:7">
      <c r="A12703" s="32">
        <v>2018</v>
      </c>
      <c r="B12703" s="32">
        <v>4041</v>
      </c>
      <c r="C12703" s="33" t="s">
        <v>563</v>
      </c>
      <c r="D12703" s="33" t="s">
        <v>564</v>
      </c>
      <c r="E12703" s="34">
        <v>32634</v>
      </c>
      <c r="F12703" s="35">
        <v>1.0429999999999999</v>
      </c>
      <c r="G12703" s="34">
        <v>315</v>
      </c>
    </row>
    <row r="12704" spans="1:7">
      <c r="A12704" s="32">
        <v>2018</v>
      </c>
      <c r="B12704" s="32">
        <v>4042</v>
      </c>
      <c r="C12704" s="33" t="s">
        <v>563</v>
      </c>
      <c r="D12704" s="33" t="s">
        <v>564</v>
      </c>
      <c r="E12704" s="34">
        <v>454078</v>
      </c>
      <c r="F12704" s="35">
        <v>1.04</v>
      </c>
      <c r="G12704" s="34">
        <v>360.6</v>
      </c>
    </row>
    <row r="12705" spans="1:7">
      <c r="A12705" s="32">
        <v>2018</v>
      </c>
      <c r="B12705" s="32">
        <v>4050</v>
      </c>
      <c r="C12705" s="33" t="s">
        <v>363</v>
      </c>
      <c r="D12705" s="33" t="s">
        <v>354</v>
      </c>
      <c r="E12705" s="34">
        <v>15183</v>
      </c>
      <c r="F12705" s="35">
        <v>17.745999999999999</v>
      </c>
      <c r="G12705" s="34">
        <v>257.2</v>
      </c>
    </row>
    <row r="12706" spans="1:7">
      <c r="A12706" s="32">
        <v>2018</v>
      </c>
      <c r="B12706" s="32">
        <v>4050</v>
      </c>
      <c r="C12706" s="33" t="s">
        <v>363</v>
      </c>
      <c r="D12706" s="33" t="s">
        <v>354</v>
      </c>
      <c r="E12706" s="34">
        <v>15352</v>
      </c>
      <c r="F12706" s="35">
        <v>18.071999999999999</v>
      </c>
      <c r="G12706" s="34">
        <v>254.4</v>
      </c>
    </row>
    <row r="12707" spans="1:7">
      <c r="A12707" s="32">
        <v>2018</v>
      </c>
      <c r="B12707" s="32">
        <v>4050</v>
      </c>
      <c r="C12707" s="33" t="s">
        <v>363</v>
      </c>
      <c r="D12707" s="33" t="s">
        <v>354</v>
      </c>
      <c r="E12707" s="34">
        <v>43155</v>
      </c>
      <c r="F12707" s="35">
        <v>16.602</v>
      </c>
      <c r="G12707" s="34">
        <v>230.7</v>
      </c>
    </row>
    <row r="12708" spans="1:7">
      <c r="A12708" s="32">
        <v>2018</v>
      </c>
      <c r="B12708" s="32">
        <v>4050</v>
      </c>
      <c r="C12708" s="33" t="s">
        <v>363</v>
      </c>
      <c r="D12708" s="33" t="s">
        <v>354</v>
      </c>
      <c r="E12708" s="34">
        <v>30458</v>
      </c>
      <c r="F12708" s="35">
        <v>17.456</v>
      </c>
      <c r="G12708" s="34">
        <v>238.5</v>
      </c>
    </row>
    <row r="12709" spans="1:7">
      <c r="A12709" s="32">
        <v>2018</v>
      </c>
      <c r="B12709" s="32">
        <v>4072</v>
      </c>
      <c r="C12709" s="33" t="s">
        <v>563</v>
      </c>
      <c r="D12709" s="33" t="s">
        <v>564</v>
      </c>
      <c r="E12709" s="34">
        <v>536480</v>
      </c>
      <c r="F12709" s="35">
        <v>1.034</v>
      </c>
      <c r="G12709" s="34">
        <v>264.10000000000002</v>
      </c>
    </row>
    <row r="12710" spans="1:7">
      <c r="A12710" s="32">
        <v>2018</v>
      </c>
      <c r="B12710" s="32">
        <v>4078</v>
      </c>
      <c r="C12710" s="33" t="s">
        <v>363</v>
      </c>
      <c r="D12710" s="33" t="s">
        <v>354</v>
      </c>
      <c r="E12710" s="34">
        <v>34424</v>
      </c>
      <c r="F12710" s="35">
        <v>17.850000000000001</v>
      </c>
      <c r="G12710" s="34">
        <v>230.5</v>
      </c>
    </row>
    <row r="12711" spans="1:7">
      <c r="A12711" s="32">
        <v>2018</v>
      </c>
      <c r="B12711" s="32">
        <v>4078</v>
      </c>
      <c r="C12711" s="33" t="s">
        <v>363</v>
      </c>
      <c r="D12711" s="33" t="s">
        <v>354</v>
      </c>
      <c r="E12711" s="34">
        <v>51223</v>
      </c>
      <c r="F12711" s="35">
        <v>17.78</v>
      </c>
      <c r="G12711" s="34">
        <v>258.3</v>
      </c>
    </row>
    <row r="12712" spans="1:7">
      <c r="A12712" s="32">
        <v>2018</v>
      </c>
      <c r="B12712" s="32">
        <v>4078</v>
      </c>
      <c r="C12712" s="33" t="s">
        <v>563</v>
      </c>
      <c r="D12712" s="33" t="s">
        <v>564</v>
      </c>
      <c r="E12712" s="34">
        <v>76785</v>
      </c>
      <c r="F12712" s="35">
        <v>1.0269999999999999</v>
      </c>
      <c r="G12712" s="34">
        <v>265.89999999999998</v>
      </c>
    </row>
    <row r="12713" spans="1:7">
      <c r="A12713" s="32">
        <v>2018</v>
      </c>
      <c r="B12713" s="32">
        <v>4125</v>
      </c>
      <c r="C12713" s="33" t="s">
        <v>563</v>
      </c>
      <c r="D12713" s="33" t="s">
        <v>564</v>
      </c>
      <c r="E12713" s="34">
        <v>7092</v>
      </c>
      <c r="F12713" s="35">
        <v>1</v>
      </c>
      <c r="G12713" s="34">
        <v>408</v>
      </c>
    </row>
    <row r="12714" spans="1:7">
      <c r="A12714" s="32">
        <v>2018</v>
      </c>
      <c r="B12714" s="32">
        <v>4125</v>
      </c>
      <c r="C12714" s="33" t="s">
        <v>568</v>
      </c>
      <c r="D12714" s="33" t="s">
        <v>569</v>
      </c>
      <c r="E12714" s="34">
        <v>3285</v>
      </c>
      <c r="F12714" s="35">
        <v>27.64</v>
      </c>
      <c r="G12714" s="34">
        <v>175</v>
      </c>
    </row>
    <row r="12715" spans="1:7">
      <c r="A12715" s="32">
        <v>2018</v>
      </c>
      <c r="B12715" s="32">
        <v>4143</v>
      </c>
      <c r="C12715" s="33" t="s">
        <v>363</v>
      </c>
      <c r="D12715" s="33" t="s">
        <v>354</v>
      </c>
      <c r="E12715" s="34">
        <v>43597</v>
      </c>
      <c r="F12715" s="35">
        <v>17.54</v>
      </c>
      <c r="G12715" s="34">
        <v>259</v>
      </c>
    </row>
    <row r="12716" spans="1:7">
      <c r="A12716" s="32">
        <v>2018</v>
      </c>
      <c r="B12716" s="32">
        <v>4143</v>
      </c>
      <c r="C12716" s="33" t="s">
        <v>363</v>
      </c>
      <c r="D12716" s="33" t="s">
        <v>354</v>
      </c>
      <c r="E12716" s="34">
        <v>17342</v>
      </c>
      <c r="F12716" s="35">
        <v>17.86</v>
      </c>
      <c r="G12716" s="34">
        <v>250</v>
      </c>
    </row>
    <row r="12717" spans="1:7">
      <c r="A12717" s="32">
        <v>2018</v>
      </c>
      <c r="B12717" s="32">
        <v>4143</v>
      </c>
      <c r="C12717" s="33" t="s">
        <v>363</v>
      </c>
      <c r="D12717" s="33" t="s">
        <v>354</v>
      </c>
      <c r="E12717" s="34">
        <v>42189</v>
      </c>
      <c r="F12717" s="35">
        <v>17.690000000000001</v>
      </c>
      <c r="G12717" s="34">
        <v>247</v>
      </c>
    </row>
    <row r="12718" spans="1:7">
      <c r="A12718" s="32">
        <v>2018</v>
      </c>
      <c r="B12718" s="32">
        <v>4158</v>
      </c>
      <c r="C12718" s="33" t="s">
        <v>565</v>
      </c>
      <c r="D12718" s="33" t="s">
        <v>566</v>
      </c>
      <c r="E12718" s="34">
        <v>1024</v>
      </c>
      <c r="F12718" s="35">
        <v>5.88</v>
      </c>
      <c r="G12718" s="34">
        <v>1839</v>
      </c>
    </row>
    <row r="12719" spans="1:7">
      <c r="A12719" s="32">
        <v>2018</v>
      </c>
      <c r="B12719" s="32">
        <v>4158</v>
      </c>
      <c r="C12719" s="33" t="s">
        <v>363</v>
      </c>
      <c r="D12719" s="33" t="s">
        <v>354</v>
      </c>
      <c r="E12719" s="34">
        <v>79254</v>
      </c>
      <c r="F12719" s="35">
        <v>17.065999999999999</v>
      </c>
      <c r="G12719" s="34">
        <v>107.1</v>
      </c>
    </row>
    <row r="12720" spans="1:7">
      <c r="A12720" s="32">
        <v>2018</v>
      </c>
      <c r="B12720" s="32">
        <v>4158</v>
      </c>
      <c r="C12720" s="33" t="s">
        <v>363</v>
      </c>
      <c r="D12720" s="33" t="s">
        <v>354</v>
      </c>
      <c r="E12720" s="34">
        <v>160275</v>
      </c>
      <c r="F12720" s="35">
        <v>16.032</v>
      </c>
      <c r="G12720" s="34">
        <v>92.6</v>
      </c>
    </row>
    <row r="12721" spans="1:7">
      <c r="A12721" s="32">
        <v>2018</v>
      </c>
      <c r="B12721" s="32">
        <v>4158</v>
      </c>
      <c r="C12721" s="33" t="s">
        <v>363</v>
      </c>
      <c r="D12721" s="33" t="s">
        <v>354</v>
      </c>
      <c r="E12721" s="34">
        <v>48037</v>
      </c>
      <c r="F12721" s="35">
        <v>17.03</v>
      </c>
      <c r="G12721" s="34">
        <v>91.1</v>
      </c>
    </row>
    <row r="12722" spans="1:7">
      <c r="A12722" s="32">
        <v>2018</v>
      </c>
      <c r="B12722" s="32">
        <v>4162</v>
      </c>
      <c r="C12722" s="33" t="s">
        <v>363</v>
      </c>
      <c r="D12722" s="33" t="s">
        <v>354</v>
      </c>
      <c r="E12722" s="34">
        <v>166928</v>
      </c>
      <c r="F12722" s="35">
        <v>19.64</v>
      </c>
      <c r="G12722" s="34">
        <v>216.7</v>
      </c>
    </row>
    <row r="12723" spans="1:7">
      <c r="A12723" s="32">
        <v>2018</v>
      </c>
      <c r="B12723" s="32">
        <v>4162</v>
      </c>
      <c r="C12723" s="33" t="s">
        <v>563</v>
      </c>
      <c r="D12723" s="33" t="s">
        <v>564</v>
      </c>
      <c r="E12723" s="34">
        <v>11354</v>
      </c>
      <c r="F12723" s="35">
        <v>1.0609999999999999</v>
      </c>
      <c r="G12723" s="34">
        <v>352.3</v>
      </c>
    </row>
    <row r="12724" spans="1:7">
      <c r="A12724" s="32">
        <v>2018</v>
      </c>
      <c r="B12724" s="32">
        <v>4271</v>
      </c>
      <c r="C12724" s="33" t="s">
        <v>363</v>
      </c>
      <c r="D12724" s="33" t="s">
        <v>354</v>
      </c>
      <c r="E12724" s="34">
        <v>30013</v>
      </c>
      <c r="F12724" s="35">
        <v>17.544</v>
      </c>
      <c r="G12724" s="34">
        <v>240</v>
      </c>
    </row>
    <row r="12725" spans="1:7">
      <c r="A12725" s="32">
        <v>2018</v>
      </c>
      <c r="B12725" s="32">
        <v>4271</v>
      </c>
      <c r="C12725" s="33" t="s">
        <v>363</v>
      </c>
      <c r="D12725" s="33" t="s">
        <v>354</v>
      </c>
      <c r="E12725" s="34">
        <v>59481</v>
      </c>
      <c r="F12725" s="35">
        <v>17.655999999999999</v>
      </c>
      <c r="G12725" s="34">
        <v>241</v>
      </c>
    </row>
    <row r="12726" spans="1:7">
      <c r="A12726" s="32">
        <v>2018</v>
      </c>
      <c r="B12726" s="32">
        <v>4271</v>
      </c>
      <c r="C12726" s="33" t="s">
        <v>363</v>
      </c>
      <c r="D12726" s="33" t="s">
        <v>354</v>
      </c>
      <c r="E12726" s="34">
        <v>30089</v>
      </c>
      <c r="F12726" s="35">
        <v>17.998000000000001</v>
      </c>
      <c r="G12726" s="34">
        <v>235</v>
      </c>
    </row>
    <row r="12727" spans="1:7">
      <c r="A12727" s="32">
        <v>2018</v>
      </c>
      <c r="B12727" s="32">
        <v>4937</v>
      </c>
      <c r="C12727" s="33" t="s">
        <v>563</v>
      </c>
      <c r="D12727" s="33" t="s">
        <v>564</v>
      </c>
      <c r="E12727" s="34">
        <v>335992</v>
      </c>
      <c r="F12727" s="35">
        <v>1.03</v>
      </c>
      <c r="G12727" s="34">
        <v>296.39999999999998</v>
      </c>
    </row>
    <row r="12728" spans="1:7">
      <c r="A12728" s="32">
        <v>2018</v>
      </c>
      <c r="B12728" s="32">
        <v>4937</v>
      </c>
      <c r="C12728" s="33" t="s">
        <v>563</v>
      </c>
      <c r="D12728" s="33" t="s">
        <v>564</v>
      </c>
      <c r="E12728" s="34">
        <v>459696</v>
      </c>
      <c r="F12728" s="35">
        <v>1.03</v>
      </c>
      <c r="G12728" s="34">
        <v>305.8</v>
      </c>
    </row>
    <row r="12729" spans="1:7">
      <c r="A12729" s="32">
        <v>2018</v>
      </c>
      <c r="B12729" s="32">
        <v>4937</v>
      </c>
      <c r="C12729" s="33" t="s">
        <v>563</v>
      </c>
      <c r="D12729" s="33" t="s">
        <v>564</v>
      </c>
      <c r="E12729" s="34">
        <v>3445</v>
      </c>
      <c r="F12729" s="35">
        <v>1.03</v>
      </c>
      <c r="G12729" s="34">
        <v>316.2</v>
      </c>
    </row>
    <row r="12730" spans="1:7">
      <c r="A12730" s="32">
        <v>2018</v>
      </c>
      <c r="B12730" s="32">
        <v>4939</v>
      </c>
      <c r="C12730" s="33" t="s">
        <v>563</v>
      </c>
      <c r="D12730" s="33" t="s">
        <v>564</v>
      </c>
      <c r="E12730" s="34">
        <v>1455615</v>
      </c>
      <c r="F12730" s="35">
        <v>1.03</v>
      </c>
      <c r="G12730" s="34" t="s">
        <v>364</v>
      </c>
    </row>
    <row r="12731" spans="1:7">
      <c r="A12731" s="32">
        <v>2018</v>
      </c>
      <c r="B12731" s="32">
        <v>4940</v>
      </c>
      <c r="C12731" s="33" t="s">
        <v>563</v>
      </c>
      <c r="D12731" s="33" t="s">
        <v>564</v>
      </c>
      <c r="E12731" s="34">
        <v>1354</v>
      </c>
      <c r="F12731" s="35">
        <v>1.02</v>
      </c>
      <c r="G12731" s="34">
        <v>256.89999999999998</v>
      </c>
    </row>
    <row r="12732" spans="1:7">
      <c r="A12732" s="32">
        <v>2018</v>
      </c>
      <c r="B12732" s="32">
        <v>4940</v>
      </c>
      <c r="C12732" s="33" t="s">
        <v>563</v>
      </c>
      <c r="D12732" s="33" t="s">
        <v>564</v>
      </c>
      <c r="E12732" s="34">
        <v>2390</v>
      </c>
      <c r="F12732" s="35">
        <v>1.02</v>
      </c>
      <c r="G12732" s="34">
        <v>275.8</v>
      </c>
    </row>
    <row r="12733" spans="1:7">
      <c r="A12733" s="32">
        <v>2018</v>
      </c>
      <c r="B12733" s="32">
        <v>4940</v>
      </c>
      <c r="C12733" s="33" t="s">
        <v>563</v>
      </c>
      <c r="D12733" s="33" t="s">
        <v>564</v>
      </c>
      <c r="E12733" s="34">
        <v>6158</v>
      </c>
      <c r="F12733" s="35">
        <v>1.02</v>
      </c>
      <c r="G12733" s="34">
        <v>266</v>
      </c>
    </row>
    <row r="12734" spans="1:7">
      <c r="A12734" s="32">
        <v>2018</v>
      </c>
      <c r="B12734" s="32">
        <v>4940</v>
      </c>
      <c r="C12734" s="33" t="s">
        <v>563</v>
      </c>
      <c r="D12734" s="33" t="s">
        <v>564</v>
      </c>
      <c r="E12734" s="34">
        <v>6233</v>
      </c>
      <c r="F12734" s="35">
        <v>1.02</v>
      </c>
      <c r="G12734" s="34">
        <v>219.8</v>
      </c>
    </row>
    <row r="12735" spans="1:7">
      <c r="A12735" s="32">
        <v>2018</v>
      </c>
      <c r="B12735" s="32">
        <v>4940</v>
      </c>
      <c r="C12735" s="33" t="s">
        <v>563</v>
      </c>
      <c r="D12735" s="33" t="s">
        <v>564</v>
      </c>
      <c r="E12735" s="34">
        <v>7255</v>
      </c>
      <c r="F12735" s="35">
        <v>1.02</v>
      </c>
      <c r="G12735" s="34">
        <v>318</v>
      </c>
    </row>
    <row r="12736" spans="1:7">
      <c r="A12736" s="32">
        <v>2018</v>
      </c>
      <c r="B12736" s="32">
        <v>4940</v>
      </c>
      <c r="C12736" s="33" t="s">
        <v>563</v>
      </c>
      <c r="D12736" s="33" t="s">
        <v>564</v>
      </c>
      <c r="E12736" s="34">
        <v>8242</v>
      </c>
      <c r="F12736" s="35">
        <v>1.02</v>
      </c>
      <c r="G12736" s="34">
        <v>236</v>
      </c>
    </row>
    <row r="12737" spans="1:7">
      <c r="A12737" s="32">
        <v>2018</v>
      </c>
      <c r="B12737" s="32">
        <v>4940</v>
      </c>
      <c r="C12737" s="33" t="s">
        <v>563</v>
      </c>
      <c r="D12737" s="33" t="s">
        <v>564</v>
      </c>
      <c r="E12737" s="34">
        <v>10632</v>
      </c>
      <c r="F12737" s="35">
        <v>1.02</v>
      </c>
      <c r="G12737" s="34">
        <v>246.7</v>
      </c>
    </row>
    <row r="12738" spans="1:7">
      <c r="A12738" s="32">
        <v>2018</v>
      </c>
      <c r="B12738" s="32">
        <v>4940</v>
      </c>
      <c r="C12738" s="33" t="s">
        <v>563</v>
      </c>
      <c r="D12738" s="33" t="s">
        <v>564</v>
      </c>
      <c r="E12738" s="34">
        <v>10734</v>
      </c>
      <c r="F12738" s="35">
        <v>1.02</v>
      </c>
      <c r="G12738" s="34">
        <v>314.89999999999998</v>
      </c>
    </row>
    <row r="12739" spans="1:7">
      <c r="A12739" s="32">
        <v>2018</v>
      </c>
      <c r="B12739" s="32">
        <v>4940</v>
      </c>
      <c r="C12739" s="33" t="s">
        <v>563</v>
      </c>
      <c r="D12739" s="33" t="s">
        <v>564</v>
      </c>
      <c r="E12739" s="34">
        <v>11412</v>
      </c>
      <c r="F12739" s="35">
        <v>1.02</v>
      </c>
      <c r="G12739" s="34">
        <v>227.1</v>
      </c>
    </row>
    <row r="12740" spans="1:7">
      <c r="A12740" s="32">
        <v>2018</v>
      </c>
      <c r="B12740" s="32">
        <v>4940</v>
      </c>
      <c r="C12740" s="33" t="s">
        <v>563</v>
      </c>
      <c r="D12740" s="33" t="s">
        <v>564</v>
      </c>
      <c r="E12740" s="34">
        <v>16783</v>
      </c>
      <c r="F12740" s="35">
        <v>1.02</v>
      </c>
      <c r="G12740" s="34">
        <v>241.3</v>
      </c>
    </row>
    <row r="12741" spans="1:7">
      <c r="A12741" s="32">
        <v>2018</v>
      </c>
      <c r="B12741" s="32">
        <v>4940</v>
      </c>
      <c r="C12741" s="33" t="s">
        <v>563</v>
      </c>
      <c r="D12741" s="33" t="s">
        <v>564</v>
      </c>
      <c r="E12741" s="34">
        <v>17437</v>
      </c>
      <c r="F12741" s="35">
        <v>1.02</v>
      </c>
      <c r="G12741" s="34">
        <v>264.10000000000002</v>
      </c>
    </row>
    <row r="12742" spans="1:7">
      <c r="A12742" s="32">
        <v>2018</v>
      </c>
      <c r="B12742" s="32">
        <v>4940</v>
      </c>
      <c r="C12742" s="33" t="s">
        <v>563</v>
      </c>
      <c r="D12742" s="33" t="s">
        <v>564</v>
      </c>
      <c r="E12742" s="34">
        <v>18072</v>
      </c>
      <c r="F12742" s="35">
        <v>1.02</v>
      </c>
      <c r="G12742" s="34">
        <v>258.60000000000002</v>
      </c>
    </row>
    <row r="12743" spans="1:7">
      <c r="A12743" s="32">
        <v>2018</v>
      </c>
      <c r="B12743" s="32">
        <v>4940</v>
      </c>
      <c r="C12743" s="33" t="s">
        <v>563</v>
      </c>
      <c r="D12743" s="33" t="s">
        <v>564</v>
      </c>
      <c r="E12743" s="34">
        <v>20285</v>
      </c>
      <c r="F12743" s="35">
        <v>1.02</v>
      </c>
      <c r="G12743" s="34">
        <v>264.60000000000002</v>
      </c>
    </row>
    <row r="12744" spans="1:7">
      <c r="A12744" s="32">
        <v>2018</v>
      </c>
      <c r="B12744" s="32">
        <v>4940</v>
      </c>
      <c r="C12744" s="33" t="s">
        <v>563</v>
      </c>
      <c r="D12744" s="33" t="s">
        <v>564</v>
      </c>
      <c r="E12744" s="34">
        <v>38203</v>
      </c>
      <c r="F12744" s="35">
        <v>1.02</v>
      </c>
      <c r="G12744" s="34">
        <v>230.2</v>
      </c>
    </row>
    <row r="12745" spans="1:7">
      <c r="A12745" s="32">
        <v>2018</v>
      </c>
      <c r="B12745" s="32">
        <v>4940</v>
      </c>
      <c r="C12745" s="33" t="s">
        <v>563</v>
      </c>
      <c r="D12745" s="33" t="s">
        <v>564</v>
      </c>
      <c r="E12745" s="34">
        <v>46206</v>
      </c>
      <c r="F12745" s="35">
        <v>1.02</v>
      </c>
      <c r="G12745" s="34">
        <v>278.7</v>
      </c>
    </row>
    <row r="12746" spans="1:7">
      <c r="A12746" s="32">
        <v>2018</v>
      </c>
      <c r="B12746" s="32">
        <v>4940</v>
      </c>
      <c r="C12746" s="33" t="s">
        <v>563</v>
      </c>
      <c r="D12746" s="33" t="s">
        <v>564</v>
      </c>
      <c r="E12746" s="34">
        <v>50007</v>
      </c>
      <c r="F12746" s="35">
        <v>1.02</v>
      </c>
      <c r="G12746" s="34">
        <v>233</v>
      </c>
    </row>
    <row r="12747" spans="1:7">
      <c r="A12747" s="32">
        <v>2018</v>
      </c>
      <c r="B12747" s="32">
        <v>4940</v>
      </c>
      <c r="C12747" s="33" t="s">
        <v>563</v>
      </c>
      <c r="D12747" s="33" t="s">
        <v>564</v>
      </c>
      <c r="E12747" s="34">
        <v>57034</v>
      </c>
      <c r="F12747" s="35">
        <v>1.02</v>
      </c>
      <c r="G12747" s="34">
        <v>230.9</v>
      </c>
    </row>
    <row r="12748" spans="1:7">
      <c r="A12748" s="32">
        <v>2018</v>
      </c>
      <c r="B12748" s="32">
        <v>4940</v>
      </c>
      <c r="C12748" s="33" t="s">
        <v>563</v>
      </c>
      <c r="D12748" s="33" t="s">
        <v>564</v>
      </c>
      <c r="E12748" s="34">
        <v>59822</v>
      </c>
      <c r="F12748" s="35">
        <v>1.02</v>
      </c>
      <c r="G12748" s="34">
        <v>262.5</v>
      </c>
    </row>
    <row r="12749" spans="1:7">
      <c r="A12749" s="32">
        <v>2018</v>
      </c>
      <c r="B12749" s="32">
        <v>4940</v>
      </c>
      <c r="C12749" s="33" t="s">
        <v>563</v>
      </c>
      <c r="D12749" s="33" t="s">
        <v>564</v>
      </c>
      <c r="E12749" s="34">
        <v>87308</v>
      </c>
      <c r="F12749" s="35">
        <v>1.02</v>
      </c>
      <c r="G12749" s="34">
        <v>264.2</v>
      </c>
    </row>
    <row r="12750" spans="1:7">
      <c r="A12750" s="32">
        <v>2018</v>
      </c>
      <c r="B12750" s="32">
        <v>4940</v>
      </c>
      <c r="C12750" s="33" t="s">
        <v>563</v>
      </c>
      <c r="D12750" s="33" t="s">
        <v>564</v>
      </c>
      <c r="E12750" s="34">
        <v>104812</v>
      </c>
      <c r="F12750" s="35">
        <v>1.02</v>
      </c>
      <c r="G12750" s="34">
        <v>258.2</v>
      </c>
    </row>
    <row r="12751" spans="1:7">
      <c r="A12751" s="32">
        <v>2018</v>
      </c>
      <c r="B12751" s="32">
        <v>4940</v>
      </c>
      <c r="C12751" s="33" t="s">
        <v>563</v>
      </c>
      <c r="D12751" s="33" t="s">
        <v>564</v>
      </c>
      <c r="E12751" s="34">
        <v>149337</v>
      </c>
      <c r="F12751" s="35">
        <v>1.02</v>
      </c>
      <c r="G12751" s="34">
        <v>233.6</v>
      </c>
    </row>
    <row r="12752" spans="1:7">
      <c r="A12752" s="32">
        <v>2018</v>
      </c>
      <c r="B12752" s="32">
        <v>4940</v>
      </c>
      <c r="C12752" s="33" t="s">
        <v>563</v>
      </c>
      <c r="D12752" s="33" t="s">
        <v>564</v>
      </c>
      <c r="E12752" s="34">
        <v>150483</v>
      </c>
      <c r="F12752" s="35">
        <v>1.02</v>
      </c>
      <c r="G12752" s="34">
        <v>240.9</v>
      </c>
    </row>
    <row r="12753" spans="1:7">
      <c r="A12753" s="32">
        <v>2018</v>
      </c>
      <c r="B12753" s="32">
        <v>4940</v>
      </c>
      <c r="C12753" s="33" t="s">
        <v>563</v>
      </c>
      <c r="D12753" s="33" t="s">
        <v>564</v>
      </c>
      <c r="E12753" s="34">
        <v>685</v>
      </c>
      <c r="F12753" s="35">
        <v>1.02</v>
      </c>
      <c r="G12753" s="34">
        <v>263.7</v>
      </c>
    </row>
    <row r="12754" spans="1:7">
      <c r="A12754" s="32">
        <v>2018</v>
      </c>
      <c r="B12754" s="32">
        <v>4940</v>
      </c>
      <c r="C12754" s="33" t="s">
        <v>563</v>
      </c>
      <c r="D12754" s="33" t="s">
        <v>564</v>
      </c>
      <c r="E12754" s="34">
        <v>486</v>
      </c>
      <c r="F12754" s="35">
        <v>1.02</v>
      </c>
      <c r="G12754" s="34">
        <v>236.2</v>
      </c>
    </row>
    <row r="12755" spans="1:7">
      <c r="A12755" s="32">
        <v>2018</v>
      </c>
      <c r="B12755" s="32">
        <v>4940</v>
      </c>
      <c r="C12755" s="33" t="s">
        <v>563</v>
      </c>
      <c r="D12755" s="33" t="s">
        <v>564</v>
      </c>
      <c r="E12755" s="34">
        <v>43</v>
      </c>
      <c r="F12755" s="35">
        <v>1.022</v>
      </c>
      <c r="G12755" s="34">
        <v>222.8</v>
      </c>
    </row>
    <row r="12756" spans="1:7">
      <c r="A12756" s="32">
        <v>2018</v>
      </c>
      <c r="B12756" s="32">
        <v>4940</v>
      </c>
      <c r="C12756" s="33" t="s">
        <v>563</v>
      </c>
      <c r="D12756" s="33" t="s">
        <v>564</v>
      </c>
      <c r="E12756" s="34">
        <v>169</v>
      </c>
      <c r="F12756" s="35">
        <v>1.02</v>
      </c>
      <c r="G12756" s="34">
        <v>254.4</v>
      </c>
    </row>
    <row r="12757" spans="1:7">
      <c r="A12757" s="32">
        <v>2018</v>
      </c>
      <c r="B12757" s="32">
        <v>4940</v>
      </c>
      <c r="C12757" s="33" t="s">
        <v>563</v>
      </c>
      <c r="D12757" s="33" t="s">
        <v>564</v>
      </c>
      <c r="E12757" s="34">
        <v>364</v>
      </c>
      <c r="F12757" s="35">
        <v>1.02</v>
      </c>
      <c r="G12757" s="34">
        <v>216.2</v>
      </c>
    </row>
    <row r="12758" spans="1:7">
      <c r="A12758" s="32">
        <v>2018</v>
      </c>
      <c r="B12758" s="32">
        <v>4941</v>
      </c>
      <c r="C12758" s="33" t="s">
        <v>353</v>
      </c>
      <c r="D12758" s="33" t="s">
        <v>354</v>
      </c>
      <c r="E12758" s="34">
        <v>518289</v>
      </c>
      <c r="F12758" s="35">
        <v>21.6</v>
      </c>
      <c r="G12758" s="34">
        <v>278.3</v>
      </c>
    </row>
    <row r="12759" spans="1:7">
      <c r="A12759" s="32">
        <v>2018</v>
      </c>
      <c r="B12759" s="32">
        <v>5083</v>
      </c>
      <c r="C12759" s="33" t="s">
        <v>563</v>
      </c>
      <c r="D12759" s="33" t="s">
        <v>564</v>
      </c>
      <c r="E12759" s="34">
        <v>6793</v>
      </c>
      <c r="F12759" s="35">
        <v>1.036</v>
      </c>
      <c r="G12759" s="34" t="s">
        <v>364</v>
      </c>
    </row>
    <row r="12760" spans="1:7">
      <c r="A12760" s="32">
        <v>2018</v>
      </c>
      <c r="B12760" s="32">
        <v>6002</v>
      </c>
      <c r="C12760" s="33" t="s">
        <v>363</v>
      </c>
      <c r="D12760" s="33" t="s">
        <v>354</v>
      </c>
      <c r="E12760" s="34">
        <v>32145</v>
      </c>
      <c r="F12760" s="35">
        <v>17.8</v>
      </c>
      <c r="G12760" s="34">
        <v>190.5</v>
      </c>
    </row>
    <row r="12761" spans="1:7">
      <c r="A12761" s="32">
        <v>2018</v>
      </c>
      <c r="B12761" s="32">
        <v>6002</v>
      </c>
      <c r="C12761" s="33" t="s">
        <v>363</v>
      </c>
      <c r="D12761" s="33" t="s">
        <v>354</v>
      </c>
      <c r="E12761" s="34">
        <v>96265</v>
      </c>
      <c r="F12761" s="35">
        <v>17.564</v>
      </c>
      <c r="G12761" s="34">
        <v>163.9</v>
      </c>
    </row>
    <row r="12762" spans="1:7">
      <c r="A12762" s="32">
        <v>2018</v>
      </c>
      <c r="B12762" s="32">
        <v>6002</v>
      </c>
      <c r="C12762" s="33" t="s">
        <v>363</v>
      </c>
      <c r="D12762" s="33" t="s">
        <v>354</v>
      </c>
      <c r="E12762" s="34">
        <v>128598</v>
      </c>
      <c r="F12762" s="35">
        <v>17.57</v>
      </c>
      <c r="G12762" s="34">
        <v>189.3</v>
      </c>
    </row>
    <row r="12763" spans="1:7">
      <c r="A12763" s="32">
        <v>2018</v>
      </c>
      <c r="B12763" s="32">
        <v>6002</v>
      </c>
      <c r="C12763" s="33" t="s">
        <v>363</v>
      </c>
      <c r="D12763" s="33" t="s">
        <v>354</v>
      </c>
      <c r="E12763" s="34">
        <v>31968</v>
      </c>
      <c r="F12763" s="35">
        <v>17.606000000000002</v>
      </c>
      <c r="G12763" s="34">
        <v>179.5</v>
      </c>
    </row>
    <row r="12764" spans="1:7">
      <c r="A12764" s="32">
        <v>2018</v>
      </c>
      <c r="B12764" s="32">
        <v>6002</v>
      </c>
      <c r="C12764" s="33" t="s">
        <v>363</v>
      </c>
      <c r="D12764" s="33" t="s">
        <v>354</v>
      </c>
      <c r="E12764" s="34">
        <v>80540</v>
      </c>
      <c r="F12764" s="35">
        <v>17.667999999999999</v>
      </c>
      <c r="G12764" s="34">
        <v>170.1</v>
      </c>
    </row>
    <row r="12765" spans="1:7">
      <c r="A12765" s="32">
        <v>2018</v>
      </c>
      <c r="B12765" s="32">
        <v>6002</v>
      </c>
      <c r="C12765" s="33" t="s">
        <v>363</v>
      </c>
      <c r="D12765" s="33" t="s">
        <v>354</v>
      </c>
      <c r="E12765" s="34">
        <v>80396</v>
      </c>
      <c r="F12765" s="35">
        <v>17.512</v>
      </c>
      <c r="G12765" s="34">
        <v>167.1</v>
      </c>
    </row>
    <row r="12766" spans="1:7">
      <c r="A12766" s="32">
        <v>2018</v>
      </c>
      <c r="B12766" s="32">
        <v>6002</v>
      </c>
      <c r="C12766" s="33" t="s">
        <v>363</v>
      </c>
      <c r="D12766" s="33" t="s">
        <v>354</v>
      </c>
      <c r="E12766" s="34">
        <v>128681</v>
      </c>
      <c r="F12766" s="35">
        <v>17.466000000000001</v>
      </c>
      <c r="G12766" s="34">
        <v>170</v>
      </c>
    </row>
    <row r="12767" spans="1:7">
      <c r="A12767" s="32">
        <v>2018</v>
      </c>
      <c r="B12767" s="32">
        <v>6002</v>
      </c>
      <c r="C12767" s="33" t="s">
        <v>363</v>
      </c>
      <c r="D12767" s="33" t="s">
        <v>354</v>
      </c>
      <c r="E12767" s="34">
        <v>241107</v>
      </c>
      <c r="F12767" s="35">
        <v>17.64</v>
      </c>
      <c r="G12767" s="34">
        <v>164</v>
      </c>
    </row>
    <row r="12768" spans="1:7">
      <c r="A12768" s="32">
        <v>2018</v>
      </c>
      <c r="B12768" s="32">
        <v>6002</v>
      </c>
      <c r="C12768" s="33" t="s">
        <v>563</v>
      </c>
      <c r="D12768" s="33" t="s">
        <v>564</v>
      </c>
      <c r="E12768" s="34">
        <v>394409</v>
      </c>
      <c r="F12768" s="35">
        <v>1.0089999999999999</v>
      </c>
      <c r="G12768" s="34">
        <v>329.9</v>
      </c>
    </row>
    <row r="12769" spans="1:7">
      <c r="A12769" s="32">
        <v>2018</v>
      </c>
      <c r="B12769" s="32">
        <v>6004</v>
      </c>
      <c r="C12769" s="33" t="s">
        <v>563</v>
      </c>
      <c r="D12769" s="33" t="s">
        <v>564</v>
      </c>
      <c r="E12769" s="34">
        <v>9181</v>
      </c>
      <c r="F12769" s="35">
        <v>1.06</v>
      </c>
      <c r="G12769" s="34" t="s">
        <v>364</v>
      </c>
    </row>
    <row r="12770" spans="1:7">
      <c r="A12770" s="32">
        <v>2018</v>
      </c>
      <c r="B12770" s="32">
        <v>6004</v>
      </c>
      <c r="C12770" s="33" t="s">
        <v>353</v>
      </c>
      <c r="D12770" s="33" t="s">
        <v>354</v>
      </c>
      <c r="E12770" s="34">
        <v>111495</v>
      </c>
      <c r="F12770" s="35">
        <v>25.062999999999999</v>
      </c>
      <c r="G12770" s="34" t="s">
        <v>364</v>
      </c>
    </row>
    <row r="12771" spans="1:7">
      <c r="A12771" s="32">
        <v>2018</v>
      </c>
      <c r="B12771" s="32">
        <v>6004</v>
      </c>
      <c r="C12771" s="33" t="s">
        <v>353</v>
      </c>
      <c r="D12771" s="33" t="s">
        <v>354</v>
      </c>
      <c r="E12771" s="34">
        <v>117149</v>
      </c>
      <c r="F12771" s="35">
        <v>25.05</v>
      </c>
      <c r="G12771" s="34" t="s">
        <v>364</v>
      </c>
    </row>
    <row r="12772" spans="1:7">
      <c r="A12772" s="32">
        <v>2018</v>
      </c>
      <c r="B12772" s="32">
        <v>6004</v>
      </c>
      <c r="C12772" s="33" t="s">
        <v>353</v>
      </c>
      <c r="D12772" s="33" t="s">
        <v>354</v>
      </c>
      <c r="E12772" s="34">
        <v>189682</v>
      </c>
      <c r="F12772" s="35">
        <v>25.183</v>
      </c>
      <c r="G12772" s="34" t="s">
        <v>364</v>
      </c>
    </row>
    <row r="12773" spans="1:7">
      <c r="A12773" s="32">
        <v>2018</v>
      </c>
      <c r="B12773" s="32">
        <v>6009</v>
      </c>
      <c r="C12773" s="33" t="s">
        <v>363</v>
      </c>
      <c r="D12773" s="33" t="s">
        <v>354</v>
      </c>
      <c r="E12773" s="34">
        <v>48753</v>
      </c>
      <c r="F12773" s="35">
        <v>17.989999999999998</v>
      </c>
      <c r="G12773" s="34">
        <v>186.6</v>
      </c>
    </row>
    <row r="12774" spans="1:7">
      <c r="A12774" s="32">
        <v>2018</v>
      </c>
      <c r="B12774" s="32">
        <v>6009</v>
      </c>
      <c r="C12774" s="33" t="s">
        <v>363</v>
      </c>
      <c r="D12774" s="33" t="s">
        <v>354</v>
      </c>
      <c r="E12774" s="34">
        <v>65594</v>
      </c>
      <c r="F12774" s="35">
        <v>17.149999999999999</v>
      </c>
      <c r="G12774" s="34">
        <v>180.7</v>
      </c>
    </row>
    <row r="12775" spans="1:7">
      <c r="A12775" s="32">
        <v>2018</v>
      </c>
      <c r="B12775" s="32">
        <v>6009</v>
      </c>
      <c r="C12775" s="33" t="s">
        <v>363</v>
      </c>
      <c r="D12775" s="33" t="s">
        <v>354</v>
      </c>
      <c r="E12775" s="34">
        <v>97618</v>
      </c>
      <c r="F12775" s="35">
        <v>17.079999999999998</v>
      </c>
      <c r="G12775" s="34">
        <v>180.1</v>
      </c>
    </row>
    <row r="12776" spans="1:7">
      <c r="A12776" s="32">
        <v>2018</v>
      </c>
      <c r="B12776" s="32">
        <v>6009</v>
      </c>
      <c r="C12776" s="33" t="s">
        <v>363</v>
      </c>
      <c r="D12776" s="33" t="s">
        <v>354</v>
      </c>
      <c r="E12776" s="34">
        <v>49039</v>
      </c>
      <c r="F12776" s="35">
        <v>17.420000000000002</v>
      </c>
      <c r="G12776" s="34">
        <v>195</v>
      </c>
    </row>
    <row r="12777" spans="1:7">
      <c r="A12777" s="32">
        <v>2018</v>
      </c>
      <c r="B12777" s="32">
        <v>6009</v>
      </c>
      <c r="C12777" s="33" t="s">
        <v>363</v>
      </c>
      <c r="D12777" s="33" t="s">
        <v>354</v>
      </c>
      <c r="E12777" s="34">
        <v>16115</v>
      </c>
      <c r="F12777" s="35">
        <v>17.13</v>
      </c>
      <c r="G12777" s="34">
        <v>183.1</v>
      </c>
    </row>
    <row r="12778" spans="1:7">
      <c r="A12778" s="32">
        <v>2018</v>
      </c>
      <c r="B12778" s="32">
        <v>6009</v>
      </c>
      <c r="C12778" s="33" t="s">
        <v>565</v>
      </c>
      <c r="D12778" s="33" t="s">
        <v>566</v>
      </c>
      <c r="E12778" s="34">
        <v>3207</v>
      </c>
      <c r="F12778" s="35">
        <v>5.9</v>
      </c>
      <c r="G12778" s="34">
        <v>1702.5</v>
      </c>
    </row>
    <row r="12779" spans="1:7">
      <c r="A12779" s="32">
        <v>2018</v>
      </c>
      <c r="B12779" s="32">
        <v>6016</v>
      </c>
      <c r="C12779" s="33" t="s">
        <v>363</v>
      </c>
      <c r="D12779" s="33" t="s">
        <v>354</v>
      </c>
      <c r="E12779" s="34">
        <v>144141</v>
      </c>
      <c r="F12779" s="35">
        <v>17.93</v>
      </c>
      <c r="G12779" s="34" t="s">
        <v>364</v>
      </c>
    </row>
    <row r="12780" spans="1:7">
      <c r="A12780" s="32">
        <v>2018</v>
      </c>
      <c r="B12780" s="32">
        <v>6016</v>
      </c>
      <c r="C12780" s="33" t="s">
        <v>565</v>
      </c>
      <c r="D12780" s="33" t="s">
        <v>566</v>
      </c>
      <c r="E12780" s="34">
        <v>342</v>
      </c>
      <c r="F12780" s="35">
        <v>5.8</v>
      </c>
      <c r="G12780" s="34" t="s">
        <v>364</v>
      </c>
    </row>
    <row r="12781" spans="1:7">
      <c r="A12781" s="32">
        <v>2018</v>
      </c>
      <c r="B12781" s="32">
        <v>6017</v>
      </c>
      <c r="C12781" s="33" t="s">
        <v>363</v>
      </c>
      <c r="D12781" s="33" t="s">
        <v>354</v>
      </c>
      <c r="E12781" s="34">
        <v>33007</v>
      </c>
      <c r="F12781" s="35">
        <v>17.600000000000001</v>
      </c>
      <c r="G12781" s="34" t="s">
        <v>364</v>
      </c>
    </row>
    <row r="12782" spans="1:7">
      <c r="A12782" s="32">
        <v>2018</v>
      </c>
      <c r="B12782" s="32">
        <v>6017</v>
      </c>
      <c r="C12782" s="33" t="s">
        <v>363</v>
      </c>
      <c r="D12782" s="33" t="s">
        <v>354</v>
      </c>
      <c r="E12782" s="34">
        <v>117840</v>
      </c>
      <c r="F12782" s="35">
        <v>17.600000000000001</v>
      </c>
      <c r="G12782" s="34" t="s">
        <v>364</v>
      </c>
    </row>
    <row r="12783" spans="1:7">
      <c r="A12783" s="32">
        <v>2018</v>
      </c>
      <c r="B12783" s="32">
        <v>6017</v>
      </c>
      <c r="C12783" s="33" t="s">
        <v>565</v>
      </c>
      <c r="D12783" s="33" t="s">
        <v>566</v>
      </c>
      <c r="E12783" s="34">
        <v>709</v>
      </c>
      <c r="F12783" s="35">
        <v>5.8</v>
      </c>
      <c r="G12783" s="34" t="s">
        <v>364</v>
      </c>
    </row>
    <row r="12784" spans="1:7">
      <c r="A12784" s="32">
        <v>2018</v>
      </c>
      <c r="B12784" s="32">
        <v>6018</v>
      </c>
      <c r="C12784" s="33" t="s">
        <v>565</v>
      </c>
      <c r="D12784" s="33" t="s">
        <v>566</v>
      </c>
      <c r="E12784" s="34">
        <v>3077</v>
      </c>
      <c r="F12784" s="35">
        <v>5.84</v>
      </c>
      <c r="G12784" s="34">
        <v>1723.6</v>
      </c>
    </row>
    <row r="12785" spans="1:7">
      <c r="A12785" s="32">
        <v>2018</v>
      </c>
      <c r="B12785" s="32">
        <v>6018</v>
      </c>
      <c r="C12785" s="33" t="s">
        <v>353</v>
      </c>
      <c r="D12785" s="33" t="s">
        <v>354</v>
      </c>
      <c r="E12785" s="34">
        <v>3240</v>
      </c>
      <c r="F12785" s="35">
        <v>23.167999999999999</v>
      </c>
      <c r="G12785" s="34">
        <v>196.3</v>
      </c>
    </row>
    <row r="12786" spans="1:7">
      <c r="A12786" s="32">
        <v>2018</v>
      </c>
      <c r="B12786" s="32">
        <v>6019</v>
      </c>
      <c r="C12786" s="33" t="s">
        <v>353</v>
      </c>
      <c r="D12786" s="33" t="s">
        <v>354</v>
      </c>
      <c r="E12786" s="34">
        <v>19493</v>
      </c>
      <c r="F12786" s="35">
        <v>25.08</v>
      </c>
      <c r="G12786" s="34" t="s">
        <v>364</v>
      </c>
    </row>
    <row r="12787" spans="1:7">
      <c r="A12787" s="32">
        <v>2018</v>
      </c>
      <c r="B12787" s="32">
        <v>6019</v>
      </c>
      <c r="C12787" s="33" t="s">
        <v>353</v>
      </c>
      <c r="D12787" s="33" t="s">
        <v>354</v>
      </c>
      <c r="E12787" s="34">
        <v>54400</v>
      </c>
      <c r="F12787" s="35">
        <v>26.1</v>
      </c>
      <c r="G12787" s="34" t="s">
        <v>364</v>
      </c>
    </row>
    <row r="12788" spans="1:7">
      <c r="A12788" s="32">
        <v>2018</v>
      </c>
      <c r="B12788" s="32">
        <v>6019</v>
      </c>
      <c r="C12788" s="33" t="s">
        <v>353</v>
      </c>
      <c r="D12788" s="33" t="s">
        <v>354</v>
      </c>
      <c r="E12788" s="34">
        <v>72046</v>
      </c>
      <c r="F12788" s="35">
        <v>25.07</v>
      </c>
      <c r="G12788" s="34" t="s">
        <v>364</v>
      </c>
    </row>
    <row r="12789" spans="1:7">
      <c r="A12789" s="32">
        <v>2018</v>
      </c>
      <c r="B12789" s="32">
        <v>6019</v>
      </c>
      <c r="C12789" s="33" t="s">
        <v>353</v>
      </c>
      <c r="D12789" s="33" t="s">
        <v>354</v>
      </c>
      <c r="E12789" s="34">
        <v>110037</v>
      </c>
      <c r="F12789" s="35">
        <v>25.44</v>
      </c>
      <c r="G12789" s="34" t="s">
        <v>364</v>
      </c>
    </row>
    <row r="12790" spans="1:7">
      <c r="A12790" s="32">
        <v>2018</v>
      </c>
      <c r="B12790" s="32">
        <v>6019</v>
      </c>
      <c r="C12790" s="33" t="s">
        <v>353</v>
      </c>
      <c r="D12790" s="33" t="s">
        <v>354</v>
      </c>
      <c r="E12790" s="34">
        <v>114941</v>
      </c>
      <c r="F12790" s="35">
        <v>22.08</v>
      </c>
      <c r="G12790" s="34" t="s">
        <v>364</v>
      </c>
    </row>
    <row r="12791" spans="1:7">
      <c r="A12791" s="32">
        <v>2018</v>
      </c>
      <c r="B12791" s="32">
        <v>6019</v>
      </c>
      <c r="C12791" s="33" t="s">
        <v>563</v>
      </c>
      <c r="D12791" s="33" t="s">
        <v>564</v>
      </c>
      <c r="E12791" s="34">
        <v>5912</v>
      </c>
      <c r="F12791" s="35">
        <v>1</v>
      </c>
      <c r="G12791" s="34" t="s">
        <v>364</v>
      </c>
    </row>
    <row r="12792" spans="1:7">
      <c r="A12792" s="32">
        <v>2018</v>
      </c>
      <c r="B12792" s="32">
        <v>6021</v>
      </c>
      <c r="C12792" s="33" t="s">
        <v>363</v>
      </c>
      <c r="D12792" s="33" t="s">
        <v>354</v>
      </c>
      <c r="E12792" s="34">
        <v>38273</v>
      </c>
      <c r="F12792" s="35">
        <v>20.87</v>
      </c>
      <c r="G12792" s="34">
        <v>322.89999999999998</v>
      </c>
    </row>
    <row r="12793" spans="1:7">
      <c r="A12793" s="32">
        <v>2018</v>
      </c>
      <c r="B12793" s="32">
        <v>6021</v>
      </c>
      <c r="C12793" s="33" t="s">
        <v>563</v>
      </c>
      <c r="D12793" s="33" t="s">
        <v>564</v>
      </c>
      <c r="E12793" s="34">
        <v>11937</v>
      </c>
      <c r="F12793" s="35">
        <v>1.0469999999999999</v>
      </c>
      <c r="G12793" s="34">
        <v>262</v>
      </c>
    </row>
    <row r="12794" spans="1:7">
      <c r="A12794" s="32">
        <v>2018</v>
      </c>
      <c r="B12794" s="32">
        <v>6021</v>
      </c>
      <c r="C12794" s="33" t="s">
        <v>363</v>
      </c>
      <c r="D12794" s="33" t="s">
        <v>354</v>
      </c>
      <c r="E12794" s="34">
        <v>172724</v>
      </c>
      <c r="F12794" s="35">
        <v>18.920000000000002</v>
      </c>
      <c r="G12794" s="34">
        <v>173.3</v>
      </c>
    </row>
    <row r="12795" spans="1:7">
      <c r="A12795" s="32">
        <v>2018</v>
      </c>
      <c r="B12795" s="32">
        <v>6030</v>
      </c>
      <c r="C12795" s="33" t="s">
        <v>362</v>
      </c>
      <c r="D12795" s="33" t="s">
        <v>354</v>
      </c>
      <c r="E12795" s="34">
        <v>486664</v>
      </c>
      <c r="F12795" s="35">
        <v>12.7</v>
      </c>
      <c r="G12795" s="34">
        <v>167.6</v>
      </c>
    </row>
    <row r="12796" spans="1:7">
      <c r="A12796" s="32">
        <v>2018</v>
      </c>
      <c r="B12796" s="32">
        <v>6030</v>
      </c>
      <c r="C12796" s="33" t="s">
        <v>565</v>
      </c>
      <c r="D12796" s="33" t="s">
        <v>566</v>
      </c>
      <c r="E12796" s="34">
        <v>4330</v>
      </c>
      <c r="F12796" s="35">
        <v>5.7</v>
      </c>
      <c r="G12796" s="34">
        <v>1800.3</v>
      </c>
    </row>
    <row r="12797" spans="1:7">
      <c r="A12797" s="32">
        <v>2018</v>
      </c>
      <c r="B12797" s="32">
        <v>6031</v>
      </c>
      <c r="C12797" s="33" t="s">
        <v>353</v>
      </c>
      <c r="D12797" s="33" t="s">
        <v>354</v>
      </c>
      <c r="E12797" s="34">
        <v>21928</v>
      </c>
      <c r="F12797" s="35">
        <v>23.52</v>
      </c>
      <c r="G12797" s="34">
        <v>163.4</v>
      </c>
    </row>
    <row r="12798" spans="1:7">
      <c r="A12798" s="32">
        <v>2018</v>
      </c>
      <c r="B12798" s="32">
        <v>6031</v>
      </c>
      <c r="C12798" s="33" t="s">
        <v>353</v>
      </c>
      <c r="D12798" s="33" t="s">
        <v>354</v>
      </c>
      <c r="E12798" s="34">
        <v>94157</v>
      </c>
      <c r="F12798" s="35">
        <v>23.67</v>
      </c>
      <c r="G12798" s="34">
        <v>174.5</v>
      </c>
    </row>
    <row r="12799" spans="1:7">
      <c r="A12799" s="32">
        <v>2018</v>
      </c>
      <c r="B12799" s="32">
        <v>6031</v>
      </c>
      <c r="C12799" s="33" t="s">
        <v>353</v>
      </c>
      <c r="D12799" s="33" t="s">
        <v>354</v>
      </c>
      <c r="E12799" s="34">
        <v>23734</v>
      </c>
      <c r="F12799" s="35">
        <v>23.68</v>
      </c>
      <c r="G12799" s="34">
        <v>174.6</v>
      </c>
    </row>
    <row r="12800" spans="1:7">
      <c r="A12800" s="32">
        <v>2018</v>
      </c>
      <c r="B12800" s="32">
        <v>6031</v>
      </c>
      <c r="C12800" s="33" t="s">
        <v>353</v>
      </c>
      <c r="D12800" s="33" t="s">
        <v>354</v>
      </c>
      <c r="E12800" s="34">
        <v>9543</v>
      </c>
      <c r="F12800" s="35">
        <v>23.43</v>
      </c>
      <c r="G12800" s="34">
        <v>201</v>
      </c>
    </row>
    <row r="12801" spans="1:7">
      <c r="A12801" s="32">
        <v>2018</v>
      </c>
      <c r="B12801" s="32">
        <v>6034</v>
      </c>
      <c r="C12801" s="33" t="s">
        <v>565</v>
      </c>
      <c r="D12801" s="33" t="s">
        <v>566</v>
      </c>
      <c r="E12801" s="34">
        <v>2927</v>
      </c>
      <c r="F12801" s="35">
        <v>5.8</v>
      </c>
      <c r="G12801" s="34">
        <v>1679</v>
      </c>
    </row>
    <row r="12802" spans="1:7">
      <c r="A12802" s="32">
        <v>2018</v>
      </c>
      <c r="B12802" s="32">
        <v>6034</v>
      </c>
      <c r="C12802" s="33" t="s">
        <v>563</v>
      </c>
      <c r="D12802" s="33" t="s">
        <v>564</v>
      </c>
      <c r="E12802" s="34">
        <v>186463</v>
      </c>
      <c r="F12802" s="35">
        <v>1.01</v>
      </c>
      <c r="G12802" s="34">
        <v>348.9</v>
      </c>
    </row>
    <row r="12803" spans="1:7">
      <c r="A12803" s="32">
        <v>2018</v>
      </c>
      <c r="B12803" s="32">
        <v>6035</v>
      </c>
      <c r="C12803" s="33" t="s">
        <v>563</v>
      </c>
      <c r="D12803" s="33" t="s">
        <v>564</v>
      </c>
      <c r="E12803" s="34">
        <v>1117946</v>
      </c>
      <c r="F12803" s="35">
        <v>1</v>
      </c>
      <c r="G12803" s="34">
        <v>317.60000000000002</v>
      </c>
    </row>
    <row r="12804" spans="1:7">
      <c r="A12804" s="32">
        <v>2018</v>
      </c>
      <c r="B12804" s="32">
        <v>6041</v>
      </c>
      <c r="C12804" s="33" t="s">
        <v>353</v>
      </c>
      <c r="D12804" s="33" t="s">
        <v>354</v>
      </c>
      <c r="E12804" s="34">
        <v>42072</v>
      </c>
      <c r="F12804" s="35">
        <v>22.4</v>
      </c>
      <c r="G12804" s="34">
        <v>162.9</v>
      </c>
    </row>
    <row r="12805" spans="1:7">
      <c r="A12805" s="32">
        <v>2018</v>
      </c>
      <c r="B12805" s="32">
        <v>6041</v>
      </c>
      <c r="C12805" s="33" t="s">
        <v>353</v>
      </c>
      <c r="D12805" s="33" t="s">
        <v>354</v>
      </c>
      <c r="E12805" s="34">
        <v>19884</v>
      </c>
      <c r="F12805" s="35">
        <v>22.04</v>
      </c>
      <c r="G12805" s="34">
        <v>195.1</v>
      </c>
    </row>
    <row r="12806" spans="1:7">
      <c r="A12806" s="32">
        <v>2018</v>
      </c>
      <c r="B12806" s="32">
        <v>6041</v>
      </c>
      <c r="C12806" s="33" t="s">
        <v>353</v>
      </c>
      <c r="D12806" s="33" t="s">
        <v>354</v>
      </c>
      <c r="E12806" s="34">
        <v>6854</v>
      </c>
      <c r="F12806" s="35">
        <v>21.92</v>
      </c>
      <c r="G12806" s="34">
        <v>187.1</v>
      </c>
    </row>
    <row r="12807" spans="1:7">
      <c r="A12807" s="32">
        <v>2018</v>
      </c>
      <c r="B12807" s="32">
        <v>6041</v>
      </c>
      <c r="C12807" s="33" t="s">
        <v>353</v>
      </c>
      <c r="D12807" s="33" t="s">
        <v>354</v>
      </c>
      <c r="E12807" s="34">
        <v>12259</v>
      </c>
      <c r="F12807" s="35">
        <v>23.61</v>
      </c>
      <c r="G12807" s="34">
        <v>207.8</v>
      </c>
    </row>
    <row r="12808" spans="1:7">
      <c r="A12808" s="32">
        <v>2018</v>
      </c>
      <c r="B12808" s="32">
        <v>6041</v>
      </c>
      <c r="C12808" s="33" t="s">
        <v>353</v>
      </c>
      <c r="D12808" s="33" t="s">
        <v>354</v>
      </c>
      <c r="E12808" s="34">
        <v>10166</v>
      </c>
      <c r="F12808" s="35">
        <v>23.61</v>
      </c>
      <c r="G12808" s="34">
        <v>207.8</v>
      </c>
    </row>
    <row r="12809" spans="1:7">
      <c r="A12809" s="32">
        <v>2018</v>
      </c>
      <c r="B12809" s="32">
        <v>6041</v>
      </c>
      <c r="C12809" s="33" t="s">
        <v>353</v>
      </c>
      <c r="D12809" s="33" t="s">
        <v>354</v>
      </c>
      <c r="E12809" s="34">
        <v>8368</v>
      </c>
      <c r="F12809" s="35">
        <v>22.06</v>
      </c>
      <c r="G12809" s="34">
        <v>180</v>
      </c>
    </row>
    <row r="12810" spans="1:7">
      <c r="A12810" s="32">
        <v>2018</v>
      </c>
      <c r="B12810" s="32">
        <v>6041</v>
      </c>
      <c r="C12810" s="33" t="s">
        <v>353</v>
      </c>
      <c r="D12810" s="33" t="s">
        <v>354</v>
      </c>
      <c r="E12810" s="34">
        <v>3685</v>
      </c>
      <c r="F12810" s="35">
        <v>23.71</v>
      </c>
      <c r="G12810" s="34">
        <v>168.8</v>
      </c>
    </row>
    <row r="12811" spans="1:7">
      <c r="A12811" s="32">
        <v>2018</v>
      </c>
      <c r="B12811" s="32">
        <v>6041</v>
      </c>
      <c r="C12811" s="33" t="s">
        <v>353</v>
      </c>
      <c r="D12811" s="33" t="s">
        <v>354</v>
      </c>
      <c r="E12811" s="34">
        <v>1577</v>
      </c>
      <c r="F12811" s="35">
        <v>23.23</v>
      </c>
      <c r="G12811" s="34">
        <v>175.3</v>
      </c>
    </row>
    <row r="12812" spans="1:7">
      <c r="A12812" s="32">
        <v>2018</v>
      </c>
      <c r="B12812" s="32">
        <v>6041</v>
      </c>
      <c r="C12812" s="33" t="s">
        <v>353</v>
      </c>
      <c r="D12812" s="33" t="s">
        <v>354</v>
      </c>
      <c r="E12812" s="34">
        <v>3565</v>
      </c>
      <c r="F12812" s="35">
        <v>23.23</v>
      </c>
      <c r="G12812" s="34">
        <v>175.3</v>
      </c>
    </row>
    <row r="12813" spans="1:7">
      <c r="A12813" s="32">
        <v>2018</v>
      </c>
      <c r="B12813" s="32">
        <v>6041</v>
      </c>
      <c r="C12813" s="33" t="s">
        <v>353</v>
      </c>
      <c r="D12813" s="33" t="s">
        <v>354</v>
      </c>
      <c r="E12813" s="34">
        <v>7250</v>
      </c>
      <c r="F12813" s="35">
        <v>23.71</v>
      </c>
      <c r="G12813" s="34">
        <v>168.8</v>
      </c>
    </row>
    <row r="12814" spans="1:7">
      <c r="A12814" s="32">
        <v>2018</v>
      </c>
      <c r="B12814" s="32">
        <v>6041</v>
      </c>
      <c r="C12814" s="33" t="s">
        <v>353</v>
      </c>
      <c r="D12814" s="33" t="s">
        <v>354</v>
      </c>
      <c r="E12814" s="34">
        <v>64985</v>
      </c>
      <c r="F12814" s="35">
        <v>26.07</v>
      </c>
      <c r="G12814" s="34">
        <v>173.1</v>
      </c>
    </row>
    <row r="12815" spans="1:7">
      <c r="A12815" s="32">
        <v>2018</v>
      </c>
      <c r="B12815" s="32">
        <v>6041</v>
      </c>
      <c r="C12815" s="33" t="s">
        <v>353</v>
      </c>
      <c r="D12815" s="33" t="s">
        <v>354</v>
      </c>
      <c r="E12815" s="34">
        <v>7071</v>
      </c>
      <c r="F12815" s="35">
        <v>23.16</v>
      </c>
      <c r="G12815" s="34">
        <v>180.4</v>
      </c>
    </row>
    <row r="12816" spans="1:7">
      <c r="A12816" s="32">
        <v>2018</v>
      </c>
      <c r="B12816" s="32">
        <v>6041</v>
      </c>
      <c r="C12816" s="33" t="s">
        <v>353</v>
      </c>
      <c r="D12816" s="33" t="s">
        <v>354</v>
      </c>
      <c r="E12816" s="34">
        <v>29336</v>
      </c>
      <c r="F12816" s="35">
        <v>23.05</v>
      </c>
      <c r="G12816" s="34">
        <v>180.5</v>
      </c>
    </row>
    <row r="12817" spans="1:7">
      <c r="A12817" s="32">
        <v>2018</v>
      </c>
      <c r="B12817" s="32">
        <v>6041</v>
      </c>
      <c r="C12817" s="33" t="s">
        <v>353</v>
      </c>
      <c r="D12817" s="33" t="s">
        <v>354</v>
      </c>
      <c r="E12817" s="34">
        <v>19833</v>
      </c>
      <c r="F12817" s="35">
        <v>23.01</v>
      </c>
      <c r="G12817" s="34">
        <v>165.5</v>
      </c>
    </row>
    <row r="12818" spans="1:7">
      <c r="A12818" s="32">
        <v>2018</v>
      </c>
      <c r="B12818" s="32">
        <v>6041</v>
      </c>
      <c r="C12818" s="33" t="s">
        <v>353</v>
      </c>
      <c r="D12818" s="33" t="s">
        <v>354</v>
      </c>
      <c r="E12818" s="34">
        <v>46667</v>
      </c>
      <c r="F12818" s="35">
        <v>23.6</v>
      </c>
      <c r="G12818" s="34">
        <v>182.7</v>
      </c>
    </row>
    <row r="12819" spans="1:7">
      <c r="A12819" s="32">
        <v>2018</v>
      </c>
      <c r="B12819" s="32">
        <v>6041</v>
      </c>
      <c r="C12819" s="33" t="s">
        <v>353</v>
      </c>
      <c r="D12819" s="33" t="s">
        <v>354</v>
      </c>
      <c r="E12819" s="34">
        <v>43643</v>
      </c>
      <c r="F12819" s="35">
        <v>23.65</v>
      </c>
      <c r="G12819" s="34">
        <v>182.5</v>
      </c>
    </row>
    <row r="12820" spans="1:7">
      <c r="A12820" s="32">
        <v>2018</v>
      </c>
      <c r="B12820" s="32">
        <v>6041</v>
      </c>
      <c r="C12820" s="33" t="s">
        <v>353</v>
      </c>
      <c r="D12820" s="33" t="s">
        <v>354</v>
      </c>
      <c r="E12820" s="34">
        <v>22619</v>
      </c>
      <c r="F12820" s="35">
        <v>23.23</v>
      </c>
      <c r="G12820" s="34">
        <v>185.7</v>
      </c>
    </row>
    <row r="12821" spans="1:7">
      <c r="A12821" s="32">
        <v>2018</v>
      </c>
      <c r="B12821" s="32">
        <v>6041</v>
      </c>
      <c r="C12821" s="33" t="s">
        <v>353</v>
      </c>
      <c r="D12821" s="33" t="s">
        <v>354</v>
      </c>
      <c r="E12821" s="34">
        <v>17407</v>
      </c>
      <c r="F12821" s="35">
        <v>25.3</v>
      </c>
      <c r="G12821" s="34">
        <v>191.1</v>
      </c>
    </row>
    <row r="12822" spans="1:7">
      <c r="A12822" s="32">
        <v>2018</v>
      </c>
      <c r="B12822" s="32">
        <v>6041</v>
      </c>
      <c r="C12822" s="33" t="s">
        <v>353</v>
      </c>
      <c r="D12822" s="33" t="s">
        <v>354</v>
      </c>
      <c r="E12822" s="34">
        <v>15909</v>
      </c>
      <c r="F12822" s="35">
        <v>22.8</v>
      </c>
      <c r="G12822" s="34">
        <v>191.3</v>
      </c>
    </row>
    <row r="12823" spans="1:7">
      <c r="A12823" s="32">
        <v>2018</v>
      </c>
      <c r="B12823" s="32">
        <v>6041</v>
      </c>
      <c r="C12823" s="33" t="s">
        <v>353</v>
      </c>
      <c r="D12823" s="33" t="s">
        <v>354</v>
      </c>
      <c r="E12823" s="34">
        <v>10123</v>
      </c>
      <c r="F12823" s="35">
        <v>23.23</v>
      </c>
      <c r="G12823" s="34">
        <v>185.7</v>
      </c>
    </row>
    <row r="12824" spans="1:7">
      <c r="A12824" s="32">
        <v>2018</v>
      </c>
      <c r="B12824" s="32">
        <v>6041</v>
      </c>
      <c r="C12824" s="33" t="s">
        <v>353</v>
      </c>
      <c r="D12824" s="33" t="s">
        <v>354</v>
      </c>
      <c r="E12824" s="34">
        <v>7993</v>
      </c>
      <c r="F12824" s="35">
        <v>23.43</v>
      </c>
      <c r="G12824" s="34">
        <v>177.7</v>
      </c>
    </row>
    <row r="12825" spans="1:7">
      <c r="A12825" s="32">
        <v>2018</v>
      </c>
      <c r="B12825" s="32">
        <v>6041</v>
      </c>
      <c r="C12825" s="33" t="s">
        <v>353</v>
      </c>
      <c r="D12825" s="33" t="s">
        <v>354</v>
      </c>
      <c r="E12825" s="34">
        <v>7681</v>
      </c>
      <c r="F12825" s="35">
        <v>25.3</v>
      </c>
      <c r="G12825" s="34">
        <v>191.1</v>
      </c>
    </row>
    <row r="12826" spans="1:7">
      <c r="A12826" s="32">
        <v>2018</v>
      </c>
      <c r="B12826" s="32">
        <v>6041</v>
      </c>
      <c r="C12826" s="33" t="s">
        <v>353</v>
      </c>
      <c r="D12826" s="33" t="s">
        <v>354</v>
      </c>
      <c r="E12826" s="34">
        <v>3175</v>
      </c>
      <c r="F12826" s="35">
        <v>23.18</v>
      </c>
      <c r="G12826" s="34">
        <v>191.1</v>
      </c>
    </row>
    <row r="12827" spans="1:7">
      <c r="A12827" s="32">
        <v>2018</v>
      </c>
      <c r="B12827" s="32">
        <v>6041</v>
      </c>
      <c r="C12827" s="33" t="s">
        <v>565</v>
      </c>
      <c r="D12827" s="33" t="s">
        <v>566</v>
      </c>
      <c r="E12827" s="34">
        <v>887</v>
      </c>
      <c r="F12827" s="35">
        <v>5.82</v>
      </c>
      <c r="G12827" s="34">
        <v>1335</v>
      </c>
    </row>
    <row r="12828" spans="1:7">
      <c r="A12828" s="32">
        <v>2018</v>
      </c>
      <c r="B12828" s="32">
        <v>6041</v>
      </c>
      <c r="C12828" s="33" t="s">
        <v>565</v>
      </c>
      <c r="D12828" s="33" t="s">
        <v>566</v>
      </c>
      <c r="E12828" s="34">
        <v>2852</v>
      </c>
      <c r="F12828" s="35">
        <v>5.82</v>
      </c>
      <c r="G12828" s="34">
        <v>1724</v>
      </c>
    </row>
    <row r="12829" spans="1:7">
      <c r="A12829" s="32">
        <v>2018</v>
      </c>
      <c r="B12829" s="32">
        <v>6042</v>
      </c>
      <c r="C12829" s="33" t="s">
        <v>563</v>
      </c>
      <c r="D12829" s="33" t="s">
        <v>564</v>
      </c>
      <c r="E12829" s="34">
        <v>5321017</v>
      </c>
      <c r="F12829" s="35">
        <v>1.022</v>
      </c>
      <c r="G12829" s="34">
        <v>422.5</v>
      </c>
    </row>
    <row r="12830" spans="1:7">
      <c r="A12830" s="32">
        <v>2018</v>
      </c>
      <c r="B12830" s="32">
        <v>6043</v>
      </c>
      <c r="C12830" s="33" t="s">
        <v>563</v>
      </c>
      <c r="D12830" s="33" t="s">
        <v>564</v>
      </c>
      <c r="E12830" s="34">
        <v>8271416</v>
      </c>
      <c r="F12830" s="35">
        <v>1.022</v>
      </c>
      <c r="G12830" s="34">
        <v>422.5</v>
      </c>
    </row>
    <row r="12831" spans="1:7">
      <c r="A12831" s="32">
        <v>2018</v>
      </c>
      <c r="B12831" s="32">
        <v>6046</v>
      </c>
      <c r="C12831" s="33" t="s">
        <v>565</v>
      </c>
      <c r="D12831" s="33" t="s">
        <v>566</v>
      </c>
      <c r="E12831" s="34">
        <v>1936</v>
      </c>
      <c r="F12831" s="35">
        <v>5.75</v>
      </c>
      <c r="G12831" s="34">
        <v>1756</v>
      </c>
    </row>
    <row r="12832" spans="1:7">
      <c r="A12832" s="32">
        <v>2018</v>
      </c>
      <c r="B12832" s="32">
        <v>6046</v>
      </c>
      <c r="C12832" s="33" t="s">
        <v>563</v>
      </c>
      <c r="D12832" s="33" t="s">
        <v>564</v>
      </c>
      <c r="E12832" s="34">
        <v>25511</v>
      </c>
      <c r="F12832" s="35">
        <v>1.024</v>
      </c>
      <c r="G12832" s="34">
        <v>416.4</v>
      </c>
    </row>
    <row r="12833" spans="1:7">
      <c r="A12833" s="32">
        <v>2018</v>
      </c>
      <c r="B12833" s="32">
        <v>6052</v>
      </c>
      <c r="C12833" s="33" t="s">
        <v>353</v>
      </c>
      <c r="D12833" s="33" t="s">
        <v>354</v>
      </c>
      <c r="E12833" s="34">
        <v>24171</v>
      </c>
      <c r="F12833" s="35">
        <v>23.254000000000001</v>
      </c>
      <c r="G12833" s="34">
        <v>317.8</v>
      </c>
    </row>
    <row r="12834" spans="1:7">
      <c r="A12834" s="32">
        <v>2018</v>
      </c>
      <c r="B12834" s="32">
        <v>6052</v>
      </c>
      <c r="C12834" s="33" t="s">
        <v>353</v>
      </c>
      <c r="D12834" s="33" t="s">
        <v>354</v>
      </c>
      <c r="E12834" s="34">
        <v>12848</v>
      </c>
      <c r="F12834" s="35">
        <v>23.466000000000001</v>
      </c>
      <c r="G12834" s="34">
        <v>288.2</v>
      </c>
    </row>
    <row r="12835" spans="1:7">
      <c r="A12835" s="32">
        <v>2018</v>
      </c>
      <c r="B12835" s="32">
        <v>6055</v>
      </c>
      <c r="C12835" s="33" t="s">
        <v>363</v>
      </c>
      <c r="D12835" s="33" t="s">
        <v>354</v>
      </c>
      <c r="E12835" s="34">
        <v>98750</v>
      </c>
      <c r="F12835" s="35">
        <v>16.89</v>
      </c>
      <c r="G12835" s="34" t="s">
        <v>364</v>
      </c>
    </row>
    <row r="12836" spans="1:7">
      <c r="A12836" s="32">
        <v>2018</v>
      </c>
      <c r="B12836" s="32">
        <v>6055</v>
      </c>
      <c r="C12836" s="33" t="s">
        <v>363</v>
      </c>
      <c r="D12836" s="33" t="s">
        <v>354</v>
      </c>
      <c r="E12836" s="34">
        <v>32954</v>
      </c>
      <c r="F12836" s="35">
        <v>16.32</v>
      </c>
      <c r="G12836" s="34" t="s">
        <v>364</v>
      </c>
    </row>
    <row r="12837" spans="1:7">
      <c r="A12837" s="32">
        <v>2018</v>
      </c>
      <c r="B12837" s="32">
        <v>6055</v>
      </c>
      <c r="C12837" s="33" t="s">
        <v>363</v>
      </c>
      <c r="D12837" s="33" t="s">
        <v>354</v>
      </c>
      <c r="E12837" s="34">
        <v>16372</v>
      </c>
      <c r="F12837" s="35">
        <v>16.89</v>
      </c>
      <c r="G12837" s="34" t="s">
        <v>364</v>
      </c>
    </row>
    <row r="12838" spans="1:7">
      <c r="A12838" s="32">
        <v>2018</v>
      </c>
      <c r="B12838" s="32">
        <v>6055</v>
      </c>
      <c r="C12838" s="33" t="s">
        <v>563</v>
      </c>
      <c r="D12838" s="33" t="s">
        <v>564</v>
      </c>
      <c r="E12838" s="34">
        <v>2022966</v>
      </c>
      <c r="F12838" s="35">
        <v>1.054</v>
      </c>
      <c r="G12838" s="34" t="s">
        <v>364</v>
      </c>
    </row>
    <row r="12839" spans="1:7">
      <c r="A12839" s="32">
        <v>2018</v>
      </c>
      <c r="B12839" s="32">
        <v>6063</v>
      </c>
      <c r="C12839" s="33" t="s">
        <v>563</v>
      </c>
      <c r="D12839" s="33" t="s">
        <v>564</v>
      </c>
      <c r="E12839" s="34">
        <v>13729</v>
      </c>
      <c r="F12839" s="35">
        <v>1.0580000000000001</v>
      </c>
      <c r="G12839" s="34">
        <v>603.79999999999995</v>
      </c>
    </row>
    <row r="12840" spans="1:7">
      <c r="A12840" s="32">
        <v>2018</v>
      </c>
      <c r="B12840" s="32">
        <v>6064</v>
      </c>
      <c r="C12840" s="33" t="s">
        <v>363</v>
      </c>
      <c r="D12840" s="33" t="s">
        <v>354</v>
      </c>
      <c r="E12840" s="34">
        <v>13928</v>
      </c>
      <c r="F12840" s="35">
        <v>16.989999999999998</v>
      </c>
      <c r="G12840" s="34">
        <v>167</v>
      </c>
    </row>
    <row r="12841" spans="1:7">
      <c r="A12841" s="32">
        <v>2018</v>
      </c>
      <c r="B12841" s="32">
        <v>6064</v>
      </c>
      <c r="C12841" s="33" t="s">
        <v>565</v>
      </c>
      <c r="D12841" s="33" t="s">
        <v>566</v>
      </c>
      <c r="E12841" s="34">
        <v>2344</v>
      </c>
      <c r="F12841" s="35">
        <v>5.8</v>
      </c>
      <c r="G12841" s="34">
        <v>1775.4</v>
      </c>
    </row>
    <row r="12842" spans="1:7">
      <c r="A12842" s="32">
        <v>2018</v>
      </c>
      <c r="B12842" s="32">
        <v>6064</v>
      </c>
      <c r="C12842" s="33" t="s">
        <v>563</v>
      </c>
      <c r="D12842" s="33" t="s">
        <v>564</v>
      </c>
      <c r="E12842" s="34">
        <v>13271</v>
      </c>
      <c r="F12842" s="35">
        <v>1.02</v>
      </c>
      <c r="G12842" s="34">
        <v>447.4</v>
      </c>
    </row>
    <row r="12843" spans="1:7">
      <c r="A12843" s="32">
        <v>2018</v>
      </c>
      <c r="B12843" s="32">
        <v>6065</v>
      </c>
      <c r="C12843" s="33" t="s">
        <v>565</v>
      </c>
      <c r="D12843" s="33" t="s">
        <v>566</v>
      </c>
      <c r="E12843" s="34">
        <v>2051</v>
      </c>
      <c r="F12843" s="35">
        <v>5.75</v>
      </c>
      <c r="G12843" s="34">
        <v>1726.4</v>
      </c>
    </row>
    <row r="12844" spans="1:7">
      <c r="A12844" s="32">
        <v>2018</v>
      </c>
      <c r="B12844" s="32">
        <v>6065</v>
      </c>
      <c r="C12844" s="33" t="s">
        <v>363</v>
      </c>
      <c r="D12844" s="33" t="s">
        <v>354</v>
      </c>
      <c r="E12844" s="34">
        <v>16423</v>
      </c>
      <c r="F12844" s="35">
        <v>17.559999999999999</v>
      </c>
      <c r="G12844" s="34">
        <v>153.69999999999999</v>
      </c>
    </row>
    <row r="12845" spans="1:7">
      <c r="A12845" s="32">
        <v>2018</v>
      </c>
      <c r="B12845" s="32">
        <v>6065</v>
      </c>
      <c r="C12845" s="33" t="s">
        <v>363</v>
      </c>
      <c r="D12845" s="33" t="s">
        <v>354</v>
      </c>
      <c r="E12845" s="34">
        <v>32680</v>
      </c>
      <c r="F12845" s="35">
        <v>17.86</v>
      </c>
      <c r="G12845" s="34">
        <v>148.9</v>
      </c>
    </row>
    <row r="12846" spans="1:7">
      <c r="A12846" s="32">
        <v>2018</v>
      </c>
      <c r="B12846" s="32">
        <v>6065</v>
      </c>
      <c r="C12846" s="33" t="s">
        <v>363</v>
      </c>
      <c r="D12846" s="33" t="s">
        <v>354</v>
      </c>
      <c r="E12846" s="34">
        <v>32795</v>
      </c>
      <c r="F12846" s="35">
        <v>17.05</v>
      </c>
      <c r="G12846" s="34">
        <v>148.4</v>
      </c>
    </row>
    <row r="12847" spans="1:7">
      <c r="A12847" s="32">
        <v>2018</v>
      </c>
      <c r="B12847" s="32">
        <v>6065</v>
      </c>
      <c r="C12847" s="33" t="s">
        <v>363</v>
      </c>
      <c r="D12847" s="33" t="s">
        <v>354</v>
      </c>
      <c r="E12847" s="34">
        <v>81686</v>
      </c>
      <c r="F12847" s="35">
        <v>17.079999999999998</v>
      </c>
      <c r="G12847" s="34">
        <v>137.19999999999999</v>
      </c>
    </row>
    <row r="12848" spans="1:7">
      <c r="A12848" s="32">
        <v>2018</v>
      </c>
      <c r="B12848" s="32">
        <v>6065</v>
      </c>
      <c r="C12848" s="33" t="s">
        <v>363</v>
      </c>
      <c r="D12848" s="33" t="s">
        <v>354</v>
      </c>
      <c r="E12848" s="34">
        <v>16449</v>
      </c>
      <c r="F12848" s="35">
        <v>18.13</v>
      </c>
      <c r="G12848" s="34">
        <v>149.30000000000001</v>
      </c>
    </row>
    <row r="12849" spans="1:7">
      <c r="A12849" s="32">
        <v>2018</v>
      </c>
      <c r="B12849" s="32">
        <v>6065</v>
      </c>
      <c r="C12849" s="33" t="s">
        <v>363</v>
      </c>
      <c r="D12849" s="33" t="s">
        <v>354</v>
      </c>
      <c r="E12849" s="34">
        <v>98481</v>
      </c>
      <c r="F12849" s="35">
        <v>17.100000000000001</v>
      </c>
      <c r="G12849" s="34">
        <v>149.1</v>
      </c>
    </row>
    <row r="12850" spans="1:7">
      <c r="A12850" s="32">
        <v>2018</v>
      </c>
      <c r="B12850" s="32">
        <v>6068</v>
      </c>
      <c r="C12850" s="33" t="s">
        <v>363</v>
      </c>
      <c r="D12850" s="33" t="s">
        <v>354</v>
      </c>
      <c r="E12850" s="34">
        <v>374881</v>
      </c>
      <c r="F12850" s="35">
        <v>16.658000000000001</v>
      </c>
      <c r="G12850" s="34">
        <v>189.1</v>
      </c>
    </row>
    <row r="12851" spans="1:7">
      <c r="A12851" s="32">
        <v>2018</v>
      </c>
      <c r="B12851" s="32">
        <v>6068</v>
      </c>
      <c r="C12851" s="33" t="s">
        <v>565</v>
      </c>
      <c r="D12851" s="33" t="s">
        <v>566</v>
      </c>
      <c r="E12851" s="34">
        <v>5011</v>
      </c>
      <c r="F12851" s="35">
        <v>5.8239999999999998</v>
      </c>
      <c r="G12851" s="34">
        <v>1782</v>
      </c>
    </row>
    <row r="12852" spans="1:7">
      <c r="A12852" s="32">
        <v>2018</v>
      </c>
      <c r="B12852" s="32">
        <v>6071</v>
      </c>
      <c r="C12852" s="33" t="s">
        <v>363</v>
      </c>
      <c r="D12852" s="33" t="s">
        <v>354</v>
      </c>
      <c r="E12852" s="34">
        <v>15072</v>
      </c>
      <c r="F12852" s="35">
        <v>17.943000000000001</v>
      </c>
      <c r="G12852" s="34">
        <v>230.3</v>
      </c>
    </row>
    <row r="12853" spans="1:7">
      <c r="A12853" s="32">
        <v>2018</v>
      </c>
      <c r="B12853" s="32">
        <v>6071</v>
      </c>
      <c r="C12853" s="33" t="s">
        <v>353</v>
      </c>
      <c r="D12853" s="33" t="s">
        <v>354</v>
      </c>
      <c r="E12853" s="34">
        <v>4973</v>
      </c>
      <c r="F12853" s="35">
        <v>25.417000000000002</v>
      </c>
      <c r="G12853" s="34">
        <v>222.2</v>
      </c>
    </row>
    <row r="12854" spans="1:7">
      <c r="A12854" s="32">
        <v>2018</v>
      </c>
      <c r="B12854" s="32">
        <v>6071</v>
      </c>
      <c r="C12854" s="33" t="s">
        <v>353</v>
      </c>
      <c r="D12854" s="33" t="s">
        <v>354</v>
      </c>
      <c r="E12854" s="34">
        <v>3228</v>
      </c>
      <c r="F12854" s="35">
        <v>23.135999999999999</v>
      </c>
      <c r="G12854" s="34">
        <v>199.1</v>
      </c>
    </row>
    <row r="12855" spans="1:7">
      <c r="A12855" s="32">
        <v>2018</v>
      </c>
      <c r="B12855" s="32">
        <v>6071</v>
      </c>
      <c r="C12855" s="33" t="s">
        <v>353</v>
      </c>
      <c r="D12855" s="33" t="s">
        <v>354</v>
      </c>
      <c r="E12855" s="34">
        <v>56738</v>
      </c>
      <c r="F12855" s="35">
        <v>23.103000000000002</v>
      </c>
      <c r="G12855" s="34">
        <v>201</v>
      </c>
    </row>
    <row r="12856" spans="1:7">
      <c r="A12856" s="32">
        <v>2018</v>
      </c>
      <c r="B12856" s="32">
        <v>6071</v>
      </c>
      <c r="C12856" s="33" t="s">
        <v>353</v>
      </c>
      <c r="D12856" s="33" t="s">
        <v>354</v>
      </c>
      <c r="E12856" s="34">
        <v>30500</v>
      </c>
      <c r="F12856" s="35">
        <v>23.573</v>
      </c>
      <c r="G12856" s="34">
        <v>194.1</v>
      </c>
    </row>
    <row r="12857" spans="1:7">
      <c r="A12857" s="32">
        <v>2018</v>
      </c>
      <c r="B12857" s="32">
        <v>6071</v>
      </c>
      <c r="C12857" s="33" t="s">
        <v>353</v>
      </c>
      <c r="D12857" s="33" t="s">
        <v>354</v>
      </c>
      <c r="E12857" s="34">
        <v>3443</v>
      </c>
      <c r="F12857" s="35">
        <v>23.7</v>
      </c>
      <c r="G12857" s="34">
        <v>183.6</v>
      </c>
    </row>
    <row r="12858" spans="1:7">
      <c r="A12858" s="32">
        <v>2018</v>
      </c>
      <c r="B12858" s="32">
        <v>6071</v>
      </c>
      <c r="C12858" s="33" t="s">
        <v>353</v>
      </c>
      <c r="D12858" s="33" t="s">
        <v>354</v>
      </c>
      <c r="E12858" s="34">
        <v>4734</v>
      </c>
      <c r="F12858" s="35">
        <v>22.719000000000001</v>
      </c>
      <c r="G12858" s="34">
        <v>179.7</v>
      </c>
    </row>
    <row r="12859" spans="1:7">
      <c r="A12859" s="32">
        <v>2018</v>
      </c>
      <c r="B12859" s="32">
        <v>6071</v>
      </c>
      <c r="C12859" s="33" t="s">
        <v>353</v>
      </c>
      <c r="D12859" s="33" t="s">
        <v>354</v>
      </c>
      <c r="E12859" s="34">
        <v>26164</v>
      </c>
      <c r="F12859" s="35">
        <v>23.081</v>
      </c>
      <c r="G12859" s="34">
        <v>182</v>
      </c>
    </row>
    <row r="12860" spans="1:7">
      <c r="A12860" s="32">
        <v>2018</v>
      </c>
      <c r="B12860" s="32">
        <v>6071</v>
      </c>
      <c r="C12860" s="33" t="s">
        <v>353</v>
      </c>
      <c r="D12860" s="33" t="s">
        <v>354</v>
      </c>
      <c r="E12860" s="34">
        <v>4765</v>
      </c>
      <c r="F12860" s="35">
        <v>22.462</v>
      </c>
      <c r="G12860" s="34">
        <v>191.3</v>
      </c>
    </row>
    <row r="12861" spans="1:7">
      <c r="A12861" s="32">
        <v>2018</v>
      </c>
      <c r="B12861" s="32">
        <v>6071</v>
      </c>
      <c r="C12861" s="33" t="s">
        <v>353</v>
      </c>
      <c r="D12861" s="33" t="s">
        <v>354</v>
      </c>
      <c r="E12861" s="34">
        <v>44721</v>
      </c>
      <c r="F12861" s="35">
        <v>23.093</v>
      </c>
      <c r="G12861" s="34">
        <v>172.9</v>
      </c>
    </row>
    <row r="12862" spans="1:7">
      <c r="A12862" s="32">
        <v>2018</v>
      </c>
      <c r="B12862" s="32">
        <v>6071</v>
      </c>
      <c r="C12862" s="33" t="s">
        <v>353</v>
      </c>
      <c r="D12862" s="33" t="s">
        <v>354</v>
      </c>
      <c r="E12862" s="34">
        <v>25992</v>
      </c>
      <c r="F12862" s="35">
        <v>23.719000000000001</v>
      </c>
      <c r="G12862" s="34">
        <v>162.6</v>
      </c>
    </row>
    <row r="12863" spans="1:7">
      <c r="A12863" s="32">
        <v>2018</v>
      </c>
      <c r="B12863" s="32">
        <v>6071</v>
      </c>
      <c r="C12863" s="33" t="s">
        <v>353</v>
      </c>
      <c r="D12863" s="33" t="s">
        <v>354</v>
      </c>
      <c r="E12863" s="34">
        <v>4881</v>
      </c>
      <c r="F12863" s="35">
        <v>22.638999999999999</v>
      </c>
      <c r="G12863" s="34">
        <v>183.7</v>
      </c>
    </row>
    <row r="12864" spans="1:7">
      <c r="A12864" s="32">
        <v>2018</v>
      </c>
      <c r="B12864" s="32">
        <v>6071</v>
      </c>
      <c r="C12864" s="33" t="s">
        <v>563</v>
      </c>
      <c r="D12864" s="33" t="s">
        <v>564</v>
      </c>
      <c r="E12864" s="34">
        <v>829083</v>
      </c>
      <c r="F12864" s="35">
        <v>1.0649999999999999</v>
      </c>
      <c r="G12864" s="34">
        <v>467.7</v>
      </c>
    </row>
    <row r="12865" spans="1:7">
      <c r="A12865" s="32">
        <v>2018</v>
      </c>
      <c r="B12865" s="32">
        <v>6073</v>
      </c>
      <c r="C12865" s="33" t="s">
        <v>565</v>
      </c>
      <c r="D12865" s="33" t="s">
        <v>566</v>
      </c>
      <c r="E12865" s="34">
        <v>1563</v>
      </c>
      <c r="F12865" s="35">
        <v>5.8</v>
      </c>
      <c r="G12865" s="34">
        <v>1597.1</v>
      </c>
    </row>
    <row r="12866" spans="1:7">
      <c r="A12866" s="32">
        <v>2018</v>
      </c>
      <c r="B12866" s="32">
        <v>6073</v>
      </c>
      <c r="C12866" s="33" t="s">
        <v>363</v>
      </c>
      <c r="D12866" s="33" t="s">
        <v>354</v>
      </c>
      <c r="E12866" s="34">
        <v>95764</v>
      </c>
      <c r="F12866" s="35">
        <v>17.692</v>
      </c>
      <c r="G12866" s="34">
        <v>261.8</v>
      </c>
    </row>
    <row r="12867" spans="1:7">
      <c r="A12867" s="32">
        <v>2018</v>
      </c>
      <c r="B12867" s="32">
        <v>6073</v>
      </c>
      <c r="C12867" s="33" t="s">
        <v>563</v>
      </c>
      <c r="D12867" s="33" t="s">
        <v>564</v>
      </c>
      <c r="E12867" s="34">
        <v>4200639</v>
      </c>
      <c r="F12867" s="35">
        <v>1.02</v>
      </c>
      <c r="G12867" s="34">
        <v>317.5</v>
      </c>
    </row>
    <row r="12868" spans="1:7">
      <c r="A12868" s="32">
        <v>2018</v>
      </c>
      <c r="B12868" s="32">
        <v>6074</v>
      </c>
      <c r="C12868" s="33" t="s">
        <v>563</v>
      </c>
      <c r="D12868" s="33" t="s">
        <v>564</v>
      </c>
      <c r="E12868" s="34">
        <v>56155</v>
      </c>
      <c r="F12868" s="35">
        <v>1</v>
      </c>
      <c r="G12868" s="34">
        <v>255</v>
      </c>
    </row>
    <row r="12869" spans="1:7">
      <c r="A12869" s="32">
        <v>2018</v>
      </c>
      <c r="B12869" s="32">
        <v>6076</v>
      </c>
      <c r="C12869" s="33" t="s">
        <v>565</v>
      </c>
      <c r="D12869" s="33" t="s">
        <v>566</v>
      </c>
      <c r="E12869" s="34">
        <v>5264</v>
      </c>
      <c r="F12869" s="35">
        <v>5.92</v>
      </c>
      <c r="G12869" s="34" t="s">
        <v>364</v>
      </c>
    </row>
    <row r="12870" spans="1:7">
      <c r="A12870" s="32">
        <v>2018</v>
      </c>
      <c r="B12870" s="32">
        <v>6076</v>
      </c>
      <c r="C12870" s="33" t="s">
        <v>363</v>
      </c>
      <c r="D12870" s="33" t="s">
        <v>354</v>
      </c>
      <c r="E12870" s="34">
        <v>373502</v>
      </c>
      <c r="F12870" s="35">
        <v>16.728000000000002</v>
      </c>
      <c r="G12870" s="34" t="s">
        <v>364</v>
      </c>
    </row>
    <row r="12871" spans="1:7">
      <c r="A12871" s="32">
        <v>2018</v>
      </c>
      <c r="B12871" s="32">
        <v>6077</v>
      </c>
      <c r="C12871" s="33" t="s">
        <v>563</v>
      </c>
      <c r="D12871" s="33" t="s">
        <v>564</v>
      </c>
      <c r="E12871" s="34">
        <v>40253</v>
      </c>
      <c r="F12871" s="35">
        <v>1.0580000000000001</v>
      </c>
      <c r="G12871" s="34">
        <v>269.7</v>
      </c>
    </row>
    <row r="12872" spans="1:7">
      <c r="A12872" s="32">
        <v>2018</v>
      </c>
      <c r="B12872" s="32">
        <v>6077</v>
      </c>
      <c r="C12872" s="33" t="s">
        <v>363</v>
      </c>
      <c r="D12872" s="33" t="s">
        <v>354</v>
      </c>
      <c r="E12872" s="34">
        <v>34213</v>
      </c>
      <c r="F12872" s="35">
        <v>16.617999999999999</v>
      </c>
      <c r="G12872" s="34">
        <v>103.1</v>
      </c>
    </row>
    <row r="12873" spans="1:7">
      <c r="A12873" s="32">
        <v>2018</v>
      </c>
      <c r="B12873" s="32">
        <v>6077</v>
      </c>
      <c r="C12873" s="33" t="s">
        <v>363</v>
      </c>
      <c r="D12873" s="33" t="s">
        <v>354</v>
      </c>
      <c r="E12873" s="34">
        <v>34177</v>
      </c>
      <c r="F12873" s="35">
        <v>17.024999999999999</v>
      </c>
      <c r="G12873" s="34">
        <v>102</v>
      </c>
    </row>
    <row r="12874" spans="1:7">
      <c r="A12874" s="32">
        <v>2018</v>
      </c>
      <c r="B12874" s="32">
        <v>6077</v>
      </c>
      <c r="C12874" s="33" t="s">
        <v>363</v>
      </c>
      <c r="D12874" s="33" t="s">
        <v>354</v>
      </c>
      <c r="E12874" s="34">
        <v>68228</v>
      </c>
      <c r="F12874" s="35">
        <v>17.042999999999999</v>
      </c>
      <c r="G12874" s="34">
        <v>97.5</v>
      </c>
    </row>
    <row r="12875" spans="1:7">
      <c r="A12875" s="32">
        <v>2018</v>
      </c>
      <c r="B12875" s="32">
        <v>6077</v>
      </c>
      <c r="C12875" s="33" t="s">
        <v>363</v>
      </c>
      <c r="D12875" s="33" t="s">
        <v>354</v>
      </c>
      <c r="E12875" s="34">
        <v>137143</v>
      </c>
      <c r="F12875" s="35">
        <v>17.189</v>
      </c>
      <c r="G12875" s="34">
        <v>101.1</v>
      </c>
    </row>
    <row r="12876" spans="1:7">
      <c r="A12876" s="32">
        <v>2018</v>
      </c>
      <c r="B12876" s="32">
        <v>6081</v>
      </c>
      <c r="C12876" s="33" t="s">
        <v>563</v>
      </c>
      <c r="D12876" s="33" t="s">
        <v>564</v>
      </c>
      <c r="E12876" s="34">
        <v>4800</v>
      </c>
      <c r="F12876" s="35">
        <v>1.0249999999999999</v>
      </c>
      <c r="G12876" s="34">
        <v>263.2</v>
      </c>
    </row>
    <row r="12877" spans="1:7">
      <c r="A12877" s="32">
        <v>2018</v>
      </c>
      <c r="B12877" s="32">
        <v>6085</v>
      </c>
      <c r="C12877" s="33" t="s">
        <v>363</v>
      </c>
      <c r="D12877" s="33" t="s">
        <v>354</v>
      </c>
      <c r="E12877" s="34">
        <v>15175</v>
      </c>
      <c r="F12877" s="35">
        <v>17.442</v>
      </c>
      <c r="G12877" s="34">
        <v>200.1</v>
      </c>
    </row>
    <row r="12878" spans="1:7">
      <c r="A12878" s="32">
        <v>2018</v>
      </c>
      <c r="B12878" s="32">
        <v>6085</v>
      </c>
      <c r="C12878" s="33" t="s">
        <v>363</v>
      </c>
      <c r="D12878" s="33" t="s">
        <v>354</v>
      </c>
      <c r="E12878" s="34">
        <v>89548</v>
      </c>
      <c r="F12878" s="35">
        <v>17.91</v>
      </c>
      <c r="G12878" s="34">
        <v>195.4</v>
      </c>
    </row>
    <row r="12879" spans="1:7">
      <c r="A12879" s="32">
        <v>2018</v>
      </c>
      <c r="B12879" s="32">
        <v>6085</v>
      </c>
      <c r="C12879" s="33" t="s">
        <v>353</v>
      </c>
      <c r="D12879" s="33" t="s">
        <v>354</v>
      </c>
      <c r="E12879" s="34">
        <v>90375</v>
      </c>
      <c r="F12879" s="35">
        <v>21.951000000000001</v>
      </c>
      <c r="G12879" s="34">
        <v>253.1</v>
      </c>
    </row>
    <row r="12880" spans="1:7">
      <c r="A12880" s="32">
        <v>2018</v>
      </c>
      <c r="B12880" s="32">
        <v>6085</v>
      </c>
      <c r="C12880" s="33" t="s">
        <v>563</v>
      </c>
      <c r="D12880" s="33" t="s">
        <v>564</v>
      </c>
      <c r="E12880" s="34">
        <v>49416</v>
      </c>
      <c r="F12880" s="35">
        <v>1.0509999999999999</v>
      </c>
      <c r="G12880" s="34">
        <v>287.3</v>
      </c>
    </row>
    <row r="12881" spans="1:7">
      <c r="A12881" s="32">
        <v>2018</v>
      </c>
      <c r="B12881" s="32">
        <v>6089</v>
      </c>
      <c r="C12881" s="33" t="s">
        <v>563</v>
      </c>
      <c r="D12881" s="33" t="s">
        <v>564</v>
      </c>
      <c r="E12881" s="34">
        <v>13242</v>
      </c>
      <c r="F12881" s="35">
        <v>1.19</v>
      </c>
      <c r="G12881" s="34">
        <v>247</v>
      </c>
    </row>
    <row r="12882" spans="1:7">
      <c r="A12882" s="32">
        <v>2018</v>
      </c>
      <c r="B12882" s="32">
        <v>6089</v>
      </c>
      <c r="C12882" s="33" t="s">
        <v>563</v>
      </c>
      <c r="D12882" s="33" t="s">
        <v>564</v>
      </c>
      <c r="E12882" s="34">
        <v>1175</v>
      </c>
      <c r="F12882" s="35">
        <v>1.19</v>
      </c>
      <c r="G12882" s="34">
        <v>530.29999999999995</v>
      </c>
    </row>
    <row r="12883" spans="1:7">
      <c r="A12883" s="32">
        <v>2018</v>
      </c>
      <c r="B12883" s="32">
        <v>6089</v>
      </c>
      <c r="C12883" s="33" t="s">
        <v>362</v>
      </c>
      <c r="D12883" s="33" t="s">
        <v>354</v>
      </c>
      <c r="E12883" s="34">
        <v>6031</v>
      </c>
      <c r="F12883" s="35">
        <v>13.4</v>
      </c>
      <c r="G12883" s="34">
        <v>214.5</v>
      </c>
    </row>
    <row r="12884" spans="1:7">
      <c r="A12884" s="32">
        <v>2018</v>
      </c>
      <c r="B12884" s="32">
        <v>6090</v>
      </c>
      <c r="C12884" s="33" t="s">
        <v>363</v>
      </c>
      <c r="D12884" s="33" t="s">
        <v>354</v>
      </c>
      <c r="E12884" s="34">
        <v>188526</v>
      </c>
      <c r="F12884" s="35">
        <v>17.088000000000001</v>
      </c>
      <c r="G12884" s="34">
        <v>217.8</v>
      </c>
    </row>
    <row r="12885" spans="1:7">
      <c r="A12885" s="32">
        <v>2018</v>
      </c>
      <c r="B12885" s="32">
        <v>6090</v>
      </c>
      <c r="C12885" s="33" t="s">
        <v>363</v>
      </c>
      <c r="D12885" s="33" t="s">
        <v>354</v>
      </c>
      <c r="E12885" s="34">
        <v>100739</v>
      </c>
      <c r="F12885" s="35">
        <v>18.02</v>
      </c>
      <c r="G12885" s="34">
        <v>223.7</v>
      </c>
    </row>
    <row r="12886" spans="1:7">
      <c r="A12886" s="32">
        <v>2018</v>
      </c>
      <c r="B12886" s="32">
        <v>6090</v>
      </c>
      <c r="C12886" s="33" t="s">
        <v>363</v>
      </c>
      <c r="D12886" s="33" t="s">
        <v>354</v>
      </c>
      <c r="E12886" s="34">
        <v>14732</v>
      </c>
      <c r="F12886" s="35">
        <v>17.914999999999999</v>
      </c>
      <c r="G12886" s="34">
        <v>222.3</v>
      </c>
    </row>
    <row r="12887" spans="1:7">
      <c r="A12887" s="32">
        <v>2018</v>
      </c>
      <c r="B12887" s="32">
        <v>6090</v>
      </c>
      <c r="C12887" s="33" t="s">
        <v>363</v>
      </c>
      <c r="D12887" s="33" t="s">
        <v>354</v>
      </c>
      <c r="E12887" s="34">
        <v>58804</v>
      </c>
      <c r="F12887" s="35">
        <v>17.745999999999999</v>
      </c>
      <c r="G12887" s="34">
        <v>220.1</v>
      </c>
    </row>
    <row r="12888" spans="1:7">
      <c r="A12888" s="32">
        <v>2018</v>
      </c>
      <c r="B12888" s="32">
        <v>6090</v>
      </c>
      <c r="C12888" s="33" t="s">
        <v>363</v>
      </c>
      <c r="D12888" s="33" t="s">
        <v>354</v>
      </c>
      <c r="E12888" s="34">
        <v>29164</v>
      </c>
      <c r="F12888" s="35">
        <v>17.765999999999998</v>
      </c>
      <c r="G12888" s="34">
        <v>219.2</v>
      </c>
    </row>
    <row r="12889" spans="1:7">
      <c r="A12889" s="32">
        <v>2018</v>
      </c>
      <c r="B12889" s="32">
        <v>6090</v>
      </c>
      <c r="C12889" s="33" t="s">
        <v>363</v>
      </c>
      <c r="D12889" s="33" t="s">
        <v>354</v>
      </c>
      <c r="E12889" s="34">
        <v>58864</v>
      </c>
      <c r="F12889" s="35">
        <v>17.614999999999998</v>
      </c>
      <c r="G12889" s="34">
        <v>220.9</v>
      </c>
    </row>
    <row r="12890" spans="1:7">
      <c r="A12890" s="32">
        <v>2018</v>
      </c>
      <c r="B12890" s="32">
        <v>6090</v>
      </c>
      <c r="C12890" s="33" t="s">
        <v>565</v>
      </c>
      <c r="D12890" s="33" t="s">
        <v>566</v>
      </c>
      <c r="E12890" s="34">
        <v>1644</v>
      </c>
      <c r="F12890" s="35">
        <v>5.8049999999999997</v>
      </c>
      <c r="G12890" s="34">
        <v>1751</v>
      </c>
    </row>
    <row r="12891" spans="1:7">
      <c r="A12891" s="32">
        <v>2018</v>
      </c>
      <c r="B12891" s="32">
        <v>6090</v>
      </c>
      <c r="C12891" s="33" t="s">
        <v>363</v>
      </c>
      <c r="D12891" s="33" t="s">
        <v>354</v>
      </c>
      <c r="E12891" s="34">
        <v>157369</v>
      </c>
      <c r="F12891" s="35">
        <v>17.088000000000001</v>
      </c>
      <c r="G12891" s="34">
        <v>217.8</v>
      </c>
    </row>
    <row r="12892" spans="1:7">
      <c r="A12892" s="32">
        <v>2018</v>
      </c>
      <c r="B12892" s="32">
        <v>6094</v>
      </c>
      <c r="C12892" s="33" t="s">
        <v>565</v>
      </c>
      <c r="D12892" s="33" t="s">
        <v>566</v>
      </c>
      <c r="E12892" s="34">
        <v>9416</v>
      </c>
      <c r="F12892" s="35">
        <v>5.8</v>
      </c>
      <c r="G12892" s="34" t="s">
        <v>364</v>
      </c>
    </row>
    <row r="12893" spans="1:7">
      <c r="A12893" s="32">
        <v>2018</v>
      </c>
      <c r="B12893" s="32">
        <v>6095</v>
      </c>
      <c r="C12893" s="33" t="s">
        <v>363</v>
      </c>
      <c r="D12893" s="33" t="s">
        <v>354</v>
      </c>
      <c r="E12893" s="34">
        <v>72454</v>
      </c>
      <c r="F12893" s="35">
        <v>16.994</v>
      </c>
      <c r="G12893" s="34">
        <v>185.2</v>
      </c>
    </row>
    <row r="12894" spans="1:7">
      <c r="A12894" s="32">
        <v>2018</v>
      </c>
      <c r="B12894" s="32">
        <v>6096</v>
      </c>
      <c r="C12894" s="33" t="s">
        <v>363</v>
      </c>
      <c r="D12894" s="33" t="s">
        <v>354</v>
      </c>
      <c r="E12894" s="34">
        <v>229758</v>
      </c>
      <c r="F12894" s="35">
        <v>16.670000000000002</v>
      </c>
      <c r="G12894" s="34">
        <v>144.19999999999999</v>
      </c>
    </row>
    <row r="12895" spans="1:7">
      <c r="A12895" s="32">
        <v>2018</v>
      </c>
      <c r="B12895" s="32">
        <v>6096</v>
      </c>
      <c r="C12895" s="33" t="s">
        <v>363</v>
      </c>
      <c r="D12895" s="33" t="s">
        <v>354</v>
      </c>
      <c r="E12895" s="34">
        <v>47945</v>
      </c>
      <c r="F12895" s="35">
        <v>17.11</v>
      </c>
      <c r="G12895" s="34">
        <v>137.9</v>
      </c>
    </row>
    <row r="12896" spans="1:7">
      <c r="A12896" s="32">
        <v>2018</v>
      </c>
      <c r="B12896" s="32">
        <v>6096</v>
      </c>
      <c r="C12896" s="33" t="s">
        <v>363</v>
      </c>
      <c r="D12896" s="33" t="s">
        <v>354</v>
      </c>
      <c r="E12896" s="34">
        <v>116012</v>
      </c>
      <c r="F12896" s="35">
        <v>17.03</v>
      </c>
      <c r="G12896" s="34">
        <v>133.30000000000001</v>
      </c>
    </row>
    <row r="12897" spans="1:7">
      <c r="A12897" s="32">
        <v>2018</v>
      </c>
      <c r="B12897" s="32">
        <v>6096</v>
      </c>
      <c r="C12897" s="33" t="s">
        <v>563</v>
      </c>
      <c r="D12897" s="33" t="s">
        <v>564</v>
      </c>
      <c r="E12897" s="34">
        <v>27232</v>
      </c>
      <c r="F12897" s="35">
        <v>1.05</v>
      </c>
      <c r="G12897" s="34">
        <v>255</v>
      </c>
    </row>
    <row r="12898" spans="1:7">
      <c r="A12898" s="32">
        <v>2018</v>
      </c>
      <c r="B12898" s="32">
        <v>6098</v>
      </c>
      <c r="C12898" s="33" t="s">
        <v>363</v>
      </c>
      <c r="D12898" s="33" t="s">
        <v>354</v>
      </c>
      <c r="E12898" s="34">
        <v>112768</v>
      </c>
      <c r="F12898" s="35">
        <v>16.45</v>
      </c>
      <c r="G12898" s="34">
        <v>189.5</v>
      </c>
    </row>
    <row r="12899" spans="1:7">
      <c r="A12899" s="32">
        <v>2018</v>
      </c>
      <c r="B12899" s="32">
        <v>6098</v>
      </c>
      <c r="C12899" s="33" t="s">
        <v>363</v>
      </c>
      <c r="D12899" s="33" t="s">
        <v>354</v>
      </c>
      <c r="E12899" s="34">
        <v>42506</v>
      </c>
      <c r="F12899" s="35">
        <v>16.638000000000002</v>
      </c>
      <c r="G12899" s="34">
        <v>195</v>
      </c>
    </row>
    <row r="12900" spans="1:7">
      <c r="A12900" s="32">
        <v>2018</v>
      </c>
      <c r="B12900" s="32">
        <v>6098</v>
      </c>
      <c r="C12900" s="33" t="s">
        <v>565</v>
      </c>
      <c r="D12900" s="33" t="s">
        <v>566</v>
      </c>
      <c r="E12900" s="34">
        <v>1945</v>
      </c>
      <c r="F12900" s="35">
        <v>6</v>
      </c>
      <c r="G12900" s="34">
        <v>1716.5</v>
      </c>
    </row>
    <row r="12901" spans="1:7">
      <c r="A12901" s="32">
        <v>2018</v>
      </c>
      <c r="B12901" s="32">
        <v>6101</v>
      </c>
      <c r="C12901" s="33" t="s">
        <v>363</v>
      </c>
      <c r="D12901" s="33" t="s">
        <v>354</v>
      </c>
      <c r="E12901" s="34">
        <v>150058</v>
      </c>
      <c r="F12901" s="35">
        <v>16.158000000000001</v>
      </c>
      <c r="G12901" s="34">
        <v>134.30000000000001</v>
      </c>
    </row>
    <row r="12902" spans="1:7">
      <c r="A12902" s="32">
        <v>2018</v>
      </c>
      <c r="B12902" s="32">
        <v>6112</v>
      </c>
      <c r="C12902" s="33" t="s">
        <v>563</v>
      </c>
      <c r="D12902" s="33" t="s">
        <v>564</v>
      </c>
      <c r="E12902" s="34">
        <v>2410085</v>
      </c>
      <c r="F12902" s="35">
        <v>1.0660000000000001</v>
      </c>
      <c r="G12902" s="34">
        <v>292.2</v>
      </c>
    </row>
    <row r="12903" spans="1:7">
      <c r="A12903" s="32">
        <v>2018</v>
      </c>
      <c r="B12903" s="32">
        <v>6113</v>
      </c>
      <c r="C12903" s="33" t="s">
        <v>353</v>
      </c>
      <c r="D12903" s="33" t="s">
        <v>354</v>
      </c>
      <c r="E12903" s="34">
        <v>28130</v>
      </c>
      <c r="F12903" s="35">
        <v>21.815999999999999</v>
      </c>
      <c r="G12903" s="34">
        <v>175.9</v>
      </c>
    </row>
    <row r="12904" spans="1:7">
      <c r="A12904" s="32">
        <v>2018</v>
      </c>
      <c r="B12904" s="32">
        <v>6113</v>
      </c>
      <c r="C12904" s="33" t="s">
        <v>565</v>
      </c>
      <c r="D12904" s="33" t="s">
        <v>566</v>
      </c>
      <c r="E12904" s="34">
        <v>710</v>
      </c>
      <c r="F12904" s="35">
        <v>5.75</v>
      </c>
      <c r="G12904" s="34">
        <v>1764</v>
      </c>
    </row>
    <row r="12905" spans="1:7">
      <c r="A12905" s="32">
        <v>2018</v>
      </c>
      <c r="B12905" s="32">
        <v>6113</v>
      </c>
      <c r="C12905" s="33" t="s">
        <v>353</v>
      </c>
      <c r="D12905" s="33" t="s">
        <v>354</v>
      </c>
      <c r="E12905" s="34">
        <v>39196</v>
      </c>
      <c r="F12905" s="35">
        <v>23.18</v>
      </c>
      <c r="G12905" s="34">
        <v>169.1</v>
      </c>
    </row>
    <row r="12906" spans="1:7">
      <c r="A12906" s="32">
        <v>2018</v>
      </c>
      <c r="B12906" s="32">
        <v>6113</v>
      </c>
      <c r="C12906" s="33" t="s">
        <v>353</v>
      </c>
      <c r="D12906" s="33" t="s">
        <v>354</v>
      </c>
      <c r="E12906" s="34">
        <v>14225</v>
      </c>
      <c r="F12906" s="35">
        <v>22.937999999999999</v>
      </c>
      <c r="G12906" s="34">
        <v>183.7</v>
      </c>
    </row>
    <row r="12907" spans="1:7">
      <c r="A12907" s="32">
        <v>2018</v>
      </c>
      <c r="B12907" s="32">
        <v>6113</v>
      </c>
      <c r="C12907" s="33" t="s">
        <v>353</v>
      </c>
      <c r="D12907" s="33" t="s">
        <v>354</v>
      </c>
      <c r="E12907" s="34">
        <v>72069</v>
      </c>
      <c r="F12907" s="35">
        <v>23.173999999999999</v>
      </c>
      <c r="G12907" s="34">
        <v>179.7</v>
      </c>
    </row>
    <row r="12908" spans="1:7">
      <c r="A12908" s="32">
        <v>2018</v>
      </c>
      <c r="B12908" s="32">
        <v>6113</v>
      </c>
      <c r="C12908" s="33" t="s">
        <v>353</v>
      </c>
      <c r="D12908" s="33" t="s">
        <v>354</v>
      </c>
      <c r="E12908" s="34">
        <v>65304</v>
      </c>
      <c r="F12908" s="35">
        <v>22.873999999999999</v>
      </c>
      <c r="G12908" s="34">
        <v>191.4</v>
      </c>
    </row>
    <row r="12909" spans="1:7">
      <c r="A12909" s="32">
        <v>2018</v>
      </c>
      <c r="B12909" s="32">
        <v>6113</v>
      </c>
      <c r="C12909" s="33" t="s">
        <v>353</v>
      </c>
      <c r="D12909" s="33" t="s">
        <v>354</v>
      </c>
      <c r="E12909" s="34">
        <v>58695</v>
      </c>
      <c r="F12909" s="35">
        <v>22.821999999999999</v>
      </c>
      <c r="G12909" s="34">
        <v>191</v>
      </c>
    </row>
    <row r="12910" spans="1:7">
      <c r="A12910" s="32">
        <v>2018</v>
      </c>
      <c r="B12910" s="32">
        <v>6113</v>
      </c>
      <c r="C12910" s="33" t="s">
        <v>353</v>
      </c>
      <c r="D12910" s="33" t="s">
        <v>354</v>
      </c>
      <c r="E12910" s="34">
        <v>25864</v>
      </c>
      <c r="F12910" s="35">
        <v>21.327999999999999</v>
      </c>
      <c r="G12910" s="34">
        <v>201.9</v>
      </c>
    </row>
    <row r="12911" spans="1:7">
      <c r="A12911" s="32">
        <v>2018</v>
      </c>
      <c r="B12911" s="32">
        <v>6113</v>
      </c>
      <c r="C12911" s="33" t="s">
        <v>353</v>
      </c>
      <c r="D12911" s="33" t="s">
        <v>354</v>
      </c>
      <c r="E12911" s="34">
        <v>58728</v>
      </c>
      <c r="F12911" s="35">
        <v>21.14</v>
      </c>
      <c r="G12911" s="34">
        <v>204.1</v>
      </c>
    </row>
    <row r="12912" spans="1:7">
      <c r="A12912" s="32">
        <v>2018</v>
      </c>
      <c r="B12912" s="32">
        <v>6113</v>
      </c>
      <c r="C12912" s="33" t="s">
        <v>353</v>
      </c>
      <c r="D12912" s="33" t="s">
        <v>354</v>
      </c>
      <c r="E12912" s="34">
        <v>129161</v>
      </c>
      <c r="F12912" s="35">
        <v>23.032</v>
      </c>
      <c r="G12912" s="34">
        <v>184.2</v>
      </c>
    </row>
    <row r="12913" spans="1:7">
      <c r="A12913" s="32">
        <v>2018</v>
      </c>
      <c r="B12913" s="32">
        <v>6113</v>
      </c>
      <c r="C12913" s="33" t="s">
        <v>353</v>
      </c>
      <c r="D12913" s="33" t="s">
        <v>354</v>
      </c>
      <c r="E12913" s="34">
        <v>167954</v>
      </c>
      <c r="F12913" s="35">
        <v>22.821999999999999</v>
      </c>
      <c r="G12913" s="34">
        <v>197.8</v>
      </c>
    </row>
    <row r="12914" spans="1:7">
      <c r="A12914" s="32">
        <v>2018</v>
      </c>
      <c r="B12914" s="32">
        <v>6113</v>
      </c>
      <c r="C12914" s="33" t="s">
        <v>353</v>
      </c>
      <c r="D12914" s="33" t="s">
        <v>354</v>
      </c>
      <c r="E12914" s="34">
        <v>99851</v>
      </c>
      <c r="F12914" s="35">
        <v>22.15</v>
      </c>
      <c r="G12914" s="34">
        <v>254.7</v>
      </c>
    </row>
    <row r="12915" spans="1:7">
      <c r="A12915" s="32">
        <v>2018</v>
      </c>
      <c r="B12915" s="32">
        <v>6124</v>
      </c>
      <c r="C12915" s="33" t="s">
        <v>563</v>
      </c>
      <c r="D12915" s="33" t="s">
        <v>564</v>
      </c>
      <c r="E12915" s="34">
        <v>75200</v>
      </c>
      <c r="F12915" s="35">
        <v>1.028</v>
      </c>
      <c r="G12915" s="34">
        <v>277.2</v>
      </c>
    </row>
    <row r="12916" spans="1:7">
      <c r="A12916" s="32">
        <v>2018</v>
      </c>
      <c r="B12916" s="32">
        <v>6136</v>
      </c>
      <c r="C12916" s="33" t="s">
        <v>363</v>
      </c>
      <c r="D12916" s="33" t="s">
        <v>354</v>
      </c>
      <c r="E12916" s="34">
        <v>90193</v>
      </c>
      <c r="F12916" s="35">
        <v>16.212</v>
      </c>
      <c r="G12916" s="34">
        <v>225.6</v>
      </c>
    </row>
    <row r="12917" spans="1:7">
      <c r="A12917" s="32">
        <v>2018</v>
      </c>
      <c r="B12917" s="32">
        <v>6136</v>
      </c>
      <c r="C12917" s="33" t="s">
        <v>563</v>
      </c>
      <c r="D12917" s="33" t="s">
        <v>564</v>
      </c>
      <c r="E12917" s="34">
        <v>16724</v>
      </c>
      <c r="F12917" s="35">
        <v>1.0129999999999999</v>
      </c>
      <c r="G12917" s="34">
        <v>393.5</v>
      </c>
    </row>
    <row r="12918" spans="1:7">
      <c r="A12918" s="32">
        <v>2018</v>
      </c>
      <c r="B12918" s="32">
        <v>6137</v>
      </c>
      <c r="C12918" s="33" t="s">
        <v>353</v>
      </c>
      <c r="D12918" s="33" t="s">
        <v>354</v>
      </c>
      <c r="E12918" s="34">
        <v>70857</v>
      </c>
      <c r="F12918" s="35">
        <v>23.111999999999998</v>
      </c>
      <c r="G12918" s="34">
        <v>211</v>
      </c>
    </row>
    <row r="12919" spans="1:7">
      <c r="A12919" s="32">
        <v>2018</v>
      </c>
      <c r="B12919" s="32">
        <v>6137</v>
      </c>
      <c r="C12919" s="33" t="s">
        <v>563</v>
      </c>
      <c r="D12919" s="33" t="s">
        <v>564</v>
      </c>
      <c r="E12919" s="34">
        <v>53338</v>
      </c>
      <c r="F12919" s="35">
        <v>1.026</v>
      </c>
      <c r="G12919" s="34">
        <v>535.1</v>
      </c>
    </row>
    <row r="12920" spans="1:7">
      <c r="A12920" s="32">
        <v>2018</v>
      </c>
      <c r="B12920" s="32">
        <v>6138</v>
      </c>
      <c r="C12920" s="33" t="s">
        <v>363</v>
      </c>
      <c r="D12920" s="33" t="s">
        <v>354</v>
      </c>
      <c r="E12920" s="34">
        <v>30526</v>
      </c>
      <c r="F12920" s="35">
        <v>17.190000000000001</v>
      </c>
      <c r="G12920" s="34">
        <v>170.2</v>
      </c>
    </row>
    <row r="12921" spans="1:7">
      <c r="A12921" s="32">
        <v>2018</v>
      </c>
      <c r="B12921" s="32">
        <v>6138</v>
      </c>
      <c r="C12921" s="33" t="s">
        <v>565</v>
      </c>
      <c r="D12921" s="33" t="s">
        <v>566</v>
      </c>
      <c r="E12921" s="34">
        <v>6732</v>
      </c>
      <c r="F12921" s="35">
        <v>5.88</v>
      </c>
      <c r="G12921" s="34">
        <v>1698.4</v>
      </c>
    </row>
    <row r="12922" spans="1:7">
      <c r="A12922" s="32">
        <v>2018</v>
      </c>
      <c r="B12922" s="32">
        <v>6138</v>
      </c>
      <c r="C12922" s="33" t="s">
        <v>363</v>
      </c>
      <c r="D12922" s="33" t="s">
        <v>354</v>
      </c>
      <c r="E12922" s="34">
        <v>61275</v>
      </c>
      <c r="F12922" s="35">
        <v>17.213999999999999</v>
      </c>
      <c r="G12922" s="34">
        <v>170.3</v>
      </c>
    </row>
    <row r="12923" spans="1:7">
      <c r="A12923" s="32">
        <v>2018</v>
      </c>
      <c r="B12923" s="32">
        <v>6139</v>
      </c>
      <c r="C12923" s="33" t="s">
        <v>565</v>
      </c>
      <c r="D12923" s="33" t="s">
        <v>566</v>
      </c>
      <c r="E12923" s="34">
        <v>2654</v>
      </c>
      <c r="F12923" s="35">
        <v>5.88</v>
      </c>
      <c r="G12923" s="34">
        <v>1634.6</v>
      </c>
    </row>
    <row r="12924" spans="1:7">
      <c r="A12924" s="32">
        <v>2018</v>
      </c>
      <c r="B12924" s="32">
        <v>6139</v>
      </c>
      <c r="C12924" s="33" t="s">
        <v>363</v>
      </c>
      <c r="D12924" s="33" t="s">
        <v>354</v>
      </c>
      <c r="E12924" s="34">
        <v>136145</v>
      </c>
      <c r="F12924" s="35">
        <v>17.077999999999999</v>
      </c>
      <c r="G12924" s="34">
        <v>212.7</v>
      </c>
    </row>
    <row r="12925" spans="1:7">
      <c r="A12925" s="32">
        <v>2018</v>
      </c>
      <c r="B12925" s="32">
        <v>6139</v>
      </c>
      <c r="C12925" s="33" t="s">
        <v>363</v>
      </c>
      <c r="D12925" s="33" t="s">
        <v>354</v>
      </c>
      <c r="E12925" s="34">
        <v>15489</v>
      </c>
      <c r="F12925" s="35">
        <v>17.326000000000001</v>
      </c>
      <c r="G12925" s="34">
        <v>211.4</v>
      </c>
    </row>
    <row r="12926" spans="1:7">
      <c r="A12926" s="32">
        <v>2018</v>
      </c>
      <c r="B12926" s="32">
        <v>6146</v>
      </c>
      <c r="C12926" s="33" t="s">
        <v>363</v>
      </c>
      <c r="D12926" s="33" t="s">
        <v>354</v>
      </c>
      <c r="E12926" s="34">
        <v>353785</v>
      </c>
      <c r="F12926" s="35">
        <v>16.5</v>
      </c>
      <c r="G12926" s="34" t="s">
        <v>364</v>
      </c>
    </row>
    <row r="12927" spans="1:7">
      <c r="A12927" s="32">
        <v>2018</v>
      </c>
      <c r="B12927" s="32">
        <v>6146</v>
      </c>
      <c r="C12927" s="33" t="s">
        <v>565</v>
      </c>
      <c r="D12927" s="33" t="s">
        <v>566</v>
      </c>
      <c r="E12927" s="34">
        <v>1639</v>
      </c>
      <c r="F12927" s="35">
        <v>5.8</v>
      </c>
      <c r="G12927" s="34" t="s">
        <v>364</v>
      </c>
    </row>
    <row r="12928" spans="1:7">
      <c r="A12928" s="32">
        <v>2018</v>
      </c>
      <c r="B12928" s="32">
        <v>6146</v>
      </c>
      <c r="C12928" s="33" t="s">
        <v>362</v>
      </c>
      <c r="D12928" s="33" t="s">
        <v>354</v>
      </c>
      <c r="E12928" s="34">
        <v>293675</v>
      </c>
      <c r="F12928" s="35">
        <v>13.46</v>
      </c>
      <c r="G12928" s="34" t="s">
        <v>364</v>
      </c>
    </row>
    <row r="12929" spans="1:7">
      <c r="A12929" s="32">
        <v>2018</v>
      </c>
      <c r="B12929" s="32">
        <v>6155</v>
      </c>
      <c r="C12929" s="33" t="s">
        <v>565</v>
      </c>
      <c r="D12929" s="33" t="s">
        <v>566</v>
      </c>
      <c r="E12929" s="34">
        <v>3459</v>
      </c>
      <c r="F12929" s="35">
        <v>5.7539999999999996</v>
      </c>
      <c r="G12929" s="34">
        <v>1649</v>
      </c>
    </row>
    <row r="12930" spans="1:7">
      <c r="A12930" s="32">
        <v>2018</v>
      </c>
      <c r="B12930" s="32">
        <v>6155</v>
      </c>
      <c r="C12930" s="33" t="s">
        <v>363</v>
      </c>
      <c r="D12930" s="33" t="s">
        <v>354</v>
      </c>
      <c r="E12930" s="34">
        <v>33687</v>
      </c>
      <c r="F12930" s="35">
        <v>17.16</v>
      </c>
      <c r="G12930" s="34">
        <v>183.2</v>
      </c>
    </row>
    <row r="12931" spans="1:7">
      <c r="A12931" s="32">
        <v>2018</v>
      </c>
      <c r="B12931" s="32">
        <v>6155</v>
      </c>
      <c r="C12931" s="33" t="s">
        <v>363</v>
      </c>
      <c r="D12931" s="33" t="s">
        <v>354</v>
      </c>
      <c r="E12931" s="34">
        <v>151804</v>
      </c>
      <c r="F12931" s="35">
        <v>17.07</v>
      </c>
      <c r="G12931" s="34">
        <v>217</v>
      </c>
    </row>
    <row r="12932" spans="1:7">
      <c r="A12932" s="32">
        <v>2018</v>
      </c>
      <c r="B12932" s="32">
        <v>6155</v>
      </c>
      <c r="C12932" s="33" t="s">
        <v>363</v>
      </c>
      <c r="D12932" s="33" t="s">
        <v>354</v>
      </c>
      <c r="E12932" s="34">
        <v>16829</v>
      </c>
      <c r="F12932" s="35">
        <v>17.21</v>
      </c>
      <c r="G12932" s="34">
        <v>178.6</v>
      </c>
    </row>
    <row r="12933" spans="1:7">
      <c r="A12933" s="32">
        <v>2018</v>
      </c>
      <c r="B12933" s="32">
        <v>6155</v>
      </c>
      <c r="C12933" s="33" t="s">
        <v>363</v>
      </c>
      <c r="D12933" s="33" t="s">
        <v>354</v>
      </c>
      <c r="E12933" s="34">
        <v>49940</v>
      </c>
      <c r="F12933" s="35">
        <v>18.07</v>
      </c>
      <c r="G12933" s="34">
        <v>182.9</v>
      </c>
    </row>
    <row r="12934" spans="1:7">
      <c r="A12934" s="32">
        <v>2018</v>
      </c>
      <c r="B12934" s="32">
        <v>6165</v>
      </c>
      <c r="C12934" s="33" t="s">
        <v>353</v>
      </c>
      <c r="D12934" s="33" t="s">
        <v>354</v>
      </c>
      <c r="E12934" s="34">
        <v>1626</v>
      </c>
      <c r="F12934" s="35">
        <v>22.192</v>
      </c>
      <c r="G12934" s="34">
        <v>229.8</v>
      </c>
    </row>
    <row r="12935" spans="1:7">
      <c r="A12935" s="32">
        <v>2018</v>
      </c>
      <c r="B12935" s="32">
        <v>6165</v>
      </c>
      <c r="C12935" s="33" t="s">
        <v>353</v>
      </c>
      <c r="D12935" s="33" t="s">
        <v>354</v>
      </c>
      <c r="E12935" s="34">
        <v>3951</v>
      </c>
      <c r="F12935" s="35">
        <v>22.192</v>
      </c>
      <c r="G12935" s="34">
        <v>201.8</v>
      </c>
    </row>
    <row r="12936" spans="1:7">
      <c r="A12936" s="32">
        <v>2018</v>
      </c>
      <c r="B12936" s="32">
        <v>6165</v>
      </c>
      <c r="C12936" s="33" t="s">
        <v>565</v>
      </c>
      <c r="D12936" s="33" t="s">
        <v>566</v>
      </c>
      <c r="E12936" s="34">
        <v>2426</v>
      </c>
      <c r="F12936" s="35">
        <v>5.88</v>
      </c>
      <c r="G12936" s="34">
        <v>1951.5</v>
      </c>
    </row>
    <row r="12937" spans="1:7">
      <c r="A12937" s="32">
        <v>2018</v>
      </c>
      <c r="B12937" s="32">
        <v>6165</v>
      </c>
      <c r="C12937" s="33" t="s">
        <v>353</v>
      </c>
      <c r="D12937" s="33" t="s">
        <v>354</v>
      </c>
      <c r="E12937" s="34">
        <v>292679</v>
      </c>
      <c r="F12937" s="35">
        <v>22.404</v>
      </c>
      <c r="G12937" s="34">
        <v>180.8</v>
      </c>
    </row>
    <row r="12938" spans="1:7">
      <c r="A12938" s="32">
        <v>2018</v>
      </c>
      <c r="B12938" s="32">
        <v>6165</v>
      </c>
      <c r="C12938" s="33" t="s">
        <v>353</v>
      </c>
      <c r="D12938" s="33" t="s">
        <v>354</v>
      </c>
      <c r="E12938" s="34">
        <v>10923</v>
      </c>
      <c r="F12938" s="35">
        <v>22.192</v>
      </c>
      <c r="G12938" s="34">
        <v>177.7</v>
      </c>
    </row>
    <row r="12939" spans="1:7">
      <c r="A12939" s="32">
        <v>2018</v>
      </c>
      <c r="B12939" s="32">
        <v>6166</v>
      </c>
      <c r="C12939" s="33" t="s">
        <v>565</v>
      </c>
      <c r="D12939" s="33" t="s">
        <v>566</v>
      </c>
      <c r="E12939" s="34">
        <v>3748</v>
      </c>
      <c r="F12939" s="35">
        <v>5.7460000000000004</v>
      </c>
      <c r="G12939" s="34">
        <v>1711.4</v>
      </c>
    </row>
    <row r="12940" spans="1:7">
      <c r="A12940" s="32">
        <v>2018</v>
      </c>
      <c r="B12940" s="32">
        <v>6166</v>
      </c>
      <c r="C12940" s="33" t="s">
        <v>353</v>
      </c>
      <c r="D12940" s="33" t="s">
        <v>354</v>
      </c>
      <c r="E12940" s="34">
        <v>4718</v>
      </c>
      <c r="F12940" s="35">
        <v>23.923999999999999</v>
      </c>
      <c r="G12940" s="34">
        <v>275.89999999999998</v>
      </c>
    </row>
    <row r="12941" spans="1:7">
      <c r="A12941" s="32">
        <v>2018</v>
      </c>
      <c r="B12941" s="32">
        <v>6166</v>
      </c>
      <c r="C12941" s="33" t="s">
        <v>353</v>
      </c>
      <c r="D12941" s="33" t="s">
        <v>354</v>
      </c>
      <c r="E12941" s="34">
        <v>18166</v>
      </c>
      <c r="F12941" s="35">
        <v>24.154</v>
      </c>
      <c r="G12941" s="34">
        <v>268.8</v>
      </c>
    </row>
    <row r="12942" spans="1:7">
      <c r="A12942" s="32">
        <v>2018</v>
      </c>
      <c r="B12942" s="32">
        <v>6166</v>
      </c>
      <c r="C12942" s="33" t="s">
        <v>353</v>
      </c>
      <c r="D12942" s="33" t="s">
        <v>354</v>
      </c>
      <c r="E12942" s="34">
        <v>9434</v>
      </c>
      <c r="F12942" s="35">
        <v>24.67</v>
      </c>
      <c r="G12942" s="34">
        <v>263.60000000000002</v>
      </c>
    </row>
    <row r="12943" spans="1:7">
      <c r="A12943" s="32">
        <v>2018</v>
      </c>
      <c r="B12943" s="32">
        <v>6166</v>
      </c>
      <c r="C12943" s="33" t="s">
        <v>353</v>
      </c>
      <c r="D12943" s="33" t="s">
        <v>354</v>
      </c>
      <c r="E12943" s="34">
        <v>1665</v>
      </c>
      <c r="F12943" s="35">
        <v>24.67</v>
      </c>
      <c r="G12943" s="34">
        <v>263.60000000000002</v>
      </c>
    </row>
    <row r="12944" spans="1:7">
      <c r="A12944" s="32">
        <v>2018</v>
      </c>
      <c r="B12944" s="32">
        <v>6166</v>
      </c>
      <c r="C12944" s="33" t="s">
        <v>353</v>
      </c>
      <c r="D12944" s="33" t="s">
        <v>354</v>
      </c>
      <c r="E12944" s="34">
        <v>4718</v>
      </c>
      <c r="F12944" s="35">
        <v>23.923999999999999</v>
      </c>
      <c r="G12944" s="34">
        <v>275.89999999999998</v>
      </c>
    </row>
    <row r="12945" spans="1:7">
      <c r="A12945" s="32">
        <v>2018</v>
      </c>
      <c r="B12945" s="32">
        <v>6166</v>
      </c>
      <c r="C12945" s="33" t="s">
        <v>353</v>
      </c>
      <c r="D12945" s="33" t="s">
        <v>354</v>
      </c>
      <c r="E12945" s="34">
        <v>1547</v>
      </c>
      <c r="F12945" s="35">
        <v>24.486000000000001</v>
      </c>
      <c r="G12945" s="34">
        <v>273.8</v>
      </c>
    </row>
    <row r="12946" spans="1:7">
      <c r="A12946" s="32">
        <v>2018</v>
      </c>
      <c r="B12946" s="32">
        <v>6166</v>
      </c>
      <c r="C12946" s="33" t="s">
        <v>353</v>
      </c>
      <c r="D12946" s="33" t="s">
        <v>354</v>
      </c>
      <c r="E12946" s="34">
        <v>1594</v>
      </c>
      <c r="F12946" s="35">
        <v>24.486000000000001</v>
      </c>
      <c r="G12946" s="34">
        <v>273.8</v>
      </c>
    </row>
    <row r="12947" spans="1:7">
      <c r="A12947" s="32">
        <v>2018</v>
      </c>
      <c r="B12947" s="32">
        <v>6166</v>
      </c>
      <c r="C12947" s="33" t="s">
        <v>353</v>
      </c>
      <c r="D12947" s="33" t="s">
        <v>354</v>
      </c>
      <c r="E12947" s="34">
        <v>1547</v>
      </c>
      <c r="F12947" s="35">
        <v>24.486000000000001</v>
      </c>
      <c r="G12947" s="34">
        <v>273.8</v>
      </c>
    </row>
    <row r="12948" spans="1:7">
      <c r="A12948" s="32">
        <v>2018</v>
      </c>
      <c r="B12948" s="32">
        <v>6177</v>
      </c>
      <c r="C12948" s="33" t="s">
        <v>363</v>
      </c>
      <c r="D12948" s="33" t="s">
        <v>354</v>
      </c>
      <c r="E12948" s="34">
        <v>119976</v>
      </c>
      <c r="F12948" s="35">
        <v>18.8</v>
      </c>
      <c r="G12948" s="34">
        <v>259.10000000000002</v>
      </c>
    </row>
    <row r="12949" spans="1:7">
      <c r="A12949" s="32">
        <v>2018</v>
      </c>
      <c r="B12949" s="32">
        <v>6177</v>
      </c>
      <c r="C12949" s="33" t="s">
        <v>363</v>
      </c>
      <c r="D12949" s="33" t="s">
        <v>354</v>
      </c>
      <c r="E12949" s="34">
        <v>105639</v>
      </c>
      <c r="F12949" s="35">
        <v>17.7</v>
      </c>
      <c r="G12949" s="34">
        <v>272</v>
      </c>
    </row>
    <row r="12950" spans="1:7">
      <c r="A12950" s="32">
        <v>2018</v>
      </c>
      <c r="B12950" s="32">
        <v>6178</v>
      </c>
      <c r="C12950" s="33" t="s">
        <v>363</v>
      </c>
      <c r="D12950" s="33" t="s">
        <v>354</v>
      </c>
      <c r="E12950" s="34">
        <v>165347</v>
      </c>
      <c r="F12950" s="35">
        <v>17.600000000000001</v>
      </c>
      <c r="G12950" s="34" t="s">
        <v>364</v>
      </c>
    </row>
    <row r="12951" spans="1:7">
      <c r="A12951" s="32">
        <v>2018</v>
      </c>
      <c r="B12951" s="32">
        <v>6179</v>
      </c>
      <c r="C12951" s="33" t="s">
        <v>565</v>
      </c>
      <c r="D12951" s="33" t="s">
        <v>566</v>
      </c>
      <c r="E12951" s="34">
        <v>8389</v>
      </c>
      <c r="F12951" s="35">
        <v>5.92</v>
      </c>
      <c r="G12951" s="34">
        <v>1673.5</v>
      </c>
    </row>
    <row r="12952" spans="1:7">
      <c r="A12952" s="32">
        <v>2018</v>
      </c>
      <c r="B12952" s="32">
        <v>6179</v>
      </c>
      <c r="C12952" s="33" t="s">
        <v>363</v>
      </c>
      <c r="D12952" s="33" t="s">
        <v>354</v>
      </c>
      <c r="E12952" s="34">
        <v>30253</v>
      </c>
      <c r="F12952" s="35">
        <v>16.391999999999999</v>
      </c>
      <c r="G12952" s="34">
        <v>180.9</v>
      </c>
    </row>
    <row r="12953" spans="1:7">
      <c r="A12953" s="32">
        <v>2018</v>
      </c>
      <c r="B12953" s="32">
        <v>6179</v>
      </c>
      <c r="C12953" s="33" t="s">
        <v>363</v>
      </c>
      <c r="D12953" s="33" t="s">
        <v>354</v>
      </c>
      <c r="E12953" s="34">
        <v>60591</v>
      </c>
      <c r="F12953" s="35">
        <v>16.361999999999998</v>
      </c>
      <c r="G12953" s="34">
        <v>179.8</v>
      </c>
    </row>
    <row r="12954" spans="1:7">
      <c r="A12954" s="32">
        <v>2018</v>
      </c>
      <c r="B12954" s="32">
        <v>6179</v>
      </c>
      <c r="C12954" s="33" t="s">
        <v>363</v>
      </c>
      <c r="D12954" s="33" t="s">
        <v>354</v>
      </c>
      <c r="E12954" s="34">
        <v>75202</v>
      </c>
      <c r="F12954" s="35">
        <v>16.321999999999999</v>
      </c>
      <c r="G12954" s="34">
        <v>184</v>
      </c>
    </row>
    <row r="12955" spans="1:7">
      <c r="A12955" s="32">
        <v>2018</v>
      </c>
      <c r="B12955" s="32">
        <v>6179</v>
      </c>
      <c r="C12955" s="33" t="s">
        <v>363</v>
      </c>
      <c r="D12955" s="33" t="s">
        <v>354</v>
      </c>
      <c r="E12955" s="34">
        <v>75231</v>
      </c>
      <c r="F12955" s="35">
        <v>16.562999999999999</v>
      </c>
      <c r="G12955" s="34">
        <v>177.6</v>
      </c>
    </row>
    <row r="12956" spans="1:7">
      <c r="A12956" s="32">
        <v>2018</v>
      </c>
      <c r="B12956" s="32">
        <v>6179</v>
      </c>
      <c r="C12956" s="33" t="s">
        <v>363</v>
      </c>
      <c r="D12956" s="33" t="s">
        <v>354</v>
      </c>
      <c r="E12956" s="34">
        <v>29930</v>
      </c>
      <c r="F12956" s="35">
        <v>16.334</v>
      </c>
      <c r="G12956" s="34">
        <v>184.2</v>
      </c>
    </row>
    <row r="12957" spans="1:7">
      <c r="A12957" s="32">
        <v>2018</v>
      </c>
      <c r="B12957" s="32">
        <v>6179</v>
      </c>
      <c r="C12957" s="33" t="s">
        <v>363</v>
      </c>
      <c r="D12957" s="33" t="s">
        <v>354</v>
      </c>
      <c r="E12957" s="34">
        <v>14203</v>
      </c>
      <c r="F12957" s="35">
        <v>17.076000000000001</v>
      </c>
      <c r="G12957" s="34">
        <v>181.2</v>
      </c>
    </row>
    <row r="12958" spans="1:7">
      <c r="A12958" s="32">
        <v>2018</v>
      </c>
      <c r="B12958" s="32">
        <v>6179</v>
      </c>
      <c r="C12958" s="33" t="s">
        <v>363</v>
      </c>
      <c r="D12958" s="33" t="s">
        <v>354</v>
      </c>
      <c r="E12958" s="34">
        <v>15084</v>
      </c>
      <c r="F12958" s="35">
        <v>17.132000000000001</v>
      </c>
      <c r="G12958" s="34">
        <v>164.7</v>
      </c>
    </row>
    <row r="12959" spans="1:7">
      <c r="A12959" s="32">
        <v>2018</v>
      </c>
      <c r="B12959" s="32">
        <v>6179</v>
      </c>
      <c r="C12959" s="33" t="s">
        <v>363</v>
      </c>
      <c r="D12959" s="33" t="s">
        <v>354</v>
      </c>
      <c r="E12959" s="34">
        <v>15134</v>
      </c>
      <c r="F12959" s="35">
        <v>16.687999999999999</v>
      </c>
      <c r="G12959" s="34">
        <v>184</v>
      </c>
    </row>
    <row r="12960" spans="1:7">
      <c r="A12960" s="32">
        <v>2018</v>
      </c>
      <c r="B12960" s="32">
        <v>6179</v>
      </c>
      <c r="C12960" s="33" t="s">
        <v>363</v>
      </c>
      <c r="D12960" s="33" t="s">
        <v>354</v>
      </c>
      <c r="E12960" s="34">
        <v>30067</v>
      </c>
      <c r="F12960" s="35">
        <v>16.306999999999999</v>
      </c>
      <c r="G12960" s="34">
        <v>170.8</v>
      </c>
    </row>
    <row r="12961" spans="1:7">
      <c r="A12961" s="32">
        <v>2018</v>
      </c>
      <c r="B12961" s="32">
        <v>6179</v>
      </c>
      <c r="C12961" s="33" t="s">
        <v>363</v>
      </c>
      <c r="D12961" s="33" t="s">
        <v>354</v>
      </c>
      <c r="E12961" s="34">
        <v>90337</v>
      </c>
      <c r="F12961" s="35">
        <v>16.576000000000001</v>
      </c>
      <c r="G12961" s="34">
        <v>178.9</v>
      </c>
    </row>
    <row r="12962" spans="1:7">
      <c r="A12962" s="32">
        <v>2018</v>
      </c>
      <c r="B12962" s="32">
        <v>6179</v>
      </c>
      <c r="C12962" s="33" t="s">
        <v>363</v>
      </c>
      <c r="D12962" s="33" t="s">
        <v>354</v>
      </c>
      <c r="E12962" s="34">
        <v>15145</v>
      </c>
      <c r="F12962" s="35">
        <v>16.914000000000001</v>
      </c>
      <c r="G12962" s="34">
        <v>180.9</v>
      </c>
    </row>
    <row r="12963" spans="1:7">
      <c r="A12963" s="32">
        <v>2018</v>
      </c>
      <c r="B12963" s="32">
        <v>6180</v>
      </c>
      <c r="C12963" s="33" t="s">
        <v>362</v>
      </c>
      <c r="D12963" s="33" t="s">
        <v>354</v>
      </c>
      <c r="E12963" s="34">
        <v>914074</v>
      </c>
      <c r="F12963" s="35">
        <v>13.6</v>
      </c>
      <c r="G12963" s="34" t="s">
        <v>364</v>
      </c>
    </row>
    <row r="12964" spans="1:7">
      <c r="A12964" s="32">
        <v>2018</v>
      </c>
      <c r="B12964" s="32">
        <v>6180</v>
      </c>
      <c r="C12964" s="33" t="s">
        <v>563</v>
      </c>
      <c r="D12964" s="33" t="s">
        <v>564</v>
      </c>
      <c r="E12964" s="34">
        <v>27791</v>
      </c>
      <c r="F12964" s="35">
        <v>1.012</v>
      </c>
      <c r="G12964" s="34" t="s">
        <v>364</v>
      </c>
    </row>
    <row r="12965" spans="1:7">
      <c r="A12965" s="32">
        <v>2018</v>
      </c>
      <c r="B12965" s="32">
        <v>6183</v>
      </c>
      <c r="C12965" s="33" t="s">
        <v>362</v>
      </c>
      <c r="D12965" s="33" t="s">
        <v>354</v>
      </c>
      <c r="E12965" s="34">
        <v>215234</v>
      </c>
      <c r="F12965" s="35">
        <v>10.5</v>
      </c>
      <c r="G12965" s="34">
        <v>293</v>
      </c>
    </row>
    <row r="12966" spans="1:7">
      <c r="A12966" s="32">
        <v>2018</v>
      </c>
      <c r="B12966" s="32">
        <v>6190</v>
      </c>
      <c r="C12966" s="33" t="s">
        <v>353</v>
      </c>
      <c r="D12966" s="33" t="s">
        <v>354</v>
      </c>
      <c r="E12966" s="34">
        <v>28537</v>
      </c>
      <c r="F12966" s="35">
        <v>20.82</v>
      </c>
      <c r="G12966" s="34">
        <v>231</v>
      </c>
    </row>
    <row r="12967" spans="1:7">
      <c r="A12967" s="32">
        <v>2018</v>
      </c>
      <c r="B12967" s="32">
        <v>6190</v>
      </c>
      <c r="C12967" s="33" t="s">
        <v>353</v>
      </c>
      <c r="D12967" s="33" t="s">
        <v>354</v>
      </c>
      <c r="E12967" s="34">
        <v>38953</v>
      </c>
      <c r="F12967" s="35">
        <v>22.22</v>
      </c>
      <c r="G12967" s="34">
        <v>216.7</v>
      </c>
    </row>
    <row r="12968" spans="1:7">
      <c r="A12968" s="32">
        <v>2018</v>
      </c>
      <c r="B12968" s="32">
        <v>6190</v>
      </c>
      <c r="C12968" s="33" t="s">
        <v>568</v>
      </c>
      <c r="D12968" s="33" t="s">
        <v>569</v>
      </c>
      <c r="E12968" s="34">
        <v>9370</v>
      </c>
      <c r="F12968" s="35">
        <v>28.69</v>
      </c>
      <c r="G12968" s="34">
        <v>333.6</v>
      </c>
    </row>
    <row r="12969" spans="1:7">
      <c r="A12969" s="32">
        <v>2018</v>
      </c>
      <c r="B12969" s="32">
        <v>6190</v>
      </c>
      <c r="C12969" s="33" t="s">
        <v>568</v>
      </c>
      <c r="D12969" s="33" t="s">
        <v>569</v>
      </c>
      <c r="E12969" s="34">
        <v>27972</v>
      </c>
      <c r="F12969" s="35">
        <v>28.54</v>
      </c>
      <c r="G12969" s="34">
        <v>223.9</v>
      </c>
    </row>
    <row r="12970" spans="1:7">
      <c r="A12970" s="32">
        <v>2018</v>
      </c>
      <c r="B12970" s="32">
        <v>6190</v>
      </c>
      <c r="C12970" s="33" t="s">
        <v>568</v>
      </c>
      <c r="D12970" s="33" t="s">
        <v>569</v>
      </c>
      <c r="E12970" s="34">
        <v>18394</v>
      </c>
      <c r="F12970" s="35">
        <v>28.92</v>
      </c>
      <c r="G12970" s="34">
        <v>312.2</v>
      </c>
    </row>
    <row r="12971" spans="1:7">
      <c r="A12971" s="32">
        <v>2018</v>
      </c>
      <c r="B12971" s="32">
        <v>6190</v>
      </c>
      <c r="C12971" s="33" t="s">
        <v>568</v>
      </c>
      <c r="D12971" s="33" t="s">
        <v>569</v>
      </c>
      <c r="E12971" s="34">
        <v>9437</v>
      </c>
      <c r="F12971" s="35">
        <v>27.73</v>
      </c>
      <c r="G12971" s="34">
        <v>345.1</v>
      </c>
    </row>
    <row r="12972" spans="1:7">
      <c r="A12972" s="32">
        <v>2018</v>
      </c>
      <c r="B12972" s="32">
        <v>6190</v>
      </c>
      <c r="C12972" s="33" t="s">
        <v>363</v>
      </c>
      <c r="D12972" s="33" t="s">
        <v>354</v>
      </c>
      <c r="E12972" s="34">
        <v>33364</v>
      </c>
      <c r="F12972" s="35">
        <v>17.5</v>
      </c>
      <c r="G12972" s="34">
        <v>210.4</v>
      </c>
    </row>
    <row r="12973" spans="1:7">
      <c r="A12973" s="32">
        <v>2018</v>
      </c>
      <c r="B12973" s="32">
        <v>6190</v>
      </c>
      <c r="C12973" s="33" t="s">
        <v>363</v>
      </c>
      <c r="D12973" s="33" t="s">
        <v>354</v>
      </c>
      <c r="E12973" s="34">
        <v>16649</v>
      </c>
      <c r="F12973" s="35">
        <v>17.66</v>
      </c>
      <c r="G12973" s="34">
        <v>211.2</v>
      </c>
    </row>
    <row r="12974" spans="1:7">
      <c r="A12974" s="32">
        <v>2018</v>
      </c>
      <c r="B12974" s="32">
        <v>6190</v>
      </c>
      <c r="C12974" s="33" t="s">
        <v>363</v>
      </c>
      <c r="D12974" s="33" t="s">
        <v>354</v>
      </c>
      <c r="E12974" s="34">
        <v>16629</v>
      </c>
      <c r="F12974" s="35">
        <v>17.13</v>
      </c>
      <c r="G12974" s="34">
        <v>206</v>
      </c>
    </row>
    <row r="12975" spans="1:7">
      <c r="A12975" s="32">
        <v>2018</v>
      </c>
      <c r="B12975" s="32">
        <v>6190</v>
      </c>
      <c r="C12975" s="33" t="s">
        <v>563</v>
      </c>
      <c r="D12975" s="33" t="s">
        <v>564</v>
      </c>
      <c r="E12975" s="34">
        <v>897522</v>
      </c>
      <c r="F12975" s="35">
        <v>1.0089999999999999</v>
      </c>
      <c r="G12975" s="34">
        <v>256.39999999999998</v>
      </c>
    </row>
    <row r="12976" spans="1:7">
      <c r="A12976" s="32">
        <v>2018</v>
      </c>
      <c r="B12976" s="32">
        <v>6190</v>
      </c>
      <c r="C12976" s="33" t="s">
        <v>563</v>
      </c>
      <c r="D12976" s="33" t="s">
        <v>564</v>
      </c>
      <c r="E12976" s="34">
        <v>485530</v>
      </c>
      <c r="F12976" s="35">
        <v>1.0089999999999999</v>
      </c>
      <c r="G12976" s="34">
        <v>285.8</v>
      </c>
    </row>
    <row r="12977" spans="1:7">
      <c r="A12977" s="32">
        <v>2018</v>
      </c>
      <c r="B12977" s="32">
        <v>6190</v>
      </c>
      <c r="C12977" s="33" t="s">
        <v>563</v>
      </c>
      <c r="D12977" s="33" t="s">
        <v>564</v>
      </c>
      <c r="E12977" s="34">
        <v>69376</v>
      </c>
      <c r="F12977" s="35">
        <v>1.0089999999999999</v>
      </c>
      <c r="G12977" s="34">
        <v>282.89999999999998</v>
      </c>
    </row>
    <row r="12978" spans="1:7">
      <c r="A12978" s="32">
        <v>2018</v>
      </c>
      <c r="B12978" s="32">
        <v>6190</v>
      </c>
      <c r="C12978" s="33" t="s">
        <v>563</v>
      </c>
      <c r="D12978" s="33" t="s">
        <v>564</v>
      </c>
      <c r="E12978" s="34">
        <v>14896</v>
      </c>
      <c r="F12978" s="35">
        <v>1.0089999999999999</v>
      </c>
      <c r="G12978" s="34">
        <v>279.2</v>
      </c>
    </row>
    <row r="12979" spans="1:7">
      <c r="A12979" s="32">
        <v>2018</v>
      </c>
      <c r="B12979" s="32">
        <v>6193</v>
      </c>
      <c r="C12979" s="33" t="s">
        <v>363</v>
      </c>
      <c r="D12979" s="33" t="s">
        <v>354</v>
      </c>
      <c r="E12979" s="34">
        <v>292885</v>
      </c>
      <c r="F12979" s="35">
        <v>17.785</v>
      </c>
      <c r="G12979" s="34">
        <v>142.80000000000001</v>
      </c>
    </row>
    <row r="12980" spans="1:7">
      <c r="A12980" s="32">
        <v>2018</v>
      </c>
      <c r="B12980" s="32">
        <v>6193</v>
      </c>
      <c r="C12980" s="33" t="s">
        <v>563</v>
      </c>
      <c r="D12980" s="33" t="s">
        <v>564</v>
      </c>
      <c r="E12980" s="34">
        <v>18805</v>
      </c>
      <c r="F12980" s="35">
        <v>1.0269999999999999</v>
      </c>
      <c r="G12980" s="34">
        <v>195.1</v>
      </c>
    </row>
    <row r="12981" spans="1:7">
      <c r="A12981" s="32">
        <v>2018</v>
      </c>
      <c r="B12981" s="32">
        <v>6194</v>
      </c>
      <c r="C12981" s="33" t="s">
        <v>363</v>
      </c>
      <c r="D12981" s="33" t="s">
        <v>354</v>
      </c>
      <c r="E12981" s="34">
        <v>194261</v>
      </c>
      <c r="F12981" s="35">
        <v>17.7</v>
      </c>
      <c r="G12981" s="34">
        <v>181.3</v>
      </c>
    </row>
    <row r="12982" spans="1:7">
      <c r="A12982" s="32">
        <v>2018</v>
      </c>
      <c r="B12982" s="32">
        <v>6194</v>
      </c>
      <c r="C12982" s="33" t="s">
        <v>563</v>
      </c>
      <c r="D12982" s="33" t="s">
        <v>564</v>
      </c>
      <c r="E12982" s="34">
        <v>20909</v>
      </c>
      <c r="F12982" s="35">
        <v>1.0349999999999999</v>
      </c>
      <c r="G12982" s="34">
        <v>190.6</v>
      </c>
    </row>
    <row r="12983" spans="1:7">
      <c r="A12983" s="32">
        <v>2018</v>
      </c>
      <c r="B12983" s="32">
        <v>6195</v>
      </c>
      <c r="C12983" s="33" t="s">
        <v>563</v>
      </c>
      <c r="D12983" s="33" t="s">
        <v>564</v>
      </c>
      <c r="E12983" s="34">
        <v>79015</v>
      </c>
      <c r="F12983" s="35">
        <v>1.04</v>
      </c>
      <c r="G12983" s="34">
        <v>209.1</v>
      </c>
    </row>
    <row r="12984" spans="1:7">
      <c r="A12984" s="32">
        <v>2018</v>
      </c>
      <c r="B12984" s="32">
        <v>6195</v>
      </c>
      <c r="C12984" s="33" t="s">
        <v>363</v>
      </c>
      <c r="D12984" s="33" t="s">
        <v>354</v>
      </c>
      <c r="E12984" s="34">
        <v>79744</v>
      </c>
      <c r="F12984" s="35">
        <v>17.706</v>
      </c>
      <c r="G12984" s="34">
        <v>152.19999999999999</v>
      </c>
    </row>
    <row r="12985" spans="1:7">
      <c r="A12985" s="32">
        <v>2018</v>
      </c>
      <c r="B12985" s="32">
        <v>6195</v>
      </c>
      <c r="C12985" s="33" t="s">
        <v>363</v>
      </c>
      <c r="D12985" s="33" t="s">
        <v>354</v>
      </c>
      <c r="E12985" s="34">
        <v>127442</v>
      </c>
      <c r="F12985" s="35">
        <v>17.893999999999998</v>
      </c>
      <c r="G12985" s="34">
        <v>150.6</v>
      </c>
    </row>
    <row r="12986" spans="1:7">
      <c r="A12986" s="32">
        <v>2018</v>
      </c>
      <c r="B12986" s="32">
        <v>6204</v>
      </c>
      <c r="C12986" s="33" t="s">
        <v>565</v>
      </c>
      <c r="D12986" s="33" t="s">
        <v>566</v>
      </c>
      <c r="E12986" s="34">
        <v>4851</v>
      </c>
      <c r="F12986" s="35">
        <v>5.77</v>
      </c>
      <c r="G12986" s="34">
        <v>1873.3</v>
      </c>
    </row>
    <row r="12987" spans="1:7">
      <c r="A12987" s="32">
        <v>2018</v>
      </c>
      <c r="B12987" s="32">
        <v>6204</v>
      </c>
      <c r="C12987" s="33" t="s">
        <v>363</v>
      </c>
      <c r="D12987" s="33" t="s">
        <v>354</v>
      </c>
      <c r="E12987" s="34">
        <v>45809</v>
      </c>
      <c r="F12987" s="35">
        <v>17.667999999999999</v>
      </c>
      <c r="G12987" s="34">
        <v>97.4</v>
      </c>
    </row>
    <row r="12988" spans="1:7">
      <c r="A12988" s="32">
        <v>2018</v>
      </c>
      <c r="B12988" s="32">
        <v>6204</v>
      </c>
      <c r="C12988" s="33" t="s">
        <v>363</v>
      </c>
      <c r="D12988" s="33" t="s">
        <v>354</v>
      </c>
      <c r="E12988" s="34">
        <v>15254</v>
      </c>
      <c r="F12988" s="35">
        <v>17.667999999999999</v>
      </c>
      <c r="G12988" s="34">
        <v>100.8</v>
      </c>
    </row>
    <row r="12989" spans="1:7">
      <c r="A12989" s="32">
        <v>2018</v>
      </c>
      <c r="B12989" s="32">
        <v>6204</v>
      </c>
      <c r="C12989" s="33" t="s">
        <v>363</v>
      </c>
      <c r="D12989" s="33" t="s">
        <v>354</v>
      </c>
      <c r="E12989" s="34">
        <v>60913</v>
      </c>
      <c r="F12989" s="35">
        <v>17.795999999999999</v>
      </c>
      <c r="G12989" s="34">
        <v>100.2</v>
      </c>
    </row>
    <row r="12990" spans="1:7">
      <c r="A12990" s="32">
        <v>2018</v>
      </c>
      <c r="B12990" s="32">
        <v>6204</v>
      </c>
      <c r="C12990" s="33" t="s">
        <v>363</v>
      </c>
      <c r="D12990" s="33" t="s">
        <v>354</v>
      </c>
      <c r="E12990" s="34">
        <v>75967</v>
      </c>
      <c r="F12990" s="35">
        <v>17.803999999999998</v>
      </c>
      <c r="G12990" s="34">
        <v>96.4</v>
      </c>
    </row>
    <row r="12991" spans="1:7">
      <c r="A12991" s="32">
        <v>2018</v>
      </c>
      <c r="B12991" s="32">
        <v>6204</v>
      </c>
      <c r="C12991" s="33" t="s">
        <v>363</v>
      </c>
      <c r="D12991" s="33" t="s">
        <v>354</v>
      </c>
      <c r="E12991" s="34">
        <v>136105</v>
      </c>
      <c r="F12991" s="35">
        <v>16.231999999999999</v>
      </c>
      <c r="G12991" s="34">
        <v>136.30000000000001</v>
      </c>
    </row>
    <row r="12992" spans="1:7">
      <c r="A12992" s="32">
        <v>2018</v>
      </c>
      <c r="B12992" s="32">
        <v>6213</v>
      </c>
      <c r="C12992" s="33" t="s">
        <v>353</v>
      </c>
      <c r="D12992" s="33" t="s">
        <v>354</v>
      </c>
      <c r="E12992" s="34">
        <v>47540</v>
      </c>
      <c r="F12992" s="35">
        <v>22.85</v>
      </c>
      <c r="G12992" s="34">
        <v>214.8</v>
      </c>
    </row>
    <row r="12993" spans="1:7">
      <c r="A12993" s="32">
        <v>2018</v>
      </c>
      <c r="B12993" s="32">
        <v>6213</v>
      </c>
      <c r="C12993" s="33" t="s">
        <v>353</v>
      </c>
      <c r="D12993" s="33" t="s">
        <v>354</v>
      </c>
      <c r="E12993" s="34">
        <v>107179</v>
      </c>
      <c r="F12993" s="35">
        <v>22.29</v>
      </c>
      <c r="G12993" s="34">
        <v>206.3</v>
      </c>
    </row>
    <row r="12994" spans="1:7">
      <c r="A12994" s="32">
        <v>2018</v>
      </c>
      <c r="B12994" s="32">
        <v>6223</v>
      </c>
      <c r="C12994" s="33" t="s">
        <v>565</v>
      </c>
      <c r="D12994" s="33" t="s">
        <v>566</v>
      </c>
      <c r="E12994" s="34">
        <v>2272</v>
      </c>
      <c r="F12994" s="35">
        <v>5.38</v>
      </c>
      <c r="G12994" s="34">
        <v>1761.3</v>
      </c>
    </row>
    <row r="12995" spans="1:7">
      <c r="A12995" s="32">
        <v>2018</v>
      </c>
      <c r="B12995" s="32">
        <v>6223</v>
      </c>
      <c r="C12995" s="33" t="s">
        <v>563</v>
      </c>
      <c r="D12995" s="33" t="s">
        <v>564</v>
      </c>
      <c r="E12995" s="34">
        <v>145069</v>
      </c>
      <c r="F12995" s="35">
        <v>1.04</v>
      </c>
      <c r="G12995" s="34">
        <v>273.39999999999998</v>
      </c>
    </row>
    <row r="12996" spans="1:7">
      <c r="A12996" s="32">
        <v>2018</v>
      </c>
      <c r="B12996" s="32">
        <v>6243</v>
      </c>
      <c r="C12996" s="33" t="s">
        <v>563</v>
      </c>
      <c r="D12996" s="33" t="s">
        <v>564</v>
      </c>
      <c r="E12996" s="34">
        <v>188552</v>
      </c>
      <c r="F12996" s="35">
        <v>1</v>
      </c>
      <c r="G12996" s="34">
        <v>1080.0999999999999</v>
      </c>
    </row>
    <row r="12997" spans="1:7">
      <c r="A12997" s="32">
        <v>2018</v>
      </c>
      <c r="B12997" s="32">
        <v>6248</v>
      </c>
      <c r="C12997" s="33" t="s">
        <v>363</v>
      </c>
      <c r="D12997" s="33" t="s">
        <v>354</v>
      </c>
      <c r="E12997" s="34">
        <v>56509</v>
      </c>
      <c r="F12997" s="35">
        <v>16.638999999999999</v>
      </c>
      <c r="G12997" s="34">
        <v>129.1</v>
      </c>
    </row>
    <row r="12998" spans="1:7">
      <c r="A12998" s="32">
        <v>2018</v>
      </c>
      <c r="B12998" s="32">
        <v>6248</v>
      </c>
      <c r="C12998" s="33" t="s">
        <v>363</v>
      </c>
      <c r="D12998" s="33" t="s">
        <v>354</v>
      </c>
      <c r="E12998" s="34">
        <v>28243</v>
      </c>
      <c r="F12998" s="35">
        <v>16.951000000000001</v>
      </c>
      <c r="G12998" s="34">
        <v>130.69999999999999</v>
      </c>
    </row>
    <row r="12999" spans="1:7">
      <c r="A12999" s="32">
        <v>2018</v>
      </c>
      <c r="B12999" s="32">
        <v>6248</v>
      </c>
      <c r="C12999" s="33" t="s">
        <v>363</v>
      </c>
      <c r="D12999" s="33" t="s">
        <v>354</v>
      </c>
      <c r="E12999" s="34">
        <v>42324</v>
      </c>
      <c r="F12999" s="35">
        <v>16.869</v>
      </c>
      <c r="G12999" s="34">
        <v>121.6</v>
      </c>
    </row>
    <row r="13000" spans="1:7">
      <c r="A13000" s="32">
        <v>2018</v>
      </c>
      <c r="B13000" s="32">
        <v>6248</v>
      </c>
      <c r="C13000" s="33" t="s">
        <v>363</v>
      </c>
      <c r="D13000" s="33" t="s">
        <v>354</v>
      </c>
      <c r="E13000" s="34">
        <v>14232</v>
      </c>
      <c r="F13000" s="35">
        <v>16.622</v>
      </c>
      <c r="G13000" s="34">
        <v>119.8</v>
      </c>
    </row>
    <row r="13001" spans="1:7">
      <c r="A13001" s="32">
        <v>2018</v>
      </c>
      <c r="B13001" s="32">
        <v>6248</v>
      </c>
      <c r="C13001" s="33" t="s">
        <v>563</v>
      </c>
      <c r="D13001" s="33" t="s">
        <v>564</v>
      </c>
      <c r="E13001" s="34">
        <v>14504</v>
      </c>
      <c r="F13001" s="35">
        <v>1.093</v>
      </c>
      <c r="G13001" s="34">
        <v>333</v>
      </c>
    </row>
    <row r="13002" spans="1:7">
      <c r="A13002" s="32">
        <v>2018</v>
      </c>
      <c r="B13002" s="32">
        <v>6249</v>
      </c>
      <c r="C13002" s="33" t="s">
        <v>565</v>
      </c>
      <c r="D13002" s="33" t="s">
        <v>566</v>
      </c>
      <c r="E13002" s="34">
        <v>1063</v>
      </c>
      <c r="F13002" s="35">
        <v>5.79</v>
      </c>
      <c r="G13002" s="34">
        <v>1731</v>
      </c>
    </row>
    <row r="13003" spans="1:7">
      <c r="A13003" s="32">
        <v>2018</v>
      </c>
      <c r="B13003" s="32">
        <v>6250</v>
      </c>
      <c r="C13003" s="33" t="s">
        <v>353</v>
      </c>
      <c r="D13003" s="33" t="s">
        <v>354</v>
      </c>
      <c r="E13003" s="34">
        <v>11779</v>
      </c>
      <c r="F13003" s="35">
        <v>25.954000000000001</v>
      </c>
      <c r="G13003" s="34">
        <v>311.2</v>
      </c>
    </row>
    <row r="13004" spans="1:7">
      <c r="A13004" s="32">
        <v>2018</v>
      </c>
      <c r="B13004" s="32">
        <v>6250</v>
      </c>
      <c r="C13004" s="33" t="s">
        <v>353</v>
      </c>
      <c r="D13004" s="33" t="s">
        <v>354</v>
      </c>
      <c r="E13004" s="34">
        <v>35276</v>
      </c>
      <c r="F13004" s="35">
        <v>25.85</v>
      </c>
      <c r="G13004" s="34">
        <v>309</v>
      </c>
    </row>
    <row r="13005" spans="1:7">
      <c r="A13005" s="32">
        <v>2018</v>
      </c>
      <c r="B13005" s="32">
        <v>6250</v>
      </c>
      <c r="C13005" s="33" t="s">
        <v>353</v>
      </c>
      <c r="D13005" s="33" t="s">
        <v>354</v>
      </c>
      <c r="E13005" s="34">
        <v>11765</v>
      </c>
      <c r="F13005" s="35">
        <v>23.99</v>
      </c>
      <c r="G13005" s="34">
        <v>324.60000000000002</v>
      </c>
    </row>
    <row r="13006" spans="1:7">
      <c r="A13006" s="32">
        <v>2018</v>
      </c>
      <c r="B13006" s="32">
        <v>6253</v>
      </c>
      <c r="C13006" s="33" t="s">
        <v>565</v>
      </c>
      <c r="D13006" s="33" t="s">
        <v>566</v>
      </c>
      <c r="E13006" s="34">
        <v>2648</v>
      </c>
      <c r="F13006" s="35">
        <v>5.88</v>
      </c>
      <c r="G13006" s="34">
        <v>1590.6</v>
      </c>
    </row>
    <row r="13007" spans="1:7">
      <c r="A13007" s="32">
        <v>2018</v>
      </c>
      <c r="B13007" s="32">
        <v>6253</v>
      </c>
      <c r="C13007" s="33" t="s">
        <v>563</v>
      </c>
      <c r="D13007" s="33" t="s">
        <v>564</v>
      </c>
      <c r="E13007" s="34">
        <v>25655</v>
      </c>
      <c r="F13007" s="35">
        <v>1.024</v>
      </c>
      <c r="G13007" s="34">
        <v>280.8</v>
      </c>
    </row>
    <row r="13008" spans="1:7">
      <c r="A13008" s="32">
        <v>2018</v>
      </c>
      <c r="B13008" s="32">
        <v>6254</v>
      </c>
      <c r="C13008" s="33" t="s">
        <v>363</v>
      </c>
      <c r="D13008" s="33" t="s">
        <v>354</v>
      </c>
      <c r="E13008" s="34">
        <v>30605</v>
      </c>
      <c r="F13008" s="35">
        <v>17.135999999999999</v>
      </c>
      <c r="G13008" s="34">
        <v>196.6</v>
      </c>
    </row>
    <row r="13009" spans="1:7">
      <c r="A13009" s="32">
        <v>2018</v>
      </c>
      <c r="B13009" s="32">
        <v>6254</v>
      </c>
      <c r="C13009" s="33" t="s">
        <v>363</v>
      </c>
      <c r="D13009" s="33" t="s">
        <v>354</v>
      </c>
      <c r="E13009" s="34">
        <v>15165</v>
      </c>
      <c r="F13009" s="35">
        <v>17.754000000000001</v>
      </c>
      <c r="G13009" s="34">
        <v>202.6</v>
      </c>
    </row>
    <row r="13010" spans="1:7">
      <c r="A13010" s="32">
        <v>2018</v>
      </c>
      <c r="B13010" s="32">
        <v>6254</v>
      </c>
      <c r="C13010" s="33" t="s">
        <v>363</v>
      </c>
      <c r="D13010" s="33" t="s">
        <v>354</v>
      </c>
      <c r="E13010" s="34">
        <v>76741</v>
      </c>
      <c r="F13010" s="35">
        <v>16.792000000000002</v>
      </c>
      <c r="G13010" s="34">
        <v>172.4</v>
      </c>
    </row>
    <row r="13011" spans="1:7">
      <c r="A13011" s="32">
        <v>2018</v>
      </c>
      <c r="B13011" s="32">
        <v>6254</v>
      </c>
      <c r="C13011" s="33" t="s">
        <v>363</v>
      </c>
      <c r="D13011" s="33" t="s">
        <v>354</v>
      </c>
      <c r="E13011" s="34">
        <v>61012</v>
      </c>
      <c r="F13011" s="35">
        <v>17.11</v>
      </c>
      <c r="G13011" s="34">
        <v>169</v>
      </c>
    </row>
    <row r="13012" spans="1:7">
      <c r="A13012" s="32">
        <v>2018</v>
      </c>
      <c r="B13012" s="32">
        <v>6257</v>
      </c>
      <c r="C13012" s="33" t="s">
        <v>363</v>
      </c>
      <c r="D13012" s="33" t="s">
        <v>354</v>
      </c>
      <c r="E13012" s="34">
        <v>63629</v>
      </c>
      <c r="F13012" s="35">
        <v>16.524000000000001</v>
      </c>
      <c r="G13012" s="34">
        <v>237.4</v>
      </c>
    </row>
    <row r="13013" spans="1:7">
      <c r="A13013" s="32">
        <v>2018</v>
      </c>
      <c r="B13013" s="32">
        <v>6257</v>
      </c>
      <c r="C13013" s="33" t="s">
        <v>565</v>
      </c>
      <c r="D13013" s="33" t="s">
        <v>566</v>
      </c>
      <c r="E13013" s="34">
        <v>3540</v>
      </c>
      <c r="F13013" s="35">
        <v>5.8</v>
      </c>
      <c r="G13013" s="34">
        <v>1669.1</v>
      </c>
    </row>
    <row r="13014" spans="1:7">
      <c r="A13014" s="32">
        <v>2018</v>
      </c>
      <c r="B13014" s="32">
        <v>6257</v>
      </c>
      <c r="C13014" s="33" t="s">
        <v>363</v>
      </c>
      <c r="D13014" s="33" t="s">
        <v>354</v>
      </c>
      <c r="E13014" s="34">
        <v>141841</v>
      </c>
      <c r="F13014" s="35">
        <v>16.78</v>
      </c>
      <c r="G13014" s="34">
        <v>231.1</v>
      </c>
    </row>
    <row r="13015" spans="1:7">
      <c r="A13015" s="32">
        <v>2018</v>
      </c>
      <c r="B13015" s="32">
        <v>6257</v>
      </c>
      <c r="C13015" s="33" t="s">
        <v>363</v>
      </c>
      <c r="D13015" s="33" t="s">
        <v>354</v>
      </c>
      <c r="E13015" s="34">
        <v>15938</v>
      </c>
      <c r="F13015" s="35">
        <v>17.027999999999999</v>
      </c>
      <c r="G13015" s="34">
        <v>236.6</v>
      </c>
    </row>
    <row r="13016" spans="1:7">
      <c r="A13016" s="32">
        <v>2018</v>
      </c>
      <c r="B13016" s="32">
        <v>6257</v>
      </c>
      <c r="C13016" s="33" t="s">
        <v>363</v>
      </c>
      <c r="D13016" s="33" t="s">
        <v>354</v>
      </c>
      <c r="E13016" s="34">
        <v>31882</v>
      </c>
      <c r="F13016" s="35">
        <v>16.521999999999998</v>
      </c>
      <c r="G13016" s="34">
        <v>234.8</v>
      </c>
    </row>
    <row r="13017" spans="1:7">
      <c r="A13017" s="32">
        <v>2018</v>
      </c>
      <c r="B13017" s="32">
        <v>6257</v>
      </c>
      <c r="C13017" s="33" t="s">
        <v>363</v>
      </c>
      <c r="D13017" s="33" t="s">
        <v>354</v>
      </c>
      <c r="E13017" s="34">
        <v>142368</v>
      </c>
      <c r="F13017" s="35">
        <v>16.606000000000002</v>
      </c>
      <c r="G13017" s="34">
        <v>233.2</v>
      </c>
    </row>
    <row r="13018" spans="1:7">
      <c r="A13018" s="32">
        <v>2018</v>
      </c>
      <c r="B13018" s="32">
        <v>6257</v>
      </c>
      <c r="C13018" s="33" t="s">
        <v>363</v>
      </c>
      <c r="D13018" s="33" t="s">
        <v>354</v>
      </c>
      <c r="E13018" s="34">
        <v>111645</v>
      </c>
      <c r="F13018" s="35">
        <v>17.026</v>
      </c>
      <c r="G13018" s="34">
        <v>242.3</v>
      </c>
    </row>
    <row r="13019" spans="1:7">
      <c r="A13019" s="32">
        <v>2018</v>
      </c>
      <c r="B13019" s="32">
        <v>6257</v>
      </c>
      <c r="C13019" s="33" t="s">
        <v>363</v>
      </c>
      <c r="D13019" s="33" t="s">
        <v>354</v>
      </c>
      <c r="E13019" s="34">
        <v>15925</v>
      </c>
      <c r="F13019" s="35">
        <v>16.728000000000002</v>
      </c>
      <c r="G13019" s="34">
        <v>232.8</v>
      </c>
    </row>
    <row r="13020" spans="1:7">
      <c r="A13020" s="32">
        <v>2018</v>
      </c>
      <c r="B13020" s="32">
        <v>6258</v>
      </c>
      <c r="C13020" s="33" t="s">
        <v>565</v>
      </c>
      <c r="D13020" s="33" t="s">
        <v>566</v>
      </c>
      <c r="E13020" s="34">
        <v>790</v>
      </c>
      <c r="F13020" s="35">
        <v>5.8170000000000002</v>
      </c>
      <c r="G13020" s="34">
        <v>1687.7</v>
      </c>
    </row>
    <row r="13021" spans="1:7">
      <c r="A13021" s="32">
        <v>2018</v>
      </c>
      <c r="B13021" s="32">
        <v>6264</v>
      </c>
      <c r="C13021" s="33" t="s">
        <v>353</v>
      </c>
      <c r="D13021" s="33" t="s">
        <v>354</v>
      </c>
      <c r="E13021" s="34">
        <v>20326</v>
      </c>
      <c r="F13021" s="35">
        <v>24.957999999999998</v>
      </c>
      <c r="G13021" s="34">
        <v>149.1</v>
      </c>
    </row>
    <row r="13022" spans="1:7">
      <c r="A13022" s="32">
        <v>2018</v>
      </c>
      <c r="B13022" s="32">
        <v>6264</v>
      </c>
      <c r="C13022" s="33" t="s">
        <v>353</v>
      </c>
      <c r="D13022" s="33" t="s">
        <v>354</v>
      </c>
      <c r="E13022" s="34">
        <v>30480</v>
      </c>
      <c r="F13022" s="35">
        <v>24.962</v>
      </c>
      <c r="G13022" s="34">
        <v>149.1</v>
      </c>
    </row>
    <row r="13023" spans="1:7">
      <c r="A13023" s="32">
        <v>2018</v>
      </c>
      <c r="B13023" s="32">
        <v>6264</v>
      </c>
      <c r="C13023" s="33" t="s">
        <v>353</v>
      </c>
      <c r="D13023" s="33" t="s">
        <v>354</v>
      </c>
      <c r="E13023" s="34">
        <v>56855</v>
      </c>
      <c r="F13023" s="35">
        <v>25.074000000000002</v>
      </c>
      <c r="G13023" s="34">
        <v>175.6</v>
      </c>
    </row>
    <row r="13024" spans="1:7">
      <c r="A13024" s="32">
        <v>2018</v>
      </c>
      <c r="B13024" s="32">
        <v>6264</v>
      </c>
      <c r="C13024" s="33" t="s">
        <v>353</v>
      </c>
      <c r="D13024" s="33" t="s">
        <v>354</v>
      </c>
      <c r="E13024" s="34">
        <v>72775</v>
      </c>
      <c r="F13024" s="35">
        <v>24.988</v>
      </c>
      <c r="G13024" s="34">
        <v>172.5</v>
      </c>
    </row>
    <row r="13025" spans="1:7">
      <c r="A13025" s="32">
        <v>2018</v>
      </c>
      <c r="B13025" s="32">
        <v>6264</v>
      </c>
      <c r="C13025" s="33" t="s">
        <v>565</v>
      </c>
      <c r="D13025" s="33" t="s">
        <v>566</v>
      </c>
      <c r="E13025" s="34">
        <v>3642</v>
      </c>
      <c r="F13025" s="35">
        <v>5.7830000000000004</v>
      </c>
      <c r="G13025" s="34">
        <v>1727.1</v>
      </c>
    </row>
    <row r="13026" spans="1:7">
      <c r="A13026" s="32">
        <v>2018</v>
      </c>
      <c r="B13026" s="32">
        <v>6288</v>
      </c>
      <c r="C13026" s="33" t="s">
        <v>362</v>
      </c>
      <c r="D13026" s="33" t="s">
        <v>354</v>
      </c>
      <c r="E13026" s="34">
        <v>11659</v>
      </c>
      <c r="F13026" s="35">
        <v>15.6</v>
      </c>
      <c r="G13026" s="34">
        <v>396</v>
      </c>
    </row>
    <row r="13027" spans="1:7">
      <c r="A13027" s="32">
        <v>2018</v>
      </c>
      <c r="B13027" s="32">
        <v>6288</v>
      </c>
      <c r="C13027" s="33" t="s">
        <v>365</v>
      </c>
      <c r="D13027" s="33" t="s">
        <v>354</v>
      </c>
      <c r="E13027" s="34">
        <v>4365</v>
      </c>
      <c r="F13027" s="35">
        <v>12.2</v>
      </c>
      <c r="G13027" s="34">
        <v>195</v>
      </c>
    </row>
    <row r="13028" spans="1:7">
      <c r="A13028" s="32">
        <v>2018</v>
      </c>
      <c r="B13028" s="32">
        <v>6373</v>
      </c>
      <c r="C13028" s="33" t="s">
        <v>563</v>
      </c>
      <c r="D13028" s="33" t="s">
        <v>564</v>
      </c>
      <c r="E13028" s="34">
        <v>62323</v>
      </c>
      <c r="F13028" s="35">
        <v>1.06</v>
      </c>
      <c r="G13028" s="34">
        <v>292.7</v>
      </c>
    </row>
    <row r="13029" spans="1:7">
      <c r="A13029" s="32">
        <v>2018</v>
      </c>
      <c r="B13029" s="32">
        <v>6373</v>
      </c>
      <c r="C13029" s="33" t="s">
        <v>563</v>
      </c>
      <c r="D13029" s="33" t="s">
        <v>564</v>
      </c>
      <c r="E13029" s="34">
        <v>14354</v>
      </c>
      <c r="F13029" s="35">
        <v>1.06</v>
      </c>
      <c r="G13029" s="34">
        <v>226.7</v>
      </c>
    </row>
    <row r="13030" spans="1:7">
      <c r="A13030" s="32">
        <v>2018</v>
      </c>
      <c r="B13030" s="32">
        <v>6469</v>
      </c>
      <c r="C13030" s="33" t="s">
        <v>362</v>
      </c>
      <c r="D13030" s="33" t="s">
        <v>354</v>
      </c>
      <c r="E13030" s="34">
        <v>381346</v>
      </c>
      <c r="F13030" s="35">
        <v>13.188000000000001</v>
      </c>
      <c r="G13030" s="34">
        <v>116</v>
      </c>
    </row>
    <row r="13031" spans="1:7">
      <c r="A13031" s="32">
        <v>2018</v>
      </c>
      <c r="B13031" s="32">
        <v>6469</v>
      </c>
      <c r="C13031" s="33" t="s">
        <v>563</v>
      </c>
      <c r="D13031" s="33" t="s">
        <v>564</v>
      </c>
      <c r="E13031" s="34">
        <v>20950</v>
      </c>
      <c r="F13031" s="35">
        <v>0.97</v>
      </c>
      <c r="G13031" s="34">
        <v>227</v>
      </c>
    </row>
    <row r="13032" spans="1:7">
      <c r="A13032" s="32">
        <v>2018</v>
      </c>
      <c r="B13032" s="32">
        <v>6481</v>
      </c>
      <c r="C13032" s="33" t="s">
        <v>353</v>
      </c>
      <c r="D13032" s="33" t="s">
        <v>354</v>
      </c>
      <c r="E13032" s="34">
        <v>46992</v>
      </c>
      <c r="F13032" s="35">
        <v>22.417999999999999</v>
      </c>
      <c r="G13032" s="34">
        <v>221.4</v>
      </c>
    </row>
    <row r="13033" spans="1:7">
      <c r="A13033" s="32">
        <v>2018</v>
      </c>
      <c r="B13033" s="32">
        <v>6481</v>
      </c>
      <c r="C13033" s="33" t="s">
        <v>353</v>
      </c>
      <c r="D13033" s="33" t="s">
        <v>354</v>
      </c>
      <c r="E13033" s="34">
        <v>114071</v>
      </c>
      <c r="F13033" s="35">
        <v>21.62</v>
      </c>
      <c r="G13033" s="34">
        <v>226.8</v>
      </c>
    </row>
    <row r="13034" spans="1:7">
      <c r="A13034" s="32">
        <v>2018</v>
      </c>
      <c r="B13034" s="32">
        <v>6481</v>
      </c>
      <c r="C13034" s="33" t="s">
        <v>363</v>
      </c>
      <c r="D13034" s="33" t="s">
        <v>354</v>
      </c>
      <c r="E13034" s="34">
        <v>60231</v>
      </c>
      <c r="F13034" s="35">
        <v>19.936</v>
      </c>
      <c r="G13034" s="34">
        <v>230.1</v>
      </c>
    </row>
    <row r="13035" spans="1:7">
      <c r="A13035" s="32">
        <v>2018</v>
      </c>
      <c r="B13035" s="32">
        <v>6481</v>
      </c>
      <c r="C13035" s="33" t="s">
        <v>565</v>
      </c>
      <c r="D13035" s="33" t="s">
        <v>566</v>
      </c>
      <c r="E13035" s="34">
        <v>8097</v>
      </c>
      <c r="F13035" s="35">
        <v>5.742</v>
      </c>
      <c r="G13035" s="34">
        <v>2082.4</v>
      </c>
    </row>
    <row r="13036" spans="1:7">
      <c r="A13036" s="32">
        <v>2018</v>
      </c>
      <c r="B13036" s="32">
        <v>6504</v>
      </c>
      <c r="C13036" s="33" t="s">
        <v>565</v>
      </c>
      <c r="D13036" s="33" t="s">
        <v>566</v>
      </c>
      <c r="E13036" s="34">
        <v>153</v>
      </c>
      <c r="F13036" s="35">
        <v>5.2690000000000001</v>
      </c>
      <c r="G13036" s="34">
        <v>4089.5</v>
      </c>
    </row>
    <row r="13037" spans="1:7">
      <c r="A13037" s="32">
        <v>2018</v>
      </c>
      <c r="B13037" s="32">
        <v>6504</v>
      </c>
      <c r="C13037" s="33" t="s">
        <v>565</v>
      </c>
      <c r="D13037" s="33" t="s">
        <v>566</v>
      </c>
      <c r="E13037" s="34">
        <v>100649</v>
      </c>
      <c r="F13037" s="35">
        <v>5.7450000000000001</v>
      </c>
      <c r="G13037" s="34">
        <v>1821.5</v>
      </c>
    </row>
    <row r="13038" spans="1:7">
      <c r="A13038" s="32">
        <v>2018</v>
      </c>
      <c r="B13038" s="32">
        <v>6559</v>
      </c>
      <c r="C13038" s="33" t="s">
        <v>565</v>
      </c>
      <c r="D13038" s="33" t="s">
        <v>566</v>
      </c>
      <c r="E13038" s="34">
        <v>5</v>
      </c>
      <c r="F13038" s="35">
        <v>5.6070000000000002</v>
      </c>
      <c r="G13038" s="34">
        <v>1222.3</v>
      </c>
    </row>
    <row r="13039" spans="1:7">
      <c r="A13039" s="32">
        <v>2018</v>
      </c>
      <c r="B13039" s="32">
        <v>6559</v>
      </c>
      <c r="C13039" s="33" t="s">
        <v>563</v>
      </c>
      <c r="D13039" s="33" t="s">
        <v>564</v>
      </c>
      <c r="E13039" s="34">
        <v>598460</v>
      </c>
      <c r="F13039" s="35">
        <v>1</v>
      </c>
      <c r="G13039" s="34">
        <v>529.1</v>
      </c>
    </row>
    <row r="13040" spans="1:7">
      <c r="A13040" s="32">
        <v>2018</v>
      </c>
      <c r="B13040" s="32">
        <v>6639</v>
      </c>
      <c r="C13040" s="33" t="s">
        <v>353</v>
      </c>
      <c r="D13040" s="33" t="s">
        <v>354</v>
      </c>
      <c r="E13040" s="34">
        <v>38605</v>
      </c>
      <c r="F13040" s="35">
        <v>22.28</v>
      </c>
      <c r="G13040" s="34">
        <v>198</v>
      </c>
    </row>
    <row r="13041" spans="1:7">
      <c r="A13041" s="32">
        <v>2018</v>
      </c>
      <c r="B13041" s="32">
        <v>6639</v>
      </c>
      <c r="C13041" s="33" t="s">
        <v>353</v>
      </c>
      <c r="D13041" s="33" t="s">
        <v>354</v>
      </c>
      <c r="E13041" s="34">
        <v>16023</v>
      </c>
      <c r="F13041" s="35">
        <v>22.64</v>
      </c>
      <c r="G13041" s="34">
        <v>166.6</v>
      </c>
    </row>
    <row r="13042" spans="1:7">
      <c r="A13042" s="32">
        <v>2018</v>
      </c>
      <c r="B13042" s="32">
        <v>6639</v>
      </c>
      <c r="C13042" s="33" t="s">
        <v>353</v>
      </c>
      <c r="D13042" s="33" t="s">
        <v>354</v>
      </c>
      <c r="E13042" s="34">
        <v>64881</v>
      </c>
      <c r="F13042" s="35">
        <v>23.08</v>
      </c>
      <c r="G13042" s="34">
        <v>168.7</v>
      </c>
    </row>
    <row r="13043" spans="1:7">
      <c r="A13043" s="32">
        <v>2018</v>
      </c>
      <c r="B13043" s="32">
        <v>6641</v>
      </c>
      <c r="C13043" s="33" t="s">
        <v>363</v>
      </c>
      <c r="D13043" s="33" t="s">
        <v>354</v>
      </c>
      <c r="E13043" s="34">
        <v>32793</v>
      </c>
      <c r="F13043" s="35">
        <v>17.64</v>
      </c>
      <c r="G13043" s="34">
        <v>192.7</v>
      </c>
    </row>
    <row r="13044" spans="1:7">
      <c r="A13044" s="32">
        <v>2018</v>
      </c>
      <c r="B13044" s="32">
        <v>6641</v>
      </c>
      <c r="C13044" s="33" t="s">
        <v>363</v>
      </c>
      <c r="D13044" s="33" t="s">
        <v>354</v>
      </c>
      <c r="E13044" s="34">
        <v>65867</v>
      </c>
      <c r="F13044" s="35">
        <v>17.920000000000002</v>
      </c>
      <c r="G13044" s="34">
        <v>193.9</v>
      </c>
    </row>
    <row r="13045" spans="1:7">
      <c r="A13045" s="32">
        <v>2018</v>
      </c>
      <c r="B13045" s="32">
        <v>6641</v>
      </c>
      <c r="C13045" s="33" t="s">
        <v>363</v>
      </c>
      <c r="D13045" s="33" t="s">
        <v>354</v>
      </c>
      <c r="E13045" s="34">
        <v>49089</v>
      </c>
      <c r="F13045" s="35">
        <v>17.89</v>
      </c>
      <c r="G13045" s="34">
        <v>187.5</v>
      </c>
    </row>
    <row r="13046" spans="1:7">
      <c r="A13046" s="32">
        <v>2018</v>
      </c>
      <c r="B13046" s="32">
        <v>6641</v>
      </c>
      <c r="C13046" s="33" t="s">
        <v>363</v>
      </c>
      <c r="D13046" s="33" t="s">
        <v>354</v>
      </c>
      <c r="E13046" s="34">
        <v>65158</v>
      </c>
      <c r="F13046" s="35">
        <v>17.55</v>
      </c>
      <c r="G13046" s="34">
        <v>194.4</v>
      </c>
    </row>
    <row r="13047" spans="1:7">
      <c r="A13047" s="32">
        <v>2018</v>
      </c>
      <c r="B13047" s="32">
        <v>6641</v>
      </c>
      <c r="C13047" s="33" t="s">
        <v>363</v>
      </c>
      <c r="D13047" s="33" t="s">
        <v>354</v>
      </c>
      <c r="E13047" s="34">
        <v>131306</v>
      </c>
      <c r="F13047" s="35">
        <v>17.11</v>
      </c>
      <c r="G13047" s="34">
        <v>179.4</v>
      </c>
    </row>
    <row r="13048" spans="1:7">
      <c r="A13048" s="32">
        <v>2018</v>
      </c>
      <c r="B13048" s="32">
        <v>6641</v>
      </c>
      <c r="C13048" s="33" t="s">
        <v>363</v>
      </c>
      <c r="D13048" s="33" t="s">
        <v>354</v>
      </c>
      <c r="E13048" s="34">
        <v>49290</v>
      </c>
      <c r="F13048" s="35">
        <v>17.21</v>
      </c>
      <c r="G13048" s="34">
        <v>193.6</v>
      </c>
    </row>
    <row r="13049" spans="1:7">
      <c r="A13049" s="32">
        <v>2018</v>
      </c>
      <c r="B13049" s="32">
        <v>6641</v>
      </c>
      <c r="C13049" s="33" t="s">
        <v>363</v>
      </c>
      <c r="D13049" s="33" t="s">
        <v>354</v>
      </c>
      <c r="E13049" s="34">
        <v>65624</v>
      </c>
      <c r="F13049" s="35">
        <v>17.48</v>
      </c>
      <c r="G13049" s="34">
        <v>187.6</v>
      </c>
    </row>
    <row r="13050" spans="1:7">
      <c r="A13050" s="32">
        <v>2018</v>
      </c>
      <c r="B13050" s="32">
        <v>6664</v>
      </c>
      <c r="C13050" s="33" t="s">
        <v>363</v>
      </c>
      <c r="D13050" s="33" t="s">
        <v>354</v>
      </c>
      <c r="E13050" s="34">
        <v>16352</v>
      </c>
      <c r="F13050" s="35">
        <v>17.835999999999999</v>
      </c>
      <c r="G13050" s="34">
        <v>198.5</v>
      </c>
    </row>
    <row r="13051" spans="1:7">
      <c r="A13051" s="32">
        <v>2018</v>
      </c>
      <c r="B13051" s="32">
        <v>6664</v>
      </c>
      <c r="C13051" s="33" t="s">
        <v>363</v>
      </c>
      <c r="D13051" s="33" t="s">
        <v>354</v>
      </c>
      <c r="E13051" s="34">
        <v>49231</v>
      </c>
      <c r="F13051" s="35">
        <v>17.195</v>
      </c>
      <c r="G13051" s="34">
        <v>190</v>
      </c>
    </row>
    <row r="13052" spans="1:7">
      <c r="A13052" s="32">
        <v>2018</v>
      </c>
      <c r="B13052" s="32">
        <v>6664</v>
      </c>
      <c r="C13052" s="33" t="s">
        <v>363</v>
      </c>
      <c r="D13052" s="33" t="s">
        <v>354</v>
      </c>
      <c r="E13052" s="34">
        <v>16517</v>
      </c>
      <c r="F13052" s="35">
        <v>17.815999999999999</v>
      </c>
      <c r="G13052" s="34">
        <v>178.2</v>
      </c>
    </row>
    <row r="13053" spans="1:7">
      <c r="A13053" s="32">
        <v>2018</v>
      </c>
      <c r="B13053" s="32">
        <v>6664</v>
      </c>
      <c r="C13053" s="33" t="s">
        <v>363</v>
      </c>
      <c r="D13053" s="33" t="s">
        <v>354</v>
      </c>
      <c r="E13053" s="34">
        <v>16579</v>
      </c>
      <c r="F13053" s="35">
        <v>17.55</v>
      </c>
      <c r="G13053" s="34">
        <v>183.3</v>
      </c>
    </row>
    <row r="13054" spans="1:7">
      <c r="A13054" s="32">
        <v>2018</v>
      </c>
      <c r="B13054" s="32">
        <v>6664</v>
      </c>
      <c r="C13054" s="33" t="s">
        <v>363</v>
      </c>
      <c r="D13054" s="33" t="s">
        <v>354</v>
      </c>
      <c r="E13054" s="34">
        <v>32675</v>
      </c>
      <c r="F13054" s="35">
        <v>17.847999999999999</v>
      </c>
      <c r="G13054" s="34">
        <v>177.9</v>
      </c>
    </row>
    <row r="13055" spans="1:7">
      <c r="A13055" s="32">
        <v>2018</v>
      </c>
      <c r="B13055" s="32">
        <v>6664</v>
      </c>
      <c r="C13055" s="33" t="s">
        <v>563</v>
      </c>
      <c r="D13055" s="33" t="s">
        <v>564</v>
      </c>
      <c r="E13055" s="34">
        <v>15220</v>
      </c>
      <c r="F13055" s="35">
        <v>1.0489999999999999</v>
      </c>
      <c r="G13055" s="34">
        <v>423.5</v>
      </c>
    </row>
    <row r="13056" spans="1:7">
      <c r="A13056" s="32">
        <v>2018</v>
      </c>
      <c r="B13056" s="32">
        <v>6705</v>
      </c>
      <c r="C13056" s="33" t="s">
        <v>353</v>
      </c>
      <c r="D13056" s="33" t="s">
        <v>354</v>
      </c>
      <c r="E13056" s="34">
        <v>15904</v>
      </c>
      <c r="F13056" s="35">
        <v>23.05</v>
      </c>
      <c r="G13056" s="34" t="s">
        <v>364</v>
      </c>
    </row>
    <row r="13057" spans="1:7">
      <c r="A13057" s="32">
        <v>2018</v>
      </c>
      <c r="B13057" s="32">
        <v>6705</v>
      </c>
      <c r="C13057" s="33" t="s">
        <v>353</v>
      </c>
      <c r="D13057" s="33" t="s">
        <v>354</v>
      </c>
      <c r="E13057" s="34">
        <v>159135</v>
      </c>
      <c r="F13057" s="35">
        <v>21.97</v>
      </c>
      <c r="G13057" s="34" t="s">
        <v>364</v>
      </c>
    </row>
    <row r="13058" spans="1:7">
      <c r="A13058" s="32">
        <v>2018</v>
      </c>
      <c r="B13058" s="32">
        <v>6705</v>
      </c>
      <c r="C13058" s="33" t="s">
        <v>563</v>
      </c>
      <c r="D13058" s="33" t="s">
        <v>564</v>
      </c>
      <c r="E13058" s="34">
        <v>7982</v>
      </c>
      <c r="F13058" s="35">
        <v>1.026</v>
      </c>
      <c r="G13058" s="34" t="s">
        <v>364</v>
      </c>
    </row>
    <row r="13059" spans="1:7">
      <c r="A13059" s="32">
        <v>2018</v>
      </c>
      <c r="B13059" s="32">
        <v>6705</v>
      </c>
      <c r="C13059" s="33" t="s">
        <v>563</v>
      </c>
      <c r="D13059" s="33" t="s">
        <v>564</v>
      </c>
      <c r="E13059" s="34">
        <v>12807</v>
      </c>
      <c r="F13059" s="35">
        <v>1.0269999999999999</v>
      </c>
      <c r="G13059" s="34" t="s">
        <v>364</v>
      </c>
    </row>
    <row r="13060" spans="1:7">
      <c r="A13060" s="32">
        <v>2018</v>
      </c>
      <c r="B13060" s="32">
        <v>6761</v>
      </c>
      <c r="C13060" s="33" t="s">
        <v>363</v>
      </c>
      <c r="D13060" s="33" t="s">
        <v>354</v>
      </c>
      <c r="E13060" s="34">
        <v>75286</v>
      </c>
      <c r="F13060" s="35">
        <v>17.646999999999998</v>
      </c>
      <c r="G13060" s="34">
        <v>129.30000000000001</v>
      </c>
    </row>
    <row r="13061" spans="1:7">
      <c r="A13061" s="32">
        <v>2018</v>
      </c>
      <c r="B13061" s="32">
        <v>6768</v>
      </c>
      <c r="C13061" s="33" t="s">
        <v>363</v>
      </c>
      <c r="D13061" s="33" t="s">
        <v>354</v>
      </c>
      <c r="E13061" s="34">
        <v>63666</v>
      </c>
      <c r="F13061" s="35">
        <v>18.004999999999999</v>
      </c>
      <c r="G13061" s="34">
        <v>182.2</v>
      </c>
    </row>
    <row r="13062" spans="1:7">
      <c r="A13062" s="32">
        <v>2018</v>
      </c>
      <c r="B13062" s="32">
        <v>6768</v>
      </c>
      <c r="C13062" s="33" t="s">
        <v>565</v>
      </c>
      <c r="D13062" s="33" t="s">
        <v>566</v>
      </c>
      <c r="E13062" s="34">
        <v>712</v>
      </c>
      <c r="F13062" s="35">
        <v>5.9219999999999997</v>
      </c>
      <c r="G13062" s="34">
        <v>1652.5</v>
      </c>
    </row>
    <row r="13063" spans="1:7">
      <c r="A13063" s="32">
        <v>2018</v>
      </c>
      <c r="B13063" s="32">
        <v>6772</v>
      </c>
      <c r="C13063" s="33" t="s">
        <v>363</v>
      </c>
      <c r="D13063" s="33" t="s">
        <v>354</v>
      </c>
      <c r="E13063" s="34">
        <v>99112</v>
      </c>
      <c r="F13063" s="35">
        <v>17.079999999999998</v>
      </c>
      <c r="G13063" s="34">
        <v>187.3</v>
      </c>
    </row>
    <row r="13064" spans="1:7">
      <c r="A13064" s="32">
        <v>2018</v>
      </c>
      <c r="B13064" s="32">
        <v>6772</v>
      </c>
      <c r="C13064" s="33" t="s">
        <v>565</v>
      </c>
      <c r="D13064" s="33" t="s">
        <v>566</v>
      </c>
      <c r="E13064" s="34">
        <v>849</v>
      </c>
      <c r="F13064" s="35">
        <v>5.8</v>
      </c>
      <c r="G13064" s="34">
        <v>1781.4</v>
      </c>
    </row>
    <row r="13065" spans="1:7">
      <c r="A13065" s="32">
        <v>2018</v>
      </c>
      <c r="B13065" s="32">
        <v>6823</v>
      </c>
      <c r="C13065" s="33" t="s">
        <v>353</v>
      </c>
      <c r="D13065" s="33" t="s">
        <v>354</v>
      </c>
      <c r="E13065" s="34">
        <v>13126</v>
      </c>
      <c r="F13065" s="35">
        <v>22.73</v>
      </c>
      <c r="G13065" s="34">
        <v>221.1</v>
      </c>
    </row>
    <row r="13066" spans="1:7">
      <c r="A13066" s="32">
        <v>2018</v>
      </c>
      <c r="B13066" s="32">
        <v>6823</v>
      </c>
      <c r="C13066" s="33" t="s">
        <v>353</v>
      </c>
      <c r="D13066" s="33" t="s">
        <v>354</v>
      </c>
      <c r="E13066" s="34">
        <v>17390</v>
      </c>
      <c r="F13066" s="35">
        <v>22.27</v>
      </c>
      <c r="G13066" s="34">
        <v>199</v>
      </c>
    </row>
    <row r="13067" spans="1:7">
      <c r="A13067" s="32">
        <v>2018</v>
      </c>
      <c r="B13067" s="32">
        <v>6823</v>
      </c>
      <c r="C13067" s="33" t="s">
        <v>353</v>
      </c>
      <c r="D13067" s="33" t="s">
        <v>354</v>
      </c>
      <c r="E13067" s="34">
        <v>33901</v>
      </c>
      <c r="F13067" s="35">
        <v>23.67</v>
      </c>
      <c r="G13067" s="34">
        <v>226.6</v>
      </c>
    </row>
    <row r="13068" spans="1:7">
      <c r="A13068" s="32">
        <v>2018</v>
      </c>
      <c r="B13068" s="32">
        <v>6823</v>
      </c>
      <c r="C13068" s="33" t="s">
        <v>353</v>
      </c>
      <c r="D13068" s="33" t="s">
        <v>354</v>
      </c>
      <c r="E13068" s="34">
        <v>16843</v>
      </c>
      <c r="F13068" s="35">
        <v>23.59</v>
      </c>
      <c r="G13068" s="34">
        <v>199.4</v>
      </c>
    </row>
    <row r="13069" spans="1:7">
      <c r="A13069" s="32">
        <v>2018</v>
      </c>
      <c r="B13069" s="32">
        <v>6823</v>
      </c>
      <c r="C13069" s="33" t="s">
        <v>353</v>
      </c>
      <c r="D13069" s="33" t="s">
        <v>354</v>
      </c>
      <c r="E13069" s="34">
        <v>26628</v>
      </c>
      <c r="F13069" s="35">
        <v>22.8</v>
      </c>
      <c r="G13069" s="34">
        <v>176.8</v>
      </c>
    </row>
    <row r="13070" spans="1:7">
      <c r="A13070" s="32">
        <v>2018</v>
      </c>
      <c r="B13070" s="32">
        <v>6823</v>
      </c>
      <c r="C13070" s="33" t="s">
        <v>565</v>
      </c>
      <c r="D13070" s="33" t="s">
        <v>566</v>
      </c>
      <c r="E13070" s="34">
        <v>886</v>
      </c>
      <c r="F13070" s="35">
        <v>5.8</v>
      </c>
      <c r="G13070" s="34">
        <v>1705.5</v>
      </c>
    </row>
    <row r="13071" spans="1:7">
      <c r="A13071" s="32">
        <v>2018</v>
      </c>
      <c r="B13071" s="32">
        <v>7030</v>
      </c>
      <c r="C13071" s="33" t="s">
        <v>362</v>
      </c>
      <c r="D13071" s="33" t="s">
        <v>354</v>
      </c>
      <c r="E13071" s="34">
        <v>171677</v>
      </c>
      <c r="F13071" s="35">
        <v>13.712</v>
      </c>
      <c r="G13071" s="34" t="s">
        <v>364</v>
      </c>
    </row>
    <row r="13072" spans="1:7">
      <c r="A13072" s="32">
        <v>2018</v>
      </c>
      <c r="B13072" s="32">
        <v>7030</v>
      </c>
      <c r="C13072" s="33" t="s">
        <v>563</v>
      </c>
      <c r="D13072" s="33" t="s">
        <v>564</v>
      </c>
      <c r="E13072" s="34">
        <v>4968</v>
      </c>
      <c r="F13072" s="35">
        <v>1</v>
      </c>
      <c r="G13072" s="34" t="s">
        <v>364</v>
      </c>
    </row>
    <row r="13073" spans="1:7">
      <c r="A13073" s="32">
        <v>2018</v>
      </c>
      <c r="B13073" s="32">
        <v>7032</v>
      </c>
      <c r="C13073" s="33" t="s">
        <v>565</v>
      </c>
      <c r="D13073" s="33" t="s">
        <v>566</v>
      </c>
      <c r="E13073" s="34">
        <v>167</v>
      </c>
      <c r="F13073" s="35">
        <v>5.88</v>
      </c>
      <c r="G13073" s="34">
        <v>1801.1</v>
      </c>
    </row>
    <row r="13074" spans="1:7">
      <c r="A13074" s="32">
        <v>2018</v>
      </c>
      <c r="B13074" s="32">
        <v>7032</v>
      </c>
      <c r="C13074" s="33" t="s">
        <v>565</v>
      </c>
      <c r="D13074" s="33" t="s">
        <v>566</v>
      </c>
      <c r="E13074" s="34">
        <v>273</v>
      </c>
      <c r="F13074" s="35">
        <v>5.88</v>
      </c>
      <c r="G13074" s="34">
        <v>1300.5</v>
      </c>
    </row>
    <row r="13075" spans="1:7">
      <c r="A13075" s="32">
        <v>2018</v>
      </c>
      <c r="B13075" s="32">
        <v>7032</v>
      </c>
      <c r="C13075" s="33" t="s">
        <v>565</v>
      </c>
      <c r="D13075" s="33" t="s">
        <v>566</v>
      </c>
      <c r="E13075" s="34">
        <v>344</v>
      </c>
      <c r="F13075" s="35">
        <v>5.88</v>
      </c>
      <c r="G13075" s="34">
        <v>1299.2</v>
      </c>
    </row>
    <row r="13076" spans="1:7">
      <c r="A13076" s="32">
        <v>2018</v>
      </c>
      <c r="B13076" s="32">
        <v>7032</v>
      </c>
      <c r="C13076" s="33" t="s">
        <v>565</v>
      </c>
      <c r="D13076" s="33" t="s">
        <v>566</v>
      </c>
      <c r="E13076" s="34">
        <v>502</v>
      </c>
      <c r="F13076" s="35">
        <v>5.88</v>
      </c>
      <c r="G13076" s="34">
        <v>1239.2</v>
      </c>
    </row>
    <row r="13077" spans="1:7">
      <c r="A13077" s="32">
        <v>2018</v>
      </c>
      <c r="B13077" s="32">
        <v>7032</v>
      </c>
      <c r="C13077" s="33" t="s">
        <v>565</v>
      </c>
      <c r="D13077" s="33" t="s">
        <v>566</v>
      </c>
      <c r="E13077" s="34">
        <v>554</v>
      </c>
      <c r="F13077" s="35">
        <v>5.88</v>
      </c>
      <c r="G13077" s="34">
        <v>1232.2</v>
      </c>
    </row>
    <row r="13078" spans="1:7">
      <c r="A13078" s="32">
        <v>2018</v>
      </c>
      <c r="B13078" s="32">
        <v>7032</v>
      </c>
      <c r="C13078" s="33" t="s">
        <v>565</v>
      </c>
      <c r="D13078" s="33" t="s">
        <v>566</v>
      </c>
      <c r="E13078" s="34">
        <v>615</v>
      </c>
      <c r="F13078" s="35">
        <v>5.88</v>
      </c>
      <c r="G13078" s="34">
        <v>1117.4000000000001</v>
      </c>
    </row>
    <row r="13079" spans="1:7">
      <c r="A13079" s="32">
        <v>2018</v>
      </c>
      <c r="B13079" s="32">
        <v>7032</v>
      </c>
      <c r="C13079" s="33" t="s">
        <v>565</v>
      </c>
      <c r="D13079" s="33" t="s">
        <v>566</v>
      </c>
      <c r="E13079" s="34">
        <v>131</v>
      </c>
      <c r="F13079" s="35">
        <v>5.88</v>
      </c>
      <c r="G13079" s="34">
        <v>1295.4000000000001</v>
      </c>
    </row>
    <row r="13080" spans="1:7">
      <c r="A13080" s="32">
        <v>2018</v>
      </c>
      <c r="B13080" s="32">
        <v>7032</v>
      </c>
      <c r="C13080" s="33" t="s">
        <v>565</v>
      </c>
      <c r="D13080" s="33" t="s">
        <v>566</v>
      </c>
      <c r="E13080" s="34">
        <v>95</v>
      </c>
      <c r="F13080" s="35">
        <v>5.88</v>
      </c>
      <c r="G13080" s="34">
        <v>1295.5999999999999</v>
      </c>
    </row>
    <row r="13081" spans="1:7">
      <c r="A13081" s="32">
        <v>2018</v>
      </c>
      <c r="B13081" s="32">
        <v>7032</v>
      </c>
      <c r="C13081" s="33" t="s">
        <v>565</v>
      </c>
      <c r="D13081" s="33" t="s">
        <v>566</v>
      </c>
      <c r="E13081" s="34">
        <v>727</v>
      </c>
      <c r="F13081" s="35">
        <v>5.88</v>
      </c>
      <c r="G13081" s="34">
        <v>1163.8</v>
      </c>
    </row>
    <row r="13082" spans="1:7">
      <c r="A13082" s="32">
        <v>2018</v>
      </c>
      <c r="B13082" s="32">
        <v>7032</v>
      </c>
      <c r="C13082" s="33" t="s">
        <v>563</v>
      </c>
      <c r="D13082" s="33" t="s">
        <v>564</v>
      </c>
      <c r="E13082" s="34">
        <v>31</v>
      </c>
      <c r="F13082" s="35">
        <v>1.091</v>
      </c>
      <c r="G13082" s="34">
        <v>4603.7</v>
      </c>
    </row>
    <row r="13083" spans="1:7">
      <c r="A13083" s="32">
        <v>2018</v>
      </c>
      <c r="B13083" s="32">
        <v>7032</v>
      </c>
      <c r="C13083" s="33" t="s">
        <v>563</v>
      </c>
      <c r="D13083" s="33" t="s">
        <v>564</v>
      </c>
      <c r="E13083" s="34">
        <v>877</v>
      </c>
      <c r="F13083" s="35">
        <v>1.091</v>
      </c>
      <c r="G13083" s="34">
        <v>471.2</v>
      </c>
    </row>
    <row r="13084" spans="1:7">
      <c r="A13084" s="32">
        <v>2018</v>
      </c>
      <c r="B13084" s="32">
        <v>7032</v>
      </c>
      <c r="C13084" s="33" t="s">
        <v>563</v>
      </c>
      <c r="D13084" s="33" t="s">
        <v>564</v>
      </c>
      <c r="E13084" s="34">
        <v>3076</v>
      </c>
      <c r="F13084" s="35">
        <v>1.083</v>
      </c>
      <c r="G13084" s="34">
        <v>273.60000000000002</v>
      </c>
    </row>
    <row r="13085" spans="1:7">
      <c r="A13085" s="32">
        <v>2018</v>
      </c>
      <c r="B13085" s="32">
        <v>7032</v>
      </c>
      <c r="C13085" s="33" t="s">
        <v>563</v>
      </c>
      <c r="D13085" s="33" t="s">
        <v>564</v>
      </c>
      <c r="E13085" s="34">
        <v>3322</v>
      </c>
      <c r="F13085" s="35">
        <v>1.077</v>
      </c>
      <c r="G13085" s="34">
        <v>271.8</v>
      </c>
    </row>
    <row r="13086" spans="1:7">
      <c r="A13086" s="32">
        <v>2018</v>
      </c>
      <c r="B13086" s="32">
        <v>7032</v>
      </c>
      <c r="C13086" s="33" t="s">
        <v>563</v>
      </c>
      <c r="D13086" s="33" t="s">
        <v>564</v>
      </c>
      <c r="E13086" s="34">
        <v>5098</v>
      </c>
      <c r="F13086" s="35">
        <v>1.0740000000000001</v>
      </c>
      <c r="G13086" s="34">
        <v>246.5</v>
      </c>
    </row>
    <row r="13087" spans="1:7">
      <c r="A13087" s="32">
        <v>2018</v>
      </c>
      <c r="B13087" s="32">
        <v>7032</v>
      </c>
      <c r="C13087" s="33" t="s">
        <v>563</v>
      </c>
      <c r="D13087" s="33" t="s">
        <v>564</v>
      </c>
      <c r="E13087" s="34">
        <v>7046</v>
      </c>
      <c r="F13087" s="35">
        <v>1.079</v>
      </c>
      <c r="G13087" s="34">
        <v>212</v>
      </c>
    </row>
    <row r="13088" spans="1:7">
      <c r="A13088" s="32">
        <v>2018</v>
      </c>
      <c r="B13088" s="32">
        <v>7032</v>
      </c>
      <c r="C13088" s="33" t="s">
        <v>563</v>
      </c>
      <c r="D13088" s="33" t="s">
        <v>564</v>
      </c>
      <c r="E13088" s="34">
        <v>19532</v>
      </c>
      <c r="F13088" s="35">
        <v>1.0840000000000001</v>
      </c>
      <c r="G13088" s="34">
        <v>195.7</v>
      </c>
    </row>
    <row r="13089" spans="1:7">
      <c r="A13089" s="32">
        <v>2018</v>
      </c>
      <c r="B13089" s="32">
        <v>7032</v>
      </c>
      <c r="C13089" s="33" t="s">
        <v>563</v>
      </c>
      <c r="D13089" s="33" t="s">
        <v>564</v>
      </c>
      <c r="E13089" s="34">
        <v>7481</v>
      </c>
      <c r="F13089" s="35">
        <v>1.0720000000000001</v>
      </c>
      <c r="G13089" s="34">
        <v>234.7</v>
      </c>
    </row>
    <row r="13090" spans="1:7">
      <c r="A13090" s="32">
        <v>2018</v>
      </c>
      <c r="B13090" s="32">
        <v>7032</v>
      </c>
      <c r="C13090" s="33" t="s">
        <v>563</v>
      </c>
      <c r="D13090" s="33" t="s">
        <v>564</v>
      </c>
      <c r="E13090" s="34">
        <v>10050</v>
      </c>
      <c r="F13090" s="35">
        <v>1.0720000000000001</v>
      </c>
      <c r="G13090" s="34">
        <v>235</v>
      </c>
    </row>
    <row r="13091" spans="1:7">
      <c r="A13091" s="32">
        <v>2018</v>
      </c>
      <c r="B13091" s="32">
        <v>7082</v>
      </c>
      <c r="C13091" s="33" t="s">
        <v>563</v>
      </c>
      <c r="D13091" s="33" t="s">
        <v>564</v>
      </c>
      <c r="E13091" s="34">
        <v>2229826</v>
      </c>
      <c r="F13091" s="35">
        <v>1.04</v>
      </c>
      <c r="G13091" s="34">
        <v>239</v>
      </c>
    </row>
    <row r="13092" spans="1:7">
      <c r="A13092" s="32">
        <v>2018</v>
      </c>
      <c r="B13092" s="32">
        <v>7097</v>
      </c>
      <c r="C13092" s="33" t="s">
        <v>563</v>
      </c>
      <c r="D13092" s="33" t="s">
        <v>564</v>
      </c>
      <c r="E13092" s="34">
        <v>18959</v>
      </c>
      <c r="F13092" s="35">
        <v>1.0189999999999999</v>
      </c>
      <c r="G13092" s="34">
        <v>247.6</v>
      </c>
    </row>
    <row r="13093" spans="1:7">
      <c r="A13093" s="32">
        <v>2018</v>
      </c>
      <c r="B13093" s="32">
        <v>7146</v>
      </c>
      <c r="C13093" s="33" t="s">
        <v>565</v>
      </c>
      <c r="D13093" s="33" t="s">
        <v>566</v>
      </c>
      <c r="E13093" s="34">
        <v>2632</v>
      </c>
      <c r="F13093" s="35">
        <v>5.67</v>
      </c>
      <c r="G13093" s="34">
        <v>1634.8</v>
      </c>
    </row>
    <row r="13094" spans="1:7">
      <c r="A13094" s="32">
        <v>2018</v>
      </c>
      <c r="B13094" s="32">
        <v>7153</v>
      </c>
      <c r="C13094" s="33" t="s">
        <v>563</v>
      </c>
      <c r="D13094" s="33" t="s">
        <v>564</v>
      </c>
      <c r="E13094" s="34">
        <v>2778026</v>
      </c>
      <c r="F13094" s="35">
        <v>1.03</v>
      </c>
      <c r="G13094" s="34" t="s">
        <v>364</v>
      </c>
    </row>
    <row r="13095" spans="1:7">
      <c r="A13095" s="32">
        <v>2018</v>
      </c>
      <c r="B13095" s="32">
        <v>7158</v>
      </c>
      <c r="C13095" s="33" t="s">
        <v>563</v>
      </c>
      <c r="D13095" s="33" t="s">
        <v>564</v>
      </c>
      <c r="E13095" s="34">
        <v>17522</v>
      </c>
      <c r="F13095" s="35">
        <v>1.028</v>
      </c>
      <c r="G13095" s="34">
        <v>342.8</v>
      </c>
    </row>
    <row r="13096" spans="1:7">
      <c r="A13096" s="32">
        <v>2018</v>
      </c>
      <c r="B13096" s="32">
        <v>7158</v>
      </c>
      <c r="C13096" s="33" t="s">
        <v>563</v>
      </c>
      <c r="D13096" s="33" t="s">
        <v>564</v>
      </c>
      <c r="E13096" s="34">
        <v>68093</v>
      </c>
      <c r="F13096" s="35">
        <v>1.028</v>
      </c>
      <c r="G13096" s="34">
        <v>293.60000000000002</v>
      </c>
    </row>
    <row r="13097" spans="1:7">
      <c r="A13097" s="32">
        <v>2018</v>
      </c>
      <c r="B13097" s="32">
        <v>7158</v>
      </c>
      <c r="C13097" s="33" t="s">
        <v>563</v>
      </c>
      <c r="D13097" s="33" t="s">
        <v>564</v>
      </c>
      <c r="E13097" s="34">
        <v>114786</v>
      </c>
      <c r="F13097" s="35">
        <v>1.028</v>
      </c>
      <c r="G13097" s="34">
        <v>300.60000000000002</v>
      </c>
    </row>
    <row r="13098" spans="1:7">
      <c r="A13098" s="32">
        <v>2018</v>
      </c>
      <c r="B13098" s="32">
        <v>7159</v>
      </c>
      <c r="C13098" s="33" t="s">
        <v>563</v>
      </c>
      <c r="D13098" s="33" t="s">
        <v>564</v>
      </c>
      <c r="E13098" s="34">
        <v>120984</v>
      </c>
      <c r="F13098" s="35">
        <v>1.01</v>
      </c>
      <c r="G13098" s="34">
        <v>315.3</v>
      </c>
    </row>
    <row r="13099" spans="1:7">
      <c r="A13099" s="32">
        <v>2018</v>
      </c>
      <c r="B13099" s="32">
        <v>7203</v>
      </c>
      <c r="C13099" s="33" t="s">
        <v>563</v>
      </c>
      <c r="D13099" s="33" t="s">
        <v>564</v>
      </c>
      <c r="E13099" s="34">
        <v>47770</v>
      </c>
      <c r="F13099" s="35">
        <v>1.03</v>
      </c>
      <c r="G13099" s="34">
        <v>239.4</v>
      </c>
    </row>
    <row r="13100" spans="1:7">
      <c r="A13100" s="32">
        <v>2018</v>
      </c>
      <c r="B13100" s="32">
        <v>7210</v>
      </c>
      <c r="C13100" s="33" t="s">
        <v>563</v>
      </c>
      <c r="D13100" s="33" t="s">
        <v>564</v>
      </c>
      <c r="E13100" s="34">
        <v>28566</v>
      </c>
      <c r="F13100" s="35">
        <v>1.034</v>
      </c>
      <c r="G13100" s="34">
        <v>356.6</v>
      </c>
    </row>
    <row r="13101" spans="1:7">
      <c r="A13101" s="32">
        <v>2018</v>
      </c>
      <c r="B13101" s="32">
        <v>7210</v>
      </c>
      <c r="C13101" s="33" t="s">
        <v>563</v>
      </c>
      <c r="D13101" s="33" t="s">
        <v>564</v>
      </c>
      <c r="E13101" s="34">
        <v>12753</v>
      </c>
      <c r="F13101" s="35">
        <v>1.034</v>
      </c>
      <c r="G13101" s="34">
        <v>359.4</v>
      </c>
    </row>
    <row r="13102" spans="1:7">
      <c r="A13102" s="32">
        <v>2018</v>
      </c>
      <c r="B13102" s="32">
        <v>7210</v>
      </c>
      <c r="C13102" s="33" t="s">
        <v>563</v>
      </c>
      <c r="D13102" s="33" t="s">
        <v>564</v>
      </c>
      <c r="E13102" s="34">
        <v>127499</v>
      </c>
      <c r="F13102" s="35">
        <v>1.034</v>
      </c>
      <c r="G13102" s="34">
        <v>234.4</v>
      </c>
    </row>
    <row r="13103" spans="1:7">
      <c r="A13103" s="32">
        <v>2018</v>
      </c>
      <c r="B13103" s="32">
        <v>7210</v>
      </c>
      <c r="C13103" s="33" t="s">
        <v>563</v>
      </c>
      <c r="D13103" s="33" t="s">
        <v>564</v>
      </c>
      <c r="E13103" s="34">
        <v>53650</v>
      </c>
      <c r="F13103" s="35">
        <v>1.034</v>
      </c>
      <c r="G13103" s="34">
        <v>355.5</v>
      </c>
    </row>
    <row r="13104" spans="1:7">
      <c r="A13104" s="32">
        <v>2018</v>
      </c>
      <c r="B13104" s="32">
        <v>7210</v>
      </c>
      <c r="C13104" s="33" t="s">
        <v>563</v>
      </c>
      <c r="D13104" s="33" t="s">
        <v>564</v>
      </c>
      <c r="E13104" s="34">
        <v>9441</v>
      </c>
      <c r="F13104" s="35">
        <v>1.034</v>
      </c>
      <c r="G13104" s="34">
        <v>197.8</v>
      </c>
    </row>
    <row r="13105" spans="1:7">
      <c r="A13105" s="32">
        <v>2018</v>
      </c>
      <c r="B13105" s="32">
        <v>7210</v>
      </c>
      <c r="C13105" s="33" t="s">
        <v>563</v>
      </c>
      <c r="D13105" s="33" t="s">
        <v>564</v>
      </c>
      <c r="E13105" s="34">
        <v>19503</v>
      </c>
      <c r="F13105" s="35">
        <v>1.034</v>
      </c>
      <c r="G13105" s="34">
        <v>237.8</v>
      </c>
    </row>
    <row r="13106" spans="1:7">
      <c r="A13106" s="32">
        <v>2018</v>
      </c>
      <c r="B13106" s="32">
        <v>7210</v>
      </c>
      <c r="C13106" s="33" t="s">
        <v>563</v>
      </c>
      <c r="D13106" s="33" t="s">
        <v>564</v>
      </c>
      <c r="E13106" s="34">
        <v>19345</v>
      </c>
      <c r="F13106" s="35">
        <v>1.034</v>
      </c>
      <c r="G13106" s="34">
        <v>357.5</v>
      </c>
    </row>
    <row r="13107" spans="1:7">
      <c r="A13107" s="32">
        <v>2018</v>
      </c>
      <c r="B13107" s="32">
        <v>7210</v>
      </c>
      <c r="C13107" s="33" t="s">
        <v>563</v>
      </c>
      <c r="D13107" s="33" t="s">
        <v>564</v>
      </c>
      <c r="E13107" s="34">
        <v>19205</v>
      </c>
      <c r="F13107" s="35">
        <v>1.034</v>
      </c>
      <c r="G13107" s="34">
        <v>341.3</v>
      </c>
    </row>
    <row r="13108" spans="1:7">
      <c r="A13108" s="32">
        <v>2018</v>
      </c>
      <c r="B13108" s="32">
        <v>7210</v>
      </c>
      <c r="C13108" s="33" t="s">
        <v>563</v>
      </c>
      <c r="D13108" s="33" t="s">
        <v>564</v>
      </c>
      <c r="E13108" s="34">
        <v>13973</v>
      </c>
      <c r="F13108" s="35">
        <v>1.034</v>
      </c>
      <c r="G13108" s="34">
        <v>197.8</v>
      </c>
    </row>
    <row r="13109" spans="1:7">
      <c r="A13109" s="32">
        <v>2018</v>
      </c>
      <c r="B13109" s="32">
        <v>7210</v>
      </c>
      <c r="C13109" s="33" t="s">
        <v>353</v>
      </c>
      <c r="D13109" s="33" t="s">
        <v>354</v>
      </c>
      <c r="E13109" s="34">
        <v>12833</v>
      </c>
      <c r="F13109" s="35">
        <v>24.46</v>
      </c>
      <c r="G13109" s="34">
        <v>318.10000000000002</v>
      </c>
    </row>
    <row r="13110" spans="1:7">
      <c r="A13110" s="32">
        <v>2018</v>
      </c>
      <c r="B13110" s="32">
        <v>7210</v>
      </c>
      <c r="C13110" s="33" t="s">
        <v>353</v>
      </c>
      <c r="D13110" s="33" t="s">
        <v>354</v>
      </c>
      <c r="E13110" s="34">
        <v>12466</v>
      </c>
      <c r="F13110" s="35">
        <v>24.31</v>
      </c>
      <c r="G13110" s="34">
        <v>335</v>
      </c>
    </row>
    <row r="13111" spans="1:7">
      <c r="A13111" s="32">
        <v>2018</v>
      </c>
      <c r="B13111" s="32">
        <v>7212</v>
      </c>
      <c r="C13111" s="33" t="s">
        <v>565</v>
      </c>
      <c r="D13111" s="33" t="s">
        <v>566</v>
      </c>
      <c r="E13111" s="34">
        <v>2413</v>
      </c>
      <c r="F13111" s="35">
        <v>5.88</v>
      </c>
      <c r="G13111" s="34">
        <v>1151.4000000000001</v>
      </c>
    </row>
    <row r="13112" spans="1:7">
      <c r="A13112" s="32">
        <v>2018</v>
      </c>
      <c r="B13112" s="32">
        <v>7212</v>
      </c>
      <c r="C13112" s="33" t="s">
        <v>565</v>
      </c>
      <c r="D13112" s="33" t="s">
        <v>566</v>
      </c>
      <c r="E13112" s="34">
        <v>99</v>
      </c>
      <c r="F13112" s="35">
        <v>5.88</v>
      </c>
      <c r="G13112" s="34">
        <v>1774.1</v>
      </c>
    </row>
    <row r="13113" spans="1:7">
      <c r="A13113" s="32">
        <v>2018</v>
      </c>
      <c r="B13113" s="32">
        <v>7212</v>
      </c>
      <c r="C13113" s="33" t="s">
        <v>565</v>
      </c>
      <c r="D13113" s="33" t="s">
        <v>566</v>
      </c>
      <c r="E13113" s="34">
        <v>158</v>
      </c>
      <c r="F13113" s="35">
        <v>5.88</v>
      </c>
      <c r="G13113" s="34">
        <v>1227.5</v>
      </c>
    </row>
    <row r="13114" spans="1:7">
      <c r="A13114" s="32">
        <v>2018</v>
      </c>
      <c r="B13114" s="32">
        <v>7212</v>
      </c>
      <c r="C13114" s="33" t="s">
        <v>565</v>
      </c>
      <c r="D13114" s="33" t="s">
        <v>566</v>
      </c>
      <c r="E13114" s="34">
        <v>1192</v>
      </c>
      <c r="F13114" s="35">
        <v>5.88</v>
      </c>
      <c r="G13114" s="34">
        <v>1219</v>
      </c>
    </row>
    <row r="13115" spans="1:7">
      <c r="A13115" s="32">
        <v>2018</v>
      </c>
      <c r="B13115" s="32">
        <v>7212</v>
      </c>
      <c r="C13115" s="33" t="s">
        <v>565</v>
      </c>
      <c r="D13115" s="33" t="s">
        <v>566</v>
      </c>
      <c r="E13115" s="34">
        <v>32</v>
      </c>
      <c r="F13115" s="35">
        <v>5.88</v>
      </c>
      <c r="G13115" s="34">
        <v>1091</v>
      </c>
    </row>
    <row r="13116" spans="1:7">
      <c r="A13116" s="32">
        <v>2018</v>
      </c>
      <c r="B13116" s="32">
        <v>7212</v>
      </c>
      <c r="C13116" s="33" t="s">
        <v>565</v>
      </c>
      <c r="D13116" s="33" t="s">
        <v>566</v>
      </c>
      <c r="E13116" s="34">
        <v>26</v>
      </c>
      <c r="F13116" s="35">
        <v>5.88</v>
      </c>
      <c r="G13116" s="34">
        <v>1275.8</v>
      </c>
    </row>
    <row r="13117" spans="1:7">
      <c r="A13117" s="32">
        <v>2018</v>
      </c>
      <c r="B13117" s="32">
        <v>7212</v>
      </c>
      <c r="C13117" s="33" t="s">
        <v>565</v>
      </c>
      <c r="D13117" s="33" t="s">
        <v>566</v>
      </c>
      <c r="E13117" s="34">
        <v>9</v>
      </c>
      <c r="F13117" s="35">
        <v>5.88</v>
      </c>
      <c r="G13117" s="34">
        <v>1346.1</v>
      </c>
    </row>
    <row r="13118" spans="1:7">
      <c r="A13118" s="32">
        <v>2018</v>
      </c>
      <c r="B13118" s="32">
        <v>7212</v>
      </c>
      <c r="C13118" s="33" t="s">
        <v>563</v>
      </c>
      <c r="D13118" s="33" t="s">
        <v>564</v>
      </c>
      <c r="E13118" s="34">
        <v>32</v>
      </c>
      <c r="F13118" s="35">
        <v>1.0069999999999999</v>
      </c>
      <c r="G13118" s="34">
        <v>4439.1000000000004</v>
      </c>
    </row>
    <row r="13119" spans="1:7">
      <c r="A13119" s="32">
        <v>2018</v>
      </c>
      <c r="B13119" s="32">
        <v>7212</v>
      </c>
      <c r="C13119" s="33" t="s">
        <v>563</v>
      </c>
      <c r="D13119" s="33" t="s">
        <v>564</v>
      </c>
      <c r="E13119" s="34">
        <v>57</v>
      </c>
      <c r="F13119" s="35">
        <v>1.0409999999999999</v>
      </c>
      <c r="G13119" s="34">
        <v>3504.3</v>
      </c>
    </row>
    <row r="13120" spans="1:7">
      <c r="A13120" s="32">
        <v>2018</v>
      </c>
      <c r="B13120" s="32">
        <v>7212</v>
      </c>
      <c r="C13120" s="33" t="s">
        <v>563</v>
      </c>
      <c r="D13120" s="33" t="s">
        <v>564</v>
      </c>
      <c r="E13120" s="34">
        <v>254</v>
      </c>
      <c r="F13120" s="35">
        <v>1.04</v>
      </c>
      <c r="G13120" s="34">
        <v>2078.6999999999998</v>
      </c>
    </row>
    <row r="13121" spans="1:7">
      <c r="A13121" s="32">
        <v>2018</v>
      </c>
      <c r="B13121" s="32">
        <v>7212</v>
      </c>
      <c r="C13121" s="33" t="s">
        <v>563</v>
      </c>
      <c r="D13121" s="33" t="s">
        <v>564</v>
      </c>
      <c r="E13121" s="34">
        <v>298</v>
      </c>
      <c r="F13121" s="35">
        <v>1.038</v>
      </c>
      <c r="G13121" s="34">
        <v>1855.3</v>
      </c>
    </row>
    <row r="13122" spans="1:7">
      <c r="A13122" s="32">
        <v>2018</v>
      </c>
      <c r="B13122" s="32">
        <v>7212</v>
      </c>
      <c r="C13122" s="33" t="s">
        <v>563</v>
      </c>
      <c r="D13122" s="33" t="s">
        <v>564</v>
      </c>
      <c r="E13122" s="34">
        <v>35515</v>
      </c>
      <c r="F13122" s="35">
        <v>1.0349999999999999</v>
      </c>
      <c r="G13122" s="34">
        <v>169</v>
      </c>
    </row>
    <row r="13123" spans="1:7">
      <c r="A13123" s="32">
        <v>2018</v>
      </c>
      <c r="B13123" s="32">
        <v>7212</v>
      </c>
      <c r="C13123" s="33" t="s">
        <v>563</v>
      </c>
      <c r="D13123" s="33" t="s">
        <v>564</v>
      </c>
      <c r="E13123" s="34">
        <v>393</v>
      </c>
      <c r="F13123" s="35">
        <v>1.038</v>
      </c>
      <c r="G13123" s="34">
        <v>1305.7</v>
      </c>
    </row>
    <row r="13124" spans="1:7">
      <c r="A13124" s="32">
        <v>2018</v>
      </c>
      <c r="B13124" s="32">
        <v>7212</v>
      </c>
      <c r="C13124" s="33" t="s">
        <v>563</v>
      </c>
      <c r="D13124" s="33" t="s">
        <v>564</v>
      </c>
      <c r="E13124" s="34">
        <v>999</v>
      </c>
      <c r="F13124" s="35">
        <v>1.0389999999999999</v>
      </c>
      <c r="G13124" s="34">
        <v>620.9</v>
      </c>
    </row>
    <row r="13125" spans="1:7">
      <c r="A13125" s="32">
        <v>2018</v>
      </c>
      <c r="B13125" s="32">
        <v>7212</v>
      </c>
      <c r="C13125" s="33" t="s">
        <v>563</v>
      </c>
      <c r="D13125" s="33" t="s">
        <v>564</v>
      </c>
      <c r="E13125" s="34">
        <v>1409</v>
      </c>
      <c r="F13125" s="35">
        <v>1.0369999999999999</v>
      </c>
      <c r="G13125" s="34">
        <v>551.70000000000005</v>
      </c>
    </row>
    <row r="13126" spans="1:7">
      <c r="A13126" s="32">
        <v>2018</v>
      </c>
      <c r="B13126" s="32">
        <v>7212</v>
      </c>
      <c r="C13126" s="33" t="s">
        <v>563</v>
      </c>
      <c r="D13126" s="33" t="s">
        <v>564</v>
      </c>
      <c r="E13126" s="34">
        <v>5371</v>
      </c>
      <c r="F13126" s="35">
        <v>1.038</v>
      </c>
      <c r="G13126" s="34">
        <v>261.7</v>
      </c>
    </row>
    <row r="13127" spans="1:7">
      <c r="A13127" s="32">
        <v>2018</v>
      </c>
      <c r="B13127" s="32">
        <v>7212</v>
      </c>
      <c r="C13127" s="33" t="s">
        <v>563</v>
      </c>
      <c r="D13127" s="33" t="s">
        <v>564</v>
      </c>
      <c r="E13127" s="34">
        <v>370</v>
      </c>
      <c r="F13127" s="35">
        <v>1.0409999999999999</v>
      </c>
      <c r="G13127" s="34">
        <v>662.6</v>
      </c>
    </row>
    <row r="13128" spans="1:7">
      <c r="A13128" s="32">
        <v>2018</v>
      </c>
      <c r="B13128" s="32">
        <v>7213</v>
      </c>
      <c r="C13128" s="33" t="s">
        <v>353</v>
      </c>
      <c r="D13128" s="33" t="s">
        <v>354</v>
      </c>
      <c r="E13128" s="34">
        <v>36477</v>
      </c>
      <c r="F13128" s="35">
        <v>25.391999999999999</v>
      </c>
      <c r="G13128" s="34">
        <v>264.8</v>
      </c>
    </row>
    <row r="13129" spans="1:7">
      <c r="A13129" s="32">
        <v>2018</v>
      </c>
      <c r="B13129" s="32">
        <v>7213</v>
      </c>
      <c r="C13129" s="33" t="s">
        <v>353</v>
      </c>
      <c r="D13129" s="33" t="s">
        <v>354</v>
      </c>
      <c r="E13129" s="34">
        <v>24442</v>
      </c>
      <c r="F13129" s="35">
        <v>23.891999999999999</v>
      </c>
      <c r="G13129" s="34">
        <v>261</v>
      </c>
    </row>
    <row r="13130" spans="1:7">
      <c r="A13130" s="32">
        <v>2018</v>
      </c>
      <c r="B13130" s="32">
        <v>7213</v>
      </c>
      <c r="C13130" s="33" t="s">
        <v>353</v>
      </c>
      <c r="D13130" s="33" t="s">
        <v>354</v>
      </c>
      <c r="E13130" s="34">
        <v>11850</v>
      </c>
      <c r="F13130" s="35">
        <v>24.454000000000001</v>
      </c>
      <c r="G13130" s="34">
        <v>257.5</v>
      </c>
    </row>
    <row r="13131" spans="1:7">
      <c r="A13131" s="32">
        <v>2018</v>
      </c>
      <c r="B13131" s="32">
        <v>7213</v>
      </c>
      <c r="C13131" s="33" t="s">
        <v>353</v>
      </c>
      <c r="D13131" s="33" t="s">
        <v>354</v>
      </c>
      <c r="E13131" s="34">
        <v>48330</v>
      </c>
      <c r="F13131" s="35">
        <v>25.231999999999999</v>
      </c>
      <c r="G13131" s="34">
        <v>250.9</v>
      </c>
    </row>
    <row r="13132" spans="1:7">
      <c r="A13132" s="32">
        <v>2018</v>
      </c>
      <c r="B13132" s="32">
        <v>7213</v>
      </c>
      <c r="C13132" s="33" t="s">
        <v>353</v>
      </c>
      <c r="D13132" s="33" t="s">
        <v>354</v>
      </c>
      <c r="E13132" s="34">
        <v>24191</v>
      </c>
      <c r="F13132" s="35">
        <v>23.878</v>
      </c>
      <c r="G13132" s="34">
        <v>255</v>
      </c>
    </row>
    <row r="13133" spans="1:7">
      <c r="A13133" s="32">
        <v>2018</v>
      </c>
      <c r="B13133" s="32">
        <v>7237</v>
      </c>
      <c r="C13133" s="33" t="s">
        <v>563</v>
      </c>
      <c r="D13133" s="33" t="s">
        <v>564</v>
      </c>
      <c r="E13133" s="34">
        <v>15086</v>
      </c>
      <c r="F13133" s="35">
        <v>1.0660000000000001</v>
      </c>
      <c r="G13133" s="34">
        <v>277</v>
      </c>
    </row>
    <row r="13134" spans="1:7">
      <c r="A13134" s="32">
        <v>2018</v>
      </c>
      <c r="B13134" s="32">
        <v>7237</v>
      </c>
      <c r="C13134" s="33" t="s">
        <v>563</v>
      </c>
      <c r="D13134" s="33" t="s">
        <v>564</v>
      </c>
      <c r="E13134" s="34">
        <v>12719</v>
      </c>
      <c r="F13134" s="35">
        <v>1.0629999999999999</v>
      </c>
      <c r="G13134" s="34">
        <v>288.8</v>
      </c>
    </row>
    <row r="13135" spans="1:7">
      <c r="A13135" s="32">
        <v>2018</v>
      </c>
      <c r="B13135" s="32">
        <v>7237</v>
      </c>
      <c r="C13135" s="33" t="s">
        <v>563</v>
      </c>
      <c r="D13135" s="33" t="s">
        <v>564</v>
      </c>
      <c r="E13135" s="34">
        <v>7911</v>
      </c>
      <c r="F13135" s="35">
        <v>1.081</v>
      </c>
      <c r="G13135" s="34">
        <v>286.10000000000002</v>
      </c>
    </row>
    <row r="13136" spans="1:7">
      <c r="A13136" s="32">
        <v>2018</v>
      </c>
      <c r="B13136" s="32">
        <v>7237</v>
      </c>
      <c r="C13136" s="33" t="s">
        <v>563</v>
      </c>
      <c r="D13136" s="33" t="s">
        <v>564</v>
      </c>
      <c r="E13136" s="34">
        <v>41603</v>
      </c>
      <c r="F13136" s="35">
        <v>1.069</v>
      </c>
      <c r="G13136" s="34">
        <v>247.7</v>
      </c>
    </row>
    <row r="13137" spans="1:7">
      <c r="A13137" s="32">
        <v>2018</v>
      </c>
      <c r="B13137" s="32">
        <v>7237</v>
      </c>
      <c r="C13137" s="33" t="s">
        <v>563</v>
      </c>
      <c r="D13137" s="33" t="s">
        <v>564</v>
      </c>
      <c r="E13137" s="34">
        <v>37413</v>
      </c>
      <c r="F13137" s="35">
        <v>1.077</v>
      </c>
      <c r="G13137" s="34">
        <v>265.8</v>
      </c>
    </row>
    <row r="13138" spans="1:7">
      <c r="A13138" s="32">
        <v>2018</v>
      </c>
      <c r="B13138" s="32">
        <v>7237</v>
      </c>
      <c r="C13138" s="33" t="s">
        <v>563</v>
      </c>
      <c r="D13138" s="33" t="s">
        <v>564</v>
      </c>
      <c r="E13138" s="34">
        <v>21354</v>
      </c>
      <c r="F13138" s="35">
        <v>1.0740000000000001</v>
      </c>
      <c r="G13138" s="34">
        <v>281.3</v>
      </c>
    </row>
    <row r="13139" spans="1:7">
      <c r="A13139" s="32">
        <v>2018</v>
      </c>
      <c r="B13139" s="32">
        <v>7237</v>
      </c>
      <c r="C13139" s="33" t="s">
        <v>563</v>
      </c>
      <c r="D13139" s="33" t="s">
        <v>564</v>
      </c>
      <c r="E13139" s="34">
        <v>41</v>
      </c>
      <c r="F13139" s="35">
        <v>1.0509999999999999</v>
      </c>
      <c r="G13139" s="34">
        <v>315.39999999999998</v>
      </c>
    </row>
    <row r="13140" spans="1:7">
      <c r="A13140" s="32">
        <v>2018</v>
      </c>
      <c r="B13140" s="32">
        <v>7237</v>
      </c>
      <c r="C13140" s="33" t="s">
        <v>563</v>
      </c>
      <c r="D13140" s="33" t="s">
        <v>564</v>
      </c>
      <c r="E13140" s="34">
        <v>119</v>
      </c>
      <c r="F13140" s="35">
        <v>1.0589999999999999</v>
      </c>
      <c r="G13140" s="34">
        <v>478.3</v>
      </c>
    </row>
    <row r="13141" spans="1:7">
      <c r="A13141" s="32">
        <v>2018</v>
      </c>
      <c r="B13141" s="32">
        <v>7237</v>
      </c>
      <c r="C13141" s="33" t="s">
        <v>563</v>
      </c>
      <c r="D13141" s="33" t="s">
        <v>564</v>
      </c>
      <c r="E13141" s="34">
        <v>136</v>
      </c>
      <c r="F13141" s="35">
        <v>1.0549999999999999</v>
      </c>
      <c r="G13141" s="34">
        <v>341.3</v>
      </c>
    </row>
    <row r="13142" spans="1:7">
      <c r="A13142" s="32">
        <v>2018</v>
      </c>
      <c r="B13142" s="32">
        <v>7237</v>
      </c>
      <c r="C13142" s="33" t="s">
        <v>563</v>
      </c>
      <c r="D13142" s="33" t="s">
        <v>564</v>
      </c>
      <c r="E13142" s="34">
        <v>545</v>
      </c>
      <c r="F13142" s="35">
        <v>1.0620000000000001</v>
      </c>
      <c r="G13142" s="34">
        <v>279.7</v>
      </c>
    </row>
    <row r="13143" spans="1:7">
      <c r="A13143" s="32">
        <v>2018</v>
      </c>
      <c r="B13143" s="32">
        <v>7237</v>
      </c>
      <c r="C13143" s="33" t="s">
        <v>563</v>
      </c>
      <c r="D13143" s="33" t="s">
        <v>564</v>
      </c>
      <c r="E13143" s="34">
        <v>1238</v>
      </c>
      <c r="F13143" s="35">
        <v>1.048</v>
      </c>
      <c r="G13143" s="34">
        <v>397</v>
      </c>
    </row>
    <row r="13144" spans="1:7">
      <c r="A13144" s="32">
        <v>2018</v>
      </c>
      <c r="B13144" s="32">
        <v>7237</v>
      </c>
      <c r="C13144" s="33" t="s">
        <v>563</v>
      </c>
      <c r="D13144" s="33" t="s">
        <v>564</v>
      </c>
      <c r="E13144" s="34">
        <v>7667</v>
      </c>
      <c r="F13144" s="35">
        <v>1.071</v>
      </c>
      <c r="G13144" s="34">
        <v>358.8</v>
      </c>
    </row>
    <row r="13145" spans="1:7">
      <c r="A13145" s="32">
        <v>2018</v>
      </c>
      <c r="B13145" s="32">
        <v>7238</v>
      </c>
      <c r="C13145" s="33" t="s">
        <v>563</v>
      </c>
      <c r="D13145" s="33" t="s">
        <v>564</v>
      </c>
      <c r="E13145" s="34">
        <v>1697654</v>
      </c>
      <c r="F13145" s="35">
        <v>1.0229999999999999</v>
      </c>
      <c r="G13145" s="34">
        <v>299</v>
      </c>
    </row>
    <row r="13146" spans="1:7">
      <c r="A13146" s="32">
        <v>2018</v>
      </c>
      <c r="B13146" s="32">
        <v>7242</v>
      </c>
      <c r="C13146" s="33" t="s">
        <v>563</v>
      </c>
      <c r="D13146" s="33" t="s">
        <v>564</v>
      </c>
      <c r="E13146" s="34">
        <v>4126642</v>
      </c>
      <c r="F13146" s="35">
        <v>1.0229999999999999</v>
      </c>
      <c r="G13146" s="34">
        <v>370.6</v>
      </c>
    </row>
    <row r="13147" spans="1:7">
      <c r="A13147" s="32">
        <v>2018</v>
      </c>
      <c r="B13147" s="32">
        <v>7270</v>
      </c>
      <c r="C13147" s="33" t="s">
        <v>563</v>
      </c>
      <c r="D13147" s="33" t="s">
        <v>564</v>
      </c>
      <c r="E13147" s="34">
        <v>73803</v>
      </c>
      <c r="F13147" s="35">
        <v>1.034</v>
      </c>
      <c r="G13147" s="34">
        <v>301</v>
      </c>
    </row>
    <row r="13148" spans="1:7">
      <c r="A13148" s="32">
        <v>2018</v>
      </c>
      <c r="B13148" s="32">
        <v>7277</v>
      </c>
      <c r="C13148" s="33" t="s">
        <v>563</v>
      </c>
      <c r="D13148" s="33" t="s">
        <v>564</v>
      </c>
      <c r="E13148" s="34">
        <v>53885</v>
      </c>
      <c r="F13148" s="35">
        <v>1.024</v>
      </c>
      <c r="G13148" s="34">
        <v>341.4</v>
      </c>
    </row>
    <row r="13149" spans="1:7">
      <c r="A13149" s="32">
        <v>2018</v>
      </c>
      <c r="B13149" s="32">
        <v>7296</v>
      </c>
      <c r="C13149" s="33" t="s">
        <v>563</v>
      </c>
      <c r="D13149" s="33" t="s">
        <v>564</v>
      </c>
      <c r="E13149" s="34">
        <v>1058424</v>
      </c>
      <c r="F13149" s="35">
        <v>1.0429999999999999</v>
      </c>
      <c r="G13149" s="34">
        <v>264.39999999999998</v>
      </c>
    </row>
    <row r="13150" spans="1:7">
      <c r="A13150" s="32">
        <v>2018</v>
      </c>
      <c r="B13150" s="32">
        <v>7296</v>
      </c>
      <c r="C13150" s="33" t="s">
        <v>563</v>
      </c>
      <c r="D13150" s="33" t="s">
        <v>564</v>
      </c>
      <c r="E13150" s="34">
        <v>761820</v>
      </c>
      <c r="F13150" s="35">
        <v>1.046</v>
      </c>
      <c r="G13150" s="34">
        <v>247.9</v>
      </c>
    </row>
    <row r="13151" spans="1:7">
      <c r="A13151" s="32">
        <v>2018</v>
      </c>
      <c r="B13151" s="32">
        <v>7302</v>
      </c>
      <c r="C13151" s="33" t="s">
        <v>563</v>
      </c>
      <c r="D13151" s="33" t="s">
        <v>564</v>
      </c>
      <c r="E13151" s="34">
        <v>3126257</v>
      </c>
      <c r="F13151" s="35">
        <v>1.02</v>
      </c>
      <c r="G13151" s="34">
        <v>469</v>
      </c>
    </row>
    <row r="13152" spans="1:7">
      <c r="A13152" s="32">
        <v>2018</v>
      </c>
      <c r="B13152" s="32">
        <v>7302</v>
      </c>
      <c r="C13152" s="33" t="s">
        <v>563</v>
      </c>
      <c r="D13152" s="33" t="s">
        <v>564</v>
      </c>
      <c r="E13152" s="34">
        <v>218258</v>
      </c>
      <c r="F13152" s="35">
        <v>1.02</v>
      </c>
      <c r="G13152" s="34">
        <v>469</v>
      </c>
    </row>
    <row r="13153" spans="1:7">
      <c r="A13153" s="32">
        <v>2018</v>
      </c>
      <c r="B13153" s="32">
        <v>7302</v>
      </c>
      <c r="C13153" s="33" t="s">
        <v>563</v>
      </c>
      <c r="D13153" s="33" t="s">
        <v>564</v>
      </c>
      <c r="E13153" s="34">
        <v>3029577</v>
      </c>
      <c r="F13153" s="35">
        <v>1.02</v>
      </c>
      <c r="G13153" s="34">
        <v>469</v>
      </c>
    </row>
    <row r="13154" spans="1:7">
      <c r="A13154" s="32">
        <v>2018</v>
      </c>
      <c r="B13154" s="32">
        <v>7302</v>
      </c>
      <c r="C13154" s="33" t="s">
        <v>563</v>
      </c>
      <c r="D13154" s="33" t="s">
        <v>564</v>
      </c>
      <c r="E13154" s="34">
        <v>1745000</v>
      </c>
      <c r="F13154" s="35">
        <v>1.02</v>
      </c>
      <c r="G13154" s="34">
        <v>469</v>
      </c>
    </row>
    <row r="13155" spans="1:7">
      <c r="A13155" s="32">
        <v>2018</v>
      </c>
      <c r="B13155" s="32">
        <v>7302</v>
      </c>
      <c r="C13155" s="33" t="s">
        <v>563</v>
      </c>
      <c r="D13155" s="33" t="s">
        <v>564</v>
      </c>
      <c r="E13155" s="34">
        <v>1095177</v>
      </c>
      <c r="F13155" s="35">
        <v>1.02</v>
      </c>
      <c r="G13155" s="34">
        <v>469</v>
      </c>
    </row>
    <row r="13156" spans="1:7">
      <c r="A13156" s="32">
        <v>2018</v>
      </c>
      <c r="B13156" s="32">
        <v>7315</v>
      </c>
      <c r="C13156" s="33" t="s">
        <v>563</v>
      </c>
      <c r="D13156" s="33" t="s">
        <v>564</v>
      </c>
      <c r="E13156" s="34">
        <v>54025</v>
      </c>
      <c r="F13156" s="35">
        <v>1.046</v>
      </c>
      <c r="G13156" s="34">
        <v>430.3</v>
      </c>
    </row>
    <row r="13157" spans="1:7">
      <c r="A13157" s="32">
        <v>2018</v>
      </c>
      <c r="B13157" s="32">
        <v>7315</v>
      </c>
      <c r="C13157" s="33" t="s">
        <v>563</v>
      </c>
      <c r="D13157" s="33" t="s">
        <v>564</v>
      </c>
      <c r="E13157" s="34">
        <v>69912</v>
      </c>
      <c r="F13157" s="35">
        <v>1.046</v>
      </c>
      <c r="G13157" s="34">
        <v>423.1</v>
      </c>
    </row>
    <row r="13158" spans="1:7">
      <c r="A13158" s="32">
        <v>2018</v>
      </c>
      <c r="B13158" s="32">
        <v>7343</v>
      </c>
      <c r="C13158" s="33" t="s">
        <v>363</v>
      </c>
      <c r="D13158" s="33" t="s">
        <v>354</v>
      </c>
      <c r="E13158" s="34">
        <v>34220</v>
      </c>
      <c r="F13158" s="35">
        <v>17.157</v>
      </c>
      <c r="G13158" s="34">
        <v>181.5</v>
      </c>
    </row>
    <row r="13159" spans="1:7">
      <c r="A13159" s="32">
        <v>2018</v>
      </c>
      <c r="B13159" s="32">
        <v>7343</v>
      </c>
      <c r="C13159" s="33" t="s">
        <v>363</v>
      </c>
      <c r="D13159" s="33" t="s">
        <v>354</v>
      </c>
      <c r="E13159" s="34">
        <v>34187</v>
      </c>
      <c r="F13159" s="35">
        <v>17.611999999999998</v>
      </c>
      <c r="G13159" s="34">
        <v>187.8</v>
      </c>
    </row>
    <row r="13160" spans="1:7">
      <c r="A13160" s="32">
        <v>2018</v>
      </c>
      <c r="B13160" s="32">
        <v>7343</v>
      </c>
      <c r="C13160" s="33" t="s">
        <v>363</v>
      </c>
      <c r="D13160" s="33" t="s">
        <v>354</v>
      </c>
      <c r="E13160" s="34">
        <v>17302</v>
      </c>
      <c r="F13160" s="35">
        <v>17.992000000000001</v>
      </c>
      <c r="G13160" s="34">
        <v>188.9</v>
      </c>
    </row>
    <row r="13161" spans="1:7">
      <c r="A13161" s="32">
        <v>2018</v>
      </c>
      <c r="B13161" s="32">
        <v>7343</v>
      </c>
      <c r="C13161" s="33" t="s">
        <v>363</v>
      </c>
      <c r="D13161" s="33" t="s">
        <v>354</v>
      </c>
      <c r="E13161" s="34">
        <v>17168</v>
      </c>
      <c r="F13161" s="35">
        <v>17.928000000000001</v>
      </c>
      <c r="G13161" s="34">
        <v>168.6</v>
      </c>
    </row>
    <row r="13162" spans="1:7">
      <c r="A13162" s="32">
        <v>2018</v>
      </c>
      <c r="B13162" s="32">
        <v>7343</v>
      </c>
      <c r="C13162" s="33" t="s">
        <v>363</v>
      </c>
      <c r="D13162" s="33" t="s">
        <v>354</v>
      </c>
      <c r="E13162" s="34">
        <v>17111</v>
      </c>
      <c r="F13162" s="35">
        <v>17.649999999999999</v>
      </c>
      <c r="G13162" s="34">
        <v>171.1</v>
      </c>
    </row>
    <row r="13163" spans="1:7">
      <c r="A13163" s="32">
        <v>2018</v>
      </c>
      <c r="B13163" s="32">
        <v>7343</v>
      </c>
      <c r="C13163" s="33" t="s">
        <v>565</v>
      </c>
      <c r="D13163" s="33" t="s">
        <v>566</v>
      </c>
      <c r="E13163" s="34">
        <v>1432</v>
      </c>
      <c r="F13163" s="35">
        <v>5.7119999999999997</v>
      </c>
      <c r="G13163" s="34">
        <v>1648.5</v>
      </c>
    </row>
    <row r="13164" spans="1:7">
      <c r="A13164" s="32">
        <v>2018</v>
      </c>
      <c r="B13164" s="32">
        <v>7350</v>
      </c>
      <c r="C13164" s="33" t="s">
        <v>563</v>
      </c>
      <c r="D13164" s="33" t="s">
        <v>564</v>
      </c>
      <c r="E13164" s="34">
        <v>50724</v>
      </c>
      <c r="F13164" s="35">
        <v>1.0509999999999999</v>
      </c>
      <c r="G13164" s="34">
        <v>61.3</v>
      </c>
    </row>
    <row r="13165" spans="1:7">
      <c r="A13165" s="32">
        <v>2018</v>
      </c>
      <c r="B13165" s="32">
        <v>7380</v>
      </c>
      <c r="C13165" s="33" t="s">
        <v>563</v>
      </c>
      <c r="D13165" s="33" t="s">
        <v>564</v>
      </c>
      <c r="E13165" s="34">
        <v>213007</v>
      </c>
      <c r="F13165" s="35">
        <v>1</v>
      </c>
      <c r="G13165" s="34">
        <v>301.39999999999998</v>
      </c>
    </row>
    <row r="13166" spans="1:7">
      <c r="A13166" s="32">
        <v>2018</v>
      </c>
      <c r="B13166" s="32">
        <v>7380</v>
      </c>
      <c r="C13166" s="33" t="s">
        <v>563</v>
      </c>
      <c r="D13166" s="33" t="s">
        <v>564</v>
      </c>
      <c r="E13166" s="34">
        <v>283767</v>
      </c>
      <c r="F13166" s="35">
        <v>1</v>
      </c>
      <c r="G13166" s="34">
        <v>296.60000000000002</v>
      </c>
    </row>
    <row r="13167" spans="1:7">
      <c r="A13167" s="32">
        <v>2018</v>
      </c>
      <c r="B13167" s="32">
        <v>7380</v>
      </c>
      <c r="C13167" s="33" t="s">
        <v>563</v>
      </c>
      <c r="D13167" s="33" t="s">
        <v>564</v>
      </c>
      <c r="E13167" s="34">
        <v>153937</v>
      </c>
      <c r="F13167" s="35">
        <v>1</v>
      </c>
      <c r="G13167" s="34">
        <v>298.60000000000002</v>
      </c>
    </row>
    <row r="13168" spans="1:7">
      <c r="A13168" s="32">
        <v>2018</v>
      </c>
      <c r="B13168" s="32">
        <v>7380</v>
      </c>
      <c r="C13168" s="33" t="s">
        <v>563</v>
      </c>
      <c r="D13168" s="33" t="s">
        <v>564</v>
      </c>
      <c r="E13168" s="34">
        <v>1114351</v>
      </c>
      <c r="F13168" s="35">
        <v>1</v>
      </c>
      <c r="G13168" s="34">
        <v>293.8</v>
      </c>
    </row>
    <row r="13169" spans="1:7">
      <c r="A13169" s="32">
        <v>2018</v>
      </c>
      <c r="B13169" s="32">
        <v>7504</v>
      </c>
      <c r="C13169" s="33" t="s">
        <v>363</v>
      </c>
      <c r="D13169" s="33" t="s">
        <v>354</v>
      </c>
      <c r="E13169" s="34">
        <v>32279</v>
      </c>
      <c r="F13169" s="35">
        <v>16.100000000000001</v>
      </c>
      <c r="G13169" s="34">
        <v>82.3</v>
      </c>
    </row>
    <row r="13170" spans="1:7">
      <c r="A13170" s="32">
        <v>2018</v>
      </c>
      <c r="B13170" s="32">
        <v>7504</v>
      </c>
      <c r="C13170" s="33" t="s">
        <v>563</v>
      </c>
      <c r="D13170" s="33" t="s">
        <v>564</v>
      </c>
      <c r="E13170" s="34">
        <v>14275</v>
      </c>
      <c r="F13170" s="35">
        <v>1.06</v>
      </c>
      <c r="G13170" s="34">
        <v>564.70000000000005</v>
      </c>
    </row>
    <row r="13171" spans="1:7">
      <c r="A13171" s="32">
        <v>2018</v>
      </c>
      <c r="B13171" s="32">
        <v>7512</v>
      </c>
      <c r="C13171" s="33" t="s">
        <v>563</v>
      </c>
      <c r="D13171" s="33" t="s">
        <v>564</v>
      </c>
      <c r="E13171" s="34">
        <v>2211983</v>
      </c>
      <c r="F13171" s="35">
        <v>1.024</v>
      </c>
      <c r="G13171" s="34">
        <v>247.6</v>
      </c>
    </row>
    <row r="13172" spans="1:7">
      <c r="A13172" s="32">
        <v>2018</v>
      </c>
      <c r="B13172" s="32">
        <v>7538</v>
      </c>
      <c r="C13172" s="33" t="s">
        <v>565</v>
      </c>
      <c r="D13172" s="33" t="s">
        <v>566</v>
      </c>
      <c r="E13172" s="34">
        <v>445</v>
      </c>
      <c r="F13172" s="35">
        <v>5.78</v>
      </c>
      <c r="G13172" s="34">
        <v>1753.1</v>
      </c>
    </row>
    <row r="13173" spans="1:7">
      <c r="A13173" s="32">
        <v>2018</v>
      </c>
      <c r="B13173" s="32">
        <v>7538</v>
      </c>
      <c r="C13173" s="33" t="s">
        <v>565</v>
      </c>
      <c r="D13173" s="33" t="s">
        <v>566</v>
      </c>
      <c r="E13173" s="34">
        <v>1502</v>
      </c>
      <c r="F13173" s="35">
        <v>5.78</v>
      </c>
      <c r="G13173" s="34">
        <v>1525.8</v>
      </c>
    </row>
    <row r="13174" spans="1:7">
      <c r="A13174" s="32">
        <v>2018</v>
      </c>
      <c r="B13174" s="32">
        <v>7538</v>
      </c>
      <c r="C13174" s="33" t="s">
        <v>565</v>
      </c>
      <c r="D13174" s="33" t="s">
        <v>566</v>
      </c>
      <c r="E13174" s="34">
        <v>2893</v>
      </c>
      <c r="F13174" s="35">
        <v>5.78</v>
      </c>
      <c r="G13174" s="34">
        <v>1760.4</v>
      </c>
    </row>
    <row r="13175" spans="1:7">
      <c r="A13175" s="32">
        <v>2018</v>
      </c>
      <c r="B13175" s="32">
        <v>7538</v>
      </c>
      <c r="C13175" s="33" t="s">
        <v>565</v>
      </c>
      <c r="D13175" s="33" t="s">
        <v>566</v>
      </c>
      <c r="E13175" s="34">
        <v>1845</v>
      </c>
      <c r="F13175" s="35">
        <v>5.78</v>
      </c>
      <c r="G13175" s="34">
        <v>1882.1</v>
      </c>
    </row>
    <row r="13176" spans="1:7">
      <c r="A13176" s="32">
        <v>2018</v>
      </c>
      <c r="B13176" s="32">
        <v>7538</v>
      </c>
      <c r="C13176" s="33" t="s">
        <v>563</v>
      </c>
      <c r="D13176" s="33" t="s">
        <v>564</v>
      </c>
      <c r="E13176" s="34">
        <v>2520</v>
      </c>
      <c r="F13176" s="35">
        <v>1.034</v>
      </c>
      <c r="G13176" s="34">
        <v>640.79999999999995</v>
      </c>
    </row>
    <row r="13177" spans="1:7">
      <c r="A13177" s="32">
        <v>2018</v>
      </c>
      <c r="B13177" s="32">
        <v>7538</v>
      </c>
      <c r="C13177" s="33" t="s">
        <v>563</v>
      </c>
      <c r="D13177" s="33" t="s">
        <v>564</v>
      </c>
      <c r="E13177" s="34">
        <v>284497</v>
      </c>
      <c r="F13177" s="35">
        <v>1.034</v>
      </c>
      <c r="G13177" s="34">
        <v>395</v>
      </c>
    </row>
    <row r="13178" spans="1:7">
      <c r="A13178" s="32">
        <v>2018</v>
      </c>
      <c r="B13178" s="32">
        <v>7604</v>
      </c>
      <c r="C13178" s="33" t="s">
        <v>563</v>
      </c>
      <c r="D13178" s="33" t="s">
        <v>564</v>
      </c>
      <c r="E13178" s="34">
        <v>640523</v>
      </c>
      <c r="F13178" s="35">
        <v>1.012</v>
      </c>
      <c r="G13178" s="34">
        <v>387.5</v>
      </c>
    </row>
    <row r="13179" spans="1:7">
      <c r="A13179" s="32">
        <v>2018</v>
      </c>
      <c r="B13179" s="32">
        <v>7699</v>
      </c>
      <c r="C13179" s="33" t="s">
        <v>563</v>
      </c>
      <c r="D13179" s="33" t="s">
        <v>564</v>
      </c>
      <c r="E13179" s="34">
        <v>1011178</v>
      </c>
      <c r="F13179" s="35">
        <v>1.02</v>
      </c>
      <c r="G13179" s="34">
        <v>429.7</v>
      </c>
    </row>
    <row r="13180" spans="1:7">
      <c r="A13180" s="32">
        <v>2018</v>
      </c>
      <c r="B13180" s="32">
        <v>7709</v>
      </c>
      <c r="C13180" s="33" t="s">
        <v>565</v>
      </c>
      <c r="D13180" s="33" t="s">
        <v>566</v>
      </c>
      <c r="E13180" s="34">
        <v>145</v>
      </c>
      <c r="F13180" s="35">
        <v>5.8</v>
      </c>
      <c r="G13180" s="34" t="s">
        <v>364</v>
      </c>
    </row>
    <row r="13181" spans="1:7">
      <c r="A13181" s="32">
        <v>2018</v>
      </c>
      <c r="B13181" s="32">
        <v>7709</v>
      </c>
      <c r="C13181" s="33" t="s">
        <v>563</v>
      </c>
      <c r="D13181" s="33" t="s">
        <v>564</v>
      </c>
      <c r="E13181" s="34">
        <v>379426</v>
      </c>
      <c r="F13181" s="35">
        <v>1.02</v>
      </c>
      <c r="G13181" s="34" t="s">
        <v>364</v>
      </c>
    </row>
    <row r="13182" spans="1:7">
      <c r="A13182" s="32">
        <v>2018</v>
      </c>
      <c r="B13182" s="32">
        <v>7710</v>
      </c>
      <c r="C13182" s="33" t="s">
        <v>563</v>
      </c>
      <c r="D13182" s="33" t="s">
        <v>564</v>
      </c>
      <c r="E13182" s="34">
        <v>7270220</v>
      </c>
      <c r="F13182" s="35">
        <v>1.0309999999999999</v>
      </c>
      <c r="G13182" s="34" t="s">
        <v>364</v>
      </c>
    </row>
    <row r="13183" spans="1:7">
      <c r="A13183" s="32">
        <v>2018</v>
      </c>
      <c r="B13183" s="32">
        <v>7721</v>
      </c>
      <c r="C13183" s="33" t="s">
        <v>563</v>
      </c>
      <c r="D13183" s="33" t="s">
        <v>564</v>
      </c>
      <c r="E13183" s="34">
        <v>1192435</v>
      </c>
      <c r="F13183" s="35">
        <v>1.018</v>
      </c>
      <c r="G13183" s="34">
        <v>315.60000000000002</v>
      </c>
    </row>
    <row r="13184" spans="1:7">
      <c r="A13184" s="32">
        <v>2018</v>
      </c>
      <c r="B13184" s="32">
        <v>7737</v>
      </c>
      <c r="C13184" s="33" t="s">
        <v>353</v>
      </c>
      <c r="D13184" s="33" t="s">
        <v>354</v>
      </c>
      <c r="E13184" s="34">
        <v>15745</v>
      </c>
      <c r="F13184" s="35">
        <v>26.154</v>
      </c>
      <c r="G13184" s="34">
        <v>385</v>
      </c>
    </row>
    <row r="13185" spans="1:7">
      <c r="A13185" s="32">
        <v>2018</v>
      </c>
      <c r="B13185" s="32">
        <v>7754</v>
      </c>
      <c r="C13185" s="33" t="s">
        <v>563</v>
      </c>
      <c r="D13185" s="33" t="s">
        <v>564</v>
      </c>
      <c r="E13185" s="34">
        <v>11548</v>
      </c>
      <c r="F13185" s="35">
        <v>1.034</v>
      </c>
      <c r="G13185" s="34">
        <v>430.8</v>
      </c>
    </row>
    <row r="13186" spans="1:7">
      <c r="A13186" s="32">
        <v>2018</v>
      </c>
      <c r="B13186" s="32">
        <v>7754</v>
      </c>
      <c r="C13186" s="33" t="s">
        <v>563</v>
      </c>
      <c r="D13186" s="33" t="s">
        <v>564</v>
      </c>
      <c r="E13186" s="34">
        <v>1928</v>
      </c>
      <c r="F13186" s="35">
        <v>1.034</v>
      </c>
      <c r="G13186" s="34">
        <v>670</v>
      </c>
    </row>
    <row r="13187" spans="1:7">
      <c r="A13187" s="32">
        <v>2018</v>
      </c>
      <c r="B13187" s="32">
        <v>7757</v>
      </c>
      <c r="C13187" s="33" t="s">
        <v>563</v>
      </c>
      <c r="D13187" s="33" t="s">
        <v>564</v>
      </c>
      <c r="E13187" s="34">
        <v>213427</v>
      </c>
      <c r="F13187" s="35">
        <v>1.0580000000000001</v>
      </c>
      <c r="G13187" s="34">
        <v>215.2</v>
      </c>
    </row>
    <row r="13188" spans="1:7">
      <c r="A13188" s="32">
        <v>2018</v>
      </c>
      <c r="B13188" s="32">
        <v>7757</v>
      </c>
      <c r="C13188" s="33" t="s">
        <v>563</v>
      </c>
      <c r="D13188" s="33" t="s">
        <v>564</v>
      </c>
      <c r="E13188" s="34">
        <v>149338</v>
      </c>
      <c r="F13188" s="35">
        <v>1.0580000000000001</v>
      </c>
      <c r="G13188" s="34">
        <v>199.1</v>
      </c>
    </row>
    <row r="13189" spans="1:7">
      <c r="A13189" s="32">
        <v>2018</v>
      </c>
      <c r="B13189" s="32">
        <v>7757</v>
      </c>
      <c r="C13189" s="33" t="s">
        <v>563</v>
      </c>
      <c r="D13189" s="33" t="s">
        <v>564</v>
      </c>
      <c r="E13189" s="34">
        <v>23629</v>
      </c>
      <c r="F13189" s="35">
        <v>1.0580000000000001</v>
      </c>
      <c r="G13189" s="34">
        <v>204.4</v>
      </c>
    </row>
    <row r="13190" spans="1:7">
      <c r="A13190" s="32">
        <v>2018</v>
      </c>
      <c r="B13190" s="32">
        <v>7757</v>
      </c>
      <c r="C13190" s="33" t="s">
        <v>563</v>
      </c>
      <c r="D13190" s="33" t="s">
        <v>564</v>
      </c>
      <c r="E13190" s="34">
        <v>14178</v>
      </c>
      <c r="F13190" s="35">
        <v>1.0580000000000001</v>
      </c>
      <c r="G13190" s="34">
        <v>207</v>
      </c>
    </row>
    <row r="13191" spans="1:7">
      <c r="A13191" s="32">
        <v>2018</v>
      </c>
      <c r="B13191" s="32">
        <v>7757</v>
      </c>
      <c r="C13191" s="33" t="s">
        <v>563</v>
      </c>
      <c r="D13191" s="33" t="s">
        <v>564</v>
      </c>
      <c r="E13191" s="34">
        <v>4726</v>
      </c>
      <c r="F13191" s="35">
        <v>1.0580000000000001</v>
      </c>
      <c r="G13191" s="34">
        <v>218</v>
      </c>
    </row>
    <row r="13192" spans="1:7">
      <c r="A13192" s="32">
        <v>2018</v>
      </c>
      <c r="B13192" s="32">
        <v>7757</v>
      </c>
      <c r="C13192" s="33" t="s">
        <v>563</v>
      </c>
      <c r="D13192" s="33" t="s">
        <v>564</v>
      </c>
      <c r="E13192" s="34">
        <v>224008</v>
      </c>
      <c r="F13192" s="35">
        <v>1.0580000000000001</v>
      </c>
      <c r="G13192" s="34">
        <v>209.4</v>
      </c>
    </row>
    <row r="13193" spans="1:7">
      <c r="A13193" s="32">
        <v>2018</v>
      </c>
      <c r="B13193" s="32">
        <v>7757</v>
      </c>
      <c r="C13193" s="33" t="s">
        <v>563</v>
      </c>
      <c r="D13193" s="33" t="s">
        <v>564</v>
      </c>
      <c r="E13193" s="34">
        <v>1360113</v>
      </c>
      <c r="F13193" s="35">
        <v>1.0580000000000001</v>
      </c>
      <c r="G13193" s="34">
        <v>218.8</v>
      </c>
    </row>
    <row r="13194" spans="1:7">
      <c r="A13194" s="32">
        <v>2018</v>
      </c>
      <c r="B13194" s="32">
        <v>7757</v>
      </c>
      <c r="C13194" s="33" t="s">
        <v>563</v>
      </c>
      <c r="D13194" s="33" t="s">
        <v>564</v>
      </c>
      <c r="E13194" s="34">
        <v>675803</v>
      </c>
      <c r="F13194" s="35">
        <v>1.0580000000000001</v>
      </c>
      <c r="G13194" s="34">
        <v>218.8</v>
      </c>
    </row>
    <row r="13195" spans="1:7">
      <c r="A13195" s="32">
        <v>2018</v>
      </c>
      <c r="B13195" s="32">
        <v>7757</v>
      </c>
      <c r="C13195" s="33" t="s">
        <v>563</v>
      </c>
      <c r="D13195" s="33" t="s">
        <v>564</v>
      </c>
      <c r="E13195" s="34">
        <v>675236</v>
      </c>
      <c r="F13195" s="35">
        <v>1.0580000000000001</v>
      </c>
      <c r="G13195" s="34">
        <v>209.9</v>
      </c>
    </row>
    <row r="13196" spans="1:7">
      <c r="A13196" s="32">
        <v>2018</v>
      </c>
      <c r="B13196" s="32">
        <v>7757</v>
      </c>
      <c r="C13196" s="33" t="s">
        <v>563</v>
      </c>
      <c r="D13196" s="33" t="s">
        <v>564</v>
      </c>
      <c r="E13196" s="34">
        <v>381380</v>
      </c>
      <c r="F13196" s="35">
        <v>1.0580000000000001</v>
      </c>
      <c r="G13196" s="34">
        <v>224.4</v>
      </c>
    </row>
    <row r="13197" spans="1:7">
      <c r="A13197" s="32">
        <v>2018</v>
      </c>
      <c r="B13197" s="32">
        <v>7757</v>
      </c>
      <c r="C13197" s="33" t="s">
        <v>563</v>
      </c>
      <c r="D13197" s="33" t="s">
        <v>564</v>
      </c>
      <c r="E13197" s="34">
        <v>321361</v>
      </c>
      <c r="F13197" s="35">
        <v>1.0580000000000001</v>
      </c>
      <c r="G13197" s="34">
        <v>201.3</v>
      </c>
    </row>
    <row r="13198" spans="1:7">
      <c r="A13198" s="32">
        <v>2018</v>
      </c>
      <c r="B13198" s="32">
        <v>7759</v>
      </c>
      <c r="C13198" s="33" t="s">
        <v>563</v>
      </c>
      <c r="D13198" s="33" t="s">
        <v>564</v>
      </c>
      <c r="E13198" s="34">
        <v>7621</v>
      </c>
      <c r="F13198" s="35">
        <v>1.04</v>
      </c>
      <c r="G13198" s="34">
        <v>309.39999999999998</v>
      </c>
    </row>
    <row r="13199" spans="1:7">
      <c r="A13199" s="32">
        <v>2018</v>
      </c>
      <c r="B13199" s="32">
        <v>7759</v>
      </c>
      <c r="C13199" s="33" t="s">
        <v>563</v>
      </c>
      <c r="D13199" s="33" t="s">
        <v>564</v>
      </c>
      <c r="E13199" s="34">
        <v>101841</v>
      </c>
      <c r="F13199" s="35">
        <v>1.04</v>
      </c>
      <c r="G13199" s="34">
        <v>309.39999999999998</v>
      </c>
    </row>
    <row r="13200" spans="1:7">
      <c r="A13200" s="32">
        <v>2018</v>
      </c>
      <c r="B13200" s="32">
        <v>7759</v>
      </c>
      <c r="C13200" s="33" t="s">
        <v>563</v>
      </c>
      <c r="D13200" s="33" t="s">
        <v>564</v>
      </c>
      <c r="E13200" s="34">
        <v>44301</v>
      </c>
      <c r="F13200" s="35">
        <v>1.04</v>
      </c>
      <c r="G13200" s="34">
        <v>309.39999999999998</v>
      </c>
    </row>
    <row r="13201" spans="1:7">
      <c r="A13201" s="32">
        <v>2018</v>
      </c>
      <c r="B13201" s="32">
        <v>7764</v>
      </c>
      <c r="C13201" s="33" t="s">
        <v>563</v>
      </c>
      <c r="D13201" s="33" t="s">
        <v>564</v>
      </c>
      <c r="E13201" s="34">
        <v>308</v>
      </c>
      <c r="F13201" s="35">
        <v>1.03</v>
      </c>
      <c r="G13201" s="34" t="s">
        <v>364</v>
      </c>
    </row>
    <row r="13202" spans="1:7">
      <c r="A13202" s="32">
        <v>2018</v>
      </c>
      <c r="B13202" s="32">
        <v>7764</v>
      </c>
      <c r="C13202" s="33" t="s">
        <v>565</v>
      </c>
      <c r="D13202" s="33" t="s">
        <v>566</v>
      </c>
      <c r="E13202" s="34">
        <v>301</v>
      </c>
      <c r="F13202" s="35">
        <v>5.8</v>
      </c>
      <c r="G13202" s="34" t="s">
        <v>364</v>
      </c>
    </row>
    <row r="13203" spans="1:7">
      <c r="A13203" s="32">
        <v>2018</v>
      </c>
      <c r="B13203" s="32">
        <v>7764</v>
      </c>
      <c r="C13203" s="33" t="s">
        <v>563</v>
      </c>
      <c r="D13203" s="33" t="s">
        <v>564</v>
      </c>
      <c r="E13203" s="34">
        <v>13382</v>
      </c>
      <c r="F13203" s="35">
        <v>1.03</v>
      </c>
      <c r="G13203" s="34" t="s">
        <v>364</v>
      </c>
    </row>
    <row r="13204" spans="1:7">
      <c r="A13204" s="32">
        <v>2018</v>
      </c>
      <c r="B13204" s="32">
        <v>7790</v>
      </c>
      <c r="C13204" s="33" t="s">
        <v>353</v>
      </c>
      <c r="D13204" s="33" t="s">
        <v>354</v>
      </c>
      <c r="E13204" s="34">
        <v>206148</v>
      </c>
      <c r="F13204" s="35">
        <v>19</v>
      </c>
      <c r="G13204" s="34">
        <v>238</v>
      </c>
    </row>
    <row r="13205" spans="1:7">
      <c r="A13205" s="32">
        <v>2018</v>
      </c>
      <c r="B13205" s="32">
        <v>7805</v>
      </c>
      <c r="C13205" s="33" t="s">
        <v>563</v>
      </c>
      <c r="D13205" s="33" t="s">
        <v>564</v>
      </c>
      <c r="E13205" s="34">
        <v>894008</v>
      </c>
      <c r="F13205" s="35">
        <v>1.026</v>
      </c>
      <c r="G13205" s="34">
        <v>686.5</v>
      </c>
    </row>
    <row r="13206" spans="1:7">
      <c r="A13206" s="32">
        <v>2018</v>
      </c>
      <c r="B13206" s="32">
        <v>7805</v>
      </c>
      <c r="C13206" s="33" t="s">
        <v>563</v>
      </c>
      <c r="D13206" s="33" t="s">
        <v>564</v>
      </c>
      <c r="E13206" s="34">
        <v>488769</v>
      </c>
      <c r="F13206" s="35">
        <v>1.026</v>
      </c>
      <c r="G13206" s="34">
        <v>686.5</v>
      </c>
    </row>
    <row r="13207" spans="1:7">
      <c r="A13207" s="32">
        <v>2018</v>
      </c>
      <c r="B13207" s="32">
        <v>7805</v>
      </c>
      <c r="C13207" s="33" t="s">
        <v>563</v>
      </c>
      <c r="D13207" s="33" t="s">
        <v>564</v>
      </c>
      <c r="E13207" s="34">
        <v>1041424</v>
      </c>
      <c r="F13207" s="35">
        <v>1.026</v>
      </c>
      <c r="G13207" s="34">
        <v>686.5</v>
      </c>
    </row>
    <row r="13208" spans="1:7">
      <c r="A13208" s="32">
        <v>2018</v>
      </c>
      <c r="B13208" s="32">
        <v>7805</v>
      </c>
      <c r="C13208" s="33" t="s">
        <v>563</v>
      </c>
      <c r="D13208" s="33" t="s">
        <v>564</v>
      </c>
      <c r="E13208" s="34">
        <v>785099</v>
      </c>
      <c r="F13208" s="35">
        <v>1.026</v>
      </c>
      <c r="G13208" s="34">
        <v>686.5</v>
      </c>
    </row>
    <row r="13209" spans="1:7">
      <c r="A13209" s="32">
        <v>2018</v>
      </c>
      <c r="B13209" s="32">
        <v>7805</v>
      </c>
      <c r="C13209" s="33" t="s">
        <v>563</v>
      </c>
      <c r="D13209" s="33" t="s">
        <v>564</v>
      </c>
      <c r="E13209" s="34">
        <v>669546</v>
      </c>
      <c r="F13209" s="35">
        <v>1.026</v>
      </c>
      <c r="G13209" s="34">
        <v>686.5</v>
      </c>
    </row>
    <row r="13210" spans="1:7">
      <c r="A13210" s="32">
        <v>2018</v>
      </c>
      <c r="B13210" s="32">
        <v>7805</v>
      </c>
      <c r="C13210" s="33" t="s">
        <v>563</v>
      </c>
      <c r="D13210" s="33" t="s">
        <v>564</v>
      </c>
      <c r="E13210" s="34">
        <v>854508</v>
      </c>
      <c r="F13210" s="35">
        <v>1.026</v>
      </c>
      <c r="G13210" s="34">
        <v>686.5</v>
      </c>
    </row>
    <row r="13211" spans="1:7">
      <c r="A13211" s="32">
        <v>2018</v>
      </c>
      <c r="B13211" s="32">
        <v>7805</v>
      </c>
      <c r="C13211" s="33" t="s">
        <v>563</v>
      </c>
      <c r="D13211" s="33" t="s">
        <v>564</v>
      </c>
      <c r="E13211" s="34">
        <v>432415</v>
      </c>
      <c r="F13211" s="35">
        <v>1.026</v>
      </c>
      <c r="G13211" s="34">
        <v>686.5</v>
      </c>
    </row>
    <row r="13212" spans="1:7">
      <c r="A13212" s="32">
        <v>2018</v>
      </c>
      <c r="B13212" s="32">
        <v>7805</v>
      </c>
      <c r="C13212" s="33" t="s">
        <v>563</v>
      </c>
      <c r="D13212" s="33" t="s">
        <v>564</v>
      </c>
      <c r="E13212" s="34">
        <v>335122</v>
      </c>
      <c r="F13212" s="35">
        <v>1.026</v>
      </c>
      <c r="G13212" s="34">
        <v>686.5</v>
      </c>
    </row>
    <row r="13213" spans="1:7">
      <c r="A13213" s="32">
        <v>2018</v>
      </c>
      <c r="B13213" s="32">
        <v>7805</v>
      </c>
      <c r="C13213" s="33" t="s">
        <v>563</v>
      </c>
      <c r="D13213" s="33" t="s">
        <v>564</v>
      </c>
      <c r="E13213" s="34">
        <v>1121334</v>
      </c>
      <c r="F13213" s="35">
        <v>1.026</v>
      </c>
      <c r="G13213" s="34">
        <v>686.5</v>
      </c>
    </row>
    <row r="13214" spans="1:7">
      <c r="A13214" s="32">
        <v>2018</v>
      </c>
      <c r="B13214" s="32">
        <v>7813</v>
      </c>
      <c r="C13214" s="33" t="s">
        <v>563</v>
      </c>
      <c r="D13214" s="33" t="s">
        <v>564</v>
      </c>
      <c r="E13214" s="34">
        <v>540055</v>
      </c>
      <c r="F13214" s="35">
        <v>1.0209999999999999</v>
      </c>
      <c r="G13214" s="34">
        <v>533</v>
      </c>
    </row>
    <row r="13215" spans="1:7">
      <c r="A13215" s="32">
        <v>2018</v>
      </c>
      <c r="B13215" s="32">
        <v>7826</v>
      </c>
      <c r="C13215" s="33" t="s">
        <v>563</v>
      </c>
      <c r="D13215" s="33" t="s">
        <v>564</v>
      </c>
      <c r="E13215" s="34">
        <v>2975630</v>
      </c>
      <c r="F13215" s="35">
        <v>1.026</v>
      </c>
      <c r="G13215" s="34" t="s">
        <v>364</v>
      </c>
    </row>
    <row r="13216" spans="1:7">
      <c r="A13216" s="32">
        <v>2018</v>
      </c>
      <c r="B13216" s="32">
        <v>7829</v>
      </c>
      <c r="C13216" s="33" t="s">
        <v>563</v>
      </c>
      <c r="D13216" s="33" t="s">
        <v>564</v>
      </c>
      <c r="E13216" s="34">
        <v>256091</v>
      </c>
      <c r="F13216" s="35">
        <v>1.0289999999999999</v>
      </c>
      <c r="G13216" s="34">
        <v>749.5</v>
      </c>
    </row>
    <row r="13217" spans="1:7">
      <c r="A13217" s="32">
        <v>2018</v>
      </c>
      <c r="B13217" s="32">
        <v>7834</v>
      </c>
      <c r="C13217" s="33" t="s">
        <v>563</v>
      </c>
      <c r="D13217" s="33" t="s">
        <v>564</v>
      </c>
      <c r="E13217" s="34">
        <v>2480967</v>
      </c>
      <c r="F13217" s="35">
        <v>1.03</v>
      </c>
      <c r="G13217" s="34">
        <v>387.9</v>
      </c>
    </row>
    <row r="13218" spans="1:7">
      <c r="A13218" s="32">
        <v>2018</v>
      </c>
      <c r="B13218" s="32">
        <v>7835</v>
      </c>
      <c r="C13218" s="33" t="s">
        <v>563</v>
      </c>
      <c r="D13218" s="33" t="s">
        <v>564</v>
      </c>
      <c r="E13218" s="34">
        <v>184219</v>
      </c>
      <c r="F13218" s="35">
        <v>1.04</v>
      </c>
      <c r="G13218" s="34" t="s">
        <v>364</v>
      </c>
    </row>
    <row r="13219" spans="1:7">
      <c r="A13219" s="32">
        <v>2018</v>
      </c>
      <c r="B13219" s="32">
        <v>7835</v>
      </c>
      <c r="C13219" s="33" t="s">
        <v>563</v>
      </c>
      <c r="D13219" s="33" t="s">
        <v>564</v>
      </c>
      <c r="E13219" s="34">
        <v>3347</v>
      </c>
      <c r="F13219" s="35">
        <v>1.04</v>
      </c>
      <c r="G13219" s="34" t="s">
        <v>364</v>
      </c>
    </row>
    <row r="13220" spans="1:7">
      <c r="A13220" s="32">
        <v>2018</v>
      </c>
      <c r="B13220" s="32">
        <v>7835</v>
      </c>
      <c r="C13220" s="33" t="s">
        <v>563</v>
      </c>
      <c r="D13220" s="33" t="s">
        <v>564</v>
      </c>
      <c r="E13220" s="34">
        <v>4302</v>
      </c>
      <c r="F13220" s="35">
        <v>1.04</v>
      </c>
      <c r="G13220" s="34" t="s">
        <v>364</v>
      </c>
    </row>
    <row r="13221" spans="1:7">
      <c r="A13221" s="32">
        <v>2018</v>
      </c>
      <c r="B13221" s="32">
        <v>7835</v>
      </c>
      <c r="C13221" s="33" t="s">
        <v>563</v>
      </c>
      <c r="D13221" s="33" t="s">
        <v>564</v>
      </c>
      <c r="E13221" s="34">
        <v>3039</v>
      </c>
      <c r="F13221" s="35">
        <v>1.04</v>
      </c>
      <c r="G13221" s="34" t="s">
        <v>364</v>
      </c>
    </row>
    <row r="13222" spans="1:7">
      <c r="A13222" s="32">
        <v>2018</v>
      </c>
      <c r="B13222" s="32">
        <v>7835</v>
      </c>
      <c r="C13222" s="33" t="s">
        <v>563</v>
      </c>
      <c r="D13222" s="33" t="s">
        <v>564</v>
      </c>
      <c r="E13222" s="34">
        <v>1598</v>
      </c>
      <c r="F13222" s="35">
        <v>1.04</v>
      </c>
      <c r="G13222" s="34" t="s">
        <v>364</v>
      </c>
    </row>
    <row r="13223" spans="1:7">
      <c r="A13223" s="32">
        <v>2018</v>
      </c>
      <c r="B13223" s="32">
        <v>7835</v>
      </c>
      <c r="C13223" s="33" t="s">
        <v>563</v>
      </c>
      <c r="D13223" s="33" t="s">
        <v>564</v>
      </c>
      <c r="E13223" s="34">
        <v>14922</v>
      </c>
      <c r="F13223" s="35">
        <v>1.04</v>
      </c>
      <c r="G13223" s="34" t="s">
        <v>364</v>
      </c>
    </row>
    <row r="13224" spans="1:7">
      <c r="A13224" s="32">
        <v>2018</v>
      </c>
      <c r="B13224" s="32">
        <v>7836</v>
      </c>
      <c r="C13224" s="33" t="s">
        <v>565</v>
      </c>
      <c r="D13224" s="33" t="s">
        <v>566</v>
      </c>
      <c r="E13224" s="34">
        <v>3334</v>
      </c>
      <c r="F13224" s="35">
        <v>5.8</v>
      </c>
      <c r="G13224" s="34">
        <v>1377.3</v>
      </c>
    </row>
    <row r="13225" spans="1:7">
      <c r="A13225" s="32">
        <v>2018</v>
      </c>
      <c r="B13225" s="32">
        <v>7836</v>
      </c>
      <c r="C13225" s="33" t="s">
        <v>563</v>
      </c>
      <c r="D13225" s="33" t="s">
        <v>564</v>
      </c>
      <c r="E13225" s="34">
        <v>159988</v>
      </c>
      <c r="F13225" s="35">
        <v>1.04</v>
      </c>
      <c r="G13225" s="34">
        <v>233.5</v>
      </c>
    </row>
    <row r="13226" spans="1:7">
      <c r="A13226" s="32">
        <v>2018</v>
      </c>
      <c r="B13226" s="32">
        <v>7836</v>
      </c>
      <c r="C13226" s="33" t="s">
        <v>563</v>
      </c>
      <c r="D13226" s="33" t="s">
        <v>564</v>
      </c>
      <c r="E13226" s="34">
        <v>123681</v>
      </c>
      <c r="F13226" s="35">
        <v>1.04</v>
      </c>
      <c r="G13226" s="34">
        <v>246.2</v>
      </c>
    </row>
    <row r="13227" spans="1:7">
      <c r="A13227" s="32">
        <v>2018</v>
      </c>
      <c r="B13227" s="32">
        <v>7836</v>
      </c>
      <c r="C13227" s="33" t="s">
        <v>563</v>
      </c>
      <c r="D13227" s="33" t="s">
        <v>564</v>
      </c>
      <c r="E13227" s="34">
        <v>47257</v>
      </c>
      <c r="F13227" s="35">
        <v>1.04</v>
      </c>
      <c r="G13227" s="34">
        <v>242.6</v>
      </c>
    </row>
    <row r="13228" spans="1:7">
      <c r="A13228" s="32">
        <v>2018</v>
      </c>
      <c r="B13228" s="32">
        <v>7836</v>
      </c>
      <c r="C13228" s="33" t="s">
        <v>563</v>
      </c>
      <c r="D13228" s="33" t="s">
        <v>564</v>
      </c>
      <c r="E13228" s="34">
        <v>1853</v>
      </c>
      <c r="F13228" s="35">
        <v>1.04</v>
      </c>
      <c r="G13228" s="34">
        <v>235.6</v>
      </c>
    </row>
    <row r="13229" spans="1:7">
      <c r="A13229" s="32">
        <v>2018</v>
      </c>
      <c r="B13229" s="32">
        <v>7836</v>
      </c>
      <c r="C13229" s="33" t="s">
        <v>563</v>
      </c>
      <c r="D13229" s="33" t="s">
        <v>564</v>
      </c>
      <c r="E13229" s="34">
        <v>7577</v>
      </c>
      <c r="F13229" s="35">
        <v>1.04</v>
      </c>
      <c r="G13229" s="34">
        <v>232.4</v>
      </c>
    </row>
    <row r="13230" spans="1:7">
      <c r="A13230" s="32">
        <v>2018</v>
      </c>
      <c r="B13230" s="32">
        <v>7836</v>
      </c>
      <c r="C13230" s="33" t="s">
        <v>563</v>
      </c>
      <c r="D13230" s="33" t="s">
        <v>564</v>
      </c>
      <c r="E13230" s="34">
        <v>6930</v>
      </c>
      <c r="F13230" s="35">
        <v>1.04</v>
      </c>
      <c r="G13230" s="34">
        <v>249</v>
      </c>
    </row>
    <row r="13231" spans="1:7">
      <c r="A13231" s="32">
        <v>2018</v>
      </c>
      <c r="B13231" s="32">
        <v>7836</v>
      </c>
      <c r="C13231" s="33" t="s">
        <v>563</v>
      </c>
      <c r="D13231" s="33" t="s">
        <v>564</v>
      </c>
      <c r="E13231" s="34">
        <v>356</v>
      </c>
      <c r="F13231" s="35">
        <v>1.04</v>
      </c>
      <c r="G13231" s="34">
        <v>231.1</v>
      </c>
    </row>
    <row r="13232" spans="1:7">
      <c r="A13232" s="32">
        <v>2018</v>
      </c>
      <c r="B13232" s="32">
        <v>7836</v>
      </c>
      <c r="C13232" s="33" t="s">
        <v>563</v>
      </c>
      <c r="D13232" s="33" t="s">
        <v>564</v>
      </c>
      <c r="E13232" s="34">
        <v>7585</v>
      </c>
      <c r="F13232" s="35">
        <v>1.04</v>
      </c>
      <c r="G13232" s="34">
        <v>236.7</v>
      </c>
    </row>
    <row r="13233" spans="1:7">
      <c r="A13233" s="32">
        <v>2018</v>
      </c>
      <c r="B13233" s="32">
        <v>7836</v>
      </c>
      <c r="C13233" s="33" t="s">
        <v>563</v>
      </c>
      <c r="D13233" s="33" t="s">
        <v>564</v>
      </c>
      <c r="E13233" s="34">
        <v>9040</v>
      </c>
      <c r="F13233" s="35">
        <v>1.04</v>
      </c>
      <c r="G13233" s="34">
        <v>239.9</v>
      </c>
    </row>
    <row r="13234" spans="1:7">
      <c r="A13234" s="32">
        <v>2018</v>
      </c>
      <c r="B13234" s="32">
        <v>7836</v>
      </c>
      <c r="C13234" s="33" t="s">
        <v>563</v>
      </c>
      <c r="D13234" s="33" t="s">
        <v>564</v>
      </c>
      <c r="E13234" s="34">
        <v>17892</v>
      </c>
      <c r="F13234" s="35">
        <v>1.04</v>
      </c>
      <c r="G13234" s="34">
        <v>274.3</v>
      </c>
    </row>
    <row r="13235" spans="1:7">
      <c r="A13235" s="32">
        <v>2018</v>
      </c>
      <c r="B13235" s="32">
        <v>7836</v>
      </c>
      <c r="C13235" s="33" t="s">
        <v>563</v>
      </c>
      <c r="D13235" s="33" t="s">
        <v>564</v>
      </c>
      <c r="E13235" s="34">
        <v>19565</v>
      </c>
      <c r="F13235" s="35">
        <v>1.04</v>
      </c>
      <c r="G13235" s="34">
        <v>222.9</v>
      </c>
    </row>
    <row r="13236" spans="1:7">
      <c r="A13236" s="32">
        <v>2018</v>
      </c>
      <c r="B13236" s="32">
        <v>7836</v>
      </c>
      <c r="C13236" s="33" t="s">
        <v>563</v>
      </c>
      <c r="D13236" s="33" t="s">
        <v>564</v>
      </c>
      <c r="E13236" s="34">
        <v>30399</v>
      </c>
      <c r="F13236" s="35">
        <v>1.04</v>
      </c>
      <c r="G13236" s="34">
        <v>234</v>
      </c>
    </row>
    <row r="13237" spans="1:7">
      <c r="A13237" s="32">
        <v>2018</v>
      </c>
      <c r="B13237" s="32">
        <v>7837</v>
      </c>
      <c r="C13237" s="33" t="s">
        <v>565</v>
      </c>
      <c r="D13237" s="33" t="s">
        <v>566</v>
      </c>
      <c r="E13237" s="34">
        <v>1118</v>
      </c>
      <c r="F13237" s="35">
        <v>5.78</v>
      </c>
      <c r="G13237" s="34">
        <v>1451.8</v>
      </c>
    </row>
    <row r="13238" spans="1:7">
      <c r="A13238" s="32">
        <v>2018</v>
      </c>
      <c r="B13238" s="32">
        <v>7837</v>
      </c>
      <c r="C13238" s="33" t="s">
        <v>565</v>
      </c>
      <c r="D13238" s="33" t="s">
        <v>566</v>
      </c>
      <c r="E13238" s="34">
        <v>1517</v>
      </c>
      <c r="F13238" s="35">
        <v>5.8</v>
      </c>
      <c r="G13238" s="34">
        <v>1416.5</v>
      </c>
    </row>
    <row r="13239" spans="1:7">
      <c r="A13239" s="32">
        <v>2018</v>
      </c>
      <c r="B13239" s="32">
        <v>7837</v>
      </c>
      <c r="C13239" s="33" t="s">
        <v>563</v>
      </c>
      <c r="D13239" s="33" t="s">
        <v>564</v>
      </c>
      <c r="E13239" s="34">
        <v>6250</v>
      </c>
      <c r="F13239" s="35">
        <v>1.048</v>
      </c>
      <c r="G13239" s="34">
        <v>317.5</v>
      </c>
    </row>
    <row r="13240" spans="1:7">
      <c r="A13240" s="32">
        <v>2018</v>
      </c>
      <c r="B13240" s="32">
        <v>7837</v>
      </c>
      <c r="C13240" s="33" t="s">
        <v>563</v>
      </c>
      <c r="D13240" s="33" t="s">
        <v>564</v>
      </c>
      <c r="E13240" s="34">
        <v>2060</v>
      </c>
      <c r="F13240" s="35">
        <v>1.048</v>
      </c>
      <c r="G13240" s="34">
        <v>236.9</v>
      </c>
    </row>
    <row r="13241" spans="1:7">
      <c r="A13241" s="32">
        <v>2018</v>
      </c>
      <c r="B13241" s="32">
        <v>7837</v>
      </c>
      <c r="C13241" s="33" t="s">
        <v>563</v>
      </c>
      <c r="D13241" s="33" t="s">
        <v>564</v>
      </c>
      <c r="E13241" s="34">
        <v>1067</v>
      </c>
      <c r="F13241" s="35">
        <v>1.048</v>
      </c>
      <c r="G13241" s="34">
        <v>234.9</v>
      </c>
    </row>
    <row r="13242" spans="1:7">
      <c r="A13242" s="32">
        <v>2018</v>
      </c>
      <c r="B13242" s="32">
        <v>7837</v>
      </c>
      <c r="C13242" s="33" t="s">
        <v>563</v>
      </c>
      <c r="D13242" s="33" t="s">
        <v>564</v>
      </c>
      <c r="E13242" s="34">
        <v>24119</v>
      </c>
      <c r="F13242" s="35">
        <v>1.048</v>
      </c>
      <c r="G13242" s="34">
        <v>241.3</v>
      </c>
    </row>
    <row r="13243" spans="1:7">
      <c r="A13243" s="32">
        <v>2018</v>
      </c>
      <c r="B13243" s="32">
        <v>7837</v>
      </c>
      <c r="C13243" s="33" t="s">
        <v>563</v>
      </c>
      <c r="D13243" s="33" t="s">
        <v>564</v>
      </c>
      <c r="E13243" s="34">
        <v>16633</v>
      </c>
      <c r="F13243" s="35">
        <v>1.048</v>
      </c>
      <c r="G13243" s="34">
        <v>246.1</v>
      </c>
    </row>
    <row r="13244" spans="1:7">
      <c r="A13244" s="32">
        <v>2018</v>
      </c>
      <c r="B13244" s="32">
        <v>7837</v>
      </c>
      <c r="C13244" s="33" t="s">
        <v>563</v>
      </c>
      <c r="D13244" s="33" t="s">
        <v>564</v>
      </c>
      <c r="E13244" s="34">
        <v>11451</v>
      </c>
      <c r="F13244" s="35">
        <v>1.048</v>
      </c>
      <c r="G13244" s="34">
        <v>281.7</v>
      </c>
    </row>
    <row r="13245" spans="1:7">
      <c r="A13245" s="32">
        <v>2018</v>
      </c>
      <c r="B13245" s="32">
        <v>7837</v>
      </c>
      <c r="C13245" s="33" t="s">
        <v>563</v>
      </c>
      <c r="D13245" s="33" t="s">
        <v>564</v>
      </c>
      <c r="E13245" s="34">
        <v>14633</v>
      </c>
      <c r="F13245" s="35">
        <v>1.048</v>
      </c>
      <c r="G13245" s="34">
        <v>231.7</v>
      </c>
    </row>
    <row r="13246" spans="1:7">
      <c r="A13246" s="32">
        <v>2018</v>
      </c>
      <c r="B13246" s="32">
        <v>7837</v>
      </c>
      <c r="C13246" s="33" t="s">
        <v>563</v>
      </c>
      <c r="D13246" s="33" t="s">
        <v>564</v>
      </c>
      <c r="E13246" s="34">
        <v>193779</v>
      </c>
      <c r="F13246" s="35">
        <v>1.048</v>
      </c>
      <c r="G13246" s="34">
        <v>255</v>
      </c>
    </row>
    <row r="13247" spans="1:7">
      <c r="A13247" s="32">
        <v>2018</v>
      </c>
      <c r="B13247" s="32">
        <v>7837</v>
      </c>
      <c r="C13247" s="33" t="s">
        <v>563</v>
      </c>
      <c r="D13247" s="33" t="s">
        <v>564</v>
      </c>
      <c r="E13247" s="34">
        <v>86187</v>
      </c>
      <c r="F13247" s="35">
        <v>1.048</v>
      </c>
      <c r="G13247" s="34">
        <v>254.8</v>
      </c>
    </row>
    <row r="13248" spans="1:7">
      <c r="A13248" s="32">
        <v>2018</v>
      </c>
      <c r="B13248" s="32">
        <v>7837</v>
      </c>
      <c r="C13248" s="33" t="s">
        <v>563</v>
      </c>
      <c r="D13248" s="33" t="s">
        <v>564</v>
      </c>
      <c r="E13248" s="34">
        <v>70818</v>
      </c>
      <c r="F13248" s="35">
        <v>1.048</v>
      </c>
      <c r="G13248" s="34">
        <v>243.1</v>
      </c>
    </row>
    <row r="13249" spans="1:7">
      <c r="A13249" s="32">
        <v>2018</v>
      </c>
      <c r="B13249" s="32">
        <v>7837</v>
      </c>
      <c r="C13249" s="33" t="s">
        <v>563</v>
      </c>
      <c r="D13249" s="33" t="s">
        <v>564</v>
      </c>
      <c r="E13249" s="34">
        <v>8528</v>
      </c>
      <c r="F13249" s="35">
        <v>1.048</v>
      </c>
      <c r="G13249" s="34">
        <v>251.2</v>
      </c>
    </row>
    <row r="13250" spans="1:7">
      <c r="A13250" s="32">
        <v>2018</v>
      </c>
      <c r="B13250" s="32">
        <v>7837</v>
      </c>
      <c r="C13250" s="33" t="s">
        <v>563</v>
      </c>
      <c r="D13250" s="33" t="s">
        <v>564</v>
      </c>
      <c r="E13250" s="34">
        <v>14022</v>
      </c>
      <c r="F13250" s="35">
        <v>1.048</v>
      </c>
      <c r="G13250" s="34">
        <v>245.6</v>
      </c>
    </row>
    <row r="13251" spans="1:7">
      <c r="A13251" s="32">
        <v>2018</v>
      </c>
      <c r="B13251" s="32">
        <v>7838</v>
      </c>
      <c r="C13251" s="33" t="s">
        <v>565</v>
      </c>
      <c r="D13251" s="33" t="s">
        <v>566</v>
      </c>
      <c r="E13251" s="34">
        <v>3829</v>
      </c>
      <c r="F13251" s="35">
        <v>5.88</v>
      </c>
      <c r="G13251" s="34">
        <v>1135.4000000000001</v>
      </c>
    </row>
    <row r="13252" spans="1:7">
      <c r="A13252" s="32">
        <v>2018</v>
      </c>
      <c r="B13252" s="32">
        <v>7838</v>
      </c>
      <c r="C13252" s="33" t="s">
        <v>565</v>
      </c>
      <c r="D13252" s="33" t="s">
        <v>566</v>
      </c>
      <c r="E13252" s="34">
        <v>114</v>
      </c>
      <c r="F13252" s="35">
        <v>5.88</v>
      </c>
      <c r="G13252" s="34">
        <v>959.1</v>
      </c>
    </row>
    <row r="13253" spans="1:7">
      <c r="A13253" s="32">
        <v>2018</v>
      </c>
      <c r="B13253" s="32">
        <v>7838</v>
      </c>
      <c r="C13253" s="33" t="s">
        <v>565</v>
      </c>
      <c r="D13253" s="33" t="s">
        <v>566</v>
      </c>
      <c r="E13253" s="34">
        <v>170</v>
      </c>
      <c r="F13253" s="35">
        <v>5.88</v>
      </c>
      <c r="G13253" s="34">
        <v>1137.4000000000001</v>
      </c>
    </row>
    <row r="13254" spans="1:7">
      <c r="A13254" s="32">
        <v>2018</v>
      </c>
      <c r="B13254" s="32">
        <v>7838</v>
      </c>
      <c r="C13254" s="33" t="s">
        <v>563</v>
      </c>
      <c r="D13254" s="33" t="s">
        <v>564</v>
      </c>
      <c r="E13254" s="34">
        <v>112880</v>
      </c>
      <c r="F13254" s="35">
        <v>1.036</v>
      </c>
      <c r="G13254" s="34">
        <v>242.7</v>
      </c>
    </row>
    <row r="13255" spans="1:7">
      <c r="A13255" s="32">
        <v>2018</v>
      </c>
      <c r="B13255" s="32">
        <v>7838</v>
      </c>
      <c r="C13255" s="33" t="s">
        <v>563</v>
      </c>
      <c r="D13255" s="33" t="s">
        <v>564</v>
      </c>
      <c r="E13255" s="34">
        <v>85741</v>
      </c>
      <c r="F13255" s="35">
        <v>1.0349999999999999</v>
      </c>
      <c r="G13255" s="34">
        <v>249.2</v>
      </c>
    </row>
    <row r="13256" spans="1:7">
      <c r="A13256" s="32">
        <v>2018</v>
      </c>
      <c r="B13256" s="32">
        <v>7838</v>
      </c>
      <c r="C13256" s="33" t="s">
        <v>563</v>
      </c>
      <c r="D13256" s="33" t="s">
        <v>564</v>
      </c>
      <c r="E13256" s="34">
        <v>57977</v>
      </c>
      <c r="F13256" s="35">
        <v>1.034</v>
      </c>
      <c r="G13256" s="34">
        <v>262.7</v>
      </c>
    </row>
    <row r="13257" spans="1:7">
      <c r="A13257" s="32">
        <v>2018</v>
      </c>
      <c r="B13257" s="32">
        <v>7838</v>
      </c>
      <c r="C13257" s="33" t="s">
        <v>563</v>
      </c>
      <c r="D13257" s="33" t="s">
        <v>564</v>
      </c>
      <c r="E13257" s="34">
        <v>57746</v>
      </c>
      <c r="F13257" s="35">
        <v>1.038</v>
      </c>
      <c r="G13257" s="34">
        <v>250.6</v>
      </c>
    </row>
    <row r="13258" spans="1:7">
      <c r="A13258" s="32">
        <v>2018</v>
      </c>
      <c r="B13258" s="32">
        <v>7838</v>
      </c>
      <c r="C13258" s="33" t="s">
        <v>563</v>
      </c>
      <c r="D13258" s="33" t="s">
        <v>564</v>
      </c>
      <c r="E13258" s="34">
        <v>49234</v>
      </c>
      <c r="F13258" s="35">
        <v>1.036</v>
      </c>
      <c r="G13258" s="34">
        <v>245.5</v>
      </c>
    </row>
    <row r="13259" spans="1:7">
      <c r="A13259" s="32">
        <v>2018</v>
      </c>
      <c r="B13259" s="32">
        <v>7838</v>
      </c>
      <c r="C13259" s="33" t="s">
        <v>563</v>
      </c>
      <c r="D13259" s="33" t="s">
        <v>564</v>
      </c>
      <c r="E13259" s="34">
        <v>45810</v>
      </c>
      <c r="F13259" s="35">
        <v>1.044</v>
      </c>
      <c r="G13259" s="34">
        <v>300.60000000000002</v>
      </c>
    </row>
    <row r="13260" spans="1:7">
      <c r="A13260" s="32">
        <v>2018</v>
      </c>
      <c r="B13260" s="32">
        <v>7838</v>
      </c>
      <c r="C13260" s="33" t="s">
        <v>563</v>
      </c>
      <c r="D13260" s="33" t="s">
        <v>564</v>
      </c>
      <c r="E13260" s="34">
        <v>126758</v>
      </c>
      <c r="F13260" s="35">
        <v>1.0449999999999999</v>
      </c>
      <c r="G13260" s="34">
        <v>282.89999999999998</v>
      </c>
    </row>
    <row r="13261" spans="1:7">
      <c r="A13261" s="32">
        <v>2018</v>
      </c>
      <c r="B13261" s="32">
        <v>7838</v>
      </c>
      <c r="C13261" s="33" t="s">
        <v>563</v>
      </c>
      <c r="D13261" s="33" t="s">
        <v>564</v>
      </c>
      <c r="E13261" s="34">
        <v>22983</v>
      </c>
      <c r="F13261" s="35">
        <v>1.0269999999999999</v>
      </c>
      <c r="G13261" s="34">
        <v>370.6</v>
      </c>
    </row>
    <row r="13262" spans="1:7">
      <c r="A13262" s="32">
        <v>2018</v>
      </c>
      <c r="B13262" s="32">
        <v>7838</v>
      </c>
      <c r="C13262" s="33" t="s">
        <v>563</v>
      </c>
      <c r="D13262" s="33" t="s">
        <v>564</v>
      </c>
      <c r="E13262" s="34">
        <v>603</v>
      </c>
      <c r="F13262" s="35">
        <v>1.04</v>
      </c>
      <c r="G13262" s="34">
        <v>560.1</v>
      </c>
    </row>
    <row r="13263" spans="1:7">
      <c r="A13263" s="32">
        <v>2018</v>
      </c>
      <c r="B13263" s="32">
        <v>7838</v>
      </c>
      <c r="C13263" s="33" t="s">
        <v>563</v>
      </c>
      <c r="D13263" s="33" t="s">
        <v>564</v>
      </c>
      <c r="E13263" s="34">
        <v>29952</v>
      </c>
      <c r="F13263" s="35">
        <v>1.052</v>
      </c>
      <c r="G13263" s="34">
        <v>1247.3</v>
      </c>
    </row>
    <row r="13264" spans="1:7">
      <c r="A13264" s="32">
        <v>2018</v>
      </c>
      <c r="B13264" s="32">
        <v>7838</v>
      </c>
      <c r="C13264" s="33" t="s">
        <v>563</v>
      </c>
      <c r="D13264" s="33" t="s">
        <v>564</v>
      </c>
      <c r="E13264" s="34">
        <v>142330</v>
      </c>
      <c r="F13264" s="35">
        <v>1.0429999999999999</v>
      </c>
      <c r="G13264" s="34">
        <v>233.8</v>
      </c>
    </row>
    <row r="13265" spans="1:7">
      <c r="A13265" s="32">
        <v>2018</v>
      </c>
      <c r="B13265" s="32">
        <v>7839</v>
      </c>
      <c r="C13265" s="33" t="s">
        <v>563</v>
      </c>
      <c r="D13265" s="33" t="s">
        <v>564</v>
      </c>
      <c r="E13265" s="34">
        <v>1536425</v>
      </c>
      <c r="F13265" s="35">
        <v>1.038</v>
      </c>
      <c r="G13265" s="34">
        <v>238.5</v>
      </c>
    </row>
    <row r="13266" spans="1:7">
      <c r="A13266" s="32">
        <v>2018</v>
      </c>
      <c r="B13266" s="32">
        <v>7843</v>
      </c>
      <c r="C13266" s="33" t="s">
        <v>563</v>
      </c>
      <c r="D13266" s="33" t="s">
        <v>564</v>
      </c>
      <c r="E13266" s="34">
        <v>102294</v>
      </c>
      <c r="F13266" s="35">
        <v>1</v>
      </c>
      <c r="G13266" s="34">
        <v>269.3</v>
      </c>
    </row>
    <row r="13267" spans="1:7">
      <c r="A13267" s="32">
        <v>2018</v>
      </c>
      <c r="B13267" s="32">
        <v>7843</v>
      </c>
      <c r="C13267" s="33" t="s">
        <v>565</v>
      </c>
      <c r="D13267" s="33" t="s">
        <v>566</v>
      </c>
      <c r="E13267" s="34">
        <v>111</v>
      </c>
      <c r="F13267" s="35">
        <v>5.7</v>
      </c>
      <c r="G13267" s="34">
        <v>2224.8000000000002</v>
      </c>
    </row>
    <row r="13268" spans="1:7">
      <c r="A13268" s="32">
        <v>2018</v>
      </c>
      <c r="B13268" s="32">
        <v>7845</v>
      </c>
      <c r="C13268" s="33" t="s">
        <v>563</v>
      </c>
      <c r="D13268" s="33" t="s">
        <v>564</v>
      </c>
      <c r="E13268" s="34">
        <v>1123875</v>
      </c>
      <c r="F13268" s="35">
        <v>1</v>
      </c>
      <c r="G13268" s="34">
        <v>270.39999999999998</v>
      </c>
    </row>
    <row r="13269" spans="1:7">
      <c r="A13269" s="32">
        <v>2018</v>
      </c>
      <c r="B13269" s="32">
        <v>7845</v>
      </c>
      <c r="C13269" s="33" t="s">
        <v>563</v>
      </c>
      <c r="D13269" s="33" t="s">
        <v>564</v>
      </c>
      <c r="E13269" s="34">
        <v>252035</v>
      </c>
      <c r="F13269" s="35">
        <v>1</v>
      </c>
      <c r="G13269" s="34">
        <v>242.3</v>
      </c>
    </row>
    <row r="13270" spans="1:7">
      <c r="A13270" s="32">
        <v>2018</v>
      </c>
      <c r="B13270" s="32">
        <v>7846</v>
      </c>
      <c r="C13270" s="33" t="s">
        <v>563</v>
      </c>
      <c r="D13270" s="33" t="s">
        <v>564</v>
      </c>
      <c r="E13270" s="34">
        <v>590846</v>
      </c>
      <c r="F13270" s="35">
        <v>1.044</v>
      </c>
      <c r="G13270" s="34">
        <v>322.10000000000002</v>
      </c>
    </row>
    <row r="13271" spans="1:7">
      <c r="A13271" s="32">
        <v>2018</v>
      </c>
      <c r="B13271" s="32">
        <v>7846</v>
      </c>
      <c r="C13271" s="33" t="s">
        <v>563</v>
      </c>
      <c r="D13271" s="33" t="s">
        <v>564</v>
      </c>
      <c r="E13271" s="34">
        <v>2156956</v>
      </c>
      <c r="F13271" s="35">
        <v>1.0449999999999999</v>
      </c>
      <c r="G13271" s="34">
        <v>339.7</v>
      </c>
    </row>
    <row r="13272" spans="1:7">
      <c r="A13272" s="32">
        <v>2018</v>
      </c>
      <c r="B13272" s="32">
        <v>7848</v>
      </c>
      <c r="C13272" s="33" t="s">
        <v>563</v>
      </c>
      <c r="D13272" s="33" t="s">
        <v>564</v>
      </c>
      <c r="E13272" s="34">
        <v>2416</v>
      </c>
      <c r="F13272" s="35">
        <v>1.0229999999999999</v>
      </c>
      <c r="G13272" s="34">
        <v>531.4</v>
      </c>
    </row>
    <row r="13273" spans="1:7">
      <c r="A13273" s="32">
        <v>2018</v>
      </c>
      <c r="B13273" s="32">
        <v>7848</v>
      </c>
      <c r="C13273" s="33" t="s">
        <v>563</v>
      </c>
      <c r="D13273" s="33" t="s">
        <v>564</v>
      </c>
      <c r="E13273" s="34">
        <v>24143</v>
      </c>
      <c r="F13273" s="35">
        <v>1.0229999999999999</v>
      </c>
      <c r="G13273" s="34">
        <v>324.39999999999998</v>
      </c>
    </row>
    <row r="13274" spans="1:7">
      <c r="A13274" s="32">
        <v>2018</v>
      </c>
      <c r="B13274" s="32">
        <v>7848</v>
      </c>
      <c r="C13274" s="33" t="s">
        <v>563</v>
      </c>
      <c r="D13274" s="33" t="s">
        <v>564</v>
      </c>
      <c r="E13274" s="34">
        <v>152332</v>
      </c>
      <c r="F13274" s="35">
        <v>1.0229999999999999</v>
      </c>
      <c r="G13274" s="34">
        <v>272.89999999999998</v>
      </c>
    </row>
    <row r="13275" spans="1:7">
      <c r="A13275" s="32">
        <v>2018</v>
      </c>
      <c r="B13275" s="32">
        <v>7858</v>
      </c>
      <c r="C13275" s="33" t="s">
        <v>563</v>
      </c>
      <c r="D13275" s="33" t="s">
        <v>564</v>
      </c>
      <c r="E13275" s="34">
        <v>3046</v>
      </c>
      <c r="F13275" s="35">
        <v>1.0289999999999999</v>
      </c>
      <c r="G13275" s="34" t="s">
        <v>364</v>
      </c>
    </row>
    <row r="13276" spans="1:7">
      <c r="A13276" s="32">
        <v>2018</v>
      </c>
      <c r="B13276" s="32">
        <v>7872</v>
      </c>
      <c r="C13276" s="33" t="s">
        <v>565</v>
      </c>
      <c r="D13276" s="33" t="s">
        <v>566</v>
      </c>
      <c r="E13276" s="34">
        <v>492</v>
      </c>
      <c r="F13276" s="35">
        <v>5.8</v>
      </c>
      <c r="G13276" s="34">
        <v>1554.9</v>
      </c>
    </row>
    <row r="13277" spans="1:7">
      <c r="A13277" s="32">
        <v>2018</v>
      </c>
      <c r="B13277" s="32">
        <v>7872</v>
      </c>
      <c r="C13277" s="33" t="s">
        <v>563</v>
      </c>
      <c r="D13277" s="33" t="s">
        <v>564</v>
      </c>
      <c r="E13277" s="34">
        <v>311469</v>
      </c>
      <c r="F13277" s="35">
        <v>1.0660000000000001</v>
      </c>
      <c r="G13277" s="34">
        <v>294.8</v>
      </c>
    </row>
    <row r="13278" spans="1:7">
      <c r="A13278" s="32">
        <v>2018</v>
      </c>
      <c r="B13278" s="32">
        <v>7873</v>
      </c>
      <c r="C13278" s="33" t="s">
        <v>563</v>
      </c>
      <c r="D13278" s="33" t="s">
        <v>564</v>
      </c>
      <c r="E13278" s="34">
        <v>2373816</v>
      </c>
      <c r="F13278" s="35">
        <v>1.0229999999999999</v>
      </c>
      <c r="G13278" s="34">
        <v>370.6</v>
      </c>
    </row>
    <row r="13279" spans="1:7">
      <c r="A13279" s="32">
        <v>2018</v>
      </c>
      <c r="B13279" s="32">
        <v>7873</v>
      </c>
      <c r="C13279" s="33" t="s">
        <v>563</v>
      </c>
      <c r="D13279" s="33" t="s">
        <v>564</v>
      </c>
      <c r="E13279" s="34">
        <v>2587325</v>
      </c>
      <c r="F13279" s="35">
        <v>1.018</v>
      </c>
      <c r="G13279" s="34">
        <v>307.5</v>
      </c>
    </row>
    <row r="13280" spans="1:7">
      <c r="A13280" s="32">
        <v>2018</v>
      </c>
      <c r="B13280" s="32">
        <v>7887</v>
      </c>
      <c r="C13280" s="33" t="s">
        <v>563</v>
      </c>
      <c r="D13280" s="33" t="s">
        <v>564</v>
      </c>
      <c r="E13280" s="34">
        <v>254729</v>
      </c>
      <c r="F13280" s="35">
        <v>1.0589999999999999</v>
      </c>
      <c r="G13280" s="34">
        <v>294</v>
      </c>
    </row>
    <row r="13281" spans="1:7">
      <c r="A13281" s="32">
        <v>2018</v>
      </c>
      <c r="B13281" s="32">
        <v>7897</v>
      </c>
      <c r="C13281" s="33" t="s">
        <v>563</v>
      </c>
      <c r="D13281" s="33" t="s">
        <v>564</v>
      </c>
      <c r="E13281" s="34">
        <v>4449730</v>
      </c>
      <c r="F13281" s="35">
        <v>1.0329999999999999</v>
      </c>
      <c r="G13281" s="34" t="s">
        <v>364</v>
      </c>
    </row>
    <row r="13282" spans="1:7">
      <c r="A13282" s="32">
        <v>2018</v>
      </c>
      <c r="B13282" s="32">
        <v>7900</v>
      </c>
      <c r="C13282" s="33" t="s">
        <v>563</v>
      </c>
      <c r="D13282" s="33" t="s">
        <v>564</v>
      </c>
      <c r="E13282" s="34">
        <v>215751</v>
      </c>
      <c r="F13282" s="35">
        <v>1.02</v>
      </c>
      <c r="G13282" s="34">
        <v>253.1</v>
      </c>
    </row>
    <row r="13283" spans="1:7">
      <c r="A13283" s="32">
        <v>2018</v>
      </c>
      <c r="B13283" s="32">
        <v>7900</v>
      </c>
      <c r="C13283" s="33" t="s">
        <v>563</v>
      </c>
      <c r="D13283" s="33" t="s">
        <v>564</v>
      </c>
      <c r="E13283" s="34">
        <v>565026</v>
      </c>
      <c r="F13283" s="35">
        <v>1.02</v>
      </c>
      <c r="G13283" s="34">
        <v>253.2</v>
      </c>
    </row>
    <row r="13284" spans="1:7">
      <c r="A13284" s="32">
        <v>2018</v>
      </c>
      <c r="B13284" s="32">
        <v>7900</v>
      </c>
      <c r="C13284" s="33" t="s">
        <v>563</v>
      </c>
      <c r="D13284" s="33" t="s">
        <v>564</v>
      </c>
      <c r="E13284" s="34">
        <v>1091516</v>
      </c>
      <c r="F13284" s="35">
        <v>1.02</v>
      </c>
      <c r="G13284" s="34">
        <v>263.39999999999998</v>
      </c>
    </row>
    <row r="13285" spans="1:7">
      <c r="A13285" s="32">
        <v>2018</v>
      </c>
      <c r="B13285" s="32">
        <v>7902</v>
      </c>
      <c r="C13285" s="33" t="s">
        <v>362</v>
      </c>
      <c r="D13285" s="33" t="s">
        <v>354</v>
      </c>
      <c r="E13285" s="34">
        <v>392640</v>
      </c>
      <c r="F13285" s="35">
        <v>13.183999999999999</v>
      </c>
      <c r="G13285" s="34">
        <v>278.5</v>
      </c>
    </row>
    <row r="13286" spans="1:7">
      <c r="A13286" s="32">
        <v>2018</v>
      </c>
      <c r="B13286" s="32">
        <v>7902</v>
      </c>
      <c r="C13286" s="33" t="s">
        <v>563</v>
      </c>
      <c r="D13286" s="33" t="s">
        <v>564</v>
      </c>
      <c r="E13286" s="34">
        <v>930</v>
      </c>
      <c r="F13286" s="35">
        <v>1.0189999999999999</v>
      </c>
      <c r="G13286" s="34">
        <v>282.7</v>
      </c>
    </row>
    <row r="13287" spans="1:7">
      <c r="A13287" s="32">
        <v>2018</v>
      </c>
      <c r="B13287" s="32">
        <v>7902</v>
      </c>
      <c r="C13287" s="33" t="s">
        <v>563</v>
      </c>
      <c r="D13287" s="33" t="s">
        <v>564</v>
      </c>
      <c r="E13287" s="34">
        <v>3126</v>
      </c>
      <c r="F13287" s="35">
        <v>1.018</v>
      </c>
      <c r="G13287" s="34">
        <v>288</v>
      </c>
    </row>
    <row r="13288" spans="1:7">
      <c r="A13288" s="32">
        <v>2018</v>
      </c>
      <c r="B13288" s="32">
        <v>7916</v>
      </c>
      <c r="C13288" s="33" t="s">
        <v>563</v>
      </c>
      <c r="D13288" s="33" t="s">
        <v>564</v>
      </c>
      <c r="E13288" s="34">
        <v>477516</v>
      </c>
      <c r="F13288" s="35">
        <v>1.0329999999999999</v>
      </c>
      <c r="G13288" s="34">
        <v>534.6</v>
      </c>
    </row>
    <row r="13289" spans="1:7">
      <c r="A13289" s="32">
        <v>2018</v>
      </c>
      <c r="B13289" s="32">
        <v>7916</v>
      </c>
      <c r="C13289" s="33" t="s">
        <v>565</v>
      </c>
      <c r="D13289" s="33" t="s">
        <v>566</v>
      </c>
      <c r="E13289" s="34">
        <v>946</v>
      </c>
      <c r="F13289" s="35">
        <v>5.8</v>
      </c>
      <c r="G13289" s="34">
        <v>1800.2</v>
      </c>
    </row>
    <row r="13290" spans="1:7">
      <c r="A13290" s="32">
        <v>2018</v>
      </c>
      <c r="B13290" s="32">
        <v>7917</v>
      </c>
      <c r="C13290" s="33" t="s">
        <v>563</v>
      </c>
      <c r="D13290" s="33" t="s">
        <v>564</v>
      </c>
      <c r="E13290" s="34">
        <v>2039358</v>
      </c>
      <c r="F13290" s="35">
        <v>1.0269999999999999</v>
      </c>
      <c r="G13290" s="34">
        <v>332.8</v>
      </c>
    </row>
    <row r="13291" spans="1:7">
      <c r="A13291" s="32">
        <v>2018</v>
      </c>
      <c r="B13291" s="32">
        <v>7925</v>
      </c>
      <c r="C13291" s="33" t="s">
        <v>563</v>
      </c>
      <c r="D13291" s="33" t="s">
        <v>564</v>
      </c>
      <c r="E13291" s="34">
        <v>172335</v>
      </c>
      <c r="F13291" s="35">
        <v>1</v>
      </c>
      <c r="G13291" s="34">
        <v>276.89999999999998</v>
      </c>
    </row>
    <row r="13292" spans="1:7">
      <c r="A13292" s="32">
        <v>2018</v>
      </c>
      <c r="B13292" s="32">
        <v>7925</v>
      </c>
      <c r="C13292" s="33" t="s">
        <v>565</v>
      </c>
      <c r="D13292" s="33" t="s">
        <v>566</v>
      </c>
      <c r="E13292" s="34">
        <v>320</v>
      </c>
      <c r="F13292" s="35">
        <v>5.7</v>
      </c>
      <c r="G13292" s="34">
        <v>1857</v>
      </c>
    </row>
    <row r="13293" spans="1:7">
      <c r="A13293" s="32">
        <v>2018</v>
      </c>
      <c r="B13293" s="32">
        <v>7929</v>
      </c>
      <c r="C13293" s="33" t="s">
        <v>563</v>
      </c>
      <c r="D13293" s="33" t="s">
        <v>564</v>
      </c>
      <c r="E13293" s="34">
        <v>67168</v>
      </c>
      <c r="F13293" s="35">
        <v>1</v>
      </c>
      <c r="G13293" s="34">
        <v>199.4</v>
      </c>
    </row>
    <row r="13294" spans="1:7">
      <c r="A13294" s="32">
        <v>2018</v>
      </c>
      <c r="B13294" s="32">
        <v>7931</v>
      </c>
      <c r="C13294" s="33" t="s">
        <v>563</v>
      </c>
      <c r="D13294" s="33" t="s">
        <v>564</v>
      </c>
      <c r="E13294" s="34">
        <v>57350</v>
      </c>
      <c r="F13294" s="35">
        <v>1.036</v>
      </c>
      <c r="G13294" s="34">
        <v>975.2</v>
      </c>
    </row>
    <row r="13295" spans="1:7">
      <c r="A13295" s="32">
        <v>2018</v>
      </c>
      <c r="B13295" s="32">
        <v>7946</v>
      </c>
      <c r="C13295" s="33" t="s">
        <v>563</v>
      </c>
      <c r="D13295" s="33" t="s">
        <v>564</v>
      </c>
      <c r="E13295" s="34">
        <v>821689</v>
      </c>
      <c r="F13295" s="35">
        <v>1.0249999999999999</v>
      </c>
      <c r="G13295" s="34">
        <v>321.5</v>
      </c>
    </row>
    <row r="13296" spans="1:7">
      <c r="A13296" s="32">
        <v>2018</v>
      </c>
      <c r="B13296" s="32">
        <v>7948</v>
      </c>
      <c r="C13296" s="33" t="s">
        <v>563</v>
      </c>
      <c r="D13296" s="33" t="s">
        <v>564</v>
      </c>
      <c r="E13296" s="34">
        <v>139903</v>
      </c>
      <c r="F13296" s="35">
        <v>1.0669999999999999</v>
      </c>
      <c r="G13296" s="34">
        <v>289.60000000000002</v>
      </c>
    </row>
    <row r="13297" spans="1:7">
      <c r="A13297" s="32">
        <v>2018</v>
      </c>
      <c r="B13297" s="32">
        <v>7953</v>
      </c>
      <c r="C13297" s="33" t="s">
        <v>563</v>
      </c>
      <c r="D13297" s="33" t="s">
        <v>564</v>
      </c>
      <c r="E13297" s="34">
        <v>410</v>
      </c>
      <c r="F13297" s="35">
        <v>1</v>
      </c>
      <c r="G13297" s="34">
        <v>158.19999999999999</v>
      </c>
    </row>
    <row r="13298" spans="1:7">
      <c r="A13298" s="32">
        <v>2018</v>
      </c>
      <c r="B13298" s="32">
        <v>7953</v>
      </c>
      <c r="C13298" s="33" t="s">
        <v>563</v>
      </c>
      <c r="D13298" s="33" t="s">
        <v>564</v>
      </c>
      <c r="E13298" s="34">
        <v>25010</v>
      </c>
      <c r="F13298" s="35">
        <v>1</v>
      </c>
      <c r="G13298" s="34">
        <v>268.89999999999998</v>
      </c>
    </row>
    <row r="13299" spans="1:7">
      <c r="A13299" s="32">
        <v>2018</v>
      </c>
      <c r="B13299" s="32">
        <v>7960</v>
      </c>
      <c r="C13299" s="33" t="s">
        <v>563</v>
      </c>
      <c r="D13299" s="33" t="s">
        <v>564</v>
      </c>
      <c r="E13299" s="34">
        <v>454354</v>
      </c>
      <c r="F13299" s="35">
        <v>1</v>
      </c>
      <c r="G13299" s="34">
        <v>298.39999999999998</v>
      </c>
    </row>
    <row r="13300" spans="1:7">
      <c r="A13300" s="32">
        <v>2018</v>
      </c>
      <c r="B13300" s="32">
        <v>7964</v>
      </c>
      <c r="C13300" s="33" t="s">
        <v>563</v>
      </c>
      <c r="D13300" s="33" t="s">
        <v>564</v>
      </c>
      <c r="E13300" s="34">
        <v>109133</v>
      </c>
      <c r="F13300" s="35">
        <v>1.022</v>
      </c>
      <c r="G13300" s="34">
        <v>344</v>
      </c>
    </row>
    <row r="13301" spans="1:7">
      <c r="A13301" s="32">
        <v>2018</v>
      </c>
      <c r="B13301" s="32">
        <v>7981</v>
      </c>
      <c r="C13301" s="33" t="s">
        <v>565</v>
      </c>
      <c r="D13301" s="33" t="s">
        <v>566</v>
      </c>
      <c r="E13301" s="34">
        <v>3170</v>
      </c>
      <c r="F13301" s="35">
        <v>5.75</v>
      </c>
      <c r="G13301" s="34">
        <v>1817.4</v>
      </c>
    </row>
    <row r="13302" spans="1:7">
      <c r="A13302" s="32">
        <v>2018</v>
      </c>
      <c r="B13302" s="32">
        <v>7981</v>
      </c>
      <c r="C13302" s="33" t="s">
        <v>565</v>
      </c>
      <c r="D13302" s="33" t="s">
        <v>566</v>
      </c>
      <c r="E13302" s="34">
        <v>98</v>
      </c>
      <c r="F13302" s="35">
        <v>5.75</v>
      </c>
      <c r="G13302" s="34">
        <v>1668</v>
      </c>
    </row>
    <row r="13303" spans="1:7">
      <c r="A13303" s="32">
        <v>2018</v>
      </c>
      <c r="B13303" s="32">
        <v>7981</v>
      </c>
      <c r="C13303" s="33" t="s">
        <v>563</v>
      </c>
      <c r="D13303" s="33" t="s">
        <v>564</v>
      </c>
      <c r="E13303" s="34">
        <v>81394</v>
      </c>
      <c r="F13303" s="35">
        <v>1.03</v>
      </c>
      <c r="G13303" s="34">
        <v>1225.8</v>
      </c>
    </row>
    <row r="13304" spans="1:7">
      <c r="A13304" s="32">
        <v>2018</v>
      </c>
      <c r="B13304" s="32">
        <v>7981</v>
      </c>
      <c r="C13304" s="33" t="s">
        <v>563</v>
      </c>
      <c r="D13304" s="33" t="s">
        <v>564</v>
      </c>
      <c r="E13304" s="34">
        <v>26789</v>
      </c>
      <c r="F13304" s="35">
        <v>1.03</v>
      </c>
      <c r="G13304" s="34">
        <v>2203.6</v>
      </c>
    </row>
    <row r="13305" spans="1:7">
      <c r="A13305" s="32">
        <v>2018</v>
      </c>
      <c r="B13305" s="32">
        <v>7981</v>
      </c>
      <c r="C13305" s="33" t="s">
        <v>563</v>
      </c>
      <c r="D13305" s="33" t="s">
        <v>564</v>
      </c>
      <c r="E13305" s="34">
        <v>32726</v>
      </c>
      <c r="F13305" s="35">
        <v>1.03</v>
      </c>
      <c r="G13305" s="34">
        <v>1064.0999999999999</v>
      </c>
    </row>
    <row r="13306" spans="1:7">
      <c r="A13306" s="32">
        <v>2018</v>
      </c>
      <c r="B13306" s="32">
        <v>7985</v>
      </c>
      <c r="C13306" s="33" t="s">
        <v>563</v>
      </c>
      <c r="D13306" s="33" t="s">
        <v>564</v>
      </c>
      <c r="E13306" s="34">
        <v>827468</v>
      </c>
      <c r="F13306" s="35">
        <v>1.056</v>
      </c>
      <c r="G13306" s="34">
        <v>409.6</v>
      </c>
    </row>
    <row r="13307" spans="1:7">
      <c r="A13307" s="32">
        <v>2018</v>
      </c>
      <c r="B13307" s="32">
        <v>7988</v>
      </c>
      <c r="C13307" s="33" t="s">
        <v>563</v>
      </c>
      <c r="D13307" s="33" t="s">
        <v>564</v>
      </c>
      <c r="E13307" s="34">
        <v>139382</v>
      </c>
      <c r="F13307" s="35">
        <v>1.0409999999999999</v>
      </c>
      <c r="G13307" s="34">
        <v>347.8</v>
      </c>
    </row>
    <row r="13308" spans="1:7">
      <c r="A13308" s="32">
        <v>2018</v>
      </c>
      <c r="B13308" s="32">
        <v>7999</v>
      </c>
      <c r="C13308" s="33" t="s">
        <v>563</v>
      </c>
      <c r="D13308" s="33" t="s">
        <v>564</v>
      </c>
      <c r="E13308" s="34">
        <v>243298</v>
      </c>
      <c r="F13308" s="35">
        <v>1.0960000000000001</v>
      </c>
      <c r="G13308" s="34" t="s">
        <v>364</v>
      </c>
    </row>
    <row r="13309" spans="1:7">
      <c r="A13309" s="32">
        <v>2018</v>
      </c>
      <c r="B13309" s="32">
        <v>8000</v>
      </c>
      <c r="C13309" s="33" t="s">
        <v>563</v>
      </c>
      <c r="D13309" s="33" t="s">
        <v>564</v>
      </c>
      <c r="E13309" s="34">
        <v>529271</v>
      </c>
      <c r="F13309" s="35">
        <v>1.083</v>
      </c>
      <c r="G13309" s="34">
        <v>250.9</v>
      </c>
    </row>
    <row r="13310" spans="1:7">
      <c r="A13310" s="32">
        <v>2018</v>
      </c>
      <c r="B13310" s="32">
        <v>8002</v>
      </c>
      <c r="C13310" s="33" t="s">
        <v>563</v>
      </c>
      <c r="D13310" s="33" t="s">
        <v>564</v>
      </c>
      <c r="E13310" s="34">
        <v>5280</v>
      </c>
      <c r="F13310" s="35">
        <v>1.05</v>
      </c>
      <c r="G13310" s="34">
        <v>437.4</v>
      </c>
    </row>
    <row r="13311" spans="1:7">
      <c r="A13311" s="32">
        <v>2018</v>
      </c>
      <c r="B13311" s="32">
        <v>8006</v>
      </c>
      <c r="C13311" s="33" t="s">
        <v>563</v>
      </c>
      <c r="D13311" s="33" t="s">
        <v>564</v>
      </c>
      <c r="E13311" s="34">
        <v>184282</v>
      </c>
      <c r="F13311" s="35">
        <v>1.01</v>
      </c>
      <c r="G13311" s="34" t="s">
        <v>364</v>
      </c>
    </row>
    <row r="13312" spans="1:7">
      <c r="A13312" s="32">
        <v>2018</v>
      </c>
      <c r="B13312" s="32">
        <v>8006</v>
      </c>
      <c r="C13312" s="33" t="s">
        <v>567</v>
      </c>
      <c r="D13312" s="33" t="s">
        <v>566</v>
      </c>
      <c r="E13312" s="34">
        <v>1170</v>
      </c>
      <c r="F13312" s="35">
        <v>6.41</v>
      </c>
      <c r="G13312" s="34" t="s">
        <v>364</v>
      </c>
    </row>
    <row r="13313" spans="1:7">
      <c r="A13313" s="32">
        <v>2018</v>
      </c>
      <c r="B13313" s="32">
        <v>8012</v>
      </c>
      <c r="C13313" s="33" t="s">
        <v>565</v>
      </c>
      <c r="D13313" s="33" t="s">
        <v>566</v>
      </c>
      <c r="E13313" s="34">
        <v>6195</v>
      </c>
      <c r="F13313" s="35">
        <v>5.77</v>
      </c>
      <c r="G13313" s="34" t="s">
        <v>364</v>
      </c>
    </row>
    <row r="13314" spans="1:7">
      <c r="A13314" s="32">
        <v>2018</v>
      </c>
      <c r="B13314" s="32">
        <v>8023</v>
      </c>
      <c r="C13314" s="33" t="s">
        <v>363</v>
      </c>
      <c r="D13314" s="33" t="s">
        <v>354</v>
      </c>
      <c r="E13314" s="34">
        <v>13886</v>
      </c>
      <c r="F13314" s="35">
        <v>17.001999999999999</v>
      </c>
      <c r="G13314" s="34">
        <v>260.39999999999998</v>
      </c>
    </row>
    <row r="13315" spans="1:7">
      <c r="A13315" s="32">
        <v>2018</v>
      </c>
      <c r="B13315" s="32">
        <v>8023</v>
      </c>
      <c r="C13315" s="33" t="s">
        <v>363</v>
      </c>
      <c r="D13315" s="33" t="s">
        <v>354</v>
      </c>
      <c r="E13315" s="34">
        <v>41667</v>
      </c>
      <c r="F13315" s="35">
        <v>18.047999999999998</v>
      </c>
      <c r="G13315" s="34">
        <v>245.5</v>
      </c>
    </row>
    <row r="13316" spans="1:7">
      <c r="A13316" s="32">
        <v>2018</v>
      </c>
      <c r="B13316" s="32">
        <v>8023</v>
      </c>
      <c r="C13316" s="33" t="s">
        <v>363</v>
      </c>
      <c r="D13316" s="33" t="s">
        <v>354</v>
      </c>
      <c r="E13316" s="34">
        <v>41444</v>
      </c>
      <c r="F13316" s="35">
        <v>17.032</v>
      </c>
      <c r="G13316" s="34">
        <v>259.39999999999998</v>
      </c>
    </row>
    <row r="13317" spans="1:7">
      <c r="A13317" s="32">
        <v>2018</v>
      </c>
      <c r="B13317" s="32">
        <v>8023</v>
      </c>
      <c r="C13317" s="33" t="s">
        <v>363</v>
      </c>
      <c r="D13317" s="33" t="s">
        <v>354</v>
      </c>
      <c r="E13317" s="34">
        <v>142914</v>
      </c>
      <c r="F13317" s="35">
        <v>17.916</v>
      </c>
      <c r="G13317" s="34">
        <v>246.2</v>
      </c>
    </row>
    <row r="13318" spans="1:7">
      <c r="A13318" s="32">
        <v>2018</v>
      </c>
      <c r="B13318" s="32">
        <v>8023</v>
      </c>
      <c r="C13318" s="33" t="s">
        <v>363</v>
      </c>
      <c r="D13318" s="33" t="s">
        <v>354</v>
      </c>
      <c r="E13318" s="34">
        <v>27403</v>
      </c>
      <c r="F13318" s="35">
        <v>17.170000000000002</v>
      </c>
      <c r="G13318" s="34">
        <v>236.7</v>
      </c>
    </row>
    <row r="13319" spans="1:7">
      <c r="A13319" s="32">
        <v>2018</v>
      </c>
      <c r="B13319" s="32">
        <v>8023</v>
      </c>
      <c r="C13319" s="33" t="s">
        <v>363</v>
      </c>
      <c r="D13319" s="33" t="s">
        <v>354</v>
      </c>
      <c r="E13319" s="34">
        <v>41727</v>
      </c>
      <c r="F13319" s="35">
        <v>17.12</v>
      </c>
      <c r="G13319" s="34">
        <v>237.5</v>
      </c>
    </row>
    <row r="13320" spans="1:7">
      <c r="A13320" s="32">
        <v>2018</v>
      </c>
      <c r="B13320" s="32">
        <v>8023</v>
      </c>
      <c r="C13320" s="33" t="s">
        <v>565</v>
      </c>
      <c r="D13320" s="33" t="s">
        <v>566</v>
      </c>
      <c r="E13320" s="34">
        <v>1243</v>
      </c>
      <c r="F13320" s="35">
        <v>5.8</v>
      </c>
      <c r="G13320" s="34">
        <v>1653</v>
      </c>
    </row>
    <row r="13321" spans="1:7">
      <c r="A13321" s="32">
        <v>2018</v>
      </c>
      <c r="B13321" s="32">
        <v>8023</v>
      </c>
      <c r="C13321" s="33" t="s">
        <v>363</v>
      </c>
      <c r="D13321" s="33" t="s">
        <v>354</v>
      </c>
      <c r="E13321" s="34">
        <v>26766</v>
      </c>
      <c r="F13321" s="35">
        <v>17.058</v>
      </c>
      <c r="G13321" s="34">
        <v>236.9</v>
      </c>
    </row>
    <row r="13322" spans="1:7">
      <c r="A13322" s="32">
        <v>2018</v>
      </c>
      <c r="B13322" s="32">
        <v>8027</v>
      </c>
      <c r="C13322" s="33" t="s">
        <v>563</v>
      </c>
      <c r="D13322" s="33" t="s">
        <v>564</v>
      </c>
      <c r="E13322" s="34">
        <v>34397</v>
      </c>
      <c r="F13322" s="35">
        <v>1.0620000000000001</v>
      </c>
      <c r="G13322" s="34">
        <v>278.3</v>
      </c>
    </row>
    <row r="13323" spans="1:7">
      <c r="A13323" s="32">
        <v>2018</v>
      </c>
      <c r="B13323" s="32">
        <v>8027</v>
      </c>
      <c r="C13323" s="33" t="s">
        <v>563</v>
      </c>
      <c r="D13323" s="33" t="s">
        <v>564</v>
      </c>
      <c r="E13323" s="34">
        <v>4</v>
      </c>
      <c r="F13323" s="35">
        <v>1.0780000000000001</v>
      </c>
      <c r="G13323" s="34">
        <v>274.39999999999998</v>
      </c>
    </row>
    <row r="13324" spans="1:7">
      <c r="A13324" s="32">
        <v>2018</v>
      </c>
      <c r="B13324" s="32">
        <v>8027</v>
      </c>
      <c r="C13324" s="33" t="s">
        <v>563</v>
      </c>
      <c r="D13324" s="33" t="s">
        <v>564</v>
      </c>
      <c r="E13324" s="34">
        <v>2698</v>
      </c>
      <c r="F13324" s="35">
        <v>1.0580000000000001</v>
      </c>
      <c r="G13324" s="34">
        <v>567.6</v>
      </c>
    </row>
    <row r="13325" spans="1:7">
      <c r="A13325" s="32">
        <v>2018</v>
      </c>
      <c r="B13325" s="32">
        <v>8027</v>
      </c>
      <c r="C13325" s="33" t="s">
        <v>563</v>
      </c>
      <c r="D13325" s="33" t="s">
        <v>564</v>
      </c>
      <c r="E13325" s="34">
        <v>4125</v>
      </c>
      <c r="F13325" s="35">
        <v>1.0609999999999999</v>
      </c>
      <c r="G13325" s="34">
        <v>501.9</v>
      </c>
    </row>
    <row r="13326" spans="1:7">
      <c r="A13326" s="32">
        <v>2018</v>
      </c>
      <c r="B13326" s="32">
        <v>8027</v>
      </c>
      <c r="C13326" s="33" t="s">
        <v>563</v>
      </c>
      <c r="D13326" s="33" t="s">
        <v>564</v>
      </c>
      <c r="E13326" s="34">
        <v>4552</v>
      </c>
      <c r="F13326" s="35">
        <v>1.0820000000000001</v>
      </c>
      <c r="G13326" s="34">
        <v>454.2</v>
      </c>
    </row>
    <row r="13327" spans="1:7">
      <c r="A13327" s="32">
        <v>2018</v>
      </c>
      <c r="B13327" s="32">
        <v>8027</v>
      </c>
      <c r="C13327" s="33" t="s">
        <v>563</v>
      </c>
      <c r="D13327" s="33" t="s">
        <v>564</v>
      </c>
      <c r="E13327" s="34">
        <v>7117</v>
      </c>
      <c r="F13327" s="35">
        <v>1.1020000000000001</v>
      </c>
      <c r="G13327" s="34">
        <v>386.5</v>
      </c>
    </row>
    <row r="13328" spans="1:7">
      <c r="A13328" s="32">
        <v>2018</v>
      </c>
      <c r="B13328" s="32">
        <v>8027</v>
      </c>
      <c r="C13328" s="33" t="s">
        <v>563</v>
      </c>
      <c r="D13328" s="33" t="s">
        <v>564</v>
      </c>
      <c r="E13328" s="34">
        <v>7391</v>
      </c>
      <c r="F13328" s="35">
        <v>1.095</v>
      </c>
      <c r="G13328" s="34">
        <v>452.4</v>
      </c>
    </row>
    <row r="13329" spans="1:7">
      <c r="A13329" s="32">
        <v>2018</v>
      </c>
      <c r="B13329" s="32">
        <v>8027</v>
      </c>
      <c r="C13329" s="33" t="s">
        <v>563</v>
      </c>
      <c r="D13329" s="33" t="s">
        <v>564</v>
      </c>
      <c r="E13329" s="34">
        <v>9309</v>
      </c>
      <c r="F13329" s="35">
        <v>1.0580000000000001</v>
      </c>
      <c r="G13329" s="34">
        <v>390.5</v>
      </c>
    </row>
    <row r="13330" spans="1:7">
      <c r="A13330" s="32">
        <v>2018</v>
      </c>
      <c r="B13330" s="32">
        <v>8027</v>
      </c>
      <c r="C13330" s="33" t="s">
        <v>563</v>
      </c>
      <c r="D13330" s="33" t="s">
        <v>564</v>
      </c>
      <c r="E13330" s="34">
        <v>9449</v>
      </c>
      <c r="F13330" s="35">
        <v>1.097</v>
      </c>
      <c r="G13330" s="34">
        <v>365.7</v>
      </c>
    </row>
    <row r="13331" spans="1:7">
      <c r="A13331" s="32">
        <v>2018</v>
      </c>
      <c r="B13331" s="32">
        <v>8027</v>
      </c>
      <c r="C13331" s="33" t="s">
        <v>563</v>
      </c>
      <c r="D13331" s="33" t="s">
        <v>564</v>
      </c>
      <c r="E13331" s="34">
        <v>19205</v>
      </c>
      <c r="F13331" s="35">
        <v>1.091</v>
      </c>
      <c r="G13331" s="34">
        <v>316.7</v>
      </c>
    </row>
    <row r="13332" spans="1:7">
      <c r="A13332" s="32">
        <v>2018</v>
      </c>
      <c r="B13332" s="32">
        <v>8031</v>
      </c>
      <c r="C13332" s="33" t="s">
        <v>563</v>
      </c>
      <c r="D13332" s="33" t="s">
        <v>564</v>
      </c>
      <c r="E13332" s="34">
        <v>2448</v>
      </c>
      <c r="F13332" s="35">
        <v>1.0840000000000001</v>
      </c>
      <c r="G13332" s="34">
        <v>255</v>
      </c>
    </row>
    <row r="13333" spans="1:7">
      <c r="A13333" s="32">
        <v>2018</v>
      </c>
      <c r="B13333" s="32">
        <v>8031</v>
      </c>
      <c r="C13333" s="33" t="s">
        <v>563</v>
      </c>
      <c r="D13333" s="33" t="s">
        <v>564</v>
      </c>
      <c r="E13333" s="34">
        <v>1009868</v>
      </c>
      <c r="F13333" s="35">
        <v>1.0840000000000001</v>
      </c>
      <c r="G13333" s="34">
        <v>234.2</v>
      </c>
    </row>
    <row r="13334" spans="1:7">
      <c r="A13334" s="32">
        <v>2018</v>
      </c>
      <c r="B13334" s="32">
        <v>8031</v>
      </c>
      <c r="C13334" s="33" t="s">
        <v>563</v>
      </c>
      <c r="D13334" s="33" t="s">
        <v>564</v>
      </c>
      <c r="E13334" s="34">
        <v>2646</v>
      </c>
      <c r="F13334" s="35">
        <v>1.0840000000000001</v>
      </c>
      <c r="G13334" s="34">
        <v>255</v>
      </c>
    </row>
    <row r="13335" spans="1:7">
      <c r="A13335" s="32">
        <v>2018</v>
      </c>
      <c r="B13335" s="32">
        <v>8031</v>
      </c>
      <c r="C13335" s="33" t="s">
        <v>563</v>
      </c>
      <c r="D13335" s="33" t="s">
        <v>564</v>
      </c>
      <c r="E13335" s="34">
        <v>3427</v>
      </c>
      <c r="F13335" s="35">
        <v>1.0840000000000001</v>
      </c>
      <c r="G13335" s="34">
        <v>243.9</v>
      </c>
    </row>
    <row r="13336" spans="1:7">
      <c r="A13336" s="32">
        <v>2018</v>
      </c>
      <c r="B13336" s="32">
        <v>8031</v>
      </c>
      <c r="C13336" s="33" t="s">
        <v>563</v>
      </c>
      <c r="D13336" s="33" t="s">
        <v>564</v>
      </c>
      <c r="E13336" s="34">
        <v>4896</v>
      </c>
      <c r="F13336" s="35">
        <v>1.0840000000000001</v>
      </c>
      <c r="G13336" s="34">
        <v>214.5</v>
      </c>
    </row>
    <row r="13337" spans="1:7">
      <c r="A13337" s="32">
        <v>2018</v>
      </c>
      <c r="B13337" s="32">
        <v>8031</v>
      </c>
      <c r="C13337" s="33" t="s">
        <v>563</v>
      </c>
      <c r="D13337" s="33" t="s">
        <v>564</v>
      </c>
      <c r="E13337" s="34">
        <v>6675</v>
      </c>
      <c r="F13337" s="35">
        <v>1.0840000000000001</v>
      </c>
      <c r="G13337" s="34">
        <v>251.5</v>
      </c>
    </row>
    <row r="13338" spans="1:7">
      <c r="A13338" s="32">
        <v>2018</v>
      </c>
      <c r="B13338" s="32">
        <v>8031</v>
      </c>
      <c r="C13338" s="33" t="s">
        <v>563</v>
      </c>
      <c r="D13338" s="33" t="s">
        <v>564</v>
      </c>
      <c r="E13338" s="34">
        <v>19584</v>
      </c>
      <c r="F13338" s="35">
        <v>1.0840000000000001</v>
      </c>
      <c r="G13338" s="34">
        <v>262.3</v>
      </c>
    </row>
    <row r="13339" spans="1:7">
      <c r="A13339" s="32">
        <v>2018</v>
      </c>
      <c r="B13339" s="32">
        <v>8031</v>
      </c>
      <c r="C13339" s="33" t="s">
        <v>563</v>
      </c>
      <c r="D13339" s="33" t="s">
        <v>564</v>
      </c>
      <c r="E13339" s="34">
        <v>36721</v>
      </c>
      <c r="F13339" s="35">
        <v>1.0840000000000001</v>
      </c>
      <c r="G13339" s="34">
        <v>250.2</v>
      </c>
    </row>
    <row r="13340" spans="1:7">
      <c r="A13340" s="32">
        <v>2018</v>
      </c>
      <c r="B13340" s="32">
        <v>8031</v>
      </c>
      <c r="C13340" s="33" t="s">
        <v>563</v>
      </c>
      <c r="D13340" s="33" t="s">
        <v>564</v>
      </c>
      <c r="E13340" s="34">
        <v>55228</v>
      </c>
      <c r="F13340" s="35">
        <v>1.0840000000000001</v>
      </c>
      <c r="G13340" s="34">
        <v>240.5</v>
      </c>
    </row>
    <row r="13341" spans="1:7">
      <c r="A13341" s="32">
        <v>2018</v>
      </c>
      <c r="B13341" s="32">
        <v>8031</v>
      </c>
      <c r="C13341" s="33" t="s">
        <v>563</v>
      </c>
      <c r="D13341" s="33" t="s">
        <v>564</v>
      </c>
      <c r="E13341" s="34">
        <v>84325</v>
      </c>
      <c r="F13341" s="35">
        <v>1.0840000000000001</v>
      </c>
      <c r="G13341" s="34">
        <v>213.5</v>
      </c>
    </row>
    <row r="13342" spans="1:7">
      <c r="A13342" s="32">
        <v>2018</v>
      </c>
      <c r="B13342" s="32">
        <v>8031</v>
      </c>
      <c r="C13342" s="33" t="s">
        <v>563</v>
      </c>
      <c r="D13342" s="33" t="s">
        <v>564</v>
      </c>
      <c r="E13342" s="34">
        <v>90578</v>
      </c>
      <c r="F13342" s="35">
        <v>1.0840000000000001</v>
      </c>
      <c r="G13342" s="34">
        <v>233.6</v>
      </c>
    </row>
    <row r="13343" spans="1:7">
      <c r="A13343" s="32">
        <v>2018</v>
      </c>
      <c r="B13343" s="32">
        <v>8031</v>
      </c>
      <c r="C13343" s="33" t="s">
        <v>563</v>
      </c>
      <c r="D13343" s="33" t="s">
        <v>564</v>
      </c>
      <c r="E13343" s="34">
        <v>100740</v>
      </c>
      <c r="F13343" s="35">
        <v>1.0840000000000001</v>
      </c>
      <c r="G13343" s="34">
        <v>203.6</v>
      </c>
    </row>
    <row r="13344" spans="1:7">
      <c r="A13344" s="32">
        <v>2018</v>
      </c>
      <c r="B13344" s="32">
        <v>8031</v>
      </c>
      <c r="C13344" s="33" t="s">
        <v>563</v>
      </c>
      <c r="D13344" s="33" t="s">
        <v>564</v>
      </c>
      <c r="E13344" s="34">
        <v>117034</v>
      </c>
      <c r="F13344" s="35">
        <v>1.0840000000000001</v>
      </c>
      <c r="G13344" s="34">
        <v>293.5</v>
      </c>
    </row>
    <row r="13345" spans="1:7">
      <c r="A13345" s="32">
        <v>2018</v>
      </c>
      <c r="B13345" s="32">
        <v>8031</v>
      </c>
      <c r="C13345" s="33" t="s">
        <v>563</v>
      </c>
      <c r="D13345" s="33" t="s">
        <v>564</v>
      </c>
      <c r="E13345" s="34">
        <v>183955</v>
      </c>
      <c r="F13345" s="35">
        <v>1.0840000000000001</v>
      </c>
      <c r="G13345" s="34">
        <v>250</v>
      </c>
    </row>
    <row r="13346" spans="1:7">
      <c r="A13346" s="32">
        <v>2018</v>
      </c>
      <c r="B13346" s="32">
        <v>8031</v>
      </c>
      <c r="C13346" s="33" t="s">
        <v>563</v>
      </c>
      <c r="D13346" s="33" t="s">
        <v>564</v>
      </c>
      <c r="E13346" s="34">
        <v>199014</v>
      </c>
      <c r="F13346" s="35">
        <v>1.0840000000000001</v>
      </c>
      <c r="G13346" s="34">
        <v>214.2</v>
      </c>
    </row>
    <row r="13347" spans="1:7">
      <c r="A13347" s="32">
        <v>2018</v>
      </c>
      <c r="B13347" s="32">
        <v>8031</v>
      </c>
      <c r="C13347" s="33" t="s">
        <v>563</v>
      </c>
      <c r="D13347" s="33" t="s">
        <v>564</v>
      </c>
      <c r="E13347" s="34">
        <v>874589</v>
      </c>
      <c r="F13347" s="35">
        <v>1.0840000000000001</v>
      </c>
      <c r="G13347" s="34">
        <v>240.8</v>
      </c>
    </row>
    <row r="13348" spans="1:7">
      <c r="A13348" s="32">
        <v>2018</v>
      </c>
      <c r="B13348" s="32">
        <v>8031</v>
      </c>
      <c r="C13348" s="33" t="s">
        <v>563</v>
      </c>
      <c r="D13348" s="33" t="s">
        <v>564</v>
      </c>
      <c r="E13348" s="34">
        <v>2448</v>
      </c>
      <c r="F13348" s="35">
        <v>1.0840000000000001</v>
      </c>
      <c r="G13348" s="34">
        <v>248</v>
      </c>
    </row>
    <row r="13349" spans="1:7">
      <c r="A13349" s="32">
        <v>2018</v>
      </c>
      <c r="B13349" s="32">
        <v>8042</v>
      </c>
      <c r="C13349" s="33" t="s">
        <v>353</v>
      </c>
      <c r="D13349" s="33" t="s">
        <v>354</v>
      </c>
      <c r="E13349" s="34">
        <v>30442</v>
      </c>
      <c r="F13349" s="35">
        <v>24.228000000000002</v>
      </c>
      <c r="G13349" s="34">
        <v>318.8</v>
      </c>
    </row>
    <row r="13350" spans="1:7">
      <c r="A13350" s="32">
        <v>2018</v>
      </c>
      <c r="B13350" s="32">
        <v>8042</v>
      </c>
      <c r="C13350" s="33" t="s">
        <v>353</v>
      </c>
      <c r="D13350" s="33" t="s">
        <v>354</v>
      </c>
      <c r="E13350" s="34">
        <v>14075</v>
      </c>
      <c r="F13350" s="35">
        <v>24.01</v>
      </c>
      <c r="G13350" s="34">
        <v>310.7</v>
      </c>
    </row>
    <row r="13351" spans="1:7">
      <c r="A13351" s="32">
        <v>2018</v>
      </c>
      <c r="B13351" s="32">
        <v>8042</v>
      </c>
      <c r="C13351" s="33" t="s">
        <v>353</v>
      </c>
      <c r="D13351" s="33" t="s">
        <v>354</v>
      </c>
      <c r="E13351" s="34">
        <v>41594</v>
      </c>
      <c r="F13351" s="35">
        <v>24.198</v>
      </c>
      <c r="G13351" s="34">
        <v>320.60000000000002</v>
      </c>
    </row>
    <row r="13352" spans="1:7">
      <c r="A13352" s="32">
        <v>2018</v>
      </c>
      <c r="B13352" s="32">
        <v>8042</v>
      </c>
      <c r="C13352" s="33" t="s">
        <v>565</v>
      </c>
      <c r="D13352" s="33" t="s">
        <v>566</v>
      </c>
      <c r="E13352" s="34">
        <v>7291</v>
      </c>
      <c r="F13352" s="35">
        <v>5.79</v>
      </c>
      <c r="G13352" s="34">
        <v>1667.4</v>
      </c>
    </row>
    <row r="13353" spans="1:7">
      <c r="A13353" s="32">
        <v>2018</v>
      </c>
      <c r="B13353" s="32">
        <v>8042</v>
      </c>
      <c r="C13353" s="33" t="s">
        <v>353</v>
      </c>
      <c r="D13353" s="33" t="s">
        <v>354</v>
      </c>
      <c r="E13353" s="34">
        <v>90466</v>
      </c>
      <c r="F13353" s="35">
        <v>25.925999999999998</v>
      </c>
      <c r="G13353" s="34">
        <v>299</v>
      </c>
    </row>
    <row r="13354" spans="1:7">
      <c r="A13354" s="32">
        <v>2018</v>
      </c>
      <c r="B13354" s="32">
        <v>8042</v>
      </c>
      <c r="C13354" s="33" t="s">
        <v>353</v>
      </c>
      <c r="D13354" s="33" t="s">
        <v>354</v>
      </c>
      <c r="E13354" s="34">
        <v>15197</v>
      </c>
      <c r="F13354" s="35">
        <v>24.315999999999999</v>
      </c>
      <c r="G13354" s="34">
        <v>310.2</v>
      </c>
    </row>
    <row r="13355" spans="1:7">
      <c r="A13355" s="32">
        <v>2018</v>
      </c>
      <c r="B13355" s="32">
        <v>8042</v>
      </c>
      <c r="C13355" s="33" t="s">
        <v>353</v>
      </c>
      <c r="D13355" s="33" t="s">
        <v>354</v>
      </c>
      <c r="E13355" s="34">
        <v>14729</v>
      </c>
      <c r="F13355" s="35">
        <v>24.431999999999999</v>
      </c>
      <c r="G13355" s="34">
        <v>310.39999999999998</v>
      </c>
    </row>
    <row r="13356" spans="1:7">
      <c r="A13356" s="32">
        <v>2018</v>
      </c>
      <c r="B13356" s="32">
        <v>8042</v>
      </c>
      <c r="C13356" s="33" t="s">
        <v>353</v>
      </c>
      <c r="D13356" s="33" t="s">
        <v>354</v>
      </c>
      <c r="E13356" s="34">
        <v>13473</v>
      </c>
      <c r="F13356" s="35">
        <v>25.18</v>
      </c>
      <c r="G13356" s="34">
        <v>313.7</v>
      </c>
    </row>
    <row r="13357" spans="1:7">
      <c r="A13357" s="32">
        <v>2018</v>
      </c>
      <c r="B13357" s="32">
        <v>8042</v>
      </c>
      <c r="C13357" s="33" t="s">
        <v>353</v>
      </c>
      <c r="D13357" s="33" t="s">
        <v>354</v>
      </c>
      <c r="E13357" s="34">
        <v>27509</v>
      </c>
      <c r="F13357" s="35">
        <v>24.448</v>
      </c>
      <c r="G13357" s="34">
        <v>327.5</v>
      </c>
    </row>
    <row r="13358" spans="1:7">
      <c r="A13358" s="32">
        <v>2018</v>
      </c>
      <c r="B13358" s="32">
        <v>8048</v>
      </c>
      <c r="C13358" s="33" t="s">
        <v>563</v>
      </c>
      <c r="D13358" s="33" t="s">
        <v>564</v>
      </c>
      <c r="E13358" s="34">
        <v>332612</v>
      </c>
      <c r="F13358" s="35">
        <v>1.0229999999999999</v>
      </c>
      <c r="G13358" s="34">
        <v>438</v>
      </c>
    </row>
    <row r="13359" spans="1:7">
      <c r="A13359" s="32">
        <v>2018</v>
      </c>
      <c r="B13359" s="32">
        <v>8048</v>
      </c>
      <c r="C13359" s="33" t="s">
        <v>563</v>
      </c>
      <c r="D13359" s="33" t="s">
        <v>564</v>
      </c>
      <c r="E13359" s="34">
        <v>805000</v>
      </c>
      <c r="F13359" s="35">
        <v>1.0229999999999999</v>
      </c>
      <c r="G13359" s="34">
        <v>438</v>
      </c>
    </row>
    <row r="13360" spans="1:7">
      <c r="A13360" s="32">
        <v>2018</v>
      </c>
      <c r="B13360" s="32">
        <v>8048</v>
      </c>
      <c r="C13360" s="33" t="s">
        <v>563</v>
      </c>
      <c r="D13360" s="33" t="s">
        <v>564</v>
      </c>
      <c r="E13360" s="34">
        <v>443405</v>
      </c>
      <c r="F13360" s="35">
        <v>1.0229999999999999</v>
      </c>
      <c r="G13360" s="34">
        <v>438</v>
      </c>
    </row>
    <row r="13361" spans="1:7">
      <c r="A13361" s="32">
        <v>2018</v>
      </c>
      <c r="B13361" s="32">
        <v>8049</v>
      </c>
      <c r="C13361" s="33" t="s">
        <v>563</v>
      </c>
      <c r="D13361" s="33" t="s">
        <v>564</v>
      </c>
      <c r="E13361" s="34">
        <v>454181</v>
      </c>
      <c r="F13361" s="35">
        <v>1.022</v>
      </c>
      <c r="G13361" s="34">
        <v>490</v>
      </c>
    </row>
    <row r="13362" spans="1:7">
      <c r="A13362" s="32">
        <v>2018</v>
      </c>
      <c r="B13362" s="32">
        <v>8054</v>
      </c>
      <c r="C13362" s="33" t="s">
        <v>563</v>
      </c>
      <c r="D13362" s="33" t="s">
        <v>564</v>
      </c>
      <c r="E13362" s="34">
        <v>1037537</v>
      </c>
      <c r="F13362" s="35">
        <v>1.0529999999999999</v>
      </c>
      <c r="G13362" s="34">
        <v>288.89999999999998</v>
      </c>
    </row>
    <row r="13363" spans="1:7">
      <c r="A13363" s="32">
        <v>2018</v>
      </c>
      <c r="B13363" s="32">
        <v>8056</v>
      </c>
      <c r="C13363" s="33" t="s">
        <v>565</v>
      </c>
      <c r="D13363" s="33" t="s">
        <v>566</v>
      </c>
      <c r="E13363" s="34">
        <v>424</v>
      </c>
      <c r="F13363" s="35">
        <v>5.9</v>
      </c>
      <c r="G13363" s="34">
        <v>1571.9</v>
      </c>
    </row>
    <row r="13364" spans="1:7">
      <c r="A13364" s="32">
        <v>2018</v>
      </c>
      <c r="B13364" s="32">
        <v>8056</v>
      </c>
      <c r="C13364" s="33" t="s">
        <v>565</v>
      </c>
      <c r="D13364" s="33" t="s">
        <v>566</v>
      </c>
      <c r="E13364" s="34">
        <v>590</v>
      </c>
      <c r="F13364" s="35">
        <v>5.9</v>
      </c>
      <c r="G13364" s="34">
        <v>1756.3</v>
      </c>
    </row>
    <row r="13365" spans="1:7">
      <c r="A13365" s="32">
        <v>2018</v>
      </c>
      <c r="B13365" s="32">
        <v>8056</v>
      </c>
      <c r="C13365" s="33" t="s">
        <v>565</v>
      </c>
      <c r="D13365" s="33" t="s">
        <v>566</v>
      </c>
      <c r="E13365" s="34">
        <v>1520</v>
      </c>
      <c r="F13365" s="35">
        <v>5.9</v>
      </c>
      <c r="G13365" s="34">
        <v>1615</v>
      </c>
    </row>
    <row r="13366" spans="1:7">
      <c r="A13366" s="32">
        <v>2018</v>
      </c>
      <c r="B13366" s="32">
        <v>8056</v>
      </c>
      <c r="C13366" s="33" t="s">
        <v>563</v>
      </c>
      <c r="D13366" s="33" t="s">
        <v>564</v>
      </c>
      <c r="E13366" s="34">
        <v>248517</v>
      </c>
      <c r="F13366" s="35">
        <v>1.0249999999999999</v>
      </c>
      <c r="G13366" s="34">
        <v>294</v>
      </c>
    </row>
    <row r="13367" spans="1:7">
      <c r="A13367" s="32">
        <v>2018</v>
      </c>
      <c r="B13367" s="32">
        <v>8056</v>
      </c>
      <c r="C13367" s="33" t="s">
        <v>563</v>
      </c>
      <c r="D13367" s="33" t="s">
        <v>564</v>
      </c>
      <c r="E13367" s="34">
        <v>458156</v>
      </c>
      <c r="F13367" s="35">
        <v>1.0249999999999999</v>
      </c>
      <c r="G13367" s="34">
        <v>286.60000000000002</v>
      </c>
    </row>
    <row r="13368" spans="1:7">
      <c r="A13368" s="32">
        <v>2018</v>
      </c>
      <c r="B13368" s="32">
        <v>8056</v>
      </c>
      <c r="C13368" s="33" t="s">
        <v>563</v>
      </c>
      <c r="D13368" s="33" t="s">
        <v>564</v>
      </c>
      <c r="E13368" s="34">
        <v>794543</v>
      </c>
      <c r="F13368" s="35">
        <v>1.0149999999999999</v>
      </c>
      <c r="G13368" s="34">
        <v>321.10000000000002</v>
      </c>
    </row>
    <row r="13369" spans="1:7">
      <c r="A13369" s="32">
        <v>2018</v>
      </c>
      <c r="B13369" s="32">
        <v>8059</v>
      </c>
      <c r="C13369" s="33" t="s">
        <v>563</v>
      </c>
      <c r="D13369" s="33" t="s">
        <v>564</v>
      </c>
      <c r="E13369" s="34">
        <v>6756</v>
      </c>
      <c r="F13369" s="35">
        <v>1.02</v>
      </c>
      <c r="G13369" s="34">
        <v>268.7</v>
      </c>
    </row>
    <row r="13370" spans="1:7">
      <c r="A13370" s="32">
        <v>2018</v>
      </c>
      <c r="B13370" s="32">
        <v>8059</v>
      </c>
      <c r="C13370" s="33" t="s">
        <v>563</v>
      </c>
      <c r="D13370" s="33" t="s">
        <v>564</v>
      </c>
      <c r="E13370" s="34">
        <v>4699</v>
      </c>
      <c r="F13370" s="35">
        <v>1.02</v>
      </c>
      <c r="G13370" s="34">
        <v>271.10000000000002</v>
      </c>
    </row>
    <row r="13371" spans="1:7">
      <c r="A13371" s="32">
        <v>2018</v>
      </c>
      <c r="B13371" s="32">
        <v>8059</v>
      </c>
      <c r="C13371" s="33" t="s">
        <v>563</v>
      </c>
      <c r="D13371" s="33" t="s">
        <v>564</v>
      </c>
      <c r="E13371" s="34">
        <v>15535</v>
      </c>
      <c r="F13371" s="35">
        <v>1.02</v>
      </c>
      <c r="G13371" s="34">
        <v>298.7</v>
      </c>
    </row>
    <row r="13372" spans="1:7">
      <c r="A13372" s="32">
        <v>2018</v>
      </c>
      <c r="B13372" s="32">
        <v>8059</v>
      </c>
      <c r="C13372" s="33" t="s">
        <v>563</v>
      </c>
      <c r="D13372" s="33" t="s">
        <v>564</v>
      </c>
      <c r="E13372" s="34">
        <v>16411</v>
      </c>
      <c r="F13372" s="35">
        <v>1.02</v>
      </c>
      <c r="G13372" s="34">
        <v>275.3</v>
      </c>
    </row>
    <row r="13373" spans="1:7">
      <c r="A13373" s="32">
        <v>2018</v>
      </c>
      <c r="B13373" s="32">
        <v>8059</v>
      </c>
      <c r="C13373" s="33" t="s">
        <v>563</v>
      </c>
      <c r="D13373" s="33" t="s">
        <v>564</v>
      </c>
      <c r="E13373" s="34">
        <v>19593</v>
      </c>
      <c r="F13373" s="35">
        <v>1.02</v>
      </c>
      <c r="G13373" s="34">
        <v>304</v>
      </c>
    </row>
    <row r="13374" spans="1:7">
      <c r="A13374" s="32">
        <v>2018</v>
      </c>
      <c r="B13374" s="32">
        <v>8059</v>
      </c>
      <c r="C13374" s="33" t="s">
        <v>563</v>
      </c>
      <c r="D13374" s="33" t="s">
        <v>564</v>
      </c>
      <c r="E13374" s="34">
        <v>22210</v>
      </c>
      <c r="F13374" s="35">
        <v>1.01</v>
      </c>
      <c r="G13374" s="34">
        <v>321.60000000000002</v>
      </c>
    </row>
    <row r="13375" spans="1:7">
      <c r="A13375" s="32">
        <v>2018</v>
      </c>
      <c r="B13375" s="32">
        <v>8059</v>
      </c>
      <c r="C13375" s="33" t="s">
        <v>563</v>
      </c>
      <c r="D13375" s="33" t="s">
        <v>564</v>
      </c>
      <c r="E13375" s="34">
        <v>33735</v>
      </c>
      <c r="F13375" s="35">
        <v>1.02</v>
      </c>
      <c r="G13375" s="34">
        <v>305.5</v>
      </c>
    </row>
    <row r="13376" spans="1:7">
      <c r="A13376" s="32">
        <v>2018</v>
      </c>
      <c r="B13376" s="32">
        <v>8059</v>
      </c>
      <c r="C13376" s="33" t="s">
        <v>563</v>
      </c>
      <c r="D13376" s="33" t="s">
        <v>564</v>
      </c>
      <c r="E13376" s="34">
        <v>10</v>
      </c>
      <c r="F13376" s="35">
        <v>1.02</v>
      </c>
      <c r="G13376" s="34">
        <v>289</v>
      </c>
    </row>
    <row r="13377" spans="1:7">
      <c r="A13377" s="32">
        <v>2018</v>
      </c>
      <c r="B13377" s="32">
        <v>8059</v>
      </c>
      <c r="C13377" s="33" t="s">
        <v>563</v>
      </c>
      <c r="D13377" s="33" t="s">
        <v>564</v>
      </c>
      <c r="E13377" s="34">
        <v>33</v>
      </c>
      <c r="F13377" s="35">
        <v>1.02</v>
      </c>
      <c r="G13377" s="34">
        <v>222.6</v>
      </c>
    </row>
    <row r="13378" spans="1:7">
      <c r="A13378" s="32">
        <v>2018</v>
      </c>
      <c r="B13378" s="32">
        <v>8059</v>
      </c>
      <c r="C13378" s="33" t="s">
        <v>563</v>
      </c>
      <c r="D13378" s="33" t="s">
        <v>564</v>
      </c>
      <c r="E13378" s="34">
        <v>145</v>
      </c>
      <c r="F13378" s="35">
        <v>1.02</v>
      </c>
      <c r="G13378" s="34">
        <v>330.8</v>
      </c>
    </row>
    <row r="13379" spans="1:7">
      <c r="A13379" s="32">
        <v>2018</v>
      </c>
      <c r="B13379" s="32">
        <v>8059</v>
      </c>
      <c r="C13379" s="33" t="s">
        <v>563</v>
      </c>
      <c r="D13379" s="33" t="s">
        <v>564</v>
      </c>
      <c r="E13379" s="34">
        <v>216</v>
      </c>
      <c r="F13379" s="35">
        <v>1.02</v>
      </c>
      <c r="G13379" s="34">
        <v>286.39999999999998</v>
      </c>
    </row>
    <row r="13380" spans="1:7">
      <c r="A13380" s="32">
        <v>2018</v>
      </c>
      <c r="B13380" s="32">
        <v>8059</v>
      </c>
      <c r="C13380" s="33" t="s">
        <v>563</v>
      </c>
      <c r="D13380" s="33" t="s">
        <v>564</v>
      </c>
      <c r="E13380" s="34">
        <v>610</v>
      </c>
      <c r="F13380" s="35">
        <v>1.02</v>
      </c>
      <c r="G13380" s="34">
        <v>274.2</v>
      </c>
    </row>
    <row r="13381" spans="1:7">
      <c r="A13381" s="32">
        <v>2018</v>
      </c>
      <c r="B13381" s="32">
        <v>8059</v>
      </c>
      <c r="C13381" s="33" t="s">
        <v>563</v>
      </c>
      <c r="D13381" s="33" t="s">
        <v>564</v>
      </c>
      <c r="E13381" s="34">
        <v>674</v>
      </c>
      <c r="F13381" s="35">
        <v>1.02</v>
      </c>
      <c r="G13381" s="34">
        <v>313.8</v>
      </c>
    </row>
    <row r="13382" spans="1:7">
      <c r="A13382" s="32">
        <v>2018</v>
      </c>
      <c r="B13382" s="32">
        <v>8059</v>
      </c>
      <c r="C13382" s="33" t="s">
        <v>563</v>
      </c>
      <c r="D13382" s="33" t="s">
        <v>564</v>
      </c>
      <c r="E13382" s="34">
        <v>736</v>
      </c>
      <c r="F13382" s="35">
        <v>1.02</v>
      </c>
      <c r="G13382" s="34">
        <v>253.3</v>
      </c>
    </row>
    <row r="13383" spans="1:7">
      <c r="A13383" s="32">
        <v>2018</v>
      </c>
      <c r="B13383" s="32">
        <v>8059</v>
      </c>
      <c r="C13383" s="33" t="s">
        <v>563</v>
      </c>
      <c r="D13383" s="33" t="s">
        <v>564</v>
      </c>
      <c r="E13383" s="34">
        <v>880</v>
      </c>
      <c r="F13383" s="35">
        <v>1.02</v>
      </c>
      <c r="G13383" s="34">
        <v>321.60000000000002</v>
      </c>
    </row>
    <row r="13384" spans="1:7">
      <c r="A13384" s="32">
        <v>2018</v>
      </c>
      <c r="B13384" s="32">
        <v>8059</v>
      </c>
      <c r="C13384" s="33" t="s">
        <v>563</v>
      </c>
      <c r="D13384" s="33" t="s">
        <v>564</v>
      </c>
      <c r="E13384" s="34">
        <v>1081</v>
      </c>
      <c r="F13384" s="35">
        <v>1.02</v>
      </c>
      <c r="G13384" s="34">
        <v>295.5</v>
      </c>
    </row>
    <row r="13385" spans="1:7">
      <c r="A13385" s="32">
        <v>2018</v>
      </c>
      <c r="B13385" s="32">
        <v>8059</v>
      </c>
      <c r="C13385" s="33" t="s">
        <v>563</v>
      </c>
      <c r="D13385" s="33" t="s">
        <v>564</v>
      </c>
      <c r="E13385" s="34">
        <v>1792</v>
      </c>
      <c r="F13385" s="35">
        <v>1.02</v>
      </c>
      <c r="G13385" s="34">
        <v>327.7</v>
      </c>
    </row>
    <row r="13386" spans="1:7">
      <c r="A13386" s="32">
        <v>2018</v>
      </c>
      <c r="B13386" s="32">
        <v>8059</v>
      </c>
      <c r="C13386" s="33" t="s">
        <v>563</v>
      </c>
      <c r="D13386" s="33" t="s">
        <v>564</v>
      </c>
      <c r="E13386" s="34">
        <v>2484</v>
      </c>
      <c r="F13386" s="35">
        <v>1.02</v>
      </c>
      <c r="G13386" s="34">
        <v>237.3</v>
      </c>
    </row>
    <row r="13387" spans="1:7">
      <c r="A13387" s="32">
        <v>2018</v>
      </c>
      <c r="B13387" s="32">
        <v>8059</v>
      </c>
      <c r="C13387" s="33" t="s">
        <v>563</v>
      </c>
      <c r="D13387" s="33" t="s">
        <v>564</v>
      </c>
      <c r="E13387" s="34">
        <v>2577</v>
      </c>
      <c r="F13387" s="35">
        <v>1.02</v>
      </c>
      <c r="G13387" s="34">
        <v>297.8</v>
      </c>
    </row>
    <row r="13388" spans="1:7">
      <c r="A13388" s="32">
        <v>2018</v>
      </c>
      <c r="B13388" s="32">
        <v>8059</v>
      </c>
      <c r="C13388" s="33" t="s">
        <v>563</v>
      </c>
      <c r="D13388" s="33" t="s">
        <v>564</v>
      </c>
      <c r="E13388" s="34">
        <v>3230</v>
      </c>
      <c r="F13388" s="35">
        <v>1.02</v>
      </c>
      <c r="G13388" s="34">
        <v>274.5</v>
      </c>
    </row>
    <row r="13389" spans="1:7">
      <c r="A13389" s="32">
        <v>2018</v>
      </c>
      <c r="B13389" s="32">
        <v>8059</v>
      </c>
      <c r="C13389" s="33" t="s">
        <v>563</v>
      </c>
      <c r="D13389" s="33" t="s">
        <v>564</v>
      </c>
      <c r="E13389" s="34">
        <v>3928</v>
      </c>
      <c r="F13389" s="35">
        <v>1.02</v>
      </c>
      <c r="G13389" s="34">
        <v>243.6</v>
      </c>
    </row>
    <row r="13390" spans="1:7">
      <c r="A13390" s="32">
        <v>2018</v>
      </c>
      <c r="B13390" s="32">
        <v>8059</v>
      </c>
      <c r="C13390" s="33" t="s">
        <v>563</v>
      </c>
      <c r="D13390" s="33" t="s">
        <v>564</v>
      </c>
      <c r="E13390" s="34">
        <v>8548</v>
      </c>
      <c r="F13390" s="35">
        <v>1.02</v>
      </c>
      <c r="G13390" s="34">
        <v>313</v>
      </c>
    </row>
    <row r="13391" spans="1:7">
      <c r="A13391" s="32">
        <v>2018</v>
      </c>
      <c r="B13391" s="32">
        <v>8063</v>
      </c>
      <c r="C13391" s="33" t="s">
        <v>563</v>
      </c>
      <c r="D13391" s="33" t="s">
        <v>564</v>
      </c>
      <c r="E13391" s="34">
        <v>13589</v>
      </c>
      <c r="F13391" s="35">
        <v>1.03</v>
      </c>
      <c r="G13391" s="34" t="s">
        <v>364</v>
      </c>
    </row>
    <row r="13392" spans="1:7">
      <c r="A13392" s="32">
        <v>2018</v>
      </c>
      <c r="B13392" s="32">
        <v>8066</v>
      </c>
      <c r="C13392" s="33" t="s">
        <v>565</v>
      </c>
      <c r="D13392" s="33" t="s">
        <v>566</v>
      </c>
      <c r="E13392" s="34">
        <v>750</v>
      </c>
      <c r="F13392" s="35">
        <v>5.88</v>
      </c>
      <c r="G13392" s="34">
        <v>2102.6999999999998</v>
      </c>
    </row>
    <row r="13393" spans="1:7">
      <c r="A13393" s="32">
        <v>2018</v>
      </c>
      <c r="B13393" s="32">
        <v>8066</v>
      </c>
      <c r="C13393" s="33" t="s">
        <v>363</v>
      </c>
      <c r="D13393" s="33" t="s">
        <v>354</v>
      </c>
      <c r="E13393" s="34">
        <v>156587</v>
      </c>
      <c r="F13393" s="35">
        <v>19.091999999999999</v>
      </c>
      <c r="G13393" s="34">
        <v>227.4</v>
      </c>
    </row>
    <row r="13394" spans="1:7">
      <c r="A13394" s="32">
        <v>2018</v>
      </c>
      <c r="B13394" s="32">
        <v>8066</v>
      </c>
      <c r="C13394" s="33" t="s">
        <v>363</v>
      </c>
      <c r="D13394" s="33" t="s">
        <v>354</v>
      </c>
      <c r="E13394" s="34">
        <v>106963</v>
      </c>
      <c r="F13394" s="35">
        <v>18.128</v>
      </c>
      <c r="G13394" s="34">
        <v>359.9</v>
      </c>
    </row>
    <row r="13395" spans="1:7">
      <c r="A13395" s="32">
        <v>2018</v>
      </c>
      <c r="B13395" s="32">
        <v>8066</v>
      </c>
      <c r="C13395" s="33" t="s">
        <v>363</v>
      </c>
      <c r="D13395" s="33" t="s">
        <v>354</v>
      </c>
      <c r="E13395" s="34">
        <v>80048</v>
      </c>
      <c r="F13395" s="35">
        <v>18.128</v>
      </c>
      <c r="G13395" s="34">
        <v>359.9</v>
      </c>
    </row>
    <row r="13396" spans="1:7">
      <c r="A13396" s="32">
        <v>2018</v>
      </c>
      <c r="B13396" s="32">
        <v>8068</v>
      </c>
      <c r="C13396" s="33" t="s">
        <v>563</v>
      </c>
      <c r="D13396" s="33" t="s">
        <v>564</v>
      </c>
      <c r="E13396" s="34">
        <v>575245</v>
      </c>
      <c r="F13396" s="35">
        <v>1.038</v>
      </c>
      <c r="G13396" s="34">
        <v>298.89999999999998</v>
      </c>
    </row>
    <row r="13397" spans="1:7">
      <c r="A13397" s="32">
        <v>2018</v>
      </c>
      <c r="B13397" s="32">
        <v>8068</v>
      </c>
      <c r="C13397" s="33" t="s">
        <v>563</v>
      </c>
      <c r="D13397" s="33" t="s">
        <v>564</v>
      </c>
      <c r="E13397" s="34">
        <v>1014676</v>
      </c>
      <c r="F13397" s="35">
        <v>1.038</v>
      </c>
      <c r="G13397" s="34">
        <v>238.2</v>
      </c>
    </row>
    <row r="13398" spans="1:7">
      <c r="A13398" s="32">
        <v>2018</v>
      </c>
      <c r="B13398" s="32">
        <v>8069</v>
      </c>
      <c r="C13398" s="33" t="s">
        <v>353</v>
      </c>
      <c r="D13398" s="33" t="s">
        <v>354</v>
      </c>
      <c r="E13398" s="34">
        <v>23042</v>
      </c>
      <c r="F13398" s="35">
        <v>24.094000000000001</v>
      </c>
      <c r="G13398" s="34">
        <v>165</v>
      </c>
    </row>
    <row r="13399" spans="1:7">
      <c r="A13399" s="32">
        <v>2018</v>
      </c>
      <c r="B13399" s="32">
        <v>8069</v>
      </c>
      <c r="C13399" s="33" t="s">
        <v>353</v>
      </c>
      <c r="D13399" s="33" t="s">
        <v>354</v>
      </c>
      <c r="E13399" s="34">
        <v>56594</v>
      </c>
      <c r="F13399" s="35">
        <v>24.077999999999999</v>
      </c>
      <c r="G13399" s="34">
        <v>187.7</v>
      </c>
    </row>
    <row r="13400" spans="1:7">
      <c r="A13400" s="32">
        <v>2018</v>
      </c>
      <c r="B13400" s="32">
        <v>8069</v>
      </c>
      <c r="C13400" s="33" t="s">
        <v>353</v>
      </c>
      <c r="D13400" s="33" t="s">
        <v>354</v>
      </c>
      <c r="E13400" s="34">
        <v>41128</v>
      </c>
      <c r="F13400" s="35">
        <v>20.981000000000002</v>
      </c>
      <c r="G13400" s="34">
        <v>215.6</v>
      </c>
    </row>
    <row r="13401" spans="1:7">
      <c r="A13401" s="32">
        <v>2018</v>
      </c>
      <c r="B13401" s="32">
        <v>8069</v>
      </c>
      <c r="C13401" s="33" t="s">
        <v>353</v>
      </c>
      <c r="D13401" s="33" t="s">
        <v>354</v>
      </c>
      <c r="E13401" s="34">
        <v>6377</v>
      </c>
      <c r="F13401" s="35">
        <v>24.398</v>
      </c>
      <c r="G13401" s="34">
        <v>185.3</v>
      </c>
    </row>
    <row r="13402" spans="1:7">
      <c r="A13402" s="32">
        <v>2018</v>
      </c>
      <c r="B13402" s="32">
        <v>8073</v>
      </c>
      <c r="C13402" s="33" t="s">
        <v>563</v>
      </c>
      <c r="D13402" s="33" t="s">
        <v>564</v>
      </c>
      <c r="E13402" s="34">
        <v>14066</v>
      </c>
      <c r="F13402" s="35">
        <v>1.089</v>
      </c>
      <c r="G13402" s="34">
        <v>205.2</v>
      </c>
    </row>
    <row r="13403" spans="1:7">
      <c r="A13403" s="32">
        <v>2018</v>
      </c>
      <c r="B13403" s="32">
        <v>8073</v>
      </c>
      <c r="C13403" s="33" t="s">
        <v>563</v>
      </c>
      <c r="D13403" s="33" t="s">
        <v>564</v>
      </c>
      <c r="E13403" s="34">
        <v>45385</v>
      </c>
      <c r="F13403" s="35">
        <v>1.087</v>
      </c>
      <c r="G13403" s="34">
        <v>230</v>
      </c>
    </row>
    <row r="13404" spans="1:7">
      <c r="A13404" s="32">
        <v>2018</v>
      </c>
      <c r="B13404" s="32">
        <v>8073</v>
      </c>
      <c r="C13404" s="33" t="s">
        <v>563</v>
      </c>
      <c r="D13404" s="33" t="s">
        <v>564</v>
      </c>
      <c r="E13404" s="34">
        <v>25132</v>
      </c>
      <c r="F13404" s="35">
        <v>1.0880000000000001</v>
      </c>
      <c r="G13404" s="34">
        <v>168.5</v>
      </c>
    </row>
    <row r="13405" spans="1:7">
      <c r="A13405" s="32">
        <v>2018</v>
      </c>
      <c r="B13405" s="32">
        <v>8102</v>
      </c>
      <c r="C13405" s="33" t="s">
        <v>565</v>
      </c>
      <c r="D13405" s="33" t="s">
        <v>566</v>
      </c>
      <c r="E13405" s="34">
        <v>12011</v>
      </c>
      <c r="F13405" s="35">
        <v>5.7350000000000003</v>
      </c>
      <c r="G13405" s="34" t="s">
        <v>364</v>
      </c>
    </row>
    <row r="13406" spans="1:7">
      <c r="A13406" s="32">
        <v>2018</v>
      </c>
      <c r="B13406" s="32">
        <v>8102</v>
      </c>
      <c r="C13406" s="33" t="s">
        <v>353</v>
      </c>
      <c r="D13406" s="33" t="s">
        <v>354</v>
      </c>
      <c r="E13406" s="34">
        <v>48100</v>
      </c>
      <c r="F13406" s="35">
        <v>25.042000000000002</v>
      </c>
      <c r="G13406" s="34" t="s">
        <v>364</v>
      </c>
    </row>
    <row r="13407" spans="1:7">
      <c r="A13407" s="32">
        <v>2018</v>
      </c>
      <c r="B13407" s="32">
        <v>8102</v>
      </c>
      <c r="C13407" s="33" t="s">
        <v>353</v>
      </c>
      <c r="D13407" s="33" t="s">
        <v>354</v>
      </c>
      <c r="E13407" s="34">
        <v>48100</v>
      </c>
      <c r="F13407" s="35">
        <v>25.042000000000002</v>
      </c>
      <c r="G13407" s="34" t="s">
        <v>364</v>
      </c>
    </row>
    <row r="13408" spans="1:7">
      <c r="A13408" s="32">
        <v>2018</v>
      </c>
      <c r="B13408" s="32">
        <v>8102</v>
      </c>
      <c r="C13408" s="33" t="s">
        <v>353</v>
      </c>
      <c r="D13408" s="33" t="s">
        <v>354</v>
      </c>
      <c r="E13408" s="34">
        <v>172676</v>
      </c>
      <c r="F13408" s="35">
        <v>24.86</v>
      </c>
      <c r="G13408" s="34" t="s">
        <v>364</v>
      </c>
    </row>
    <row r="13409" spans="1:7">
      <c r="A13409" s="32">
        <v>2018</v>
      </c>
      <c r="B13409" s="32">
        <v>8102</v>
      </c>
      <c r="C13409" s="33" t="s">
        <v>353</v>
      </c>
      <c r="D13409" s="33" t="s">
        <v>354</v>
      </c>
      <c r="E13409" s="34">
        <v>203840</v>
      </c>
      <c r="F13409" s="35">
        <v>24.853999999999999</v>
      </c>
      <c r="G13409" s="34" t="s">
        <v>364</v>
      </c>
    </row>
    <row r="13410" spans="1:7">
      <c r="A13410" s="32">
        <v>2018</v>
      </c>
      <c r="B13410" s="32">
        <v>8102</v>
      </c>
      <c r="C13410" s="33" t="s">
        <v>353</v>
      </c>
      <c r="D13410" s="33" t="s">
        <v>354</v>
      </c>
      <c r="E13410" s="34">
        <v>42823</v>
      </c>
      <c r="F13410" s="35">
        <v>25.161999999999999</v>
      </c>
      <c r="G13410" s="34" t="s">
        <v>364</v>
      </c>
    </row>
    <row r="13411" spans="1:7">
      <c r="A13411" s="32">
        <v>2018</v>
      </c>
      <c r="B13411" s="32">
        <v>8102</v>
      </c>
      <c r="C13411" s="33" t="s">
        <v>353</v>
      </c>
      <c r="D13411" s="33" t="s">
        <v>354</v>
      </c>
      <c r="E13411" s="34">
        <v>42490</v>
      </c>
      <c r="F13411" s="35">
        <v>25.062000000000001</v>
      </c>
      <c r="G13411" s="34" t="s">
        <v>364</v>
      </c>
    </row>
    <row r="13412" spans="1:7">
      <c r="A13412" s="32">
        <v>2018</v>
      </c>
      <c r="B13412" s="32">
        <v>8102</v>
      </c>
      <c r="C13412" s="33" t="s">
        <v>353</v>
      </c>
      <c r="D13412" s="33" t="s">
        <v>354</v>
      </c>
      <c r="E13412" s="34">
        <v>28757</v>
      </c>
      <c r="F13412" s="35">
        <v>25.13</v>
      </c>
      <c r="G13412" s="34" t="s">
        <v>364</v>
      </c>
    </row>
    <row r="13413" spans="1:7">
      <c r="A13413" s="32">
        <v>2018</v>
      </c>
      <c r="B13413" s="32">
        <v>8219</v>
      </c>
      <c r="C13413" s="33" t="s">
        <v>563</v>
      </c>
      <c r="D13413" s="33" t="s">
        <v>564</v>
      </c>
      <c r="E13413" s="34">
        <v>3361</v>
      </c>
      <c r="F13413" s="35">
        <v>1.1299999999999999</v>
      </c>
      <c r="G13413" s="34">
        <v>3261.1</v>
      </c>
    </row>
    <row r="13414" spans="1:7">
      <c r="A13414" s="32">
        <v>2018</v>
      </c>
      <c r="B13414" s="32">
        <v>8222</v>
      </c>
      <c r="C13414" s="33" t="s">
        <v>362</v>
      </c>
      <c r="D13414" s="33" t="s">
        <v>354</v>
      </c>
      <c r="E13414" s="34">
        <v>207376</v>
      </c>
      <c r="F13414" s="35">
        <v>13.715999999999999</v>
      </c>
      <c r="G13414" s="34">
        <v>177.7</v>
      </c>
    </row>
    <row r="13415" spans="1:7">
      <c r="A13415" s="32">
        <v>2018</v>
      </c>
      <c r="B13415" s="32">
        <v>8222</v>
      </c>
      <c r="C13415" s="33" t="s">
        <v>565</v>
      </c>
      <c r="D13415" s="33" t="s">
        <v>566</v>
      </c>
      <c r="E13415" s="34">
        <v>1303</v>
      </c>
      <c r="F13415" s="35">
        <v>6</v>
      </c>
      <c r="G13415" s="34">
        <v>1676.5</v>
      </c>
    </row>
    <row r="13416" spans="1:7">
      <c r="A13416" s="32">
        <v>2018</v>
      </c>
      <c r="B13416" s="32">
        <v>8222</v>
      </c>
      <c r="C13416" s="33" t="s">
        <v>565</v>
      </c>
      <c r="D13416" s="33" t="s">
        <v>566</v>
      </c>
      <c r="E13416" s="34">
        <v>1588</v>
      </c>
      <c r="F13416" s="35">
        <v>6</v>
      </c>
      <c r="G13416" s="34">
        <v>1696</v>
      </c>
    </row>
    <row r="13417" spans="1:7">
      <c r="A13417" s="32">
        <v>2018</v>
      </c>
      <c r="B13417" s="32">
        <v>8223</v>
      </c>
      <c r="C13417" s="33" t="s">
        <v>363</v>
      </c>
      <c r="D13417" s="33" t="s">
        <v>354</v>
      </c>
      <c r="E13417" s="34">
        <v>62714</v>
      </c>
      <c r="F13417" s="35">
        <v>18.47</v>
      </c>
      <c r="G13417" s="34">
        <v>166.5</v>
      </c>
    </row>
    <row r="13418" spans="1:7">
      <c r="A13418" s="32">
        <v>2018</v>
      </c>
      <c r="B13418" s="32">
        <v>8223</v>
      </c>
      <c r="C13418" s="33" t="s">
        <v>363</v>
      </c>
      <c r="D13418" s="33" t="s">
        <v>354</v>
      </c>
      <c r="E13418" s="34">
        <v>45063</v>
      </c>
      <c r="F13418" s="35">
        <v>17.600000000000001</v>
      </c>
      <c r="G13418" s="34">
        <v>206.7</v>
      </c>
    </row>
    <row r="13419" spans="1:7">
      <c r="A13419" s="32">
        <v>2018</v>
      </c>
      <c r="B13419" s="32">
        <v>8223</v>
      </c>
      <c r="C13419" s="33" t="s">
        <v>565</v>
      </c>
      <c r="D13419" s="33" t="s">
        <v>566</v>
      </c>
      <c r="E13419" s="34">
        <v>2380</v>
      </c>
      <c r="F13419" s="35">
        <v>5.73</v>
      </c>
      <c r="G13419" s="34">
        <v>1542.8</v>
      </c>
    </row>
    <row r="13420" spans="1:7">
      <c r="A13420" s="32">
        <v>2018</v>
      </c>
      <c r="B13420" s="32">
        <v>8223</v>
      </c>
      <c r="C13420" s="33" t="s">
        <v>363</v>
      </c>
      <c r="D13420" s="33" t="s">
        <v>354</v>
      </c>
      <c r="E13420" s="34">
        <v>45310</v>
      </c>
      <c r="F13420" s="35">
        <v>18.05</v>
      </c>
      <c r="G13420" s="34">
        <v>238.2</v>
      </c>
    </row>
    <row r="13421" spans="1:7">
      <c r="A13421" s="32">
        <v>2018</v>
      </c>
      <c r="B13421" s="32">
        <v>8224</v>
      </c>
      <c r="C13421" s="33" t="s">
        <v>565</v>
      </c>
      <c r="D13421" s="33" t="s">
        <v>566</v>
      </c>
      <c r="E13421" s="34">
        <v>3962</v>
      </c>
      <c r="F13421" s="35">
        <v>5.8390000000000004</v>
      </c>
      <c r="G13421" s="34">
        <v>1870</v>
      </c>
    </row>
    <row r="13422" spans="1:7">
      <c r="A13422" s="32">
        <v>2018</v>
      </c>
      <c r="B13422" s="32">
        <v>8226</v>
      </c>
      <c r="C13422" s="33" t="s">
        <v>353</v>
      </c>
      <c r="D13422" s="33" t="s">
        <v>354</v>
      </c>
      <c r="E13422" s="34">
        <v>25757</v>
      </c>
      <c r="F13422" s="35">
        <v>25.93</v>
      </c>
      <c r="G13422" s="34" t="s">
        <v>364</v>
      </c>
    </row>
    <row r="13423" spans="1:7">
      <c r="A13423" s="32">
        <v>2018</v>
      </c>
      <c r="B13423" s="32">
        <v>8226</v>
      </c>
      <c r="C13423" s="33" t="s">
        <v>353</v>
      </c>
      <c r="D13423" s="33" t="s">
        <v>354</v>
      </c>
      <c r="E13423" s="34">
        <v>1858</v>
      </c>
      <c r="F13423" s="35">
        <v>24.91</v>
      </c>
      <c r="G13423" s="34" t="s">
        <v>364</v>
      </c>
    </row>
    <row r="13424" spans="1:7">
      <c r="A13424" s="32">
        <v>2018</v>
      </c>
      <c r="B13424" s="32">
        <v>8226</v>
      </c>
      <c r="C13424" s="33" t="s">
        <v>353</v>
      </c>
      <c r="D13424" s="33" t="s">
        <v>354</v>
      </c>
      <c r="E13424" s="34">
        <v>12596</v>
      </c>
      <c r="F13424" s="35">
        <v>25.31</v>
      </c>
      <c r="G13424" s="34" t="s">
        <v>364</v>
      </c>
    </row>
    <row r="13425" spans="1:7">
      <c r="A13425" s="32">
        <v>2018</v>
      </c>
      <c r="B13425" s="32">
        <v>8226</v>
      </c>
      <c r="C13425" s="33" t="s">
        <v>563</v>
      </c>
      <c r="D13425" s="33" t="s">
        <v>564</v>
      </c>
      <c r="E13425" s="34">
        <v>1550</v>
      </c>
      <c r="F13425" s="35">
        <v>1.03</v>
      </c>
      <c r="G13425" s="34" t="s">
        <v>364</v>
      </c>
    </row>
    <row r="13426" spans="1:7">
      <c r="A13426" s="32">
        <v>2018</v>
      </c>
      <c r="B13426" s="32">
        <v>8816</v>
      </c>
      <c r="C13426" s="33" t="s">
        <v>353</v>
      </c>
      <c r="D13426" s="33" t="s">
        <v>354</v>
      </c>
      <c r="E13426" s="34">
        <v>34115</v>
      </c>
      <c r="F13426" s="35">
        <v>22.5</v>
      </c>
      <c r="G13426" s="34">
        <v>248.1</v>
      </c>
    </row>
    <row r="13427" spans="1:7">
      <c r="A13427" s="32">
        <v>2018</v>
      </c>
      <c r="B13427" s="32">
        <v>8823</v>
      </c>
      <c r="C13427" s="33" t="s">
        <v>565</v>
      </c>
      <c r="D13427" s="33" t="s">
        <v>566</v>
      </c>
      <c r="E13427" s="34">
        <v>2899</v>
      </c>
      <c r="F13427" s="35">
        <v>5.6660000000000004</v>
      </c>
      <c r="G13427" s="34">
        <v>1705.5</v>
      </c>
    </row>
    <row r="13428" spans="1:7">
      <c r="A13428" s="32">
        <v>2018</v>
      </c>
      <c r="B13428" s="32">
        <v>8823</v>
      </c>
      <c r="C13428" s="33" t="s">
        <v>567</v>
      </c>
      <c r="D13428" s="33" t="s">
        <v>566</v>
      </c>
      <c r="E13428" s="34">
        <v>42878</v>
      </c>
      <c r="F13428" s="35">
        <v>6.3179999999999996</v>
      </c>
      <c r="G13428" s="34">
        <v>1275.5</v>
      </c>
    </row>
    <row r="13429" spans="1:7">
      <c r="A13429" s="32">
        <v>2018</v>
      </c>
      <c r="B13429" s="32">
        <v>8823</v>
      </c>
      <c r="C13429" s="33" t="s">
        <v>567</v>
      </c>
      <c r="D13429" s="33" t="s">
        <v>566</v>
      </c>
      <c r="E13429" s="34">
        <v>68699</v>
      </c>
      <c r="F13429" s="35">
        <v>6.3259999999999996</v>
      </c>
      <c r="G13429" s="34">
        <v>1275.5</v>
      </c>
    </row>
    <row r="13430" spans="1:7">
      <c r="A13430" s="32">
        <v>2018</v>
      </c>
      <c r="B13430" s="32">
        <v>8823</v>
      </c>
      <c r="C13430" s="33" t="s">
        <v>567</v>
      </c>
      <c r="D13430" s="33" t="s">
        <v>566</v>
      </c>
      <c r="E13430" s="34">
        <v>69105</v>
      </c>
      <c r="F13430" s="35">
        <v>6.3230000000000004</v>
      </c>
      <c r="G13430" s="34">
        <v>1275.5</v>
      </c>
    </row>
    <row r="13431" spans="1:7">
      <c r="A13431" s="32">
        <v>2018</v>
      </c>
      <c r="B13431" s="32">
        <v>8823</v>
      </c>
      <c r="C13431" s="33" t="s">
        <v>567</v>
      </c>
      <c r="D13431" s="33" t="s">
        <v>566</v>
      </c>
      <c r="E13431" s="34">
        <v>68876</v>
      </c>
      <c r="F13431" s="35">
        <v>6.2960000000000003</v>
      </c>
      <c r="G13431" s="34">
        <v>1275.5</v>
      </c>
    </row>
    <row r="13432" spans="1:7">
      <c r="A13432" s="32">
        <v>2018</v>
      </c>
      <c r="B13432" s="32">
        <v>8823</v>
      </c>
      <c r="C13432" s="33" t="s">
        <v>567</v>
      </c>
      <c r="D13432" s="33" t="s">
        <v>566</v>
      </c>
      <c r="E13432" s="34">
        <v>68847</v>
      </c>
      <c r="F13432" s="35">
        <v>6.3049999999999997</v>
      </c>
      <c r="G13432" s="34">
        <v>1327</v>
      </c>
    </row>
    <row r="13433" spans="1:7">
      <c r="A13433" s="32">
        <v>2018</v>
      </c>
      <c r="B13433" s="32">
        <v>8823</v>
      </c>
      <c r="C13433" s="33" t="s">
        <v>567</v>
      </c>
      <c r="D13433" s="33" t="s">
        <v>566</v>
      </c>
      <c r="E13433" s="34">
        <v>68118</v>
      </c>
      <c r="F13433" s="35">
        <v>6.335</v>
      </c>
      <c r="G13433" s="34">
        <v>1275.4000000000001</v>
      </c>
    </row>
    <row r="13434" spans="1:7">
      <c r="A13434" s="32">
        <v>2018</v>
      </c>
      <c r="B13434" s="32">
        <v>8823</v>
      </c>
      <c r="C13434" s="33" t="s">
        <v>567</v>
      </c>
      <c r="D13434" s="33" t="s">
        <v>566</v>
      </c>
      <c r="E13434" s="34">
        <v>68107</v>
      </c>
      <c r="F13434" s="35">
        <v>6.31</v>
      </c>
      <c r="G13434" s="34">
        <v>1275.5</v>
      </c>
    </row>
    <row r="13435" spans="1:7">
      <c r="A13435" s="32">
        <v>2018</v>
      </c>
      <c r="B13435" s="32">
        <v>8823</v>
      </c>
      <c r="C13435" s="33" t="s">
        <v>567</v>
      </c>
      <c r="D13435" s="33" t="s">
        <v>566</v>
      </c>
      <c r="E13435" s="34">
        <v>66829</v>
      </c>
      <c r="F13435" s="35">
        <v>6.3170000000000002</v>
      </c>
      <c r="G13435" s="34">
        <v>1235.9000000000001</v>
      </c>
    </row>
    <row r="13436" spans="1:7">
      <c r="A13436" s="32">
        <v>2018</v>
      </c>
      <c r="B13436" s="32">
        <v>8827</v>
      </c>
      <c r="C13436" s="33" t="s">
        <v>353</v>
      </c>
      <c r="D13436" s="33" t="s">
        <v>354</v>
      </c>
      <c r="E13436" s="34">
        <v>45709</v>
      </c>
      <c r="F13436" s="35">
        <v>25.641999999999999</v>
      </c>
      <c r="G13436" s="34">
        <v>239.7</v>
      </c>
    </row>
    <row r="13437" spans="1:7">
      <c r="A13437" s="32">
        <v>2018</v>
      </c>
      <c r="B13437" s="32">
        <v>8827</v>
      </c>
      <c r="C13437" s="33" t="s">
        <v>353</v>
      </c>
      <c r="D13437" s="33" t="s">
        <v>354</v>
      </c>
      <c r="E13437" s="34">
        <v>38509</v>
      </c>
      <c r="F13437" s="35">
        <v>23.042000000000002</v>
      </c>
      <c r="G13437" s="34">
        <v>227.9</v>
      </c>
    </row>
    <row r="13438" spans="1:7">
      <c r="A13438" s="32">
        <v>2018</v>
      </c>
      <c r="B13438" s="32">
        <v>8827</v>
      </c>
      <c r="C13438" s="33" t="s">
        <v>353</v>
      </c>
      <c r="D13438" s="33" t="s">
        <v>354</v>
      </c>
      <c r="E13438" s="34">
        <v>45764</v>
      </c>
      <c r="F13438" s="35">
        <v>22.462</v>
      </c>
      <c r="G13438" s="34">
        <v>236.2</v>
      </c>
    </row>
    <row r="13439" spans="1:7">
      <c r="A13439" s="32">
        <v>2018</v>
      </c>
      <c r="B13439" s="32">
        <v>8827</v>
      </c>
      <c r="C13439" s="33" t="s">
        <v>353</v>
      </c>
      <c r="D13439" s="33" t="s">
        <v>354</v>
      </c>
      <c r="E13439" s="34">
        <v>27193</v>
      </c>
      <c r="F13439" s="35">
        <v>23.658000000000001</v>
      </c>
      <c r="G13439" s="34">
        <v>224.4</v>
      </c>
    </row>
    <row r="13440" spans="1:7">
      <c r="A13440" s="32">
        <v>2018</v>
      </c>
      <c r="B13440" s="32">
        <v>8827</v>
      </c>
      <c r="C13440" s="33" t="s">
        <v>353</v>
      </c>
      <c r="D13440" s="33" t="s">
        <v>354</v>
      </c>
      <c r="E13440" s="34">
        <v>12934</v>
      </c>
      <c r="F13440" s="35">
        <v>23.155999999999999</v>
      </c>
      <c r="G13440" s="34">
        <v>253.3</v>
      </c>
    </row>
    <row r="13441" spans="1:7">
      <c r="A13441" s="32">
        <v>2018</v>
      </c>
      <c r="B13441" s="32">
        <v>8827</v>
      </c>
      <c r="C13441" s="33" t="s">
        <v>353</v>
      </c>
      <c r="D13441" s="33" t="s">
        <v>354</v>
      </c>
      <c r="E13441" s="34">
        <v>33473</v>
      </c>
      <c r="F13441" s="35">
        <v>23.576000000000001</v>
      </c>
      <c r="G13441" s="34">
        <v>220.8</v>
      </c>
    </row>
    <row r="13442" spans="1:7">
      <c r="A13442" s="32">
        <v>2018</v>
      </c>
      <c r="B13442" s="32">
        <v>8828</v>
      </c>
      <c r="C13442" s="33" t="s">
        <v>565</v>
      </c>
      <c r="D13442" s="33" t="s">
        <v>566</v>
      </c>
      <c r="E13442" s="34">
        <v>40000</v>
      </c>
      <c r="F13442" s="35">
        <v>5.75</v>
      </c>
      <c r="G13442" s="34">
        <v>1721.2</v>
      </c>
    </row>
    <row r="13443" spans="1:7">
      <c r="A13443" s="32">
        <v>2018</v>
      </c>
      <c r="B13443" s="32">
        <v>8831</v>
      </c>
      <c r="C13443" s="33" t="s">
        <v>563</v>
      </c>
      <c r="D13443" s="33" t="s">
        <v>564</v>
      </c>
      <c r="E13443" s="34">
        <v>30789</v>
      </c>
      <c r="F13443" s="35">
        <v>1.03</v>
      </c>
      <c r="G13443" s="34">
        <v>283.60000000000002</v>
      </c>
    </row>
    <row r="13444" spans="1:7">
      <c r="A13444" s="32">
        <v>2018</v>
      </c>
      <c r="B13444" s="32">
        <v>8831</v>
      </c>
      <c r="C13444" s="33" t="s">
        <v>563</v>
      </c>
      <c r="D13444" s="33" t="s">
        <v>564</v>
      </c>
      <c r="E13444" s="34">
        <v>28727</v>
      </c>
      <c r="F13444" s="35">
        <v>1.03</v>
      </c>
      <c r="G13444" s="34">
        <v>295.8</v>
      </c>
    </row>
    <row r="13445" spans="1:7">
      <c r="A13445" s="32">
        <v>2018</v>
      </c>
      <c r="B13445" s="32">
        <v>8831</v>
      </c>
      <c r="C13445" s="33" t="s">
        <v>563</v>
      </c>
      <c r="D13445" s="33" t="s">
        <v>564</v>
      </c>
      <c r="E13445" s="34">
        <v>10575</v>
      </c>
      <c r="F13445" s="35">
        <v>1.03</v>
      </c>
      <c r="G13445" s="34">
        <v>271.3</v>
      </c>
    </row>
    <row r="13446" spans="1:7">
      <c r="A13446" s="32">
        <v>2018</v>
      </c>
      <c r="B13446" s="32">
        <v>8831</v>
      </c>
      <c r="C13446" s="33" t="s">
        <v>563</v>
      </c>
      <c r="D13446" s="33" t="s">
        <v>564</v>
      </c>
      <c r="E13446" s="34">
        <v>56628</v>
      </c>
      <c r="F13446" s="35">
        <v>1.03</v>
      </c>
      <c r="G13446" s="34">
        <v>285.5</v>
      </c>
    </row>
    <row r="13447" spans="1:7">
      <c r="A13447" s="32">
        <v>2018</v>
      </c>
      <c r="B13447" s="32">
        <v>8831</v>
      </c>
      <c r="C13447" s="33" t="s">
        <v>563</v>
      </c>
      <c r="D13447" s="33" t="s">
        <v>564</v>
      </c>
      <c r="E13447" s="34">
        <v>257049</v>
      </c>
      <c r="F13447" s="35">
        <v>1.03</v>
      </c>
      <c r="G13447" s="34">
        <v>268.3</v>
      </c>
    </row>
    <row r="13448" spans="1:7">
      <c r="A13448" s="32">
        <v>2018</v>
      </c>
      <c r="B13448" s="32">
        <v>8831</v>
      </c>
      <c r="C13448" s="33" t="s">
        <v>563</v>
      </c>
      <c r="D13448" s="33" t="s">
        <v>564</v>
      </c>
      <c r="E13448" s="34">
        <v>228420</v>
      </c>
      <c r="F13448" s="35">
        <v>1.03</v>
      </c>
      <c r="G13448" s="34">
        <v>283.89999999999998</v>
      </c>
    </row>
    <row r="13449" spans="1:7">
      <c r="A13449" s="32">
        <v>2018</v>
      </c>
      <c r="B13449" s="32">
        <v>8832</v>
      </c>
      <c r="C13449" s="33" t="s">
        <v>563</v>
      </c>
      <c r="D13449" s="33" t="s">
        <v>564</v>
      </c>
      <c r="E13449" s="34">
        <v>188043</v>
      </c>
      <c r="F13449" s="35">
        <v>1.03</v>
      </c>
      <c r="G13449" s="34">
        <v>253.9</v>
      </c>
    </row>
    <row r="13450" spans="1:7">
      <c r="A13450" s="32">
        <v>2018</v>
      </c>
      <c r="B13450" s="32">
        <v>8832</v>
      </c>
      <c r="C13450" s="33" t="s">
        <v>563</v>
      </c>
      <c r="D13450" s="33" t="s">
        <v>564</v>
      </c>
      <c r="E13450" s="34">
        <v>452599</v>
      </c>
      <c r="F13450" s="35">
        <v>1.03</v>
      </c>
      <c r="G13450" s="34">
        <v>287.89999999999998</v>
      </c>
    </row>
    <row r="13451" spans="1:7">
      <c r="A13451" s="32">
        <v>2018</v>
      </c>
      <c r="B13451" s="32">
        <v>8832</v>
      </c>
      <c r="C13451" s="33" t="s">
        <v>563</v>
      </c>
      <c r="D13451" s="33" t="s">
        <v>564</v>
      </c>
      <c r="E13451" s="34">
        <v>9708</v>
      </c>
      <c r="F13451" s="35">
        <v>1.03</v>
      </c>
      <c r="G13451" s="34">
        <v>299.89999999999998</v>
      </c>
    </row>
    <row r="13452" spans="1:7">
      <c r="A13452" s="32">
        <v>2018</v>
      </c>
      <c r="B13452" s="32">
        <v>8832</v>
      </c>
      <c r="C13452" s="33" t="s">
        <v>563</v>
      </c>
      <c r="D13452" s="33" t="s">
        <v>564</v>
      </c>
      <c r="E13452" s="34">
        <v>9709</v>
      </c>
      <c r="F13452" s="35">
        <v>1.03</v>
      </c>
      <c r="G13452" s="34">
        <v>299.10000000000002</v>
      </c>
    </row>
    <row r="13453" spans="1:7">
      <c r="A13453" s="32">
        <v>2018</v>
      </c>
      <c r="B13453" s="32">
        <v>8832</v>
      </c>
      <c r="C13453" s="33" t="s">
        <v>563</v>
      </c>
      <c r="D13453" s="33" t="s">
        <v>564</v>
      </c>
      <c r="E13453" s="34">
        <v>38834</v>
      </c>
      <c r="F13453" s="35">
        <v>1.03</v>
      </c>
      <c r="G13453" s="34">
        <v>299.60000000000002</v>
      </c>
    </row>
    <row r="13454" spans="1:7">
      <c r="A13454" s="32">
        <v>2018</v>
      </c>
      <c r="B13454" s="32">
        <v>8832</v>
      </c>
      <c r="C13454" s="33" t="s">
        <v>563</v>
      </c>
      <c r="D13454" s="33" t="s">
        <v>564</v>
      </c>
      <c r="E13454" s="34">
        <v>50750</v>
      </c>
      <c r="F13454" s="35">
        <v>1.03</v>
      </c>
      <c r="G13454" s="34">
        <v>290.8</v>
      </c>
    </row>
    <row r="13455" spans="1:7">
      <c r="A13455" s="32">
        <v>2018</v>
      </c>
      <c r="B13455" s="32">
        <v>8834</v>
      </c>
      <c r="C13455" s="33" t="s">
        <v>363</v>
      </c>
      <c r="D13455" s="33" t="s">
        <v>354</v>
      </c>
      <c r="E13455" s="34">
        <v>15976</v>
      </c>
      <c r="F13455" s="35">
        <v>17.722000000000001</v>
      </c>
      <c r="G13455" s="34">
        <v>168.2</v>
      </c>
    </row>
    <row r="13456" spans="1:7">
      <c r="A13456" s="32">
        <v>2018</v>
      </c>
      <c r="B13456" s="32">
        <v>8834</v>
      </c>
      <c r="C13456" s="33" t="s">
        <v>363</v>
      </c>
      <c r="D13456" s="33" t="s">
        <v>354</v>
      </c>
      <c r="E13456" s="34">
        <v>31831</v>
      </c>
      <c r="F13456" s="35">
        <v>17.384</v>
      </c>
      <c r="G13456" s="34">
        <v>202.8</v>
      </c>
    </row>
    <row r="13457" spans="1:7">
      <c r="A13457" s="32">
        <v>2018</v>
      </c>
      <c r="B13457" s="32">
        <v>8834</v>
      </c>
      <c r="C13457" s="33" t="s">
        <v>363</v>
      </c>
      <c r="D13457" s="33" t="s">
        <v>354</v>
      </c>
      <c r="E13457" s="34">
        <v>15958</v>
      </c>
      <c r="F13457" s="35">
        <v>18.088000000000001</v>
      </c>
      <c r="G13457" s="34">
        <v>160.6</v>
      </c>
    </row>
    <row r="13458" spans="1:7">
      <c r="A13458" s="32">
        <v>2018</v>
      </c>
      <c r="B13458" s="32">
        <v>8837</v>
      </c>
      <c r="C13458" s="33" t="s">
        <v>353</v>
      </c>
      <c r="D13458" s="33" t="s">
        <v>354</v>
      </c>
      <c r="E13458" s="34">
        <v>196583</v>
      </c>
      <c r="F13458" s="35">
        <v>24.994</v>
      </c>
      <c r="G13458" s="34">
        <v>226.9</v>
      </c>
    </row>
    <row r="13459" spans="1:7">
      <c r="A13459" s="32">
        <v>2018</v>
      </c>
      <c r="B13459" s="32">
        <v>8837</v>
      </c>
      <c r="C13459" s="33" t="s">
        <v>363</v>
      </c>
      <c r="D13459" s="33" t="s">
        <v>354</v>
      </c>
      <c r="E13459" s="34">
        <v>15707</v>
      </c>
      <c r="F13459" s="35">
        <v>17.876000000000001</v>
      </c>
      <c r="G13459" s="34">
        <v>166.7</v>
      </c>
    </row>
    <row r="13460" spans="1:7">
      <c r="A13460" s="32">
        <v>2018</v>
      </c>
      <c r="B13460" s="32">
        <v>8837</v>
      </c>
      <c r="C13460" s="33" t="s">
        <v>363</v>
      </c>
      <c r="D13460" s="33" t="s">
        <v>354</v>
      </c>
      <c r="E13460" s="34">
        <v>16151</v>
      </c>
      <c r="F13460" s="35">
        <v>18.11</v>
      </c>
      <c r="G13460" s="34">
        <v>205.3</v>
      </c>
    </row>
    <row r="13461" spans="1:7">
      <c r="A13461" s="32">
        <v>2018</v>
      </c>
      <c r="B13461" s="32">
        <v>8837</v>
      </c>
      <c r="C13461" s="33" t="s">
        <v>363</v>
      </c>
      <c r="D13461" s="33" t="s">
        <v>354</v>
      </c>
      <c r="E13461" s="34">
        <v>31911</v>
      </c>
      <c r="F13461" s="35">
        <v>17.838000000000001</v>
      </c>
      <c r="G13461" s="34">
        <v>167</v>
      </c>
    </row>
    <row r="13462" spans="1:7">
      <c r="A13462" s="32">
        <v>2018</v>
      </c>
      <c r="B13462" s="32">
        <v>8837</v>
      </c>
      <c r="C13462" s="33" t="s">
        <v>363</v>
      </c>
      <c r="D13462" s="33" t="s">
        <v>354</v>
      </c>
      <c r="E13462" s="34">
        <v>64332</v>
      </c>
      <c r="F13462" s="35">
        <v>17.553999999999998</v>
      </c>
      <c r="G13462" s="34">
        <v>195</v>
      </c>
    </row>
    <row r="13463" spans="1:7">
      <c r="A13463" s="32">
        <v>2018</v>
      </c>
      <c r="B13463" s="32">
        <v>8837</v>
      </c>
      <c r="C13463" s="33" t="s">
        <v>363</v>
      </c>
      <c r="D13463" s="33" t="s">
        <v>354</v>
      </c>
      <c r="E13463" s="34">
        <v>31633</v>
      </c>
      <c r="F13463" s="35">
        <v>17.734000000000002</v>
      </c>
      <c r="G13463" s="34">
        <v>163.69999999999999</v>
      </c>
    </row>
    <row r="13464" spans="1:7">
      <c r="A13464" s="32">
        <v>2018</v>
      </c>
      <c r="B13464" s="32">
        <v>8837</v>
      </c>
      <c r="C13464" s="33" t="s">
        <v>363</v>
      </c>
      <c r="D13464" s="33" t="s">
        <v>354</v>
      </c>
      <c r="E13464" s="34">
        <v>63632</v>
      </c>
      <c r="F13464" s="35">
        <v>17.963999999999999</v>
      </c>
      <c r="G13464" s="34">
        <v>161.69999999999999</v>
      </c>
    </row>
    <row r="13465" spans="1:7">
      <c r="A13465" s="32">
        <v>2018</v>
      </c>
      <c r="B13465" s="32">
        <v>8841</v>
      </c>
      <c r="C13465" s="33" t="s">
        <v>363</v>
      </c>
      <c r="D13465" s="33" t="s">
        <v>354</v>
      </c>
      <c r="E13465" s="34">
        <v>326570</v>
      </c>
      <c r="F13465" s="35">
        <v>18.986000000000001</v>
      </c>
      <c r="G13465" s="34">
        <v>178.6</v>
      </c>
    </row>
    <row r="13466" spans="1:7">
      <c r="A13466" s="32">
        <v>2018</v>
      </c>
      <c r="B13466" s="32">
        <v>8841</v>
      </c>
      <c r="C13466" s="33" t="s">
        <v>363</v>
      </c>
      <c r="D13466" s="33" t="s">
        <v>354</v>
      </c>
      <c r="E13466" s="34">
        <v>250332</v>
      </c>
      <c r="F13466" s="35">
        <v>18.956</v>
      </c>
      <c r="G13466" s="34">
        <v>194.5</v>
      </c>
    </row>
    <row r="13467" spans="1:7">
      <c r="A13467" s="32">
        <v>2018</v>
      </c>
      <c r="B13467" s="32">
        <v>8845</v>
      </c>
      <c r="C13467" s="33" t="s">
        <v>353</v>
      </c>
      <c r="D13467" s="33" t="s">
        <v>354</v>
      </c>
      <c r="E13467" s="34">
        <v>9506</v>
      </c>
      <c r="F13467" s="35">
        <v>14.7</v>
      </c>
      <c r="G13467" s="34" t="s">
        <v>364</v>
      </c>
    </row>
    <row r="13468" spans="1:7">
      <c r="A13468" s="32">
        <v>2018</v>
      </c>
      <c r="B13468" s="32">
        <v>8845</v>
      </c>
      <c r="C13468" s="33" t="s">
        <v>365</v>
      </c>
      <c r="D13468" s="33" t="s">
        <v>354</v>
      </c>
      <c r="E13468" s="34">
        <v>17191</v>
      </c>
      <c r="F13468" s="35">
        <v>14.651999999999999</v>
      </c>
      <c r="G13468" s="34" t="s">
        <v>364</v>
      </c>
    </row>
    <row r="13469" spans="1:7">
      <c r="A13469" s="32">
        <v>2018</v>
      </c>
      <c r="B13469" s="32">
        <v>8845</v>
      </c>
      <c r="C13469" s="33" t="s">
        <v>353</v>
      </c>
      <c r="D13469" s="33" t="s">
        <v>354</v>
      </c>
      <c r="E13469" s="34">
        <v>11289</v>
      </c>
      <c r="F13469" s="35">
        <v>23.12</v>
      </c>
      <c r="G13469" s="34" t="s">
        <v>364</v>
      </c>
    </row>
    <row r="13470" spans="1:7">
      <c r="A13470" s="32">
        <v>2018</v>
      </c>
      <c r="B13470" s="32">
        <v>8845</v>
      </c>
      <c r="C13470" s="33" t="s">
        <v>353</v>
      </c>
      <c r="D13470" s="33" t="s">
        <v>354</v>
      </c>
      <c r="E13470" s="34">
        <v>3175</v>
      </c>
      <c r="F13470" s="35">
        <v>25.635999999999999</v>
      </c>
      <c r="G13470" s="34" t="s">
        <v>364</v>
      </c>
    </row>
    <row r="13471" spans="1:7">
      <c r="A13471" s="32">
        <v>2018</v>
      </c>
      <c r="B13471" s="32">
        <v>8845</v>
      </c>
      <c r="C13471" s="33" t="s">
        <v>353</v>
      </c>
      <c r="D13471" s="33" t="s">
        <v>354</v>
      </c>
      <c r="E13471" s="34">
        <v>29917</v>
      </c>
      <c r="F13471" s="35">
        <v>26.37</v>
      </c>
      <c r="G13471" s="34" t="s">
        <v>364</v>
      </c>
    </row>
    <row r="13472" spans="1:7">
      <c r="A13472" s="32">
        <v>2018</v>
      </c>
      <c r="B13472" s="32">
        <v>8845</v>
      </c>
      <c r="C13472" s="33" t="s">
        <v>353</v>
      </c>
      <c r="D13472" s="33" t="s">
        <v>354</v>
      </c>
      <c r="E13472" s="34">
        <v>105993</v>
      </c>
      <c r="F13472" s="35">
        <v>26.382000000000001</v>
      </c>
      <c r="G13472" s="34" t="s">
        <v>364</v>
      </c>
    </row>
    <row r="13473" spans="1:7">
      <c r="A13473" s="32">
        <v>2018</v>
      </c>
      <c r="B13473" s="32">
        <v>8845</v>
      </c>
      <c r="C13473" s="33" t="s">
        <v>353</v>
      </c>
      <c r="D13473" s="33" t="s">
        <v>354</v>
      </c>
      <c r="E13473" s="34">
        <v>2185</v>
      </c>
      <c r="F13473" s="35">
        <v>16.678000000000001</v>
      </c>
      <c r="G13473" s="34" t="s">
        <v>364</v>
      </c>
    </row>
    <row r="13474" spans="1:7">
      <c r="A13474" s="32">
        <v>2018</v>
      </c>
      <c r="B13474" s="32">
        <v>8845</v>
      </c>
      <c r="C13474" s="33" t="s">
        <v>353</v>
      </c>
      <c r="D13474" s="33" t="s">
        <v>354</v>
      </c>
      <c r="E13474" s="34">
        <v>13548</v>
      </c>
      <c r="F13474" s="35">
        <v>25.007999999999999</v>
      </c>
      <c r="G13474" s="34" t="s">
        <v>364</v>
      </c>
    </row>
    <row r="13475" spans="1:7">
      <c r="A13475" s="32">
        <v>2018</v>
      </c>
      <c r="B13475" s="32">
        <v>8845</v>
      </c>
      <c r="C13475" s="33" t="s">
        <v>353</v>
      </c>
      <c r="D13475" s="33" t="s">
        <v>354</v>
      </c>
      <c r="E13475" s="34">
        <v>223463</v>
      </c>
      <c r="F13475" s="35">
        <v>25.934000000000001</v>
      </c>
      <c r="G13475" s="34" t="s">
        <v>364</v>
      </c>
    </row>
    <row r="13476" spans="1:7">
      <c r="A13476" s="32">
        <v>2018</v>
      </c>
      <c r="B13476" s="32">
        <v>8845</v>
      </c>
      <c r="C13476" s="33" t="s">
        <v>353</v>
      </c>
      <c r="D13476" s="33" t="s">
        <v>354</v>
      </c>
      <c r="E13476" s="34">
        <v>1311</v>
      </c>
      <c r="F13476" s="35">
        <v>22.748000000000001</v>
      </c>
      <c r="G13476" s="34" t="s">
        <v>364</v>
      </c>
    </row>
    <row r="13477" spans="1:7">
      <c r="A13477" s="32">
        <v>2018</v>
      </c>
      <c r="B13477" s="32">
        <v>8845</v>
      </c>
      <c r="C13477" s="33" t="s">
        <v>353</v>
      </c>
      <c r="D13477" s="33" t="s">
        <v>354</v>
      </c>
      <c r="E13477" s="34">
        <v>8994</v>
      </c>
      <c r="F13477" s="35">
        <v>21.32</v>
      </c>
      <c r="G13477" s="34" t="s">
        <v>364</v>
      </c>
    </row>
    <row r="13478" spans="1:7">
      <c r="A13478" s="32">
        <v>2018</v>
      </c>
      <c r="B13478" s="32">
        <v>8845</v>
      </c>
      <c r="C13478" s="33" t="s">
        <v>353</v>
      </c>
      <c r="D13478" s="33" t="s">
        <v>354</v>
      </c>
      <c r="E13478" s="34">
        <v>2513</v>
      </c>
      <c r="F13478" s="35">
        <v>23.228000000000002</v>
      </c>
      <c r="G13478" s="34" t="s">
        <v>364</v>
      </c>
    </row>
    <row r="13479" spans="1:7">
      <c r="A13479" s="32">
        <v>2018</v>
      </c>
      <c r="B13479" s="32">
        <v>8845</v>
      </c>
      <c r="C13479" s="33" t="s">
        <v>353</v>
      </c>
      <c r="D13479" s="33" t="s">
        <v>354</v>
      </c>
      <c r="E13479" s="34">
        <v>706</v>
      </c>
      <c r="F13479" s="35">
        <v>24.628</v>
      </c>
      <c r="G13479" s="34" t="s">
        <v>364</v>
      </c>
    </row>
    <row r="13480" spans="1:7">
      <c r="A13480" s="32">
        <v>2018</v>
      </c>
      <c r="B13480" s="32">
        <v>8845</v>
      </c>
      <c r="C13480" s="33" t="s">
        <v>353</v>
      </c>
      <c r="D13480" s="33" t="s">
        <v>354</v>
      </c>
      <c r="E13480" s="34">
        <v>3446</v>
      </c>
      <c r="F13480" s="35">
        <v>16.79</v>
      </c>
      <c r="G13480" s="34" t="s">
        <v>364</v>
      </c>
    </row>
    <row r="13481" spans="1:7">
      <c r="A13481" s="32">
        <v>2018</v>
      </c>
      <c r="B13481" s="32">
        <v>8845</v>
      </c>
      <c r="C13481" s="33" t="s">
        <v>353</v>
      </c>
      <c r="D13481" s="33" t="s">
        <v>354</v>
      </c>
      <c r="E13481" s="34">
        <v>5456</v>
      </c>
      <c r="F13481" s="35">
        <v>20.7</v>
      </c>
      <c r="G13481" s="34" t="s">
        <v>364</v>
      </c>
    </row>
    <row r="13482" spans="1:7">
      <c r="A13482" s="32">
        <v>2018</v>
      </c>
      <c r="B13482" s="32">
        <v>8845</v>
      </c>
      <c r="C13482" s="33" t="s">
        <v>353</v>
      </c>
      <c r="D13482" s="33" t="s">
        <v>354</v>
      </c>
      <c r="E13482" s="34">
        <v>1060</v>
      </c>
      <c r="F13482" s="35">
        <v>22.27</v>
      </c>
      <c r="G13482" s="34" t="s">
        <v>364</v>
      </c>
    </row>
    <row r="13483" spans="1:7">
      <c r="A13483" s="32">
        <v>2018</v>
      </c>
      <c r="B13483" s="32">
        <v>8846</v>
      </c>
      <c r="C13483" s="33" t="s">
        <v>353</v>
      </c>
      <c r="D13483" s="33" t="s">
        <v>354</v>
      </c>
      <c r="E13483" s="34">
        <v>499</v>
      </c>
      <c r="F13483" s="35">
        <v>25.236000000000001</v>
      </c>
      <c r="G13483" s="34" t="s">
        <v>364</v>
      </c>
    </row>
    <row r="13484" spans="1:7">
      <c r="A13484" s="32">
        <v>2018</v>
      </c>
      <c r="B13484" s="32">
        <v>8846</v>
      </c>
      <c r="C13484" s="33" t="s">
        <v>353</v>
      </c>
      <c r="D13484" s="33" t="s">
        <v>354</v>
      </c>
      <c r="E13484" s="34">
        <v>14956</v>
      </c>
      <c r="F13484" s="35">
        <v>26.29</v>
      </c>
      <c r="G13484" s="34" t="s">
        <v>364</v>
      </c>
    </row>
    <row r="13485" spans="1:7">
      <c r="A13485" s="32">
        <v>2018</v>
      </c>
      <c r="B13485" s="32">
        <v>8846</v>
      </c>
      <c r="C13485" s="33" t="s">
        <v>353</v>
      </c>
      <c r="D13485" s="33" t="s">
        <v>354</v>
      </c>
      <c r="E13485" s="34">
        <v>17852</v>
      </c>
      <c r="F13485" s="35">
        <v>23.646000000000001</v>
      </c>
      <c r="G13485" s="34" t="s">
        <v>364</v>
      </c>
    </row>
    <row r="13486" spans="1:7">
      <c r="A13486" s="32">
        <v>2018</v>
      </c>
      <c r="B13486" s="32">
        <v>8846</v>
      </c>
      <c r="C13486" s="33" t="s">
        <v>353</v>
      </c>
      <c r="D13486" s="33" t="s">
        <v>354</v>
      </c>
      <c r="E13486" s="34">
        <v>460</v>
      </c>
      <c r="F13486" s="35">
        <v>25.335999999999999</v>
      </c>
      <c r="G13486" s="34" t="s">
        <v>364</v>
      </c>
    </row>
    <row r="13487" spans="1:7">
      <c r="A13487" s="32">
        <v>2018</v>
      </c>
      <c r="B13487" s="32">
        <v>8846</v>
      </c>
      <c r="C13487" s="33" t="s">
        <v>353</v>
      </c>
      <c r="D13487" s="33" t="s">
        <v>354</v>
      </c>
      <c r="E13487" s="34">
        <v>89802</v>
      </c>
      <c r="F13487" s="35">
        <v>26.321999999999999</v>
      </c>
      <c r="G13487" s="34" t="s">
        <v>364</v>
      </c>
    </row>
    <row r="13488" spans="1:7">
      <c r="A13488" s="32">
        <v>2018</v>
      </c>
      <c r="B13488" s="32">
        <v>8846</v>
      </c>
      <c r="C13488" s="33" t="s">
        <v>353</v>
      </c>
      <c r="D13488" s="33" t="s">
        <v>354</v>
      </c>
      <c r="E13488" s="34">
        <v>8790</v>
      </c>
      <c r="F13488" s="35">
        <v>15.922000000000001</v>
      </c>
      <c r="G13488" s="34" t="s">
        <v>364</v>
      </c>
    </row>
    <row r="13489" spans="1:7">
      <c r="A13489" s="32">
        <v>2018</v>
      </c>
      <c r="B13489" s="32">
        <v>8846</v>
      </c>
      <c r="C13489" s="33" t="s">
        <v>353</v>
      </c>
      <c r="D13489" s="33" t="s">
        <v>354</v>
      </c>
      <c r="E13489" s="34">
        <v>267294</v>
      </c>
      <c r="F13489" s="35">
        <v>25.873999999999999</v>
      </c>
      <c r="G13489" s="34" t="s">
        <v>364</v>
      </c>
    </row>
    <row r="13490" spans="1:7">
      <c r="A13490" s="32">
        <v>2018</v>
      </c>
      <c r="B13490" s="32">
        <v>8846</v>
      </c>
      <c r="C13490" s="33" t="s">
        <v>353</v>
      </c>
      <c r="D13490" s="33" t="s">
        <v>354</v>
      </c>
      <c r="E13490" s="34">
        <v>230</v>
      </c>
      <c r="F13490" s="35">
        <v>26.09</v>
      </c>
      <c r="G13490" s="34" t="s">
        <v>364</v>
      </c>
    </row>
    <row r="13491" spans="1:7">
      <c r="A13491" s="32">
        <v>2018</v>
      </c>
      <c r="B13491" s="32">
        <v>8846</v>
      </c>
      <c r="C13491" s="33" t="s">
        <v>353</v>
      </c>
      <c r="D13491" s="33" t="s">
        <v>354</v>
      </c>
      <c r="E13491" s="34">
        <v>839</v>
      </c>
      <c r="F13491" s="35">
        <v>22.611999999999998</v>
      </c>
      <c r="G13491" s="34" t="s">
        <v>364</v>
      </c>
    </row>
    <row r="13492" spans="1:7">
      <c r="A13492" s="32">
        <v>2018</v>
      </c>
      <c r="B13492" s="32">
        <v>8846</v>
      </c>
      <c r="C13492" s="33" t="s">
        <v>353</v>
      </c>
      <c r="D13492" s="33" t="s">
        <v>354</v>
      </c>
      <c r="E13492" s="34">
        <v>1573</v>
      </c>
      <c r="F13492" s="35">
        <v>18.736000000000001</v>
      </c>
      <c r="G13492" s="34" t="s">
        <v>364</v>
      </c>
    </row>
    <row r="13493" spans="1:7">
      <c r="A13493" s="32">
        <v>2018</v>
      </c>
      <c r="B13493" s="32">
        <v>8846</v>
      </c>
      <c r="C13493" s="33" t="s">
        <v>353</v>
      </c>
      <c r="D13493" s="33" t="s">
        <v>354</v>
      </c>
      <c r="E13493" s="34">
        <v>3950</v>
      </c>
      <c r="F13493" s="35">
        <v>15.744</v>
      </c>
      <c r="G13493" s="34" t="s">
        <v>364</v>
      </c>
    </row>
    <row r="13494" spans="1:7">
      <c r="A13494" s="32">
        <v>2018</v>
      </c>
      <c r="B13494" s="32">
        <v>8846</v>
      </c>
      <c r="C13494" s="33" t="s">
        <v>353</v>
      </c>
      <c r="D13494" s="33" t="s">
        <v>354</v>
      </c>
      <c r="E13494" s="34">
        <v>427</v>
      </c>
      <c r="F13494" s="35">
        <v>18.617999999999999</v>
      </c>
      <c r="G13494" s="34" t="s">
        <v>364</v>
      </c>
    </row>
    <row r="13495" spans="1:7">
      <c r="A13495" s="32">
        <v>2018</v>
      </c>
      <c r="B13495" s="32">
        <v>8846</v>
      </c>
      <c r="C13495" s="33" t="s">
        <v>353</v>
      </c>
      <c r="D13495" s="33" t="s">
        <v>354</v>
      </c>
      <c r="E13495" s="34">
        <v>1594</v>
      </c>
      <c r="F13495" s="35">
        <v>20.204000000000001</v>
      </c>
      <c r="G13495" s="34" t="s">
        <v>364</v>
      </c>
    </row>
    <row r="13496" spans="1:7">
      <c r="A13496" s="32">
        <v>2018</v>
      </c>
      <c r="B13496" s="32">
        <v>8846</v>
      </c>
      <c r="C13496" s="33" t="s">
        <v>353</v>
      </c>
      <c r="D13496" s="33" t="s">
        <v>354</v>
      </c>
      <c r="E13496" s="34">
        <v>2359</v>
      </c>
      <c r="F13496" s="35">
        <v>23.437999999999999</v>
      </c>
      <c r="G13496" s="34" t="s">
        <v>364</v>
      </c>
    </row>
    <row r="13497" spans="1:7">
      <c r="A13497" s="32">
        <v>2018</v>
      </c>
      <c r="B13497" s="32">
        <v>8846</v>
      </c>
      <c r="C13497" s="33" t="s">
        <v>353</v>
      </c>
      <c r="D13497" s="33" t="s">
        <v>354</v>
      </c>
      <c r="E13497" s="34">
        <v>13297</v>
      </c>
      <c r="F13497" s="35">
        <v>25.643999999999998</v>
      </c>
      <c r="G13497" s="34" t="s">
        <v>364</v>
      </c>
    </row>
    <row r="13498" spans="1:7">
      <c r="A13498" s="32">
        <v>2018</v>
      </c>
      <c r="B13498" s="32">
        <v>8846</v>
      </c>
      <c r="C13498" s="33" t="s">
        <v>353</v>
      </c>
      <c r="D13498" s="33" t="s">
        <v>354</v>
      </c>
      <c r="E13498" s="34">
        <v>7229</v>
      </c>
      <c r="F13498" s="35">
        <v>14.896000000000001</v>
      </c>
      <c r="G13498" s="34" t="s">
        <v>364</v>
      </c>
    </row>
    <row r="13499" spans="1:7">
      <c r="A13499" s="32">
        <v>2018</v>
      </c>
      <c r="B13499" s="32">
        <v>8846</v>
      </c>
      <c r="C13499" s="33" t="s">
        <v>365</v>
      </c>
      <c r="D13499" s="33" t="s">
        <v>354</v>
      </c>
      <c r="E13499" s="34">
        <v>2338</v>
      </c>
      <c r="F13499" s="35">
        <v>14.007999999999999</v>
      </c>
      <c r="G13499" s="34" t="s">
        <v>364</v>
      </c>
    </row>
    <row r="13500" spans="1:7">
      <c r="A13500" s="32">
        <v>2018</v>
      </c>
      <c r="B13500" s="32">
        <v>8848</v>
      </c>
      <c r="C13500" s="33" t="s">
        <v>353</v>
      </c>
      <c r="D13500" s="33" t="s">
        <v>354</v>
      </c>
      <c r="E13500" s="34">
        <v>113771</v>
      </c>
      <c r="F13500" s="35">
        <v>25.172000000000001</v>
      </c>
      <c r="G13500" s="34">
        <v>188.1</v>
      </c>
    </row>
    <row r="13501" spans="1:7">
      <c r="A13501" s="32">
        <v>2018</v>
      </c>
      <c r="B13501" s="32">
        <v>8848</v>
      </c>
      <c r="C13501" s="33" t="s">
        <v>353</v>
      </c>
      <c r="D13501" s="33" t="s">
        <v>354</v>
      </c>
      <c r="E13501" s="34">
        <v>22965</v>
      </c>
      <c r="F13501" s="35">
        <v>23.893999999999998</v>
      </c>
      <c r="G13501" s="34">
        <v>257.5</v>
      </c>
    </row>
    <row r="13502" spans="1:7">
      <c r="A13502" s="32">
        <v>2018</v>
      </c>
      <c r="B13502" s="32">
        <v>8851</v>
      </c>
      <c r="C13502" s="33" t="s">
        <v>353</v>
      </c>
      <c r="D13502" s="33" t="s">
        <v>354</v>
      </c>
      <c r="E13502" s="34">
        <v>14757</v>
      </c>
      <c r="F13502" s="35">
        <v>23.116</v>
      </c>
      <c r="G13502" s="34">
        <v>206.2</v>
      </c>
    </row>
    <row r="13503" spans="1:7">
      <c r="A13503" s="32">
        <v>2018</v>
      </c>
      <c r="B13503" s="32">
        <v>8851</v>
      </c>
      <c r="C13503" s="33" t="s">
        <v>353</v>
      </c>
      <c r="D13503" s="33" t="s">
        <v>354</v>
      </c>
      <c r="E13503" s="34">
        <v>31434</v>
      </c>
      <c r="F13503" s="35">
        <v>22.488</v>
      </c>
      <c r="G13503" s="34">
        <v>214.9</v>
      </c>
    </row>
    <row r="13504" spans="1:7">
      <c r="A13504" s="32">
        <v>2018</v>
      </c>
      <c r="B13504" s="32">
        <v>8852</v>
      </c>
      <c r="C13504" s="33" t="s">
        <v>363</v>
      </c>
      <c r="D13504" s="33" t="s">
        <v>354</v>
      </c>
      <c r="E13504" s="34">
        <v>346703</v>
      </c>
      <c r="F13504" s="35">
        <v>17.22</v>
      </c>
      <c r="G13504" s="34">
        <v>193.1</v>
      </c>
    </row>
    <row r="13505" spans="1:7">
      <c r="A13505" s="32">
        <v>2018</v>
      </c>
      <c r="B13505" s="32">
        <v>8852</v>
      </c>
      <c r="C13505" s="33" t="s">
        <v>363</v>
      </c>
      <c r="D13505" s="33" t="s">
        <v>354</v>
      </c>
      <c r="E13505" s="34">
        <v>82812</v>
      </c>
      <c r="F13505" s="35">
        <v>17.186</v>
      </c>
      <c r="G13505" s="34">
        <v>185.5</v>
      </c>
    </row>
    <row r="13506" spans="1:7">
      <c r="A13506" s="32">
        <v>2018</v>
      </c>
      <c r="B13506" s="32">
        <v>8852</v>
      </c>
      <c r="C13506" s="33" t="s">
        <v>363</v>
      </c>
      <c r="D13506" s="33" t="s">
        <v>354</v>
      </c>
      <c r="E13506" s="34">
        <v>99357</v>
      </c>
      <c r="F13506" s="35">
        <v>17.966000000000001</v>
      </c>
      <c r="G13506" s="34">
        <v>191.2</v>
      </c>
    </row>
    <row r="13507" spans="1:7">
      <c r="A13507" s="32">
        <v>2018</v>
      </c>
      <c r="B13507" s="32">
        <v>8852</v>
      </c>
      <c r="C13507" s="33" t="s">
        <v>363</v>
      </c>
      <c r="D13507" s="33" t="s">
        <v>354</v>
      </c>
      <c r="E13507" s="34">
        <v>66231</v>
      </c>
      <c r="F13507" s="35">
        <v>17.260000000000002</v>
      </c>
      <c r="G13507" s="34">
        <v>189.4</v>
      </c>
    </row>
    <row r="13508" spans="1:7">
      <c r="A13508" s="32">
        <v>2018</v>
      </c>
      <c r="B13508" s="32">
        <v>8853</v>
      </c>
      <c r="C13508" s="33" t="s">
        <v>563</v>
      </c>
      <c r="D13508" s="33" t="s">
        <v>564</v>
      </c>
      <c r="E13508" s="34">
        <v>198719</v>
      </c>
      <c r="F13508" s="35">
        <v>1.03</v>
      </c>
      <c r="G13508" s="34">
        <v>270.8</v>
      </c>
    </row>
    <row r="13509" spans="1:7">
      <c r="A13509" s="32">
        <v>2018</v>
      </c>
      <c r="B13509" s="32">
        <v>8853</v>
      </c>
      <c r="C13509" s="33" t="s">
        <v>563</v>
      </c>
      <c r="D13509" s="33" t="s">
        <v>564</v>
      </c>
      <c r="E13509" s="34">
        <v>846889</v>
      </c>
      <c r="F13509" s="35">
        <v>1.03</v>
      </c>
      <c r="G13509" s="34">
        <v>274.5</v>
      </c>
    </row>
    <row r="13510" spans="1:7">
      <c r="A13510" s="32">
        <v>2018</v>
      </c>
      <c r="B13510" s="32">
        <v>8906</v>
      </c>
      <c r="C13510" s="33" t="s">
        <v>563</v>
      </c>
      <c r="D13510" s="33" t="s">
        <v>564</v>
      </c>
      <c r="E13510" s="34">
        <v>876607</v>
      </c>
      <c r="F13510" s="35">
        <v>1.03</v>
      </c>
      <c r="G13510" s="34" t="s">
        <v>364</v>
      </c>
    </row>
    <row r="13511" spans="1:7">
      <c r="A13511" s="32">
        <v>2018</v>
      </c>
      <c r="B13511" s="32">
        <v>8906</v>
      </c>
      <c r="C13511" s="33" t="s">
        <v>567</v>
      </c>
      <c r="D13511" s="33" t="s">
        <v>566</v>
      </c>
      <c r="E13511" s="34">
        <v>6864</v>
      </c>
      <c r="F13511" s="35">
        <v>6.29</v>
      </c>
      <c r="G13511" s="34" t="s">
        <v>364</v>
      </c>
    </row>
    <row r="13512" spans="1:7">
      <c r="A13512" s="32">
        <v>2018</v>
      </c>
      <c r="B13512" s="32">
        <v>10017</v>
      </c>
      <c r="C13512" s="33" t="s">
        <v>353</v>
      </c>
      <c r="D13512" s="33" t="s">
        <v>354</v>
      </c>
      <c r="E13512" s="34">
        <v>787</v>
      </c>
      <c r="F13512" s="35">
        <v>25</v>
      </c>
      <c r="G13512" s="34" t="s">
        <v>364</v>
      </c>
    </row>
    <row r="13513" spans="1:7">
      <c r="A13513" s="32">
        <v>2018</v>
      </c>
      <c r="B13513" s="32">
        <v>10017</v>
      </c>
      <c r="C13513" s="33" t="s">
        <v>565</v>
      </c>
      <c r="D13513" s="33" t="s">
        <v>566</v>
      </c>
      <c r="E13513" s="34">
        <v>7460</v>
      </c>
      <c r="F13513" s="35">
        <v>5.9</v>
      </c>
      <c r="G13513" s="34" t="s">
        <v>364</v>
      </c>
    </row>
    <row r="13514" spans="1:7">
      <c r="A13514" s="32">
        <v>2018</v>
      </c>
      <c r="B13514" s="32">
        <v>10017</v>
      </c>
      <c r="C13514" s="33" t="s">
        <v>563</v>
      </c>
      <c r="D13514" s="33" t="s">
        <v>564</v>
      </c>
      <c r="E13514" s="34">
        <v>403209</v>
      </c>
      <c r="F13514" s="35">
        <v>1.05</v>
      </c>
      <c r="G13514" s="34" t="s">
        <v>364</v>
      </c>
    </row>
    <row r="13515" spans="1:7">
      <c r="A13515" s="32">
        <v>2018</v>
      </c>
      <c r="B13515" s="32">
        <v>10025</v>
      </c>
      <c r="C13515" s="33" t="s">
        <v>563</v>
      </c>
      <c r="D13515" s="33" t="s">
        <v>564</v>
      </c>
      <c r="E13515" s="34">
        <v>651334</v>
      </c>
      <c r="F13515" s="35">
        <v>1.03</v>
      </c>
      <c r="G13515" s="34" t="s">
        <v>364</v>
      </c>
    </row>
    <row r="13516" spans="1:7">
      <c r="A13516" s="32">
        <v>2018</v>
      </c>
      <c r="B13516" s="32">
        <v>10025</v>
      </c>
      <c r="C13516" s="33" t="s">
        <v>565</v>
      </c>
      <c r="D13516" s="33" t="s">
        <v>566</v>
      </c>
      <c r="E13516" s="34">
        <v>405</v>
      </c>
      <c r="F13516" s="35">
        <v>5.81</v>
      </c>
      <c r="G13516" s="34" t="s">
        <v>364</v>
      </c>
    </row>
    <row r="13517" spans="1:7">
      <c r="A13517" s="32">
        <v>2018</v>
      </c>
      <c r="B13517" s="32">
        <v>10043</v>
      </c>
      <c r="C13517" s="33" t="s">
        <v>353</v>
      </c>
      <c r="D13517" s="33" t="s">
        <v>354</v>
      </c>
      <c r="E13517" s="34">
        <v>7339</v>
      </c>
      <c r="F13517" s="35">
        <v>27.54</v>
      </c>
      <c r="G13517" s="34" t="s">
        <v>364</v>
      </c>
    </row>
    <row r="13518" spans="1:7">
      <c r="A13518" s="32">
        <v>2018</v>
      </c>
      <c r="B13518" s="32">
        <v>10043</v>
      </c>
      <c r="C13518" s="33" t="s">
        <v>353</v>
      </c>
      <c r="D13518" s="33" t="s">
        <v>354</v>
      </c>
      <c r="E13518" s="34">
        <v>7878</v>
      </c>
      <c r="F13518" s="35">
        <v>25.89</v>
      </c>
      <c r="G13518" s="34" t="s">
        <v>364</v>
      </c>
    </row>
    <row r="13519" spans="1:7">
      <c r="A13519" s="32">
        <v>2018</v>
      </c>
      <c r="B13519" s="32">
        <v>10043</v>
      </c>
      <c r="C13519" s="33" t="s">
        <v>565</v>
      </c>
      <c r="D13519" s="33" t="s">
        <v>566</v>
      </c>
      <c r="E13519" s="34">
        <v>181</v>
      </c>
      <c r="F13519" s="35">
        <v>5.77</v>
      </c>
      <c r="G13519" s="34" t="s">
        <v>364</v>
      </c>
    </row>
    <row r="13520" spans="1:7">
      <c r="A13520" s="32">
        <v>2018</v>
      </c>
      <c r="B13520" s="32">
        <v>10113</v>
      </c>
      <c r="C13520" s="33" t="s">
        <v>365</v>
      </c>
      <c r="D13520" s="33" t="s">
        <v>354</v>
      </c>
      <c r="E13520" s="34">
        <v>56002</v>
      </c>
      <c r="F13520" s="35">
        <v>11.97</v>
      </c>
      <c r="G13520" s="34" t="s">
        <v>364</v>
      </c>
    </row>
    <row r="13521" spans="1:7">
      <c r="A13521" s="32">
        <v>2018</v>
      </c>
      <c r="B13521" s="32">
        <v>10113</v>
      </c>
      <c r="C13521" s="33" t="s">
        <v>565</v>
      </c>
      <c r="D13521" s="33" t="s">
        <v>566</v>
      </c>
      <c r="E13521" s="34">
        <v>592</v>
      </c>
      <c r="F13521" s="35">
        <v>5.75</v>
      </c>
      <c r="G13521" s="34" t="s">
        <v>364</v>
      </c>
    </row>
    <row r="13522" spans="1:7">
      <c r="A13522" s="32">
        <v>2018</v>
      </c>
      <c r="B13522" s="32">
        <v>10151</v>
      </c>
      <c r="C13522" s="33" t="s">
        <v>563</v>
      </c>
      <c r="D13522" s="33" t="s">
        <v>564</v>
      </c>
      <c r="E13522" s="34">
        <v>1934</v>
      </c>
      <c r="F13522" s="35">
        <v>1.071</v>
      </c>
      <c r="G13522" s="34" t="s">
        <v>364</v>
      </c>
    </row>
    <row r="13523" spans="1:7">
      <c r="A13523" s="32">
        <v>2018</v>
      </c>
      <c r="B13523" s="32">
        <v>10151</v>
      </c>
      <c r="C13523" s="33" t="s">
        <v>365</v>
      </c>
      <c r="D13523" s="33" t="s">
        <v>354</v>
      </c>
      <c r="E13523" s="34">
        <v>5243</v>
      </c>
      <c r="F13523" s="35">
        <v>16.010000000000002</v>
      </c>
      <c r="G13523" s="34" t="s">
        <v>364</v>
      </c>
    </row>
    <row r="13524" spans="1:7">
      <c r="A13524" s="32">
        <v>2018</v>
      </c>
      <c r="B13524" s="32">
        <v>10151</v>
      </c>
      <c r="C13524" s="33" t="s">
        <v>365</v>
      </c>
      <c r="D13524" s="33" t="s">
        <v>354</v>
      </c>
      <c r="E13524" s="34">
        <v>9226</v>
      </c>
      <c r="F13524" s="35">
        <v>10.56</v>
      </c>
      <c r="G13524" s="34" t="s">
        <v>364</v>
      </c>
    </row>
    <row r="13525" spans="1:7">
      <c r="A13525" s="32">
        <v>2018</v>
      </c>
      <c r="B13525" s="32">
        <v>10151</v>
      </c>
      <c r="C13525" s="33" t="s">
        <v>365</v>
      </c>
      <c r="D13525" s="33" t="s">
        <v>354</v>
      </c>
      <c r="E13525" s="34">
        <v>17392</v>
      </c>
      <c r="F13525" s="35">
        <v>17.47</v>
      </c>
      <c r="G13525" s="34" t="s">
        <v>364</v>
      </c>
    </row>
    <row r="13526" spans="1:7">
      <c r="A13526" s="32">
        <v>2018</v>
      </c>
      <c r="B13526" s="32">
        <v>10151</v>
      </c>
      <c r="C13526" s="33" t="s">
        <v>365</v>
      </c>
      <c r="D13526" s="33" t="s">
        <v>354</v>
      </c>
      <c r="E13526" s="34">
        <v>4120</v>
      </c>
      <c r="F13526" s="35">
        <v>16.05</v>
      </c>
      <c r="G13526" s="34" t="s">
        <v>364</v>
      </c>
    </row>
    <row r="13527" spans="1:7">
      <c r="A13527" s="32">
        <v>2018</v>
      </c>
      <c r="B13527" s="32">
        <v>10151</v>
      </c>
      <c r="C13527" s="33" t="s">
        <v>365</v>
      </c>
      <c r="D13527" s="33" t="s">
        <v>354</v>
      </c>
      <c r="E13527" s="34">
        <v>18751</v>
      </c>
      <c r="F13527" s="35">
        <v>16.04</v>
      </c>
      <c r="G13527" s="34" t="s">
        <v>364</v>
      </c>
    </row>
    <row r="13528" spans="1:7">
      <c r="A13528" s="32">
        <v>2018</v>
      </c>
      <c r="B13528" s="32">
        <v>10151</v>
      </c>
      <c r="C13528" s="33" t="s">
        <v>365</v>
      </c>
      <c r="D13528" s="33" t="s">
        <v>354</v>
      </c>
      <c r="E13528" s="34">
        <v>110</v>
      </c>
      <c r="F13528" s="35">
        <v>22.19</v>
      </c>
      <c r="G13528" s="34" t="s">
        <v>364</v>
      </c>
    </row>
    <row r="13529" spans="1:7">
      <c r="A13529" s="32">
        <v>2018</v>
      </c>
      <c r="B13529" s="32">
        <v>10151</v>
      </c>
      <c r="C13529" s="33" t="s">
        <v>365</v>
      </c>
      <c r="D13529" s="33" t="s">
        <v>354</v>
      </c>
      <c r="E13529" s="34">
        <v>1715</v>
      </c>
      <c r="F13529" s="35">
        <v>15.92</v>
      </c>
      <c r="G13529" s="34" t="s">
        <v>364</v>
      </c>
    </row>
    <row r="13530" spans="1:7">
      <c r="A13530" s="32">
        <v>2018</v>
      </c>
      <c r="B13530" s="32">
        <v>10202</v>
      </c>
      <c r="C13530" s="33" t="s">
        <v>563</v>
      </c>
      <c r="D13530" s="33" t="s">
        <v>564</v>
      </c>
      <c r="E13530" s="34">
        <v>383651</v>
      </c>
      <c r="F13530" s="35">
        <v>1.06</v>
      </c>
      <c r="G13530" s="34" t="s">
        <v>364</v>
      </c>
    </row>
    <row r="13531" spans="1:7">
      <c r="A13531" s="32">
        <v>2018</v>
      </c>
      <c r="B13531" s="32">
        <v>10202</v>
      </c>
      <c r="C13531" s="33" t="s">
        <v>353</v>
      </c>
      <c r="D13531" s="33" t="s">
        <v>354</v>
      </c>
      <c r="E13531" s="34">
        <v>9607</v>
      </c>
      <c r="F13531" s="35">
        <v>25.9</v>
      </c>
      <c r="G13531" s="34" t="s">
        <v>364</v>
      </c>
    </row>
    <row r="13532" spans="1:7">
      <c r="A13532" s="32">
        <v>2018</v>
      </c>
      <c r="B13532" s="32">
        <v>10202</v>
      </c>
      <c r="C13532" s="33" t="s">
        <v>565</v>
      </c>
      <c r="D13532" s="33" t="s">
        <v>566</v>
      </c>
      <c r="E13532" s="34">
        <v>1693</v>
      </c>
      <c r="F13532" s="35">
        <v>6.01</v>
      </c>
      <c r="G13532" s="34" t="s">
        <v>364</v>
      </c>
    </row>
    <row r="13533" spans="1:7">
      <c r="A13533" s="32">
        <v>2018</v>
      </c>
      <c r="B13533" s="32">
        <v>10208</v>
      </c>
      <c r="C13533" s="33" t="s">
        <v>563</v>
      </c>
      <c r="D13533" s="33" t="s">
        <v>564</v>
      </c>
      <c r="E13533" s="34">
        <v>477385</v>
      </c>
      <c r="F13533" s="35">
        <v>1.02</v>
      </c>
      <c r="G13533" s="34" t="s">
        <v>364</v>
      </c>
    </row>
    <row r="13534" spans="1:7">
      <c r="A13534" s="32">
        <v>2018</v>
      </c>
      <c r="B13534" s="32">
        <v>10208</v>
      </c>
      <c r="C13534" s="33" t="s">
        <v>353</v>
      </c>
      <c r="D13534" s="33" t="s">
        <v>354</v>
      </c>
      <c r="E13534" s="34">
        <v>499</v>
      </c>
      <c r="F13534" s="35">
        <v>25.867999999999999</v>
      </c>
      <c r="G13534" s="34" t="s">
        <v>364</v>
      </c>
    </row>
    <row r="13535" spans="1:7">
      <c r="A13535" s="32">
        <v>2018</v>
      </c>
      <c r="B13535" s="32">
        <v>10208</v>
      </c>
      <c r="C13535" s="33" t="s">
        <v>567</v>
      </c>
      <c r="D13535" s="33" t="s">
        <v>566</v>
      </c>
      <c r="E13535" s="34">
        <v>24</v>
      </c>
      <c r="F13535" s="35">
        <v>6.6760000000000002</v>
      </c>
      <c r="G13535" s="34" t="s">
        <v>364</v>
      </c>
    </row>
    <row r="13536" spans="1:7">
      <c r="A13536" s="32">
        <v>2018</v>
      </c>
      <c r="B13536" s="32">
        <v>10244</v>
      </c>
      <c r="C13536" s="33" t="s">
        <v>565</v>
      </c>
      <c r="D13536" s="33" t="s">
        <v>566</v>
      </c>
      <c r="E13536" s="34">
        <v>2743</v>
      </c>
      <c r="F13536" s="35">
        <v>5.88</v>
      </c>
      <c r="G13536" s="34" t="s">
        <v>364</v>
      </c>
    </row>
    <row r="13537" spans="1:7">
      <c r="A13537" s="32">
        <v>2018</v>
      </c>
      <c r="B13537" s="32">
        <v>10244</v>
      </c>
      <c r="C13537" s="33" t="s">
        <v>563</v>
      </c>
      <c r="D13537" s="33" t="s">
        <v>564</v>
      </c>
      <c r="E13537" s="34">
        <v>409015</v>
      </c>
      <c r="F13537" s="35">
        <v>1.073</v>
      </c>
      <c r="G13537" s="34" t="s">
        <v>364</v>
      </c>
    </row>
    <row r="13538" spans="1:7">
      <c r="A13538" s="32">
        <v>2018</v>
      </c>
      <c r="B13538" s="32">
        <v>10298</v>
      </c>
      <c r="C13538" s="33" t="s">
        <v>563</v>
      </c>
      <c r="D13538" s="33" t="s">
        <v>564</v>
      </c>
      <c r="E13538" s="34">
        <v>513227</v>
      </c>
      <c r="F13538" s="35">
        <v>1.0249999999999999</v>
      </c>
      <c r="G13538" s="34" t="s">
        <v>364</v>
      </c>
    </row>
    <row r="13539" spans="1:7">
      <c r="A13539" s="32">
        <v>2018</v>
      </c>
      <c r="B13539" s="32">
        <v>10298</v>
      </c>
      <c r="C13539" s="33" t="s">
        <v>563</v>
      </c>
      <c r="D13539" s="33" t="s">
        <v>564</v>
      </c>
      <c r="E13539" s="34">
        <v>531179</v>
      </c>
      <c r="F13539" s="35">
        <v>1.0289999999999999</v>
      </c>
      <c r="G13539" s="34" t="s">
        <v>364</v>
      </c>
    </row>
    <row r="13540" spans="1:7">
      <c r="A13540" s="32">
        <v>2018</v>
      </c>
      <c r="B13540" s="32">
        <v>10298</v>
      </c>
      <c r="C13540" s="33" t="s">
        <v>563</v>
      </c>
      <c r="D13540" s="33" t="s">
        <v>564</v>
      </c>
      <c r="E13540" s="34">
        <v>664789</v>
      </c>
      <c r="F13540" s="35">
        <v>1.026</v>
      </c>
      <c r="G13540" s="34" t="s">
        <v>364</v>
      </c>
    </row>
    <row r="13541" spans="1:7">
      <c r="A13541" s="32">
        <v>2018</v>
      </c>
      <c r="B13541" s="32">
        <v>10298</v>
      </c>
      <c r="C13541" s="33" t="s">
        <v>563</v>
      </c>
      <c r="D13541" s="33" t="s">
        <v>564</v>
      </c>
      <c r="E13541" s="34">
        <v>686052</v>
      </c>
      <c r="F13541" s="35">
        <v>1.0189999999999999</v>
      </c>
      <c r="G13541" s="34" t="s">
        <v>364</v>
      </c>
    </row>
    <row r="13542" spans="1:7">
      <c r="A13542" s="32">
        <v>2018</v>
      </c>
      <c r="B13542" s="32">
        <v>10307</v>
      </c>
      <c r="C13542" s="33" t="s">
        <v>565</v>
      </c>
      <c r="D13542" s="33" t="s">
        <v>566</v>
      </c>
      <c r="E13542" s="34">
        <v>2001</v>
      </c>
      <c r="F13542" s="35">
        <v>5.76</v>
      </c>
      <c r="G13542" s="34" t="s">
        <v>364</v>
      </c>
    </row>
    <row r="13543" spans="1:7">
      <c r="A13543" s="32">
        <v>2018</v>
      </c>
      <c r="B13543" s="32">
        <v>10308</v>
      </c>
      <c r="C13543" s="33" t="s">
        <v>563</v>
      </c>
      <c r="D13543" s="33" t="s">
        <v>564</v>
      </c>
      <c r="E13543" s="34">
        <v>696879</v>
      </c>
      <c r="F13543" s="35">
        <v>1.028</v>
      </c>
      <c r="G13543" s="34" t="s">
        <v>364</v>
      </c>
    </row>
    <row r="13544" spans="1:7">
      <c r="A13544" s="32">
        <v>2018</v>
      </c>
      <c r="B13544" s="32">
        <v>10328</v>
      </c>
      <c r="C13544" s="33" t="s">
        <v>563</v>
      </c>
      <c r="D13544" s="33" t="s">
        <v>564</v>
      </c>
      <c r="E13544" s="34">
        <v>203692</v>
      </c>
      <c r="F13544" s="35">
        <v>1.0329999999999999</v>
      </c>
      <c r="G13544" s="34" t="s">
        <v>364</v>
      </c>
    </row>
    <row r="13545" spans="1:7">
      <c r="A13545" s="32">
        <v>2018</v>
      </c>
      <c r="B13545" s="32">
        <v>10328</v>
      </c>
      <c r="C13545" s="33" t="s">
        <v>563</v>
      </c>
      <c r="D13545" s="33" t="s">
        <v>564</v>
      </c>
      <c r="E13545" s="34">
        <v>124697</v>
      </c>
      <c r="F13545" s="35">
        <v>1.0329999999999999</v>
      </c>
      <c r="G13545" s="34" t="s">
        <v>364</v>
      </c>
    </row>
    <row r="13546" spans="1:7">
      <c r="A13546" s="32">
        <v>2018</v>
      </c>
      <c r="B13546" s="32">
        <v>10328</v>
      </c>
      <c r="C13546" s="33" t="s">
        <v>563</v>
      </c>
      <c r="D13546" s="33" t="s">
        <v>564</v>
      </c>
      <c r="E13546" s="34">
        <v>117068</v>
      </c>
      <c r="F13546" s="35">
        <v>1.0329999999999999</v>
      </c>
      <c r="G13546" s="34" t="s">
        <v>364</v>
      </c>
    </row>
    <row r="13547" spans="1:7">
      <c r="A13547" s="32">
        <v>2018</v>
      </c>
      <c r="B13547" s="32">
        <v>10328</v>
      </c>
      <c r="C13547" s="33" t="s">
        <v>563</v>
      </c>
      <c r="D13547" s="33" t="s">
        <v>564</v>
      </c>
      <c r="E13547" s="34">
        <v>92986</v>
      </c>
      <c r="F13547" s="35">
        <v>1.0329999999999999</v>
      </c>
      <c r="G13547" s="34" t="s">
        <v>364</v>
      </c>
    </row>
    <row r="13548" spans="1:7">
      <c r="A13548" s="32">
        <v>2018</v>
      </c>
      <c r="B13548" s="32">
        <v>10360</v>
      </c>
      <c r="C13548" s="33" t="s">
        <v>353</v>
      </c>
      <c r="D13548" s="33" t="s">
        <v>354</v>
      </c>
      <c r="E13548" s="34">
        <v>13354</v>
      </c>
      <c r="F13548" s="35">
        <v>22.1</v>
      </c>
      <c r="G13548" s="34" t="s">
        <v>364</v>
      </c>
    </row>
    <row r="13549" spans="1:7">
      <c r="A13549" s="32">
        <v>2018</v>
      </c>
      <c r="B13549" s="32">
        <v>10360</v>
      </c>
      <c r="C13549" s="33" t="s">
        <v>563</v>
      </c>
      <c r="D13549" s="33" t="s">
        <v>564</v>
      </c>
      <c r="E13549" s="34">
        <v>247674</v>
      </c>
      <c r="F13549" s="35">
        <v>1.034</v>
      </c>
      <c r="G13549" s="34" t="s">
        <v>364</v>
      </c>
    </row>
    <row r="13550" spans="1:7">
      <c r="A13550" s="32">
        <v>2018</v>
      </c>
      <c r="B13550" s="32">
        <v>10362</v>
      </c>
      <c r="C13550" s="33" t="s">
        <v>363</v>
      </c>
      <c r="D13550" s="33" t="s">
        <v>354</v>
      </c>
      <c r="E13550" s="34">
        <v>15307</v>
      </c>
      <c r="F13550" s="35">
        <v>17.11</v>
      </c>
      <c r="G13550" s="34" t="s">
        <v>364</v>
      </c>
    </row>
    <row r="13551" spans="1:7">
      <c r="A13551" s="32">
        <v>2018</v>
      </c>
      <c r="B13551" s="32">
        <v>10362</v>
      </c>
      <c r="C13551" s="33" t="s">
        <v>563</v>
      </c>
      <c r="D13551" s="33" t="s">
        <v>564</v>
      </c>
      <c r="E13551" s="34">
        <v>299272</v>
      </c>
      <c r="F13551" s="35">
        <v>1.0129999999999999</v>
      </c>
      <c r="G13551" s="34" t="s">
        <v>364</v>
      </c>
    </row>
    <row r="13552" spans="1:7">
      <c r="A13552" s="32">
        <v>2018</v>
      </c>
      <c r="B13552" s="32">
        <v>10377</v>
      </c>
      <c r="C13552" s="33" t="s">
        <v>353</v>
      </c>
      <c r="D13552" s="33" t="s">
        <v>354</v>
      </c>
      <c r="E13552" s="34">
        <v>16750</v>
      </c>
      <c r="F13552" s="35">
        <v>25.92</v>
      </c>
      <c r="G13552" s="34" t="s">
        <v>364</v>
      </c>
    </row>
    <row r="13553" spans="1:7">
      <c r="A13553" s="32">
        <v>2018</v>
      </c>
      <c r="B13553" s="32">
        <v>10377</v>
      </c>
      <c r="C13553" s="33" t="s">
        <v>353</v>
      </c>
      <c r="D13553" s="33" t="s">
        <v>354</v>
      </c>
      <c r="E13553" s="34">
        <v>380</v>
      </c>
      <c r="F13553" s="35">
        <v>25.92</v>
      </c>
      <c r="G13553" s="34" t="s">
        <v>364</v>
      </c>
    </row>
    <row r="13554" spans="1:7">
      <c r="A13554" s="32">
        <v>2018</v>
      </c>
      <c r="B13554" s="32">
        <v>10377</v>
      </c>
      <c r="C13554" s="33" t="s">
        <v>353</v>
      </c>
      <c r="D13554" s="33" t="s">
        <v>354</v>
      </c>
      <c r="E13554" s="34">
        <v>2018</v>
      </c>
      <c r="F13554" s="35">
        <v>25.4</v>
      </c>
      <c r="G13554" s="34" t="s">
        <v>364</v>
      </c>
    </row>
    <row r="13555" spans="1:7">
      <c r="A13555" s="32">
        <v>2018</v>
      </c>
      <c r="B13555" s="32">
        <v>10377</v>
      </c>
      <c r="C13555" s="33" t="s">
        <v>353</v>
      </c>
      <c r="D13555" s="33" t="s">
        <v>354</v>
      </c>
      <c r="E13555" s="34">
        <v>1542</v>
      </c>
      <c r="F13555" s="35">
        <v>25.66</v>
      </c>
      <c r="G13555" s="34" t="s">
        <v>364</v>
      </c>
    </row>
    <row r="13556" spans="1:7">
      <c r="A13556" s="32">
        <v>2018</v>
      </c>
      <c r="B13556" s="32">
        <v>10378</v>
      </c>
      <c r="C13556" s="33" t="s">
        <v>353</v>
      </c>
      <c r="D13556" s="33" t="s">
        <v>354</v>
      </c>
      <c r="E13556" s="34">
        <v>11034</v>
      </c>
      <c r="F13556" s="35">
        <v>27.262</v>
      </c>
      <c r="G13556" s="34" t="s">
        <v>364</v>
      </c>
    </row>
    <row r="13557" spans="1:7">
      <c r="A13557" s="32">
        <v>2018</v>
      </c>
      <c r="B13557" s="32">
        <v>10378</v>
      </c>
      <c r="C13557" s="33" t="s">
        <v>353</v>
      </c>
      <c r="D13557" s="33" t="s">
        <v>354</v>
      </c>
      <c r="E13557" s="34">
        <v>1428</v>
      </c>
      <c r="F13557" s="35">
        <v>26.244</v>
      </c>
      <c r="G13557" s="34" t="s">
        <v>364</v>
      </c>
    </row>
    <row r="13558" spans="1:7">
      <c r="A13558" s="32">
        <v>2018</v>
      </c>
      <c r="B13558" s="32">
        <v>10379</v>
      </c>
      <c r="C13558" s="33" t="s">
        <v>353</v>
      </c>
      <c r="D13558" s="33" t="s">
        <v>354</v>
      </c>
      <c r="E13558" s="34">
        <v>274</v>
      </c>
      <c r="F13558" s="35">
        <v>27.306000000000001</v>
      </c>
      <c r="G13558" s="34" t="s">
        <v>364</v>
      </c>
    </row>
    <row r="13559" spans="1:7">
      <c r="A13559" s="32">
        <v>2018</v>
      </c>
      <c r="B13559" s="32">
        <v>10379</v>
      </c>
      <c r="C13559" s="33" t="s">
        <v>353</v>
      </c>
      <c r="D13559" s="33" t="s">
        <v>354</v>
      </c>
      <c r="E13559" s="34">
        <v>1882</v>
      </c>
      <c r="F13559" s="35">
        <v>27.707999999999998</v>
      </c>
      <c r="G13559" s="34" t="s">
        <v>364</v>
      </c>
    </row>
    <row r="13560" spans="1:7">
      <c r="A13560" s="32">
        <v>2018</v>
      </c>
      <c r="B13560" s="32">
        <v>10384</v>
      </c>
      <c r="C13560" s="33" t="s">
        <v>353</v>
      </c>
      <c r="D13560" s="33" t="s">
        <v>354</v>
      </c>
      <c r="E13560" s="34">
        <v>4037</v>
      </c>
      <c r="F13560" s="35">
        <v>25.83</v>
      </c>
      <c r="G13560" s="34" t="s">
        <v>364</v>
      </c>
    </row>
    <row r="13561" spans="1:7">
      <c r="A13561" s="32">
        <v>2018</v>
      </c>
      <c r="B13561" s="32">
        <v>10398</v>
      </c>
      <c r="C13561" s="33" t="s">
        <v>563</v>
      </c>
      <c r="D13561" s="33" t="s">
        <v>564</v>
      </c>
      <c r="E13561" s="34">
        <v>59197</v>
      </c>
      <c r="F13561" s="35">
        <v>1.0640000000000001</v>
      </c>
      <c r="G13561" s="34" t="s">
        <v>364</v>
      </c>
    </row>
    <row r="13562" spans="1:7">
      <c r="A13562" s="32">
        <v>2018</v>
      </c>
      <c r="B13562" s="32">
        <v>10495</v>
      </c>
      <c r="C13562" s="33" t="s">
        <v>353</v>
      </c>
      <c r="D13562" s="33" t="s">
        <v>354</v>
      </c>
      <c r="E13562" s="34">
        <v>3892</v>
      </c>
      <c r="F13562" s="35">
        <v>25.5</v>
      </c>
      <c r="G13562" s="34" t="s">
        <v>364</v>
      </c>
    </row>
    <row r="13563" spans="1:7">
      <c r="A13563" s="32">
        <v>2018</v>
      </c>
      <c r="B13563" s="32">
        <v>10495</v>
      </c>
      <c r="C13563" s="33" t="s">
        <v>567</v>
      </c>
      <c r="D13563" s="33" t="s">
        <v>566</v>
      </c>
      <c r="E13563" s="34">
        <v>2239</v>
      </c>
      <c r="F13563" s="35">
        <v>6.25</v>
      </c>
      <c r="G13563" s="34" t="s">
        <v>364</v>
      </c>
    </row>
    <row r="13564" spans="1:7">
      <c r="A13564" s="32">
        <v>2018</v>
      </c>
      <c r="B13564" s="32">
        <v>10496</v>
      </c>
      <c r="C13564" s="33" t="s">
        <v>563</v>
      </c>
      <c r="D13564" s="33" t="s">
        <v>564</v>
      </c>
      <c r="E13564" s="34">
        <v>711513</v>
      </c>
      <c r="F13564" s="35">
        <v>1.03</v>
      </c>
      <c r="G13564" s="34" t="s">
        <v>364</v>
      </c>
    </row>
    <row r="13565" spans="1:7">
      <c r="A13565" s="32">
        <v>2018</v>
      </c>
      <c r="B13565" s="32">
        <v>10554</v>
      </c>
      <c r="C13565" s="33" t="s">
        <v>563</v>
      </c>
      <c r="D13565" s="33" t="s">
        <v>564</v>
      </c>
      <c r="E13565" s="34">
        <v>167157</v>
      </c>
      <c r="F13565" s="35">
        <v>1.0349999999999999</v>
      </c>
      <c r="G13565" s="34" t="s">
        <v>364</v>
      </c>
    </row>
    <row r="13566" spans="1:7">
      <c r="A13566" s="32">
        <v>2018</v>
      </c>
      <c r="B13566" s="32">
        <v>10554</v>
      </c>
      <c r="C13566" s="33" t="s">
        <v>563</v>
      </c>
      <c r="D13566" s="33" t="s">
        <v>564</v>
      </c>
      <c r="E13566" s="34">
        <v>1821661</v>
      </c>
      <c r="F13566" s="35">
        <v>1.0349999999999999</v>
      </c>
      <c r="G13566" s="34" t="s">
        <v>364</v>
      </c>
    </row>
    <row r="13567" spans="1:7">
      <c r="A13567" s="32">
        <v>2018</v>
      </c>
      <c r="B13567" s="32">
        <v>10566</v>
      </c>
      <c r="C13567" s="33" t="s">
        <v>353</v>
      </c>
      <c r="D13567" s="33" t="s">
        <v>354</v>
      </c>
      <c r="E13567" s="34">
        <v>11100</v>
      </c>
      <c r="F13567" s="35">
        <v>25.95</v>
      </c>
      <c r="G13567" s="34" t="s">
        <v>364</v>
      </c>
    </row>
    <row r="13568" spans="1:7">
      <c r="A13568" s="32">
        <v>2018</v>
      </c>
      <c r="B13568" s="32">
        <v>10566</v>
      </c>
      <c r="C13568" s="33" t="s">
        <v>353</v>
      </c>
      <c r="D13568" s="33" t="s">
        <v>354</v>
      </c>
      <c r="E13568" s="34">
        <v>11193</v>
      </c>
      <c r="F13568" s="35">
        <v>24.46</v>
      </c>
      <c r="G13568" s="34" t="s">
        <v>364</v>
      </c>
    </row>
    <row r="13569" spans="1:7">
      <c r="A13569" s="32">
        <v>2018</v>
      </c>
      <c r="B13569" s="32">
        <v>10603</v>
      </c>
      <c r="C13569" s="33" t="s">
        <v>365</v>
      </c>
      <c r="D13569" s="33" t="s">
        <v>354</v>
      </c>
      <c r="E13569" s="34">
        <v>32058</v>
      </c>
      <c r="F13569" s="35">
        <v>12.3</v>
      </c>
      <c r="G13569" s="34" t="s">
        <v>364</v>
      </c>
    </row>
    <row r="13570" spans="1:7">
      <c r="A13570" s="32">
        <v>2018</v>
      </c>
      <c r="B13570" s="32">
        <v>10603</v>
      </c>
      <c r="C13570" s="33" t="s">
        <v>563</v>
      </c>
      <c r="D13570" s="33" t="s">
        <v>564</v>
      </c>
      <c r="E13570" s="34">
        <v>1595</v>
      </c>
      <c r="F13570" s="35">
        <v>1.04</v>
      </c>
      <c r="G13570" s="34" t="s">
        <v>364</v>
      </c>
    </row>
    <row r="13571" spans="1:7">
      <c r="A13571" s="32">
        <v>2018</v>
      </c>
      <c r="B13571" s="32">
        <v>10633</v>
      </c>
      <c r="C13571" s="33" t="s">
        <v>563</v>
      </c>
      <c r="D13571" s="33" t="s">
        <v>564</v>
      </c>
      <c r="E13571" s="34">
        <v>2035141</v>
      </c>
      <c r="F13571" s="35">
        <v>1.073</v>
      </c>
      <c r="G13571" s="34" t="s">
        <v>364</v>
      </c>
    </row>
    <row r="13572" spans="1:7">
      <c r="A13572" s="32">
        <v>2018</v>
      </c>
      <c r="B13572" s="32">
        <v>10641</v>
      </c>
      <c r="C13572" s="33" t="s">
        <v>365</v>
      </c>
      <c r="D13572" s="33" t="s">
        <v>354</v>
      </c>
      <c r="E13572" s="34">
        <v>41542</v>
      </c>
      <c r="F13572" s="35">
        <v>7</v>
      </c>
      <c r="G13572" s="34" t="s">
        <v>364</v>
      </c>
    </row>
    <row r="13573" spans="1:7">
      <c r="A13573" s="32">
        <v>2018</v>
      </c>
      <c r="B13573" s="32">
        <v>10671</v>
      </c>
      <c r="C13573" s="33" t="s">
        <v>353</v>
      </c>
      <c r="D13573" s="33" t="s">
        <v>354</v>
      </c>
      <c r="E13573" s="34">
        <v>27686</v>
      </c>
      <c r="F13573" s="35">
        <v>21.93</v>
      </c>
      <c r="G13573" s="34" t="s">
        <v>364</v>
      </c>
    </row>
    <row r="13574" spans="1:7">
      <c r="A13574" s="32">
        <v>2018</v>
      </c>
      <c r="B13574" s="32">
        <v>10671</v>
      </c>
      <c r="C13574" s="33" t="s">
        <v>353</v>
      </c>
      <c r="D13574" s="33" t="s">
        <v>354</v>
      </c>
      <c r="E13574" s="34">
        <v>706</v>
      </c>
      <c r="F13574" s="35">
        <v>16.510000000000002</v>
      </c>
      <c r="G13574" s="34" t="s">
        <v>364</v>
      </c>
    </row>
    <row r="13575" spans="1:7">
      <c r="A13575" s="32">
        <v>2018</v>
      </c>
      <c r="B13575" s="32">
        <v>10671</v>
      </c>
      <c r="C13575" s="33" t="s">
        <v>353</v>
      </c>
      <c r="D13575" s="33" t="s">
        <v>354</v>
      </c>
      <c r="E13575" s="34">
        <v>20003</v>
      </c>
      <c r="F13575" s="35">
        <v>18.5</v>
      </c>
      <c r="G13575" s="34" t="s">
        <v>364</v>
      </c>
    </row>
    <row r="13576" spans="1:7">
      <c r="A13576" s="32">
        <v>2018</v>
      </c>
      <c r="B13576" s="32">
        <v>10671</v>
      </c>
      <c r="C13576" s="33" t="s">
        <v>363</v>
      </c>
      <c r="D13576" s="33" t="s">
        <v>354</v>
      </c>
      <c r="E13576" s="34">
        <v>28034</v>
      </c>
      <c r="F13576" s="35">
        <v>17.12</v>
      </c>
      <c r="G13576" s="34" t="s">
        <v>364</v>
      </c>
    </row>
    <row r="13577" spans="1:7">
      <c r="A13577" s="32">
        <v>2018</v>
      </c>
      <c r="B13577" s="32">
        <v>10673</v>
      </c>
      <c r="C13577" s="33" t="s">
        <v>363</v>
      </c>
      <c r="D13577" s="33" t="s">
        <v>354</v>
      </c>
      <c r="E13577" s="34">
        <v>60214</v>
      </c>
      <c r="F13577" s="35">
        <v>19.989999999999998</v>
      </c>
      <c r="G13577" s="34" t="s">
        <v>364</v>
      </c>
    </row>
    <row r="13578" spans="1:7">
      <c r="A13578" s="32">
        <v>2018</v>
      </c>
      <c r="B13578" s="32">
        <v>10673</v>
      </c>
      <c r="C13578" s="33" t="s">
        <v>565</v>
      </c>
      <c r="D13578" s="33" t="s">
        <v>566</v>
      </c>
      <c r="E13578" s="34">
        <v>184</v>
      </c>
      <c r="F13578" s="35">
        <v>5.67</v>
      </c>
      <c r="G13578" s="34" t="s">
        <v>364</v>
      </c>
    </row>
    <row r="13579" spans="1:7">
      <c r="A13579" s="32">
        <v>2018</v>
      </c>
      <c r="B13579" s="32">
        <v>10678</v>
      </c>
      <c r="C13579" s="33" t="s">
        <v>353</v>
      </c>
      <c r="D13579" s="33" t="s">
        <v>354</v>
      </c>
      <c r="E13579" s="34">
        <v>5107</v>
      </c>
      <c r="F13579" s="35">
        <v>22.19</v>
      </c>
      <c r="G13579" s="34" t="s">
        <v>364</v>
      </c>
    </row>
    <row r="13580" spans="1:7">
      <c r="A13580" s="32">
        <v>2018</v>
      </c>
      <c r="B13580" s="32">
        <v>10678</v>
      </c>
      <c r="C13580" s="33" t="s">
        <v>353</v>
      </c>
      <c r="D13580" s="33" t="s">
        <v>354</v>
      </c>
      <c r="E13580" s="34">
        <v>23810</v>
      </c>
      <c r="F13580" s="35">
        <v>22</v>
      </c>
      <c r="G13580" s="34" t="s">
        <v>364</v>
      </c>
    </row>
    <row r="13581" spans="1:7">
      <c r="A13581" s="32">
        <v>2018</v>
      </c>
      <c r="B13581" s="32">
        <v>10678</v>
      </c>
      <c r="C13581" s="33" t="s">
        <v>353</v>
      </c>
      <c r="D13581" s="33" t="s">
        <v>354</v>
      </c>
      <c r="E13581" s="34">
        <v>28364</v>
      </c>
      <c r="F13581" s="35">
        <v>21.98</v>
      </c>
      <c r="G13581" s="34" t="s">
        <v>364</v>
      </c>
    </row>
    <row r="13582" spans="1:7">
      <c r="A13582" s="32">
        <v>2018</v>
      </c>
      <c r="B13582" s="32">
        <v>10682</v>
      </c>
      <c r="C13582" s="33" t="s">
        <v>563</v>
      </c>
      <c r="D13582" s="33" t="s">
        <v>564</v>
      </c>
      <c r="E13582" s="34">
        <v>85826</v>
      </c>
      <c r="F13582" s="35">
        <v>1.107</v>
      </c>
      <c r="G13582" s="34" t="s">
        <v>364</v>
      </c>
    </row>
    <row r="13583" spans="1:7">
      <c r="A13583" s="32">
        <v>2018</v>
      </c>
      <c r="B13583" s="32">
        <v>10684</v>
      </c>
      <c r="C13583" s="33" t="s">
        <v>353</v>
      </c>
      <c r="D13583" s="33" t="s">
        <v>354</v>
      </c>
      <c r="E13583" s="34">
        <v>43865</v>
      </c>
      <c r="F13583" s="35">
        <v>23.166</v>
      </c>
      <c r="G13583" s="34" t="s">
        <v>364</v>
      </c>
    </row>
    <row r="13584" spans="1:7">
      <c r="A13584" s="32">
        <v>2018</v>
      </c>
      <c r="B13584" s="32">
        <v>10684</v>
      </c>
      <c r="C13584" s="33" t="s">
        <v>563</v>
      </c>
      <c r="D13584" s="33" t="s">
        <v>564</v>
      </c>
      <c r="E13584" s="34">
        <v>25115</v>
      </c>
      <c r="F13584" s="35">
        <v>1.018</v>
      </c>
      <c r="G13584" s="34" t="s">
        <v>364</v>
      </c>
    </row>
    <row r="13585" spans="1:7">
      <c r="A13585" s="32">
        <v>2018</v>
      </c>
      <c r="B13585" s="32">
        <v>10692</v>
      </c>
      <c r="C13585" s="33" t="s">
        <v>563</v>
      </c>
      <c r="D13585" s="33" t="s">
        <v>564</v>
      </c>
      <c r="E13585" s="34">
        <v>928581</v>
      </c>
      <c r="F13585" s="35">
        <v>1.0269999999999999</v>
      </c>
      <c r="G13585" s="34" t="s">
        <v>364</v>
      </c>
    </row>
    <row r="13586" spans="1:7">
      <c r="A13586" s="32">
        <v>2018</v>
      </c>
      <c r="B13586" s="32">
        <v>10692</v>
      </c>
      <c r="C13586" s="33" t="s">
        <v>563</v>
      </c>
      <c r="D13586" s="33" t="s">
        <v>564</v>
      </c>
      <c r="E13586" s="34">
        <v>980062</v>
      </c>
      <c r="F13586" s="35">
        <v>1.0269999999999999</v>
      </c>
      <c r="G13586" s="34" t="s">
        <v>364</v>
      </c>
    </row>
    <row r="13587" spans="1:7">
      <c r="A13587" s="32">
        <v>2018</v>
      </c>
      <c r="B13587" s="32">
        <v>10692</v>
      </c>
      <c r="C13587" s="33" t="s">
        <v>563</v>
      </c>
      <c r="D13587" s="33" t="s">
        <v>564</v>
      </c>
      <c r="E13587" s="34">
        <v>383507</v>
      </c>
      <c r="F13587" s="35">
        <v>1.0269999999999999</v>
      </c>
      <c r="G13587" s="34" t="s">
        <v>364</v>
      </c>
    </row>
    <row r="13588" spans="1:7">
      <c r="A13588" s="32">
        <v>2018</v>
      </c>
      <c r="B13588" s="32">
        <v>10725</v>
      </c>
      <c r="C13588" s="33" t="s">
        <v>563</v>
      </c>
      <c r="D13588" s="33" t="s">
        <v>564</v>
      </c>
      <c r="E13588" s="34">
        <v>559926</v>
      </c>
      <c r="F13588" s="35">
        <v>1.028</v>
      </c>
      <c r="G13588" s="34" t="s">
        <v>364</v>
      </c>
    </row>
    <row r="13589" spans="1:7">
      <c r="A13589" s="32">
        <v>2018</v>
      </c>
      <c r="B13589" s="32">
        <v>10726</v>
      </c>
      <c r="C13589" s="33" t="s">
        <v>563</v>
      </c>
      <c r="D13589" s="33" t="s">
        <v>564</v>
      </c>
      <c r="E13589" s="34">
        <v>84</v>
      </c>
      <c r="F13589" s="35">
        <v>1.0309999999999999</v>
      </c>
      <c r="G13589" s="34" t="s">
        <v>364</v>
      </c>
    </row>
    <row r="13590" spans="1:7">
      <c r="A13590" s="32">
        <v>2018</v>
      </c>
      <c r="B13590" s="32">
        <v>10726</v>
      </c>
      <c r="C13590" s="33" t="s">
        <v>563</v>
      </c>
      <c r="D13590" s="33" t="s">
        <v>564</v>
      </c>
      <c r="E13590" s="34">
        <v>21093</v>
      </c>
      <c r="F13590" s="35">
        <v>1.0289999999999999</v>
      </c>
      <c r="G13590" s="34" t="s">
        <v>364</v>
      </c>
    </row>
    <row r="13591" spans="1:7">
      <c r="A13591" s="32">
        <v>2018</v>
      </c>
      <c r="B13591" s="32">
        <v>10726</v>
      </c>
      <c r="C13591" s="33" t="s">
        <v>563</v>
      </c>
      <c r="D13591" s="33" t="s">
        <v>564</v>
      </c>
      <c r="E13591" s="34">
        <v>19306</v>
      </c>
      <c r="F13591" s="35">
        <v>1.03</v>
      </c>
      <c r="G13591" s="34" t="s">
        <v>364</v>
      </c>
    </row>
    <row r="13592" spans="1:7">
      <c r="A13592" s="32">
        <v>2018</v>
      </c>
      <c r="B13592" s="32">
        <v>10726</v>
      </c>
      <c r="C13592" s="33" t="s">
        <v>563</v>
      </c>
      <c r="D13592" s="33" t="s">
        <v>564</v>
      </c>
      <c r="E13592" s="34">
        <v>14471</v>
      </c>
      <c r="F13592" s="35">
        <v>1.0289999999999999</v>
      </c>
      <c r="G13592" s="34" t="s">
        <v>364</v>
      </c>
    </row>
    <row r="13593" spans="1:7">
      <c r="A13593" s="32">
        <v>2018</v>
      </c>
      <c r="B13593" s="32">
        <v>10726</v>
      </c>
      <c r="C13593" s="33" t="s">
        <v>563</v>
      </c>
      <c r="D13593" s="33" t="s">
        <v>564</v>
      </c>
      <c r="E13593" s="34">
        <v>59913</v>
      </c>
      <c r="F13593" s="35">
        <v>1.0289999999999999</v>
      </c>
      <c r="G13593" s="34" t="s">
        <v>364</v>
      </c>
    </row>
    <row r="13594" spans="1:7">
      <c r="A13594" s="32">
        <v>2018</v>
      </c>
      <c r="B13594" s="32">
        <v>10726</v>
      </c>
      <c r="C13594" s="33" t="s">
        <v>563</v>
      </c>
      <c r="D13594" s="33" t="s">
        <v>564</v>
      </c>
      <c r="E13594" s="34">
        <v>50521</v>
      </c>
      <c r="F13594" s="35">
        <v>1.0289999999999999</v>
      </c>
      <c r="G13594" s="34" t="s">
        <v>364</v>
      </c>
    </row>
    <row r="13595" spans="1:7">
      <c r="A13595" s="32">
        <v>2018</v>
      </c>
      <c r="B13595" s="32">
        <v>10726</v>
      </c>
      <c r="C13595" s="33" t="s">
        <v>563</v>
      </c>
      <c r="D13595" s="33" t="s">
        <v>564</v>
      </c>
      <c r="E13595" s="34">
        <v>189</v>
      </c>
      <c r="F13595" s="35">
        <v>1.0269999999999999</v>
      </c>
      <c r="G13595" s="34" t="s">
        <v>364</v>
      </c>
    </row>
    <row r="13596" spans="1:7">
      <c r="A13596" s="32">
        <v>2018</v>
      </c>
      <c r="B13596" s="32">
        <v>10726</v>
      </c>
      <c r="C13596" s="33" t="s">
        <v>563</v>
      </c>
      <c r="D13596" s="33" t="s">
        <v>564</v>
      </c>
      <c r="E13596" s="34">
        <v>395</v>
      </c>
      <c r="F13596" s="35">
        <v>1.03</v>
      </c>
      <c r="G13596" s="34" t="s">
        <v>364</v>
      </c>
    </row>
    <row r="13597" spans="1:7">
      <c r="A13597" s="32">
        <v>2018</v>
      </c>
      <c r="B13597" s="32">
        <v>10726</v>
      </c>
      <c r="C13597" s="33" t="s">
        <v>563</v>
      </c>
      <c r="D13597" s="33" t="s">
        <v>564</v>
      </c>
      <c r="E13597" s="34">
        <v>790</v>
      </c>
      <c r="F13597" s="35">
        <v>1.0289999999999999</v>
      </c>
      <c r="G13597" s="34" t="s">
        <v>364</v>
      </c>
    </row>
    <row r="13598" spans="1:7">
      <c r="A13598" s="32">
        <v>2018</v>
      </c>
      <c r="B13598" s="32">
        <v>10726</v>
      </c>
      <c r="C13598" s="33" t="s">
        <v>563</v>
      </c>
      <c r="D13598" s="33" t="s">
        <v>564</v>
      </c>
      <c r="E13598" s="34">
        <v>891</v>
      </c>
      <c r="F13598" s="35">
        <v>1.0289999999999999</v>
      </c>
      <c r="G13598" s="34" t="s">
        <v>364</v>
      </c>
    </row>
    <row r="13599" spans="1:7">
      <c r="A13599" s="32">
        <v>2018</v>
      </c>
      <c r="B13599" s="32">
        <v>10726</v>
      </c>
      <c r="C13599" s="33" t="s">
        <v>563</v>
      </c>
      <c r="D13599" s="33" t="s">
        <v>564</v>
      </c>
      <c r="E13599" s="34">
        <v>1652</v>
      </c>
      <c r="F13599" s="35">
        <v>1.0289999999999999</v>
      </c>
      <c r="G13599" s="34" t="s">
        <v>364</v>
      </c>
    </row>
    <row r="13600" spans="1:7">
      <c r="A13600" s="32">
        <v>2018</v>
      </c>
      <c r="B13600" s="32">
        <v>10726</v>
      </c>
      <c r="C13600" s="33" t="s">
        <v>563</v>
      </c>
      <c r="D13600" s="33" t="s">
        <v>564</v>
      </c>
      <c r="E13600" s="34">
        <v>1666</v>
      </c>
      <c r="F13600" s="35">
        <v>1.0289999999999999</v>
      </c>
      <c r="G13600" s="34" t="s">
        <v>364</v>
      </c>
    </row>
    <row r="13601" spans="1:7">
      <c r="A13601" s="32">
        <v>2018</v>
      </c>
      <c r="B13601" s="32">
        <v>10726</v>
      </c>
      <c r="C13601" s="33" t="s">
        <v>563</v>
      </c>
      <c r="D13601" s="33" t="s">
        <v>564</v>
      </c>
      <c r="E13601" s="34">
        <v>3631</v>
      </c>
      <c r="F13601" s="35">
        <v>1.0289999999999999</v>
      </c>
      <c r="G13601" s="34" t="s">
        <v>364</v>
      </c>
    </row>
    <row r="13602" spans="1:7">
      <c r="A13602" s="32">
        <v>2018</v>
      </c>
      <c r="B13602" s="32">
        <v>10726</v>
      </c>
      <c r="C13602" s="33" t="s">
        <v>563</v>
      </c>
      <c r="D13602" s="33" t="s">
        <v>564</v>
      </c>
      <c r="E13602" s="34">
        <v>3671</v>
      </c>
      <c r="F13602" s="35">
        <v>1.0289999999999999</v>
      </c>
      <c r="G13602" s="34" t="s">
        <v>364</v>
      </c>
    </row>
    <row r="13603" spans="1:7">
      <c r="A13603" s="32">
        <v>2018</v>
      </c>
      <c r="B13603" s="32">
        <v>10726</v>
      </c>
      <c r="C13603" s="33" t="s">
        <v>563</v>
      </c>
      <c r="D13603" s="33" t="s">
        <v>564</v>
      </c>
      <c r="E13603" s="34">
        <v>5298</v>
      </c>
      <c r="F13603" s="35">
        <v>1.0309999999999999</v>
      </c>
      <c r="G13603" s="34" t="s">
        <v>364</v>
      </c>
    </row>
    <row r="13604" spans="1:7">
      <c r="A13604" s="32">
        <v>2018</v>
      </c>
      <c r="B13604" s="32">
        <v>10726</v>
      </c>
      <c r="C13604" s="33" t="s">
        <v>563</v>
      </c>
      <c r="D13604" s="33" t="s">
        <v>564</v>
      </c>
      <c r="E13604" s="34">
        <v>10018</v>
      </c>
      <c r="F13604" s="35">
        <v>1.032</v>
      </c>
      <c r="G13604" s="34" t="s">
        <v>364</v>
      </c>
    </row>
    <row r="13605" spans="1:7">
      <c r="A13605" s="32">
        <v>2018</v>
      </c>
      <c r="B13605" s="32">
        <v>10726</v>
      </c>
      <c r="C13605" s="33" t="s">
        <v>563</v>
      </c>
      <c r="D13605" s="33" t="s">
        <v>564</v>
      </c>
      <c r="E13605" s="34">
        <v>10348</v>
      </c>
      <c r="F13605" s="35">
        <v>1.03</v>
      </c>
      <c r="G13605" s="34" t="s">
        <v>364</v>
      </c>
    </row>
    <row r="13606" spans="1:7">
      <c r="A13606" s="32">
        <v>2018</v>
      </c>
      <c r="B13606" s="32">
        <v>10726</v>
      </c>
      <c r="C13606" s="33" t="s">
        <v>563</v>
      </c>
      <c r="D13606" s="33" t="s">
        <v>564</v>
      </c>
      <c r="E13606" s="34">
        <v>25424</v>
      </c>
      <c r="F13606" s="35">
        <v>1.0289999999999999</v>
      </c>
      <c r="G13606" s="34" t="s">
        <v>364</v>
      </c>
    </row>
    <row r="13607" spans="1:7">
      <c r="A13607" s="32">
        <v>2018</v>
      </c>
      <c r="B13607" s="32">
        <v>10726</v>
      </c>
      <c r="C13607" s="33" t="s">
        <v>563</v>
      </c>
      <c r="D13607" s="33" t="s">
        <v>564</v>
      </c>
      <c r="E13607" s="34">
        <v>26532</v>
      </c>
      <c r="F13607" s="35">
        <v>1.0269999999999999</v>
      </c>
      <c r="G13607" s="34" t="s">
        <v>364</v>
      </c>
    </row>
    <row r="13608" spans="1:7">
      <c r="A13608" s="32">
        <v>2018</v>
      </c>
      <c r="B13608" s="32">
        <v>10743</v>
      </c>
      <c r="C13608" s="33" t="s">
        <v>563</v>
      </c>
      <c r="D13608" s="33" t="s">
        <v>564</v>
      </c>
      <c r="E13608" s="34">
        <v>1061</v>
      </c>
      <c r="F13608" s="35">
        <v>1.077</v>
      </c>
      <c r="G13608" s="34" t="s">
        <v>364</v>
      </c>
    </row>
    <row r="13609" spans="1:7">
      <c r="A13609" s="32">
        <v>2018</v>
      </c>
      <c r="B13609" s="32">
        <v>10743</v>
      </c>
      <c r="C13609" s="33" t="s">
        <v>365</v>
      </c>
      <c r="D13609" s="33" t="s">
        <v>354</v>
      </c>
      <c r="E13609" s="34">
        <v>20265</v>
      </c>
      <c r="F13609" s="35">
        <v>15.571999999999999</v>
      </c>
      <c r="G13609" s="34" t="s">
        <v>364</v>
      </c>
    </row>
    <row r="13610" spans="1:7">
      <c r="A13610" s="32">
        <v>2018</v>
      </c>
      <c r="B13610" s="32">
        <v>10745</v>
      </c>
      <c r="C13610" s="33" t="s">
        <v>563</v>
      </c>
      <c r="D13610" s="33" t="s">
        <v>564</v>
      </c>
      <c r="E13610" s="34">
        <v>6676140</v>
      </c>
      <c r="F13610" s="35">
        <v>1.0349999999999999</v>
      </c>
      <c r="G13610" s="34" t="s">
        <v>364</v>
      </c>
    </row>
    <row r="13611" spans="1:7">
      <c r="A13611" s="32">
        <v>2018</v>
      </c>
      <c r="B13611" s="32">
        <v>10761</v>
      </c>
      <c r="C13611" s="33" t="s">
        <v>563</v>
      </c>
      <c r="D13611" s="33" t="s">
        <v>564</v>
      </c>
      <c r="E13611" s="34">
        <v>190950</v>
      </c>
      <c r="F13611" s="35">
        <v>1.0409999999999999</v>
      </c>
      <c r="G13611" s="34">
        <v>292.7</v>
      </c>
    </row>
    <row r="13612" spans="1:7">
      <c r="A13612" s="32">
        <v>2018</v>
      </c>
      <c r="B13612" s="32">
        <v>10789</v>
      </c>
      <c r="C13612" s="33" t="s">
        <v>563</v>
      </c>
      <c r="D13612" s="33" t="s">
        <v>564</v>
      </c>
      <c r="E13612" s="34">
        <v>918654</v>
      </c>
      <c r="F13612" s="35">
        <v>1.0209999999999999</v>
      </c>
      <c r="G13612" s="34" t="s">
        <v>364</v>
      </c>
    </row>
    <row r="13613" spans="1:7">
      <c r="A13613" s="32">
        <v>2018</v>
      </c>
      <c r="B13613" s="32">
        <v>10789</v>
      </c>
      <c r="C13613" s="33" t="s">
        <v>563</v>
      </c>
      <c r="D13613" s="33" t="s">
        <v>564</v>
      </c>
      <c r="E13613" s="34">
        <v>1497201</v>
      </c>
      <c r="F13613" s="35">
        <v>1.0209999999999999</v>
      </c>
      <c r="G13613" s="34" t="s">
        <v>364</v>
      </c>
    </row>
    <row r="13614" spans="1:7">
      <c r="A13614" s="32">
        <v>2018</v>
      </c>
      <c r="B13614" s="32">
        <v>10849</v>
      </c>
      <c r="C13614" s="33" t="s">
        <v>363</v>
      </c>
      <c r="D13614" s="33" t="s">
        <v>354</v>
      </c>
      <c r="E13614" s="34">
        <v>59350</v>
      </c>
      <c r="F13614" s="35">
        <v>17.68</v>
      </c>
      <c r="G13614" s="34" t="s">
        <v>364</v>
      </c>
    </row>
    <row r="13615" spans="1:7">
      <c r="A13615" s="32">
        <v>2018</v>
      </c>
      <c r="B13615" s="32">
        <v>10849</v>
      </c>
      <c r="C13615" s="33" t="s">
        <v>563</v>
      </c>
      <c r="D13615" s="33" t="s">
        <v>564</v>
      </c>
      <c r="E13615" s="34">
        <v>149</v>
      </c>
      <c r="F13615" s="35">
        <v>1.0629999999999999</v>
      </c>
      <c r="G13615" s="34" t="s">
        <v>364</v>
      </c>
    </row>
    <row r="13616" spans="1:7">
      <c r="A13616" s="32">
        <v>2018</v>
      </c>
      <c r="B13616" s="32">
        <v>10860</v>
      </c>
      <c r="C13616" s="33" t="s">
        <v>353</v>
      </c>
      <c r="D13616" s="33" t="s">
        <v>354</v>
      </c>
      <c r="E13616" s="34">
        <v>3204</v>
      </c>
      <c r="F13616" s="35">
        <v>21.2</v>
      </c>
      <c r="G13616" s="34" t="s">
        <v>364</v>
      </c>
    </row>
    <row r="13617" spans="1:7">
      <c r="A13617" s="32">
        <v>2018</v>
      </c>
      <c r="B13617" s="32">
        <v>10860</v>
      </c>
      <c r="C13617" s="33" t="s">
        <v>363</v>
      </c>
      <c r="D13617" s="33" t="s">
        <v>354</v>
      </c>
      <c r="E13617" s="34">
        <v>84276</v>
      </c>
      <c r="F13617" s="35">
        <v>17.5</v>
      </c>
      <c r="G13617" s="34" t="s">
        <v>364</v>
      </c>
    </row>
    <row r="13618" spans="1:7">
      <c r="A13618" s="32">
        <v>2018</v>
      </c>
      <c r="B13618" s="32">
        <v>10864</v>
      </c>
      <c r="C13618" s="33" t="s">
        <v>353</v>
      </c>
      <c r="D13618" s="33" t="s">
        <v>354</v>
      </c>
      <c r="E13618" s="34">
        <v>32491</v>
      </c>
      <c r="F13618" s="35">
        <v>21.7</v>
      </c>
      <c r="G13618" s="34" t="s">
        <v>364</v>
      </c>
    </row>
    <row r="13619" spans="1:7">
      <c r="A13619" s="32">
        <v>2018</v>
      </c>
      <c r="B13619" s="32">
        <v>10864</v>
      </c>
      <c r="C13619" s="33" t="s">
        <v>363</v>
      </c>
      <c r="D13619" s="33" t="s">
        <v>354</v>
      </c>
      <c r="E13619" s="34">
        <v>66037</v>
      </c>
      <c r="F13619" s="35">
        <v>17.5</v>
      </c>
      <c r="G13619" s="34" t="s">
        <v>364</v>
      </c>
    </row>
    <row r="13620" spans="1:7">
      <c r="A13620" s="32">
        <v>2018</v>
      </c>
      <c r="B13620" s="32">
        <v>10864</v>
      </c>
      <c r="C13620" s="33" t="s">
        <v>563</v>
      </c>
      <c r="D13620" s="33" t="s">
        <v>564</v>
      </c>
      <c r="E13620" s="34">
        <v>280316</v>
      </c>
      <c r="F13620" s="35">
        <v>1</v>
      </c>
      <c r="G13620" s="34" t="s">
        <v>364</v>
      </c>
    </row>
    <row r="13621" spans="1:7">
      <c r="A13621" s="32">
        <v>2018</v>
      </c>
      <c r="B13621" s="32">
        <v>10865</v>
      </c>
      <c r="C13621" s="33" t="s">
        <v>353</v>
      </c>
      <c r="D13621" s="33" t="s">
        <v>354</v>
      </c>
      <c r="E13621" s="34">
        <v>3852</v>
      </c>
      <c r="F13621" s="35">
        <v>21.7</v>
      </c>
      <c r="G13621" s="34" t="s">
        <v>364</v>
      </c>
    </row>
    <row r="13622" spans="1:7">
      <c r="A13622" s="32">
        <v>2018</v>
      </c>
      <c r="B13622" s="32">
        <v>10865</v>
      </c>
      <c r="C13622" s="33" t="s">
        <v>353</v>
      </c>
      <c r="D13622" s="33" t="s">
        <v>354</v>
      </c>
      <c r="E13622" s="34">
        <v>7630</v>
      </c>
      <c r="F13622" s="35">
        <v>21.3</v>
      </c>
      <c r="G13622" s="34" t="s">
        <v>364</v>
      </c>
    </row>
    <row r="13623" spans="1:7">
      <c r="A13623" s="32">
        <v>2018</v>
      </c>
      <c r="B13623" s="32">
        <v>10865</v>
      </c>
      <c r="C13623" s="33" t="s">
        <v>353</v>
      </c>
      <c r="D13623" s="33" t="s">
        <v>354</v>
      </c>
      <c r="E13623" s="34">
        <v>71914</v>
      </c>
      <c r="F13623" s="35">
        <v>21.7</v>
      </c>
      <c r="G13623" s="34" t="s">
        <v>364</v>
      </c>
    </row>
    <row r="13624" spans="1:7">
      <c r="A13624" s="32">
        <v>2018</v>
      </c>
      <c r="B13624" s="32">
        <v>10865</v>
      </c>
      <c r="C13624" s="33" t="s">
        <v>363</v>
      </c>
      <c r="D13624" s="33" t="s">
        <v>354</v>
      </c>
      <c r="E13624" s="34">
        <v>48193</v>
      </c>
      <c r="F13624" s="35">
        <v>17.5</v>
      </c>
      <c r="G13624" s="34" t="s">
        <v>364</v>
      </c>
    </row>
    <row r="13625" spans="1:7">
      <c r="A13625" s="32">
        <v>2018</v>
      </c>
      <c r="B13625" s="32">
        <v>10865</v>
      </c>
      <c r="C13625" s="33" t="s">
        <v>563</v>
      </c>
      <c r="D13625" s="33" t="s">
        <v>564</v>
      </c>
      <c r="E13625" s="34">
        <v>4204</v>
      </c>
      <c r="F13625" s="35">
        <v>1</v>
      </c>
      <c r="G13625" s="34" t="s">
        <v>364</v>
      </c>
    </row>
    <row r="13626" spans="1:7">
      <c r="A13626" s="32">
        <v>2018</v>
      </c>
      <c r="B13626" s="32">
        <v>10867</v>
      </c>
      <c r="C13626" s="33" t="s">
        <v>353</v>
      </c>
      <c r="D13626" s="33" t="s">
        <v>354</v>
      </c>
      <c r="E13626" s="34">
        <v>20420</v>
      </c>
      <c r="F13626" s="35">
        <v>21.16</v>
      </c>
      <c r="G13626" s="34" t="s">
        <v>364</v>
      </c>
    </row>
    <row r="13627" spans="1:7">
      <c r="A13627" s="32">
        <v>2018</v>
      </c>
      <c r="B13627" s="32">
        <v>50006</v>
      </c>
      <c r="C13627" s="33" t="s">
        <v>565</v>
      </c>
      <c r="D13627" s="33" t="s">
        <v>566</v>
      </c>
      <c r="E13627" s="34">
        <v>9799</v>
      </c>
      <c r="F13627" s="35">
        <v>6.16</v>
      </c>
      <c r="G13627" s="34" t="s">
        <v>364</v>
      </c>
    </row>
    <row r="13628" spans="1:7">
      <c r="A13628" s="32">
        <v>2018</v>
      </c>
      <c r="B13628" s="32">
        <v>50006</v>
      </c>
      <c r="C13628" s="33" t="s">
        <v>563</v>
      </c>
      <c r="D13628" s="33" t="s">
        <v>564</v>
      </c>
      <c r="E13628" s="34">
        <v>89768</v>
      </c>
      <c r="F13628" s="35">
        <v>1.0349999999999999</v>
      </c>
      <c r="G13628" s="34" t="s">
        <v>364</v>
      </c>
    </row>
    <row r="13629" spans="1:7">
      <c r="A13629" s="32">
        <v>2018</v>
      </c>
      <c r="B13629" s="32">
        <v>50006</v>
      </c>
      <c r="C13629" s="33" t="s">
        <v>563</v>
      </c>
      <c r="D13629" s="33" t="s">
        <v>564</v>
      </c>
      <c r="E13629" s="34">
        <v>2264600</v>
      </c>
      <c r="F13629" s="35">
        <v>1.0349999999999999</v>
      </c>
      <c r="G13629" s="34" t="s">
        <v>364</v>
      </c>
    </row>
    <row r="13630" spans="1:7">
      <c r="A13630" s="32">
        <v>2018</v>
      </c>
      <c r="B13630" s="32">
        <v>50006</v>
      </c>
      <c r="C13630" s="33" t="s">
        <v>563</v>
      </c>
      <c r="D13630" s="33" t="s">
        <v>564</v>
      </c>
      <c r="E13630" s="34">
        <v>855314</v>
      </c>
      <c r="F13630" s="35">
        <v>1.0349999999999999</v>
      </c>
      <c r="G13630" s="34" t="s">
        <v>364</v>
      </c>
    </row>
    <row r="13631" spans="1:7">
      <c r="A13631" s="32">
        <v>2018</v>
      </c>
      <c r="B13631" s="32">
        <v>50039</v>
      </c>
      <c r="C13631" s="33" t="s">
        <v>565</v>
      </c>
      <c r="D13631" s="33" t="s">
        <v>566</v>
      </c>
      <c r="E13631" s="34">
        <v>507</v>
      </c>
      <c r="F13631" s="35">
        <v>5.8259999999999996</v>
      </c>
      <c r="G13631" s="34" t="s">
        <v>364</v>
      </c>
    </row>
    <row r="13632" spans="1:7">
      <c r="A13632" s="32">
        <v>2018</v>
      </c>
      <c r="B13632" s="32">
        <v>50039</v>
      </c>
      <c r="C13632" s="33" t="s">
        <v>365</v>
      </c>
      <c r="D13632" s="33" t="s">
        <v>354</v>
      </c>
      <c r="E13632" s="34">
        <v>83</v>
      </c>
      <c r="F13632" s="35">
        <v>8</v>
      </c>
      <c r="G13632" s="34" t="s">
        <v>364</v>
      </c>
    </row>
    <row r="13633" spans="1:7">
      <c r="A13633" s="32">
        <v>2018</v>
      </c>
      <c r="B13633" s="32">
        <v>50039</v>
      </c>
      <c r="C13633" s="33" t="s">
        <v>365</v>
      </c>
      <c r="D13633" s="33" t="s">
        <v>354</v>
      </c>
      <c r="E13633" s="34">
        <v>136</v>
      </c>
      <c r="F13633" s="35">
        <v>8.5</v>
      </c>
      <c r="G13633" s="34" t="s">
        <v>364</v>
      </c>
    </row>
    <row r="13634" spans="1:7">
      <c r="A13634" s="32">
        <v>2018</v>
      </c>
      <c r="B13634" s="32">
        <v>50043</v>
      </c>
      <c r="C13634" s="33" t="s">
        <v>563</v>
      </c>
      <c r="D13634" s="33" t="s">
        <v>564</v>
      </c>
      <c r="E13634" s="34">
        <v>1683172</v>
      </c>
      <c r="F13634" s="35">
        <v>1.03</v>
      </c>
      <c r="G13634" s="34" t="s">
        <v>364</v>
      </c>
    </row>
    <row r="13635" spans="1:7">
      <c r="A13635" s="32">
        <v>2018</v>
      </c>
      <c r="B13635" s="32">
        <v>50109</v>
      </c>
      <c r="C13635" s="33" t="s">
        <v>563</v>
      </c>
      <c r="D13635" s="33" t="s">
        <v>564</v>
      </c>
      <c r="E13635" s="34">
        <v>671048</v>
      </c>
      <c r="F13635" s="35">
        <v>1.028</v>
      </c>
      <c r="G13635" s="34" t="s">
        <v>364</v>
      </c>
    </row>
    <row r="13636" spans="1:7">
      <c r="A13636" s="32">
        <v>2018</v>
      </c>
      <c r="B13636" s="32">
        <v>50134</v>
      </c>
      <c r="C13636" s="33" t="s">
        <v>563</v>
      </c>
      <c r="D13636" s="33" t="s">
        <v>564</v>
      </c>
      <c r="E13636" s="34">
        <v>1324148</v>
      </c>
      <c r="F13636" s="35">
        <v>1.03</v>
      </c>
      <c r="G13636" s="34" t="s">
        <v>364</v>
      </c>
    </row>
    <row r="13637" spans="1:7">
      <c r="A13637" s="32">
        <v>2018</v>
      </c>
      <c r="B13637" s="32">
        <v>50152</v>
      </c>
      <c r="C13637" s="33" t="s">
        <v>563</v>
      </c>
      <c r="D13637" s="33" t="s">
        <v>564</v>
      </c>
      <c r="E13637" s="34">
        <v>2130513</v>
      </c>
      <c r="F13637" s="35">
        <v>1.04</v>
      </c>
      <c r="G13637" s="34" t="s">
        <v>364</v>
      </c>
    </row>
    <row r="13638" spans="1:7">
      <c r="A13638" s="32">
        <v>2018</v>
      </c>
      <c r="B13638" s="32">
        <v>50216</v>
      </c>
      <c r="C13638" s="33" t="s">
        <v>563</v>
      </c>
      <c r="D13638" s="33" t="s">
        <v>564</v>
      </c>
      <c r="E13638" s="34">
        <v>2315692</v>
      </c>
      <c r="F13638" s="35">
        <v>1.0289999999999999</v>
      </c>
      <c r="G13638" s="34" t="s">
        <v>364</v>
      </c>
    </row>
    <row r="13639" spans="1:7">
      <c r="A13639" s="32">
        <v>2018</v>
      </c>
      <c r="B13639" s="32">
        <v>50243</v>
      </c>
      <c r="C13639" s="33" t="s">
        <v>563</v>
      </c>
      <c r="D13639" s="33" t="s">
        <v>564</v>
      </c>
      <c r="E13639" s="34">
        <v>968</v>
      </c>
      <c r="F13639" s="35">
        <v>1.0249999999999999</v>
      </c>
      <c r="G13639" s="34" t="s">
        <v>364</v>
      </c>
    </row>
    <row r="13640" spans="1:7">
      <c r="A13640" s="32">
        <v>2018</v>
      </c>
      <c r="B13640" s="32">
        <v>50244</v>
      </c>
      <c r="C13640" s="33" t="s">
        <v>353</v>
      </c>
      <c r="D13640" s="33" t="s">
        <v>354</v>
      </c>
      <c r="E13640" s="34">
        <v>2857</v>
      </c>
      <c r="F13640" s="35">
        <v>27.802</v>
      </c>
      <c r="G13640" s="34" t="s">
        <v>364</v>
      </c>
    </row>
    <row r="13641" spans="1:7">
      <c r="A13641" s="32">
        <v>2018</v>
      </c>
      <c r="B13641" s="32">
        <v>50244</v>
      </c>
      <c r="C13641" s="33" t="s">
        <v>353</v>
      </c>
      <c r="D13641" s="33" t="s">
        <v>354</v>
      </c>
      <c r="E13641" s="34">
        <v>11940</v>
      </c>
      <c r="F13641" s="35">
        <v>27.731999999999999</v>
      </c>
      <c r="G13641" s="34" t="s">
        <v>364</v>
      </c>
    </row>
    <row r="13642" spans="1:7">
      <c r="A13642" s="32">
        <v>2018</v>
      </c>
      <c r="B13642" s="32">
        <v>50244</v>
      </c>
      <c r="C13642" s="33" t="s">
        <v>353</v>
      </c>
      <c r="D13642" s="33" t="s">
        <v>354</v>
      </c>
      <c r="E13642" s="34">
        <v>7547</v>
      </c>
      <c r="F13642" s="35">
        <v>27.867999999999999</v>
      </c>
      <c r="G13642" s="34" t="s">
        <v>364</v>
      </c>
    </row>
    <row r="13643" spans="1:7">
      <c r="A13643" s="32">
        <v>2018</v>
      </c>
      <c r="B13643" s="32">
        <v>50244</v>
      </c>
      <c r="C13643" s="33" t="s">
        <v>563</v>
      </c>
      <c r="D13643" s="33" t="s">
        <v>564</v>
      </c>
      <c r="E13643" s="34">
        <v>218502</v>
      </c>
      <c r="F13643" s="35">
        <v>1.032</v>
      </c>
      <c r="G13643" s="34" t="s">
        <v>364</v>
      </c>
    </row>
    <row r="13644" spans="1:7">
      <c r="A13644" s="32">
        <v>2018</v>
      </c>
      <c r="B13644" s="32">
        <v>50244</v>
      </c>
      <c r="C13644" s="33" t="s">
        <v>567</v>
      </c>
      <c r="D13644" s="33" t="s">
        <v>566</v>
      </c>
      <c r="E13644" s="34">
        <v>2052</v>
      </c>
      <c r="F13644" s="35">
        <v>6.62</v>
      </c>
      <c r="G13644" s="34" t="s">
        <v>364</v>
      </c>
    </row>
    <row r="13645" spans="1:7">
      <c r="A13645" s="32">
        <v>2018</v>
      </c>
      <c r="B13645" s="32">
        <v>50282</v>
      </c>
      <c r="C13645" s="33" t="s">
        <v>353</v>
      </c>
      <c r="D13645" s="33" t="s">
        <v>354</v>
      </c>
      <c r="E13645" s="34">
        <v>2684</v>
      </c>
      <c r="F13645" s="35">
        <v>20.8</v>
      </c>
      <c r="G13645" s="34" t="s">
        <v>364</v>
      </c>
    </row>
    <row r="13646" spans="1:7">
      <c r="A13646" s="32">
        <v>2018</v>
      </c>
      <c r="B13646" s="32">
        <v>50282</v>
      </c>
      <c r="C13646" s="33" t="s">
        <v>353</v>
      </c>
      <c r="D13646" s="33" t="s">
        <v>354</v>
      </c>
      <c r="E13646" s="34">
        <v>9522</v>
      </c>
      <c r="F13646" s="35">
        <v>21.89</v>
      </c>
      <c r="G13646" s="34" t="s">
        <v>364</v>
      </c>
    </row>
    <row r="13647" spans="1:7">
      <c r="A13647" s="32">
        <v>2018</v>
      </c>
      <c r="B13647" s="32">
        <v>50282</v>
      </c>
      <c r="C13647" s="33" t="s">
        <v>353</v>
      </c>
      <c r="D13647" s="33" t="s">
        <v>354</v>
      </c>
      <c r="E13647" s="34">
        <v>4674</v>
      </c>
      <c r="F13647" s="35">
        <v>21.68</v>
      </c>
      <c r="G13647" s="34" t="s">
        <v>364</v>
      </c>
    </row>
    <row r="13648" spans="1:7">
      <c r="A13648" s="32">
        <v>2018</v>
      </c>
      <c r="B13648" s="32">
        <v>50282</v>
      </c>
      <c r="C13648" s="33" t="s">
        <v>563</v>
      </c>
      <c r="D13648" s="33" t="s">
        <v>564</v>
      </c>
      <c r="E13648" s="34">
        <v>204547</v>
      </c>
      <c r="F13648" s="35">
        <v>1</v>
      </c>
      <c r="G13648" s="34" t="s">
        <v>364</v>
      </c>
    </row>
    <row r="13649" spans="1:7">
      <c r="A13649" s="32">
        <v>2018</v>
      </c>
      <c r="B13649" s="32">
        <v>50292</v>
      </c>
      <c r="C13649" s="33" t="s">
        <v>563</v>
      </c>
      <c r="D13649" s="33" t="s">
        <v>564</v>
      </c>
      <c r="E13649" s="34">
        <v>292047</v>
      </c>
      <c r="F13649" s="35">
        <v>1.0289999999999999</v>
      </c>
      <c r="G13649" s="34" t="s">
        <v>364</v>
      </c>
    </row>
    <row r="13650" spans="1:7">
      <c r="A13650" s="32">
        <v>2018</v>
      </c>
      <c r="B13650" s="32">
        <v>50296</v>
      </c>
      <c r="C13650" s="33" t="s">
        <v>565</v>
      </c>
      <c r="D13650" s="33" t="s">
        <v>566</v>
      </c>
      <c r="E13650" s="34">
        <v>746</v>
      </c>
      <c r="F13650" s="35">
        <v>5.8</v>
      </c>
      <c r="G13650" s="34" t="s">
        <v>364</v>
      </c>
    </row>
    <row r="13651" spans="1:7">
      <c r="A13651" s="32">
        <v>2018</v>
      </c>
      <c r="B13651" s="32">
        <v>50296</v>
      </c>
      <c r="C13651" s="33" t="s">
        <v>563</v>
      </c>
      <c r="D13651" s="33" t="s">
        <v>564</v>
      </c>
      <c r="E13651" s="34">
        <v>315580</v>
      </c>
      <c r="F13651" s="35">
        <v>1.02</v>
      </c>
      <c r="G13651" s="34" t="s">
        <v>364</v>
      </c>
    </row>
    <row r="13652" spans="1:7">
      <c r="A13652" s="32">
        <v>2018</v>
      </c>
      <c r="B13652" s="32">
        <v>50397</v>
      </c>
      <c r="C13652" s="33" t="s">
        <v>563</v>
      </c>
      <c r="D13652" s="33" t="s">
        <v>564</v>
      </c>
      <c r="E13652" s="34">
        <v>240955</v>
      </c>
      <c r="F13652" s="35">
        <v>1.03</v>
      </c>
      <c r="G13652" s="34" t="s">
        <v>364</v>
      </c>
    </row>
    <row r="13653" spans="1:7">
      <c r="A13653" s="32">
        <v>2018</v>
      </c>
      <c r="B13653" s="32">
        <v>50397</v>
      </c>
      <c r="C13653" s="33" t="s">
        <v>353</v>
      </c>
      <c r="D13653" s="33" t="s">
        <v>354</v>
      </c>
      <c r="E13653" s="34">
        <v>11036</v>
      </c>
      <c r="F13653" s="35">
        <v>25.97</v>
      </c>
      <c r="G13653" s="34" t="s">
        <v>364</v>
      </c>
    </row>
    <row r="13654" spans="1:7">
      <c r="A13654" s="32">
        <v>2018</v>
      </c>
      <c r="B13654" s="32">
        <v>50397</v>
      </c>
      <c r="C13654" s="33" t="s">
        <v>567</v>
      </c>
      <c r="D13654" s="33" t="s">
        <v>566</v>
      </c>
      <c r="E13654" s="34">
        <v>2940</v>
      </c>
      <c r="F13654" s="35">
        <v>6.3</v>
      </c>
      <c r="G13654" s="34" t="s">
        <v>364</v>
      </c>
    </row>
    <row r="13655" spans="1:7">
      <c r="A13655" s="32">
        <v>2018</v>
      </c>
      <c r="B13655" s="32">
        <v>50397</v>
      </c>
      <c r="C13655" s="33" t="s">
        <v>567</v>
      </c>
      <c r="D13655" s="33" t="s">
        <v>566</v>
      </c>
      <c r="E13655" s="34">
        <v>4024</v>
      </c>
      <c r="F13655" s="35">
        <v>6.3</v>
      </c>
      <c r="G13655" s="34" t="s">
        <v>364</v>
      </c>
    </row>
    <row r="13656" spans="1:7">
      <c r="A13656" s="32">
        <v>2018</v>
      </c>
      <c r="B13656" s="32">
        <v>50398</v>
      </c>
      <c r="C13656" s="33" t="s">
        <v>563</v>
      </c>
      <c r="D13656" s="33" t="s">
        <v>564</v>
      </c>
      <c r="E13656" s="34">
        <v>485725</v>
      </c>
      <c r="F13656" s="35">
        <v>1.0249999999999999</v>
      </c>
      <c r="G13656" s="34" t="s">
        <v>364</v>
      </c>
    </row>
    <row r="13657" spans="1:7">
      <c r="A13657" s="32">
        <v>2018</v>
      </c>
      <c r="B13657" s="32">
        <v>50481</v>
      </c>
      <c r="C13657" s="33" t="s">
        <v>353</v>
      </c>
      <c r="D13657" s="33" t="s">
        <v>354</v>
      </c>
      <c r="E13657" s="34">
        <v>9801</v>
      </c>
      <c r="F13657" s="35">
        <v>26.07</v>
      </c>
      <c r="G13657" s="34" t="s">
        <v>364</v>
      </c>
    </row>
    <row r="13658" spans="1:7">
      <c r="A13658" s="32">
        <v>2018</v>
      </c>
      <c r="B13658" s="32">
        <v>50481</v>
      </c>
      <c r="C13658" s="33" t="s">
        <v>353</v>
      </c>
      <c r="D13658" s="33" t="s">
        <v>354</v>
      </c>
      <c r="E13658" s="34">
        <v>19565</v>
      </c>
      <c r="F13658" s="35">
        <v>25.4</v>
      </c>
      <c r="G13658" s="34" t="s">
        <v>364</v>
      </c>
    </row>
    <row r="13659" spans="1:7">
      <c r="A13659" s="32">
        <v>2018</v>
      </c>
      <c r="B13659" s="32">
        <v>50481</v>
      </c>
      <c r="C13659" s="33" t="s">
        <v>563</v>
      </c>
      <c r="D13659" s="33" t="s">
        <v>564</v>
      </c>
      <c r="E13659" s="34">
        <v>1122298</v>
      </c>
      <c r="F13659" s="35">
        <v>1.02</v>
      </c>
      <c r="G13659" s="34" t="s">
        <v>364</v>
      </c>
    </row>
    <row r="13660" spans="1:7">
      <c r="A13660" s="32">
        <v>2018</v>
      </c>
      <c r="B13660" s="32">
        <v>50481</v>
      </c>
      <c r="C13660" s="33" t="s">
        <v>353</v>
      </c>
      <c r="D13660" s="33" t="s">
        <v>354</v>
      </c>
      <c r="E13660" s="34">
        <v>11150</v>
      </c>
      <c r="F13660" s="35">
        <v>25.89</v>
      </c>
      <c r="G13660" s="34" t="s">
        <v>364</v>
      </c>
    </row>
    <row r="13661" spans="1:7">
      <c r="A13661" s="32">
        <v>2018</v>
      </c>
      <c r="B13661" s="32">
        <v>50481</v>
      </c>
      <c r="C13661" s="33" t="s">
        <v>353</v>
      </c>
      <c r="D13661" s="33" t="s">
        <v>354</v>
      </c>
      <c r="E13661" s="34">
        <v>14757</v>
      </c>
      <c r="F13661" s="35">
        <v>25.6</v>
      </c>
      <c r="G13661" s="34" t="s">
        <v>364</v>
      </c>
    </row>
    <row r="13662" spans="1:7">
      <c r="A13662" s="32">
        <v>2018</v>
      </c>
      <c r="B13662" s="32">
        <v>50481</v>
      </c>
      <c r="C13662" s="33" t="s">
        <v>353</v>
      </c>
      <c r="D13662" s="33" t="s">
        <v>354</v>
      </c>
      <c r="E13662" s="34">
        <v>20604</v>
      </c>
      <c r="F13662" s="35">
        <v>25.55</v>
      </c>
      <c r="G13662" s="34" t="s">
        <v>364</v>
      </c>
    </row>
    <row r="13663" spans="1:7">
      <c r="A13663" s="32">
        <v>2018</v>
      </c>
      <c r="B13663" s="32">
        <v>50489</v>
      </c>
      <c r="C13663" s="33" t="s">
        <v>563</v>
      </c>
      <c r="D13663" s="33" t="s">
        <v>564</v>
      </c>
      <c r="E13663" s="34">
        <v>76477</v>
      </c>
      <c r="F13663" s="35">
        <v>1.04</v>
      </c>
      <c r="G13663" s="34" t="s">
        <v>364</v>
      </c>
    </row>
    <row r="13664" spans="1:7">
      <c r="A13664" s="32">
        <v>2018</v>
      </c>
      <c r="B13664" s="32">
        <v>50489</v>
      </c>
      <c r="C13664" s="33" t="s">
        <v>563</v>
      </c>
      <c r="D13664" s="33" t="s">
        <v>564</v>
      </c>
      <c r="E13664" s="34">
        <v>91269</v>
      </c>
      <c r="F13664" s="35">
        <v>1.04</v>
      </c>
      <c r="G13664" s="34" t="s">
        <v>364</v>
      </c>
    </row>
    <row r="13665" spans="1:7">
      <c r="A13665" s="32">
        <v>2018</v>
      </c>
      <c r="B13665" s="32">
        <v>50489</v>
      </c>
      <c r="C13665" s="33" t="s">
        <v>563</v>
      </c>
      <c r="D13665" s="33" t="s">
        <v>564</v>
      </c>
      <c r="E13665" s="34">
        <v>152954</v>
      </c>
      <c r="F13665" s="35">
        <v>1.04</v>
      </c>
      <c r="G13665" s="34" t="s">
        <v>364</v>
      </c>
    </row>
    <row r="13666" spans="1:7">
      <c r="A13666" s="32">
        <v>2018</v>
      </c>
      <c r="B13666" s="32">
        <v>50489</v>
      </c>
      <c r="C13666" s="33" t="s">
        <v>563</v>
      </c>
      <c r="D13666" s="33" t="s">
        <v>564</v>
      </c>
      <c r="E13666" s="34">
        <v>229430</v>
      </c>
      <c r="F13666" s="35">
        <v>1.04</v>
      </c>
      <c r="G13666" s="34" t="s">
        <v>364</v>
      </c>
    </row>
    <row r="13667" spans="1:7">
      <c r="A13667" s="32">
        <v>2018</v>
      </c>
      <c r="B13667" s="32">
        <v>50489</v>
      </c>
      <c r="C13667" s="33" t="s">
        <v>563</v>
      </c>
      <c r="D13667" s="33" t="s">
        <v>564</v>
      </c>
      <c r="E13667" s="34">
        <v>694409</v>
      </c>
      <c r="F13667" s="35">
        <v>1.04</v>
      </c>
      <c r="G13667" s="34" t="s">
        <v>364</v>
      </c>
    </row>
    <row r="13668" spans="1:7">
      <c r="A13668" s="32">
        <v>2018</v>
      </c>
      <c r="B13668" s="32">
        <v>50489</v>
      </c>
      <c r="C13668" s="33" t="s">
        <v>563</v>
      </c>
      <c r="D13668" s="33" t="s">
        <v>564</v>
      </c>
      <c r="E13668" s="34">
        <v>764631</v>
      </c>
      <c r="F13668" s="35">
        <v>1.04</v>
      </c>
      <c r="G13668" s="34" t="s">
        <v>364</v>
      </c>
    </row>
    <row r="13669" spans="1:7">
      <c r="A13669" s="32">
        <v>2018</v>
      </c>
      <c r="B13669" s="32">
        <v>50491</v>
      </c>
      <c r="C13669" s="33" t="s">
        <v>563</v>
      </c>
      <c r="D13669" s="33" t="s">
        <v>564</v>
      </c>
      <c r="E13669" s="34">
        <v>386239</v>
      </c>
      <c r="F13669" s="35">
        <v>1.1000000000000001</v>
      </c>
      <c r="G13669" s="34" t="s">
        <v>364</v>
      </c>
    </row>
    <row r="13670" spans="1:7">
      <c r="A13670" s="32">
        <v>2018</v>
      </c>
      <c r="B13670" s="32">
        <v>50561</v>
      </c>
      <c r="C13670" s="33" t="s">
        <v>563</v>
      </c>
      <c r="D13670" s="33" t="s">
        <v>564</v>
      </c>
      <c r="E13670" s="34">
        <v>449800</v>
      </c>
      <c r="F13670" s="35">
        <v>1.04</v>
      </c>
      <c r="G13670" s="34" t="s">
        <v>364</v>
      </c>
    </row>
    <row r="13671" spans="1:7">
      <c r="A13671" s="32">
        <v>2018</v>
      </c>
      <c r="B13671" s="32">
        <v>50625</v>
      </c>
      <c r="C13671" s="33" t="s">
        <v>563</v>
      </c>
      <c r="D13671" s="33" t="s">
        <v>564</v>
      </c>
      <c r="E13671" s="34">
        <v>1546827</v>
      </c>
      <c r="F13671" s="35">
        <v>1.03</v>
      </c>
      <c r="G13671" s="34" t="s">
        <v>364</v>
      </c>
    </row>
    <row r="13672" spans="1:7">
      <c r="A13672" s="32">
        <v>2018</v>
      </c>
      <c r="B13672" s="32">
        <v>50625</v>
      </c>
      <c r="C13672" s="33" t="s">
        <v>563</v>
      </c>
      <c r="D13672" s="33" t="s">
        <v>564</v>
      </c>
      <c r="E13672" s="34">
        <v>1327580</v>
      </c>
      <c r="F13672" s="35">
        <v>1.03</v>
      </c>
      <c r="G13672" s="34" t="s">
        <v>364</v>
      </c>
    </row>
    <row r="13673" spans="1:7">
      <c r="A13673" s="32">
        <v>2018</v>
      </c>
      <c r="B13673" s="32">
        <v>50707</v>
      </c>
      <c r="C13673" s="33" t="s">
        <v>563</v>
      </c>
      <c r="D13673" s="33" t="s">
        <v>564</v>
      </c>
      <c r="E13673" s="34">
        <v>549009</v>
      </c>
      <c r="F13673" s="35">
        <v>1.123</v>
      </c>
      <c r="G13673" s="34">
        <v>213.4</v>
      </c>
    </row>
    <row r="13674" spans="1:7">
      <c r="A13674" s="32">
        <v>2018</v>
      </c>
      <c r="B13674" s="32">
        <v>50707</v>
      </c>
      <c r="C13674" s="33" t="s">
        <v>563</v>
      </c>
      <c r="D13674" s="33" t="s">
        <v>564</v>
      </c>
      <c r="E13674" s="34">
        <v>171285</v>
      </c>
      <c r="F13674" s="35">
        <v>1.123</v>
      </c>
      <c r="G13674" s="34">
        <v>333</v>
      </c>
    </row>
    <row r="13675" spans="1:7">
      <c r="A13675" s="32">
        <v>2018</v>
      </c>
      <c r="B13675" s="32">
        <v>50776</v>
      </c>
      <c r="C13675" s="33" t="s">
        <v>565</v>
      </c>
      <c r="D13675" s="33" t="s">
        <v>566</v>
      </c>
      <c r="E13675" s="34">
        <v>91</v>
      </c>
      <c r="F13675" s="35">
        <v>6.07</v>
      </c>
      <c r="G13675" s="34" t="s">
        <v>364</v>
      </c>
    </row>
    <row r="13676" spans="1:7">
      <c r="A13676" s="32">
        <v>2018</v>
      </c>
      <c r="B13676" s="32">
        <v>50776</v>
      </c>
      <c r="C13676" s="33" t="s">
        <v>365</v>
      </c>
      <c r="D13676" s="33" t="s">
        <v>354</v>
      </c>
      <c r="E13676" s="34">
        <v>187</v>
      </c>
      <c r="F13676" s="35">
        <v>10.35</v>
      </c>
      <c r="G13676" s="34" t="s">
        <v>364</v>
      </c>
    </row>
    <row r="13677" spans="1:7">
      <c r="A13677" s="32">
        <v>2018</v>
      </c>
      <c r="B13677" s="32">
        <v>50776</v>
      </c>
      <c r="C13677" s="33" t="s">
        <v>365</v>
      </c>
      <c r="D13677" s="33" t="s">
        <v>354</v>
      </c>
      <c r="E13677" s="34">
        <v>202</v>
      </c>
      <c r="F13677" s="35">
        <v>13.6</v>
      </c>
      <c r="G13677" s="34" t="s">
        <v>364</v>
      </c>
    </row>
    <row r="13678" spans="1:7">
      <c r="A13678" s="32">
        <v>2018</v>
      </c>
      <c r="B13678" s="32">
        <v>50776</v>
      </c>
      <c r="C13678" s="33" t="s">
        <v>365</v>
      </c>
      <c r="D13678" s="33" t="s">
        <v>354</v>
      </c>
      <c r="E13678" s="34">
        <v>465</v>
      </c>
      <c r="F13678" s="35">
        <v>12.4</v>
      </c>
      <c r="G13678" s="34" t="s">
        <v>364</v>
      </c>
    </row>
    <row r="13679" spans="1:7">
      <c r="A13679" s="32">
        <v>2018</v>
      </c>
      <c r="B13679" s="32">
        <v>50776</v>
      </c>
      <c r="C13679" s="33" t="s">
        <v>365</v>
      </c>
      <c r="D13679" s="33" t="s">
        <v>354</v>
      </c>
      <c r="E13679" s="34">
        <v>606</v>
      </c>
      <c r="F13679" s="35">
        <v>9.56</v>
      </c>
      <c r="G13679" s="34" t="s">
        <v>364</v>
      </c>
    </row>
    <row r="13680" spans="1:7">
      <c r="A13680" s="32">
        <v>2018</v>
      </c>
      <c r="B13680" s="32">
        <v>50776</v>
      </c>
      <c r="C13680" s="33" t="s">
        <v>365</v>
      </c>
      <c r="D13680" s="33" t="s">
        <v>354</v>
      </c>
      <c r="E13680" s="34">
        <v>654</v>
      </c>
      <c r="F13680" s="35">
        <v>12</v>
      </c>
      <c r="G13680" s="34" t="s">
        <v>364</v>
      </c>
    </row>
    <row r="13681" spans="1:7">
      <c r="A13681" s="32">
        <v>2018</v>
      </c>
      <c r="B13681" s="32">
        <v>50776</v>
      </c>
      <c r="C13681" s="33" t="s">
        <v>365</v>
      </c>
      <c r="D13681" s="33" t="s">
        <v>354</v>
      </c>
      <c r="E13681" s="34">
        <v>815</v>
      </c>
      <c r="F13681" s="35">
        <v>13.5</v>
      </c>
      <c r="G13681" s="34" t="s">
        <v>364</v>
      </c>
    </row>
    <row r="13682" spans="1:7">
      <c r="A13682" s="32">
        <v>2018</v>
      </c>
      <c r="B13682" s="32">
        <v>50776</v>
      </c>
      <c r="C13682" s="33" t="s">
        <v>365</v>
      </c>
      <c r="D13682" s="33" t="s">
        <v>354</v>
      </c>
      <c r="E13682" s="34">
        <v>945</v>
      </c>
      <c r="F13682" s="35">
        <v>12.4</v>
      </c>
      <c r="G13682" s="34" t="s">
        <v>364</v>
      </c>
    </row>
    <row r="13683" spans="1:7">
      <c r="A13683" s="32">
        <v>2018</v>
      </c>
      <c r="B13683" s="32">
        <v>50776</v>
      </c>
      <c r="C13683" s="33" t="s">
        <v>365</v>
      </c>
      <c r="D13683" s="33" t="s">
        <v>354</v>
      </c>
      <c r="E13683" s="34">
        <v>1007</v>
      </c>
      <c r="F13683" s="35">
        <v>12</v>
      </c>
      <c r="G13683" s="34" t="s">
        <v>364</v>
      </c>
    </row>
    <row r="13684" spans="1:7">
      <c r="A13684" s="32">
        <v>2018</v>
      </c>
      <c r="B13684" s="32">
        <v>50776</v>
      </c>
      <c r="C13684" s="33" t="s">
        <v>365</v>
      </c>
      <c r="D13684" s="33" t="s">
        <v>354</v>
      </c>
      <c r="E13684" s="34">
        <v>1228</v>
      </c>
      <c r="F13684" s="35">
        <v>14</v>
      </c>
      <c r="G13684" s="34" t="s">
        <v>364</v>
      </c>
    </row>
    <row r="13685" spans="1:7">
      <c r="A13685" s="32">
        <v>2018</v>
      </c>
      <c r="B13685" s="32">
        <v>50776</v>
      </c>
      <c r="C13685" s="33" t="s">
        <v>365</v>
      </c>
      <c r="D13685" s="33" t="s">
        <v>354</v>
      </c>
      <c r="E13685" s="34">
        <v>1293</v>
      </c>
      <c r="F13685" s="35">
        <v>10.4</v>
      </c>
      <c r="G13685" s="34" t="s">
        <v>364</v>
      </c>
    </row>
    <row r="13686" spans="1:7">
      <c r="A13686" s="32">
        <v>2018</v>
      </c>
      <c r="B13686" s="32">
        <v>50776</v>
      </c>
      <c r="C13686" s="33" t="s">
        <v>365</v>
      </c>
      <c r="D13686" s="33" t="s">
        <v>354</v>
      </c>
      <c r="E13686" s="34">
        <v>1368</v>
      </c>
      <c r="F13686" s="35">
        <v>11.2</v>
      </c>
      <c r="G13686" s="34" t="s">
        <v>364</v>
      </c>
    </row>
    <row r="13687" spans="1:7">
      <c r="A13687" s="32">
        <v>2018</v>
      </c>
      <c r="B13687" s="32">
        <v>50776</v>
      </c>
      <c r="C13687" s="33" t="s">
        <v>365</v>
      </c>
      <c r="D13687" s="33" t="s">
        <v>354</v>
      </c>
      <c r="E13687" s="34">
        <v>1513</v>
      </c>
      <c r="F13687" s="35">
        <v>10</v>
      </c>
      <c r="G13687" s="34" t="s">
        <v>364</v>
      </c>
    </row>
    <row r="13688" spans="1:7">
      <c r="A13688" s="32">
        <v>2018</v>
      </c>
      <c r="B13688" s="32">
        <v>50776</v>
      </c>
      <c r="C13688" s="33" t="s">
        <v>365</v>
      </c>
      <c r="D13688" s="33" t="s">
        <v>354</v>
      </c>
      <c r="E13688" s="34">
        <v>14</v>
      </c>
      <c r="F13688" s="35">
        <v>11.65</v>
      </c>
      <c r="G13688" s="34" t="s">
        <v>364</v>
      </c>
    </row>
    <row r="13689" spans="1:7">
      <c r="A13689" s="32">
        <v>2018</v>
      </c>
      <c r="B13689" s="32">
        <v>50776</v>
      </c>
      <c r="C13689" s="33" t="s">
        <v>365</v>
      </c>
      <c r="D13689" s="33" t="s">
        <v>354</v>
      </c>
      <c r="E13689" s="34">
        <v>28</v>
      </c>
      <c r="F13689" s="35">
        <v>11.69</v>
      </c>
      <c r="G13689" s="34" t="s">
        <v>364</v>
      </c>
    </row>
    <row r="13690" spans="1:7">
      <c r="A13690" s="32">
        <v>2018</v>
      </c>
      <c r="B13690" s="32">
        <v>50776</v>
      </c>
      <c r="C13690" s="33" t="s">
        <v>365</v>
      </c>
      <c r="D13690" s="33" t="s">
        <v>354</v>
      </c>
      <c r="E13690" s="34">
        <v>185</v>
      </c>
      <c r="F13690" s="35">
        <v>14</v>
      </c>
      <c r="G13690" s="34" t="s">
        <v>364</v>
      </c>
    </row>
    <row r="13691" spans="1:7">
      <c r="A13691" s="32">
        <v>2018</v>
      </c>
      <c r="B13691" s="32">
        <v>50776</v>
      </c>
      <c r="C13691" s="33" t="s">
        <v>365</v>
      </c>
      <c r="D13691" s="33" t="s">
        <v>354</v>
      </c>
      <c r="E13691" s="34">
        <v>36</v>
      </c>
      <c r="F13691" s="35">
        <v>10</v>
      </c>
      <c r="G13691" s="34" t="s">
        <v>364</v>
      </c>
    </row>
    <row r="13692" spans="1:7">
      <c r="A13692" s="32">
        <v>2018</v>
      </c>
      <c r="B13692" s="32">
        <v>50776</v>
      </c>
      <c r="C13692" s="33" t="s">
        <v>365</v>
      </c>
      <c r="D13692" s="33" t="s">
        <v>354</v>
      </c>
      <c r="E13692" s="34">
        <v>101</v>
      </c>
      <c r="F13692" s="35">
        <v>11.72</v>
      </c>
      <c r="G13692" s="34" t="s">
        <v>364</v>
      </c>
    </row>
    <row r="13693" spans="1:7">
      <c r="A13693" s="32">
        <v>2018</v>
      </c>
      <c r="B13693" s="32">
        <v>50776</v>
      </c>
      <c r="C13693" s="33" t="s">
        <v>365</v>
      </c>
      <c r="D13693" s="33" t="s">
        <v>354</v>
      </c>
      <c r="E13693" s="34">
        <v>141</v>
      </c>
      <c r="F13693" s="35">
        <v>13</v>
      </c>
      <c r="G13693" s="34" t="s">
        <v>364</v>
      </c>
    </row>
    <row r="13694" spans="1:7">
      <c r="A13694" s="32">
        <v>2018</v>
      </c>
      <c r="B13694" s="32">
        <v>50806</v>
      </c>
      <c r="C13694" s="33" t="s">
        <v>563</v>
      </c>
      <c r="D13694" s="33" t="s">
        <v>564</v>
      </c>
      <c r="E13694" s="34">
        <v>15576</v>
      </c>
      <c r="F13694" s="35">
        <v>1.03</v>
      </c>
      <c r="G13694" s="34" t="s">
        <v>364</v>
      </c>
    </row>
    <row r="13695" spans="1:7">
      <c r="A13695" s="32">
        <v>2018</v>
      </c>
      <c r="B13695" s="32">
        <v>50806</v>
      </c>
      <c r="C13695" s="33" t="s">
        <v>567</v>
      </c>
      <c r="D13695" s="33" t="s">
        <v>566</v>
      </c>
      <c r="E13695" s="34">
        <v>1236</v>
      </c>
      <c r="F13695" s="35">
        <v>6.3</v>
      </c>
      <c r="G13695" s="34" t="s">
        <v>364</v>
      </c>
    </row>
    <row r="13696" spans="1:7">
      <c r="A13696" s="32">
        <v>2018</v>
      </c>
      <c r="B13696" s="32">
        <v>50815</v>
      </c>
      <c r="C13696" s="33" t="s">
        <v>563</v>
      </c>
      <c r="D13696" s="33" t="s">
        <v>564</v>
      </c>
      <c r="E13696" s="34">
        <v>3033910</v>
      </c>
      <c r="F13696" s="35">
        <v>1.0249999999999999</v>
      </c>
      <c r="G13696" s="34" t="s">
        <v>364</v>
      </c>
    </row>
    <row r="13697" spans="1:7">
      <c r="A13697" s="32">
        <v>2018</v>
      </c>
      <c r="B13697" s="32">
        <v>50835</v>
      </c>
      <c r="C13697" s="33" t="s">
        <v>353</v>
      </c>
      <c r="D13697" s="33" t="s">
        <v>354</v>
      </c>
      <c r="E13697" s="34">
        <v>17223</v>
      </c>
      <c r="F13697" s="35">
        <v>20.38</v>
      </c>
      <c r="G13697" s="34" t="s">
        <v>364</v>
      </c>
    </row>
    <row r="13698" spans="1:7">
      <c r="A13698" s="32">
        <v>2018</v>
      </c>
      <c r="B13698" s="32">
        <v>50835</v>
      </c>
      <c r="C13698" s="33" t="s">
        <v>353</v>
      </c>
      <c r="D13698" s="33" t="s">
        <v>354</v>
      </c>
      <c r="E13698" s="34">
        <v>17358</v>
      </c>
      <c r="F13698" s="35">
        <v>25.73</v>
      </c>
      <c r="G13698" s="34" t="s">
        <v>364</v>
      </c>
    </row>
    <row r="13699" spans="1:7">
      <c r="A13699" s="32">
        <v>2018</v>
      </c>
      <c r="B13699" s="32">
        <v>50888</v>
      </c>
      <c r="C13699" s="33" t="s">
        <v>365</v>
      </c>
      <c r="D13699" s="33" t="s">
        <v>354</v>
      </c>
      <c r="E13699" s="34">
        <v>1279</v>
      </c>
      <c r="F13699" s="35">
        <v>13.58</v>
      </c>
      <c r="G13699" s="34" t="s">
        <v>364</v>
      </c>
    </row>
    <row r="13700" spans="1:7">
      <c r="A13700" s="32">
        <v>2018</v>
      </c>
      <c r="B13700" s="32">
        <v>50900</v>
      </c>
      <c r="C13700" s="33" t="s">
        <v>353</v>
      </c>
      <c r="D13700" s="33" t="s">
        <v>354</v>
      </c>
      <c r="E13700" s="34">
        <v>7505</v>
      </c>
      <c r="F13700" s="35">
        <v>26</v>
      </c>
      <c r="G13700" s="34" t="s">
        <v>364</v>
      </c>
    </row>
    <row r="13701" spans="1:7">
      <c r="A13701" s="32">
        <v>2018</v>
      </c>
      <c r="B13701" s="32">
        <v>50900</v>
      </c>
      <c r="C13701" s="33" t="s">
        <v>563</v>
      </c>
      <c r="D13701" s="33" t="s">
        <v>564</v>
      </c>
      <c r="E13701" s="34">
        <v>386310</v>
      </c>
      <c r="F13701" s="35">
        <v>1.07</v>
      </c>
      <c r="G13701" s="34" t="s">
        <v>364</v>
      </c>
    </row>
    <row r="13702" spans="1:7">
      <c r="A13702" s="32">
        <v>2018</v>
      </c>
      <c r="B13702" s="32">
        <v>50900</v>
      </c>
      <c r="C13702" s="33" t="s">
        <v>565</v>
      </c>
      <c r="D13702" s="33" t="s">
        <v>566</v>
      </c>
      <c r="E13702" s="34">
        <v>429</v>
      </c>
      <c r="F13702" s="35">
        <v>5.7960000000000003</v>
      </c>
      <c r="G13702" s="34" t="s">
        <v>364</v>
      </c>
    </row>
    <row r="13703" spans="1:7">
      <c r="A13703" s="32">
        <v>2018</v>
      </c>
      <c r="B13703" s="32">
        <v>50949</v>
      </c>
      <c r="C13703" s="33" t="s">
        <v>563</v>
      </c>
      <c r="D13703" s="33" t="s">
        <v>564</v>
      </c>
      <c r="E13703" s="34">
        <v>546047</v>
      </c>
      <c r="F13703" s="35">
        <v>1.022</v>
      </c>
      <c r="G13703" s="34" t="s">
        <v>364</v>
      </c>
    </row>
    <row r="13704" spans="1:7">
      <c r="A13704" s="32">
        <v>2018</v>
      </c>
      <c r="B13704" s="32">
        <v>50951</v>
      </c>
      <c r="C13704" s="33" t="s">
        <v>365</v>
      </c>
      <c r="D13704" s="33" t="s">
        <v>354</v>
      </c>
      <c r="E13704" s="34">
        <v>37356</v>
      </c>
      <c r="F13704" s="35">
        <v>12.28</v>
      </c>
      <c r="G13704" s="34" t="s">
        <v>364</v>
      </c>
    </row>
    <row r="13705" spans="1:7">
      <c r="A13705" s="32">
        <v>2018</v>
      </c>
      <c r="B13705" s="32">
        <v>50969</v>
      </c>
      <c r="C13705" s="33" t="s">
        <v>563</v>
      </c>
      <c r="D13705" s="33" t="s">
        <v>564</v>
      </c>
      <c r="E13705" s="34">
        <v>219349</v>
      </c>
      <c r="F13705" s="35">
        <v>1</v>
      </c>
      <c r="G13705" s="34" t="s">
        <v>364</v>
      </c>
    </row>
    <row r="13706" spans="1:7">
      <c r="A13706" s="32">
        <v>2018</v>
      </c>
      <c r="B13706" s="32">
        <v>50973</v>
      </c>
      <c r="C13706" s="33" t="s">
        <v>563</v>
      </c>
      <c r="D13706" s="33" t="s">
        <v>564</v>
      </c>
      <c r="E13706" s="34">
        <v>1246103</v>
      </c>
      <c r="F13706" s="35">
        <v>1.01</v>
      </c>
      <c r="G13706" s="34" t="s">
        <v>364</v>
      </c>
    </row>
    <row r="13707" spans="1:7">
      <c r="A13707" s="32">
        <v>2018</v>
      </c>
      <c r="B13707" s="32">
        <v>50973</v>
      </c>
      <c r="C13707" s="33" t="s">
        <v>563</v>
      </c>
      <c r="D13707" s="33" t="s">
        <v>564</v>
      </c>
      <c r="E13707" s="34">
        <v>1266826</v>
      </c>
      <c r="F13707" s="35">
        <v>1.01</v>
      </c>
      <c r="G13707" s="34" t="s">
        <v>364</v>
      </c>
    </row>
    <row r="13708" spans="1:7">
      <c r="A13708" s="32">
        <v>2018</v>
      </c>
      <c r="B13708" s="32">
        <v>50973</v>
      </c>
      <c r="C13708" s="33" t="s">
        <v>563</v>
      </c>
      <c r="D13708" s="33" t="s">
        <v>564</v>
      </c>
      <c r="E13708" s="34">
        <v>363219</v>
      </c>
      <c r="F13708" s="35">
        <v>0.9</v>
      </c>
      <c r="G13708" s="34" t="s">
        <v>364</v>
      </c>
    </row>
    <row r="13709" spans="1:7">
      <c r="A13709" s="32">
        <v>2018</v>
      </c>
      <c r="B13709" s="32">
        <v>50974</v>
      </c>
      <c r="C13709" s="33" t="s">
        <v>365</v>
      </c>
      <c r="D13709" s="33" t="s">
        <v>354</v>
      </c>
      <c r="E13709" s="34">
        <v>30540</v>
      </c>
      <c r="F13709" s="35">
        <v>10.356</v>
      </c>
      <c r="G13709" s="34" t="s">
        <v>364</v>
      </c>
    </row>
    <row r="13710" spans="1:7">
      <c r="A13710" s="32">
        <v>2018</v>
      </c>
      <c r="B13710" s="32">
        <v>50974</v>
      </c>
      <c r="C13710" s="33" t="s">
        <v>353</v>
      </c>
      <c r="D13710" s="33" t="s">
        <v>354</v>
      </c>
      <c r="E13710" s="34">
        <v>16</v>
      </c>
      <c r="F13710" s="35">
        <v>22.186</v>
      </c>
      <c r="G13710" s="34" t="s">
        <v>364</v>
      </c>
    </row>
    <row r="13711" spans="1:7">
      <c r="A13711" s="32">
        <v>2018</v>
      </c>
      <c r="B13711" s="32">
        <v>50974</v>
      </c>
      <c r="C13711" s="33" t="s">
        <v>353</v>
      </c>
      <c r="D13711" s="33" t="s">
        <v>354</v>
      </c>
      <c r="E13711" s="34">
        <v>151</v>
      </c>
      <c r="F13711" s="35">
        <v>23.89</v>
      </c>
      <c r="G13711" s="34" t="s">
        <v>364</v>
      </c>
    </row>
    <row r="13712" spans="1:7">
      <c r="A13712" s="32">
        <v>2018</v>
      </c>
      <c r="B13712" s="32">
        <v>50974</v>
      </c>
      <c r="C13712" s="33" t="s">
        <v>353</v>
      </c>
      <c r="D13712" s="33" t="s">
        <v>354</v>
      </c>
      <c r="E13712" s="34">
        <v>373</v>
      </c>
      <c r="F13712" s="35">
        <v>24.209</v>
      </c>
      <c r="G13712" s="34" t="s">
        <v>364</v>
      </c>
    </row>
    <row r="13713" spans="1:7">
      <c r="A13713" s="32">
        <v>2018</v>
      </c>
      <c r="B13713" s="32">
        <v>50974</v>
      </c>
      <c r="C13713" s="33" t="s">
        <v>353</v>
      </c>
      <c r="D13713" s="33" t="s">
        <v>354</v>
      </c>
      <c r="E13713" s="34">
        <v>453</v>
      </c>
      <c r="F13713" s="35">
        <v>20.402999999999999</v>
      </c>
      <c r="G13713" s="34" t="s">
        <v>364</v>
      </c>
    </row>
    <row r="13714" spans="1:7">
      <c r="A13714" s="32">
        <v>2018</v>
      </c>
      <c r="B13714" s="32">
        <v>50974</v>
      </c>
      <c r="C13714" s="33" t="s">
        <v>353</v>
      </c>
      <c r="D13714" s="33" t="s">
        <v>354</v>
      </c>
      <c r="E13714" s="34">
        <v>1354</v>
      </c>
      <c r="F13714" s="35">
        <v>21.617999999999999</v>
      </c>
      <c r="G13714" s="34" t="s">
        <v>364</v>
      </c>
    </row>
    <row r="13715" spans="1:7">
      <c r="A13715" s="32">
        <v>2018</v>
      </c>
      <c r="B13715" s="32">
        <v>50974</v>
      </c>
      <c r="C13715" s="33" t="s">
        <v>353</v>
      </c>
      <c r="D13715" s="33" t="s">
        <v>354</v>
      </c>
      <c r="E13715" s="34">
        <v>100</v>
      </c>
      <c r="F13715" s="35">
        <v>25.757000000000001</v>
      </c>
      <c r="G13715" s="34" t="s">
        <v>364</v>
      </c>
    </row>
    <row r="13716" spans="1:7">
      <c r="A13716" s="32">
        <v>2018</v>
      </c>
      <c r="B13716" s="32">
        <v>50974</v>
      </c>
      <c r="C13716" s="33" t="s">
        <v>565</v>
      </c>
      <c r="D13716" s="33" t="s">
        <v>566</v>
      </c>
      <c r="E13716" s="34">
        <v>148</v>
      </c>
      <c r="F13716" s="35">
        <v>5.774</v>
      </c>
      <c r="G13716" s="34" t="s">
        <v>364</v>
      </c>
    </row>
    <row r="13717" spans="1:7">
      <c r="A13717" s="32">
        <v>2018</v>
      </c>
      <c r="B13717" s="32">
        <v>50974</v>
      </c>
      <c r="C13717" s="33" t="s">
        <v>365</v>
      </c>
      <c r="D13717" s="33" t="s">
        <v>354</v>
      </c>
      <c r="E13717" s="34">
        <v>4651</v>
      </c>
      <c r="F13717" s="35">
        <v>13.007999999999999</v>
      </c>
      <c r="G13717" s="34" t="s">
        <v>364</v>
      </c>
    </row>
    <row r="13718" spans="1:7">
      <c r="A13718" s="32">
        <v>2018</v>
      </c>
      <c r="B13718" s="32">
        <v>50974</v>
      </c>
      <c r="C13718" s="33" t="s">
        <v>365</v>
      </c>
      <c r="D13718" s="33" t="s">
        <v>354</v>
      </c>
      <c r="E13718" s="34">
        <v>2342</v>
      </c>
      <c r="F13718" s="35">
        <v>13.029</v>
      </c>
      <c r="G13718" s="34" t="s">
        <v>364</v>
      </c>
    </row>
    <row r="13719" spans="1:7">
      <c r="A13719" s="32">
        <v>2018</v>
      </c>
      <c r="B13719" s="32">
        <v>50974</v>
      </c>
      <c r="C13719" s="33" t="s">
        <v>365</v>
      </c>
      <c r="D13719" s="33" t="s">
        <v>354</v>
      </c>
      <c r="E13719" s="34">
        <v>1745</v>
      </c>
      <c r="F13719" s="35">
        <v>11.114000000000001</v>
      </c>
      <c r="G13719" s="34" t="s">
        <v>364</v>
      </c>
    </row>
    <row r="13720" spans="1:7">
      <c r="A13720" s="32">
        <v>2018</v>
      </c>
      <c r="B13720" s="32">
        <v>50974</v>
      </c>
      <c r="C13720" s="33" t="s">
        <v>365</v>
      </c>
      <c r="D13720" s="33" t="s">
        <v>354</v>
      </c>
      <c r="E13720" s="34">
        <v>619</v>
      </c>
      <c r="F13720" s="35">
        <v>13.785</v>
      </c>
      <c r="G13720" s="34" t="s">
        <v>364</v>
      </c>
    </row>
    <row r="13721" spans="1:7">
      <c r="A13721" s="32">
        <v>2018</v>
      </c>
      <c r="B13721" s="32">
        <v>50974</v>
      </c>
      <c r="C13721" s="33" t="s">
        <v>365</v>
      </c>
      <c r="D13721" s="33" t="s">
        <v>354</v>
      </c>
      <c r="E13721" s="34">
        <v>459</v>
      </c>
      <c r="F13721" s="35">
        <v>11.208</v>
      </c>
      <c r="G13721" s="34" t="s">
        <v>364</v>
      </c>
    </row>
    <row r="13722" spans="1:7">
      <c r="A13722" s="32">
        <v>2018</v>
      </c>
      <c r="B13722" s="32">
        <v>50974</v>
      </c>
      <c r="C13722" s="33" t="s">
        <v>365</v>
      </c>
      <c r="D13722" s="33" t="s">
        <v>354</v>
      </c>
      <c r="E13722" s="34">
        <v>49</v>
      </c>
      <c r="F13722" s="35">
        <v>15.105</v>
      </c>
      <c r="G13722" s="34" t="s">
        <v>364</v>
      </c>
    </row>
    <row r="13723" spans="1:7">
      <c r="A13723" s="32">
        <v>2018</v>
      </c>
      <c r="B13723" s="32">
        <v>50974</v>
      </c>
      <c r="C13723" s="33" t="s">
        <v>365</v>
      </c>
      <c r="D13723" s="33" t="s">
        <v>354</v>
      </c>
      <c r="E13723" s="34">
        <v>100</v>
      </c>
      <c r="F13723" s="35">
        <v>16.568999999999999</v>
      </c>
      <c r="G13723" s="34" t="s">
        <v>364</v>
      </c>
    </row>
    <row r="13724" spans="1:7">
      <c r="A13724" s="32">
        <v>2018</v>
      </c>
      <c r="B13724" s="32">
        <v>50976</v>
      </c>
      <c r="C13724" s="33" t="s">
        <v>563</v>
      </c>
      <c r="D13724" s="33" t="s">
        <v>564</v>
      </c>
      <c r="E13724" s="34">
        <v>10798</v>
      </c>
      <c r="F13724" s="35">
        <v>1.022</v>
      </c>
      <c r="G13724" s="34">
        <v>498</v>
      </c>
    </row>
    <row r="13725" spans="1:7">
      <c r="A13725" s="32">
        <v>2018</v>
      </c>
      <c r="B13725" s="32">
        <v>51030</v>
      </c>
      <c r="C13725" s="33" t="s">
        <v>565</v>
      </c>
      <c r="D13725" s="33" t="s">
        <v>566</v>
      </c>
      <c r="E13725" s="34">
        <v>2347</v>
      </c>
      <c r="F13725" s="35">
        <v>5.79</v>
      </c>
      <c r="G13725" s="34" t="s">
        <v>364</v>
      </c>
    </row>
    <row r="13726" spans="1:7">
      <c r="A13726" s="32">
        <v>2018</v>
      </c>
      <c r="B13726" s="32">
        <v>51030</v>
      </c>
      <c r="C13726" s="33" t="s">
        <v>563</v>
      </c>
      <c r="D13726" s="33" t="s">
        <v>564</v>
      </c>
      <c r="E13726" s="34">
        <v>165</v>
      </c>
      <c r="F13726" s="35">
        <v>1.028</v>
      </c>
      <c r="G13726" s="34" t="s">
        <v>364</v>
      </c>
    </row>
    <row r="13727" spans="1:7">
      <c r="A13727" s="32">
        <v>2018</v>
      </c>
      <c r="B13727" s="32">
        <v>51030</v>
      </c>
      <c r="C13727" s="33" t="s">
        <v>563</v>
      </c>
      <c r="D13727" s="33" t="s">
        <v>564</v>
      </c>
      <c r="E13727" s="34">
        <v>285</v>
      </c>
      <c r="F13727" s="35">
        <v>1.028</v>
      </c>
      <c r="G13727" s="34" t="s">
        <v>364</v>
      </c>
    </row>
    <row r="13728" spans="1:7">
      <c r="A13728" s="32">
        <v>2018</v>
      </c>
      <c r="B13728" s="32">
        <v>52006</v>
      </c>
      <c r="C13728" s="33" t="s">
        <v>563</v>
      </c>
      <c r="D13728" s="33" t="s">
        <v>564</v>
      </c>
      <c r="E13728" s="34">
        <v>570943</v>
      </c>
      <c r="F13728" s="35">
        <v>1.05</v>
      </c>
      <c r="G13728" s="34" t="s">
        <v>364</v>
      </c>
    </row>
    <row r="13729" spans="1:7">
      <c r="A13729" s="32">
        <v>2018</v>
      </c>
      <c r="B13729" s="32">
        <v>52007</v>
      </c>
      <c r="C13729" s="33" t="s">
        <v>565</v>
      </c>
      <c r="D13729" s="33" t="s">
        <v>566</v>
      </c>
      <c r="E13729" s="34">
        <v>57</v>
      </c>
      <c r="F13729" s="35">
        <v>5.88</v>
      </c>
      <c r="G13729" s="34">
        <v>1162.3</v>
      </c>
    </row>
    <row r="13730" spans="1:7">
      <c r="A13730" s="32">
        <v>2018</v>
      </c>
      <c r="B13730" s="32">
        <v>52019</v>
      </c>
      <c r="C13730" s="33" t="s">
        <v>563</v>
      </c>
      <c r="D13730" s="33" t="s">
        <v>564</v>
      </c>
      <c r="E13730" s="34">
        <v>1874966</v>
      </c>
      <c r="F13730" s="35">
        <v>1.0409999999999999</v>
      </c>
      <c r="G13730" s="34" t="s">
        <v>364</v>
      </c>
    </row>
    <row r="13731" spans="1:7">
      <c r="A13731" s="32">
        <v>2018</v>
      </c>
      <c r="B13731" s="32">
        <v>52087</v>
      </c>
      <c r="C13731" s="33" t="s">
        <v>565</v>
      </c>
      <c r="D13731" s="33" t="s">
        <v>566</v>
      </c>
      <c r="E13731" s="34">
        <v>2550</v>
      </c>
      <c r="F13731" s="35">
        <v>5.88</v>
      </c>
      <c r="G13731" s="34">
        <v>1032</v>
      </c>
    </row>
    <row r="13732" spans="1:7">
      <c r="A13732" s="32">
        <v>2018</v>
      </c>
      <c r="B13732" s="32">
        <v>52087</v>
      </c>
      <c r="C13732" s="33" t="s">
        <v>565</v>
      </c>
      <c r="D13732" s="33" t="s">
        <v>566</v>
      </c>
      <c r="E13732" s="34">
        <v>1076</v>
      </c>
      <c r="F13732" s="35">
        <v>5.88</v>
      </c>
      <c r="G13732" s="34">
        <v>1162.0999999999999</v>
      </c>
    </row>
    <row r="13733" spans="1:7">
      <c r="A13733" s="32">
        <v>2018</v>
      </c>
      <c r="B13733" s="32">
        <v>52087</v>
      </c>
      <c r="C13733" s="33" t="s">
        <v>565</v>
      </c>
      <c r="D13733" s="33" t="s">
        <v>566</v>
      </c>
      <c r="E13733" s="34">
        <v>1082</v>
      </c>
      <c r="F13733" s="35">
        <v>5.88</v>
      </c>
      <c r="G13733" s="34">
        <v>1245.5999999999999</v>
      </c>
    </row>
    <row r="13734" spans="1:7">
      <c r="A13734" s="32">
        <v>2018</v>
      </c>
      <c r="B13734" s="32">
        <v>52087</v>
      </c>
      <c r="C13734" s="33" t="s">
        <v>565</v>
      </c>
      <c r="D13734" s="33" t="s">
        <v>566</v>
      </c>
      <c r="E13734" s="34">
        <v>1347</v>
      </c>
      <c r="F13734" s="35">
        <v>5.88</v>
      </c>
      <c r="G13734" s="34">
        <v>1236.4000000000001</v>
      </c>
    </row>
    <row r="13735" spans="1:7">
      <c r="A13735" s="32">
        <v>2018</v>
      </c>
      <c r="B13735" s="32">
        <v>52087</v>
      </c>
      <c r="C13735" s="33" t="s">
        <v>563</v>
      </c>
      <c r="D13735" s="33" t="s">
        <v>564</v>
      </c>
      <c r="E13735" s="34">
        <v>1833</v>
      </c>
      <c r="F13735" s="35">
        <v>1.091</v>
      </c>
      <c r="G13735" s="34">
        <v>564.5</v>
      </c>
    </row>
    <row r="13736" spans="1:7">
      <c r="A13736" s="32">
        <v>2018</v>
      </c>
      <c r="B13736" s="32">
        <v>52087</v>
      </c>
      <c r="C13736" s="33" t="s">
        <v>563</v>
      </c>
      <c r="D13736" s="33" t="s">
        <v>564</v>
      </c>
      <c r="E13736" s="34">
        <v>8855</v>
      </c>
      <c r="F13736" s="35">
        <v>1.081</v>
      </c>
      <c r="G13736" s="34">
        <v>358.7</v>
      </c>
    </row>
    <row r="13737" spans="1:7">
      <c r="A13737" s="32">
        <v>2018</v>
      </c>
      <c r="B13737" s="32">
        <v>52087</v>
      </c>
      <c r="C13737" s="33" t="s">
        <v>563</v>
      </c>
      <c r="D13737" s="33" t="s">
        <v>564</v>
      </c>
      <c r="E13737" s="34">
        <v>13229</v>
      </c>
      <c r="F13737" s="35">
        <v>1.077</v>
      </c>
      <c r="G13737" s="34">
        <v>263</v>
      </c>
    </row>
    <row r="13738" spans="1:7">
      <c r="A13738" s="32">
        <v>2018</v>
      </c>
      <c r="B13738" s="32">
        <v>52087</v>
      </c>
      <c r="C13738" s="33" t="s">
        <v>563</v>
      </c>
      <c r="D13738" s="33" t="s">
        <v>564</v>
      </c>
      <c r="E13738" s="34">
        <v>19805</v>
      </c>
      <c r="F13738" s="35">
        <v>1.0720000000000001</v>
      </c>
      <c r="G13738" s="34">
        <v>204</v>
      </c>
    </row>
    <row r="13739" spans="1:7">
      <c r="A13739" s="32">
        <v>2018</v>
      </c>
      <c r="B13739" s="32">
        <v>52087</v>
      </c>
      <c r="C13739" s="33" t="s">
        <v>563</v>
      </c>
      <c r="D13739" s="33" t="s">
        <v>564</v>
      </c>
      <c r="E13739" s="34">
        <v>23808</v>
      </c>
      <c r="F13739" s="35">
        <v>1.0720000000000001</v>
      </c>
      <c r="G13739" s="34">
        <v>240.3</v>
      </c>
    </row>
    <row r="13740" spans="1:7">
      <c r="A13740" s="32">
        <v>2018</v>
      </c>
      <c r="B13740" s="32">
        <v>52087</v>
      </c>
      <c r="C13740" s="33" t="s">
        <v>563</v>
      </c>
      <c r="D13740" s="33" t="s">
        <v>564</v>
      </c>
      <c r="E13740" s="34">
        <v>28170</v>
      </c>
      <c r="F13740" s="35">
        <v>1.0720000000000001</v>
      </c>
      <c r="G13740" s="34">
        <v>236</v>
      </c>
    </row>
    <row r="13741" spans="1:7">
      <c r="A13741" s="32">
        <v>2018</v>
      </c>
      <c r="B13741" s="32">
        <v>52087</v>
      </c>
      <c r="C13741" s="33" t="s">
        <v>563</v>
      </c>
      <c r="D13741" s="33" t="s">
        <v>564</v>
      </c>
      <c r="E13741" s="34">
        <v>32188</v>
      </c>
      <c r="F13741" s="35">
        <v>1.0740000000000001</v>
      </c>
      <c r="G13741" s="34">
        <v>221.4</v>
      </c>
    </row>
    <row r="13742" spans="1:7">
      <c r="A13742" s="32">
        <v>2018</v>
      </c>
      <c r="B13742" s="32">
        <v>52087</v>
      </c>
      <c r="C13742" s="33" t="s">
        <v>563</v>
      </c>
      <c r="D13742" s="33" t="s">
        <v>564</v>
      </c>
      <c r="E13742" s="34">
        <v>55989</v>
      </c>
      <c r="F13742" s="35">
        <v>1.0840000000000001</v>
      </c>
      <c r="G13742" s="34">
        <v>231.1</v>
      </c>
    </row>
    <row r="13743" spans="1:7">
      <c r="A13743" s="32">
        <v>2018</v>
      </c>
      <c r="B13743" s="32">
        <v>52088</v>
      </c>
      <c r="C13743" s="33" t="s">
        <v>563</v>
      </c>
      <c r="D13743" s="33" t="s">
        <v>564</v>
      </c>
      <c r="E13743" s="34">
        <v>1128836</v>
      </c>
      <c r="F13743" s="35">
        <v>1.0609999999999999</v>
      </c>
      <c r="G13743" s="34" t="s">
        <v>364</v>
      </c>
    </row>
    <row r="13744" spans="1:7">
      <c r="A13744" s="32">
        <v>2018</v>
      </c>
      <c r="B13744" s="32">
        <v>52120</v>
      </c>
      <c r="C13744" s="33" t="s">
        <v>563</v>
      </c>
      <c r="D13744" s="33" t="s">
        <v>564</v>
      </c>
      <c r="E13744" s="34">
        <v>3348309</v>
      </c>
      <c r="F13744" s="35">
        <v>1.03</v>
      </c>
      <c r="G13744" s="34" t="s">
        <v>364</v>
      </c>
    </row>
    <row r="13745" spans="1:7">
      <c r="A13745" s="32">
        <v>2018</v>
      </c>
      <c r="B13745" s="32">
        <v>52169</v>
      </c>
      <c r="C13745" s="33" t="s">
        <v>563</v>
      </c>
      <c r="D13745" s="33" t="s">
        <v>564</v>
      </c>
      <c r="E13745" s="34">
        <v>894562</v>
      </c>
      <c r="F13745" s="35">
        <v>1.0369999999999999</v>
      </c>
      <c r="G13745" s="34" t="s">
        <v>364</v>
      </c>
    </row>
    <row r="13746" spans="1:7">
      <c r="A13746" s="32">
        <v>2018</v>
      </c>
      <c r="B13746" s="32">
        <v>52176</v>
      </c>
      <c r="C13746" s="33" t="s">
        <v>563</v>
      </c>
      <c r="D13746" s="33" t="s">
        <v>564</v>
      </c>
      <c r="E13746" s="34">
        <v>562661</v>
      </c>
      <c r="F13746" s="35">
        <v>1.0249999999999999</v>
      </c>
      <c r="G13746" s="34" t="s">
        <v>364</v>
      </c>
    </row>
    <row r="13747" spans="1:7">
      <c r="A13747" s="32">
        <v>2018</v>
      </c>
      <c r="B13747" s="32">
        <v>54041</v>
      </c>
      <c r="C13747" s="33" t="s">
        <v>563</v>
      </c>
      <c r="D13747" s="33" t="s">
        <v>564</v>
      </c>
      <c r="E13747" s="34">
        <v>456260</v>
      </c>
      <c r="F13747" s="35">
        <v>1.0309999999999999</v>
      </c>
      <c r="G13747" s="34" t="s">
        <v>364</v>
      </c>
    </row>
    <row r="13748" spans="1:7">
      <c r="A13748" s="32">
        <v>2018</v>
      </c>
      <c r="B13748" s="32">
        <v>54081</v>
      </c>
      <c r="C13748" s="33" t="s">
        <v>353</v>
      </c>
      <c r="D13748" s="33" t="s">
        <v>354</v>
      </c>
      <c r="E13748" s="34">
        <v>31826</v>
      </c>
      <c r="F13748" s="35">
        <v>26.19</v>
      </c>
      <c r="G13748" s="34" t="s">
        <v>364</v>
      </c>
    </row>
    <row r="13749" spans="1:7">
      <c r="A13749" s="32">
        <v>2018</v>
      </c>
      <c r="B13749" s="32">
        <v>54087</v>
      </c>
      <c r="C13749" s="33" t="s">
        <v>563</v>
      </c>
      <c r="D13749" s="33" t="s">
        <v>564</v>
      </c>
      <c r="E13749" s="34">
        <v>42513</v>
      </c>
      <c r="F13749" s="35">
        <v>1.05</v>
      </c>
      <c r="G13749" s="34" t="s">
        <v>364</v>
      </c>
    </row>
    <row r="13750" spans="1:7">
      <c r="A13750" s="32">
        <v>2018</v>
      </c>
      <c r="B13750" s="32">
        <v>54101</v>
      </c>
      <c r="C13750" s="33" t="s">
        <v>353</v>
      </c>
      <c r="D13750" s="33" t="s">
        <v>354</v>
      </c>
      <c r="E13750" s="34">
        <v>5992</v>
      </c>
      <c r="F13750" s="35">
        <v>25.323</v>
      </c>
      <c r="G13750" s="34" t="s">
        <v>364</v>
      </c>
    </row>
    <row r="13751" spans="1:7">
      <c r="A13751" s="32">
        <v>2018</v>
      </c>
      <c r="B13751" s="32">
        <v>54101</v>
      </c>
      <c r="C13751" s="33" t="s">
        <v>353</v>
      </c>
      <c r="D13751" s="33" t="s">
        <v>354</v>
      </c>
      <c r="E13751" s="34">
        <v>11005</v>
      </c>
      <c r="F13751" s="35">
        <v>24.814</v>
      </c>
      <c r="G13751" s="34" t="s">
        <v>364</v>
      </c>
    </row>
    <row r="13752" spans="1:7">
      <c r="A13752" s="32">
        <v>2018</v>
      </c>
      <c r="B13752" s="32">
        <v>54101</v>
      </c>
      <c r="C13752" s="33" t="s">
        <v>565</v>
      </c>
      <c r="D13752" s="33" t="s">
        <v>566</v>
      </c>
      <c r="E13752" s="34">
        <v>697</v>
      </c>
      <c r="F13752" s="35">
        <v>5.7960000000000003</v>
      </c>
      <c r="G13752" s="34" t="s">
        <v>364</v>
      </c>
    </row>
    <row r="13753" spans="1:7">
      <c r="A13753" s="32">
        <v>2018</v>
      </c>
      <c r="B13753" s="32">
        <v>54101</v>
      </c>
      <c r="C13753" s="33" t="s">
        <v>563</v>
      </c>
      <c r="D13753" s="33" t="s">
        <v>564</v>
      </c>
      <c r="E13753" s="34">
        <v>254373</v>
      </c>
      <c r="F13753" s="35">
        <v>1</v>
      </c>
      <c r="G13753" s="34" t="s">
        <v>364</v>
      </c>
    </row>
    <row r="13754" spans="1:7">
      <c r="A13754" s="32">
        <v>2018</v>
      </c>
      <c r="B13754" s="32">
        <v>54104</v>
      </c>
      <c r="C13754" s="33" t="s">
        <v>353</v>
      </c>
      <c r="D13754" s="33" t="s">
        <v>354</v>
      </c>
      <c r="E13754" s="34">
        <v>6553</v>
      </c>
      <c r="F13754" s="35">
        <v>24</v>
      </c>
      <c r="G13754" s="34" t="s">
        <v>364</v>
      </c>
    </row>
    <row r="13755" spans="1:7">
      <c r="A13755" s="32">
        <v>2018</v>
      </c>
      <c r="B13755" s="32">
        <v>54104</v>
      </c>
      <c r="C13755" s="33" t="s">
        <v>563</v>
      </c>
      <c r="D13755" s="33" t="s">
        <v>564</v>
      </c>
      <c r="E13755" s="34">
        <v>184256</v>
      </c>
      <c r="F13755" s="35">
        <v>1.02</v>
      </c>
      <c r="G13755" s="34" t="s">
        <v>364</v>
      </c>
    </row>
    <row r="13756" spans="1:7">
      <c r="A13756" s="32">
        <v>2018</v>
      </c>
      <c r="B13756" s="32">
        <v>54304</v>
      </c>
      <c r="C13756" s="33" t="s">
        <v>353</v>
      </c>
      <c r="D13756" s="33" t="s">
        <v>354</v>
      </c>
      <c r="E13756" s="34">
        <v>11577</v>
      </c>
      <c r="F13756" s="35">
        <v>24.81</v>
      </c>
      <c r="G13756" s="34" t="s">
        <v>364</v>
      </c>
    </row>
    <row r="13757" spans="1:7">
      <c r="A13757" s="32">
        <v>2018</v>
      </c>
      <c r="B13757" s="32">
        <v>54304</v>
      </c>
      <c r="C13757" s="33" t="s">
        <v>353</v>
      </c>
      <c r="D13757" s="33" t="s">
        <v>354</v>
      </c>
      <c r="E13757" s="34">
        <v>11769</v>
      </c>
      <c r="F13757" s="35">
        <v>24.66</v>
      </c>
      <c r="G13757" s="34" t="s">
        <v>364</v>
      </c>
    </row>
    <row r="13758" spans="1:7">
      <c r="A13758" s="32">
        <v>2018</v>
      </c>
      <c r="B13758" s="32">
        <v>54324</v>
      </c>
      <c r="C13758" s="33" t="s">
        <v>565</v>
      </c>
      <c r="D13758" s="33" t="s">
        <v>566</v>
      </c>
      <c r="E13758" s="34">
        <v>2347</v>
      </c>
      <c r="F13758" s="35">
        <v>5.79</v>
      </c>
      <c r="G13758" s="34" t="s">
        <v>364</v>
      </c>
    </row>
    <row r="13759" spans="1:7">
      <c r="A13759" s="32">
        <v>2018</v>
      </c>
      <c r="B13759" s="32">
        <v>54324</v>
      </c>
      <c r="C13759" s="33" t="s">
        <v>563</v>
      </c>
      <c r="D13759" s="33" t="s">
        <v>564</v>
      </c>
      <c r="E13759" s="34">
        <v>535055</v>
      </c>
      <c r="F13759" s="35">
        <v>1.028</v>
      </c>
      <c r="G13759" s="34" t="s">
        <v>364</v>
      </c>
    </row>
    <row r="13760" spans="1:7">
      <c r="A13760" s="32">
        <v>2018</v>
      </c>
      <c r="B13760" s="32">
        <v>54324</v>
      </c>
      <c r="C13760" s="33" t="s">
        <v>563</v>
      </c>
      <c r="D13760" s="33" t="s">
        <v>564</v>
      </c>
      <c r="E13760" s="34">
        <v>306235</v>
      </c>
      <c r="F13760" s="35">
        <v>1.028</v>
      </c>
      <c r="G13760" s="34" t="s">
        <v>364</v>
      </c>
    </row>
    <row r="13761" spans="1:7">
      <c r="A13761" s="32">
        <v>2018</v>
      </c>
      <c r="B13761" s="32">
        <v>54537</v>
      </c>
      <c r="C13761" s="33" t="s">
        <v>563</v>
      </c>
      <c r="D13761" s="33" t="s">
        <v>564</v>
      </c>
      <c r="E13761" s="34">
        <v>4202</v>
      </c>
      <c r="F13761" s="35">
        <v>1.097</v>
      </c>
      <c r="G13761" s="34">
        <v>103.6</v>
      </c>
    </row>
    <row r="13762" spans="1:7">
      <c r="A13762" s="32">
        <v>2018</v>
      </c>
      <c r="B13762" s="32">
        <v>54537</v>
      </c>
      <c r="C13762" s="33" t="s">
        <v>563</v>
      </c>
      <c r="D13762" s="33" t="s">
        <v>564</v>
      </c>
      <c r="E13762" s="34">
        <v>8404</v>
      </c>
      <c r="F13762" s="35">
        <v>1.097</v>
      </c>
      <c r="G13762" s="34">
        <v>100.8</v>
      </c>
    </row>
    <row r="13763" spans="1:7">
      <c r="A13763" s="32">
        <v>2018</v>
      </c>
      <c r="B13763" s="32">
        <v>54537</v>
      </c>
      <c r="C13763" s="33" t="s">
        <v>563</v>
      </c>
      <c r="D13763" s="33" t="s">
        <v>564</v>
      </c>
      <c r="E13763" s="34">
        <v>8404</v>
      </c>
      <c r="F13763" s="35">
        <v>1.097</v>
      </c>
      <c r="G13763" s="34">
        <v>67.099999999999994</v>
      </c>
    </row>
    <row r="13764" spans="1:7">
      <c r="A13764" s="32">
        <v>2018</v>
      </c>
      <c r="B13764" s="32">
        <v>54537</v>
      </c>
      <c r="C13764" s="33" t="s">
        <v>563</v>
      </c>
      <c r="D13764" s="33" t="s">
        <v>564</v>
      </c>
      <c r="E13764" s="34">
        <v>9226</v>
      </c>
      <c r="F13764" s="35">
        <v>1.097</v>
      </c>
      <c r="G13764" s="34">
        <v>213.1</v>
      </c>
    </row>
    <row r="13765" spans="1:7">
      <c r="A13765" s="32">
        <v>2018</v>
      </c>
      <c r="B13765" s="32">
        <v>54537</v>
      </c>
      <c r="C13765" s="33" t="s">
        <v>563</v>
      </c>
      <c r="D13765" s="33" t="s">
        <v>564</v>
      </c>
      <c r="E13765" s="34">
        <v>150293</v>
      </c>
      <c r="F13765" s="35">
        <v>1.097</v>
      </c>
      <c r="G13765" s="34">
        <v>139.1</v>
      </c>
    </row>
    <row r="13766" spans="1:7">
      <c r="A13766" s="32">
        <v>2018</v>
      </c>
      <c r="B13766" s="32">
        <v>54538</v>
      </c>
      <c r="C13766" s="33" t="s">
        <v>563</v>
      </c>
      <c r="D13766" s="33" t="s">
        <v>564</v>
      </c>
      <c r="E13766" s="34">
        <v>191230</v>
      </c>
      <c r="F13766" s="35">
        <v>1.018</v>
      </c>
      <c r="G13766" s="34">
        <v>267.10000000000002</v>
      </c>
    </row>
    <row r="13767" spans="1:7">
      <c r="A13767" s="32">
        <v>2018</v>
      </c>
      <c r="B13767" s="32">
        <v>54538</v>
      </c>
      <c r="C13767" s="33" t="s">
        <v>565</v>
      </c>
      <c r="D13767" s="33" t="s">
        <v>566</v>
      </c>
      <c r="E13767" s="34">
        <v>1666</v>
      </c>
      <c r="F13767" s="35">
        <v>5.8</v>
      </c>
      <c r="G13767" s="34">
        <v>1765.7</v>
      </c>
    </row>
    <row r="13768" spans="1:7">
      <c r="A13768" s="32">
        <v>2018</v>
      </c>
      <c r="B13768" s="32">
        <v>54547</v>
      </c>
      <c r="C13768" s="33" t="s">
        <v>563</v>
      </c>
      <c r="D13768" s="33" t="s">
        <v>564</v>
      </c>
      <c r="E13768" s="34">
        <v>1308977</v>
      </c>
      <c r="F13768" s="35">
        <v>1.0289999999999999</v>
      </c>
      <c r="G13768" s="34" t="s">
        <v>364</v>
      </c>
    </row>
    <row r="13769" spans="1:7">
      <c r="A13769" s="32">
        <v>2018</v>
      </c>
      <c r="B13769" s="32">
        <v>54634</v>
      </c>
      <c r="C13769" s="33" t="s">
        <v>365</v>
      </c>
      <c r="D13769" s="33" t="s">
        <v>354</v>
      </c>
      <c r="E13769" s="34">
        <v>138913</v>
      </c>
      <c r="F13769" s="35">
        <v>6.7539999999999996</v>
      </c>
      <c r="G13769" s="34" t="s">
        <v>364</v>
      </c>
    </row>
    <row r="13770" spans="1:7">
      <c r="A13770" s="32">
        <v>2018</v>
      </c>
      <c r="B13770" s="32">
        <v>54634</v>
      </c>
      <c r="C13770" s="33" t="s">
        <v>565</v>
      </c>
      <c r="D13770" s="33" t="s">
        <v>566</v>
      </c>
      <c r="E13770" s="34">
        <v>357</v>
      </c>
      <c r="F13770" s="35">
        <v>5.88</v>
      </c>
      <c r="G13770" s="34" t="s">
        <v>364</v>
      </c>
    </row>
    <row r="13771" spans="1:7">
      <c r="A13771" s="32">
        <v>2018</v>
      </c>
      <c r="B13771" s="32">
        <v>54640</v>
      </c>
      <c r="C13771" s="33" t="s">
        <v>565</v>
      </c>
      <c r="D13771" s="33" t="s">
        <v>566</v>
      </c>
      <c r="E13771" s="34">
        <v>314</v>
      </c>
      <c r="F13771" s="35">
        <v>5.8380000000000001</v>
      </c>
      <c r="G13771" s="34" t="s">
        <v>364</v>
      </c>
    </row>
    <row r="13772" spans="1:7">
      <c r="A13772" s="32">
        <v>2018</v>
      </c>
      <c r="B13772" s="32">
        <v>54640</v>
      </c>
      <c r="C13772" s="33" t="s">
        <v>565</v>
      </c>
      <c r="D13772" s="33" t="s">
        <v>566</v>
      </c>
      <c r="E13772" s="34">
        <v>2114</v>
      </c>
      <c r="F13772" s="35">
        <v>5.8380000000000001</v>
      </c>
      <c r="G13772" s="34" t="s">
        <v>364</v>
      </c>
    </row>
    <row r="13773" spans="1:7">
      <c r="A13773" s="32">
        <v>2018</v>
      </c>
      <c r="B13773" s="32">
        <v>54640</v>
      </c>
      <c r="C13773" s="33" t="s">
        <v>563</v>
      </c>
      <c r="D13773" s="33" t="s">
        <v>564</v>
      </c>
      <c r="E13773" s="34">
        <v>892</v>
      </c>
      <c r="F13773" s="35">
        <v>1.0609999999999999</v>
      </c>
      <c r="G13773" s="34" t="s">
        <v>364</v>
      </c>
    </row>
    <row r="13774" spans="1:7">
      <c r="A13774" s="32">
        <v>2018</v>
      </c>
      <c r="B13774" s="32">
        <v>54640</v>
      </c>
      <c r="C13774" s="33" t="s">
        <v>563</v>
      </c>
      <c r="D13774" s="33" t="s">
        <v>564</v>
      </c>
      <c r="E13774" s="34">
        <v>1537</v>
      </c>
      <c r="F13774" s="35">
        <v>1.0609999999999999</v>
      </c>
      <c r="G13774" s="34" t="s">
        <v>364</v>
      </c>
    </row>
    <row r="13775" spans="1:7">
      <c r="A13775" s="32">
        <v>2018</v>
      </c>
      <c r="B13775" s="32">
        <v>54640</v>
      </c>
      <c r="C13775" s="33" t="s">
        <v>563</v>
      </c>
      <c r="D13775" s="33" t="s">
        <v>564</v>
      </c>
      <c r="E13775" s="34">
        <v>799376</v>
      </c>
      <c r="F13775" s="35">
        <v>1.0609999999999999</v>
      </c>
      <c r="G13775" s="34" t="s">
        <v>364</v>
      </c>
    </row>
    <row r="13776" spans="1:7">
      <c r="A13776" s="32">
        <v>2018</v>
      </c>
      <c r="B13776" s="32">
        <v>54640</v>
      </c>
      <c r="C13776" s="33" t="s">
        <v>563</v>
      </c>
      <c r="D13776" s="33" t="s">
        <v>564</v>
      </c>
      <c r="E13776" s="34">
        <v>43114</v>
      </c>
      <c r="F13776" s="35">
        <v>1.0609999999999999</v>
      </c>
      <c r="G13776" s="34" t="s">
        <v>364</v>
      </c>
    </row>
    <row r="13777" spans="1:7">
      <c r="A13777" s="32">
        <v>2018</v>
      </c>
      <c r="B13777" s="32">
        <v>54640</v>
      </c>
      <c r="C13777" s="33" t="s">
        <v>563</v>
      </c>
      <c r="D13777" s="33" t="s">
        <v>564</v>
      </c>
      <c r="E13777" s="34">
        <v>32330</v>
      </c>
      <c r="F13777" s="35">
        <v>1.0609999999999999</v>
      </c>
      <c r="G13777" s="34" t="s">
        <v>364</v>
      </c>
    </row>
    <row r="13778" spans="1:7">
      <c r="A13778" s="32">
        <v>2018</v>
      </c>
      <c r="B13778" s="32">
        <v>54646</v>
      </c>
      <c r="C13778" s="33" t="s">
        <v>565</v>
      </c>
      <c r="D13778" s="33" t="s">
        <v>566</v>
      </c>
      <c r="E13778" s="34">
        <v>1790</v>
      </c>
      <c r="F13778" s="35">
        <v>5.3140000000000001</v>
      </c>
      <c r="G13778" s="34" t="s">
        <v>364</v>
      </c>
    </row>
    <row r="13779" spans="1:7">
      <c r="A13779" s="32">
        <v>2018</v>
      </c>
      <c r="B13779" s="32">
        <v>54646</v>
      </c>
      <c r="C13779" s="33" t="s">
        <v>567</v>
      </c>
      <c r="D13779" s="33" t="s">
        <v>566</v>
      </c>
      <c r="E13779" s="34">
        <v>144453</v>
      </c>
      <c r="F13779" s="35">
        <v>5.9429999999999996</v>
      </c>
      <c r="G13779" s="34" t="s">
        <v>364</v>
      </c>
    </row>
    <row r="13780" spans="1:7">
      <c r="A13780" s="32">
        <v>2018</v>
      </c>
      <c r="B13780" s="32">
        <v>54676</v>
      </c>
      <c r="C13780" s="33" t="s">
        <v>563</v>
      </c>
      <c r="D13780" s="33" t="s">
        <v>564</v>
      </c>
      <c r="E13780" s="34">
        <v>1720800</v>
      </c>
      <c r="F13780" s="35">
        <v>1.0189999999999999</v>
      </c>
      <c r="G13780" s="34" t="s">
        <v>364</v>
      </c>
    </row>
    <row r="13781" spans="1:7">
      <c r="A13781" s="32">
        <v>2018</v>
      </c>
      <c r="B13781" s="32">
        <v>54761</v>
      </c>
      <c r="C13781" s="33" t="s">
        <v>563</v>
      </c>
      <c r="D13781" s="33" t="s">
        <v>564</v>
      </c>
      <c r="E13781" s="34">
        <v>608657</v>
      </c>
      <c r="F13781" s="35">
        <v>1.054</v>
      </c>
      <c r="G13781" s="34" t="s">
        <v>364</v>
      </c>
    </row>
    <row r="13782" spans="1:7">
      <c r="A13782" s="32">
        <v>2018</v>
      </c>
      <c r="B13782" s="32">
        <v>54805</v>
      </c>
      <c r="C13782" s="33" t="s">
        <v>563</v>
      </c>
      <c r="D13782" s="33" t="s">
        <v>564</v>
      </c>
      <c r="E13782" s="34">
        <v>637</v>
      </c>
      <c r="F13782" s="35">
        <v>1.028</v>
      </c>
      <c r="G13782" s="34" t="s">
        <v>364</v>
      </c>
    </row>
    <row r="13783" spans="1:7">
      <c r="A13783" s="32">
        <v>2018</v>
      </c>
      <c r="B13783" s="32">
        <v>54805</v>
      </c>
      <c r="C13783" s="33" t="s">
        <v>563</v>
      </c>
      <c r="D13783" s="33" t="s">
        <v>564</v>
      </c>
      <c r="E13783" s="34">
        <v>469</v>
      </c>
      <c r="F13783" s="35">
        <v>1.028</v>
      </c>
      <c r="G13783" s="34" t="s">
        <v>364</v>
      </c>
    </row>
    <row r="13784" spans="1:7">
      <c r="A13784" s="32">
        <v>2018</v>
      </c>
      <c r="B13784" s="32">
        <v>54805</v>
      </c>
      <c r="C13784" s="33" t="s">
        <v>563</v>
      </c>
      <c r="D13784" s="33" t="s">
        <v>564</v>
      </c>
      <c r="E13784" s="34">
        <v>319</v>
      </c>
      <c r="F13784" s="35">
        <v>1.028</v>
      </c>
      <c r="G13784" s="34" t="s">
        <v>364</v>
      </c>
    </row>
    <row r="13785" spans="1:7">
      <c r="A13785" s="32">
        <v>2018</v>
      </c>
      <c r="B13785" s="32">
        <v>54805</v>
      </c>
      <c r="C13785" s="33" t="s">
        <v>563</v>
      </c>
      <c r="D13785" s="33" t="s">
        <v>564</v>
      </c>
      <c r="E13785" s="34">
        <v>644</v>
      </c>
      <c r="F13785" s="35">
        <v>1.028</v>
      </c>
      <c r="G13785" s="34" t="s">
        <v>364</v>
      </c>
    </row>
    <row r="13786" spans="1:7">
      <c r="A13786" s="32">
        <v>2018</v>
      </c>
      <c r="B13786" s="32">
        <v>54805</v>
      </c>
      <c r="C13786" s="33" t="s">
        <v>563</v>
      </c>
      <c r="D13786" s="33" t="s">
        <v>564</v>
      </c>
      <c r="E13786" s="34">
        <v>7366</v>
      </c>
      <c r="F13786" s="35">
        <v>1.028</v>
      </c>
      <c r="G13786" s="34" t="s">
        <v>364</v>
      </c>
    </row>
    <row r="13787" spans="1:7">
      <c r="A13787" s="32">
        <v>2018</v>
      </c>
      <c r="B13787" s="32">
        <v>54805</v>
      </c>
      <c r="C13787" s="33" t="s">
        <v>563</v>
      </c>
      <c r="D13787" s="33" t="s">
        <v>564</v>
      </c>
      <c r="E13787" s="34">
        <v>8292</v>
      </c>
      <c r="F13787" s="35">
        <v>1.028</v>
      </c>
      <c r="G13787" s="34" t="s">
        <v>364</v>
      </c>
    </row>
    <row r="13788" spans="1:7">
      <c r="A13788" s="32">
        <v>2018</v>
      </c>
      <c r="B13788" s="32">
        <v>54805</v>
      </c>
      <c r="C13788" s="33" t="s">
        <v>563</v>
      </c>
      <c r="D13788" s="33" t="s">
        <v>564</v>
      </c>
      <c r="E13788" s="34">
        <v>1924</v>
      </c>
      <c r="F13788" s="35">
        <v>1.028</v>
      </c>
      <c r="G13788" s="34" t="s">
        <v>364</v>
      </c>
    </row>
    <row r="13789" spans="1:7">
      <c r="A13789" s="32">
        <v>2018</v>
      </c>
      <c r="B13789" s="32">
        <v>54805</v>
      </c>
      <c r="C13789" s="33" t="s">
        <v>563</v>
      </c>
      <c r="D13789" s="33" t="s">
        <v>564</v>
      </c>
      <c r="E13789" s="34">
        <v>7253</v>
      </c>
      <c r="F13789" s="35">
        <v>1.028</v>
      </c>
      <c r="G13789" s="34" t="s">
        <v>364</v>
      </c>
    </row>
    <row r="13790" spans="1:7">
      <c r="A13790" s="32">
        <v>2018</v>
      </c>
      <c r="B13790" s="32">
        <v>54805</v>
      </c>
      <c r="C13790" s="33" t="s">
        <v>563</v>
      </c>
      <c r="D13790" s="33" t="s">
        <v>564</v>
      </c>
      <c r="E13790" s="34">
        <v>9855</v>
      </c>
      <c r="F13790" s="35">
        <v>1.028</v>
      </c>
      <c r="G13790" s="34" t="s">
        <v>364</v>
      </c>
    </row>
    <row r="13791" spans="1:7">
      <c r="A13791" s="32">
        <v>2018</v>
      </c>
      <c r="B13791" s="32">
        <v>54817</v>
      </c>
      <c r="C13791" s="33" t="s">
        <v>563</v>
      </c>
      <c r="D13791" s="33" t="s">
        <v>564</v>
      </c>
      <c r="E13791" s="34">
        <v>41227</v>
      </c>
      <c r="F13791" s="35">
        <v>0.997</v>
      </c>
      <c r="G13791" s="34">
        <v>308.39999999999998</v>
      </c>
    </row>
    <row r="13792" spans="1:7">
      <c r="A13792" s="32">
        <v>2018</v>
      </c>
      <c r="B13792" s="32">
        <v>54817</v>
      </c>
      <c r="C13792" s="33" t="s">
        <v>563</v>
      </c>
      <c r="D13792" s="33" t="s">
        <v>564</v>
      </c>
      <c r="E13792" s="34">
        <v>234771</v>
      </c>
      <c r="F13792" s="35">
        <v>0.997</v>
      </c>
      <c r="G13792" s="34">
        <v>280.7</v>
      </c>
    </row>
    <row r="13793" spans="1:7">
      <c r="A13793" s="32">
        <v>2018</v>
      </c>
      <c r="B13793" s="32">
        <v>54817</v>
      </c>
      <c r="C13793" s="33" t="s">
        <v>563</v>
      </c>
      <c r="D13793" s="33" t="s">
        <v>564</v>
      </c>
      <c r="E13793" s="34">
        <v>67946</v>
      </c>
      <c r="F13793" s="35">
        <v>0.997</v>
      </c>
      <c r="G13793" s="34">
        <v>299.10000000000002</v>
      </c>
    </row>
    <row r="13794" spans="1:7">
      <c r="A13794" s="32">
        <v>2018</v>
      </c>
      <c r="B13794" s="32">
        <v>54817</v>
      </c>
      <c r="C13794" s="33" t="s">
        <v>563</v>
      </c>
      <c r="D13794" s="33" t="s">
        <v>564</v>
      </c>
      <c r="E13794" s="34">
        <v>65588</v>
      </c>
      <c r="F13794" s="35">
        <v>0.997</v>
      </c>
      <c r="G13794" s="34">
        <v>283</v>
      </c>
    </row>
    <row r="13795" spans="1:7">
      <c r="A13795" s="32">
        <v>2018</v>
      </c>
      <c r="B13795" s="32">
        <v>54817</v>
      </c>
      <c r="C13795" s="33" t="s">
        <v>563</v>
      </c>
      <c r="D13795" s="33" t="s">
        <v>564</v>
      </c>
      <c r="E13795" s="34">
        <v>59894</v>
      </c>
      <c r="F13795" s="35">
        <v>0.997</v>
      </c>
      <c r="G13795" s="34">
        <v>303.2</v>
      </c>
    </row>
    <row r="13796" spans="1:7">
      <c r="A13796" s="32">
        <v>2018</v>
      </c>
      <c r="B13796" s="32">
        <v>54817</v>
      </c>
      <c r="C13796" s="33" t="s">
        <v>563</v>
      </c>
      <c r="D13796" s="33" t="s">
        <v>564</v>
      </c>
      <c r="E13796" s="34">
        <v>33881</v>
      </c>
      <c r="F13796" s="35">
        <v>0.997</v>
      </c>
      <c r="G13796" s="34">
        <v>345.7</v>
      </c>
    </row>
    <row r="13797" spans="1:7">
      <c r="A13797" s="32">
        <v>2018</v>
      </c>
      <c r="B13797" s="32">
        <v>54817</v>
      </c>
      <c r="C13797" s="33" t="s">
        <v>563</v>
      </c>
      <c r="D13797" s="33" t="s">
        <v>564</v>
      </c>
      <c r="E13797" s="34">
        <v>31619</v>
      </c>
      <c r="F13797" s="35">
        <v>0.997</v>
      </c>
      <c r="G13797" s="34">
        <v>290.3</v>
      </c>
    </row>
    <row r="13798" spans="1:7">
      <c r="A13798" s="32">
        <v>2018</v>
      </c>
      <c r="B13798" s="32">
        <v>54817</v>
      </c>
      <c r="C13798" s="33" t="s">
        <v>563</v>
      </c>
      <c r="D13798" s="33" t="s">
        <v>564</v>
      </c>
      <c r="E13798" s="34">
        <v>14680</v>
      </c>
      <c r="F13798" s="35">
        <v>0.997</v>
      </c>
      <c r="G13798" s="34">
        <v>288.60000000000002</v>
      </c>
    </row>
    <row r="13799" spans="1:7">
      <c r="A13799" s="32">
        <v>2018</v>
      </c>
      <c r="B13799" s="32">
        <v>54817</v>
      </c>
      <c r="C13799" s="33" t="s">
        <v>563</v>
      </c>
      <c r="D13799" s="33" t="s">
        <v>564</v>
      </c>
      <c r="E13799" s="34">
        <v>11248</v>
      </c>
      <c r="F13799" s="35">
        <v>0.997</v>
      </c>
      <c r="G13799" s="34">
        <v>348.6</v>
      </c>
    </row>
    <row r="13800" spans="1:7">
      <c r="A13800" s="32">
        <v>2018</v>
      </c>
      <c r="B13800" s="32">
        <v>54817</v>
      </c>
      <c r="C13800" s="33" t="s">
        <v>563</v>
      </c>
      <c r="D13800" s="33" t="s">
        <v>564</v>
      </c>
      <c r="E13800" s="34">
        <v>10007</v>
      </c>
      <c r="F13800" s="35">
        <v>0.997</v>
      </c>
      <c r="G13800" s="34">
        <v>250.7</v>
      </c>
    </row>
    <row r="13801" spans="1:7">
      <c r="A13801" s="32">
        <v>2018</v>
      </c>
      <c r="B13801" s="32">
        <v>54817</v>
      </c>
      <c r="C13801" s="33" t="s">
        <v>563</v>
      </c>
      <c r="D13801" s="33" t="s">
        <v>564</v>
      </c>
      <c r="E13801" s="34">
        <v>9459</v>
      </c>
      <c r="F13801" s="35">
        <v>0.997</v>
      </c>
      <c r="G13801" s="34">
        <v>260.3</v>
      </c>
    </row>
    <row r="13802" spans="1:7">
      <c r="A13802" s="32">
        <v>2018</v>
      </c>
      <c r="B13802" s="32">
        <v>54817</v>
      </c>
      <c r="C13802" s="33" t="s">
        <v>563</v>
      </c>
      <c r="D13802" s="33" t="s">
        <v>564</v>
      </c>
      <c r="E13802" s="34">
        <v>5028</v>
      </c>
      <c r="F13802" s="35">
        <v>0.997</v>
      </c>
      <c r="G13802" s="34">
        <v>316.89999999999998</v>
      </c>
    </row>
    <row r="13803" spans="1:7">
      <c r="A13803" s="32">
        <v>2018</v>
      </c>
      <c r="B13803" s="32">
        <v>54832</v>
      </c>
      <c r="C13803" s="33" t="s">
        <v>563</v>
      </c>
      <c r="D13803" s="33" t="s">
        <v>564</v>
      </c>
      <c r="E13803" s="34">
        <v>691251</v>
      </c>
      <c r="F13803" s="35">
        <v>1.05</v>
      </c>
      <c r="G13803" s="34" t="s">
        <v>364</v>
      </c>
    </row>
    <row r="13804" spans="1:7">
      <c r="A13804" s="32">
        <v>2018</v>
      </c>
      <c r="B13804" s="32">
        <v>54832</v>
      </c>
      <c r="C13804" s="33" t="s">
        <v>563</v>
      </c>
      <c r="D13804" s="33" t="s">
        <v>564</v>
      </c>
      <c r="E13804" s="34">
        <v>356082</v>
      </c>
      <c r="F13804" s="35">
        <v>1.05</v>
      </c>
      <c r="G13804" s="34" t="s">
        <v>364</v>
      </c>
    </row>
    <row r="13805" spans="1:7">
      <c r="A13805" s="32">
        <v>2018</v>
      </c>
      <c r="B13805" s="32">
        <v>54844</v>
      </c>
      <c r="C13805" s="33" t="s">
        <v>565</v>
      </c>
      <c r="D13805" s="33" t="s">
        <v>566</v>
      </c>
      <c r="E13805" s="34">
        <v>2148</v>
      </c>
      <c r="F13805" s="35">
        <v>5.88</v>
      </c>
      <c r="G13805" s="34">
        <v>1134.8</v>
      </c>
    </row>
    <row r="13806" spans="1:7">
      <c r="A13806" s="32">
        <v>2018</v>
      </c>
      <c r="B13806" s="32">
        <v>54844</v>
      </c>
      <c r="C13806" s="33" t="s">
        <v>563</v>
      </c>
      <c r="D13806" s="33" t="s">
        <v>564</v>
      </c>
      <c r="E13806" s="34">
        <v>68367</v>
      </c>
      <c r="F13806" s="35">
        <v>1.075</v>
      </c>
      <c r="G13806" s="34">
        <v>246.3</v>
      </c>
    </row>
    <row r="13807" spans="1:7">
      <c r="A13807" s="32">
        <v>2018</v>
      </c>
      <c r="B13807" s="32">
        <v>54844</v>
      </c>
      <c r="C13807" s="33" t="s">
        <v>563</v>
      </c>
      <c r="D13807" s="33" t="s">
        <v>564</v>
      </c>
      <c r="E13807" s="34">
        <v>38245</v>
      </c>
      <c r="F13807" s="35">
        <v>1.0449999999999999</v>
      </c>
      <c r="G13807" s="34">
        <v>317.2</v>
      </c>
    </row>
    <row r="13808" spans="1:7">
      <c r="A13808" s="32">
        <v>2018</v>
      </c>
      <c r="B13808" s="32">
        <v>54844</v>
      </c>
      <c r="C13808" s="33" t="s">
        <v>563</v>
      </c>
      <c r="D13808" s="33" t="s">
        <v>564</v>
      </c>
      <c r="E13808" s="34">
        <v>24128</v>
      </c>
      <c r="F13808" s="35">
        <v>1.08</v>
      </c>
      <c r="G13808" s="34">
        <v>233.6</v>
      </c>
    </row>
    <row r="13809" spans="1:7">
      <c r="A13809" s="32">
        <v>2018</v>
      </c>
      <c r="B13809" s="32">
        <v>54844</v>
      </c>
      <c r="C13809" s="33" t="s">
        <v>563</v>
      </c>
      <c r="D13809" s="33" t="s">
        <v>564</v>
      </c>
      <c r="E13809" s="34">
        <v>20272</v>
      </c>
      <c r="F13809" s="35">
        <v>1.0669999999999999</v>
      </c>
      <c r="G13809" s="34">
        <v>1028.4000000000001</v>
      </c>
    </row>
    <row r="13810" spans="1:7">
      <c r="A13810" s="32">
        <v>2018</v>
      </c>
      <c r="B13810" s="32">
        <v>54844</v>
      </c>
      <c r="C13810" s="33" t="s">
        <v>563</v>
      </c>
      <c r="D13810" s="33" t="s">
        <v>564</v>
      </c>
      <c r="E13810" s="34">
        <v>18785</v>
      </c>
      <c r="F13810" s="35">
        <v>1.0660000000000001</v>
      </c>
      <c r="G13810" s="34">
        <v>376</v>
      </c>
    </row>
    <row r="13811" spans="1:7">
      <c r="A13811" s="32">
        <v>2018</v>
      </c>
      <c r="B13811" s="32">
        <v>54844</v>
      </c>
      <c r="C13811" s="33" t="s">
        <v>563</v>
      </c>
      <c r="D13811" s="33" t="s">
        <v>564</v>
      </c>
      <c r="E13811" s="34">
        <v>12722</v>
      </c>
      <c r="F13811" s="35">
        <v>1.087</v>
      </c>
      <c r="G13811" s="34">
        <v>438.6</v>
      </c>
    </row>
    <row r="13812" spans="1:7">
      <c r="A13812" s="32">
        <v>2018</v>
      </c>
      <c r="B13812" s="32">
        <v>54844</v>
      </c>
      <c r="C13812" s="33" t="s">
        <v>563</v>
      </c>
      <c r="D13812" s="33" t="s">
        <v>564</v>
      </c>
      <c r="E13812" s="34">
        <v>2423</v>
      </c>
      <c r="F13812" s="35">
        <v>1.081</v>
      </c>
      <c r="G13812" s="34">
        <v>832.3</v>
      </c>
    </row>
    <row r="13813" spans="1:7">
      <c r="A13813" s="32">
        <v>2018</v>
      </c>
      <c r="B13813" s="32">
        <v>54844</v>
      </c>
      <c r="C13813" s="33" t="s">
        <v>563</v>
      </c>
      <c r="D13813" s="33" t="s">
        <v>564</v>
      </c>
      <c r="E13813" s="34">
        <v>41426</v>
      </c>
      <c r="F13813" s="35">
        <v>1.0720000000000001</v>
      </c>
      <c r="G13813" s="34">
        <v>217.9</v>
      </c>
    </row>
    <row r="13814" spans="1:7">
      <c r="A13814" s="32">
        <v>2018</v>
      </c>
      <c r="B13814" s="32">
        <v>54844</v>
      </c>
      <c r="C13814" s="33" t="s">
        <v>563</v>
      </c>
      <c r="D13814" s="33" t="s">
        <v>564</v>
      </c>
      <c r="E13814" s="34">
        <v>66344</v>
      </c>
      <c r="F13814" s="35">
        <v>1.0660000000000001</v>
      </c>
      <c r="G13814" s="34">
        <v>239.8</v>
      </c>
    </row>
    <row r="13815" spans="1:7">
      <c r="A13815" s="32">
        <v>2018</v>
      </c>
      <c r="B13815" s="32">
        <v>54844</v>
      </c>
      <c r="C13815" s="33" t="s">
        <v>563</v>
      </c>
      <c r="D13815" s="33" t="s">
        <v>564</v>
      </c>
      <c r="E13815" s="34">
        <v>66331</v>
      </c>
      <c r="F13815" s="35">
        <v>1.0680000000000001</v>
      </c>
      <c r="G13815" s="34">
        <v>239.3</v>
      </c>
    </row>
    <row r="13816" spans="1:7">
      <c r="A13816" s="32">
        <v>2018</v>
      </c>
      <c r="B13816" s="32">
        <v>54844</v>
      </c>
      <c r="C13816" s="33" t="s">
        <v>563</v>
      </c>
      <c r="D13816" s="33" t="s">
        <v>564</v>
      </c>
      <c r="E13816" s="34">
        <v>56273</v>
      </c>
      <c r="F13816" s="35">
        <v>1.081</v>
      </c>
      <c r="G13816" s="34">
        <v>242.4</v>
      </c>
    </row>
    <row r="13817" spans="1:7">
      <c r="A13817" s="32">
        <v>2018</v>
      </c>
      <c r="B13817" s="32">
        <v>54844</v>
      </c>
      <c r="C13817" s="33" t="s">
        <v>563</v>
      </c>
      <c r="D13817" s="33" t="s">
        <v>564</v>
      </c>
      <c r="E13817" s="34">
        <v>98168</v>
      </c>
      <c r="F13817" s="35">
        <v>1.0489999999999999</v>
      </c>
      <c r="G13817" s="34">
        <v>295.60000000000002</v>
      </c>
    </row>
    <row r="13818" spans="1:7">
      <c r="A13818" s="32">
        <v>2018</v>
      </c>
      <c r="B13818" s="32">
        <v>54854</v>
      </c>
      <c r="C13818" s="33" t="s">
        <v>563</v>
      </c>
      <c r="D13818" s="33" t="s">
        <v>564</v>
      </c>
      <c r="E13818" s="34">
        <v>26915</v>
      </c>
      <c r="F13818" s="35">
        <v>1.036</v>
      </c>
      <c r="G13818" s="34">
        <v>277</v>
      </c>
    </row>
    <row r="13819" spans="1:7">
      <c r="A13819" s="32">
        <v>2018</v>
      </c>
      <c r="B13819" s="32">
        <v>54914</v>
      </c>
      <c r="C13819" s="33" t="s">
        <v>563</v>
      </c>
      <c r="D13819" s="33" t="s">
        <v>564</v>
      </c>
      <c r="E13819" s="34">
        <v>909803</v>
      </c>
      <c r="F13819" s="35">
        <v>1.0329999999999999</v>
      </c>
      <c r="G13819" s="34" t="s">
        <v>364</v>
      </c>
    </row>
    <row r="13820" spans="1:7">
      <c r="A13820" s="32">
        <v>2018</v>
      </c>
      <c r="B13820" s="32">
        <v>54914</v>
      </c>
      <c r="C13820" s="33" t="s">
        <v>563</v>
      </c>
      <c r="D13820" s="33" t="s">
        <v>564</v>
      </c>
      <c r="E13820" s="34">
        <v>758184</v>
      </c>
      <c r="F13820" s="35">
        <v>1.0329999999999999</v>
      </c>
      <c r="G13820" s="34" t="s">
        <v>364</v>
      </c>
    </row>
    <row r="13821" spans="1:7">
      <c r="A13821" s="32">
        <v>2018</v>
      </c>
      <c r="B13821" s="32">
        <v>55010</v>
      </c>
      <c r="C13821" s="33" t="s">
        <v>563</v>
      </c>
      <c r="D13821" s="33" t="s">
        <v>564</v>
      </c>
      <c r="E13821" s="34">
        <v>222976</v>
      </c>
      <c r="F13821" s="35">
        <v>1.083</v>
      </c>
      <c r="G13821" s="34" t="s">
        <v>364</v>
      </c>
    </row>
    <row r="13822" spans="1:7">
      <c r="A13822" s="32">
        <v>2018</v>
      </c>
      <c r="B13822" s="32">
        <v>55011</v>
      </c>
      <c r="C13822" s="33" t="s">
        <v>563</v>
      </c>
      <c r="D13822" s="33" t="s">
        <v>564</v>
      </c>
      <c r="E13822" s="34">
        <v>410422</v>
      </c>
      <c r="F13822" s="35">
        <v>1.0389999999999999</v>
      </c>
      <c r="G13822" s="34" t="s">
        <v>364</v>
      </c>
    </row>
    <row r="13823" spans="1:7">
      <c r="A13823" s="32">
        <v>2018</v>
      </c>
      <c r="B13823" s="32">
        <v>55015</v>
      </c>
      <c r="C13823" s="33" t="s">
        <v>563</v>
      </c>
      <c r="D13823" s="33" t="s">
        <v>564</v>
      </c>
      <c r="E13823" s="34">
        <v>2524246</v>
      </c>
      <c r="F13823" s="35">
        <v>1.02</v>
      </c>
      <c r="G13823" s="34" t="s">
        <v>364</v>
      </c>
    </row>
    <row r="13824" spans="1:7">
      <c r="A13824" s="32">
        <v>2018</v>
      </c>
      <c r="B13824" s="32">
        <v>55026</v>
      </c>
      <c r="C13824" s="33" t="s">
        <v>563</v>
      </c>
      <c r="D13824" s="33" t="s">
        <v>564</v>
      </c>
      <c r="E13824" s="34">
        <v>239</v>
      </c>
      <c r="F13824" s="35">
        <v>1.0269999999999999</v>
      </c>
      <c r="G13824" s="34" t="s">
        <v>364</v>
      </c>
    </row>
    <row r="13825" spans="1:7">
      <c r="A13825" s="32">
        <v>2018</v>
      </c>
      <c r="B13825" s="32">
        <v>55026</v>
      </c>
      <c r="C13825" s="33" t="s">
        <v>563</v>
      </c>
      <c r="D13825" s="33" t="s">
        <v>564</v>
      </c>
      <c r="E13825" s="34">
        <v>18146</v>
      </c>
      <c r="F13825" s="35">
        <v>1.028</v>
      </c>
      <c r="G13825" s="34" t="s">
        <v>364</v>
      </c>
    </row>
    <row r="13826" spans="1:7">
      <c r="A13826" s="32">
        <v>2018</v>
      </c>
      <c r="B13826" s="32">
        <v>55026</v>
      </c>
      <c r="C13826" s="33" t="s">
        <v>563</v>
      </c>
      <c r="D13826" s="33" t="s">
        <v>564</v>
      </c>
      <c r="E13826" s="34">
        <v>15438</v>
      </c>
      <c r="F13826" s="35">
        <v>1.026</v>
      </c>
      <c r="G13826" s="34" t="s">
        <v>364</v>
      </c>
    </row>
    <row r="13827" spans="1:7">
      <c r="A13827" s="32">
        <v>2018</v>
      </c>
      <c r="B13827" s="32">
        <v>55026</v>
      </c>
      <c r="C13827" s="33" t="s">
        <v>563</v>
      </c>
      <c r="D13827" s="33" t="s">
        <v>564</v>
      </c>
      <c r="E13827" s="34">
        <v>14682</v>
      </c>
      <c r="F13827" s="35">
        <v>1.0269999999999999</v>
      </c>
      <c r="G13827" s="34" t="s">
        <v>364</v>
      </c>
    </row>
    <row r="13828" spans="1:7">
      <c r="A13828" s="32">
        <v>2018</v>
      </c>
      <c r="B13828" s="32">
        <v>55026</v>
      </c>
      <c r="C13828" s="33" t="s">
        <v>563</v>
      </c>
      <c r="D13828" s="33" t="s">
        <v>564</v>
      </c>
      <c r="E13828" s="34">
        <v>13534</v>
      </c>
      <c r="F13828" s="35">
        <v>1.026</v>
      </c>
      <c r="G13828" s="34" t="s">
        <v>364</v>
      </c>
    </row>
    <row r="13829" spans="1:7">
      <c r="A13829" s="32">
        <v>2018</v>
      </c>
      <c r="B13829" s="32">
        <v>55026</v>
      </c>
      <c r="C13829" s="33" t="s">
        <v>563</v>
      </c>
      <c r="D13829" s="33" t="s">
        <v>564</v>
      </c>
      <c r="E13829" s="34">
        <v>11325</v>
      </c>
      <c r="F13829" s="35">
        <v>1.028</v>
      </c>
      <c r="G13829" s="34" t="s">
        <v>364</v>
      </c>
    </row>
    <row r="13830" spans="1:7">
      <c r="A13830" s="32">
        <v>2018</v>
      </c>
      <c r="B13830" s="32">
        <v>55026</v>
      </c>
      <c r="C13830" s="33" t="s">
        <v>563</v>
      </c>
      <c r="D13830" s="33" t="s">
        <v>564</v>
      </c>
      <c r="E13830" s="34">
        <v>206</v>
      </c>
      <c r="F13830" s="35">
        <v>1.0269999999999999</v>
      </c>
      <c r="G13830" s="34" t="s">
        <v>364</v>
      </c>
    </row>
    <row r="13831" spans="1:7">
      <c r="A13831" s="32">
        <v>2018</v>
      </c>
      <c r="B13831" s="32">
        <v>55026</v>
      </c>
      <c r="C13831" s="33" t="s">
        <v>563</v>
      </c>
      <c r="D13831" s="33" t="s">
        <v>564</v>
      </c>
      <c r="E13831" s="34">
        <v>206</v>
      </c>
      <c r="F13831" s="35">
        <v>1.0269999999999999</v>
      </c>
      <c r="G13831" s="34" t="s">
        <v>364</v>
      </c>
    </row>
    <row r="13832" spans="1:7">
      <c r="A13832" s="32">
        <v>2018</v>
      </c>
      <c r="B13832" s="32">
        <v>55026</v>
      </c>
      <c r="C13832" s="33" t="s">
        <v>563</v>
      </c>
      <c r="D13832" s="33" t="s">
        <v>564</v>
      </c>
      <c r="E13832" s="34">
        <v>1286</v>
      </c>
      <c r="F13832" s="35">
        <v>1.028</v>
      </c>
      <c r="G13832" s="34" t="s">
        <v>364</v>
      </c>
    </row>
    <row r="13833" spans="1:7">
      <c r="A13833" s="32">
        <v>2018</v>
      </c>
      <c r="B13833" s="32">
        <v>55026</v>
      </c>
      <c r="C13833" s="33" t="s">
        <v>563</v>
      </c>
      <c r="D13833" s="33" t="s">
        <v>564</v>
      </c>
      <c r="E13833" s="34">
        <v>1892</v>
      </c>
      <c r="F13833" s="35">
        <v>1.028</v>
      </c>
      <c r="G13833" s="34" t="s">
        <v>364</v>
      </c>
    </row>
    <row r="13834" spans="1:7">
      <c r="A13834" s="32">
        <v>2018</v>
      </c>
      <c r="B13834" s="32">
        <v>55026</v>
      </c>
      <c r="C13834" s="33" t="s">
        <v>563</v>
      </c>
      <c r="D13834" s="33" t="s">
        <v>564</v>
      </c>
      <c r="E13834" s="34">
        <v>2406</v>
      </c>
      <c r="F13834" s="35">
        <v>1.0269999999999999</v>
      </c>
      <c r="G13834" s="34" t="s">
        <v>364</v>
      </c>
    </row>
    <row r="13835" spans="1:7">
      <c r="A13835" s="32">
        <v>2018</v>
      </c>
      <c r="B13835" s="32">
        <v>55026</v>
      </c>
      <c r="C13835" s="33" t="s">
        <v>563</v>
      </c>
      <c r="D13835" s="33" t="s">
        <v>564</v>
      </c>
      <c r="E13835" s="34">
        <v>3644</v>
      </c>
      <c r="F13835" s="35">
        <v>1.026</v>
      </c>
      <c r="G13835" s="34" t="s">
        <v>364</v>
      </c>
    </row>
    <row r="13836" spans="1:7">
      <c r="A13836" s="32">
        <v>2018</v>
      </c>
      <c r="B13836" s="32">
        <v>55040</v>
      </c>
      <c r="C13836" s="33" t="s">
        <v>563</v>
      </c>
      <c r="D13836" s="33" t="s">
        <v>564</v>
      </c>
      <c r="E13836" s="34">
        <v>171516</v>
      </c>
      <c r="F13836" s="35">
        <v>1.0329999999999999</v>
      </c>
      <c r="G13836" s="34" t="s">
        <v>364</v>
      </c>
    </row>
    <row r="13837" spans="1:7">
      <c r="A13837" s="32">
        <v>2018</v>
      </c>
      <c r="B13837" s="32">
        <v>55041</v>
      </c>
      <c r="C13837" s="33" t="s">
        <v>563</v>
      </c>
      <c r="D13837" s="33" t="s">
        <v>564</v>
      </c>
      <c r="E13837" s="34">
        <v>81722</v>
      </c>
      <c r="F13837" s="35">
        <v>1.03</v>
      </c>
      <c r="G13837" s="34" t="s">
        <v>364</v>
      </c>
    </row>
    <row r="13838" spans="1:7">
      <c r="A13838" s="32">
        <v>2018</v>
      </c>
      <c r="B13838" s="32">
        <v>55041</v>
      </c>
      <c r="C13838" s="33" t="s">
        <v>563</v>
      </c>
      <c r="D13838" s="33" t="s">
        <v>564</v>
      </c>
      <c r="E13838" s="34">
        <v>105868</v>
      </c>
      <c r="F13838" s="35">
        <v>1.0289999999999999</v>
      </c>
      <c r="G13838" s="34" t="s">
        <v>364</v>
      </c>
    </row>
    <row r="13839" spans="1:7">
      <c r="A13839" s="32">
        <v>2018</v>
      </c>
      <c r="B13839" s="32">
        <v>55042</v>
      </c>
      <c r="C13839" s="33" t="s">
        <v>563</v>
      </c>
      <c r="D13839" s="33" t="s">
        <v>564</v>
      </c>
      <c r="E13839" s="34">
        <v>1281314</v>
      </c>
      <c r="F13839" s="35">
        <v>1.0269999999999999</v>
      </c>
      <c r="G13839" s="34" t="s">
        <v>364</v>
      </c>
    </row>
    <row r="13840" spans="1:7">
      <c r="A13840" s="32">
        <v>2018</v>
      </c>
      <c r="B13840" s="32">
        <v>55047</v>
      </c>
      <c r="C13840" s="33" t="s">
        <v>563</v>
      </c>
      <c r="D13840" s="33" t="s">
        <v>564</v>
      </c>
      <c r="E13840" s="34">
        <v>2387434</v>
      </c>
      <c r="F13840" s="35">
        <v>1.03</v>
      </c>
      <c r="G13840" s="34" t="s">
        <v>364</v>
      </c>
    </row>
    <row r="13841" spans="1:7">
      <c r="A13841" s="32">
        <v>2018</v>
      </c>
      <c r="B13841" s="32">
        <v>55048</v>
      </c>
      <c r="C13841" s="33" t="s">
        <v>563</v>
      </c>
      <c r="D13841" s="33" t="s">
        <v>564</v>
      </c>
      <c r="E13841" s="34">
        <v>807670</v>
      </c>
      <c r="F13841" s="35">
        <v>1.0269999999999999</v>
      </c>
      <c r="G13841" s="34" t="s">
        <v>364</v>
      </c>
    </row>
    <row r="13842" spans="1:7">
      <c r="A13842" s="32">
        <v>2018</v>
      </c>
      <c r="B13842" s="32">
        <v>55051</v>
      </c>
      <c r="C13842" s="33" t="s">
        <v>563</v>
      </c>
      <c r="D13842" s="33" t="s">
        <v>564</v>
      </c>
      <c r="E13842" s="34">
        <v>765043</v>
      </c>
      <c r="F13842" s="35">
        <v>1.0129999999999999</v>
      </c>
      <c r="G13842" s="34" t="s">
        <v>364</v>
      </c>
    </row>
    <row r="13843" spans="1:7">
      <c r="A13843" s="32">
        <v>2018</v>
      </c>
      <c r="B13843" s="32">
        <v>55051</v>
      </c>
      <c r="C13843" s="33" t="s">
        <v>563</v>
      </c>
      <c r="D13843" s="33" t="s">
        <v>564</v>
      </c>
      <c r="E13843" s="34">
        <v>150187</v>
      </c>
      <c r="F13843" s="35">
        <v>1.032</v>
      </c>
      <c r="G13843" s="34" t="s">
        <v>364</v>
      </c>
    </row>
    <row r="13844" spans="1:7">
      <c r="A13844" s="32">
        <v>2018</v>
      </c>
      <c r="B13844" s="32">
        <v>55051</v>
      </c>
      <c r="C13844" s="33" t="s">
        <v>563</v>
      </c>
      <c r="D13844" s="33" t="s">
        <v>564</v>
      </c>
      <c r="E13844" s="34">
        <v>450561</v>
      </c>
      <c r="F13844" s="35">
        <v>1.032</v>
      </c>
      <c r="G13844" s="34" t="s">
        <v>364</v>
      </c>
    </row>
    <row r="13845" spans="1:7">
      <c r="A13845" s="32">
        <v>2018</v>
      </c>
      <c r="B13845" s="32">
        <v>55051</v>
      </c>
      <c r="C13845" s="33" t="s">
        <v>563</v>
      </c>
      <c r="D13845" s="33" t="s">
        <v>564</v>
      </c>
      <c r="E13845" s="34">
        <v>150187</v>
      </c>
      <c r="F13845" s="35">
        <v>1.032</v>
      </c>
      <c r="G13845" s="34" t="s">
        <v>364</v>
      </c>
    </row>
    <row r="13846" spans="1:7">
      <c r="A13846" s="32">
        <v>2018</v>
      </c>
      <c r="B13846" s="32">
        <v>55051</v>
      </c>
      <c r="C13846" s="33" t="s">
        <v>563</v>
      </c>
      <c r="D13846" s="33" t="s">
        <v>564</v>
      </c>
      <c r="E13846" s="34">
        <v>107106</v>
      </c>
      <c r="F13846" s="35">
        <v>1.0129999999999999</v>
      </c>
      <c r="G13846" s="34" t="s">
        <v>364</v>
      </c>
    </row>
    <row r="13847" spans="1:7">
      <c r="A13847" s="32">
        <v>2018</v>
      </c>
      <c r="B13847" s="32">
        <v>55051</v>
      </c>
      <c r="C13847" s="33" t="s">
        <v>563</v>
      </c>
      <c r="D13847" s="33" t="s">
        <v>564</v>
      </c>
      <c r="E13847" s="34">
        <v>52304</v>
      </c>
      <c r="F13847" s="35">
        <v>1.032</v>
      </c>
      <c r="G13847" s="34" t="s">
        <v>364</v>
      </c>
    </row>
    <row r="13848" spans="1:7">
      <c r="A13848" s="32">
        <v>2018</v>
      </c>
      <c r="B13848" s="32">
        <v>55062</v>
      </c>
      <c r="C13848" s="33" t="s">
        <v>563</v>
      </c>
      <c r="D13848" s="33" t="s">
        <v>564</v>
      </c>
      <c r="E13848" s="34">
        <v>1310995</v>
      </c>
      <c r="F13848" s="35">
        <v>1.018</v>
      </c>
      <c r="G13848" s="34" t="s">
        <v>364</v>
      </c>
    </row>
    <row r="13849" spans="1:7">
      <c r="A13849" s="32">
        <v>2018</v>
      </c>
      <c r="B13849" s="32">
        <v>55062</v>
      </c>
      <c r="C13849" s="33" t="s">
        <v>563</v>
      </c>
      <c r="D13849" s="33" t="s">
        <v>564</v>
      </c>
      <c r="E13849" s="34">
        <v>1797643</v>
      </c>
      <c r="F13849" s="35">
        <v>1.018</v>
      </c>
      <c r="G13849" s="34" t="s">
        <v>364</v>
      </c>
    </row>
    <row r="13850" spans="1:7">
      <c r="A13850" s="32">
        <v>2018</v>
      </c>
      <c r="B13850" s="32">
        <v>55063</v>
      </c>
      <c r="C13850" s="33" t="s">
        <v>563</v>
      </c>
      <c r="D13850" s="33" t="s">
        <v>564</v>
      </c>
      <c r="E13850" s="34">
        <v>2273752</v>
      </c>
      <c r="F13850" s="35">
        <v>1.0609999999999999</v>
      </c>
      <c r="G13850" s="34">
        <v>289</v>
      </c>
    </row>
    <row r="13851" spans="1:7">
      <c r="A13851" s="32">
        <v>2018</v>
      </c>
      <c r="B13851" s="32">
        <v>55064</v>
      </c>
      <c r="C13851" s="33" t="s">
        <v>563</v>
      </c>
      <c r="D13851" s="33" t="s">
        <v>564</v>
      </c>
      <c r="E13851" s="34">
        <v>6699</v>
      </c>
      <c r="F13851" s="35">
        <v>1.038</v>
      </c>
      <c r="G13851" s="34" t="s">
        <v>364</v>
      </c>
    </row>
    <row r="13852" spans="1:7">
      <c r="A13852" s="32">
        <v>2018</v>
      </c>
      <c r="B13852" s="32">
        <v>55064</v>
      </c>
      <c r="C13852" s="33" t="s">
        <v>563</v>
      </c>
      <c r="D13852" s="33" t="s">
        <v>564</v>
      </c>
      <c r="E13852" s="34">
        <v>1608656</v>
      </c>
      <c r="F13852" s="35">
        <v>0.97299999999999998</v>
      </c>
      <c r="G13852" s="34" t="s">
        <v>364</v>
      </c>
    </row>
    <row r="13853" spans="1:7">
      <c r="A13853" s="32">
        <v>2018</v>
      </c>
      <c r="B13853" s="32">
        <v>55065</v>
      </c>
      <c r="C13853" s="33" t="s">
        <v>563</v>
      </c>
      <c r="D13853" s="33" t="s">
        <v>564</v>
      </c>
      <c r="E13853" s="34">
        <v>53376</v>
      </c>
      <c r="F13853" s="35">
        <v>1.0349999999999999</v>
      </c>
      <c r="G13853" s="34">
        <v>219.3</v>
      </c>
    </row>
    <row r="13854" spans="1:7">
      <c r="A13854" s="32">
        <v>2018</v>
      </c>
      <c r="B13854" s="32">
        <v>55065</v>
      </c>
      <c r="C13854" s="33" t="s">
        <v>563</v>
      </c>
      <c r="D13854" s="33" t="s">
        <v>564</v>
      </c>
      <c r="E13854" s="34">
        <v>1262642</v>
      </c>
      <c r="F13854" s="35">
        <v>1.0349999999999999</v>
      </c>
      <c r="G13854" s="34">
        <v>188</v>
      </c>
    </row>
    <row r="13855" spans="1:7">
      <c r="A13855" s="32">
        <v>2018</v>
      </c>
      <c r="B13855" s="32">
        <v>55068</v>
      </c>
      <c r="C13855" s="33" t="s">
        <v>563</v>
      </c>
      <c r="D13855" s="33" t="s">
        <v>564</v>
      </c>
      <c r="E13855" s="34">
        <v>16079</v>
      </c>
      <c r="F13855" s="35">
        <v>1.0289999999999999</v>
      </c>
      <c r="G13855" s="34" t="s">
        <v>364</v>
      </c>
    </row>
    <row r="13856" spans="1:7">
      <c r="A13856" s="32">
        <v>2018</v>
      </c>
      <c r="B13856" s="32">
        <v>55075</v>
      </c>
      <c r="C13856" s="33" t="s">
        <v>563</v>
      </c>
      <c r="D13856" s="33" t="s">
        <v>564</v>
      </c>
      <c r="E13856" s="34">
        <v>853417</v>
      </c>
      <c r="F13856" s="35">
        <v>1.0149999999999999</v>
      </c>
      <c r="G13856" s="34" t="s">
        <v>364</v>
      </c>
    </row>
    <row r="13857" spans="1:7">
      <c r="A13857" s="32">
        <v>2018</v>
      </c>
      <c r="B13857" s="32">
        <v>55076</v>
      </c>
      <c r="C13857" s="33" t="s">
        <v>362</v>
      </c>
      <c r="D13857" s="33" t="s">
        <v>354</v>
      </c>
      <c r="E13857" s="34">
        <v>302289</v>
      </c>
      <c r="F13857" s="35">
        <v>10.69</v>
      </c>
      <c r="G13857" s="34" t="s">
        <v>364</v>
      </c>
    </row>
    <row r="13858" spans="1:7">
      <c r="A13858" s="32">
        <v>2018</v>
      </c>
      <c r="B13858" s="32">
        <v>55076</v>
      </c>
      <c r="C13858" s="33" t="s">
        <v>563</v>
      </c>
      <c r="D13858" s="33" t="s">
        <v>564</v>
      </c>
      <c r="E13858" s="34">
        <v>4813</v>
      </c>
      <c r="F13858" s="35">
        <v>1.04</v>
      </c>
      <c r="G13858" s="34" t="s">
        <v>364</v>
      </c>
    </row>
    <row r="13859" spans="1:7">
      <c r="A13859" s="32">
        <v>2018</v>
      </c>
      <c r="B13859" s="32">
        <v>55077</v>
      </c>
      <c r="C13859" s="33" t="s">
        <v>563</v>
      </c>
      <c r="D13859" s="33" t="s">
        <v>564</v>
      </c>
      <c r="E13859" s="34">
        <v>98631</v>
      </c>
      <c r="F13859" s="35">
        <v>1.014</v>
      </c>
      <c r="G13859" s="34">
        <v>502.2</v>
      </c>
    </row>
    <row r="13860" spans="1:7">
      <c r="A13860" s="32">
        <v>2018</v>
      </c>
      <c r="B13860" s="32">
        <v>55079</v>
      </c>
      <c r="C13860" s="33" t="s">
        <v>563</v>
      </c>
      <c r="D13860" s="33" t="s">
        <v>564</v>
      </c>
      <c r="E13860" s="34">
        <v>424690</v>
      </c>
      <c r="F13860" s="35">
        <v>1.0249999999999999</v>
      </c>
      <c r="G13860" s="34" t="s">
        <v>364</v>
      </c>
    </row>
    <row r="13861" spans="1:7">
      <c r="A13861" s="32">
        <v>2018</v>
      </c>
      <c r="B13861" s="32">
        <v>55081</v>
      </c>
      <c r="C13861" s="33" t="s">
        <v>563</v>
      </c>
      <c r="D13861" s="33" t="s">
        <v>564</v>
      </c>
      <c r="E13861" s="34">
        <v>303231</v>
      </c>
      <c r="F13861" s="35">
        <v>1</v>
      </c>
      <c r="G13861" s="34">
        <v>287.8</v>
      </c>
    </row>
    <row r="13862" spans="1:7">
      <c r="A13862" s="32">
        <v>2018</v>
      </c>
      <c r="B13862" s="32">
        <v>55084</v>
      </c>
      <c r="C13862" s="33" t="s">
        <v>563</v>
      </c>
      <c r="D13862" s="33" t="s">
        <v>564</v>
      </c>
      <c r="E13862" s="34">
        <v>916679</v>
      </c>
      <c r="F13862" s="35">
        <v>1.0469999999999999</v>
      </c>
      <c r="G13862" s="34" t="s">
        <v>364</v>
      </c>
    </row>
    <row r="13863" spans="1:7">
      <c r="A13863" s="32">
        <v>2018</v>
      </c>
      <c r="B13863" s="32">
        <v>55087</v>
      </c>
      <c r="C13863" s="33" t="s">
        <v>563</v>
      </c>
      <c r="D13863" s="33" t="s">
        <v>564</v>
      </c>
      <c r="E13863" s="34">
        <v>1899739</v>
      </c>
      <c r="F13863" s="35">
        <v>1.024</v>
      </c>
      <c r="G13863" s="34">
        <v>277.3</v>
      </c>
    </row>
    <row r="13864" spans="1:7">
      <c r="A13864" s="32">
        <v>2018</v>
      </c>
      <c r="B13864" s="32">
        <v>55088</v>
      </c>
      <c r="C13864" s="33" t="s">
        <v>563</v>
      </c>
      <c r="D13864" s="33" t="s">
        <v>564</v>
      </c>
      <c r="E13864" s="34">
        <v>3408701</v>
      </c>
      <c r="F13864" s="35">
        <v>1.0620000000000001</v>
      </c>
      <c r="G13864" s="34" t="s">
        <v>364</v>
      </c>
    </row>
    <row r="13865" spans="1:7">
      <c r="A13865" s="32">
        <v>2018</v>
      </c>
      <c r="B13865" s="32">
        <v>55089</v>
      </c>
      <c r="C13865" s="33" t="s">
        <v>563</v>
      </c>
      <c r="D13865" s="33" t="s">
        <v>564</v>
      </c>
      <c r="E13865" s="34">
        <v>3061467</v>
      </c>
      <c r="F13865" s="35">
        <v>1.03</v>
      </c>
      <c r="G13865" s="34" t="s">
        <v>364</v>
      </c>
    </row>
    <row r="13866" spans="1:7">
      <c r="A13866" s="32">
        <v>2018</v>
      </c>
      <c r="B13866" s="32">
        <v>55091</v>
      </c>
      <c r="C13866" s="33" t="s">
        <v>563</v>
      </c>
      <c r="D13866" s="33" t="s">
        <v>564</v>
      </c>
      <c r="E13866" s="34">
        <v>4204933</v>
      </c>
      <c r="F13866" s="35">
        <v>1.0129999999999999</v>
      </c>
      <c r="G13866" s="34" t="s">
        <v>364</v>
      </c>
    </row>
    <row r="13867" spans="1:7">
      <c r="A13867" s="32">
        <v>2018</v>
      </c>
      <c r="B13867" s="32">
        <v>55097</v>
      </c>
      <c r="C13867" s="33" t="s">
        <v>563</v>
      </c>
      <c r="D13867" s="33" t="s">
        <v>564</v>
      </c>
      <c r="E13867" s="34">
        <v>4682557</v>
      </c>
      <c r="F13867" s="35">
        <v>1.032</v>
      </c>
      <c r="G13867" s="34" t="s">
        <v>364</v>
      </c>
    </row>
    <row r="13868" spans="1:7">
      <c r="A13868" s="32">
        <v>2018</v>
      </c>
      <c r="B13868" s="32">
        <v>55100</v>
      </c>
      <c r="C13868" s="33" t="s">
        <v>563</v>
      </c>
      <c r="D13868" s="33" t="s">
        <v>564</v>
      </c>
      <c r="E13868" s="34">
        <v>96869</v>
      </c>
      <c r="F13868" s="35">
        <v>1.0309999999999999</v>
      </c>
      <c r="G13868" s="34" t="s">
        <v>364</v>
      </c>
    </row>
    <row r="13869" spans="1:7">
      <c r="A13869" s="32">
        <v>2018</v>
      </c>
      <c r="B13869" s="32">
        <v>55103</v>
      </c>
      <c r="C13869" s="33" t="s">
        <v>563</v>
      </c>
      <c r="D13869" s="33" t="s">
        <v>564</v>
      </c>
      <c r="E13869" s="34">
        <v>186549</v>
      </c>
      <c r="F13869" s="35">
        <v>1.0469999999999999</v>
      </c>
      <c r="G13869" s="34" t="s">
        <v>364</v>
      </c>
    </row>
    <row r="13870" spans="1:7">
      <c r="A13870" s="32">
        <v>2018</v>
      </c>
      <c r="B13870" s="32">
        <v>55107</v>
      </c>
      <c r="C13870" s="33" t="s">
        <v>563</v>
      </c>
      <c r="D13870" s="33" t="s">
        <v>564</v>
      </c>
      <c r="E13870" s="34">
        <v>942716</v>
      </c>
      <c r="F13870" s="35">
        <v>1.0289999999999999</v>
      </c>
      <c r="G13870" s="34" t="s">
        <v>364</v>
      </c>
    </row>
    <row r="13871" spans="1:7">
      <c r="A13871" s="32">
        <v>2018</v>
      </c>
      <c r="B13871" s="32">
        <v>55109</v>
      </c>
      <c r="C13871" s="33" t="s">
        <v>563</v>
      </c>
      <c r="D13871" s="33" t="s">
        <v>564</v>
      </c>
      <c r="E13871" s="34">
        <v>38831</v>
      </c>
      <c r="F13871" s="35">
        <v>1.0489999999999999</v>
      </c>
      <c r="G13871" s="34" t="s">
        <v>364</v>
      </c>
    </row>
    <row r="13872" spans="1:7">
      <c r="A13872" s="32">
        <v>2018</v>
      </c>
      <c r="B13872" s="32">
        <v>55110</v>
      </c>
      <c r="C13872" s="33" t="s">
        <v>563</v>
      </c>
      <c r="D13872" s="33" t="s">
        <v>564</v>
      </c>
      <c r="E13872" s="34">
        <v>159570</v>
      </c>
      <c r="F13872" s="35">
        <v>1.028</v>
      </c>
      <c r="G13872" s="34">
        <v>199.9</v>
      </c>
    </row>
    <row r="13873" spans="1:7">
      <c r="A13873" s="32">
        <v>2018</v>
      </c>
      <c r="B13873" s="32">
        <v>55110</v>
      </c>
      <c r="C13873" s="33" t="s">
        <v>563</v>
      </c>
      <c r="D13873" s="33" t="s">
        <v>564</v>
      </c>
      <c r="E13873" s="34">
        <v>360</v>
      </c>
      <c r="F13873" s="35">
        <v>1.028</v>
      </c>
      <c r="G13873" s="34">
        <v>247.4</v>
      </c>
    </row>
    <row r="13874" spans="1:7">
      <c r="A13874" s="32">
        <v>2018</v>
      </c>
      <c r="B13874" s="32">
        <v>55110</v>
      </c>
      <c r="C13874" s="33" t="s">
        <v>563</v>
      </c>
      <c r="D13874" s="33" t="s">
        <v>564</v>
      </c>
      <c r="E13874" s="34">
        <v>1964</v>
      </c>
      <c r="F13874" s="35">
        <v>1.028</v>
      </c>
      <c r="G13874" s="34">
        <v>237.6</v>
      </c>
    </row>
    <row r="13875" spans="1:7">
      <c r="A13875" s="32">
        <v>2018</v>
      </c>
      <c r="B13875" s="32">
        <v>55110</v>
      </c>
      <c r="C13875" s="33" t="s">
        <v>563</v>
      </c>
      <c r="D13875" s="33" t="s">
        <v>564</v>
      </c>
      <c r="E13875" s="34">
        <v>41449</v>
      </c>
      <c r="F13875" s="35">
        <v>1.028</v>
      </c>
      <c r="G13875" s="34">
        <v>298.10000000000002</v>
      </c>
    </row>
    <row r="13876" spans="1:7">
      <c r="A13876" s="32">
        <v>2018</v>
      </c>
      <c r="B13876" s="32">
        <v>55110</v>
      </c>
      <c r="C13876" s="33" t="s">
        <v>563</v>
      </c>
      <c r="D13876" s="33" t="s">
        <v>564</v>
      </c>
      <c r="E13876" s="34">
        <v>65581</v>
      </c>
      <c r="F13876" s="35">
        <v>1.028</v>
      </c>
      <c r="G13876" s="34">
        <v>377</v>
      </c>
    </row>
    <row r="13877" spans="1:7">
      <c r="A13877" s="32">
        <v>2018</v>
      </c>
      <c r="B13877" s="32">
        <v>55110</v>
      </c>
      <c r="C13877" s="33" t="s">
        <v>563</v>
      </c>
      <c r="D13877" s="33" t="s">
        <v>564</v>
      </c>
      <c r="E13877" s="34">
        <v>125532</v>
      </c>
      <c r="F13877" s="35">
        <v>1.028</v>
      </c>
      <c r="G13877" s="34">
        <v>406.9</v>
      </c>
    </row>
    <row r="13878" spans="1:7">
      <c r="A13878" s="32">
        <v>2018</v>
      </c>
      <c r="B13878" s="32">
        <v>55110</v>
      </c>
      <c r="C13878" s="33" t="s">
        <v>563</v>
      </c>
      <c r="D13878" s="33" t="s">
        <v>564</v>
      </c>
      <c r="E13878" s="34">
        <v>131724</v>
      </c>
      <c r="F13878" s="35">
        <v>1.028</v>
      </c>
      <c r="G13878" s="34">
        <v>263.3</v>
      </c>
    </row>
    <row r="13879" spans="1:7">
      <c r="A13879" s="32">
        <v>2018</v>
      </c>
      <c r="B13879" s="32">
        <v>55111</v>
      </c>
      <c r="C13879" s="33" t="s">
        <v>563</v>
      </c>
      <c r="D13879" s="33" t="s">
        <v>564</v>
      </c>
      <c r="E13879" s="34">
        <v>4143</v>
      </c>
      <c r="F13879" s="35">
        <v>1.028</v>
      </c>
      <c r="G13879" s="34">
        <v>369.2</v>
      </c>
    </row>
    <row r="13880" spans="1:7">
      <c r="A13880" s="32">
        <v>2018</v>
      </c>
      <c r="B13880" s="32">
        <v>55111</v>
      </c>
      <c r="C13880" s="33" t="s">
        <v>563</v>
      </c>
      <c r="D13880" s="33" t="s">
        <v>564</v>
      </c>
      <c r="E13880" s="34">
        <v>285703</v>
      </c>
      <c r="F13880" s="35">
        <v>1.028</v>
      </c>
      <c r="G13880" s="34">
        <v>341</v>
      </c>
    </row>
    <row r="13881" spans="1:7">
      <c r="A13881" s="32">
        <v>2018</v>
      </c>
      <c r="B13881" s="32">
        <v>55112</v>
      </c>
      <c r="C13881" s="33" t="s">
        <v>563</v>
      </c>
      <c r="D13881" s="33" t="s">
        <v>564</v>
      </c>
      <c r="E13881" s="34">
        <v>50557</v>
      </c>
      <c r="F13881" s="35">
        <v>1.032</v>
      </c>
      <c r="G13881" s="34" t="s">
        <v>364</v>
      </c>
    </row>
    <row r="13882" spans="1:7">
      <c r="A13882" s="32">
        <v>2018</v>
      </c>
      <c r="B13882" s="32">
        <v>55116</v>
      </c>
      <c r="C13882" s="33" t="s">
        <v>563</v>
      </c>
      <c r="D13882" s="33" t="s">
        <v>564</v>
      </c>
      <c r="E13882" s="34">
        <v>791263</v>
      </c>
      <c r="F13882" s="35">
        <v>1.034</v>
      </c>
      <c r="G13882" s="34">
        <v>340.1</v>
      </c>
    </row>
    <row r="13883" spans="1:7">
      <c r="A13883" s="32">
        <v>2018</v>
      </c>
      <c r="B13883" s="32">
        <v>55117</v>
      </c>
      <c r="C13883" s="33" t="s">
        <v>563</v>
      </c>
      <c r="D13883" s="33" t="s">
        <v>564</v>
      </c>
      <c r="E13883" s="34">
        <v>71833</v>
      </c>
      <c r="F13883" s="35">
        <v>1.04</v>
      </c>
      <c r="G13883" s="34" t="s">
        <v>364</v>
      </c>
    </row>
    <row r="13884" spans="1:7">
      <c r="A13884" s="32">
        <v>2018</v>
      </c>
      <c r="B13884" s="32">
        <v>55117</v>
      </c>
      <c r="C13884" s="33" t="s">
        <v>563</v>
      </c>
      <c r="D13884" s="33" t="s">
        <v>564</v>
      </c>
      <c r="E13884" s="34">
        <v>799559</v>
      </c>
      <c r="F13884" s="35">
        <v>1.04</v>
      </c>
      <c r="G13884" s="34" t="s">
        <v>364</v>
      </c>
    </row>
    <row r="13885" spans="1:7">
      <c r="A13885" s="32">
        <v>2018</v>
      </c>
      <c r="B13885" s="32">
        <v>55117</v>
      </c>
      <c r="C13885" s="33" t="s">
        <v>563</v>
      </c>
      <c r="D13885" s="33" t="s">
        <v>564</v>
      </c>
      <c r="E13885" s="34">
        <v>601803</v>
      </c>
      <c r="F13885" s="35">
        <v>1.04</v>
      </c>
      <c r="G13885" s="34" t="s">
        <v>364</v>
      </c>
    </row>
    <row r="13886" spans="1:7">
      <c r="A13886" s="32">
        <v>2018</v>
      </c>
      <c r="B13886" s="32">
        <v>55117</v>
      </c>
      <c r="C13886" s="33" t="s">
        <v>563</v>
      </c>
      <c r="D13886" s="33" t="s">
        <v>564</v>
      </c>
      <c r="E13886" s="34">
        <v>60191</v>
      </c>
      <c r="F13886" s="35">
        <v>1.04</v>
      </c>
      <c r="G13886" s="34" t="s">
        <v>364</v>
      </c>
    </row>
    <row r="13887" spans="1:7">
      <c r="A13887" s="32">
        <v>2018</v>
      </c>
      <c r="B13887" s="32">
        <v>55117</v>
      </c>
      <c r="C13887" s="33" t="s">
        <v>563</v>
      </c>
      <c r="D13887" s="33" t="s">
        <v>564</v>
      </c>
      <c r="E13887" s="34">
        <v>180573</v>
      </c>
      <c r="F13887" s="35">
        <v>1.04</v>
      </c>
      <c r="G13887" s="34" t="s">
        <v>364</v>
      </c>
    </row>
    <row r="13888" spans="1:7">
      <c r="A13888" s="32">
        <v>2018</v>
      </c>
      <c r="B13888" s="32">
        <v>55117</v>
      </c>
      <c r="C13888" s="33" t="s">
        <v>563</v>
      </c>
      <c r="D13888" s="33" t="s">
        <v>564</v>
      </c>
      <c r="E13888" s="34">
        <v>546535</v>
      </c>
      <c r="F13888" s="35">
        <v>1.04</v>
      </c>
      <c r="G13888" s="34" t="s">
        <v>364</v>
      </c>
    </row>
    <row r="13889" spans="1:7">
      <c r="A13889" s="32">
        <v>2018</v>
      </c>
      <c r="B13889" s="32">
        <v>55123</v>
      </c>
      <c r="C13889" s="33" t="s">
        <v>563</v>
      </c>
      <c r="D13889" s="33" t="s">
        <v>564</v>
      </c>
      <c r="E13889" s="34">
        <v>2735408</v>
      </c>
      <c r="F13889" s="35">
        <v>1.03</v>
      </c>
      <c r="G13889" s="34" t="s">
        <v>364</v>
      </c>
    </row>
    <row r="13890" spans="1:7">
      <c r="A13890" s="32">
        <v>2018</v>
      </c>
      <c r="B13890" s="32">
        <v>55124</v>
      </c>
      <c r="C13890" s="33" t="s">
        <v>563</v>
      </c>
      <c r="D13890" s="33" t="s">
        <v>564</v>
      </c>
      <c r="E13890" s="34">
        <v>131606</v>
      </c>
      <c r="F13890" s="35">
        <v>1.018</v>
      </c>
      <c r="G13890" s="34" t="s">
        <v>364</v>
      </c>
    </row>
    <row r="13891" spans="1:7">
      <c r="A13891" s="32">
        <v>2018</v>
      </c>
      <c r="B13891" s="32">
        <v>55126</v>
      </c>
      <c r="C13891" s="33" t="s">
        <v>563</v>
      </c>
      <c r="D13891" s="33" t="s">
        <v>564</v>
      </c>
      <c r="E13891" s="34">
        <v>1384459</v>
      </c>
      <c r="F13891" s="35">
        <v>1.026</v>
      </c>
      <c r="G13891" s="34" t="s">
        <v>364</v>
      </c>
    </row>
    <row r="13892" spans="1:7">
      <c r="A13892" s="32">
        <v>2018</v>
      </c>
      <c r="B13892" s="32">
        <v>55127</v>
      </c>
      <c r="C13892" s="33" t="s">
        <v>563</v>
      </c>
      <c r="D13892" s="33" t="s">
        <v>564</v>
      </c>
      <c r="E13892" s="34">
        <v>100550</v>
      </c>
      <c r="F13892" s="35">
        <v>1.103</v>
      </c>
      <c r="G13892" s="34" t="s">
        <v>364</v>
      </c>
    </row>
    <row r="13893" spans="1:7">
      <c r="A13893" s="32">
        <v>2018</v>
      </c>
      <c r="B13893" s="32">
        <v>55128</v>
      </c>
      <c r="C13893" s="33" t="s">
        <v>563</v>
      </c>
      <c r="D13893" s="33" t="s">
        <v>564</v>
      </c>
      <c r="E13893" s="34">
        <v>796</v>
      </c>
      <c r="F13893" s="35">
        <v>1.03</v>
      </c>
      <c r="G13893" s="34" t="s">
        <v>364</v>
      </c>
    </row>
    <row r="13894" spans="1:7">
      <c r="A13894" s="32">
        <v>2018</v>
      </c>
      <c r="B13894" s="32">
        <v>55128</v>
      </c>
      <c r="C13894" s="33" t="s">
        <v>563</v>
      </c>
      <c r="D13894" s="33" t="s">
        <v>564</v>
      </c>
      <c r="E13894" s="34">
        <v>290500</v>
      </c>
      <c r="F13894" s="35">
        <v>1.03</v>
      </c>
      <c r="G13894" s="34" t="s">
        <v>364</v>
      </c>
    </row>
    <row r="13895" spans="1:7">
      <c r="A13895" s="32">
        <v>2018</v>
      </c>
      <c r="B13895" s="32">
        <v>55129</v>
      </c>
      <c r="C13895" s="33" t="s">
        <v>563</v>
      </c>
      <c r="D13895" s="33" t="s">
        <v>564</v>
      </c>
      <c r="E13895" s="34">
        <v>1834992</v>
      </c>
      <c r="F13895" s="35">
        <v>1.05</v>
      </c>
      <c r="G13895" s="34">
        <v>202.7</v>
      </c>
    </row>
    <row r="13896" spans="1:7">
      <c r="A13896" s="32">
        <v>2018</v>
      </c>
      <c r="B13896" s="32">
        <v>55131</v>
      </c>
      <c r="C13896" s="33" t="s">
        <v>563</v>
      </c>
      <c r="D13896" s="33" t="s">
        <v>564</v>
      </c>
      <c r="E13896" s="34">
        <v>3543183</v>
      </c>
      <c r="F13896" s="35">
        <v>1</v>
      </c>
      <c r="G13896" s="34" t="s">
        <v>364</v>
      </c>
    </row>
    <row r="13897" spans="1:7">
      <c r="A13897" s="32">
        <v>2018</v>
      </c>
      <c r="B13897" s="32">
        <v>55132</v>
      </c>
      <c r="C13897" s="33" t="s">
        <v>563</v>
      </c>
      <c r="D13897" s="33" t="s">
        <v>564</v>
      </c>
      <c r="E13897" s="34">
        <v>1257470</v>
      </c>
      <c r="F13897" s="35">
        <v>1.03</v>
      </c>
      <c r="G13897" s="34" t="s">
        <v>364</v>
      </c>
    </row>
    <row r="13898" spans="1:7">
      <c r="A13898" s="32">
        <v>2018</v>
      </c>
      <c r="B13898" s="32">
        <v>55135</v>
      </c>
      <c r="C13898" s="33" t="s">
        <v>563</v>
      </c>
      <c r="D13898" s="33" t="s">
        <v>564</v>
      </c>
      <c r="E13898" s="34">
        <v>152649</v>
      </c>
      <c r="F13898" s="35">
        <v>1</v>
      </c>
      <c r="G13898" s="34">
        <v>244.2</v>
      </c>
    </row>
    <row r="13899" spans="1:7">
      <c r="A13899" s="32">
        <v>2018</v>
      </c>
      <c r="B13899" s="32">
        <v>55137</v>
      </c>
      <c r="C13899" s="33" t="s">
        <v>563</v>
      </c>
      <c r="D13899" s="33" t="s">
        <v>564</v>
      </c>
      <c r="E13899" s="34">
        <v>2709902</v>
      </c>
      <c r="F13899" s="35">
        <v>1.024</v>
      </c>
      <c r="G13899" s="34">
        <v>277.3</v>
      </c>
    </row>
    <row r="13900" spans="1:7">
      <c r="A13900" s="32">
        <v>2018</v>
      </c>
      <c r="B13900" s="32">
        <v>55139</v>
      </c>
      <c r="C13900" s="33" t="s">
        <v>563</v>
      </c>
      <c r="D13900" s="33" t="s">
        <v>564</v>
      </c>
      <c r="E13900" s="34">
        <v>1087483</v>
      </c>
      <c r="F13900" s="35">
        <v>1.0269999999999999</v>
      </c>
      <c r="G13900" s="34" t="s">
        <v>364</v>
      </c>
    </row>
    <row r="13901" spans="1:7">
      <c r="A13901" s="32">
        <v>2018</v>
      </c>
      <c r="B13901" s="32">
        <v>55141</v>
      </c>
      <c r="C13901" s="33" t="s">
        <v>563</v>
      </c>
      <c r="D13901" s="33" t="s">
        <v>564</v>
      </c>
      <c r="E13901" s="34">
        <v>512058</v>
      </c>
      <c r="F13901" s="35">
        <v>1.0209999999999999</v>
      </c>
      <c r="G13901" s="34">
        <v>285.8</v>
      </c>
    </row>
    <row r="13902" spans="1:7">
      <c r="A13902" s="32">
        <v>2018</v>
      </c>
      <c r="B13902" s="32">
        <v>55144</v>
      </c>
      <c r="C13902" s="33" t="s">
        <v>563</v>
      </c>
      <c r="D13902" s="33" t="s">
        <v>564</v>
      </c>
      <c r="E13902" s="34">
        <v>555268</v>
      </c>
      <c r="F13902" s="35">
        <v>1.028</v>
      </c>
      <c r="G13902" s="34" t="s">
        <v>364</v>
      </c>
    </row>
    <row r="13903" spans="1:7">
      <c r="A13903" s="32">
        <v>2018</v>
      </c>
      <c r="B13903" s="32">
        <v>55144</v>
      </c>
      <c r="C13903" s="33" t="s">
        <v>563</v>
      </c>
      <c r="D13903" s="33" t="s">
        <v>564</v>
      </c>
      <c r="E13903" s="34">
        <v>2244902</v>
      </c>
      <c r="F13903" s="35">
        <v>1.0289999999999999</v>
      </c>
      <c r="G13903" s="34" t="s">
        <v>364</v>
      </c>
    </row>
    <row r="13904" spans="1:7">
      <c r="A13904" s="32">
        <v>2018</v>
      </c>
      <c r="B13904" s="32">
        <v>55146</v>
      </c>
      <c r="C13904" s="33" t="s">
        <v>563</v>
      </c>
      <c r="D13904" s="33" t="s">
        <v>564</v>
      </c>
      <c r="E13904" s="34">
        <v>3233988</v>
      </c>
      <c r="F13904" s="35">
        <v>1.038</v>
      </c>
      <c r="G13904" s="34" t="s">
        <v>364</v>
      </c>
    </row>
    <row r="13905" spans="1:7">
      <c r="A13905" s="32">
        <v>2018</v>
      </c>
      <c r="B13905" s="32">
        <v>55148</v>
      </c>
      <c r="C13905" s="33" t="s">
        <v>563</v>
      </c>
      <c r="D13905" s="33" t="s">
        <v>564</v>
      </c>
      <c r="E13905" s="34">
        <v>128822</v>
      </c>
      <c r="F13905" s="35">
        <v>1.0589999999999999</v>
      </c>
      <c r="G13905" s="34">
        <v>313</v>
      </c>
    </row>
    <row r="13906" spans="1:7">
      <c r="A13906" s="32">
        <v>2018</v>
      </c>
      <c r="B13906" s="32">
        <v>55149</v>
      </c>
      <c r="C13906" s="33" t="s">
        <v>563</v>
      </c>
      <c r="D13906" s="33" t="s">
        <v>564</v>
      </c>
      <c r="E13906" s="34">
        <v>2813502</v>
      </c>
      <c r="F13906" s="35">
        <v>1.026</v>
      </c>
      <c r="G13906" s="34" t="s">
        <v>364</v>
      </c>
    </row>
    <row r="13907" spans="1:7">
      <c r="A13907" s="32">
        <v>2018</v>
      </c>
      <c r="B13907" s="32">
        <v>55153</v>
      </c>
      <c r="C13907" s="33" t="s">
        <v>563</v>
      </c>
      <c r="D13907" s="33" t="s">
        <v>564</v>
      </c>
      <c r="E13907" s="34">
        <v>4005300</v>
      </c>
      <c r="F13907" s="35">
        <v>1.0369999999999999</v>
      </c>
      <c r="G13907" s="34" t="s">
        <v>364</v>
      </c>
    </row>
    <row r="13908" spans="1:7">
      <c r="A13908" s="32">
        <v>2018</v>
      </c>
      <c r="B13908" s="32">
        <v>55154</v>
      </c>
      <c r="C13908" s="33" t="s">
        <v>563</v>
      </c>
      <c r="D13908" s="33" t="s">
        <v>564</v>
      </c>
      <c r="E13908" s="34">
        <v>1160794</v>
      </c>
      <c r="F13908" s="35">
        <v>1.03</v>
      </c>
      <c r="G13908" s="34">
        <v>268</v>
      </c>
    </row>
    <row r="13909" spans="1:7">
      <c r="A13909" s="32">
        <v>2018</v>
      </c>
      <c r="B13909" s="32">
        <v>55154</v>
      </c>
      <c r="C13909" s="33" t="s">
        <v>563</v>
      </c>
      <c r="D13909" s="33" t="s">
        <v>564</v>
      </c>
      <c r="E13909" s="34">
        <v>912916</v>
      </c>
      <c r="F13909" s="35">
        <v>1.03</v>
      </c>
      <c r="G13909" s="34">
        <v>296.39999999999998</v>
      </c>
    </row>
    <row r="13910" spans="1:7">
      <c r="A13910" s="32">
        <v>2018</v>
      </c>
      <c r="B13910" s="32">
        <v>55154</v>
      </c>
      <c r="C13910" s="33" t="s">
        <v>563</v>
      </c>
      <c r="D13910" s="33" t="s">
        <v>564</v>
      </c>
      <c r="E13910" s="34">
        <v>71508</v>
      </c>
      <c r="F13910" s="35">
        <v>1.03</v>
      </c>
      <c r="G13910" s="34">
        <v>306.5</v>
      </c>
    </row>
    <row r="13911" spans="1:7">
      <c r="A13911" s="32">
        <v>2018</v>
      </c>
      <c r="B13911" s="32">
        <v>55164</v>
      </c>
      <c r="C13911" s="33" t="s">
        <v>563</v>
      </c>
      <c r="D13911" s="33" t="s">
        <v>564</v>
      </c>
      <c r="E13911" s="34">
        <v>104321</v>
      </c>
      <c r="F13911" s="35">
        <v>1.03</v>
      </c>
      <c r="G13911" s="34">
        <v>333.1</v>
      </c>
    </row>
    <row r="13912" spans="1:7">
      <c r="A13912" s="32">
        <v>2018</v>
      </c>
      <c r="B13912" s="32">
        <v>55165</v>
      </c>
      <c r="C13912" s="33" t="s">
        <v>563</v>
      </c>
      <c r="D13912" s="33" t="s">
        <v>564</v>
      </c>
      <c r="E13912" s="34">
        <v>238301</v>
      </c>
      <c r="F13912" s="35">
        <v>1.03</v>
      </c>
      <c r="G13912" s="34">
        <v>376.7</v>
      </c>
    </row>
    <row r="13913" spans="1:7">
      <c r="A13913" s="32">
        <v>2018</v>
      </c>
      <c r="B13913" s="32">
        <v>55166</v>
      </c>
      <c r="C13913" s="33" t="s">
        <v>563</v>
      </c>
      <c r="D13913" s="33" t="s">
        <v>564</v>
      </c>
      <c r="E13913" s="34">
        <v>570685</v>
      </c>
      <c r="F13913" s="35">
        <v>1.0249999999999999</v>
      </c>
      <c r="G13913" s="34" t="s">
        <v>364</v>
      </c>
    </row>
    <row r="13914" spans="1:7">
      <c r="A13914" s="32">
        <v>2018</v>
      </c>
      <c r="B13914" s="32">
        <v>55168</v>
      </c>
      <c r="C13914" s="33" t="s">
        <v>563</v>
      </c>
      <c r="D13914" s="33" t="s">
        <v>564</v>
      </c>
      <c r="E13914" s="34">
        <v>1867324</v>
      </c>
      <c r="F13914" s="35">
        <v>1.024</v>
      </c>
      <c r="G13914" s="34" t="s">
        <v>364</v>
      </c>
    </row>
    <row r="13915" spans="1:7">
      <c r="A13915" s="32">
        <v>2018</v>
      </c>
      <c r="B13915" s="32">
        <v>55170</v>
      </c>
      <c r="C13915" s="33" t="s">
        <v>563</v>
      </c>
      <c r="D13915" s="33" t="s">
        <v>564</v>
      </c>
      <c r="E13915" s="34">
        <v>218733</v>
      </c>
      <c r="F13915" s="35">
        <v>1.0289999999999999</v>
      </c>
      <c r="G13915" s="34" t="s">
        <v>364</v>
      </c>
    </row>
    <row r="13916" spans="1:7">
      <c r="A13916" s="32">
        <v>2018</v>
      </c>
      <c r="B13916" s="32">
        <v>55172</v>
      </c>
      <c r="C13916" s="33" t="s">
        <v>563</v>
      </c>
      <c r="D13916" s="33" t="s">
        <v>564</v>
      </c>
      <c r="E13916" s="34">
        <v>2735875</v>
      </c>
      <c r="F13916" s="35">
        <v>1.0209999999999999</v>
      </c>
      <c r="G13916" s="34" t="s">
        <v>364</v>
      </c>
    </row>
    <row r="13917" spans="1:7">
      <c r="A13917" s="32">
        <v>2018</v>
      </c>
      <c r="B13917" s="32">
        <v>55173</v>
      </c>
      <c r="C13917" s="33" t="s">
        <v>563</v>
      </c>
      <c r="D13917" s="33" t="s">
        <v>564</v>
      </c>
      <c r="E13917" s="34">
        <v>2353610</v>
      </c>
      <c r="F13917" s="35">
        <v>1.03</v>
      </c>
      <c r="G13917" s="34">
        <v>286.5</v>
      </c>
    </row>
    <row r="13918" spans="1:7">
      <c r="A13918" s="32">
        <v>2018</v>
      </c>
      <c r="B13918" s="32">
        <v>55176</v>
      </c>
      <c r="C13918" s="33" t="s">
        <v>563</v>
      </c>
      <c r="D13918" s="33" t="s">
        <v>564</v>
      </c>
      <c r="E13918" s="34">
        <v>457610</v>
      </c>
      <c r="F13918" s="35">
        <v>1.016</v>
      </c>
      <c r="G13918" s="34" t="s">
        <v>364</v>
      </c>
    </row>
    <row r="13919" spans="1:7">
      <c r="A13919" s="32">
        <v>2018</v>
      </c>
      <c r="B13919" s="32">
        <v>55176</v>
      </c>
      <c r="C13919" s="33" t="s">
        <v>563</v>
      </c>
      <c r="D13919" s="33" t="s">
        <v>564</v>
      </c>
      <c r="E13919" s="34">
        <v>115926</v>
      </c>
      <c r="F13919" s="35">
        <v>1.0229999999999999</v>
      </c>
      <c r="G13919" s="34" t="s">
        <v>364</v>
      </c>
    </row>
    <row r="13920" spans="1:7">
      <c r="A13920" s="32">
        <v>2018</v>
      </c>
      <c r="B13920" s="32">
        <v>55176</v>
      </c>
      <c r="C13920" s="33" t="s">
        <v>563</v>
      </c>
      <c r="D13920" s="33" t="s">
        <v>564</v>
      </c>
      <c r="E13920" s="34">
        <v>141480</v>
      </c>
      <c r="F13920" s="35">
        <v>1.0209999999999999</v>
      </c>
      <c r="G13920" s="34" t="s">
        <v>364</v>
      </c>
    </row>
    <row r="13921" spans="1:7">
      <c r="A13921" s="32">
        <v>2018</v>
      </c>
      <c r="B13921" s="32">
        <v>55176</v>
      </c>
      <c r="C13921" s="33" t="s">
        <v>563</v>
      </c>
      <c r="D13921" s="33" t="s">
        <v>564</v>
      </c>
      <c r="E13921" s="34">
        <v>786026</v>
      </c>
      <c r="F13921" s="35">
        <v>0.998</v>
      </c>
      <c r="G13921" s="34" t="s">
        <v>364</v>
      </c>
    </row>
    <row r="13922" spans="1:7">
      <c r="A13922" s="32">
        <v>2018</v>
      </c>
      <c r="B13922" s="32">
        <v>55176</v>
      </c>
      <c r="C13922" s="33" t="s">
        <v>563</v>
      </c>
      <c r="D13922" s="33" t="s">
        <v>564</v>
      </c>
      <c r="E13922" s="34">
        <v>213516</v>
      </c>
      <c r="F13922" s="35">
        <v>1.0209999999999999</v>
      </c>
      <c r="G13922" s="34" t="s">
        <v>364</v>
      </c>
    </row>
    <row r="13923" spans="1:7">
      <c r="A13923" s="32">
        <v>2018</v>
      </c>
      <c r="B13923" s="32">
        <v>55176</v>
      </c>
      <c r="C13923" s="33" t="s">
        <v>563</v>
      </c>
      <c r="D13923" s="33" t="s">
        <v>564</v>
      </c>
      <c r="E13923" s="34">
        <v>97994</v>
      </c>
      <c r="F13923" s="35">
        <v>1.0229999999999999</v>
      </c>
      <c r="G13923" s="34" t="s">
        <v>364</v>
      </c>
    </row>
    <row r="13924" spans="1:7">
      <c r="A13924" s="32">
        <v>2018</v>
      </c>
      <c r="B13924" s="32">
        <v>55176</v>
      </c>
      <c r="C13924" s="33" t="s">
        <v>563</v>
      </c>
      <c r="D13924" s="33" t="s">
        <v>564</v>
      </c>
      <c r="E13924" s="34">
        <v>202143</v>
      </c>
      <c r="F13924" s="35">
        <v>1.016</v>
      </c>
      <c r="G13924" s="34" t="s">
        <v>364</v>
      </c>
    </row>
    <row r="13925" spans="1:7">
      <c r="A13925" s="32">
        <v>2018</v>
      </c>
      <c r="B13925" s="32">
        <v>55178</v>
      </c>
      <c r="C13925" s="33" t="s">
        <v>563</v>
      </c>
      <c r="D13925" s="33" t="s">
        <v>564</v>
      </c>
      <c r="E13925" s="34">
        <v>1829876</v>
      </c>
      <c r="F13925" s="35">
        <v>1.0429999999999999</v>
      </c>
      <c r="G13925" s="34" t="s">
        <v>364</v>
      </c>
    </row>
    <row r="13926" spans="1:7">
      <c r="A13926" s="32">
        <v>2018</v>
      </c>
      <c r="B13926" s="32">
        <v>55179</v>
      </c>
      <c r="C13926" s="33" t="s">
        <v>563</v>
      </c>
      <c r="D13926" s="33" t="s">
        <v>564</v>
      </c>
      <c r="E13926" s="34">
        <v>322301</v>
      </c>
      <c r="F13926" s="35">
        <v>1.0449999999999999</v>
      </c>
      <c r="G13926" s="34" t="s">
        <v>364</v>
      </c>
    </row>
    <row r="13927" spans="1:7">
      <c r="A13927" s="32">
        <v>2018</v>
      </c>
      <c r="B13927" s="32">
        <v>55182</v>
      </c>
      <c r="C13927" s="33" t="s">
        <v>563</v>
      </c>
      <c r="D13927" s="33" t="s">
        <v>564</v>
      </c>
      <c r="E13927" s="34">
        <v>1333940</v>
      </c>
      <c r="F13927" s="35">
        <v>1.03</v>
      </c>
      <c r="G13927" s="34" t="s">
        <v>364</v>
      </c>
    </row>
    <row r="13928" spans="1:7">
      <c r="A13928" s="32">
        <v>2018</v>
      </c>
      <c r="B13928" s="32">
        <v>55183</v>
      </c>
      <c r="C13928" s="33" t="s">
        <v>563</v>
      </c>
      <c r="D13928" s="33" t="s">
        <v>564</v>
      </c>
      <c r="E13928" s="34">
        <v>1840166</v>
      </c>
      <c r="F13928" s="35">
        <v>1.054</v>
      </c>
      <c r="G13928" s="34" t="s">
        <v>364</v>
      </c>
    </row>
    <row r="13929" spans="1:7">
      <c r="A13929" s="32">
        <v>2018</v>
      </c>
      <c r="B13929" s="32">
        <v>55187</v>
      </c>
      <c r="C13929" s="33" t="s">
        <v>563</v>
      </c>
      <c r="D13929" s="33" t="s">
        <v>564</v>
      </c>
      <c r="E13929" s="34">
        <v>4909097</v>
      </c>
      <c r="F13929" s="35">
        <v>1.02</v>
      </c>
      <c r="G13929" s="34" t="s">
        <v>364</v>
      </c>
    </row>
    <row r="13930" spans="1:7">
      <c r="A13930" s="32">
        <v>2018</v>
      </c>
      <c r="B13930" s="32">
        <v>55193</v>
      </c>
      <c r="C13930" s="33" t="s">
        <v>563</v>
      </c>
      <c r="D13930" s="33" t="s">
        <v>564</v>
      </c>
      <c r="E13930" s="34">
        <v>2207790</v>
      </c>
      <c r="F13930" s="35">
        <v>1.0549999999999999</v>
      </c>
      <c r="G13930" s="34" t="s">
        <v>364</v>
      </c>
    </row>
    <row r="13931" spans="1:7">
      <c r="A13931" s="32">
        <v>2018</v>
      </c>
      <c r="B13931" s="32">
        <v>55197</v>
      </c>
      <c r="C13931" s="33" t="s">
        <v>563</v>
      </c>
      <c r="D13931" s="33" t="s">
        <v>564</v>
      </c>
      <c r="E13931" s="34">
        <v>1875883</v>
      </c>
      <c r="F13931" s="35">
        <v>1</v>
      </c>
      <c r="G13931" s="34">
        <v>262.89999999999998</v>
      </c>
    </row>
    <row r="13932" spans="1:7">
      <c r="A13932" s="32">
        <v>2018</v>
      </c>
      <c r="B13932" s="32">
        <v>55198</v>
      </c>
      <c r="C13932" s="33" t="s">
        <v>563</v>
      </c>
      <c r="D13932" s="33" t="s">
        <v>564</v>
      </c>
      <c r="E13932" s="34">
        <v>448055</v>
      </c>
      <c r="F13932" s="35">
        <v>1.079</v>
      </c>
      <c r="G13932" s="34" t="s">
        <v>364</v>
      </c>
    </row>
    <row r="13933" spans="1:7">
      <c r="A13933" s="32">
        <v>2018</v>
      </c>
      <c r="B13933" s="32">
        <v>55199</v>
      </c>
      <c r="C13933" s="33" t="s">
        <v>563</v>
      </c>
      <c r="D13933" s="33" t="s">
        <v>564</v>
      </c>
      <c r="E13933" s="34">
        <v>217266</v>
      </c>
      <c r="F13933" s="35">
        <v>1.04</v>
      </c>
      <c r="G13933" s="34" t="s">
        <v>364</v>
      </c>
    </row>
    <row r="13934" spans="1:7">
      <c r="A13934" s="32">
        <v>2018</v>
      </c>
      <c r="B13934" s="32">
        <v>55201</v>
      </c>
      <c r="C13934" s="33" t="s">
        <v>563</v>
      </c>
      <c r="D13934" s="33" t="s">
        <v>564</v>
      </c>
      <c r="E13934" s="34">
        <v>79176</v>
      </c>
      <c r="F13934" s="35">
        <v>1.0289999999999999</v>
      </c>
      <c r="G13934" s="34" t="s">
        <v>364</v>
      </c>
    </row>
    <row r="13935" spans="1:7">
      <c r="A13935" s="32">
        <v>2018</v>
      </c>
      <c r="B13935" s="32">
        <v>55202</v>
      </c>
      <c r="C13935" s="33" t="s">
        <v>563</v>
      </c>
      <c r="D13935" s="33" t="s">
        <v>564</v>
      </c>
      <c r="E13935" s="34">
        <v>130266</v>
      </c>
      <c r="F13935" s="35">
        <v>1.026</v>
      </c>
      <c r="G13935" s="34">
        <v>351.6</v>
      </c>
    </row>
    <row r="13936" spans="1:7">
      <c r="A13936" s="32">
        <v>2018</v>
      </c>
      <c r="B13936" s="32">
        <v>55204</v>
      </c>
      <c r="C13936" s="33" t="s">
        <v>563</v>
      </c>
      <c r="D13936" s="33" t="s">
        <v>564</v>
      </c>
      <c r="E13936" s="34">
        <v>15687</v>
      </c>
      <c r="F13936" s="35">
        <v>1.024</v>
      </c>
      <c r="G13936" s="34">
        <v>435</v>
      </c>
    </row>
    <row r="13937" spans="1:7">
      <c r="A13937" s="32">
        <v>2018</v>
      </c>
      <c r="B13937" s="32">
        <v>55206</v>
      </c>
      <c r="C13937" s="33" t="s">
        <v>563</v>
      </c>
      <c r="D13937" s="33" t="s">
        <v>564</v>
      </c>
      <c r="E13937" s="34">
        <v>1450930</v>
      </c>
      <c r="F13937" s="35">
        <v>1.026</v>
      </c>
      <c r="G13937" s="34" t="s">
        <v>364</v>
      </c>
    </row>
    <row r="13938" spans="1:7">
      <c r="A13938" s="32">
        <v>2018</v>
      </c>
      <c r="B13938" s="32">
        <v>55210</v>
      </c>
      <c r="C13938" s="33" t="s">
        <v>563</v>
      </c>
      <c r="D13938" s="33" t="s">
        <v>564</v>
      </c>
      <c r="E13938" s="34">
        <v>565187</v>
      </c>
      <c r="F13938" s="35">
        <v>1.02</v>
      </c>
      <c r="G13938" s="34">
        <v>256</v>
      </c>
    </row>
    <row r="13939" spans="1:7">
      <c r="A13939" s="32">
        <v>2018</v>
      </c>
      <c r="B13939" s="32">
        <v>55211</v>
      </c>
      <c r="C13939" s="33" t="s">
        <v>563</v>
      </c>
      <c r="D13939" s="33" t="s">
        <v>564</v>
      </c>
      <c r="E13939" s="34">
        <v>1046493</v>
      </c>
      <c r="F13939" s="35">
        <v>1.0289999999999999</v>
      </c>
      <c r="G13939" s="34" t="s">
        <v>364</v>
      </c>
    </row>
    <row r="13940" spans="1:7">
      <c r="A13940" s="32">
        <v>2018</v>
      </c>
      <c r="B13940" s="32">
        <v>55212</v>
      </c>
      <c r="C13940" s="33" t="s">
        <v>563</v>
      </c>
      <c r="D13940" s="33" t="s">
        <v>564</v>
      </c>
      <c r="E13940" s="34">
        <v>1057600</v>
      </c>
      <c r="F13940" s="35">
        <v>1.03</v>
      </c>
      <c r="G13940" s="34" t="s">
        <v>364</v>
      </c>
    </row>
    <row r="13941" spans="1:7">
      <c r="A13941" s="32">
        <v>2018</v>
      </c>
      <c r="B13941" s="32">
        <v>55215</v>
      </c>
      <c r="C13941" s="33" t="s">
        <v>563</v>
      </c>
      <c r="D13941" s="33" t="s">
        <v>564</v>
      </c>
      <c r="E13941" s="34">
        <v>3622033</v>
      </c>
      <c r="F13941" s="35">
        <v>1.04</v>
      </c>
      <c r="G13941" s="34" t="s">
        <v>364</v>
      </c>
    </row>
    <row r="13942" spans="1:7">
      <c r="A13942" s="32">
        <v>2018</v>
      </c>
      <c r="B13942" s="32">
        <v>55217</v>
      </c>
      <c r="C13942" s="33" t="s">
        <v>563</v>
      </c>
      <c r="D13942" s="33" t="s">
        <v>564</v>
      </c>
      <c r="E13942" s="34">
        <v>1513909</v>
      </c>
      <c r="F13942" s="35">
        <v>1.0429999999999999</v>
      </c>
      <c r="G13942" s="34" t="s">
        <v>364</v>
      </c>
    </row>
    <row r="13943" spans="1:7">
      <c r="A13943" s="32">
        <v>2018</v>
      </c>
      <c r="B13943" s="32">
        <v>55218</v>
      </c>
      <c r="C13943" s="33" t="s">
        <v>563</v>
      </c>
      <c r="D13943" s="33" t="s">
        <v>564</v>
      </c>
      <c r="E13943" s="34">
        <v>771333</v>
      </c>
      <c r="F13943" s="35">
        <v>1.0549999999999999</v>
      </c>
      <c r="G13943" s="34">
        <v>285.39999999999998</v>
      </c>
    </row>
    <row r="13944" spans="1:7">
      <c r="A13944" s="32">
        <v>2018</v>
      </c>
      <c r="B13944" s="32">
        <v>55218</v>
      </c>
      <c r="C13944" s="33" t="s">
        <v>563</v>
      </c>
      <c r="D13944" s="33" t="s">
        <v>564</v>
      </c>
      <c r="E13944" s="34">
        <v>1332280</v>
      </c>
      <c r="F13944" s="35">
        <v>1.0549999999999999</v>
      </c>
      <c r="G13944" s="34">
        <v>274.5</v>
      </c>
    </row>
    <row r="13945" spans="1:7">
      <c r="A13945" s="32">
        <v>2018</v>
      </c>
      <c r="B13945" s="32">
        <v>55220</v>
      </c>
      <c r="C13945" s="33" t="s">
        <v>563</v>
      </c>
      <c r="D13945" s="33" t="s">
        <v>564</v>
      </c>
      <c r="E13945" s="34">
        <v>691644</v>
      </c>
      <c r="F13945" s="35">
        <v>1.0229999999999999</v>
      </c>
      <c r="G13945" s="34">
        <v>293.89999999999998</v>
      </c>
    </row>
    <row r="13946" spans="1:7">
      <c r="A13946" s="32">
        <v>2018</v>
      </c>
      <c r="B13946" s="32">
        <v>55220</v>
      </c>
      <c r="C13946" s="33" t="s">
        <v>563</v>
      </c>
      <c r="D13946" s="33" t="s">
        <v>564</v>
      </c>
      <c r="E13946" s="34">
        <v>700420</v>
      </c>
      <c r="F13946" s="35">
        <v>1.0229999999999999</v>
      </c>
      <c r="G13946" s="34">
        <v>278.10000000000002</v>
      </c>
    </row>
    <row r="13947" spans="1:7">
      <c r="A13947" s="32">
        <v>2018</v>
      </c>
      <c r="B13947" s="32">
        <v>55221</v>
      </c>
      <c r="C13947" s="33" t="s">
        <v>563</v>
      </c>
      <c r="D13947" s="33" t="s">
        <v>564</v>
      </c>
      <c r="E13947" s="34">
        <v>858230</v>
      </c>
      <c r="F13947" s="35">
        <v>1.03</v>
      </c>
      <c r="G13947" s="34">
        <v>318.60000000000002</v>
      </c>
    </row>
    <row r="13948" spans="1:7">
      <c r="A13948" s="32">
        <v>2018</v>
      </c>
      <c r="B13948" s="32">
        <v>55222</v>
      </c>
      <c r="C13948" s="33" t="s">
        <v>563</v>
      </c>
      <c r="D13948" s="33" t="s">
        <v>564</v>
      </c>
      <c r="E13948" s="34">
        <v>14702</v>
      </c>
      <c r="F13948" s="35">
        <v>1.0649999999999999</v>
      </c>
      <c r="G13948" s="34" t="s">
        <v>364</v>
      </c>
    </row>
    <row r="13949" spans="1:7">
      <c r="A13949" s="32">
        <v>2018</v>
      </c>
      <c r="B13949" s="32">
        <v>55223</v>
      </c>
      <c r="C13949" s="33" t="s">
        <v>563</v>
      </c>
      <c r="D13949" s="33" t="s">
        <v>564</v>
      </c>
      <c r="E13949" s="34">
        <v>120266</v>
      </c>
      <c r="F13949" s="35">
        <v>1.0189999999999999</v>
      </c>
      <c r="G13949" s="34" t="s">
        <v>364</v>
      </c>
    </row>
    <row r="13950" spans="1:7">
      <c r="A13950" s="32">
        <v>2018</v>
      </c>
      <c r="B13950" s="32">
        <v>55223</v>
      </c>
      <c r="C13950" s="33" t="s">
        <v>563</v>
      </c>
      <c r="D13950" s="33" t="s">
        <v>564</v>
      </c>
      <c r="E13950" s="34">
        <v>147509</v>
      </c>
      <c r="F13950" s="35">
        <v>1.026</v>
      </c>
      <c r="G13950" s="34" t="s">
        <v>364</v>
      </c>
    </row>
    <row r="13951" spans="1:7">
      <c r="A13951" s="32">
        <v>2018</v>
      </c>
      <c r="B13951" s="32">
        <v>55223</v>
      </c>
      <c r="C13951" s="33" t="s">
        <v>563</v>
      </c>
      <c r="D13951" s="33" t="s">
        <v>564</v>
      </c>
      <c r="E13951" s="34">
        <v>151434</v>
      </c>
      <c r="F13951" s="35">
        <v>1.022</v>
      </c>
      <c r="G13951" s="34" t="s">
        <v>364</v>
      </c>
    </row>
    <row r="13952" spans="1:7">
      <c r="A13952" s="32">
        <v>2018</v>
      </c>
      <c r="B13952" s="32">
        <v>55223</v>
      </c>
      <c r="C13952" s="33" t="s">
        <v>563</v>
      </c>
      <c r="D13952" s="33" t="s">
        <v>564</v>
      </c>
      <c r="E13952" s="34">
        <v>159535</v>
      </c>
      <c r="F13952" s="35">
        <v>1.02</v>
      </c>
      <c r="G13952" s="34" t="s">
        <v>364</v>
      </c>
    </row>
    <row r="13953" spans="1:7">
      <c r="A13953" s="32">
        <v>2018</v>
      </c>
      <c r="B13953" s="32">
        <v>55223</v>
      </c>
      <c r="C13953" s="33" t="s">
        <v>563</v>
      </c>
      <c r="D13953" s="33" t="s">
        <v>564</v>
      </c>
      <c r="E13953" s="34">
        <v>24438</v>
      </c>
      <c r="F13953" s="35">
        <v>1</v>
      </c>
      <c r="G13953" s="34" t="s">
        <v>364</v>
      </c>
    </row>
    <row r="13954" spans="1:7">
      <c r="A13954" s="32">
        <v>2018</v>
      </c>
      <c r="B13954" s="32">
        <v>55223</v>
      </c>
      <c r="C13954" s="33" t="s">
        <v>563</v>
      </c>
      <c r="D13954" s="33" t="s">
        <v>564</v>
      </c>
      <c r="E13954" s="34">
        <v>24970</v>
      </c>
      <c r="F13954" s="35">
        <v>1.028</v>
      </c>
      <c r="G13954" s="34" t="s">
        <v>364</v>
      </c>
    </row>
    <row r="13955" spans="1:7">
      <c r="A13955" s="32">
        <v>2018</v>
      </c>
      <c r="B13955" s="32">
        <v>55223</v>
      </c>
      <c r="C13955" s="33" t="s">
        <v>563</v>
      </c>
      <c r="D13955" s="33" t="s">
        <v>564</v>
      </c>
      <c r="E13955" s="34">
        <v>66402</v>
      </c>
      <c r="F13955" s="35">
        <v>1</v>
      </c>
      <c r="G13955" s="34" t="s">
        <v>364</v>
      </c>
    </row>
    <row r="13956" spans="1:7">
      <c r="A13956" s="32">
        <v>2018</v>
      </c>
      <c r="B13956" s="32">
        <v>55223</v>
      </c>
      <c r="C13956" s="33" t="s">
        <v>563</v>
      </c>
      <c r="D13956" s="33" t="s">
        <v>564</v>
      </c>
      <c r="E13956" s="34">
        <v>74184</v>
      </c>
      <c r="F13956" s="35">
        <v>1.038</v>
      </c>
      <c r="G13956" s="34" t="s">
        <v>364</v>
      </c>
    </row>
    <row r="13957" spans="1:7">
      <c r="A13957" s="32">
        <v>2018</v>
      </c>
      <c r="B13957" s="32">
        <v>55223</v>
      </c>
      <c r="C13957" s="33" t="s">
        <v>563</v>
      </c>
      <c r="D13957" s="33" t="s">
        <v>564</v>
      </c>
      <c r="E13957" s="34">
        <v>87193</v>
      </c>
      <c r="F13957" s="35">
        <v>1.022</v>
      </c>
      <c r="G13957" s="34" t="s">
        <v>364</v>
      </c>
    </row>
    <row r="13958" spans="1:7">
      <c r="A13958" s="32">
        <v>2018</v>
      </c>
      <c r="B13958" s="32">
        <v>55223</v>
      </c>
      <c r="C13958" s="33" t="s">
        <v>563</v>
      </c>
      <c r="D13958" s="33" t="s">
        <v>564</v>
      </c>
      <c r="E13958" s="34">
        <v>92476</v>
      </c>
      <c r="F13958" s="35">
        <v>1.024</v>
      </c>
      <c r="G13958" s="34" t="s">
        <v>364</v>
      </c>
    </row>
    <row r="13959" spans="1:7">
      <c r="A13959" s="32">
        <v>2018</v>
      </c>
      <c r="B13959" s="32">
        <v>55223</v>
      </c>
      <c r="C13959" s="33" t="s">
        <v>563</v>
      </c>
      <c r="D13959" s="33" t="s">
        <v>564</v>
      </c>
      <c r="E13959" s="34">
        <v>100430</v>
      </c>
      <c r="F13959" s="35">
        <v>1.0149999999999999</v>
      </c>
      <c r="G13959" s="34" t="s">
        <v>364</v>
      </c>
    </row>
    <row r="13960" spans="1:7">
      <c r="A13960" s="32">
        <v>2018</v>
      </c>
      <c r="B13960" s="32">
        <v>55223</v>
      </c>
      <c r="C13960" s="33" t="s">
        <v>563</v>
      </c>
      <c r="D13960" s="33" t="s">
        <v>564</v>
      </c>
      <c r="E13960" s="34">
        <v>113358</v>
      </c>
      <c r="F13960" s="35">
        <v>1.0209999999999999</v>
      </c>
      <c r="G13960" s="34" t="s">
        <v>364</v>
      </c>
    </row>
    <row r="13961" spans="1:7">
      <c r="A13961" s="32">
        <v>2018</v>
      </c>
      <c r="B13961" s="32">
        <v>55224</v>
      </c>
      <c r="C13961" s="33" t="s">
        <v>563</v>
      </c>
      <c r="D13961" s="33" t="s">
        <v>564</v>
      </c>
      <c r="E13961" s="34">
        <v>232827</v>
      </c>
      <c r="F13961" s="35">
        <v>1.028</v>
      </c>
      <c r="G13961" s="34">
        <v>335.2</v>
      </c>
    </row>
    <row r="13962" spans="1:7">
      <c r="A13962" s="32">
        <v>2018</v>
      </c>
      <c r="B13962" s="32">
        <v>55224</v>
      </c>
      <c r="C13962" s="33" t="s">
        <v>563</v>
      </c>
      <c r="D13962" s="33" t="s">
        <v>564</v>
      </c>
      <c r="E13962" s="34">
        <v>991</v>
      </c>
      <c r="F13962" s="35">
        <v>1.028</v>
      </c>
      <c r="G13962" s="34">
        <v>447.6</v>
      </c>
    </row>
    <row r="13963" spans="1:7">
      <c r="A13963" s="32">
        <v>2018</v>
      </c>
      <c r="B13963" s="32">
        <v>55225</v>
      </c>
      <c r="C13963" s="33" t="s">
        <v>563</v>
      </c>
      <c r="D13963" s="33" t="s">
        <v>564</v>
      </c>
      <c r="E13963" s="34">
        <v>4543999</v>
      </c>
      <c r="F13963" s="35">
        <v>1.0369999999999999</v>
      </c>
      <c r="G13963" s="34" t="s">
        <v>364</v>
      </c>
    </row>
    <row r="13964" spans="1:7">
      <c r="A13964" s="32">
        <v>2018</v>
      </c>
      <c r="B13964" s="32">
        <v>55226</v>
      </c>
      <c r="C13964" s="33" t="s">
        <v>563</v>
      </c>
      <c r="D13964" s="33" t="s">
        <v>564</v>
      </c>
      <c r="E13964" s="34">
        <v>4423334</v>
      </c>
      <c r="F13964" s="35">
        <v>1.0109999999999999</v>
      </c>
      <c r="G13964" s="34" t="s">
        <v>364</v>
      </c>
    </row>
    <row r="13965" spans="1:7">
      <c r="A13965" s="32">
        <v>2018</v>
      </c>
      <c r="B13965" s="32">
        <v>55228</v>
      </c>
      <c r="C13965" s="33" t="s">
        <v>565</v>
      </c>
      <c r="D13965" s="33" t="s">
        <v>566</v>
      </c>
      <c r="E13965" s="34">
        <v>2075</v>
      </c>
      <c r="F13965" s="35">
        <v>5.7919999999999998</v>
      </c>
      <c r="G13965" s="34">
        <v>1467.8</v>
      </c>
    </row>
    <row r="13966" spans="1:7">
      <c r="A13966" s="32">
        <v>2018</v>
      </c>
      <c r="B13966" s="32">
        <v>55228</v>
      </c>
      <c r="C13966" s="33" t="s">
        <v>563</v>
      </c>
      <c r="D13966" s="33" t="s">
        <v>564</v>
      </c>
      <c r="E13966" s="34">
        <v>122562</v>
      </c>
      <c r="F13966" s="35">
        <v>1.0609999999999999</v>
      </c>
      <c r="G13966" s="34">
        <v>256.5</v>
      </c>
    </row>
    <row r="13967" spans="1:7">
      <c r="A13967" s="32">
        <v>2018</v>
      </c>
      <c r="B13967" s="32">
        <v>55228</v>
      </c>
      <c r="C13967" s="33" t="s">
        <v>563</v>
      </c>
      <c r="D13967" s="33" t="s">
        <v>564</v>
      </c>
      <c r="E13967" s="34">
        <v>20066</v>
      </c>
      <c r="F13967" s="35">
        <v>1.0660000000000001</v>
      </c>
      <c r="G13967" s="34">
        <v>634.5</v>
      </c>
    </row>
    <row r="13968" spans="1:7">
      <c r="A13968" s="32">
        <v>2018</v>
      </c>
      <c r="B13968" s="32">
        <v>55229</v>
      </c>
      <c r="C13968" s="33" t="s">
        <v>563</v>
      </c>
      <c r="D13968" s="33" t="s">
        <v>564</v>
      </c>
      <c r="E13968" s="34">
        <v>387363</v>
      </c>
      <c r="F13968" s="35">
        <v>1.06</v>
      </c>
      <c r="G13968" s="34" t="s">
        <v>364</v>
      </c>
    </row>
    <row r="13969" spans="1:7">
      <c r="A13969" s="32">
        <v>2018</v>
      </c>
      <c r="B13969" s="32">
        <v>55230</v>
      </c>
      <c r="C13969" s="33" t="s">
        <v>563</v>
      </c>
      <c r="D13969" s="33" t="s">
        <v>564</v>
      </c>
      <c r="E13969" s="34">
        <v>8269</v>
      </c>
      <c r="F13969" s="35">
        <v>1.022</v>
      </c>
      <c r="G13969" s="34">
        <v>308.5</v>
      </c>
    </row>
    <row r="13970" spans="1:7">
      <c r="A13970" s="32">
        <v>2018</v>
      </c>
      <c r="B13970" s="32">
        <v>55230</v>
      </c>
      <c r="C13970" s="33" t="s">
        <v>563</v>
      </c>
      <c r="D13970" s="33" t="s">
        <v>564</v>
      </c>
      <c r="E13970" s="34">
        <v>16539</v>
      </c>
      <c r="F13970" s="35">
        <v>1.022</v>
      </c>
      <c r="G13970" s="34">
        <v>278.2</v>
      </c>
    </row>
    <row r="13971" spans="1:7">
      <c r="A13971" s="32">
        <v>2018</v>
      </c>
      <c r="B13971" s="32">
        <v>55230</v>
      </c>
      <c r="C13971" s="33" t="s">
        <v>563</v>
      </c>
      <c r="D13971" s="33" t="s">
        <v>564</v>
      </c>
      <c r="E13971" s="34">
        <v>40300</v>
      </c>
      <c r="F13971" s="35">
        <v>1.022</v>
      </c>
      <c r="G13971" s="34">
        <v>308.60000000000002</v>
      </c>
    </row>
    <row r="13972" spans="1:7">
      <c r="A13972" s="32">
        <v>2018</v>
      </c>
      <c r="B13972" s="32">
        <v>55230</v>
      </c>
      <c r="C13972" s="33" t="s">
        <v>563</v>
      </c>
      <c r="D13972" s="33" t="s">
        <v>564</v>
      </c>
      <c r="E13972" s="34">
        <v>44104</v>
      </c>
      <c r="F13972" s="35">
        <v>1.022</v>
      </c>
      <c r="G13972" s="34">
        <v>296.8</v>
      </c>
    </row>
    <row r="13973" spans="1:7">
      <c r="A13973" s="32">
        <v>2018</v>
      </c>
      <c r="B13973" s="32">
        <v>55230</v>
      </c>
      <c r="C13973" s="33" t="s">
        <v>563</v>
      </c>
      <c r="D13973" s="33" t="s">
        <v>564</v>
      </c>
      <c r="E13973" s="34">
        <v>478692</v>
      </c>
      <c r="F13973" s="35">
        <v>1.022</v>
      </c>
      <c r="G13973" s="34">
        <v>307.7</v>
      </c>
    </row>
    <row r="13974" spans="1:7">
      <c r="A13974" s="32">
        <v>2018</v>
      </c>
      <c r="B13974" s="32">
        <v>55230</v>
      </c>
      <c r="C13974" s="33" t="s">
        <v>563</v>
      </c>
      <c r="D13974" s="33" t="s">
        <v>564</v>
      </c>
      <c r="E13974" s="34">
        <v>126799</v>
      </c>
      <c r="F13974" s="35">
        <v>1.022</v>
      </c>
      <c r="G13974" s="34">
        <v>311.39999999999998</v>
      </c>
    </row>
    <row r="13975" spans="1:7">
      <c r="A13975" s="32">
        <v>2018</v>
      </c>
      <c r="B13975" s="32">
        <v>55230</v>
      </c>
      <c r="C13975" s="33" t="s">
        <v>563</v>
      </c>
      <c r="D13975" s="33" t="s">
        <v>564</v>
      </c>
      <c r="E13975" s="34">
        <v>217763</v>
      </c>
      <c r="F13975" s="35">
        <v>1.022</v>
      </c>
      <c r="G13975" s="34">
        <v>304.7</v>
      </c>
    </row>
    <row r="13976" spans="1:7">
      <c r="A13976" s="32">
        <v>2018</v>
      </c>
      <c r="B13976" s="32">
        <v>55230</v>
      </c>
      <c r="C13976" s="33" t="s">
        <v>563</v>
      </c>
      <c r="D13976" s="33" t="s">
        <v>564</v>
      </c>
      <c r="E13976" s="34">
        <v>235405</v>
      </c>
      <c r="F13976" s="35">
        <v>1.022</v>
      </c>
      <c r="G13976" s="34">
        <v>300.2</v>
      </c>
    </row>
    <row r="13977" spans="1:7">
      <c r="A13977" s="32">
        <v>2018</v>
      </c>
      <c r="B13977" s="32">
        <v>55230</v>
      </c>
      <c r="C13977" s="33" t="s">
        <v>563</v>
      </c>
      <c r="D13977" s="33" t="s">
        <v>564</v>
      </c>
      <c r="E13977" s="34">
        <v>263907</v>
      </c>
      <c r="F13977" s="35">
        <v>1.022</v>
      </c>
      <c r="G13977" s="34">
        <v>299.5</v>
      </c>
    </row>
    <row r="13978" spans="1:7">
      <c r="A13978" s="32">
        <v>2018</v>
      </c>
      <c r="B13978" s="32">
        <v>55230</v>
      </c>
      <c r="C13978" s="33" t="s">
        <v>563</v>
      </c>
      <c r="D13978" s="33" t="s">
        <v>564</v>
      </c>
      <c r="E13978" s="34">
        <v>85451</v>
      </c>
      <c r="F13978" s="35">
        <v>1.022</v>
      </c>
      <c r="G13978" s="34">
        <v>304.3</v>
      </c>
    </row>
    <row r="13979" spans="1:7">
      <c r="A13979" s="32">
        <v>2018</v>
      </c>
      <c r="B13979" s="32">
        <v>55231</v>
      </c>
      <c r="C13979" s="33" t="s">
        <v>563</v>
      </c>
      <c r="D13979" s="33" t="s">
        <v>564</v>
      </c>
      <c r="E13979" s="34">
        <v>2514074</v>
      </c>
      <c r="F13979" s="35">
        <v>1.0429999999999999</v>
      </c>
      <c r="G13979" s="34" t="s">
        <v>364</v>
      </c>
    </row>
    <row r="13980" spans="1:7">
      <c r="A13980" s="32">
        <v>2018</v>
      </c>
      <c r="B13980" s="32">
        <v>55232</v>
      </c>
      <c r="C13980" s="33" t="s">
        <v>563</v>
      </c>
      <c r="D13980" s="33" t="s">
        <v>564</v>
      </c>
      <c r="E13980" s="34">
        <v>16887</v>
      </c>
      <c r="F13980" s="35">
        <v>1</v>
      </c>
      <c r="G13980" s="34">
        <v>262.60000000000002</v>
      </c>
    </row>
    <row r="13981" spans="1:7">
      <c r="A13981" s="32">
        <v>2018</v>
      </c>
      <c r="B13981" s="32">
        <v>55233</v>
      </c>
      <c r="C13981" s="33" t="s">
        <v>563</v>
      </c>
      <c r="D13981" s="33" t="s">
        <v>564</v>
      </c>
      <c r="E13981" s="34">
        <v>72934</v>
      </c>
      <c r="F13981" s="35">
        <v>1.0249999999999999</v>
      </c>
      <c r="G13981" s="34" t="s">
        <v>364</v>
      </c>
    </row>
    <row r="13982" spans="1:7">
      <c r="A13982" s="32">
        <v>2018</v>
      </c>
      <c r="B13982" s="32">
        <v>55234</v>
      </c>
      <c r="C13982" s="33" t="s">
        <v>563</v>
      </c>
      <c r="D13982" s="33" t="s">
        <v>564</v>
      </c>
      <c r="E13982" s="34">
        <v>59082</v>
      </c>
      <c r="F13982" s="35">
        <v>1.02</v>
      </c>
      <c r="G13982" s="34">
        <v>453.3</v>
      </c>
    </row>
    <row r="13983" spans="1:7">
      <c r="A13983" s="32">
        <v>2018</v>
      </c>
      <c r="B13983" s="32">
        <v>55236</v>
      </c>
      <c r="C13983" s="33" t="s">
        <v>563</v>
      </c>
      <c r="D13983" s="33" t="s">
        <v>564</v>
      </c>
      <c r="E13983" s="34">
        <v>99389</v>
      </c>
      <c r="F13983" s="35">
        <v>1.052</v>
      </c>
      <c r="G13983" s="34" t="s">
        <v>364</v>
      </c>
    </row>
    <row r="13984" spans="1:7">
      <c r="A13984" s="32">
        <v>2018</v>
      </c>
      <c r="B13984" s="32">
        <v>55237</v>
      </c>
      <c r="C13984" s="33" t="s">
        <v>563</v>
      </c>
      <c r="D13984" s="33" t="s">
        <v>564</v>
      </c>
      <c r="E13984" s="34">
        <v>164446</v>
      </c>
      <c r="F13984" s="35">
        <v>1.0109999999999999</v>
      </c>
      <c r="G13984" s="34" t="s">
        <v>364</v>
      </c>
    </row>
    <row r="13985" spans="1:7">
      <c r="A13985" s="32">
        <v>2018</v>
      </c>
      <c r="B13985" s="32">
        <v>55238</v>
      </c>
      <c r="C13985" s="33" t="s">
        <v>563</v>
      </c>
      <c r="D13985" s="33" t="s">
        <v>564</v>
      </c>
      <c r="E13985" s="34">
        <v>172617</v>
      </c>
      <c r="F13985" s="35">
        <v>1.05</v>
      </c>
      <c r="G13985" s="34" t="s">
        <v>364</v>
      </c>
    </row>
    <row r="13986" spans="1:7">
      <c r="A13986" s="32">
        <v>2018</v>
      </c>
      <c r="B13986" s="32">
        <v>55239</v>
      </c>
      <c r="C13986" s="33" t="s">
        <v>563</v>
      </c>
      <c r="D13986" s="33" t="s">
        <v>564</v>
      </c>
      <c r="E13986" s="34">
        <v>3070460</v>
      </c>
      <c r="F13986" s="35">
        <v>1.042</v>
      </c>
      <c r="G13986" s="34" t="s">
        <v>364</v>
      </c>
    </row>
    <row r="13987" spans="1:7">
      <c r="A13987" s="32">
        <v>2018</v>
      </c>
      <c r="B13987" s="32">
        <v>55241</v>
      </c>
      <c r="C13987" s="33" t="s">
        <v>563</v>
      </c>
      <c r="D13987" s="33" t="s">
        <v>564</v>
      </c>
      <c r="E13987" s="34">
        <v>1065576</v>
      </c>
      <c r="F13987" s="35">
        <v>1.0209999999999999</v>
      </c>
      <c r="G13987" s="34" t="s">
        <v>364</v>
      </c>
    </row>
    <row r="13988" spans="1:7">
      <c r="A13988" s="32">
        <v>2018</v>
      </c>
      <c r="B13988" s="32">
        <v>55242</v>
      </c>
      <c r="C13988" s="33" t="s">
        <v>563</v>
      </c>
      <c r="D13988" s="33" t="s">
        <v>564</v>
      </c>
      <c r="E13988" s="34">
        <v>833777</v>
      </c>
      <c r="F13988" s="35">
        <v>1.02</v>
      </c>
      <c r="G13988" s="34" t="s">
        <v>364</v>
      </c>
    </row>
    <row r="13989" spans="1:7">
      <c r="A13989" s="32">
        <v>2018</v>
      </c>
      <c r="B13989" s="32">
        <v>55243</v>
      </c>
      <c r="C13989" s="33" t="s">
        <v>563</v>
      </c>
      <c r="D13989" s="33" t="s">
        <v>564</v>
      </c>
      <c r="E13989" s="34">
        <v>42079</v>
      </c>
      <c r="F13989" s="35">
        <v>1.03</v>
      </c>
      <c r="G13989" s="34" t="s">
        <v>364</v>
      </c>
    </row>
    <row r="13990" spans="1:7">
      <c r="A13990" s="32">
        <v>2018</v>
      </c>
      <c r="B13990" s="32">
        <v>55244</v>
      </c>
      <c r="C13990" s="33" t="s">
        <v>563</v>
      </c>
      <c r="D13990" s="33" t="s">
        <v>564</v>
      </c>
      <c r="E13990" s="34">
        <v>67725</v>
      </c>
      <c r="F13990" s="35">
        <v>1.02</v>
      </c>
      <c r="G13990" s="34">
        <v>300.89999999999998</v>
      </c>
    </row>
    <row r="13991" spans="1:7">
      <c r="A13991" s="32">
        <v>2018</v>
      </c>
      <c r="B13991" s="32">
        <v>55247</v>
      </c>
      <c r="C13991" s="33" t="s">
        <v>565</v>
      </c>
      <c r="D13991" s="33" t="s">
        <v>566</v>
      </c>
      <c r="E13991" s="34">
        <v>970</v>
      </c>
      <c r="F13991" s="35">
        <v>5.8</v>
      </c>
      <c r="G13991" s="34" t="s">
        <v>364</v>
      </c>
    </row>
    <row r="13992" spans="1:7">
      <c r="A13992" s="32">
        <v>2018</v>
      </c>
      <c r="B13992" s="32">
        <v>55247</v>
      </c>
      <c r="C13992" s="33" t="s">
        <v>563</v>
      </c>
      <c r="D13992" s="33" t="s">
        <v>564</v>
      </c>
      <c r="E13992" s="34">
        <v>196536</v>
      </c>
      <c r="F13992" s="35">
        <v>1.07</v>
      </c>
      <c r="G13992" s="34" t="s">
        <v>364</v>
      </c>
    </row>
    <row r="13993" spans="1:7">
      <c r="A13993" s="32">
        <v>2018</v>
      </c>
      <c r="B13993" s="32">
        <v>55248</v>
      </c>
      <c r="C13993" s="33" t="s">
        <v>563</v>
      </c>
      <c r="D13993" s="33" t="s">
        <v>564</v>
      </c>
      <c r="E13993" s="34">
        <v>379340</v>
      </c>
      <c r="F13993" s="35">
        <v>1.0669999999999999</v>
      </c>
      <c r="G13993" s="34" t="s">
        <v>364</v>
      </c>
    </row>
    <row r="13994" spans="1:7">
      <c r="A13994" s="32">
        <v>2018</v>
      </c>
      <c r="B13994" s="32">
        <v>55250</v>
      </c>
      <c r="C13994" s="33" t="s">
        <v>563</v>
      </c>
      <c r="D13994" s="33" t="s">
        <v>564</v>
      </c>
      <c r="E13994" s="34">
        <v>214525</v>
      </c>
      <c r="F13994" s="35">
        <v>1.07</v>
      </c>
      <c r="G13994" s="34" t="s">
        <v>364</v>
      </c>
    </row>
    <row r="13995" spans="1:7">
      <c r="A13995" s="32">
        <v>2018</v>
      </c>
      <c r="B13995" s="32">
        <v>55251</v>
      </c>
      <c r="C13995" s="33" t="s">
        <v>563</v>
      </c>
      <c r="D13995" s="33" t="s">
        <v>564</v>
      </c>
      <c r="E13995" s="34">
        <v>269821</v>
      </c>
      <c r="F13995" s="35">
        <v>1</v>
      </c>
      <c r="G13995" s="34">
        <v>287.8</v>
      </c>
    </row>
    <row r="13996" spans="1:7">
      <c r="A13996" s="32">
        <v>2018</v>
      </c>
      <c r="B13996" s="32">
        <v>55253</v>
      </c>
      <c r="C13996" s="33" t="s">
        <v>563</v>
      </c>
      <c r="D13996" s="33" t="s">
        <v>564</v>
      </c>
      <c r="E13996" s="34">
        <v>92856</v>
      </c>
      <c r="F13996" s="35">
        <v>1.0649999999999999</v>
      </c>
      <c r="G13996" s="34" t="s">
        <v>364</v>
      </c>
    </row>
    <row r="13997" spans="1:7">
      <c r="A13997" s="32">
        <v>2018</v>
      </c>
      <c r="B13997" s="32">
        <v>55259</v>
      </c>
      <c r="C13997" s="33" t="s">
        <v>563</v>
      </c>
      <c r="D13997" s="33" t="s">
        <v>564</v>
      </c>
      <c r="E13997" s="34">
        <v>1214091</v>
      </c>
      <c r="F13997" s="35">
        <v>1.0509999999999999</v>
      </c>
      <c r="G13997" s="34" t="s">
        <v>364</v>
      </c>
    </row>
    <row r="13998" spans="1:7">
      <c r="A13998" s="32">
        <v>2018</v>
      </c>
      <c r="B13998" s="32">
        <v>55267</v>
      </c>
      <c r="C13998" s="33" t="s">
        <v>565</v>
      </c>
      <c r="D13998" s="33" t="s">
        <v>566</v>
      </c>
      <c r="E13998" s="34">
        <v>83</v>
      </c>
      <c r="F13998" s="35">
        <v>5.8</v>
      </c>
      <c r="G13998" s="34" t="s">
        <v>364</v>
      </c>
    </row>
    <row r="13999" spans="1:7">
      <c r="A13999" s="32">
        <v>2018</v>
      </c>
      <c r="B13999" s="32">
        <v>55267</v>
      </c>
      <c r="C13999" s="33" t="s">
        <v>565</v>
      </c>
      <c r="D13999" s="33" t="s">
        <v>566</v>
      </c>
      <c r="E13999" s="34">
        <v>1042</v>
      </c>
      <c r="F13999" s="35">
        <v>5.8</v>
      </c>
      <c r="G13999" s="34" t="s">
        <v>364</v>
      </c>
    </row>
    <row r="14000" spans="1:7">
      <c r="A14000" s="32">
        <v>2018</v>
      </c>
      <c r="B14000" s="32">
        <v>55267</v>
      </c>
      <c r="C14000" s="33" t="s">
        <v>563</v>
      </c>
      <c r="D14000" s="33" t="s">
        <v>564</v>
      </c>
      <c r="E14000" s="34">
        <v>272086</v>
      </c>
      <c r="F14000" s="35">
        <v>1.03</v>
      </c>
      <c r="G14000" s="34" t="s">
        <v>364</v>
      </c>
    </row>
    <row r="14001" spans="1:7">
      <c r="A14001" s="32">
        <v>2018</v>
      </c>
      <c r="B14001" s="32">
        <v>55269</v>
      </c>
      <c r="C14001" s="33" t="s">
        <v>563</v>
      </c>
      <c r="D14001" s="33" t="s">
        <v>564</v>
      </c>
      <c r="E14001" s="34">
        <v>2095490</v>
      </c>
      <c r="F14001" s="35">
        <v>1</v>
      </c>
      <c r="G14001" s="34">
        <v>264</v>
      </c>
    </row>
    <row r="14002" spans="1:7">
      <c r="A14002" s="32">
        <v>2018</v>
      </c>
      <c r="B14002" s="32">
        <v>55270</v>
      </c>
      <c r="C14002" s="33" t="s">
        <v>563</v>
      </c>
      <c r="D14002" s="33" t="s">
        <v>564</v>
      </c>
      <c r="E14002" s="34">
        <v>1107880</v>
      </c>
      <c r="F14002" s="35">
        <v>1.0529999999999999</v>
      </c>
      <c r="G14002" s="34">
        <v>300.3</v>
      </c>
    </row>
    <row r="14003" spans="1:7">
      <c r="A14003" s="32">
        <v>2018</v>
      </c>
      <c r="B14003" s="32">
        <v>55271</v>
      </c>
      <c r="C14003" s="33" t="s">
        <v>563</v>
      </c>
      <c r="D14003" s="33" t="s">
        <v>564</v>
      </c>
      <c r="E14003" s="34">
        <v>1365401</v>
      </c>
      <c r="F14003" s="35">
        <v>1.0249999999999999</v>
      </c>
      <c r="G14003" s="34" t="s">
        <v>364</v>
      </c>
    </row>
    <row r="14004" spans="1:7">
      <c r="A14004" s="32">
        <v>2018</v>
      </c>
      <c r="B14004" s="32">
        <v>55276</v>
      </c>
      <c r="C14004" s="33" t="s">
        <v>563</v>
      </c>
      <c r="D14004" s="33" t="s">
        <v>564</v>
      </c>
      <c r="E14004" s="34">
        <v>34381</v>
      </c>
      <c r="F14004" s="35">
        <v>1.0820000000000001</v>
      </c>
      <c r="G14004" s="34">
        <v>284</v>
      </c>
    </row>
    <row r="14005" spans="1:7">
      <c r="A14005" s="32">
        <v>2018</v>
      </c>
      <c r="B14005" s="32">
        <v>55276</v>
      </c>
      <c r="C14005" s="33" t="s">
        <v>563</v>
      </c>
      <c r="D14005" s="33" t="s">
        <v>564</v>
      </c>
      <c r="E14005" s="34">
        <v>61553</v>
      </c>
      <c r="F14005" s="35">
        <v>1.0820000000000001</v>
      </c>
      <c r="G14005" s="34">
        <v>276.60000000000002</v>
      </c>
    </row>
    <row r="14006" spans="1:7">
      <c r="A14006" s="32">
        <v>2018</v>
      </c>
      <c r="B14006" s="32">
        <v>55276</v>
      </c>
      <c r="C14006" s="33" t="s">
        <v>563</v>
      </c>
      <c r="D14006" s="33" t="s">
        <v>564</v>
      </c>
      <c r="E14006" s="34">
        <v>43669</v>
      </c>
      <c r="F14006" s="35">
        <v>1.0820000000000001</v>
      </c>
      <c r="G14006" s="34">
        <v>271.2</v>
      </c>
    </row>
    <row r="14007" spans="1:7">
      <c r="A14007" s="32">
        <v>2018</v>
      </c>
      <c r="B14007" s="32">
        <v>55276</v>
      </c>
      <c r="C14007" s="33" t="s">
        <v>563</v>
      </c>
      <c r="D14007" s="33" t="s">
        <v>564</v>
      </c>
      <c r="E14007" s="34">
        <v>41590</v>
      </c>
      <c r="F14007" s="35">
        <v>1.0820000000000001</v>
      </c>
      <c r="G14007" s="34">
        <v>291.39999999999998</v>
      </c>
    </row>
    <row r="14008" spans="1:7">
      <c r="A14008" s="32">
        <v>2018</v>
      </c>
      <c r="B14008" s="32">
        <v>55279</v>
      </c>
      <c r="C14008" s="33" t="s">
        <v>563</v>
      </c>
      <c r="D14008" s="33" t="s">
        <v>564</v>
      </c>
      <c r="E14008" s="34">
        <v>923384</v>
      </c>
      <c r="F14008" s="35">
        <v>1.02</v>
      </c>
      <c r="G14008" s="34" t="s">
        <v>364</v>
      </c>
    </row>
    <row r="14009" spans="1:7">
      <c r="A14009" s="32">
        <v>2018</v>
      </c>
      <c r="B14009" s="32">
        <v>55281</v>
      </c>
      <c r="C14009" s="33" t="s">
        <v>563</v>
      </c>
      <c r="D14009" s="33" t="s">
        <v>564</v>
      </c>
      <c r="E14009" s="34">
        <v>73463</v>
      </c>
      <c r="F14009" s="35">
        <v>1.0349999999999999</v>
      </c>
      <c r="G14009" s="34" t="s">
        <v>364</v>
      </c>
    </row>
    <row r="14010" spans="1:7">
      <c r="A14010" s="32">
        <v>2018</v>
      </c>
      <c r="B14010" s="32">
        <v>55282</v>
      </c>
      <c r="C14010" s="33" t="s">
        <v>563</v>
      </c>
      <c r="D14010" s="33" t="s">
        <v>564</v>
      </c>
      <c r="E14010" s="34">
        <v>2108949</v>
      </c>
      <c r="F14010" s="35">
        <v>1.0489999999999999</v>
      </c>
      <c r="G14010" s="34" t="s">
        <v>364</v>
      </c>
    </row>
    <row r="14011" spans="1:7">
      <c r="A14011" s="32">
        <v>2018</v>
      </c>
      <c r="B14011" s="32">
        <v>55283</v>
      </c>
      <c r="C14011" s="33" t="s">
        <v>563</v>
      </c>
      <c r="D14011" s="33" t="s">
        <v>564</v>
      </c>
      <c r="E14011" s="34">
        <v>1199213</v>
      </c>
      <c r="F14011" s="35">
        <v>1.1339999999999999</v>
      </c>
      <c r="G14011" s="34">
        <v>242.6</v>
      </c>
    </row>
    <row r="14012" spans="1:7">
      <c r="A14012" s="32">
        <v>2018</v>
      </c>
      <c r="B14012" s="32">
        <v>55284</v>
      </c>
      <c r="C14012" s="33" t="s">
        <v>563</v>
      </c>
      <c r="D14012" s="33" t="s">
        <v>564</v>
      </c>
      <c r="E14012" s="34">
        <v>231</v>
      </c>
      <c r="F14012" s="35">
        <v>1.07</v>
      </c>
      <c r="G14012" s="34" t="s">
        <v>364</v>
      </c>
    </row>
    <row r="14013" spans="1:7">
      <c r="A14013" s="32">
        <v>2018</v>
      </c>
      <c r="B14013" s="32">
        <v>55284</v>
      </c>
      <c r="C14013" s="33" t="s">
        <v>563</v>
      </c>
      <c r="D14013" s="33" t="s">
        <v>564</v>
      </c>
      <c r="E14013" s="34">
        <v>539</v>
      </c>
      <c r="F14013" s="35">
        <v>1.07</v>
      </c>
      <c r="G14013" s="34" t="s">
        <v>364</v>
      </c>
    </row>
    <row r="14014" spans="1:7">
      <c r="A14014" s="32">
        <v>2018</v>
      </c>
      <c r="B14014" s="32">
        <v>55284</v>
      </c>
      <c r="C14014" s="33" t="s">
        <v>563</v>
      </c>
      <c r="D14014" s="33" t="s">
        <v>564</v>
      </c>
      <c r="E14014" s="34">
        <v>692</v>
      </c>
      <c r="F14014" s="35">
        <v>1.07</v>
      </c>
      <c r="G14014" s="34" t="s">
        <v>364</v>
      </c>
    </row>
    <row r="14015" spans="1:7">
      <c r="A14015" s="32">
        <v>2018</v>
      </c>
      <c r="B14015" s="32">
        <v>55284</v>
      </c>
      <c r="C14015" s="33" t="s">
        <v>563</v>
      </c>
      <c r="D14015" s="33" t="s">
        <v>564</v>
      </c>
      <c r="E14015" s="34">
        <v>2044</v>
      </c>
      <c r="F14015" s="35">
        <v>1.08</v>
      </c>
      <c r="G14015" s="34" t="s">
        <v>364</v>
      </c>
    </row>
    <row r="14016" spans="1:7">
      <c r="A14016" s="32">
        <v>2018</v>
      </c>
      <c r="B14016" s="32">
        <v>55284</v>
      </c>
      <c r="C14016" s="33" t="s">
        <v>563</v>
      </c>
      <c r="D14016" s="33" t="s">
        <v>564</v>
      </c>
      <c r="E14016" s="34">
        <v>2660</v>
      </c>
      <c r="F14016" s="35">
        <v>1.1100000000000001</v>
      </c>
      <c r="G14016" s="34" t="s">
        <v>364</v>
      </c>
    </row>
    <row r="14017" spans="1:7">
      <c r="A14017" s="32">
        <v>2018</v>
      </c>
      <c r="B14017" s="32">
        <v>55284</v>
      </c>
      <c r="C14017" s="33" t="s">
        <v>563</v>
      </c>
      <c r="D14017" s="33" t="s">
        <v>564</v>
      </c>
      <c r="E14017" s="34">
        <v>15327</v>
      </c>
      <c r="F14017" s="35">
        <v>1.08</v>
      </c>
      <c r="G14017" s="34" t="s">
        <v>364</v>
      </c>
    </row>
    <row r="14018" spans="1:7">
      <c r="A14018" s="32">
        <v>2018</v>
      </c>
      <c r="B14018" s="32">
        <v>55284</v>
      </c>
      <c r="C14018" s="33" t="s">
        <v>563</v>
      </c>
      <c r="D14018" s="33" t="s">
        <v>564</v>
      </c>
      <c r="E14018" s="34">
        <v>6061</v>
      </c>
      <c r="F14018" s="35">
        <v>1.0900000000000001</v>
      </c>
      <c r="G14018" s="34" t="s">
        <v>364</v>
      </c>
    </row>
    <row r="14019" spans="1:7">
      <c r="A14019" s="32">
        <v>2018</v>
      </c>
      <c r="B14019" s="32">
        <v>55284</v>
      </c>
      <c r="C14019" s="33" t="s">
        <v>563</v>
      </c>
      <c r="D14019" s="33" t="s">
        <v>564</v>
      </c>
      <c r="E14019" s="34">
        <v>7438</v>
      </c>
      <c r="F14019" s="35">
        <v>1.1000000000000001</v>
      </c>
      <c r="G14019" s="34" t="s">
        <v>364</v>
      </c>
    </row>
    <row r="14020" spans="1:7">
      <c r="A14020" s="32">
        <v>2018</v>
      </c>
      <c r="B14020" s="32">
        <v>55284</v>
      </c>
      <c r="C14020" s="33" t="s">
        <v>563</v>
      </c>
      <c r="D14020" s="33" t="s">
        <v>564</v>
      </c>
      <c r="E14020" s="34">
        <v>8805</v>
      </c>
      <c r="F14020" s="35">
        <v>1.08</v>
      </c>
      <c r="G14020" s="34" t="s">
        <v>364</v>
      </c>
    </row>
    <row r="14021" spans="1:7">
      <c r="A14021" s="32">
        <v>2018</v>
      </c>
      <c r="B14021" s="32">
        <v>55284</v>
      </c>
      <c r="C14021" s="33" t="s">
        <v>563</v>
      </c>
      <c r="D14021" s="33" t="s">
        <v>564</v>
      </c>
      <c r="E14021" s="34">
        <v>9640</v>
      </c>
      <c r="F14021" s="35">
        <v>1.08</v>
      </c>
      <c r="G14021" s="34" t="s">
        <v>364</v>
      </c>
    </row>
    <row r="14022" spans="1:7">
      <c r="A14022" s="32">
        <v>2018</v>
      </c>
      <c r="B14022" s="32">
        <v>55284</v>
      </c>
      <c r="C14022" s="33" t="s">
        <v>563</v>
      </c>
      <c r="D14022" s="33" t="s">
        <v>564</v>
      </c>
      <c r="E14022" s="34">
        <v>12096</v>
      </c>
      <c r="F14022" s="35">
        <v>1.08</v>
      </c>
      <c r="G14022" s="34" t="s">
        <v>364</v>
      </c>
    </row>
    <row r="14023" spans="1:7">
      <c r="A14023" s="32">
        <v>2018</v>
      </c>
      <c r="B14023" s="32">
        <v>55284</v>
      </c>
      <c r="C14023" s="33" t="s">
        <v>563</v>
      </c>
      <c r="D14023" s="33" t="s">
        <v>564</v>
      </c>
      <c r="E14023" s="34">
        <v>5325</v>
      </c>
      <c r="F14023" s="35">
        <v>1.08</v>
      </c>
      <c r="G14023" s="34" t="s">
        <v>364</v>
      </c>
    </row>
    <row r="14024" spans="1:7">
      <c r="A14024" s="32">
        <v>2018</v>
      </c>
      <c r="B14024" s="32">
        <v>55285</v>
      </c>
      <c r="C14024" s="33" t="s">
        <v>563</v>
      </c>
      <c r="D14024" s="33" t="s">
        <v>564</v>
      </c>
      <c r="E14024" s="34">
        <v>90062</v>
      </c>
      <c r="F14024" s="35">
        <v>1.06</v>
      </c>
      <c r="G14024" s="34" t="s">
        <v>364</v>
      </c>
    </row>
    <row r="14025" spans="1:7">
      <c r="A14025" s="32">
        <v>2018</v>
      </c>
      <c r="B14025" s="32">
        <v>55286</v>
      </c>
      <c r="C14025" s="33" t="s">
        <v>563</v>
      </c>
      <c r="D14025" s="33" t="s">
        <v>564</v>
      </c>
      <c r="E14025" s="34">
        <v>112196</v>
      </c>
      <c r="F14025" s="35">
        <v>1.03</v>
      </c>
      <c r="G14025" s="34" t="s">
        <v>364</v>
      </c>
    </row>
    <row r="14026" spans="1:7">
      <c r="A14026" s="32">
        <v>2018</v>
      </c>
      <c r="B14026" s="32">
        <v>55292</v>
      </c>
      <c r="C14026" s="33" t="s">
        <v>563</v>
      </c>
      <c r="D14026" s="33" t="s">
        <v>564</v>
      </c>
      <c r="E14026" s="34">
        <v>1393248</v>
      </c>
      <c r="F14026" s="35">
        <v>1.0589999999999999</v>
      </c>
      <c r="G14026" s="34" t="s">
        <v>364</v>
      </c>
    </row>
    <row r="14027" spans="1:7">
      <c r="A14027" s="32">
        <v>2018</v>
      </c>
      <c r="B14027" s="32">
        <v>55293</v>
      </c>
      <c r="C14027" s="33" t="s">
        <v>563</v>
      </c>
      <c r="D14027" s="33" t="s">
        <v>564</v>
      </c>
      <c r="E14027" s="34">
        <v>2756001</v>
      </c>
      <c r="F14027" s="35">
        <v>1.0609999999999999</v>
      </c>
      <c r="G14027" s="34" t="s">
        <v>364</v>
      </c>
    </row>
    <row r="14028" spans="1:7">
      <c r="A14028" s="32">
        <v>2018</v>
      </c>
      <c r="B14028" s="32">
        <v>55294</v>
      </c>
      <c r="C14028" s="33" t="s">
        <v>563</v>
      </c>
      <c r="D14028" s="33" t="s">
        <v>564</v>
      </c>
      <c r="E14028" s="34">
        <v>866710</v>
      </c>
      <c r="F14028" s="35">
        <v>1.06</v>
      </c>
      <c r="G14028" s="34" t="s">
        <v>364</v>
      </c>
    </row>
    <row r="14029" spans="1:7">
      <c r="A14029" s="32">
        <v>2018</v>
      </c>
      <c r="B14029" s="32">
        <v>55295</v>
      </c>
      <c r="C14029" s="33" t="s">
        <v>563</v>
      </c>
      <c r="D14029" s="33" t="s">
        <v>564</v>
      </c>
      <c r="E14029" s="34">
        <v>1258288</v>
      </c>
      <c r="F14029" s="35">
        <v>1.0289999999999999</v>
      </c>
      <c r="G14029" s="34" t="s">
        <v>364</v>
      </c>
    </row>
    <row r="14030" spans="1:7">
      <c r="A14030" s="32">
        <v>2018</v>
      </c>
      <c r="B14030" s="32">
        <v>55296</v>
      </c>
      <c r="C14030" s="33" t="s">
        <v>563</v>
      </c>
      <c r="D14030" s="33" t="s">
        <v>564</v>
      </c>
      <c r="E14030" s="34">
        <v>16660</v>
      </c>
      <c r="F14030" s="35">
        <v>1.04</v>
      </c>
      <c r="G14030" s="34" t="s">
        <v>364</v>
      </c>
    </row>
    <row r="14031" spans="1:7">
      <c r="A14031" s="32">
        <v>2018</v>
      </c>
      <c r="B14031" s="32">
        <v>55297</v>
      </c>
      <c r="C14031" s="33" t="s">
        <v>563</v>
      </c>
      <c r="D14031" s="33" t="s">
        <v>564</v>
      </c>
      <c r="E14031" s="34">
        <v>4765169</v>
      </c>
      <c r="F14031" s="35">
        <v>1.056</v>
      </c>
      <c r="G14031" s="34" t="s">
        <v>364</v>
      </c>
    </row>
    <row r="14032" spans="1:7">
      <c r="A14032" s="32">
        <v>2018</v>
      </c>
      <c r="B14032" s="32">
        <v>55298</v>
      </c>
      <c r="C14032" s="33" t="s">
        <v>563</v>
      </c>
      <c r="D14032" s="33" t="s">
        <v>564</v>
      </c>
      <c r="E14032" s="34">
        <v>4000516</v>
      </c>
      <c r="F14032" s="35">
        <v>1.024</v>
      </c>
      <c r="G14032" s="34" t="s">
        <v>364</v>
      </c>
    </row>
    <row r="14033" spans="1:7">
      <c r="A14033" s="32">
        <v>2018</v>
      </c>
      <c r="B14033" s="32">
        <v>55299</v>
      </c>
      <c r="C14033" s="33" t="s">
        <v>563</v>
      </c>
      <c r="D14033" s="33" t="s">
        <v>564</v>
      </c>
      <c r="E14033" s="34">
        <v>2295935</v>
      </c>
      <c r="F14033" s="35">
        <v>1.0289999999999999</v>
      </c>
      <c r="G14033" s="34" t="s">
        <v>364</v>
      </c>
    </row>
    <row r="14034" spans="1:7">
      <c r="A14034" s="32">
        <v>2018</v>
      </c>
      <c r="B14034" s="32">
        <v>55304</v>
      </c>
      <c r="C14034" s="33" t="s">
        <v>563</v>
      </c>
      <c r="D14034" s="33" t="s">
        <v>564</v>
      </c>
      <c r="E14034" s="34">
        <v>53506</v>
      </c>
      <c r="F14034" s="35">
        <v>1.0209999999999999</v>
      </c>
      <c r="G14034" s="34" t="s">
        <v>364</v>
      </c>
    </row>
    <row r="14035" spans="1:7">
      <c r="A14035" s="32">
        <v>2018</v>
      </c>
      <c r="B14035" s="32">
        <v>55306</v>
      </c>
      <c r="C14035" s="33" t="s">
        <v>563</v>
      </c>
      <c r="D14035" s="33" t="s">
        <v>564</v>
      </c>
      <c r="E14035" s="34">
        <v>1561659</v>
      </c>
      <c r="F14035" s="35">
        <v>1.0609999999999999</v>
      </c>
      <c r="G14035" s="34">
        <v>241.8</v>
      </c>
    </row>
    <row r="14036" spans="1:7">
      <c r="A14036" s="32">
        <v>2018</v>
      </c>
      <c r="B14036" s="32">
        <v>55313</v>
      </c>
      <c r="C14036" s="33" t="s">
        <v>563</v>
      </c>
      <c r="D14036" s="33" t="s">
        <v>564</v>
      </c>
      <c r="E14036" s="34">
        <v>1589010</v>
      </c>
      <c r="F14036" s="35">
        <v>1.03</v>
      </c>
      <c r="G14036" s="34" t="s">
        <v>364</v>
      </c>
    </row>
    <row r="14037" spans="1:7">
      <c r="A14037" s="32">
        <v>2018</v>
      </c>
      <c r="B14037" s="32">
        <v>55317</v>
      </c>
      <c r="C14037" s="33" t="s">
        <v>563</v>
      </c>
      <c r="D14037" s="33" t="s">
        <v>564</v>
      </c>
      <c r="E14037" s="34">
        <v>1980389</v>
      </c>
      <c r="F14037" s="35">
        <v>1.0269999999999999</v>
      </c>
      <c r="G14037" s="34" t="s">
        <v>364</v>
      </c>
    </row>
    <row r="14038" spans="1:7">
      <c r="A14038" s="32">
        <v>2018</v>
      </c>
      <c r="B14038" s="32">
        <v>55320</v>
      </c>
      <c r="C14038" s="33" t="s">
        <v>563</v>
      </c>
      <c r="D14038" s="33" t="s">
        <v>564</v>
      </c>
      <c r="E14038" s="34">
        <v>1204402</v>
      </c>
      <c r="F14038" s="35">
        <v>1.0109999999999999</v>
      </c>
      <c r="G14038" s="34" t="s">
        <v>364</v>
      </c>
    </row>
    <row r="14039" spans="1:7">
      <c r="A14039" s="32">
        <v>2018</v>
      </c>
      <c r="B14039" s="32">
        <v>55322</v>
      </c>
      <c r="C14039" s="33" t="s">
        <v>563</v>
      </c>
      <c r="D14039" s="33" t="s">
        <v>564</v>
      </c>
      <c r="E14039" s="34">
        <v>4279841</v>
      </c>
      <c r="F14039" s="35">
        <v>1.04</v>
      </c>
      <c r="G14039" s="34">
        <v>239.9</v>
      </c>
    </row>
    <row r="14040" spans="1:7">
      <c r="A14040" s="32">
        <v>2018</v>
      </c>
      <c r="B14040" s="32">
        <v>55327</v>
      </c>
      <c r="C14040" s="33" t="s">
        <v>563</v>
      </c>
      <c r="D14040" s="33" t="s">
        <v>564</v>
      </c>
      <c r="E14040" s="34">
        <v>2957200</v>
      </c>
      <c r="F14040" s="35">
        <v>1.0349999999999999</v>
      </c>
      <c r="G14040" s="34" t="s">
        <v>364</v>
      </c>
    </row>
    <row r="14041" spans="1:7">
      <c r="A14041" s="32">
        <v>2018</v>
      </c>
      <c r="B14041" s="32">
        <v>55328</v>
      </c>
      <c r="C14041" s="33" t="s">
        <v>563</v>
      </c>
      <c r="D14041" s="33" t="s">
        <v>564</v>
      </c>
      <c r="E14041" s="34">
        <v>492887</v>
      </c>
      <c r="F14041" s="35">
        <v>1.05</v>
      </c>
      <c r="G14041" s="34" t="s">
        <v>364</v>
      </c>
    </row>
    <row r="14042" spans="1:7">
      <c r="A14042" s="32">
        <v>2018</v>
      </c>
      <c r="B14042" s="32">
        <v>55332</v>
      </c>
      <c r="C14042" s="33" t="s">
        <v>563</v>
      </c>
      <c r="D14042" s="33" t="s">
        <v>564</v>
      </c>
      <c r="E14042" s="34">
        <v>33898</v>
      </c>
      <c r="F14042" s="35">
        <v>1.034</v>
      </c>
      <c r="G14042" s="34" t="s">
        <v>364</v>
      </c>
    </row>
    <row r="14043" spans="1:7">
      <c r="A14043" s="32">
        <v>2018</v>
      </c>
      <c r="B14043" s="32">
        <v>55332</v>
      </c>
      <c r="C14043" s="33" t="s">
        <v>563</v>
      </c>
      <c r="D14043" s="33" t="s">
        <v>564</v>
      </c>
      <c r="E14043" s="34">
        <v>332</v>
      </c>
      <c r="F14043" s="35">
        <v>1.03</v>
      </c>
      <c r="G14043" s="34" t="s">
        <v>364</v>
      </c>
    </row>
    <row r="14044" spans="1:7">
      <c r="A14044" s="32">
        <v>2018</v>
      </c>
      <c r="B14044" s="32">
        <v>55332</v>
      </c>
      <c r="C14044" s="33" t="s">
        <v>563</v>
      </c>
      <c r="D14044" s="33" t="s">
        <v>564</v>
      </c>
      <c r="E14044" s="34">
        <v>70139</v>
      </c>
      <c r="F14044" s="35">
        <v>1.03</v>
      </c>
      <c r="G14044" s="34" t="s">
        <v>364</v>
      </c>
    </row>
    <row r="14045" spans="1:7">
      <c r="A14045" s="32">
        <v>2018</v>
      </c>
      <c r="B14045" s="32">
        <v>55334</v>
      </c>
      <c r="C14045" s="33" t="s">
        <v>563</v>
      </c>
      <c r="D14045" s="33" t="s">
        <v>564</v>
      </c>
      <c r="E14045" s="34">
        <v>1198852</v>
      </c>
      <c r="F14045" s="35">
        <v>1.0249999999999999</v>
      </c>
      <c r="G14045" s="34">
        <v>287.89999999999998</v>
      </c>
    </row>
    <row r="14046" spans="1:7">
      <c r="A14046" s="32">
        <v>2018</v>
      </c>
      <c r="B14046" s="32">
        <v>55337</v>
      </c>
      <c r="C14046" s="33" t="s">
        <v>563</v>
      </c>
      <c r="D14046" s="33" t="s">
        <v>564</v>
      </c>
      <c r="E14046" s="34">
        <v>1981586</v>
      </c>
      <c r="F14046" s="35">
        <v>1.05</v>
      </c>
      <c r="G14046" s="34" t="s">
        <v>364</v>
      </c>
    </row>
    <row r="14047" spans="1:7">
      <c r="A14047" s="32">
        <v>2018</v>
      </c>
      <c r="B14047" s="32">
        <v>55340</v>
      </c>
      <c r="C14047" s="33" t="s">
        <v>565</v>
      </c>
      <c r="D14047" s="33" t="s">
        <v>566</v>
      </c>
      <c r="E14047" s="34">
        <v>235</v>
      </c>
      <c r="F14047" s="35">
        <v>5.88</v>
      </c>
      <c r="G14047" s="34">
        <v>1637.8</v>
      </c>
    </row>
    <row r="14048" spans="1:7">
      <c r="A14048" s="32">
        <v>2018</v>
      </c>
      <c r="B14048" s="32">
        <v>55340</v>
      </c>
      <c r="C14048" s="33" t="s">
        <v>563</v>
      </c>
      <c r="D14048" s="33" t="s">
        <v>564</v>
      </c>
      <c r="E14048" s="34">
        <v>466619</v>
      </c>
      <c r="F14048" s="35">
        <v>1.028</v>
      </c>
      <c r="G14048" s="34">
        <v>272.3</v>
      </c>
    </row>
    <row r="14049" spans="1:7">
      <c r="A14049" s="32">
        <v>2018</v>
      </c>
      <c r="B14049" s="32">
        <v>55340</v>
      </c>
      <c r="C14049" s="33" t="s">
        <v>563</v>
      </c>
      <c r="D14049" s="33" t="s">
        <v>564</v>
      </c>
      <c r="E14049" s="34">
        <v>164995</v>
      </c>
      <c r="F14049" s="35">
        <v>1.028</v>
      </c>
      <c r="G14049" s="34">
        <v>245.7</v>
      </c>
    </row>
    <row r="14050" spans="1:7">
      <c r="A14050" s="32">
        <v>2018</v>
      </c>
      <c r="B14050" s="32">
        <v>55340</v>
      </c>
      <c r="C14050" s="33" t="s">
        <v>563</v>
      </c>
      <c r="D14050" s="33" t="s">
        <v>564</v>
      </c>
      <c r="E14050" s="34">
        <v>138220</v>
      </c>
      <c r="F14050" s="35">
        <v>1.028</v>
      </c>
      <c r="G14050" s="34">
        <v>376.6</v>
      </c>
    </row>
    <row r="14051" spans="1:7">
      <c r="A14051" s="32">
        <v>2018</v>
      </c>
      <c r="B14051" s="32">
        <v>55340</v>
      </c>
      <c r="C14051" s="33" t="s">
        <v>563</v>
      </c>
      <c r="D14051" s="33" t="s">
        <v>564</v>
      </c>
      <c r="E14051" s="34">
        <v>64731</v>
      </c>
      <c r="F14051" s="35">
        <v>1.028</v>
      </c>
      <c r="G14051" s="34">
        <v>298.5</v>
      </c>
    </row>
    <row r="14052" spans="1:7">
      <c r="A14052" s="32">
        <v>2018</v>
      </c>
      <c r="B14052" s="32">
        <v>55340</v>
      </c>
      <c r="C14052" s="33" t="s">
        <v>563</v>
      </c>
      <c r="D14052" s="33" t="s">
        <v>564</v>
      </c>
      <c r="E14052" s="34">
        <v>55927</v>
      </c>
      <c r="F14052" s="35">
        <v>1.028</v>
      </c>
      <c r="G14052" s="34">
        <v>338.3</v>
      </c>
    </row>
    <row r="14053" spans="1:7">
      <c r="A14053" s="32">
        <v>2018</v>
      </c>
      <c r="B14053" s="32">
        <v>55340</v>
      </c>
      <c r="C14053" s="33" t="s">
        <v>563</v>
      </c>
      <c r="D14053" s="33" t="s">
        <v>564</v>
      </c>
      <c r="E14053" s="34">
        <v>50580</v>
      </c>
      <c r="F14053" s="35">
        <v>1.028</v>
      </c>
      <c r="G14053" s="34">
        <v>265.5</v>
      </c>
    </row>
    <row r="14054" spans="1:7">
      <c r="A14054" s="32">
        <v>2018</v>
      </c>
      <c r="B14054" s="32">
        <v>55340</v>
      </c>
      <c r="C14054" s="33" t="s">
        <v>563</v>
      </c>
      <c r="D14054" s="33" t="s">
        <v>564</v>
      </c>
      <c r="E14054" s="34">
        <v>25815</v>
      </c>
      <c r="F14054" s="35">
        <v>1.028</v>
      </c>
      <c r="G14054" s="34">
        <v>279.8</v>
      </c>
    </row>
    <row r="14055" spans="1:7">
      <c r="A14055" s="32">
        <v>2018</v>
      </c>
      <c r="B14055" s="32">
        <v>55340</v>
      </c>
      <c r="C14055" s="33" t="s">
        <v>563</v>
      </c>
      <c r="D14055" s="33" t="s">
        <v>564</v>
      </c>
      <c r="E14055" s="34">
        <v>20611</v>
      </c>
      <c r="F14055" s="35">
        <v>1.028</v>
      </c>
      <c r="G14055" s="34">
        <v>347.4</v>
      </c>
    </row>
    <row r="14056" spans="1:7">
      <c r="A14056" s="32">
        <v>2018</v>
      </c>
      <c r="B14056" s="32">
        <v>55340</v>
      </c>
      <c r="C14056" s="33" t="s">
        <v>563</v>
      </c>
      <c r="D14056" s="33" t="s">
        <v>564</v>
      </c>
      <c r="E14056" s="34">
        <v>12537</v>
      </c>
      <c r="F14056" s="35">
        <v>1.028</v>
      </c>
      <c r="G14056" s="34">
        <v>426.5</v>
      </c>
    </row>
    <row r="14057" spans="1:7">
      <c r="A14057" s="32">
        <v>2018</v>
      </c>
      <c r="B14057" s="32">
        <v>55340</v>
      </c>
      <c r="C14057" s="33" t="s">
        <v>563</v>
      </c>
      <c r="D14057" s="33" t="s">
        <v>564</v>
      </c>
      <c r="E14057" s="34">
        <v>10132</v>
      </c>
      <c r="F14057" s="35">
        <v>1.028</v>
      </c>
      <c r="G14057" s="34">
        <v>359.7</v>
      </c>
    </row>
    <row r="14058" spans="1:7">
      <c r="A14058" s="32">
        <v>2018</v>
      </c>
      <c r="B14058" s="32">
        <v>55340</v>
      </c>
      <c r="C14058" s="33" t="s">
        <v>563</v>
      </c>
      <c r="D14058" s="33" t="s">
        <v>564</v>
      </c>
      <c r="E14058" s="34">
        <v>2669</v>
      </c>
      <c r="F14058" s="35">
        <v>1.028</v>
      </c>
      <c r="G14058" s="34">
        <v>316.5</v>
      </c>
    </row>
    <row r="14059" spans="1:7">
      <c r="A14059" s="32">
        <v>2018</v>
      </c>
      <c r="B14059" s="32">
        <v>55340</v>
      </c>
      <c r="C14059" s="33" t="s">
        <v>563</v>
      </c>
      <c r="D14059" s="33" t="s">
        <v>564</v>
      </c>
      <c r="E14059" s="34">
        <v>1554</v>
      </c>
      <c r="F14059" s="35">
        <v>1.028</v>
      </c>
      <c r="G14059" s="34">
        <v>346.8</v>
      </c>
    </row>
    <row r="14060" spans="1:7">
      <c r="A14060" s="32">
        <v>2018</v>
      </c>
      <c r="B14060" s="32">
        <v>55340</v>
      </c>
      <c r="C14060" s="33" t="s">
        <v>563</v>
      </c>
      <c r="D14060" s="33" t="s">
        <v>564</v>
      </c>
      <c r="E14060" s="34">
        <v>202</v>
      </c>
      <c r="F14060" s="35">
        <v>1.028</v>
      </c>
      <c r="G14060" s="34">
        <v>337.4</v>
      </c>
    </row>
    <row r="14061" spans="1:7">
      <c r="A14061" s="32">
        <v>2018</v>
      </c>
      <c r="B14061" s="32">
        <v>55340</v>
      </c>
      <c r="C14061" s="33" t="s">
        <v>563</v>
      </c>
      <c r="D14061" s="33" t="s">
        <v>564</v>
      </c>
      <c r="E14061" s="34">
        <v>195</v>
      </c>
      <c r="F14061" s="35">
        <v>1.028</v>
      </c>
      <c r="G14061" s="34">
        <v>310.3</v>
      </c>
    </row>
    <row r="14062" spans="1:7">
      <c r="A14062" s="32">
        <v>2018</v>
      </c>
      <c r="B14062" s="32">
        <v>55340</v>
      </c>
      <c r="C14062" s="33" t="s">
        <v>563</v>
      </c>
      <c r="D14062" s="33" t="s">
        <v>564</v>
      </c>
      <c r="E14062" s="34">
        <v>185</v>
      </c>
      <c r="F14062" s="35">
        <v>1.028</v>
      </c>
      <c r="G14062" s="34">
        <v>437.8</v>
      </c>
    </row>
    <row r="14063" spans="1:7">
      <c r="A14063" s="32">
        <v>2018</v>
      </c>
      <c r="B14063" s="32">
        <v>55340</v>
      </c>
      <c r="C14063" s="33" t="s">
        <v>563</v>
      </c>
      <c r="D14063" s="33" t="s">
        <v>564</v>
      </c>
      <c r="E14063" s="34">
        <v>614531</v>
      </c>
      <c r="F14063" s="35">
        <v>1.028</v>
      </c>
      <c r="G14063" s="34">
        <v>265.89999999999998</v>
      </c>
    </row>
    <row r="14064" spans="1:7">
      <c r="A14064" s="32">
        <v>2018</v>
      </c>
      <c r="B14064" s="32">
        <v>55343</v>
      </c>
      <c r="C14064" s="33" t="s">
        <v>563</v>
      </c>
      <c r="D14064" s="33" t="s">
        <v>564</v>
      </c>
      <c r="E14064" s="34">
        <v>855856</v>
      </c>
      <c r="F14064" s="35">
        <v>1.05</v>
      </c>
      <c r="G14064" s="34">
        <v>173</v>
      </c>
    </row>
    <row r="14065" spans="1:7">
      <c r="A14065" s="32">
        <v>2018</v>
      </c>
      <c r="B14065" s="32">
        <v>55343</v>
      </c>
      <c r="C14065" s="33" t="s">
        <v>563</v>
      </c>
      <c r="D14065" s="33" t="s">
        <v>564</v>
      </c>
      <c r="E14065" s="34">
        <v>619451</v>
      </c>
      <c r="F14065" s="35">
        <v>1.05</v>
      </c>
      <c r="G14065" s="34">
        <v>216</v>
      </c>
    </row>
    <row r="14066" spans="1:7">
      <c r="A14066" s="32">
        <v>2018</v>
      </c>
      <c r="B14066" s="32">
        <v>55343</v>
      </c>
      <c r="C14066" s="33" t="s">
        <v>563</v>
      </c>
      <c r="D14066" s="33" t="s">
        <v>564</v>
      </c>
      <c r="E14066" s="34">
        <v>190153</v>
      </c>
      <c r="F14066" s="35">
        <v>1.05</v>
      </c>
      <c r="G14066" s="34">
        <v>301</v>
      </c>
    </row>
    <row r="14067" spans="1:7">
      <c r="A14067" s="32">
        <v>2018</v>
      </c>
      <c r="B14067" s="32">
        <v>55345</v>
      </c>
      <c r="C14067" s="33" t="s">
        <v>563</v>
      </c>
      <c r="D14067" s="33" t="s">
        <v>564</v>
      </c>
      <c r="E14067" s="34">
        <v>256548</v>
      </c>
      <c r="F14067" s="35">
        <v>1.03</v>
      </c>
      <c r="G14067" s="34" t="s">
        <v>364</v>
      </c>
    </row>
    <row r="14068" spans="1:7">
      <c r="A14068" s="32">
        <v>2018</v>
      </c>
      <c r="B14068" s="32">
        <v>55347</v>
      </c>
      <c r="C14068" s="33" t="s">
        <v>563</v>
      </c>
      <c r="D14068" s="33" t="s">
        <v>564</v>
      </c>
      <c r="E14068" s="34">
        <v>396479</v>
      </c>
      <c r="F14068" s="35">
        <v>1.03</v>
      </c>
      <c r="G14068" s="34" t="s">
        <v>364</v>
      </c>
    </row>
    <row r="14069" spans="1:7">
      <c r="A14069" s="32">
        <v>2018</v>
      </c>
      <c r="B14069" s="32">
        <v>55348</v>
      </c>
      <c r="C14069" s="33" t="s">
        <v>563</v>
      </c>
      <c r="D14069" s="33" t="s">
        <v>564</v>
      </c>
      <c r="E14069" s="34">
        <v>441480</v>
      </c>
      <c r="F14069" s="35">
        <v>1.0589999999999999</v>
      </c>
      <c r="G14069" s="34" t="s">
        <v>364</v>
      </c>
    </row>
    <row r="14070" spans="1:7">
      <c r="A14070" s="32">
        <v>2018</v>
      </c>
      <c r="B14070" s="32">
        <v>55349</v>
      </c>
      <c r="C14070" s="33" t="s">
        <v>563</v>
      </c>
      <c r="D14070" s="33" t="s">
        <v>564</v>
      </c>
      <c r="E14070" s="34">
        <v>753417</v>
      </c>
      <c r="F14070" s="35">
        <v>1.07</v>
      </c>
      <c r="G14070" s="34" t="s">
        <v>364</v>
      </c>
    </row>
    <row r="14071" spans="1:7">
      <c r="A14071" s="32">
        <v>2018</v>
      </c>
      <c r="B14071" s="32">
        <v>55350</v>
      </c>
      <c r="C14071" s="33" t="s">
        <v>563</v>
      </c>
      <c r="D14071" s="33" t="s">
        <v>564</v>
      </c>
      <c r="E14071" s="34">
        <v>23709</v>
      </c>
      <c r="F14071" s="35">
        <v>1.073</v>
      </c>
      <c r="G14071" s="34">
        <v>227.4</v>
      </c>
    </row>
    <row r="14072" spans="1:7">
      <c r="A14072" s="32">
        <v>2018</v>
      </c>
      <c r="B14072" s="32">
        <v>55350</v>
      </c>
      <c r="C14072" s="33" t="s">
        <v>563</v>
      </c>
      <c r="D14072" s="33" t="s">
        <v>564</v>
      </c>
      <c r="E14072" s="34">
        <v>22238</v>
      </c>
      <c r="F14072" s="35">
        <v>1.069</v>
      </c>
      <c r="G14072" s="34">
        <v>235.9</v>
      </c>
    </row>
    <row r="14073" spans="1:7">
      <c r="A14073" s="32">
        <v>2018</v>
      </c>
      <c r="B14073" s="32">
        <v>55350</v>
      </c>
      <c r="C14073" s="33" t="s">
        <v>563</v>
      </c>
      <c r="D14073" s="33" t="s">
        <v>564</v>
      </c>
      <c r="E14073" s="34">
        <v>5514</v>
      </c>
      <c r="F14073" s="35">
        <v>1.0640000000000001</v>
      </c>
      <c r="G14073" s="34">
        <v>263.89999999999998</v>
      </c>
    </row>
    <row r="14074" spans="1:7">
      <c r="A14074" s="32">
        <v>2018</v>
      </c>
      <c r="B14074" s="32">
        <v>55350</v>
      </c>
      <c r="C14074" s="33" t="s">
        <v>563</v>
      </c>
      <c r="D14074" s="33" t="s">
        <v>564</v>
      </c>
      <c r="E14074" s="34">
        <v>4595</v>
      </c>
      <c r="F14074" s="35">
        <v>1.0680000000000001</v>
      </c>
      <c r="G14074" s="34">
        <v>236.2</v>
      </c>
    </row>
    <row r="14075" spans="1:7">
      <c r="A14075" s="32">
        <v>2018</v>
      </c>
      <c r="B14075" s="32">
        <v>55350</v>
      </c>
      <c r="C14075" s="33" t="s">
        <v>563</v>
      </c>
      <c r="D14075" s="33" t="s">
        <v>564</v>
      </c>
      <c r="E14075" s="34">
        <v>4595</v>
      </c>
      <c r="F14075" s="35">
        <v>1.0680000000000001</v>
      </c>
      <c r="G14075" s="34">
        <v>235.9</v>
      </c>
    </row>
    <row r="14076" spans="1:7">
      <c r="A14076" s="32">
        <v>2018</v>
      </c>
      <c r="B14076" s="32">
        <v>55350</v>
      </c>
      <c r="C14076" s="33" t="s">
        <v>563</v>
      </c>
      <c r="D14076" s="33" t="s">
        <v>564</v>
      </c>
      <c r="E14076" s="34">
        <v>3216</v>
      </c>
      <c r="F14076" s="35">
        <v>1.0649999999999999</v>
      </c>
      <c r="G14076" s="34">
        <v>334.7</v>
      </c>
    </row>
    <row r="14077" spans="1:7">
      <c r="A14077" s="32">
        <v>2018</v>
      </c>
      <c r="B14077" s="32">
        <v>55350</v>
      </c>
      <c r="C14077" s="33" t="s">
        <v>563</v>
      </c>
      <c r="D14077" s="33" t="s">
        <v>564</v>
      </c>
      <c r="E14077" s="34">
        <v>1378</v>
      </c>
      <c r="F14077" s="35">
        <v>1.073</v>
      </c>
      <c r="G14077" s="34">
        <v>262.3</v>
      </c>
    </row>
    <row r="14078" spans="1:7">
      <c r="A14078" s="32">
        <v>2018</v>
      </c>
      <c r="B14078" s="32">
        <v>55350</v>
      </c>
      <c r="C14078" s="33" t="s">
        <v>563</v>
      </c>
      <c r="D14078" s="33" t="s">
        <v>564</v>
      </c>
      <c r="E14078" s="34">
        <v>27568</v>
      </c>
      <c r="F14078" s="35">
        <v>1.0640000000000001</v>
      </c>
      <c r="G14078" s="34">
        <v>235.7</v>
      </c>
    </row>
    <row r="14079" spans="1:7">
      <c r="A14079" s="32">
        <v>2018</v>
      </c>
      <c r="B14079" s="32">
        <v>55350</v>
      </c>
      <c r="C14079" s="33" t="s">
        <v>563</v>
      </c>
      <c r="D14079" s="33" t="s">
        <v>564</v>
      </c>
      <c r="E14079" s="34">
        <v>1011943</v>
      </c>
      <c r="F14079" s="35">
        <v>1.0660000000000001</v>
      </c>
      <c r="G14079" s="34">
        <v>236.8</v>
      </c>
    </row>
    <row r="14080" spans="1:7">
      <c r="A14080" s="32">
        <v>2018</v>
      </c>
      <c r="B14080" s="32">
        <v>55350</v>
      </c>
      <c r="C14080" s="33" t="s">
        <v>563</v>
      </c>
      <c r="D14080" s="33" t="s">
        <v>564</v>
      </c>
      <c r="E14080" s="34">
        <v>471970</v>
      </c>
      <c r="F14080" s="35">
        <v>1.0669999999999999</v>
      </c>
      <c r="G14080" s="34">
        <v>237.2</v>
      </c>
    </row>
    <row r="14081" spans="1:7">
      <c r="A14081" s="32">
        <v>2018</v>
      </c>
      <c r="B14081" s="32">
        <v>55350</v>
      </c>
      <c r="C14081" s="33" t="s">
        <v>563</v>
      </c>
      <c r="D14081" s="33" t="s">
        <v>564</v>
      </c>
      <c r="E14081" s="34">
        <v>36758</v>
      </c>
      <c r="F14081" s="35">
        <v>1.0649999999999999</v>
      </c>
      <c r="G14081" s="34">
        <v>239.3</v>
      </c>
    </row>
    <row r="14082" spans="1:7">
      <c r="A14082" s="32">
        <v>2018</v>
      </c>
      <c r="B14082" s="32">
        <v>55350</v>
      </c>
      <c r="C14082" s="33" t="s">
        <v>563</v>
      </c>
      <c r="D14082" s="33" t="s">
        <v>564</v>
      </c>
      <c r="E14082" s="34">
        <v>59731</v>
      </c>
      <c r="F14082" s="35">
        <v>1.0669999999999999</v>
      </c>
      <c r="G14082" s="34">
        <v>240.1</v>
      </c>
    </row>
    <row r="14083" spans="1:7">
      <c r="A14083" s="32">
        <v>2018</v>
      </c>
      <c r="B14083" s="32">
        <v>55350</v>
      </c>
      <c r="C14083" s="33" t="s">
        <v>563</v>
      </c>
      <c r="D14083" s="33" t="s">
        <v>564</v>
      </c>
      <c r="E14083" s="34">
        <v>66899</v>
      </c>
      <c r="F14083" s="35">
        <v>1.0669999999999999</v>
      </c>
      <c r="G14083" s="34">
        <v>251.1</v>
      </c>
    </row>
    <row r="14084" spans="1:7">
      <c r="A14084" s="32">
        <v>2018</v>
      </c>
      <c r="B14084" s="32">
        <v>55350</v>
      </c>
      <c r="C14084" s="33" t="s">
        <v>563</v>
      </c>
      <c r="D14084" s="33" t="s">
        <v>564</v>
      </c>
      <c r="E14084" s="34">
        <v>73516</v>
      </c>
      <c r="F14084" s="35">
        <v>1.0660000000000001</v>
      </c>
      <c r="G14084" s="34">
        <v>232.9</v>
      </c>
    </row>
    <row r="14085" spans="1:7">
      <c r="A14085" s="32">
        <v>2018</v>
      </c>
      <c r="B14085" s="32">
        <v>55350</v>
      </c>
      <c r="C14085" s="33" t="s">
        <v>563</v>
      </c>
      <c r="D14085" s="33" t="s">
        <v>564</v>
      </c>
      <c r="E14085" s="34">
        <v>75354</v>
      </c>
      <c r="F14085" s="35">
        <v>1.0680000000000001</v>
      </c>
      <c r="G14085" s="34">
        <v>234.8</v>
      </c>
    </row>
    <row r="14086" spans="1:7">
      <c r="A14086" s="32">
        <v>2018</v>
      </c>
      <c r="B14086" s="32">
        <v>55350</v>
      </c>
      <c r="C14086" s="33" t="s">
        <v>563</v>
      </c>
      <c r="D14086" s="33" t="s">
        <v>564</v>
      </c>
      <c r="E14086" s="34">
        <v>82705</v>
      </c>
      <c r="F14086" s="35">
        <v>1.0660000000000001</v>
      </c>
      <c r="G14086" s="34">
        <v>242.7</v>
      </c>
    </row>
    <row r="14087" spans="1:7">
      <c r="A14087" s="32">
        <v>2018</v>
      </c>
      <c r="B14087" s="32">
        <v>55350</v>
      </c>
      <c r="C14087" s="33" t="s">
        <v>563</v>
      </c>
      <c r="D14087" s="33" t="s">
        <v>564</v>
      </c>
      <c r="E14087" s="34">
        <v>98419</v>
      </c>
      <c r="F14087" s="35">
        <v>1.0680000000000001</v>
      </c>
      <c r="G14087" s="34">
        <v>234.1</v>
      </c>
    </row>
    <row r="14088" spans="1:7">
      <c r="A14088" s="32">
        <v>2018</v>
      </c>
      <c r="B14088" s="32">
        <v>55350</v>
      </c>
      <c r="C14088" s="33" t="s">
        <v>563</v>
      </c>
      <c r="D14088" s="33" t="s">
        <v>564</v>
      </c>
      <c r="E14088" s="34">
        <v>195460</v>
      </c>
      <c r="F14088" s="35">
        <v>1.0680000000000001</v>
      </c>
      <c r="G14088" s="34">
        <v>231.7</v>
      </c>
    </row>
    <row r="14089" spans="1:7">
      <c r="A14089" s="32">
        <v>2018</v>
      </c>
      <c r="B14089" s="32">
        <v>55350</v>
      </c>
      <c r="C14089" s="33" t="s">
        <v>563</v>
      </c>
      <c r="D14089" s="33" t="s">
        <v>564</v>
      </c>
      <c r="E14089" s="34">
        <v>268056</v>
      </c>
      <c r="F14089" s="35">
        <v>1.0649999999999999</v>
      </c>
      <c r="G14089" s="34">
        <v>243.1</v>
      </c>
    </row>
    <row r="14090" spans="1:7">
      <c r="A14090" s="32">
        <v>2018</v>
      </c>
      <c r="B14090" s="32">
        <v>55357</v>
      </c>
      <c r="C14090" s="33" t="s">
        <v>563</v>
      </c>
      <c r="D14090" s="33" t="s">
        <v>564</v>
      </c>
      <c r="E14090" s="34">
        <v>1926225</v>
      </c>
      <c r="F14090" s="35">
        <v>1.0189999999999999</v>
      </c>
      <c r="G14090" s="34" t="s">
        <v>364</v>
      </c>
    </row>
    <row r="14091" spans="1:7">
      <c r="A14091" s="32">
        <v>2018</v>
      </c>
      <c r="B14091" s="32">
        <v>55358</v>
      </c>
      <c r="C14091" s="33" t="s">
        <v>563</v>
      </c>
      <c r="D14091" s="33" t="s">
        <v>564</v>
      </c>
      <c r="E14091" s="34">
        <v>5320692</v>
      </c>
      <c r="F14091" s="35">
        <v>1.03</v>
      </c>
      <c r="G14091" s="34" t="s">
        <v>364</v>
      </c>
    </row>
    <row r="14092" spans="1:7">
      <c r="A14092" s="32">
        <v>2018</v>
      </c>
      <c r="B14092" s="32">
        <v>55364</v>
      </c>
      <c r="C14092" s="33" t="s">
        <v>563</v>
      </c>
      <c r="D14092" s="33" t="s">
        <v>564</v>
      </c>
      <c r="E14092" s="34">
        <v>2317893</v>
      </c>
      <c r="F14092" s="35">
        <v>1.0589999999999999</v>
      </c>
      <c r="G14092" s="34">
        <v>244.9</v>
      </c>
    </row>
    <row r="14093" spans="1:7">
      <c r="A14093" s="32">
        <v>2018</v>
      </c>
      <c r="B14093" s="32">
        <v>55365</v>
      </c>
      <c r="C14093" s="33" t="s">
        <v>563</v>
      </c>
      <c r="D14093" s="33" t="s">
        <v>564</v>
      </c>
      <c r="E14093" s="34">
        <v>53422</v>
      </c>
      <c r="F14093" s="35">
        <v>1.0900000000000001</v>
      </c>
      <c r="G14093" s="34" t="s">
        <v>364</v>
      </c>
    </row>
    <row r="14094" spans="1:7">
      <c r="A14094" s="32">
        <v>2018</v>
      </c>
      <c r="B14094" s="32">
        <v>55375</v>
      </c>
      <c r="C14094" s="33" t="s">
        <v>563</v>
      </c>
      <c r="D14094" s="33" t="s">
        <v>564</v>
      </c>
      <c r="E14094" s="34">
        <v>2263964</v>
      </c>
      <c r="F14094" s="35">
        <v>1.028</v>
      </c>
      <c r="G14094" s="34" t="s">
        <v>364</v>
      </c>
    </row>
    <row r="14095" spans="1:7">
      <c r="A14095" s="32">
        <v>2018</v>
      </c>
      <c r="B14095" s="32">
        <v>55380</v>
      </c>
      <c r="C14095" s="33" t="s">
        <v>563</v>
      </c>
      <c r="D14095" s="33" t="s">
        <v>564</v>
      </c>
      <c r="E14095" s="34">
        <v>2022649</v>
      </c>
      <c r="F14095" s="35">
        <v>1.022</v>
      </c>
      <c r="G14095" s="34">
        <v>280</v>
      </c>
    </row>
    <row r="14096" spans="1:7">
      <c r="A14096" s="32">
        <v>2018</v>
      </c>
      <c r="B14096" s="32">
        <v>55380</v>
      </c>
      <c r="C14096" s="33" t="s">
        <v>563</v>
      </c>
      <c r="D14096" s="33" t="s">
        <v>564</v>
      </c>
      <c r="E14096" s="34">
        <v>2154251</v>
      </c>
      <c r="F14096" s="35">
        <v>1.022</v>
      </c>
      <c r="G14096" s="34">
        <v>286.7</v>
      </c>
    </row>
    <row r="14097" spans="1:7">
      <c r="A14097" s="32">
        <v>2018</v>
      </c>
      <c r="B14097" s="32">
        <v>55380</v>
      </c>
      <c r="C14097" s="33" t="s">
        <v>563</v>
      </c>
      <c r="D14097" s="33" t="s">
        <v>564</v>
      </c>
      <c r="E14097" s="34">
        <v>2159074</v>
      </c>
      <c r="F14097" s="35">
        <v>1.022</v>
      </c>
      <c r="G14097" s="34">
        <v>281.8</v>
      </c>
    </row>
    <row r="14098" spans="1:7">
      <c r="A14098" s="32">
        <v>2018</v>
      </c>
      <c r="B14098" s="32">
        <v>55381</v>
      </c>
      <c r="C14098" s="33" t="s">
        <v>565</v>
      </c>
      <c r="D14098" s="33" t="s">
        <v>566</v>
      </c>
      <c r="E14098" s="34">
        <v>7525</v>
      </c>
      <c r="F14098" s="35">
        <v>5.74</v>
      </c>
      <c r="G14098" s="34" t="s">
        <v>364</v>
      </c>
    </row>
    <row r="14099" spans="1:7">
      <c r="A14099" s="32">
        <v>2018</v>
      </c>
      <c r="B14099" s="32">
        <v>55382</v>
      </c>
      <c r="C14099" s="33" t="s">
        <v>563</v>
      </c>
      <c r="D14099" s="33" t="s">
        <v>564</v>
      </c>
      <c r="E14099" s="34">
        <v>3770089</v>
      </c>
      <c r="F14099" s="35">
        <v>1.0249999999999999</v>
      </c>
      <c r="G14099" s="34">
        <v>370.1</v>
      </c>
    </row>
    <row r="14100" spans="1:7">
      <c r="A14100" s="32">
        <v>2018</v>
      </c>
      <c r="B14100" s="32">
        <v>55386</v>
      </c>
      <c r="C14100" s="33" t="s">
        <v>563</v>
      </c>
      <c r="D14100" s="33" t="s">
        <v>564</v>
      </c>
      <c r="E14100" s="34">
        <v>25159</v>
      </c>
      <c r="F14100" s="35">
        <v>1.0309999999999999</v>
      </c>
      <c r="G14100" s="34">
        <v>182.8</v>
      </c>
    </row>
    <row r="14101" spans="1:7">
      <c r="A14101" s="32">
        <v>2018</v>
      </c>
      <c r="B14101" s="32">
        <v>55386</v>
      </c>
      <c r="C14101" s="33" t="s">
        <v>563</v>
      </c>
      <c r="D14101" s="33" t="s">
        <v>564</v>
      </c>
      <c r="E14101" s="34">
        <v>33879</v>
      </c>
      <c r="F14101" s="35">
        <v>1.0309999999999999</v>
      </c>
      <c r="G14101" s="34">
        <v>183.8</v>
      </c>
    </row>
    <row r="14102" spans="1:7">
      <c r="A14102" s="32">
        <v>2018</v>
      </c>
      <c r="B14102" s="32">
        <v>55386</v>
      </c>
      <c r="C14102" s="33" t="s">
        <v>563</v>
      </c>
      <c r="D14102" s="33" t="s">
        <v>564</v>
      </c>
      <c r="E14102" s="34">
        <v>437341</v>
      </c>
      <c r="F14102" s="35">
        <v>1.0309999999999999</v>
      </c>
      <c r="G14102" s="34">
        <v>319.60000000000002</v>
      </c>
    </row>
    <row r="14103" spans="1:7">
      <c r="A14103" s="32">
        <v>2018</v>
      </c>
      <c r="B14103" s="32">
        <v>55386</v>
      </c>
      <c r="C14103" s="33" t="s">
        <v>563</v>
      </c>
      <c r="D14103" s="33" t="s">
        <v>564</v>
      </c>
      <c r="E14103" s="34">
        <v>415052</v>
      </c>
      <c r="F14103" s="35">
        <v>1.0309999999999999</v>
      </c>
      <c r="G14103" s="34">
        <v>317.5</v>
      </c>
    </row>
    <row r="14104" spans="1:7">
      <c r="A14104" s="32">
        <v>2018</v>
      </c>
      <c r="B14104" s="32">
        <v>55386</v>
      </c>
      <c r="C14104" s="33" t="s">
        <v>563</v>
      </c>
      <c r="D14104" s="33" t="s">
        <v>564</v>
      </c>
      <c r="E14104" s="34">
        <v>80535</v>
      </c>
      <c r="F14104" s="35">
        <v>1.0309999999999999</v>
      </c>
      <c r="G14104" s="34">
        <v>140.69999999999999</v>
      </c>
    </row>
    <row r="14105" spans="1:7">
      <c r="A14105" s="32">
        <v>2018</v>
      </c>
      <c r="B14105" s="32">
        <v>55386</v>
      </c>
      <c r="C14105" s="33" t="s">
        <v>563</v>
      </c>
      <c r="D14105" s="33" t="s">
        <v>564</v>
      </c>
      <c r="E14105" s="34">
        <v>37855</v>
      </c>
      <c r="F14105" s="35">
        <v>1.0309999999999999</v>
      </c>
      <c r="G14105" s="34">
        <v>159.6</v>
      </c>
    </row>
    <row r="14106" spans="1:7">
      <c r="A14106" s="32">
        <v>2018</v>
      </c>
      <c r="B14106" s="32">
        <v>55386</v>
      </c>
      <c r="C14106" s="33" t="s">
        <v>563</v>
      </c>
      <c r="D14106" s="33" t="s">
        <v>564</v>
      </c>
      <c r="E14106" s="34">
        <v>52334</v>
      </c>
      <c r="F14106" s="35">
        <v>1.0309999999999999</v>
      </c>
      <c r="G14106" s="34">
        <v>147.4</v>
      </c>
    </row>
    <row r="14107" spans="1:7">
      <c r="A14107" s="32">
        <v>2018</v>
      </c>
      <c r="B14107" s="32">
        <v>55386</v>
      </c>
      <c r="C14107" s="33" t="s">
        <v>563</v>
      </c>
      <c r="D14107" s="33" t="s">
        <v>564</v>
      </c>
      <c r="E14107" s="34">
        <v>75651</v>
      </c>
      <c r="F14107" s="35">
        <v>1.0309999999999999</v>
      </c>
      <c r="G14107" s="34">
        <v>199.8</v>
      </c>
    </row>
    <row r="14108" spans="1:7">
      <c r="A14108" s="32">
        <v>2018</v>
      </c>
      <c r="B14108" s="32">
        <v>55392</v>
      </c>
      <c r="C14108" s="33" t="s">
        <v>563</v>
      </c>
      <c r="D14108" s="33" t="s">
        <v>564</v>
      </c>
      <c r="E14108" s="34">
        <v>529743</v>
      </c>
      <c r="F14108" s="35">
        <v>1.0109999999999999</v>
      </c>
      <c r="G14108" s="34" t="s">
        <v>364</v>
      </c>
    </row>
    <row r="14109" spans="1:7">
      <c r="A14109" s="32">
        <v>2018</v>
      </c>
      <c r="B14109" s="32">
        <v>55393</v>
      </c>
      <c r="C14109" s="33" t="s">
        <v>563</v>
      </c>
      <c r="D14109" s="33" t="s">
        <v>564</v>
      </c>
      <c r="E14109" s="34">
        <v>705503</v>
      </c>
      <c r="F14109" s="35">
        <v>1.018</v>
      </c>
      <c r="G14109" s="34" t="s">
        <v>364</v>
      </c>
    </row>
    <row r="14110" spans="1:7">
      <c r="A14110" s="32">
        <v>2018</v>
      </c>
      <c r="B14110" s="32">
        <v>55395</v>
      </c>
      <c r="C14110" s="33" t="s">
        <v>563</v>
      </c>
      <c r="D14110" s="33" t="s">
        <v>564</v>
      </c>
      <c r="E14110" s="34">
        <v>74216</v>
      </c>
      <c r="F14110" s="35">
        <v>1.008</v>
      </c>
      <c r="G14110" s="34" t="s">
        <v>364</v>
      </c>
    </row>
    <row r="14111" spans="1:7">
      <c r="A14111" s="32">
        <v>2018</v>
      </c>
      <c r="B14111" s="32">
        <v>55397</v>
      </c>
      <c r="C14111" s="33" t="s">
        <v>563</v>
      </c>
      <c r="D14111" s="33" t="s">
        <v>564</v>
      </c>
      <c r="E14111" s="34">
        <v>1849698</v>
      </c>
      <c r="F14111" s="35">
        <v>1.0569999999999999</v>
      </c>
      <c r="G14111" s="34" t="s">
        <v>364</v>
      </c>
    </row>
    <row r="14112" spans="1:7">
      <c r="A14112" s="32">
        <v>2018</v>
      </c>
      <c r="B14112" s="32">
        <v>55400</v>
      </c>
      <c r="C14112" s="33" t="s">
        <v>563</v>
      </c>
      <c r="D14112" s="33" t="s">
        <v>564</v>
      </c>
      <c r="E14112" s="34">
        <v>2228271</v>
      </c>
      <c r="F14112" s="35">
        <v>1</v>
      </c>
      <c r="G14112" s="34" t="s">
        <v>364</v>
      </c>
    </row>
    <row r="14113" spans="1:7">
      <c r="A14113" s="32">
        <v>2018</v>
      </c>
      <c r="B14113" s="32">
        <v>55401</v>
      </c>
      <c r="C14113" s="33" t="s">
        <v>563</v>
      </c>
      <c r="D14113" s="33" t="s">
        <v>564</v>
      </c>
      <c r="E14113" s="34">
        <v>606050</v>
      </c>
      <c r="F14113" s="35">
        <v>1.032</v>
      </c>
      <c r="G14113" s="34" t="s">
        <v>364</v>
      </c>
    </row>
    <row r="14114" spans="1:7">
      <c r="A14114" s="32">
        <v>2018</v>
      </c>
      <c r="B14114" s="32">
        <v>55402</v>
      </c>
      <c r="C14114" s="33" t="s">
        <v>563</v>
      </c>
      <c r="D14114" s="33" t="s">
        <v>564</v>
      </c>
      <c r="E14114" s="34">
        <v>1303267</v>
      </c>
      <c r="F14114" s="35">
        <v>1.01</v>
      </c>
      <c r="G14114" s="34">
        <v>317.8</v>
      </c>
    </row>
    <row r="14115" spans="1:7">
      <c r="A14115" s="32">
        <v>2018</v>
      </c>
      <c r="B14115" s="32">
        <v>55404</v>
      </c>
      <c r="C14115" s="33" t="s">
        <v>563</v>
      </c>
      <c r="D14115" s="33" t="s">
        <v>564</v>
      </c>
      <c r="E14115" s="34">
        <v>2559158</v>
      </c>
      <c r="F14115" s="35">
        <v>1.0349999999999999</v>
      </c>
      <c r="G14115" s="34" t="s">
        <v>364</v>
      </c>
    </row>
    <row r="14116" spans="1:7">
      <c r="A14116" s="32">
        <v>2018</v>
      </c>
      <c r="B14116" s="32">
        <v>55405</v>
      </c>
      <c r="C14116" s="33" t="s">
        <v>563</v>
      </c>
      <c r="D14116" s="33" t="s">
        <v>564</v>
      </c>
      <c r="E14116" s="34">
        <v>2186989</v>
      </c>
      <c r="F14116" s="35">
        <v>1.028</v>
      </c>
      <c r="G14116" s="34" t="s">
        <v>364</v>
      </c>
    </row>
    <row r="14117" spans="1:7">
      <c r="A14117" s="32">
        <v>2018</v>
      </c>
      <c r="B14117" s="32">
        <v>55406</v>
      </c>
      <c r="C14117" s="33" t="s">
        <v>563</v>
      </c>
      <c r="D14117" s="33" t="s">
        <v>564</v>
      </c>
      <c r="E14117" s="34">
        <v>1754988</v>
      </c>
      <c r="F14117" s="35">
        <v>1.0269999999999999</v>
      </c>
      <c r="G14117" s="34" t="s">
        <v>364</v>
      </c>
    </row>
    <row r="14118" spans="1:7">
      <c r="A14118" s="32">
        <v>2018</v>
      </c>
      <c r="B14118" s="32">
        <v>55411</v>
      </c>
      <c r="C14118" s="33" t="s">
        <v>563</v>
      </c>
      <c r="D14118" s="33" t="s">
        <v>564</v>
      </c>
      <c r="E14118" s="34">
        <v>3246832</v>
      </c>
      <c r="F14118" s="35">
        <v>1.024</v>
      </c>
      <c r="G14118" s="34" t="s">
        <v>364</v>
      </c>
    </row>
    <row r="14119" spans="1:7">
      <c r="A14119" s="32">
        <v>2018</v>
      </c>
      <c r="B14119" s="32">
        <v>55412</v>
      </c>
      <c r="C14119" s="33" t="s">
        <v>563</v>
      </c>
      <c r="D14119" s="33" t="s">
        <v>564</v>
      </c>
      <c r="E14119" s="34">
        <v>467388</v>
      </c>
      <c r="F14119" s="35">
        <v>1.022</v>
      </c>
      <c r="G14119" s="34">
        <v>490</v>
      </c>
    </row>
    <row r="14120" spans="1:7">
      <c r="A14120" s="32">
        <v>2018</v>
      </c>
      <c r="B14120" s="32">
        <v>55412</v>
      </c>
      <c r="C14120" s="33" t="s">
        <v>563</v>
      </c>
      <c r="D14120" s="33" t="s">
        <v>564</v>
      </c>
      <c r="E14120" s="34">
        <v>240708</v>
      </c>
      <c r="F14120" s="35">
        <v>1.022</v>
      </c>
      <c r="G14120" s="34">
        <v>490</v>
      </c>
    </row>
    <row r="14121" spans="1:7">
      <c r="A14121" s="32">
        <v>2018</v>
      </c>
      <c r="B14121" s="32">
        <v>55412</v>
      </c>
      <c r="C14121" s="33" t="s">
        <v>563</v>
      </c>
      <c r="D14121" s="33" t="s">
        <v>564</v>
      </c>
      <c r="E14121" s="34">
        <v>794690</v>
      </c>
      <c r="F14121" s="35">
        <v>1.022</v>
      </c>
      <c r="G14121" s="34">
        <v>490</v>
      </c>
    </row>
    <row r="14122" spans="1:7">
      <c r="A14122" s="32">
        <v>2018</v>
      </c>
      <c r="B14122" s="32">
        <v>55414</v>
      </c>
      <c r="C14122" s="33" t="s">
        <v>563</v>
      </c>
      <c r="D14122" s="33" t="s">
        <v>564</v>
      </c>
      <c r="E14122" s="34">
        <v>680173</v>
      </c>
      <c r="F14122" s="35">
        <v>1.0229999999999999</v>
      </c>
      <c r="G14122" s="34" t="s">
        <v>364</v>
      </c>
    </row>
    <row r="14123" spans="1:7">
      <c r="A14123" s="32">
        <v>2018</v>
      </c>
      <c r="B14123" s="32">
        <v>55415</v>
      </c>
      <c r="C14123" s="33" t="s">
        <v>563</v>
      </c>
      <c r="D14123" s="33" t="s">
        <v>564</v>
      </c>
      <c r="E14123" s="34">
        <v>690312</v>
      </c>
      <c r="F14123" s="35">
        <v>1.0229999999999999</v>
      </c>
      <c r="G14123" s="34" t="s">
        <v>364</v>
      </c>
    </row>
    <row r="14124" spans="1:7">
      <c r="A14124" s="32">
        <v>2018</v>
      </c>
      <c r="B14124" s="32">
        <v>55417</v>
      </c>
      <c r="C14124" s="33" t="s">
        <v>563</v>
      </c>
      <c r="D14124" s="33" t="s">
        <v>564</v>
      </c>
      <c r="E14124" s="34">
        <v>10110</v>
      </c>
      <c r="F14124" s="35">
        <v>1.0209999999999999</v>
      </c>
      <c r="G14124" s="34">
        <v>1328.2</v>
      </c>
    </row>
    <row r="14125" spans="1:7">
      <c r="A14125" s="32">
        <v>2018</v>
      </c>
      <c r="B14125" s="32">
        <v>55418</v>
      </c>
      <c r="C14125" s="33" t="s">
        <v>563</v>
      </c>
      <c r="D14125" s="33" t="s">
        <v>564</v>
      </c>
      <c r="E14125" s="34">
        <v>1057230</v>
      </c>
      <c r="F14125" s="35">
        <v>1.024</v>
      </c>
      <c r="G14125" s="34">
        <v>286.39999999999998</v>
      </c>
    </row>
    <row r="14126" spans="1:7">
      <c r="A14126" s="32">
        <v>2018</v>
      </c>
      <c r="B14126" s="32">
        <v>55418</v>
      </c>
      <c r="C14126" s="33" t="s">
        <v>563</v>
      </c>
      <c r="D14126" s="33" t="s">
        <v>564</v>
      </c>
      <c r="E14126" s="34">
        <v>1609089</v>
      </c>
      <c r="F14126" s="35">
        <v>1.014</v>
      </c>
      <c r="G14126" s="34">
        <v>306.39999999999998</v>
      </c>
    </row>
    <row r="14127" spans="1:7">
      <c r="A14127" s="32">
        <v>2018</v>
      </c>
      <c r="B14127" s="32">
        <v>55419</v>
      </c>
      <c r="C14127" s="33" t="s">
        <v>563</v>
      </c>
      <c r="D14127" s="33" t="s">
        <v>564</v>
      </c>
      <c r="E14127" s="34">
        <v>3675791</v>
      </c>
      <c r="F14127" s="35">
        <v>1.05</v>
      </c>
      <c r="G14127" s="34" t="s">
        <v>364</v>
      </c>
    </row>
    <row r="14128" spans="1:7">
      <c r="A14128" s="32">
        <v>2018</v>
      </c>
      <c r="B14128" s="32">
        <v>55433</v>
      </c>
      <c r="C14128" s="33" t="s">
        <v>563</v>
      </c>
      <c r="D14128" s="33" t="s">
        <v>564</v>
      </c>
      <c r="E14128" s="34">
        <v>280802</v>
      </c>
      <c r="F14128" s="35">
        <v>1.04</v>
      </c>
      <c r="G14128" s="34" t="s">
        <v>364</v>
      </c>
    </row>
    <row r="14129" spans="1:7">
      <c r="A14129" s="32">
        <v>2018</v>
      </c>
      <c r="B14129" s="32">
        <v>55438</v>
      </c>
      <c r="C14129" s="33" t="s">
        <v>563</v>
      </c>
      <c r="D14129" s="33" t="s">
        <v>564</v>
      </c>
      <c r="E14129" s="34">
        <v>308877</v>
      </c>
      <c r="F14129" s="35">
        <v>1.044</v>
      </c>
      <c r="G14129" s="34" t="s">
        <v>364</v>
      </c>
    </row>
    <row r="14130" spans="1:7">
      <c r="A14130" s="32">
        <v>2018</v>
      </c>
      <c r="B14130" s="32">
        <v>55439</v>
      </c>
      <c r="C14130" s="33" t="s">
        <v>563</v>
      </c>
      <c r="D14130" s="33" t="s">
        <v>564</v>
      </c>
      <c r="E14130" s="34">
        <v>3852640</v>
      </c>
      <c r="F14130" s="35">
        <v>1.038</v>
      </c>
      <c r="G14130" s="34" t="s">
        <v>364</v>
      </c>
    </row>
    <row r="14131" spans="1:7">
      <c r="A14131" s="32">
        <v>2018</v>
      </c>
      <c r="B14131" s="32">
        <v>55440</v>
      </c>
      <c r="C14131" s="33" t="s">
        <v>563</v>
      </c>
      <c r="D14131" s="33" t="s">
        <v>564</v>
      </c>
      <c r="E14131" s="34">
        <v>1170334</v>
      </c>
      <c r="F14131" s="35">
        <v>1.024</v>
      </c>
      <c r="G14131" s="34" t="s">
        <v>364</v>
      </c>
    </row>
    <row r="14132" spans="1:7">
      <c r="A14132" s="32">
        <v>2018</v>
      </c>
      <c r="B14132" s="32">
        <v>55451</v>
      </c>
      <c r="C14132" s="33" t="s">
        <v>563</v>
      </c>
      <c r="D14132" s="33" t="s">
        <v>564</v>
      </c>
      <c r="E14132" s="34">
        <v>3209821</v>
      </c>
      <c r="F14132" s="35">
        <v>1</v>
      </c>
      <c r="G14132" s="34">
        <v>262.3</v>
      </c>
    </row>
    <row r="14133" spans="1:7">
      <c r="A14133" s="32">
        <v>2018</v>
      </c>
      <c r="B14133" s="32">
        <v>55453</v>
      </c>
      <c r="C14133" s="33" t="s">
        <v>563</v>
      </c>
      <c r="D14133" s="33" t="s">
        <v>564</v>
      </c>
      <c r="E14133" s="34">
        <v>104205</v>
      </c>
      <c r="F14133" s="35">
        <v>1.0569999999999999</v>
      </c>
      <c r="G14133" s="34" t="s">
        <v>364</v>
      </c>
    </row>
    <row r="14134" spans="1:7">
      <c r="A14134" s="32">
        <v>2018</v>
      </c>
      <c r="B14134" s="32">
        <v>55455</v>
      </c>
      <c r="C14134" s="33" t="s">
        <v>563</v>
      </c>
      <c r="D14134" s="33" t="s">
        <v>564</v>
      </c>
      <c r="E14134" s="34">
        <v>2222884</v>
      </c>
      <c r="F14134" s="35">
        <v>1.036</v>
      </c>
      <c r="G14134" s="34">
        <v>291.3</v>
      </c>
    </row>
    <row r="14135" spans="1:7">
      <c r="A14135" s="32">
        <v>2018</v>
      </c>
      <c r="B14135" s="32">
        <v>55457</v>
      </c>
      <c r="C14135" s="33" t="s">
        <v>563</v>
      </c>
      <c r="D14135" s="33" t="s">
        <v>564</v>
      </c>
      <c r="E14135" s="34">
        <v>1506468</v>
      </c>
      <c r="F14135" s="35">
        <v>1.0389999999999999</v>
      </c>
      <c r="G14135" s="34">
        <v>226.4</v>
      </c>
    </row>
    <row r="14136" spans="1:7">
      <c r="A14136" s="32">
        <v>2018</v>
      </c>
      <c r="B14136" s="32">
        <v>55463</v>
      </c>
      <c r="C14136" s="33" t="s">
        <v>563</v>
      </c>
      <c r="D14136" s="33" t="s">
        <v>564</v>
      </c>
      <c r="E14136" s="34">
        <v>4067867</v>
      </c>
      <c r="F14136" s="35">
        <v>1.03</v>
      </c>
      <c r="G14136" s="34">
        <v>205.7</v>
      </c>
    </row>
    <row r="14137" spans="1:7">
      <c r="A14137" s="32">
        <v>2018</v>
      </c>
      <c r="B14137" s="32">
        <v>55464</v>
      </c>
      <c r="C14137" s="33" t="s">
        <v>563</v>
      </c>
      <c r="D14137" s="33" t="s">
        <v>564</v>
      </c>
      <c r="E14137" s="34">
        <v>1304677</v>
      </c>
      <c r="F14137" s="35">
        <v>1.03</v>
      </c>
      <c r="G14137" s="34" t="s">
        <v>364</v>
      </c>
    </row>
    <row r="14138" spans="1:7">
      <c r="A14138" s="32">
        <v>2018</v>
      </c>
      <c r="B14138" s="32">
        <v>55464</v>
      </c>
      <c r="C14138" s="33" t="s">
        <v>563</v>
      </c>
      <c r="D14138" s="33" t="s">
        <v>564</v>
      </c>
      <c r="E14138" s="34">
        <v>1858729</v>
      </c>
      <c r="F14138" s="35">
        <v>1.03</v>
      </c>
      <c r="G14138" s="34" t="s">
        <v>364</v>
      </c>
    </row>
    <row r="14139" spans="1:7">
      <c r="A14139" s="32">
        <v>2018</v>
      </c>
      <c r="B14139" s="32">
        <v>55464</v>
      </c>
      <c r="C14139" s="33" t="s">
        <v>563</v>
      </c>
      <c r="D14139" s="33" t="s">
        <v>564</v>
      </c>
      <c r="E14139" s="34">
        <v>2978036</v>
      </c>
      <c r="F14139" s="35">
        <v>1.03</v>
      </c>
      <c r="G14139" s="34" t="s">
        <v>364</v>
      </c>
    </row>
    <row r="14140" spans="1:7">
      <c r="A14140" s="32">
        <v>2018</v>
      </c>
      <c r="B14140" s="32">
        <v>55467</v>
      </c>
      <c r="C14140" s="33" t="s">
        <v>563</v>
      </c>
      <c r="D14140" s="33" t="s">
        <v>564</v>
      </c>
      <c r="E14140" s="34">
        <v>33</v>
      </c>
      <c r="F14140" s="35">
        <v>1.0609999999999999</v>
      </c>
      <c r="G14140" s="34">
        <v>410.5</v>
      </c>
    </row>
    <row r="14141" spans="1:7">
      <c r="A14141" s="32">
        <v>2018</v>
      </c>
      <c r="B14141" s="32">
        <v>55467</v>
      </c>
      <c r="C14141" s="33" t="s">
        <v>563</v>
      </c>
      <c r="D14141" s="33" t="s">
        <v>564</v>
      </c>
      <c r="E14141" s="34">
        <v>1201162</v>
      </c>
      <c r="F14141" s="35">
        <v>1.0529999999999999</v>
      </c>
      <c r="G14141" s="34">
        <v>284.60000000000002</v>
      </c>
    </row>
    <row r="14142" spans="1:7">
      <c r="A14142" s="32">
        <v>2018</v>
      </c>
      <c r="B14142" s="32">
        <v>55467</v>
      </c>
      <c r="C14142" s="33" t="s">
        <v>563</v>
      </c>
      <c r="D14142" s="33" t="s">
        <v>564</v>
      </c>
      <c r="E14142" s="34">
        <v>2313231</v>
      </c>
      <c r="F14142" s="35">
        <v>1.0529999999999999</v>
      </c>
      <c r="G14142" s="34">
        <v>284.5</v>
      </c>
    </row>
    <row r="14143" spans="1:7">
      <c r="A14143" s="32">
        <v>2018</v>
      </c>
      <c r="B14143" s="32">
        <v>55470</v>
      </c>
      <c r="C14143" s="33" t="s">
        <v>563</v>
      </c>
      <c r="D14143" s="33" t="s">
        <v>564</v>
      </c>
      <c r="E14143" s="34">
        <v>3259391</v>
      </c>
      <c r="F14143" s="35">
        <v>1.0229999999999999</v>
      </c>
      <c r="G14143" s="34" t="s">
        <v>364</v>
      </c>
    </row>
    <row r="14144" spans="1:7">
      <c r="A14144" s="32">
        <v>2018</v>
      </c>
      <c r="B14144" s="32">
        <v>55479</v>
      </c>
      <c r="C14144" s="33" t="s">
        <v>363</v>
      </c>
      <c r="D14144" s="33" t="s">
        <v>354</v>
      </c>
      <c r="E14144" s="34">
        <v>46766</v>
      </c>
      <c r="F14144" s="35">
        <v>16.079999999999998</v>
      </c>
      <c r="G14144" s="34" t="s">
        <v>364</v>
      </c>
    </row>
    <row r="14145" spans="1:7">
      <c r="A14145" s="32">
        <v>2018</v>
      </c>
      <c r="B14145" s="32">
        <v>55479</v>
      </c>
      <c r="C14145" s="33" t="s">
        <v>563</v>
      </c>
      <c r="D14145" s="33" t="s">
        <v>564</v>
      </c>
      <c r="E14145" s="34">
        <v>430</v>
      </c>
      <c r="F14145" s="35">
        <v>1.05</v>
      </c>
      <c r="G14145" s="34" t="s">
        <v>364</v>
      </c>
    </row>
    <row r="14146" spans="1:7">
      <c r="A14146" s="32">
        <v>2018</v>
      </c>
      <c r="B14146" s="32">
        <v>55480</v>
      </c>
      <c r="C14146" s="33" t="s">
        <v>563</v>
      </c>
      <c r="D14146" s="33" t="s">
        <v>564</v>
      </c>
      <c r="E14146" s="34">
        <v>1332625</v>
      </c>
      <c r="F14146" s="35">
        <v>1.032</v>
      </c>
      <c r="G14146" s="34" t="s">
        <v>364</v>
      </c>
    </row>
    <row r="14147" spans="1:7">
      <c r="A14147" s="32">
        <v>2018</v>
      </c>
      <c r="B14147" s="32">
        <v>55481</v>
      </c>
      <c r="C14147" s="33" t="s">
        <v>563</v>
      </c>
      <c r="D14147" s="33" t="s">
        <v>564</v>
      </c>
      <c r="E14147" s="34">
        <v>543661</v>
      </c>
      <c r="F14147" s="35">
        <v>1.028</v>
      </c>
      <c r="G14147" s="34" t="s">
        <v>364</v>
      </c>
    </row>
    <row r="14148" spans="1:7">
      <c r="A14148" s="32">
        <v>2018</v>
      </c>
      <c r="B14148" s="32">
        <v>55481</v>
      </c>
      <c r="C14148" s="33" t="s">
        <v>563</v>
      </c>
      <c r="D14148" s="33" t="s">
        <v>564</v>
      </c>
      <c r="E14148" s="34">
        <v>1775536</v>
      </c>
      <c r="F14148" s="35">
        <v>1.0509999999999999</v>
      </c>
      <c r="G14148" s="34" t="s">
        <v>364</v>
      </c>
    </row>
    <row r="14149" spans="1:7">
      <c r="A14149" s="32">
        <v>2018</v>
      </c>
      <c r="B14149" s="32">
        <v>55482</v>
      </c>
      <c r="C14149" s="33" t="s">
        <v>563</v>
      </c>
      <c r="D14149" s="33" t="s">
        <v>564</v>
      </c>
      <c r="E14149" s="34">
        <v>485</v>
      </c>
      <c r="F14149" s="35">
        <v>1.0640000000000001</v>
      </c>
      <c r="G14149" s="34">
        <v>134.5</v>
      </c>
    </row>
    <row r="14150" spans="1:7">
      <c r="A14150" s="32">
        <v>2018</v>
      </c>
      <c r="B14150" s="32">
        <v>55482</v>
      </c>
      <c r="C14150" s="33" t="s">
        <v>563</v>
      </c>
      <c r="D14150" s="33" t="s">
        <v>564</v>
      </c>
      <c r="E14150" s="34">
        <v>4</v>
      </c>
      <c r="F14150" s="35">
        <v>1.087</v>
      </c>
      <c r="G14150" s="34">
        <v>141.19999999999999</v>
      </c>
    </row>
    <row r="14151" spans="1:7">
      <c r="A14151" s="32">
        <v>2018</v>
      </c>
      <c r="B14151" s="32">
        <v>55482</v>
      </c>
      <c r="C14151" s="33" t="s">
        <v>563</v>
      </c>
      <c r="D14151" s="33" t="s">
        <v>564</v>
      </c>
      <c r="E14151" s="34">
        <v>99</v>
      </c>
      <c r="F14151" s="35">
        <v>1.083</v>
      </c>
      <c r="G14151" s="34">
        <v>97.6</v>
      </c>
    </row>
    <row r="14152" spans="1:7">
      <c r="A14152" s="32">
        <v>2018</v>
      </c>
      <c r="B14152" s="32">
        <v>55482</v>
      </c>
      <c r="C14152" s="33" t="s">
        <v>563</v>
      </c>
      <c r="D14152" s="33" t="s">
        <v>564</v>
      </c>
      <c r="E14152" s="34">
        <v>50</v>
      </c>
      <c r="F14152" s="35">
        <v>1.083</v>
      </c>
      <c r="G14152" s="34">
        <v>121.5</v>
      </c>
    </row>
    <row r="14153" spans="1:7">
      <c r="A14153" s="32">
        <v>2018</v>
      </c>
      <c r="B14153" s="32">
        <v>55482</v>
      </c>
      <c r="C14153" s="33" t="s">
        <v>563</v>
      </c>
      <c r="D14153" s="33" t="s">
        <v>564</v>
      </c>
      <c r="E14153" s="34">
        <v>111</v>
      </c>
      <c r="F14153" s="35">
        <v>1.083</v>
      </c>
      <c r="G14153" s="34">
        <v>174.6</v>
      </c>
    </row>
    <row r="14154" spans="1:7">
      <c r="A14154" s="32">
        <v>2018</v>
      </c>
      <c r="B14154" s="32">
        <v>55482</v>
      </c>
      <c r="C14154" s="33" t="s">
        <v>563</v>
      </c>
      <c r="D14154" s="33" t="s">
        <v>564</v>
      </c>
      <c r="E14154" s="34">
        <v>4180</v>
      </c>
      <c r="F14154" s="35">
        <v>1.0720000000000001</v>
      </c>
      <c r="G14154" s="34">
        <v>135.19999999999999</v>
      </c>
    </row>
    <row r="14155" spans="1:7">
      <c r="A14155" s="32">
        <v>2018</v>
      </c>
      <c r="B14155" s="32">
        <v>55482</v>
      </c>
      <c r="C14155" s="33" t="s">
        <v>563</v>
      </c>
      <c r="D14155" s="33" t="s">
        <v>564</v>
      </c>
      <c r="E14155" s="34">
        <v>2078</v>
      </c>
      <c r="F14155" s="35">
        <v>1.073</v>
      </c>
      <c r="G14155" s="34">
        <v>117.2</v>
      </c>
    </row>
    <row r="14156" spans="1:7">
      <c r="A14156" s="32">
        <v>2018</v>
      </c>
      <c r="B14156" s="32">
        <v>55482</v>
      </c>
      <c r="C14156" s="33" t="s">
        <v>563</v>
      </c>
      <c r="D14156" s="33" t="s">
        <v>564</v>
      </c>
      <c r="E14156" s="34">
        <v>595</v>
      </c>
      <c r="F14156" s="35">
        <v>1.0049999999999999</v>
      </c>
      <c r="G14156" s="34">
        <v>163.1</v>
      </c>
    </row>
    <row r="14157" spans="1:7">
      <c r="A14157" s="32">
        <v>2018</v>
      </c>
      <c r="B14157" s="32">
        <v>55482</v>
      </c>
      <c r="C14157" s="33" t="s">
        <v>563</v>
      </c>
      <c r="D14157" s="33" t="s">
        <v>564</v>
      </c>
      <c r="E14157" s="34">
        <v>3</v>
      </c>
      <c r="F14157" s="35">
        <v>1.0049999999999999</v>
      </c>
      <c r="G14157" s="34">
        <v>169.3</v>
      </c>
    </row>
    <row r="14158" spans="1:7">
      <c r="A14158" s="32">
        <v>2018</v>
      </c>
      <c r="B14158" s="32">
        <v>55482</v>
      </c>
      <c r="C14158" s="33" t="s">
        <v>563</v>
      </c>
      <c r="D14158" s="33" t="s">
        <v>564</v>
      </c>
      <c r="E14158" s="34">
        <v>198</v>
      </c>
      <c r="F14158" s="35">
        <v>1.0049999999999999</v>
      </c>
      <c r="G14158" s="34">
        <v>163.4</v>
      </c>
    </row>
    <row r="14159" spans="1:7">
      <c r="A14159" s="32">
        <v>2018</v>
      </c>
      <c r="B14159" s="32">
        <v>55482</v>
      </c>
      <c r="C14159" s="33" t="s">
        <v>563</v>
      </c>
      <c r="D14159" s="33" t="s">
        <v>564</v>
      </c>
      <c r="E14159" s="34">
        <v>45176</v>
      </c>
      <c r="F14159" s="35">
        <v>1.0640000000000001</v>
      </c>
      <c r="G14159" s="34">
        <v>150</v>
      </c>
    </row>
    <row r="14160" spans="1:7">
      <c r="A14160" s="32">
        <v>2018</v>
      </c>
      <c r="B14160" s="32">
        <v>55496</v>
      </c>
      <c r="C14160" s="33" t="s">
        <v>563</v>
      </c>
      <c r="D14160" s="33" t="s">
        <v>564</v>
      </c>
      <c r="E14160" s="34">
        <v>36866</v>
      </c>
      <c r="F14160" s="35">
        <v>1.0269999999999999</v>
      </c>
      <c r="G14160" s="34">
        <v>447.9</v>
      </c>
    </row>
    <row r="14161" spans="1:7">
      <c r="A14161" s="32">
        <v>2018</v>
      </c>
      <c r="B14161" s="32">
        <v>55501</v>
      </c>
      <c r="C14161" s="33" t="s">
        <v>563</v>
      </c>
      <c r="D14161" s="33" t="s">
        <v>564</v>
      </c>
      <c r="E14161" s="34">
        <v>1836963</v>
      </c>
      <c r="F14161" s="35">
        <v>1.018</v>
      </c>
      <c r="G14161" s="34" t="s">
        <v>364</v>
      </c>
    </row>
    <row r="14162" spans="1:7">
      <c r="A14162" s="32">
        <v>2018</v>
      </c>
      <c r="B14162" s="32">
        <v>55501</v>
      </c>
      <c r="C14162" s="33" t="s">
        <v>563</v>
      </c>
      <c r="D14162" s="33" t="s">
        <v>564</v>
      </c>
      <c r="E14162" s="34">
        <v>3105169</v>
      </c>
      <c r="F14162" s="35">
        <v>1.0349999999999999</v>
      </c>
      <c r="G14162" s="34" t="s">
        <v>364</v>
      </c>
    </row>
    <row r="14163" spans="1:7">
      <c r="A14163" s="32">
        <v>2018</v>
      </c>
      <c r="B14163" s="32">
        <v>55502</v>
      </c>
      <c r="C14163" s="33" t="s">
        <v>563</v>
      </c>
      <c r="D14163" s="33" t="s">
        <v>564</v>
      </c>
      <c r="E14163" s="34">
        <v>2780667</v>
      </c>
      <c r="F14163" s="35">
        <v>1.07</v>
      </c>
      <c r="G14163" s="34" t="s">
        <v>364</v>
      </c>
    </row>
    <row r="14164" spans="1:7">
      <c r="A14164" s="32">
        <v>2018</v>
      </c>
      <c r="B14164" s="32">
        <v>55503</v>
      </c>
      <c r="C14164" s="33" t="s">
        <v>563</v>
      </c>
      <c r="D14164" s="33" t="s">
        <v>564</v>
      </c>
      <c r="E14164" s="34">
        <v>3151827</v>
      </c>
      <c r="F14164" s="35">
        <v>1.0549999999999999</v>
      </c>
      <c r="G14164" s="34" t="s">
        <v>364</v>
      </c>
    </row>
    <row r="14165" spans="1:7">
      <c r="A14165" s="32">
        <v>2018</v>
      </c>
      <c r="B14165" s="32">
        <v>55516</v>
      </c>
      <c r="C14165" s="33" t="s">
        <v>563</v>
      </c>
      <c r="D14165" s="33" t="s">
        <v>564</v>
      </c>
      <c r="E14165" s="34">
        <v>297712</v>
      </c>
      <c r="F14165" s="35">
        <v>1.0409999999999999</v>
      </c>
      <c r="G14165" s="34" t="s">
        <v>364</v>
      </c>
    </row>
    <row r="14166" spans="1:7">
      <c r="A14166" s="32">
        <v>2018</v>
      </c>
      <c r="B14166" s="32">
        <v>55516</v>
      </c>
      <c r="C14166" s="33" t="s">
        <v>563</v>
      </c>
      <c r="D14166" s="33" t="s">
        <v>564</v>
      </c>
      <c r="E14166" s="34">
        <v>2667885</v>
      </c>
      <c r="F14166" s="35">
        <v>1.0409999999999999</v>
      </c>
      <c r="G14166" s="34" t="s">
        <v>364</v>
      </c>
    </row>
    <row r="14167" spans="1:7">
      <c r="A14167" s="32">
        <v>2018</v>
      </c>
      <c r="B14167" s="32">
        <v>55517</v>
      </c>
      <c r="C14167" s="33" t="s">
        <v>563</v>
      </c>
      <c r="D14167" s="33" t="s">
        <v>564</v>
      </c>
      <c r="E14167" s="34">
        <v>102304</v>
      </c>
      <c r="F14167" s="35">
        <v>1.018</v>
      </c>
      <c r="G14167" s="34" t="s">
        <v>364</v>
      </c>
    </row>
    <row r="14168" spans="1:7">
      <c r="A14168" s="32">
        <v>2018</v>
      </c>
      <c r="B14168" s="32">
        <v>55518</v>
      </c>
      <c r="C14168" s="33" t="s">
        <v>563</v>
      </c>
      <c r="D14168" s="33" t="s">
        <v>564</v>
      </c>
      <c r="E14168" s="34">
        <v>34889</v>
      </c>
      <c r="F14168" s="35">
        <v>1.022</v>
      </c>
      <c r="G14168" s="34" t="s">
        <v>364</v>
      </c>
    </row>
    <row r="14169" spans="1:7">
      <c r="A14169" s="32">
        <v>2018</v>
      </c>
      <c r="B14169" s="32">
        <v>55522</v>
      </c>
      <c r="C14169" s="33" t="s">
        <v>563</v>
      </c>
      <c r="D14169" s="33" t="s">
        <v>564</v>
      </c>
      <c r="E14169" s="34">
        <v>211241</v>
      </c>
      <c r="F14169" s="35">
        <v>1.0169999999999999</v>
      </c>
      <c r="G14169" s="34">
        <v>291.3</v>
      </c>
    </row>
    <row r="14170" spans="1:7">
      <c r="A14170" s="32">
        <v>2018</v>
      </c>
      <c r="B14170" s="32">
        <v>55524</v>
      </c>
      <c r="C14170" s="33" t="s">
        <v>563</v>
      </c>
      <c r="D14170" s="33" t="s">
        <v>564</v>
      </c>
      <c r="E14170" s="34">
        <v>1677920</v>
      </c>
      <c r="F14170" s="35">
        <v>1.044</v>
      </c>
      <c r="G14170" s="34" t="s">
        <v>364</v>
      </c>
    </row>
    <row r="14171" spans="1:7">
      <c r="A14171" s="32">
        <v>2018</v>
      </c>
      <c r="B14171" s="32">
        <v>55545</v>
      </c>
      <c r="C14171" s="33" t="s">
        <v>563</v>
      </c>
      <c r="D14171" s="33" t="s">
        <v>564</v>
      </c>
      <c r="E14171" s="34">
        <v>20945</v>
      </c>
      <c r="F14171" s="35">
        <v>1.03</v>
      </c>
      <c r="G14171" s="34" t="s">
        <v>364</v>
      </c>
    </row>
    <row r="14172" spans="1:7">
      <c r="A14172" s="32">
        <v>2018</v>
      </c>
      <c r="B14172" s="32">
        <v>55620</v>
      </c>
      <c r="C14172" s="33" t="s">
        <v>563</v>
      </c>
      <c r="D14172" s="33" t="s">
        <v>564</v>
      </c>
      <c r="E14172" s="34">
        <v>3</v>
      </c>
      <c r="F14172" s="35">
        <v>1.03</v>
      </c>
      <c r="G14172" s="34">
        <v>347.7</v>
      </c>
    </row>
    <row r="14173" spans="1:7">
      <c r="A14173" s="32">
        <v>2018</v>
      </c>
      <c r="B14173" s="32">
        <v>55620</v>
      </c>
      <c r="C14173" s="33" t="s">
        <v>563</v>
      </c>
      <c r="D14173" s="33" t="s">
        <v>564</v>
      </c>
      <c r="E14173" s="34">
        <v>25584</v>
      </c>
      <c r="F14173" s="35">
        <v>1.0549999999999999</v>
      </c>
      <c r="G14173" s="34">
        <v>287.60000000000002</v>
      </c>
    </row>
    <row r="14174" spans="1:7">
      <c r="A14174" s="32">
        <v>2018</v>
      </c>
      <c r="B14174" s="32">
        <v>55620</v>
      </c>
      <c r="C14174" s="33" t="s">
        <v>563</v>
      </c>
      <c r="D14174" s="33" t="s">
        <v>564</v>
      </c>
      <c r="E14174" s="34">
        <v>2292085</v>
      </c>
      <c r="F14174" s="35">
        <v>1.0549999999999999</v>
      </c>
      <c r="G14174" s="34">
        <v>304.3</v>
      </c>
    </row>
    <row r="14175" spans="1:7">
      <c r="A14175" s="32">
        <v>2018</v>
      </c>
      <c r="B14175" s="32">
        <v>55622</v>
      </c>
      <c r="C14175" s="33" t="s">
        <v>563</v>
      </c>
      <c r="D14175" s="33" t="s">
        <v>564</v>
      </c>
      <c r="E14175" s="34">
        <v>73524</v>
      </c>
      <c r="F14175" s="35">
        <v>1.02</v>
      </c>
      <c r="G14175" s="34">
        <v>177.5</v>
      </c>
    </row>
    <row r="14176" spans="1:7">
      <c r="A14176" s="32">
        <v>2018</v>
      </c>
      <c r="B14176" s="32">
        <v>55640</v>
      </c>
      <c r="C14176" s="33" t="s">
        <v>563</v>
      </c>
      <c r="D14176" s="33" t="s">
        <v>564</v>
      </c>
      <c r="E14176" s="34">
        <v>549422</v>
      </c>
      <c r="F14176" s="35">
        <v>1.07</v>
      </c>
      <c r="G14176" s="34" t="s">
        <v>364</v>
      </c>
    </row>
    <row r="14177" spans="1:7">
      <c r="A14177" s="32">
        <v>2018</v>
      </c>
      <c r="B14177" s="32">
        <v>55641</v>
      </c>
      <c r="C14177" s="33" t="s">
        <v>563</v>
      </c>
      <c r="D14177" s="33" t="s">
        <v>564</v>
      </c>
      <c r="E14177" s="34">
        <v>1936851</v>
      </c>
      <c r="F14177" s="35">
        <v>1</v>
      </c>
      <c r="G14177" s="34">
        <v>258.39999999999998</v>
      </c>
    </row>
    <row r="14178" spans="1:7">
      <c r="A14178" s="32">
        <v>2018</v>
      </c>
      <c r="B14178" s="32">
        <v>55645</v>
      </c>
      <c r="C14178" s="33" t="s">
        <v>563</v>
      </c>
      <c r="D14178" s="33" t="s">
        <v>564</v>
      </c>
      <c r="E14178" s="34">
        <v>73486</v>
      </c>
      <c r="F14178" s="35">
        <v>1.093</v>
      </c>
      <c r="G14178" s="34">
        <v>280.60000000000002</v>
      </c>
    </row>
    <row r="14179" spans="1:7">
      <c r="A14179" s="32">
        <v>2018</v>
      </c>
      <c r="B14179" s="32">
        <v>55651</v>
      </c>
      <c r="C14179" s="33" t="s">
        <v>563</v>
      </c>
      <c r="D14179" s="33" t="s">
        <v>564</v>
      </c>
      <c r="E14179" s="34">
        <v>260700</v>
      </c>
      <c r="F14179" s="35">
        <v>1</v>
      </c>
      <c r="G14179" s="34">
        <v>192.5</v>
      </c>
    </row>
    <row r="14180" spans="1:7">
      <c r="A14180" s="32">
        <v>2018</v>
      </c>
      <c r="B14180" s="32">
        <v>55656</v>
      </c>
      <c r="C14180" s="33" t="s">
        <v>563</v>
      </c>
      <c r="D14180" s="33" t="s">
        <v>564</v>
      </c>
      <c r="E14180" s="34">
        <v>1261323</v>
      </c>
      <c r="F14180" s="35">
        <v>1.036</v>
      </c>
      <c r="G14180" s="34" t="s">
        <v>364</v>
      </c>
    </row>
    <row r="14181" spans="1:7">
      <c r="A14181" s="32">
        <v>2018</v>
      </c>
      <c r="B14181" s="32">
        <v>55661</v>
      </c>
      <c r="C14181" s="33" t="s">
        <v>563</v>
      </c>
      <c r="D14181" s="33" t="s">
        <v>564</v>
      </c>
      <c r="E14181" s="34">
        <v>626077</v>
      </c>
      <c r="F14181" s="35">
        <v>1.026</v>
      </c>
      <c r="G14181" s="34" t="s">
        <v>364</v>
      </c>
    </row>
    <row r="14182" spans="1:7">
      <c r="A14182" s="32">
        <v>2018</v>
      </c>
      <c r="B14182" s="32">
        <v>55662</v>
      </c>
      <c r="C14182" s="33" t="s">
        <v>563</v>
      </c>
      <c r="D14182" s="33" t="s">
        <v>564</v>
      </c>
      <c r="E14182" s="34">
        <v>675432</v>
      </c>
      <c r="F14182" s="35">
        <v>1.0980000000000001</v>
      </c>
      <c r="G14182" s="34">
        <v>272.7</v>
      </c>
    </row>
    <row r="14183" spans="1:7">
      <c r="A14183" s="32">
        <v>2018</v>
      </c>
      <c r="B14183" s="32">
        <v>55667</v>
      </c>
      <c r="C14183" s="33" t="s">
        <v>563</v>
      </c>
      <c r="D14183" s="33" t="s">
        <v>564</v>
      </c>
      <c r="E14183" s="34">
        <v>1713327</v>
      </c>
      <c r="F14183" s="35">
        <v>1.03</v>
      </c>
      <c r="G14183" s="34" t="s">
        <v>364</v>
      </c>
    </row>
    <row r="14184" spans="1:7">
      <c r="A14184" s="32">
        <v>2018</v>
      </c>
      <c r="B14184" s="32">
        <v>55672</v>
      </c>
      <c r="C14184" s="33" t="s">
        <v>563</v>
      </c>
      <c r="D14184" s="33" t="s">
        <v>564</v>
      </c>
      <c r="E14184" s="34">
        <v>252</v>
      </c>
      <c r="F14184" s="35">
        <v>1.03</v>
      </c>
      <c r="G14184" s="34" t="s">
        <v>364</v>
      </c>
    </row>
    <row r="14185" spans="1:7">
      <c r="A14185" s="32">
        <v>2018</v>
      </c>
      <c r="B14185" s="32">
        <v>55672</v>
      </c>
      <c r="C14185" s="33" t="s">
        <v>563</v>
      </c>
      <c r="D14185" s="33" t="s">
        <v>564</v>
      </c>
      <c r="E14185" s="34">
        <v>54608</v>
      </c>
      <c r="F14185" s="35">
        <v>1.03</v>
      </c>
      <c r="G14185" s="34" t="s">
        <v>364</v>
      </c>
    </row>
    <row r="14186" spans="1:7">
      <c r="A14186" s="32">
        <v>2018</v>
      </c>
      <c r="B14186" s="32">
        <v>55687</v>
      </c>
      <c r="C14186" s="33" t="s">
        <v>563</v>
      </c>
      <c r="D14186" s="33" t="s">
        <v>564</v>
      </c>
      <c r="E14186" s="34">
        <v>1158416</v>
      </c>
      <c r="F14186" s="35">
        <v>1.0409999999999999</v>
      </c>
      <c r="G14186" s="34">
        <v>240.2</v>
      </c>
    </row>
    <row r="14187" spans="1:7">
      <c r="A14187" s="32">
        <v>2018</v>
      </c>
      <c r="B14187" s="32">
        <v>55690</v>
      </c>
      <c r="C14187" s="33" t="s">
        <v>563</v>
      </c>
      <c r="D14187" s="33" t="s">
        <v>564</v>
      </c>
      <c r="E14187" s="34">
        <v>2116591</v>
      </c>
      <c r="F14187" s="35">
        <v>1.0269999999999999</v>
      </c>
      <c r="G14187" s="34" t="s">
        <v>364</v>
      </c>
    </row>
    <row r="14188" spans="1:7">
      <c r="A14188" s="32">
        <v>2018</v>
      </c>
      <c r="B14188" s="32">
        <v>55694</v>
      </c>
      <c r="C14188" s="33" t="s">
        <v>563</v>
      </c>
      <c r="D14188" s="33" t="s">
        <v>564</v>
      </c>
      <c r="E14188" s="34">
        <v>1803867</v>
      </c>
      <c r="F14188" s="35">
        <v>1</v>
      </c>
      <c r="G14188" s="34">
        <v>262.3</v>
      </c>
    </row>
    <row r="14189" spans="1:7">
      <c r="A14189" s="32">
        <v>2018</v>
      </c>
      <c r="B14189" s="32">
        <v>55700</v>
      </c>
      <c r="C14189" s="33" t="s">
        <v>563</v>
      </c>
      <c r="D14189" s="33" t="s">
        <v>564</v>
      </c>
      <c r="E14189" s="34">
        <v>1149</v>
      </c>
      <c r="F14189" s="35">
        <v>1.095</v>
      </c>
      <c r="G14189" s="34">
        <v>127.6</v>
      </c>
    </row>
    <row r="14190" spans="1:7">
      <c r="A14190" s="32">
        <v>2018</v>
      </c>
      <c r="B14190" s="32">
        <v>55700</v>
      </c>
      <c r="C14190" s="33" t="s">
        <v>563</v>
      </c>
      <c r="D14190" s="33" t="s">
        <v>564</v>
      </c>
      <c r="E14190" s="34">
        <v>27654</v>
      </c>
      <c r="F14190" s="35">
        <v>1.0980000000000001</v>
      </c>
      <c r="G14190" s="34">
        <v>120.4</v>
      </c>
    </row>
    <row r="14191" spans="1:7">
      <c r="A14191" s="32">
        <v>2018</v>
      </c>
      <c r="B14191" s="32">
        <v>55700</v>
      </c>
      <c r="C14191" s="33" t="s">
        <v>563</v>
      </c>
      <c r="D14191" s="33" t="s">
        <v>564</v>
      </c>
      <c r="E14191" s="34">
        <v>19076</v>
      </c>
      <c r="F14191" s="35">
        <v>1.0980000000000001</v>
      </c>
      <c r="G14191" s="34">
        <v>182.9</v>
      </c>
    </row>
    <row r="14192" spans="1:7">
      <c r="A14192" s="32">
        <v>2018</v>
      </c>
      <c r="B14192" s="32">
        <v>55700</v>
      </c>
      <c r="C14192" s="33" t="s">
        <v>563</v>
      </c>
      <c r="D14192" s="33" t="s">
        <v>564</v>
      </c>
      <c r="E14192" s="34">
        <v>16154</v>
      </c>
      <c r="F14192" s="35">
        <v>1.0980000000000001</v>
      </c>
      <c r="G14192" s="34">
        <v>87.4</v>
      </c>
    </row>
    <row r="14193" spans="1:7">
      <c r="A14193" s="32">
        <v>2018</v>
      </c>
      <c r="B14193" s="32">
        <v>55700</v>
      </c>
      <c r="C14193" s="33" t="s">
        <v>563</v>
      </c>
      <c r="D14193" s="33" t="s">
        <v>564</v>
      </c>
      <c r="E14193" s="34">
        <v>8077</v>
      </c>
      <c r="F14193" s="35">
        <v>1.0980000000000001</v>
      </c>
      <c r="G14193" s="34">
        <v>113.1</v>
      </c>
    </row>
    <row r="14194" spans="1:7">
      <c r="A14194" s="32">
        <v>2018</v>
      </c>
      <c r="B14194" s="32">
        <v>55700</v>
      </c>
      <c r="C14194" s="33" t="s">
        <v>563</v>
      </c>
      <c r="D14194" s="33" t="s">
        <v>564</v>
      </c>
      <c r="E14194" s="34">
        <v>5169</v>
      </c>
      <c r="F14194" s="35">
        <v>1.099</v>
      </c>
      <c r="G14194" s="34">
        <v>113.5</v>
      </c>
    </row>
    <row r="14195" spans="1:7">
      <c r="A14195" s="32">
        <v>2018</v>
      </c>
      <c r="B14195" s="32">
        <v>55700</v>
      </c>
      <c r="C14195" s="33" t="s">
        <v>563</v>
      </c>
      <c r="D14195" s="33" t="s">
        <v>564</v>
      </c>
      <c r="E14195" s="34">
        <v>7021</v>
      </c>
      <c r="F14195" s="35">
        <v>1.099</v>
      </c>
      <c r="G14195" s="34">
        <v>171.9</v>
      </c>
    </row>
    <row r="14196" spans="1:7">
      <c r="A14196" s="32">
        <v>2018</v>
      </c>
      <c r="B14196" s="32">
        <v>55700</v>
      </c>
      <c r="C14196" s="33" t="s">
        <v>563</v>
      </c>
      <c r="D14196" s="33" t="s">
        <v>564</v>
      </c>
      <c r="E14196" s="34">
        <v>932</v>
      </c>
      <c r="F14196" s="35">
        <v>1.099</v>
      </c>
      <c r="G14196" s="34">
        <v>196.5</v>
      </c>
    </row>
    <row r="14197" spans="1:7">
      <c r="A14197" s="32">
        <v>2018</v>
      </c>
      <c r="B14197" s="32">
        <v>55700</v>
      </c>
      <c r="C14197" s="33" t="s">
        <v>563</v>
      </c>
      <c r="D14197" s="33" t="s">
        <v>564</v>
      </c>
      <c r="E14197" s="34">
        <v>2340</v>
      </c>
      <c r="F14197" s="35">
        <v>1.099</v>
      </c>
      <c r="G14197" s="34">
        <v>171.9</v>
      </c>
    </row>
    <row r="14198" spans="1:7">
      <c r="A14198" s="32">
        <v>2018</v>
      </c>
      <c r="B14198" s="32">
        <v>55700</v>
      </c>
      <c r="C14198" s="33" t="s">
        <v>563</v>
      </c>
      <c r="D14198" s="33" t="s">
        <v>564</v>
      </c>
      <c r="E14198" s="34">
        <v>583112</v>
      </c>
      <c r="F14198" s="35">
        <v>1.0980000000000001</v>
      </c>
      <c r="G14198" s="34">
        <v>179.3</v>
      </c>
    </row>
    <row r="14199" spans="1:7">
      <c r="A14199" s="32">
        <v>2018</v>
      </c>
      <c r="B14199" s="32">
        <v>55701</v>
      </c>
      <c r="C14199" s="33" t="s">
        <v>563</v>
      </c>
      <c r="D14199" s="33" t="s">
        <v>564</v>
      </c>
      <c r="E14199" s="34">
        <v>2521253</v>
      </c>
      <c r="F14199" s="35">
        <v>1.052</v>
      </c>
      <c r="G14199" s="34">
        <v>263.89999999999998</v>
      </c>
    </row>
    <row r="14200" spans="1:7">
      <c r="A14200" s="32">
        <v>2018</v>
      </c>
      <c r="B14200" s="32">
        <v>55706</v>
      </c>
      <c r="C14200" s="33" t="s">
        <v>563</v>
      </c>
      <c r="D14200" s="33" t="s">
        <v>564</v>
      </c>
      <c r="E14200" s="34">
        <v>3621441</v>
      </c>
      <c r="F14200" s="35">
        <v>1.03</v>
      </c>
      <c r="G14200" s="34" t="s">
        <v>364</v>
      </c>
    </row>
    <row r="14201" spans="1:7">
      <c r="A14201" s="32">
        <v>2018</v>
      </c>
      <c r="B14201" s="32">
        <v>55710</v>
      </c>
      <c r="C14201" s="33" t="s">
        <v>563</v>
      </c>
      <c r="D14201" s="33" t="s">
        <v>564</v>
      </c>
      <c r="E14201" s="34">
        <v>2268444</v>
      </c>
      <c r="F14201" s="35">
        <v>1.048</v>
      </c>
      <c r="G14201" s="34" t="s">
        <v>364</v>
      </c>
    </row>
    <row r="14202" spans="1:7">
      <c r="A14202" s="32">
        <v>2018</v>
      </c>
      <c r="B14202" s="32">
        <v>55714</v>
      </c>
      <c r="C14202" s="33" t="s">
        <v>563</v>
      </c>
      <c r="D14202" s="33" t="s">
        <v>564</v>
      </c>
      <c r="E14202" s="34">
        <v>1471799</v>
      </c>
      <c r="F14202" s="35">
        <v>1.0229999999999999</v>
      </c>
      <c r="G14202" s="34">
        <v>303</v>
      </c>
    </row>
    <row r="14203" spans="1:7">
      <c r="A14203" s="32">
        <v>2018</v>
      </c>
      <c r="B14203" s="32">
        <v>55718</v>
      </c>
      <c r="C14203" s="33" t="s">
        <v>563</v>
      </c>
      <c r="D14203" s="33" t="s">
        <v>564</v>
      </c>
      <c r="E14203" s="34">
        <v>286353</v>
      </c>
      <c r="F14203" s="35">
        <v>1</v>
      </c>
      <c r="G14203" s="34">
        <v>278.5</v>
      </c>
    </row>
    <row r="14204" spans="1:7">
      <c r="A14204" s="32">
        <v>2018</v>
      </c>
      <c r="B14204" s="32">
        <v>55736</v>
      </c>
      <c r="C14204" s="33" t="s">
        <v>563</v>
      </c>
      <c r="D14204" s="33" t="s">
        <v>564</v>
      </c>
      <c r="E14204" s="34">
        <v>5675344</v>
      </c>
      <c r="F14204" s="35">
        <v>1.054</v>
      </c>
      <c r="G14204" s="34" t="s">
        <v>364</v>
      </c>
    </row>
    <row r="14205" spans="1:7">
      <c r="A14205" s="32">
        <v>2018</v>
      </c>
      <c r="B14205" s="32">
        <v>55748</v>
      </c>
      <c r="C14205" s="33" t="s">
        <v>563</v>
      </c>
      <c r="D14205" s="33" t="s">
        <v>564</v>
      </c>
      <c r="E14205" s="34">
        <v>48798</v>
      </c>
      <c r="F14205" s="35">
        <v>1.0249999999999999</v>
      </c>
      <c r="G14205" s="34" t="s">
        <v>364</v>
      </c>
    </row>
    <row r="14206" spans="1:7">
      <c r="A14206" s="32">
        <v>2018</v>
      </c>
      <c r="B14206" s="32">
        <v>55749</v>
      </c>
      <c r="C14206" s="33" t="s">
        <v>363</v>
      </c>
      <c r="D14206" s="33" t="s">
        <v>354</v>
      </c>
      <c r="E14206" s="34">
        <v>5408</v>
      </c>
      <c r="F14206" s="35">
        <v>16.399999999999999</v>
      </c>
      <c r="G14206" s="34" t="s">
        <v>364</v>
      </c>
    </row>
    <row r="14207" spans="1:7">
      <c r="A14207" s="32">
        <v>2018</v>
      </c>
      <c r="B14207" s="32">
        <v>55801</v>
      </c>
      <c r="C14207" s="33" t="s">
        <v>563</v>
      </c>
      <c r="D14207" s="33" t="s">
        <v>564</v>
      </c>
      <c r="E14207" s="34">
        <v>2162164</v>
      </c>
      <c r="F14207" s="35">
        <v>1.0289999999999999</v>
      </c>
      <c r="G14207" s="34" t="s">
        <v>364</v>
      </c>
    </row>
    <row r="14208" spans="1:7">
      <c r="A14208" s="32">
        <v>2018</v>
      </c>
      <c r="B14208" s="32">
        <v>55801</v>
      </c>
      <c r="C14208" s="33" t="s">
        <v>563</v>
      </c>
      <c r="D14208" s="33" t="s">
        <v>564</v>
      </c>
      <c r="E14208" s="34">
        <v>365362</v>
      </c>
      <c r="F14208" s="35">
        <v>1.0289999999999999</v>
      </c>
      <c r="G14208" s="34" t="s">
        <v>364</v>
      </c>
    </row>
    <row r="14209" spans="1:7">
      <c r="A14209" s="32">
        <v>2018</v>
      </c>
      <c r="B14209" s="32">
        <v>55821</v>
      </c>
      <c r="C14209" s="33" t="s">
        <v>563</v>
      </c>
      <c r="D14209" s="33" t="s">
        <v>564</v>
      </c>
      <c r="E14209" s="34">
        <v>1371889</v>
      </c>
      <c r="F14209" s="35">
        <v>1.02</v>
      </c>
      <c r="G14209" s="34" t="s">
        <v>364</v>
      </c>
    </row>
    <row r="14210" spans="1:7">
      <c r="A14210" s="32">
        <v>2018</v>
      </c>
      <c r="B14210" s="32">
        <v>55835</v>
      </c>
      <c r="C14210" s="33" t="s">
        <v>563</v>
      </c>
      <c r="D14210" s="33" t="s">
        <v>564</v>
      </c>
      <c r="E14210" s="34">
        <v>1821047</v>
      </c>
      <c r="F14210" s="35">
        <v>1.103</v>
      </c>
      <c r="G14210" s="34">
        <v>273.8</v>
      </c>
    </row>
    <row r="14211" spans="1:7">
      <c r="A14211" s="32">
        <v>2018</v>
      </c>
      <c r="B14211" s="32">
        <v>55841</v>
      </c>
      <c r="C14211" s="33" t="s">
        <v>563</v>
      </c>
      <c r="D14211" s="33" t="s">
        <v>564</v>
      </c>
      <c r="E14211" s="34">
        <v>1526139</v>
      </c>
      <c r="F14211" s="35">
        <v>1.0409999999999999</v>
      </c>
      <c r="G14211" s="34">
        <v>239.8</v>
      </c>
    </row>
    <row r="14212" spans="1:7">
      <c r="A14212" s="32">
        <v>2018</v>
      </c>
      <c r="B14212" s="32">
        <v>55853</v>
      </c>
      <c r="C14212" s="33" t="s">
        <v>563</v>
      </c>
      <c r="D14212" s="33" t="s">
        <v>564</v>
      </c>
      <c r="E14212" s="34">
        <v>45518</v>
      </c>
      <c r="F14212" s="35">
        <v>1.026</v>
      </c>
      <c r="G14212" s="34" t="s">
        <v>364</v>
      </c>
    </row>
    <row r="14213" spans="1:7">
      <c r="A14213" s="32">
        <v>2018</v>
      </c>
      <c r="B14213" s="32">
        <v>55856</v>
      </c>
      <c r="C14213" s="33" t="s">
        <v>353</v>
      </c>
      <c r="D14213" s="33" t="s">
        <v>354</v>
      </c>
      <c r="E14213" s="34">
        <v>524504</v>
      </c>
      <c r="F14213" s="35">
        <v>17</v>
      </c>
      <c r="G14213" s="34" t="s">
        <v>364</v>
      </c>
    </row>
    <row r="14214" spans="1:7">
      <c r="A14214" s="32">
        <v>2018</v>
      </c>
      <c r="B14214" s="32">
        <v>55856</v>
      </c>
      <c r="C14214" s="33" t="s">
        <v>563</v>
      </c>
      <c r="D14214" s="33" t="s">
        <v>564</v>
      </c>
      <c r="E14214" s="34">
        <v>39</v>
      </c>
      <c r="F14214" s="35">
        <v>1.02</v>
      </c>
      <c r="G14214" s="34" t="s">
        <v>364</v>
      </c>
    </row>
    <row r="14215" spans="1:7">
      <c r="A14215" s="32">
        <v>2018</v>
      </c>
      <c r="B14215" s="32">
        <v>55927</v>
      </c>
      <c r="C14215" s="33" t="s">
        <v>563</v>
      </c>
      <c r="D14215" s="33" t="s">
        <v>564</v>
      </c>
      <c r="E14215" s="34">
        <v>29152</v>
      </c>
      <c r="F14215" s="35">
        <v>1.0289999999999999</v>
      </c>
      <c r="G14215" s="34">
        <v>375.5</v>
      </c>
    </row>
    <row r="14216" spans="1:7">
      <c r="A14216" s="32">
        <v>2018</v>
      </c>
      <c r="B14216" s="32">
        <v>55927</v>
      </c>
      <c r="C14216" s="33" t="s">
        <v>563</v>
      </c>
      <c r="D14216" s="33" t="s">
        <v>564</v>
      </c>
      <c r="E14216" s="34">
        <v>1314027</v>
      </c>
      <c r="F14216" s="35">
        <v>1.0289999999999999</v>
      </c>
      <c r="G14216" s="34">
        <v>377.3</v>
      </c>
    </row>
    <row r="14217" spans="1:7">
      <c r="A14217" s="32">
        <v>2018</v>
      </c>
      <c r="B14217" s="32">
        <v>55933</v>
      </c>
      <c r="C14217" s="33" t="s">
        <v>563</v>
      </c>
      <c r="D14217" s="33" t="s">
        <v>564</v>
      </c>
      <c r="E14217" s="34">
        <v>4518</v>
      </c>
      <c r="F14217" s="35">
        <v>1.0469999999999999</v>
      </c>
      <c r="G14217" s="34" t="s">
        <v>364</v>
      </c>
    </row>
    <row r="14218" spans="1:7">
      <c r="A14218" s="32">
        <v>2018</v>
      </c>
      <c r="B14218" s="32">
        <v>55933</v>
      </c>
      <c r="C14218" s="33" t="s">
        <v>563</v>
      </c>
      <c r="D14218" s="33" t="s">
        <v>564</v>
      </c>
      <c r="E14218" s="34">
        <v>63325</v>
      </c>
      <c r="F14218" s="35">
        <v>1.0469999999999999</v>
      </c>
      <c r="G14218" s="34" t="s">
        <v>364</v>
      </c>
    </row>
    <row r="14219" spans="1:7">
      <c r="A14219" s="32">
        <v>2018</v>
      </c>
      <c r="B14219" s="32">
        <v>55938</v>
      </c>
      <c r="C14219" s="33" t="s">
        <v>563</v>
      </c>
      <c r="D14219" s="33" t="s">
        <v>564</v>
      </c>
      <c r="E14219" s="34">
        <v>686</v>
      </c>
      <c r="F14219" s="35">
        <v>1.0609999999999999</v>
      </c>
      <c r="G14219" s="34" t="s">
        <v>364</v>
      </c>
    </row>
    <row r="14220" spans="1:7">
      <c r="A14220" s="32">
        <v>2018</v>
      </c>
      <c r="B14220" s="32">
        <v>55938</v>
      </c>
      <c r="C14220" s="33" t="s">
        <v>563</v>
      </c>
      <c r="D14220" s="33" t="s">
        <v>564</v>
      </c>
      <c r="E14220" s="34">
        <v>766</v>
      </c>
      <c r="F14220" s="35">
        <v>1.0609999999999999</v>
      </c>
      <c r="G14220" s="34" t="s">
        <v>364</v>
      </c>
    </row>
    <row r="14221" spans="1:7">
      <c r="A14221" s="32">
        <v>2018</v>
      </c>
      <c r="B14221" s="32">
        <v>55938</v>
      </c>
      <c r="C14221" s="33" t="s">
        <v>563</v>
      </c>
      <c r="D14221" s="33" t="s">
        <v>564</v>
      </c>
      <c r="E14221" s="34">
        <v>1298</v>
      </c>
      <c r="F14221" s="35">
        <v>1.0609999999999999</v>
      </c>
      <c r="G14221" s="34" t="s">
        <v>364</v>
      </c>
    </row>
    <row r="14222" spans="1:7">
      <c r="A14222" s="32">
        <v>2018</v>
      </c>
      <c r="B14222" s="32">
        <v>55938</v>
      </c>
      <c r="C14222" s="33" t="s">
        <v>563</v>
      </c>
      <c r="D14222" s="33" t="s">
        <v>564</v>
      </c>
      <c r="E14222" s="34">
        <v>2471</v>
      </c>
      <c r="F14222" s="35">
        <v>1.0609999999999999</v>
      </c>
      <c r="G14222" s="34" t="s">
        <v>364</v>
      </c>
    </row>
    <row r="14223" spans="1:7">
      <c r="A14223" s="32">
        <v>2018</v>
      </c>
      <c r="B14223" s="32">
        <v>55938</v>
      </c>
      <c r="C14223" s="33" t="s">
        <v>563</v>
      </c>
      <c r="D14223" s="33" t="s">
        <v>564</v>
      </c>
      <c r="E14223" s="34">
        <v>25025</v>
      </c>
      <c r="F14223" s="35">
        <v>1.0609999999999999</v>
      </c>
      <c r="G14223" s="34" t="s">
        <v>364</v>
      </c>
    </row>
    <row r="14224" spans="1:7">
      <c r="A14224" s="32">
        <v>2018</v>
      </c>
      <c r="B14224" s="32">
        <v>55938</v>
      </c>
      <c r="C14224" s="33" t="s">
        <v>563</v>
      </c>
      <c r="D14224" s="33" t="s">
        <v>564</v>
      </c>
      <c r="E14224" s="34">
        <v>15003</v>
      </c>
      <c r="F14224" s="35">
        <v>1.0609999999999999</v>
      </c>
      <c r="G14224" s="34" t="s">
        <v>364</v>
      </c>
    </row>
    <row r="14225" spans="1:7">
      <c r="A14225" s="32">
        <v>2018</v>
      </c>
      <c r="B14225" s="32">
        <v>55938</v>
      </c>
      <c r="C14225" s="33" t="s">
        <v>563</v>
      </c>
      <c r="D14225" s="33" t="s">
        <v>564</v>
      </c>
      <c r="E14225" s="34">
        <v>155155</v>
      </c>
      <c r="F14225" s="35">
        <v>1.0609999999999999</v>
      </c>
      <c r="G14225" s="34" t="s">
        <v>364</v>
      </c>
    </row>
    <row r="14226" spans="1:7">
      <c r="A14226" s="32">
        <v>2018</v>
      </c>
      <c r="B14226" s="32">
        <v>55939</v>
      </c>
      <c r="C14226" s="33" t="s">
        <v>563</v>
      </c>
      <c r="D14226" s="33" t="s">
        <v>564</v>
      </c>
      <c r="E14226" s="34">
        <v>2830815</v>
      </c>
      <c r="F14226" s="35">
        <v>1.0720000000000001</v>
      </c>
      <c r="G14226" s="34">
        <v>324.8</v>
      </c>
    </row>
    <row r="14227" spans="1:7">
      <c r="A14227" s="32">
        <v>2018</v>
      </c>
      <c r="B14227" s="32">
        <v>55965</v>
      </c>
      <c r="C14227" s="33" t="s">
        <v>563</v>
      </c>
      <c r="D14227" s="33" t="s">
        <v>564</v>
      </c>
      <c r="E14227" s="34">
        <v>5204071</v>
      </c>
      <c r="F14227" s="35">
        <v>1.0249999999999999</v>
      </c>
      <c r="G14227" s="34" t="s">
        <v>364</v>
      </c>
    </row>
    <row r="14228" spans="1:7">
      <c r="A14228" s="32">
        <v>2018</v>
      </c>
      <c r="B14228" s="32">
        <v>55970</v>
      </c>
      <c r="C14228" s="33" t="s">
        <v>563</v>
      </c>
      <c r="D14228" s="33" t="s">
        <v>564</v>
      </c>
      <c r="E14228" s="34">
        <v>52074</v>
      </c>
      <c r="F14228" s="35">
        <v>1</v>
      </c>
      <c r="G14228" s="34">
        <v>262.39999999999998</v>
      </c>
    </row>
    <row r="14229" spans="1:7">
      <c r="A14229" s="32">
        <v>2018</v>
      </c>
      <c r="B14229" s="32">
        <v>55970</v>
      </c>
      <c r="C14229" s="33" t="s">
        <v>563</v>
      </c>
      <c r="D14229" s="33" t="s">
        <v>564</v>
      </c>
      <c r="E14229" s="34">
        <v>67633</v>
      </c>
      <c r="F14229" s="35">
        <v>1</v>
      </c>
      <c r="G14229" s="34">
        <v>92.3</v>
      </c>
    </row>
    <row r="14230" spans="1:7">
      <c r="A14230" s="32">
        <v>2018</v>
      </c>
      <c r="B14230" s="32">
        <v>55970</v>
      </c>
      <c r="C14230" s="33" t="s">
        <v>563</v>
      </c>
      <c r="D14230" s="33" t="s">
        <v>564</v>
      </c>
      <c r="E14230" s="34">
        <v>126532</v>
      </c>
      <c r="F14230" s="35">
        <v>1</v>
      </c>
      <c r="G14230" s="34">
        <v>243.1</v>
      </c>
    </row>
    <row r="14231" spans="1:7">
      <c r="A14231" s="32">
        <v>2018</v>
      </c>
      <c r="B14231" s="32">
        <v>55970</v>
      </c>
      <c r="C14231" s="33" t="s">
        <v>563</v>
      </c>
      <c r="D14231" s="33" t="s">
        <v>564</v>
      </c>
      <c r="E14231" s="34">
        <v>74714</v>
      </c>
      <c r="F14231" s="35">
        <v>1</v>
      </c>
      <c r="G14231" s="34">
        <v>344.2</v>
      </c>
    </row>
    <row r="14232" spans="1:7">
      <c r="A14232" s="32">
        <v>2018</v>
      </c>
      <c r="B14232" s="32">
        <v>55970</v>
      </c>
      <c r="C14232" s="33" t="s">
        <v>563</v>
      </c>
      <c r="D14232" s="33" t="s">
        <v>564</v>
      </c>
      <c r="E14232" s="34">
        <v>66903</v>
      </c>
      <c r="F14232" s="35">
        <v>1</v>
      </c>
      <c r="G14232" s="34">
        <v>304.89999999999998</v>
      </c>
    </row>
    <row r="14233" spans="1:7">
      <c r="A14233" s="32">
        <v>2018</v>
      </c>
      <c r="B14233" s="32">
        <v>55970</v>
      </c>
      <c r="C14233" s="33" t="s">
        <v>563</v>
      </c>
      <c r="D14233" s="33" t="s">
        <v>564</v>
      </c>
      <c r="E14233" s="34">
        <v>35510</v>
      </c>
      <c r="F14233" s="35">
        <v>1</v>
      </c>
      <c r="G14233" s="34">
        <v>292.39999999999998</v>
      </c>
    </row>
    <row r="14234" spans="1:7">
      <c r="A14234" s="32">
        <v>2018</v>
      </c>
      <c r="B14234" s="32">
        <v>55970</v>
      </c>
      <c r="C14234" s="33" t="s">
        <v>563</v>
      </c>
      <c r="D14234" s="33" t="s">
        <v>564</v>
      </c>
      <c r="E14234" s="34">
        <v>33928</v>
      </c>
      <c r="F14234" s="35">
        <v>1</v>
      </c>
      <c r="G14234" s="34">
        <v>469.4</v>
      </c>
    </row>
    <row r="14235" spans="1:7">
      <c r="A14235" s="32">
        <v>2018</v>
      </c>
      <c r="B14235" s="32">
        <v>55970</v>
      </c>
      <c r="C14235" s="33" t="s">
        <v>563</v>
      </c>
      <c r="D14235" s="33" t="s">
        <v>564</v>
      </c>
      <c r="E14235" s="34">
        <v>19277</v>
      </c>
      <c r="F14235" s="35">
        <v>1</v>
      </c>
      <c r="G14235" s="34">
        <v>287.39999999999998</v>
      </c>
    </row>
    <row r="14236" spans="1:7">
      <c r="A14236" s="32">
        <v>2018</v>
      </c>
      <c r="B14236" s="32">
        <v>55970</v>
      </c>
      <c r="C14236" s="33" t="s">
        <v>563</v>
      </c>
      <c r="D14236" s="33" t="s">
        <v>564</v>
      </c>
      <c r="E14236" s="34">
        <v>21342</v>
      </c>
      <c r="F14236" s="35">
        <v>1</v>
      </c>
      <c r="G14236" s="34">
        <v>243.1</v>
      </c>
    </row>
    <row r="14237" spans="1:7">
      <c r="A14237" s="32">
        <v>2018</v>
      </c>
      <c r="B14237" s="32">
        <v>55970</v>
      </c>
      <c r="C14237" s="33" t="s">
        <v>563</v>
      </c>
      <c r="D14237" s="33" t="s">
        <v>564</v>
      </c>
      <c r="E14237" s="34">
        <v>30787</v>
      </c>
      <c r="F14237" s="35">
        <v>1</v>
      </c>
      <c r="G14237" s="34">
        <v>164.3</v>
      </c>
    </row>
    <row r="14238" spans="1:7">
      <c r="A14238" s="32">
        <v>2018</v>
      </c>
      <c r="B14238" s="32">
        <v>55970</v>
      </c>
      <c r="C14238" s="33" t="s">
        <v>563</v>
      </c>
      <c r="D14238" s="33" t="s">
        <v>564</v>
      </c>
      <c r="E14238" s="34">
        <v>13476</v>
      </c>
      <c r="F14238" s="35">
        <v>1</v>
      </c>
      <c r="G14238" s="34">
        <v>283.39999999999998</v>
      </c>
    </row>
    <row r="14239" spans="1:7">
      <c r="A14239" s="32">
        <v>2018</v>
      </c>
      <c r="B14239" s="32">
        <v>55970</v>
      </c>
      <c r="C14239" s="33" t="s">
        <v>563</v>
      </c>
      <c r="D14239" s="33" t="s">
        <v>564</v>
      </c>
      <c r="E14239" s="34">
        <v>10321</v>
      </c>
      <c r="F14239" s="35">
        <v>1</v>
      </c>
      <c r="G14239" s="34">
        <v>290.39999999999998</v>
      </c>
    </row>
    <row r="14240" spans="1:7">
      <c r="A14240" s="32">
        <v>2018</v>
      </c>
      <c r="B14240" s="32">
        <v>55970</v>
      </c>
      <c r="C14240" s="33" t="s">
        <v>563</v>
      </c>
      <c r="D14240" s="33" t="s">
        <v>564</v>
      </c>
      <c r="E14240" s="34">
        <v>9</v>
      </c>
      <c r="F14240" s="35">
        <v>1</v>
      </c>
      <c r="G14240" s="34">
        <v>385.2</v>
      </c>
    </row>
    <row r="14241" spans="1:7">
      <c r="A14241" s="32">
        <v>2018</v>
      </c>
      <c r="B14241" s="32">
        <v>55970</v>
      </c>
      <c r="C14241" s="33" t="s">
        <v>563</v>
      </c>
      <c r="D14241" s="33" t="s">
        <v>564</v>
      </c>
      <c r="E14241" s="34">
        <v>55</v>
      </c>
      <c r="F14241" s="35">
        <v>1</v>
      </c>
      <c r="G14241" s="34">
        <v>289.39999999999998</v>
      </c>
    </row>
    <row r="14242" spans="1:7">
      <c r="A14242" s="32">
        <v>2018</v>
      </c>
      <c r="B14242" s="32">
        <v>55970</v>
      </c>
      <c r="C14242" s="33" t="s">
        <v>563</v>
      </c>
      <c r="D14242" s="33" t="s">
        <v>564</v>
      </c>
      <c r="E14242" s="34">
        <v>207</v>
      </c>
      <c r="F14242" s="35">
        <v>1</v>
      </c>
      <c r="G14242" s="34">
        <v>292.89999999999998</v>
      </c>
    </row>
    <row r="14243" spans="1:7">
      <c r="A14243" s="32">
        <v>2018</v>
      </c>
      <c r="B14243" s="32">
        <v>55970</v>
      </c>
      <c r="C14243" s="33" t="s">
        <v>563</v>
      </c>
      <c r="D14243" s="33" t="s">
        <v>564</v>
      </c>
      <c r="E14243" s="34">
        <v>220</v>
      </c>
      <c r="F14243" s="35">
        <v>1</v>
      </c>
      <c r="G14243" s="34">
        <v>292.89999999999998</v>
      </c>
    </row>
    <row r="14244" spans="1:7">
      <c r="A14244" s="32">
        <v>2018</v>
      </c>
      <c r="B14244" s="32">
        <v>55970</v>
      </c>
      <c r="C14244" s="33" t="s">
        <v>563</v>
      </c>
      <c r="D14244" s="33" t="s">
        <v>564</v>
      </c>
      <c r="E14244" s="34">
        <v>220</v>
      </c>
      <c r="F14244" s="35">
        <v>1</v>
      </c>
      <c r="G14244" s="34">
        <v>301.89999999999998</v>
      </c>
    </row>
    <row r="14245" spans="1:7">
      <c r="A14245" s="32">
        <v>2018</v>
      </c>
      <c r="B14245" s="32">
        <v>55970</v>
      </c>
      <c r="C14245" s="33" t="s">
        <v>563</v>
      </c>
      <c r="D14245" s="33" t="s">
        <v>564</v>
      </c>
      <c r="E14245" s="34">
        <v>280</v>
      </c>
      <c r="F14245" s="35">
        <v>1</v>
      </c>
      <c r="G14245" s="34">
        <v>291.89999999999998</v>
      </c>
    </row>
    <row r="14246" spans="1:7">
      <c r="A14246" s="32">
        <v>2018</v>
      </c>
      <c r="B14246" s="32">
        <v>55970</v>
      </c>
      <c r="C14246" s="33" t="s">
        <v>563</v>
      </c>
      <c r="D14246" s="33" t="s">
        <v>564</v>
      </c>
      <c r="E14246" s="34">
        <v>330</v>
      </c>
      <c r="F14246" s="35">
        <v>1</v>
      </c>
      <c r="G14246" s="34">
        <v>401.2</v>
      </c>
    </row>
    <row r="14247" spans="1:7">
      <c r="A14247" s="32">
        <v>2018</v>
      </c>
      <c r="B14247" s="32">
        <v>55970</v>
      </c>
      <c r="C14247" s="33" t="s">
        <v>563</v>
      </c>
      <c r="D14247" s="33" t="s">
        <v>564</v>
      </c>
      <c r="E14247" s="34">
        <v>358</v>
      </c>
      <c r="F14247" s="35">
        <v>1</v>
      </c>
      <c r="G14247" s="34">
        <v>401.2</v>
      </c>
    </row>
    <row r="14248" spans="1:7">
      <c r="A14248" s="32">
        <v>2018</v>
      </c>
      <c r="B14248" s="32">
        <v>55970</v>
      </c>
      <c r="C14248" s="33" t="s">
        <v>563</v>
      </c>
      <c r="D14248" s="33" t="s">
        <v>564</v>
      </c>
      <c r="E14248" s="34">
        <v>620</v>
      </c>
      <c r="F14248" s="35">
        <v>1</v>
      </c>
      <c r="G14248" s="34">
        <v>291.89999999999998</v>
      </c>
    </row>
    <row r="14249" spans="1:7">
      <c r="A14249" s="32">
        <v>2018</v>
      </c>
      <c r="B14249" s="32">
        <v>55970</v>
      </c>
      <c r="C14249" s="33" t="s">
        <v>563</v>
      </c>
      <c r="D14249" s="33" t="s">
        <v>564</v>
      </c>
      <c r="E14249" s="34">
        <v>635</v>
      </c>
      <c r="F14249" s="35">
        <v>1</v>
      </c>
      <c r="G14249" s="34">
        <v>283.89999999999998</v>
      </c>
    </row>
    <row r="14250" spans="1:7">
      <c r="A14250" s="32">
        <v>2018</v>
      </c>
      <c r="B14250" s="32">
        <v>55970</v>
      </c>
      <c r="C14250" s="33" t="s">
        <v>563</v>
      </c>
      <c r="D14250" s="33" t="s">
        <v>564</v>
      </c>
      <c r="E14250" s="34">
        <v>1377</v>
      </c>
      <c r="F14250" s="35">
        <v>1</v>
      </c>
      <c r="G14250" s="34">
        <v>405.2</v>
      </c>
    </row>
    <row r="14251" spans="1:7">
      <c r="A14251" s="32">
        <v>2018</v>
      </c>
      <c r="B14251" s="32">
        <v>55970</v>
      </c>
      <c r="C14251" s="33" t="s">
        <v>563</v>
      </c>
      <c r="D14251" s="33" t="s">
        <v>564</v>
      </c>
      <c r="E14251" s="34">
        <v>1377</v>
      </c>
      <c r="F14251" s="35">
        <v>1</v>
      </c>
      <c r="G14251" s="34">
        <v>401.2</v>
      </c>
    </row>
    <row r="14252" spans="1:7">
      <c r="A14252" s="32">
        <v>2018</v>
      </c>
      <c r="B14252" s="32">
        <v>55970</v>
      </c>
      <c r="C14252" s="33" t="s">
        <v>563</v>
      </c>
      <c r="D14252" s="33" t="s">
        <v>564</v>
      </c>
      <c r="E14252" s="34">
        <v>1943</v>
      </c>
      <c r="F14252" s="35">
        <v>1</v>
      </c>
      <c r="G14252" s="34">
        <v>294.89999999999998</v>
      </c>
    </row>
    <row r="14253" spans="1:7">
      <c r="A14253" s="32">
        <v>2018</v>
      </c>
      <c r="B14253" s="32">
        <v>55970</v>
      </c>
      <c r="C14253" s="33" t="s">
        <v>563</v>
      </c>
      <c r="D14253" s="33" t="s">
        <v>564</v>
      </c>
      <c r="E14253" s="34">
        <v>2065</v>
      </c>
      <c r="F14253" s="35">
        <v>1</v>
      </c>
      <c r="G14253" s="34">
        <v>297.89999999999998</v>
      </c>
    </row>
    <row r="14254" spans="1:7">
      <c r="A14254" s="32">
        <v>2018</v>
      </c>
      <c r="B14254" s="32">
        <v>55970</v>
      </c>
      <c r="C14254" s="33" t="s">
        <v>563</v>
      </c>
      <c r="D14254" s="33" t="s">
        <v>564</v>
      </c>
      <c r="E14254" s="34">
        <v>2285</v>
      </c>
      <c r="F14254" s="35">
        <v>1</v>
      </c>
      <c r="G14254" s="34">
        <v>298.89999999999998</v>
      </c>
    </row>
    <row r="14255" spans="1:7">
      <c r="A14255" s="32">
        <v>2018</v>
      </c>
      <c r="B14255" s="32">
        <v>55970</v>
      </c>
      <c r="C14255" s="33" t="s">
        <v>563</v>
      </c>
      <c r="D14255" s="33" t="s">
        <v>564</v>
      </c>
      <c r="E14255" s="34">
        <v>2754</v>
      </c>
      <c r="F14255" s="35">
        <v>1</v>
      </c>
      <c r="G14255" s="34">
        <v>405.2</v>
      </c>
    </row>
    <row r="14256" spans="1:7">
      <c r="A14256" s="32">
        <v>2018</v>
      </c>
      <c r="B14256" s="32">
        <v>55970</v>
      </c>
      <c r="C14256" s="33" t="s">
        <v>563</v>
      </c>
      <c r="D14256" s="33" t="s">
        <v>564</v>
      </c>
      <c r="E14256" s="34">
        <v>4131</v>
      </c>
      <c r="F14256" s="35">
        <v>1</v>
      </c>
      <c r="G14256" s="34">
        <v>277.39999999999998</v>
      </c>
    </row>
    <row r="14257" spans="1:7">
      <c r="A14257" s="32">
        <v>2018</v>
      </c>
      <c r="B14257" s="32">
        <v>55970</v>
      </c>
      <c r="C14257" s="33" t="s">
        <v>563</v>
      </c>
      <c r="D14257" s="33" t="s">
        <v>564</v>
      </c>
      <c r="E14257" s="34">
        <v>5508</v>
      </c>
      <c r="F14257" s="35">
        <v>1</v>
      </c>
      <c r="G14257" s="34">
        <v>402.2</v>
      </c>
    </row>
    <row r="14258" spans="1:7">
      <c r="A14258" s="32">
        <v>2018</v>
      </c>
      <c r="B14258" s="32">
        <v>55970</v>
      </c>
      <c r="C14258" s="33" t="s">
        <v>563</v>
      </c>
      <c r="D14258" s="33" t="s">
        <v>564</v>
      </c>
      <c r="E14258" s="34">
        <v>5811</v>
      </c>
      <c r="F14258" s="35">
        <v>1</v>
      </c>
      <c r="G14258" s="34">
        <v>285.39999999999998</v>
      </c>
    </row>
    <row r="14259" spans="1:7">
      <c r="A14259" s="32">
        <v>2018</v>
      </c>
      <c r="B14259" s="32">
        <v>55972</v>
      </c>
      <c r="C14259" s="33" t="s">
        <v>563</v>
      </c>
      <c r="D14259" s="33" t="s">
        <v>564</v>
      </c>
      <c r="E14259" s="34">
        <v>192509</v>
      </c>
      <c r="F14259" s="35">
        <v>1.05</v>
      </c>
      <c r="G14259" s="34">
        <v>329.3</v>
      </c>
    </row>
    <row r="14260" spans="1:7">
      <c r="A14260" s="32">
        <v>2018</v>
      </c>
      <c r="B14260" s="32">
        <v>55976</v>
      </c>
      <c r="C14260" s="33" t="s">
        <v>563</v>
      </c>
      <c r="D14260" s="33" t="s">
        <v>564</v>
      </c>
      <c r="E14260" s="34">
        <v>3058941</v>
      </c>
      <c r="F14260" s="35">
        <v>1.03</v>
      </c>
      <c r="G14260" s="34" t="s">
        <v>364</v>
      </c>
    </row>
    <row r="14261" spans="1:7">
      <c r="A14261" s="32">
        <v>2018</v>
      </c>
      <c r="B14261" s="32">
        <v>55985</v>
      </c>
      <c r="C14261" s="33" t="s">
        <v>563</v>
      </c>
      <c r="D14261" s="33" t="s">
        <v>564</v>
      </c>
      <c r="E14261" s="34">
        <v>587533</v>
      </c>
      <c r="F14261" s="35">
        <v>1.03</v>
      </c>
      <c r="G14261" s="34">
        <v>411.3</v>
      </c>
    </row>
    <row r="14262" spans="1:7">
      <c r="A14262" s="32">
        <v>2018</v>
      </c>
      <c r="B14262" s="32">
        <v>56031</v>
      </c>
      <c r="C14262" s="33" t="s">
        <v>563</v>
      </c>
      <c r="D14262" s="33" t="s">
        <v>564</v>
      </c>
      <c r="E14262" s="34">
        <v>1524428</v>
      </c>
      <c r="F14262" s="35">
        <v>1.0269999999999999</v>
      </c>
      <c r="G14262" s="34">
        <v>280.2</v>
      </c>
    </row>
    <row r="14263" spans="1:7">
      <c r="A14263" s="32">
        <v>2018</v>
      </c>
      <c r="B14263" s="32">
        <v>56046</v>
      </c>
      <c r="C14263" s="33" t="s">
        <v>563</v>
      </c>
      <c r="D14263" s="33" t="s">
        <v>564</v>
      </c>
      <c r="E14263" s="34">
        <v>948142</v>
      </c>
      <c r="F14263" s="35">
        <v>1.032</v>
      </c>
      <c r="G14263" s="34">
        <v>310.8</v>
      </c>
    </row>
    <row r="14264" spans="1:7">
      <c r="A14264" s="32">
        <v>2018</v>
      </c>
      <c r="B14264" s="32">
        <v>56047</v>
      </c>
      <c r="C14264" s="33" t="s">
        <v>565</v>
      </c>
      <c r="D14264" s="33" t="s">
        <v>566</v>
      </c>
      <c r="E14264" s="34">
        <v>23574</v>
      </c>
      <c r="F14264" s="35">
        <v>5.78</v>
      </c>
      <c r="G14264" s="34" t="s">
        <v>364</v>
      </c>
    </row>
    <row r="14265" spans="1:7">
      <c r="A14265" s="32">
        <v>2018</v>
      </c>
      <c r="B14265" s="32">
        <v>56047</v>
      </c>
      <c r="C14265" s="33" t="s">
        <v>563</v>
      </c>
      <c r="D14265" s="33" t="s">
        <v>564</v>
      </c>
      <c r="E14265" s="34">
        <v>749594</v>
      </c>
      <c r="F14265" s="35">
        <v>1.026</v>
      </c>
      <c r="G14265" s="34" t="s">
        <v>364</v>
      </c>
    </row>
    <row r="14266" spans="1:7">
      <c r="A14266" s="32">
        <v>2018</v>
      </c>
      <c r="B14266" s="32">
        <v>56068</v>
      </c>
      <c r="C14266" s="33" t="s">
        <v>353</v>
      </c>
      <c r="D14266" s="33" t="s">
        <v>354</v>
      </c>
      <c r="E14266" s="34">
        <v>61368</v>
      </c>
      <c r="F14266" s="35">
        <v>26.24</v>
      </c>
      <c r="G14266" s="34">
        <v>222.6</v>
      </c>
    </row>
    <row r="14267" spans="1:7">
      <c r="A14267" s="32">
        <v>2018</v>
      </c>
      <c r="B14267" s="32">
        <v>56068</v>
      </c>
      <c r="C14267" s="33" t="s">
        <v>363</v>
      </c>
      <c r="D14267" s="33" t="s">
        <v>354</v>
      </c>
      <c r="E14267" s="34">
        <v>99026</v>
      </c>
      <c r="F14267" s="35">
        <v>17.07</v>
      </c>
      <c r="G14267" s="34">
        <v>204.2</v>
      </c>
    </row>
    <row r="14268" spans="1:7">
      <c r="A14268" s="32">
        <v>2018</v>
      </c>
      <c r="B14268" s="32">
        <v>56068</v>
      </c>
      <c r="C14268" s="33" t="s">
        <v>363</v>
      </c>
      <c r="D14268" s="33" t="s">
        <v>354</v>
      </c>
      <c r="E14268" s="34">
        <v>98217</v>
      </c>
      <c r="F14268" s="35">
        <v>17.05</v>
      </c>
      <c r="G14268" s="34">
        <v>204.9</v>
      </c>
    </row>
    <row r="14269" spans="1:7">
      <c r="A14269" s="32">
        <v>2018</v>
      </c>
      <c r="B14269" s="32">
        <v>56068</v>
      </c>
      <c r="C14269" s="33" t="s">
        <v>363</v>
      </c>
      <c r="D14269" s="33" t="s">
        <v>354</v>
      </c>
      <c r="E14269" s="34">
        <v>22110</v>
      </c>
      <c r="F14269" s="35">
        <v>17.670000000000002</v>
      </c>
      <c r="G14269" s="34">
        <v>202.8</v>
      </c>
    </row>
    <row r="14270" spans="1:7">
      <c r="A14270" s="32">
        <v>2018</v>
      </c>
      <c r="B14270" s="32">
        <v>56068</v>
      </c>
      <c r="C14270" s="33" t="s">
        <v>363</v>
      </c>
      <c r="D14270" s="33" t="s">
        <v>354</v>
      </c>
      <c r="E14270" s="34">
        <v>33169</v>
      </c>
      <c r="F14270" s="35">
        <v>17.739999999999998</v>
      </c>
      <c r="G14270" s="34">
        <v>202.9</v>
      </c>
    </row>
    <row r="14271" spans="1:7">
      <c r="A14271" s="32">
        <v>2018</v>
      </c>
      <c r="B14271" s="32">
        <v>56068</v>
      </c>
      <c r="C14271" s="33" t="s">
        <v>363</v>
      </c>
      <c r="D14271" s="33" t="s">
        <v>354</v>
      </c>
      <c r="E14271" s="34">
        <v>76322</v>
      </c>
      <c r="F14271" s="35">
        <v>17.48</v>
      </c>
      <c r="G14271" s="34">
        <v>207.6</v>
      </c>
    </row>
    <row r="14272" spans="1:7">
      <c r="A14272" s="32">
        <v>2018</v>
      </c>
      <c r="B14272" s="32">
        <v>56068</v>
      </c>
      <c r="C14272" s="33" t="s">
        <v>563</v>
      </c>
      <c r="D14272" s="33" t="s">
        <v>564</v>
      </c>
      <c r="E14272" s="34">
        <v>5976</v>
      </c>
      <c r="F14272" s="35">
        <v>1.04</v>
      </c>
      <c r="G14272" s="34">
        <v>2064.8000000000002</v>
      </c>
    </row>
    <row r="14273" spans="1:7">
      <c r="A14273" s="32">
        <v>2018</v>
      </c>
      <c r="B14273" s="32">
        <v>56078</v>
      </c>
      <c r="C14273" s="33" t="s">
        <v>563</v>
      </c>
      <c r="D14273" s="33" t="s">
        <v>564</v>
      </c>
      <c r="E14273" s="34">
        <v>440481</v>
      </c>
      <c r="F14273" s="35">
        <v>1.046</v>
      </c>
      <c r="G14273" s="34">
        <v>435.6</v>
      </c>
    </row>
    <row r="14274" spans="1:7">
      <c r="A14274" s="32">
        <v>2018</v>
      </c>
      <c r="B14274" s="32">
        <v>56102</v>
      </c>
      <c r="C14274" s="33" t="s">
        <v>563</v>
      </c>
      <c r="D14274" s="33" t="s">
        <v>564</v>
      </c>
      <c r="E14274" s="34">
        <v>1684819</v>
      </c>
      <c r="F14274" s="35">
        <v>1.0369999999999999</v>
      </c>
      <c r="G14274" s="34">
        <v>216.7</v>
      </c>
    </row>
    <row r="14275" spans="1:7">
      <c r="A14275" s="32">
        <v>2018</v>
      </c>
      <c r="B14275" s="32">
        <v>56104</v>
      </c>
      <c r="C14275" s="33" t="s">
        <v>565</v>
      </c>
      <c r="D14275" s="33" t="s">
        <v>566</v>
      </c>
      <c r="E14275" s="34">
        <v>150</v>
      </c>
      <c r="F14275" s="35">
        <v>5.8170000000000002</v>
      </c>
      <c r="G14275" s="34" t="s">
        <v>364</v>
      </c>
    </row>
    <row r="14276" spans="1:7">
      <c r="A14276" s="32">
        <v>2018</v>
      </c>
      <c r="B14276" s="32">
        <v>56104</v>
      </c>
      <c r="C14276" s="33" t="s">
        <v>563</v>
      </c>
      <c r="D14276" s="33" t="s">
        <v>564</v>
      </c>
      <c r="E14276" s="34">
        <v>591812</v>
      </c>
      <c r="F14276" s="35">
        <v>1.0620000000000001</v>
      </c>
      <c r="G14276" s="34" t="s">
        <v>364</v>
      </c>
    </row>
    <row r="14277" spans="1:7">
      <c r="A14277" s="32">
        <v>2018</v>
      </c>
      <c r="B14277" s="32">
        <v>56150</v>
      </c>
      <c r="C14277" s="33" t="s">
        <v>563</v>
      </c>
      <c r="D14277" s="33" t="s">
        <v>564</v>
      </c>
      <c r="E14277" s="34">
        <v>5805492</v>
      </c>
      <c r="F14277" s="35">
        <v>1.0269999999999999</v>
      </c>
      <c r="G14277" s="34">
        <v>299.10000000000002</v>
      </c>
    </row>
    <row r="14278" spans="1:7">
      <c r="A14278" s="32">
        <v>2018</v>
      </c>
      <c r="B14278" s="32">
        <v>56151</v>
      </c>
      <c r="C14278" s="33" t="s">
        <v>563</v>
      </c>
      <c r="D14278" s="33" t="s">
        <v>564</v>
      </c>
      <c r="E14278" s="34">
        <v>48907</v>
      </c>
      <c r="F14278" s="35">
        <v>1</v>
      </c>
      <c r="G14278" s="34">
        <v>382.5</v>
      </c>
    </row>
    <row r="14279" spans="1:7">
      <c r="A14279" s="32">
        <v>2018</v>
      </c>
      <c r="B14279" s="32">
        <v>56151</v>
      </c>
      <c r="C14279" s="33" t="s">
        <v>563</v>
      </c>
      <c r="D14279" s="33" t="s">
        <v>564</v>
      </c>
      <c r="E14279" s="34">
        <v>3711</v>
      </c>
      <c r="F14279" s="35">
        <v>1</v>
      </c>
      <c r="G14279" s="34">
        <v>169.4</v>
      </c>
    </row>
    <row r="14280" spans="1:7">
      <c r="A14280" s="32">
        <v>2018</v>
      </c>
      <c r="B14280" s="32">
        <v>56152</v>
      </c>
      <c r="C14280" s="33" t="s">
        <v>563</v>
      </c>
      <c r="D14280" s="33" t="s">
        <v>564</v>
      </c>
      <c r="E14280" s="34">
        <v>9256914</v>
      </c>
      <c r="F14280" s="35">
        <v>1.03</v>
      </c>
      <c r="G14280" s="34" t="s">
        <v>364</v>
      </c>
    </row>
    <row r="14281" spans="1:7">
      <c r="A14281" s="32">
        <v>2018</v>
      </c>
      <c r="B14281" s="32">
        <v>56163</v>
      </c>
      <c r="C14281" s="33" t="s">
        <v>563</v>
      </c>
      <c r="D14281" s="33" t="s">
        <v>564</v>
      </c>
      <c r="E14281" s="34">
        <v>51530</v>
      </c>
      <c r="F14281" s="35">
        <v>1.046</v>
      </c>
      <c r="G14281" s="34" t="s">
        <v>364</v>
      </c>
    </row>
    <row r="14282" spans="1:7">
      <c r="A14282" s="32">
        <v>2018</v>
      </c>
      <c r="B14282" s="32">
        <v>56164</v>
      </c>
      <c r="C14282" s="33" t="s">
        <v>563</v>
      </c>
      <c r="D14282" s="33" t="s">
        <v>564</v>
      </c>
      <c r="E14282" s="34">
        <v>204772</v>
      </c>
      <c r="F14282" s="35">
        <v>1.0820000000000001</v>
      </c>
      <c r="G14282" s="34">
        <v>283.7</v>
      </c>
    </row>
    <row r="14283" spans="1:7">
      <c r="A14283" s="32">
        <v>2018</v>
      </c>
      <c r="B14283" s="32">
        <v>56164</v>
      </c>
      <c r="C14283" s="33" t="s">
        <v>563</v>
      </c>
      <c r="D14283" s="33" t="s">
        <v>564</v>
      </c>
      <c r="E14283" s="34">
        <v>475803</v>
      </c>
      <c r="F14283" s="35">
        <v>1.0820000000000001</v>
      </c>
      <c r="G14283" s="34">
        <v>251.7</v>
      </c>
    </row>
    <row r="14284" spans="1:7">
      <c r="A14284" s="32">
        <v>2018</v>
      </c>
      <c r="B14284" s="32">
        <v>56166</v>
      </c>
      <c r="C14284" s="33" t="s">
        <v>563</v>
      </c>
      <c r="D14284" s="33" t="s">
        <v>564</v>
      </c>
      <c r="E14284" s="34">
        <v>303919</v>
      </c>
      <c r="F14284" s="35">
        <v>1</v>
      </c>
      <c r="G14284" s="34">
        <v>246.6</v>
      </c>
    </row>
    <row r="14285" spans="1:7">
      <c r="A14285" s="32">
        <v>2018</v>
      </c>
      <c r="B14285" s="32">
        <v>56196</v>
      </c>
      <c r="C14285" s="33" t="s">
        <v>563</v>
      </c>
      <c r="D14285" s="33" t="s">
        <v>564</v>
      </c>
      <c r="E14285" s="34">
        <v>195989</v>
      </c>
      <c r="F14285" s="35">
        <v>1.026</v>
      </c>
      <c r="G14285" s="34">
        <v>277.10000000000002</v>
      </c>
    </row>
    <row r="14286" spans="1:7">
      <c r="A14286" s="32">
        <v>2018</v>
      </c>
      <c r="B14286" s="32">
        <v>56196</v>
      </c>
      <c r="C14286" s="33" t="s">
        <v>563</v>
      </c>
      <c r="D14286" s="33" t="s">
        <v>564</v>
      </c>
      <c r="E14286" s="34">
        <v>248039</v>
      </c>
      <c r="F14286" s="35">
        <v>1.026</v>
      </c>
      <c r="G14286" s="34">
        <v>272.39999999999998</v>
      </c>
    </row>
    <row r="14287" spans="1:7">
      <c r="A14287" s="32">
        <v>2018</v>
      </c>
      <c r="B14287" s="32">
        <v>56196</v>
      </c>
      <c r="C14287" s="33" t="s">
        <v>563</v>
      </c>
      <c r="D14287" s="33" t="s">
        <v>564</v>
      </c>
      <c r="E14287" s="34">
        <v>284173</v>
      </c>
      <c r="F14287" s="35">
        <v>1.026</v>
      </c>
      <c r="G14287" s="34">
        <v>246</v>
      </c>
    </row>
    <row r="14288" spans="1:7">
      <c r="A14288" s="32">
        <v>2018</v>
      </c>
      <c r="B14288" s="32">
        <v>56196</v>
      </c>
      <c r="C14288" s="33" t="s">
        <v>563</v>
      </c>
      <c r="D14288" s="33" t="s">
        <v>564</v>
      </c>
      <c r="E14288" s="34">
        <v>287676</v>
      </c>
      <c r="F14288" s="35">
        <v>1.026</v>
      </c>
      <c r="G14288" s="34">
        <v>267.8</v>
      </c>
    </row>
    <row r="14289" spans="1:7">
      <c r="A14289" s="32">
        <v>2018</v>
      </c>
      <c r="B14289" s="32">
        <v>56196</v>
      </c>
      <c r="C14289" s="33" t="s">
        <v>563</v>
      </c>
      <c r="D14289" s="33" t="s">
        <v>564</v>
      </c>
      <c r="E14289" s="34">
        <v>74150</v>
      </c>
      <c r="F14289" s="35">
        <v>1.026</v>
      </c>
      <c r="G14289" s="34">
        <v>236.9</v>
      </c>
    </row>
    <row r="14290" spans="1:7">
      <c r="A14290" s="32">
        <v>2018</v>
      </c>
      <c r="B14290" s="32">
        <v>56196</v>
      </c>
      <c r="C14290" s="33" t="s">
        <v>563</v>
      </c>
      <c r="D14290" s="33" t="s">
        <v>564</v>
      </c>
      <c r="E14290" s="34">
        <v>29225</v>
      </c>
      <c r="F14290" s="35">
        <v>1.026</v>
      </c>
      <c r="G14290" s="34">
        <v>193.7</v>
      </c>
    </row>
    <row r="14291" spans="1:7">
      <c r="A14291" s="32">
        <v>2018</v>
      </c>
      <c r="B14291" s="32">
        <v>56196</v>
      </c>
      <c r="C14291" s="33" t="s">
        <v>563</v>
      </c>
      <c r="D14291" s="33" t="s">
        <v>564</v>
      </c>
      <c r="E14291" s="34">
        <v>16107</v>
      </c>
      <c r="F14291" s="35">
        <v>1.026</v>
      </c>
      <c r="G14291" s="34">
        <v>256.8</v>
      </c>
    </row>
    <row r="14292" spans="1:7">
      <c r="A14292" s="32">
        <v>2018</v>
      </c>
      <c r="B14292" s="32">
        <v>56196</v>
      </c>
      <c r="C14292" s="33" t="s">
        <v>563</v>
      </c>
      <c r="D14292" s="33" t="s">
        <v>564</v>
      </c>
      <c r="E14292" s="34">
        <v>5749</v>
      </c>
      <c r="F14292" s="35">
        <v>1.026</v>
      </c>
      <c r="G14292" s="34">
        <v>249.5</v>
      </c>
    </row>
    <row r="14293" spans="1:7">
      <c r="A14293" s="32">
        <v>2018</v>
      </c>
      <c r="B14293" s="32">
        <v>56196</v>
      </c>
      <c r="C14293" s="33" t="s">
        <v>563</v>
      </c>
      <c r="D14293" s="33" t="s">
        <v>564</v>
      </c>
      <c r="E14293" s="34">
        <v>191508</v>
      </c>
      <c r="F14293" s="35">
        <v>1.026</v>
      </c>
      <c r="G14293" s="34">
        <v>272.7</v>
      </c>
    </row>
    <row r="14294" spans="1:7">
      <c r="A14294" s="32">
        <v>2018</v>
      </c>
      <c r="B14294" s="32">
        <v>56196</v>
      </c>
      <c r="C14294" s="33" t="s">
        <v>563</v>
      </c>
      <c r="D14294" s="33" t="s">
        <v>564</v>
      </c>
      <c r="E14294" s="34">
        <v>91084</v>
      </c>
      <c r="F14294" s="35">
        <v>1.026</v>
      </c>
      <c r="G14294" s="34">
        <v>248.4</v>
      </c>
    </row>
    <row r="14295" spans="1:7">
      <c r="A14295" s="32">
        <v>2018</v>
      </c>
      <c r="B14295" s="32">
        <v>56196</v>
      </c>
      <c r="C14295" s="33" t="s">
        <v>563</v>
      </c>
      <c r="D14295" s="33" t="s">
        <v>564</v>
      </c>
      <c r="E14295" s="34">
        <v>53908</v>
      </c>
      <c r="F14295" s="35">
        <v>1.026</v>
      </c>
      <c r="G14295" s="34">
        <v>248.5</v>
      </c>
    </row>
    <row r="14296" spans="1:7">
      <c r="A14296" s="32">
        <v>2018</v>
      </c>
      <c r="B14296" s="32">
        <v>56224</v>
      </c>
      <c r="C14296" s="33" t="s">
        <v>363</v>
      </c>
      <c r="D14296" s="33" t="s">
        <v>354</v>
      </c>
      <c r="E14296" s="34">
        <v>30134</v>
      </c>
      <c r="F14296" s="35">
        <v>18.026</v>
      </c>
      <c r="G14296" s="34" t="s">
        <v>364</v>
      </c>
    </row>
    <row r="14297" spans="1:7">
      <c r="A14297" s="32">
        <v>2018</v>
      </c>
      <c r="B14297" s="32">
        <v>56224</v>
      </c>
      <c r="C14297" s="33" t="s">
        <v>565</v>
      </c>
      <c r="D14297" s="33" t="s">
        <v>566</v>
      </c>
      <c r="E14297" s="34">
        <v>442</v>
      </c>
      <c r="F14297" s="35">
        <v>5.51</v>
      </c>
      <c r="G14297" s="34" t="s">
        <v>364</v>
      </c>
    </row>
    <row r="14298" spans="1:7">
      <c r="A14298" s="32">
        <v>2018</v>
      </c>
      <c r="B14298" s="32">
        <v>56227</v>
      </c>
      <c r="C14298" s="33" t="s">
        <v>563</v>
      </c>
      <c r="D14298" s="33" t="s">
        <v>564</v>
      </c>
      <c r="E14298" s="34">
        <v>26092</v>
      </c>
      <c r="F14298" s="35">
        <v>1.0980000000000001</v>
      </c>
      <c r="G14298" s="34">
        <v>19.100000000000001</v>
      </c>
    </row>
    <row r="14299" spans="1:7">
      <c r="A14299" s="32">
        <v>2018</v>
      </c>
      <c r="B14299" s="32">
        <v>56227</v>
      </c>
      <c r="C14299" s="33" t="s">
        <v>563</v>
      </c>
      <c r="D14299" s="33" t="s">
        <v>564</v>
      </c>
      <c r="E14299" s="34">
        <v>54025</v>
      </c>
      <c r="F14299" s="35">
        <v>1.0980000000000001</v>
      </c>
      <c r="G14299" s="34">
        <v>146.80000000000001</v>
      </c>
    </row>
    <row r="14300" spans="1:7">
      <c r="A14300" s="32">
        <v>2018</v>
      </c>
      <c r="B14300" s="32">
        <v>56234</v>
      </c>
      <c r="C14300" s="33" t="s">
        <v>563</v>
      </c>
      <c r="D14300" s="33" t="s">
        <v>564</v>
      </c>
      <c r="E14300" s="34">
        <v>127392</v>
      </c>
      <c r="F14300" s="35">
        <v>1.026</v>
      </c>
      <c r="G14300" s="34" t="s">
        <v>364</v>
      </c>
    </row>
    <row r="14301" spans="1:7">
      <c r="A14301" s="32">
        <v>2018</v>
      </c>
      <c r="B14301" s="32">
        <v>56234</v>
      </c>
      <c r="C14301" s="33" t="s">
        <v>563</v>
      </c>
      <c r="D14301" s="33" t="s">
        <v>564</v>
      </c>
      <c r="E14301" s="34">
        <v>1444876</v>
      </c>
      <c r="F14301" s="35">
        <v>1.026</v>
      </c>
      <c r="G14301" s="34" t="s">
        <v>364</v>
      </c>
    </row>
    <row r="14302" spans="1:7">
      <c r="A14302" s="32">
        <v>2018</v>
      </c>
      <c r="B14302" s="32">
        <v>56237</v>
      </c>
      <c r="C14302" s="33" t="s">
        <v>563</v>
      </c>
      <c r="D14302" s="33" t="s">
        <v>564</v>
      </c>
      <c r="E14302" s="34">
        <v>1650424</v>
      </c>
      <c r="F14302" s="35">
        <v>1.038</v>
      </c>
      <c r="G14302" s="34">
        <v>260.39999999999998</v>
      </c>
    </row>
    <row r="14303" spans="1:7">
      <c r="A14303" s="32">
        <v>2018</v>
      </c>
      <c r="B14303" s="32">
        <v>56241</v>
      </c>
      <c r="C14303" s="33" t="s">
        <v>563</v>
      </c>
      <c r="D14303" s="33" t="s">
        <v>564</v>
      </c>
      <c r="E14303" s="34">
        <v>272272</v>
      </c>
      <c r="F14303" s="35">
        <v>1.0780000000000001</v>
      </c>
      <c r="G14303" s="34" t="s">
        <v>364</v>
      </c>
    </row>
    <row r="14304" spans="1:7">
      <c r="A14304" s="32">
        <v>2018</v>
      </c>
      <c r="B14304" s="32">
        <v>56249</v>
      </c>
      <c r="C14304" s="33" t="s">
        <v>565</v>
      </c>
      <c r="D14304" s="33" t="s">
        <v>566</v>
      </c>
      <c r="E14304" s="34">
        <v>1447</v>
      </c>
      <c r="F14304" s="35">
        <v>5.8</v>
      </c>
      <c r="G14304" s="34">
        <v>1870.3</v>
      </c>
    </row>
    <row r="14305" spans="1:7">
      <c r="A14305" s="32">
        <v>2018</v>
      </c>
      <c r="B14305" s="32">
        <v>56249</v>
      </c>
      <c r="C14305" s="33" t="s">
        <v>563</v>
      </c>
      <c r="D14305" s="33" t="s">
        <v>564</v>
      </c>
      <c r="E14305" s="34">
        <v>281846</v>
      </c>
      <c r="F14305" s="35">
        <v>1.028</v>
      </c>
      <c r="G14305" s="34">
        <v>594.20000000000005</v>
      </c>
    </row>
    <row r="14306" spans="1:7">
      <c r="A14306" s="32">
        <v>2018</v>
      </c>
      <c r="B14306" s="32">
        <v>56259</v>
      </c>
      <c r="C14306" s="33" t="s">
        <v>563</v>
      </c>
      <c r="D14306" s="33" t="s">
        <v>564</v>
      </c>
      <c r="E14306" s="34">
        <v>1745257</v>
      </c>
      <c r="F14306" s="35">
        <v>1.03</v>
      </c>
      <c r="G14306" s="34" t="s">
        <v>364</v>
      </c>
    </row>
    <row r="14307" spans="1:7">
      <c r="A14307" s="32">
        <v>2018</v>
      </c>
      <c r="B14307" s="32">
        <v>56292</v>
      </c>
      <c r="C14307" s="33" t="s">
        <v>565</v>
      </c>
      <c r="D14307" s="33" t="s">
        <v>566</v>
      </c>
      <c r="E14307" s="34">
        <v>759</v>
      </c>
      <c r="F14307" s="35">
        <v>5.8</v>
      </c>
      <c r="G14307" s="34">
        <v>1609.3</v>
      </c>
    </row>
    <row r="14308" spans="1:7">
      <c r="A14308" s="32">
        <v>2018</v>
      </c>
      <c r="B14308" s="32">
        <v>56292</v>
      </c>
      <c r="C14308" s="33" t="s">
        <v>563</v>
      </c>
      <c r="D14308" s="33" t="s">
        <v>564</v>
      </c>
      <c r="E14308" s="34">
        <v>117404</v>
      </c>
      <c r="F14308" s="35">
        <v>1.028</v>
      </c>
      <c r="G14308" s="34">
        <v>728.1</v>
      </c>
    </row>
    <row r="14309" spans="1:7">
      <c r="A14309" s="32">
        <v>2018</v>
      </c>
      <c r="B14309" s="32">
        <v>56319</v>
      </c>
      <c r="C14309" s="33" t="s">
        <v>363</v>
      </c>
      <c r="D14309" s="33" t="s">
        <v>354</v>
      </c>
      <c r="E14309" s="34">
        <v>37389</v>
      </c>
      <c r="F14309" s="35">
        <v>16.11</v>
      </c>
      <c r="G14309" s="34">
        <v>82.2</v>
      </c>
    </row>
    <row r="14310" spans="1:7">
      <c r="A14310" s="32">
        <v>2018</v>
      </c>
      <c r="B14310" s="32">
        <v>56319</v>
      </c>
      <c r="C14310" s="33" t="s">
        <v>563</v>
      </c>
      <c r="D14310" s="33" t="s">
        <v>564</v>
      </c>
      <c r="E14310" s="34">
        <v>1801</v>
      </c>
      <c r="F14310" s="35">
        <v>1.06</v>
      </c>
      <c r="G14310" s="34">
        <v>449</v>
      </c>
    </row>
    <row r="14311" spans="1:7">
      <c r="A14311" s="32">
        <v>2018</v>
      </c>
      <c r="B14311" s="32">
        <v>56326</v>
      </c>
      <c r="C14311" s="33" t="s">
        <v>563</v>
      </c>
      <c r="D14311" s="33" t="s">
        <v>564</v>
      </c>
      <c r="E14311" s="34">
        <v>814850</v>
      </c>
      <c r="F14311" s="35">
        <v>1.0349999999999999</v>
      </c>
      <c r="G14311" s="34">
        <v>189.6</v>
      </c>
    </row>
    <row r="14312" spans="1:7">
      <c r="A14312" s="32">
        <v>2018</v>
      </c>
      <c r="B14312" s="32">
        <v>56328</v>
      </c>
      <c r="C14312" s="33" t="s">
        <v>563</v>
      </c>
      <c r="D14312" s="33" t="s">
        <v>564</v>
      </c>
      <c r="E14312" s="34">
        <v>9568</v>
      </c>
      <c r="F14312" s="35">
        <v>1.04</v>
      </c>
      <c r="G14312" s="34">
        <v>2051.8000000000002</v>
      </c>
    </row>
    <row r="14313" spans="1:7">
      <c r="A14313" s="32">
        <v>2018</v>
      </c>
      <c r="B14313" s="32">
        <v>56328</v>
      </c>
      <c r="C14313" s="33" t="s">
        <v>563</v>
      </c>
      <c r="D14313" s="33" t="s">
        <v>564</v>
      </c>
      <c r="E14313" s="34">
        <v>10909</v>
      </c>
      <c r="F14313" s="35">
        <v>0.94</v>
      </c>
      <c r="G14313" s="34">
        <v>1071.7</v>
      </c>
    </row>
    <row r="14314" spans="1:7">
      <c r="A14314" s="32">
        <v>2018</v>
      </c>
      <c r="B14314" s="32">
        <v>56328</v>
      </c>
      <c r="C14314" s="33" t="s">
        <v>563</v>
      </c>
      <c r="D14314" s="33" t="s">
        <v>564</v>
      </c>
      <c r="E14314" s="34">
        <v>15436</v>
      </c>
      <c r="F14314" s="35">
        <v>1.05</v>
      </c>
      <c r="G14314" s="34">
        <v>1849.9</v>
      </c>
    </row>
    <row r="14315" spans="1:7">
      <c r="A14315" s="32">
        <v>2018</v>
      </c>
      <c r="B14315" s="32">
        <v>56328</v>
      </c>
      <c r="C14315" s="33" t="s">
        <v>563</v>
      </c>
      <c r="D14315" s="33" t="s">
        <v>564</v>
      </c>
      <c r="E14315" s="34">
        <v>464</v>
      </c>
      <c r="F14315" s="35">
        <v>1.04</v>
      </c>
      <c r="G14315" s="34">
        <v>2933.2</v>
      </c>
    </row>
    <row r="14316" spans="1:7">
      <c r="A14316" s="32">
        <v>2018</v>
      </c>
      <c r="B14316" s="32">
        <v>56328</v>
      </c>
      <c r="C14316" s="33" t="s">
        <v>563</v>
      </c>
      <c r="D14316" s="33" t="s">
        <v>564</v>
      </c>
      <c r="E14316" s="34">
        <v>971</v>
      </c>
      <c r="F14316" s="35">
        <v>1.05</v>
      </c>
      <c r="G14316" s="34">
        <v>2921.2</v>
      </c>
    </row>
    <row r="14317" spans="1:7">
      <c r="A14317" s="32">
        <v>2018</v>
      </c>
      <c r="B14317" s="32">
        <v>56328</v>
      </c>
      <c r="C14317" s="33" t="s">
        <v>563</v>
      </c>
      <c r="D14317" s="33" t="s">
        <v>564</v>
      </c>
      <c r="E14317" s="34">
        <v>1597</v>
      </c>
      <c r="F14317" s="35">
        <v>1.05</v>
      </c>
      <c r="G14317" s="34">
        <v>1917.7</v>
      </c>
    </row>
    <row r="14318" spans="1:7">
      <c r="A14318" s="32">
        <v>2018</v>
      </c>
      <c r="B14318" s="32">
        <v>56328</v>
      </c>
      <c r="C14318" s="33" t="s">
        <v>563</v>
      </c>
      <c r="D14318" s="33" t="s">
        <v>564</v>
      </c>
      <c r="E14318" s="34">
        <v>2392</v>
      </c>
      <c r="F14318" s="35">
        <v>1.03</v>
      </c>
      <c r="G14318" s="34">
        <v>2437.5</v>
      </c>
    </row>
    <row r="14319" spans="1:7">
      <c r="A14319" s="32">
        <v>2018</v>
      </c>
      <c r="B14319" s="32">
        <v>56328</v>
      </c>
      <c r="C14319" s="33" t="s">
        <v>563</v>
      </c>
      <c r="D14319" s="33" t="s">
        <v>564</v>
      </c>
      <c r="E14319" s="34">
        <v>2588</v>
      </c>
      <c r="F14319" s="35">
        <v>1.05</v>
      </c>
      <c r="G14319" s="34">
        <v>2016</v>
      </c>
    </row>
    <row r="14320" spans="1:7">
      <c r="A14320" s="32">
        <v>2018</v>
      </c>
      <c r="B14320" s="32">
        <v>56328</v>
      </c>
      <c r="C14320" s="33" t="s">
        <v>563</v>
      </c>
      <c r="D14320" s="33" t="s">
        <v>564</v>
      </c>
      <c r="E14320" s="34">
        <v>2656</v>
      </c>
      <c r="F14320" s="35">
        <v>1.05</v>
      </c>
      <c r="G14320" s="34">
        <v>2173.9</v>
      </c>
    </row>
    <row r="14321" spans="1:7">
      <c r="A14321" s="32">
        <v>2018</v>
      </c>
      <c r="B14321" s="32">
        <v>56328</v>
      </c>
      <c r="C14321" s="33" t="s">
        <v>563</v>
      </c>
      <c r="D14321" s="33" t="s">
        <v>564</v>
      </c>
      <c r="E14321" s="34">
        <v>4601</v>
      </c>
      <c r="F14321" s="35">
        <v>1.04</v>
      </c>
      <c r="G14321" s="34">
        <v>967.1</v>
      </c>
    </row>
    <row r="14322" spans="1:7">
      <c r="A14322" s="32">
        <v>2018</v>
      </c>
      <c r="B14322" s="32">
        <v>56328</v>
      </c>
      <c r="C14322" s="33" t="s">
        <v>563</v>
      </c>
      <c r="D14322" s="33" t="s">
        <v>564</v>
      </c>
      <c r="E14322" s="34">
        <v>4696</v>
      </c>
      <c r="F14322" s="35">
        <v>1.03</v>
      </c>
      <c r="G14322" s="34">
        <v>1645.5</v>
      </c>
    </row>
    <row r="14323" spans="1:7">
      <c r="A14323" s="32">
        <v>2018</v>
      </c>
      <c r="B14323" s="32">
        <v>56328</v>
      </c>
      <c r="C14323" s="33" t="s">
        <v>563</v>
      </c>
      <c r="D14323" s="33" t="s">
        <v>564</v>
      </c>
      <c r="E14323" s="34">
        <v>7691</v>
      </c>
      <c r="F14323" s="35">
        <v>0.92</v>
      </c>
      <c r="G14323" s="34">
        <v>2049.1999999999998</v>
      </c>
    </row>
    <row r="14324" spans="1:7">
      <c r="A14324" s="32">
        <v>2018</v>
      </c>
      <c r="B14324" s="32">
        <v>56349</v>
      </c>
      <c r="C14324" s="33" t="s">
        <v>563</v>
      </c>
      <c r="D14324" s="33" t="s">
        <v>564</v>
      </c>
      <c r="E14324" s="34">
        <v>1096226</v>
      </c>
      <c r="F14324" s="35">
        <v>1.0549999999999999</v>
      </c>
      <c r="G14324" s="34" t="s">
        <v>364</v>
      </c>
    </row>
    <row r="14325" spans="1:7">
      <c r="A14325" s="32">
        <v>2018</v>
      </c>
      <c r="B14325" s="32">
        <v>56350</v>
      </c>
      <c r="C14325" s="33" t="s">
        <v>563</v>
      </c>
      <c r="D14325" s="33" t="s">
        <v>564</v>
      </c>
      <c r="E14325" s="34">
        <v>900564</v>
      </c>
      <c r="F14325" s="35">
        <v>1.012</v>
      </c>
      <c r="G14325" s="34" t="s">
        <v>364</v>
      </c>
    </row>
    <row r="14326" spans="1:7">
      <c r="A14326" s="32">
        <v>2018</v>
      </c>
      <c r="B14326" s="32">
        <v>56400</v>
      </c>
      <c r="C14326" s="33" t="s">
        <v>563</v>
      </c>
      <c r="D14326" s="33" t="s">
        <v>564</v>
      </c>
      <c r="E14326" s="34">
        <v>1196622</v>
      </c>
      <c r="F14326" s="35">
        <v>1.0229999999999999</v>
      </c>
      <c r="G14326" s="34">
        <v>351.3</v>
      </c>
    </row>
    <row r="14327" spans="1:7">
      <c r="A14327" s="32">
        <v>2018</v>
      </c>
      <c r="B14327" s="32">
        <v>56407</v>
      </c>
      <c r="C14327" s="33" t="s">
        <v>563</v>
      </c>
      <c r="D14327" s="33" t="s">
        <v>564</v>
      </c>
      <c r="E14327" s="34">
        <v>10727711</v>
      </c>
      <c r="F14327" s="35">
        <v>1.022</v>
      </c>
      <c r="G14327" s="34">
        <v>422</v>
      </c>
    </row>
    <row r="14328" spans="1:7">
      <c r="A14328" s="32">
        <v>2018</v>
      </c>
      <c r="B14328" s="32">
        <v>56445</v>
      </c>
      <c r="C14328" s="33" t="s">
        <v>563</v>
      </c>
      <c r="D14328" s="33" t="s">
        <v>564</v>
      </c>
      <c r="E14328" s="34">
        <v>135901</v>
      </c>
      <c r="F14328" s="35">
        <v>1.135</v>
      </c>
      <c r="G14328" s="34" t="s">
        <v>364</v>
      </c>
    </row>
    <row r="14329" spans="1:7">
      <c r="A14329" s="32">
        <v>2018</v>
      </c>
      <c r="B14329" s="32">
        <v>56456</v>
      </c>
      <c r="C14329" s="33" t="s">
        <v>363</v>
      </c>
      <c r="D14329" s="33" t="s">
        <v>354</v>
      </c>
      <c r="E14329" s="34">
        <v>231624</v>
      </c>
      <c r="F14329" s="35">
        <v>17.648</v>
      </c>
      <c r="G14329" s="34" t="s">
        <v>364</v>
      </c>
    </row>
    <row r="14330" spans="1:7">
      <c r="A14330" s="32">
        <v>2018</v>
      </c>
      <c r="B14330" s="32">
        <v>56458</v>
      </c>
      <c r="C14330" s="33" t="s">
        <v>563</v>
      </c>
      <c r="D14330" s="33" t="s">
        <v>564</v>
      </c>
      <c r="E14330" s="34">
        <v>1881639</v>
      </c>
      <c r="F14330" s="35">
        <v>1.044</v>
      </c>
      <c r="G14330" s="34" t="s">
        <v>364</v>
      </c>
    </row>
    <row r="14331" spans="1:7">
      <c r="A14331" s="32">
        <v>2018</v>
      </c>
      <c r="B14331" s="32">
        <v>56467</v>
      </c>
      <c r="C14331" s="33" t="s">
        <v>563</v>
      </c>
      <c r="D14331" s="33" t="s">
        <v>564</v>
      </c>
      <c r="E14331" s="34">
        <v>106513</v>
      </c>
      <c r="F14331" s="35">
        <v>1.0369999999999999</v>
      </c>
      <c r="G14331" s="34" t="s">
        <v>364</v>
      </c>
    </row>
    <row r="14332" spans="1:7">
      <c r="A14332" s="32">
        <v>2018</v>
      </c>
      <c r="B14332" s="32">
        <v>56476</v>
      </c>
      <c r="C14332" s="33" t="s">
        <v>563</v>
      </c>
      <c r="D14332" s="33" t="s">
        <v>564</v>
      </c>
      <c r="E14332" s="34">
        <v>365953</v>
      </c>
      <c r="F14332" s="35">
        <v>1.0469999999999999</v>
      </c>
      <c r="G14332" s="34">
        <v>304</v>
      </c>
    </row>
    <row r="14333" spans="1:7">
      <c r="A14333" s="32">
        <v>2018</v>
      </c>
      <c r="B14333" s="32">
        <v>56502</v>
      </c>
      <c r="C14333" s="33" t="s">
        <v>563</v>
      </c>
      <c r="D14333" s="33" t="s">
        <v>564</v>
      </c>
      <c r="E14333" s="34">
        <v>1499670</v>
      </c>
      <c r="F14333" s="35">
        <v>1.0449999999999999</v>
      </c>
      <c r="G14333" s="34">
        <v>264.60000000000002</v>
      </c>
    </row>
    <row r="14334" spans="1:7">
      <c r="A14334" s="32">
        <v>2018</v>
      </c>
      <c r="B14334" s="32">
        <v>56505</v>
      </c>
      <c r="C14334" s="33" t="s">
        <v>563</v>
      </c>
      <c r="D14334" s="33" t="s">
        <v>564</v>
      </c>
      <c r="E14334" s="34">
        <v>56182</v>
      </c>
      <c r="F14334" s="35">
        <v>1.05</v>
      </c>
      <c r="G14334" s="34">
        <v>310.89999999999998</v>
      </c>
    </row>
    <row r="14335" spans="1:7">
      <c r="A14335" s="32">
        <v>2018</v>
      </c>
      <c r="B14335" s="32">
        <v>56564</v>
      </c>
      <c r="C14335" s="33" t="s">
        <v>363</v>
      </c>
      <c r="D14335" s="33" t="s">
        <v>354</v>
      </c>
      <c r="E14335" s="34">
        <v>16349</v>
      </c>
      <c r="F14335" s="35">
        <v>16.994</v>
      </c>
      <c r="G14335" s="34">
        <v>194.9</v>
      </c>
    </row>
    <row r="14336" spans="1:7">
      <c r="A14336" s="32">
        <v>2018</v>
      </c>
      <c r="B14336" s="32">
        <v>56564</v>
      </c>
      <c r="C14336" s="33" t="s">
        <v>363</v>
      </c>
      <c r="D14336" s="33" t="s">
        <v>354</v>
      </c>
      <c r="E14336" s="34">
        <v>66355</v>
      </c>
      <c r="F14336" s="35">
        <v>17.282</v>
      </c>
      <c r="G14336" s="34">
        <v>198</v>
      </c>
    </row>
    <row r="14337" spans="1:7">
      <c r="A14337" s="32">
        <v>2018</v>
      </c>
      <c r="B14337" s="32">
        <v>56564</v>
      </c>
      <c r="C14337" s="33" t="s">
        <v>563</v>
      </c>
      <c r="D14337" s="33" t="s">
        <v>564</v>
      </c>
      <c r="E14337" s="34">
        <v>7693</v>
      </c>
      <c r="F14337" s="35">
        <v>1.0449999999999999</v>
      </c>
      <c r="G14337" s="34">
        <v>300.10000000000002</v>
      </c>
    </row>
    <row r="14338" spans="1:7">
      <c r="A14338" s="32">
        <v>2018</v>
      </c>
      <c r="B14338" s="32">
        <v>56564</v>
      </c>
      <c r="C14338" s="33" t="s">
        <v>563</v>
      </c>
      <c r="D14338" s="33" t="s">
        <v>564</v>
      </c>
      <c r="E14338" s="34">
        <v>22054</v>
      </c>
      <c r="F14338" s="35">
        <v>1.0489999999999999</v>
      </c>
      <c r="G14338" s="34">
        <v>279.89999999999998</v>
      </c>
    </row>
    <row r="14339" spans="1:7">
      <c r="A14339" s="32">
        <v>2018</v>
      </c>
      <c r="B14339" s="32">
        <v>56564</v>
      </c>
      <c r="C14339" s="33" t="s">
        <v>563</v>
      </c>
      <c r="D14339" s="33" t="s">
        <v>564</v>
      </c>
      <c r="E14339" s="34">
        <v>746</v>
      </c>
      <c r="F14339" s="35">
        <v>1.046</v>
      </c>
      <c r="G14339" s="34">
        <v>348.9</v>
      </c>
    </row>
    <row r="14340" spans="1:7">
      <c r="A14340" s="32">
        <v>2018</v>
      </c>
      <c r="B14340" s="32">
        <v>56564</v>
      </c>
      <c r="C14340" s="33" t="s">
        <v>563</v>
      </c>
      <c r="D14340" s="33" t="s">
        <v>564</v>
      </c>
      <c r="E14340" s="34">
        <v>12</v>
      </c>
      <c r="F14340" s="35">
        <v>1</v>
      </c>
      <c r="G14340" s="34">
        <v>304.2</v>
      </c>
    </row>
    <row r="14341" spans="1:7">
      <c r="A14341" s="32">
        <v>2018</v>
      </c>
      <c r="B14341" s="32">
        <v>56565</v>
      </c>
      <c r="C14341" s="33" t="s">
        <v>563</v>
      </c>
      <c r="D14341" s="33" t="s">
        <v>564</v>
      </c>
      <c r="E14341" s="34">
        <v>215125</v>
      </c>
      <c r="F14341" s="35">
        <v>1.018</v>
      </c>
      <c r="G14341" s="34">
        <v>291.3</v>
      </c>
    </row>
    <row r="14342" spans="1:7">
      <c r="A14342" s="32">
        <v>2018</v>
      </c>
      <c r="B14342" s="32">
        <v>56565</v>
      </c>
      <c r="C14342" s="33" t="s">
        <v>563</v>
      </c>
      <c r="D14342" s="33" t="s">
        <v>564</v>
      </c>
      <c r="E14342" s="34">
        <v>17212</v>
      </c>
      <c r="F14342" s="35">
        <v>1.0149999999999999</v>
      </c>
      <c r="G14342" s="34">
        <v>318</v>
      </c>
    </row>
    <row r="14343" spans="1:7">
      <c r="A14343" s="32">
        <v>2018</v>
      </c>
      <c r="B14343" s="32">
        <v>56565</v>
      </c>
      <c r="C14343" s="33" t="s">
        <v>563</v>
      </c>
      <c r="D14343" s="33" t="s">
        <v>564</v>
      </c>
      <c r="E14343" s="34">
        <v>91732</v>
      </c>
      <c r="F14343" s="35">
        <v>1.018</v>
      </c>
      <c r="G14343" s="34">
        <v>285.39999999999998</v>
      </c>
    </row>
    <row r="14344" spans="1:7">
      <c r="A14344" s="32">
        <v>2018</v>
      </c>
      <c r="B14344" s="32">
        <v>56565</v>
      </c>
      <c r="C14344" s="33" t="s">
        <v>563</v>
      </c>
      <c r="D14344" s="33" t="s">
        <v>564</v>
      </c>
      <c r="E14344" s="34">
        <v>147791</v>
      </c>
      <c r="F14344" s="35">
        <v>1.018</v>
      </c>
      <c r="G14344" s="34">
        <v>302.39999999999998</v>
      </c>
    </row>
    <row r="14345" spans="1:7">
      <c r="A14345" s="32">
        <v>2018</v>
      </c>
      <c r="B14345" s="32">
        <v>56565</v>
      </c>
      <c r="C14345" s="33" t="s">
        <v>563</v>
      </c>
      <c r="D14345" s="33" t="s">
        <v>564</v>
      </c>
      <c r="E14345" s="34">
        <v>158578</v>
      </c>
      <c r="F14345" s="35">
        <v>1.0229999999999999</v>
      </c>
      <c r="G14345" s="34">
        <v>301.8</v>
      </c>
    </row>
    <row r="14346" spans="1:7">
      <c r="A14346" s="32">
        <v>2018</v>
      </c>
      <c r="B14346" s="32">
        <v>56565</v>
      </c>
      <c r="C14346" s="33" t="s">
        <v>563</v>
      </c>
      <c r="D14346" s="33" t="s">
        <v>564</v>
      </c>
      <c r="E14346" s="34">
        <v>255398</v>
      </c>
      <c r="F14346" s="35">
        <v>1.056</v>
      </c>
      <c r="G14346" s="34">
        <v>325.8</v>
      </c>
    </row>
    <row r="14347" spans="1:7">
      <c r="A14347" s="32">
        <v>2018</v>
      </c>
      <c r="B14347" s="32">
        <v>56565</v>
      </c>
      <c r="C14347" s="33" t="s">
        <v>563</v>
      </c>
      <c r="D14347" s="33" t="s">
        <v>564</v>
      </c>
      <c r="E14347" s="34">
        <v>311310</v>
      </c>
      <c r="F14347" s="35">
        <v>1.0189999999999999</v>
      </c>
      <c r="G14347" s="34">
        <v>292.5</v>
      </c>
    </row>
    <row r="14348" spans="1:7">
      <c r="A14348" s="32">
        <v>2018</v>
      </c>
      <c r="B14348" s="32">
        <v>56565</v>
      </c>
      <c r="C14348" s="33" t="s">
        <v>563</v>
      </c>
      <c r="D14348" s="33" t="s">
        <v>564</v>
      </c>
      <c r="E14348" s="34">
        <v>617507</v>
      </c>
      <c r="F14348" s="35">
        <v>1.018</v>
      </c>
      <c r="G14348" s="34">
        <v>290.5</v>
      </c>
    </row>
    <row r="14349" spans="1:7">
      <c r="A14349" s="32">
        <v>2018</v>
      </c>
      <c r="B14349" s="32">
        <v>56565</v>
      </c>
      <c r="C14349" s="33" t="s">
        <v>563</v>
      </c>
      <c r="D14349" s="33" t="s">
        <v>564</v>
      </c>
      <c r="E14349" s="34">
        <v>50752</v>
      </c>
      <c r="F14349" s="35">
        <v>1.02</v>
      </c>
      <c r="G14349" s="34">
        <v>286.3</v>
      </c>
    </row>
    <row r="14350" spans="1:7">
      <c r="A14350" s="32">
        <v>2018</v>
      </c>
      <c r="B14350" s="32">
        <v>56565</v>
      </c>
      <c r="C14350" s="33" t="s">
        <v>563</v>
      </c>
      <c r="D14350" s="33" t="s">
        <v>564</v>
      </c>
      <c r="E14350" s="34">
        <v>84064</v>
      </c>
      <c r="F14350" s="35">
        <v>1.0169999999999999</v>
      </c>
      <c r="G14350" s="34">
        <v>288.7</v>
      </c>
    </row>
    <row r="14351" spans="1:7">
      <c r="A14351" s="32">
        <v>2018</v>
      </c>
      <c r="B14351" s="32">
        <v>56565</v>
      </c>
      <c r="C14351" s="33" t="s">
        <v>563</v>
      </c>
      <c r="D14351" s="33" t="s">
        <v>564</v>
      </c>
      <c r="E14351" s="34">
        <v>19068</v>
      </c>
      <c r="F14351" s="35">
        <v>1.018</v>
      </c>
      <c r="G14351" s="34">
        <v>293.10000000000002</v>
      </c>
    </row>
    <row r="14352" spans="1:7">
      <c r="A14352" s="32">
        <v>2018</v>
      </c>
      <c r="B14352" s="32">
        <v>56565</v>
      </c>
      <c r="C14352" s="33" t="s">
        <v>563</v>
      </c>
      <c r="D14352" s="33" t="s">
        <v>564</v>
      </c>
      <c r="E14352" s="34">
        <v>13304</v>
      </c>
      <c r="F14352" s="35">
        <v>1.0149999999999999</v>
      </c>
      <c r="G14352" s="34">
        <v>309.8</v>
      </c>
    </row>
    <row r="14353" spans="1:7">
      <c r="A14353" s="32">
        <v>2018</v>
      </c>
      <c r="B14353" s="32">
        <v>56565</v>
      </c>
      <c r="C14353" s="33" t="s">
        <v>563</v>
      </c>
      <c r="D14353" s="33" t="s">
        <v>564</v>
      </c>
      <c r="E14353" s="34">
        <v>4062</v>
      </c>
      <c r="F14353" s="35">
        <v>1.0189999999999999</v>
      </c>
      <c r="G14353" s="34">
        <v>309.60000000000002</v>
      </c>
    </row>
    <row r="14354" spans="1:7">
      <c r="A14354" s="32">
        <v>2018</v>
      </c>
      <c r="B14354" s="32">
        <v>56565</v>
      </c>
      <c r="C14354" s="33" t="s">
        <v>563</v>
      </c>
      <c r="D14354" s="33" t="s">
        <v>564</v>
      </c>
      <c r="E14354" s="34">
        <v>33193</v>
      </c>
      <c r="F14354" s="35">
        <v>1.018</v>
      </c>
      <c r="G14354" s="34">
        <v>285.10000000000002</v>
      </c>
    </row>
    <row r="14355" spans="1:7">
      <c r="A14355" s="32">
        <v>2018</v>
      </c>
      <c r="B14355" s="32">
        <v>56565</v>
      </c>
      <c r="C14355" s="33" t="s">
        <v>563</v>
      </c>
      <c r="D14355" s="33" t="s">
        <v>564</v>
      </c>
      <c r="E14355" s="34">
        <v>28162</v>
      </c>
      <c r="F14355" s="35">
        <v>1.0169999999999999</v>
      </c>
      <c r="G14355" s="34">
        <v>309.10000000000002</v>
      </c>
    </row>
    <row r="14356" spans="1:7">
      <c r="A14356" s="32">
        <v>2018</v>
      </c>
      <c r="B14356" s="32">
        <v>56596</v>
      </c>
      <c r="C14356" s="33" t="s">
        <v>363</v>
      </c>
      <c r="D14356" s="33" t="s">
        <v>354</v>
      </c>
      <c r="E14356" s="34">
        <v>39869</v>
      </c>
      <c r="F14356" s="35">
        <v>16.11</v>
      </c>
      <c r="G14356" s="34">
        <v>82.2</v>
      </c>
    </row>
    <row r="14357" spans="1:7">
      <c r="A14357" s="32">
        <v>2018</v>
      </c>
      <c r="B14357" s="32">
        <v>56596</v>
      </c>
      <c r="C14357" s="33" t="s">
        <v>563</v>
      </c>
      <c r="D14357" s="33" t="s">
        <v>564</v>
      </c>
      <c r="E14357" s="34">
        <v>6481</v>
      </c>
      <c r="F14357" s="35">
        <v>1.06</v>
      </c>
      <c r="G14357" s="34">
        <v>507.7</v>
      </c>
    </row>
    <row r="14358" spans="1:7">
      <c r="A14358" s="32">
        <v>2018</v>
      </c>
      <c r="B14358" s="32">
        <v>56609</v>
      </c>
      <c r="C14358" s="33" t="s">
        <v>363</v>
      </c>
      <c r="D14358" s="33" t="s">
        <v>354</v>
      </c>
      <c r="E14358" s="34">
        <v>143180</v>
      </c>
      <c r="F14358" s="35">
        <v>16.146000000000001</v>
      </c>
      <c r="G14358" s="34">
        <v>96.4</v>
      </c>
    </row>
    <row r="14359" spans="1:7">
      <c r="A14359" s="32">
        <v>2018</v>
      </c>
      <c r="B14359" s="32">
        <v>56610</v>
      </c>
      <c r="C14359" s="33" t="s">
        <v>563</v>
      </c>
      <c r="D14359" s="33" t="s">
        <v>564</v>
      </c>
      <c r="E14359" s="34">
        <v>1018806</v>
      </c>
      <c r="F14359" s="35">
        <v>1.0840000000000001</v>
      </c>
      <c r="G14359" s="34">
        <v>228.3</v>
      </c>
    </row>
    <row r="14360" spans="1:7">
      <c r="A14360" s="32">
        <v>2018</v>
      </c>
      <c r="B14360" s="32">
        <v>56611</v>
      </c>
      <c r="C14360" s="33" t="s">
        <v>363</v>
      </c>
      <c r="D14360" s="33" t="s">
        <v>354</v>
      </c>
      <c r="E14360" s="34">
        <v>36158</v>
      </c>
      <c r="F14360" s="35">
        <v>16.89</v>
      </c>
      <c r="G14360" s="34" t="s">
        <v>364</v>
      </c>
    </row>
    <row r="14361" spans="1:7">
      <c r="A14361" s="32">
        <v>2018</v>
      </c>
      <c r="B14361" s="32">
        <v>56611</v>
      </c>
      <c r="C14361" s="33" t="s">
        <v>363</v>
      </c>
      <c r="D14361" s="33" t="s">
        <v>354</v>
      </c>
      <c r="E14361" s="34">
        <v>35708</v>
      </c>
      <c r="F14361" s="35">
        <v>17.12</v>
      </c>
      <c r="G14361" s="34" t="s">
        <v>364</v>
      </c>
    </row>
    <row r="14362" spans="1:7">
      <c r="A14362" s="32">
        <v>2018</v>
      </c>
      <c r="B14362" s="32">
        <v>56611</v>
      </c>
      <c r="C14362" s="33" t="s">
        <v>363</v>
      </c>
      <c r="D14362" s="33" t="s">
        <v>354</v>
      </c>
      <c r="E14362" s="34">
        <v>36115</v>
      </c>
      <c r="F14362" s="35">
        <v>17.8</v>
      </c>
      <c r="G14362" s="34" t="s">
        <v>364</v>
      </c>
    </row>
    <row r="14363" spans="1:7">
      <c r="A14363" s="32">
        <v>2018</v>
      </c>
      <c r="B14363" s="32">
        <v>56611</v>
      </c>
      <c r="C14363" s="33" t="s">
        <v>363</v>
      </c>
      <c r="D14363" s="33" t="s">
        <v>354</v>
      </c>
      <c r="E14363" s="34">
        <v>53031</v>
      </c>
      <c r="F14363" s="35">
        <v>17.09</v>
      </c>
      <c r="G14363" s="34" t="s">
        <v>364</v>
      </c>
    </row>
    <row r="14364" spans="1:7">
      <c r="A14364" s="32">
        <v>2018</v>
      </c>
      <c r="B14364" s="32">
        <v>56611</v>
      </c>
      <c r="C14364" s="33" t="s">
        <v>363</v>
      </c>
      <c r="D14364" s="33" t="s">
        <v>354</v>
      </c>
      <c r="E14364" s="34">
        <v>143690</v>
      </c>
      <c r="F14364" s="35">
        <v>17.059999999999999</v>
      </c>
      <c r="G14364" s="34" t="s">
        <v>364</v>
      </c>
    </row>
    <row r="14365" spans="1:7">
      <c r="A14365" s="32">
        <v>2018</v>
      </c>
      <c r="B14365" s="32">
        <v>56671</v>
      </c>
      <c r="C14365" s="33" t="s">
        <v>353</v>
      </c>
      <c r="D14365" s="33" t="s">
        <v>354</v>
      </c>
      <c r="E14365" s="34">
        <v>10142</v>
      </c>
      <c r="F14365" s="35">
        <v>21.67</v>
      </c>
      <c r="G14365" s="34" t="s">
        <v>364</v>
      </c>
    </row>
    <row r="14366" spans="1:7">
      <c r="A14366" s="32">
        <v>2018</v>
      </c>
      <c r="B14366" s="32">
        <v>56671</v>
      </c>
      <c r="C14366" s="33" t="s">
        <v>353</v>
      </c>
      <c r="D14366" s="33" t="s">
        <v>354</v>
      </c>
      <c r="E14366" s="34">
        <v>103782</v>
      </c>
      <c r="F14366" s="35">
        <v>25.96</v>
      </c>
      <c r="G14366" s="34" t="s">
        <v>364</v>
      </c>
    </row>
    <row r="14367" spans="1:7">
      <c r="A14367" s="32">
        <v>2018</v>
      </c>
      <c r="B14367" s="32">
        <v>56671</v>
      </c>
      <c r="C14367" s="33" t="s">
        <v>353</v>
      </c>
      <c r="D14367" s="33" t="s">
        <v>354</v>
      </c>
      <c r="E14367" s="34">
        <v>16832</v>
      </c>
      <c r="F14367" s="35">
        <v>22.94</v>
      </c>
      <c r="G14367" s="34" t="s">
        <v>364</v>
      </c>
    </row>
    <row r="14368" spans="1:7">
      <c r="A14368" s="32">
        <v>2018</v>
      </c>
      <c r="B14368" s="32">
        <v>56671</v>
      </c>
      <c r="C14368" s="33" t="s">
        <v>563</v>
      </c>
      <c r="D14368" s="33" t="s">
        <v>564</v>
      </c>
      <c r="E14368" s="34">
        <v>791</v>
      </c>
      <c r="F14368" s="35">
        <v>1.07</v>
      </c>
      <c r="G14368" s="34" t="s">
        <v>364</v>
      </c>
    </row>
    <row r="14369" spans="1:7">
      <c r="A14369" s="32">
        <v>2018</v>
      </c>
      <c r="B14369" s="32">
        <v>56671</v>
      </c>
      <c r="C14369" s="33" t="s">
        <v>563</v>
      </c>
      <c r="D14369" s="33" t="s">
        <v>564</v>
      </c>
      <c r="E14369" s="34">
        <v>1712</v>
      </c>
      <c r="F14369" s="35">
        <v>1.07</v>
      </c>
      <c r="G14369" s="34" t="s">
        <v>364</v>
      </c>
    </row>
    <row r="14370" spans="1:7">
      <c r="A14370" s="32">
        <v>2018</v>
      </c>
      <c r="B14370" s="32">
        <v>56671</v>
      </c>
      <c r="C14370" s="33" t="s">
        <v>563</v>
      </c>
      <c r="D14370" s="33" t="s">
        <v>564</v>
      </c>
      <c r="E14370" s="34">
        <v>4326</v>
      </c>
      <c r="F14370" s="35">
        <v>1.07</v>
      </c>
      <c r="G14370" s="34" t="s">
        <v>364</v>
      </c>
    </row>
    <row r="14371" spans="1:7">
      <c r="A14371" s="32">
        <v>2018</v>
      </c>
      <c r="B14371" s="32">
        <v>56674</v>
      </c>
      <c r="C14371" s="33" t="s">
        <v>563</v>
      </c>
      <c r="D14371" s="33" t="s">
        <v>564</v>
      </c>
      <c r="E14371" s="34">
        <v>9400</v>
      </c>
      <c r="F14371" s="35">
        <v>1.03</v>
      </c>
      <c r="G14371" s="34">
        <v>260.7</v>
      </c>
    </row>
    <row r="14372" spans="1:7">
      <c r="A14372" s="32">
        <v>2018</v>
      </c>
      <c r="B14372" s="32">
        <v>56674</v>
      </c>
      <c r="C14372" s="33" t="s">
        <v>563</v>
      </c>
      <c r="D14372" s="33" t="s">
        <v>564</v>
      </c>
      <c r="E14372" s="34">
        <v>3945</v>
      </c>
      <c r="F14372" s="35">
        <v>1.03</v>
      </c>
      <c r="G14372" s="34">
        <v>293.8</v>
      </c>
    </row>
    <row r="14373" spans="1:7">
      <c r="A14373" s="32">
        <v>2018</v>
      </c>
      <c r="B14373" s="32">
        <v>56674</v>
      </c>
      <c r="C14373" s="33" t="s">
        <v>563</v>
      </c>
      <c r="D14373" s="33" t="s">
        <v>564</v>
      </c>
      <c r="E14373" s="34">
        <v>22663</v>
      </c>
      <c r="F14373" s="35">
        <v>1.03</v>
      </c>
      <c r="G14373" s="34">
        <v>281.2</v>
      </c>
    </row>
    <row r="14374" spans="1:7">
      <c r="A14374" s="32">
        <v>2018</v>
      </c>
      <c r="B14374" s="32">
        <v>56708</v>
      </c>
      <c r="C14374" s="33" t="s">
        <v>563</v>
      </c>
      <c r="D14374" s="33" t="s">
        <v>564</v>
      </c>
      <c r="E14374" s="34">
        <v>938296</v>
      </c>
      <c r="F14374" s="35">
        <v>1.028</v>
      </c>
      <c r="G14374" s="34" t="s">
        <v>364</v>
      </c>
    </row>
    <row r="14375" spans="1:7">
      <c r="A14375" s="32">
        <v>2018</v>
      </c>
      <c r="B14375" s="32">
        <v>56786</v>
      </c>
      <c r="C14375" s="33" t="s">
        <v>362</v>
      </c>
      <c r="D14375" s="33" t="s">
        <v>354</v>
      </c>
      <c r="E14375" s="34">
        <v>25275</v>
      </c>
      <c r="F14375" s="35">
        <v>14.7</v>
      </c>
      <c r="G14375" s="34">
        <v>222.5</v>
      </c>
    </row>
    <row r="14376" spans="1:7">
      <c r="A14376" s="32">
        <v>2018</v>
      </c>
      <c r="B14376" s="32">
        <v>56786</v>
      </c>
      <c r="C14376" s="33" t="s">
        <v>563</v>
      </c>
      <c r="D14376" s="33" t="s">
        <v>564</v>
      </c>
      <c r="E14376" s="34">
        <v>3616</v>
      </c>
      <c r="F14376" s="35">
        <v>1</v>
      </c>
      <c r="G14376" s="34">
        <v>241.4</v>
      </c>
    </row>
    <row r="14377" spans="1:7">
      <c r="A14377" s="32">
        <v>2018</v>
      </c>
      <c r="B14377" s="32">
        <v>56798</v>
      </c>
      <c r="C14377" s="33" t="s">
        <v>563</v>
      </c>
      <c r="D14377" s="33" t="s">
        <v>564</v>
      </c>
      <c r="E14377" s="34">
        <v>1607821</v>
      </c>
      <c r="F14377" s="35">
        <v>1.026</v>
      </c>
      <c r="G14377" s="34" t="s">
        <v>364</v>
      </c>
    </row>
    <row r="14378" spans="1:7">
      <c r="A14378" s="32">
        <v>2018</v>
      </c>
      <c r="B14378" s="32">
        <v>56799</v>
      </c>
      <c r="C14378" s="33" t="s">
        <v>565</v>
      </c>
      <c r="D14378" s="33" t="s">
        <v>566</v>
      </c>
      <c r="E14378" s="34">
        <v>1216</v>
      </c>
      <c r="F14378" s="35">
        <v>5.8339999999999996</v>
      </c>
      <c r="G14378" s="34">
        <v>1729.3</v>
      </c>
    </row>
    <row r="14379" spans="1:7">
      <c r="A14379" s="32">
        <v>2018</v>
      </c>
      <c r="B14379" s="32">
        <v>56799</v>
      </c>
      <c r="C14379" s="33" t="s">
        <v>565</v>
      </c>
      <c r="D14379" s="33" t="s">
        <v>566</v>
      </c>
      <c r="E14379" s="34">
        <v>1553</v>
      </c>
      <c r="F14379" s="35">
        <v>5.8390000000000004</v>
      </c>
      <c r="G14379" s="34">
        <v>1812.4</v>
      </c>
    </row>
    <row r="14380" spans="1:7">
      <c r="A14380" s="32">
        <v>2018</v>
      </c>
      <c r="B14380" s="32">
        <v>56799</v>
      </c>
      <c r="C14380" s="33" t="s">
        <v>563</v>
      </c>
      <c r="D14380" s="33" t="s">
        <v>564</v>
      </c>
      <c r="E14380" s="34">
        <v>310687</v>
      </c>
      <c r="F14380" s="35">
        <v>1.042</v>
      </c>
      <c r="G14380" s="34">
        <v>677.3</v>
      </c>
    </row>
    <row r="14381" spans="1:7">
      <c r="A14381" s="32">
        <v>2018</v>
      </c>
      <c r="B14381" s="32">
        <v>56803</v>
      </c>
      <c r="C14381" s="33" t="s">
        <v>563</v>
      </c>
      <c r="D14381" s="33" t="s">
        <v>564</v>
      </c>
      <c r="E14381" s="34">
        <v>184400</v>
      </c>
      <c r="F14381" s="35">
        <v>1.046</v>
      </c>
      <c r="G14381" s="34" t="s">
        <v>364</v>
      </c>
    </row>
    <row r="14382" spans="1:7">
      <c r="A14382" s="32">
        <v>2018</v>
      </c>
      <c r="B14382" s="32">
        <v>56806</v>
      </c>
      <c r="C14382" s="33" t="s">
        <v>563</v>
      </c>
      <c r="D14382" s="33" t="s">
        <v>564</v>
      </c>
      <c r="E14382" s="34">
        <v>669719</v>
      </c>
      <c r="F14382" s="35">
        <v>1.03</v>
      </c>
      <c r="G14382" s="34" t="s">
        <v>364</v>
      </c>
    </row>
    <row r="14383" spans="1:7">
      <c r="A14383" s="32">
        <v>2018</v>
      </c>
      <c r="B14383" s="32">
        <v>56807</v>
      </c>
      <c r="C14383" s="33" t="s">
        <v>563</v>
      </c>
      <c r="D14383" s="33" t="s">
        <v>564</v>
      </c>
      <c r="E14383" s="34">
        <v>2635730</v>
      </c>
      <c r="F14383" s="35">
        <v>1.04</v>
      </c>
      <c r="G14383" s="34">
        <v>332.4</v>
      </c>
    </row>
    <row r="14384" spans="1:7">
      <c r="A14384" s="32">
        <v>2018</v>
      </c>
      <c r="B14384" s="32">
        <v>56808</v>
      </c>
      <c r="C14384" s="33" t="s">
        <v>353</v>
      </c>
      <c r="D14384" s="33" t="s">
        <v>354</v>
      </c>
      <c r="E14384" s="34">
        <v>4024</v>
      </c>
      <c r="F14384" s="35">
        <v>13.023999999999999</v>
      </c>
      <c r="G14384" s="34">
        <v>196.5</v>
      </c>
    </row>
    <row r="14385" spans="1:7">
      <c r="A14385" s="32">
        <v>2018</v>
      </c>
      <c r="B14385" s="32">
        <v>56808</v>
      </c>
      <c r="C14385" s="33" t="s">
        <v>353</v>
      </c>
      <c r="D14385" s="33" t="s">
        <v>354</v>
      </c>
      <c r="E14385" s="34">
        <v>189261</v>
      </c>
      <c r="F14385" s="35">
        <v>16.399999999999999</v>
      </c>
      <c r="G14385" s="34">
        <v>237.1</v>
      </c>
    </row>
    <row r="14386" spans="1:7">
      <c r="A14386" s="32">
        <v>2018</v>
      </c>
      <c r="B14386" s="32">
        <v>56846</v>
      </c>
      <c r="C14386" s="33" t="s">
        <v>563</v>
      </c>
      <c r="D14386" s="33" t="s">
        <v>564</v>
      </c>
      <c r="E14386" s="34">
        <v>785358</v>
      </c>
      <c r="F14386" s="35">
        <v>1.048</v>
      </c>
      <c r="G14386" s="34" t="s">
        <v>364</v>
      </c>
    </row>
    <row r="14387" spans="1:7">
      <c r="A14387" s="32">
        <v>2018</v>
      </c>
      <c r="B14387" s="32">
        <v>56908</v>
      </c>
      <c r="C14387" s="33" t="s">
        <v>563</v>
      </c>
      <c r="D14387" s="33" t="s">
        <v>564</v>
      </c>
      <c r="E14387" s="34">
        <v>230155</v>
      </c>
      <c r="F14387" s="35">
        <v>1.046</v>
      </c>
      <c r="G14387" s="34">
        <v>96.1</v>
      </c>
    </row>
    <row r="14388" spans="1:7">
      <c r="A14388" s="32">
        <v>2018</v>
      </c>
      <c r="B14388" s="32">
        <v>56940</v>
      </c>
      <c r="C14388" s="33" t="s">
        <v>565</v>
      </c>
      <c r="D14388" s="33" t="s">
        <v>566</v>
      </c>
      <c r="E14388" s="34">
        <v>34323</v>
      </c>
      <c r="F14388" s="35">
        <v>6.2</v>
      </c>
      <c r="G14388" s="34" t="s">
        <v>364</v>
      </c>
    </row>
    <row r="14389" spans="1:7">
      <c r="A14389" s="32">
        <v>2018</v>
      </c>
      <c r="B14389" s="32">
        <v>56948</v>
      </c>
      <c r="C14389" s="33" t="s">
        <v>563</v>
      </c>
      <c r="D14389" s="33" t="s">
        <v>564</v>
      </c>
      <c r="E14389" s="34">
        <v>83119</v>
      </c>
      <c r="F14389" s="35">
        <v>1.05</v>
      </c>
      <c r="G14389" s="34" t="s">
        <v>364</v>
      </c>
    </row>
    <row r="14390" spans="1:7">
      <c r="A14390" s="32">
        <v>2018</v>
      </c>
      <c r="B14390" s="32">
        <v>56963</v>
      </c>
      <c r="C14390" s="33" t="s">
        <v>563</v>
      </c>
      <c r="D14390" s="33" t="s">
        <v>564</v>
      </c>
      <c r="E14390" s="34">
        <v>2984902</v>
      </c>
      <c r="F14390" s="35">
        <v>1.034</v>
      </c>
      <c r="G14390" s="34" t="s">
        <v>364</v>
      </c>
    </row>
    <row r="14391" spans="1:7">
      <c r="A14391" s="32">
        <v>2018</v>
      </c>
      <c r="B14391" s="32">
        <v>56964</v>
      </c>
      <c r="C14391" s="33" t="s">
        <v>565</v>
      </c>
      <c r="D14391" s="33" t="s">
        <v>566</v>
      </c>
      <c r="E14391" s="34">
        <v>20273</v>
      </c>
      <c r="F14391" s="35">
        <v>5.5</v>
      </c>
      <c r="G14391" s="34" t="s">
        <v>364</v>
      </c>
    </row>
    <row r="14392" spans="1:7">
      <c r="A14392" s="32">
        <v>2018</v>
      </c>
      <c r="B14392" s="32">
        <v>56964</v>
      </c>
      <c r="C14392" s="33" t="s">
        <v>563</v>
      </c>
      <c r="D14392" s="33" t="s">
        <v>564</v>
      </c>
      <c r="E14392" s="34">
        <v>19368</v>
      </c>
      <c r="F14392" s="35">
        <v>1.03</v>
      </c>
      <c r="G14392" s="34" t="s">
        <v>364</v>
      </c>
    </row>
    <row r="14393" spans="1:7">
      <c r="A14393" s="32">
        <v>2018</v>
      </c>
      <c r="B14393" s="32">
        <v>56964</v>
      </c>
      <c r="C14393" s="33" t="s">
        <v>563</v>
      </c>
      <c r="D14393" s="33" t="s">
        <v>564</v>
      </c>
      <c r="E14393" s="34">
        <v>515997</v>
      </c>
      <c r="F14393" s="35">
        <v>1.044</v>
      </c>
      <c r="G14393" s="34" t="s">
        <v>364</v>
      </c>
    </row>
    <row r="14394" spans="1:7">
      <c r="A14394" s="32">
        <v>2018</v>
      </c>
      <c r="B14394" s="32">
        <v>56998</v>
      </c>
      <c r="C14394" s="33" t="s">
        <v>563</v>
      </c>
      <c r="D14394" s="33" t="s">
        <v>564</v>
      </c>
      <c r="E14394" s="34">
        <v>709776</v>
      </c>
      <c r="F14394" s="35">
        <v>1.03</v>
      </c>
      <c r="G14394" s="34" t="s">
        <v>364</v>
      </c>
    </row>
    <row r="14395" spans="1:7">
      <c r="A14395" s="32">
        <v>2018</v>
      </c>
      <c r="B14395" s="32">
        <v>57027</v>
      </c>
      <c r="C14395" s="33" t="s">
        <v>563</v>
      </c>
      <c r="D14395" s="33" t="s">
        <v>564</v>
      </c>
      <c r="E14395" s="34">
        <v>64479</v>
      </c>
      <c r="F14395" s="35">
        <v>1.02</v>
      </c>
      <c r="G14395" s="34">
        <v>283</v>
      </c>
    </row>
    <row r="14396" spans="1:7">
      <c r="A14396" s="32">
        <v>2018</v>
      </c>
      <c r="B14396" s="32">
        <v>57029</v>
      </c>
      <c r="C14396" s="33" t="s">
        <v>565</v>
      </c>
      <c r="D14396" s="33" t="s">
        <v>566</v>
      </c>
      <c r="E14396" s="34">
        <v>249</v>
      </c>
      <c r="F14396" s="35">
        <v>5.8170000000000002</v>
      </c>
      <c r="G14396" s="34" t="s">
        <v>364</v>
      </c>
    </row>
    <row r="14397" spans="1:7">
      <c r="A14397" s="32">
        <v>2018</v>
      </c>
      <c r="B14397" s="32">
        <v>57029</v>
      </c>
      <c r="C14397" s="33" t="s">
        <v>565</v>
      </c>
      <c r="D14397" s="33" t="s">
        <v>566</v>
      </c>
      <c r="E14397" s="34">
        <v>275</v>
      </c>
      <c r="F14397" s="35">
        <v>5.8170000000000002</v>
      </c>
      <c r="G14397" s="34" t="s">
        <v>364</v>
      </c>
    </row>
    <row r="14398" spans="1:7">
      <c r="A14398" s="32">
        <v>2018</v>
      </c>
      <c r="B14398" s="32">
        <v>57029</v>
      </c>
      <c r="C14398" s="33" t="s">
        <v>565</v>
      </c>
      <c r="D14398" s="33" t="s">
        <v>566</v>
      </c>
      <c r="E14398" s="34">
        <v>973</v>
      </c>
      <c r="F14398" s="35">
        <v>5.8170000000000002</v>
      </c>
      <c r="G14398" s="34" t="s">
        <v>364</v>
      </c>
    </row>
    <row r="14399" spans="1:7">
      <c r="A14399" s="32">
        <v>2018</v>
      </c>
      <c r="B14399" s="32">
        <v>57029</v>
      </c>
      <c r="C14399" s="33" t="s">
        <v>563</v>
      </c>
      <c r="D14399" s="33" t="s">
        <v>564</v>
      </c>
      <c r="E14399" s="34">
        <v>627451</v>
      </c>
      <c r="F14399" s="35">
        <v>1.0249999999999999</v>
      </c>
      <c r="G14399" s="34" t="s">
        <v>364</v>
      </c>
    </row>
    <row r="14400" spans="1:7">
      <c r="A14400" s="32">
        <v>2018</v>
      </c>
      <c r="B14400" s="32">
        <v>57036</v>
      </c>
      <c r="C14400" s="33" t="s">
        <v>563</v>
      </c>
      <c r="D14400" s="33" t="s">
        <v>564</v>
      </c>
      <c r="E14400" s="34">
        <v>4044</v>
      </c>
      <c r="F14400" s="35">
        <v>1</v>
      </c>
      <c r="G14400" s="34">
        <v>675.4</v>
      </c>
    </row>
    <row r="14401" spans="1:7">
      <c r="A14401" s="32">
        <v>2018</v>
      </c>
      <c r="B14401" s="32">
        <v>57036</v>
      </c>
      <c r="C14401" s="33" t="s">
        <v>563</v>
      </c>
      <c r="D14401" s="33" t="s">
        <v>564</v>
      </c>
      <c r="E14401" s="34">
        <v>128601</v>
      </c>
      <c r="F14401" s="35">
        <v>1</v>
      </c>
      <c r="G14401" s="34">
        <v>525.70000000000005</v>
      </c>
    </row>
    <row r="14402" spans="1:7">
      <c r="A14402" s="32">
        <v>2018</v>
      </c>
      <c r="B14402" s="32">
        <v>57036</v>
      </c>
      <c r="C14402" s="33" t="s">
        <v>563</v>
      </c>
      <c r="D14402" s="33" t="s">
        <v>564</v>
      </c>
      <c r="E14402" s="34">
        <v>585288</v>
      </c>
      <c r="F14402" s="35">
        <v>1</v>
      </c>
      <c r="G14402" s="34">
        <v>792</v>
      </c>
    </row>
    <row r="14403" spans="1:7">
      <c r="A14403" s="32">
        <v>2018</v>
      </c>
      <c r="B14403" s="32">
        <v>57037</v>
      </c>
      <c r="C14403" s="33" t="s">
        <v>563</v>
      </c>
      <c r="D14403" s="33" t="s">
        <v>564</v>
      </c>
      <c r="E14403" s="34">
        <v>2862481</v>
      </c>
      <c r="F14403" s="35">
        <v>1.0569999999999999</v>
      </c>
      <c r="G14403" s="34">
        <v>280.7</v>
      </c>
    </row>
    <row r="14404" spans="1:7">
      <c r="A14404" s="32">
        <v>2018</v>
      </c>
      <c r="B14404" s="32">
        <v>57046</v>
      </c>
      <c r="C14404" s="33" t="s">
        <v>363</v>
      </c>
      <c r="D14404" s="33" t="s">
        <v>354</v>
      </c>
      <c r="E14404" s="34">
        <v>62787</v>
      </c>
      <c r="F14404" s="35">
        <v>17.3</v>
      </c>
      <c r="G14404" s="34" t="s">
        <v>364</v>
      </c>
    </row>
    <row r="14405" spans="1:7">
      <c r="A14405" s="32">
        <v>2018</v>
      </c>
      <c r="B14405" s="32">
        <v>57267</v>
      </c>
      <c r="C14405" s="33" t="s">
        <v>563</v>
      </c>
      <c r="D14405" s="33" t="s">
        <v>564</v>
      </c>
      <c r="E14405" s="34">
        <v>208</v>
      </c>
      <c r="F14405" s="35">
        <v>1.03</v>
      </c>
      <c r="G14405" s="34" t="s">
        <v>364</v>
      </c>
    </row>
    <row r="14406" spans="1:7">
      <c r="A14406" s="32">
        <v>2018</v>
      </c>
      <c r="B14406" s="32">
        <v>57349</v>
      </c>
      <c r="C14406" s="33" t="s">
        <v>563</v>
      </c>
      <c r="D14406" s="33" t="s">
        <v>564</v>
      </c>
      <c r="E14406" s="34">
        <v>35385</v>
      </c>
      <c r="F14406" s="35">
        <v>1.0429999999999999</v>
      </c>
      <c r="G14406" s="34" t="s">
        <v>364</v>
      </c>
    </row>
    <row r="14407" spans="1:7">
      <c r="A14407" s="32">
        <v>2018</v>
      </c>
      <c r="B14407" s="32">
        <v>57482</v>
      </c>
      <c r="C14407" s="33" t="s">
        <v>563</v>
      </c>
      <c r="D14407" s="33" t="s">
        <v>564</v>
      </c>
      <c r="E14407" s="34">
        <v>430095</v>
      </c>
      <c r="F14407" s="35">
        <v>1.0309999999999999</v>
      </c>
      <c r="G14407" s="34" t="s">
        <v>364</v>
      </c>
    </row>
    <row r="14408" spans="1:7">
      <c r="A14408" s="32">
        <v>2018</v>
      </c>
      <c r="B14408" s="32">
        <v>57515</v>
      </c>
      <c r="C14408" s="33" t="s">
        <v>563</v>
      </c>
      <c r="D14408" s="33" t="s">
        <v>564</v>
      </c>
      <c r="E14408" s="34">
        <v>222615</v>
      </c>
      <c r="F14408" s="35">
        <v>1.0309999999999999</v>
      </c>
      <c r="G14408" s="34" t="s">
        <v>364</v>
      </c>
    </row>
    <row r="14409" spans="1:7">
      <c r="A14409" s="32">
        <v>2018</v>
      </c>
      <c r="B14409" s="32">
        <v>57555</v>
      </c>
      <c r="C14409" s="33" t="s">
        <v>563</v>
      </c>
      <c r="D14409" s="33" t="s">
        <v>564</v>
      </c>
      <c r="E14409" s="34">
        <v>73105</v>
      </c>
      <c r="F14409" s="35">
        <v>1.038</v>
      </c>
      <c r="G14409" s="34" t="s">
        <v>364</v>
      </c>
    </row>
    <row r="14410" spans="1:7">
      <c r="A14410" s="32">
        <v>2018</v>
      </c>
      <c r="B14410" s="32">
        <v>57664</v>
      </c>
      <c r="C14410" s="33" t="s">
        <v>563</v>
      </c>
      <c r="D14410" s="33" t="s">
        <v>564</v>
      </c>
      <c r="E14410" s="34">
        <v>3404</v>
      </c>
      <c r="F14410" s="35">
        <v>1.028</v>
      </c>
      <c r="G14410" s="34" t="s">
        <v>364</v>
      </c>
    </row>
    <row r="14411" spans="1:7">
      <c r="A14411" s="32">
        <v>2018</v>
      </c>
      <c r="B14411" s="32">
        <v>57664</v>
      </c>
      <c r="C14411" s="33" t="s">
        <v>563</v>
      </c>
      <c r="D14411" s="33" t="s">
        <v>564</v>
      </c>
      <c r="E14411" s="34">
        <v>7585</v>
      </c>
      <c r="F14411" s="35">
        <v>1.028</v>
      </c>
      <c r="G14411" s="34" t="s">
        <v>364</v>
      </c>
    </row>
    <row r="14412" spans="1:7">
      <c r="A14412" s="32">
        <v>2018</v>
      </c>
      <c r="B14412" s="32">
        <v>57664</v>
      </c>
      <c r="C14412" s="33" t="s">
        <v>563</v>
      </c>
      <c r="D14412" s="33" t="s">
        <v>564</v>
      </c>
      <c r="E14412" s="34">
        <v>8752</v>
      </c>
      <c r="F14412" s="35">
        <v>1.028</v>
      </c>
      <c r="G14412" s="34" t="s">
        <v>364</v>
      </c>
    </row>
    <row r="14413" spans="1:7">
      <c r="A14413" s="32">
        <v>2018</v>
      </c>
      <c r="B14413" s="32">
        <v>57664</v>
      </c>
      <c r="C14413" s="33" t="s">
        <v>563</v>
      </c>
      <c r="D14413" s="33" t="s">
        <v>564</v>
      </c>
      <c r="E14413" s="34">
        <v>10727</v>
      </c>
      <c r="F14413" s="35">
        <v>1.028</v>
      </c>
      <c r="G14413" s="34" t="s">
        <v>364</v>
      </c>
    </row>
    <row r="14414" spans="1:7">
      <c r="A14414" s="32">
        <v>2018</v>
      </c>
      <c r="B14414" s="32">
        <v>57664</v>
      </c>
      <c r="C14414" s="33" t="s">
        <v>563</v>
      </c>
      <c r="D14414" s="33" t="s">
        <v>564</v>
      </c>
      <c r="E14414" s="34">
        <v>19449</v>
      </c>
      <c r="F14414" s="35">
        <v>1.028</v>
      </c>
      <c r="G14414" s="34" t="s">
        <v>364</v>
      </c>
    </row>
    <row r="14415" spans="1:7">
      <c r="A14415" s="32">
        <v>2018</v>
      </c>
      <c r="B14415" s="32">
        <v>57664</v>
      </c>
      <c r="C14415" s="33" t="s">
        <v>563</v>
      </c>
      <c r="D14415" s="33" t="s">
        <v>564</v>
      </c>
      <c r="E14415" s="34">
        <v>66905</v>
      </c>
      <c r="F14415" s="35">
        <v>1.028</v>
      </c>
      <c r="G14415" s="34" t="s">
        <v>364</v>
      </c>
    </row>
    <row r="14416" spans="1:7">
      <c r="A14416" s="32">
        <v>2018</v>
      </c>
      <c r="B14416" s="32">
        <v>57664</v>
      </c>
      <c r="C14416" s="33" t="s">
        <v>563</v>
      </c>
      <c r="D14416" s="33" t="s">
        <v>564</v>
      </c>
      <c r="E14416" s="34">
        <v>560649</v>
      </c>
      <c r="F14416" s="35">
        <v>1.028</v>
      </c>
      <c r="G14416" s="34" t="s">
        <v>364</v>
      </c>
    </row>
    <row r="14417" spans="1:7">
      <c r="A14417" s="32">
        <v>2018</v>
      </c>
      <c r="B14417" s="32">
        <v>57664</v>
      </c>
      <c r="C14417" s="33" t="s">
        <v>563</v>
      </c>
      <c r="D14417" s="33" t="s">
        <v>564</v>
      </c>
      <c r="E14417" s="34">
        <v>123793</v>
      </c>
      <c r="F14417" s="35">
        <v>1.028</v>
      </c>
      <c r="G14417" s="34" t="s">
        <v>364</v>
      </c>
    </row>
    <row r="14418" spans="1:7">
      <c r="A14418" s="32">
        <v>2018</v>
      </c>
      <c r="B14418" s="32">
        <v>57664</v>
      </c>
      <c r="C14418" s="33" t="s">
        <v>563</v>
      </c>
      <c r="D14418" s="33" t="s">
        <v>564</v>
      </c>
      <c r="E14418" s="34">
        <v>147909</v>
      </c>
      <c r="F14418" s="35">
        <v>1.028</v>
      </c>
      <c r="G14418" s="34" t="s">
        <v>364</v>
      </c>
    </row>
    <row r="14419" spans="1:7">
      <c r="A14419" s="32">
        <v>2018</v>
      </c>
      <c r="B14419" s="32">
        <v>57664</v>
      </c>
      <c r="C14419" s="33" t="s">
        <v>563</v>
      </c>
      <c r="D14419" s="33" t="s">
        <v>564</v>
      </c>
      <c r="E14419" s="34">
        <v>149038</v>
      </c>
      <c r="F14419" s="35">
        <v>1.028</v>
      </c>
      <c r="G14419" s="34" t="s">
        <v>364</v>
      </c>
    </row>
    <row r="14420" spans="1:7">
      <c r="A14420" s="32">
        <v>2018</v>
      </c>
      <c r="B14420" s="32">
        <v>57664</v>
      </c>
      <c r="C14420" s="33" t="s">
        <v>563</v>
      </c>
      <c r="D14420" s="33" t="s">
        <v>564</v>
      </c>
      <c r="E14420" s="34">
        <v>331681</v>
      </c>
      <c r="F14420" s="35">
        <v>1.028</v>
      </c>
      <c r="G14420" s="34" t="s">
        <v>364</v>
      </c>
    </row>
    <row r="14421" spans="1:7">
      <c r="A14421" s="32">
        <v>2018</v>
      </c>
      <c r="B14421" s="32">
        <v>57664</v>
      </c>
      <c r="C14421" s="33" t="s">
        <v>563</v>
      </c>
      <c r="D14421" s="33" t="s">
        <v>564</v>
      </c>
      <c r="E14421" s="34">
        <v>395225</v>
      </c>
      <c r="F14421" s="35">
        <v>1.028</v>
      </c>
      <c r="G14421" s="34" t="s">
        <v>364</v>
      </c>
    </row>
    <row r="14422" spans="1:7">
      <c r="A14422" s="32">
        <v>2018</v>
      </c>
      <c r="B14422" s="32">
        <v>57664</v>
      </c>
      <c r="C14422" s="33" t="s">
        <v>563</v>
      </c>
      <c r="D14422" s="33" t="s">
        <v>564</v>
      </c>
      <c r="E14422" s="34">
        <v>92620</v>
      </c>
      <c r="F14422" s="35">
        <v>1.028</v>
      </c>
      <c r="G14422" s="34" t="s">
        <v>364</v>
      </c>
    </row>
    <row r="14423" spans="1:7">
      <c r="A14423" s="32">
        <v>2018</v>
      </c>
      <c r="B14423" s="32">
        <v>57703</v>
      </c>
      <c r="C14423" s="33" t="s">
        <v>563</v>
      </c>
      <c r="D14423" s="33" t="s">
        <v>564</v>
      </c>
      <c r="E14423" s="34">
        <v>102273</v>
      </c>
      <c r="F14423" s="35">
        <v>1.05</v>
      </c>
      <c r="G14423" s="34">
        <v>227.6</v>
      </c>
    </row>
    <row r="14424" spans="1:7">
      <c r="A14424" s="32">
        <v>2018</v>
      </c>
      <c r="B14424" s="32">
        <v>57794</v>
      </c>
      <c r="C14424" s="33" t="s">
        <v>563</v>
      </c>
      <c r="D14424" s="33" t="s">
        <v>564</v>
      </c>
      <c r="E14424" s="34">
        <v>2153038</v>
      </c>
      <c r="F14424" s="35">
        <v>1.0389999999999999</v>
      </c>
      <c r="G14424" s="34" t="s">
        <v>364</v>
      </c>
    </row>
    <row r="14425" spans="1:7">
      <c r="A14425" s="32">
        <v>2018</v>
      </c>
      <c r="B14425" s="32">
        <v>57839</v>
      </c>
      <c r="C14425" s="33" t="s">
        <v>563</v>
      </c>
      <c r="D14425" s="33" t="s">
        <v>564</v>
      </c>
      <c r="E14425" s="34">
        <v>2196924</v>
      </c>
      <c r="F14425" s="35">
        <v>1.028</v>
      </c>
      <c r="G14425" s="34" t="s">
        <v>364</v>
      </c>
    </row>
    <row r="14426" spans="1:7">
      <c r="A14426" s="32">
        <v>2018</v>
      </c>
      <c r="B14426" s="32">
        <v>57842</v>
      </c>
      <c r="C14426" s="33" t="s">
        <v>563</v>
      </c>
      <c r="D14426" s="33" t="s">
        <v>564</v>
      </c>
      <c r="E14426" s="34">
        <v>90243</v>
      </c>
      <c r="F14426" s="35">
        <v>1.056</v>
      </c>
      <c r="G14426" s="34">
        <v>324.8</v>
      </c>
    </row>
    <row r="14427" spans="1:7">
      <c r="A14427" s="32">
        <v>2018</v>
      </c>
      <c r="B14427" s="32">
        <v>57881</v>
      </c>
      <c r="C14427" s="33" t="s">
        <v>563</v>
      </c>
      <c r="D14427" s="33" t="s">
        <v>564</v>
      </c>
      <c r="E14427" s="34">
        <v>400739</v>
      </c>
      <c r="F14427" s="35">
        <v>1.0940000000000001</v>
      </c>
      <c r="G14427" s="34">
        <v>94.1</v>
      </c>
    </row>
    <row r="14428" spans="1:7">
      <c r="A14428" s="32">
        <v>2018</v>
      </c>
      <c r="B14428" s="32">
        <v>57901</v>
      </c>
      <c r="C14428" s="33" t="s">
        <v>563</v>
      </c>
      <c r="D14428" s="33" t="s">
        <v>564</v>
      </c>
      <c r="E14428" s="34">
        <v>744175</v>
      </c>
      <c r="F14428" s="35">
        <v>1.03</v>
      </c>
      <c r="G14428" s="34" t="s">
        <v>364</v>
      </c>
    </row>
    <row r="14429" spans="1:7">
      <c r="A14429" s="32">
        <v>2018</v>
      </c>
      <c r="B14429" s="32">
        <v>57943</v>
      </c>
      <c r="C14429" s="33" t="s">
        <v>563</v>
      </c>
      <c r="D14429" s="33" t="s">
        <v>564</v>
      </c>
      <c r="E14429" s="34">
        <v>595897</v>
      </c>
      <c r="F14429" s="35">
        <v>1.0569999999999999</v>
      </c>
      <c r="G14429" s="34">
        <v>94.1</v>
      </c>
    </row>
    <row r="14430" spans="1:7">
      <c r="A14430" s="32">
        <v>2018</v>
      </c>
      <c r="B14430" s="32">
        <v>57953</v>
      </c>
      <c r="C14430" s="33" t="s">
        <v>563</v>
      </c>
      <c r="D14430" s="33" t="s">
        <v>564</v>
      </c>
      <c r="E14430" s="34">
        <v>40147</v>
      </c>
      <c r="F14430" s="35">
        <v>1.0309999999999999</v>
      </c>
      <c r="G14430" s="34" t="s">
        <v>364</v>
      </c>
    </row>
    <row r="14431" spans="1:7">
      <c r="A14431" s="32">
        <v>2018</v>
      </c>
      <c r="B14431" s="32">
        <v>57953</v>
      </c>
      <c r="C14431" s="33" t="s">
        <v>353</v>
      </c>
      <c r="D14431" s="33" t="s">
        <v>354</v>
      </c>
      <c r="E14431" s="34">
        <v>3241</v>
      </c>
      <c r="F14431" s="35">
        <v>22.4</v>
      </c>
      <c r="G14431" s="34" t="s">
        <v>364</v>
      </c>
    </row>
    <row r="14432" spans="1:7">
      <c r="A14432" s="32">
        <v>2018</v>
      </c>
      <c r="B14432" s="32">
        <v>57978</v>
      </c>
      <c r="C14432" s="33" t="s">
        <v>563</v>
      </c>
      <c r="D14432" s="33" t="s">
        <v>564</v>
      </c>
      <c r="E14432" s="34">
        <v>70094</v>
      </c>
      <c r="F14432" s="35">
        <v>1.044</v>
      </c>
      <c r="G14432" s="34">
        <v>306.5</v>
      </c>
    </row>
    <row r="14433" spans="1:7">
      <c r="A14433" s="32">
        <v>2018</v>
      </c>
      <c r="B14433" s="32">
        <v>58001</v>
      </c>
      <c r="C14433" s="33" t="s">
        <v>563</v>
      </c>
      <c r="D14433" s="33" t="s">
        <v>564</v>
      </c>
      <c r="E14433" s="34">
        <v>2568096</v>
      </c>
      <c r="F14433" s="35">
        <v>1.012</v>
      </c>
      <c r="G14433" s="34" t="s">
        <v>364</v>
      </c>
    </row>
    <row r="14434" spans="1:7">
      <c r="A14434" s="32">
        <v>2018</v>
      </c>
      <c r="B14434" s="32">
        <v>58001</v>
      </c>
      <c r="C14434" s="33" t="s">
        <v>563</v>
      </c>
      <c r="D14434" s="33" t="s">
        <v>564</v>
      </c>
      <c r="E14434" s="34">
        <v>2617834</v>
      </c>
      <c r="F14434" s="35">
        <v>1.012</v>
      </c>
      <c r="G14434" s="34" t="s">
        <v>364</v>
      </c>
    </row>
    <row r="14435" spans="1:7">
      <c r="A14435" s="32">
        <v>2018</v>
      </c>
      <c r="B14435" s="32">
        <v>58005</v>
      </c>
      <c r="C14435" s="33" t="s">
        <v>563</v>
      </c>
      <c r="D14435" s="33" t="s">
        <v>564</v>
      </c>
      <c r="E14435" s="34">
        <v>2891237</v>
      </c>
      <c r="F14435" s="35">
        <v>1.01</v>
      </c>
      <c r="G14435" s="34" t="s">
        <v>364</v>
      </c>
    </row>
    <row r="14436" spans="1:7">
      <c r="A14436" s="32">
        <v>2018</v>
      </c>
      <c r="B14436" s="32">
        <v>58079</v>
      </c>
      <c r="C14436" s="33" t="s">
        <v>563</v>
      </c>
      <c r="D14436" s="33" t="s">
        <v>564</v>
      </c>
      <c r="E14436" s="34">
        <v>1534498</v>
      </c>
      <c r="F14436" s="35">
        <v>1.024</v>
      </c>
      <c r="G14436" s="34" t="s">
        <v>364</v>
      </c>
    </row>
    <row r="14437" spans="1:7">
      <c r="A14437" s="32">
        <v>2018</v>
      </c>
      <c r="B14437" s="32">
        <v>58215</v>
      </c>
      <c r="C14437" s="33" t="s">
        <v>563</v>
      </c>
      <c r="D14437" s="33" t="s">
        <v>564</v>
      </c>
      <c r="E14437" s="34">
        <v>1600645</v>
      </c>
      <c r="F14437" s="35">
        <v>1.0329999999999999</v>
      </c>
      <c r="G14437" s="34">
        <v>384.9</v>
      </c>
    </row>
    <row r="14438" spans="1:7">
      <c r="A14438" s="32">
        <v>2018</v>
      </c>
      <c r="B14438" s="32">
        <v>58215</v>
      </c>
      <c r="C14438" s="33" t="s">
        <v>563</v>
      </c>
      <c r="D14438" s="33" t="s">
        <v>564</v>
      </c>
      <c r="E14438" s="34">
        <v>403238</v>
      </c>
      <c r="F14438" s="35">
        <v>1.0329999999999999</v>
      </c>
      <c r="G14438" s="34">
        <v>384.9</v>
      </c>
    </row>
    <row r="14439" spans="1:7">
      <c r="A14439" s="32">
        <v>2018</v>
      </c>
      <c r="B14439" s="32">
        <v>58215</v>
      </c>
      <c r="C14439" s="33" t="s">
        <v>563</v>
      </c>
      <c r="D14439" s="33" t="s">
        <v>564</v>
      </c>
      <c r="E14439" s="34">
        <v>2006100</v>
      </c>
      <c r="F14439" s="35">
        <v>1.0329999999999999</v>
      </c>
      <c r="G14439" s="34">
        <v>384.9</v>
      </c>
    </row>
    <row r="14440" spans="1:7">
      <c r="A14440" s="32">
        <v>2018</v>
      </c>
      <c r="B14440" s="32">
        <v>58236</v>
      </c>
      <c r="C14440" s="33" t="s">
        <v>563</v>
      </c>
      <c r="D14440" s="33" t="s">
        <v>564</v>
      </c>
      <c r="E14440" s="34">
        <v>2999</v>
      </c>
      <c r="F14440" s="35">
        <v>1.083</v>
      </c>
      <c r="G14440" s="34">
        <v>243.9</v>
      </c>
    </row>
    <row r="14441" spans="1:7">
      <c r="A14441" s="32">
        <v>2018</v>
      </c>
      <c r="B14441" s="32">
        <v>58236</v>
      </c>
      <c r="C14441" s="33" t="s">
        <v>563</v>
      </c>
      <c r="D14441" s="33" t="s">
        <v>564</v>
      </c>
      <c r="E14441" s="34">
        <v>4284</v>
      </c>
      <c r="F14441" s="35">
        <v>1.083</v>
      </c>
      <c r="G14441" s="34">
        <v>214.5</v>
      </c>
    </row>
    <row r="14442" spans="1:7">
      <c r="A14442" s="32">
        <v>2018</v>
      </c>
      <c r="B14442" s="32">
        <v>58236</v>
      </c>
      <c r="C14442" s="33" t="s">
        <v>563</v>
      </c>
      <c r="D14442" s="33" t="s">
        <v>564</v>
      </c>
      <c r="E14442" s="34">
        <v>5840</v>
      </c>
      <c r="F14442" s="35">
        <v>1.083</v>
      </c>
      <c r="G14442" s="34">
        <v>251.5</v>
      </c>
    </row>
    <row r="14443" spans="1:7">
      <c r="A14443" s="32">
        <v>2018</v>
      </c>
      <c r="B14443" s="32">
        <v>58236</v>
      </c>
      <c r="C14443" s="33" t="s">
        <v>563</v>
      </c>
      <c r="D14443" s="33" t="s">
        <v>564</v>
      </c>
      <c r="E14443" s="34">
        <v>17135</v>
      </c>
      <c r="F14443" s="35">
        <v>1.083</v>
      </c>
      <c r="G14443" s="34">
        <v>262.3</v>
      </c>
    </row>
    <row r="14444" spans="1:7">
      <c r="A14444" s="32">
        <v>2018</v>
      </c>
      <c r="B14444" s="32">
        <v>58236</v>
      </c>
      <c r="C14444" s="33" t="s">
        <v>563</v>
      </c>
      <c r="D14444" s="33" t="s">
        <v>564</v>
      </c>
      <c r="E14444" s="34">
        <v>32129</v>
      </c>
      <c r="F14444" s="35">
        <v>1.083</v>
      </c>
      <c r="G14444" s="34">
        <v>250.2</v>
      </c>
    </row>
    <row r="14445" spans="1:7">
      <c r="A14445" s="32">
        <v>2018</v>
      </c>
      <c r="B14445" s="32">
        <v>58236</v>
      </c>
      <c r="C14445" s="33" t="s">
        <v>563</v>
      </c>
      <c r="D14445" s="33" t="s">
        <v>564</v>
      </c>
      <c r="E14445" s="34">
        <v>2315</v>
      </c>
      <c r="F14445" s="35">
        <v>1.083</v>
      </c>
      <c r="G14445" s="34">
        <v>255</v>
      </c>
    </row>
    <row r="14446" spans="1:7">
      <c r="A14446" s="32">
        <v>2018</v>
      </c>
      <c r="B14446" s="32">
        <v>58236</v>
      </c>
      <c r="C14446" s="33" t="s">
        <v>563</v>
      </c>
      <c r="D14446" s="33" t="s">
        <v>564</v>
      </c>
      <c r="E14446" s="34">
        <v>2142</v>
      </c>
      <c r="F14446" s="35">
        <v>1.083</v>
      </c>
      <c r="G14446" s="34">
        <v>255</v>
      </c>
    </row>
    <row r="14447" spans="1:7">
      <c r="A14447" s="32">
        <v>2018</v>
      </c>
      <c r="B14447" s="32">
        <v>58236</v>
      </c>
      <c r="C14447" s="33" t="s">
        <v>563</v>
      </c>
      <c r="D14447" s="33" t="s">
        <v>564</v>
      </c>
      <c r="E14447" s="34">
        <v>2142</v>
      </c>
      <c r="F14447" s="35">
        <v>1.083</v>
      </c>
      <c r="G14447" s="34">
        <v>248</v>
      </c>
    </row>
    <row r="14448" spans="1:7">
      <c r="A14448" s="32">
        <v>2018</v>
      </c>
      <c r="B14448" s="32">
        <v>58236</v>
      </c>
      <c r="C14448" s="33" t="s">
        <v>563</v>
      </c>
      <c r="D14448" s="33" t="s">
        <v>564</v>
      </c>
      <c r="E14448" s="34">
        <v>48322</v>
      </c>
      <c r="F14448" s="35">
        <v>1.083</v>
      </c>
      <c r="G14448" s="34">
        <v>240.5</v>
      </c>
    </row>
    <row r="14449" spans="1:7">
      <c r="A14449" s="32">
        <v>2018</v>
      </c>
      <c r="B14449" s="32">
        <v>58236</v>
      </c>
      <c r="C14449" s="33" t="s">
        <v>563</v>
      </c>
      <c r="D14449" s="33" t="s">
        <v>564</v>
      </c>
      <c r="E14449" s="34">
        <v>883590</v>
      </c>
      <c r="F14449" s="35">
        <v>1.083</v>
      </c>
      <c r="G14449" s="34">
        <v>234.2</v>
      </c>
    </row>
    <row r="14450" spans="1:7">
      <c r="A14450" s="32">
        <v>2018</v>
      </c>
      <c r="B14450" s="32">
        <v>58236</v>
      </c>
      <c r="C14450" s="33" t="s">
        <v>563</v>
      </c>
      <c r="D14450" s="33" t="s">
        <v>564</v>
      </c>
      <c r="E14450" s="34">
        <v>765226</v>
      </c>
      <c r="F14450" s="35">
        <v>1.083</v>
      </c>
      <c r="G14450" s="34">
        <v>240.8</v>
      </c>
    </row>
    <row r="14451" spans="1:7">
      <c r="A14451" s="32">
        <v>2018</v>
      </c>
      <c r="B14451" s="32">
        <v>58236</v>
      </c>
      <c r="C14451" s="33" t="s">
        <v>563</v>
      </c>
      <c r="D14451" s="33" t="s">
        <v>564</v>
      </c>
      <c r="E14451" s="34">
        <v>174128</v>
      </c>
      <c r="F14451" s="35">
        <v>1.083</v>
      </c>
      <c r="G14451" s="34">
        <v>214.2</v>
      </c>
    </row>
    <row r="14452" spans="1:7">
      <c r="A14452" s="32">
        <v>2018</v>
      </c>
      <c r="B14452" s="32">
        <v>58236</v>
      </c>
      <c r="C14452" s="33" t="s">
        <v>563</v>
      </c>
      <c r="D14452" s="33" t="s">
        <v>564</v>
      </c>
      <c r="E14452" s="34">
        <v>73781</v>
      </c>
      <c r="F14452" s="35">
        <v>1.083</v>
      </c>
      <c r="G14452" s="34">
        <v>213.5</v>
      </c>
    </row>
    <row r="14453" spans="1:7">
      <c r="A14453" s="32">
        <v>2018</v>
      </c>
      <c r="B14453" s="32">
        <v>58236</v>
      </c>
      <c r="C14453" s="33" t="s">
        <v>563</v>
      </c>
      <c r="D14453" s="33" t="s">
        <v>564</v>
      </c>
      <c r="E14453" s="34">
        <v>79252</v>
      </c>
      <c r="F14453" s="35">
        <v>1.083</v>
      </c>
      <c r="G14453" s="34">
        <v>233.6</v>
      </c>
    </row>
    <row r="14454" spans="1:7">
      <c r="A14454" s="32">
        <v>2018</v>
      </c>
      <c r="B14454" s="32">
        <v>58236</v>
      </c>
      <c r="C14454" s="33" t="s">
        <v>563</v>
      </c>
      <c r="D14454" s="33" t="s">
        <v>564</v>
      </c>
      <c r="E14454" s="34">
        <v>88143</v>
      </c>
      <c r="F14454" s="35">
        <v>1.083</v>
      </c>
      <c r="G14454" s="34">
        <v>203.6</v>
      </c>
    </row>
    <row r="14455" spans="1:7">
      <c r="A14455" s="32">
        <v>2018</v>
      </c>
      <c r="B14455" s="32">
        <v>58236</v>
      </c>
      <c r="C14455" s="33" t="s">
        <v>563</v>
      </c>
      <c r="D14455" s="33" t="s">
        <v>564</v>
      </c>
      <c r="E14455" s="34">
        <v>115909</v>
      </c>
      <c r="F14455" s="35">
        <v>1.083</v>
      </c>
      <c r="G14455" s="34">
        <v>293.5</v>
      </c>
    </row>
    <row r="14456" spans="1:7">
      <c r="A14456" s="32">
        <v>2018</v>
      </c>
      <c r="B14456" s="32">
        <v>58236</v>
      </c>
      <c r="C14456" s="33" t="s">
        <v>563</v>
      </c>
      <c r="D14456" s="33" t="s">
        <v>564</v>
      </c>
      <c r="E14456" s="34">
        <v>160953</v>
      </c>
      <c r="F14456" s="35">
        <v>1.083</v>
      </c>
      <c r="G14456" s="34">
        <v>250</v>
      </c>
    </row>
    <row r="14457" spans="1:7">
      <c r="A14457" s="32">
        <v>2018</v>
      </c>
      <c r="B14457" s="32">
        <v>58260</v>
      </c>
      <c r="C14457" s="33" t="s">
        <v>563</v>
      </c>
      <c r="D14457" s="33" t="s">
        <v>564</v>
      </c>
      <c r="E14457" s="34">
        <v>5126042</v>
      </c>
      <c r="F14457" s="35">
        <v>1.036</v>
      </c>
      <c r="G14457" s="34">
        <v>332.6</v>
      </c>
    </row>
    <row r="14458" spans="1:7">
      <c r="A14458" s="32">
        <v>2018</v>
      </c>
      <c r="B14458" s="32">
        <v>58266</v>
      </c>
      <c r="C14458" s="33" t="s">
        <v>563</v>
      </c>
      <c r="D14458" s="33" t="s">
        <v>564</v>
      </c>
      <c r="E14458" s="34">
        <v>6693</v>
      </c>
      <c r="F14458" s="35">
        <v>1.097</v>
      </c>
      <c r="G14458" s="34">
        <v>171.9</v>
      </c>
    </row>
    <row r="14459" spans="1:7">
      <c r="A14459" s="32">
        <v>2018</v>
      </c>
      <c r="B14459" s="32">
        <v>58266</v>
      </c>
      <c r="C14459" s="33" t="s">
        <v>563</v>
      </c>
      <c r="D14459" s="33" t="s">
        <v>564</v>
      </c>
      <c r="E14459" s="34">
        <v>3058</v>
      </c>
      <c r="F14459" s="35">
        <v>1.097</v>
      </c>
      <c r="G14459" s="34">
        <v>120.3</v>
      </c>
    </row>
    <row r="14460" spans="1:7">
      <c r="A14460" s="32">
        <v>2018</v>
      </c>
      <c r="B14460" s="32">
        <v>58266</v>
      </c>
      <c r="C14460" s="33" t="s">
        <v>563</v>
      </c>
      <c r="D14460" s="33" t="s">
        <v>564</v>
      </c>
      <c r="E14460" s="34">
        <v>7469</v>
      </c>
      <c r="F14460" s="35">
        <v>1.097</v>
      </c>
      <c r="G14460" s="34">
        <v>194.2</v>
      </c>
    </row>
    <row r="14461" spans="1:7">
      <c r="A14461" s="32">
        <v>2018</v>
      </c>
      <c r="B14461" s="32">
        <v>58420</v>
      </c>
      <c r="C14461" s="33" t="s">
        <v>563</v>
      </c>
      <c r="D14461" s="33" t="s">
        <v>564</v>
      </c>
      <c r="E14461" s="34">
        <v>1686089</v>
      </c>
      <c r="F14461" s="35">
        <v>1.028</v>
      </c>
      <c r="G14461" s="34" t="s">
        <v>364</v>
      </c>
    </row>
    <row r="14462" spans="1:7">
      <c r="A14462" s="32">
        <v>2018</v>
      </c>
      <c r="B14462" s="32">
        <v>58426</v>
      </c>
      <c r="C14462" s="33" t="s">
        <v>563</v>
      </c>
      <c r="D14462" s="33" t="s">
        <v>564</v>
      </c>
      <c r="E14462" s="34">
        <v>1179265</v>
      </c>
      <c r="F14462" s="35">
        <v>1.02</v>
      </c>
      <c r="G14462" s="34" t="s">
        <v>364</v>
      </c>
    </row>
    <row r="14463" spans="1:7">
      <c r="A14463" s="32">
        <v>2018</v>
      </c>
      <c r="B14463" s="32">
        <v>58471</v>
      </c>
      <c r="C14463" s="33" t="s">
        <v>563</v>
      </c>
      <c r="D14463" s="33" t="s">
        <v>564</v>
      </c>
      <c r="E14463" s="34">
        <v>445351</v>
      </c>
      <c r="F14463" s="35">
        <v>1.03</v>
      </c>
      <c r="G14463" s="34" t="s">
        <v>364</v>
      </c>
    </row>
    <row r="14464" spans="1:7">
      <c r="A14464" s="32">
        <v>2018</v>
      </c>
      <c r="B14464" s="32">
        <v>58503</v>
      </c>
      <c r="C14464" s="33" t="s">
        <v>563</v>
      </c>
      <c r="D14464" s="33" t="s">
        <v>564</v>
      </c>
      <c r="E14464" s="34">
        <v>402110</v>
      </c>
      <c r="F14464" s="35">
        <v>1.0449999999999999</v>
      </c>
      <c r="G14464" s="34">
        <v>105.2</v>
      </c>
    </row>
    <row r="14465" spans="1:7">
      <c r="A14465" s="32">
        <v>2018</v>
      </c>
      <c r="B14465" s="32">
        <v>58557</v>
      </c>
      <c r="C14465" s="33" t="s">
        <v>563</v>
      </c>
      <c r="D14465" s="33" t="s">
        <v>564</v>
      </c>
      <c r="E14465" s="34">
        <v>760326</v>
      </c>
      <c r="F14465" s="35">
        <v>1.0169999999999999</v>
      </c>
      <c r="G14465" s="34">
        <v>215.2</v>
      </c>
    </row>
    <row r="14466" spans="1:7">
      <c r="A14466" s="32">
        <v>2018</v>
      </c>
      <c r="B14466" s="32">
        <v>58557</v>
      </c>
      <c r="C14466" s="33" t="s">
        <v>563</v>
      </c>
      <c r="D14466" s="33" t="s">
        <v>564</v>
      </c>
      <c r="E14466" s="34">
        <v>1072645</v>
      </c>
      <c r="F14466" s="35">
        <v>1.0509999999999999</v>
      </c>
      <c r="G14466" s="34">
        <v>198.6</v>
      </c>
    </row>
    <row r="14467" spans="1:7">
      <c r="A14467" s="32">
        <v>2018</v>
      </c>
      <c r="B14467" s="32">
        <v>58562</v>
      </c>
      <c r="C14467" s="33" t="s">
        <v>563</v>
      </c>
      <c r="D14467" s="33" t="s">
        <v>564</v>
      </c>
      <c r="E14467" s="34">
        <v>1053</v>
      </c>
      <c r="F14467" s="35">
        <v>1.052</v>
      </c>
      <c r="G14467" s="34">
        <v>193.7</v>
      </c>
    </row>
    <row r="14468" spans="1:7">
      <c r="A14468" s="32">
        <v>2018</v>
      </c>
      <c r="B14468" s="32">
        <v>58562</v>
      </c>
      <c r="C14468" s="33" t="s">
        <v>563</v>
      </c>
      <c r="D14468" s="33" t="s">
        <v>564</v>
      </c>
      <c r="E14468" s="34">
        <v>3668</v>
      </c>
      <c r="F14468" s="35">
        <v>1.052</v>
      </c>
      <c r="G14468" s="34">
        <v>229.2</v>
      </c>
    </row>
    <row r="14469" spans="1:7">
      <c r="A14469" s="32">
        <v>2018</v>
      </c>
      <c r="B14469" s="32">
        <v>58562</v>
      </c>
      <c r="C14469" s="33" t="s">
        <v>563</v>
      </c>
      <c r="D14469" s="33" t="s">
        <v>564</v>
      </c>
      <c r="E14469" s="34">
        <v>5622</v>
      </c>
      <c r="F14469" s="35">
        <v>1.052</v>
      </c>
      <c r="G14469" s="34">
        <v>213.3</v>
      </c>
    </row>
    <row r="14470" spans="1:7">
      <c r="A14470" s="32">
        <v>2018</v>
      </c>
      <c r="B14470" s="32">
        <v>58562</v>
      </c>
      <c r="C14470" s="33" t="s">
        <v>563</v>
      </c>
      <c r="D14470" s="33" t="s">
        <v>564</v>
      </c>
      <c r="E14470" s="34">
        <v>17906</v>
      </c>
      <c r="F14470" s="35">
        <v>1.052</v>
      </c>
      <c r="G14470" s="34">
        <v>232.3</v>
      </c>
    </row>
    <row r="14471" spans="1:7">
      <c r="A14471" s="32">
        <v>2018</v>
      </c>
      <c r="B14471" s="32">
        <v>58562</v>
      </c>
      <c r="C14471" s="33" t="s">
        <v>563</v>
      </c>
      <c r="D14471" s="33" t="s">
        <v>564</v>
      </c>
      <c r="E14471" s="34">
        <v>36278</v>
      </c>
      <c r="F14471" s="35">
        <v>1.052</v>
      </c>
      <c r="G14471" s="34">
        <v>189</v>
      </c>
    </row>
    <row r="14472" spans="1:7">
      <c r="A14472" s="32">
        <v>2018</v>
      </c>
      <c r="B14472" s="32">
        <v>58562</v>
      </c>
      <c r="C14472" s="33" t="s">
        <v>563</v>
      </c>
      <c r="D14472" s="33" t="s">
        <v>564</v>
      </c>
      <c r="E14472" s="34">
        <v>42459</v>
      </c>
      <c r="F14472" s="35">
        <v>1.052</v>
      </c>
      <c r="G14472" s="34">
        <v>245.3</v>
      </c>
    </row>
    <row r="14473" spans="1:7">
      <c r="A14473" s="32">
        <v>2018</v>
      </c>
      <c r="B14473" s="32">
        <v>58562</v>
      </c>
      <c r="C14473" s="33" t="s">
        <v>563</v>
      </c>
      <c r="D14473" s="33" t="s">
        <v>564</v>
      </c>
      <c r="E14473" s="34">
        <v>59859</v>
      </c>
      <c r="F14473" s="35">
        <v>1.052</v>
      </c>
      <c r="G14473" s="34">
        <v>229.7</v>
      </c>
    </row>
    <row r="14474" spans="1:7">
      <c r="A14474" s="32">
        <v>2018</v>
      </c>
      <c r="B14474" s="32">
        <v>58562</v>
      </c>
      <c r="C14474" s="33" t="s">
        <v>563</v>
      </c>
      <c r="D14474" s="33" t="s">
        <v>564</v>
      </c>
      <c r="E14474" s="34">
        <v>72225</v>
      </c>
      <c r="F14474" s="35">
        <v>1.052</v>
      </c>
      <c r="G14474" s="34">
        <v>237.8</v>
      </c>
    </row>
    <row r="14475" spans="1:7">
      <c r="A14475" s="32">
        <v>2018</v>
      </c>
      <c r="B14475" s="32">
        <v>58562</v>
      </c>
      <c r="C14475" s="33" t="s">
        <v>563</v>
      </c>
      <c r="D14475" s="33" t="s">
        <v>564</v>
      </c>
      <c r="E14475" s="34">
        <v>124752</v>
      </c>
      <c r="F14475" s="35">
        <v>1.052</v>
      </c>
      <c r="G14475" s="34">
        <v>215</v>
      </c>
    </row>
    <row r="14476" spans="1:7">
      <c r="A14476" s="32">
        <v>2018</v>
      </c>
      <c r="B14476" s="32">
        <v>58562</v>
      </c>
      <c r="C14476" s="33" t="s">
        <v>563</v>
      </c>
      <c r="D14476" s="33" t="s">
        <v>564</v>
      </c>
      <c r="E14476" s="34">
        <v>149244</v>
      </c>
      <c r="F14476" s="35">
        <v>1.052</v>
      </c>
      <c r="G14476" s="34">
        <v>216.7</v>
      </c>
    </row>
    <row r="14477" spans="1:7">
      <c r="A14477" s="32">
        <v>2018</v>
      </c>
      <c r="B14477" s="32">
        <v>58562</v>
      </c>
      <c r="C14477" s="33" t="s">
        <v>563</v>
      </c>
      <c r="D14477" s="33" t="s">
        <v>564</v>
      </c>
      <c r="E14477" s="34">
        <v>103578</v>
      </c>
      <c r="F14477" s="35">
        <v>1.052</v>
      </c>
      <c r="G14477" s="34">
        <v>239</v>
      </c>
    </row>
    <row r="14478" spans="1:7">
      <c r="A14478" s="32">
        <v>2018</v>
      </c>
      <c r="B14478" s="32">
        <v>58562</v>
      </c>
      <c r="C14478" s="33" t="s">
        <v>563</v>
      </c>
      <c r="D14478" s="33" t="s">
        <v>564</v>
      </c>
      <c r="E14478" s="34">
        <v>85355</v>
      </c>
      <c r="F14478" s="35">
        <v>1.052</v>
      </c>
      <c r="G14478" s="34">
        <v>236</v>
      </c>
    </row>
    <row r="14479" spans="1:7">
      <c r="A14479" s="32">
        <v>2018</v>
      </c>
      <c r="B14479" s="32">
        <v>58562</v>
      </c>
      <c r="C14479" s="33" t="s">
        <v>563</v>
      </c>
      <c r="D14479" s="33" t="s">
        <v>564</v>
      </c>
      <c r="E14479" s="34">
        <v>77636</v>
      </c>
      <c r="F14479" s="35">
        <v>1.052</v>
      </c>
      <c r="G14479" s="34">
        <v>234.8</v>
      </c>
    </row>
    <row r="14480" spans="1:7">
      <c r="A14480" s="32">
        <v>2018</v>
      </c>
      <c r="B14480" s="32">
        <v>58562</v>
      </c>
      <c r="C14480" s="33" t="s">
        <v>563</v>
      </c>
      <c r="D14480" s="33" t="s">
        <v>564</v>
      </c>
      <c r="E14480" s="34">
        <v>78214</v>
      </c>
      <c r="F14480" s="35">
        <v>1.052</v>
      </c>
      <c r="G14480" s="34">
        <v>224.2</v>
      </c>
    </row>
    <row r="14481" spans="1:7">
      <c r="A14481" s="32">
        <v>2018</v>
      </c>
      <c r="B14481" s="32">
        <v>58697</v>
      </c>
      <c r="C14481" s="33" t="s">
        <v>563</v>
      </c>
      <c r="D14481" s="33" t="s">
        <v>564</v>
      </c>
      <c r="E14481" s="34">
        <v>19179</v>
      </c>
      <c r="F14481" s="35">
        <v>1.024</v>
      </c>
      <c r="G14481" s="34">
        <v>634.5</v>
      </c>
    </row>
    <row r="14482" spans="1:7">
      <c r="A14482" s="32">
        <v>2018</v>
      </c>
      <c r="B14482" s="32">
        <v>58697</v>
      </c>
      <c r="C14482" s="33" t="s">
        <v>563</v>
      </c>
      <c r="D14482" s="33" t="s">
        <v>564</v>
      </c>
      <c r="E14482" s="34">
        <v>47924</v>
      </c>
      <c r="F14482" s="35">
        <v>1.026</v>
      </c>
      <c r="G14482" s="34">
        <v>439.7</v>
      </c>
    </row>
    <row r="14483" spans="1:7">
      <c r="A14483" s="32">
        <v>2018</v>
      </c>
      <c r="B14483" s="32">
        <v>58697</v>
      </c>
      <c r="C14483" s="33" t="s">
        <v>563</v>
      </c>
      <c r="D14483" s="33" t="s">
        <v>564</v>
      </c>
      <c r="E14483" s="34">
        <v>345932</v>
      </c>
      <c r="F14483" s="35">
        <v>1.024</v>
      </c>
      <c r="G14483" s="34">
        <v>634.5</v>
      </c>
    </row>
    <row r="14484" spans="1:7">
      <c r="A14484" s="32">
        <v>2018</v>
      </c>
      <c r="B14484" s="32">
        <v>58697</v>
      </c>
      <c r="C14484" s="33" t="s">
        <v>563</v>
      </c>
      <c r="D14484" s="33" t="s">
        <v>564</v>
      </c>
      <c r="E14484" s="34">
        <v>272900</v>
      </c>
      <c r="F14484" s="35">
        <v>1.024</v>
      </c>
      <c r="G14484" s="34">
        <v>634.5</v>
      </c>
    </row>
    <row r="14485" spans="1:7">
      <c r="A14485" s="32">
        <v>2018</v>
      </c>
      <c r="B14485" s="32">
        <v>58697</v>
      </c>
      <c r="C14485" s="33" t="s">
        <v>563</v>
      </c>
      <c r="D14485" s="33" t="s">
        <v>564</v>
      </c>
      <c r="E14485" s="34">
        <v>345430</v>
      </c>
      <c r="F14485" s="35">
        <v>1.024</v>
      </c>
      <c r="G14485" s="34">
        <v>634.5</v>
      </c>
    </row>
    <row r="14486" spans="1:7">
      <c r="A14486" s="32">
        <v>2018</v>
      </c>
      <c r="B14486" s="32">
        <v>58697</v>
      </c>
      <c r="C14486" s="33" t="s">
        <v>563</v>
      </c>
      <c r="D14486" s="33" t="s">
        <v>564</v>
      </c>
      <c r="E14486" s="34">
        <v>83704</v>
      </c>
      <c r="F14486" s="35">
        <v>1.026</v>
      </c>
      <c r="G14486" s="34">
        <v>439.7</v>
      </c>
    </row>
    <row r="14487" spans="1:7">
      <c r="A14487" s="32">
        <v>2018</v>
      </c>
      <c r="B14487" s="32">
        <v>58835</v>
      </c>
      <c r="C14487" s="33" t="s">
        <v>563</v>
      </c>
      <c r="D14487" s="33" t="s">
        <v>564</v>
      </c>
      <c r="E14487" s="34">
        <v>530673</v>
      </c>
      <c r="F14487" s="35">
        <v>1.0389999999999999</v>
      </c>
      <c r="G14487" s="34">
        <v>206.6</v>
      </c>
    </row>
    <row r="14488" spans="1:7">
      <c r="A14488" s="32">
        <v>2018</v>
      </c>
      <c r="B14488" s="32">
        <v>59004</v>
      </c>
      <c r="C14488" s="33" t="s">
        <v>563</v>
      </c>
      <c r="D14488" s="33" t="s">
        <v>564</v>
      </c>
      <c r="E14488" s="34">
        <v>1585309</v>
      </c>
      <c r="F14488" s="35">
        <v>1.042</v>
      </c>
      <c r="G14488" s="34" t="s">
        <v>364</v>
      </c>
    </row>
    <row r="14489" spans="1:7">
      <c r="A14489" s="32">
        <v>2018</v>
      </c>
      <c r="B14489" s="32">
        <v>59220</v>
      </c>
      <c r="C14489" s="33" t="s">
        <v>563</v>
      </c>
      <c r="D14489" s="33" t="s">
        <v>564</v>
      </c>
      <c r="E14489" s="34">
        <v>289</v>
      </c>
      <c r="F14489" s="35">
        <v>1.0369999999999999</v>
      </c>
      <c r="G14489" s="34">
        <v>293.5</v>
      </c>
    </row>
    <row r="14490" spans="1:7">
      <c r="A14490" s="32">
        <v>2018</v>
      </c>
      <c r="B14490" s="32">
        <v>59220</v>
      </c>
      <c r="C14490" s="33" t="s">
        <v>563</v>
      </c>
      <c r="D14490" s="33" t="s">
        <v>564</v>
      </c>
      <c r="E14490" s="34">
        <v>505882</v>
      </c>
      <c r="F14490" s="35">
        <v>1.0369999999999999</v>
      </c>
      <c r="G14490" s="34">
        <v>314.10000000000002</v>
      </c>
    </row>
    <row r="14491" spans="1:7">
      <c r="A14491" s="32">
        <v>2018</v>
      </c>
      <c r="B14491" s="32">
        <v>59220</v>
      </c>
      <c r="C14491" s="33" t="s">
        <v>563</v>
      </c>
      <c r="D14491" s="33" t="s">
        <v>564</v>
      </c>
      <c r="E14491" s="34">
        <v>4822</v>
      </c>
      <c r="F14491" s="35">
        <v>1.0369999999999999</v>
      </c>
      <c r="G14491" s="34">
        <v>336.5</v>
      </c>
    </row>
    <row r="14492" spans="1:7">
      <c r="A14492" s="32">
        <v>2018</v>
      </c>
      <c r="B14492" s="32">
        <v>59220</v>
      </c>
      <c r="C14492" s="33" t="s">
        <v>563</v>
      </c>
      <c r="D14492" s="33" t="s">
        <v>564</v>
      </c>
      <c r="E14492" s="34">
        <v>4822</v>
      </c>
      <c r="F14492" s="35">
        <v>1.0369999999999999</v>
      </c>
      <c r="G14492" s="34">
        <v>342.5</v>
      </c>
    </row>
    <row r="14493" spans="1:7">
      <c r="A14493" s="32">
        <v>2018</v>
      </c>
      <c r="B14493" s="32">
        <v>59220</v>
      </c>
      <c r="C14493" s="33" t="s">
        <v>563</v>
      </c>
      <c r="D14493" s="33" t="s">
        <v>564</v>
      </c>
      <c r="E14493" s="34">
        <v>5689</v>
      </c>
      <c r="F14493" s="35">
        <v>1.0369999999999999</v>
      </c>
      <c r="G14493" s="34">
        <v>327.39999999999998</v>
      </c>
    </row>
    <row r="14494" spans="1:7">
      <c r="A14494" s="32">
        <v>2018</v>
      </c>
      <c r="B14494" s="32">
        <v>59220</v>
      </c>
      <c r="C14494" s="33" t="s">
        <v>563</v>
      </c>
      <c r="D14494" s="33" t="s">
        <v>564</v>
      </c>
      <c r="E14494" s="34">
        <v>7136</v>
      </c>
      <c r="F14494" s="35">
        <v>1.0369999999999999</v>
      </c>
      <c r="G14494" s="34">
        <v>331.6</v>
      </c>
    </row>
    <row r="14495" spans="1:7">
      <c r="A14495" s="32">
        <v>2018</v>
      </c>
      <c r="B14495" s="32">
        <v>59220</v>
      </c>
      <c r="C14495" s="33" t="s">
        <v>563</v>
      </c>
      <c r="D14495" s="33" t="s">
        <v>564</v>
      </c>
      <c r="E14495" s="34">
        <v>9643</v>
      </c>
      <c r="F14495" s="35">
        <v>1.0369999999999999</v>
      </c>
      <c r="G14495" s="34">
        <v>301.5</v>
      </c>
    </row>
    <row r="14496" spans="1:7">
      <c r="A14496" s="32">
        <v>2018</v>
      </c>
      <c r="B14496" s="32">
        <v>59220</v>
      </c>
      <c r="C14496" s="33" t="s">
        <v>563</v>
      </c>
      <c r="D14496" s="33" t="s">
        <v>564</v>
      </c>
      <c r="E14496" s="34">
        <v>14465</v>
      </c>
      <c r="F14496" s="35">
        <v>1.0369999999999999</v>
      </c>
      <c r="G14496" s="34">
        <v>336.5</v>
      </c>
    </row>
    <row r="14497" spans="1:7">
      <c r="A14497" s="32">
        <v>2018</v>
      </c>
      <c r="B14497" s="32">
        <v>59220</v>
      </c>
      <c r="C14497" s="33" t="s">
        <v>563</v>
      </c>
      <c r="D14497" s="33" t="s">
        <v>564</v>
      </c>
      <c r="E14497" s="34">
        <v>29508</v>
      </c>
      <c r="F14497" s="35">
        <v>1.0369999999999999</v>
      </c>
      <c r="G14497" s="34">
        <v>312.5</v>
      </c>
    </row>
    <row r="14498" spans="1:7">
      <c r="A14498" s="32">
        <v>2018</v>
      </c>
      <c r="B14498" s="32">
        <v>59220</v>
      </c>
      <c r="C14498" s="33" t="s">
        <v>563</v>
      </c>
      <c r="D14498" s="33" t="s">
        <v>564</v>
      </c>
      <c r="E14498" s="34">
        <v>43394</v>
      </c>
      <c r="F14498" s="35">
        <v>1.0369999999999999</v>
      </c>
      <c r="G14498" s="34">
        <v>332</v>
      </c>
    </row>
    <row r="14499" spans="1:7">
      <c r="A14499" s="32">
        <v>2018</v>
      </c>
      <c r="B14499" s="32">
        <v>59220</v>
      </c>
      <c r="C14499" s="33" t="s">
        <v>563</v>
      </c>
      <c r="D14499" s="33" t="s">
        <v>564</v>
      </c>
      <c r="E14499" s="34">
        <v>46095</v>
      </c>
      <c r="F14499" s="35">
        <v>1.0369999999999999</v>
      </c>
      <c r="G14499" s="34">
        <v>278.89999999999998</v>
      </c>
    </row>
    <row r="14500" spans="1:7">
      <c r="A14500" s="32">
        <v>2018</v>
      </c>
      <c r="B14500" s="32">
        <v>59220</v>
      </c>
      <c r="C14500" s="33" t="s">
        <v>563</v>
      </c>
      <c r="D14500" s="33" t="s">
        <v>564</v>
      </c>
      <c r="E14500" s="34">
        <v>153545</v>
      </c>
      <c r="F14500" s="35">
        <v>1.0369999999999999</v>
      </c>
      <c r="G14500" s="34">
        <v>317.3</v>
      </c>
    </row>
    <row r="14501" spans="1:7">
      <c r="A14501" s="32">
        <v>2018</v>
      </c>
      <c r="B14501" s="32">
        <v>59220</v>
      </c>
      <c r="C14501" s="33" t="s">
        <v>563</v>
      </c>
      <c r="D14501" s="33" t="s">
        <v>564</v>
      </c>
      <c r="E14501" s="34">
        <v>270010</v>
      </c>
      <c r="F14501" s="35">
        <v>1.0369999999999999</v>
      </c>
      <c r="G14501" s="34">
        <v>337.8</v>
      </c>
    </row>
    <row r="14502" spans="1:7">
      <c r="A14502" s="32">
        <v>2018</v>
      </c>
      <c r="B14502" s="32">
        <v>59220</v>
      </c>
      <c r="C14502" s="33" t="s">
        <v>563</v>
      </c>
      <c r="D14502" s="33" t="s">
        <v>564</v>
      </c>
      <c r="E14502" s="34">
        <v>303761</v>
      </c>
      <c r="F14502" s="35">
        <v>1.0369999999999999</v>
      </c>
      <c r="G14502" s="34">
        <v>305.10000000000002</v>
      </c>
    </row>
    <row r="14503" spans="1:7">
      <c r="A14503" s="32">
        <v>2018</v>
      </c>
      <c r="B14503" s="32">
        <v>59220</v>
      </c>
      <c r="C14503" s="33" t="s">
        <v>563</v>
      </c>
      <c r="D14503" s="33" t="s">
        <v>564</v>
      </c>
      <c r="E14503" s="34">
        <v>305177</v>
      </c>
      <c r="F14503" s="35">
        <v>1.0369999999999999</v>
      </c>
      <c r="G14503" s="34">
        <v>317.5</v>
      </c>
    </row>
    <row r="14504" spans="1:7">
      <c r="A14504" s="32">
        <v>2018</v>
      </c>
      <c r="B14504" s="32">
        <v>59220</v>
      </c>
      <c r="C14504" s="33" t="s">
        <v>563</v>
      </c>
      <c r="D14504" s="33" t="s">
        <v>564</v>
      </c>
      <c r="E14504" s="34">
        <v>365932</v>
      </c>
      <c r="F14504" s="35">
        <v>1.0369999999999999</v>
      </c>
      <c r="G14504" s="34">
        <v>311.8</v>
      </c>
    </row>
    <row r="14505" spans="1:7">
      <c r="A14505" s="32">
        <v>2018</v>
      </c>
      <c r="B14505" s="32">
        <v>59220</v>
      </c>
      <c r="C14505" s="33" t="s">
        <v>563</v>
      </c>
      <c r="D14505" s="33" t="s">
        <v>564</v>
      </c>
      <c r="E14505" s="34">
        <v>3954</v>
      </c>
      <c r="F14505" s="35">
        <v>1.0369999999999999</v>
      </c>
      <c r="G14505" s="34">
        <v>332.5</v>
      </c>
    </row>
    <row r="14506" spans="1:7">
      <c r="A14506" s="32">
        <v>2018</v>
      </c>
      <c r="B14506" s="32">
        <v>59326</v>
      </c>
      <c r="C14506" s="33" t="s">
        <v>563</v>
      </c>
      <c r="D14506" s="33" t="s">
        <v>564</v>
      </c>
      <c r="E14506" s="34">
        <v>707463</v>
      </c>
      <c r="F14506" s="35">
        <v>1.0669999999999999</v>
      </c>
      <c r="G14506" s="34" t="s">
        <v>364</v>
      </c>
    </row>
    <row r="14507" spans="1:7">
      <c r="A14507" s="32">
        <v>2018</v>
      </c>
      <c r="B14507" s="32">
        <v>59391</v>
      </c>
      <c r="C14507" s="33" t="s">
        <v>563</v>
      </c>
      <c r="D14507" s="33" t="s">
        <v>564</v>
      </c>
      <c r="E14507" s="34">
        <v>367192</v>
      </c>
      <c r="F14507" s="35">
        <v>1.032</v>
      </c>
      <c r="G14507" s="34">
        <v>339.3</v>
      </c>
    </row>
    <row r="14508" spans="1:7">
      <c r="A14508" s="32">
        <v>2018</v>
      </c>
      <c r="B14508" s="32">
        <v>59764</v>
      </c>
      <c r="C14508" s="33" t="s">
        <v>563</v>
      </c>
      <c r="D14508" s="33" t="s">
        <v>564</v>
      </c>
      <c r="E14508" s="34">
        <v>900508</v>
      </c>
      <c r="F14508" s="35">
        <v>1.0620000000000001</v>
      </c>
      <c r="G14508" s="34" t="s">
        <v>364</v>
      </c>
    </row>
    <row r="14509" spans="1:7">
      <c r="A14509" s="32">
        <v>2018</v>
      </c>
      <c r="B14509" s="32">
        <v>59773</v>
      </c>
      <c r="C14509" s="33" t="s">
        <v>563</v>
      </c>
      <c r="D14509" s="33" t="s">
        <v>564</v>
      </c>
      <c r="E14509" s="34">
        <v>2150807</v>
      </c>
      <c r="F14509" s="35">
        <v>1.038</v>
      </c>
      <c r="G14509" s="34" t="s">
        <v>364</v>
      </c>
    </row>
    <row r="14510" spans="1:7">
      <c r="A14510" s="32">
        <v>2018</v>
      </c>
      <c r="B14510" s="32">
        <v>59812</v>
      </c>
      <c r="C14510" s="33" t="s">
        <v>563</v>
      </c>
      <c r="D14510" s="33" t="s">
        <v>564</v>
      </c>
      <c r="E14510" s="34">
        <v>2371999</v>
      </c>
      <c r="F14510" s="35">
        <v>1.0349999999999999</v>
      </c>
      <c r="G14510" s="34" t="s">
        <v>364</v>
      </c>
    </row>
    <row r="14511" spans="1:7">
      <c r="A14511" s="32">
        <v>2018</v>
      </c>
      <c r="B14511" s="32">
        <v>60122</v>
      </c>
      <c r="C14511" s="33" t="s">
        <v>563</v>
      </c>
      <c r="D14511" s="33" t="s">
        <v>564</v>
      </c>
      <c r="E14511" s="34">
        <v>1057043</v>
      </c>
      <c r="F14511" s="35">
        <v>1.0249999999999999</v>
      </c>
      <c r="G14511" s="34" t="s">
        <v>364</v>
      </c>
    </row>
    <row r="14512" spans="1:7">
      <c r="A14512" s="32">
        <v>2018</v>
      </c>
      <c r="B14512" s="32">
        <v>60357</v>
      </c>
      <c r="C14512" s="33" t="s">
        <v>563</v>
      </c>
      <c r="D14512" s="33" t="s">
        <v>564</v>
      </c>
      <c r="E14512" s="34">
        <v>991004</v>
      </c>
      <c r="F14512" s="35">
        <v>1.0269999999999999</v>
      </c>
      <c r="G14512" s="34" t="s">
        <v>364</v>
      </c>
    </row>
    <row r="14513" spans="1:7">
      <c r="A14513" s="32">
        <v>2018</v>
      </c>
      <c r="B14513" s="32">
        <v>60768</v>
      </c>
      <c r="C14513" s="33" t="s">
        <v>563</v>
      </c>
      <c r="D14513" s="33" t="s">
        <v>564</v>
      </c>
      <c r="E14513" s="34">
        <v>1142861</v>
      </c>
      <c r="F14513" s="35">
        <v>1.0189999999999999</v>
      </c>
      <c r="G14513" s="34" t="s">
        <v>364</v>
      </c>
    </row>
    <row r="14514" spans="1:7">
      <c r="A14514" s="32">
        <v>2018</v>
      </c>
      <c r="B14514" s="32">
        <v>3</v>
      </c>
      <c r="C14514" s="33" t="s">
        <v>353</v>
      </c>
      <c r="D14514" s="33" t="s">
        <v>354</v>
      </c>
      <c r="E14514" s="34">
        <v>228990</v>
      </c>
      <c r="F14514" s="35">
        <v>20.484000000000002</v>
      </c>
      <c r="G14514" s="34">
        <v>290.89999999999998</v>
      </c>
    </row>
    <row r="14515" spans="1:7">
      <c r="A14515" s="32">
        <v>2018</v>
      </c>
      <c r="B14515" s="32">
        <v>3</v>
      </c>
      <c r="C14515" s="33" t="s">
        <v>563</v>
      </c>
      <c r="D14515" s="33" t="s">
        <v>564</v>
      </c>
      <c r="E14515" s="34">
        <v>42220</v>
      </c>
      <c r="F14515" s="35">
        <v>1.026</v>
      </c>
      <c r="G14515" s="34">
        <v>1949.3</v>
      </c>
    </row>
    <row r="14516" spans="1:7">
      <c r="A14516" s="32">
        <v>2018</v>
      </c>
      <c r="B14516" s="32">
        <v>3</v>
      </c>
      <c r="C14516" s="33" t="s">
        <v>563</v>
      </c>
      <c r="D14516" s="33" t="s">
        <v>564</v>
      </c>
      <c r="E14516" s="34">
        <v>3713959</v>
      </c>
      <c r="F14516" s="35">
        <v>1.0129999999999999</v>
      </c>
      <c r="G14516" s="34">
        <v>321.3</v>
      </c>
    </row>
    <row r="14517" spans="1:7">
      <c r="A14517" s="32">
        <v>2018</v>
      </c>
      <c r="B14517" s="32">
        <v>7</v>
      </c>
      <c r="C14517" s="33" t="s">
        <v>563</v>
      </c>
      <c r="D14517" s="33" t="s">
        <v>564</v>
      </c>
      <c r="E14517" s="34">
        <v>243447</v>
      </c>
      <c r="F14517" s="35">
        <v>1.0129999999999999</v>
      </c>
      <c r="G14517" s="34">
        <v>320.2</v>
      </c>
    </row>
    <row r="14518" spans="1:7">
      <c r="A14518" s="32">
        <v>2018</v>
      </c>
      <c r="B14518" s="32">
        <v>8</v>
      </c>
      <c r="C14518" s="33" t="s">
        <v>353</v>
      </c>
      <c r="D14518" s="33" t="s">
        <v>354</v>
      </c>
      <c r="E14518" s="34">
        <v>80827</v>
      </c>
      <c r="F14518" s="35">
        <v>25.172000000000001</v>
      </c>
      <c r="G14518" s="34">
        <v>310.3</v>
      </c>
    </row>
    <row r="14519" spans="1:7">
      <c r="A14519" s="32">
        <v>2018</v>
      </c>
      <c r="B14519" s="32">
        <v>8</v>
      </c>
      <c r="C14519" s="33" t="s">
        <v>353</v>
      </c>
      <c r="D14519" s="33" t="s">
        <v>354</v>
      </c>
      <c r="E14519" s="34">
        <v>75478</v>
      </c>
      <c r="F14519" s="35">
        <v>24.172000000000001</v>
      </c>
      <c r="G14519" s="34">
        <v>348.5</v>
      </c>
    </row>
    <row r="14520" spans="1:7">
      <c r="A14520" s="32">
        <v>2018</v>
      </c>
      <c r="B14520" s="32">
        <v>10</v>
      </c>
      <c r="C14520" s="33" t="s">
        <v>563</v>
      </c>
      <c r="D14520" s="33" t="s">
        <v>564</v>
      </c>
      <c r="E14520" s="34">
        <v>1367513</v>
      </c>
      <c r="F14520" s="35">
        <v>1.03</v>
      </c>
      <c r="G14520" s="34">
        <v>313.5</v>
      </c>
    </row>
    <row r="14521" spans="1:7">
      <c r="A14521" s="32">
        <v>2018</v>
      </c>
      <c r="B14521" s="32">
        <v>26</v>
      </c>
      <c r="C14521" s="33" t="s">
        <v>353</v>
      </c>
      <c r="D14521" s="33" t="s">
        <v>354</v>
      </c>
      <c r="E14521" s="34">
        <v>23488</v>
      </c>
      <c r="F14521" s="35">
        <v>23.792000000000002</v>
      </c>
      <c r="G14521" s="34">
        <v>234.8</v>
      </c>
    </row>
    <row r="14522" spans="1:7">
      <c r="A14522" s="32">
        <v>2018</v>
      </c>
      <c r="B14522" s="32">
        <v>26</v>
      </c>
      <c r="C14522" s="33" t="s">
        <v>353</v>
      </c>
      <c r="D14522" s="33" t="s">
        <v>354</v>
      </c>
      <c r="E14522" s="34">
        <v>94216</v>
      </c>
      <c r="F14522" s="35">
        <v>23.327999999999999</v>
      </c>
      <c r="G14522" s="34">
        <v>232.9</v>
      </c>
    </row>
    <row r="14523" spans="1:7">
      <c r="A14523" s="32">
        <v>2018</v>
      </c>
      <c r="B14523" s="32">
        <v>26</v>
      </c>
      <c r="C14523" s="33" t="s">
        <v>563</v>
      </c>
      <c r="D14523" s="33" t="s">
        <v>564</v>
      </c>
      <c r="E14523" s="34">
        <v>4188747</v>
      </c>
      <c r="F14523" s="35">
        <v>1.024</v>
      </c>
      <c r="G14523" s="34">
        <v>302.39999999999998</v>
      </c>
    </row>
    <row r="14524" spans="1:7">
      <c r="A14524" s="32">
        <v>2018</v>
      </c>
      <c r="B14524" s="32">
        <v>47</v>
      </c>
      <c r="C14524" s="33" t="s">
        <v>563</v>
      </c>
      <c r="D14524" s="33" t="s">
        <v>564</v>
      </c>
      <c r="E14524" s="34">
        <v>80924</v>
      </c>
      <c r="F14524" s="35">
        <v>1</v>
      </c>
      <c r="G14524" s="34">
        <v>319.5</v>
      </c>
    </row>
    <row r="14525" spans="1:7">
      <c r="A14525" s="32">
        <v>2018</v>
      </c>
      <c r="B14525" s="32">
        <v>51</v>
      </c>
      <c r="C14525" s="33" t="s">
        <v>362</v>
      </c>
      <c r="D14525" s="33" t="s">
        <v>354</v>
      </c>
      <c r="E14525" s="34">
        <v>184059</v>
      </c>
      <c r="F14525" s="35">
        <v>14</v>
      </c>
      <c r="G14525" s="34">
        <v>602.20000000000005</v>
      </c>
    </row>
    <row r="14526" spans="1:7">
      <c r="A14526" s="32">
        <v>2018</v>
      </c>
      <c r="B14526" s="32">
        <v>51</v>
      </c>
      <c r="C14526" s="33" t="s">
        <v>563</v>
      </c>
      <c r="D14526" s="33" t="s">
        <v>564</v>
      </c>
      <c r="E14526" s="34">
        <v>6665</v>
      </c>
      <c r="F14526" s="35">
        <v>1.052</v>
      </c>
      <c r="G14526" s="34">
        <v>384.7</v>
      </c>
    </row>
    <row r="14527" spans="1:7">
      <c r="A14527" s="32">
        <v>2018</v>
      </c>
      <c r="B14527" s="32">
        <v>54</v>
      </c>
      <c r="C14527" s="33" t="s">
        <v>563</v>
      </c>
      <c r="D14527" s="33" t="s">
        <v>564</v>
      </c>
      <c r="E14527" s="34">
        <v>196313</v>
      </c>
      <c r="F14527" s="35">
        <v>1.03</v>
      </c>
      <c r="G14527" s="34">
        <v>311</v>
      </c>
    </row>
    <row r="14528" spans="1:7">
      <c r="A14528" s="32">
        <v>2018</v>
      </c>
      <c r="B14528" s="32">
        <v>56</v>
      </c>
      <c r="C14528" s="33" t="s">
        <v>353</v>
      </c>
      <c r="D14528" s="33" t="s">
        <v>354</v>
      </c>
      <c r="E14528" s="34">
        <v>18602</v>
      </c>
      <c r="F14528" s="35">
        <v>22.69</v>
      </c>
      <c r="G14528" s="34">
        <v>267.10000000000002</v>
      </c>
    </row>
    <row r="14529" spans="1:7">
      <c r="A14529" s="32">
        <v>2018</v>
      </c>
      <c r="B14529" s="32">
        <v>56</v>
      </c>
      <c r="C14529" s="33" t="s">
        <v>565</v>
      </c>
      <c r="D14529" s="33" t="s">
        <v>566</v>
      </c>
      <c r="E14529" s="34">
        <v>5594</v>
      </c>
      <c r="F14529" s="35">
        <v>5.5</v>
      </c>
      <c r="G14529" s="34">
        <v>1836.5</v>
      </c>
    </row>
    <row r="14530" spans="1:7">
      <c r="A14530" s="32">
        <v>2018</v>
      </c>
      <c r="B14530" s="32">
        <v>59</v>
      </c>
      <c r="C14530" s="33" t="s">
        <v>363</v>
      </c>
      <c r="D14530" s="33" t="s">
        <v>354</v>
      </c>
      <c r="E14530" s="34">
        <v>28453</v>
      </c>
      <c r="F14530" s="35">
        <v>16.39</v>
      </c>
      <c r="G14530" s="34">
        <v>147.1</v>
      </c>
    </row>
    <row r="14531" spans="1:7">
      <c r="A14531" s="32">
        <v>2018</v>
      </c>
      <c r="B14531" s="32">
        <v>60</v>
      </c>
      <c r="C14531" s="33" t="s">
        <v>363</v>
      </c>
      <c r="D14531" s="33" t="s">
        <v>354</v>
      </c>
      <c r="E14531" s="34">
        <v>82624</v>
      </c>
      <c r="F14531" s="35">
        <v>16.225000000000001</v>
      </c>
      <c r="G14531" s="34">
        <v>117.3</v>
      </c>
    </row>
    <row r="14532" spans="1:7">
      <c r="A14532" s="32">
        <v>2018</v>
      </c>
      <c r="B14532" s="32">
        <v>60</v>
      </c>
      <c r="C14532" s="33" t="s">
        <v>565</v>
      </c>
      <c r="D14532" s="33" t="s">
        <v>566</v>
      </c>
      <c r="E14532" s="34">
        <v>1143</v>
      </c>
      <c r="F14532" s="35">
        <v>5.7539999999999996</v>
      </c>
      <c r="G14532" s="34">
        <v>1678.1</v>
      </c>
    </row>
    <row r="14533" spans="1:7">
      <c r="A14533" s="32">
        <v>2018</v>
      </c>
      <c r="B14533" s="32">
        <v>87</v>
      </c>
      <c r="C14533" s="33" t="s">
        <v>363</v>
      </c>
      <c r="D14533" s="33" t="s">
        <v>354</v>
      </c>
      <c r="E14533" s="34">
        <v>72344</v>
      </c>
      <c r="F14533" s="35">
        <v>18.420000000000002</v>
      </c>
      <c r="G14533" s="34">
        <v>229.8</v>
      </c>
    </row>
    <row r="14534" spans="1:7">
      <c r="A14534" s="32">
        <v>2018</v>
      </c>
      <c r="B14534" s="32">
        <v>87</v>
      </c>
      <c r="C14534" s="33" t="s">
        <v>563</v>
      </c>
      <c r="D14534" s="33" t="s">
        <v>564</v>
      </c>
      <c r="E14534" s="34">
        <v>37349</v>
      </c>
      <c r="F14534" s="35">
        <v>1.0349999999999999</v>
      </c>
      <c r="G14534" s="34">
        <v>297</v>
      </c>
    </row>
    <row r="14535" spans="1:7">
      <c r="A14535" s="32">
        <v>2018</v>
      </c>
      <c r="B14535" s="32">
        <v>96</v>
      </c>
      <c r="C14535" s="33" t="s">
        <v>563</v>
      </c>
      <c r="D14535" s="33" t="s">
        <v>564</v>
      </c>
      <c r="E14535" s="34">
        <v>5031</v>
      </c>
      <c r="F14535" s="35">
        <v>1</v>
      </c>
      <c r="G14535" s="34">
        <v>776.4</v>
      </c>
    </row>
    <row r="14536" spans="1:7">
      <c r="A14536" s="32">
        <v>2018</v>
      </c>
      <c r="B14536" s="32">
        <v>108</v>
      </c>
      <c r="C14536" s="33" t="s">
        <v>563</v>
      </c>
      <c r="D14536" s="33" t="s">
        <v>564</v>
      </c>
      <c r="E14536" s="34">
        <v>408</v>
      </c>
      <c r="F14536" s="35">
        <v>1.1419999999999999</v>
      </c>
      <c r="G14536" s="34">
        <v>282.2</v>
      </c>
    </row>
    <row r="14537" spans="1:7">
      <c r="A14537" s="32">
        <v>2018</v>
      </c>
      <c r="B14537" s="32">
        <v>108</v>
      </c>
      <c r="C14537" s="33" t="s">
        <v>563</v>
      </c>
      <c r="D14537" s="33" t="s">
        <v>564</v>
      </c>
      <c r="E14537" s="34">
        <v>9497</v>
      </c>
      <c r="F14537" s="35">
        <v>1.1419999999999999</v>
      </c>
      <c r="G14537" s="34">
        <v>280</v>
      </c>
    </row>
    <row r="14538" spans="1:7">
      <c r="A14538" s="32">
        <v>2018</v>
      </c>
      <c r="B14538" s="32">
        <v>108</v>
      </c>
      <c r="C14538" s="33" t="s">
        <v>363</v>
      </c>
      <c r="D14538" s="33" t="s">
        <v>354</v>
      </c>
      <c r="E14538" s="34">
        <v>30188</v>
      </c>
      <c r="F14538" s="35">
        <v>17.646000000000001</v>
      </c>
      <c r="G14538" s="34">
        <v>164.6</v>
      </c>
    </row>
    <row r="14539" spans="1:7">
      <c r="A14539" s="32">
        <v>2018</v>
      </c>
      <c r="B14539" s="32">
        <v>108</v>
      </c>
      <c r="C14539" s="33" t="s">
        <v>363</v>
      </c>
      <c r="D14539" s="33" t="s">
        <v>354</v>
      </c>
      <c r="E14539" s="34">
        <v>44984</v>
      </c>
      <c r="F14539" s="35">
        <v>17.515999999999998</v>
      </c>
      <c r="G14539" s="34">
        <v>141.6</v>
      </c>
    </row>
    <row r="14540" spans="1:7">
      <c r="A14540" s="32">
        <v>2018</v>
      </c>
      <c r="B14540" s="32">
        <v>113</v>
      </c>
      <c r="C14540" s="33" t="s">
        <v>363</v>
      </c>
      <c r="D14540" s="33" t="s">
        <v>354</v>
      </c>
      <c r="E14540" s="34">
        <v>175931</v>
      </c>
      <c r="F14540" s="35">
        <v>18.53</v>
      </c>
      <c r="G14540" s="34">
        <v>226</v>
      </c>
    </row>
    <row r="14541" spans="1:7">
      <c r="A14541" s="32">
        <v>2018</v>
      </c>
      <c r="B14541" s="32">
        <v>113</v>
      </c>
      <c r="C14541" s="33" t="s">
        <v>563</v>
      </c>
      <c r="D14541" s="33" t="s">
        <v>564</v>
      </c>
      <c r="E14541" s="34">
        <v>126</v>
      </c>
      <c r="F14541" s="35">
        <v>0.85199999999999998</v>
      </c>
      <c r="G14541" s="34">
        <v>709.5</v>
      </c>
    </row>
    <row r="14542" spans="1:7">
      <c r="A14542" s="32">
        <v>2018</v>
      </c>
      <c r="B14542" s="32">
        <v>116</v>
      </c>
      <c r="C14542" s="33" t="s">
        <v>563</v>
      </c>
      <c r="D14542" s="33" t="s">
        <v>564</v>
      </c>
      <c r="E14542" s="34">
        <v>322356</v>
      </c>
      <c r="F14542" s="35">
        <v>1.0489999999999999</v>
      </c>
      <c r="G14542" s="34">
        <v>301.8</v>
      </c>
    </row>
    <row r="14543" spans="1:7">
      <c r="A14543" s="32">
        <v>2018</v>
      </c>
      <c r="B14543" s="32">
        <v>117</v>
      </c>
      <c r="C14543" s="33" t="s">
        <v>563</v>
      </c>
      <c r="D14543" s="33" t="s">
        <v>564</v>
      </c>
      <c r="E14543" s="34">
        <v>2242657</v>
      </c>
      <c r="F14543" s="35">
        <v>1.0369999999999999</v>
      </c>
      <c r="G14543" s="34">
        <v>314.2</v>
      </c>
    </row>
    <row r="14544" spans="1:7">
      <c r="A14544" s="32">
        <v>2018</v>
      </c>
      <c r="B14544" s="32">
        <v>120</v>
      </c>
      <c r="C14544" s="33" t="s">
        <v>563</v>
      </c>
      <c r="D14544" s="33" t="s">
        <v>564</v>
      </c>
      <c r="E14544" s="34">
        <v>391988</v>
      </c>
      <c r="F14544" s="35">
        <v>1.0269999999999999</v>
      </c>
      <c r="G14544" s="34">
        <v>294.10000000000002</v>
      </c>
    </row>
    <row r="14545" spans="1:7">
      <c r="A14545" s="32">
        <v>2018</v>
      </c>
      <c r="B14545" s="32">
        <v>126</v>
      </c>
      <c r="C14545" s="33" t="s">
        <v>563</v>
      </c>
      <c r="D14545" s="33" t="s">
        <v>564</v>
      </c>
      <c r="E14545" s="34">
        <v>5703</v>
      </c>
      <c r="F14545" s="35">
        <v>1.03</v>
      </c>
      <c r="G14545" s="34">
        <v>1277.5999999999999</v>
      </c>
    </row>
    <row r="14546" spans="1:7">
      <c r="A14546" s="32">
        <v>2018</v>
      </c>
      <c r="B14546" s="32">
        <v>126</v>
      </c>
      <c r="C14546" s="33" t="s">
        <v>563</v>
      </c>
      <c r="D14546" s="33" t="s">
        <v>564</v>
      </c>
      <c r="E14546" s="34">
        <v>1481849</v>
      </c>
      <c r="F14546" s="35">
        <v>1.03</v>
      </c>
      <c r="G14546" s="34">
        <v>263.2</v>
      </c>
    </row>
    <row r="14547" spans="1:7">
      <c r="A14547" s="32">
        <v>2018</v>
      </c>
      <c r="B14547" s="32">
        <v>127</v>
      </c>
      <c r="C14547" s="33" t="s">
        <v>565</v>
      </c>
      <c r="D14547" s="33" t="s">
        <v>566</v>
      </c>
      <c r="E14547" s="34">
        <v>1751</v>
      </c>
      <c r="F14547" s="35">
        <v>5.7510000000000003</v>
      </c>
      <c r="G14547" s="34">
        <v>1639.1</v>
      </c>
    </row>
    <row r="14548" spans="1:7">
      <c r="A14548" s="32">
        <v>2018</v>
      </c>
      <c r="B14548" s="32">
        <v>127</v>
      </c>
      <c r="C14548" s="33" t="s">
        <v>363</v>
      </c>
      <c r="D14548" s="33" t="s">
        <v>354</v>
      </c>
      <c r="E14548" s="34">
        <v>120003</v>
      </c>
      <c r="F14548" s="35">
        <v>17.332000000000001</v>
      </c>
      <c r="G14548" s="34">
        <v>218.3</v>
      </c>
    </row>
    <row r="14549" spans="1:7">
      <c r="A14549" s="32">
        <v>2018</v>
      </c>
      <c r="B14549" s="32">
        <v>130</v>
      </c>
      <c r="C14549" s="33" t="s">
        <v>353</v>
      </c>
      <c r="D14549" s="33" t="s">
        <v>354</v>
      </c>
      <c r="E14549" s="34">
        <v>50742</v>
      </c>
      <c r="F14549" s="35">
        <v>23.68</v>
      </c>
      <c r="G14549" s="34">
        <v>387</v>
      </c>
    </row>
    <row r="14550" spans="1:7">
      <c r="A14550" s="32">
        <v>2018</v>
      </c>
      <c r="B14550" s="32">
        <v>130</v>
      </c>
      <c r="C14550" s="33" t="s">
        <v>353</v>
      </c>
      <c r="D14550" s="33" t="s">
        <v>354</v>
      </c>
      <c r="E14550" s="34">
        <v>154065</v>
      </c>
      <c r="F14550" s="35">
        <v>23.93</v>
      </c>
      <c r="G14550" s="34">
        <v>313.5</v>
      </c>
    </row>
    <row r="14551" spans="1:7">
      <c r="A14551" s="32">
        <v>2018</v>
      </c>
      <c r="B14551" s="32">
        <v>130</v>
      </c>
      <c r="C14551" s="33" t="s">
        <v>565</v>
      </c>
      <c r="D14551" s="33" t="s">
        <v>566</v>
      </c>
      <c r="E14551" s="34">
        <v>1597</v>
      </c>
      <c r="F14551" s="35">
        <v>5.79</v>
      </c>
      <c r="G14551" s="34">
        <v>1662.3</v>
      </c>
    </row>
    <row r="14552" spans="1:7">
      <c r="A14552" s="32">
        <v>2018</v>
      </c>
      <c r="B14552" s="32">
        <v>136</v>
      </c>
      <c r="C14552" s="33" t="s">
        <v>353</v>
      </c>
      <c r="D14552" s="33" t="s">
        <v>354</v>
      </c>
      <c r="E14552" s="34">
        <v>12822</v>
      </c>
      <c r="F14552" s="35">
        <v>23.34</v>
      </c>
      <c r="G14552" s="34">
        <v>343.2</v>
      </c>
    </row>
    <row r="14553" spans="1:7">
      <c r="A14553" s="32">
        <v>2018</v>
      </c>
      <c r="B14553" s="32">
        <v>136</v>
      </c>
      <c r="C14553" s="33" t="s">
        <v>353</v>
      </c>
      <c r="D14553" s="33" t="s">
        <v>354</v>
      </c>
      <c r="E14553" s="34">
        <v>115849</v>
      </c>
      <c r="F14553" s="35">
        <v>24.76</v>
      </c>
      <c r="G14553" s="34">
        <v>321.7</v>
      </c>
    </row>
    <row r="14554" spans="1:7">
      <c r="A14554" s="32">
        <v>2018</v>
      </c>
      <c r="B14554" s="32">
        <v>136</v>
      </c>
      <c r="C14554" s="33" t="s">
        <v>353</v>
      </c>
      <c r="D14554" s="33" t="s">
        <v>354</v>
      </c>
      <c r="E14554" s="34">
        <v>117144</v>
      </c>
      <c r="F14554" s="35">
        <v>24.44</v>
      </c>
      <c r="G14554" s="34">
        <v>336</v>
      </c>
    </row>
    <row r="14555" spans="1:7">
      <c r="A14555" s="32">
        <v>2018</v>
      </c>
      <c r="B14555" s="32">
        <v>136</v>
      </c>
      <c r="C14555" s="33" t="s">
        <v>565</v>
      </c>
      <c r="D14555" s="33" t="s">
        <v>566</v>
      </c>
      <c r="E14555" s="34">
        <v>190</v>
      </c>
      <c r="F14555" s="35">
        <v>5.7</v>
      </c>
      <c r="G14555" s="34">
        <v>1751.7</v>
      </c>
    </row>
    <row r="14556" spans="1:7">
      <c r="A14556" s="32">
        <v>2018</v>
      </c>
      <c r="B14556" s="32">
        <v>136</v>
      </c>
      <c r="C14556" s="33" t="s">
        <v>565</v>
      </c>
      <c r="D14556" s="33" t="s">
        <v>566</v>
      </c>
      <c r="E14556" s="34">
        <v>3747</v>
      </c>
      <c r="F14556" s="35">
        <v>5.7</v>
      </c>
      <c r="G14556" s="34">
        <v>1700.6</v>
      </c>
    </row>
    <row r="14557" spans="1:7">
      <c r="A14557" s="32">
        <v>2018</v>
      </c>
      <c r="B14557" s="32">
        <v>141</v>
      </c>
      <c r="C14557" s="33" t="s">
        <v>563</v>
      </c>
      <c r="D14557" s="33" t="s">
        <v>564</v>
      </c>
      <c r="E14557" s="34">
        <v>264367</v>
      </c>
      <c r="F14557" s="35">
        <v>1.02</v>
      </c>
      <c r="G14557" s="34">
        <v>603.4</v>
      </c>
    </row>
    <row r="14558" spans="1:7">
      <c r="A14558" s="32">
        <v>2018</v>
      </c>
      <c r="B14558" s="32">
        <v>147</v>
      </c>
      <c r="C14558" s="33" t="s">
        <v>563</v>
      </c>
      <c r="D14558" s="33" t="s">
        <v>564</v>
      </c>
      <c r="E14558" s="34">
        <v>687828</v>
      </c>
      <c r="F14558" s="35">
        <v>1.0329999999999999</v>
      </c>
      <c r="G14558" s="34">
        <v>294.2</v>
      </c>
    </row>
    <row r="14559" spans="1:7">
      <c r="A14559" s="32">
        <v>2018</v>
      </c>
      <c r="B14559" s="32">
        <v>160</v>
      </c>
      <c r="C14559" s="33" t="s">
        <v>563</v>
      </c>
      <c r="D14559" s="33" t="s">
        <v>564</v>
      </c>
      <c r="E14559" s="34">
        <v>14366</v>
      </c>
      <c r="F14559" s="35">
        <v>1.054</v>
      </c>
      <c r="G14559" s="34">
        <v>279.10000000000002</v>
      </c>
    </row>
    <row r="14560" spans="1:7">
      <c r="A14560" s="32">
        <v>2018</v>
      </c>
      <c r="B14560" s="32">
        <v>160</v>
      </c>
      <c r="C14560" s="33" t="s">
        <v>563</v>
      </c>
      <c r="D14560" s="33" t="s">
        <v>564</v>
      </c>
      <c r="E14560" s="34">
        <v>1086894</v>
      </c>
      <c r="F14560" s="35">
        <v>1.054</v>
      </c>
      <c r="G14560" s="34">
        <v>205.4</v>
      </c>
    </row>
    <row r="14561" spans="1:7">
      <c r="A14561" s="32">
        <v>2018</v>
      </c>
      <c r="B14561" s="32">
        <v>160</v>
      </c>
      <c r="C14561" s="33" t="s">
        <v>363</v>
      </c>
      <c r="D14561" s="33" t="s">
        <v>354</v>
      </c>
      <c r="E14561" s="34">
        <v>14196</v>
      </c>
      <c r="F14561" s="35">
        <v>17.585999999999999</v>
      </c>
      <c r="G14561" s="34">
        <v>288.7</v>
      </c>
    </row>
    <row r="14562" spans="1:7">
      <c r="A14562" s="32">
        <v>2018</v>
      </c>
      <c r="B14562" s="32">
        <v>160</v>
      </c>
      <c r="C14562" s="33" t="s">
        <v>363</v>
      </c>
      <c r="D14562" s="33" t="s">
        <v>354</v>
      </c>
      <c r="E14562" s="34">
        <v>27955</v>
      </c>
      <c r="F14562" s="35">
        <v>18.521999999999998</v>
      </c>
      <c r="G14562" s="34">
        <v>257.39999999999998</v>
      </c>
    </row>
    <row r="14563" spans="1:7">
      <c r="A14563" s="32">
        <v>2018</v>
      </c>
      <c r="B14563" s="32">
        <v>165</v>
      </c>
      <c r="C14563" s="33" t="s">
        <v>563</v>
      </c>
      <c r="D14563" s="33" t="s">
        <v>564</v>
      </c>
      <c r="E14563" s="34">
        <v>1455644</v>
      </c>
      <c r="F14563" s="35">
        <v>1.0329999999999999</v>
      </c>
      <c r="G14563" s="34">
        <v>298.3</v>
      </c>
    </row>
    <row r="14564" spans="1:7">
      <c r="A14564" s="32">
        <v>2018</v>
      </c>
      <c r="B14564" s="32">
        <v>170</v>
      </c>
      <c r="C14564" s="33" t="s">
        <v>563</v>
      </c>
      <c r="D14564" s="33" t="s">
        <v>564</v>
      </c>
      <c r="E14564" s="34">
        <v>678075</v>
      </c>
      <c r="F14564" s="35">
        <v>1.02</v>
      </c>
      <c r="G14564" s="34">
        <v>605.20000000000005</v>
      </c>
    </row>
    <row r="14565" spans="1:7">
      <c r="A14565" s="32">
        <v>2018</v>
      </c>
      <c r="B14565" s="32">
        <v>260</v>
      </c>
      <c r="C14565" s="33" t="s">
        <v>563</v>
      </c>
      <c r="D14565" s="33" t="s">
        <v>564</v>
      </c>
      <c r="E14565" s="34">
        <v>1352905</v>
      </c>
      <c r="F14565" s="35">
        <v>1.0409999999999999</v>
      </c>
      <c r="G14565" s="34" t="s">
        <v>364</v>
      </c>
    </row>
    <row r="14566" spans="1:7">
      <c r="A14566" s="32">
        <v>2018</v>
      </c>
      <c r="B14566" s="32">
        <v>298</v>
      </c>
      <c r="C14566" s="33" t="s">
        <v>363</v>
      </c>
      <c r="D14566" s="33" t="s">
        <v>354</v>
      </c>
      <c r="E14566" s="34">
        <v>32176</v>
      </c>
      <c r="F14566" s="35">
        <v>16.55</v>
      </c>
      <c r="G14566" s="34" t="s">
        <v>364</v>
      </c>
    </row>
    <row r="14567" spans="1:7">
      <c r="A14567" s="32">
        <v>2018</v>
      </c>
      <c r="B14567" s="32">
        <v>298</v>
      </c>
      <c r="C14567" s="33" t="s">
        <v>363</v>
      </c>
      <c r="D14567" s="33" t="s">
        <v>354</v>
      </c>
      <c r="E14567" s="34">
        <v>32911</v>
      </c>
      <c r="F14567" s="35">
        <v>16.600000000000001</v>
      </c>
      <c r="G14567" s="34" t="s">
        <v>364</v>
      </c>
    </row>
    <row r="14568" spans="1:7">
      <c r="A14568" s="32">
        <v>2018</v>
      </c>
      <c r="B14568" s="32">
        <v>298</v>
      </c>
      <c r="C14568" s="33" t="s">
        <v>363</v>
      </c>
      <c r="D14568" s="33" t="s">
        <v>354</v>
      </c>
      <c r="E14568" s="34">
        <v>15511</v>
      </c>
      <c r="F14568" s="35">
        <v>16.5</v>
      </c>
      <c r="G14568" s="34" t="s">
        <v>364</v>
      </c>
    </row>
    <row r="14569" spans="1:7">
      <c r="A14569" s="32">
        <v>2018</v>
      </c>
      <c r="B14569" s="32">
        <v>298</v>
      </c>
      <c r="C14569" s="33" t="s">
        <v>363</v>
      </c>
      <c r="D14569" s="33" t="s">
        <v>354</v>
      </c>
      <c r="E14569" s="34">
        <v>31405</v>
      </c>
      <c r="F14569" s="35">
        <v>16.989999999999998</v>
      </c>
      <c r="G14569" s="34" t="s">
        <v>364</v>
      </c>
    </row>
    <row r="14570" spans="1:7">
      <c r="A14570" s="32">
        <v>2018</v>
      </c>
      <c r="B14570" s="32">
        <v>298</v>
      </c>
      <c r="C14570" s="33" t="s">
        <v>363</v>
      </c>
      <c r="D14570" s="33" t="s">
        <v>354</v>
      </c>
      <c r="E14570" s="34">
        <v>48101</v>
      </c>
      <c r="F14570" s="35">
        <v>17.920000000000002</v>
      </c>
      <c r="G14570" s="34" t="s">
        <v>364</v>
      </c>
    </row>
    <row r="14571" spans="1:7">
      <c r="A14571" s="32">
        <v>2018</v>
      </c>
      <c r="B14571" s="32">
        <v>298</v>
      </c>
      <c r="C14571" s="33" t="s">
        <v>363</v>
      </c>
      <c r="D14571" s="33" t="s">
        <v>354</v>
      </c>
      <c r="E14571" s="34">
        <v>49253</v>
      </c>
      <c r="F14571" s="35">
        <v>16.420000000000002</v>
      </c>
      <c r="G14571" s="34" t="s">
        <v>364</v>
      </c>
    </row>
    <row r="14572" spans="1:7">
      <c r="A14572" s="32">
        <v>2018</v>
      </c>
      <c r="B14572" s="32">
        <v>298</v>
      </c>
      <c r="C14572" s="33" t="s">
        <v>363</v>
      </c>
      <c r="D14572" s="33" t="s">
        <v>354</v>
      </c>
      <c r="E14572" s="34">
        <v>65895</v>
      </c>
      <c r="F14572" s="35">
        <v>16.739999999999998</v>
      </c>
      <c r="G14572" s="34" t="s">
        <v>364</v>
      </c>
    </row>
    <row r="14573" spans="1:7">
      <c r="A14573" s="32">
        <v>2018</v>
      </c>
      <c r="B14573" s="32">
        <v>298</v>
      </c>
      <c r="C14573" s="33" t="s">
        <v>363</v>
      </c>
      <c r="D14573" s="33" t="s">
        <v>354</v>
      </c>
      <c r="E14573" s="34">
        <v>65844</v>
      </c>
      <c r="F14573" s="35">
        <v>16.59</v>
      </c>
      <c r="G14573" s="34" t="s">
        <v>364</v>
      </c>
    </row>
    <row r="14574" spans="1:7">
      <c r="A14574" s="32">
        <v>2018</v>
      </c>
      <c r="B14574" s="32">
        <v>298</v>
      </c>
      <c r="C14574" s="33" t="s">
        <v>363</v>
      </c>
      <c r="D14574" s="33" t="s">
        <v>354</v>
      </c>
      <c r="E14574" s="34">
        <v>16354</v>
      </c>
      <c r="F14574" s="35">
        <v>16.87</v>
      </c>
      <c r="G14574" s="34" t="s">
        <v>364</v>
      </c>
    </row>
    <row r="14575" spans="1:7">
      <c r="A14575" s="32">
        <v>2018</v>
      </c>
      <c r="B14575" s="32">
        <v>298</v>
      </c>
      <c r="C14575" s="33" t="s">
        <v>563</v>
      </c>
      <c r="D14575" s="33" t="s">
        <v>564</v>
      </c>
      <c r="E14575" s="34">
        <v>45597</v>
      </c>
      <c r="F14575" s="35">
        <v>1.03</v>
      </c>
      <c r="G14575" s="34" t="s">
        <v>364</v>
      </c>
    </row>
    <row r="14576" spans="1:7">
      <c r="A14576" s="32">
        <v>2018</v>
      </c>
      <c r="B14576" s="32">
        <v>302</v>
      </c>
      <c r="C14576" s="33" t="s">
        <v>563</v>
      </c>
      <c r="D14576" s="33" t="s">
        <v>564</v>
      </c>
      <c r="E14576" s="34">
        <v>272763</v>
      </c>
      <c r="F14576" s="35">
        <v>1.03</v>
      </c>
      <c r="G14576" s="34" t="s">
        <v>364</v>
      </c>
    </row>
    <row r="14577" spans="1:7">
      <c r="A14577" s="32">
        <v>2018</v>
      </c>
      <c r="B14577" s="32">
        <v>315</v>
      </c>
      <c r="C14577" s="33" t="s">
        <v>563</v>
      </c>
      <c r="D14577" s="33" t="s">
        <v>564</v>
      </c>
      <c r="E14577" s="34">
        <v>461110</v>
      </c>
      <c r="F14577" s="35">
        <v>1.022</v>
      </c>
      <c r="G14577" s="34" t="s">
        <v>364</v>
      </c>
    </row>
    <row r="14578" spans="1:7">
      <c r="A14578" s="32">
        <v>2018</v>
      </c>
      <c r="B14578" s="32">
        <v>335</v>
      </c>
      <c r="C14578" s="33" t="s">
        <v>563</v>
      </c>
      <c r="D14578" s="33" t="s">
        <v>564</v>
      </c>
      <c r="E14578" s="34">
        <v>247370</v>
      </c>
      <c r="F14578" s="35">
        <v>1.022</v>
      </c>
      <c r="G14578" s="34" t="s">
        <v>364</v>
      </c>
    </row>
    <row r="14579" spans="1:7">
      <c r="A14579" s="32">
        <v>2018</v>
      </c>
      <c r="B14579" s="32">
        <v>341</v>
      </c>
      <c r="C14579" s="33" t="s">
        <v>563</v>
      </c>
      <c r="D14579" s="33" t="s">
        <v>564</v>
      </c>
      <c r="E14579" s="34">
        <v>25793</v>
      </c>
      <c r="F14579" s="35">
        <v>1.03</v>
      </c>
      <c r="G14579" s="34" t="s">
        <v>364</v>
      </c>
    </row>
    <row r="14580" spans="1:7">
      <c r="A14580" s="32">
        <v>2018</v>
      </c>
      <c r="B14580" s="32">
        <v>350</v>
      </c>
      <c r="C14580" s="33" t="s">
        <v>563</v>
      </c>
      <c r="D14580" s="33" t="s">
        <v>564</v>
      </c>
      <c r="E14580" s="34">
        <v>14829</v>
      </c>
      <c r="F14580" s="35">
        <v>1.03</v>
      </c>
      <c r="G14580" s="34" t="s">
        <v>364</v>
      </c>
    </row>
    <row r="14581" spans="1:7">
      <c r="A14581" s="32">
        <v>2018</v>
      </c>
      <c r="B14581" s="32">
        <v>356</v>
      </c>
      <c r="C14581" s="33" t="s">
        <v>563</v>
      </c>
      <c r="D14581" s="33" t="s">
        <v>564</v>
      </c>
      <c r="E14581" s="34">
        <v>202170</v>
      </c>
      <c r="F14581" s="35">
        <v>1.03</v>
      </c>
      <c r="G14581" s="34" t="s">
        <v>364</v>
      </c>
    </row>
    <row r="14582" spans="1:7">
      <c r="A14582" s="32">
        <v>2018</v>
      </c>
      <c r="B14582" s="32">
        <v>358</v>
      </c>
      <c r="C14582" s="33" t="s">
        <v>563</v>
      </c>
      <c r="D14582" s="33" t="s">
        <v>564</v>
      </c>
      <c r="E14582" s="34">
        <v>1198838</v>
      </c>
      <c r="F14582" s="35">
        <v>1.05</v>
      </c>
      <c r="G14582" s="34" t="s">
        <v>364</v>
      </c>
    </row>
    <row r="14583" spans="1:7">
      <c r="A14583" s="32">
        <v>2018</v>
      </c>
      <c r="B14583" s="32">
        <v>377</v>
      </c>
      <c r="C14583" s="33" t="s">
        <v>563</v>
      </c>
      <c r="D14583" s="33" t="s">
        <v>564</v>
      </c>
      <c r="E14583" s="34">
        <v>153567</v>
      </c>
      <c r="F14583" s="35">
        <v>1.034</v>
      </c>
      <c r="G14583" s="34">
        <v>413</v>
      </c>
    </row>
    <row r="14584" spans="1:7">
      <c r="A14584" s="32">
        <v>2018</v>
      </c>
      <c r="B14584" s="32">
        <v>384</v>
      </c>
      <c r="C14584" s="33" t="s">
        <v>563</v>
      </c>
      <c r="D14584" s="33" t="s">
        <v>564</v>
      </c>
      <c r="E14584" s="34">
        <v>558364</v>
      </c>
      <c r="F14584" s="35">
        <v>1.03</v>
      </c>
      <c r="G14584" s="34" t="s">
        <v>364</v>
      </c>
    </row>
    <row r="14585" spans="1:7">
      <c r="A14585" s="32">
        <v>2018</v>
      </c>
      <c r="B14585" s="32">
        <v>389</v>
      </c>
      <c r="C14585" s="33" t="s">
        <v>563</v>
      </c>
      <c r="D14585" s="33" t="s">
        <v>564</v>
      </c>
      <c r="E14585" s="34">
        <v>912854</v>
      </c>
      <c r="F14585" s="35">
        <v>1.0329999999999999</v>
      </c>
      <c r="G14585" s="34">
        <v>305.39999999999998</v>
      </c>
    </row>
    <row r="14586" spans="1:7">
      <c r="A14586" s="32">
        <v>2018</v>
      </c>
      <c r="B14586" s="32">
        <v>399</v>
      </c>
      <c r="C14586" s="33" t="s">
        <v>563</v>
      </c>
      <c r="D14586" s="33" t="s">
        <v>564</v>
      </c>
      <c r="E14586" s="34">
        <v>11430</v>
      </c>
      <c r="F14586" s="35">
        <v>1.0309999999999999</v>
      </c>
      <c r="G14586" s="34">
        <v>364.4</v>
      </c>
    </row>
    <row r="14587" spans="1:7">
      <c r="A14587" s="32">
        <v>2018</v>
      </c>
      <c r="B14587" s="32">
        <v>400</v>
      </c>
      <c r="C14587" s="33" t="s">
        <v>563</v>
      </c>
      <c r="D14587" s="33" t="s">
        <v>564</v>
      </c>
      <c r="E14587" s="34">
        <v>2021621</v>
      </c>
      <c r="F14587" s="35">
        <v>1.034</v>
      </c>
      <c r="G14587" s="34">
        <v>364.4</v>
      </c>
    </row>
    <row r="14588" spans="1:7">
      <c r="A14588" s="32">
        <v>2018</v>
      </c>
      <c r="B14588" s="32">
        <v>404</v>
      </c>
      <c r="C14588" s="33" t="s">
        <v>563</v>
      </c>
      <c r="D14588" s="33" t="s">
        <v>564</v>
      </c>
      <c r="E14588" s="34">
        <v>636999</v>
      </c>
      <c r="F14588" s="35">
        <v>1.0369999999999999</v>
      </c>
      <c r="G14588" s="34">
        <v>364.4</v>
      </c>
    </row>
    <row r="14589" spans="1:7">
      <c r="A14589" s="32">
        <v>2018</v>
      </c>
      <c r="B14589" s="32">
        <v>408</v>
      </c>
      <c r="C14589" s="33" t="s">
        <v>563</v>
      </c>
      <c r="D14589" s="33" t="s">
        <v>564</v>
      </c>
      <c r="E14589" s="34">
        <v>1068006</v>
      </c>
      <c r="F14589" s="35">
        <v>1.0329999999999999</v>
      </c>
      <c r="G14589" s="34">
        <v>364.4</v>
      </c>
    </row>
    <row r="14590" spans="1:7">
      <c r="A14590" s="32">
        <v>2018</v>
      </c>
      <c r="B14590" s="32">
        <v>422</v>
      </c>
      <c r="C14590" s="33" t="s">
        <v>563</v>
      </c>
      <c r="D14590" s="33" t="s">
        <v>564</v>
      </c>
      <c r="E14590" s="34">
        <v>82694</v>
      </c>
      <c r="F14590" s="35">
        <v>1.036</v>
      </c>
      <c r="G14590" s="34" t="s">
        <v>364</v>
      </c>
    </row>
    <row r="14591" spans="1:7">
      <c r="A14591" s="32">
        <v>2018</v>
      </c>
      <c r="B14591" s="32">
        <v>469</v>
      </c>
      <c r="C14591" s="33" t="s">
        <v>563</v>
      </c>
      <c r="D14591" s="33" t="s">
        <v>564</v>
      </c>
      <c r="E14591" s="34">
        <v>2918990</v>
      </c>
      <c r="F14591" s="35">
        <v>1.117</v>
      </c>
      <c r="G14591" s="34">
        <v>317.60000000000002</v>
      </c>
    </row>
    <row r="14592" spans="1:7">
      <c r="A14592" s="32">
        <v>2018</v>
      </c>
      <c r="B14592" s="32">
        <v>470</v>
      </c>
      <c r="C14592" s="33" t="s">
        <v>363</v>
      </c>
      <c r="D14592" s="33" t="s">
        <v>354</v>
      </c>
      <c r="E14592" s="34">
        <v>42491</v>
      </c>
      <c r="F14592" s="35">
        <v>18.132999999999999</v>
      </c>
      <c r="G14592" s="34">
        <v>135</v>
      </c>
    </row>
    <row r="14593" spans="1:7">
      <c r="A14593" s="32">
        <v>2018</v>
      </c>
      <c r="B14593" s="32">
        <v>470</v>
      </c>
      <c r="C14593" s="33" t="s">
        <v>363</v>
      </c>
      <c r="D14593" s="33" t="s">
        <v>354</v>
      </c>
      <c r="E14593" s="34">
        <v>84733</v>
      </c>
      <c r="F14593" s="35">
        <v>18.015000000000001</v>
      </c>
      <c r="G14593" s="34">
        <v>134.4</v>
      </c>
    </row>
    <row r="14594" spans="1:7">
      <c r="A14594" s="32">
        <v>2018</v>
      </c>
      <c r="B14594" s="32">
        <v>470</v>
      </c>
      <c r="C14594" s="33" t="s">
        <v>363</v>
      </c>
      <c r="D14594" s="33" t="s">
        <v>354</v>
      </c>
      <c r="E14594" s="34">
        <v>84460</v>
      </c>
      <c r="F14594" s="35">
        <v>17.146000000000001</v>
      </c>
      <c r="G14594" s="34">
        <v>145.69999999999999</v>
      </c>
    </row>
    <row r="14595" spans="1:7">
      <c r="A14595" s="32">
        <v>2018</v>
      </c>
      <c r="B14595" s="32">
        <v>470</v>
      </c>
      <c r="C14595" s="33" t="s">
        <v>363</v>
      </c>
      <c r="D14595" s="33" t="s">
        <v>354</v>
      </c>
      <c r="E14595" s="34">
        <v>14116</v>
      </c>
      <c r="F14595" s="35">
        <v>17.108000000000001</v>
      </c>
      <c r="G14595" s="34">
        <v>138</v>
      </c>
    </row>
    <row r="14596" spans="1:7">
      <c r="A14596" s="32">
        <v>2018</v>
      </c>
      <c r="B14596" s="32">
        <v>470</v>
      </c>
      <c r="C14596" s="33" t="s">
        <v>363</v>
      </c>
      <c r="D14596" s="33" t="s">
        <v>354</v>
      </c>
      <c r="E14596" s="34">
        <v>56442</v>
      </c>
      <c r="F14596" s="35">
        <v>18.065999999999999</v>
      </c>
      <c r="G14596" s="34">
        <v>139.19999999999999</v>
      </c>
    </row>
    <row r="14597" spans="1:7">
      <c r="A14597" s="32">
        <v>2018</v>
      </c>
      <c r="B14597" s="32">
        <v>470</v>
      </c>
      <c r="C14597" s="33" t="s">
        <v>363</v>
      </c>
      <c r="D14597" s="33" t="s">
        <v>354</v>
      </c>
      <c r="E14597" s="34">
        <v>28261</v>
      </c>
      <c r="F14597" s="35">
        <v>17.742999999999999</v>
      </c>
      <c r="G14597" s="34">
        <v>139.19999999999999</v>
      </c>
    </row>
    <row r="14598" spans="1:7">
      <c r="A14598" s="32">
        <v>2018</v>
      </c>
      <c r="B14598" s="32">
        <v>470</v>
      </c>
      <c r="C14598" s="33" t="s">
        <v>363</v>
      </c>
      <c r="D14598" s="33" t="s">
        <v>354</v>
      </c>
      <c r="E14598" s="34">
        <v>28385</v>
      </c>
      <c r="F14598" s="35">
        <v>17.716000000000001</v>
      </c>
      <c r="G14598" s="34">
        <v>144.9</v>
      </c>
    </row>
    <row r="14599" spans="1:7">
      <c r="A14599" s="32">
        <v>2018</v>
      </c>
      <c r="B14599" s="32">
        <v>470</v>
      </c>
      <c r="C14599" s="33" t="s">
        <v>363</v>
      </c>
      <c r="D14599" s="33" t="s">
        <v>354</v>
      </c>
      <c r="E14599" s="34">
        <v>42405</v>
      </c>
      <c r="F14599" s="35">
        <v>17.082000000000001</v>
      </c>
      <c r="G14599" s="34">
        <v>139.5</v>
      </c>
    </row>
    <row r="14600" spans="1:7">
      <c r="A14600" s="32">
        <v>2018</v>
      </c>
      <c r="B14600" s="32">
        <v>470</v>
      </c>
      <c r="C14600" s="33" t="s">
        <v>363</v>
      </c>
      <c r="D14600" s="33" t="s">
        <v>354</v>
      </c>
      <c r="E14600" s="34">
        <v>14106</v>
      </c>
      <c r="F14600" s="35">
        <v>17.248000000000001</v>
      </c>
      <c r="G14600" s="34">
        <v>132</v>
      </c>
    </row>
    <row r="14601" spans="1:7">
      <c r="A14601" s="32">
        <v>2018</v>
      </c>
      <c r="B14601" s="32">
        <v>470</v>
      </c>
      <c r="C14601" s="33" t="s">
        <v>363</v>
      </c>
      <c r="D14601" s="33" t="s">
        <v>354</v>
      </c>
      <c r="E14601" s="34">
        <v>28162</v>
      </c>
      <c r="F14601" s="35">
        <v>16.972999999999999</v>
      </c>
      <c r="G14601" s="34">
        <v>139.19999999999999</v>
      </c>
    </row>
    <row r="14602" spans="1:7">
      <c r="A14602" s="32">
        <v>2018</v>
      </c>
      <c r="B14602" s="32">
        <v>470</v>
      </c>
      <c r="C14602" s="33" t="s">
        <v>563</v>
      </c>
      <c r="D14602" s="33" t="s">
        <v>564</v>
      </c>
      <c r="E14602" s="34">
        <v>197707</v>
      </c>
      <c r="F14602" s="35">
        <v>0.97399999999999998</v>
      </c>
      <c r="G14602" s="34">
        <v>356.6</v>
      </c>
    </row>
    <row r="14603" spans="1:7">
      <c r="A14603" s="32">
        <v>2018</v>
      </c>
      <c r="B14603" s="32">
        <v>470</v>
      </c>
      <c r="C14603" s="33" t="s">
        <v>563</v>
      </c>
      <c r="D14603" s="33" t="s">
        <v>564</v>
      </c>
      <c r="E14603" s="34">
        <v>17951</v>
      </c>
      <c r="F14603" s="35">
        <v>0.97399999999999998</v>
      </c>
      <c r="G14603" s="34">
        <v>398.3</v>
      </c>
    </row>
    <row r="14604" spans="1:7">
      <c r="A14604" s="32">
        <v>2018</v>
      </c>
      <c r="B14604" s="32">
        <v>477</v>
      </c>
      <c r="C14604" s="33" t="s">
        <v>563</v>
      </c>
      <c r="D14604" s="33" t="s">
        <v>564</v>
      </c>
      <c r="E14604" s="34">
        <v>2137</v>
      </c>
      <c r="F14604" s="35">
        <v>1.05</v>
      </c>
      <c r="G14604" s="34">
        <v>361.6</v>
      </c>
    </row>
    <row r="14605" spans="1:7">
      <c r="A14605" s="32">
        <v>2018</v>
      </c>
      <c r="B14605" s="32">
        <v>492</v>
      </c>
      <c r="C14605" s="33" t="s">
        <v>363</v>
      </c>
      <c r="D14605" s="33" t="s">
        <v>354</v>
      </c>
      <c r="E14605" s="34">
        <v>84228</v>
      </c>
      <c r="F14605" s="35">
        <v>17.632000000000001</v>
      </c>
      <c r="G14605" s="34">
        <v>147.30000000000001</v>
      </c>
    </row>
    <row r="14606" spans="1:7">
      <c r="A14606" s="32">
        <v>2018</v>
      </c>
      <c r="B14606" s="32">
        <v>492</v>
      </c>
      <c r="C14606" s="33" t="s">
        <v>563</v>
      </c>
      <c r="D14606" s="33" t="s">
        <v>564</v>
      </c>
      <c r="E14606" s="34">
        <v>2989</v>
      </c>
      <c r="F14606" s="35">
        <v>1.0569999999999999</v>
      </c>
      <c r="G14606" s="34">
        <v>344.3</v>
      </c>
    </row>
    <row r="14607" spans="1:7">
      <c r="A14607" s="32">
        <v>2018</v>
      </c>
      <c r="B14607" s="32">
        <v>525</v>
      </c>
      <c r="C14607" s="33" t="s">
        <v>353</v>
      </c>
      <c r="D14607" s="33" t="s">
        <v>354</v>
      </c>
      <c r="E14607" s="34">
        <v>13586</v>
      </c>
      <c r="F14607" s="35">
        <v>22.231999999999999</v>
      </c>
      <c r="G14607" s="34">
        <v>229.7</v>
      </c>
    </row>
    <row r="14608" spans="1:7">
      <c r="A14608" s="32">
        <v>2018</v>
      </c>
      <c r="B14608" s="32">
        <v>525</v>
      </c>
      <c r="C14608" s="33" t="s">
        <v>353</v>
      </c>
      <c r="D14608" s="33" t="s">
        <v>354</v>
      </c>
      <c r="E14608" s="34">
        <v>40717</v>
      </c>
      <c r="F14608" s="35">
        <v>22.369</v>
      </c>
      <c r="G14608" s="34">
        <v>198.7</v>
      </c>
    </row>
    <row r="14609" spans="1:7">
      <c r="A14609" s="32">
        <v>2018</v>
      </c>
      <c r="B14609" s="32">
        <v>525</v>
      </c>
      <c r="C14609" s="33" t="s">
        <v>353</v>
      </c>
      <c r="D14609" s="33" t="s">
        <v>354</v>
      </c>
      <c r="E14609" s="34">
        <v>27156</v>
      </c>
      <c r="F14609" s="35">
        <v>22.238</v>
      </c>
      <c r="G14609" s="34">
        <v>243.1</v>
      </c>
    </row>
    <row r="14610" spans="1:7">
      <c r="A14610" s="32">
        <v>2018</v>
      </c>
      <c r="B14610" s="32">
        <v>525</v>
      </c>
      <c r="C14610" s="33" t="s">
        <v>563</v>
      </c>
      <c r="D14610" s="33" t="s">
        <v>564</v>
      </c>
      <c r="E14610" s="34">
        <v>532</v>
      </c>
      <c r="F14610" s="35">
        <v>1.0469999999999999</v>
      </c>
      <c r="G14610" s="34">
        <v>412.8</v>
      </c>
    </row>
    <row r="14611" spans="1:7">
      <c r="A14611" s="32">
        <v>2018</v>
      </c>
      <c r="B14611" s="32">
        <v>533</v>
      </c>
      <c r="C14611" s="33" t="s">
        <v>563</v>
      </c>
      <c r="D14611" s="33" t="s">
        <v>564</v>
      </c>
      <c r="E14611" s="34">
        <v>134289</v>
      </c>
      <c r="F14611" s="35">
        <v>1.02</v>
      </c>
      <c r="G14611" s="34">
        <v>372.3</v>
      </c>
    </row>
    <row r="14612" spans="1:7">
      <c r="A14612" s="32">
        <v>2018</v>
      </c>
      <c r="B14612" s="32">
        <v>533</v>
      </c>
      <c r="C14612" s="33" t="s">
        <v>563</v>
      </c>
      <c r="D14612" s="33" t="s">
        <v>564</v>
      </c>
      <c r="E14612" s="34">
        <v>269495</v>
      </c>
      <c r="F14612" s="35">
        <v>1.02</v>
      </c>
      <c r="G14612" s="34">
        <v>302.3</v>
      </c>
    </row>
    <row r="14613" spans="1:7">
      <c r="A14613" s="32">
        <v>2018</v>
      </c>
      <c r="B14613" s="32">
        <v>533</v>
      </c>
      <c r="C14613" s="33" t="s">
        <v>563</v>
      </c>
      <c r="D14613" s="33" t="s">
        <v>564</v>
      </c>
      <c r="E14613" s="34">
        <v>269495</v>
      </c>
      <c r="F14613" s="35">
        <v>1.02</v>
      </c>
      <c r="G14613" s="34">
        <v>295.8</v>
      </c>
    </row>
    <row r="14614" spans="1:7">
      <c r="A14614" s="32">
        <v>2018</v>
      </c>
      <c r="B14614" s="32">
        <v>533</v>
      </c>
      <c r="C14614" s="33" t="s">
        <v>563</v>
      </c>
      <c r="D14614" s="33" t="s">
        <v>564</v>
      </c>
      <c r="E14614" s="34">
        <v>268578</v>
      </c>
      <c r="F14614" s="35">
        <v>1.02</v>
      </c>
      <c r="G14614" s="34">
        <v>402.9</v>
      </c>
    </row>
    <row r="14615" spans="1:7">
      <c r="A14615" s="32">
        <v>2018</v>
      </c>
      <c r="B14615" s="32">
        <v>533</v>
      </c>
      <c r="C14615" s="33" t="s">
        <v>563</v>
      </c>
      <c r="D14615" s="33" t="s">
        <v>564</v>
      </c>
      <c r="E14615" s="34">
        <v>134747</v>
      </c>
      <c r="F14615" s="35">
        <v>1.02</v>
      </c>
      <c r="G14615" s="34">
        <v>302.3</v>
      </c>
    </row>
    <row r="14616" spans="1:7">
      <c r="A14616" s="32">
        <v>2018</v>
      </c>
      <c r="B14616" s="32">
        <v>533</v>
      </c>
      <c r="C14616" s="33" t="s">
        <v>563</v>
      </c>
      <c r="D14616" s="33" t="s">
        <v>564</v>
      </c>
      <c r="E14616" s="34">
        <v>134747</v>
      </c>
      <c r="F14616" s="35">
        <v>1.02</v>
      </c>
      <c r="G14616" s="34">
        <v>368.8</v>
      </c>
    </row>
    <row r="14617" spans="1:7">
      <c r="A14617" s="32">
        <v>2018</v>
      </c>
      <c r="B14617" s="32">
        <v>533</v>
      </c>
      <c r="C14617" s="33" t="s">
        <v>563</v>
      </c>
      <c r="D14617" s="33" t="s">
        <v>564</v>
      </c>
      <c r="E14617" s="34">
        <v>269496</v>
      </c>
      <c r="F14617" s="35">
        <v>1.02</v>
      </c>
      <c r="G14617" s="34">
        <v>296.8</v>
      </c>
    </row>
    <row r="14618" spans="1:7">
      <c r="A14618" s="32">
        <v>2018</v>
      </c>
      <c r="B14618" s="32">
        <v>533</v>
      </c>
      <c r="C14618" s="33" t="s">
        <v>563</v>
      </c>
      <c r="D14618" s="33" t="s">
        <v>564</v>
      </c>
      <c r="E14618" s="34">
        <v>134289</v>
      </c>
      <c r="F14618" s="35">
        <v>1.02</v>
      </c>
      <c r="G14618" s="34">
        <v>298</v>
      </c>
    </row>
    <row r="14619" spans="1:7">
      <c r="A14619" s="32">
        <v>2018</v>
      </c>
      <c r="B14619" s="32">
        <v>533</v>
      </c>
      <c r="C14619" s="33" t="s">
        <v>563</v>
      </c>
      <c r="D14619" s="33" t="s">
        <v>564</v>
      </c>
      <c r="E14619" s="34">
        <v>134431</v>
      </c>
      <c r="F14619" s="35">
        <v>1.02</v>
      </c>
      <c r="G14619" s="34">
        <v>322.3</v>
      </c>
    </row>
    <row r="14620" spans="1:7">
      <c r="A14620" s="32">
        <v>2018</v>
      </c>
      <c r="B14620" s="32">
        <v>533</v>
      </c>
      <c r="C14620" s="33" t="s">
        <v>563</v>
      </c>
      <c r="D14620" s="33" t="s">
        <v>564</v>
      </c>
      <c r="E14620" s="34">
        <v>134747</v>
      </c>
      <c r="F14620" s="35">
        <v>1.02</v>
      </c>
      <c r="G14620" s="34">
        <v>311.3</v>
      </c>
    </row>
    <row r="14621" spans="1:7">
      <c r="A14621" s="32">
        <v>2018</v>
      </c>
      <c r="B14621" s="32">
        <v>533</v>
      </c>
      <c r="C14621" s="33" t="s">
        <v>563</v>
      </c>
      <c r="D14621" s="33" t="s">
        <v>564</v>
      </c>
      <c r="E14621" s="34">
        <v>134747</v>
      </c>
      <c r="F14621" s="35">
        <v>1.02</v>
      </c>
      <c r="G14621" s="34">
        <v>339.3</v>
      </c>
    </row>
    <row r="14622" spans="1:7">
      <c r="A14622" s="32">
        <v>2018</v>
      </c>
      <c r="B14622" s="32">
        <v>533</v>
      </c>
      <c r="C14622" s="33" t="s">
        <v>563</v>
      </c>
      <c r="D14622" s="33" t="s">
        <v>564</v>
      </c>
      <c r="E14622" s="34">
        <v>709207</v>
      </c>
      <c r="F14622" s="35">
        <v>1.02</v>
      </c>
      <c r="G14622" s="34">
        <v>306.60000000000002</v>
      </c>
    </row>
    <row r="14623" spans="1:7">
      <c r="A14623" s="32">
        <v>2018</v>
      </c>
      <c r="B14623" s="32">
        <v>546</v>
      </c>
      <c r="C14623" s="33" t="s">
        <v>565</v>
      </c>
      <c r="D14623" s="33" t="s">
        <v>566</v>
      </c>
      <c r="E14623" s="34">
        <v>489</v>
      </c>
      <c r="F14623" s="35">
        <v>5.8250000000000002</v>
      </c>
      <c r="G14623" s="34" t="s">
        <v>364</v>
      </c>
    </row>
    <row r="14624" spans="1:7">
      <c r="A14624" s="32">
        <v>2018</v>
      </c>
      <c r="B14624" s="32">
        <v>546</v>
      </c>
      <c r="C14624" s="33" t="s">
        <v>567</v>
      </c>
      <c r="D14624" s="33" t="s">
        <v>566</v>
      </c>
      <c r="E14624" s="34">
        <v>27379</v>
      </c>
      <c r="F14624" s="35">
        <v>5.8250000000000002</v>
      </c>
      <c r="G14624" s="34" t="s">
        <v>364</v>
      </c>
    </row>
    <row r="14625" spans="1:7">
      <c r="A14625" s="32">
        <v>2018</v>
      </c>
      <c r="B14625" s="32">
        <v>546</v>
      </c>
      <c r="C14625" s="33" t="s">
        <v>567</v>
      </c>
      <c r="D14625" s="33" t="s">
        <v>566</v>
      </c>
      <c r="E14625" s="34">
        <v>26984</v>
      </c>
      <c r="F14625" s="35">
        <v>6.2</v>
      </c>
      <c r="G14625" s="34" t="s">
        <v>364</v>
      </c>
    </row>
    <row r="14626" spans="1:7">
      <c r="A14626" s="32">
        <v>2018</v>
      </c>
      <c r="B14626" s="32">
        <v>562</v>
      </c>
      <c r="C14626" s="33" t="s">
        <v>565</v>
      </c>
      <c r="D14626" s="33" t="s">
        <v>566</v>
      </c>
      <c r="E14626" s="34">
        <v>440</v>
      </c>
      <c r="F14626" s="35">
        <v>5.67</v>
      </c>
      <c r="G14626" s="34" t="s">
        <v>364</v>
      </c>
    </row>
    <row r="14627" spans="1:7">
      <c r="A14627" s="32">
        <v>2018</v>
      </c>
      <c r="B14627" s="32">
        <v>562</v>
      </c>
      <c r="C14627" s="33" t="s">
        <v>563</v>
      </c>
      <c r="D14627" s="33" t="s">
        <v>564</v>
      </c>
      <c r="E14627" s="34">
        <v>213260</v>
      </c>
      <c r="F14627" s="35">
        <v>1.03</v>
      </c>
      <c r="G14627" s="34" t="s">
        <v>364</v>
      </c>
    </row>
    <row r="14628" spans="1:7">
      <c r="A14628" s="32">
        <v>2018</v>
      </c>
      <c r="B14628" s="32">
        <v>564</v>
      </c>
      <c r="C14628" s="33" t="s">
        <v>353</v>
      </c>
      <c r="D14628" s="33" t="s">
        <v>354</v>
      </c>
      <c r="E14628" s="34">
        <v>50824</v>
      </c>
      <c r="F14628" s="35">
        <v>23.65</v>
      </c>
      <c r="G14628" s="34">
        <v>246</v>
      </c>
    </row>
    <row r="14629" spans="1:7">
      <c r="A14629" s="32">
        <v>2018</v>
      </c>
      <c r="B14629" s="32">
        <v>564</v>
      </c>
      <c r="C14629" s="33" t="s">
        <v>353</v>
      </c>
      <c r="D14629" s="33" t="s">
        <v>354</v>
      </c>
      <c r="E14629" s="34">
        <v>74622</v>
      </c>
      <c r="F14629" s="35">
        <v>23.94</v>
      </c>
      <c r="G14629" s="34">
        <v>252</v>
      </c>
    </row>
    <row r="14630" spans="1:7">
      <c r="A14630" s="32">
        <v>2018</v>
      </c>
      <c r="B14630" s="32">
        <v>564</v>
      </c>
      <c r="C14630" s="33" t="s">
        <v>563</v>
      </c>
      <c r="D14630" s="33" t="s">
        <v>564</v>
      </c>
      <c r="E14630" s="34">
        <v>1099591</v>
      </c>
      <c r="F14630" s="35">
        <v>1.0229999999999999</v>
      </c>
      <c r="G14630" s="34">
        <v>321.10000000000002</v>
      </c>
    </row>
    <row r="14631" spans="1:7">
      <c r="A14631" s="32">
        <v>2018</v>
      </c>
      <c r="B14631" s="32">
        <v>564</v>
      </c>
      <c r="C14631" s="33" t="s">
        <v>563</v>
      </c>
      <c r="D14631" s="33" t="s">
        <v>564</v>
      </c>
      <c r="E14631" s="34">
        <v>79404</v>
      </c>
      <c r="F14631" s="35">
        <v>1.0229999999999999</v>
      </c>
      <c r="G14631" s="34">
        <v>319.7</v>
      </c>
    </row>
    <row r="14632" spans="1:7">
      <c r="A14632" s="32">
        <v>2018</v>
      </c>
      <c r="B14632" s="32">
        <v>593</v>
      </c>
      <c r="C14632" s="33" t="s">
        <v>565</v>
      </c>
      <c r="D14632" s="33" t="s">
        <v>566</v>
      </c>
      <c r="E14632" s="34">
        <v>21</v>
      </c>
      <c r="F14632" s="35">
        <v>5.8579999999999997</v>
      </c>
      <c r="G14632" s="34" t="s">
        <v>364</v>
      </c>
    </row>
    <row r="14633" spans="1:7">
      <c r="A14633" s="32">
        <v>2018</v>
      </c>
      <c r="B14633" s="32">
        <v>593</v>
      </c>
      <c r="C14633" s="33" t="s">
        <v>563</v>
      </c>
      <c r="D14633" s="33" t="s">
        <v>564</v>
      </c>
      <c r="E14633" s="34">
        <v>293996</v>
      </c>
      <c r="F14633" s="35">
        <v>1.0329999999999999</v>
      </c>
      <c r="G14633" s="34" t="s">
        <v>364</v>
      </c>
    </row>
    <row r="14634" spans="1:7">
      <c r="A14634" s="32">
        <v>2018</v>
      </c>
      <c r="B14634" s="32">
        <v>593</v>
      </c>
      <c r="C14634" s="33" t="s">
        <v>567</v>
      </c>
      <c r="D14634" s="33" t="s">
        <v>566</v>
      </c>
      <c r="E14634" s="34">
        <v>14201</v>
      </c>
      <c r="F14634" s="35">
        <v>6.3490000000000002</v>
      </c>
      <c r="G14634" s="34" t="s">
        <v>364</v>
      </c>
    </row>
    <row r="14635" spans="1:7">
      <c r="A14635" s="32">
        <v>2018</v>
      </c>
      <c r="B14635" s="32">
        <v>594</v>
      </c>
      <c r="C14635" s="33" t="s">
        <v>565</v>
      </c>
      <c r="D14635" s="33" t="s">
        <v>566</v>
      </c>
      <c r="E14635" s="34">
        <v>3546</v>
      </c>
      <c r="F14635" s="35">
        <v>5.67</v>
      </c>
      <c r="G14635" s="34" t="s">
        <v>364</v>
      </c>
    </row>
    <row r="14636" spans="1:7">
      <c r="A14636" s="32">
        <v>2018</v>
      </c>
      <c r="B14636" s="32">
        <v>602</v>
      </c>
      <c r="C14636" s="33" t="s">
        <v>353</v>
      </c>
      <c r="D14636" s="33" t="s">
        <v>354</v>
      </c>
      <c r="E14636" s="34">
        <v>225976</v>
      </c>
      <c r="F14636" s="35">
        <v>25.91</v>
      </c>
      <c r="G14636" s="34" t="s">
        <v>364</v>
      </c>
    </row>
    <row r="14637" spans="1:7">
      <c r="A14637" s="32">
        <v>2018</v>
      </c>
      <c r="B14637" s="32">
        <v>602</v>
      </c>
      <c r="C14637" s="33" t="s">
        <v>565</v>
      </c>
      <c r="D14637" s="33" t="s">
        <v>566</v>
      </c>
      <c r="E14637" s="34">
        <v>5519</v>
      </c>
      <c r="F14637" s="35">
        <v>5.8</v>
      </c>
      <c r="G14637" s="34" t="s">
        <v>364</v>
      </c>
    </row>
    <row r="14638" spans="1:7">
      <c r="A14638" s="32">
        <v>2018</v>
      </c>
      <c r="B14638" s="32">
        <v>607</v>
      </c>
      <c r="C14638" s="33" t="s">
        <v>563</v>
      </c>
      <c r="D14638" s="33" t="s">
        <v>564</v>
      </c>
      <c r="E14638" s="34">
        <v>1541</v>
      </c>
      <c r="F14638" s="35">
        <v>1.095</v>
      </c>
      <c r="G14638" s="34">
        <v>75.599999999999994</v>
      </c>
    </row>
    <row r="14639" spans="1:7">
      <c r="A14639" s="32">
        <v>2018</v>
      </c>
      <c r="B14639" s="32">
        <v>607</v>
      </c>
      <c r="C14639" s="33" t="s">
        <v>563</v>
      </c>
      <c r="D14639" s="33" t="s">
        <v>564</v>
      </c>
      <c r="E14639" s="34">
        <v>771</v>
      </c>
      <c r="F14639" s="35">
        <v>1.095</v>
      </c>
      <c r="G14639" s="34">
        <v>112.1</v>
      </c>
    </row>
    <row r="14640" spans="1:7">
      <c r="A14640" s="32">
        <v>2018</v>
      </c>
      <c r="B14640" s="32">
        <v>607</v>
      </c>
      <c r="C14640" s="33" t="s">
        <v>563</v>
      </c>
      <c r="D14640" s="33" t="s">
        <v>564</v>
      </c>
      <c r="E14640" s="34">
        <v>1756</v>
      </c>
      <c r="F14640" s="35">
        <v>1.095</v>
      </c>
      <c r="G14640" s="34">
        <v>200.7</v>
      </c>
    </row>
    <row r="14641" spans="1:7">
      <c r="A14641" s="32">
        <v>2018</v>
      </c>
      <c r="B14641" s="32">
        <v>607</v>
      </c>
      <c r="C14641" s="33" t="s">
        <v>563</v>
      </c>
      <c r="D14641" s="33" t="s">
        <v>564</v>
      </c>
      <c r="E14641" s="34">
        <v>2370</v>
      </c>
      <c r="F14641" s="35">
        <v>1.095</v>
      </c>
      <c r="G14641" s="34">
        <v>122.2</v>
      </c>
    </row>
    <row r="14642" spans="1:7">
      <c r="A14642" s="32">
        <v>2018</v>
      </c>
      <c r="B14642" s="32">
        <v>607</v>
      </c>
      <c r="C14642" s="33" t="s">
        <v>563</v>
      </c>
      <c r="D14642" s="33" t="s">
        <v>564</v>
      </c>
      <c r="E14642" s="34">
        <v>53933</v>
      </c>
      <c r="F14642" s="35">
        <v>1.095</v>
      </c>
      <c r="G14642" s="34">
        <v>161.5</v>
      </c>
    </row>
    <row r="14643" spans="1:7">
      <c r="A14643" s="32">
        <v>2018</v>
      </c>
      <c r="B14643" s="32">
        <v>609</v>
      </c>
      <c r="C14643" s="33" t="s">
        <v>563</v>
      </c>
      <c r="D14643" s="33" t="s">
        <v>564</v>
      </c>
      <c r="E14643" s="34">
        <v>3871452</v>
      </c>
      <c r="F14643" s="35">
        <v>1.022</v>
      </c>
      <c r="G14643" s="34">
        <v>418.3</v>
      </c>
    </row>
    <row r="14644" spans="1:7">
      <c r="A14644" s="32">
        <v>2018</v>
      </c>
      <c r="B14644" s="32">
        <v>612</v>
      </c>
      <c r="C14644" s="33" t="s">
        <v>563</v>
      </c>
      <c r="D14644" s="33" t="s">
        <v>564</v>
      </c>
      <c r="E14644" s="34">
        <v>6012270</v>
      </c>
      <c r="F14644" s="35">
        <v>1.048</v>
      </c>
      <c r="G14644" s="34">
        <v>418.3</v>
      </c>
    </row>
    <row r="14645" spans="1:7">
      <c r="A14645" s="32">
        <v>2018</v>
      </c>
      <c r="B14645" s="32">
        <v>613</v>
      </c>
      <c r="C14645" s="33" t="s">
        <v>563</v>
      </c>
      <c r="D14645" s="33" t="s">
        <v>564</v>
      </c>
      <c r="E14645" s="34">
        <v>2665739</v>
      </c>
      <c r="F14645" s="35">
        <v>1.0209999999999999</v>
      </c>
      <c r="G14645" s="34">
        <v>418.5</v>
      </c>
    </row>
    <row r="14646" spans="1:7">
      <c r="A14646" s="32">
        <v>2018</v>
      </c>
      <c r="B14646" s="32">
        <v>617</v>
      </c>
      <c r="C14646" s="33" t="s">
        <v>563</v>
      </c>
      <c r="D14646" s="33" t="s">
        <v>564</v>
      </c>
      <c r="E14646" s="34">
        <v>4405926</v>
      </c>
      <c r="F14646" s="35">
        <v>1.0209999999999999</v>
      </c>
      <c r="G14646" s="34">
        <v>418.3</v>
      </c>
    </row>
    <row r="14647" spans="1:7">
      <c r="A14647" s="32">
        <v>2018</v>
      </c>
      <c r="B14647" s="32">
        <v>619</v>
      </c>
      <c r="C14647" s="33" t="s">
        <v>563</v>
      </c>
      <c r="D14647" s="33" t="s">
        <v>564</v>
      </c>
      <c r="E14647" s="34">
        <v>4296696</v>
      </c>
      <c r="F14647" s="35">
        <v>1.0209999999999999</v>
      </c>
      <c r="G14647" s="34">
        <v>418</v>
      </c>
    </row>
    <row r="14648" spans="1:7">
      <c r="A14648" s="32">
        <v>2018</v>
      </c>
      <c r="B14648" s="32">
        <v>620</v>
      </c>
      <c r="C14648" s="33" t="s">
        <v>563</v>
      </c>
      <c r="D14648" s="33" t="s">
        <v>564</v>
      </c>
      <c r="E14648" s="34">
        <v>6499240</v>
      </c>
      <c r="F14648" s="35">
        <v>1.0209999999999999</v>
      </c>
      <c r="G14648" s="34">
        <v>418.3</v>
      </c>
    </row>
    <row r="14649" spans="1:7">
      <c r="A14649" s="32">
        <v>2018</v>
      </c>
      <c r="B14649" s="32">
        <v>621</v>
      </c>
      <c r="C14649" s="33" t="s">
        <v>563</v>
      </c>
      <c r="D14649" s="33" t="s">
        <v>564</v>
      </c>
      <c r="E14649" s="34">
        <v>3928109</v>
      </c>
      <c r="F14649" s="35">
        <v>1.0209999999999999</v>
      </c>
      <c r="G14649" s="34">
        <v>418.3</v>
      </c>
    </row>
    <row r="14650" spans="1:7">
      <c r="A14650" s="32">
        <v>2018</v>
      </c>
      <c r="B14650" s="32">
        <v>628</v>
      </c>
      <c r="C14650" s="33" t="s">
        <v>565</v>
      </c>
      <c r="D14650" s="33" t="s">
        <v>566</v>
      </c>
      <c r="E14650" s="34">
        <v>14815</v>
      </c>
      <c r="F14650" s="35">
        <v>5.75</v>
      </c>
      <c r="G14650" s="34">
        <v>1669.6</v>
      </c>
    </row>
    <row r="14651" spans="1:7">
      <c r="A14651" s="32">
        <v>2018</v>
      </c>
      <c r="B14651" s="32">
        <v>628</v>
      </c>
      <c r="C14651" s="33" t="s">
        <v>353</v>
      </c>
      <c r="D14651" s="33" t="s">
        <v>354</v>
      </c>
      <c r="E14651" s="34">
        <v>69570</v>
      </c>
      <c r="F14651" s="35">
        <v>25.794</v>
      </c>
      <c r="G14651" s="34">
        <v>284.5</v>
      </c>
    </row>
    <row r="14652" spans="1:7">
      <c r="A14652" s="32">
        <v>2018</v>
      </c>
      <c r="B14652" s="32">
        <v>628</v>
      </c>
      <c r="C14652" s="33" t="s">
        <v>353</v>
      </c>
      <c r="D14652" s="33" t="s">
        <v>354</v>
      </c>
      <c r="E14652" s="34">
        <v>11524</v>
      </c>
      <c r="F14652" s="35">
        <v>22.358000000000001</v>
      </c>
      <c r="G14652" s="34">
        <v>423.9</v>
      </c>
    </row>
    <row r="14653" spans="1:7">
      <c r="A14653" s="32">
        <v>2018</v>
      </c>
      <c r="B14653" s="32">
        <v>634</v>
      </c>
      <c r="C14653" s="33" t="s">
        <v>563</v>
      </c>
      <c r="D14653" s="33" t="s">
        <v>564</v>
      </c>
      <c r="E14653" s="34">
        <v>3945875</v>
      </c>
      <c r="F14653" s="35">
        <v>1.02</v>
      </c>
      <c r="G14653" s="34">
        <v>460</v>
      </c>
    </row>
    <row r="14654" spans="1:7">
      <c r="A14654" s="32">
        <v>2018</v>
      </c>
      <c r="B14654" s="32">
        <v>634</v>
      </c>
      <c r="C14654" s="33" t="s">
        <v>563</v>
      </c>
      <c r="D14654" s="33" t="s">
        <v>564</v>
      </c>
      <c r="E14654" s="34">
        <v>59002</v>
      </c>
      <c r="F14654" s="35">
        <v>1.02</v>
      </c>
      <c r="G14654" s="34">
        <v>404</v>
      </c>
    </row>
    <row r="14655" spans="1:7">
      <c r="A14655" s="32">
        <v>2018</v>
      </c>
      <c r="B14655" s="32">
        <v>641</v>
      </c>
      <c r="C14655" s="33" t="s">
        <v>353</v>
      </c>
      <c r="D14655" s="33" t="s">
        <v>354</v>
      </c>
      <c r="E14655" s="34">
        <v>159281</v>
      </c>
      <c r="F14655" s="35">
        <v>22.67</v>
      </c>
      <c r="G14655" s="34">
        <v>273.3</v>
      </c>
    </row>
    <row r="14656" spans="1:7">
      <c r="A14656" s="32">
        <v>2018</v>
      </c>
      <c r="B14656" s="32">
        <v>641</v>
      </c>
      <c r="C14656" s="33" t="s">
        <v>563</v>
      </c>
      <c r="D14656" s="33" t="s">
        <v>564</v>
      </c>
      <c r="E14656" s="34">
        <v>41297</v>
      </c>
      <c r="F14656" s="35">
        <v>1.0129999999999999</v>
      </c>
      <c r="G14656" s="34">
        <v>859.3</v>
      </c>
    </row>
    <row r="14657" spans="1:7">
      <c r="A14657" s="32">
        <v>2018</v>
      </c>
      <c r="B14657" s="32">
        <v>643</v>
      </c>
      <c r="C14657" s="33" t="s">
        <v>563</v>
      </c>
      <c r="D14657" s="33" t="s">
        <v>564</v>
      </c>
      <c r="E14657" s="34">
        <v>2586625</v>
      </c>
      <c r="F14657" s="35">
        <v>1.0209999999999999</v>
      </c>
      <c r="G14657" s="34">
        <v>381.8</v>
      </c>
    </row>
    <row r="14658" spans="1:7">
      <c r="A14658" s="32">
        <v>2018</v>
      </c>
      <c r="B14658" s="32">
        <v>645</v>
      </c>
      <c r="C14658" s="33" t="s">
        <v>563</v>
      </c>
      <c r="D14658" s="33" t="s">
        <v>564</v>
      </c>
      <c r="E14658" s="34">
        <v>1478821</v>
      </c>
      <c r="F14658" s="35">
        <v>1.0189999999999999</v>
      </c>
      <c r="G14658" s="34">
        <v>315.60000000000002</v>
      </c>
    </row>
    <row r="14659" spans="1:7">
      <c r="A14659" s="32">
        <v>2018</v>
      </c>
      <c r="B14659" s="32">
        <v>645</v>
      </c>
      <c r="C14659" s="33" t="s">
        <v>353</v>
      </c>
      <c r="D14659" s="33" t="s">
        <v>354</v>
      </c>
      <c r="E14659" s="34">
        <v>100973</v>
      </c>
      <c r="F14659" s="35">
        <v>23.489000000000001</v>
      </c>
      <c r="G14659" s="34">
        <v>318.2</v>
      </c>
    </row>
    <row r="14660" spans="1:7">
      <c r="A14660" s="32">
        <v>2018</v>
      </c>
      <c r="B14660" s="32">
        <v>663</v>
      </c>
      <c r="C14660" s="33" t="s">
        <v>563</v>
      </c>
      <c r="D14660" s="33" t="s">
        <v>564</v>
      </c>
      <c r="E14660" s="34">
        <v>413465</v>
      </c>
      <c r="F14660" s="35">
        <v>1.0269999999999999</v>
      </c>
      <c r="G14660" s="34">
        <v>349.9</v>
      </c>
    </row>
    <row r="14661" spans="1:7">
      <c r="A14661" s="32">
        <v>2018</v>
      </c>
      <c r="B14661" s="32">
        <v>663</v>
      </c>
      <c r="C14661" s="33" t="s">
        <v>353</v>
      </c>
      <c r="D14661" s="33" t="s">
        <v>354</v>
      </c>
      <c r="E14661" s="34">
        <v>24105</v>
      </c>
      <c r="F14661" s="35">
        <v>25.88</v>
      </c>
      <c r="G14661" s="34">
        <v>306.5</v>
      </c>
    </row>
    <row r="14662" spans="1:7">
      <c r="A14662" s="32">
        <v>2018</v>
      </c>
      <c r="B14662" s="32">
        <v>663</v>
      </c>
      <c r="C14662" s="33" t="s">
        <v>353</v>
      </c>
      <c r="D14662" s="33" t="s">
        <v>354</v>
      </c>
      <c r="E14662" s="34">
        <v>11444</v>
      </c>
      <c r="F14662" s="35">
        <v>24.46</v>
      </c>
      <c r="G14662" s="34">
        <v>302.89999999999998</v>
      </c>
    </row>
    <row r="14663" spans="1:7">
      <c r="A14663" s="32">
        <v>2018</v>
      </c>
      <c r="B14663" s="32">
        <v>666</v>
      </c>
      <c r="C14663" s="33" t="s">
        <v>563</v>
      </c>
      <c r="D14663" s="33" t="s">
        <v>564</v>
      </c>
      <c r="E14663" s="34">
        <v>115676</v>
      </c>
      <c r="F14663" s="35">
        <v>1.042</v>
      </c>
      <c r="G14663" s="34">
        <v>363.3</v>
      </c>
    </row>
    <row r="14664" spans="1:7">
      <c r="A14664" s="32">
        <v>2018</v>
      </c>
      <c r="B14664" s="32">
        <v>667</v>
      </c>
      <c r="C14664" s="33" t="s">
        <v>563</v>
      </c>
      <c r="D14664" s="33" t="s">
        <v>564</v>
      </c>
      <c r="E14664" s="34">
        <v>1872803</v>
      </c>
      <c r="F14664" s="35">
        <v>1.0429999999999999</v>
      </c>
      <c r="G14664" s="34">
        <v>405</v>
      </c>
    </row>
    <row r="14665" spans="1:7">
      <c r="A14665" s="32">
        <v>2018</v>
      </c>
      <c r="B14665" s="32">
        <v>667</v>
      </c>
      <c r="C14665" s="33" t="s">
        <v>568</v>
      </c>
      <c r="D14665" s="33" t="s">
        <v>569</v>
      </c>
      <c r="E14665" s="34">
        <v>37383</v>
      </c>
      <c r="F14665" s="35">
        <v>28.466000000000001</v>
      </c>
      <c r="G14665" s="34">
        <v>335.7</v>
      </c>
    </row>
    <row r="14666" spans="1:7">
      <c r="A14666" s="32">
        <v>2018</v>
      </c>
      <c r="B14666" s="32">
        <v>667</v>
      </c>
      <c r="C14666" s="33" t="s">
        <v>568</v>
      </c>
      <c r="D14666" s="33" t="s">
        <v>569</v>
      </c>
      <c r="E14666" s="34">
        <v>38104</v>
      </c>
      <c r="F14666" s="35">
        <v>28.172000000000001</v>
      </c>
      <c r="G14666" s="34">
        <v>346</v>
      </c>
    </row>
    <row r="14667" spans="1:7">
      <c r="A14667" s="32">
        <v>2018</v>
      </c>
      <c r="B14667" s="32">
        <v>676</v>
      </c>
      <c r="C14667" s="33" t="s">
        <v>353</v>
      </c>
      <c r="D14667" s="33" t="s">
        <v>354</v>
      </c>
      <c r="E14667" s="34">
        <v>12835</v>
      </c>
      <c r="F14667" s="35">
        <v>24.57</v>
      </c>
      <c r="G14667" s="34">
        <v>330.7</v>
      </c>
    </row>
    <row r="14668" spans="1:7">
      <c r="A14668" s="32">
        <v>2018</v>
      </c>
      <c r="B14668" s="32">
        <v>676</v>
      </c>
      <c r="C14668" s="33" t="s">
        <v>353</v>
      </c>
      <c r="D14668" s="33" t="s">
        <v>354</v>
      </c>
      <c r="E14668" s="34">
        <v>13043</v>
      </c>
      <c r="F14668" s="35">
        <v>21.96</v>
      </c>
      <c r="G14668" s="34">
        <v>292.7</v>
      </c>
    </row>
    <row r="14669" spans="1:7">
      <c r="A14669" s="32">
        <v>2018</v>
      </c>
      <c r="B14669" s="32">
        <v>676</v>
      </c>
      <c r="C14669" s="33" t="s">
        <v>353</v>
      </c>
      <c r="D14669" s="33" t="s">
        <v>354</v>
      </c>
      <c r="E14669" s="34">
        <v>36360</v>
      </c>
      <c r="F14669" s="35">
        <v>23.79</v>
      </c>
      <c r="G14669" s="34">
        <v>276.3</v>
      </c>
    </row>
    <row r="14670" spans="1:7">
      <c r="A14670" s="32">
        <v>2018</v>
      </c>
      <c r="B14670" s="32">
        <v>676</v>
      </c>
      <c r="C14670" s="33" t="s">
        <v>563</v>
      </c>
      <c r="D14670" s="33" t="s">
        <v>564</v>
      </c>
      <c r="E14670" s="34">
        <v>446146</v>
      </c>
      <c r="F14670" s="35">
        <v>1.0229999999999999</v>
      </c>
      <c r="G14670" s="34">
        <v>413.4</v>
      </c>
    </row>
    <row r="14671" spans="1:7">
      <c r="A14671" s="32">
        <v>2018</v>
      </c>
      <c r="B14671" s="32">
        <v>676</v>
      </c>
      <c r="C14671" s="33" t="s">
        <v>563</v>
      </c>
      <c r="D14671" s="33" t="s">
        <v>564</v>
      </c>
      <c r="E14671" s="34">
        <v>934222</v>
      </c>
      <c r="F14671" s="35">
        <v>1.0229999999999999</v>
      </c>
      <c r="G14671" s="34">
        <v>413.4</v>
      </c>
    </row>
    <row r="14672" spans="1:7">
      <c r="A14672" s="32">
        <v>2018</v>
      </c>
      <c r="B14672" s="32">
        <v>683</v>
      </c>
      <c r="C14672" s="33" t="s">
        <v>563</v>
      </c>
      <c r="D14672" s="33" t="s">
        <v>564</v>
      </c>
      <c r="E14672" s="34">
        <v>31074</v>
      </c>
      <c r="F14672" s="35">
        <v>1.024</v>
      </c>
      <c r="G14672" s="34">
        <v>301.60000000000002</v>
      </c>
    </row>
    <row r="14673" spans="1:7">
      <c r="A14673" s="32">
        <v>2018</v>
      </c>
      <c r="B14673" s="32">
        <v>688</v>
      </c>
      <c r="C14673" s="33" t="s">
        <v>563</v>
      </c>
      <c r="D14673" s="33" t="s">
        <v>564</v>
      </c>
      <c r="E14673" s="34">
        <v>1351151</v>
      </c>
      <c r="F14673" s="35">
        <v>1.0209999999999999</v>
      </c>
      <c r="G14673" s="34">
        <v>368</v>
      </c>
    </row>
    <row r="14674" spans="1:7">
      <c r="A14674" s="32">
        <v>2018</v>
      </c>
      <c r="B14674" s="32">
        <v>689</v>
      </c>
      <c r="C14674" s="33" t="s">
        <v>563</v>
      </c>
      <c r="D14674" s="33" t="s">
        <v>564</v>
      </c>
      <c r="E14674" s="34">
        <v>880983</v>
      </c>
      <c r="F14674" s="35">
        <v>1.024</v>
      </c>
      <c r="G14674" s="34">
        <v>342.8</v>
      </c>
    </row>
    <row r="14675" spans="1:7">
      <c r="A14675" s="32">
        <v>2018</v>
      </c>
      <c r="B14675" s="32">
        <v>703</v>
      </c>
      <c r="C14675" s="33" t="s">
        <v>565</v>
      </c>
      <c r="D14675" s="33" t="s">
        <v>566</v>
      </c>
      <c r="E14675" s="34">
        <v>8858</v>
      </c>
      <c r="F14675" s="35">
        <v>5.8</v>
      </c>
      <c r="G14675" s="34">
        <v>1597.1</v>
      </c>
    </row>
    <row r="14676" spans="1:7">
      <c r="A14676" s="32">
        <v>2018</v>
      </c>
      <c r="B14676" s="32">
        <v>703</v>
      </c>
      <c r="C14676" s="33" t="s">
        <v>353</v>
      </c>
      <c r="D14676" s="33" t="s">
        <v>354</v>
      </c>
      <c r="E14676" s="34">
        <v>244700</v>
      </c>
      <c r="F14676" s="35">
        <v>23.75</v>
      </c>
      <c r="G14676" s="34">
        <v>343.7</v>
      </c>
    </row>
    <row r="14677" spans="1:7">
      <c r="A14677" s="32">
        <v>2018</v>
      </c>
      <c r="B14677" s="32">
        <v>703</v>
      </c>
      <c r="C14677" s="33" t="s">
        <v>353</v>
      </c>
      <c r="D14677" s="33" t="s">
        <v>354</v>
      </c>
      <c r="E14677" s="34">
        <v>52457</v>
      </c>
      <c r="F14677" s="35">
        <v>25.742000000000001</v>
      </c>
      <c r="G14677" s="34">
        <v>268.60000000000002</v>
      </c>
    </row>
    <row r="14678" spans="1:7">
      <c r="A14678" s="32">
        <v>2018</v>
      </c>
      <c r="B14678" s="32">
        <v>703</v>
      </c>
      <c r="C14678" s="33" t="s">
        <v>353</v>
      </c>
      <c r="D14678" s="33" t="s">
        <v>354</v>
      </c>
      <c r="E14678" s="34">
        <v>94534</v>
      </c>
      <c r="F14678" s="35">
        <v>23.75</v>
      </c>
      <c r="G14678" s="34">
        <v>324.60000000000002</v>
      </c>
    </row>
    <row r="14679" spans="1:7">
      <c r="A14679" s="32">
        <v>2018</v>
      </c>
      <c r="B14679" s="32">
        <v>703</v>
      </c>
      <c r="C14679" s="33" t="s">
        <v>353</v>
      </c>
      <c r="D14679" s="33" t="s">
        <v>354</v>
      </c>
      <c r="E14679" s="34">
        <v>12627</v>
      </c>
      <c r="F14679" s="35">
        <v>24.611999999999998</v>
      </c>
      <c r="G14679" s="34">
        <v>318.7</v>
      </c>
    </row>
    <row r="14680" spans="1:7">
      <c r="A14680" s="32">
        <v>2018</v>
      </c>
      <c r="B14680" s="32">
        <v>703</v>
      </c>
      <c r="C14680" s="33" t="s">
        <v>353</v>
      </c>
      <c r="D14680" s="33" t="s">
        <v>354</v>
      </c>
      <c r="E14680" s="34">
        <v>27525</v>
      </c>
      <c r="F14680" s="35">
        <v>23.286000000000001</v>
      </c>
      <c r="G14680" s="34">
        <v>321.5</v>
      </c>
    </row>
    <row r="14681" spans="1:7">
      <c r="A14681" s="32">
        <v>2018</v>
      </c>
      <c r="B14681" s="32">
        <v>710</v>
      </c>
      <c r="C14681" s="33" t="s">
        <v>563</v>
      </c>
      <c r="D14681" s="33" t="s">
        <v>564</v>
      </c>
      <c r="E14681" s="34">
        <v>9096166</v>
      </c>
      <c r="F14681" s="35">
        <v>1.03</v>
      </c>
      <c r="G14681" s="34">
        <v>354.2</v>
      </c>
    </row>
    <row r="14682" spans="1:7">
      <c r="A14682" s="32">
        <v>2018</v>
      </c>
      <c r="B14682" s="32">
        <v>715</v>
      </c>
      <c r="C14682" s="33" t="s">
        <v>565</v>
      </c>
      <c r="D14682" s="33" t="s">
        <v>566</v>
      </c>
      <c r="E14682" s="34">
        <v>1794</v>
      </c>
      <c r="F14682" s="35">
        <v>5.8170000000000002</v>
      </c>
      <c r="G14682" s="34">
        <v>1721.3</v>
      </c>
    </row>
    <row r="14683" spans="1:7">
      <c r="A14683" s="32">
        <v>2018</v>
      </c>
      <c r="B14683" s="32">
        <v>728</v>
      </c>
      <c r="C14683" s="33" t="s">
        <v>563</v>
      </c>
      <c r="D14683" s="33" t="s">
        <v>564</v>
      </c>
      <c r="E14683" s="34">
        <v>1672012</v>
      </c>
      <c r="F14683" s="35">
        <v>1.024</v>
      </c>
      <c r="G14683" s="34">
        <v>547.1</v>
      </c>
    </row>
    <row r="14684" spans="1:7">
      <c r="A14684" s="32">
        <v>2018</v>
      </c>
      <c r="B14684" s="32">
        <v>766</v>
      </c>
      <c r="C14684" s="33" t="s">
        <v>565</v>
      </c>
      <c r="D14684" s="33" t="s">
        <v>566</v>
      </c>
      <c r="E14684" s="34">
        <v>14831</v>
      </c>
      <c r="F14684" s="35">
        <v>5.72</v>
      </c>
      <c r="G14684" s="34">
        <v>1807.6</v>
      </c>
    </row>
    <row r="14685" spans="1:7">
      <c r="A14685" s="32">
        <v>2018</v>
      </c>
      <c r="B14685" s="32">
        <v>856</v>
      </c>
      <c r="C14685" s="33" t="s">
        <v>363</v>
      </c>
      <c r="D14685" s="33" t="s">
        <v>354</v>
      </c>
      <c r="E14685" s="34">
        <v>98782</v>
      </c>
      <c r="F14685" s="35">
        <v>17.600000000000001</v>
      </c>
      <c r="G14685" s="34" t="s">
        <v>364</v>
      </c>
    </row>
    <row r="14686" spans="1:7">
      <c r="A14686" s="32">
        <v>2018</v>
      </c>
      <c r="B14686" s="32">
        <v>856</v>
      </c>
      <c r="C14686" s="33" t="s">
        <v>565</v>
      </c>
      <c r="D14686" s="33" t="s">
        <v>566</v>
      </c>
      <c r="E14686" s="34">
        <v>529</v>
      </c>
      <c r="F14686" s="35">
        <v>5.8</v>
      </c>
      <c r="G14686" s="34" t="s">
        <v>364</v>
      </c>
    </row>
    <row r="14687" spans="1:7">
      <c r="A14687" s="32">
        <v>2018</v>
      </c>
      <c r="B14687" s="32">
        <v>861</v>
      </c>
      <c r="C14687" s="33" t="s">
        <v>363</v>
      </c>
      <c r="D14687" s="33" t="s">
        <v>354</v>
      </c>
      <c r="E14687" s="34">
        <v>222735</v>
      </c>
      <c r="F14687" s="35">
        <v>17.48</v>
      </c>
      <c r="G14687" s="34" t="s">
        <v>364</v>
      </c>
    </row>
    <row r="14688" spans="1:7">
      <c r="A14688" s="32">
        <v>2018</v>
      </c>
      <c r="B14688" s="32">
        <v>861</v>
      </c>
      <c r="C14688" s="33" t="s">
        <v>565</v>
      </c>
      <c r="D14688" s="33" t="s">
        <v>566</v>
      </c>
      <c r="E14688" s="34">
        <v>78</v>
      </c>
      <c r="F14688" s="35">
        <v>5.7549999999999999</v>
      </c>
      <c r="G14688" s="34" t="s">
        <v>364</v>
      </c>
    </row>
    <row r="14689" spans="1:7">
      <c r="A14689" s="32">
        <v>2018</v>
      </c>
      <c r="B14689" s="32">
        <v>862</v>
      </c>
      <c r="C14689" s="33" t="s">
        <v>563</v>
      </c>
      <c r="D14689" s="33" t="s">
        <v>564</v>
      </c>
      <c r="E14689" s="34">
        <v>701343</v>
      </c>
      <c r="F14689" s="35">
        <v>1.0289999999999999</v>
      </c>
      <c r="G14689" s="34" t="s">
        <v>364</v>
      </c>
    </row>
    <row r="14690" spans="1:7">
      <c r="A14690" s="32">
        <v>2018</v>
      </c>
      <c r="B14690" s="32">
        <v>876</v>
      </c>
      <c r="C14690" s="33" t="s">
        <v>363</v>
      </c>
      <c r="D14690" s="33" t="s">
        <v>354</v>
      </c>
      <c r="E14690" s="34">
        <v>254921</v>
      </c>
      <c r="F14690" s="35">
        <v>17.553999999999998</v>
      </c>
      <c r="G14690" s="34" t="s">
        <v>364</v>
      </c>
    </row>
    <row r="14691" spans="1:7">
      <c r="A14691" s="32">
        <v>2018</v>
      </c>
      <c r="B14691" s="32">
        <v>876</v>
      </c>
      <c r="C14691" s="33" t="s">
        <v>563</v>
      </c>
      <c r="D14691" s="33" t="s">
        <v>564</v>
      </c>
      <c r="E14691" s="34">
        <v>12443</v>
      </c>
      <c r="F14691" s="35">
        <v>1.022</v>
      </c>
      <c r="G14691" s="34" t="s">
        <v>364</v>
      </c>
    </row>
    <row r="14692" spans="1:7">
      <c r="A14692" s="32">
        <v>2018</v>
      </c>
      <c r="B14692" s="32">
        <v>879</v>
      </c>
      <c r="C14692" s="33" t="s">
        <v>363</v>
      </c>
      <c r="D14692" s="33" t="s">
        <v>354</v>
      </c>
      <c r="E14692" s="34">
        <v>146658</v>
      </c>
      <c r="F14692" s="35">
        <v>17.190000000000001</v>
      </c>
      <c r="G14692" s="34" t="s">
        <v>364</v>
      </c>
    </row>
    <row r="14693" spans="1:7">
      <c r="A14693" s="32">
        <v>2018</v>
      </c>
      <c r="B14693" s="32">
        <v>879</v>
      </c>
      <c r="C14693" s="33" t="s">
        <v>563</v>
      </c>
      <c r="D14693" s="33" t="s">
        <v>564</v>
      </c>
      <c r="E14693" s="34">
        <v>2832</v>
      </c>
      <c r="F14693" s="35">
        <v>1.03</v>
      </c>
      <c r="G14693" s="34" t="s">
        <v>364</v>
      </c>
    </row>
    <row r="14694" spans="1:7">
      <c r="A14694" s="32">
        <v>2018</v>
      </c>
      <c r="B14694" s="32">
        <v>883</v>
      </c>
      <c r="C14694" s="33" t="s">
        <v>363</v>
      </c>
      <c r="D14694" s="33" t="s">
        <v>354</v>
      </c>
      <c r="E14694" s="34">
        <v>49013</v>
      </c>
      <c r="F14694" s="35">
        <v>17.350000000000001</v>
      </c>
      <c r="G14694" s="34" t="s">
        <v>364</v>
      </c>
    </row>
    <row r="14695" spans="1:7">
      <c r="A14695" s="32">
        <v>2018</v>
      </c>
      <c r="B14695" s="32">
        <v>883</v>
      </c>
      <c r="C14695" s="33" t="s">
        <v>563</v>
      </c>
      <c r="D14695" s="33" t="s">
        <v>564</v>
      </c>
      <c r="E14695" s="34">
        <v>26985</v>
      </c>
      <c r="F14695" s="35">
        <v>1.03</v>
      </c>
      <c r="G14695" s="34" t="s">
        <v>364</v>
      </c>
    </row>
    <row r="14696" spans="1:7">
      <c r="A14696" s="32">
        <v>2018</v>
      </c>
      <c r="B14696" s="32">
        <v>884</v>
      </c>
      <c r="C14696" s="33" t="s">
        <v>363</v>
      </c>
      <c r="D14696" s="33" t="s">
        <v>354</v>
      </c>
      <c r="E14696" s="34">
        <v>16547</v>
      </c>
      <c r="F14696" s="35">
        <v>17.25</v>
      </c>
      <c r="G14696" s="34" t="s">
        <v>364</v>
      </c>
    </row>
    <row r="14697" spans="1:7">
      <c r="A14697" s="32">
        <v>2018</v>
      </c>
      <c r="B14697" s="32">
        <v>884</v>
      </c>
      <c r="C14697" s="33" t="s">
        <v>565</v>
      </c>
      <c r="D14697" s="33" t="s">
        <v>566</v>
      </c>
      <c r="E14697" s="34">
        <v>2515</v>
      </c>
      <c r="F14697" s="35">
        <v>5.8250000000000002</v>
      </c>
      <c r="G14697" s="34" t="s">
        <v>364</v>
      </c>
    </row>
    <row r="14698" spans="1:7">
      <c r="A14698" s="32">
        <v>2018</v>
      </c>
      <c r="B14698" s="32">
        <v>886</v>
      </c>
      <c r="C14698" s="33" t="s">
        <v>565</v>
      </c>
      <c r="D14698" s="33" t="s">
        <v>566</v>
      </c>
      <c r="E14698" s="34">
        <v>502</v>
      </c>
      <c r="F14698" s="35">
        <v>6.2</v>
      </c>
      <c r="G14698" s="34" t="s">
        <v>364</v>
      </c>
    </row>
    <row r="14699" spans="1:7">
      <c r="A14699" s="32">
        <v>2018</v>
      </c>
      <c r="B14699" s="32">
        <v>887</v>
      </c>
      <c r="C14699" s="33" t="s">
        <v>363</v>
      </c>
      <c r="D14699" s="33" t="s">
        <v>354</v>
      </c>
      <c r="E14699" s="34">
        <v>220563</v>
      </c>
      <c r="F14699" s="35">
        <v>17.559999999999999</v>
      </c>
      <c r="G14699" s="34" t="s">
        <v>364</v>
      </c>
    </row>
    <row r="14700" spans="1:7">
      <c r="A14700" s="32">
        <v>2018</v>
      </c>
      <c r="B14700" s="32">
        <v>887</v>
      </c>
      <c r="C14700" s="33" t="s">
        <v>363</v>
      </c>
      <c r="D14700" s="33" t="s">
        <v>354</v>
      </c>
      <c r="E14700" s="34">
        <v>46100</v>
      </c>
      <c r="F14700" s="35">
        <v>17.559999999999999</v>
      </c>
      <c r="G14700" s="34" t="s">
        <v>364</v>
      </c>
    </row>
    <row r="14701" spans="1:7">
      <c r="A14701" s="32">
        <v>2018</v>
      </c>
      <c r="B14701" s="32">
        <v>887</v>
      </c>
      <c r="C14701" s="33" t="s">
        <v>363</v>
      </c>
      <c r="D14701" s="33" t="s">
        <v>354</v>
      </c>
      <c r="E14701" s="34">
        <v>61731</v>
      </c>
      <c r="F14701" s="35">
        <v>17.559999999999999</v>
      </c>
      <c r="G14701" s="34" t="s">
        <v>364</v>
      </c>
    </row>
    <row r="14702" spans="1:7">
      <c r="A14702" s="32">
        <v>2018</v>
      </c>
      <c r="B14702" s="32">
        <v>887</v>
      </c>
      <c r="C14702" s="33" t="s">
        <v>563</v>
      </c>
      <c r="D14702" s="33" t="s">
        <v>564</v>
      </c>
      <c r="E14702" s="34">
        <v>14977</v>
      </c>
      <c r="F14702" s="35">
        <v>1</v>
      </c>
      <c r="G14702" s="34" t="s">
        <v>364</v>
      </c>
    </row>
    <row r="14703" spans="1:7">
      <c r="A14703" s="32">
        <v>2018</v>
      </c>
      <c r="B14703" s="32">
        <v>889</v>
      </c>
      <c r="C14703" s="33" t="s">
        <v>363</v>
      </c>
      <c r="D14703" s="33" t="s">
        <v>354</v>
      </c>
      <c r="E14703" s="34">
        <v>65087</v>
      </c>
      <c r="F14703" s="35">
        <v>17.170000000000002</v>
      </c>
      <c r="G14703" s="34" t="s">
        <v>364</v>
      </c>
    </row>
    <row r="14704" spans="1:7">
      <c r="A14704" s="32">
        <v>2018</v>
      </c>
      <c r="B14704" s="32">
        <v>889</v>
      </c>
      <c r="C14704" s="33" t="s">
        <v>363</v>
      </c>
      <c r="D14704" s="33" t="s">
        <v>354</v>
      </c>
      <c r="E14704" s="34">
        <v>246440</v>
      </c>
      <c r="F14704" s="35">
        <v>17.46</v>
      </c>
      <c r="G14704" s="34" t="s">
        <v>364</v>
      </c>
    </row>
    <row r="14705" spans="1:7">
      <c r="A14705" s="32">
        <v>2018</v>
      </c>
      <c r="B14705" s="32">
        <v>889</v>
      </c>
      <c r="C14705" s="33" t="s">
        <v>565</v>
      </c>
      <c r="D14705" s="33" t="s">
        <v>566</v>
      </c>
      <c r="E14705" s="34">
        <v>1059</v>
      </c>
      <c r="F14705" s="35">
        <v>5.8</v>
      </c>
      <c r="G14705" s="34" t="s">
        <v>364</v>
      </c>
    </row>
    <row r="14706" spans="1:7">
      <c r="A14706" s="32">
        <v>2018</v>
      </c>
      <c r="B14706" s="32">
        <v>891</v>
      </c>
      <c r="C14706" s="33" t="s">
        <v>363</v>
      </c>
      <c r="D14706" s="33" t="s">
        <v>354</v>
      </c>
      <c r="E14706" s="34">
        <v>29912</v>
      </c>
      <c r="F14706" s="35">
        <v>17.079999999999998</v>
      </c>
      <c r="G14706" s="34" t="s">
        <v>364</v>
      </c>
    </row>
    <row r="14707" spans="1:7">
      <c r="A14707" s="32">
        <v>2018</v>
      </c>
      <c r="B14707" s="32">
        <v>891</v>
      </c>
      <c r="C14707" s="33" t="s">
        <v>363</v>
      </c>
      <c r="D14707" s="33" t="s">
        <v>354</v>
      </c>
      <c r="E14707" s="34">
        <v>50061</v>
      </c>
      <c r="F14707" s="35">
        <v>18</v>
      </c>
      <c r="G14707" s="34" t="s">
        <v>364</v>
      </c>
    </row>
    <row r="14708" spans="1:7">
      <c r="A14708" s="32">
        <v>2018</v>
      </c>
      <c r="B14708" s="32">
        <v>891</v>
      </c>
      <c r="C14708" s="33" t="s">
        <v>565</v>
      </c>
      <c r="D14708" s="33" t="s">
        <v>566</v>
      </c>
      <c r="E14708" s="34">
        <v>1387</v>
      </c>
      <c r="F14708" s="35">
        <v>5.8</v>
      </c>
      <c r="G14708" s="34" t="s">
        <v>364</v>
      </c>
    </row>
    <row r="14709" spans="1:7">
      <c r="A14709" s="32">
        <v>2018</v>
      </c>
      <c r="B14709" s="32">
        <v>892</v>
      </c>
      <c r="C14709" s="33" t="s">
        <v>363</v>
      </c>
      <c r="D14709" s="33" t="s">
        <v>354</v>
      </c>
      <c r="E14709" s="34">
        <v>79571</v>
      </c>
      <c r="F14709" s="35">
        <v>17.88</v>
      </c>
      <c r="G14709" s="34" t="s">
        <v>364</v>
      </c>
    </row>
    <row r="14710" spans="1:7">
      <c r="A14710" s="32">
        <v>2018</v>
      </c>
      <c r="B14710" s="32">
        <v>892</v>
      </c>
      <c r="C14710" s="33" t="s">
        <v>563</v>
      </c>
      <c r="D14710" s="33" t="s">
        <v>564</v>
      </c>
      <c r="E14710" s="34">
        <v>3956</v>
      </c>
      <c r="F14710" s="35">
        <v>1.0609999999999999</v>
      </c>
      <c r="G14710" s="34" t="s">
        <v>364</v>
      </c>
    </row>
    <row r="14711" spans="1:7">
      <c r="A14711" s="32">
        <v>2018</v>
      </c>
      <c r="B14711" s="32">
        <v>913</v>
      </c>
      <c r="C14711" s="33" t="s">
        <v>563</v>
      </c>
      <c r="D14711" s="33" t="s">
        <v>564</v>
      </c>
      <c r="E14711" s="34">
        <v>95039</v>
      </c>
      <c r="F14711" s="35">
        <v>1.02</v>
      </c>
      <c r="G14711" s="34">
        <v>347.9</v>
      </c>
    </row>
    <row r="14712" spans="1:7">
      <c r="A14712" s="32">
        <v>2018</v>
      </c>
      <c r="B14712" s="32">
        <v>963</v>
      </c>
      <c r="C14712" s="33" t="s">
        <v>353</v>
      </c>
      <c r="D14712" s="33" t="s">
        <v>354</v>
      </c>
      <c r="E14712" s="34">
        <v>98529</v>
      </c>
      <c r="F14712" s="35">
        <v>21.097999999999999</v>
      </c>
      <c r="G14712" s="34">
        <v>183.2</v>
      </c>
    </row>
    <row r="14713" spans="1:7">
      <c r="A14713" s="32">
        <v>2018</v>
      </c>
      <c r="B14713" s="32">
        <v>963</v>
      </c>
      <c r="C14713" s="33" t="s">
        <v>563</v>
      </c>
      <c r="D14713" s="33" t="s">
        <v>564</v>
      </c>
      <c r="E14713" s="34">
        <v>12930</v>
      </c>
      <c r="F14713" s="35">
        <v>1</v>
      </c>
      <c r="G14713" s="34">
        <v>305.5</v>
      </c>
    </row>
    <row r="14714" spans="1:7">
      <c r="A14714" s="32">
        <v>2018</v>
      </c>
      <c r="B14714" s="32">
        <v>976</v>
      </c>
      <c r="C14714" s="33" t="s">
        <v>353</v>
      </c>
      <c r="D14714" s="33" t="s">
        <v>354</v>
      </c>
      <c r="E14714" s="34">
        <v>6535</v>
      </c>
      <c r="F14714" s="35">
        <v>21.94</v>
      </c>
      <c r="G14714" s="34">
        <v>213.5</v>
      </c>
    </row>
    <row r="14715" spans="1:7">
      <c r="A14715" s="32">
        <v>2018</v>
      </c>
      <c r="B14715" s="32">
        <v>976</v>
      </c>
      <c r="C14715" s="33" t="s">
        <v>353</v>
      </c>
      <c r="D14715" s="33" t="s">
        <v>354</v>
      </c>
      <c r="E14715" s="34">
        <v>24</v>
      </c>
      <c r="F14715" s="35">
        <v>21.75</v>
      </c>
      <c r="G14715" s="34">
        <v>117.5</v>
      </c>
    </row>
    <row r="14716" spans="1:7">
      <c r="A14716" s="32">
        <v>2018</v>
      </c>
      <c r="B14716" s="32">
        <v>976</v>
      </c>
      <c r="C14716" s="33" t="s">
        <v>353</v>
      </c>
      <c r="D14716" s="33" t="s">
        <v>354</v>
      </c>
      <c r="E14716" s="34">
        <v>11397</v>
      </c>
      <c r="F14716" s="35">
        <v>21.64</v>
      </c>
      <c r="G14716" s="34">
        <v>208.5</v>
      </c>
    </row>
    <row r="14717" spans="1:7">
      <c r="A14717" s="32">
        <v>2018</v>
      </c>
      <c r="B14717" s="32">
        <v>976</v>
      </c>
      <c r="C14717" s="33" t="s">
        <v>353</v>
      </c>
      <c r="D14717" s="33" t="s">
        <v>354</v>
      </c>
      <c r="E14717" s="34">
        <v>6648</v>
      </c>
      <c r="F14717" s="35">
        <v>17.059999999999999</v>
      </c>
      <c r="G14717" s="34">
        <v>146.4</v>
      </c>
    </row>
    <row r="14718" spans="1:7">
      <c r="A14718" s="32">
        <v>2018</v>
      </c>
      <c r="B14718" s="32">
        <v>976</v>
      </c>
      <c r="C14718" s="33" t="s">
        <v>353</v>
      </c>
      <c r="D14718" s="33" t="s">
        <v>354</v>
      </c>
      <c r="E14718" s="34">
        <v>14472</v>
      </c>
      <c r="F14718" s="35">
        <v>23.45</v>
      </c>
      <c r="G14718" s="34">
        <v>156.69999999999999</v>
      </c>
    </row>
    <row r="14719" spans="1:7">
      <c r="A14719" s="32">
        <v>2018</v>
      </c>
      <c r="B14719" s="32">
        <v>976</v>
      </c>
      <c r="C14719" s="33" t="s">
        <v>353</v>
      </c>
      <c r="D14719" s="33" t="s">
        <v>354</v>
      </c>
      <c r="E14719" s="34">
        <v>6853</v>
      </c>
      <c r="F14719" s="35">
        <v>15.07</v>
      </c>
      <c r="G14719" s="34">
        <v>125.9</v>
      </c>
    </row>
    <row r="14720" spans="1:7">
      <c r="A14720" s="32">
        <v>2018</v>
      </c>
      <c r="B14720" s="32">
        <v>976</v>
      </c>
      <c r="C14720" s="33" t="s">
        <v>353</v>
      </c>
      <c r="D14720" s="33" t="s">
        <v>354</v>
      </c>
      <c r="E14720" s="34">
        <v>1635</v>
      </c>
      <c r="F14720" s="35">
        <v>14.8</v>
      </c>
      <c r="G14720" s="34">
        <v>158.19999999999999</v>
      </c>
    </row>
    <row r="14721" spans="1:7">
      <c r="A14721" s="32">
        <v>2018</v>
      </c>
      <c r="B14721" s="32">
        <v>976</v>
      </c>
      <c r="C14721" s="33" t="s">
        <v>565</v>
      </c>
      <c r="D14721" s="33" t="s">
        <v>566</v>
      </c>
      <c r="E14721" s="34">
        <v>710</v>
      </c>
      <c r="F14721" s="35">
        <v>5.69</v>
      </c>
      <c r="G14721" s="34">
        <v>1701</v>
      </c>
    </row>
    <row r="14722" spans="1:7">
      <c r="A14722" s="32">
        <v>2018</v>
      </c>
      <c r="B14722" s="32">
        <v>976</v>
      </c>
      <c r="C14722" s="33" t="s">
        <v>563</v>
      </c>
      <c r="D14722" s="33" t="s">
        <v>564</v>
      </c>
      <c r="E14722" s="34">
        <v>6898</v>
      </c>
      <c r="F14722" s="35">
        <v>1</v>
      </c>
      <c r="G14722" s="34">
        <v>290</v>
      </c>
    </row>
    <row r="14723" spans="1:7">
      <c r="A14723" s="32">
        <v>2018</v>
      </c>
      <c r="B14723" s="32">
        <v>976</v>
      </c>
      <c r="C14723" s="33" t="s">
        <v>563</v>
      </c>
      <c r="D14723" s="33" t="s">
        <v>564</v>
      </c>
      <c r="E14723" s="34">
        <v>10535</v>
      </c>
      <c r="F14723" s="35">
        <v>1</v>
      </c>
      <c r="G14723" s="34">
        <v>288</v>
      </c>
    </row>
    <row r="14724" spans="1:7">
      <c r="A14724" s="32">
        <v>2018</v>
      </c>
      <c r="B14724" s="32">
        <v>983</v>
      </c>
      <c r="C14724" s="33" t="s">
        <v>353</v>
      </c>
      <c r="D14724" s="33" t="s">
        <v>354</v>
      </c>
      <c r="E14724" s="34">
        <v>63495</v>
      </c>
      <c r="F14724" s="35">
        <v>23.116</v>
      </c>
      <c r="G14724" s="34">
        <v>183</v>
      </c>
    </row>
    <row r="14725" spans="1:7">
      <c r="A14725" s="32">
        <v>2018</v>
      </c>
      <c r="B14725" s="32">
        <v>983</v>
      </c>
      <c r="C14725" s="33" t="s">
        <v>353</v>
      </c>
      <c r="D14725" s="33" t="s">
        <v>354</v>
      </c>
      <c r="E14725" s="34">
        <v>1932</v>
      </c>
      <c r="F14725" s="35">
        <v>22.89</v>
      </c>
      <c r="G14725" s="34">
        <v>178.8</v>
      </c>
    </row>
    <row r="14726" spans="1:7">
      <c r="A14726" s="32">
        <v>2018</v>
      </c>
      <c r="B14726" s="32">
        <v>983</v>
      </c>
      <c r="C14726" s="33" t="s">
        <v>353</v>
      </c>
      <c r="D14726" s="33" t="s">
        <v>354</v>
      </c>
      <c r="E14726" s="34">
        <v>40833</v>
      </c>
      <c r="F14726" s="35">
        <v>22.82</v>
      </c>
      <c r="G14726" s="34">
        <v>176.3</v>
      </c>
    </row>
    <row r="14727" spans="1:7">
      <c r="A14727" s="32">
        <v>2018</v>
      </c>
      <c r="B14727" s="32">
        <v>983</v>
      </c>
      <c r="C14727" s="33" t="s">
        <v>353</v>
      </c>
      <c r="D14727" s="33" t="s">
        <v>354</v>
      </c>
      <c r="E14727" s="34">
        <v>60162</v>
      </c>
      <c r="F14727" s="35">
        <v>23.08</v>
      </c>
      <c r="G14727" s="34">
        <v>241.8</v>
      </c>
    </row>
    <row r="14728" spans="1:7">
      <c r="A14728" s="32">
        <v>2018</v>
      </c>
      <c r="B14728" s="32">
        <v>983</v>
      </c>
      <c r="C14728" s="33" t="s">
        <v>565</v>
      </c>
      <c r="D14728" s="33" t="s">
        <v>566</v>
      </c>
      <c r="E14728" s="34">
        <v>1965</v>
      </c>
      <c r="F14728" s="35">
        <v>5.7119999999999997</v>
      </c>
      <c r="G14728" s="34">
        <v>1767.4</v>
      </c>
    </row>
    <row r="14729" spans="1:7">
      <c r="A14729" s="32">
        <v>2018</v>
      </c>
      <c r="B14729" s="32">
        <v>990</v>
      </c>
      <c r="C14729" s="33" t="s">
        <v>563</v>
      </c>
      <c r="D14729" s="33" t="s">
        <v>564</v>
      </c>
      <c r="E14729" s="34">
        <v>674469</v>
      </c>
      <c r="F14729" s="35">
        <v>1.0569999999999999</v>
      </c>
      <c r="G14729" s="34">
        <v>360.6</v>
      </c>
    </row>
    <row r="14730" spans="1:7">
      <c r="A14730" s="32">
        <v>2018</v>
      </c>
      <c r="B14730" s="32">
        <v>990</v>
      </c>
      <c r="C14730" s="33" t="s">
        <v>563</v>
      </c>
      <c r="D14730" s="33" t="s">
        <v>564</v>
      </c>
      <c r="E14730" s="34">
        <v>151714</v>
      </c>
      <c r="F14730" s="35">
        <v>1.0569999999999999</v>
      </c>
      <c r="G14730" s="34">
        <v>360.6</v>
      </c>
    </row>
    <row r="14731" spans="1:7">
      <c r="A14731" s="32">
        <v>2018</v>
      </c>
      <c r="B14731" s="32">
        <v>990</v>
      </c>
      <c r="C14731" s="33" t="s">
        <v>563</v>
      </c>
      <c r="D14731" s="33" t="s">
        <v>564</v>
      </c>
      <c r="E14731" s="34">
        <v>97883</v>
      </c>
      <c r="F14731" s="35">
        <v>1.0569999999999999</v>
      </c>
      <c r="G14731" s="34">
        <v>360.6</v>
      </c>
    </row>
    <row r="14732" spans="1:7">
      <c r="A14732" s="32">
        <v>2018</v>
      </c>
      <c r="B14732" s="32">
        <v>990</v>
      </c>
      <c r="C14732" s="33" t="s">
        <v>563</v>
      </c>
      <c r="D14732" s="33" t="s">
        <v>564</v>
      </c>
      <c r="E14732" s="34">
        <v>66332</v>
      </c>
      <c r="F14732" s="35">
        <v>1.0569999999999999</v>
      </c>
      <c r="G14732" s="34">
        <v>360.6</v>
      </c>
    </row>
    <row r="14733" spans="1:7">
      <c r="A14733" s="32">
        <v>2018</v>
      </c>
      <c r="B14733" s="32">
        <v>990</v>
      </c>
      <c r="C14733" s="33" t="s">
        <v>563</v>
      </c>
      <c r="D14733" s="33" t="s">
        <v>564</v>
      </c>
      <c r="E14733" s="34">
        <v>63209</v>
      </c>
      <c r="F14733" s="35">
        <v>1.0569999999999999</v>
      </c>
      <c r="G14733" s="34">
        <v>360.6</v>
      </c>
    </row>
    <row r="14734" spans="1:7">
      <c r="A14734" s="32">
        <v>2018</v>
      </c>
      <c r="B14734" s="32">
        <v>990</v>
      </c>
      <c r="C14734" s="33" t="s">
        <v>563</v>
      </c>
      <c r="D14734" s="33" t="s">
        <v>564</v>
      </c>
      <c r="E14734" s="34">
        <v>53780</v>
      </c>
      <c r="F14734" s="35">
        <v>1.0569999999999999</v>
      </c>
      <c r="G14734" s="34">
        <v>360.6</v>
      </c>
    </row>
    <row r="14735" spans="1:7">
      <c r="A14735" s="32">
        <v>2018</v>
      </c>
      <c r="B14735" s="32">
        <v>990</v>
      </c>
      <c r="C14735" s="33" t="s">
        <v>563</v>
      </c>
      <c r="D14735" s="33" t="s">
        <v>564</v>
      </c>
      <c r="E14735" s="34">
        <v>22139</v>
      </c>
      <c r="F14735" s="35">
        <v>1.0569999999999999</v>
      </c>
      <c r="G14735" s="34">
        <v>360.6</v>
      </c>
    </row>
    <row r="14736" spans="1:7">
      <c r="A14736" s="32">
        <v>2018</v>
      </c>
      <c r="B14736" s="32">
        <v>990</v>
      </c>
      <c r="C14736" s="33" t="s">
        <v>563</v>
      </c>
      <c r="D14736" s="33" t="s">
        <v>564</v>
      </c>
      <c r="E14736" s="34">
        <v>332505</v>
      </c>
      <c r="F14736" s="35">
        <v>1.0569999999999999</v>
      </c>
      <c r="G14736" s="34">
        <v>360.6</v>
      </c>
    </row>
    <row r="14737" spans="1:7">
      <c r="A14737" s="32">
        <v>2018</v>
      </c>
      <c r="B14737" s="32">
        <v>991</v>
      </c>
      <c r="C14737" s="33" t="s">
        <v>563</v>
      </c>
      <c r="D14737" s="33" t="s">
        <v>564</v>
      </c>
      <c r="E14737" s="34">
        <v>24646</v>
      </c>
      <c r="F14737" s="35">
        <v>1.004</v>
      </c>
      <c r="G14737" s="34">
        <v>315</v>
      </c>
    </row>
    <row r="14738" spans="1:7">
      <c r="A14738" s="32">
        <v>2018</v>
      </c>
      <c r="B14738" s="32">
        <v>991</v>
      </c>
      <c r="C14738" s="33" t="s">
        <v>563</v>
      </c>
      <c r="D14738" s="33" t="s">
        <v>564</v>
      </c>
      <c r="E14738" s="34">
        <v>31259</v>
      </c>
      <c r="F14738" s="35">
        <v>1.004</v>
      </c>
      <c r="G14738" s="34">
        <v>315</v>
      </c>
    </row>
    <row r="14739" spans="1:7">
      <c r="A14739" s="32">
        <v>2018</v>
      </c>
      <c r="B14739" s="32">
        <v>991</v>
      </c>
      <c r="C14739" s="33" t="s">
        <v>563</v>
      </c>
      <c r="D14739" s="33" t="s">
        <v>564</v>
      </c>
      <c r="E14739" s="34">
        <v>193281</v>
      </c>
      <c r="F14739" s="35">
        <v>1.004</v>
      </c>
      <c r="G14739" s="34">
        <v>315</v>
      </c>
    </row>
    <row r="14740" spans="1:7">
      <c r="A14740" s="32">
        <v>2018</v>
      </c>
      <c r="B14740" s="32">
        <v>991</v>
      </c>
      <c r="C14740" s="33" t="s">
        <v>563</v>
      </c>
      <c r="D14740" s="33" t="s">
        <v>564</v>
      </c>
      <c r="E14740" s="34">
        <v>250613</v>
      </c>
      <c r="F14740" s="35">
        <v>1.004</v>
      </c>
      <c r="G14740" s="34">
        <v>315</v>
      </c>
    </row>
    <row r="14741" spans="1:7">
      <c r="A14741" s="32">
        <v>2018</v>
      </c>
      <c r="B14741" s="32">
        <v>991</v>
      </c>
      <c r="C14741" s="33" t="s">
        <v>563</v>
      </c>
      <c r="D14741" s="33" t="s">
        <v>564</v>
      </c>
      <c r="E14741" s="34">
        <v>361718</v>
      </c>
      <c r="F14741" s="35">
        <v>1.004</v>
      </c>
      <c r="G14741" s="34">
        <v>315</v>
      </c>
    </row>
    <row r="14742" spans="1:7">
      <c r="A14742" s="32">
        <v>2018</v>
      </c>
      <c r="B14742" s="32">
        <v>991</v>
      </c>
      <c r="C14742" s="33" t="s">
        <v>563</v>
      </c>
      <c r="D14742" s="33" t="s">
        <v>564</v>
      </c>
      <c r="E14742" s="34">
        <v>601543</v>
      </c>
      <c r="F14742" s="35">
        <v>1.004</v>
      </c>
      <c r="G14742" s="34">
        <v>315</v>
      </c>
    </row>
    <row r="14743" spans="1:7">
      <c r="A14743" s="32">
        <v>2018</v>
      </c>
      <c r="B14743" s="32">
        <v>991</v>
      </c>
      <c r="C14743" s="33" t="s">
        <v>563</v>
      </c>
      <c r="D14743" s="33" t="s">
        <v>564</v>
      </c>
      <c r="E14743" s="34">
        <v>990527</v>
      </c>
      <c r="F14743" s="35">
        <v>1.004</v>
      </c>
      <c r="G14743" s="34">
        <v>315</v>
      </c>
    </row>
    <row r="14744" spans="1:7">
      <c r="A14744" s="32">
        <v>2018</v>
      </c>
      <c r="B14744" s="32">
        <v>991</v>
      </c>
      <c r="C14744" s="33" t="s">
        <v>563</v>
      </c>
      <c r="D14744" s="33" t="s">
        <v>564</v>
      </c>
      <c r="E14744" s="34">
        <v>10010</v>
      </c>
      <c r="F14744" s="35">
        <v>1.004</v>
      </c>
      <c r="G14744" s="34">
        <v>315</v>
      </c>
    </row>
    <row r="14745" spans="1:7">
      <c r="A14745" s="32">
        <v>2018</v>
      </c>
      <c r="B14745" s="32">
        <v>994</v>
      </c>
      <c r="C14745" s="33" t="s">
        <v>353</v>
      </c>
      <c r="D14745" s="33" t="s">
        <v>354</v>
      </c>
      <c r="E14745" s="34">
        <v>29204</v>
      </c>
      <c r="F14745" s="35">
        <v>22.25</v>
      </c>
      <c r="G14745" s="34">
        <v>216</v>
      </c>
    </row>
    <row r="14746" spans="1:7">
      <c r="A14746" s="32">
        <v>2018</v>
      </c>
      <c r="B14746" s="32">
        <v>994</v>
      </c>
      <c r="C14746" s="33" t="s">
        <v>353</v>
      </c>
      <c r="D14746" s="33" t="s">
        <v>354</v>
      </c>
      <c r="E14746" s="34">
        <v>153566</v>
      </c>
      <c r="F14746" s="35">
        <v>22.02</v>
      </c>
      <c r="G14746" s="34">
        <v>216.7</v>
      </c>
    </row>
    <row r="14747" spans="1:7">
      <c r="A14747" s="32">
        <v>2018</v>
      </c>
      <c r="B14747" s="32">
        <v>994</v>
      </c>
      <c r="C14747" s="33" t="s">
        <v>353</v>
      </c>
      <c r="D14747" s="33" t="s">
        <v>354</v>
      </c>
      <c r="E14747" s="34">
        <v>66194</v>
      </c>
      <c r="F14747" s="35">
        <v>22.38</v>
      </c>
      <c r="G14747" s="34">
        <v>214.4</v>
      </c>
    </row>
    <row r="14748" spans="1:7">
      <c r="A14748" s="32">
        <v>2018</v>
      </c>
      <c r="B14748" s="32">
        <v>994</v>
      </c>
      <c r="C14748" s="33" t="s">
        <v>353</v>
      </c>
      <c r="D14748" s="33" t="s">
        <v>354</v>
      </c>
      <c r="E14748" s="34">
        <v>47655</v>
      </c>
      <c r="F14748" s="35">
        <v>23.14</v>
      </c>
      <c r="G14748" s="34">
        <v>192.6</v>
      </c>
    </row>
    <row r="14749" spans="1:7">
      <c r="A14749" s="32">
        <v>2018</v>
      </c>
      <c r="B14749" s="32">
        <v>994</v>
      </c>
      <c r="C14749" s="33" t="s">
        <v>353</v>
      </c>
      <c r="D14749" s="33" t="s">
        <v>354</v>
      </c>
      <c r="E14749" s="34">
        <v>55470</v>
      </c>
      <c r="F14749" s="35">
        <v>23.43</v>
      </c>
      <c r="G14749" s="34">
        <v>169</v>
      </c>
    </row>
    <row r="14750" spans="1:7">
      <c r="A14750" s="32">
        <v>2018</v>
      </c>
      <c r="B14750" s="32">
        <v>994</v>
      </c>
      <c r="C14750" s="33" t="s">
        <v>353</v>
      </c>
      <c r="D14750" s="33" t="s">
        <v>354</v>
      </c>
      <c r="E14750" s="34">
        <v>16095</v>
      </c>
      <c r="F14750" s="35">
        <v>22.51</v>
      </c>
      <c r="G14750" s="34">
        <v>177.3</v>
      </c>
    </row>
    <row r="14751" spans="1:7">
      <c r="A14751" s="32">
        <v>2018</v>
      </c>
      <c r="B14751" s="32">
        <v>994</v>
      </c>
      <c r="C14751" s="33" t="s">
        <v>353</v>
      </c>
      <c r="D14751" s="33" t="s">
        <v>354</v>
      </c>
      <c r="E14751" s="34">
        <v>10459</v>
      </c>
      <c r="F14751" s="35">
        <v>23.2</v>
      </c>
      <c r="G14751" s="34">
        <v>172</v>
      </c>
    </row>
    <row r="14752" spans="1:7">
      <c r="A14752" s="32">
        <v>2018</v>
      </c>
      <c r="B14752" s="32">
        <v>994</v>
      </c>
      <c r="C14752" s="33" t="s">
        <v>353</v>
      </c>
      <c r="D14752" s="33" t="s">
        <v>354</v>
      </c>
      <c r="E14752" s="34">
        <v>12473</v>
      </c>
      <c r="F14752" s="35">
        <v>22.16</v>
      </c>
      <c r="G14752" s="34">
        <v>180.1</v>
      </c>
    </row>
    <row r="14753" spans="1:7">
      <c r="A14753" s="32">
        <v>2018</v>
      </c>
      <c r="B14753" s="32">
        <v>994</v>
      </c>
      <c r="C14753" s="33" t="s">
        <v>565</v>
      </c>
      <c r="D14753" s="33" t="s">
        <v>566</v>
      </c>
      <c r="E14753" s="34">
        <v>2844</v>
      </c>
      <c r="F14753" s="35">
        <v>5.8</v>
      </c>
      <c r="G14753" s="34">
        <v>1682.4</v>
      </c>
    </row>
    <row r="14754" spans="1:7">
      <c r="A14754" s="32">
        <v>2018</v>
      </c>
      <c r="B14754" s="32">
        <v>995</v>
      </c>
      <c r="C14754" s="33" t="s">
        <v>563</v>
      </c>
      <c r="D14754" s="33" t="s">
        <v>564</v>
      </c>
      <c r="E14754" s="34">
        <v>330</v>
      </c>
      <c r="F14754" s="35">
        <v>1.024</v>
      </c>
      <c r="G14754" s="34">
        <v>6879.5</v>
      </c>
    </row>
    <row r="14755" spans="1:7">
      <c r="A14755" s="32">
        <v>2018</v>
      </c>
      <c r="B14755" s="32">
        <v>997</v>
      </c>
      <c r="C14755" s="33" t="s">
        <v>363</v>
      </c>
      <c r="D14755" s="33" t="s">
        <v>354</v>
      </c>
      <c r="E14755" s="34">
        <v>112776</v>
      </c>
      <c r="F14755" s="35">
        <v>18.059999999999999</v>
      </c>
      <c r="G14755" s="34">
        <v>197.3</v>
      </c>
    </row>
    <row r="14756" spans="1:7">
      <c r="A14756" s="32">
        <v>2018</v>
      </c>
      <c r="B14756" s="32">
        <v>997</v>
      </c>
      <c r="C14756" s="33" t="s">
        <v>353</v>
      </c>
      <c r="D14756" s="33" t="s">
        <v>354</v>
      </c>
      <c r="E14756" s="34">
        <v>24288</v>
      </c>
      <c r="F14756" s="35">
        <v>26.231999999999999</v>
      </c>
      <c r="G14756" s="34">
        <v>271.60000000000002</v>
      </c>
    </row>
    <row r="14757" spans="1:7">
      <c r="A14757" s="32">
        <v>2018</v>
      </c>
      <c r="B14757" s="32">
        <v>997</v>
      </c>
      <c r="C14757" s="33" t="s">
        <v>563</v>
      </c>
      <c r="D14757" s="33" t="s">
        <v>564</v>
      </c>
      <c r="E14757" s="34">
        <v>12056</v>
      </c>
      <c r="F14757" s="35">
        <v>1.024</v>
      </c>
      <c r="G14757" s="34">
        <v>328.1</v>
      </c>
    </row>
    <row r="14758" spans="1:7">
      <c r="A14758" s="32">
        <v>2018</v>
      </c>
      <c r="B14758" s="32">
        <v>1001</v>
      </c>
      <c r="C14758" s="33" t="s">
        <v>565</v>
      </c>
      <c r="D14758" s="33" t="s">
        <v>566</v>
      </c>
      <c r="E14758" s="34">
        <v>1901</v>
      </c>
      <c r="F14758" s="35">
        <v>5.75</v>
      </c>
      <c r="G14758" s="34">
        <v>1663.9</v>
      </c>
    </row>
    <row r="14759" spans="1:7">
      <c r="A14759" s="32">
        <v>2018</v>
      </c>
      <c r="B14759" s="32">
        <v>1001</v>
      </c>
      <c r="C14759" s="33" t="s">
        <v>353</v>
      </c>
      <c r="D14759" s="33" t="s">
        <v>354</v>
      </c>
      <c r="E14759" s="34">
        <v>70730</v>
      </c>
      <c r="F14759" s="35">
        <v>23.106000000000002</v>
      </c>
      <c r="G14759" s="34">
        <v>210.2</v>
      </c>
    </row>
    <row r="14760" spans="1:7">
      <c r="A14760" s="32">
        <v>2018</v>
      </c>
      <c r="B14760" s="32">
        <v>1001</v>
      </c>
      <c r="C14760" s="33" t="s">
        <v>353</v>
      </c>
      <c r="D14760" s="33" t="s">
        <v>354</v>
      </c>
      <c r="E14760" s="34">
        <v>122873</v>
      </c>
      <c r="F14760" s="35">
        <v>22.306000000000001</v>
      </c>
      <c r="G14760" s="34">
        <v>248.2</v>
      </c>
    </row>
    <row r="14761" spans="1:7">
      <c r="A14761" s="32">
        <v>2018</v>
      </c>
      <c r="B14761" s="32">
        <v>1004</v>
      </c>
      <c r="C14761" s="33" t="s">
        <v>353</v>
      </c>
      <c r="D14761" s="33" t="s">
        <v>354</v>
      </c>
      <c r="E14761" s="34">
        <v>139108</v>
      </c>
      <c r="F14761" s="35">
        <v>22.361999999999998</v>
      </c>
      <c r="G14761" s="34">
        <v>222.1</v>
      </c>
    </row>
    <row r="14762" spans="1:7">
      <c r="A14762" s="32">
        <v>2018</v>
      </c>
      <c r="B14762" s="32">
        <v>1004</v>
      </c>
      <c r="C14762" s="33" t="s">
        <v>563</v>
      </c>
      <c r="D14762" s="33" t="s">
        <v>564</v>
      </c>
      <c r="E14762" s="34">
        <v>678461</v>
      </c>
      <c r="F14762" s="35">
        <v>1.028</v>
      </c>
      <c r="G14762" s="34">
        <v>326</v>
      </c>
    </row>
    <row r="14763" spans="1:7">
      <c r="A14763" s="32">
        <v>2018</v>
      </c>
      <c r="B14763" s="32">
        <v>1007</v>
      </c>
      <c r="C14763" s="33" t="s">
        <v>563</v>
      </c>
      <c r="D14763" s="33" t="s">
        <v>564</v>
      </c>
      <c r="E14763" s="34">
        <v>17997</v>
      </c>
      <c r="F14763" s="35">
        <v>1.028</v>
      </c>
      <c r="G14763" s="34">
        <v>256.60000000000002</v>
      </c>
    </row>
    <row r="14764" spans="1:7">
      <c r="A14764" s="32">
        <v>2018</v>
      </c>
      <c r="B14764" s="32">
        <v>1007</v>
      </c>
      <c r="C14764" s="33" t="s">
        <v>563</v>
      </c>
      <c r="D14764" s="33" t="s">
        <v>564</v>
      </c>
      <c r="E14764" s="34">
        <v>1184244</v>
      </c>
      <c r="F14764" s="35">
        <v>1.028</v>
      </c>
      <c r="G14764" s="34">
        <v>306.8</v>
      </c>
    </row>
    <row r="14765" spans="1:7">
      <c r="A14765" s="32">
        <v>2018</v>
      </c>
      <c r="B14765" s="32">
        <v>1008</v>
      </c>
      <c r="C14765" s="33" t="s">
        <v>565</v>
      </c>
      <c r="D14765" s="33" t="s">
        <v>566</v>
      </c>
      <c r="E14765" s="34">
        <v>5233</v>
      </c>
      <c r="F14765" s="35">
        <v>5.75</v>
      </c>
      <c r="G14765" s="34">
        <v>1695.7</v>
      </c>
    </row>
    <row r="14766" spans="1:7">
      <c r="A14766" s="32">
        <v>2018</v>
      </c>
      <c r="B14766" s="32">
        <v>1012</v>
      </c>
      <c r="C14766" s="33" t="s">
        <v>353</v>
      </c>
      <c r="D14766" s="33" t="s">
        <v>354</v>
      </c>
      <c r="E14766" s="34">
        <v>52302</v>
      </c>
      <c r="F14766" s="35">
        <v>22.936</v>
      </c>
      <c r="G14766" s="34">
        <v>230.2</v>
      </c>
    </row>
    <row r="14767" spans="1:7">
      <c r="A14767" s="32">
        <v>2018</v>
      </c>
      <c r="B14767" s="32">
        <v>1012</v>
      </c>
      <c r="C14767" s="33" t="s">
        <v>563</v>
      </c>
      <c r="D14767" s="33" t="s">
        <v>564</v>
      </c>
      <c r="E14767" s="34">
        <v>31599</v>
      </c>
      <c r="F14767" s="35">
        <v>1.0449999999999999</v>
      </c>
      <c r="G14767" s="34">
        <v>475.8</v>
      </c>
    </row>
    <row r="14768" spans="1:7">
      <c r="A14768" s="32">
        <v>2018</v>
      </c>
      <c r="B14768" s="32">
        <v>1016</v>
      </c>
      <c r="C14768" s="33" t="s">
        <v>563</v>
      </c>
      <c r="D14768" s="33" t="s">
        <v>564</v>
      </c>
      <c r="E14768" s="34">
        <v>5582</v>
      </c>
      <c r="F14768" s="35">
        <v>1.028</v>
      </c>
      <c r="G14768" s="34" t="s">
        <v>364</v>
      </c>
    </row>
    <row r="14769" spans="1:7">
      <c r="A14769" s="32">
        <v>2018</v>
      </c>
      <c r="B14769" s="32">
        <v>1040</v>
      </c>
      <c r="C14769" s="33" t="s">
        <v>353</v>
      </c>
      <c r="D14769" s="33" t="s">
        <v>354</v>
      </c>
      <c r="E14769" s="34">
        <v>354</v>
      </c>
      <c r="F14769" s="35">
        <v>22.98</v>
      </c>
      <c r="G14769" s="34">
        <v>301.89999999999998</v>
      </c>
    </row>
    <row r="14770" spans="1:7">
      <c r="A14770" s="32">
        <v>2018</v>
      </c>
      <c r="B14770" s="32">
        <v>1040</v>
      </c>
      <c r="C14770" s="33" t="s">
        <v>353</v>
      </c>
      <c r="D14770" s="33" t="s">
        <v>354</v>
      </c>
      <c r="E14770" s="34">
        <v>136</v>
      </c>
      <c r="F14770" s="35">
        <v>23.52</v>
      </c>
      <c r="G14770" s="34">
        <v>337</v>
      </c>
    </row>
    <row r="14771" spans="1:7">
      <c r="A14771" s="32">
        <v>2018</v>
      </c>
      <c r="B14771" s="32">
        <v>1040</v>
      </c>
      <c r="C14771" s="33" t="s">
        <v>353</v>
      </c>
      <c r="D14771" s="33" t="s">
        <v>354</v>
      </c>
      <c r="E14771" s="34">
        <v>1835</v>
      </c>
      <c r="F14771" s="35">
        <v>22.77</v>
      </c>
      <c r="G14771" s="34">
        <v>332.9</v>
      </c>
    </row>
    <row r="14772" spans="1:7">
      <c r="A14772" s="32">
        <v>2018</v>
      </c>
      <c r="B14772" s="32">
        <v>1040</v>
      </c>
      <c r="C14772" s="33" t="s">
        <v>353</v>
      </c>
      <c r="D14772" s="33" t="s">
        <v>354</v>
      </c>
      <c r="E14772" s="34">
        <v>879</v>
      </c>
      <c r="F14772" s="35">
        <v>23.52</v>
      </c>
      <c r="G14772" s="34">
        <v>290.2</v>
      </c>
    </row>
    <row r="14773" spans="1:7">
      <c r="A14773" s="32">
        <v>2018</v>
      </c>
      <c r="B14773" s="32">
        <v>1040</v>
      </c>
      <c r="C14773" s="33" t="s">
        <v>565</v>
      </c>
      <c r="D14773" s="33" t="s">
        <v>566</v>
      </c>
      <c r="E14773" s="34">
        <v>99</v>
      </c>
      <c r="F14773" s="35">
        <v>5.7960000000000003</v>
      </c>
      <c r="G14773" s="34">
        <v>1703.4</v>
      </c>
    </row>
    <row r="14774" spans="1:7">
      <c r="A14774" s="32">
        <v>2018</v>
      </c>
      <c r="B14774" s="32">
        <v>1047</v>
      </c>
      <c r="C14774" s="33" t="s">
        <v>363</v>
      </c>
      <c r="D14774" s="33" t="s">
        <v>354</v>
      </c>
      <c r="E14774" s="34">
        <v>84684</v>
      </c>
      <c r="F14774" s="35">
        <v>17.16</v>
      </c>
      <c r="G14774" s="34">
        <v>152.5</v>
      </c>
    </row>
    <row r="14775" spans="1:7">
      <c r="A14775" s="32">
        <v>2018</v>
      </c>
      <c r="B14775" s="32">
        <v>1047</v>
      </c>
      <c r="C14775" s="33" t="s">
        <v>565</v>
      </c>
      <c r="D14775" s="33" t="s">
        <v>566</v>
      </c>
      <c r="E14775" s="34">
        <v>1071</v>
      </c>
      <c r="F14775" s="35">
        <v>5.88</v>
      </c>
      <c r="G14775" s="34">
        <v>1486.7</v>
      </c>
    </row>
    <row r="14776" spans="1:7">
      <c r="A14776" s="32">
        <v>2018</v>
      </c>
      <c r="B14776" s="32">
        <v>1073</v>
      </c>
      <c r="C14776" s="33" t="s">
        <v>563</v>
      </c>
      <c r="D14776" s="33" t="s">
        <v>564</v>
      </c>
      <c r="E14776" s="34">
        <v>100003</v>
      </c>
      <c r="F14776" s="35">
        <v>1.0489999999999999</v>
      </c>
      <c r="G14776" s="34">
        <v>448</v>
      </c>
    </row>
    <row r="14777" spans="1:7">
      <c r="A14777" s="32">
        <v>2018</v>
      </c>
      <c r="B14777" s="32">
        <v>1073</v>
      </c>
      <c r="C14777" s="33" t="s">
        <v>363</v>
      </c>
      <c r="D14777" s="33" t="s">
        <v>354</v>
      </c>
      <c r="E14777" s="34">
        <v>14995</v>
      </c>
      <c r="F14777" s="35">
        <v>17.463999999999999</v>
      </c>
      <c r="G14777" s="34">
        <v>194.8</v>
      </c>
    </row>
    <row r="14778" spans="1:7">
      <c r="A14778" s="32">
        <v>2018</v>
      </c>
      <c r="B14778" s="32">
        <v>1073</v>
      </c>
      <c r="C14778" s="33" t="s">
        <v>363</v>
      </c>
      <c r="D14778" s="33" t="s">
        <v>354</v>
      </c>
      <c r="E14778" s="34">
        <v>13996</v>
      </c>
      <c r="F14778" s="35">
        <v>17.486000000000001</v>
      </c>
      <c r="G14778" s="34">
        <v>193</v>
      </c>
    </row>
    <row r="14779" spans="1:7">
      <c r="A14779" s="32">
        <v>2018</v>
      </c>
      <c r="B14779" s="32">
        <v>1082</v>
      </c>
      <c r="C14779" s="33" t="s">
        <v>363</v>
      </c>
      <c r="D14779" s="33" t="s">
        <v>354</v>
      </c>
      <c r="E14779" s="34">
        <v>82470</v>
      </c>
      <c r="F14779" s="35">
        <v>17.582999999999998</v>
      </c>
      <c r="G14779" s="34">
        <v>149.6</v>
      </c>
    </row>
    <row r="14780" spans="1:7">
      <c r="A14780" s="32">
        <v>2018</v>
      </c>
      <c r="B14780" s="32">
        <v>1082</v>
      </c>
      <c r="C14780" s="33" t="s">
        <v>363</v>
      </c>
      <c r="D14780" s="33" t="s">
        <v>354</v>
      </c>
      <c r="E14780" s="34">
        <v>98511</v>
      </c>
      <c r="F14780" s="35">
        <v>18.035</v>
      </c>
      <c r="G14780" s="34">
        <v>151.80000000000001</v>
      </c>
    </row>
    <row r="14781" spans="1:7">
      <c r="A14781" s="32">
        <v>2018</v>
      </c>
      <c r="B14781" s="32">
        <v>1082</v>
      </c>
      <c r="C14781" s="33" t="s">
        <v>363</v>
      </c>
      <c r="D14781" s="33" t="s">
        <v>354</v>
      </c>
      <c r="E14781" s="34">
        <v>98821</v>
      </c>
      <c r="F14781" s="35">
        <v>17.213999999999999</v>
      </c>
      <c r="G14781" s="34">
        <v>142.19999999999999</v>
      </c>
    </row>
    <row r="14782" spans="1:7">
      <c r="A14782" s="32">
        <v>2018</v>
      </c>
      <c r="B14782" s="32">
        <v>1082</v>
      </c>
      <c r="C14782" s="33" t="s">
        <v>363</v>
      </c>
      <c r="D14782" s="33" t="s">
        <v>354</v>
      </c>
      <c r="E14782" s="34">
        <v>49081</v>
      </c>
      <c r="F14782" s="35">
        <v>17.588999999999999</v>
      </c>
      <c r="G14782" s="34">
        <v>133.4</v>
      </c>
    </row>
    <row r="14783" spans="1:7">
      <c r="A14783" s="32">
        <v>2018</v>
      </c>
      <c r="B14783" s="32">
        <v>1082</v>
      </c>
      <c r="C14783" s="33" t="s">
        <v>363</v>
      </c>
      <c r="D14783" s="33" t="s">
        <v>354</v>
      </c>
      <c r="E14783" s="34">
        <v>16338</v>
      </c>
      <c r="F14783" s="35">
        <v>17.617999999999999</v>
      </c>
      <c r="G14783" s="34">
        <v>137.5</v>
      </c>
    </row>
    <row r="14784" spans="1:7">
      <c r="A14784" s="32">
        <v>2018</v>
      </c>
      <c r="B14784" s="32">
        <v>1082</v>
      </c>
      <c r="C14784" s="33" t="s">
        <v>363</v>
      </c>
      <c r="D14784" s="33" t="s">
        <v>354</v>
      </c>
      <c r="E14784" s="34">
        <v>98840</v>
      </c>
      <c r="F14784" s="35">
        <v>18.004000000000001</v>
      </c>
      <c r="G14784" s="34">
        <v>131.1</v>
      </c>
    </row>
    <row r="14785" spans="1:7">
      <c r="A14785" s="32">
        <v>2018</v>
      </c>
      <c r="B14785" s="32">
        <v>1082</v>
      </c>
      <c r="C14785" s="33" t="s">
        <v>565</v>
      </c>
      <c r="D14785" s="33" t="s">
        <v>566</v>
      </c>
      <c r="E14785" s="34">
        <v>2679</v>
      </c>
      <c r="F14785" s="35">
        <v>5.7119999999999997</v>
      </c>
      <c r="G14785" s="34">
        <v>1625</v>
      </c>
    </row>
    <row r="14786" spans="1:7">
      <c r="A14786" s="32">
        <v>2018</v>
      </c>
      <c r="B14786" s="32">
        <v>1082</v>
      </c>
      <c r="C14786" s="33" t="s">
        <v>563</v>
      </c>
      <c r="D14786" s="33" t="s">
        <v>564</v>
      </c>
      <c r="E14786" s="34">
        <v>2170</v>
      </c>
      <c r="F14786" s="35">
        <v>1.048</v>
      </c>
      <c r="G14786" s="34">
        <v>630</v>
      </c>
    </row>
    <row r="14787" spans="1:7">
      <c r="A14787" s="32">
        <v>2018</v>
      </c>
      <c r="B14787" s="32">
        <v>1091</v>
      </c>
      <c r="C14787" s="33" t="s">
        <v>363</v>
      </c>
      <c r="D14787" s="33" t="s">
        <v>354</v>
      </c>
      <c r="E14787" s="34">
        <v>17648</v>
      </c>
      <c r="F14787" s="35">
        <v>17.911999999999999</v>
      </c>
      <c r="G14787" s="34">
        <v>189.3</v>
      </c>
    </row>
    <row r="14788" spans="1:7">
      <c r="A14788" s="32">
        <v>2018</v>
      </c>
      <c r="B14788" s="32">
        <v>1091</v>
      </c>
      <c r="C14788" s="33" t="s">
        <v>363</v>
      </c>
      <c r="D14788" s="33" t="s">
        <v>354</v>
      </c>
      <c r="E14788" s="34">
        <v>17503</v>
      </c>
      <c r="F14788" s="35">
        <v>17.027999999999999</v>
      </c>
      <c r="G14788" s="34">
        <v>182.2</v>
      </c>
    </row>
    <row r="14789" spans="1:7">
      <c r="A14789" s="32">
        <v>2018</v>
      </c>
      <c r="B14789" s="32">
        <v>1091</v>
      </c>
      <c r="C14789" s="33" t="s">
        <v>363</v>
      </c>
      <c r="D14789" s="33" t="s">
        <v>354</v>
      </c>
      <c r="E14789" s="34">
        <v>70198</v>
      </c>
      <c r="F14789" s="35">
        <v>17.911999999999999</v>
      </c>
      <c r="G14789" s="34">
        <v>168.7</v>
      </c>
    </row>
    <row r="14790" spans="1:7">
      <c r="A14790" s="32">
        <v>2018</v>
      </c>
      <c r="B14790" s="32">
        <v>1091</v>
      </c>
      <c r="C14790" s="33" t="s">
        <v>363</v>
      </c>
      <c r="D14790" s="33" t="s">
        <v>354</v>
      </c>
      <c r="E14790" s="34">
        <v>17587</v>
      </c>
      <c r="F14790" s="35">
        <v>17.8</v>
      </c>
      <c r="G14790" s="34">
        <v>170.3</v>
      </c>
    </row>
    <row r="14791" spans="1:7">
      <c r="A14791" s="32">
        <v>2018</v>
      </c>
      <c r="B14791" s="32">
        <v>1091</v>
      </c>
      <c r="C14791" s="33" t="s">
        <v>563</v>
      </c>
      <c r="D14791" s="33" t="s">
        <v>564</v>
      </c>
      <c r="E14791" s="34">
        <v>18064</v>
      </c>
      <c r="F14791" s="35">
        <v>1.0489999999999999</v>
      </c>
      <c r="G14791" s="34">
        <v>460.3</v>
      </c>
    </row>
    <row r="14792" spans="1:7">
      <c r="A14792" s="32">
        <v>2018</v>
      </c>
      <c r="B14792" s="32">
        <v>1104</v>
      </c>
      <c r="C14792" s="33" t="s">
        <v>563</v>
      </c>
      <c r="D14792" s="33" t="s">
        <v>564</v>
      </c>
      <c r="E14792" s="34">
        <v>4800</v>
      </c>
      <c r="F14792" s="35">
        <v>1.0309999999999999</v>
      </c>
      <c r="G14792" s="34">
        <v>332.8</v>
      </c>
    </row>
    <row r="14793" spans="1:7">
      <c r="A14793" s="32">
        <v>2018</v>
      </c>
      <c r="B14793" s="32">
        <v>1104</v>
      </c>
      <c r="C14793" s="33" t="s">
        <v>563</v>
      </c>
      <c r="D14793" s="33" t="s">
        <v>564</v>
      </c>
      <c r="E14793" s="34">
        <v>2168</v>
      </c>
      <c r="F14793" s="35">
        <v>1.0289999999999999</v>
      </c>
      <c r="G14793" s="34">
        <v>338.5</v>
      </c>
    </row>
    <row r="14794" spans="1:7">
      <c r="A14794" s="32">
        <v>2018</v>
      </c>
      <c r="B14794" s="32">
        <v>1104</v>
      </c>
      <c r="C14794" s="33" t="s">
        <v>363</v>
      </c>
      <c r="D14794" s="33" t="s">
        <v>354</v>
      </c>
      <c r="E14794" s="34">
        <v>69889</v>
      </c>
      <c r="F14794" s="35">
        <v>17.164999999999999</v>
      </c>
      <c r="G14794" s="34">
        <v>155.4</v>
      </c>
    </row>
    <row r="14795" spans="1:7">
      <c r="A14795" s="32">
        <v>2018</v>
      </c>
      <c r="B14795" s="32">
        <v>1104</v>
      </c>
      <c r="C14795" s="33" t="s">
        <v>565</v>
      </c>
      <c r="D14795" s="33" t="s">
        <v>566</v>
      </c>
      <c r="E14795" s="34">
        <v>171</v>
      </c>
      <c r="F14795" s="35">
        <v>5.88</v>
      </c>
      <c r="G14795" s="34">
        <v>1976.9</v>
      </c>
    </row>
    <row r="14796" spans="1:7">
      <c r="A14796" s="32">
        <v>2018</v>
      </c>
      <c r="B14796" s="32">
        <v>1131</v>
      </c>
      <c r="C14796" s="33" t="s">
        <v>563</v>
      </c>
      <c r="D14796" s="33" t="s">
        <v>564</v>
      </c>
      <c r="E14796" s="34">
        <v>159</v>
      </c>
      <c r="F14796" s="35">
        <v>1.05</v>
      </c>
      <c r="G14796" s="34">
        <v>539.70000000000005</v>
      </c>
    </row>
    <row r="14797" spans="1:7">
      <c r="A14797" s="32">
        <v>2018</v>
      </c>
      <c r="B14797" s="32">
        <v>1131</v>
      </c>
      <c r="C14797" s="33" t="s">
        <v>563</v>
      </c>
      <c r="D14797" s="33" t="s">
        <v>564</v>
      </c>
      <c r="E14797" s="34">
        <v>3804</v>
      </c>
      <c r="F14797" s="35">
        <v>1.05</v>
      </c>
      <c r="G14797" s="34">
        <v>303.8</v>
      </c>
    </row>
    <row r="14798" spans="1:7">
      <c r="A14798" s="32">
        <v>2018</v>
      </c>
      <c r="B14798" s="32">
        <v>1167</v>
      </c>
      <c r="C14798" s="33" t="s">
        <v>563</v>
      </c>
      <c r="D14798" s="33" t="s">
        <v>564</v>
      </c>
      <c r="E14798" s="34">
        <v>435</v>
      </c>
      <c r="F14798" s="35">
        <v>1.056</v>
      </c>
      <c r="G14798" s="34">
        <v>582.20000000000005</v>
      </c>
    </row>
    <row r="14799" spans="1:7">
      <c r="A14799" s="32">
        <v>2018</v>
      </c>
      <c r="B14799" s="32">
        <v>1167</v>
      </c>
      <c r="C14799" s="33" t="s">
        <v>363</v>
      </c>
      <c r="D14799" s="33" t="s">
        <v>354</v>
      </c>
      <c r="E14799" s="34">
        <v>58145</v>
      </c>
      <c r="F14799" s="35">
        <v>16.751999999999999</v>
      </c>
      <c r="G14799" s="34">
        <v>185.6</v>
      </c>
    </row>
    <row r="14800" spans="1:7">
      <c r="A14800" s="32">
        <v>2018</v>
      </c>
      <c r="B14800" s="32">
        <v>1239</v>
      </c>
      <c r="C14800" s="33" t="s">
        <v>563</v>
      </c>
      <c r="D14800" s="33" t="s">
        <v>564</v>
      </c>
      <c r="E14800" s="34">
        <v>927096</v>
      </c>
      <c r="F14800" s="35">
        <v>1.05</v>
      </c>
      <c r="G14800" s="34">
        <v>258.3</v>
      </c>
    </row>
    <row r="14801" spans="1:7">
      <c r="A14801" s="32">
        <v>2018</v>
      </c>
      <c r="B14801" s="32">
        <v>1240</v>
      </c>
      <c r="C14801" s="33" t="s">
        <v>563</v>
      </c>
      <c r="D14801" s="33" t="s">
        <v>564</v>
      </c>
      <c r="E14801" s="34">
        <v>972978</v>
      </c>
      <c r="F14801" s="35">
        <v>1.052</v>
      </c>
      <c r="G14801" s="34">
        <v>275.89999999999998</v>
      </c>
    </row>
    <row r="14802" spans="1:7">
      <c r="A14802" s="32">
        <v>2018</v>
      </c>
      <c r="B14802" s="32">
        <v>1241</v>
      </c>
      <c r="C14802" s="33" t="s">
        <v>353</v>
      </c>
      <c r="D14802" s="33" t="s">
        <v>354</v>
      </c>
      <c r="E14802" s="34">
        <v>17021</v>
      </c>
      <c r="F14802" s="35">
        <v>21.86</v>
      </c>
      <c r="G14802" s="34">
        <v>275.7</v>
      </c>
    </row>
    <row r="14803" spans="1:7">
      <c r="A14803" s="32">
        <v>2018</v>
      </c>
      <c r="B14803" s="32">
        <v>1241</v>
      </c>
      <c r="C14803" s="33" t="s">
        <v>363</v>
      </c>
      <c r="D14803" s="33" t="s">
        <v>354</v>
      </c>
      <c r="E14803" s="34">
        <v>32923</v>
      </c>
      <c r="F14803" s="35">
        <v>17.579999999999998</v>
      </c>
      <c r="G14803" s="34">
        <v>176.7</v>
      </c>
    </row>
    <row r="14804" spans="1:7">
      <c r="A14804" s="32">
        <v>2018</v>
      </c>
      <c r="B14804" s="32">
        <v>1241</v>
      </c>
      <c r="C14804" s="33" t="s">
        <v>565</v>
      </c>
      <c r="D14804" s="33" t="s">
        <v>566</v>
      </c>
      <c r="E14804" s="34">
        <v>1771</v>
      </c>
      <c r="F14804" s="35">
        <v>5.73</v>
      </c>
      <c r="G14804" s="34">
        <v>1710.6</v>
      </c>
    </row>
    <row r="14805" spans="1:7">
      <c r="A14805" s="32">
        <v>2018</v>
      </c>
      <c r="B14805" s="32">
        <v>1241</v>
      </c>
      <c r="C14805" s="33" t="s">
        <v>363</v>
      </c>
      <c r="D14805" s="33" t="s">
        <v>354</v>
      </c>
      <c r="E14805" s="34">
        <v>32820</v>
      </c>
      <c r="F14805" s="35">
        <v>17.989999999999998</v>
      </c>
      <c r="G14805" s="34">
        <v>170.5</v>
      </c>
    </row>
    <row r="14806" spans="1:7">
      <c r="A14806" s="32">
        <v>2018</v>
      </c>
      <c r="B14806" s="32">
        <v>1241</v>
      </c>
      <c r="C14806" s="33" t="s">
        <v>363</v>
      </c>
      <c r="D14806" s="33" t="s">
        <v>354</v>
      </c>
      <c r="E14806" s="34">
        <v>32292</v>
      </c>
      <c r="F14806" s="35">
        <v>18.04</v>
      </c>
      <c r="G14806" s="34">
        <v>172.5</v>
      </c>
    </row>
    <row r="14807" spans="1:7">
      <c r="A14807" s="32">
        <v>2018</v>
      </c>
      <c r="B14807" s="32">
        <v>1241</v>
      </c>
      <c r="C14807" s="33" t="s">
        <v>363</v>
      </c>
      <c r="D14807" s="33" t="s">
        <v>354</v>
      </c>
      <c r="E14807" s="34">
        <v>16523</v>
      </c>
      <c r="F14807" s="35">
        <v>17.04</v>
      </c>
      <c r="G14807" s="34">
        <v>172</v>
      </c>
    </row>
    <row r="14808" spans="1:7">
      <c r="A14808" s="32">
        <v>2018</v>
      </c>
      <c r="B14808" s="32">
        <v>1241</v>
      </c>
      <c r="C14808" s="33" t="s">
        <v>363</v>
      </c>
      <c r="D14808" s="33" t="s">
        <v>354</v>
      </c>
      <c r="E14808" s="34">
        <v>49311</v>
      </c>
      <c r="F14808" s="35">
        <v>17.5</v>
      </c>
      <c r="G14808" s="34">
        <v>178</v>
      </c>
    </row>
    <row r="14809" spans="1:7">
      <c r="A14809" s="32">
        <v>2018</v>
      </c>
      <c r="B14809" s="32">
        <v>1241</v>
      </c>
      <c r="C14809" s="33" t="s">
        <v>363</v>
      </c>
      <c r="D14809" s="33" t="s">
        <v>354</v>
      </c>
      <c r="E14809" s="34">
        <v>65113</v>
      </c>
      <c r="F14809" s="35">
        <v>17.2</v>
      </c>
      <c r="G14809" s="34">
        <v>171.7</v>
      </c>
    </row>
    <row r="14810" spans="1:7">
      <c r="A14810" s="32">
        <v>2018</v>
      </c>
      <c r="B14810" s="32">
        <v>1241</v>
      </c>
      <c r="C14810" s="33" t="s">
        <v>363</v>
      </c>
      <c r="D14810" s="33" t="s">
        <v>354</v>
      </c>
      <c r="E14810" s="34">
        <v>65264</v>
      </c>
      <c r="F14810" s="35">
        <v>16.95</v>
      </c>
      <c r="G14810" s="34">
        <v>161.5</v>
      </c>
    </row>
    <row r="14811" spans="1:7">
      <c r="A14811" s="32">
        <v>2018</v>
      </c>
      <c r="B14811" s="32">
        <v>1241</v>
      </c>
      <c r="C14811" s="33" t="s">
        <v>363</v>
      </c>
      <c r="D14811" s="33" t="s">
        <v>354</v>
      </c>
      <c r="E14811" s="34">
        <v>32824</v>
      </c>
      <c r="F14811" s="35">
        <v>18.100000000000001</v>
      </c>
      <c r="G14811" s="34">
        <v>169.9</v>
      </c>
    </row>
    <row r="14812" spans="1:7">
      <c r="A14812" s="32">
        <v>2018</v>
      </c>
      <c r="B14812" s="32">
        <v>1241</v>
      </c>
      <c r="C14812" s="33" t="s">
        <v>363</v>
      </c>
      <c r="D14812" s="33" t="s">
        <v>354</v>
      </c>
      <c r="E14812" s="34">
        <v>16417</v>
      </c>
      <c r="F14812" s="35">
        <v>17.91</v>
      </c>
      <c r="G14812" s="34">
        <v>174.1</v>
      </c>
    </row>
    <row r="14813" spans="1:7">
      <c r="A14813" s="32">
        <v>2018</v>
      </c>
      <c r="B14813" s="32">
        <v>1242</v>
      </c>
      <c r="C14813" s="33" t="s">
        <v>563</v>
      </c>
      <c r="D14813" s="33" t="s">
        <v>564</v>
      </c>
      <c r="E14813" s="34">
        <v>221344</v>
      </c>
      <c r="F14813" s="35">
        <v>1</v>
      </c>
      <c r="G14813" s="34">
        <v>232.7</v>
      </c>
    </row>
    <row r="14814" spans="1:7">
      <c r="A14814" s="32">
        <v>2018</v>
      </c>
      <c r="B14814" s="32">
        <v>1248</v>
      </c>
      <c r="C14814" s="33" t="s">
        <v>563</v>
      </c>
      <c r="D14814" s="33" t="s">
        <v>564</v>
      </c>
      <c r="E14814" s="34">
        <v>18400</v>
      </c>
      <c r="F14814" s="35">
        <v>1</v>
      </c>
      <c r="G14814" s="34">
        <v>284.7</v>
      </c>
    </row>
    <row r="14815" spans="1:7">
      <c r="A14815" s="32">
        <v>2018</v>
      </c>
      <c r="B14815" s="32">
        <v>1250</v>
      </c>
      <c r="C14815" s="33" t="s">
        <v>363</v>
      </c>
      <c r="D14815" s="33" t="s">
        <v>354</v>
      </c>
      <c r="E14815" s="34">
        <v>180355</v>
      </c>
      <c r="F14815" s="35">
        <v>18.068000000000001</v>
      </c>
      <c r="G14815" s="34">
        <v>151.80000000000001</v>
      </c>
    </row>
    <row r="14816" spans="1:7">
      <c r="A14816" s="32">
        <v>2018</v>
      </c>
      <c r="B14816" s="32">
        <v>1250</v>
      </c>
      <c r="C14816" s="33" t="s">
        <v>563</v>
      </c>
      <c r="D14816" s="33" t="s">
        <v>564</v>
      </c>
      <c r="E14816" s="34">
        <v>9522</v>
      </c>
      <c r="F14816" s="35">
        <v>1.0449999999999999</v>
      </c>
      <c r="G14816" s="34">
        <v>515.79999999999995</v>
      </c>
    </row>
    <row r="14817" spans="1:7">
      <c r="A14817" s="32">
        <v>2018</v>
      </c>
      <c r="B14817" s="32">
        <v>1252</v>
      </c>
      <c r="C14817" s="33" t="s">
        <v>563</v>
      </c>
      <c r="D14817" s="33" t="s">
        <v>564</v>
      </c>
      <c r="E14817" s="34">
        <v>1862</v>
      </c>
      <c r="F14817" s="35">
        <v>1</v>
      </c>
      <c r="G14817" s="34">
        <v>691.8</v>
      </c>
    </row>
    <row r="14818" spans="1:7">
      <c r="A14818" s="32">
        <v>2018</v>
      </c>
      <c r="B14818" s="32">
        <v>1252</v>
      </c>
      <c r="C14818" s="33" t="s">
        <v>363</v>
      </c>
      <c r="D14818" s="33" t="s">
        <v>354</v>
      </c>
      <c r="E14818" s="34">
        <v>13312</v>
      </c>
      <c r="F14818" s="35">
        <v>17.93</v>
      </c>
      <c r="G14818" s="34">
        <v>147.80000000000001</v>
      </c>
    </row>
    <row r="14819" spans="1:7">
      <c r="A14819" s="32">
        <v>2018</v>
      </c>
      <c r="B14819" s="32">
        <v>1295</v>
      </c>
      <c r="C14819" s="33" t="s">
        <v>565</v>
      </c>
      <c r="D14819" s="33" t="s">
        <v>566</v>
      </c>
      <c r="E14819" s="34">
        <v>348</v>
      </c>
      <c r="F14819" s="35">
        <v>5.8</v>
      </c>
      <c r="G14819" s="34">
        <v>1760.6</v>
      </c>
    </row>
    <row r="14820" spans="1:7">
      <c r="A14820" s="32">
        <v>2018</v>
      </c>
      <c r="B14820" s="32">
        <v>1295</v>
      </c>
      <c r="C14820" s="33" t="s">
        <v>565</v>
      </c>
      <c r="D14820" s="33" t="s">
        <v>566</v>
      </c>
      <c r="E14820" s="34">
        <v>345</v>
      </c>
      <c r="F14820" s="35">
        <v>5.8</v>
      </c>
      <c r="G14820" s="34">
        <v>1739.3</v>
      </c>
    </row>
    <row r="14821" spans="1:7">
      <c r="A14821" s="32">
        <v>2018</v>
      </c>
      <c r="B14821" s="32">
        <v>1295</v>
      </c>
      <c r="C14821" s="33" t="s">
        <v>563</v>
      </c>
      <c r="D14821" s="33" t="s">
        <v>564</v>
      </c>
      <c r="E14821" s="34">
        <v>62725</v>
      </c>
      <c r="F14821" s="35">
        <v>1.02</v>
      </c>
      <c r="G14821" s="34">
        <v>646.29999999999995</v>
      </c>
    </row>
    <row r="14822" spans="1:7">
      <c r="A14822" s="32">
        <v>2018</v>
      </c>
      <c r="B14822" s="32">
        <v>1305</v>
      </c>
      <c r="C14822" s="33" t="s">
        <v>563</v>
      </c>
      <c r="D14822" s="33" t="s">
        <v>564</v>
      </c>
      <c r="E14822" s="34">
        <v>23263</v>
      </c>
      <c r="F14822" s="35">
        <v>1.02</v>
      </c>
      <c r="G14822" s="34">
        <v>361.3</v>
      </c>
    </row>
    <row r="14823" spans="1:7">
      <c r="A14823" s="32">
        <v>2018</v>
      </c>
      <c r="B14823" s="32">
        <v>1336</v>
      </c>
      <c r="C14823" s="33" t="s">
        <v>563</v>
      </c>
      <c r="D14823" s="33" t="s">
        <v>564</v>
      </c>
      <c r="E14823" s="34">
        <v>4997</v>
      </c>
      <c r="F14823" s="35">
        <v>1.111</v>
      </c>
      <c r="G14823" s="34">
        <v>381.9</v>
      </c>
    </row>
    <row r="14824" spans="1:7">
      <c r="A14824" s="32">
        <v>2018</v>
      </c>
      <c r="B14824" s="32">
        <v>1336</v>
      </c>
      <c r="C14824" s="33" t="s">
        <v>563</v>
      </c>
      <c r="D14824" s="33" t="s">
        <v>564</v>
      </c>
      <c r="E14824" s="34">
        <v>1656</v>
      </c>
      <c r="F14824" s="35">
        <v>1.111</v>
      </c>
      <c r="G14824" s="34">
        <v>379.4</v>
      </c>
    </row>
    <row r="14825" spans="1:7">
      <c r="A14825" s="32">
        <v>2018</v>
      </c>
      <c r="B14825" s="32">
        <v>1336</v>
      </c>
      <c r="C14825" s="33" t="s">
        <v>563</v>
      </c>
      <c r="D14825" s="33" t="s">
        <v>564</v>
      </c>
      <c r="E14825" s="34">
        <v>38145</v>
      </c>
      <c r="F14825" s="35">
        <v>1.111</v>
      </c>
      <c r="G14825" s="34">
        <v>265.60000000000002</v>
      </c>
    </row>
    <row r="14826" spans="1:7">
      <c r="A14826" s="32">
        <v>2018</v>
      </c>
      <c r="B14826" s="32">
        <v>1353</v>
      </c>
      <c r="C14826" s="33" t="s">
        <v>563</v>
      </c>
      <c r="D14826" s="33" t="s">
        <v>564</v>
      </c>
      <c r="E14826" s="34">
        <v>3111</v>
      </c>
      <c r="F14826" s="35">
        <v>1.24</v>
      </c>
      <c r="G14826" s="34">
        <v>435.2</v>
      </c>
    </row>
    <row r="14827" spans="1:7">
      <c r="A14827" s="32">
        <v>2018</v>
      </c>
      <c r="B14827" s="32">
        <v>1353</v>
      </c>
      <c r="C14827" s="33" t="s">
        <v>563</v>
      </c>
      <c r="D14827" s="33" t="s">
        <v>564</v>
      </c>
      <c r="E14827" s="34">
        <v>5513</v>
      </c>
      <c r="F14827" s="35">
        <v>1.23</v>
      </c>
      <c r="G14827" s="34">
        <v>478.9</v>
      </c>
    </row>
    <row r="14828" spans="1:7">
      <c r="A14828" s="32">
        <v>2018</v>
      </c>
      <c r="B14828" s="32">
        <v>1353</v>
      </c>
      <c r="C14828" s="33" t="s">
        <v>563</v>
      </c>
      <c r="D14828" s="33" t="s">
        <v>564</v>
      </c>
      <c r="E14828" s="34">
        <v>8786</v>
      </c>
      <c r="F14828" s="35">
        <v>1.24</v>
      </c>
      <c r="G14828" s="34">
        <v>356.5</v>
      </c>
    </row>
    <row r="14829" spans="1:7">
      <c r="A14829" s="32">
        <v>2018</v>
      </c>
      <c r="B14829" s="32">
        <v>1353</v>
      </c>
      <c r="C14829" s="33" t="s">
        <v>563</v>
      </c>
      <c r="D14829" s="33" t="s">
        <v>564</v>
      </c>
      <c r="E14829" s="34">
        <v>66768</v>
      </c>
      <c r="F14829" s="35">
        <v>1.23</v>
      </c>
      <c r="G14829" s="34">
        <v>353.4</v>
      </c>
    </row>
    <row r="14830" spans="1:7">
      <c r="A14830" s="32">
        <v>2018</v>
      </c>
      <c r="B14830" s="32">
        <v>1353</v>
      </c>
      <c r="C14830" s="33" t="s">
        <v>563</v>
      </c>
      <c r="D14830" s="33" t="s">
        <v>564</v>
      </c>
      <c r="E14830" s="34">
        <v>15176</v>
      </c>
      <c r="F14830" s="35">
        <v>1.24</v>
      </c>
      <c r="G14830" s="34">
        <v>308.60000000000002</v>
      </c>
    </row>
    <row r="14831" spans="1:7">
      <c r="A14831" s="32">
        <v>2018</v>
      </c>
      <c r="B14831" s="32">
        <v>1353</v>
      </c>
      <c r="C14831" s="33" t="s">
        <v>563</v>
      </c>
      <c r="D14831" s="33" t="s">
        <v>564</v>
      </c>
      <c r="E14831" s="34">
        <v>15371</v>
      </c>
      <c r="F14831" s="35">
        <v>1.23</v>
      </c>
      <c r="G14831" s="34">
        <v>349.6</v>
      </c>
    </row>
    <row r="14832" spans="1:7">
      <c r="A14832" s="32">
        <v>2018</v>
      </c>
      <c r="B14832" s="32">
        <v>1353</v>
      </c>
      <c r="C14832" s="33" t="s">
        <v>563</v>
      </c>
      <c r="D14832" s="33" t="s">
        <v>564</v>
      </c>
      <c r="E14832" s="34">
        <v>19172</v>
      </c>
      <c r="F14832" s="35">
        <v>1.22</v>
      </c>
      <c r="G14832" s="34">
        <v>434.5</v>
      </c>
    </row>
    <row r="14833" spans="1:7">
      <c r="A14833" s="32">
        <v>2018</v>
      </c>
      <c r="B14833" s="32">
        <v>1353</v>
      </c>
      <c r="C14833" s="33" t="s">
        <v>563</v>
      </c>
      <c r="D14833" s="33" t="s">
        <v>564</v>
      </c>
      <c r="E14833" s="34">
        <v>21641</v>
      </c>
      <c r="F14833" s="35">
        <v>1.23</v>
      </c>
      <c r="G14833" s="34">
        <v>364.7</v>
      </c>
    </row>
    <row r="14834" spans="1:7">
      <c r="A14834" s="32">
        <v>2018</v>
      </c>
      <c r="B14834" s="32">
        <v>1353</v>
      </c>
      <c r="C14834" s="33" t="s">
        <v>563</v>
      </c>
      <c r="D14834" s="33" t="s">
        <v>564</v>
      </c>
      <c r="E14834" s="34">
        <v>22435</v>
      </c>
      <c r="F14834" s="35">
        <v>1.23</v>
      </c>
      <c r="G14834" s="34">
        <v>348.1</v>
      </c>
    </row>
    <row r="14835" spans="1:7">
      <c r="A14835" s="32">
        <v>2018</v>
      </c>
      <c r="B14835" s="32">
        <v>1353</v>
      </c>
      <c r="C14835" s="33" t="s">
        <v>563</v>
      </c>
      <c r="D14835" s="33" t="s">
        <v>564</v>
      </c>
      <c r="E14835" s="34">
        <v>23106</v>
      </c>
      <c r="F14835" s="35">
        <v>1.24</v>
      </c>
      <c r="G14835" s="34">
        <v>335.4</v>
      </c>
    </row>
    <row r="14836" spans="1:7">
      <c r="A14836" s="32">
        <v>2018</v>
      </c>
      <c r="B14836" s="32">
        <v>1353</v>
      </c>
      <c r="C14836" s="33" t="s">
        <v>563</v>
      </c>
      <c r="D14836" s="33" t="s">
        <v>564</v>
      </c>
      <c r="E14836" s="34">
        <v>23124</v>
      </c>
      <c r="F14836" s="35">
        <v>1.23</v>
      </c>
      <c r="G14836" s="34">
        <v>369.9</v>
      </c>
    </row>
    <row r="14837" spans="1:7">
      <c r="A14837" s="32">
        <v>2018</v>
      </c>
      <c r="B14837" s="32">
        <v>1353</v>
      </c>
      <c r="C14837" s="33" t="s">
        <v>563</v>
      </c>
      <c r="D14837" s="33" t="s">
        <v>564</v>
      </c>
      <c r="E14837" s="34">
        <v>23503</v>
      </c>
      <c r="F14837" s="35">
        <v>1.24</v>
      </c>
      <c r="G14837" s="34">
        <v>351.5</v>
      </c>
    </row>
    <row r="14838" spans="1:7">
      <c r="A14838" s="32">
        <v>2018</v>
      </c>
      <c r="B14838" s="32">
        <v>1353</v>
      </c>
      <c r="C14838" s="33" t="s">
        <v>563</v>
      </c>
      <c r="D14838" s="33" t="s">
        <v>564</v>
      </c>
      <c r="E14838" s="34">
        <v>32730</v>
      </c>
      <c r="F14838" s="35">
        <v>1.23</v>
      </c>
      <c r="G14838" s="34">
        <v>337.2</v>
      </c>
    </row>
    <row r="14839" spans="1:7">
      <c r="A14839" s="32">
        <v>2018</v>
      </c>
      <c r="B14839" s="32">
        <v>1353</v>
      </c>
      <c r="C14839" s="33" t="s">
        <v>563</v>
      </c>
      <c r="D14839" s="33" t="s">
        <v>564</v>
      </c>
      <c r="E14839" s="34">
        <v>35454</v>
      </c>
      <c r="F14839" s="35">
        <v>1.24</v>
      </c>
      <c r="G14839" s="34">
        <v>346.3</v>
      </c>
    </row>
    <row r="14840" spans="1:7">
      <c r="A14840" s="32">
        <v>2018</v>
      </c>
      <c r="B14840" s="32">
        <v>1353</v>
      </c>
      <c r="C14840" s="33" t="s">
        <v>563</v>
      </c>
      <c r="D14840" s="33" t="s">
        <v>564</v>
      </c>
      <c r="E14840" s="34">
        <v>62941</v>
      </c>
      <c r="F14840" s="35">
        <v>1.23</v>
      </c>
      <c r="G14840" s="34">
        <v>356.6</v>
      </c>
    </row>
    <row r="14841" spans="1:7">
      <c r="A14841" s="32">
        <v>2018</v>
      </c>
      <c r="B14841" s="32">
        <v>1353</v>
      </c>
      <c r="C14841" s="33" t="s">
        <v>563</v>
      </c>
      <c r="D14841" s="33" t="s">
        <v>564</v>
      </c>
      <c r="E14841" s="34">
        <v>2078</v>
      </c>
      <c r="F14841" s="35">
        <v>1.24</v>
      </c>
      <c r="G14841" s="34">
        <v>329.3</v>
      </c>
    </row>
    <row r="14842" spans="1:7">
      <c r="A14842" s="32">
        <v>2018</v>
      </c>
      <c r="B14842" s="32">
        <v>1353</v>
      </c>
      <c r="C14842" s="33" t="s">
        <v>563</v>
      </c>
      <c r="D14842" s="33" t="s">
        <v>564</v>
      </c>
      <c r="E14842" s="34">
        <v>1574</v>
      </c>
      <c r="F14842" s="35">
        <v>1.24</v>
      </c>
      <c r="G14842" s="34">
        <v>299.7</v>
      </c>
    </row>
    <row r="14843" spans="1:7">
      <c r="A14843" s="32">
        <v>2018</v>
      </c>
      <c r="B14843" s="32">
        <v>1353</v>
      </c>
      <c r="C14843" s="33" t="s">
        <v>563</v>
      </c>
      <c r="D14843" s="33" t="s">
        <v>564</v>
      </c>
      <c r="E14843" s="34">
        <v>594</v>
      </c>
      <c r="F14843" s="35">
        <v>1.24</v>
      </c>
      <c r="G14843" s="34">
        <v>309.2</v>
      </c>
    </row>
    <row r="14844" spans="1:7">
      <c r="A14844" s="32">
        <v>2018</v>
      </c>
      <c r="B14844" s="32">
        <v>1353</v>
      </c>
      <c r="C14844" s="33" t="s">
        <v>563</v>
      </c>
      <c r="D14844" s="33" t="s">
        <v>564</v>
      </c>
      <c r="E14844" s="34">
        <v>319</v>
      </c>
      <c r="F14844" s="35">
        <v>1.22</v>
      </c>
      <c r="G14844" s="34">
        <v>358.2</v>
      </c>
    </row>
    <row r="14845" spans="1:7">
      <c r="A14845" s="32">
        <v>2018</v>
      </c>
      <c r="B14845" s="32">
        <v>1353</v>
      </c>
      <c r="C14845" s="33" t="s">
        <v>563</v>
      </c>
      <c r="D14845" s="33" t="s">
        <v>564</v>
      </c>
      <c r="E14845" s="34">
        <v>11676</v>
      </c>
      <c r="F14845" s="35">
        <v>1.24</v>
      </c>
      <c r="G14845" s="34">
        <v>324</v>
      </c>
    </row>
    <row r="14846" spans="1:7">
      <c r="A14846" s="32">
        <v>2018</v>
      </c>
      <c r="B14846" s="32">
        <v>1355</v>
      </c>
      <c r="C14846" s="33" t="s">
        <v>353</v>
      </c>
      <c r="D14846" s="33" t="s">
        <v>354</v>
      </c>
      <c r="E14846" s="34">
        <v>989</v>
      </c>
      <c r="F14846" s="35">
        <v>22.265999999999998</v>
      </c>
      <c r="G14846" s="34">
        <v>295.39999999999998</v>
      </c>
    </row>
    <row r="14847" spans="1:7">
      <c r="A14847" s="32">
        <v>2018</v>
      </c>
      <c r="B14847" s="32">
        <v>1355</v>
      </c>
      <c r="C14847" s="33" t="s">
        <v>353</v>
      </c>
      <c r="D14847" s="33" t="s">
        <v>354</v>
      </c>
      <c r="E14847" s="34">
        <v>44840</v>
      </c>
      <c r="F14847" s="35">
        <v>22.158999999999999</v>
      </c>
      <c r="G14847" s="34">
        <v>256</v>
      </c>
    </row>
    <row r="14848" spans="1:7">
      <c r="A14848" s="32">
        <v>2018</v>
      </c>
      <c r="B14848" s="32">
        <v>1355</v>
      </c>
      <c r="C14848" s="33" t="s">
        <v>353</v>
      </c>
      <c r="D14848" s="33" t="s">
        <v>354</v>
      </c>
      <c r="E14848" s="34">
        <v>33600</v>
      </c>
      <c r="F14848" s="35">
        <v>22.928000000000001</v>
      </c>
      <c r="G14848" s="34">
        <v>236.1</v>
      </c>
    </row>
    <row r="14849" spans="1:7">
      <c r="A14849" s="32">
        <v>2018</v>
      </c>
      <c r="B14849" s="32">
        <v>1355</v>
      </c>
      <c r="C14849" s="33" t="s">
        <v>353</v>
      </c>
      <c r="D14849" s="33" t="s">
        <v>354</v>
      </c>
      <c r="E14849" s="34">
        <v>5940</v>
      </c>
      <c r="F14849" s="35">
        <v>23.452999999999999</v>
      </c>
      <c r="G14849" s="34">
        <v>276.3</v>
      </c>
    </row>
    <row r="14850" spans="1:7">
      <c r="A14850" s="32">
        <v>2018</v>
      </c>
      <c r="B14850" s="32">
        <v>1355</v>
      </c>
      <c r="C14850" s="33" t="s">
        <v>565</v>
      </c>
      <c r="D14850" s="33" t="s">
        <v>566</v>
      </c>
      <c r="E14850" s="34">
        <v>1319</v>
      </c>
      <c r="F14850" s="35">
        <v>5.88</v>
      </c>
      <c r="G14850" s="34">
        <v>1795.1</v>
      </c>
    </row>
    <row r="14851" spans="1:7">
      <c r="A14851" s="32">
        <v>2018</v>
      </c>
      <c r="B14851" s="32">
        <v>1355</v>
      </c>
      <c r="C14851" s="33" t="s">
        <v>563</v>
      </c>
      <c r="D14851" s="33" t="s">
        <v>564</v>
      </c>
      <c r="E14851" s="34">
        <v>339439</v>
      </c>
      <c r="F14851" s="35">
        <v>1.0249999999999999</v>
      </c>
      <c r="G14851" s="34">
        <v>293.3</v>
      </c>
    </row>
    <row r="14852" spans="1:7">
      <c r="A14852" s="32">
        <v>2018</v>
      </c>
      <c r="B14852" s="32">
        <v>1356</v>
      </c>
      <c r="C14852" s="33" t="s">
        <v>353</v>
      </c>
      <c r="D14852" s="33" t="s">
        <v>354</v>
      </c>
      <c r="E14852" s="34">
        <v>11630</v>
      </c>
      <c r="F14852" s="35">
        <v>25.363</v>
      </c>
      <c r="G14852" s="34">
        <v>224.7</v>
      </c>
    </row>
    <row r="14853" spans="1:7">
      <c r="A14853" s="32">
        <v>2018</v>
      </c>
      <c r="B14853" s="32">
        <v>1356</v>
      </c>
      <c r="C14853" s="33" t="s">
        <v>353</v>
      </c>
      <c r="D14853" s="33" t="s">
        <v>354</v>
      </c>
      <c r="E14853" s="34">
        <v>6452</v>
      </c>
      <c r="F14853" s="35">
        <v>23.617999999999999</v>
      </c>
      <c r="G14853" s="34">
        <v>194.3</v>
      </c>
    </row>
    <row r="14854" spans="1:7">
      <c r="A14854" s="32">
        <v>2018</v>
      </c>
      <c r="B14854" s="32">
        <v>1356</v>
      </c>
      <c r="C14854" s="33" t="s">
        <v>353</v>
      </c>
      <c r="D14854" s="33" t="s">
        <v>354</v>
      </c>
      <c r="E14854" s="34">
        <v>99848</v>
      </c>
      <c r="F14854" s="35">
        <v>23.064</v>
      </c>
      <c r="G14854" s="34">
        <v>203.6</v>
      </c>
    </row>
    <row r="14855" spans="1:7">
      <c r="A14855" s="32">
        <v>2018</v>
      </c>
      <c r="B14855" s="32">
        <v>1356</v>
      </c>
      <c r="C14855" s="33" t="s">
        <v>353</v>
      </c>
      <c r="D14855" s="33" t="s">
        <v>354</v>
      </c>
      <c r="E14855" s="34">
        <v>6468</v>
      </c>
      <c r="F14855" s="35">
        <v>23.552</v>
      </c>
      <c r="G14855" s="34">
        <v>211.7</v>
      </c>
    </row>
    <row r="14856" spans="1:7">
      <c r="A14856" s="32">
        <v>2018</v>
      </c>
      <c r="B14856" s="32">
        <v>1356</v>
      </c>
      <c r="C14856" s="33" t="s">
        <v>353</v>
      </c>
      <c r="D14856" s="33" t="s">
        <v>354</v>
      </c>
      <c r="E14856" s="34">
        <v>44777</v>
      </c>
      <c r="F14856" s="35">
        <v>23.428000000000001</v>
      </c>
      <c r="G14856" s="34">
        <v>197.6</v>
      </c>
    </row>
    <row r="14857" spans="1:7">
      <c r="A14857" s="32">
        <v>2018</v>
      </c>
      <c r="B14857" s="32">
        <v>1356</v>
      </c>
      <c r="C14857" s="33" t="s">
        <v>353</v>
      </c>
      <c r="D14857" s="33" t="s">
        <v>354</v>
      </c>
      <c r="E14857" s="34">
        <v>32556</v>
      </c>
      <c r="F14857" s="35">
        <v>23.863</v>
      </c>
      <c r="G14857" s="34">
        <v>199.6</v>
      </c>
    </row>
    <row r="14858" spans="1:7">
      <c r="A14858" s="32">
        <v>2018</v>
      </c>
      <c r="B14858" s="32">
        <v>1356</v>
      </c>
      <c r="C14858" s="33" t="s">
        <v>353</v>
      </c>
      <c r="D14858" s="33" t="s">
        <v>354</v>
      </c>
      <c r="E14858" s="34">
        <v>53064</v>
      </c>
      <c r="F14858" s="35">
        <v>23.1</v>
      </c>
      <c r="G14858" s="34">
        <v>184</v>
      </c>
    </row>
    <row r="14859" spans="1:7">
      <c r="A14859" s="32">
        <v>2018</v>
      </c>
      <c r="B14859" s="32">
        <v>1356</v>
      </c>
      <c r="C14859" s="33" t="s">
        <v>353</v>
      </c>
      <c r="D14859" s="33" t="s">
        <v>354</v>
      </c>
      <c r="E14859" s="34">
        <v>13465</v>
      </c>
      <c r="F14859" s="35">
        <v>23.893999999999998</v>
      </c>
      <c r="G14859" s="34">
        <v>185.4</v>
      </c>
    </row>
    <row r="14860" spans="1:7">
      <c r="A14860" s="32">
        <v>2018</v>
      </c>
      <c r="B14860" s="32">
        <v>1356</v>
      </c>
      <c r="C14860" s="33" t="s">
        <v>353</v>
      </c>
      <c r="D14860" s="33" t="s">
        <v>354</v>
      </c>
      <c r="E14860" s="34">
        <v>3220</v>
      </c>
      <c r="F14860" s="35">
        <v>23.882999999999999</v>
      </c>
      <c r="G14860" s="34">
        <v>185</v>
      </c>
    </row>
    <row r="14861" spans="1:7">
      <c r="A14861" s="32">
        <v>2018</v>
      </c>
      <c r="B14861" s="32">
        <v>1356</v>
      </c>
      <c r="C14861" s="33" t="s">
        <v>353</v>
      </c>
      <c r="D14861" s="33" t="s">
        <v>354</v>
      </c>
      <c r="E14861" s="34">
        <v>17365</v>
      </c>
      <c r="F14861" s="35">
        <v>22.742999999999999</v>
      </c>
      <c r="G14861" s="34">
        <v>181.9</v>
      </c>
    </row>
    <row r="14862" spans="1:7">
      <c r="A14862" s="32">
        <v>2018</v>
      </c>
      <c r="B14862" s="32">
        <v>1356</v>
      </c>
      <c r="C14862" s="33" t="s">
        <v>353</v>
      </c>
      <c r="D14862" s="33" t="s">
        <v>354</v>
      </c>
      <c r="E14862" s="34">
        <v>17780</v>
      </c>
      <c r="F14862" s="35">
        <v>22.396000000000001</v>
      </c>
      <c r="G14862" s="34">
        <v>195.1</v>
      </c>
    </row>
    <row r="14863" spans="1:7">
      <c r="A14863" s="32">
        <v>2018</v>
      </c>
      <c r="B14863" s="32">
        <v>1356</v>
      </c>
      <c r="C14863" s="33" t="s">
        <v>353</v>
      </c>
      <c r="D14863" s="33" t="s">
        <v>354</v>
      </c>
      <c r="E14863" s="34">
        <v>26817</v>
      </c>
      <c r="F14863" s="35">
        <v>25.754000000000001</v>
      </c>
      <c r="G14863" s="34">
        <v>180.8</v>
      </c>
    </row>
    <row r="14864" spans="1:7">
      <c r="A14864" s="32">
        <v>2018</v>
      </c>
      <c r="B14864" s="32">
        <v>1356</v>
      </c>
      <c r="C14864" s="33" t="s">
        <v>353</v>
      </c>
      <c r="D14864" s="33" t="s">
        <v>354</v>
      </c>
      <c r="E14864" s="34">
        <v>16472</v>
      </c>
      <c r="F14864" s="35">
        <v>23.106000000000002</v>
      </c>
      <c r="G14864" s="34">
        <v>175</v>
      </c>
    </row>
    <row r="14865" spans="1:7">
      <c r="A14865" s="32">
        <v>2018</v>
      </c>
      <c r="B14865" s="32">
        <v>1356</v>
      </c>
      <c r="C14865" s="33" t="s">
        <v>353</v>
      </c>
      <c r="D14865" s="33" t="s">
        <v>354</v>
      </c>
      <c r="E14865" s="34">
        <v>1596</v>
      </c>
      <c r="F14865" s="35">
        <v>23.803999999999998</v>
      </c>
      <c r="G14865" s="34">
        <v>167.7</v>
      </c>
    </row>
    <row r="14866" spans="1:7">
      <c r="A14866" s="32">
        <v>2018</v>
      </c>
      <c r="B14866" s="32">
        <v>1356</v>
      </c>
      <c r="C14866" s="33" t="s">
        <v>353</v>
      </c>
      <c r="D14866" s="33" t="s">
        <v>354</v>
      </c>
      <c r="E14866" s="34">
        <v>24323</v>
      </c>
      <c r="F14866" s="35">
        <v>25.562000000000001</v>
      </c>
      <c r="G14866" s="34">
        <v>152.4</v>
      </c>
    </row>
    <row r="14867" spans="1:7">
      <c r="A14867" s="32">
        <v>2018</v>
      </c>
      <c r="B14867" s="32">
        <v>1356</v>
      </c>
      <c r="C14867" s="33" t="s">
        <v>353</v>
      </c>
      <c r="D14867" s="33" t="s">
        <v>354</v>
      </c>
      <c r="E14867" s="34">
        <v>62196</v>
      </c>
      <c r="F14867" s="35">
        <v>23.891999999999999</v>
      </c>
      <c r="G14867" s="34">
        <v>166.1</v>
      </c>
    </row>
    <row r="14868" spans="1:7">
      <c r="A14868" s="32">
        <v>2018</v>
      </c>
      <c r="B14868" s="32">
        <v>1356</v>
      </c>
      <c r="C14868" s="33" t="s">
        <v>353</v>
      </c>
      <c r="D14868" s="33" t="s">
        <v>354</v>
      </c>
      <c r="E14868" s="34">
        <v>6331</v>
      </c>
      <c r="F14868" s="35">
        <v>22.765999999999998</v>
      </c>
      <c r="G14868" s="34">
        <v>184.3</v>
      </c>
    </row>
    <row r="14869" spans="1:7">
      <c r="A14869" s="32">
        <v>2018</v>
      </c>
      <c r="B14869" s="32">
        <v>1356</v>
      </c>
      <c r="C14869" s="33" t="s">
        <v>353</v>
      </c>
      <c r="D14869" s="33" t="s">
        <v>354</v>
      </c>
      <c r="E14869" s="34">
        <v>9478</v>
      </c>
      <c r="F14869" s="35">
        <v>21.841000000000001</v>
      </c>
      <c r="G14869" s="34">
        <v>167.4</v>
      </c>
    </row>
    <row r="14870" spans="1:7">
      <c r="A14870" s="32">
        <v>2018</v>
      </c>
      <c r="B14870" s="32">
        <v>1356</v>
      </c>
      <c r="C14870" s="33" t="s">
        <v>353</v>
      </c>
      <c r="D14870" s="33" t="s">
        <v>354</v>
      </c>
      <c r="E14870" s="34">
        <v>9676</v>
      </c>
      <c r="F14870" s="35">
        <v>25.556999999999999</v>
      </c>
      <c r="G14870" s="34">
        <v>185.5</v>
      </c>
    </row>
    <row r="14871" spans="1:7">
      <c r="A14871" s="32">
        <v>2018</v>
      </c>
      <c r="B14871" s="32">
        <v>1363</v>
      </c>
      <c r="C14871" s="33" t="s">
        <v>563</v>
      </c>
      <c r="D14871" s="33" t="s">
        <v>564</v>
      </c>
      <c r="E14871" s="34">
        <v>1906095</v>
      </c>
      <c r="F14871" s="35">
        <v>1.0649999999999999</v>
      </c>
      <c r="G14871" s="34">
        <v>309.3</v>
      </c>
    </row>
    <row r="14872" spans="1:7">
      <c r="A14872" s="32">
        <v>2018</v>
      </c>
      <c r="B14872" s="32">
        <v>1364</v>
      </c>
      <c r="C14872" s="33" t="s">
        <v>353</v>
      </c>
      <c r="D14872" s="33" t="s">
        <v>354</v>
      </c>
      <c r="E14872" s="34">
        <v>8255</v>
      </c>
      <c r="F14872" s="35">
        <v>25.355</v>
      </c>
      <c r="G14872" s="34">
        <v>221.8</v>
      </c>
    </row>
    <row r="14873" spans="1:7">
      <c r="A14873" s="32">
        <v>2018</v>
      </c>
      <c r="B14873" s="32">
        <v>1364</v>
      </c>
      <c r="C14873" s="33" t="s">
        <v>353</v>
      </c>
      <c r="D14873" s="33" t="s">
        <v>354</v>
      </c>
      <c r="E14873" s="34">
        <v>52664</v>
      </c>
      <c r="F14873" s="35">
        <v>24.187000000000001</v>
      </c>
      <c r="G14873" s="34">
        <v>191.4</v>
      </c>
    </row>
    <row r="14874" spans="1:7">
      <c r="A14874" s="32">
        <v>2018</v>
      </c>
      <c r="B14874" s="32">
        <v>1364</v>
      </c>
      <c r="C14874" s="33" t="s">
        <v>563</v>
      </c>
      <c r="D14874" s="33" t="s">
        <v>564</v>
      </c>
      <c r="E14874" s="34">
        <v>27279</v>
      </c>
      <c r="F14874" s="35">
        <v>1.0649999999999999</v>
      </c>
      <c r="G14874" s="34">
        <v>990.8</v>
      </c>
    </row>
    <row r="14875" spans="1:7">
      <c r="A14875" s="32">
        <v>2018</v>
      </c>
      <c r="B14875" s="32">
        <v>1364</v>
      </c>
      <c r="C14875" s="33" t="s">
        <v>353</v>
      </c>
      <c r="D14875" s="33" t="s">
        <v>354</v>
      </c>
      <c r="E14875" s="34">
        <v>44975</v>
      </c>
      <c r="F14875" s="35">
        <v>23.439</v>
      </c>
      <c r="G14875" s="34">
        <v>194.3</v>
      </c>
    </row>
    <row r="14876" spans="1:7">
      <c r="A14876" s="32">
        <v>2018</v>
      </c>
      <c r="B14876" s="32">
        <v>1364</v>
      </c>
      <c r="C14876" s="33" t="s">
        <v>353</v>
      </c>
      <c r="D14876" s="33" t="s">
        <v>354</v>
      </c>
      <c r="E14876" s="34">
        <v>13139</v>
      </c>
      <c r="F14876" s="35">
        <v>23.064</v>
      </c>
      <c r="G14876" s="34">
        <v>200.2</v>
      </c>
    </row>
    <row r="14877" spans="1:7">
      <c r="A14877" s="32">
        <v>2018</v>
      </c>
      <c r="B14877" s="32">
        <v>1364</v>
      </c>
      <c r="C14877" s="33" t="s">
        <v>353</v>
      </c>
      <c r="D14877" s="33" t="s">
        <v>354</v>
      </c>
      <c r="E14877" s="34">
        <v>16160</v>
      </c>
      <c r="F14877" s="35">
        <v>23.812999999999999</v>
      </c>
      <c r="G14877" s="34">
        <v>193.2</v>
      </c>
    </row>
    <row r="14878" spans="1:7">
      <c r="A14878" s="32">
        <v>2018</v>
      </c>
      <c r="B14878" s="32">
        <v>1364</v>
      </c>
      <c r="C14878" s="33" t="s">
        <v>353</v>
      </c>
      <c r="D14878" s="33" t="s">
        <v>354</v>
      </c>
      <c r="E14878" s="34">
        <v>10649</v>
      </c>
      <c r="F14878" s="35">
        <v>23.23</v>
      </c>
      <c r="G14878" s="34">
        <v>216.1</v>
      </c>
    </row>
    <row r="14879" spans="1:7">
      <c r="A14879" s="32">
        <v>2018</v>
      </c>
      <c r="B14879" s="32">
        <v>1364</v>
      </c>
      <c r="C14879" s="33" t="s">
        <v>353</v>
      </c>
      <c r="D14879" s="33" t="s">
        <v>354</v>
      </c>
      <c r="E14879" s="34">
        <v>32001</v>
      </c>
      <c r="F14879" s="35">
        <v>23.126000000000001</v>
      </c>
      <c r="G14879" s="34">
        <v>207.5</v>
      </c>
    </row>
    <row r="14880" spans="1:7">
      <c r="A14880" s="32">
        <v>2018</v>
      </c>
      <c r="B14880" s="32">
        <v>1364</v>
      </c>
      <c r="C14880" s="33" t="s">
        <v>353</v>
      </c>
      <c r="D14880" s="33" t="s">
        <v>354</v>
      </c>
      <c r="E14880" s="34">
        <v>9726</v>
      </c>
      <c r="F14880" s="35">
        <v>23.661999999999999</v>
      </c>
      <c r="G14880" s="34">
        <v>198.1</v>
      </c>
    </row>
    <row r="14881" spans="1:7">
      <c r="A14881" s="32">
        <v>2018</v>
      </c>
      <c r="B14881" s="32">
        <v>1364</v>
      </c>
      <c r="C14881" s="33" t="s">
        <v>353</v>
      </c>
      <c r="D14881" s="33" t="s">
        <v>354</v>
      </c>
      <c r="E14881" s="34">
        <v>9505</v>
      </c>
      <c r="F14881" s="35">
        <v>22.826000000000001</v>
      </c>
      <c r="G14881" s="34">
        <v>178.5</v>
      </c>
    </row>
    <row r="14882" spans="1:7">
      <c r="A14882" s="32">
        <v>2018</v>
      </c>
      <c r="B14882" s="32">
        <v>1364</v>
      </c>
      <c r="C14882" s="33" t="s">
        <v>353</v>
      </c>
      <c r="D14882" s="33" t="s">
        <v>354</v>
      </c>
      <c r="E14882" s="34">
        <v>21311</v>
      </c>
      <c r="F14882" s="35">
        <v>23.006</v>
      </c>
      <c r="G14882" s="34">
        <v>205.2</v>
      </c>
    </row>
    <row r="14883" spans="1:7">
      <c r="A14883" s="32">
        <v>2018</v>
      </c>
      <c r="B14883" s="32">
        <v>1364</v>
      </c>
      <c r="C14883" s="33" t="s">
        <v>353</v>
      </c>
      <c r="D14883" s="33" t="s">
        <v>354</v>
      </c>
      <c r="E14883" s="34">
        <v>9740</v>
      </c>
      <c r="F14883" s="35">
        <v>23.526</v>
      </c>
      <c r="G14883" s="34">
        <v>195.9</v>
      </c>
    </row>
    <row r="14884" spans="1:7">
      <c r="A14884" s="32">
        <v>2018</v>
      </c>
      <c r="B14884" s="32">
        <v>1364</v>
      </c>
      <c r="C14884" s="33" t="s">
        <v>353</v>
      </c>
      <c r="D14884" s="33" t="s">
        <v>354</v>
      </c>
      <c r="E14884" s="34">
        <v>5138</v>
      </c>
      <c r="F14884" s="35">
        <v>23.158000000000001</v>
      </c>
      <c r="G14884" s="34">
        <v>180.1</v>
      </c>
    </row>
    <row r="14885" spans="1:7">
      <c r="A14885" s="32">
        <v>2018</v>
      </c>
      <c r="B14885" s="32">
        <v>1364</v>
      </c>
      <c r="C14885" s="33" t="s">
        <v>353</v>
      </c>
      <c r="D14885" s="33" t="s">
        <v>354</v>
      </c>
      <c r="E14885" s="34">
        <v>36757</v>
      </c>
      <c r="F14885" s="35">
        <v>23.097999999999999</v>
      </c>
      <c r="G14885" s="34">
        <v>171.7</v>
      </c>
    </row>
    <row r="14886" spans="1:7">
      <c r="A14886" s="32">
        <v>2018</v>
      </c>
      <c r="B14886" s="32">
        <v>1364</v>
      </c>
      <c r="C14886" s="33" t="s">
        <v>353</v>
      </c>
      <c r="D14886" s="33" t="s">
        <v>354</v>
      </c>
      <c r="E14886" s="34">
        <v>63274</v>
      </c>
      <c r="F14886" s="35">
        <v>23.991</v>
      </c>
      <c r="G14886" s="34">
        <v>197.8</v>
      </c>
    </row>
    <row r="14887" spans="1:7">
      <c r="A14887" s="32">
        <v>2018</v>
      </c>
      <c r="B14887" s="32">
        <v>1366</v>
      </c>
      <c r="C14887" s="33" t="s">
        <v>563</v>
      </c>
      <c r="D14887" s="33" t="s">
        <v>564</v>
      </c>
      <c r="E14887" s="34">
        <v>76182</v>
      </c>
      <c r="F14887" s="35">
        <v>1.0649999999999999</v>
      </c>
      <c r="G14887" s="34">
        <v>618.79999999999995</v>
      </c>
    </row>
    <row r="14888" spans="1:7">
      <c r="A14888" s="32">
        <v>2018</v>
      </c>
      <c r="B14888" s="32">
        <v>1374</v>
      </c>
      <c r="C14888" s="33" t="s">
        <v>353</v>
      </c>
      <c r="D14888" s="33" t="s">
        <v>354</v>
      </c>
      <c r="E14888" s="34">
        <v>17970</v>
      </c>
      <c r="F14888" s="35">
        <v>22.382000000000001</v>
      </c>
      <c r="G14888" s="34">
        <v>199</v>
      </c>
    </row>
    <row r="14889" spans="1:7">
      <c r="A14889" s="32">
        <v>2018</v>
      </c>
      <c r="B14889" s="32">
        <v>1374</v>
      </c>
      <c r="C14889" s="33" t="s">
        <v>353</v>
      </c>
      <c r="D14889" s="33" t="s">
        <v>354</v>
      </c>
      <c r="E14889" s="34">
        <v>17186</v>
      </c>
      <c r="F14889" s="35">
        <v>22.245999999999999</v>
      </c>
      <c r="G14889" s="34">
        <v>199.2</v>
      </c>
    </row>
    <row r="14890" spans="1:7">
      <c r="A14890" s="32">
        <v>2018</v>
      </c>
      <c r="B14890" s="32">
        <v>1374</v>
      </c>
      <c r="C14890" s="33" t="s">
        <v>353</v>
      </c>
      <c r="D14890" s="33" t="s">
        <v>354</v>
      </c>
      <c r="E14890" s="34">
        <v>12198</v>
      </c>
      <c r="F14890" s="35">
        <v>22.155999999999999</v>
      </c>
      <c r="G14890" s="34">
        <v>213.6</v>
      </c>
    </row>
    <row r="14891" spans="1:7">
      <c r="A14891" s="32">
        <v>2018</v>
      </c>
      <c r="B14891" s="32">
        <v>1374</v>
      </c>
      <c r="C14891" s="33" t="s">
        <v>353</v>
      </c>
      <c r="D14891" s="33" t="s">
        <v>354</v>
      </c>
      <c r="E14891" s="34">
        <v>10884</v>
      </c>
      <c r="F14891" s="35">
        <v>23.774000000000001</v>
      </c>
      <c r="G14891" s="34">
        <v>199</v>
      </c>
    </row>
    <row r="14892" spans="1:7">
      <c r="A14892" s="32">
        <v>2018</v>
      </c>
      <c r="B14892" s="32">
        <v>1374</v>
      </c>
      <c r="C14892" s="33" t="s">
        <v>353</v>
      </c>
      <c r="D14892" s="33" t="s">
        <v>354</v>
      </c>
      <c r="E14892" s="34">
        <v>2591</v>
      </c>
      <c r="F14892" s="35">
        <v>23.448</v>
      </c>
      <c r="G14892" s="34">
        <v>210.6</v>
      </c>
    </row>
    <row r="14893" spans="1:7">
      <c r="A14893" s="32">
        <v>2018</v>
      </c>
      <c r="B14893" s="32">
        <v>1374</v>
      </c>
      <c r="C14893" s="33" t="s">
        <v>565</v>
      </c>
      <c r="D14893" s="33" t="s">
        <v>566</v>
      </c>
      <c r="E14893" s="34">
        <v>177</v>
      </c>
      <c r="F14893" s="35">
        <v>5.71</v>
      </c>
      <c r="G14893" s="34">
        <v>1594.6</v>
      </c>
    </row>
    <row r="14894" spans="1:7">
      <c r="A14894" s="32">
        <v>2018</v>
      </c>
      <c r="B14894" s="32">
        <v>1374</v>
      </c>
      <c r="C14894" s="33" t="s">
        <v>563</v>
      </c>
      <c r="D14894" s="33" t="s">
        <v>564</v>
      </c>
      <c r="E14894" s="34">
        <v>1862</v>
      </c>
      <c r="F14894" s="35">
        <v>1.03</v>
      </c>
      <c r="G14894" s="34">
        <v>506.9</v>
      </c>
    </row>
    <row r="14895" spans="1:7">
      <c r="A14895" s="32">
        <v>2018</v>
      </c>
      <c r="B14895" s="32">
        <v>1378</v>
      </c>
      <c r="C14895" s="33" t="s">
        <v>565</v>
      </c>
      <c r="D14895" s="33" t="s">
        <v>566</v>
      </c>
      <c r="E14895" s="34">
        <v>674</v>
      </c>
      <c r="F14895" s="35">
        <v>5.7619999999999996</v>
      </c>
      <c r="G14895" s="34">
        <v>1631.6</v>
      </c>
    </row>
    <row r="14896" spans="1:7">
      <c r="A14896" s="32">
        <v>2018</v>
      </c>
      <c r="B14896" s="32">
        <v>1378</v>
      </c>
      <c r="C14896" s="33" t="s">
        <v>353</v>
      </c>
      <c r="D14896" s="33" t="s">
        <v>354</v>
      </c>
      <c r="E14896" s="34">
        <v>114230</v>
      </c>
      <c r="F14896" s="35">
        <v>23.49</v>
      </c>
      <c r="G14896" s="34">
        <v>192.6</v>
      </c>
    </row>
    <row r="14897" spans="1:7">
      <c r="A14897" s="32">
        <v>2018</v>
      </c>
      <c r="B14897" s="32">
        <v>1378</v>
      </c>
      <c r="C14897" s="33" t="s">
        <v>353</v>
      </c>
      <c r="D14897" s="33" t="s">
        <v>354</v>
      </c>
      <c r="E14897" s="34">
        <v>26979</v>
      </c>
      <c r="F14897" s="35">
        <v>23.422000000000001</v>
      </c>
      <c r="G14897" s="34">
        <v>190</v>
      </c>
    </row>
    <row r="14898" spans="1:7">
      <c r="A14898" s="32">
        <v>2018</v>
      </c>
      <c r="B14898" s="32">
        <v>1378</v>
      </c>
      <c r="C14898" s="33" t="s">
        <v>563</v>
      </c>
      <c r="D14898" s="33" t="s">
        <v>564</v>
      </c>
      <c r="E14898" s="34">
        <v>4194798</v>
      </c>
      <c r="F14898" s="35">
        <v>1</v>
      </c>
      <c r="G14898" s="34">
        <v>289.89999999999998</v>
      </c>
    </row>
    <row r="14899" spans="1:7">
      <c r="A14899" s="32">
        <v>2018</v>
      </c>
      <c r="B14899" s="32">
        <v>1379</v>
      </c>
      <c r="C14899" s="33" t="s">
        <v>565</v>
      </c>
      <c r="D14899" s="33" t="s">
        <v>566</v>
      </c>
      <c r="E14899" s="34">
        <v>1527</v>
      </c>
      <c r="F14899" s="35">
        <v>5.7619999999999996</v>
      </c>
      <c r="G14899" s="34">
        <v>1659.6</v>
      </c>
    </row>
    <row r="14900" spans="1:7">
      <c r="A14900" s="32">
        <v>2018</v>
      </c>
      <c r="B14900" s="32">
        <v>1379</v>
      </c>
      <c r="C14900" s="33" t="s">
        <v>363</v>
      </c>
      <c r="D14900" s="33" t="s">
        <v>354</v>
      </c>
      <c r="E14900" s="34">
        <v>15920</v>
      </c>
      <c r="F14900" s="35">
        <v>17.899999999999999</v>
      </c>
      <c r="G14900" s="34">
        <v>157.5</v>
      </c>
    </row>
    <row r="14901" spans="1:7">
      <c r="A14901" s="32">
        <v>2018</v>
      </c>
      <c r="B14901" s="32">
        <v>1379</v>
      </c>
      <c r="C14901" s="33" t="s">
        <v>363</v>
      </c>
      <c r="D14901" s="33" t="s">
        <v>354</v>
      </c>
      <c r="E14901" s="34">
        <v>15941</v>
      </c>
      <c r="F14901" s="35">
        <v>17.952000000000002</v>
      </c>
      <c r="G14901" s="34">
        <v>162.1</v>
      </c>
    </row>
    <row r="14902" spans="1:7">
      <c r="A14902" s="32">
        <v>2018</v>
      </c>
      <c r="B14902" s="32">
        <v>1379</v>
      </c>
      <c r="C14902" s="33" t="s">
        <v>363</v>
      </c>
      <c r="D14902" s="33" t="s">
        <v>354</v>
      </c>
      <c r="E14902" s="34">
        <v>111142</v>
      </c>
      <c r="F14902" s="35">
        <v>17.706</v>
      </c>
      <c r="G14902" s="34">
        <v>193</v>
      </c>
    </row>
    <row r="14903" spans="1:7">
      <c r="A14903" s="32">
        <v>2018</v>
      </c>
      <c r="B14903" s="32">
        <v>1379</v>
      </c>
      <c r="C14903" s="33" t="s">
        <v>363</v>
      </c>
      <c r="D14903" s="33" t="s">
        <v>354</v>
      </c>
      <c r="E14903" s="34">
        <v>111427</v>
      </c>
      <c r="F14903" s="35">
        <v>17.513999999999999</v>
      </c>
      <c r="G14903" s="34">
        <v>165.7</v>
      </c>
    </row>
    <row r="14904" spans="1:7">
      <c r="A14904" s="32">
        <v>2018</v>
      </c>
      <c r="B14904" s="32">
        <v>1379</v>
      </c>
      <c r="C14904" s="33" t="s">
        <v>363</v>
      </c>
      <c r="D14904" s="33" t="s">
        <v>354</v>
      </c>
      <c r="E14904" s="34">
        <v>62032</v>
      </c>
      <c r="F14904" s="35">
        <v>17.978000000000002</v>
      </c>
      <c r="G14904" s="34">
        <v>165.7</v>
      </c>
    </row>
    <row r="14905" spans="1:7">
      <c r="A14905" s="32">
        <v>2018</v>
      </c>
      <c r="B14905" s="32">
        <v>1382</v>
      </c>
      <c r="C14905" s="33" t="s">
        <v>353</v>
      </c>
      <c r="D14905" s="33" t="s">
        <v>354</v>
      </c>
      <c r="E14905" s="34">
        <v>6492</v>
      </c>
      <c r="F14905" s="35">
        <v>22.76</v>
      </c>
      <c r="G14905" s="34">
        <v>221.2</v>
      </c>
    </row>
    <row r="14906" spans="1:7">
      <c r="A14906" s="32">
        <v>2018</v>
      </c>
      <c r="B14906" s="32">
        <v>1382</v>
      </c>
      <c r="C14906" s="33" t="s">
        <v>353</v>
      </c>
      <c r="D14906" s="33" t="s">
        <v>354</v>
      </c>
      <c r="E14906" s="34">
        <v>6386</v>
      </c>
      <c r="F14906" s="35">
        <v>23.19</v>
      </c>
      <c r="G14906" s="34">
        <v>243.1</v>
      </c>
    </row>
    <row r="14907" spans="1:7">
      <c r="A14907" s="32">
        <v>2018</v>
      </c>
      <c r="B14907" s="32">
        <v>1382</v>
      </c>
      <c r="C14907" s="33" t="s">
        <v>353</v>
      </c>
      <c r="D14907" s="33" t="s">
        <v>354</v>
      </c>
      <c r="E14907" s="34">
        <v>3303</v>
      </c>
      <c r="F14907" s="35">
        <v>23.1</v>
      </c>
      <c r="G14907" s="34">
        <v>169.6</v>
      </c>
    </row>
    <row r="14908" spans="1:7">
      <c r="A14908" s="32">
        <v>2018</v>
      </c>
      <c r="B14908" s="32">
        <v>1384</v>
      </c>
      <c r="C14908" s="33" t="s">
        <v>353</v>
      </c>
      <c r="D14908" s="33" t="s">
        <v>354</v>
      </c>
      <c r="E14908" s="34">
        <v>8863</v>
      </c>
      <c r="F14908" s="35">
        <v>24.19</v>
      </c>
      <c r="G14908" s="34">
        <v>256.89999999999998</v>
      </c>
    </row>
    <row r="14909" spans="1:7">
      <c r="A14909" s="32">
        <v>2018</v>
      </c>
      <c r="B14909" s="32">
        <v>1384</v>
      </c>
      <c r="C14909" s="33" t="s">
        <v>353</v>
      </c>
      <c r="D14909" s="33" t="s">
        <v>354</v>
      </c>
      <c r="E14909" s="34">
        <v>2311</v>
      </c>
      <c r="F14909" s="35">
        <v>23.92</v>
      </c>
      <c r="G14909" s="34">
        <v>316.7</v>
      </c>
    </row>
    <row r="14910" spans="1:7">
      <c r="A14910" s="32">
        <v>2018</v>
      </c>
      <c r="B14910" s="32">
        <v>1384</v>
      </c>
      <c r="C14910" s="33" t="s">
        <v>565</v>
      </c>
      <c r="D14910" s="33" t="s">
        <v>566</v>
      </c>
      <c r="E14910" s="34">
        <v>533</v>
      </c>
      <c r="F14910" s="35">
        <v>5.82</v>
      </c>
      <c r="G14910" s="34">
        <v>1629</v>
      </c>
    </row>
    <row r="14911" spans="1:7">
      <c r="A14911" s="32">
        <v>2018</v>
      </c>
      <c r="B14911" s="32">
        <v>1391</v>
      </c>
      <c r="C14911" s="33" t="s">
        <v>563</v>
      </c>
      <c r="D14911" s="33" t="s">
        <v>564</v>
      </c>
      <c r="E14911" s="34">
        <v>794709</v>
      </c>
      <c r="F14911" s="35">
        <v>1.022</v>
      </c>
      <c r="G14911" s="34" t="s">
        <v>364</v>
      </c>
    </row>
    <row r="14912" spans="1:7">
      <c r="A14912" s="32">
        <v>2018</v>
      </c>
      <c r="B14912" s="32">
        <v>1391</v>
      </c>
      <c r="C14912" s="33" t="s">
        <v>563</v>
      </c>
      <c r="D14912" s="33" t="s">
        <v>564</v>
      </c>
      <c r="E14912" s="34">
        <v>1022335</v>
      </c>
      <c r="F14912" s="35">
        <v>1.022</v>
      </c>
      <c r="G14912" s="34" t="s">
        <v>364</v>
      </c>
    </row>
    <row r="14913" spans="1:7">
      <c r="A14913" s="32">
        <v>2018</v>
      </c>
      <c r="B14913" s="32">
        <v>1393</v>
      </c>
      <c r="C14913" s="33" t="s">
        <v>563</v>
      </c>
      <c r="D14913" s="33" t="s">
        <v>564</v>
      </c>
      <c r="E14913" s="34">
        <v>5221</v>
      </c>
      <c r="F14913" s="35">
        <v>1.04</v>
      </c>
      <c r="G14913" s="34">
        <v>313</v>
      </c>
    </row>
    <row r="14914" spans="1:7">
      <c r="A14914" s="32">
        <v>2018</v>
      </c>
      <c r="B14914" s="32">
        <v>1393</v>
      </c>
      <c r="C14914" s="33" t="s">
        <v>568</v>
      </c>
      <c r="D14914" s="33" t="s">
        <v>569</v>
      </c>
      <c r="E14914" s="34">
        <v>59873</v>
      </c>
      <c r="F14914" s="35">
        <v>29.34</v>
      </c>
      <c r="G14914" s="34">
        <v>261.3</v>
      </c>
    </row>
    <row r="14915" spans="1:7">
      <c r="A14915" s="32">
        <v>2018</v>
      </c>
      <c r="B14915" s="32">
        <v>1393</v>
      </c>
      <c r="C14915" s="33" t="s">
        <v>363</v>
      </c>
      <c r="D14915" s="33" t="s">
        <v>354</v>
      </c>
      <c r="E14915" s="34">
        <v>44897</v>
      </c>
      <c r="F14915" s="35">
        <v>18.13</v>
      </c>
      <c r="G14915" s="34">
        <v>190.3</v>
      </c>
    </row>
    <row r="14916" spans="1:7">
      <c r="A14916" s="32">
        <v>2018</v>
      </c>
      <c r="B14916" s="32">
        <v>1393</v>
      </c>
      <c r="C14916" s="33" t="s">
        <v>363</v>
      </c>
      <c r="D14916" s="33" t="s">
        <v>354</v>
      </c>
      <c r="E14916" s="34">
        <v>30226</v>
      </c>
      <c r="F14916" s="35">
        <v>16.62</v>
      </c>
      <c r="G14916" s="34">
        <v>188</v>
      </c>
    </row>
    <row r="14917" spans="1:7">
      <c r="A14917" s="32">
        <v>2018</v>
      </c>
      <c r="B14917" s="32">
        <v>1393</v>
      </c>
      <c r="C14917" s="33" t="s">
        <v>363</v>
      </c>
      <c r="D14917" s="33" t="s">
        <v>354</v>
      </c>
      <c r="E14917" s="34">
        <v>29303</v>
      </c>
      <c r="F14917" s="35">
        <v>17.02</v>
      </c>
      <c r="G14917" s="34">
        <v>202.9</v>
      </c>
    </row>
    <row r="14918" spans="1:7">
      <c r="A14918" s="32">
        <v>2018</v>
      </c>
      <c r="B14918" s="32">
        <v>1393</v>
      </c>
      <c r="C14918" s="33" t="s">
        <v>363</v>
      </c>
      <c r="D14918" s="33" t="s">
        <v>354</v>
      </c>
      <c r="E14918" s="34">
        <v>30183</v>
      </c>
      <c r="F14918" s="35">
        <v>17.11</v>
      </c>
      <c r="G14918" s="34">
        <v>190</v>
      </c>
    </row>
    <row r="14919" spans="1:7">
      <c r="A14919" s="32">
        <v>2018</v>
      </c>
      <c r="B14919" s="32">
        <v>1393</v>
      </c>
      <c r="C14919" s="33" t="s">
        <v>363</v>
      </c>
      <c r="D14919" s="33" t="s">
        <v>354</v>
      </c>
      <c r="E14919" s="34">
        <v>30291</v>
      </c>
      <c r="F14919" s="35">
        <v>16.8</v>
      </c>
      <c r="G14919" s="34">
        <v>184.1</v>
      </c>
    </row>
    <row r="14920" spans="1:7">
      <c r="A14920" s="32">
        <v>2018</v>
      </c>
      <c r="B14920" s="32">
        <v>1393</v>
      </c>
      <c r="C14920" s="33" t="s">
        <v>565</v>
      </c>
      <c r="D14920" s="33" t="s">
        <v>566</v>
      </c>
      <c r="E14920" s="34">
        <v>2110</v>
      </c>
      <c r="F14920" s="35">
        <v>5.9</v>
      </c>
      <c r="G14920" s="34">
        <v>1598.6</v>
      </c>
    </row>
    <row r="14921" spans="1:7">
      <c r="A14921" s="32">
        <v>2018</v>
      </c>
      <c r="B14921" s="32">
        <v>1396</v>
      </c>
      <c r="C14921" s="33" t="s">
        <v>563</v>
      </c>
      <c r="D14921" s="33" t="s">
        <v>564</v>
      </c>
      <c r="E14921" s="34">
        <v>97087</v>
      </c>
      <c r="F14921" s="35">
        <v>1.03</v>
      </c>
      <c r="G14921" s="34">
        <v>298.8</v>
      </c>
    </row>
    <row r="14922" spans="1:7">
      <c r="A14922" s="32">
        <v>2018</v>
      </c>
      <c r="B14922" s="32">
        <v>1396</v>
      </c>
      <c r="C14922" s="33" t="s">
        <v>563</v>
      </c>
      <c r="D14922" s="33" t="s">
        <v>564</v>
      </c>
      <c r="E14922" s="34">
        <v>79806</v>
      </c>
      <c r="F14922" s="35">
        <v>1.03</v>
      </c>
      <c r="G14922" s="34">
        <v>309.2</v>
      </c>
    </row>
    <row r="14923" spans="1:7">
      <c r="A14923" s="32">
        <v>2018</v>
      </c>
      <c r="B14923" s="32">
        <v>1396</v>
      </c>
      <c r="C14923" s="33" t="s">
        <v>563</v>
      </c>
      <c r="D14923" s="33" t="s">
        <v>564</v>
      </c>
      <c r="E14923" s="34">
        <v>48544</v>
      </c>
      <c r="F14923" s="35">
        <v>1.03</v>
      </c>
      <c r="G14923" s="34">
        <v>302.3</v>
      </c>
    </row>
    <row r="14924" spans="1:7">
      <c r="A14924" s="32">
        <v>2018</v>
      </c>
      <c r="B14924" s="32">
        <v>1396</v>
      </c>
      <c r="C14924" s="33" t="s">
        <v>563</v>
      </c>
      <c r="D14924" s="33" t="s">
        <v>564</v>
      </c>
      <c r="E14924" s="34">
        <v>38835</v>
      </c>
      <c r="F14924" s="35">
        <v>1.03</v>
      </c>
      <c r="G14924" s="34">
        <v>312.3</v>
      </c>
    </row>
    <row r="14925" spans="1:7">
      <c r="A14925" s="32">
        <v>2018</v>
      </c>
      <c r="B14925" s="32">
        <v>1396</v>
      </c>
      <c r="C14925" s="33" t="s">
        <v>563</v>
      </c>
      <c r="D14925" s="33" t="s">
        <v>564</v>
      </c>
      <c r="E14925" s="34">
        <v>14557</v>
      </c>
      <c r="F14925" s="35">
        <v>1.03</v>
      </c>
      <c r="G14925" s="34">
        <v>314.89999999999998</v>
      </c>
    </row>
    <row r="14926" spans="1:7">
      <c r="A14926" s="32">
        <v>2018</v>
      </c>
      <c r="B14926" s="32">
        <v>1396</v>
      </c>
      <c r="C14926" s="33" t="s">
        <v>563</v>
      </c>
      <c r="D14926" s="33" t="s">
        <v>564</v>
      </c>
      <c r="E14926" s="34">
        <v>2913</v>
      </c>
      <c r="F14926" s="35">
        <v>1.03</v>
      </c>
      <c r="G14926" s="34">
        <v>295.39999999999998</v>
      </c>
    </row>
    <row r="14927" spans="1:7">
      <c r="A14927" s="32">
        <v>2018</v>
      </c>
      <c r="B14927" s="32">
        <v>1396</v>
      </c>
      <c r="C14927" s="33" t="s">
        <v>563</v>
      </c>
      <c r="D14927" s="33" t="s">
        <v>564</v>
      </c>
      <c r="E14927" s="34">
        <v>971</v>
      </c>
      <c r="F14927" s="35">
        <v>1.03</v>
      </c>
      <c r="G14927" s="34">
        <v>298</v>
      </c>
    </row>
    <row r="14928" spans="1:7">
      <c r="A14928" s="32">
        <v>2018</v>
      </c>
      <c r="B14928" s="32">
        <v>1396</v>
      </c>
      <c r="C14928" s="33" t="s">
        <v>563</v>
      </c>
      <c r="D14928" s="33" t="s">
        <v>564</v>
      </c>
      <c r="E14928" s="34">
        <v>97</v>
      </c>
      <c r="F14928" s="35">
        <v>1.03</v>
      </c>
      <c r="G14928" s="34">
        <v>298.5</v>
      </c>
    </row>
    <row r="14929" spans="1:7">
      <c r="A14929" s="32">
        <v>2018</v>
      </c>
      <c r="B14929" s="32">
        <v>1396</v>
      </c>
      <c r="C14929" s="33" t="s">
        <v>563</v>
      </c>
      <c r="D14929" s="33" t="s">
        <v>564</v>
      </c>
      <c r="E14929" s="34">
        <v>220388</v>
      </c>
      <c r="F14929" s="35">
        <v>1.03</v>
      </c>
      <c r="G14929" s="34">
        <v>299.2</v>
      </c>
    </row>
    <row r="14930" spans="1:7">
      <c r="A14930" s="32">
        <v>2018</v>
      </c>
      <c r="B14930" s="32">
        <v>1396</v>
      </c>
      <c r="C14930" s="33" t="s">
        <v>563</v>
      </c>
      <c r="D14930" s="33" t="s">
        <v>564</v>
      </c>
      <c r="E14930" s="34">
        <v>654660</v>
      </c>
      <c r="F14930" s="35">
        <v>1.03</v>
      </c>
      <c r="G14930" s="34">
        <v>297.60000000000002</v>
      </c>
    </row>
    <row r="14931" spans="1:7">
      <c r="A14931" s="32">
        <v>2018</v>
      </c>
      <c r="B14931" s="32">
        <v>1396</v>
      </c>
      <c r="C14931" s="33" t="s">
        <v>563</v>
      </c>
      <c r="D14931" s="33" t="s">
        <v>564</v>
      </c>
      <c r="E14931" s="34">
        <v>157767</v>
      </c>
      <c r="F14931" s="35">
        <v>1.03</v>
      </c>
      <c r="G14931" s="34">
        <v>288.7</v>
      </c>
    </row>
    <row r="14932" spans="1:7">
      <c r="A14932" s="32">
        <v>2018</v>
      </c>
      <c r="B14932" s="32">
        <v>1396</v>
      </c>
      <c r="C14932" s="33" t="s">
        <v>563</v>
      </c>
      <c r="D14932" s="33" t="s">
        <v>564</v>
      </c>
      <c r="E14932" s="34">
        <v>303883</v>
      </c>
      <c r="F14932" s="35">
        <v>1.03</v>
      </c>
      <c r="G14932" s="34">
        <v>299.89999999999998</v>
      </c>
    </row>
    <row r="14933" spans="1:7">
      <c r="A14933" s="32">
        <v>2018</v>
      </c>
      <c r="B14933" s="32">
        <v>1396</v>
      </c>
      <c r="C14933" s="33" t="s">
        <v>563</v>
      </c>
      <c r="D14933" s="33" t="s">
        <v>564</v>
      </c>
      <c r="E14933" s="34">
        <v>606796</v>
      </c>
      <c r="F14933" s="35">
        <v>1.03</v>
      </c>
      <c r="G14933" s="34">
        <v>300.8</v>
      </c>
    </row>
    <row r="14934" spans="1:7">
      <c r="A14934" s="32">
        <v>2018</v>
      </c>
      <c r="B14934" s="32">
        <v>1400</v>
      </c>
      <c r="C14934" s="33" t="s">
        <v>563</v>
      </c>
      <c r="D14934" s="33" t="s">
        <v>564</v>
      </c>
      <c r="E14934" s="34">
        <v>88</v>
      </c>
      <c r="F14934" s="35">
        <v>1.0469999999999999</v>
      </c>
      <c r="G14934" s="34">
        <v>310.7</v>
      </c>
    </row>
    <row r="14935" spans="1:7">
      <c r="A14935" s="32">
        <v>2018</v>
      </c>
      <c r="B14935" s="32">
        <v>1400</v>
      </c>
      <c r="C14935" s="33" t="s">
        <v>563</v>
      </c>
      <c r="D14935" s="33" t="s">
        <v>564</v>
      </c>
      <c r="E14935" s="34">
        <v>4253</v>
      </c>
      <c r="F14935" s="35">
        <v>1.0469999999999999</v>
      </c>
      <c r="G14935" s="34">
        <v>285.39999999999998</v>
      </c>
    </row>
    <row r="14936" spans="1:7">
      <c r="A14936" s="32">
        <v>2018</v>
      </c>
      <c r="B14936" s="32">
        <v>1400</v>
      </c>
      <c r="C14936" s="33" t="s">
        <v>563</v>
      </c>
      <c r="D14936" s="33" t="s">
        <v>564</v>
      </c>
      <c r="E14936" s="34">
        <v>230357</v>
      </c>
      <c r="F14936" s="35">
        <v>1.0469999999999999</v>
      </c>
      <c r="G14936" s="34">
        <v>299.10000000000002</v>
      </c>
    </row>
    <row r="14937" spans="1:7">
      <c r="A14937" s="32">
        <v>2018</v>
      </c>
      <c r="B14937" s="32">
        <v>1400</v>
      </c>
      <c r="C14937" s="33" t="s">
        <v>563</v>
      </c>
      <c r="D14937" s="33" t="s">
        <v>564</v>
      </c>
      <c r="E14937" s="34">
        <v>164582</v>
      </c>
      <c r="F14937" s="35">
        <v>1.0469999999999999</v>
      </c>
      <c r="G14937" s="34">
        <v>286.5</v>
      </c>
    </row>
    <row r="14938" spans="1:7">
      <c r="A14938" s="32">
        <v>2018</v>
      </c>
      <c r="B14938" s="32">
        <v>1400</v>
      </c>
      <c r="C14938" s="33" t="s">
        <v>563</v>
      </c>
      <c r="D14938" s="33" t="s">
        <v>564</v>
      </c>
      <c r="E14938" s="34">
        <v>128438</v>
      </c>
      <c r="F14938" s="35">
        <v>1.0469999999999999</v>
      </c>
      <c r="G14938" s="34">
        <v>297.5</v>
      </c>
    </row>
    <row r="14939" spans="1:7">
      <c r="A14939" s="32">
        <v>2018</v>
      </c>
      <c r="B14939" s="32">
        <v>1400</v>
      </c>
      <c r="C14939" s="33" t="s">
        <v>563</v>
      </c>
      <c r="D14939" s="33" t="s">
        <v>564</v>
      </c>
      <c r="E14939" s="34">
        <v>361</v>
      </c>
      <c r="F14939" s="35">
        <v>1.0469999999999999</v>
      </c>
      <c r="G14939" s="34">
        <v>319.2</v>
      </c>
    </row>
    <row r="14940" spans="1:7">
      <c r="A14940" s="32">
        <v>2018</v>
      </c>
      <c r="B14940" s="32">
        <v>1400</v>
      </c>
      <c r="C14940" s="33" t="s">
        <v>563</v>
      </c>
      <c r="D14940" s="33" t="s">
        <v>564</v>
      </c>
      <c r="E14940" s="34">
        <v>586</v>
      </c>
      <c r="F14940" s="35">
        <v>1.0469999999999999</v>
      </c>
      <c r="G14940" s="34">
        <v>344</v>
      </c>
    </row>
    <row r="14941" spans="1:7">
      <c r="A14941" s="32">
        <v>2018</v>
      </c>
      <c r="B14941" s="32">
        <v>1400</v>
      </c>
      <c r="C14941" s="33" t="s">
        <v>563</v>
      </c>
      <c r="D14941" s="33" t="s">
        <v>564</v>
      </c>
      <c r="E14941" s="34">
        <v>1094</v>
      </c>
      <c r="F14941" s="35">
        <v>1.0469999999999999</v>
      </c>
      <c r="G14941" s="34">
        <v>298.60000000000002</v>
      </c>
    </row>
    <row r="14942" spans="1:7">
      <c r="A14942" s="32">
        <v>2018</v>
      </c>
      <c r="B14942" s="32">
        <v>1400</v>
      </c>
      <c r="C14942" s="33" t="s">
        <v>563</v>
      </c>
      <c r="D14942" s="33" t="s">
        <v>564</v>
      </c>
      <c r="E14942" s="34">
        <v>1094</v>
      </c>
      <c r="F14942" s="35">
        <v>1.0469999999999999</v>
      </c>
      <c r="G14942" s="34">
        <v>282.7</v>
      </c>
    </row>
    <row r="14943" spans="1:7">
      <c r="A14943" s="32">
        <v>2018</v>
      </c>
      <c r="B14943" s="32">
        <v>1400</v>
      </c>
      <c r="C14943" s="33" t="s">
        <v>563</v>
      </c>
      <c r="D14943" s="33" t="s">
        <v>564</v>
      </c>
      <c r="E14943" s="34">
        <v>1094</v>
      </c>
      <c r="F14943" s="35">
        <v>1.0469999999999999</v>
      </c>
      <c r="G14943" s="34">
        <v>309.39999999999998</v>
      </c>
    </row>
    <row r="14944" spans="1:7">
      <c r="A14944" s="32">
        <v>2018</v>
      </c>
      <c r="B14944" s="32">
        <v>1400</v>
      </c>
      <c r="C14944" s="33" t="s">
        <v>563</v>
      </c>
      <c r="D14944" s="33" t="s">
        <v>564</v>
      </c>
      <c r="E14944" s="34">
        <v>1122</v>
      </c>
      <c r="F14944" s="35">
        <v>1.0469999999999999</v>
      </c>
      <c r="G14944" s="34">
        <v>656.9</v>
      </c>
    </row>
    <row r="14945" spans="1:7">
      <c r="A14945" s="32">
        <v>2018</v>
      </c>
      <c r="B14945" s="32">
        <v>1400</v>
      </c>
      <c r="C14945" s="33" t="s">
        <v>563</v>
      </c>
      <c r="D14945" s="33" t="s">
        <v>564</v>
      </c>
      <c r="E14945" s="34">
        <v>1164</v>
      </c>
      <c r="F14945" s="35">
        <v>1.0469999999999999</v>
      </c>
      <c r="G14945" s="34">
        <v>289.7</v>
      </c>
    </row>
    <row r="14946" spans="1:7">
      <c r="A14946" s="32">
        <v>2018</v>
      </c>
      <c r="B14946" s="32">
        <v>1400</v>
      </c>
      <c r="C14946" s="33" t="s">
        <v>563</v>
      </c>
      <c r="D14946" s="33" t="s">
        <v>564</v>
      </c>
      <c r="E14946" s="34">
        <v>1256</v>
      </c>
      <c r="F14946" s="35">
        <v>1.0469999999999999</v>
      </c>
      <c r="G14946" s="34">
        <v>292.7</v>
      </c>
    </row>
    <row r="14947" spans="1:7">
      <c r="A14947" s="32">
        <v>2018</v>
      </c>
      <c r="B14947" s="32">
        <v>1400</v>
      </c>
      <c r="C14947" s="33" t="s">
        <v>563</v>
      </c>
      <c r="D14947" s="33" t="s">
        <v>564</v>
      </c>
      <c r="E14947" s="34">
        <v>1433</v>
      </c>
      <c r="F14947" s="35">
        <v>1.0469999999999999</v>
      </c>
      <c r="G14947" s="34">
        <v>330.2</v>
      </c>
    </row>
    <row r="14948" spans="1:7">
      <c r="A14948" s="32">
        <v>2018</v>
      </c>
      <c r="B14948" s="32">
        <v>1400</v>
      </c>
      <c r="C14948" s="33" t="s">
        <v>563</v>
      </c>
      <c r="D14948" s="33" t="s">
        <v>564</v>
      </c>
      <c r="E14948" s="34">
        <v>1608</v>
      </c>
      <c r="F14948" s="35">
        <v>1.0469999999999999</v>
      </c>
      <c r="G14948" s="34">
        <v>280.10000000000002</v>
      </c>
    </row>
    <row r="14949" spans="1:7">
      <c r="A14949" s="32">
        <v>2018</v>
      </c>
      <c r="B14949" s="32">
        <v>1400</v>
      </c>
      <c r="C14949" s="33" t="s">
        <v>563</v>
      </c>
      <c r="D14949" s="33" t="s">
        <v>564</v>
      </c>
      <c r="E14949" s="34">
        <v>1643</v>
      </c>
      <c r="F14949" s="35">
        <v>1.0469999999999999</v>
      </c>
      <c r="G14949" s="34">
        <v>275.5</v>
      </c>
    </row>
    <row r="14950" spans="1:7">
      <c r="A14950" s="32">
        <v>2018</v>
      </c>
      <c r="B14950" s="32">
        <v>1400</v>
      </c>
      <c r="C14950" s="33" t="s">
        <v>563</v>
      </c>
      <c r="D14950" s="33" t="s">
        <v>564</v>
      </c>
      <c r="E14950" s="34">
        <v>1656</v>
      </c>
      <c r="F14950" s="35">
        <v>1.0469999999999999</v>
      </c>
      <c r="G14950" s="34">
        <v>289</v>
      </c>
    </row>
    <row r="14951" spans="1:7">
      <c r="A14951" s="32">
        <v>2018</v>
      </c>
      <c r="B14951" s="32">
        <v>1400</v>
      </c>
      <c r="C14951" s="33" t="s">
        <v>563</v>
      </c>
      <c r="D14951" s="33" t="s">
        <v>564</v>
      </c>
      <c r="E14951" s="34">
        <v>1981</v>
      </c>
      <c r="F14951" s="35">
        <v>1.0469999999999999</v>
      </c>
      <c r="G14951" s="34">
        <v>330.6</v>
      </c>
    </row>
    <row r="14952" spans="1:7">
      <c r="A14952" s="32">
        <v>2018</v>
      </c>
      <c r="B14952" s="32">
        <v>1400</v>
      </c>
      <c r="C14952" s="33" t="s">
        <v>563</v>
      </c>
      <c r="D14952" s="33" t="s">
        <v>564</v>
      </c>
      <c r="E14952" s="34">
        <v>2124</v>
      </c>
      <c r="F14952" s="35">
        <v>1.0469999999999999</v>
      </c>
      <c r="G14952" s="34">
        <v>264.89999999999998</v>
      </c>
    </row>
    <row r="14953" spans="1:7">
      <c r="A14953" s="32">
        <v>2018</v>
      </c>
      <c r="B14953" s="32">
        <v>1400</v>
      </c>
      <c r="C14953" s="33" t="s">
        <v>563</v>
      </c>
      <c r="D14953" s="33" t="s">
        <v>564</v>
      </c>
      <c r="E14953" s="34">
        <v>2175</v>
      </c>
      <c r="F14953" s="35">
        <v>1.0469999999999999</v>
      </c>
      <c r="G14953" s="34">
        <v>305.5</v>
      </c>
    </row>
    <row r="14954" spans="1:7">
      <c r="A14954" s="32">
        <v>2018</v>
      </c>
      <c r="B14954" s="32">
        <v>1400</v>
      </c>
      <c r="C14954" s="33" t="s">
        <v>563</v>
      </c>
      <c r="D14954" s="33" t="s">
        <v>564</v>
      </c>
      <c r="E14954" s="34">
        <v>2200</v>
      </c>
      <c r="F14954" s="35">
        <v>1.0469999999999999</v>
      </c>
      <c r="G14954" s="34">
        <v>371.8</v>
      </c>
    </row>
    <row r="14955" spans="1:7">
      <c r="A14955" s="32">
        <v>2018</v>
      </c>
      <c r="B14955" s="32">
        <v>1400</v>
      </c>
      <c r="C14955" s="33" t="s">
        <v>563</v>
      </c>
      <c r="D14955" s="33" t="s">
        <v>564</v>
      </c>
      <c r="E14955" s="34">
        <v>2209</v>
      </c>
      <c r="F14955" s="35">
        <v>1.0469999999999999</v>
      </c>
      <c r="G14955" s="34">
        <v>382.4</v>
      </c>
    </row>
    <row r="14956" spans="1:7">
      <c r="A14956" s="32">
        <v>2018</v>
      </c>
      <c r="B14956" s="32">
        <v>1400</v>
      </c>
      <c r="C14956" s="33" t="s">
        <v>563</v>
      </c>
      <c r="D14956" s="33" t="s">
        <v>564</v>
      </c>
      <c r="E14956" s="34">
        <v>2680</v>
      </c>
      <c r="F14956" s="35">
        <v>1.0469999999999999</v>
      </c>
      <c r="G14956" s="34">
        <v>326.8</v>
      </c>
    </row>
    <row r="14957" spans="1:7">
      <c r="A14957" s="32">
        <v>2018</v>
      </c>
      <c r="B14957" s="32">
        <v>1400</v>
      </c>
      <c r="C14957" s="33" t="s">
        <v>563</v>
      </c>
      <c r="D14957" s="33" t="s">
        <v>564</v>
      </c>
      <c r="E14957" s="34">
        <v>3318</v>
      </c>
      <c r="F14957" s="35">
        <v>1.0469999999999999</v>
      </c>
      <c r="G14957" s="34">
        <v>426.9</v>
      </c>
    </row>
    <row r="14958" spans="1:7">
      <c r="A14958" s="32">
        <v>2018</v>
      </c>
      <c r="B14958" s="32">
        <v>1400</v>
      </c>
      <c r="C14958" s="33" t="s">
        <v>563</v>
      </c>
      <c r="D14958" s="33" t="s">
        <v>564</v>
      </c>
      <c r="E14958" s="34">
        <v>3849</v>
      </c>
      <c r="F14958" s="35">
        <v>1.0469999999999999</v>
      </c>
      <c r="G14958" s="34">
        <v>362</v>
      </c>
    </row>
    <row r="14959" spans="1:7">
      <c r="A14959" s="32">
        <v>2018</v>
      </c>
      <c r="B14959" s="32">
        <v>1400</v>
      </c>
      <c r="C14959" s="33" t="s">
        <v>563</v>
      </c>
      <c r="D14959" s="33" t="s">
        <v>564</v>
      </c>
      <c r="E14959" s="34">
        <v>4486</v>
      </c>
      <c r="F14959" s="35">
        <v>1.0469999999999999</v>
      </c>
      <c r="G14959" s="34">
        <v>367.9</v>
      </c>
    </row>
    <row r="14960" spans="1:7">
      <c r="A14960" s="32">
        <v>2018</v>
      </c>
      <c r="B14960" s="32">
        <v>1400</v>
      </c>
      <c r="C14960" s="33" t="s">
        <v>563</v>
      </c>
      <c r="D14960" s="33" t="s">
        <v>564</v>
      </c>
      <c r="E14960" s="34">
        <v>4978</v>
      </c>
      <c r="F14960" s="35">
        <v>1.0469999999999999</v>
      </c>
      <c r="G14960" s="34">
        <v>271.8</v>
      </c>
    </row>
    <row r="14961" spans="1:7">
      <c r="A14961" s="32">
        <v>2018</v>
      </c>
      <c r="B14961" s="32">
        <v>1400</v>
      </c>
      <c r="C14961" s="33" t="s">
        <v>563</v>
      </c>
      <c r="D14961" s="33" t="s">
        <v>564</v>
      </c>
      <c r="E14961" s="34">
        <v>5513</v>
      </c>
      <c r="F14961" s="35">
        <v>1.0469999999999999</v>
      </c>
      <c r="G14961" s="34">
        <v>368.3</v>
      </c>
    </row>
    <row r="14962" spans="1:7">
      <c r="A14962" s="32">
        <v>2018</v>
      </c>
      <c r="B14962" s="32">
        <v>1400</v>
      </c>
      <c r="C14962" s="33" t="s">
        <v>563</v>
      </c>
      <c r="D14962" s="33" t="s">
        <v>564</v>
      </c>
      <c r="E14962" s="34">
        <v>5990</v>
      </c>
      <c r="F14962" s="35">
        <v>1.0469999999999999</v>
      </c>
      <c r="G14962" s="34">
        <v>293.7</v>
      </c>
    </row>
    <row r="14963" spans="1:7">
      <c r="A14963" s="32">
        <v>2018</v>
      </c>
      <c r="B14963" s="32">
        <v>1400</v>
      </c>
      <c r="C14963" s="33" t="s">
        <v>563</v>
      </c>
      <c r="D14963" s="33" t="s">
        <v>564</v>
      </c>
      <c r="E14963" s="34">
        <v>6272</v>
      </c>
      <c r="F14963" s="35">
        <v>1.0469999999999999</v>
      </c>
      <c r="G14963" s="34">
        <v>355.3</v>
      </c>
    </row>
    <row r="14964" spans="1:7">
      <c r="A14964" s="32">
        <v>2018</v>
      </c>
      <c r="B14964" s="32">
        <v>1400</v>
      </c>
      <c r="C14964" s="33" t="s">
        <v>563</v>
      </c>
      <c r="D14964" s="33" t="s">
        <v>564</v>
      </c>
      <c r="E14964" s="34">
        <v>6620</v>
      </c>
      <c r="F14964" s="35">
        <v>1.0469999999999999</v>
      </c>
      <c r="G14964" s="34">
        <v>290.3</v>
      </c>
    </row>
    <row r="14965" spans="1:7">
      <c r="A14965" s="32">
        <v>2018</v>
      </c>
      <c r="B14965" s="32">
        <v>1400</v>
      </c>
      <c r="C14965" s="33" t="s">
        <v>563</v>
      </c>
      <c r="D14965" s="33" t="s">
        <v>564</v>
      </c>
      <c r="E14965" s="34">
        <v>7135</v>
      </c>
      <c r="F14965" s="35">
        <v>1.0469999999999999</v>
      </c>
      <c r="G14965" s="34">
        <v>268.3</v>
      </c>
    </row>
    <row r="14966" spans="1:7">
      <c r="A14966" s="32">
        <v>2018</v>
      </c>
      <c r="B14966" s="32">
        <v>1400</v>
      </c>
      <c r="C14966" s="33" t="s">
        <v>563</v>
      </c>
      <c r="D14966" s="33" t="s">
        <v>564</v>
      </c>
      <c r="E14966" s="34">
        <v>9125</v>
      </c>
      <c r="F14966" s="35">
        <v>1.0469999999999999</v>
      </c>
      <c r="G14966" s="34">
        <v>372.5</v>
      </c>
    </row>
    <row r="14967" spans="1:7">
      <c r="A14967" s="32">
        <v>2018</v>
      </c>
      <c r="B14967" s="32">
        <v>1400</v>
      </c>
      <c r="C14967" s="33" t="s">
        <v>563</v>
      </c>
      <c r="D14967" s="33" t="s">
        <v>564</v>
      </c>
      <c r="E14967" s="34">
        <v>13673</v>
      </c>
      <c r="F14967" s="35">
        <v>1.0469999999999999</v>
      </c>
      <c r="G14967" s="34">
        <v>265.60000000000002</v>
      </c>
    </row>
    <row r="14968" spans="1:7">
      <c r="A14968" s="32">
        <v>2018</v>
      </c>
      <c r="B14968" s="32">
        <v>1400</v>
      </c>
      <c r="C14968" s="33" t="s">
        <v>563</v>
      </c>
      <c r="D14968" s="33" t="s">
        <v>564</v>
      </c>
      <c r="E14968" s="34">
        <v>19797</v>
      </c>
      <c r="F14968" s="35">
        <v>1.0469999999999999</v>
      </c>
      <c r="G14968" s="34">
        <v>337.5</v>
      </c>
    </row>
    <row r="14969" spans="1:7">
      <c r="A14969" s="32">
        <v>2018</v>
      </c>
      <c r="B14969" s="32">
        <v>1400</v>
      </c>
      <c r="C14969" s="33" t="s">
        <v>563</v>
      </c>
      <c r="D14969" s="33" t="s">
        <v>564</v>
      </c>
      <c r="E14969" s="34">
        <v>20292</v>
      </c>
      <c r="F14969" s="35">
        <v>1.0469999999999999</v>
      </c>
      <c r="G14969" s="34">
        <v>270.10000000000002</v>
      </c>
    </row>
    <row r="14970" spans="1:7">
      <c r="A14970" s="32">
        <v>2018</v>
      </c>
      <c r="B14970" s="32">
        <v>1400</v>
      </c>
      <c r="C14970" s="33" t="s">
        <v>563</v>
      </c>
      <c r="D14970" s="33" t="s">
        <v>564</v>
      </c>
      <c r="E14970" s="34">
        <v>24438</v>
      </c>
      <c r="F14970" s="35">
        <v>1.0469999999999999</v>
      </c>
      <c r="G14970" s="34">
        <v>286.10000000000002</v>
      </c>
    </row>
    <row r="14971" spans="1:7">
      <c r="A14971" s="32">
        <v>2018</v>
      </c>
      <c r="B14971" s="32">
        <v>1400</v>
      </c>
      <c r="C14971" s="33" t="s">
        <v>563</v>
      </c>
      <c r="D14971" s="33" t="s">
        <v>564</v>
      </c>
      <c r="E14971" s="34">
        <v>26131</v>
      </c>
      <c r="F14971" s="35">
        <v>1.0469999999999999</v>
      </c>
      <c r="G14971" s="34">
        <v>409.9</v>
      </c>
    </row>
    <row r="14972" spans="1:7">
      <c r="A14972" s="32">
        <v>2018</v>
      </c>
      <c r="B14972" s="32">
        <v>1400</v>
      </c>
      <c r="C14972" s="33" t="s">
        <v>563</v>
      </c>
      <c r="D14972" s="33" t="s">
        <v>564</v>
      </c>
      <c r="E14972" s="34">
        <v>26987</v>
      </c>
      <c r="F14972" s="35">
        <v>1.0469999999999999</v>
      </c>
      <c r="G14972" s="34">
        <v>284.5</v>
      </c>
    </row>
    <row r="14973" spans="1:7">
      <c r="A14973" s="32">
        <v>2018</v>
      </c>
      <c r="B14973" s="32">
        <v>1400</v>
      </c>
      <c r="C14973" s="33" t="s">
        <v>563</v>
      </c>
      <c r="D14973" s="33" t="s">
        <v>564</v>
      </c>
      <c r="E14973" s="34">
        <v>35948</v>
      </c>
      <c r="F14973" s="35">
        <v>1.0469999999999999</v>
      </c>
      <c r="G14973" s="34">
        <v>291.8</v>
      </c>
    </row>
    <row r="14974" spans="1:7">
      <c r="A14974" s="32">
        <v>2018</v>
      </c>
      <c r="B14974" s="32">
        <v>1400</v>
      </c>
      <c r="C14974" s="33" t="s">
        <v>563</v>
      </c>
      <c r="D14974" s="33" t="s">
        <v>564</v>
      </c>
      <c r="E14974" s="34">
        <v>43673</v>
      </c>
      <c r="F14974" s="35">
        <v>1.0469999999999999</v>
      </c>
      <c r="G14974" s="34">
        <v>271.2</v>
      </c>
    </row>
    <row r="14975" spans="1:7">
      <c r="A14975" s="32">
        <v>2018</v>
      </c>
      <c r="B14975" s="32">
        <v>1400</v>
      </c>
      <c r="C14975" s="33" t="s">
        <v>563</v>
      </c>
      <c r="D14975" s="33" t="s">
        <v>564</v>
      </c>
      <c r="E14975" s="34">
        <v>46150</v>
      </c>
      <c r="F14975" s="35">
        <v>1.0469999999999999</v>
      </c>
      <c r="G14975" s="34">
        <v>276.89999999999998</v>
      </c>
    </row>
    <row r="14976" spans="1:7">
      <c r="A14976" s="32">
        <v>2018</v>
      </c>
      <c r="B14976" s="32">
        <v>1400</v>
      </c>
      <c r="C14976" s="33" t="s">
        <v>563</v>
      </c>
      <c r="D14976" s="33" t="s">
        <v>564</v>
      </c>
      <c r="E14976" s="34">
        <v>60217</v>
      </c>
      <c r="F14976" s="35">
        <v>1.0469999999999999</v>
      </c>
      <c r="G14976" s="34">
        <v>273.2</v>
      </c>
    </row>
    <row r="14977" spans="1:7">
      <c r="A14977" s="32">
        <v>2018</v>
      </c>
      <c r="B14977" s="32">
        <v>1400</v>
      </c>
      <c r="C14977" s="33" t="s">
        <v>563</v>
      </c>
      <c r="D14977" s="33" t="s">
        <v>564</v>
      </c>
      <c r="E14977" s="34">
        <v>60887</v>
      </c>
      <c r="F14977" s="35">
        <v>1.0469999999999999</v>
      </c>
      <c r="G14977" s="34">
        <v>313.39999999999998</v>
      </c>
    </row>
    <row r="14978" spans="1:7">
      <c r="A14978" s="32">
        <v>2018</v>
      </c>
      <c r="B14978" s="32">
        <v>1400</v>
      </c>
      <c r="C14978" s="33" t="s">
        <v>563</v>
      </c>
      <c r="D14978" s="33" t="s">
        <v>564</v>
      </c>
      <c r="E14978" s="34">
        <v>102871</v>
      </c>
      <c r="F14978" s="35">
        <v>1.0469999999999999</v>
      </c>
      <c r="G14978" s="34">
        <v>277.5</v>
      </c>
    </row>
    <row r="14979" spans="1:7">
      <c r="A14979" s="32">
        <v>2018</v>
      </c>
      <c r="B14979" s="32">
        <v>1402</v>
      </c>
      <c r="C14979" s="33" t="s">
        <v>563</v>
      </c>
      <c r="D14979" s="33" t="s">
        <v>564</v>
      </c>
      <c r="E14979" s="34">
        <v>757272</v>
      </c>
      <c r="F14979" s="35">
        <v>1.014</v>
      </c>
      <c r="G14979" s="34">
        <v>339.5</v>
      </c>
    </row>
    <row r="14980" spans="1:7">
      <c r="A14980" s="32">
        <v>2018</v>
      </c>
      <c r="B14980" s="32">
        <v>1402</v>
      </c>
      <c r="C14980" s="33" t="s">
        <v>563</v>
      </c>
      <c r="D14980" s="33" t="s">
        <v>564</v>
      </c>
      <c r="E14980" s="34">
        <v>39317</v>
      </c>
      <c r="F14980" s="35">
        <v>1.024</v>
      </c>
      <c r="G14980" s="34">
        <v>315.10000000000002</v>
      </c>
    </row>
    <row r="14981" spans="1:7">
      <c r="A14981" s="32">
        <v>2018</v>
      </c>
      <c r="B14981" s="32">
        <v>1402</v>
      </c>
      <c r="C14981" s="33" t="s">
        <v>563</v>
      </c>
      <c r="D14981" s="33" t="s">
        <v>564</v>
      </c>
      <c r="E14981" s="34">
        <v>475397</v>
      </c>
      <c r="F14981" s="35">
        <v>1.022</v>
      </c>
      <c r="G14981" s="34">
        <v>301</v>
      </c>
    </row>
    <row r="14982" spans="1:7">
      <c r="A14982" s="32">
        <v>2018</v>
      </c>
      <c r="B14982" s="32">
        <v>1403</v>
      </c>
      <c r="C14982" s="33" t="s">
        <v>563</v>
      </c>
      <c r="D14982" s="33" t="s">
        <v>564</v>
      </c>
      <c r="E14982" s="34">
        <v>2036474</v>
      </c>
      <c r="F14982" s="35">
        <v>1.014</v>
      </c>
      <c r="G14982" s="34">
        <v>339.5</v>
      </c>
    </row>
    <row r="14983" spans="1:7">
      <c r="A14983" s="32">
        <v>2018</v>
      </c>
      <c r="B14983" s="32">
        <v>1403</v>
      </c>
      <c r="C14983" s="33" t="s">
        <v>563</v>
      </c>
      <c r="D14983" s="33" t="s">
        <v>564</v>
      </c>
      <c r="E14983" s="34">
        <v>1278442</v>
      </c>
      <c r="F14983" s="35">
        <v>1.022</v>
      </c>
      <c r="G14983" s="34">
        <v>301</v>
      </c>
    </row>
    <row r="14984" spans="1:7">
      <c r="A14984" s="32">
        <v>2018</v>
      </c>
      <c r="B14984" s="32">
        <v>1403</v>
      </c>
      <c r="C14984" s="33" t="s">
        <v>563</v>
      </c>
      <c r="D14984" s="33" t="s">
        <v>564</v>
      </c>
      <c r="E14984" s="34">
        <v>231886</v>
      </c>
      <c r="F14984" s="35">
        <v>1.018</v>
      </c>
      <c r="G14984" s="34">
        <v>333.4</v>
      </c>
    </row>
    <row r="14985" spans="1:7">
      <c r="A14985" s="32">
        <v>2018</v>
      </c>
      <c r="B14985" s="32">
        <v>1403</v>
      </c>
      <c r="C14985" s="33" t="s">
        <v>563</v>
      </c>
      <c r="D14985" s="33" t="s">
        <v>564</v>
      </c>
      <c r="E14985" s="34">
        <v>1330320</v>
      </c>
      <c r="F14985" s="35">
        <v>1.018</v>
      </c>
      <c r="G14985" s="34">
        <v>310</v>
      </c>
    </row>
    <row r="14986" spans="1:7">
      <c r="A14986" s="32">
        <v>2018</v>
      </c>
      <c r="B14986" s="32">
        <v>1403</v>
      </c>
      <c r="C14986" s="33" t="s">
        <v>563</v>
      </c>
      <c r="D14986" s="33" t="s">
        <v>564</v>
      </c>
      <c r="E14986" s="34">
        <v>1456985</v>
      </c>
      <c r="F14986" s="35">
        <v>1.024</v>
      </c>
      <c r="G14986" s="34">
        <v>315.10000000000002</v>
      </c>
    </row>
    <row r="14987" spans="1:7">
      <c r="A14987" s="32">
        <v>2018</v>
      </c>
      <c r="B14987" s="32">
        <v>1403</v>
      </c>
      <c r="C14987" s="33" t="s">
        <v>563</v>
      </c>
      <c r="D14987" s="33" t="s">
        <v>564</v>
      </c>
      <c r="E14987" s="34">
        <v>1920853</v>
      </c>
      <c r="F14987" s="35">
        <v>1.018</v>
      </c>
      <c r="G14987" s="34">
        <v>332.4</v>
      </c>
    </row>
    <row r="14988" spans="1:7">
      <c r="A14988" s="32">
        <v>2018</v>
      </c>
      <c r="B14988" s="32">
        <v>1417</v>
      </c>
      <c r="C14988" s="33" t="s">
        <v>563</v>
      </c>
      <c r="D14988" s="33" t="s">
        <v>564</v>
      </c>
      <c r="E14988" s="34">
        <v>909</v>
      </c>
      <c r="F14988" s="35">
        <v>1.02</v>
      </c>
      <c r="G14988" s="34">
        <v>367.9</v>
      </c>
    </row>
    <row r="14989" spans="1:7">
      <c r="A14989" s="32">
        <v>2018</v>
      </c>
      <c r="B14989" s="32">
        <v>1417</v>
      </c>
      <c r="C14989" s="33" t="s">
        <v>563</v>
      </c>
      <c r="D14989" s="33" t="s">
        <v>564</v>
      </c>
      <c r="E14989" s="34">
        <v>1878</v>
      </c>
      <c r="F14989" s="35">
        <v>1.02</v>
      </c>
      <c r="G14989" s="34">
        <v>389.2</v>
      </c>
    </row>
    <row r="14990" spans="1:7">
      <c r="A14990" s="32">
        <v>2018</v>
      </c>
      <c r="B14990" s="32">
        <v>1417</v>
      </c>
      <c r="C14990" s="33" t="s">
        <v>563</v>
      </c>
      <c r="D14990" s="33" t="s">
        <v>564</v>
      </c>
      <c r="E14990" s="34">
        <v>1958</v>
      </c>
      <c r="F14990" s="35">
        <v>1.02</v>
      </c>
      <c r="G14990" s="34">
        <v>351.3</v>
      </c>
    </row>
    <row r="14991" spans="1:7">
      <c r="A14991" s="32">
        <v>2018</v>
      </c>
      <c r="B14991" s="32">
        <v>1417</v>
      </c>
      <c r="C14991" s="33" t="s">
        <v>563</v>
      </c>
      <c r="D14991" s="33" t="s">
        <v>564</v>
      </c>
      <c r="E14991" s="34">
        <v>1974</v>
      </c>
      <c r="F14991" s="35">
        <v>1.02</v>
      </c>
      <c r="G14991" s="34">
        <v>338.1</v>
      </c>
    </row>
    <row r="14992" spans="1:7">
      <c r="A14992" s="32">
        <v>2018</v>
      </c>
      <c r="B14992" s="32">
        <v>1417</v>
      </c>
      <c r="C14992" s="33" t="s">
        <v>563</v>
      </c>
      <c r="D14992" s="33" t="s">
        <v>564</v>
      </c>
      <c r="E14992" s="34">
        <v>2731</v>
      </c>
      <c r="F14992" s="35">
        <v>1.02</v>
      </c>
      <c r="G14992" s="34">
        <v>367</v>
      </c>
    </row>
    <row r="14993" spans="1:7">
      <c r="A14993" s="32">
        <v>2018</v>
      </c>
      <c r="B14993" s="32">
        <v>1417</v>
      </c>
      <c r="C14993" s="33" t="s">
        <v>563</v>
      </c>
      <c r="D14993" s="33" t="s">
        <v>564</v>
      </c>
      <c r="E14993" s="34">
        <v>3017</v>
      </c>
      <c r="F14993" s="35">
        <v>1.02</v>
      </c>
      <c r="G14993" s="34">
        <v>366.9</v>
      </c>
    </row>
    <row r="14994" spans="1:7">
      <c r="A14994" s="32">
        <v>2018</v>
      </c>
      <c r="B14994" s="32">
        <v>1417</v>
      </c>
      <c r="C14994" s="33" t="s">
        <v>563</v>
      </c>
      <c r="D14994" s="33" t="s">
        <v>564</v>
      </c>
      <c r="E14994" s="34">
        <v>4323</v>
      </c>
      <c r="F14994" s="35">
        <v>1.02</v>
      </c>
      <c r="G14994" s="34">
        <v>392.2</v>
      </c>
    </row>
    <row r="14995" spans="1:7">
      <c r="A14995" s="32">
        <v>2018</v>
      </c>
      <c r="B14995" s="32">
        <v>1417</v>
      </c>
      <c r="C14995" s="33" t="s">
        <v>563</v>
      </c>
      <c r="D14995" s="33" t="s">
        <v>564</v>
      </c>
      <c r="E14995" s="34">
        <v>4423</v>
      </c>
      <c r="F14995" s="35">
        <v>1.02</v>
      </c>
      <c r="G14995" s="34">
        <v>357.8</v>
      </c>
    </row>
    <row r="14996" spans="1:7">
      <c r="A14996" s="32">
        <v>2018</v>
      </c>
      <c r="B14996" s="32">
        <v>1417</v>
      </c>
      <c r="C14996" s="33" t="s">
        <v>563</v>
      </c>
      <c r="D14996" s="33" t="s">
        <v>564</v>
      </c>
      <c r="E14996" s="34">
        <v>4531</v>
      </c>
      <c r="F14996" s="35">
        <v>1.01</v>
      </c>
      <c r="G14996" s="34">
        <v>356.2</v>
      </c>
    </row>
    <row r="14997" spans="1:7">
      <c r="A14997" s="32">
        <v>2018</v>
      </c>
      <c r="B14997" s="32">
        <v>1417</v>
      </c>
      <c r="C14997" s="33" t="s">
        <v>563</v>
      </c>
      <c r="D14997" s="33" t="s">
        <v>564</v>
      </c>
      <c r="E14997" s="34">
        <v>4550</v>
      </c>
      <c r="F14997" s="35">
        <v>1.02</v>
      </c>
      <c r="G14997" s="34">
        <v>348.8</v>
      </c>
    </row>
    <row r="14998" spans="1:7">
      <c r="A14998" s="32">
        <v>2018</v>
      </c>
      <c r="B14998" s="32">
        <v>1417</v>
      </c>
      <c r="C14998" s="33" t="s">
        <v>563</v>
      </c>
      <c r="D14998" s="33" t="s">
        <v>564</v>
      </c>
      <c r="E14998" s="34">
        <v>5039</v>
      </c>
      <c r="F14998" s="35">
        <v>1.02</v>
      </c>
      <c r="G14998" s="34">
        <v>413.4</v>
      </c>
    </row>
    <row r="14999" spans="1:7">
      <c r="A14999" s="32">
        <v>2018</v>
      </c>
      <c r="B14999" s="32">
        <v>1417</v>
      </c>
      <c r="C14999" s="33" t="s">
        <v>563</v>
      </c>
      <c r="D14999" s="33" t="s">
        <v>564</v>
      </c>
      <c r="E14999" s="34">
        <v>9821</v>
      </c>
      <c r="F14999" s="35">
        <v>1.02</v>
      </c>
      <c r="G14999" s="34">
        <v>401.4</v>
      </c>
    </row>
    <row r="15000" spans="1:7">
      <c r="A15000" s="32">
        <v>2018</v>
      </c>
      <c r="B15000" s="32">
        <v>1417</v>
      </c>
      <c r="C15000" s="33" t="s">
        <v>563</v>
      </c>
      <c r="D15000" s="33" t="s">
        <v>564</v>
      </c>
      <c r="E15000" s="34">
        <v>13452</v>
      </c>
      <c r="F15000" s="35">
        <v>1.02</v>
      </c>
      <c r="G15000" s="34">
        <v>375.3</v>
      </c>
    </row>
    <row r="15001" spans="1:7">
      <c r="A15001" s="32">
        <v>2018</v>
      </c>
      <c r="B15001" s="32">
        <v>1417</v>
      </c>
      <c r="C15001" s="33" t="s">
        <v>563</v>
      </c>
      <c r="D15001" s="33" t="s">
        <v>564</v>
      </c>
      <c r="E15001" s="34">
        <v>14</v>
      </c>
      <c r="F15001" s="35">
        <v>1.02</v>
      </c>
      <c r="G15001" s="34">
        <v>252.4</v>
      </c>
    </row>
    <row r="15002" spans="1:7">
      <c r="A15002" s="32">
        <v>2018</v>
      </c>
      <c r="B15002" s="32">
        <v>1417</v>
      </c>
      <c r="C15002" s="33" t="s">
        <v>563</v>
      </c>
      <c r="D15002" s="33" t="s">
        <v>564</v>
      </c>
      <c r="E15002" s="34">
        <v>20</v>
      </c>
      <c r="F15002" s="35">
        <v>1.02</v>
      </c>
      <c r="G15002" s="34">
        <v>319.3</v>
      </c>
    </row>
    <row r="15003" spans="1:7">
      <c r="A15003" s="32">
        <v>2018</v>
      </c>
      <c r="B15003" s="32">
        <v>1417</v>
      </c>
      <c r="C15003" s="33" t="s">
        <v>563</v>
      </c>
      <c r="D15003" s="33" t="s">
        <v>564</v>
      </c>
      <c r="E15003" s="34">
        <v>31</v>
      </c>
      <c r="F15003" s="35">
        <v>1.02</v>
      </c>
      <c r="G15003" s="34">
        <v>305.8</v>
      </c>
    </row>
    <row r="15004" spans="1:7">
      <c r="A15004" s="32">
        <v>2018</v>
      </c>
      <c r="B15004" s="32">
        <v>1417</v>
      </c>
      <c r="C15004" s="33" t="s">
        <v>563</v>
      </c>
      <c r="D15004" s="33" t="s">
        <v>564</v>
      </c>
      <c r="E15004" s="34">
        <v>55</v>
      </c>
      <c r="F15004" s="35">
        <v>1.02</v>
      </c>
      <c r="G15004" s="34">
        <v>282.7</v>
      </c>
    </row>
    <row r="15005" spans="1:7">
      <c r="A15005" s="32">
        <v>2018</v>
      </c>
      <c r="B15005" s="32">
        <v>1417</v>
      </c>
      <c r="C15005" s="33" t="s">
        <v>563</v>
      </c>
      <c r="D15005" s="33" t="s">
        <v>564</v>
      </c>
      <c r="E15005" s="34">
        <v>109</v>
      </c>
      <c r="F15005" s="35">
        <v>1.02</v>
      </c>
      <c r="G15005" s="34">
        <v>267.10000000000002</v>
      </c>
    </row>
    <row r="15006" spans="1:7">
      <c r="A15006" s="32">
        <v>2018</v>
      </c>
      <c r="B15006" s="32">
        <v>1417</v>
      </c>
      <c r="C15006" s="33" t="s">
        <v>563</v>
      </c>
      <c r="D15006" s="33" t="s">
        <v>564</v>
      </c>
      <c r="E15006" s="34">
        <v>176</v>
      </c>
      <c r="F15006" s="35">
        <v>1.01</v>
      </c>
      <c r="G15006" s="34">
        <v>571.79999999999995</v>
      </c>
    </row>
    <row r="15007" spans="1:7">
      <c r="A15007" s="32">
        <v>2018</v>
      </c>
      <c r="B15007" s="32">
        <v>1417</v>
      </c>
      <c r="C15007" s="33" t="s">
        <v>563</v>
      </c>
      <c r="D15007" s="33" t="s">
        <v>564</v>
      </c>
      <c r="E15007" s="34">
        <v>218</v>
      </c>
      <c r="F15007" s="35">
        <v>1.02</v>
      </c>
      <c r="G15007" s="34">
        <v>325.10000000000002</v>
      </c>
    </row>
    <row r="15008" spans="1:7">
      <c r="A15008" s="32">
        <v>2018</v>
      </c>
      <c r="B15008" s="32">
        <v>1417</v>
      </c>
      <c r="C15008" s="33" t="s">
        <v>563</v>
      </c>
      <c r="D15008" s="33" t="s">
        <v>564</v>
      </c>
      <c r="E15008" s="34">
        <v>593</v>
      </c>
      <c r="F15008" s="35">
        <v>1.01</v>
      </c>
      <c r="G15008" s="34">
        <v>361.6</v>
      </c>
    </row>
    <row r="15009" spans="1:7">
      <c r="A15009" s="32">
        <v>2018</v>
      </c>
      <c r="B15009" s="32">
        <v>1417</v>
      </c>
      <c r="C15009" s="33" t="s">
        <v>563</v>
      </c>
      <c r="D15009" s="33" t="s">
        <v>564</v>
      </c>
      <c r="E15009" s="34">
        <v>647</v>
      </c>
      <c r="F15009" s="35">
        <v>1.02</v>
      </c>
      <c r="G15009" s="34">
        <v>281.3</v>
      </c>
    </row>
    <row r="15010" spans="1:7">
      <c r="A15010" s="32">
        <v>2018</v>
      </c>
      <c r="B15010" s="32">
        <v>1417</v>
      </c>
      <c r="C15010" s="33" t="s">
        <v>563</v>
      </c>
      <c r="D15010" s="33" t="s">
        <v>564</v>
      </c>
      <c r="E15010" s="34">
        <v>795</v>
      </c>
      <c r="F15010" s="35">
        <v>1.02</v>
      </c>
      <c r="G15010" s="34">
        <v>314.8</v>
      </c>
    </row>
    <row r="15011" spans="1:7">
      <c r="A15011" s="32">
        <v>2018</v>
      </c>
      <c r="B15011" s="32">
        <v>1464</v>
      </c>
      <c r="C15011" s="33" t="s">
        <v>563</v>
      </c>
      <c r="D15011" s="33" t="s">
        <v>564</v>
      </c>
      <c r="E15011" s="34">
        <v>315286</v>
      </c>
      <c r="F15011" s="35">
        <v>1.04</v>
      </c>
      <c r="G15011" s="34" t="s">
        <v>364</v>
      </c>
    </row>
    <row r="15012" spans="1:7">
      <c r="A15012" s="32">
        <v>2018</v>
      </c>
      <c r="B15012" s="32">
        <v>1507</v>
      </c>
      <c r="C15012" s="33" t="s">
        <v>565</v>
      </c>
      <c r="D15012" s="33" t="s">
        <v>566</v>
      </c>
      <c r="E15012" s="34">
        <v>19</v>
      </c>
      <c r="F15012" s="35">
        <v>5.7779999999999996</v>
      </c>
      <c r="G15012" s="34" t="s">
        <v>364</v>
      </c>
    </row>
    <row r="15013" spans="1:7">
      <c r="A15013" s="32">
        <v>2018</v>
      </c>
      <c r="B15013" s="32">
        <v>1554</v>
      </c>
      <c r="C15013" s="33" t="s">
        <v>353</v>
      </c>
      <c r="D15013" s="33" t="s">
        <v>354</v>
      </c>
      <c r="E15013" s="34">
        <v>26605</v>
      </c>
      <c r="F15013" s="35">
        <v>24.59</v>
      </c>
      <c r="G15013" s="34" t="s">
        <v>364</v>
      </c>
    </row>
    <row r="15014" spans="1:7">
      <c r="A15014" s="32">
        <v>2018</v>
      </c>
      <c r="B15014" s="32">
        <v>1554</v>
      </c>
      <c r="C15014" s="33" t="s">
        <v>563</v>
      </c>
      <c r="D15014" s="33" t="s">
        <v>564</v>
      </c>
      <c r="E15014" s="34">
        <v>37410</v>
      </c>
      <c r="F15014" s="35">
        <v>1.036</v>
      </c>
      <c r="G15014" s="34" t="s">
        <v>364</v>
      </c>
    </row>
    <row r="15015" spans="1:7">
      <c r="A15015" s="32">
        <v>2018</v>
      </c>
      <c r="B15015" s="32">
        <v>1556</v>
      </c>
      <c r="C15015" s="33" t="s">
        <v>563</v>
      </c>
      <c r="D15015" s="33" t="s">
        <v>564</v>
      </c>
      <c r="E15015" s="34">
        <v>262620</v>
      </c>
      <c r="F15015" s="35">
        <v>1.036</v>
      </c>
      <c r="G15015" s="34" t="s">
        <v>364</v>
      </c>
    </row>
    <row r="15016" spans="1:7">
      <c r="A15016" s="32">
        <v>2018</v>
      </c>
      <c r="B15016" s="32">
        <v>1571</v>
      </c>
      <c r="C15016" s="33" t="s">
        <v>353</v>
      </c>
      <c r="D15016" s="33" t="s">
        <v>354</v>
      </c>
      <c r="E15016" s="34">
        <v>9061</v>
      </c>
      <c r="F15016" s="35">
        <v>26.02</v>
      </c>
      <c r="G15016" s="34" t="s">
        <v>364</v>
      </c>
    </row>
    <row r="15017" spans="1:7">
      <c r="A15017" s="32">
        <v>2018</v>
      </c>
      <c r="B15017" s="32">
        <v>1571</v>
      </c>
      <c r="C15017" s="33" t="s">
        <v>563</v>
      </c>
      <c r="D15017" s="33" t="s">
        <v>564</v>
      </c>
      <c r="E15017" s="34">
        <v>820490</v>
      </c>
      <c r="F15017" s="35">
        <v>1.03</v>
      </c>
      <c r="G15017" s="34" t="s">
        <v>364</v>
      </c>
    </row>
    <row r="15018" spans="1:7">
      <c r="A15018" s="32">
        <v>2018</v>
      </c>
      <c r="B15018" s="32">
        <v>1572</v>
      </c>
      <c r="C15018" s="33" t="s">
        <v>565</v>
      </c>
      <c r="D15018" s="33" t="s">
        <v>566</v>
      </c>
      <c r="E15018" s="34">
        <v>530</v>
      </c>
      <c r="F15018" s="35">
        <v>5.8250000000000002</v>
      </c>
      <c r="G15018" s="34" t="s">
        <v>364</v>
      </c>
    </row>
    <row r="15019" spans="1:7">
      <c r="A15019" s="32">
        <v>2018</v>
      </c>
      <c r="B15019" s="32">
        <v>1572</v>
      </c>
      <c r="C15019" s="33" t="s">
        <v>565</v>
      </c>
      <c r="D15019" s="33" t="s">
        <v>566</v>
      </c>
      <c r="E15019" s="34">
        <v>711</v>
      </c>
      <c r="F15019" s="35">
        <v>5.8250000000000002</v>
      </c>
      <c r="G15019" s="34" t="s">
        <v>364</v>
      </c>
    </row>
    <row r="15020" spans="1:7">
      <c r="A15020" s="32">
        <v>2018</v>
      </c>
      <c r="B15020" s="32">
        <v>1572</v>
      </c>
      <c r="C15020" s="33" t="s">
        <v>563</v>
      </c>
      <c r="D15020" s="33" t="s">
        <v>564</v>
      </c>
      <c r="E15020" s="34">
        <v>240170</v>
      </c>
      <c r="F15020" s="35">
        <v>1.03</v>
      </c>
      <c r="G15020" s="34" t="s">
        <v>364</v>
      </c>
    </row>
    <row r="15021" spans="1:7">
      <c r="A15021" s="32">
        <v>2018</v>
      </c>
      <c r="B15021" s="32">
        <v>1573</v>
      </c>
      <c r="C15021" s="33" t="s">
        <v>353</v>
      </c>
      <c r="D15021" s="33" t="s">
        <v>354</v>
      </c>
      <c r="E15021" s="34">
        <v>92319</v>
      </c>
      <c r="F15021" s="35">
        <v>25.9</v>
      </c>
      <c r="G15021" s="34" t="s">
        <v>364</v>
      </c>
    </row>
    <row r="15022" spans="1:7">
      <c r="A15022" s="32">
        <v>2018</v>
      </c>
      <c r="B15022" s="32">
        <v>1573</v>
      </c>
      <c r="C15022" s="33" t="s">
        <v>353</v>
      </c>
      <c r="D15022" s="33" t="s">
        <v>354</v>
      </c>
      <c r="E15022" s="34">
        <v>577</v>
      </c>
      <c r="F15022" s="35">
        <v>25.78</v>
      </c>
      <c r="G15022" s="34" t="s">
        <v>364</v>
      </c>
    </row>
    <row r="15023" spans="1:7">
      <c r="A15023" s="32">
        <v>2018</v>
      </c>
      <c r="B15023" s="32">
        <v>1573</v>
      </c>
      <c r="C15023" s="33" t="s">
        <v>565</v>
      </c>
      <c r="D15023" s="33" t="s">
        <v>566</v>
      </c>
      <c r="E15023" s="34">
        <v>20062</v>
      </c>
      <c r="F15023" s="35">
        <v>5.8250000000000002</v>
      </c>
      <c r="G15023" s="34" t="s">
        <v>364</v>
      </c>
    </row>
    <row r="15024" spans="1:7">
      <c r="A15024" s="32">
        <v>2018</v>
      </c>
      <c r="B15024" s="32">
        <v>1588</v>
      </c>
      <c r="C15024" s="33" t="s">
        <v>563</v>
      </c>
      <c r="D15024" s="33" t="s">
        <v>564</v>
      </c>
      <c r="E15024" s="34">
        <v>1766746</v>
      </c>
      <c r="F15024" s="35">
        <v>1.036</v>
      </c>
      <c r="G15024" s="34" t="s">
        <v>364</v>
      </c>
    </row>
    <row r="15025" spans="1:7">
      <c r="A15025" s="32">
        <v>2018</v>
      </c>
      <c r="B15025" s="32">
        <v>1588</v>
      </c>
      <c r="C15025" s="33" t="s">
        <v>565</v>
      </c>
      <c r="D15025" s="33" t="s">
        <v>566</v>
      </c>
      <c r="E15025" s="34">
        <v>87</v>
      </c>
      <c r="F15025" s="35">
        <v>5.8140000000000001</v>
      </c>
      <c r="G15025" s="34" t="s">
        <v>364</v>
      </c>
    </row>
    <row r="15026" spans="1:7">
      <c r="A15026" s="32">
        <v>2018</v>
      </c>
      <c r="B15026" s="32">
        <v>1588</v>
      </c>
      <c r="C15026" s="33" t="s">
        <v>563</v>
      </c>
      <c r="D15026" s="33" t="s">
        <v>564</v>
      </c>
      <c r="E15026" s="34">
        <v>7996</v>
      </c>
      <c r="F15026" s="35">
        <v>1.036</v>
      </c>
      <c r="G15026" s="34" t="s">
        <v>364</v>
      </c>
    </row>
    <row r="15027" spans="1:7">
      <c r="A15027" s="32">
        <v>2018</v>
      </c>
      <c r="B15027" s="32">
        <v>1595</v>
      </c>
      <c r="C15027" s="33" t="s">
        <v>563</v>
      </c>
      <c r="D15027" s="33" t="s">
        <v>564</v>
      </c>
      <c r="E15027" s="34">
        <v>481612</v>
      </c>
      <c r="F15027" s="35">
        <v>1.026</v>
      </c>
      <c r="G15027" s="34" t="s">
        <v>364</v>
      </c>
    </row>
    <row r="15028" spans="1:7">
      <c r="A15028" s="32">
        <v>2018</v>
      </c>
      <c r="B15028" s="32">
        <v>1642</v>
      </c>
      <c r="C15028" s="33" t="s">
        <v>565</v>
      </c>
      <c r="D15028" s="33" t="s">
        <v>566</v>
      </c>
      <c r="E15028" s="34">
        <v>196</v>
      </c>
      <c r="F15028" s="35">
        <v>5.6</v>
      </c>
      <c r="G15028" s="34" t="s">
        <v>364</v>
      </c>
    </row>
    <row r="15029" spans="1:7">
      <c r="A15029" s="32">
        <v>2018</v>
      </c>
      <c r="B15029" s="32">
        <v>1642</v>
      </c>
      <c r="C15029" s="33" t="s">
        <v>563</v>
      </c>
      <c r="D15029" s="33" t="s">
        <v>564</v>
      </c>
      <c r="E15029" s="34">
        <v>11553</v>
      </c>
      <c r="F15029" s="35">
        <v>1.032</v>
      </c>
      <c r="G15029" s="34" t="s">
        <v>364</v>
      </c>
    </row>
    <row r="15030" spans="1:7">
      <c r="A15030" s="32">
        <v>2018</v>
      </c>
      <c r="B15030" s="32">
        <v>1660</v>
      </c>
      <c r="C15030" s="33" t="s">
        <v>565</v>
      </c>
      <c r="D15030" s="33" t="s">
        <v>566</v>
      </c>
      <c r="E15030" s="34">
        <v>631</v>
      </c>
      <c r="F15030" s="35">
        <v>5.8</v>
      </c>
      <c r="G15030" s="34">
        <v>2140.6999999999998</v>
      </c>
    </row>
    <row r="15031" spans="1:7">
      <c r="A15031" s="32">
        <v>2018</v>
      </c>
      <c r="B15031" s="32">
        <v>1660</v>
      </c>
      <c r="C15031" s="33" t="s">
        <v>563</v>
      </c>
      <c r="D15031" s="33" t="s">
        <v>564</v>
      </c>
      <c r="E15031" s="34">
        <v>21910</v>
      </c>
      <c r="F15031" s="35">
        <v>1.0349999999999999</v>
      </c>
      <c r="G15031" s="34">
        <v>308.5</v>
      </c>
    </row>
    <row r="15032" spans="1:7">
      <c r="A15032" s="32">
        <v>2018</v>
      </c>
      <c r="B15032" s="32">
        <v>1702</v>
      </c>
      <c r="C15032" s="33" t="s">
        <v>363</v>
      </c>
      <c r="D15032" s="33" t="s">
        <v>354</v>
      </c>
      <c r="E15032" s="34">
        <v>88751</v>
      </c>
      <c r="F15032" s="35">
        <v>18.282</v>
      </c>
      <c r="G15032" s="34">
        <v>195.4</v>
      </c>
    </row>
    <row r="15033" spans="1:7">
      <c r="A15033" s="32">
        <v>2018</v>
      </c>
      <c r="B15033" s="32">
        <v>1702</v>
      </c>
      <c r="C15033" s="33" t="s">
        <v>363</v>
      </c>
      <c r="D15033" s="33" t="s">
        <v>354</v>
      </c>
      <c r="E15033" s="34">
        <v>15984</v>
      </c>
      <c r="F15033" s="35">
        <v>17.984000000000002</v>
      </c>
      <c r="G15033" s="34">
        <v>217.1</v>
      </c>
    </row>
    <row r="15034" spans="1:7">
      <c r="A15034" s="32">
        <v>2018</v>
      </c>
      <c r="B15034" s="32">
        <v>1702</v>
      </c>
      <c r="C15034" s="33" t="s">
        <v>363</v>
      </c>
      <c r="D15034" s="33" t="s">
        <v>354</v>
      </c>
      <c r="E15034" s="34">
        <v>16012</v>
      </c>
      <c r="F15034" s="35">
        <v>17.824000000000002</v>
      </c>
      <c r="G15034" s="34">
        <v>220.2</v>
      </c>
    </row>
    <row r="15035" spans="1:7">
      <c r="A15035" s="32">
        <v>2018</v>
      </c>
      <c r="B15035" s="32">
        <v>1702</v>
      </c>
      <c r="C15035" s="33" t="s">
        <v>363</v>
      </c>
      <c r="D15035" s="33" t="s">
        <v>354</v>
      </c>
      <c r="E15035" s="34">
        <v>31684</v>
      </c>
      <c r="F15035" s="35">
        <v>17.515000000000001</v>
      </c>
      <c r="G15035" s="34">
        <v>228.6</v>
      </c>
    </row>
    <row r="15036" spans="1:7">
      <c r="A15036" s="32">
        <v>2018</v>
      </c>
      <c r="B15036" s="32">
        <v>1702</v>
      </c>
      <c r="C15036" s="33" t="s">
        <v>563</v>
      </c>
      <c r="D15036" s="33" t="s">
        <v>564</v>
      </c>
      <c r="E15036" s="34">
        <v>61107</v>
      </c>
      <c r="F15036" s="35">
        <v>1.03</v>
      </c>
      <c r="G15036" s="34">
        <v>880.3</v>
      </c>
    </row>
    <row r="15037" spans="1:7">
      <c r="A15037" s="32">
        <v>2018</v>
      </c>
      <c r="B15037" s="32">
        <v>1702</v>
      </c>
      <c r="C15037" s="33" t="s">
        <v>565</v>
      </c>
      <c r="D15037" s="33" t="s">
        <v>566</v>
      </c>
      <c r="E15037" s="34">
        <v>1189</v>
      </c>
      <c r="F15037" s="35">
        <v>5.7960000000000003</v>
      </c>
      <c r="G15037" s="34">
        <v>1837.4</v>
      </c>
    </row>
    <row r="15038" spans="1:7">
      <c r="A15038" s="32">
        <v>2018</v>
      </c>
      <c r="B15038" s="32">
        <v>1702</v>
      </c>
      <c r="C15038" s="33" t="s">
        <v>563</v>
      </c>
      <c r="D15038" s="33" t="s">
        <v>564</v>
      </c>
      <c r="E15038" s="34">
        <v>5976</v>
      </c>
      <c r="F15038" s="35">
        <v>1.044</v>
      </c>
      <c r="G15038" s="34">
        <v>472.7</v>
      </c>
    </row>
    <row r="15039" spans="1:7">
      <c r="A15039" s="32">
        <v>2018</v>
      </c>
      <c r="B15039" s="32">
        <v>1710</v>
      </c>
      <c r="C15039" s="33" t="s">
        <v>363</v>
      </c>
      <c r="D15039" s="33" t="s">
        <v>354</v>
      </c>
      <c r="E15039" s="34">
        <v>15967</v>
      </c>
      <c r="F15039" s="35">
        <v>17.324000000000002</v>
      </c>
      <c r="G15039" s="34">
        <v>257.89999999999998</v>
      </c>
    </row>
    <row r="15040" spans="1:7">
      <c r="A15040" s="32">
        <v>2018</v>
      </c>
      <c r="B15040" s="32">
        <v>1710</v>
      </c>
      <c r="C15040" s="33" t="s">
        <v>363</v>
      </c>
      <c r="D15040" s="33" t="s">
        <v>354</v>
      </c>
      <c r="E15040" s="34">
        <v>111051</v>
      </c>
      <c r="F15040" s="35">
        <v>18.032</v>
      </c>
      <c r="G15040" s="34">
        <v>248.5</v>
      </c>
    </row>
    <row r="15041" spans="1:7">
      <c r="A15041" s="32">
        <v>2018</v>
      </c>
      <c r="B15041" s="32">
        <v>1710</v>
      </c>
      <c r="C15041" s="33" t="s">
        <v>363</v>
      </c>
      <c r="D15041" s="33" t="s">
        <v>354</v>
      </c>
      <c r="E15041" s="34">
        <v>15771</v>
      </c>
      <c r="F15041" s="35">
        <v>18.190000000000001</v>
      </c>
      <c r="G15041" s="34">
        <v>251.6</v>
      </c>
    </row>
    <row r="15042" spans="1:7">
      <c r="A15042" s="32">
        <v>2018</v>
      </c>
      <c r="B15042" s="32">
        <v>1710</v>
      </c>
      <c r="C15042" s="33" t="s">
        <v>363</v>
      </c>
      <c r="D15042" s="33" t="s">
        <v>354</v>
      </c>
      <c r="E15042" s="34">
        <v>79500</v>
      </c>
      <c r="F15042" s="35">
        <v>17.532</v>
      </c>
      <c r="G15042" s="34">
        <v>258.60000000000002</v>
      </c>
    </row>
    <row r="15043" spans="1:7">
      <c r="A15043" s="32">
        <v>2018</v>
      </c>
      <c r="B15043" s="32">
        <v>1710</v>
      </c>
      <c r="C15043" s="33" t="s">
        <v>363</v>
      </c>
      <c r="D15043" s="33" t="s">
        <v>354</v>
      </c>
      <c r="E15043" s="34">
        <v>63511</v>
      </c>
      <c r="F15043" s="35">
        <v>17.96</v>
      </c>
      <c r="G15043" s="34">
        <v>250.8</v>
      </c>
    </row>
    <row r="15044" spans="1:7">
      <c r="A15044" s="32">
        <v>2018</v>
      </c>
      <c r="B15044" s="32">
        <v>1710</v>
      </c>
      <c r="C15044" s="33" t="s">
        <v>565</v>
      </c>
      <c r="D15044" s="33" t="s">
        <v>566</v>
      </c>
      <c r="E15044" s="34">
        <v>1786</v>
      </c>
      <c r="F15044" s="35">
        <v>5.7960000000000003</v>
      </c>
      <c r="G15044" s="34">
        <v>1673.9</v>
      </c>
    </row>
    <row r="15045" spans="1:7">
      <c r="A15045" s="32">
        <v>2018</v>
      </c>
      <c r="B15045" s="32">
        <v>1733</v>
      </c>
      <c r="C15045" s="33" t="s">
        <v>568</v>
      </c>
      <c r="D15045" s="33" t="s">
        <v>569</v>
      </c>
      <c r="E15045" s="34">
        <v>36441</v>
      </c>
      <c r="F15045" s="35">
        <v>27.315999999999999</v>
      </c>
      <c r="G15045" s="34">
        <v>147.19999999999999</v>
      </c>
    </row>
    <row r="15046" spans="1:7">
      <c r="A15046" s="32">
        <v>2018</v>
      </c>
      <c r="B15046" s="32">
        <v>1733</v>
      </c>
      <c r="C15046" s="33" t="s">
        <v>353</v>
      </c>
      <c r="D15046" s="33" t="s">
        <v>354</v>
      </c>
      <c r="E15046" s="34">
        <v>93098</v>
      </c>
      <c r="F15046" s="35">
        <v>26.134</v>
      </c>
      <c r="G15046" s="34">
        <v>209.3</v>
      </c>
    </row>
    <row r="15047" spans="1:7">
      <c r="A15047" s="32">
        <v>2018</v>
      </c>
      <c r="B15047" s="32">
        <v>1733</v>
      </c>
      <c r="C15047" s="33" t="s">
        <v>363</v>
      </c>
      <c r="D15047" s="33" t="s">
        <v>354</v>
      </c>
      <c r="E15047" s="34">
        <v>15823</v>
      </c>
      <c r="F15047" s="35">
        <v>17.63</v>
      </c>
      <c r="G15047" s="34">
        <v>199.3</v>
      </c>
    </row>
    <row r="15048" spans="1:7">
      <c r="A15048" s="32">
        <v>2018</v>
      </c>
      <c r="B15048" s="32">
        <v>1733</v>
      </c>
      <c r="C15048" s="33" t="s">
        <v>363</v>
      </c>
      <c r="D15048" s="33" t="s">
        <v>354</v>
      </c>
      <c r="E15048" s="34">
        <v>157172</v>
      </c>
      <c r="F15048" s="35">
        <v>17.940000000000001</v>
      </c>
      <c r="G15048" s="34">
        <v>197.4</v>
      </c>
    </row>
    <row r="15049" spans="1:7">
      <c r="A15049" s="32">
        <v>2018</v>
      </c>
      <c r="B15049" s="32">
        <v>1733</v>
      </c>
      <c r="C15049" s="33" t="s">
        <v>363</v>
      </c>
      <c r="D15049" s="33" t="s">
        <v>354</v>
      </c>
      <c r="E15049" s="34">
        <v>63233</v>
      </c>
      <c r="F15049" s="35">
        <v>18.088000000000001</v>
      </c>
      <c r="G15049" s="34">
        <v>194.8</v>
      </c>
    </row>
    <row r="15050" spans="1:7">
      <c r="A15050" s="32">
        <v>2018</v>
      </c>
      <c r="B15050" s="32">
        <v>1733</v>
      </c>
      <c r="C15050" s="33" t="s">
        <v>363</v>
      </c>
      <c r="D15050" s="33" t="s">
        <v>354</v>
      </c>
      <c r="E15050" s="34">
        <v>31648</v>
      </c>
      <c r="F15050" s="35">
        <v>17.902999999999999</v>
      </c>
      <c r="G15050" s="34">
        <v>195.5</v>
      </c>
    </row>
    <row r="15051" spans="1:7">
      <c r="A15051" s="32">
        <v>2018</v>
      </c>
      <c r="B15051" s="32">
        <v>1733</v>
      </c>
      <c r="C15051" s="33" t="s">
        <v>363</v>
      </c>
      <c r="D15051" s="33" t="s">
        <v>354</v>
      </c>
      <c r="E15051" s="34">
        <v>30825</v>
      </c>
      <c r="F15051" s="35">
        <v>18.14</v>
      </c>
      <c r="G15051" s="34">
        <v>195</v>
      </c>
    </row>
    <row r="15052" spans="1:7">
      <c r="A15052" s="32">
        <v>2018</v>
      </c>
      <c r="B15052" s="32">
        <v>1733</v>
      </c>
      <c r="C15052" s="33" t="s">
        <v>363</v>
      </c>
      <c r="D15052" s="33" t="s">
        <v>354</v>
      </c>
      <c r="E15052" s="34">
        <v>28762</v>
      </c>
      <c r="F15052" s="35">
        <v>18.067</v>
      </c>
      <c r="G15052" s="34">
        <v>210.7</v>
      </c>
    </row>
    <row r="15053" spans="1:7">
      <c r="A15053" s="32">
        <v>2018</v>
      </c>
      <c r="B15053" s="32">
        <v>1733</v>
      </c>
      <c r="C15053" s="33" t="s">
        <v>363</v>
      </c>
      <c r="D15053" s="33" t="s">
        <v>354</v>
      </c>
      <c r="E15053" s="34">
        <v>35603</v>
      </c>
      <c r="F15053" s="35">
        <v>17.57</v>
      </c>
      <c r="G15053" s="34">
        <v>215.4</v>
      </c>
    </row>
    <row r="15054" spans="1:7">
      <c r="A15054" s="32">
        <v>2018</v>
      </c>
      <c r="B15054" s="32">
        <v>1733</v>
      </c>
      <c r="C15054" s="33" t="s">
        <v>363</v>
      </c>
      <c r="D15054" s="33" t="s">
        <v>354</v>
      </c>
      <c r="E15054" s="34">
        <v>15801</v>
      </c>
      <c r="F15054" s="35">
        <v>18.006</v>
      </c>
      <c r="G15054" s="34">
        <v>195.6</v>
      </c>
    </row>
    <row r="15055" spans="1:7">
      <c r="A15055" s="32">
        <v>2018</v>
      </c>
      <c r="B15055" s="32">
        <v>1733</v>
      </c>
      <c r="C15055" s="33" t="s">
        <v>363</v>
      </c>
      <c r="D15055" s="33" t="s">
        <v>354</v>
      </c>
      <c r="E15055" s="34">
        <v>173586</v>
      </c>
      <c r="F15055" s="35">
        <v>17.568000000000001</v>
      </c>
      <c r="G15055" s="34">
        <v>198.4</v>
      </c>
    </row>
    <row r="15056" spans="1:7">
      <c r="A15056" s="32">
        <v>2018</v>
      </c>
      <c r="B15056" s="32">
        <v>1733</v>
      </c>
      <c r="C15056" s="33" t="s">
        <v>363</v>
      </c>
      <c r="D15056" s="33" t="s">
        <v>354</v>
      </c>
      <c r="E15056" s="34">
        <v>30322</v>
      </c>
      <c r="F15056" s="35">
        <v>17.693000000000001</v>
      </c>
      <c r="G15056" s="34">
        <v>211.8</v>
      </c>
    </row>
    <row r="15057" spans="1:7">
      <c r="A15057" s="32">
        <v>2018</v>
      </c>
      <c r="B15057" s="32">
        <v>1733</v>
      </c>
      <c r="C15057" s="33" t="s">
        <v>565</v>
      </c>
      <c r="D15057" s="33" t="s">
        <v>566</v>
      </c>
      <c r="E15057" s="34">
        <v>6513</v>
      </c>
      <c r="F15057" s="35">
        <v>5.8</v>
      </c>
      <c r="G15057" s="34">
        <v>1604.4</v>
      </c>
    </row>
    <row r="15058" spans="1:7">
      <c r="A15058" s="32">
        <v>2018</v>
      </c>
      <c r="B15058" s="32">
        <v>1740</v>
      </c>
      <c r="C15058" s="33" t="s">
        <v>363</v>
      </c>
      <c r="D15058" s="33" t="s">
        <v>354</v>
      </c>
      <c r="E15058" s="34">
        <v>15824</v>
      </c>
      <c r="F15058" s="35">
        <v>17.692</v>
      </c>
      <c r="G15058" s="34">
        <v>201.9</v>
      </c>
    </row>
    <row r="15059" spans="1:7">
      <c r="A15059" s="32">
        <v>2018</v>
      </c>
      <c r="B15059" s="32">
        <v>1740</v>
      </c>
      <c r="C15059" s="33" t="s">
        <v>363</v>
      </c>
      <c r="D15059" s="33" t="s">
        <v>354</v>
      </c>
      <c r="E15059" s="34">
        <v>15781</v>
      </c>
      <c r="F15059" s="35">
        <v>17.512</v>
      </c>
      <c r="G15059" s="34">
        <v>204.2</v>
      </c>
    </row>
    <row r="15060" spans="1:7">
      <c r="A15060" s="32">
        <v>2018</v>
      </c>
      <c r="B15060" s="32">
        <v>1740</v>
      </c>
      <c r="C15060" s="33" t="s">
        <v>565</v>
      </c>
      <c r="D15060" s="33" t="s">
        <v>566</v>
      </c>
      <c r="E15060" s="34">
        <v>283</v>
      </c>
      <c r="F15060" s="35">
        <v>5.8</v>
      </c>
      <c r="G15060" s="34">
        <v>1624.2</v>
      </c>
    </row>
    <row r="15061" spans="1:7">
      <c r="A15061" s="32">
        <v>2018</v>
      </c>
      <c r="B15061" s="32">
        <v>1740</v>
      </c>
      <c r="C15061" s="33" t="s">
        <v>563</v>
      </c>
      <c r="D15061" s="33" t="s">
        <v>564</v>
      </c>
      <c r="E15061" s="34">
        <v>115792</v>
      </c>
      <c r="F15061" s="35">
        <v>1.0089999999999999</v>
      </c>
      <c r="G15061" s="34">
        <v>343</v>
      </c>
    </row>
    <row r="15062" spans="1:7">
      <c r="A15062" s="32">
        <v>2018</v>
      </c>
      <c r="B15062" s="32">
        <v>1743</v>
      </c>
      <c r="C15062" s="33" t="s">
        <v>565</v>
      </c>
      <c r="D15062" s="33" t="s">
        <v>566</v>
      </c>
      <c r="E15062" s="34">
        <v>2834</v>
      </c>
      <c r="F15062" s="35">
        <v>5.8</v>
      </c>
      <c r="G15062" s="34">
        <v>1590.3</v>
      </c>
    </row>
    <row r="15063" spans="1:7">
      <c r="A15063" s="32">
        <v>2018</v>
      </c>
      <c r="B15063" s="32">
        <v>1743</v>
      </c>
      <c r="C15063" s="33" t="s">
        <v>563</v>
      </c>
      <c r="D15063" s="33" t="s">
        <v>564</v>
      </c>
      <c r="E15063" s="34">
        <v>53435</v>
      </c>
      <c r="F15063" s="35">
        <v>1.01</v>
      </c>
      <c r="G15063" s="34">
        <v>557.79999999999995</v>
      </c>
    </row>
    <row r="15064" spans="1:7">
      <c r="A15064" s="32">
        <v>2018</v>
      </c>
      <c r="B15064" s="32">
        <v>1745</v>
      </c>
      <c r="C15064" s="33" t="s">
        <v>363</v>
      </c>
      <c r="D15064" s="33" t="s">
        <v>354</v>
      </c>
      <c r="E15064" s="34">
        <v>62561</v>
      </c>
      <c r="F15064" s="35">
        <v>18.023</v>
      </c>
      <c r="G15064" s="34">
        <v>199.3</v>
      </c>
    </row>
    <row r="15065" spans="1:7">
      <c r="A15065" s="32">
        <v>2018</v>
      </c>
      <c r="B15065" s="32">
        <v>1745</v>
      </c>
      <c r="C15065" s="33" t="s">
        <v>565</v>
      </c>
      <c r="D15065" s="33" t="s">
        <v>566</v>
      </c>
      <c r="E15065" s="34">
        <v>284</v>
      </c>
      <c r="F15065" s="35">
        <v>5.8</v>
      </c>
      <c r="G15065" s="34">
        <v>1577.6</v>
      </c>
    </row>
    <row r="15066" spans="1:7">
      <c r="A15066" s="32">
        <v>2018</v>
      </c>
      <c r="B15066" s="32">
        <v>1745</v>
      </c>
      <c r="C15066" s="33" t="s">
        <v>563</v>
      </c>
      <c r="D15066" s="33" t="s">
        <v>564</v>
      </c>
      <c r="E15066" s="34">
        <v>11654</v>
      </c>
      <c r="F15066" s="35">
        <v>1.0089999999999999</v>
      </c>
      <c r="G15066" s="34">
        <v>548.1</v>
      </c>
    </row>
    <row r="15067" spans="1:7">
      <c r="A15067" s="32">
        <v>2018</v>
      </c>
      <c r="B15067" s="32">
        <v>1769</v>
      </c>
      <c r="C15067" s="33" t="s">
        <v>565</v>
      </c>
      <c r="D15067" s="33" t="s">
        <v>566</v>
      </c>
      <c r="E15067" s="34">
        <v>515</v>
      </c>
      <c r="F15067" s="35">
        <v>5.88</v>
      </c>
      <c r="G15067" s="34">
        <v>1736.9</v>
      </c>
    </row>
    <row r="15068" spans="1:7">
      <c r="A15068" s="32">
        <v>2018</v>
      </c>
      <c r="B15068" s="32">
        <v>1825</v>
      </c>
      <c r="C15068" s="33" t="s">
        <v>563</v>
      </c>
      <c r="D15068" s="33" t="s">
        <v>564</v>
      </c>
      <c r="E15068" s="34">
        <v>4417</v>
      </c>
      <c r="F15068" s="35">
        <v>1</v>
      </c>
      <c r="G15068" s="34">
        <v>439.7</v>
      </c>
    </row>
    <row r="15069" spans="1:7">
      <c r="A15069" s="32">
        <v>2018</v>
      </c>
      <c r="B15069" s="32">
        <v>1825</v>
      </c>
      <c r="C15069" s="33" t="s">
        <v>353</v>
      </c>
      <c r="D15069" s="33" t="s">
        <v>354</v>
      </c>
      <c r="E15069" s="34">
        <v>2796</v>
      </c>
      <c r="F15069" s="35">
        <v>24.93</v>
      </c>
      <c r="G15069" s="34">
        <v>262.60000000000002</v>
      </c>
    </row>
    <row r="15070" spans="1:7">
      <c r="A15070" s="32">
        <v>2018</v>
      </c>
      <c r="B15070" s="32">
        <v>1825</v>
      </c>
      <c r="C15070" s="33" t="s">
        <v>353</v>
      </c>
      <c r="D15070" s="33" t="s">
        <v>354</v>
      </c>
      <c r="E15070" s="34">
        <v>2812</v>
      </c>
      <c r="F15070" s="35">
        <v>24.93</v>
      </c>
      <c r="G15070" s="34">
        <v>262.60000000000002</v>
      </c>
    </row>
    <row r="15071" spans="1:7">
      <c r="A15071" s="32">
        <v>2018</v>
      </c>
      <c r="B15071" s="32">
        <v>1831</v>
      </c>
      <c r="C15071" s="33" t="s">
        <v>363</v>
      </c>
      <c r="D15071" s="33" t="s">
        <v>354</v>
      </c>
      <c r="E15071" s="34">
        <v>25893</v>
      </c>
      <c r="F15071" s="35">
        <v>16.058</v>
      </c>
      <c r="G15071" s="34">
        <v>247.8</v>
      </c>
    </row>
    <row r="15072" spans="1:7">
      <c r="A15072" s="32">
        <v>2018</v>
      </c>
      <c r="B15072" s="32">
        <v>1831</v>
      </c>
      <c r="C15072" s="33" t="s">
        <v>565</v>
      </c>
      <c r="D15072" s="33" t="s">
        <v>566</v>
      </c>
      <c r="E15072" s="34">
        <v>298</v>
      </c>
      <c r="F15072" s="35">
        <v>5.7960000000000003</v>
      </c>
      <c r="G15072" s="34">
        <v>1666.7</v>
      </c>
    </row>
    <row r="15073" spans="1:7">
      <c r="A15073" s="32">
        <v>2018</v>
      </c>
      <c r="B15073" s="32">
        <v>1832</v>
      </c>
      <c r="C15073" s="33" t="s">
        <v>363</v>
      </c>
      <c r="D15073" s="33" t="s">
        <v>354</v>
      </c>
      <c r="E15073" s="34">
        <v>40921</v>
      </c>
      <c r="F15073" s="35">
        <v>18</v>
      </c>
      <c r="G15073" s="34">
        <v>218.4</v>
      </c>
    </row>
    <row r="15074" spans="1:7">
      <c r="A15074" s="32">
        <v>2018</v>
      </c>
      <c r="B15074" s="32">
        <v>1832</v>
      </c>
      <c r="C15074" s="33" t="s">
        <v>565</v>
      </c>
      <c r="D15074" s="33" t="s">
        <v>566</v>
      </c>
      <c r="E15074" s="34">
        <v>140</v>
      </c>
      <c r="F15074" s="35">
        <v>5.8</v>
      </c>
      <c r="G15074" s="34">
        <v>1913.2</v>
      </c>
    </row>
    <row r="15075" spans="1:7">
      <c r="A15075" s="32">
        <v>2018</v>
      </c>
      <c r="B15075" s="32">
        <v>1866</v>
      </c>
      <c r="C15075" s="33" t="s">
        <v>563</v>
      </c>
      <c r="D15075" s="33" t="s">
        <v>564</v>
      </c>
      <c r="E15075" s="34">
        <v>61</v>
      </c>
      <c r="F15075" s="35">
        <v>1</v>
      </c>
      <c r="G15075" s="34">
        <v>437.8</v>
      </c>
    </row>
    <row r="15076" spans="1:7">
      <c r="A15076" s="32">
        <v>2018</v>
      </c>
      <c r="B15076" s="32">
        <v>1893</v>
      </c>
      <c r="C15076" s="33" t="s">
        <v>363</v>
      </c>
      <c r="D15076" s="33" t="s">
        <v>354</v>
      </c>
      <c r="E15076" s="34">
        <v>28671</v>
      </c>
      <c r="F15076" s="35">
        <v>17.78</v>
      </c>
      <c r="G15076" s="34">
        <v>218.6</v>
      </c>
    </row>
    <row r="15077" spans="1:7">
      <c r="A15077" s="32">
        <v>2018</v>
      </c>
      <c r="B15077" s="32">
        <v>1893</v>
      </c>
      <c r="C15077" s="33" t="s">
        <v>363</v>
      </c>
      <c r="D15077" s="33" t="s">
        <v>354</v>
      </c>
      <c r="E15077" s="34">
        <v>58515</v>
      </c>
      <c r="F15077" s="35">
        <v>18.71</v>
      </c>
      <c r="G15077" s="34">
        <v>205.7</v>
      </c>
    </row>
    <row r="15078" spans="1:7">
      <c r="A15078" s="32">
        <v>2018</v>
      </c>
      <c r="B15078" s="32">
        <v>1893</v>
      </c>
      <c r="C15078" s="33" t="s">
        <v>363</v>
      </c>
      <c r="D15078" s="33" t="s">
        <v>354</v>
      </c>
      <c r="E15078" s="34">
        <v>29643</v>
      </c>
      <c r="F15078" s="35">
        <v>19.16</v>
      </c>
      <c r="G15078" s="34">
        <v>213.6</v>
      </c>
    </row>
    <row r="15079" spans="1:7">
      <c r="A15079" s="32">
        <v>2018</v>
      </c>
      <c r="B15079" s="32">
        <v>1893</v>
      </c>
      <c r="C15079" s="33" t="s">
        <v>565</v>
      </c>
      <c r="D15079" s="33" t="s">
        <v>566</v>
      </c>
      <c r="E15079" s="34">
        <v>339</v>
      </c>
      <c r="F15079" s="35">
        <v>5.7539999999999996</v>
      </c>
      <c r="G15079" s="34">
        <v>1714</v>
      </c>
    </row>
    <row r="15080" spans="1:7">
      <c r="A15080" s="32">
        <v>2018</v>
      </c>
      <c r="B15080" s="32">
        <v>1893</v>
      </c>
      <c r="C15080" s="33" t="s">
        <v>363</v>
      </c>
      <c r="D15080" s="33" t="s">
        <v>354</v>
      </c>
      <c r="E15080" s="34">
        <v>209093</v>
      </c>
      <c r="F15080" s="35">
        <v>18.059999999999999</v>
      </c>
      <c r="G15080" s="34">
        <v>214.9</v>
      </c>
    </row>
    <row r="15081" spans="1:7">
      <c r="A15081" s="32">
        <v>2018</v>
      </c>
      <c r="B15081" s="32">
        <v>1893</v>
      </c>
      <c r="C15081" s="33" t="s">
        <v>563</v>
      </c>
      <c r="D15081" s="33" t="s">
        <v>564</v>
      </c>
      <c r="E15081" s="34">
        <v>4493</v>
      </c>
      <c r="F15081" s="35">
        <v>1.0369999999999999</v>
      </c>
      <c r="G15081" s="34">
        <v>199.2</v>
      </c>
    </row>
    <row r="15082" spans="1:7">
      <c r="A15082" s="32">
        <v>2018</v>
      </c>
      <c r="B15082" s="32">
        <v>1897</v>
      </c>
      <c r="C15082" s="33" t="s">
        <v>563</v>
      </c>
      <c r="D15082" s="33" t="s">
        <v>564</v>
      </c>
      <c r="E15082" s="34">
        <v>609</v>
      </c>
      <c r="F15082" s="35">
        <v>1.0209999999999999</v>
      </c>
      <c r="G15082" s="34">
        <v>505</v>
      </c>
    </row>
    <row r="15083" spans="1:7">
      <c r="A15083" s="32">
        <v>2018</v>
      </c>
      <c r="B15083" s="32">
        <v>1904</v>
      </c>
      <c r="C15083" s="33" t="s">
        <v>563</v>
      </c>
      <c r="D15083" s="33" t="s">
        <v>564</v>
      </c>
      <c r="E15083" s="34">
        <v>1004</v>
      </c>
      <c r="F15083" s="35">
        <v>1.1000000000000001</v>
      </c>
      <c r="G15083" s="34">
        <v>1494.8</v>
      </c>
    </row>
    <row r="15084" spans="1:7">
      <c r="A15084" s="32">
        <v>2018</v>
      </c>
      <c r="B15084" s="32">
        <v>1904</v>
      </c>
      <c r="C15084" s="33" t="s">
        <v>563</v>
      </c>
      <c r="D15084" s="33" t="s">
        <v>564</v>
      </c>
      <c r="E15084" s="34">
        <v>906</v>
      </c>
      <c r="F15084" s="35">
        <v>1.1000000000000001</v>
      </c>
      <c r="G15084" s="34">
        <v>448.7</v>
      </c>
    </row>
    <row r="15085" spans="1:7">
      <c r="A15085" s="32">
        <v>2018</v>
      </c>
      <c r="B15085" s="32">
        <v>1904</v>
      </c>
      <c r="C15085" s="33" t="s">
        <v>563</v>
      </c>
      <c r="D15085" s="33" t="s">
        <v>564</v>
      </c>
      <c r="E15085" s="34">
        <v>1122</v>
      </c>
      <c r="F15085" s="35">
        <v>1.1000000000000001</v>
      </c>
      <c r="G15085" s="34">
        <v>1032.8</v>
      </c>
    </row>
    <row r="15086" spans="1:7">
      <c r="A15086" s="32">
        <v>2018</v>
      </c>
      <c r="B15086" s="32">
        <v>1904</v>
      </c>
      <c r="C15086" s="33" t="s">
        <v>563</v>
      </c>
      <c r="D15086" s="33" t="s">
        <v>564</v>
      </c>
      <c r="E15086" s="34">
        <v>12233</v>
      </c>
      <c r="F15086" s="35">
        <v>1.1000000000000001</v>
      </c>
      <c r="G15086" s="34">
        <v>413.7</v>
      </c>
    </row>
    <row r="15087" spans="1:7">
      <c r="A15087" s="32">
        <v>2018</v>
      </c>
      <c r="B15087" s="32">
        <v>1904</v>
      </c>
      <c r="C15087" s="33" t="s">
        <v>563</v>
      </c>
      <c r="D15087" s="33" t="s">
        <v>564</v>
      </c>
      <c r="E15087" s="34">
        <v>40518</v>
      </c>
      <c r="F15087" s="35">
        <v>1.1000000000000001</v>
      </c>
      <c r="G15087" s="34">
        <v>528.20000000000005</v>
      </c>
    </row>
    <row r="15088" spans="1:7">
      <c r="A15088" s="32">
        <v>2018</v>
      </c>
      <c r="B15088" s="32">
        <v>1904</v>
      </c>
      <c r="C15088" s="33" t="s">
        <v>563</v>
      </c>
      <c r="D15088" s="33" t="s">
        <v>564</v>
      </c>
      <c r="E15088" s="34">
        <v>45251</v>
      </c>
      <c r="F15088" s="35">
        <v>1.1000000000000001</v>
      </c>
      <c r="G15088" s="34">
        <v>439.5</v>
      </c>
    </row>
    <row r="15089" spans="1:7">
      <c r="A15089" s="32">
        <v>2018</v>
      </c>
      <c r="B15089" s="32">
        <v>1904</v>
      </c>
      <c r="C15089" s="33" t="s">
        <v>563</v>
      </c>
      <c r="D15089" s="33" t="s">
        <v>564</v>
      </c>
      <c r="E15089" s="34">
        <v>98885</v>
      </c>
      <c r="F15089" s="35">
        <v>1.1000000000000001</v>
      </c>
      <c r="G15089" s="34">
        <v>397.7</v>
      </c>
    </row>
    <row r="15090" spans="1:7">
      <c r="A15090" s="32">
        <v>2018</v>
      </c>
      <c r="B15090" s="32">
        <v>1904</v>
      </c>
      <c r="C15090" s="33" t="s">
        <v>563</v>
      </c>
      <c r="D15090" s="33" t="s">
        <v>564</v>
      </c>
      <c r="E15090" s="34">
        <v>112484</v>
      </c>
      <c r="F15090" s="35">
        <v>1.1000000000000001</v>
      </c>
      <c r="G15090" s="34">
        <v>318.3</v>
      </c>
    </row>
    <row r="15091" spans="1:7">
      <c r="A15091" s="32">
        <v>2018</v>
      </c>
      <c r="B15091" s="32">
        <v>1904</v>
      </c>
      <c r="C15091" s="33" t="s">
        <v>563</v>
      </c>
      <c r="D15091" s="33" t="s">
        <v>564</v>
      </c>
      <c r="E15091" s="34">
        <v>118528</v>
      </c>
      <c r="F15091" s="35">
        <v>1.1000000000000001</v>
      </c>
      <c r="G15091" s="34">
        <v>333</v>
      </c>
    </row>
    <row r="15092" spans="1:7">
      <c r="A15092" s="32">
        <v>2018</v>
      </c>
      <c r="B15092" s="32">
        <v>1904</v>
      </c>
      <c r="C15092" s="33" t="s">
        <v>563</v>
      </c>
      <c r="D15092" s="33" t="s">
        <v>564</v>
      </c>
      <c r="E15092" s="34">
        <v>138634</v>
      </c>
      <c r="F15092" s="35">
        <v>1.1000000000000001</v>
      </c>
      <c r="G15092" s="34">
        <v>278.89999999999998</v>
      </c>
    </row>
    <row r="15093" spans="1:7">
      <c r="A15093" s="32">
        <v>2018</v>
      </c>
      <c r="B15093" s="32">
        <v>1904</v>
      </c>
      <c r="C15093" s="33" t="s">
        <v>563</v>
      </c>
      <c r="D15093" s="33" t="s">
        <v>564</v>
      </c>
      <c r="E15093" s="34">
        <v>181945</v>
      </c>
      <c r="F15093" s="35">
        <v>1.1000000000000001</v>
      </c>
      <c r="G15093" s="34">
        <v>276.7</v>
      </c>
    </row>
    <row r="15094" spans="1:7">
      <c r="A15094" s="32">
        <v>2018</v>
      </c>
      <c r="B15094" s="32">
        <v>1904</v>
      </c>
      <c r="C15094" s="33" t="s">
        <v>563</v>
      </c>
      <c r="D15094" s="33" t="s">
        <v>564</v>
      </c>
      <c r="E15094" s="34">
        <v>186279</v>
      </c>
      <c r="F15094" s="35">
        <v>1.1000000000000001</v>
      </c>
      <c r="G15094" s="34">
        <v>274.89999999999998</v>
      </c>
    </row>
    <row r="15095" spans="1:7">
      <c r="A15095" s="32">
        <v>2018</v>
      </c>
      <c r="B15095" s="32">
        <v>1912</v>
      </c>
      <c r="C15095" s="33" t="s">
        <v>563</v>
      </c>
      <c r="D15095" s="33" t="s">
        <v>564</v>
      </c>
      <c r="E15095" s="34">
        <v>1333320</v>
      </c>
      <c r="F15095" s="35">
        <v>1.081</v>
      </c>
      <c r="G15095" s="34">
        <v>331.8</v>
      </c>
    </row>
    <row r="15096" spans="1:7">
      <c r="A15096" s="32">
        <v>2018</v>
      </c>
      <c r="B15096" s="32">
        <v>1913</v>
      </c>
      <c r="C15096" s="33" t="s">
        <v>563</v>
      </c>
      <c r="D15096" s="33" t="s">
        <v>564</v>
      </c>
      <c r="E15096" s="34">
        <v>172</v>
      </c>
      <c r="F15096" s="35">
        <v>1.0580000000000001</v>
      </c>
      <c r="G15096" s="34">
        <v>299.5</v>
      </c>
    </row>
    <row r="15097" spans="1:7">
      <c r="A15097" s="32">
        <v>2018</v>
      </c>
      <c r="B15097" s="32">
        <v>1913</v>
      </c>
      <c r="C15097" s="33" t="s">
        <v>563</v>
      </c>
      <c r="D15097" s="33" t="s">
        <v>564</v>
      </c>
      <c r="E15097" s="34">
        <v>19</v>
      </c>
      <c r="F15097" s="35">
        <v>1.0669999999999999</v>
      </c>
      <c r="G15097" s="34">
        <v>829.2</v>
      </c>
    </row>
    <row r="15098" spans="1:7">
      <c r="A15098" s="32">
        <v>2018</v>
      </c>
      <c r="B15098" s="32">
        <v>1913</v>
      </c>
      <c r="C15098" s="33" t="s">
        <v>563</v>
      </c>
      <c r="D15098" s="33" t="s">
        <v>564</v>
      </c>
      <c r="E15098" s="34">
        <v>338</v>
      </c>
      <c r="F15098" s="35">
        <v>1.081</v>
      </c>
      <c r="G15098" s="34">
        <v>302.8</v>
      </c>
    </row>
    <row r="15099" spans="1:7">
      <c r="A15099" s="32">
        <v>2018</v>
      </c>
      <c r="B15099" s="32">
        <v>1913</v>
      </c>
      <c r="C15099" s="33" t="s">
        <v>563</v>
      </c>
      <c r="D15099" s="33" t="s">
        <v>564</v>
      </c>
      <c r="E15099" s="34">
        <v>7212</v>
      </c>
      <c r="F15099" s="35">
        <v>1.0620000000000001</v>
      </c>
      <c r="G15099" s="34">
        <v>309.10000000000002</v>
      </c>
    </row>
    <row r="15100" spans="1:7">
      <c r="A15100" s="32">
        <v>2018</v>
      </c>
      <c r="B15100" s="32">
        <v>1913</v>
      </c>
      <c r="C15100" s="33" t="s">
        <v>563</v>
      </c>
      <c r="D15100" s="33" t="s">
        <v>564</v>
      </c>
      <c r="E15100" s="34">
        <v>5706</v>
      </c>
      <c r="F15100" s="35">
        <v>1.097</v>
      </c>
      <c r="G15100" s="34">
        <v>349.1</v>
      </c>
    </row>
    <row r="15101" spans="1:7">
      <c r="A15101" s="32">
        <v>2018</v>
      </c>
      <c r="B15101" s="32">
        <v>1913</v>
      </c>
      <c r="C15101" s="33" t="s">
        <v>563</v>
      </c>
      <c r="D15101" s="33" t="s">
        <v>564</v>
      </c>
      <c r="E15101" s="34">
        <v>4226</v>
      </c>
      <c r="F15101" s="35">
        <v>1.0920000000000001</v>
      </c>
      <c r="G15101" s="34">
        <v>319.2</v>
      </c>
    </row>
    <row r="15102" spans="1:7">
      <c r="A15102" s="32">
        <v>2018</v>
      </c>
      <c r="B15102" s="32">
        <v>1913</v>
      </c>
      <c r="C15102" s="33" t="s">
        <v>563</v>
      </c>
      <c r="D15102" s="33" t="s">
        <v>564</v>
      </c>
      <c r="E15102" s="34">
        <v>2894</v>
      </c>
      <c r="F15102" s="35">
        <v>1.091</v>
      </c>
      <c r="G15102" s="34">
        <v>429</v>
      </c>
    </row>
    <row r="15103" spans="1:7">
      <c r="A15103" s="32">
        <v>2018</v>
      </c>
      <c r="B15103" s="32">
        <v>1913</v>
      </c>
      <c r="C15103" s="33" t="s">
        <v>563</v>
      </c>
      <c r="D15103" s="33" t="s">
        <v>564</v>
      </c>
      <c r="E15103" s="34">
        <v>2824</v>
      </c>
      <c r="F15103" s="35">
        <v>1.0880000000000001</v>
      </c>
      <c r="G15103" s="34">
        <v>344</v>
      </c>
    </row>
    <row r="15104" spans="1:7">
      <c r="A15104" s="32">
        <v>2018</v>
      </c>
      <c r="B15104" s="32">
        <v>1913</v>
      </c>
      <c r="C15104" s="33" t="s">
        <v>563</v>
      </c>
      <c r="D15104" s="33" t="s">
        <v>564</v>
      </c>
      <c r="E15104" s="34">
        <v>1289</v>
      </c>
      <c r="F15104" s="35">
        <v>1.0609999999999999</v>
      </c>
      <c r="G15104" s="34">
        <v>377.1</v>
      </c>
    </row>
    <row r="15105" spans="1:7">
      <c r="A15105" s="32">
        <v>2018</v>
      </c>
      <c r="B15105" s="32">
        <v>1913</v>
      </c>
      <c r="C15105" s="33" t="s">
        <v>563</v>
      </c>
      <c r="D15105" s="33" t="s">
        <v>564</v>
      </c>
      <c r="E15105" s="34">
        <v>740</v>
      </c>
      <c r="F15105" s="35">
        <v>1.0900000000000001</v>
      </c>
      <c r="G15105" s="34">
        <v>475.5</v>
      </c>
    </row>
    <row r="15106" spans="1:7">
      <c r="A15106" s="32">
        <v>2018</v>
      </c>
      <c r="B15106" s="32">
        <v>1913</v>
      </c>
      <c r="C15106" s="33" t="s">
        <v>563</v>
      </c>
      <c r="D15106" s="33" t="s">
        <v>564</v>
      </c>
      <c r="E15106" s="34">
        <v>955</v>
      </c>
      <c r="F15106" s="35">
        <v>1.0580000000000001</v>
      </c>
      <c r="G15106" s="34">
        <v>332.7</v>
      </c>
    </row>
    <row r="15107" spans="1:7">
      <c r="A15107" s="32">
        <v>2018</v>
      </c>
      <c r="B15107" s="32">
        <v>1915</v>
      </c>
      <c r="C15107" s="33" t="s">
        <v>363</v>
      </c>
      <c r="D15107" s="33" t="s">
        <v>354</v>
      </c>
      <c r="E15107" s="34">
        <v>64470</v>
      </c>
      <c r="F15107" s="35">
        <v>18.166</v>
      </c>
      <c r="G15107" s="34">
        <v>229.3</v>
      </c>
    </row>
    <row r="15108" spans="1:7">
      <c r="A15108" s="32">
        <v>2018</v>
      </c>
      <c r="B15108" s="32">
        <v>1915</v>
      </c>
      <c r="C15108" s="33" t="s">
        <v>363</v>
      </c>
      <c r="D15108" s="33" t="s">
        <v>354</v>
      </c>
      <c r="E15108" s="34">
        <v>13136</v>
      </c>
      <c r="F15108" s="35">
        <v>17.558</v>
      </c>
      <c r="G15108" s="34">
        <v>227</v>
      </c>
    </row>
    <row r="15109" spans="1:7">
      <c r="A15109" s="32">
        <v>2018</v>
      </c>
      <c r="B15109" s="32">
        <v>1915</v>
      </c>
      <c r="C15109" s="33" t="s">
        <v>363</v>
      </c>
      <c r="D15109" s="33" t="s">
        <v>354</v>
      </c>
      <c r="E15109" s="34">
        <v>13120</v>
      </c>
      <c r="F15109" s="35">
        <v>17.893999999999998</v>
      </c>
      <c r="G15109" s="34">
        <v>222.2</v>
      </c>
    </row>
    <row r="15110" spans="1:7">
      <c r="A15110" s="32">
        <v>2018</v>
      </c>
      <c r="B15110" s="32">
        <v>1915</v>
      </c>
      <c r="C15110" s="33" t="s">
        <v>563</v>
      </c>
      <c r="D15110" s="33" t="s">
        <v>564</v>
      </c>
      <c r="E15110" s="34">
        <v>6100</v>
      </c>
      <c r="F15110" s="35">
        <v>1.0820000000000001</v>
      </c>
      <c r="G15110" s="34">
        <v>342</v>
      </c>
    </row>
    <row r="15111" spans="1:7">
      <c r="A15111" s="32">
        <v>2018</v>
      </c>
      <c r="B15111" s="32">
        <v>1927</v>
      </c>
      <c r="C15111" s="33" t="s">
        <v>563</v>
      </c>
      <c r="D15111" s="33" t="s">
        <v>564</v>
      </c>
      <c r="E15111" s="34">
        <v>1637236</v>
      </c>
      <c r="F15111" s="35">
        <v>1.091</v>
      </c>
      <c r="G15111" s="34">
        <v>317.2</v>
      </c>
    </row>
    <row r="15112" spans="1:7">
      <c r="A15112" s="32">
        <v>2018</v>
      </c>
      <c r="B15112" s="32">
        <v>1943</v>
      </c>
      <c r="C15112" s="33" t="s">
        <v>363</v>
      </c>
      <c r="D15112" s="33" t="s">
        <v>354</v>
      </c>
      <c r="E15112" s="34">
        <v>22037</v>
      </c>
      <c r="F15112" s="35">
        <v>18.251000000000001</v>
      </c>
      <c r="G15112" s="34">
        <v>226.1</v>
      </c>
    </row>
    <row r="15113" spans="1:7">
      <c r="A15113" s="32">
        <v>2018</v>
      </c>
      <c r="B15113" s="32">
        <v>1943</v>
      </c>
      <c r="C15113" s="33" t="s">
        <v>565</v>
      </c>
      <c r="D15113" s="33" t="s">
        <v>566</v>
      </c>
      <c r="E15113" s="34">
        <v>895</v>
      </c>
      <c r="F15113" s="35">
        <v>6</v>
      </c>
      <c r="G15113" s="34">
        <v>1672.7</v>
      </c>
    </row>
    <row r="15114" spans="1:7">
      <c r="A15114" s="32">
        <v>2018</v>
      </c>
      <c r="B15114" s="32">
        <v>2039</v>
      </c>
      <c r="C15114" s="33" t="s">
        <v>563</v>
      </c>
      <c r="D15114" s="33" t="s">
        <v>564</v>
      </c>
      <c r="E15114" s="34">
        <v>34627</v>
      </c>
      <c r="F15114" s="35">
        <v>1</v>
      </c>
      <c r="G15114" s="34">
        <v>322.8</v>
      </c>
    </row>
    <row r="15115" spans="1:7">
      <c r="A15115" s="32">
        <v>2018</v>
      </c>
      <c r="B15115" s="32">
        <v>2039</v>
      </c>
      <c r="C15115" s="33" t="s">
        <v>563</v>
      </c>
      <c r="D15115" s="33" t="s">
        <v>564</v>
      </c>
      <c r="E15115" s="34">
        <v>2260</v>
      </c>
      <c r="F15115" s="35">
        <v>1</v>
      </c>
      <c r="G15115" s="34">
        <v>350</v>
      </c>
    </row>
    <row r="15116" spans="1:7">
      <c r="A15116" s="32">
        <v>2018</v>
      </c>
      <c r="B15116" s="32">
        <v>2049</v>
      </c>
      <c r="C15116" s="33" t="s">
        <v>563</v>
      </c>
      <c r="D15116" s="33" t="s">
        <v>564</v>
      </c>
      <c r="E15116" s="34">
        <v>1924334</v>
      </c>
      <c r="F15116" s="35">
        <v>1.0189999999999999</v>
      </c>
      <c r="G15116" s="34">
        <v>339.8</v>
      </c>
    </row>
    <row r="15117" spans="1:7">
      <c r="A15117" s="32">
        <v>2018</v>
      </c>
      <c r="B15117" s="32">
        <v>2050</v>
      </c>
      <c r="C15117" s="33" t="s">
        <v>563</v>
      </c>
      <c r="D15117" s="33" t="s">
        <v>564</v>
      </c>
      <c r="E15117" s="34">
        <v>1482113</v>
      </c>
      <c r="F15117" s="35">
        <v>1.0369999999999999</v>
      </c>
      <c r="G15117" s="34">
        <v>292.7</v>
      </c>
    </row>
    <row r="15118" spans="1:7">
      <c r="A15118" s="32">
        <v>2018</v>
      </c>
      <c r="B15118" s="32">
        <v>2053</v>
      </c>
      <c r="C15118" s="33" t="s">
        <v>565</v>
      </c>
      <c r="D15118" s="33" t="s">
        <v>566</v>
      </c>
      <c r="E15118" s="34">
        <v>38</v>
      </c>
      <c r="F15118" s="35">
        <v>5.9</v>
      </c>
      <c r="G15118" s="34">
        <v>1772.8</v>
      </c>
    </row>
    <row r="15119" spans="1:7">
      <c r="A15119" s="32">
        <v>2018</v>
      </c>
      <c r="B15119" s="32">
        <v>2053</v>
      </c>
      <c r="C15119" s="33" t="s">
        <v>563</v>
      </c>
      <c r="D15119" s="33" t="s">
        <v>564</v>
      </c>
      <c r="E15119" s="34">
        <v>290303</v>
      </c>
      <c r="F15119" s="35">
        <v>1.016</v>
      </c>
      <c r="G15119" s="34">
        <v>301.8</v>
      </c>
    </row>
    <row r="15120" spans="1:7">
      <c r="A15120" s="32">
        <v>2018</v>
      </c>
      <c r="B15120" s="32">
        <v>2070</v>
      </c>
      <c r="C15120" s="33" t="s">
        <v>563</v>
      </c>
      <c r="D15120" s="33" t="s">
        <v>564</v>
      </c>
      <c r="E15120" s="34">
        <v>517787</v>
      </c>
      <c r="F15120" s="35">
        <v>1.036</v>
      </c>
      <c r="G15120" s="34">
        <v>354</v>
      </c>
    </row>
    <row r="15121" spans="1:7">
      <c r="A15121" s="32">
        <v>2018</v>
      </c>
      <c r="B15121" s="32">
        <v>2076</v>
      </c>
      <c r="C15121" s="33" t="s">
        <v>565</v>
      </c>
      <c r="D15121" s="33" t="s">
        <v>566</v>
      </c>
      <c r="E15121" s="34">
        <v>527</v>
      </c>
      <c r="F15121" s="35">
        <v>5.8550000000000004</v>
      </c>
      <c r="G15121" s="34">
        <v>1934.3</v>
      </c>
    </row>
    <row r="15122" spans="1:7">
      <c r="A15122" s="32">
        <v>2018</v>
      </c>
      <c r="B15122" s="32">
        <v>2076</v>
      </c>
      <c r="C15122" s="33" t="s">
        <v>363</v>
      </c>
      <c r="D15122" s="33" t="s">
        <v>354</v>
      </c>
      <c r="E15122" s="34">
        <v>61439</v>
      </c>
      <c r="F15122" s="35">
        <v>17.670000000000002</v>
      </c>
      <c r="G15122" s="34">
        <v>185.4</v>
      </c>
    </row>
    <row r="15123" spans="1:7">
      <c r="A15123" s="32">
        <v>2018</v>
      </c>
      <c r="B15123" s="32">
        <v>2079</v>
      </c>
      <c r="C15123" s="33" t="s">
        <v>563</v>
      </c>
      <c r="D15123" s="33" t="s">
        <v>564</v>
      </c>
      <c r="E15123" s="34">
        <v>14550</v>
      </c>
      <c r="F15123" s="35">
        <v>1</v>
      </c>
      <c r="G15123" s="34">
        <v>297.8</v>
      </c>
    </row>
    <row r="15124" spans="1:7">
      <c r="A15124" s="32">
        <v>2018</v>
      </c>
      <c r="B15124" s="32">
        <v>2079</v>
      </c>
      <c r="C15124" s="33" t="s">
        <v>563</v>
      </c>
      <c r="D15124" s="33" t="s">
        <v>564</v>
      </c>
      <c r="E15124" s="34">
        <v>4075</v>
      </c>
      <c r="F15124" s="35">
        <v>1</v>
      </c>
      <c r="G15124" s="34">
        <v>352.1</v>
      </c>
    </row>
    <row r="15125" spans="1:7">
      <c r="A15125" s="32">
        <v>2018</v>
      </c>
      <c r="B15125" s="32">
        <v>2079</v>
      </c>
      <c r="C15125" s="33" t="s">
        <v>563</v>
      </c>
      <c r="D15125" s="33" t="s">
        <v>564</v>
      </c>
      <c r="E15125" s="34">
        <v>125738</v>
      </c>
      <c r="F15125" s="35">
        <v>1</v>
      </c>
      <c r="G15125" s="34">
        <v>293.8</v>
      </c>
    </row>
    <row r="15126" spans="1:7">
      <c r="A15126" s="32">
        <v>2018</v>
      </c>
      <c r="B15126" s="32">
        <v>2079</v>
      </c>
      <c r="C15126" s="33" t="s">
        <v>563</v>
      </c>
      <c r="D15126" s="33" t="s">
        <v>564</v>
      </c>
      <c r="E15126" s="34">
        <v>135997</v>
      </c>
      <c r="F15126" s="35">
        <v>1</v>
      </c>
      <c r="G15126" s="34">
        <v>294.3</v>
      </c>
    </row>
    <row r="15127" spans="1:7">
      <c r="A15127" s="32">
        <v>2018</v>
      </c>
      <c r="B15127" s="32">
        <v>2079</v>
      </c>
      <c r="C15127" s="33" t="s">
        <v>363</v>
      </c>
      <c r="D15127" s="33" t="s">
        <v>354</v>
      </c>
      <c r="E15127" s="34">
        <v>16376</v>
      </c>
      <c r="F15127" s="35">
        <v>17.7</v>
      </c>
      <c r="G15127" s="34">
        <v>157.6</v>
      </c>
    </row>
    <row r="15128" spans="1:7">
      <c r="A15128" s="32">
        <v>2018</v>
      </c>
      <c r="B15128" s="32">
        <v>2079</v>
      </c>
      <c r="C15128" s="33" t="s">
        <v>363</v>
      </c>
      <c r="D15128" s="33" t="s">
        <v>354</v>
      </c>
      <c r="E15128" s="34">
        <v>32844</v>
      </c>
      <c r="F15128" s="35">
        <v>17.89</v>
      </c>
      <c r="G15128" s="34">
        <v>157.4</v>
      </c>
    </row>
    <row r="15129" spans="1:7">
      <c r="A15129" s="32">
        <v>2018</v>
      </c>
      <c r="B15129" s="32">
        <v>2079</v>
      </c>
      <c r="C15129" s="33" t="s">
        <v>363</v>
      </c>
      <c r="D15129" s="33" t="s">
        <v>354</v>
      </c>
      <c r="E15129" s="34">
        <v>49227</v>
      </c>
      <c r="F15129" s="35">
        <v>17.989999999999998</v>
      </c>
      <c r="G15129" s="34">
        <v>156.19999999999999</v>
      </c>
    </row>
    <row r="15130" spans="1:7">
      <c r="A15130" s="32">
        <v>2018</v>
      </c>
      <c r="B15130" s="32">
        <v>2079</v>
      </c>
      <c r="C15130" s="33" t="s">
        <v>363</v>
      </c>
      <c r="D15130" s="33" t="s">
        <v>354</v>
      </c>
      <c r="E15130" s="34">
        <v>82175</v>
      </c>
      <c r="F15130" s="35">
        <v>17.940000000000001</v>
      </c>
      <c r="G15130" s="34">
        <v>158.4</v>
      </c>
    </row>
    <row r="15131" spans="1:7">
      <c r="A15131" s="32">
        <v>2018</v>
      </c>
      <c r="B15131" s="32">
        <v>2080</v>
      </c>
      <c r="C15131" s="33" t="s">
        <v>565</v>
      </c>
      <c r="D15131" s="33" t="s">
        <v>566</v>
      </c>
      <c r="E15131" s="34">
        <v>513</v>
      </c>
      <c r="F15131" s="35">
        <v>5.81</v>
      </c>
      <c r="G15131" s="34">
        <v>1640.5</v>
      </c>
    </row>
    <row r="15132" spans="1:7">
      <c r="A15132" s="32">
        <v>2018</v>
      </c>
      <c r="B15132" s="32">
        <v>2080</v>
      </c>
      <c r="C15132" s="33" t="s">
        <v>565</v>
      </c>
      <c r="D15132" s="33" t="s">
        <v>566</v>
      </c>
      <c r="E15132" s="34">
        <v>669</v>
      </c>
      <c r="F15132" s="35">
        <v>5.81</v>
      </c>
      <c r="G15132" s="34">
        <v>1687.3</v>
      </c>
    </row>
    <row r="15133" spans="1:7">
      <c r="A15133" s="32">
        <v>2018</v>
      </c>
      <c r="B15133" s="32">
        <v>2081</v>
      </c>
      <c r="C15133" s="33" t="s">
        <v>565</v>
      </c>
      <c r="D15133" s="33" t="s">
        <v>566</v>
      </c>
      <c r="E15133" s="34">
        <v>4182</v>
      </c>
      <c r="F15133" s="35">
        <v>5.75</v>
      </c>
      <c r="G15133" s="34">
        <v>1645.3</v>
      </c>
    </row>
    <row r="15134" spans="1:7">
      <c r="A15134" s="32">
        <v>2018</v>
      </c>
      <c r="B15134" s="32">
        <v>2094</v>
      </c>
      <c r="C15134" s="33" t="s">
        <v>363</v>
      </c>
      <c r="D15134" s="33" t="s">
        <v>354</v>
      </c>
      <c r="E15134" s="34">
        <v>12994</v>
      </c>
      <c r="F15134" s="35">
        <v>17.89</v>
      </c>
      <c r="G15134" s="34">
        <v>166.3</v>
      </c>
    </row>
    <row r="15135" spans="1:7">
      <c r="A15135" s="32">
        <v>2018</v>
      </c>
      <c r="B15135" s="32">
        <v>2094</v>
      </c>
      <c r="C15135" s="33" t="s">
        <v>363</v>
      </c>
      <c r="D15135" s="33" t="s">
        <v>354</v>
      </c>
      <c r="E15135" s="34">
        <v>64744</v>
      </c>
      <c r="F15135" s="35">
        <v>18.02</v>
      </c>
      <c r="G15135" s="34">
        <v>159.1</v>
      </c>
    </row>
    <row r="15136" spans="1:7">
      <c r="A15136" s="32">
        <v>2018</v>
      </c>
      <c r="B15136" s="32">
        <v>2098</v>
      </c>
      <c r="C15136" s="33" t="s">
        <v>563</v>
      </c>
      <c r="D15136" s="33" t="s">
        <v>564</v>
      </c>
      <c r="E15136" s="34">
        <v>148310</v>
      </c>
      <c r="F15136" s="35">
        <v>1</v>
      </c>
      <c r="G15136" s="34">
        <v>253</v>
      </c>
    </row>
    <row r="15137" spans="1:7">
      <c r="A15137" s="32">
        <v>2018</v>
      </c>
      <c r="B15137" s="32">
        <v>2103</v>
      </c>
      <c r="C15137" s="33" t="s">
        <v>565</v>
      </c>
      <c r="D15137" s="33" t="s">
        <v>566</v>
      </c>
      <c r="E15137" s="34">
        <v>4509</v>
      </c>
      <c r="F15137" s="35">
        <v>5.7539999999999996</v>
      </c>
      <c r="G15137" s="34">
        <v>1645.2</v>
      </c>
    </row>
    <row r="15138" spans="1:7">
      <c r="A15138" s="32">
        <v>2018</v>
      </c>
      <c r="B15138" s="32">
        <v>2103</v>
      </c>
      <c r="C15138" s="33" t="s">
        <v>363</v>
      </c>
      <c r="D15138" s="33" t="s">
        <v>354</v>
      </c>
      <c r="E15138" s="34">
        <v>50560</v>
      </c>
      <c r="F15138" s="35">
        <v>17.5</v>
      </c>
      <c r="G15138" s="34">
        <v>152.5</v>
      </c>
    </row>
    <row r="15139" spans="1:7">
      <c r="A15139" s="32">
        <v>2018</v>
      </c>
      <c r="B15139" s="32">
        <v>2103</v>
      </c>
      <c r="C15139" s="33" t="s">
        <v>363</v>
      </c>
      <c r="D15139" s="33" t="s">
        <v>354</v>
      </c>
      <c r="E15139" s="34">
        <v>83750</v>
      </c>
      <c r="F15139" s="35">
        <v>17.510000000000002</v>
      </c>
      <c r="G15139" s="34">
        <v>186.8</v>
      </c>
    </row>
    <row r="15140" spans="1:7">
      <c r="A15140" s="32">
        <v>2018</v>
      </c>
      <c r="B15140" s="32">
        <v>2103</v>
      </c>
      <c r="C15140" s="33" t="s">
        <v>363</v>
      </c>
      <c r="D15140" s="33" t="s">
        <v>354</v>
      </c>
      <c r="E15140" s="34">
        <v>464038</v>
      </c>
      <c r="F15140" s="35">
        <v>17.59</v>
      </c>
      <c r="G15140" s="34">
        <v>179.4</v>
      </c>
    </row>
    <row r="15141" spans="1:7">
      <c r="A15141" s="32">
        <v>2018</v>
      </c>
      <c r="B15141" s="32">
        <v>2103</v>
      </c>
      <c r="C15141" s="33" t="s">
        <v>363</v>
      </c>
      <c r="D15141" s="33" t="s">
        <v>354</v>
      </c>
      <c r="E15141" s="34">
        <v>186786</v>
      </c>
      <c r="F15141" s="35">
        <v>18.05</v>
      </c>
      <c r="G15141" s="34">
        <v>144.4</v>
      </c>
    </row>
    <row r="15142" spans="1:7">
      <c r="A15142" s="32">
        <v>2018</v>
      </c>
      <c r="B15142" s="32">
        <v>2104</v>
      </c>
      <c r="C15142" s="33" t="s">
        <v>565</v>
      </c>
      <c r="D15142" s="33" t="s">
        <v>566</v>
      </c>
      <c r="E15142" s="34">
        <v>177</v>
      </c>
      <c r="F15142" s="35">
        <v>5.7539999999999996</v>
      </c>
      <c r="G15142" s="34">
        <v>1590</v>
      </c>
    </row>
    <row r="15143" spans="1:7">
      <c r="A15143" s="32">
        <v>2018</v>
      </c>
      <c r="B15143" s="32">
        <v>2104</v>
      </c>
      <c r="C15143" s="33" t="s">
        <v>363</v>
      </c>
      <c r="D15143" s="33" t="s">
        <v>354</v>
      </c>
      <c r="E15143" s="34">
        <v>31255</v>
      </c>
      <c r="F15143" s="35">
        <v>17.989999999999998</v>
      </c>
      <c r="G15143" s="34">
        <v>157.69999999999999</v>
      </c>
    </row>
    <row r="15144" spans="1:7">
      <c r="A15144" s="32">
        <v>2018</v>
      </c>
      <c r="B15144" s="32">
        <v>2104</v>
      </c>
      <c r="C15144" s="33" t="s">
        <v>363</v>
      </c>
      <c r="D15144" s="33" t="s">
        <v>354</v>
      </c>
      <c r="E15144" s="34">
        <v>140057</v>
      </c>
      <c r="F15144" s="35">
        <v>18.04</v>
      </c>
      <c r="G15144" s="34">
        <v>157.30000000000001</v>
      </c>
    </row>
    <row r="15145" spans="1:7">
      <c r="A15145" s="32">
        <v>2018</v>
      </c>
      <c r="B15145" s="32">
        <v>2104</v>
      </c>
      <c r="C15145" s="33" t="s">
        <v>563</v>
      </c>
      <c r="D15145" s="33" t="s">
        <v>564</v>
      </c>
      <c r="E15145" s="34">
        <v>2887</v>
      </c>
      <c r="F15145" s="35">
        <v>1.0229999999999999</v>
      </c>
      <c r="G15145" s="34">
        <v>299</v>
      </c>
    </row>
    <row r="15146" spans="1:7">
      <c r="A15146" s="32">
        <v>2018</v>
      </c>
      <c r="B15146" s="32">
        <v>2104</v>
      </c>
      <c r="C15146" s="33" t="s">
        <v>563</v>
      </c>
      <c r="D15146" s="33" t="s">
        <v>564</v>
      </c>
      <c r="E15146" s="34">
        <v>52987</v>
      </c>
      <c r="F15146" s="35">
        <v>1.0189999999999999</v>
      </c>
      <c r="G15146" s="34">
        <v>299.60000000000002</v>
      </c>
    </row>
    <row r="15147" spans="1:7">
      <c r="A15147" s="32">
        <v>2018</v>
      </c>
      <c r="B15147" s="32">
        <v>2107</v>
      </c>
      <c r="C15147" s="33" t="s">
        <v>565</v>
      </c>
      <c r="D15147" s="33" t="s">
        <v>566</v>
      </c>
      <c r="E15147" s="34">
        <v>521</v>
      </c>
      <c r="F15147" s="35">
        <v>5.7539999999999996</v>
      </c>
      <c r="G15147" s="34">
        <v>1621.2</v>
      </c>
    </row>
    <row r="15148" spans="1:7">
      <c r="A15148" s="32">
        <v>2018</v>
      </c>
      <c r="B15148" s="32">
        <v>2107</v>
      </c>
      <c r="C15148" s="33" t="s">
        <v>363</v>
      </c>
      <c r="D15148" s="33" t="s">
        <v>354</v>
      </c>
      <c r="E15148" s="34">
        <v>48600</v>
      </c>
      <c r="F15148" s="35">
        <v>17.57</v>
      </c>
      <c r="G15148" s="34">
        <v>207.3</v>
      </c>
    </row>
    <row r="15149" spans="1:7">
      <c r="A15149" s="32">
        <v>2018</v>
      </c>
      <c r="B15149" s="32">
        <v>2107</v>
      </c>
      <c r="C15149" s="33" t="s">
        <v>353</v>
      </c>
      <c r="D15149" s="33" t="s">
        <v>354</v>
      </c>
      <c r="E15149" s="34">
        <v>5438</v>
      </c>
      <c r="F15149" s="35">
        <v>22.39</v>
      </c>
      <c r="G15149" s="34">
        <v>163.30000000000001</v>
      </c>
    </row>
    <row r="15150" spans="1:7">
      <c r="A15150" s="32">
        <v>2018</v>
      </c>
      <c r="B15150" s="32">
        <v>2107</v>
      </c>
      <c r="C15150" s="33" t="s">
        <v>353</v>
      </c>
      <c r="D15150" s="33" t="s">
        <v>354</v>
      </c>
      <c r="E15150" s="34">
        <v>32455</v>
      </c>
      <c r="F15150" s="35">
        <v>21.8</v>
      </c>
      <c r="G15150" s="34">
        <v>156.5</v>
      </c>
    </row>
    <row r="15151" spans="1:7">
      <c r="A15151" s="32">
        <v>2018</v>
      </c>
      <c r="B15151" s="32">
        <v>2107</v>
      </c>
      <c r="C15151" s="33" t="s">
        <v>363</v>
      </c>
      <c r="D15151" s="33" t="s">
        <v>354</v>
      </c>
      <c r="E15151" s="34">
        <v>32431</v>
      </c>
      <c r="F15151" s="35">
        <v>18.04</v>
      </c>
      <c r="G15151" s="34">
        <v>175.4</v>
      </c>
    </row>
    <row r="15152" spans="1:7">
      <c r="A15152" s="32">
        <v>2018</v>
      </c>
      <c r="B15152" s="32">
        <v>2107</v>
      </c>
      <c r="C15152" s="33" t="s">
        <v>363</v>
      </c>
      <c r="D15152" s="33" t="s">
        <v>354</v>
      </c>
      <c r="E15152" s="34">
        <v>112828</v>
      </c>
      <c r="F15152" s="35">
        <v>18.03</v>
      </c>
      <c r="G15152" s="34">
        <v>174.9</v>
      </c>
    </row>
    <row r="15153" spans="1:7">
      <c r="A15153" s="32">
        <v>2018</v>
      </c>
      <c r="B15153" s="32">
        <v>2161</v>
      </c>
      <c r="C15153" s="33" t="s">
        <v>563</v>
      </c>
      <c r="D15153" s="33" t="s">
        <v>564</v>
      </c>
      <c r="E15153" s="34">
        <v>207363</v>
      </c>
      <c r="F15153" s="35">
        <v>1.0409999999999999</v>
      </c>
      <c r="G15153" s="34">
        <v>222.8</v>
      </c>
    </row>
    <row r="15154" spans="1:7">
      <c r="A15154" s="32">
        <v>2018</v>
      </c>
      <c r="B15154" s="32">
        <v>2167</v>
      </c>
      <c r="C15154" s="33" t="s">
        <v>363</v>
      </c>
      <c r="D15154" s="33" t="s">
        <v>354</v>
      </c>
      <c r="E15154" s="34">
        <v>328182</v>
      </c>
      <c r="F15154" s="35">
        <v>17.5</v>
      </c>
      <c r="G15154" s="34">
        <v>194.7</v>
      </c>
    </row>
    <row r="15155" spans="1:7">
      <c r="A15155" s="32">
        <v>2018</v>
      </c>
      <c r="B15155" s="32">
        <v>2167</v>
      </c>
      <c r="C15155" s="33" t="s">
        <v>565</v>
      </c>
      <c r="D15155" s="33" t="s">
        <v>566</v>
      </c>
      <c r="E15155" s="34">
        <v>177</v>
      </c>
      <c r="F15155" s="35">
        <v>5.88</v>
      </c>
      <c r="G15155" s="34">
        <v>1760.8</v>
      </c>
    </row>
    <row r="15156" spans="1:7">
      <c r="A15156" s="32">
        <v>2018</v>
      </c>
      <c r="B15156" s="32">
        <v>2168</v>
      </c>
      <c r="C15156" s="33" t="s">
        <v>363</v>
      </c>
      <c r="D15156" s="33" t="s">
        <v>354</v>
      </c>
      <c r="E15156" s="34">
        <v>310522</v>
      </c>
      <c r="F15156" s="35">
        <v>17.489999999999998</v>
      </c>
      <c r="G15156" s="34">
        <v>189.5</v>
      </c>
    </row>
    <row r="15157" spans="1:7">
      <c r="A15157" s="32">
        <v>2018</v>
      </c>
      <c r="B15157" s="32">
        <v>2240</v>
      </c>
      <c r="C15157" s="33" t="s">
        <v>363</v>
      </c>
      <c r="D15157" s="33" t="s">
        <v>354</v>
      </c>
      <c r="E15157" s="34">
        <v>14808</v>
      </c>
      <c r="F15157" s="35">
        <v>17.64</v>
      </c>
      <c r="G15157" s="34">
        <v>161.6</v>
      </c>
    </row>
    <row r="15158" spans="1:7">
      <c r="A15158" s="32">
        <v>2018</v>
      </c>
      <c r="B15158" s="32">
        <v>2240</v>
      </c>
      <c r="C15158" s="33" t="s">
        <v>563</v>
      </c>
      <c r="D15158" s="33" t="s">
        <v>564</v>
      </c>
      <c r="E15158" s="34">
        <v>29725</v>
      </c>
      <c r="F15158" s="35">
        <v>1.07</v>
      </c>
      <c r="G15158" s="34">
        <v>309.60000000000002</v>
      </c>
    </row>
    <row r="15159" spans="1:7">
      <c r="A15159" s="32">
        <v>2018</v>
      </c>
      <c r="B15159" s="32">
        <v>2240</v>
      </c>
      <c r="C15159" s="33" t="s">
        <v>363</v>
      </c>
      <c r="D15159" s="33" t="s">
        <v>354</v>
      </c>
      <c r="E15159" s="34">
        <v>3684</v>
      </c>
      <c r="F15159" s="35">
        <v>18.09</v>
      </c>
      <c r="G15159" s="34">
        <v>161.30000000000001</v>
      </c>
    </row>
    <row r="15160" spans="1:7">
      <c r="A15160" s="32">
        <v>2018</v>
      </c>
      <c r="B15160" s="32">
        <v>2240</v>
      </c>
      <c r="C15160" s="33" t="s">
        <v>363</v>
      </c>
      <c r="D15160" s="33" t="s">
        <v>354</v>
      </c>
      <c r="E15160" s="34">
        <v>8551</v>
      </c>
      <c r="F15160" s="35">
        <v>17.100000000000001</v>
      </c>
      <c r="G15160" s="34">
        <v>157.80000000000001</v>
      </c>
    </row>
    <row r="15161" spans="1:7">
      <c r="A15161" s="32">
        <v>2018</v>
      </c>
      <c r="B15161" s="32">
        <v>2277</v>
      </c>
      <c r="C15161" s="33" t="s">
        <v>563</v>
      </c>
      <c r="D15161" s="33" t="s">
        <v>564</v>
      </c>
      <c r="E15161" s="34">
        <v>2242</v>
      </c>
      <c r="F15161" s="35">
        <v>1.046</v>
      </c>
      <c r="G15161" s="34">
        <v>318.5</v>
      </c>
    </row>
    <row r="15162" spans="1:7">
      <c r="A15162" s="32">
        <v>2018</v>
      </c>
      <c r="B15162" s="32">
        <v>2277</v>
      </c>
      <c r="C15162" s="33" t="s">
        <v>363</v>
      </c>
      <c r="D15162" s="33" t="s">
        <v>354</v>
      </c>
      <c r="E15162" s="34">
        <v>43309</v>
      </c>
      <c r="F15162" s="35">
        <v>17.149999999999999</v>
      </c>
      <c r="G15162" s="34">
        <v>143.5</v>
      </c>
    </row>
    <row r="15163" spans="1:7">
      <c r="A15163" s="32">
        <v>2018</v>
      </c>
      <c r="B15163" s="32">
        <v>2291</v>
      </c>
      <c r="C15163" s="33" t="s">
        <v>363</v>
      </c>
      <c r="D15163" s="33" t="s">
        <v>354</v>
      </c>
      <c r="E15163" s="34">
        <v>76289</v>
      </c>
      <c r="F15163" s="35">
        <v>16.989999999999998</v>
      </c>
      <c r="G15163" s="34">
        <v>128.1</v>
      </c>
    </row>
    <row r="15164" spans="1:7">
      <c r="A15164" s="32">
        <v>2018</v>
      </c>
      <c r="B15164" s="32">
        <v>2291</v>
      </c>
      <c r="C15164" s="33" t="s">
        <v>563</v>
      </c>
      <c r="D15164" s="33" t="s">
        <v>564</v>
      </c>
      <c r="E15164" s="34">
        <v>470</v>
      </c>
      <c r="F15164" s="35">
        <v>1.0449999999999999</v>
      </c>
      <c r="G15164" s="34">
        <v>283.2</v>
      </c>
    </row>
    <row r="15165" spans="1:7">
      <c r="A15165" s="32">
        <v>2018</v>
      </c>
      <c r="B15165" s="32">
        <v>2291</v>
      </c>
      <c r="C15165" s="33" t="s">
        <v>563</v>
      </c>
      <c r="D15165" s="33" t="s">
        <v>564</v>
      </c>
      <c r="E15165" s="34">
        <v>2160</v>
      </c>
      <c r="F15165" s="35">
        <v>1.0449999999999999</v>
      </c>
      <c r="G15165" s="34">
        <v>283.2</v>
      </c>
    </row>
    <row r="15166" spans="1:7">
      <c r="A15166" s="32">
        <v>2018</v>
      </c>
      <c r="B15166" s="32">
        <v>2291</v>
      </c>
      <c r="C15166" s="33" t="s">
        <v>563</v>
      </c>
      <c r="D15166" s="33" t="s">
        <v>564</v>
      </c>
      <c r="E15166" s="34">
        <v>19646</v>
      </c>
      <c r="F15166" s="35">
        <v>1.0449999999999999</v>
      </c>
      <c r="G15166" s="34">
        <v>283.2</v>
      </c>
    </row>
    <row r="15167" spans="1:7">
      <c r="A15167" s="32">
        <v>2018</v>
      </c>
      <c r="B15167" s="32">
        <v>2292</v>
      </c>
      <c r="C15167" s="33" t="s">
        <v>563</v>
      </c>
      <c r="D15167" s="33" t="s">
        <v>564</v>
      </c>
      <c r="E15167" s="34">
        <v>143845</v>
      </c>
      <c r="F15167" s="35">
        <v>1.044</v>
      </c>
      <c r="G15167" s="34">
        <v>313.10000000000002</v>
      </c>
    </row>
    <row r="15168" spans="1:7">
      <c r="A15168" s="32">
        <v>2018</v>
      </c>
      <c r="B15168" s="32">
        <v>2292</v>
      </c>
      <c r="C15168" s="33" t="s">
        <v>565</v>
      </c>
      <c r="D15168" s="33" t="s">
        <v>566</v>
      </c>
      <c r="E15168" s="34">
        <v>527</v>
      </c>
      <c r="F15168" s="35">
        <v>5.8</v>
      </c>
      <c r="G15168" s="34">
        <v>1881.6</v>
      </c>
    </row>
    <row r="15169" spans="1:7">
      <c r="A15169" s="32">
        <v>2018</v>
      </c>
      <c r="B15169" s="32">
        <v>2322</v>
      </c>
      <c r="C15169" s="33" t="s">
        <v>563</v>
      </c>
      <c r="D15169" s="33" t="s">
        <v>564</v>
      </c>
      <c r="E15169" s="34">
        <v>1624977</v>
      </c>
      <c r="F15169" s="35">
        <v>1.0369999999999999</v>
      </c>
      <c r="G15169" s="34">
        <v>227.1</v>
      </c>
    </row>
    <row r="15170" spans="1:7">
      <c r="A15170" s="32">
        <v>2018</v>
      </c>
      <c r="B15170" s="32">
        <v>2330</v>
      </c>
      <c r="C15170" s="33" t="s">
        <v>563</v>
      </c>
      <c r="D15170" s="33" t="s">
        <v>564</v>
      </c>
      <c r="E15170" s="34">
        <v>683866</v>
      </c>
      <c r="F15170" s="35">
        <v>1.0549999999999999</v>
      </c>
      <c r="G15170" s="34">
        <v>201.9</v>
      </c>
    </row>
    <row r="15171" spans="1:7">
      <c r="A15171" s="32">
        <v>2018</v>
      </c>
      <c r="B15171" s="32">
        <v>2336</v>
      </c>
      <c r="C15171" s="33" t="s">
        <v>563</v>
      </c>
      <c r="D15171" s="33" t="s">
        <v>564</v>
      </c>
      <c r="E15171" s="34">
        <v>8987</v>
      </c>
      <c r="F15171" s="35">
        <v>1.0549999999999999</v>
      </c>
      <c r="G15171" s="34">
        <v>202.9</v>
      </c>
    </row>
    <row r="15172" spans="1:7">
      <c r="A15172" s="32">
        <v>2018</v>
      </c>
      <c r="B15172" s="32">
        <v>2336</v>
      </c>
      <c r="C15172" s="33" t="s">
        <v>563</v>
      </c>
      <c r="D15172" s="33" t="s">
        <v>564</v>
      </c>
      <c r="E15172" s="34">
        <v>10757</v>
      </c>
      <c r="F15172" s="35">
        <v>1.0549999999999999</v>
      </c>
      <c r="G15172" s="34">
        <v>202.9</v>
      </c>
    </row>
    <row r="15173" spans="1:7">
      <c r="A15173" s="32">
        <v>2018</v>
      </c>
      <c r="B15173" s="32">
        <v>2336</v>
      </c>
      <c r="C15173" s="33" t="s">
        <v>563</v>
      </c>
      <c r="D15173" s="33" t="s">
        <v>564</v>
      </c>
      <c r="E15173" s="34">
        <v>64426</v>
      </c>
      <c r="F15173" s="35">
        <v>1.0549999999999999</v>
      </c>
      <c r="G15173" s="34">
        <v>202.8</v>
      </c>
    </row>
    <row r="15174" spans="1:7">
      <c r="A15174" s="32">
        <v>2018</v>
      </c>
      <c r="B15174" s="32">
        <v>2336</v>
      </c>
      <c r="C15174" s="33" t="s">
        <v>563</v>
      </c>
      <c r="D15174" s="33" t="s">
        <v>564</v>
      </c>
      <c r="E15174" s="34">
        <v>332885</v>
      </c>
      <c r="F15174" s="35">
        <v>1.0509999999999999</v>
      </c>
      <c r="G15174" s="34">
        <v>202.9</v>
      </c>
    </row>
    <row r="15175" spans="1:7">
      <c r="A15175" s="32">
        <v>2018</v>
      </c>
      <c r="B15175" s="32">
        <v>2336</v>
      </c>
      <c r="C15175" s="33" t="s">
        <v>563</v>
      </c>
      <c r="D15175" s="33" t="s">
        <v>564</v>
      </c>
      <c r="E15175" s="34">
        <v>398417</v>
      </c>
      <c r="F15175" s="35">
        <v>1.0509999999999999</v>
      </c>
      <c r="G15175" s="34">
        <v>202.9</v>
      </c>
    </row>
    <row r="15176" spans="1:7">
      <c r="A15176" s="32">
        <v>2018</v>
      </c>
      <c r="B15176" s="32">
        <v>2336</v>
      </c>
      <c r="C15176" s="33" t="s">
        <v>563</v>
      </c>
      <c r="D15176" s="33" t="s">
        <v>564</v>
      </c>
      <c r="E15176" s="34">
        <v>2386300</v>
      </c>
      <c r="F15176" s="35">
        <v>1.0509999999999999</v>
      </c>
      <c r="G15176" s="34">
        <v>202.8</v>
      </c>
    </row>
    <row r="15177" spans="1:7">
      <c r="A15177" s="32">
        <v>2018</v>
      </c>
      <c r="B15177" s="32">
        <v>2364</v>
      </c>
      <c r="C15177" s="33" t="s">
        <v>565</v>
      </c>
      <c r="D15177" s="33" t="s">
        <v>566</v>
      </c>
      <c r="E15177" s="34">
        <v>167</v>
      </c>
      <c r="F15177" s="35">
        <v>5.5</v>
      </c>
      <c r="G15177" s="34">
        <v>1000</v>
      </c>
    </row>
    <row r="15178" spans="1:7">
      <c r="A15178" s="32">
        <v>2018</v>
      </c>
      <c r="B15178" s="32">
        <v>2367</v>
      </c>
      <c r="C15178" s="33" t="s">
        <v>563</v>
      </c>
      <c r="D15178" s="33" t="s">
        <v>564</v>
      </c>
      <c r="E15178" s="34">
        <v>400</v>
      </c>
      <c r="F15178" s="35">
        <v>1.05</v>
      </c>
      <c r="G15178" s="34">
        <v>1000</v>
      </c>
    </row>
    <row r="15179" spans="1:7">
      <c r="A15179" s="32">
        <v>2018</v>
      </c>
      <c r="B15179" s="32">
        <v>2390</v>
      </c>
      <c r="C15179" s="33" t="s">
        <v>565</v>
      </c>
      <c r="D15179" s="33" t="s">
        <v>566</v>
      </c>
      <c r="E15179" s="34">
        <v>24</v>
      </c>
      <c r="F15179" s="35">
        <v>5.8250000000000002</v>
      </c>
      <c r="G15179" s="34" t="s">
        <v>364</v>
      </c>
    </row>
    <row r="15180" spans="1:7">
      <c r="A15180" s="32">
        <v>2018</v>
      </c>
      <c r="B15180" s="32">
        <v>2390</v>
      </c>
      <c r="C15180" s="33" t="s">
        <v>563</v>
      </c>
      <c r="D15180" s="33" t="s">
        <v>564</v>
      </c>
      <c r="E15180" s="34">
        <v>1268</v>
      </c>
      <c r="F15180" s="35">
        <v>1.028</v>
      </c>
      <c r="G15180" s="34" t="s">
        <v>364</v>
      </c>
    </row>
    <row r="15181" spans="1:7">
      <c r="A15181" s="32">
        <v>2018</v>
      </c>
      <c r="B15181" s="32">
        <v>2393</v>
      </c>
      <c r="C15181" s="33" t="s">
        <v>563</v>
      </c>
      <c r="D15181" s="33" t="s">
        <v>564</v>
      </c>
      <c r="E15181" s="34">
        <v>7722</v>
      </c>
      <c r="F15181" s="35">
        <v>1.03</v>
      </c>
      <c r="G15181" s="34" t="s">
        <v>364</v>
      </c>
    </row>
    <row r="15182" spans="1:7">
      <c r="A15182" s="32">
        <v>2018</v>
      </c>
      <c r="B15182" s="32">
        <v>2393</v>
      </c>
      <c r="C15182" s="33" t="s">
        <v>563</v>
      </c>
      <c r="D15182" s="33" t="s">
        <v>564</v>
      </c>
      <c r="E15182" s="34">
        <v>19044</v>
      </c>
      <c r="F15182" s="35">
        <v>1.03</v>
      </c>
      <c r="G15182" s="34" t="s">
        <v>364</v>
      </c>
    </row>
    <row r="15183" spans="1:7">
      <c r="A15183" s="32">
        <v>2018</v>
      </c>
      <c r="B15183" s="32">
        <v>2398</v>
      </c>
      <c r="C15183" s="33" t="s">
        <v>563</v>
      </c>
      <c r="D15183" s="33" t="s">
        <v>564</v>
      </c>
      <c r="E15183" s="34">
        <v>1879194</v>
      </c>
      <c r="F15183" s="35">
        <v>1.028</v>
      </c>
      <c r="G15183" s="34" t="s">
        <v>364</v>
      </c>
    </row>
    <row r="15184" spans="1:7">
      <c r="A15184" s="32">
        <v>2018</v>
      </c>
      <c r="B15184" s="32">
        <v>2399</v>
      </c>
      <c r="C15184" s="33" t="s">
        <v>563</v>
      </c>
      <c r="D15184" s="33" t="s">
        <v>564</v>
      </c>
      <c r="E15184" s="34">
        <v>28017</v>
      </c>
      <c r="F15184" s="35">
        <v>1.3</v>
      </c>
      <c r="G15184" s="34" t="s">
        <v>364</v>
      </c>
    </row>
    <row r="15185" spans="1:7">
      <c r="A15185" s="32">
        <v>2018</v>
      </c>
      <c r="B15185" s="32">
        <v>2404</v>
      </c>
      <c r="C15185" s="33" t="s">
        <v>563</v>
      </c>
      <c r="D15185" s="33" t="s">
        <v>564</v>
      </c>
      <c r="E15185" s="34">
        <v>245081</v>
      </c>
      <c r="F15185" s="35">
        <v>1.03</v>
      </c>
      <c r="G15185" s="34" t="s">
        <v>364</v>
      </c>
    </row>
    <row r="15186" spans="1:7">
      <c r="A15186" s="32">
        <v>2018</v>
      </c>
      <c r="B15186" s="32">
        <v>2406</v>
      </c>
      <c r="C15186" s="33" t="s">
        <v>563</v>
      </c>
      <c r="D15186" s="33" t="s">
        <v>564</v>
      </c>
      <c r="E15186" s="34">
        <v>3084542</v>
      </c>
      <c r="F15186" s="35">
        <v>1.0289999999999999</v>
      </c>
      <c r="G15186" s="34" t="s">
        <v>364</v>
      </c>
    </row>
    <row r="15187" spans="1:7">
      <c r="A15187" s="32">
        <v>2018</v>
      </c>
      <c r="B15187" s="32">
        <v>2411</v>
      </c>
      <c r="C15187" s="33" t="s">
        <v>563</v>
      </c>
      <c r="D15187" s="33" t="s">
        <v>564</v>
      </c>
      <c r="E15187" s="34">
        <v>1166827</v>
      </c>
      <c r="F15187" s="35">
        <v>1.0369999999999999</v>
      </c>
      <c r="G15187" s="34" t="s">
        <v>364</v>
      </c>
    </row>
    <row r="15188" spans="1:7">
      <c r="A15188" s="32">
        <v>2018</v>
      </c>
      <c r="B15188" s="32">
        <v>2442</v>
      </c>
      <c r="C15188" s="33" t="s">
        <v>563</v>
      </c>
      <c r="D15188" s="33" t="s">
        <v>564</v>
      </c>
      <c r="E15188" s="34">
        <v>87531</v>
      </c>
      <c r="F15188" s="35">
        <v>1.0229999999999999</v>
      </c>
      <c r="G15188" s="34">
        <v>1315.6</v>
      </c>
    </row>
    <row r="15189" spans="1:7">
      <c r="A15189" s="32">
        <v>2018</v>
      </c>
      <c r="B15189" s="32">
        <v>2442</v>
      </c>
      <c r="C15189" s="33" t="s">
        <v>363</v>
      </c>
      <c r="D15189" s="33" t="s">
        <v>354</v>
      </c>
      <c r="E15189" s="34">
        <v>341554</v>
      </c>
      <c r="F15189" s="35">
        <v>18.396000000000001</v>
      </c>
      <c r="G15189" s="34">
        <v>291.60000000000002</v>
      </c>
    </row>
    <row r="15190" spans="1:7">
      <c r="A15190" s="32">
        <v>2018</v>
      </c>
      <c r="B15190" s="32">
        <v>2444</v>
      </c>
      <c r="C15190" s="33" t="s">
        <v>563</v>
      </c>
      <c r="D15190" s="33" t="s">
        <v>564</v>
      </c>
      <c r="E15190" s="34">
        <v>1104876</v>
      </c>
      <c r="F15190" s="35">
        <v>1.0529999999999999</v>
      </c>
      <c r="G15190" s="34">
        <v>245</v>
      </c>
    </row>
    <row r="15191" spans="1:7">
      <c r="A15191" s="32">
        <v>2018</v>
      </c>
      <c r="B15191" s="32">
        <v>2446</v>
      </c>
      <c r="C15191" s="33" t="s">
        <v>563</v>
      </c>
      <c r="D15191" s="33" t="s">
        <v>564</v>
      </c>
      <c r="E15191" s="34">
        <v>182424</v>
      </c>
      <c r="F15191" s="35">
        <v>1.042</v>
      </c>
      <c r="G15191" s="34">
        <v>240.9</v>
      </c>
    </row>
    <row r="15192" spans="1:7">
      <c r="A15192" s="32">
        <v>2018</v>
      </c>
      <c r="B15192" s="32">
        <v>2446</v>
      </c>
      <c r="C15192" s="33" t="s">
        <v>563</v>
      </c>
      <c r="D15192" s="33" t="s">
        <v>564</v>
      </c>
      <c r="E15192" s="34">
        <v>426692</v>
      </c>
      <c r="F15192" s="35">
        <v>1.042</v>
      </c>
      <c r="G15192" s="34">
        <v>240.9</v>
      </c>
    </row>
    <row r="15193" spans="1:7">
      <c r="A15193" s="32">
        <v>2018</v>
      </c>
      <c r="B15193" s="32">
        <v>2451</v>
      </c>
      <c r="C15193" s="33" t="s">
        <v>353</v>
      </c>
      <c r="D15193" s="33" t="s">
        <v>354</v>
      </c>
      <c r="E15193" s="34">
        <v>237421</v>
      </c>
      <c r="F15193" s="35">
        <v>19.920000000000002</v>
      </c>
      <c r="G15193" s="34">
        <v>186</v>
      </c>
    </row>
    <row r="15194" spans="1:7">
      <c r="A15194" s="32">
        <v>2018</v>
      </c>
      <c r="B15194" s="32">
        <v>2451</v>
      </c>
      <c r="C15194" s="33" t="s">
        <v>565</v>
      </c>
      <c r="D15194" s="33" t="s">
        <v>566</v>
      </c>
      <c r="E15194" s="34">
        <v>331</v>
      </c>
      <c r="F15194" s="35">
        <v>5.66</v>
      </c>
      <c r="G15194" s="34">
        <v>1744</v>
      </c>
    </row>
    <row r="15195" spans="1:7">
      <c r="A15195" s="32">
        <v>2018</v>
      </c>
      <c r="B15195" s="32">
        <v>2454</v>
      </c>
      <c r="C15195" s="33" t="s">
        <v>563</v>
      </c>
      <c r="D15195" s="33" t="s">
        <v>564</v>
      </c>
      <c r="E15195" s="34">
        <v>673483</v>
      </c>
      <c r="F15195" s="35">
        <v>1.044</v>
      </c>
      <c r="G15195" s="34">
        <v>240.9</v>
      </c>
    </row>
    <row r="15196" spans="1:7">
      <c r="A15196" s="32">
        <v>2018</v>
      </c>
      <c r="B15196" s="32">
        <v>2454</v>
      </c>
      <c r="C15196" s="33" t="s">
        <v>563</v>
      </c>
      <c r="D15196" s="33" t="s">
        <v>564</v>
      </c>
      <c r="E15196" s="34">
        <v>915593</v>
      </c>
      <c r="F15196" s="35">
        <v>1.0429999999999999</v>
      </c>
      <c r="G15196" s="34">
        <v>240.9</v>
      </c>
    </row>
    <row r="15197" spans="1:7">
      <c r="A15197" s="32">
        <v>2018</v>
      </c>
      <c r="B15197" s="32">
        <v>2480</v>
      </c>
      <c r="C15197" s="33" t="s">
        <v>565</v>
      </c>
      <c r="D15197" s="33" t="s">
        <v>566</v>
      </c>
      <c r="E15197" s="34">
        <v>8</v>
      </c>
      <c r="F15197" s="35">
        <v>5.7960000000000003</v>
      </c>
      <c r="G15197" s="34" t="s">
        <v>364</v>
      </c>
    </row>
    <row r="15198" spans="1:7">
      <c r="A15198" s="32">
        <v>2018</v>
      </c>
      <c r="B15198" s="32">
        <v>2480</v>
      </c>
      <c r="C15198" s="33" t="s">
        <v>563</v>
      </c>
      <c r="D15198" s="33" t="s">
        <v>564</v>
      </c>
      <c r="E15198" s="34">
        <v>23470</v>
      </c>
      <c r="F15198" s="35">
        <v>1.02</v>
      </c>
      <c r="G15198" s="34" t="s">
        <v>364</v>
      </c>
    </row>
    <row r="15199" spans="1:7">
      <c r="A15199" s="32">
        <v>2018</v>
      </c>
      <c r="B15199" s="32">
        <v>2490</v>
      </c>
      <c r="C15199" s="33" t="s">
        <v>563</v>
      </c>
      <c r="D15199" s="33" t="s">
        <v>564</v>
      </c>
      <c r="E15199" s="34">
        <v>1177786</v>
      </c>
      <c r="F15199" s="35">
        <v>1.03</v>
      </c>
      <c r="G15199" s="34" t="s">
        <v>364</v>
      </c>
    </row>
    <row r="15200" spans="1:7">
      <c r="A15200" s="32">
        <v>2018</v>
      </c>
      <c r="B15200" s="32">
        <v>2493</v>
      </c>
      <c r="C15200" s="33" t="s">
        <v>563</v>
      </c>
      <c r="D15200" s="33" t="s">
        <v>564</v>
      </c>
      <c r="E15200" s="34">
        <v>3087463</v>
      </c>
      <c r="F15200" s="35">
        <v>1.04</v>
      </c>
      <c r="G15200" s="34">
        <v>256</v>
      </c>
    </row>
    <row r="15201" spans="1:7">
      <c r="A15201" s="32">
        <v>2018</v>
      </c>
      <c r="B15201" s="32">
        <v>2494</v>
      </c>
      <c r="C15201" s="33" t="s">
        <v>565</v>
      </c>
      <c r="D15201" s="33" t="s">
        <v>566</v>
      </c>
      <c r="E15201" s="34">
        <v>303</v>
      </c>
      <c r="F15201" s="35">
        <v>5.83</v>
      </c>
      <c r="G15201" s="34" t="s">
        <v>364</v>
      </c>
    </row>
    <row r="15202" spans="1:7">
      <c r="A15202" s="32">
        <v>2018</v>
      </c>
      <c r="B15202" s="32">
        <v>2494</v>
      </c>
      <c r="C15202" s="33" t="s">
        <v>563</v>
      </c>
      <c r="D15202" s="33" t="s">
        <v>564</v>
      </c>
      <c r="E15202" s="34">
        <v>22677</v>
      </c>
      <c r="F15202" s="35">
        <v>1.03</v>
      </c>
      <c r="G15202" s="34" t="s">
        <v>364</v>
      </c>
    </row>
    <row r="15203" spans="1:7">
      <c r="A15203" s="32">
        <v>2018</v>
      </c>
      <c r="B15203" s="32">
        <v>2499</v>
      </c>
      <c r="C15203" s="33" t="s">
        <v>565</v>
      </c>
      <c r="D15203" s="33" t="s">
        <v>566</v>
      </c>
      <c r="E15203" s="34">
        <v>406</v>
      </c>
      <c r="F15203" s="35">
        <v>5.83</v>
      </c>
      <c r="G15203" s="34" t="s">
        <v>364</v>
      </c>
    </row>
    <row r="15204" spans="1:7">
      <c r="A15204" s="32">
        <v>2018</v>
      </c>
      <c r="B15204" s="32">
        <v>2499</v>
      </c>
      <c r="C15204" s="33" t="s">
        <v>563</v>
      </c>
      <c r="D15204" s="33" t="s">
        <v>564</v>
      </c>
      <c r="E15204" s="34">
        <v>99251</v>
      </c>
      <c r="F15204" s="35">
        <v>1.03</v>
      </c>
      <c r="G15204" s="34" t="s">
        <v>364</v>
      </c>
    </row>
    <row r="15205" spans="1:7">
      <c r="A15205" s="32">
        <v>2018</v>
      </c>
      <c r="B15205" s="32">
        <v>2500</v>
      </c>
      <c r="C15205" s="33" t="s">
        <v>563</v>
      </c>
      <c r="D15205" s="33" t="s">
        <v>564</v>
      </c>
      <c r="E15205" s="34">
        <v>2165179</v>
      </c>
      <c r="F15205" s="35">
        <v>1.0289999999999999</v>
      </c>
      <c r="G15205" s="34" t="s">
        <v>364</v>
      </c>
    </row>
    <row r="15206" spans="1:7">
      <c r="A15206" s="32">
        <v>2018</v>
      </c>
      <c r="B15206" s="32">
        <v>2511</v>
      </c>
      <c r="C15206" s="33" t="s">
        <v>563</v>
      </c>
      <c r="D15206" s="33" t="s">
        <v>564</v>
      </c>
      <c r="E15206" s="34">
        <v>1595501</v>
      </c>
      <c r="F15206" s="35">
        <v>1.028</v>
      </c>
      <c r="G15206" s="34">
        <v>303</v>
      </c>
    </row>
    <row r="15207" spans="1:7">
      <c r="A15207" s="32">
        <v>2018</v>
      </c>
      <c r="B15207" s="32">
        <v>2516</v>
      </c>
      <c r="C15207" s="33" t="s">
        <v>563</v>
      </c>
      <c r="D15207" s="33" t="s">
        <v>564</v>
      </c>
      <c r="E15207" s="34">
        <v>2613137</v>
      </c>
      <c r="F15207" s="35">
        <v>1.028</v>
      </c>
      <c r="G15207" s="34">
        <v>304</v>
      </c>
    </row>
    <row r="15208" spans="1:7">
      <c r="A15208" s="32">
        <v>2018</v>
      </c>
      <c r="B15208" s="32">
        <v>2517</v>
      </c>
      <c r="C15208" s="33" t="s">
        <v>565</v>
      </c>
      <c r="D15208" s="33" t="s">
        <v>566</v>
      </c>
      <c r="E15208" s="34">
        <v>314</v>
      </c>
      <c r="F15208" s="35">
        <v>5.6829999999999998</v>
      </c>
      <c r="G15208" s="34">
        <v>2132.9</v>
      </c>
    </row>
    <row r="15209" spans="1:7">
      <c r="A15209" s="32">
        <v>2018</v>
      </c>
      <c r="B15209" s="32">
        <v>2517</v>
      </c>
      <c r="C15209" s="33" t="s">
        <v>563</v>
      </c>
      <c r="D15209" s="33" t="s">
        <v>564</v>
      </c>
      <c r="E15209" s="34">
        <v>284558</v>
      </c>
      <c r="F15209" s="35">
        <v>1.026</v>
      </c>
      <c r="G15209" s="34">
        <v>323.60000000000002</v>
      </c>
    </row>
    <row r="15210" spans="1:7">
      <c r="A15210" s="32">
        <v>2018</v>
      </c>
      <c r="B15210" s="32">
        <v>2517</v>
      </c>
      <c r="C15210" s="33" t="s">
        <v>567</v>
      </c>
      <c r="D15210" s="33" t="s">
        <v>566</v>
      </c>
      <c r="E15210" s="34">
        <v>3163</v>
      </c>
      <c r="F15210" s="35">
        <v>6.3419999999999996</v>
      </c>
      <c r="G15210" s="34">
        <v>1131.5</v>
      </c>
    </row>
    <row r="15211" spans="1:7">
      <c r="A15211" s="32">
        <v>2018</v>
      </c>
      <c r="B15211" s="32">
        <v>2535</v>
      </c>
      <c r="C15211" s="33" t="s">
        <v>565</v>
      </c>
      <c r="D15211" s="33" t="s">
        <v>566</v>
      </c>
      <c r="E15211" s="34">
        <v>152</v>
      </c>
      <c r="F15211" s="35">
        <v>5.63</v>
      </c>
      <c r="G15211" s="34" t="s">
        <v>364</v>
      </c>
    </row>
    <row r="15212" spans="1:7">
      <c r="A15212" s="32">
        <v>2018</v>
      </c>
      <c r="B15212" s="32">
        <v>2539</v>
      </c>
      <c r="C15212" s="33" t="s">
        <v>563</v>
      </c>
      <c r="D15212" s="33" t="s">
        <v>564</v>
      </c>
      <c r="E15212" s="34">
        <v>3045153</v>
      </c>
      <c r="F15212" s="35">
        <v>1.0269999999999999</v>
      </c>
      <c r="G15212" s="34" t="s">
        <v>364</v>
      </c>
    </row>
    <row r="15213" spans="1:7">
      <c r="A15213" s="32">
        <v>2018</v>
      </c>
      <c r="B15213" s="32">
        <v>2625</v>
      </c>
      <c r="C15213" s="33" t="s">
        <v>563</v>
      </c>
      <c r="D15213" s="33" t="s">
        <v>564</v>
      </c>
      <c r="E15213" s="34">
        <v>333230</v>
      </c>
      <c r="F15213" s="35">
        <v>1.03</v>
      </c>
      <c r="G15213" s="34" t="s">
        <v>364</v>
      </c>
    </row>
    <row r="15214" spans="1:7">
      <c r="A15214" s="32">
        <v>2018</v>
      </c>
      <c r="B15214" s="32">
        <v>2706</v>
      </c>
      <c r="C15214" s="33" t="s">
        <v>563</v>
      </c>
      <c r="D15214" s="33" t="s">
        <v>564</v>
      </c>
      <c r="E15214" s="34">
        <v>620178</v>
      </c>
      <c r="F15214" s="35">
        <v>1.026</v>
      </c>
      <c r="G15214" s="34">
        <v>344</v>
      </c>
    </row>
    <row r="15215" spans="1:7">
      <c r="A15215" s="32">
        <v>2018</v>
      </c>
      <c r="B15215" s="32">
        <v>2712</v>
      </c>
      <c r="C15215" s="33" t="s">
        <v>353</v>
      </c>
      <c r="D15215" s="33" t="s">
        <v>354</v>
      </c>
      <c r="E15215" s="34">
        <v>12332</v>
      </c>
      <c r="F15215" s="35">
        <v>25.393999999999998</v>
      </c>
      <c r="G15215" s="34">
        <v>320.2</v>
      </c>
    </row>
    <row r="15216" spans="1:7">
      <c r="A15216" s="32">
        <v>2018</v>
      </c>
      <c r="B15216" s="32">
        <v>2712</v>
      </c>
      <c r="C15216" s="33" t="s">
        <v>353</v>
      </c>
      <c r="D15216" s="33" t="s">
        <v>354</v>
      </c>
      <c r="E15216" s="34">
        <v>47047</v>
      </c>
      <c r="F15216" s="35">
        <v>25.97</v>
      </c>
      <c r="G15216" s="34">
        <v>309.2</v>
      </c>
    </row>
    <row r="15217" spans="1:7">
      <c r="A15217" s="32">
        <v>2018</v>
      </c>
      <c r="B15217" s="32">
        <v>2712</v>
      </c>
      <c r="C15217" s="33" t="s">
        <v>353</v>
      </c>
      <c r="D15217" s="33" t="s">
        <v>354</v>
      </c>
      <c r="E15217" s="34">
        <v>12414</v>
      </c>
      <c r="F15217" s="35">
        <v>25.67</v>
      </c>
      <c r="G15217" s="34">
        <v>328.9</v>
      </c>
    </row>
    <row r="15218" spans="1:7">
      <c r="A15218" s="32">
        <v>2018</v>
      </c>
      <c r="B15218" s="32">
        <v>2718</v>
      </c>
      <c r="C15218" s="33" t="s">
        <v>565</v>
      </c>
      <c r="D15218" s="33" t="s">
        <v>566</v>
      </c>
      <c r="E15218" s="34">
        <v>2636</v>
      </c>
      <c r="F15218" s="35">
        <v>5.83</v>
      </c>
      <c r="G15218" s="34">
        <v>1582.3</v>
      </c>
    </row>
    <row r="15219" spans="1:7">
      <c r="A15219" s="32">
        <v>2018</v>
      </c>
      <c r="B15219" s="32">
        <v>2720</v>
      </c>
      <c r="C15219" s="33" t="s">
        <v>563</v>
      </c>
      <c r="D15219" s="33" t="s">
        <v>564</v>
      </c>
      <c r="E15219" s="34">
        <v>489667</v>
      </c>
      <c r="F15219" s="35">
        <v>1.03</v>
      </c>
      <c r="G15219" s="34">
        <v>331</v>
      </c>
    </row>
    <row r="15220" spans="1:7">
      <c r="A15220" s="32">
        <v>2018</v>
      </c>
      <c r="B15220" s="32">
        <v>2720</v>
      </c>
      <c r="C15220" s="33" t="s">
        <v>563</v>
      </c>
      <c r="D15220" s="33" t="s">
        <v>564</v>
      </c>
      <c r="E15220" s="34">
        <v>751577</v>
      </c>
      <c r="F15220" s="35">
        <v>1.03</v>
      </c>
      <c r="G15220" s="34">
        <v>331</v>
      </c>
    </row>
    <row r="15221" spans="1:7">
      <c r="A15221" s="32">
        <v>2018</v>
      </c>
      <c r="B15221" s="32">
        <v>2720</v>
      </c>
      <c r="C15221" s="33" t="s">
        <v>563</v>
      </c>
      <c r="D15221" s="33" t="s">
        <v>564</v>
      </c>
      <c r="E15221" s="34">
        <v>980104</v>
      </c>
      <c r="F15221" s="35">
        <v>1.03</v>
      </c>
      <c r="G15221" s="34">
        <v>331</v>
      </c>
    </row>
    <row r="15222" spans="1:7">
      <c r="A15222" s="32">
        <v>2018</v>
      </c>
      <c r="B15222" s="32">
        <v>2720</v>
      </c>
      <c r="C15222" s="33" t="s">
        <v>563</v>
      </c>
      <c r="D15222" s="33" t="s">
        <v>564</v>
      </c>
      <c r="E15222" s="34">
        <v>699445</v>
      </c>
      <c r="F15222" s="35">
        <v>1.03</v>
      </c>
      <c r="G15222" s="34">
        <v>331</v>
      </c>
    </row>
    <row r="15223" spans="1:7">
      <c r="A15223" s="32">
        <v>2018</v>
      </c>
      <c r="B15223" s="32">
        <v>2720</v>
      </c>
      <c r="C15223" s="33" t="s">
        <v>563</v>
      </c>
      <c r="D15223" s="33" t="s">
        <v>564</v>
      </c>
      <c r="E15223" s="34">
        <v>99624</v>
      </c>
      <c r="F15223" s="35">
        <v>1.03</v>
      </c>
      <c r="G15223" s="34">
        <v>331</v>
      </c>
    </row>
    <row r="15224" spans="1:7">
      <c r="A15224" s="32">
        <v>2018</v>
      </c>
      <c r="B15224" s="32">
        <v>2721</v>
      </c>
      <c r="C15224" s="33" t="s">
        <v>565</v>
      </c>
      <c r="D15224" s="33" t="s">
        <v>566</v>
      </c>
      <c r="E15224" s="34">
        <v>4082</v>
      </c>
      <c r="F15224" s="35">
        <v>5.78</v>
      </c>
      <c r="G15224" s="34">
        <v>1620.6</v>
      </c>
    </row>
    <row r="15225" spans="1:7">
      <c r="A15225" s="32">
        <v>2018</v>
      </c>
      <c r="B15225" s="32">
        <v>2721</v>
      </c>
      <c r="C15225" s="33" t="s">
        <v>353</v>
      </c>
      <c r="D15225" s="33" t="s">
        <v>354</v>
      </c>
      <c r="E15225" s="34">
        <v>37712</v>
      </c>
      <c r="F15225" s="35">
        <v>22.923999999999999</v>
      </c>
      <c r="G15225" s="34">
        <v>311.39999999999998</v>
      </c>
    </row>
    <row r="15226" spans="1:7">
      <c r="A15226" s="32">
        <v>2018</v>
      </c>
      <c r="B15226" s="32">
        <v>2721</v>
      </c>
      <c r="C15226" s="33" t="s">
        <v>353</v>
      </c>
      <c r="D15226" s="33" t="s">
        <v>354</v>
      </c>
      <c r="E15226" s="34">
        <v>63502</v>
      </c>
      <c r="F15226" s="35">
        <v>25.91</v>
      </c>
      <c r="G15226" s="34">
        <v>292</v>
      </c>
    </row>
    <row r="15227" spans="1:7">
      <c r="A15227" s="32">
        <v>2018</v>
      </c>
      <c r="B15227" s="32">
        <v>2721</v>
      </c>
      <c r="C15227" s="33" t="s">
        <v>353</v>
      </c>
      <c r="D15227" s="33" t="s">
        <v>354</v>
      </c>
      <c r="E15227" s="34">
        <v>26016</v>
      </c>
      <c r="F15227" s="35">
        <v>22.917999999999999</v>
      </c>
      <c r="G15227" s="34">
        <v>297.39999999999998</v>
      </c>
    </row>
    <row r="15228" spans="1:7">
      <c r="A15228" s="32">
        <v>2018</v>
      </c>
      <c r="B15228" s="32">
        <v>2721</v>
      </c>
      <c r="C15228" s="33" t="s">
        <v>353</v>
      </c>
      <c r="D15228" s="33" t="s">
        <v>354</v>
      </c>
      <c r="E15228" s="34">
        <v>12755</v>
      </c>
      <c r="F15228" s="35">
        <v>21.74</v>
      </c>
      <c r="G15228" s="34">
        <v>412.8</v>
      </c>
    </row>
    <row r="15229" spans="1:7">
      <c r="A15229" s="32">
        <v>2018</v>
      </c>
      <c r="B15229" s="32">
        <v>2723</v>
      </c>
      <c r="C15229" s="33" t="s">
        <v>563</v>
      </c>
      <c r="D15229" s="33" t="s">
        <v>564</v>
      </c>
      <c r="E15229" s="34">
        <v>608410</v>
      </c>
      <c r="F15229" s="35">
        <v>1.0289999999999999</v>
      </c>
      <c r="G15229" s="34">
        <v>331</v>
      </c>
    </row>
    <row r="15230" spans="1:7">
      <c r="A15230" s="32">
        <v>2018</v>
      </c>
      <c r="B15230" s="32">
        <v>2723</v>
      </c>
      <c r="C15230" s="33" t="s">
        <v>563</v>
      </c>
      <c r="D15230" s="33" t="s">
        <v>564</v>
      </c>
      <c r="E15230" s="34">
        <v>653226</v>
      </c>
      <c r="F15230" s="35">
        <v>1.0289999999999999</v>
      </c>
      <c r="G15230" s="34">
        <v>331</v>
      </c>
    </row>
    <row r="15231" spans="1:7">
      <c r="A15231" s="32">
        <v>2018</v>
      </c>
      <c r="B15231" s="32">
        <v>2723</v>
      </c>
      <c r="C15231" s="33" t="s">
        <v>563</v>
      </c>
      <c r="D15231" s="33" t="s">
        <v>564</v>
      </c>
      <c r="E15231" s="34">
        <v>590329</v>
      </c>
      <c r="F15231" s="35">
        <v>1.0289999999999999</v>
      </c>
      <c r="G15231" s="34">
        <v>331</v>
      </c>
    </row>
    <row r="15232" spans="1:7">
      <c r="A15232" s="32">
        <v>2018</v>
      </c>
      <c r="B15232" s="32">
        <v>2723</v>
      </c>
      <c r="C15232" s="33" t="s">
        <v>563</v>
      </c>
      <c r="D15232" s="33" t="s">
        <v>564</v>
      </c>
      <c r="E15232" s="34">
        <v>429097</v>
      </c>
      <c r="F15232" s="35">
        <v>1.0289999999999999</v>
      </c>
      <c r="G15232" s="34">
        <v>331</v>
      </c>
    </row>
    <row r="15233" spans="1:7">
      <c r="A15233" s="32">
        <v>2018</v>
      </c>
      <c r="B15233" s="32">
        <v>2723</v>
      </c>
      <c r="C15233" s="33" t="s">
        <v>563</v>
      </c>
      <c r="D15233" s="33" t="s">
        <v>564</v>
      </c>
      <c r="E15233" s="34">
        <v>212504</v>
      </c>
      <c r="F15233" s="35">
        <v>1.0289999999999999</v>
      </c>
      <c r="G15233" s="34">
        <v>331</v>
      </c>
    </row>
    <row r="15234" spans="1:7">
      <c r="A15234" s="32">
        <v>2018</v>
      </c>
      <c r="B15234" s="32">
        <v>2723</v>
      </c>
      <c r="C15234" s="33" t="s">
        <v>563</v>
      </c>
      <c r="D15234" s="33" t="s">
        <v>564</v>
      </c>
      <c r="E15234" s="34">
        <v>189194</v>
      </c>
      <c r="F15234" s="35">
        <v>1.0289999999999999</v>
      </c>
      <c r="G15234" s="34">
        <v>331</v>
      </c>
    </row>
    <row r="15235" spans="1:7">
      <c r="A15235" s="32">
        <v>2018</v>
      </c>
      <c r="B15235" s="32">
        <v>2727</v>
      </c>
      <c r="C15235" s="33" t="s">
        <v>353</v>
      </c>
      <c r="D15235" s="33" t="s">
        <v>354</v>
      </c>
      <c r="E15235" s="34">
        <v>24139</v>
      </c>
      <c r="F15235" s="35">
        <v>24.486000000000001</v>
      </c>
      <c r="G15235" s="34">
        <v>312.5</v>
      </c>
    </row>
    <row r="15236" spans="1:7">
      <c r="A15236" s="32">
        <v>2018</v>
      </c>
      <c r="B15236" s="32">
        <v>2727</v>
      </c>
      <c r="C15236" s="33" t="s">
        <v>353</v>
      </c>
      <c r="D15236" s="33" t="s">
        <v>354</v>
      </c>
      <c r="E15236" s="34">
        <v>36054</v>
      </c>
      <c r="F15236" s="35">
        <v>23.716000000000001</v>
      </c>
      <c r="G15236" s="34">
        <v>320</v>
      </c>
    </row>
    <row r="15237" spans="1:7">
      <c r="A15237" s="32">
        <v>2018</v>
      </c>
      <c r="B15237" s="32">
        <v>2727</v>
      </c>
      <c r="C15237" s="33" t="s">
        <v>565</v>
      </c>
      <c r="D15237" s="33" t="s">
        <v>566</v>
      </c>
      <c r="E15237" s="34">
        <v>4949</v>
      </c>
      <c r="F15237" s="35">
        <v>5.79</v>
      </c>
      <c r="G15237" s="34">
        <v>1625.5</v>
      </c>
    </row>
    <row r="15238" spans="1:7">
      <c r="A15238" s="32">
        <v>2018</v>
      </c>
      <c r="B15238" s="32">
        <v>2727</v>
      </c>
      <c r="C15238" s="33" t="s">
        <v>353</v>
      </c>
      <c r="D15238" s="33" t="s">
        <v>354</v>
      </c>
      <c r="E15238" s="34">
        <v>48156</v>
      </c>
      <c r="F15238" s="35">
        <v>23.962</v>
      </c>
      <c r="G15238" s="34">
        <v>317.10000000000002</v>
      </c>
    </row>
    <row r="15239" spans="1:7">
      <c r="A15239" s="32">
        <v>2018</v>
      </c>
      <c r="B15239" s="32">
        <v>2727</v>
      </c>
      <c r="C15239" s="33" t="s">
        <v>353</v>
      </c>
      <c r="D15239" s="33" t="s">
        <v>354</v>
      </c>
      <c r="E15239" s="34">
        <v>172812</v>
      </c>
      <c r="F15239" s="35">
        <v>25.98</v>
      </c>
      <c r="G15239" s="34">
        <v>287.60000000000002</v>
      </c>
    </row>
    <row r="15240" spans="1:7">
      <c r="A15240" s="32">
        <v>2018</v>
      </c>
      <c r="B15240" s="32">
        <v>2727</v>
      </c>
      <c r="C15240" s="33" t="s">
        <v>353</v>
      </c>
      <c r="D15240" s="33" t="s">
        <v>354</v>
      </c>
      <c r="E15240" s="34">
        <v>11331</v>
      </c>
      <c r="F15240" s="35">
        <v>24.207999999999998</v>
      </c>
      <c r="G15240" s="34">
        <v>327</v>
      </c>
    </row>
    <row r="15241" spans="1:7">
      <c r="A15241" s="32">
        <v>2018</v>
      </c>
      <c r="B15241" s="32">
        <v>2790</v>
      </c>
      <c r="C15241" s="33" t="s">
        <v>563</v>
      </c>
      <c r="D15241" s="33" t="s">
        <v>564</v>
      </c>
      <c r="E15241" s="34">
        <v>4968</v>
      </c>
      <c r="F15241" s="35">
        <v>1.0900000000000001</v>
      </c>
      <c r="G15241" s="34">
        <v>3961.6</v>
      </c>
    </row>
    <row r="15242" spans="1:7">
      <c r="A15242" s="32">
        <v>2018</v>
      </c>
      <c r="B15242" s="32">
        <v>2790</v>
      </c>
      <c r="C15242" s="33" t="s">
        <v>362</v>
      </c>
      <c r="D15242" s="33" t="s">
        <v>354</v>
      </c>
      <c r="E15242" s="34">
        <v>41077</v>
      </c>
      <c r="F15242" s="35">
        <v>14.27</v>
      </c>
      <c r="G15242" s="34">
        <v>284.3</v>
      </c>
    </row>
    <row r="15243" spans="1:7">
      <c r="A15243" s="32">
        <v>2018</v>
      </c>
      <c r="B15243" s="32">
        <v>2817</v>
      </c>
      <c r="C15243" s="33" t="s">
        <v>362</v>
      </c>
      <c r="D15243" s="33" t="s">
        <v>354</v>
      </c>
      <c r="E15243" s="34">
        <v>126076</v>
      </c>
      <c r="F15243" s="35">
        <v>13.263999999999999</v>
      </c>
      <c r="G15243" s="34">
        <v>141.9</v>
      </c>
    </row>
    <row r="15244" spans="1:7">
      <c r="A15244" s="32">
        <v>2018</v>
      </c>
      <c r="B15244" s="32">
        <v>2817</v>
      </c>
      <c r="C15244" s="33" t="s">
        <v>565</v>
      </c>
      <c r="D15244" s="33" t="s">
        <v>566</v>
      </c>
      <c r="E15244" s="34">
        <v>2446</v>
      </c>
      <c r="F15244" s="35">
        <v>5.77</v>
      </c>
      <c r="G15244" s="34">
        <v>1682.1</v>
      </c>
    </row>
    <row r="15245" spans="1:7">
      <c r="A15245" s="32">
        <v>2018</v>
      </c>
      <c r="B15245" s="32">
        <v>2823</v>
      </c>
      <c r="C15245" s="33" t="s">
        <v>362</v>
      </c>
      <c r="D15245" s="33" t="s">
        <v>354</v>
      </c>
      <c r="E15245" s="34">
        <v>131926</v>
      </c>
      <c r="F15245" s="35">
        <v>12.821999999999999</v>
      </c>
      <c r="G15245" s="34">
        <v>159.6</v>
      </c>
    </row>
    <row r="15246" spans="1:7">
      <c r="A15246" s="32">
        <v>2018</v>
      </c>
      <c r="B15246" s="32">
        <v>2823</v>
      </c>
      <c r="C15246" s="33" t="s">
        <v>362</v>
      </c>
      <c r="D15246" s="33" t="s">
        <v>354</v>
      </c>
      <c r="E15246" s="34">
        <v>229531</v>
      </c>
      <c r="F15246" s="35">
        <v>13.12</v>
      </c>
      <c r="G15246" s="34">
        <v>152.1</v>
      </c>
    </row>
    <row r="15247" spans="1:7">
      <c r="A15247" s="32">
        <v>2018</v>
      </c>
      <c r="B15247" s="32">
        <v>2823</v>
      </c>
      <c r="C15247" s="33" t="s">
        <v>565</v>
      </c>
      <c r="D15247" s="33" t="s">
        <v>566</v>
      </c>
      <c r="E15247" s="34">
        <v>1956</v>
      </c>
      <c r="F15247" s="35">
        <v>5.88</v>
      </c>
      <c r="G15247" s="34">
        <v>1635</v>
      </c>
    </row>
    <row r="15248" spans="1:7">
      <c r="A15248" s="32">
        <v>2018</v>
      </c>
      <c r="B15248" s="32">
        <v>2823</v>
      </c>
      <c r="C15248" s="33" t="s">
        <v>565</v>
      </c>
      <c r="D15248" s="33" t="s">
        <v>566</v>
      </c>
      <c r="E15248" s="34">
        <v>2246</v>
      </c>
      <c r="F15248" s="35">
        <v>5.88</v>
      </c>
      <c r="G15248" s="34">
        <v>1635</v>
      </c>
    </row>
    <row r="15249" spans="1:7">
      <c r="A15249" s="32">
        <v>2018</v>
      </c>
      <c r="B15249" s="32">
        <v>2828</v>
      </c>
      <c r="C15249" s="33" t="s">
        <v>565</v>
      </c>
      <c r="D15249" s="33" t="s">
        <v>566</v>
      </c>
      <c r="E15249" s="34">
        <v>12000</v>
      </c>
      <c r="F15249" s="35">
        <v>5.7889999999999997</v>
      </c>
      <c r="G15249" s="34" t="s">
        <v>364</v>
      </c>
    </row>
    <row r="15250" spans="1:7">
      <c r="A15250" s="32">
        <v>2018</v>
      </c>
      <c r="B15250" s="32">
        <v>2828</v>
      </c>
      <c r="C15250" s="33" t="s">
        <v>353</v>
      </c>
      <c r="D15250" s="33" t="s">
        <v>354</v>
      </c>
      <c r="E15250" s="34">
        <v>78774</v>
      </c>
      <c r="F15250" s="35">
        <v>25.004000000000001</v>
      </c>
      <c r="G15250" s="34" t="s">
        <v>364</v>
      </c>
    </row>
    <row r="15251" spans="1:7">
      <c r="A15251" s="32">
        <v>2018</v>
      </c>
      <c r="B15251" s="32">
        <v>2828</v>
      </c>
      <c r="C15251" s="33" t="s">
        <v>353</v>
      </c>
      <c r="D15251" s="33" t="s">
        <v>354</v>
      </c>
      <c r="E15251" s="34">
        <v>89799</v>
      </c>
      <c r="F15251" s="35">
        <v>25.167999999999999</v>
      </c>
      <c r="G15251" s="34" t="s">
        <v>364</v>
      </c>
    </row>
    <row r="15252" spans="1:7">
      <c r="A15252" s="32">
        <v>2018</v>
      </c>
      <c r="B15252" s="32">
        <v>2828</v>
      </c>
      <c r="C15252" s="33" t="s">
        <v>353</v>
      </c>
      <c r="D15252" s="33" t="s">
        <v>354</v>
      </c>
      <c r="E15252" s="34">
        <v>3103</v>
      </c>
      <c r="F15252" s="35">
        <v>24.966000000000001</v>
      </c>
      <c r="G15252" s="34" t="s">
        <v>364</v>
      </c>
    </row>
    <row r="15253" spans="1:7">
      <c r="A15253" s="32">
        <v>2018</v>
      </c>
      <c r="B15253" s="32">
        <v>2828</v>
      </c>
      <c r="C15253" s="33" t="s">
        <v>353</v>
      </c>
      <c r="D15253" s="33" t="s">
        <v>354</v>
      </c>
      <c r="E15253" s="34">
        <v>23709</v>
      </c>
      <c r="F15253" s="35">
        <v>25.84</v>
      </c>
      <c r="G15253" s="34" t="s">
        <v>364</v>
      </c>
    </row>
    <row r="15254" spans="1:7">
      <c r="A15254" s="32">
        <v>2018</v>
      </c>
      <c r="B15254" s="32">
        <v>2828</v>
      </c>
      <c r="C15254" s="33" t="s">
        <v>353</v>
      </c>
      <c r="D15254" s="33" t="s">
        <v>354</v>
      </c>
      <c r="E15254" s="34">
        <v>22218</v>
      </c>
      <c r="F15254" s="35">
        <v>23.641999999999999</v>
      </c>
      <c r="G15254" s="34" t="s">
        <v>364</v>
      </c>
    </row>
    <row r="15255" spans="1:7">
      <c r="A15255" s="32">
        <v>2018</v>
      </c>
      <c r="B15255" s="32">
        <v>2828</v>
      </c>
      <c r="C15255" s="33" t="s">
        <v>353</v>
      </c>
      <c r="D15255" s="33" t="s">
        <v>354</v>
      </c>
      <c r="E15255" s="34">
        <v>37738</v>
      </c>
      <c r="F15255" s="35">
        <v>25.728000000000002</v>
      </c>
      <c r="G15255" s="34" t="s">
        <v>364</v>
      </c>
    </row>
    <row r="15256" spans="1:7">
      <c r="A15256" s="32">
        <v>2018</v>
      </c>
      <c r="B15256" s="32">
        <v>2828</v>
      </c>
      <c r="C15256" s="33" t="s">
        <v>353</v>
      </c>
      <c r="D15256" s="33" t="s">
        <v>354</v>
      </c>
      <c r="E15256" s="34">
        <v>3538</v>
      </c>
      <c r="F15256" s="35">
        <v>25.312000000000001</v>
      </c>
      <c r="G15256" s="34" t="s">
        <v>364</v>
      </c>
    </row>
    <row r="15257" spans="1:7">
      <c r="A15257" s="32">
        <v>2018</v>
      </c>
      <c r="B15257" s="32">
        <v>2828</v>
      </c>
      <c r="C15257" s="33" t="s">
        <v>353</v>
      </c>
      <c r="D15257" s="33" t="s">
        <v>354</v>
      </c>
      <c r="E15257" s="34">
        <v>35371</v>
      </c>
      <c r="F15257" s="35">
        <v>24.946000000000002</v>
      </c>
      <c r="G15257" s="34" t="s">
        <v>364</v>
      </c>
    </row>
    <row r="15258" spans="1:7">
      <c r="A15258" s="32">
        <v>2018</v>
      </c>
      <c r="B15258" s="32">
        <v>2828</v>
      </c>
      <c r="C15258" s="33" t="s">
        <v>353</v>
      </c>
      <c r="D15258" s="33" t="s">
        <v>354</v>
      </c>
      <c r="E15258" s="34">
        <v>46903</v>
      </c>
      <c r="F15258" s="35">
        <v>25.007999999999999</v>
      </c>
      <c r="G15258" s="34" t="s">
        <v>364</v>
      </c>
    </row>
    <row r="15259" spans="1:7">
      <c r="A15259" s="32">
        <v>2018</v>
      </c>
      <c r="B15259" s="32">
        <v>2832</v>
      </c>
      <c r="C15259" s="33" t="s">
        <v>353</v>
      </c>
      <c r="D15259" s="33" t="s">
        <v>354</v>
      </c>
      <c r="E15259" s="34">
        <v>66814</v>
      </c>
      <c r="F15259" s="35">
        <v>25.244</v>
      </c>
      <c r="G15259" s="34" t="s">
        <v>364</v>
      </c>
    </row>
    <row r="15260" spans="1:7">
      <c r="A15260" s="32">
        <v>2018</v>
      </c>
      <c r="B15260" s="32">
        <v>2832</v>
      </c>
      <c r="C15260" s="33" t="s">
        <v>353</v>
      </c>
      <c r="D15260" s="33" t="s">
        <v>354</v>
      </c>
      <c r="E15260" s="34">
        <v>87626</v>
      </c>
      <c r="F15260" s="35">
        <v>22.007000000000001</v>
      </c>
      <c r="G15260" s="34" t="s">
        <v>364</v>
      </c>
    </row>
    <row r="15261" spans="1:7">
      <c r="A15261" s="32">
        <v>2018</v>
      </c>
      <c r="B15261" s="32">
        <v>2832</v>
      </c>
      <c r="C15261" s="33" t="s">
        <v>353</v>
      </c>
      <c r="D15261" s="33" t="s">
        <v>354</v>
      </c>
      <c r="E15261" s="34">
        <v>53673</v>
      </c>
      <c r="F15261" s="35">
        <v>25.145</v>
      </c>
      <c r="G15261" s="34" t="s">
        <v>364</v>
      </c>
    </row>
    <row r="15262" spans="1:7">
      <c r="A15262" s="32">
        <v>2018</v>
      </c>
      <c r="B15262" s="32">
        <v>2832</v>
      </c>
      <c r="C15262" s="33" t="s">
        <v>353</v>
      </c>
      <c r="D15262" s="33" t="s">
        <v>354</v>
      </c>
      <c r="E15262" s="34">
        <v>10137</v>
      </c>
      <c r="F15262" s="35">
        <v>22.32</v>
      </c>
      <c r="G15262" s="34" t="s">
        <v>364</v>
      </c>
    </row>
    <row r="15263" spans="1:7">
      <c r="A15263" s="32">
        <v>2018</v>
      </c>
      <c r="B15263" s="32">
        <v>2832</v>
      </c>
      <c r="C15263" s="33" t="s">
        <v>353</v>
      </c>
      <c r="D15263" s="33" t="s">
        <v>354</v>
      </c>
      <c r="E15263" s="34">
        <v>6522</v>
      </c>
      <c r="F15263" s="35">
        <v>25.896000000000001</v>
      </c>
      <c r="G15263" s="34" t="s">
        <v>364</v>
      </c>
    </row>
    <row r="15264" spans="1:7">
      <c r="A15264" s="32">
        <v>2018</v>
      </c>
      <c r="B15264" s="32">
        <v>2832</v>
      </c>
      <c r="C15264" s="33" t="s">
        <v>353</v>
      </c>
      <c r="D15264" s="33" t="s">
        <v>354</v>
      </c>
      <c r="E15264" s="34">
        <v>5497</v>
      </c>
      <c r="F15264" s="35">
        <v>25.492000000000001</v>
      </c>
      <c r="G15264" s="34" t="s">
        <v>364</v>
      </c>
    </row>
    <row r="15265" spans="1:7">
      <c r="A15265" s="32">
        <v>2018</v>
      </c>
      <c r="B15265" s="32">
        <v>2832</v>
      </c>
      <c r="C15265" s="33" t="s">
        <v>353</v>
      </c>
      <c r="D15265" s="33" t="s">
        <v>354</v>
      </c>
      <c r="E15265" s="34">
        <v>5197</v>
      </c>
      <c r="F15265" s="35">
        <v>25.227</v>
      </c>
      <c r="G15265" s="34" t="s">
        <v>364</v>
      </c>
    </row>
    <row r="15266" spans="1:7">
      <c r="A15266" s="32">
        <v>2018</v>
      </c>
      <c r="B15266" s="32">
        <v>2832</v>
      </c>
      <c r="C15266" s="33" t="s">
        <v>353</v>
      </c>
      <c r="D15266" s="33" t="s">
        <v>354</v>
      </c>
      <c r="E15266" s="34">
        <v>4694</v>
      </c>
      <c r="F15266" s="35">
        <v>25.603000000000002</v>
      </c>
      <c r="G15266" s="34" t="s">
        <v>364</v>
      </c>
    </row>
    <row r="15267" spans="1:7">
      <c r="A15267" s="32">
        <v>2018</v>
      </c>
      <c r="B15267" s="32">
        <v>2832</v>
      </c>
      <c r="C15267" s="33" t="s">
        <v>353</v>
      </c>
      <c r="D15267" s="33" t="s">
        <v>354</v>
      </c>
      <c r="E15267" s="34">
        <v>1867</v>
      </c>
      <c r="F15267" s="35">
        <v>25.396000000000001</v>
      </c>
      <c r="G15267" s="34" t="s">
        <v>364</v>
      </c>
    </row>
    <row r="15268" spans="1:7">
      <c r="A15268" s="32">
        <v>2018</v>
      </c>
      <c r="B15268" s="32">
        <v>2832</v>
      </c>
      <c r="C15268" s="33" t="s">
        <v>353</v>
      </c>
      <c r="D15268" s="33" t="s">
        <v>354</v>
      </c>
      <c r="E15268" s="34">
        <v>1765</v>
      </c>
      <c r="F15268" s="35">
        <v>25.244</v>
      </c>
      <c r="G15268" s="34" t="s">
        <v>364</v>
      </c>
    </row>
    <row r="15269" spans="1:7">
      <c r="A15269" s="32">
        <v>2018</v>
      </c>
      <c r="B15269" s="32">
        <v>2832</v>
      </c>
      <c r="C15269" s="33" t="s">
        <v>353</v>
      </c>
      <c r="D15269" s="33" t="s">
        <v>354</v>
      </c>
      <c r="E15269" s="34">
        <v>1735</v>
      </c>
      <c r="F15269" s="35">
        <v>26.026</v>
      </c>
      <c r="G15269" s="34" t="s">
        <v>364</v>
      </c>
    </row>
    <row r="15270" spans="1:7">
      <c r="A15270" s="32">
        <v>2018</v>
      </c>
      <c r="B15270" s="32">
        <v>2836</v>
      </c>
      <c r="C15270" s="33" t="s">
        <v>353</v>
      </c>
      <c r="D15270" s="33" t="s">
        <v>354</v>
      </c>
      <c r="E15270" s="34">
        <v>30404</v>
      </c>
      <c r="F15270" s="35">
        <v>22.9</v>
      </c>
      <c r="G15270" s="34" t="s">
        <v>364</v>
      </c>
    </row>
    <row r="15271" spans="1:7">
      <c r="A15271" s="32">
        <v>2018</v>
      </c>
      <c r="B15271" s="32">
        <v>2836</v>
      </c>
      <c r="C15271" s="33" t="s">
        <v>565</v>
      </c>
      <c r="D15271" s="33" t="s">
        <v>566</v>
      </c>
      <c r="E15271" s="34">
        <v>3541</v>
      </c>
      <c r="F15271" s="35">
        <v>5.8250000000000002</v>
      </c>
      <c r="G15271" s="34" t="s">
        <v>364</v>
      </c>
    </row>
    <row r="15272" spans="1:7">
      <c r="A15272" s="32">
        <v>2018</v>
      </c>
      <c r="B15272" s="32">
        <v>2836</v>
      </c>
      <c r="C15272" s="33" t="s">
        <v>563</v>
      </c>
      <c r="D15272" s="33" t="s">
        <v>564</v>
      </c>
      <c r="E15272" s="34">
        <v>9192</v>
      </c>
      <c r="F15272" s="35">
        <v>1.03</v>
      </c>
      <c r="G15272" s="34" t="s">
        <v>364</v>
      </c>
    </row>
    <row r="15273" spans="1:7">
      <c r="A15273" s="32">
        <v>2018</v>
      </c>
      <c r="B15273" s="32">
        <v>2840</v>
      </c>
      <c r="C15273" s="33" t="s">
        <v>565</v>
      </c>
      <c r="D15273" s="33" t="s">
        <v>566</v>
      </c>
      <c r="E15273" s="34">
        <v>1067</v>
      </c>
      <c r="F15273" s="35">
        <v>5.7960000000000003</v>
      </c>
      <c r="G15273" s="34" t="s">
        <v>364</v>
      </c>
    </row>
    <row r="15274" spans="1:7">
      <c r="A15274" s="32">
        <v>2018</v>
      </c>
      <c r="B15274" s="32">
        <v>2840</v>
      </c>
      <c r="C15274" s="33" t="s">
        <v>353</v>
      </c>
      <c r="D15274" s="33" t="s">
        <v>354</v>
      </c>
      <c r="E15274" s="34">
        <v>30773</v>
      </c>
      <c r="F15274" s="35">
        <v>23.001999999999999</v>
      </c>
      <c r="G15274" s="34" t="s">
        <v>364</v>
      </c>
    </row>
    <row r="15275" spans="1:7">
      <c r="A15275" s="32">
        <v>2018</v>
      </c>
      <c r="B15275" s="32">
        <v>2840</v>
      </c>
      <c r="C15275" s="33" t="s">
        <v>353</v>
      </c>
      <c r="D15275" s="33" t="s">
        <v>354</v>
      </c>
      <c r="E15275" s="34">
        <v>88255</v>
      </c>
      <c r="F15275" s="35">
        <v>23.652000000000001</v>
      </c>
      <c r="G15275" s="34" t="s">
        <v>364</v>
      </c>
    </row>
    <row r="15276" spans="1:7">
      <c r="A15276" s="32">
        <v>2018</v>
      </c>
      <c r="B15276" s="32">
        <v>2847</v>
      </c>
      <c r="C15276" s="33" t="s">
        <v>563</v>
      </c>
      <c r="D15276" s="33" t="s">
        <v>564</v>
      </c>
      <c r="E15276" s="34">
        <v>159602</v>
      </c>
      <c r="F15276" s="35">
        <v>1.0669999999999999</v>
      </c>
      <c r="G15276" s="34">
        <v>278.89999999999998</v>
      </c>
    </row>
    <row r="15277" spans="1:7">
      <c r="A15277" s="32">
        <v>2018</v>
      </c>
      <c r="B15277" s="32">
        <v>2866</v>
      </c>
      <c r="C15277" s="33" t="s">
        <v>353</v>
      </c>
      <c r="D15277" s="33" t="s">
        <v>354</v>
      </c>
      <c r="E15277" s="34">
        <v>245544</v>
      </c>
      <c r="F15277" s="35">
        <v>25.053000000000001</v>
      </c>
      <c r="G15277" s="34" t="s">
        <v>364</v>
      </c>
    </row>
    <row r="15278" spans="1:7">
      <c r="A15278" s="32">
        <v>2018</v>
      </c>
      <c r="B15278" s="32">
        <v>2866</v>
      </c>
      <c r="C15278" s="33" t="s">
        <v>565</v>
      </c>
      <c r="D15278" s="33" t="s">
        <v>566</v>
      </c>
      <c r="E15278" s="34">
        <v>6065</v>
      </c>
      <c r="F15278" s="35">
        <v>5.8</v>
      </c>
      <c r="G15278" s="34" t="s">
        <v>364</v>
      </c>
    </row>
    <row r="15279" spans="1:7">
      <c r="A15279" s="32">
        <v>2018</v>
      </c>
      <c r="B15279" s="32">
        <v>2876</v>
      </c>
      <c r="C15279" s="33" t="s">
        <v>353</v>
      </c>
      <c r="D15279" s="33" t="s">
        <v>354</v>
      </c>
      <c r="E15279" s="34">
        <v>77396</v>
      </c>
      <c r="F15279" s="35">
        <v>25.108000000000001</v>
      </c>
      <c r="G15279" s="34">
        <v>173.3</v>
      </c>
    </row>
    <row r="15280" spans="1:7">
      <c r="A15280" s="32">
        <v>2018</v>
      </c>
      <c r="B15280" s="32">
        <v>2876</v>
      </c>
      <c r="C15280" s="33" t="s">
        <v>353</v>
      </c>
      <c r="D15280" s="33" t="s">
        <v>354</v>
      </c>
      <c r="E15280" s="34">
        <v>137948</v>
      </c>
      <c r="F15280" s="35">
        <v>25.184000000000001</v>
      </c>
      <c r="G15280" s="34">
        <v>173.9</v>
      </c>
    </row>
    <row r="15281" spans="1:7">
      <c r="A15281" s="32">
        <v>2018</v>
      </c>
      <c r="B15281" s="32">
        <v>2876</v>
      </c>
      <c r="C15281" s="33" t="s">
        <v>565</v>
      </c>
      <c r="D15281" s="33" t="s">
        <v>566</v>
      </c>
      <c r="E15281" s="34">
        <v>2136</v>
      </c>
      <c r="F15281" s="35">
        <v>5.7119999999999997</v>
      </c>
      <c r="G15281" s="34">
        <v>1716.8</v>
      </c>
    </row>
    <row r="15282" spans="1:7">
      <c r="A15282" s="32">
        <v>2018</v>
      </c>
      <c r="B15282" s="32">
        <v>2880</v>
      </c>
      <c r="C15282" s="33" t="s">
        <v>563</v>
      </c>
      <c r="D15282" s="33" t="s">
        <v>564</v>
      </c>
      <c r="E15282" s="34">
        <v>123746</v>
      </c>
      <c r="F15282" s="35">
        <v>1.0529999999999999</v>
      </c>
      <c r="G15282" s="34" t="s">
        <v>364</v>
      </c>
    </row>
    <row r="15283" spans="1:7">
      <c r="A15283" s="32">
        <v>2018</v>
      </c>
      <c r="B15283" s="32">
        <v>2936</v>
      </c>
      <c r="C15283" s="33" t="s">
        <v>563</v>
      </c>
      <c r="D15283" s="33" t="s">
        <v>564</v>
      </c>
      <c r="E15283" s="34">
        <v>383</v>
      </c>
      <c r="F15283" s="35">
        <v>1.079</v>
      </c>
      <c r="G15283" s="34">
        <v>451.5</v>
      </c>
    </row>
    <row r="15284" spans="1:7">
      <c r="A15284" s="32">
        <v>2018</v>
      </c>
      <c r="B15284" s="32">
        <v>2936</v>
      </c>
      <c r="C15284" s="33" t="s">
        <v>353</v>
      </c>
      <c r="D15284" s="33" t="s">
        <v>354</v>
      </c>
      <c r="E15284" s="34">
        <v>52</v>
      </c>
      <c r="F15284" s="35">
        <v>25.1</v>
      </c>
      <c r="G15284" s="34">
        <v>326.8</v>
      </c>
    </row>
    <row r="15285" spans="1:7">
      <c r="A15285" s="32">
        <v>2018</v>
      </c>
      <c r="B15285" s="32">
        <v>2936</v>
      </c>
      <c r="C15285" s="33" t="s">
        <v>353</v>
      </c>
      <c r="D15285" s="33" t="s">
        <v>354</v>
      </c>
      <c r="E15285" s="34">
        <v>141</v>
      </c>
      <c r="F15285" s="35">
        <v>24.52</v>
      </c>
      <c r="G15285" s="34">
        <v>331.8</v>
      </c>
    </row>
    <row r="15286" spans="1:7">
      <c r="A15286" s="32">
        <v>2018</v>
      </c>
      <c r="B15286" s="32">
        <v>2936</v>
      </c>
      <c r="C15286" s="33" t="s">
        <v>565</v>
      </c>
      <c r="D15286" s="33" t="s">
        <v>566</v>
      </c>
      <c r="E15286" s="34">
        <v>16</v>
      </c>
      <c r="F15286" s="35">
        <v>5.84</v>
      </c>
      <c r="G15286" s="34">
        <v>1842</v>
      </c>
    </row>
    <row r="15287" spans="1:7">
      <c r="A15287" s="32">
        <v>2018</v>
      </c>
      <c r="B15287" s="32">
        <v>2951</v>
      </c>
      <c r="C15287" s="33" t="s">
        <v>563</v>
      </c>
      <c r="D15287" s="33" t="s">
        <v>564</v>
      </c>
      <c r="E15287" s="34">
        <v>1584522</v>
      </c>
      <c r="F15287" s="35">
        <v>1.054</v>
      </c>
      <c r="G15287" s="34">
        <v>383.8</v>
      </c>
    </row>
    <row r="15288" spans="1:7">
      <c r="A15288" s="32">
        <v>2018</v>
      </c>
      <c r="B15288" s="32">
        <v>2952</v>
      </c>
      <c r="C15288" s="33" t="s">
        <v>363</v>
      </c>
      <c r="D15288" s="33" t="s">
        <v>354</v>
      </c>
      <c r="E15288" s="34">
        <v>33214</v>
      </c>
      <c r="F15288" s="35">
        <v>17.13</v>
      </c>
      <c r="G15288" s="34">
        <v>193.2</v>
      </c>
    </row>
    <row r="15289" spans="1:7">
      <c r="A15289" s="32">
        <v>2018</v>
      </c>
      <c r="B15289" s="32">
        <v>2952</v>
      </c>
      <c r="C15289" s="33" t="s">
        <v>363</v>
      </c>
      <c r="D15289" s="33" t="s">
        <v>354</v>
      </c>
      <c r="E15289" s="34">
        <v>15938</v>
      </c>
      <c r="F15289" s="35">
        <v>17.187999999999999</v>
      </c>
      <c r="G15289" s="34">
        <v>192.7</v>
      </c>
    </row>
    <row r="15290" spans="1:7">
      <c r="A15290" s="32">
        <v>2018</v>
      </c>
      <c r="B15290" s="32">
        <v>2952</v>
      </c>
      <c r="C15290" s="33" t="s">
        <v>563</v>
      </c>
      <c r="D15290" s="33" t="s">
        <v>564</v>
      </c>
      <c r="E15290" s="34">
        <v>37015</v>
      </c>
      <c r="F15290" s="35">
        <v>1.004</v>
      </c>
      <c r="G15290" s="34">
        <v>307.89999999999998</v>
      </c>
    </row>
    <row r="15291" spans="1:7">
      <c r="A15291" s="32">
        <v>2018</v>
      </c>
      <c r="B15291" s="32">
        <v>2953</v>
      </c>
      <c r="C15291" s="33" t="s">
        <v>563</v>
      </c>
      <c r="D15291" s="33" t="s">
        <v>564</v>
      </c>
      <c r="E15291" s="34">
        <v>10611</v>
      </c>
      <c r="F15291" s="35">
        <v>1.0569999999999999</v>
      </c>
      <c r="G15291" s="34">
        <v>541.9</v>
      </c>
    </row>
    <row r="15292" spans="1:7">
      <c r="A15292" s="32">
        <v>2018</v>
      </c>
      <c r="B15292" s="32">
        <v>2956</v>
      </c>
      <c r="C15292" s="33" t="s">
        <v>563</v>
      </c>
      <c r="D15292" s="33" t="s">
        <v>564</v>
      </c>
      <c r="E15292" s="34">
        <v>2861998</v>
      </c>
      <c r="F15292" s="35">
        <v>1.016</v>
      </c>
      <c r="G15292" s="34">
        <v>307.89999999999998</v>
      </c>
    </row>
    <row r="15293" spans="1:7">
      <c r="A15293" s="32">
        <v>2018</v>
      </c>
      <c r="B15293" s="32">
        <v>2963</v>
      </c>
      <c r="C15293" s="33" t="s">
        <v>363</v>
      </c>
      <c r="D15293" s="33" t="s">
        <v>354</v>
      </c>
      <c r="E15293" s="34">
        <v>136542</v>
      </c>
      <c r="F15293" s="35">
        <v>17.149999999999999</v>
      </c>
      <c r="G15293" s="34">
        <v>157.69999999999999</v>
      </c>
    </row>
    <row r="15294" spans="1:7">
      <c r="A15294" s="32">
        <v>2018</v>
      </c>
      <c r="B15294" s="32">
        <v>2963</v>
      </c>
      <c r="C15294" s="33" t="s">
        <v>563</v>
      </c>
      <c r="D15294" s="33" t="s">
        <v>564</v>
      </c>
      <c r="E15294" s="34">
        <v>3292</v>
      </c>
      <c r="F15294" s="35">
        <v>1.02</v>
      </c>
      <c r="G15294" s="34">
        <v>333.6</v>
      </c>
    </row>
    <row r="15295" spans="1:7">
      <c r="A15295" s="32">
        <v>2018</v>
      </c>
      <c r="B15295" s="32">
        <v>2963</v>
      </c>
      <c r="C15295" s="33" t="s">
        <v>563</v>
      </c>
      <c r="D15295" s="33" t="s">
        <v>564</v>
      </c>
      <c r="E15295" s="34">
        <v>3747</v>
      </c>
      <c r="F15295" s="35">
        <v>1.0289999999999999</v>
      </c>
      <c r="G15295" s="34">
        <v>178.8</v>
      </c>
    </row>
    <row r="15296" spans="1:7">
      <c r="A15296" s="32">
        <v>2018</v>
      </c>
      <c r="B15296" s="32">
        <v>2963</v>
      </c>
      <c r="C15296" s="33" t="s">
        <v>563</v>
      </c>
      <c r="D15296" s="33" t="s">
        <v>564</v>
      </c>
      <c r="E15296" s="34">
        <v>4796</v>
      </c>
      <c r="F15296" s="35">
        <v>1.0349999999999999</v>
      </c>
      <c r="G15296" s="34">
        <v>203.7</v>
      </c>
    </row>
    <row r="15297" spans="1:7">
      <c r="A15297" s="32">
        <v>2018</v>
      </c>
      <c r="B15297" s="32">
        <v>2963</v>
      </c>
      <c r="C15297" s="33" t="s">
        <v>563</v>
      </c>
      <c r="D15297" s="33" t="s">
        <v>564</v>
      </c>
      <c r="E15297" s="34">
        <v>5809</v>
      </c>
      <c r="F15297" s="35">
        <v>1.02</v>
      </c>
      <c r="G15297" s="34">
        <v>275.2</v>
      </c>
    </row>
    <row r="15298" spans="1:7">
      <c r="A15298" s="32">
        <v>2018</v>
      </c>
      <c r="B15298" s="32">
        <v>2963</v>
      </c>
      <c r="C15298" s="33" t="s">
        <v>563</v>
      </c>
      <c r="D15298" s="33" t="s">
        <v>564</v>
      </c>
      <c r="E15298" s="34">
        <v>6422</v>
      </c>
      <c r="F15298" s="35">
        <v>1.02</v>
      </c>
      <c r="G15298" s="34">
        <v>294.39999999999998</v>
      </c>
    </row>
    <row r="15299" spans="1:7">
      <c r="A15299" s="32">
        <v>2018</v>
      </c>
      <c r="B15299" s="32">
        <v>2963</v>
      </c>
      <c r="C15299" s="33" t="s">
        <v>563</v>
      </c>
      <c r="D15299" s="33" t="s">
        <v>564</v>
      </c>
      <c r="E15299" s="34">
        <v>7216</v>
      </c>
      <c r="F15299" s="35">
        <v>1.02</v>
      </c>
      <c r="G15299" s="34">
        <v>281.89999999999998</v>
      </c>
    </row>
    <row r="15300" spans="1:7">
      <c r="A15300" s="32">
        <v>2018</v>
      </c>
      <c r="B15300" s="32">
        <v>2963</v>
      </c>
      <c r="C15300" s="33" t="s">
        <v>563</v>
      </c>
      <c r="D15300" s="33" t="s">
        <v>564</v>
      </c>
      <c r="E15300" s="34">
        <v>15259</v>
      </c>
      <c r="F15300" s="35">
        <v>1.02</v>
      </c>
      <c r="G15300" s="34">
        <v>272.8</v>
      </c>
    </row>
    <row r="15301" spans="1:7">
      <c r="A15301" s="32">
        <v>2018</v>
      </c>
      <c r="B15301" s="32">
        <v>2963</v>
      </c>
      <c r="C15301" s="33" t="s">
        <v>563</v>
      </c>
      <c r="D15301" s="33" t="s">
        <v>564</v>
      </c>
      <c r="E15301" s="34">
        <v>17974</v>
      </c>
      <c r="F15301" s="35">
        <v>1.02</v>
      </c>
      <c r="G15301" s="34">
        <v>321.3</v>
      </c>
    </row>
    <row r="15302" spans="1:7">
      <c r="A15302" s="32">
        <v>2018</v>
      </c>
      <c r="B15302" s="32">
        <v>2963</v>
      </c>
      <c r="C15302" s="33" t="s">
        <v>563</v>
      </c>
      <c r="D15302" s="33" t="s">
        <v>564</v>
      </c>
      <c r="E15302" s="34">
        <v>25217</v>
      </c>
      <c r="F15302" s="35">
        <v>1.03</v>
      </c>
      <c r="G15302" s="34">
        <v>181.5</v>
      </c>
    </row>
    <row r="15303" spans="1:7">
      <c r="A15303" s="32">
        <v>2018</v>
      </c>
      <c r="B15303" s="32">
        <v>2963</v>
      </c>
      <c r="C15303" s="33" t="s">
        <v>563</v>
      </c>
      <c r="D15303" s="33" t="s">
        <v>564</v>
      </c>
      <c r="E15303" s="34">
        <v>29372</v>
      </c>
      <c r="F15303" s="35">
        <v>1.03</v>
      </c>
      <c r="G15303" s="34">
        <v>204.8</v>
      </c>
    </row>
    <row r="15304" spans="1:7">
      <c r="A15304" s="32">
        <v>2018</v>
      </c>
      <c r="B15304" s="32">
        <v>2963</v>
      </c>
      <c r="C15304" s="33" t="s">
        <v>563</v>
      </c>
      <c r="D15304" s="33" t="s">
        <v>564</v>
      </c>
      <c r="E15304" s="34">
        <v>30099</v>
      </c>
      <c r="F15304" s="35">
        <v>1.0309999999999999</v>
      </c>
      <c r="G15304" s="34">
        <v>199.3</v>
      </c>
    </row>
    <row r="15305" spans="1:7">
      <c r="A15305" s="32">
        <v>2018</v>
      </c>
      <c r="B15305" s="32">
        <v>2963</v>
      </c>
      <c r="C15305" s="33" t="s">
        <v>563</v>
      </c>
      <c r="D15305" s="33" t="s">
        <v>564</v>
      </c>
      <c r="E15305" s="34">
        <v>46055</v>
      </c>
      <c r="F15305" s="35">
        <v>1.032</v>
      </c>
      <c r="G15305" s="34">
        <v>193.7</v>
      </c>
    </row>
    <row r="15306" spans="1:7">
      <c r="A15306" s="32">
        <v>2018</v>
      </c>
      <c r="B15306" s="32">
        <v>2963</v>
      </c>
      <c r="C15306" s="33" t="s">
        <v>563</v>
      </c>
      <c r="D15306" s="33" t="s">
        <v>564</v>
      </c>
      <c r="E15306" s="34">
        <v>59027</v>
      </c>
      <c r="F15306" s="35">
        <v>1.0309999999999999</v>
      </c>
      <c r="G15306" s="34">
        <v>187.1</v>
      </c>
    </row>
    <row r="15307" spans="1:7">
      <c r="A15307" s="32">
        <v>2018</v>
      </c>
      <c r="B15307" s="32">
        <v>2963</v>
      </c>
      <c r="C15307" s="33" t="s">
        <v>563</v>
      </c>
      <c r="D15307" s="33" t="s">
        <v>564</v>
      </c>
      <c r="E15307" s="34">
        <v>60794</v>
      </c>
      <c r="F15307" s="35">
        <v>1.0309999999999999</v>
      </c>
      <c r="G15307" s="34">
        <v>198.9</v>
      </c>
    </row>
    <row r="15308" spans="1:7">
      <c r="A15308" s="32">
        <v>2018</v>
      </c>
      <c r="B15308" s="32">
        <v>2963</v>
      </c>
      <c r="C15308" s="33" t="s">
        <v>563</v>
      </c>
      <c r="D15308" s="33" t="s">
        <v>564</v>
      </c>
      <c r="E15308" s="34">
        <v>85206</v>
      </c>
      <c r="F15308" s="35">
        <v>1.032</v>
      </c>
      <c r="G15308" s="34">
        <v>189.2</v>
      </c>
    </row>
    <row r="15309" spans="1:7">
      <c r="A15309" s="32">
        <v>2018</v>
      </c>
      <c r="B15309" s="32">
        <v>2963</v>
      </c>
      <c r="C15309" s="33" t="s">
        <v>563</v>
      </c>
      <c r="D15309" s="33" t="s">
        <v>564</v>
      </c>
      <c r="E15309" s="34">
        <v>94947</v>
      </c>
      <c r="F15309" s="35">
        <v>1.03</v>
      </c>
      <c r="G15309" s="34">
        <v>194.8</v>
      </c>
    </row>
    <row r="15310" spans="1:7">
      <c r="A15310" s="32">
        <v>2018</v>
      </c>
      <c r="B15310" s="32">
        <v>2963</v>
      </c>
      <c r="C15310" s="33" t="s">
        <v>563</v>
      </c>
      <c r="D15310" s="33" t="s">
        <v>564</v>
      </c>
      <c r="E15310" s="34">
        <v>102686</v>
      </c>
      <c r="F15310" s="35">
        <v>1.02</v>
      </c>
      <c r="G15310" s="34">
        <v>264.3</v>
      </c>
    </row>
    <row r="15311" spans="1:7">
      <c r="A15311" s="32">
        <v>2018</v>
      </c>
      <c r="B15311" s="32">
        <v>2963</v>
      </c>
      <c r="C15311" s="33" t="s">
        <v>563</v>
      </c>
      <c r="D15311" s="33" t="s">
        <v>564</v>
      </c>
      <c r="E15311" s="34">
        <v>115888</v>
      </c>
      <c r="F15311" s="35">
        <v>1.0309999999999999</v>
      </c>
      <c r="G15311" s="34">
        <v>186.1</v>
      </c>
    </row>
    <row r="15312" spans="1:7">
      <c r="A15312" s="32">
        <v>2018</v>
      </c>
      <c r="B15312" s="32">
        <v>2963</v>
      </c>
      <c r="C15312" s="33" t="s">
        <v>563</v>
      </c>
      <c r="D15312" s="33" t="s">
        <v>564</v>
      </c>
      <c r="E15312" s="34">
        <v>120672</v>
      </c>
      <c r="F15312" s="35">
        <v>1.02</v>
      </c>
      <c r="G15312" s="34">
        <v>273.60000000000002</v>
      </c>
    </row>
    <row r="15313" spans="1:7">
      <c r="A15313" s="32">
        <v>2018</v>
      </c>
      <c r="B15313" s="32">
        <v>2963</v>
      </c>
      <c r="C15313" s="33" t="s">
        <v>563</v>
      </c>
      <c r="D15313" s="33" t="s">
        <v>564</v>
      </c>
      <c r="E15313" s="34">
        <v>122364</v>
      </c>
      <c r="F15313" s="35">
        <v>1.02</v>
      </c>
      <c r="G15313" s="34">
        <v>275</v>
      </c>
    </row>
    <row r="15314" spans="1:7">
      <c r="A15314" s="32">
        <v>2018</v>
      </c>
      <c r="B15314" s="32">
        <v>2963</v>
      </c>
      <c r="C15314" s="33" t="s">
        <v>563</v>
      </c>
      <c r="D15314" s="33" t="s">
        <v>564</v>
      </c>
      <c r="E15314" s="34">
        <v>183528</v>
      </c>
      <c r="F15314" s="35">
        <v>1.02</v>
      </c>
      <c r="G15314" s="34">
        <v>282.89999999999998</v>
      </c>
    </row>
    <row r="15315" spans="1:7">
      <c r="A15315" s="32">
        <v>2018</v>
      </c>
      <c r="B15315" s="32">
        <v>2963</v>
      </c>
      <c r="C15315" s="33" t="s">
        <v>563</v>
      </c>
      <c r="D15315" s="33" t="s">
        <v>564</v>
      </c>
      <c r="E15315" s="34">
        <v>223480</v>
      </c>
      <c r="F15315" s="35">
        <v>1.02</v>
      </c>
      <c r="G15315" s="34">
        <v>258.5</v>
      </c>
    </row>
    <row r="15316" spans="1:7">
      <c r="A15316" s="32">
        <v>2018</v>
      </c>
      <c r="B15316" s="32">
        <v>2963</v>
      </c>
      <c r="C15316" s="33" t="s">
        <v>563</v>
      </c>
      <c r="D15316" s="33" t="s">
        <v>564</v>
      </c>
      <c r="E15316" s="34">
        <v>294323</v>
      </c>
      <c r="F15316" s="35">
        <v>1.02</v>
      </c>
      <c r="G15316" s="34">
        <v>249.2</v>
      </c>
    </row>
    <row r="15317" spans="1:7">
      <c r="A15317" s="32">
        <v>2018</v>
      </c>
      <c r="B15317" s="32">
        <v>2963</v>
      </c>
      <c r="C15317" s="33" t="s">
        <v>563</v>
      </c>
      <c r="D15317" s="33" t="s">
        <v>564</v>
      </c>
      <c r="E15317" s="34">
        <v>451460</v>
      </c>
      <c r="F15317" s="35">
        <v>1.02</v>
      </c>
      <c r="G15317" s="34">
        <v>270.10000000000002</v>
      </c>
    </row>
    <row r="15318" spans="1:7">
      <c r="A15318" s="32">
        <v>2018</v>
      </c>
      <c r="B15318" s="32">
        <v>2963</v>
      </c>
      <c r="C15318" s="33" t="s">
        <v>563</v>
      </c>
      <c r="D15318" s="33" t="s">
        <v>564</v>
      </c>
      <c r="E15318" s="34">
        <v>602622</v>
      </c>
      <c r="F15318" s="35">
        <v>1.02</v>
      </c>
      <c r="G15318" s="34">
        <v>276.8</v>
      </c>
    </row>
    <row r="15319" spans="1:7">
      <c r="A15319" s="32">
        <v>2018</v>
      </c>
      <c r="B15319" s="32">
        <v>2963</v>
      </c>
      <c r="C15319" s="33" t="s">
        <v>563</v>
      </c>
      <c r="D15319" s="33" t="s">
        <v>564</v>
      </c>
      <c r="E15319" s="34">
        <v>3259</v>
      </c>
      <c r="F15319" s="35">
        <v>1.02</v>
      </c>
      <c r="G15319" s="34">
        <v>265.89999999999998</v>
      </c>
    </row>
    <row r="15320" spans="1:7">
      <c r="A15320" s="32">
        <v>2018</v>
      </c>
      <c r="B15320" s="32">
        <v>2963</v>
      </c>
      <c r="C15320" s="33" t="s">
        <v>563</v>
      </c>
      <c r="D15320" s="33" t="s">
        <v>564</v>
      </c>
      <c r="E15320" s="34">
        <v>2146</v>
      </c>
      <c r="F15320" s="35">
        <v>1.02</v>
      </c>
      <c r="G15320" s="34">
        <v>249.2</v>
      </c>
    </row>
    <row r="15321" spans="1:7">
      <c r="A15321" s="32">
        <v>2018</v>
      </c>
      <c r="B15321" s="32">
        <v>2963</v>
      </c>
      <c r="C15321" s="33" t="s">
        <v>563</v>
      </c>
      <c r="D15321" s="33" t="s">
        <v>564</v>
      </c>
      <c r="E15321" s="34">
        <v>1727</v>
      </c>
      <c r="F15321" s="35">
        <v>1.0349999999999999</v>
      </c>
      <c r="G15321" s="34">
        <v>236.4</v>
      </c>
    </row>
    <row r="15322" spans="1:7">
      <c r="A15322" s="32">
        <v>2018</v>
      </c>
      <c r="B15322" s="32">
        <v>2963</v>
      </c>
      <c r="C15322" s="33" t="s">
        <v>563</v>
      </c>
      <c r="D15322" s="33" t="s">
        <v>564</v>
      </c>
      <c r="E15322" s="34">
        <v>1631</v>
      </c>
      <c r="F15322" s="35">
        <v>1.02</v>
      </c>
      <c r="G15322" s="34">
        <v>254.3</v>
      </c>
    </row>
    <row r="15323" spans="1:7">
      <c r="A15323" s="32">
        <v>2018</v>
      </c>
      <c r="B15323" s="32">
        <v>2963</v>
      </c>
      <c r="C15323" s="33" t="s">
        <v>563</v>
      </c>
      <c r="D15323" s="33" t="s">
        <v>564</v>
      </c>
      <c r="E15323" s="34">
        <v>1361</v>
      </c>
      <c r="F15323" s="35">
        <v>1.02</v>
      </c>
      <c r="G15323" s="34">
        <v>267</v>
      </c>
    </row>
    <row r="15324" spans="1:7">
      <c r="A15324" s="32">
        <v>2018</v>
      </c>
      <c r="B15324" s="32">
        <v>2963</v>
      </c>
      <c r="C15324" s="33" t="s">
        <v>563</v>
      </c>
      <c r="D15324" s="33" t="s">
        <v>564</v>
      </c>
      <c r="E15324" s="34">
        <v>1314</v>
      </c>
      <c r="F15324" s="35">
        <v>1.02</v>
      </c>
      <c r="G15324" s="34">
        <v>268.10000000000002</v>
      </c>
    </row>
    <row r="15325" spans="1:7">
      <c r="A15325" s="32">
        <v>2018</v>
      </c>
      <c r="B15325" s="32">
        <v>2963</v>
      </c>
      <c r="C15325" s="33" t="s">
        <v>563</v>
      </c>
      <c r="D15325" s="33" t="s">
        <v>564</v>
      </c>
      <c r="E15325" s="34">
        <v>1293</v>
      </c>
      <c r="F15325" s="35">
        <v>1.0289999999999999</v>
      </c>
      <c r="G15325" s="34">
        <v>170.7</v>
      </c>
    </row>
    <row r="15326" spans="1:7">
      <c r="A15326" s="32">
        <v>2018</v>
      </c>
      <c r="B15326" s="32">
        <v>2963</v>
      </c>
      <c r="C15326" s="33" t="s">
        <v>563</v>
      </c>
      <c r="D15326" s="33" t="s">
        <v>564</v>
      </c>
      <c r="E15326" s="34">
        <v>966</v>
      </c>
      <c r="F15326" s="35">
        <v>1.02</v>
      </c>
      <c r="G15326" s="34">
        <v>271.10000000000002</v>
      </c>
    </row>
    <row r="15327" spans="1:7">
      <c r="A15327" s="32">
        <v>2018</v>
      </c>
      <c r="B15327" s="32">
        <v>2963</v>
      </c>
      <c r="C15327" s="33" t="s">
        <v>563</v>
      </c>
      <c r="D15327" s="33" t="s">
        <v>564</v>
      </c>
      <c r="E15327" s="34">
        <v>720</v>
      </c>
      <c r="F15327" s="35">
        <v>1.02</v>
      </c>
      <c r="G15327" s="34">
        <v>344.3</v>
      </c>
    </row>
    <row r="15328" spans="1:7">
      <c r="A15328" s="32">
        <v>2018</v>
      </c>
      <c r="B15328" s="32">
        <v>2963</v>
      </c>
      <c r="C15328" s="33" t="s">
        <v>563</v>
      </c>
      <c r="D15328" s="33" t="s">
        <v>564</v>
      </c>
      <c r="E15328" s="34">
        <v>396</v>
      </c>
      <c r="F15328" s="35">
        <v>1.02</v>
      </c>
      <c r="G15328" s="34">
        <v>271.39999999999998</v>
      </c>
    </row>
    <row r="15329" spans="1:7">
      <c r="A15329" s="32">
        <v>2018</v>
      </c>
      <c r="B15329" s="32">
        <v>2963</v>
      </c>
      <c r="C15329" s="33" t="s">
        <v>563</v>
      </c>
      <c r="D15329" s="33" t="s">
        <v>564</v>
      </c>
      <c r="E15329" s="34">
        <v>36</v>
      </c>
      <c r="F15329" s="35">
        <v>1.02</v>
      </c>
      <c r="G15329" s="34">
        <v>273.89999999999998</v>
      </c>
    </row>
    <row r="15330" spans="1:7">
      <c r="A15330" s="32">
        <v>2018</v>
      </c>
      <c r="B15330" s="32">
        <v>2963</v>
      </c>
      <c r="C15330" s="33" t="s">
        <v>563</v>
      </c>
      <c r="D15330" s="33" t="s">
        <v>564</v>
      </c>
      <c r="E15330" s="34">
        <v>4609</v>
      </c>
      <c r="F15330" s="35">
        <v>1.02</v>
      </c>
      <c r="G15330" s="34">
        <v>291.7</v>
      </c>
    </row>
    <row r="15331" spans="1:7">
      <c r="A15331" s="32">
        <v>2018</v>
      </c>
      <c r="B15331" s="32">
        <v>2964</v>
      </c>
      <c r="C15331" s="33" t="s">
        <v>563</v>
      </c>
      <c r="D15331" s="33" t="s">
        <v>564</v>
      </c>
      <c r="E15331" s="34">
        <v>9769</v>
      </c>
      <c r="F15331" s="35">
        <v>1.02</v>
      </c>
      <c r="G15331" s="34">
        <v>293.2</v>
      </c>
    </row>
    <row r="15332" spans="1:7">
      <c r="A15332" s="32">
        <v>2018</v>
      </c>
      <c r="B15332" s="32">
        <v>2964</v>
      </c>
      <c r="C15332" s="33" t="s">
        <v>563</v>
      </c>
      <c r="D15332" s="33" t="s">
        <v>564</v>
      </c>
      <c r="E15332" s="34">
        <v>9965</v>
      </c>
      <c r="F15332" s="35">
        <v>1.02</v>
      </c>
      <c r="G15332" s="34">
        <v>275.2</v>
      </c>
    </row>
    <row r="15333" spans="1:7">
      <c r="A15333" s="32">
        <v>2018</v>
      </c>
      <c r="B15333" s="32">
        <v>2964</v>
      </c>
      <c r="C15333" s="33" t="s">
        <v>563</v>
      </c>
      <c r="D15333" s="33" t="s">
        <v>564</v>
      </c>
      <c r="E15333" s="34">
        <v>11344</v>
      </c>
      <c r="F15333" s="35">
        <v>1.02</v>
      </c>
      <c r="G15333" s="34">
        <v>262.3</v>
      </c>
    </row>
    <row r="15334" spans="1:7">
      <c r="A15334" s="32">
        <v>2018</v>
      </c>
      <c r="B15334" s="32">
        <v>2964</v>
      </c>
      <c r="C15334" s="33" t="s">
        <v>563</v>
      </c>
      <c r="D15334" s="33" t="s">
        <v>564</v>
      </c>
      <c r="E15334" s="34">
        <v>12553</v>
      </c>
      <c r="F15334" s="35">
        <v>1.04</v>
      </c>
      <c r="G15334" s="34">
        <v>275</v>
      </c>
    </row>
    <row r="15335" spans="1:7">
      <c r="A15335" s="32">
        <v>2018</v>
      </c>
      <c r="B15335" s="32">
        <v>2964</v>
      </c>
      <c r="C15335" s="33" t="s">
        <v>563</v>
      </c>
      <c r="D15335" s="33" t="s">
        <v>564</v>
      </c>
      <c r="E15335" s="34">
        <v>14160</v>
      </c>
      <c r="F15335" s="35">
        <v>1.03</v>
      </c>
      <c r="G15335" s="34">
        <v>286.7</v>
      </c>
    </row>
    <row r="15336" spans="1:7">
      <c r="A15336" s="32">
        <v>2018</v>
      </c>
      <c r="B15336" s="32">
        <v>2964</v>
      </c>
      <c r="C15336" s="33" t="s">
        <v>563</v>
      </c>
      <c r="D15336" s="33" t="s">
        <v>564</v>
      </c>
      <c r="E15336" s="34">
        <v>16874</v>
      </c>
      <c r="F15336" s="35">
        <v>1.02</v>
      </c>
      <c r="G15336" s="34">
        <v>179.9</v>
      </c>
    </row>
    <row r="15337" spans="1:7">
      <c r="A15337" s="32">
        <v>2018</v>
      </c>
      <c r="B15337" s="32">
        <v>2964</v>
      </c>
      <c r="C15337" s="33" t="s">
        <v>563</v>
      </c>
      <c r="D15337" s="33" t="s">
        <v>564</v>
      </c>
      <c r="E15337" s="34">
        <v>19695</v>
      </c>
      <c r="F15337" s="35">
        <v>1.03</v>
      </c>
      <c r="G15337" s="34">
        <v>271.10000000000002</v>
      </c>
    </row>
    <row r="15338" spans="1:7">
      <c r="A15338" s="32">
        <v>2018</v>
      </c>
      <c r="B15338" s="32">
        <v>2964</v>
      </c>
      <c r="C15338" s="33" t="s">
        <v>563</v>
      </c>
      <c r="D15338" s="33" t="s">
        <v>564</v>
      </c>
      <c r="E15338" s="34">
        <v>19695</v>
      </c>
      <c r="F15338" s="35">
        <v>1.02</v>
      </c>
      <c r="G15338" s="34">
        <v>340.6</v>
      </c>
    </row>
    <row r="15339" spans="1:7">
      <c r="A15339" s="32">
        <v>2018</v>
      </c>
      <c r="B15339" s="32">
        <v>2964</v>
      </c>
      <c r="C15339" s="33" t="s">
        <v>563</v>
      </c>
      <c r="D15339" s="33" t="s">
        <v>564</v>
      </c>
      <c r="E15339" s="34">
        <v>45068</v>
      </c>
      <c r="F15339" s="35">
        <v>1.02</v>
      </c>
      <c r="G15339" s="34">
        <v>340.7</v>
      </c>
    </row>
    <row r="15340" spans="1:7">
      <c r="A15340" s="32">
        <v>2018</v>
      </c>
      <c r="B15340" s="32">
        <v>2964</v>
      </c>
      <c r="C15340" s="33" t="s">
        <v>563</v>
      </c>
      <c r="D15340" s="33" t="s">
        <v>564</v>
      </c>
      <c r="E15340" s="34">
        <v>84157</v>
      </c>
      <c r="F15340" s="35">
        <v>1.02</v>
      </c>
      <c r="G15340" s="34">
        <v>280.7</v>
      </c>
    </row>
    <row r="15341" spans="1:7">
      <c r="A15341" s="32">
        <v>2018</v>
      </c>
      <c r="B15341" s="32">
        <v>2964</v>
      </c>
      <c r="C15341" s="33" t="s">
        <v>563</v>
      </c>
      <c r="D15341" s="33" t="s">
        <v>564</v>
      </c>
      <c r="E15341" s="34">
        <v>91730</v>
      </c>
      <c r="F15341" s="35">
        <v>1.04</v>
      </c>
      <c r="G15341" s="34">
        <v>203.7</v>
      </c>
    </row>
    <row r="15342" spans="1:7">
      <c r="A15342" s="32">
        <v>2018</v>
      </c>
      <c r="B15342" s="32">
        <v>2964</v>
      </c>
      <c r="C15342" s="33" t="s">
        <v>563</v>
      </c>
      <c r="D15342" s="33" t="s">
        <v>564</v>
      </c>
      <c r="E15342" s="34">
        <v>109672</v>
      </c>
      <c r="F15342" s="35">
        <v>1.04</v>
      </c>
      <c r="G15342" s="34">
        <v>253.6</v>
      </c>
    </row>
    <row r="15343" spans="1:7">
      <c r="A15343" s="32">
        <v>2018</v>
      </c>
      <c r="B15343" s="32">
        <v>2964</v>
      </c>
      <c r="C15343" s="33" t="s">
        <v>563</v>
      </c>
      <c r="D15343" s="33" t="s">
        <v>564</v>
      </c>
      <c r="E15343" s="34">
        <v>205720</v>
      </c>
      <c r="F15343" s="35">
        <v>1.02</v>
      </c>
      <c r="G15343" s="34">
        <v>245.9</v>
      </c>
    </row>
    <row r="15344" spans="1:7">
      <c r="A15344" s="32">
        <v>2018</v>
      </c>
      <c r="B15344" s="32">
        <v>2964</v>
      </c>
      <c r="C15344" s="33" t="s">
        <v>563</v>
      </c>
      <c r="D15344" s="33" t="s">
        <v>564</v>
      </c>
      <c r="E15344" s="34">
        <v>281041</v>
      </c>
      <c r="F15344" s="35">
        <v>1.02</v>
      </c>
      <c r="G15344" s="34">
        <v>260</v>
      </c>
    </row>
    <row r="15345" spans="1:7">
      <c r="A15345" s="32">
        <v>2018</v>
      </c>
      <c r="B15345" s="32">
        <v>2964</v>
      </c>
      <c r="C15345" s="33" t="s">
        <v>563</v>
      </c>
      <c r="D15345" s="33" t="s">
        <v>564</v>
      </c>
      <c r="E15345" s="34">
        <v>75</v>
      </c>
      <c r="F15345" s="35">
        <v>1.02</v>
      </c>
      <c r="G15345" s="34">
        <v>302</v>
      </c>
    </row>
    <row r="15346" spans="1:7">
      <c r="A15346" s="32">
        <v>2018</v>
      </c>
      <c r="B15346" s="32">
        <v>2964</v>
      </c>
      <c r="C15346" s="33" t="s">
        <v>563</v>
      </c>
      <c r="D15346" s="33" t="s">
        <v>564</v>
      </c>
      <c r="E15346" s="34">
        <v>172</v>
      </c>
      <c r="F15346" s="35">
        <v>1.02</v>
      </c>
      <c r="G15346" s="34">
        <v>230.7</v>
      </c>
    </row>
    <row r="15347" spans="1:7">
      <c r="A15347" s="32">
        <v>2018</v>
      </c>
      <c r="B15347" s="32">
        <v>2964</v>
      </c>
      <c r="C15347" s="33" t="s">
        <v>563</v>
      </c>
      <c r="D15347" s="33" t="s">
        <v>564</v>
      </c>
      <c r="E15347" s="34">
        <v>316</v>
      </c>
      <c r="F15347" s="35">
        <v>1.02</v>
      </c>
      <c r="G15347" s="34">
        <v>327.5</v>
      </c>
    </row>
    <row r="15348" spans="1:7">
      <c r="A15348" s="32">
        <v>2018</v>
      </c>
      <c r="B15348" s="32">
        <v>2964</v>
      </c>
      <c r="C15348" s="33" t="s">
        <v>563</v>
      </c>
      <c r="D15348" s="33" t="s">
        <v>564</v>
      </c>
      <c r="E15348" s="34">
        <v>321</v>
      </c>
      <c r="F15348" s="35">
        <v>1.02</v>
      </c>
      <c r="G15348" s="34">
        <v>291.39999999999998</v>
      </c>
    </row>
    <row r="15349" spans="1:7">
      <c r="A15349" s="32">
        <v>2018</v>
      </c>
      <c r="B15349" s="32">
        <v>2964</v>
      </c>
      <c r="C15349" s="33" t="s">
        <v>563</v>
      </c>
      <c r="D15349" s="33" t="s">
        <v>564</v>
      </c>
      <c r="E15349" s="34">
        <v>673</v>
      </c>
      <c r="F15349" s="35">
        <v>1.02</v>
      </c>
      <c r="G15349" s="34">
        <v>279.89999999999998</v>
      </c>
    </row>
    <row r="15350" spans="1:7">
      <c r="A15350" s="32">
        <v>2018</v>
      </c>
      <c r="B15350" s="32">
        <v>2964</v>
      </c>
      <c r="C15350" s="33" t="s">
        <v>563</v>
      </c>
      <c r="D15350" s="33" t="s">
        <v>564</v>
      </c>
      <c r="E15350" s="34">
        <v>716</v>
      </c>
      <c r="F15350" s="35">
        <v>1.02</v>
      </c>
      <c r="G15350" s="34">
        <v>340.7</v>
      </c>
    </row>
    <row r="15351" spans="1:7">
      <c r="A15351" s="32">
        <v>2018</v>
      </c>
      <c r="B15351" s="32">
        <v>2964</v>
      </c>
      <c r="C15351" s="33" t="s">
        <v>563</v>
      </c>
      <c r="D15351" s="33" t="s">
        <v>564</v>
      </c>
      <c r="E15351" s="34">
        <v>1133</v>
      </c>
      <c r="F15351" s="35">
        <v>1.02</v>
      </c>
      <c r="G15351" s="34">
        <v>189.8</v>
      </c>
    </row>
    <row r="15352" spans="1:7">
      <c r="A15352" s="32">
        <v>2018</v>
      </c>
      <c r="B15352" s="32">
        <v>2964</v>
      </c>
      <c r="C15352" s="33" t="s">
        <v>563</v>
      </c>
      <c r="D15352" s="33" t="s">
        <v>564</v>
      </c>
      <c r="E15352" s="34">
        <v>1178</v>
      </c>
      <c r="F15352" s="35">
        <v>1.03</v>
      </c>
      <c r="G15352" s="34">
        <v>326.3</v>
      </c>
    </row>
    <row r="15353" spans="1:7">
      <c r="A15353" s="32">
        <v>2018</v>
      </c>
      <c r="B15353" s="32">
        <v>2964</v>
      </c>
      <c r="C15353" s="33" t="s">
        <v>563</v>
      </c>
      <c r="D15353" s="33" t="s">
        <v>564</v>
      </c>
      <c r="E15353" s="34">
        <v>1244</v>
      </c>
      <c r="F15353" s="35">
        <v>1.02</v>
      </c>
      <c r="G15353" s="34">
        <v>326.89999999999998</v>
      </c>
    </row>
    <row r="15354" spans="1:7">
      <c r="A15354" s="32">
        <v>2018</v>
      </c>
      <c r="B15354" s="32">
        <v>2964</v>
      </c>
      <c r="C15354" s="33" t="s">
        <v>563</v>
      </c>
      <c r="D15354" s="33" t="s">
        <v>564</v>
      </c>
      <c r="E15354" s="34">
        <v>1306</v>
      </c>
      <c r="F15354" s="35">
        <v>1.04</v>
      </c>
      <c r="G15354" s="34">
        <v>251.5</v>
      </c>
    </row>
    <row r="15355" spans="1:7">
      <c r="A15355" s="32">
        <v>2018</v>
      </c>
      <c r="B15355" s="32">
        <v>2964</v>
      </c>
      <c r="C15355" s="33" t="s">
        <v>563</v>
      </c>
      <c r="D15355" s="33" t="s">
        <v>564</v>
      </c>
      <c r="E15355" s="34">
        <v>1742</v>
      </c>
      <c r="F15355" s="35">
        <v>1.02</v>
      </c>
      <c r="G15355" s="34">
        <v>272.8</v>
      </c>
    </row>
    <row r="15356" spans="1:7">
      <c r="A15356" s="32">
        <v>2018</v>
      </c>
      <c r="B15356" s="32">
        <v>2964</v>
      </c>
      <c r="C15356" s="33" t="s">
        <v>563</v>
      </c>
      <c r="D15356" s="33" t="s">
        <v>564</v>
      </c>
      <c r="E15356" s="34">
        <v>2965</v>
      </c>
      <c r="F15356" s="35">
        <v>1.02</v>
      </c>
      <c r="G15356" s="34">
        <v>288.8</v>
      </c>
    </row>
    <row r="15357" spans="1:7">
      <c r="A15357" s="32">
        <v>2018</v>
      </c>
      <c r="B15357" s="32">
        <v>2964</v>
      </c>
      <c r="C15357" s="33" t="s">
        <v>563</v>
      </c>
      <c r="D15357" s="33" t="s">
        <v>564</v>
      </c>
      <c r="E15357" s="34">
        <v>7411</v>
      </c>
      <c r="F15357" s="35">
        <v>1.03</v>
      </c>
      <c r="G15357" s="34">
        <v>178.1</v>
      </c>
    </row>
    <row r="15358" spans="1:7">
      <c r="A15358" s="32">
        <v>2018</v>
      </c>
      <c r="B15358" s="32">
        <v>2965</v>
      </c>
      <c r="C15358" s="33" t="s">
        <v>563</v>
      </c>
      <c r="D15358" s="33" t="s">
        <v>564</v>
      </c>
      <c r="E15358" s="34">
        <v>57492</v>
      </c>
      <c r="F15358" s="35">
        <v>1.02</v>
      </c>
      <c r="G15358" s="34">
        <v>289.8</v>
      </c>
    </row>
    <row r="15359" spans="1:7">
      <c r="A15359" s="32">
        <v>2018</v>
      </c>
      <c r="B15359" s="32">
        <v>2965</v>
      </c>
      <c r="C15359" s="33" t="s">
        <v>563</v>
      </c>
      <c r="D15359" s="33" t="s">
        <v>564</v>
      </c>
      <c r="E15359" s="34">
        <v>99106</v>
      </c>
      <c r="F15359" s="35">
        <v>1.02</v>
      </c>
      <c r="G15359" s="34">
        <v>192</v>
      </c>
    </row>
    <row r="15360" spans="1:7">
      <c r="A15360" s="32">
        <v>2018</v>
      </c>
      <c r="B15360" s="32">
        <v>2965</v>
      </c>
      <c r="C15360" s="33" t="s">
        <v>563</v>
      </c>
      <c r="D15360" s="33" t="s">
        <v>564</v>
      </c>
      <c r="E15360" s="34">
        <v>119494</v>
      </c>
      <c r="F15360" s="35">
        <v>1.02</v>
      </c>
      <c r="G15360" s="34">
        <v>252.7</v>
      </c>
    </row>
    <row r="15361" spans="1:7">
      <c r="A15361" s="32">
        <v>2018</v>
      </c>
      <c r="B15361" s="32">
        <v>2965</v>
      </c>
      <c r="C15361" s="33" t="s">
        <v>563</v>
      </c>
      <c r="D15361" s="33" t="s">
        <v>564</v>
      </c>
      <c r="E15361" s="34">
        <v>156882</v>
      </c>
      <c r="F15361" s="35">
        <v>1.02</v>
      </c>
      <c r="G15361" s="34">
        <v>247.5</v>
      </c>
    </row>
    <row r="15362" spans="1:7">
      <c r="A15362" s="32">
        <v>2018</v>
      </c>
      <c r="B15362" s="32">
        <v>2965</v>
      </c>
      <c r="C15362" s="33" t="s">
        <v>563</v>
      </c>
      <c r="D15362" s="33" t="s">
        <v>564</v>
      </c>
      <c r="E15362" s="34">
        <v>274581</v>
      </c>
      <c r="F15362" s="35">
        <v>1.02</v>
      </c>
      <c r="G15362" s="34">
        <v>260</v>
      </c>
    </row>
    <row r="15363" spans="1:7">
      <c r="A15363" s="32">
        <v>2018</v>
      </c>
      <c r="B15363" s="32">
        <v>2965</v>
      </c>
      <c r="C15363" s="33" t="s">
        <v>563</v>
      </c>
      <c r="D15363" s="33" t="s">
        <v>564</v>
      </c>
      <c r="E15363" s="34">
        <v>16</v>
      </c>
      <c r="F15363" s="35">
        <v>1.03</v>
      </c>
      <c r="G15363" s="34">
        <v>192.9</v>
      </c>
    </row>
    <row r="15364" spans="1:7">
      <c r="A15364" s="32">
        <v>2018</v>
      </c>
      <c r="B15364" s="32">
        <v>2965</v>
      </c>
      <c r="C15364" s="33" t="s">
        <v>563</v>
      </c>
      <c r="D15364" s="33" t="s">
        <v>564</v>
      </c>
      <c r="E15364" s="34">
        <v>132</v>
      </c>
      <c r="F15364" s="35">
        <v>1.02</v>
      </c>
      <c r="G15364" s="34">
        <v>320.39999999999998</v>
      </c>
    </row>
    <row r="15365" spans="1:7">
      <c r="A15365" s="32">
        <v>2018</v>
      </c>
      <c r="B15365" s="32">
        <v>2965</v>
      </c>
      <c r="C15365" s="33" t="s">
        <v>563</v>
      </c>
      <c r="D15365" s="33" t="s">
        <v>564</v>
      </c>
      <c r="E15365" s="34">
        <v>229</v>
      </c>
      <c r="F15365" s="35">
        <v>1.02</v>
      </c>
      <c r="G15365" s="34">
        <v>268.89999999999998</v>
      </c>
    </row>
    <row r="15366" spans="1:7">
      <c r="A15366" s="32">
        <v>2018</v>
      </c>
      <c r="B15366" s="32">
        <v>2965</v>
      </c>
      <c r="C15366" s="33" t="s">
        <v>563</v>
      </c>
      <c r="D15366" s="33" t="s">
        <v>564</v>
      </c>
      <c r="E15366" s="34">
        <v>272</v>
      </c>
      <c r="F15366" s="35">
        <v>1.02</v>
      </c>
      <c r="G15366" s="34">
        <v>276.3</v>
      </c>
    </row>
    <row r="15367" spans="1:7">
      <c r="A15367" s="32">
        <v>2018</v>
      </c>
      <c r="B15367" s="32">
        <v>2965</v>
      </c>
      <c r="C15367" s="33" t="s">
        <v>563</v>
      </c>
      <c r="D15367" s="33" t="s">
        <v>564</v>
      </c>
      <c r="E15367" s="34">
        <v>364</v>
      </c>
      <c r="F15367" s="35">
        <v>1.01</v>
      </c>
      <c r="G15367" s="34">
        <v>145.5</v>
      </c>
    </row>
    <row r="15368" spans="1:7">
      <c r="A15368" s="32">
        <v>2018</v>
      </c>
      <c r="B15368" s="32">
        <v>2965</v>
      </c>
      <c r="C15368" s="33" t="s">
        <v>563</v>
      </c>
      <c r="D15368" s="33" t="s">
        <v>564</v>
      </c>
      <c r="E15368" s="34">
        <v>537</v>
      </c>
      <c r="F15368" s="35">
        <v>1.02</v>
      </c>
      <c r="G15368" s="34">
        <v>246.3</v>
      </c>
    </row>
    <row r="15369" spans="1:7">
      <c r="A15369" s="32">
        <v>2018</v>
      </c>
      <c r="B15369" s="32">
        <v>2965</v>
      </c>
      <c r="C15369" s="33" t="s">
        <v>563</v>
      </c>
      <c r="D15369" s="33" t="s">
        <v>564</v>
      </c>
      <c r="E15369" s="34">
        <v>548</v>
      </c>
      <c r="F15369" s="35">
        <v>1.02</v>
      </c>
      <c r="G15369" s="34">
        <v>316.60000000000002</v>
      </c>
    </row>
    <row r="15370" spans="1:7">
      <c r="A15370" s="32">
        <v>2018</v>
      </c>
      <c r="B15370" s="32">
        <v>2965</v>
      </c>
      <c r="C15370" s="33" t="s">
        <v>563</v>
      </c>
      <c r="D15370" s="33" t="s">
        <v>564</v>
      </c>
      <c r="E15370" s="34">
        <v>651</v>
      </c>
      <c r="F15370" s="35">
        <v>1.04</v>
      </c>
      <c r="G15370" s="34">
        <v>164.5</v>
      </c>
    </row>
    <row r="15371" spans="1:7">
      <c r="A15371" s="32">
        <v>2018</v>
      </c>
      <c r="B15371" s="32">
        <v>2965</v>
      </c>
      <c r="C15371" s="33" t="s">
        <v>563</v>
      </c>
      <c r="D15371" s="33" t="s">
        <v>564</v>
      </c>
      <c r="E15371" s="34">
        <v>823</v>
      </c>
      <c r="F15371" s="35">
        <v>1.03</v>
      </c>
      <c r="G15371" s="34">
        <v>119.7</v>
      </c>
    </row>
    <row r="15372" spans="1:7">
      <c r="A15372" s="32">
        <v>2018</v>
      </c>
      <c r="B15372" s="32">
        <v>2965</v>
      </c>
      <c r="C15372" s="33" t="s">
        <v>563</v>
      </c>
      <c r="D15372" s="33" t="s">
        <v>564</v>
      </c>
      <c r="E15372" s="34">
        <v>1083</v>
      </c>
      <c r="F15372" s="35">
        <v>1.02</v>
      </c>
      <c r="G15372" s="34">
        <v>328</v>
      </c>
    </row>
    <row r="15373" spans="1:7">
      <c r="A15373" s="32">
        <v>2018</v>
      </c>
      <c r="B15373" s="32">
        <v>2965</v>
      </c>
      <c r="C15373" s="33" t="s">
        <v>563</v>
      </c>
      <c r="D15373" s="33" t="s">
        <v>564</v>
      </c>
      <c r="E15373" s="34">
        <v>1170</v>
      </c>
      <c r="F15373" s="35">
        <v>1.02</v>
      </c>
      <c r="G15373" s="34">
        <v>259.10000000000002</v>
      </c>
    </row>
    <row r="15374" spans="1:7">
      <c r="A15374" s="32">
        <v>2018</v>
      </c>
      <c r="B15374" s="32">
        <v>2965</v>
      </c>
      <c r="C15374" s="33" t="s">
        <v>563</v>
      </c>
      <c r="D15374" s="33" t="s">
        <v>564</v>
      </c>
      <c r="E15374" s="34">
        <v>3494</v>
      </c>
      <c r="F15374" s="35">
        <v>1.02</v>
      </c>
      <c r="G15374" s="34">
        <v>255.5</v>
      </c>
    </row>
    <row r="15375" spans="1:7">
      <c r="A15375" s="32">
        <v>2018</v>
      </c>
      <c r="B15375" s="32">
        <v>2965</v>
      </c>
      <c r="C15375" s="33" t="s">
        <v>563</v>
      </c>
      <c r="D15375" s="33" t="s">
        <v>564</v>
      </c>
      <c r="E15375" s="34">
        <v>3965</v>
      </c>
      <c r="F15375" s="35">
        <v>1.03</v>
      </c>
      <c r="G15375" s="34">
        <v>174.4</v>
      </c>
    </row>
    <row r="15376" spans="1:7">
      <c r="A15376" s="32">
        <v>2018</v>
      </c>
      <c r="B15376" s="32">
        <v>2965</v>
      </c>
      <c r="C15376" s="33" t="s">
        <v>563</v>
      </c>
      <c r="D15376" s="33" t="s">
        <v>564</v>
      </c>
      <c r="E15376" s="34">
        <v>4069</v>
      </c>
      <c r="F15376" s="35">
        <v>1.02</v>
      </c>
      <c r="G15376" s="34">
        <v>277.89999999999998</v>
      </c>
    </row>
    <row r="15377" spans="1:7">
      <c r="A15377" s="32">
        <v>2018</v>
      </c>
      <c r="B15377" s="32">
        <v>2965</v>
      </c>
      <c r="C15377" s="33" t="s">
        <v>563</v>
      </c>
      <c r="D15377" s="33" t="s">
        <v>564</v>
      </c>
      <c r="E15377" s="34">
        <v>5188</v>
      </c>
      <c r="F15377" s="35">
        <v>1.02</v>
      </c>
      <c r="G15377" s="34">
        <v>284.8</v>
      </c>
    </row>
    <row r="15378" spans="1:7">
      <c r="A15378" s="32">
        <v>2018</v>
      </c>
      <c r="B15378" s="32">
        <v>2965</v>
      </c>
      <c r="C15378" s="33" t="s">
        <v>563</v>
      </c>
      <c r="D15378" s="33" t="s">
        <v>564</v>
      </c>
      <c r="E15378" s="34">
        <v>5712</v>
      </c>
      <c r="F15378" s="35">
        <v>1.03</v>
      </c>
      <c r="G15378" s="34">
        <v>172.6</v>
      </c>
    </row>
    <row r="15379" spans="1:7">
      <c r="A15379" s="32">
        <v>2018</v>
      </c>
      <c r="B15379" s="32">
        <v>2965</v>
      </c>
      <c r="C15379" s="33" t="s">
        <v>563</v>
      </c>
      <c r="D15379" s="33" t="s">
        <v>564</v>
      </c>
      <c r="E15379" s="34">
        <v>8052</v>
      </c>
      <c r="F15379" s="35">
        <v>1.02</v>
      </c>
      <c r="G15379" s="34">
        <v>224.2</v>
      </c>
    </row>
    <row r="15380" spans="1:7">
      <c r="A15380" s="32">
        <v>2018</v>
      </c>
      <c r="B15380" s="32">
        <v>2965</v>
      </c>
      <c r="C15380" s="33" t="s">
        <v>563</v>
      </c>
      <c r="D15380" s="33" t="s">
        <v>564</v>
      </c>
      <c r="E15380" s="34">
        <v>10500</v>
      </c>
      <c r="F15380" s="35">
        <v>1.03</v>
      </c>
      <c r="G15380" s="34">
        <v>176.2</v>
      </c>
    </row>
    <row r="15381" spans="1:7">
      <c r="A15381" s="32">
        <v>2018</v>
      </c>
      <c r="B15381" s="32">
        <v>2965</v>
      </c>
      <c r="C15381" s="33" t="s">
        <v>563</v>
      </c>
      <c r="D15381" s="33" t="s">
        <v>564</v>
      </c>
      <c r="E15381" s="34">
        <v>14868</v>
      </c>
      <c r="F15381" s="35">
        <v>1.03</v>
      </c>
      <c r="G15381" s="34">
        <v>224.1</v>
      </c>
    </row>
    <row r="15382" spans="1:7">
      <c r="A15382" s="32">
        <v>2018</v>
      </c>
      <c r="B15382" s="32">
        <v>2965</v>
      </c>
      <c r="C15382" s="33" t="s">
        <v>563</v>
      </c>
      <c r="D15382" s="33" t="s">
        <v>564</v>
      </c>
      <c r="E15382" s="34">
        <v>20596</v>
      </c>
      <c r="F15382" s="35">
        <v>1.02</v>
      </c>
      <c r="G15382" s="34">
        <v>335.3</v>
      </c>
    </row>
    <row r="15383" spans="1:7">
      <c r="A15383" s="32">
        <v>2018</v>
      </c>
      <c r="B15383" s="32">
        <v>2965</v>
      </c>
      <c r="C15383" s="33" t="s">
        <v>563</v>
      </c>
      <c r="D15383" s="33" t="s">
        <v>564</v>
      </c>
      <c r="E15383" s="34">
        <v>20937</v>
      </c>
      <c r="F15383" s="35">
        <v>1.02</v>
      </c>
      <c r="G15383" s="34">
        <v>269</v>
      </c>
    </row>
    <row r="15384" spans="1:7">
      <c r="A15384" s="32">
        <v>2018</v>
      </c>
      <c r="B15384" s="32">
        <v>2965</v>
      </c>
      <c r="C15384" s="33" t="s">
        <v>563</v>
      </c>
      <c r="D15384" s="33" t="s">
        <v>564</v>
      </c>
      <c r="E15384" s="34">
        <v>26849</v>
      </c>
      <c r="F15384" s="35">
        <v>1.02</v>
      </c>
      <c r="G15384" s="34">
        <v>264.10000000000002</v>
      </c>
    </row>
    <row r="15385" spans="1:7">
      <c r="A15385" s="32">
        <v>2018</v>
      </c>
      <c r="B15385" s="32">
        <v>3006</v>
      </c>
      <c r="C15385" s="33" t="s">
        <v>563</v>
      </c>
      <c r="D15385" s="33" t="s">
        <v>564</v>
      </c>
      <c r="E15385" s="34">
        <v>1453460</v>
      </c>
      <c r="F15385" s="35">
        <v>1.03</v>
      </c>
      <c r="G15385" s="34">
        <v>235.7</v>
      </c>
    </row>
    <row r="15386" spans="1:7">
      <c r="A15386" s="32">
        <v>2018</v>
      </c>
      <c r="B15386" s="32">
        <v>3008</v>
      </c>
      <c r="C15386" s="33" t="s">
        <v>563</v>
      </c>
      <c r="D15386" s="33" t="s">
        <v>564</v>
      </c>
      <c r="E15386" s="34">
        <v>67536</v>
      </c>
      <c r="F15386" s="35">
        <v>1.032</v>
      </c>
      <c r="G15386" s="34">
        <v>222.1</v>
      </c>
    </row>
    <row r="15387" spans="1:7">
      <c r="A15387" s="32">
        <v>2018</v>
      </c>
      <c r="B15387" s="32">
        <v>3096</v>
      </c>
      <c r="C15387" s="33" t="s">
        <v>563</v>
      </c>
      <c r="D15387" s="33" t="s">
        <v>564</v>
      </c>
      <c r="E15387" s="34">
        <v>6261</v>
      </c>
      <c r="F15387" s="35">
        <v>1.03</v>
      </c>
      <c r="G15387" s="34" t="s">
        <v>364</v>
      </c>
    </row>
    <row r="15388" spans="1:7">
      <c r="A15388" s="32">
        <v>2018</v>
      </c>
      <c r="B15388" s="32">
        <v>3096</v>
      </c>
      <c r="C15388" s="33" t="s">
        <v>563</v>
      </c>
      <c r="D15388" s="33" t="s">
        <v>564</v>
      </c>
      <c r="E15388" s="34">
        <v>10985</v>
      </c>
      <c r="F15388" s="35">
        <v>1.03</v>
      </c>
      <c r="G15388" s="34" t="s">
        <v>364</v>
      </c>
    </row>
    <row r="15389" spans="1:7">
      <c r="A15389" s="32">
        <v>2018</v>
      </c>
      <c r="B15389" s="32">
        <v>3118</v>
      </c>
      <c r="C15389" s="33" t="s">
        <v>563</v>
      </c>
      <c r="D15389" s="33" t="s">
        <v>564</v>
      </c>
      <c r="E15389" s="34">
        <v>12232</v>
      </c>
      <c r="F15389" s="35">
        <v>1.03</v>
      </c>
      <c r="G15389" s="34" t="s">
        <v>364</v>
      </c>
    </row>
    <row r="15390" spans="1:7">
      <c r="A15390" s="32">
        <v>2018</v>
      </c>
      <c r="B15390" s="32">
        <v>3122</v>
      </c>
      <c r="C15390" s="33" t="s">
        <v>353</v>
      </c>
      <c r="D15390" s="33" t="s">
        <v>354</v>
      </c>
      <c r="E15390" s="34">
        <v>138566</v>
      </c>
      <c r="F15390" s="35">
        <v>25.97</v>
      </c>
      <c r="G15390" s="34" t="s">
        <v>364</v>
      </c>
    </row>
    <row r="15391" spans="1:7">
      <c r="A15391" s="32">
        <v>2018</v>
      </c>
      <c r="B15391" s="32">
        <v>3122</v>
      </c>
      <c r="C15391" s="33" t="s">
        <v>353</v>
      </c>
      <c r="D15391" s="33" t="s">
        <v>354</v>
      </c>
      <c r="E15391" s="34">
        <v>59269</v>
      </c>
      <c r="F15391" s="35">
        <v>26.3</v>
      </c>
      <c r="G15391" s="34" t="s">
        <v>364</v>
      </c>
    </row>
    <row r="15392" spans="1:7">
      <c r="A15392" s="32">
        <v>2018</v>
      </c>
      <c r="B15392" s="32">
        <v>3122</v>
      </c>
      <c r="C15392" s="33" t="s">
        <v>353</v>
      </c>
      <c r="D15392" s="33" t="s">
        <v>354</v>
      </c>
      <c r="E15392" s="34">
        <v>8150</v>
      </c>
      <c r="F15392" s="35">
        <v>24.64</v>
      </c>
      <c r="G15392" s="34" t="s">
        <v>364</v>
      </c>
    </row>
    <row r="15393" spans="1:7">
      <c r="A15393" s="32">
        <v>2018</v>
      </c>
      <c r="B15393" s="32">
        <v>3122</v>
      </c>
      <c r="C15393" s="33" t="s">
        <v>565</v>
      </c>
      <c r="D15393" s="33" t="s">
        <v>566</v>
      </c>
      <c r="E15393" s="34">
        <v>6779</v>
      </c>
      <c r="F15393" s="35">
        <v>5.78</v>
      </c>
      <c r="G15393" s="34" t="s">
        <v>364</v>
      </c>
    </row>
    <row r="15394" spans="1:7">
      <c r="A15394" s="32">
        <v>2018</v>
      </c>
      <c r="B15394" s="32">
        <v>3130</v>
      </c>
      <c r="C15394" s="33" t="s">
        <v>365</v>
      </c>
      <c r="D15394" s="33" t="s">
        <v>354</v>
      </c>
      <c r="E15394" s="34">
        <v>170087</v>
      </c>
      <c r="F15394" s="35">
        <v>13.6</v>
      </c>
      <c r="G15394" s="34" t="s">
        <v>364</v>
      </c>
    </row>
    <row r="15395" spans="1:7">
      <c r="A15395" s="32">
        <v>2018</v>
      </c>
      <c r="B15395" s="32">
        <v>3130</v>
      </c>
      <c r="C15395" s="33" t="s">
        <v>565</v>
      </c>
      <c r="D15395" s="33" t="s">
        <v>566</v>
      </c>
      <c r="E15395" s="34">
        <v>6607</v>
      </c>
      <c r="F15395" s="35">
        <v>5.8</v>
      </c>
      <c r="G15395" s="34" t="s">
        <v>364</v>
      </c>
    </row>
    <row r="15396" spans="1:7">
      <c r="A15396" s="32">
        <v>2018</v>
      </c>
      <c r="B15396" s="32">
        <v>3130</v>
      </c>
      <c r="C15396" s="33" t="s">
        <v>565</v>
      </c>
      <c r="D15396" s="33" t="s">
        <v>566</v>
      </c>
      <c r="E15396" s="34">
        <v>357</v>
      </c>
      <c r="F15396" s="35">
        <v>5.8</v>
      </c>
      <c r="G15396" s="34" t="s">
        <v>364</v>
      </c>
    </row>
    <row r="15397" spans="1:7">
      <c r="A15397" s="32">
        <v>2018</v>
      </c>
      <c r="B15397" s="32">
        <v>3131</v>
      </c>
      <c r="C15397" s="33" t="s">
        <v>563</v>
      </c>
      <c r="D15397" s="33" t="s">
        <v>564</v>
      </c>
      <c r="E15397" s="34">
        <v>402761</v>
      </c>
      <c r="F15397" s="35">
        <v>1.03</v>
      </c>
      <c r="G15397" s="34" t="s">
        <v>364</v>
      </c>
    </row>
    <row r="15398" spans="1:7">
      <c r="A15398" s="32">
        <v>2018</v>
      </c>
      <c r="B15398" s="32">
        <v>3136</v>
      </c>
      <c r="C15398" s="33" t="s">
        <v>565</v>
      </c>
      <c r="D15398" s="33" t="s">
        <v>566</v>
      </c>
      <c r="E15398" s="34">
        <v>2674</v>
      </c>
      <c r="F15398" s="35">
        <v>5.8</v>
      </c>
      <c r="G15398" s="34" t="s">
        <v>364</v>
      </c>
    </row>
    <row r="15399" spans="1:7">
      <c r="A15399" s="32">
        <v>2018</v>
      </c>
      <c r="B15399" s="32">
        <v>3138</v>
      </c>
      <c r="C15399" s="33" t="s">
        <v>565</v>
      </c>
      <c r="D15399" s="33" t="s">
        <v>566</v>
      </c>
      <c r="E15399" s="34">
        <v>24</v>
      </c>
      <c r="F15399" s="35">
        <v>5.8250000000000002</v>
      </c>
      <c r="G15399" s="34" t="s">
        <v>364</v>
      </c>
    </row>
    <row r="15400" spans="1:7">
      <c r="A15400" s="32">
        <v>2018</v>
      </c>
      <c r="B15400" s="32">
        <v>3138</v>
      </c>
      <c r="C15400" s="33" t="s">
        <v>563</v>
      </c>
      <c r="D15400" s="33" t="s">
        <v>564</v>
      </c>
      <c r="E15400" s="34">
        <v>236022</v>
      </c>
      <c r="F15400" s="35">
        <v>1.03</v>
      </c>
      <c r="G15400" s="34" t="s">
        <v>364</v>
      </c>
    </row>
    <row r="15401" spans="1:7">
      <c r="A15401" s="32">
        <v>2018</v>
      </c>
      <c r="B15401" s="32">
        <v>3138</v>
      </c>
      <c r="C15401" s="33" t="s">
        <v>563</v>
      </c>
      <c r="D15401" s="33" t="s">
        <v>564</v>
      </c>
      <c r="E15401" s="34">
        <v>287003</v>
      </c>
      <c r="F15401" s="35">
        <v>1.03</v>
      </c>
      <c r="G15401" s="34" t="s">
        <v>364</v>
      </c>
    </row>
    <row r="15402" spans="1:7">
      <c r="A15402" s="32">
        <v>2018</v>
      </c>
      <c r="B15402" s="32">
        <v>3140</v>
      </c>
      <c r="C15402" s="33" t="s">
        <v>565</v>
      </c>
      <c r="D15402" s="33" t="s">
        <v>566</v>
      </c>
      <c r="E15402" s="34">
        <v>830</v>
      </c>
      <c r="F15402" s="35">
        <v>5.8</v>
      </c>
      <c r="G15402" s="34" t="s">
        <v>364</v>
      </c>
    </row>
    <row r="15403" spans="1:7">
      <c r="A15403" s="32">
        <v>2018</v>
      </c>
      <c r="B15403" s="32">
        <v>3140</v>
      </c>
      <c r="C15403" s="33" t="s">
        <v>563</v>
      </c>
      <c r="D15403" s="33" t="s">
        <v>564</v>
      </c>
      <c r="E15403" s="34">
        <v>537296</v>
      </c>
      <c r="F15403" s="35">
        <v>1.03</v>
      </c>
      <c r="G15403" s="34" t="s">
        <v>364</v>
      </c>
    </row>
    <row r="15404" spans="1:7">
      <c r="A15404" s="32">
        <v>2018</v>
      </c>
      <c r="B15404" s="32">
        <v>3148</v>
      </c>
      <c r="C15404" s="33" t="s">
        <v>563</v>
      </c>
      <c r="D15404" s="33" t="s">
        <v>564</v>
      </c>
      <c r="E15404" s="34">
        <v>973169</v>
      </c>
      <c r="F15404" s="35">
        <v>1.03</v>
      </c>
      <c r="G15404" s="34" t="s">
        <v>364</v>
      </c>
    </row>
    <row r="15405" spans="1:7">
      <c r="A15405" s="32">
        <v>2018</v>
      </c>
      <c r="B15405" s="32">
        <v>3149</v>
      </c>
      <c r="C15405" s="33" t="s">
        <v>353</v>
      </c>
      <c r="D15405" s="33" t="s">
        <v>354</v>
      </c>
      <c r="E15405" s="34">
        <v>15547</v>
      </c>
      <c r="F15405" s="35">
        <v>25.42</v>
      </c>
      <c r="G15405" s="34" t="s">
        <v>364</v>
      </c>
    </row>
    <row r="15406" spans="1:7">
      <c r="A15406" s="32">
        <v>2018</v>
      </c>
      <c r="B15406" s="32">
        <v>3149</v>
      </c>
      <c r="C15406" s="33" t="s">
        <v>353</v>
      </c>
      <c r="D15406" s="33" t="s">
        <v>354</v>
      </c>
      <c r="E15406" s="34">
        <v>77874</v>
      </c>
      <c r="F15406" s="35">
        <v>26.31</v>
      </c>
      <c r="G15406" s="34" t="s">
        <v>364</v>
      </c>
    </row>
    <row r="15407" spans="1:7">
      <c r="A15407" s="32">
        <v>2018</v>
      </c>
      <c r="B15407" s="32">
        <v>3149</v>
      </c>
      <c r="C15407" s="33" t="s">
        <v>565</v>
      </c>
      <c r="D15407" s="33" t="s">
        <v>566</v>
      </c>
      <c r="E15407" s="34">
        <v>4625</v>
      </c>
      <c r="F15407" s="35">
        <v>5.8</v>
      </c>
      <c r="G15407" s="34" t="s">
        <v>364</v>
      </c>
    </row>
    <row r="15408" spans="1:7">
      <c r="A15408" s="32">
        <v>2018</v>
      </c>
      <c r="B15408" s="32">
        <v>3161</v>
      </c>
      <c r="C15408" s="33" t="s">
        <v>565</v>
      </c>
      <c r="D15408" s="33" t="s">
        <v>566</v>
      </c>
      <c r="E15408" s="34">
        <v>4581</v>
      </c>
      <c r="F15408" s="35">
        <v>5.8</v>
      </c>
      <c r="G15408" s="34" t="s">
        <v>364</v>
      </c>
    </row>
    <row r="15409" spans="1:7">
      <c r="A15409" s="32">
        <v>2018</v>
      </c>
      <c r="B15409" s="32">
        <v>3161</v>
      </c>
      <c r="C15409" s="33" t="s">
        <v>563</v>
      </c>
      <c r="D15409" s="33" t="s">
        <v>564</v>
      </c>
      <c r="E15409" s="34">
        <v>74540</v>
      </c>
      <c r="F15409" s="35">
        <v>1.0349999999999999</v>
      </c>
      <c r="G15409" s="34" t="s">
        <v>364</v>
      </c>
    </row>
    <row r="15410" spans="1:7">
      <c r="A15410" s="32">
        <v>2018</v>
      </c>
      <c r="B15410" s="32">
        <v>3236</v>
      </c>
      <c r="C15410" s="33" t="s">
        <v>563</v>
      </c>
      <c r="D15410" s="33" t="s">
        <v>564</v>
      </c>
      <c r="E15410" s="34">
        <v>1302960</v>
      </c>
      <c r="F15410" s="35">
        <v>1.0269999999999999</v>
      </c>
      <c r="G15410" s="34" t="s">
        <v>364</v>
      </c>
    </row>
    <row r="15411" spans="1:7">
      <c r="A15411" s="32">
        <v>2018</v>
      </c>
      <c r="B15411" s="32">
        <v>3250</v>
      </c>
      <c r="C15411" s="33" t="s">
        <v>565</v>
      </c>
      <c r="D15411" s="33" t="s">
        <v>566</v>
      </c>
      <c r="E15411" s="34">
        <v>7</v>
      </c>
      <c r="F15411" s="35">
        <v>5.8</v>
      </c>
      <c r="G15411" s="34">
        <v>1506.5</v>
      </c>
    </row>
    <row r="15412" spans="1:7">
      <c r="A15412" s="32">
        <v>2018</v>
      </c>
      <c r="B15412" s="32">
        <v>3250</v>
      </c>
      <c r="C15412" s="33" t="s">
        <v>565</v>
      </c>
      <c r="D15412" s="33" t="s">
        <v>566</v>
      </c>
      <c r="E15412" s="34">
        <v>558</v>
      </c>
      <c r="F15412" s="35">
        <v>5.8</v>
      </c>
      <c r="G15412" s="34">
        <v>1844.3</v>
      </c>
    </row>
    <row r="15413" spans="1:7">
      <c r="A15413" s="32">
        <v>2018</v>
      </c>
      <c r="B15413" s="32">
        <v>3250</v>
      </c>
      <c r="C15413" s="33" t="s">
        <v>565</v>
      </c>
      <c r="D15413" s="33" t="s">
        <v>566</v>
      </c>
      <c r="E15413" s="34">
        <v>7</v>
      </c>
      <c r="F15413" s="35">
        <v>5.8</v>
      </c>
      <c r="G15413" s="34">
        <v>1502.8</v>
      </c>
    </row>
    <row r="15414" spans="1:7">
      <c r="A15414" s="32">
        <v>2018</v>
      </c>
      <c r="B15414" s="32">
        <v>3250</v>
      </c>
      <c r="C15414" s="33" t="s">
        <v>565</v>
      </c>
      <c r="D15414" s="33" t="s">
        <v>566</v>
      </c>
      <c r="E15414" s="34">
        <v>83</v>
      </c>
      <c r="F15414" s="35">
        <v>5.8</v>
      </c>
      <c r="G15414" s="34">
        <v>1645.6</v>
      </c>
    </row>
    <row r="15415" spans="1:7">
      <c r="A15415" s="32">
        <v>2018</v>
      </c>
      <c r="B15415" s="32">
        <v>3250</v>
      </c>
      <c r="C15415" s="33" t="s">
        <v>565</v>
      </c>
      <c r="D15415" s="33" t="s">
        <v>566</v>
      </c>
      <c r="E15415" s="34">
        <v>278</v>
      </c>
      <c r="F15415" s="35">
        <v>5.8</v>
      </c>
      <c r="G15415" s="34">
        <v>1700.8</v>
      </c>
    </row>
    <row r="15416" spans="1:7">
      <c r="A15416" s="32">
        <v>2018</v>
      </c>
      <c r="B15416" s="32">
        <v>3250</v>
      </c>
      <c r="C15416" s="33" t="s">
        <v>565</v>
      </c>
      <c r="D15416" s="33" t="s">
        <v>566</v>
      </c>
      <c r="E15416" s="34">
        <v>3738</v>
      </c>
      <c r="F15416" s="35">
        <v>5.8</v>
      </c>
      <c r="G15416" s="34">
        <v>1886.1</v>
      </c>
    </row>
    <row r="15417" spans="1:7">
      <c r="A15417" s="32">
        <v>2018</v>
      </c>
      <c r="B15417" s="32">
        <v>3250</v>
      </c>
      <c r="C15417" s="33" t="s">
        <v>565</v>
      </c>
      <c r="D15417" s="33" t="s">
        <v>566</v>
      </c>
      <c r="E15417" s="34">
        <v>2821</v>
      </c>
      <c r="F15417" s="35">
        <v>5.8</v>
      </c>
      <c r="G15417" s="34">
        <v>1798.4</v>
      </c>
    </row>
    <row r="15418" spans="1:7">
      <c r="A15418" s="32">
        <v>2018</v>
      </c>
      <c r="B15418" s="32">
        <v>3250</v>
      </c>
      <c r="C15418" s="33" t="s">
        <v>563</v>
      </c>
      <c r="D15418" s="33" t="s">
        <v>564</v>
      </c>
      <c r="E15418" s="34">
        <v>435</v>
      </c>
      <c r="F15418" s="35">
        <v>1.024</v>
      </c>
      <c r="G15418" s="34">
        <v>394.5</v>
      </c>
    </row>
    <row r="15419" spans="1:7">
      <c r="A15419" s="32">
        <v>2018</v>
      </c>
      <c r="B15419" s="32">
        <v>3250</v>
      </c>
      <c r="C15419" s="33" t="s">
        <v>563</v>
      </c>
      <c r="D15419" s="33" t="s">
        <v>564</v>
      </c>
      <c r="E15419" s="34">
        <v>831</v>
      </c>
      <c r="F15419" s="35">
        <v>1.024</v>
      </c>
      <c r="G15419" s="34">
        <v>256.5</v>
      </c>
    </row>
    <row r="15420" spans="1:7">
      <c r="A15420" s="32">
        <v>2018</v>
      </c>
      <c r="B15420" s="32">
        <v>3250</v>
      </c>
      <c r="C15420" s="33" t="s">
        <v>563</v>
      </c>
      <c r="D15420" s="33" t="s">
        <v>564</v>
      </c>
      <c r="E15420" s="34">
        <v>1826</v>
      </c>
      <c r="F15420" s="35">
        <v>1.024</v>
      </c>
      <c r="G15420" s="34">
        <v>273.8</v>
      </c>
    </row>
    <row r="15421" spans="1:7">
      <c r="A15421" s="32">
        <v>2018</v>
      </c>
      <c r="B15421" s="32">
        <v>3250</v>
      </c>
      <c r="C15421" s="33" t="s">
        <v>563</v>
      </c>
      <c r="D15421" s="33" t="s">
        <v>564</v>
      </c>
      <c r="E15421" s="34">
        <v>1908</v>
      </c>
      <c r="F15421" s="35">
        <v>1.024</v>
      </c>
      <c r="G15421" s="34">
        <v>316.2</v>
      </c>
    </row>
    <row r="15422" spans="1:7">
      <c r="A15422" s="32">
        <v>2018</v>
      </c>
      <c r="B15422" s="32">
        <v>3250</v>
      </c>
      <c r="C15422" s="33" t="s">
        <v>563</v>
      </c>
      <c r="D15422" s="33" t="s">
        <v>564</v>
      </c>
      <c r="E15422" s="34">
        <v>32293</v>
      </c>
      <c r="F15422" s="35">
        <v>1.024</v>
      </c>
      <c r="G15422" s="34">
        <v>303</v>
      </c>
    </row>
    <row r="15423" spans="1:7">
      <c r="A15423" s="32">
        <v>2018</v>
      </c>
      <c r="B15423" s="32">
        <v>3250</v>
      </c>
      <c r="C15423" s="33" t="s">
        <v>563</v>
      </c>
      <c r="D15423" s="33" t="s">
        <v>564</v>
      </c>
      <c r="E15423" s="34">
        <v>22998</v>
      </c>
      <c r="F15423" s="35">
        <v>1.024</v>
      </c>
      <c r="G15423" s="34">
        <v>312.60000000000002</v>
      </c>
    </row>
    <row r="15424" spans="1:7">
      <c r="A15424" s="32">
        <v>2018</v>
      </c>
      <c r="B15424" s="32">
        <v>3250</v>
      </c>
      <c r="C15424" s="33" t="s">
        <v>563</v>
      </c>
      <c r="D15424" s="33" t="s">
        <v>564</v>
      </c>
      <c r="E15424" s="34">
        <v>46940</v>
      </c>
      <c r="F15424" s="35">
        <v>1.024</v>
      </c>
      <c r="G15424" s="34">
        <v>3840.7</v>
      </c>
    </row>
    <row r="15425" spans="1:7">
      <c r="A15425" s="32">
        <v>2018</v>
      </c>
      <c r="B15425" s="32">
        <v>3250</v>
      </c>
      <c r="C15425" s="33" t="s">
        <v>563</v>
      </c>
      <c r="D15425" s="33" t="s">
        <v>564</v>
      </c>
      <c r="E15425" s="34">
        <v>82680</v>
      </c>
      <c r="F15425" s="35">
        <v>1.024</v>
      </c>
      <c r="G15425" s="34">
        <v>309.3</v>
      </c>
    </row>
    <row r="15426" spans="1:7">
      <c r="A15426" s="32">
        <v>2018</v>
      </c>
      <c r="B15426" s="32">
        <v>3264</v>
      </c>
      <c r="C15426" s="33" t="s">
        <v>563</v>
      </c>
      <c r="D15426" s="33" t="s">
        <v>564</v>
      </c>
      <c r="E15426" s="34">
        <v>1936898</v>
      </c>
      <c r="F15426" s="35">
        <v>1.024</v>
      </c>
      <c r="G15426" s="34">
        <v>333</v>
      </c>
    </row>
    <row r="15427" spans="1:7">
      <c r="A15427" s="32">
        <v>2018</v>
      </c>
      <c r="B15427" s="32">
        <v>3264</v>
      </c>
      <c r="C15427" s="33" t="s">
        <v>563</v>
      </c>
      <c r="D15427" s="33" t="s">
        <v>564</v>
      </c>
      <c r="E15427" s="34">
        <v>950234</v>
      </c>
      <c r="F15427" s="35">
        <v>1.024</v>
      </c>
      <c r="G15427" s="34">
        <v>333</v>
      </c>
    </row>
    <row r="15428" spans="1:7">
      <c r="A15428" s="32">
        <v>2018</v>
      </c>
      <c r="B15428" s="32">
        <v>3264</v>
      </c>
      <c r="C15428" s="33" t="s">
        <v>563</v>
      </c>
      <c r="D15428" s="33" t="s">
        <v>564</v>
      </c>
      <c r="E15428" s="34">
        <v>440066</v>
      </c>
      <c r="F15428" s="35">
        <v>1.024</v>
      </c>
      <c r="G15428" s="34">
        <v>333</v>
      </c>
    </row>
    <row r="15429" spans="1:7">
      <c r="A15429" s="32">
        <v>2018</v>
      </c>
      <c r="B15429" s="32">
        <v>3264</v>
      </c>
      <c r="C15429" s="33" t="s">
        <v>563</v>
      </c>
      <c r="D15429" s="33" t="s">
        <v>564</v>
      </c>
      <c r="E15429" s="34">
        <v>115532</v>
      </c>
      <c r="F15429" s="35">
        <v>1.0249999999999999</v>
      </c>
      <c r="G15429" s="34">
        <v>358</v>
      </c>
    </row>
    <row r="15430" spans="1:7">
      <c r="A15430" s="32">
        <v>2018</v>
      </c>
      <c r="B15430" s="32">
        <v>3287</v>
      </c>
      <c r="C15430" s="33" t="s">
        <v>563</v>
      </c>
      <c r="D15430" s="33" t="s">
        <v>564</v>
      </c>
      <c r="E15430" s="34">
        <v>34214</v>
      </c>
      <c r="F15430" s="35">
        <v>1.0229999999999999</v>
      </c>
      <c r="G15430" s="34">
        <v>579.6</v>
      </c>
    </row>
    <row r="15431" spans="1:7">
      <c r="A15431" s="32">
        <v>2018</v>
      </c>
      <c r="B15431" s="32">
        <v>3287</v>
      </c>
      <c r="C15431" s="33" t="s">
        <v>563</v>
      </c>
      <c r="D15431" s="33" t="s">
        <v>564</v>
      </c>
      <c r="E15431" s="34">
        <v>27988</v>
      </c>
      <c r="F15431" s="35">
        <v>1.0229999999999999</v>
      </c>
      <c r="G15431" s="34">
        <v>574.1</v>
      </c>
    </row>
    <row r="15432" spans="1:7">
      <c r="A15432" s="32">
        <v>2018</v>
      </c>
      <c r="B15432" s="32">
        <v>3287</v>
      </c>
      <c r="C15432" s="33" t="s">
        <v>563</v>
      </c>
      <c r="D15432" s="33" t="s">
        <v>564</v>
      </c>
      <c r="E15432" s="34">
        <v>18328</v>
      </c>
      <c r="F15432" s="35">
        <v>1.0229999999999999</v>
      </c>
      <c r="G15432" s="34">
        <v>567.70000000000005</v>
      </c>
    </row>
    <row r="15433" spans="1:7">
      <c r="A15433" s="32">
        <v>2018</v>
      </c>
      <c r="B15433" s="32">
        <v>3287</v>
      </c>
      <c r="C15433" s="33" t="s">
        <v>563</v>
      </c>
      <c r="D15433" s="33" t="s">
        <v>564</v>
      </c>
      <c r="E15433" s="34">
        <v>74185</v>
      </c>
      <c r="F15433" s="35">
        <v>1.0229999999999999</v>
      </c>
      <c r="G15433" s="34">
        <v>579.70000000000005</v>
      </c>
    </row>
    <row r="15434" spans="1:7">
      <c r="A15434" s="32">
        <v>2018</v>
      </c>
      <c r="B15434" s="32">
        <v>3287</v>
      </c>
      <c r="C15434" s="33" t="s">
        <v>563</v>
      </c>
      <c r="D15434" s="33" t="s">
        <v>564</v>
      </c>
      <c r="E15434" s="34">
        <v>42427</v>
      </c>
      <c r="F15434" s="35">
        <v>1.0229999999999999</v>
      </c>
      <c r="G15434" s="34">
        <v>574.4</v>
      </c>
    </row>
    <row r="15435" spans="1:7">
      <c r="A15435" s="32">
        <v>2018</v>
      </c>
      <c r="B15435" s="32">
        <v>3287</v>
      </c>
      <c r="C15435" s="33" t="s">
        <v>563</v>
      </c>
      <c r="D15435" s="33" t="s">
        <v>564</v>
      </c>
      <c r="E15435" s="34">
        <v>90509</v>
      </c>
      <c r="F15435" s="35">
        <v>1.0229999999999999</v>
      </c>
      <c r="G15435" s="34">
        <v>572.1</v>
      </c>
    </row>
    <row r="15436" spans="1:7">
      <c r="A15436" s="32">
        <v>2018</v>
      </c>
      <c r="B15436" s="32">
        <v>3295</v>
      </c>
      <c r="C15436" s="33" t="s">
        <v>563</v>
      </c>
      <c r="D15436" s="33" t="s">
        <v>564</v>
      </c>
      <c r="E15436" s="34">
        <v>28389</v>
      </c>
      <c r="F15436" s="35">
        <v>1.0289999999999999</v>
      </c>
      <c r="G15436" s="34">
        <v>238.9</v>
      </c>
    </row>
    <row r="15437" spans="1:7">
      <c r="A15437" s="32">
        <v>2018</v>
      </c>
      <c r="B15437" s="32">
        <v>3295</v>
      </c>
      <c r="C15437" s="33" t="s">
        <v>563</v>
      </c>
      <c r="D15437" s="33" t="s">
        <v>564</v>
      </c>
      <c r="E15437" s="34">
        <v>265569</v>
      </c>
      <c r="F15437" s="35">
        <v>1.0289999999999999</v>
      </c>
      <c r="G15437" s="34">
        <v>366.7</v>
      </c>
    </row>
    <row r="15438" spans="1:7">
      <c r="A15438" s="32">
        <v>2018</v>
      </c>
      <c r="B15438" s="32">
        <v>3295</v>
      </c>
      <c r="C15438" s="33" t="s">
        <v>563</v>
      </c>
      <c r="D15438" s="33" t="s">
        <v>564</v>
      </c>
      <c r="E15438" s="34">
        <v>253232</v>
      </c>
      <c r="F15438" s="35">
        <v>1.0289999999999999</v>
      </c>
      <c r="G15438" s="34">
        <v>369.7</v>
      </c>
    </row>
    <row r="15439" spans="1:7">
      <c r="A15439" s="32">
        <v>2018</v>
      </c>
      <c r="B15439" s="32">
        <v>3295</v>
      </c>
      <c r="C15439" s="33" t="s">
        <v>563</v>
      </c>
      <c r="D15439" s="33" t="s">
        <v>564</v>
      </c>
      <c r="E15439" s="34">
        <v>192434</v>
      </c>
      <c r="F15439" s="35">
        <v>1.0289999999999999</v>
      </c>
      <c r="G15439" s="34">
        <v>367.6</v>
      </c>
    </row>
    <row r="15440" spans="1:7">
      <c r="A15440" s="32">
        <v>2018</v>
      </c>
      <c r="B15440" s="32">
        <v>3295</v>
      </c>
      <c r="C15440" s="33" t="s">
        <v>563</v>
      </c>
      <c r="D15440" s="33" t="s">
        <v>564</v>
      </c>
      <c r="E15440" s="34">
        <v>128836</v>
      </c>
      <c r="F15440" s="35">
        <v>1.0289999999999999</v>
      </c>
      <c r="G15440" s="34">
        <v>369.8</v>
      </c>
    </row>
    <row r="15441" spans="1:7">
      <c r="A15441" s="32">
        <v>2018</v>
      </c>
      <c r="B15441" s="32">
        <v>3295</v>
      </c>
      <c r="C15441" s="33" t="s">
        <v>563</v>
      </c>
      <c r="D15441" s="33" t="s">
        <v>564</v>
      </c>
      <c r="E15441" s="34">
        <v>128642</v>
      </c>
      <c r="F15441" s="35">
        <v>1.0289999999999999</v>
      </c>
      <c r="G15441" s="34">
        <v>367.7</v>
      </c>
    </row>
    <row r="15442" spans="1:7">
      <c r="A15442" s="32">
        <v>2018</v>
      </c>
      <c r="B15442" s="32">
        <v>3295</v>
      </c>
      <c r="C15442" s="33" t="s">
        <v>563</v>
      </c>
      <c r="D15442" s="33" t="s">
        <v>564</v>
      </c>
      <c r="E15442" s="34">
        <v>75990</v>
      </c>
      <c r="F15442" s="35">
        <v>1.0289999999999999</v>
      </c>
      <c r="G15442" s="34">
        <v>368.1</v>
      </c>
    </row>
    <row r="15443" spans="1:7">
      <c r="A15443" s="32">
        <v>2018</v>
      </c>
      <c r="B15443" s="32">
        <v>3295</v>
      </c>
      <c r="C15443" s="33" t="s">
        <v>563</v>
      </c>
      <c r="D15443" s="33" t="s">
        <v>564</v>
      </c>
      <c r="E15443" s="34">
        <v>14527</v>
      </c>
      <c r="F15443" s="35">
        <v>1.0289999999999999</v>
      </c>
      <c r="G15443" s="34">
        <v>369.1</v>
      </c>
    </row>
    <row r="15444" spans="1:7">
      <c r="A15444" s="32">
        <v>2018</v>
      </c>
      <c r="B15444" s="32">
        <v>3295</v>
      </c>
      <c r="C15444" s="33" t="s">
        <v>563</v>
      </c>
      <c r="D15444" s="33" t="s">
        <v>564</v>
      </c>
      <c r="E15444" s="34">
        <v>36195</v>
      </c>
      <c r="F15444" s="35">
        <v>1.0289999999999999</v>
      </c>
      <c r="G15444" s="34">
        <v>373.5</v>
      </c>
    </row>
    <row r="15445" spans="1:7">
      <c r="A15445" s="32">
        <v>2018</v>
      </c>
      <c r="B15445" s="32">
        <v>3295</v>
      </c>
      <c r="C15445" s="33" t="s">
        <v>563</v>
      </c>
      <c r="D15445" s="33" t="s">
        <v>564</v>
      </c>
      <c r="E15445" s="34">
        <v>44120</v>
      </c>
      <c r="F15445" s="35">
        <v>1.0289999999999999</v>
      </c>
      <c r="G15445" s="34">
        <v>369</v>
      </c>
    </row>
    <row r="15446" spans="1:7">
      <c r="A15446" s="32">
        <v>2018</v>
      </c>
      <c r="B15446" s="32">
        <v>3295</v>
      </c>
      <c r="C15446" s="33" t="s">
        <v>563</v>
      </c>
      <c r="D15446" s="33" t="s">
        <v>564</v>
      </c>
      <c r="E15446" s="34">
        <v>9581</v>
      </c>
      <c r="F15446" s="35">
        <v>1.0289999999999999</v>
      </c>
      <c r="G15446" s="34">
        <v>364.3</v>
      </c>
    </row>
    <row r="15447" spans="1:7">
      <c r="A15447" s="32">
        <v>2018</v>
      </c>
      <c r="B15447" s="32">
        <v>3295</v>
      </c>
      <c r="C15447" s="33" t="s">
        <v>563</v>
      </c>
      <c r="D15447" s="33" t="s">
        <v>564</v>
      </c>
      <c r="E15447" s="34">
        <v>4905</v>
      </c>
      <c r="F15447" s="35">
        <v>1.0289999999999999</v>
      </c>
      <c r="G15447" s="34">
        <v>372.3</v>
      </c>
    </row>
    <row r="15448" spans="1:7">
      <c r="A15448" s="32">
        <v>2018</v>
      </c>
      <c r="B15448" s="32">
        <v>3297</v>
      </c>
      <c r="C15448" s="33" t="s">
        <v>353</v>
      </c>
      <c r="D15448" s="33" t="s">
        <v>354</v>
      </c>
      <c r="E15448" s="34">
        <v>20422</v>
      </c>
      <c r="F15448" s="35">
        <v>25.34</v>
      </c>
      <c r="G15448" s="34">
        <v>366</v>
      </c>
    </row>
    <row r="15449" spans="1:7">
      <c r="A15449" s="32">
        <v>2018</v>
      </c>
      <c r="B15449" s="32">
        <v>3297</v>
      </c>
      <c r="C15449" s="33" t="s">
        <v>353</v>
      </c>
      <c r="D15449" s="33" t="s">
        <v>354</v>
      </c>
      <c r="E15449" s="34">
        <v>121</v>
      </c>
      <c r="F15449" s="35">
        <v>25.49</v>
      </c>
      <c r="G15449" s="34">
        <v>371.6</v>
      </c>
    </row>
    <row r="15450" spans="1:7">
      <c r="A15450" s="32">
        <v>2018</v>
      </c>
      <c r="B15450" s="32">
        <v>3297</v>
      </c>
      <c r="C15450" s="33" t="s">
        <v>353</v>
      </c>
      <c r="D15450" s="33" t="s">
        <v>354</v>
      </c>
      <c r="E15450" s="34">
        <v>12958</v>
      </c>
      <c r="F15450" s="35">
        <v>25.85</v>
      </c>
      <c r="G15450" s="34">
        <v>371</v>
      </c>
    </row>
    <row r="15451" spans="1:7">
      <c r="A15451" s="32">
        <v>2018</v>
      </c>
      <c r="B15451" s="32">
        <v>3297</v>
      </c>
      <c r="C15451" s="33" t="s">
        <v>353</v>
      </c>
      <c r="D15451" s="33" t="s">
        <v>354</v>
      </c>
      <c r="E15451" s="34">
        <v>13118</v>
      </c>
      <c r="F15451" s="35">
        <v>25.62</v>
      </c>
      <c r="G15451" s="34">
        <v>306</v>
      </c>
    </row>
    <row r="15452" spans="1:7">
      <c r="A15452" s="32">
        <v>2018</v>
      </c>
      <c r="B15452" s="32">
        <v>3297</v>
      </c>
      <c r="C15452" s="33" t="s">
        <v>353</v>
      </c>
      <c r="D15452" s="33" t="s">
        <v>354</v>
      </c>
      <c r="E15452" s="34">
        <v>26374</v>
      </c>
      <c r="F15452" s="35">
        <v>25.04</v>
      </c>
      <c r="G15452" s="34">
        <v>301.60000000000002</v>
      </c>
    </row>
    <row r="15453" spans="1:7">
      <c r="A15453" s="32">
        <v>2018</v>
      </c>
      <c r="B15453" s="32">
        <v>3297</v>
      </c>
      <c r="C15453" s="33" t="s">
        <v>353</v>
      </c>
      <c r="D15453" s="33" t="s">
        <v>354</v>
      </c>
      <c r="E15453" s="34">
        <v>24385</v>
      </c>
      <c r="F15453" s="35">
        <v>25.59</v>
      </c>
      <c r="G15453" s="34">
        <v>320.39999999999998</v>
      </c>
    </row>
    <row r="15454" spans="1:7">
      <c r="A15454" s="32">
        <v>2018</v>
      </c>
      <c r="B15454" s="32">
        <v>3297</v>
      </c>
      <c r="C15454" s="33" t="s">
        <v>353</v>
      </c>
      <c r="D15454" s="33" t="s">
        <v>354</v>
      </c>
      <c r="E15454" s="34">
        <v>25311</v>
      </c>
      <c r="F15454" s="35">
        <v>25.88</v>
      </c>
      <c r="G15454" s="34">
        <v>291.5</v>
      </c>
    </row>
    <row r="15455" spans="1:7">
      <c r="A15455" s="32">
        <v>2018</v>
      </c>
      <c r="B15455" s="32">
        <v>3298</v>
      </c>
      <c r="C15455" s="33" t="s">
        <v>565</v>
      </c>
      <c r="D15455" s="33" t="s">
        <v>566</v>
      </c>
      <c r="E15455" s="34">
        <v>4240</v>
      </c>
      <c r="F15455" s="35">
        <v>5.77</v>
      </c>
      <c r="G15455" s="34">
        <v>1684.8</v>
      </c>
    </row>
    <row r="15456" spans="1:7">
      <c r="A15456" s="32">
        <v>2018</v>
      </c>
      <c r="B15456" s="32">
        <v>3298</v>
      </c>
      <c r="C15456" s="33" t="s">
        <v>353</v>
      </c>
      <c r="D15456" s="33" t="s">
        <v>354</v>
      </c>
      <c r="E15456" s="34">
        <v>24379</v>
      </c>
      <c r="F15456" s="35">
        <v>26.6</v>
      </c>
      <c r="G15456" s="34">
        <v>333.3</v>
      </c>
    </row>
    <row r="15457" spans="1:7">
      <c r="A15457" s="32">
        <v>2018</v>
      </c>
      <c r="B15457" s="32">
        <v>3298</v>
      </c>
      <c r="C15457" s="33" t="s">
        <v>353</v>
      </c>
      <c r="D15457" s="33" t="s">
        <v>354</v>
      </c>
      <c r="E15457" s="34">
        <v>11530</v>
      </c>
      <c r="F15457" s="35">
        <v>25.46</v>
      </c>
      <c r="G15457" s="34">
        <v>326.10000000000002</v>
      </c>
    </row>
    <row r="15458" spans="1:7">
      <c r="A15458" s="32">
        <v>2018</v>
      </c>
      <c r="B15458" s="32">
        <v>3298</v>
      </c>
      <c r="C15458" s="33" t="s">
        <v>353</v>
      </c>
      <c r="D15458" s="33" t="s">
        <v>354</v>
      </c>
      <c r="E15458" s="34">
        <v>26280</v>
      </c>
      <c r="F15458" s="35">
        <v>25.27</v>
      </c>
      <c r="G15458" s="34">
        <v>330.9</v>
      </c>
    </row>
    <row r="15459" spans="1:7">
      <c r="A15459" s="32">
        <v>2018</v>
      </c>
      <c r="B15459" s="32">
        <v>3298</v>
      </c>
      <c r="C15459" s="33" t="s">
        <v>353</v>
      </c>
      <c r="D15459" s="33" t="s">
        <v>354</v>
      </c>
      <c r="E15459" s="34">
        <v>12261</v>
      </c>
      <c r="F15459" s="35">
        <v>24.41</v>
      </c>
      <c r="G15459" s="34">
        <v>329.2</v>
      </c>
    </row>
    <row r="15460" spans="1:7">
      <c r="A15460" s="32">
        <v>2018</v>
      </c>
      <c r="B15460" s="32">
        <v>3393</v>
      </c>
      <c r="C15460" s="33" t="s">
        <v>563</v>
      </c>
      <c r="D15460" s="33" t="s">
        <v>564</v>
      </c>
      <c r="E15460" s="34">
        <v>2729043</v>
      </c>
      <c r="F15460" s="35">
        <v>1</v>
      </c>
      <c r="G15460" s="34">
        <v>290.89999999999998</v>
      </c>
    </row>
    <row r="15461" spans="1:7">
      <c r="A15461" s="32">
        <v>2018</v>
      </c>
      <c r="B15461" s="32">
        <v>3396</v>
      </c>
      <c r="C15461" s="33" t="s">
        <v>565</v>
      </c>
      <c r="D15461" s="33" t="s">
        <v>566</v>
      </c>
      <c r="E15461" s="34">
        <v>170</v>
      </c>
      <c r="F15461" s="35">
        <v>5.7619999999999996</v>
      </c>
      <c r="G15461" s="34">
        <v>1563.2</v>
      </c>
    </row>
    <row r="15462" spans="1:7">
      <c r="A15462" s="32">
        <v>2018</v>
      </c>
      <c r="B15462" s="32">
        <v>3396</v>
      </c>
      <c r="C15462" s="33" t="s">
        <v>353</v>
      </c>
      <c r="D15462" s="33" t="s">
        <v>354</v>
      </c>
      <c r="E15462" s="34">
        <v>57257</v>
      </c>
      <c r="F15462" s="35">
        <v>21.696000000000002</v>
      </c>
      <c r="G15462" s="34">
        <v>263.8</v>
      </c>
    </row>
    <row r="15463" spans="1:7">
      <c r="A15463" s="32">
        <v>2018</v>
      </c>
      <c r="B15463" s="32">
        <v>3396</v>
      </c>
      <c r="C15463" s="33" t="s">
        <v>353</v>
      </c>
      <c r="D15463" s="33" t="s">
        <v>354</v>
      </c>
      <c r="E15463" s="34">
        <v>46206</v>
      </c>
      <c r="F15463" s="35">
        <v>24.981999999999999</v>
      </c>
      <c r="G15463" s="34">
        <v>291.8</v>
      </c>
    </row>
    <row r="15464" spans="1:7">
      <c r="A15464" s="32">
        <v>2018</v>
      </c>
      <c r="B15464" s="32">
        <v>3399</v>
      </c>
      <c r="C15464" s="33" t="s">
        <v>353</v>
      </c>
      <c r="D15464" s="33" t="s">
        <v>354</v>
      </c>
      <c r="E15464" s="34">
        <v>56676</v>
      </c>
      <c r="F15464" s="35">
        <v>22.495999999999999</v>
      </c>
      <c r="G15464" s="34">
        <v>159.1</v>
      </c>
    </row>
    <row r="15465" spans="1:7">
      <c r="A15465" s="32">
        <v>2018</v>
      </c>
      <c r="B15465" s="32">
        <v>3399</v>
      </c>
      <c r="C15465" s="33" t="s">
        <v>565</v>
      </c>
      <c r="D15465" s="33" t="s">
        <v>566</v>
      </c>
      <c r="E15465" s="34">
        <v>2482</v>
      </c>
      <c r="F15465" s="35">
        <v>5.7619999999999996</v>
      </c>
      <c r="G15465" s="34">
        <v>1629.2</v>
      </c>
    </row>
    <row r="15466" spans="1:7">
      <c r="A15466" s="32">
        <v>2018</v>
      </c>
      <c r="B15466" s="32">
        <v>3399</v>
      </c>
      <c r="C15466" s="33" t="s">
        <v>353</v>
      </c>
      <c r="D15466" s="33" t="s">
        <v>354</v>
      </c>
      <c r="E15466" s="34">
        <v>208005</v>
      </c>
      <c r="F15466" s="35">
        <v>24.24</v>
      </c>
      <c r="G15466" s="34">
        <v>190.5</v>
      </c>
    </row>
    <row r="15467" spans="1:7">
      <c r="A15467" s="32">
        <v>2018</v>
      </c>
      <c r="B15467" s="32">
        <v>3403</v>
      </c>
      <c r="C15467" s="33" t="s">
        <v>563</v>
      </c>
      <c r="D15467" s="33" t="s">
        <v>564</v>
      </c>
      <c r="E15467" s="34">
        <v>5593</v>
      </c>
      <c r="F15467" s="35">
        <v>1</v>
      </c>
      <c r="G15467" s="34">
        <v>370.3</v>
      </c>
    </row>
    <row r="15468" spans="1:7">
      <c r="A15468" s="32">
        <v>2018</v>
      </c>
      <c r="B15468" s="32">
        <v>3405</v>
      </c>
      <c r="C15468" s="33" t="s">
        <v>563</v>
      </c>
      <c r="D15468" s="33" t="s">
        <v>564</v>
      </c>
      <c r="E15468" s="34">
        <v>2860124</v>
      </c>
      <c r="F15468" s="35">
        <v>1</v>
      </c>
      <c r="G15468" s="34">
        <v>288.2</v>
      </c>
    </row>
    <row r="15469" spans="1:7">
      <c r="A15469" s="32">
        <v>2018</v>
      </c>
      <c r="B15469" s="32">
        <v>3406</v>
      </c>
      <c r="C15469" s="33" t="s">
        <v>563</v>
      </c>
      <c r="D15469" s="33" t="s">
        <v>564</v>
      </c>
      <c r="E15469" s="34">
        <v>629605</v>
      </c>
      <c r="F15469" s="35">
        <v>1</v>
      </c>
      <c r="G15469" s="34">
        <v>286.60000000000002</v>
      </c>
    </row>
    <row r="15470" spans="1:7">
      <c r="A15470" s="32">
        <v>2018</v>
      </c>
      <c r="B15470" s="32">
        <v>3407</v>
      </c>
      <c r="C15470" s="33" t="s">
        <v>363</v>
      </c>
      <c r="D15470" s="33" t="s">
        <v>354</v>
      </c>
      <c r="E15470" s="34">
        <v>16010</v>
      </c>
      <c r="F15470" s="35">
        <v>17.731999999999999</v>
      </c>
      <c r="G15470" s="34">
        <v>247.5</v>
      </c>
    </row>
    <row r="15471" spans="1:7">
      <c r="A15471" s="32">
        <v>2018</v>
      </c>
      <c r="B15471" s="32">
        <v>3407</v>
      </c>
      <c r="C15471" s="33" t="s">
        <v>353</v>
      </c>
      <c r="D15471" s="33" t="s">
        <v>354</v>
      </c>
      <c r="E15471" s="34">
        <v>57881</v>
      </c>
      <c r="F15471" s="35">
        <v>24.666</v>
      </c>
      <c r="G15471" s="34">
        <v>277</v>
      </c>
    </row>
    <row r="15472" spans="1:7">
      <c r="A15472" s="32">
        <v>2018</v>
      </c>
      <c r="B15472" s="32">
        <v>3407</v>
      </c>
      <c r="C15472" s="33" t="s">
        <v>565</v>
      </c>
      <c r="D15472" s="33" t="s">
        <v>566</v>
      </c>
      <c r="E15472" s="34">
        <v>170</v>
      </c>
      <c r="F15472" s="35">
        <v>5.7619999999999996</v>
      </c>
      <c r="G15472" s="34">
        <v>1549.4</v>
      </c>
    </row>
    <row r="15473" spans="1:7">
      <c r="A15473" s="32">
        <v>2018</v>
      </c>
      <c r="B15473" s="32">
        <v>3407</v>
      </c>
      <c r="C15473" s="33" t="s">
        <v>565</v>
      </c>
      <c r="D15473" s="33" t="s">
        <v>566</v>
      </c>
      <c r="E15473" s="34">
        <v>170</v>
      </c>
      <c r="F15473" s="35">
        <v>5.7619999999999996</v>
      </c>
      <c r="G15473" s="34">
        <v>1600.3</v>
      </c>
    </row>
    <row r="15474" spans="1:7">
      <c r="A15474" s="32">
        <v>2018</v>
      </c>
      <c r="B15474" s="32">
        <v>3407</v>
      </c>
      <c r="C15474" s="33" t="s">
        <v>565</v>
      </c>
      <c r="D15474" s="33" t="s">
        <v>566</v>
      </c>
      <c r="E15474" s="34">
        <v>2723</v>
      </c>
      <c r="F15474" s="35">
        <v>5.7619999999999996</v>
      </c>
      <c r="G15474" s="34">
        <v>1558.8</v>
      </c>
    </row>
    <row r="15475" spans="1:7">
      <c r="A15475" s="32">
        <v>2018</v>
      </c>
      <c r="B15475" s="32">
        <v>3407</v>
      </c>
      <c r="C15475" s="33" t="s">
        <v>363</v>
      </c>
      <c r="D15475" s="33" t="s">
        <v>354</v>
      </c>
      <c r="E15475" s="34">
        <v>14613</v>
      </c>
      <c r="F15475" s="35">
        <v>17.634</v>
      </c>
      <c r="G15475" s="34">
        <v>234.6</v>
      </c>
    </row>
    <row r="15476" spans="1:7">
      <c r="A15476" s="32">
        <v>2018</v>
      </c>
      <c r="B15476" s="32">
        <v>3407</v>
      </c>
      <c r="C15476" s="33" t="s">
        <v>363</v>
      </c>
      <c r="D15476" s="33" t="s">
        <v>354</v>
      </c>
      <c r="E15476" s="34">
        <v>14648</v>
      </c>
      <c r="F15476" s="35">
        <v>17.898</v>
      </c>
      <c r="G15476" s="34">
        <v>231.8</v>
      </c>
    </row>
    <row r="15477" spans="1:7">
      <c r="A15477" s="32">
        <v>2018</v>
      </c>
      <c r="B15477" s="32">
        <v>3407</v>
      </c>
      <c r="C15477" s="33" t="s">
        <v>363</v>
      </c>
      <c r="D15477" s="33" t="s">
        <v>354</v>
      </c>
      <c r="E15477" s="34">
        <v>14697</v>
      </c>
      <c r="F15477" s="35">
        <v>17.841999999999999</v>
      </c>
      <c r="G15477" s="34">
        <v>237.6</v>
      </c>
    </row>
    <row r="15478" spans="1:7">
      <c r="A15478" s="32">
        <v>2018</v>
      </c>
      <c r="B15478" s="32">
        <v>3407</v>
      </c>
      <c r="C15478" s="33" t="s">
        <v>353</v>
      </c>
      <c r="D15478" s="33" t="s">
        <v>354</v>
      </c>
      <c r="E15478" s="34">
        <v>42790</v>
      </c>
      <c r="F15478" s="35">
        <v>21.853999999999999</v>
      </c>
      <c r="G15478" s="34">
        <v>220.1</v>
      </c>
    </row>
    <row r="15479" spans="1:7">
      <c r="A15479" s="32">
        <v>2018</v>
      </c>
      <c r="B15479" s="32">
        <v>3407</v>
      </c>
      <c r="C15479" s="33" t="s">
        <v>363</v>
      </c>
      <c r="D15479" s="33" t="s">
        <v>354</v>
      </c>
      <c r="E15479" s="34">
        <v>58446</v>
      </c>
      <c r="F15479" s="35">
        <v>17.940000000000001</v>
      </c>
      <c r="G15479" s="34">
        <v>231.1</v>
      </c>
    </row>
    <row r="15480" spans="1:7">
      <c r="A15480" s="32">
        <v>2018</v>
      </c>
      <c r="B15480" s="32">
        <v>3439</v>
      </c>
      <c r="C15480" s="33" t="s">
        <v>563</v>
      </c>
      <c r="D15480" s="33" t="s">
        <v>564</v>
      </c>
      <c r="E15480" s="34">
        <v>159809</v>
      </c>
      <c r="F15480" s="35">
        <v>1.02</v>
      </c>
      <c r="G15480" s="34" t="s">
        <v>364</v>
      </c>
    </row>
    <row r="15481" spans="1:7">
      <c r="A15481" s="32">
        <v>2018</v>
      </c>
      <c r="B15481" s="32">
        <v>3441</v>
      </c>
      <c r="C15481" s="33" t="s">
        <v>563</v>
      </c>
      <c r="D15481" s="33" t="s">
        <v>564</v>
      </c>
      <c r="E15481" s="34">
        <v>1766493</v>
      </c>
      <c r="F15481" s="35">
        <v>1.04</v>
      </c>
      <c r="G15481" s="34" t="s">
        <v>364</v>
      </c>
    </row>
    <row r="15482" spans="1:7">
      <c r="A15482" s="32">
        <v>2018</v>
      </c>
      <c r="B15482" s="32">
        <v>3443</v>
      </c>
      <c r="C15482" s="33" t="s">
        <v>563</v>
      </c>
      <c r="D15482" s="33" t="s">
        <v>564</v>
      </c>
      <c r="E15482" s="34">
        <v>141710</v>
      </c>
      <c r="F15482" s="35">
        <v>1.0289999999999999</v>
      </c>
      <c r="G15482" s="34" t="s">
        <v>364</v>
      </c>
    </row>
    <row r="15483" spans="1:7">
      <c r="A15483" s="32">
        <v>2018</v>
      </c>
      <c r="B15483" s="32">
        <v>3443</v>
      </c>
      <c r="C15483" s="33" t="s">
        <v>563</v>
      </c>
      <c r="D15483" s="33" t="s">
        <v>564</v>
      </c>
      <c r="E15483" s="34">
        <v>175777</v>
      </c>
      <c r="F15483" s="35">
        <v>1.0469999999999999</v>
      </c>
      <c r="G15483" s="34" t="s">
        <v>364</v>
      </c>
    </row>
    <row r="15484" spans="1:7">
      <c r="A15484" s="32">
        <v>2018</v>
      </c>
      <c r="B15484" s="32">
        <v>3443</v>
      </c>
      <c r="C15484" s="33" t="s">
        <v>563</v>
      </c>
      <c r="D15484" s="33" t="s">
        <v>564</v>
      </c>
      <c r="E15484" s="34">
        <v>173343</v>
      </c>
      <c r="F15484" s="35">
        <v>1.0349999999999999</v>
      </c>
      <c r="G15484" s="34" t="s">
        <v>364</v>
      </c>
    </row>
    <row r="15485" spans="1:7">
      <c r="A15485" s="32">
        <v>2018</v>
      </c>
      <c r="B15485" s="32">
        <v>3443</v>
      </c>
      <c r="C15485" s="33" t="s">
        <v>563</v>
      </c>
      <c r="D15485" s="33" t="s">
        <v>564</v>
      </c>
      <c r="E15485" s="34">
        <v>139162</v>
      </c>
      <c r="F15485" s="35">
        <v>1.0369999999999999</v>
      </c>
      <c r="G15485" s="34" t="s">
        <v>364</v>
      </c>
    </row>
    <row r="15486" spans="1:7">
      <c r="A15486" s="32">
        <v>2018</v>
      </c>
      <c r="B15486" s="32">
        <v>3443</v>
      </c>
      <c r="C15486" s="33" t="s">
        <v>563</v>
      </c>
      <c r="D15486" s="33" t="s">
        <v>564</v>
      </c>
      <c r="E15486" s="34">
        <v>113268</v>
      </c>
      <c r="F15486" s="35">
        <v>1.0329999999999999</v>
      </c>
      <c r="G15486" s="34" t="s">
        <v>364</v>
      </c>
    </row>
    <row r="15487" spans="1:7">
      <c r="A15487" s="32">
        <v>2018</v>
      </c>
      <c r="B15487" s="32">
        <v>3443</v>
      </c>
      <c r="C15487" s="33" t="s">
        <v>563</v>
      </c>
      <c r="D15487" s="33" t="s">
        <v>564</v>
      </c>
      <c r="E15487" s="34">
        <v>108944</v>
      </c>
      <c r="F15487" s="35">
        <v>1.028</v>
      </c>
      <c r="G15487" s="34" t="s">
        <v>364</v>
      </c>
    </row>
    <row r="15488" spans="1:7">
      <c r="A15488" s="32">
        <v>2018</v>
      </c>
      <c r="B15488" s="32">
        <v>3443</v>
      </c>
      <c r="C15488" s="33" t="s">
        <v>563</v>
      </c>
      <c r="D15488" s="33" t="s">
        <v>564</v>
      </c>
      <c r="E15488" s="34">
        <v>108896</v>
      </c>
      <c r="F15488" s="35">
        <v>1.0349999999999999</v>
      </c>
      <c r="G15488" s="34" t="s">
        <v>364</v>
      </c>
    </row>
    <row r="15489" spans="1:7">
      <c r="A15489" s="32">
        <v>2018</v>
      </c>
      <c r="B15489" s="32">
        <v>3443</v>
      </c>
      <c r="C15489" s="33" t="s">
        <v>563</v>
      </c>
      <c r="D15489" s="33" t="s">
        <v>564</v>
      </c>
      <c r="E15489" s="34">
        <v>82283</v>
      </c>
      <c r="F15489" s="35">
        <v>1.042</v>
      </c>
      <c r="G15489" s="34" t="s">
        <v>364</v>
      </c>
    </row>
    <row r="15490" spans="1:7">
      <c r="A15490" s="32">
        <v>2018</v>
      </c>
      <c r="B15490" s="32">
        <v>3443</v>
      </c>
      <c r="C15490" s="33" t="s">
        <v>563</v>
      </c>
      <c r="D15490" s="33" t="s">
        <v>564</v>
      </c>
      <c r="E15490" s="34">
        <v>50882</v>
      </c>
      <c r="F15490" s="35">
        <v>1.038</v>
      </c>
      <c r="G15490" s="34" t="s">
        <v>364</v>
      </c>
    </row>
    <row r="15491" spans="1:7">
      <c r="A15491" s="32">
        <v>2018</v>
      </c>
      <c r="B15491" s="32">
        <v>3443</v>
      </c>
      <c r="C15491" s="33" t="s">
        <v>563</v>
      </c>
      <c r="D15491" s="33" t="s">
        <v>564</v>
      </c>
      <c r="E15491" s="34">
        <v>28352</v>
      </c>
      <c r="F15491" s="35">
        <v>1.026</v>
      </c>
      <c r="G15491" s="34" t="s">
        <v>364</v>
      </c>
    </row>
    <row r="15492" spans="1:7">
      <c r="A15492" s="32">
        <v>2018</v>
      </c>
      <c r="B15492" s="32">
        <v>3443</v>
      </c>
      <c r="C15492" s="33" t="s">
        <v>563</v>
      </c>
      <c r="D15492" s="33" t="s">
        <v>564</v>
      </c>
      <c r="E15492" s="34">
        <v>25309</v>
      </c>
      <c r="F15492" s="35">
        <v>1.03</v>
      </c>
      <c r="G15492" s="34" t="s">
        <v>364</v>
      </c>
    </row>
    <row r="15493" spans="1:7">
      <c r="A15493" s="32">
        <v>2018</v>
      </c>
      <c r="B15493" s="32">
        <v>3443</v>
      </c>
      <c r="C15493" s="33" t="s">
        <v>563</v>
      </c>
      <c r="D15493" s="33" t="s">
        <v>564</v>
      </c>
      <c r="E15493" s="34">
        <v>15996</v>
      </c>
      <c r="F15493" s="35">
        <v>1.034</v>
      </c>
      <c r="G15493" s="34" t="s">
        <v>364</v>
      </c>
    </row>
    <row r="15494" spans="1:7">
      <c r="A15494" s="32">
        <v>2018</v>
      </c>
      <c r="B15494" s="32">
        <v>3452</v>
      </c>
      <c r="C15494" s="33" t="s">
        <v>563</v>
      </c>
      <c r="D15494" s="33" t="s">
        <v>564</v>
      </c>
      <c r="E15494" s="34">
        <v>546030</v>
      </c>
      <c r="F15494" s="35">
        <v>1.0109999999999999</v>
      </c>
      <c r="G15494" s="34" t="s">
        <v>364</v>
      </c>
    </row>
    <row r="15495" spans="1:7">
      <c r="A15495" s="32">
        <v>2018</v>
      </c>
      <c r="B15495" s="32">
        <v>3453</v>
      </c>
      <c r="C15495" s="33" t="s">
        <v>563</v>
      </c>
      <c r="D15495" s="33" t="s">
        <v>564</v>
      </c>
      <c r="E15495" s="34">
        <v>211772</v>
      </c>
      <c r="F15495" s="35">
        <v>1.0009999999999999</v>
      </c>
      <c r="G15495" s="34" t="s">
        <v>364</v>
      </c>
    </row>
    <row r="15496" spans="1:7">
      <c r="A15496" s="32">
        <v>2018</v>
      </c>
      <c r="B15496" s="32">
        <v>3453</v>
      </c>
      <c r="C15496" s="33" t="s">
        <v>563</v>
      </c>
      <c r="D15496" s="33" t="s">
        <v>564</v>
      </c>
      <c r="E15496" s="34">
        <v>636478</v>
      </c>
      <c r="F15496" s="35">
        <v>1.0009999999999999</v>
      </c>
      <c r="G15496" s="34" t="s">
        <v>364</v>
      </c>
    </row>
    <row r="15497" spans="1:7">
      <c r="A15497" s="32">
        <v>2018</v>
      </c>
      <c r="B15497" s="32">
        <v>3456</v>
      </c>
      <c r="C15497" s="33" t="s">
        <v>563</v>
      </c>
      <c r="D15497" s="33" t="s">
        <v>564</v>
      </c>
      <c r="E15497" s="34">
        <v>335546</v>
      </c>
      <c r="F15497" s="35">
        <v>1.05</v>
      </c>
      <c r="G15497" s="34">
        <v>112</v>
      </c>
    </row>
    <row r="15498" spans="1:7">
      <c r="A15498" s="32">
        <v>2018</v>
      </c>
      <c r="B15498" s="32">
        <v>3456</v>
      </c>
      <c r="C15498" s="33" t="s">
        <v>563</v>
      </c>
      <c r="D15498" s="33" t="s">
        <v>564</v>
      </c>
      <c r="E15498" s="34">
        <v>2280602</v>
      </c>
      <c r="F15498" s="35">
        <v>1.05</v>
      </c>
      <c r="G15498" s="34">
        <v>243</v>
      </c>
    </row>
    <row r="15499" spans="1:7">
      <c r="A15499" s="32">
        <v>2018</v>
      </c>
      <c r="B15499" s="32">
        <v>3457</v>
      </c>
      <c r="C15499" s="33" t="s">
        <v>563</v>
      </c>
      <c r="D15499" s="33" t="s">
        <v>564</v>
      </c>
      <c r="E15499" s="34">
        <v>900675</v>
      </c>
      <c r="F15499" s="35">
        <v>1.0109999999999999</v>
      </c>
      <c r="G15499" s="34">
        <v>316.5</v>
      </c>
    </row>
    <row r="15500" spans="1:7">
      <c r="A15500" s="32">
        <v>2018</v>
      </c>
      <c r="B15500" s="32">
        <v>3457</v>
      </c>
      <c r="C15500" s="33" t="s">
        <v>563</v>
      </c>
      <c r="D15500" s="33" t="s">
        <v>564</v>
      </c>
      <c r="E15500" s="34">
        <v>876822</v>
      </c>
      <c r="F15500" s="35">
        <v>1.0109999999999999</v>
      </c>
      <c r="G15500" s="34">
        <v>313.3</v>
      </c>
    </row>
    <row r="15501" spans="1:7">
      <c r="A15501" s="32">
        <v>2018</v>
      </c>
      <c r="B15501" s="32">
        <v>3457</v>
      </c>
      <c r="C15501" s="33" t="s">
        <v>563</v>
      </c>
      <c r="D15501" s="33" t="s">
        <v>564</v>
      </c>
      <c r="E15501" s="34">
        <v>567682</v>
      </c>
      <c r="F15501" s="35">
        <v>1.04</v>
      </c>
      <c r="G15501" s="34">
        <v>307</v>
      </c>
    </row>
    <row r="15502" spans="1:7">
      <c r="A15502" s="32">
        <v>2018</v>
      </c>
      <c r="B15502" s="32">
        <v>3459</v>
      </c>
      <c r="C15502" s="33" t="s">
        <v>563</v>
      </c>
      <c r="D15502" s="33" t="s">
        <v>564</v>
      </c>
      <c r="E15502" s="34">
        <v>1653250</v>
      </c>
      <c r="F15502" s="35">
        <v>1.008</v>
      </c>
      <c r="G15502" s="34">
        <v>317</v>
      </c>
    </row>
    <row r="15503" spans="1:7">
      <c r="A15503" s="32">
        <v>2018</v>
      </c>
      <c r="B15503" s="32">
        <v>3459</v>
      </c>
      <c r="C15503" s="33" t="s">
        <v>563</v>
      </c>
      <c r="D15503" s="33" t="s">
        <v>564</v>
      </c>
      <c r="E15503" s="34">
        <v>240150</v>
      </c>
      <c r="F15503" s="35">
        <v>1.0189999999999999</v>
      </c>
      <c r="G15503" s="34">
        <v>320.3</v>
      </c>
    </row>
    <row r="15504" spans="1:7">
      <c r="A15504" s="32">
        <v>2018</v>
      </c>
      <c r="B15504" s="32">
        <v>3459</v>
      </c>
      <c r="C15504" s="33" t="s">
        <v>563</v>
      </c>
      <c r="D15504" s="33" t="s">
        <v>564</v>
      </c>
      <c r="E15504" s="34">
        <v>830451</v>
      </c>
      <c r="F15504" s="35">
        <v>1.052</v>
      </c>
      <c r="G15504" s="34">
        <v>301.2</v>
      </c>
    </row>
    <row r="15505" spans="1:7">
      <c r="A15505" s="32">
        <v>2018</v>
      </c>
      <c r="B15505" s="32">
        <v>3459</v>
      </c>
      <c r="C15505" s="33" t="s">
        <v>563</v>
      </c>
      <c r="D15505" s="33" t="s">
        <v>564</v>
      </c>
      <c r="E15505" s="34">
        <v>1358552</v>
      </c>
      <c r="F15505" s="35">
        <v>1.052</v>
      </c>
      <c r="G15505" s="34">
        <v>307.2</v>
      </c>
    </row>
    <row r="15506" spans="1:7">
      <c r="A15506" s="32">
        <v>2018</v>
      </c>
      <c r="B15506" s="32">
        <v>3460</v>
      </c>
      <c r="C15506" s="33" t="s">
        <v>563</v>
      </c>
      <c r="D15506" s="33" t="s">
        <v>564</v>
      </c>
      <c r="E15506" s="34">
        <v>2548780</v>
      </c>
      <c r="F15506" s="35">
        <v>1.03</v>
      </c>
      <c r="G15506" s="34" t="s">
        <v>364</v>
      </c>
    </row>
    <row r="15507" spans="1:7">
      <c r="A15507" s="32">
        <v>2018</v>
      </c>
      <c r="B15507" s="32">
        <v>3464</v>
      </c>
      <c r="C15507" s="33" t="s">
        <v>563</v>
      </c>
      <c r="D15507" s="33" t="s">
        <v>564</v>
      </c>
      <c r="E15507" s="34">
        <v>65293</v>
      </c>
      <c r="F15507" s="35">
        <v>1.03</v>
      </c>
      <c r="G15507" s="34" t="s">
        <v>364</v>
      </c>
    </row>
    <row r="15508" spans="1:7">
      <c r="A15508" s="32">
        <v>2018</v>
      </c>
      <c r="B15508" s="32">
        <v>3469</v>
      </c>
      <c r="C15508" s="33" t="s">
        <v>563</v>
      </c>
      <c r="D15508" s="33" t="s">
        <v>564</v>
      </c>
      <c r="E15508" s="34">
        <v>355793</v>
      </c>
      <c r="F15508" s="35">
        <v>1.03</v>
      </c>
      <c r="G15508" s="34" t="s">
        <v>364</v>
      </c>
    </row>
    <row r="15509" spans="1:7">
      <c r="A15509" s="32">
        <v>2018</v>
      </c>
      <c r="B15509" s="32">
        <v>3470</v>
      </c>
      <c r="C15509" s="33" t="s">
        <v>363</v>
      </c>
      <c r="D15509" s="33" t="s">
        <v>354</v>
      </c>
      <c r="E15509" s="34">
        <v>15099</v>
      </c>
      <c r="F15509" s="35">
        <v>16.84</v>
      </c>
      <c r="G15509" s="34" t="s">
        <v>364</v>
      </c>
    </row>
    <row r="15510" spans="1:7">
      <c r="A15510" s="32">
        <v>2018</v>
      </c>
      <c r="B15510" s="32">
        <v>3470</v>
      </c>
      <c r="C15510" s="33" t="s">
        <v>363</v>
      </c>
      <c r="D15510" s="33" t="s">
        <v>354</v>
      </c>
      <c r="E15510" s="34">
        <v>59843</v>
      </c>
      <c r="F15510" s="35">
        <v>16.7</v>
      </c>
      <c r="G15510" s="34" t="s">
        <v>364</v>
      </c>
    </row>
    <row r="15511" spans="1:7">
      <c r="A15511" s="32">
        <v>2018</v>
      </c>
      <c r="B15511" s="32">
        <v>3470</v>
      </c>
      <c r="C15511" s="33" t="s">
        <v>363</v>
      </c>
      <c r="D15511" s="33" t="s">
        <v>354</v>
      </c>
      <c r="E15511" s="34">
        <v>90679</v>
      </c>
      <c r="F15511" s="35">
        <v>17.02</v>
      </c>
      <c r="G15511" s="34" t="s">
        <v>364</v>
      </c>
    </row>
    <row r="15512" spans="1:7">
      <c r="A15512" s="32">
        <v>2018</v>
      </c>
      <c r="B15512" s="32">
        <v>3470</v>
      </c>
      <c r="C15512" s="33" t="s">
        <v>363</v>
      </c>
      <c r="D15512" s="33" t="s">
        <v>354</v>
      </c>
      <c r="E15512" s="34">
        <v>180950</v>
      </c>
      <c r="F15512" s="35">
        <v>18.12</v>
      </c>
      <c r="G15512" s="34" t="s">
        <v>364</v>
      </c>
    </row>
    <row r="15513" spans="1:7">
      <c r="A15513" s="32">
        <v>2018</v>
      </c>
      <c r="B15513" s="32">
        <v>3470</v>
      </c>
      <c r="C15513" s="33" t="s">
        <v>363</v>
      </c>
      <c r="D15513" s="33" t="s">
        <v>354</v>
      </c>
      <c r="E15513" s="34">
        <v>105342</v>
      </c>
      <c r="F15513" s="35">
        <v>16.350000000000001</v>
      </c>
      <c r="G15513" s="34" t="s">
        <v>364</v>
      </c>
    </row>
    <row r="15514" spans="1:7">
      <c r="A15514" s="32">
        <v>2018</v>
      </c>
      <c r="B15514" s="32">
        <v>3470</v>
      </c>
      <c r="C15514" s="33" t="s">
        <v>363</v>
      </c>
      <c r="D15514" s="33" t="s">
        <v>354</v>
      </c>
      <c r="E15514" s="34">
        <v>45436</v>
      </c>
      <c r="F15514" s="35">
        <v>16.670000000000002</v>
      </c>
      <c r="G15514" s="34" t="s">
        <v>364</v>
      </c>
    </row>
    <row r="15515" spans="1:7">
      <c r="A15515" s="32">
        <v>2018</v>
      </c>
      <c r="B15515" s="32">
        <v>3470</v>
      </c>
      <c r="C15515" s="33" t="s">
        <v>363</v>
      </c>
      <c r="D15515" s="33" t="s">
        <v>354</v>
      </c>
      <c r="E15515" s="34">
        <v>45640</v>
      </c>
      <c r="F15515" s="35">
        <v>16.64</v>
      </c>
      <c r="G15515" s="34" t="s">
        <v>364</v>
      </c>
    </row>
    <row r="15516" spans="1:7">
      <c r="A15516" s="32">
        <v>2018</v>
      </c>
      <c r="B15516" s="32">
        <v>3470</v>
      </c>
      <c r="C15516" s="33" t="s">
        <v>363</v>
      </c>
      <c r="D15516" s="33" t="s">
        <v>354</v>
      </c>
      <c r="E15516" s="34">
        <v>256254</v>
      </c>
      <c r="F15516" s="35">
        <v>16.87</v>
      </c>
      <c r="G15516" s="34" t="s">
        <v>364</v>
      </c>
    </row>
    <row r="15517" spans="1:7">
      <c r="A15517" s="32">
        <v>2018</v>
      </c>
      <c r="B15517" s="32">
        <v>3470</v>
      </c>
      <c r="C15517" s="33" t="s">
        <v>563</v>
      </c>
      <c r="D15517" s="33" t="s">
        <v>564</v>
      </c>
      <c r="E15517" s="34">
        <v>1064514</v>
      </c>
      <c r="F15517" s="35">
        <v>1.03</v>
      </c>
      <c r="G15517" s="34" t="s">
        <v>364</v>
      </c>
    </row>
    <row r="15518" spans="1:7">
      <c r="A15518" s="32">
        <v>2018</v>
      </c>
      <c r="B15518" s="32">
        <v>3476</v>
      </c>
      <c r="C15518" s="33" t="s">
        <v>563</v>
      </c>
      <c r="D15518" s="33" t="s">
        <v>564</v>
      </c>
      <c r="E15518" s="34">
        <v>83382</v>
      </c>
      <c r="F15518" s="35">
        <v>1.05</v>
      </c>
      <c r="G15518" s="34">
        <v>347.2</v>
      </c>
    </row>
    <row r="15519" spans="1:7">
      <c r="A15519" s="32">
        <v>2018</v>
      </c>
      <c r="B15519" s="32">
        <v>3476</v>
      </c>
      <c r="C15519" s="33" t="s">
        <v>563</v>
      </c>
      <c r="D15519" s="33" t="s">
        <v>564</v>
      </c>
      <c r="E15519" s="34">
        <v>34493</v>
      </c>
      <c r="F15519" s="35">
        <v>1.01</v>
      </c>
      <c r="G15519" s="34">
        <v>307.60000000000002</v>
      </c>
    </row>
    <row r="15520" spans="1:7">
      <c r="A15520" s="32">
        <v>2018</v>
      </c>
      <c r="B15520" s="32">
        <v>3476</v>
      </c>
      <c r="C15520" s="33" t="s">
        <v>563</v>
      </c>
      <c r="D15520" s="33" t="s">
        <v>564</v>
      </c>
      <c r="E15520" s="34">
        <v>4936</v>
      </c>
      <c r="F15520" s="35">
        <v>1.02</v>
      </c>
      <c r="G15520" s="34">
        <v>324.39999999999998</v>
      </c>
    </row>
    <row r="15521" spans="1:7">
      <c r="A15521" s="32">
        <v>2018</v>
      </c>
      <c r="B15521" s="32">
        <v>3476</v>
      </c>
      <c r="C15521" s="33" t="s">
        <v>563</v>
      </c>
      <c r="D15521" s="33" t="s">
        <v>564</v>
      </c>
      <c r="E15521" s="34">
        <v>2726</v>
      </c>
      <c r="F15521" s="35">
        <v>1.03</v>
      </c>
      <c r="G15521" s="34">
        <v>289.8</v>
      </c>
    </row>
    <row r="15522" spans="1:7">
      <c r="A15522" s="32">
        <v>2018</v>
      </c>
      <c r="B15522" s="32">
        <v>3476</v>
      </c>
      <c r="C15522" s="33" t="s">
        <v>563</v>
      </c>
      <c r="D15522" s="33" t="s">
        <v>564</v>
      </c>
      <c r="E15522" s="34">
        <v>1606</v>
      </c>
      <c r="F15522" s="35">
        <v>1.02</v>
      </c>
      <c r="G15522" s="34">
        <v>278.10000000000002</v>
      </c>
    </row>
    <row r="15523" spans="1:7">
      <c r="A15523" s="32">
        <v>2018</v>
      </c>
      <c r="B15523" s="32">
        <v>3476</v>
      </c>
      <c r="C15523" s="33" t="s">
        <v>563</v>
      </c>
      <c r="D15523" s="33" t="s">
        <v>564</v>
      </c>
      <c r="E15523" s="34">
        <v>107457</v>
      </c>
      <c r="F15523" s="35">
        <v>1.02</v>
      </c>
      <c r="G15523" s="34">
        <v>337</v>
      </c>
    </row>
    <row r="15524" spans="1:7">
      <c r="A15524" s="32">
        <v>2018</v>
      </c>
      <c r="B15524" s="32">
        <v>3476</v>
      </c>
      <c r="C15524" s="33" t="s">
        <v>563</v>
      </c>
      <c r="D15524" s="33" t="s">
        <v>564</v>
      </c>
      <c r="E15524" s="34">
        <v>4622</v>
      </c>
      <c r="F15524" s="35">
        <v>1.03</v>
      </c>
      <c r="G15524" s="34">
        <v>293.39999999999998</v>
      </c>
    </row>
    <row r="15525" spans="1:7">
      <c r="A15525" s="32">
        <v>2018</v>
      </c>
      <c r="B15525" s="32">
        <v>3478</v>
      </c>
      <c r="C15525" s="33" t="s">
        <v>563</v>
      </c>
      <c r="D15525" s="33" t="s">
        <v>564</v>
      </c>
      <c r="E15525" s="34">
        <v>61</v>
      </c>
      <c r="F15525" s="35">
        <v>1.02</v>
      </c>
      <c r="G15525" s="34">
        <v>286.3</v>
      </c>
    </row>
    <row r="15526" spans="1:7">
      <c r="A15526" s="32">
        <v>2018</v>
      </c>
      <c r="B15526" s="32">
        <v>3478</v>
      </c>
      <c r="C15526" s="33" t="s">
        <v>563</v>
      </c>
      <c r="D15526" s="33" t="s">
        <v>564</v>
      </c>
      <c r="E15526" s="34">
        <v>96</v>
      </c>
      <c r="F15526" s="35">
        <v>1.02</v>
      </c>
      <c r="G15526" s="34">
        <v>332.7</v>
      </c>
    </row>
    <row r="15527" spans="1:7">
      <c r="A15527" s="32">
        <v>2018</v>
      </c>
      <c r="B15527" s="32">
        <v>3478</v>
      </c>
      <c r="C15527" s="33" t="s">
        <v>563</v>
      </c>
      <c r="D15527" s="33" t="s">
        <v>564</v>
      </c>
      <c r="E15527" s="34">
        <v>130</v>
      </c>
      <c r="F15527" s="35">
        <v>1.02</v>
      </c>
      <c r="G15527" s="34">
        <v>538.4</v>
      </c>
    </row>
    <row r="15528" spans="1:7">
      <c r="A15528" s="32">
        <v>2018</v>
      </c>
      <c r="B15528" s="32">
        <v>3478</v>
      </c>
      <c r="C15528" s="33" t="s">
        <v>563</v>
      </c>
      <c r="D15528" s="33" t="s">
        <v>564</v>
      </c>
      <c r="E15528" s="34">
        <v>144</v>
      </c>
      <c r="F15528" s="35">
        <v>1.02</v>
      </c>
      <c r="G15528" s="34">
        <v>315.60000000000002</v>
      </c>
    </row>
    <row r="15529" spans="1:7">
      <c r="A15529" s="32">
        <v>2018</v>
      </c>
      <c r="B15529" s="32">
        <v>3478</v>
      </c>
      <c r="C15529" s="33" t="s">
        <v>563</v>
      </c>
      <c r="D15529" s="33" t="s">
        <v>564</v>
      </c>
      <c r="E15529" s="34">
        <v>231</v>
      </c>
      <c r="F15529" s="35">
        <v>1.04</v>
      </c>
      <c r="G15529" s="34">
        <v>308.60000000000002</v>
      </c>
    </row>
    <row r="15530" spans="1:7">
      <c r="A15530" s="32">
        <v>2018</v>
      </c>
      <c r="B15530" s="32">
        <v>3478</v>
      </c>
      <c r="C15530" s="33" t="s">
        <v>563</v>
      </c>
      <c r="D15530" s="33" t="s">
        <v>564</v>
      </c>
      <c r="E15530" s="34">
        <v>531</v>
      </c>
      <c r="F15530" s="35">
        <v>1.01</v>
      </c>
      <c r="G15530" s="34">
        <v>563.1</v>
      </c>
    </row>
    <row r="15531" spans="1:7">
      <c r="A15531" s="32">
        <v>2018</v>
      </c>
      <c r="B15531" s="32">
        <v>3478</v>
      </c>
      <c r="C15531" s="33" t="s">
        <v>563</v>
      </c>
      <c r="D15531" s="33" t="s">
        <v>564</v>
      </c>
      <c r="E15531" s="34">
        <v>1346</v>
      </c>
      <c r="F15531" s="35">
        <v>1.02</v>
      </c>
      <c r="G15531" s="34">
        <v>309.39999999999998</v>
      </c>
    </row>
    <row r="15532" spans="1:7">
      <c r="A15532" s="32">
        <v>2018</v>
      </c>
      <c r="B15532" s="32">
        <v>3478</v>
      </c>
      <c r="C15532" s="33" t="s">
        <v>563</v>
      </c>
      <c r="D15532" s="33" t="s">
        <v>564</v>
      </c>
      <c r="E15532" s="34">
        <v>1595</v>
      </c>
      <c r="F15532" s="35">
        <v>1.07</v>
      </c>
      <c r="G15532" s="34">
        <v>302.5</v>
      </c>
    </row>
    <row r="15533" spans="1:7">
      <c r="A15533" s="32">
        <v>2018</v>
      </c>
      <c r="B15533" s="32">
        <v>3478</v>
      </c>
      <c r="C15533" s="33" t="s">
        <v>563</v>
      </c>
      <c r="D15533" s="33" t="s">
        <v>564</v>
      </c>
      <c r="E15533" s="34">
        <v>3824</v>
      </c>
      <c r="F15533" s="35">
        <v>1.02</v>
      </c>
      <c r="G15533" s="34">
        <v>312.60000000000002</v>
      </c>
    </row>
    <row r="15534" spans="1:7">
      <c r="A15534" s="32">
        <v>2018</v>
      </c>
      <c r="B15534" s="32">
        <v>3478</v>
      </c>
      <c r="C15534" s="33" t="s">
        <v>563</v>
      </c>
      <c r="D15534" s="33" t="s">
        <v>564</v>
      </c>
      <c r="E15534" s="34">
        <v>6273</v>
      </c>
      <c r="F15534" s="35">
        <v>1.02</v>
      </c>
      <c r="G15534" s="34">
        <v>354.6</v>
      </c>
    </row>
    <row r="15535" spans="1:7">
      <c r="A15535" s="32">
        <v>2018</v>
      </c>
      <c r="B15535" s="32">
        <v>3478</v>
      </c>
      <c r="C15535" s="33" t="s">
        <v>563</v>
      </c>
      <c r="D15535" s="33" t="s">
        <v>564</v>
      </c>
      <c r="E15535" s="34">
        <v>6619</v>
      </c>
      <c r="F15535" s="35">
        <v>1.02</v>
      </c>
      <c r="G15535" s="34">
        <v>344.8</v>
      </c>
    </row>
    <row r="15536" spans="1:7">
      <c r="A15536" s="32">
        <v>2018</v>
      </c>
      <c r="B15536" s="32">
        <v>3478</v>
      </c>
      <c r="C15536" s="33" t="s">
        <v>563</v>
      </c>
      <c r="D15536" s="33" t="s">
        <v>564</v>
      </c>
      <c r="E15536" s="34">
        <v>8264</v>
      </c>
      <c r="F15536" s="35">
        <v>1.02</v>
      </c>
      <c r="G15536" s="34">
        <v>366.4</v>
      </c>
    </row>
    <row r="15537" spans="1:7">
      <c r="A15537" s="32">
        <v>2018</v>
      </c>
      <c r="B15537" s="32">
        <v>3478</v>
      </c>
      <c r="C15537" s="33" t="s">
        <v>563</v>
      </c>
      <c r="D15537" s="33" t="s">
        <v>564</v>
      </c>
      <c r="E15537" s="34">
        <v>12100</v>
      </c>
      <c r="F15537" s="35">
        <v>1.02</v>
      </c>
      <c r="G15537" s="34">
        <v>386.9</v>
      </c>
    </row>
    <row r="15538" spans="1:7">
      <c r="A15538" s="32">
        <v>2018</v>
      </c>
      <c r="B15538" s="32">
        <v>3478</v>
      </c>
      <c r="C15538" s="33" t="s">
        <v>563</v>
      </c>
      <c r="D15538" s="33" t="s">
        <v>564</v>
      </c>
      <c r="E15538" s="34">
        <v>15755</v>
      </c>
      <c r="F15538" s="35">
        <v>1.02</v>
      </c>
      <c r="G15538" s="34">
        <v>376.3</v>
      </c>
    </row>
    <row r="15539" spans="1:7">
      <c r="A15539" s="32">
        <v>2018</v>
      </c>
      <c r="B15539" s="32">
        <v>3478</v>
      </c>
      <c r="C15539" s="33" t="s">
        <v>563</v>
      </c>
      <c r="D15539" s="33" t="s">
        <v>564</v>
      </c>
      <c r="E15539" s="34">
        <v>20715</v>
      </c>
      <c r="F15539" s="35">
        <v>1.02</v>
      </c>
      <c r="G15539" s="34">
        <v>250.9</v>
      </c>
    </row>
    <row r="15540" spans="1:7">
      <c r="A15540" s="32">
        <v>2018</v>
      </c>
      <c r="B15540" s="32">
        <v>3478</v>
      </c>
      <c r="C15540" s="33" t="s">
        <v>563</v>
      </c>
      <c r="D15540" s="33" t="s">
        <v>564</v>
      </c>
      <c r="E15540" s="34">
        <v>22037</v>
      </c>
      <c r="F15540" s="35">
        <v>1.04</v>
      </c>
      <c r="G15540" s="34">
        <v>308.3</v>
      </c>
    </row>
    <row r="15541" spans="1:7">
      <c r="A15541" s="32">
        <v>2018</v>
      </c>
      <c r="B15541" s="32">
        <v>3478</v>
      </c>
      <c r="C15541" s="33" t="s">
        <v>563</v>
      </c>
      <c r="D15541" s="33" t="s">
        <v>564</v>
      </c>
      <c r="E15541" s="34">
        <v>23591</v>
      </c>
      <c r="F15541" s="35">
        <v>1.02</v>
      </c>
      <c r="G15541" s="34">
        <v>351.2</v>
      </c>
    </row>
    <row r="15542" spans="1:7">
      <c r="A15542" s="32">
        <v>2018</v>
      </c>
      <c r="B15542" s="32">
        <v>3478</v>
      </c>
      <c r="C15542" s="33" t="s">
        <v>563</v>
      </c>
      <c r="D15542" s="33" t="s">
        <v>564</v>
      </c>
      <c r="E15542" s="34">
        <v>24436</v>
      </c>
      <c r="F15542" s="35">
        <v>1.02</v>
      </c>
      <c r="G15542" s="34">
        <v>372</v>
      </c>
    </row>
    <row r="15543" spans="1:7">
      <c r="A15543" s="32">
        <v>2018</v>
      </c>
      <c r="B15543" s="32">
        <v>3478</v>
      </c>
      <c r="C15543" s="33" t="s">
        <v>563</v>
      </c>
      <c r="D15543" s="33" t="s">
        <v>564</v>
      </c>
      <c r="E15543" s="34">
        <v>36674</v>
      </c>
      <c r="F15543" s="35">
        <v>1.02</v>
      </c>
      <c r="G15543" s="34">
        <v>335.4</v>
      </c>
    </row>
    <row r="15544" spans="1:7">
      <c r="A15544" s="32">
        <v>2018</v>
      </c>
      <c r="B15544" s="32">
        <v>3478</v>
      </c>
      <c r="C15544" s="33" t="s">
        <v>563</v>
      </c>
      <c r="D15544" s="33" t="s">
        <v>564</v>
      </c>
      <c r="E15544" s="34">
        <v>37455</v>
      </c>
      <c r="F15544" s="35">
        <v>1.02</v>
      </c>
      <c r="G15544" s="34">
        <v>363.8</v>
      </c>
    </row>
    <row r="15545" spans="1:7">
      <c r="A15545" s="32">
        <v>2018</v>
      </c>
      <c r="B15545" s="32">
        <v>3478</v>
      </c>
      <c r="C15545" s="33" t="s">
        <v>563</v>
      </c>
      <c r="D15545" s="33" t="s">
        <v>564</v>
      </c>
      <c r="E15545" s="34">
        <v>37862</v>
      </c>
      <c r="F15545" s="35">
        <v>1.02</v>
      </c>
      <c r="G15545" s="34">
        <v>367.5</v>
      </c>
    </row>
    <row r="15546" spans="1:7">
      <c r="A15546" s="32">
        <v>2018</v>
      </c>
      <c r="B15546" s="32">
        <v>3478</v>
      </c>
      <c r="C15546" s="33" t="s">
        <v>563</v>
      </c>
      <c r="D15546" s="33" t="s">
        <v>564</v>
      </c>
      <c r="E15546" s="34">
        <v>42320</v>
      </c>
      <c r="F15546" s="35">
        <v>1.02</v>
      </c>
      <c r="G15546" s="34">
        <v>361.2</v>
      </c>
    </row>
    <row r="15547" spans="1:7">
      <c r="A15547" s="32">
        <v>2018</v>
      </c>
      <c r="B15547" s="32">
        <v>3478</v>
      </c>
      <c r="C15547" s="33" t="s">
        <v>563</v>
      </c>
      <c r="D15547" s="33" t="s">
        <v>564</v>
      </c>
      <c r="E15547" s="34">
        <v>46674</v>
      </c>
      <c r="F15547" s="35">
        <v>1.02</v>
      </c>
      <c r="G15547" s="34">
        <v>338.8</v>
      </c>
    </row>
    <row r="15548" spans="1:7">
      <c r="A15548" s="32">
        <v>2018</v>
      </c>
      <c r="B15548" s="32">
        <v>3478</v>
      </c>
      <c r="C15548" s="33" t="s">
        <v>563</v>
      </c>
      <c r="D15548" s="33" t="s">
        <v>564</v>
      </c>
      <c r="E15548" s="34">
        <v>87801</v>
      </c>
      <c r="F15548" s="35">
        <v>1.02</v>
      </c>
      <c r="G15548" s="34">
        <v>353.5</v>
      </c>
    </row>
    <row r="15549" spans="1:7">
      <c r="A15549" s="32">
        <v>2018</v>
      </c>
      <c r="B15549" s="32">
        <v>3478</v>
      </c>
      <c r="C15549" s="33" t="s">
        <v>563</v>
      </c>
      <c r="D15549" s="33" t="s">
        <v>564</v>
      </c>
      <c r="E15549" s="34">
        <v>168375</v>
      </c>
      <c r="F15549" s="35">
        <v>1.02</v>
      </c>
      <c r="G15549" s="34">
        <v>337</v>
      </c>
    </row>
    <row r="15550" spans="1:7">
      <c r="A15550" s="32">
        <v>2018</v>
      </c>
      <c r="B15550" s="32">
        <v>3478</v>
      </c>
      <c r="C15550" s="33" t="s">
        <v>563</v>
      </c>
      <c r="D15550" s="33" t="s">
        <v>564</v>
      </c>
      <c r="E15550" s="34">
        <v>229209</v>
      </c>
      <c r="F15550" s="35">
        <v>1.02</v>
      </c>
      <c r="G15550" s="34">
        <v>346.8</v>
      </c>
    </row>
    <row r="15551" spans="1:7">
      <c r="A15551" s="32">
        <v>2018</v>
      </c>
      <c r="B15551" s="32">
        <v>3482</v>
      </c>
      <c r="C15551" s="33" t="s">
        <v>563</v>
      </c>
      <c r="D15551" s="33" t="s">
        <v>564</v>
      </c>
      <c r="E15551" s="34">
        <v>1781219</v>
      </c>
      <c r="F15551" s="35">
        <v>1.0329999999999999</v>
      </c>
      <c r="G15551" s="34">
        <v>240.4</v>
      </c>
    </row>
    <row r="15552" spans="1:7">
      <c r="A15552" s="32">
        <v>2018</v>
      </c>
      <c r="B15552" s="32">
        <v>3482</v>
      </c>
      <c r="C15552" s="33" t="s">
        <v>563</v>
      </c>
      <c r="D15552" s="33" t="s">
        <v>564</v>
      </c>
      <c r="E15552" s="34">
        <v>961645</v>
      </c>
      <c r="F15552" s="35">
        <v>1.038</v>
      </c>
      <c r="G15552" s="34">
        <v>213.4</v>
      </c>
    </row>
    <row r="15553" spans="1:7">
      <c r="A15553" s="32">
        <v>2018</v>
      </c>
      <c r="B15553" s="32">
        <v>3484</v>
      </c>
      <c r="C15553" s="33" t="s">
        <v>563</v>
      </c>
      <c r="D15553" s="33" t="s">
        <v>564</v>
      </c>
      <c r="E15553" s="34">
        <v>7513</v>
      </c>
      <c r="F15553" s="35">
        <v>1.1000000000000001</v>
      </c>
      <c r="G15553" s="34">
        <v>262.10000000000002</v>
      </c>
    </row>
    <row r="15554" spans="1:7">
      <c r="A15554" s="32">
        <v>2018</v>
      </c>
      <c r="B15554" s="32">
        <v>3484</v>
      </c>
      <c r="C15554" s="33" t="s">
        <v>563</v>
      </c>
      <c r="D15554" s="33" t="s">
        <v>564</v>
      </c>
      <c r="E15554" s="34">
        <v>9935</v>
      </c>
      <c r="F15554" s="35">
        <v>1.1000000000000001</v>
      </c>
      <c r="G15554" s="34">
        <v>238.7</v>
      </c>
    </row>
    <row r="15555" spans="1:7">
      <c r="A15555" s="32">
        <v>2018</v>
      </c>
      <c r="B15555" s="32">
        <v>3484</v>
      </c>
      <c r="C15555" s="33" t="s">
        <v>563</v>
      </c>
      <c r="D15555" s="33" t="s">
        <v>564</v>
      </c>
      <c r="E15555" s="34">
        <v>9987</v>
      </c>
      <c r="F15555" s="35">
        <v>1.1000000000000001</v>
      </c>
      <c r="G15555" s="34">
        <v>230.9</v>
      </c>
    </row>
    <row r="15556" spans="1:7">
      <c r="A15556" s="32">
        <v>2018</v>
      </c>
      <c r="B15556" s="32">
        <v>3484</v>
      </c>
      <c r="C15556" s="33" t="s">
        <v>563</v>
      </c>
      <c r="D15556" s="33" t="s">
        <v>564</v>
      </c>
      <c r="E15556" s="34">
        <v>10810</v>
      </c>
      <c r="F15556" s="35">
        <v>1</v>
      </c>
      <c r="G15556" s="34">
        <v>381.7</v>
      </c>
    </row>
    <row r="15557" spans="1:7">
      <c r="A15557" s="32">
        <v>2018</v>
      </c>
      <c r="B15557" s="32">
        <v>3484</v>
      </c>
      <c r="C15557" s="33" t="s">
        <v>563</v>
      </c>
      <c r="D15557" s="33" t="s">
        <v>564</v>
      </c>
      <c r="E15557" s="34">
        <v>13185</v>
      </c>
      <c r="F15557" s="35">
        <v>1</v>
      </c>
      <c r="G15557" s="34">
        <v>369.5</v>
      </c>
    </row>
    <row r="15558" spans="1:7">
      <c r="A15558" s="32">
        <v>2018</v>
      </c>
      <c r="B15558" s="32">
        <v>3484</v>
      </c>
      <c r="C15558" s="33" t="s">
        <v>563</v>
      </c>
      <c r="D15558" s="33" t="s">
        <v>564</v>
      </c>
      <c r="E15558" s="34">
        <v>16513</v>
      </c>
      <c r="F15558" s="35">
        <v>1.1000000000000001</v>
      </c>
      <c r="G15558" s="34">
        <v>226.1</v>
      </c>
    </row>
    <row r="15559" spans="1:7">
      <c r="A15559" s="32">
        <v>2018</v>
      </c>
      <c r="B15559" s="32">
        <v>3484</v>
      </c>
      <c r="C15559" s="33" t="s">
        <v>563</v>
      </c>
      <c r="D15559" s="33" t="s">
        <v>564</v>
      </c>
      <c r="E15559" s="34">
        <v>18965</v>
      </c>
      <c r="F15559" s="35">
        <v>1.1000000000000001</v>
      </c>
      <c r="G15559" s="34">
        <v>228.3</v>
      </c>
    </row>
    <row r="15560" spans="1:7">
      <c r="A15560" s="32">
        <v>2018</v>
      </c>
      <c r="B15560" s="32">
        <v>3484</v>
      </c>
      <c r="C15560" s="33" t="s">
        <v>563</v>
      </c>
      <c r="D15560" s="33" t="s">
        <v>564</v>
      </c>
      <c r="E15560" s="34">
        <v>5681</v>
      </c>
      <c r="F15560" s="35">
        <v>1.1000000000000001</v>
      </c>
      <c r="G15560" s="34">
        <v>213.7</v>
      </c>
    </row>
    <row r="15561" spans="1:7">
      <c r="A15561" s="32">
        <v>2018</v>
      </c>
      <c r="B15561" s="32">
        <v>3484</v>
      </c>
      <c r="C15561" s="33" t="s">
        <v>563</v>
      </c>
      <c r="D15561" s="33" t="s">
        <v>564</v>
      </c>
      <c r="E15561" s="34">
        <v>4855</v>
      </c>
      <c r="F15561" s="35">
        <v>1.1000000000000001</v>
      </c>
      <c r="G15561" s="34">
        <v>458.4</v>
      </c>
    </row>
    <row r="15562" spans="1:7">
      <c r="A15562" s="32">
        <v>2018</v>
      </c>
      <c r="B15562" s="32">
        <v>3484</v>
      </c>
      <c r="C15562" s="33" t="s">
        <v>563</v>
      </c>
      <c r="D15562" s="33" t="s">
        <v>564</v>
      </c>
      <c r="E15562" s="34">
        <v>4150</v>
      </c>
      <c r="F15562" s="35">
        <v>1.1000000000000001</v>
      </c>
      <c r="G15562" s="34">
        <v>244</v>
      </c>
    </row>
    <row r="15563" spans="1:7">
      <c r="A15563" s="32">
        <v>2018</v>
      </c>
      <c r="B15563" s="32">
        <v>3484</v>
      </c>
      <c r="C15563" s="33" t="s">
        <v>563</v>
      </c>
      <c r="D15563" s="33" t="s">
        <v>564</v>
      </c>
      <c r="E15563" s="34">
        <v>83710</v>
      </c>
      <c r="F15563" s="35">
        <v>1</v>
      </c>
      <c r="G15563" s="34">
        <v>249.4</v>
      </c>
    </row>
    <row r="15564" spans="1:7">
      <c r="A15564" s="32">
        <v>2018</v>
      </c>
      <c r="B15564" s="32">
        <v>3484</v>
      </c>
      <c r="C15564" s="33" t="s">
        <v>563</v>
      </c>
      <c r="D15564" s="33" t="s">
        <v>564</v>
      </c>
      <c r="E15564" s="34">
        <v>71101</v>
      </c>
      <c r="F15564" s="35">
        <v>1</v>
      </c>
      <c r="G15564" s="34">
        <v>192.2</v>
      </c>
    </row>
    <row r="15565" spans="1:7">
      <c r="A15565" s="32">
        <v>2018</v>
      </c>
      <c r="B15565" s="32">
        <v>3484</v>
      </c>
      <c r="C15565" s="33" t="s">
        <v>563</v>
      </c>
      <c r="D15565" s="33" t="s">
        <v>564</v>
      </c>
      <c r="E15565" s="34">
        <v>67881</v>
      </c>
      <c r="F15565" s="35">
        <v>1</v>
      </c>
      <c r="G15565" s="34">
        <v>256.3</v>
      </c>
    </row>
    <row r="15566" spans="1:7">
      <c r="A15566" s="32">
        <v>2018</v>
      </c>
      <c r="B15566" s="32">
        <v>3484</v>
      </c>
      <c r="C15566" s="33" t="s">
        <v>563</v>
      </c>
      <c r="D15566" s="33" t="s">
        <v>564</v>
      </c>
      <c r="E15566" s="34">
        <v>57488</v>
      </c>
      <c r="F15566" s="35">
        <v>1</v>
      </c>
      <c r="G15566" s="34">
        <v>209.4</v>
      </c>
    </row>
    <row r="15567" spans="1:7">
      <c r="A15567" s="32">
        <v>2018</v>
      </c>
      <c r="B15567" s="32">
        <v>3484</v>
      </c>
      <c r="C15567" s="33" t="s">
        <v>563</v>
      </c>
      <c r="D15567" s="33" t="s">
        <v>564</v>
      </c>
      <c r="E15567" s="34">
        <v>55354</v>
      </c>
      <c r="F15567" s="35">
        <v>1</v>
      </c>
      <c r="G15567" s="34">
        <v>238.1</v>
      </c>
    </row>
    <row r="15568" spans="1:7">
      <c r="A15568" s="32">
        <v>2018</v>
      </c>
      <c r="B15568" s="32">
        <v>3484</v>
      </c>
      <c r="C15568" s="33" t="s">
        <v>563</v>
      </c>
      <c r="D15568" s="33" t="s">
        <v>564</v>
      </c>
      <c r="E15568" s="34">
        <v>48229</v>
      </c>
      <c r="F15568" s="35">
        <v>1</v>
      </c>
      <c r="G15568" s="34">
        <v>261.10000000000002</v>
      </c>
    </row>
    <row r="15569" spans="1:7">
      <c r="A15569" s="32">
        <v>2018</v>
      </c>
      <c r="B15569" s="32">
        <v>3484</v>
      </c>
      <c r="C15569" s="33" t="s">
        <v>563</v>
      </c>
      <c r="D15569" s="33" t="s">
        <v>564</v>
      </c>
      <c r="E15569" s="34">
        <v>47938</v>
      </c>
      <c r="F15569" s="35">
        <v>1</v>
      </c>
      <c r="G15569" s="34">
        <v>213.6</v>
      </c>
    </row>
    <row r="15570" spans="1:7">
      <c r="A15570" s="32">
        <v>2018</v>
      </c>
      <c r="B15570" s="32">
        <v>3484</v>
      </c>
      <c r="C15570" s="33" t="s">
        <v>563</v>
      </c>
      <c r="D15570" s="33" t="s">
        <v>564</v>
      </c>
      <c r="E15570" s="34">
        <v>47765</v>
      </c>
      <c r="F15570" s="35">
        <v>1</v>
      </c>
      <c r="G15570" s="34">
        <v>265.8</v>
      </c>
    </row>
    <row r="15571" spans="1:7">
      <c r="A15571" s="32">
        <v>2018</v>
      </c>
      <c r="B15571" s="32">
        <v>3484</v>
      </c>
      <c r="C15571" s="33" t="s">
        <v>563</v>
      </c>
      <c r="D15571" s="33" t="s">
        <v>564</v>
      </c>
      <c r="E15571" s="34">
        <v>47199</v>
      </c>
      <c r="F15571" s="35">
        <v>1</v>
      </c>
      <c r="G15571" s="34">
        <v>232.1</v>
      </c>
    </row>
    <row r="15572" spans="1:7">
      <c r="A15572" s="32">
        <v>2018</v>
      </c>
      <c r="B15572" s="32">
        <v>3484</v>
      </c>
      <c r="C15572" s="33" t="s">
        <v>563</v>
      </c>
      <c r="D15572" s="33" t="s">
        <v>564</v>
      </c>
      <c r="E15572" s="34">
        <v>41000</v>
      </c>
      <c r="F15572" s="35">
        <v>1</v>
      </c>
      <c r="G15572" s="34">
        <v>221.2</v>
      </c>
    </row>
    <row r="15573" spans="1:7">
      <c r="A15573" s="32">
        <v>2018</v>
      </c>
      <c r="B15573" s="32">
        <v>3484</v>
      </c>
      <c r="C15573" s="33" t="s">
        <v>563</v>
      </c>
      <c r="D15573" s="33" t="s">
        <v>564</v>
      </c>
      <c r="E15573" s="34">
        <v>27392</v>
      </c>
      <c r="F15573" s="35">
        <v>1</v>
      </c>
      <c r="G15573" s="34">
        <v>270.7</v>
      </c>
    </row>
    <row r="15574" spans="1:7">
      <c r="A15574" s="32">
        <v>2018</v>
      </c>
      <c r="B15574" s="32">
        <v>3484</v>
      </c>
      <c r="C15574" s="33" t="s">
        <v>563</v>
      </c>
      <c r="D15574" s="33" t="s">
        <v>564</v>
      </c>
      <c r="E15574" s="34">
        <v>25577</v>
      </c>
      <c r="F15574" s="35">
        <v>1</v>
      </c>
      <c r="G15574" s="34">
        <v>342.4</v>
      </c>
    </row>
    <row r="15575" spans="1:7">
      <c r="A15575" s="32">
        <v>2018</v>
      </c>
      <c r="B15575" s="32">
        <v>3484</v>
      </c>
      <c r="C15575" s="33" t="s">
        <v>563</v>
      </c>
      <c r="D15575" s="33" t="s">
        <v>564</v>
      </c>
      <c r="E15575" s="34">
        <v>22153</v>
      </c>
      <c r="F15575" s="35">
        <v>1</v>
      </c>
      <c r="G15575" s="34">
        <v>261.7</v>
      </c>
    </row>
    <row r="15576" spans="1:7">
      <c r="A15576" s="32">
        <v>2018</v>
      </c>
      <c r="B15576" s="32">
        <v>3484</v>
      </c>
      <c r="C15576" s="33" t="s">
        <v>563</v>
      </c>
      <c r="D15576" s="33" t="s">
        <v>564</v>
      </c>
      <c r="E15576" s="34">
        <v>21223</v>
      </c>
      <c r="F15576" s="35">
        <v>1</v>
      </c>
      <c r="G15576" s="34">
        <v>219.2</v>
      </c>
    </row>
    <row r="15577" spans="1:7">
      <c r="A15577" s="32">
        <v>2018</v>
      </c>
      <c r="B15577" s="32">
        <v>3485</v>
      </c>
      <c r="C15577" s="33" t="s">
        <v>563</v>
      </c>
      <c r="D15577" s="33" t="s">
        <v>564</v>
      </c>
      <c r="E15577" s="34">
        <v>67605</v>
      </c>
      <c r="F15577" s="35">
        <v>1.034</v>
      </c>
      <c r="G15577" s="34">
        <v>239.8</v>
      </c>
    </row>
    <row r="15578" spans="1:7">
      <c r="A15578" s="32">
        <v>2018</v>
      </c>
      <c r="B15578" s="32">
        <v>3485</v>
      </c>
      <c r="C15578" s="33" t="s">
        <v>563</v>
      </c>
      <c r="D15578" s="33" t="s">
        <v>564</v>
      </c>
      <c r="E15578" s="34">
        <v>32875</v>
      </c>
      <c r="F15578" s="35">
        <v>1.03</v>
      </c>
      <c r="G15578" s="34">
        <v>194.2</v>
      </c>
    </row>
    <row r="15579" spans="1:7">
      <c r="A15579" s="32">
        <v>2018</v>
      </c>
      <c r="B15579" s="32">
        <v>3485</v>
      </c>
      <c r="C15579" s="33" t="s">
        <v>563</v>
      </c>
      <c r="D15579" s="33" t="s">
        <v>564</v>
      </c>
      <c r="E15579" s="34">
        <v>18547</v>
      </c>
      <c r="F15579" s="35">
        <v>1.03</v>
      </c>
      <c r="G15579" s="34">
        <v>405.9</v>
      </c>
    </row>
    <row r="15580" spans="1:7">
      <c r="A15580" s="32">
        <v>2018</v>
      </c>
      <c r="B15580" s="32">
        <v>3485</v>
      </c>
      <c r="C15580" s="33" t="s">
        <v>563</v>
      </c>
      <c r="D15580" s="33" t="s">
        <v>564</v>
      </c>
      <c r="E15580" s="34">
        <v>21216</v>
      </c>
      <c r="F15580" s="35">
        <v>1.028</v>
      </c>
      <c r="G15580" s="34">
        <v>243.3</v>
      </c>
    </row>
    <row r="15581" spans="1:7">
      <c r="A15581" s="32">
        <v>2018</v>
      </c>
      <c r="B15581" s="32">
        <v>3485</v>
      </c>
      <c r="C15581" s="33" t="s">
        <v>563</v>
      </c>
      <c r="D15581" s="33" t="s">
        <v>564</v>
      </c>
      <c r="E15581" s="34">
        <v>21678</v>
      </c>
      <c r="F15581" s="35">
        <v>1.0229999999999999</v>
      </c>
      <c r="G15581" s="34">
        <v>216</v>
      </c>
    </row>
    <row r="15582" spans="1:7">
      <c r="A15582" s="32">
        <v>2018</v>
      </c>
      <c r="B15582" s="32">
        <v>3485</v>
      </c>
      <c r="C15582" s="33" t="s">
        <v>563</v>
      </c>
      <c r="D15582" s="33" t="s">
        <v>564</v>
      </c>
      <c r="E15582" s="34">
        <v>26210</v>
      </c>
      <c r="F15582" s="35">
        <v>1.0229999999999999</v>
      </c>
      <c r="G15582" s="34">
        <v>266.7</v>
      </c>
    </row>
    <row r="15583" spans="1:7">
      <c r="A15583" s="32">
        <v>2018</v>
      </c>
      <c r="B15583" s="32">
        <v>3485</v>
      </c>
      <c r="C15583" s="33" t="s">
        <v>563</v>
      </c>
      <c r="D15583" s="33" t="s">
        <v>564</v>
      </c>
      <c r="E15583" s="34">
        <v>31866</v>
      </c>
      <c r="F15583" s="35">
        <v>1.0369999999999999</v>
      </c>
      <c r="G15583" s="34">
        <v>189.7</v>
      </c>
    </row>
    <row r="15584" spans="1:7">
      <c r="A15584" s="32">
        <v>2018</v>
      </c>
      <c r="B15584" s="32">
        <v>3485</v>
      </c>
      <c r="C15584" s="33" t="s">
        <v>563</v>
      </c>
      <c r="D15584" s="33" t="s">
        <v>564</v>
      </c>
      <c r="E15584" s="34">
        <v>15978</v>
      </c>
      <c r="F15584" s="35">
        <v>1.0249999999999999</v>
      </c>
      <c r="G15584" s="34">
        <v>328.1</v>
      </c>
    </row>
    <row r="15585" spans="1:7">
      <c r="A15585" s="32">
        <v>2018</v>
      </c>
      <c r="B15585" s="32">
        <v>3485</v>
      </c>
      <c r="C15585" s="33" t="s">
        <v>563</v>
      </c>
      <c r="D15585" s="33" t="s">
        <v>564</v>
      </c>
      <c r="E15585" s="34">
        <v>34659</v>
      </c>
      <c r="F15585" s="35">
        <v>0.96399999999999997</v>
      </c>
      <c r="G15585" s="34">
        <v>150.80000000000001</v>
      </c>
    </row>
    <row r="15586" spans="1:7">
      <c r="A15586" s="32">
        <v>2018</v>
      </c>
      <c r="B15586" s="32">
        <v>3485</v>
      </c>
      <c r="C15586" s="33" t="s">
        <v>563</v>
      </c>
      <c r="D15586" s="33" t="s">
        <v>564</v>
      </c>
      <c r="E15586" s="34">
        <v>35512</v>
      </c>
      <c r="F15586" s="35">
        <v>1.034</v>
      </c>
      <c r="G15586" s="34">
        <v>212.7</v>
      </c>
    </row>
    <row r="15587" spans="1:7">
      <c r="A15587" s="32">
        <v>2018</v>
      </c>
      <c r="B15587" s="32">
        <v>3485</v>
      </c>
      <c r="C15587" s="33" t="s">
        <v>563</v>
      </c>
      <c r="D15587" s="33" t="s">
        <v>564</v>
      </c>
      <c r="E15587" s="34">
        <v>38345</v>
      </c>
      <c r="F15587" s="35">
        <v>1.036</v>
      </c>
      <c r="G15587" s="34">
        <v>173.1</v>
      </c>
    </row>
    <row r="15588" spans="1:7">
      <c r="A15588" s="32">
        <v>2018</v>
      </c>
      <c r="B15588" s="32">
        <v>3485</v>
      </c>
      <c r="C15588" s="33" t="s">
        <v>563</v>
      </c>
      <c r="D15588" s="33" t="s">
        <v>564</v>
      </c>
      <c r="E15588" s="34">
        <v>40497</v>
      </c>
      <c r="F15588" s="35">
        <v>1.028</v>
      </c>
      <c r="G15588" s="34">
        <v>224.9</v>
      </c>
    </row>
    <row r="15589" spans="1:7">
      <c r="A15589" s="32">
        <v>2018</v>
      </c>
      <c r="B15589" s="32">
        <v>3485</v>
      </c>
      <c r="C15589" s="33" t="s">
        <v>563</v>
      </c>
      <c r="D15589" s="33" t="s">
        <v>564</v>
      </c>
      <c r="E15589" s="34">
        <v>30675</v>
      </c>
      <c r="F15589" s="35">
        <v>1.0289999999999999</v>
      </c>
      <c r="G15589" s="34">
        <v>185.5</v>
      </c>
    </row>
    <row r="15590" spans="1:7">
      <c r="A15590" s="32">
        <v>2018</v>
      </c>
      <c r="B15590" s="32">
        <v>3485</v>
      </c>
      <c r="C15590" s="33" t="s">
        <v>563</v>
      </c>
      <c r="D15590" s="33" t="s">
        <v>564</v>
      </c>
      <c r="E15590" s="34">
        <v>31566</v>
      </c>
      <c r="F15590" s="35">
        <v>1.02</v>
      </c>
      <c r="G15590" s="34">
        <v>195.9</v>
      </c>
    </row>
    <row r="15591" spans="1:7">
      <c r="A15591" s="32">
        <v>2018</v>
      </c>
      <c r="B15591" s="32">
        <v>3485</v>
      </c>
      <c r="C15591" s="33" t="s">
        <v>563</v>
      </c>
      <c r="D15591" s="33" t="s">
        <v>564</v>
      </c>
      <c r="E15591" s="34">
        <v>58001</v>
      </c>
      <c r="F15591" s="35">
        <v>1.0329999999999999</v>
      </c>
      <c r="G15591" s="34">
        <v>182.8</v>
      </c>
    </row>
    <row r="15592" spans="1:7">
      <c r="A15592" s="32">
        <v>2018</v>
      </c>
      <c r="B15592" s="32">
        <v>3485</v>
      </c>
      <c r="C15592" s="33" t="s">
        <v>563</v>
      </c>
      <c r="D15592" s="33" t="s">
        <v>564</v>
      </c>
      <c r="E15592" s="34">
        <v>57717</v>
      </c>
      <c r="F15592" s="35">
        <v>1.032</v>
      </c>
      <c r="G15592" s="34">
        <v>229.7</v>
      </c>
    </row>
    <row r="15593" spans="1:7">
      <c r="A15593" s="32">
        <v>2018</v>
      </c>
      <c r="B15593" s="32">
        <v>3485</v>
      </c>
      <c r="C15593" s="33" t="s">
        <v>563</v>
      </c>
      <c r="D15593" s="33" t="s">
        <v>564</v>
      </c>
      <c r="E15593" s="34">
        <v>57024</v>
      </c>
      <c r="F15593" s="35">
        <v>1.034</v>
      </c>
      <c r="G15593" s="34">
        <v>184.6</v>
      </c>
    </row>
    <row r="15594" spans="1:7">
      <c r="A15594" s="32">
        <v>2018</v>
      </c>
      <c r="B15594" s="32">
        <v>3485</v>
      </c>
      <c r="C15594" s="33" t="s">
        <v>563</v>
      </c>
      <c r="D15594" s="33" t="s">
        <v>564</v>
      </c>
      <c r="E15594" s="34">
        <v>56414</v>
      </c>
      <c r="F15594" s="35">
        <v>1.028</v>
      </c>
      <c r="G15594" s="34">
        <v>210.3</v>
      </c>
    </row>
    <row r="15595" spans="1:7">
      <c r="A15595" s="32">
        <v>2018</v>
      </c>
      <c r="B15595" s="32">
        <v>3485</v>
      </c>
      <c r="C15595" s="33" t="s">
        <v>563</v>
      </c>
      <c r="D15595" s="33" t="s">
        <v>564</v>
      </c>
      <c r="E15595" s="34">
        <v>54439</v>
      </c>
      <c r="F15595" s="35">
        <v>1.0409999999999999</v>
      </c>
      <c r="G15595" s="34">
        <v>174.6</v>
      </c>
    </row>
    <row r="15596" spans="1:7">
      <c r="A15596" s="32">
        <v>2018</v>
      </c>
      <c r="B15596" s="32">
        <v>3485</v>
      </c>
      <c r="C15596" s="33" t="s">
        <v>563</v>
      </c>
      <c r="D15596" s="33" t="s">
        <v>564</v>
      </c>
      <c r="E15596" s="34">
        <v>50067</v>
      </c>
      <c r="F15596" s="35">
        <v>1.0289999999999999</v>
      </c>
      <c r="G15596" s="34">
        <v>191.5</v>
      </c>
    </row>
    <row r="15597" spans="1:7">
      <c r="A15597" s="32">
        <v>2018</v>
      </c>
      <c r="B15597" s="32">
        <v>3485</v>
      </c>
      <c r="C15597" s="33" t="s">
        <v>563</v>
      </c>
      <c r="D15597" s="33" t="s">
        <v>564</v>
      </c>
      <c r="E15597" s="34">
        <v>48956</v>
      </c>
      <c r="F15597" s="35">
        <v>1.0249999999999999</v>
      </c>
      <c r="G15597" s="34">
        <v>259.3</v>
      </c>
    </row>
    <row r="15598" spans="1:7">
      <c r="A15598" s="32">
        <v>2018</v>
      </c>
      <c r="B15598" s="32">
        <v>3485</v>
      </c>
      <c r="C15598" s="33" t="s">
        <v>563</v>
      </c>
      <c r="D15598" s="33" t="s">
        <v>564</v>
      </c>
      <c r="E15598" s="34">
        <v>47808</v>
      </c>
      <c r="F15598" s="35">
        <v>1.028</v>
      </c>
      <c r="G15598" s="34">
        <v>215.2</v>
      </c>
    </row>
    <row r="15599" spans="1:7">
      <c r="A15599" s="32">
        <v>2018</v>
      </c>
      <c r="B15599" s="32">
        <v>3485</v>
      </c>
      <c r="C15599" s="33" t="s">
        <v>563</v>
      </c>
      <c r="D15599" s="33" t="s">
        <v>564</v>
      </c>
      <c r="E15599" s="34">
        <v>46505</v>
      </c>
      <c r="F15599" s="35">
        <v>1.0369999999999999</v>
      </c>
      <c r="G15599" s="34">
        <v>191.9</v>
      </c>
    </row>
    <row r="15600" spans="1:7">
      <c r="A15600" s="32">
        <v>2018</v>
      </c>
      <c r="B15600" s="32">
        <v>3485</v>
      </c>
      <c r="C15600" s="33" t="s">
        <v>563</v>
      </c>
      <c r="D15600" s="33" t="s">
        <v>564</v>
      </c>
      <c r="E15600" s="34">
        <v>40935</v>
      </c>
      <c r="F15600" s="35">
        <v>1.036</v>
      </c>
      <c r="G15600" s="34">
        <v>204.4</v>
      </c>
    </row>
    <row r="15601" spans="1:7">
      <c r="A15601" s="32">
        <v>2018</v>
      </c>
      <c r="B15601" s="32">
        <v>3490</v>
      </c>
      <c r="C15601" s="33" t="s">
        <v>563</v>
      </c>
      <c r="D15601" s="33" t="s">
        <v>564</v>
      </c>
      <c r="E15601" s="34">
        <v>249000</v>
      </c>
      <c r="F15601" s="35">
        <v>1.0129999999999999</v>
      </c>
      <c r="G15601" s="34" t="s">
        <v>364</v>
      </c>
    </row>
    <row r="15602" spans="1:7">
      <c r="A15602" s="32">
        <v>2018</v>
      </c>
      <c r="B15602" s="32">
        <v>3491</v>
      </c>
      <c r="C15602" s="33" t="s">
        <v>563</v>
      </c>
      <c r="D15602" s="33" t="s">
        <v>564</v>
      </c>
      <c r="E15602" s="34">
        <v>1063212</v>
      </c>
      <c r="F15602" s="35">
        <v>1.0349999999999999</v>
      </c>
      <c r="G15602" s="34" t="s">
        <v>364</v>
      </c>
    </row>
    <row r="15603" spans="1:7">
      <c r="A15603" s="32">
        <v>2018</v>
      </c>
      <c r="B15603" s="32">
        <v>3491</v>
      </c>
      <c r="C15603" s="33" t="s">
        <v>563</v>
      </c>
      <c r="D15603" s="33" t="s">
        <v>564</v>
      </c>
      <c r="E15603" s="34">
        <v>262828</v>
      </c>
      <c r="F15603" s="35">
        <v>1.0349999999999999</v>
      </c>
      <c r="G15603" s="34" t="s">
        <v>364</v>
      </c>
    </row>
    <row r="15604" spans="1:7">
      <c r="A15604" s="32">
        <v>2018</v>
      </c>
      <c r="B15604" s="32">
        <v>3492</v>
      </c>
      <c r="C15604" s="33" t="s">
        <v>563</v>
      </c>
      <c r="D15604" s="33" t="s">
        <v>564</v>
      </c>
      <c r="E15604" s="34">
        <v>11339</v>
      </c>
      <c r="F15604" s="35">
        <v>1.02</v>
      </c>
      <c r="G15604" s="34" t="s">
        <v>364</v>
      </c>
    </row>
    <row r="15605" spans="1:7">
      <c r="A15605" s="32">
        <v>2018</v>
      </c>
      <c r="B15605" s="32">
        <v>3494</v>
      </c>
      <c r="C15605" s="33" t="s">
        <v>563</v>
      </c>
      <c r="D15605" s="33" t="s">
        <v>564</v>
      </c>
      <c r="E15605" s="34">
        <v>84712</v>
      </c>
      <c r="F15605" s="35">
        <v>1.03</v>
      </c>
      <c r="G15605" s="34" t="s">
        <v>364</v>
      </c>
    </row>
    <row r="15606" spans="1:7">
      <c r="A15606" s="32">
        <v>2018</v>
      </c>
      <c r="B15606" s="32">
        <v>3504</v>
      </c>
      <c r="C15606" s="33" t="s">
        <v>563</v>
      </c>
      <c r="D15606" s="33" t="s">
        <v>564</v>
      </c>
      <c r="E15606" s="34">
        <v>184621</v>
      </c>
      <c r="F15606" s="35">
        <v>1.02</v>
      </c>
      <c r="G15606" s="34" t="s">
        <v>364</v>
      </c>
    </row>
    <row r="15607" spans="1:7">
      <c r="A15607" s="32">
        <v>2018</v>
      </c>
      <c r="B15607" s="32">
        <v>3507</v>
      </c>
      <c r="C15607" s="33" t="s">
        <v>563</v>
      </c>
      <c r="D15607" s="33" t="s">
        <v>564</v>
      </c>
      <c r="E15607" s="34">
        <v>57058</v>
      </c>
      <c r="F15607" s="35">
        <v>1.0129999999999999</v>
      </c>
      <c r="G15607" s="34" t="s">
        <v>364</v>
      </c>
    </row>
    <row r="15608" spans="1:7">
      <c r="A15608" s="32">
        <v>2018</v>
      </c>
      <c r="B15608" s="32">
        <v>3548</v>
      </c>
      <c r="C15608" s="33" t="s">
        <v>563</v>
      </c>
      <c r="D15608" s="33" t="s">
        <v>564</v>
      </c>
      <c r="E15608" s="34">
        <v>429426</v>
      </c>
      <c r="F15608" s="35">
        <v>1.0249999999999999</v>
      </c>
      <c r="G15608" s="34">
        <v>333.9</v>
      </c>
    </row>
    <row r="15609" spans="1:7">
      <c r="A15609" s="32">
        <v>2018</v>
      </c>
      <c r="B15609" s="32">
        <v>3548</v>
      </c>
      <c r="C15609" s="33" t="s">
        <v>563</v>
      </c>
      <c r="D15609" s="33" t="s">
        <v>564</v>
      </c>
      <c r="E15609" s="34">
        <v>1027426</v>
      </c>
      <c r="F15609" s="35">
        <v>1.0249999999999999</v>
      </c>
      <c r="G15609" s="34">
        <v>318.8</v>
      </c>
    </row>
    <row r="15610" spans="1:7">
      <c r="A15610" s="32">
        <v>2018</v>
      </c>
      <c r="B15610" s="32">
        <v>3601</v>
      </c>
      <c r="C15610" s="33" t="s">
        <v>563</v>
      </c>
      <c r="D15610" s="33" t="s">
        <v>564</v>
      </c>
      <c r="E15610" s="34">
        <v>19828</v>
      </c>
      <c r="F15610" s="35">
        <v>1.03</v>
      </c>
      <c r="G15610" s="34">
        <v>291.8</v>
      </c>
    </row>
    <row r="15611" spans="1:7">
      <c r="A15611" s="32">
        <v>2018</v>
      </c>
      <c r="B15611" s="32">
        <v>3601</v>
      </c>
      <c r="C15611" s="33" t="s">
        <v>563</v>
      </c>
      <c r="D15611" s="33" t="s">
        <v>564</v>
      </c>
      <c r="E15611" s="34">
        <v>381586</v>
      </c>
      <c r="F15611" s="35">
        <v>1.03</v>
      </c>
      <c r="G15611" s="34">
        <v>307.10000000000002</v>
      </c>
    </row>
    <row r="15612" spans="1:7">
      <c r="A15612" s="32">
        <v>2018</v>
      </c>
      <c r="B15612" s="32">
        <v>3601</v>
      </c>
      <c r="C15612" s="33" t="s">
        <v>563</v>
      </c>
      <c r="D15612" s="33" t="s">
        <v>564</v>
      </c>
      <c r="E15612" s="34">
        <v>513263</v>
      </c>
      <c r="F15612" s="35">
        <v>1.03</v>
      </c>
      <c r="G15612" s="34">
        <v>377.9</v>
      </c>
    </row>
    <row r="15613" spans="1:7">
      <c r="A15613" s="32">
        <v>2018</v>
      </c>
      <c r="B15613" s="32">
        <v>3601</v>
      </c>
      <c r="C15613" s="33" t="s">
        <v>563</v>
      </c>
      <c r="D15613" s="33" t="s">
        <v>564</v>
      </c>
      <c r="E15613" s="34">
        <v>10009</v>
      </c>
      <c r="F15613" s="35">
        <v>1.03</v>
      </c>
      <c r="G15613" s="34">
        <v>289.3</v>
      </c>
    </row>
    <row r="15614" spans="1:7">
      <c r="A15614" s="32">
        <v>2018</v>
      </c>
      <c r="B15614" s="32">
        <v>3609</v>
      </c>
      <c r="C15614" s="33" t="s">
        <v>563</v>
      </c>
      <c r="D15614" s="33" t="s">
        <v>564</v>
      </c>
      <c r="E15614" s="34">
        <v>197217</v>
      </c>
      <c r="F15614" s="35">
        <v>1.0249999999999999</v>
      </c>
      <c r="G15614" s="34">
        <v>265.39999999999998</v>
      </c>
    </row>
    <row r="15615" spans="1:7">
      <c r="A15615" s="32">
        <v>2018</v>
      </c>
      <c r="B15615" s="32">
        <v>3611</v>
      </c>
      <c r="C15615" s="33" t="s">
        <v>563</v>
      </c>
      <c r="D15615" s="33" t="s">
        <v>564</v>
      </c>
      <c r="E15615" s="34">
        <v>2250067</v>
      </c>
      <c r="F15615" s="35">
        <v>1.0309999999999999</v>
      </c>
      <c r="G15615" s="34">
        <v>275.3</v>
      </c>
    </row>
    <row r="15616" spans="1:7">
      <c r="A15616" s="32">
        <v>2018</v>
      </c>
      <c r="B15616" s="32">
        <v>3612</v>
      </c>
      <c r="C15616" s="33" t="s">
        <v>563</v>
      </c>
      <c r="D15616" s="33" t="s">
        <v>564</v>
      </c>
      <c r="E15616" s="34">
        <v>824878</v>
      </c>
      <c r="F15616" s="35">
        <v>1.0249999999999999</v>
      </c>
      <c r="G15616" s="34">
        <v>257.3</v>
      </c>
    </row>
    <row r="15617" spans="1:7">
      <c r="A15617" s="32">
        <v>2018</v>
      </c>
      <c r="B15617" s="32">
        <v>3628</v>
      </c>
      <c r="C15617" s="33" t="s">
        <v>563</v>
      </c>
      <c r="D15617" s="33" t="s">
        <v>564</v>
      </c>
      <c r="E15617" s="34">
        <v>6908</v>
      </c>
      <c r="F15617" s="35">
        <v>1.0229999999999999</v>
      </c>
      <c r="G15617" s="34">
        <v>315.3</v>
      </c>
    </row>
    <row r="15618" spans="1:7">
      <c r="A15618" s="32">
        <v>2018</v>
      </c>
      <c r="B15618" s="32">
        <v>3628</v>
      </c>
      <c r="C15618" s="33" t="s">
        <v>563</v>
      </c>
      <c r="D15618" s="33" t="s">
        <v>564</v>
      </c>
      <c r="E15618" s="34">
        <v>1417</v>
      </c>
      <c r="F15618" s="35">
        <v>1.0229999999999999</v>
      </c>
      <c r="G15618" s="34">
        <v>309.5</v>
      </c>
    </row>
    <row r="15619" spans="1:7">
      <c r="A15619" s="32">
        <v>2018</v>
      </c>
      <c r="B15619" s="32">
        <v>3628</v>
      </c>
      <c r="C15619" s="33" t="s">
        <v>563</v>
      </c>
      <c r="D15619" s="33" t="s">
        <v>564</v>
      </c>
      <c r="E15619" s="34">
        <v>16416</v>
      </c>
      <c r="F15619" s="35">
        <v>1.0229999999999999</v>
      </c>
      <c r="G15619" s="34">
        <v>330.8</v>
      </c>
    </row>
    <row r="15620" spans="1:7">
      <c r="A15620" s="32">
        <v>2018</v>
      </c>
      <c r="B15620" s="32">
        <v>3628</v>
      </c>
      <c r="C15620" s="33" t="s">
        <v>563</v>
      </c>
      <c r="D15620" s="33" t="s">
        <v>564</v>
      </c>
      <c r="E15620" s="34">
        <v>207398</v>
      </c>
      <c r="F15620" s="35">
        <v>1.0229999999999999</v>
      </c>
      <c r="G15620" s="34">
        <v>302.10000000000002</v>
      </c>
    </row>
    <row r="15621" spans="1:7">
      <c r="A15621" s="32">
        <v>2018</v>
      </c>
      <c r="B15621" s="32">
        <v>3628</v>
      </c>
      <c r="C15621" s="33" t="s">
        <v>563</v>
      </c>
      <c r="D15621" s="33" t="s">
        <v>564</v>
      </c>
      <c r="E15621" s="34">
        <v>127573</v>
      </c>
      <c r="F15621" s="35">
        <v>1.0229999999999999</v>
      </c>
      <c r="G15621" s="34">
        <v>301.60000000000002</v>
      </c>
    </row>
    <row r="15622" spans="1:7">
      <c r="A15622" s="32">
        <v>2018</v>
      </c>
      <c r="B15622" s="32">
        <v>3628</v>
      </c>
      <c r="C15622" s="33" t="s">
        <v>563</v>
      </c>
      <c r="D15622" s="33" t="s">
        <v>564</v>
      </c>
      <c r="E15622" s="34">
        <v>77280</v>
      </c>
      <c r="F15622" s="35">
        <v>1.0229999999999999</v>
      </c>
      <c r="G15622" s="34">
        <v>302</v>
      </c>
    </row>
    <row r="15623" spans="1:7">
      <c r="A15623" s="32">
        <v>2018</v>
      </c>
      <c r="B15623" s="32">
        <v>3628</v>
      </c>
      <c r="C15623" s="33" t="s">
        <v>563</v>
      </c>
      <c r="D15623" s="33" t="s">
        <v>564</v>
      </c>
      <c r="E15623" s="34">
        <v>25911</v>
      </c>
      <c r="F15623" s="35">
        <v>1.0229999999999999</v>
      </c>
      <c r="G15623" s="34">
        <v>298.60000000000002</v>
      </c>
    </row>
    <row r="15624" spans="1:7">
      <c r="A15624" s="32">
        <v>2018</v>
      </c>
      <c r="B15624" s="32">
        <v>3628</v>
      </c>
      <c r="C15624" s="33" t="s">
        <v>563</v>
      </c>
      <c r="D15624" s="33" t="s">
        <v>564</v>
      </c>
      <c r="E15624" s="34">
        <v>32291</v>
      </c>
      <c r="F15624" s="35">
        <v>1.0229999999999999</v>
      </c>
      <c r="G15624" s="34">
        <v>300.3</v>
      </c>
    </row>
    <row r="15625" spans="1:7">
      <c r="A15625" s="32">
        <v>2018</v>
      </c>
      <c r="B15625" s="32">
        <v>3628</v>
      </c>
      <c r="C15625" s="33" t="s">
        <v>563</v>
      </c>
      <c r="D15625" s="33" t="s">
        <v>564</v>
      </c>
      <c r="E15625" s="34">
        <v>60242</v>
      </c>
      <c r="F15625" s="35">
        <v>1.0229999999999999</v>
      </c>
      <c r="G15625" s="34">
        <v>310.3</v>
      </c>
    </row>
    <row r="15626" spans="1:7">
      <c r="A15626" s="32">
        <v>2018</v>
      </c>
      <c r="B15626" s="32">
        <v>3630</v>
      </c>
      <c r="C15626" s="33" t="s">
        <v>563</v>
      </c>
      <c r="D15626" s="33" t="s">
        <v>564</v>
      </c>
      <c r="E15626" s="34">
        <v>233727</v>
      </c>
      <c r="F15626" s="35">
        <v>1.0389999999999999</v>
      </c>
      <c r="G15626" s="34">
        <v>499.3</v>
      </c>
    </row>
    <row r="15627" spans="1:7">
      <c r="A15627" s="32">
        <v>2018</v>
      </c>
      <c r="B15627" s="32">
        <v>3631</v>
      </c>
      <c r="C15627" s="33" t="s">
        <v>563</v>
      </c>
      <c r="D15627" s="33" t="s">
        <v>564</v>
      </c>
      <c r="E15627" s="34">
        <v>224693</v>
      </c>
      <c r="F15627" s="35">
        <v>1.0389999999999999</v>
      </c>
      <c r="G15627" s="34">
        <v>328.3</v>
      </c>
    </row>
    <row r="15628" spans="1:7">
      <c r="A15628" s="32">
        <v>2018</v>
      </c>
      <c r="B15628" s="32">
        <v>3631</v>
      </c>
      <c r="C15628" s="33" t="s">
        <v>565</v>
      </c>
      <c r="D15628" s="33" t="s">
        <v>566</v>
      </c>
      <c r="E15628" s="34">
        <v>65</v>
      </c>
      <c r="F15628" s="35">
        <v>5.8380000000000001</v>
      </c>
      <c r="G15628" s="34">
        <v>2117.4</v>
      </c>
    </row>
    <row r="15629" spans="1:7">
      <c r="A15629" s="32">
        <v>2018</v>
      </c>
      <c r="B15629" s="32">
        <v>3648</v>
      </c>
      <c r="C15629" s="33" t="s">
        <v>563</v>
      </c>
      <c r="D15629" s="33" t="s">
        <v>564</v>
      </c>
      <c r="E15629" s="34">
        <v>87279</v>
      </c>
      <c r="F15629" s="35">
        <v>1.04</v>
      </c>
      <c r="G15629" s="34">
        <v>406.9</v>
      </c>
    </row>
    <row r="15630" spans="1:7">
      <c r="A15630" s="32">
        <v>2018</v>
      </c>
      <c r="B15630" s="32">
        <v>3775</v>
      </c>
      <c r="C15630" s="33" t="s">
        <v>563</v>
      </c>
      <c r="D15630" s="33" t="s">
        <v>564</v>
      </c>
      <c r="E15630" s="34">
        <v>483</v>
      </c>
      <c r="F15630" s="35">
        <v>1.028</v>
      </c>
      <c r="G15630" s="34">
        <v>389.1</v>
      </c>
    </row>
    <row r="15631" spans="1:7">
      <c r="A15631" s="32">
        <v>2018</v>
      </c>
      <c r="B15631" s="32">
        <v>3775</v>
      </c>
      <c r="C15631" s="33" t="s">
        <v>563</v>
      </c>
      <c r="D15631" s="33" t="s">
        <v>564</v>
      </c>
      <c r="E15631" s="34">
        <v>107874</v>
      </c>
      <c r="F15631" s="35">
        <v>1.03</v>
      </c>
      <c r="G15631" s="34">
        <v>354.2</v>
      </c>
    </row>
    <row r="15632" spans="1:7">
      <c r="A15632" s="32">
        <v>2018</v>
      </c>
      <c r="B15632" s="32">
        <v>3775</v>
      </c>
      <c r="C15632" s="33" t="s">
        <v>563</v>
      </c>
      <c r="D15632" s="33" t="s">
        <v>564</v>
      </c>
      <c r="E15632" s="34">
        <v>112898</v>
      </c>
      <c r="F15632" s="35">
        <v>1.0289999999999999</v>
      </c>
      <c r="G15632" s="34">
        <v>369.3</v>
      </c>
    </row>
    <row r="15633" spans="1:7">
      <c r="A15633" s="32">
        <v>2018</v>
      </c>
      <c r="B15633" s="32">
        <v>3775</v>
      </c>
      <c r="C15633" s="33" t="s">
        <v>563</v>
      </c>
      <c r="D15633" s="33" t="s">
        <v>564</v>
      </c>
      <c r="E15633" s="34">
        <v>158211</v>
      </c>
      <c r="F15633" s="35">
        <v>1.03</v>
      </c>
      <c r="G15633" s="34">
        <v>359.7</v>
      </c>
    </row>
    <row r="15634" spans="1:7">
      <c r="A15634" s="32">
        <v>2018</v>
      </c>
      <c r="B15634" s="32">
        <v>3775</v>
      </c>
      <c r="C15634" s="33" t="s">
        <v>563</v>
      </c>
      <c r="D15634" s="33" t="s">
        <v>564</v>
      </c>
      <c r="E15634" s="34">
        <v>403304</v>
      </c>
      <c r="F15634" s="35">
        <v>1.0289999999999999</v>
      </c>
      <c r="G15634" s="34">
        <v>366.7</v>
      </c>
    </row>
    <row r="15635" spans="1:7">
      <c r="A15635" s="32">
        <v>2018</v>
      </c>
      <c r="B15635" s="32">
        <v>3797</v>
      </c>
      <c r="C15635" s="33" t="s">
        <v>353</v>
      </c>
      <c r="D15635" s="33" t="s">
        <v>354</v>
      </c>
      <c r="E15635" s="34">
        <v>11744</v>
      </c>
      <c r="F15635" s="35">
        <v>25.295999999999999</v>
      </c>
      <c r="G15635" s="34">
        <v>297</v>
      </c>
    </row>
    <row r="15636" spans="1:7">
      <c r="A15636" s="32">
        <v>2018</v>
      </c>
      <c r="B15636" s="32">
        <v>3797</v>
      </c>
      <c r="C15636" s="33" t="s">
        <v>353</v>
      </c>
      <c r="D15636" s="33" t="s">
        <v>354</v>
      </c>
      <c r="E15636" s="34">
        <v>11875</v>
      </c>
      <c r="F15636" s="35">
        <v>25.71</v>
      </c>
      <c r="G15636" s="34">
        <v>289.2</v>
      </c>
    </row>
    <row r="15637" spans="1:7">
      <c r="A15637" s="32">
        <v>2018</v>
      </c>
      <c r="B15637" s="32">
        <v>3797</v>
      </c>
      <c r="C15637" s="33" t="s">
        <v>563</v>
      </c>
      <c r="D15637" s="33" t="s">
        <v>564</v>
      </c>
      <c r="E15637" s="34">
        <v>2165054</v>
      </c>
      <c r="F15637" s="35">
        <v>1.056</v>
      </c>
      <c r="G15637" s="34">
        <v>330.5</v>
      </c>
    </row>
    <row r="15638" spans="1:7">
      <c r="A15638" s="32">
        <v>2018</v>
      </c>
      <c r="B15638" s="32">
        <v>3804</v>
      </c>
      <c r="C15638" s="33" t="s">
        <v>563</v>
      </c>
      <c r="D15638" s="33" t="s">
        <v>564</v>
      </c>
      <c r="E15638" s="34">
        <v>2069212</v>
      </c>
      <c r="F15638" s="35">
        <v>1.0489999999999999</v>
      </c>
      <c r="G15638" s="34">
        <v>304.89999999999998</v>
      </c>
    </row>
    <row r="15639" spans="1:7">
      <c r="A15639" s="32">
        <v>2018</v>
      </c>
      <c r="B15639" s="32">
        <v>3804</v>
      </c>
      <c r="C15639" s="33" t="s">
        <v>563</v>
      </c>
      <c r="D15639" s="33" t="s">
        <v>564</v>
      </c>
      <c r="E15639" s="34">
        <v>203968</v>
      </c>
      <c r="F15639" s="35">
        <v>1.0489999999999999</v>
      </c>
      <c r="G15639" s="34">
        <v>304.89999999999998</v>
      </c>
    </row>
    <row r="15640" spans="1:7">
      <c r="A15640" s="32">
        <v>2018</v>
      </c>
      <c r="B15640" s="32">
        <v>3809</v>
      </c>
      <c r="C15640" s="33" t="s">
        <v>353</v>
      </c>
      <c r="D15640" s="33" t="s">
        <v>354</v>
      </c>
      <c r="E15640" s="34">
        <v>23711</v>
      </c>
      <c r="F15640" s="35">
        <v>25.638000000000002</v>
      </c>
      <c r="G15640" s="34">
        <v>366.3</v>
      </c>
    </row>
    <row r="15641" spans="1:7">
      <c r="A15641" s="32">
        <v>2018</v>
      </c>
      <c r="B15641" s="32">
        <v>3809</v>
      </c>
      <c r="C15641" s="33" t="s">
        <v>565</v>
      </c>
      <c r="D15641" s="33" t="s">
        <v>566</v>
      </c>
      <c r="E15641" s="34">
        <v>2476</v>
      </c>
      <c r="F15641" s="35">
        <v>5.88</v>
      </c>
      <c r="G15641" s="34">
        <v>1423.5</v>
      </c>
    </row>
    <row r="15642" spans="1:7">
      <c r="A15642" s="32">
        <v>2018</v>
      </c>
      <c r="B15642" s="32">
        <v>3809</v>
      </c>
      <c r="C15642" s="33" t="s">
        <v>565</v>
      </c>
      <c r="D15642" s="33" t="s">
        <v>566</v>
      </c>
      <c r="E15642" s="34">
        <v>2253</v>
      </c>
      <c r="F15642" s="35">
        <v>5.88</v>
      </c>
      <c r="G15642" s="34">
        <v>1490</v>
      </c>
    </row>
    <row r="15643" spans="1:7">
      <c r="A15643" s="32">
        <v>2018</v>
      </c>
      <c r="B15643" s="32">
        <v>3809</v>
      </c>
      <c r="C15643" s="33" t="s">
        <v>567</v>
      </c>
      <c r="D15643" s="33" t="s">
        <v>566</v>
      </c>
      <c r="E15643" s="34">
        <v>78716</v>
      </c>
      <c r="F15643" s="35">
        <v>6.3840000000000003</v>
      </c>
      <c r="G15643" s="34">
        <v>707.8</v>
      </c>
    </row>
    <row r="15644" spans="1:7">
      <c r="A15644" s="32">
        <v>2018</v>
      </c>
      <c r="B15644" s="32">
        <v>3809</v>
      </c>
      <c r="C15644" s="33" t="s">
        <v>353</v>
      </c>
      <c r="D15644" s="33" t="s">
        <v>354</v>
      </c>
      <c r="E15644" s="34">
        <v>11894</v>
      </c>
      <c r="F15644" s="35">
        <v>24.9</v>
      </c>
      <c r="G15644" s="34">
        <v>361.5</v>
      </c>
    </row>
    <row r="15645" spans="1:7">
      <c r="A15645" s="32">
        <v>2018</v>
      </c>
      <c r="B15645" s="32">
        <v>3809</v>
      </c>
      <c r="C15645" s="33" t="s">
        <v>563</v>
      </c>
      <c r="D15645" s="33" t="s">
        <v>564</v>
      </c>
      <c r="E15645" s="34">
        <v>499990</v>
      </c>
      <c r="F15645" s="35">
        <v>1.0489999999999999</v>
      </c>
      <c r="G15645" s="34">
        <v>283.60000000000002</v>
      </c>
    </row>
    <row r="15646" spans="1:7">
      <c r="A15646" s="32">
        <v>2018</v>
      </c>
      <c r="B15646" s="32">
        <v>3845</v>
      </c>
      <c r="C15646" s="33" t="s">
        <v>565</v>
      </c>
      <c r="D15646" s="33" t="s">
        <v>566</v>
      </c>
      <c r="E15646" s="34">
        <v>1386</v>
      </c>
      <c r="F15646" s="35">
        <v>6</v>
      </c>
      <c r="G15646" s="34" t="s">
        <v>364</v>
      </c>
    </row>
    <row r="15647" spans="1:7">
      <c r="A15647" s="32">
        <v>2018</v>
      </c>
      <c r="B15647" s="32">
        <v>3845</v>
      </c>
      <c r="C15647" s="33" t="s">
        <v>363</v>
      </c>
      <c r="D15647" s="33" t="s">
        <v>354</v>
      </c>
      <c r="E15647" s="34">
        <v>58808</v>
      </c>
      <c r="F15647" s="35">
        <v>16.850000000000001</v>
      </c>
      <c r="G15647" s="34" t="s">
        <v>364</v>
      </c>
    </row>
    <row r="15648" spans="1:7">
      <c r="A15648" s="32">
        <v>2018</v>
      </c>
      <c r="B15648" s="32">
        <v>3845</v>
      </c>
      <c r="C15648" s="33" t="s">
        <v>363</v>
      </c>
      <c r="D15648" s="33" t="s">
        <v>354</v>
      </c>
      <c r="E15648" s="34">
        <v>44061</v>
      </c>
      <c r="F15648" s="35">
        <v>16.12</v>
      </c>
      <c r="G15648" s="34" t="s">
        <v>364</v>
      </c>
    </row>
    <row r="15649" spans="1:7">
      <c r="A15649" s="32">
        <v>2018</v>
      </c>
      <c r="B15649" s="32">
        <v>3845</v>
      </c>
      <c r="C15649" s="33" t="s">
        <v>365</v>
      </c>
      <c r="D15649" s="33" t="s">
        <v>354</v>
      </c>
      <c r="E15649" s="34">
        <v>2301</v>
      </c>
      <c r="F15649" s="35">
        <v>15.54</v>
      </c>
      <c r="G15649" s="34" t="s">
        <v>364</v>
      </c>
    </row>
    <row r="15650" spans="1:7">
      <c r="A15650" s="32">
        <v>2018</v>
      </c>
      <c r="B15650" s="32">
        <v>3935</v>
      </c>
      <c r="C15650" s="33" t="s">
        <v>353</v>
      </c>
      <c r="D15650" s="33" t="s">
        <v>354</v>
      </c>
      <c r="E15650" s="34">
        <v>15290</v>
      </c>
      <c r="F15650" s="35">
        <v>23.832000000000001</v>
      </c>
      <c r="G15650" s="34">
        <v>222.6</v>
      </c>
    </row>
    <row r="15651" spans="1:7">
      <c r="A15651" s="32">
        <v>2018</v>
      </c>
      <c r="B15651" s="32">
        <v>3935</v>
      </c>
      <c r="C15651" s="33" t="s">
        <v>353</v>
      </c>
      <c r="D15651" s="33" t="s">
        <v>354</v>
      </c>
      <c r="E15651" s="34">
        <v>3203</v>
      </c>
      <c r="F15651" s="35">
        <v>24.795999999999999</v>
      </c>
      <c r="G15651" s="34">
        <v>213.4</v>
      </c>
    </row>
    <row r="15652" spans="1:7">
      <c r="A15652" s="32">
        <v>2018</v>
      </c>
      <c r="B15652" s="32">
        <v>3935</v>
      </c>
      <c r="C15652" s="33" t="s">
        <v>353</v>
      </c>
      <c r="D15652" s="33" t="s">
        <v>354</v>
      </c>
      <c r="E15652" s="34">
        <v>3203</v>
      </c>
      <c r="F15652" s="35">
        <v>24.795999999999999</v>
      </c>
      <c r="G15652" s="34">
        <v>213.4</v>
      </c>
    </row>
    <row r="15653" spans="1:7">
      <c r="A15653" s="32">
        <v>2018</v>
      </c>
      <c r="B15653" s="32">
        <v>3935</v>
      </c>
      <c r="C15653" s="33" t="s">
        <v>353</v>
      </c>
      <c r="D15653" s="33" t="s">
        <v>354</v>
      </c>
      <c r="E15653" s="34">
        <v>15290</v>
      </c>
      <c r="F15653" s="35">
        <v>23.832000000000001</v>
      </c>
      <c r="G15653" s="34">
        <v>222.6</v>
      </c>
    </row>
    <row r="15654" spans="1:7">
      <c r="A15654" s="32">
        <v>2018</v>
      </c>
      <c r="B15654" s="32">
        <v>3935</v>
      </c>
      <c r="C15654" s="33" t="s">
        <v>353</v>
      </c>
      <c r="D15654" s="33" t="s">
        <v>354</v>
      </c>
      <c r="E15654" s="34">
        <v>4770</v>
      </c>
      <c r="F15654" s="35">
        <v>23.713999999999999</v>
      </c>
      <c r="G15654" s="34">
        <v>237.9</v>
      </c>
    </row>
    <row r="15655" spans="1:7">
      <c r="A15655" s="32">
        <v>2018</v>
      </c>
      <c r="B15655" s="32">
        <v>3935</v>
      </c>
      <c r="C15655" s="33" t="s">
        <v>565</v>
      </c>
      <c r="D15655" s="33" t="s">
        <v>566</v>
      </c>
      <c r="E15655" s="34">
        <v>11946</v>
      </c>
      <c r="F15655" s="35">
        <v>5.7670000000000003</v>
      </c>
      <c r="G15655" s="34">
        <v>1754</v>
      </c>
    </row>
    <row r="15656" spans="1:7">
      <c r="A15656" s="32">
        <v>2018</v>
      </c>
      <c r="B15656" s="32">
        <v>3935</v>
      </c>
      <c r="C15656" s="33" t="s">
        <v>353</v>
      </c>
      <c r="D15656" s="33" t="s">
        <v>354</v>
      </c>
      <c r="E15656" s="34">
        <v>27094</v>
      </c>
      <c r="F15656" s="35">
        <v>23.978000000000002</v>
      </c>
      <c r="G15656" s="34">
        <v>236.5</v>
      </c>
    </row>
    <row r="15657" spans="1:7">
      <c r="A15657" s="32">
        <v>2018</v>
      </c>
      <c r="B15657" s="32">
        <v>3935</v>
      </c>
      <c r="C15657" s="33" t="s">
        <v>353</v>
      </c>
      <c r="D15657" s="33" t="s">
        <v>354</v>
      </c>
      <c r="E15657" s="34">
        <v>27094</v>
      </c>
      <c r="F15657" s="35">
        <v>23.978000000000002</v>
      </c>
      <c r="G15657" s="34">
        <v>236.5</v>
      </c>
    </row>
    <row r="15658" spans="1:7">
      <c r="A15658" s="32">
        <v>2018</v>
      </c>
      <c r="B15658" s="32">
        <v>3935</v>
      </c>
      <c r="C15658" s="33" t="s">
        <v>353</v>
      </c>
      <c r="D15658" s="33" t="s">
        <v>354</v>
      </c>
      <c r="E15658" s="34">
        <v>19051</v>
      </c>
      <c r="F15658" s="35">
        <v>24.166</v>
      </c>
      <c r="G15658" s="34">
        <v>231.2</v>
      </c>
    </row>
    <row r="15659" spans="1:7">
      <c r="A15659" s="32">
        <v>2018</v>
      </c>
      <c r="B15659" s="32">
        <v>3935</v>
      </c>
      <c r="C15659" s="33" t="s">
        <v>353</v>
      </c>
      <c r="D15659" s="33" t="s">
        <v>354</v>
      </c>
      <c r="E15659" s="34">
        <v>37650</v>
      </c>
      <c r="F15659" s="35">
        <v>24.24</v>
      </c>
      <c r="G15659" s="34">
        <v>229.8</v>
      </c>
    </row>
    <row r="15660" spans="1:7">
      <c r="A15660" s="32">
        <v>2018</v>
      </c>
      <c r="B15660" s="32">
        <v>3935</v>
      </c>
      <c r="C15660" s="33" t="s">
        <v>353</v>
      </c>
      <c r="D15660" s="33" t="s">
        <v>354</v>
      </c>
      <c r="E15660" s="34">
        <v>37650</v>
      </c>
      <c r="F15660" s="35">
        <v>24.24</v>
      </c>
      <c r="G15660" s="34">
        <v>229.8</v>
      </c>
    </row>
    <row r="15661" spans="1:7">
      <c r="A15661" s="32">
        <v>2018</v>
      </c>
      <c r="B15661" s="32">
        <v>3935</v>
      </c>
      <c r="C15661" s="33" t="s">
        <v>353</v>
      </c>
      <c r="D15661" s="33" t="s">
        <v>354</v>
      </c>
      <c r="E15661" s="34">
        <v>4810</v>
      </c>
      <c r="F15661" s="35">
        <v>24.995999999999999</v>
      </c>
      <c r="G15661" s="34">
        <v>157.69999999999999</v>
      </c>
    </row>
    <row r="15662" spans="1:7">
      <c r="A15662" s="32">
        <v>2018</v>
      </c>
      <c r="B15662" s="32">
        <v>3935</v>
      </c>
      <c r="C15662" s="33" t="s">
        <v>353</v>
      </c>
      <c r="D15662" s="33" t="s">
        <v>354</v>
      </c>
      <c r="E15662" s="34">
        <v>46558</v>
      </c>
      <c r="F15662" s="35">
        <v>25.23</v>
      </c>
      <c r="G15662" s="34">
        <v>159.5</v>
      </c>
    </row>
    <row r="15663" spans="1:7">
      <c r="A15663" s="32">
        <v>2018</v>
      </c>
      <c r="B15663" s="32">
        <v>3935</v>
      </c>
      <c r="C15663" s="33" t="s">
        <v>353</v>
      </c>
      <c r="D15663" s="33" t="s">
        <v>354</v>
      </c>
      <c r="E15663" s="34">
        <v>139585</v>
      </c>
      <c r="F15663" s="35">
        <v>24.998000000000001</v>
      </c>
      <c r="G15663" s="34">
        <v>159</v>
      </c>
    </row>
    <row r="15664" spans="1:7">
      <c r="A15664" s="32">
        <v>2018</v>
      </c>
      <c r="B15664" s="32">
        <v>3935</v>
      </c>
      <c r="C15664" s="33" t="s">
        <v>353</v>
      </c>
      <c r="D15664" s="33" t="s">
        <v>354</v>
      </c>
      <c r="E15664" s="34">
        <v>17845</v>
      </c>
      <c r="F15664" s="35">
        <v>23.981999999999999</v>
      </c>
      <c r="G15664" s="34">
        <v>248.9</v>
      </c>
    </row>
    <row r="15665" spans="1:7">
      <c r="A15665" s="32">
        <v>2018</v>
      </c>
      <c r="B15665" s="32">
        <v>3935</v>
      </c>
      <c r="C15665" s="33" t="s">
        <v>353</v>
      </c>
      <c r="D15665" s="33" t="s">
        <v>354</v>
      </c>
      <c r="E15665" s="34">
        <v>17845</v>
      </c>
      <c r="F15665" s="35">
        <v>23.981999999999999</v>
      </c>
      <c r="G15665" s="34">
        <v>248.9</v>
      </c>
    </row>
    <row r="15666" spans="1:7">
      <c r="A15666" s="32">
        <v>2018</v>
      </c>
      <c r="B15666" s="32">
        <v>3935</v>
      </c>
      <c r="C15666" s="33" t="s">
        <v>353</v>
      </c>
      <c r="D15666" s="33" t="s">
        <v>354</v>
      </c>
      <c r="E15666" s="34">
        <v>13196</v>
      </c>
      <c r="F15666" s="35">
        <v>24.707999999999998</v>
      </c>
      <c r="G15666" s="34">
        <v>238.3</v>
      </c>
    </row>
    <row r="15667" spans="1:7">
      <c r="A15667" s="32">
        <v>2018</v>
      </c>
      <c r="B15667" s="32">
        <v>3935</v>
      </c>
      <c r="C15667" s="33" t="s">
        <v>353</v>
      </c>
      <c r="D15667" s="33" t="s">
        <v>354</v>
      </c>
      <c r="E15667" s="34">
        <v>13196</v>
      </c>
      <c r="F15667" s="35">
        <v>24.707999999999998</v>
      </c>
      <c r="G15667" s="34">
        <v>238.3</v>
      </c>
    </row>
    <row r="15668" spans="1:7">
      <c r="A15668" s="32">
        <v>2018</v>
      </c>
      <c r="B15668" s="32">
        <v>3943</v>
      </c>
      <c r="C15668" s="33" t="s">
        <v>565</v>
      </c>
      <c r="D15668" s="33" t="s">
        <v>566</v>
      </c>
      <c r="E15668" s="34">
        <v>3160</v>
      </c>
      <c r="F15668" s="35">
        <v>5.8</v>
      </c>
      <c r="G15668" s="34">
        <v>1738</v>
      </c>
    </row>
    <row r="15669" spans="1:7">
      <c r="A15669" s="32">
        <v>2018</v>
      </c>
      <c r="B15669" s="32">
        <v>3943</v>
      </c>
      <c r="C15669" s="33" t="s">
        <v>353</v>
      </c>
      <c r="D15669" s="33" t="s">
        <v>354</v>
      </c>
      <c r="E15669" s="34">
        <v>29989</v>
      </c>
      <c r="F15669" s="35">
        <v>25.091000000000001</v>
      </c>
      <c r="G15669" s="34">
        <v>366.2</v>
      </c>
    </row>
    <row r="15670" spans="1:7">
      <c r="A15670" s="32">
        <v>2018</v>
      </c>
      <c r="B15670" s="32">
        <v>3943</v>
      </c>
      <c r="C15670" s="33" t="s">
        <v>353</v>
      </c>
      <c r="D15670" s="33" t="s">
        <v>354</v>
      </c>
      <c r="E15670" s="34">
        <v>52060</v>
      </c>
      <c r="F15670" s="35">
        <v>25.742999999999999</v>
      </c>
      <c r="G15670" s="34">
        <v>166.1</v>
      </c>
    </row>
    <row r="15671" spans="1:7">
      <c r="A15671" s="32">
        <v>2018</v>
      </c>
      <c r="B15671" s="32">
        <v>3943</v>
      </c>
      <c r="C15671" s="33" t="s">
        <v>353</v>
      </c>
      <c r="D15671" s="33" t="s">
        <v>354</v>
      </c>
      <c r="E15671" s="34">
        <v>94726</v>
      </c>
      <c r="F15671" s="35">
        <v>25.114999999999998</v>
      </c>
      <c r="G15671" s="34">
        <v>259.5</v>
      </c>
    </row>
    <row r="15672" spans="1:7">
      <c r="A15672" s="32">
        <v>2018</v>
      </c>
      <c r="B15672" s="32">
        <v>3944</v>
      </c>
      <c r="C15672" s="33" t="s">
        <v>563</v>
      </c>
      <c r="D15672" s="33" t="s">
        <v>564</v>
      </c>
      <c r="E15672" s="34">
        <v>13735</v>
      </c>
      <c r="F15672" s="35">
        <v>1.07</v>
      </c>
      <c r="G15672" s="34">
        <v>268.5</v>
      </c>
    </row>
    <row r="15673" spans="1:7">
      <c r="A15673" s="32">
        <v>2018</v>
      </c>
      <c r="B15673" s="32">
        <v>3944</v>
      </c>
      <c r="C15673" s="33" t="s">
        <v>353</v>
      </c>
      <c r="D15673" s="33" t="s">
        <v>354</v>
      </c>
      <c r="E15673" s="34">
        <v>402486</v>
      </c>
      <c r="F15673" s="35">
        <v>25.367999999999999</v>
      </c>
      <c r="G15673" s="34">
        <v>208.9</v>
      </c>
    </row>
    <row r="15674" spans="1:7">
      <c r="A15674" s="32">
        <v>2018</v>
      </c>
      <c r="B15674" s="32">
        <v>3948</v>
      </c>
      <c r="C15674" s="33" t="s">
        <v>353</v>
      </c>
      <c r="D15674" s="33" t="s">
        <v>354</v>
      </c>
      <c r="E15674" s="34">
        <v>11051</v>
      </c>
      <c r="F15674" s="35">
        <v>24.562000000000001</v>
      </c>
      <c r="G15674" s="34">
        <v>256.3</v>
      </c>
    </row>
    <row r="15675" spans="1:7">
      <c r="A15675" s="32">
        <v>2018</v>
      </c>
      <c r="B15675" s="32">
        <v>3948</v>
      </c>
      <c r="C15675" s="33" t="s">
        <v>353</v>
      </c>
      <c r="D15675" s="33" t="s">
        <v>354</v>
      </c>
      <c r="E15675" s="34">
        <v>14659</v>
      </c>
      <c r="F15675" s="35">
        <v>24.315999999999999</v>
      </c>
      <c r="G15675" s="34">
        <v>265.89999999999998</v>
      </c>
    </row>
    <row r="15676" spans="1:7">
      <c r="A15676" s="32">
        <v>2018</v>
      </c>
      <c r="B15676" s="32">
        <v>3948</v>
      </c>
      <c r="C15676" s="33" t="s">
        <v>353</v>
      </c>
      <c r="D15676" s="33" t="s">
        <v>354</v>
      </c>
      <c r="E15676" s="34">
        <v>12322</v>
      </c>
      <c r="F15676" s="35">
        <v>24.436</v>
      </c>
      <c r="G15676" s="34">
        <v>251.3</v>
      </c>
    </row>
    <row r="15677" spans="1:7">
      <c r="A15677" s="32">
        <v>2018</v>
      </c>
      <c r="B15677" s="32">
        <v>3948</v>
      </c>
      <c r="C15677" s="33" t="s">
        <v>353</v>
      </c>
      <c r="D15677" s="33" t="s">
        <v>354</v>
      </c>
      <c r="E15677" s="34">
        <v>12322</v>
      </c>
      <c r="F15677" s="35">
        <v>24.436</v>
      </c>
      <c r="G15677" s="34">
        <v>251.3</v>
      </c>
    </row>
    <row r="15678" spans="1:7">
      <c r="A15678" s="32">
        <v>2018</v>
      </c>
      <c r="B15678" s="32">
        <v>3948</v>
      </c>
      <c r="C15678" s="33" t="s">
        <v>353</v>
      </c>
      <c r="D15678" s="33" t="s">
        <v>354</v>
      </c>
      <c r="E15678" s="34">
        <v>1509</v>
      </c>
      <c r="F15678" s="35">
        <v>23.643999999999998</v>
      </c>
      <c r="G15678" s="34">
        <v>278.3</v>
      </c>
    </row>
    <row r="15679" spans="1:7">
      <c r="A15679" s="32">
        <v>2018</v>
      </c>
      <c r="B15679" s="32">
        <v>3948</v>
      </c>
      <c r="C15679" s="33" t="s">
        <v>353</v>
      </c>
      <c r="D15679" s="33" t="s">
        <v>354</v>
      </c>
      <c r="E15679" s="34">
        <v>1509</v>
      </c>
      <c r="F15679" s="35">
        <v>23.643999999999998</v>
      </c>
      <c r="G15679" s="34">
        <v>278.3</v>
      </c>
    </row>
    <row r="15680" spans="1:7">
      <c r="A15680" s="32">
        <v>2018</v>
      </c>
      <c r="B15680" s="32">
        <v>3948</v>
      </c>
      <c r="C15680" s="33" t="s">
        <v>353</v>
      </c>
      <c r="D15680" s="33" t="s">
        <v>354</v>
      </c>
      <c r="E15680" s="34">
        <v>2398</v>
      </c>
      <c r="F15680" s="35">
        <v>24.3</v>
      </c>
      <c r="G15680" s="34">
        <v>256.60000000000002</v>
      </c>
    </row>
    <row r="15681" spans="1:7">
      <c r="A15681" s="32">
        <v>2018</v>
      </c>
      <c r="B15681" s="32">
        <v>3948</v>
      </c>
      <c r="C15681" s="33" t="s">
        <v>353</v>
      </c>
      <c r="D15681" s="33" t="s">
        <v>354</v>
      </c>
      <c r="E15681" s="34">
        <v>2398</v>
      </c>
      <c r="F15681" s="35">
        <v>24.3</v>
      </c>
      <c r="G15681" s="34">
        <v>256.60000000000002</v>
      </c>
    </row>
    <row r="15682" spans="1:7">
      <c r="A15682" s="32">
        <v>2018</v>
      </c>
      <c r="B15682" s="32">
        <v>3948</v>
      </c>
      <c r="C15682" s="33" t="s">
        <v>353</v>
      </c>
      <c r="D15682" s="33" t="s">
        <v>354</v>
      </c>
      <c r="E15682" s="34">
        <v>3962</v>
      </c>
      <c r="F15682" s="35">
        <v>24.994</v>
      </c>
      <c r="G15682" s="34">
        <v>263.5</v>
      </c>
    </row>
    <row r="15683" spans="1:7">
      <c r="A15683" s="32">
        <v>2018</v>
      </c>
      <c r="B15683" s="32">
        <v>3948</v>
      </c>
      <c r="C15683" s="33" t="s">
        <v>353</v>
      </c>
      <c r="D15683" s="33" t="s">
        <v>354</v>
      </c>
      <c r="E15683" s="34">
        <v>3962</v>
      </c>
      <c r="F15683" s="35">
        <v>24.994</v>
      </c>
      <c r="G15683" s="34">
        <v>263.5</v>
      </c>
    </row>
    <row r="15684" spans="1:7">
      <c r="A15684" s="32">
        <v>2018</v>
      </c>
      <c r="B15684" s="32">
        <v>3948</v>
      </c>
      <c r="C15684" s="33" t="s">
        <v>353</v>
      </c>
      <c r="D15684" s="33" t="s">
        <v>354</v>
      </c>
      <c r="E15684" s="34">
        <v>4082</v>
      </c>
      <c r="F15684" s="35">
        <v>24.994</v>
      </c>
      <c r="G15684" s="34">
        <v>263.5</v>
      </c>
    </row>
    <row r="15685" spans="1:7">
      <c r="A15685" s="32">
        <v>2018</v>
      </c>
      <c r="B15685" s="32">
        <v>3948</v>
      </c>
      <c r="C15685" s="33" t="s">
        <v>353</v>
      </c>
      <c r="D15685" s="33" t="s">
        <v>354</v>
      </c>
      <c r="E15685" s="34">
        <v>73310</v>
      </c>
      <c r="F15685" s="35">
        <v>25.207999999999998</v>
      </c>
      <c r="G15685" s="34">
        <v>180.2</v>
      </c>
    </row>
    <row r="15686" spans="1:7">
      <c r="A15686" s="32">
        <v>2018</v>
      </c>
      <c r="B15686" s="32">
        <v>3948</v>
      </c>
      <c r="C15686" s="33" t="s">
        <v>353</v>
      </c>
      <c r="D15686" s="33" t="s">
        <v>354</v>
      </c>
      <c r="E15686" s="34">
        <v>4462</v>
      </c>
      <c r="F15686" s="35">
        <v>24.526</v>
      </c>
      <c r="G15686" s="34">
        <v>267.60000000000002</v>
      </c>
    </row>
    <row r="15687" spans="1:7">
      <c r="A15687" s="32">
        <v>2018</v>
      </c>
      <c r="B15687" s="32">
        <v>3948</v>
      </c>
      <c r="C15687" s="33" t="s">
        <v>565</v>
      </c>
      <c r="D15687" s="33" t="s">
        <v>566</v>
      </c>
      <c r="E15687" s="34">
        <v>6074</v>
      </c>
      <c r="F15687" s="35">
        <v>5.649</v>
      </c>
      <c r="G15687" s="34">
        <v>1751.8</v>
      </c>
    </row>
    <row r="15688" spans="1:7">
      <c r="A15688" s="32">
        <v>2018</v>
      </c>
      <c r="B15688" s="32">
        <v>3954</v>
      </c>
      <c r="C15688" s="33" t="s">
        <v>353</v>
      </c>
      <c r="D15688" s="33" t="s">
        <v>354</v>
      </c>
      <c r="E15688" s="34">
        <v>46049</v>
      </c>
      <c r="F15688" s="35">
        <v>25.951000000000001</v>
      </c>
      <c r="G15688" s="34">
        <v>226.8</v>
      </c>
    </row>
    <row r="15689" spans="1:7">
      <c r="A15689" s="32">
        <v>2018</v>
      </c>
      <c r="B15689" s="32">
        <v>3954</v>
      </c>
      <c r="C15689" s="33" t="s">
        <v>353</v>
      </c>
      <c r="D15689" s="33" t="s">
        <v>354</v>
      </c>
      <c r="E15689" s="34">
        <v>5460</v>
      </c>
      <c r="F15689" s="35">
        <v>23.968</v>
      </c>
      <c r="G15689" s="34">
        <v>208.8</v>
      </c>
    </row>
    <row r="15690" spans="1:7">
      <c r="A15690" s="32">
        <v>2018</v>
      </c>
      <c r="B15690" s="32">
        <v>3954</v>
      </c>
      <c r="C15690" s="33" t="s">
        <v>353</v>
      </c>
      <c r="D15690" s="33" t="s">
        <v>354</v>
      </c>
      <c r="E15690" s="34">
        <v>2530</v>
      </c>
      <c r="F15690" s="35">
        <v>25.96</v>
      </c>
      <c r="G15690" s="34">
        <v>185.2</v>
      </c>
    </row>
    <row r="15691" spans="1:7">
      <c r="A15691" s="32">
        <v>2018</v>
      </c>
      <c r="B15691" s="32">
        <v>3954</v>
      </c>
      <c r="C15691" s="33" t="s">
        <v>353</v>
      </c>
      <c r="D15691" s="33" t="s">
        <v>354</v>
      </c>
      <c r="E15691" s="34">
        <v>26914</v>
      </c>
      <c r="F15691" s="35">
        <v>25.934000000000001</v>
      </c>
      <c r="G15691" s="34">
        <v>234.8</v>
      </c>
    </row>
    <row r="15692" spans="1:7">
      <c r="A15692" s="32">
        <v>2018</v>
      </c>
      <c r="B15692" s="32">
        <v>3954</v>
      </c>
      <c r="C15692" s="33" t="s">
        <v>353</v>
      </c>
      <c r="D15692" s="33" t="s">
        <v>354</v>
      </c>
      <c r="E15692" s="34">
        <v>101177</v>
      </c>
      <c r="F15692" s="35">
        <v>21.526</v>
      </c>
      <c r="G15692" s="34">
        <v>337.9</v>
      </c>
    </row>
    <row r="15693" spans="1:7">
      <c r="A15693" s="32">
        <v>2018</v>
      </c>
      <c r="B15693" s="32">
        <v>4014</v>
      </c>
      <c r="C15693" s="33" t="s">
        <v>565</v>
      </c>
      <c r="D15693" s="33" t="s">
        <v>566</v>
      </c>
      <c r="E15693" s="34">
        <v>574</v>
      </c>
      <c r="F15693" s="35">
        <v>5.9870000000000001</v>
      </c>
      <c r="G15693" s="34">
        <v>1672</v>
      </c>
    </row>
    <row r="15694" spans="1:7">
      <c r="A15694" s="32">
        <v>2018</v>
      </c>
      <c r="B15694" s="32">
        <v>4014</v>
      </c>
      <c r="C15694" s="33" t="s">
        <v>565</v>
      </c>
      <c r="D15694" s="33" t="s">
        <v>566</v>
      </c>
      <c r="E15694" s="34">
        <v>181</v>
      </c>
      <c r="F15694" s="35">
        <v>5.9870000000000001</v>
      </c>
      <c r="G15694" s="34">
        <v>1866.3</v>
      </c>
    </row>
    <row r="15695" spans="1:7">
      <c r="A15695" s="32">
        <v>2018</v>
      </c>
      <c r="B15695" s="32">
        <v>4014</v>
      </c>
      <c r="C15695" s="33" t="s">
        <v>563</v>
      </c>
      <c r="D15695" s="33" t="s">
        <v>564</v>
      </c>
      <c r="E15695" s="34">
        <v>43</v>
      </c>
      <c r="F15695" s="35">
        <v>1.0349999999999999</v>
      </c>
      <c r="G15695" s="34">
        <v>491.1</v>
      </c>
    </row>
    <row r="15696" spans="1:7">
      <c r="A15696" s="32">
        <v>2018</v>
      </c>
      <c r="B15696" s="32">
        <v>4014</v>
      </c>
      <c r="C15696" s="33" t="s">
        <v>563</v>
      </c>
      <c r="D15696" s="33" t="s">
        <v>564</v>
      </c>
      <c r="E15696" s="34">
        <v>3432</v>
      </c>
      <c r="F15696" s="35">
        <v>1.02</v>
      </c>
      <c r="G15696" s="34">
        <v>268.10000000000002</v>
      </c>
    </row>
    <row r="15697" spans="1:7">
      <c r="A15697" s="32">
        <v>2018</v>
      </c>
      <c r="B15697" s="32">
        <v>4014</v>
      </c>
      <c r="C15697" s="33" t="s">
        <v>563</v>
      </c>
      <c r="D15697" s="33" t="s">
        <v>564</v>
      </c>
      <c r="E15697" s="34">
        <v>3309</v>
      </c>
      <c r="F15697" s="35">
        <v>1.026</v>
      </c>
      <c r="G15697" s="34">
        <v>273</v>
      </c>
    </row>
    <row r="15698" spans="1:7">
      <c r="A15698" s="32">
        <v>2018</v>
      </c>
      <c r="B15698" s="32">
        <v>4014</v>
      </c>
      <c r="C15698" s="33" t="s">
        <v>563</v>
      </c>
      <c r="D15698" s="33" t="s">
        <v>564</v>
      </c>
      <c r="E15698" s="34">
        <v>2917</v>
      </c>
      <c r="F15698" s="35">
        <v>1.03</v>
      </c>
      <c r="G15698" s="34">
        <v>316.8</v>
      </c>
    </row>
    <row r="15699" spans="1:7">
      <c r="A15699" s="32">
        <v>2018</v>
      </c>
      <c r="B15699" s="32">
        <v>4014</v>
      </c>
      <c r="C15699" s="33" t="s">
        <v>563</v>
      </c>
      <c r="D15699" s="33" t="s">
        <v>564</v>
      </c>
      <c r="E15699" s="34">
        <v>7458</v>
      </c>
      <c r="F15699" s="35">
        <v>1.028</v>
      </c>
      <c r="G15699" s="34">
        <v>272.5</v>
      </c>
    </row>
    <row r="15700" spans="1:7">
      <c r="A15700" s="32">
        <v>2018</v>
      </c>
      <c r="B15700" s="32">
        <v>4014</v>
      </c>
      <c r="C15700" s="33" t="s">
        <v>563</v>
      </c>
      <c r="D15700" s="33" t="s">
        <v>564</v>
      </c>
      <c r="E15700" s="34">
        <v>2</v>
      </c>
      <c r="F15700" s="35">
        <v>1.03</v>
      </c>
      <c r="G15700" s="34">
        <v>409.2</v>
      </c>
    </row>
    <row r="15701" spans="1:7">
      <c r="A15701" s="32">
        <v>2018</v>
      </c>
      <c r="B15701" s="32">
        <v>4014</v>
      </c>
      <c r="C15701" s="33" t="s">
        <v>563</v>
      </c>
      <c r="D15701" s="33" t="s">
        <v>564</v>
      </c>
      <c r="E15701" s="34">
        <v>6467</v>
      </c>
      <c r="F15701" s="35">
        <v>1.032</v>
      </c>
      <c r="G15701" s="34">
        <v>335.8</v>
      </c>
    </row>
    <row r="15702" spans="1:7">
      <c r="A15702" s="32">
        <v>2018</v>
      </c>
      <c r="B15702" s="32">
        <v>4014</v>
      </c>
      <c r="C15702" s="33" t="s">
        <v>563</v>
      </c>
      <c r="D15702" s="33" t="s">
        <v>564</v>
      </c>
      <c r="E15702" s="34">
        <v>44</v>
      </c>
      <c r="F15702" s="35">
        <v>1.03</v>
      </c>
      <c r="G15702" s="34">
        <v>227.9</v>
      </c>
    </row>
    <row r="15703" spans="1:7">
      <c r="A15703" s="32">
        <v>2018</v>
      </c>
      <c r="B15703" s="32">
        <v>4014</v>
      </c>
      <c r="C15703" s="33" t="s">
        <v>563</v>
      </c>
      <c r="D15703" s="33" t="s">
        <v>564</v>
      </c>
      <c r="E15703" s="34">
        <v>86</v>
      </c>
      <c r="F15703" s="35">
        <v>1.0329999999999999</v>
      </c>
      <c r="G15703" s="34">
        <v>757.2</v>
      </c>
    </row>
    <row r="15704" spans="1:7">
      <c r="A15704" s="32">
        <v>2018</v>
      </c>
      <c r="B15704" s="32">
        <v>4014</v>
      </c>
      <c r="C15704" s="33" t="s">
        <v>563</v>
      </c>
      <c r="D15704" s="33" t="s">
        <v>564</v>
      </c>
      <c r="E15704" s="34">
        <v>269</v>
      </c>
      <c r="F15704" s="35">
        <v>1.03</v>
      </c>
      <c r="G15704" s="34">
        <v>255.7</v>
      </c>
    </row>
    <row r="15705" spans="1:7">
      <c r="A15705" s="32">
        <v>2018</v>
      </c>
      <c r="B15705" s="32">
        <v>4014</v>
      </c>
      <c r="C15705" s="33" t="s">
        <v>563</v>
      </c>
      <c r="D15705" s="33" t="s">
        <v>564</v>
      </c>
      <c r="E15705" s="34">
        <v>1217</v>
      </c>
      <c r="F15705" s="35">
        <v>1.036</v>
      </c>
      <c r="G15705" s="34">
        <v>275.7</v>
      </c>
    </row>
    <row r="15706" spans="1:7">
      <c r="A15706" s="32">
        <v>2018</v>
      </c>
      <c r="B15706" s="32">
        <v>4040</v>
      </c>
      <c r="C15706" s="33" t="s">
        <v>563</v>
      </c>
      <c r="D15706" s="33" t="s">
        <v>564</v>
      </c>
      <c r="E15706" s="34">
        <v>3569388</v>
      </c>
      <c r="F15706" s="35">
        <v>1.032</v>
      </c>
      <c r="G15706" s="34">
        <v>302.2</v>
      </c>
    </row>
    <row r="15707" spans="1:7">
      <c r="A15707" s="32">
        <v>2018</v>
      </c>
      <c r="B15707" s="32">
        <v>4041</v>
      </c>
      <c r="C15707" s="33" t="s">
        <v>363</v>
      </c>
      <c r="D15707" s="33" t="s">
        <v>354</v>
      </c>
      <c r="E15707" s="34">
        <v>108864</v>
      </c>
      <c r="F15707" s="35">
        <v>16.84</v>
      </c>
      <c r="G15707" s="34">
        <v>207.3</v>
      </c>
    </row>
    <row r="15708" spans="1:7">
      <c r="A15708" s="32">
        <v>2018</v>
      </c>
      <c r="B15708" s="32">
        <v>4041</v>
      </c>
      <c r="C15708" s="33" t="s">
        <v>363</v>
      </c>
      <c r="D15708" s="33" t="s">
        <v>354</v>
      </c>
      <c r="E15708" s="34">
        <v>108396</v>
      </c>
      <c r="F15708" s="35">
        <v>16.989999999999998</v>
      </c>
      <c r="G15708" s="34">
        <v>205.5</v>
      </c>
    </row>
    <row r="15709" spans="1:7">
      <c r="A15709" s="32">
        <v>2018</v>
      </c>
      <c r="B15709" s="32">
        <v>4041</v>
      </c>
      <c r="C15709" s="33" t="s">
        <v>363</v>
      </c>
      <c r="D15709" s="33" t="s">
        <v>354</v>
      </c>
      <c r="E15709" s="34">
        <v>6428</v>
      </c>
      <c r="F15709" s="35">
        <v>17.54</v>
      </c>
      <c r="G15709" s="34">
        <v>207.5</v>
      </c>
    </row>
    <row r="15710" spans="1:7">
      <c r="A15710" s="32">
        <v>2018</v>
      </c>
      <c r="B15710" s="32">
        <v>4041</v>
      </c>
      <c r="C15710" s="33" t="s">
        <v>563</v>
      </c>
      <c r="D15710" s="33" t="s">
        <v>564</v>
      </c>
      <c r="E15710" s="34">
        <v>39820</v>
      </c>
      <c r="F15710" s="35">
        <v>1.0589999999999999</v>
      </c>
      <c r="G15710" s="34">
        <v>322.5</v>
      </c>
    </row>
    <row r="15711" spans="1:7">
      <c r="A15711" s="32">
        <v>2018</v>
      </c>
      <c r="B15711" s="32">
        <v>4042</v>
      </c>
      <c r="C15711" s="33" t="s">
        <v>563</v>
      </c>
      <c r="D15711" s="33" t="s">
        <v>564</v>
      </c>
      <c r="E15711" s="34">
        <v>502475</v>
      </c>
      <c r="F15711" s="35">
        <v>1.0569999999999999</v>
      </c>
      <c r="G15711" s="34">
        <v>363.2</v>
      </c>
    </row>
    <row r="15712" spans="1:7">
      <c r="A15712" s="32">
        <v>2018</v>
      </c>
      <c r="B15712" s="32">
        <v>4050</v>
      </c>
      <c r="C15712" s="33" t="s">
        <v>363</v>
      </c>
      <c r="D15712" s="33" t="s">
        <v>354</v>
      </c>
      <c r="E15712" s="34">
        <v>30955</v>
      </c>
      <c r="F15712" s="35">
        <v>16.584</v>
      </c>
      <c r="G15712" s="34">
        <v>231.8</v>
      </c>
    </row>
    <row r="15713" spans="1:7">
      <c r="A15713" s="32">
        <v>2018</v>
      </c>
      <c r="B15713" s="32">
        <v>4050</v>
      </c>
      <c r="C15713" s="33" t="s">
        <v>565</v>
      </c>
      <c r="D15713" s="33" t="s">
        <v>566</v>
      </c>
      <c r="E15713" s="34">
        <v>2129</v>
      </c>
      <c r="F15713" s="35">
        <v>5.8</v>
      </c>
      <c r="G15713" s="34">
        <v>2732</v>
      </c>
    </row>
    <row r="15714" spans="1:7">
      <c r="A15714" s="32">
        <v>2018</v>
      </c>
      <c r="B15714" s="32">
        <v>4050</v>
      </c>
      <c r="C15714" s="33" t="s">
        <v>363</v>
      </c>
      <c r="D15714" s="33" t="s">
        <v>354</v>
      </c>
      <c r="E15714" s="34">
        <v>45798</v>
      </c>
      <c r="F15714" s="35">
        <v>16.16</v>
      </c>
      <c r="G15714" s="34">
        <v>220.4</v>
      </c>
    </row>
    <row r="15715" spans="1:7">
      <c r="A15715" s="32">
        <v>2018</v>
      </c>
      <c r="B15715" s="32">
        <v>4050</v>
      </c>
      <c r="C15715" s="33" t="s">
        <v>363</v>
      </c>
      <c r="D15715" s="33" t="s">
        <v>354</v>
      </c>
      <c r="E15715" s="34">
        <v>30202</v>
      </c>
      <c r="F15715" s="35">
        <v>17.55</v>
      </c>
      <c r="G15715" s="34">
        <v>231.3</v>
      </c>
    </row>
    <row r="15716" spans="1:7">
      <c r="A15716" s="32">
        <v>2018</v>
      </c>
      <c r="B15716" s="32">
        <v>4050</v>
      </c>
      <c r="C15716" s="33" t="s">
        <v>363</v>
      </c>
      <c r="D15716" s="33" t="s">
        <v>354</v>
      </c>
      <c r="E15716" s="34">
        <v>15221</v>
      </c>
      <c r="F15716" s="35">
        <v>16.178000000000001</v>
      </c>
      <c r="G15716" s="34">
        <v>218.8</v>
      </c>
    </row>
    <row r="15717" spans="1:7">
      <c r="A15717" s="32">
        <v>2018</v>
      </c>
      <c r="B15717" s="32">
        <v>4072</v>
      </c>
      <c r="C15717" s="33" t="s">
        <v>563</v>
      </c>
      <c r="D15717" s="33" t="s">
        <v>564</v>
      </c>
      <c r="E15717" s="34">
        <v>168880</v>
      </c>
      <c r="F15717" s="35">
        <v>1.0469999999999999</v>
      </c>
      <c r="G15717" s="34">
        <v>273.8</v>
      </c>
    </row>
    <row r="15718" spans="1:7">
      <c r="A15718" s="32">
        <v>2018</v>
      </c>
      <c r="B15718" s="32">
        <v>4078</v>
      </c>
      <c r="C15718" s="33" t="s">
        <v>363</v>
      </c>
      <c r="D15718" s="33" t="s">
        <v>354</v>
      </c>
      <c r="E15718" s="34">
        <v>49905</v>
      </c>
      <c r="F15718" s="35">
        <v>17.850000000000001</v>
      </c>
      <c r="G15718" s="34">
        <v>232.6</v>
      </c>
    </row>
    <row r="15719" spans="1:7">
      <c r="A15719" s="32">
        <v>2018</v>
      </c>
      <c r="B15719" s="32">
        <v>4078</v>
      </c>
      <c r="C15719" s="33" t="s">
        <v>363</v>
      </c>
      <c r="D15719" s="33" t="s">
        <v>354</v>
      </c>
      <c r="E15719" s="34">
        <v>84495</v>
      </c>
      <c r="F15719" s="35">
        <v>17.78</v>
      </c>
      <c r="G15719" s="34">
        <v>252.3</v>
      </c>
    </row>
    <row r="15720" spans="1:7">
      <c r="A15720" s="32">
        <v>2018</v>
      </c>
      <c r="B15720" s="32">
        <v>4078</v>
      </c>
      <c r="C15720" s="33" t="s">
        <v>563</v>
      </c>
      <c r="D15720" s="33" t="s">
        <v>564</v>
      </c>
      <c r="E15720" s="34">
        <v>63118</v>
      </c>
      <c r="F15720" s="35">
        <v>1.034</v>
      </c>
      <c r="G15720" s="34">
        <v>277.3</v>
      </c>
    </row>
    <row r="15721" spans="1:7">
      <c r="A15721" s="32">
        <v>2018</v>
      </c>
      <c r="B15721" s="32">
        <v>4125</v>
      </c>
      <c r="C15721" s="33" t="s">
        <v>353</v>
      </c>
      <c r="D15721" s="33" t="s">
        <v>354</v>
      </c>
      <c r="E15721" s="34">
        <v>17461</v>
      </c>
      <c r="F15721" s="35">
        <v>25.37</v>
      </c>
      <c r="G15721" s="34">
        <v>268.60000000000002</v>
      </c>
    </row>
    <row r="15722" spans="1:7">
      <c r="A15722" s="32">
        <v>2018</v>
      </c>
      <c r="B15722" s="32">
        <v>4125</v>
      </c>
      <c r="C15722" s="33" t="s">
        <v>563</v>
      </c>
      <c r="D15722" s="33" t="s">
        <v>564</v>
      </c>
      <c r="E15722" s="34">
        <v>1265</v>
      </c>
      <c r="F15722" s="35">
        <v>1</v>
      </c>
      <c r="G15722" s="34">
        <v>605.70000000000005</v>
      </c>
    </row>
    <row r="15723" spans="1:7">
      <c r="A15723" s="32">
        <v>2018</v>
      </c>
      <c r="B15723" s="32">
        <v>4125</v>
      </c>
      <c r="C15723" s="33" t="s">
        <v>568</v>
      </c>
      <c r="D15723" s="33" t="s">
        <v>569</v>
      </c>
      <c r="E15723" s="34">
        <v>4560</v>
      </c>
      <c r="F15723" s="35">
        <v>27.35</v>
      </c>
      <c r="G15723" s="34">
        <v>176.9</v>
      </c>
    </row>
    <row r="15724" spans="1:7">
      <c r="A15724" s="32">
        <v>2018</v>
      </c>
      <c r="B15724" s="32">
        <v>4143</v>
      </c>
      <c r="C15724" s="33" t="s">
        <v>363</v>
      </c>
      <c r="D15724" s="33" t="s">
        <v>354</v>
      </c>
      <c r="E15724" s="34">
        <v>28625</v>
      </c>
      <c r="F15724" s="35">
        <v>17.603999999999999</v>
      </c>
      <c r="G15724" s="34">
        <v>261</v>
      </c>
    </row>
    <row r="15725" spans="1:7">
      <c r="A15725" s="32">
        <v>2018</v>
      </c>
      <c r="B15725" s="32">
        <v>4143</v>
      </c>
      <c r="C15725" s="33" t="s">
        <v>363</v>
      </c>
      <c r="D15725" s="33" t="s">
        <v>354</v>
      </c>
      <c r="E15725" s="34">
        <v>62557</v>
      </c>
      <c r="F15725" s="35">
        <v>18.021999999999998</v>
      </c>
      <c r="G15725" s="34">
        <v>245</v>
      </c>
    </row>
    <row r="15726" spans="1:7">
      <c r="A15726" s="32">
        <v>2018</v>
      </c>
      <c r="B15726" s="32">
        <v>4143</v>
      </c>
      <c r="C15726" s="33" t="s">
        <v>363</v>
      </c>
      <c r="D15726" s="33" t="s">
        <v>354</v>
      </c>
      <c r="E15726" s="34">
        <v>26112</v>
      </c>
      <c r="F15726" s="35">
        <v>18.100000000000001</v>
      </c>
      <c r="G15726" s="34">
        <v>247</v>
      </c>
    </row>
    <row r="15727" spans="1:7">
      <c r="A15727" s="32">
        <v>2018</v>
      </c>
      <c r="B15727" s="32">
        <v>4158</v>
      </c>
      <c r="C15727" s="33" t="s">
        <v>565</v>
      </c>
      <c r="D15727" s="33" t="s">
        <v>566</v>
      </c>
      <c r="E15727" s="34">
        <v>2595</v>
      </c>
      <c r="F15727" s="35">
        <v>5.88</v>
      </c>
      <c r="G15727" s="34">
        <v>2023</v>
      </c>
    </row>
    <row r="15728" spans="1:7">
      <c r="A15728" s="32">
        <v>2018</v>
      </c>
      <c r="B15728" s="32">
        <v>4158</v>
      </c>
      <c r="C15728" s="33" t="s">
        <v>363</v>
      </c>
      <c r="D15728" s="33" t="s">
        <v>354</v>
      </c>
      <c r="E15728" s="34">
        <v>96056</v>
      </c>
      <c r="F15728" s="35">
        <v>16.788</v>
      </c>
      <c r="G15728" s="34">
        <v>107.7</v>
      </c>
    </row>
    <row r="15729" spans="1:7">
      <c r="A15729" s="32">
        <v>2018</v>
      </c>
      <c r="B15729" s="32">
        <v>4158</v>
      </c>
      <c r="C15729" s="33" t="s">
        <v>363</v>
      </c>
      <c r="D15729" s="33" t="s">
        <v>354</v>
      </c>
      <c r="E15729" s="34">
        <v>96470</v>
      </c>
      <c r="F15729" s="35">
        <v>16.149999999999999</v>
      </c>
      <c r="G15729" s="34">
        <v>91.9</v>
      </c>
    </row>
    <row r="15730" spans="1:7">
      <c r="A15730" s="32">
        <v>2018</v>
      </c>
      <c r="B15730" s="32">
        <v>4158</v>
      </c>
      <c r="C15730" s="33" t="s">
        <v>363</v>
      </c>
      <c r="D15730" s="33" t="s">
        <v>354</v>
      </c>
      <c r="E15730" s="34">
        <v>31722</v>
      </c>
      <c r="F15730" s="35">
        <v>16.698</v>
      </c>
      <c r="G15730" s="34">
        <v>92.2</v>
      </c>
    </row>
    <row r="15731" spans="1:7">
      <c r="A15731" s="32">
        <v>2018</v>
      </c>
      <c r="B15731" s="32">
        <v>4162</v>
      </c>
      <c r="C15731" s="33" t="s">
        <v>363</v>
      </c>
      <c r="D15731" s="33" t="s">
        <v>354</v>
      </c>
      <c r="E15731" s="34">
        <v>154893</v>
      </c>
      <c r="F15731" s="35">
        <v>19.521999999999998</v>
      </c>
      <c r="G15731" s="34">
        <v>156.5</v>
      </c>
    </row>
    <row r="15732" spans="1:7">
      <c r="A15732" s="32">
        <v>2018</v>
      </c>
      <c r="B15732" s="32">
        <v>4162</v>
      </c>
      <c r="C15732" s="33" t="s">
        <v>563</v>
      </c>
      <c r="D15732" s="33" t="s">
        <v>564</v>
      </c>
      <c r="E15732" s="34">
        <v>3874</v>
      </c>
      <c r="F15732" s="35">
        <v>1.0580000000000001</v>
      </c>
      <c r="G15732" s="34">
        <v>688.6</v>
      </c>
    </row>
    <row r="15733" spans="1:7">
      <c r="A15733" s="32">
        <v>2018</v>
      </c>
      <c r="B15733" s="32">
        <v>4271</v>
      </c>
      <c r="C15733" s="33" t="s">
        <v>363</v>
      </c>
      <c r="D15733" s="33" t="s">
        <v>354</v>
      </c>
      <c r="E15733" s="34">
        <v>29999</v>
      </c>
      <c r="F15733" s="35">
        <v>17.635999999999999</v>
      </c>
      <c r="G15733" s="34">
        <v>244</v>
      </c>
    </row>
    <row r="15734" spans="1:7">
      <c r="A15734" s="32">
        <v>2018</v>
      </c>
      <c r="B15734" s="32">
        <v>4271</v>
      </c>
      <c r="C15734" s="33" t="s">
        <v>363</v>
      </c>
      <c r="D15734" s="33" t="s">
        <v>354</v>
      </c>
      <c r="E15734" s="34">
        <v>29678</v>
      </c>
      <c r="F15734" s="35">
        <v>17.448</v>
      </c>
      <c r="G15734" s="34">
        <v>244</v>
      </c>
    </row>
    <row r="15735" spans="1:7">
      <c r="A15735" s="32">
        <v>2018</v>
      </c>
      <c r="B15735" s="32">
        <v>4271</v>
      </c>
      <c r="C15735" s="33" t="s">
        <v>565</v>
      </c>
      <c r="D15735" s="33" t="s">
        <v>566</v>
      </c>
      <c r="E15735" s="34">
        <v>1786</v>
      </c>
      <c r="F15735" s="35">
        <v>5.88</v>
      </c>
      <c r="G15735" s="34">
        <v>1614</v>
      </c>
    </row>
    <row r="15736" spans="1:7">
      <c r="A15736" s="32">
        <v>2018</v>
      </c>
      <c r="B15736" s="32">
        <v>4271</v>
      </c>
      <c r="C15736" s="33" t="s">
        <v>363</v>
      </c>
      <c r="D15736" s="33" t="s">
        <v>354</v>
      </c>
      <c r="E15736" s="34">
        <v>45146</v>
      </c>
      <c r="F15736" s="35">
        <v>17.725999999999999</v>
      </c>
      <c r="G15736" s="34">
        <v>237</v>
      </c>
    </row>
    <row r="15737" spans="1:7">
      <c r="A15737" s="32">
        <v>2018</v>
      </c>
      <c r="B15737" s="32">
        <v>4937</v>
      </c>
      <c r="C15737" s="33" t="s">
        <v>563</v>
      </c>
      <c r="D15737" s="33" t="s">
        <v>564</v>
      </c>
      <c r="E15737" s="34">
        <v>645614</v>
      </c>
      <c r="F15737" s="35">
        <v>1.02</v>
      </c>
      <c r="G15737" s="34">
        <v>305.5</v>
      </c>
    </row>
    <row r="15738" spans="1:7">
      <c r="A15738" s="32">
        <v>2018</v>
      </c>
      <c r="B15738" s="32">
        <v>4937</v>
      </c>
      <c r="C15738" s="33" t="s">
        <v>563</v>
      </c>
      <c r="D15738" s="33" t="s">
        <v>564</v>
      </c>
      <c r="E15738" s="34">
        <v>842389</v>
      </c>
      <c r="F15738" s="35">
        <v>1.02</v>
      </c>
      <c r="G15738" s="34">
        <v>308</v>
      </c>
    </row>
    <row r="15739" spans="1:7">
      <c r="A15739" s="32">
        <v>2018</v>
      </c>
      <c r="B15739" s="32">
        <v>4937</v>
      </c>
      <c r="C15739" s="33" t="s">
        <v>563</v>
      </c>
      <c r="D15739" s="33" t="s">
        <v>564</v>
      </c>
      <c r="E15739" s="34">
        <v>767851</v>
      </c>
      <c r="F15739" s="35">
        <v>1.02</v>
      </c>
      <c r="G15739" s="34">
        <v>295.89999999999998</v>
      </c>
    </row>
    <row r="15740" spans="1:7">
      <c r="A15740" s="32">
        <v>2018</v>
      </c>
      <c r="B15740" s="32">
        <v>4939</v>
      </c>
      <c r="C15740" s="33" t="s">
        <v>563</v>
      </c>
      <c r="D15740" s="33" t="s">
        <v>564</v>
      </c>
      <c r="E15740" s="34">
        <v>1471506</v>
      </c>
      <c r="F15740" s="35">
        <v>1.03</v>
      </c>
      <c r="G15740" s="34" t="s">
        <v>364</v>
      </c>
    </row>
    <row r="15741" spans="1:7">
      <c r="A15741" s="32">
        <v>2018</v>
      </c>
      <c r="B15741" s="32">
        <v>4940</v>
      </c>
      <c r="C15741" s="33" t="s">
        <v>563</v>
      </c>
      <c r="D15741" s="33" t="s">
        <v>564</v>
      </c>
      <c r="E15741" s="34">
        <v>9173</v>
      </c>
      <c r="F15741" s="35">
        <v>1.02</v>
      </c>
      <c r="G15741" s="34">
        <v>274.8</v>
      </c>
    </row>
    <row r="15742" spans="1:7">
      <c r="A15742" s="32">
        <v>2018</v>
      </c>
      <c r="B15742" s="32">
        <v>4940</v>
      </c>
      <c r="C15742" s="33" t="s">
        <v>563</v>
      </c>
      <c r="D15742" s="33" t="s">
        <v>564</v>
      </c>
      <c r="E15742" s="34">
        <v>4976</v>
      </c>
      <c r="F15742" s="35">
        <v>1.02</v>
      </c>
      <c r="G15742" s="34">
        <v>273.8</v>
      </c>
    </row>
    <row r="15743" spans="1:7">
      <c r="A15743" s="32">
        <v>2018</v>
      </c>
      <c r="B15743" s="32">
        <v>4940</v>
      </c>
      <c r="C15743" s="33" t="s">
        <v>563</v>
      </c>
      <c r="D15743" s="33" t="s">
        <v>564</v>
      </c>
      <c r="E15743" s="34">
        <v>3552</v>
      </c>
      <c r="F15743" s="35">
        <v>1.02</v>
      </c>
      <c r="G15743" s="34">
        <v>303.8</v>
      </c>
    </row>
    <row r="15744" spans="1:7">
      <c r="A15744" s="32">
        <v>2018</v>
      </c>
      <c r="B15744" s="32">
        <v>4940</v>
      </c>
      <c r="C15744" s="33" t="s">
        <v>563</v>
      </c>
      <c r="D15744" s="33" t="s">
        <v>564</v>
      </c>
      <c r="E15744" s="34">
        <v>3308</v>
      </c>
      <c r="F15744" s="35">
        <v>1.02</v>
      </c>
      <c r="G15744" s="34">
        <v>333.6</v>
      </c>
    </row>
    <row r="15745" spans="1:7">
      <c r="A15745" s="32">
        <v>2018</v>
      </c>
      <c r="B15745" s="32">
        <v>4940</v>
      </c>
      <c r="C15745" s="33" t="s">
        <v>563</v>
      </c>
      <c r="D15745" s="33" t="s">
        <v>564</v>
      </c>
      <c r="E15745" s="34">
        <v>19177</v>
      </c>
      <c r="F15745" s="35">
        <v>1.02</v>
      </c>
      <c r="G15745" s="34">
        <v>322.60000000000002</v>
      </c>
    </row>
    <row r="15746" spans="1:7">
      <c r="A15746" s="32">
        <v>2018</v>
      </c>
      <c r="B15746" s="32">
        <v>4940</v>
      </c>
      <c r="C15746" s="33" t="s">
        <v>563</v>
      </c>
      <c r="D15746" s="33" t="s">
        <v>564</v>
      </c>
      <c r="E15746" s="34">
        <v>72951</v>
      </c>
      <c r="F15746" s="35">
        <v>1.02</v>
      </c>
      <c r="G15746" s="34">
        <v>267.89999999999998</v>
      </c>
    </row>
    <row r="15747" spans="1:7">
      <c r="A15747" s="32">
        <v>2018</v>
      </c>
      <c r="B15747" s="32">
        <v>4940</v>
      </c>
      <c r="C15747" s="33" t="s">
        <v>563</v>
      </c>
      <c r="D15747" s="33" t="s">
        <v>564</v>
      </c>
      <c r="E15747" s="34">
        <v>78211</v>
      </c>
      <c r="F15747" s="35">
        <v>1.02</v>
      </c>
      <c r="G15747" s="34">
        <v>275.39999999999998</v>
      </c>
    </row>
    <row r="15748" spans="1:7">
      <c r="A15748" s="32">
        <v>2018</v>
      </c>
      <c r="B15748" s="32">
        <v>4940</v>
      </c>
      <c r="C15748" s="33" t="s">
        <v>563</v>
      </c>
      <c r="D15748" s="33" t="s">
        <v>564</v>
      </c>
      <c r="E15748" s="34">
        <v>85652</v>
      </c>
      <c r="F15748" s="35">
        <v>1.02</v>
      </c>
      <c r="G15748" s="34">
        <v>274.39999999999998</v>
      </c>
    </row>
    <row r="15749" spans="1:7">
      <c r="A15749" s="32">
        <v>2018</v>
      </c>
      <c r="B15749" s="32">
        <v>4940</v>
      </c>
      <c r="C15749" s="33" t="s">
        <v>563</v>
      </c>
      <c r="D15749" s="33" t="s">
        <v>564</v>
      </c>
      <c r="E15749" s="34">
        <v>122357</v>
      </c>
      <c r="F15749" s="35">
        <v>1.02</v>
      </c>
      <c r="G15749" s="34">
        <v>260.3</v>
      </c>
    </row>
    <row r="15750" spans="1:7">
      <c r="A15750" s="32">
        <v>2018</v>
      </c>
      <c r="B15750" s="32">
        <v>4940</v>
      </c>
      <c r="C15750" s="33" t="s">
        <v>563</v>
      </c>
      <c r="D15750" s="33" t="s">
        <v>564</v>
      </c>
      <c r="E15750" s="34">
        <v>140378</v>
      </c>
      <c r="F15750" s="35">
        <v>1.02</v>
      </c>
      <c r="G15750" s="34">
        <v>284.8</v>
      </c>
    </row>
    <row r="15751" spans="1:7">
      <c r="A15751" s="32">
        <v>2018</v>
      </c>
      <c r="B15751" s="32">
        <v>4940</v>
      </c>
      <c r="C15751" s="33" t="s">
        <v>563</v>
      </c>
      <c r="D15751" s="33" t="s">
        <v>564</v>
      </c>
      <c r="E15751" s="34">
        <v>161142</v>
      </c>
      <c r="F15751" s="35">
        <v>1.02</v>
      </c>
      <c r="G15751" s="34">
        <v>249.2</v>
      </c>
    </row>
    <row r="15752" spans="1:7">
      <c r="A15752" s="32">
        <v>2018</v>
      </c>
      <c r="B15752" s="32">
        <v>4940</v>
      </c>
      <c r="C15752" s="33" t="s">
        <v>563</v>
      </c>
      <c r="D15752" s="33" t="s">
        <v>564</v>
      </c>
      <c r="E15752" s="34">
        <v>255865</v>
      </c>
      <c r="F15752" s="35">
        <v>1.02</v>
      </c>
      <c r="G15752" s="34">
        <v>270</v>
      </c>
    </row>
    <row r="15753" spans="1:7">
      <c r="A15753" s="32">
        <v>2018</v>
      </c>
      <c r="B15753" s="32">
        <v>4940</v>
      </c>
      <c r="C15753" s="33" t="s">
        <v>563</v>
      </c>
      <c r="D15753" s="33" t="s">
        <v>564</v>
      </c>
      <c r="E15753" s="34">
        <v>370528</v>
      </c>
      <c r="F15753" s="35">
        <v>1.02</v>
      </c>
      <c r="G15753" s="34">
        <v>278</v>
      </c>
    </row>
    <row r="15754" spans="1:7">
      <c r="A15754" s="32">
        <v>2018</v>
      </c>
      <c r="B15754" s="32">
        <v>4941</v>
      </c>
      <c r="C15754" s="33" t="s">
        <v>353</v>
      </c>
      <c r="D15754" s="33" t="s">
        <v>354</v>
      </c>
      <c r="E15754" s="34">
        <v>542936</v>
      </c>
      <c r="F15754" s="35">
        <v>21.5</v>
      </c>
      <c r="G15754" s="34">
        <v>279.2</v>
      </c>
    </row>
    <row r="15755" spans="1:7">
      <c r="A15755" s="32">
        <v>2018</v>
      </c>
      <c r="B15755" s="32">
        <v>5083</v>
      </c>
      <c r="C15755" s="33" t="s">
        <v>563</v>
      </c>
      <c r="D15755" s="33" t="s">
        <v>564</v>
      </c>
      <c r="E15755" s="34">
        <v>7716</v>
      </c>
      <c r="F15755" s="35">
        <v>1.036</v>
      </c>
      <c r="G15755" s="34" t="s">
        <v>364</v>
      </c>
    </row>
    <row r="15756" spans="1:7">
      <c r="A15756" s="32">
        <v>2018</v>
      </c>
      <c r="B15756" s="32">
        <v>6002</v>
      </c>
      <c r="C15756" s="33" t="s">
        <v>363</v>
      </c>
      <c r="D15756" s="33" t="s">
        <v>354</v>
      </c>
      <c r="E15756" s="34">
        <v>96572</v>
      </c>
      <c r="F15756" s="35">
        <v>17.899999999999999</v>
      </c>
      <c r="G15756" s="34">
        <v>162.5</v>
      </c>
    </row>
    <row r="15757" spans="1:7">
      <c r="A15757" s="32">
        <v>2018</v>
      </c>
      <c r="B15757" s="32">
        <v>6002</v>
      </c>
      <c r="C15757" s="33" t="s">
        <v>363</v>
      </c>
      <c r="D15757" s="33" t="s">
        <v>354</v>
      </c>
      <c r="E15757" s="34">
        <v>96280</v>
      </c>
      <c r="F15757" s="35">
        <v>17.71</v>
      </c>
      <c r="G15757" s="34">
        <v>190</v>
      </c>
    </row>
    <row r="15758" spans="1:7">
      <c r="A15758" s="32">
        <v>2018</v>
      </c>
      <c r="B15758" s="32">
        <v>6002</v>
      </c>
      <c r="C15758" s="33" t="s">
        <v>363</v>
      </c>
      <c r="D15758" s="33" t="s">
        <v>354</v>
      </c>
      <c r="E15758" s="34">
        <v>96473</v>
      </c>
      <c r="F15758" s="35">
        <v>17.545999999999999</v>
      </c>
      <c r="G15758" s="34">
        <v>190.1</v>
      </c>
    </row>
    <row r="15759" spans="1:7">
      <c r="A15759" s="32">
        <v>2018</v>
      </c>
      <c r="B15759" s="32">
        <v>6002</v>
      </c>
      <c r="C15759" s="33" t="s">
        <v>363</v>
      </c>
      <c r="D15759" s="33" t="s">
        <v>354</v>
      </c>
      <c r="E15759" s="34">
        <v>160387</v>
      </c>
      <c r="F15759" s="35">
        <v>17.908000000000001</v>
      </c>
      <c r="G15759" s="34">
        <v>171.2</v>
      </c>
    </row>
    <row r="15760" spans="1:7">
      <c r="A15760" s="32">
        <v>2018</v>
      </c>
      <c r="B15760" s="32">
        <v>6002</v>
      </c>
      <c r="C15760" s="33" t="s">
        <v>363</v>
      </c>
      <c r="D15760" s="33" t="s">
        <v>354</v>
      </c>
      <c r="E15760" s="34">
        <v>16123</v>
      </c>
      <c r="F15760" s="35">
        <v>17.542000000000002</v>
      </c>
      <c r="G15760" s="34">
        <v>190.7</v>
      </c>
    </row>
    <row r="15761" spans="1:7">
      <c r="A15761" s="32">
        <v>2018</v>
      </c>
      <c r="B15761" s="32">
        <v>6002</v>
      </c>
      <c r="C15761" s="33" t="s">
        <v>363</v>
      </c>
      <c r="D15761" s="33" t="s">
        <v>354</v>
      </c>
      <c r="E15761" s="34">
        <v>95991</v>
      </c>
      <c r="F15761" s="35">
        <v>17.768000000000001</v>
      </c>
      <c r="G15761" s="34">
        <v>166.9</v>
      </c>
    </row>
    <row r="15762" spans="1:7">
      <c r="A15762" s="32">
        <v>2018</v>
      </c>
      <c r="B15762" s="32">
        <v>6002</v>
      </c>
      <c r="C15762" s="33" t="s">
        <v>363</v>
      </c>
      <c r="D15762" s="33" t="s">
        <v>354</v>
      </c>
      <c r="E15762" s="34">
        <v>240695</v>
      </c>
      <c r="F15762" s="35">
        <v>17.853999999999999</v>
      </c>
      <c r="G15762" s="34">
        <v>164.5</v>
      </c>
    </row>
    <row r="15763" spans="1:7">
      <c r="A15763" s="32">
        <v>2018</v>
      </c>
      <c r="B15763" s="32">
        <v>6002</v>
      </c>
      <c r="C15763" s="33" t="s">
        <v>563</v>
      </c>
      <c r="D15763" s="33" t="s">
        <v>564</v>
      </c>
      <c r="E15763" s="34">
        <v>193395</v>
      </c>
      <c r="F15763" s="35">
        <v>1.01</v>
      </c>
      <c r="G15763" s="34">
        <v>336.5</v>
      </c>
    </row>
    <row r="15764" spans="1:7">
      <c r="A15764" s="32">
        <v>2018</v>
      </c>
      <c r="B15764" s="32">
        <v>6004</v>
      </c>
      <c r="C15764" s="33" t="s">
        <v>563</v>
      </c>
      <c r="D15764" s="33" t="s">
        <v>564</v>
      </c>
      <c r="E15764" s="34">
        <v>5693</v>
      </c>
      <c r="F15764" s="35">
        <v>1.0549999999999999</v>
      </c>
      <c r="G15764" s="34" t="s">
        <v>364</v>
      </c>
    </row>
    <row r="15765" spans="1:7">
      <c r="A15765" s="32">
        <v>2018</v>
      </c>
      <c r="B15765" s="32">
        <v>6004</v>
      </c>
      <c r="C15765" s="33" t="s">
        <v>353</v>
      </c>
      <c r="D15765" s="33" t="s">
        <v>354</v>
      </c>
      <c r="E15765" s="34">
        <v>89193</v>
      </c>
      <c r="F15765" s="35">
        <v>25.026</v>
      </c>
      <c r="G15765" s="34" t="s">
        <v>364</v>
      </c>
    </row>
    <row r="15766" spans="1:7">
      <c r="A15766" s="32">
        <v>2018</v>
      </c>
      <c r="B15766" s="32">
        <v>6004</v>
      </c>
      <c r="C15766" s="33" t="s">
        <v>353</v>
      </c>
      <c r="D15766" s="33" t="s">
        <v>354</v>
      </c>
      <c r="E15766" s="34">
        <v>23309</v>
      </c>
      <c r="F15766" s="35">
        <v>25.1</v>
      </c>
      <c r="G15766" s="34" t="s">
        <v>364</v>
      </c>
    </row>
    <row r="15767" spans="1:7">
      <c r="A15767" s="32">
        <v>2018</v>
      </c>
      <c r="B15767" s="32">
        <v>6004</v>
      </c>
      <c r="C15767" s="33" t="s">
        <v>353</v>
      </c>
      <c r="D15767" s="33" t="s">
        <v>354</v>
      </c>
      <c r="E15767" s="34">
        <v>57874</v>
      </c>
      <c r="F15767" s="35">
        <v>24.89</v>
      </c>
      <c r="G15767" s="34" t="s">
        <v>364</v>
      </c>
    </row>
    <row r="15768" spans="1:7">
      <c r="A15768" s="32">
        <v>2018</v>
      </c>
      <c r="B15768" s="32">
        <v>6009</v>
      </c>
      <c r="C15768" s="33" t="s">
        <v>363</v>
      </c>
      <c r="D15768" s="33" t="s">
        <v>354</v>
      </c>
      <c r="E15768" s="34">
        <v>16041</v>
      </c>
      <c r="F15768" s="35">
        <v>17.760000000000002</v>
      </c>
      <c r="G15768" s="34">
        <v>204.8</v>
      </c>
    </row>
    <row r="15769" spans="1:7">
      <c r="A15769" s="32">
        <v>2018</v>
      </c>
      <c r="B15769" s="32">
        <v>6009</v>
      </c>
      <c r="C15769" s="33" t="s">
        <v>363</v>
      </c>
      <c r="D15769" s="33" t="s">
        <v>354</v>
      </c>
      <c r="E15769" s="34">
        <v>49288</v>
      </c>
      <c r="F15769" s="35">
        <v>18.010000000000002</v>
      </c>
      <c r="G15769" s="34">
        <v>200</v>
      </c>
    </row>
    <row r="15770" spans="1:7">
      <c r="A15770" s="32">
        <v>2018</v>
      </c>
      <c r="B15770" s="32">
        <v>6009</v>
      </c>
      <c r="C15770" s="33" t="s">
        <v>363</v>
      </c>
      <c r="D15770" s="33" t="s">
        <v>354</v>
      </c>
      <c r="E15770" s="34">
        <v>32067</v>
      </c>
      <c r="F15770" s="35">
        <v>18.239999999999998</v>
      </c>
      <c r="G15770" s="34">
        <v>198.1</v>
      </c>
    </row>
    <row r="15771" spans="1:7">
      <c r="A15771" s="32">
        <v>2018</v>
      </c>
      <c r="B15771" s="32">
        <v>6009</v>
      </c>
      <c r="C15771" s="33" t="s">
        <v>363</v>
      </c>
      <c r="D15771" s="33" t="s">
        <v>354</v>
      </c>
      <c r="E15771" s="34">
        <v>16328</v>
      </c>
      <c r="F15771" s="35">
        <v>17.579999999999998</v>
      </c>
      <c r="G15771" s="34">
        <v>207.3</v>
      </c>
    </row>
    <row r="15772" spans="1:7">
      <c r="A15772" s="32">
        <v>2018</v>
      </c>
      <c r="B15772" s="32">
        <v>6009</v>
      </c>
      <c r="C15772" s="33" t="s">
        <v>363</v>
      </c>
      <c r="D15772" s="33" t="s">
        <v>354</v>
      </c>
      <c r="E15772" s="34">
        <v>80965</v>
      </c>
      <c r="F15772" s="35">
        <v>16.82</v>
      </c>
      <c r="G15772" s="34">
        <v>193.6</v>
      </c>
    </row>
    <row r="15773" spans="1:7">
      <c r="A15773" s="32">
        <v>2018</v>
      </c>
      <c r="B15773" s="32">
        <v>6009</v>
      </c>
      <c r="C15773" s="33" t="s">
        <v>363</v>
      </c>
      <c r="D15773" s="33" t="s">
        <v>354</v>
      </c>
      <c r="E15773" s="34">
        <v>81733</v>
      </c>
      <c r="F15773" s="35">
        <v>17.13</v>
      </c>
      <c r="G15773" s="34">
        <v>193.7</v>
      </c>
    </row>
    <row r="15774" spans="1:7">
      <c r="A15774" s="32">
        <v>2018</v>
      </c>
      <c r="B15774" s="32">
        <v>6009</v>
      </c>
      <c r="C15774" s="33" t="s">
        <v>363</v>
      </c>
      <c r="D15774" s="33" t="s">
        <v>354</v>
      </c>
      <c r="E15774" s="34">
        <v>32646</v>
      </c>
      <c r="F15774" s="35">
        <v>17.03</v>
      </c>
      <c r="G15774" s="34">
        <v>199</v>
      </c>
    </row>
    <row r="15775" spans="1:7">
      <c r="A15775" s="32">
        <v>2018</v>
      </c>
      <c r="B15775" s="32">
        <v>6009</v>
      </c>
      <c r="C15775" s="33" t="s">
        <v>565</v>
      </c>
      <c r="D15775" s="33" t="s">
        <v>566</v>
      </c>
      <c r="E15775" s="34">
        <v>2066</v>
      </c>
      <c r="F15775" s="35">
        <v>5.9</v>
      </c>
      <c r="G15775" s="34">
        <v>1609.6</v>
      </c>
    </row>
    <row r="15776" spans="1:7">
      <c r="A15776" s="32">
        <v>2018</v>
      </c>
      <c r="B15776" s="32">
        <v>6016</v>
      </c>
      <c r="C15776" s="33" t="s">
        <v>363</v>
      </c>
      <c r="D15776" s="33" t="s">
        <v>354</v>
      </c>
      <c r="E15776" s="34">
        <v>115375</v>
      </c>
      <c r="F15776" s="35">
        <v>18.05</v>
      </c>
      <c r="G15776" s="34" t="s">
        <v>364</v>
      </c>
    </row>
    <row r="15777" spans="1:7">
      <c r="A15777" s="32">
        <v>2018</v>
      </c>
      <c r="B15777" s="32">
        <v>6016</v>
      </c>
      <c r="C15777" s="33" t="s">
        <v>565</v>
      </c>
      <c r="D15777" s="33" t="s">
        <v>566</v>
      </c>
      <c r="E15777" s="34">
        <v>682</v>
      </c>
      <c r="F15777" s="35">
        <v>5.8</v>
      </c>
      <c r="G15777" s="34" t="s">
        <v>364</v>
      </c>
    </row>
    <row r="15778" spans="1:7">
      <c r="A15778" s="32">
        <v>2018</v>
      </c>
      <c r="B15778" s="32">
        <v>6017</v>
      </c>
      <c r="C15778" s="33" t="s">
        <v>363</v>
      </c>
      <c r="D15778" s="33" t="s">
        <v>354</v>
      </c>
      <c r="E15778" s="34">
        <v>16502</v>
      </c>
      <c r="F15778" s="35">
        <v>17.600000000000001</v>
      </c>
      <c r="G15778" s="34" t="s">
        <v>364</v>
      </c>
    </row>
    <row r="15779" spans="1:7">
      <c r="A15779" s="32">
        <v>2018</v>
      </c>
      <c r="B15779" s="32">
        <v>6017</v>
      </c>
      <c r="C15779" s="33" t="s">
        <v>363</v>
      </c>
      <c r="D15779" s="33" t="s">
        <v>354</v>
      </c>
      <c r="E15779" s="34">
        <v>79193</v>
      </c>
      <c r="F15779" s="35">
        <v>17.600000000000001</v>
      </c>
      <c r="G15779" s="34" t="s">
        <v>364</v>
      </c>
    </row>
    <row r="15780" spans="1:7">
      <c r="A15780" s="32">
        <v>2018</v>
      </c>
      <c r="B15780" s="32">
        <v>6017</v>
      </c>
      <c r="C15780" s="33" t="s">
        <v>565</v>
      </c>
      <c r="D15780" s="33" t="s">
        <v>566</v>
      </c>
      <c r="E15780" s="34">
        <v>524</v>
      </c>
      <c r="F15780" s="35">
        <v>5.8</v>
      </c>
      <c r="G15780" s="34" t="s">
        <v>364</v>
      </c>
    </row>
    <row r="15781" spans="1:7">
      <c r="A15781" s="32">
        <v>2018</v>
      </c>
      <c r="B15781" s="32">
        <v>6018</v>
      </c>
      <c r="C15781" s="33" t="s">
        <v>565</v>
      </c>
      <c r="D15781" s="33" t="s">
        <v>566</v>
      </c>
      <c r="E15781" s="34">
        <v>1812</v>
      </c>
      <c r="F15781" s="35">
        <v>5.84</v>
      </c>
      <c r="G15781" s="34">
        <v>1678.3</v>
      </c>
    </row>
    <row r="15782" spans="1:7">
      <c r="A15782" s="32">
        <v>2018</v>
      </c>
      <c r="B15782" s="32">
        <v>6018</v>
      </c>
      <c r="C15782" s="33" t="s">
        <v>353</v>
      </c>
      <c r="D15782" s="33" t="s">
        <v>354</v>
      </c>
      <c r="E15782" s="34">
        <v>6466</v>
      </c>
      <c r="F15782" s="35">
        <v>25.628</v>
      </c>
      <c r="G15782" s="34">
        <v>194.2</v>
      </c>
    </row>
    <row r="15783" spans="1:7">
      <c r="A15783" s="32">
        <v>2018</v>
      </c>
      <c r="B15783" s="32">
        <v>6018</v>
      </c>
      <c r="C15783" s="33" t="s">
        <v>353</v>
      </c>
      <c r="D15783" s="33" t="s">
        <v>354</v>
      </c>
      <c r="E15783" s="34">
        <v>63065</v>
      </c>
      <c r="F15783" s="35">
        <v>25.111999999999998</v>
      </c>
      <c r="G15783" s="34">
        <v>184.2</v>
      </c>
    </row>
    <row r="15784" spans="1:7">
      <c r="A15784" s="32">
        <v>2018</v>
      </c>
      <c r="B15784" s="32">
        <v>6018</v>
      </c>
      <c r="C15784" s="33" t="s">
        <v>353</v>
      </c>
      <c r="D15784" s="33" t="s">
        <v>354</v>
      </c>
      <c r="E15784" s="34">
        <v>6892</v>
      </c>
      <c r="F15784" s="35">
        <v>23.091999999999999</v>
      </c>
      <c r="G15784" s="34">
        <v>169</v>
      </c>
    </row>
    <row r="15785" spans="1:7">
      <c r="A15785" s="32">
        <v>2018</v>
      </c>
      <c r="B15785" s="32">
        <v>6018</v>
      </c>
      <c r="C15785" s="33" t="s">
        <v>353</v>
      </c>
      <c r="D15785" s="33" t="s">
        <v>354</v>
      </c>
      <c r="E15785" s="34">
        <v>3221</v>
      </c>
      <c r="F15785" s="35">
        <v>22.335999999999999</v>
      </c>
      <c r="G15785" s="34">
        <v>191.8</v>
      </c>
    </row>
    <row r="15786" spans="1:7">
      <c r="A15786" s="32">
        <v>2018</v>
      </c>
      <c r="B15786" s="32">
        <v>6018</v>
      </c>
      <c r="C15786" s="33" t="s">
        <v>353</v>
      </c>
      <c r="D15786" s="33" t="s">
        <v>354</v>
      </c>
      <c r="E15786" s="34">
        <v>20151</v>
      </c>
      <c r="F15786" s="35">
        <v>23.414000000000001</v>
      </c>
      <c r="G15786" s="34">
        <v>195.9</v>
      </c>
    </row>
    <row r="15787" spans="1:7">
      <c r="A15787" s="32">
        <v>2018</v>
      </c>
      <c r="B15787" s="32">
        <v>6019</v>
      </c>
      <c r="C15787" s="33" t="s">
        <v>353</v>
      </c>
      <c r="D15787" s="33" t="s">
        <v>354</v>
      </c>
      <c r="E15787" s="34">
        <v>11621</v>
      </c>
      <c r="F15787" s="35">
        <v>25.44</v>
      </c>
      <c r="G15787" s="34" t="s">
        <v>364</v>
      </c>
    </row>
    <row r="15788" spans="1:7">
      <c r="A15788" s="32">
        <v>2018</v>
      </c>
      <c r="B15788" s="32">
        <v>6019</v>
      </c>
      <c r="C15788" s="33" t="s">
        <v>353</v>
      </c>
      <c r="D15788" s="33" t="s">
        <v>354</v>
      </c>
      <c r="E15788" s="34">
        <v>102336</v>
      </c>
      <c r="F15788" s="35">
        <v>25.06</v>
      </c>
      <c r="G15788" s="34" t="s">
        <v>364</v>
      </c>
    </row>
    <row r="15789" spans="1:7">
      <c r="A15789" s="32">
        <v>2018</v>
      </c>
      <c r="B15789" s="32">
        <v>6019</v>
      </c>
      <c r="C15789" s="33" t="s">
        <v>353</v>
      </c>
      <c r="D15789" s="33" t="s">
        <v>354</v>
      </c>
      <c r="E15789" s="34">
        <v>48448</v>
      </c>
      <c r="F15789" s="35">
        <v>26.1</v>
      </c>
      <c r="G15789" s="34" t="s">
        <v>364</v>
      </c>
    </row>
    <row r="15790" spans="1:7">
      <c r="A15790" s="32">
        <v>2018</v>
      </c>
      <c r="B15790" s="32">
        <v>6019</v>
      </c>
      <c r="C15790" s="33" t="s">
        <v>353</v>
      </c>
      <c r="D15790" s="33" t="s">
        <v>354</v>
      </c>
      <c r="E15790" s="34">
        <v>9522</v>
      </c>
      <c r="F15790" s="35">
        <v>22.08</v>
      </c>
      <c r="G15790" s="34" t="s">
        <v>364</v>
      </c>
    </row>
    <row r="15791" spans="1:7">
      <c r="A15791" s="32">
        <v>2018</v>
      </c>
      <c r="B15791" s="32">
        <v>6019</v>
      </c>
      <c r="C15791" s="33" t="s">
        <v>563</v>
      </c>
      <c r="D15791" s="33" t="s">
        <v>564</v>
      </c>
      <c r="E15791" s="34">
        <v>56651</v>
      </c>
      <c r="F15791" s="35">
        <v>1</v>
      </c>
      <c r="G15791" s="34" t="s">
        <v>364</v>
      </c>
    </row>
    <row r="15792" spans="1:7">
      <c r="A15792" s="32">
        <v>2018</v>
      </c>
      <c r="B15792" s="32">
        <v>6021</v>
      </c>
      <c r="C15792" s="33" t="s">
        <v>363</v>
      </c>
      <c r="D15792" s="33" t="s">
        <v>354</v>
      </c>
      <c r="E15792" s="34">
        <v>172836</v>
      </c>
      <c r="F15792" s="35">
        <v>20.53</v>
      </c>
      <c r="G15792" s="34">
        <v>272.39999999999998</v>
      </c>
    </row>
    <row r="15793" spans="1:7">
      <c r="A15793" s="32">
        <v>2018</v>
      </c>
      <c r="B15793" s="32">
        <v>6021</v>
      </c>
      <c r="C15793" s="33" t="s">
        <v>563</v>
      </c>
      <c r="D15793" s="33" t="s">
        <v>564</v>
      </c>
      <c r="E15793" s="34">
        <v>39152</v>
      </c>
      <c r="F15793" s="35">
        <v>1.0469999999999999</v>
      </c>
      <c r="G15793" s="34">
        <v>327</v>
      </c>
    </row>
    <row r="15794" spans="1:7">
      <c r="A15794" s="32">
        <v>2018</v>
      </c>
      <c r="B15794" s="32">
        <v>6021</v>
      </c>
      <c r="C15794" s="33" t="s">
        <v>363</v>
      </c>
      <c r="D15794" s="33" t="s">
        <v>354</v>
      </c>
      <c r="E15794" s="34">
        <v>216047</v>
      </c>
      <c r="F15794" s="35">
        <v>19.62</v>
      </c>
      <c r="G15794" s="34">
        <v>167.1</v>
      </c>
    </row>
    <row r="15795" spans="1:7">
      <c r="A15795" s="32">
        <v>2018</v>
      </c>
      <c r="B15795" s="32">
        <v>6030</v>
      </c>
      <c r="C15795" s="33" t="s">
        <v>362</v>
      </c>
      <c r="D15795" s="33" t="s">
        <v>354</v>
      </c>
      <c r="E15795" s="34">
        <v>730971</v>
      </c>
      <c r="F15795" s="35">
        <v>12.2</v>
      </c>
      <c r="G15795" s="34">
        <v>170.8</v>
      </c>
    </row>
    <row r="15796" spans="1:7">
      <c r="A15796" s="32">
        <v>2018</v>
      </c>
      <c r="B15796" s="32">
        <v>6030</v>
      </c>
      <c r="C15796" s="33" t="s">
        <v>565</v>
      </c>
      <c r="D15796" s="33" t="s">
        <v>566</v>
      </c>
      <c r="E15796" s="34">
        <v>643</v>
      </c>
      <c r="F15796" s="35">
        <v>5.7</v>
      </c>
      <c r="G15796" s="34">
        <v>1684.8</v>
      </c>
    </row>
    <row r="15797" spans="1:7">
      <c r="A15797" s="32">
        <v>2018</v>
      </c>
      <c r="B15797" s="32">
        <v>6034</v>
      </c>
      <c r="C15797" s="33" t="s">
        <v>563</v>
      </c>
      <c r="D15797" s="33" t="s">
        <v>564</v>
      </c>
      <c r="E15797" s="34">
        <v>412773</v>
      </c>
      <c r="F15797" s="35">
        <v>1.01</v>
      </c>
      <c r="G15797" s="34">
        <v>295.60000000000002</v>
      </c>
    </row>
    <row r="15798" spans="1:7">
      <c r="A15798" s="32">
        <v>2018</v>
      </c>
      <c r="B15798" s="32">
        <v>6035</v>
      </c>
      <c r="C15798" s="33" t="s">
        <v>565</v>
      </c>
      <c r="D15798" s="33" t="s">
        <v>566</v>
      </c>
      <c r="E15798" s="34">
        <v>284</v>
      </c>
      <c r="F15798" s="35">
        <v>5.8</v>
      </c>
      <c r="G15798" s="34">
        <v>1616.9</v>
      </c>
    </row>
    <row r="15799" spans="1:7">
      <c r="A15799" s="32">
        <v>2018</v>
      </c>
      <c r="B15799" s="32">
        <v>6035</v>
      </c>
      <c r="C15799" s="33" t="s">
        <v>563</v>
      </c>
      <c r="D15799" s="33" t="s">
        <v>564</v>
      </c>
      <c r="E15799" s="34">
        <v>536158</v>
      </c>
      <c r="F15799" s="35">
        <v>1</v>
      </c>
      <c r="G15799" s="34">
        <v>385.2</v>
      </c>
    </row>
    <row r="15800" spans="1:7">
      <c r="A15800" s="32">
        <v>2018</v>
      </c>
      <c r="B15800" s="32">
        <v>6041</v>
      </c>
      <c r="C15800" s="33" t="s">
        <v>353</v>
      </c>
      <c r="D15800" s="33" t="s">
        <v>354</v>
      </c>
      <c r="E15800" s="34">
        <v>69315</v>
      </c>
      <c r="F15800" s="35">
        <v>22.15</v>
      </c>
      <c r="G15800" s="34">
        <v>163.19999999999999</v>
      </c>
    </row>
    <row r="15801" spans="1:7">
      <c r="A15801" s="32">
        <v>2018</v>
      </c>
      <c r="B15801" s="32">
        <v>6041</v>
      </c>
      <c r="C15801" s="33" t="s">
        <v>353</v>
      </c>
      <c r="D15801" s="33" t="s">
        <v>354</v>
      </c>
      <c r="E15801" s="34">
        <v>27092</v>
      </c>
      <c r="F15801" s="35">
        <v>21.52</v>
      </c>
      <c r="G15801" s="34">
        <v>184.2</v>
      </c>
    </row>
    <row r="15802" spans="1:7">
      <c r="A15802" s="32">
        <v>2018</v>
      </c>
      <c r="B15802" s="32">
        <v>6041</v>
      </c>
      <c r="C15802" s="33" t="s">
        <v>353</v>
      </c>
      <c r="D15802" s="33" t="s">
        <v>354</v>
      </c>
      <c r="E15802" s="34">
        <v>11482</v>
      </c>
      <c r="F15802" s="35">
        <v>21.82</v>
      </c>
      <c r="G15802" s="34">
        <v>190.6</v>
      </c>
    </row>
    <row r="15803" spans="1:7">
      <c r="A15803" s="32">
        <v>2018</v>
      </c>
      <c r="B15803" s="32">
        <v>6041</v>
      </c>
      <c r="C15803" s="33" t="s">
        <v>353</v>
      </c>
      <c r="D15803" s="33" t="s">
        <v>354</v>
      </c>
      <c r="E15803" s="34">
        <v>8222</v>
      </c>
      <c r="F15803" s="35">
        <v>22.09</v>
      </c>
      <c r="G15803" s="34">
        <v>183.6</v>
      </c>
    </row>
    <row r="15804" spans="1:7">
      <c r="A15804" s="32">
        <v>2018</v>
      </c>
      <c r="B15804" s="32">
        <v>6041</v>
      </c>
      <c r="C15804" s="33" t="s">
        <v>353</v>
      </c>
      <c r="D15804" s="33" t="s">
        <v>354</v>
      </c>
      <c r="E15804" s="34">
        <v>5039</v>
      </c>
      <c r="F15804" s="35">
        <v>23.65</v>
      </c>
      <c r="G15804" s="34">
        <v>207.8</v>
      </c>
    </row>
    <row r="15805" spans="1:7">
      <c r="A15805" s="32">
        <v>2018</v>
      </c>
      <c r="B15805" s="32">
        <v>6041</v>
      </c>
      <c r="C15805" s="33" t="s">
        <v>353</v>
      </c>
      <c r="D15805" s="33" t="s">
        <v>354</v>
      </c>
      <c r="E15805" s="34">
        <v>5349</v>
      </c>
      <c r="F15805" s="35">
        <v>23.75</v>
      </c>
      <c r="G15805" s="34">
        <v>168.8</v>
      </c>
    </row>
    <row r="15806" spans="1:7">
      <c r="A15806" s="32">
        <v>2018</v>
      </c>
      <c r="B15806" s="32">
        <v>6041</v>
      </c>
      <c r="C15806" s="33" t="s">
        <v>353</v>
      </c>
      <c r="D15806" s="33" t="s">
        <v>354</v>
      </c>
      <c r="E15806" s="34">
        <v>3533</v>
      </c>
      <c r="F15806" s="35">
        <v>23.75</v>
      </c>
      <c r="G15806" s="34">
        <v>174.8</v>
      </c>
    </row>
    <row r="15807" spans="1:7">
      <c r="A15807" s="32">
        <v>2018</v>
      </c>
      <c r="B15807" s="32">
        <v>6041</v>
      </c>
      <c r="C15807" s="33" t="s">
        <v>353</v>
      </c>
      <c r="D15807" s="33" t="s">
        <v>354</v>
      </c>
      <c r="E15807" s="34">
        <v>5141</v>
      </c>
      <c r="F15807" s="35">
        <v>23.75</v>
      </c>
      <c r="G15807" s="34">
        <v>174.8</v>
      </c>
    </row>
    <row r="15808" spans="1:7">
      <c r="A15808" s="32">
        <v>2018</v>
      </c>
      <c r="B15808" s="32">
        <v>6041</v>
      </c>
      <c r="C15808" s="33" t="s">
        <v>353</v>
      </c>
      <c r="D15808" s="33" t="s">
        <v>354</v>
      </c>
      <c r="E15808" s="34">
        <v>23742</v>
      </c>
      <c r="F15808" s="35">
        <v>25.99</v>
      </c>
      <c r="G15808" s="34">
        <v>173.3</v>
      </c>
    </row>
    <row r="15809" spans="1:7">
      <c r="A15809" s="32">
        <v>2018</v>
      </c>
      <c r="B15809" s="32">
        <v>6041</v>
      </c>
      <c r="C15809" s="33" t="s">
        <v>353</v>
      </c>
      <c r="D15809" s="33" t="s">
        <v>354</v>
      </c>
      <c r="E15809" s="34">
        <v>10411</v>
      </c>
      <c r="F15809" s="35">
        <v>23.13</v>
      </c>
      <c r="G15809" s="34">
        <v>180.4</v>
      </c>
    </row>
    <row r="15810" spans="1:7">
      <c r="A15810" s="32">
        <v>2018</v>
      </c>
      <c r="B15810" s="32">
        <v>6041</v>
      </c>
      <c r="C15810" s="33" t="s">
        <v>353</v>
      </c>
      <c r="D15810" s="33" t="s">
        <v>354</v>
      </c>
      <c r="E15810" s="34">
        <v>18957</v>
      </c>
      <c r="F15810" s="35">
        <v>22.93</v>
      </c>
      <c r="G15810" s="34">
        <v>163.1</v>
      </c>
    </row>
    <row r="15811" spans="1:7">
      <c r="A15811" s="32">
        <v>2018</v>
      </c>
      <c r="B15811" s="32">
        <v>6041</v>
      </c>
      <c r="C15811" s="33" t="s">
        <v>353</v>
      </c>
      <c r="D15811" s="33" t="s">
        <v>354</v>
      </c>
      <c r="E15811" s="34">
        <v>20814</v>
      </c>
      <c r="F15811" s="35">
        <v>23.12</v>
      </c>
      <c r="G15811" s="34">
        <v>180.4</v>
      </c>
    </row>
    <row r="15812" spans="1:7">
      <c r="A15812" s="32">
        <v>2018</v>
      </c>
      <c r="B15812" s="32">
        <v>6041</v>
      </c>
      <c r="C15812" s="33" t="s">
        <v>353</v>
      </c>
      <c r="D15812" s="33" t="s">
        <v>354</v>
      </c>
      <c r="E15812" s="34">
        <v>22501</v>
      </c>
      <c r="F15812" s="35">
        <v>23.53</v>
      </c>
      <c r="G15812" s="34">
        <v>185.4</v>
      </c>
    </row>
    <row r="15813" spans="1:7">
      <c r="A15813" s="32">
        <v>2018</v>
      </c>
      <c r="B15813" s="32">
        <v>6041</v>
      </c>
      <c r="C15813" s="33" t="s">
        <v>353</v>
      </c>
      <c r="D15813" s="33" t="s">
        <v>354</v>
      </c>
      <c r="E15813" s="34">
        <v>17923</v>
      </c>
      <c r="F15813" s="35">
        <v>23.52</v>
      </c>
      <c r="G15813" s="34">
        <v>176.2</v>
      </c>
    </row>
    <row r="15814" spans="1:7">
      <c r="A15814" s="32">
        <v>2018</v>
      </c>
      <c r="B15814" s="32">
        <v>6041</v>
      </c>
      <c r="C15814" s="33" t="s">
        <v>353</v>
      </c>
      <c r="D15814" s="33" t="s">
        <v>354</v>
      </c>
      <c r="E15814" s="34">
        <v>9402</v>
      </c>
      <c r="F15814" s="35">
        <v>25.23</v>
      </c>
      <c r="G15814" s="34">
        <v>191.2</v>
      </c>
    </row>
    <row r="15815" spans="1:7">
      <c r="A15815" s="32">
        <v>2018</v>
      </c>
      <c r="B15815" s="32">
        <v>6041</v>
      </c>
      <c r="C15815" s="33" t="s">
        <v>353</v>
      </c>
      <c r="D15815" s="33" t="s">
        <v>354</v>
      </c>
      <c r="E15815" s="34">
        <v>5488</v>
      </c>
      <c r="F15815" s="35">
        <v>25.23</v>
      </c>
      <c r="G15815" s="34">
        <v>191.2</v>
      </c>
    </row>
    <row r="15816" spans="1:7">
      <c r="A15816" s="32">
        <v>2018</v>
      </c>
      <c r="B15816" s="32">
        <v>6041</v>
      </c>
      <c r="C15816" s="33" t="s">
        <v>353</v>
      </c>
      <c r="D15816" s="33" t="s">
        <v>354</v>
      </c>
      <c r="E15816" s="34">
        <v>3072</v>
      </c>
      <c r="F15816" s="35">
        <v>23.62</v>
      </c>
      <c r="G15816" s="34">
        <v>190.3</v>
      </c>
    </row>
    <row r="15817" spans="1:7">
      <c r="A15817" s="32">
        <v>2018</v>
      </c>
      <c r="B15817" s="32">
        <v>6041</v>
      </c>
      <c r="C15817" s="33" t="s">
        <v>353</v>
      </c>
      <c r="D15817" s="33" t="s">
        <v>354</v>
      </c>
      <c r="E15817" s="34">
        <v>1904</v>
      </c>
      <c r="F15817" s="35">
        <v>23.66</v>
      </c>
      <c r="G15817" s="34">
        <v>182.6</v>
      </c>
    </row>
    <row r="15818" spans="1:7">
      <c r="A15818" s="32">
        <v>2018</v>
      </c>
      <c r="B15818" s="32">
        <v>6041</v>
      </c>
      <c r="C15818" s="33" t="s">
        <v>353</v>
      </c>
      <c r="D15818" s="33" t="s">
        <v>354</v>
      </c>
      <c r="E15818" s="34">
        <v>40033</v>
      </c>
      <c r="F15818" s="35">
        <v>23.53</v>
      </c>
      <c r="G15818" s="34">
        <v>185.4</v>
      </c>
    </row>
    <row r="15819" spans="1:7">
      <c r="A15819" s="32">
        <v>2018</v>
      </c>
      <c r="B15819" s="32">
        <v>6041</v>
      </c>
      <c r="C15819" s="33" t="s">
        <v>353</v>
      </c>
      <c r="D15819" s="33" t="s">
        <v>354</v>
      </c>
      <c r="E15819" s="34">
        <v>24013</v>
      </c>
      <c r="F15819" s="35">
        <v>23.39</v>
      </c>
      <c r="G15819" s="34">
        <v>182.7</v>
      </c>
    </row>
    <row r="15820" spans="1:7">
      <c r="A15820" s="32">
        <v>2018</v>
      </c>
      <c r="B15820" s="32">
        <v>6041</v>
      </c>
      <c r="C15820" s="33" t="s">
        <v>353</v>
      </c>
      <c r="D15820" s="33" t="s">
        <v>354</v>
      </c>
      <c r="E15820" s="34">
        <v>24027</v>
      </c>
      <c r="F15820" s="35">
        <v>22.71</v>
      </c>
      <c r="G15820" s="34">
        <v>191.4</v>
      </c>
    </row>
    <row r="15821" spans="1:7">
      <c r="A15821" s="32">
        <v>2018</v>
      </c>
      <c r="B15821" s="32">
        <v>6041</v>
      </c>
      <c r="C15821" s="33" t="s">
        <v>565</v>
      </c>
      <c r="D15821" s="33" t="s">
        <v>566</v>
      </c>
      <c r="E15821" s="34">
        <v>1074</v>
      </c>
      <c r="F15821" s="35">
        <v>5.82</v>
      </c>
      <c r="G15821" s="34">
        <v>1335</v>
      </c>
    </row>
    <row r="15822" spans="1:7">
      <c r="A15822" s="32">
        <v>2018</v>
      </c>
      <c r="B15822" s="32">
        <v>6042</v>
      </c>
      <c r="C15822" s="33" t="s">
        <v>563</v>
      </c>
      <c r="D15822" s="33" t="s">
        <v>564</v>
      </c>
      <c r="E15822" s="34">
        <v>5707702</v>
      </c>
      <c r="F15822" s="35">
        <v>1.0209999999999999</v>
      </c>
      <c r="G15822" s="34">
        <v>418.3</v>
      </c>
    </row>
    <row r="15823" spans="1:7">
      <c r="A15823" s="32">
        <v>2018</v>
      </c>
      <c r="B15823" s="32">
        <v>6043</v>
      </c>
      <c r="C15823" s="33" t="s">
        <v>563</v>
      </c>
      <c r="D15823" s="33" t="s">
        <v>564</v>
      </c>
      <c r="E15823" s="34">
        <v>9405139</v>
      </c>
      <c r="F15823" s="35">
        <v>1.0209999999999999</v>
      </c>
      <c r="G15823" s="34">
        <v>418.3</v>
      </c>
    </row>
    <row r="15824" spans="1:7">
      <c r="A15824" s="32">
        <v>2018</v>
      </c>
      <c r="B15824" s="32">
        <v>6046</v>
      </c>
      <c r="C15824" s="33" t="s">
        <v>565</v>
      </c>
      <c r="D15824" s="33" t="s">
        <v>566</v>
      </c>
      <c r="E15824" s="34">
        <v>866</v>
      </c>
      <c r="F15824" s="35">
        <v>5.75</v>
      </c>
      <c r="G15824" s="34">
        <v>1707.8</v>
      </c>
    </row>
    <row r="15825" spans="1:7">
      <c r="A15825" s="32">
        <v>2018</v>
      </c>
      <c r="B15825" s="32">
        <v>6046</v>
      </c>
      <c r="C15825" s="33" t="s">
        <v>563</v>
      </c>
      <c r="D15825" s="33" t="s">
        <v>564</v>
      </c>
      <c r="E15825" s="34">
        <v>28872</v>
      </c>
      <c r="F15825" s="35">
        <v>1.024</v>
      </c>
      <c r="G15825" s="34">
        <v>409.1</v>
      </c>
    </row>
    <row r="15826" spans="1:7">
      <c r="A15826" s="32">
        <v>2018</v>
      </c>
      <c r="B15826" s="32">
        <v>6052</v>
      </c>
      <c r="C15826" s="33" t="s">
        <v>353</v>
      </c>
      <c r="D15826" s="33" t="s">
        <v>354</v>
      </c>
      <c r="E15826" s="34">
        <v>76036</v>
      </c>
      <c r="F15826" s="35">
        <v>23.238</v>
      </c>
      <c r="G15826" s="34">
        <v>316.89999999999998</v>
      </c>
    </row>
    <row r="15827" spans="1:7">
      <c r="A15827" s="32">
        <v>2018</v>
      </c>
      <c r="B15827" s="32">
        <v>6052</v>
      </c>
      <c r="C15827" s="33" t="s">
        <v>353</v>
      </c>
      <c r="D15827" s="33" t="s">
        <v>354</v>
      </c>
      <c r="E15827" s="34">
        <v>12859</v>
      </c>
      <c r="F15827" s="35">
        <v>23.748000000000001</v>
      </c>
      <c r="G15827" s="34">
        <v>306.7</v>
      </c>
    </row>
    <row r="15828" spans="1:7">
      <c r="A15828" s="32">
        <v>2018</v>
      </c>
      <c r="B15828" s="32">
        <v>6055</v>
      </c>
      <c r="C15828" s="33" t="s">
        <v>363</v>
      </c>
      <c r="D15828" s="33" t="s">
        <v>354</v>
      </c>
      <c r="E15828" s="34">
        <v>31560</v>
      </c>
      <c r="F15828" s="35">
        <v>16.649999999999999</v>
      </c>
      <c r="G15828" s="34" t="s">
        <v>364</v>
      </c>
    </row>
    <row r="15829" spans="1:7">
      <c r="A15829" s="32">
        <v>2018</v>
      </c>
      <c r="B15829" s="32">
        <v>6055</v>
      </c>
      <c r="C15829" s="33" t="s">
        <v>363</v>
      </c>
      <c r="D15829" s="33" t="s">
        <v>354</v>
      </c>
      <c r="E15829" s="34">
        <v>81459</v>
      </c>
      <c r="F15829" s="35">
        <v>16.75</v>
      </c>
      <c r="G15829" s="34" t="s">
        <v>364</v>
      </c>
    </row>
    <row r="15830" spans="1:7">
      <c r="A15830" s="32">
        <v>2018</v>
      </c>
      <c r="B15830" s="32">
        <v>6055</v>
      </c>
      <c r="C15830" s="33" t="s">
        <v>363</v>
      </c>
      <c r="D15830" s="33" t="s">
        <v>354</v>
      </c>
      <c r="E15830" s="34">
        <v>49166</v>
      </c>
      <c r="F15830" s="35">
        <v>17.04</v>
      </c>
      <c r="G15830" s="34" t="s">
        <v>364</v>
      </c>
    </row>
    <row r="15831" spans="1:7">
      <c r="A15831" s="32">
        <v>2018</v>
      </c>
      <c r="B15831" s="32">
        <v>6055</v>
      </c>
      <c r="C15831" s="33" t="s">
        <v>563</v>
      </c>
      <c r="D15831" s="33" t="s">
        <v>564</v>
      </c>
      <c r="E15831" s="34">
        <v>1120249</v>
      </c>
      <c r="F15831" s="35">
        <v>1.0580000000000001</v>
      </c>
      <c r="G15831" s="34" t="s">
        <v>364</v>
      </c>
    </row>
    <row r="15832" spans="1:7">
      <c r="A15832" s="32">
        <v>2018</v>
      </c>
      <c r="B15832" s="32">
        <v>6063</v>
      </c>
      <c r="C15832" s="33" t="s">
        <v>563</v>
      </c>
      <c r="D15832" s="33" t="s">
        <v>564</v>
      </c>
      <c r="E15832" s="34">
        <v>12344</v>
      </c>
      <c r="F15832" s="35">
        <v>1.0580000000000001</v>
      </c>
      <c r="G15832" s="34">
        <v>639.5</v>
      </c>
    </row>
    <row r="15833" spans="1:7">
      <c r="A15833" s="32">
        <v>2018</v>
      </c>
      <c r="B15833" s="32">
        <v>6064</v>
      </c>
      <c r="C15833" s="33" t="s">
        <v>363</v>
      </c>
      <c r="D15833" s="33" t="s">
        <v>354</v>
      </c>
      <c r="E15833" s="34">
        <v>97616</v>
      </c>
      <c r="F15833" s="35">
        <v>16.97</v>
      </c>
      <c r="G15833" s="34">
        <v>167.9</v>
      </c>
    </row>
    <row r="15834" spans="1:7">
      <c r="A15834" s="32">
        <v>2018</v>
      </c>
      <c r="B15834" s="32">
        <v>6064</v>
      </c>
      <c r="C15834" s="33" t="s">
        <v>565</v>
      </c>
      <c r="D15834" s="33" t="s">
        <v>566</v>
      </c>
      <c r="E15834" s="34">
        <v>5145</v>
      </c>
      <c r="F15834" s="35">
        <v>5.8</v>
      </c>
      <c r="G15834" s="34">
        <v>1603.8</v>
      </c>
    </row>
    <row r="15835" spans="1:7">
      <c r="A15835" s="32">
        <v>2018</v>
      </c>
      <c r="B15835" s="32">
        <v>6065</v>
      </c>
      <c r="C15835" s="33" t="s">
        <v>565</v>
      </c>
      <c r="D15835" s="33" t="s">
        <v>566</v>
      </c>
      <c r="E15835" s="34">
        <v>14276</v>
      </c>
      <c r="F15835" s="35">
        <v>5.75</v>
      </c>
      <c r="G15835" s="34">
        <v>1651.5</v>
      </c>
    </row>
    <row r="15836" spans="1:7">
      <c r="A15836" s="32">
        <v>2018</v>
      </c>
      <c r="B15836" s="32">
        <v>6065</v>
      </c>
      <c r="C15836" s="33" t="s">
        <v>363</v>
      </c>
      <c r="D15836" s="33" t="s">
        <v>354</v>
      </c>
      <c r="E15836" s="34">
        <v>16405</v>
      </c>
      <c r="F15836" s="35">
        <v>17.87</v>
      </c>
      <c r="G15836" s="34">
        <v>151.19999999999999</v>
      </c>
    </row>
    <row r="15837" spans="1:7">
      <c r="A15837" s="32">
        <v>2018</v>
      </c>
      <c r="B15837" s="32">
        <v>6065</v>
      </c>
      <c r="C15837" s="33" t="s">
        <v>363</v>
      </c>
      <c r="D15837" s="33" t="s">
        <v>354</v>
      </c>
      <c r="E15837" s="34">
        <v>16424</v>
      </c>
      <c r="F15837" s="35">
        <v>18.13</v>
      </c>
      <c r="G15837" s="34">
        <v>149.69999999999999</v>
      </c>
    </row>
    <row r="15838" spans="1:7">
      <c r="A15838" s="32">
        <v>2018</v>
      </c>
      <c r="B15838" s="32">
        <v>6065</v>
      </c>
      <c r="C15838" s="33" t="s">
        <v>363</v>
      </c>
      <c r="D15838" s="33" t="s">
        <v>354</v>
      </c>
      <c r="E15838" s="34">
        <v>95490</v>
      </c>
      <c r="F15838" s="35">
        <v>17.86</v>
      </c>
      <c r="G15838" s="34">
        <v>149.19999999999999</v>
      </c>
    </row>
    <row r="15839" spans="1:7">
      <c r="A15839" s="32">
        <v>2018</v>
      </c>
      <c r="B15839" s="32">
        <v>6065</v>
      </c>
      <c r="C15839" s="33" t="s">
        <v>363</v>
      </c>
      <c r="D15839" s="33" t="s">
        <v>354</v>
      </c>
      <c r="E15839" s="34">
        <v>48667</v>
      </c>
      <c r="F15839" s="35">
        <v>16.920000000000002</v>
      </c>
      <c r="G15839" s="34">
        <v>138.4</v>
      </c>
    </row>
    <row r="15840" spans="1:7">
      <c r="A15840" s="32">
        <v>2018</v>
      </c>
      <c r="B15840" s="32">
        <v>6065</v>
      </c>
      <c r="C15840" s="33" t="s">
        <v>363</v>
      </c>
      <c r="D15840" s="33" t="s">
        <v>354</v>
      </c>
      <c r="E15840" s="34">
        <v>48705</v>
      </c>
      <c r="F15840" s="35">
        <v>17.13</v>
      </c>
      <c r="G15840" s="34">
        <v>149.30000000000001</v>
      </c>
    </row>
    <row r="15841" spans="1:7">
      <c r="A15841" s="32">
        <v>2018</v>
      </c>
      <c r="B15841" s="32">
        <v>6065</v>
      </c>
      <c r="C15841" s="33" t="s">
        <v>363</v>
      </c>
      <c r="D15841" s="33" t="s">
        <v>354</v>
      </c>
      <c r="E15841" s="34">
        <v>65631</v>
      </c>
      <c r="F15841" s="35">
        <v>17.59</v>
      </c>
      <c r="G15841" s="34">
        <v>155.5</v>
      </c>
    </row>
    <row r="15842" spans="1:7">
      <c r="A15842" s="32">
        <v>2018</v>
      </c>
      <c r="B15842" s="32">
        <v>6065</v>
      </c>
      <c r="C15842" s="33" t="s">
        <v>363</v>
      </c>
      <c r="D15842" s="33" t="s">
        <v>354</v>
      </c>
      <c r="E15842" s="34">
        <v>16247</v>
      </c>
      <c r="F15842" s="35">
        <v>17.3</v>
      </c>
      <c r="G15842" s="34">
        <v>147.69999999999999</v>
      </c>
    </row>
    <row r="15843" spans="1:7">
      <c r="A15843" s="32">
        <v>2018</v>
      </c>
      <c r="B15843" s="32">
        <v>6065</v>
      </c>
      <c r="C15843" s="33" t="s">
        <v>363</v>
      </c>
      <c r="D15843" s="33" t="s">
        <v>354</v>
      </c>
      <c r="E15843" s="34">
        <v>16435</v>
      </c>
      <c r="F15843" s="35">
        <v>18.16</v>
      </c>
      <c r="G15843" s="34">
        <v>147.9</v>
      </c>
    </row>
    <row r="15844" spans="1:7">
      <c r="A15844" s="32">
        <v>2018</v>
      </c>
      <c r="B15844" s="32">
        <v>6068</v>
      </c>
      <c r="C15844" s="33" t="s">
        <v>363</v>
      </c>
      <c r="D15844" s="33" t="s">
        <v>354</v>
      </c>
      <c r="E15844" s="34">
        <v>373271</v>
      </c>
      <c r="F15844" s="35">
        <v>16.698</v>
      </c>
      <c r="G15844" s="34">
        <v>182.2</v>
      </c>
    </row>
    <row r="15845" spans="1:7">
      <c r="A15845" s="32">
        <v>2018</v>
      </c>
      <c r="B15845" s="32">
        <v>6071</v>
      </c>
      <c r="C15845" s="33" t="s">
        <v>353</v>
      </c>
      <c r="D15845" s="33" t="s">
        <v>354</v>
      </c>
      <c r="E15845" s="34">
        <v>11349</v>
      </c>
      <c r="F15845" s="35">
        <v>25.164999999999999</v>
      </c>
      <c r="G15845" s="34">
        <v>224.4</v>
      </c>
    </row>
    <row r="15846" spans="1:7">
      <c r="A15846" s="32">
        <v>2018</v>
      </c>
      <c r="B15846" s="32">
        <v>6071</v>
      </c>
      <c r="C15846" s="33" t="s">
        <v>353</v>
      </c>
      <c r="D15846" s="33" t="s">
        <v>354</v>
      </c>
      <c r="E15846" s="34">
        <v>69956</v>
      </c>
      <c r="F15846" s="35">
        <v>23.106999999999999</v>
      </c>
      <c r="G15846" s="34">
        <v>201.4</v>
      </c>
    </row>
    <row r="15847" spans="1:7">
      <c r="A15847" s="32">
        <v>2018</v>
      </c>
      <c r="B15847" s="32">
        <v>6071</v>
      </c>
      <c r="C15847" s="33" t="s">
        <v>353</v>
      </c>
      <c r="D15847" s="33" t="s">
        <v>354</v>
      </c>
      <c r="E15847" s="34">
        <v>53801</v>
      </c>
      <c r="F15847" s="35">
        <v>23.629000000000001</v>
      </c>
      <c r="G15847" s="34">
        <v>195.8</v>
      </c>
    </row>
    <row r="15848" spans="1:7">
      <c r="A15848" s="32">
        <v>2018</v>
      </c>
      <c r="B15848" s="32">
        <v>6071</v>
      </c>
      <c r="C15848" s="33" t="s">
        <v>363</v>
      </c>
      <c r="D15848" s="33" t="s">
        <v>354</v>
      </c>
      <c r="E15848" s="34">
        <v>79802</v>
      </c>
      <c r="F15848" s="35">
        <v>17.948</v>
      </c>
      <c r="G15848" s="34">
        <v>212</v>
      </c>
    </row>
    <row r="15849" spans="1:7">
      <c r="A15849" s="32">
        <v>2018</v>
      </c>
      <c r="B15849" s="32">
        <v>6071</v>
      </c>
      <c r="C15849" s="33" t="s">
        <v>353</v>
      </c>
      <c r="D15849" s="33" t="s">
        <v>354</v>
      </c>
      <c r="E15849" s="34">
        <v>1603</v>
      </c>
      <c r="F15849" s="35">
        <v>23.818000000000001</v>
      </c>
      <c r="G15849" s="34">
        <v>198.2</v>
      </c>
    </row>
    <row r="15850" spans="1:7">
      <c r="A15850" s="32">
        <v>2018</v>
      </c>
      <c r="B15850" s="32">
        <v>6071</v>
      </c>
      <c r="C15850" s="33" t="s">
        <v>353</v>
      </c>
      <c r="D15850" s="33" t="s">
        <v>354</v>
      </c>
      <c r="E15850" s="34">
        <v>1684</v>
      </c>
      <c r="F15850" s="35">
        <v>23.097999999999999</v>
      </c>
      <c r="G15850" s="34">
        <v>182.1</v>
      </c>
    </row>
    <row r="15851" spans="1:7">
      <c r="A15851" s="32">
        <v>2018</v>
      </c>
      <c r="B15851" s="32">
        <v>6071</v>
      </c>
      <c r="C15851" s="33" t="s">
        <v>353</v>
      </c>
      <c r="D15851" s="33" t="s">
        <v>354</v>
      </c>
      <c r="E15851" s="34">
        <v>6799</v>
      </c>
      <c r="F15851" s="35">
        <v>23.654</v>
      </c>
      <c r="G15851" s="34">
        <v>184</v>
      </c>
    </row>
    <row r="15852" spans="1:7">
      <c r="A15852" s="32">
        <v>2018</v>
      </c>
      <c r="B15852" s="32">
        <v>6071</v>
      </c>
      <c r="C15852" s="33" t="s">
        <v>353</v>
      </c>
      <c r="D15852" s="33" t="s">
        <v>354</v>
      </c>
      <c r="E15852" s="34">
        <v>39629</v>
      </c>
      <c r="F15852" s="35">
        <v>23.131</v>
      </c>
      <c r="G15852" s="34">
        <v>172.8</v>
      </c>
    </row>
    <row r="15853" spans="1:7">
      <c r="A15853" s="32">
        <v>2018</v>
      </c>
      <c r="B15853" s="32">
        <v>6071</v>
      </c>
      <c r="C15853" s="33" t="s">
        <v>353</v>
      </c>
      <c r="D15853" s="33" t="s">
        <v>354</v>
      </c>
      <c r="E15853" s="34">
        <v>15253</v>
      </c>
      <c r="F15853" s="35">
        <v>23.748000000000001</v>
      </c>
      <c r="G15853" s="34">
        <v>162.4</v>
      </c>
    </row>
    <row r="15854" spans="1:7">
      <c r="A15854" s="32">
        <v>2018</v>
      </c>
      <c r="B15854" s="32">
        <v>6071</v>
      </c>
      <c r="C15854" s="33" t="s">
        <v>353</v>
      </c>
      <c r="D15854" s="33" t="s">
        <v>354</v>
      </c>
      <c r="E15854" s="34">
        <v>7812</v>
      </c>
      <c r="F15854" s="35">
        <v>22.547999999999998</v>
      </c>
      <c r="G15854" s="34">
        <v>184.1</v>
      </c>
    </row>
    <row r="15855" spans="1:7">
      <c r="A15855" s="32">
        <v>2018</v>
      </c>
      <c r="B15855" s="32">
        <v>6071</v>
      </c>
      <c r="C15855" s="33" t="s">
        <v>563</v>
      </c>
      <c r="D15855" s="33" t="s">
        <v>564</v>
      </c>
      <c r="E15855" s="34">
        <v>638028</v>
      </c>
      <c r="F15855" s="35">
        <v>1.0649999999999999</v>
      </c>
      <c r="G15855" s="34">
        <v>534.70000000000005</v>
      </c>
    </row>
    <row r="15856" spans="1:7">
      <c r="A15856" s="32">
        <v>2018</v>
      </c>
      <c r="B15856" s="32">
        <v>6073</v>
      </c>
      <c r="C15856" s="33" t="s">
        <v>565</v>
      </c>
      <c r="D15856" s="33" t="s">
        <v>566</v>
      </c>
      <c r="E15856" s="34">
        <v>2992</v>
      </c>
      <c r="F15856" s="35">
        <v>5.8</v>
      </c>
      <c r="G15856" s="34">
        <v>1561.2</v>
      </c>
    </row>
    <row r="15857" spans="1:7">
      <c r="A15857" s="32">
        <v>2018</v>
      </c>
      <c r="B15857" s="32">
        <v>6073</v>
      </c>
      <c r="C15857" s="33" t="s">
        <v>363</v>
      </c>
      <c r="D15857" s="33" t="s">
        <v>354</v>
      </c>
      <c r="E15857" s="34">
        <v>111554</v>
      </c>
      <c r="F15857" s="35">
        <v>17.818000000000001</v>
      </c>
      <c r="G15857" s="34">
        <v>255</v>
      </c>
    </row>
    <row r="15858" spans="1:7">
      <c r="A15858" s="32">
        <v>2018</v>
      </c>
      <c r="B15858" s="32">
        <v>6073</v>
      </c>
      <c r="C15858" s="33" t="s">
        <v>563</v>
      </c>
      <c r="D15858" s="33" t="s">
        <v>564</v>
      </c>
      <c r="E15858" s="34">
        <v>4954558</v>
      </c>
      <c r="F15858" s="35">
        <v>1.018</v>
      </c>
      <c r="G15858" s="34">
        <v>322.2</v>
      </c>
    </row>
    <row r="15859" spans="1:7">
      <c r="A15859" s="32">
        <v>2018</v>
      </c>
      <c r="B15859" s="32">
        <v>6074</v>
      </c>
      <c r="C15859" s="33" t="s">
        <v>563</v>
      </c>
      <c r="D15859" s="33" t="s">
        <v>564</v>
      </c>
      <c r="E15859" s="34">
        <v>47769</v>
      </c>
      <c r="F15859" s="35">
        <v>1</v>
      </c>
      <c r="G15859" s="34">
        <v>247.9</v>
      </c>
    </row>
    <row r="15860" spans="1:7">
      <c r="A15860" s="32">
        <v>2018</v>
      </c>
      <c r="B15860" s="32">
        <v>6076</v>
      </c>
      <c r="C15860" s="33" t="s">
        <v>565</v>
      </c>
      <c r="D15860" s="33" t="s">
        <v>566</v>
      </c>
      <c r="E15860" s="34">
        <v>1010</v>
      </c>
      <c r="F15860" s="35">
        <v>5.92</v>
      </c>
      <c r="G15860" s="34" t="s">
        <v>364</v>
      </c>
    </row>
    <row r="15861" spans="1:7">
      <c r="A15861" s="32">
        <v>2018</v>
      </c>
      <c r="B15861" s="32">
        <v>6076</v>
      </c>
      <c r="C15861" s="33" t="s">
        <v>363</v>
      </c>
      <c r="D15861" s="33" t="s">
        <v>354</v>
      </c>
      <c r="E15861" s="34">
        <v>447607</v>
      </c>
      <c r="F15861" s="35">
        <v>16.914000000000001</v>
      </c>
      <c r="G15861" s="34" t="s">
        <v>364</v>
      </c>
    </row>
    <row r="15862" spans="1:7">
      <c r="A15862" s="32">
        <v>2018</v>
      </c>
      <c r="B15862" s="32">
        <v>6076</v>
      </c>
      <c r="C15862" s="33" t="s">
        <v>363</v>
      </c>
      <c r="D15862" s="33" t="s">
        <v>354</v>
      </c>
      <c r="E15862" s="34">
        <v>71089</v>
      </c>
      <c r="F15862" s="35">
        <v>17.117999999999999</v>
      </c>
      <c r="G15862" s="34" t="s">
        <v>364</v>
      </c>
    </row>
    <row r="15863" spans="1:7">
      <c r="A15863" s="32">
        <v>2018</v>
      </c>
      <c r="B15863" s="32">
        <v>6077</v>
      </c>
      <c r="C15863" s="33" t="s">
        <v>563</v>
      </c>
      <c r="D15863" s="33" t="s">
        <v>564</v>
      </c>
      <c r="E15863" s="34">
        <v>16112</v>
      </c>
      <c r="F15863" s="35">
        <v>1.075</v>
      </c>
      <c r="G15863" s="34">
        <v>314.89999999999998</v>
      </c>
    </row>
    <row r="15864" spans="1:7">
      <c r="A15864" s="32">
        <v>2018</v>
      </c>
      <c r="B15864" s="32">
        <v>6077</v>
      </c>
      <c r="C15864" s="33" t="s">
        <v>363</v>
      </c>
      <c r="D15864" s="33" t="s">
        <v>354</v>
      </c>
      <c r="E15864" s="34">
        <v>34168</v>
      </c>
      <c r="F15864" s="35">
        <v>16.741</v>
      </c>
      <c r="G15864" s="34">
        <v>103.1</v>
      </c>
    </row>
    <row r="15865" spans="1:7">
      <c r="A15865" s="32">
        <v>2018</v>
      </c>
      <c r="B15865" s="32">
        <v>6077</v>
      </c>
      <c r="C15865" s="33" t="s">
        <v>363</v>
      </c>
      <c r="D15865" s="33" t="s">
        <v>354</v>
      </c>
      <c r="E15865" s="34">
        <v>34192</v>
      </c>
      <c r="F15865" s="35">
        <v>16.777999999999999</v>
      </c>
      <c r="G15865" s="34">
        <v>97</v>
      </c>
    </row>
    <row r="15866" spans="1:7">
      <c r="A15866" s="32">
        <v>2018</v>
      </c>
      <c r="B15866" s="32">
        <v>6077</v>
      </c>
      <c r="C15866" s="33" t="s">
        <v>363</v>
      </c>
      <c r="D15866" s="33" t="s">
        <v>354</v>
      </c>
      <c r="E15866" s="34">
        <v>34247</v>
      </c>
      <c r="F15866" s="35">
        <v>16.581</v>
      </c>
      <c r="G15866" s="34">
        <v>103.6</v>
      </c>
    </row>
    <row r="15867" spans="1:7">
      <c r="A15867" s="32">
        <v>2018</v>
      </c>
      <c r="B15867" s="32">
        <v>6077</v>
      </c>
      <c r="C15867" s="33" t="s">
        <v>363</v>
      </c>
      <c r="D15867" s="33" t="s">
        <v>354</v>
      </c>
      <c r="E15867" s="34">
        <v>119800</v>
      </c>
      <c r="F15867" s="35">
        <v>16.946000000000002</v>
      </c>
      <c r="G15867" s="34">
        <v>98</v>
      </c>
    </row>
    <row r="15868" spans="1:7">
      <c r="A15868" s="32">
        <v>2018</v>
      </c>
      <c r="B15868" s="32">
        <v>6077</v>
      </c>
      <c r="C15868" s="33" t="s">
        <v>363</v>
      </c>
      <c r="D15868" s="33" t="s">
        <v>354</v>
      </c>
      <c r="E15868" s="34">
        <v>170326</v>
      </c>
      <c r="F15868" s="35">
        <v>17.123000000000001</v>
      </c>
      <c r="G15868" s="34">
        <v>101.5</v>
      </c>
    </row>
    <row r="15869" spans="1:7">
      <c r="A15869" s="32">
        <v>2018</v>
      </c>
      <c r="B15869" s="32">
        <v>6081</v>
      </c>
      <c r="C15869" s="33" t="s">
        <v>563</v>
      </c>
      <c r="D15869" s="33" t="s">
        <v>564</v>
      </c>
      <c r="E15869" s="34">
        <v>7000</v>
      </c>
      <c r="F15869" s="35">
        <v>1.0249999999999999</v>
      </c>
      <c r="G15869" s="34">
        <v>352.3</v>
      </c>
    </row>
    <row r="15870" spans="1:7">
      <c r="A15870" s="32">
        <v>2018</v>
      </c>
      <c r="B15870" s="32">
        <v>6081</v>
      </c>
      <c r="C15870" s="33" t="s">
        <v>563</v>
      </c>
      <c r="D15870" s="33" t="s">
        <v>564</v>
      </c>
      <c r="E15870" s="34">
        <v>46300</v>
      </c>
      <c r="F15870" s="35">
        <v>1.0249999999999999</v>
      </c>
      <c r="G15870" s="34">
        <v>336.2</v>
      </c>
    </row>
    <row r="15871" spans="1:7">
      <c r="A15871" s="32">
        <v>2018</v>
      </c>
      <c r="B15871" s="32">
        <v>6081</v>
      </c>
      <c r="C15871" s="33" t="s">
        <v>563</v>
      </c>
      <c r="D15871" s="33" t="s">
        <v>564</v>
      </c>
      <c r="E15871" s="34">
        <v>15800</v>
      </c>
      <c r="F15871" s="35">
        <v>1.0249999999999999</v>
      </c>
      <c r="G15871" s="34">
        <v>395.2</v>
      </c>
    </row>
    <row r="15872" spans="1:7">
      <c r="A15872" s="32">
        <v>2018</v>
      </c>
      <c r="B15872" s="32">
        <v>6082</v>
      </c>
      <c r="C15872" s="33" t="s">
        <v>353</v>
      </c>
      <c r="D15872" s="33" t="s">
        <v>354</v>
      </c>
      <c r="E15872" s="34">
        <v>28241</v>
      </c>
      <c r="F15872" s="35">
        <v>25.98</v>
      </c>
      <c r="G15872" s="34" t="s">
        <v>364</v>
      </c>
    </row>
    <row r="15873" spans="1:7">
      <c r="A15873" s="32">
        <v>2018</v>
      </c>
      <c r="B15873" s="32">
        <v>6082</v>
      </c>
      <c r="C15873" s="33" t="s">
        <v>565</v>
      </c>
      <c r="D15873" s="33" t="s">
        <v>566</v>
      </c>
      <c r="E15873" s="34">
        <v>714</v>
      </c>
      <c r="F15873" s="35">
        <v>5.7750000000000004</v>
      </c>
      <c r="G15873" s="34" t="s">
        <v>364</v>
      </c>
    </row>
    <row r="15874" spans="1:7">
      <c r="A15874" s="32">
        <v>2018</v>
      </c>
      <c r="B15874" s="32">
        <v>6085</v>
      </c>
      <c r="C15874" s="33" t="s">
        <v>363</v>
      </c>
      <c r="D15874" s="33" t="s">
        <v>354</v>
      </c>
      <c r="E15874" s="34">
        <v>15172</v>
      </c>
      <c r="F15874" s="35">
        <v>17.446000000000002</v>
      </c>
      <c r="G15874" s="34">
        <v>165</v>
      </c>
    </row>
    <row r="15875" spans="1:7">
      <c r="A15875" s="32">
        <v>2018</v>
      </c>
      <c r="B15875" s="32">
        <v>6085</v>
      </c>
      <c r="C15875" s="33" t="s">
        <v>363</v>
      </c>
      <c r="D15875" s="33" t="s">
        <v>354</v>
      </c>
      <c r="E15875" s="34">
        <v>107966</v>
      </c>
      <c r="F15875" s="35">
        <v>18.138999999999999</v>
      </c>
      <c r="G15875" s="34">
        <v>165</v>
      </c>
    </row>
    <row r="15876" spans="1:7">
      <c r="A15876" s="32">
        <v>2018</v>
      </c>
      <c r="B15876" s="32">
        <v>6085</v>
      </c>
      <c r="C15876" s="33" t="s">
        <v>353</v>
      </c>
      <c r="D15876" s="33" t="s">
        <v>354</v>
      </c>
      <c r="E15876" s="34">
        <v>67100</v>
      </c>
      <c r="F15876" s="35">
        <v>21.85</v>
      </c>
      <c r="G15876" s="34">
        <v>252.8</v>
      </c>
    </row>
    <row r="15877" spans="1:7">
      <c r="A15877" s="32">
        <v>2018</v>
      </c>
      <c r="B15877" s="32">
        <v>6085</v>
      </c>
      <c r="C15877" s="33" t="s">
        <v>563</v>
      </c>
      <c r="D15877" s="33" t="s">
        <v>564</v>
      </c>
      <c r="E15877" s="34">
        <v>107002</v>
      </c>
      <c r="F15877" s="35">
        <v>1.024</v>
      </c>
      <c r="G15877" s="34">
        <v>304.8</v>
      </c>
    </row>
    <row r="15878" spans="1:7">
      <c r="A15878" s="32">
        <v>2018</v>
      </c>
      <c r="B15878" s="32">
        <v>6089</v>
      </c>
      <c r="C15878" s="33" t="s">
        <v>563</v>
      </c>
      <c r="D15878" s="33" t="s">
        <v>564</v>
      </c>
      <c r="E15878" s="34">
        <v>6137</v>
      </c>
      <c r="F15878" s="35">
        <v>1.21</v>
      </c>
      <c r="G15878" s="34">
        <v>295.60000000000002</v>
      </c>
    </row>
    <row r="15879" spans="1:7">
      <c r="A15879" s="32">
        <v>2018</v>
      </c>
      <c r="B15879" s="32">
        <v>6089</v>
      </c>
      <c r="C15879" s="33" t="s">
        <v>563</v>
      </c>
      <c r="D15879" s="33" t="s">
        <v>564</v>
      </c>
      <c r="E15879" s="34">
        <v>580</v>
      </c>
      <c r="F15879" s="35">
        <v>1.21</v>
      </c>
      <c r="G15879" s="34">
        <v>531.29999999999995</v>
      </c>
    </row>
    <row r="15880" spans="1:7">
      <c r="A15880" s="32">
        <v>2018</v>
      </c>
      <c r="B15880" s="32">
        <v>6089</v>
      </c>
      <c r="C15880" s="33" t="s">
        <v>362</v>
      </c>
      <c r="D15880" s="33" t="s">
        <v>354</v>
      </c>
      <c r="E15880" s="34">
        <v>20837</v>
      </c>
      <c r="F15880" s="35">
        <v>13.37</v>
      </c>
      <c r="G15880" s="34">
        <v>192.8</v>
      </c>
    </row>
    <row r="15881" spans="1:7">
      <c r="A15881" s="32">
        <v>2018</v>
      </c>
      <c r="B15881" s="32">
        <v>6090</v>
      </c>
      <c r="C15881" s="33" t="s">
        <v>363</v>
      </c>
      <c r="D15881" s="33" t="s">
        <v>354</v>
      </c>
      <c r="E15881" s="34">
        <v>121</v>
      </c>
      <c r="F15881" s="35">
        <v>17.914000000000001</v>
      </c>
      <c r="G15881" s="34">
        <v>223</v>
      </c>
    </row>
    <row r="15882" spans="1:7">
      <c r="A15882" s="32">
        <v>2018</v>
      </c>
      <c r="B15882" s="32">
        <v>6090</v>
      </c>
      <c r="C15882" s="33" t="s">
        <v>363</v>
      </c>
      <c r="D15882" s="33" t="s">
        <v>354</v>
      </c>
      <c r="E15882" s="34">
        <v>186105</v>
      </c>
      <c r="F15882" s="35">
        <v>17.068999999999999</v>
      </c>
      <c r="G15882" s="34">
        <v>220.9</v>
      </c>
    </row>
    <row r="15883" spans="1:7">
      <c r="A15883" s="32">
        <v>2018</v>
      </c>
      <c r="B15883" s="32">
        <v>6090</v>
      </c>
      <c r="C15883" s="33" t="s">
        <v>363</v>
      </c>
      <c r="D15883" s="33" t="s">
        <v>354</v>
      </c>
      <c r="E15883" s="34">
        <v>44912</v>
      </c>
      <c r="F15883" s="35">
        <v>18.148</v>
      </c>
      <c r="G15883" s="34">
        <v>223.9</v>
      </c>
    </row>
    <row r="15884" spans="1:7">
      <c r="A15884" s="32">
        <v>2018</v>
      </c>
      <c r="B15884" s="32">
        <v>6090</v>
      </c>
      <c r="C15884" s="33" t="s">
        <v>363</v>
      </c>
      <c r="D15884" s="33" t="s">
        <v>354</v>
      </c>
      <c r="E15884" s="34">
        <v>43008</v>
      </c>
      <c r="F15884" s="35">
        <v>18.213999999999999</v>
      </c>
      <c r="G15884" s="34">
        <v>221.7</v>
      </c>
    </row>
    <row r="15885" spans="1:7">
      <c r="A15885" s="32">
        <v>2018</v>
      </c>
      <c r="B15885" s="32">
        <v>6090</v>
      </c>
      <c r="C15885" s="33" t="s">
        <v>363</v>
      </c>
      <c r="D15885" s="33" t="s">
        <v>354</v>
      </c>
      <c r="E15885" s="34">
        <v>14631</v>
      </c>
      <c r="F15885" s="35">
        <v>17.495999999999999</v>
      </c>
      <c r="G15885" s="34">
        <v>227</v>
      </c>
    </row>
    <row r="15886" spans="1:7">
      <c r="A15886" s="32">
        <v>2018</v>
      </c>
      <c r="B15886" s="32">
        <v>6090</v>
      </c>
      <c r="C15886" s="33" t="s">
        <v>363</v>
      </c>
      <c r="D15886" s="33" t="s">
        <v>354</v>
      </c>
      <c r="E15886" s="34">
        <v>29196</v>
      </c>
      <c r="F15886" s="35">
        <v>18.018999999999998</v>
      </c>
      <c r="G15886" s="34">
        <v>221.6</v>
      </c>
    </row>
    <row r="15887" spans="1:7">
      <c r="A15887" s="32">
        <v>2018</v>
      </c>
      <c r="B15887" s="32">
        <v>6090</v>
      </c>
      <c r="C15887" s="33" t="s">
        <v>565</v>
      </c>
      <c r="D15887" s="33" t="s">
        <v>566</v>
      </c>
      <c r="E15887" s="34">
        <v>8403</v>
      </c>
      <c r="F15887" s="35">
        <v>5.8040000000000003</v>
      </c>
      <c r="G15887" s="34">
        <v>1682</v>
      </c>
    </row>
    <row r="15888" spans="1:7">
      <c r="A15888" s="32">
        <v>2018</v>
      </c>
      <c r="B15888" s="32">
        <v>6090</v>
      </c>
      <c r="C15888" s="33" t="s">
        <v>363</v>
      </c>
      <c r="D15888" s="33" t="s">
        <v>354</v>
      </c>
      <c r="E15888" s="34">
        <v>114653</v>
      </c>
      <c r="F15888" s="35">
        <v>17.004000000000001</v>
      </c>
      <c r="G15888" s="34">
        <v>220.9</v>
      </c>
    </row>
    <row r="15889" spans="1:7">
      <c r="A15889" s="32">
        <v>2018</v>
      </c>
      <c r="B15889" s="32">
        <v>6094</v>
      </c>
      <c r="C15889" s="33" t="s">
        <v>353</v>
      </c>
      <c r="D15889" s="33" t="s">
        <v>354</v>
      </c>
      <c r="E15889" s="34">
        <v>1712</v>
      </c>
      <c r="F15889" s="35">
        <v>25.01</v>
      </c>
      <c r="G15889" s="34" t="s">
        <v>364</v>
      </c>
    </row>
    <row r="15890" spans="1:7">
      <c r="A15890" s="32">
        <v>2018</v>
      </c>
      <c r="B15890" s="32">
        <v>6094</v>
      </c>
      <c r="C15890" s="33" t="s">
        <v>565</v>
      </c>
      <c r="D15890" s="33" t="s">
        <v>566</v>
      </c>
      <c r="E15890" s="34">
        <v>19351</v>
      </c>
      <c r="F15890" s="35">
        <v>5.8</v>
      </c>
      <c r="G15890" s="34" t="s">
        <v>364</v>
      </c>
    </row>
    <row r="15891" spans="1:7">
      <c r="A15891" s="32">
        <v>2018</v>
      </c>
      <c r="B15891" s="32">
        <v>6095</v>
      </c>
      <c r="C15891" s="33" t="s">
        <v>363</v>
      </c>
      <c r="D15891" s="33" t="s">
        <v>354</v>
      </c>
      <c r="E15891" s="34">
        <v>235507</v>
      </c>
      <c r="F15891" s="35">
        <v>17.132000000000001</v>
      </c>
      <c r="G15891" s="34">
        <v>171.5</v>
      </c>
    </row>
    <row r="15892" spans="1:7">
      <c r="A15892" s="32">
        <v>2018</v>
      </c>
      <c r="B15892" s="32">
        <v>6096</v>
      </c>
      <c r="C15892" s="33" t="s">
        <v>363</v>
      </c>
      <c r="D15892" s="33" t="s">
        <v>354</v>
      </c>
      <c r="E15892" s="34">
        <v>66613</v>
      </c>
      <c r="F15892" s="35">
        <v>17.11</v>
      </c>
      <c r="G15892" s="34">
        <v>140.30000000000001</v>
      </c>
    </row>
    <row r="15893" spans="1:7">
      <c r="A15893" s="32">
        <v>2018</v>
      </c>
      <c r="B15893" s="32">
        <v>6096</v>
      </c>
      <c r="C15893" s="33" t="s">
        <v>363</v>
      </c>
      <c r="D15893" s="33" t="s">
        <v>354</v>
      </c>
      <c r="E15893" s="34">
        <v>211748</v>
      </c>
      <c r="F15893" s="35">
        <v>16.57</v>
      </c>
      <c r="G15893" s="34">
        <v>147.1</v>
      </c>
    </row>
    <row r="15894" spans="1:7">
      <c r="A15894" s="32">
        <v>2018</v>
      </c>
      <c r="B15894" s="32">
        <v>6096</v>
      </c>
      <c r="C15894" s="33" t="s">
        <v>363</v>
      </c>
      <c r="D15894" s="33" t="s">
        <v>354</v>
      </c>
      <c r="E15894" s="34">
        <v>161165</v>
      </c>
      <c r="F15894" s="35">
        <v>16.93</v>
      </c>
      <c r="G15894" s="34">
        <v>136.1</v>
      </c>
    </row>
    <row r="15895" spans="1:7">
      <c r="A15895" s="32">
        <v>2018</v>
      </c>
      <c r="B15895" s="32">
        <v>6096</v>
      </c>
      <c r="C15895" s="33" t="s">
        <v>563</v>
      </c>
      <c r="D15895" s="33" t="s">
        <v>564</v>
      </c>
      <c r="E15895" s="34">
        <v>16072</v>
      </c>
      <c r="F15895" s="35">
        <v>1.07</v>
      </c>
      <c r="G15895" s="34">
        <v>268.39999999999998</v>
      </c>
    </row>
    <row r="15896" spans="1:7">
      <c r="A15896" s="32">
        <v>2018</v>
      </c>
      <c r="B15896" s="32">
        <v>6098</v>
      </c>
      <c r="C15896" s="33" t="s">
        <v>363</v>
      </c>
      <c r="D15896" s="33" t="s">
        <v>354</v>
      </c>
      <c r="E15896" s="34">
        <v>99540</v>
      </c>
      <c r="F15896" s="35">
        <v>16.478000000000002</v>
      </c>
      <c r="G15896" s="34">
        <v>186.7</v>
      </c>
    </row>
    <row r="15897" spans="1:7">
      <c r="A15897" s="32">
        <v>2018</v>
      </c>
      <c r="B15897" s="32">
        <v>6098</v>
      </c>
      <c r="C15897" s="33" t="s">
        <v>363</v>
      </c>
      <c r="D15897" s="33" t="s">
        <v>354</v>
      </c>
      <c r="E15897" s="34">
        <v>42397</v>
      </c>
      <c r="F15897" s="35">
        <v>16.559999999999999</v>
      </c>
      <c r="G15897" s="34">
        <v>192.4</v>
      </c>
    </row>
    <row r="15898" spans="1:7">
      <c r="A15898" s="32">
        <v>2018</v>
      </c>
      <c r="B15898" s="32">
        <v>6098</v>
      </c>
      <c r="C15898" s="33" t="s">
        <v>565</v>
      </c>
      <c r="D15898" s="33" t="s">
        <v>566</v>
      </c>
      <c r="E15898" s="34">
        <v>1762</v>
      </c>
      <c r="F15898" s="35">
        <v>6</v>
      </c>
      <c r="G15898" s="34">
        <v>1713</v>
      </c>
    </row>
    <row r="15899" spans="1:7">
      <c r="A15899" s="32">
        <v>2018</v>
      </c>
      <c r="B15899" s="32">
        <v>6101</v>
      </c>
      <c r="C15899" s="33" t="s">
        <v>565</v>
      </c>
      <c r="D15899" s="33" t="s">
        <v>566</v>
      </c>
      <c r="E15899" s="34">
        <v>1000</v>
      </c>
      <c r="F15899" s="35">
        <v>5.88</v>
      </c>
      <c r="G15899" s="34">
        <v>2325</v>
      </c>
    </row>
    <row r="15900" spans="1:7">
      <c r="A15900" s="32">
        <v>2018</v>
      </c>
      <c r="B15900" s="32">
        <v>6101</v>
      </c>
      <c r="C15900" s="33" t="s">
        <v>363</v>
      </c>
      <c r="D15900" s="33" t="s">
        <v>354</v>
      </c>
      <c r="E15900" s="34">
        <v>127724</v>
      </c>
      <c r="F15900" s="35">
        <v>16.116</v>
      </c>
      <c r="G15900" s="34">
        <v>106.5</v>
      </c>
    </row>
    <row r="15901" spans="1:7">
      <c r="A15901" s="32">
        <v>2018</v>
      </c>
      <c r="B15901" s="32">
        <v>6106</v>
      </c>
      <c r="C15901" s="33" t="s">
        <v>363</v>
      </c>
      <c r="D15901" s="33" t="s">
        <v>354</v>
      </c>
      <c r="E15901" s="34">
        <v>13926</v>
      </c>
      <c r="F15901" s="35">
        <v>17.16</v>
      </c>
      <c r="G15901" s="34">
        <v>219.3</v>
      </c>
    </row>
    <row r="15902" spans="1:7">
      <c r="A15902" s="32">
        <v>2018</v>
      </c>
      <c r="B15902" s="32">
        <v>6112</v>
      </c>
      <c r="C15902" s="33" t="s">
        <v>563</v>
      </c>
      <c r="D15902" s="33" t="s">
        <v>564</v>
      </c>
      <c r="E15902" s="34">
        <v>2352807</v>
      </c>
      <c r="F15902" s="35">
        <v>1.087</v>
      </c>
      <c r="G15902" s="34">
        <v>304.3</v>
      </c>
    </row>
    <row r="15903" spans="1:7">
      <c r="A15903" s="32">
        <v>2018</v>
      </c>
      <c r="B15903" s="32">
        <v>6113</v>
      </c>
      <c r="C15903" s="33" t="s">
        <v>353</v>
      </c>
      <c r="D15903" s="33" t="s">
        <v>354</v>
      </c>
      <c r="E15903" s="34">
        <v>14146</v>
      </c>
      <c r="F15903" s="35">
        <v>21.856000000000002</v>
      </c>
      <c r="G15903" s="34">
        <v>176.4</v>
      </c>
    </row>
    <row r="15904" spans="1:7">
      <c r="A15904" s="32">
        <v>2018</v>
      </c>
      <c r="B15904" s="32">
        <v>6113</v>
      </c>
      <c r="C15904" s="33" t="s">
        <v>565</v>
      </c>
      <c r="D15904" s="33" t="s">
        <v>566</v>
      </c>
      <c r="E15904" s="34">
        <v>6899</v>
      </c>
      <c r="F15904" s="35">
        <v>5.75</v>
      </c>
      <c r="G15904" s="34">
        <v>1662.2</v>
      </c>
    </row>
    <row r="15905" spans="1:7">
      <c r="A15905" s="32">
        <v>2018</v>
      </c>
      <c r="B15905" s="32">
        <v>6113</v>
      </c>
      <c r="C15905" s="33" t="s">
        <v>353</v>
      </c>
      <c r="D15905" s="33" t="s">
        <v>354</v>
      </c>
      <c r="E15905" s="34">
        <v>52413</v>
      </c>
      <c r="F15905" s="35">
        <v>23.158000000000001</v>
      </c>
      <c r="G15905" s="34">
        <v>169.7</v>
      </c>
    </row>
    <row r="15906" spans="1:7">
      <c r="A15906" s="32">
        <v>2018</v>
      </c>
      <c r="B15906" s="32">
        <v>6113</v>
      </c>
      <c r="C15906" s="33" t="s">
        <v>353</v>
      </c>
      <c r="D15906" s="33" t="s">
        <v>354</v>
      </c>
      <c r="E15906" s="34">
        <v>45447</v>
      </c>
      <c r="F15906" s="35">
        <v>20.986000000000001</v>
      </c>
      <c r="G15906" s="34">
        <v>202</v>
      </c>
    </row>
    <row r="15907" spans="1:7">
      <c r="A15907" s="32">
        <v>2018</v>
      </c>
      <c r="B15907" s="32">
        <v>6113</v>
      </c>
      <c r="C15907" s="33" t="s">
        <v>353</v>
      </c>
      <c r="D15907" s="33" t="s">
        <v>354</v>
      </c>
      <c r="E15907" s="34">
        <v>19011</v>
      </c>
      <c r="F15907" s="35">
        <v>20.893999999999998</v>
      </c>
      <c r="G15907" s="34">
        <v>206.2</v>
      </c>
    </row>
    <row r="15908" spans="1:7">
      <c r="A15908" s="32">
        <v>2018</v>
      </c>
      <c r="B15908" s="32">
        <v>6113</v>
      </c>
      <c r="C15908" s="33" t="s">
        <v>353</v>
      </c>
      <c r="D15908" s="33" t="s">
        <v>354</v>
      </c>
      <c r="E15908" s="34">
        <v>4772</v>
      </c>
      <c r="F15908" s="35">
        <v>22.108000000000001</v>
      </c>
      <c r="G15908" s="34">
        <v>198</v>
      </c>
    </row>
    <row r="15909" spans="1:7">
      <c r="A15909" s="32">
        <v>2018</v>
      </c>
      <c r="B15909" s="32">
        <v>6113</v>
      </c>
      <c r="C15909" s="33" t="s">
        <v>353</v>
      </c>
      <c r="D15909" s="33" t="s">
        <v>354</v>
      </c>
      <c r="E15909" s="34">
        <v>58802</v>
      </c>
      <c r="F15909" s="35">
        <v>22.794</v>
      </c>
      <c r="G15909" s="34">
        <v>191.3</v>
      </c>
    </row>
    <row r="15910" spans="1:7">
      <c r="A15910" s="32">
        <v>2018</v>
      </c>
      <c r="B15910" s="32">
        <v>6113</v>
      </c>
      <c r="C15910" s="33" t="s">
        <v>353</v>
      </c>
      <c r="D15910" s="33" t="s">
        <v>354</v>
      </c>
      <c r="E15910" s="34">
        <v>142269</v>
      </c>
      <c r="F15910" s="35">
        <v>23.1</v>
      </c>
      <c r="G15910" s="34">
        <v>184.3</v>
      </c>
    </row>
    <row r="15911" spans="1:7">
      <c r="A15911" s="32">
        <v>2018</v>
      </c>
      <c r="B15911" s="32">
        <v>6113</v>
      </c>
      <c r="C15911" s="33" t="s">
        <v>353</v>
      </c>
      <c r="D15911" s="33" t="s">
        <v>354</v>
      </c>
      <c r="E15911" s="34">
        <v>86391</v>
      </c>
      <c r="F15911" s="35">
        <v>22.882000000000001</v>
      </c>
      <c r="G15911" s="34">
        <v>180.4</v>
      </c>
    </row>
    <row r="15912" spans="1:7">
      <c r="A15912" s="32">
        <v>2018</v>
      </c>
      <c r="B15912" s="32">
        <v>6113</v>
      </c>
      <c r="C15912" s="33" t="s">
        <v>353</v>
      </c>
      <c r="D15912" s="33" t="s">
        <v>354</v>
      </c>
      <c r="E15912" s="34">
        <v>154456</v>
      </c>
      <c r="F15912" s="35">
        <v>22.588000000000001</v>
      </c>
      <c r="G15912" s="34">
        <v>198.8</v>
      </c>
    </row>
    <row r="15913" spans="1:7">
      <c r="A15913" s="32">
        <v>2018</v>
      </c>
      <c r="B15913" s="32">
        <v>6113</v>
      </c>
      <c r="C15913" s="33" t="s">
        <v>353</v>
      </c>
      <c r="D15913" s="33" t="s">
        <v>354</v>
      </c>
      <c r="E15913" s="34">
        <v>85586</v>
      </c>
      <c r="F15913" s="35">
        <v>22.256</v>
      </c>
      <c r="G15913" s="34">
        <v>244.9</v>
      </c>
    </row>
    <row r="15914" spans="1:7">
      <c r="A15914" s="32">
        <v>2018</v>
      </c>
      <c r="B15914" s="32">
        <v>6124</v>
      </c>
      <c r="C15914" s="33" t="s">
        <v>563</v>
      </c>
      <c r="D15914" s="33" t="s">
        <v>564</v>
      </c>
      <c r="E15914" s="34">
        <v>33964</v>
      </c>
      <c r="F15914" s="35">
        <v>1.0289999999999999</v>
      </c>
      <c r="G15914" s="34">
        <v>294.3</v>
      </c>
    </row>
    <row r="15915" spans="1:7">
      <c r="A15915" s="32">
        <v>2018</v>
      </c>
      <c r="B15915" s="32">
        <v>6136</v>
      </c>
      <c r="C15915" s="33" t="s">
        <v>363</v>
      </c>
      <c r="D15915" s="33" t="s">
        <v>354</v>
      </c>
      <c r="E15915" s="34">
        <v>104680</v>
      </c>
      <c r="F15915" s="35">
        <v>16.152000000000001</v>
      </c>
      <c r="G15915" s="34">
        <v>227.2</v>
      </c>
    </row>
    <row r="15916" spans="1:7">
      <c r="A15916" s="32">
        <v>2018</v>
      </c>
      <c r="B15916" s="32">
        <v>6136</v>
      </c>
      <c r="C15916" s="33" t="s">
        <v>563</v>
      </c>
      <c r="D15916" s="33" t="s">
        <v>564</v>
      </c>
      <c r="E15916" s="34">
        <v>7697</v>
      </c>
      <c r="F15916" s="35">
        <v>1.01</v>
      </c>
      <c r="G15916" s="34">
        <v>377.5</v>
      </c>
    </row>
    <row r="15917" spans="1:7">
      <c r="A15917" s="32">
        <v>2018</v>
      </c>
      <c r="B15917" s="32">
        <v>6137</v>
      </c>
      <c r="C15917" s="33" t="s">
        <v>353</v>
      </c>
      <c r="D15917" s="33" t="s">
        <v>354</v>
      </c>
      <c r="E15917" s="34">
        <v>61407</v>
      </c>
      <c r="F15917" s="35">
        <v>22.923999999999999</v>
      </c>
      <c r="G15917" s="34">
        <v>213.5</v>
      </c>
    </row>
    <row r="15918" spans="1:7">
      <c r="A15918" s="32">
        <v>2018</v>
      </c>
      <c r="B15918" s="32">
        <v>6137</v>
      </c>
      <c r="C15918" s="33" t="s">
        <v>563</v>
      </c>
      <c r="D15918" s="33" t="s">
        <v>564</v>
      </c>
      <c r="E15918" s="34">
        <v>66546</v>
      </c>
      <c r="F15918" s="35">
        <v>1.0449999999999999</v>
      </c>
      <c r="G15918" s="34">
        <v>404.5</v>
      </c>
    </row>
    <row r="15919" spans="1:7">
      <c r="A15919" s="32">
        <v>2018</v>
      </c>
      <c r="B15919" s="32">
        <v>6138</v>
      </c>
      <c r="C15919" s="33" t="s">
        <v>363</v>
      </c>
      <c r="D15919" s="33" t="s">
        <v>354</v>
      </c>
      <c r="E15919" s="34">
        <v>91581</v>
      </c>
      <c r="F15919" s="35">
        <v>17.114000000000001</v>
      </c>
      <c r="G15919" s="34">
        <v>166</v>
      </c>
    </row>
    <row r="15920" spans="1:7">
      <c r="A15920" s="32">
        <v>2018</v>
      </c>
      <c r="B15920" s="32">
        <v>6138</v>
      </c>
      <c r="C15920" s="33" t="s">
        <v>363</v>
      </c>
      <c r="D15920" s="33" t="s">
        <v>354</v>
      </c>
      <c r="E15920" s="34">
        <v>30809</v>
      </c>
      <c r="F15920" s="35">
        <v>17.088000000000001</v>
      </c>
      <c r="G15920" s="34">
        <v>171.3</v>
      </c>
    </row>
    <row r="15921" spans="1:7">
      <c r="A15921" s="32">
        <v>2018</v>
      </c>
      <c r="B15921" s="32">
        <v>6138</v>
      </c>
      <c r="C15921" s="33" t="s">
        <v>565</v>
      </c>
      <c r="D15921" s="33" t="s">
        <v>566</v>
      </c>
      <c r="E15921" s="34">
        <v>2125</v>
      </c>
      <c r="F15921" s="35">
        <v>5.88</v>
      </c>
      <c r="G15921" s="34">
        <v>1605.1</v>
      </c>
    </row>
    <row r="15922" spans="1:7">
      <c r="A15922" s="32">
        <v>2018</v>
      </c>
      <c r="B15922" s="32">
        <v>6138</v>
      </c>
      <c r="C15922" s="33" t="s">
        <v>363</v>
      </c>
      <c r="D15922" s="33" t="s">
        <v>354</v>
      </c>
      <c r="E15922" s="34">
        <v>15498</v>
      </c>
      <c r="F15922" s="35">
        <v>17.34</v>
      </c>
      <c r="G15922" s="34">
        <v>171</v>
      </c>
    </row>
    <row r="15923" spans="1:7">
      <c r="A15923" s="32">
        <v>2018</v>
      </c>
      <c r="B15923" s="32">
        <v>6139</v>
      </c>
      <c r="C15923" s="33" t="s">
        <v>565</v>
      </c>
      <c r="D15923" s="33" t="s">
        <v>566</v>
      </c>
      <c r="E15923" s="34">
        <v>4038</v>
      </c>
      <c r="F15923" s="35">
        <v>5.88</v>
      </c>
      <c r="G15923" s="34">
        <v>1617.2</v>
      </c>
    </row>
    <row r="15924" spans="1:7">
      <c r="A15924" s="32">
        <v>2018</v>
      </c>
      <c r="B15924" s="32">
        <v>6139</v>
      </c>
      <c r="C15924" s="33" t="s">
        <v>363</v>
      </c>
      <c r="D15924" s="33" t="s">
        <v>354</v>
      </c>
      <c r="E15924" s="34">
        <v>244985</v>
      </c>
      <c r="F15924" s="35">
        <v>17.126000000000001</v>
      </c>
      <c r="G15924" s="34">
        <v>201</v>
      </c>
    </row>
    <row r="15925" spans="1:7">
      <c r="A15925" s="32">
        <v>2018</v>
      </c>
      <c r="B15925" s="32">
        <v>6139</v>
      </c>
      <c r="C15925" s="33" t="s">
        <v>363</v>
      </c>
      <c r="D15925" s="33" t="s">
        <v>354</v>
      </c>
      <c r="E15925" s="34">
        <v>14699</v>
      </c>
      <c r="F15925" s="35">
        <v>17.22</v>
      </c>
      <c r="G15925" s="34">
        <v>205.4</v>
      </c>
    </row>
    <row r="15926" spans="1:7">
      <c r="A15926" s="32">
        <v>2018</v>
      </c>
      <c r="B15926" s="32">
        <v>6146</v>
      </c>
      <c r="C15926" s="33" t="s">
        <v>363</v>
      </c>
      <c r="D15926" s="33" t="s">
        <v>354</v>
      </c>
      <c r="E15926" s="34">
        <v>323149</v>
      </c>
      <c r="F15926" s="35">
        <v>16.59</v>
      </c>
      <c r="G15926" s="34" t="s">
        <v>364</v>
      </c>
    </row>
    <row r="15927" spans="1:7">
      <c r="A15927" s="32">
        <v>2018</v>
      </c>
      <c r="B15927" s="32">
        <v>6146</v>
      </c>
      <c r="C15927" s="33" t="s">
        <v>565</v>
      </c>
      <c r="D15927" s="33" t="s">
        <v>566</v>
      </c>
      <c r="E15927" s="34">
        <v>913</v>
      </c>
      <c r="F15927" s="35">
        <v>5.8</v>
      </c>
      <c r="G15927" s="34" t="s">
        <v>364</v>
      </c>
    </row>
    <row r="15928" spans="1:7">
      <c r="A15928" s="32">
        <v>2018</v>
      </c>
      <c r="B15928" s="32">
        <v>6146</v>
      </c>
      <c r="C15928" s="33" t="s">
        <v>362</v>
      </c>
      <c r="D15928" s="33" t="s">
        <v>354</v>
      </c>
      <c r="E15928" s="34">
        <v>489746</v>
      </c>
      <c r="F15928" s="35">
        <v>13.53</v>
      </c>
      <c r="G15928" s="34" t="s">
        <v>364</v>
      </c>
    </row>
    <row r="15929" spans="1:7">
      <c r="A15929" s="32">
        <v>2018</v>
      </c>
      <c r="B15929" s="32">
        <v>6155</v>
      </c>
      <c r="C15929" s="33" t="s">
        <v>565</v>
      </c>
      <c r="D15929" s="33" t="s">
        <v>566</v>
      </c>
      <c r="E15929" s="34">
        <v>1586</v>
      </c>
      <c r="F15929" s="35">
        <v>5.7539999999999996</v>
      </c>
      <c r="G15929" s="34">
        <v>1649.3</v>
      </c>
    </row>
    <row r="15930" spans="1:7">
      <c r="A15930" s="32">
        <v>2018</v>
      </c>
      <c r="B15930" s="32">
        <v>6155</v>
      </c>
      <c r="C15930" s="33" t="s">
        <v>363</v>
      </c>
      <c r="D15930" s="33" t="s">
        <v>354</v>
      </c>
      <c r="E15930" s="34">
        <v>33782</v>
      </c>
      <c r="F15930" s="35">
        <v>17.170000000000002</v>
      </c>
      <c r="G15930" s="34">
        <v>184.4</v>
      </c>
    </row>
    <row r="15931" spans="1:7">
      <c r="A15931" s="32">
        <v>2018</v>
      </c>
      <c r="B15931" s="32">
        <v>6155</v>
      </c>
      <c r="C15931" s="33" t="s">
        <v>363</v>
      </c>
      <c r="D15931" s="33" t="s">
        <v>354</v>
      </c>
      <c r="E15931" s="34">
        <v>151681</v>
      </c>
      <c r="F15931" s="35">
        <v>17.09</v>
      </c>
      <c r="G15931" s="34">
        <v>215.3</v>
      </c>
    </row>
    <row r="15932" spans="1:7">
      <c r="A15932" s="32">
        <v>2018</v>
      </c>
      <c r="B15932" s="32">
        <v>6155</v>
      </c>
      <c r="C15932" s="33" t="s">
        <v>363</v>
      </c>
      <c r="D15932" s="33" t="s">
        <v>354</v>
      </c>
      <c r="E15932" s="34">
        <v>16839</v>
      </c>
      <c r="F15932" s="35">
        <v>17.14</v>
      </c>
      <c r="G15932" s="34">
        <v>180.3</v>
      </c>
    </row>
    <row r="15933" spans="1:7">
      <c r="A15933" s="32">
        <v>2018</v>
      </c>
      <c r="B15933" s="32">
        <v>6155</v>
      </c>
      <c r="C15933" s="33" t="s">
        <v>363</v>
      </c>
      <c r="D15933" s="33" t="s">
        <v>354</v>
      </c>
      <c r="E15933" s="34">
        <v>67675</v>
      </c>
      <c r="F15933" s="35">
        <v>18.02</v>
      </c>
      <c r="G15933" s="34">
        <v>184.7</v>
      </c>
    </row>
    <row r="15934" spans="1:7">
      <c r="A15934" s="32">
        <v>2018</v>
      </c>
      <c r="B15934" s="32">
        <v>6156</v>
      </c>
      <c r="C15934" s="33" t="s">
        <v>565</v>
      </c>
      <c r="D15934" s="33" t="s">
        <v>566</v>
      </c>
      <c r="E15934" s="34">
        <v>713</v>
      </c>
      <c r="F15934" s="35">
        <v>5.8</v>
      </c>
      <c r="G15934" s="34" t="s">
        <v>364</v>
      </c>
    </row>
    <row r="15935" spans="1:7">
      <c r="A15935" s="32">
        <v>2018</v>
      </c>
      <c r="B15935" s="32">
        <v>6156</v>
      </c>
      <c r="C15935" s="33" t="s">
        <v>563</v>
      </c>
      <c r="D15935" s="33" t="s">
        <v>564</v>
      </c>
      <c r="E15935" s="34">
        <v>20029</v>
      </c>
      <c r="F15935" s="35">
        <v>1.03</v>
      </c>
      <c r="G15935" s="34" t="s">
        <v>364</v>
      </c>
    </row>
    <row r="15936" spans="1:7">
      <c r="A15936" s="32">
        <v>2018</v>
      </c>
      <c r="B15936" s="32">
        <v>6165</v>
      </c>
      <c r="C15936" s="33" t="s">
        <v>353</v>
      </c>
      <c r="D15936" s="33" t="s">
        <v>354</v>
      </c>
      <c r="E15936" s="34">
        <v>1626</v>
      </c>
      <c r="F15936" s="35">
        <v>22.192</v>
      </c>
      <c r="G15936" s="34">
        <v>229.8</v>
      </c>
    </row>
    <row r="15937" spans="1:7">
      <c r="A15937" s="32">
        <v>2018</v>
      </c>
      <c r="B15937" s="32">
        <v>6165</v>
      </c>
      <c r="C15937" s="33" t="s">
        <v>353</v>
      </c>
      <c r="D15937" s="33" t="s">
        <v>354</v>
      </c>
      <c r="E15937" s="34">
        <v>3951</v>
      </c>
      <c r="F15937" s="35">
        <v>22.192</v>
      </c>
      <c r="G15937" s="34">
        <v>201.8</v>
      </c>
    </row>
    <row r="15938" spans="1:7">
      <c r="A15938" s="32">
        <v>2018</v>
      </c>
      <c r="B15938" s="32">
        <v>6165</v>
      </c>
      <c r="C15938" s="33" t="s">
        <v>565</v>
      </c>
      <c r="D15938" s="33" t="s">
        <v>566</v>
      </c>
      <c r="E15938" s="34">
        <v>1604</v>
      </c>
      <c r="F15938" s="35">
        <v>5.88</v>
      </c>
      <c r="G15938" s="34">
        <v>1801.6</v>
      </c>
    </row>
    <row r="15939" spans="1:7">
      <c r="A15939" s="32">
        <v>2018</v>
      </c>
      <c r="B15939" s="32">
        <v>6165</v>
      </c>
      <c r="C15939" s="33" t="s">
        <v>353</v>
      </c>
      <c r="D15939" s="33" t="s">
        <v>354</v>
      </c>
      <c r="E15939" s="34">
        <v>289787</v>
      </c>
      <c r="F15939" s="35">
        <v>22.564</v>
      </c>
      <c r="G15939" s="34">
        <v>180.8</v>
      </c>
    </row>
    <row r="15940" spans="1:7">
      <c r="A15940" s="32">
        <v>2018</v>
      </c>
      <c r="B15940" s="32">
        <v>6165</v>
      </c>
      <c r="C15940" s="33" t="s">
        <v>353</v>
      </c>
      <c r="D15940" s="33" t="s">
        <v>354</v>
      </c>
      <c r="E15940" s="34">
        <v>10923</v>
      </c>
      <c r="F15940" s="35">
        <v>22.192</v>
      </c>
      <c r="G15940" s="34">
        <v>177.7</v>
      </c>
    </row>
    <row r="15941" spans="1:7">
      <c r="A15941" s="32">
        <v>2018</v>
      </c>
      <c r="B15941" s="32">
        <v>6166</v>
      </c>
      <c r="C15941" s="33" t="s">
        <v>353</v>
      </c>
      <c r="D15941" s="33" t="s">
        <v>354</v>
      </c>
      <c r="E15941" s="34">
        <v>1186</v>
      </c>
      <c r="F15941" s="35">
        <v>24.384</v>
      </c>
      <c r="G15941" s="34">
        <v>262.2</v>
      </c>
    </row>
    <row r="15942" spans="1:7">
      <c r="A15942" s="32">
        <v>2018</v>
      </c>
      <c r="B15942" s="32">
        <v>6166</v>
      </c>
      <c r="C15942" s="33" t="s">
        <v>353</v>
      </c>
      <c r="D15942" s="33" t="s">
        <v>354</v>
      </c>
      <c r="E15942" s="34">
        <v>6721</v>
      </c>
      <c r="F15942" s="35">
        <v>24.384</v>
      </c>
      <c r="G15942" s="34">
        <v>262.2</v>
      </c>
    </row>
    <row r="15943" spans="1:7">
      <c r="A15943" s="32">
        <v>2018</v>
      </c>
      <c r="B15943" s="32">
        <v>6166</v>
      </c>
      <c r="C15943" s="33" t="s">
        <v>353</v>
      </c>
      <c r="D15943" s="33" t="s">
        <v>354</v>
      </c>
      <c r="E15943" s="34">
        <v>4771</v>
      </c>
      <c r="F15943" s="35">
        <v>23.91</v>
      </c>
      <c r="G15943" s="34">
        <v>277.60000000000002</v>
      </c>
    </row>
    <row r="15944" spans="1:7">
      <c r="A15944" s="32">
        <v>2018</v>
      </c>
      <c r="B15944" s="32">
        <v>6166</v>
      </c>
      <c r="C15944" s="33" t="s">
        <v>353</v>
      </c>
      <c r="D15944" s="33" t="s">
        <v>354</v>
      </c>
      <c r="E15944" s="34">
        <v>38002</v>
      </c>
      <c r="F15944" s="35">
        <v>24.57</v>
      </c>
      <c r="G15944" s="34">
        <v>267.60000000000002</v>
      </c>
    </row>
    <row r="15945" spans="1:7">
      <c r="A15945" s="32">
        <v>2018</v>
      </c>
      <c r="B15945" s="32">
        <v>6166</v>
      </c>
      <c r="C15945" s="33" t="s">
        <v>353</v>
      </c>
      <c r="D15945" s="33" t="s">
        <v>354</v>
      </c>
      <c r="E15945" s="34">
        <v>4771</v>
      </c>
      <c r="F15945" s="35">
        <v>23.91</v>
      </c>
      <c r="G15945" s="34">
        <v>277.60000000000002</v>
      </c>
    </row>
    <row r="15946" spans="1:7">
      <c r="A15946" s="32">
        <v>2018</v>
      </c>
      <c r="B15946" s="32">
        <v>6166</v>
      </c>
      <c r="C15946" s="33" t="s">
        <v>353</v>
      </c>
      <c r="D15946" s="33" t="s">
        <v>354</v>
      </c>
      <c r="E15946" s="34">
        <v>482</v>
      </c>
      <c r="F15946" s="35">
        <v>24.806000000000001</v>
      </c>
      <c r="G15946" s="34">
        <v>281.10000000000002</v>
      </c>
    </row>
    <row r="15947" spans="1:7">
      <c r="A15947" s="32">
        <v>2018</v>
      </c>
      <c r="B15947" s="32">
        <v>6166</v>
      </c>
      <c r="C15947" s="33" t="s">
        <v>353</v>
      </c>
      <c r="D15947" s="33" t="s">
        <v>354</v>
      </c>
      <c r="E15947" s="34">
        <v>468</v>
      </c>
      <c r="F15947" s="35">
        <v>24.806000000000001</v>
      </c>
      <c r="G15947" s="34">
        <v>281.10000000000002</v>
      </c>
    </row>
    <row r="15948" spans="1:7">
      <c r="A15948" s="32">
        <v>2018</v>
      </c>
      <c r="B15948" s="32">
        <v>6166</v>
      </c>
      <c r="C15948" s="33" t="s">
        <v>353</v>
      </c>
      <c r="D15948" s="33" t="s">
        <v>354</v>
      </c>
      <c r="E15948" s="34">
        <v>468</v>
      </c>
      <c r="F15948" s="35">
        <v>24.806000000000001</v>
      </c>
      <c r="G15948" s="34">
        <v>281.10000000000002</v>
      </c>
    </row>
    <row r="15949" spans="1:7">
      <c r="A15949" s="32">
        <v>2018</v>
      </c>
      <c r="B15949" s="32">
        <v>6177</v>
      </c>
      <c r="C15949" s="33" t="s">
        <v>363</v>
      </c>
      <c r="D15949" s="33" t="s">
        <v>354</v>
      </c>
      <c r="E15949" s="34">
        <v>74914</v>
      </c>
      <c r="F15949" s="35">
        <v>17.8</v>
      </c>
      <c r="G15949" s="34">
        <v>258.10000000000002</v>
      </c>
    </row>
    <row r="15950" spans="1:7">
      <c r="A15950" s="32">
        <v>2018</v>
      </c>
      <c r="B15950" s="32">
        <v>6177</v>
      </c>
      <c r="C15950" s="33" t="s">
        <v>363</v>
      </c>
      <c r="D15950" s="33" t="s">
        <v>354</v>
      </c>
      <c r="E15950" s="34">
        <v>74984</v>
      </c>
      <c r="F15950" s="35">
        <v>18.7</v>
      </c>
      <c r="G15950" s="34">
        <v>273.2</v>
      </c>
    </row>
    <row r="15951" spans="1:7">
      <c r="A15951" s="32">
        <v>2018</v>
      </c>
      <c r="B15951" s="32">
        <v>6177</v>
      </c>
      <c r="C15951" s="33" t="s">
        <v>565</v>
      </c>
      <c r="D15951" s="33" t="s">
        <v>566</v>
      </c>
      <c r="E15951" s="34">
        <v>2405</v>
      </c>
      <c r="F15951" s="35">
        <v>5.8</v>
      </c>
      <c r="G15951" s="34">
        <v>1564.2</v>
      </c>
    </row>
    <row r="15952" spans="1:7">
      <c r="A15952" s="32">
        <v>2018</v>
      </c>
      <c r="B15952" s="32">
        <v>6178</v>
      </c>
      <c r="C15952" s="33" t="s">
        <v>363</v>
      </c>
      <c r="D15952" s="33" t="s">
        <v>354</v>
      </c>
      <c r="E15952" s="34">
        <v>131499</v>
      </c>
      <c r="F15952" s="35">
        <v>17.600000000000001</v>
      </c>
      <c r="G15952" s="34" t="s">
        <v>364</v>
      </c>
    </row>
    <row r="15953" spans="1:7">
      <c r="A15953" s="32">
        <v>2018</v>
      </c>
      <c r="B15953" s="32">
        <v>6178</v>
      </c>
      <c r="C15953" s="33" t="s">
        <v>363</v>
      </c>
      <c r="D15953" s="33" t="s">
        <v>354</v>
      </c>
      <c r="E15953" s="34">
        <v>49233</v>
      </c>
      <c r="F15953" s="35">
        <v>17.600000000000001</v>
      </c>
      <c r="G15953" s="34" t="s">
        <v>364</v>
      </c>
    </row>
    <row r="15954" spans="1:7">
      <c r="A15954" s="32">
        <v>2018</v>
      </c>
      <c r="B15954" s="32">
        <v>6179</v>
      </c>
      <c r="C15954" s="33" t="s">
        <v>565</v>
      </c>
      <c r="D15954" s="33" t="s">
        <v>566</v>
      </c>
      <c r="E15954" s="34">
        <v>4179</v>
      </c>
      <c r="F15954" s="35">
        <v>5.92</v>
      </c>
      <c r="G15954" s="34">
        <v>1658.9</v>
      </c>
    </row>
    <row r="15955" spans="1:7">
      <c r="A15955" s="32">
        <v>2018</v>
      </c>
      <c r="B15955" s="32">
        <v>6179</v>
      </c>
      <c r="C15955" s="33" t="s">
        <v>363</v>
      </c>
      <c r="D15955" s="33" t="s">
        <v>354</v>
      </c>
      <c r="E15955" s="34">
        <v>15031</v>
      </c>
      <c r="F15955" s="35">
        <v>16.442</v>
      </c>
      <c r="G15955" s="34">
        <v>186.8</v>
      </c>
    </row>
    <row r="15956" spans="1:7">
      <c r="A15956" s="32">
        <v>2018</v>
      </c>
      <c r="B15956" s="32">
        <v>6179</v>
      </c>
      <c r="C15956" s="33" t="s">
        <v>363</v>
      </c>
      <c r="D15956" s="33" t="s">
        <v>354</v>
      </c>
      <c r="E15956" s="34">
        <v>30196</v>
      </c>
      <c r="F15956" s="35">
        <v>16.286000000000001</v>
      </c>
      <c r="G15956" s="34">
        <v>178.6</v>
      </c>
    </row>
    <row r="15957" spans="1:7">
      <c r="A15957" s="32">
        <v>2018</v>
      </c>
      <c r="B15957" s="32">
        <v>6179</v>
      </c>
      <c r="C15957" s="33" t="s">
        <v>363</v>
      </c>
      <c r="D15957" s="33" t="s">
        <v>354</v>
      </c>
      <c r="E15957" s="34">
        <v>105515</v>
      </c>
      <c r="F15957" s="35">
        <v>16.343</v>
      </c>
      <c r="G15957" s="34">
        <v>186.1</v>
      </c>
    </row>
    <row r="15958" spans="1:7">
      <c r="A15958" s="32">
        <v>2018</v>
      </c>
      <c r="B15958" s="32">
        <v>6179</v>
      </c>
      <c r="C15958" s="33" t="s">
        <v>363</v>
      </c>
      <c r="D15958" s="33" t="s">
        <v>354</v>
      </c>
      <c r="E15958" s="34">
        <v>90789</v>
      </c>
      <c r="F15958" s="35">
        <v>16.684000000000001</v>
      </c>
      <c r="G15958" s="34">
        <v>184.9</v>
      </c>
    </row>
    <row r="15959" spans="1:7">
      <c r="A15959" s="32">
        <v>2018</v>
      </c>
      <c r="B15959" s="32">
        <v>6179</v>
      </c>
      <c r="C15959" s="33" t="s">
        <v>363</v>
      </c>
      <c r="D15959" s="33" t="s">
        <v>354</v>
      </c>
      <c r="E15959" s="34">
        <v>15155</v>
      </c>
      <c r="F15959" s="35">
        <v>16.123999999999999</v>
      </c>
      <c r="G15959" s="34">
        <v>190.9</v>
      </c>
    </row>
    <row r="15960" spans="1:7">
      <c r="A15960" s="32">
        <v>2018</v>
      </c>
      <c r="B15960" s="32">
        <v>6179</v>
      </c>
      <c r="C15960" s="33" t="s">
        <v>363</v>
      </c>
      <c r="D15960" s="33" t="s">
        <v>354</v>
      </c>
      <c r="E15960" s="34">
        <v>120087</v>
      </c>
      <c r="F15960" s="35">
        <v>16.571999999999999</v>
      </c>
      <c r="G15960" s="34">
        <v>182.6</v>
      </c>
    </row>
    <row r="15961" spans="1:7">
      <c r="A15961" s="32">
        <v>2018</v>
      </c>
      <c r="B15961" s="32">
        <v>6179</v>
      </c>
      <c r="C15961" s="33" t="s">
        <v>363</v>
      </c>
      <c r="D15961" s="33" t="s">
        <v>354</v>
      </c>
      <c r="E15961" s="34">
        <v>30231</v>
      </c>
      <c r="F15961" s="35">
        <v>16.324999999999999</v>
      </c>
      <c r="G15961" s="34">
        <v>185</v>
      </c>
    </row>
    <row r="15962" spans="1:7">
      <c r="A15962" s="32">
        <v>2018</v>
      </c>
      <c r="B15962" s="32">
        <v>6179</v>
      </c>
      <c r="C15962" s="33" t="s">
        <v>363</v>
      </c>
      <c r="D15962" s="33" t="s">
        <v>354</v>
      </c>
      <c r="E15962" s="34">
        <v>30300</v>
      </c>
      <c r="F15962" s="35">
        <v>16.695</v>
      </c>
      <c r="G15962" s="34">
        <v>181.4</v>
      </c>
    </row>
    <row r="15963" spans="1:7">
      <c r="A15963" s="32">
        <v>2018</v>
      </c>
      <c r="B15963" s="32">
        <v>6179</v>
      </c>
      <c r="C15963" s="33" t="s">
        <v>363</v>
      </c>
      <c r="D15963" s="33" t="s">
        <v>354</v>
      </c>
      <c r="E15963" s="34">
        <v>15137</v>
      </c>
      <c r="F15963" s="35">
        <v>16.436</v>
      </c>
      <c r="G15963" s="34">
        <v>184.1</v>
      </c>
    </row>
    <row r="15964" spans="1:7">
      <c r="A15964" s="32">
        <v>2018</v>
      </c>
      <c r="B15964" s="32">
        <v>6179</v>
      </c>
      <c r="C15964" s="33" t="s">
        <v>363</v>
      </c>
      <c r="D15964" s="33" t="s">
        <v>354</v>
      </c>
      <c r="E15964" s="34">
        <v>15113</v>
      </c>
      <c r="F15964" s="35">
        <v>16.756</v>
      </c>
      <c r="G15964" s="34">
        <v>181.8</v>
      </c>
    </row>
    <row r="15965" spans="1:7">
      <c r="A15965" s="32">
        <v>2018</v>
      </c>
      <c r="B15965" s="32">
        <v>6179</v>
      </c>
      <c r="C15965" s="33" t="s">
        <v>363</v>
      </c>
      <c r="D15965" s="33" t="s">
        <v>354</v>
      </c>
      <c r="E15965" s="34">
        <v>30262</v>
      </c>
      <c r="F15965" s="35">
        <v>16.855</v>
      </c>
      <c r="G15965" s="34">
        <v>182.1</v>
      </c>
    </row>
    <row r="15966" spans="1:7">
      <c r="A15966" s="32">
        <v>2018</v>
      </c>
      <c r="B15966" s="32">
        <v>6180</v>
      </c>
      <c r="C15966" s="33" t="s">
        <v>362</v>
      </c>
      <c r="D15966" s="33" t="s">
        <v>354</v>
      </c>
      <c r="E15966" s="34">
        <v>888370</v>
      </c>
      <c r="F15966" s="35">
        <v>13.6</v>
      </c>
      <c r="G15966" s="34" t="s">
        <v>364</v>
      </c>
    </row>
    <row r="15967" spans="1:7">
      <c r="A15967" s="32">
        <v>2018</v>
      </c>
      <c r="B15967" s="32">
        <v>6180</v>
      </c>
      <c r="C15967" s="33" t="s">
        <v>563</v>
      </c>
      <c r="D15967" s="33" t="s">
        <v>564</v>
      </c>
      <c r="E15967" s="34">
        <v>98265</v>
      </c>
      <c r="F15967" s="35">
        <v>1.012</v>
      </c>
      <c r="G15967" s="34" t="s">
        <v>364</v>
      </c>
    </row>
    <row r="15968" spans="1:7">
      <c r="A15968" s="32">
        <v>2018</v>
      </c>
      <c r="B15968" s="32">
        <v>6183</v>
      </c>
      <c r="C15968" s="33" t="s">
        <v>362</v>
      </c>
      <c r="D15968" s="33" t="s">
        <v>354</v>
      </c>
      <c r="E15968" s="34">
        <v>242581</v>
      </c>
      <c r="F15968" s="35">
        <v>10.6</v>
      </c>
      <c r="G15968" s="34">
        <v>267</v>
      </c>
    </row>
    <row r="15969" spans="1:7">
      <c r="A15969" s="32">
        <v>2018</v>
      </c>
      <c r="B15969" s="32">
        <v>6183</v>
      </c>
      <c r="C15969" s="33" t="s">
        <v>565</v>
      </c>
      <c r="D15969" s="33" t="s">
        <v>566</v>
      </c>
      <c r="E15969" s="34">
        <v>24</v>
      </c>
      <c r="F15969" s="35">
        <v>5.86</v>
      </c>
      <c r="G15969" s="34">
        <v>1620</v>
      </c>
    </row>
    <row r="15970" spans="1:7">
      <c r="A15970" s="32">
        <v>2018</v>
      </c>
      <c r="B15970" s="32">
        <v>6190</v>
      </c>
      <c r="C15970" s="33" t="s">
        <v>353</v>
      </c>
      <c r="D15970" s="33" t="s">
        <v>354</v>
      </c>
      <c r="E15970" s="34">
        <v>9322</v>
      </c>
      <c r="F15970" s="35">
        <v>21.9</v>
      </c>
      <c r="G15970" s="34">
        <v>240.1</v>
      </c>
    </row>
    <row r="15971" spans="1:7">
      <c r="A15971" s="32">
        <v>2018</v>
      </c>
      <c r="B15971" s="32">
        <v>6190</v>
      </c>
      <c r="C15971" s="33" t="s">
        <v>353</v>
      </c>
      <c r="D15971" s="33" t="s">
        <v>354</v>
      </c>
      <c r="E15971" s="34">
        <v>38963</v>
      </c>
      <c r="F15971" s="35">
        <v>22.35</v>
      </c>
      <c r="G15971" s="34">
        <v>224.9</v>
      </c>
    </row>
    <row r="15972" spans="1:7">
      <c r="A15972" s="32">
        <v>2018</v>
      </c>
      <c r="B15972" s="32">
        <v>6190</v>
      </c>
      <c r="C15972" s="33" t="s">
        <v>568</v>
      </c>
      <c r="D15972" s="33" t="s">
        <v>569</v>
      </c>
      <c r="E15972" s="34">
        <v>46029</v>
      </c>
      <c r="F15972" s="35">
        <v>28.32</v>
      </c>
      <c r="G15972" s="34">
        <v>234.6</v>
      </c>
    </row>
    <row r="15973" spans="1:7">
      <c r="A15973" s="32">
        <v>2018</v>
      </c>
      <c r="B15973" s="32">
        <v>6190</v>
      </c>
      <c r="C15973" s="33" t="s">
        <v>568</v>
      </c>
      <c r="D15973" s="33" t="s">
        <v>569</v>
      </c>
      <c r="E15973" s="34">
        <v>18978</v>
      </c>
      <c r="F15973" s="35">
        <v>28.18</v>
      </c>
      <c r="G15973" s="34">
        <v>348.4</v>
      </c>
    </row>
    <row r="15974" spans="1:7">
      <c r="A15974" s="32">
        <v>2018</v>
      </c>
      <c r="B15974" s="32">
        <v>6190</v>
      </c>
      <c r="C15974" s="33" t="s">
        <v>568</v>
      </c>
      <c r="D15974" s="33" t="s">
        <v>569</v>
      </c>
      <c r="E15974" s="34">
        <v>18364</v>
      </c>
      <c r="F15974" s="35">
        <v>28.8</v>
      </c>
      <c r="G15974" s="34">
        <v>316.7</v>
      </c>
    </row>
    <row r="15975" spans="1:7">
      <c r="A15975" s="32">
        <v>2018</v>
      </c>
      <c r="B15975" s="32">
        <v>6190</v>
      </c>
      <c r="C15975" s="33" t="s">
        <v>363</v>
      </c>
      <c r="D15975" s="33" t="s">
        <v>354</v>
      </c>
      <c r="E15975" s="34">
        <v>16304</v>
      </c>
      <c r="F15975" s="35">
        <v>17.48</v>
      </c>
      <c r="G15975" s="34">
        <v>209.1</v>
      </c>
    </row>
    <row r="15976" spans="1:7">
      <c r="A15976" s="32">
        <v>2018</v>
      </c>
      <c r="B15976" s="32">
        <v>6190</v>
      </c>
      <c r="C15976" s="33" t="s">
        <v>363</v>
      </c>
      <c r="D15976" s="33" t="s">
        <v>354</v>
      </c>
      <c r="E15976" s="34">
        <v>81311</v>
      </c>
      <c r="F15976" s="35">
        <v>18.02</v>
      </c>
      <c r="G15976" s="34">
        <v>210.3</v>
      </c>
    </row>
    <row r="15977" spans="1:7">
      <c r="A15977" s="32">
        <v>2018</v>
      </c>
      <c r="B15977" s="32">
        <v>6190</v>
      </c>
      <c r="C15977" s="33" t="s">
        <v>563</v>
      </c>
      <c r="D15977" s="33" t="s">
        <v>564</v>
      </c>
      <c r="E15977" s="34">
        <v>454545</v>
      </c>
      <c r="F15977" s="35">
        <v>1.012</v>
      </c>
      <c r="G15977" s="34">
        <v>348.9</v>
      </c>
    </row>
    <row r="15978" spans="1:7">
      <c r="A15978" s="32">
        <v>2018</v>
      </c>
      <c r="B15978" s="32">
        <v>6190</v>
      </c>
      <c r="C15978" s="33" t="s">
        <v>563</v>
      </c>
      <c r="D15978" s="33" t="s">
        <v>564</v>
      </c>
      <c r="E15978" s="34">
        <v>44466</v>
      </c>
      <c r="F15978" s="35">
        <v>1.012</v>
      </c>
      <c r="G15978" s="34">
        <v>301.7</v>
      </c>
    </row>
    <row r="15979" spans="1:7">
      <c r="A15979" s="32">
        <v>2018</v>
      </c>
      <c r="B15979" s="32">
        <v>6190</v>
      </c>
      <c r="C15979" s="33" t="s">
        <v>563</v>
      </c>
      <c r="D15979" s="33" t="s">
        <v>564</v>
      </c>
      <c r="E15979" s="34">
        <v>14822</v>
      </c>
      <c r="F15979" s="35">
        <v>1.012</v>
      </c>
      <c r="G15979" s="34">
        <v>298.39999999999998</v>
      </c>
    </row>
    <row r="15980" spans="1:7">
      <c r="A15980" s="32">
        <v>2018</v>
      </c>
      <c r="B15980" s="32">
        <v>6190</v>
      </c>
      <c r="C15980" s="33" t="s">
        <v>563</v>
      </c>
      <c r="D15980" s="33" t="s">
        <v>564</v>
      </c>
      <c r="E15980" s="34">
        <v>4955</v>
      </c>
      <c r="F15980" s="35">
        <v>1.012</v>
      </c>
      <c r="G15980" s="34">
        <v>314.8</v>
      </c>
    </row>
    <row r="15981" spans="1:7">
      <c r="A15981" s="32">
        <v>2018</v>
      </c>
      <c r="B15981" s="32">
        <v>6190</v>
      </c>
      <c r="C15981" s="33" t="s">
        <v>563</v>
      </c>
      <c r="D15981" s="33" t="s">
        <v>564</v>
      </c>
      <c r="E15981" s="34">
        <v>180830</v>
      </c>
      <c r="F15981" s="35">
        <v>1.012</v>
      </c>
      <c r="G15981" s="34">
        <v>308.39999999999998</v>
      </c>
    </row>
    <row r="15982" spans="1:7">
      <c r="A15982" s="32">
        <v>2018</v>
      </c>
      <c r="B15982" s="32">
        <v>6193</v>
      </c>
      <c r="C15982" s="33" t="s">
        <v>363</v>
      </c>
      <c r="D15982" s="33" t="s">
        <v>354</v>
      </c>
      <c r="E15982" s="34">
        <v>248937</v>
      </c>
      <c r="F15982" s="35">
        <v>18.05</v>
      </c>
      <c r="G15982" s="34">
        <v>143.4</v>
      </c>
    </row>
    <row r="15983" spans="1:7">
      <c r="A15983" s="32">
        <v>2018</v>
      </c>
      <c r="B15983" s="32">
        <v>6193</v>
      </c>
      <c r="C15983" s="33" t="s">
        <v>563</v>
      </c>
      <c r="D15983" s="33" t="s">
        <v>564</v>
      </c>
      <c r="E15983" s="34">
        <v>22098</v>
      </c>
      <c r="F15983" s="35">
        <v>1.0249999999999999</v>
      </c>
      <c r="G15983" s="34">
        <v>225.1</v>
      </c>
    </row>
    <row r="15984" spans="1:7">
      <c r="A15984" s="32">
        <v>2018</v>
      </c>
      <c r="B15984" s="32">
        <v>6194</v>
      </c>
      <c r="C15984" s="33" t="s">
        <v>363</v>
      </c>
      <c r="D15984" s="33" t="s">
        <v>354</v>
      </c>
      <c r="E15984" s="34">
        <v>178683</v>
      </c>
      <c r="F15984" s="35">
        <v>17.984000000000002</v>
      </c>
      <c r="G15984" s="34">
        <v>176.8</v>
      </c>
    </row>
    <row r="15985" spans="1:7">
      <c r="A15985" s="32">
        <v>2018</v>
      </c>
      <c r="B15985" s="32">
        <v>6194</v>
      </c>
      <c r="C15985" s="33" t="s">
        <v>563</v>
      </c>
      <c r="D15985" s="33" t="s">
        <v>564</v>
      </c>
      <c r="E15985" s="34">
        <v>9426</v>
      </c>
      <c r="F15985" s="35">
        <v>1.036</v>
      </c>
      <c r="G15985" s="34">
        <v>225.1</v>
      </c>
    </row>
    <row r="15986" spans="1:7">
      <c r="A15986" s="32">
        <v>2018</v>
      </c>
      <c r="B15986" s="32">
        <v>6195</v>
      </c>
      <c r="C15986" s="33" t="s">
        <v>563</v>
      </c>
      <c r="D15986" s="33" t="s">
        <v>564</v>
      </c>
      <c r="E15986" s="34">
        <v>170118</v>
      </c>
      <c r="F15986" s="35">
        <v>1.0409999999999999</v>
      </c>
      <c r="G15986" s="34">
        <v>222.8</v>
      </c>
    </row>
    <row r="15987" spans="1:7">
      <c r="A15987" s="32">
        <v>2018</v>
      </c>
      <c r="B15987" s="32">
        <v>6195</v>
      </c>
      <c r="C15987" s="33" t="s">
        <v>363</v>
      </c>
      <c r="D15987" s="33" t="s">
        <v>354</v>
      </c>
      <c r="E15987" s="34">
        <v>47714</v>
      </c>
      <c r="F15987" s="35">
        <v>17.788</v>
      </c>
      <c r="G15987" s="34">
        <v>177.2</v>
      </c>
    </row>
    <row r="15988" spans="1:7">
      <c r="A15988" s="32">
        <v>2018</v>
      </c>
      <c r="B15988" s="32">
        <v>6195</v>
      </c>
      <c r="C15988" s="33" t="s">
        <v>363</v>
      </c>
      <c r="D15988" s="33" t="s">
        <v>354</v>
      </c>
      <c r="E15988" s="34">
        <v>143483</v>
      </c>
      <c r="F15988" s="35">
        <v>18.091999999999999</v>
      </c>
      <c r="G15988" s="34">
        <v>174.6</v>
      </c>
    </row>
    <row r="15989" spans="1:7">
      <c r="A15989" s="32">
        <v>2018</v>
      </c>
      <c r="B15989" s="32">
        <v>6204</v>
      </c>
      <c r="C15989" s="33" t="s">
        <v>363</v>
      </c>
      <c r="D15989" s="33" t="s">
        <v>354</v>
      </c>
      <c r="E15989" s="34">
        <v>30536</v>
      </c>
      <c r="F15989" s="35">
        <v>17.486000000000001</v>
      </c>
      <c r="G15989" s="34">
        <v>96.1</v>
      </c>
    </row>
    <row r="15990" spans="1:7">
      <c r="A15990" s="32">
        <v>2018</v>
      </c>
      <c r="B15990" s="32">
        <v>6204</v>
      </c>
      <c r="C15990" s="33" t="s">
        <v>363</v>
      </c>
      <c r="D15990" s="33" t="s">
        <v>354</v>
      </c>
      <c r="E15990" s="34">
        <v>152137</v>
      </c>
      <c r="F15990" s="35">
        <v>18.091999999999999</v>
      </c>
      <c r="G15990" s="34">
        <v>98.1</v>
      </c>
    </row>
    <row r="15991" spans="1:7">
      <c r="A15991" s="32">
        <v>2018</v>
      </c>
      <c r="B15991" s="32">
        <v>6204</v>
      </c>
      <c r="C15991" s="33" t="s">
        <v>363</v>
      </c>
      <c r="D15991" s="33" t="s">
        <v>354</v>
      </c>
      <c r="E15991" s="34">
        <v>45628</v>
      </c>
      <c r="F15991" s="35">
        <v>17.803999999999998</v>
      </c>
      <c r="G15991" s="34">
        <v>95.8</v>
      </c>
    </row>
    <row r="15992" spans="1:7">
      <c r="A15992" s="32">
        <v>2018</v>
      </c>
      <c r="B15992" s="32">
        <v>6204</v>
      </c>
      <c r="C15992" s="33" t="s">
        <v>363</v>
      </c>
      <c r="D15992" s="33" t="s">
        <v>354</v>
      </c>
      <c r="E15992" s="34">
        <v>227014</v>
      </c>
      <c r="F15992" s="35">
        <v>16.178000000000001</v>
      </c>
      <c r="G15992" s="34">
        <v>128.1</v>
      </c>
    </row>
    <row r="15993" spans="1:7">
      <c r="A15993" s="32">
        <v>2018</v>
      </c>
      <c r="B15993" s="32">
        <v>6213</v>
      </c>
      <c r="C15993" s="33" t="s">
        <v>353</v>
      </c>
      <c r="D15993" s="33" t="s">
        <v>354</v>
      </c>
      <c r="E15993" s="34">
        <v>56422</v>
      </c>
      <c r="F15993" s="35">
        <v>23.23</v>
      </c>
      <c r="G15993" s="34">
        <v>210.2</v>
      </c>
    </row>
    <row r="15994" spans="1:7">
      <c r="A15994" s="32">
        <v>2018</v>
      </c>
      <c r="B15994" s="32">
        <v>6213</v>
      </c>
      <c r="C15994" s="33" t="s">
        <v>353</v>
      </c>
      <c r="D15994" s="33" t="s">
        <v>354</v>
      </c>
      <c r="E15994" s="34">
        <v>106297</v>
      </c>
      <c r="F15994" s="35">
        <v>22.32</v>
      </c>
      <c r="G15994" s="34">
        <v>203.8</v>
      </c>
    </row>
    <row r="15995" spans="1:7">
      <c r="A15995" s="32">
        <v>2018</v>
      </c>
      <c r="B15995" s="32">
        <v>6213</v>
      </c>
      <c r="C15995" s="33" t="s">
        <v>565</v>
      </c>
      <c r="D15995" s="33" t="s">
        <v>566</v>
      </c>
      <c r="E15995" s="34">
        <v>711</v>
      </c>
      <c r="F15995" s="35">
        <v>5.7960000000000003</v>
      </c>
      <c r="G15995" s="34">
        <v>1662.8</v>
      </c>
    </row>
    <row r="15996" spans="1:7">
      <c r="A15996" s="32">
        <v>2018</v>
      </c>
      <c r="B15996" s="32">
        <v>6223</v>
      </c>
      <c r="C15996" s="33" t="s">
        <v>565</v>
      </c>
      <c r="D15996" s="33" t="s">
        <v>566</v>
      </c>
      <c r="E15996" s="34">
        <v>4104</v>
      </c>
      <c r="F15996" s="35">
        <v>5.38</v>
      </c>
      <c r="G15996" s="34">
        <v>1735.1</v>
      </c>
    </row>
    <row r="15997" spans="1:7">
      <c r="A15997" s="32">
        <v>2018</v>
      </c>
      <c r="B15997" s="32">
        <v>6223</v>
      </c>
      <c r="C15997" s="33" t="s">
        <v>563</v>
      </c>
      <c r="D15997" s="33" t="s">
        <v>564</v>
      </c>
      <c r="E15997" s="34">
        <v>147633</v>
      </c>
      <c r="F15997" s="35">
        <v>1.04</v>
      </c>
      <c r="G15997" s="34">
        <v>283.10000000000002</v>
      </c>
    </row>
    <row r="15998" spans="1:7">
      <c r="A15998" s="32">
        <v>2018</v>
      </c>
      <c r="B15998" s="32">
        <v>6243</v>
      </c>
      <c r="C15998" s="33" t="s">
        <v>563</v>
      </c>
      <c r="D15998" s="33" t="s">
        <v>564</v>
      </c>
      <c r="E15998" s="34">
        <v>185125</v>
      </c>
      <c r="F15998" s="35">
        <v>1</v>
      </c>
      <c r="G15998" s="34">
        <v>1132.5999999999999</v>
      </c>
    </row>
    <row r="15999" spans="1:7">
      <c r="A15999" s="32">
        <v>2018</v>
      </c>
      <c r="B15999" s="32">
        <v>6248</v>
      </c>
      <c r="C15999" s="33" t="s">
        <v>363</v>
      </c>
      <c r="D15999" s="33" t="s">
        <v>354</v>
      </c>
      <c r="E15999" s="34">
        <v>42384</v>
      </c>
      <c r="F15999" s="35">
        <v>16.789000000000001</v>
      </c>
      <c r="G15999" s="34">
        <v>126.5</v>
      </c>
    </row>
    <row r="16000" spans="1:7">
      <c r="A16000" s="32">
        <v>2018</v>
      </c>
      <c r="B16000" s="32">
        <v>6248</v>
      </c>
      <c r="C16000" s="33" t="s">
        <v>363</v>
      </c>
      <c r="D16000" s="33" t="s">
        <v>354</v>
      </c>
      <c r="E16000" s="34">
        <v>13750</v>
      </c>
      <c r="F16000" s="35">
        <v>16.672000000000001</v>
      </c>
      <c r="G16000" s="34">
        <v>130.19999999999999</v>
      </c>
    </row>
    <row r="16001" spans="1:7">
      <c r="A16001" s="32">
        <v>2018</v>
      </c>
      <c r="B16001" s="32">
        <v>6248</v>
      </c>
      <c r="C16001" s="33" t="s">
        <v>363</v>
      </c>
      <c r="D16001" s="33" t="s">
        <v>354</v>
      </c>
      <c r="E16001" s="34">
        <v>42170</v>
      </c>
      <c r="F16001" s="35">
        <v>16.707000000000001</v>
      </c>
      <c r="G16001" s="34">
        <v>121</v>
      </c>
    </row>
    <row r="16002" spans="1:7">
      <c r="A16002" s="32">
        <v>2018</v>
      </c>
      <c r="B16002" s="32">
        <v>6248</v>
      </c>
      <c r="C16002" s="33" t="s">
        <v>363</v>
      </c>
      <c r="D16002" s="33" t="s">
        <v>354</v>
      </c>
      <c r="E16002" s="34">
        <v>42282</v>
      </c>
      <c r="F16002" s="35">
        <v>16.643000000000001</v>
      </c>
      <c r="G16002" s="34">
        <v>118.7</v>
      </c>
    </row>
    <row r="16003" spans="1:7">
      <c r="A16003" s="32">
        <v>2018</v>
      </c>
      <c r="B16003" s="32">
        <v>6248</v>
      </c>
      <c r="C16003" s="33" t="s">
        <v>563</v>
      </c>
      <c r="D16003" s="33" t="s">
        <v>564</v>
      </c>
      <c r="E16003" s="34">
        <v>9307</v>
      </c>
      <c r="F16003" s="35">
        <v>1.093</v>
      </c>
      <c r="G16003" s="34">
        <v>355.2</v>
      </c>
    </row>
    <row r="16004" spans="1:7">
      <c r="A16004" s="32">
        <v>2018</v>
      </c>
      <c r="B16004" s="32">
        <v>6248</v>
      </c>
      <c r="C16004" s="33" t="s">
        <v>363</v>
      </c>
      <c r="D16004" s="33" t="s">
        <v>354</v>
      </c>
      <c r="E16004" s="34">
        <v>42382</v>
      </c>
      <c r="F16004" s="35">
        <v>16.759</v>
      </c>
      <c r="G16004" s="34">
        <v>113.8</v>
      </c>
    </row>
    <row r="16005" spans="1:7">
      <c r="A16005" s="32">
        <v>2018</v>
      </c>
      <c r="B16005" s="32">
        <v>6249</v>
      </c>
      <c r="C16005" s="33" t="s">
        <v>565</v>
      </c>
      <c r="D16005" s="33" t="s">
        <v>566</v>
      </c>
      <c r="E16005" s="34">
        <v>2864</v>
      </c>
      <c r="F16005" s="35">
        <v>5.79</v>
      </c>
      <c r="G16005" s="34">
        <v>1645.3</v>
      </c>
    </row>
    <row r="16006" spans="1:7">
      <c r="A16006" s="32">
        <v>2018</v>
      </c>
      <c r="B16006" s="32">
        <v>6250</v>
      </c>
      <c r="C16006" s="33" t="s">
        <v>353</v>
      </c>
      <c r="D16006" s="33" t="s">
        <v>354</v>
      </c>
      <c r="E16006" s="34">
        <v>11756</v>
      </c>
      <c r="F16006" s="35">
        <v>25.712</v>
      </c>
      <c r="G16006" s="34">
        <v>312.60000000000002</v>
      </c>
    </row>
    <row r="16007" spans="1:7">
      <c r="A16007" s="32">
        <v>2018</v>
      </c>
      <c r="B16007" s="32">
        <v>6253</v>
      </c>
      <c r="C16007" s="33" t="s">
        <v>565</v>
      </c>
      <c r="D16007" s="33" t="s">
        <v>566</v>
      </c>
      <c r="E16007" s="34">
        <v>2455</v>
      </c>
      <c r="F16007" s="35">
        <v>5.88</v>
      </c>
      <c r="G16007" s="34">
        <v>1697.4</v>
      </c>
    </row>
    <row r="16008" spans="1:7">
      <c r="A16008" s="32">
        <v>2018</v>
      </c>
      <c r="B16008" s="32">
        <v>6253</v>
      </c>
      <c r="C16008" s="33" t="s">
        <v>563</v>
      </c>
      <c r="D16008" s="33" t="s">
        <v>564</v>
      </c>
      <c r="E16008" s="34">
        <v>31348</v>
      </c>
      <c r="F16008" s="35">
        <v>1.024</v>
      </c>
      <c r="G16008" s="34">
        <v>294</v>
      </c>
    </row>
    <row r="16009" spans="1:7">
      <c r="A16009" s="32">
        <v>2018</v>
      </c>
      <c r="B16009" s="32">
        <v>6254</v>
      </c>
      <c r="C16009" s="33" t="s">
        <v>363</v>
      </c>
      <c r="D16009" s="33" t="s">
        <v>354</v>
      </c>
      <c r="E16009" s="34">
        <v>30705</v>
      </c>
      <c r="F16009" s="35">
        <v>16.954999999999998</v>
      </c>
      <c r="G16009" s="34">
        <v>170.6</v>
      </c>
    </row>
    <row r="16010" spans="1:7">
      <c r="A16010" s="32">
        <v>2018</v>
      </c>
      <c r="B16010" s="32">
        <v>6254</v>
      </c>
      <c r="C16010" s="33" t="s">
        <v>565</v>
      </c>
      <c r="D16010" s="33" t="s">
        <v>566</v>
      </c>
      <c r="E16010" s="34">
        <v>171</v>
      </c>
      <c r="F16010" s="35">
        <v>5.9</v>
      </c>
      <c r="G16010" s="34">
        <v>1501.2</v>
      </c>
    </row>
    <row r="16011" spans="1:7">
      <c r="A16011" s="32">
        <v>2018</v>
      </c>
      <c r="B16011" s="32">
        <v>6257</v>
      </c>
      <c r="C16011" s="33" t="s">
        <v>565</v>
      </c>
      <c r="D16011" s="33" t="s">
        <v>566</v>
      </c>
      <c r="E16011" s="34">
        <v>3724</v>
      </c>
      <c r="F16011" s="35">
        <v>5.8</v>
      </c>
      <c r="G16011" s="34">
        <v>1575.5</v>
      </c>
    </row>
    <row r="16012" spans="1:7">
      <c r="A16012" s="32">
        <v>2018</v>
      </c>
      <c r="B16012" s="32">
        <v>6257</v>
      </c>
      <c r="C16012" s="33" t="s">
        <v>363</v>
      </c>
      <c r="D16012" s="33" t="s">
        <v>354</v>
      </c>
      <c r="E16012" s="34">
        <v>206778</v>
      </c>
      <c r="F16012" s="35">
        <v>16.792000000000002</v>
      </c>
      <c r="G16012" s="34">
        <v>231.3</v>
      </c>
    </row>
    <row r="16013" spans="1:7">
      <c r="A16013" s="32">
        <v>2018</v>
      </c>
      <c r="B16013" s="32">
        <v>6257</v>
      </c>
      <c r="C16013" s="33" t="s">
        <v>363</v>
      </c>
      <c r="D16013" s="33" t="s">
        <v>354</v>
      </c>
      <c r="E16013" s="34">
        <v>111685</v>
      </c>
      <c r="F16013" s="35">
        <v>16.940000000000001</v>
      </c>
      <c r="G16013" s="34">
        <v>244.8</v>
      </c>
    </row>
    <row r="16014" spans="1:7">
      <c r="A16014" s="32">
        <v>2018</v>
      </c>
      <c r="B16014" s="32">
        <v>6257</v>
      </c>
      <c r="C16014" s="33" t="s">
        <v>363</v>
      </c>
      <c r="D16014" s="33" t="s">
        <v>354</v>
      </c>
      <c r="E16014" s="34">
        <v>78959</v>
      </c>
      <c r="F16014" s="35">
        <v>16.806000000000001</v>
      </c>
      <c r="G16014" s="34">
        <v>232.8</v>
      </c>
    </row>
    <row r="16015" spans="1:7">
      <c r="A16015" s="32">
        <v>2018</v>
      </c>
      <c r="B16015" s="32">
        <v>6257</v>
      </c>
      <c r="C16015" s="33" t="s">
        <v>363</v>
      </c>
      <c r="D16015" s="33" t="s">
        <v>354</v>
      </c>
      <c r="E16015" s="34">
        <v>47829</v>
      </c>
      <c r="F16015" s="35">
        <v>17.062000000000001</v>
      </c>
      <c r="G16015" s="34">
        <v>233.6</v>
      </c>
    </row>
    <row r="16016" spans="1:7">
      <c r="A16016" s="32">
        <v>2018</v>
      </c>
      <c r="B16016" s="32">
        <v>6257</v>
      </c>
      <c r="C16016" s="33" t="s">
        <v>363</v>
      </c>
      <c r="D16016" s="33" t="s">
        <v>354</v>
      </c>
      <c r="E16016" s="34">
        <v>47718</v>
      </c>
      <c r="F16016" s="35">
        <v>16.463999999999999</v>
      </c>
      <c r="G16016" s="34">
        <v>230.7</v>
      </c>
    </row>
    <row r="16017" spans="1:7">
      <c r="A16017" s="32">
        <v>2018</v>
      </c>
      <c r="B16017" s="32">
        <v>6257</v>
      </c>
      <c r="C16017" s="33" t="s">
        <v>363</v>
      </c>
      <c r="D16017" s="33" t="s">
        <v>354</v>
      </c>
      <c r="E16017" s="34">
        <v>47076</v>
      </c>
      <c r="F16017" s="35">
        <v>16.899999999999999</v>
      </c>
      <c r="G16017" s="34">
        <v>235.7</v>
      </c>
    </row>
    <row r="16018" spans="1:7">
      <c r="A16018" s="32">
        <v>2018</v>
      </c>
      <c r="B16018" s="32">
        <v>6257</v>
      </c>
      <c r="C16018" s="33" t="s">
        <v>363</v>
      </c>
      <c r="D16018" s="33" t="s">
        <v>354</v>
      </c>
      <c r="E16018" s="34">
        <v>126343</v>
      </c>
      <c r="F16018" s="35">
        <v>16.533999999999999</v>
      </c>
      <c r="G16018" s="34">
        <v>235.9</v>
      </c>
    </row>
    <row r="16019" spans="1:7">
      <c r="A16019" s="32">
        <v>2018</v>
      </c>
      <c r="B16019" s="32">
        <v>6258</v>
      </c>
      <c r="C16019" s="33" t="s">
        <v>565</v>
      </c>
      <c r="D16019" s="33" t="s">
        <v>566</v>
      </c>
      <c r="E16019" s="34">
        <v>1365</v>
      </c>
      <c r="F16019" s="35">
        <v>5.8170000000000002</v>
      </c>
      <c r="G16019" s="34">
        <v>1595</v>
      </c>
    </row>
    <row r="16020" spans="1:7">
      <c r="A16020" s="32">
        <v>2018</v>
      </c>
      <c r="B16020" s="32">
        <v>6264</v>
      </c>
      <c r="C16020" s="33" t="s">
        <v>353</v>
      </c>
      <c r="D16020" s="33" t="s">
        <v>354</v>
      </c>
      <c r="E16020" s="34">
        <v>12591</v>
      </c>
      <c r="F16020" s="35">
        <v>25.108000000000001</v>
      </c>
      <c r="G16020" s="34">
        <v>146.1</v>
      </c>
    </row>
    <row r="16021" spans="1:7">
      <c r="A16021" s="32">
        <v>2018</v>
      </c>
      <c r="B16021" s="32">
        <v>6264</v>
      </c>
      <c r="C16021" s="33" t="s">
        <v>353</v>
      </c>
      <c r="D16021" s="33" t="s">
        <v>354</v>
      </c>
      <c r="E16021" s="34">
        <v>15648</v>
      </c>
      <c r="F16021" s="35">
        <v>24.808</v>
      </c>
      <c r="G16021" s="34">
        <v>173.6</v>
      </c>
    </row>
    <row r="16022" spans="1:7">
      <c r="A16022" s="32">
        <v>2018</v>
      </c>
      <c r="B16022" s="32">
        <v>6264</v>
      </c>
      <c r="C16022" s="33" t="s">
        <v>353</v>
      </c>
      <c r="D16022" s="33" t="s">
        <v>354</v>
      </c>
      <c r="E16022" s="34">
        <v>68387</v>
      </c>
      <c r="F16022" s="35">
        <v>24.876000000000001</v>
      </c>
      <c r="G16022" s="34">
        <v>147.1</v>
      </c>
    </row>
    <row r="16023" spans="1:7">
      <c r="A16023" s="32">
        <v>2018</v>
      </c>
      <c r="B16023" s="32">
        <v>6264</v>
      </c>
      <c r="C16023" s="33" t="s">
        <v>353</v>
      </c>
      <c r="D16023" s="33" t="s">
        <v>354</v>
      </c>
      <c r="E16023" s="34">
        <v>130065</v>
      </c>
      <c r="F16023" s="35">
        <v>24.93</v>
      </c>
      <c r="G16023" s="34">
        <v>172.8</v>
      </c>
    </row>
    <row r="16024" spans="1:7">
      <c r="A16024" s="32">
        <v>2018</v>
      </c>
      <c r="B16024" s="32">
        <v>6288</v>
      </c>
      <c r="C16024" s="33" t="s">
        <v>362</v>
      </c>
      <c r="D16024" s="33" t="s">
        <v>354</v>
      </c>
      <c r="E16024" s="34">
        <v>9332</v>
      </c>
      <c r="F16024" s="35">
        <v>15.6</v>
      </c>
      <c r="G16024" s="34">
        <v>396</v>
      </c>
    </row>
    <row r="16025" spans="1:7">
      <c r="A16025" s="32">
        <v>2018</v>
      </c>
      <c r="B16025" s="32">
        <v>6288</v>
      </c>
      <c r="C16025" s="33" t="s">
        <v>365</v>
      </c>
      <c r="D16025" s="33" t="s">
        <v>354</v>
      </c>
      <c r="E16025" s="34">
        <v>4823</v>
      </c>
      <c r="F16025" s="35">
        <v>12.2</v>
      </c>
      <c r="G16025" s="34">
        <v>195</v>
      </c>
    </row>
    <row r="16026" spans="1:7">
      <c r="A16026" s="32">
        <v>2018</v>
      </c>
      <c r="B16026" s="32">
        <v>6288</v>
      </c>
      <c r="C16026" s="33" t="s">
        <v>565</v>
      </c>
      <c r="D16026" s="33" t="s">
        <v>566</v>
      </c>
      <c r="E16026" s="34">
        <v>310</v>
      </c>
      <c r="F16026" s="35">
        <v>5.8</v>
      </c>
      <c r="G16026" s="34">
        <v>1939.2</v>
      </c>
    </row>
    <row r="16027" spans="1:7">
      <c r="A16027" s="32">
        <v>2018</v>
      </c>
      <c r="B16027" s="32">
        <v>6373</v>
      </c>
      <c r="C16027" s="33" t="s">
        <v>563</v>
      </c>
      <c r="D16027" s="33" t="s">
        <v>564</v>
      </c>
      <c r="E16027" s="34">
        <v>52037</v>
      </c>
      <c r="F16027" s="35">
        <v>1.06</v>
      </c>
      <c r="G16027" s="34">
        <v>323.39999999999998</v>
      </c>
    </row>
    <row r="16028" spans="1:7">
      <c r="A16028" s="32">
        <v>2018</v>
      </c>
      <c r="B16028" s="32">
        <v>6373</v>
      </c>
      <c r="C16028" s="33" t="s">
        <v>563</v>
      </c>
      <c r="D16028" s="33" t="s">
        <v>564</v>
      </c>
      <c r="E16028" s="34">
        <v>11985</v>
      </c>
      <c r="F16028" s="35">
        <v>1.06</v>
      </c>
      <c r="G16028" s="34">
        <v>250.5</v>
      </c>
    </row>
    <row r="16029" spans="1:7">
      <c r="A16029" s="32">
        <v>2018</v>
      </c>
      <c r="B16029" s="32">
        <v>6469</v>
      </c>
      <c r="C16029" s="33" t="s">
        <v>362</v>
      </c>
      <c r="D16029" s="33" t="s">
        <v>354</v>
      </c>
      <c r="E16029" s="34">
        <v>447856</v>
      </c>
      <c r="F16029" s="35">
        <v>13.032</v>
      </c>
      <c r="G16029" s="34">
        <v>117.9</v>
      </c>
    </row>
    <row r="16030" spans="1:7">
      <c r="A16030" s="32">
        <v>2018</v>
      </c>
      <c r="B16030" s="32">
        <v>6469</v>
      </c>
      <c r="C16030" s="33" t="s">
        <v>563</v>
      </c>
      <c r="D16030" s="33" t="s">
        <v>564</v>
      </c>
      <c r="E16030" s="34">
        <v>13530</v>
      </c>
      <c r="F16030" s="35">
        <v>0.98</v>
      </c>
      <c r="G16030" s="34">
        <v>269</v>
      </c>
    </row>
    <row r="16031" spans="1:7">
      <c r="A16031" s="32">
        <v>2018</v>
      </c>
      <c r="B16031" s="32">
        <v>6481</v>
      </c>
      <c r="C16031" s="33" t="s">
        <v>353</v>
      </c>
      <c r="D16031" s="33" t="s">
        <v>354</v>
      </c>
      <c r="E16031" s="34">
        <v>48132</v>
      </c>
      <c r="F16031" s="35">
        <v>22.582999999999998</v>
      </c>
      <c r="G16031" s="34">
        <v>224.7</v>
      </c>
    </row>
    <row r="16032" spans="1:7">
      <c r="A16032" s="32">
        <v>2018</v>
      </c>
      <c r="B16032" s="32">
        <v>6481</v>
      </c>
      <c r="C16032" s="33" t="s">
        <v>353</v>
      </c>
      <c r="D16032" s="33" t="s">
        <v>354</v>
      </c>
      <c r="E16032" s="34">
        <v>137596</v>
      </c>
      <c r="F16032" s="35">
        <v>21.847000000000001</v>
      </c>
      <c r="G16032" s="34">
        <v>226.1</v>
      </c>
    </row>
    <row r="16033" spans="1:7">
      <c r="A16033" s="32">
        <v>2018</v>
      </c>
      <c r="B16033" s="32">
        <v>6481</v>
      </c>
      <c r="C16033" s="33" t="s">
        <v>363</v>
      </c>
      <c r="D16033" s="33" t="s">
        <v>354</v>
      </c>
      <c r="E16033" s="34">
        <v>44275</v>
      </c>
      <c r="F16033" s="35">
        <v>19.974</v>
      </c>
      <c r="G16033" s="34">
        <v>230.2</v>
      </c>
    </row>
    <row r="16034" spans="1:7">
      <c r="A16034" s="32">
        <v>2018</v>
      </c>
      <c r="B16034" s="32">
        <v>6481</v>
      </c>
      <c r="C16034" s="33" t="s">
        <v>565</v>
      </c>
      <c r="D16034" s="33" t="s">
        <v>566</v>
      </c>
      <c r="E16034" s="34">
        <v>477</v>
      </c>
      <c r="F16034" s="35">
        <v>5.7549999999999999</v>
      </c>
      <c r="G16034" s="34">
        <v>2002.7</v>
      </c>
    </row>
    <row r="16035" spans="1:7">
      <c r="A16035" s="32">
        <v>2018</v>
      </c>
      <c r="B16035" s="32">
        <v>6504</v>
      </c>
      <c r="C16035" s="33" t="s">
        <v>565</v>
      </c>
      <c r="D16035" s="33" t="s">
        <v>566</v>
      </c>
      <c r="E16035" s="34">
        <v>152</v>
      </c>
      <c r="F16035" s="35">
        <v>5.2690000000000001</v>
      </c>
      <c r="G16035" s="34">
        <v>4225</v>
      </c>
    </row>
    <row r="16036" spans="1:7">
      <c r="A16036" s="32">
        <v>2018</v>
      </c>
      <c r="B16036" s="32">
        <v>6504</v>
      </c>
      <c r="C16036" s="33" t="s">
        <v>565</v>
      </c>
      <c r="D16036" s="33" t="s">
        <v>566</v>
      </c>
      <c r="E16036" s="34">
        <v>90037</v>
      </c>
      <c r="F16036" s="35">
        <v>5.7270000000000003</v>
      </c>
      <c r="G16036" s="34">
        <v>1743.7</v>
      </c>
    </row>
    <row r="16037" spans="1:7">
      <c r="A16037" s="32">
        <v>2018</v>
      </c>
      <c r="B16037" s="32">
        <v>6559</v>
      </c>
      <c r="C16037" s="33" t="s">
        <v>565</v>
      </c>
      <c r="D16037" s="33" t="s">
        <v>566</v>
      </c>
      <c r="E16037" s="34">
        <v>5</v>
      </c>
      <c r="F16037" s="35">
        <v>5.6070000000000002</v>
      </c>
      <c r="G16037" s="34">
        <v>1250.5999999999999</v>
      </c>
    </row>
    <row r="16038" spans="1:7">
      <c r="A16038" s="32">
        <v>2018</v>
      </c>
      <c r="B16038" s="32">
        <v>6559</v>
      </c>
      <c r="C16038" s="33" t="s">
        <v>563</v>
      </c>
      <c r="D16038" s="33" t="s">
        <v>564</v>
      </c>
      <c r="E16038" s="34">
        <v>575651</v>
      </c>
      <c r="F16038" s="35">
        <v>1</v>
      </c>
      <c r="G16038" s="34">
        <v>529.1</v>
      </c>
    </row>
    <row r="16039" spans="1:7">
      <c r="A16039" s="32">
        <v>2018</v>
      </c>
      <c r="B16039" s="32">
        <v>6639</v>
      </c>
      <c r="C16039" s="33" t="s">
        <v>353</v>
      </c>
      <c r="D16039" s="33" t="s">
        <v>354</v>
      </c>
      <c r="E16039" s="34">
        <v>38505</v>
      </c>
      <c r="F16039" s="35">
        <v>22.13</v>
      </c>
      <c r="G16039" s="34">
        <v>199.2</v>
      </c>
    </row>
    <row r="16040" spans="1:7">
      <c r="A16040" s="32">
        <v>2018</v>
      </c>
      <c r="B16040" s="32">
        <v>6639</v>
      </c>
      <c r="C16040" s="33" t="s">
        <v>353</v>
      </c>
      <c r="D16040" s="33" t="s">
        <v>354</v>
      </c>
      <c r="E16040" s="34">
        <v>6643</v>
      </c>
      <c r="F16040" s="35">
        <v>22.93</v>
      </c>
      <c r="G16040" s="34">
        <v>221.1</v>
      </c>
    </row>
    <row r="16041" spans="1:7">
      <c r="A16041" s="32">
        <v>2018</v>
      </c>
      <c r="B16041" s="32">
        <v>6639</v>
      </c>
      <c r="C16041" s="33" t="s">
        <v>353</v>
      </c>
      <c r="D16041" s="33" t="s">
        <v>354</v>
      </c>
      <c r="E16041" s="34">
        <v>16164</v>
      </c>
      <c r="F16041" s="35">
        <v>22.51</v>
      </c>
      <c r="G16041" s="34">
        <v>167.4</v>
      </c>
    </row>
    <row r="16042" spans="1:7">
      <c r="A16042" s="32">
        <v>2018</v>
      </c>
      <c r="B16042" s="32">
        <v>6639</v>
      </c>
      <c r="C16042" s="33" t="s">
        <v>353</v>
      </c>
      <c r="D16042" s="33" t="s">
        <v>354</v>
      </c>
      <c r="E16042" s="34">
        <v>64654</v>
      </c>
      <c r="F16042" s="35">
        <v>23.08</v>
      </c>
      <c r="G16042" s="34">
        <v>169.6</v>
      </c>
    </row>
    <row r="16043" spans="1:7">
      <c r="A16043" s="32">
        <v>2018</v>
      </c>
      <c r="B16043" s="32">
        <v>6641</v>
      </c>
      <c r="C16043" s="33" t="s">
        <v>363</v>
      </c>
      <c r="D16043" s="33" t="s">
        <v>354</v>
      </c>
      <c r="E16043" s="34">
        <v>81556</v>
      </c>
      <c r="F16043" s="35">
        <v>18.02</v>
      </c>
      <c r="G16043" s="34">
        <v>197.1</v>
      </c>
    </row>
    <row r="16044" spans="1:7">
      <c r="A16044" s="32">
        <v>2018</v>
      </c>
      <c r="B16044" s="32">
        <v>6641</v>
      </c>
      <c r="C16044" s="33" t="s">
        <v>363</v>
      </c>
      <c r="D16044" s="33" t="s">
        <v>354</v>
      </c>
      <c r="E16044" s="34">
        <v>32587</v>
      </c>
      <c r="F16044" s="35">
        <v>17.97</v>
      </c>
      <c r="G16044" s="34">
        <v>199.1</v>
      </c>
    </row>
    <row r="16045" spans="1:7">
      <c r="A16045" s="32">
        <v>2018</v>
      </c>
      <c r="B16045" s="32">
        <v>6641</v>
      </c>
      <c r="C16045" s="33" t="s">
        <v>363</v>
      </c>
      <c r="D16045" s="33" t="s">
        <v>354</v>
      </c>
      <c r="E16045" s="34">
        <v>32538</v>
      </c>
      <c r="F16045" s="35">
        <v>17.77</v>
      </c>
      <c r="G16045" s="34">
        <v>199.8</v>
      </c>
    </row>
    <row r="16046" spans="1:7">
      <c r="A16046" s="32">
        <v>2018</v>
      </c>
      <c r="B16046" s="32">
        <v>6641</v>
      </c>
      <c r="C16046" s="33" t="s">
        <v>363</v>
      </c>
      <c r="D16046" s="33" t="s">
        <v>354</v>
      </c>
      <c r="E16046" s="34">
        <v>49052</v>
      </c>
      <c r="F16046" s="35">
        <v>17.64</v>
      </c>
      <c r="G16046" s="34">
        <v>204.5</v>
      </c>
    </row>
    <row r="16047" spans="1:7">
      <c r="A16047" s="32">
        <v>2018</v>
      </c>
      <c r="B16047" s="32">
        <v>6641</v>
      </c>
      <c r="C16047" s="33" t="s">
        <v>363</v>
      </c>
      <c r="D16047" s="33" t="s">
        <v>354</v>
      </c>
      <c r="E16047" s="34">
        <v>131076</v>
      </c>
      <c r="F16047" s="35">
        <v>16.96</v>
      </c>
      <c r="G16047" s="34">
        <v>187.5</v>
      </c>
    </row>
    <row r="16048" spans="1:7">
      <c r="A16048" s="32">
        <v>2018</v>
      </c>
      <c r="B16048" s="32">
        <v>6641</v>
      </c>
      <c r="C16048" s="33" t="s">
        <v>363</v>
      </c>
      <c r="D16048" s="33" t="s">
        <v>354</v>
      </c>
      <c r="E16048" s="34">
        <v>97809</v>
      </c>
      <c r="F16048" s="35">
        <v>17.16</v>
      </c>
      <c r="G16048" s="34">
        <v>191.1</v>
      </c>
    </row>
    <row r="16049" spans="1:7">
      <c r="A16049" s="32">
        <v>2018</v>
      </c>
      <c r="B16049" s="32">
        <v>6664</v>
      </c>
      <c r="C16049" s="33" t="s">
        <v>363</v>
      </c>
      <c r="D16049" s="33" t="s">
        <v>354</v>
      </c>
      <c r="E16049" s="34">
        <v>96988</v>
      </c>
      <c r="F16049" s="35">
        <v>17.062999999999999</v>
      </c>
      <c r="G16049" s="34">
        <v>191.6</v>
      </c>
    </row>
    <row r="16050" spans="1:7">
      <c r="A16050" s="32">
        <v>2018</v>
      </c>
      <c r="B16050" s="32">
        <v>6664</v>
      </c>
      <c r="C16050" s="33" t="s">
        <v>363</v>
      </c>
      <c r="D16050" s="33" t="s">
        <v>354</v>
      </c>
      <c r="E16050" s="34">
        <v>32724</v>
      </c>
      <c r="F16050" s="35">
        <v>17.82</v>
      </c>
      <c r="G16050" s="34">
        <v>183</v>
      </c>
    </row>
    <row r="16051" spans="1:7">
      <c r="A16051" s="32">
        <v>2018</v>
      </c>
      <c r="B16051" s="32">
        <v>6664</v>
      </c>
      <c r="C16051" s="33" t="s">
        <v>563</v>
      </c>
      <c r="D16051" s="33" t="s">
        <v>564</v>
      </c>
      <c r="E16051" s="34">
        <v>15500</v>
      </c>
      <c r="F16051" s="35">
        <v>1.056</v>
      </c>
      <c r="G16051" s="34">
        <v>352.1</v>
      </c>
    </row>
    <row r="16052" spans="1:7">
      <c r="A16052" s="32">
        <v>2018</v>
      </c>
      <c r="B16052" s="32">
        <v>6705</v>
      </c>
      <c r="C16052" s="33" t="s">
        <v>353</v>
      </c>
      <c r="D16052" s="33" t="s">
        <v>354</v>
      </c>
      <c r="E16052" s="34">
        <v>39925</v>
      </c>
      <c r="F16052" s="35">
        <v>23.05</v>
      </c>
      <c r="G16052" s="34" t="s">
        <v>364</v>
      </c>
    </row>
    <row r="16053" spans="1:7">
      <c r="A16053" s="32">
        <v>2018</v>
      </c>
      <c r="B16053" s="32">
        <v>6705</v>
      </c>
      <c r="C16053" s="33" t="s">
        <v>353</v>
      </c>
      <c r="D16053" s="33" t="s">
        <v>354</v>
      </c>
      <c r="E16053" s="34">
        <v>127143</v>
      </c>
      <c r="F16053" s="35">
        <v>22</v>
      </c>
      <c r="G16053" s="34" t="s">
        <v>364</v>
      </c>
    </row>
    <row r="16054" spans="1:7">
      <c r="A16054" s="32">
        <v>2018</v>
      </c>
      <c r="B16054" s="32">
        <v>6705</v>
      </c>
      <c r="C16054" s="33" t="s">
        <v>563</v>
      </c>
      <c r="D16054" s="33" t="s">
        <v>564</v>
      </c>
      <c r="E16054" s="34">
        <v>7992</v>
      </c>
      <c r="F16054" s="35">
        <v>1.0449999999999999</v>
      </c>
      <c r="G16054" s="34" t="s">
        <v>364</v>
      </c>
    </row>
    <row r="16055" spans="1:7">
      <c r="A16055" s="32">
        <v>2018</v>
      </c>
      <c r="B16055" s="32">
        <v>6705</v>
      </c>
      <c r="C16055" s="33" t="s">
        <v>563</v>
      </c>
      <c r="D16055" s="33" t="s">
        <v>564</v>
      </c>
      <c r="E16055" s="34">
        <v>17781</v>
      </c>
      <c r="F16055" s="35">
        <v>1.0269999999999999</v>
      </c>
      <c r="G16055" s="34" t="s">
        <v>364</v>
      </c>
    </row>
    <row r="16056" spans="1:7">
      <c r="A16056" s="32">
        <v>2018</v>
      </c>
      <c r="B16056" s="32">
        <v>6761</v>
      </c>
      <c r="C16056" s="33" t="s">
        <v>363</v>
      </c>
      <c r="D16056" s="33" t="s">
        <v>354</v>
      </c>
      <c r="E16056" s="34">
        <v>107370</v>
      </c>
      <c r="F16056" s="35">
        <v>17.648</v>
      </c>
      <c r="G16056" s="34">
        <v>130.6</v>
      </c>
    </row>
    <row r="16057" spans="1:7">
      <c r="A16057" s="32">
        <v>2018</v>
      </c>
      <c r="B16057" s="32">
        <v>6761</v>
      </c>
      <c r="C16057" s="33" t="s">
        <v>563</v>
      </c>
      <c r="D16057" s="33" t="s">
        <v>564</v>
      </c>
      <c r="E16057" s="34">
        <v>67703</v>
      </c>
      <c r="F16057" s="35">
        <v>1.097</v>
      </c>
      <c r="G16057" s="34">
        <v>316.7</v>
      </c>
    </row>
    <row r="16058" spans="1:7">
      <c r="A16058" s="32">
        <v>2018</v>
      </c>
      <c r="B16058" s="32">
        <v>6768</v>
      </c>
      <c r="C16058" s="33" t="s">
        <v>363</v>
      </c>
      <c r="D16058" s="33" t="s">
        <v>354</v>
      </c>
      <c r="E16058" s="34">
        <v>63498</v>
      </c>
      <c r="F16058" s="35">
        <v>17.989999999999998</v>
      </c>
      <c r="G16058" s="34">
        <v>183.3</v>
      </c>
    </row>
    <row r="16059" spans="1:7">
      <c r="A16059" s="32">
        <v>2018</v>
      </c>
      <c r="B16059" s="32">
        <v>6772</v>
      </c>
      <c r="C16059" s="33" t="s">
        <v>363</v>
      </c>
      <c r="D16059" s="33" t="s">
        <v>354</v>
      </c>
      <c r="E16059" s="34">
        <v>147998</v>
      </c>
      <c r="F16059" s="35">
        <v>17.062000000000001</v>
      </c>
      <c r="G16059" s="34">
        <v>188.1</v>
      </c>
    </row>
    <row r="16060" spans="1:7">
      <c r="A16060" s="32">
        <v>2018</v>
      </c>
      <c r="B16060" s="32">
        <v>6772</v>
      </c>
      <c r="C16060" s="33" t="s">
        <v>565</v>
      </c>
      <c r="D16060" s="33" t="s">
        <v>566</v>
      </c>
      <c r="E16060" s="34">
        <v>514</v>
      </c>
      <c r="F16060" s="35">
        <v>5.8</v>
      </c>
      <c r="G16060" s="34">
        <v>1730.7</v>
      </c>
    </row>
    <row r="16061" spans="1:7">
      <c r="A16061" s="32">
        <v>2018</v>
      </c>
      <c r="B16061" s="32">
        <v>6823</v>
      </c>
      <c r="C16061" s="33" t="s">
        <v>353</v>
      </c>
      <c r="D16061" s="33" t="s">
        <v>354</v>
      </c>
      <c r="E16061" s="34">
        <v>8068</v>
      </c>
      <c r="F16061" s="35">
        <v>22.25</v>
      </c>
      <c r="G16061" s="34">
        <v>199.2</v>
      </c>
    </row>
    <row r="16062" spans="1:7">
      <c r="A16062" s="32">
        <v>2018</v>
      </c>
      <c r="B16062" s="32">
        <v>6823</v>
      </c>
      <c r="C16062" s="33" t="s">
        <v>353</v>
      </c>
      <c r="D16062" s="33" t="s">
        <v>354</v>
      </c>
      <c r="E16062" s="34">
        <v>33675</v>
      </c>
      <c r="F16062" s="35">
        <v>23.72</v>
      </c>
      <c r="G16062" s="34">
        <v>226.6</v>
      </c>
    </row>
    <row r="16063" spans="1:7">
      <c r="A16063" s="32">
        <v>2018</v>
      </c>
      <c r="B16063" s="32">
        <v>6823</v>
      </c>
      <c r="C16063" s="33" t="s">
        <v>353</v>
      </c>
      <c r="D16063" s="33" t="s">
        <v>354</v>
      </c>
      <c r="E16063" s="34">
        <v>10169</v>
      </c>
      <c r="F16063" s="35">
        <v>23.54</v>
      </c>
      <c r="G16063" s="34">
        <v>199.4</v>
      </c>
    </row>
    <row r="16064" spans="1:7">
      <c r="A16064" s="32">
        <v>2018</v>
      </c>
      <c r="B16064" s="32">
        <v>6823</v>
      </c>
      <c r="C16064" s="33" t="s">
        <v>353</v>
      </c>
      <c r="D16064" s="33" t="s">
        <v>354</v>
      </c>
      <c r="E16064" s="34">
        <v>33206</v>
      </c>
      <c r="F16064" s="35">
        <v>22.64</v>
      </c>
      <c r="G16064" s="34">
        <v>177</v>
      </c>
    </row>
    <row r="16065" spans="1:7">
      <c r="A16065" s="32">
        <v>2018</v>
      </c>
      <c r="B16065" s="32">
        <v>7030</v>
      </c>
      <c r="C16065" s="33" t="s">
        <v>362</v>
      </c>
      <c r="D16065" s="33" t="s">
        <v>354</v>
      </c>
      <c r="E16065" s="34">
        <v>181852</v>
      </c>
      <c r="F16065" s="35">
        <v>13.712</v>
      </c>
      <c r="G16065" s="34" t="s">
        <v>364</v>
      </c>
    </row>
    <row r="16066" spans="1:7">
      <c r="A16066" s="32">
        <v>2018</v>
      </c>
      <c r="B16066" s="32">
        <v>7030</v>
      </c>
      <c r="C16066" s="33" t="s">
        <v>563</v>
      </c>
      <c r="D16066" s="33" t="s">
        <v>564</v>
      </c>
      <c r="E16066" s="34">
        <v>7333</v>
      </c>
      <c r="F16066" s="35">
        <v>1</v>
      </c>
      <c r="G16066" s="34" t="s">
        <v>364</v>
      </c>
    </row>
    <row r="16067" spans="1:7">
      <c r="A16067" s="32">
        <v>2018</v>
      </c>
      <c r="B16067" s="32">
        <v>7032</v>
      </c>
      <c r="C16067" s="33" t="s">
        <v>565</v>
      </c>
      <c r="D16067" s="33" t="s">
        <v>566</v>
      </c>
      <c r="E16067" s="34">
        <v>311</v>
      </c>
      <c r="F16067" s="35">
        <v>5.88</v>
      </c>
      <c r="G16067" s="34">
        <v>1609.7</v>
      </c>
    </row>
    <row r="16068" spans="1:7">
      <c r="A16068" s="32">
        <v>2018</v>
      </c>
      <c r="B16068" s="32">
        <v>7032</v>
      </c>
      <c r="C16068" s="33" t="s">
        <v>565</v>
      </c>
      <c r="D16068" s="33" t="s">
        <v>566</v>
      </c>
      <c r="E16068" s="34">
        <v>508</v>
      </c>
      <c r="F16068" s="35">
        <v>5.88</v>
      </c>
      <c r="G16068" s="34">
        <v>1163.2</v>
      </c>
    </row>
    <row r="16069" spans="1:7">
      <c r="A16069" s="32">
        <v>2018</v>
      </c>
      <c r="B16069" s="32">
        <v>7032</v>
      </c>
      <c r="C16069" s="33" t="s">
        <v>565</v>
      </c>
      <c r="D16069" s="33" t="s">
        <v>566</v>
      </c>
      <c r="E16069" s="34">
        <v>639</v>
      </c>
      <c r="F16069" s="35">
        <v>5.88</v>
      </c>
      <c r="G16069" s="34">
        <v>1164.0999999999999</v>
      </c>
    </row>
    <row r="16070" spans="1:7">
      <c r="A16070" s="32">
        <v>2018</v>
      </c>
      <c r="B16070" s="32">
        <v>7032</v>
      </c>
      <c r="C16070" s="33" t="s">
        <v>565</v>
      </c>
      <c r="D16070" s="33" t="s">
        <v>566</v>
      </c>
      <c r="E16070" s="34">
        <v>935</v>
      </c>
      <c r="F16070" s="35">
        <v>5.88</v>
      </c>
      <c r="G16070" s="34">
        <v>1107.3</v>
      </c>
    </row>
    <row r="16071" spans="1:7">
      <c r="A16071" s="32">
        <v>2018</v>
      </c>
      <c r="B16071" s="32">
        <v>7032</v>
      </c>
      <c r="C16071" s="33" t="s">
        <v>565</v>
      </c>
      <c r="D16071" s="33" t="s">
        <v>566</v>
      </c>
      <c r="E16071" s="34">
        <v>1031</v>
      </c>
      <c r="F16071" s="35">
        <v>5.88</v>
      </c>
      <c r="G16071" s="34">
        <v>1102.0999999999999</v>
      </c>
    </row>
    <row r="16072" spans="1:7">
      <c r="A16072" s="32">
        <v>2018</v>
      </c>
      <c r="B16072" s="32">
        <v>7032</v>
      </c>
      <c r="C16072" s="33" t="s">
        <v>565</v>
      </c>
      <c r="D16072" s="33" t="s">
        <v>566</v>
      </c>
      <c r="E16072" s="34">
        <v>1144</v>
      </c>
      <c r="F16072" s="35">
        <v>5.88</v>
      </c>
      <c r="G16072" s="34">
        <v>999.8</v>
      </c>
    </row>
    <row r="16073" spans="1:7">
      <c r="A16073" s="32">
        <v>2018</v>
      </c>
      <c r="B16073" s="32">
        <v>7032</v>
      </c>
      <c r="C16073" s="33" t="s">
        <v>565</v>
      </c>
      <c r="D16073" s="33" t="s">
        <v>566</v>
      </c>
      <c r="E16073" s="34">
        <v>243</v>
      </c>
      <c r="F16073" s="35">
        <v>5.88</v>
      </c>
      <c r="G16073" s="34">
        <v>1162.4000000000001</v>
      </c>
    </row>
    <row r="16074" spans="1:7">
      <c r="A16074" s="32">
        <v>2018</v>
      </c>
      <c r="B16074" s="32">
        <v>7032</v>
      </c>
      <c r="C16074" s="33" t="s">
        <v>565</v>
      </c>
      <c r="D16074" s="33" t="s">
        <v>566</v>
      </c>
      <c r="E16074" s="34">
        <v>176</v>
      </c>
      <c r="F16074" s="35">
        <v>5.88</v>
      </c>
      <c r="G16074" s="34">
        <v>1163.9000000000001</v>
      </c>
    </row>
    <row r="16075" spans="1:7">
      <c r="A16075" s="32">
        <v>2018</v>
      </c>
      <c r="B16075" s="32">
        <v>7032</v>
      </c>
      <c r="C16075" s="33" t="s">
        <v>565</v>
      </c>
      <c r="D16075" s="33" t="s">
        <v>566</v>
      </c>
      <c r="E16075" s="34">
        <v>1353</v>
      </c>
      <c r="F16075" s="35">
        <v>5.88</v>
      </c>
      <c r="G16075" s="34">
        <v>1040.8</v>
      </c>
    </row>
    <row r="16076" spans="1:7">
      <c r="A16076" s="32">
        <v>2018</v>
      </c>
      <c r="B16076" s="32">
        <v>7032</v>
      </c>
      <c r="C16076" s="33" t="s">
        <v>563</v>
      </c>
      <c r="D16076" s="33" t="s">
        <v>564</v>
      </c>
      <c r="E16076" s="34">
        <v>38</v>
      </c>
      <c r="F16076" s="35">
        <v>1.091</v>
      </c>
      <c r="G16076" s="34">
        <v>4812.8</v>
      </c>
    </row>
    <row r="16077" spans="1:7">
      <c r="A16077" s="32">
        <v>2018</v>
      </c>
      <c r="B16077" s="32">
        <v>7032</v>
      </c>
      <c r="C16077" s="33" t="s">
        <v>563</v>
      </c>
      <c r="D16077" s="33" t="s">
        <v>564</v>
      </c>
      <c r="E16077" s="34">
        <v>1097</v>
      </c>
      <c r="F16077" s="35">
        <v>1.091</v>
      </c>
      <c r="G16077" s="34">
        <v>482.7</v>
      </c>
    </row>
    <row r="16078" spans="1:7">
      <c r="A16078" s="32">
        <v>2018</v>
      </c>
      <c r="B16078" s="32">
        <v>7032</v>
      </c>
      <c r="C16078" s="33" t="s">
        <v>563</v>
      </c>
      <c r="D16078" s="33" t="s">
        <v>564</v>
      </c>
      <c r="E16078" s="34">
        <v>3850</v>
      </c>
      <c r="F16078" s="35">
        <v>1.083</v>
      </c>
      <c r="G16078" s="34">
        <v>280.10000000000002</v>
      </c>
    </row>
    <row r="16079" spans="1:7">
      <c r="A16079" s="32">
        <v>2018</v>
      </c>
      <c r="B16079" s="32">
        <v>7032</v>
      </c>
      <c r="C16079" s="33" t="s">
        <v>563</v>
      </c>
      <c r="D16079" s="33" t="s">
        <v>564</v>
      </c>
      <c r="E16079" s="34">
        <v>4158</v>
      </c>
      <c r="F16079" s="35">
        <v>1.077</v>
      </c>
      <c r="G16079" s="34">
        <v>278.2</v>
      </c>
    </row>
    <row r="16080" spans="1:7">
      <c r="A16080" s="32">
        <v>2018</v>
      </c>
      <c r="B16080" s="32">
        <v>7032</v>
      </c>
      <c r="C16080" s="33" t="s">
        <v>563</v>
      </c>
      <c r="D16080" s="33" t="s">
        <v>564</v>
      </c>
      <c r="E16080" s="34">
        <v>6381</v>
      </c>
      <c r="F16080" s="35">
        <v>1.0740000000000001</v>
      </c>
      <c r="G16080" s="34">
        <v>252.4</v>
      </c>
    </row>
    <row r="16081" spans="1:7">
      <c r="A16081" s="32">
        <v>2018</v>
      </c>
      <c r="B16081" s="32">
        <v>7032</v>
      </c>
      <c r="C16081" s="33" t="s">
        <v>563</v>
      </c>
      <c r="D16081" s="33" t="s">
        <v>564</v>
      </c>
      <c r="E16081" s="34">
        <v>8818</v>
      </c>
      <c r="F16081" s="35">
        <v>1.079</v>
      </c>
      <c r="G16081" s="34">
        <v>217</v>
      </c>
    </row>
    <row r="16082" spans="1:7">
      <c r="A16082" s="32">
        <v>2018</v>
      </c>
      <c r="B16082" s="32">
        <v>7032</v>
      </c>
      <c r="C16082" s="33" t="s">
        <v>563</v>
      </c>
      <c r="D16082" s="33" t="s">
        <v>564</v>
      </c>
      <c r="E16082" s="34">
        <v>24446</v>
      </c>
      <c r="F16082" s="35">
        <v>1.0840000000000001</v>
      </c>
      <c r="G16082" s="34">
        <v>200.4</v>
      </c>
    </row>
    <row r="16083" spans="1:7">
      <c r="A16083" s="32">
        <v>2018</v>
      </c>
      <c r="B16083" s="32">
        <v>7032</v>
      </c>
      <c r="C16083" s="33" t="s">
        <v>563</v>
      </c>
      <c r="D16083" s="33" t="s">
        <v>564</v>
      </c>
      <c r="E16083" s="34">
        <v>9364</v>
      </c>
      <c r="F16083" s="35">
        <v>1.0720000000000001</v>
      </c>
      <c r="G16083" s="34">
        <v>240.3</v>
      </c>
    </row>
    <row r="16084" spans="1:7">
      <c r="A16084" s="32">
        <v>2018</v>
      </c>
      <c r="B16084" s="32">
        <v>7032</v>
      </c>
      <c r="C16084" s="33" t="s">
        <v>563</v>
      </c>
      <c r="D16084" s="33" t="s">
        <v>564</v>
      </c>
      <c r="E16084" s="34">
        <v>12578</v>
      </c>
      <c r="F16084" s="35">
        <v>1.0720000000000001</v>
      </c>
      <c r="G16084" s="34">
        <v>240.7</v>
      </c>
    </row>
    <row r="16085" spans="1:7">
      <c r="A16085" s="32">
        <v>2018</v>
      </c>
      <c r="B16085" s="32">
        <v>7082</v>
      </c>
      <c r="C16085" s="33" t="s">
        <v>563</v>
      </c>
      <c r="D16085" s="33" t="s">
        <v>564</v>
      </c>
      <c r="E16085" s="34">
        <v>2057692</v>
      </c>
      <c r="F16085" s="35">
        <v>1.04</v>
      </c>
      <c r="G16085" s="34">
        <v>262.39999999999998</v>
      </c>
    </row>
    <row r="16086" spans="1:7">
      <c r="A16086" s="32">
        <v>2018</v>
      </c>
      <c r="B16086" s="32">
        <v>7097</v>
      </c>
      <c r="C16086" s="33" t="s">
        <v>563</v>
      </c>
      <c r="D16086" s="33" t="s">
        <v>564</v>
      </c>
      <c r="E16086" s="34">
        <v>16340</v>
      </c>
      <c r="F16086" s="35">
        <v>1.022</v>
      </c>
      <c r="G16086" s="34">
        <v>257.3</v>
      </c>
    </row>
    <row r="16087" spans="1:7">
      <c r="A16087" s="32">
        <v>2018</v>
      </c>
      <c r="B16087" s="32">
        <v>7146</v>
      </c>
      <c r="C16087" s="33" t="s">
        <v>565</v>
      </c>
      <c r="D16087" s="33" t="s">
        <v>566</v>
      </c>
      <c r="E16087" s="34">
        <v>1805</v>
      </c>
      <c r="F16087" s="35">
        <v>5.67</v>
      </c>
      <c r="G16087" s="34">
        <v>1952.8</v>
      </c>
    </row>
    <row r="16088" spans="1:7">
      <c r="A16088" s="32">
        <v>2018</v>
      </c>
      <c r="B16088" s="32">
        <v>7153</v>
      </c>
      <c r="C16088" s="33" t="s">
        <v>563</v>
      </c>
      <c r="D16088" s="33" t="s">
        <v>564</v>
      </c>
      <c r="E16088" s="34">
        <v>1835391</v>
      </c>
      <c r="F16088" s="35">
        <v>1.036</v>
      </c>
      <c r="G16088" s="34" t="s">
        <v>364</v>
      </c>
    </row>
    <row r="16089" spans="1:7">
      <c r="A16089" s="32">
        <v>2018</v>
      </c>
      <c r="B16089" s="32">
        <v>7158</v>
      </c>
      <c r="C16089" s="33" t="s">
        <v>563</v>
      </c>
      <c r="D16089" s="33" t="s">
        <v>564</v>
      </c>
      <c r="E16089" s="34">
        <v>60311</v>
      </c>
      <c r="F16089" s="35">
        <v>1.028</v>
      </c>
      <c r="G16089" s="34">
        <v>364.8</v>
      </c>
    </row>
    <row r="16090" spans="1:7">
      <c r="A16090" s="32">
        <v>2018</v>
      </c>
      <c r="B16090" s="32">
        <v>7158</v>
      </c>
      <c r="C16090" s="33" t="s">
        <v>563</v>
      </c>
      <c r="D16090" s="33" t="s">
        <v>564</v>
      </c>
      <c r="E16090" s="34">
        <v>126459</v>
      </c>
      <c r="F16090" s="35">
        <v>1.028</v>
      </c>
      <c r="G16090" s="34">
        <v>309.2</v>
      </c>
    </row>
    <row r="16091" spans="1:7">
      <c r="A16091" s="32">
        <v>2018</v>
      </c>
      <c r="B16091" s="32">
        <v>7158</v>
      </c>
      <c r="C16091" s="33" t="s">
        <v>563</v>
      </c>
      <c r="D16091" s="33" t="s">
        <v>564</v>
      </c>
      <c r="E16091" s="34">
        <v>136187</v>
      </c>
      <c r="F16091" s="35">
        <v>1.028</v>
      </c>
      <c r="G16091" s="34">
        <v>311.89999999999998</v>
      </c>
    </row>
    <row r="16092" spans="1:7">
      <c r="A16092" s="32">
        <v>2018</v>
      </c>
      <c r="B16092" s="32">
        <v>7158</v>
      </c>
      <c r="C16092" s="33" t="s">
        <v>563</v>
      </c>
      <c r="D16092" s="33" t="s">
        <v>564</v>
      </c>
      <c r="E16092" s="34">
        <v>34047</v>
      </c>
      <c r="F16092" s="35">
        <v>1.028</v>
      </c>
      <c r="G16092" s="34">
        <v>329.3</v>
      </c>
    </row>
    <row r="16093" spans="1:7">
      <c r="A16093" s="32">
        <v>2018</v>
      </c>
      <c r="B16093" s="32">
        <v>7159</v>
      </c>
      <c r="C16093" s="33" t="s">
        <v>563</v>
      </c>
      <c r="D16093" s="33" t="s">
        <v>564</v>
      </c>
      <c r="E16093" s="34">
        <v>147831</v>
      </c>
      <c r="F16093" s="35">
        <v>1.01</v>
      </c>
      <c r="G16093" s="34">
        <v>330.1</v>
      </c>
    </row>
    <row r="16094" spans="1:7">
      <c r="A16094" s="32">
        <v>2018</v>
      </c>
      <c r="B16094" s="32">
        <v>7203</v>
      </c>
      <c r="C16094" s="33" t="s">
        <v>563</v>
      </c>
      <c r="D16094" s="33" t="s">
        <v>564</v>
      </c>
      <c r="E16094" s="34">
        <v>58371</v>
      </c>
      <c r="F16094" s="35">
        <v>1.03</v>
      </c>
      <c r="G16094" s="34">
        <v>250.6</v>
      </c>
    </row>
    <row r="16095" spans="1:7">
      <c r="A16095" s="32">
        <v>2018</v>
      </c>
      <c r="B16095" s="32">
        <v>7210</v>
      </c>
      <c r="C16095" s="33" t="s">
        <v>565</v>
      </c>
      <c r="D16095" s="33" t="s">
        <v>566</v>
      </c>
      <c r="E16095" s="34">
        <v>177</v>
      </c>
      <c r="F16095" s="35">
        <v>5.77</v>
      </c>
      <c r="G16095" s="34">
        <v>1698.5</v>
      </c>
    </row>
    <row r="16096" spans="1:7">
      <c r="A16096" s="32">
        <v>2018</v>
      </c>
      <c r="B16096" s="32">
        <v>7210</v>
      </c>
      <c r="C16096" s="33" t="s">
        <v>353</v>
      </c>
      <c r="D16096" s="33" t="s">
        <v>354</v>
      </c>
      <c r="E16096" s="34">
        <v>12895</v>
      </c>
      <c r="F16096" s="35">
        <v>25.33</v>
      </c>
      <c r="G16096" s="34">
        <v>323</v>
      </c>
    </row>
    <row r="16097" spans="1:7">
      <c r="A16097" s="32">
        <v>2018</v>
      </c>
      <c r="B16097" s="32">
        <v>7210</v>
      </c>
      <c r="C16097" s="33" t="s">
        <v>353</v>
      </c>
      <c r="D16097" s="33" t="s">
        <v>354</v>
      </c>
      <c r="E16097" s="34">
        <v>13105</v>
      </c>
      <c r="F16097" s="35">
        <v>27.2</v>
      </c>
      <c r="G16097" s="34">
        <v>353</v>
      </c>
    </row>
    <row r="16098" spans="1:7">
      <c r="A16098" s="32">
        <v>2018</v>
      </c>
      <c r="B16098" s="32">
        <v>7210</v>
      </c>
      <c r="C16098" s="33" t="s">
        <v>563</v>
      </c>
      <c r="D16098" s="33" t="s">
        <v>564</v>
      </c>
      <c r="E16098" s="34">
        <v>7707</v>
      </c>
      <c r="F16098" s="35">
        <v>1.028</v>
      </c>
      <c r="G16098" s="34">
        <v>344.3</v>
      </c>
    </row>
    <row r="16099" spans="1:7">
      <c r="A16099" s="32">
        <v>2018</v>
      </c>
      <c r="B16099" s="32">
        <v>7210</v>
      </c>
      <c r="C16099" s="33" t="s">
        <v>563</v>
      </c>
      <c r="D16099" s="33" t="s">
        <v>564</v>
      </c>
      <c r="E16099" s="34">
        <v>24837</v>
      </c>
      <c r="F16099" s="35">
        <v>1.028</v>
      </c>
      <c r="G16099" s="34">
        <v>354</v>
      </c>
    </row>
    <row r="16100" spans="1:7">
      <c r="A16100" s="32">
        <v>2018</v>
      </c>
      <c r="B16100" s="32">
        <v>7210</v>
      </c>
      <c r="C16100" s="33" t="s">
        <v>563</v>
      </c>
      <c r="D16100" s="33" t="s">
        <v>564</v>
      </c>
      <c r="E16100" s="34">
        <v>64517</v>
      </c>
      <c r="F16100" s="35">
        <v>1.028</v>
      </c>
      <c r="G16100" s="34">
        <v>357.3</v>
      </c>
    </row>
    <row r="16101" spans="1:7">
      <c r="A16101" s="32">
        <v>2018</v>
      </c>
      <c r="B16101" s="32">
        <v>7210</v>
      </c>
      <c r="C16101" s="33" t="s">
        <v>563</v>
      </c>
      <c r="D16101" s="33" t="s">
        <v>564</v>
      </c>
      <c r="E16101" s="34">
        <v>81713</v>
      </c>
      <c r="F16101" s="35">
        <v>1.028</v>
      </c>
      <c r="G16101" s="34">
        <v>364.6</v>
      </c>
    </row>
    <row r="16102" spans="1:7">
      <c r="A16102" s="32">
        <v>2018</v>
      </c>
      <c r="B16102" s="32">
        <v>7210</v>
      </c>
      <c r="C16102" s="33" t="s">
        <v>563</v>
      </c>
      <c r="D16102" s="33" t="s">
        <v>564</v>
      </c>
      <c r="E16102" s="34">
        <v>88006</v>
      </c>
      <c r="F16102" s="35">
        <v>1.028</v>
      </c>
      <c r="G16102" s="34">
        <v>353.9</v>
      </c>
    </row>
    <row r="16103" spans="1:7">
      <c r="A16103" s="32">
        <v>2018</v>
      </c>
      <c r="B16103" s="32">
        <v>7210</v>
      </c>
      <c r="C16103" s="33" t="s">
        <v>563</v>
      </c>
      <c r="D16103" s="33" t="s">
        <v>564</v>
      </c>
      <c r="E16103" s="34">
        <v>4551</v>
      </c>
      <c r="F16103" s="35">
        <v>1.028</v>
      </c>
      <c r="G16103" s="34">
        <v>354.5</v>
      </c>
    </row>
    <row r="16104" spans="1:7">
      <c r="A16104" s="32">
        <v>2018</v>
      </c>
      <c r="B16104" s="32">
        <v>7210</v>
      </c>
      <c r="C16104" s="33" t="s">
        <v>353</v>
      </c>
      <c r="D16104" s="33" t="s">
        <v>354</v>
      </c>
      <c r="E16104" s="34">
        <v>12100</v>
      </c>
      <c r="F16104" s="35">
        <v>24.2</v>
      </c>
      <c r="G16104" s="34">
        <v>343.1</v>
      </c>
    </row>
    <row r="16105" spans="1:7">
      <c r="A16105" s="32">
        <v>2018</v>
      </c>
      <c r="B16105" s="32">
        <v>7212</v>
      </c>
      <c r="C16105" s="33" t="s">
        <v>565</v>
      </c>
      <c r="D16105" s="33" t="s">
        <v>566</v>
      </c>
      <c r="E16105" s="34">
        <v>2217</v>
      </c>
      <c r="F16105" s="35">
        <v>5.88</v>
      </c>
      <c r="G16105" s="34">
        <v>1090.8</v>
      </c>
    </row>
    <row r="16106" spans="1:7">
      <c r="A16106" s="32">
        <v>2018</v>
      </c>
      <c r="B16106" s="32">
        <v>7212</v>
      </c>
      <c r="C16106" s="33" t="s">
        <v>565</v>
      </c>
      <c r="D16106" s="33" t="s">
        <v>566</v>
      </c>
      <c r="E16106" s="34">
        <v>4489</v>
      </c>
      <c r="F16106" s="35">
        <v>5.88</v>
      </c>
      <c r="G16106" s="34">
        <v>1030.2</v>
      </c>
    </row>
    <row r="16107" spans="1:7">
      <c r="A16107" s="32">
        <v>2018</v>
      </c>
      <c r="B16107" s="32">
        <v>7212</v>
      </c>
      <c r="C16107" s="33" t="s">
        <v>565</v>
      </c>
      <c r="D16107" s="33" t="s">
        <v>566</v>
      </c>
      <c r="E16107" s="34">
        <v>294</v>
      </c>
      <c r="F16107" s="35">
        <v>5.88</v>
      </c>
      <c r="G16107" s="34">
        <v>1097.9000000000001</v>
      </c>
    </row>
    <row r="16108" spans="1:7">
      <c r="A16108" s="32">
        <v>2018</v>
      </c>
      <c r="B16108" s="32">
        <v>7212</v>
      </c>
      <c r="C16108" s="33" t="s">
        <v>565</v>
      </c>
      <c r="D16108" s="33" t="s">
        <v>566</v>
      </c>
      <c r="E16108" s="34">
        <v>184</v>
      </c>
      <c r="F16108" s="35">
        <v>5.88</v>
      </c>
      <c r="G16108" s="34">
        <v>1588.7</v>
      </c>
    </row>
    <row r="16109" spans="1:7">
      <c r="A16109" s="32">
        <v>2018</v>
      </c>
      <c r="B16109" s="32">
        <v>7212</v>
      </c>
      <c r="C16109" s="33" t="s">
        <v>565</v>
      </c>
      <c r="D16109" s="33" t="s">
        <v>566</v>
      </c>
      <c r="E16109" s="34">
        <v>59</v>
      </c>
      <c r="F16109" s="35">
        <v>5.88</v>
      </c>
      <c r="G16109" s="34">
        <v>984.8</v>
      </c>
    </row>
    <row r="16110" spans="1:7">
      <c r="A16110" s="32">
        <v>2018</v>
      </c>
      <c r="B16110" s="32">
        <v>7212</v>
      </c>
      <c r="C16110" s="33" t="s">
        <v>565</v>
      </c>
      <c r="D16110" s="33" t="s">
        <v>566</v>
      </c>
      <c r="E16110" s="34">
        <v>48</v>
      </c>
      <c r="F16110" s="35">
        <v>5.88</v>
      </c>
      <c r="G16110" s="34">
        <v>1150.2</v>
      </c>
    </row>
    <row r="16111" spans="1:7">
      <c r="A16111" s="32">
        <v>2018</v>
      </c>
      <c r="B16111" s="32">
        <v>7212</v>
      </c>
      <c r="C16111" s="33" t="s">
        <v>565</v>
      </c>
      <c r="D16111" s="33" t="s">
        <v>566</v>
      </c>
      <c r="E16111" s="34">
        <v>17</v>
      </c>
      <c r="F16111" s="35">
        <v>5.88</v>
      </c>
      <c r="G16111" s="34">
        <v>1186.0999999999999</v>
      </c>
    </row>
    <row r="16112" spans="1:7">
      <c r="A16112" s="32">
        <v>2018</v>
      </c>
      <c r="B16112" s="32">
        <v>7212</v>
      </c>
      <c r="C16112" s="33" t="s">
        <v>563</v>
      </c>
      <c r="D16112" s="33" t="s">
        <v>564</v>
      </c>
      <c r="E16112" s="34">
        <v>72</v>
      </c>
      <c r="F16112" s="35">
        <v>1.0409999999999999</v>
      </c>
      <c r="G16112" s="34">
        <v>3555.2</v>
      </c>
    </row>
    <row r="16113" spans="1:7">
      <c r="A16113" s="32">
        <v>2018</v>
      </c>
      <c r="B16113" s="32">
        <v>7212</v>
      </c>
      <c r="C16113" s="33" t="s">
        <v>563</v>
      </c>
      <c r="D16113" s="33" t="s">
        <v>564</v>
      </c>
      <c r="E16113" s="34">
        <v>318</v>
      </c>
      <c r="F16113" s="35">
        <v>1.04</v>
      </c>
      <c r="G16113" s="34">
        <v>2127.6999999999998</v>
      </c>
    </row>
    <row r="16114" spans="1:7">
      <c r="A16114" s="32">
        <v>2018</v>
      </c>
      <c r="B16114" s="32">
        <v>7212</v>
      </c>
      <c r="C16114" s="33" t="s">
        <v>563</v>
      </c>
      <c r="D16114" s="33" t="s">
        <v>564</v>
      </c>
      <c r="E16114" s="34">
        <v>40</v>
      </c>
      <c r="F16114" s="35">
        <v>1.0069999999999999</v>
      </c>
      <c r="G16114" s="34">
        <v>4551</v>
      </c>
    </row>
    <row r="16115" spans="1:7">
      <c r="A16115" s="32">
        <v>2018</v>
      </c>
      <c r="B16115" s="32">
        <v>7212</v>
      </c>
      <c r="C16115" s="33" t="s">
        <v>563</v>
      </c>
      <c r="D16115" s="33" t="s">
        <v>564</v>
      </c>
      <c r="E16115" s="34">
        <v>44452</v>
      </c>
      <c r="F16115" s="35">
        <v>1.0349999999999999</v>
      </c>
      <c r="G16115" s="34">
        <v>173</v>
      </c>
    </row>
    <row r="16116" spans="1:7">
      <c r="A16116" s="32">
        <v>2018</v>
      </c>
      <c r="B16116" s="32">
        <v>7212</v>
      </c>
      <c r="C16116" s="33" t="s">
        <v>563</v>
      </c>
      <c r="D16116" s="33" t="s">
        <v>564</v>
      </c>
      <c r="E16116" s="34">
        <v>6723</v>
      </c>
      <c r="F16116" s="35">
        <v>1.038</v>
      </c>
      <c r="G16116" s="34">
        <v>267.89999999999998</v>
      </c>
    </row>
    <row r="16117" spans="1:7">
      <c r="A16117" s="32">
        <v>2018</v>
      </c>
      <c r="B16117" s="32">
        <v>7212</v>
      </c>
      <c r="C16117" s="33" t="s">
        <v>563</v>
      </c>
      <c r="D16117" s="33" t="s">
        <v>564</v>
      </c>
      <c r="E16117" s="34">
        <v>1763</v>
      </c>
      <c r="F16117" s="35">
        <v>1.0369999999999999</v>
      </c>
      <c r="G16117" s="34">
        <v>565</v>
      </c>
    </row>
    <row r="16118" spans="1:7">
      <c r="A16118" s="32">
        <v>2018</v>
      </c>
      <c r="B16118" s="32">
        <v>7212</v>
      </c>
      <c r="C16118" s="33" t="s">
        <v>563</v>
      </c>
      <c r="D16118" s="33" t="s">
        <v>564</v>
      </c>
      <c r="E16118" s="34">
        <v>1250</v>
      </c>
      <c r="F16118" s="35">
        <v>1.0389999999999999</v>
      </c>
      <c r="G16118" s="34">
        <v>635.9</v>
      </c>
    </row>
    <row r="16119" spans="1:7">
      <c r="A16119" s="32">
        <v>2018</v>
      </c>
      <c r="B16119" s="32">
        <v>7212</v>
      </c>
      <c r="C16119" s="33" t="s">
        <v>563</v>
      </c>
      <c r="D16119" s="33" t="s">
        <v>564</v>
      </c>
      <c r="E16119" s="34">
        <v>372</v>
      </c>
      <c r="F16119" s="35">
        <v>1.038</v>
      </c>
      <c r="G16119" s="34">
        <v>1904.6</v>
      </c>
    </row>
    <row r="16120" spans="1:7">
      <c r="A16120" s="32">
        <v>2018</v>
      </c>
      <c r="B16120" s="32">
        <v>7212</v>
      </c>
      <c r="C16120" s="33" t="s">
        <v>563</v>
      </c>
      <c r="D16120" s="33" t="s">
        <v>564</v>
      </c>
      <c r="E16120" s="34">
        <v>463</v>
      </c>
      <c r="F16120" s="35">
        <v>1.0409999999999999</v>
      </c>
      <c r="G16120" s="34">
        <v>678.6</v>
      </c>
    </row>
    <row r="16121" spans="1:7">
      <c r="A16121" s="32">
        <v>2018</v>
      </c>
      <c r="B16121" s="32">
        <v>7212</v>
      </c>
      <c r="C16121" s="33" t="s">
        <v>563</v>
      </c>
      <c r="D16121" s="33" t="s">
        <v>564</v>
      </c>
      <c r="E16121" s="34">
        <v>492</v>
      </c>
      <c r="F16121" s="35">
        <v>1.038</v>
      </c>
      <c r="G16121" s="34">
        <v>1336.5</v>
      </c>
    </row>
    <row r="16122" spans="1:7">
      <c r="A16122" s="32">
        <v>2018</v>
      </c>
      <c r="B16122" s="32">
        <v>7213</v>
      </c>
      <c r="C16122" s="33" t="s">
        <v>353</v>
      </c>
      <c r="D16122" s="33" t="s">
        <v>354</v>
      </c>
      <c r="E16122" s="34">
        <v>24471</v>
      </c>
      <c r="F16122" s="35">
        <v>24.126000000000001</v>
      </c>
      <c r="G16122" s="34">
        <v>261.8</v>
      </c>
    </row>
    <row r="16123" spans="1:7">
      <c r="A16123" s="32">
        <v>2018</v>
      </c>
      <c r="B16123" s="32">
        <v>7213</v>
      </c>
      <c r="C16123" s="33" t="s">
        <v>353</v>
      </c>
      <c r="D16123" s="33" t="s">
        <v>354</v>
      </c>
      <c r="E16123" s="34">
        <v>12067</v>
      </c>
      <c r="F16123" s="35">
        <v>25.295999999999999</v>
      </c>
      <c r="G16123" s="34">
        <v>265.3</v>
      </c>
    </row>
    <row r="16124" spans="1:7">
      <c r="A16124" s="32">
        <v>2018</v>
      </c>
      <c r="B16124" s="32">
        <v>7213</v>
      </c>
      <c r="C16124" s="33" t="s">
        <v>353</v>
      </c>
      <c r="D16124" s="33" t="s">
        <v>354</v>
      </c>
      <c r="E16124" s="34">
        <v>12421</v>
      </c>
      <c r="F16124" s="35">
        <v>23.91</v>
      </c>
      <c r="G16124" s="34">
        <v>255.3</v>
      </c>
    </row>
    <row r="16125" spans="1:7">
      <c r="A16125" s="32">
        <v>2018</v>
      </c>
      <c r="B16125" s="32">
        <v>7213</v>
      </c>
      <c r="C16125" s="33" t="s">
        <v>353</v>
      </c>
      <c r="D16125" s="33" t="s">
        <v>354</v>
      </c>
      <c r="E16125" s="34">
        <v>12322</v>
      </c>
      <c r="F16125" s="35">
        <v>24.864000000000001</v>
      </c>
      <c r="G16125" s="34">
        <v>250.1</v>
      </c>
    </row>
    <row r="16126" spans="1:7">
      <c r="A16126" s="32">
        <v>2018</v>
      </c>
      <c r="B16126" s="32">
        <v>7213</v>
      </c>
      <c r="C16126" s="33" t="s">
        <v>353</v>
      </c>
      <c r="D16126" s="33" t="s">
        <v>354</v>
      </c>
      <c r="E16126" s="34">
        <v>12160</v>
      </c>
      <c r="F16126" s="35">
        <v>25.494</v>
      </c>
      <c r="G16126" s="34">
        <v>252.3</v>
      </c>
    </row>
    <row r="16127" spans="1:7">
      <c r="A16127" s="32">
        <v>2018</v>
      </c>
      <c r="B16127" s="32">
        <v>7213</v>
      </c>
      <c r="C16127" s="33" t="s">
        <v>565</v>
      </c>
      <c r="D16127" s="33" t="s">
        <v>566</v>
      </c>
      <c r="E16127" s="34">
        <v>3359</v>
      </c>
      <c r="F16127" s="35">
        <v>5.88</v>
      </c>
      <c r="G16127" s="34">
        <v>1399.9</v>
      </c>
    </row>
    <row r="16128" spans="1:7">
      <c r="A16128" s="32">
        <v>2018</v>
      </c>
      <c r="B16128" s="32">
        <v>7237</v>
      </c>
      <c r="C16128" s="33" t="s">
        <v>563</v>
      </c>
      <c r="D16128" s="33" t="s">
        <v>564</v>
      </c>
      <c r="E16128" s="34">
        <v>40921</v>
      </c>
      <c r="F16128" s="35">
        <v>1.069</v>
      </c>
      <c r="G16128" s="34">
        <v>267.3</v>
      </c>
    </row>
    <row r="16129" spans="1:7">
      <c r="A16129" s="32">
        <v>2018</v>
      </c>
      <c r="B16129" s="32">
        <v>7237</v>
      </c>
      <c r="C16129" s="33" t="s">
        <v>563</v>
      </c>
      <c r="D16129" s="33" t="s">
        <v>564</v>
      </c>
      <c r="E16129" s="34">
        <v>36799</v>
      </c>
      <c r="F16129" s="35">
        <v>1.077</v>
      </c>
      <c r="G16129" s="34">
        <v>286.8</v>
      </c>
    </row>
    <row r="16130" spans="1:7">
      <c r="A16130" s="32">
        <v>2018</v>
      </c>
      <c r="B16130" s="32">
        <v>7237</v>
      </c>
      <c r="C16130" s="33" t="s">
        <v>563</v>
      </c>
      <c r="D16130" s="33" t="s">
        <v>564</v>
      </c>
      <c r="E16130" s="34">
        <v>21004</v>
      </c>
      <c r="F16130" s="35">
        <v>1.0740000000000001</v>
      </c>
      <c r="G16130" s="34">
        <v>303.5</v>
      </c>
    </row>
    <row r="16131" spans="1:7">
      <c r="A16131" s="32">
        <v>2018</v>
      </c>
      <c r="B16131" s="32">
        <v>7237</v>
      </c>
      <c r="C16131" s="33" t="s">
        <v>563</v>
      </c>
      <c r="D16131" s="33" t="s">
        <v>564</v>
      </c>
      <c r="E16131" s="34">
        <v>14838</v>
      </c>
      <c r="F16131" s="35">
        <v>1.0660000000000001</v>
      </c>
      <c r="G16131" s="34">
        <v>298.89999999999998</v>
      </c>
    </row>
    <row r="16132" spans="1:7">
      <c r="A16132" s="32">
        <v>2018</v>
      </c>
      <c r="B16132" s="32">
        <v>7237</v>
      </c>
      <c r="C16132" s="33" t="s">
        <v>563</v>
      </c>
      <c r="D16132" s="33" t="s">
        <v>564</v>
      </c>
      <c r="E16132" s="34">
        <v>12511</v>
      </c>
      <c r="F16132" s="35">
        <v>1.0629999999999999</v>
      </c>
      <c r="G16132" s="34">
        <v>311.7</v>
      </c>
    </row>
    <row r="16133" spans="1:7">
      <c r="A16133" s="32">
        <v>2018</v>
      </c>
      <c r="B16133" s="32">
        <v>7237</v>
      </c>
      <c r="C16133" s="33" t="s">
        <v>563</v>
      </c>
      <c r="D16133" s="33" t="s">
        <v>564</v>
      </c>
      <c r="E16133" s="34">
        <v>7781</v>
      </c>
      <c r="F16133" s="35">
        <v>1.081</v>
      </c>
      <c r="G16133" s="34">
        <v>308.8</v>
      </c>
    </row>
    <row r="16134" spans="1:7">
      <c r="A16134" s="32">
        <v>2018</v>
      </c>
      <c r="B16134" s="32">
        <v>7237</v>
      </c>
      <c r="C16134" s="33" t="s">
        <v>563</v>
      </c>
      <c r="D16134" s="33" t="s">
        <v>564</v>
      </c>
      <c r="E16134" s="34">
        <v>7541</v>
      </c>
      <c r="F16134" s="35">
        <v>1.071</v>
      </c>
      <c r="G16134" s="34">
        <v>387.2</v>
      </c>
    </row>
    <row r="16135" spans="1:7">
      <c r="A16135" s="32">
        <v>2018</v>
      </c>
      <c r="B16135" s="32">
        <v>7237</v>
      </c>
      <c r="C16135" s="33" t="s">
        <v>563</v>
      </c>
      <c r="D16135" s="33" t="s">
        <v>564</v>
      </c>
      <c r="E16135" s="34">
        <v>1218</v>
      </c>
      <c r="F16135" s="35">
        <v>1.048</v>
      </c>
      <c r="G16135" s="34">
        <v>428.3</v>
      </c>
    </row>
    <row r="16136" spans="1:7">
      <c r="A16136" s="32">
        <v>2018</v>
      </c>
      <c r="B16136" s="32">
        <v>7237</v>
      </c>
      <c r="C16136" s="33" t="s">
        <v>563</v>
      </c>
      <c r="D16136" s="33" t="s">
        <v>564</v>
      </c>
      <c r="E16136" s="34">
        <v>117</v>
      </c>
      <c r="F16136" s="35">
        <v>1.0589999999999999</v>
      </c>
      <c r="G16136" s="34">
        <v>516.4</v>
      </c>
    </row>
    <row r="16137" spans="1:7">
      <c r="A16137" s="32">
        <v>2018</v>
      </c>
      <c r="B16137" s="32">
        <v>7237</v>
      </c>
      <c r="C16137" s="33" t="s">
        <v>563</v>
      </c>
      <c r="D16137" s="33" t="s">
        <v>564</v>
      </c>
      <c r="E16137" s="34">
        <v>134</v>
      </c>
      <c r="F16137" s="35">
        <v>1.0549999999999999</v>
      </c>
      <c r="G16137" s="34">
        <v>367.7</v>
      </c>
    </row>
    <row r="16138" spans="1:7">
      <c r="A16138" s="32">
        <v>2018</v>
      </c>
      <c r="B16138" s="32">
        <v>7237</v>
      </c>
      <c r="C16138" s="33" t="s">
        <v>563</v>
      </c>
      <c r="D16138" s="33" t="s">
        <v>564</v>
      </c>
      <c r="E16138" s="34">
        <v>536</v>
      </c>
      <c r="F16138" s="35">
        <v>1.0620000000000001</v>
      </c>
      <c r="G16138" s="34">
        <v>301.89999999999998</v>
      </c>
    </row>
    <row r="16139" spans="1:7">
      <c r="A16139" s="32">
        <v>2018</v>
      </c>
      <c r="B16139" s="32">
        <v>7237</v>
      </c>
      <c r="C16139" s="33" t="s">
        <v>563</v>
      </c>
      <c r="D16139" s="33" t="s">
        <v>564</v>
      </c>
      <c r="E16139" s="34">
        <v>41</v>
      </c>
      <c r="F16139" s="35">
        <v>1.0509999999999999</v>
      </c>
      <c r="G16139" s="34">
        <v>334.8</v>
      </c>
    </row>
    <row r="16140" spans="1:7">
      <c r="A16140" s="32">
        <v>2018</v>
      </c>
      <c r="B16140" s="32">
        <v>7238</v>
      </c>
      <c r="C16140" s="33" t="s">
        <v>563</v>
      </c>
      <c r="D16140" s="33" t="s">
        <v>564</v>
      </c>
      <c r="E16140" s="34">
        <v>2213780</v>
      </c>
      <c r="F16140" s="35">
        <v>1.0229999999999999</v>
      </c>
      <c r="G16140" s="34">
        <v>320</v>
      </c>
    </row>
    <row r="16141" spans="1:7">
      <c r="A16141" s="32">
        <v>2018</v>
      </c>
      <c r="B16141" s="32">
        <v>7242</v>
      </c>
      <c r="C16141" s="33" t="s">
        <v>563</v>
      </c>
      <c r="D16141" s="33" t="s">
        <v>564</v>
      </c>
      <c r="E16141" s="34">
        <v>4906622</v>
      </c>
      <c r="F16141" s="35">
        <v>1.02</v>
      </c>
      <c r="G16141" s="34">
        <v>367</v>
      </c>
    </row>
    <row r="16142" spans="1:7">
      <c r="A16142" s="32">
        <v>2018</v>
      </c>
      <c r="B16142" s="32">
        <v>7270</v>
      </c>
      <c r="C16142" s="33" t="s">
        <v>563</v>
      </c>
      <c r="D16142" s="33" t="s">
        <v>564</v>
      </c>
      <c r="E16142" s="34">
        <v>90181</v>
      </c>
      <c r="F16142" s="35">
        <v>1.034</v>
      </c>
      <c r="G16142" s="34">
        <v>315.10000000000002</v>
      </c>
    </row>
    <row r="16143" spans="1:7">
      <c r="A16143" s="32">
        <v>2018</v>
      </c>
      <c r="B16143" s="32">
        <v>7277</v>
      </c>
      <c r="C16143" s="33" t="s">
        <v>563</v>
      </c>
      <c r="D16143" s="33" t="s">
        <v>564</v>
      </c>
      <c r="E16143" s="34">
        <v>35828</v>
      </c>
      <c r="F16143" s="35">
        <v>1.024</v>
      </c>
      <c r="G16143" s="34">
        <v>347</v>
      </c>
    </row>
    <row r="16144" spans="1:7">
      <c r="A16144" s="32">
        <v>2018</v>
      </c>
      <c r="B16144" s="32">
        <v>7296</v>
      </c>
      <c r="C16144" s="33" t="s">
        <v>563</v>
      </c>
      <c r="D16144" s="33" t="s">
        <v>564</v>
      </c>
      <c r="E16144" s="34">
        <v>797479</v>
      </c>
      <c r="F16144" s="35">
        <v>1.0469999999999999</v>
      </c>
      <c r="G16144" s="34">
        <v>263.7</v>
      </c>
    </row>
    <row r="16145" spans="1:7">
      <c r="A16145" s="32">
        <v>2018</v>
      </c>
      <c r="B16145" s="32">
        <v>7296</v>
      </c>
      <c r="C16145" s="33" t="s">
        <v>563</v>
      </c>
      <c r="D16145" s="33" t="s">
        <v>564</v>
      </c>
      <c r="E16145" s="34">
        <v>1114148</v>
      </c>
      <c r="F16145" s="35">
        <v>1.05</v>
      </c>
      <c r="G16145" s="34">
        <v>258.3</v>
      </c>
    </row>
    <row r="16146" spans="1:7">
      <c r="A16146" s="32">
        <v>2018</v>
      </c>
      <c r="B16146" s="32">
        <v>7302</v>
      </c>
      <c r="C16146" s="33" t="s">
        <v>563</v>
      </c>
      <c r="D16146" s="33" t="s">
        <v>564</v>
      </c>
      <c r="E16146" s="34">
        <v>3473807</v>
      </c>
      <c r="F16146" s="35">
        <v>1.02</v>
      </c>
      <c r="G16146" s="34">
        <v>437</v>
      </c>
    </row>
    <row r="16147" spans="1:7">
      <c r="A16147" s="32">
        <v>2018</v>
      </c>
      <c r="B16147" s="32">
        <v>7302</v>
      </c>
      <c r="C16147" s="33" t="s">
        <v>563</v>
      </c>
      <c r="D16147" s="33" t="s">
        <v>564</v>
      </c>
      <c r="E16147" s="34">
        <v>1293407</v>
      </c>
      <c r="F16147" s="35">
        <v>1.02</v>
      </c>
      <c r="G16147" s="34">
        <v>437</v>
      </c>
    </row>
    <row r="16148" spans="1:7">
      <c r="A16148" s="32">
        <v>2018</v>
      </c>
      <c r="B16148" s="32">
        <v>7302</v>
      </c>
      <c r="C16148" s="33" t="s">
        <v>563</v>
      </c>
      <c r="D16148" s="33" t="s">
        <v>564</v>
      </c>
      <c r="E16148" s="34">
        <v>88485</v>
      </c>
      <c r="F16148" s="35">
        <v>1.02</v>
      </c>
      <c r="G16148" s="34">
        <v>437</v>
      </c>
    </row>
    <row r="16149" spans="1:7">
      <c r="A16149" s="32">
        <v>2018</v>
      </c>
      <c r="B16149" s="32">
        <v>7302</v>
      </c>
      <c r="C16149" s="33" t="s">
        <v>563</v>
      </c>
      <c r="D16149" s="33" t="s">
        <v>564</v>
      </c>
      <c r="E16149" s="34">
        <v>3079999</v>
      </c>
      <c r="F16149" s="35">
        <v>1.02</v>
      </c>
      <c r="G16149" s="34">
        <v>437</v>
      </c>
    </row>
    <row r="16150" spans="1:7">
      <c r="A16150" s="32">
        <v>2018</v>
      </c>
      <c r="B16150" s="32">
        <v>7302</v>
      </c>
      <c r="C16150" s="33" t="s">
        <v>563</v>
      </c>
      <c r="D16150" s="33" t="s">
        <v>564</v>
      </c>
      <c r="E16150" s="34">
        <v>1565251</v>
      </c>
      <c r="F16150" s="35">
        <v>1.02</v>
      </c>
      <c r="G16150" s="34">
        <v>437</v>
      </c>
    </row>
    <row r="16151" spans="1:7">
      <c r="A16151" s="32">
        <v>2018</v>
      </c>
      <c r="B16151" s="32">
        <v>7315</v>
      </c>
      <c r="C16151" s="33" t="s">
        <v>563</v>
      </c>
      <c r="D16151" s="33" t="s">
        <v>564</v>
      </c>
      <c r="E16151" s="34">
        <v>74296</v>
      </c>
      <c r="F16151" s="35">
        <v>1.0489999999999999</v>
      </c>
      <c r="G16151" s="34">
        <v>427.8</v>
      </c>
    </row>
    <row r="16152" spans="1:7">
      <c r="A16152" s="32">
        <v>2018</v>
      </c>
      <c r="B16152" s="32">
        <v>7315</v>
      </c>
      <c r="C16152" s="33" t="s">
        <v>563</v>
      </c>
      <c r="D16152" s="33" t="s">
        <v>564</v>
      </c>
      <c r="E16152" s="34">
        <v>145662</v>
      </c>
      <c r="F16152" s="35">
        <v>1.0489999999999999</v>
      </c>
      <c r="G16152" s="34">
        <v>470.9</v>
      </c>
    </row>
    <row r="16153" spans="1:7">
      <c r="A16153" s="32">
        <v>2018</v>
      </c>
      <c r="B16153" s="32">
        <v>7343</v>
      </c>
      <c r="C16153" s="33" t="s">
        <v>363</v>
      </c>
      <c r="D16153" s="33" t="s">
        <v>354</v>
      </c>
      <c r="E16153" s="34">
        <v>51904</v>
      </c>
      <c r="F16153" s="35">
        <v>18.189</v>
      </c>
      <c r="G16153" s="34">
        <v>187.9</v>
      </c>
    </row>
    <row r="16154" spans="1:7">
      <c r="A16154" s="32">
        <v>2018</v>
      </c>
      <c r="B16154" s="32">
        <v>7343</v>
      </c>
      <c r="C16154" s="33" t="s">
        <v>363</v>
      </c>
      <c r="D16154" s="33" t="s">
        <v>354</v>
      </c>
      <c r="E16154" s="34">
        <v>17160</v>
      </c>
      <c r="F16154" s="35">
        <v>17.393999999999998</v>
      </c>
      <c r="G16154" s="34">
        <v>180.1</v>
      </c>
    </row>
    <row r="16155" spans="1:7">
      <c r="A16155" s="32">
        <v>2018</v>
      </c>
      <c r="B16155" s="32">
        <v>7343</v>
      </c>
      <c r="C16155" s="33" t="s">
        <v>363</v>
      </c>
      <c r="D16155" s="33" t="s">
        <v>354</v>
      </c>
      <c r="E16155" s="34">
        <v>17205</v>
      </c>
      <c r="F16155" s="35">
        <v>17.62</v>
      </c>
      <c r="G16155" s="34">
        <v>171.3</v>
      </c>
    </row>
    <row r="16156" spans="1:7">
      <c r="A16156" s="32">
        <v>2018</v>
      </c>
      <c r="B16156" s="32">
        <v>7343</v>
      </c>
      <c r="C16156" s="33" t="s">
        <v>363</v>
      </c>
      <c r="D16156" s="33" t="s">
        <v>354</v>
      </c>
      <c r="E16156" s="34">
        <v>34311</v>
      </c>
      <c r="F16156" s="35">
        <v>17.823</v>
      </c>
      <c r="G16156" s="34">
        <v>169.2</v>
      </c>
    </row>
    <row r="16157" spans="1:7">
      <c r="A16157" s="32">
        <v>2018</v>
      </c>
      <c r="B16157" s="32">
        <v>7343</v>
      </c>
      <c r="C16157" s="33" t="s">
        <v>565</v>
      </c>
      <c r="D16157" s="33" t="s">
        <v>566</v>
      </c>
      <c r="E16157" s="34">
        <v>2307</v>
      </c>
      <c r="F16157" s="35">
        <v>5.7119999999999997</v>
      </c>
      <c r="G16157" s="34">
        <v>1661.2</v>
      </c>
    </row>
    <row r="16158" spans="1:7">
      <c r="A16158" s="32">
        <v>2018</v>
      </c>
      <c r="B16158" s="32">
        <v>7343</v>
      </c>
      <c r="C16158" s="33" t="s">
        <v>565</v>
      </c>
      <c r="D16158" s="33" t="s">
        <v>566</v>
      </c>
      <c r="E16158" s="34">
        <v>1599</v>
      </c>
      <c r="F16158" s="35">
        <v>5.7119999999999997</v>
      </c>
      <c r="G16158" s="34">
        <v>1622.4</v>
      </c>
    </row>
    <row r="16159" spans="1:7">
      <c r="A16159" s="32">
        <v>2018</v>
      </c>
      <c r="B16159" s="32">
        <v>7343</v>
      </c>
      <c r="C16159" s="33" t="s">
        <v>565</v>
      </c>
      <c r="D16159" s="33" t="s">
        <v>566</v>
      </c>
      <c r="E16159" s="34">
        <v>1953</v>
      </c>
      <c r="F16159" s="35">
        <v>5.7119999999999997</v>
      </c>
      <c r="G16159" s="34">
        <v>1720.1</v>
      </c>
    </row>
    <row r="16160" spans="1:7">
      <c r="A16160" s="32">
        <v>2018</v>
      </c>
      <c r="B16160" s="32">
        <v>7350</v>
      </c>
      <c r="C16160" s="33" t="s">
        <v>563</v>
      </c>
      <c r="D16160" s="33" t="s">
        <v>564</v>
      </c>
      <c r="E16160" s="34">
        <v>319168</v>
      </c>
      <c r="F16160" s="35">
        <v>1.05</v>
      </c>
      <c r="G16160" s="34">
        <v>96</v>
      </c>
    </row>
    <row r="16161" spans="1:7">
      <c r="A16161" s="32">
        <v>2018</v>
      </c>
      <c r="B16161" s="32">
        <v>7380</v>
      </c>
      <c r="C16161" s="33" t="s">
        <v>563</v>
      </c>
      <c r="D16161" s="33" t="s">
        <v>564</v>
      </c>
      <c r="E16161" s="34">
        <v>220833</v>
      </c>
      <c r="F16161" s="35">
        <v>1</v>
      </c>
      <c r="G16161" s="34">
        <v>304.60000000000002</v>
      </c>
    </row>
    <row r="16162" spans="1:7">
      <c r="A16162" s="32">
        <v>2018</v>
      </c>
      <c r="B16162" s="32">
        <v>7380</v>
      </c>
      <c r="C16162" s="33" t="s">
        <v>563</v>
      </c>
      <c r="D16162" s="33" t="s">
        <v>564</v>
      </c>
      <c r="E16162" s="34">
        <v>345653</v>
      </c>
      <c r="F16162" s="35">
        <v>1</v>
      </c>
      <c r="G16162" s="34">
        <v>314.3</v>
      </c>
    </row>
    <row r="16163" spans="1:7">
      <c r="A16163" s="32">
        <v>2018</v>
      </c>
      <c r="B16163" s="32">
        <v>7380</v>
      </c>
      <c r="C16163" s="33" t="s">
        <v>563</v>
      </c>
      <c r="D16163" s="33" t="s">
        <v>564</v>
      </c>
      <c r="E16163" s="34">
        <v>1603838</v>
      </c>
      <c r="F16163" s="35">
        <v>1</v>
      </c>
      <c r="G16163" s="34">
        <v>303.39999999999998</v>
      </c>
    </row>
    <row r="16164" spans="1:7">
      <c r="A16164" s="32">
        <v>2018</v>
      </c>
      <c r="B16164" s="32">
        <v>7380</v>
      </c>
      <c r="C16164" s="33" t="s">
        <v>563</v>
      </c>
      <c r="D16164" s="33" t="s">
        <v>564</v>
      </c>
      <c r="E16164" s="34">
        <v>607132</v>
      </c>
      <c r="F16164" s="35">
        <v>1</v>
      </c>
      <c r="G16164" s="34">
        <v>304.8</v>
      </c>
    </row>
    <row r="16165" spans="1:7">
      <c r="A16165" s="32">
        <v>2018</v>
      </c>
      <c r="B16165" s="32">
        <v>7504</v>
      </c>
      <c r="C16165" s="33" t="s">
        <v>363</v>
      </c>
      <c r="D16165" s="33" t="s">
        <v>354</v>
      </c>
      <c r="E16165" s="34">
        <v>33159</v>
      </c>
      <c r="F16165" s="35">
        <v>16.100000000000001</v>
      </c>
      <c r="G16165" s="34">
        <v>78.8</v>
      </c>
    </row>
    <row r="16166" spans="1:7">
      <c r="A16166" s="32">
        <v>2018</v>
      </c>
      <c r="B16166" s="32">
        <v>7504</v>
      </c>
      <c r="C16166" s="33" t="s">
        <v>563</v>
      </c>
      <c r="D16166" s="33" t="s">
        <v>564</v>
      </c>
      <c r="E16166" s="34">
        <v>15213</v>
      </c>
      <c r="F16166" s="35">
        <v>1.06</v>
      </c>
      <c r="G16166" s="34">
        <v>522.20000000000005</v>
      </c>
    </row>
    <row r="16167" spans="1:7">
      <c r="A16167" s="32">
        <v>2018</v>
      </c>
      <c r="B16167" s="32">
        <v>7512</v>
      </c>
      <c r="C16167" s="33" t="s">
        <v>563</v>
      </c>
      <c r="D16167" s="33" t="s">
        <v>564</v>
      </c>
      <c r="E16167" s="34">
        <v>1988661</v>
      </c>
      <c r="F16167" s="35">
        <v>1.0189999999999999</v>
      </c>
      <c r="G16167" s="34">
        <v>257.3</v>
      </c>
    </row>
    <row r="16168" spans="1:7">
      <c r="A16168" s="32">
        <v>2018</v>
      </c>
      <c r="B16168" s="32">
        <v>7538</v>
      </c>
      <c r="C16168" s="33" t="s">
        <v>565</v>
      </c>
      <c r="D16168" s="33" t="s">
        <v>566</v>
      </c>
      <c r="E16168" s="34">
        <v>397</v>
      </c>
      <c r="F16168" s="35">
        <v>5.78</v>
      </c>
      <c r="G16168" s="34">
        <v>1701.5</v>
      </c>
    </row>
    <row r="16169" spans="1:7">
      <c r="A16169" s="32">
        <v>2018</v>
      </c>
      <c r="B16169" s="32">
        <v>7538</v>
      </c>
      <c r="C16169" s="33" t="s">
        <v>565</v>
      </c>
      <c r="D16169" s="33" t="s">
        <v>566</v>
      </c>
      <c r="E16169" s="34">
        <v>1645</v>
      </c>
      <c r="F16169" s="35">
        <v>5.78</v>
      </c>
      <c r="G16169" s="34">
        <v>1827.7</v>
      </c>
    </row>
    <row r="16170" spans="1:7">
      <c r="A16170" s="32">
        <v>2018</v>
      </c>
      <c r="B16170" s="32">
        <v>7538</v>
      </c>
      <c r="C16170" s="33" t="s">
        <v>565</v>
      </c>
      <c r="D16170" s="33" t="s">
        <v>566</v>
      </c>
      <c r="E16170" s="34">
        <v>2579</v>
      </c>
      <c r="F16170" s="35">
        <v>5.78</v>
      </c>
      <c r="G16170" s="34">
        <v>1709.8</v>
      </c>
    </row>
    <row r="16171" spans="1:7">
      <c r="A16171" s="32">
        <v>2018</v>
      </c>
      <c r="B16171" s="32">
        <v>7538</v>
      </c>
      <c r="C16171" s="33" t="s">
        <v>565</v>
      </c>
      <c r="D16171" s="33" t="s">
        <v>566</v>
      </c>
      <c r="E16171" s="34">
        <v>1339</v>
      </c>
      <c r="F16171" s="35">
        <v>5.78</v>
      </c>
      <c r="G16171" s="34">
        <v>1482</v>
      </c>
    </row>
    <row r="16172" spans="1:7">
      <c r="A16172" s="32">
        <v>2018</v>
      </c>
      <c r="B16172" s="32">
        <v>7538</v>
      </c>
      <c r="C16172" s="33" t="s">
        <v>563</v>
      </c>
      <c r="D16172" s="33" t="s">
        <v>564</v>
      </c>
      <c r="E16172" s="34">
        <v>2995</v>
      </c>
      <c r="F16172" s="35">
        <v>1.034</v>
      </c>
      <c r="G16172" s="34">
        <v>498.8</v>
      </c>
    </row>
    <row r="16173" spans="1:7">
      <c r="A16173" s="32">
        <v>2018</v>
      </c>
      <c r="B16173" s="32">
        <v>7538</v>
      </c>
      <c r="C16173" s="33" t="s">
        <v>563</v>
      </c>
      <c r="D16173" s="33" t="s">
        <v>564</v>
      </c>
      <c r="E16173" s="34">
        <v>338203</v>
      </c>
      <c r="F16173" s="35">
        <v>1.034</v>
      </c>
      <c r="G16173" s="34">
        <v>307.39999999999998</v>
      </c>
    </row>
    <row r="16174" spans="1:7">
      <c r="A16174" s="32">
        <v>2018</v>
      </c>
      <c r="B16174" s="32">
        <v>7604</v>
      </c>
      <c r="C16174" s="33" t="s">
        <v>563</v>
      </c>
      <c r="D16174" s="33" t="s">
        <v>564</v>
      </c>
      <c r="E16174" s="34">
        <v>706483</v>
      </c>
      <c r="F16174" s="35">
        <v>1.012</v>
      </c>
      <c r="G16174" s="34">
        <v>401.3</v>
      </c>
    </row>
    <row r="16175" spans="1:7">
      <c r="A16175" s="32">
        <v>2018</v>
      </c>
      <c r="B16175" s="32">
        <v>7605</v>
      </c>
      <c r="C16175" s="33" t="s">
        <v>563</v>
      </c>
      <c r="D16175" s="33" t="s">
        <v>564</v>
      </c>
      <c r="E16175" s="34">
        <v>633902</v>
      </c>
      <c r="F16175" s="35">
        <v>1.0900000000000001</v>
      </c>
      <c r="G16175" s="34">
        <v>374.8</v>
      </c>
    </row>
    <row r="16176" spans="1:7">
      <c r="A16176" s="32">
        <v>2018</v>
      </c>
      <c r="B16176" s="32">
        <v>7699</v>
      </c>
      <c r="C16176" s="33" t="s">
        <v>563</v>
      </c>
      <c r="D16176" s="33" t="s">
        <v>564</v>
      </c>
      <c r="E16176" s="34">
        <v>997210</v>
      </c>
      <c r="F16176" s="35">
        <v>1.02</v>
      </c>
      <c r="G16176" s="34">
        <v>422.1</v>
      </c>
    </row>
    <row r="16177" spans="1:7">
      <c r="A16177" s="32">
        <v>2018</v>
      </c>
      <c r="B16177" s="32">
        <v>7709</v>
      </c>
      <c r="C16177" s="33" t="s">
        <v>565</v>
      </c>
      <c r="D16177" s="33" t="s">
        <v>566</v>
      </c>
      <c r="E16177" s="34">
        <v>251</v>
      </c>
      <c r="F16177" s="35">
        <v>5.8</v>
      </c>
      <c r="G16177" s="34" t="s">
        <v>364</v>
      </c>
    </row>
    <row r="16178" spans="1:7">
      <c r="A16178" s="32">
        <v>2018</v>
      </c>
      <c r="B16178" s="32">
        <v>7709</v>
      </c>
      <c r="C16178" s="33" t="s">
        <v>563</v>
      </c>
      <c r="D16178" s="33" t="s">
        <v>564</v>
      </c>
      <c r="E16178" s="34">
        <v>406483</v>
      </c>
      <c r="F16178" s="35">
        <v>1.02</v>
      </c>
      <c r="G16178" s="34" t="s">
        <v>364</v>
      </c>
    </row>
    <row r="16179" spans="1:7">
      <c r="A16179" s="32">
        <v>2018</v>
      </c>
      <c r="B16179" s="32">
        <v>7710</v>
      </c>
      <c r="C16179" s="33" t="s">
        <v>563</v>
      </c>
      <c r="D16179" s="33" t="s">
        <v>564</v>
      </c>
      <c r="E16179" s="34">
        <v>7167821</v>
      </c>
      <c r="F16179" s="35">
        <v>1.03</v>
      </c>
      <c r="G16179" s="34" t="s">
        <v>364</v>
      </c>
    </row>
    <row r="16180" spans="1:7">
      <c r="A16180" s="32">
        <v>2018</v>
      </c>
      <c r="B16180" s="32">
        <v>7721</v>
      </c>
      <c r="C16180" s="33" t="s">
        <v>563</v>
      </c>
      <c r="D16180" s="33" t="s">
        <v>564</v>
      </c>
      <c r="E16180" s="34">
        <v>1188166</v>
      </c>
      <c r="F16180" s="35">
        <v>1.018</v>
      </c>
      <c r="G16180" s="34">
        <v>332.3</v>
      </c>
    </row>
    <row r="16181" spans="1:7">
      <c r="A16181" s="32">
        <v>2018</v>
      </c>
      <c r="B16181" s="32">
        <v>7737</v>
      </c>
      <c r="C16181" s="33" t="s">
        <v>353</v>
      </c>
      <c r="D16181" s="33" t="s">
        <v>354</v>
      </c>
      <c r="E16181" s="34">
        <v>15923</v>
      </c>
      <c r="F16181" s="35">
        <v>25.882999999999999</v>
      </c>
      <c r="G16181" s="34">
        <v>368.6</v>
      </c>
    </row>
    <row r="16182" spans="1:7">
      <c r="A16182" s="32">
        <v>2018</v>
      </c>
      <c r="B16182" s="32">
        <v>7754</v>
      </c>
      <c r="C16182" s="33" t="s">
        <v>563</v>
      </c>
      <c r="D16182" s="33" t="s">
        <v>564</v>
      </c>
      <c r="E16182" s="34">
        <v>11752</v>
      </c>
      <c r="F16182" s="35">
        <v>1.034</v>
      </c>
      <c r="G16182" s="34">
        <v>446.1</v>
      </c>
    </row>
    <row r="16183" spans="1:7">
      <c r="A16183" s="32">
        <v>2018</v>
      </c>
      <c r="B16183" s="32">
        <v>7754</v>
      </c>
      <c r="C16183" s="33" t="s">
        <v>563</v>
      </c>
      <c r="D16183" s="33" t="s">
        <v>564</v>
      </c>
      <c r="E16183" s="34">
        <v>1963</v>
      </c>
      <c r="F16183" s="35">
        <v>1.034</v>
      </c>
      <c r="G16183" s="34">
        <v>693.5</v>
      </c>
    </row>
    <row r="16184" spans="1:7">
      <c r="A16184" s="32">
        <v>2018</v>
      </c>
      <c r="B16184" s="32">
        <v>7757</v>
      </c>
      <c r="C16184" s="33" t="s">
        <v>563</v>
      </c>
      <c r="D16184" s="33" t="s">
        <v>564</v>
      </c>
      <c r="E16184" s="34">
        <v>19084</v>
      </c>
      <c r="F16184" s="35">
        <v>1.048</v>
      </c>
      <c r="G16184" s="34">
        <v>277.89999999999998</v>
      </c>
    </row>
    <row r="16185" spans="1:7">
      <c r="A16185" s="32">
        <v>2018</v>
      </c>
      <c r="B16185" s="32">
        <v>7757</v>
      </c>
      <c r="C16185" s="33" t="s">
        <v>563</v>
      </c>
      <c r="D16185" s="33" t="s">
        <v>564</v>
      </c>
      <c r="E16185" s="34">
        <v>57252</v>
      </c>
      <c r="F16185" s="35">
        <v>1.048</v>
      </c>
      <c r="G16185" s="34">
        <v>244.8</v>
      </c>
    </row>
    <row r="16186" spans="1:7">
      <c r="A16186" s="32">
        <v>2018</v>
      </c>
      <c r="B16186" s="32">
        <v>7757</v>
      </c>
      <c r="C16186" s="33" t="s">
        <v>563</v>
      </c>
      <c r="D16186" s="33" t="s">
        <v>564</v>
      </c>
      <c r="E16186" s="34">
        <v>90649</v>
      </c>
      <c r="F16186" s="35">
        <v>1.048</v>
      </c>
      <c r="G16186" s="34">
        <v>226.1</v>
      </c>
    </row>
    <row r="16187" spans="1:7">
      <c r="A16187" s="32">
        <v>2018</v>
      </c>
      <c r="B16187" s="32">
        <v>7757</v>
      </c>
      <c r="C16187" s="33" t="s">
        <v>563</v>
      </c>
      <c r="D16187" s="33" t="s">
        <v>564</v>
      </c>
      <c r="E16187" s="34">
        <v>145992</v>
      </c>
      <c r="F16187" s="35">
        <v>1.048</v>
      </c>
      <c r="G16187" s="34">
        <v>243.6</v>
      </c>
    </row>
    <row r="16188" spans="1:7">
      <c r="A16188" s="32">
        <v>2018</v>
      </c>
      <c r="B16188" s="32">
        <v>7757</v>
      </c>
      <c r="C16188" s="33" t="s">
        <v>563</v>
      </c>
      <c r="D16188" s="33" t="s">
        <v>564</v>
      </c>
      <c r="E16188" s="34">
        <v>172824</v>
      </c>
      <c r="F16188" s="35">
        <v>1.048</v>
      </c>
      <c r="G16188" s="34">
        <v>233.6</v>
      </c>
    </row>
    <row r="16189" spans="1:7">
      <c r="A16189" s="32">
        <v>2018</v>
      </c>
      <c r="B16189" s="32">
        <v>7757</v>
      </c>
      <c r="C16189" s="33" t="s">
        <v>563</v>
      </c>
      <c r="D16189" s="33" t="s">
        <v>564</v>
      </c>
      <c r="E16189" s="34">
        <v>174671</v>
      </c>
      <c r="F16189" s="35">
        <v>1.048</v>
      </c>
      <c r="G16189" s="34">
        <v>233.9</v>
      </c>
    </row>
    <row r="16190" spans="1:7">
      <c r="A16190" s="32">
        <v>2018</v>
      </c>
      <c r="B16190" s="32">
        <v>7757</v>
      </c>
      <c r="C16190" s="33" t="s">
        <v>563</v>
      </c>
      <c r="D16190" s="33" t="s">
        <v>564</v>
      </c>
      <c r="E16190" s="34">
        <v>14313</v>
      </c>
      <c r="F16190" s="35">
        <v>1.048</v>
      </c>
      <c r="G16190" s="34">
        <v>212.4</v>
      </c>
    </row>
    <row r="16191" spans="1:7">
      <c r="A16191" s="32">
        <v>2018</v>
      </c>
      <c r="B16191" s="32">
        <v>7757</v>
      </c>
      <c r="C16191" s="33" t="s">
        <v>563</v>
      </c>
      <c r="D16191" s="33" t="s">
        <v>564</v>
      </c>
      <c r="E16191" s="34">
        <v>2199</v>
      </c>
      <c r="F16191" s="35">
        <v>1.048</v>
      </c>
      <c r="G16191" s="34">
        <v>230.3</v>
      </c>
    </row>
    <row r="16192" spans="1:7">
      <c r="A16192" s="32">
        <v>2018</v>
      </c>
      <c r="B16192" s="32">
        <v>7757</v>
      </c>
      <c r="C16192" s="33" t="s">
        <v>563</v>
      </c>
      <c r="D16192" s="33" t="s">
        <v>564</v>
      </c>
      <c r="E16192" s="34">
        <v>494358</v>
      </c>
      <c r="F16192" s="35">
        <v>1.048</v>
      </c>
      <c r="G16192" s="34">
        <v>257.8</v>
      </c>
    </row>
    <row r="16193" spans="1:7">
      <c r="A16193" s="32">
        <v>2018</v>
      </c>
      <c r="B16193" s="32">
        <v>7757</v>
      </c>
      <c r="C16193" s="33" t="s">
        <v>563</v>
      </c>
      <c r="D16193" s="33" t="s">
        <v>564</v>
      </c>
      <c r="E16193" s="34">
        <v>538936</v>
      </c>
      <c r="F16193" s="35">
        <v>1.048</v>
      </c>
      <c r="G16193" s="34">
        <v>230.5</v>
      </c>
    </row>
    <row r="16194" spans="1:7">
      <c r="A16194" s="32">
        <v>2018</v>
      </c>
      <c r="B16194" s="32">
        <v>7757</v>
      </c>
      <c r="C16194" s="33" t="s">
        <v>563</v>
      </c>
      <c r="D16194" s="33" t="s">
        <v>564</v>
      </c>
      <c r="E16194" s="34">
        <v>727772</v>
      </c>
      <c r="F16194" s="35">
        <v>1.048</v>
      </c>
      <c r="G16194" s="34">
        <v>237.6</v>
      </c>
    </row>
    <row r="16195" spans="1:7">
      <c r="A16195" s="32">
        <v>2018</v>
      </c>
      <c r="B16195" s="32">
        <v>7757</v>
      </c>
      <c r="C16195" s="33" t="s">
        <v>563</v>
      </c>
      <c r="D16195" s="33" t="s">
        <v>564</v>
      </c>
      <c r="E16195" s="34">
        <v>178435</v>
      </c>
      <c r="F16195" s="35">
        <v>1.048</v>
      </c>
      <c r="G16195" s="34">
        <v>220.4</v>
      </c>
    </row>
    <row r="16196" spans="1:7">
      <c r="A16196" s="32">
        <v>2018</v>
      </c>
      <c r="B16196" s="32">
        <v>7757</v>
      </c>
      <c r="C16196" s="33" t="s">
        <v>563</v>
      </c>
      <c r="D16196" s="33" t="s">
        <v>564</v>
      </c>
      <c r="E16196" s="34">
        <v>244563</v>
      </c>
      <c r="F16196" s="35">
        <v>1.048</v>
      </c>
      <c r="G16196" s="34">
        <v>241.6</v>
      </c>
    </row>
    <row r="16197" spans="1:7">
      <c r="A16197" s="32">
        <v>2018</v>
      </c>
      <c r="B16197" s="32">
        <v>7757</v>
      </c>
      <c r="C16197" s="33" t="s">
        <v>563</v>
      </c>
      <c r="D16197" s="33" t="s">
        <v>564</v>
      </c>
      <c r="E16197" s="34">
        <v>1033211</v>
      </c>
      <c r="F16197" s="35">
        <v>1.048</v>
      </c>
      <c r="G16197" s="34">
        <v>241.5</v>
      </c>
    </row>
    <row r="16198" spans="1:7">
      <c r="A16198" s="32">
        <v>2018</v>
      </c>
      <c r="B16198" s="32">
        <v>7759</v>
      </c>
      <c r="C16198" s="33" t="s">
        <v>563</v>
      </c>
      <c r="D16198" s="33" t="s">
        <v>564</v>
      </c>
      <c r="E16198" s="34">
        <v>103182</v>
      </c>
      <c r="F16198" s="35">
        <v>1.04</v>
      </c>
      <c r="G16198" s="34">
        <v>313.8</v>
      </c>
    </row>
    <row r="16199" spans="1:7">
      <c r="A16199" s="32">
        <v>2018</v>
      </c>
      <c r="B16199" s="32">
        <v>7759</v>
      </c>
      <c r="C16199" s="33" t="s">
        <v>563</v>
      </c>
      <c r="D16199" s="33" t="s">
        <v>564</v>
      </c>
      <c r="E16199" s="34">
        <v>7722</v>
      </c>
      <c r="F16199" s="35">
        <v>1.04</v>
      </c>
      <c r="G16199" s="34">
        <v>313.7</v>
      </c>
    </row>
    <row r="16200" spans="1:7">
      <c r="A16200" s="32">
        <v>2018</v>
      </c>
      <c r="B16200" s="32">
        <v>7759</v>
      </c>
      <c r="C16200" s="33" t="s">
        <v>563</v>
      </c>
      <c r="D16200" s="33" t="s">
        <v>564</v>
      </c>
      <c r="E16200" s="34">
        <v>44884</v>
      </c>
      <c r="F16200" s="35">
        <v>1.04</v>
      </c>
      <c r="G16200" s="34">
        <v>313.8</v>
      </c>
    </row>
    <row r="16201" spans="1:7">
      <c r="A16201" s="32">
        <v>2018</v>
      </c>
      <c r="B16201" s="32">
        <v>7764</v>
      </c>
      <c r="C16201" s="33" t="s">
        <v>563</v>
      </c>
      <c r="D16201" s="33" t="s">
        <v>564</v>
      </c>
      <c r="E16201" s="34">
        <v>330</v>
      </c>
      <c r="F16201" s="35">
        <v>1.03</v>
      </c>
      <c r="G16201" s="34" t="s">
        <v>364</v>
      </c>
    </row>
    <row r="16202" spans="1:7">
      <c r="A16202" s="32">
        <v>2018</v>
      </c>
      <c r="B16202" s="32">
        <v>7764</v>
      </c>
      <c r="C16202" s="33" t="s">
        <v>565</v>
      </c>
      <c r="D16202" s="33" t="s">
        <v>566</v>
      </c>
      <c r="E16202" s="34">
        <v>519</v>
      </c>
      <c r="F16202" s="35">
        <v>5.8</v>
      </c>
      <c r="G16202" s="34" t="s">
        <v>364</v>
      </c>
    </row>
    <row r="16203" spans="1:7">
      <c r="A16203" s="32">
        <v>2018</v>
      </c>
      <c r="B16203" s="32">
        <v>7764</v>
      </c>
      <c r="C16203" s="33" t="s">
        <v>563</v>
      </c>
      <c r="D16203" s="33" t="s">
        <v>564</v>
      </c>
      <c r="E16203" s="34">
        <v>14336</v>
      </c>
      <c r="F16203" s="35">
        <v>1.03</v>
      </c>
      <c r="G16203" s="34" t="s">
        <v>364</v>
      </c>
    </row>
    <row r="16204" spans="1:7">
      <c r="A16204" s="32">
        <v>2018</v>
      </c>
      <c r="B16204" s="32">
        <v>7790</v>
      </c>
      <c r="C16204" s="33" t="s">
        <v>353</v>
      </c>
      <c r="D16204" s="33" t="s">
        <v>354</v>
      </c>
      <c r="E16204" s="34">
        <v>231661</v>
      </c>
      <c r="F16204" s="35">
        <v>19</v>
      </c>
      <c r="G16204" s="34">
        <v>238</v>
      </c>
    </row>
    <row r="16205" spans="1:7">
      <c r="A16205" s="32">
        <v>2018</v>
      </c>
      <c r="B16205" s="32">
        <v>7805</v>
      </c>
      <c r="C16205" s="33" t="s">
        <v>563</v>
      </c>
      <c r="D16205" s="33" t="s">
        <v>564</v>
      </c>
      <c r="E16205" s="34">
        <v>435</v>
      </c>
      <c r="F16205" s="35">
        <v>1.026</v>
      </c>
      <c r="G16205" s="34">
        <v>302</v>
      </c>
    </row>
    <row r="16206" spans="1:7">
      <c r="A16206" s="32">
        <v>2018</v>
      </c>
      <c r="B16206" s="32">
        <v>7805</v>
      </c>
      <c r="C16206" s="33" t="s">
        <v>563</v>
      </c>
      <c r="D16206" s="33" t="s">
        <v>564</v>
      </c>
      <c r="E16206" s="34">
        <v>1440197</v>
      </c>
      <c r="F16206" s="35">
        <v>1.026</v>
      </c>
      <c r="G16206" s="34">
        <v>345</v>
      </c>
    </row>
    <row r="16207" spans="1:7">
      <c r="A16207" s="32">
        <v>2018</v>
      </c>
      <c r="B16207" s="32">
        <v>7805</v>
      </c>
      <c r="C16207" s="33" t="s">
        <v>563</v>
      </c>
      <c r="D16207" s="33" t="s">
        <v>564</v>
      </c>
      <c r="E16207" s="34">
        <v>2131686</v>
      </c>
      <c r="F16207" s="35">
        <v>1.026</v>
      </c>
      <c r="G16207" s="34">
        <v>345</v>
      </c>
    </row>
    <row r="16208" spans="1:7">
      <c r="A16208" s="32">
        <v>2018</v>
      </c>
      <c r="B16208" s="32">
        <v>7805</v>
      </c>
      <c r="C16208" s="33" t="s">
        <v>563</v>
      </c>
      <c r="D16208" s="33" t="s">
        <v>564</v>
      </c>
      <c r="E16208" s="34">
        <v>3450147</v>
      </c>
      <c r="F16208" s="35">
        <v>1.026</v>
      </c>
      <c r="G16208" s="34">
        <v>345</v>
      </c>
    </row>
    <row r="16209" spans="1:7">
      <c r="A16209" s="32">
        <v>2018</v>
      </c>
      <c r="B16209" s="32">
        <v>7813</v>
      </c>
      <c r="C16209" s="33" t="s">
        <v>563</v>
      </c>
      <c r="D16209" s="33" t="s">
        <v>564</v>
      </c>
      <c r="E16209" s="34">
        <v>578567</v>
      </c>
      <c r="F16209" s="35">
        <v>1.0209999999999999</v>
      </c>
      <c r="G16209" s="34">
        <v>563</v>
      </c>
    </row>
    <row r="16210" spans="1:7">
      <c r="A16210" s="32">
        <v>2018</v>
      </c>
      <c r="B16210" s="32">
        <v>7826</v>
      </c>
      <c r="C16210" s="33" t="s">
        <v>563</v>
      </c>
      <c r="D16210" s="33" t="s">
        <v>564</v>
      </c>
      <c r="E16210" s="34">
        <v>3032746</v>
      </c>
      <c r="F16210" s="35">
        <v>1.0329999999999999</v>
      </c>
      <c r="G16210" s="34" t="s">
        <v>364</v>
      </c>
    </row>
    <row r="16211" spans="1:7">
      <c r="A16211" s="32">
        <v>2018</v>
      </c>
      <c r="B16211" s="32">
        <v>7829</v>
      </c>
      <c r="C16211" s="33" t="s">
        <v>563</v>
      </c>
      <c r="D16211" s="33" t="s">
        <v>564</v>
      </c>
      <c r="E16211" s="34">
        <v>274353</v>
      </c>
      <c r="F16211" s="35">
        <v>1.0289999999999999</v>
      </c>
      <c r="G16211" s="34">
        <v>791.7</v>
      </c>
    </row>
    <row r="16212" spans="1:7">
      <c r="A16212" s="32">
        <v>2018</v>
      </c>
      <c r="B16212" s="32">
        <v>7834</v>
      </c>
      <c r="C16212" s="33" t="s">
        <v>563</v>
      </c>
      <c r="D16212" s="33" t="s">
        <v>564</v>
      </c>
      <c r="E16212" s="34">
        <v>4385482</v>
      </c>
      <c r="F16212" s="35">
        <v>1.03</v>
      </c>
      <c r="G16212" s="34">
        <v>348.6</v>
      </c>
    </row>
    <row r="16213" spans="1:7">
      <c r="A16213" s="32">
        <v>2018</v>
      </c>
      <c r="B16213" s="32">
        <v>7835</v>
      </c>
      <c r="C16213" s="33" t="s">
        <v>563</v>
      </c>
      <c r="D16213" s="33" t="s">
        <v>564</v>
      </c>
      <c r="E16213" s="34">
        <v>1458</v>
      </c>
      <c r="F16213" s="35">
        <v>1.04</v>
      </c>
      <c r="G16213" s="34" t="s">
        <v>364</v>
      </c>
    </row>
    <row r="16214" spans="1:7">
      <c r="A16214" s="32">
        <v>2018</v>
      </c>
      <c r="B16214" s="32">
        <v>7835</v>
      </c>
      <c r="C16214" s="33" t="s">
        <v>563</v>
      </c>
      <c r="D16214" s="33" t="s">
        <v>564</v>
      </c>
      <c r="E16214" s="34">
        <v>2773</v>
      </c>
      <c r="F16214" s="35">
        <v>1.04</v>
      </c>
      <c r="G16214" s="34" t="s">
        <v>364</v>
      </c>
    </row>
    <row r="16215" spans="1:7">
      <c r="A16215" s="32">
        <v>2018</v>
      </c>
      <c r="B16215" s="32">
        <v>7835</v>
      </c>
      <c r="C16215" s="33" t="s">
        <v>563</v>
      </c>
      <c r="D16215" s="33" t="s">
        <v>564</v>
      </c>
      <c r="E16215" s="34">
        <v>3054</v>
      </c>
      <c r="F16215" s="35">
        <v>1.04</v>
      </c>
      <c r="G16215" s="34" t="s">
        <v>364</v>
      </c>
    </row>
    <row r="16216" spans="1:7">
      <c r="A16216" s="32">
        <v>2018</v>
      </c>
      <c r="B16216" s="32">
        <v>7835</v>
      </c>
      <c r="C16216" s="33" t="s">
        <v>563</v>
      </c>
      <c r="D16216" s="33" t="s">
        <v>564</v>
      </c>
      <c r="E16216" s="34">
        <v>3925</v>
      </c>
      <c r="F16216" s="35">
        <v>1.04</v>
      </c>
      <c r="G16216" s="34" t="s">
        <v>364</v>
      </c>
    </row>
    <row r="16217" spans="1:7">
      <c r="A16217" s="32">
        <v>2018</v>
      </c>
      <c r="B16217" s="32">
        <v>7835</v>
      </c>
      <c r="C16217" s="33" t="s">
        <v>563</v>
      </c>
      <c r="D16217" s="33" t="s">
        <v>564</v>
      </c>
      <c r="E16217" s="34">
        <v>13616</v>
      </c>
      <c r="F16217" s="35">
        <v>1.04</v>
      </c>
      <c r="G16217" s="34" t="s">
        <v>364</v>
      </c>
    </row>
    <row r="16218" spans="1:7">
      <c r="A16218" s="32">
        <v>2018</v>
      </c>
      <c r="B16218" s="32">
        <v>7835</v>
      </c>
      <c r="C16218" s="33" t="s">
        <v>563</v>
      </c>
      <c r="D16218" s="33" t="s">
        <v>564</v>
      </c>
      <c r="E16218" s="34">
        <v>168093</v>
      </c>
      <c r="F16218" s="35">
        <v>1.04</v>
      </c>
      <c r="G16218" s="34" t="s">
        <v>364</v>
      </c>
    </row>
    <row r="16219" spans="1:7">
      <c r="A16219" s="32">
        <v>2018</v>
      </c>
      <c r="B16219" s="32">
        <v>7836</v>
      </c>
      <c r="C16219" s="33" t="s">
        <v>565</v>
      </c>
      <c r="D16219" s="33" t="s">
        <v>566</v>
      </c>
      <c r="E16219" s="34">
        <v>6203</v>
      </c>
      <c r="F16219" s="35">
        <v>5.8</v>
      </c>
      <c r="G16219" s="34">
        <v>1232.2</v>
      </c>
    </row>
    <row r="16220" spans="1:7">
      <c r="A16220" s="32">
        <v>2018</v>
      </c>
      <c r="B16220" s="32">
        <v>7836</v>
      </c>
      <c r="C16220" s="33" t="s">
        <v>563</v>
      </c>
      <c r="D16220" s="33" t="s">
        <v>564</v>
      </c>
      <c r="E16220" s="34">
        <v>445</v>
      </c>
      <c r="F16220" s="35">
        <v>1.04</v>
      </c>
      <c r="G16220" s="34">
        <v>237</v>
      </c>
    </row>
    <row r="16221" spans="1:7">
      <c r="A16221" s="32">
        <v>2018</v>
      </c>
      <c r="B16221" s="32">
        <v>7836</v>
      </c>
      <c r="C16221" s="33" t="s">
        <v>563</v>
      </c>
      <c r="D16221" s="33" t="s">
        <v>564</v>
      </c>
      <c r="E16221" s="34">
        <v>2319</v>
      </c>
      <c r="F16221" s="35">
        <v>1.04</v>
      </c>
      <c r="G16221" s="34">
        <v>241.3</v>
      </c>
    </row>
    <row r="16222" spans="1:7">
      <c r="A16222" s="32">
        <v>2018</v>
      </c>
      <c r="B16222" s="32">
        <v>7836</v>
      </c>
      <c r="C16222" s="33" t="s">
        <v>563</v>
      </c>
      <c r="D16222" s="33" t="s">
        <v>564</v>
      </c>
      <c r="E16222" s="34">
        <v>8674</v>
      </c>
      <c r="F16222" s="35">
        <v>1.04</v>
      </c>
      <c r="G16222" s="34">
        <v>254.9</v>
      </c>
    </row>
    <row r="16223" spans="1:7">
      <c r="A16223" s="32">
        <v>2018</v>
      </c>
      <c r="B16223" s="32">
        <v>7836</v>
      </c>
      <c r="C16223" s="33" t="s">
        <v>563</v>
      </c>
      <c r="D16223" s="33" t="s">
        <v>564</v>
      </c>
      <c r="E16223" s="34">
        <v>9484</v>
      </c>
      <c r="F16223" s="35">
        <v>1.04</v>
      </c>
      <c r="G16223" s="34">
        <v>237.9</v>
      </c>
    </row>
    <row r="16224" spans="1:7">
      <c r="A16224" s="32">
        <v>2018</v>
      </c>
      <c r="B16224" s="32">
        <v>7836</v>
      </c>
      <c r="C16224" s="33" t="s">
        <v>563</v>
      </c>
      <c r="D16224" s="33" t="s">
        <v>564</v>
      </c>
      <c r="E16224" s="34">
        <v>9494</v>
      </c>
      <c r="F16224" s="35">
        <v>1.04</v>
      </c>
      <c r="G16224" s="34">
        <v>242.3</v>
      </c>
    </row>
    <row r="16225" spans="1:7">
      <c r="A16225" s="32">
        <v>2018</v>
      </c>
      <c r="B16225" s="32">
        <v>7836</v>
      </c>
      <c r="C16225" s="33" t="s">
        <v>563</v>
      </c>
      <c r="D16225" s="33" t="s">
        <v>564</v>
      </c>
      <c r="E16225" s="34">
        <v>11315</v>
      </c>
      <c r="F16225" s="35">
        <v>1.04</v>
      </c>
      <c r="G16225" s="34">
        <v>245.6</v>
      </c>
    </row>
    <row r="16226" spans="1:7">
      <c r="A16226" s="32">
        <v>2018</v>
      </c>
      <c r="B16226" s="32">
        <v>7836</v>
      </c>
      <c r="C16226" s="33" t="s">
        <v>563</v>
      </c>
      <c r="D16226" s="33" t="s">
        <v>564</v>
      </c>
      <c r="E16226" s="34">
        <v>22394</v>
      </c>
      <c r="F16226" s="35">
        <v>1.04</v>
      </c>
      <c r="G16226" s="34">
        <v>280.8</v>
      </c>
    </row>
    <row r="16227" spans="1:7">
      <c r="A16227" s="32">
        <v>2018</v>
      </c>
      <c r="B16227" s="32">
        <v>7836</v>
      </c>
      <c r="C16227" s="33" t="s">
        <v>563</v>
      </c>
      <c r="D16227" s="33" t="s">
        <v>564</v>
      </c>
      <c r="E16227" s="34">
        <v>200245</v>
      </c>
      <c r="F16227" s="35">
        <v>1.04</v>
      </c>
      <c r="G16227" s="34">
        <v>239</v>
      </c>
    </row>
    <row r="16228" spans="1:7">
      <c r="A16228" s="32">
        <v>2018</v>
      </c>
      <c r="B16228" s="32">
        <v>7836</v>
      </c>
      <c r="C16228" s="33" t="s">
        <v>563</v>
      </c>
      <c r="D16228" s="33" t="s">
        <v>564</v>
      </c>
      <c r="E16228" s="34">
        <v>24488</v>
      </c>
      <c r="F16228" s="35">
        <v>1.04</v>
      </c>
      <c r="G16228" s="34">
        <v>228.3</v>
      </c>
    </row>
    <row r="16229" spans="1:7">
      <c r="A16229" s="32">
        <v>2018</v>
      </c>
      <c r="B16229" s="32">
        <v>7836</v>
      </c>
      <c r="C16229" s="33" t="s">
        <v>563</v>
      </c>
      <c r="D16229" s="33" t="s">
        <v>564</v>
      </c>
      <c r="E16229" s="34">
        <v>38048</v>
      </c>
      <c r="F16229" s="35">
        <v>1.04</v>
      </c>
      <c r="G16229" s="34">
        <v>239.6</v>
      </c>
    </row>
    <row r="16230" spans="1:7">
      <c r="A16230" s="32">
        <v>2018</v>
      </c>
      <c r="B16230" s="32">
        <v>7836</v>
      </c>
      <c r="C16230" s="33" t="s">
        <v>563</v>
      </c>
      <c r="D16230" s="33" t="s">
        <v>564</v>
      </c>
      <c r="E16230" s="34">
        <v>59148</v>
      </c>
      <c r="F16230" s="35">
        <v>1.04</v>
      </c>
      <c r="G16230" s="34">
        <v>248.4</v>
      </c>
    </row>
    <row r="16231" spans="1:7">
      <c r="A16231" s="32">
        <v>2018</v>
      </c>
      <c r="B16231" s="32">
        <v>7836</v>
      </c>
      <c r="C16231" s="33" t="s">
        <v>563</v>
      </c>
      <c r="D16231" s="33" t="s">
        <v>564</v>
      </c>
      <c r="E16231" s="34">
        <v>154802</v>
      </c>
      <c r="F16231" s="35">
        <v>1.04</v>
      </c>
      <c r="G16231" s="34">
        <v>252</v>
      </c>
    </row>
    <row r="16232" spans="1:7">
      <c r="A16232" s="32">
        <v>2018</v>
      </c>
      <c r="B16232" s="32">
        <v>7837</v>
      </c>
      <c r="C16232" s="33" t="s">
        <v>565</v>
      </c>
      <c r="D16232" s="33" t="s">
        <v>566</v>
      </c>
      <c r="E16232" s="34">
        <v>2080</v>
      </c>
      <c r="F16232" s="35">
        <v>5.78</v>
      </c>
      <c r="G16232" s="34">
        <v>1298.8</v>
      </c>
    </row>
    <row r="16233" spans="1:7">
      <c r="A16233" s="32">
        <v>2018</v>
      </c>
      <c r="B16233" s="32">
        <v>7837</v>
      </c>
      <c r="C16233" s="33" t="s">
        <v>565</v>
      </c>
      <c r="D16233" s="33" t="s">
        <v>566</v>
      </c>
      <c r="E16233" s="34">
        <v>2821</v>
      </c>
      <c r="F16233" s="35">
        <v>5.8</v>
      </c>
      <c r="G16233" s="34">
        <v>1267.8</v>
      </c>
    </row>
    <row r="16234" spans="1:7">
      <c r="A16234" s="32">
        <v>2018</v>
      </c>
      <c r="B16234" s="32">
        <v>7837</v>
      </c>
      <c r="C16234" s="33" t="s">
        <v>563</v>
      </c>
      <c r="D16234" s="33" t="s">
        <v>564</v>
      </c>
      <c r="E16234" s="34">
        <v>7823</v>
      </c>
      <c r="F16234" s="35">
        <v>1.048</v>
      </c>
      <c r="G16234" s="34">
        <v>325.10000000000002</v>
      </c>
    </row>
    <row r="16235" spans="1:7">
      <c r="A16235" s="32">
        <v>2018</v>
      </c>
      <c r="B16235" s="32">
        <v>7837</v>
      </c>
      <c r="C16235" s="33" t="s">
        <v>563</v>
      </c>
      <c r="D16235" s="33" t="s">
        <v>564</v>
      </c>
      <c r="E16235" s="34">
        <v>10674</v>
      </c>
      <c r="F16235" s="35">
        <v>1.048</v>
      </c>
      <c r="G16235" s="34">
        <v>257.2</v>
      </c>
    </row>
    <row r="16236" spans="1:7">
      <c r="A16236" s="32">
        <v>2018</v>
      </c>
      <c r="B16236" s="32">
        <v>7837</v>
      </c>
      <c r="C16236" s="33" t="s">
        <v>563</v>
      </c>
      <c r="D16236" s="33" t="s">
        <v>564</v>
      </c>
      <c r="E16236" s="34">
        <v>14333</v>
      </c>
      <c r="F16236" s="35">
        <v>1.048</v>
      </c>
      <c r="G16236" s="34">
        <v>288.5</v>
      </c>
    </row>
    <row r="16237" spans="1:7">
      <c r="A16237" s="32">
        <v>2018</v>
      </c>
      <c r="B16237" s="32">
        <v>7837</v>
      </c>
      <c r="C16237" s="33" t="s">
        <v>563</v>
      </c>
      <c r="D16237" s="33" t="s">
        <v>564</v>
      </c>
      <c r="E16237" s="34">
        <v>17550</v>
      </c>
      <c r="F16237" s="35">
        <v>1.048</v>
      </c>
      <c r="G16237" s="34">
        <v>251.4</v>
      </c>
    </row>
    <row r="16238" spans="1:7">
      <c r="A16238" s="32">
        <v>2018</v>
      </c>
      <c r="B16238" s="32">
        <v>7837</v>
      </c>
      <c r="C16238" s="33" t="s">
        <v>563</v>
      </c>
      <c r="D16238" s="33" t="s">
        <v>564</v>
      </c>
      <c r="E16238" s="34">
        <v>18315</v>
      </c>
      <c r="F16238" s="35">
        <v>1.048</v>
      </c>
      <c r="G16238" s="34">
        <v>237.3</v>
      </c>
    </row>
    <row r="16239" spans="1:7">
      <c r="A16239" s="32">
        <v>2018</v>
      </c>
      <c r="B16239" s="32">
        <v>7837</v>
      </c>
      <c r="C16239" s="33" t="s">
        <v>563</v>
      </c>
      <c r="D16239" s="33" t="s">
        <v>564</v>
      </c>
      <c r="E16239" s="34">
        <v>20818</v>
      </c>
      <c r="F16239" s="35">
        <v>1.048</v>
      </c>
      <c r="G16239" s="34">
        <v>252</v>
      </c>
    </row>
    <row r="16240" spans="1:7">
      <c r="A16240" s="32">
        <v>2018</v>
      </c>
      <c r="B16240" s="32">
        <v>7837</v>
      </c>
      <c r="C16240" s="33" t="s">
        <v>563</v>
      </c>
      <c r="D16240" s="33" t="s">
        <v>564</v>
      </c>
      <c r="E16240" s="34">
        <v>30188</v>
      </c>
      <c r="F16240" s="35">
        <v>1.048</v>
      </c>
      <c r="G16240" s="34">
        <v>247.1</v>
      </c>
    </row>
    <row r="16241" spans="1:7">
      <c r="A16241" s="32">
        <v>2018</v>
      </c>
      <c r="B16241" s="32">
        <v>7837</v>
      </c>
      <c r="C16241" s="33" t="s">
        <v>563</v>
      </c>
      <c r="D16241" s="33" t="s">
        <v>564</v>
      </c>
      <c r="E16241" s="34">
        <v>88638</v>
      </c>
      <c r="F16241" s="35">
        <v>1.048</v>
      </c>
      <c r="G16241" s="34">
        <v>248.9</v>
      </c>
    </row>
    <row r="16242" spans="1:7">
      <c r="A16242" s="32">
        <v>2018</v>
      </c>
      <c r="B16242" s="32">
        <v>7837</v>
      </c>
      <c r="C16242" s="33" t="s">
        <v>563</v>
      </c>
      <c r="D16242" s="33" t="s">
        <v>564</v>
      </c>
      <c r="E16242" s="34">
        <v>107874</v>
      </c>
      <c r="F16242" s="35">
        <v>1.048</v>
      </c>
      <c r="G16242" s="34">
        <v>260.89999999999998</v>
      </c>
    </row>
    <row r="16243" spans="1:7">
      <c r="A16243" s="32">
        <v>2018</v>
      </c>
      <c r="B16243" s="32">
        <v>7837</v>
      </c>
      <c r="C16243" s="33" t="s">
        <v>563</v>
      </c>
      <c r="D16243" s="33" t="s">
        <v>564</v>
      </c>
      <c r="E16243" s="34">
        <v>242538</v>
      </c>
      <c r="F16243" s="35">
        <v>1.048</v>
      </c>
      <c r="G16243" s="34">
        <v>261.10000000000002</v>
      </c>
    </row>
    <row r="16244" spans="1:7">
      <c r="A16244" s="32">
        <v>2018</v>
      </c>
      <c r="B16244" s="32">
        <v>7837</v>
      </c>
      <c r="C16244" s="33" t="s">
        <v>563</v>
      </c>
      <c r="D16244" s="33" t="s">
        <v>564</v>
      </c>
      <c r="E16244" s="34">
        <v>1335</v>
      </c>
      <c r="F16244" s="35">
        <v>1.048</v>
      </c>
      <c r="G16244" s="34">
        <v>240.6</v>
      </c>
    </row>
    <row r="16245" spans="1:7">
      <c r="A16245" s="32">
        <v>2018</v>
      </c>
      <c r="B16245" s="32">
        <v>7837</v>
      </c>
      <c r="C16245" s="33" t="s">
        <v>563</v>
      </c>
      <c r="D16245" s="33" t="s">
        <v>564</v>
      </c>
      <c r="E16245" s="34">
        <v>2578</v>
      </c>
      <c r="F16245" s="35">
        <v>1.048</v>
      </c>
      <c r="G16245" s="34">
        <v>242.6</v>
      </c>
    </row>
    <row r="16246" spans="1:7">
      <c r="A16246" s="32">
        <v>2018</v>
      </c>
      <c r="B16246" s="32">
        <v>7838</v>
      </c>
      <c r="C16246" s="33" t="s">
        <v>565</v>
      </c>
      <c r="D16246" s="33" t="s">
        <v>566</v>
      </c>
      <c r="E16246" s="34">
        <v>212</v>
      </c>
      <c r="F16246" s="35">
        <v>5.88</v>
      </c>
      <c r="G16246" s="34">
        <v>858.4</v>
      </c>
    </row>
    <row r="16247" spans="1:7">
      <c r="A16247" s="32">
        <v>2018</v>
      </c>
      <c r="B16247" s="32">
        <v>7838</v>
      </c>
      <c r="C16247" s="33" t="s">
        <v>565</v>
      </c>
      <c r="D16247" s="33" t="s">
        <v>566</v>
      </c>
      <c r="E16247" s="34">
        <v>317</v>
      </c>
      <c r="F16247" s="35">
        <v>5.88</v>
      </c>
      <c r="G16247" s="34">
        <v>1015.2</v>
      </c>
    </row>
    <row r="16248" spans="1:7">
      <c r="A16248" s="32">
        <v>2018</v>
      </c>
      <c r="B16248" s="32">
        <v>7838</v>
      </c>
      <c r="C16248" s="33" t="s">
        <v>565</v>
      </c>
      <c r="D16248" s="33" t="s">
        <v>566</v>
      </c>
      <c r="E16248" s="34">
        <v>7122</v>
      </c>
      <c r="F16248" s="35">
        <v>5.88</v>
      </c>
      <c r="G16248" s="34">
        <v>1016</v>
      </c>
    </row>
    <row r="16249" spans="1:7">
      <c r="A16249" s="32">
        <v>2018</v>
      </c>
      <c r="B16249" s="32">
        <v>7838</v>
      </c>
      <c r="C16249" s="33" t="s">
        <v>563</v>
      </c>
      <c r="D16249" s="33" t="s">
        <v>564</v>
      </c>
      <c r="E16249" s="34">
        <v>61623</v>
      </c>
      <c r="F16249" s="35">
        <v>1.036</v>
      </c>
      <c r="G16249" s="34">
        <v>251.3</v>
      </c>
    </row>
    <row r="16250" spans="1:7">
      <c r="A16250" s="32">
        <v>2018</v>
      </c>
      <c r="B16250" s="32">
        <v>7838</v>
      </c>
      <c r="C16250" s="33" t="s">
        <v>563</v>
      </c>
      <c r="D16250" s="33" t="s">
        <v>564</v>
      </c>
      <c r="E16250" s="34">
        <v>72276</v>
      </c>
      <c r="F16250" s="35">
        <v>1.038</v>
      </c>
      <c r="G16250" s="34">
        <v>256.5</v>
      </c>
    </row>
    <row r="16251" spans="1:7">
      <c r="A16251" s="32">
        <v>2018</v>
      </c>
      <c r="B16251" s="32">
        <v>7838</v>
      </c>
      <c r="C16251" s="33" t="s">
        <v>563</v>
      </c>
      <c r="D16251" s="33" t="s">
        <v>564</v>
      </c>
      <c r="E16251" s="34">
        <v>72565</v>
      </c>
      <c r="F16251" s="35">
        <v>1.034</v>
      </c>
      <c r="G16251" s="34">
        <v>269</v>
      </c>
    </row>
    <row r="16252" spans="1:7">
      <c r="A16252" s="32">
        <v>2018</v>
      </c>
      <c r="B16252" s="32">
        <v>7838</v>
      </c>
      <c r="C16252" s="33" t="s">
        <v>563</v>
      </c>
      <c r="D16252" s="33" t="s">
        <v>564</v>
      </c>
      <c r="E16252" s="34">
        <v>107315</v>
      </c>
      <c r="F16252" s="35">
        <v>1.0349999999999999</v>
      </c>
      <c r="G16252" s="34">
        <v>255.2</v>
      </c>
    </row>
    <row r="16253" spans="1:7">
      <c r="A16253" s="32">
        <v>2018</v>
      </c>
      <c r="B16253" s="32">
        <v>7838</v>
      </c>
      <c r="C16253" s="33" t="s">
        <v>563</v>
      </c>
      <c r="D16253" s="33" t="s">
        <v>564</v>
      </c>
      <c r="E16253" s="34">
        <v>141284</v>
      </c>
      <c r="F16253" s="35">
        <v>1.036</v>
      </c>
      <c r="G16253" s="34">
        <v>248.5</v>
      </c>
    </row>
    <row r="16254" spans="1:7">
      <c r="A16254" s="32">
        <v>2018</v>
      </c>
      <c r="B16254" s="32">
        <v>7838</v>
      </c>
      <c r="C16254" s="33" t="s">
        <v>563</v>
      </c>
      <c r="D16254" s="33" t="s">
        <v>564</v>
      </c>
      <c r="E16254" s="34">
        <v>158654</v>
      </c>
      <c r="F16254" s="35">
        <v>1.0449999999999999</v>
      </c>
      <c r="G16254" s="34">
        <v>289.60000000000002</v>
      </c>
    </row>
    <row r="16255" spans="1:7">
      <c r="A16255" s="32">
        <v>2018</v>
      </c>
      <c r="B16255" s="32">
        <v>7838</v>
      </c>
      <c r="C16255" s="33" t="s">
        <v>563</v>
      </c>
      <c r="D16255" s="33" t="s">
        <v>564</v>
      </c>
      <c r="E16255" s="34">
        <v>178144</v>
      </c>
      <c r="F16255" s="35">
        <v>1.0429999999999999</v>
      </c>
      <c r="G16255" s="34">
        <v>239.3</v>
      </c>
    </row>
    <row r="16256" spans="1:7">
      <c r="A16256" s="32">
        <v>2018</v>
      </c>
      <c r="B16256" s="32">
        <v>7838</v>
      </c>
      <c r="C16256" s="33" t="s">
        <v>563</v>
      </c>
      <c r="D16256" s="33" t="s">
        <v>564</v>
      </c>
      <c r="E16256" s="34">
        <v>57337</v>
      </c>
      <c r="F16256" s="35">
        <v>1.044</v>
      </c>
      <c r="G16256" s="34">
        <v>307.8</v>
      </c>
    </row>
    <row r="16257" spans="1:7">
      <c r="A16257" s="32">
        <v>2018</v>
      </c>
      <c r="B16257" s="32">
        <v>7838</v>
      </c>
      <c r="C16257" s="33" t="s">
        <v>563</v>
      </c>
      <c r="D16257" s="33" t="s">
        <v>564</v>
      </c>
      <c r="E16257" s="34">
        <v>755</v>
      </c>
      <c r="F16257" s="35">
        <v>1.04</v>
      </c>
      <c r="G16257" s="34">
        <v>573.29999999999995</v>
      </c>
    </row>
    <row r="16258" spans="1:7">
      <c r="A16258" s="32">
        <v>2018</v>
      </c>
      <c r="B16258" s="32">
        <v>7838</v>
      </c>
      <c r="C16258" s="33" t="s">
        <v>563</v>
      </c>
      <c r="D16258" s="33" t="s">
        <v>564</v>
      </c>
      <c r="E16258" s="34">
        <v>28766</v>
      </c>
      <c r="F16258" s="35">
        <v>1.0269999999999999</v>
      </c>
      <c r="G16258" s="34">
        <v>379.4</v>
      </c>
    </row>
    <row r="16259" spans="1:7">
      <c r="A16259" s="32">
        <v>2018</v>
      </c>
      <c r="B16259" s="32">
        <v>7838</v>
      </c>
      <c r="C16259" s="33" t="s">
        <v>563</v>
      </c>
      <c r="D16259" s="33" t="s">
        <v>564</v>
      </c>
      <c r="E16259" s="34">
        <v>37488</v>
      </c>
      <c r="F16259" s="35">
        <v>1.052</v>
      </c>
      <c r="G16259" s="34">
        <v>1277.0999999999999</v>
      </c>
    </row>
    <row r="16260" spans="1:7">
      <c r="A16260" s="32">
        <v>2018</v>
      </c>
      <c r="B16260" s="32">
        <v>7839</v>
      </c>
      <c r="C16260" s="33" t="s">
        <v>565</v>
      </c>
      <c r="D16260" s="33" t="s">
        <v>566</v>
      </c>
      <c r="E16260" s="34">
        <v>3540</v>
      </c>
      <c r="F16260" s="35">
        <v>5.88</v>
      </c>
      <c r="G16260" s="34">
        <v>1286.8</v>
      </c>
    </row>
    <row r="16261" spans="1:7">
      <c r="A16261" s="32">
        <v>2018</v>
      </c>
      <c r="B16261" s="32">
        <v>7839</v>
      </c>
      <c r="C16261" s="33" t="s">
        <v>563</v>
      </c>
      <c r="D16261" s="33" t="s">
        <v>564</v>
      </c>
      <c r="E16261" s="34">
        <v>552225</v>
      </c>
      <c r="F16261" s="35">
        <v>1.034</v>
      </c>
      <c r="G16261" s="34">
        <v>347.5</v>
      </c>
    </row>
    <row r="16262" spans="1:7">
      <c r="A16262" s="32">
        <v>2018</v>
      </c>
      <c r="B16262" s="32">
        <v>7843</v>
      </c>
      <c r="C16262" s="33" t="s">
        <v>563</v>
      </c>
      <c r="D16262" s="33" t="s">
        <v>564</v>
      </c>
      <c r="E16262" s="34">
        <v>116471</v>
      </c>
      <c r="F16262" s="35">
        <v>1</v>
      </c>
      <c r="G16262" s="34">
        <v>302.2</v>
      </c>
    </row>
    <row r="16263" spans="1:7">
      <c r="A16263" s="32">
        <v>2018</v>
      </c>
      <c r="B16263" s="32">
        <v>7843</v>
      </c>
      <c r="C16263" s="33" t="s">
        <v>565</v>
      </c>
      <c r="D16263" s="33" t="s">
        <v>566</v>
      </c>
      <c r="E16263" s="34">
        <v>488</v>
      </c>
      <c r="F16263" s="35">
        <v>5.7</v>
      </c>
      <c r="G16263" s="34">
        <v>2126.1</v>
      </c>
    </row>
    <row r="16264" spans="1:7">
      <c r="A16264" s="32">
        <v>2018</v>
      </c>
      <c r="B16264" s="32">
        <v>7845</v>
      </c>
      <c r="C16264" s="33" t="s">
        <v>563</v>
      </c>
      <c r="D16264" s="33" t="s">
        <v>564</v>
      </c>
      <c r="E16264" s="34">
        <v>373632</v>
      </c>
      <c r="F16264" s="35">
        <v>1</v>
      </c>
      <c r="G16264" s="34">
        <v>289.8</v>
      </c>
    </row>
    <row r="16265" spans="1:7">
      <c r="A16265" s="32">
        <v>2018</v>
      </c>
      <c r="B16265" s="32">
        <v>7845</v>
      </c>
      <c r="C16265" s="33" t="s">
        <v>563</v>
      </c>
      <c r="D16265" s="33" t="s">
        <v>564</v>
      </c>
      <c r="E16265" s="34">
        <v>1459075</v>
      </c>
      <c r="F16265" s="35">
        <v>1</v>
      </c>
      <c r="G16265" s="34">
        <v>298.89999999999998</v>
      </c>
    </row>
    <row r="16266" spans="1:7">
      <c r="A16266" s="32">
        <v>2018</v>
      </c>
      <c r="B16266" s="32">
        <v>7846</v>
      </c>
      <c r="C16266" s="33" t="s">
        <v>563</v>
      </c>
      <c r="D16266" s="33" t="s">
        <v>564</v>
      </c>
      <c r="E16266" s="34">
        <v>418894</v>
      </c>
      <c r="F16266" s="35">
        <v>1.0429999999999999</v>
      </c>
      <c r="G16266" s="34">
        <v>405</v>
      </c>
    </row>
    <row r="16267" spans="1:7">
      <c r="A16267" s="32">
        <v>2018</v>
      </c>
      <c r="B16267" s="32">
        <v>7846</v>
      </c>
      <c r="C16267" s="33" t="s">
        <v>563</v>
      </c>
      <c r="D16267" s="33" t="s">
        <v>564</v>
      </c>
      <c r="E16267" s="34">
        <v>2046472</v>
      </c>
      <c r="F16267" s="35">
        <v>1.042</v>
      </c>
      <c r="G16267" s="34">
        <v>300.89999999999998</v>
      </c>
    </row>
    <row r="16268" spans="1:7">
      <c r="A16268" s="32">
        <v>2018</v>
      </c>
      <c r="B16268" s="32">
        <v>7848</v>
      </c>
      <c r="C16268" s="33" t="s">
        <v>563</v>
      </c>
      <c r="D16268" s="33" t="s">
        <v>564</v>
      </c>
      <c r="E16268" s="34">
        <v>2458</v>
      </c>
      <c r="F16268" s="35">
        <v>1.0229999999999999</v>
      </c>
      <c r="G16268" s="34">
        <v>550.5</v>
      </c>
    </row>
    <row r="16269" spans="1:7">
      <c r="A16269" s="32">
        <v>2018</v>
      </c>
      <c r="B16269" s="32">
        <v>7848</v>
      </c>
      <c r="C16269" s="33" t="s">
        <v>563</v>
      </c>
      <c r="D16269" s="33" t="s">
        <v>564</v>
      </c>
      <c r="E16269" s="34">
        <v>155024</v>
      </c>
      <c r="F16269" s="35">
        <v>1.0229999999999999</v>
      </c>
      <c r="G16269" s="34">
        <v>282.7</v>
      </c>
    </row>
    <row r="16270" spans="1:7">
      <c r="A16270" s="32">
        <v>2018</v>
      </c>
      <c r="B16270" s="32">
        <v>7848</v>
      </c>
      <c r="C16270" s="33" t="s">
        <v>563</v>
      </c>
      <c r="D16270" s="33" t="s">
        <v>564</v>
      </c>
      <c r="E16270" s="34">
        <v>24569</v>
      </c>
      <c r="F16270" s="35">
        <v>1.0229999999999999</v>
      </c>
      <c r="G16270" s="34">
        <v>335.9</v>
      </c>
    </row>
    <row r="16271" spans="1:7">
      <c r="A16271" s="32">
        <v>2018</v>
      </c>
      <c r="B16271" s="32">
        <v>7858</v>
      </c>
      <c r="C16271" s="33" t="s">
        <v>563</v>
      </c>
      <c r="D16271" s="33" t="s">
        <v>564</v>
      </c>
      <c r="E16271" s="34">
        <v>3342</v>
      </c>
      <c r="F16271" s="35">
        <v>1.0289999999999999</v>
      </c>
      <c r="G16271" s="34" t="s">
        <v>364</v>
      </c>
    </row>
    <row r="16272" spans="1:7">
      <c r="A16272" s="32">
        <v>2018</v>
      </c>
      <c r="B16272" s="32">
        <v>7872</v>
      </c>
      <c r="C16272" s="33" t="s">
        <v>565</v>
      </c>
      <c r="D16272" s="33" t="s">
        <v>566</v>
      </c>
      <c r="E16272" s="34">
        <v>266</v>
      </c>
      <c r="F16272" s="35">
        <v>5.8</v>
      </c>
      <c r="G16272" s="34">
        <v>1717</v>
      </c>
    </row>
    <row r="16273" spans="1:7">
      <c r="A16273" s="32">
        <v>2018</v>
      </c>
      <c r="B16273" s="32">
        <v>7872</v>
      </c>
      <c r="C16273" s="33" t="s">
        <v>563</v>
      </c>
      <c r="D16273" s="33" t="s">
        <v>564</v>
      </c>
      <c r="E16273" s="34">
        <v>341748</v>
      </c>
      <c r="F16273" s="35">
        <v>1.0660000000000001</v>
      </c>
      <c r="G16273" s="34">
        <v>314.8</v>
      </c>
    </row>
    <row r="16274" spans="1:7">
      <c r="A16274" s="32">
        <v>2018</v>
      </c>
      <c r="B16274" s="32">
        <v>7873</v>
      </c>
      <c r="C16274" s="33" t="s">
        <v>563</v>
      </c>
      <c r="D16274" s="33" t="s">
        <v>564</v>
      </c>
      <c r="E16274" s="34">
        <v>2135889</v>
      </c>
      <c r="F16274" s="35">
        <v>1.02</v>
      </c>
      <c r="G16274" s="34">
        <v>367</v>
      </c>
    </row>
    <row r="16275" spans="1:7">
      <c r="A16275" s="32">
        <v>2018</v>
      </c>
      <c r="B16275" s="32">
        <v>7873</v>
      </c>
      <c r="C16275" s="33" t="s">
        <v>563</v>
      </c>
      <c r="D16275" s="33" t="s">
        <v>564</v>
      </c>
      <c r="E16275" s="34">
        <v>2582013</v>
      </c>
      <c r="F16275" s="35">
        <v>1.0189999999999999</v>
      </c>
      <c r="G16275" s="34">
        <v>315.60000000000002</v>
      </c>
    </row>
    <row r="16276" spans="1:7">
      <c r="A16276" s="32">
        <v>2018</v>
      </c>
      <c r="B16276" s="32">
        <v>7887</v>
      </c>
      <c r="C16276" s="33" t="s">
        <v>563</v>
      </c>
      <c r="D16276" s="33" t="s">
        <v>564</v>
      </c>
      <c r="E16276" s="34">
        <v>227092</v>
      </c>
      <c r="F16276" s="35">
        <v>1.0529999999999999</v>
      </c>
      <c r="G16276" s="34">
        <v>327.3</v>
      </c>
    </row>
    <row r="16277" spans="1:7">
      <c r="A16277" s="32">
        <v>2018</v>
      </c>
      <c r="B16277" s="32">
        <v>7897</v>
      </c>
      <c r="C16277" s="33" t="s">
        <v>563</v>
      </c>
      <c r="D16277" s="33" t="s">
        <v>564</v>
      </c>
      <c r="E16277" s="34">
        <v>4333324</v>
      </c>
      <c r="F16277" s="35">
        <v>1.0309999999999999</v>
      </c>
      <c r="G16277" s="34" t="s">
        <v>364</v>
      </c>
    </row>
    <row r="16278" spans="1:7">
      <c r="A16278" s="32">
        <v>2018</v>
      </c>
      <c r="B16278" s="32">
        <v>7900</v>
      </c>
      <c r="C16278" s="33" t="s">
        <v>563</v>
      </c>
      <c r="D16278" s="33" t="s">
        <v>564</v>
      </c>
      <c r="E16278" s="34">
        <v>379248</v>
      </c>
      <c r="F16278" s="35">
        <v>1.02</v>
      </c>
      <c r="G16278" s="34">
        <v>335.7</v>
      </c>
    </row>
    <row r="16279" spans="1:7">
      <c r="A16279" s="32">
        <v>2018</v>
      </c>
      <c r="B16279" s="32">
        <v>7900</v>
      </c>
      <c r="C16279" s="33" t="s">
        <v>563</v>
      </c>
      <c r="D16279" s="33" t="s">
        <v>564</v>
      </c>
      <c r="E16279" s="34">
        <v>930965</v>
      </c>
      <c r="F16279" s="35">
        <v>1.02</v>
      </c>
      <c r="G16279" s="34">
        <v>333.2</v>
      </c>
    </row>
    <row r="16280" spans="1:7">
      <c r="A16280" s="32">
        <v>2018</v>
      </c>
      <c r="B16280" s="32">
        <v>7900</v>
      </c>
      <c r="C16280" s="33" t="s">
        <v>563</v>
      </c>
      <c r="D16280" s="33" t="s">
        <v>564</v>
      </c>
      <c r="E16280" s="34">
        <v>170088</v>
      </c>
      <c r="F16280" s="35">
        <v>1.02</v>
      </c>
      <c r="G16280" s="34">
        <v>322.8</v>
      </c>
    </row>
    <row r="16281" spans="1:7">
      <c r="A16281" s="32">
        <v>2018</v>
      </c>
      <c r="B16281" s="32">
        <v>7902</v>
      </c>
      <c r="C16281" s="33" t="s">
        <v>362</v>
      </c>
      <c r="D16281" s="33" t="s">
        <v>354</v>
      </c>
      <c r="E16281" s="34">
        <v>371860</v>
      </c>
      <c r="F16281" s="35">
        <v>13.305999999999999</v>
      </c>
      <c r="G16281" s="34">
        <v>278.39999999999998</v>
      </c>
    </row>
    <row r="16282" spans="1:7">
      <c r="A16282" s="32">
        <v>2018</v>
      </c>
      <c r="B16282" s="32">
        <v>7902</v>
      </c>
      <c r="C16282" s="33" t="s">
        <v>563</v>
      </c>
      <c r="D16282" s="33" t="s">
        <v>564</v>
      </c>
      <c r="E16282" s="34">
        <v>104</v>
      </c>
      <c r="F16282" s="35">
        <v>1.012</v>
      </c>
      <c r="G16282" s="34">
        <v>286.7</v>
      </c>
    </row>
    <row r="16283" spans="1:7">
      <c r="A16283" s="32">
        <v>2018</v>
      </c>
      <c r="B16283" s="32">
        <v>7902</v>
      </c>
      <c r="C16283" s="33" t="s">
        <v>563</v>
      </c>
      <c r="D16283" s="33" t="s">
        <v>564</v>
      </c>
      <c r="E16283" s="34">
        <v>758</v>
      </c>
      <c r="F16283" s="35">
        <v>1.018</v>
      </c>
      <c r="G16283" s="34">
        <v>290.3</v>
      </c>
    </row>
    <row r="16284" spans="1:7">
      <c r="A16284" s="32">
        <v>2018</v>
      </c>
      <c r="B16284" s="32">
        <v>7902</v>
      </c>
      <c r="C16284" s="33" t="s">
        <v>563</v>
      </c>
      <c r="D16284" s="33" t="s">
        <v>564</v>
      </c>
      <c r="E16284" s="34">
        <v>1775</v>
      </c>
      <c r="F16284" s="35">
        <v>1.018</v>
      </c>
      <c r="G16284" s="34">
        <v>292.10000000000002</v>
      </c>
    </row>
    <row r="16285" spans="1:7">
      <c r="A16285" s="32">
        <v>2018</v>
      </c>
      <c r="B16285" s="32">
        <v>7916</v>
      </c>
      <c r="C16285" s="33" t="s">
        <v>563</v>
      </c>
      <c r="D16285" s="33" t="s">
        <v>564</v>
      </c>
      <c r="E16285" s="34">
        <v>511568</v>
      </c>
      <c r="F16285" s="35">
        <v>1.0329999999999999</v>
      </c>
      <c r="G16285" s="34">
        <v>564.70000000000005</v>
      </c>
    </row>
    <row r="16286" spans="1:7">
      <c r="A16286" s="32">
        <v>2018</v>
      </c>
      <c r="B16286" s="32">
        <v>7916</v>
      </c>
      <c r="C16286" s="33" t="s">
        <v>565</v>
      </c>
      <c r="D16286" s="33" t="s">
        <v>566</v>
      </c>
      <c r="E16286" s="34">
        <v>1635</v>
      </c>
      <c r="F16286" s="35">
        <v>5.8</v>
      </c>
      <c r="G16286" s="34">
        <v>1700.9</v>
      </c>
    </row>
    <row r="16287" spans="1:7">
      <c r="A16287" s="32">
        <v>2018</v>
      </c>
      <c r="B16287" s="32">
        <v>7917</v>
      </c>
      <c r="C16287" s="33" t="s">
        <v>563</v>
      </c>
      <c r="D16287" s="33" t="s">
        <v>564</v>
      </c>
      <c r="E16287" s="34">
        <v>1766803</v>
      </c>
      <c r="F16287" s="35">
        <v>1.0269999999999999</v>
      </c>
      <c r="G16287" s="34">
        <v>368.1</v>
      </c>
    </row>
    <row r="16288" spans="1:7">
      <c r="A16288" s="32">
        <v>2018</v>
      </c>
      <c r="B16288" s="32">
        <v>7925</v>
      </c>
      <c r="C16288" s="33" t="s">
        <v>563</v>
      </c>
      <c r="D16288" s="33" t="s">
        <v>564</v>
      </c>
      <c r="E16288" s="34">
        <v>196220</v>
      </c>
      <c r="F16288" s="35">
        <v>1</v>
      </c>
      <c r="G16288" s="34">
        <v>310.7</v>
      </c>
    </row>
    <row r="16289" spans="1:7">
      <c r="A16289" s="32">
        <v>2018</v>
      </c>
      <c r="B16289" s="32">
        <v>7925</v>
      </c>
      <c r="C16289" s="33" t="s">
        <v>565</v>
      </c>
      <c r="D16289" s="33" t="s">
        <v>566</v>
      </c>
      <c r="E16289" s="34">
        <v>1406</v>
      </c>
      <c r="F16289" s="35">
        <v>5.7</v>
      </c>
      <c r="G16289" s="34">
        <v>1775.7</v>
      </c>
    </row>
    <row r="16290" spans="1:7">
      <c r="A16290" s="32">
        <v>2018</v>
      </c>
      <c r="B16290" s="32">
        <v>7929</v>
      </c>
      <c r="C16290" s="33" t="s">
        <v>563</v>
      </c>
      <c r="D16290" s="33" t="s">
        <v>564</v>
      </c>
      <c r="E16290" s="34">
        <v>66066</v>
      </c>
      <c r="F16290" s="35">
        <v>1</v>
      </c>
      <c r="G16290" s="34">
        <v>219.8</v>
      </c>
    </row>
    <row r="16291" spans="1:7">
      <c r="A16291" s="32">
        <v>2018</v>
      </c>
      <c r="B16291" s="32">
        <v>7931</v>
      </c>
      <c r="C16291" s="33" t="s">
        <v>563</v>
      </c>
      <c r="D16291" s="33" t="s">
        <v>564</v>
      </c>
      <c r="E16291" s="34">
        <v>399111</v>
      </c>
      <c r="F16291" s="35">
        <v>1.05</v>
      </c>
      <c r="G16291" s="34">
        <v>306.10000000000002</v>
      </c>
    </row>
    <row r="16292" spans="1:7">
      <c r="A16292" s="32">
        <v>2018</v>
      </c>
      <c r="B16292" s="32">
        <v>7946</v>
      </c>
      <c r="C16292" s="33" t="s">
        <v>563</v>
      </c>
      <c r="D16292" s="33" t="s">
        <v>564</v>
      </c>
      <c r="E16292" s="34">
        <v>68893</v>
      </c>
      <c r="F16292" s="35">
        <v>1.0229999999999999</v>
      </c>
      <c r="G16292" s="34">
        <v>287.60000000000002</v>
      </c>
    </row>
    <row r="16293" spans="1:7">
      <c r="A16293" s="32">
        <v>2018</v>
      </c>
      <c r="B16293" s="32">
        <v>7946</v>
      </c>
      <c r="C16293" s="33" t="s">
        <v>563</v>
      </c>
      <c r="D16293" s="33" t="s">
        <v>564</v>
      </c>
      <c r="E16293" s="34">
        <v>1129179</v>
      </c>
      <c r="F16293" s="35">
        <v>1.0229999999999999</v>
      </c>
      <c r="G16293" s="34">
        <v>326.10000000000002</v>
      </c>
    </row>
    <row r="16294" spans="1:7">
      <c r="A16294" s="32">
        <v>2018</v>
      </c>
      <c r="B16294" s="32">
        <v>7948</v>
      </c>
      <c r="C16294" s="33" t="s">
        <v>563</v>
      </c>
      <c r="D16294" s="33" t="s">
        <v>564</v>
      </c>
      <c r="E16294" s="34">
        <v>141744</v>
      </c>
      <c r="F16294" s="35">
        <v>1.0669999999999999</v>
      </c>
      <c r="G16294" s="34">
        <v>293.7</v>
      </c>
    </row>
    <row r="16295" spans="1:7">
      <c r="A16295" s="32">
        <v>2018</v>
      </c>
      <c r="B16295" s="32">
        <v>7953</v>
      </c>
      <c r="C16295" s="33" t="s">
        <v>563</v>
      </c>
      <c r="D16295" s="33" t="s">
        <v>564</v>
      </c>
      <c r="E16295" s="34">
        <v>1134</v>
      </c>
      <c r="F16295" s="35">
        <v>1</v>
      </c>
      <c r="G16295" s="34">
        <v>170.7</v>
      </c>
    </row>
    <row r="16296" spans="1:7">
      <c r="A16296" s="32">
        <v>2018</v>
      </c>
      <c r="B16296" s="32">
        <v>7953</v>
      </c>
      <c r="C16296" s="33" t="s">
        <v>563</v>
      </c>
      <c r="D16296" s="33" t="s">
        <v>564</v>
      </c>
      <c r="E16296" s="34">
        <v>69109</v>
      </c>
      <c r="F16296" s="35">
        <v>1</v>
      </c>
      <c r="G16296" s="34">
        <v>290.5</v>
      </c>
    </row>
    <row r="16297" spans="1:7">
      <c r="A16297" s="32">
        <v>2018</v>
      </c>
      <c r="B16297" s="32">
        <v>7960</v>
      </c>
      <c r="C16297" s="33" t="s">
        <v>563</v>
      </c>
      <c r="D16297" s="33" t="s">
        <v>564</v>
      </c>
      <c r="E16297" s="34">
        <v>445630</v>
      </c>
      <c r="F16297" s="35">
        <v>1</v>
      </c>
      <c r="G16297" s="34">
        <v>315</v>
      </c>
    </row>
    <row r="16298" spans="1:7">
      <c r="A16298" s="32">
        <v>2018</v>
      </c>
      <c r="B16298" s="32">
        <v>7964</v>
      </c>
      <c r="C16298" s="33" t="s">
        <v>563</v>
      </c>
      <c r="D16298" s="33" t="s">
        <v>564</v>
      </c>
      <c r="E16298" s="34">
        <v>111062</v>
      </c>
      <c r="F16298" s="35">
        <v>1.022</v>
      </c>
      <c r="G16298" s="34">
        <v>356.2</v>
      </c>
    </row>
    <row r="16299" spans="1:7">
      <c r="A16299" s="32">
        <v>2018</v>
      </c>
      <c r="B16299" s="32">
        <v>7981</v>
      </c>
      <c r="C16299" s="33" t="s">
        <v>565</v>
      </c>
      <c r="D16299" s="33" t="s">
        <v>566</v>
      </c>
      <c r="E16299" s="34">
        <v>2757</v>
      </c>
      <c r="F16299" s="35">
        <v>5.75</v>
      </c>
      <c r="G16299" s="34">
        <v>1732.2</v>
      </c>
    </row>
    <row r="16300" spans="1:7">
      <c r="A16300" s="32">
        <v>2018</v>
      </c>
      <c r="B16300" s="32">
        <v>7981</v>
      </c>
      <c r="C16300" s="33" t="s">
        <v>565</v>
      </c>
      <c r="D16300" s="33" t="s">
        <v>566</v>
      </c>
      <c r="E16300" s="34">
        <v>86</v>
      </c>
      <c r="F16300" s="35">
        <v>5.75</v>
      </c>
      <c r="G16300" s="34">
        <v>1575.6</v>
      </c>
    </row>
    <row r="16301" spans="1:7">
      <c r="A16301" s="32">
        <v>2018</v>
      </c>
      <c r="B16301" s="32">
        <v>7981</v>
      </c>
      <c r="C16301" s="33" t="s">
        <v>563</v>
      </c>
      <c r="D16301" s="33" t="s">
        <v>564</v>
      </c>
      <c r="E16301" s="34">
        <v>40929</v>
      </c>
      <c r="F16301" s="35">
        <v>1.03</v>
      </c>
      <c r="G16301" s="34">
        <v>2161.9</v>
      </c>
    </row>
    <row r="16302" spans="1:7">
      <c r="A16302" s="32">
        <v>2018</v>
      </c>
      <c r="B16302" s="32">
        <v>7981</v>
      </c>
      <c r="C16302" s="33" t="s">
        <v>563</v>
      </c>
      <c r="D16302" s="33" t="s">
        <v>564</v>
      </c>
      <c r="E16302" s="34">
        <v>49999</v>
      </c>
      <c r="F16302" s="35">
        <v>1.03</v>
      </c>
      <c r="G16302" s="34">
        <v>1044</v>
      </c>
    </row>
    <row r="16303" spans="1:7">
      <c r="A16303" s="32">
        <v>2018</v>
      </c>
      <c r="B16303" s="32">
        <v>7981</v>
      </c>
      <c r="C16303" s="33" t="s">
        <v>563</v>
      </c>
      <c r="D16303" s="33" t="s">
        <v>564</v>
      </c>
      <c r="E16303" s="34">
        <v>124354</v>
      </c>
      <c r="F16303" s="35">
        <v>1.03</v>
      </c>
      <c r="G16303" s="34">
        <v>1202.5999999999999</v>
      </c>
    </row>
    <row r="16304" spans="1:7">
      <c r="A16304" s="32">
        <v>2018</v>
      </c>
      <c r="B16304" s="32">
        <v>7985</v>
      </c>
      <c r="C16304" s="33" t="s">
        <v>563</v>
      </c>
      <c r="D16304" s="33" t="s">
        <v>564</v>
      </c>
      <c r="E16304" s="34">
        <v>98627</v>
      </c>
      <c r="F16304" s="35">
        <v>1.056</v>
      </c>
      <c r="G16304" s="34">
        <v>433.9</v>
      </c>
    </row>
    <row r="16305" spans="1:7">
      <c r="A16305" s="32">
        <v>2018</v>
      </c>
      <c r="B16305" s="32">
        <v>7988</v>
      </c>
      <c r="C16305" s="33" t="s">
        <v>563</v>
      </c>
      <c r="D16305" s="33" t="s">
        <v>564</v>
      </c>
      <c r="E16305" s="34">
        <v>136705</v>
      </c>
      <c r="F16305" s="35">
        <v>1.0409999999999999</v>
      </c>
      <c r="G16305" s="34">
        <v>367</v>
      </c>
    </row>
    <row r="16306" spans="1:7">
      <c r="A16306" s="32">
        <v>2018</v>
      </c>
      <c r="B16306" s="32">
        <v>7999</v>
      </c>
      <c r="C16306" s="33" t="s">
        <v>563</v>
      </c>
      <c r="D16306" s="33" t="s">
        <v>564</v>
      </c>
      <c r="E16306" s="34">
        <v>1058422</v>
      </c>
      <c r="F16306" s="35">
        <v>1.097</v>
      </c>
      <c r="G16306" s="34" t="s">
        <v>364</v>
      </c>
    </row>
    <row r="16307" spans="1:7">
      <c r="A16307" s="32">
        <v>2018</v>
      </c>
      <c r="B16307" s="32">
        <v>8000</v>
      </c>
      <c r="C16307" s="33" t="s">
        <v>563</v>
      </c>
      <c r="D16307" s="33" t="s">
        <v>564</v>
      </c>
      <c r="E16307" s="34">
        <v>427186</v>
      </c>
      <c r="F16307" s="35">
        <v>1.083</v>
      </c>
      <c r="G16307" s="34">
        <v>277.2</v>
      </c>
    </row>
    <row r="16308" spans="1:7">
      <c r="A16308" s="32">
        <v>2018</v>
      </c>
      <c r="B16308" s="32">
        <v>8002</v>
      </c>
      <c r="C16308" s="33" t="s">
        <v>565</v>
      </c>
      <c r="D16308" s="33" t="s">
        <v>566</v>
      </c>
      <c r="E16308" s="34">
        <v>452</v>
      </c>
      <c r="F16308" s="35">
        <v>5.8</v>
      </c>
      <c r="G16308" s="34">
        <v>914.8</v>
      </c>
    </row>
    <row r="16309" spans="1:7">
      <c r="A16309" s="32">
        <v>2018</v>
      </c>
      <c r="B16309" s="32">
        <v>8002</v>
      </c>
      <c r="C16309" s="33" t="s">
        <v>563</v>
      </c>
      <c r="D16309" s="33" t="s">
        <v>564</v>
      </c>
      <c r="E16309" s="34">
        <v>36661</v>
      </c>
      <c r="F16309" s="35">
        <v>1.05</v>
      </c>
      <c r="G16309" s="34">
        <v>524.79999999999995</v>
      </c>
    </row>
    <row r="16310" spans="1:7">
      <c r="A16310" s="32">
        <v>2018</v>
      </c>
      <c r="B16310" s="32">
        <v>8006</v>
      </c>
      <c r="C16310" s="33" t="s">
        <v>563</v>
      </c>
      <c r="D16310" s="33" t="s">
        <v>564</v>
      </c>
      <c r="E16310" s="34">
        <v>379749</v>
      </c>
      <c r="F16310" s="35">
        <v>1.01</v>
      </c>
      <c r="G16310" s="34" t="s">
        <v>364</v>
      </c>
    </row>
    <row r="16311" spans="1:7">
      <c r="A16311" s="32">
        <v>2018</v>
      </c>
      <c r="B16311" s="32">
        <v>8006</v>
      </c>
      <c r="C16311" s="33" t="s">
        <v>567</v>
      </c>
      <c r="D16311" s="33" t="s">
        <v>566</v>
      </c>
      <c r="E16311" s="34">
        <v>969</v>
      </c>
      <c r="F16311" s="35">
        <v>6.39</v>
      </c>
      <c r="G16311" s="34" t="s">
        <v>364</v>
      </c>
    </row>
    <row r="16312" spans="1:7">
      <c r="A16312" s="32">
        <v>2018</v>
      </c>
      <c r="B16312" s="32">
        <v>8012</v>
      </c>
      <c r="C16312" s="33" t="s">
        <v>565</v>
      </c>
      <c r="D16312" s="33" t="s">
        <v>566</v>
      </c>
      <c r="E16312" s="34">
        <v>8239</v>
      </c>
      <c r="F16312" s="35">
        <v>5.77</v>
      </c>
      <c r="G16312" s="34" t="s">
        <v>364</v>
      </c>
    </row>
    <row r="16313" spans="1:7">
      <c r="A16313" s="32">
        <v>2018</v>
      </c>
      <c r="B16313" s="32">
        <v>8023</v>
      </c>
      <c r="C16313" s="33" t="s">
        <v>363</v>
      </c>
      <c r="D16313" s="33" t="s">
        <v>354</v>
      </c>
      <c r="E16313" s="34">
        <v>5715</v>
      </c>
      <c r="F16313" s="35">
        <v>18.102</v>
      </c>
      <c r="G16313" s="34">
        <v>245.9</v>
      </c>
    </row>
    <row r="16314" spans="1:7">
      <c r="A16314" s="32">
        <v>2018</v>
      </c>
      <c r="B16314" s="32">
        <v>8023</v>
      </c>
      <c r="C16314" s="33" t="s">
        <v>363</v>
      </c>
      <c r="D16314" s="33" t="s">
        <v>354</v>
      </c>
      <c r="E16314" s="34">
        <v>13770</v>
      </c>
      <c r="F16314" s="35">
        <v>17.032</v>
      </c>
      <c r="G16314" s="34">
        <v>259.39999999999998</v>
      </c>
    </row>
    <row r="16315" spans="1:7">
      <c r="A16315" s="32">
        <v>2018</v>
      </c>
      <c r="B16315" s="32">
        <v>8023</v>
      </c>
      <c r="C16315" s="33" t="s">
        <v>363</v>
      </c>
      <c r="D16315" s="33" t="s">
        <v>354</v>
      </c>
      <c r="E16315" s="34">
        <v>22422</v>
      </c>
      <c r="F16315" s="35">
        <v>17.916</v>
      </c>
      <c r="G16315" s="34">
        <v>246.2</v>
      </c>
    </row>
    <row r="16316" spans="1:7">
      <c r="A16316" s="32">
        <v>2018</v>
      </c>
      <c r="B16316" s="32">
        <v>8023</v>
      </c>
      <c r="C16316" s="33" t="s">
        <v>363</v>
      </c>
      <c r="D16316" s="33" t="s">
        <v>354</v>
      </c>
      <c r="E16316" s="34">
        <v>41206</v>
      </c>
      <c r="F16316" s="35">
        <v>17.882000000000001</v>
      </c>
      <c r="G16316" s="34">
        <v>263.89999999999998</v>
      </c>
    </row>
    <row r="16317" spans="1:7">
      <c r="A16317" s="32">
        <v>2018</v>
      </c>
      <c r="B16317" s="32">
        <v>8023</v>
      </c>
      <c r="C16317" s="33" t="s">
        <v>363</v>
      </c>
      <c r="D16317" s="33" t="s">
        <v>354</v>
      </c>
      <c r="E16317" s="34">
        <v>40256</v>
      </c>
      <c r="F16317" s="35">
        <v>18.013999999999999</v>
      </c>
      <c r="G16317" s="34">
        <v>262</v>
      </c>
    </row>
    <row r="16318" spans="1:7">
      <c r="A16318" s="32">
        <v>2018</v>
      </c>
      <c r="B16318" s="32">
        <v>8023</v>
      </c>
      <c r="C16318" s="33" t="s">
        <v>363</v>
      </c>
      <c r="D16318" s="33" t="s">
        <v>354</v>
      </c>
      <c r="E16318" s="34">
        <v>27790</v>
      </c>
      <c r="F16318" s="35">
        <v>17.832000000000001</v>
      </c>
      <c r="G16318" s="34">
        <v>264</v>
      </c>
    </row>
    <row r="16319" spans="1:7">
      <c r="A16319" s="32">
        <v>2018</v>
      </c>
      <c r="B16319" s="32">
        <v>8023</v>
      </c>
      <c r="C16319" s="33" t="s">
        <v>363</v>
      </c>
      <c r="D16319" s="33" t="s">
        <v>354</v>
      </c>
      <c r="E16319" s="34">
        <v>110853</v>
      </c>
      <c r="F16319" s="35">
        <v>17.207999999999998</v>
      </c>
      <c r="G16319" s="34">
        <v>236.9</v>
      </c>
    </row>
    <row r="16320" spans="1:7">
      <c r="A16320" s="32">
        <v>2018</v>
      </c>
      <c r="B16320" s="32">
        <v>8023</v>
      </c>
      <c r="C16320" s="33" t="s">
        <v>363</v>
      </c>
      <c r="D16320" s="33" t="s">
        <v>354</v>
      </c>
      <c r="E16320" s="34">
        <v>27765</v>
      </c>
      <c r="F16320" s="35">
        <v>17.170000000000002</v>
      </c>
      <c r="G16320" s="34">
        <v>236.7</v>
      </c>
    </row>
    <row r="16321" spans="1:7">
      <c r="A16321" s="32">
        <v>2018</v>
      </c>
      <c r="B16321" s="32">
        <v>8023</v>
      </c>
      <c r="C16321" s="33" t="s">
        <v>565</v>
      </c>
      <c r="D16321" s="33" t="s">
        <v>566</v>
      </c>
      <c r="E16321" s="34">
        <v>2847</v>
      </c>
      <c r="F16321" s="35">
        <v>5.8</v>
      </c>
      <c r="G16321" s="34">
        <v>1630.3</v>
      </c>
    </row>
    <row r="16322" spans="1:7">
      <c r="A16322" s="32">
        <v>2018</v>
      </c>
      <c r="B16322" s="32">
        <v>8023</v>
      </c>
      <c r="C16322" s="33" t="s">
        <v>363</v>
      </c>
      <c r="D16322" s="33" t="s">
        <v>354</v>
      </c>
      <c r="E16322" s="34">
        <v>27736</v>
      </c>
      <c r="F16322" s="35">
        <v>17.155999999999999</v>
      </c>
      <c r="G16322" s="34">
        <v>236.8</v>
      </c>
    </row>
    <row r="16323" spans="1:7">
      <c r="A16323" s="32">
        <v>2018</v>
      </c>
      <c r="B16323" s="32">
        <v>8027</v>
      </c>
      <c r="C16323" s="33" t="s">
        <v>563</v>
      </c>
      <c r="D16323" s="33" t="s">
        <v>564</v>
      </c>
      <c r="E16323" s="34">
        <v>4696</v>
      </c>
      <c r="F16323" s="35">
        <v>1.0609999999999999</v>
      </c>
      <c r="G16323" s="34">
        <v>563.4</v>
      </c>
    </row>
    <row r="16324" spans="1:7">
      <c r="A16324" s="32">
        <v>2018</v>
      </c>
      <c r="B16324" s="32">
        <v>8027</v>
      </c>
      <c r="C16324" s="33" t="s">
        <v>563</v>
      </c>
      <c r="D16324" s="33" t="s">
        <v>564</v>
      </c>
      <c r="E16324" s="34">
        <v>39164</v>
      </c>
      <c r="F16324" s="35">
        <v>1.0620000000000001</v>
      </c>
      <c r="G16324" s="34">
        <v>312.3</v>
      </c>
    </row>
    <row r="16325" spans="1:7">
      <c r="A16325" s="32">
        <v>2018</v>
      </c>
      <c r="B16325" s="32">
        <v>8027</v>
      </c>
      <c r="C16325" s="33" t="s">
        <v>563</v>
      </c>
      <c r="D16325" s="33" t="s">
        <v>564</v>
      </c>
      <c r="E16325" s="34">
        <v>21867</v>
      </c>
      <c r="F16325" s="35">
        <v>1.091</v>
      </c>
      <c r="G16325" s="34">
        <v>355.4</v>
      </c>
    </row>
    <row r="16326" spans="1:7">
      <c r="A16326" s="32">
        <v>2018</v>
      </c>
      <c r="B16326" s="32">
        <v>8027</v>
      </c>
      <c r="C16326" s="33" t="s">
        <v>563</v>
      </c>
      <c r="D16326" s="33" t="s">
        <v>564</v>
      </c>
      <c r="E16326" s="34">
        <v>10758</v>
      </c>
      <c r="F16326" s="35">
        <v>1.097</v>
      </c>
      <c r="G16326" s="34">
        <v>410.4</v>
      </c>
    </row>
    <row r="16327" spans="1:7">
      <c r="A16327" s="32">
        <v>2018</v>
      </c>
      <c r="B16327" s="32">
        <v>8027</v>
      </c>
      <c r="C16327" s="33" t="s">
        <v>563</v>
      </c>
      <c r="D16327" s="33" t="s">
        <v>564</v>
      </c>
      <c r="E16327" s="34">
        <v>10600</v>
      </c>
      <c r="F16327" s="35">
        <v>1.0580000000000001</v>
      </c>
      <c r="G16327" s="34">
        <v>438.2</v>
      </c>
    </row>
    <row r="16328" spans="1:7">
      <c r="A16328" s="32">
        <v>2018</v>
      </c>
      <c r="B16328" s="32">
        <v>8027</v>
      </c>
      <c r="C16328" s="33" t="s">
        <v>563</v>
      </c>
      <c r="D16328" s="33" t="s">
        <v>564</v>
      </c>
      <c r="E16328" s="34">
        <v>8415</v>
      </c>
      <c r="F16328" s="35">
        <v>1.095</v>
      </c>
      <c r="G16328" s="34">
        <v>507.8</v>
      </c>
    </row>
    <row r="16329" spans="1:7">
      <c r="A16329" s="32">
        <v>2018</v>
      </c>
      <c r="B16329" s="32">
        <v>8027</v>
      </c>
      <c r="C16329" s="33" t="s">
        <v>563</v>
      </c>
      <c r="D16329" s="33" t="s">
        <v>564</v>
      </c>
      <c r="E16329" s="34">
        <v>8104</v>
      </c>
      <c r="F16329" s="35">
        <v>1.1020000000000001</v>
      </c>
      <c r="G16329" s="34">
        <v>433.7</v>
      </c>
    </row>
    <row r="16330" spans="1:7">
      <c r="A16330" s="32">
        <v>2018</v>
      </c>
      <c r="B16330" s="32">
        <v>8027</v>
      </c>
      <c r="C16330" s="33" t="s">
        <v>563</v>
      </c>
      <c r="D16330" s="33" t="s">
        <v>564</v>
      </c>
      <c r="E16330" s="34">
        <v>5183</v>
      </c>
      <c r="F16330" s="35">
        <v>1.0820000000000001</v>
      </c>
      <c r="G16330" s="34">
        <v>509.6</v>
      </c>
    </row>
    <row r="16331" spans="1:7">
      <c r="A16331" s="32">
        <v>2018</v>
      </c>
      <c r="B16331" s="32">
        <v>8027</v>
      </c>
      <c r="C16331" s="33" t="s">
        <v>563</v>
      </c>
      <c r="D16331" s="33" t="s">
        <v>564</v>
      </c>
      <c r="E16331" s="34">
        <v>3072</v>
      </c>
      <c r="F16331" s="35">
        <v>1.0580000000000001</v>
      </c>
      <c r="G16331" s="34">
        <v>636.9</v>
      </c>
    </row>
    <row r="16332" spans="1:7">
      <c r="A16332" s="32">
        <v>2018</v>
      </c>
      <c r="B16332" s="32">
        <v>8027</v>
      </c>
      <c r="C16332" s="33" t="s">
        <v>563</v>
      </c>
      <c r="D16332" s="33" t="s">
        <v>564</v>
      </c>
      <c r="E16332" s="34">
        <v>4</v>
      </c>
      <c r="F16332" s="35">
        <v>1.0780000000000001</v>
      </c>
      <c r="G16332" s="34">
        <v>350.6</v>
      </c>
    </row>
    <row r="16333" spans="1:7">
      <c r="A16333" s="32">
        <v>2018</v>
      </c>
      <c r="B16333" s="32">
        <v>8031</v>
      </c>
      <c r="C16333" s="33" t="s">
        <v>563</v>
      </c>
      <c r="D16333" s="33" t="s">
        <v>564</v>
      </c>
      <c r="E16333" s="34">
        <v>102740</v>
      </c>
      <c r="F16333" s="35">
        <v>1.095</v>
      </c>
      <c r="G16333" s="34">
        <v>296.89999999999998</v>
      </c>
    </row>
    <row r="16334" spans="1:7">
      <c r="A16334" s="32">
        <v>2018</v>
      </c>
      <c r="B16334" s="32">
        <v>8031</v>
      </c>
      <c r="C16334" s="33" t="s">
        <v>563</v>
      </c>
      <c r="D16334" s="33" t="s">
        <v>564</v>
      </c>
      <c r="E16334" s="34">
        <v>60284</v>
      </c>
      <c r="F16334" s="35">
        <v>1.095</v>
      </c>
      <c r="G16334" s="34">
        <v>224.5</v>
      </c>
    </row>
    <row r="16335" spans="1:7">
      <c r="A16335" s="32">
        <v>2018</v>
      </c>
      <c r="B16335" s="32">
        <v>8031</v>
      </c>
      <c r="C16335" s="33" t="s">
        <v>563</v>
      </c>
      <c r="D16335" s="33" t="s">
        <v>564</v>
      </c>
      <c r="E16335" s="34">
        <v>62293</v>
      </c>
      <c r="F16335" s="35">
        <v>1.095</v>
      </c>
      <c r="G16335" s="34">
        <v>234.1</v>
      </c>
    </row>
    <row r="16336" spans="1:7">
      <c r="A16336" s="32">
        <v>2018</v>
      </c>
      <c r="B16336" s="32">
        <v>8031</v>
      </c>
      <c r="C16336" s="33" t="s">
        <v>563</v>
      </c>
      <c r="D16336" s="33" t="s">
        <v>564</v>
      </c>
      <c r="E16336" s="34">
        <v>16974</v>
      </c>
      <c r="F16336" s="35">
        <v>1.095</v>
      </c>
      <c r="G16336" s="34">
        <v>235.6</v>
      </c>
    </row>
    <row r="16337" spans="1:7">
      <c r="A16337" s="32">
        <v>2018</v>
      </c>
      <c r="B16337" s="32">
        <v>8031</v>
      </c>
      <c r="C16337" s="33" t="s">
        <v>563</v>
      </c>
      <c r="D16337" s="33" t="s">
        <v>564</v>
      </c>
      <c r="E16337" s="34">
        <v>16708</v>
      </c>
      <c r="F16337" s="35">
        <v>1.095</v>
      </c>
      <c r="G16337" s="34">
        <v>265</v>
      </c>
    </row>
    <row r="16338" spans="1:7">
      <c r="A16338" s="32">
        <v>2018</v>
      </c>
      <c r="B16338" s="32">
        <v>8031</v>
      </c>
      <c r="C16338" s="33" t="s">
        <v>563</v>
      </c>
      <c r="D16338" s="33" t="s">
        <v>564</v>
      </c>
      <c r="E16338" s="34">
        <v>111425</v>
      </c>
      <c r="F16338" s="35">
        <v>1.095</v>
      </c>
      <c r="G16338" s="34">
        <v>268.8</v>
      </c>
    </row>
    <row r="16339" spans="1:7">
      <c r="A16339" s="32">
        <v>2018</v>
      </c>
      <c r="B16339" s="32">
        <v>8031</v>
      </c>
      <c r="C16339" s="33" t="s">
        <v>563</v>
      </c>
      <c r="D16339" s="33" t="s">
        <v>564</v>
      </c>
      <c r="E16339" s="34">
        <v>1058694</v>
      </c>
      <c r="F16339" s="35">
        <v>1.095</v>
      </c>
      <c r="G16339" s="34">
        <v>247</v>
      </c>
    </row>
    <row r="16340" spans="1:7">
      <c r="A16340" s="32">
        <v>2018</v>
      </c>
      <c r="B16340" s="32">
        <v>8031</v>
      </c>
      <c r="C16340" s="33" t="s">
        <v>563</v>
      </c>
      <c r="D16340" s="33" t="s">
        <v>564</v>
      </c>
      <c r="E16340" s="34">
        <v>605742</v>
      </c>
      <c r="F16340" s="35">
        <v>1.095</v>
      </c>
      <c r="G16340" s="34">
        <v>262.89999999999998</v>
      </c>
    </row>
    <row r="16341" spans="1:7">
      <c r="A16341" s="32">
        <v>2018</v>
      </c>
      <c r="B16341" s="32">
        <v>8031</v>
      </c>
      <c r="C16341" s="33" t="s">
        <v>563</v>
      </c>
      <c r="D16341" s="33" t="s">
        <v>564</v>
      </c>
      <c r="E16341" s="34">
        <v>242612</v>
      </c>
      <c r="F16341" s="35">
        <v>1.095</v>
      </c>
      <c r="G16341" s="34">
        <v>224.4</v>
      </c>
    </row>
    <row r="16342" spans="1:7">
      <c r="A16342" s="32">
        <v>2018</v>
      </c>
      <c r="B16342" s="32">
        <v>8031</v>
      </c>
      <c r="C16342" s="33" t="s">
        <v>563</v>
      </c>
      <c r="D16342" s="33" t="s">
        <v>564</v>
      </c>
      <c r="E16342" s="34">
        <v>168150</v>
      </c>
      <c r="F16342" s="35">
        <v>1.095</v>
      </c>
      <c r="G16342" s="34">
        <v>249.2</v>
      </c>
    </row>
    <row r="16343" spans="1:7">
      <c r="A16343" s="32">
        <v>2018</v>
      </c>
      <c r="B16343" s="32">
        <v>8031</v>
      </c>
      <c r="C16343" s="33" t="s">
        <v>563</v>
      </c>
      <c r="D16343" s="33" t="s">
        <v>564</v>
      </c>
      <c r="E16343" s="34">
        <v>143930</v>
      </c>
      <c r="F16343" s="35">
        <v>1.095</v>
      </c>
      <c r="G16343" s="34">
        <v>262.2</v>
      </c>
    </row>
    <row r="16344" spans="1:7">
      <c r="A16344" s="32">
        <v>2018</v>
      </c>
      <c r="B16344" s="32">
        <v>8031</v>
      </c>
      <c r="C16344" s="33" t="s">
        <v>563</v>
      </c>
      <c r="D16344" s="33" t="s">
        <v>564</v>
      </c>
      <c r="E16344" s="34">
        <v>136402</v>
      </c>
      <c r="F16344" s="35">
        <v>1.095</v>
      </c>
      <c r="G16344" s="34">
        <v>230.1</v>
      </c>
    </row>
    <row r="16345" spans="1:7">
      <c r="A16345" s="32">
        <v>2018</v>
      </c>
      <c r="B16345" s="32">
        <v>8031</v>
      </c>
      <c r="C16345" s="33" t="s">
        <v>563</v>
      </c>
      <c r="D16345" s="33" t="s">
        <v>564</v>
      </c>
      <c r="E16345" s="34">
        <v>1271</v>
      </c>
      <c r="F16345" s="35">
        <v>1.095</v>
      </c>
      <c r="G16345" s="34">
        <v>257.5</v>
      </c>
    </row>
    <row r="16346" spans="1:7">
      <c r="A16346" s="32">
        <v>2018</v>
      </c>
      <c r="B16346" s="32">
        <v>8031</v>
      </c>
      <c r="C16346" s="33" t="s">
        <v>563</v>
      </c>
      <c r="D16346" s="33" t="s">
        <v>564</v>
      </c>
      <c r="E16346" s="34">
        <v>2399</v>
      </c>
      <c r="F16346" s="35">
        <v>1.095</v>
      </c>
      <c r="G16346" s="34">
        <v>249.5</v>
      </c>
    </row>
    <row r="16347" spans="1:7">
      <c r="A16347" s="32">
        <v>2018</v>
      </c>
      <c r="B16347" s="32">
        <v>8031</v>
      </c>
      <c r="C16347" s="33" t="s">
        <v>563</v>
      </c>
      <c r="D16347" s="33" t="s">
        <v>564</v>
      </c>
      <c r="E16347" s="34">
        <v>5034</v>
      </c>
      <c r="F16347" s="35">
        <v>1.095</v>
      </c>
      <c r="G16347" s="34">
        <v>220</v>
      </c>
    </row>
    <row r="16348" spans="1:7">
      <c r="A16348" s="32">
        <v>2018</v>
      </c>
      <c r="B16348" s="32">
        <v>8031</v>
      </c>
      <c r="C16348" s="33" t="s">
        <v>563</v>
      </c>
      <c r="D16348" s="33" t="s">
        <v>564</v>
      </c>
      <c r="E16348" s="34">
        <v>8038</v>
      </c>
      <c r="F16348" s="35">
        <v>1.095</v>
      </c>
      <c r="G16348" s="34">
        <v>277</v>
      </c>
    </row>
    <row r="16349" spans="1:7">
      <c r="A16349" s="32">
        <v>2018</v>
      </c>
      <c r="B16349" s="32">
        <v>8031</v>
      </c>
      <c r="C16349" s="33" t="s">
        <v>563</v>
      </c>
      <c r="D16349" s="33" t="s">
        <v>564</v>
      </c>
      <c r="E16349" s="34">
        <v>11253</v>
      </c>
      <c r="F16349" s="35">
        <v>1.095</v>
      </c>
      <c r="G16349" s="34">
        <v>268.89999999999998</v>
      </c>
    </row>
    <row r="16350" spans="1:7">
      <c r="A16350" s="32">
        <v>2018</v>
      </c>
      <c r="B16350" s="32">
        <v>8042</v>
      </c>
      <c r="C16350" s="33" t="s">
        <v>353</v>
      </c>
      <c r="D16350" s="33" t="s">
        <v>354</v>
      </c>
      <c r="E16350" s="34">
        <v>58055</v>
      </c>
      <c r="F16350" s="35">
        <v>23.99</v>
      </c>
      <c r="G16350" s="34">
        <v>320.89999999999998</v>
      </c>
    </row>
    <row r="16351" spans="1:7">
      <c r="A16351" s="32">
        <v>2018</v>
      </c>
      <c r="B16351" s="32">
        <v>8042</v>
      </c>
      <c r="C16351" s="33" t="s">
        <v>353</v>
      </c>
      <c r="D16351" s="33" t="s">
        <v>354</v>
      </c>
      <c r="E16351" s="34">
        <v>27577</v>
      </c>
      <c r="F16351" s="35">
        <v>24.007999999999999</v>
      </c>
      <c r="G16351" s="34">
        <v>322.89999999999998</v>
      </c>
    </row>
    <row r="16352" spans="1:7">
      <c r="A16352" s="32">
        <v>2018</v>
      </c>
      <c r="B16352" s="32">
        <v>8042</v>
      </c>
      <c r="C16352" s="33" t="s">
        <v>565</v>
      </c>
      <c r="D16352" s="33" t="s">
        <v>566</v>
      </c>
      <c r="E16352" s="34">
        <v>4952</v>
      </c>
      <c r="F16352" s="35">
        <v>5.79</v>
      </c>
      <c r="G16352" s="34">
        <v>1629.5</v>
      </c>
    </row>
    <row r="16353" spans="1:7">
      <c r="A16353" s="32">
        <v>2018</v>
      </c>
      <c r="B16353" s="32">
        <v>8042</v>
      </c>
      <c r="C16353" s="33" t="s">
        <v>353</v>
      </c>
      <c r="D16353" s="33" t="s">
        <v>354</v>
      </c>
      <c r="E16353" s="34">
        <v>13654</v>
      </c>
      <c r="F16353" s="35">
        <v>24.84</v>
      </c>
      <c r="G16353" s="34">
        <v>327.3</v>
      </c>
    </row>
    <row r="16354" spans="1:7">
      <c r="A16354" s="32">
        <v>2018</v>
      </c>
      <c r="B16354" s="32">
        <v>8042</v>
      </c>
      <c r="C16354" s="33" t="s">
        <v>353</v>
      </c>
      <c r="D16354" s="33" t="s">
        <v>354</v>
      </c>
      <c r="E16354" s="34">
        <v>26997</v>
      </c>
      <c r="F16354" s="35">
        <v>25.56</v>
      </c>
      <c r="G16354" s="34">
        <v>313.8</v>
      </c>
    </row>
    <row r="16355" spans="1:7">
      <c r="A16355" s="32">
        <v>2018</v>
      </c>
      <c r="B16355" s="32">
        <v>8042</v>
      </c>
      <c r="C16355" s="33" t="s">
        <v>353</v>
      </c>
      <c r="D16355" s="33" t="s">
        <v>354</v>
      </c>
      <c r="E16355" s="34">
        <v>122207</v>
      </c>
      <c r="F16355" s="35">
        <v>25.925999999999998</v>
      </c>
      <c r="G16355" s="34">
        <v>300</v>
      </c>
    </row>
    <row r="16356" spans="1:7">
      <c r="A16356" s="32">
        <v>2018</v>
      </c>
      <c r="B16356" s="32">
        <v>8042</v>
      </c>
      <c r="C16356" s="33" t="s">
        <v>353</v>
      </c>
      <c r="D16356" s="33" t="s">
        <v>354</v>
      </c>
      <c r="E16356" s="34">
        <v>14143</v>
      </c>
      <c r="F16356" s="35">
        <v>25.05</v>
      </c>
      <c r="G16356" s="34">
        <v>321</v>
      </c>
    </row>
    <row r="16357" spans="1:7">
      <c r="A16357" s="32">
        <v>2018</v>
      </c>
      <c r="B16357" s="32">
        <v>8048</v>
      </c>
      <c r="C16357" s="33" t="s">
        <v>563</v>
      </c>
      <c r="D16357" s="33" t="s">
        <v>564</v>
      </c>
      <c r="E16357" s="34">
        <v>1351515</v>
      </c>
      <c r="F16357" s="35">
        <v>1.0209999999999999</v>
      </c>
      <c r="G16357" s="34">
        <v>404</v>
      </c>
    </row>
    <row r="16358" spans="1:7">
      <c r="A16358" s="32">
        <v>2018</v>
      </c>
      <c r="B16358" s="32">
        <v>8048</v>
      </c>
      <c r="C16358" s="33" t="s">
        <v>563</v>
      </c>
      <c r="D16358" s="33" t="s">
        <v>564</v>
      </c>
      <c r="E16358" s="34">
        <v>1075000</v>
      </c>
      <c r="F16358" s="35">
        <v>1.0209999999999999</v>
      </c>
      <c r="G16358" s="34">
        <v>404</v>
      </c>
    </row>
    <row r="16359" spans="1:7">
      <c r="A16359" s="32">
        <v>2018</v>
      </c>
      <c r="B16359" s="32">
        <v>8048</v>
      </c>
      <c r="C16359" s="33" t="s">
        <v>563</v>
      </c>
      <c r="D16359" s="33" t="s">
        <v>564</v>
      </c>
      <c r="E16359" s="34">
        <v>566324</v>
      </c>
      <c r="F16359" s="35">
        <v>1.0209999999999999</v>
      </c>
      <c r="G16359" s="34">
        <v>404</v>
      </c>
    </row>
    <row r="16360" spans="1:7">
      <c r="A16360" s="32">
        <v>2018</v>
      </c>
      <c r="B16360" s="32">
        <v>8049</v>
      </c>
      <c r="C16360" s="33" t="s">
        <v>563</v>
      </c>
      <c r="D16360" s="33" t="s">
        <v>564</v>
      </c>
      <c r="E16360" s="34">
        <v>392947</v>
      </c>
      <c r="F16360" s="35">
        <v>1.024</v>
      </c>
      <c r="G16360" s="34">
        <v>460</v>
      </c>
    </row>
    <row r="16361" spans="1:7">
      <c r="A16361" s="32">
        <v>2018</v>
      </c>
      <c r="B16361" s="32">
        <v>8049</v>
      </c>
      <c r="C16361" s="33" t="s">
        <v>563</v>
      </c>
      <c r="D16361" s="33" t="s">
        <v>564</v>
      </c>
      <c r="E16361" s="34">
        <v>435526</v>
      </c>
      <c r="F16361" s="35">
        <v>1.024</v>
      </c>
      <c r="G16361" s="34">
        <v>460</v>
      </c>
    </row>
    <row r="16362" spans="1:7">
      <c r="A16362" s="32">
        <v>2018</v>
      </c>
      <c r="B16362" s="32">
        <v>8054</v>
      </c>
      <c r="C16362" s="33" t="s">
        <v>563</v>
      </c>
      <c r="D16362" s="33" t="s">
        <v>564</v>
      </c>
      <c r="E16362" s="34">
        <v>1936211</v>
      </c>
      <c r="F16362" s="35">
        <v>1.0529999999999999</v>
      </c>
      <c r="G16362" s="34">
        <v>304.89999999999998</v>
      </c>
    </row>
    <row r="16363" spans="1:7">
      <c r="A16363" s="32">
        <v>2018</v>
      </c>
      <c r="B16363" s="32">
        <v>8056</v>
      </c>
      <c r="C16363" s="33" t="s">
        <v>565</v>
      </c>
      <c r="D16363" s="33" t="s">
        <v>566</v>
      </c>
      <c r="E16363" s="34">
        <v>1214</v>
      </c>
      <c r="F16363" s="35">
        <v>5.9</v>
      </c>
      <c r="G16363" s="34">
        <v>1559.7</v>
      </c>
    </row>
    <row r="16364" spans="1:7">
      <c r="A16364" s="32">
        <v>2018</v>
      </c>
      <c r="B16364" s="32">
        <v>8056</v>
      </c>
      <c r="C16364" s="33" t="s">
        <v>565</v>
      </c>
      <c r="D16364" s="33" t="s">
        <v>566</v>
      </c>
      <c r="E16364" s="34">
        <v>471</v>
      </c>
      <c r="F16364" s="35">
        <v>5.9</v>
      </c>
      <c r="G16364" s="34">
        <v>1696.9</v>
      </c>
    </row>
    <row r="16365" spans="1:7">
      <c r="A16365" s="32">
        <v>2018</v>
      </c>
      <c r="B16365" s="32">
        <v>8056</v>
      </c>
      <c r="C16365" s="33" t="s">
        <v>565</v>
      </c>
      <c r="D16365" s="33" t="s">
        <v>566</v>
      </c>
      <c r="E16365" s="34">
        <v>339</v>
      </c>
      <c r="F16365" s="35">
        <v>5.9</v>
      </c>
      <c r="G16365" s="34">
        <v>1516.4</v>
      </c>
    </row>
    <row r="16366" spans="1:7">
      <c r="A16366" s="32">
        <v>2018</v>
      </c>
      <c r="B16366" s="32">
        <v>8056</v>
      </c>
      <c r="C16366" s="33" t="s">
        <v>563</v>
      </c>
      <c r="D16366" s="33" t="s">
        <v>564</v>
      </c>
      <c r="E16366" s="34">
        <v>667153</v>
      </c>
      <c r="F16366" s="35">
        <v>1.0249999999999999</v>
      </c>
      <c r="G16366" s="34">
        <v>300.5</v>
      </c>
    </row>
    <row r="16367" spans="1:7">
      <c r="A16367" s="32">
        <v>2018</v>
      </c>
      <c r="B16367" s="32">
        <v>8056</v>
      </c>
      <c r="C16367" s="33" t="s">
        <v>563</v>
      </c>
      <c r="D16367" s="33" t="s">
        <v>564</v>
      </c>
      <c r="E16367" s="34">
        <v>1156991</v>
      </c>
      <c r="F16367" s="35">
        <v>1.0149999999999999</v>
      </c>
      <c r="G16367" s="34">
        <v>336.6</v>
      </c>
    </row>
    <row r="16368" spans="1:7">
      <c r="A16368" s="32">
        <v>2018</v>
      </c>
      <c r="B16368" s="32">
        <v>8056</v>
      </c>
      <c r="C16368" s="33" t="s">
        <v>563</v>
      </c>
      <c r="D16368" s="33" t="s">
        <v>564</v>
      </c>
      <c r="E16368" s="34">
        <v>361884</v>
      </c>
      <c r="F16368" s="35">
        <v>1.0249999999999999</v>
      </c>
      <c r="G16368" s="34">
        <v>308.2</v>
      </c>
    </row>
    <row r="16369" spans="1:7">
      <c r="A16369" s="32">
        <v>2018</v>
      </c>
      <c r="B16369" s="32">
        <v>8059</v>
      </c>
      <c r="C16369" s="33" t="s">
        <v>563</v>
      </c>
      <c r="D16369" s="33" t="s">
        <v>564</v>
      </c>
      <c r="E16369" s="34">
        <v>7</v>
      </c>
      <c r="F16369" s="35">
        <v>1.02</v>
      </c>
      <c r="G16369" s="34">
        <v>278.3</v>
      </c>
    </row>
    <row r="16370" spans="1:7">
      <c r="A16370" s="32">
        <v>2018</v>
      </c>
      <c r="B16370" s="32">
        <v>8059</v>
      </c>
      <c r="C16370" s="33" t="s">
        <v>563</v>
      </c>
      <c r="D16370" s="33" t="s">
        <v>564</v>
      </c>
      <c r="E16370" s="34">
        <v>22</v>
      </c>
      <c r="F16370" s="35">
        <v>1.02</v>
      </c>
      <c r="G16370" s="34">
        <v>225.2</v>
      </c>
    </row>
    <row r="16371" spans="1:7">
      <c r="A16371" s="32">
        <v>2018</v>
      </c>
      <c r="B16371" s="32">
        <v>8059</v>
      </c>
      <c r="C16371" s="33" t="s">
        <v>563</v>
      </c>
      <c r="D16371" s="33" t="s">
        <v>564</v>
      </c>
      <c r="E16371" s="34">
        <v>96</v>
      </c>
      <c r="F16371" s="35">
        <v>1.02</v>
      </c>
      <c r="G16371" s="34">
        <v>336.9</v>
      </c>
    </row>
    <row r="16372" spans="1:7">
      <c r="A16372" s="32">
        <v>2018</v>
      </c>
      <c r="B16372" s="32">
        <v>8059</v>
      </c>
      <c r="C16372" s="33" t="s">
        <v>563</v>
      </c>
      <c r="D16372" s="33" t="s">
        <v>564</v>
      </c>
      <c r="E16372" s="34">
        <v>142</v>
      </c>
      <c r="F16372" s="35">
        <v>1.02</v>
      </c>
      <c r="G16372" s="34">
        <v>293.8</v>
      </c>
    </row>
    <row r="16373" spans="1:7">
      <c r="A16373" s="32">
        <v>2018</v>
      </c>
      <c r="B16373" s="32">
        <v>8059</v>
      </c>
      <c r="C16373" s="33" t="s">
        <v>563</v>
      </c>
      <c r="D16373" s="33" t="s">
        <v>564</v>
      </c>
      <c r="E16373" s="34">
        <v>402</v>
      </c>
      <c r="F16373" s="35">
        <v>1.02</v>
      </c>
      <c r="G16373" s="34">
        <v>280.60000000000002</v>
      </c>
    </row>
    <row r="16374" spans="1:7">
      <c r="A16374" s="32">
        <v>2018</v>
      </c>
      <c r="B16374" s="32">
        <v>8059</v>
      </c>
      <c r="C16374" s="33" t="s">
        <v>563</v>
      </c>
      <c r="D16374" s="33" t="s">
        <v>564</v>
      </c>
      <c r="E16374" s="34">
        <v>444</v>
      </c>
      <c r="F16374" s="35">
        <v>1.02</v>
      </c>
      <c r="G16374" s="34">
        <v>321.2</v>
      </c>
    </row>
    <row r="16375" spans="1:7">
      <c r="A16375" s="32">
        <v>2018</v>
      </c>
      <c r="B16375" s="32">
        <v>8059</v>
      </c>
      <c r="C16375" s="33" t="s">
        <v>563</v>
      </c>
      <c r="D16375" s="33" t="s">
        <v>564</v>
      </c>
      <c r="E16375" s="34">
        <v>485</v>
      </c>
      <c r="F16375" s="35">
        <v>1.02</v>
      </c>
      <c r="G16375" s="34">
        <v>259.2</v>
      </c>
    </row>
    <row r="16376" spans="1:7">
      <c r="A16376" s="32">
        <v>2018</v>
      </c>
      <c r="B16376" s="32">
        <v>8059</v>
      </c>
      <c r="C16376" s="33" t="s">
        <v>563</v>
      </c>
      <c r="D16376" s="33" t="s">
        <v>564</v>
      </c>
      <c r="E16376" s="34">
        <v>579</v>
      </c>
      <c r="F16376" s="35">
        <v>1.02</v>
      </c>
      <c r="G16376" s="34">
        <v>329.6</v>
      </c>
    </row>
    <row r="16377" spans="1:7">
      <c r="A16377" s="32">
        <v>2018</v>
      </c>
      <c r="B16377" s="32">
        <v>8059</v>
      </c>
      <c r="C16377" s="33" t="s">
        <v>563</v>
      </c>
      <c r="D16377" s="33" t="s">
        <v>564</v>
      </c>
      <c r="E16377" s="34">
        <v>712</v>
      </c>
      <c r="F16377" s="35">
        <v>1.02</v>
      </c>
      <c r="G16377" s="34">
        <v>302.5</v>
      </c>
    </row>
    <row r="16378" spans="1:7">
      <c r="A16378" s="32">
        <v>2018</v>
      </c>
      <c r="B16378" s="32">
        <v>8059</v>
      </c>
      <c r="C16378" s="33" t="s">
        <v>563</v>
      </c>
      <c r="D16378" s="33" t="s">
        <v>564</v>
      </c>
      <c r="E16378" s="34">
        <v>1180</v>
      </c>
      <c r="F16378" s="35">
        <v>1.02</v>
      </c>
      <c r="G16378" s="34">
        <v>335.6</v>
      </c>
    </row>
    <row r="16379" spans="1:7">
      <c r="A16379" s="32">
        <v>2018</v>
      </c>
      <c r="B16379" s="32">
        <v>8059</v>
      </c>
      <c r="C16379" s="33" t="s">
        <v>563</v>
      </c>
      <c r="D16379" s="33" t="s">
        <v>564</v>
      </c>
      <c r="E16379" s="34">
        <v>1636</v>
      </c>
      <c r="F16379" s="35">
        <v>1.02</v>
      </c>
      <c r="G16379" s="34">
        <v>243</v>
      </c>
    </row>
    <row r="16380" spans="1:7">
      <c r="A16380" s="32">
        <v>2018</v>
      </c>
      <c r="B16380" s="32">
        <v>8059</v>
      </c>
      <c r="C16380" s="33" t="s">
        <v>563</v>
      </c>
      <c r="D16380" s="33" t="s">
        <v>564</v>
      </c>
      <c r="E16380" s="34">
        <v>1697</v>
      </c>
      <c r="F16380" s="35">
        <v>1.02</v>
      </c>
      <c r="G16380" s="34">
        <v>304.89999999999998</v>
      </c>
    </row>
    <row r="16381" spans="1:7">
      <c r="A16381" s="32">
        <v>2018</v>
      </c>
      <c r="B16381" s="32">
        <v>8059</v>
      </c>
      <c r="C16381" s="33" t="s">
        <v>563</v>
      </c>
      <c r="D16381" s="33" t="s">
        <v>564</v>
      </c>
      <c r="E16381" s="34">
        <v>2126</v>
      </c>
      <c r="F16381" s="35">
        <v>1.02</v>
      </c>
      <c r="G16381" s="34">
        <v>281.2</v>
      </c>
    </row>
    <row r="16382" spans="1:7">
      <c r="A16382" s="32">
        <v>2018</v>
      </c>
      <c r="B16382" s="32">
        <v>8059</v>
      </c>
      <c r="C16382" s="33" t="s">
        <v>563</v>
      </c>
      <c r="D16382" s="33" t="s">
        <v>564</v>
      </c>
      <c r="E16382" s="34">
        <v>2586</v>
      </c>
      <c r="F16382" s="35">
        <v>1.02</v>
      </c>
      <c r="G16382" s="34">
        <v>249.5</v>
      </c>
    </row>
    <row r="16383" spans="1:7">
      <c r="A16383" s="32">
        <v>2018</v>
      </c>
      <c r="B16383" s="32">
        <v>8059</v>
      </c>
      <c r="C16383" s="33" t="s">
        <v>563</v>
      </c>
      <c r="D16383" s="33" t="s">
        <v>564</v>
      </c>
      <c r="E16383" s="34">
        <v>3093</v>
      </c>
      <c r="F16383" s="35">
        <v>1.02</v>
      </c>
      <c r="G16383" s="34">
        <v>277.7</v>
      </c>
    </row>
    <row r="16384" spans="1:7">
      <c r="A16384" s="32">
        <v>2018</v>
      </c>
      <c r="B16384" s="32">
        <v>8059</v>
      </c>
      <c r="C16384" s="33" t="s">
        <v>563</v>
      </c>
      <c r="D16384" s="33" t="s">
        <v>564</v>
      </c>
      <c r="E16384" s="34">
        <v>4448</v>
      </c>
      <c r="F16384" s="35">
        <v>1.02</v>
      </c>
      <c r="G16384" s="34">
        <v>275.2</v>
      </c>
    </row>
    <row r="16385" spans="1:7">
      <c r="A16385" s="32">
        <v>2018</v>
      </c>
      <c r="B16385" s="32">
        <v>8059</v>
      </c>
      <c r="C16385" s="33" t="s">
        <v>563</v>
      </c>
      <c r="D16385" s="33" t="s">
        <v>564</v>
      </c>
      <c r="E16385" s="34">
        <v>5627</v>
      </c>
      <c r="F16385" s="35">
        <v>1.02</v>
      </c>
      <c r="G16385" s="34">
        <v>320.60000000000002</v>
      </c>
    </row>
    <row r="16386" spans="1:7">
      <c r="A16386" s="32">
        <v>2018</v>
      </c>
      <c r="B16386" s="32">
        <v>8059</v>
      </c>
      <c r="C16386" s="33" t="s">
        <v>563</v>
      </c>
      <c r="D16386" s="33" t="s">
        <v>564</v>
      </c>
      <c r="E16386" s="34">
        <v>10227</v>
      </c>
      <c r="F16386" s="35">
        <v>1.02</v>
      </c>
      <c r="G16386" s="34">
        <v>306</v>
      </c>
    </row>
    <row r="16387" spans="1:7">
      <c r="A16387" s="32">
        <v>2018</v>
      </c>
      <c r="B16387" s="32">
        <v>8059</v>
      </c>
      <c r="C16387" s="33" t="s">
        <v>563</v>
      </c>
      <c r="D16387" s="33" t="s">
        <v>564</v>
      </c>
      <c r="E16387" s="34">
        <v>10804</v>
      </c>
      <c r="F16387" s="35">
        <v>1.02</v>
      </c>
      <c r="G16387" s="34">
        <v>282</v>
      </c>
    </row>
    <row r="16388" spans="1:7">
      <c r="A16388" s="32">
        <v>2018</v>
      </c>
      <c r="B16388" s="32">
        <v>8059</v>
      </c>
      <c r="C16388" s="33" t="s">
        <v>563</v>
      </c>
      <c r="D16388" s="33" t="s">
        <v>564</v>
      </c>
      <c r="E16388" s="34">
        <v>12898</v>
      </c>
      <c r="F16388" s="35">
        <v>1.02</v>
      </c>
      <c r="G16388" s="34">
        <v>311.39999999999998</v>
      </c>
    </row>
    <row r="16389" spans="1:7">
      <c r="A16389" s="32">
        <v>2018</v>
      </c>
      <c r="B16389" s="32">
        <v>8059</v>
      </c>
      <c r="C16389" s="33" t="s">
        <v>563</v>
      </c>
      <c r="D16389" s="33" t="s">
        <v>564</v>
      </c>
      <c r="E16389" s="34">
        <v>14621</v>
      </c>
      <c r="F16389" s="35">
        <v>1.01</v>
      </c>
      <c r="G16389" s="34">
        <v>329.4</v>
      </c>
    </row>
    <row r="16390" spans="1:7">
      <c r="A16390" s="32">
        <v>2018</v>
      </c>
      <c r="B16390" s="32">
        <v>8059</v>
      </c>
      <c r="C16390" s="33" t="s">
        <v>563</v>
      </c>
      <c r="D16390" s="33" t="s">
        <v>564</v>
      </c>
      <c r="E16390" s="34">
        <v>22208</v>
      </c>
      <c r="F16390" s="35">
        <v>1.02</v>
      </c>
      <c r="G16390" s="34">
        <v>313</v>
      </c>
    </row>
    <row r="16391" spans="1:7">
      <c r="A16391" s="32">
        <v>2018</v>
      </c>
      <c r="B16391" s="32">
        <v>8063</v>
      </c>
      <c r="C16391" s="33" t="s">
        <v>563</v>
      </c>
      <c r="D16391" s="33" t="s">
        <v>564</v>
      </c>
      <c r="E16391" s="34">
        <v>14821</v>
      </c>
      <c r="F16391" s="35">
        <v>1.03</v>
      </c>
      <c r="G16391" s="34" t="s">
        <v>364</v>
      </c>
    </row>
    <row r="16392" spans="1:7">
      <c r="A16392" s="32">
        <v>2018</v>
      </c>
      <c r="B16392" s="32">
        <v>8066</v>
      </c>
      <c r="C16392" s="33" t="s">
        <v>565</v>
      </c>
      <c r="D16392" s="33" t="s">
        <v>566</v>
      </c>
      <c r="E16392" s="34">
        <v>3500</v>
      </c>
      <c r="F16392" s="35">
        <v>5.88</v>
      </c>
      <c r="G16392" s="34">
        <v>2401.1</v>
      </c>
    </row>
    <row r="16393" spans="1:7">
      <c r="A16393" s="32">
        <v>2018</v>
      </c>
      <c r="B16393" s="32">
        <v>8066</v>
      </c>
      <c r="C16393" s="33" t="s">
        <v>363</v>
      </c>
      <c r="D16393" s="33" t="s">
        <v>354</v>
      </c>
      <c r="E16393" s="34">
        <v>111875</v>
      </c>
      <c r="F16393" s="35">
        <v>19.07</v>
      </c>
      <c r="G16393" s="34">
        <v>223.8</v>
      </c>
    </row>
    <row r="16394" spans="1:7">
      <c r="A16394" s="32">
        <v>2018</v>
      </c>
      <c r="B16394" s="32">
        <v>8066</v>
      </c>
      <c r="C16394" s="33" t="s">
        <v>363</v>
      </c>
      <c r="D16394" s="33" t="s">
        <v>354</v>
      </c>
      <c r="E16394" s="34">
        <v>104471</v>
      </c>
      <c r="F16394" s="35">
        <v>18.646000000000001</v>
      </c>
      <c r="G16394" s="34">
        <v>349.9</v>
      </c>
    </row>
    <row r="16395" spans="1:7">
      <c r="A16395" s="32">
        <v>2018</v>
      </c>
      <c r="B16395" s="32">
        <v>8066</v>
      </c>
      <c r="C16395" s="33" t="s">
        <v>363</v>
      </c>
      <c r="D16395" s="33" t="s">
        <v>354</v>
      </c>
      <c r="E16395" s="34">
        <v>129994</v>
      </c>
      <c r="F16395" s="35">
        <v>18.646000000000001</v>
      </c>
      <c r="G16395" s="34">
        <v>349.9</v>
      </c>
    </row>
    <row r="16396" spans="1:7">
      <c r="A16396" s="32">
        <v>2018</v>
      </c>
      <c r="B16396" s="32">
        <v>8068</v>
      </c>
      <c r="C16396" s="33" t="s">
        <v>563</v>
      </c>
      <c r="D16396" s="33" t="s">
        <v>564</v>
      </c>
      <c r="E16396" s="34">
        <v>1587</v>
      </c>
      <c r="F16396" s="35">
        <v>1.036</v>
      </c>
      <c r="G16396" s="34">
        <v>46152.6</v>
      </c>
    </row>
    <row r="16397" spans="1:7">
      <c r="A16397" s="32">
        <v>2018</v>
      </c>
      <c r="B16397" s="32">
        <v>8068</v>
      </c>
      <c r="C16397" s="33" t="s">
        <v>563</v>
      </c>
      <c r="D16397" s="33" t="s">
        <v>564</v>
      </c>
      <c r="E16397" s="34">
        <v>2930652</v>
      </c>
      <c r="F16397" s="35">
        <v>1.036</v>
      </c>
      <c r="G16397" s="34">
        <v>227.7</v>
      </c>
    </row>
    <row r="16398" spans="1:7">
      <c r="A16398" s="32">
        <v>2018</v>
      </c>
      <c r="B16398" s="32">
        <v>8069</v>
      </c>
      <c r="C16398" s="33" t="s">
        <v>353</v>
      </c>
      <c r="D16398" s="33" t="s">
        <v>354</v>
      </c>
      <c r="E16398" s="34">
        <v>22612</v>
      </c>
      <c r="F16398" s="35">
        <v>24.594000000000001</v>
      </c>
      <c r="G16398" s="34">
        <v>158.4</v>
      </c>
    </row>
    <row r="16399" spans="1:7">
      <c r="A16399" s="32">
        <v>2018</v>
      </c>
      <c r="B16399" s="32">
        <v>8069</v>
      </c>
      <c r="C16399" s="33" t="s">
        <v>353</v>
      </c>
      <c r="D16399" s="33" t="s">
        <v>354</v>
      </c>
      <c r="E16399" s="34">
        <v>11987</v>
      </c>
      <c r="F16399" s="35">
        <v>24.44</v>
      </c>
      <c r="G16399" s="34">
        <v>185.4</v>
      </c>
    </row>
    <row r="16400" spans="1:7">
      <c r="A16400" s="32">
        <v>2018</v>
      </c>
      <c r="B16400" s="32">
        <v>8069</v>
      </c>
      <c r="C16400" s="33" t="s">
        <v>353</v>
      </c>
      <c r="D16400" s="33" t="s">
        <v>354</v>
      </c>
      <c r="E16400" s="34">
        <v>5209</v>
      </c>
      <c r="F16400" s="35">
        <v>24.439</v>
      </c>
      <c r="G16400" s="34">
        <v>185.5</v>
      </c>
    </row>
    <row r="16401" spans="1:7">
      <c r="A16401" s="32">
        <v>2018</v>
      </c>
      <c r="B16401" s="32">
        <v>8069</v>
      </c>
      <c r="C16401" s="33" t="s">
        <v>353</v>
      </c>
      <c r="D16401" s="33" t="s">
        <v>354</v>
      </c>
      <c r="E16401" s="34">
        <v>2463</v>
      </c>
      <c r="F16401" s="35">
        <v>23.292000000000002</v>
      </c>
      <c r="G16401" s="34">
        <v>194.7</v>
      </c>
    </row>
    <row r="16402" spans="1:7">
      <c r="A16402" s="32">
        <v>2018</v>
      </c>
      <c r="B16402" s="32">
        <v>8069</v>
      </c>
      <c r="C16402" s="33" t="s">
        <v>353</v>
      </c>
      <c r="D16402" s="33" t="s">
        <v>354</v>
      </c>
      <c r="E16402" s="34">
        <v>78453</v>
      </c>
      <c r="F16402" s="35">
        <v>20.881</v>
      </c>
      <c r="G16402" s="34">
        <v>217.1</v>
      </c>
    </row>
    <row r="16403" spans="1:7">
      <c r="A16403" s="32">
        <v>2018</v>
      </c>
      <c r="B16403" s="32">
        <v>8069</v>
      </c>
      <c r="C16403" s="33" t="s">
        <v>353</v>
      </c>
      <c r="D16403" s="33" t="s">
        <v>354</v>
      </c>
      <c r="E16403" s="34">
        <v>54178</v>
      </c>
      <c r="F16403" s="35">
        <v>24.686</v>
      </c>
      <c r="G16403" s="34">
        <v>183.5</v>
      </c>
    </row>
    <row r="16404" spans="1:7">
      <c r="A16404" s="32">
        <v>2018</v>
      </c>
      <c r="B16404" s="32">
        <v>8073</v>
      </c>
      <c r="C16404" s="33" t="s">
        <v>563</v>
      </c>
      <c r="D16404" s="33" t="s">
        <v>564</v>
      </c>
      <c r="E16404" s="34">
        <v>41727</v>
      </c>
      <c r="F16404" s="35">
        <v>1.0880000000000001</v>
      </c>
      <c r="G16404" s="34">
        <v>151.30000000000001</v>
      </c>
    </row>
    <row r="16405" spans="1:7">
      <c r="A16405" s="32">
        <v>2018</v>
      </c>
      <c r="B16405" s="32">
        <v>8073</v>
      </c>
      <c r="C16405" s="33" t="s">
        <v>563</v>
      </c>
      <c r="D16405" s="33" t="s">
        <v>564</v>
      </c>
      <c r="E16405" s="34">
        <v>23354</v>
      </c>
      <c r="F16405" s="35">
        <v>1.089</v>
      </c>
      <c r="G16405" s="34">
        <v>184.2</v>
      </c>
    </row>
    <row r="16406" spans="1:7">
      <c r="A16406" s="32">
        <v>2018</v>
      </c>
      <c r="B16406" s="32">
        <v>8073</v>
      </c>
      <c r="C16406" s="33" t="s">
        <v>563</v>
      </c>
      <c r="D16406" s="33" t="s">
        <v>564</v>
      </c>
      <c r="E16406" s="34">
        <v>75355</v>
      </c>
      <c r="F16406" s="35">
        <v>1.087</v>
      </c>
      <c r="G16406" s="34">
        <v>206.5</v>
      </c>
    </row>
    <row r="16407" spans="1:7">
      <c r="A16407" s="32">
        <v>2018</v>
      </c>
      <c r="B16407" s="32">
        <v>8102</v>
      </c>
      <c r="C16407" s="33" t="s">
        <v>353</v>
      </c>
      <c r="D16407" s="33" t="s">
        <v>354</v>
      </c>
      <c r="E16407" s="34">
        <v>79902</v>
      </c>
      <c r="F16407" s="35">
        <v>25.07</v>
      </c>
      <c r="G16407" s="34" t="s">
        <v>364</v>
      </c>
    </row>
    <row r="16408" spans="1:7">
      <c r="A16408" s="32">
        <v>2018</v>
      </c>
      <c r="B16408" s="32">
        <v>8102</v>
      </c>
      <c r="C16408" s="33" t="s">
        <v>353</v>
      </c>
      <c r="D16408" s="33" t="s">
        <v>354</v>
      </c>
      <c r="E16408" s="34">
        <v>79902</v>
      </c>
      <c r="F16408" s="35">
        <v>25.07</v>
      </c>
      <c r="G16408" s="34" t="s">
        <v>364</v>
      </c>
    </row>
    <row r="16409" spans="1:7">
      <c r="A16409" s="32">
        <v>2018</v>
      </c>
      <c r="B16409" s="32">
        <v>8102</v>
      </c>
      <c r="C16409" s="33" t="s">
        <v>353</v>
      </c>
      <c r="D16409" s="33" t="s">
        <v>354</v>
      </c>
      <c r="E16409" s="34">
        <v>47461</v>
      </c>
      <c r="F16409" s="35">
        <v>24.978000000000002</v>
      </c>
      <c r="G16409" s="34" t="s">
        <v>364</v>
      </c>
    </row>
    <row r="16410" spans="1:7">
      <c r="A16410" s="32">
        <v>2018</v>
      </c>
      <c r="B16410" s="32">
        <v>8102</v>
      </c>
      <c r="C16410" s="33" t="s">
        <v>353</v>
      </c>
      <c r="D16410" s="33" t="s">
        <v>354</v>
      </c>
      <c r="E16410" s="34">
        <v>18387</v>
      </c>
      <c r="F16410" s="35">
        <v>24.853999999999999</v>
      </c>
      <c r="G16410" s="34" t="s">
        <v>364</v>
      </c>
    </row>
    <row r="16411" spans="1:7">
      <c r="A16411" s="32">
        <v>2018</v>
      </c>
      <c r="B16411" s="32">
        <v>8102</v>
      </c>
      <c r="C16411" s="33" t="s">
        <v>353</v>
      </c>
      <c r="D16411" s="33" t="s">
        <v>354</v>
      </c>
      <c r="E16411" s="34">
        <v>18142</v>
      </c>
      <c r="F16411" s="35">
        <v>24.88</v>
      </c>
      <c r="G16411" s="34" t="s">
        <v>364</v>
      </c>
    </row>
    <row r="16412" spans="1:7">
      <c r="A16412" s="32">
        <v>2018</v>
      </c>
      <c r="B16412" s="32">
        <v>8102</v>
      </c>
      <c r="C16412" s="33" t="s">
        <v>353</v>
      </c>
      <c r="D16412" s="33" t="s">
        <v>354</v>
      </c>
      <c r="E16412" s="34">
        <v>29374</v>
      </c>
      <c r="F16412" s="35">
        <v>25.16</v>
      </c>
      <c r="G16412" s="34" t="s">
        <v>364</v>
      </c>
    </row>
    <row r="16413" spans="1:7">
      <c r="A16413" s="32">
        <v>2018</v>
      </c>
      <c r="B16413" s="32">
        <v>8102</v>
      </c>
      <c r="C16413" s="33" t="s">
        <v>353</v>
      </c>
      <c r="D16413" s="33" t="s">
        <v>354</v>
      </c>
      <c r="E16413" s="34">
        <v>265468</v>
      </c>
      <c r="F16413" s="35">
        <v>24.724</v>
      </c>
      <c r="G16413" s="34" t="s">
        <v>364</v>
      </c>
    </row>
    <row r="16414" spans="1:7">
      <c r="A16414" s="32">
        <v>2018</v>
      </c>
      <c r="B16414" s="32">
        <v>8102</v>
      </c>
      <c r="C16414" s="33" t="s">
        <v>353</v>
      </c>
      <c r="D16414" s="33" t="s">
        <v>354</v>
      </c>
      <c r="E16414" s="34">
        <v>131631</v>
      </c>
      <c r="F16414" s="35">
        <v>24.963999999999999</v>
      </c>
      <c r="G16414" s="34" t="s">
        <v>364</v>
      </c>
    </row>
    <row r="16415" spans="1:7">
      <c r="A16415" s="32">
        <v>2018</v>
      </c>
      <c r="B16415" s="32">
        <v>8219</v>
      </c>
      <c r="C16415" s="33" t="s">
        <v>363</v>
      </c>
      <c r="D16415" s="33" t="s">
        <v>354</v>
      </c>
      <c r="E16415" s="34">
        <v>43470</v>
      </c>
      <c r="F16415" s="35">
        <v>17.46</v>
      </c>
      <c r="G16415" s="34">
        <v>152.5</v>
      </c>
    </row>
    <row r="16416" spans="1:7">
      <c r="A16416" s="32">
        <v>2018</v>
      </c>
      <c r="B16416" s="32">
        <v>8219</v>
      </c>
      <c r="C16416" s="33" t="s">
        <v>563</v>
      </c>
      <c r="D16416" s="33" t="s">
        <v>564</v>
      </c>
      <c r="E16416" s="34">
        <v>1038</v>
      </c>
      <c r="F16416" s="35">
        <v>1.1299999999999999</v>
      </c>
      <c r="G16416" s="34">
        <v>9797.5</v>
      </c>
    </row>
    <row r="16417" spans="1:7">
      <c r="A16417" s="32">
        <v>2018</v>
      </c>
      <c r="B16417" s="32">
        <v>8222</v>
      </c>
      <c r="C16417" s="33" t="s">
        <v>362</v>
      </c>
      <c r="D16417" s="33" t="s">
        <v>354</v>
      </c>
      <c r="E16417" s="34">
        <v>182562</v>
      </c>
      <c r="F16417" s="35">
        <v>13.768000000000001</v>
      </c>
      <c r="G16417" s="34">
        <v>203</v>
      </c>
    </row>
    <row r="16418" spans="1:7">
      <c r="A16418" s="32">
        <v>2018</v>
      </c>
      <c r="B16418" s="32">
        <v>8222</v>
      </c>
      <c r="C16418" s="33" t="s">
        <v>565</v>
      </c>
      <c r="D16418" s="33" t="s">
        <v>566</v>
      </c>
      <c r="E16418" s="34">
        <v>1556</v>
      </c>
      <c r="F16418" s="35">
        <v>6</v>
      </c>
      <c r="G16418" s="34">
        <v>1606.3</v>
      </c>
    </row>
    <row r="16419" spans="1:7">
      <c r="A16419" s="32">
        <v>2018</v>
      </c>
      <c r="B16419" s="32">
        <v>8223</v>
      </c>
      <c r="C16419" s="33" t="s">
        <v>363</v>
      </c>
      <c r="D16419" s="33" t="s">
        <v>354</v>
      </c>
      <c r="E16419" s="34">
        <v>104884</v>
      </c>
      <c r="F16419" s="35">
        <v>18.05</v>
      </c>
      <c r="G16419" s="34">
        <v>239</v>
      </c>
    </row>
    <row r="16420" spans="1:7">
      <c r="A16420" s="32">
        <v>2018</v>
      </c>
      <c r="B16420" s="32">
        <v>8223</v>
      </c>
      <c r="C16420" s="33" t="s">
        <v>363</v>
      </c>
      <c r="D16420" s="33" t="s">
        <v>354</v>
      </c>
      <c r="E16420" s="34">
        <v>218889</v>
      </c>
      <c r="F16420" s="35">
        <v>18.62</v>
      </c>
      <c r="G16420" s="34">
        <v>170.1</v>
      </c>
    </row>
    <row r="16421" spans="1:7">
      <c r="A16421" s="32">
        <v>2018</v>
      </c>
      <c r="B16421" s="32">
        <v>8223</v>
      </c>
      <c r="C16421" s="33" t="s">
        <v>363</v>
      </c>
      <c r="D16421" s="33" t="s">
        <v>354</v>
      </c>
      <c r="E16421" s="34">
        <v>75481</v>
      </c>
      <c r="F16421" s="35">
        <v>17.71</v>
      </c>
      <c r="G16421" s="34">
        <v>207.8</v>
      </c>
    </row>
    <row r="16422" spans="1:7">
      <c r="A16422" s="32">
        <v>2018</v>
      </c>
      <c r="B16422" s="32">
        <v>8223</v>
      </c>
      <c r="C16422" s="33" t="s">
        <v>565</v>
      </c>
      <c r="D16422" s="33" t="s">
        <v>566</v>
      </c>
      <c r="E16422" s="34">
        <v>3823</v>
      </c>
      <c r="F16422" s="35">
        <v>5.5</v>
      </c>
      <c r="G16422" s="34">
        <v>1803</v>
      </c>
    </row>
    <row r="16423" spans="1:7">
      <c r="A16423" s="32">
        <v>2018</v>
      </c>
      <c r="B16423" s="32">
        <v>8224</v>
      </c>
      <c r="C16423" s="33" t="s">
        <v>353</v>
      </c>
      <c r="D16423" s="33" t="s">
        <v>354</v>
      </c>
      <c r="E16423" s="34">
        <v>24540</v>
      </c>
      <c r="F16423" s="35">
        <v>24.1</v>
      </c>
      <c r="G16423" s="34">
        <v>249.5</v>
      </c>
    </row>
    <row r="16424" spans="1:7">
      <c r="A16424" s="32">
        <v>2018</v>
      </c>
      <c r="B16424" s="32">
        <v>8224</v>
      </c>
      <c r="C16424" s="33" t="s">
        <v>565</v>
      </c>
      <c r="D16424" s="33" t="s">
        <v>566</v>
      </c>
      <c r="E16424" s="34">
        <v>1307</v>
      </c>
      <c r="F16424" s="35">
        <v>5.8339999999999996</v>
      </c>
      <c r="G16424" s="34">
        <v>1893</v>
      </c>
    </row>
    <row r="16425" spans="1:7">
      <c r="A16425" s="32">
        <v>2018</v>
      </c>
      <c r="B16425" s="32">
        <v>8224</v>
      </c>
      <c r="C16425" s="33" t="s">
        <v>363</v>
      </c>
      <c r="D16425" s="33" t="s">
        <v>354</v>
      </c>
      <c r="E16425" s="34">
        <v>60502</v>
      </c>
      <c r="F16425" s="35">
        <v>19.3</v>
      </c>
      <c r="G16425" s="34">
        <v>330.7</v>
      </c>
    </row>
    <row r="16426" spans="1:7">
      <c r="A16426" s="32">
        <v>2018</v>
      </c>
      <c r="B16426" s="32">
        <v>8226</v>
      </c>
      <c r="C16426" s="33" t="s">
        <v>353</v>
      </c>
      <c r="D16426" s="33" t="s">
        <v>354</v>
      </c>
      <c r="E16426" s="34">
        <v>11361</v>
      </c>
      <c r="F16426" s="35">
        <v>25.68</v>
      </c>
      <c r="G16426" s="34" t="s">
        <v>364</v>
      </c>
    </row>
    <row r="16427" spans="1:7">
      <c r="A16427" s="32">
        <v>2018</v>
      </c>
      <c r="B16427" s="32">
        <v>8226</v>
      </c>
      <c r="C16427" s="33" t="s">
        <v>353</v>
      </c>
      <c r="D16427" s="33" t="s">
        <v>354</v>
      </c>
      <c r="E16427" s="34">
        <v>947</v>
      </c>
      <c r="F16427" s="35">
        <v>24.94</v>
      </c>
      <c r="G16427" s="34" t="s">
        <v>364</v>
      </c>
    </row>
    <row r="16428" spans="1:7">
      <c r="A16428" s="32">
        <v>2018</v>
      </c>
      <c r="B16428" s="32">
        <v>8226</v>
      </c>
      <c r="C16428" s="33" t="s">
        <v>353</v>
      </c>
      <c r="D16428" s="33" t="s">
        <v>354</v>
      </c>
      <c r="E16428" s="34">
        <v>59333</v>
      </c>
      <c r="F16428" s="35">
        <v>25.12</v>
      </c>
      <c r="G16428" s="34" t="s">
        <v>364</v>
      </c>
    </row>
    <row r="16429" spans="1:7">
      <c r="A16429" s="32">
        <v>2018</v>
      </c>
      <c r="B16429" s="32">
        <v>8226</v>
      </c>
      <c r="C16429" s="33" t="s">
        <v>563</v>
      </c>
      <c r="D16429" s="33" t="s">
        <v>564</v>
      </c>
      <c r="E16429" s="34">
        <v>1960</v>
      </c>
      <c r="F16429" s="35">
        <v>1.03</v>
      </c>
      <c r="G16429" s="34" t="s">
        <v>364</v>
      </c>
    </row>
    <row r="16430" spans="1:7">
      <c r="A16430" s="32">
        <v>2018</v>
      </c>
      <c r="B16430" s="32">
        <v>8816</v>
      </c>
      <c r="C16430" s="33" t="s">
        <v>353</v>
      </c>
      <c r="D16430" s="33" t="s">
        <v>354</v>
      </c>
      <c r="E16430" s="34">
        <v>16834</v>
      </c>
      <c r="F16430" s="35">
        <v>22.524999999999999</v>
      </c>
      <c r="G16430" s="34">
        <v>249.1</v>
      </c>
    </row>
    <row r="16431" spans="1:7">
      <c r="A16431" s="32">
        <v>2018</v>
      </c>
      <c r="B16431" s="32">
        <v>8823</v>
      </c>
      <c r="C16431" s="33" t="s">
        <v>567</v>
      </c>
      <c r="D16431" s="33" t="s">
        <v>566</v>
      </c>
      <c r="E16431" s="34">
        <v>68599</v>
      </c>
      <c r="F16431" s="35">
        <v>6.3159999999999998</v>
      </c>
      <c r="G16431" s="34">
        <v>1405.8</v>
      </c>
    </row>
    <row r="16432" spans="1:7">
      <c r="A16432" s="32">
        <v>2018</v>
      </c>
      <c r="B16432" s="32">
        <v>8823</v>
      </c>
      <c r="C16432" s="33" t="s">
        <v>567</v>
      </c>
      <c r="D16432" s="33" t="s">
        <v>566</v>
      </c>
      <c r="E16432" s="34">
        <v>68846</v>
      </c>
      <c r="F16432" s="35">
        <v>6.3159999999999998</v>
      </c>
      <c r="G16432" s="34">
        <v>1405.8</v>
      </c>
    </row>
    <row r="16433" spans="1:7">
      <c r="A16433" s="32">
        <v>2018</v>
      </c>
      <c r="B16433" s="32">
        <v>8823</v>
      </c>
      <c r="C16433" s="33" t="s">
        <v>567</v>
      </c>
      <c r="D16433" s="33" t="s">
        <v>566</v>
      </c>
      <c r="E16433" s="34">
        <v>68645</v>
      </c>
      <c r="F16433" s="35">
        <v>6.319</v>
      </c>
      <c r="G16433" s="34">
        <v>1405.8</v>
      </c>
    </row>
    <row r="16434" spans="1:7">
      <c r="A16434" s="32">
        <v>2018</v>
      </c>
      <c r="B16434" s="32">
        <v>8823</v>
      </c>
      <c r="C16434" s="33" t="s">
        <v>567</v>
      </c>
      <c r="D16434" s="33" t="s">
        <v>566</v>
      </c>
      <c r="E16434" s="34">
        <v>68604</v>
      </c>
      <c r="F16434" s="35">
        <v>6.3159999999999998</v>
      </c>
      <c r="G16434" s="34">
        <v>1405.8</v>
      </c>
    </row>
    <row r="16435" spans="1:7">
      <c r="A16435" s="32">
        <v>2018</v>
      </c>
      <c r="B16435" s="32">
        <v>8823</v>
      </c>
      <c r="C16435" s="33" t="s">
        <v>567</v>
      </c>
      <c r="D16435" s="33" t="s">
        <v>566</v>
      </c>
      <c r="E16435" s="34">
        <v>68492</v>
      </c>
      <c r="F16435" s="35">
        <v>6.3079999999999998</v>
      </c>
      <c r="G16435" s="34">
        <v>1405.8</v>
      </c>
    </row>
    <row r="16436" spans="1:7">
      <c r="A16436" s="32">
        <v>2018</v>
      </c>
      <c r="B16436" s="32">
        <v>8823</v>
      </c>
      <c r="C16436" s="33" t="s">
        <v>567</v>
      </c>
      <c r="D16436" s="33" t="s">
        <v>566</v>
      </c>
      <c r="E16436" s="34">
        <v>42748</v>
      </c>
      <c r="F16436" s="35">
        <v>6.31</v>
      </c>
      <c r="G16436" s="34">
        <v>1388.3</v>
      </c>
    </row>
    <row r="16437" spans="1:7">
      <c r="A16437" s="32">
        <v>2018</v>
      </c>
      <c r="B16437" s="32">
        <v>8823</v>
      </c>
      <c r="C16437" s="33" t="s">
        <v>567</v>
      </c>
      <c r="D16437" s="33" t="s">
        <v>566</v>
      </c>
      <c r="E16437" s="34">
        <v>68224</v>
      </c>
      <c r="F16437" s="35">
        <v>6.32</v>
      </c>
      <c r="G16437" s="34">
        <v>1405.7</v>
      </c>
    </row>
    <row r="16438" spans="1:7">
      <c r="A16438" s="32">
        <v>2018</v>
      </c>
      <c r="B16438" s="32">
        <v>8824</v>
      </c>
      <c r="C16438" s="33" t="s">
        <v>567</v>
      </c>
      <c r="D16438" s="33" t="s">
        <v>566</v>
      </c>
      <c r="E16438" s="34">
        <v>95563</v>
      </c>
      <c r="F16438" s="35">
        <v>5.8120000000000003</v>
      </c>
      <c r="G16438" s="34">
        <v>1629</v>
      </c>
    </row>
    <row r="16439" spans="1:7">
      <c r="A16439" s="32">
        <v>2018</v>
      </c>
      <c r="B16439" s="32">
        <v>8827</v>
      </c>
      <c r="C16439" s="33" t="s">
        <v>353</v>
      </c>
      <c r="D16439" s="33" t="s">
        <v>354</v>
      </c>
      <c r="E16439" s="34">
        <v>23957</v>
      </c>
      <c r="F16439" s="35">
        <v>22.065999999999999</v>
      </c>
      <c r="G16439" s="34">
        <v>238</v>
      </c>
    </row>
    <row r="16440" spans="1:7">
      <c r="A16440" s="32">
        <v>2018</v>
      </c>
      <c r="B16440" s="32">
        <v>8827</v>
      </c>
      <c r="C16440" s="33" t="s">
        <v>353</v>
      </c>
      <c r="D16440" s="33" t="s">
        <v>354</v>
      </c>
      <c r="E16440" s="34">
        <v>28518</v>
      </c>
      <c r="F16440" s="35">
        <v>25.686</v>
      </c>
      <c r="G16440" s="34">
        <v>239.5</v>
      </c>
    </row>
    <row r="16441" spans="1:7">
      <c r="A16441" s="32">
        <v>2018</v>
      </c>
      <c r="B16441" s="32">
        <v>8827</v>
      </c>
      <c r="C16441" s="33" t="s">
        <v>353</v>
      </c>
      <c r="D16441" s="33" t="s">
        <v>354</v>
      </c>
      <c r="E16441" s="34">
        <v>46308</v>
      </c>
      <c r="F16441" s="35">
        <v>22.411999999999999</v>
      </c>
      <c r="G16441" s="34">
        <v>236</v>
      </c>
    </row>
    <row r="16442" spans="1:7">
      <c r="A16442" s="32">
        <v>2018</v>
      </c>
      <c r="B16442" s="32">
        <v>8827</v>
      </c>
      <c r="C16442" s="33" t="s">
        <v>353</v>
      </c>
      <c r="D16442" s="33" t="s">
        <v>354</v>
      </c>
      <c r="E16442" s="34">
        <v>20046</v>
      </c>
      <c r="F16442" s="35">
        <v>23.164000000000001</v>
      </c>
      <c r="G16442" s="34">
        <v>226.5</v>
      </c>
    </row>
    <row r="16443" spans="1:7">
      <c r="A16443" s="32">
        <v>2018</v>
      </c>
      <c r="B16443" s="32">
        <v>8827</v>
      </c>
      <c r="C16443" s="33" t="s">
        <v>353</v>
      </c>
      <c r="D16443" s="33" t="s">
        <v>354</v>
      </c>
      <c r="E16443" s="34">
        <v>18665</v>
      </c>
      <c r="F16443" s="35">
        <v>23.713999999999999</v>
      </c>
      <c r="G16443" s="34">
        <v>220</v>
      </c>
    </row>
    <row r="16444" spans="1:7">
      <c r="A16444" s="32">
        <v>2018</v>
      </c>
      <c r="B16444" s="32">
        <v>8827</v>
      </c>
      <c r="C16444" s="33" t="s">
        <v>353</v>
      </c>
      <c r="D16444" s="33" t="s">
        <v>354</v>
      </c>
      <c r="E16444" s="34">
        <v>31166</v>
      </c>
      <c r="F16444" s="35">
        <v>23.122</v>
      </c>
      <c r="G16444" s="34">
        <v>253.4</v>
      </c>
    </row>
    <row r="16445" spans="1:7">
      <c r="A16445" s="32">
        <v>2018</v>
      </c>
      <c r="B16445" s="32">
        <v>8831</v>
      </c>
      <c r="C16445" s="33" t="s">
        <v>563</v>
      </c>
      <c r="D16445" s="33" t="s">
        <v>564</v>
      </c>
      <c r="E16445" s="34">
        <v>96192</v>
      </c>
      <c r="F16445" s="35">
        <v>1.03</v>
      </c>
      <c r="G16445" s="34">
        <v>300.60000000000002</v>
      </c>
    </row>
    <row r="16446" spans="1:7">
      <c r="A16446" s="32">
        <v>2018</v>
      </c>
      <c r="B16446" s="32">
        <v>8831</v>
      </c>
      <c r="C16446" s="33" t="s">
        <v>563</v>
      </c>
      <c r="D16446" s="33" t="s">
        <v>564</v>
      </c>
      <c r="E16446" s="34">
        <v>18917</v>
      </c>
      <c r="F16446" s="35">
        <v>1.03</v>
      </c>
      <c r="G16446" s="34">
        <v>295.3</v>
      </c>
    </row>
    <row r="16447" spans="1:7">
      <c r="A16447" s="32">
        <v>2018</v>
      </c>
      <c r="B16447" s="32">
        <v>8832</v>
      </c>
      <c r="C16447" s="33" t="s">
        <v>563</v>
      </c>
      <c r="D16447" s="33" t="s">
        <v>564</v>
      </c>
      <c r="E16447" s="34">
        <v>145584</v>
      </c>
      <c r="F16447" s="35">
        <v>1.03</v>
      </c>
      <c r="G16447" s="34">
        <v>315.2</v>
      </c>
    </row>
    <row r="16448" spans="1:7">
      <c r="A16448" s="32">
        <v>2018</v>
      </c>
      <c r="B16448" s="32">
        <v>8832</v>
      </c>
      <c r="C16448" s="33" t="s">
        <v>563</v>
      </c>
      <c r="D16448" s="33" t="s">
        <v>564</v>
      </c>
      <c r="E16448" s="34">
        <v>177052</v>
      </c>
      <c r="F16448" s="35">
        <v>1.03</v>
      </c>
      <c r="G16448" s="34">
        <v>297.60000000000002</v>
      </c>
    </row>
    <row r="16449" spans="1:7">
      <c r="A16449" s="32">
        <v>2018</v>
      </c>
      <c r="B16449" s="32">
        <v>8832</v>
      </c>
      <c r="C16449" s="33" t="s">
        <v>563</v>
      </c>
      <c r="D16449" s="33" t="s">
        <v>564</v>
      </c>
      <c r="E16449" s="34">
        <v>8434</v>
      </c>
      <c r="F16449" s="35">
        <v>1.03</v>
      </c>
      <c r="G16449" s="34">
        <v>312.39999999999998</v>
      </c>
    </row>
    <row r="16450" spans="1:7">
      <c r="A16450" s="32">
        <v>2018</v>
      </c>
      <c r="B16450" s="32">
        <v>8832</v>
      </c>
      <c r="C16450" s="33" t="s">
        <v>563</v>
      </c>
      <c r="D16450" s="33" t="s">
        <v>564</v>
      </c>
      <c r="E16450" s="34">
        <v>9575</v>
      </c>
      <c r="F16450" s="35">
        <v>1.03</v>
      </c>
      <c r="G16450" s="34">
        <v>312.60000000000002</v>
      </c>
    </row>
    <row r="16451" spans="1:7">
      <c r="A16451" s="32">
        <v>2018</v>
      </c>
      <c r="B16451" s="32">
        <v>8832</v>
      </c>
      <c r="C16451" s="33" t="s">
        <v>563</v>
      </c>
      <c r="D16451" s="33" t="s">
        <v>564</v>
      </c>
      <c r="E16451" s="34">
        <v>24272</v>
      </c>
      <c r="F16451" s="35">
        <v>1.03</v>
      </c>
      <c r="G16451" s="34">
        <v>292.8</v>
      </c>
    </row>
    <row r="16452" spans="1:7">
      <c r="A16452" s="32">
        <v>2018</v>
      </c>
      <c r="B16452" s="32">
        <v>8832</v>
      </c>
      <c r="C16452" s="33" t="s">
        <v>563</v>
      </c>
      <c r="D16452" s="33" t="s">
        <v>564</v>
      </c>
      <c r="E16452" s="34">
        <v>38835</v>
      </c>
      <c r="F16452" s="35">
        <v>1.03</v>
      </c>
      <c r="G16452" s="34">
        <v>293.3</v>
      </c>
    </row>
    <row r="16453" spans="1:7">
      <c r="A16453" s="32">
        <v>2018</v>
      </c>
      <c r="B16453" s="32">
        <v>8832</v>
      </c>
      <c r="C16453" s="33" t="s">
        <v>563</v>
      </c>
      <c r="D16453" s="33" t="s">
        <v>564</v>
      </c>
      <c r="E16453" s="34">
        <v>40777</v>
      </c>
      <c r="F16453" s="35">
        <v>1.03</v>
      </c>
      <c r="G16453" s="34">
        <v>304.89999999999998</v>
      </c>
    </row>
    <row r="16454" spans="1:7">
      <c r="A16454" s="32">
        <v>2018</v>
      </c>
      <c r="B16454" s="32">
        <v>8832</v>
      </c>
      <c r="C16454" s="33" t="s">
        <v>563</v>
      </c>
      <c r="D16454" s="33" t="s">
        <v>564</v>
      </c>
      <c r="E16454" s="34">
        <v>51374</v>
      </c>
      <c r="F16454" s="35">
        <v>1.03</v>
      </c>
      <c r="G16454" s="34">
        <v>300.5</v>
      </c>
    </row>
    <row r="16455" spans="1:7">
      <c r="A16455" s="32">
        <v>2018</v>
      </c>
      <c r="B16455" s="32">
        <v>8832</v>
      </c>
      <c r="C16455" s="33" t="s">
        <v>563</v>
      </c>
      <c r="D16455" s="33" t="s">
        <v>564</v>
      </c>
      <c r="E16455" s="34">
        <v>63106</v>
      </c>
      <c r="F16455" s="35">
        <v>1.03</v>
      </c>
      <c r="G16455" s="34">
        <v>308.89999999999998</v>
      </c>
    </row>
    <row r="16456" spans="1:7">
      <c r="A16456" s="32">
        <v>2018</v>
      </c>
      <c r="B16456" s="32">
        <v>8832</v>
      </c>
      <c r="C16456" s="33" t="s">
        <v>563</v>
      </c>
      <c r="D16456" s="33" t="s">
        <v>564</v>
      </c>
      <c r="E16456" s="34">
        <v>94891</v>
      </c>
      <c r="F16456" s="35">
        <v>1.03</v>
      </c>
      <c r="G16456" s="34">
        <v>306.7</v>
      </c>
    </row>
    <row r="16457" spans="1:7">
      <c r="A16457" s="32">
        <v>2018</v>
      </c>
      <c r="B16457" s="32">
        <v>8832</v>
      </c>
      <c r="C16457" s="33" t="s">
        <v>563</v>
      </c>
      <c r="D16457" s="33" t="s">
        <v>564</v>
      </c>
      <c r="E16457" s="34">
        <v>111463</v>
      </c>
      <c r="F16457" s="35">
        <v>1.03</v>
      </c>
      <c r="G16457" s="34">
        <v>308.5</v>
      </c>
    </row>
    <row r="16458" spans="1:7">
      <c r="A16458" s="32">
        <v>2018</v>
      </c>
      <c r="B16458" s="32">
        <v>8834</v>
      </c>
      <c r="C16458" s="33" t="s">
        <v>363</v>
      </c>
      <c r="D16458" s="33" t="s">
        <v>354</v>
      </c>
      <c r="E16458" s="34">
        <v>63203</v>
      </c>
      <c r="F16458" s="35">
        <v>17.452000000000002</v>
      </c>
      <c r="G16458" s="34">
        <v>201.5</v>
      </c>
    </row>
    <row r="16459" spans="1:7">
      <c r="A16459" s="32">
        <v>2018</v>
      </c>
      <c r="B16459" s="32">
        <v>8837</v>
      </c>
      <c r="C16459" s="33" t="s">
        <v>353</v>
      </c>
      <c r="D16459" s="33" t="s">
        <v>354</v>
      </c>
      <c r="E16459" s="34">
        <v>208246</v>
      </c>
      <c r="F16459" s="35">
        <v>27.79</v>
      </c>
      <c r="G16459" s="34">
        <v>234.8</v>
      </c>
    </row>
    <row r="16460" spans="1:7">
      <c r="A16460" s="32">
        <v>2018</v>
      </c>
      <c r="B16460" s="32">
        <v>8837</v>
      </c>
      <c r="C16460" s="33" t="s">
        <v>363</v>
      </c>
      <c r="D16460" s="33" t="s">
        <v>354</v>
      </c>
      <c r="E16460" s="34">
        <v>129871</v>
      </c>
      <c r="F16460" s="35">
        <v>15.375999999999999</v>
      </c>
      <c r="G16460" s="34">
        <v>235.1</v>
      </c>
    </row>
    <row r="16461" spans="1:7">
      <c r="A16461" s="32">
        <v>2018</v>
      </c>
      <c r="B16461" s="32">
        <v>8841</v>
      </c>
      <c r="C16461" s="33" t="s">
        <v>363</v>
      </c>
      <c r="D16461" s="33" t="s">
        <v>354</v>
      </c>
      <c r="E16461" s="34">
        <v>315435</v>
      </c>
      <c r="F16461" s="35">
        <v>19.065999999999999</v>
      </c>
      <c r="G16461" s="34">
        <v>183.2</v>
      </c>
    </row>
    <row r="16462" spans="1:7">
      <c r="A16462" s="32">
        <v>2018</v>
      </c>
      <c r="B16462" s="32">
        <v>8841</v>
      </c>
      <c r="C16462" s="33" t="s">
        <v>363</v>
      </c>
      <c r="D16462" s="33" t="s">
        <v>354</v>
      </c>
      <c r="E16462" s="34">
        <v>380047</v>
      </c>
      <c r="F16462" s="35">
        <v>18.873000000000001</v>
      </c>
      <c r="G16462" s="34">
        <v>206.5</v>
      </c>
    </row>
    <row r="16463" spans="1:7">
      <c r="A16463" s="32">
        <v>2018</v>
      </c>
      <c r="B16463" s="32">
        <v>8845</v>
      </c>
      <c r="C16463" s="33" t="s">
        <v>353</v>
      </c>
      <c r="D16463" s="33" t="s">
        <v>354</v>
      </c>
      <c r="E16463" s="34">
        <v>6752</v>
      </c>
      <c r="F16463" s="35">
        <v>15.124000000000001</v>
      </c>
      <c r="G16463" s="34" t="s">
        <v>364</v>
      </c>
    </row>
    <row r="16464" spans="1:7">
      <c r="A16464" s="32">
        <v>2018</v>
      </c>
      <c r="B16464" s="32">
        <v>8845</v>
      </c>
      <c r="C16464" s="33" t="s">
        <v>365</v>
      </c>
      <c r="D16464" s="33" t="s">
        <v>354</v>
      </c>
      <c r="E16464" s="34">
        <v>15099</v>
      </c>
      <c r="F16464" s="35">
        <v>15.528</v>
      </c>
      <c r="G16464" s="34" t="s">
        <v>364</v>
      </c>
    </row>
    <row r="16465" spans="1:7">
      <c r="A16465" s="32">
        <v>2018</v>
      </c>
      <c r="B16465" s="32">
        <v>8845</v>
      </c>
      <c r="C16465" s="33" t="s">
        <v>353</v>
      </c>
      <c r="D16465" s="33" t="s">
        <v>354</v>
      </c>
      <c r="E16465" s="34">
        <v>10799</v>
      </c>
      <c r="F16465" s="35">
        <v>22.356000000000002</v>
      </c>
      <c r="G16465" s="34" t="s">
        <v>364</v>
      </c>
    </row>
    <row r="16466" spans="1:7">
      <c r="A16466" s="32">
        <v>2018</v>
      </c>
      <c r="B16466" s="32">
        <v>8845</v>
      </c>
      <c r="C16466" s="33" t="s">
        <v>353</v>
      </c>
      <c r="D16466" s="33" t="s">
        <v>354</v>
      </c>
      <c r="E16466" s="34">
        <v>19490</v>
      </c>
      <c r="F16466" s="35">
        <v>20.678000000000001</v>
      </c>
      <c r="G16466" s="34" t="s">
        <v>364</v>
      </c>
    </row>
    <row r="16467" spans="1:7">
      <c r="A16467" s="32">
        <v>2018</v>
      </c>
      <c r="B16467" s="32">
        <v>8845</v>
      </c>
      <c r="C16467" s="33" t="s">
        <v>353</v>
      </c>
      <c r="D16467" s="33" t="s">
        <v>354</v>
      </c>
      <c r="E16467" s="34">
        <v>1864</v>
      </c>
      <c r="F16467" s="35">
        <v>25.382000000000001</v>
      </c>
      <c r="G16467" s="34" t="s">
        <v>364</v>
      </c>
    </row>
    <row r="16468" spans="1:7">
      <c r="A16468" s="32">
        <v>2018</v>
      </c>
      <c r="B16468" s="32">
        <v>8845</v>
      </c>
      <c r="C16468" s="33" t="s">
        <v>353</v>
      </c>
      <c r="D16468" s="33" t="s">
        <v>354</v>
      </c>
      <c r="E16468" s="34">
        <v>105774</v>
      </c>
      <c r="F16468" s="35">
        <v>26.225999999999999</v>
      </c>
      <c r="G16468" s="34" t="s">
        <v>364</v>
      </c>
    </row>
    <row r="16469" spans="1:7">
      <c r="A16469" s="32">
        <v>2018</v>
      </c>
      <c r="B16469" s="32">
        <v>8845</v>
      </c>
      <c r="C16469" s="33" t="s">
        <v>353</v>
      </c>
      <c r="D16469" s="33" t="s">
        <v>354</v>
      </c>
      <c r="E16469" s="34">
        <v>45644</v>
      </c>
      <c r="F16469" s="35">
        <v>25.99</v>
      </c>
      <c r="G16469" s="34" t="s">
        <v>364</v>
      </c>
    </row>
    <row r="16470" spans="1:7">
      <c r="A16470" s="32">
        <v>2018</v>
      </c>
      <c r="B16470" s="32">
        <v>8845</v>
      </c>
      <c r="C16470" s="33" t="s">
        <v>353</v>
      </c>
      <c r="D16470" s="33" t="s">
        <v>354</v>
      </c>
      <c r="E16470" s="34">
        <v>12347</v>
      </c>
      <c r="F16470" s="35">
        <v>25.065999999999999</v>
      </c>
      <c r="G16470" s="34" t="s">
        <v>364</v>
      </c>
    </row>
    <row r="16471" spans="1:7">
      <c r="A16471" s="32">
        <v>2018</v>
      </c>
      <c r="B16471" s="32">
        <v>8845</v>
      </c>
      <c r="C16471" s="33" t="s">
        <v>353</v>
      </c>
      <c r="D16471" s="33" t="s">
        <v>354</v>
      </c>
      <c r="E16471" s="34">
        <v>750</v>
      </c>
      <c r="F16471" s="35">
        <v>16.898</v>
      </c>
      <c r="G16471" s="34" t="s">
        <v>364</v>
      </c>
    </row>
    <row r="16472" spans="1:7">
      <c r="A16472" s="32">
        <v>2018</v>
      </c>
      <c r="B16472" s="32">
        <v>8845</v>
      </c>
      <c r="C16472" s="33" t="s">
        <v>353</v>
      </c>
      <c r="D16472" s="33" t="s">
        <v>354</v>
      </c>
      <c r="E16472" s="34">
        <v>210563</v>
      </c>
      <c r="F16472" s="35">
        <v>25.917999999999999</v>
      </c>
      <c r="G16472" s="34" t="s">
        <v>364</v>
      </c>
    </row>
    <row r="16473" spans="1:7">
      <c r="A16473" s="32">
        <v>2018</v>
      </c>
      <c r="B16473" s="32">
        <v>8845</v>
      </c>
      <c r="C16473" s="33" t="s">
        <v>353</v>
      </c>
      <c r="D16473" s="33" t="s">
        <v>354</v>
      </c>
      <c r="E16473" s="34">
        <v>311</v>
      </c>
      <c r="F16473" s="35">
        <v>24.463999999999999</v>
      </c>
      <c r="G16473" s="34" t="s">
        <v>364</v>
      </c>
    </row>
    <row r="16474" spans="1:7">
      <c r="A16474" s="32">
        <v>2018</v>
      </c>
      <c r="B16474" s="32">
        <v>8845</v>
      </c>
      <c r="C16474" s="33" t="s">
        <v>353</v>
      </c>
      <c r="D16474" s="33" t="s">
        <v>354</v>
      </c>
      <c r="E16474" s="34">
        <v>1555</v>
      </c>
      <c r="F16474" s="35">
        <v>22.652000000000001</v>
      </c>
      <c r="G16474" s="34" t="s">
        <v>364</v>
      </c>
    </row>
    <row r="16475" spans="1:7">
      <c r="A16475" s="32">
        <v>2018</v>
      </c>
      <c r="B16475" s="32">
        <v>8845</v>
      </c>
      <c r="C16475" s="33" t="s">
        <v>353</v>
      </c>
      <c r="D16475" s="33" t="s">
        <v>354</v>
      </c>
      <c r="E16475" s="34">
        <v>813</v>
      </c>
      <c r="F16475" s="35">
        <v>21.846</v>
      </c>
      <c r="G16475" s="34" t="s">
        <v>364</v>
      </c>
    </row>
    <row r="16476" spans="1:7">
      <c r="A16476" s="32">
        <v>2018</v>
      </c>
      <c r="B16476" s="32">
        <v>8845</v>
      </c>
      <c r="C16476" s="33" t="s">
        <v>353</v>
      </c>
      <c r="D16476" s="33" t="s">
        <v>354</v>
      </c>
      <c r="E16476" s="34">
        <v>2330</v>
      </c>
      <c r="F16476" s="35">
        <v>23.206</v>
      </c>
      <c r="G16476" s="34" t="s">
        <v>364</v>
      </c>
    </row>
    <row r="16477" spans="1:7">
      <c r="A16477" s="32">
        <v>2018</v>
      </c>
      <c r="B16477" s="32">
        <v>8845</v>
      </c>
      <c r="C16477" s="33" t="s">
        <v>353</v>
      </c>
      <c r="D16477" s="33" t="s">
        <v>354</v>
      </c>
      <c r="E16477" s="34">
        <v>2751</v>
      </c>
      <c r="F16477" s="35">
        <v>16.408000000000001</v>
      </c>
      <c r="G16477" s="34" t="s">
        <v>364</v>
      </c>
    </row>
    <row r="16478" spans="1:7">
      <c r="A16478" s="32">
        <v>2018</v>
      </c>
      <c r="B16478" s="32">
        <v>8845</v>
      </c>
      <c r="C16478" s="33" t="s">
        <v>353</v>
      </c>
      <c r="D16478" s="33" t="s">
        <v>354</v>
      </c>
      <c r="E16478" s="34">
        <v>5247</v>
      </c>
      <c r="F16478" s="35">
        <v>20.367999999999999</v>
      </c>
      <c r="G16478" s="34" t="s">
        <v>364</v>
      </c>
    </row>
    <row r="16479" spans="1:7">
      <c r="A16479" s="32">
        <v>2018</v>
      </c>
      <c r="B16479" s="32">
        <v>8846</v>
      </c>
      <c r="C16479" s="33" t="s">
        <v>353</v>
      </c>
      <c r="D16479" s="33" t="s">
        <v>354</v>
      </c>
      <c r="E16479" s="34">
        <v>5576</v>
      </c>
      <c r="F16479" s="35">
        <v>16.100000000000001</v>
      </c>
      <c r="G16479" s="34" t="s">
        <v>364</v>
      </c>
    </row>
    <row r="16480" spans="1:7">
      <c r="A16480" s="32">
        <v>2018</v>
      </c>
      <c r="B16480" s="32">
        <v>8846</v>
      </c>
      <c r="C16480" s="33" t="s">
        <v>353</v>
      </c>
      <c r="D16480" s="33" t="s">
        <v>354</v>
      </c>
      <c r="E16480" s="34">
        <v>1850</v>
      </c>
      <c r="F16480" s="35">
        <v>18.878</v>
      </c>
      <c r="G16480" s="34" t="s">
        <v>364</v>
      </c>
    </row>
    <row r="16481" spans="1:7">
      <c r="A16481" s="32">
        <v>2018</v>
      </c>
      <c r="B16481" s="32">
        <v>8846</v>
      </c>
      <c r="C16481" s="33" t="s">
        <v>353</v>
      </c>
      <c r="D16481" s="33" t="s">
        <v>354</v>
      </c>
      <c r="E16481" s="34">
        <v>6956</v>
      </c>
      <c r="F16481" s="35">
        <v>15.641999999999999</v>
      </c>
      <c r="G16481" s="34" t="s">
        <v>364</v>
      </c>
    </row>
    <row r="16482" spans="1:7">
      <c r="A16482" s="32">
        <v>2018</v>
      </c>
      <c r="B16482" s="32">
        <v>8846</v>
      </c>
      <c r="C16482" s="33" t="s">
        <v>353</v>
      </c>
      <c r="D16482" s="33" t="s">
        <v>354</v>
      </c>
      <c r="E16482" s="34">
        <v>17761</v>
      </c>
      <c r="F16482" s="35">
        <v>23.585999999999999</v>
      </c>
      <c r="G16482" s="34" t="s">
        <v>364</v>
      </c>
    </row>
    <row r="16483" spans="1:7">
      <c r="A16483" s="32">
        <v>2018</v>
      </c>
      <c r="B16483" s="32">
        <v>8846</v>
      </c>
      <c r="C16483" s="33" t="s">
        <v>353</v>
      </c>
      <c r="D16483" s="33" t="s">
        <v>354</v>
      </c>
      <c r="E16483" s="34">
        <v>11623</v>
      </c>
      <c r="F16483" s="35">
        <v>25.295999999999999</v>
      </c>
      <c r="G16483" s="34" t="s">
        <v>364</v>
      </c>
    </row>
    <row r="16484" spans="1:7">
      <c r="A16484" s="32">
        <v>2018</v>
      </c>
      <c r="B16484" s="32">
        <v>8846</v>
      </c>
      <c r="C16484" s="33" t="s">
        <v>353</v>
      </c>
      <c r="D16484" s="33" t="s">
        <v>354</v>
      </c>
      <c r="E16484" s="34">
        <v>8984</v>
      </c>
      <c r="F16484" s="35">
        <v>17.082000000000001</v>
      </c>
      <c r="G16484" s="34" t="s">
        <v>364</v>
      </c>
    </row>
    <row r="16485" spans="1:7">
      <c r="A16485" s="32">
        <v>2018</v>
      </c>
      <c r="B16485" s="32">
        <v>8846</v>
      </c>
      <c r="C16485" s="33" t="s">
        <v>353</v>
      </c>
      <c r="D16485" s="33" t="s">
        <v>354</v>
      </c>
      <c r="E16485" s="34">
        <v>386615</v>
      </c>
      <c r="F16485" s="35">
        <v>25.914000000000001</v>
      </c>
      <c r="G16485" s="34" t="s">
        <v>364</v>
      </c>
    </row>
    <row r="16486" spans="1:7">
      <c r="A16486" s="32">
        <v>2018</v>
      </c>
      <c r="B16486" s="32">
        <v>8846</v>
      </c>
      <c r="C16486" s="33" t="s">
        <v>353</v>
      </c>
      <c r="D16486" s="33" t="s">
        <v>354</v>
      </c>
      <c r="E16486" s="34">
        <v>8198</v>
      </c>
      <c r="F16486" s="35">
        <v>25.31</v>
      </c>
      <c r="G16486" s="34" t="s">
        <v>364</v>
      </c>
    </row>
    <row r="16487" spans="1:7">
      <c r="A16487" s="32">
        <v>2018</v>
      </c>
      <c r="B16487" s="32">
        <v>8846</v>
      </c>
      <c r="C16487" s="33" t="s">
        <v>353</v>
      </c>
      <c r="D16487" s="33" t="s">
        <v>354</v>
      </c>
      <c r="E16487" s="34">
        <v>2337</v>
      </c>
      <c r="F16487" s="35">
        <v>23.393999999999998</v>
      </c>
      <c r="G16487" s="34" t="s">
        <v>364</v>
      </c>
    </row>
    <row r="16488" spans="1:7">
      <c r="A16488" s="32">
        <v>2018</v>
      </c>
      <c r="B16488" s="32">
        <v>8846</v>
      </c>
      <c r="C16488" s="33" t="s">
        <v>353</v>
      </c>
      <c r="D16488" s="33" t="s">
        <v>354</v>
      </c>
      <c r="E16488" s="34">
        <v>1336</v>
      </c>
      <c r="F16488" s="35">
        <v>20.78</v>
      </c>
      <c r="G16488" s="34" t="s">
        <v>364</v>
      </c>
    </row>
    <row r="16489" spans="1:7">
      <c r="A16489" s="32">
        <v>2018</v>
      </c>
      <c r="B16489" s="32">
        <v>8846</v>
      </c>
      <c r="C16489" s="33" t="s">
        <v>365</v>
      </c>
      <c r="D16489" s="33" t="s">
        <v>354</v>
      </c>
      <c r="E16489" s="34">
        <v>5287</v>
      </c>
      <c r="F16489" s="35">
        <v>13.448</v>
      </c>
      <c r="G16489" s="34" t="s">
        <v>364</v>
      </c>
    </row>
    <row r="16490" spans="1:7">
      <c r="A16490" s="32">
        <v>2018</v>
      </c>
      <c r="B16490" s="32">
        <v>8848</v>
      </c>
      <c r="C16490" s="33" t="s">
        <v>353</v>
      </c>
      <c r="D16490" s="33" t="s">
        <v>354</v>
      </c>
      <c r="E16490" s="34">
        <v>119363</v>
      </c>
      <c r="F16490" s="35">
        <v>25.364000000000001</v>
      </c>
      <c r="G16490" s="34">
        <v>187.2</v>
      </c>
    </row>
    <row r="16491" spans="1:7">
      <c r="A16491" s="32">
        <v>2018</v>
      </c>
      <c r="B16491" s="32">
        <v>8848</v>
      </c>
      <c r="C16491" s="33" t="s">
        <v>353</v>
      </c>
      <c r="D16491" s="33" t="s">
        <v>354</v>
      </c>
      <c r="E16491" s="34">
        <v>15879</v>
      </c>
      <c r="F16491" s="35">
        <v>24.372</v>
      </c>
      <c r="G16491" s="34">
        <v>256.89999999999998</v>
      </c>
    </row>
    <row r="16492" spans="1:7">
      <c r="A16492" s="32">
        <v>2018</v>
      </c>
      <c r="B16492" s="32">
        <v>8851</v>
      </c>
      <c r="C16492" s="33" t="s">
        <v>353</v>
      </c>
      <c r="D16492" s="33" t="s">
        <v>354</v>
      </c>
      <c r="E16492" s="34">
        <v>3724</v>
      </c>
      <c r="F16492" s="35">
        <v>22.372</v>
      </c>
      <c r="G16492" s="34">
        <v>212.6</v>
      </c>
    </row>
    <row r="16493" spans="1:7">
      <c r="A16493" s="32">
        <v>2018</v>
      </c>
      <c r="B16493" s="32">
        <v>8851</v>
      </c>
      <c r="C16493" s="33" t="s">
        <v>353</v>
      </c>
      <c r="D16493" s="33" t="s">
        <v>354</v>
      </c>
      <c r="E16493" s="34">
        <v>5397</v>
      </c>
      <c r="F16493" s="35">
        <v>23.231999999999999</v>
      </c>
      <c r="G16493" s="34">
        <v>204.4</v>
      </c>
    </row>
    <row r="16494" spans="1:7">
      <c r="A16494" s="32">
        <v>2018</v>
      </c>
      <c r="B16494" s="32">
        <v>8851</v>
      </c>
      <c r="C16494" s="33" t="s">
        <v>353</v>
      </c>
      <c r="D16494" s="33" t="s">
        <v>354</v>
      </c>
      <c r="E16494" s="34">
        <v>8972</v>
      </c>
      <c r="F16494" s="35">
        <v>23.238</v>
      </c>
      <c r="G16494" s="34">
        <v>230.3</v>
      </c>
    </row>
    <row r="16495" spans="1:7">
      <c r="A16495" s="32">
        <v>2018</v>
      </c>
      <c r="B16495" s="32">
        <v>8852</v>
      </c>
      <c r="C16495" s="33" t="s">
        <v>363</v>
      </c>
      <c r="D16495" s="33" t="s">
        <v>354</v>
      </c>
      <c r="E16495" s="34">
        <v>49489</v>
      </c>
      <c r="F16495" s="35">
        <v>17.956</v>
      </c>
      <c r="G16495" s="34">
        <v>187</v>
      </c>
    </row>
    <row r="16496" spans="1:7">
      <c r="A16496" s="32">
        <v>2018</v>
      </c>
      <c r="B16496" s="32">
        <v>8852</v>
      </c>
      <c r="C16496" s="33" t="s">
        <v>363</v>
      </c>
      <c r="D16496" s="33" t="s">
        <v>354</v>
      </c>
      <c r="E16496" s="34">
        <v>181170</v>
      </c>
      <c r="F16496" s="35">
        <v>17.23</v>
      </c>
      <c r="G16496" s="34">
        <v>195.4</v>
      </c>
    </row>
    <row r="16497" spans="1:7">
      <c r="A16497" s="32">
        <v>2018</v>
      </c>
      <c r="B16497" s="32">
        <v>8852</v>
      </c>
      <c r="C16497" s="33" t="s">
        <v>363</v>
      </c>
      <c r="D16497" s="33" t="s">
        <v>354</v>
      </c>
      <c r="E16497" s="34">
        <v>66055</v>
      </c>
      <c r="F16497" s="35">
        <v>17.172000000000001</v>
      </c>
      <c r="G16497" s="34">
        <v>187.9</v>
      </c>
    </row>
    <row r="16498" spans="1:7">
      <c r="A16498" s="32">
        <v>2018</v>
      </c>
      <c r="B16498" s="32">
        <v>8852</v>
      </c>
      <c r="C16498" s="33" t="s">
        <v>363</v>
      </c>
      <c r="D16498" s="33" t="s">
        <v>354</v>
      </c>
      <c r="E16498" s="34">
        <v>49611</v>
      </c>
      <c r="F16498" s="35">
        <v>17.91</v>
      </c>
      <c r="G16498" s="34">
        <v>192.8</v>
      </c>
    </row>
    <row r="16499" spans="1:7">
      <c r="A16499" s="32">
        <v>2018</v>
      </c>
      <c r="B16499" s="32">
        <v>8853</v>
      </c>
      <c r="C16499" s="33" t="s">
        <v>563</v>
      </c>
      <c r="D16499" s="33" t="s">
        <v>564</v>
      </c>
      <c r="E16499" s="34">
        <v>39379</v>
      </c>
      <c r="F16499" s="35">
        <v>1.03</v>
      </c>
      <c r="G16499" s="34">
        <v>289.89999999999998</v>
      </c>
    </row>
    <row r="16500" spans="1:7">
      <c r="A16500" s="32">
        <v>2018</v>
      </c>
      <c r="B16500" s="32">
        <v>8853</v>
      </c>
      <c r="C16500" s="33" t="s">
        <v>563</v>
      </c>
      <c r="D16500" s="33" t="s">
        <v>564</v>
      </c>
      <c r="E16500" s="34">
        <v>18071</v>
      </c>
      <c r="F16500" s="35">
        <v>1.03</v>
      </c>
      <c r="G16500" s="34">
        <v>303.10000000000002</v>
      </c>
    </row>
    <row r="16501" spans="1:7">
      <c r="A16501" s="32">
        <v>2018</v>
      </c>
      <c r="B16501" s="32">
        <v>8853</v>
      </c>
      <c r="C16501" s="33" t="s">
        <v>563</v>
      </c>
      <c r="D16501" s="33" t="s">
        <v>564</v>
      </c>
      <c r="E16501" s="34">
        <v>97088</v>
      </c>
      <c r="F16501" s="35">
        <v>1.03</v>
      </c>
      <c r="G16501" s="34">
        <v>311.89999999999998</v>
      </c>
    </row>
    <row r="16502" spans="1:7">
      <c r="A16502" s="32">
        <v>2018</v>
      </c>
      <c r="B16502" s="32">
        <v>8906</v>
      </c>
      <c r="C16502" s="33" t="s">
        <v>563</v>
      </c>
      <c r="D16502" s="33" t="s">
        <v>564</v>
      </c>
      <c r="E16502" s="34">
        <v>965190</v>
      </c>
      <c r="F16502" s="35">
        <v>1.03</v>
      </c>
      <c r="G16502" s="34" t="s">
        <v>364</v>
      </c>
    </row>
    <row r="16503" spans="1:7">
      <c r="A16503" s="32">
        <v>2018</v>
      </c>
      <c r="B16503" s="32">
        <v>8906</v>
      </c>
      <c r="C16503" s="33" t="s">
        <v>567</v>
      </c>
      <c r="D16503" s="33" t="s">
        <v>566</v>
      </c>
      <c r="E16503" s="34">
        <v>4705</v>
      </c>
      <c r="F16503" s="35">
        <v>6.29</v>
      </c>
      <c r="G16503" s="34" t="s">
        <v>364</v>
      </c>
    </row>
    <row r="16504" spans="1:7">
      <c r="A16504" s="32">
        <v>2018</v>
      </c>
      <c r="B16504" s="32">
        <v>10017</v>
      </c>
      <c r="C16504" s="33" t="s">
        <v>353</v>
      </c>
      <c r="D16504" s="33" t="s">
        <v>354</v>
      </c>
      <c r="E16504" s="34">
        <v>1245</v>
      </c>
      <c r="F16504" s="35">
        <v>25</v>
      </c>
      <c r="G16504" s="34" t="s">
        <v>364</v>
      </c>
    </row>
    <row r="16505" spans="1:7">
      <c r="A16505" s="32">
        <v>2018</v>
      </c>
      <c r="B16505" s="32">
        <v>10017</v>
      </c>
      <c r="C16505" s="33" t="s">
        <v>563</v>
      </c>
      <c r="D16505" s="33" t="s">
        <v>564</v>
      </c>
      <c r="E16505" s="34">
        <v>444773</v>
      </c>
      <c r="F16505" s="35">
        <v>1.05</v>
      </c>
      <c r="G16505" s="34" t="s">
        <v>364</v>
      </c>
    </row>
    <row r="16506" spans="1:7">
      <c r="A16506" s="32">
        <v>2018</v>
      </c>
      <c r="B16506" s="32">
        <v>10025</v>
      </c>
      <c r="C16506" s="33" t="s">
        <v>563</v>
      </c>
      <c r="D16506" s="33" t="s">
        <v>564</v>
      </c>
      <c r="E16506" s="34">
        <v>617058</v>
      </c>
      <c r="F16506" s="35">
        <v>1.03</v>
      </c>
      <c r="G16506" s="34" t="s">
        <v>364</v>
      </c>
    </row>
    <row r="16507" spans="1:7">
      <c r="A16507" s="32">
        <v>2018</v>
      </c>
      <c r="B16507" s="32">
        <v>10025</v>
      </c>
      <c r="C16507" s="33" t="s">
        <v>565</v>
      </c>
      <c r="D16507" s="33" t="s">
        <v>566</v>
      </c>
      <c r="E16507" s="34">
        <v>202</v>
      </c>
      <c r="F16507" s="35">
        <v>5.81</v>
      </c>
      <c r="G16507" s="34" t="s">
        <v>364</v>
      </c>
    </row>
    <row r="16508" spans="1:7">
      <c r="A16508" s="32">
        <v>2018</v>
      </c>
      <c r="B16508" s="32">
        <v>10043</v>
      </c>
      <c r="C16508" s="33" t="s">
        <v>353</v>
      </c>
      <c r="D16508" s="33" t="s">
        <v>354</v>
      </c>
      <c r="E16508" s="34">
        <v>11662</v>
      </c>
      <c r="F16508" s="35">
        <v>26.69</v>
      </c>
      <c r="G16508" s="34" t="s">
        <v>364</v>
      </c>
    </row>
    <row r="16509" spans="1:7">
      <c r="A16509" s="32">
        <v>2018</v>
      </c>
      <c r="B16509" s="32">
        <v>10043</v>
      </c>
      <c r="C16509" s="33" t="s">
        <v>353</v>
      </c>
      <c r="D16509" s="33" t="s">
        <v>354</v>
      </c>
      <c r="E16509" s="34">
        <v>12364</v>
      </c>
      <c r="F16509" s="35">
        <v>27.85</v>
      </c>
      <c r="G16509" s="34" t="s">
        <v>364</v>
      </c>
    </row>
    <row r="16510" spans="1:7">
      <c r="A16510" s="32">
        <v>2018</v>
      </c>
      <c r="B16510" s="32">
        <v>10043</v>
      </c>
      <c r="C16510" s="33" t="s">
        <v>565</v>
      </c>
      <c r="D16510" s="33" t="s">
        <v>566</v>
      </c>
      <c r="E16510" s="34">
        <v>543</v>
      </c>
      <c r="F16510" s="35">
        <v>5.79</v>
      </c>
      <c r="G16510" s="34" t="s">
        <v>364</v>
      </c>
    </row>
    <row r="16511" spans="1:7">
      <c r="A16511" s="32">
        <v>2018</v>
      </c>
      <c r="B16511" s="32">
        <v>10113</v>
      </c>
      <c r="C16511" s="33" t="s">
        <v>365</v>
      </c>
      <c r="D16511" s="33" t="s">
        <v>354</v>
      </c>
      <c r="E16511" s="34">
        <v>61065</v>
      </c>
      <c r="F16511" s="35">
        <v>11.97</v>
      </c>
      <c r="G16511" s="34" t="s">
        <v>364</v>
      </c>
    </row>
    <row r="16512" spans="1:7">
      <c r="A16512" s="32">
        <v>2018</v>
      </c>
      <c r="B16512" s="32">
        <v>10113</v>
      </c>
      <c r="C16512" s="33" t="s">
        <v>565</v>
      </c>
      <c r="D16512" s="33" t="s">
        <v>566</v>
      </c>
      <c r="E16512" s="34">
        <v>788</v>
      </c>
      <c r="F16512" s="35">
        <v>5.75</v>
      </c>
      <c r="G16512" s="34" t="s">
        <v>364</v>
      </c>
    </row>
    <row r="16513" spans="1:7">
      <c r="A16513" s="32">
        <v>2018</v>
      </c>
      <c r="B16513" s="32">
        <v>10151</v>
      </c>
      <c r="C16513" s="33" t="s">
        <v>563</v>
      </c>
      <c r="D16513" s="33" t="s">
        <v>564</v>
      </c>
      <c r="E16513" s="34">
        <v>6765</v>
      </c>
      <c r="F16513" s="35">
        <v>1.071</v>
      </c>
      <c r="G16513" s="34" t="s">
        <v>364</v>
      </c>
    </row>
    <row r="16514" spans="1:7">
      <c r="A16514" s="32">
        <v>2018</v>
      </c>
      <c r="B16514" s="32">
        <v>10151</v>
      </c>
      <c r="C16514" s="33" t="s">
        <v>365</v>
      </c>
      <c r="D16514" s="33" t="s">
        <v>354</v>
      </c>
      <c r="E16514" s="34">
        <v>15978</v>
      </c>
      <c r="F16514" s="35">
        <v>16.04</v>
      </c>
      <c r="G16514" s="34" t="s">
        <v>364</v>
      </c>
    </row>
    <row r="16515" spans="1:7">
      <c r="A16515" s="32">
        <v>2018</v>
      </c>
      <c r="B16515" s="32">
        <v>10151</v>
      </c>
      <c r="C16515" s="33" t="s">
        <v>365</v>
      </c>
      <c r="D16515" s="33" t="s">
        <v>354</v>
      </c>
      <c r="E16515" s="34">
        <v>4468</v>
      </c>
      <c r="F16515" s="35">
        <v>16.010000000000002</v>
      </c>
      <c r="G16515" s="34" t="s">
        <v>364</v>
      </c>
    </row>
    <row r="16516" spans="1:7">
      <c r="A16516" s="32">
        <v>2018</v>
      </c>
      <c r="B16516" s="32">
        <v>10151</v>
      </c>
      <c r="C16516" s="33" t="s">
        <v>365</v>
      </c>
      <c r="D16516" s="33" t="s">
        <v>354</v>
      </c>
      <c r="E16516" s="34">
        <v>3511</v>
      </c>
      <c r="F16516" s="35">
        <v>16.05</v>
      </c>
      <c r="G16516" s="34" t="s">
        <v>364</v>
      </c>
    </row>
    <row r="16517" spans="1:7">
      <c r="A16517" s="32">
        <v>2018</v>
      </c>
      <c r="B16517" s="32">
        <v>10151</v>
      </c>
      <c r="C16517" s="33" t="s">
        <v>365</v>
      </c>
      <c r="D16517" s="33" t="s">
        <v>354</v>
      </c>
      <c r="E16517" s="34">
        <v>7861</v>
      </c>
      <c r="F16517" s="35">
        <v>10.56</v>
      </c>
      <c r="G16517" s="34" t="s">
        <v>364</v>
      </c>
    </row>
    <row r="16518" spans="1:7">
      <c r="A16518" s="32">
        <v>2018</v>
      </c>
      <c r="B16518" s="32">
        <v>10151</v>
      </c>
      <c r="C16518" s="33" t="s">
        <v>365</v>
      </c>
      <c r="D16518" s="33" t="s">
        <v>354</v>
      </c>
      <c r="E16518" s="34">
        <v>93</v>
      </c>
      <c r="F16518" s="35">
        <v>22.19</v>
      </c>
      <c r="G16518" s="34" t="s">
        <v>364</v>
      </c>
    </row>
    <row r="16519" spans="1:7">
      <c r="A16519" s="32">
        <v>2018</v>
      </c>
      <c r="B16519" s="32">
        <v>10151</v>
      </c>
      <c r="C16519" s="33" t="s">
        <v>365</v>
      </c>
      <c r="D16519" s="33" t="s">
        <v>354</v>
      </c>
      <c r="E16519" s="34">
        <v>1461</v>
      </c>
      <c r="F16519" s="35">
        <v>15.92</v>
      </c>
      <c r="G16519" s="34" t="s">
        <v>364</v>
      </c>
    </row>
    <row r="16520" spans="1:7">
      <c r="A16520" s="32">
        <v>2018</v>
      </c>
      <c r="B16520" s="32">
        <v>10151</v>
      </c>
      <c r="C16520" s="33" t="s">
        <v>365</v>
      </c>
      <c r="D16520" s="33" t="s">
        <v>354</v>
      </c>
      <c r="E16520" s="34">
        <v>14820</v>
      </c>
      <c r="F16520" s="35">
        <v>17.47</v>
      </c>
      <c r="G16520" s="34" t="s">
        <v>364</v>
      </c>
    </row>
    <row r="16521" spans="1:7">
      <c r="A16521" s="32">
        <v>2018</v>
      </c>
      <c r="B16521" s="32">
        <v>10202</v>
      </c>
      <c r="C16521" s="33" t="s">
        <v>563</v>
      </c>
      <c r="D16521" s="33" t="s">
        <v>564</v>
      </c>
      <c r="E16521" s="34">
        <v>373560</v>
      </c>
      <c r="F16521" s="35">
        <v>1.06</v>
      </c>
      <c r="G16521" s="34" t="s">
        <v>364</v>
      </c>
    </row>
    <row r="16522" spans="1:7">
      <c r="A16522" s="32">
        <v>2018</v>
      </c>
      <c r="B16522" s="32">
        <v>10202</v>
      </c>
      <c r="C16522" s="33" t="s">
        <v>353</v>
      </c>
      <c r="D16522" s="33" t="s">
        <v>354</v>
      </c>
      <c r="E16522" s="34">
        <v>5336</v>
      </c>
      <c r="F16522" s="35">
        <v>26.3</v>
      </c>
      <c r="G16522" s="34" t="s">
        <v>364</v>
      </c>
    </row>
    <row r="16523" spans="1:7">
      <c r="A16523" s="32">
        <v>2018</v>
      </c>
      <c r="B16523" s="32">
        <v>10202</v>
      </c>
      <c r="C16523" s="33" t="s">
        <v>565</v>
      </c>
      <c r="D16523" s="33" t="s">
        <v>566</v>
      </c>
      <c r="E16523" s="34">
        <v>3560</v>
      </c>
      <c r="F16523" s="35">
        <v>6.01</v>
      </c>
      <c r="G16523" s="34" t="s">
        <v>364</v>
      </c>
    </row>
    <row r="16524" spans="1:7">
      <c r="A16524" s="32">
        <v>2018</v>
      </c>
      <c r="B16524" s="32">
        <v>10208</v>
      </c>
      <c r="C16524" s="33" t="s">
        <v>563</v>
      </c>
      <c r="D16524" s="33" t="s">
        <v>564</v>
      </c>
      <c r="E16524" s="34">
        <v>488899</v>
      </c>
      <c r="F16524" s="35">
        <v>1.02</v>
      </c>
      <c r="G16524" s="34" t="s">
        <v>364</v>
      </c>
    </row>
    <row r="16525" spans="1:7">
      <c r="A16525" s="32">
        <v>2018</v>
      </c>
      <c r="B16525" s="32">
        <v>10208</v>
      </c>
      <c r="C16525" s="33" t="s">
        <v>567</v>
      </c>
      <c r="D16525" s="33" t="s">
        <v>566</v>
      </c>
      <c r="E16525" s="34">
        <v>628</v>
      </c>
      <c r="F16525" s="35">
        <v>6.6760000000000002</v>
      </c>
      <c r="G16525" s="34" t="s">
        <v>364</v>
      </c>
    </row>
    <row r="16526" spans="1:7">
      <c r="A16526" s="32">
        <v>2018</v>
      </c>
      <c r="B16526" s="32">
        <v>10244</v>
      </c>
      <c r="C16526" s="33" t="s">
        <v>563</v>
      </c>
      <c r="D16526" s="33" t="s">
        <v>564</v>
      </c>
      <c r="E16526" s="34">
        <v>328512</v>
      </c>
      <c r="F16526" s="35">
        <v>1.0669999999999999</v>
      </c>
      <c r="G16526" s="34" t="s">
        <v>364</v>
      </c>
    </row>
    <row r="16527" spans="1:7">
      <c r="A16527" s="32">
        <v>2018</v>
      </c>
      <c r="B16527" s="32">
        <v>10298</v>
      </c>
      <c r="C16527" s="33" t="s">
        <v>563</v>
      </c>
      <c r="D16527" s="33" t="s">
        <v>564</v>
      </c>
      <c r="E16527" s="34">
        <v>484828</v>
      </c>
      <c r="F16527" s="35">
        <v>1.0249999999999999</v>
      </c>
      <c r="G16527" s="34" t="s">
        <v>364</v>
      </c>
    </row>
    <row r="16528" spans="1:7">
      <c r="A16528" s="32">
        <v>2018</v>
      </c>
      <c r="B16528" s="32">
        <v>10298</v>
      </c>
      <c r="C16528" s="33" t="s">
        <v>563</v>
      </c>
      <c r="D16528" s="33" t="s">
        <v>564</v>
      </c>
      <c r="E16528" s="34">
        <v>532584</v>
      </c>
      <c r="F16528" s="35">
        <v>1.026</v>
      </c>
      <c r="G16528" s="34" t="s">
        <v>364</v>
      </c>
    </row>
    <row r="16529" spans="1:7">
      <c r="A16529" s="32">
        <v>2018</v>
      </c>
      <c r="B16529" s="32">
        <v>10298</v>
      </c>
      <c r="C16529" s="33" t="s">
        <v>563</v>
      </c>
      <c r="D16529" s="33" t="s">
        <v>564</v>
      </c>
      <c r="E16529" s="34">
        <v>642804</v>
      </c>
      <c r="F16529" s="35">
        <v>1.0269999999999999</v>
      </c>
      <c r="G16529" s="34" t="s">
        <v>364</v>
      </c>
    </row>
    <row r="16530" spans="1:7">
      <c r="A16530" s="32">
        <v>2018</v>
      </c>
      <c r="B16530" s="32">
        <v>10298</v>
      </c>
      <c r="C16530" s="33" t="s">
        <v>563</v>
      </c>
      <c r="D16530" s="33" t="s">
        <v>564</v>
      </c>
      <c r="E16530" s="34">
        <v>698420</v>
      </c>
      <c r="F16530" s="35">
        <v>1.0189999999999999</v>
      </c>
      <c r="G16530" s="34" t="s">
        <v>364</v>
      </c>
    </row>
    <row r="16531" spans="1:7">
      <c r="A16531" s="32">
        <v>2018</v>
      </c>
      <c r="B16531" s="32">
        <v>10307</v>
      </c>
      <c r="C16531" s="33" t="s">
        <v>565</v>
      </c>
      <c r="D16531" s="33" t="s">
        <v>566</v>
      </c>
      <c r="E16531" s="34">
        <v>1385</v>
      </c>
      <c r="F16531" s="35">
        <v>5.76</v>
      </c>
      <c r="G16531" s="34" t="s">
        <v>364</v>
      </c>
    </row>
    <row r="16532" spans="1:7">
      <c r="A16532" s="32">
        <v>2018</v>
      </c>
      <c r="B16532" s="32">
        <v>10307</v>
      </c>
      <c r="C16532" s="33" t="s">
        <v>563</v>
      </c>
      <c r="D16532" s="33" t="s">
        <v>564</v>
      </c>
      <c r="E16532" s="34">
        <v>25303</v>
      </c>
      <c r="F16532" s="35">
        <v>1</v>
      </c>
      <c r="G16532" s="34" t="s">
        <v>364</v>
      </c>
    </row>
    <row r="16533" spans="1:7">
      <c r="A16533" s="32">
        <v>2018</v>
      </c>
      <c r="B16533" s="32">
        <v>10308</v>
      </c>
      <c r="C16533" s="33" t="s">
        <v>563</v>
      </c>
      <c r="D16533" s="33" t="s">
        <v>564</v>
      </c>
      <c r="E16533" s="34">
        <v>380750</v>
      </c>
      <c r="F16533" s="35">
        <v>1.028</v>
      </c>
      <c r="G16533" s="34" t="s">
        <v>364</v>
      </c>
    </row>
    <row r="16534" spans="1:7">
      <c r="A16534" s="32">
        <v>2018</v>
      </c>
      <c r="B16534" s="32">
        <v>10328</v>
      </c>
      <c r="C16534" s="33" t="s">
        <v>563</v>
      </c>
      <c r="D16534" s="33" t="s">
        <v>564</v>
      </c>
      <c r="E16534" s="34">
        <v>175534</v>
      </c>
      <c r="F16534" s="35">
        <v>1.0389999999999999</v>
      </c>
      <c r="G16534" s="34" t="s">
        <v>364</v>
      </c>
    </row>
    <row r="16535" spans="1:7">
      <c r="A16535" s="32">
        <v>2018</v>
      </c>
      <c r="B16535" s="32">
        <v>10328</v>
      </c>
      <c r="C16535" s="33" t="s">
        <v>563</v>
      </c>
      <c r="D16535" s="33" t="s">
        <v>564</v>
      </c>
      <c r="E16535" s="34">
        <v>171919</v>
      </c>
      <c r="F16535" s="35">
        <v>1.0389999999999999</v>
      </c>
      <c r="G16535" s="34" t="s">
        <v>364</v>
      </c>
    </row>
    <row r="16536" spans="1:7">
      <c r="A16536" s="32">
        <v>2018</v>
      </c>
      <c r="B16536" s="32">
        <v>10328</v>
      </c>
      <c r="C16536" s="33" t="s">
        <v>563</v>
      </c>
      <c r="D16536" s="33" t="s">
        <v>564</v>
      </c>
      <c r="E16536" s="34">
        <v>26073</v>
      </c>
      <c r="F16536" s="35">
        <v>1.0389999999999999</v>
      </c>
      <c r="G16536" s="34" t="s">
        <v>364</v>
      </c>
    </row>
    <row r="16537" spans="1:7">
      <c r="A16537" s="32">
        <v>2018</v>
      </c>
      <c r="B16537" s="32">
        <v>10328</v>
      </c>
      <c r="C16537" s="33" t="s">
        <v>563</v>
      </c>
      <c r="D16537" s="33" t="s">
        <v>564</v>
      </c>
      <c r="E16537" s="34">
        <v>127460</v>
      </c>
      <c r="F16537" s="35">
        <v>1.0389999999999999</v>
      </c>
      <c r="G16537" s="34" t="s">
        <v>364</v>
      </c>
    </row>
    <row r="16538" spans="1:7">
      <c r="A16538" s="32">
        <v>2018</v>
      </c>
      <c r="B16538" s="32">
        <v>10360</v>
      </c>
      <c r="C16538" s="33" t="s">
        <v>353</v>
      </c>
      <c r="D16538" s="33" t="s">
        <v>354</v>
      </c>
      <c r="E16538" s="34">
        <v>26725</v>
      </c>
      <c r="F16538" s="35">
        <v>22.3</v>
      </c>
      <c r="G16538" s="34" t="s">
        <v>364</v>
      </c>
    </row>
    <row r="16539" spans="1:7">
      <c r="A16539" s="32">
        <v>2018</v>
      </c>
      <c r="B16539" s="32">
        <v>10360</v>
      </c>
      <c r="C16539" s="33" t="s">
        <v>563</v>
      </c>
      <c r="D16539" s="33" t="s">
        <v>564</v>
      </c>
      <c r="E16539" s="34">
        <v>195687</v>
      </c>
      <c r="F16539" s="35">
        <v>1.0469999999999999</v>
      </c>
      <c r="G16539" s="34" t="s">
        <v>364</v>
      </c>
    </row>
    <row r="16540" spans="1:7">
      <c r="A16540" s="32">
        <v>2018</v>
      </c>
      <c r="B16540" s="32">
        <v>10362</v>
      </c>
      <c r="C16540" s="33" t="s">
        <v>363</v>
      </c>
      <c r="D16540" s="33" t="s">
        <v>354</v>
      </c>
      <c r="E16540" s="34">
        <v>15347</v>
      </c>
      <c r="F16540" s="35">
        <v>17.309999999999999</v>
      </c>
      <c r="G16540" s="34" t="s">
        <v>364</v>
      </c>
    </row>
    <row r="16541" spans="1:7">
      <c r="A16541" s="32">
        <v>2018</v>
      </c>
      <c r="B16541" s="32">
        <v>10362</v>
      </c>
      <c r="C16541" s="33" t="s">
        <v>363</v>
      </c>
      <c r="D16541" s="33" t="s">
        <v>354</v>
      </c>
      <c r="E16541" s="34">
        <v>15285</v>
      </c>
      <c r="F16541" s="35">
        <v>17.358000000000001</v>
      </c>
      <c r="G16541" s="34" t="s">
        <v>364</v>
      </c>
    </row>
    <row r="16542" spans="1:7">
      <c r="A16542" s="32">
        <v>2018</v>
      </c>
      <c r="B16542" s="32">
        <v>10362</v>
      </c>
      <c r="C16542" s="33" t="s">
        <v>563</v>
      </c>
      <c r="D16542" s="33" t="s">
        <v>564</v>
      </c>
      <c r="E16542" s="34">
        <v>261504</v>
      </c>
      <c r="F16542" s="35">
        <v>1.0089999999999999</v>
      </c>
      <c r="G16542" s="34" t="s">
        <v>364</v>
      </c>
    </row>
    <row r="16543" spans="1:7">
      <c r="A16543" s="32">
        <v>2018</v>
      </c>
      <c r="B16543" s="32">
        <v>10377</v>
      </c>
      <c r="C16543" s="33" t="s">
        <v>353</v>
      </c>
      <c r="D16543" s="33" t="s">
        <v>354</v>
      </c>
      <c r="E16543" s="34">
        <v>10485</v>
      </c>
      <c r="F16543" s="35">
        <v>25.92</v>
      </c>
      <c r="G16543" s="34" t="s">
        <v>364</v>
      </c>
    </row>
    <row r="16544" spans="1:7">
      <c r="A16544" s="32">
        <v>2018</v>
      </c>
      <c r="B16544" s="32">
        <v>10377</v>
      </c>
      <c r="C16544" s="33" t="s">
        <v>353</v>
      </c>
      <c r="D16544" s="33" t="s">
        <v>354</v>
      </c>
      <c r="E16544" s="34">
        <v>238</v>
      </c>
      <c r="F16544" s="35">
        <v>25.92</v>
      </c>
      <c r="G16544" s="34" t="s">
        <v>364</v>
      </c>
    </row>
    <row r="16545" spans="1:7">
      <c r="A16545" s="32">
        <v>2018</v>
      </c>
      <c r="B16545" s="32">
        <v>10377</v>
      </c>
      <c r="C16545" s="33" t="s">
        <v>353</v>
      </c>
      <c r="D16545" s="33" t="s">
        <v>354</v>
      </c>
      <c r="E16545" s="34">
        <v>1263</v>
      </c>
      <c r="F16545" s="35">
        <v>25.4</v>
      </c>
      <c r="G16545" s="34" t="s">
        <v>364</v>
      </c>
    </row>
    <row r="16546" spans="1:7">
      <c r="A16546" s="32">
        <v>2018</v>
      </c>
      <c r="B16546" s="32">
        <v>10377</v>
      </c>
      <c r="C16546" s="33" t="s">
        <v>353</v>
      </c>
      <c r="D16546" s="33" t="s">
        <v>354</v>
      </c>
      <c r="E16546" s="34">
        <v>965</v>
      </c>
      <c r="F16546" s="35">
        <v>25.66</v>
      </c>
      <c r="G16546" s="34" t="s">
        <v>364</v>
      </c>
    </row>
    <row r="16547" spans="1:7">
      <c r="A16547" s="32">
        <v>2018</v>
      </c>
      <c r="B16547" s="32">
        <v>10378</v>
      </c>
      <c r="C16547" s="33" t="s">
        <v>353</v>
      </c>
      <c r="D16547" s="33" t="s">
        <v>354</v>
      </c>
      <c r="E16547" s="34">
        <v>717</v>
      </c>
      <c r="F16547" s="35">
        <v>26.244</v>
      </c>
      <c r="G16547" s="34" t="s">
        <v>364</v>
      </c>
    </row>
    <row r="16548" spans="1:7">
      <c r="A16548" s="32">
        <v>2018</v>
      </c>
      <c r="B16548" s="32">
        <v>10379</v>
      </c>
      <c r="C16548" s="33" t="s">
        <v>353</v>
      </c>
      <c r="D16548" s="33" t="s">
        <v>354</v>
      </c>
      <c r="E16548" s="34">
        <v>1151</v>
      </c>
      <c r="F16548" s="35">
        <v>27.707999999999998</v>
      </c>
      <c r="G16548" s="34" t="s">
        <v>364</v>
      </c>
    </row>
    <row r="16549" spans="1:7">
      <c r="A16549" s="32">
        <v>2018</v>
      </c>
      <c r="B16549" s="32">
        <v>10379</v>
      </c>
      <c r="C16549" s="33" t="s">
        <v>353</v>
      </c>
      <c r="D16549" s="33" t="s">
        <v>354</v>
      </c>
      <c r="E16549" s="34">
        <v>299</v>
      </c>
      <c r="F16549" s="35">
        <v>27.306000000000001</v>
      </c>
      <c r="G16549" s="34" t="s">
        <v>364</v>
      </c>
    </row>
    <row r="16550" spans="1:7">
      <c r="A16550" s="32">
        <v>2018</v>
      </c>
      <c r="B16550" s="32">
        <v>10384</v>
      </c>
      <c r="C16550" s="33" t="s">
        <v>353</v>
      </c>
      <c r="D16550" s="33" t="s">
        <v>354</v>
      </c>
      <c r="E16550" s="34">
        <v>3609</v>
      </c>
      <c r="F16550" s="35">
        <v>25.83</v>
      </c>
      <c r="G16550" s="34" t="s">
        <v>364</v>
      </c>
    </row>
    <row r="16551" spans="1:7">
      <c r="A16551" s="32">
        <v>2018</v>
      </c>
      <c r="B16551" s="32">
        <v>10398</v>
      </c>
      <c r="C16551" s="33" t="s">
        <v>563</v>
      </c>
      <c r="D16551" s="33" t="s">
        <v>564</v>
      </c>
      <c r="E16551" s="34">
        <v>60510</v>
      </c>
      <c r="F16551" s="35">
        <v>1.0640000000000001</v>
      </c>
      <c r="G16551" s="34" t="s">
        <v>364</v>
      </c>
    </row>
    <row r="16552" spans="1:7">
      <c r="A16552" s="32">
        <v>2018</v>
      </c>
      <c r="B16552" s="32">
        <v>10495</v>
      </c>
      <c r="C16552" s="33" t="s">
        <v>353</v>
      </c>
      <c r="D16552" s="33" t="s">
        <v>354</v>
      </c>
      <c r="E16552" s="34">
        <v>2523</v>
      </c>
      <c r="F16552" s="35">
        <v>25.5</v>
      </c>
      <c r="G16552" s="34" t="s">
        <v>364</v>
      </c>
    </row>
    <row r="16553" spans="1:7">
      <c r="A16553" s="32">
        <v>2018</v>
      </c>
      <c r="B16553" s="32">
        <v>10495</v>
      </c>
      <c r="C16553" s="33" t="s">
        <v>567</v>
      </c>
      <c r="D16553" s="33" t="s">
        <v>566</v>
      </c>
      <c r="E16553" s="34">
        <v>22</v>
      </c>
      <c r="F16553" s="35">
        <v>6.25</v>
      </c>
      <c r="G16553" s="34" t="s">
        <v>364</v>
      </c>
    </row>
    <row r="16554" spans="1:7">
      <c r="A16554" s="32">
        <v>2018</v>
      </c>
      <c r="B16554" s="32">
        <v>10496</v>
      </c>
      <c r="C16554" s="33" t="s">
        <v>563</v>
      </c>
      <c r="D16554" s="33" t="s">
        <v>564</v>
      </c>
      <c r="E16554" s="34">
        <v>710192</v>
      </c>
      <c r="F16554" s="35">
        <v>1.03</v>
      </c>
      <c r="G16554" s="34" t="s">
        <v>364</v>
      </c>
    </row>
    <row r="16555" spans="1:7">
      <c r="A16555" s="32">
        <v>2018</v>
      </c>
      <c r="B16555" s="32">
        <v>10554</v>
      </c>
      <c r="C16555" s="33" t="s">
        <v>563</v>
      </c>
      <c r="D16555" s="33" t="s">
        <v>564</v>
      </c>
      <c r="E16555" s="34">
        <v>138413</v>
      </c>
      <c r="F16555" s="35">
        <v>1.0349999999999999</v>
      </c>
      <c r="G16555" s="34" t="s">
        <v>364</v>
      </c>
    </row>
    <row r="16556" spans="1:7">
      <c r="A16556" s="32">
        <v>2018</v>
      </c>
      <c r="B16556" s="32">
        <v>10554</v>
      </c>
      <c r="C16556" s="33" t="s">
        <v>563</v>
      </c>
      <c r="D16556" s="33" t="s">
        <v>564</v>
      </c>
      <c r="E16556" s="34">
        <v>1725392</v>
      </c>
      <c r="F16556" s="35">
        <v>1.0349999999999999</v>
      </c>
      <c r="G16556" s="34" t="s">
        <v>364</v>
      </c>
    </row>
    <row r="16557" spans="1:7">
      <c r="A16557" s="32">
        <v>2018</v>
      </c>
      <c r="B16557" s="32">
        <v>10566</v>
      </c>
      <c r="C16557" s="33" t="s">
        <v>353</v>
      </c>
      <c r="D16557" s="33" t="s">
        <v>354</v>
      </c>
      <c r="E16557" s="34">
        <v>11517</v>
      </c>
      <c r="F16557" s="35">
        <v>25.98</v>
      </c>
      <c r="G16557" s="34" t="s">
        <v>364</v>
      </c>
    </row>
    <row r="16558" spans="1:7">
      <c r="A16558" s="32">
        <v>2018</v>
      </c>
      <c r="B16558" s="32">
        <v>10566</v>
      </c>
      <c r="C16558" s="33" t="s">
        <v>353</v>
      </c>
      <c r="D16558" s="33" t="s">
        <v>354</v>
      </c>
      <c r="E16558" s="34">
        <v>11511</v>
      </c>
      <c r="F16558" s="35">
        <v>24.64</v>
      </c>
      <c r="G16558" s="34" t="s">
        <v>364</v>
      </c>
    </row>
    <row r="16559" spans="1:7">
      <c r="A16559" s="32">
        <v>2018</v>
      </c>
      <c r="B16559" s="32">
        <v>10603</v>
      </c>
      <c r="C16559" s="33" t="s">
        <v>365</v>
      </c>
      <c r="D16559" s="33" t="s">
        <v>354</v>
      </c>
      <c r="E16559" s="34">
        <v>34957</v>
      </c>
      <c r="F16559" s="35">
        <v>12.3</v>
      </c>
      <c r="G16559" s="34" t="s">
        <v>364</v>
      </c>
    </row>
    <row r="16560" spans="1:7">
      <c r="A16560" s="32">
        <v>2018</v>
      </c>
      <c r="B16560" s="32">
        <v>10603</v>
      </c>
      <c r="C16560" s="33" t="s">
        <v>563</v>
      </c>
      <c r="D16560" s="33" t="s">
        <v>564</v>
      </c>
      <c r="E16560" s="34">
        <v>772</v>
      </c>
      <c r="F16560" s="35">
        <v>1.04</v>
      </c>
      <c r="G16560" s="34" t="s">
        <v>364</v>
      </c>
    </row>
    <row r="16561" spans="1:7">
      <c r="A16561" s="32">
        <v>2018</v>
      </c>
      <c r="B16561" s="32">
        <v>10633</v>
      </c>
      <c r="C16561" s="33" t="s">
        <v>563</v>
      </c>
      <c r="D16561" s="33" t="s">
        <v>564</v>
      </c>
      <c r="E16561" s="34">
        <v>1344315</v>
      </c>
      <c r="F16561" s="35">
        <v>1.075</v>
      </c>
      <c r="G16561" s="34" t="s">
        <v>364</v>
      </c>
    </row>
    <row r="16562" spans="1:7">
      <c r="A16562" s="32">
        <v>2018</v>
      </c>
      <c r="B16562" s="32">
        <v>10641</v>
      </c>
      <c r="C16562" s="33" t="s">
        <v>365</v>
      </c>
      <c r="D16562" s="33" t="s">
        <v>354</v>
      </c>
      <c r="E16562" s="34">
        <v>45298</v>
      </c>
      <c r="F16562" s="35">
        <v>7</v>
      </c>
      <c r="G16562" s="34" t="s">
        <v>364</v>
      </c>
    </row>
    <row r="16563" spans="1:7">
      <c r="A16563" s="32">
        <v>2018</v>
      </c>
      <c r="B16563" s="32">
        <v>10671</v>
      </c>
      <c r="C16563" s="33" t="s">
        <v>353</v>
      </c>
      <c r="D16563" s="33" t="s">
        <v>354</v>
      </c>
      <c r="E16563" s="34">
        <v>23501</v>
      </c>
      <c r="F16563" s="35">
        <v>20.43</v>
      </c>
      <c r="G16563" s="34" t="s">
        <v>364</v>
      </c>
    </row>
    <row r="16564" spans="1:7">
      <c r="A16564" s="32">
        <v>2018</v>
      </c>
      <c r="B16564" s="32">
        <v>10671</v>
      </c>
      <c r="C16564" s="33" t="s">
        <v>353</v>
      </c>
      <c r="D16564" s="33" t="s">
        <v>354</v>
      </c>
      <c r="E16564" s="34">
        <v>800</v>
      </c>
      <c r="F16564" s="35">
        <v>13.42</v>
      </c>
      <c r="G16564" s="34" t="s">
        <v>364</v>
      </c>
    </row>
    <row r="16565" spans="1:7">
      <c r="A16565" s="32">
        <v>2018</v>
      </c>
      <c r="B16565" s="32">
        <v>10671</v>
      </c>
      <c r="C16565" s="33" t="s">
        <v>353</v>
      </c>
      <c r="D16565" s="33" t="s">
        <v>354</v>
      </c>
      <c r="E16565" s="34">
        <v>13649</v>
      </c>
      <c r="F16565" s="35">
        <v>17.77</v>
      </c>
      <c r="G16565" s="34" t="s">
        <v>364</v>
      </c>
    </row>
    <row r="16566" spans="1:7">
      <c r="A16566" s="32">
        <v>2018</v>
      </c>
      <c r="B16566" s="32">
        <v>10671</v>
      </c>
      <c r="C16566" s="33" t="s">
        <v>363</v>
      </c>
      <c r="D16566" s="33" t="s">
        <v>354</v>
      </c>
      <c r="E16566" s="34">
        <v>14003</v>
      </c>
      <c r="F16566" s="35">
        <v>17.07</v>
      </c>
      <c r="G16566" s="34" t="s">
        <v>364</v>
      </c>
    </row>
    <row r="16567" spans="1:7">
      <c r="A16567" s="32">
        <v>2018</v>
      </c>
      <c r="B16567" s="32">
        <v>10673</v>
      </c>
      <c r="C16567" s="33" t="s">
        <v>363</v>
      </c>
      <c r="D16567" s="33" t="s">
        <v>354</v>
      </c>
      <c r="E16567" s="34">
        <v>62214</v>
      </c>
      <c r="F16567" s="35">
        <v>19.600000000000001</v>
      </c>
      <c r="G16567" s="34" t="s">
        <v>364</v>
      </c>
    </row>
    <row r="16568" spans="1:7">
      <c r="A16568" s="32">
        <v>2018</v>
      </c>
      <c r="B16568" s="32">
        <v>10673</v>
      </c>
      <c r="C16568" s="33" t="s">
        <v>565</v>
      </c>
      <c r="D16568" s="33" t="s">
        <v>566</v>
      </c>
      <c r="E16568" s="34">
        <v>1687</v>
      </c>
      <c r="F16568" s="35">
        <v>5.67</v>
      </c>
      <c r="G16568" s="34" t="s">
        <v>364</v>
      </c>
    </row>
    <row r="16569" spans="1:7">
      <c r="A16569" s="32">
        <v>2018</v>
      </c>
      <c r="B16569" s="32">
        <v>10678</v>
      </c>
      <c r="C16569" s="33" t="s">
        <v>353</v>
      </c>
      <c r="D16569" s="33" t="s">
        <v>354</v>
      </c>
      <c r="E16569" s="34">
        <v>4403</v>
      </c>
      <c r="F16569" s="35">
        <v>22.1</v>
      </c>
      <c r="G16569" s="34" t="s">
        <v>364</v>
      </c>
    </row>
    <row r="16570" spans="1:7">
      <c r="A16570" s="32">
        <v>2018</v>
      </c>
      <c r="B16570" s="32">
        <v>10678</v>
      </c>
      <c r="C16570" s="33" t="s">
        <v>353</v>
      </c>
      <c r="D16570" s="33" t="s">
        <v>354</v>
      </c>
      <c r="E16570" s="34">
        <v>25341</v>
      </c>
      <c r="F16570" s="35">
        <v>21.85</v>
      </c>
      <c r="G16570" s="34" t="s">
        <v>364</v>
      </c>
    </row>
    <row r="16571" spans="1:7">
      <c r="A16571" s="32">
        <v>2018</v>
      </c>
      <c r="B16571" s="32">
        <v>10678</v>
      </c>
      <c r="C16571" s="33" t="s">
        <v>353</v>
      </c>
      <c r="D16571" s="33" t="s">
        <v>354</v>
      </c>
      <c r="E16571" s="34">
        <v>30892</v>
      </c>
      <c r="F16571" s="35">
        <v>22</v>
      </c>
      <c r="G16571" s="34" t="s">
        <v>364</v>
      </c>
    </row>
    <row r="16572" spans="1:7">
      <c r="A16572" s="32">
        <v>2018</v>
      </c>
      <c r="B16572" s="32">
        <v>10682</v>
      </c>
      <c r="C16572" s="33" t="s">
        <v>563</v>
      </c>
      <c r="D16572" s="33" t="s">
        <v>564</v>
      </c>
      <c r="E16572" s="34">
        <v>180894</v>
      </c>
      <c r="F16572" s="35">
        <v>1.107</v>
      </c>
      <c r="G16572" s="34" t="s">
        <v>364</v>
      </c>
    </row>
    <row r="16573" spans="1:7">
      <c r="A16573" s="32">
        <v>2018</v>
      </c>
      <c r="B16573" s="32">
        <v>10684</v>
      </c>
      <c r="C16573" s="33" t="s">
        <v>353</v>
      </c>
      <c r="D16573" s="33" t="s">
        <v>354</v>
      </c>
      <c r="E16573" s="34">
        <v>54402</v>
      </c>
      <c r="F16573" s="35">
        <v>23.173999999999999</v>
      </c>
      <c r="G16573" s="34" t="s">
        <v>364</v>
      </c>
    </row>
    <row r="16574" spans="1:7">
      <c r="A16574" s="32">
        <v>2018</v>
      </c>
      <c r="B16574" s="32">
        <v>10684</v>
      </c>
      <c r="C16574" s="33" t="s">
        <v>563</v>
      </c>
      <c r="D16574" s="33" t="s">
        <v>564</v>
      </c>
      <c r="E16574" s="34">
        <v>14052</v>
      </c>
      <c r="F16574" s="35">
        <v>1.016</v>
      </c>
      <c r="G16574" s="34" t="s">
        <v>364</v>
      </c>
    </row>
    <row r="16575" spans="1:7">
      <c r="A16575" s="32">
        <v>2018</v>
      </c>
      <c r="B16575" s="32">
        <v>10692</v>
      </c>
      <c r="C16575" s="33" t="s">
        <v>563</v>
      </c>
      <c r="D16575" s="33" t="s">
        <v>564</v>
      </c>
      <c r="E16575" s="34">
        <v>1200982</v>
      </c>
      <c r="F16575" s="35">
        <v>1.0249999999999999</v>
      </c>
      <c r="G16575" s="34" t="s">
        <v>364</v>
      </c>
    </row>
    <row r="16576" spans="1:7">
      <c r="A16576" s="32">
        <v>2018</v>
      </c>
      <c r="B16576" s="32">
        <v>10692</v>
      </c>
      <c r="C16576" s="33" t="s">
        <v>563</v>
      </c>
      <c r="D16576" s="33" t="s">
        <v>564</v>
      </c>
      <c r="E16576" s="34">
        <v>1224027</v>
      </c>
      <c r="F16576" s="35">
        <v>1.0249999999999999</v>
      </c>
      <c r="G16576" s="34" t="s">
        <v>364</v>
      </c>
    </row>
    <row r="16577" spans="1:7">
      <c r="A16577" s="32">
        <v>2018</v>
      </c>
      <c r="B16577" s="32">
        <v>10692</v>
      </c>
      <c r="C16577" s="33" t="s">
        <v>563</v>
      </c>
      <c r="D16577" s="33" t="s">
        <v>564</v>
      </c>
      <c r="E16577" s="34">
        <v>468330</v>
      </c>
      <c r="F16577" s="35">
        <v>1.0249999999999999</v>
      </c>
      <c r="G16577" s="34" t="s">
        <v>364</v>
      </c>
    </row>
    <row r="16578" spans="1:7">
      <c r="A16578" s="32">
        <v>2018</v>
      </c>
      <c r="B16578" s="32">
        <v>10725</v>
      </c>
      <c r="C16578" s="33" t="s">
        <v>563</v>
      </c>
      <c r="D16578" s="33" t="s">
        <v>564</v>
      </c>
      <c r="E16578" s="34">
        <v>440994</v>
      </c>
      <c r="F16578" s="35">
        <v>1.028</v>
      </c>
      <c r="G16578" s="34" t="s">
        <v>364</v>
      </c>
    </row>
    <row r="16579" spans="1:7">
      <c r="A16579" s="32">
        <v>2018</v>
      </c>
      <c r="B16579" s="32">
        <v>10726</v>
      </c>
      <c r="C16579" s="33" t="s">
        <v>563</v>
      </c>
      <c r="D16579" s="33" t="s">
        <v>564</v>
      </c>
      <c r="E16579" s="34">
        <v>1272</v>
      </c>
      <c r="F16579" s="35">
        <v>1.0289999999999999</v>
      </c>
      <c r="G16579" s="34" t="s">
        <v>364</v>
      </c>
    </row>
    <row r="16580" spans="1:7">
      <c r="A16580" s="32">
        <v>2018</v>
      </c>
      <c r="B16580" s="32">
        <v>10726</v>
      </c>
      <c r="C16580" s="33" t="s">
        <v>563</v>
      </c>
      <c r="D16580" s="33" t="s">
        <v>564</v>
      </c>
      <c r="E16580" s="34">
        <v>1433</v>
      </c>
      <c r="F16580" s="35">
        <v>1.0289999999999999</v>
      </c>
      <c r="G16580" s="34" t="s">
        <v>364</v>
      </c>
    </row>
    <row r="16581" spans="1:7">
      <c r="A16581" s="32">
        <v>2018</v>
      </c>
      <c r="B16581" s="32">
        <v>10726</v>
      </c>
      <c r="C16581" s="33" t="s">
        <v>563</v>
      </c>
      <c r="D16581" s="33" t="s">
        <v>564</v>
      </c>
      <c r="E16581" s="34">
        <v>2660</v>
      </c>
      <c r="F16581" s="35">
        <v>1.0289999999999999</v>
      </c>
      <c r="G16581" s="34" t="s">
        <v>364</v>
      </c>
    </row>
    <row r="16582" spans="1:7">
      <c r="A16582" s="32">
        <v>2018</v>
      </c>
      <c r="B16582" s="32">
        <v>10726</v>
      </c>
      <c r="C16582" s="33" t="s">
        <v>563</v>
      </c>
      <c r="D16582" s="33" t="s">
        <v>564</v>
      </c>
      <c r="E16582" s="34">
        <v>2682</v>
      </c>
      <c r="F16582" s="35">
        <v>1.0289999999999999</v>
      </c>
      <c r="G16582" s="34" t="s">
        <v>364</v>
      </c>
    </row>
    <row r="16583" spans="1:7">
      <c r="A16583" s="32">
        <v>2018</v>
      </c>
      <c r="B16583" s="32">
        <v>10726</v>
      </c>
      <c r="C16583" s="33" t="s">
        <v>563</v>
      </c>
      <c r="D16583" s="33" t="s">
        <v>564</v>
      </c>
      <c r="E16583" s="34">
        <v>5845</v>
      </c>
      <c r="F16583" s="35">
        <v>1.0289999999999999</v>
      </c>
      <c r="G16583" s="34" t="s">
        <v>364</v>
      </c>
    </row>
    <row r="16584" spans="1:7">
      <c r="A16584" s="32">
        <v>2018</v>
      </c>
      <c r="B16584" s="32">
        <v>10726</v>
      </c>
      <c r="C16584" s="33" t="s">
        <v>563</v>
      </c>
      <c r="D16584" s="33" t="s">
        <v>564</v>
      </c>
      <c r="E16584" s="34">
        <v>5909</v>
      </c>
      <c r="F16584" s="35">
        <v>1.0289999999999999</v>
      </c>
      <c r="G16584" s="34" t="s">
        <v>364</v>
      </c>
    </row>
    <row r="16585" spans="1:7">
      <c r="A16585" s="32">
        <v>2018</v>
      </c>
      <c r="B16585" s="32">
        <v>10726</v>
      </c>
      <c r="C16585" s="33" t="s">
        <v>563</v>
      </c>
      <c r="D16585" s="33" t="s">
        <v>564</v>
      </c>
      <c r="E16585" s="34">
        <v>8527</v>
      </c>
      <c r="F16585" s="35">
        <v>1.0309999999999999</v>
      </c>
      <c r="G16585" s="34" t="s">
        <v>364</v>
      </c>
    </row>
    <row r="16586" spans="1:7">
      <c r="A16586" s="32">
        <v>2018</v>
      </c>
      <c r="B16586" s="32">
        <v>10726</v>
      </c>
      <c r="C16586" s="33" t="s">
        <v>563</v>
      </c>
      <c r="D16586" s="33" t="s">
        <v>564</v>
      </c>
      <c r="E16586" s="34">
        <v>16124</v>
      </c>
      <c r="F16586" s="35">
        <v>1.032</v>
      </c>
      <c r="G16586" s="34" t="s">
        <v>364</v>
      </c>
    </row>
    <row r="16587" spans="1:7">
      <c r="A16587" s="32">
        <v>2018</v>
      </c>
      <c r="B16587" s="32">
        <v>10726</v>
      </c>
      <c r="C16587" s="33" t="s">
        <v>563</v>
      </c>
      <c r="D16587" s="33" t="s">
        <v>564</v>
      </c>
      <c r="E16587" s="34">
        <v>16655</v>
      </c>
      <c r="F16587" s="35">
        <v>1.03</v>
      </c>
      <c r="G16587" s="34" t="s">
        <v>364</v>
      </c>
    </row>
    <row r="16588" spans="1:7">
      <c r="A16588" s="32">
        <v>2018</v>
      </c>
      <c r="B16588" s="32">
        <v>10726</v>
      </c>
      <c r="C16588" s="33" t="s">
        <v>563</v>
      </c>
      <c r="D16588" s="33" t="s">
        <v>564</v>
      </c>
      <c r="E16588" s="34">
        <v>23291</v>
      </c>
      <c r="F16588" s="35">
        <v>1.0289999999999999</v>
      </c>
      <c r="G16588" s="34" t="s">
        <v>364</v>
      </c>
    </row>
    <row r="16589" spans="1:7">
      <c r="A16589" s="32">
        <v>2018</v>
      </c>
      <c r="B16589" s="32">
        <v>10726</v>
      </c>
      <c r="C16589" s="33" t="s">
        <v>563</v>
      </c>
      <c r="D16589" s="33" t="s">
        <v>564</v>
      </c>
      <c r="E16589" s="34">
        <v>31074</v>
      </c>
      <c r="F16589" s="35">
        <v>1.03</v>
      </c>
      <c r="G16589" s="34" t="s">
        <v>364</v>
      </c>
    </row>
    <row r="16590" spans="1:7">
      <c r="A16590" s="32">
        <v>2018</v>
      </c>
      <c r="B16590" s="32">
        <v>10726</v>
      </c>
      <c r="C16590" s="33" t="s">
        <v>563</v>
      </c>
      <c r="D16590" s="33" t="s">
        <v>564</v>
      </c>
      <c r="E16590" s="34">
        <v>33950</v>
      </c>
      <c r="F16590" s="35">
        <v>1.0289999999999999</v>
      </c>
      <c r="G16590" s="34" t="s">
        <v>364</v>
      </c>
    </row>
    <row r="16591" spans="1:7">
      <c r="A16591" s="32">
        <v>2018</v>
      </c>
      <c r="B16591" s="32">
        <v>10726</v>
      </c>
      <c r="C16591" s="33" t="s">
        <v>563</v>
      </c>
      <c r="D16591" s="33" t="s">
        <v>564</v>
      </c>
      <c r="E16591" s="34">
        <v>40921</v>
      </c>
      <c r="F16591" s="35">
        <v>1.0289999999999999</v>
      </c>
      <c r="G16591" s="34" t="s">
        <v>364</v>
      </c>
    </row>
    <row r="16592" spans="1:7">
      <c r="A16592" s="32">
        <v>2018</v>
      </c>
      <c r="B16592" s="32">
        <v>10726</v>
      </c>
      <c r="C16592" s="33" t="s">
        <v>563</v>
      </c>
      <c r="D16592" s="33" t="s">
        <v>564</v>
      </c>
      <c r="E16592" s="34">
        <v>42705</v>
      </c>
      <c r="F16592" s="35">
        <v>1.0269999999999999</v>
      </c>
      <c r="G16592" s="34" t="s">
        <v>364</v>
      </c>
    </row>
    <row r="16593" spans="1:7">
      <c r="A16593" s="32">
        <v>2018</v>
      </c>
      <c r="B16593" s="32">
        <v>10726</v>
      </c>
      <c r="C16593" s="33" t="s">
        <v>563</v>
      </c>
      <c r="D16593" s="33" t="s">
        <v>564</v>
      </c>
      <c r="E16593" s="34">
        <v>81315</v>
      </c>
      <c r="F16593" s="35">
        <v>1.0289999999999999</v>
      </c>
      <c r="G16593" s="34" t="s">
        <v>364</v>
      </c>
    </row>
    <row r="16594" spans="1:7">
      <c r="A16594" s="32">
        <v>2018</v>
      </c>
      <c r="B16594" s="32">
        <v>10726</v>
      </c>
      <c r="C16594" s="33" t="s">
        <v>563</v>
      </c>
      <c r="D16594" s="33" t="s">
        <v>564</v>
      </c>
      <c r="E16594" s="34">
        <v>96432</v>
      </c>
      <c r="F16594" s="35">
        <v>1.0289999999999999</v>
      </c>
      <c r="G16594" s="34" t="s">
        <v>364</v>
      </c>
    </row>
    <row r="16595" spans="1:7">
      <c r="A16595" s="32">
        <v>2018</v>
      </c>
      <c r="B16595" s="32">
        <v>10726</v>
      </c>
      <c r="C16595" s="33" t="s">
        <v>563</v>
      </c>
      <c r="D16595" s="33" t="s">
        <v>564</v>
      </c>
      <c r="E16595" s="34">
        <v>135</v>
      </c>
      <c r="F16595" s="35">
        <v>1.0309999999999999</v>
      </c>
      <c r="G16595" s="34" t="s">
        <v>364</v>
      </c>
    </row>
    <row r="16596" spans="1:7">
      <c r="A16596" s="32">
        <v>2018</v>
      </c>
      <c r="B16596" s="32">
        <v>10726</v>
      </c>
      <c r="C16596" s="33" t="s">
        <v>563</v>
      </c>
      <c r="D16596" s="33" t="s">
        <v>564</v>
      </c>
      <c r="E16596" s="34">
        <v>304</v>
      </c>
      <c r="F16596" s="35">
        <v>1.0269999999999999</v>
      </c>
      <c r="G16596" s="34" t="s">
        <v>364</v>
      </c>
    </row>
    <row r="16597" spans="1:7">
      <c r="A16597" s="32">
        <v>2018</v>
      </c>
      <c r="B16597" s="32">
        <v>10726</v>
      </c>
      <c r="C16597" s="33" t="s">
        <v>563</v>
      </c>
      <c r="D16597" s="33" t="s">
        <v>564</v>
      </c>
      <c r="E16597" s="34">
        <v>636</v>
      </c>
      <c r="F16597" s="35">
        <v>1.03</v>
      </c>
      <c r="G16597" s="34" t="s">
        <v>364</v>
      </c>
    </row>
    <row r="16598" spans="1:7">
      <c r="A16598" s="32">
        <v>2018</v>
      </c>
      <c r="B16598" s="32">
        <v>10743</v>
      </c>
      <c r="C16598" s="33" t="s">
        <v>563</v>
      </c>
      <c r="D16598" s="33" t="s">
        <v>564</v>
      </c>
      <c r="E16598" s="34">
        <v>522</v>
      </c>
      <c r="F16598" s="35">
        <v>1.077</v>
      </c>
      <c r="G16598" s="34" t="s">
        <v>364</v>
      </c>
    </row>
    <row r="16599" spans="1:7">
      <c r="A16599" s="32">
        <v>2018</v>
      </c>
      <c r="B16599" s="32">
        <v>10743</v>
      </c>
      <c r="C16599" s="33" t="s">
        <v>365</v>
      </c>
      <c r="D16599" s="33" t="s">
        <v>354</v>
      </c>
      <c r="E16599" s="34">
        <v>31003</v>
      </c>
      <c r="F16599" s="35">
        <v>15.086</v>
      </c>
      <c r="G16599" s="34" t="s">
        <v>364</v>
      </c>
    </row>
    <row r="16600" spans="1:7">
      <c r="A16600" s="32">
        <v>2018</v>
      </c>
      <c r="B16600" s="32">
        <v>10745</v>
      </c>
      <c r="C16600" s="33" t="s">
        <v>563</v>
      </c>
      <c r="D16600" s="33" t="s">
        <v>564</v>
      </c>
      <c r="E16600" s="34">
        <v>5557034</v>
      </c>
      <c r="F16600" s="35">
        <v>1.042</v>
      </c>
      <c r="G16600" s="34" t="s">
        <v>364</v>
      </c>
    </row>
    <row r="16601" spans="1:7">
      <c r="A16601" s="32">
        <v>2018</v>
      </c>
      <c r="B16601" s="32">
        <v>10761</v>
      </c>
      <c r="C16601" s="33" t="s">
        <v>563</v>
      </c>
      <c r="D16601" s="33" t="s">
        <v>564</v>
      </c>
      <c r="E16601" s="34">
        <v>562544</v>
      </c>
      <c r="F16601" s="35">
        <v>1.04</v>
      </c>
      <c r="G16601" s="34">
        <v>255.4</v>
      </c>
    </row>
    <row r="16602" spans="1:7">
      <c r="A16602" s="32">
        <v>2018</v>
      </c>
      <c r="B16602" s="32">
        <v>10789</v>
      </c>
      <c r="C16602" s="33" t="s">
        <v>563</v>
      </c>
      <c r="D16602" s="33" t="s">
        <v>564</v>
      </c>
      <c r="E16602" s="34">
        <v>893113</v>
      </c>
      <c r="F16602" s="35">
        <v>1.014</v>
      </c>
      <c r="G16602" s="34" t="s">
        <v>364</v>
      </c>
    </row>
    <row r="16603" spans="1:7">
      <c r="A16603" s="32">
        <v>2018</v>
      </c>
      <c r="B16603" s="32">
        <v>10789</v>
      </c>
      <c r="C16603" s="33" t="s">
        <v>563</v>
      </c>
      <c r="D16603" s="33" t="s">
        <v>564</v>
      </c>
      <c r="E16603" s="34">
        <v>1550793</v>
      </c>
      <c r="F16603" s="35">
        <v>1.014</v>
      </c>
      <c r="G16603" s="34" t="s">
        <v>364</v>
      </c>
    </row>
    <row r="16604" spans="1:7">
      <c r="A16604" s="32">
        <v>2018</v>
      </c>
      <c r="B16604" s="32">
        <v>10849</v>
      </c>
      <c r="C16604" s="33" t="s">
        <v>563</v>
      </c>
      <c r="D16604" s="33" t="s">
        <v>564</v>
      </c>
      <c r="E16604" s="34">
        <v>9435</v>
      </c>
      <c r="F16604" s="35">
        <v>1.052</v>
      </c>
      <c r="G16604" s="34" t="s">
        <v>364</v>
      </c>
    </row>
    <row r="16605" spans="1:7">
      <c r="A16605" s="32">
        <v>2018</v>
      </c>
      <c r="B16605" s="32">
        <v>10860</v>
      </c>
      <c r="C16605" s="33" t="s">
        <v>363</v>
      </c>
      <c r="D16605" s="33" t="s">
        <v>354</v>
      </c>
      <c r="E16605" s="34">
        <v>85785</v>
      </c>
      <c r="F16605" s="35">
        <v>17.5</v>
      </c>
      <c r="G16605" s="34" t="s">
        <v>364</v>
      </c>
    </row>
    <row r="16606" spans="1:7">
      <c r="A16606" s="32">
        <v>2018</v>
      </c>
      <c r="B16606" s="32">
        <v>10864</v>
      </c>
      <c r="C16606" s="33" t="s">
        <v>353</v>
      </c>
      <c r="D16606" s="33" t="s">
        <v>354</v>
      </c>
      <c r="E16606" s="34">
        <v>16438</v>
      </c>
      <c r="F16606" s="35">
        <v>22.2</v>
      </c>
      <c r="G16606" s="34" t="s">
        <v>364</v>
      </c>
    </row>
    <row r="16607" spans="1:7">
      <c r="A16607" s="32">
        <v>2018</v>
      </c>
      <c r="B16607" s="32">
        <v>10864</v>
      </c>
      <c r="C16607" s="33" t="s">
        <v>353</v>
      </c>
      <c r="D16607" s="33" t="s">
        <v>354</v>
      </c>
      <c r="E16607" s="34">
        <v>19446</v>
      </c>
      <c r="F16607" s="35">
        <v>21.7</v>
      </c>
      <c r="G16607" s="34" t="s">
        <v>364</v>
      </c>
    </row>
    <row r="16608" spans="1:7">
      <c r="A16608" s="32">
        <v>2018</v>
      </c>
      <c r="B16608" s="32">
        <v>10864</v>
      </c>
      <c r="C16608" s="33" t="s">
        <v>363</v>
      </c>
      <c r="D16608" s="33" t="s">
        <v>354</v>
      </c>
      <c r="E16608" s="34">
        <v>81380</v>
      </c>
      <c r="F16608" s="35">
        <v>17.5</v>
      </c>
      <c r="G16608" s="34" t="s">
        <v>364</v>
      </c>
    </row>
    <row r="16609" spans="1:7">
      <c r="A16609" s="32">
        <v>2018</v>
      </c>
      <c r="B16609" s="32">
        <v>10864</v>
      </c>
      <c r="C16609" s="33" t="s">
        <v>563</v>
      </c>
      <c r="D16609" s="33" t="s">
        <v>564</v>
      </c>
      <c r="E16609" s="34">
        <v>249236</v>
      </c>
      <c r="F16609" s="35">
        <v>1</v>
      </c>
      <c r="G16609" s="34" t="s">
        <v>364</v>
      </c>
    </row>
    <row r="16610" spans="1:7">
      <c r="A16610" s="32">
        <v>2018</v>
      </c>
      <c r="B16610" s="32">
        <v>10865</v>
      </c>
      <c r="C16610" s="33" t="s">
        <v>353</v>
      </c>
      <c r="D16610" s="33" t="s">
        <v>354</v>
      </c>
      <c r="E16610" s="34">
        <v>5653</v>
      </c>
      <c r="F16610" s="35">
        <v>21.7</v>
      </c>
      <c r="G16610" s="34" t="s">
        <v>364</v>
      </c>
    </row>
    <row r="16611" spans="1:7">
      <c r="A16611" s="32">
        <v>2018</v>
      </c>
      <c r="B16611" s="32">
        <v>10865</v>
      </c>
      <c r="C16611" s="33" t="s">
        <v>353</v>
      </c>
      <c r="D16611" s="33" t="s">
        <v>354</v>
      </c>
      <c r="E16611" s="34">
        <v>12345</v>
      </c>
      <c r="F16611" s="35">
        <v>21.3</v>
      </c>
      <c r="G16611" s="34" t="s">
        <v>364</v>
      </c>
    </row>
    <row r="16612" spans="1:7">
      <c r="A16612" s="32">
        <v>2018</v>
      </c>
      <c r="B16612" s="32">
        <v>10865</v>
      </c>
      <c r="C16612" s="33" t="s">
        <v>353</v>
      </c>
      <c r="D16612" s="33" t="s">
        <v>354</v>
      </c>
      <c r="E16612" s="34">
        <v>87214</v>
      </c>
      <c r="F16612" s="35">
        <v>21.7</v>
      </c>
      <c r="G16612" s="34" t="s">
        <v>364</v>
      </c>
    </row>
    <row r="16613" spans="1:7">
      <c r="A16613" s="32">
        <v>2018</v>
      </c>
      <c r="B16613" s="32">
        <v>10865</v>
      </c>
      <c r="C16613" s="33" t="s">
        <v>363</v>
      </c>
      <c r="D16613" s="33" t="s">
        <v>354</v>
      </c>
      <c r="E16613" s="34">
        <v>46633</v>
      </c>
      <c r="F16613" s="35">
        <v>17.5</v>
      </c>
      <c r="G16613" s="34" t="s">
        <v>364</v>
      </c>
    </row>
    <row r="16614" spans="1:7">
      <c r="A16614" s="32">
        <v>2018</v>
      </c>
      <c r="B16614" s="32">
        <v>10865</v>
      </c>
      <c r="C16614" s="33" t="s">
        <v>563</v>
      </c>
      <c r="D16614" s="33" t="s">
        <v>564</v>
      </c>
      <c r="E16614" s="34">
        <v>5167</v>
      </c>
      <c r="F16614" s="35">
        <v>1</v>
      </c>
      <c r="G16614" s="34" t="s">
        <v>364</v>
      </c>
    </row>
    <row r="16615" spans="1:7">
      <c r="A16615" s="32">
        <v>2018</v>
      </c>
      <c r="B16615" s="32">
        <v>10867</v>
      </c>
      <c r="C16615" s="33" t="s">
        <v>353</v>
      </c>
      <c r="D16615" s="33" t="s">
        <v>354</v>
      </c>
      <c r="E16615" s="34">
        <v>18529</v>
      </c>
      <c r="F16615" s="35">
        <v>21.16</v>
      </c>
      <c r="G16615" s="34" t="s">
        <v>364</v>
      </c>
    </row>
    <row r="16616" spans="1:7">
      <c r="A16616" s="32">
        <v>2018</v>
      </c>
      <c r="B16616" s="32">
        <v>50006</v>
      </c>
      <c r="C16616" s="33" t="s">
        <v>563</v>
      </c>
      <c r="D16616" s="33" t="s">
        <v>564</v>
      </c>
      <c r="E16616" s="34">
        <v>87666</v>
      </c>
      <c r="F16616" s="35">
        <v>1.0349999999999999</v>
      </c>
      <c r="G16616" s="34" t="s">
        <v>364</v>
      </c>
    </row>
    <row r="16617" spans="1:7">
      <c r="A16617" s="32">
        <v>2018</v>
      </c>
      <c r="B16617" s="32">
        <v>50006</v>
      </c>
      <c r="C16617" s="33" t="s">
        <v>563</v>
      </c>
      <c r="D16617" s="33" t="s">
        <v>564</v>
      </c>
      <c r="E16617" s="34">
        <v>2476696</v>
      </c>
      <c r="F16617" s="35">
        <v>1.0349999999999999</v>
      </c>
      <c r="G16617" s="34" t="s">
        <v>364</v>
      </c>
    </row>
    <row r="16618" spans="1:7">
      <c r="A16618" s="32">
        <v>2018</v>
      </c>
      <c r="B16618" s="32">
        <v>50006</v>
      </c>
      <c r="C16618" s="33" t="s">
        <v>563</v>
      </c>
      <c r="D16618" s="33" t="s">
        <v>564</v>
      </c>
      <c r="E16618" s="34">
        <v>1037698</v>
      </c>
      <c r="F16618" s="35">
        <v>1.0349999999999999</v>
      </c>
      <c r="G16618" s="34" t="s">
        <v>364</v>
      </c>
    </row>
    <row r="16619" spans="1:7">
      <c r="A16619" s="32">
        <v>2018</v>
      </c>
      <c r="B16619" s="32">
        <v>50039</v>
      </c>
      <c r="C16619" s="33" t="s">
        <v>565</v>
      </c>
      <c r="D16619" s="33" t="s">
        <v>566</v>
      </c>
      <c r="E16619" s="34">
        <v>675</v>
      </c>
      <c r="F16619" s="35">
        <v>5.8259999999999996</v>
      </c>
      <c r="G16619" s="34" t="s">
        <v>364</v>
      </c>
    </row>
    <row r="16620" spans="1:7">
      <c r="A16620" s="32">
        <v>2018</v>
      </c>
      <c r="B16620" s="32">
        <v>50039</v>
      </c>
      <c r="C16620" s="33" t="s">
        <v>365</v>
      </c>
      <c r="D16620" s="33" t="s">
        <v>354</v>
      </c>
      <c r="E16620" s="34">
        <v>90</v>
      </c>
      <c r="F16620" s="35">
        <v>8</v>
      </c>
      <c r="G16620" s="34" t="s">
        <v>364</v>
      </c>
    </row>
    <row r="16621" spans="1:7">
      <c r="A16621" s="32">
        <v>2018</v>
      </c>
      <c r="B16621" s="32">
        <v>50039</v>
      </c>
      <c r="C16621" s="33" t="s">
        <v>365</v>
      </c>
      <c r="D16621" s="33" t="s">
        <v>354</v>
      </c>
      <c r="E16621" s="34">
        <v>148</v>
      </c>
      <c r="F16621" s="35">
        <v>8.5</v>
      </c>
      <c r="G16621" s="34" t="s">
        <v>364</v>
      </c>
    </row>
    <row r="16622" spans="1:7">
      <c r="A16622" s="32">
        <v>2018</v>
      </c>
      <c r="B16622" s="32">
        <v>50043</v>
      </c>
      <c r="C16622" s="33" t="s">
        <v>563</v>
      </c>
      <c r="D16622" s="33" t="s">
        <v>564</v>
      </c>
      <c r="E16622" s="34">
        <v>1628578</v>
      </c>
      <c r="F16622" s="35">
        <v>1.03</v>
      </c>
      <c r="G16622" s="34" t="s">
        <v>364</v>
      </c>
    </row>
    <row r="16623" spans="1:7">
      <c r="A16623" s="32">
        <v>2018</v>
      </c>
      <c r="B16623" s="32">
        <v>50109</v>
      </c>
      <c r="C16623" s="33" t="s">
        <v>563</v>
      </c>
      <c r="D16623" s="33" t="s">
        <v>564</v>
      </c>
      <c r="E16623" s="34">
        <v>512951</v>
      </c>
      <c r="F16623" s="35">
        <v>1.028</v>
      </c>
      <c r="G16623" s="34" t="s">
        <v>364</v>
      </c>
    </row>
    <row r="16624" spans="1:7">
      <c r="A16624" s="32">
        <v>2018</v>
      </c>
      <c r="B16624" s="32">
        <v>50134</v>
      </c>
      <c r="C16624" s="33" t="s">
        <v>563</v>
      </c>
      <c r="D16624" s="33" t="s">
        <v>564</v>
      </c>
      <c r="E16624" s="34">
        <v>1373670</v>
      </c>
      <c r="F16624" s="35">
        <v>1.03</v>
      </c>
      <c r="G16624" s="34" t="s">
        <v>364</v>
      </c>
    </row>
    <row r="16625" spans="1:7">
      <c r="A16625" s="32">
        <v>2018</v>
      </c>
      <c r="B16625" s="32">
        <v>50152</v>
      </c>
      <c r="C16625" s="33" t="s">
        <v>563</v>
      </c>
      <c r="D16625" s="33" t="s">
        <v>564</v>
      </c>
      <c r="E16625" s="34">
        <v>2071487</v>
      </c>
      <c r="F16625" s="35">
        <v>1.04</v>
      </c>
      <c r="G16625" s="34" t="s">
        <v>364</v>
      </c>
    </row>
    <row r="16626" spans="1:7">
      <c r="A16626" s="32">
        <v>2018</v>
      </c>
      <c r="B16626" s="32">
        <v>50216</v>
      </c>
      <c r="C16626" s="33" t="s">
        <v>563</v>
      </c>
      <c r="D16626" s="33" t="s">
        <v>564</v>
      </c>
      <c r="E16626" s="34">
        <v>2314411</v>
      </c>
      <c r="F16626" s="35">
        <v>1.0309999999999999</v>
      </c>
      <c r="G16626" s="34" t="s">
        <v>364</v>
      </c>
    </row>
    <row r="16627" spans="1:7">
      <c r="A16627" s="32">
        <v>2018</v>
      </c>
      <c r="B16627" s="32">
        <v>50244</v>
      </c>
      <c r="C16627" s="33" t="s">
        <v>353</v>
      </c>
      <c r="D16627" s="33" t="s">
        <v>354</v>
      </c>
      <c r="E16627" s="34">
        <v>5054</v>
      </c>
      <c r="F16627" s="35">
        <v>27.802</v>
      </c>
      <c r="G16627" s="34" t="s">
        <v>364</v>
      </c>
    </row>
    <row r="16628" spans="1:7">
      <c r="A16628" s="32">
        <v>2018</v>
      </c>
      <c r="B16628" s="32">
        <v>50244</v>
      </c>
      <c r="C16628" s="33" t="s">
        <v>353</v>
      </c>
      <c r="D16628" s="33" t="s">
        <v>354</v>
      </c>
      <c r="E16628" s="34">
        <v>408</v>
      </c>
      <c r="F16628" s="35">
        <v>27.867999999999999</v>
      </c>
      <c r="G16628" s="34" t="s">
        <v>364</v>
      </c>
    </row>
    <row r="16629" spans="1:7">
      <c r="A16629" s="32">
        <v>2018</v>
      </c>
      <c r="B16629" s="32">
        <v>50244</v>
      </c>
      <c r="C16629" s="33" t="s">
        <v>353</v>
      </c>
      <c r="D16629" s="33" t="s">
        <v>354</v>
      </c>
      <c r="E16629" s="34">
        <v>11916</v>
      </c>
      <c r="F16629" s="35">
        <v>27.731999999999999</v>
      </c>
      <c r="G16629" s="34" t="s">
        <v>364</v>
      </c>
    </row>
    <row r="16630" spans="1:7">
      <c r="A16630" s="32">
        <v>2018</v>
      </c>
      <c r="B16630" s="32">
        <v>50244</v>
      </c>
      <c r="C16630" s="33" t="s">
        <v>563</v>
      </c>
      <c r="D16630" s="33" t="s">
        <v>564</v>
      </c>
      <c r="E16630" s="34">
        <v>242874</v>
      </c>
      <c r="F16630" s="35">
        <v>1.032</v>
      </c>
      <c r="G16630" s="34" t="s">
        <v>364</v>
      </c>
    </row>
    <row r="16631" spans="1:7">
      <c r="A16631" s="32">
        <v>2018</v>
      </c>
      <c r="B16631" s="32">
        <v>50244</v>
      </c>
      <c r="C16631" s="33" t="s">
        <v>567</v>
      </c>
      <c r="D16631" s="33" t="s">
        <v>566</v>
      </c>
      <c r="E16631" s="34">
        <v>3260</v>
      </c>
      <c r="F16631" s="35">
        <v>6.62</v>
      </c>
      <c r="G16631" s="34" t="s">
        <v>364</v>
      </c>
    </row>
    <row r="16632" spans="1:7">
      <c r="A16632" s="32">
        <v>2018</v>
      </c>
      <c r="B16632" s="32">
        <v>50282</v>
      </c>
      <c r="C16632" s="33" t="s">
        <v>353</v>
      </c>
      <c r="D16632" s="33" t="s">
        <v>354</v>
      </c>
      <c r="E16632" s="34">
        <v>1622</v>
      </c>
      <c r="F16632" s="35">
        <v>21.83</v>
      </c>
      <c r="G16632" s="34" t="s">
        <v>364</v>
      </c>
    </row>
    <row r="16633" spans="1:7">
      <c r="A16633" s="32">
        <v>2018</v>
      </c>
      <c r="B16633" s="32">
        <v>50282</v>
      </c>
      <c r="C16633" s="33" t="s">
        <v>353</v>
      </c>
      <c r="D16633" s="33" t="s">
        <v>354</v>
      </c>
      <c r="E16633" s="34">
        <v>6593</v>
      </c>
      <c r="F16633" s="35">
        <v>21.75</v>
      </c>
      <c r="G16633" s="34" t="s">
        <v>364</v>
      </c>
    </row>
    <row r="16634" spans="1:7">
      <c r="A16634" s="32">
        <v>2018</v>
      </c>
      <c r="B16634" s="32">
        <v>50282</v>
      </c>
      <c r="C16634" s="33" t="s">
        <v>563</v>
      </c>
      <c r="D16634" s="33" t="s">
        <v>564</v>
      </c>
      <c r="E16634" s="34">
        <v>286746</v>
      </c>
      <c r="F16634" s="35">
        <v>1</v>
      </c>
      <c r="G16634" s="34" t="s">
        <v>364</v>
      </c>
    </row>
    <row r="16635" spans="1:7">
      <c r="A16635" s="32">
        <v>2018</v>
      </c>
      <c r="B16635" s="32">
        <v>50282</v>
      </c>
      <c r="C16635" s="33" t="s">
        <v>353</v>
      </c>
      <c r="D16635" s="33" t="s">
        <v>354</v>
      </c>
      <c r="E16635" s="34">
        <v>3105</v>
      </c>
      <c r="F16635" s="35">
        <v>22.12</v>
      </c>
      <c r="G16635" s="34" t="s">
        <v>364</v>
      </c>
    </row>
    <row r="16636" spans="1:7">
      <c r="A16636" s="32">
        <v>2018</v>
      </c>
      <c r="B16636" s="32">
        <v>50292</v>
      </c>
      <c r="C16636" s="33" t="s">
        <v>563</v>
      </c>
      <c r="D16636" s="33" t="s">
        <v>564</v>
      </c>
      <c r="E16636" s="34">
        <v>284844</v>
      </c>
      <c r="F16636" s="35">
        <v>1.0289999999999999</v>
      </c>
      <c r="G16636" s="34" t="s">
        <v>364</v>
      </c>
    </row>
    <row r="16637" spans="1:7">
      <c r="A16637" s="32">
        <v>2018</v>
      </c>
      <c r="B16637" s="32">
        <v>50296</v>
      </c>
      <c r="C16637" s="33" t="s">
        <v>565</v>
      </c>
      <c r="D16637" s="33" t="s">
        <v>566</v>
      </c>
      <c r="E16637" s="34">
        <v>22</v>
      </c>
      <c r="F16637" s="35">
        <v>5.8</v>
      </c>
      <c r="G16637" s="34" t="s">
        <v>364</v>
      </c>
    </row>
    <row r="16638" spans="1:7">
      <c r="A16638" s="32">
        <v>2018</v>
      </c>
      <c r="B16638" s="32">
        <v>50296</v>
      </c>
      <c r="C16638" s="33" t="s">
        <v>563</v>
      </c>
      <c r="D16638" s="33" t="s">
        <v>564</v>
      </c>
      <c r="E16638" s="34">
        <v>296615</v>
      </c>
      <c r="F16638" s="35">
        <v>1.02</v>
      </c>
      <c r="G16638" s="34" t="s">
        <v>364</v>
      </c>
    </row>
    <row r="16639" spans="1:7">
      <c r="A16639" s="32">
        <v>2018</v>
      </c>
      <c r="B16639" s="32">
        <v>50397</v>
      </c>
      <c r="C16639" s="33" t="s">
        <v>563</v>
      </c>
      <c r="D16639" s="33" t="s">
        <v>564</v>
      </c>
      <c r="E16639" s="34">
        <v>227660</v>
      </c>
      <c r="F16639" s="35">
        <v>1.03</v>
      </c>
      <c r="G16639" s="34" t="s">
        <v>364</v>
      </c>
    </row>
    <row r="16640" spans="1:7">
      <c r="A16640" s="32">
        <v>2018</v>
      </c>
      <c r="B16640" s="32">
        <v>50397</v>
      </c>
      <c r="C16640" s="33" t="s">
        <v>353</v>
      </c>
      <c r="D16640" s="33" t="s">
        <v>354</v>
      </c>
      <c r="E16640" s="34">
        <v>11014</v>
      </c>
      <c r="F16640" s="35">
        <v>25.75</v>
      </c>
      <c r="G16640" s="34" t="s">
        <v>364</v>
      </c>
    </row>
    <row r="16641" spans="1:7">
      <c r="A16641" s="32">
        <v>2018</v>
      </c>
      <c r="B16641" s="32">
        <v>50397</v>
      </c>
      <c r="C16641" s="33" t="s">
        <v>567</v>
      </c>
      <c r="D16641" s="33" t="s">
        <v>566</v>
      </c>
      <c r="E16641" s="34">
        <v>1083</v>
      </c>
      <c r="F16641" s="35">
        <v>6.3</v>
      </c>
      <c r="G16641" s="34" t="s">
        <v>364</v>
      </c>
    </row>
    <row r="16642" spans="1:7">
      <c r="A16642" s="32">
        <v>2018</v>
      </c>
      <c r="B16642" s="32">
        <v>50397</v>
      </c>
      <c r="C16642" s="33" t="s">
        <v>567</v>
      </c>
      <c r="D16642" s="33" t="s">
        <v>566</v>
      </c>
      <c r="E16642" s="34">
        <v>2631</v>
      </c>
      <c r="F16642" s="35">
        <v>6.3</v>
      </c>
      <c r="G16642" s="34" t="s">
        <v>364</v>
      </c>
    </row>
    <row r="16643" spans="1:7">
      <c r="A16643" s="32">
        <v>2018</v>
      </c>
      <c r="B16643" s="32">
        <v>50398</v>
      </c>
      <c r="C16643" s="33" t="s">
        <v>563</v>
      </c>
      <c r="D16643" s="33" t="s">
        <v>564</v>
      </c>
      <c r="E16643" s="34">
        <v>477644</v>
      </c>
      <c r="F16643" s="35">
        <v>1.0249999999999999</v>
      </c>
      <c r="G16643" s="34" t="s">
        <v>364</v>
      </c>
    </row>
    <row r="16644" spans="1:7">
      <c r="A16644" s="32">
        <v>2018</v>
      </c>
      <c r="B16644" s="32">
        <v>50481</v>
      </c>
      <c r="C16644" s="33" t="s">
        <v>353</v>
      </c>
      <c r="D16644" s="33" t="s">
        <v>354</v>
      </c>
      <c r="E16644" s="34">
        <v>20064</v>
      </c>
      <c r="F16644" s="35">
        <v>25.41</v>
      </c>
      <c r="G16644" s="34" t="s">
        <v>364</v>
      </c>
    </row>
    <row r="16645" spans="1:7">
      <c r="A16645" s="32">
        <v>2018</v>
      </c>
      <c r="B16645" s="32">
        <v>50481</v>
      </c>
      <c r="C16645" s="33" t="s">
        <v>563</v>
      </c>
      <c r="D16645" s="33" t="s">
        <v>564</v>
      </c>
      <c r="E16645" s="34">
        <v>1236603</v>
      </c>
      <c r="F16645" s="35">
        <v>1.02</v>
      </c>
      <c r="G16645" s="34" t="s">
        <v>364</v>
      </c>
    </row>
    <row r="16646" spans="1:7">
      <c r="A16646" s="32">
        <v>2018</v>
      </c>
      <c r="B16646" s="32">
        <v>50481</v>
      </c>
      <c r="C16646" s="33" t="s">
        <v>353</v>
      </c>
      <c r="D16646" s="33" t="s">
        <v>354</v>
      </c>
      <c r="E16646" s="34">
        <v>7204</v>
      </c>
      <c r="F16646" s="35">
        <v>26.41</v>
      </c>
      <c r="G16646" s="34" t="s">
        <v>364</v>
      </c>
    </row>
    <row r="16647" spans="1:7">
      <c r="A16647" s="32">
        <v>2018</v>
      </c>
      <c r="B16647" s="32">
        <v>50481</v>
      </c>
      <c r="C16647" s="33" t="s">
        <v>353</v>
      </c>
      <c r="D16647" s="33" t="s">
        <v>354</v>
      </c>
      <c r="E16647" s="34">
        <v>10186</v>
      </c>
      <c r="F16647" s="35">
        <v>25.72</v>
      </c>
      <c r="G16647" s="34" t="s">
        <v>364</v>
      </c>
    </row>
    <row r="16648" spans="1:7">
      <c r="A16648" s="32">
        <v>2018</v>
      </c>
      <c r="B16648" s="32">
        <v>50481</v>
      </c>
      <c r="C16648" s="33" t="s">
        <v>353</v>
      </c>
      <c r="D16648" s="33" t="s">
        <v>354</v>
      </c>
      <c r="E16648" s="34">
        <v>11059</v>
      </c>
      <c r="F16648" s="35">
        <v>26.41</v>
      </c>
      <c r="G16648" s="34" t="s">
        <v>364</v>
      </c>
    </row>
    <row r="16649" spans="1:7">
      <c r="A16649" s="32">
        <v>2018</v>
      </c>
      <c r="B16649" s="32">
        <v>50481</v>
      </c>
      <c r="C16649" s="33" t="s">
        <v>353</v>
      </c>
      <c r="D16649" s="33" t="s">
        <v>354</v>
      </c>
      <c r="E16649" s="34">
        <v>20001</v>
      </c>
      <c r="F16649" s="35">
        <v>25.49</v>
      </c>
      <c r="G16649" s="34" t="s">
        <v>364</v>
      </c>
    </row>
    <row r="16650" spans="1:7">
      <c r="A16650" s="32">
        <v>2018</v>
      </c>
      <c r="B16650" s="32">
        <v>50489</v>
      </c>
      <c r="C16650" s="33" t="s">
        <v>563</v>
      </c>
      <c r="D16650" s="33" t="s">
        <v>564</v>
      </c>
      <c r="E16650" s="34">
        <v>83040</v>
      </c>
      <c r="F16650" s="35">
        <v>1.04</v>
      </c>
      <c r="G16650" s="34" t="s">
        <v>364</v>
      </c>
    </row>
    <row r="16651" spans="1:7">
      <c r="A16651" s="32">
        <v>2018</v>
      </c>
      <c r="B16651" s="32">
        <v>50489</v>
      </c>
      <c r="C16651" s="33" t="s">
        <v>563</v>
      </c>
      <c r="D16651" s="33" t="s">
        <v>564</v>
      </c>
      <c r="E16651" s="34">
        <v>95497</v>
      </c>
      <c r="F16651" s="35">
        <v>1.04</v>
      </c>
      <c r="G16651" s="34" t="s">
        <v>364</v>
      </c>
    </row>
    <row r="16652" spans="1:7">
      <c r="A16652" s="32">
        <v>2018</v>
      </c>
      <c r="B16652" s="32">
        <v>50489</v>
      </c>
      <c r="C16652" s="33" t="s">
        <v>563</v>
      </c>
      <c r="D16652" s="33" t="s">
        <v>564</v>
      </c>
      <c r="E16652" s="34">
        <v>174385</v>
      </c>
      <c r="F16652" s="35">
        <v>1.04</v>
      </c>
      <c r="G16652" s="34" t="s">
        <v>364</v>
      </c>
    </row>
    <row r="16653" spans="1:7">
      <c r="A16653" s="32">
        <v>2018</v>
      </c>
      <c r="B16653" s="32">
        <v>50489</v>
      </c>
      <c r="C16653" s="33" t="s">
        <v>563</v>
      </c>
      <c r="D16653" s="33" t="s">
        <v>564</v>
      </c>
      <c r="E16653" s="34">
        <v>249121</v>
      </c>
      <c r="F16653" s="35">
        <v>1.04</v>
      </c>
      <c r="G16653" s="34" t="s">
        <v>364</v>
      </c>
    </row>
    <row r="16654" spans="1:7">
      <c r="A16654" s="32">
        <v>2018</v>
      </c>
      <c r="B16654" s="32">
        <v>50489</v>
      </c>
      <c r="C16654" s="33" t="s">
        <v>563</v>
      </c>
      <c r="D16654" s="33" t="s">
        <v>564</v>
      </c>
      <c r="E16654" s="34">
        <v>733572</v>
      </c>
      <c r="F16654" s="35">
        <v>1.04</v>
      </c>
      <c r="G16654" s="34" t="s">
        <v>364</v>
      </c>
    </row>
    <row r="16655" spans="1:7">
      <c r="A16655" s="32">
        <v>2018</v>
      </c>
      <c r="B16655" s="32">
        <v>50489</v>
      </c>
      <c r="C16655" s="33" t="s">
        <v>563</v>
      </c>
      <c r="D16655" s="33" t="s">
        <v>564</v>
      </c>
      <c r="E16655" s="34">
        <v>743975</v>
      </c>
      <c r="F16655" s="35">
        <v>1.04</v>
      </c>
      <c r="G16655" s="34" t="s">
        <v>364</v>
      </c>
    </row>
    <row r="16656" spans="1:7">
      <c r="A16656" s="32">
        <v>2018</v>
      </c>
      <c r="B16656" s="32">
        <v>50491</v>
      </c>
      <c r="C16656" s="33" t="s">
        <v>563</v>
      </c>
      <c r="D16656" s="33" t="s">
        <v>564</v>
      </c>
      <c r="E16656" s="34">
        <v>412318</v>
      </c>
      <c r="F16656" s="35">
        <v>1.08</v>
      </c>
      <c r="G16656" s="34" t="s">
        <v>364</v>
      </c>
    </row>
    <row r="16657" spans="1:7">
      <c r="A16657" s="32">
        <v>2018</v>
      </c>
      <c r="B16657" s="32">
        <v>50561</v>
      </c>
      <c r="C16657" s="33" t="s">
        <v>563</v>
      </c>
      <c r="D16657" s="33" t="s">
        <v>564</v>
      </c>
      <c r="E16657" s="34">
        <v>370521</v>
      </c>
      <c r="F16657" s="35">
        <v>1.04</v>
      </c>
      <c r="G16657" s="34" t="s">
        <v>364</v>
      </c>
    </row>
    <row r="16658" spans="1:7">
      <c r="A16658" s="32">
        <v>2018</v>
      </c>
      <c r="B16658" s="32">
        <v>50625</v>
      </c>
      <c r="C16658" s="33" t="s">
        <v>563</v>
      </c>
      <c r="D16658" s="33" t="s">
        <v>564</v>
      </c>
      <c r="E16658" s="34">
        <v>463</v>
      </c>
      <c r="F16658" s="35">
        <v>1.03</v>
      </c>
      <c r="G16658" s="34" t="s">
        <v>364</v>
      </c>
    </row>
    <row r="16659" spans="1:7">
      <c r="A16659" s="32">
        <v>2018</v>
      </c>
      <c r="B16659" s="32">
        <v>50625</v>
      </c>
      <c r="C16659" s="33" t="s">
        <v>563</v>
      </c>
      <c r="D16659" s="33" t="s">
        <v>564</v>
      </c>
      <c r="E16659" s="34">
        <v>1457001</v>
      </c>
      <c r="F16659" s="35">
        <v>1.03</v>
      </c>
      <c r="G16659" s="34" t="s">
        <v>364</v>
      </c>
    </row>
    <row r="16660" spans="1:7">
      <c r="A16660" s="32">
        <v>2018</v>
      </c>
      <c r="B16660" s="32">
        <v>50625</v>
      </c>
      <c r="C16660" s="33" t="s">
        <v>563</v>
      </c>
      <c r="D16660" s="33" t="s">
        <v>564</v>
      </c>
      <c r="E16660" s="34">
        <v>1252847</v>
      </c>
      <c r="F16660" s="35">
        <v>1.03</v>
      </c>
      <c r="G16660" s="34" t="s">
        <v>364</v>
      </c>
    </row>
    <row r="16661" spans="1:7">
      <c r="A16661" s="32">
        <v>2018</v>
      </c>
      <c r="B16661" s="32">
        <v>50707</v>
      </c>
      <c r="C16661" s="33" t="s">
        <v>563</v>
      </c>
      <c r="D16661" s="33" t="s">
        <v>564</v>
      </c>
      <c r="E16661" s="34">
        <v>206780</v>
      </c>
      <c r="F16661" s="35">
        <v>1.127</v>
      </c>
      <c r="G16661" s="34">
        <v>241.4</v>
      </c>
    </row>
    <row r="16662" spans="1:7">
      <c r="A16662" s="32">
        <v>2018</v>
      </c>
      <c r="B16662" s="32">
        <v>50707</v>
      </c>
      <c r="C16662" s="33" t="s">
        <v>563</v>
      </c>
      <c r="D16662" s="33" t="s">
        <v>564</v>
      </c>
      <c r="E16662" s="34">
        <v>168058</v>
      </c>
      <c r="F16662" s="35">
        <v>1.127</v>
      </c>
      <c r="G16662" s="34">
        <v>333</v>
      </c>
    </row>
    <row r="16663" spans="1:7">
      <c r="A16663" s="32">
        <v>2018</v>
      </c>
      <c r="B16663" s="32">
        <v>50776</v>
      </c>
      <c r="C16663" s="33" t="s">
        <v>565</v>
      </c>
      <c r="D16663" s="33" t="s">
        <v>566</v>
      </c>
      <c r="E16663" s="34">
        <v>120</v>
      </c>
      <c r="F16663" s="35">
        <v>6.07</v>
      </c>
      <c r="G16663" s="34" t="s">
        <v>364</v>
      </c>
    </row>
    <row r="16664" spans="1:7">
      <c r="A16664" s="32">
        <v>2018</v>
      </c>
      <c r="B16664" s="32">
        <v>50776</v>
      </c>
      <c r="C16664" s="33" t="s">
        <v>365</v>
      </c>
      <c r="D16664" s="33" t="s">
        <v>354</v>
      </c>
      <c r="E16664" s="34">
        <v>110</v>
      </c>
      <c r="F16664" s="35">
        <v>11.72</v>
      </c>
      <c r="G16664" s="34" t="s">
        <v>364</v>
      </c>
    </row>
    <row r="16665" spans="1:7">
      <c r="A16665" s="32">
        <v>2018</v>
      </c>
      <c r="B16665" s="32">
        <v>50776</v>
      </c>
      <c r="C16665" s="33" t="s">
        <v>365</v>
      </c>
      <c r="D16665" s="33" t="s">
        <v>354</v>
      </c>
      <c r="E16665" s="34">
        <v>153</v>
      </c>
      <c r="F16665" s="35">
        <v>13</v>
      </c>
      <c r="G16665" s="34" t="s">
        <v>364</v>
      </c>
    </row>
    <row r="16666" spans="1:7">
      <c r="A16666" s="32">
        <v>2018</v>
      </c>
      <c r="B16666" s="32">
        <v>50776</v>
      </c>
      <c r="C16666" s="33" t="s">
        <v>365</v>
      </c>
      <c r="D16666" s="33" t="s">
        <v>354</v>
      </c>
      <c r="E16666" s="34">
        <v>201</v>
      </c>
      <c r="F16666" s="35">
        <v>14</v>
      </c>
      <c r="G16666" s="34" t="s">
        <v>364</v>
      </c>
    </row>
    <row r="16667" spans="1:7">
      <c r="A16667" s="32">
        <v>2018</v>
      </c>
      <c r="B16667" s="32">
        <v>50776</v>
      </c>
      <c r="C16667" s="33" t="s">
        <v>365</v>
      </c>
      <c r="D16667" s="33" t="s">
        <v>354</v>
      </c>
      <c r="E16667" s="34">
        <v>204</v>
      </c>
      <c r="F16667" s="35">
        <v>10.35</v>
      </c>
      <c r="G16667" s="34" t="s">
        <v>364</v>
      </c>
    </row>
    <row r="16668" spans="1:7">
      <c r="A16668" s="32">
        <v>2018</v>
      </c>
      <c r="B16668" s="32">
        <v>50776</v>
      </c>
      <c r="C16668" s="33" t="s">
        <v>365</v>
      </c>
      <c r="D16668" s="33" t="s">
        <v>354</v>
      </c>
      <c r="E16668" s="34">
        <v>1650</v>
      </c>
      <c r="F16668" s="35">
        <v>10</v>
      </c>
      <c r="G16668" s="34" t="s">
        <v>364</v>
      </c>
    </row>
    <row r="16669" spans="1:7">
      <c r="A16669" s="32">
        <v>2018</v>
      </c>
      <c r="B16669" s="32">
        <v>50776</v>
      </c>
      <c r="C16669" s="33" t="s">
        <v>365</v>
      </c>
      <c r="D16669" s="33" t="s">
        <v>354</v>
      </c>
      <c r="E16669" s="34">
        <v>507</v>
      </c>
      <c r="F16669" s="35">
        <v>12.4</v>
      </c>
      <c r="G16669" s="34" t="s">
        <v>364</v>
      </c>
    </row>
    <row r="16670" spans="1:7">
      <c r="A16670" s="32">
        <v>2018</v>
      </c>
      <c r="B16670" s="32">
        <v>50776</v>
      </c>
      <c r="C16670" s="33" t="s">
        <v>365</v>
      </c>
      <c r="D16670" s="33" t="s">
        <v>354</v>
      </c>
      <c r="E16670" s="34">
        <v>660</v>
      </c>
      <c r="F16670" s="35">
        <v>9.56</v>
      </c>
      <c r="G16670" s="34" t="s">
        <v>364</v>
      </c>
    </row>
    <row r="16671" spans="1:7">
      <c r="A16671" s="32">
        <v>2018</v>
      </c>
      <c r="B16671" s="32">
        <v>50776</v>
      </c>
      <c r="C16671" s="33" t="s">
        <v>365</v>
      </c>
      <c r="D16671" s="33" t="s">
        <v>354</v>
      </c>
      <c r="E16671" s="34">
        <v>713</v>
      </c>
      <c r="F16671" s="35">
        <v>12</v>
      </c>
      <c r="G16671" s="34" t="s">
        <v>364</v>
      </c>
    </row>
    <row r="16672" spans="1:7">
      <c r="A16672" s="32">
        <v>2018</v>
      </c>
      <c r="B16672" s="32">
        <v>50776</v>
      </c>
      <c r="C16672" s="33" t="s">
        <v>365</v>
      </c>
      <c r="D16672" s="33" t="s">
        <v>354</v>
      </c>
      <c r="E16672" s="34">
        <v>889</v>
      </c>
      <c r="F16672" s="35">
        <v>13.5</v>
      </c>
      <c r="G16672" s="34" t="s">
        <v>364</v>
      </c>
    </row>
    <row r="16673" spans="1:7">
      <c r="A16673" s="32">
        <v>2018</v>
      </c>
      <c r="B16673" s="32">
        <v>50776</v>
      </c>
      <c r="C16673" s="33" t="s">
        <v>365</v>
      </c>
      <c r="D16673" s="33" t="s">
        <v>354</v>
      </c>
      <c r="E16673" s="34">
        <v>1030</v>
      </c>
      <c r="F16673" s="35">
        <v>12.4</v>
      </c>
      <c r="G16673" s="34" t="s">
        <v>364</v>
      </c>
    </row>
    <row r="16674" spans="1:7">
      <c r="A16674" s="32">
        <v>2018</v>
      </c>
      <c r="B16674" s="32">
        <v>50776</v>
      </c>
      <c r="C16674" s="33" t="s">
        <v>365</v>
      </c>
      <c r="D16674" s="33" t="s">
        <v>354</v>
      </c>
      <c r="E16674" s="34">
        <v>1098</v>
      </c>
      <c r="F16674" s="35">
        <v>12</v>
      </c>
      <c r="G16674" s="34" t="s">
        <v>364</v>
      </c>
    </row>
    <row r="16675" spans="1:7">
      <c r="A16675" s="32">
        <v>2018</v>
      </c>
      <c r="B16675" s="32">
        <v>50776</v>
      </c>
      <c r="C16675" s="33" t="s">
        <v>365</v>
      </c>
      <c r="D16675" s="33" t="s">
        <v>354</v>
      </c>
      <c r="E16675" s="34">
        <v>1339</v>
      </c>
      <c r="F16675" s="35">
        <v>14</v>
      </c>
      <c r="G16675" s="34" t="s">
        <v>364</v>
      </c>
    </row>
    <row r="16676" spans="1:7">
      <c r="A16676" s="32">
        <v>2018</v>
      </c>
      <c r="B16676" s="32">
        <v>50776</v>
      </c>
      <c r="C16676" s="33" t="s">
        <v>365</v>
      </c>
      <c r="D16676" s="33" t="s">
        <v>354</v>
      </c>
      <c r="E16676" s="34">
        <v>1409</v>
      </c>
      <c r="F16676" s="35">
        <v>10.4</v>
      </c>
      <c r="G16676" s="34" t="s">
        <v>364</v>
      </c>
    </row>
    <row r="16677" spans="1:7">
      <c r="A16677" s="32">
        <v>2018</v>
      </c>
      <c r="B16677" s="32">
        <v>50776</v>
      </c>
      <c r="C16677" s="33" t="s">
        <v>365</v>
      </c>
      <c r="D16677" s="33" t="s">
        <v>354</v>
      </c>
      <c r="E16677" s="34">
        <v>1491</v>
      </c>
      <c r="F16677" s="35">
        <v>11.2</v>
      </c>
      <c r="G16677" s="34" t="s">
        <v>364</v>
      </c>
    </row>
    <row r="16678" spans="1:7">
      <c r="A16678" s="32">
        <v>2018</v>
      </c>
      <c r="B16678" s="32">
        <v>50776</v>
      </c>
      <c r="C16678" s="33" t="s">
        <v>365</v>
      </c>
      <c r="D16678" s="33" t="s">
        <v>354</v>
      </c>
      <c r="E16678" s="34">
        <v>39</v>
      </c>
      <c r="F16678" s="35">
        <v>10</v>
      </c>
      <c r="G16678" s="34" t="s">
        <v>364</v>
      </c>
    </row>
    <row r="16679" spans="1:7">
      <c r="A16679" s="32">
        <v>2018</v>
      </c>
      <c r="B16679" s="32">
        <v>50776</v>
      </c>
      <c r="C16679" s="33" t="s">
        <v>365</v>
      </c>
      <c r="D16679" s="33" t="s">
        <v>354</v>
      </c>
      <c r="E16679" s="34">
        <v>30</v>
      </c>
      <c r="F16679" s="35">
        <v>11.69</v>
      </c>
      <c r="G16679" s="34" t="s">
        <v>364</v>
      </c>
    </row>
    <row r="16680" spans="1:7">
      <c r="A16680" s="32">
        <v>2018</v>
      </c>
      <c r="B16680" s="32">
        <v>50776</v>
      </c>
      <c r="C16680" s="33" t="s">
        <v>365</v>
      </c>
      <c r="D16680" s="33" t="s">
        <v>354</v>
      </c>
      <c r="E16680" s="34">
        <v>15</v>
      </c>
      <c r="F16680" s="35">
        <v>11.65</v>
      </c>
      <c r="G16680" s="34" t="s">
        <v>364</v>
      </c>
    </row>
    <row r="16681" spans="1:7">
      <c r="A16681" s="32">
        <v>2018</v>
      </c>
      <c r="B16681" s="32">
        <v>50776</v>
      </c>
      <c r="C16681" s="33" t="s">
        <v>365</v>
      </c>
      <c r="D16681" s="33" t="s">
        <v>354</v>
      </c>
      <c r="E16681" s="34">
        <v>220</v>
      </c>
      <c r="F16681" s="35">
        <v>13.6</v>
      </c>
      <c r="G16681" s="34" t="s">
        <v>364</v>
      </c>
    </row>
    <row r="16682" spans="1:7">
      <c r="A16682" s="32">
        <v>2018</v>
      </c>
      <c r="B16682" s="32">
        <v>50806</v>
      </c>
      <c r="C16682" s="33" t="s">
        <v>563</v>
      </c>
      <c r="D16682" s="33" t="s">
        <v>564</v>
      </c>
      <c r="E16682" s="34">
        <v>36762</v>
      </c>
      <c r="F16682" s="35">
        <v>1.03</v>
      </c>
      <c r="G16682" s="34" t="s">
        <v>364</v>
      </c>
    </row>
    <row r="16683" spans="1:7">
      <c r="A16683" s="32">
        <v>2018</v>
      </c>
      <c r="B16683" s="32">
        <v>50806</v>
      </c>
      <c r="C16683" s="33" t="s">
        <v>567</v>
      </c>
      <c r="D16683" s="33" t="s">
        <v>566</v>
      </c>
      <c r="E16683" s="34">
        <v>2083</v>
      </c>
      <c r="F16683" s="35">
        <v>6.3</v>
      </c>
      <c r="G16683" s="34" t="s">
        <v>364</v>
      </c>
    </row>
    <row r="16684" spans="1:7">
      <c r="A16684" s="32">
        <v>2018</v>
      </c>
      <c r="B16684" s="32">
        <v>50815</v>
      </c>
      <c r="C16684" s="33" t="s">
        <v>563</v>
      </c>
      <c r="D16684" s="33" t="s">
        <v>564</v>
      </c>
      <c r="E16684" s="34">
        <v>3008056</v>
      </c>
      <c r="F16684" s="35">
        <v>1.0269999999999999</v>
      </c>
      <c r="G16684" s="34" t="s">
        <v>364</v>
      </c>
    </row>
    <row r="16685" spans="1:7">
      <c r="A16685" s="32">
        <v>2018</v>
      </c>
      <c r="B16685" s="32">
        <v>50835</v>
      </c>
      <c r="C16685" s="33" t="s">
        <v>353</v>
      </c>
      <c r="D16685" s="33" t="s">
        <v>354</v>
      </c>
      <c r="E16685" s="34">
        <v>18457</v>
      </c>
      <c r="F16685" s="35">
        <v>20.2</v>
      </c>
      <c r="G16685" s="34" t="s">
        <v>364</v>
      </c>
    </row>
    <row r="16686" spans="1:7">
      <c r="A16686" s="32">
        <v>2018</v>
      </c>
      <c r="B16686" s="32">
        <v>50888</v>
      </c>
      <c r="C16686" s="33" t="s">
        <v>365</v>
      </c>
      <c r="D16686" s="33" t="s">
        <v>354</v>
      </c>
      <c r="E16686" s="34">
        <v>91</v>
      </c>
      <c r="F16686" s="35">
        <v>12.46</v>
      </c>
      <c r="G16686" s="34" t="s">
        <v>364</v>
      </c>
    </row>
    <row r="16687" spans="1:7">
      <c r="A16687" s="32">
        <v>2018</v>
      </c>
      <c r="B16687" s="32">
        <v>50888</v>
      </c>
      <c r="C16687" s="33" t="s">
        <v>365</v>
      </c>
      <c r="D16687" s="33" t="s">
        <v>354</v>
      </c>
      <c r="E16687" s="34">
        <v>1017</v>
      </c>
      <c r="F16687" s="35">
        <v>13.58</v>
      </c>
      <c r="G16687" s="34" t="s">
        <v>364</v>
      </c>
    </row>
    <row r="16688" spans="1:7">
      <c r="A16688" s="32">
        <v>2018</v>
      </c>
      <c r="B16688" s="32">
        <v>50900</v>
      </c>
      <c r="C16688" s="33" t="s">
        <v>353</v>
      </c>
      <c r="D16688" s="33" t="s">
        <v>354</v>
      </c>
      <c r="E16688" s="34">
        <v>22657</v>
      </c>
      <c r="F16688" s="35">
        <v>26</v>
      </c>
      <c r="G16688" s="34" t="s">
        <v>364</v>
      </c>
    </row>
    <row r="16689" spans="1:7">
      <c r="A16689" s="32">
        <v>2018</v>
      </c>
      <c r="B16689" s="32">
        <v>50900</v>
      </c>
      <c r="C16689" s="33" t="s">
        <v>563</v>
      </c>
      <c r="D16689" s="33" t="s">
        <v>564</v>
      </c>
      <c r="E16689" s="34">
        <v>346888</v>
      </c>
      <c r="F16689" s="35">
        <v>1.07</v>
      </c>
      <c r="G16689" s="34" t="s">
        <v>364</v>
      </c>
    </row>
    <row r="16690" spans="1:7">
      <c r="A16690" s="32">
        <v>2018</v>
      </c>
      <c r="B16690" s="32">
        <v>50949</v>
      </c>
      <c r="C16690" s="33" t="s">
        <v>563</v>
      </c>
      <c r="D16690" s="33" t="s">
        <v>564</v>
      </c>
      <c r="E16690" s="34">
        <v>109681</v>
      </c>
      <c r="F16690" s="35">
        <v>1.0269999999999999</v>
      </c>
      <c r="G16690" s="34" t="s">
        <v>364</v>
      </c>
    </row>
    <row r="16691" spans="1:7">
      <c r="A16691" s="32">
        <v>2018</v>
      </c>
      <c r="B16691" s="32">
        <v>50951</v>
      </c>
      <c r="C16691" s="33" t="s">
        <v>365</v>
      </c>
      <c r="D16691" s="33" t="s">
        <v>354</v>
      </c>
      <c r="E16691" s="34">
        <v>36822</v>
      </c>
      <c r="F16691" s="35">
        <v>12.77</v>
      </c>
      <c r="G16691" s="34" t="s">
        <v>364</v>
      </c>
    </row>
    <row r="16692" spans="1:7">
      <c r="A16692" s="32">
        <v>2018</v>
      </c>
      <c r="B16692" s="32">
        <v>50969</v>
      </c>
      <c r="C16692" s="33" t="s">
        <v>563</v>
      </c>
      <c r="D16692" s="33" t="s">
        <v>564</v>
      </c>
      <c r="E16692" s="34">
        <v>148903</v>
      </c>
      <c r="F16692" s="35">
        <v>1</v>
      </c>
      <c r="G16692" s="34" t="s">
        <v>364</v>
      </c>
    </row>
    <row r="16693" spans="1:7">
      <c r="A16693" s="32">
        <v>2018</v>
      </c>
      <c r="B16693" s="32">
        <v>50973</v>
      </c>
      <c r="C16693" s="33" t="s">
        <v>563</v>
      </c>
      <c r="D16693" s="33" t="s">
        <v>564</v>
      </c>
      <c r="E16693" s="34">
        <v>1534368</v>
      </c>
      <c r="F16693" s="35">
        <v>1.01</v>
      </c>
      <c r="G16693" s="34" t="s">
        <v>364</v>
      </c>
    </row>
    <row r="16694" spans="1:7">
      <c r="A16694" s="32">
        <v>2018</v>
      </c>
      <c r="B16694" s="32">
        <v>50973</v>
      </c>
      <c r="C16694" s="33" t="s">
        <v>563</v>
      </c>
      <c r="D16694" s="33" t="s">
        <v>564</v>
      </c>
      <c r="E16694" s="34">
        <v>885562</v>
      </c>
      <c r="F16694" s="35">
        <v>1.01</v>
      </c>
      <c r="G16694" s="34" t="s">
        <v>364</v>
      </c>
    </row>
    <row r="16695" spans="1:7">
      <c r="A16695" s="32">
        <v>2018</v>
      </c>
      <c r="B16695" s="32">
        <v>50973</v>
      </c>
      <c r="C16695" s="33" t="s">
        <v>563</v>
      </c>
      <c r="D16695" s="33" t="s">
        <v>564</v>
      </c>
      <c r="E16695" s="34">
        <v>577719</v>
      </c>
      <c r="F16695" s="35">
        <v>0.9</v>
      </c>
      <c r="G16695" s="34" t="s">
        <v>364</v>
      </c>
    </row>
    <row r="16696" spans="1:7">
      <c r="A16696" s="32">
        <v>2018</v>
      </c>
      <c r="B16696" s="32">
        <v>50974</v>
      </c>
      <c r="C16696" s="33" t="s">
        <v>365</v>
      </c>
      <c r="D16696" s="33" t="s">
        <v>354</v>
      </c>
      <c r="E16696" s="34">
        <v>33301</v>
      </c>
      <c r="F16696" s="35">
        <v>10.356</v>
      </c>
      <c r="G16696" s="34" t="s">
        <v>364</v>
      </c>
    </row>
    <row r="16697" spans="1:7">
      <c r="A16697" s="32">
        <v>2018</v>
      </c>
      <c r="B16697" s="32">
        <v>50974</v>
      </c>
      <c r="C16697" s="33" t="s">
        <v>353</v>
      </c>
      <c r="D16697" s="33" t="s">
        <v>354</v>
      </c>
      <c r="E16697" s="34">
        <v>1477</v>
      </c>
      <c r="F16697" s="35">
        <v>21.617999999999999</v>
      </c>
      <c r="G16697" s="34" t="s">
        <v>364</v>
      </c>
    </row>
    <row r="16698" spans="1:7">
      <c r="A16698" s="32">
        <v>2018</v>
      </c>
      <c r="B16698" s="32">
        <v>50974</v>
      </c>
      <c r="C16698" s="33" t="s">
        <v>353</v>
      </c>
      <c r="D16698" s="33" t="s">
        <v>354</v>
      </c>
      <c r="E16698" s="34">
        <v>494</v>
      </c>
      <c r="F16698" s="35">
        <v>20.402999999999999</v>
      </c>
      <c r="G16698" s="34" t="s">
        <v>364</v>
      </c>
    </row>
    <row r="16699" spans="1:7">
      <c r="A16699" s="32">
        <v>2018</v>
      </c>
      <c r="B16699" s="32">
        <v>50974</v>
      </c>
      <c r="C16699" s="33" t="s">
        <v>353</v>
      </c>
      <c r="D16699" s="33" t="s">
        <v>354</v>
      </c>
      <c r="E16699" s="34">
        <v>164</v>
      </c>
      <c r="F16699" s="35">
        <v>23.89</v>
      </c>
      <c r="G16699" s="34" t="s">
        <v>364</v>
      </c>
    </row>
    <row r="16700" spans="1:7">
      <c r="A16700" s="32">
        <v>2018</v>
      </c>
      <c r="B16700" s="32">
        <v>50974</v>
      </c>
      <c r="C16700" s="33" t="s">
        <v>353</v>
      </c>
      <c r="D16700" s="33" t="s">
        <v>354</v>
      </c>
      <c r="E16700" s="34">
        <v>109</v>
      </c>
      <c r="F16700" s="35">
        <v>25.757000000000001</v>
      </c>
      <c r="G16700" s="34" t="s">
        <v>364</v>
      </c>
    </row>
    <row r="16701" spans="1:7">
      <c r="A16701" s="32">
        <v>2018</v>
      </c>
      <c r="B16701" s="32">
        <v>50974</v>
      </c>
      <c r="C16701" s="33" t="s">
        <v>353</v>
      </c>
      <c r="D16701" s="33" t="s">
        <v>354</v>
      </c>
      <c r="E16701" s="34">
        <v>17</v>
      </c>
      <c r="F16701" s="35">
        <v>22.186</v>
      </c>
      <c r="G16701" s="34" t="s">
        <v>364</v>
      </c>
    </row>
    <row r="16702" spans="1:7">
      <c r="A16702" s="32">
        <v>2018</v>
      </c>
      <c r="B16702" s="32">
        <v>50974</v>
      </c>
      <c r="C16702" s="33" t="s">
        <v>353</v>
      </c>
      <c r="D16702" s="33" t="s">
        <v>354</v>
      </c>
      <c r="E16702" s="34">
        <v>407</v>
      </c>
      <c r="F16702" s="35">
        <v>24.209</v>
      </c>
      <c r="G16702" s="34" t="s">
        <v>364</v>
      </c>
    </row>
    <row r="16703" spans="1:7">
      <c r="A16703" s="32">
        <v>2018</v>
      </c>
      <c r="B16703" s="32">
        <v>50974</v>
      </c>
      <c r="C16703" s="33" t="s">
        <v>565</v>
      </c>
      <c r="D16703" s="33" t="s">
        <v>566</v>
      </c>
      <c r="E16703" s="34">
        <v>197</v>
      </c>
      <c r="F16703" s="35">
        <v>5.774</v>
      </c>
      <c r="G16703" s="34" t="s">
        <v>364</v>
      </c>
    </row>
    <row r="16704" spans="1:7">
      <c r="A16704" s="32">
        <v>2018</v>
      </c>
      <c r="B16704" s="32">
        <v>50974</v>
      </c>
      <c r="C16704" s="33" t="s">
        <v>365</v>
      </c>
      <c r="D16704" s="33" t="s">
        <v>354</v>
      </c>
      <c r="E16704" s="34">
        <v>53</v>
      </c>
      <c r="F16704" s="35">
        <v>15.105</v>
      </c>
      <c r="G16704" s="34" t="s">
        <v>364</v>
      </c>
    </row>
    <row r="16705" spans="1:7">
      <c r="A16705" s="32">
        <v>2018</v>
      </c>
      <c r="B16705" s="32">
        <v>50974</v>
      </c>
      <c r="C16705" s="33" t="s">
        <v>365</v>
      </c>
      <c r="D16705" s="33" t="s">
        <v>354</v>
      </c>
      <c r="E16705" s="34">
        <v>110</v>
      </c>
      <c r="F16705" s="35">
        <v>16.568999999999999</v>
      </c>
      <c r="G16705" s="34" t="s">
        <v>364</v>
      </c>
    </row>
    <row r="16706" spans="1:7">
      <c r="A16706" s="32">
        <v>2018</v>
      </c>
      <c r="B16706" s="32">
        <v>50974</v>
      </c>
      <c r="C16706" s="33" t="s">
        <v>365</v>
      </c>
      <c r="D16706" s="33" t="s">
        <v>354</v>
      </c>
      <c r="E16706" s="34">
        <v>501</v>
      </c>
      <c r="F16706" s="35">
        <v>11.208</v>
      </c>
      <c r="G16706" s="34" t="s">
        <v>364</v>
      </c>
    </row>
    <row r="16707" spans="1:7">
      <c r="A16707" s="32">
        <v>2018</v>
      </c>
      <c r="B16707" s="32">
        <v>50974</v>
      </c>
      <c r="C16707" s="33" t="s">
        <v>365</v>
      </c>
      <c r="D16707" s="33" t="s">
        <v>354</v>
      </c>
      <c r="E16707" s="34">
        <v>675</v>
      </c>
      <c r="F16707" s="35">
        <v>13.785</v>
      </c>
      <c r="G16707" s="34" t="s">
        <v>364</v>
      </c>
    </row>
    <row r="16708" spans="1:7">
      <c r="A16708" s="32">
        <v>2018</v>
      </c>
      <c r="B16708" s="32">
        <v>50974</v>
      </c>
      <c r="C16708" s="33" t="s">
        <v>365</v>
      </c>
      <c r="D16708" s="33" t="s">
        <v>354</v>
      </c>
      <c r="E16708" s="34">
        <v>1903</v>
      </c>
      <c r="F16708" s="35">
        <v>11.114000000000001</v>
      </c>
      <c r="G16708" s="34" t="s">
        <v>364</v>
      </c>
    </row>
    <row r="16709" spans="1:7">
      <c r="A16709" s="32">
        <v>2018</v>
      </c>
      <c r="B16709" s="32">
        <v>50974</v>
      </c>
      <c r="C16709" s="33" t="s">
        <v>365</v>
      </c>
      <c r="D16709" s="33" t="s">
        <v>354</v>
      </c>
      <c r="E16709" s="34">
        <v>2554</v>
      </c>
      <c r="F16709" s="35">
        <v>13.029</v>
      </c>
      <c r="G16709" s="34" t="s">
        <v>364</v>
      </c>
    </row>
    <row r="16710" spans="1:7">
      <c r="A16710" s="32">
        <v>2018</v>
      </c>
      <c r="B16710" s="32">
        <v>50974</v>
      </c>
      <c r="C16710" s="33" t="s">
        <v>365</v>
      </c>
      <c r="D16710" s="33" t="s">
        <v>354</v>
      </c>
      <c r="E16710" s="34">
        <v>5071</v>
      </c>
      <c r="F16710" s="35">
        <v>13.007999999999999</v>
      </c>
      <c r="G16710" s="34" t="s">
        <v>364</v>
      </c>
    </row>
    <row r="16711" spans="1:7">
      <c r="A16711" s="32">
        <v>2018</v>
      </c>
      <c r="B16711" s="32">
        <v>51030</v>
      </c>
      <c r="C16711" s="33" t="s">
        <v>565</v>
      </c>
      <c r="D16711" s="33" t="s">
        <v>566</v>
      </c>
      <c r="E16711" s="34">
        <v>1625</v>
      </c>
      <c r="F16711" s="35">
        <v>5.79</v>
      </c>
      <c r="G16711" s="34" t="s">
        <v>364</v>
      </c>
    </row>
    <row r="16712" spans="1:7">
      <c r="A16712" s="32">
        <v>2018</v>
      </c>
      <c r="B16712" s="32">
        <v>51030</v>
      </c>
      <c r="C16712" s="33" t="s">
        <v>563</v>
      </c>
      <c r="D16712" s="33" t="s">
        <v>564</v>
      </c>
      <c r="E16712" s="34">
        <v>94572</v>
      </c>
      <c r="F16712" s="35">
        <v>1.028</v>
      </c>
      <c r="G16712" s="34" t="s">
        <v>364</v>
      </c>
    </row>
    <row r="16713" spans="1:7">
      <c r="A16713" s="32">
        <v>2018</v>
      </c>
      <c r="B16713" s="32">
        <v>51030</v>
      </c>
      <c r="C16713" s="33" t="s">
        <v>563</v>
      </c>
      <c r="D16713" s="33" t="s">
        <v>564</v>
      </c>
      <c r="E16713" s="34">
        <v>163324</v>
      </c>
      <c r="F16713" s="35">
        <v>1.028</v>
      </c>
      <c r="G16713" s="34" t="s">
        <v>364</v>
      </c>
    </row>
    <row r="16714" spans="1:7">
      <c r="A16714" s="32">
        <v>2018</v>
      </c>
      <c r="B16714" s="32">
        <v>52006</v>
      </c>
      <c r="C16714" s="33" t="s">
        <v>563</v>
      </c>
      <c r="D16714" s="33" t="s">
        <v>564</v>
      </c>
      <c r="E16714" s="34">
        <v>735556</v>
      </c>
      <c r="F16714" s="35">
        <v>1.05</v>
      </c>
      <c r="G16714" s="34" t="s">
        <v>364</v>
      </c>
    </row>
    <row r="16715" spans="1:7">
      <c r="A16715" s="32">
        <v>2018</v>
      </c>
      <c r="B16715" s="32">
        <v>52007</v>
      </c>
      <c r="C16715" s="33" t="s">
        <v>565</v>
      </c>
      <c r="D16715" s="33" t="s">
        <v>566</v>
      </c>
      <c r="E16715" s="34">
        <v>106</v>
      </c>
      <c r="F16715" s="35">
        <v>5.88</v>
      </c>
      <c r="G16715" s="34">
        <v>1040.3</v>
      </c>
    </row>
    <row r="16716" spans="1:7">
      <c r="A16716" s="32">
        <v>2018</v>
      </c>
      <c r="B16716" s="32">
        <v>52019</v>
      </c>
      <c r="C16716" s="33" t="s">
        <v>563</v>
      </c>
      <c r="D16716" s="33" t="s">
        <v>564</v>
      </c>
      <c r="E16716" s="34">
        <v>3881293</v>
      </c>
      <c r="F16716" s="35">
        <v>1.0409999999999999</v>
      </c>
      <c r="G16716" s="34" t="s">
        <v>364</v>
      </c>
    </row>
    <row r="16717" spans="1:7">
      <c r="A16717" s="32">
        <v>2018</v>
      </c>
      <c r="B16717" s="32">
        <v>52087</v>
      </c>
      <c r="C16717" s="33" t="s">
        <v>565</v>
      </c>
      <c r="D16717" s="33" t="s">
        <v>566</v>
      </c>
      <c r="E16717" s="34">
        <v>4743</v>
      </c>
      <c r="F16717" s="35">
        <v>5.88</v>
      </c>
      <c r="G16717" s="34">
        <v>923.5</v>
      </c>
    </row>
    <row r="16718" spans="1:7">
      <c r="A16718" s="32">
        <v>2018</v>
      </c>
      <c r="B16718" s="32">
        <v>52087</v>
      </c>
      <c r="C16718" s="33" t="s">
        <v>565</v>
      </c>
      <c r="D16718" s="33" t="s">
        <v>566</v>
      </c>
      <c r="E16718" s="34">
        <v>2002</v>
      </c>
      <c r="F16718" s="35">
        <v>5.88</v>
      </c>
      <c r="G16718" s="34">
        <v>1039.5999999999999</v>
      </c>
    </row>
    <row r="16719" spans="1:7">
      <c r="A16719" s="32">
        <v>2018</v>
      </c>
      <c r="B16719" s="32">
        <v>52087</v>
      </c>
      <c r="C16719" s="33" t="s">
        <v>565</v>
      </c>
      <c r="D16719" s="33" t="s">
        <v>566</v>
      </c>
      <c r="E16719" s="34">
        <v>2013</v>
      </c>
      <c r="F16719" s="35">
        <v>5.88</v>
      </c>
      <c r="G16719" s="34">
        <v>1114.4000000000001</v>
      </c>
    </row>
    <row r="16720" spans="1:7">
      <c r="A16720" s="32">
        <v>2018</v>
      </c>
      <c r="B16720" s="32">
        <v>52087</v>
      </c>
      <c r="C16720" s="33" t="s">
        <v>565</v>
      </c>
      <c r="D16720" s="33" t="s">
        <v>566</v>
      </c>
      <c r="E16720" s="34">
        <v>2505</v>
      </c>
      <c r="F16720" s="35">
        <v>5.88</v>
      </c>
      <c r="G16720" s="34">
        <v>1106.5999999999999</v>
      </c>
    </row>
    <row r="16721" spans="1:7">
      <c r="A16721" s="32">
        <v>2018</v>
      </c>
      <c r="B16721" s="32">
        <v>52087</v>
      </c>
      <c r="C16721" s="33" t="s">
        <v>563</v>
      </c>
      <c r="D16721" s="33" t="s">
        <v>564</v>
      </c>
      <c r="E16721" s="34">
        <v>2295</v>
      </c>
      <c r="F16721" s="35">
        <v>1.091</v>
      </c>
      <c r="G16721" s="34">
        <v>577.79999999999995</v>
      </c>
    </row>
    <row r="16722" spans="1:7">
      <c r="A16722" s="32">
        <v>2018</v>
      </c>
      <c r="B16722" s="32">
        <v>52087</v>
      </c>
      <c r="C16722" s="33" t="s">
        <v>563</v>
      </c>
      <c r="D16722" s="33" t="s">
        <v>564</v>
      </c>
      <c r="E16722" s="34">
        <v>11083</v>
      </c>
      <c r="F16722" s="35">
        <v>1.081</v>
      </c>
      <c r="G16722" s="34">
        <v>367.2</v>
      </c>
    </row>
    <row r="16723" spans="1:7">
      <c r="A16723" s="32">
        <v>2018</v>
      </c>
      <c r="B16723" s="32">
        <v>52087</v>
      </c>
      <c r="C16723" s="33" t="s">
        <v>563</v>
      </c>
      <c r="D16723" s="33" t="s">
        <v>564</v>
      </c>
      <c r="E16723" s="34">
        <v>16557</v>
      </c>
      <c r="F16723" s="35">
        <v>1.077</v>
      </c>
      <c r="G16723" s="34">
        <v>269.3</v>
      </c>
    </row>
    <row r="16724" spans="1:7">
      <c r="A16724" s="32">
        <v>2018</v>
      </c>
      <c r="B16724" s="32">
        <v>52087</v>
      </c>
      <c r="C16724" s="33" t="s">
        <v>563</v>
      </c>
      <c r="D16724" s="33" t="s">
        <v>564</v>
      </c>
      <c r="E16724" s="34">
        <v>24789</v>
      </c>
      <c r="F16724" s="35">
        <v>1.0720000000000001</v>
      </c>
      <c r="G16724" s="34">
        <v>208.9</v>
      </c>
    </row>
    <row r="16725" spans="1:7">
      <c r="A16725" s="32">
        <v>2018</v>
      </c>
      <c r="B16725" s="32">
        <v>52087</v>
      </c>
      <c r="C16725" s="33" t="s">
        <v>563</v>
      </c>
      <c r="D16725" s="33" t="s">
        <v>564</v>
      </c>
      <c r="E16725" s="34">
        <v>29799</v>
      </c>
      <c r="F16725" s="35">
        <v>1.0720000000000001</v>
      </c>
      <c r="G16725" s="34">
        <v>246.1</v>
      </c>
    </row>
    <row r="16726" spans="1:7">
      <c r="A16726" s="32">
        <v>2018</v>
      </c>
      <c r="B16726" s="32">
        <v>52087</v>
      </c>
      <c r="C16726" s="33" t="s">
        <v>563</v>
      </c>
      <c r="D16726" s="33" t="s">
        <v>564</v>
      </c>
      <c r="E16726" s="34">
        <v>35259</v>
      </c>
      <c r="F16726" s="35">
        <v>1.0720000000000001</v>
      </c>
      <c r="G16726" s="34">
        <v>241.6</v>
      </c>
    </row>
    <row r="16727" spans="1:7">
      <c r="A16727" s="32">
        <v>2018</v>
      </c>
      <c r="B16727" s="32">
        <v>52087</v>
      </c>
      <c r="C16727" s="33" t="s">
        <v>563</v>
      </c>
      <c r="D16727" s="33" t="s">
        <v>564</v>
      </c>
      <c r="E16727" s="34">
        <v>40287</v>
      </c>
      <c r="F16727" s="35">
        <v>1.0740000000000001</v>
      </c>
      <c r="G16727" s="34">
        <v>226.7</v>
      </c>
    </row>
    <row r="16728" spans="1:7">
      <c r="A16728" s="32">
        <v>2018</v>
      </c>
      <c r="B16728" s="32">
        <v>52087</v>
      </c>
      <c r="C16728" s="33" t="s">
        <v>563</v>
      </c>
      <c r="D16728" s="33" t="s">
        <v>564</v>
      </c>
      <c r="E16728" s="34">
        <v>70077</v>
      </c>
      <c r="F16728" s="35">
        <v>1.0840000000000001</v>
      </c>
      <c r="G16728" s="34">
        <v>236.6</v>
      </c>
    </row>
    <row r="16729" spans="1:7">
      <c r="A16729" s="32">
        <v>2018</v>
      </c>
      <c r="B16729" s="32">
        <v>52088</v>
      </c>
      <c r="C16729" s="33" t="s">
        <v>563</v>
      </c>
      <c r="D16729" s="33" t="s">
        <v>564</v>
      </c>
      <c r="E16729" s="34">
        <v>1003596</v>
      </c>
      <c r="F16729" s="35">
        <v>1.03</v>
      </c>
      <c r="G16729" s="34" t="s">
        <v>364</v>
      </c>
    </row>
    <row r="16730" spans="1:7">
      <c r="A16730" s="32">
        <v>2018</v>
      </c>
      <c r="B16730" s="32">
        <v>52120</v>
      </c>
      <c r="C16730" s="33" t="s">
        <v>563</v>
      </c>
      <c r="D16730" s="33" t="s">
        <v>564</v>
      </c>
      <c r="E16730" s="34">
        <v>3183164</v>
      </c>
      <c r="F16730" s="35">
        <v>1.03</v>
      </c>
      <c r="G16730" s="34" t="s">
        <v>364</v>
      </c>
    </row>
    <row r="16731" spans="1:7">
      <c r="A16731" s="32">
        <v>2018</v>
      </c>
      <c r="B16731" s="32">
        <v>52169</v>
      </c>
      <c r="C16731" s="33" t="s">
        <v>563</v>
      </c>
      <c r="D16731" s="33" t="s">
        <v>564</v>
      </c>
      <c r="E16731" s="34">
        <v>744615</v>
      </c>
      <c r="F16731" s="35">
        <v>1.038</v>
      </c>
      <c r="G16731" s="34" t="s">
        <v>364</v>
      </c>
    </row>
    <row r="16732" spans="1:7">
      <c r="A16732" s="32">
        <v>2018</v>
      </c>
      <c r="B16732" s="32">
        <v>52176</v>
      </c>
      <c r="C16732" s="33" t="s">
        <v>563</v>
      </c>
      <c r="D16732" s="33" t="s">
        <v>564</v>
      </c>
      <c r="E16732" s="34">
        <v>551071</v>
      </c>
      <c r="F16732" s="35">
        <v>1.0249999999999999</v>
      </c>
      <c r="G16732" s="34" t="s">
        <v>364</v>
      </c>
    </row>
    <row r="16733" spans="1:7">
      <c r="A16733" s="32">
        <v>2018</v>
      </c>
      <c r="B16733" s="32">
        <v>54041</v>
      </c>
      <c r="C16733" s="33" t="s">
        <v>563</v>
      </c>
      <c r="D16733" s="33" t="s">
        <v>564</v>
      </c>
      <c r="E16733" s="34">
        <v>352555</v>
      </c>
      <c r="F16733" s="35">
        <v>1.0309999999999999</v>
      </c>
      <c r="G16733" s="34" t="s">
        <v>364</v>
      </c>
    </row>
    <row r="16734" spans="1:7">
      <c r="A16734" s="32">
        <v>2018</v>
      </c>
      <c r="B16734" s="32">
        <v>54081</v>
      </c>
      <c r="C16734" s="33" t="s">
        <v>353</v>
      </c>
      <c r="D16734" s="33" t="s">
        <v>354</v>
      </c>
      <c r="E16734" s="34">
        <v>9898</v>
      </c>
      <c r="F16734" s="35">
        <v>25.98</v>
      </c>
      <c r="G16734" s="34" t="s">
        <v>364</v>
      </c>
    </row>
    <row r="16735" spans="1:7">
      <c r="A16735" s="32">
        <v>2018</v>
      </c>
      <c r="B16735" s="32">
        <v>54087</v>
      </c>
      <c r="C16735" s="33" t="s">
        <v>563</v>
      </c>
      <c r="D16735" s="33" t="s">
        <v>564</v>
      </c>
      <c r="E16735" s="34">
        <v>41309</v>
      </c>
      <c r="F16735" s="35">
        <v>1.05</v>
      </c>
      <c r="G16735" s="34" t="s">
        <v>364</v>
      </c>
    </row>
    <row r="16736" spans="1:7">
      <c r="A16736" s="32">
        <v>2018</v>
      </c>
      <c r="B16736" s="32">
        <v>54101</v>
      </c>
      <c r="C16736" s="33" t="s">
        <v>565</v>
      </c>
      <c r="D16736" s="33" t="s">
        <v>566</v>
      </c>
      <c r="E16736" s="34">
        <v>2589</v>
      </c>
      <c r="F16736" s="35">
        <v>5.7960000000000003</v>
      </c>
      <c r="G16736" s="34" t="s">
        <v>364</v>
      </c>
    </row>
    <row r="16737" spans="1:7">
      <c r="A16737" s="32">
        <v>2018</v>
      </c>
      <c r="B16737" s="32">
        <v>54101</v>
      </c>
      <c r="C16737" s="33" t="s">
        <v>563</v>
      </c>
      <c r="D16737" s="33" t="s">
        <v>564</v>
      </c>
      <c r="E16737" s="34">
        <v>247614</v>
      </c>
      <c r="F16737" s="35">
        <v>1</v>
      </c>
      <c r="G16737" s="34" t="s">
        <v>364</v>
      </c>
    </row>
    <row r="16738" spans="1:7">
      <c r="A16738" s="32">
        <v>2018</v>
      </c>
      <c r="B16738" s="32">
        <v>54101</v>
      </c>
      <c r="C16738" s="33" t="s">
        <v>567</v>
      </c>
      <c r="D16738" s="33" t="s">
        <v>566</v>
      </c>
      <c r="E16738" s="34">
        <v>1062</v>
      </c>
      <c r="F16738" s="35">
        <v>6.2969999999999997</v>
      </c>
      <c r="G16738" s="34" t="s">
        <v>364</v>
      </c>
    </row>
    <row r="16739" spans="1:7">
      <c r="A16739" s="32">
        <v>2018</v>
      </c>
      <c r="B16739" s="32">
        <v>54104</v>
      </c>
      <c r="C16739" s="33" t="s">
        <v>353</v>
      </c>
      <c r="D16739" s="33" t="s">
        <v>354</v>
      </c>
      <c r="E16739" s="34">
        <v>7875</v>
      </c>
      <c r="F16739" s="35">
        <v>24</v>
      </c>
      <c r="G16739" s="34" t="s">
        <v>364</v>
      </c>
    </row>
    <row r="16740" spans="1:7">
      <c r="A16740" s="32">
        <v>2018</v>
      </c>
      <c r="B16740" s="32">
        <v>54104</v>
      </c>
      <c r="C16740" s="33" t="s">
        <v>563</v>
      </c>
      <c r="D16740" s="33" t="s">
        <v>564</v>
      </c>
      <c r="E16740" s="34">
        <v>159972</v>
      </c>
      <c r="F16740" s="35">
        <v>1.024</v>
      </c>
      <c r="G16740" s="34" t="s">
        <v>364</v>
      </c>
    </row>
    <row r="16741" spans="1:7">
      <c r="A16741" s="32">
        <v>2018</v>
      </c>
      <c r="B16741" s="32">
        <v>54304</v>
      </c>
      <c r="C16741" s="33" t="s">
        <v>353</v>
      </c>
      <c r="D16741" s="33" t="s">
        <v>354</v>
      </c>
      <c r="E16741" s="34">
        <v>11808</v>
      </c>
      <c r="F16741" s="35">
        <v>24.92</v>
      </c>
      <c r="G16741" s="34" t="s">
        <v>364</v>
      </c>
    </row>
    <row r="16742" spans="1:7">
      <c r="A16742" s="32">
        <v>2018</v>
      </c>
      <c r="B16742" s="32">
        <v>54304</v>
      </c>
      <c r="C16742" s="33" t="s">
        <v>353</v>
      </c>
      <c r="D16742" s="33" t="s">
        <v>354</v>
      </c>
      <c r="E16742" s="34">
        <v>11711</v>
      </c>
      <c r="F16742" s="35">
        <v>25.05</v>
      </c>
      <c r="G16742" s="34" t="s">
        <v>364</v>
      </c>
    </row>
    <row r="16743" spans="1:7">
      <c r="A16743" s="32">
        <v>2018</v>
      </c>
      <c r="B16743" s="32">
        <v>54304</v>
      </c>
      <c r="C16743" s="33" t="s">
        <v>353</v>
      </c>
      <c r="D16743" s="33" t="s">
        <v>354</v>
      </c>
      <c r="E16743" s="34">
        <v>11808</v>
      </c>
      <c r="F16743" s="35">
        <v>24.64</v>
      </c>
      <c r="G16743" s="34" t="s">
        <v>364</v>
      </c>
    </row>
    <row r="16744" spans="1:7">
      <c r="A16744" s="32">
        <v>2018</v>
      </c>
      <c r="B16744" s="32">
        <v>54304</v>
      </c>
      <c r="C16744" s="33" t="s">
        <v>565</v>
      </c>
      <c r="D16744" s="33" t="s">
        <v>566</v>
      </c>
      <c r="E16744" s="34">
        <v>177</v>
      </c>
      <c r="F16744" s="35">
        <v>5.88</v>
      </c>
      <c r="G16744" s="34" t="s">
        <v>364</v>
      </c>
    </row>
    <row r="16745" spans="1:7">
      <c r="A16745" s="32">
        <v>2018</v>
      </c>
      <c r="B16745" s="32">
        <v>54304</v>
      </c>
      <c r="C16745" s="33" t="s">
        <v>565</v>
      </c>
      <c r="D16745" s="33" t="s">
        <v>566</v>
      </c>
      <c r="E16745" s="34">
        <v>177</v>
      </c>
      <c r="F16745" s="35">
        <v>5.88</v>
      </c>
      <c r="G16745" s="34" t="s">
        <v>364</v>
      </c>
    </row>
    <row r="16746" spans="1:7">
      <c r="A16746" s="32">
        <v>2018</v>
      </c>
      <c r="B16746" s="32">
        <v>54304</v>
      </c>
      <c r="C16746" s="33" t="s">
        <v>565</v>
      </c>
      <c r="D16746" s="33" t="s">
        <v>566</v>
      </c>
      <c r="E16746" s="34">
        <v>177</v>
      </c>
      <c r="F16746" s="35">
        <v>5.88</v>
      </c>
      <c r="G16746" s="34" t="s">
        <v>364</v>
      </c>
    </row>
    <row r="16747" spans="1:7">
      <c r="A16747" s="32">
        <v>2018</v>
      </c>
      <c r="B16747" s="32">
        <v>54304</v>
      </c>
      <c r="C16747" s="33" t="s">
        <v>565</v>
      </c>
      <c r="D16747" s="33" t="s">
        <v>566</v>
      </c>
      <c r="E16747" s="34">
        <v>177</v>
      </c>
      <c r="F16747" s="35">
        <v>5.88</v>
      </c>
      <c r="G16747" s="34" t="s">
        <v>364</v>
      </c>
    </row>
    <row r="16748" spans="1:7">
      <c r="A16748" s="32">
        <v>2018</v>
      </c>
      <c r="B16748" s="32">
        <v>54304</v>
      </c>
      <c r="C16748" s="33" t="s">
        <v>565</v>
      </c>
      <c r="D16748" s="33" t="s">
        <v>566</v>
      </c>
      <c r="E16748" s="34">
        <v>177</v>
      </c>
      <c r="F16748" s="35">
        <v>5.88</v>
      </c>
      <c r="G16748" s="34" t="s">
        <v>364</v>
      </c>
    </row>
    <row r="16749" spans="1:7">
      <c r="A16749" s="32">
        <v>2018</v>
      </c>
      <c r="B16749" s="32">
        <v>54304</v>
      </c>
      <c r="C16749" s="33" t="s">
        <v>565</v>
      </c>
      <c r="D16749" s="33" t="s">
        <v>566</v>
      </c>
      <c r="E16749" s="34">
        <v>177</v>
      </c>
      <c r="F16749" s="35">
        <v>5.88</v>
      </c>
      <c r="G16749" s="34" t="s">
        <v>364</v>
      </c>
    </row>
    <row r="16750" spans="1:7">
      <c r="A16750" s="32">
        <v>2018</v>
      </c>
      <c r="B16750" s="32">
        <v>54324</v>
      </c>
      <c r="C16750" s="33" t="s">
        <v>565</v>
      </c>
      <c r="D16750" s="33" t="s">
        <v>566</v>
      </c>
      <c r="E16750" s="34">
        <v>1625</v>
      </c>
      <c r="F16750" s="35">
        <v>5.79</v>
      </c>
      <c r="G16750" s="34" t="s">
        <v>364</v>
      </c>
    </row>
    <row r="16751" spans="1:7">
      <c r="A16751" s="32">
        <v>2018</v>
      </c>
      <c r="B16751" s="32">
        <v>54324</v>
      </c>
      <c r="C16751" s="33" t="s">
        <v>563</v>
      </c>
      <c r="D16751" s="33" t="s">
        <v>564</v>
      </c>
      <c r="E16751" s="34">
        <v>312112</v>
      </c>
      <c r="F16751" s="35">
        <v>1.028</v>
      </c>
      <c r="G16751" s="34" t="s">
        <v>364</v>
      </c>
    </row>
    <row r="16752" spans="1:7">
      <c r="A16752" s="32">
        <v>2018</v>
      </c>
      <c r="B16752" s="32">
        <v>54324</v>
      </c>
      <c r="C16752" s="33" t="s">
        <v>563</v>
      </c>
      <c r="D16752" s="33" t="s">
        <v>564</v>
      </c>
      <c r="E16752" s="34">
        <v>545324</v>
      </c>
      <c r="F16752" s="35">
        <v>1.028</v>
      </c>
      <c r="G16752" s="34" t="s">
        <v>364</v>
      </c>
    </row>
    <row r="16753" spans="1:7">
      <c r="A16753" s="32">
        <v>2018</v>
      </c>
      <c r="B16753" s="32">
        <v>54537</v>
      </c>
      <c r="C16753" s="33" t="s">
        <v>563</v>
      </c>
      <c r="D16753" s="33" t="s">
        <v>564</v>
      </c>
      <c r="E16753" s="34">
        <v>889</v>
      </c>
      <c r="F16753" s="35">
        <v>1.0960000000000001</v>
      </c>
      <c r="G16753" s="34">
        <v>104.3</v>
      </c>
    </row>
    <row r="16754" spans="1:7">
      <c r="A16754" s="32">
        <v>2018</v>
      </c>
      <c r="B16754" s="32">
        <v>54537</v>
      </c>
      <c r="C16754" s="33" t="s">
        <v>563</v>
      </c>
      <c r="D16754" s="33" t="s">
        <v>564</v>
      </c>
      <c r="E16754" s="34">
        <v>1779</v>
      </c>
      <c r="F16754" s="35">
        <v>1.0960000000000001</v>
      </c>
      <c r="G16754" s="34">
        <v>101.6</v>
      </c>
    </row>
    <row r="16755" spans="1:7">
      <c r="A16755" s="32">
        <v>2018</v>
      </c>
      <c r="B16755" s="32">
        <v>54537</v>
      </c>
      <c r="C16755" s="33" t="s">
        <v>563</v>
      </c>
      <c r="D16755" s="33" t="s">
        <v>564</v>
      </c>
      <c r="E16755" s="34">
        <v>1779</v>
      </c>
      <c r="F16755" s="35">
        <v>1.0960000000000001</v>
      </c>
      <c r="G16755" s="34">
        <v>67.8</v>
      </c>
    </row>
    <row r="16756" spans="1:7">
      <c r="A16756" s="32">
        <v>2018</v>
      </c>
      <c r="B16756" s="32">
        <v>54537</v>
      </c>
      <c r="C16756" s="33" t="s">
        <v>563</v>
      </c>
      <c r="D16756" s="33" t="s">
        <v>564</v>
      </c>
      <c r="E16756" s="34">
        <v>2027</v>
      </c>
      <c r="F16756" s="35">
        <v>1.0960000000000001</v>
      </c>
      <c r="G16756" s="34">
        <v>193</v>
      </c>
    </row>
    <row r="16757" spans="1:7">
      <c r="A16757" s="32">
        <v>2018</v>
      </c>
      <c r="B16757" s="32">
        <v>54537</v>
      </c>
      <c r="C16757" s="33" t="s">
        <v>563</v>
      </c>
      <c r="D16757" s="33" t="s">
        <v>564</v>
      </c>
      <c r="E16757" s="34">
        <v>35710</v>
      </c>
      <c r="F16757" s="35">
        <v>1.0960000000000001</v>
      </c>
      <c r="G16757" s="34">
        <v>149.5</v>
      </c>
    </row>
    <row r="16758" spans="1:7">
      <c r="A16758" s="32">
        <v>2018</v>
      </c>
      <c r="B16758" s="32">
        <v>54538</v>
      </c>
      <c r="C16758" s="33" t="s">
        <v>563</v>
      </c>
      <c r="D16758" s="33" t="s">
        <v>564</v>
      </c>
      <c r="E16758" s="34">
        <v>204867</v>
      </c>
      <c r="F16758" s="35">
        <v>1.018</v>
      </c>
      <c r="G16758" s="34">
        <v>282.10000000000002</v>
      </c>
    </row>
    <row r="16759" spans="1:7">
      <c r="A16759" s="32">
        <v>2018</v>
      </c>
      <c r="B16759" s="32">
        <v>54538</v>
      </c>
      <c r="C16759" s="33" t="s">
        <v>565</v>
      </c>
      <c r="D16759" s="33" t="s">
        <v>566</v>
      </c>
      <c r="E16759" s="34">
        <v>2879</v>
      </c>
      <c r="F16759" s="35">
        <v>5.8</v>
      </c>
      <c r="G16759" s="34">
        <v>1668.5</v>
      </c>
    </row>
    <row r="16760" spans="1:7">
      <c r="A16760" s="32">
        <v>2018</v>
      </c>
      <c r="B16760" s="32">
        <v>54547</v>
      </c>
      <c r="C16760" s="33" t="s">
        <v>563</v>
      </c>
      <c r="D16760" s="33" t="s">
        <v>564</v>
      </c>
      <c r="E16760" s="34">
        <v>2331833</v>
      </c>
      <c r="F16760" s="35">
        <v>1.0289999999999999</v>
      </c>
      <c r="G16760" s="34" t="s">
        <v>364</v>
      </c>
    </row>
    <row r="16761" spans="1:7">
      <c r="A16761" s="32">
        <v>2018</v>
      </c>
      <c r="B16761" s="32">
        <v>54634</v>
      </c>
      <c r="C16761" s="33" t="s">
        <v>365</v>
      </c>
      <c r="D16761" s="33" t="s">
        <v>354</v>
      </c>
      <c r="E16761" s="34">
        <v>130914</v>
      </c>
      <c r="F16761" s="35">
        <v>6.2220000000000004</v>
      </c>
      <c r="G16761" s="34" t="s">
        <v>364</v>
      </c>
    </row>
    <row r="16762" spans="1:7">
      <c r="A16762" s="32">
        <v>2018</v>
      </c>
      <c r="B16762" s="32">
        <v>54634</v>
      </c>
      <c r="C16762" s="33" t="s">
        <v>565</v>
      </c>
      <c r="D16762" s="33" t="s">
        <v>566</v>
      </c>
      <c r="E16762" s="34">
        <v>1083</v>
      </c>
      <c r="F16762" s="35">
        <v>5.88</v>
      </c>
      <c r="G16762" s="34" t="s">
        <v>364</v>
      </c>
    </row>
    <row r="16763" spans="1:7">
      <c r="A16763" s="32">
        <v>2018</v>
      </c>
      <c r="B16763" s="32">
        <v>54640</v>
      </c>
      <c r="C16763" s="33" t="s">
        <v>565</v>
      </c>
      <c r="D16763" s="33" t="s">
        <v>566</v>
      </c>
      <c r="E16763" s="34">
        <v>17</v>
      </c>
      <c r="F16763" s="35">
        <v>5.8380000000000001</v>
      </c>
      <c r="G16763" s="34" t="s">
        <v>364</v>
      </c>
    </row>
    <row r="16764" spans="1:7">
      <c r="A16764" s="32">
        <v>2018</v>
      </c>
      <c r="B16764" s="32">
        <v>54640</v>
      </c>
      <c r="C16764" s="33" t="s">
        <v>565</v>
      </c>
      <c r="D16764" s="33" t="s">
        <v>566</v>
      </c>
      <c r="E16764" s="34">
        <v>111</v>
      </c>
      <c r="F16764" s="35">
        <v>5.8380000000000001</v>
      </c>
      <c r="G16764" s="34" t="s">
        <v>364</v>
      </c>
    </row>
    <row r="16765" spans="1:7">
      <c r="A16765" s="32">
        <v>2018</v>
      </c>
      <c r="B16765" s="32">
        <v>54640</v>
      </c>
      <c r="C16765" s="33" t="s">
        <v>563</v>
      </c>
      <c r="D16765" s="33" t="s">
        <v>564</v>
      </c>
      <c r="E16765" s="34">
        <v>581</v>
      </c>
      <c r="F16765" s="35">
        <v>1.0609999999999999</v>
      </c>
      <c r="G16765" s="34" t="s">
        <v>364</v>
      </c>
    </row>
    <row r="16766" spans="1:7">
      <c r="A16766" s="32">
        <v>2018</v>
      </c>
      <c r="B16766" s="32">
        <v>54640</v>
      </c>
      <c r="C16766" s="33" t="s">
        <v>563</v>
      </c>
      <c r="D16766" s="33" t="s">
        <v>564</v>
      </c>
      <c r="E16766" s="34">
        <v>520354</v>
      </c>
      <c r="F16766" s="35">
        <v>1.0609999999999999</v>
      </c>
      <c r="G16766" s="34" t="s">
        <v>364</v>
      </c>
    </row>
    <row r="16767" spans="1:7">
      <c r="A16767" s="32">
        <v>2018</v>
      </c>
      <c r="B16767" s="32">
        <v>54640</v>
      </c>
      <c r="C16767" s="33" t="s">
        <v>563</v>
      </c>
      <c r="D16767" s="33" t="s">
        <v>564</v>
      </c>
      <c r="E16767" s="34">
        <v>28065</v>
      </c>
      <c r="F16767" s="35">
        <v>1.0609999999999999</v>
      </c>
      <c r="G16767" s="34" t="s">
        <v>364</v>
      </c>
    </row>
    <row r="16768" spans="1:7">
      <c r="A16768" s="32">
        <v>2018</v>
      </c>
      <c r="B16768" s="32">
        <v>54640</v>
      </c>
      <c r="C16768" s="33" t="s">
        <v>563</v>
      </c>
      <c r="D16768" s="33" t="s">
        <v>564</v>
      </c>
      <c r="E16768" s="34">
        <v>1000</v>
      </c>
      <c r="F16768" s="35">
        <v>1.0609999999999999</v>
      </c>
      <c r="G16768" s="34" t="s">
        <v>364</v>
      </c>
    </row>
    <row r="16769" spans="1:7">
      <c r="A16769" s="32">
        <v>2018</v>
      </c>
      <c r="B16769" s="32">
        <v>54640</v>
      </c>
      <c r="C16769" s="33" t="s">
        <v>563</v>
      </c>
      <c r="D16769" s="33" t="s">
        <v>564</v>
      </c>
      <c r="E16769" s="34">
        <v>21045</v>
      </c>
      <c r="F16769" s="35">
        <v>1.0609999999999999</v>
      </c>
      <c r="G16769" s="34" t="s">
        <v>364</v>
      </c>
    </row>
    <row r="16770" spans="1:7">
      <c r="A16770" s="32">
        <v>2018</v>
      </c>
      <c r="B16770" s="32">
        <v>54646</v>
      </c>
      <c r="C16770" s="33" t="s">
        <v>565</v>
      </c>
      <c r="D16770" s="33" t="s">
        <v>566</v>
      </c>
      <c r="E16770" s="34">
        <v>939</v>
      </c>
      <c r="F16770" s="35">
        <v>5.3869999999999996</v>
      </c>
      <c r="G16770" s="34" t="s">
        <v>364</v>
      </c>
    </row>
    <row r="16771" spans="1:7">
      <c r="A16771" s="32">
        <v>2018</v>
      </c>
      <c r="B16771" s="32">
        <v>54646</v>
      </c>
      <c r="C16771" s="33" t="s">
        <v>567</v>
      </c>
      <c r="D16771" s="33" t="s">
        <v>566</v>
      </c>
      <c r="E16771" s="34">
        <v>169357</v>
      </c>
      <c r="F16771" s="35">
        <v>5.9210000000000003</v>
      </c>
      <c r="G16771" s="34" t="s">
        <v>364</v>
      </c>
    </row>
    <row r="16772" spans="1:7">
      <c r="A16772" s="32">
        <v>2018</v>
      </c>
      <c r="B16772" s="32">
        <v>54676</v>
      </c>
      <c r="C16772" s="33" t="s">
        <v>563</v>
      </c>
      <c r="D16772" s="33" t="s">
        <v>564</v>
      </c>
      <c r="E16772" s="34">
        <v>2099500</v>
      </c>
      <c r="F16772" s="35">
        <v>1.022</v>
      </c>
      <c r="G16772" s="34" t="s">
        <v>364</v>
      </c>
    </row>
    <row r="16773" spans="1:7">
      <c r="A16773" s="32">
        <v>2018</v>
      </c>
      <c r="B16773" s="32">
        <v>54761</v>
      </c>
      <c r="C16773" s="33" t="s">
        <v>563</v>
      </c>
      <c r="D16773" s="33" t="s">
        <v>564</v>
      </c>
      <c r="E16773" s="34">
        <v>525686</v>
      </c>
      <c r="F16773" s="35">
        <v>1.0489999999999999</v>
      </c>
      <c r="G16773" s="34" t="s">
        <v>364</v>
      </c>
    </row>
    <row r="16774" spans="1:7">
      <c r="A16774" s="32">
        <v>2018</v>
      </c>
      <c r="B16774" s="32">
        <v>54805</v>
      </c>
      <c r="C16774" s="33" t="s">
        <v>563</v>
      </c>
      <c r="D16774" s="33" t="s">
        <v>564</v>
      </c>
      <c r="E16774" s="34">
        <v>29435</v>
      </c>
      <c r="F16774" s="35">
        <v>1.028</v>
      </c>
      <c r="G16774" s="34" t="s">
        <v>364</v>
      </c>
    </row>
    <row r="16775" spans="1:7">
      <c r="A16775" s="32">
        <v>2018</v>
      </c>
      <c r="B16775" s="32">
        <v>54805</v>
      </c>
      <c r="C16775" s="33" t="s">
        <v>563</v>
      </c>
      <c r="D16775" s="33" t="s">
        <v>564</v>
      </c>
      <c r="E16775" s="34">
        <v>951</v>
      </c>
      <c r="F16775" s="35">
        <v>1.028</v>
      </c>
      <c r="G16775" s="34" t="s">
        <v>364</v>
      </c>
    </row>
    <row r="16776" spans="1:7">
      <c r="A16776" s="32">
        <v>2018</v>
      </c>
      <c r="B16776" s="32">
        <v>54805</v>
      </c>
      <c r="C16776" s="33" t="s">
        <v>563</v>
      </c>
      <c r="D16776" s="33" t="s">
        <v>564</v>
      </c>
      <c r="E16776" s="34">
        <v>1400</v>
      </c>
      <c r="F16776" s="35">
        <v>1.028</v>
      </c>
      <c r="G16776" s="34" t="s">
        <v>364</v>
      </c>
    </row>
    <row r="16777" spans="1:7">
      <c r="A16777" s="32">
        <v>2018</v>
      </c>
      <c r="B16777" s="32">
        <v>54805</v>
      </c>
      <c r="C16777" s="33" t="s">
        <v>563</v>
      </c>
      <c r="D16777" s="33" t="s">
        <v>564</v>
      </c>
      <c r="E16777" s="34">
        <v>1901</v>
      </c>
      <c r="F16777" s="35">
        <v>1.028</v>
      </c>
      <c r="G16777" s="34" t="s">
        <v>364</v>
      </c>
    </row>
    <row r="16778" spans="1:7">
      <c r="A16778" s="32">
        <v>2018</v>
      </c>
      <c r="B16778" s="32">
        <v>54805</v>
      </c>
      <c r="C16778" s="33" t="s">
        <v>563</v>
      </c>
      <c r="D16778" s="33" t="s">
        <v>564</v>
      </c>
      <c r="E16778" s="34">
        <v>24766</v>
      </c>
      <c r="F16778" s="35">
        <v>1.028</v>
      </c>
      <c r="G16778" s="34" t="s">
        <v>364</v>
      </c>
    </row>
    <row r="16779" spans="1:7">
      <c r="A16779" s="32">
        <v>2018</v>
      </c>
      <c r="B16779" s="32">
        <v>54805</v>
      </c>
      <c r="C16779" s="33" t="s">
        <v>563</v>
      </c>
      <c r="D16779" s="33" t="s">
        <v>564</v>
      </c>
      <c r="E16779" s="34">
        <v>5746</v>
      </c>
      <c r="F16779" s="35">
        <v>1.028</v>
      </c>
      <c r="G16779" s="34" t="s">
        <v>364</v>
      </c>
    </row>
    <row r="16780" spans="1:7">
      <c r="A16780" s="32">
        <v>2018</v>
      </c>
      <c r="B16780" s="32">
        <v>54805</v>
      </c>
      <c r="C16780" s="33" t="s">
        <v>563</v>
      </c>
      <c r="D16780" s="33" t="s">
        <v>564</v>
      </c>
      <c r="E16780" s="34">
        <v>21662</v>
      </c>
      <c r="F16780" s="35">
        <v>1.028</v>
      </c>
      <c r="G16780" s="34" t="s">
        <v>364</v>
      </c>
    </row>
    <row r="16781" spans="1:7">
      <c r="A16781" s="32">
        <v>2018</v>
      </c>
      <c r="B16781" s="32">
        <v>54805</v>
      </c>
      <c r="C16781" s="33" t="s">
        <v>563</v>
      </c>
      <c r="D16781" s="33" t="s">
        <v>564</v>
      </c>
      <c r="E16781" s="34">
        <v>22001</v>
      </c>
      <c r="F16781" s="35">
        <v>1.028</v>
      </c>
      <c r="G16781" s="34" t="s">
        <v>364</v>
      </c>
    </row>
    <row r="16782" spans="1:7">
      <c r="A16782" s="32">
        <v>2018</v>
      </c>
      <c r="B16782" s="32">
        <v>54805</v>
      </c>
      <c r="C16782" s="33" t="s">
        <v>563</v>
      </c>
      <c r="D16782" s="33" t="s">
        <v>564</v>
      </c>
      <c r="E16782" s="34">
        <v>1924</v>
      </c>
      <c r="F16782" s="35">
        <v>1.028</v>
      </c>
      <c r="G16782" s="34" t="s">
        <v>364</v>
      </c>
    </row>
    <row r="16783" spans="1:7">
      <c r="A16783" s="32">
        <v>2018</v>
      </c>
      <c r="B16783" s="32">
        <v>54817</v>
      </c>
      <c r="C16783" s="33" t="s">
        <v>563</v>
      </c>
      <c r="D16783" s="33" t="s">
        <v>564</v>
      </c>
      <c r="E16783" s="34">
        <v>41432</v>
      </c>
      <c r="F16783" s="35">
        <v>0.997</v>
      </c>
      <c r="G16783" s="34">
        <v>317.89999999999998</v>
      </c>
    </row>
    <row r="16784" spans="1:7">
      <c r="A16784" s="32">
        <v>2018</v>
      </c>
      <c r="B16784" s="32">
        <v>54817</v>
      </c>
      <c r="C16784" s="33" t="s">
        <v>563</v>
      </c>
      <c r="D16784" s="33" t="s">
        <v>564</v>
      </c>
      <c r="E16784" s="34">
        <v>162401</v>
      </c>
      <c r="F16784" s="35">
        <v>0.997</v>
      </c>
      <c r="G16784" s="34">
        <v>294.3</v>
      </c>
    </row>
    <row r="16785" spans="1:7">
      <c r="A16785" s="32">
        <v>2018</v>
      </c>
      <c r="B16785" s="32">
        <v>54817</v>
      </c>
      <c r="C16785" s="33" t="s">
        <v>563</v>
      </c>
      <c r="D16785" s="33" t="s">
        <v>564</v>
      </c>
      <c r="E16785" s="34">
        <v>47001</v>
      </c>
      <c r="F16785" s="35">
        <v>0.997</v>
      </c>
      <c r="G16785" s="34">
        <v>313.7</v>
      </c>
    </row>
    <row r="16786" spans="1:7">
      <c r="A16786" s="32">
        <v>2018</v>
      </c>
      <c r="B16786" s="32">
        <v>54817</v>
      </c>
      <c r="C16786" s="33" t="s">
        <v>563</v>
      </c>
      <c r="D16786" s="33" t="s">
        <v>564</v>
      </c>
      <c r="E16786" s="34">
        <v>45370</v>
      </c>
      <c r="F16786" s="35">
        <v>0.997</v>
      </c>
      <c r="G16786" s="34">
        <v>296.7</v>
      </c>
    </row>
    <row r="16787" spans="1:7">
      <c r="A16787" s="32">
        <v>2018</v>
      </c>
      <c r="B16787" s="32">
        <v>54817</v>
      </c>
      <c r="C16787" s="33" t="s">
        <v>563</v>
      </c>
      <c r="D16787" s="33" t="s">
        <v>564</v>
      </c>
      <c r="E16787" s="34">
        <v>28519</v>
      </c>
      <c r="F16787" s="35">
        <v>0.997</v>
      </c>
      <c r="G16787" s="34">
        <v>323.39999999999998</v>
      </c>
    </row>
    <row r="16788" spans="1:7">
      <c r="A16788" s="32">
        <v>2018</v>
      </c>
      <c r="B16788" s="32">
        <v>54817</v>
      </c>
      <c r="C16788" s="33" t="s">
        <v>563</v>
      </c>
      <c r="D16788" s="33" t="s">
        <v>564</v>
      </c>
      <c r="E16788" s="34">
        <v>23437</v>
      </c>
      <c r="F16788" s="35">
        <v>0.997</v>
      </c>
      <c r="G16788" s="34">
        <v>362.5</v>
      </c>
    </row>
    <row r="16789" spans="1:7">
      <c r="A16789" s="32">
        <v>2018</v>
      </c>
      <c r="B16789" s="32">
        <v>54817</v>
      </c>
      <c r="C16789" s="33" t="s">
        <v>563</v>
      </c>
      <c r="D16789" s="33" t="s">
        <v>564</v>
      </c>
      <c r="E16789" s="34">
        <v>21872</v>
      </c>
      <c r="F16789" s="35">
        <v>0.997</v>
      </c>
      <c r="G16789" s="34">
        <v>304.39999999999998</v>
      </c>
    </row>
    <row r="16790" spans="1:7">
      <c r="A16790" s="32">
        <v>2018</v>
      </c>
      <c r="B16790" s="32">
        <v>54817</v>
      </c>
      <c r="C16790" s="33" t="s">
        <v>563</v>
      </c>
      <c r="D16790" s="33" t="s">
        <v>564</v>
      </c>
      <c r="E16790" s="34">
        <v>10155</v>
      </c>
      <c r="F16790" s="35">
        <v>0.997</v>
      </c>
      <c r="G16790" s="34">
        <v>302.60000000000002</v>
      </c>
    </row>
    <row r="16791" spans="1:7">
      <c r="A16791" s="32">
        <v>2018</v>
      </c>
      <c r="B16791" s="32">
        <v>54817</v>
      </c>
      <c r="C16791" s="33" t="s">
        <v>563</v>
      </c>
      <c r="D16791" s="33" t="s">
        <v>564</v>
      </c>
      <c r="E16791" s="34">
        <v>7780</v>
      </c>
      <c r="F16791" s="35">
        <v>0.997</v>
      </c>
      <c r="G16791" s="34">
        <v>365.6</v>
      </c>
    </row>
    <row r="16792" spans="1:7">
      <c r="A16792" s="32">
        <v>2018</v>
      </c>
      <c r="B16792" s="32">
        <v>54817</v>
      </c>
      <c r="C16792" s="33" t="s">
        <v>563</v>
      </c>
      <c r="D16792" s="33" t="s">
        <v>564</v>
      </c>
      <c r="E16792" s="34">
        <v>6922</v>
      </c>
      <c r="F16792" s="35">
        <v>0.997</v>
      </c>
      <c r="G16792" s="34">
        <v>262.89999999999998</v>
      </c>
    </row>
    <row r="16793" spans="1:7">
      <c r="A16793" s="32">
        <v>2018</v>
      </c>
      <c r="B16793" s="32">
        <v>54817</v>
      </c>
      <c r="C16793" s="33" t="s">
        <v>563</v>
      </c>
      <c r="D16793" s="33" t="s">
        <v>564</v>
      </c>
      <c r="E16793" s="34">
        <v>6543</v>
      </c>
      <c r="F16793" s="35">
        <v>0.997</v>
      </c>
      <c r="G16793" s="34">
        <v>273</v>
      </c>
    </row>
    <row r="16794" spans="1:7">
      <c r="A16794" s="32">
        <v>2018</v>
      </c>
      <c r="B16794" s="32">
        <v>54817</v>
      </c>
      <c r="C16794" s="33" t="s">
        <v>563</v>
      </c>
      <c r="D16794" s="33" t="s">
        <v>564</v>
      </c>
      <c r="E16794" s="34">
        <v>3478</v>
      </c>
      <c r="F16794" s="35">
        <v>0.997</v>
      </c>
      <c r="G16794" s="34">
        <v>332.3</v>
      </c>
    </row>
    <row r="16795" spans="1:7">
      <c r="A16795" s="32">
        <v>2018</v>
      </c>
      <c r="B16795" s="32">
        <v>54832</v>
      </c>
      <c r="C16795" s="33" t="s">
        <v>563</v>
      </c>
      <c r="D16795" s="33" t="s">
        <v>564</v>
      </c>
      <c r="E16795" s="34">
        <v>648836</v>
      </c>
      <c r="F16795" s="35">
        <v>1.05</v>
      </c>
      <c r="G16795" s="34" t="s">
        <v>364</v>
      </c>
    </row>
    <row r="16796" spans="1:7">
      <c r="A16796" s="32">
        <v>2018</v>
      </c>
      <c r="B16796" s="32">
        <v>54832</v>
      </c>
      <c r="C16796" s="33" t="s">
        <v>563</v>
      </c>
      <c r="D16796" s="33" t="s">
        <v>564</v>
      </c>
      <c r="E16796" s="34">
        <v>218685</v>
      </c>
      <c r="F16796" s="35">
        <v>1.05</v>
      </c>
      <c r="G16796" s="34" t="s">
        <v>364</v>
      </c>
    </row>
    <row r="16797" spans="1:7">
      <c r="A16797" s="32">
        <v>2018</v>
      </c>
      <c r="B16797" s="32">
        <v>54844</v>
      </c>
      <c r="C16797" s="33" t="s">
        <v>565</v>
      </c>
      <c r="D16797" s="33" t="s">
        <v>566</v>
      </c>
      <c r="E16797" s="34">
        <v>3995</v>
      </c>
      <c r="F16797" s="35">
        <v>5.88</v>
      </c>
      <c r="G16797" s="34">
        <v>1015.6</v>
      </c>
    </row>
    <row r="16798" spans="1:7">
      <c r="A16798" s="32">
        <v>2018</v>
      </c>
      <c r="B16798" s="32">
        <v>54844</v>
      </c>
      <c r="C16798" s="33" t="s">
        <v>563</v>
      </c>
      <c r="D16798" s="33" t="s">
        <v>564</v>
      </c>
      <c r="E16798" s="34">
        <v>157397</v>
      </c>
      <c r="F16798" s="35">
        <v>1.0489999999999999</v>
      </c>
      <c r="G16798" s="34">
        <v>302.7</v>
      </c>
    </row>
    <row r="16799" spans="1:7">
      <c r="A16799" s="32">
        <v>2018</v>
      </c>
      <c r="B16799" s="32">
        <v>54844</v>
      </c>
      <c r="C16799" s="33" t="s">
        <v>563</v>
      </c>
      <c r="D16799" s="33" t="s">
        <v>564</v>
      </c>
      <c r="E16799" s="34">
        <v>106352</v>
      </c>
      <c r="F16799" s="35">
        <v>1.0680000000000001</v>
      </c>
      <c r="G16799" s="34">
        <v>245</v>
      </c>
    </row>
    <row r="16800" spans="1:7">
      <c r="A16800" s="32">
        <v>2018</v>
      </c>
      <c r="B16800" s="32">
        <v>54844</v>
      </c>
      <c r="C16800" s="33" t="s">
        <v>563</v>
      </c>
      <c r="D16800" s="33" t="s">
        <v>564</v>
      </c>
      <c r="E16800" s="34">
        <v>106372</v>
      </c>
      <c r="F16800" s="35">
        <v>1.0660000000000001</v>
      </c>
      <c r="G16800" s="34">
        <v>245.5</v>
      </c>
    </row>
    <row r="16801" spans="1:7">
      <c r="A16801" s="32">
        <v>2018</v>
      </c>
      <c r="B16801" s="32">
        <v>54844</v>
      </c>
      <c r="C16801" s="33" t="s">
        <v>563</v>
      </c>
      <c r="D16801" s="33" t="s">
        <v>564</v>
      </c>
      <c r="E16801" s="34">
        <v>109617</v>
      </c>
      <c r="F16801" s="35">
        <v>1.075</v>
      </c>
      <c r="G16801" s="34">
        <v>252.2</v>
      </c>
    </row>
    <row r="16802" spans="1:7">
      <c r="A16802" s="32">
        <v>2018</v>
      </c>
      <c r="B16802" s="32">
        <v>54844</v>
      </c>
      <c r="C16802" s="33" t="s">
        <v>563</v>
      </c>
      <c r="D16802" s="33" t="s">
        <v>564</v>
      </c>
      <c r="E16802" s="34">
        <v>90225</v>
      </c>
      <c r="F16802" s="35">
        <v>1.081</v>
      </c>
      <c r="G16802" s="34">
        <v>248.2</v>
      </c>
    </row>
    <row r="16803" spans="1:7">
      <c r="A16803" s="32">
        <v>2018</v>
      </c>
      <c r="B16803" s="32">
        <v>54844</v>
      </c>
      <c r="C16803" s="33" t="s">
        <v>563</v>
      </c>
      <c r="D16803" s="33" t="s">
        <v>564</v>
      </c>
      <c r="E16803" s="34">
        <v>66420</v>
      </c>
      <c r="F16803" s="35">
        <v>1.0720000000000001</v>
      </c>
      <c r="G16803" s="34">
        <v>223.1</v>
      </c>
    </row>
    <row r="16804" spans="1:7">
      <c r="A16804" s="32">
        <v>2018</v>
      </c>
      <c r="B16804" s="32">
        <v>54844</v>
      </c>
      <c r="C16804" s="33" t="s">
        <v>563</v>
      </c>
      <c r="D16804" s="33" t="s">
        <v>564</v>
      </c>
      <c r="E16804" s="34">
        <v>61320</v>
      </c>
      <c r="F16804" s="35">
        <v>1.0449999999999999</v>
      </c>
      <c r="G16804" s="34">
        <v>324.8</v>
      </c>
    </row>
    <row r="16805" spans="1:7">
      <c r="A16805" s="32">
        <v>2018</v>
      </c>
      <c r="B16805" s="32">
        <v>54844</v>
      </c>
      <c r="C16805" s="33" t="s">
        <v>563</v>
      </c>
      <c r="D16805" s="33" t="s">
        <v>564</v>
      </c>
      <c r="E16805" s="34">
        <v>38686</v>
      </c>
      <c r="F16805" s="35">
        <v>1.08</v>
      </c>
      <c r="G16805" s="34">
        <v>239.2</v>
      </c>
    </row>
    <row r="16806" spans="1:7">
      <c r="A16806" s="32">
        <v>2018</v>
      </c>
      <c r="B16806" s="32">
        <v>54844</v>
      </c>
      <c r="C16806" s="33" t="s">
        <v>563</v>
      </c>
      <c r="D16806" s="33" t="s">
        <v>564</v>
      </c>
      <c r="E16806" s="34">
        <v>32502</v>
      </c>
      <c r="F16806" s="35">
        <v>1.0669999999999999</v>
      </c>
      <c r="G16806" s="34">
        <v>1053</v>
      </c>
    </row>
    <row r="16807" spans="1:7">
      <c r="A16807" s="32">
        <v>2018</v>
      </c>
      <c r="B16807" s="32">
        <v>54844</v>
      </c>
      <c r="C16807" s="33" t="s">
        <v>563</v>
      </c>
      <c r="D16807" s="33" t="s">
        <v>564</v>
      </c>
      <c r="E16807" s="34">
        <v>30119</v>
      </c>
      <c r="F16807" s="35">
        <v>1.0660000000000001</v>
      </c>
      <c r="G16807" s="34">
        <v>385</v>
      </c>
    </row>
    <row r="16808" spans="1:7">
      <c r="A16808" s="32">
        <v>2018</v>
      </c>
      <c r="B16808" s="32">
        <v>54844</v>
      </c>
      <c r="C16808" s="33" t="s">
        <v>563</v>
      </c>
      <c r="D16808" s="33" t="s">
        <v>564</v>
      </c>
      <c r="E16808" s="34">
        <v>20398</v>
      </c>
      <c r="F16808" s="35">
        <v>1.087</v>
      </c>
      <c r="G16808" s="34">
        <v>449.1</v>
      </c>
    </row>
    <row r="16809" spans="1:7">
      <c r="A16809" s="32">
        <v>2018</v>
      </c>
      <c r="B16809" s="32">
        <v>54844</v>
      </c>
      <c r="C16809" s="33" t="s">
        <v>563</v>
      </c>
      <c r="D16809" s="33" t="s">
        <v>564</v>
      </c>
      <c r="E16809" s="34">
        <v>3884</v>
      </c>
      <c r="F16809" s="35">
        <v>1.081</v>
      </c>
      <c r="G16809" s="34">
        <v>852.3</v>
      </c>
    </row>
    <row r="16810" spans="1:7">
      <c r="A16810" s="32">
        <v>2018</v>
      </c>
      <c r="B16810" s="32">
        <v>54854</v>
      </c>
      <c r="C16810" s="33" t="s">
        <v>563</v>
      </c>
      <c r="D16810" s="33" t="s">
        <v>564</v>
      </c>
      <c r="E16810" s="34">
        <v>35235</v>
      </c>
      <c r="F16810" s="35">
        <v>1.036</v>
      </c>
      <c r="G16810" s="34">
        <v>300.2</v>
      </c>
    </row>
    <row r="16811" spans="1:7">
      <c r="A16811" s="32">
        <v>2018</v>
      </c>
      <c r="B16811" s="32">
        <v>54914</v>
      </c>
      <c r="C16811" s="33" t="s">
        <v>563</v>
      </c>
      <c r="D16811" s="33" t="s">
        <v>564</v>
      </c>
      <c r="E16811" s="34">
        <v>879459</v>
      </c>
      <c r="F16811" s="35">
        <v>1.034</v>
      </c>
      <c r="G16811" s="34" t="s">
        <v>364</v>
      </c>
    </row>
    <row r="16812" spans="1:7">
      <c r="A16812" s="32">
        <v>2018</v>
      </c>
      <c r="B16812" s="32">
        <v>54914</v>
      </c>
      <c r="C16812" s="33" t="s">
        <v>563</v>
      </c>
      <c r="D16812" s="33" t="s">
        <v>564</v>
      </c>
      <c r="E16812" s="34">
        <v>732897</v>
      </c>
      <c r="F16812" s="35">
        <v>1.034</v>
      </c>
      <c r="G16812" s="34" t="s">
        <v>364</v>
      </c>
    </row>
    <row r="16813" spans="1:7">
      <c r="A16813" s="32">
        <v>2018</v>
      </c>
      <c r="B16813" s="32">
        <v>55010</v>
      </c>
      <c r="C16813" s="33" t="s">
        <v>563</v>
      </c>
      <c r="D16813" s="33" t="s">
        <v>564</v>
      </c>
      <c r="E16813" s="34">
        <v>263352</v>
      </c>
      <c r="F16813" s="35">
        <v>1.083</v>
      </c>
      <c r="G16813" s="34" t="s">
        <v>364</v>
      </c>
    </row>
    <row r="16814" spans="1:7">
      <c r="A16814" s="32">
        <v>2018</v>
      </c>
      <c r="B16814" s="32">
        <v>55011</v>
      </c>
      <c r="C16814" s="33" t="s">
        <v>563</v>
      </c>
      <c r="D16814" s="33" t="s">
        <v>564</v>
      </c>
      <c r="E16814" s="34">
        <v>529878</v>
      </c>
      <c r="F16814" s="35">
        <v>1.06</v>
      </c>
      <c r="G16814" s="34" t="s">
        <v>364</v>
      </c>
    </row>
    <row r="16815" spans="1:7">
      <c r="A16815" s="32">
        <v>2018</v>
      </c>
      <c r="B16815" s="32">
        <v>55015</v>
      </c>
      <c r="C16815" s="33" t="s">
        <v>563</v>
      </c>
      <c r="D16815" s="33" t="s">
        <v>564</v>
      </c>
      <c r="E16815" s="34">
        <v>1977844</v>
      </c>
      <c r="F16815" s="35">
        <v>1.02</v>
      </c>
      <c r="G16815" s="34" t="s">
        <v>364</v>
      </c>
    </row>
    <row r="16816" spans="1:7">
      <c r="A16816" s="32">
        <v>2018</v>
      </c>
      <c r="B16816" s="32">
        <v>55026</v>
      </c>
      <c r="C16816" s="33" t="s">
        <v>563</v>
      </c>
      <c r="D16816" s="33" t="s">
        <v>564</v>
      </c>
      <c r="E16816" s="34">
        <v>1947</v>
      </c>
      <c r="F16816" s="35">
        <v>1.028</v>
      </c>
      <c r="G16816" s="34" t="s">
        <v>364</v>
      </c>
    </row>
    <row r="16817" spans="1:7">
      <c r="A16817" s="32">
        <v>2018</v>
      </c>
      <c r="B16817" s="32">
        <v>55026</v>
      </c>
      <c r="C16817" s="33" t="s">
        <v>563</v>
      </c>
      <c r="D16817" s="33" t="s">
        <v>564</v>
      </c>
      <c r="E16817" s="34">
        <v>2866</v>
      </c>
      <c r="F16817" s="35">
        <v>1.028</v>
      </c>
      <c r="G16817" s="34" t="s">
        <v>364</v>
      </c>
    </row>
    <row r="16818" spans="1:7">
      <c r="A16818" s="32">
        <v>2018</v>
      </c>
      <c r="B16818" s="32">
        <v>55026</v>
      </c>
      <c r="C16818" s="33" t="s">
        <v>563</v>
      </c>
      <c r="D16818" s="33" t="s">
        <v>564</v>
      </c>
      <c r="E16818" s="34">
        <v>3644</v>
      </c>
      <c r="F16818" s="35">
        <v>1.0269999999999999</v>
      </c>
      <c r="G16818" s="34" t="s">
        <v>364</v>
      </c>
    </row>
    <row r="16819" spans="1:7">
      <c r="A16819" s="32">
        <v>2018</v>
      </c>
      <c r="B16819" s="32">
        <v>55026</v>
      </c>
      <c r="C16819" s="33" t="s">
        <v>563</v>
      </c>
      <c r="D16819" s="33" t="s">
        <v>564</v>
      </c>
      <c r="E16819" s="34">
        <v>5517</v>
      </c>
      <c r="F16819" s="35">
        <v>1.026</v>
      </c>
      <c r="G16819" s="34" t="s">
        <v>364</v>
      </c>
    </row>
    <row r="16820" spans="1:7">
      <c r="A16820" s="32">
        <v>2018</v>
      </c>
      <c r="B16820" s="32">
        <v>55026</v>
      </c>
      <c r="C16820" s="33" t="s">
        <v>563</v>
      </c>
      <c r="D16820" s="33" t="s">
        <v>564</v>
      </c>
      <c r="E16820" s="34">
        <v>362</v>
      </c>
      <c r="F16820" s="35">
        <v>1.0269999999999999</v>
      </c>
      <c r="G16820" s="34" t="s">
        <v>364</v>
      </c>
    </row>
    <row r="16821" spans="1:7">
      <c r="A16821" s="32">
        <v>2018</v>
      </c>
      <c r="B16821" s="32">
        <v>55026</v>
      </c>
      <c r="C16821" s="33" t="s">
        <v>563</v>
      </c>
      <c r="D16821" s="33" t="s">
        <v>564</v>
      </c>
      <c r="E16821" s="34">
        <v>312</v>
      </c>
      <c r="F16821" s="35">
        <v>1.0269999999999999</v>
      </c>
      <c r="G16821" s="34" t="s">
        <v>364</v>
      </c>
    </row>
    <row r="16822" spans="1:7">
      <c r="A16822" s="32">
        <v>2018</v>
      </c>
      <c r="B16822" s="32">
        <v>55026</v>
      </c>
      <c r="C16822" s="33" t="s">
        <v>563</v>
      </c>
      <c r="D16822" s="33" t="s">
        <v>564</v>
      </c>
      <c r="E16822" s="34">
        <v>312</v>
      </c>
      <c r="F16822" s="35">
        <v>1.0269999999999999</v>
      </c>
      <c r="G16822" s="34" t="s">
        <v>364</v>
      </c>
    </row>
    <row r="16823" spans="1:7">
      <c r="A16823" s="32">
        <v>2018</v>
      </c>
      <c r="B16823" s="32">
        <v>55026</v>
      </c>
      <c r="C16823" s="33" t="s">
        <v>563</v>
      </c>
      <c r="D16823" s="33" t="s">
        <v>564</v>
      </c>
      <c r="E16823" s="34">
        <v>17149</v>
      </c>
      <c r="F16823" s="35">
        <v>1.028</v>
      </c>
      <c r="G16823" s="34" t="s">
        <v>364</v>
      </c>
    </row>
    <row r="16824" spans="1:7">
      <c r="A16824" s="32">
        <v>2018</v>
      </c>
      <c r="B16824" s="32">
        <v>55026</v>
      </c>
      <c r="C16824" s="33" t="s">
        <v>563</v>
      </c>
      <c r="D16824" s="33" t="s">
        <v>564</v>
      </c>
      <c r="E16824" s="34">
        <v>27478</v>
      </c>
      <c r="F16824" s="35">
        <v>1.028</v>
      </c>
      <c r="G16824" s="34" t="s">
        <v>364</v>
      </c>
    </row>
    <row r="16825" spans="1:7">
      <c r="A16825" s="32">
        <v>2018</v>
      </c>
      <c r="B16825" s="32">
        <v>55026</v>
      </c>
      <c r="C16825" s="33" t="s">
        <v>563</v>
      </c>
      <c r="D16825" s="33" t="s">
        <v>564</v>
      </c>
      <c r="E16825" s="34">
        <v>23377</v>
      </c>
      <c r="F16825" s="35">
        <v>1.026</v>
      </c>
      <c r="G16825" s="34" t="s">
        <v>364</v>
      </c>
    </row>
    <row r="16826" spans="1:7">
      <c r="A16826" s="32">
        <v>2018</v>
      </c>
      <c r="B16826" s="32">
        <v>55026</v>
      </c>
      <c r="C16826" s="33" t="s">
        <v>563</v>
      </c>
      <c r="D16826" s="33" t="s">
        <v>564</v>
      </c>
      <c r="E16826" s="34">
        <v>22232</v>
      </c>
      <c r="F16826" s="35">
        <v>1.0269999999999999</v>
      </c>
      <c r="G16826" s="34" t="s">
        <v>364</v>
      </c>
    </row>
    <row r="16827" spans="1:7">
      <c r="A16827" s="32">
        <v>2018</v>
      </c>
      <c r="B16827" s="32">
        <v>55026</v>
      </c>
      <c r="C16827" s="33" t="s">
        <v>563</v>
      </c>
      <c r="D16827" s="33" t="s">
        <v>564</v>
      </c>
      <c r="E16827" s="34">
        <v>20494</v>
      </c>
      <c r="F16827" s="35">
        <v>1.026</v>
      </c>
      <c r="G16827" s="34" t="s">
        <v>364</v>
      </c>
    </row>
    <row r="16828" spans="1:7">
      <c r="A16828" s="32">
        <v>2018</v>
      </c>
      <c r="B16828" s="32">
        <v>55040</v>
      </c>
      <c r="C16828" s="33" t="s">
        <v>563</v>
      </c>
      <c r="D16828" s="33" t="s">
        <v>564</v>
      </c>
      <c r="E16828" s="34">
        <v>144773</v>
      </c>
      <c r="F16828" s="35">
        <v>1.03</v>
      </c>
      <c r="G16828" s="34" t="s">
        <v>364</v>
      </c>
    </row>
    <row r="16829" spans="1:7">
      <c r="A16829" s="32">
        <v>2018</v>
      </c>
      <c r="B16829" s="32">
        <v>55041</v>
      </c>
      <c r="C16829" s="33" t="s">
        <v>563</v>
      </c>
      <c r="D16829" s="33" t="s">
        <v>564</v>
      </c>
      <c r="E16829" s="34">
        <v>36496</v>
      </c>
      <c r="F16829" s="35">
        <v>1.03</v>
      </c>
      <c r="G16829" s="34" t="s">
        <v>364</v>
      </c>
    </row>
    <row r="16830" spans="1:7">
      <c r="A16830" s="32">
        <v>2018</v>
      </c>
      <c r="B16830" s="32">
        <v>55041</v>
      </c>
      <c r="C16830" s="33" t="s">
        <v>563</v>
      </c>
      <c r="D16830" s="33" t="s">
        <v>564</v>
      </c>
      <c r="E16830" s="34">
        <v>47278</v>
      </c>
      <c r="F16830" s="35">
        <v>1.0289999999999999</v>
      </c>
      <c r="G16830" s="34" t="s">
        <v>364</v>
      </c>
    </row>
    <row r="16831" spans="1:7">
      <c r="A16831" s="32">
        <v>2018</v>
      </c>
      <c r="B16831" s="32">
        <v>55042</v>
      </c>
      <c r="C16831" s="33" t="s">
        <v>563</v>
      </c>
      <c r="D16831" s="33" t="s">
        <v>564</v>
      </c>
      <c r="E16831" s="34">
        <v>2222579</v>
      </c>
      <c r="F16831" s="35">
        <v>1.0269999999999999</v>
      </c>
      <c r="G16831" s="34" t="s">
        <v>364</v>
      </c>
    </row>
    <row r="16832" spans="1:7">
      <c r="A16832" s="32">
        <v>2018</v>
      </c>
      <c r="B16832" s="32">
        <v>55047</v>
      </c>
      <c r="C16832" s="33" t="s">
        <v>563</v>
      </c>
      <c r="D16832" s="33" t="s">
        <v>564</v>
      </c>
      <c r="E16832" s="34">
        <v>3053822</v>
      </c>
      <c r="F16832" s="35">
        <v>1.03</v>
      </c>
      <c r="G16832" s="34" t="s">
        <v>364</v>
      </c>
    </row>
    <row r="16833" spans="1:7">
      <c r="A16833" s="32">
        <v>2018</v>
      </c>
      <c r="B16833" s="32">
        <v>55048</v>
      </c>
      <c r="C16833" s="33" t="s">
        <v>563</v>
      </c>
      <c r="D16833" s="33" t="s">
        <v>564</v>
      </c>
      <c r="E16833" s="34">
        <v>988048</v>
      </c>
      <c r="F16833" s="35">
        <v>1.0269999999999999</v>
      </c>
      <c r="G16833" s="34" t="s">
        <v>364</v>
      </c>
    </row>
    <row r="16834" spans="1:7">
      <c r="A16834" s="32">
        <v>2018</v>
      </c>
      <c r="B16834" s="32">
        <v>55051</v>
      </c>
      <c r="C16834" s="33" t="s">
        <v>563</v>
      </c>
      <c r="D16834" s="33" t="s">
        <v>564</v>
      </c>
      <c r="E16834" s="34">
        <v>46019</v>
      </c>
      <c r="F16834" s="35">
        <v>1.03</v>
      </c>
      <c r="G16834" s="34" t="s">
        <v>364</v>
      </c>
    </row>
    <row r="16835" spans="1:7">
      <c r="A16835" s="32">
        <v>2018</v>
      </c>
      <c r="B16835" s="32">
        <v>55051</v>
      </c>
      <c r="C16835" s="33" t="s">
        <v>563</v>
      </c>
      <c r="D16835" s="33" t="s">
        <v>564</v>
      </c>
      <c r="E16835" s="34">
        <v>87400</v>
      </c>
      <c r="F16835" s="35">
        <v>1.03</v>
      </c>
      <c r="G16835" s="34" t="s">
        <v>364</v>
      </c>
    </row>
    <row r="16836" spans="1:7">
      <c r="A16836" s="32">
        <v>2018</v>
      </c>
      <c r="B16836" s="32">
        <v>55051</v>
      </c>
      <c r="C16836" s="33" t="s">
        <v>563</v>
      </c>
      <c r="D16836" s="33" t="s">
        <v>564</v>
      </c>
      <c r="E16836" s="34">
        <v>741363</v>
      </c>
      <c r="F16836" s="35">
        <v>1.012</v>
      </c>
      <c r="G16836" s="34" t="s">
        <v>364</v>
      </c>
    </row>
    <row r="16837" spans="1:7">
      <c r="A16837" s="32">
        <v>2018</v>
      </c>
      <c r="B16837" s="32">
        <v>55051</v>
      </c>
      <c r="C16837" s="33" t="s">
        <v>563</v>
      </c>
      <c r="D16837" s="33" t="s">
        <v>564</v>
      </c>
      <c r="E16837" s="34">
        <v>437002</v>
      </c>
      <c r="F16837" s="35">
        <v>1.03</v>
      </c>
      <c r="G16837" s="34" t="s">
        <v>364</v>
      </c>
    </row>
    <row r="16838" spans="1:7">
      <c r="A16838" s="32">
        <v>2018</v>
      </c>
      <c r="B16838" s="32">
        <v>55051</v>
      </c>
      <c r="C16838" s="33" t="s">
        <v>563</v>
      </c>
      <c r="D16838" s="33" t="s">
        <v>564</v>
      </c>
      <c r="E16838" s="34">
        <v>116534</v>
      </c>
      <c r="F16838" s="35">
        <v>1.03</v>
      </c>
      <c r="G16838" s="34" t="s">
        <v>364</v>
      </c>
    </row>
    <row r="16839" spans="1:7">
      <c r="A16839" s="32">
        <v>2018</v>
      </c>
      <c r="B16839" s="32">
        <v>55051</v>
      </c>
      <c r="C16839" s="33" t="s">
        <v>563</v>
      </c>
      <c r="D16839" s="33" t="s">
        <v>564</v>
      </c>
      <c r="E16839" s="34">
        <v>111699</v>
      </c>
      <c r="F16839" s="35">
        <v>1.012</v>
      </c>
      <c r="G16839" s="34" t="s">
        <v>364</v>
      </c>
    </row>
    <row r="16840" spans="1:7">
      <c r="A16840" s="32">
        <v>2018</v>
      </c>
      <c r="B16840" s="32">
        <v>55062</v>
      </c>
      <c r="C16840" s="33" t="s">
        <v>563</v>
      </c>
      <c r="D16840" s="33" t="s">
        <v>564</v>
      </c>
      <c r="E16840" s="34">
        <v>1022605</v>
      </c>
      <c r="F16840" s="35">
        <v>1.016</v>
      </c>
      <c r="G16840" s="34" t="s">
        <v>364</v>
      </c>
    </row>
    <row r="16841" spans="1:7">
      <c r="A16841" s="32">
        <v>2018</v>
      </c>
      <c r="B16841" s="32">
        <v>55062</v>
      </c>
      <c r="C16841" s="33" t="s">
        <v>563</v>
      </c>
      <c r="D16841" s="33" t="s">
        <v>564</v>
      </c>
      <c r="E16841" s="34">
        <v>1672239</v>
      </c>
      <c r="F16841" s="35">
        <v>1.016</v>
      </c>
      <c r="G16841" s="34" t="s">
        <v>364</v>
      </c>
    </row>
    <row r="16842" spans="1:7">
      <c r="A16842" s="32">
        <v>2018</v>
      </c>
      <c r="B16842" s="32">
        <v>55063</v>
      </c>
      <c r="C16842" s="33" t="s">
        <v>563</v>
      </c>
      <c r="D16842" s="33" t="s">
        <v>564</v>
      </c>
      <c r="E16842" s="34">
        <v>1493572</v>
      </c>
      <c r="F16842" s="35">
        <v>0.997</v>
      </c>
      <c r="G16842" s="34">
        <v>302</v>
      </c>
    </row>
    <row r="16843" spans="1:7">
      <c r="A16843" s="32">
        <v>2018</v>
      </c>
      <c r="B16843" s="32">
        <v>55064</v>
      </c>
      <c r="C16843" s="33" t="s">
        <v>563</v>
      </c>
      <c r="D16843" s="33" t="s">
        <v>564</v>
      </c>
      <c r="E16843" s="34">
        <v>100343</v>
      </c>
      <c r="F16843" s="35">
        <v>1.042</v>
      </c>
      <c r="G16843" s="34" t="s">
        <v>364</v>
      </c>
    </row>
    <row r="16844" spans="1:7">
      <c r="A16844" s="32">
        <v>2018</v>
      </c>
      <c r="B16844" s="32">
        <v>55064</v>
      </c>
      <c r="C16844" s="33" t="s">
        <v>563</v>
      </c>
      <c r="D16844" s="33" t="s">
        <v>564</v>
      </c>
      <c r="E16844" s="34">
        <v>1429646</v>
      </c>
      <c r="F16844" s="35">
        <v>0.97699999999999998</v>
      </c>
      <c r="G16844" s="34" t="s">
        <v>364</v>
      </c>
    </row>
    <row r="16845" spans="1:7">
      <c r="A16845" s="32">
        <v>2018</v>
      </c>
      <c r="B16845" s="32">
        <v>55065</v>
      </c>
      <c r="C16845" s="33" t="s">
        <v>563</v>
      </c>
      <c r="D16845" s="33" t="s">
        <v>564</v>
      </c>
      <c r="E16845" s="34">
        <v>2010427</v>
      </c>
      <c r="F16845" s="35">
        <v>1.0149999999999999</v>
      </c>
      <c r="G16845" s="34">
        <v>199.9</v>
      </c>
    </row>
    <row r="16846" spans="1:7">
      <c r="A16846" s="32">
        <v>2018</v>
      </c>
      <c r="B16846" s="32">
        <v>55068</v>
      </c>
      <c r="C16846" s="33" t="s">
        <v>563</v>
      </c>
      <c r="D16846" s="33" t="s">
        <v>564</v>
      </c>
      <c r="E16846" s="34">
        <v>151586</v>
      </c>
      <c r="F16846" s="35">
        <v>1.0289999999999999</v>
      </c>
      <c r="G16846" s="34" t="s">
        <v>364</v>
      </c>
    </row>
    <row r="16847" spans="1:7">
      <c r="A16847" s="32">
        <v>2018</v>
      </c>
      <c r="B16847" s="32">
        <v>55075</v>
      </c>
      <c r="C16847" s="33" t="s">
        <v>563</v>
      </c>
      <c r="D16847" s="33" t="s">
        <v>564</v>
      </c>
      <c r="E16847" s="34">
        <v>1129963</v>
      </c>
      <c r="F16847" s="35">
        <v>1.0149999999999999</v>
      </c>
      <c r="G16847" s="34" t="s">
        <v>364</v>
      </c>
    </row>
    <row r="16848" spans="1:7">
      <c r="A16848" s="32">
        <v>2018</v>
      </c>
      <c r="B16848" s="32">
        <v>55076</v>
      </c>
      <c r="C16848" s="33" t="s">
        <v>362</v>
      </c>
      <c r="D16848" s="33" t="s">
        <v>354</v>
      </c>
      <c r="E16848" s="34">
        <v>303270</v>
      </c>
      <c r="F16848" s="35">
        <v>10.66</v>
      </c>
      <c r="G16848" s="34" t="s">
        <v>364</v>
      </c>
    </row>
    <row r="16849" spans="1:7">
      <c r="A16849" s="32">
        <v>2018</v>
      </c>
      <c r="B16849" s="32">
        <v>55076</v>
      </c>
      <c r="C16849" s="33" t="s">
        <v>563</v>
      </c>
      <c r="D16849" s="33" t="s">
        <v>564</v>
      </c>
      <c r="E16849" s="34">
        <v>5034</v>
      </c>
      <c r="F16849" s="35">
        <v>1.04</v>
      </c>
      <c r="G16849" s="34" t="s">
        <v>364</v>
      </c>
    </row>
    <row r="16850" spans="1:7">
      <c r="A16850" s="32">
        <v>2018</v>
      </c>
      <c r="B16850" s="32">
        <v>55077</v>
      </c>
      <c r="C16850" s="33" t="s">
        <v>563</v>
      </c>
      <c r="D16850" s="33" t="s">
        <v>564</v>
      </c>
      <c r="E16850" s="34">
        <v>838095</v>
      </c>
      <c r="F16850" s="35">
        <v>1.012</v>
      </c>
      <c r="G16850" s="34">
        <v>344.3</v>
      </c>
    </row>
    <row r="16851" spans="1:7">
      <c r="A16851" s="32">
        <v>2018</v>
      </c>
      <c r="B16851" s="32">
        <v>55079</v>
      </c>
      <c r="C16851" s="33" t="s">
        <v>563</v>
      </c>
      <c r="D16851" s="33" t="s">
        <v>564</v>
      </c>
      <c r="E16851" s="34">
        <v>657858</v>
      </c>
      <c r="F16851" s="35">
        <v>1.0289999999999999</v>
      </c>
      <c r="G16851" s="34" t="s">
        <v>364</v>
      </c>
    </row>
    <row r="16852" spans="1:7">
      <c r="A16852" s="32">
        <v>2018</v>
      </c>
      <c r="B16852" s="32">
        <v>55081</v>
      </c>
      <c r="C16852" s="33" t="s">
        <v>563</v>
      </c>
      <c r="D16852" s="33" t="s">
        <v>564</v>
      </c>
      <c r="E16852" s="34">
        <v>602994</v>
      </c>
      <c r="F16852" s="35">
        <v>1</v>
      </c>
      <c r="G16852" s="34">
        <v>303.7</v>
      </c>
    </row>
    <row r="16853" spans="1:7">
      <c r="A16853" s="32">
        <v>2018</v>
      </c>
      <c r="B16853" s="32">
        <v>55084</v>
      </c>
      <c r="C16853" s="33" t="s">
        <v>563</v>
      </c>
      <c r="D16853" s="33" t="s">
        <v>564</v>
      </c>
      <c r="E16853" s="34">
        <v>1289554</v>
      </c>
      <c r="F16853" s="35">
        <v>1.05</v>
      </c>
      <c r="G16853" s="34" t="s">
        <v>364</v>
      </c>
    </row>
    <row r="16854" spans="1:7">
      <c r="A16854" s="32">
        <v>2018</v>
      </c>
      <c r="B16854" s="32">
        <v>55087</v>
      </c>
      <c r="C16854" s="33" t="s">
        <v>563</v>
      </c>
      <c r="D16854" s="33" t="s">
        <v>564</v>
      </c>
      <c r="E16854" s="34">
        <v>2281230</v>
      </c>
      <c r="F16854" s="35">
        <v>1.024</v>
      </c>
      <c r="G16854" s="34">
        <v>290.8</v>
      </c>
    </row>
    <row r="16855" spans="1:7">
      <c r="A16855" s="32">
        <v>2018</v>
      </c>
      <c r="B16855" s="32">
        <v>55088</v>
      </c>
      <c r="C16855" s="33" t="s">
        <v>563</v>
      </c>
      <c r="D16855" s="33" t="s">
        <v>564</v>
      </c>
      <c r="E16855" s="34">
        <v>2368010</v>
      </c>
      <c r="F16855" s="35">
        <v>1.0620000000000001</v>
      </c>
      <c r="G16855" s="34" t="s">
        <v>364</v>
      </c>
    </row>
    <row r="16856" spans="1:7">
      <c r="A16856" s="32">
        <v>2018</v>
      </c>
      <c r="B16856" s="32">
        <v>55089</v>
      </c>
      <c r="C16856" s="33" t="s">
        <v>563</v>
      </c>
      <c r="D16856" s="33" t="s">
        <v>564</v>
      </c>
      <c r="E16856" s="34">
        <v>3455413</v>
      </c>
      <c r="F16856" s="35">
        <v>1.03</v>
      </c>
      <c r="G16856" s="34" t="s">
        <v>364</v>
      </c>
    </row>
    <row r="16857" spans="1:7">
      <c r="A16857" s="32">
        <v>2018</v>
      </c>
      <c r="B16857" s="32">
        <v>55091</v>
      </c>
      <c r="C16857" s="33" t="s">
        <v>563</v>
      </c>
      <c r="D16857" s="33" t="s">
        <v>564</v>
      </c>
      <c r="E16857" s="34">
        <v>4410545</v>
      </c>
      <c r="F16857" s="35">
        <v>1.0149999999999999</v>
      </c>
      <c r="G16857" s="34" t="s">
        <v>364</v>
      </c>
    </row>
    <row r="16858" spans="1:7">
      <c r="A16858" s="32">
        <v>2018</v>
      </c>
      <c r="B16858" s="32">
        <v>55097</v>
      </c>
      <c r="C16858" s="33" t="s">
        <v>563</v>
      </c>
      <c r="D16858" s="33" t="s">
        <v>564</v>
      </c>
      <c r="E16858" s="34">
        <v>2865384</v>
      </c>
      <c r="F16858" s="35">
        <v>1.032</v>
      </c>
      <c r="G16858" s="34" t="s">
        <v>364</v>
      </c>
    </row>
    <row r="16859" spans="1:7">
      <c r="A16859" s="32">
        <v>2018</v>
      </c>
      <c r="B16859" s="32">
        <v>55100</v>
      </c>
      <c r="C16859" s="33" t="s">
        <v>563</v>
      </c>
      <c r="D16859" s="33" t="s">
        <v>564</v>
      </c>
      <c r="E16859" s="34">
        <v>18534</v>
      </c>
      <c r="F16859" s="35">
        <v>1.0309999999999999</v>
      </c>
      <c r="G16859" s="34" t="s">
        <v>364</v>
      </c>
    </row>
    <row r="16860" spans="1:7">
      <c r="A16860" s="32">
        <v>2018</v>
      </c>
      <c r="B16860" s="32">
        <v>55103</v>
      </c>
      <c r="C16860" s="33" t="s">
        <v>563</v>
      </c>
      <c r="D16860" s="33" t="s">
        <v>564</v>
      </c>
      <c r="E16860" s="34">
        <v>422458</v>
      </c>
      <c r="F16860" s="35">
        <v>1.054</v>
      </c>
      <c r="G16860" s="34" t="s">
        <v>364</v>
      </c>
    </row>
    <row r="16861" spans="1:7">
      <c r="A16861" s="32">
        <v>2018</v>
      </c>
      <c r="B16861" s="32">
        <v>55107</v>
      </c>
      <c r="C16861" s="33" t="s">
        <v>563</v>
      </c>
      <c r="D16861" s="33" t="s">
        <v>564</v>
      </c>
      <c r="E16861" s="34">
        <v>1668693</v>
      </c>
      <c r="F16861" s="35">
        <v>1.0289999999999999</v>
      </c>
      <c r="G16861" s="34" t="s">
        <v>364</v>
      </c>
    </row>
    <row r="16862" spans="1:7">
      <c r="A16862" s="32">
        <v>2018</v>
      </c>
      <c r="B16862" s="32">
        <v>55109</v>
      </c>
      <c r="C16862" s="33" t="s">
        <v>563</v>
      </c>
      <c r="D16862" s="33" t="s">
        <v>564</v>
      </c>
      <c r="E16862" s="34">
        <v>42601</v>
      </c>
      <c r="F16862" s="35">
        <v>1.0489999999999999</v>
      </c>
      <c r="G16862" s="34" t="s">
        <v>364</v>
      </c>
    </row>
    <row r="16863" spans="1:7">
      <c r="A16863" s="32">
        <v>2018</v>
      </c>
      <c r="B16863" s="32">
        <v>55110</v>
      </c>
      <c r="C16863" s="33" t="s">
        <v>563</v>
      </c>
      <c r="D16863" s="33" t="s">
        <v>564</v>
      </c>
      <c r="E16863" s="34">
        <v>2155</v>
      </c>
      <c r="F16863" s="35">
        <v>1.028</v>
      </c>
      <c r="G16863" s="34">
        <v>253.7</v>
      </c>
    </row>
    <row r="16864" spans="1:7">
      <c r="A16864" s="32">
        <v>2018</v>
      </c>
      <c r="B16864" s="32">
        <v>55110</v>
      </c>
      <c r="C16864" s="33" t="s">
        <v>563</v>
      </c>
      <c r="D16864" s="33" t="s">
        <v>564</v>
      </c>
      <c r="E16864" s="34">
        <v>175082</v>
      </c>
      <c r="F16864" s="35">
        <v>1.028</v>
      </c>
      <c r="G16864" s="34">
        <v>213.4</v>
      </c>
    </row>
    <row r="16865" spans="1:7">
      <c r="A16865" s="32">
        <v>2018</v>
      </c>
      <c r="B16865" s="32">
        <v>55110</v>
      </c>
      <c r="C16865" s="33" t="s">
        <v>563</v>
      </c>
      <c r="D16865" s="33" t="s">
        <v>564</v>
      </c>
      <c r="E16865" s="34">
        <v>45478</v>
      </c>
      <c r="F16865" s="35">
        <v>1.028</v>
      </c>
      <c r="G16865" s="34">
        <v>318.3</v>
      </c>
    </row>
    <row r="16866" spans="1:7">
      <c r="A16866" s="32">
        <v>2018</v>
      </c>
      <c r="B16866" s="32">
        <v>55110</v>
      </c>
      <c r="C16866" s="33" t="s">
        <v>563</v>
      </c>
      <c r="D16866" s="33" t="s">
        <v>564</v>
      </c>
      <c r="E16866" s="34">
        <v>71957</v>
      </c>
      <c r="F16866" s="35">
        <v>1.028</v>
      </c>
      <c r="G16866" s="34">
        <v>402.5</v>
      </c>
    </row>
    <row r="16867" spans="1:7">
      <c r="A16867" s="32">
        <v>2018</v>
      </c>
      <c r="B16867" s="32">
        <v>55110</v>
      </c>
      <c r="C16867" s="33" t="s">
        <v>563</v>
      </c>
      <c r="D16867" s="33" t="s">
        <v>564</v>
      </c>
      <c r="E16867" s="34">
        <v>395</v>
      </c>
      <c r="F16867" s="35">
        <v>1.028</v>
      </c>
      <c r="G16867" s="34">
        <v>264.2</v>
      </c>
    </row>
    <row r="16868" spans="1:7">
      <c r="A16868" s="32">
        <v>2018</v>
      </c>
      <c r="B16868" s="32">
        <v>55110</v>
      </c>
      <c r="C16868" s="33" t="s">
        <v>563</v>
      </c>
      <c r="D16868" s="33" t="s">
        <v>564</v>
      </c>
      <c r="E16868" s="34">
        <v>144529</v>
      </c>
      <c r="F16868" s="35">
        <v>1.028</v>
      </c>
      <c r="G16868" s="34">
        <v>281.2</v>
      </c>
    </row>
    <row r="16869" spans="1:7">
      <c r="A16869" s="32">
        <v>2018</v>
      </c>
      <c r="B16869" s="32">
        <v>55110</v>
      </c>
      <c r="C16869" s="33" t="s">
        <v>563</v>
      </c>
      <c r="D16869" s="33" t="s">
        <v>564</v>
      </c>
      <c r="E16869" s="34">
        <v>137735</v>
      </c>
      <c r="F16869" s="35">
        <v>1.028</v>
      </c>
      <c r="G16869" s="34">
        <v>434.4</v>
      </c>
    </row>
    <row r="16870" spans="1:7">
      <c r="A16870" s="32">
        <v>2018</v>
      </c>
      <c r="B16870" s="32">
        <v>55111</v>
      </c>
      <c r="C16870" s="33" t="s">
        <v>563</v>
      </c>
      <c r="D16870" s="33" t="s">
        <v>564</v>
      </c>
      <c r="E16870" s="34">
        <v>289463</v>
      </c>
      <c r="F16870" s="35">
        <v>1.028</v>
      </c>
      <c r="G16870" s="34">
        <v>345.8</v>
      </c>
    </row>
    <row r="16871" spans="1:7">
      <c r="A16871" s="32">
        <v>2018</v>
      </c>
      <c r="B16871" s="32">
        <v>55111</v>
      </c>
      <c r="C16871" s="33" t="s">
        <v>563</v>
      </c>
      <c r="D16871" s="33" t="s">
        <v>564</v>
      </c>
      <c r="E16871" s="34">
        <v>4198</v>
      </c>
      <c r="F16871" s="35">
        <v>1.028</v>
      </c>
      <c r="G16871" s="34">
        <v>374.4</v>
      </c>
    </row>
    <row r="16872" spans="1:7">
      <c r="A16872" s="32">
        <v>2018</v>
      </c>
      <c r="B16872" s="32">
        <v>55112</v>
      </c>
      <c r="C16872" s="33" t="s">
        <v>563</v>
      </c>
      <c r="D16872" s="33" t="s">
        <v>564</v>
      </c>
      <c r="E16872" s="34">
        <v>133697</v>
      </c>
      <c r="F16872" s="35">
        <v>0.97399999999999998</v>
      </c>
      <c r="G16872" s="34" t="s">
        <v>364</v>
      </c>
    </row>
    <row r="16873" spans="1:7">
      <c r="A16873" s="32">
        <v>2018</v>
      </c>
      <c r="B16873" s="32">
        <v>55116</v>
      </c>
      <c r="C16873" s="33" t="s">
        <v>563</v>
      </c>
      <c r="D16873" s="33" t="s">
        <v>564</v>
      </c>
      <c r="E16873" s="34">
        <v>3059527</v>
      </c>
      <c r="F16873" s="35">
        <v>1.03</v>
      </c>
      <c r="G16873" s="34">
        <v>331</v>
      </c>
    </row>
    <row r="16874" spans="1:7">
      <c r="A16874" s="32">
        <v>2018</v>
      </c>
      <c r="B16874" s="32">
        <v>55117</v>
      </c>
      <c r="C16874" s="33" t="s">
        <v>563</v>
      </c>
      <c r="D16874" s="33" t="s">
        <v>564</v>
      </c>
      <c r="E16874" s="34">
        <v>735285</v>
      </c>
      <c r="F16874" s="35">
        <v>1.04</v>
      </c>
      <c r="G16874" s="34" t="s">
        <v>364</v>
      </c>
    </row>
    <row r="16875" spans="1:7">
      <c r="A16875" s="32">
        <v>2018</v>
      </c>
      <c r="B16875" s="32">
        <v>55117</v>
      </c>
      <c r="C16875" s="33" t="s">
        <v>563</v>
      </c>
      <c r="D16875" s="33" t="s">
        <v>564</v>
      </c>
      <c r="E16875" s="34">
        <v>500515</v>
      </c>
      <c r="F16875" s="35">
        <v>1.04</v>
      </c>
      <c r="G16875" s="34" t="s">
        <v>364</v>
      </c>
    </row>
    <row r="16876" spans="1:7">
      <c r="A16876" s="32">
        <v>2018</v>
      </c>
      <c r="B16876" s="32">
        <v>55117</v>
      </c>
      <c r="C16876" s="33" t="s">
        <v>563</v>
      </c>
      <c r="D16876" s="33" t="s">
        <v>564</v>
      </c>
      <c r="E16876" s="34">
        <v>419847</v>
      </c>
      <c r="F16876" s="35">
        <v>1.04</v>
      </c>
      <c r="G16876" s="34" t="s">
        <v>364</v>
      </c>
    </row>
    <row r="16877" spans="1:7">
      <c r="A16877" s="32">
        <v>2018</v>
      </c>
      <c r="B16877" s="32">
        <v>55117</v>
      </c>
      <c r="C16877" s="33" t="s">
        <v>563</v>
      </c>
      <c r="D16877" s="33" t="s">
        <v>564</v>
      </c>
      <c r="E16877" s="34">
        <v>140587</v>
      </c>
      <c r="F16877" s="35">
        <v>1.04</v>
      </c>
      <c r="G16877" s="34" t="s">
        <v>364</v>
      </c>
    </row>
    <row r="16878" spans="1:7">
      <c r="A16878" s="32">
        <v>2018</v>
      </c>
      <c r="B16878" s="32">
        <v>55117</v>
      </c>
      <c r="C16878" s="33" t="s">
        <v>563</v>
      </c>
      <c r="D16878" s="33" t="s">
        <v>564</v>
      </c>
      <c r="E16878" s="34">
        <v>53891</v>
      </c>
      <c r="F16878" s="35">
        <v>1.04</v>
      </c>
      <c r="G16878" s="34" t="s">
        <v>364</v>
      </c>
    </row>
    <row r="16879" spans="1:7">
      <c r="A16879" s="32">
        <v>2018</v>
      </c>
      <c r="B16879" s="32">
        <v>55117</v>
      </c>
      <c r="C16879" s="33" t="s">
        <v>563</v>
      </c>
      <c r="D16879" s="33" t="s">
        <v>564</v>
      </c>
      <c r="E16879" s="34">
        <v>46862</v>
      </c>
      <c r="F16879" s="35">
        <v>1.04</v>
      </c>
      <c r="G16879" s="34" t="s">
        <v>364</v>
      </c>
    </row>
    <row r="16880" spans="1:7">
      <c r="A16880" s="32">
        <v>2018</v>
      </c>
      <c r="B16880" s="32">
        <v>55123</v>
      </c>
      <c r="C16880" s="33" t="s">
        <v>563</v>
      </c>
      <c r="D16880" s="33" t="s">
        <v>564</v>
      </c>
      <c r="E16880" s="34">
        <v>2870312</v>
      </c>
      <c r="F16880" s="35">
        <v>1.03</v>
      </c>
      <c r="G16880" s="34" t="s">
        <v>364</v>
      </c>
    </row>
    <row r="16881" spans="1:7">
      <c r="A16881" s="32">
        <v>2018</v>
      </c>
      <c r="B16881" s="32">
        <v>55124</v>
      </c>
      <c r="C16881" s="33" t="s">
        <v>563</v>
      </c>
      <c r="D16881" s="33" t="s">
        <v>564</v>
      </c>
      <c r="E16881" s="34">
        <v>1408860</v>
      </c>
      <c r="F16881" s="35">
        <v>1.0269999999999999</v>
      </c>
      <c r="G16881" s="34" t="s">
        <v>364</v>
      </c>
    </row>
    <row r="16882" spans="1:7">
      <c r="A16882" s="32">
        <v>2018</v>
      </c>
      <c r="B16882" s="32">
        <v>55126</v>
      </c>
      <c r="C16882" s="33" t="s">
        <v>563</v>
      </c>
      <c r="D16882" s="33" t="s">
        <v>564</v>
      </c>
      <c r="E16882" s="34">
        <v>1686199</v>
      </c>
      <c r="F16882" s="35">
        <v>1.0269999999999999</v>
      </c>
      <c r="G16882" s="34" t="s">
        <v>364</v>
      </c>
    </row>
    <row r="16883" spans="1:7">
      <c r="A16883" s="32">
        <v>2018</v>
      </c>
      <c r="B16883" s="32">
        <v>55127</v>
      </c>
      <c r="C16883" s="33" t="s">
        <v>563</v>
      </c>
      <c r="D16883" s="33" t="s">
        <v>564</v>
      </c>
      <c r="E16883" s="34">
        <v>290630</v>
      </c>
      <c r="F16883" s="35">
        <v>1.1020000000000001</v>
      </c>
      <c r="G16883" s="34" t="s">
        <v>364</v>
      </c>
    </row>
    <row r="16884" spans="1:7">
      <c r="A16884" s="32">
        <v>2018</v>
      </c>
      <c r="B16884" s="32">
        <v>55128</v>
      </c>
      <c r="C16884" s="33" t="s">
        <v>563</v>
      </c>
      <c r="D16884" s="33" t="s">
        <v>564</v>
      </c>
      <c r="E16884" s="34">
        <v>853</v>
      </c>
      <c r="F16884" s="35">
        <v>1.03</v>
      </c>
      <c r="G16884" s="34" t="s">
        <v>364</v>
      </c>
    </row>
    <row r="16885" spans="1:7">
      <c r="A16885" s="32">
        <v>2018</v>
      </c>
      <c r="B16885" s="32">
        <v>55128</v>
      </c>
      <c r="C16885" s="33" t="s">
        <v>563</v>
      </c>
      <c r="D16885" s="33" t="s">
        <v>564</v>
      </c>
      <c r="E16885" s="34">
        <v>311215</v>
      </c>
      <c r="F16885" s="35">
        <v>1.03</v>
      </c>
      <c r="G16885" s="34" t="s">
        <v>364</v>
      </c>
    </row>
    <row r="16886" spans="1:7">
      <c r="A16886" s="32">
        <v>2018</v>
      </c>
      <c r="B16886" s="32">
        <v>55129</v>
      </c>
      <c r="C16886" s="33" t="s">
        <v>563</v>
      </c>
      <c r="D16886" s="33" t="s">
        <v>564</v>
      </c>
      <c r="E16886" s="34">
        <v>1957421</v>
      </c>
      <c r="F16886" s="35">
        <v>1.0549999999999999</v>
      </c>
      <c r="G16886" s="34">
        <v>235.1</v>
      </c>
    </row>
    <row r="16887" spans="1:7">
      <c r="A16887" s="32">
        <v>2018</v>
      </c>
      <c r="B16887" s="32">
        <v>55131</v>
      </c>
      <c r="C16887" s="33" t="s">
        <v>563</v>
      </c>
      <c r="D16887" s="33" t="s">
        <v>564</v>
      </c>
      <c r="E16887" s="34">
        <v>4323740</v>
      </c>
      <c r="F16887" s="35">
        <v>1</v>
      </c>
      <c r="G16887" s="34" t="s">
        <v>364</v>
      </c>
    </row>
    <row r="16888" spans="1:7">
      <c r="A16888" s="32">
        <v>2018</v>
      </c>
      <c r="B16888" s="32">
        <v>55132</v>
      </c>
      <c r="C16888" s="33" t="s">
        <v>563</v>
      </c>
      <c r="D16888" s="33" t="s">
        <v>564</v>
      </c>
      <c r="E16888" s="34">
        <v>586148</v>
      </c>
      <c r="F16888" s="35">
        <v>1.0269999999999999</v>
      </c>
      <c r="G16888" s="34" t="s">
        <v>364</v>
      </c>
    </row>
    <row r="16889" spans="1:7">
      <c r="A16889" s="32">
        <v>2018</v>
      </c>
      <c r="B16889" s="32">
        <v>55132</v>
      </c>
      <c r="C16889" s="33" t="s">
        <v>563</v>
      </c>
      <c r="D16889" s="33" t="s">
        <v>564</v>
      </c>
      <c r="E16889" s="34">
        <v>1868476</v>
      </c>
      <c r="F16889" s="35">
        <v>1.0269999999999999</v>
      </c>
      <c r="G16889" s="34" t="s">
        <v>364</v>
      </c>
    </row>
    <row r="16890" spans="1:7">
      <c r="A16890" s="32">
        <v>2018</v>
      </c>
      <c r="B16890" s="32">
        <v>55135</v>
      </c>
      <c r="C16890" s="33" t="s">
        <v>563</v>
      </c>
      <c r="D16890" s="33" t="s">
        <v>564</v>
      </c>
      <c r="E16890" s="34">
        <v>186523</v>
      </c>
      <c r="F16890" s="35">
        <v>1</v>
      </c>
      <c r="G16890" s="34">
        <v>255.6</v>
      </c>
    </row>
    <row r="16891" spans="1:7">
      <c r="A16891" s="32">
        <v>2018</v>
      </c>
      <c r="B16891" s="32">
        <v>55137</v>
      </c>
      <c r="C16891" s="33" t="s">
        <v>563</v>
      </c>
      <c r="D16891" s="33" t="s">
        <v>564</v>
      </c>
      <c r="E16891" s="34">
        <v>3028176</v>
      </c>
      <c r="F16891" s="35">
        <v>1.0249999999999999</v>
      </c>
      <c r="G16891" s="34">
        <v>298.5</v>
      </c>
    </row>
    <row r="16892" spans="1:7">
      <c r="A16892" s="32">
        <v>2018</v>
      </c>
      <c r="B16892" s="32">
        <v>55139</v>
      </c>
      <c r="C16892" s="33" t="s">
        <v>563</v>
      </c>
      <c r="D16892" s="33" t="s">
        <v>564</v>
      </c>
      <c r="E16892" s="34">
        <v>1800763</v>
      </c>
      <c r="F16892" s="35">
        <v>1.0289999999999999</v>
      </c>
      <c r="G16892" s="34" t="s">
        <v>364</v>
      </c>
    </row>
    <row r="16893" spans="1:7">
      <c r="A16893" s="32">
        <v>2018</v>
      </c>
      <c r="B16893" s="32">
        <v>55141</v>
      </c>
      <c r="C16893" s="33" t="s">
        <v>563</v>
      </c>
      <c r="D16893" s="33" t="s">
        <v>564</v>
      </c>
      <c r="E16893" s="34">
        <v>548574</v>
      </c>
      <c r="F16893" s="35">
        <v>1.0209999999999999</v>
      </c>
      <c r="G16893" s="34">
        <v>301.89999999999998</v>
      </c>
    </row>
    <row r="16894" spans="1:7">
      <c r="A16894" s="32">
        <v>2018</v>
      </c>
      <c r="B16894" s="32">
        <v>55144</v>
      </c>
      <c r="C16894" s="33" t="s">
        <v>563</v>
      </c>
      <c r="D16894" s="33" t="s">
        <v>564</v>
      </c>
      <c r="E16894" s="34">
        <v>1096364</v>
      </c>
      <c r="F16894" s="35">
        <v>1.03</v>
      </c>
      <c r="G16894" s="34" t="s">
        <v>364</v>
      </c>
    </row>
    <row r="16895" spans="1:7">
      <c r="A16895" s="32">
        <v>2018</v>
      </c>
      <c r="B16895" s="32">
        <v>55144</v>
      </c>
      <c r="C16895" s="33" t="s">
        <v>563</v>
      </c>
      <c r="D16895" s="33" t="s">
        <v>564</v>
      </c>
      <c r="E16895" s="34">
        <v>1129072</v>
      </c>
      <c r="F16895" s="35">
        <v>1.03</v>
      </c>
      <c r="G16895" s="34" t="s">
        <v>364</v>
      </c>
    </row>
    <row r="16896" spans="1:7">
      <c r="A16896" s="32">
        <v>2018</v>
      </c>
      <c r="B16896" s="32">
        <v>55146</v>
      </c>
      <c r="C16896" s="33" t="s">
        <v>563</v>
      </c>
      <c r="D16896" s="33" t="s">
        <v>564</v>
      </c>
      <c r="E16896" s="34">
        <v>3583670</v>
      </c>
      <c r="F16896" s="35">
        <v>1.0329999999999999</v>
      </c>
      <c r="G16896" s="34" t="s">
        <v>364</v>
      </c>
    </row>
    <row r="16897" spans="1:7">
      <c r="A16897" s="32">
        <v>2018</v>
      </c>
      <c r="B16897" s="32">
        <v>55148</v>
      </c>
      <c r="C16897" s="33" t="s">
        <v>563</v>
      </c>
      <c r="D16897" s="33" t="s">
        <v>564</v>
      </c>
      <c r="E16897" s="34">
        <v>130517</v>
      </c>
      <c r="F16897" s="35">
        <v>1.0589999999999999</v>
      </c>
      <c r="G16897" s="34">
        <v>317.39999999999998</v>
      </c>
    </row>
    <row r="16898" spans="1:7">
      <c r="A16898" s="32">
        <v>2018</v>
      </c>
      <c r="B16898" s="32">
        <v>55149</v>
      </c>
      <c r="C16898" s="33" t="s">
        <v>563</v>
      </c>
      <c r="D16898" s="33" t="s">
        <v>564</v>
      </c>
      <c r="E16898" s="34">
        <v>3350580</v>
      </c>
      <c r="F16898" s="35">
        <v>1.026</v>
      </c>
      <c r="G16898" s="34" t="s">
        <v>364</v>
      </c>
    </row>
    <row r="16899" spans="1:7">
      <c r="A16899" s="32">
        <v>2018</v>
      </c>
      <c r="B16899" s="32">
        <v>55151</v>
      </c>
      <c r="C16899" s="33" t="s">
        <v>563</v>
      </c>
      <c r="D16899" s="33" t="s">
        <v>564</v>
      </c>
      <c r="E16899" s="34">
        <v>455834</v>
      </c>
      <c r="F16899" s="35">
        <v>1.0369999999999999</v>
      </c>
      <c r="G16899" s="34" t="s">
        <v>364</v>
      </c>
    </row>
    <row r="16900" spans="1:7">
      <c r="A16900" s="32">
        <v>2018</v>
      </c>
      <c r="B16900" s="32">
        <v>55153</v>
      </c>
      <c r="C16900" s="33" t="s">
        <v>563</v>
      </c>
      <c r="D16900" s="33" t="s">
        <v>564</v>
      </c>
      <c r="E16900" s="34">
        <v>3192700</v>
      </c>
      <c r="F16900" s="35">
        <v>1.0249999999999999</v>
      </c>
      <c r="G16900" s="34" t="s">
        <v>364</v>
      </c>
    </row>
    <row r="16901" spans="1:7">
      <c r="A16901" s="32">
        <v>2018</v>
      </c>
      <c r="B16901" s="32">
        <v>55154</v>
      </c>
      <c r="C16901" s="33" t="s">
        <v>563</v>
      </c>
      <c r="D16901" s="33" t="s">
        <v>564</v>
      </c>
      <c r="E16901" s="34">
        <v>344628</v>
      </c>
      <c r="F16901" s="35">
        <v>1.02</v>
      </c>
      <c r="G16901" s="34">
        <v>276.60000000000002</v>
      </c>
    </row>
    <row r="16902" spans="1:7">
      <c r="A16902" s="32">
        <v>2018</v>
      </c>
      <c r="B16902" s="32">
        <v>55154</v>
      </c>
      <c r="C16902" s="33" t="s">
        <v>563</v>
      </c>
      <c r="D16902" s="33" t="s">
        <v>564</v>
      </c>
      <c r="E16902" s="34">
        <v>768518</v>
      </c>
      <c r="F16902" s="35">
        <v>1.02</v>
      </c>
      <c r="G16902" s="34">
        <v>308</v>
      </c>
    </row>
    <row r="16903" spans="1:7">
      <c r="A16903" s="32">
        <v>2018</v>
      </c>
      <c r="B16903" s="32">
        <v>55154</v>
      </c>
      <c r="C16903" s="33" t="s">
        <v>563</v>
      </c>
      <c r="D16903" s="33" t="s">
        <v>564</v>
      </c>
      <c r="E16903" s="34">
        <v>251928</v>
      </c>
      <c r="F16903" s="35">
        <v>1.02</v>
      </c>
      <c r="G16903" s="34">
        <v>324</v>
      </c>
    </row>
    <row r="16904" spans="1:7">
      <c r="A16904" s="32">
        <v>2018</v>
      </c>
      <c r="B16904" s="32">
        <v>55154</v>
      </c>
      <c r="C16904" s="33" t="s">
        <v>563</v>
      </c>
      <c r="D16904" s="33" t="s">
        <v>564</v>
      </c>
      <c r="E16904" s="34">
        <v>401971</v>
      </c>
      <c r="F16904" s="35">
        <v>1.02</v>
      </c>
      <c r="G16904" s="34">
        <v>306.60000000000002</v>
      </c>
    </row>
    <row r="16905" spans="1:7">
      <c r="A16905" s="32">
        <v>2018</v>
      </c>
      <c r="B16905" s="32">
        <v>55164</v>
      </c>
      <c r="C16905" s="33" t="s">
        <v>563</v>
      </c>
      <c r="D16905" s="33" t="s">
        <v>564</v>
      </c>
      <c r="E16905" s="34">
        <v>92707</v>
      </c>
      <c r="F16905" s="35">
        <v>1.03</v>
      </c>
      <c r="G16905" s="34">
        <v>356</v>
      </c>
    </row>
    <row r="16906" spans="1:7">
      <c r="A16906" s="32">
        <v>2018</v>
      </c>
      <c r="B16906" s="32">
        <v>55165</v>
      </c>
      <c r="C16906" s="33" t="s">
        <v>563</v>
      </c>
      <c r="D16906" s="33" t="s">
        <v>564</v>
      </c>
      <c r="E16906" s="34">
        <v>258979</v>
      </c>
      <c r="F16906" s="35">
        <v>1.03</v>
      </c>
      <c r="G16906" s="34">
        <v>394.9</v>
      </c>
    </row>
    <row r="16907" spans="1:7">
      <c r="A16907" s="32">
        <v>2018</v>
      </c>
      <c r="B16907" s="32">
        <v>55166</v>
      </c>
      <c r="C16907" s="33" t="s">
        <v>563</v>
      </c>
      <c r="D16907" s="33" t="s">
        <v>564</v>
      </c>
      <c r="E16907" s="34">
        <v>1356865</v>
      </c>
      <c r="F16907" s="35">
        <v>1.024</v>
      </c>
      <c r="G16907" s="34" t="s">
        <v>364</v>
      </c>
    </row>
    <row r="16908" spans="1:7">
      <c r="A16908" s="32">
        <v>2018</v>
      </c>
      <c r="B16908" s="32">
        <v>55168</v>
      </c>
      <c r="C16908" s="33" t="s">
        <v>563</v>
      </c>
      <c r="D16908" s="33" t="s">
        <v>564</v>
      </c>
      <c r="E16908" s="34">
        <v>1594861</v>
      </c>
      <c r="F16908" s="35">
        <v>1.0209999999999999</v>
      </c>
      <c r="G16908" s="34" t="s">
        <v>364</v>
      </c>
    </row>
    <row r="16909" spans="1:7">
      <c r="A16909" s="32">
        <v>2018</v>
      </c>
      <c r="B16909" s="32">
        <v>55170</v>
      </c>
      <c r="C16909" s="33" t="s">
        <v>563</v>
      </c>
      <c r="D16909" s="33" t="s">
        <v>564</v>
      </c>
      <c r="E16909" s="34">
        <v>2544578</v>
      </c>
      <c r="F16909" s="35">
        <v>1.0289999999999999</v>
      </c>
      <c r="G16909" s="34" t="s">
        <v>364</v>
      </c>
    </row>
    <row r="16910" spans="1:7">
      <c r="A16910" s="32">
        <v>2018</v>
      </c>
      <c r="B16910" s="32">
        <v>55172</v>
      </c>
      <c r="C16910" s="33" t="s">
        <v>563</v>
      </c>
      <c r="D16910" s="33" t="s">
        <v>564</v>
      </c>
      <c r="E16910" s="34">
        <v>2771288</v>
      </c>
      <c r="F16910" s="35">
        <v>1.0269999999999999</v>
      </c>
      <c r="G16910" s="34" t="s">
        <v>364</v>
      </c>
    </row>
    <row r="16911" spans="1:7">
      <c r="A16911" s="32">
        <v>2018</v>
      </c>
      <c r="B16911" s="32">
        <v>55173</v>
      </c>
      <c r="C16911" s="33" t="s">
        <v>563</v>
      </c>
      <c r="D16911" s="33" t="s">
        <v>564</v>
      </c>
      <c r="E16911" s="34">
        <v>2718728</v>
      </c>
      <c r="F16911" s="35">
        <v>1.0269999999999999</v>
      </c>
      <c r="G16911" s="34">
        <v>302</v>
      </c>
    </row>
    <row r="16912" spans="1:7">
      <c r="A16912" s="32">
        <v>2018</v>
      </c>
      <c r="B16912" s="32">
        <v>55176</v>
      </c>
      <c r="C16912" s="33" t="s">
        <v>563</v>
      </c>
      <c r="D16912" s="33" t="s">
        <v>564</v>
      </c>
      <c r="E16912" s="34">
        <v>141065</v>
      </c>
      <c r="F16912" s="35">
        <v>1.0269999999999999</v>
      </c>
      <c r="G16912" s="34" t="s">
        <v>364</v>
      </c>
    </row>
    <row r="16913" spans="1:7">
      <c r="A16913" s="32">
        <v>2018</v>
      </c>
      <c r="B16913" s="32">
        <v>55176</v>
      </c>
      <c r="C16913" s="33" t="s">
        <v>563</v>
      </c>
      <c r="D16913" s="33" t="s">
        <v>564</v>
      </c>
      <c r="E16913" s="34">
        <v>765635</v>
      </c>
      <c r="F16913" s="35">
        <v>0.998</v>
      </c>
      <c r="G16913" s="34" t="s">
        <v>364</v>
      </c>
    </row>
    <row r="16914" spans="1:7">
      <c r="A16914" s="32">
        <v>2018</v>
      </c>
      <c r="B16914" s="32">
        <v>55176</v>
      </c>
      <c r="C16914" s="33" t="s">
        <v>563</v>
      </c>
      <c r="D16914" s="33" t="s">
        <v>564</v>
      </c>
      <c r="E16914" s="34">
        <v>442165</v>
      </c>
      <c r="F16914" s="35">
        <v>1.018</v>
      </c>
      <c r="G16914" s="34" t="s">
        <v>364</v>
      </c>
    </row>
    <row r="16915" spans="1:7">
      <c r="A16915" s="32">
        <v>2018</v>
      </c>
      <c r="B16915" s="32">
        <v>55176</v>
      </c>
      <c r="C16915" s="33" t="s">
        <v>563</v>
      </c>
      <c r="D16915" s="33" t="s">
        <v>564</v>
      </c>
      <c r="E16915" s="34">
        <v>152745</v>
      </c>
      <c r="F16915" s="35">
        <v>1.0209999999999999</v>
      </c>
      <c r="G16915" s="34" t="s">
        <v>364</v>
      </c>
    </row>
    <row r="16916" spans="1:7">
      <c r="A16916" s="32">
        <v>2018</v>
      </c>
      <c r="B16916" s="32">
        <v>55176</v>
      </c>
      <c r="C16916" s="33" t="s">
        <v>563</v>
      </c>
      <c r="D16916" s="33" t="s">
        <v>564</v>
      </c>
      <c r="E16916" s="34">
        <v>220372</v>
      </c>
      <c r="F16916" s="35">
        <v>1.0209999999999999</v>
      </c>
      <c r="G16916" s="34" t="s">
        <v>364</v>
      </c>
    </row>
    <row r="16917" spans="1:7">
      <c r="A16917" s="32">
        <v>2018</v>
      </c>
      <c r="B16917" s="32">
        <v>55176</v>
      </c>
      <c r="C16917" s="33" t="s">
        <v>563</v>
      </c>
      <c r="D16917" s="33" t="s">
        <v>564</v>
      </c>
      <c r="E16917" s="34">
        <v>96169</v>
      </c>
      <c r="F16917" s="35">
        <v>1.0269999999999999</v>
      </c>
      <c r="G16917" s="34" t="s">
        <v>364</v>
      </c>
    </row>
    <row r="16918" spans="1:7">
      <c r="A16918" s="32">
        <v>2018</v>
      </c>
      <c r="B16918" s="32">
        <v>55176</v>
      </c>
      <c r="C16918" s="33" t="s">
        <v>563</v>
      </c>
      <c r="D16918" s="33" t="s">
        <v>564</v>
      </c>
      <c r="E16918" s="34">
        <v>62150</v>
      </c>
      <c r="F16918" s="35">
        <v>1.018</v>
      </c>
      <c r="G16918" s="34" t="s">
        <v>364</v>
      </c>
    </row>
    <row r="16919" spans="1:7">
      <c r="A16919" s="32">
        <v>2018</v>
      </c>
      <c r="B16919" s="32">
        <v>55178</v>
      </c>
      <c r="C16919" s="33" t="s">
        <v>563</v>
      </c>
      <c r="D16919" s="33" t="s">
        <v>564</v>
      </c>
      <c r="E16919" s="34">
        <v>1609104</v>
      </c>
      <c r="F16919" s="35">
        <v>1.0529999999999999</v>
      </c>
      <c r="G16919" s="34" t="s">
        <v>364</v>
      </c>
    </row>
    <row r="16920" spans="1:7">
      <c r="A16920" s="32">
        <v>2018</v>
      </c>
      <c r="B16920" s="32">
        <v>55179</v>
      </c>
      <c r="C16920" s="33" t="s">
        <v>563</v>
      </c>
      <c r="D16920" s="33" t="s">
        <v>564</v>
      </c>
      <c r="E16920" s="34">
        <v>234690</v>
      </c>
      <c r="F16920" s="35">
        <v>1.0449999999999999</v>
      </c>
      <c r="G16920" s="34" t="s">
        <v>364</v>
      </c>
    </row>
    <row r="16921" spans="1:7">
      <c r="A16921" s="32">
        <v>2018</v>
      </c>
      <c r="B16921" s="32">
        <v>55182</v>
      </c>
      <c r="C16921" s="33" t="s">
        <v>563</v>
      </c>
      <c r="D16921" s="33" t="s">
        <v>564</v>
      </c>
      <c r="E16921" s="34">
        <v>1417317</v>
      </c>
      <c r="F16921" s="35">
        <v>1.03</v>
      </c>
      <c r="G16921" s="34" t="s">
        <v>364</v>
      </c>
    </row>
    <row r="16922" spans="1:7">
      <c r="A16922" s="32">
        <v>2018</v>
      </c>
      <c r="B16922" s="32">
        <v>55183</v>
      </c>
      <c r="C16922" s="33" t="s">
        <v>563</v>
      </c>
      <c r="D16922" s="33" t="s">
        <v>564</v>
      </c>
      <c r="E16922" s="34">
        <v>2119084</v>
      </c>
      <c r="F16922" s="35">
        <v>1.054</v>
      </c>
      <c r="G16922" s="34" t="s">
        <v>364</v>
      </c>
    </row>
    <row r="16923" spans="1:7">
      <c r="A16923" s="32">
        <v>2018</v>
      </c>
      <c r="B16923" s="32">
        <v>55187</v>
      </c>
      <c r="C16923" s="33" t="s">
        <v>563</v>
      </c>
      <c r="D16923" s="33" t="s">
        <v>564</v>
      </c>
      <c r="E16923" s="34">
        <v>4673328</v>
      </c>
      <c r="F16923" s="35">
        <v>1.0189999999999999</v>
      </c>
      <c r="G16923" s="34" t="s">
        <v>364</v>
      </c>
    </row>
    <row r="16924" spans="1:7">
      <c r="A16924" s="32">
        <v>2018</v>
      </c>
      <c r="B16924" s="32">
        <v>55188</v>
      </c>
      <c r="C16924" s="33" t="s">
        <v>563</v>
      </c>
      <c r="D16924" s="33" t="s">
        <v>564</v>
      </c>
      <c r="E16924" s="34">
        <v>168800</v>
      </c>
      <c r="F16924" s="35">
        <v>1.0549999999999999</v>
      </c>
      <c r="G16924" s="34" t="s">
        <v>364</v>
      </c>
    </row>
    <row r="16925" spans="1:7">
      <c r="A16925" s="32">
        <v>2018</v>
      </c>
      <c r="B16925" s="32">
        <v>55193</v>
      </c>
      <c r="C16925" s="33" t="s">
        <v>563</v>
      </c>
      <c r="D16925" s="33" t="s">
        <v>564</v>
      </c>
      <c r="E16925" s="34">
        <v>2290649</v>
      </c>
      <c r="F16925" s="35">
        <v>1.0549999999999999</v>
      </c>
      <c r="G16925" s="34" t="s">
        <v>364</v>
      </c>
    </row>
    <row r="16926" spans="1:7">
      <c r="A16926" s="32">
        <v>2018</v>
      </c>
      <c r="B16926" s="32">
        <v>55197</v>
      </c>
      <c r="C16926" s="33" t="s">
        <v>563</v>
      </c>
      <c r="D16926" s="33" t="s">
        <v>564</v>
      </c>
      <c r="E16926" s="34">
        <v>1944623</v>
      </c>
      <c r="F16926" s="35">
        <v>1</v>
      </c>
      <c r="G16926" s="34">
        <v>294.2</v>
      </c>
    </row>
    <row r="16927" spans="1:7">
      <c r="A16927" s="32">
        <v>2018</v>
      </c>
      <c r="B16927" s="32">
        <v>55198</v>
      </c>
      <c r="C16927" s="33" t="s">
        <v>563</v>
      </c>
      <c r="D16927" s="33" t="s">
        <v>564</v>
      </c>
      <c r="E16927" s="34">
        <v>162500</v>
      </c>
      <c r="F16927" s="35">
        <v>1.081</v>
      </c>
      <c r="G16927" s="34" t="s">
        <v>364</v>
      </c>
    </row>
    <row r="16928" spans="1:7">
      <c r="A16928" s="32">
        <v>2018</v>
      </c>
      <c r="B16928" s="32">
        <v>55199</v>
      </c>
      <c r="C16928" s="33" t="s">
        <v>563</v>
      </c>
      <c r="D16928" s="33" t="s">
        <v>564</v>
      </c>
      <c r="E16928" s="34">
        <v>404414</v>
      </c>
      <c r="F16928" s="35">
        <v>1.04</v>
      </c>
      <c r="G16928" s="34" t="s">
        <v>364</v>
      </c>
    </row>
    <row r="16929" spans="1:7">
      <c r="A16929" s="32">
        <v>2018</v>
      </c>
      <c r="B16929" s="32">
        <v>55201</v>
      </c>
      <c r="C16929" s="33" t="s">
        <v>563</v>
      </c>
      <c r="D16929" s="33" t="s">
        <v>564</v>
      </c>
      <c r="E16929" s="34">
        <v>86862</v>
      </c>
      <c r="F16929" s="35">
        <v>1.0289999999999999</v>
      </c>
      <c r="G16929" s="34" t="s">
        <v>364</v>
      </c>
    </row>
    <row r="16930" spans="1:7">
      <c r="A16930" s="32">
        <v>2018</v>
      </c>
      <c r="B16930" s="32">
        <v>55202</v>
      </c>
      <c r="C16930" s="33" t="s">
        <v>563</v>
      </c>
      <c r="D16930" s="33" t="s">
        <v>564</v>
      </c>
      <c r="E16930" s="34">
        <v>142910</v>
      </c>
      <c r="F16930" s="35">
        <v>1.026</v>
      </c>
      <c r="G16930" s="34">
        <v>321.7</v>
      </c>
    </row>
    <row r="16931" spans="1:7">
      <c r="A16931" s="32">
        <v>2018</v>
      </c>
      <c r="B16931" s="32">
        <v>55204</v>
      </c>
      <c r="C16931" s="33" t="s">
        <v>563</v>
      </c>
      <c r="D16931" s="33" t="s">
        <v>564</v>
      </c>
      <c r="E16931" s="34">
        <v>17210</v>
      </c>
      <c r="F16931" s="35">
        <v>1.024</v>
      </c>
      <c r="G16931" s="34">
        <v>397.9</v>
      </c>
    </row>
    <row r="16932" spans="1:7">
      <c r="A16932" s="32">
        <v>2018</v>
      </c>
      <c r="B16932" s="32">
        <v>55206</v>
      </c>
      <c r="C16932" s="33" t="s">
        <v>563</v>
      </c>
      <c r="D16932" s="33" t="s">
        <v>564</v>
      </c>
      <c r="E16932" s="34">
        <v>1840835</v>
      </c>
      <c r="F16932" s="35">
        <v>1.0269999999999999</v>
      </c>
      <c r="G16932" s="34" t="s">
        <v>364</v>
      </c>
    </row>
    <row r="16933" spans="1:7">
      <c r="A16933" s="32">
        <v>2018</v>
      </c>
      <c r="B16933" s="32">
        <v>55210</v>
      </c>
      <c r="C16933" s="33" t="s">
        <v>563</v>
      </c>
      <c r="D16933" s="33" t="s">
        <v>564</v>
      </c>
      <c r="E16933" s="34">
        <v>741670</v>
      </c>
      <c r="F16933" s="35">
        <v>1.05</v>
      </c>
      <c r="G16933" s="34">
        <v>262</v>
      </c>
    </row>
    <row r="16934" spans="1:7">
      <c r="A16934" s="32">
        <v>2018</v>
      </c>
      <c r="B16934" s="32">
        <v>55211</v>
      </c>
      <c r="C16934" s="33" t="s">
        <v>563</v>
      </c>
      <c r="D16934" s="33" t="s">
        <v>564</v>
      </c>
      <c r="E16934" s="34">
        <v>2132685</v>
      </c>
      <c r="F16934" s="35">
        <v>1.0289999999999999</v>
      </c>
      <c r="G16934" s="34" t="s">
        <v>364</v>
      </c>
    </row>
    <row r="16935" spans="1:7">
      <c r="A16935" s="32">
        <v>2018</v>
      </c>
      <c r="B16935" s="32">
        <v>55212</v>
      </c>
      <c r="C16935" s="33" t="s">
        <v>563</v>
      </c>
      <c r="D16935" s="33" t="s">
        <v>564</v>
      </c>
      <c r="E16935" s="34">
        <v>1550317</v>
      </c>
      <c r="F16935" s="35">
        <v>1.03</v>
      </c>
      <c r="G16935" s="34" t="s">
        <v>364</v>
      </c>
    </row>
    <row r="16936" spans="1:7">
      <c r="A16936" s="32">
        <v>2018</v>
      </c>
      <c r="B16936" s="32">
        <v>55215</v>
      </c>
      <c r="C16936" s="33" t="s">
        <v>563</v>
      </c>
      <c r="D16936" s="33" t="s">
        <v>564</v>
      </c>
      <c r="E16936" s="34">
        <v>4969672</v>
      </c>
      <c r="F16936" s="35">
        <v>1.05</v>
      </c>
      <c r="G16936" s="34" t="s">
        <v>364</v>
      </c>
    </row>
    <row r="16937" spans="1:7">
      <c r="A16937" s="32">
        <v>2018</v>
      </c>
      <c r="B16937" s="32">
        <v>55217</v>
      </c>
      <c r="C16937" s="33" t="s">
        <v>563</v>
      </c>
      <c r="D16937" s="33" t="s">
        <v>564</v>
      </c>
      <c r="E16937" s="34">
        <v>1732694</v>
      </c>
      <c r="F16937" s="35">
        <v>1.0469999999999999</v>
      </c>
      <c r="G16937" s="34" t="s">
        <v>364</v>
      </c>
    </row>
    <row r="16938" spans="1:7">
      <c r="A16938" s="32">
        <v>2018</v>
      </c>
      <c r="B16938" s="32">
        <v>55218</v>
      </c>
      <c r="C16938" s="33" t="s">
        <v>563</v>
      </c>
      <c r="D16938" s="33" t="s">
        <v>564</v>
      </c>
      <c r="E16938" s="34">
        <v>897472</v>
      </c>
      <c r="F16938" s="35">
        <v>1.0569999999999999</v>
      </c>
      <c r="G16938" s="34">
        <v>291.5</v>
      </c>
    </row>
    <row r="16939" spans="1:7">
      <c r="A16939" s="32">
        <v>2018</v>
      </c>
      <c r="B16939" s="32">
        <v>55218</v>
      </c>
      <c r="C16939" s="33" t="s">
        <v>563</v>
      </c>
      <c r="D16939" s="33" t="s">
        <v>564</v>
      </c>
      <c r="E16939" s="34">
        <v>1224093</v>
      </c>
      <c r="F16939" s="35">
        <v>1.0569999999999999</v>
      </c>
      <c r="G16939" s="34">
        <v>285.8</v>
      </c>
    </row>
    <row r="16940" spans="1:7">
      <c r="A16940" s="32">
        <v>2018</v>
      </c>
      <c r="B16940" s="32">
        <v>55220</v>
      </c>
      <c r="C16940" s="33" t="s">
        <v>563</v>
      </c>
      <c r="D16940" s="33" t="s">
        <v>564</v>
      </c>
      <c r="E16940" s="34">
        <v>230723</v>
      </c>
      <c r="F16940" s="35">
        <v>1.0149999999999999</v>
      </c>
      <c r="G16940" s="34">
        <v>288.89999999999998</v>
      </c>
    </row>
    <row r="16941" spans="1:7">
      <c r="A16941" s="32">
        <v>2018</v>
      </c>
      <c r="B16941" s="32">
        <v>55220</v>
      </c>
      <c r="C16941" s="33" t="s">
        <v>563</v>
      </c>
      <c r="D16941" s="33" t="s">
        <v>564</v>
      </c>
      <c r="E16941" s="34">
        <v>246883</v>
      </c>
      <c r="F16941" s="35">
        <v>1.0149999999999999</v>
      </c>
      <c r="G16941" s="34">
        <v>331.8</v>
      </c>
    </row>
    <row r="16942" spans="1:7">
      <c r="A16942" s="32">
        <v>2018</v>
      </c>
      <c r="B16942" s="32">
        <v>55221</v>
      </c>
      <c r="C16942" s="33" t="s">
        <v>563</v>
      </c>
      <c r="D16942" s="33" t="s">
        <v>564</v>
      </c>
      <c r="E16942" s="34">
        <v>673041</v>
      </c>
      <c r="F16942" s="35">
        <v>1.03</v>
      </c>
      <c r="G16942" s="34">
        <v>338.5</v>
      </c>
    </row>
    <row r="16943" spans="1:7">
      <c r="A16943" s="32">
        <v>2018</v>
      </c>
      <c r="B16943" s="32">
        <v>55222</v>
      </c>
      <c r="C16943" s="33" t="s">
        <v>563</v>
      </c>
      <c r="D16943" s="33" t="s">
        <v>564</v>
      </c>
      <c r="E16943" s="34">
        <v>16129</v>
      </c>
      <c r="F16943" s="35">
        <v>1.0649999999999999</v>
      </c>
      <c r="G16943" s="34" t="s">
        <v>364</v>
      </c>
    </row>
    <row r="16944" spans="1:7">
      <c r="A16944" s="32">
        <v>2018</v>
      </c>
      <c r="B16944" s="32">
        <v>55223</v>
      </c>
      <c r="C16944" s="33" t="s">
        <v>563</v>
      </c>
      <c r="D16944" s="33" t="s">
        <v>564</v>
      </c>
      <c r="E16944" s="34">
        <v>89176</v>
      </c>
      <c r="F16944" s="35">
        <v>1</v>
      </c>
      <c r="G16944" s="34" t="s">
        <v>364</v>
      </c>
    </row>
    <row r="16945" spans="1:7">
      <c r="A16945" s="32">
        <v>2018</v>
      </c>
      <c r="B16945" s="32">
        <v>55223</v>
      </c>
      <c r="C16945" s="33" t="s">
        <v>563</v>
      </c>
      <c r="D16945" s="33" t="s">
        <v>564</v>
      </c>
      <c r="E16945" s="34">
        <v>33533</v>
      </c>
      <c r="F16945" s="35">
        <v>1.028</v>
      </c>
      <c r="G16945" s="34" t="s">
        <v>364</v>
      </c>
    </row>
    <row r="16946" spans="1:7">
      <c r="A16946" s="32">
        <v>2018</v>
      </c>
      <c r="B16946" s="32">
        <v>55223</v>
      </c>
      <c r="C16946" s="33" t="s">
        <v>563</v>
      </c>
      <c r="D16946" s="33" t="s">
        <v>564</v>
      </c>
      <c r="E16946" s="34">
        <v>32820</v>
      </c>
      <c r="F16946" s="35">
        <v>1</v>
      </c>
      <c r="G16946" s="34" t="s">
        <v>364</v>
      </c>
    </row>
    <row r="16947" spans="1:7">
      <c r="A16947" s="32">
        <v>2018</v>
      </c>
      <c r="B16947" s="32">
        <v>55223</v>
      </c>
      <c r="C16947" s="33" t="s">
        <v>563</v>
      </c>
      <c r="D16947" s="33" t="s">
        <v>564</v>
      </c>
      <c r="E16947" s="34">
        <v>99627</v>
      </c>
      <c r="F16947" s="35">
        <v>1.038</v>
      </c>
      <c r="G16947" s="34" t="s">
        <v>364</v>
      </c>
    </row>
    <row r="16948" spans="1:7">
      <c r="A16948" s="32">
        <v>2018</v>
      </c>
      <c r="B16948" s="32">
        <v>55223</v>
      </c>
      <c r="C16948" s="33" t="s">
        <v>563</v>
      </c>
      <c r="D16948" s="33" t="s">
        <v>564</v>
      </c>
      <c r="E16948" s="34">
        <v>214250</v>
      </c>
      <c r="F16948" s="35">
        <v>1.02</v>
      </c>
      <c r="G16948" s="34" t="s">
        <v>364</v>
      </c>
    </row>
    <row r="16949" spans="1:7">
      <c r="A16949" s="32">
        <v>2018</v>
      </c>
      <c r="B16949" s="32">
        <v>55223</v>
      </c>
      <c r="C16949" s="33" t="s">
        <v>563</v>
      </c>
      <c r="D16949" s="33" t="s">
        <v>564</v>
      </c>
      <c r="E16949" s="34">
        <v>203370</v>
      </c>
      <c r="F16949" s="35">
        <v>1.022</v>
      </c>
      <c r="G16949" s="34" t="s">
        <v>364</v>
      </c>
    </row>
    <row r="16950" spans="1:7">
      <c r="A16950" s="32">
        <v>2018</v>
      </c>
      <c r="B16950" s="32">
        <v>55223</v>
      </c>
      <c r="C16950" s="33" t="s">
        <v>563</v>
      </c>
      <c r="D16950" s="33" t="s">
        <v>564</v>
      </c>
      <c r="E16950" s="34">
        <v>198100</v>
      </c>
      <c r="F16950" s="35">
        <v>1.026</v>
      </c>
      <c r="G16950" s="34" t="s">
        <v>364</v>
      </c>
    </row>
    <row r="16951" spans="1:7">
      <c r="A16951" s="32">
        <v>2018</v>
      </c>
      <c r="B16951" s="32">
        <v>55223</v>
      </c>
      <c r="C16951" s="33" t="s">
        <v>563</v>
      </c>
      <c r="D16951" s="33" t="s">
        <v>564</v>
      </c>
      <c r="E16951" s="34">
        <v>161512</v>
      </c>
      <c r="F16951" s="35">
        <v>1.0189999999999999</v>
      </c>
      <c r="G16951" s="34" t="s">
        <v>364</v>
      </c>
    </row>
    <row r="16952" spans="1:7">
      <c r="A16952" s="32">
        <v>2018</v>
      </c>
      <c r="B16952" s="32">
        <v>55223</v>
      </c>
      <c r="C16952" s="33" t="s">
        <v>563</v>
      </c>
      <c r="D16952" s="33" t="s">
        <v>564</v>
      </c>
      <c r="E16952" s="34">
        <v>152235</v>
      </c>
      <c r="F16952" s="35">
        <v>1.0209999999999999</v>
      </c>
      <c r="G16952" s="34" t="s">
        <v>364</v>
      </c>
    </row>
    <row r="16953" spans="1:7">
      <c r="A16953" s="32">
        <v>2018</v>
      </c>
      <c r="B16953" s="32">
        <v>55223</v>
      </c>
      <c r="C16953" s="33" t="s">
        <v>563</v>
      </c>
      <c r="D16953" s="33" t="s">
        <v>564</v>
      </c>
      <c r="E16953" s="34">
        <v>134874</v>
      </c>
      <c r="F16953" s="35">
        <v>1.0149999999999999</v>
      </c>
      <c r="G16953" s="34" t="s">
        <v>364</v>
      </c>
    </row>
    <row r="16954" spans="1:7">
      <c r="A16954" s="32">
        <v>2018</v>
      </c>
      <c r="B16954" s="32">
        <v>55223</v>
      </c>
      <c r="C16954" s="33" t="s">
        <v>563</v>
      </c>
      <c r="D16954" s="33" t="s">
        <v>564</v>
      </c>
      <c r="E16954" s="34">
        <v>124191</v>
      </c>
      <c r="F16954" s="35">
        <v>1.024</v>
      </c>
      <c r="G16954" s="34" t="s">
        <v>364</v>
      </c>
    </row>
    <row r="16955" spans="1:7">
      <c r="A16955" s="32">
        <v>2018</v>
      </c>
      <c r="B16955" s="32">
        <v>55223</v>
      </c>
      <c r="C16955" s="33" t="s">
        <v>563</v>
      </c>
      <c r="D16955" s="33" t="s">
        <v>564</v>
      </c>
      <c r="E16955" s="34">
        <v>117097</v>
      </c>
      <c r="F16955" s="35">
        <v>1.022</v>
      </c>
      <c r="G16955" s="34" t="s">
        <v>364</v>
      </c>
    </row>
    <row r="16956" spans="1:7">
      <c r="A16956" s="32">
        <v>2018</v>
      </c>
      <c r="B16956" s="32">
        <v>55224</v>
      </c>
      <c r="C16956" s="33" t="s">
        <v>563</v>
      </c>
      <c r="D16956" s="33" t="s">
        <v>564</v>
      </c>
      <c r="E16956" s="34">
        <v>235891</v>
      </c>
      <c r="F16956" s="35">
        <v>1.028</v>
      </c>
      <c r="G16956" s="34">
        <v>339.9</v>
      </c>
    </row>
    <row r="16957" spans="1:7">
      <c r="A16957" s="32">
        <v>2018</v>
      </c>
      <c r="B16957" s="32">
        <v>55224</v>
      </c>
      <c r="C16957" s="33" t="s">
        <v>563</v>
      </c>
      <c r="D16957" s="33" t="s">
        <v>564</v>
      </c>
      <c r="E16957" s="34">
        <v>1004</v>
      </c>
      <c r="F16957" s="35">
        <v>1.028</v>
      </c>
      <c r="G16957" s="34">
        <v>453.9</v>
      </c>
    </row>
    <row r="16958" spans="1:7">
      <c r="A16958" s="32">
        <v>2018</v>
      </c>
      <c r="B16958" s="32">
        <v>55225</v>
      </c>
      <c r="C16958" s="33" t="s">
        <v>563</v>
      </c>
      <c r="D16958" s="33" t="s">
        <v>564</v>
      </c>
      <c r="E16958" s="34">
        <v>3678236</v>
      </c>
      <c r="F16958" s="35">
        <v>1.0329999999999999</v>
      </c>
      <c r="G16958" s="34" t="s">
        <v>364</v>
      </c>
    </row>
    <row r="16959" spans="1:7">
      <c r="A16959" s="32">
        <v>2018</v>
      </c>
      <c r="B16959" s="32">
        <v>55226</v>
      </c>
      <c r="C16959" s="33" t="s">
        <v>563</v>
      </c>
      <c r="D16959" s="33" t="s">
        <v>564</v>
      </c>
      <c r="E16959" s="34">
        <v>4455203</v>
      </c>
      <c r="F16959" s="35">
        <v>1.0229999999999999</v>
      </c>
      <c r="G16959" s="34" t="s">
        <v>364</v>
      </c>
    </row>
    <row r="16960" spans="1:7">
      <c r="A16960" s="32">
        <v>2018</v>
      </c>
      <c r="B16960" s="32">
        <v>55228</v>
      </c>
      <c r="C16960" s="33" t="s">
        <v>565</v>
      </c>
      <c r="D16960" s="33" t="s">
        <v>566</v>
      </c>
      <c r="E16960" s="34">
        <v>1123</v>
      </c>
      <c r="F16960" s="35">
        <v>5.7919999999999998</v>
      </c>
      <c r="G16960" s="34">
        <v>1619.2</v>
      </c>
    </row>
    <row r="16961" spans="1:7">
      <c r="A16961" s="32">
        <v>2018</v>
      </c>
      <c r="B16961" s="32">
        <v>55228</v>
      </c>
      <c r="C16961" s="33" t="s">
        <v>563</v>
      </c>
      <c r="D16961" s="33" t="s">
        <v>564</v>
      </c>
      <c r="E16961" s="34">
        <v>22016</v>
      </c>
      <c r="F16961" s="35">
        <v>1.0660000000000001</v>
      </c>
      <c r="G16961" s="34">
        <v>677.5</v>
      </c>
    </row>
    <row r="16962" spans="1:7">
      <c r="A16962" s="32">
        <v>2018</v>
      </c>
      <c r="B16962" s="32">
        <v>55228</v>
      </c>
      <c r="C16962" s="33" t="s">
        <v>563</v>
      </c>
      <c r="D16962" s="33" t="s">
        <v>564</v>
      </c>
      <c r="E16962" s="34">
        <v>134478</v>
      </c>
      <c r="F16962" s="35">
        <v>1.0609999999999999</v>
      </c>
      <c r="G16962" s="34">
        <v>273.89999999999998</v>
      </c>
    </row>
    <row r="16963" spans="1:7">
      <c r="A16963" s="32">
        <v>2018</v>
      </c>
      <c r="B16963" s="32">
        <v>55229</v>
      </c>
      <c r="C16963" s="33" t="s">
        <v>563</v>
      </c>
      <c r="D16963" s="33" t="s">
        <v>564</v>
      </c>
      <c r="E16963" s="34">
        <v>128780</v>
      </c>
      <c r="F16963" s="35">
        <v>1.06</v>
      </c>
      <c r="G16963" s="34" t="s">
        <v>364</v>
      </c>
    </row>
    <row r="16964" spans="1:7">
      <c r="A16964" s="32">
        <v>2018</v>
      </c>
      <c r="B16964" s="32">
        <v>55230</v>
      </c>
      <c r="C16964" s="33" t="s">
        <v>563</v>
      </c>
      <c r="D16964" s="33" t="s">
        <v>564</v>
      </c>
      <c r="E16964" s="34">
        <v>1065738</v>
      </c>
      <c r="F16964" s="35">
        <v>1.024</v>
      </c>
      <c r="G16964" s="34">
        <v>302.10000000000002</v>
      </c>
    </row>
    <row r="16965" spans="1:7">
      <c r="A16965" s="32">
        <v>2018</v>
      </c>
      <c r="B16965" s="32">
        <v>55230</v>
      </c>
      <c r="C16965" s="33" t="s">
        <v>563</v>
      </c>
      <c r="D16965" s="33" t="s">
        <v>564</v>
      </c>
      <c r="E16965" s="34">
        <v>655547</v>
      </c>
      <c r="F16965" s="35">
        <v>1.024</v>
      </c>
      <c r="G16965" s="34">
        <v>301.60000000000002</v>
      </c>
    </row>
    <row r="16966" spans="1:7">
      <c r="A16966" s="32">
        <v>2018</v>
      </c>
      <c r="B16966" s="32">
        <v>55230</v>
      </c>
      <c r="C16966" s="33" t="s">
        <v>563</v>
      </c>
      <c r="D16966" s="33" t="s">
        <v>564</v>
      </c>
      <c r="E16966" s="34">
        <v>397116</v>
      </c>
      <c r="F16966" s="35">
        <v>1.024</v>
      </c>
      <c r="G16966" s="34">
        <v>302</v>
      </c>
    </row>
    <row r="16967" spans="1:7">
      <c r="A16967" s="32">
        <v>2018</v>
      </c>
      <c r="B16967" s="32">
        <v>55230</v>
      </c>
      <c r="C16967" s="33" t="s">
        <v>563</v>
      </c>
      <c r="D16967" s="33" t="s">
        <v>564</v>
      </c>
      <c r="E16967" s="34">
        <v>309564</v>
      </c>
      <c r="F16967" s="35">
        <v>1.024</v>
      </c>
      <c r="G16967" s="34">
        <v>310.3</v>
      </c>
    </row>
    <row r="16968" spans="1:7">
      <c r="A16968" s="32">
        <v>2018</v>
      </c>
      <c r="B16968" s="32">
        <v>55230</v>
      </c>
      <c r="C16968" s="33" t="s">
        <v>563</v>
      </c>
      <c r="D16968" s="33" t="s">
        <v>564</v>
      </c>
      <c r="E16968" s="34">
        <v>165926</v>
      </c>
      <c r="F16968" s="35">
        <v>1.024</v>
      </c>
      <c r="G16968" s="34">
        <v>300.3</v>
      </c>
    </row>
    <row r="16969" spans="1:7">
      <c r="A16969" s="32">
        <v>2018</v>
      </c>
      <c r="B16969" s="32">
        <v>55230</v>
      </c>
      <c r="C16969" s="33" t="s">
        <v>563</v>
      </c>
      <c r="D16969" s="33" t="s">
        <v>564</v>
      </c>
      <c r="E16969" s="34">
        <v>35499</v>
      </c>
      <c r="F16969" s="35">
        <v>1.024</v>
      </c>
      <c r="G16969" s="34">
        <v>315.3</v>
      </c>
    </row>
    <row r="16970" spans="1:7">
      <c r="A16970" s="32">
        <v>2018</v>
      </c>
      <c r="B16970" s="32">
        <v>55230</v>
      </c>
      <c r="C16970" s="33" t="s">
        <v>563</v>
      </c>
      <c r="D16970" s="33" t="s">
        <v>564</v>
      </c>
      <c r="E16970" s="34">
        <v>133149</v>
      </c>
      <c r="F16970" s="35">
        <v>1.024</v>
      </c>
      <c r="G16970" s="34">
        <v>298.60000000000002</v>
      </c>
    </row>
    <row r="16971" spans="1:7">
      <c r="A16971" s="32">
        <v>2018</v>
      </c>
      <c r="B16971" s="32">
        <v>55230</v>
      </c>
      <c r="C16971" s="33" t="s">
        <v>563</v>
      </c>
      <c r="D16971" s="33" t="s">
        <v>564</v>
      </c>
      <c r="E16971" s="34">
        <v>84358</v>
      </c>
      <c r="F16971" s="35">
        <v>1.024</v>
      </c>
      <c r="G16971" s="34">
        <v>330.8</v>
      </c>
    </row>
    <row r="16972" spans="1:7">
      <c r="A16972" s="32">
        <v>2018</v>
      </c>
      <c r="B16972" s="32">
        <v>55230</v>
      </c>
      <c r="C16972" s="33" t="s">
        <v>563</v>
      </c>
      <c r="D16972" s="33" t="s">
        <v>564</v>
      </c>
      <c r="E16972" s="34">
        <v>7284</v>
      </c>
      <c r="F16972" s="35">
        <v>1.024</v>
      </c>
      <c r="G16972" s="34">
        <v>309.5</v>
      </c>
    </row>
    <row r="16973" spans="1:7">
      <c r="A16973" s="32">
        <v>2018</v>
      </c>
      <c r="B16973" s="32">
        <v>55231</v>
      </c>
      <c r="C16973" s="33" t="s">
        <v>563</v>
      </c>
      <c r="D16973" s="33" t="s">
        <v>564</v>
      </c>
      <c r="E16973" s="34">
        <v>2361761</v>
      </c>
      <c r="F16973" s="35">
        <v>1.0469999999999999</v>
      </c>
      <c r="G16973" s="34" t="s">
        <v>364</v>
      </c>
    </row>
    <row r="16974" spans="1:7">
      <c r="A16974" s="32">
        <v>2018</v>
      </c>
      <c r="B16974" s="32">
        <v>55232</v>
      </c>
      <c r="C16974" s="33" t="s">
        <v>563</v>
      </c>
      <c r="D16974" s="33" t="s">
        <v>564</v>
      </c>
      <c r="E16974" s="34">
        <v>12750</v>
      </c>
      <c r="F16974" s="35">
        <v>1</v>
      </c>
      <c r="G16974" s="34">
        <v>308.3</v>
      </c>
    </row>
    <row r="16975" spans="1:7">
      <c r="A16975" s="32">
        <v>2018</v>
      </c>
      <c r="B16975" s="32">
        <v>55233</v>
      </c>
      <c r="C16975" s="33" t="s">
        <v>563</v>
      </c>
      <c r="D16975" s="33" t="s">
        <v>564</v>
      </c>
      <c r="E16975" s="34">
        <v>92060</v>
      </c>
      <c r="F16975" s="35">
        <v>1.0249999999999999</v>
      </c>
      <c r="G16975" s="34" t="s">
        <v>364</v>
      </c>
    </row>
    <row r="16976" spans="1:7">
      <c r="A16976" s="32">
        <v>2018</v>
      </c>
      <c r="B16976" s="32">
        <v>55234</v>
      </c>
      <c r="C16976" s="33" t="s">
        <v>563</v>
      </c>
      <c r="D16976" s="33" t="s">
        <v>564</v>
      </c>
      <c r="E16976" s="34">
        <v>60127</v>
      </c>
      <c r="F16976" s="35">
        <v>1.02</v>
      </c>
      <c r="G16976" s="34">
        <v>469.4</v>
      </c>
    </row>
    <row r="16977" spans="1:7">
      <c r="A16977" s="32">
        <v>2018</v>
      </c>
      <c r="B16977" s="32">
        <v>55236</v>
      </c>
      <c r="C16977" s="33" t="s">
        <v>563</v>
      </c>
      <c r="D16977" s="33" t="s">
        <v>564</v>
      </c>
      <c r="E16977" s="34">
        <v>109036</v>
      </c>
      <c r="F16977" s="35">
        <v>1.052</v>
      </c>
      <c r="G16977" s="34" t="s">
        <v>364</v>
      </c>
    </row>
    <row r="16978" spans="1:7">
      <c r="A16978" s="32">
        <v>2018</v>
      </c>
      <c r="B16978" s="32">
        <v>55237</v>
      </c>
      <c r="C16978" s="33" t="s">
        <v>563</v>
      </c>
      <c r="D16978" s="33" t="s">
        <v>564</v>
      </c>
      <c r="E16978" s="34">
        <v>180409</v>
      </c>
      <c r="F16978" s="35">
        <v>1.0109999999999999</v>
      </c>
      <c r="G16978" s="34" t="s">
        <v>364</v>
      </c>
    </row>
    <row r="16979" spans="1:7">
      <c r="A16979" s="32">
        <v>2018</v>
      </c>
      <c r="B16979" s="32">
        <v>55238</v>
      </c>
      <c r="C16979" s="33" t="s">
        <v>563</v>
      </c>
      <c r="D16979" s="33" t="s">
        <v>564</v>
      </c>
      <c r="E16979" s="34">
        <v>189372</v>
      </c>
      <c r="F16979" s="35">
        <v>1.05</v>
      </c>
      <c r="G16979" s="34" t="s">
        <v>364</v>
      </c>
    </row>
    <row r="16980" spans="1:7">
      <c r="A16980" s="32">
        <v>2018</v>
      </c>
      <c r="B16980" s="32">
        <v>55239</v>
      </c>
      <c r="C16980" s="33" t="s">
        <v>563</v>
      </c>
      <c r="D16980" s="33" t="s">
        <v>564</v>
      </c>
      <c r="E16980" s="34">
        <v>2420998</v>
      </c>
      <c r="F16980" s="35">
        <v>1.046</v>
      </c>
      <c r="G16980" s="34" t="s">
        <v>364</v>
      </c>
    </row>
    <row r="16981" spans="1:7">
      <c r="A16981" s="32">
        <v>2018</v>
      </c>
      <c r="B16981" s="32">
        <v>55241</v>
      </c>
      <c r="C16981" s="33" t="s">
        <v>563</v>
      </c>
      <c r="D16981" s="33" t="s">
        <v>564</v>
      </c>
      <c r="E16981" s="34">
        <v>149977</v>
      </c>
      <c r="F16981" s="35">
        <v>1.018</v>
      </c>
      <c r="G16981" s="34" t="s">
        <v>364</v>
      </c>
    </row>
    <row r="16982" spans="1:7">
      <c r="A16982" s="32">
        <v>2018</v>
      </c>
      <c r="B16982" s="32">
        <v>55242</v>
      </c>
      <c r="C16982" s="33" t="s">
        <v>563</v>
      </c>
      <c r="D16982" s="33" t="s">
        <v>564</v>
      </c>
      <c r="E16982" s="34">
        <v>822882</v>
      </c>
      <c r="F16982" s="35">
        <v>1.07</v>
      </c>
      <c r="G16982" s="34" t="s">
        <v>364</v>
      </c>
    </row>
    <row r="16983" spans="1:7">
      <c r="A16983" s="32">
        <v>2018</v>
      </c>
      <c r="B16983" s="32">
        <v>55243</v>
      </c>
      <c r="C16983" s="33" t="s">
        <v>563</v>
      </c>
      <c r="D16983" s="33" t="s">
        <v>564</v>
      </c>
      <c r="E16983" s="34">
        <v>48889</v>
      </c>
      <c r="F16983" s="35">
        <v>1.03</v>
      </c>
      <c r="G16983" s="34" t="s">
        <v>364</v>
      </c>
    </row>
    <row r="16984" spans="1:7">
      <c r="A16984" s="32">
        <v>2018</v>
      </c>
      <c r="B16984" s="32">
        <v>55244</v>
      </c>
      <c r="C16984" s="33" t="s">
        <v>563</v>
      </c>
      <c r="D16984" s="33" t="s">
        <v>564</v>
      </c>
      <c r="E16984" s="34">
        <v>72554</v>
      </c>
      <c r="F16984" s="35">
        <v>1.02</v>
      </c>
      <c r="G16984" s="34">
        <v>317.8</v>
      </c>
    </row>
    <row r="16985" spans="1:7">
      <c r="A16985" s="32">
        <v>2018</v>
      </c>
      <c r="B16985" s="32">
        <v>55247</v>
      </c>
      <c r="C16985" s="33" t="s">
        <v>565</v>
      </c>
      <c r="D16985" s="33" t="s">
        <v>566</v>
      </c>
      <c r="E16985" s="34">
        <v>525</v>
      </c>
      <c r="F16985" s="35">
        <v>5.8</v>
      </c>
      <c r="G16985" s="34" t="s">
        <v>364</v>
      </c>
    </row>
    <row r="16986" spans="1:7">
      <c r="A16986" s="32">
        <v>2018</v>
      </c>
      <c r="B16986" s="32">
        <v>55247</v>
      </c>
      <c r="C16986" s="33" t="s">
        <v>563</v>
      </c>
      <c r="D16986" s="33" t="s">
        <v>564</v>
      </c>
      <c r="E16986" s="34">
        <v>215643</v>
      </c>
      <c r="F16986" s="35">
        <v>1.07</v>
      </c>
      <c r="G16986" s="34" t="s">
        <v>364</v>
      </c>
    </row>
    <row r="16987" spans="1:7">
      <c r="A16987" s="32">
        <v>2018</v>
      </c>
      <c r="B16987" s="32">
        <v>55248</v>
      </c>
      <c r="C16987" s="33" t="s">
        <v>563</v>
      </c>
      <c r="D16987" s="33" t="s">
        <v>564</v>
      </c>
      <c r="E16987" s="34">
        <v>416217</v>
      </c>
      <c r="F16987" s="35">
        <v>1.0669999999999999</v>
      </c>
      <c r="G16987" s="34" t="s">
        <v>364</v>
      </c>
    </row>
    <row r="16988" spans="1:7">
      <c r="A16988" s="32">
        <v>2018</v>
      </c>
      <c r="B16988" s="32">
        <v>55250</v>
      </c>
      <c r="C16988" s="33" t="s">
        <v>563</v>
      </c>
      <c r="D16988" s="33" t="s">
        <v>564</v>
      </c>
      <c r="E16988" s="34">
        <v>235349</v>
      </c>
      <c r="F16988" s="35">
        <v>1.07</v>
      </c>
      <c r="G16988" s="34" t="s">
        <v>364</v>
      </c>
    </row>
    <row r="16989" spans="1:7">
      <c r="A16989" s="32">
        <v>2018</v>
      </c>
      <c r="B16989" s="32">
        <v>55251</v>
      </c>
      <c r="C16989" s="33" t="s">
        <v>563</v>
      </c>
      <c r="D16989" s="33" t="s">
        <v>564</v>
      </c>
      <c r="E16989" s="34">
        <v>536556</v>
      </c>
      <c r="F16989" s="35">
        <v>1</v>
      </c>
      <c r="G16989" s="34">
        <v>303.7</v>
      </c>
    </row>
    <row r="16990" spans="1:7">
      <c r="A16990" s="32">
        <v>2018</v>
      </c>
      <c r="B16990" s="32">
        <v>55253</v>
      </c>
      <c r="C16990" s="33" t="s">
        <v>563</v>
      </c>
      <c r="D16990" s="33" t="s">
        <v>564</v>
      </c>
      <c r="E16990" s="34">
        <v>101870</v>
      </c>
      <c r="F16990" s="35">
        <v>1.0649999999999999</v>
      </c>
      <c r="G16990" s="34" t="s">
        <v>364</v>
      </c>
    </row>
    <row r="16991" spans="1:7">
      <c r="A16991" s="32">
        <v>2018</v>
      </c>
      <c r="B16991" s="32">
        <v>55259</v>
      </c>
      <c r="C16991" s="33" t="s">
        <v>563</v>
      </c>
      <c r="D16991" s="33" t="s">
        <v>564</v>
      </c>
      <c r="E16991" s="34">
        <v>1118602</v>
      </c>
      <c r="F16991" s="35">
        <v>1.0549999999999999</v>
      </c>
      <c r="G16991" s="34" t="s">
        <v>364</v>
      </c>
    </row>
    <row r="16992" spans="1:7">
      <c r="A16992" s="32">
        <v>2018</v>
      </c>
      <c r="B16992" s="32">
        <v>55267</v>
      </c>
      <c r="C16992" s="33" t="s">
        <v>565</v>
      </c>
      <c r="D16992" s="33" t="s">
        <v>566</v>
      </c>
      <c r="E16992" s="34">
        <v>143</v>
      </c>
      <c r="F16992" s="35">
        <v>5.8</v>
      </c>
      <c r="G16992" s="34" t="s">
        <v>364</v>
      </c>
    </row>
    <row r="16993" spans="1:7">
      <c r="A16993" s="32">
        <v>2018</v>
      </c>
      <c r="B16993" s="32">
        <v>55267</v>
      </c>
      <c r="C16993" s="33" t="s">
        <v>565</v>
      </c>
      <c r="D16993" s="33" t="s">
        <v>566</v>
      </c>
      <c r="E16993" s="34">
        <v>1801</v>
      </c>
      <c r="F16993" s="35">
        <v>5.8</v>
      </c>
      <c r="G16993" s="34" t="s">
        <v>364</v>
      </c>
    </row>
    <row r="16994" spans="1:7">
      <c r="A16994" s="32">
        <v>2018</v>
      </c>
      <c r="B16994" s="32">
        <v>55267</v>
      </c>
      <c r="C16994" s="33" t="s">
        <v>563</v>
      </c>
      <c r="D16994" s="33" t="s">
        <v>564</v>
      </c>
      <c r="E16994" s="34">
        <v>291488</v>
      </c>
      <c r="F16994" s="35">
        <v>1.03</v>
      </c>
      <c r="G16994" s="34" t="s">
        <v>364</v>
      </c>
    </row>
    <row r="16995" spans="1:7">
      <c r="A16995" s="32">
        <v>2018</v>
      </c>
      <c r="B16995" s="32">
        <v>55269</v>
      </c>
      <c r="C16995" s="33" t="s">
        <v>563</v>
      </c>
      <c r="D16995" s="33" t="s">
        <v>564</v>
      </c>
      <c r="E16995" s="34">
        <v>2893999</v>
      </c>
      <c r="F16995" s="35">
        <v>1</v>
      </c>
      <c r="G16995" s="34">
        <v>292</v>
      </c>
    </row>
    <row r="16996" spans="1:7">
      <c r="A16996" s="32">
        <v>2018</v>
      </c>
      <c r="B16996" s="32">
        <v>55270</v>
      </c>
      <c r="C16996" s="33" t="s">
        <v>563</v>
      </c>
      <c r="D16996" s="33" t="s">
        <v>564</v>
      </c>
      <c r="E16996" s="34">
        <v>1277558</v>
      </c>
      <c r="F16996" s="35">
        <v>1.0840000000000001</v>
      </c>
      <c r="G16996" s="34">
        <v>324.60000000000002</v>
      </c>
    </row>
    <row r="16997" spans="1:7">
      <c r="A16997" s="32">
        <v>2018</v>
      </c>
      <c r="B16997" s="32">
        <v>55271</v>
      </c>
      <c r="C16997" s="33" t="s">
        <v>563</v>
      </c>
      <c r="D16997" s="33" t="s">
        <v>564</v>
      </c>
      <c r="E16997" s="34">
        <v>1364645</v>
      </c>
      <c r="F16997" s="35">
        <v>1.024</v>
      </c>
      <c r="G16997" s="34" t="s">
        <v>364</v>
      </c>
    </row>
    <row r="16998" spans="1:7">
      <c r="A16998" s="32">
        <v>2018</v>
      </c>
      <c r="B16998" s="32">
        <v>55279</v>
      </c>
      <c r="C16998" s="33" t="s">
        <v>563</v>
      </c>
      <c r="D16998" s="33" t="s">
        <v>564</v>
      </c>
      <c r="E16998" s="34">
        <v>598623</v>
      </c>
      <c r="F16998" s="35">
        <v>1.0229999999999999</v>
      </c>
      <c r="G16998" s="34" t="s">
        <v>364</v>
      </c>
    </row>
    <row r="16999" spans="1:7">
      <c r="A16999" s="32">
        <v>2018</v>
      </c>
      <c r="B16999" s="32">
        <v>55281</v>
      </c>
      <c r="C16999" s="33" t="s">
        <v>563</v>
      </c>
      <c r="D16999" s="33" t="s">
        <v>564</v>
      </c>
      <c r="E16999" s="34">
        <v>80594</v>
      </c>
      <c r="F16999" s="35">
        <v>1.0349999999999999</v>
      </c>
      <c r="G16999" s="34" t="s">
        <v>364</v>
      </c>
    </row>
    <row r="17000" spans="1:7">
      <c r="A17000" s="32">
        <v>2018</v>
      </c>
      <c r="B17000" s="32">
        <v>55282</v>
      </c>
      <c r="C17000" s="33" t="s">
        <v>563</v>
      </c>
      <c r="D17000" s="33" t="s">
        <v>564</v>
      </c>
      <c r="E17000" s="34">
        <v>1889881</v>
      </c>
      <c r="F17000" s="35">
        <v>1.052</v>
      </c>
      <c r="G17000" s="34" t="s">
        <v>364</v>
      </c>
    </row>
    <row r="17001" spans="1:7">
      <c r="A17001" s="32">
        <v>2018</v>
      </c>
      <c r="B17001" s="32">
        <v>55283</v>
      </c>
      <c r="C17001" s="33" t="s">
        <v>563</v>
      </c>
      <c r="D17001" s="33" t="s">
        <v>564</v>
      </c>
      <c r="E17001" s="34">
        <v>1682408</v>
      </c>
      <c r="F17001" s="35">
        <v>1.1359999999999999</v>
      </c>
      <c r="G17001" s="34">
        <v>249.8</v>
      </c>
    </row>
    <row r="17002" spans="1:7">
      <c r="A17002" s="32">
        <v>2018</v>
      </c>
      <c r="B17002" s="32">
        <v>55284</v>
      </c>
      <c r="C17002" s="33" t="s">
        <v>563</v>
      </c>
      <c r="D17002" s="33" t="s">
        <v>564</v>
      </c>
      <c r="E17002" s="34">
        <v>11954</v>
      </c>
      <c r="F17002" s="35">
        <v>1.08</v>
      </c>
      <c r="G17002" s="34" t="s">
        <v>364</v>
      </c>
    </row>
    <row r="17003" spans="1:7">
      <c r="A17003" s="32">
        <v>2018</v>
      </c>
      <c r="B17003" s="32">
        <v>55284</v>
      </c>
      <c r="C17003" s="33" t="s">
        <v>563</v>
      </c>
      <c r="D17003" s="33" t="s">
        <v>564</v>
      </c>
      <c r="E17003" s="34">
        <v>14999</v>
      </c>
      <c r="F17003" s="35">
        <v>1.08</v>
      </c>
      <c r="G17003" s="34" t="s">
        <v>364</v>
      </c>
    </row>
    <row r="17004" spans="1:7">
      <c r="A17004" s="32">
        <v>2018</v>
      </c>
      <c r="B17004" s="32">
        <v>55284</v>
      </c>
      <c r="C17004" s="33" t="s">
        <v>563</v>
      </c>
      <c r="D17004" s="33" t="s">
        <v>564</v>
      </c>
      <c r="E17004" s="34">
        <v>19006</v>
      </c>
      <c r="F17004" s="35">
        <v>1.08</v>
      </c>
      <c r="G17004" s="34" t="s">
        <v>364</v>
      </c>
    </row>
    <row r="17005" spans="1:7">
      <c r="A17005" s="32">
        <v>2018</v>
      </c>
      <c r="B17005" s="32">
        <v>55284</v>
      </c>
      <c r="C17005" s="33" t="s">
        <v>563</v>
      </c>
      <c r="D17005" s="33" t="s">
        <v>564</v>
      </c>
      <c r="E17005" s="34">
        <v>3298</v>
      </c>
      <c r="F17005" s="35">
        <v>1.1100000000000001</v>
      </c>
      <c r="G17005" s="34" t="s">
        <v>364</v>
      </c>
    </row>
    <row r="17006" spans="1:7">
      <c r="A17006" s="32">
        <v>2018</v>
      </c>
      <c r="B17006" s="32">
        <v>55284</v>
      </c>
      <c r="C17006" s="33" t="s">
        <v>563</v>
      </c>
      <c r="D17006" s="33" t="s">
        <v>564</v>
      </c>
      <c r="E17006" s="34">
        <v>2535</v>
      </c>
      <c r="F17006" s="35">
        <v>1.08</v>
      </c>
      <c r="G17006" s="34" t="s">
        <v>364</v>
      </c>
    </row>
    <row r="17007" spans="1:7">
      <c r="A17007" s="32">
        <v>2018</v>
      </c>
      <c r="B17007" s="32">
        <v>55284</v>
      </c>
      <c r="C17007" s="33" t="s">
        <v>563</v>
      </c>
      <c r="D17007" s="33" t="s">
        <v>564</v>
      </c>
      <c r="E17007" s="34">
        <v>859</v>
      </c>
      <c r="F17007" s="35">
        <v>1.07</v>
      </c>
      <c r="G17007" s="34" t="s">
        <v>364</v>
      </c>
    </row>
    <row r="17008" spans="1:7">
      <c r="A17008" s="32">
        <v>2018</v>
      </c>
      <c r="B17008" s="32">
        <v>55284</v>
      </c>
      <c r="C17008" s="33" t="s">
        <v>563</v>
      </c>
      <c r="D17008" s="33" t="s">
        <v>564</v>
      </c>
      <c r="E17008" s="34">
        <v>668</v>
      </c>
      <c r="F17008" s="35">
        <v>1.07</v>
      </c>
      <c r="G17008" s="34" t="s">
        <v>364</v>
      </c>
    </row>
    <row r="17009" spans="1:7">
      <c r="A17009" s="32">
        <v>2018</v>
      </c>
      <c r="B17009" s="32">
        <v>55284</v>
      </c>
      <c r="C17009" s="33" t="s">
        <v>563</v>
      </c>
      <c r="D17009" s="33" t="s">
        <v>564</v>
      </c>
      <c r="E17009" s="34">
        <v>287</v>
      </c>
      <c r="F17009" s="35">
        <v>1.07</v>
      </c>
      <c r="G17009" s="34" t="s">
        <v>364</v>
      </c>
    </row>
    <row r="17010" spans="1:7">
      <c r="A17010" s="32">
        <v>2018</v>
      </c>
      <c r="B17010" s="32">
        <v>55284</v>
      </c>
      <c r="C17010" s="33" t="s">
        <v>563</v>
      </c>
      <c r="D17010" s="33" t="s">
        <v>564</v>
      </c>
      <c r="E17010" s="34">
        <v>10919</v>
      </c>
      <c r="F17010" s="35">
        <v>1.08</v>
      </c>
      <c r="G17010" s="34" t="s">
        <v>364</v>
      </c>
    </row>
    <row r="17011" spans="1:7">
      <c r="A17011" s="32">
        <v>2018</v>
      </c>
      <c r="B17011" s="32">
        <v>55284</v>
      </c>
      <c r="C17011" s="33" t="s">
        <v>563</v>
      </c>
      <c r="D17011" s="33" t="s">
        <v>564</v>
      </c>
      <c r="E17011" s="34">
        <v>6604</v>
      </c>
      <c r="F17011" s="35">
        <v>1.08</v>
      </c>
      <c r="G17011" s="34" t="s">
        <v>364</v>
      </c>
    </row>
    <row r="17012" spans="1:7">
      <c r="A17012" s="32">
        <v>2018</v>
      </c>
      <c r="B17012" s="32">
        <v>55284</v>
      </c>
      <c r="C17012" s="33" t="s">
        <v>563</v>
      </c>
      <c r="D17012" s="33" t="s">
        <v>564</v>
      </c>
      <c r="E17012" s="34">
        <v>7515</v>
      </c>
      <c r="F17012" s="35">
        <v>1.0900000000000001</v>
      </c>
      <c r="G17012" s="34" t="s">
        <v>364</v>
      </c>
    </row>
    <row r="17013" spans="1:7">
      <c r="A17013" s="32">
        <v>2018</v>
      </c>
      <c r="B17013" s="32">
        <v>55284</v>
      </c>
      <c r="C17013" s="33" t="s">
        <v>563</v>
      </c>
      <c r="D17013" s="33" t="s">
        <v>564</v>
      </c>
      <c r="E17013" s="34">
        <v>9223</v>
      </c>
      <c r="F17013" s="35">
        <v>1.1000000000000001</v>
      </c>
      <c r="G17013" s="34" t="s">
        <v>364</v>
      </c>
    </row>
    <row r="17014" spans="1:7">
      <c r="A17014" s="32">
        <v>2018</v>
      </c>
      <c r="B17014" s="32">
        <v>55285</v>
      </c>
      <c r="C17014" s="33" t="s">
        <v>563</v>
      </c>
      <c r="D17014" s="33" t="s">
        <v>564</v>
      </c>
      <c r="E17014" s="34">
        <v>112725</v>
      </c>
      <c r="F17014" s="35">
        <v>1.06</v>
      </c>
      <c r="G17014" s="34" t="s">
        <v>364</v>
      </c>
    </row>
    <row r="17015" spans="1:7">
      <c r="A17015" s="32">
        <v>2018</v>
      </c>
      <c r="B17015" s="32">
        <v>55286</v>
      </c>
      <c r="C17015" s="33" t="s">
        <v>563</v>
      </c>
      <c r="D17015" s="33" t="s">
        <v>564</v>
      </c>
      <c r="E17015" s="34">
        <v>126981</v>
      </c>
      <c r="F17015" s="35">
        <v>1.03</v>
      </c>
      <c r="G17015" s="34" t="s">
        <v>364</v>
      </c>
    </row>
    <row r="17016" spans="1:7">
      <c r="A17016" s="32">
        <v>2018</v>
      </c>
      <c r="B17016" s="32">
        <v>55292</v>
      </c>
      <c r="C17016" s="33" t="s">
        <v>563</v>
      </c>
      <c r="D17016" s="33" t="s">
        <v>564</v>
      </c>
      <c r="E17016" s="34">
        <v>1441055</v>
      </c>
      <c r="F17016" s="35">
        <v>1.0549999999999999</v>
      </c>
      <c r="G17016" s="34" t="s">
        <v>364</v>
      </c>
    </row>
    <row r="17017" spans="1:7">
      <c r="A17017" s="32">
        <v>2018</v>
      </c>
      <c r="B17017" s="32">
        <v>55293</v>
      </c>
      <c r="C17017" s="33" t="s">
        <v>563</v>
      </c>
      <c r="D17017" s="33" t="s">
        <v>564</v>
      </c>
      <c r="E17017" s="34">
        <v>2758474</v>
      </c>
      <c r="F17017" s="35">
        <v>1.056</v>
      </c>
      <c r="G17017" s="34" t="s">
        <v>364</v>
      </c>
    </row>
    <row r="17018" spans="1:7">
      <c r="A17018" s="32">
        <v>2018</v>
      </c>
      <c r="B17018" s="32">
        <v>55294</v>
      </c>
      <c r="C17018" s="33" t="s">
        <v>563</v>
      </c>
      <c r="D17018" s="33" t="s">
        <v>564</v>
      </c>
      <c r="E17018" s="34">
        <v>1111070</v>
      </c>
      <c r="F17018" s="35">
        <v>1.06</v>
      </c>
      <c r="G17018" s="34" t="s">
        <v>364</v>
      </c>
    </row>
    <row r="17019" spans="1:7">
      <c r="A17019" s="32">
        <v>2018</v>
      </c>
      <c r="B17019" s="32">
        <v>55295</v>
      </c>
      <c r="C17019" s="33" t="s">
        <v>563</v>
      </c>
      <c r="D17019" s="33" t="s">
        <v>564</v>
      </c>
      <c r="E17019" s="34">
        <v>1210560</v>
      </c>
      <c r="F17019" s="35">
        <v>1.032</v>
      </c>
      <c r="G17019" s="34" t="s">
        <v>364</v>
      </c>
    </row>
    <row r="17020" spans="1:7">
      <c r="A17020" s="32">
        <v>2018</v>
      </c>
      <c r="B17020" s="32">
        <v>55296</v>
      </c>
      <c r="C17020" s="33" t="s">
        <v>563</v>
      </c>
      <c r="D17020" s="33" t="s">
        <v>564</v>
      </c>
      <c r="E17020" s="34">
        <v>18277</v>
      </c>
      <c r="F17020" s="35">
        <v>1.04</v>
      </c>
      <c r="G17020" s="34" t="s">
        <v>364</v>
      </c>
    </row>
    <row r="17021" spans="1:7">
      <c r="A17021" s="32">
        <v>2018</v>
      </c>
      <c r="B17021" s="32">
        <v>55297</v>
      </c>
      <c r="C17021" s="33" t="s">
        <v>563</v>
      </c>
      <c r="D17021" s="33" t="s">
        <v>564</v>
      </c>
      <c r="E17021" s="34">
        <v>3832729</v>
      </c>
      <c r="F17021" s="35">
        <v>1.0860000000000001</v>
      </c>
      <c r="G17021" s="34" t="s">
        <v>364</v>
      </c>
    </row>
    <row r="17022" spans="1:7">
      <c r="A17022" s="32">
        <v>2018</v>
      </c>
      <c r="B17022" s="32">
        <v>55298</v>
      </c>
      <c r="C17022" s="33" t="s">
        <v>563</v>
      </c>
      <c r="D17022" s="33" t="s">
        <v>564</v>
      </c>
      <c r="E17022" s="34">
        <v>3645823</v>
      </c>
      <c r="F17022" s="35">
        <v>1.0209999999999999</v>
      </c>
      <c r="G17022" s="34" t="s">
        <v>364</v>
      </c>
    </row>
    <row r="17023" spans="1:7">
      <c r="A17023" s="32">
        <v>2018</v>
      </c>
      <c r="B17023" s="32">
        <v>55299</v>
      </c>
      <c r="C17023" s="33" t="s">
        <v>563</v>
      </c>
      <c r="D17023" s="33" t="s">
        <v>564</v>
      </c>
      <c r="E17023" s="34">
        <v>2960690</v>
      </c>
      <c r="F17023" s="35">
        <v>1.03</v>
      </c>
      <c r="G17023" s="34" t="s">
        <v>364</v>
      </c>
    </row>
    <row r="17024" spans="1:7">
      <c r="A17024" s="32">
        <v>2018</v>
      </c>
      <c r="B17024" s="32">
        <v>55304</v>
      </c>
      <c r="C17024" s="33" t="s">
        <v>563</v>
      </c>
      <c r="D17024" s="33" t="s">
        <v>564</v>
      </c>
      <c r="E17024" s="34">
        <v>57322</v>
      </c>
      <c r="F17024" s="35">
        <v>1.0209999999999999</v>
      </c>
      <c r="G17024" s="34" t="s">
        <v>364</v>
      </c>
    </row>
    <row r="17025" spans="1:7">
      <c r="A17025" s="32">
        <v>2018</v>
      </c>
      <c r="B17025" s="32">
        <v>55306</v>
      </c>
      <c r="C17025" s="33" t="s">
        <v>563</v>
      </c>
      <c r="D17025" s="33" t="s">
        <v>564</v>
      </c>
      <c r="E17025" s="34">
        <v>2025268</v>
      </c>
      <c r="F17025" s="35">
        <v>1.0609999999999999</v>
      </c>
      <c r="G17025" s="34">
        <v>280.5</v>
      </c>
    </row>
    <row r="17026" spans="1:7">
      <c r="A17026" s="32">
        <v>2018</v>
      </c>
      <c r="B17026" s="32">
        <v>55313</v>
      </c>
      <c r="C17026" s="33" t="s">
        <v>563</v>
      </c>
      <c r="D17026" s="33" t="s">
        <v>564</v>
      </c>
      <c r="E17026" s="34">
        <v>2026800</v>
      </c>
      <c r="F17026" s="35">
        <v>1.03</v>
      </c>
      <c r="G17026" s="34" t="s">
        <v>364</v>
      </c>
    </row>
    <row r="17027" spans="1:7">
      <c r="A17027" s="32">
        <v>2018</v>
      </c>
      <c r="B17027" s="32">
        <v>55317</v>
      </c>
      <c r="C17027" s="33" t="s">
        <v>563</v>
      </c>
      <c r="D17027" s="33" t="s">
        <v>564</v>
      </c>
      <c r="E17027" s="34">
        <v>840825</v>
      </c>
      <c r="F17027" s="35">
        <v>1.0269999999999999</v>
      </c>
      <c r="G17027" s="34" t="s">
        <v>364</v>
      </c>
    </row>
    <row r="17028" spans="1:7">
      <c r="A17028" s="32">
        <v>2018</v>
      </c>
      <c r="B17028" s="32">
        <v>55320</v>
      </c>
      <c r="C17028" s="33" t="s">
        <v>563</v>
      </c>
      <c r="D17028" s="33" t="s">
        <v>564</v>
      </c>
      <c r="E17028" s="34">
        <v>1067204</v>
      </c>
      <c r="F17028" s="35">
        <v>1.0109999999999999</v>
      </c>
      <c r="G17028" s="34" t="s">
        <v>364</v>
      </c>
    </row>
    <row r="17029" spans="1:7">
      <c r="A17029" s="32">
        <v>2018</v>
      </c>
      <c r="B17029" s="32">
        <v>55322</v>
      </c>
      <c r="C17029" s="33" t="s">
        <v>563</v>
      </c>
      <c r="D17029" s="33" t="s">
        <v>564</v>
      </c>
      <c r="E17029" s="34">
        <v>4279323</v>
      </c>
      <c r="F17029" s="35">
        <v>1.04</v>
      </c>
      <c r="G17029" s="34">
        <v>262.3</v>
      </c>
    </row>
    <row r="17030" spans="1:7">
      <c r="A17030" s="32">
        <v>2018</v>
      </c>
      <c r="B17030" s="32">
        <v>55327</v>
      </c>
      <c r="C17030" s="33" t="s">
        <v>563</v>
      </c>
      <c r="D17030" s="33" t="s">
        <v>564</v>
      </c>
      <c r="E17030" s="34">
        <v>3177636</v>
      </c>
      <c r="F17030" s="35">
        <v>1.032</v>
      </c>
      <c r="G17030" s="34" t="s">
        <v>364</v>
      </c>
    </row>
    <row r="17031" spans="1:7">
      <c r="A17031" s="32">
        <v>2018</v>
      </c>
      <c r="B17031" s="32">
        <v>55328</v>
      </c>
      <c r="C17031" s="33" t="s">
        <v>563</v>
      </c>
      <c r="D17031" s="33" t="s">
        <v>564</v>
      </c>
      <c r="E17031" s="34">
        <v>912952</v>
      </c>
      <c r="F17031" s="35">
        <v>1.05</v>
      </c>
      <c r="G17031" s="34" t="s">
        <v>364</v>
      </c>
    </row>
    <row r="17032" spans="1:7">
      <c r="A17032" s="32">
        <v>2018</v>
      </c>
      <c r="B17032" s="32">
        <v>55332</v>
      </c>
      <c r="C17032" s="33" t="s">
        <v>563</v>
      </c>
      <c r="D17032" s="33" t="s">
        <v>564</v>
      </c>
      <c r="E17032" s="34">
        <v>36316</v>
      </c>
      <c r="F17032" s="35">
        <v>1.034</v>
      </c>
      <c r="G17032" s="34" t="s">
        <v>364</v>
      </c>
    </row>
    <row r="17033" spans="1:7">
      <c r="A17033" s="32">
        <v>2018</v>
      </c>
      <c r="B17033" s="32">
        <v>55332</v>
      </c>
      <c r="C17033" s="33" t="s">
        <v>563</v>
      </c>
      <c r="D17033" s="33" t="s">
        <v>564</v>
      </c>
      <c r="E17033" s="34">
        <v>356</v>
      </c>
      <c r="F17033" s="35">
        <v>1.03</v>
      </c>
      <c r="G17033" s="34" t="s">
        <v>364</v>
      </c>
    </row>
    <row r="17034" spans="1:7">
      <c r="A17034" s="32">
        <v>2018</v>
      </c>
      <c r="B17034" s="32">
        <v>55332</v>
      </c>
      <c r="C17034" s="33" t="s">
        <v>563</v>
      </c>
      <c r="D17034" s="33" t="s">
        <v>564</v>
      </c>
      <c r="E17034" s="34">
        <v>75141</v>
      </c>
      <c r="F17034" s="35">
        <v>1.03</v>
      </c>
      <c r="G17034" s="34" t="s">
        <v>364</v>
      </c>
    </row>
    <row r="17035" spans="1:7">
      <c r="A17035" s="32">
        <v>2018</v>
      </c>
      <c r="B17035" s="32">
        <v>55333</v>
      </c>
      <c r="C17035" s="33" t="s">
        <v>563</v>
      </c>
      <c r="D17035" s="33" t="s">
        <v>564</v>
      </c>
      <c r="E17035" s="34">
        <v>576390</v>
      </c>
      <c r="F17035" s="35">
        <v>1.024</v>
      </c>
      <c r="G17035" s="34" t="s">
        <v>364</v>
      </c>
    </row>
    <row r="17036" spans="1:7">
      <c r="A17036" s="32">
        <v>2018</v>
      </c>
      <c r="B17036" s="32">
        <v>55334</v>
      </c>
      <c r="C17036" s="33" t="s">
        <v>563</v>
      </c>
      <c r="D17036" s="33" t="s">
        <v>564</v>
      </c>
      <c r="E17036" s="34">
        <v>1007074</v>
      </c>
      <c r="F17036" s="35">
        <v>1.024</v>
      </c>
      <c r="G17036" s="34">
        <v>292.3</v>
      </c>
    </row>
    <row r="17037" spans="1:7">
      <c r="A17037" s="32">
        <v>2018</v>
      </c>
      <c r="B17037" s="32">
        <v>55337</v>
      </c>
      <c r="C17037" s="33" t="s">
        <v>563</v>
      </c>
      <c r="D17037" s="33" t="s">
        <v>564</v>
      </c>
      <c r="E17037" s="34">
        <v>3260359</v>
      </c>
      <c r="F17037" s="35">
        <v>1.05</v>
      </c>
      <c r="G17037" s="34" t="s">
        <v>364</v>
      </c>
    </row>
    <row r="17038" spans="1:7">
      <c r="A17038" s="32">
        <v>2018</v>
      </c>
      <c r="B17038" s="32">
        <v>55340</v>
      </c>
      <c r="C17038" s="33" t="s">
        <v>565</v>
      </c>
      <c r="D17038" s="33" t="s">
        <v>566</v>
      </c>
      <c r="E17038" s="34">
        <v>187</v>
      </c>
      <c r="F17038" s="35">
        <v>5.88</v>
      </c>
      <c r="G17038" s="34">
        <v>1587.5</v>
      </c>
    </row>
    <row r="17039" spans="1:7">
      <c r="A17039" s="32">
        <v>2018</v>
      </c>
      <c r="B17039" s="32">
        <v>55340</v>
      </c>
      <c r="C17039" s="33" t="s">
        <v>563</v>
      </c>
      <c r="D17039" s="33" t="s">
        <v>564</v>
      </c>
      <c r="E17039" s="34">
        <v>584592</v>
      </c>
      <c r="F17039" s="35">
        <v>1.028</v>
      </c>
      <c r="G17039" s="34">
        <v>289.2</v>
      </c>
    </row>
    <row r="17040" spans="1:7">
      <c r="A17040" s="32">
        <v>2018</v>
      </c>
      <c r="B17040" s="32">
        <v>55340</v>
      </c>
      <c r="C17040" s="33" t="s">
        <v>563</v>
      </c>
      <c r="D17040" s="33" t="s">
        <v>564</v>
      </c>
      <c r="E17040" s="34">
        <v>206709</v>
      </c>
      <c r="F17040" s="35">
        <v>1.028</v>
      </c>
      <c r="G17040" s="34">
        <v>261</v>
      </c>
    </row>
    <row r="17041" spans="1:7">
      <c r="A17041" s="32">
        <v>2018</v>
      </c>
      <c r="B17041" s="32">
        <v>55340</v>
      </c>
      <c r="C17041" s="33" t="s">
        <v>563</v>
      </c>
      <c r="D17041" s="33" t="s">
        <v>564</v>
      </c>
      <c r="E17041" s="34">
        <v>173165</v>
      </c>
      <c r="F17041" s="35">
        <v>1.028</v>
      </c>
      <c r="G17041" s="34">
        <v>400</v>
      </c>
    </row>
    <row r="17042" spans="1:7">
      <c r="A17042" s="32">
        <v>2018</v>
      </c>
      <c r="B17042" s="32">
        <v>55340</v>
      </c>
      <c r="C17042" s="33" t="s">
        <v>563</v>
      </c>
      <c r="D17042" s="33" t="s">
        <v>564</v>
      </c>
      <c r="E17042" s="34">
        <v>81097</v>
      </c>
      <c r="F17042" s="35">
        <v>1.028</v>
      </c>
      <c r="G17042" s="34">
        <v>317.10000000000002</v>
      </c>
    </row>
    <row r="17043" spans="1:7">
      <c r="A17043" s="32">
        <v>2018</v>
      </c>
      <c r="B17043" s="32">
        <v>55340</v>
      </c>
      <c r="C17043" s="33" t="s">
        <v>563</v>
      </c>
      <c r="D17043" s="33" t="s">
        <v>564</v>
      </c>
      <c r="E17043" s="34">
        <v>70067</v>
      </c>
      <c r="F17043" s="35">
        <v>1.028</v>
      </c>
      <c r="G17043" s="34">
        <v>359.4</v>
      </c>
    </row>
    <row r="17044" spans="1:7">
      <c r="A17044" s="32">
        <v>2018</v>
      </c>
      <c r="B17044" s="32">
        <v>55340</v>
      </c>
      <c r="C17044" s="33" t="s">
        <v>563</v>
      </c>
      <c r="D17044" s="33" t="s">
        <v>564</v>
      </c>
      <c r="E17044" s="34">
        <v>63367</v>
      </c>
      <c r="F17044" s="35">
        <v>1.028</v>
      </c>
      <c r="G17044" s="34">
        <v>282.10000000000002</v>
      </c>
    </row>
    <row r="17045" spans="1:7">
      <c r="A17045" s="32">
        <v>2018</v>
      </c>
      <c r="B17045" s="32">
        <v>55340</v>
      </c>
      <c r="C17045" s="33" t="s">
        <v>563</v>
      </c>
      <c r="D17045" s="33" t="s">
        <v>564</v>
      </c>
      <c r="E17045" s="34">
        <v>32342</v>
      </c>
      <c r="F17045" s="35">
        <v>1.028</v>
      </c>
      <c r="G17045" s="34">
        <v>297.2</v>
      </c>
    </row>
    <row r="17046" spans="1:7">
      <c r="A17046" s="32">
        <v>2018</v>
      </c>
      <c r="B17046" s="32">
        <v>55340</v>
      </c>
      <c r="C17046" s="33" t="s">
        <v>563</v>
      </c>
      <c r="D17046" s="33" t="s">
        <v>564</v>
      </c>
      <c r="E17046" s="34">
        <v>25822</v>
      </c>
      <c r="F17046" s="35">
        <v>1.028</v>
      </c>
      <c r="G17046" s="34">
        <v>369.1</v>
      </c>
    </row>
    <row r="17047" spans="1:7">
      <c r="A17047" s="32">
        <v>2018</v>
      </c>
      <c r="B17047" s="32">
        <v>55340</v>
      </c>
      <c r="C17047" s="33" t="s">
        <v>563</v>
      </c>
      <c r="D17047" s="33" t="s">
        <v>564</v>
      </c>
      <c r="E17047" s="34">
        <v>15707</v>
      </c>
      <c r="F17047" s="35">
        <v>1.028</v>
      </c>
      <c r="G17047" s="34">
        <v>453</v>
      </c>
    </row>
    <row r="17048" spans="1:7">
      <c r="A17048" s="32">
        <v>2018</v>
      </c>
      <c r="B17048" s="32">
        <v>55340</v>
      </c>
      <c r="C17048" s="33" t="s">
        <v>563</v>
      </c>
      <c r="D17048" s="33" t="s">
        <v>564</v>
      </c>
      <c r="E17048" s="34">
        <v>12693</v>
      </c>
      <c r="F17048" s="35">
        <v>1.028</v>
      </c>
      <c r="G17048" s="34">
        <v>382.1</v>
      </c>
    </row>
    <row r="17049" spans="1:7">
      <c r="A17049" s="32">
        <v>2018</v>
      </c>
      <c r="B17049" s="32">
        <v>55340</v>
      </c>
      <c r="C17049" s="33" t="s">
        <v>563</v>
      </c>
      <c r="D17049" s="33" t="s">
        <v>564</v>
      </c>
      <c r="E17049" s="34">
        <v>3343</v>
      </c>
      <c r="F17049" s="35">
        <v>1.028</v>
      </c>
      <c r="G17049" s="34">
        <v>336.3</v>
      </c>
    </row>
    <row r="17050" spans="1:7">
      <c r="A17050" s="32">
        <v>2018</v>
      </c>
      <c r="B17050" s="32">
        <v>55340</v>
      </c>
      <c r="C17050" s="33" t="s">
        <v>563</v>
      </c>
      <c r="D17050" s="33" t="s">
        <v>564</v>
      </c>
      <c r="E17050" s="34">
        <v>1947</v>
      </c>
      <c r="F17050" s="35">
        <v>1.028</v>
      </c>
      <c r="G17050" s="34">
        <v>368.4</v>
      </c>
    </row>
    <row r="17051" spans="1:7">
      <c r="A17051" s="32">
        <v>2018</v>
      </c>
      <c r="B17051" s="32">
        <v>55340</v>
      </c>
      <c r="C17051" s="33" t="s">
        <v>563</v>
      </c>
      <c r="D17051" s="33" t="s">
        <v>564</v>
      </c>
      <c r="E17051" s="34">
        <v>253</v>
      </c>
      <c r="F17051" s="35">
        <v>1.028</v>
      </c>
      <c r="G17051" s="34">
        <v>358.5</v>
      </c>
    </row>
    <row r="17052" spans="1:7">
      <c r="A17052" s="32">
        <v>2018</v>
      </c>
      <c r="B17052" s="32">
        <v>55340</v>
      </c>
      <c r="C17052" s="33" t="s">
        <v>563</v>
      </c>
      <c r="D17052" s="33" t="s">
        <v>564</v>
      </c>
      <c r="E17052" s="34">
        <v>245</v>
      </c>
      <c r="F17052" s="35">
        <v>1.028</v>
      </c>
      <c r="G17052" s="34">
        <v>328.7</v>
      </c>
    </row>
    <row r="17053" spans="1:7">
      <c r="A17053" s="32">
        <v>2018</v>
      </c>
      <c r="B17053" s="32">
        <v>55340</v>
      </c>
      <c r="C17053" s="33" t="s">
        <v>563</v>
      </c>
      <c r="D17053" s="33" t="s">
        <v>564</v>
      </c>
      <c r="E17053" s="34">
        <v>769898</v>
      </c>
      <c r="F17053" s="35">
        <v>1.028</v>
      </c>
      <c r="G17053" s="34">
        <v>282.5</v>
      </c>
    </row>
    <row r="17054" spans="1:7">
      <c r="A17054" s="32">
        <v>2018</v>
      </c>
      <c r="B17054" s="32">
        <v>55340</v>
      </c>
      <c r="C17054" s="33" t="s">
        <v>563</v>
      </c>
      <c r="D17054" s="33" t="s">
        <v>564</v>
      </c>
      <c r="E17054" s="34">
        <v>232</v>
      </c>
      <c r="F17054" s="35">
        <v>1.028</v>
      </c>
      <c r="G17054" s="34">
        <v>464.6</v>
      </c>
    </row>
    <row r="17055" spans="1:7">
      <c r="A17055" s="32">
        <v>2018</v>
      </c>
      <c r="B17055" s="32">
        <v>55343</v>
      </c>
      <c r="C17055" s="33" t="s">
        <v>563</v>
      </c>
      <c r="D17055" s="33" t="s">
        <v>564</v>
      </c>
      <c r="E17055" s="34">
        <v>229088</v>
      </c>
      <c r="F17055" s="35">
        <v>1.05</v>
      </c>
      <c r="G17055" s="34">
        <v>254</v>
      </c>
    </row>
    <row r="17056" spans="1:7">
      <c r="A17056" s="32">
        <v>2018</v>
      </c>
      <c r="B17056" s="32">
        <v>55343</v>
      </c>
      <c r="C17056" s="33" t="s">
        <v>563</v>
      </c>
      <c r="D17056" s="33" t="s">
        <v>564</v>
      </c>
      <c r="E17056" s="34">
        <v>933233</v>
      </c>
      <c r="F17056" s="35">
        <v>1.05</v>
      </c>
      <c r="G17056" s="34">
        <v>195</v>
      </c>
    </row>
    <row r="17057" spans="1:7">
      <c r="A17057" s="32">
        <v>2018</v>
      </c>
      <c r="B17057" s="32">
        <v>55343</v>
      </c>
      <c r="C17057" s="33" t="s">
        <v>563</v>
      </c>
      <c r="D17057" s="33" t="s">
        <v>564</v>
      </c>
      <c r="E17057" s="34">
        <v>733494</v>
      </c>
      <c r="F17057" s="35">
        <v>1.05</v>
      </c>
      <c r="G17057" s="34">
        <v>231</v>
      </c>
    </row>
    <row r="17058" spans="1:7">
      <c r="A17058" s="32">
        <v>2018</v>
      </c>
      <c r="B17058" s="32">
        <v>55345</v>
      </c>
      <c r="C17058" s="33" t="s">
        <v>563</v>
      </c>
      <c r="D17058" s="33" t="s">
        <v>564</v>
      </c>
      <c r="E17058" s="34">
        <v>295779</v>
      </c>
      <c r="F17058" s="35">
        <v>1.0329999999999999</v>
      </c>
      <c r="G17058" s="34" t="s">
        <v>364</v>
      </c>
    </row>
    <row r="17059" spans="1:7">
      <c r="A17059" s="32">
        <v>2018</v>
      </c>
      <c r="B17059" s="32">
        <v>55347</v>
      </c>
      <c r="C17059" s="33" t="s">
        <v>563</v>
      </c>
      <c r="D17059" s="33" t="s">
        <v>564</v>
      </c>
      <c r="E17059" s="34">
        <v>325123</v>
      </c>
      <c r="F17059" s="35">
        <v>1.03</v>
      </c>
      <c r="G17059" s="34" t="s">
        <v>364</v>
      </c>
    </row>
    <row r="17060" spans="1:7">
      <c r="A17060" s="32">
        <v>2018</v>
      </c>
      <c r="B17060" s="32">
        <v>55348</v>
      </c>
      <c r="C17060" s="33" t="s">
        <v>563</v>
      </c>
      <c r="D17060" s="33" t="s">
        <v>564</v>
      </c>
      <c r="E17060" s="34">
        <v>484398</v>
      </c>
      <c r="F17060" s="35">
        <v>1.0589999999999999</v>
      </c>
      <c r="G17060" s="34" t="s">
        <v>364</v>
      </c>
    </row>
    <row r="17061" spans="1:7">
      <c r="A17061" s="32">
        <v>2018</v>
      </c>
      <c r="B17061" s="32">
        <v>55349</v>
      </c>
      <c r="C17061" s="33" t="s">
        <v>563</v>
      </c>
      <c r="D17061" s="33" t="s">
        <v>564</v>
      </c>
      <c r="E17061" s="34">
        <v>687478</v>
      </c>
      <c r="F17061" s="35">
        <v>1.07</v>
      </c>
      <c r="G17061" s="34" t="s">
        <v>364</v>
      </c>
    </row>
    <row r="17062" spans="1:7">
      <c r="A17062" s="32">
        <v>2018</v>
      </c>
      <c r="B17062" s="32">
        <v>55350</v>
      </c>
      <c r="C17062" s="33" t="s">
        <v>563</v>
      </c>
      <c r="D17062" s="33" t="s">
        <v>564</v>
      </c>
      <c r="E17062" s="34">
        <v>9181</v>
      </c>
      <c r="F17062" s="35">
        <v>1.0660000000000001</v>
      </c>
      <c r="G17062" s="34">
        <v>258.5</v>
      </c>
    </row>
    <row r="17063" spans="1:7">
      <c r="A17063" s="32">
        <v>2018</v>
      </c>
      <c r="B17063" s="32">
        <v>55350</v>
      </c>
      <c r="C17063" s="33" t="s">
        <v>563</v>
      </c>
      <c r="D17063" s="33" t="s">
        <v>564</v>
      </c>
      <c r="E17063" s="34">
        <v>9181</v>
      </c>
      <c r="F17063" s="35">
        <v>1.0649999999999999</v>
      </c>
      <c r="G17063" s="34">
        <v>275.2</v>
      </c>
    </row>
    <row r="17064" spans="1:7">
      <c r="A17064" s="32">
        <v>2018</v>
      </c>
      <c r="B17064" s="32">
        <v>55350</v>
      </c>
      <c r="C17064" s="33" t="s">
        <v>563</v>
      </c>
      <c r="D17064" s="33" t="s">
        <v>564</v>
      </c>
      <c r="E17064" s="34">
        <v>9640</v>
      </c>
      <c r="F17064" s="35">
        <v>1.0649999999999999</v>
      </c>
      <c r="G17064" s="34">
        <v>276.39999999999998</v>
      </c>
    </row>
    <row r="17065" spans="1:7">
      <c r="A17065" s="32">
        <v>2018</v>
      </c>
      <c r="B17065" s="32">
        <v>55350</v>
      </c>
      <c r="C17065" s="33" t="s">
        <v>563</v>
      </c>
      <c r="D17065" s="33" t="s">
        <v>564</v>
      </c>
      <c r="E17065" s="34">
        <v>13312</v>
      </c>
      <c r="F17065" s="35">
        <v>1.0649999999999999</v>
      </c>
      <c r="G17065" s="34">
        <v>277.3</v>
      </c>
    </row>
    <row r="17066" spans="1:7">
      <c r="A17066" s="32">
        <v>2018</v>
      </c>
      <c r="B17066" s="32">
        <v>55350</v>
      </c>
      <c r="C17066" s="33" t="s">
        <v>563</v>
      </c>
      <c r="D17066" s="33" t="s">
        <v>564</v>
      </c>
      <c r="E17066" s="34">
        <v>13771</v>
      </c>
      <c r="F17066" s="35">
        <v>1.0660000000000001</v>
      </c>
      <c r="G17066" s="34">
        <v>271.2</v>
      </c>
    </row>
    <row r="17067" spans="1:7">
      <c r="A17067" s="32">
        <v>2018</v>
      </c>
      <c r="B17067" s="32">
        <v>55350</v>
      </c>
      <c r="C17067" s="33" t="s">
        <v>563</v>
      </c>
      <c r="D17067" s="33" t="s">
        <v>564</v>
      </c>
      <c r="E17067" s="34">
        <v>22952</v>
      </c>
      <c r="F17067" s="35">
        <v>1.0660000000000001</v>
      </c>
      <c r="G17067" s="34">
        <v>278.10000000000002</v>
      </c>
    </row>
    <row r="17068" spans="1:7">
      <c r="A17068" s="32">
        <v>2018</v>
      </c>
      <c r="B17068" s="32">
        <v>55350</v>
      </c>
      <c r="C17068" s="33" t="s">
        <v>563</v>
      </c>
      <c r="D17068" s="33" t="s">
        <v>564</v>
      </c>
      <c r="E17068" s="34">
        <v>9181</v>
      </c>
      <c r="F17068" s="35">
        <v>1.07</v>
      </c>
      <c r="G17068" s="34">
        <v>302.5</v>
      </c>
    </row>
    <row r="17069" spans="1:7">
      <c r="A17069" s="32">
        <v>2018</v>
      </c>
      <c r="B17069" s="32">
        <v>55350</v>
      </c>
      <c r="C17069" s="33" t="s">
        <v>563</v>
      </c>
      <c r="D17069" s="33" t="s">
        <v>564</v>
      </c>
      <c r="E17069" s="34">
        <v>3581</v>
      </c>
      <c r="F17069" s="35">
        <v>1.06</v>
      </c>
      <c r="G17069" s="34">
        <v>302.39999999999998</v>
      </c>
    </row>
    <row r="17070" spans="1:7">
      <c r="A17070" s="32">
        <v>2018</v>
      </c>
      <c r="B17070" s="32">
        <v>55350</v>
      </c>
      <c r="C17070" s="33" t="s">
        <v>563</v>
      </c>
      <c r="D17070" s="33" t="s">
        <v>564</v>
      </c>
      <c r="E17070" s="34">
        <v>2754</v>
      </c>
      <c r="F17070" s="35">
        <v>1.06</v>
      </c>
      <c r="G17070" s="34">
        <v>310.39999999999998</v>
      </c>
    </row>
    <row r="17071" spans="1:7">
      <c r="A17071" s="32">
        <v>2018</v>
      </c>
      <c r="B17071" s="32">
        <v>55350</v>
      </c>
      <c r="C17071" s="33" t="s">
        <v>563</v>
      </c>
      <c r="D17071" s="33" t="s">
        <v>564</v>
      </c>
      <c r="E17071" s="34">
        <v>2020</v>
      </c>
      <c r="F17071" s="35">
        <v>1.0640000000000001</v>
      </c>
      <c r="G17071" s="34">
        <v>341.4</v>
      </c>
    </row>
    <row r="17072" spans="1:7">
      <c r="A17072" s="32">
        <v>2018</v>
      </c>
      <c r="B17072" s="32">
        <v>55350</v>
      </c>
      <c r="C17072" s="33" t="s">
        <v>563</v>
      </c>
      <c r="D17072" s="33" t="s">
        <v>564</v>
      </c>
      <c r="E17072" s="34">
        <v>22952</v>
      </c>
      <c r="F17072" s="35">
        <v>1.069</v>
      </c>
      <c r="G17072" s="34">
        <v>264.5</v>
      </c>
    </row>
    <row r="17073" spans="1:7">
      <c r="A17073" s="32">
        <v>2018</v>
      </c>
      <c r="B17073" s="32">
        <v>55350</v>
      </c>
      <c r="C17073" s="33" t="s">
        <v>563</v>
      </c>
      <c r="D17073" s="33" t="s">
        <v>564</v>
      </c>
      <c r="E17073" s="34">
        <v>454450</v>
      </c>
      <c r="F17073" s="35">
        <v>1.0680000000000001</v>
      </c>
      <c r="G17073" s="34">
        <v>268.3</v>
      </c>
    </row>
    <row r="17074" spans="1:7">
      <c r="A17074" s="32">
        <v>2018</v>
      </c>
      <c r="B17074" s="32">
        <v>55350</v>
      </c>
      <c r="C17074" s="33" t="s">
        <v>563</v>
      </c>
      <c r="D17074" s="33" t="s">
        <v>564</v>
      </c>
      <c r="E17074" s="34">
        <v>367232</v>
      </c>
      <c r="F17074" s="35">
        <v>1.0680000000000001</v>
      </c>
      <c r="G17074" s="34">
        <v>253.9</v>
      </c>
    </row>
    <row r="17075" spans="1:7">
      <c r="A17075" s="32">
        <v>2018</v>
      </c>
      <c r="B17075" s="32">
        <v>55350</v>
      </c>
      <c r="C17075" s="33" t="s">
        <v>563</v>
      </c>
      <c r="D17075" s="33" t="s">
        <v>564</v>
      </c>
      <c r="E17075" s="34">
        <v>276342</v>
      </c>
      <c r="F17075" s="35">
        <v>1.0669999999999999</v>
      </c>
      <c r="G17075" s="34">
        <v>270.7</v>
      </c>
    </row>
    <row r="17076" spans="1:7">
      <c r="A17076" s="32">
        <v>2018</v>
      </c>
      <c r="B17076" s="32">
        <v>55350</v>
      </c>
      <c r="C17076" s="33" t="s">
        <v>563</v>
      </c>
      <c r="D17076" s="33" t="s">
        <v>564</v>
      </c>
      <c r="E17076" s="34">
        <v>45904</v>
      </c>
      <c r="F17076" s="35">
        <v>1.0649999999999999</v>
      </c>
      <c r="G17076" s="34">
        <v>275.89999999999998</v>
      </c>
    </row>
    <row r="17077" spans="1:7">
      <c r="A17077" s="32">
        <v>2018</v>
      </c>
      <c r="B17077" s="32">
        <v>55350</v>
      </c>
      <c r="C17077" s="33" t="s">
        <v>563</v>
      </c>
      <c r="D17077" s="33" t="s">
        <v>564</v>
      </c>
      <c r="E17077" s="34">
        <v>36723</v>
      </c>
      <c r="F17077" s="35">
        <v>1.071</v>
      </c>
      <c r="G17077" s="34">
        <v>283.3</v>
      </c>
    </row>
    <row r="17078" spans="1:7">
      <c r="A17078" s="32">
        <v>2018</v>
      </c>
      <c r="B17078" s="32">
        <v>55357</v>
      </c>
      <c r="C17078" s="33" t="s">
        <v>563</v>
      </c>
      <c r="D17078" s="33" t="s">
        <v>564</v>
      </c>
      <c r="E17078" s="34">
        <v>2408424</v>
      </c>
      <c r="F17078" s="35">
        <v>1.024</v>
      </c>
      <c r="G17078" s="34" t="s">
        <v>364</v>
      </c>
    </row>
    <row r="17079" spans="1:7">
      <c r="A17079" s="32">
        <v>2018</v>
      </c>
      <c r="B17079" s="32">
        <v>55358</v>
      </c>
      <c r="C17079" s="33" t="s">
        <v>563</v>
      </c>
      <c r="D17079" s="33" t="s">
        <v>564</v>
      </c>
      <c r="E17079" s="34">
        <v>4710293</v>
      </c>
      <c r="F17079" s="35">
        <v>1.03</v>
      </c>
      <c r="G17079" s="34" t="s">
        <v>364</v>
      </c>
    </row>
    <row r="17080" spans="1:7">
      <c r="A17080" s="32">
        <v>2018</v>
      </c>
      <c r="B17080" s="32">
        <v>55364</v>
      </c>
      <c r="C17080" s="33" t="s">
        <v>563</v>
      </c>
      <c r="D17080" s="33" t="s">
        <v>564</v>
      </c>
      <c r="E17080" s="34">
        <v>2211448</v>
      </c>
      <c r="F17080" s="35">
        <v>1.054</v>
      </c>
      <c r="G17080" s="34">
        <v>271</v>
      </c>
    </row>
    <row r="17081" spans="1:7">
      <c r="A17081" s="32">
        <v>2018</v>
      </c>
      <c r="B17081" s="32">
        <v>55365</v>
      </c>
      <c r="C17081" s="33" t="s">
        <v>563</v>
      </c>
      <c r="D17081" s="33" t="s">
        <v>564</v>
      </c>
      <c r="E17081" s="34">
        <v>58264</v>
      </c>
      <c r="F17081" s="35">
        <v>1.0900000000000001</v>
      </c>
      <c r="G17081" s="34" t="s">
        <v>364</v>
      </c>
    </row>
    <row r="17082" spans="1:7">
      <c r="A17082" s="32">
        <v>2018</v>
      </c>
      <c r="B17082" s="32">
        <v>55372</v>
      </c>
      <c r="C17082" s="33" t="s">
        <v>563</v>
      </c>
      <c r="D17082" s="33" t="s">
        <v>564</v>
      </c>
      <c r="E17082" s="34">
        <v>402</v>
      </c>
      <c r="F17082" s="35">
        <v>1.0620000000000001</v>
      </c>
      <c r="G17082" s="34" t="s">
        <v>364</v>
      </c>
    </row>
    <row r="17083" spans="1:7">
      <c r="A17083" s="32">
        <v>2018</v>
      </c>
      <c r="B17083" s="32">
        <v>55375</v>
      </c>
      <c r="C17083" s="33" t="s">
        <v>563</v>
      </c>
      <c r="D17083" s="33" t="s">
        <v>564</v>
      </c>
      <c r="E17083" s="34">
        <v>2029008</v>
      </c>
      <c r="F17083" s="35">
        <v>1.0269999999999999</v>
      </c>
      <c r="G17083" s="34" t="s">
        <v>364</v>
      </c>
    </row>
    <row r="17084" spans="1:7">
      <c r="A17084" s="32">
        <v>2018</v>
      </c>
      <c r="B17084" s="32">
        <v>55380</v>
      </c>
      <c r="C17084" s="33" t="s">
        <v>563</v>
      </c>
      <c r="D17084" s="33" t="s">
        <v>564</v>
      </c>
      <c r="E17084" s="34">
        <v>2952409</v>
      </c>
      <c r="F17084" s="35">
        <v>1.0189999999999999</v>
      </c>
      <c r="G17084" s="34">
        <v>295.8</v>
      </c>
    </row>
    <row r="17085" spans="1:7">
      <c r="A17085" s="32">
        <v>2018</v>
      </c>
      <c r="B17085" s="32">
        <v>55380</v>
      </c>
      <c r="C17085" s="33" t="s">
        <v>563</v>
      </c>
      <c r="D17085" s="33" t="s">
        <v>564</v>
      </c>
      <c r="E17085" s="34">
        <v>1260177</v>
      </c>
      <c r="F17085" s="35">
        <v>1.0189999999999999</v>
      </c>
      <c r="G17085" s="34">
        <v>299.60000000000002</v>
      </c>
    </row>
    <row r="17086" spans="1:7">
      <c r="A17086" s="32">
        <v>2018</v>
      </c>
      <c r="B17086" s="32">
        <v>55380</v>
      </c>
      <c r="C17086" s="33" t="s">
        <v>563</v>
      </c>
      <c r="D17086" s="33" t="s">
        <v>564</v>
      </c>
      <c r="E17086" s="34">
        <v>1790420</v>
      </c>
      <c r="F17086" s="35">
        <v>1.0189999999999999</v>
      </c>
      <c r="G17086" s="34">
        <v>296.10000000000002</v>
      </c>
    </row>
    <row r="17087" spans="1:7">
      <c r="A17087" s="32">
        <v>2018</v>
      </c>
      <c r="B17087" s="32">
        <v>55381</v>
      </c>
      <c r="C17087" s="33" t="s">
        <v>565</v>
      </c>
      <c r="D17087" s="33" t="s">
        <v>566</v>
      </c>
      <c r="E17087" s="34">
        <v>535</v>
      </c>
      <c r="F17087" s="35">
        <v>5.74</v>
      </c>
      <c r="G17087" s="34" t="s">
        <v>364</v>
      </c>
    </row>
    <row r="17088" spans="1:7">
      <c r="A17088" s="32">
        <v>2018</v>
      </c>
      <c r="B17088" s="32">
        <v>55382</v>
      </c>
      <c r="C17088" s="33" t="s">
        <v>563</v>
      </c>
      <c r="D17088" s="33" t="s">
        <v>564</v>
      </c>
      <c r="E17088" s="34">
        <v>5348833</v>
      </c>
      <c r="F17088" s="35">
        <v>1.0249999999999999</v>
      </c>
      <c r="G17088" s="34">
        <v>364</v>
      </c>
    </row>
    <row r="17089" spans="1:7">
      <c r="A17089" s="32">
        <v>2018</v>
      </c>
      <c r="B17089" s="32">
        <v>55386</v>
      </c>
      <c r="C17089" s="33" t="s">
        <v>563</v>
      </c>
      <c r="D17089" s="33" t="s">
        <v>564</v>
      </c>
      <c r="E17089" s="34">
        <v>12102</v>
      </c>
      <c r="F17089" s="35">
        <v>1.0289999999999999</v>
      </c>
      <c r="G17089" s="34">
        <v>321.3</v>
      </c>
    </row>
    <row r="17090" spans="1:7">
      <c r="A17090" s="32">
        <v>2018</v>
      </c>
      <c r="B17090" s="32">
        <v>55386</v>
      </c>
      <c r="C17090" s="33" t="s">
        <v>563</v>
      </c>
      <c r="D17090" s="33" t="s">
        <v>564</v>
      </c>
      <c r="E17090" s="34">
        <v>957445</v>
      </c>
      <c r="F17090" s="35">
        <v>1.0289999999999999</v>
      </c>
      <c r="G17090" s="34">
        <v>230.9</v>
      </c>
    </row>
    <row r="17091" spans="1:7">
      <c r="A17091" s="32">
        <v>2018</v>
      </c>
      <c r="B17091" s="32">
        <v>55386</v>
      </c>
      <c r="C17091" s="33" t="s">
        <v>563</v>
      </c>
      <c r="D17091" s="33" t="s">
        <v>564</v>
      </c>
      <c r="E17091" s="34">
        <v>313943</v>
      </c>
      <c r="F17091" s="35">
        <v>1.0289999999999999</v>
      </c>
      <c r="G17091" s="34">
        <v>317.8</v>
      </c>
    </row>
    <row r="17092" spans="1:7">
      <c r="A17092" s="32">
        <v>2018</v>
      </c>
      <c r="B17092" s="32">
        <v>55386</v>
      </c>
      <c r="C17092" s="33" t="s">
        <v>563</v>
      </c>
      <c r="D17092" s="33" t="s">
        <v>564</v>
      </c>
      <c r="E17092" s="34">
        <v>183451</v>
      </c>
      <c r="F17092" s="35">
        <v>1.0289999999999999</v>
      </c>
      <c r="G17092" s="34">
        <v>308.7</v>
      </c>
    </row>
    <row r="17093" spans="1:7">
      <c r="A17093" s="32">
        <v>2018</v>
      </c>
      <c r="B17093" s="32">
        <v>55386</v>
      </c>
      <c r="C17093" s="33" t="s">
        <v>563</v>
      </c>
      <c r="D17093" s="33" t="s">
        <v>564</v>
      </c>
      <c r="E17093" s="34">
        <v>112248</v>
      </c>
      <c r="F17093" s="35">
        <v>1.0289999999999999</v>
      </c>
      <c r="G17093" s="34">
        <v>321.10000000000002</v>
      </c>
    </row>
    <row r="17094" spans="1:7">
      <c r="A17094" s="32">
        <v>2018</v>
      </c>
      <c r="B17094" s="32">
        <v>55386</v>
      </c>
      <c r="C17094" s="33" t="s">
        <v>563</v>
      </c>
      <c r="D17094" s="33" t="s">
        <v>564</v>
      </c>
      <c r="E17094" s="34">
        <v>15004</v>
      </c>
      <c r="F17094" s="35">
        <v>1.0289999999999999</v>
      </c>
      <c r="G17094" s="34">
        <v>319</v>
      </c>
    </row>
    <row r="17095" spans="1:7">
      <c r="A17095" s="32">
        <v>2018</v>
      </c>
      <c r="B17095" s="32">
        <v>55386</v>
      </c>
      <c r="C17095" s="33" t="s">
        <v>563</v>
      </c>
      <c r="D17095" s="33" t="s">
        <v>564</v>
      </c>
      <c r="E17095" s="34">
        <v>16128</v>
      </c>
      <c r="F17095" s="35">
        <v>1.0289999999999999</v>
      </c>
      <c r="G17095" s="34">
        <v>228.9</v>
      </c>
    </row>
    <row r="17096" spans="1:7">
      <c r="A17096" s="32">
        <v>2018</v>
      </c>
      <c r="B17096" s="32">
        <v>55386</v>
      </c>
      <c r="C17096" s="33" t="s">
        <v>563</v>
      </c>
      <c r="D17096" s="33" t="s">
        <v>564</v>
      </c>
      <c r="E17096" s="34">
        <v>24741</v>
      </c>
      <c r="F17096" s="35">
        <v>1.0289999999999999</v>
      </c>
      <c r="G17096" s="34">
        <v>275</v>
      </c>
    </row>
    <row r="17097" spans="1:7">
      <c r="A17097" s="32">
        <v>2018</v>
      </c>
      <c r="B17097" s="32">
        <v>55386</v>
      </c>
      <c r="C17097" s="33" t="s">
        <v>563</v>
      </c>
      <c r="D17097" s="33" t="s">
        <v>564</v>
      </c>
      <c r="E17097" s="34">
        <v>43136</v>
      </c>
      <c r="F17097" s="35">
        <v>1.0289999999999999</v>
      </c>
      <c r="G17097" s="34">
        <v>258.3</v>
      </c>
    </row>
    <row r="17098" spans="1:7">
      <c r="A17098" s="32">
        <v>2018</v>
      </c>
      <c r="B17098" s="32">
        <v>55386</v>
      </c>
      <c r="C17098" s="33" t="s">
        <v>563</v>
      </c>
      <c r="D17098" s="33" t="s">
        <v>564</v>
      </c>
      <c r="E17098" s="34">
        <v>49815</v>
      </c>
      <c r="F17098" s="35">
        <v>1.0289999999999999</v>
      </c>
      <c r="G17098" s="34">
        <v>239.8</v>
      </c>
    </row>
    <row r="17099" spans="1:7">
      <c r="A17099" s="32">
        <v>2018</v>
      </c>
      <c r="B17099" s="32">
        <v>55386</v>
      </c>
      <c r="C17099" s="33" t="s">
        <v>563</v>
      </c>
      <c r="D17099" s="33" t="s">
        <v>564</v>
      </c>
      <c r="E17099" s="34">
        <v>55907</v>
      </c>
      <c r="F17099" s="35">
        <v>1.0289999999999999</v>
      </c>
      <c r="G17099" s="34">
        <v>305.7</v>
      </c>
    </row>
    <row r="17100" spans="1:7">
      <c r="A17100" s="32">
        <v>2018</v>
      </c>
      <c r="B17100" s="32">
        <v>55386</v>
      </c>
      <c r="C17100" s="33" t="s">
        <v>563</v>
      </c>
      <c r="D17100" s="33" t="s">
        <v>564</v>
      </c>
      <c r="E17100" s="34">
        <v>63953</v>
      </c>
      <c r="F17100" s="35">
        <v>1.0289999999999999</v>
      </c>
      <c r="G17100" s="34">
        <v>255.9</v>
      </c>
    </row>
    <row r="17101" spans="1:7">
      <c r="A17101" s="32">
        <v>2018</v>
      </c>
      <c r="B17101" s="32">
        <v>55391</v>
      </c>
      <c r="C17101" s="33" t="s">
        <v>563</v>
      </c>
      <c r="D17101" s="33" t="s">
        <v>564</v>
      </c>
      <c r="E17101" s="34">
        <v>633509</v>
      </c>
      <c r="F17101" s="35">
        <v>1.0109999999999999</v>
      </c>
      <c r="G17101" s="34" t="s">
        <v>364</v>
      </c>
    </row>
    <row r="17102" spans="1:7">
      <c r="A17102" s="32">
        <v>2018</v>
      </c>
      <c r="B17102" s="32">
        <v>55392</v>
      </c>
      <c r="C17102" s="33" t="s">
        <v>563</v>
      </c>
      <c r="D17102" s="33" t="s">
        <v>564</v>
      </c>
      <c r="E17102" s="34">
        <v>581165</v>
      </c>
      <c r="F17102" s="35">
        <v>1.0109999999999999</v>
      </c>
      <c r="G17102" s="34" t="s">
        <v>364</v>
      </c>
    </row>
    <row r="17103" spans="1:7">
      <c r="A17103" s="32">
        <v>2018</v>
      </c>
      <c r="B17103" s="32">
        <v>55393</v>
      </c>
      <c r="C17103" s="33" t="s">
        <v>563</v>
      </c>
      <c r="D17103" s="33" t="s">
        <v>564</v>
      </c>
      <c r="E17103" s="34">
        <v>1584832</v>
      </c>
      <c r="F17103" s="35">
        <v>1.0349999999999999</v>
      </c>
      <c r="G17103" s="34" t="s">
        <v>364</v>
      </c>
    </row>
    <row r="17104" spans="1:7">
      <c r="A17104" s="32">
        <v>2018</v>
      </c>
      <c r="B17104" s="32">
        <v>55395</v>
      </c>
      <c r="C17104" s="33" t="s">
        <v>563</v>
      </c>
      <c r="D17104" s="33" t="s">
        <v>564</v>
      </c>
      <c r="E17104" s="34">
        <v>72791</v>
      </c>
      <c r="F17104" s="35">
        <v>1.008</v>
      </c>
      <c r="G17104" s="34" t="s">
        <v>364</v>
      </c>
    </row>
    <row r="17105" spans="1:7">
      <c r="A17105" s="32">
        <v>2018</v>
      </c>
      <c r="B17105" s="32">
        <v>55397</v>
      </c>
      <c r="C17105" s="33" t="s">
        <v>563</v>
      </c>
      <c r="D17105" s="33" t="s">
        <v>564</v>
      </c>
      <c r="E17105" s="34">
        <v>2251972</v>
      </c>
      <c r="F17105" s="35">
        <v>1.0589999999999999</v>
      </c>
      <c r="G17105" s="34" t="s">
        <v>364</v>
      </c>
    </row>
    <row r="17106" spans="1:7">
      <c r="A17106" s="32">
        <v>2018</v>
      </c>
      <c r="B17106" s="32">
        <v>55400</v>
      </c>
      <c r="C17106" s="33" t="s">
        <v>563</v>
      </c>
      <c r="D17106" s="33" t="s">
        <v>564</v>
      </c>
      <c r="E17106" s="34">
        <v>2216029</v>
      </c>
      <c r="F17106" s="35">
        <v>1</v>
      </c>
      <c r="G17106" s="34" t="s">
        <v>364</v>
      </c>
    </row>
    <row r="17107" spans="1:7">
      <c r="A17107" s="32">
        <v>2018</v>
      </c>
      <c r="B17107" s="32">
        <v>55401</v>
      </c>
      <c r="C17107" s="33" t="s">
        <v>563</v>
      </c>
      <c r="D17107" s="33" t="s">
        <v>564</v>
      </c>
      <c r="E17107" s="34">
        <v>664967</v>
      </c>
      <c r="F17107" s="35">
        <v>1.032</v>
      </c>
      <c r="G17107" s="34" t="s">
        <v>364</v>
      </c>
    </row>
    <row r="17108" spans="1:7">
      <c r="A17108" s="32">
        <v>2018</v>
      </c>
      <c r="B17108" s="32">
        <v>55402</v>
      </c>
      <c r="C17108" s="33" t="s">
        <v>563</v>
      </c>
      <c r="D17108" s="33" t="s">
        <v>564</v>
      </c>
      <c r="E17108" s="34">
        <v>1023295</v>
      </c>
      <c r="F17108" s="35">
        <v>1.01</v>
      </c>
      <c r="G17108" s="34">
        <v>327.2</v>
      </c>
    </row>
    <row r="17109" spans="1:7">
      <c r="A17109" s="32">
        <v>2018</v>
      </c>
      <c r="B17109" s="32">
        <v>55404</v>
      </c>
      <c r="C17109" s="33" t="s">
        <v>563</v>
      </c>
      <c r="D17109" s="33" t="s">
        <v>564</v>
      </c>
      <c r="E17109" s="34">
        <v>2337442</v>
      </c>
      <c r="F17109" s="35">
        <v>1.0329999999999999</v>
      </c>
      <c r="G17109" s="34" t="s">
        <v>364</v>
      </c>
    </row>
    <row r="17110" spans="1:7">
      <c r="A17110" s="32">
        <v>2018</v>
      </c>
      <c r="B17110" s="32">
        <v>55405</v>
      </c>
      <c r="C17110" s="33" t="s">
        <v>563</v>
      </c>
      <c r="D17110" s="33" t="s">
        <v>564</v>
      </c>
      <c r="E17110" s="34">
        <v>2479004</v>
      </c>
      <c r="F17110" s="35">
        <v>1.028</v>
      </c>
      <c r="G17110" s="34" t="s">
        <v>364</v>
      </c>
    </row>
    <row r="17111" spans="1:7">
      <c r="A17111" s="32">
        <v>2018</v>
      </c>
      <c r="B17111" s="32">
        <v>55406</v>
      </c>
      <c r="C17111" s="33" t="s">
        <v>563</v>
      </c>
      <c r="D17111" s="33" t="s">
        <v>564</v>
      </c>
      <c r="E17111" s="34">
        <v>1745356</v>
      </c>
      <c r="F17111" s="35">
        <v>1.0249999999999999</v>
      </c>
      <c r="G17111" s="34" t="s">
        <v>364</v>
      </c>
    </row>
    <row r="17112" spans="1:7">
      <c r="A17112" s="32">
        <v>2018</v>
      </c>
      <c r="B17112" s="32">
        <v>55411</v>
      </c>
      <c r="C17112" s="33" t="s">
        <v>563</v>
      </c>
      <c r="D17112" s="33" t="s">
        <v>564</v>
      </c>
      <c r="E17112" s="34">
        <v>3123387</v>
      </c>
      <c r="F17112" s="35">
        <v>1.0229999999999999</v>
      </c>
      <c r="G17112" s="34" t="s">
        <v>364</v>
      </c>
    </row>
    <row r="17113" spans="1:7">
      <c r="A17113" s="32">
        <v>2018</v>
      </c>
      <c r="B17113" s="32">
        <v>55412</v>
      </c>
      <c r="C17113" s="33" t="s">
        <v>563</v>
      </c>
      <c r="D17113" s="33" t="s">
        <v>564</v>
      </c>
      <c r="E17113" s="34">
        <v>750000</v>
      </c>
      <c r="F17113" s="35">
        <v>1.0229999999999999</v>
      </c>
      <c r="G17113" s="34">
        <v>460</v>
      </c>
    </row>
    <row r="17114" spans="1:7">
      <c r="A17114" s="32">
        <v>2018</v>
      </c>
      <c r="B17114" s="32">
        <v>55412</v>
      </c>
      <c r="C17114" s="33" t="s">
        <v>563</v>
      </c>
      <c r="D17114" s="33" t="s">
        <v>564</v>
      </c>
      <c r="E17114" s="34">
        <v>750000</v>
      </c>
      <c r="F17114" s="35">
        <v>1.0229999999999999</v>
      </c>
      <c r="G17114" s="34">
        <v>460</v>
      </c>
    </row>
    <row r="17115" spans="1:7">
      <c r="A17115" s="32">
        <v>2018</v>
      </c>
      <c r="B17115" s="32">
        <v>55412</v>
      </c>
      <c r="C17115" s="33" t="s">
        <v>563</v>
      </c>
      <c r="D17115" s="33" t="s">
        <v>564</v>
      </c>
      <c r="E17115" s="34">
        <v>357052</v>
      </c>
      <c r="F17115" s="35">
        <v>1.0229999999999999</v>
      </c>
      <c r="G17115" s="34">
        <v>460</v>
      </c>
    </row>
    <row r="17116" spans="1:7">
      <c r="A17116" s="32">
        <v>2018</v>
      </c>
      <c r="B17116" s="32">
        <v>55412</v>
      </c>
      <c r="C17116" s="33" t="s">
        <v>563</v>
      </c>
      <c r="D17116" s="33" t="s">
        <v>564</v>
      </c>
      <c r="E17116" s="34">
        <v>408674</v>
      </c>
      <c r="F17116" s="35">
        <v>1.0229999999999999</v>
      </c>
      <c r="G17116" s="34">
        <v>460</v>
      </c>
    </row>
    <row r="17117" spans="1:7">
      <c r="A17117" s="32">
        <v>2018</v>
      </c>
      <c r="B17117" s="32">
        <v>55414</v>
      </c>
      <c r="C17117" s="33" t="s">
        <v>563</v>
      </c>
      <c r="D17117" s="33" t="s">
        <v>564</v>
      </c>
      <c r="E17117" s="34">
        <v>1067666</v>
      </c>
      <c r="F17117" s="35">
        <v>1.0209999999999999</v>
      </c>
      <c r="G17117" s="34" t="s">
        <v>364</v>
      </c>
    </row>
    <row r="17118" spans="1:7">
      <c r="A17118" s="32">
        <v>2018</v>
      </c>
      <c r="B17118" s="32">
        <v>55415</v>
      </c>
      <c r="C17118" s="33" t="s">
        <v>563</v>
      </c>
      <c r="D17118" s="33" t="s">
        <v>564</v>
      </c>
      <c r="E17118" s="34">
        <v>1216015</v>
      </c>
      <c r="F17118" s="35">
        <v>1.0209999999999999</v>
      </c>
      <c r="G17118" s="34" t="s">
        <v>364</v>
      </c>
    </row>
    <row r="17119" spans="1:7">
      <c r="A17119" s="32">
        <v>2018</v>
      </c>
      <c r="B17119" s="32">
        <v>55417</v>
      </c>
      <c r="C17119" s="33" t="s">
        <v>563</v>
      </c>
      <c r="D17119" s="33" t="s">
        <v>564</v>
      </c>
      <c r="E17119" s="34">
        <v>11091</v>
      </c>
      <c r="F17119" s="35">
        <v>1.0209999999999999</v>
      </c>
      <c r="G17119" s="34">
        <v>1215</v>
      </c>
    </row>
    <row r="17120" spans="1:7">
      <c r="A17120" s="32">
        <v>2018</v>
      </c>
      <c r="B17120" s="32">
        <v>55418</v>
      </c>
      <c r="C17120" s="33" t="s">
        <v>563</v>
      </c>
      <c r="D17120" s="33" t="s">
        <v>564</v>
      </c>
      <c r="E17120" s="34">
        <v>1197710</v>
      </c>
      <c r="F17120" s="35">
        <v>1.0129999999999999</v>
      </c>
      <c r="G17120" s="34">
        <v>328.5</v>
      </c>
    </row>
    <row r="17121" spans="1:7">
      <c r="A17121" s="32">
        <v>2018</v>
      </c>
      <c r="B17121" s="32">
        <v>55418</v>
      </c>
      <c r="C17121" s="33" t="s">
        <v>563</v>
      </c>
      <c r="D17121" s="33" t="s">
        <v>564</v>
      </c>
      <c r="E17121" s="34">
        <v>1296253</v>
      </c>
      <c r="F17121" s="35">
        <v>1.0209999999999999</v>
      </c>
      <c r="G17121" s="34">
        <v>304.60000000000002</v>
      </c>
    </row>
    <row r="17122" spans="1:7">
      <c r="A17122" s="32">
        <v>2018</v>
      </c>
      <c r="B17122" s="32">
        <v>55419</v>
      </c>
      <c r="C17122" s="33" t="s">
        <v>563</v>
      </c>
      <c r="D17122" s="33" t="s">
        <v>564</v>
      </c>
      <c r="E17122" s="34">
        <v>3379046</v>
      </c>
      <c r="F17122" s="35">
        <v>1.05</v>
      </c>
      <c r="G17122" s="34" t="s">
        <v>364</v>
      </c>
    </row>
    <row r="17123" spans="1:7">
      <c r="A17123" s="32">
        <v>2018</v>
      </c>
      <c r="B17123" s="32">
        <v>55433</v>
      </c>
      <c r="C17123" s="33" t="s">
        <v>563</v>
      </c>
      <c r="D17123" s="33" t="s">
        <v>564</v>
      </c>
      <c r="E17123" s="34">
        <v>231824</v>
      </c>
      <c r="F17123" s="35">
        <v>1.04</v>
      </c>
      <c r="G17123" s="34" t="s">
        <v>364</v>
      </c>
    </row>
    <row r="17124" spans="1:7">
      <c r="A17124" s="32">
        <v>2018</v>
      </c>
      <c r="B17124" s="32">
        <v>55438</v>
      </c>
      <c r="C17124" s="33" t="s">
        <v>563</v>
      </c>
      <c r="D17124" s="33" t="s">
        <v>564</v>
      </c>
      <c r="E17124" s="34">
        <v>338858</v>
      </c>
      <c r="F17124" s="35">
        <v>1.044</v>
      </c>
      <c r="G17124" s="34" t="s">
        <v>364</v>
      </c>
    </row>
    <row r="17125" spans="1:7">
      <c r="A17125" s="32">
        <v>2018</v>
      </c>
      <c r="B17125" s="32">
        <v>55439</v>
      </c>
      <c r="C17125" s="33" t="s">
        <v>563</v>
      </c>
      <c r="D17125" s="33" t="s">
        <v>564</v>
      </c>
      <c r="E17125" s="34">
        <v>3692688</v>
      </c>
      <c r="F17125" s="35">
        <v>1.0329999999999999</v>
      </c>
      <c r="G17125" s="34" t="s">
        <v>364</v>
      </c>
    </row>
    <row r="17126" spans="1:7">
      <c r="A17126" s="32">
        <v>2018</v>
      </c>
      <c r="B17126" s="32">
        <v>55440</v>
      </c>
      <c r="C17126" s="33" t="s">
        <v>563</v>
      </c>
      <c r="D17126" s="33" t="s">
        <v>564</v>
      </c>
      <c r="E17126" s="34">
        <v>2893411</v>
      </c>
      <c r="F17126" s="35">
        <v>1.024</v>
      </c>
      <c r="G17126" s="34" t="s">
        <v>364</v>
      </c>
    </row>
    <row r="17127" spans="1:7">
      <c r="A17127" s="32">
        <v>2018</v>
      </c>
      <c r="B17127" s="32">
        <v>55451</v>
      </c>
      <c r="C17127" s="33" t="s">
        <v>563</v>
      </c>
      <c r="D17127" s="33" t="s">
        <v>564</v>
      </c>
      <c r="E17127" s="34">
        <v>3491318</v>
      </c>
      <c r="F17127" s="35">
        <v>1</v>
      </c>
      <c r="G17127" s="34">
        <v>291.5</v>
      </c>
    </row>
    <row r="17128" spans="1:7">
      <c r="A17128" s="32">
        <v>2018</v>
      </c>
      <c r="B17128" s="32">
        <v>55453</v>
      </c>
      <c r="C17128" s="33" t="s">
        <v>563</v>
      </c>
      <c r="D17128" s="33" t="s">
        <v>564</v>
      </c>
      <c r="E17128" s="34">
        <v>115958</v>
      </c>
      <c r="F17128" s="35">
        <v>1.0569999999999999</v>
      </c>
      <c r="G17128" s="34" t="s">
        <v>364</v>
      </c>
    </row>
    <row r="17129" spans="1:7">
      <c r="A17129" s="32">
        <v>2018</v>
      </c>
      <c r="B17129" s="32">
        <v>55455</v>
      </c>
      <c r="C17129" s="33" t="s">
        <v>563</v>
      </c>
      <c r="D17129" s="33" t="s">
        <v>564</v>
      </c>
      <c r="E17129" s="34">
        <v>2326347</v>
      </c>
      <c r="F17129" s="35">
        <v>1.034</v>
      </c>
      <c r="G17129" s="34">
        <v>313.89999999999998</v>
      </c>
    </row>
    <row r="17130" spans="1:7">
      <c r="A17130" s="32">
        <v>2018</v>
      </c>
      <c r="B17130" s="32">
        <v>55457</v>
      </c>
      <c r="C17130" s="33" t="s">
        <v>563</v>
      </c>
      <c r="D17130" s="33" t="s">
        <v>564</v>
      </c>
      <c r="E17130" s="34">
        <v>2224024</v>
      </c>
      <c r="F17130" s="35">
        <v>1.042</v>
      </c>
      <c r="G17130" s="34">
        <v>205.4</v>
      </c>
    </row>
    <row r="17131" spans="1:7">
      <c r="A17131" s="32">
        <v>2018</v>
      </c>
      <c r="B17131" s="32">
        <v>55463</v>
      </c>
      <c r="C17131" s="33" t="s">
        <v>563</v>
      </c>
      <c r="D17131" s="33" t="s">
        <v>564</v>
      </c>
      <c r="E17131" s="34">
        <v>4163666</v>
      </c>
      <c r="F17131" s="35">
        <v>1.03</v>
      </c>
      <c r="G17131" s="34">
        <v>211.1</v>
      </c>
    </row>
    <row r="17132" spans="1:7">
      <c r="A17132" s="32">
        <v>2018</v>
      </c>
      <c r="B17132" s="32">
        <v>55464</v>
      </c>
      <c r="C17132" s="33" t="s">
        <v>563</v>
      </c>
      <c r="D17132" s="33" t="s">
        <v>564</v>
      </c>
      <c r="E17132" s="34">
        <v>1494253</v>
      </c>
      <c r="F17132" s="35">
        <v>1.03</v>
      </c>
      <c r="G17132" s="34" t="s">
        <v>364</v>
      </c>
    </row>
    <row r="17133" spans="1:7">
      <c r="A17133" s="32">
        <v>2018</v>
      </c>
      <c r="B17133" s="32">
        <v>55464</v>
      </c>
      <c r="C17133" s="33" t="s">
        <v>563</v>
      </c>
      <c r="D17133" s="33" t="s">
        <v>564</v>
      </c>
      <c r="E17133" s="34">
        <v>1769948</v>
      </c>
      <c r="F17133" s="35">
        <v>1.03</v>
      </c>
      <c r="G17133" s="34" t="s">
        <v>364</v>
      </c>
    </row>
    <row r="17134" spans="1:7">
      <c r="A17134" s="32">
        <v>2018</v>
      </c>
      <c r="B17134" s="32">
        <v>55464</v>
      </c>
      <c r="C17134" s="33" t="s">
        <v>563</v>
      </c>
      <c r="D17134" s="33" t="s">
        <v>564</v>
      </c>
      <c r="E17134" s="34">
        <v>2835340</v>
      </c>
      <c r="F17134" s="35">
        <v>1.03</v>
      </c>
      <c r="G17134" s="34" t="s">
        <v>364</v>
      </c>
    </row>
    <row r="17135" spans="1:7">
      <c r="A17135" s="32">
        <v>2018</v>
      </c>
      <c r="B17135" s="32">
        <v>55467</v>
      </c>
      <c r="C17135" s="33" t="s">
        <v>563</v>
      </c>
      <c r="D17135" s="33" t="s">
        <v>564</v>
      </c>
      <c r="E17135" s="34">
        <v>1461021</v>
      </c>
      <c r="F17135" s="35">
        <v>1.05</v>
      </c>
      <c r="G17135" s="34">
        <v>296.3</v>
      </c>
    </row>
    <row r="17136" spans="1:7">
      <c r="A17136" s="32">
        <v>2018</v>
      </c>
      <c r="B17136" s="32">
        <v>55467</v>
      </c>
      <c r="C17136" s="33" t="s">
        <v>563</v>
      </c>
      <c r="D17136" s="33" t="s">
        <v>564</v>
      </c>
      <c r="E17136" s="34">
        <v>1127118</v>
      </c>
      <c r="F17136" s="35">
        <v>1.048</v>
      </c>
      <c r="G17136" s="34">
        <v>295.3</v>
      </c>
    </row>
    <row r="17137" spans="1:7">
      <c r="A17137" s="32">
        <v>2018</v>
      </c>
      <c r="B17137" s="32">
        <v>55467</v>
      </c>
      <c r="C17137" s="33" t="s">
        <v>563</v>
      </c>
      <c r="D17137" s="33" t="s">
        <v>564</v>
      </c>
      <c r="E17137" s="34">
        <v>61</v>
      </c>
      <c r="F17137" s="35">
        <v>1.0329999999999999</v>
      </c>
      <c r="G17137" s="34">
        <v>462.3</v>
      </c>
    </row>
    <row r="17138" spans="1:7">
      <c r="A17138" s="32">
        <v>2018</v>
      </c>
      <c r="B17138" s="32">
        <v>55467</v>
      </c>
      <c r="C17138" s="33" t="s">
        <v>563</v>
      </c>
      <c r="D17138" s="33" t="s">
        <v>564</v>
      </c>
      <c r="E17138" s="34">
        <v>59</v>
      </c>
      <c r="F17138" s="35">
        <v>1.034</v>
      </c>
      <c r="G17138" s="34">
        <v>443.4</v>
      </c>
    </row>
    <row r="17139" spans="1:7">
      <c r="A17139" s="32">
        <v>2018</v>
      </c>
      <c r="B17139" s="32">
        <v>55470</v>
      </c>
      <c r="C17139" s="33" t="s">
        <v>563</v>
      </c>
      <c r="D17139" s="33" t="s">
        <v>564</v>
      </c>
      <c r="E17139" s="34">
        <v>3825703</v>
      </c>
      <c r="F17139" s="35">
        <v>1.0229999999999999</v>
      </c>
      <c r="G17139" s="34" t="s">
        <v>364</v>
      </c>
    </row>
    <row r="17140" spans="1:7">
      <c r="A17140" s="32">
        <v>2018</v>
      </c>
      <c r="B17140" s="32">
        <v>55479</v>
      </c>
      <c r="C17140" s="33" t="s">
        <v>363</v>
      </c>
      <c r="D17140" s="33" t="s">
        <v>354</v>
      </c>
      <c r="E17140" s="34">
        <v>44178</v>
      </c>
      <c r="F17140" s="35">
        <v>16.079999999999998</v>
      </c>
      <c r="G17140" s="34" t="s">
        <v>364</v>
      </c>
    </row>
    <row r="17141" spans="1:7">
      <c r="A17141" s="32">
        <v>2018</v>
      </c>
      <c r="B17141" s="32">
        <v>55479</v>
      </c>
      <c r="C17141" s="33" t="s">
        <v>563</v>
      </c>
      <c r="D17141" s="33" t="s">
        <v>564</v>
      </c>
      <c r="E17141" s="34">
        <v>539</v>
      </c>
      <c r="F17141" s="35">
        <v>1.04</v>
      </c>
      <c r="G17141" s="34" t="s">
        <v>364</v>
      </c>
    </row>
    <row r="17142" spans="1:7">
      <c r="A17142" s="32">
        <v>2018</v>
      </c>
      <c r="B17142" s="32">
        <v>55480</v>
      </c>
      <c r="C17142" s="33" t="s">
        <v>563</v>
      </c>
      <c r="D17142" s="33" t="s">
        <v>564</v>
      </c>
      <c r="E17142" s="34">
        <v>3416251</v>
      </c>
      <c r="F17142" s="35">
        <v>1.032</v>
      </c>
      <c r="G17142" s="34" t="s">
        <v>364</v>
      </c>
    </row>
    <row r="17143" spans="1:7">
      <c r="A17143" s="32">
        <v>2018</v>
      </c>
      <c r="B17143" s="32">
        <v>55481</v>
      </c>
      <c r="C17143" s="33" t="s">
        <v>563</v>
      </c>
      <c r="D17143" s="33" t="s">
        <v>564</v>
      </c>
      <c r="E17143" s="34">
        <v>907000</v>
      </c>
      <c r="F17143" s="35">
        <v>1.0189999999999999</v>
      </c>
      <c r="G17143" s="34" t="s">
        <v>364</v>
      </c>
    </row>
    <row r="17144" spans="1:7">
      <c r="A17144" s="32">
        <v>2018</v>
      </c>
      <c r="B17144" s="32">
        <v>55481</v>
      </c>
      <c r="C17144" s="33" t="s">
        <v>563</v>
      </c>
      <c r="D17144" s="33" t="s">
        <v>564</v>
      </c>
      <c r="E17144" s="34">
        <v>1534420</v>
      </c>
      <c r="F17144" s="35">
        <v>1.0549999999999999</v>
      </c>
      <c r="G17144" s="34" t="s">
        <v>364</v>
      </c>
    </row>
    <row r="17145" spans="1:7">
      <c r="A17145" s="32">
        <v>2018</v>
      </c>
      <c r="B17145" s="32">
        <v>55482</v>
      </c>
      <c r="C17145" s="33" t="s">
        <v>563</v>
      </c>
      <c r="D17145" s="33" t="s">
        <v>564</v>
      </c>
      <c r="E17145" s="34">
        <v>2440</v>
      </c>
      <c r="F17145" s="35">
        <v>1.0640000000000001</v>
      </c>
      <c r="G17145" s="34">
        <v>138.69999999999999</v>
      </c>
    </row>
    <row r="17146" spans="1:7">
      <c r="A17146" s="32">
        <v>2018</v>
      </c>
      <c r="B17146" s="32">
        <v>55482</v>
      </c>
      <c r="C17146" s="33" t="s">
        <v>563</v>
      </c>
      <c r="D17146" s="33" t="s">
        <v>564</v>
      </c>
      <c r="E17146" s="34">
        <v>19</v>
      </c>
      <c r="F17146" s="35">
        <v>1.087</v>
      </c>
      <c r="G17146" s="34">
        <v>154.19999999999999</v>
      </c>
    </row>
    <row r="17147" spans="1:7">
      <c r="A17147" s="32">
        <v>2018</v>
      </c>
      <c r="B17147" s="32">
        <v>55482</v>
      </c>
      <c r="C17147" s="33" t="s">
        <v>563</v>
      </c>
      <c r="D17147" s="33" t="s">
        <v>564</v>
      </c>
      <c r="E17147" s="34">
        <v>10454</v>
      </c>
      <c r="F17147" s="35">
        <v>1.073</v>
      </c>
      <c r="G17147" s="34">
        <v>120.8</v>
      </c>
    </row>
    <row r="17148" spans="1:7">
      <c r="A17148" s="32">
        <v>2018</v>
      </c>
      <c r="B17148" s="32">
        <v>55482</v>
      </c>
      <c r="C17148" s="33" t="s">
        <v>563</v>
      </c>
      <c r="D17148" s="33" t="s">
        <v>564</v>
      </c>
      <c r="E17148" s="34">
        <v>21033</v>
      </c>
      <c r="F17148" s="35">
        <v>1.0720000000000001</v>
      </c>
      <c r="G17148" s="34">
        <v>139.4</v>
      </c>
    </row>
    <row r="17149" spans="1:7">
      <c r="A17149" s="32">
        <v>2018</v>
      </c>
      <c r="B17149" s="32">
        <v>55482</v>
      </c>
      <c r="C17149" s="33" t="s">
        <v>563</v>
      </c>
      <c r="D17149" s="33" t="s">
        <v>564</v>
      </c>
      <c r="E17149" s="34">
        <v>561</v>
      </c>
      <c r="F17149" s="35">
        <v>1.083</v>
      </c>
      <c r="G17149" s="34">
        <v>179.2</v>
      </c>
    </row>
    <row r="17150" spans="1:7">
      <c r="A17150" s="32">
        <v>2018</v>
      </c>
      <c r="B17150" s="32">
        <v>55482</v>
      </c>
      <c r="C17150" s="33" t="s">
        <v>563</v>
      </c>
      <c r="D17150" s="33" t="s">
        <v>564</v>
      </c>
      <c r="E17150" s="34">
        <v>498</v>
      </c>
      <c r="F17150" s="35">
        <v>1.083</v>
      </c>
      <c r="G17150" s="34">
        <v>100.6</v>
      </c>
    </row>
    <row r="17151" spans="1:7">
      <c r="A17151" s="32">
        <v>2018</v>
      </c>
      <c r="B17151" s="32">
        <v>55482</v>
      </c>
      <c r="C17151" s="33" t="s">
        <v>563</v>
      </c>
      <c r="D17151" s="33" t="s">
        <v>564</v>
      </c>
      <c r="E17151" s="34">
        <v>249</v>
      </c>
      <c r="F17151" s="35">
        <v>1.083</v>
      </c>
      <c r="G17151" s="34">
        <v>126.6</v>
      </c>
    </row>
    <row r="17152" spans="1:7">
      <c r="A17152" s="32">
        <v>2018</v>
      </c>
      <c r="B17152" s="32">
        <v>55482</v>
      </c>
      <c r="C17152" s="33" t="s">
        <v>563</v>
      </c>
      <c r="D17152" s="33" t="s">
        <v>564</v>
      </c>
      <c r="E17152" s="34">
        <v>2992</v>
      </c>
      <c r="F17152" s="35">
        <v>1.0049999999999999</v>
      </c>
      <c r="G17152" s="34">
        <v>168.2</v>
      </c>
    </row>
    <row r="17153" spans="1:7">
      <c r="A17153" s="32">
        <v>2018</v>
      </c>
      <c r="B17153" s="32">
        <v>55482</v>
      </c>
      <c r="C17153" s="33" t="s">
        <v>563</v>
      </c>
      <c r="D17153" s="33" t="s">
        <v>564</v>
      </c>
      <c r="E17153" s="34">
        <v>14</v>
      </c>
      <c r="F17153" s="35">
        <v>1.0049999999999999</v>
      </c>
      <c r="G17153" s="34">
        <v>188.1</v>
      </c>
    </row>
    <row r="17154" spans="1:7">
      <c r="A17154" s="32">
        <v>2018</v>
      </c>
      <c r="B17154" s="32">
        <v>55482</v>
      </c>
      <c r="C17154" s="33" t="s">
        <v>563</v>
      </c>
      <c r="D17154" s="33" t="s">
        <v>564</v>
      </c>
      <c r="E17154" s="34">
        <v>997</v>
      </c>
      <c r="F17154" s="35">
        <v>1.0049999999999999</v>
      </c>
      <c r="G17154" s="34">
        <v>168.2</v>
      </c>
    </row>
    <row r="17155" spans="1:7">
      <c r="A17155" s="32">
        <v>2018</v>
      </c>
      <c r="B17155" s="32">
        <v>55482</v>
      </c>
      <c r="C17155" s="33" t="s">
        <v>563</v>
      </c>
      <c r="D17155" s="33" t="s">
        <v>564</v>
      </c>
      <c r="E17155" s="34">
        <v>227318</v>
      </c>
      <c r="F17155" s="35">
        <v>1.0640000000000001</v>
      </c>
      <c r="G17155" s="34">
        <v>154.6</v>
      </c>
    </row>
    <row r="17156" spans="1:7">
      <c r="A17156" s="32">
        <v>2018</v>
      </c>
      <c r="B17156" s="32">
        <v>55496</v>
      </c>
      <c r="C17156" s="33" t="s">
        <v>563</v>
      </c>
      <c r="D17156" s="33" t="s">
        <v>564</v>
      </c>
      <c r="E17156" s="34">
        <v>40445</v>
      </c>
      <c r="F17156" s="35">
        <v>1.0269999999999999</v>
      </c>
      <c r="G17156" s="34">
        <v>409.8</v>
      </c>
    </row>
    <row r="17157" spans="1:7">
      <c r="A17157" s="32">
        <v>2018</v>
      </c>
      <c r="B17157" s="32">
        <v>55501</v>
      </c>
      <c r="C17157" s="33" t="s">
        <v>563</v>
      </c>
      <c r="D17157" s="33" t="s">
        <v>564</v>
      </c>
      <c r="E17157" s="34">
        <v>2014321</v>
      </c>
      <c r="F17157" s="35">
        <v>1.018</v>
      </c>
      <c r="G17157" s="34" t="s">
        <v>364</v>
      </c>
    </row>
    <row r="17158" spans="1:7">
      <c r="A17158" s="32">
        <v>2018</v>
      </c>
      <c r="B17158" s="32">
        <v>55501</v>
      </c>
      <c r="C17158" s="33" t="s">
        <v>563</v>
      </c>
      <c r="D17158" s="33" t="s">
        <v>564</v>
      </c>
      <c r="E17158" s="34">
        <v>2306373</v>
      </c>
      <c r="F17158" s="35">
        <v>1.0349999999999999</v>
      </c>
      <c r="G17158" s="34" t="s">
        <v>364</v>
      </c>
    </row>
    <row r="17159" spans="1:7">
      <c r="A17159" s="32">
        <v>2018</v>
      </c>
      <c r="B17159" s="32">
        <v>55502</v>
      </c>
      <c r="C17159" s="33" t="s">
        <v>563</v>
      </c>
      <c r="D17159" s="33" t="s">
        <v>564</v>
      </c>
      <c r="E17159" s="34">
        <v>4070093</v>
      </c>
      <c r="F17159" s="35">
        <v>1.07</v>
      </c>
      <c r="G17159" s="34" t="s">
        <v>364</v>
      </c>
    </row>
    <row r="17160" spans="1:7">
      <c r="A17160" s="32">
        <v>2018</v>
      </c>
      <c r="B17160" s="32">
        <v>55503</v>
      </c>
      <c r="C17160" s="33" t="s">
        <v>563</v>
      </c>
      <c r="D17160" s="33" t="s">
        <v>564</v>
      </c>
      <c r="E17160" s="34">
        <v>3464118</v>
      </c>
      <c r="F17160" s="35">
        <v>1.0549999999999999</v>
      </c>
      <c r="G17160" s="34" t="s">
        <v>364</v>
      </c>
    </row>
    <row r="17161" spans="1:7">
      <c r="A17161" s="32">
        <v>2018</v>
      </c>
      <c r="B17161" s="32">
        <v>55514</v>
      </c>
      <c r="C17161" s="33" t="s">
        <v>563</v>
      </c>
      <c r="D17161" s="33" t="s">
        <v>564</v>
      </c>
      <c r="E17161" s="34">
        <v>957950</v>
      </c>
      <c r="F17161" s="35">
        <v>1.0389999999999999</v>
      </c>
      <c r="G17161" s="34">
        <v>265</v>
      </c>
    </row>
    <row r="17162" spans="1:7">
      <c r="A17162" s="32">
        <v>2018</v>
      </c>
      <c r="B17162" s="32">
        <v>55516</v>
      </c>
      <c r="C17162" s="33" t="s">
        <v>563</v>
      </c>
      <c r="D17162" s="33" t="s">
        <v>564</v>
      </c>
      <c r="E17162" s="34">
        <v>1</v>
      </c>
      <c r="F17162" s="35">
        <v>1.0429999999999999</v>
      </c>
      <c r="G17162" s="34" t="s">
        <v>364</v>
      </c>
    </row>
    <row r="17163" spans="1:7">
      <c r="A17163" s="32">
        <v>2018</v>
      </c>
      <c r="B17163" s="32">
        <v>55516</v>
      </c>
      <c r="C17163" s="33" t="s">
        <v>563</v>
      </c>
      <c r="D17163" s="33" t="s">
        <v>564</v>
      </c>
      <c r="E17163" s="34">
        <v>2607262</v>
      </c>
      <c r="F17163" s="35">
        <v>1.0429999999999999</v>
      </c>
      <c r="G17163" s="34" t="s">
        <v>364</v>
      </c>
    </row>
    <row r="17164" spans="1:7">
      <c r="A17164" s="32">
        <v>2018</v>
      </c>
      <c r="B17164" s="32">
        <v>55517</v>
      </c>
      <c r="C17164" s="33" t="s">
        <v>563</v>
      </c>
      <c r="D17164" s="33" t="s">
        <v>564</v>
      </c>
      <c r="E17164" s="34">
        <v>138986</v>
      </c>
      <c r="F17164" s="35">
        <v>1.018</v>
      </c>
      <c r="G17164" s="34" t="s">
        <v>364</v>
      </c>
    </row>
    <row r="17165" spans="1:7">
      <c r="A17165" s="32">
        <v>2018</v>
      </c>
      <c r="B17165" s="32">
        <v>55518</v>
      </c>
      <c r="C17165" s="33" t="s">
        <v>563</v>
      </c>
      <c r="D17165" s="33" t="s">
        <v>564</v>
      </c>
      <c r="E17165" s="34">
        <v>950544</v>
      </c>
      <c r="F17165" s="35">
        <v>1.0289999999999999</v>
      </c>
      <c r="G17165" s="34" t="s">
        <v>364</v>
      </c>
    </row>
    <row r="17166" spans="1:7">
      <c r="A17166" s="32">
        <v>2018</v>
      </c>
      <c r="B17166" s="32">
        <v>55522</v>
      </c>
      <c r="C17166" s="33" t="s">
        <v>563</v>
      </c>
      <c r="D17166" s="33" t="s">
        <v>564</v>
      </c>
      <c r="E17166" s="34">
        <v>276932</v>
      </c>
      <c r="F17166" s="35">
        <v>1.0189999999999999</v>
      </c>
      <c r="G17166" s="34">
        <v>313.89999999999998</v>
      </c>
    </row>
    <row r="17167" spans="1:7">
      <c r="A17167" s="32">
        <v>2018</v>
      </c>
      <c r="B17167" s="32">
        <v>55524</v>
      </c>
      <c r="C17167" s="33" t="s">
        <v>563</v>
      </c>
      <c r="D17167" s="33" t="s">
        <v>564</v>
      </c>
      <c r="E17167" s="34">
        <v>1155356</v>
      </c>
      <c r="F17167" s="35">
        <v>1.0389999999999999</v>
      </c>
      <c r="G17167" s="34" t="s">
        <v>364</v>
      </c>
    </row>
    <row r="17168" spans="1:7">
      <c r="A17168" s="32">
        <v>2018</v>
      </c>
      <c r="B17168" s="32">
        <v>55545</v>
      </c>
      <c r="C17168" s="33" t="s">
        <v>563</v>
      </c>
      <c r="D17168" s="33" t="s">
        <v>564</v>
      </c>
      <c r="E17168" s="34">
        <v>2210276</v>
      </c>
      <c r="F17168" s="35">
        <v>1.03</v>
      </c>
      <c r="G17168" s="34" t="s">
        <v>364</v>
      </c>
    </row>
    <row r="17169" spans="1:7">
      <c r="A17169" s="32">
        <v>2018</v>
      </c>
      <c r="B17169" s="32">
        <v>55620</v>
      </c>
      <c r="C17169" s="33" t="s">
        <v>563</v>
      </c>
      <c r="D17169" s="33" t="s">
        <v>564</v>
      </c>
      <c r="E17169" s="34">
        <v>976</v>
      </c>
      <c r="F17169" s="35">
        <v>1.0129999999999999</v>
      </c>
      <c r="G17169" s="34">
        <v>261.89999999999998</v>
      </c>
    </row>
    <row r="17170" spans="1:7">
      <c r="A17170" s="32">
        <v>2018</v>
      </c>
      <c r="B17170" s="32">
        <v>55620</v>
      </c>
      <c r="C17170" s="33" t="s">
        <v>563</v>
      </c>
      <c r="D17170" s="33" t="s">
        <v>564</v>
      </c>
      <c r="E17170" s="34">
        <v>2387748</v>
      </c>
      <c r="F17170" s="35">
        <v>1.0529999999999999</v>
      </c>
      <c r="G17170" s="34">
        <v>317.60000000000002</v>
      </c>
    </row>
    <row r="17171" spans="1:7">
      <c r="A17171" s="32">
        <v>2018</v>
      </c>
      <c r="B17171" s="32">
        <v>55622</v>
      </c>
      <c r="C17171" s="33" t="s">
        <v>563</v>
      </c>
      <c r="D17171" s="33" t="s">
        <v>564</v>
      </c>
      <c r="E17171" s="34">
        <v>58629</v>
      </c>
      <c r="F17171" s="35">
        <v>1.02</v>
      </c>
      <c r="G17171" s="34">
        <v>235.8</v>
      </c>
    </row>
    <row r="17172" spans="1:7">
      <c r="A17172" s="32">
        <v>2018</v>
      </c>
      <c r="B17172" s="32">
        <v>55640</v>
      </c>
      <c r="C17172" s="33" t="s">
        <v>563</v>
      </c>
      <c r="D17172" s="33" t="s">
        <v>564</v>
      </c>
      <c r="E17172" s="34">
        <v>602754</v>
      </c>
      <c r="F17172" s="35">
        <v>1.07</v>
      </c>
      <c r="G17172" s="34" t="s">
        <v>364</v>
      </c>
    </row>
    <row r="17173" spans="1:7">
      <c r="A17173" s="32">
        <v>2018</v>
      </c>
      <c r="B17173" s="32">
        <v>55645</v>
      </c>
      <c r="C17173" s="33" t="s">
        <v>563</v>
      </c>
      <c r="D17173" s="33" t="s">
        <v>564</v>
      </c>
      <c r="E17173" s="34">
        <v>202796</v>
      </c>
      <c r="F17173" s="35">
        <v>1.0880000000000001</v>
      </c>
      <c r="G17173" s="34">
        <v>295.89999999999998</v>
      </c>
    </row>
    <row r="17174" spans="1:7">
      <c r="A17174" s="32">
        <v>2018</v>
      </c>
      <c r="B17174" s="32">
        <v>55651</v>
      </c>
      <c r="C17174" s="33" t="s">
        <v>563</v>
      </c>
      <c r="D17174" s="33" t="s">
        <v>564</v>
      </c>
      <c r="E17174" s="34">
        <v>266150</v>
      </c>
      <c r="F17174" s="35">
        <v>1</v>
      </c>
      <c r="G17174" s="34">
        <v>197.2</v>
      </c>
    </row>
    <row r="17175" spans="1:7">
      <c r="A17175" s="32">
        <v>2018</v>
      </c>
      <c r="B17175" s="32">
        <v>55656</v>
      </c>
      <c r="C17175" s="33" t="s">
        <v>563</v>
      </c>
      <c r="D17175" s="33" t="s">
        <v>564</v>
      </c>
      <c r="E17175" s="34">
        <v>2280128</v>
      </c>
      <c r="F17175" s="35">
        <v>1.0369999999999999</v>
      </c>
      <c r="G17175" s="34" t="s">
        <v>364</v>
      </c>
    </row>
    <row r="17176" spans="1:7">
      <c r="A17176" s="32">
        <v>2018</v>
      </c>
      <c r="B17176" s="32">
        <v>55661</v>
      </c>
      <c r="C17176" s="33" t="s">
        <v>563</v>
      </c>
      <c r="D17176" s="33" t="s">
        <v>564</v>
      </c>
      <c r="E17176" s="34">
        <v>461470</v>
      </c>
      <c r="F17176" s="35">
        <v>1.0329999999999999</v>
      </c>
      <c r="G17176" s="34" t="s">
        <v>364</v>
      </c>
    </row>
    <row r="17177" spans="1:7">
      <c r="A17177" s="32">
        <v>2018</v>
      </c>
      <c r="B17177" s="32">
        <v>55662</v>
      </c>
      <c r="C17177" s="33" t="s">
        <v>563</v>
      </c>
      <c r="D17177" s="33" t="s">
        <v>564</v>
      </c>
      <c r="E17177" s="34">
        <v>1273929</v>
      </c>
      <c r="F17177" s="35">
        <v>1.0960000000000001</v>
      </c>
      <c r="G17177" s="34">
        <v>222</v>
      </c>
    </row>
    <row r="17178" spans="1:7">
      <c r="A17178" s="32">
        <v>2018</v>
      </c>
      <c r="B17178" s="32">
        <v>55664</v>
      </c>
      <c r="C17178" s="33" t="s">
        <v>563</v>
      </c>
      <c r="D17178" s="33" t="s">
        <v>564</v>
      </c>
      <c r="E17178" s="34">
        <v>282965</v>
      </c>
      <c r="F17178" s="35">
        <v>1.0209999999999999</v>
      </c>
      <c r="G17178" s="34">
        <v>356.8</v>
      </c>
    </row>
    <row r="17179" spans="1:7">
      <c r="A17179" s="32">
        <v>2018</v>
      </c>
      <c r="B17179" s="32">
        <v>55667</v>
      </c>
      <c r="C17179" s="33" t="s">
        <v>563</v>
      </c>
      <c r="D17179" s="33" t="s">
        <v>564</v>
      </c>
      <c r="E17179" s="34">
        <v>2569942</v>
      </c>
      <c r="F17179" s="35">
        <v>1.03</v>
      </c>
      <c r="G17179" s="34" t="s">
        <v>364</v>
      </c>
    </row>
    <row r="17180" spans="1:7">
      <c r="A17180" s="32">
        <v>2018</v>
      </c>
      <c r="B17180" s="32">
        <v>55672</v>
      </c>
      <c r="C17180" s="33" t="s">
        <v>563</v>
      </c>
      <c r="D17180" s="33" t="s">
        <v>564</v>
      </c>
      <c r="E17180" s="34">
        <v>270</v>
      </c>
      <c r="F17180" s="35">
        <v>1.03</v>
      </c>
      <c r="G17180" s="34" t="s">
        <v>364</v>
      </c>
    </row>
    <row r="17181" spans="1:7">
      <c r="A17181" s="32">
        <v>2018</v>
      </c>
      <c r="B17181" s="32">
        <v>55672</v>
      </c>
      <c r="C17181" s="33" t="s">
        <v>563</v>
      </c>
      <c r="D17181" s="33" t="s">
        <v>564</v>
      </c>
      <c r="E17181" s="34">
        <v>58503</v>
      </c>
      <c r="F17181" s="35">
        <v>1.03</v>
      </c>
      <c r="G17181" s="34" t="s">
        <v>364</v>
      </c>
    </row>
    <row r="17182" spans="1:7">
      <c r="A17182" s="32">
        <v>2018</v>
      </c>
      <c r="B17182" s="32">
        <v>55687</v>
      </c>
      <c r="C17182" s="33" t="s">
        <v>563</v>
      </c>
      <c r="D17182" s="33" t="s">
        <v>564</v>
      </c>
      <c r="E17182" s="34">
        <v>1675437</v>
      </c>
      <c r="F17182" s="35">
        <v>1.04</v>
      </c>
      <c r="G17182" s="34">
        <v>262.60000000000002</v>
      </c>
    </row>
    <row r="17183" spans="1:7">
      <c r="A17183" s="32">
        <v>2018</v>
      </c>
      <c r="B17183" s="32">
        <v>55690</v>
      </c>
      <c r="C17183" s="33" t="s">
        <v>563</v>
      </c>
      <c r="D17183" s="33" t="s">
        <v>564</v>
      </c>
      <c r="E17183" s="34">
        <v>2902855</v>
      </c>
      <c r="F17183" s="35">
        <v>1.0309999999999999</v>
      </c>
      <c r="G17183" s="34" t="s">
        <v>364</v>
      </c>
    </row>
    <row r="17184" spans="1:7">
      <c r="A17184" s="32">
        <v>2018</v>
      </c>
      <c r="B17184" s="32">
        <v>55694</v>
      </c>
      <c r="C17184" s="33" t="s">
        <v>563</v>
      </c>
      <c r="D17184" s="33" t="s">
        <v>564</v>
      </c>
      <c r="E17184" s="34">
        <v>2433367</v>
      </c>
      <c r="F17184" s="35">
        <v>1</v>
      </c>
      <c r="G17184" s="34">
        <v>292.7</v>
      </c>
    </row>
    <row r="17185" spans="1:7">
      <c r="A17185" s="32">
        <v>2018</v>
      </c>
      <c r="B17185" s="32">
        <v>55700</v>
      </c>
      <c r="C17185" s="33" t="s">
        <v>563</v>
      </c>
      <c r="D17185" s="33" t="s">
        <v>564</v>
      </c>
      <c r="E17185" s="34">
        <v>1033</v>
      </c>
      <c r="F17185" s="35">
        <v>1.095</v>
      </c>
      <c r="G17185" s="34">
        <v>131.4</v>
      </c>
    </row>
    <row r="17186" spans="1:7">
      <c r="A17186" s="32">
        <v>2018</v>
      </c>
      <c r="B17186" s="32">
        <v>55700</v>
      </c>
      <c r="C17186" s="33" t="s">
        <v>563</v>
      </c>
      <c r="D17186" s="33" t="s">
        <v>564</v>
      </c>
      <c r="E17186" s="34">
        <v>24856</v>
      </c>
      <c r="F17186" s="35">
        <v>1.0980000000000001</v>
      </c>
      <c r="G17186" s="34">
        <v>124.1</v>
      </c>
    </row>
    <row r="17187" spans="1:7">
      <c r="A17187" s="32">
        <v>2018</v>
      </c>
      <c r="B17187" s="32">
        <v>55700</v>
      </c>
      <c r="C17187" s="33" t="s">
        <v>563</v>
      </c>
      <c r="D17187" s="33" t="s">
        <v>564</v>
      </c>
      <c r="E17187" s="34">
        <v>4646</v>
      </c>
      <c r="F17187" s="35">
        <v>1.099</v>
      </c>
      <c r="G17187" s="34">
        <v>116.9</v>
      </c>
    </row>
    <row r="17188" spans="1:7">
      <c r="A17188" s="32">
        <v>2018</v>
      </c>
      <c r="B17188" s="32">
        <v>55700</v>
      </c>
      <c r="C17188" s="33" t="s">
        <v>563</v>
      </c>
      <c r="D17188" s="33" t="s">
        <v>564</v>
      </c>
      <c r="E17188" s="34">
        <v>7260</v>
      </c>
      <c r="F17188" s="35">
        <v>1.0980000000000001</v>
      </c>
      <c r="G17188" s="34">
        <v>116.6</v>
      </c>
    </row>
    <row r="17189" spans="1:7">
      <c r="A17189" s="32">
        <v>2018</v>
      </c>
      <c r="B17189" s="32">
        <v>55700</v>
      </c>
      <c r="C17189" s="33" t="s">
        <v>563</v>
      </c>
      <c r="D17189" s="33" t="s">
        <v>564</v>
      </c>
      <c r="E17189" s="34">
        <v>14519</v>
      </c>
      <c r="F17189" s="35">
        <v>1.0980000000000001</v>
      </c>
      <c r="G17189" s="34">
        <v>90.1</v>
      </c>
    </row>
    <row r="17190" spans="1:7">
      <c r="A17190" s="32">
        <v>2018</v>
      </c>
      <c r="B17190" s="32">
        <v>55700</v>
      </c>
      <c r="C17190" s="33" t="s">
        <v>563</v>
      </c>
      <c r="D17190" s="33" t="s">
        <v>564</v>
      </c>
      <c r="E17190" s="34">
        <v>17146</v>
      </c>
      <c r="F17190" s="35">
        <v>1.0980000000000001</v>
      </c>
      <c r="G17190" s="34">
        <v>188.5</v>
      </c>
    </row>
    <row r="17191" spans="1:7">
      <c r="A17191" s="32">
        <v>2018</v>
      </c>
      <c r="B17191" s="32">
        <v>55700</v>
      </c>
      <c r="C17191" s="33" t="s">
        <v>563</v>
      </c>
      <c r="D17191" s="33" t="s">
        <v>564</v>
      </c>
      <c r="E17191" s="34">
        <v>6310</v>
      </c>
      <c r="F17191" s="35">
        <v>1.099</v>
      </c>
      <c r="G17191" s="34">
        <v>177.1</v>
      </c>
    </row>
    <row r="17192" spans="1:7">
      <c r="A17192" s="32">
        <v>2018</v>
      </c>
      <c r="B17192" s="32">
        <v>55700</v>
      </c>
      <c r="C17192" s="33" t="s">
        <v>563</v>
      </c>
      <c r="D17192" s="33" t="s">
        <v>564</v>
      </c>
      <c r="E17192" s="34">
        <v>837</v>
      </c>
      <c r="F17192" s="35">
        <v>1.099</v>
      </c>
      <c r="G17192" s="34">
        <v>202.7</v>
      </c>
    </row>
    <row r="17193" spans="1:7">
      <c r="A17193" s="32">
        <v>2018</v>
      </c>
      <c r="B17193" s="32">
        <v>55700</v>
      </c>
      <c r="C17193" s="33" t="s">
        <v>563</v>
      </c>
      <c r="D17193" s="33" t="s">
        <v>564</v>
      </c>
      <c r="E17193" s="34">
        <v>2103</v>
      </c>
      <c r="F17193" s="35">
        <v>1.099</v>
      </c>
      <c r="G17193" s="34">
        <v>177.2</v>
      </c>
    </row>
    <row r="17194" spans="1:7">
      <c r="A17194" s="32">
        <v>2018</v>
      </c>
      <c r="B17194" s="32">
        <v>55700</v>
      </c>
      <c r="C17194" s="33" t="s">
        <v>563</v>
      </c>
      <c r="D17194" s="33" t="s">
        <v>564</v>
      </c>
      <c r="E17194" s="34">
        <v>524107</v>
      </c>
      <c r="F17194" s="35">
        <v>1.0980000000000001</v>
      </c>
      <c r="G17194" s="34">
        <v>184.8</v>
      </c>
    </row>
    <row r="17195" spans="1:7">
      <c r="A17195" s="32">
        <v>2018</v>
      </c>
      <c r="B17195" s="32">
        <v>55701</v>
      </c>
      <c r="C17195" s="33" t="s">
        <v>563</v>
      </c>
      <c r="D17195" s="33" t="s">
        <v>564</v>
      </c>
      <c r="E17195" s="34">
        <v>2403173</v>
      </c>
      <c r="F17195" s="35">
        <v>1.056</v>
      </c>
      <c r="G17195" s="34">
        <v>278</v>
      </c>
    </row>
    <row r="17196" spans="1:7">
      <c r="A17196" s="32">
        <v>2018</v>
      </c>
      <c r="B17196" s="32">
        <v>55706</v>
      </c>
      <c r="C17196" s="33" t="s">
        <v>563</v>
      </c>
      <c r="D17196" s="33" t="s">
        <v>564</v>
      </c>
      <c r="E17196" s="34">
        <v>3396531</v>
      </c>
      <c r="F17196" s="35">
        <v>1.03</v>
      </c>
      <c r="G17196" s="34" t="s">
        <v>364</v>
      </c>
    </row>
    <row r="17197" spans="1:7">
      <c r="A17197" s="32">
        <v>2018</v>
      </c>
      <c r="B17197" s="32">
        <v>55710</v>
      </c>
      <c r="C17197" s="33" t="s">
        <v>563</v>
      </c>
      <c r="D17197" s="33" t="s">
        <v>564</v>
      </c>
      <c r="E17197" s="34">
        <v>2315289</v>
      </c>
      <c r="F17197" s="35">
        <v>1.056</v>
      </c>
      <c r="G17197" s="34" t="s">
        <v>364</v>
      </c>
    </row>
    <row r="17198" spans="1:7">
      <c r="A17198" s="32">
        <v>2018</v>
      </c>
      <c r="B17198" s="32">
        <v>55714</v>
      </c>
      <c r="C17198" s="33" t="s">
        <v>563</v>
      </c>
      <c r="D17198" s="33" t="s">
        <v>564</v>
      </c>
      <c r="E17198" s="34">
        <v>2586422</v>
      </c>
      <c r="F17198" s="35">
        <v>1.022</v>
      </c>
      <c r="G17198" s="34">
        <v>330.3</v>
      </c>
    </row>
    <row r="17199" spans="1:7">
      <c r="A17199" s="32">
        <v>2018</v>
      </c>
      <c r="B17199" s="32">
        <v>55718</v>
      </c>
      <c r="C17199" s="33" t="s">
        <v>563</v>
      </c>
      <c r="D17199" s="33" t="s">
        <v>564</v>
      </c>
      <c r="E17199" s="34">
        <v>250478</v>
      </c>
      <c r="F17199" s="35">
        <v>1</v>
      </c>
      <c r="G17199" s="34">
        <v>297.3</v>
      </c>
    </row>
    <row r="17200" spans="1:7">
      <c r="A17200" s="32">
        <v>2018</v>
      </c>
      <c r="B17200" s="32">
        <v>55736</v>
      </c>
      <c r="C17200" s="33" t="s">
        <v>563</v>
      </c>
      <c r="D17200" s="33" t="s">
        <v>564</v>
      </c>
      <c r="E17200" s="34">
        <v>4473550</v>
      </c>
      <c r="F17200" s="35">
        <v>1.0489999999999999</v>
      </c>
      <c r="G17200" s="34" t="s">
        <v>364</v>
      </c>
    </row>
    <row r="17201" spans="1:7">
      <c r="A17201" s="32">
        <v>2018</v>
      </c>
      <c r="B17201" s="32">
        <v>55748</v>
      </c>
      <c r="C17201" s="33" t="s">
        <v>563</v>
      </c>
      <c r="D17201" s="33" t="s">
        <v>564</v>
      </c>
      <c r="E17201" s="34">
        <v>136597</v>
      </c>
      <c r="F17201" s="35">
        <v>1.0309999999999999</v>
      </c>
      <c r="G17201" s="34" t="s">
        <v>364</v>
      </c>
    </row>
    <row r="17202" spans="1:7">
      <c r="A17202" s="32">
        <v>2018</v>
      </c>
      <c r="B17202" s="32">
        <v>55749</v>
      </c>
      <c r="C17202" s="33" t="s">
        <v>363</v>
      </c>
      <c r="D17202" s="33" t="s">
        <v>354</v>
      </c>
      <c r="E17202" s="34">
        <v>7689</v>
      </c>
      <c r="F17202" s="35">
        <v>16.399999999999999</v>
      </c>
      <c r="G17202" s="34" t="s">
        <v>364</v>
      </c>
    </row>
    <row r="17203" spans="1:7">
      <c r="A17203" s="32">
        <v>2018</v>
      </c>
      <c r="B17203" s="32">
        <v>55801</v>
      </c>
      <c r="C17203" s="33" t="s">
        <v>563</v>
      </c>
      <c r="D17203" s="33" t="s">
        <v>564</v>
      </c>
      <c r="E17203" s="34">
        <v>2116653</v>
      </c>
      <c r="F17203" s="35">
        <v>1.0289999999999999</v>
      </c>
      <c r="G17203" s="34" t="s">
        <v>364</v>
      </c>
    </row>
    <row r="17204" spans="1:7">
      <c r="A17204" s="32">
        <v>2018</v>
      </c>
      <c r="B17204" s="32">
        <v>55801</v>
      </c>
      <c r="C17204" s="33" t="s">
        <v>563</v>
      </c>
      <c r="D17204" s="33" t="s">
        <v>564</v>
      </c>
      <c r="E17204" s="34">
        <v>186916</v>
      </c>
      <c r="F17204" s="35">
        <v>1.0289999999999999</v>
      </c>
      <c r="G17204" s="34" t="s">
        <v>364</v>
      </c>
    </row>
    <row r="17205" spans="1:7">
      <c r="A17205" s="32">
        <v>2018</v>
      </c>
      <c r="B17205" s="32">
        <v>55821</v>
      </c>
      <c r="C17205" s="33" t="s">
        <v>563</v>
      </c>
      <c r="D17205" s="33" t="s">
        <v>564</v>
      </c>
      <c r="E17205" s="34">
        <v>1397707</v>
      </c>
      <c r="F17205" s="35">
        <v>1.02</v>
      </c>
      <c r="G17205" s="34" t="s">
        <v>364</v>
      </c>
    </row>
    <row r="17206" spans="1:7">
      <c r="A17206" s="32">
        <v>2018</v>
      </c>
      <c r="B17206" s="32">
        <v>55835</v>
      </c>
      <c r="C17206" s="33" t="s">
        <v>563</v>
      </c>
      <c r="D17206" s="33" t="s">
        <v>564</v>
      </c>
      <c r="E17206" s="34">
        <v>1689097</v>
      </c>
      <c r="F17206" s="35">
        <v>1.103</v>
      </c>
      <c r="G17206" s="34">
        <v>288.39999999999998</v>
      </c>
    </row>
    <row r="17207" spans="1:7">
      <c r="A17207" s="32">
        <v>2018</v>
      </c>
      <c r="B17207" s="32">
        <v>55841</v>
      </c>
      <c r="C17207" s="33" t="s">
        <v>563</v>
      </c>
      <c r="D17207" s="33" t="s">
        <v>564</v>
      </c>
      <c r="E17207" s="34">
        <v>1740122</v>
      </c>
      <c r="F17207" s="35">
        <v>1.04</v>
      </c>
      <c r="G17207" s="34">
        <v>262.3</v>
      </c>
    </row>
    <row r="17208" spans="1:7">
      <c r="A17208" s="32">
        <v>2018</v>
      </c>
      <c r="B17208" s="32">
        <v>55853</v>
      </c>
      <c r="C17208" s="33" t="s">
        <v>563</v>
      </c>
      <c r="D17208" s="33" t="s">
        <v>564</v>
      </c>
      <c r="E17208" s="34">
        <v>985</v>
      </c>
      <c r="F17208" s="35">
        <v>1.032</v>
      </c>
      <c r="G17208" s="34" t="s">
        <v>364</v>
      </c>
    </row>
    <row r="17209" spans="1:7">
      <c r="A17209" s="32">
        <v>2018</v>
      </c>
      <c r="B17209" s="32">
        <v>55856</v>
      </c>
      <c r="C17209" s="33" t="s">
        <v>353</v>
      </c>
      <c r="D17209" s="33" t="s">
        <v>354</v>
      </c>
      <c r="E17209" s="34">
        <v>501250</v>
      </c>
      <c r="F17209" s="35">
        <v>17.09</v>
      </c>
      <c r="G17209" s="34" t="s">
        <v>364</v>
      </c>
    </row>
    <row r="17210" spans="1:7">
      <c r="A17210" s="32">
        <v>2018</v>
      </c>
      <c r="B17210" s="32">
        <v>55856</v>
      </c>
      <c r="C17210" s="33" t="s">
        <v>563</v>
      </c>
      <c r="D17210" s="33" t="s">
        <v>564</v>
      </c>
      <c r="E17210" s="34">
        <v>18</v>
      </c>
      <c r="F17210" s="35">
        <v>1.02</v>
      </c>
      <c r="G17210" s="34" t="s">
        <v>364</v>
      </c>
    </row>
    <row r="17211" spans="1:7">
      <c r="A17211" s="32">
        <v>2018</v>
      </c>
      <c r="B17211" s="32">
        <v>55927</v>
      </c>
      <c r="C17211" s="33" t="s">
        <v>563</v>
      </c>
      <c r="D17211" s="33" t="s">
        <v>564</v>
      </c>
      <c r="E17211" s="34">
        <v>4876</v>
      </c>
      <c r="F17211" s="35">
        <v>1.0249999999999999</v>
      </c>
      <c r="G17211" s="34">
        <v>334</v>
      </c>
    </row>
    <row r="17212" spans="1:7">
      <c r="A17212" s="32">
        <v>2018</v>
      </c>
      <c r="B17212" s="32">
        <v>55927</v>
      </c>
      <c r="C17212" s="33" t="s">
        <v>563</v>
      </c>
      <c r="D17212" s="33" t="s">
        <v>564</v>
      </c>
      <c r="E17212" s="34">
        <v>40830</v>
      </c>
      <c r="F17212" s="35">
        <v>1.0249999999999999</v>
      </c>
      <c r="G17212" s="34">
        <v>333.8</v>
      </c>
    </row>
    <row r="17213" spans="1:7">
      <c r="A17213" s="32">
        <v>2018</v>
      </c>
      <c r="B17213" s="32">
        <v>55927</v>
      </c>
      <c r="C17213" s="33" t="s">
        <v>563</v>
      </c>
      <c r="D17213" s="33" t="s">
        <v>564</v>
      </c>
      <c r="E17213" s="34">
        <v>58509</v>
      </c>
      <c r="F17213" s="35">
        <v>1.0249999999999999</v>
      </c>
      <c r="G17213" s="34">
        <v>339.5</v>
      </c>
    </row>
    <row r="17214" spans="1:7">
      <c r="A17214" s="32">
        <v>2018</v>
      </c>
      <c r="B17214" s="32">
        <v>55927</v>
      </c>
      <c r="C17214" s="33" t="s">
        <v>563</v>
      </c>
      <c r="D17214" s="33" t="s">
        <v>564</v>
      </c>
      <c r="E17214" s="34">
        <v>3151659</v>
      </c>
      <c r="F17214" s="35">
        <v>1.0249999999999999</v>
      </c>
      <c r="G17214" s="34">
        <v>330.2</v>
      </c>
    </row>
    <row r="17215" spans="1:7">
      <c r="A17215" s="32">
        <v>2018</v>
      </c>
      <c r="B17215" s="32">
        <v>55927</v>
      </c>
      <c r="C17215" s="33" t="s">
        <v>563</v>
      </c>
      <c r="D17215" s="33" t="s">
        <v>564</v>
      </c>
      <c r="E17215" s="34">
        <v>4876</v>
      </c>
      <c r="F17215" s="35">
        <v>1.0249999999999999</v>
      </c>
      <c r="G17215" s="34">
        <v>332.7</v>
      </c>
    </row>
    <row r="17216" spans="1:7">
      <c r="A17216" s="32">
        <v>2018</v>
      </c>
      <c r="B17216" s="32">
        <v>55933</v>
      </c>
      <c r="C17216" s="33" t="s">
        <v>563</v>
      </c>
      <c r="D17216" s="33" t="s">
        <v>564</v>
      </c>
      <c r="E17216" s="34">
        <v>474</v>
      </c>
      <c r="F17216" s="35">
        <v>1.05</v>
      </c>
      <c r="G17216" s="34" t="s">
        <v>364</v>
      </c>
    </row>
    <row r="17217" spans="1:7">
      <c r="A17217" s="32">
        <v>2018</v>
      </c>
      <c r="B17217" s="32">
        <v>55933</v>
      </c>
      <c r="C17217" s="33" t="s">
        <v>563</v>
      </c>
      <c r="D17217" s="33" t="s">
        <v>564</v>
      </c>
      <c r="E17217" s="34">
        <v>203257</v>
      </c>
      <c r="F17217" s="35">
        <v>1.05</v>
      </c>
      <c r="G17217" s="34" t="s">
        <v>364</v>
      </c>
    </row>
    <row r="17218" spans="1:7">
      <c r="A17218" s="32">
        <v>2018</v>
      </c>
      <c r="B17218" s="32">
        <v>55938</v>
      </c>
      <c r="C17218" s="33" t="s">
        <v>563</v>
      </c>
      <c r="D17218" s="33" t="s">
        <v>564</v>
      </c>
      <c r="E17218" s="34">
        <v>780</v>
      </c>
      <c r="F17218" s="35">
        <v>1.0609999999999999</v>
      </c>
      <c r="G17218" s="34" t="s">
        <v>364</v>
      </c>
    </row>
    <row r="17219" spans="1:7">
      <c r="A17219" s="32">
        <v>2018</v>
      </c>
      <c r="B17219" s="32">
        <v>55938</v>
      </c>
      <c r="C17219" s="33" t="s">
        <v>563</v>
      </c>
      <c r="D17219" s="33" t="s">
        <v>564</v>
      </c>
      <c r="E17219" s="34">
        <v>871</v>
      </c>
      <c r="F17219" s="35">
        <v>1.0609999999999999</v>
      </c>
      <c r="G17219" s="34" t="s">
        <v>364</v>
      </c>
    </row>
    <row r="17220" spans="1:7">
      <c r="A17220" s="32">
        <v>2018</v>
      </c>
      <c r="B17220" s="32">
        <v>55938</v>
      </c>
      <c r="C17220" s="33" t="s">
        <v>563</v>
      </c>
      <c r="D17220" s="33" t="s">
        <v>564</v>
      </c>
      <c r="E17220" s="34">
        <v>1475</v>
      </c>
      <c r="F17220" s="35">
        <v>1.0609999999999999</v>
      </c>
      <c r="G17220" s="34" t="s">
        <v>364</v>
      </c>
    </row>
    <row r="17221" spans="1:7">
      <c r="A17221" s="32">
        <v>2018</v>
      </c>
      <c r="B17221" s="32">
        <v>55938</v>
      </c>
      <c r="C17221" s="33" t="s">
        <v>563</v>
      </c>
      <c r="D17221" s="33" t="s">
        <v>564</v>
      </c>
      <c r="E17221" s="34">
        <v>2807</v>
      </c>
      <c r="F17221" s="35">
        <v>1.0609999999999999</v>
      </c>
      <c r="G17221" s="34" t="s">
        <v>364</v>
      </c>
    </row>
    <row r="17222" spans="1:7">
      <c r="A17222" s="32">
        <v>2018</v>
      </c>
      <c r="B17222" s="32">
        <v>55938</v>
      </c>
      <c r="C17222" s="33" t="s">
        <v>563</v>
      </c>
      <c r="D17222" s="33" t="s">
        <v>564</v>
      </c>
      <c r="E17222" s="34">
        <v>28426</v>
      </c>
      <c r="F17222" s="35">
        <v>1.0609999999999999</v>
      </c>
      <c r="G17222" s="34" t="s">
        <v>364</v>
      </c>
    </row>
    <row r="17223" spans="1:7">
      <c r="A17223" s="32">
        <v>2018</v>
      </c>
      <c r="B17223" s="32">
        <v>55938</v>
      </c>
      <c r="C17223" s="33" t="s">
        <v>563</v>
      </c>
      <c r="D17223" s="33" t="s">
        <v>564</v>
      </c>
      <c r="E17223" s="34">
        <v>17042</v>
      </c>
      <c r="F17223" s="35">
        <v>1.0609999999999999</v>
      </c>
      <c r="G17223" s="34" t="s">
        <v>364</v>
      </c>
    </row>
    <row r="17224" spans="1:7">
      <c r="A17224" s="32">
        <v>2018</v>
      </c>
      <c r="B17224" s="32">
        <v>55938</v>
      </c>
      <c r="C17224" s="33" t="s">
        <v>563</v>
      </c>
      <c r="D17224" s="33" t="s">
        <v>564</v>
      </c>
      <c r="E17224" s="34">
        <v>176245</v>
      </c>
      <c r="F17224" s="35">
        <v>1.0609999999999999</v>
      </c>
      <c r="G17224" s="34" t="s">
        <v>364</v>
      </c>
    </row>
    <row r="17225" spans="1:7">
      <c r="A17225" s="32">
        <v>2018</v>
      </c>
      <c r="B17225" s="32">
        <v>55939</v>
      </c>
      <c r="C17225" s="33" t="s">
        <v>563</v>
      </c>
      <c r="D17225" s="33" t="s">
        <v>564</v>
      </c>
      <c r="E17225" s="34">
        <v>5367341</v>
      </c>
      <c r="F17225" s="35">
        <v>1.073</v>
      </c>
      <c r="G17225" s="34">
        <v>318.7</v>
      </c>
    </row>
    <row r="17226" spans="1:7">
      <c r="A17226" s="32">
        <v>2018</v>
      </c>
      <c r="B17226" s="32">
        <v>55965</v>
      </c>
      <c r="C17226" s="33" t="s">
        <v>563</v>
      </c>
      <c r="D17226" s="33" t="s">
        <v>564</v>
      </c>
      <c r="E17226" s="34">
        <v>4764524</v>
      </c>
      <c r="F17226" s="35">
        <v>1.024</v>
      </c>
      <c r="G17226" s="34" t="s">
        <v>364</v>
      </c>
    </row>
    <row r="17227" spans="1:7">
      <c r="A17227" s="32">
        <v>2018</v>
      </c>
      <c r="B17227" s="32">
        <v>55970</v>
      </c>
      <c r="C17227" s="33" t="s">
        <v>563</v>
      </c>
      <c r="D17227" s="33" t="s">
        <v>564</v>
      </c>
      <c r="E17227" s="34">
        <v>243429</v>
      </c>
      <c r="F17227" s="35">
        <v>1</v>
      </c>
      <c r="G17227" s="34">
        <v>287.39999999999998</v>
      </c>
    </row>
    <row r="17228" spans="1:7">
      <c r="A17228" s="32">
        <v>2018</v>
      </c>
      <c r="B17228" s="32">
        <v>55970</v>
      </c>
      <c r="C17228" s="33" t="s">
        <v>563</v>
      </c>
      <c r="D17228" s="33" t="s">
        <v>564</v>
      </c>
      <c r="E17228" s="34">
        <v>327150</v>
      </c>
      <c r="F17228" s="35">
        <v>1</v>
      </c>
      <c r="G17228" s="34">
        <v>92.1</v>
      </c>
    </row>
    <row r="17229" spans="1:7">
      <c r="A17229" s="32">
        <v>2018</v>
      </c>
      <c r="B17229" s="32">
        <v>55970</v>
      </c>
      <c r="C17229" s="33" t="s">
        <v>563</v>
      </c>
      <c r="D17229" s="33" t="s">
        <v>564</v>
      </c>
      <c r="E17229" s="34">
        <v>357999</v>
      </c>
      <c r="F17229" s="35">
        <v>1</v>
      </c>
      <c r="G17229" s="34">
        <v>389.2</v>
      </c>
    </row>
    <row r="17230" spans="1:7">
      <c r="A17230" s="32">
        <v>2018</v>
      </c>
      <c r="B17230" s="32">
        <v>55970</v>
      </c>
      <c r="C17230" s="33" t="s">
        <v>563</v>
      </c>
      <c r="D17230" s="33" t="s">
        <v>564</v>
      </c>
      <c r="E17230" s="34">
        <v>102286</v>
      </c>
      <c r="F17230" s="35">
        <v>1</v>
      </c>
      <c r="G17230" s="34">
        <v>259.10000000000002</v>
      </c>
    </row>
    <row r="17231" spans="1:7">
      <c r="A17231" s="32">
        <v>2018</v>
      </c>
      <c r="B17231" s="32">
        <v>55970</v>
      </c>
      <c r="C17231" s="33" t="s">
        <v>563</v>
      </c>
      <c r="D17231" s="33" t="s">
        <v>564</v>
      </c>
      <c r="E17231" s="34">
        <v>108790</v>
      </c>
      <c r="F17231" s="35">
        <v>1</v>
      </c>
      <c r="G17231" s="34">
        <v>408.2</v>
      </c>
    </row>
    <row r="17232" spans="1:7">
      <c r="A17232" s="32">
        <v>2018</v>
      </c>
      <c r="B17232" s="32">
        <v>55970</v>
      </c>
      <c r="C17232" s="33" t="s">
        <v>563</v>
      </c>
      <c r="D17232" s="33" t="s">
        <v>564</v>
      </c>
      <c r="E17232" s="34">
        <v>120083</v>
      </c>
      <c r="F17232" s="35">
        <v>1</v>
      </c>
      <c r="G17232" s="34">
        <v>400.2</v>
      </c>
    </row>
    <row r="17233" spans="1:7">
      <c r="A17233" s="32">
        <v>2018</v>
      </c>
      <c r="B17233" s="32">
        <v>55970</v>
      </c>
      <c r="C17233" s="33" t="s">
        <v>563</v>
      </c>
      <c r="D17233" s="33" t="s">
        <v>564</v>
      </c>
      <c r="E17233" s="34">
        <v>146064</v>
      </c>
      <c r="F17233" s="35">
        <v>1</v>
      </c>
      <c r="G17233" s="34">
        <v>161.1</v>
      </c>
    </row>
    <row r="17234" spans="1:7">
      <c r="A17234" s="32">
        <v>2018</v>
      </c>
      <c r="B17234" s="32">
        <v>55970</v>
      </c>
      <c r="C17234" s="33" t="s">
        <v>563</v>
      </c>
      <c r="D17234" s="33" t="s">
        <v>564</v>
      </c>
      <c r="E17234" s="34">
        <v>161169</v>
      </c>
      <c r="F17234" s="35">
        <v>1</v>
      </c>
      <c r="G17234" s="34">
        <v>469.4</v>
      </c>
    </row>
    <row r="17235" spans="1:7">
      <c r="A17235" s="32">
        <v>2018</v>
      </c>
      <c r="B17235" s="32">
        <v>55970</v>
      </c>
      <c r="C17235" s="33" t="s">
        <v>563</v>
      </c>
      <c r="D17235" s="33" t="s">
        <v>564</v>
      </c>
      <c r="E17235" s="34">
        <v>294983</v>
      </c>
      <c r="F17235" s="35">
        <v>1</v>
      </c>
      <c r="G17235" s="34">
        <v>406.2</v>
      </c>
    </row>
    <row r="17236" spans="1:7">
      <c r="A17236" s="32">
        <v>2018</v>
      </c>
      <c r="B17236" s="32">
        <v>55970</v>
      </c>
      <c r="C17236" s="33" t="s">
        <v>563</v>
      </c>
      <c r="D17236" s="33" t="s">
        <v>564</v>
      </c>
      <c r="E17236" s="34">
        <v>322821</v>
      </c>
      <c r="F17236" s="35">
        <v>1</v>
      </c>
      <c r="G17236" s="34">
        <v>323.89999999999998</v>
      </c>
    </row>
    <row r="17237" spans="1:7">
      <c r="A17237" s="32">
        <v>2018</v>
      </c>
      <c r="B17237" s="32">
        <v>55970</v>
      </c>
      <c r="C17237" s="33" t="s">
        <v>563</v>
      </c>
      <c r="D17237" s="33" t="s">
        <v>564</v>
      </c>
      <c r="E17237" s="34">
        <v>51825</v>
      </c>
      <c r="F17237" s="35">
        <v>1</v>
      </c>
      <c r="G17237" s="34">
        <v>396.2</v>
      </c>
    </row>
    <row r="17238" spans="1:7">
      <c r="A17238" s="32">
        <v>2018</v>
      </c>
      <c r="B17238" s="32">
        <v>55970</v>
      </c>
      <c r="C17238" s="33" t="s">
        <v>563</v>
      </c>
      <c r="D17238" s="33" t="s">
        <v>564</v>
      </c>
      <c r="E17238" s="34">
        <v>51279</v>
      </c>
      <c r="F17238" s="35">
        <v>1</v>
      </c>
      <c r="G17238" s="34">
        <v>403.2</v>
      </c>
    </row>
    <row r="17239" spans="1:7">
      <c r="A17239" s="32">
        <v>2018</v>
      </c>
      <c r="B17239" s="32">
        <v>55970</v>
      </c>
      <c r="C17239" s="33" t="s">
        <v>563</v>
      </c>
      <c r="D17239" s="33" t="s">
        <v>564</v>
      </c>
      <c r="E17239" s="34">
        <v>23867</v>
      </c>
      <c r="F17239" s="35">
        <v>1</v>
      </c>
      <c r="G17239" s="34">
        <v>404.2</v>
      </c>
    </row>
    <row r="17240" spans="1:7">
      <c r="A17240" s="32">
        <v>2018</v>
      </c>
      <c r="B17240" s="32">
        <v>55970</v>
      </c>
      <c r="C17240" s="33" t="s">
        <v>563</v>
      </c>
      <c r="D17240" s="33" t="s">
        <v>564</v>
      </c>
      <c r="E17240" s="34">
        <v>22776</v>
      </c>
      <c r="F17240" s="35">
        <v>1</v>
      </c>
      <c r="G17240" s="34">
        <v>400.2</v>
      </c>
    </row>
    <row r="17241" spans="1:7">
      <c r="A17241" s="32">
        <v>2018</v>
      </c>
      <c r="B17241" s="32">
        <v>55970</v>
      </c>
      <c r="C17241" s="33" t="s">
        <v>563</v>
      </c>
      <c r="D17241" s="33" t="s">
        <v>564</v>
      </c>
      <c r="E17241" s="34">
        <v>20457</v>
      </c>
      <c r="F17241" s="35">
        <v>1</v>
      </c>
      <c r="G17241" s="34">
        <v>398.2</v>
      </c>
    </row>
    <row r="17242" spans="1:7">
      <c r="A17242" s="32">
        <v>2018</v>
      </c>
      <c r="B17242" s="32">
        <v>55970</v>
      </c>
      <c r="C17242" s="33" t="s">
        <v>563</v>
      </c>
      <c r="D17242" s="33" t="s">
        <v>564</v>
      </c>
      <c r="E17242" s="34">
        <v>17048</v>
      </c>
      <c r="F17242" s="35">
        <v>1</v>
      </c>
      <c r="G17242" s="34">
        <v>399.2</v>
      </c>
    </row>
    <row r="17243" spans="1:7">
      <c r="A17243" s="32">
        <v>2018</v>
      </c>
      <c r="B17243" s="32">
        <v>55970</v>
      </c>
      <c r="C17243" s="33" t="s">
        <v>563</v>
      </c>
      <c r="D17243" s="33" t="s">
        <v>564</v>
      </c>
      <c r="E17243" s="34">
        <v>16570</v>
      </c>
      <c r="F17243" s="35">
        <v>1</v>
      </c>
      <c r="G17243" s="34">
        <v>401.2</v>
      </c>
    </row>
    <row r="17244" spans="1:7">
      <c r="A17244" s="32">
        <v>2018</v>
      </c>
      <c r="B17244" s="32">
        <v>55970</v>
      </c>
      <c r="C17244" s="33" t="s">
        <v>563</v>
      </c>
      <c r="D17244" s="33" t="s">
        <v>564</v>
      </c>
      <c r="E17244" s="34">
        <v>16366</v>
      </c>
      <c r="F17244" s="35">
        <v>1</v>
      </c>
      <c r="G17244" s="34">
        <v>300.39999999999998</v>
      </c>
    </row>
    <row r="17245" spans="1:7">
      <c r="A17245" s="32">
        <v>2018</v>
      </c>
      <c r="B17245" s="32">
        <v>55970</v>
      </c>
      <c r="C17245" s="33" t="s">
        <v>563</v>
      </c>
      <c r="D17245" s="33" t="s">
        <v>564</v>
      </c>
      <c r="E17245" s="34">
        <v>15343</v>
      </c>
      <c r="F17245" s="35">
        <v>1</v>
      </c>
      <c r="G17245" s="34">
        <v>318.39999999999998</v>
      </c>
    </row>
    <row r="17246" spans="1:7">
      <c r="A17246" s="32">
        <v>2018</v>
      </c>
      <c r="B17246" s="32">
        <v>55970</v>
      </c>
      <c r="C17246" s="33" t="s">
        <v>563</v>
      </c>
      <c r="D17246" s="33" t="s">
        <v>564</v>
      </c>
      <c r="E17246" s="34">
        <v>15206</v>
      </c>
      <c r="F17246" s="35">
        <v>1</v>
      </c>
      <c r="G17246" s="34">
        <v>402.2</v>
      </c>
    </row>
    <row r="17247" spans="1:7">
      <c r="A17247" s="32">
        <v>2018</v>
      </c>
      <c r="B17247" s="32">
        <v>55970</v>
      </c>
      <c r="C17247" s="33" t="s">
        <v>563</v>
      </c>
      <c r="D17247" s="33" t="s">
        <v>564</v>
      </c>
      <c r="E17247" s="34">
        <v>11933</v>
      </c>
      <c r="F17247" s="35">
        <v>1</v>
      </c>
      <c r="G17247" s="34">
        <v>399.2</v>
      </c>
    </row>
    <row r="17248" spans="1:7">
      <c r="A17248" s="32">
        <v>2018</v>
      </c>
      <c r="B17248" s="32">
        <v>55970</v>
      </c>
      <c r="C17248" s="33" t="s">
        <v>563</v>
      </c>
      <c r="D17248" s="33" t="s">
        <v>564</v>
      </c>
      <c r="E17248" s="34">
        <v>9001</v>
      </c>
      <c r="F17248" s="35">
        <v>1</v>
      </c>
      <c r="G17248" s="34">
        <v>317.39999999999998</v>
      </c>
    </row>
    <row r="17249" spans="1:7">
      <c r="A17249" s="32">
        <v>2018</v>
      </c>
      <c r="B17249" s="32">
        <v>55970</v>
      </c>
      <c r="C17249" s="33" t="s">
        <v>563</v>
      </c>
      <c r="D17249" s="33" t="s">
        <v>564</v>
      </c>
      <c r="E17249" s="34">
        <v>8413</v>
      </c>
      <c r="F17249" s="35">
        <v>1</v>
      </c>
      <c r="G17249" s="34">
        <v>326.89999999999998</v>
      </c>
    </row>
    <row r="17250" spans="1:7">
      <c r="A17250" s="32">
        <v>2018</v>
      </c>
      <c r="B17250" s="32">
        <v>55970</v>
      </c>
      <c r="C17250" s="33" t="s">
        <v>563</v>
      </c>
      <c r="D17250" s="33" t="s">
        <v>564</v>
      </c>
      <c r="E17250" s="34">
        <v>7489</v>
      </c>
      <c r="F17250" s="35">
        <v>1</v>
      </c>
      <c r="G17250" s="34">
        <v>329.9</v>
      </c>
    </row>
    <row r="17251" spans="1:7">
      <c r="A17251" s="32">
        <v>2018</v>
      </c>
      <c r="B17251" s="32">
        <v>55970</v>
      </c>
      <c r="C17251" s="33" t="s">
        <v>563</v>
      </c>
      <c r="D17251" s="33" t="s">
        <v>564</v>
      </c>
      <c r="E17251" s="34">
        <v>7054</v>
      </c>
      <c r="F17251" s="35">
        <v>1</v>
      </c>
      <c r="G17251" s="34">
        <v>340.9</v>
      </c>
    </row>
    <row r="17252" spans="1:7">
      <c r="A17252" s="32">
        <v>2018</v>
      </c>
      <c r="B17252" s="32">
        <v>55970</v>
      </c>
      <c r="C17252" s="33" t="s">
        <v>563</v>
      </c>
      <c r="D17252" s="33" t="s">
        <v>564</v>
      </c>
      <c r="E17252" s="34">
        <v>6683</v>
      </c>
      <c r="F17252" s="35">
        <v>1</v>
      </c>
      <c r="G17252" s="34">
        <v>334.9</v>
      </c>
    </row>
    <row r="17253" spans="1:7">
      <c r="A17253" s="32">
        <v>2018</v>
      </c>
      <c r="B17253" s="32">
        <v>55970</v>
      </c>
      <c r="C17253" s="33" t="s">
        <v>563</v>
      </c>
      <c r="D17253" s="33" t="s">
        <v>564</v>
      </c>
      <c r="E17253" s="34">
        <v>5114</v>
      </c>
      <c r="F17253" s="35">
        <v>1</v>
      </c>
      <c r="G17253" s="34">
        <v>342.9</v>
      </c>
    </row>
    <row r="17254" spans="1:7">
      <c r="A17254" s="32">
        <v>2018</v>
      </c>
      <c r="B17254" s="32">
        <v>55970</v>
      </c>
      <c r="C17254" s="33" t="s">
        <v>563</v>
      </c>
      <c r="D17254" s="33" t="s">
        <v>564</v>
      </c>
      <c r="E17254" s="34">
        <v>2318</v>
      </c>
      <c r="F17254" s="35">
        <v>1</v>
      </c>
      <c r="G17254" s="34">
        <v>352.4</v>
      </c>
    </row>
    <row r="17255" spans="1:7">
      <c r="A17255" s="32">
        <v>2018</v>
      </c>
      <c r="B17255" s="32">
        <v>55970</v>
      </c>
      <c r="C17255" s="33" t="s">
        <v>563</v>
      </c>
      <c r="D17255" s="33" t="s">
        <v>564</v>
      </c>
      <c r="E17255" s="34">
        <v>380171</v>
      </c>
      <c r="F17255" s="35">
        <v>1</v>
      </c>
      <c r="G17255" s="34">
        <v>324.39999999999998</v>
      </c>
    </row>
    <row r="17256" spans="1:7">
      <c r="A17256" s="32">
        <v>2018</v>
      </c>
      <c r="B17256" s="32">
        <v>55970</v>
      </c>
      <c r="C17256" s="33" t="s">
        <v>563</v>
      </c>
      <c r="D17256" s="33" t="s">
        <v>564</v>
      </c>
      <c r="E17256" s="34">
        <v>603801</v>
      </c>
      <c r="F17256" s="35">
        <v>1</v>
      </c>
      <c r="G17256" s="34">
        <v>259.10000000000002</v>
      </c>
    </row>
    <row r="17257" spans="1:7">
      <c r="A17257" s="32">
        <v>2018</v>
      </c>
      <c r="B17257" s="32">
        <v>55970</v>
      </c>
      <c r="C17257" s="33" t="s">
        <v>563</v>
      </c>
      <c r="D17257" s="33" t="s">
        <v>564</v>
      </c>
      <c r="E17257" s="34">
        <v>1227</v>
      </c>
      <c r="F17257" s="35">
        <v>1</v>
      </c>
      <c r="G17257" s="34">
        <v>338.9</v>
      </c>
    </row>
    <row r="17258" spans="1:7">
      <c r="A17258" s="32">
        <v>2018</v>
      </c>
      <c r="B17258" s="32">
        <v>55972</v>
      </c>
      <c r="C17258" s="33" t="s">
        <v>563</v>
      </c>
      <c r="D17258" s="33" t="s">
        <v>564</v>
      </c>
      <c r="E17258" s="34">
        <v>160738</v>
      </c>
      <c r="F17258" s="35">
        <v>1.05</v>
      </c>
      <c r="G17258" s="34">
        <v>363.8</v>
      </c>
    </row>
    <row r="17259" spans="1:7">
      <c r="A17259" s="32">
        <v>2018</v>
      </c>
      <c r="B17259" s="32">
        <v>55976</v>
      </c>
      <c r="C17259" s="33" t="s">
        <v>563</v>
      </c>
      <c r="D17259" s="33" t="s">
        <v>564</v>
      </c>
      <c r="E17259" s="34">
        <v>3702298</v>
      </c>
      <c r="F17259" s="35">
        <v>1.04</v>
      </c>
      <c r="G17259" s="34" t="s">
        <v>364</v>
      </c>
    </row>
    <row r="17260" spans="1:7">
      <c r="A17260" s="32">
        <v>2018</v>
      </c>
      <c r="B17260" s="32">
        <v>55985</v>
      </c>
      <c r="C17260" s="33" t="s">
        <v>563</v>
      </c>
      <c r="D17260" s="33" t="s">
        <v>564</v>
      </c>
      <c r="E17260" s="34">
        <v>981542</v>
      </c>
      <c r="F17260" s="35">
        <v>1.034</v>
      </c>
      <c r="G17260" s="34">
        <v>407.2</v>
      </c>
    </row>
    <row r="17261" spans="1:7">
      <c r="A17261" s="32">
        <v>2018</v>
      </c>
      <c r="B17261" s="32">
        <v>56031</v>
      </c>
      <c r="C17261" s="33" t="s">
        <v>563</v>
      </c>
      <c r="D17261" s="33" t="s">
        <v>564</v>
      </c>
      <c r="E17261" s="34">
        <v>2471324</v>
      </c>
      <c r="F17261" s="35">
        <v>1.0469999999999999</v>
      </c>
      <c r="G17261" s="34">
        <v>275.3</v>
      </c>
    </row>
    <row r="17262" spans="1:7">
      <c r="A17262" s="32">
        <v>2018</v>
      </c>
      <c r="B17262" s="32">
        <v>56046</v>
      </c>
      <c r="C17262" s="33" t="s">
        <v>563</v>
      </c>
      <c r="D17262" s="33" t="s">
        <v>564</v>
      </c>
      <c r="E17262" s="34">
        <v>855255</v>
      </c>
      <c r="F17262" s="35">
        <v>1.032</v>
      </c>
      <c r="G17262" s="34">
        <v>356.2</v>
      </c>
    </row>
    <row r="17263" spans="1:7">
      <c r="A17263" s="32">
        <v>2018</v>
      </c>
      <c r="B17263" s="32">
        <v>56047</v>
      </c>
      <c r="C17263" s="33" t="s">
        <v>565</v>
      </c>
      <c r="D17263" s="33" t="s">
        <v>566</v>
      </c>
      <c r="E17263" s="34">
        <v>13770</v>
      </c>
      <c r="F17263" s="35">
        <v>5.78</v>
      </c>
      <c r="G17263" s="34" t="s">
        <v>364</v>
      </c>
    </row>
    <row r="17264" spans="1:7">
      <c r="A17264" s="32">
        <v>2018</v>
      </c>
      <c r="B17264" s="32">
        <v>56047</v>
      </c>
      <c r="C17264" s="33" t="s">
        <v>565</v>
      </c>
      <c r="D17264" s="33" t="s">
        <v>566</v>
      </c>
      <c r="E17264" s="34">
        <v>38400</v>
      </c>
      <c r="F17264" s="35">
        <v>5.78</v>
      </c>
      <c r="G17264" s="34" t="s">
        <v>364</v>
      </c>
    </row>
    <row r="17265" spans="1:7">
      <c r="A17265" s="32">
        <v>2018</v>
      </c>
      <c r="B17265" s="32">
        <v>56047</v>
      </c>
      <c r="C17265" s="33" t="s">
        <v>563</v>
      </c>
      <c r="D17265" s="33" t="s">
        <v>564</v>
      </c>
      <c r="E17265" s="34">
        <v>1767106</v>
      </c>
      <c r="F17265" s="35">
        <v>1.026</v>
      </c>
      <c r="G17265" s="34" t="s">
        <v>364</v>
      </c>
    </row>
    <row r="17266" spans="1:7">
      <c r="A17266" s="32">
        <v>2018</v>
      </c>
      <c r="B17266" s="32">
        <v>56068</v>
      </c>
      <c r="C17266" s="33" t="s">
        <v>353</v>
      </c>
      <c r="D17266" s="33" t="s">
        <v>354</v>
      </c>
      <c r="E17266" s="34">
        <v>30852</v>
      </c>
      <c r="F17266" s="35">
        <v>26.22</v>
      </c>
      <c r="G17266" s="34">
        <v>221.7</v>
      </c>
    </row>
    <row r="17267" spans="1:7">
      <c r="A17267" s="32">
        <v>2018</v>
      </c>
      <c r="B17267" s="32">
        <v>56068</v>
      </c>
      <c r="C17267" s="33" t="s">
        <v>363</v>
      </c>
      <c r="D17267" s="33" t="s">
        <v>354</v>
      </c>
      <c r="E17267" s="34">
        <v>193537</v>
      </c>
      <c r="F17267" s="35">
        <v>16.84</v>
      </c>
      <c r="G17267" s="34">
        <v>207.3</v>
      </c>
    </row>
    <row r="17268" spans="1:7">
      <c r="A17268" s="32">
        <v>2018</v>
      </c>
      <c r="B17268" s="32">
        <v>56068</v>
      </c>
      <c r="C17268" s="33" t="s">
        <v>363</v>
      </c>
      <c r="D17268" s="33" t="s">
        <v>354</v>
      </c>
      <c r="E17268" s="34">
        <v>192704</v>
      </c>
      <c r="F17268" s="35">
        <v>16.989999999999998</v>
      </c>
      <c r="G17268" s="34">
        <v>205.5</v>
      </c>
    </row>
    <row r="17269" spans="1:7">
      <c r="A17269" s="32">
        <v>2018</v>
      </c>
      <c r="B17269" s="32">
        <v>56068</v>
      </c>
      <c r="C17269" s="33" t="s">
        <v>363</v>
      </c>
      <c r="D17269" s="33" t="s">
        <v>354</v>
      </c>
      <c r="E17269" s="34">
        <v>11427</v>
      </c>
      <c r="F17269" s="35">
        <v>17.54</v>
      </c>
      <c r="G17269" s="34">
        <v>207.5</v>
      </c>
    </row>
    <row r="17270" spans="1:7">
      <c r="A17270" s="32">
        <v>2018</v>
      </c>
      <c r="B17270" s="32">
        <v>56068</v>
      </c>
      <c r="C17270" s="33" t="s">
        <v>353</v>
      </c>
      <c r="D17270" s="33" t="s">
        <v>354</v>
      </c>
      <c r="E17270" s="34">
        <v>15613</v>
      </c>
      <c r="F17270" s="35">
        <v>25.89</v>
      </c>
      <c r="G17270" s="34">
        <v>255.9</v>
      </c>
    </row>
    <row r="17271" spans="1:7">
      <c r="A17271" s="32">
        <v>2018</v>
      </c>
      <c r="B17271" s="32">
        <v>56068</v>
      </c>
      <c r="C17271" s="33" t="s">
        <v>563</v>
      </c>
      <c r="D17271" s="33" t="s">
        <v>564</v>
      </c>
      <c r="E17271" s="34">
        <v>24396</v>
      </c>
      <c r="F17271" s="35">
        <v>1.056</v>
      </c>
      <c r="G17271" s="34">
        <v>706.5</v>
      </c>
    </row>
    <row r="17272" spans="1:7">
      <c r="A17272" s="32">
        <v>2018</v>
      </c>
      <c r="B17272" s="32">
        <v>56078</v>
      </c>
      <c r="C17272" s="33" t="s">
        <v>563</v>
      </c>
      <c r="D17272" s="33" t="s">
        <v>564</v>
      </c>
      <c r="E17272" s="34">
        <v>621404</v>
      </c>
      <c r="F17272" s="35">
        <v>1.0489999999999999</v>
      </c>
      <c r="G17272" s="34">
        <v>426.6</v>
      </c>
    </row>
    <row r="17273" spans="1:7">
      <c r="A17273" s="32">
        <v>2018</v>
      </c>
      <c r="B17273" s="32">
        <v>56102</v>
      </c>
      <c r="C17273" s="33" t="s">
        <v>563</v>
      </c>
      <c r="D17273" s="33" t="s">
        <v>564</v>
      </c>
      <c r="E17273" s="34">
        <v>1334590</v>
      </c>
      <c r="F17273" s="35">
        <v>1.0369999999999999</v>
      </c>
      <c r="G17273" s="34">
        <v>247.8</v>
      </c>
    </row>
    <row r="17274" spans="1:7">
      <c r="A17274" s="32">
        <v>2018</v>
      </c>
      <c r="B17274" s="32">
        <v>56104</v>
      </c>
      <c r="C17274" s="33" t="s">
        <v>565</v>
      </c>
      <c r="D17274" s="33" t="s">
        <v>566</v>
      </c>
      <c r="E17274" s="34">
        <v>659</v>
      </c>
      <c r="F17274" s="35">
        <v>5.8170000000000002</v>
      </c>
      <c r="G17274" s="34" t="s">
        <v>364</v>
      </c>
    </row>
    <row r="17275" spans="1:7">
      <c r="A17275" s="32">
        <v>2018</v>
      </c>
      <c r="B17275" s="32">
        <v>56104</v>
      </c>
      <c r="C17275" s="33" t="s">
        <v>563</v>
      </c>
      <c r="D17275" s="33" t="s">
        <v>564</v>
      </c>
      <c r="E17275" s="34">
        <v>501887</v>
      </c>
      <c r="F17275" s="35">
        <v>1.0620000000000001</v>
      </c>
      <c r="G17275" s="34" t="s">
        <v>364</v>
      </c>
    </row>
    <row r="17276" spans="1:7">
      <c r="A17276" s="32">
        <v>2018</v>
      </c>
      <c r="B17276" s="32">
        <v>56150</v>
      </c>
      <c r="C17276" s="33" t="s">
        <v>563</v>
      </c>
      <c r="D17276" s="33" t="s">
        <v>564</v>
      </c>
      <c r="E17276" s="34">
        <v>5443245</v>
      </c>
      <c r="F17276" s="35">
        <v>1.0289999999999999</v>
      </c>
      <c r="G17276" s="34">
        <v>330.4</v>
      </c>
    </row>
    <row r="17277" spans="1:7">
      <c r="A17277" s="32">
        <v>2018</v>
      </c>
      <c r="B17277" s="32">
        <v>56151</v>
      </c>
      <c r="C17277" s="33" t="s">
        <v>563</v>
      </c>
      <c r="D17277" s="33" t="s">
        <v>564</v>
      </c>
      <c r="E17277" s="34">
        <v>3776</v>
      </c>
      <c r="F17277" s="35">
        <v>1</v>
      </c>
      <c r="G17277" s="34">
        <v>175.5</v>
      </c>
    </row>
    <row r="17278" spans="1:7">
      <c r="A17278" s="32">
        <v>2018</v>
      </c>
      <c r="B17278" s="32">
        <v>56151</v>
      </c>
      <c r="C17278" s="33" t="s">
        <v>563</v>
      </c>
      <c r="D17278" s="33" t="s">
        <v>564</v>
      </c>
      <c r="E17278" s="34">
        <v>49772</v>
      </c>
      <c r="F17278" s="35">
        <v>1</v>
      </c>
      <c r="G17278" s="34">
        <v>396.1</v>
      </c>
    </row>
    <row r="17279" spans="1:7">
      <c r="A17279" s="32">
        <v>2018</v>
      </c>
      <c r="B17279" s="32">
        <v>56152</v>
      </c>
      <c r="C17279" s="33" t="s">
        <v>563</v>
      </c>
      <c r="D17279" s="33" t="s">
        <v>564</v>
      </c>
      <c r="E17279" s="34">
        <v>10555944</v>
      </c>
      <c r="F17279" s="35">
        <v>1.03</v>
      </c>
      <c r="G17279" s="34" t="s">
        <v>364</v>
      </c>
    </row>
    <row r="17280" spans="1:7">
      <c r="A17280" s="32">
        <v>2018</v>
      </c>
      <c r="B17280" s="32">
        <v>56163</v>
      </c>
      <c r="C17280" s="33" t="s">
        <v>563</v>
      </c>
      <c r="D17280" s="33" t="s">
        <v>564</v>
      </c>
      <c r="E17280" s="34">
        <v>48654</v>
      </c>
      <c r="F17280" s="35">
        <v>1.05</v>
      </c>
      <c r="G17280" s="34" t="s">
        <v>364</v>
      </c>
    </row>
    <row r="17281" spans="1:7">
      <c r="A17281" s="32">
        <v>2018</v>
      </c>
      <c r="B17281" s="32">
        <v>56164</v>
      </c>
      <c r="C17281" s="33" t="s">
        <v>563</v>
      </c>
      <c r="D17281" s="33" t="s">
        <v>564</v>
      </c>
      <c r="E17281" s="34">
        <v>159884</v>
      </c>
      <c r="F17281" s="35">
        <v>1.0820000000000001</v>
      </c>
      <c r="G17281" s="34">
        <v>318.39999999999998</v>
      </c>
    </row>
    <row r="17282" spans="1:7">
      <c r="A17282" s="32">
        <v>2018</v>
      </c>
      <c r="B17282" s="32">
        <v>56164</v>
      </c>
      <c r="C17282" s="33" t="s">
        <v>563</v>
      </c>
      <c r="D17282" s="33" t="s">
        <v>564</v>
      </c>
      <c r="E17282" s="34">
        <v>371501</v>
      </c>
      <c r="F17282" s="35">
        <v>1.0820000000000001</v>
      </c>
      <c r="G17282" s="34">
        <v>282.5</v>
      </c>
    </row>
    <row r="17283" spans="1:7">
      <c r="A17283" s="32">
        <v>2018</v>
      </c>
      <c r="B17283" s="32">
        <v>56166</v>
      </c>
      <c r="C17283" s="33" t="s">
        <v>563</v>
      </c>
      <c r="D17283" s="33" t="s">
        <v>564</v>
      </c>
      <c r="E17283" s="34">
        <v>371360</v>
      </c>
      <c r="F17283" s="35">
        <v>1</v>
      </c>
      <c r="G17283" s="34">
        <v>258.2</v>
      </c>
    </row>
    <row r="17284" spans="1:7">
      <c r="A17284" s="32">
        <v>2018</v>
      </c>
      <c r="B17284" s="32">
        <v>56196</v>
      </c>
      <c r="C17284" s="33" t="s">
        <v>563</v>
      </c>
      <c r="D17284" s="33" t="s">
        <v>564</v>
      </c>
      <c r="E17284" s="34">
        <v>9739</v>
      </c>
      <c r="F17284" s="35">
        <v>1.0269999999999999</v>
      </c>
      <c r="G17284" s="34">
        <v>295.39999999999998</v>
      </c>
    </row>
    <row r="17285" spans="1:7">
      <c r="A17285" s="32">
        <v>2018</v>
      </c>
      <c r="B17285" s="32">
        <v>56196</v>
      </c>
      <c r="C17285" s="33" t="s">
        <v>563</v>
      </c>
      <c r="D17285" s="33" t="s">
        <v>564</v>
      </c>
      <c r="E17285" s="34">
        <v>7104</v>
      </c>
      <c r="F17285" s="35">
        <v>1.0269999999999999</v>
      </c>
      <c r="G17285" s="34">
        <v>267.5</v>
      </c>
    </row>
    <row r="17286" spans="1:7">
      <c r="A17286" s="32">
        <v>2018</v>
      </c>
      <c r="B17286" s="32">
        <v>56196</v>
      </c>
      <c r="C17286" s="33" t="s">
        <v>563</v>
      </c>
      <c r="D17286" s="33" t="s">
        <v>564</v>
      </c>
      <c r="E17286" s="34">
        <v>687716</v>
      </c>
      <c r="F17286" s="35">
        <v>1.0269999999999999</v>
      </c>
      <c r="G17286" s="34">
        <v>298.39999999999998</v>
      </c>
    </row>
    <row r="17287" spans="1:7">
      <c r="A17287" s="32">
        <v>2018</v>
      </c>
      <c r="B17287" s="32">
        <v>56196</v>
      </c>
      <c r="C17287" s="33" t="s">
        <v>563</v>
      </c>
      <c r="D17287" s="33" t="s">
        <v>564</v>
      </c>
      <c r="E17287" s="34">
        <v>330790</v>
      </c>
      <c r="F17287" s="35">
        <v>1.0269999999999999</v>
      </c>
      <c r="G17287" s="34">
        <v>281.7</v>
      </c>
    </row>
    <row r="17288" spans="1:7">
      <c r="A17288" s="32">
        <v>2018</v>
      </c>
      <c r="B17288" s="32">
        <v>56196</v>
      </c>
      <c r="C17288" s="33" t="s">
        <v>563</v>
      </c>
      <c r="D17288" s="33" t="s">
        <v>564</v>
      </c>
      <c r="E17288" s="34">
        <v>228505</v>
      </c>
      <c r="F17288" s="35">
        <v>1.0269999999999999</v>
      </c>
      <c r="G17288" s="34">
        <v>274.10000000000002</v>
      </c>
    </row>
    <row r="17289" spans="1:7">
      <c r="A17289" s="32">
        <v>2018</v>
      </c>
      <c r="B17289" s="32">
        <v>56196</v>
      </c>
      <c r="C17289" s="33" t="s">
        <v>563</v>
      </c>
      <c r="D17289" s="33" t="s">
        <v>564</v>
      </c>
      <c r="E17289" s="34">
        <v>184820</v>
      </c>
      <c r="F17289" s="35">
        <v>1.0269999999999999</v>
      </c>
      <c r="G17289" s="34">
        <v>270.39999999999998</v>
      </c>
    </row>
    <row r="17290" spans="1:7">
      <c r="A17290" s="32">
        <v>2018</v>
      </c>
      <c r="B17290" s="32">
        <v>56196</v>
      </c>
      <c r="C17290" s="33" t="s">
        <v>563</v>
      </c>
      <c r="D17290" s="33" t="s">
        <v>564</v>
      </c>
      <c r="E17290" s="34">
        <v>133495</v>
      </c>
      <c r="F17290" s="35">
        <v>1.0269999999999999</v>
      </c>
      <c r="G17290" s="34">
        <v>303.5</v>
      </c>
    </row>
    <row r="17291" spans="1:7">
      <c r="A17291" s="32">
        <v>2018</v>
      </c>
      <c r="B17291" s="32">
        <v>56196</v>
      </c>
      <c r="C17291" s="33" t="s">
        <v>563</v>
      </c>
      <c r="D17291" s="33" t="s">
        <v>564</v>
      </c>
      <c r="E17291" s="34">
        <v>100180</v>
      </c>
      <c r="F17291" s="35">
        <v>1.0269999999999999</v>
      </c>
      <c r="G17291" s="34">
        <v>283.60000000000002</v>
      </c>
    </row>
    <row r="17292" spans="1:7">
      <c r="A17292" s="32">
        <v>2018</v>
      </c>
      <c r="B17292" s="32">
        <v>56196</v>
      </c>
      <c r="C17292" s="33" t="s">
        <v>563</v>
      </c>
      <c r="D17292" s="33" t="s">
        <v>564</v>
      </c>
      <c r="E17292" s="34">
        <v>36328</v>
      </c>
      <c r="F17292" s="35">
        <v>1.0269999999999999</v>
      </c>
      <c r="G17292" s="34">
        <v>260.5</v>
      </c>
    </row>
    <row r="17293" spans="1:7">
      <c r="A17293" s="32">
        <v>2018</v>
      </c>
      <c r="B17293" s="32">
        <v>56196</v>
      </c>
      <c r="C17293" s="33" t="s">
        <v>563</v>
      </c>
      <c r="D17293" s="33" t="s">
        <v>564</v>
      </c>
      <c r="E17293" s="34">
        <v>50052</v>
      </c>
      <c r="F17293" s="35">
        <v>1.0269999999999999</v>
      </c>
      <c r="G17293" s="34">
        <v>241.7</v>
      </c>
    </row>
    <row r="17294" spans="1:7">
      <c r="A17294" s="32">
        <v>2018</v>
      </c>
      <c r="B17294" s="32">
        <v>56196</v>
      </c>
      <c r="C17294" s="33" t="s">
        <v>563</v>
      </c>
      <c r="D17294" s="33" t="s">
        <v>564</v>
      </c>
      <c r="E17294" s="34">
        <v>58639</v>
      </c>
      <c r="F17294" s="35">
        <v>1.0269999999999999</v>
      </c>
      <c r="G17294" s="34">
        <v>258.10000000000002</v>
      </c>
    </row>
    <row r="17295" spans="1:7">
      <c r="A17295" s="32">
        <v>2018</v>
      </c>
      <c r="B17295" s="32">
        <v>56224</v>
      </c>
      <c r="C17295" s="33" t="s">
        <v>363</v>
      </c>
      <c r="D17295" s="33" t="s">
        <v>354</v>
      </c>
      <c r="E17295" s="34">
        <v>22873</v>
      </c>
      <c r="F17295" s="35">
        <v>18.097999999999999</v>
      </c>
      <c r="G17295" s="34" t="s">
        <v>364</v>
      </c>
    </row>
    <row r="17296" spans="1:7">
      <c r="A17296" s="32">
        <v>2018</v>
      </c>
      <c r="B17296" s="32">
        <v>56224</v>
      </c>
      <c r="C17296" s="33" t="s">
        <v>565</v>
      </c>
      <c r="D17296" s="33" t="s">
        <v>566</v>
      </c>
      <c r="E17296" s="34">
        <v>545</v>
      </c>
      <c r="F17296" s="35">
        <v>5.71</v>
      </c>
      <c r="G17296" s="34" t="s">
        <v>364</v>
      </c>
    </row>
    <row r="17297" spans="1:7">
      <c r="A17297" s="32">
        <v>2018</v>
      </c>
      <c r="B17297" s="32">
        <v>56227</v>
      </c>
      <c r="C17297" s="33" t="s">
        <v>563</v>
      </c>
      <c r="D17297" s="33" t="s">
        <v>564</v>
      </c>
      <c r="E17297" s="34">
        <v>95888</v>
      </c>
      <c r="F17297" s="35">
        <v>1.0960000000000001</v>
      </c>
      <c r="G17297" s="34">
        <v>94.4</v>
      </c>
    </row>
    <row r="17298" spans="1:7">
      <c r="A17298" s="32">
        <v>2018</v>
      </c>
      <c r="B17298" s="32">
        <v>56227</v>
      </c>
      <c r="C17298" s="33" t="s">
        <v>563</v>
      </c>
      <c r="D17298" s="33" t="s">
        <v>564</v>
      </c>
      <c r="E17298" s="34">
        <v>1103308</v>
      </c>
      <c r="F17298" s="35">
        <v>1.0960000000000001</v>
      </c>
      <c r="G17298" s="34">
        <v>161.69999999999999</v>
      </c>
    </row>
    <row r="17299" spans="1:7">
      <c r="A17299" s="32">
        <v>2018</v>
      </c>
      <c r="B17299" s="32">
        <v>56234</v>
      </c>
      <c r="C17299" s="33" t="s">
        <v>563</v>
      </c>
      <c r="D17299" s="33" t="s">
        <v>564</v>
      </c>
      <c r="E17299" s="34">
        <v>127065</v>
      </c>
      <c r="F17299" s="35">
        <v>1.026</v>
      </c>
      <c r="G17299" s="34" t="s">
        <v>364</v>
      </c>
    </row>
    <row r="17300" spans="1:7">
      <c r="A17300" s="32">
        <v>2018</v>
      </c>
      <c r="B17300" s="32">
        <v>56234</v>
      </c>
      <c r="C17300" s="33" t="s">
        <v>563</v>
      </c>
      <c r="D17300" s="33" t="s">
        <v>564</v>
      </c>
      <c r="E17300" s="34">
        <v>1382099</v>
      </c>
      <c r="F17300" s="35">
        <v>1.026</v>
      </c>
      <c r="G17300" s="34" t="s">
        <v>364</v>
      </c>
    </row>
    <row r="17301" spans="1:7">
      <c r="A17301" s="32">
        <v>2018</v>
      </c>
      <c r="B17301" s="32">
        <v>56237</v>
      </c>
      <c r="C17301" s="33" t="s">
        <v>563</v>
      </c>
      <c r="D17301" s="33" t="s">
        <v>564</v>
      </c>
      <c r="E17301" s="34">
        <v>2363184</v>
      </c>
      <c r="F17301" s="35">
        <v>1.038</v>
      </c>
      <c r="G17301" s="34">
        <v>248.6</v>
      </c>
    </row>
    <row r="17302" spans="1:7">
      <c r="A17302" s="32">
        <v>2018</v>
      </c>
      <c r="B17302" s="32">
        <v>56241</v>
      </c>
      <c r="C17302" s="33" t="s">
        <v>563</v>
      </c>
      <c r="D17302" s="33" t="s">
        <v>564</v>
      </c>
      <c r="E17302" s="34">
        <v>74944</v>
      </c>
      <c r="F17302" s="35">
        <v>1.1040000000000001</v>
      </c>
      <c r="G17302" s="34" t="s">
        <v>364</v>
      </c>
    </row>
    <row r="17303" spans="1:7">
      <c r="A17303" s="32">
        <v>2018</v>
      </c>
      <c r="B17303" s="32">
        <v>56249</v>
      </c>
      <c r="C17303" s="33" t="s">
        <v>565</v>
      </c>
      <c r="D17303" s="33" t="s">
        <v>566</v>
      </c>
      <c r="E17303" s="34">
        <v>1290</v>
      </c>
      <c r="F17303" s="35">
        <v>5.8</v>
      </c>
      <c r="G17303" s="34">
        <v>1816.5</v>
      </c>
    </row>
    <row r="17304" spans="1:7">
      <c r="A17304" s="32">
        <v>2018</v>
      </c>
      <c r="B17304" s="32">
        <v>56249</v>
      </c>
      <c r="C17304" s="33" t="s">
        <v>563</v>
      </c>
      <c r="D17304" s="33" t="s">
        <v>564</v>
      </c>
      <c r="E17304" s="34">
        <v>335051</v>
      </c>
      <c r="F17304" s="35">
        <v>1.028</v>
      </c>
      <c r="G17304" s="34">
        <v>462.4</v>
      </c>
    </row>
    <row r="17305" spans="1:7">
      <c r="A17305" s="32">
        <v>2018</v>
      </c>
      <c r="B17305" s="32">
        <v>56259</v>
      </c>
      <c r="C17305" s="33" t="s">
        <v>563</v>
      </c>
      <c r="D17305" s="33" t="s">
        <v>564</v>
      </c>
      <c r="E17305" s="34">
        <v>1946593</v>
      </c>
      <c r="F17305" s="35">
        <v>1.03</v>
      </c>
      <c r="G17305" s="34" t="s">
        <v>364</v>
      </c>
    </row>
    <row r="17306" spans="1:7">
      <c r="A17306" s="32">
        <v>2018</v>
      </c>
      <c r="B17306" s="32">
        <v>56292</v>
      </c>
      <c r="C17306" s="33" t="s">
        <v>565</v>
      </c>
      <c r="D17306" s="33" t="s">
        <v>566</v>
      </c>
      <c r="E17306" s="34">
        <v>676</v>
      </c>
      <c r="F17306" s="35">
        <v>5.8</v>
      </c>
      <c r="G17306" s="34">
        <v>1564.5</v>
      </c>
    </row>
    <row r="17307" spans="1:7">
      <c r="A17307" s="32">
        <v>2018</v>
      </c>
      <c r="B17307" s="32">
        <v>56292</v>
      </c>
      <c r="C17307" s="33" t="s">
        <v>563</v>
      </c>
      <c r="D17307" s="33" t="s">
        <v>564</v>
      </c>
      <c r="E17307" s="34">
        <v>139567</v>
      </c>
      <c r="F17307" s="35">
        <v>1.028</v>
      </c>
      <c r="G17307" s="34">
        <v>566.70000000000005</v>
      </c>
    </row>
    <row r="17308" spans="1:7">
      <c r="A17308" s="32">
        <v>2018</v>
      </c>
      <c r="B17308" s="32">
        <v>56319</v>
      </c>
      <c r="C17308" s="33" t="s">
        <v>363</v>
      </c>
      <c r="D17308" s="33" t="s">
        <v>354</v>
      </c>
      <c r="E17308" s="34">
        <v>38409</v>
      </c>
      <c r="F17308" s="35">
        <v>16.11</v>
      </c>
      <c r="G17308" s="34">
        <v>78.7</v>
      </c>
    </row>
    <row r="17309" spans="1:7">
      <c r="A17309" s="32">
        <v>2018</v>
      </c>
      <c r="B17309" s="32">
        <v>56326</v>
      </c>
      <c r="C17309" s="33" t="s">
        <v>563</v>
      </c>
      <c r="D17309" s="33" t="s">
        <v>564</v>
      </c>
      <c r="E17309" s="34">
        <v>888717</v>
      </c>
      <c r="F17309" s="35">
        <v>1.0349999999999999</v>
      </c>
      <c r="G17309" s="34">
        <v>198.8</v>
      </c>
    </row>
    <row r="17310" spans="1:7">
      <c r="A17310" s="32">
        <v>2018</v>
      </c>
      <c r="B17310" s="32">
        <v>56328</v>
      </c>
      <c r="C17310" s="33" t="s">
        <v>563</v>
      </c>
      <c r="D17310" s="33" t="s">
        <v>564</v>
      </c>
      <c r="E17310" s="34">
        <v>1703</v>
      </c>
      <c r="F17310" s="35">
        <v>1.05</v>
      </c>
      <c r="G17310" s="34">
        <v>2036.8</v>
      </c>
    </row>
    <row r="17311" spans="1:7">
      <c r="A17311" s="32">
        <v>2018</v>
      </c>
      <c r="B17311" s="32">
        <v>56328</v>
      </c>
      <c r="C17311" s="33" t="s">
        <v>563</v>
      </c>
      <c r="D17311" s="33" t="s">
        <v>564</v>
      </c>
      <c r="E17311" s="34">
        <v>2550</v>
      </c>
      <c r="F17311" s="35">
        <v>1.03</v>
      </c>
      <c r="G17311" s="34">
        <v>2589.6</v>
      </c>
    </row>
    <row r="17312" spans="1:7">
      <c r="A17312" s="32">
        <v>2018</v>
      </c>
      <c r="B17312" s="32">
        <v>56328</v>
      </c>
      <c r="C17312" s="33" t="s">
        <v>563</v>
      </c>
      <c r="D17312" s="33" t="s">
        <v>564</v>
      </c>
      <c r="E17312" s="34">
        <v>2759</v>
      </c>
      <c r="F17312" s="35">
        <v>1.05</v>
      </c>
      <c r="G17312" s="34">
        <v>2141.8000000000002</v>
      </c>
    </row>
    <row r="17313" spans="1:7">
      <c r="A17313" s="32">
        <v>2018</v>
      </c>
      <c r="B17313" s="32">
        <v>56328</v>
      </c>
      <c r="C17313" s="33" t="s">
        <v>563</v>
      </c>
      <c r="D17313" s="33" t="s">
        <v>564</v>
      </c>
      <c r="E17313" s="34">
        <v>1036</v>
      </c>
      <c r="F17313" s="35">
        <v>1.05</v>
      </c>
      <c r="G17313" s="34">
        <v>3100.9</v>
      </c>
    </row>
    <row r="17314" spans="1:7">
      <c r="A17314" s="32">
        <v>2018</v>
      </c>
      <c r="B17314" s="32">
        <v>56328</v>
      </c>
      <c r="C17314" s="33" t="s">
        <v>563</v>
      </c>
      <c r="D17314" s="33" t="s">
        <v>564</v>
      </c>
      <c r="E17314" s="34">
        <v>494</v>
      </c>
      <c r="F17314" s="35">
        <v>1.04</v>
      </c>
      <c r="G17314" s="34">
        <v>3120.4</v>
      </c>
    </row>
    <row r="17315" spans="1:7">
      <c r="A17315" s="32">
        <v>2018</v>
      </c>
      <c r="B17315" s="32">
        <v>56328</v>
      </c>
      <c r="C17315" s="33" t="s">
        <v>563</v>
      </c>
      <c r="D17315" s="33" t="s">
        <v>564</v>
      </c>
      <c r="E17315" s="34">
        <v>2831</v>
      </c>
      <c r="F17315" s="35">
        <v>1.05</v>
      </c>
      <c r="G17315" s="34">
        <v>2310</v>
      </c>
    </row>
    <row r="17316" spans="1:7">
      <c r="A17316" s="32">
        <v>2018</v>
      </c>
      <c r="B17316" s="32">
        <v>56328</v>
      </c>
      <c r="C17316" s="33" t="s">
        <v>563</v>
      </c>
      <c r="D17316" s="33" t="s">
        <v>564</v>
      </c>
      <c r="E17316" s="34">
        <v>16457</v>
      </c>
      <c r="F17316" s="35">
        <v>1.05</v>
      </c>
      <c r="G17316" s="34">
        <v>1965.2</v>
      </c>
    </row>
    <row r="17317" spans="1:7">
      <c r="A17317" s="32">
        <v>2018</v>
      </c>
      <c r="B17317" s="32">
        <v>56328</v>
      </c>
      <c r="C17317" s="33" t="s">
        <v>563</v>
      </c>
      <c r="D17317" s="33" t="s">
        <v>564</v>
      </c>
      <c r="E17317" s="34">
        <v>4905</v>
      </c>
      <c r="F17317" s="35">
        <v>1.04</v>
      </c>
      <c r="G17317" s="34">
        <v>1027.5</v>
      </c>
    </row>
    <row r="17318" spans="1:7">
      <c r="A17318" s="32">
        <v>2018</v>
      </c>
      <c r="B17318" s="32">
        <v>56328</v>
      </c>
      <c r="C17318" s="33" t="s">
        <v>563</v>
      </c>
      <c r="D17318" s="33" t="s">
        <v>564</v>
      </c>
      <c r="E17318" s="34">
        <v>5006</v>
      </c>
      <c r="F17318" s="35">
        <v>1.03</v>
      </c>
      <c r="G17318" s="34">
        <v>1748.2</v>
      </c>
    </row>
    <row r="17319" spans="1:7">
      <c r="A17319" s="32">
        <v>2018</v>
      </c>
      <c r="B17319" s="32">
        <v>56328</v>
      </c>
      <c r="C17319" s="33" t="s">
        <v>563</v>
      </c>
      <c r="D17319" s="33" t="s">
        <v>564</v>
      </c>
      <c r="E17319" s="34">
        <v>8200</v>
      </c>
      <c r="F17319" s="35">
        <v>0.92</v>
      </c>
      <c r="G17319" s="34">
        <v>2176.8000000000002</v>
      </c>
    </row>
    <row r="17320" spans="1:7">
      <c r="A17320" s="32">
        <v>2018</v>
      </c>
      <c r="B17320" s="32">
        <v>56328</v>
      </c>
      <c r="C17320" s="33" t="s">
        <v>563</v>
      </c>
      <c r="D17320" s="33" t="s">
        <v>564</v>
      </c>
      <c r="E17320" s="34">
        <v>10201</v>
      </c>
      <c r="F17320" s="35">
        <v>1.04</v>
      </c>
      <c r="G17320" s="34">
        <v>2179.6</v>
      </c>
    </row>
    <row r="17321" spans="1:7">
      <c r="A17321" s="32">
        <v>2018</v>
      </c>
      <c r="B17321" s="32">
        <v>56328</v>
      </c>
      <c r="C17321" s="33" t="s">
        <v>563</v>
      </c>
      <c r="D17321" s="33" t="s">
        <v>564</v>
      </c>
      <c r="E17321" s="34">
        <v>11631</v>
      </c>
      <c r="F17321" s="35">
        <v>0.94</v>
      </c>
      <c r="G17321" s="34">
        <v>1138.5</v>
      </c>
    </row>
    <row r="17322" spans="1:7">
      <c r="A17322" s="32">
        <v>2018</v>
      </c>
      <c r="B17322" s="32">
        <v>56349</v>
      </c>
      <c r="C17322" s="33" t="s">
        <v>563</v>
      </c>
      <c r="D17322" s="33" t="s">
        <v>564</v>
      </c>
      <c r="E17322" s="34">
        <v>1529416</v>
      </c>
      <c r="F17322" s="35">
        <v>1.0549999999999999</v>
      </c>
      <c r="G17322" s="34" t="s">
        <v>364</v>
      </c>
    </row>
    <row r="17323" spans="1:7">
      <c r="A17323" s="32">
        <v>2018</v>
      </c>
      <c r="B17323" s="32">
        <v>56350</v>
      </c>
      <c r="C17323" s="33" t="s">
        <v>563</v>
      </c>
      <c r="D17323" s="33" t="s">
        <v>564</v>
      </c>
      <c r="E17323" s="34">
        <v>2076963</v>
      </c>
      <c r="F17323" s="35">
        <v>1.01</v>
      </c>
      <c r="G17323" s="34" t="s">
        <v>364</v>
      </c>
    </row>
    <row r="17324" spans="1:7">
      <c r="A17324" s="32">
        <v>2018</v>
      </c>
      <c r="B17324" s="32">
        <v>56400</v>
      </c>
      <c r="C17324" s="33" t="s">
        <v>563</v>
      </c>
      <c r="D17324" s="33" t="s">
        <v>564</v>
      </c>
      <c r="E17324" s="34">
        <v>1116245</v>
      </c>
      <c r="F17324" s="35">
        <v>1.0209999999999999</v>
      </c>
      <c r="G17324" s="34">
        <v>354.7</v>
      </c>
    </row>
    <row r="17325" spans="1:7">
      <c r="A17325" s="32">
        <v>2018</v>
      </c>
      <c r="B17325" s="32">
        <v>56407</v>
      </c>
      <c r="C17325" s="33" t="s">
        <v>563</v>
      </c>
      <c r="D17325" s="33" t="s">
        <v>564</v>
      </c>
      <c r="E17325" s="34">
        <v>12617588</v>
      </c>
      <c r="F17325" s="35">
        <v>1.0209999999999999</v>
      </c>
      <c r="G17325" s="34">
        <v>418.3</v>
      </c>
    </row>
    <row r="17326" spans="1:7">
      <c r="A17326" s="32">
        <v>2018</v>
      </c>
      <c r="B17326" s="32">
        <v>56445</v>
      </c>
      <c r="C17326" s="33" t="s">
        <v>563</v>
      </c>
      <c r="D17326" s="33" t="s">
        <v>564</v>
      </c>
      <c r="E17326" s="34">
        <v>272964</v>
      </c>
      <c r="F17326" s="35">
        <v>1.1379999999999999</v>
      </c>
      <c r="G17326" s="34" t="s">
        <v>364</v>
      </c>
    </row>
    <row r="17327" spans="1:7">
      <c r="A17327" s="32">
        <v>2018</v>
      </c>
      <c r="B17327" s="32">
        <v>56456</v>
      </c>
      <c r="C17327" s="33" t="s">
        <v>363</v>
      </c>
      <c r="D17327" s="33" t="s">
        <v>354</v>
      </c>
      <c r="E17327" s="34">
        <v>232034</v>
      </c>
      <c r="F17327" s="35">
        <v>17.71</v>
      </c>
      <c r="G17327" s="34" t="s">
        <v>364</v>
      </c>
    </row>
    <row r="17328" spans="1:7">
      <c r="A17328" s="32">
        <v>2018</v>
      </c>
      <c r="B17328" s="32">
        <v>56456</v>
      </c>
      <c r="C17328" s="33" t="s">
        <v>565</v>
      </c>
      <c r="D17328" s="33" t="s">
        <v>566</v>
      </c>
      <c r="E17328" s="34">
        <v>1022</v>
      </c>
      <c r="F17328" s="35">
        <v>5.8</v>
      </c>
      <c r="G17328" s="34" t="s">
        <v>364</v>
      </c>
    </row>
    <row r="17329" spans="1:7">
      <c r="A17329" s="32">
        <v>2018</v>
      </c>
      <c r="B17329" s="32">
        <v>56458</v>
      </c>
      <c r="C17329" s="33" t="s">
        <v>563</v>
      </c>
      <c r="D17329" s="33" t="s">
        <v>564</v>
      </c>
      <c r="E17329" s="34">
        <v>2563411</v>
      </c>
      <c r="F17329" s="35">
        <v>1.046</v>
      </c>
      <c r="G17329" s="34" t="s">
        <v>364</v>
      </c>
    </row>
    <row r="17330" spans="1:7">
      <c r="A17330" s="32">
        <v>2018</v>
      </c>
      <c r="B17330" s="32">
        <v>56467</v>
      </c>
      <c r="C17330" s="33" t="s">
        <v>563</v>
      </c>
      <c r="D17330" s="33" t="s">
        <v>564</v>
      </c>
      <c r="E17330" s="34">
        <v>405965</v>
      </c>
      <c r="F17330" s="35">
        <v>1.05</v>
      </c>
      <c r="G17330" s="34" t="s">
        <v>364</v>
      </c>
    </row>
    <row r="17331" spans="1:7">
      <c r="A17331" s="32">
        <v>2018</v>
      </c>
      <c r="B17331" s="32">
        <v>56476</v>
      </c>
      <c r="C17331" s="33" t="s">
        <v>563</v>
      </c>
      <c r="D17331" s="33" t="s">
        <v>564</v>
      </c>
      <c r="E17331" s="34">
        <v>1105333</v>
      </c>
      <c r="F17331" s="35">
        <v>1.05</v>
      </c>
      <c r="G17331" s="34">
        <v>385</v>
      </c>
    </row>
    <row r="17332" spans="1:7">
      <c r="A17332" s="32">
        <v>2018</v>
      </c>
      <c r="B17332" s="32">
        <v>56502</v>
      </c>
      <c r="C17332" s="33" t="s">
        <v>563</v>
      </c>
      <c r="D17332" s="33" t="s">
        <v>564</v>
      </c>
      <c r="E17332" s="34">
        <v>848172</v>
      </c>
      <c r="F17332" s="35">
        <v>1.0549999999999999</v>
      </c>
      <c r="G17332" s="34">
        <v>305.10000000000002</v>
      </c>
    </row>
    <row r="17333" spans="1:7">
      <c r="A17333" s="32">
        <v>2018</v>
      </c>
      <c r="B17333" s="32">
        <v>56505</v>
      </c>
      <c r="C17333" s="33" t="s">
        <v>563</v>
      </c>
      <c r="D17333" s="33" t="s">
        <v>564</v>
      </c>
      <c r="E17333" s="34">
        <v>59898</v>
      </c>
      <c r="F17333" s="35">
        <v>1.05</v>
      </c>
      <c r="G17333" s="34">
        <v>330.2</v>
      </c>
    </row>
    <row r="17334" spans="1:7">
      <c r="A17334" s="32">
        <v>2018</v>
      </c>
      <c r="B17334" s="32">
        <v>56532</v>
      </c>
      <c r="C17334" s="33" t="s">
        <v>563</v>
      </c>
      <c r="D17334" s="33" t="s">
        <v>564</v>
      </c>
      <c r="E17334" s="34">
        <v>407092</v>
      </c>
      <c r="F17334" s="35">
        <v>1.0449999999999999</v>
      </c>
      <c r="G17334" s="34">
        <v>385</v>
      </c>
    </row>
    <row r="17335" spans="1:7">
      <c r="A17335" s="32">
        <v>2018</v>
      </c>
      <c r="B17335" s="32">
        <v>56564</v>
      </c>
      <c r="C17335" s="33" t="s">
        <v>363</v>
      </c>
      <c r="D17335" s="33" t="s">
        <v>354</v>
      </c>
      <c r="E17335" s="34">
        <v>33128</v>
      </c>
      <c r="F17335" s="35">
        <v>17.190000000000001</v>
      </c>
      <c r="G17335" s="34">
        <v>199.3</v>
      </c>
    </row>
    <row r="17336" spans="1:7">
      <c r="A17336" s="32">
        <v>2018</v>
      </c>
      <c r="B17336" s="32">
        <v>56564</v>
      </c>
      <c r="C17336" s="33" t="s">
        <v>363</v>
      </c>
      <c r="D17336" s="33" t="s">
        <v>354</v>
      </c>
      <c r="E17336" s="34">
        <v>65810</v>
      </c>
      <c r="F17336" s="35">
        <v>17.036000000000001</v>
      </c>
      <c r="G17336" s="34">
        <v>196.6</v>
      </c>
    </row>
    <row r="17337" spans="1:7">
      <c r="A17337" s="32">
        <v>2018</v>
      </c>
      <c r="B17337" s="32">
        <v>56564</v>
      </c>
      <c r="C17337" s="33" t="s">
        <v>363</v>
      </c>
      <c r="D17337" s="33" t="s">
        <v>354</v>
      </c>
      <c r="E17337" s="34">
        <v>16339</v>
      </c>
      <c r="F17337" s="35">
        <v>17.058</v>
      </c>
      <c r="G17337" s="34">
        <v>194.1</v>
      </c>
    </row>
    <row r="17338" spans="1:7">
      <c r="A17338" s="32">
        <v>2018</v>
      </c>
      <c r="B17338" s="32">
        <v>56564</v>
      </c>
      <c r="C17338" s="33" t="s">
        <v>363</v>
      </c>
      <c r="D17338" s="33" t="s">
        <v>354</v>
      </c>
      <c r="E17338" s="34">
        <v>65762</v>
      </c>
      <c r="F17338" s="35">
        <v>17.175999999999998</v>
      </c>
      <c r="G17338" s="34">
        <v>203.7</v>
      </c>
    </row>
    <row r="17339" spans="1:7">
      <c r="A17339" s="32">
        <v>2018</v>
      </c>
      <c r="B17339" s="32">
        <v>56564</v>
      </c>
      <c r="C17339" s="33" t="s">
        <v>563</v>
      </c>
      <c r="D17339" s="33" t="s">
        <v>564</v>
      </c>
      <c r="E17339" s="34">
        <v>16907</v>
      </c>
      <c r="F17339" s="35">
        <v>1.038</v>
      </c>
      <c r="G17339" s="34">
        <v>299.5</v>
      </c>
    </row>
    <row r="17340" spans="1:7">
      <c r="A17340" s="32">
        <v>2018</v>
      </c>
      <c r="B17340" s="32">
        <v>56564</v>
      </c>
      <c r="C17340" s="33" t="s">
        <v>563</v>
      </c>
      <c r="D17340" s="33" t="s">
        <v>564</v>
      </c>
      <c r="E17340" s="34">
        <v>540</v>
      </c>
      <c r="F17340" s="35">
        <v>1.0389999999999999</v>
      </c>
      <c r="G17340" s="34">
        <v>331.1</v>
      </c>
    </row>
    <row r="17341" spans="1:7">
      <c r="A17341" s="32">
        <v>2018</v>
      </c>
      <c r="B17341" s="32">
        <v>56565</v>
      </c>
      <c r="C17341" s="33" t="s">
        <v>563</v>
      </c>
      <c r="D17341" s="33" t="s">
        <v>564</v>
      </c>
      <c r="E17341" s="34">
        <v>213552</v>
      </c>
      <c r="F17341" s="35">
        <v>1.016</v>
      </c>
      <c r="G17341" s="34">
        <v>288.8</v>
      </c>
    </row>
    <row r="17342" spans="1:7">
      <c r="A17342" s="32">
        <v>2018</v>
      </c>
      <c r="B17342" s="32">
        <v>56565</v>
      </c>
      <c r="C17342" s="33" t="s">
        <v>563</v>
      </c>
      <c r="D17342" s="33" t="s">
        <v>564</v>
      </c>
      <c r="E17342" s="34">
        <v>36604</v>
      </c>
      <c r="F17342" s="35">
        <v>1.018</v>
      </c>
      <c r="G17342" s="34">
        <v>302.5</v>
      </c>
    </row>
    <row r="17343" spans="1:7">
      <c r="A17343" s="32">
        <v>2018</v>
      </c>
      <c r="B17343" s="32">
        <v>56565</v>
      </c>
      <c r="C17343" s="33" t="s">
        <v>563</v>
      </c>
      <c r="D17343" s="33" t="s">
        <v>564</v>
      </c>
      <c r="E17343" s="34">
        <v>102683</v>
      </c>
      <c r="F17343" s="35">
        <v>1.0169999999999999</v>
      </c>
      <c r="G17343" s="34">
        <v>304.2</v>
      </c>
    </row>
    <row r="17344" spans="1:7">
      <c r="A17344" s="32">
        <v>2018</v>
      </c>
      <c r="B17344" s="32">
        <v>56565</v>
      </c>
      <c r="C17344" s="33" t="s">
        <v>563</v>
      </c>
      <c r="D17344" s="33" t="s">
        <v>564</v>
      </c>
      <c r="E17344" s="34">
        <v>118463</v>
      </c>
      <c r="F17344" s="35">
        <v>1.016</v>
      </c>
      <c r="G17344" s="34">
        <v>300</v>
      </c>
    </row>
    <row r="17345" spans="1:7">
      <c r="A17345" s="32">
        <v>2018</v>
      </c>
      <c r="B17345" s="32">
        <v>56565</v>
      </c>
      <c r="C17345" s="33" t="s">
        <v>563</v>
      </c>
      <c r="D17345" s="33" t="s">
        <v>564</v>
      </c>
      <c r="E17345" s="34">
        <v>143628</v>
      </c>
      <c r="F17345" s="35">
        <v>1.018</v>
      </c>
      <c r="G17345" s="34">
        <v>293.10000000000002</v>
      </c>
    </row>
    <row r="17346" spans="1:7">
      <c r="A17346" s="32">
        <v>2018</v>
      </c>
      <c r="B17346" s="32">
        <v>56565</v>
      </c>
      <c r="C17346" s="33" t="s">
        <v>563</v>
      </c>
      <c r="D17346" s="33" t="s">
        <v>564</v>
      </c>
      <c r="E17346" s="34">
        <v>151286</v>
      </c>
      <c r="F17346" s="35">
        <v>1.016</v>
      </c>
      <c r="G17346" s="34">
        <v>309.2</v>
      </c>
    </row>
    <row r="17347" spans="1:7">
      <c r="A17347" s="32">
        <v>2018</v>
      </c>
      <c r="B17347" s="32">
        <v>56565</v>
      </c>
      <c r="C17347" s="33" t="s">
        <v>563</v>
      </c>
      <c r="D17347" s="33" t="s">
        <v>564</v>
      </c>
      <c r="E17347" s="34">
        <v>248807</v>
      </c>
      <c r="F17347" s="35">
        <v>1.016</v>
      </c>
      <c r="G17347" s="34">
        <v>298.5</v>
      </c>
    </row>
    <row r="17348" spans="1:7">
      <c r="A17348" s="32">
        <v>2018</v>
      </c>
      <c r="B17348" s="32">
        <v>56565</v>
      </c>
      <c r="C17348" s="33" t="s">
        <v>563</v>
      </c>
      <c r="D17348" s="33" t="s">
        <v>564</v>
      </c>
      <c r="E17348" s="34">
        <v>256734</v>
      </c>
      <c r="F17348" s="35">
        <v>1.016</v>
      </c>
      <c r="G17348" s="34">
        <v>305.3</v>
      </c>
    </row>
    <row r="17349" spans="1:7">
      <c r="A17349" s="32">
        <v>2018</v>
      </c>
      <c r="B17349" s="32">
        <v>56565</v>
      </c>
      <c r="C17349" s="33" t="s">
        <v>563</v>
      </c>
      <c r="D17349" s="33" t="s">
        <v>564</v>
      </c>
      <c r="E17349" s="34">
        <v>290300</v>
      </c>
      <c r="F17349" s="35">
        <v>1.038</v>
      </c>
      <c r="G17349" s="34">
        <v>329.9</v>
      </c>
    </row>
    <row r="17350" spans="1:7">
      <c r="A17350" s="32">
        <v>2018</v>
      </c>
      <c r="B17350" s="32">
        <v>56565</v>
      </c>
      <c r="C17350" s="33" t="s">
        <v>563</v>
      </c>
      <c r="D17350" s="33" t="s">
        <v>564</v>
      </c>
      <c r="E17350" s="34">
        <v>569822</v>
      </c>
      <c r="F17350" s="35">
        <v>1.016</v>
      </c>
      <c r="G17350" s="34">
        <v>298.7</v>
      </c>
    </row>
    <row r="17351" spans="1:7">
      <c r="A17351" s="32">
        <v>2018</v>
      </c>
      <c r="B17351" s="32">
        <v>56565</v>
      </c>
      <c r="C17351" s="33" t="s">
        <v>563</v>
      </c>
      <c r="D17351" s="33" t="s">
        <v>564</v>
      </c>
      <c r="E17351" s="34">
        <v>2177</v>
      </c>
      <c r="F17351" s="35">
        <v>1.0169999999999999</v>
      </c>
      <c r="G17351" s="34">
        <v>319.3</v>
      </c>
    </row>
    <row r="17352" spans="1:7">
      <c r="A17352" s="32">
        <v>2018</v>
      </c>
      <c r="B17352" s="32">
        <v>56565</v>
      </c>
      <c r="C17352" s="33" t="s">
        <v>563</v>
      </c>
      <c r="D17352" s="33" t="s">
        <v>564</v>
      </c>
      <c r="E17352" s="34">
        <v>2274</v>
      </c>
      <c r="F17352" s="35">
        <v>1.0369999999999999</v>
      </c>
      <c r="G17352" s="34">
        <v>342.5</v>
      </c>
    </row>
    <row r="17353" spans="1:7">
      <c r="A17353" s="32">
        <v>2018</v>
      </c>
      <c r="B17353" s="32">
        <v>56565</v>
      </c>
      <c r="C17353" s="33" t="s">
        <v>563</v>
      </c>
      <c r="D17353" s="33" t="s">
        <v>564</v>
      </c>
      <c r="E17353" s="34">
        <v>3836</v>
      </c>
      <c r="F17353" s="35">
        <v>1.018</v>
      </c>
      <c r="G17353" s="34">
        <v>305.60000000000002</v>
      </c>
    </row>
    <row r="17354" spans="1:7">
      <c r="A17354" s="32">
        <v>2018</v>
      </c>
      <c r="B17354" s="32">
        <v>56565</v>
      </c>
      <c r="C17354" s="33" t="s">
        <v>563</v>
      </c>
      <c r="D17354" s="33" t="s">
        <v>564</v>
      </c>
      <c r="E17354" s="34">
        <v>5991</v>
      </c>
      <c r="F17354" s="35">
        <v>1.0129999999999999</v>
      </c>
      <c r="G17354" s="34">
        <v>313.39999999999998</v>
      </c>
    </row>
    <row r="17355" spans="1:7">
      <c r="A17355" s="32">
        <v>2018</v>
      </c>
      <c r="B17355" s="32">
        <v>56565</v>
      </c>
      <c r="C17355" s="33" t="s">
        <v>563</v>
      </c>
      <c r="D17355" s="33" t="s">
        <v>564</v>
      </c>
      <c r="E17355" s="34">
        <v>9435</v>
      </c>
      <c r="F17355" s="35">
        <v>1.0149999999999999</v>
      </c>
      <c r="G17355" s="34">
        <v>317.39999999999998</v>
      </c>
    </row>
    <row r="17356" spans="1:7">
      <c r="A17356" s="32">
        <v>2018</v>
      </c>
      <c r="B17356" s="32">
        <v>56565</v>
      </c>
      <c r="C17356" s="33" t="s">
        <v>563</v>
      </c>
      <c r="D17356" s="33" t="s">
        <v>564</v>
      </c>
      <c r="E17356" s="34">
        <v>14101</v>
      </c>
      <c r="F17356" s="35">
        <v>1.016</v>
      </c>
      <c r="G17356" s="34">
        <v>310.89999999999998</v>
      </c>
    </row>
    <row r="17357" spans="1:7">
      <c r="A17357" s="32">
        <v>2018</v>
      </c>
      <c r="B17357" s="32">
        <v>56565</v>
      </c>
      <c r="C17357" s="33" t="s">
        <v>563</v>
      </c>
      <c r="D17357" s="33" t="s">
        <v>564</v>
      </c>
      <c r="E17357" s="34">
        <v>15482</v>
      </c>
      <c r="F17357" s="35">
        <v>1.014</v>
      </c>
      <c r="G17357" s="34">
        <v>305.60000000000002</v>
      </c>
    </row>
    <row r="17358" spans="1:7">
      <c r="A17358" s="32">
        <v>2018</v>
      </c>
      <c r="B17358" s="32">
        <v>56596</v>
      </c>
      <c r="C17358" s="33" t="s">
        <v>363</v>
      </c>
      <c r="D17358" s="33" t="s">
        <v>354</v>
      </c>
      <c r="E17358" s="34">
        <v>40956</v>
      </c>
      <c r="F17358" s="35">
        <v>16.11</v>
      </c>
      <c r="G17358" s="34">
        <v>78.7</v>
      </c>
    </row>
    <row r="17359" spans="1:7">
      <c r="A17359" s="32">
        <v>2018</v>
      </c>
      <c r="B17359" s="32">
        <v>56596</v>
      </c>
      <c r="C17359" s="33" t="s">
        <v>563</v>
      </c>
      <c r="D17359" s="33" t="s">
        <v>564</v>
      </c>
      <c r="E17359" s="34">
        <v>278</v>
      </c>
      <c r="F17359" s="35">
        <v>1.06</v>
      </c>
      <c r="G17359" s="34">
        <v>469.4</v>
      </c>
    </row>
    <row r="17360" spans="1:7">
      <c r="A17360" s="32">
        <v>2018</v>
      </c>
      <c r="B17360" s="32">
        <v>56609</v>
      </c>
      <c r="C17360" s="33" t="s">
        <v>363</v>
      </c>
      <c r="D17360" s="33" t="s">
        <v>354</v>
      </c>
      <c r="E17360" s="34">
        <v>159609</v>
      </c>
      <c r="F17360" s="35">
        <v>16.18</v>
      </c>
      <c r="G17360" s="34">
        <v>98.8</v>
      </c>
    </row>
    <row r="17361" spans="1:7">
      <c r="A17361" s="32">
        <v>2018</v>
      </c>
      <c r="B17361" s="32">
        <v>56610</v>
      </c>
      <c r="C17361" s="33" t="s">
        <v>563</v>
      </c>
      <c r="D17361" s="33" t="s">
        <v>564</v>
      </c>
      <c r="E17361" s="34">
        <v>642165</v>
      </c>
      <c r="F17361" s="35">
        <v>1.0840000000000001</v>
      </c>
      <c r="G17361" s="34">
        <v>246.4</v>
      </c>
    </row>
    <row r="17362" spans="1:7">
      <c r="A17362" s="32">
        <v>2018</v>
      </c>
      <c r="B17362" s="32">
        <v>56611</v>
      </c>
      <c r="C17362" s="33" t="s">
        <v>363</v>
      </c>
      <c r="D17362" s="33" t="s">
        <v>354</v>
      </c>
      <c r="E17362" s="34">
        <v>36181</v>
      </c>
      <c r="F17362" s="35">
        <v>16.72</v>
      </c>
      <c r="G17362" s="34" t="s">
        <v>364</v>
      </c>
    </row>
    <row r="17363" spans="1:7">
      <c r="A17363" s="32">
        <v>2018</v>
      </c>
      <c r="B17363" s="32">
        <v>56611</v>
      </c>
      <c r="C17363" s="33" t="s">
        <v>363</v>
      </c>
      <c r="D17363" s="33" t="s">
        <v>354</v>
      </c>
      <c r="E17363" s="34">
        <v>35649</v>
      </c>
      <c r="F17363" s="35">
        <v>18.170000000000002</v>
      </c>
      <c r="G17363" s="34" t="s">
        <v>364</v>
      </c>
    </row>
    <row r="17364" spans="1:7">
      <c r="A17364" s="32">
        <v>2018</v>
      </c>
      <c r="B17364" s="32">
        <v>56611</v>
      </c>
      <c r="C17364" s="33" t="s">
        <v>363</v>
      </c>
      <c r="D17364" s="33" t="s">
        <v>354</v>
      </c>
      <c r="E17364" s="34">
        <v>71351</v>
      </c>
      <c r="F17364" s="35">
        <v>17.149999999999999</v>
      </c>
      <c r="G17364" s="34" t="s">
        <v>364</v>
      </c>
    </row>
    <row r="17365" spans="1:7">
      <c r="A17365" s="32">
        <v>2018</v>
      </c>
      <c r="B17365" s="32">
        <v>56611</v>
      </c>
      <c r="C17365" s="33" t="s">
        <v>363</v>
      </c>
      <c r="D17365" s="33" t="s">
        <v>354</v>
      </c>
      <c r="E17365" s="34">
        <v>106495</v>
      </c>
      <c r="F17365" s="35">
        <v>17.059999999999999</v>
      </c>
      <c r="G17365" s="34" t="s">
        <v>364</v>
      </c>
    </row>
    <row r="17366" spans="1:7">
      <c r="A17366" s="32">
        <v>2018</v>
      </c>
      <c r="B17366" s="32">
        <v>56671</v>
      </c>
      <c r="C17366" s="33" t="s">
        <v>353</v>
      </c>
      <c r="D17366" s="33" t="s">
        <v>354</v>
      </c>
      <c r="E17366" s="34">
        <v>10470</v>
      </c>
      <c r="F17366" s="35">
        <v>21.63</v>
      </c>
      <c r="G17366" s="34" t="s">
        <v>364</v>
      </c>
    </row>
    <row r="17367" spans="1:7">
      <c r="A17367" s="32">
        <v>2018</v>
      </c>
      <c r="B17367" s="32">
        <v>56671</v>
      </c>
      <c r="C17367" s="33" t="s">
        <v>353</v>
      </c>
      <c r="D17367" s="33" t="s">
        <v>354</v>
      </c>
      <c r="E17367" s="34">
        <v>74595</v>
      </c>
      <c r="F17367" s="35">
        <v>25.7</v>
      </c>
      <c r="G17367" s="34" t="s">
        <v>364</v>
      </c>
    </row>
    <row r="17368" spans="1:7">
      <c r="A17368" s="32">
        <v>2018</v>
      </c>
      <c r="B17368" s="32">
        <v>56671</v>
      </c>
      <c r="C17368" s="33" t="s">
        <v>353</v>
      </c>
      <c r="D17368" s="33" t="s">
        <v>354</v>
      </c>
      <c r="E17368" s="34">
        <v>17001</v>
      </c>
      <c r="F17368" s="35">
        <v>22.11</v>
      </c>
      <c r="G17368" s="34" t="s">
        <v>364</v>
      </c>
    </row>
    <row r="17369" spans="1:7">
      <c r="A17369" s="32">
        <v>2018</v>
      </c>
      <c r="B17369" s="32">
        <v>56671</v>
      </c>
      <c r="C17369" s="33" t="s">
        <v>563</v>
      </c>
      <c r="D17369" s="33" t="s">
        <v>564</v>
      </c>
      <c r="E17369" s="34">
        <v>26883</v>
      </c>
      <c r="F17369" s="35">
        <v>1.07</v>
      </c>
      <c r="G17369" s="34" t="s">
        <v>364</v>
      </c>
    </row>
    <row r="17370" spans="1:7">
      <c r="A17370" s="32">
        <v>2018</v>
      </c>
      <c r="B17370" s="32">
        <v>56674</v>
      </c>
      <c r="C17370" s="33" t="s">
        <v>563</v>
      </c>
      <c r="D17370" s="33" t="s">
        <v>564</v>
      </c>
      <c r="E17370" s="34">
        <v>10252</v>
      </c>
      <c r="F17370" s="35">
        <v>1.03</v>
      </c>
      <c r="G17370" s="34">
        <v>273.39999999999998</v>
      </c>
    </row>
    <row r="17371" spans="1:7">
      <c r="A17371" s="32">
        <v>2018</v>
      </c>
      <c r="B17371" s="32">
        <v>56674</v>
      </c>
      <c r="C17371" s="33" t="s">
        <v>563</v>
      </c>
      <c r="D17371" s="33" t="s">
        <v>564</v>
      </c>
      <c r="E17371" s="34">
        <v>4303</v>
      </c>
      <c r="F17371" s="35">
        <v>1.03</v>
      </c>
      <c r="G17371" s="34">
        <v>308</v>
      </c>
    </row>
    <row r="17372" spans="1:7">
      <c r="A17372" s="32">
        <v>2018</v>
      </c>
      <c r="B17372" s="32">
        <v>56674</v>
      </c>
      <c r="C17372" s="33" t="s">
        <v>563</v>
      </c>
      <c r="D17372" s="33" t="s">
        <v>564</v>
      </c>
      <c r="E17372" s="34">
        <v>24718</v>
      </c>
      <c r="F17372" s="35">
        <v>1.03</v>
      </c>
      <c r="G17372" s="34">
        <v>294.89999999999998</v>
      </c>
    </row>
    <row r="17373" spans="1:7">
      <c r="A17373" s="32">
        <v>2018</v>
      </c>
      <c r="B17373" s="32">
        <v>56708</v>
      </c>
      <c r="C17373" s="33" t="s">
        <v>563</v>
      </c>
      <c r="D17373" s="33" t="s">
        <v>564</v>
      </c>
      <c r="E17373" s="34">
        <v>931718</v>
      </c>
      <c r="F17373" s="35">
        <v>1.028</v>
      </c>
      <c r="G17373" s="34" t="s">
        <v>364</v>
      </c>
    </row>
    <row r="17374" spans="1:7">
      <c r="A17374" s="32">
        <v>2018</v>
      </c>
      <c r="B17374" s="32">
        <v>56786</v>
      </c>
      <c r="C17374" s="33" t="s">
        <v>362</v>
      </c>
      <c r="D17374" s="33" t="s">
        <v>354</v>
      </c>
      <c r="E17374" s="34">
        <v>25231</v>
      </c>
      <c r="F17374" s="35">
        <v>14.9</v>
      </c>
      <c r="G17374" s="34">
        <v>218.8</v>
      </c>
    </row>
    <row r="17375" spans="1:7">
      <c r="A17375" s="32">
        <v>2018</v>
      </c>
      <c r="B17375" s="32">
        <v>56786</v>
      </c>
      <c r="C17375" s="33" t="s">
        <v>563</v>
      </c>
      <c r="D17375" s="33" t="s">
        <v>564</v>
      </c>
      <c r="E17375" s="34">
        <v>61699</v>
      </c>
      <c r="F17375" s="35">
        <v>1</v>
      </c>
      <c r="G17375" s="34">
        <v>295.7</v>
      </c>
    </row>
    <row r="17376" spans="1:7">
      <c r="A17376" s="32">
        <v>2018</v>
      </c>
      <c r="B17376" s="32">
        <v>56798</v>
      </c>
      <c r="C17376" s="33" t="s">
        <v>563</v>
      </c>
      <c r="D17376" s="33" t="s">
        <v>564</v>
      </c>
      <c r="E17376" s="34">
        <v>1716222</v>
      </c>
      <c r="F17376" s="35">
        <v>1.026</v>
      </c>
      <c r="G17376" s="34" t="s">
        <v>364</v>
      </c>
    </row>
    <row r="17377" spans="1:7">
      <c r="A17377" s="32">
        <v>2018</v>
      </c>
      <c r="B17377" s="32">
        <v>56799</v>
      </c>
      <c r="C17377" s="33" t="s">
        <v>565</v>
      </c>
      <c r="D17377" s="33" t="s">
        <v>566</v>
      </c>
      <c r="E17377" s="34">
        <v>545</v>
      </c>
      <c r="F17377" s="35">
        <v>5.8339999999999996</v>
      </c>
      <c r="G17377" s="34">
        <v>1678.6</v>
      </c>
    </row>
    <row r="17378" spans="1:7">
      <c r="A17378" s="32">
        <v>2018</v>
      </c>
      <c r="B17378" s="32">
        <v>56799</v>
      </c>
      <c r="C17378" s="33" t="s">
        <v>565</v>
      </c>
      <c r="D17378" s="33" t="s">
        <v>566</v>
      </c>
      <c r="E17378" s="34">
        <v>695</v>
      </c>
      <c r="F17378" s="35">
        <v>5.8390000000000004</v>
      </c>
      <c r="G17378" s="34">
        <v>1761.9</v>
      </c>
    </row>
    <row r="17379" spans="1:7">
      <c r="A17379" s="32">
        <v>2018</v>
      </c>
      <c r="B17379" s="32">
        <v>56799</v>
      </c>
      <c r="C17379" s="33" t="s">
        <v>563</v>
      </c>
      <c r="D17379" s="33" t="s">
        <v>564</v>
      </c>
      <c r="E17379" s="34">
        <v>351630</v>
      </c>
      <c r="F17379" s="35">
        <v>1.042</v>
      </c>
      <c r="G17379" s="34">
        <v>665.3</v>
      </c>
    </row>
    <row r="17380" spans="1:7">
      <c r="A17380" s="32">
        <v>2018</v>
      </c>
      <c r="B17380" s="32">
        <v>56803</v>
      </c>
      <c r="C17380" s="33" t="s">
        <v>563</v>
      </c>
      <c r="D17380" s="33" t="s">
        <v>564</v>
      </c>
      <c r="E17380" s="34">
        <v>158600</v>
      </c>
      <c r="F17380" s="35">
        <v>1.0509999999999999</v>
      </c>
      <c r="G17380" s="34" t="s">
        <v>364</v>
      </c>
    </row>
    <row r="17381" spans="1:7">
      <c r="A17381" s="32">
        <v>2018</v>
      </c>
      <c r="B17381" s="32">
        <v>56806</v>
      </c>
      <c r="C17381" s="33" t="s">
        <v>563</v>
      </c>
      <c r="D17381" s="33" t="s">
        <v>564</v>
      </c>
      <c r="E17381" s="34">
        <v>624752</v>
      </c>
      <c r="F17381" s="35">
        <v>1.03</v>
      </c>
      <c r="G17381" s="34" t="s">
        <v>364</v>
      </c>
    </row>
    <row r="17382" spans="1:7">
      <c r="A17382" s="32">
        <v>2018</v>
      </c>
      <c r="B17382" s="32">
        <v>56807</v>
      </c>
      <c r="C17382" s="33" t="s">
        <v>563</v>
      </c>
      <c r="D17382" s="33" t="s">
        <v>564</v>
      </c>
      <c r="E17382" s="34">
        <v>2660812</v>
      </c>
      <c r="F17382" s="35">
        <v>1.036</v>
      </c>
      <c r="G17382" s="34">
        <v>347.7</v>
      </c>
    </row>
    <row r="17383" spans="1:7">
      <c r="A17383" s="32">
        <v>2018</v>
      </c>
      <c r="B17383" s="32">
        <v>56808</v>
      </c>
      <c r="C17383" s="33" t="s">
        <v>565</v>
      </c>
      <c r="D17383" s="33" t="s">
        <v>566</v>
      </c>
      <c r="E17383" s="34">
        <v>172</v>
      </c>
      <c r="F17383" s="35">
        <v>5.88</v>
      </c>
      <c r="G17383" s="34">
        <v>1588.5</v>
      </c>
    </row>
    <row r="17384" spans="1:7">
      <c r="A17384" s="32">
        <v>2018</v>
      </c>
      <c r="B17384" s="32">
        <v>56808</v>
      </c>
      <c r="C17384" s="33" t="s">
        <v>565</v>
      </c>
      <c r="D17384" s="33" t="s">
        <v>566</v>
      </c>
      <c r="E17384" s="34">
        <v>1221</v>
      </c>
      <c r="F17384" s="35">
        <v>5.88</v>
      </c>
      <c r="G17384" s="34">
        <v>1605.4</v>
      </c>
    </row>
    <row r="17385" spans="1:7">
      <c r="A17385" s="32">
        <v>2018</v>
      </c>
      <c r="B17385" s="32">
        <v>56808</v>
      </c>
      <c r="C17385" s="33" t="s">
        <v>353</v>
      </c>
      <c r="D17385" s="33" t="s">
        <v>354</v>
      </c>
      <c r="E17385" s="34">
        <v>974</v>
      </c>
      <c r="F17385" s="35">
        <v>13.632</v>
      </c>
      <c r="G17385" s="34">
        <v>200</v>
      </c>
    </row>
    <row r="17386" spans="1:7">
      <c r="A17386" s="32">
        <v>2018</v>
      </c>
      <c r="B17386" s="32">
        <v>56808</v>
      </c>
      <c r="C17386" s="33" t="s">
        <v>353</v>
      </c>
      <c r="D17386" s="33" t="s">
        <v>354</v>
      </c>
      <c r="E17386" s="34">
        <v>105715</v>
      </c>
      <c r="F17386" s="35">
        <v>16.37</v>
      </c>
      <c r="G17386" s="34">
        <v>219.8</v>
      </c>
    </row>
    <row r="17387" spans="1:7">
      <c r="A17387" s="32">
        <v>2018</v>
      </c>
      <c r="B17387" s="32">
        <v>56846</v>
      </c>
      <c r="C17387" s="33" t="s">
        <v>563</v>
      </c>
      <c r="D17387" s="33" t="s">
        <v>564</v>
      </c>
      <c r="E17387" s="34">
        <v>2501040</v>
      </c>
      <c r="F17387" s="35">
        <v>1.046</v>
      </c>
      <c r="G17387" s="34" t="s">
        <v>364</v>
      </c>
    </row>
    <row r="17388" spans="1:7">
      <c r="A17388" s="32">
        <v>2018</v>
      </c>
      <c r="B17388" s="32">
        <v>56908</v>
      </c>
      <c r="C17388" s="33" t="s">
        <v>563</v>
      </c>
      <c r="D17388" s="33" t="s">
        <v>564</v>
      </c>
      <c r="E17388" s="34">
        <v>206426</v>
      </c>
      <c r="F17388" s="35">
        <v>1.0489999999999999</v>
      </c>
      <c r="G17388" s="34">
        <v>87.1</v>
      </c>
    </row>
    <row r="17389" spans="1:7">
      <c r="A17389" s="32">
        <v>2018</v>
      </c>
      <c r="B17389" s="32">
        <v>56948</v>
      </c>
      <c r="C17389" s="33" t="s">
        <v>563</v>
      </c>
      <c r="D17389" s="33" t="s">
        <v>564</v>
      </c>
      <c r="E17389" s="34">
        <v>111582</v>
      </c>
      <c r="F17389" s="35">
        <v>1.05</v>
      </c>
      <c r="G17389" s="34" t="s">
        <v>364</v>
      </c>
    </row>
    <row r="17390" spans="1:7">
      <c r="A17390" s="32">
        <v>2018</v>
      </c>
      <c r="B17390" s="32">
        <v>56963</v>
      </c>
      <c r="C17390" s="33" t="s">
        <v>563</v>
      </c>
      <c r="D17390" s="33" t="s">
        <v>564</v>
      </c>
      <c r="E17390" s="34">
        <v>2544976</v>
      </c>
      <c r="F17390" s="35">
        <v>1.036</v>
      </c>
      <c r="G17390" s="34" t="s">
        <v>364</v>
      </c>
    </row>
    <row r="17391" spans="1:7">
      <c r="A17391" s="32">
        <v>2018</v>
      </c>
      <c r="B17391" s="32">
        <v>56964</v>
      </c>
      <c r="C17391" s="33" t="s">
        <v>565</v>
      </c>
      <c r="D17391" s="33" t="s">
        <v>566</v>
      </c>
      <c r="E17391" s="34">
        <v>7757</v>
      </c>
      <c r="F17391" s="35">
        <v>5.5</v>
      </c>
      <c r="G17391" s="34" t="s">
        <v>364</v>
      </c>
    </row>
    <row r="17392" spans="1:7">
      <c r="A17392" s="32">
        <v>2018</v>
      </c>
      <c r="B17392" s="32">
        <v>56964</v>
      </c>
      <c r="C17392" s="33" t="s">
        <v>563</v>
      </c>
      <c r="D17392" s="33" t="s">
        <v>564</v>
      </c>
      <c r="E17392" s="34">
        <v>485027</v>
      </c>
      <c r="F17392" s="35">
        <v>1.04</v>
      </c>
      <c r="G17392" s="34" t="s">
        <v>364</v>
      </c>
    </row>
    <row r="17393" spans="1:7">
      <c r="A17393" s="32">
        <v>2018</v>
      </c>
      <c r="B17393" s="32">
        <v>56964</v>
      </c>
      <c r="C17393" s="33" t="s">
        <v>563</v>
      </c>
      <c r="D17393" s="33" t="s">
        <v>564</v>
      </c>
      <c r="E17393" s="34">
        <v>70232</v>
      </c>
      <c r="F17393" s="35">
        <v>1.0269999999999999</v>
      </c>
      <c r="G17393" s="34" t="s">
        <v>364</v>
      </c>
    </row>
    <row r="17394" spans="1:7">
      <c r="A17394" s="32">
        <v>2018</v>
      </c>
      <c r="B17394" s="32">
        <v>56998</v>
      </c>
      <c r="C17394" s="33" t="s">
        <v>563</v>
      </c>
      <c r="D17394" s="33" t="s">
        <v>564</v>
      </c>
      <c r="E17394" s="34">
        <v>890182</v>
      </c>
      <c r="F17394" s="35">
        <v>1.03</v>
      </c>
      <c r="G17394" s="34" t="s">
        <v>364</v>
      </c>
    </row>
    <row r="17395" spans="1:7">
      <c r="A17395" s="32">
        <v>2018</v>
      </c>
      <c r="B17395" s="32">
        <v>57027</v>
      </c>
      <c r="C17395" s="33" t="s">
        <v>563</v>
      </c>
      <c r="D17395" s="33" t="s">
        <v>564</v>
      </c>
      <c r="E17395" s="34">
        <v>61039</v>
      </c>
      <c r="F17395" s="35">
        <v>1.024</v>
      </c>
      <c r="G17395" s="34">
        <v>296</v>
      </c>
    </row>
    <row r="17396" spans="1:7">
      <c r="A17396" s="32">
        <v>2018</v>
      </c>
      <c r="B17396" s="32">
        <v>57028</v>
      </c>
      <c r="C17396" s="33" t="s">
        <v>563</v>
      </c>
      <c r="D17396" s="33" t="s">
        <v>564</v>
      </c>
      <c r="E17396" s="34">
        <v>754663</v>
      </c>
      <c r="F17396" s="35">
        <v>1</v>
      </c>
      <c r="G17396" s="34">
        <v>226.9</v>
      </c>
    </row>
    <row r="17397" spans="1:7">
      <c r="A17397" s="32">
        <v>2018</v>
      </c>
      <c r="B17397" s="32">
        <v>57029</v>
      </c>
      <c r="C17397" s="33" t="s">
        <v>565</v>
      </c>
      <c r="D17397" s="33" t="s">
        <v>566</v>
      </c>
      <c r="E17397" s="34">
        <v>222</v>
      </c>
      <c r="F17397" s="35">
        <v>5.8170000000000002</v>
      </c>
      <c r="G17397" s="34" t="s">
        <v>364</v>
      </c>
    </row>
    <row r="17398" spans="1:7">
      <c r="A17398" s="32">
        <v>2018</v>
      </c>
      <c r="B17398" s="32">
        <v>57029</v>
      </c>
      <c r="C17398" s="33" t="s">
        <v>565</v>
      </c>
      <c r="D17398" s="33" t="s">
        <v>566</v>
      </c>
      <c r="E17398" s="34">
        <v>245</v>
      </c>
      <c r="F17398" s="35">
        <v>5.8170000000000002</v>
      </c>
      <c r="G17398" s="34" t="s">
        <v>364</v>
      </c>
    </row>
    <row r="17399" spans="1:7">
      <c r="A17399" s="32">
        <v>2018</v>
      </c>
      <c r="B17399" s="32">
        <v>57029</v>
      </c>
      <c r="C17399" s="33" t="s">
        <v>565</v>
      </c>
      <c r="D17399" s="33" t="s">
        <v>566</v>
      </c>
      <c r="E17399" s="34">
        <v>868</v>
      </c>
      <c r="F17399" s="35">
        <v>5.8170000000000002</v>
      </c>
      <c r="G17399" s="34" t="s">
        <v>364</v>
      </c>
    </row>
    <row r="17400" spans="1:7">
      <c r="A17400" s="32">
        <v>2018</v>
      </c>
      <c r="B17400" s="32">
        <v>57029</v>
      </c>
      <c r="C17400" s="33" t="s">
        <v>563</v>
      </c>
      <c r="D17400" s="33" t="s">
        <v>564</v>
      </c>
      <c r="E17400" s="34">
        <v>745895</v>
      </c>
      <c r="F17400" s="35">
        <v>1.0249999999999999</v>
      </c>
      <c r="G17400" s="34" t="s">
        <v>364</v>
      </c>
    </row>
    <row r="17401" spans="1:7">
      <c r="A17401" s="32">
        <v>2018</v>
      </c>
      <c r="B17401" s="32">
        <v>57036</v>
      </c>
      <c r="C17401" s="33" t="s">
        <v>563</v>
      </c>
      <c r="D17401" s="33" t="s">
        <v>564</v>
      </c>
      <c r="E17401" s="34">
        <v>4012</v>
      </c>
      <c r="F17401" s="35">
        <v>1</v>
      </c>
      <c r="G17401" s="34">
        <v>675.3</v>
      </c>
    </row>
    <row r="17402" spans="1:7">
      <c r="A17402" s="32">
        <v>2018</v>
      </c>
      <c r="B17402" s="32">
        <v>57036</v>
      </c>
      <c r="C17402" s="33" t="s">
        <v>563</v>
      </c>
      <c r="D17402" s="33" t="s">
        <v>564</v>
      </c>
      <c r="E17402" s="34">
        <v>127570</v>
      </c>
      <c r="F17402" s="35">
        <v>1</v>
      </c>
      <c r="G17402" s="34">
        <v>525.70000000000005</v>
      </c>
    </row>
    <row r="17403" spans="1:7">
      <c r="A17403" s="32">
        <v>2018</v>
      </c>
      <c r="B17403" s="32">
        <v>57036</v>
      </c>
      <c r="C17403" s="33" t="s">
        <v>563</v>
      </c>
      <c r="D17403" s="33" t="s">
        <v>564</v>
      </c>
      <c r="E17403" s="34">
        <v>580596</v>
      </c>
      <c r="F17403" s="35">
        <v>1</v>
      </c>
      <c r="G17403" s="34">
        <v>792</v>
      </c>
    </row>
    <row r="17404" spans="1:7">
      <c r="A17404" s="32">
        <v>2018</v>
      </c>
      <c r="B17404" s="32">
        <v>57037</v>
      </c>
      <c r="C17404" s="33" t="s">
        <v>563</v>
      </c>
      <c r="D17404" s="33" t="s">
        <v>564</v>
      </c>
      <c r="E17404" s="34">
        <v>2703942</v>
      </c>
      <c r="F17404" s="35">
        <v>1.06</v>
      </c>
      <c r="G17404" s="34">
        <v>293.5</v>
      </c>
    </row>
    <row r="17405" spans="1:7">
      <c r="A17405" s="32">
        <v>2018</v>
      </c>
      <c r="B17405" s="32">
        <v>57046</v>
      </c>
      <c r="C17405" s="33" t="s">
        <v>363</v>
      </c>
      <c r="D17405" s="33" t="s">
        <v>354</v>
      </c>
      <c r="E17405" s="34">
        <v>63614</v>
      </c>
      <c r="F17405" s="35">
        <v>17.3</v>
      </c>
      <c r="G17405" s="34" t="s">
        <v>364</v>
      </c>
    </row>
    <row r="17406" spans="1:7">
      <c r="A17406" s="32">
        <v>2018</v>
      </c>
      <c r="B17406" s="32">
        <v>57267</v>
      </c>
      <c r="C17406" s="33" t="s">
        <v>563</v>
      </c>
      <c r="D17406" s="33" t="s">
        <v>564</v>
      </c>
      <c r="E17406" s="34">
        <v>61568</v>
      </c>
      <c r="F17406" s="35">
        <v>1.03</v>
      </c>
      <c r="G17406" s="34" t="s">
        <v>364</v>
      </c>
    </row>
    <row r="17407" spans="1:7">
      <c r="A17407" s="32">
        <v>2018</v>
      </c>
      <c r="B17407" s="32">
        <v>57482</v>
      </c>
      <c r="C17407" s="33" t="s">
        <v>563</v>
      </c>
      <c r="D17407" s="33" t="s">
        <v>564</v>
      </c>
      <c r="E17407" s="34">
        <v>311375</v>
      </c>
      <c r="F17407" s="35">
        <v>1.03</v>
      </c>
      <c r="G17407" s="34" t="s">
        <v>364</v>
      </c>
    </row>
    <row r="17408" spans="1:7">
      <c r="A17408" s="32">
        <v>2018</v>
      </c>
      <c r="B17408" s="32">
        <v>57515</v>
      </c>
      <c r="C17408" s="33" t="s">
        <v>563</v>
      </c>
      <c r="D17408" s="33" t="s">
        <v>564</v>
      </c>
      <c r="E17408" s="34">
        <v>131426</v>
      </c>
      <c r="F17408" s="35">
        <v>1.0329999999999999</v>
      </c>
      <c r="G17408" s="34" t="s">
        <v>364</v>
      </c>
    </row>
    <row r="17409" spans="1:7">
      <c r="A17409" s="32">
        <v>2018</v>
      </c>
      <c r="B17409" s="32">
        <v>57555</v>
      </c>
      <c r="C17409" s="33" t="s">
        <v>563</v>
      </c>
      <c r="D17409" s="33" t="s">
        <v>564</v>
      </c>
      <c r="E17409" s="34">
        <v>100005</v>
      </c>
      <c r="F17409" s="35">
        <v>1.038</v>
      </c>
      <c r="G17409" s="34" t="s">
        <v>364</v>
      </c>
    </row>
    <row r="17410" spans="1:7">
      <c r="A17410" s="32">
        <v>2018</v>
      </c>
      <c r="B17410" s="32">
        <v>57664</v>
      </c>
      <c r="C17410" s="33" t="s">
        <v>563</v>
      </c>
      <c r="D17410" s="33" t="s">
        <v>564</v>
      </c>
      <c r="E17410" s="34">
        <v>1752</v>
      </c>
      <c r="F17410" s="35">
        <v>1.0269999999999999</v>
      </c>
      <c r="G17410" s="34" t="s">
        <v>364</v>
      </c>
    </row>
    <row r="17411" spans="1:7">
      <c r="A17411" s="32">
        <v>2018</v>
      </c>
      <c r="B17411" s="32">
        <v>57664</v>
      </c>
      <c r="C17411" s="33" t="s">
        <v>563</v>
      </c>
      <c r="D17411" s="33" t="s">
        <v>564</v>
      </c>
      <c r="E17411" s="34">
        <v>4177</v>
      </c>
      <c r="F17411" s="35">
        <v>1.0269999999999999</v>
      </c>
      <c r="G17411" s="34" t="s">
        <v>364</v>
      </c>
    </row>
    <row r="17412" spans="1:7">
      <c r="A17412" s="32">
        <v>2018</v>
      </c>
      <c r="B17412" s="32">
        <v>57664</v>
      </c>
      <c r="C17412" s="33" t="s">
        <v>563</v>
      </c>
      <c r="D17412" s="33" t="s">
        <v>564</v>
      </c>
      <c r="E17412" s="34">
        <v>5158</v>
      </c>
      <c r="F17412" s="35">
        <v>1.0269999999999999</v>
      </c>
      <c r="G17412" s="34" t="s">
        <v>364</v>
      </c>
    </row>
    <row r="17413" spans="1:7">
      <c r="A17413" s="32">
        <v>2018</v>
      </c>
      <c r="B17413" s="32">
        <v>57664</v>
      </c>
      <c r="C17413" s="33" t="s">
        <v>563</v>
      </c>
      <c r="D17413" s="33" t="s">
        <v>564</v>
      </c>
      <c r="E17413" s="34">
        <v>6527</v>
      </c>
      <c r="F17413" s="35">
        <v>1.0269999999999999</v>
      </c>
      <c r="G17413" s="34" t="s">
        <v>364</v>
      </c>
    </row>
    <row r="17414" spans="1:7">
      <c r="A17414" s="32">
        <v>2018</v>
      </c>
      <c r="B17414" s="32">
        <v>57664</v>
      </c>
      <c r="C17414" s="33" t="s">
        <v>563</v>
      </c>
      <c r="D17414" s="33" t="s">
        <v>564</v>
      </c>
      <c r="E17414" s="34">
        <v>15572</v>
      </c>
      <c r="F17414" s="35">
        <v>1.0269999999999999</v>
      </c>
      <c r="G17414" s="34" t="s">
        <v>364</v>
      </c>
    </row>
    <row r="17415" spans="1:7">
      <c r="A17415" s="32">
        <v>2018</v>
      </c>
      <c r="B17415" s="32">
        <v>57664</v>
      </c>
      <c r="C17415" s="33" t="s">
        <v>563</v>
      </c>
      <c r="D17415" s="33" t="s">
        <v>564</v>
      </c>
      <c r="E17415" s="34">
        <v>16545</v>
      </c>
      <c r="F17415" s="35">
        <v>1.0269999999999999</v>
      </c>
      <c r="G17415" s="34" t="s">
        <v>364</v>
      </c>
    </row>
    <row r="17416" spans="1:7">
      <c r="A17416" s="32">
        <v>2018</v>
      </c>
      <c r="B17416" s="32">
        <v>57664</v>
      </c>
      <c r="C17416" s="33" t="s">
        <v>563</v>
      </c>
      <c r="D17416" s="33" t="s">
        <v>564</v>
      </c>
      <c r="E17416" s="34">
        <v>538917</v>
      </c>
      <c r="F17416" s="35">
        <v>1.0269999999999999</v>
      </c>
      <c r="G17416" s="34" t="s">
        <v>364</v>
      </c>
    </row>
    <row r="17417" spans="1:7">
      <c r="A17417" s="32">
        <v>2018</v>
      </c>
      <c r="B17417" s="32">
        <v>57664</v>
      </c>
      <c r="C17417" s="33" t="s">
        <v>563</v>
      </c>
      <c r="D17417" s="33" t="s">
        <v>564</v>
      </c>
      <c r="E17417" s="34">
        <v>91376</v>
      </c>
      <c r="F17417" s="35">
        <v>1.0269999999999999</v>
      </c>
      <c r="G17417" s="34" t="s">
        <v>364</v>
      </c>
    </row>
    <row r="17418" spans="1:7">
      <c r="A17418" s="32">
        <v>2018</v>
      </c>
      <c r="B17418" s="32">
        <v>57664</v>
      </c>
      <c r="C17418" s="33" t="s">
        <v>563</v>
      </c>
      <c r="D17418" s="33" t="s">
        <v>564</v>
      </c>
      <c r="E17418" s="34">
        <v>179826</v>
      </c>
      <c r="F17418" s="35">
        <v>1.0269999999999999</v>
      </c>
      <c r="G17418" s="34" t="s">
        <v>364</v>
      </c>
    </row>
    <row r="17419" spans="1:7">
      <c r="A17419" s="32">
        <v>2018</v>
      </c>
      <c r="B17419" s="32">
        <v>57664</v>
      </c>
      <c r="C17419" s="33" t="s">
        <v>563</v>
      </c>
      <c r="D17419" s="33" t="s">
        <v>564</v>
      </c>
      <c r="E17419" s="34">
        <v>217479</v>
      </c>
      <c r="F17419" s="35">
        <v>1.0269999999999999</v>
      </c>
      <c r="G17419" s="34" t="s">
        <v>364</v>
      </c>
    </row>
    <row r="17420" spans="1:7">
      <c r="A17420" s="32">
        <v>2018</v>
      </c>
      <c r="B17420" s="32">
        <v>57664</v>
      </c>
      <c r="C17420" s="33" t="s">
        <v>563</v>
      </c>
      <c r="D17420" s="33" t="s">
        <v>564</v>
      </c>
      <c r="E17420" s="34">
        <v>343461</v>
      </c>
      <c r="F17420" s="35">
        <v>1.0269999999999999</v>
      </c>
      <c r="G17420" s="34" t="s">
        <v>364</v>
      </c>
    </row>
    <row r="17421" spans="1:7">
      <c r="A17421" s="32">
        <v>2018</v>
      </c>
      <c r="B17421" s="32">
        <v>57664</v>
      </c>
      <c r="C17421" s="33" t="s">
        <v>563</v>
      </c>
      <c r="D17421" s="33" t="s">
        <v>564</v>
      </c>
      <c r="E17421" s="34">
        <v>482226</v>
      </c>
      <c r="F17421" s="35">
        <v>1.0269999999999999</v>
      </c>
      <c r="G17421" s="34" t="s">
        <v>364</v>
      </c>
    </row>
    <row r="17422" spans="1:7">
      <c r="A17422" s="32">
        <v>2018</v>
      </c>
      <c r="B17422" s="32">
        <v>57664</v>
      </c>
      <c r="C17422" s="33" t="s">
        <v>563</v>
      </c>
      <c r="D17422" s="33" t="s">
        <v>564</v>
      </c>
      <c r="E17422" s="34">
        <v>19465</v>
      </c>
      <c r="F17422" s="35">
        <v>1.0269999999999999</v>
      </c>
      <c r="G17422" s="34" t="s">
        <v>364</v>
      </c>
    </row>
    <row r="17423" spans="1:7">
      <c r="A17423" s="32">
        <v>2018</v>
      </c>
      <c r="B17423" s="32">
        <v>57703</v>
      </c>
      <c r="C17423" s="33" t="s">
        <v>563</v>
      </c>
      <c r="D17423" s="33" t="s">
        <v>564</v>
      </c>
      <c r="E17423" s="34">
        <v>107986</v>
      </c>
      <c r="F17423" s="35">
        <v>1.05</v>
      </c>
      <c r="G17423" s="34">
        <v>205.4</v>
      </c>
    </row>
    <row r="17424" spans="1:7">
      <c r="A17424" s="32">
        <v>2018</v>
      </c>
      <c r="B17424" s="32">
        <v>57794</v>
      </c>
      <c r="C17424" s="33" t="s">
        <v>563</v>
      </c>
      <c r="D17424" s="33" t="s">
        <v>564</v>
      </c>
      <c r="E17424" s="34">
        <v>2899036</v>
      </c>
      <c r="F17424" s="35">
        <v>1.083</v>
      </c>
      <c r="G17424" s="34" t="s">
        <v>364</v>
      </c>
    </row>
    <row r="17425" spans="1:7">
      <c r="A17425" s="32">
        <v>2018</v>
      </c>
      <c r="B17425" s="32">
        <v>57839</v>
      </c>
      <c r="C17425" s="33" t="s">
        <v>563</v>
      </c>
      <c r="D17425" s="33" t="s">
        <v>564</v>
      </c>
      <c r="E17425" s="34">
        <v>2861075</v>
      </c>
      <c r="F17425" s="35">
        <v>1.028</v>
      </c>
      <c r="G17425" s="34" t="s">
        <v>364</v>
      </c>
    </row>
    <row r="17426" spans="1:7">
      <c r="A17426" s="32">
        <v>2018</v>
      </c>
      <c r="B17426" s="32">
        <v>57842</v>
      </c>
      <c r="C17426" s="33" t="s">
        <v>563</v>
      </c>
      <c r="D17426" s="33" t="s">
        <v>564</v>
      </c>
      <c r="E17426" s="34">
        <v>140392</v>
      </c>
      <c r="F17426" s="35">
        <v>1.0549999999999999</v>
      </c>
      <c r="G17426" s="34">
        <v>321</v>
      </c>
    </row>
    <row r="17427" spans="1:7">
      <c r="A17427" s="32">
        <v>2018</v>
      </c>
      <c r="B17427" s="32">
        <v>57881</v>
      </c>
      <c r="C17427" s="33" t="s">
        <v>563</v>
      </c>
      <c r="D17427" s="33" t="s">
        <v>564</v>
      </c>
      <c r="E17427" s="34">
        <v>394168</v>
      </c>
      <c r="F17427" s="35">
        <v>1.0940000000000001</v>
      </c>
      <c r="G17427" s="34">
        <v>226.2</v>
      </c>
    </row>
    <row r="17428" spans="1:7">
      <c r="A17428" s="32">
        <v>2018</v>
      </c>
      <c r="B17428" s="32">
        <v>57901</v>
      </c>
      <c r="C17428" s="33" t="s">
        <v>563</v>
      </c>
      <c r="D17428" s="33" t="s">
        <v>564</v>
      </c>
      <c r="E17428" s="34">
        <v>847512</v>
      </c>
      <c r="F17428" s="35">
        <v>1.03</v>
      </c>
      <c r="G17428" s="34" t="s">
        <v>364</v>
      </c>
    </row>
    <row r="17429" spans="1:7">
      <c r="A17429" s="32">
        <v>2018</v>
      </c>
      <c r="B17429" s="32">
        <v>57943</v>
      </c>
      <c r="C17429" s="33" t="s">
        <v>563</v>
      </c>
      <c r="D17429" s="33" t="s">
        <v>564</v>
      </c>
      <c r="E17429" s="34">
        <v>586127</v>
      </c>
      <c r="F17429" s="35">
        <v>1.0569999999999999</v>
      </c>
      <c r="G17429" s="34">
        <v>226.2</v>
      </c>
    </row>
    <row r="17430" spans="1:7">
      <c r="A17430" s="32">
        <v>2018</v>
      </c>
      <c r="B17430" s="32">
        <v>57953</v>
      </c>
      <c r="C17430" s="33" t="s">
        <v>563</v>
      </c>
      <c r="D17430" s="33" t="s">
        <v>564</v>
      </c>
      <c r="E17430" s="34">
        <v>212688</v>
      </c>
      <c r="F17430" s="35">
        <v>1.03</v>
      </c>
      <c r="G17430" s="34" t="s">
        <v>364</v>
      </c>
    </row>
    <row r="17431" spans="1:7">
      <c r="A17431" s="32">
        <v>2018</v>
      </c>
      <c r="B17431" s="32">
        <v>57953</v>
      </c>
      <c r="C17431" s="33" t="s">
        <v>353</v>
      </c>
      <c r="D17431" s="33" t="s">
        <v>354</v>
      </c>
      <c r="E17431" s="34">
        <v>3266</v>
      </c>
      <c r="F17431" s="35">
        <v>23</v>
      </c>
      <c r="G17431" s="34" t="s">
        <v>364</v>
      </c>
    </row>
    <row r="17432" spans="1:7">
      <c r="A17432" s="32">
        <v>2018</v>
      </c>
      <c r="B17432" s="32">
        <v>57978</v>
      </c>
      <c r="C17432" s="33" t="s">
        <v>563</v>
      </c>
      <c r="D17432" s="33" t="s">
        <v>564</v>
      </c>
      <c r="E17432" s="34">
        <v>259753</v>
      </c>
      <c r="F17432" s="35">
        <v>1.0429999999999999</v>
      </c>
      <c r="G17432" s="34">
        <v>359.8</v>
      </c>
    </row>
    <row r="17433" spans="1:7">
      <c r="A17433" s="32">
        <v>2018</v>
      </c>
      <c r="B17433" s="32">
        <v>58001</v>
      </c>
      <c r="C17433" s="33" t="s">
        <v>563</v>
      </c>
      <c r="D17433" s="33" t="s">
        <v>564</v>
      </c>
      <c r="E17433" s="34">
        <v>2507628</v>
      </c>
      <c r="F17433" s="35">
        <v>1.0129999999999999</v>
      </c>
      <c r="G17433" s="34" t="s">
        <v>364</v>
      </c>
    </row>
    <row r="17434" spans="1:7">
      <c r="A17434" s="32">
        <v>2018</v>
      </c>
      <c r="B17434" s="32">
        <v>58001</v>
      </c>
      <c r="C17434" s="33" t="s">
        <v>563</v>
      </c>
      <c r="D17434" s="33" t="s">
        <v>564</v>
      </c>
      <c r="E17434" s="34">
        <v>2679851</v>
      </c>
      <c r="F17434" s="35">
        <v>1.0129999999999999</v>
      </c>
      <c r="G17434" s="34" t="s">
        <v>364</v>
      </c>
    </row>
    <row r="17435" spans="1:7">
      <c r="A17435" s="32">
        <v>2018</v>
      </c>
      <c r="B17435" s="32">
        <v>58005</v>
      </c>
      <c r="C17435" s="33" t="s">
        <v>563</v>
      </c>
      <c r="D17435" s="33" t="s">
        <v>564</v>
      </c>
      <c r="E17435" s="34">
        <v>2645110</v>
      </c>
      <c r="F17435" s="35">
        <v>1.01</v>
      </c>
      <c r="G17435" s="34" t="s">
        <v>364</v>
      </c>
    </row>
    <row r="17436" spans="1:7">
      <c r="A17436" s="32">
        <v>2018</v>
      </c>
      <c r="B17436" s="32">
        <v>58079</v>
      </c>
      <c r="C17436" s="33" t="s">
        <v>563</v>
      </c>
      <c r="D17436" s="33" t="s">
        <v>564</v>
      </c>
      <c r="E17436" s="34">
        <v>2706628</v>
      </c>
      <c r="F17436" s="35">
        <v>1.0269999999999999</v>
      </c>
      <c r="G17436" s="34" t="s">
        <v>364</v>
      </c>
    </row>
    <row r="17437" spans="1:7">
      <c r="A17437" s="32">
        <v>2018</v>
      </c>
      <c r="B17437" s="32">
        <v>58215</v>
      </c>
      <c r="C17437" s="33" t="s">
        <v>563</v>
      </c>
      <c r="D17437" s="33" t="s">
        <v>564</v>
      </c>
      <c r="E17437" s="34">
        <v>4238089</v>
      </c>
      <c r="F17437" s="35">
        <v>1.0329999999999999</v>
      </c>
      <c r="G17437" s="34">
        <v>384</v>
      </c>
    </row>
    <row r="17438" spans="1:7">
      <c r="A17438" s="32">
        <v>2018</v>
      </c>
      <c r="B17438" s="32">
        <v>58236</v>
      </c>
      <c r="C17438" s="33" t="s">
        <v>563</v>
      </c>
      <c r="D17438" s="33" t="s">
        <v>564</v>
      </c>
      <c r="E17438" s="34">
        <v>78921</v>
      </c>
      <c r="F17438" s="35">
        <v>1.097</v>
      </c>
      <c r="G17438" s="34">
        <v>234.1</v>
      </c>
    </row>
    <row r="17439" spans="1:7">
      <c r="A17439" s="32">
        <v>2018</v>
      </c>
      <c r="B17439" s="32">
        <v>58236</v>
      </c>
      <c r="C17439" s="33" t="s">
        <v>563</v>
      </c>
      <c r="D17439" s="33" t="s">
        <v>564</v>
      </c>
      <c r="E17439" s="34">
        <v>172813</v>
      </c>
      <c r="F17439" s="35">
        <v>1.097</v>
      </c>
      <c r="G17439" s="34">
        <v>230.1</v>
      </c>
    </row>
    <row r="17440" spans="1:7">
      <c r="A17440" s="32">
        <v>2018</v>
      </c>
      <c r="B17440" s="32">
        <v>58236</v>
      </c>
      <c r="C17440" s="33" t="s">
        <v>563</v>
      </c>
      <c r="D17440" s="33" t="s">
        <v>564</v>
      </c>
      <c r="E17440" s="34">
        <v>182349</v>
      </c>
      <c r="F17440" s="35">
        <v>1.097</v>
      </c>
      <c r="G17440" s="34">
        <v>262.2</v>
      </c>
    </row>
    <row r="17441" spans="1:7">
      <c r="A17441" s="32">
        <v>2018</v>
      </c>
      <c r="B17441" s="32">
        <v>58236</v>
      </c>
      <c r="C17441" s="33" t="s">
        <v>563</v>
      </c>
      <c r="D17441" s="33" t="s">
        <v>564</v>
      </c>
      <c r="E17441" s="34">
        <v>213035</v>
      </c>
      <c r="F17441" s="35">
        <v>1.097</v>
      </c>
      <c r="G17441" s="34">
        <v>249.2</v>
      </c>
    </row>
    <row r="17442" spans="1:7">
      <c r="A17442" s="32">
        <v>2018</v>
      </c>
      <c r="B17442" s="32">
        <v>58236</v>
      </c>
      <c r="C17442" s="33" t="s">
        <v>563</v>
      </c>
      <c r="D17442" s="33" t="s">
        <v>564</v>
      </c>
      <c r="E17442" s="34">
        <v>307374</v>
      </c>
      <c r="F17442" s="35">
        <v>1.097</v>
      </c>
      <c r="G17442" s="34">
        <v>224.4</v>
      </c>
    </row>
    <row r="17443" spans="1:7">
      <c r="A17443" s="32">
        <v>2018</v>
      </c>
      <c r="B17443" s="32">
        <v>58236</v>
      </c>
      <c r="C17443" s="33" t="s">
        <v>563</v>
      </c>
      <c r="D17443" s="33" t="s">
        <v>564</v>
      </c>
      <c r="E17443" s="34">
        <v>767435</v>
      </c>
      <c r="F17443" s="35">
        <v>1.097</v>
      </c>
      <c r="G17443" s="34">
        <v>262.89999999999998</v>
      </c>
    </row>
    <row r="17444" spans="1:7">
      <c r="A17444" s="32">
        <v>2018</v>
      </c>
      <c r="B17444" s="32">
        <v>58236</v>
      </c>
      <c r="C17444" s="33" t="s">
        <v>563</v>
      </c>
      <c r="D17444" s="33" t="s">
        <v>564</v>
      </c>
      <c r="E17444" s="34">
        <v>1341295</v>
      </c>
      <c r="F17444" s="35">
        <v>1.097</v>
      </c>
      <c r="G17444" s="34">
        <v>247</v>
      </c>
    </row>
    <row r="17445" spans="1:7">
      <c r="A17445" s="32">
        <v>2018</v>
      </c>
      <c r="B17445" s="32">
        <v>58236</v>
      </c>
      <c r="C17445" s="33" t="s">
        <v>563</v>
      </c>
      <c r="D17445" s="33" t="s">
        <v>564</v>
      </c>
      <c r="E17445" s="34">
        <v>102552</v>
      </c>
      <c r="F17445" s="35">
        <v>1.097</v>
      </c>
      <c r="G17445" s="34">
        <v>296.89999999999998</v>
      </c>
    </row>
    <row r="17446" spans="1:7">
      <c r="A17446" s="32">
        <v>2018</v>
      </c>
      <c r="B17446" s="32">
        <v>58236</v>
      </c>
      <c r="C17446" s="33" t="s">
        <v>563</v>
      </c>
      <c r="D17446" s="33" t="s">
        <v>564</v>
      </c>
      <c r="E17446" s="34">
        <v>141168</v>
      </c>
      <c r="F17446" s="35">
        <v>1.097</v>
      </c>
      <c r="G17446" s="34">
        <v>268.8</v>
      </c>
    </row>
    <row r="17447" spans="1:7">
      <c r="A17447" s="32">
        <v>2018</v>
      </c>
      <c r="B17447" s="32">
        <v>58236</v>
      </c>
      <c r="C17447" s="33" t="s">
        <v>563</v>
      </c>
      <c r="D17447" s="33" t="s">
        <v>564</v>
      </c>
      <c r="E17447" s="34">
        <v>76376</v>
      </c>
      <c r="F17447" s="35">
        <v>1.097</v>
      </c>
      <c r="G17447" s="34">
        <v>224.5</v>
      </c>
    </row>
    <row r="17448" spans="1:7">
      <c r="A17448" s="32">
        <v>2018</v>
      </c>
      <c r="B17448" s="32">
        <v>58236</v>
      </c>
      <c r="C17448" s="33" t="s">
        <v>563</v>
      </c>
      <c r="D17448" s="33" t="s">
        <v>564</v>
      </c>
      <c r="E17448" s="34">
        <v>21505</v>
      </c>
      <c r="F17448" s="35">
        <v>1.097</v>
      </c>
      <c r="G17448" s="34">
        <v>235.6</v>
      </c>
    </row>
    <row r="17449" spans="1:7">
      <c r="A17449" s="32">
        <v>2018</v>
      </c>
      <c r="B17449" s="32">
        <v>58236</v>
      </c>
      <c r="C17449" s="33" t="s">
        <v>563</v>
      </c>
      <c r="D17449" s="33" t="s">
        <v>564</v>
      </c>
      <c r="E17449" s="34">
        <v>21168</v>
      </c>
      <c r="F17449" s="35">
        <v>1.097</v>
      </c>
      <c r="G17449" s="34">
        <v>265</v>
      </c>
    </row>
    <row r="17450" spans="1:7">
      <c r="A17450" s="32">
        <v>2018</v>
      </c>
      <c r="B17450" s="32">
        <v>58236</v>
      </c>
      <c r="C17450" s="33" t="s">
        <v>563</v>
      </c>
      <c r="D17450" s="33" t="s">
        <v>564</v>
      </c>
      <c r="E17450" s="34">
        <v>1611</v>
      </c>
      <c r="F17450" s="35">
        <v>1.097</v>
      </c>
      <c r="G17450" s="34">
        <v>257.5</v>
      </c>
    </row>
    <row r="17451" spans="1:7">
      <c r="A17451" s="32">
        <v>2018</v>
      </c>
      <c r="B17451" s="32">
        <v>58236</v>
      </c>
      <c r="C17451" s="33" t="s">
        <v>563</v>
      </c>
      <c r="D17451" s="33" t="s">
        <v>564</v>
      </c>
      <c r="E17451" s="34">
        <v>3040</v>
      </c>
      <c r="F17451" s="35">
        <v>1.097</v>
      </c>
      <c r="G17451" s="34">
        <v>249.5</v>
      </c>
    </row>
    <row r="17452" spans="1:7">
      <c r="A17452" s="32">
        <v>2018</v>
      </c>
      <c r="B17452" s="32">
        <v>58236</v>
      </c>
      <c r="C17452" s="33" t="s">
        <v>563</v>
      </c>
      <c r="D17452" s="33" t="s">
        <v>564</v>
      </c>
      <c r="E17452" s="34">
        <v>6377</v>
      </c>
      <c r="F17452" s="35">
        <v>1.097</v>
      </c>
      <c r="G17452" s="34">
        <v>220</v>
      </c>
    </row>
    <row r="17453" spans="1:7">
      <c r="A17453" s="32">
        <v>2018</v>
      </c>
      <c r="B17453" s="32">
        <v>58236</v>
      </c>
      <c r="C17453" s="33" t="s">
        <v>563</v>
      </c>
      <c r="D17453" s="33" t="s">
        <v>564</v>
      </c>
      <c r="E17453" s="34">
        <v>10183</v>
      </c>
      <c r="F17453" s="35">
        <v>1.097</v>
      </c>
      <c r="G17453" s="34">
        <v>277</v>
      </c>
    </row>
    <row r="17454" spans="1:7">
      <c r="A17454" s="32">
        <v>2018</v>
      </c>
      <c r="B17454" s="32">
        <v>58236</v>
      </c>
      <c r="C17454" s="33" t="s">
        <v>563</v>
      </c>
      <c r="D17454" s="33" t="s">
        <v>564</v>
      </c>
      <c r="E17454" s="34">
        <v>14257</v>
      </c>
      <c r="F17454" s="35">
        <v>1.097</v>
      </c>
      <c r="G17454" s="34">
        <v>268.89999999999998</v>
      </c>
    </row>
    <row r="17455" spans="1:7">
      <c r="A17455" s="32">
        <v>2018</v>
      </c>
      <c r="B17455" s="32">
        <v>58260</v>
      </c>
      <c r="C17455" s="33" t="s">
        <v>563</v>
      </c>
      <c r="D17455" s="33" t="s">
        <v>564</v>
      </c>
      <c r="E17455" s="34">
        <v>5649294</v>
      </c>
      <c r="F17455" s="35">
        <v>1.0349999999999999</v>
      </c>
      <c r="G17455" s="34">
        <v>328.2</v>
      </c>
    </row>
    <row r="17456" spans="1:7">
      <c r="A17456" s="32">
        <v>2018</v>
      </c>
      <c r="B17456" s="32">
        <v>58266</v>
      </c>
      <c r="C17456" s="33" t="s">
        <v>563</v>
      </c>
      <c r="D17456" s="33" t="s">
        <v>564</v>
      </c>
      <c r="E17456" s="34">
        <v>18912</v>
      </c>
      <c r="F17456" s="35">
        <v>1.097</v>
      </c>
      <c r="G17456" s="34">
        <v>174.4</v>
      </c>
    </row>
    <row r="17457" spans="1:7">
      <c r="A17457" s="32">
        <v>2018</v>
      </c>
      <c r="B17457" s="32">
        <v>58266</v>
      </c>
      <c r="C17457" s="33" t="s">
        <v>563</v>
      </c>
      <c r="D17457" s="33" t="s">
        <v>564</v>
      </c>
      <c r="E17457" s="34">
        <v>16946</v>
      </c>
      <c r="F17457" s="35">
        <v>1.097</v>
      </c>
      <c r="G17457" s="34">
        <v>154.30000000000001</v>
      </c>
    </row>
    <row r="17458" spans="1:7">
      <c r="A17458" s="32">
        <v>2018</v>
      </c>
      <c r="B17458" s="32">
        <v>58266</v>
      </c>
      <c r="C17458" s="33" t="s">
        <v>563</v>
      </c>
      <c r="D17458" s="33" t="s">
        <v>564</v>
      </c>
      <c r="E17458" s="34">
        <v>7743</v>
      </c>
      <c r="F17458" s="35">
        <v>1.097</v>
      </c>
      <c r="G17458" s="34">
        <v>108</v>
      </c>
    </row>
    <row r="17459" spans="1:7">
      <c r="A17459" s="32">
        <v>2018</v>
      </c>
      <c r="B17459" s="32">
        <v>58420</v>
      </c>
      <c r="C17459" s="33" t="s">
        <v>563</v>
      </c>
      <c r="D17459" s="33" t="s">
        <v>564</v>
      </c>
      <c r="E17459" s="34">
        <v>2309479</v>
      </c>
      <c r="F17459" s="35">
        <v>1.028</v>
      </c>
      <c r="G17459" s="34" t="s">
        <v>364</v>
      </c>
    </row>
    <row r="17460" spans="1:7">
      <c r="A17460" s="32">
        <v>2018</v>
      </c>
      <c r="B17460" s="32">
        <v>58426</v>
      </c>
      <c r="C17460" s="33" t="s">
        <v>563</v>
      </c>
      <c r="D17460" s="33" t="s">
        <v>564</v>
      </c>
      <c r="E17460" s="34">
        <v>3422230</v>
      </c>
      <c r="F17460" s="35">
        <v>1.02</v>
      </c>
      <c r="G17460" s="34" t="s">
        <v>364</v>
      </c>
    </row>
    <row r="17461" spans="1:7">
      <c r="A17461" s="32">
        <v>2018</v>
      </c>
      <c r="B17461" s="32">
        <v>58471</v>
      </c>
      <c r="C17461" s="33" t="s">
        <v>563</v>
      </c>
      <c r="D17461" s="33" t="s">
        <v>564</v>
      </c>
      <c r="E17461" s="34">
        <v>485723</v>
      </c>
      <c r="F17461" s="35">
        <v>1.03</v>
      </c>
      <c r="G17461" s="34" t="s">
        <v>364</v>
      </c>
    </row>
    <row r="17462" spans="1:7">
      <c r="A17462" s="32">
        <v>2018</v>
      </c>
      <c r="B17462" s="32">
        <v>58503</v>
      </c>
      <c r="C17462" s="33" t="s">
        <v>563</v>
      </c>
      <c r="D17462" s="33" t="s">
        <v>564</v>
      </c>
      <c r="E17462" s="34">
        <v>948710</v>
      </c>
      <c r="F17462" s="35">
        <v>1.0449999999999999</v>
      </c>
      <c r="G17462" s="34">
        <v>94.4</v>
      </c>
    </row>
    <row r="17463" spans="1:7">
      <c r="A17463" s="32">
        <v>2018</v>
      </c>
      <c r="B17463" s="32">
        <v>58557</v>
      </c>
      <c r="C17463" s="33" t="s">
        <v>563</v>
      </c>
      <c r="D17463" s="33" t="s">
        <v>564</v>
      </c>
      <c r="E17463" s="34">
        <v>524546</v>
      </c>
      <c r="F17463" s="35">
        <v>1.0189999999999999</v>
      </c>
      <c r="G17463" s="34">
        <v>269.10000000000002</v>
      </c>
    </row>
    <row r="17464" spans="1:7">
      <c r="A17464" s="32">
        <v>2018</v>
      </c>
      <c r="B17464" s="32">
        <v>58557</v>
      </c>
      <c r="C17464" s="33" t="s">
        <v>563</v>
      </c>
      <c r="D17464" s="33" t="s">
        <v>564</v>
      </c>
      <c r="E17464" s="34">
        <v>1226210</v>
      </c>
      <c r="F17464" s="35">
        <v>1.0549999999999999</v>
      </c>
      <c r="G17464" s="34">
        <v>229.9</v>
      </c>
    </row>
    <row r="17465" spans="1:7">
      <c r="A17465" s="32">
        <v>2018</v>
      </c>
      <c r="B17465" s="32">
        <v>58562</v>
      </c>
      <c r="C17465" s="33" t="s">
        <v>563</v>
      </c>
      <c r="D17465" s="33" t="s">
        <v>564</v>
      </c>
      <c r="E17465" s="34">
        <v>19530</v>
      </c>
      <c r="F17465" s="35">
        <v>1.052</v>
      </c>
      <c r="G17465" s="34">
        <v>243.6</v>
      </c>
    </row>
    <row r="17466" spans="1:7">
      <c r="A17466" s="32">
        <v>2018</v>
      </c>
      <c r="B17466" s="32">
        <v>58562</v>
      </c>
      <c r="C17466" s="33" t="s">
        <v>563</v>
      </c>
      <c r="D17466" s="33" t="s">
        <v>564</v>
      </c>
      <c r="E17466" s="34">
        <v>39566</v>
      </c>
      <c r="F17466" s="35">
        <v>1.052</v>
      </c>
      <c r="G17466" s="34">
        <v>198.2</v>
      </c>
    </row>
    <row r="17467" spans="1:7">
      <c r="A17467" s="32">
        <v>2018</v>
      </c>
      <c r="B17467" s="32">
        <v>58562</v>
      </c>
      <c r="C17467" s="33" t="s">
        <v>563</v>
      </c>
      <c r="D17467" s="33" t="s">
        <v>564</v>
      </c>
      <c r="E17467" s="34">
        <v>162773</v>
      </c>
      <c r="F17467" s="35">
        <v>1.052</v>
      </c>
      <c r="G17467" s="34">
        <v>227.2</v>
      </c>
    </row>
    <row r="17468" spans="1:7">
      <c r="A17468" s="32">
        <v>2018</v>
      </c>
      <c r="B17468" s="32">
        <v>58562</v>
      </c>
      <c r="C17468" s="33" t="s">
        <v>563</v>
      </c>
      <c r="D17468" s="33" t="s">
        <v>564</v>
      </c>
      <c r="E17468" s="34">
        <v>65285</v>
      </c>
      <c r="F17468" s="35">
        <v>1.052</v>
      </c>
      <c r="G17468" s="34">
        <v>240.9</v>
      </c>
    </row>
    <row r="17469" spans="1:7">
      <c r="A17469" s="32">
        <v>2018</v>
      </c>
      <c r="B17469" s="32">
        <v>58562</v>
      </c>
      <c r="C17469" s="33" t="s">
        <v>563</v>
      </c>
      <c r="D17469" s="33" t="s">
        <v>564</v>
      </c>
      <c r="E17469" s="34">
        <v>78772</v>
      </c>
      <c r="F17469" s="35">
        <v>1.052</v>
      </c>
      <c r="G17469" s="34">
        <v>249.4</v>
      </c>
    </row>
    <row r="17470" spans="1:7">
      <c r="A17470" s="32">
        <v>2018</v>
      </c>
      <c r="B17470" s="32">
        <v>58562</v>
      </c>
      <c r="C17470" s="33" t="s">
        <v>563</v>
      </c>
      <c r="D17470" s="33" t="s">
        <v>564</v>
      </c>
      <c r="E17470" s="34">
        <v>84673</v>
      </c>
      <c r="F17470" s="35">
        <v>1.052</v>
      </c>
      <c r="G17470" s="34">
        <v>246.2</v>
      </c>
    </row>
    <row r="17471" spans="1:7">
      <c r="A17471" s="32">
        <v>2018</v>
      </c>
      <c r="B17471" s="32">
        <v>58562</v>
      </c>
      <c r="C17471" s="33" t="s">
        <v>563</v>
      </c>
      <c r="D17471" s="33" t="s">
        <v>564</v>
      </c>
      <c r="E17471" s="34">
        <v>85304</v>
      </c>
      <c r="F17471" s="35">
        <v>1.052</v>
      </c>
      <c r="G17471" s="34">
        <v>235.1</v>
      </c>
    </row>
    <row r="17472" spans="1:7">
      <c r="A17472" s="32">
        <v>2018</v>
      </c>
      <c r="B17472" s="32">
        <v>58562</v>
      </c>
      <c r="C17472" s="33" t="s">
        <v>563</v>
      </c>
      <c r="D17472" s="33" t="s">
        <v>564</v>
      </c>
      <c r="E17472" s="34">
        <v>93093</v>
      </c>
      <c r="F17472" s="35">
        <v>1.052</v>
      </c>
      <c r="G17472" s="34">
        <v>247.5</v>
      </c>
    </row>
    <row r="17473" spans="1:7">
      <c r="A17473" s="32">
        <v>2018</v>
      </c>
      <c r="B17473" s="32">
        <v>58562</v>
      </c>
      <c r="C17473" s="33" t="s">
        <v>563</v>
      </c>
      <c r="D17473" s="33" t="s">
        <v>564</v>
      </c>
      <c r="E17473" s="34">
        <v>112968</v>
      </c>
      <c r="F17473" s="35">
        <v>1.052</v>
      </c>
      <c r="G17473" s="34">
        <v>250.6</v>
      </c>
    </row>
    <row r="17474" spans="1:7">
      <c r="A17474" s="32">
        <v>2018</v>
      </c>
      <c r="B17474" s="32">
        <v>58562</v>
      </c>
      <c r="C17474" s="33" t="s">
        <v>563</v>
      </c>
      <c r="D17474" s="33" t="s">
        <v>564</v>
      </c>
      <c r="E17474" s="34">
        <v>136061</v>
      </c>
      <c r="F17474" s="35">
        <v>1.052</v>
      </c>
      <c r="G17474" s="34">
        <v>225.4</v>
      </c>
    </row>
    <row r="17475" spans="1:7">
      <c r="A17475" s="32">
        <v>2018</v>
      </c>
      <c r="B17475" s="32">
        <v>58562</v>
      </c>
      <c r="C17475" s="33" t="s">
        <v>563</v>
      </c>
      <c r="D17475" s="33" t="s">
        <v>564</v>
      </c>
      <c r="E17475" s="34">
        <v>6132</v>
      </c>
      <c r="F17475" s="35">
        <v>1.052</v>
      </c>
      <c r="G17475" s="34">
        <v>223.7</v>
      </c>
    </row>
    <row r="17476" spans="1:7">
      <c r="A17476" s="32">
        <v>2018</v>
      </c>
      <c r="B17476" s="32">
        <v>58562</v>
      </c>
      <c r="C17476" s="33" t="s">
        <v>563</v>
      </c>
      <c r="D17476" s="33" t="s">
        <v>564</v>
      </c>
      <c r="E17476" s="34">
        <v>4001</v>
      </c>
      <c r="F17476" s="35">
        <v>1.052</v>
      </c>
      <c r="G17476" s="34">
        <v>240.3</v>
      </c>
    </row>
    <row r="17477" spans="1:7">
      <c r="A17477" s="32">
        <v>2018</v>
      </c>
      <c r="B17477" s="32">
        <v>58562</v>
      </c>
      <c r="C17477" s="33" t="s">
        <v>563</v>
      </c>
      <c r="D17477" s="33" t="s">
        <v>564</v>
      </c>
      <c r="E17477" s="34">
        <v>1148</v>
      </c>
      <c r="F17477" s="35">
        <v>1.052</v>
      </c>
      <c r="G17477" s="34">
        <v>203.2</v>
      </c>
    </row>
    <row r="17478" spans="1:7">
      <c r="A17478" s="32">
        <v>2018</v>
      </c>
      <c r="B17478" s="32">
        <v>58562</v>
      </c>
      <c r="C17478" s="33" t="s">
        <v>563</v>
      </c>
      <c r="D17478" s="33" t="s">
        <v>564</v>
      </c>
      <c r="E17478" s="34">
        <v>46308</v>
      </c>
      <c r="F17478" s="35">
        <v>1.052</v>
      </c>
      <c r="G17478" s="34">
        <v>257.3</v>
      </c>
    </row>
    <row r="17479" spans="1:7">
      <c r="A17479" s="32">
        <v>2018</v>
      </c>
      <c r="B17479" s="32">
        <v>58697</v>
      </c>
      <c r="C17479" s="33" t="s">
        <v>563</v>
      </c>
      <c r="D17479" s="33" t="s">
        <v>564</v>
      </c>
      <c r="E17479" s="34">
        <v>114385</v>
      </c>
      <c r="F17479" s="35">
        <v>1.026</v>
      </c>
      <c r="G17479" s="34">
        <v>455</v>
      </c>
    </row>
    <row r="17480" spans="1:7">
      <c r="A17480" s="32">
        <v>2018</v>
      </c>
      <c r="B17480" s="32">
        <v>58697</v>
      </c>
      <c r="C17480" s="33" t="s">
        <v>563</v>
      </c>
      <c r="D17480" s="33" t="s">
        <v>564</v>
      </c>
      <c r="E17480" s="34">
        <v>1356541</v>
      </c>
      <c r="F17480" s="35">
        <v>1.024</v>
      </c>
      <c r="G17480" s="34">
        <v>443</v>
      </c>
    </row>
    <row r="17481" spans="1:7">
      <c r="A17481" s="32">
        <v>2018</v>
      </c>
      <c r="B17481" s="32">
        <v>58697</v>
      </c>
      <c r="C17481" s="33" t="s">
        <v>563</v>
      </c>
      <c r="D17481" s="33" t="s">
        <v>564</v>
      </c>
      <c r="E17481" s="34">
        <v>1093045</v>
      </c>
      <c r="F17481" s="35">
        <v>1.024</v>
      </c>
      <c r="G17481" s="34">
        <v>443</v>
      </c>
    </row>
    <row r="17482" spans="1:7">
      <c r="A17482" s="32">
        <v>2018</v>
      </c>
      <c r="B17482" s="32">
        <v>58697</v>
      </c>
      <c r="C17482" s="33" t="s">
        <v>563</v>
      </c>
      <c r="D17482" s="33" t="s">
        <v>564</v>
      </c>
      <c r="E17482" s="34">
        <v>330404</v>
      </c>
      <c r="F17482" s="35">
        <v>1.024</v>
      </c>
      <c r="G17482" s="34">
        <v>443</v>
      </c>
    </row>
    <row r="17483" spans="1:7">
      <c r="A17483" s="32">
        <v>2018</v>
      </c>
      <c r="B17483" s="32">
        <v>58835</v>
      </c>
      <c r="C17483" s="33" t="s">
        <v>563</v>
      </c>
      <c r="D17483" s="33" t="s">
        <v>564</v>
      </c>
      <c r="E17483" s="34">
        <v>578778</v>
      </c>
      <c r="F17483" s="35">
        <v>1.0389999999999999</v>
      </c>
      <c r="G17483" s="34">
        <v>216.7</v>
      </c>
    </row>
    <row r="17484" spans="1:7">
      <c r="A17484" s="32">
        <v>2018</v>
      </c>
      <c r="B17484" s="32">
        <v>59004</v>
      </c>
      <c r="C17484" s="33" t="s">
        <v>563</v>
      </c>
      <c r="D17484" s="33" t="s">
        <v>564</v>
      </c>
      <c r="E17484" s="34">
        <v>3072262</v>
      </c>
      <c r="F17484" s="35">
        <v>1.042</v>
      </c>
      <c r="G17484" s="34" t="s">
        <v>364</v>
      </c>
    </row>
    <row r="17485" spans="1:7">
      <c r="A17485" s="32">
        <v>2018</v>
      </c>
      <c r="B17485" s="32">
        <v>59220</v>
      </c>
      <c r="C17485" s="33" t="s">
        <v>563</v>
      </c>
      <c r="D17485" s="33" t="s">
        <v>564</v>
      </c>
      <c r="E17485" s="34">
        <v>1263</v>
      </c>
      <c r="F17485" s="35">
        <v>1.0289999999999999</v>
      </c>
      <c r="G17485" s="34">
        <v>315.39999999999998</v>
      </c>
    </row>
    <row r="17486" spans="1:7">
      <c r="A17486" s="32">
        <v>2018</v>
      </c>
      <c r="B17486" s="32">
        <v>59220</v>
      </c>
      <c r="C17486" s="33" t="s">
        <v>563</v>
      </c>
      <c r="D17486" s="33" t="s">
        <v>564</v>
      </c>
      <c r="E17486" s="34">
        <v>13994</v>
      </c>
      <c r="F17486" s="35">
        <v>1.0289999999999999</v>
      </c>
      <c r="G17486" s="34">
        <v>348.1</v>
      </c>
    </row>
    <row r="17487" spans="1:7">
      <c r="A17487" s="32">
        <v>2018</v>
      </c>
      <c r="B17487" s="32">
        <v>59220</v>
      </c>
      <c r="C17487" s="33" t="s">
        <v>563</v>
      </c>
      <c r="D17487" s="33" t="s">
        <v>564</v>
      </c>
      <c r="E17487" s="34">
        <v>14577</v>
      </c>
      <c r="F17487" s="35">
        <v>1.0289999999999999</v>
      </c>
      <c r="G17487" s="34">
        <v>326.39999999999998</v>
      </c>
    </row>
    <row r="17488" spans="1:7">
      <c r="A17488" s="32">
        <v>2018</v>
      </c>
      <c r="B17488" s="32">
        <v>59220</v>
      </c>
      <c r="C17488" s="33" t="s">
        <v>563</v>
      </c>
      <c r="D17488" s="33" t="s">
        <v>564</v>
      </c>
      <c r="E17488" s="34">
        <v>25267</v>
      </c>
      <c r="F17488" s="35">
        <v>1.0289999999999999</v>
      </c>
      <c r="G17488" s="34">
        <v>342.7</v>
      </c>
    </row>
    <row r="17489" spans="1:7">
      <c r="A17489" s="32">
        <v>2018</v>
      </c>
      <c r="B17489" s="32">
        <v>59220</v>
      </c>
      <c r="C17489" s="33" t="s">
        <v>563</v>
      </c>
      <c r="D17489" s="33" t="s">
        <v>564</v>
      </c>
      <c r="E17489" s="34">
        <v>1020408</v>
      </c>
      <c r="F17489" s="35">
        <v>1.0289999999999999</v>
      </c>
      <c r="G17489" s="34">
        <v>326</v>
      </c>
    </row>
    <row r="17490" spans="1:7">
      <c r="A17490" s="32">
        <v>2018</v>
      </c>
      <c r="B17490" s="32">
        <v>59220</v>
      </c>
      <c r="C17490" s="33" t="s">
        <v>563</v>
      </c>
      <c r="D17490" s="33" t="s">
        <v>564</v>
      </c>
      <c r="E17490" s="34">
        <v>123612</v>
      </c>
      <c r="F17490" s="35">
        <v>1.0289999999999999</v>
      </c>
      <c r="G17490" s="34">
        <v>325.2</v>
      </c>
    </row>
    <row r="17491" spans="1:7">
      <c r="A17491" s="32">
        <v>2018</v>
      </c>
      <c r="B17491" s="32">
        <v>59220</v>
      </c>
      <c r="C17491" s="33" t="s">
        <v>563</v>
      </c>
      <c r="D17491" s="33" t="s">
        <v>564</v>
      </c>
      <c r="E17491" s="34">
        <v>142080</v>
      </c>
      <c r="F17491" s="35">
        <v>1.0289999999999999</v>
      </c>
      <c r="G17491" s="34">
        <v>309.5</v>
      </c>
    </row>
    <row r="17492" spans="1:7">
      <c r="A17492" s="32">
        <v>2018</v>
      </c>
      <c r="B17492" s="32">
        <v>59220</v>
      </c>
      <c r="C17492" s="33" t="s">
        <v>563</v>
      </c>
      <c r="D17492" s="33" t="s">
        <v>564</v>
      </c>
      <c r="E17492" s="34">
        <v>259784</v>
      </c>
      <c r="F17492" s="35">
        <v>1.0289999999999999</v>
      </c>
      <c r="G17492" s="34">
        <v>326.39999999999998</v>
      </c>
    </row>
    <row r="17493" spans="1:7">
      <c r="A17493" s="32">
        <v>2018</v>
      </c>
      <c r="B17493" s="32">
        <v>59220</v>
      </c>
      <c r="C17493" s="33" t="s">
        <v>563</v>
      </c>
      <c r="D17493" s="33" t="s">
        <v>564</v>
      </c>
      <c r="E17493" s="34">
        <v>882799</v>
      </c>
      <c r="F17493" s="35">
        <v>1.0289999999999999</v>
      </c>
      <c r="G17493" s="34">
        <v>327.8</v>
      </c>
    </row>
    <row r="17494" spans="1:7">
      <c r="A17494" s="32">
        <v>2018</v>
      </c>
      <c r="B17494" s="32">
        <v>59220</v>
      </c>
      <c r="C17494" s="33" t="s">
        <v>563</v>
      </c>
      <c r="D17494" s="33" t="s">
        <v>564</v>
      </c>
      <c r="E17494" s="34">
        <v>35666</v>
      </c>
      <c r="F17494" s="35">
        <v>1.0289999999999999</v>
      </c>
      <c r="G17494" s="34">
        <v>320.89999999999998</v>
      </c>
    </row>
    <row r="17495" spans="1:7">
      <c r="A17495" s="32">
        <v>2018</v>
      </c>
      <c r="B17495" s="32">
        <v>59326</v>
      </c>
      <c r="C17495" s="33" t="s">
        <v>563</v>
      </c>
      <c r="D17495" s="33" t="s">
        <v>564</v>
      </c>
      <c r="E17495" s="34">
        <v>1606725</v>
      </c>
      <c r="F17495" s="35">
        <v>1.0669999999999999</v>
      </c>
      <c r="G17495" s="34" t="s">
        <v>364</v>
      </c>
    </row>
    <row r="17496" spans="1:7">
      <c r="A17496" s="32">
        <v>2018</v>
      </c>
      <c r="B17496" s="32">
        <v>59338</v>
      </c>
      <c r="C17496" s="33" t="s">
        <v>563</v>
      </c>
      <c r="D17496" s="33" t="s">
        <v>564</v>
      </c>
      <c r="E17496" s="34">
        <v>747181</v>
      </c>
      <c r="F17496" s="35">
        <v>1.0609999999999999</v>
      </c>
      <c r="G17496" s="34">
        <v>221.3</v>
      </c>
    </row>
    <row r="17497" spans="1:7">
      <c r="A17497" s="32">
        <v>2018</v>
      </c>
      <c r="B17497" s="32">
        <v>59391</v>
      </c>
      <c r="C17497" s="33" t="s">
        <v>563</v>
      </c>
      <c r="D17497" s="33" t="s">
        <v>564</v>
      </c>
      <c r="E17497" s="34">
        <v>252386</v>
      </c>
      <c r="F17497" s="35">
        <v>1.032</v>
      </c>
      <c r="G17497" s="34">
        <v>487.3</v>
      </c>
    </row>
    <row r="17498" spans="1:7">
      <c r="A17498" s="32">
        <v>2018</v>
      </c>
      <c r="B17498" s="32">
        <v>59764</v>
      </c>
      <c r="C17498" s="33" t="s">
        <v>563</v>
      </c>
      <c r="D17498" s="33" t="s">
        <v>564</v>
      </c>
      <c r="E17498" s="34">
        <v>2593213</v>
      </c>
      <c r="F17498" s="35">
        <v>1.0589999999999999</v>
      </c>
      <c r="G17498" s="34" t="s">
        <v>364</v>
      </c>
    </row>
    <row r="17499" spans="1:7">
      <c r="A17499" s="32">
        <v>2018</v>
      </c>
      <c r="B17499" s="32">
        <v>59773</v>
      </c>
      <c r="C17499" s="33" t="s">
        <v>563</v>
      </c>
      <c r="D17499" s="33" t="s">
        <v>564</v>
      </c>
      <c r="E17499" s="34">
        <v>3000055</v>
      </c>
      <c r="F17499" s="35">
        <v>1.0549999999999999</v>
      </c>
      <c r="G17499" s="34" t="s">
        <v>364</v>
      </c>
    </row>
    <row r="17500" spans="1:7">
      <c r="A17500" s="32">
        <v>2018</v>
      </c>
      <c r="B17500" s="32">
        <v>59812</v>
      </c>
      <c r="C17500" s="33" t="s">
        <v>563</v>
      </c>
      <c r="D17500" s="33" t="s">
        <v>564</v>
      </c>
      <c r="E17500" s="34">
        <v>3313556</v>
      </c>
      <c r="F17500" s="35">
        <v>1.0349999999999999</v>
      </c>
      <c r="G17500" s="34" t="s">
        <v>364</v>
      </c>
    </row>
    <row r="17501" spans="1:7">
      <c r="A17501" s="32">
        <v>2018</v>
      </c>
      <c r="B17501" s="32">
        <v>60122</v>
      </c>
      <c r="C17501" s="33" t="s">
        <v>563</v>
      </c>
      <c r="D17501" s="33" t="s">
        <v>564</v>
      </c>
      <c r="E17501" s="34">
        <v>3509958</v>
      </c>
      <c r="F17501" s="35">
        <v>1.0249999999999999</v>
      </c>
      <c r="G17501" s="34" t="s">
        <v>364</v>
      </c>
    </row>
    <row r="17502" spans="1:7">
      <c r="A17502" s="32">
        <v>2018</v>
      </c>
      <c r="B17502" s="32">
        <v>60357</v>
      </c>
      <c r="C17502" s="33" t="s">
        <v>563</v>
      </c>
      <c r="D17502" s="33" t="s">
        <v>564</v>
      </c>
      <c r="E17502" s="34">
        <v>2014119</v>
      </c>
      <c r="F17502" s="35">
        <v>1.0269999999999999</v>
      </c>
      <c r="G17502" s="34" t="s">
        <v>364</v>
      </c>
    </row>
    <row r="17503" spans="1:7">
      <c r="A17503" s="32">
        <v>2018</v>
      </c>
      <c r="B17503" s="32">
        <v>60368</v>
      </c>
      <c r="C17503" s="33" t="s">
        <v>563</v>
      </c>
      <c r="D17503" s="33" t="s">
        <v>564</v>
      </c>
      <c r="E17503" s="34">
        <v>4497521</v>
      </c>
      <c r="F17503" s="35">
        <v>1.028</v>
      </c>
      <c r="G17503" s="34" t="s">
        <v>364</v>
      </c>
    </row>
    <row r="17504" spans="1:7">
      <c r="A17504" s="32">
        <v>2018</v>
      </c>
      <c r="B17504" s="32">
        <v>60768</v>
      </c>
      <c r="C17504" s="33" t="s">
        <v>563</v>
      </c>
      <c r="D17504" s="33" t="s">
        <v>564</v>
      </c>
      <c r="E17504" s="34">
        <v>2325736</v>
      </c>
      <c r="F17504" s="35">
        <v>1.0609999999999999</v>
      </c>
      <c r="G17504" s="34" t="s">
        <v>364</v>
      </c>
    </row>
    <row r="17505" spans="1:7">
      <c r="A17505" s="32">
        <v>2018</v>
      </c>
      <c r="B17505" s="32">
        <v>60903</v>
      </c>
      <c r="C17505" s="33" t="s">
        <v>563</v>
      </c>
      <c r="D17505" s="33" t="s">
        <v>564</v>
      </c>
      <c r="E17505" s="34">
        <v>939533</v>
      </c>
      <c r="F17505" s="35">
        <v>1.0329999999999999</v>
      </c>
      <c r="G17505" s="34" t="s">
        <v>364</v>
      </c>
    </row>
    <row r="17506" spans="1:7">
      <c r="A17506" s="32">
        <v>2018</v>
      </c>
      <c r="B17506" s="32">
        <v>3</v>
      </c>
      <c r="C17506" s="33" t="s">
        <v>353</v>
      </c>
      <c r="D17506" s="33" t="s">
        <v>354</v>
      </c>
      <c r="E17506" s="34">
        <v>260821</v>
      </c>
      <c r="F17506" s="35">
        <v>20.54</v>
      </c>
      <c r="G17506" s="34">
        <v>298.10000000000002</v>
      </c>
    </row>
    <row r="17507" spans="1:7">
      <c r="A17507" s="32">
        <v>2018</v>
      </c>
      <c r="B17507" s="32">
        <v>3</v>
      </c>
      <c r="C17507" s="33" t="s">
        <v>563</v>
      </c>
      <c r="D17507" s="33" t="s">
        <v>564</v>
      </c>
      <c r="E17507" s="34">
        <v>194244</v>
      </c>
      <c r="F17507" s="35">
        <v>1.0229999999999999</v>
      </c>
      <c r="G17507" s="34">
        <v>652.5</v>
      </c>
    </row>
    <row r="17508" spans="1:7">
      <c r="A17508" s="32">
        <v>2018</v>
      </c>
      <c r="B17508" s="32">
        <v>3</v>
      </c>
      <c r="C17508" s="33" t="s">
        <v>563</v>
      </c>
      <c r="D17508" s="33" t="s">
        <v>564</v>
      </c>
      <c r="E17508" s="34">
        <v>4717410</v>
      </c>
      <c r="F17508" s="35">
        <v>1.01</v>
      </c>
      <c r="G17508" s="34">
        <v>315.7</v>
      </c>
    </row>
    <row r="17509" spans="1:7">
      <c r="A17509" s="32">
        <v>2018</v>
      </c>
      <c r="B17509" s="32">
        <v>7</v>
      </c>
      <c r="C17509" s="33" t="s">
        <v>563</v>
      </c>
      <c r="D17509" s="33" t="s">
        <v>564</v>
      </c>
      <c r="E17509" s="34">
        <v>252362</v>
      </c>
      <c r="F17509" s="35">
        <v>1.01</v>
      </c>
      <c r="G17509" s="34">
        <v>305.3</v>
      </c>
    </row>
    <row r="17510" spans="1:7">
      <c r="A17510" s="32">
        <v>2018</v>
      </c>
      <c r="B17510" s="32">
        <v>8</v>
      </c>
      <c r="C17510" s="33" t="s">
        <v>565</v>
      </c>
      <c r="D17510" s="33" t="s">
        <v>566</v>
      </c>
      <c r="E17510" s="34">
        <v>713</v>
      </c>
      <c r="F17510" s="35">
        <v>5.9</v>
      </c>
      <c r="G17510" s="34">
        <v>1597.1</v>
      </c>
    </row>
    <row r="17511" spans="1:7">
      <c r="A17511" s="32">
        <v>2018</v>
      </c>
      <c r="B17511" s="32">
        <v>8</v>
      </c>
      <c r="C17511" s="33" t="s">
        <v>353</v>
      </c>
      <c r="D17511" s="33" t="s">
        <v>354</v>
      </c>
      <c r="E17511" s="34">
        <v>128185</v>
      </c>
      <c r="F17511" s="35">
        <v>23.923999999999999</v>
      </c>
      <c r="G17511" s="34">
        <v>370.1</v>
      </c>
    </row>
    <row r="17512" spans="1:7">
      <c r="A17512" s="32">
        <v>2018</v>
      </c>
      <c r="B17512" s="32">
        <v>8</v>
      </c>
      <c r="C17512" s="33" t="s">
        <v>353</v>
      </c>
      <c r="D17512" s="33" t="s">
        <v>354</v>
      </c>
      <c r="E17512" s="34">
        <v>56477</v>
      </c>
      <c r="F17512" s="35">
        <v>23.963999999999999</v>
      </c>
      <c r="G17512" s="34">
        <v>372.3</v>
      </c>
    </row>
    <row r="17513" spans="1:7">
      <c r="A17513" s="32">
        <v>2018</v>
      </c>
      <c r="B17513" s="32">
        <v>10</v>
      </c>
      <c r="C17513" s="33" t="s">
        <v>563</v>
      </c>
      <c r="D17513" s="33" t="s">
        <v>564</v>
      </c>
      <c r="E17513" s="34">
        <v>873485</v>
      </c>
      <c r="F17513" s="35">
        <v>1.0309999999999999</v>
      </c>
      <c r="G17513" s="34">
        <v>303.2</v>
      </c>
    </row>
    <row r="17514" spans="1:7">
      <c r="A17514" s="32">
        <v>2018</v>
      </c>
      <c r="B17514" s="32">
        <v>26</v>
      </c>
      <c r="C17514" s="33" t="s">
        <v>353</v>
      </c>
      <c r="D17514" s="33" t="s">
        <v>354</v>
      </c>
      <c r="E17514" s="34">
        <v>93175</v>
      </c>
      <c r="F17514" s="35">
        <v>23.891999999999999</v>
      </c>
      <c r="G17514" s="34">
        <v>233.5</v>
      </c>
    </row>
    <row r="17515" spans="1:7">
      <c r="A17515" s="32">
        <v>2018</v>
      </c>
      <c r="B17515" s="32">
        <v>26</v>
      </c>
      <c r="C17515" s="33" t="s">
        <v>563</v>
      </c>
      <c r="D17515" s="33" t="s">
        <v>564</v>
      </c>
      <c r="E17515" s="34">
        <v>4478728</v>
      </c>
      <c r="F17515" s="35">
        <v>1.022</v>
      </c>
      <c r="G17515" s="34">
        <v>289</v>
      </c>
    </row>
    <row r="17516" spans="1:7">
      <c r="A17516" s="32">
        <v>2018</v>
      </c>
      <c r="B17516" s="32">
        <v>47</v>
      </c>
      <c r="C17516" s="33" t="s">
        <v>563</v>
      </c>
      <c r="D17516" s="33" t="s">
        <v>564</v>
      </c>
      <c r="E17516" s="34">
        <v>92704</v>
      </c>
      <c r="F17516" s="35">
        <v>1</v>
      </c>
      <c r="G17516" s="34">
        <v>303.7</v>
      </c>
    </row>
    <row r="17517" spans="1:7">
      <c r="A17517" s="32">
        <v>2018</v>
      </c>
      <c r="B17517" s="32">
        <v>51</v>
      </c>
      <c r="C17517" s="33" t="s">
        <v>362</v>
      </c>
      <c r="D17517" s="33" t="s">
        <v>354</v>
      </c>
      <c r="E17517" s="34">
        <v>150163</v>
      </c>
      <c r="F17517" s="35">
        <v>13.94</v>
      </c>
      <c r="G17517" s="34">
        <v>438.8</v>
      </c>
    </row>
    <row r="17518" spans="1:7">
      <c r="A17518" s="32">
        <v>2018</v>
      </c>
      <c r="B17518" s="32">
        <v>51</v>
      </c>
      <c r="C17518" s="33" t="s">
        <v>563</v>
      </c>
      <c r="D17518" s="33" t="s">
        <v>564</v>
      </c>
      <c r="E17518" s="34">
        <v>33657</v>
      </c>
      <c r="F17518" s="35">
        <v>1.0509999999999999</v>
      </c>
      <c r="G17518" s="34">
        <v>367.9</v>
      </c>
    </row>
    <row r="17519" spans="1:7">
      <c r="A17519" s="32">
        <v>2018</v>
      </c>
      <c r="B17519" s="32">
        <v>54</v>
      </c>
      <c r="C17519" s="33" t="s">
        <v>563</v>
      </c>
      <c r="D17519" s="33" t="s">
        <v>564</v>
      </c>
      <c r="E17519" s="34">
        <v>542217</v>
      </c>
      <c r="F17519" s="35">
        <v>1.03</v>
      </c>
      <c r="G17519" s="34">
        <v>293.39999999999998</v>
      </c>
    </row>
    <row r="17520" spans="1:7">
      <c r="A17520" s="32">
        <v>2018</v>
      </c>
      <c r="B17520" s="32">
        <v>56</v>
      </c>
      <c r="C17520" s="33" t="s">
        <v>353</v>
      </c>
      <c r="D17520" s="33" t="s">
        <v>354</v>
      </c>
      <c r="E17520" s="34">
        <v>48443</v>
      </c>
      <c r="F17520" s="35">
        <v>22.952000000000002</v>
      </c>
      <c r="G17520" s="34">
        <v>256.89999999999998</v>
      </c>
    </row>
    <row r="17521" spans="1:7">
      <c r="A17521" s="32">
        <v>2018</v>
      </c>
      <c r="B17521" s="32">
        <v>56</v>
      </c>
      <c r="C17521" s="33" t="s">
        <v>565</v>
      </c>
      <c r="D17521" s="33" t="s">
        <v>566</v>
      </c>
      <c r="E17521" s="34">
        <v>10892</v>
      </c>
      <c r="F17521" s="35">
        <v>5.5</v>
      </c>
      <c r="G17521" s="34">
        <v>1685.6</v>
      </c>
    </row>
    <row r="17522" spans="1:7">
      <c r="A17522" s="32">
        <v>2018</v>
      </c>
      <c r="B17522" s="32">
        <v>59</v>
      </c>
      <c r="C17522" s="33" t="s">
        <v>363</v>
      </c>
      <c r="D17522" s="33" t="s">
        <v>354</v>
      </c>
      <c r="E17522" s="34">
        <v>32650</v>
      </c>
      <c r="F17522" s="35">
        <v>16.39</v>
      </c>
      <c r="G17522" s="34">
        <v>148.9</v>
      </c>
    </row>
    <row r="17523" spans="1:7">
      <c r="A17523" s="32">
        <v>2018</v>
      </c>
      <c r="B17523" s="32">
        <v>60</v>
      </c>
      <c r="C17523" s="33" t="s">
        <v>363</v>
      </c>
      <c r="D17523" s="33" t="s">
        <v>354</v>
      </c>
      <c r="E17523" s="34">
        <v>82707</v>
      </c>
      <c r="F17523" s="35">
        <v>16.050999999999998</v>
      </c>
      <c r="G17523" s="34">
        <v>119.6</v>
      </c>
    </row>
    <row r="17524" spans="1:7">
      <c r="A17524" s="32">
        <v>2018</v>
      </c>
      <c r="B17524" s="32">
        <v>87</v>
      </c>
      <c r="C17524" s="33" t="s">
        <v>363</v>
      </c>
      <c r="D17524" s="33" t="s">
        <v>354</v>
      </c>
      <c r="E17524" s="34">
        <v>41362</v>
      </c>
      <c r="F17524" s="35">
        <v>17.96</v>
      </c>
      <c r="G17524" s="34">
        <v>230.6</v>
      </c>
    </row>
    <row r="17525" spans="1:7">
      <c r="A17525" s="32">
        <v>2018</v>
      </c>
      <c r="B17525" s="32">
        <v>87</v>
      </c>
      <c r="C17525" s="33" t="s">
        <v>563</v>
      </c>
      <c r="D17525" s="33" t="s">
        <v>564</v>
      </c>
      <c r="E17525" s="34">
        <v>25008</v>
      </c>
      <c r="F17525" s="35">
        <v>1.036</v>
      </c>
      <c r="G17525" s="34">
        <v>321.7</v>
      </c>
    </row>
    <row r="17526" spans="1:7">
      <c r="A17526" s="32">
        <v>2018</v>
      </c>
      <c r="B17526" s="32">
        <v>96</v>
      </c>
      <c r="C17526" s="33" t="s">
        <v>563</v>
      </c>
      <c r="D17526" s="33" t="s">
        <v>564</v>
      </c>
      <c r="E17526" s="34">
        <v>17609</v>
      </c>
      <c r="F17526" s="35">
        <v>1</v>
      </c>
      <c r="G17526" s="34">
        <v>776.4</v>
      </c>
    </row>
    <row r="17527" spans="1:7">
      <c r="A17527" s="32">
        <v>2018</v>
      </c>
      <c r="B17527" s="32">
        <v>108</v>
      </c>
      <c r="C17527" s="33" t="s">
        <v>563</v>
      </c>
      <c r="D17527" s="33" t="s">
        <v>564</v>
      </c>
      <c r="E17527" s="34">
        <v>8642</v>
      </c>
      <c r="F17527" s="35">
        <v>1.1379999999999999</v>
      </c>
      <c r="G17527" s="34">
        <v>303.60000000000002</v>
      </c>
    </row>
    <row r="17528" spans="1:7">
      <c r="A17528" s="32">
        <v>2018</v>
      </c>
      <c r="B17528" s="32">
        <v>108</v>
      </c>
      <c r="C17528" s="33" t="s">
        <v>563</v>
      </c>
      <c r="D17528" s="33" t="s">
        <v>564</v>
      </c>
      <c r="E17528" s="34">
        <v>362</v>
      </c>
      <c r="F17528" s="35">
        <v>1.1379999999999999</v>
      </c>
      <c r="G17528" s="34">
        <v>297</v>
      </c>
    </row>
    <row r="17529" spans="1:7">
      <c r="A17529" s="32">
        <v>2018</v>
      </c>
      <c r="B17529" s="32">
        <v>108</v>
      </c>
      <c r="C17529" s="33" t="s">
        <v>363</v>
      </c>
      <c r="D17529" s="33" t="s">
        <v>354</v>
      </c>
      <c r="E17529" s="34">
        <v>44963</v>
      </c>
      <c r="F17529" s="35">
        <v>17.661999999999999</v>
      </c>
      <c r="G17529" s="34">
        <v>165.4</v>
      </c>
    </row>
    <row r="17530" spans="1:7">
      <c r="A17530" s="32">
        <v>2018</v>
      </c>
      <c r="B17530" s="32">
        <v>108</v>
      </c>
      <c r="C17530" s="33" t="s">
        <v>363</v>
      </c>
      <c r="D17530" s="33" t="s">
        <v>354</v>
      </c>
      <c r="E17530" s="34">
        <v>59886</v>
      </c>
      <c r="F17530" s="35">
        <v>17.635999999999999</v>
      </c>
      <c r="G17530" s="34">
        <v>141.5</v>
      </c>
    </row>
    <row r="17531" spans="1:7">
      <c r="A17531" s="32">
        <v>2018</v>
      </c>
      <c r="B17531" s="32">
        <v>113</v>
      </c>
      <c r="C17531" s="33" t="s">
        <v>363</v>
      </c>
      <c r="D17531" s="33" t="s">
        <v>354</v>
      </c>
      <c r="E17531" s="34">
        <v>197391</v>
      </c>
      <c r="F17531" s="35">
        <v>18.3</v>
      </c>
      <c r="G17531" s="34">
        <v>223</v>
      </c>
    </row>
    <row r="17532" spans="1:7">
      <c r="A17532" s="32">
        <v>2018</v>
      </c>
      <c r="B17532" s="32">
        <v>113</v>
      </c>
      <c r="C17532" s="33" t="s">
        <v>565</v>
      </c>
      <c r="D17532" s="33" t="s">
        <v>566</v>
      </c>
      <c r="E17532" s="34">
        <v>171</v>
      </c>
      <c r="F17532" s="35">
        <v>5.43</v>
      </c>
      <c r="G17532" s="34">
        <v>1236</v>
      </c>
    </row>
    <row r="17533" spans="1:7">
      <c r="A17533" s="32">
        <v>2018</v>
      </c>
      <c r="B17533" s="32">
        <v>113</v>
      </c>
      <c r="C17533" s="33" t="s">
        <v>563</v>
      </c>
      <c r="D17533" s="33" t="s">
        <v>564</v>
      </c>
      <c r="E17533" s="34">
        <v>145</v>
      </c>
      <c r="F17533" s="35">
        <v>0.85299999999999998</v>
      </c>
      <c r="G17533" s="34">
        <v>634.79999999999995</v>
      </c>
    </row>
    <row r="17534" spans="1:7">
      <c r="A17534" s="32">
        <v>2018</v>
      </c>
      <c r="B17534" s="32">
        <v>116</v>
      </c>
      <c r="C17534" s="33" t="s">
        <v>563</v>
      </c>
      <c r="D17534" s="33" t="s">
        <v>564</v>
      </c>
      <c r="E17534" s="34">
        <v>411318</v>
      </c>
      <c r="F17534" s="35">
        <v>1.0489999999999999</v>
      </c>
      <c r="G17534" s="34">
        <v>327.9</v>
      </c>
    </row>
    <row r="17535" spans="1:7">
      <c r="A17535" s="32">
        <v>2018</v>
      </c>
      <c r="B17535" s="32">
        <v>117</v>
      </c>
      <c r="C17535" s="33" t="s">
        <v>563</v>
      </c>
      <c r="D17535" s="33" t="s">
        <v>564</v>
      </c>
      <c r="E17535" s="34">
        <v>3275602</v>
      </c>
      <c r="F17535" s="35">
        <v>1.046</v>
      </c>
      <c r="G17535" s="34">
        <v>310.8</v>
      </c>
    </row>
    <row r="17536" spans="1:7">
      <c r="A17536" s="32">
        <v>2018</v>
      </c>
      <c r="B17536" s="32">
        <v>120</v>
      </c>
      <c r="C17536" s="33" t="s">
        <v>563</v>
      </c>
      <c r="D17536" s="33" t="s">
        <v>564</v>
      </c>
      <c r="E17536" s="34">
        <v>728547</v>
      </c>
      <c r="F17536" s="35">
        <v>1.0289999999999999</v>
      </c>
      <c r="G17536" s="34">
        <v>350.2</v>
      </c>
    </row>
    <row r="17537" spans="1:7">
      <c r="A17537" s="32">
        <v>2018</v>
      </c>
      <c r="B17537" s="32">
        <v>126</v>
      </c>
      <c r="C17537" s="33" t="s">
        <v>563</v>
      </c>
      <c r="D17537" s="33" t="s">
        <v>564</v>
      </c>
      <c r="E17537" s="34">
        <v>1794187</v>
      </c>
      <c r="F17537" s="35">
        <v>1.03</v>
      </c>
      <c r="G17537" s="34">
        <v>268.89999999999998</v>
      </c>
    </row>
    <row r="17538" spans="1:7">
      <c r="A17538" s="32">
        <v>2018</v>
      </c>
      <c r="B17538" s="32">
        <v>126</v>
      </c>
      <c r="C17538" s="33" t="s">
        <v>563</v>
      </c>
      <c r="D17538" s="33" t="s">
        <v>564</v>
      </c>
      <c r="E17538" s="34">
        <v>48192</v>
      </c>
      <c r="F17538" s="35">
        <v>1.03</v>
      </c>
      <c r="G17538" s="34">
        <v>668.8</v>
      </c>
    </row>
    <row r="17539" spans="1:7">
      <c r="A17539" s="32">
        <v>2018</v>
      </c>
      <c r="B17539" s="32">
        <v>127</v>
      </c>
      <c r="C17539" s="33" t="s">
        <v>363</v>
      </c>
      <c r="D17539" s="33" t="s">
        <v>354</v>
      </c>
      <c r="E17539" s="34">
        <v>15239</v>
      </c>
      <c r="F17539" s="35">
        <v>17.532</v>
      </c>
      <c r="G17539" s="34">
        <v>209.2</v>
      </c>
    </row>
    <row r="17540" spans="1:7">
      <c r="A17540" s="32">
        <v>2018</v>
      </c>
      <c r="B17540" s="32">
        <v>127</v>
      </c>
      <c r="C17540" s="33" t="s">
        <v>363</v>
      </c>
      <c r="D17540" s="33" t="s">
        <v>354</v>
      </c>
      <c r="E17540" s="34">
        <v>164589</v>
      </c>
      <c r="F17540" s="35">
        <v>17.2</v>
      </c>
      <c r="G17540" s="34">
        <v>232.6</v>
      </c>
    </row>
    <row r="17541" spans="1:7">
      <c r="A17541" s="32">
        <v>2018</v>
      </c>
      <c r="B17541" s="32">
        <v>130</v>
      </c>
      <c r="C17541" s="33" t="s">
        <v>353</v>
      </c>
      <c r="D17541" s="33" t="s">
        <v>354</v>
      </c>
      <c r="E17541" s="34">
        <v>116</v>
      </c>
      <c r="F17541" s="35">
        <v>23.83</v>
      </c>
      <c r="G17541" s="34">
        <v>383.3</v>
      </c>
    </row>
    <row r="17542" spans="1:7">
      <c r="A17542" s="32">
        <v>2018</v>
      </c>
      <c r="B17542" s="32">
        <v>130</v>
      </c>
      <c r="C17542" s="33" t="s">
        <v>353</v>
      </c>
      <c r="D17542" s="33" t="s">
        <v>354</v>
      </c>
      <c r="E17542" s="34">
        <v>127914</v>
      </c>
      <c r="F17542" s="35">
        <v>23.91</v>
      </c>
      <c r="G17542" s="34">
        <v>320</v>
      </c>
    </row>
    <row r="17543" spans="1:7">
      <c r="A17543" s="32">
        <v>2018</v>
      </c>
      <c r="B17543" s="32">
        <v>136</v>
      </c>
      <c r="C17543" s="33" t="s">
        <v>353</v>
      </c>
      <c r="D17543" s="33" t="s">
        <v>354</v>
      </c>
      <c r="E17543" s="34">
        <v>38450</v>
      </c>
      <c r="F17543" s="35">
        <v>23.17</v>
      </c>
      <c r="G17543" s="34">
        <v>344.6</v>
      </c>
    </row>
    <row r="17544" spans="1:7">
      <c r="A17544" s="32">
        <v>2018</v>
      </c>
      <c r="B17544" s="32">
        <v>136</v>
      </c>
      <c r="C17544" s="33" t="s">
        <v>353</v>
      </c>
      <c r="D17544" s="33" t="s">
        <v>354</v>
      </c>
      <c r="E17544" s="34">
        <v>115871</v>
      </c>
      <c r="F17544" s="35">
        <v>24.71</v>
      </c>
      <c r="G17544" s="34">
        <v>327.5</v>
      </c>
    </row>
    <row r="17545" spans="1:7">
      <c r="A17545" s="32">
        <v>2018</v>
      </c>
      <c r="B17545" s="32">
        <v>136</v>
      </c>
      <c r="C17545" s="33" t="s">
        <v>353</v>
      </c>
      <c r="D17545" s="33" t="s">
        <v>354</v>
      </c>
      <c r="E17545" s="34">
        <v>39287</v>
      </c>
      <c r="F17545" s="35">
        <v>24.44</v>
      </c>
      <c r="G17545" s="34">
        <v>343.1</v>
      </c>
    </row>
    <row r="17546" spans="1:7">
      <c r="A17546" s="32">
        <v>2018</v>
      </c>
      <c r="B17546" s="32">
        <v>136</v>
      </c>
      <c r="C17546" s="33" t="s">
        <v>565</v>
      </c>
      <c r="D17546" s="33" t="s">
        <v>566</v>
      </c>
      <c r="E17546" s="34">
        <v>2300</v>
      </c>
      <c r="F17546" s="35">
        <v>5.82</v>
      </c>
      <c r="G17546" s="34">
        <v>1642.9</v>
      </c>
    </row>
    <row r="17547" spans="1:7">
      <c r="A17547" s="32">
        <v>2018</v>
      </c>
      <c r="B17547" s="32">
        <v>136</v>
      </c>
      <c r="C17547" s="33" t="s">
        <v>565</v>
      </c>
      <c r="D17547" s="33" t="s">
        <v>566</v>
      </c>
      <c r="E17547" s="34">
        <v>225</v>
      </c>
      <c r="F17547" s="35">
        <v>5.67</v>
      </c>
      <c r="G17547" s="34">
        <v>1738.2</v>
      </c>
    </row>
    <row r="17548" spans="1:7">
      <c r="A17548" s="32">
        <v>2018</v>
      </c>
      <c r="B17548" s="32">
        <v>141</v>
      </c>
      <c r="C17548" s="33" t="s">
        <v>563</v>
      </c>
      <c r="D17548" s="33" t="s">
        <v>564</v>
      </c>
      <c r="E17548" s="34">
        <v>665867</v>
      </c>
      <c r="F17548" s="35">
        <v>1.0209999999999999</v>
      </c>
      <c r="G17548" s="34">
        <v>403.8</v>
      </c>
    </row>
    <row r="17549" spans="1:7">
      <c r="A17549" s="32">
        <v>2018</v>
      </c>
      <c r="B17549" s="32">
        <v>147</v>
      </c>
      <c r="C17549" s="33" t="s">
        <v>563</v>
      </c>
      <c r="D17549" s="33" t="s">
        <v>564</v>
      </c>
      <c r="E17549" s="34">
        <v>751148</v>
      </c>
      <c r="F17549" s="35">
        <v>1.046</v>
      </c>
      <c r="G17549" s="34">
        <v>324.2</v>
      </c>
    </row>
    <row r="17550" spans="1:7">
      <c r="A17550" s="32">
        <v>2018</v>
      </c>
      <c r="B17550" s="32">
        <v>160</v>
      </c>
      <c r="C17550" s="33" t="s">
        <v>563</v>
      </c>
      <c r="D17550" s="33" t="s">
        <v>564</v>
      </c>
      <c r="E17550" s="34">
        <v>1404707</v>
      </c>
      <c r="F17550" s="35">
        <v>1.0529999999999999</v>
      </c>
      <c r="G17550" s="34">
        <v>242.2</v>
      </c>
    </row>
    <row r="17551" spans="1:7">
      <c r="A17551" s="32">
        <v>2018</v>
      </c>
      <c r="B17551" s="32">
        <v>160</v>
      </c>
      <c r="C17551" s="33" t="s">
        <v>563</v>
      </c>
      <c r="D17551" s="33" t="s">
        <v>564</v>
      </c>
      <c r="E17551" s="34">
        <v>99486</v>
      </c>
      <c r="F17551" s="35">
        <v>1.0529999999999999</v>
      </c>
      <c r="G17551" s="34">
        <v>397.7</v>
      </c>
    </row>
    <row r="17552" spans="1:7">
      <c r="A17552" s="32">
        <v>2018</v>
      </c>
      <c r="B17552" s="32">
        <v>160</v>
      </c>
      <c r="C17552" s="33" t="s">
        <v>363</v>
      </c>
      <c r="D17552" s="33" t="s">
        <v>354</v>
      </c>
      <c r="E17552" s="34">
        <v>13945</v>
      </c>
      <c r="F17552" s="35">
        <v>17.712</v>
      </c>
      <c r="G17552" s="34">
        <v>307.39999999999998</v>
      </c>
    </row>
    <row r="17553" spans="1:7">
      <c r="A17553" s="32">
        <v>2018</v>
      </c>
      <c r="B17553" s="32">
        <v>165</v>
      </c>
      <c r="C17553" s="33" t="s">
        <v>563</v>
      </c>
      <c r="D17553" s="33" t="s">
        <v>564</v>
      </c>
      <c r="E17553" s="34">
        <v>1654622</v>
      </c>
      <c r="F17553" s="35">
        <v>1.0269999999999999</v>
      </c>
      <c r="G17553" s="34">
        <v>299.5</v>
      </c>
    </row>
    <row r="17554" spans="1:7">
      <c r="A17554" s="32">
        <v>2018</v>
      </c>
      <c r="B17554" s="32">
        <v>170</v>
      </c>
      <c r="C17554" s="33" t="s">
        <v>563</v>
      </c>
      <c r="D17554" s="33" t="s">
        <v>564</v>
      </c>
      <c r="E17554" s="34">
        <v>812339</v>
      </c>
      <c r="F17554" s="35">
        <v>1.02</v>
      </c>
      <c r="G17554" s="34">
        <v>569.1</v>
      </c>
    </row>
    <row r="17555" spans="1:7">
      <c r="A17555" s="32">
        <v>2018</v>
      </c>
      <c r="B17555" s="32">
        <v>260</v>
      </c>
      <c r="C17555" s="33" t="s">
        <v>563</v>
      </c>
      <c r="D17555" s="33" t="s">
        <v>564</v>
      </c>
      <c r="E17555" s="34">
        <v>3929551</v>
      </c>
      <c r="F17555" s="35">
        <v>1.0429999999999999</v>
      </c>
      <c r="G17555" s="34" t="s">
        <v>364</v>
      </c>
    </row>
    <row r="17556" spans="1:7">
      <c r="A17556" s="32">
        <v>2018</v>
      </c>
      <c r="B17556" s="32">
        <v>298</v>
      </c>
      <c r="C17556" s="33" t="s">
        <v>363</v>
      </c>
      <c r="D17556" s="33" t="s">
        <v>354</v>
      </c>
      <c r="E17556" s="34">
        <v>32409</v>
      </c>
      <c r="F17556" s="35">
        <v>16.760000000000002</v>
      </c>
      <c r="G17556" s="34" t="s">
        <v>364</v>
      </c>
    </row>
    <row r="17557" spans="1:7">
      <c r="A17557" s="32">
        <v>2018</v>
      </c>
      <c r="B17557" s="32">
        <v>298</v>
      </c>
      <c r="C17557" s="33" t="s">
        <v>363</v>
      </c>
      <c r="D17557" s="33" t="s">
        <v>354</v>
      </c>
      <c r="E17557" s="34">
        <v>48136</v>
      </c>
      <c r="F17557" s="35">
        <v>18.02</v>
      </c>
      <c r="G17557" s="34" t="s">
        <v>364</v>
      </c>
    </row>
    <row r="17558" spans="1:7">
      <c r="A17558" s="32">
        <v>2018</v>
      </c>
      <c r="B17558" s="32">
        <v>298</v>
      </c>
      <c r="C17558" s="33" t="s">
        <v>363</v>
      </c>
      <c r="D17558" s="33" t="s">
        <v>354</v>
      </c>
      <c r="E17558" s="34">
        <v>32362</v>
      </c>
      <c r="F17558" s="35">
        <v>16.53</v>
      </c>
      <c r="G17558" s="34" t="s">
        <v>364</v>
      </c>
    </row>
    <row r="17559" spans="1:7">
      <c r="A17559" s="32">
        <v>2018</v>
      </c>
      <c r="B17559" s="32">
        <v>298</v>
      </c>
      <c r="C17559" s="33" t="s">
        <v>363</v>
      </c>
      <c r="D17559" s="33" t="s">
        <v>354</v>
      </c>
      <c r="E17559" s="34">
        <v>32400</v>
      </c>
      <c r="F17559" s="35">
        <v>16.309999999999999</v>
      </c>
      <c r="G17559" s="34" t="s">
        <v>364</v>
      </c>
    </row>
    <row r="17560" spans="1:7">
      <c r="A17560" s="32">
        <v>2018</v>
      </c>
      <c r="B17560" s="32">
        <v>298</v>
      </c>
      <c r="C17560" s="33" t="s">
        <v>363</v>
      </c>
      <c r="D17560" s="33" t="s">
        <v>354</v>
      </c>
      <c r="E17560" s="34">
        <v>163675</v>
      </c>
      <c r="F17560" s="35">
        <v>16.64</v>
      </c>
      <c r="G17560" s="34" t="s">
        <v>364</v>
      </c>
    </row>
    <row r="17561" spans="1:7">
      <c r="A17561" s="32">
        <v>2018</v>
      </c>
      <c r="B17561" s="32">
        <v>298</v>
      </c>
      <c r="C17561" s="33" t="s">
        <v>363</v>
      </c>
      <c r="D17561" s="33" t="s">
        <v>354</v>
      </c>
      <c r="E17561" s="34">
        <v>32726</v>
      </c>
      <c r="F17561" s="35">
        <v>16.7</v>
      </c>
      <c r="G17561" s="34" t="s">
        <v>364</v>
      </c>
    </row>
    <row r="17562" spans="1:7">
      <c r="A17562" s="32">
        <v>2018</v>
      </c>
      <c r="B17562" s="32">
        <v>298</v>
      </c>
      <c r="C17562" s="33" t="s">
        <v>363</v>
      </c>
      <c r="D17562" s="33" t="s">
        <v>354</v>
      </c>
      <c r="E17562" s="34">
        <v>32840</v>
      </c>
      <c r="F17562" s="35">
        <v>16.940000000000001</v>
      </c>
      <c r="G17562" s="34" t="s">
        <v>364</v>
      </c>
    </row>
    <row r="17563" spans="1:7">
      <c r="A17563" s="32">
        <v>2018</v>
      </c>
      <c r="B17563" s="32">
        <v>298</v>
      </c>
      <c r="C17563" s="33" t="s">
        <v>363</v>
      </c>
      <c r="D17563" s="33" t="s">
        <v>354</v>
      </c>
      <c r="E17563" s="34">
        <v>163004</v>
      </c>
      <c r="F17563" s="35">
        <v>16.84</v>
      </c>
      <c r="G17563" s="34" t="s">
        <v>364</v>
      </c>
    </row>
    <row r="17564" spans="1:7">
      <c r="A17564" s="32">
        <v>2018</v>
      </c>
      <c r="B17564" s="32">
        <v>298</v>
      </c>
      <c r="C17564" s="33" t="s">
        <v>563</v>
      </c>
      <c r="D17564" s="33" t="s">
        <v>564</v>
      </c>
      <c r="E17564" s="34">
        <v>54413</v>
      </c>
      <c r="F17564" s="35">
        <v>1.03</v>
      </c>
      <c r="G17564" s="34" t="s">
        <v>364</v>
      </c>
    </row>
    <row r="17565" spans="1:7">
      <c r="A17565" s="32">
        <v>2018</v>
      </c>
      <c r="B17565" s="32">
        <v>302</v>
      </c>
      <c r="C17565" s="33" t="s">
        <v>563</v>
      </c>
      <c r="D17565" s="33" t="s">
        <v>564</v>
      </c>
      <c r="E17565" s="34">
        <v>957236</v>
      </c>
      <c r="F17565" s="35">
        <v>1.03</v>
      </c>
      <c r="G17565" s="34" t="s">
        <v>364</v>
      </c>
    </row>
    <row r="17566" spans="1:7">
      <c r="A17566" s="32">
        <v>2018</v>
      </c>
      <c r="B17566" s="32">
        <v>315</v>
      </c>
      <c r="C17566" s="33" t="s">
        <v>563</v>
      </c>
      <c r="D17566" s="33" t="s">
        <v>564</v>
      </c>
      <c r="E17566" s="34">
        <v>3686670</v>
      </c>
      <c r="F17566" s="35">
        <v>1.0329999999999999</v>
      </c>
      <c r="G17566" s="34" t="s">
        <v>364</v>
      </c>
    </row>
    <row r="17567" spans="1:7">
      <c r="A17567" s="32">
        <v>2018</v>
      </c>
      <c r="B17567" s="32">
        <v>335</v>
      </c>
      <c r="C17567" s="33" t="s">
        <v>563</v>
      </c>
      <c r="D17567" s="33" t="s">
        <v>564</v>
      </c>
      <c r="E17567" s="34">
        <v>620680</v>
      </c>
      <c r="F17567" s="35">
        <v>1.0329999999999999</v>
      </c>
      <c r="G17567" s="34" t="s">
        <v>364</v>
      </c>
    </row>
    <row r="17568" spans="1:7">
      <c r="A17568" s="32">
        <v>2018</v>
      </c>
      <c r="B17568" s="32">
        <v>341</v>
      </c>
      <c r="C17568" s="33" t="s">
        <v>563</v>
      </c>
      <c r="D17568" s="33" t="s">
        <v>564</v>
      </c>
      <c r="E17568" s="34">
        <v>45009</v>
      </c>
      <c r="F17568" s="35">
        <v>1.03</v>
      </c>
      <c r="G17568" s="34" t="s">
        <v>364</v>
      </c>
    </row>
    <row r="17569" spans="1:7">
      <c r="A17569" s="32">
        <v>2018</v>
      </c>
      <c r="B17569" s="32">
        <v>350</v>
      </c>
      <c r="C17569" s="33" t="s">
        <v>563</v>
      </c>
      <c r="D17569" s="33" t="s">
        <v>564</v>
      </c>
      <c r="E17569" s="34">
        <v>1507328</v>
      </c>
      <c r="F17569" s="35">
        <v>1.034</v>
      </c>
      <c r="G17569" s="34" t="s">
        <v>364</v>
      </c>
    </row>
    <row r="17570" spans="1:7">
      <c r="A17570" s="32">
        <v>2018</v>
      </c>
      <c r="B17570" s="32">
        <v>356</v>
      </c>
      <c r="C17570" s="33" t="s">
        <v>563</v>
      </c>
      <c r="D17570" s="33" t="s">
        <v>564</v>
      </c>
      <c r="E17570" s="34">
        <v>1559800</v>
      </c>
      <c r="F17570" s="35">
        <v>1.0329999999999999</v>
      </c>
      <c r="G17570" s="34" t="s">
        <v>364</v>
      </c>
    </row>
    <row r="17571" spans="1:7">
      <c r="A17571" s="32">
        <v>2018</v>
      </c>
      <c r="B17571" s="32">
        <v>358</v>
      </c>
      <c r="C17571" s="33" t="s">
        <v>563</v>
      </c>
      <c r="D17571" s="33" t="s">
        <v>564</v>
      </c>
      <c r="E17571" s="34">
        <v>1913077</v>
      </c>
      <c r="F17571" s="35">
        <v>1.05</v>
      </c>
      <c r="G17571" s="34" t="s">
        <v>364</v>
      </c>
    </row>
    <row r="17572" spans="1:7">
      <c r="A17572" s="32">
        <v>2018</v>
      </c>
      <c r="B17572" s="32">
        <v>377</v>
      </c>
      <c r="C17572" s="33" t="s">
        <v>563</v>
      </c>
      <c r="D17572" s="33" t="s">
        <v>564</v>
      </c>
      <c r="E17572" s="34">
        <v>290469</v>
      </c>
      <c r="F17572" s="35">
        <v>1.0349999999999999</v>
      </c>
      <c r="G17572" s="34">
        <v>778</v>
      </c>
    </row>
    <row r="17573" spans="1:7">
      <c r="A17573" s="32">
        <v>2018</v>
      </c>
      <c r="B17573" s="32">
        <v>384</v>
      </c>
      <c r="C17573" s="33" t="s">
        <v>563</v>
      </c>
      <c r="D17573" s="33" t="s">
        <v>564</v>
      </c>
      <c r="E17573" s="34">
        <v>1907438</v>
      </c>
      <c r="F17573" s="35">
        <v>1.03</v>
      </c>
      <c r="G17573" s="34" t="s">
        <v>364</v>
      </c>
    </row>
    <row r="17574" spans="1:7">
      <c r="A17574" s="32">
        <v>2018</v>
      </c>
      <c r="B17574" s="32">
        <v>389</v>
      </c>
      <c r="C17574" s="33" t="s">
        <v>563</v>
      </c>
      <c r="D17574" s="33" t="s">
        <v>564</v>
      </c>
      <c r="E17574" s="34">
        <v>1101118</v>
      </c>
      <c r="F17574" s="35">
        <v>1.034</v>
      </c>
      <c r="G17574" s="34">
        <v>351.1</v>
      </c>
    </row>
    <row r="17575" spans="1:7">
      <c r="A17575" s="32">
        <v>2018</v>
      </c>
      <c r="B17575" s="32">
        <v>399</v>
      </c>
      <c r="C17575" s="33" t="s">
        <v>563</v>
      </c>
      <c r="D17575" s="33" t="s">
        <v>564</v>
      </c>
      <c r="E17575" s="34">
        <v>126131</v>
      </c>
      <c r="F17575" s="35">
        <v>1.034</v>
      </c>
      <c r="G17575" s="34">
        <v>774.7</v>
      </c>
    </row>
    <row r="17576" spans="1:7">
      <c r="A17576" s="32">
        <v>2018</v>
      </c>
      <c r="B17576" s="32">
        <v>400</v>
      </c>
      <c r="C17576" s="33" t="s">
        <v>563</v>
      </c>
      <c r="D17576" s="33" t="s">
        <v>564</v>
      </c>
      <c r="E17576" s="34">
        <v>2691237</v>
      </c>
      <c r="F17576" s="35">
        <v>1.0349999999999999</v>
      </c>
      <c r="G17576" s="34">
        <v>774.7</v>
      </c>
    </row>
    <row r="17577" spans="1:7">
      <c r="A17577" s="32">
        <v>2018</v>
      </c>
      <c r="B17577" s="32">
        <v>404</v>
      </c>
      <c r="C17577" s="33" t="s">
        <v>563</v>
      </c>
      <c r="D17577" s="33" t="s">
        <v>564</v>
      </c>
      <c r="E17577" s="34">
        <v>1594701</v>
      </c>
      <c r="F17577" s="35">
        <v>1.0369999999999999</v>
      </c>
      <c r="G17577" s="34">
        <v>774.7</v>
      </c>
    </row>
    <row r="17578" spans="1:7">
      <c r="A17578" s="32">
        <v>2018</v>
      </c>
      <c r="B17578" s="32">
        <v>408</v>
      </c>
      <c r="C17578" s="33" t="s">
        <v>563</v>
      </c>
      <c r="D17578" s="33" t="s">
        <v>564</v>
      </c>
      <c r="E17578" s="34">
        <v>1323705</v>
      </c>
      <c r="F17578" s="35">
        <v>1.0349999999999999</v>
      </c>
      <c r="G17578" s="34">
        <v>774.7</v>
      </c>
    </row>
    <row r="17579" spans="1:7">
      <c r="A17579" s="32">
        <v>2018</v>
      </c>
      <c r="B17579" s="32">
        <v>422</v>
      </c>
      <c r="C17579" s="33" t="s">
        <v>563</v>
      </c>
      <c r="D17579" s="33" t="s">
        <v>564</v>
      </c>
      <c r="E17579" s="34">
        <v>176234</v>
      </c>
      <c r="F17579" s="35">
        <v>1.036</v>
      </c>
      <c r="G17579" s="34" t="s">
        <v>364</v>
      </c>
    </row>
    <row r="17580" spans="1:7">
      <c r="A17580" s="32">
        <v>2018</v>
      </c>
      <c r="B17580" s="32">
        <v>469</v>
      </c>
      <c r="C17580" s="33" t="s">
        <v>563</v>
      </c>
      <c r="D17580" s="33" t="s">
        <v>564</v>
      </c>
      <c r="E17580" s="34">
        <v>3627124</v>
      </c>
      <c r="F17580" s="35">
        <v>1.099</v>
      </c>
      <c r="G17580" s="34">
        <v>298.10000000000002</v>
      </c>
    </row>
    <row r="17581" spans="1:7">
      <c r="A17581" s="32">
        <v>2018</v>
      </c>
      <c r="B17581" s="32">
        <v>470</v>
      </c>
      <c r="C17581" s="33" t="s">
        <v>363</v>
      </c>
      <c r="D17581" s="33" t="s">
        <v>354</v>
      </c>
      <c r="E17581" s="34">
        <v>27976</v>
      </c>
      <c r="F17581" s="35">
        <v>17.166</v>
      </c>
      <c r="G17581" s="34">
        <v>134.1</v>
      </c>
    </row>
    <row r="17582" spans="1:7">
      <c r="A17582" s="32">
        <v>2018</v>
      </c>
      <c r="B17582" s="32">
        <v>470</v>
      </c>
      <c r="C17582" s="33" t="s">
        <v>363</v>
      </c>
      <c r="D17582" s="33" t="s">
        <v>354</v>
      </c>
      <c r="E17582" s="34">
        <v>56591</v>
      </c>
      <c r="F17582" s="35">
        <v>17.945</v>
      </c>
      <c r="G17582" s="34">
        <v>135</v>
      </c>
    </row>
    <row r="17583" spans="1:7">
      <c r="A17583" s="32">
        <v>2018</v>
      </c>
      <c r="B17583" s="32">
        <v>470</v>
      </c>
      <c r="C17583" s="33" t="s">
        <v>363</v>
      </c>
      <c r="D17583" s="33" t="s">
        <v>354</v>
      </c>
      <c r="E17583" s="34">
        <v>28272</v>
      </c>
      <c r="F17583" s="35">
        <v>17.574999999999999</v>
      </c>
      <c r="G17583" s="34">
        <v>137.9</v>
      </c>
    </row>
    <row r="17584" spans="1:7">
      <c r="A17584" s="32">
        <v>2018</v>
      </c>
      <c r="B17584" s="32">
        <v>470</v>
      </c>
      <c r="C17584" s="33" t="s">
        <v>363</v>
      </c>
      <c r="D17584" s="33" t="s">
        <v>354</v>
      </c>
      <c r="E17584" s="34">
        <v>13980</v>
      </c>
      <c r="F17584" s="35">
        <v>17.148</v>
      </c>
      <c r="G17584" s="34">
        <v>144.6</v>
      </c>
    </row>
    <row r="17585" spans="1:7">
      <c r="A17585" s="32">
        <v>2018</v>
      </c>
      <c r="B17585" s="32">
        <v>470</v>
      </c>
      <c r="C17585" s="33" t="s">
        <v>363</v>
      </c>
      <c r="D17585" s="33" t="s">
        <v>354</v>
      </c>
      <c r="E17585" s="34">
        <v>28076</v>
      </c>
      <c r="F17585" s="35">
        <v>17.715</v>
      </c>
      <c r="G17585" s="34">
        <v>145.6</v>
      </c>
    </row>
    <row r="17586" spans="1:7">
      <c r="A17586" s="32">
        <v>2018</v>
      </c>
      <c r="B17586" s="32">
        <v>470</v>
      </c>
      <c r="C17586" s="33" t="s">
        <v>363</v>
      </c>
      <c r="D17586" s="33" t="s">
        <v>354</v>
      </c>
      <c r="E17586" s="34">
        <v>84919</v>
      </c>
      <c r="F17586" s="35">
        <v>17.991</v>
      </c>
      <c r="G17586" s="34">
        <v>139.1</v>
      </c>
    </row>
    <row r="17587" spans="1:7">
      <c r="A17587" s="32">
        <v>2018</v>
      </c>
      <c r="B17587" s="32">
        <v>470</v>
      </c>
      <c r="C17587" s="33" t="s">
        <v>363</v>
      </c>
      <c r="D17587" s="33" t="s">
        <v>354</v>
      </c>
      <c r="E17587" s="34">
        <v>70199</v>
      </c>
      <c r="F17587" s="35">
        <v>17.148</v>
      </c>
      <c r="G17587" s="34">
        <v>147.19999999999999</v>
      </c>
    </row>
    <row r="17588" spans="1:7">
      <c r="A17588" s="32">
        <v>2018</v>
      </c>
      <c r="B17588" s="32">
        <v>470</v>
      </c>
      <c r="C17588" s="33" t="s">
        <v>363</v>
      </c>
      <c r="D17588" s="33" t="s">
        <v>354</v>
      </c>
      <c r="E17588" s="34">
        <v>42258</v>
      </c>
      <c r="F17588" s="35">
        <v>17.297999999999998</v>
      </c>
      <c r="G17588" s="34">
        <v>138.69999999999999</v>
      </c>
    </row>
    <row r="17589" spans="1:7">
      <c r="A17589" s="32">
        <v>2018</v>
      </c>
      <c r="B17589" s="32">
        <v>470</v>
      </c>
      <c r="C17589" s="33" t="s">
        <v>363</v>
      </c>
      <c r="D17589" s="33" t="s">
        <v>354</v>
      </c>
      <c r="E17589" s="34">
        <v>28165</v>
      </c>
      <c r="F17589" s="35">
        <v>17.172000000000001</v>
      </c>
      <c r="G17589" s="34">
        <v>138.19999999999999</v>
      </c>
    </row>
    <row r="17590" spans="1:7">
      <c r="A17590" s="32">
        <v>2018</v>
      </c>
      <c r="B17590" s="32">
        <v>470</v>
      </c>
      <c r="C17590" s="33" t="s">
        <v>563</v>
      </c>
      <c r="D17590" s="33" t="s">
        <v>564</v>
      </c>
      <c r="E17590" s="34">
        <v>12670</v>
      </c>
      <c r="F17590" s="35">
        <v>1.0229999999999999</v>
      </c>
      <c r="G17590" s="34">
        <v>430.1</v>
      </c>
    </row>
    <row r="17591" spans="1:7">
      <c r="A17591" s="32">
        <v>2018</v>
      </c>
      <c r="B17591" s="32">
        <v>470</v>
      </c>
      <c r="C17591" s="33" t="s">
        <v>563</v>
      </c>
      <c r="D17591" s="33" t="s">
        <v>564</v>
      </c>
      <c r="E17591" s="34">
        <v>228361</v>
      </c>
      <c r="F17591" s="35">
        <v>1.0229999999999999</v>
      </c>
      <c r="G17591" s="34">
        <v>345.9</v>
      </c>
    </row>
    <row r="17592" spans="1:7">
      <c r="A17592" s="32">
        <v>2018</v>
      </c>
      <c r="B17592" s="32">
        <v>477</v>
      </c>
      <c r="C17592" s="33" t="s">
        <v>563</v>
      </c>
      <c r="D17592" s="33" t="s">
        <v>564</v>
      </c>
      <c r="E17592" s="34">
        <v>42632</v>
      </c>
      <c r="F17592" s="35">
        <v>1.05</v>
      </c>
      <c r="G17592" s="34">
        <v>343.8</v>
      </c>
    </row>
    <row r="17593" spans="1:7">
      <c r="A17593" s="32">
        <v>2018</v>
      </c>
      <c r="B17593" s="32">
        <v>492</v>
      </c>
      <c r="C17593" s="33" t="s">
        <v>363</v>
      </c>
      <c r="D17593" s="33" t="s">
        <v>354</v>
      </c>
      <c r="E17593" s="34">
        <v>70770</v>
      </c>
      <c r="F17593" s="35">
        <v>17.629000000000001</v>
      </c>
      <c r="G17593" s="34">
        <v>147.19999999999999</v>
      </c>
    </row>
    <row r="17594" spans="1:7">
      <c r="A17594" s="32">
        <v>2018</v>
      </c>
      <c r="B17594" s="32">
        <v>492</v>
      </c>
      <c r="C17594" s="33" t="s">
        <v>563</v>
      </c>
      <c r="D17594" s="33" t="s">
        <v>564</v>
      </c>
      <c r="E17594" s="34">
        <v>1084</v>
      </c>
      <c r="F17594" s="35">
        <v>1.0529999999999999</v>
      </c>
      <c r="G17594" s="34">
        <v>366</v>
      </c>
    </row>
    <row r="17595" spans="1:7">
      <c r="A17595" s="32">
        <v>2018</v>
      </c>
      <c r="B17595" s="32">
        <v>525</v>
      </c>
      <c r="C17595" s="33" t="s">
        <v>353</v>
      </c>
      <c r="D17595" s="33" t="s">
        <v>354</v>
      </c>
      <c r="E17595" s="34">
        <v>27130</v>
      </c>
      <c r="F17595" s="35">
        <v>22.190999999999999</v>
      </c>
      <c r="G17595" s="34">
        <v>245.5</v>
      </c>
    </row>
    <row r="17596" spans="1:7">
      <c r="A17596" s="32">
        <v>2018</v>
      </c>
      <c r="B17596" s="32">
        <v>525</v>
      </c>
      <c r="C17596" s="33" t="s">
        <v>353</v>
      </c>
      <c r="D17596" s="33" t="s">
        <v>354</v>
      </c>
      <c r="E17596" s="34">
        <v>67799</v>
      </c>
      <c r="F17596" s="35">
        <v>22.16</v>
      </c>
      <c r="G17596" s="34">
        <v>200.1</v>
      </c>
    </row>
    <row r="17597" spans="1:7">
      <c r="A17597" s="32">
        <v>2018</v>
      </c>
      <c r="B17597" s="32">
        <v>525</v>
      </c>
      <c r="C17597" s="33" t="s">
        <v>563</v>
      </c>
      <c r="D17597" s="33" t="s">
        <v>564</v>
      </c>
      <c r="E17597" s="34">
        <v>442</v>
      </c>
      <c r="F17597" s="35">
        <v>1.0449999999999999</v>
      </c>
      <c r="G17597" s="34">
        <v>402</v>
      </c>
    </row>
    <row r="17598" spans="1:7">
      <c r="A17598" s="32">
        <v>2018</v>
      </c>
      <c r="B17598" s="32">
        <v>533</v>
      </c>
      <c r="C17598" s="33" t="s">
        <v>563</v>
      </c>
      <c r="D17598" s="33" t="s">
        <v>564</v>
      </c>
      <c r="E17598" s="34">
        <v>116577</v>
      </c>
      <c r="F17598" s="35">
        <v>1.02</v>
      </c>
      <c r="G17598" s="34">
        <v>309.5</v>
      </c>
    </row>
    <row r="17599" spans="1:7">
      <c r="A17599" s="32">
        <v>2018</v>
      </c>
      <c r="B17599" s="32">
        <v>533</v>
      </c>
      <c r="C17599" s="33" t="s">
        <v>563</v>
      </c>
      <c r="D17599" s="33" t="s">
        <v>564</v>
      </c>
      <c r="E17599" s="34">
        <v>116577</v>
      </c>
      <c r="F17599" s="35">
        <v>1.02</v>
      </c>
      <c r="G17599" s="34">
        <v>367</v>
      </c>
    </row>
    <row r="17600" spans="1:7">
      <c r="A17600" s="32">
        <v>2018</v>
      </c>
      <c r="B17600" s="32">
        <v>533</v>
      </c>
      <c r="C17600" s="33" t="s">
        <v>563</v>
      </c>
      <c r="D17600" s="33" t="s">
        <v>564</v>
      </c>
      <c r="E17600" s="34">
        <v>116416</v>
      </c>
      <c r="F17600" s="35">
        <v>1.02</v>
      </c>
      <c r="G17600" s="34">
        <v>320.39999999999998</v>
      </c>
    </row>
    <row r="17601" spans="1:7">
      <c r="A17601" s="32">
        <v>2018</v>
      </c>
      <c r="B17601" s="32">
        <v>533</v>
      </c>
      <c r="C17601" s="33" t="s">
        <v>563</v>
      </c>
      <c r="D17601" s="33" t="s">
        <v>564</v>
      </c>
      <c r="E17601" s="34">
        <v>116181</v>
      </c>
      <c r="F17601" s="35">
        <v>1.02</v>
      </c>
      <c r="G17601" s="34">
        <v>370.4</v>
      </c>
    </row>
    <row r="17602" spans="1:7">
      <c r="A17602" s="32">
        <v>2018</v>
      </c>
      <c r="B17602" s="32">
        <v>533</v>
      </c>
      <c r="C17602" s="33" t="s">
        <v>563</v>
      </c>
      <c r="D17602" s="33" t="s">
        <v>564</v>
      </c>
      <c r="E17602" s="34">
        <v>116577</v>
      </c>
      <c r="F17602" s="35">
        <v>1.02</v>
      </c>
      <c r="G17602" s="34">
        <v>312</v>
      </c>
    </row>
    <row r="17603" spans="1:7">
      <c r="A17603" s="32">
        <v>2018</v>
      </c>
      <c r="B17603" s="32">
        <v>533</v>
      </c>
      <c r="C17603" s="33" t="s">
        <v>563</v>
      </c>
      <c r="D17603" s="33" t="s">
        <v>564</v>
      </c>
      <c r="E17603" s="34">
        <v>116577</v>
      </c>
      <c r="F17603" s="35">
        <v>1.02</v>
      </c>
      <c r="G17603" s="34">
        <v>337.5</v>
      </c>
    </row>
    <row r="17604" spans="1:7">
      <c r="A17604" s="32">
        <v>2018</v>
      </c>
      <c r="B17604" s="32">
        <v>533</v>
      </c>
      <c r="C17604" s="33" t="s">
        <v>563</v>
      </c>
      <c r="D17604" s="33" t="s">
        <v>564</v>
      </c>
      <c r="E17604" s="34">
        <v>116578</v>
      </c>
      <c r="F17604" s="35">
        <v>1.02</v>
      </c>
      <c r="G17604" s="34">
        <v>311.10000000000002</v>
      </c>
    </row>
    <row r="17605" spans="1:7">
      <c r="A17605" s="32">
        <v>2018</v>
      </c>
      <c r="B17605" s="32">
        <v>533</v>
      </c>
      <c r="C17605" s="33" t="s">
        <v>563</v>
      </c>
      <c r="D17605" s="33" t="s">
        <v>564</v>
      </c>
      <c r="E17605" s="34">
        <v>232362</v>
      </c>
      <c r="F17605" s="35">
        <v>1.02</v>
      </c>
      <c r="G17605" s="34">
        <v>401</v>
      </c>
    </row>
    <row r="17606" spans="1:7">
      <c r="A17606" s="32">
        <v>2018</v>
      </c>
      <c r="B17606" s="32">
        <v>533</v>
      </c>
      <c r="C17606" s="33" t="s">
        <v>563</v>
      </c>
      <c r="D17606" s="33" t="s">
        <v>564</v>
      </c>
      <c r="E17606" s="34">
        <v>232992</v>
      </c>
      <c r="F17606" s="35">
        <v>1.02</v>
      </c>
      <c r="G17606" s="34">
        <v>310.89999999999998</v>
      </c>
    </row>
    <row r="17607" spans="1:7">
      <c r="A17607" s="32">
        <v>2018</v>
      </c>
      <c r="B17607" s="32">
        <v>533</v>
      </c>
      <c r="C17607" s="33" t="s">
        <v>563</v>
      </c>
      <c r="D17607" s="33" t="s">
        <v>564</v>
      </c>
      <c r="E17607" s="34">
        <v>233154</v>
      </c>
      <c r="F17607" s="35">
        <v>1.02</v>
      </c>
      <c r="G17607" s="34">
        <v>306.10000000000002</v>
      </c>
    </row>
    <row r="17608" spans="1:7">
      <c r="A17608" s="32">
        <v>2018</v>
      </c>
      <c r="B17608" s="32">
        <v>533</v>
      </c>
      <c r="C17608" s="33" t="s">
        <v>563</v>
      </c>
      <c r="D17608" s="33" t="s">
        <v>564</v>
      </c>
      <c r="E17608" s="34">
        <v>233155</v>
      </c>
      <c r="F17608" s="35">
        <v>1.02</v>
      </c>
      <c r="G17608" s="34">
        <v>307.10000000000002</v>
      </c>
    </row>
    <row r="17609" spans="1:7">
      <c r="A17609" s="32">
        <v>2018</v>
      </c>
      <c r="B17609" s="32">
        <v>533</v>
      </c>
      <c r="C17609" s="33" t="s">
        <v>563</v>
      </c>
      <c r="D17609" s="33" t="s">
        <v>564</v>
      </c>
      <c r="E17609" s="34">
        <v>1019002</v>
      </c>
      <c r="F17609" s="35">
        <v>1.02</v>
      </c>
      <c r="G17609" s="34">
        <v>289.5</v>
      </c>
    </row>
    <row r="17610" spans="1:7">
      <c r="A17610" s="32">
        <v>2018</v>
      </c>
      <c r="B17610" s="32">
        <v>546</v>
      </c>
      <c r="C17610" s="33" t="s">
        <v>565</v>
      </c>
      <c r="D17610" s="33" t="s">
        <v>566</v>
      </c>
      <c r="E17610" s="34">
        <v>21</v>
      </c>
      <c r="F17610" s="35">
        <v>5.8250000000000002</v>
      </c>
      <c r="G17610" s="34" t="s">
        <v>364</v>
      </c>
    </row>
    <row r="17611" spans="1:7">
      <c r="A17611" s="32">
        <v>2018</v>
      </c>
      <c r="B17611" s="32">
        <v>546</v>
      </c>
      <c r="C17611" s="33" t="s">
        <v>563</v>
      </c>
      <c r="D17611" s="33" t="s">
        <v>564</v>
      </c>
      <c r="E17611" s="34">
        <v>18313</v>
      </c>
      <c r="F17611" s="35">
        <v>1.03</v>
      </c>
      <c r="G17611" s="34" t="s">
        <v>364</v>
      </c>
    </row>
    <row r="17612" spans="1:7">
      <c r="A17612" s="32">
        <v>2018</v>
      </c>
      <c r="B17612" s="32">
        <v>546</v>
      </c>
      <c r="C17612" s="33" t="s">
        <v>567</v>
      </c>
      <c r="D17612" s="33" t="s">
        <v>566</v>
      </c>
      <c r="E17612" s="34">
        <v>1176</v>
      </c>
      <c r="F17612" s="35">
        <v>6.2</v>
      </c>
      <c r="G17612" s="34" t="s">
        <v>364</v>
      </c>
    </row>
    <row r="17613" spans="1:7">
      <c r="A17613" s="32">
        <v>2018</v>
      </c>
      <c r="B17613" s="32">
        <v>546</v>
      </c>
      <c r="C17613" s="33" t="s">
        <v>567</v>
      </c>
      <c r="D17613" s="33" t="s">
        <v>566</v>
      </c>
      <c r="E17613" s="34">
        <v>1193</v>
      </c>
      <c r="F17613" s="35">
        <v>5.8250000000000002</v>
      </c>
      <c r="G17613" s="34" t="s">
        <v>364</v>
      </c>
    </row>
    <row r="17614" spans="1:7">
      <c r="A17614" s="32">
        <v>2018</v>
      </c>
      <c r="B17614" s="32">
        <v>562</v>
      </c>
      <c r="C17614" s="33" t="s">
        <v>565</v>
      </c>
      <c r="D17614" s="33" t="s">
        <v>566</v>
      </c>
      <c r="E17614" s="34">
        <v>19</v>
      </c>
      <c r="F17614" s="35">
        <v>5.67</v>
      </c>
      <c r="G17614" s="34" t="s">
        <v>364</v>
      </c>
    </row>
    <row r="17615" spans="1:7">
      <c r="A17615" s="32">
        <v>2018</v>
      </c>
      <c r="B17615" s="32">
        <v>562</v>
      </c>
      <c r="C17615" s="33" t="s">
        <v>563</v>
      </c>
      <c r="D17615" s="33" t="s">
        <v>564</v>
      </c>
      <c r="E17615" s="34">
        <v>578520</v>
      </c>
      <c r="F17615" s="35">
        <v>1.03</v>
      </c>
      <c r="G17615" s="34" t="s">
        <v>364</v>
      </c>
    </row>
    <row r="17616" spans="1:7">
      <c r="A17616" s="32">
        <v>2018</v>
      </c>
      <c r="B17616" s="32">
        <v>564</v>
      </c>
      <c r="C17616" s="33" t="s">
        <v>353</v>
      </c>
      <c r="D17616" s="33" t="s">
        <v>354</v>
      </c>
      <c r="E17616" s="34">
        <v>48701</v>
      </c>
      <c r="F17616" s="35">
        <v>23.88</v>
      </c>
      <c r="G17616" s="34">
        <v>252</v>
      </c>
    </row>
    <row r="17617" spans="1:7">
      <c r="A17617" s="32">
        <v>2018</v>
      </c>
      <c r="B17617" s="32">
        <v>564</v>
      </c>
      <c r="C17617" s="33" t="s">
        <v>353</v>
      </c>
      <c r="D17617" s="33" t="s">
        <v>354</v>
      </c>
      <c r="E17617" s="34">
        <v>75944</v>
      </c>
      <c r="F17617" s="35">
        <v>23.63</v>
      </c>
      <c r="G17617" s="34">
        <v>248</v>
      </c>
    </row>
    <row r="17618" spans="1:7">
      <c r="A17618" s="32">
        <v>2018</v>
      </c>
      <c r="B17618" s="32">
        <v>564</v>
      </c>
      <c r="C17618" s="33" t="s">
        <v>563</v>
      </c>
      <c r="D17618" s="33" t="s">
        <v>564</v>
      </c>
      <c r="E17618" s="34">
        <v>61312</v>
      </c>
      <c r="F17618" s="35">
        <v>1.024</v>
      </c>
      <c r="G17618" s="34">
        <v>310.2</v>
      </c>
    </row>
    <row r="17619" spans="1:7">
      <c r="A17619" s="32">
        <v>2018</v>
      </c>
      <c r="B17619" s="32">
        <v>564</v>
      </c>
      <c r="C17619" s="33" t="s">
        <v>563</v>
      </c>
      <c r="D17619" s="33" t="s">
        <v>564</v>
      </c>
      <c r="E17619" s="34">
        <v>693428</v>
      </c>
      <c r="F17619" s="35">
        <v>1.024</v>
      </c>
      <c r="G17619" s="34">
        <v>309.7</v>
      </c>
    </row>
    <row r="17620" spans="1:7">
      <c r="A17620" s="32">
        <v>2018</v>
      </c>
      <c r="B17620" s="32">
        <v>568</v>
      </c>
      <c r="C17620" s="33" t="s">
        <v>565</v>
      </c>
      <c r="D17620" s="33" t="s">
        <v>566</v>
      </c>
      <c r="E17620" s="34">
        <v>2128</v>
      </c>
      <c r="F17620" s="35">
        <v>5.8</v>
      </c>
      <c r="G17620" s="34" t="s">
        <v>364</v>
      </c>
    </row>
    <row r="17621" spans="1:7">
      <c r="A17621" s="32">
        <v>2018</v>
      </c>
      <c r="B17621" s="32">
        <v>568</v>
      </c>
      <c r="C17621" s="33" t="s">
        <v>363</v>
      </c>
      <c r="D17621" s="33" t="s">
        <v>354</v>
      </c>
      <c r="E17621" s="34">
        <v>37990</v>
      </c>
      <c r="F17621" s="35">
        <v>18.41</v>
      </c>
      <c r="G17621" s="34" t="s">
        <v>364</v>
      </c>
    </row>
    <row r="17622" spans="1:7">
      <c r="A17622" s="32">
        <v>2018</v>
      </c>
      <c r="B17622" s="32">
        <v>593</v>
      </c>
      <c r="C17622" s="33" t="s">
        <v>565</v>
      </c>
      <c r="D17622" s="33" t="s">
        <v>566</v>
      </c>
      <c r="E17622" s="34">
        <v>18</v>
      </c>
      <c r="F17622" s="35">
        <v>5.8579999999999997</v>
      </c>
      <c r="G17622" s="34" t="s">
        <v>364</v>
      </c>
    </row>
    <row r="17623" spans="1:7">
      <c r="A17623" s="32">
        <v>2018</v>
      </c>
      <c r="B17623" s="32">
        <v>593</v>
      </c>
      <c r="C17623" s="33" t="s">
        <v>563</v>
      </c>
      <c r="D17623" s="33" t="s">
        <v>564</v>
      </c>
      <c r="E17623" s="34">
        <v>644389</v>
      </c>
      <c r="F17623" s="35">
        <v>1.0329999999999999</v>
      </c>
      <c r="G17623" s="34" t="s">
        <v>364</v>
      </c>
    </row>
    <row r="17624" spans="1:7">
      <c r="A17624" s="32">
        <v>2018</v>
      </c>
      <c r="B17624" s="32">
        <v>593</v>
      </c>
      <c r="C17624" s="33" t="s">
        <v>567</v>
      </c>
      <c r="D17624" s="33" t="s">
        <v>566</v>
      </c>
      <c r="E17624" s="34">
        <v>12360</v>
      </c>
      <c r="F17624" s="35">
        <v>6.3490000000000002</v>
      </c>
      <c r="G17624" s="34" t="s">
        <v>364</v>
      </c>
    </row>
    <row r="17625" spans="1:7">
      <c r="A17625" s="32">
        <v>2018</v>
      </c>
      <c r="B17625" s="32">
        <v>594</v>
      </c>
      <c r="C17625" s="33" t="s">
        <v>565</v>
      </c>
      <c r="D17625" s="33" t="s">
        <v>566</v>
      </c>
      <c r="E17625" s="34">
        <v>3538</v>
      </c>
      <c r="F17625" s="35">
        <v>5.8250000000000002</v>
      </c>
      <c r="G17625" s="34" t="s">
        <v>364</v>
      </c>
    </row>
    <row r="17626" spans="1:7">
      <c r="A17626" s="32">
        <v>2018</v>
      </c>
      <c r="B17626" s="32">
        <v>602</v>
      </c>
      <c r="C17626" s="33" t="s">
        <v>353</v>
      </c>
      <c r="D17626" s="33" t="s">
        <v>354</v>
      </c>
      <c r="E17626" s="34">
        <v>151005</v>
      </c>
      <c r="F17626" s="35">
        <v>26.02</v>
      </c>
      <c r="G17626" s="34" t="s">
        <v>364</v>
      </c>
    </row>
    <row r="17627" spans="1:7">
      <c r="A17627" s="32">
        <v>2018</v>
      </c>
      <c r="B17627" s="32">
        <v>602</v>
      </c>
      <c r="C17627" s="33" t="s">
        <v>565</v>
      </c>
      <c r="D17627" s="33" t="s">
        <v>566</v>
      </c>
      <c r="E17627" s="34">
        <v>4951</v>
      </c>
      <c r="F17627" s="35">
        <v>5.8</v>
      </c>
      <c r="G17627" s="34" t="s">
        <v>364</v>
      </c>
    </row>
    <row r="17628" spans="1:7">
      <c r="A17628" s="32">
        <v>2018</v>
      </c>
      <c r="B17628" s="32">
        <v>607</v>
      </c>
      <c r="C17628" s="33" t="s">
        <v>563</v>
      </c>
      <c r="D17628" s="33" t="s">
        <v>564</v>
      </c>
      <c r="E17628" s="34">
        <v>9642</v>
      </c>
      <c r="F17628" s="35">
        <v>1.099</v>
      </c>
      <c r="G17628" s="34">
        <v>169.4</v>
      </c>
    </row>
    <row r="17629" spans="1:7">
      <c r="A17629" s="32">
        <v>2018</v>
      </c>
      <c r="B17629" s="32">
        <v>607</v>
      </c>
      <c r="C17629" s="33" t="s">
        <v>563</v>
      </c>
      <c r="D17629" s="33" t="s">
        <v>564</v>
      </c>
      <c r="E17629" s="34">
        <v>19283</v>
      </c>
      <c r="F17629" s="35">
        <v>1.099</v>
      </c>
      <c r="G17629" s="34">
        <v>132.9</v>
      </c>
    </row>
    <row r="17630" spans="1:7">
      <c r="A17630" s="32">
        <v>2018</v>
      </c>
      <c r="B17630" s="32">
        <v>607</v>
      </c>
      <c r="C17630" s="33" t="s">
        <v>563</v>
      </c>
      <c r="D17630" s="33" t="s">
        <v>564</v>
      </c>
      <c r="E17630" s="34">
        <v>19284</v>
      </c>
      <c r="F17630" s="35">
        <v>1.099</v>
      </c>
      <c r="G17630" s="34">
        <v>166.7</v>
      </c>
    </row>
    <row r="17631" spans="1:7">
      <c r="A17631" s="32">
        <v>2018</v>
      </c>
      <c r="B17631" s="32">
        <v>607</v>
      </c>
      <c r="C17631" s="33" t="s">
        <v>563</v>
      </c>
      <c r="D17631" s="33" t="s">
        <v>564</v>
      </c>
      <c r="E17631" s="34">
        <v>21123</v>
      </c>
      <c r="F17631" s="35">
        <v>1.099</v>
      </c>
      <c r="G17631" s="34">
        <v>229.1</v>
      </c>
    </row>
    <row r="17632" spans="1:7">
      <c r="A17632" s="32">
        <v>2018</v>
      </c>
      <c r="B17632" s="32">
        <v>607</v>
      </c>
      <c r="C17632" s="33" t="s">
        <v>563</v>
      </c>
      <c r="D17632" s="33" t="s">
        <v>564</v>
      </c>
      <c r="E17632" s="34">
        <v>430828</v>
      </c>
      <c r="F17632" s="35">
        <v>1.099</v>
      </c>
      <c r="G17632" s="34">
        <v>202</v>
      </c>
    </row>
    <row r="17633" spans="1:7">
      <c r="A17633" s="32">
        <v>2018</v>
      </c>
      <c r="B17633" s="32">
        <v>609</v>
      </c>
      <c r="C17633" s="33" t="s">
        <v>563</v>
      </c>
      <c r="D17633" s="33" t="s">
        <v>564</v>
      </c>
      <c r="E17633" s="34">
        <v>4611091</v>
      </c>
      <c r="F17633" s="35">
        <v>1.024</v>
      </c>
      <c r="G17633" s="34">
        <v>418</v>
      </c>
    </row>
    <row r="17634" spans="1:7">
      <c r="A17634" s="32">
        <v>2018</v>
      </c>
      <c r="B17634" s="32">
        <v>612</v>
      </c>
      <c r="C17634" s="33" t="s">
        <v>563</v>
      </c>
      <c r="D17634" s="33" t="s">
        <v>564</v>
      </c>
      <c r="E17634" s="34">
        <v>6304243</v>
      </c>
      <c r="F17634" s="35">
        <v>1.024</v>
      </c>
      <c r="G17634" s="34">
        <v>414.7</v>
      </c>
    </row>
    <row r="17635" spans="1:7">
      <c r="A17635" s="32">
        <v>2018</v>
      </c>
      <c r="B17635" s="32">
        <v>613</v>
      </c>
      <c r="C17635" s="33" t="s">
        <v>563</v>
      </c>
      <c r="D17635" s="33" t="s">
        <v>564</v>
      </c>
      <c r="E17635" s="34">
        <v>3069239</v>
      </c>
      <c r="F17635" s="35">
        <v>1.022</v>
      </c>
      <c r="G17635" s="34">
        <v>414.7</v>
      </c>
    </row>
    <row r="17636" spans="1:7">
      <c r="A17636" s="32">
        <v>2018</v>
      </c>
      <c r="B17636" s="32">
        <v>613</v>
      </c>
      <c r="C17636" s="33" t="s">
        <v>565</v>
      </c>
      <c r="D17636" s="33" t="s">
        <v>566</v>
      </c>
      <c r="E17636" s="34">
        <v>15060</v>
      </c>
      <c r="F17636" s="35">
        <v>5.8</v>
      </c>
      <c r="G17636" s="34">
        <v>1679.2</v>
      </c>
    </row>
    <row r="17637" spans="1:7">
      <c r="A17637" s="32">
        <v>2018</v>
      </c>
      <c r="B17637" s="32">
        <v>617</v>
      </c>
      <c r="C17637" s="33" t="s">
        <v>563</v>
      </c>
      <c r="D17637" s="33" t="s">
        <v>564</v>
      </c>
      <c r="E17637" s="34">
        <v>4559584</v>
      </c>
      <c r="F17637" s="35">
        <v>1.022</v>
      </c>
      <c r="G17637" s="34">
        <v>414.7</v>
      </c>
    </row>
    <row r="17638" spans="1:7">
      <c r="A17638" s="32">
        <v>2018</v>
      </c>
      <c r="B17638" s="32">
        <v>619</v>
      </c>
      <c r="C17638" s="33" t="s">
        <v>563</v>
      </c>
      <c r="D17638" s="33" t="s">
        <v>564</v>
      </c>
      <c r="E17638" s="34">
        <v>4391467</v>
      </c>
      <c r="F17638" s="35">
        <v>1.022</v>
      </c>
      <c r="G17638" s="34">
        <v>414.7</v>
      </c>
    </row>
    <row r="17639" spans="1:7">
      <c r="A17639" s="32">
        <v>2018</v>
      </c>
      <c r="B17639" s="32">
        <v>620</v>
      </c>
      <c r="C17639" s="33" t="s">
        <v>563</v>
      </c>
      <c r="D17639" s="33" t="s">
        <v>564</v>
      </c>
      <c r="E17639" s="34">
        <v>6757248</v>
      </c>
      <c r="F17639" s="35">
        <v>1.022</v>
      </c>
      <c r="G17639" s="34">
        <v>414.7</v>
      </c>
    </row>
    <row r="17640" spans="1:7">
      <c r="A17640" s="32">
        <v>2018</v>
      </c>
      <c r="B17640" s="32">
        <v>621</v>
      </c>
      <c r="C17640" s="33" t="s">
        <v>563</v>
      </c>
      <c r="D17640" s="33" t="s">
        <v>564</v>
      </c>
      <c r="E17640" s="34">
        <v>4371143</v>
      </c>
      <c r="F17640" s="35">
        <v>1.0209999999999999</v>
      </c>
      <c r="G17640" s="34">
        <v>418.3</v>
      </c>
    </row>
    <row r="17641" spans="1:7">
      <c r="A17641" s="32">
        <v>2018</v>
      </c>
      <c r="B17641" s="32">
        <v>628</v>
      </c>
      <c r="C17641" s="33" t="s">
        <v>353</v>
      </c>
      <c r="D17641" s="33" t="s">
        <v>354</v>
      </c>
      <c r="E17641" s="34">
        <v>23613</v>
      </c>
      <c r="F17641" s="35">
        <v>22.902000000000001</v>
      </c>
      <c r="G17641" s="34">
        <v>292.7</v>
      </c>
    </row>
    <row r="17642" spans="1:7">
      <c r="A17642" s="32">
        <v>2018</v>
      </c>
      <c r="B17642" s="32">
        <v>628</v>
      </c>
      <c r="C17642" s="33" t="s">
        <v>353</v>
      </c>
      <c r="D17642" s="33" t="s">
        <v>354</v>
      </c>
      <c r="E17642" s="34">
        <v>67778</v>
      </c>
      <c r="F17642" s="35">
        <v>25.824000000000002</v>
      </c>
      <c r="G17642" s="34">
        <v>285.60000000000002</v>
      </c>
    </row>
    <row r="17643" spans="1:7">
      <c r="A17643" s="32">
        <v>2018</v>
      </c>
      <c r="B17643" s="32">
        <v>634</v>
      </c>
      <c r="C17643" s="33" t="s">
        <v>563</v>
      </c>
      <c r="D17643" s="33" t="s">
        <v>564</v>
      </c>
      <c r="E17643" s="34">
        <v>27111</v>
      </c>
      <c r="F17643" s="35">
        <v>1.0209999999999999</v>
      </c>
      <c r="G17643" s="34">
        <v>394</v>
      </c>
    </row>
    <row r="17644" spans="1:7">
      <c r="A17644" s="32">
        <v>2018</v>
      </c>
      <c r="B17644" s="32">
        <v>634</v>
      </c>
      <c r="C17644" s="33" t="s">
        <v>563</v>
      </c>
      <c r="D17644" s="33" t="s">
        <v>564</v>
      </c>
      <c r="E17644" s="34">
        <v>4136109</v>
      </c>
      <c r="F17644" s="35">
        <v>1.02</v>
      </c>
      <c r="G17644" s="34">
        <v>466</v>
      </c>
    </row>
    <row r="17645" spans="1:7">
      <c r="A17645" s="32">
        <v>2018</v>
      </c>
      <c r="B17645" s="32">
        <v>634</v>
      </c>
      <c r="C17645" s="33" t="s">
        <v>563</v>
      </c>
      <c r="D17645" s="33" t="s">
        <v>564</v>
      </c>
      <c r="E17645" s="34">
        <v>33819</v>
      </c>
      <c r="F17645" s="35">
        <v>1.0209999999999999</v>
      </c>
      <c r="G17645" s="34">
        <v>394</v>
      </c>
    </row>
    <row r="17646" spans="1:7">
      <c r="A17646" s="32">
        <v>2018</v>
      </c>
      <c r="B17646" s="32">
        <v>641</v>
      </c>
      <c r="C17646" s="33" t="s">
        <v>353</v>
      </c>
      <c r="D17646" s="33" t="s">
        <v>354</v>
      </c>
      <c r="E17646" s="34">
        <v>173414</v>
      </c>
      <c r="F17646" s="35">
        <v>22.847000000000001</v>
      </c>
      <c r="G17646" s="34">
        <v>260.7</v>
      </c>
    </row>
    <row r="17647" spans="1:7">
      <c r="A17647" s="32">
        <v>2018</v>
      </c>
      <c r="B17647" s="32">
        <v>641</v>
      </c>
      <c r="C17647" s="33" t="s">
        <v>563</v>
      </c>
      <c r="D17647" s="33" t="s">
        <v>564</v>
      </c>
      <c r="E17647" s="34">
        <v>150093</v>
      </c>
      <c r="F17647" s="35">
        <v>1.012</v>
      </c>
      <c r="G17647" s="34">
        <v>428.5</v>
      </c>
    </row>
    <row r="17648" spans="1:7">
      <c r="A17648" s="32">
        <v>2018</v>
      </c>
      <c r="B17648" s="32">
        <v>643</v>
      </c>
      <c r="C17648" s="33" t="s">
        <v>563</v>
      </c>
      <c r="D17648" s="33" t="s">
        <v>564</v>
      </c>
      <c r="E17648" s="34">
        <v>2737069</v>
      </c>
      <c r="F17648" s="35">
        <v>1.0229999999999999</v>
      </c>
      <c r="G17648" s="34">
        <v>366.7</v>
      </c>
    </row>
    <row r="17649" spans="1:7">
      <c r="A17649" s="32">
        <v>2018</v>
      </c>
      <c r="B17649" s="32">
        <v>645</v>
      </c>
      <c r="C17649" s="33" t="s">
        <v>563</v>
      </c>
      <c r="D17649" s="33" t="s">
        <v>564</v>
      </c>
      <c r="E17649" s="34">
        <v>2137731</v>
      </c>
      <c r="F17649" s="35">
        <v>1.0189999999999999</v>
      </c>
      <c r="G17649" s="34">
        <v>318.39999999999998</v>
      </c>
    </row>
    <row r="17650" spans="1:7">
      <c r="A17650" s="32">
        <v>2018</v>
      </c>
      <c r="B17650" s="32">
        <v>645</v>
      </c>
      <c r="C17650" s="33" t="s">
        <v>353</v>
      </c>
      <c r="D17650" s="33" t="s">
        <v>354</v>
      </c>
      <c r="E17650" s="34">
        <v>74922</v>
      </c>
      <c r="F17650" s="35">
        <v>23.512</v>
      </c>
      <c r="G17650" s="34">
        <v>319.89999999999998</v>
      </c>
    </row>
    <row r="17651" spans="1:7">
      <c r="A17651" s="32">
        <v>2018</v>
      </c>
      <c r="B17651" s="32">
        <v>663</v>
      </c>
      <c r="C17651" s="33" t="s">
        <v>563</v>
      </c>
      <c r="D17651" s="33" t="s">
        <v>564</v>
      </c>
      <c r="E17651" s="34">
        <v>469017</v>
      </c>
      <c r="F17651" s="35">
        <v>1.0269999999999999</v>
      </c>
      <c r="G17651" s="34">
        <v>214.6</v>
      </c>
    </row>
    <row r="17652" spans="1:7">
      <c r="A17652" s="32">
        <v>2018</v>
      </c>
      <c r="B17652" s="32">
        <v>663</v>
      </c>
      <c r="C17652" s="33" t="s">
        <v>353</v>
      </c>
      <c r="D17652" s="33" t="s">
        <v>354</v>
      </c>
      <c r="E17652" s="34">
        <v>11566</v>
      </c>
      <c r="F17652" s="35">
        <v>24.29</v>
      </c>
      <c r="G17652" s="34">
        <v>311.3</v>
      </c>
    </row>
    <row r="17653" spans="1:7">
      <c r="A17653" s="32">
        <v>2018</v>
      </c>
      <c r="B17653" s="32">
        <v>663</v>
      </c>
      <c r="C17653" s="33" t="s">
        <v>353</v>
      </c>
      <c r="D17653" s="33" t="s">
        <v>354</v>
      </c>
      <c r="E17653" s="34">
        <v>11779</v>
      </c>
      <c r="F17653" s="35">
        <v>25.51</v>
      </c>
      <c r="G17653" s="34">
        <v>311.5</v>
      </c>
    </row>
    <row r="17654" spans="1:7">
      <c r="A17654" s="32">
        <v>2018</v>
      </c>
      <c r="B17654" s="32">
        <v>666</v>
      </c>
      <c r="C17654" s="33" t="s">
        <v>563</v>
      </c>
      <c r="D17654" s="33" t="s">
        <v>564</v>
      </c>
      <c r="E17654" s="34">
        <v>119456</v>
      </c>
      <c r="F17654" s="35">
        <v>1.042</v>
      </c>
      <c r="G17654" s="34">
        <v>358.3</v>
      </c>
    </row>
    <row r="17655" spans="1:7">
      <c r="A17655" s="32">
        <v>2018</v>
      </c>
      <c r="B17655" s="32">
        <v>667</v>
      </c>
      <c r="C17655" s="33" t="s">
        <v>563</v>
      </c>
      <c r="D17655" s="33" t="s">
        <v>564</v>
      </c>
      <c r="E17655" s="34">
        <v>1868900</v>
      </c>
      <c r="F17655" s="35">
        <v>1.042</v>
      </c>
      <c r="G17655" s="34">
        <v>349.2</v>
      </c>
    </row>
    <row r="17656" spans="1:7">
      <c r="A17656" s="32">
        <v>2018</v>
      </c>
      <c r="B17656" s="32">
        <v>667</v>
      </c>
      <c r="C17656" s="33" t="s">
        <v>568</v>
      </c>
      <c r="D17656" s="33" t="s">
        <v>569</v>
      </c>
      <c r="E17656" s="34">
        <v>37588</v>
      </c>
      <c r="F17656" s="35">
        <v>27.762</v>
      </c>
      <c r="G17656" s="34">
        <v>352.8</v>
      </c>
    </row>
    <row r="17657" spans="1:7">
      <c r="A17657" s="32">
        <v>2018</v>
      </c>
      <c r="B17657" s="32">
        <v>667</v>
      </c>
      <c r="C17657" s="33" t="s">
        <v>568</v>
      </c>
      <c r="D17657" s="33" t="s">
        <v>569</v>
      </c>
      <c r="E17657" s="34">
        <v>38498</v>
      </c>
      <c r="F17657" s="35">
        <v>28.96</v>
      </c>
      <c r="G17657" s="34">
        <v>345.3</v>
      </c>
    </row>
    <row r="17658" spans="1:7">
      <c r="A17658" s="32">
        <v>2018</v>
      </c>
      <c r="B17658" s="32">
        <v>676</v>
      </c>
      <c r="C17658" s="33" t="s">
        <v>353</v>
      </c>
      <c r="D17658" s="33" t="s">
        <v>354</v>
      </c>
      <c r="E17658" s="34">
        <v>12090</v>
      </c>
      <c r="F17658" s="35">
        <v>24.28</v>
      </c>
      <c r="G17658" s="34">
        <v>333.4</v>
      </c>
    </row>
    <row r="17659" spans="1:7">
      <c r="A17659" s="32">
        <v>2018</v>
      </c>
      <c r="B17659" s="32">
        <v>676</v>
      </c>
      <c r="C17659" s="33" t="s">
        <v>353</v>
      </c>
      <c r="D17659" s="33" t="s">
        <v>354</v>
      </c>
      <c r="E17659" s="34">
        <v>23927</v>
      </c>
      <c r="F17659" s="35">
        <v>23.91</v>
      </c>
      <c r="G17659" s="34">
        <v>277.3</v>
      </c>
    </row>
    <row r="17660" spans="1:7">
      <c r="A17660" s="32">
        <v>2018</v>
      </c>
      <c r="B17660" s="32">
        <v>676</v>
      </c>
      <c r="C17660" s="33" t="s">
        <v>563</v>
      </c>
      <c r="D17660" s="33" t="s">
        <v>564</v>
      </c>
      <c r="E17660" s="34">
        <v>1056994</v>
      </c>
      <c r="F17660" s="35">
        <v>1.0229999999999999</v>
      </c>
      <c r="G17660" s="34">
        <v>289.60000000000002</v>
      </c>
    </row>
    <row r="17661" spans="1:7">
      <c r="A17661" s="32">
        <v>2018</v>
      </c>
      <c r="B17661" s="32">
        <v>676</v>
      </c>
      <c r="C17661" s="33" t="s">
        <v>563</v>
      </c>
      <c r="D17661" s="33" t="s">
        <v>564</v>
      </c>
      <c r="E17661" s="34">
        <v>570427</v>
      </c>
      <c r="F17661" s="35">
        <v>1.0229999999999999</v>
      </c>
      <c r="G17661" s="34">
        <v>289.60000000000002</v>
      </c>
    </row>
    <row r="17662" spans="1:7">
      <c r="A17662" s="32">
        <v>2018</v>
      </c>
      <c r="B17662" s="32">
        <v>683</v>
      </c>
      <c r="C17662" s="33" t="s">
        <v>563</v>
      </c>
      <c r="D17662" s="33" t="s">
        <v>564</v>
      </c>
      <c r="E17662" s="34">
        <v>32089</v>
      </c>
      <c r="F17662" s="35">
        <v>1.024</v>
      </c>
      <c r="G17662" s="34">
        <v>297.39999999999998</v>
      </c>
    </row>
    <row r="17663" spans="1:7">
      <c r="A17663" s="32">
        <v>2018</v>
      </c>
      <c r="B17663" s="32">
        <v>688</v>
      </c>
      <c r="C17663" s="33" t="s">
        <v>563</v>
      </c>
      <c r="D17663" s="33" t="s">
        <v>564</v>
      </c>
      <c r="E17663" s="34">
        <v>1413936</v>
      </c>
      <c r="F17663" s="35">
        <v>1.0229999999999999</v>
      </c>
      <c r="G17663" s="34">
        <v>363</v>
      </c>
    </row>
    <row r="17664" spans="1:7">
      <c r="A17664" s="32">
        <v>2018</v>
      </c>
      <c r="B17664" s="32">
        <v>689</v>
      </c>
      <c r="C17664" s="33" t="s">
        <v>563</v>
      </c>
      <c r="D17664" s="33" t="s">
        <v>564</v>
      </c>
      <c r="E17664" s="34">
        <v>881969</v>
      </c>
      <c r="F17664" s="35">
        <v>1.024</v>
      </c>
      <c r="G17664" s="34">
        <v>338</v>
      </c>
    </row>
    <row r="17665" spans="1:7">
      <c r="A17665" s="32">
        <v>2018</v>
      </c>
      <c r="B17665" s="32">
        <v>703</v>
      </c>
      <c r="C17665" s="33" t="s">
        <v>565</v>
      </c>
      <c r="D17665" s="33" t="s">
        <v>566</v>
      </c>
      <c r="E17665" s="34">
        <v>2470</v>
      </c>
      <c r="F17665" s="35">
        <v>5.9</v>
      </c>
      <c r="G17665" s="34">
        <v>1554</v>
      </c>
    </row>
    <row r="17666" spans="1:7">
      <c r="A17666" s="32">
        <v>2018</v>
      </c>
      <c r="B17666" s="32">
        <v>703</v>
      </c>
      <c r="C17666" s="33" t="s">
        <v>353</v>
      </c>
      <c r="D17666" s="33" t="s">
        <v>354</v>
      </c>
      <c r="E17666" s="34">
        <v>27470</v>
      </c>
      <c r="F17666" s="35">
        <v>25.776</v>
      </c>
      <c r="G17666" s="34">
        <v>229.6</v>
      </c>
    </row>
    <row r="17667" spans="1:7">
      <c r="A17667" s="32">
        <v>2018</v>
      </c>
      <c r="B17667" s="32">
        <v>703</v>
      </c>
      <c r="C17667" s="33" t="s">
        <v>353</v>
      </c>
      <c r="D17667" s="33" t="s">
        <v>354</v>
      </c>
      <c r="E17667" s="34">
        <v>204083</v>
      </c>
      <c r="F17667" s="35">
        <v>23.824000000000002</v>
      </c>
      <c r="G17667" s="34">
        <v>308.89999999999998</v>
      </c>
    </row>
    <row r="17668" spans="1:7">
      <c r="A17668" s="32">
        <v>2018</v>
      </c>
      <c r="B17668" s="32">
        <v>703</v>
      </c>
      <c r="C17668" s="33" t="s">
        <v>353</v>
      </c>
      <c r="D17668" s="33" t="s">
        <v>354</v>
      </c>
      <c r="E17668" s="34">
        <v>40166</v>
      </c>
      <c r="F17668" s="35">
        <v>23.08</v>
      </c>
      <c r="G17668" s="34">
        <v>321.60000000000002</v>
      </c>
    </row>
    <row r="17669" spans="1:7">
      <c r="A17669" s="32">
        <v>2018</v>
      </c>
      <c r="B17669" s="32">
        <v>703</v>
      </c>
      <c r="C17669" s="33" t="s">
        <v>353</v>
      </c>
      <c r="D17669" s="33" t="s">
        <v>354</v>
      </c>
      <c r="E17669" s="34">
        <v>162826</v>
      </c>
      <c r="F17669" s="35">
        <v>23.774000000000001</v>
      </c>
      <c r="G17669" s="34">
        <v>297.8</v>
      </c>
    </row>
    <row r="17670" spans="1:7">
      <c r="A17670" s="32">
        <v>2018</v>
      </c>
      <c r="B17670" s="32">
        <v>710</v>
      </c>
      <c r="C17670" s="33" t="s">
        <v>563</v>
      </c>
      <c r="D17670" s="33" t="s">
        <v>564</v>
      </c>
      <c r="E17670" s="34">
        <v>11228670</v>
      </c>
      <c r="F17670" s="35">
        <v>1.0309999999999999</v>
      </c>
      <c r="G17670" s="34">
        <v>330.4</v>
      </c>
    </row>
    <row r="17671" spans="1:7">
      <c r="A17671" s="32">
        <v>2018</v>
      </c>
      <c r="B17671" s="32">
        <v>715</v>
      </c>
      <c r="C17671" s="33" t="s">
        <v>565</v>
      </c>
      <c r="D17671" s="33" t="s">
        <v>566</v>
      </c>
      <c r="E17671" s="34">
        <v>683</v>
      </c>
      <c r="F17671" s="35">
        <v>5.8170000000000002</v>
      </c>
      <c r="G17671" s="34">
        <v>1749</v>
      </c>
    </row>
    <row r="17672" spans="1:7">
      <c r="A17672" s="32">
        <v>2018</v>
      </c>
      <c r="B17672" s="32">
        <v>728</v>
      </c>
      <c r="C17672" s="33" t="s">
        <v>563</v>
      </c>
      <c r="D17672" s="33" t="s">
        <v>564</v>
      </c>
      <c r="E17672" s="34">
        <v>1867425</v>
      </c>
      <c r="F17672" s="35">
        <v>1.024</v>
      </c>
      <c r="G17672" s="34">
        <v>513.6</v>
      </c>
    </row>
    <row r="17673" spans="1:7">
      <c r="A17673" s="32">
        <v>2018</v>
      </c>
      <c r="B17673" s="32">
        <v>856</v>
      </c>
      <c r="C17673" s="33" t="s">
        <v>363</v>
      </c>
      <c r="D17673" s="33" t="s">
        <v>354</v>
      </c>
      <c r="E17673" s="34">
        <v>164210</v>
      </c>
      <c r="F17673" s="35">
        <v>17.600000000000001</v>
      </c>
      <c r="G17673" s="34" t="s">
        <v>364</v>
      </c>
    </row>
    <row r="17674" spans="1:7">
      <c r="A17674" s="32">
        <v>2018</v>
      </c>
      <c r="B17674" s="32">
        <v>856</v>
      </c>
      <c r="C17674" s="33" t="s">
        <v>565</v>
      </c>
      <c r="D17674" s="33" t="s">
        <v>566</v>
      </c>
      <c r="E17674" s="34">
        <v>1329</v>
      </c>
      <c r="F17674" s="35">
        <v>5.8</v>
      </c>
      <c r="G17674" s="34" t="s">
        <v>364</v>
      </c>
    </row>
    <row r="17675" spans="1:7">
      <c r="A17675" s="32">
        <v>2018</v>
      </c>
      <c r="B17675" s="32">
        <v>861</v>
      </c>
      <c r="C17675" s="33" t="s">
        <v>363</v>
      </c>
      <c r="D17675" s="33" t="s">
        <v>354</v>
      </c>
      <c r="E17675" s="34">
        <v>334218</v>
      </c>
      <c r="F17675" s="35">
        <v>17.542999999999999</v>
      </c>
      <c r="G17675" s="34" t="s">
        <v>364</v>
      </c>
    </row>
    <row r="17676" spans="1:7">
      <c r="A17676" s="32">
        <v>2018</v>
      </c>
      <c r="B17676" s="32">
        <v>861</v>
      </c>
      <c r="C17676" s="33" t="s">
        <v>565</v>
      </c>
      <c r="D17676" s="33" t="s">
        <v>566</v>
      </c>
      <c r="E17676" s="34">
        <v>701</v>
      </c>
      <c r="F17676" s="35">
        <v>5.7549999999999999</v>
      </c>
      <c r="G17676" s="34" t="s">
        <v>364</v>
      </c>
    </row>
    <row r="17677" spans="1:7">
      <c r="A17677" s="32">
        <v>2018</v>
      </c>
      <c r="B17677" s="32">
        <v>862</v>
      </c>
      <c r="C17677" s="33" t="s">
        <v>563</v>
      </c>
      <c r="D17677" s="33" t="s">
        <v>564</v>
      </c>
      <c r="E17677" s="34">
        <v>662449</v>
      </c>
      <c r="F17677" s="35">
        <v>1.0289999999999999</v>
      </c>
      <c r="G17677" s="34" t="s">
        <v>364</v>
      </c>
    </row>
    <row r="17678" spans="1:7">
      <c r="A17678" s="32">
        <v>2018</v>
      </c>
      <c r="B17678" s="32">
        <v>874</v>
      </c>
      <c r="C17678" s="33" t="s">
        <v>563</v>
      </c>
      <c r="D17678" s="33" t="s">
        <v>564</v>
      </c>
      <c r="E17678" s="34">
        <v>56779</v>
      </c>
      <c r="F17678" s="35">
        <v>1.03</v>
      </c>
      <c r="G17678" s="34" t="s">
        <v>364</v>
      </c>
    </row>
    <row r="17679" spans="1:7">
      <c r="A17679" s="32">
        <v>2018</v>
      </c>
      <c r="B17679" s="32">
        <v>876</v>
      </c>
      <c r="C17679" s="33" t="s">
        <v>363</v>
      </c>
      <c r="D17679" s="33" t="s">
        <v>354</v>
      </c>
      <c r="E17679" s="34">
        <v>302768</v>
      </c>
      <c r="F17679" s="35">
        <v>17.638000000000002</v>
      </c>
      <c r="G17679" s="34" t="s">
        <v>364</v>
      </c>
    </row>
    <row r="17680" spans="1:7">
      <c r="A17680" s="32">
        <v>2018</v>
      </c>
      <c r="B17680" s="32">
        <v>876</v>
      </c>
      <c r="C17680" s="33" t="s">
        <v>563</v>
      </c>
      <c r="D17680" s="33" t="s">
        <v>564</v>
      </c>
      <c r="E17680" s="34">
        <v>12919</v>
      </c>
      <c r="F17680" s="35">
        <v>1.02</v>
      </c>
      <c r="G17680" s="34" t="s">
        <v>364</v>
      </c>
    </row>
    <row r="17681" spans="1:7">
      <c r="A17681" s="32">
        <v>2018</v>
      </c>
      <c r="B17681" s="32">
        <v>879</v>
      </c>
      <c r="C17681" s="33" t="s">
        <v>363</v>
      </c>
      <c r="D17681" s="33" t="s">
        <v>354</v>
      </c>
      <c r="E17681" s="34">
        <v>243748</v>
      </c>
      <c r="F17681" s="35">
        <v>17.27</v>
      </c>
      <c r="G17681" s="34" t="s">
        <v>364</v>
      </c>
    </row>
    <row r="17682" spans="1:7">
      <c r="A17682" s="32">
        <v>2018</v>
      </c>
      <c r="B17682" s="32">
        <v>879</v>
      </c>
      <c r="C17682" s="33" t="s">
        <v>563</v>
      </c>
      <c r="D17682" s="33" t="s">
        <v>564</v>
      </c>
      <c r="E17682" s="34">
        <v>2957</v>
      </c>
      <c r="F17682" s="35">
        <v>1.03</v>
      </c>
      <c r="G17682" s="34" t="s">
        <v>364</v>
      </c>
    </row>
    <row r="17683" spans="1:7">
      <c r="A17683" s="32">
        <v>2018</v>
      </c>
      <c r="B17683" s="32">
        <v>883</v>
      </c>
      <c r="C17683" s="33" t="s">
        <v>363</v>
      </c>
      <c r="D17683" s="33" t="s">
        <v>354</v>
      </c>
      <c r="E17683" s="34">
        <v>115242</v>
      </c>
      <c r="F17683" s="35">
        <v>17.22</v>
      </c>
      <c r="G17683" s="34" t="s">
        <v>364</v>
      </c>
    </row>
    <row r="17684" spans="1:7">
      <c r="A17684" s="32">
        <v>2018</v>
      </c>
      <c r="B17684" s="32">
        <v>883</v>
      </c>
      <c r="C17684" s="33" t="s">
        <v>563</v>
      </c>
      <c r="D17684" s="33" t="s">
        <v>564</v>
      </c>
      <c r="E17684" s="34">
        <v>20527</v>
      </c>
      <c r="F17684" s="35">
        <v>1.03</v>
      </c>
      <c r="G17684" s="34" t="s">
        <v>364</v>
      </c>
    </row>
    <row r="17685" spans="1:7">
      <c r="A17685" s="32">
        <v>2018</v>
      </c>
      <c r="B17685" s="32">
        <v>884</v>
      </c>
      <c r="C17685" s="33" t="s">
        <v>363</v>
      </c>
      <c r="D17685" s="33" t="s">
        <v>354</v>
      </c>
      <c r="E17685" s="34">
        <v>16391</v>
      </c>
      <c r="F17685" s="35">
        <v>16.989999999999998</v>
      </c>
      <c r="G17685" s="34" t="s">
        <v>364</v>
      </c>
    </row>
    <row r="17686" spans="1:7">
      <c r="A17686" s="32">
        <v>2018</v>
      </c>
      <c r="B17686" s="32">
        <v>884</v>
      </c>
      <c r="C17686" s="33" t="s">
        <v>565</v>
      </c>
      <c r="D17686" s="33" t="s">
        <v>566</v>
      </c>
      <c r="E17686" s="34">
        <v>1618</v>
      </c>
      <c r="F17686" s="35">
        <v>5.8250000000000002</v>
      </c>
      <c r="G17686" s="34" t="s">
        <v>364</v>
      </c>
    </row>
    <row r="17687" spans="1:7">
      <c r="A17687" s="32">
        <v>2018</v>
      </c>
      <c r="B17687" s="32">
        <v>886</v>
      </c>
      <c r="C17687" s="33" t="s">
        <v>565</v>
      </c>
      <c r="D17687" s="33" t="s">
        <v>566</v>
      </c>
      <c r="E17687" s="34">
        <v>408</v>
      </c>
      <c r="F17687" s="35">
        <v>6.2</v>
      </c>
      <c r="G17687" s="34" t="s">
        <v>364</v>
      </c>
    </row>
    <row r="17688" spans="1:7">
      <c r="A17688" s="32">
        <v>2018</v>
      </c>
      <c r="B17688" s="32">
        <v>887</v>
      </c>
      <c r="C17688" s="33" t="s">
        <v>363</v>
      </c>
      <c r="D17688" s="33" t="s">
        <v>354</v>
      </c>
      <c r="E17688" s="34">
        <v>62942</v>
      </c>
      <c r="F17688" s="35">
        <v>17.45</v>
      </c>
      <c r="G17688" s="34" t="s">
        <v>364</v>
      </c>
    </row>
    <row r="17689" spans="1:7">
      <c r="A17689" s="32">
        <v>2018</v>
      </c>
      <c r="B17689" s="32">
        <v>887</v>
      </c>
      <c r="C17689" s="33" t="s">
        <v>363</v>
      </c>
      <c r="D17689" s="33" t="s">
        <v>354</v>
      </c>
      <c r="E17689" s="34">
        <v>221543</v>
      </c>
      <c r="F17689" s="35">
        <v>17.45</v>
      </c>
      <c r="G17689" s="34" t="s">
        <v>364</v>
      </c>
    </row>
    <row r="17690" spans="1:7">
      <c r="A17690" s="32">
        <v>2018</v>
      </c>
      <c r="B17690" s="32">
        <v>887</v>
      </c>
      <c r="C17690" s="33" t="s">
        <v>363</v>
      </c>
      <c r="D17690" s="33" t="s">
        <v>354</v>
      </c>
      <c r="E17690" s="34">
        <v>31173</v>
      </c>
      <c r="F17690" s="35">
        <v>17.45</v>
      </c>
      <c r="G17690" s="34" t="s">
        <v>364</v>
      </c>
    </row>
    <row r="17691" spans="1:7">
      <c r="A17691" s="32">
        <v>2018</v>
      </c>
      <c r="B17691" s="32">
        <v>887</v>
      </c>
      <c r="C17691" s="33" t="s">
        <v>563</v>
      </c>
      <c r="D17691" s="33" t="s">
        <v>564</v>
      </c>
      <c r="E17691" s="34">
        <v>18160</v>
      </c>
      <c r="F17691" s="35">
        <v>1</v>
      </c>
      <c r="G17691" s="34" t="s">
        <v>364</v>
      </c>
    </row>
    <row r="17692" spans="1:7">
      <c r="A17692" s="32">
        <v>2018</v>
      </c>
      <c r="B17692" s="32">
        <v>889</v>
      </c>
      <c r="C17692" s="33" t="s">
        <v>363</v>
      </c>
      <c r="D17692" s="33" t="s">
        <v>354</v>
      </c>
      <c r="E17692" s="34">
        <v>279010</v>
      </c>
      <c r="F17692" s="35">
        <v>17.48</v>
      </c>
      <c r="G17692" s="34" t="s">
        <v>364</v>
      </c>
    </row>
    <row r="17693" spans="1:7">
      <c r="A17693" s="32">
        <v>2018</v>
      </c>
      <c r="B17693" s="32">
        <v>889</v>
      </c>
      <c r="C17693" s="33" t="s">
        <v>363</v>
      </c>
      <c r="D17693" s="33" t="s">
        <v>354</v>
      </c>
      <c r="E17693" s="34">
        <v>48799</v>
      </c>
      <c r="F17693" s="35">
        <v>17.29</v>
      </c>
      <c r="G17693" s="34" t="s">
        <v>364</v>
      </c>
    </row>
    <row r="17694" spans="1:7">
      <c r="A17694" s="32">
        <v>2018</v>
      </c>
      <c r="B17694" s="32">
        <v>889</v>
      </c>
      <c r="C17694" s="33" t="s">
        <v>565</v>
      </c>
      <c r="D17694" s="33" t="s">
        <v>566</v>
      </c>
      <c r="E17694" s="34">
        <v>531</v>
      </c>
      <c r="F17694" s="35">
        <v>5.8</v>
      </c>
      <c r="G17694" s="34" t="s">
        <v>364</v>
      </c>
    </row>
    <row r="17695" spans="1:7">
      <c r="A17695" s="32">
        <v>2018</v>
      </c>
      <c r="B17695" s="32">
        <v>891</v>
      </c>
      <c r="C17695" s="33" t="s">
        <v>363</v>
      </c>
      <c r="D17695" s="33" t="s">
        <v>354</v>
      </c>
      <c r="E17695" s="34">
        <v>102943</v>
      </c>
      <c r="F17695" s="35">
        <v>17.91</v>
      </c>
      <c r="G17695" s="34" t="s">
        <v>364</v>
      </c>
    </row>
    <row r="17696" spans="1:7">
      <c r="A17696" s="32">
        <v>2018</v>
      </c>
      <c r="B17696" s="32">
        <v>891</v>
      </c>
      <c r="C17696" s="33" t="s">
        <v>363</v>
      </c>
      <c r="D17696" s="33" t="s">
        <v>354</v>
      </c>
      <c r="E17696" s="34">
        <v>55889</v>
      </c>
      <c r="F17696" s="35">
        <v>17.13</v>
      </c>
      <c r="G17696" s="34" t="s">
        <v>364</v>
      </c>
    </row>
    <row r="17697" spans="1:7">
      <c r="A17697" s="32">
        <v>2018</v>
      </c>
      <c r="B17697" s="32">
        <v>891</v>
      </c>
      <c r="C17697" s="33" t="s">
        <v>565</v>
      </c>
      <c r="D17697" s="33" t="s">
        <v>566</v>
      </c>
      <c r="E17697" s="34">
        <v>858</v>
      </c>
      <c r="F17697" s="35">
        <v>5.8</v>
      </c>
      <c r="G17697" s="34" t="s">
        <v>364</v>
      </c>
    </row>
    <row r="17698" spans="1:7">
      <c r="A17698" s="32">
        <v>2018</v>
      </c>
      <c r="B17698" s="32">
        <v>892</v>
      </c>
      <c r="C17698" s="33" t="s">
        <v>363</v>
      </c>
      <c r="D17698" s="33" t="s">
        <v>354</v>
      </c>
      <c r="E17698" s="34">
        <v>61263</v>
      </c>
      <c r="F17698" s="35">
        <v>17.88</v>
      </c>
      <c r="G17698" s="34" t="s">
        <v>364</v>
      </c>
    </row>
    <row r="17699" spans="1:7">
      <c r="A17699" s="32">
        <v>2018</v>
      </c>
      <c r="B17699" s="32">
        <v>892</v>
      </c>
      <c r="C17699" s="33" t="s">
        <v>563</v>
      </c>
      <c r="D17699" s="33" t="s">
        <v>564</v>
      </c>
      <c r="E17699" s="34">
        <v>3226</v>
      </c>
      <c r="F17699" s="35">
        <v>1.0580000000000001</v>
      </c>
      <c r="G17699" s="34" t="s">
        <v>364</v>
      </c>
    </row>
    <row r="17700" spans="1:7">
      <c r="A17700" s="32">
        <v>2018</v>
      </c>
      <c r="B17700" s="32">
        <v>913</v>
      </c>
      <c r="C17700" s="33" t="s">
        <v>563</v>
      </c>
      <c r="D17700" s="33" t="s">
        <v>564</v>
      </c>
      <c r="E17700" s="34">
        <v>117545</v>
      </c>
      <c r="F17700" s="35">
        <v>1.02</v>
      </c>
      <c r="G17700" s="34">
        <v>372</v>
      </c>
    </row>
    <row r="17701" spans="1:7">
      <c r="A17701" s="32">
        <v>2018</v>
      </c>
      <c r="B17701" s="32">
        <v>963</v>
      </c>
      <c r="C17701" s="33" t="s">
        <v>353</v>
      </c>
      <c r="D17701" s="33" t="s">
        <v>354</v>
      </c>
      <c r="E17701" s="34">
        <v>104749</v>
      </c>
      <c r="F17701" s="35">
        <v>21.068999999999999</v>
      </c>
      <c r="G17701" s="34">
        <v>183.3</v>
      </c>
    </row>
    <row r="17702" spans="1:7">
      <c r="A17702" s="32">
        <v>2018</v>
      </c>
      <c r="B17702" s="32">
        <v>963</v>
      </c>
      <c r="C17702" s="33" t="s">
        <v>563</v>
      </c>
      <c r="D17702" s="33" t="s">
        <v>564</v>
      </c>
      <c r="E17702" s="34">
        <v>9826</v>
      </c>
      <c r="F17702" s="35">
        <v>1</v>
      </c>
      <c r="G17702" s="34">
        <v>490.7</v>
      </c>
    </row>
    <row r="17703" spans="1:7">
      <c r="A17703" s="32">
        <v>2018</v>
      </c>
      <c r="B17703" s="32">
        <v>976</v>
      </c>
      <c r="C17703" s="33" t="s">
        <v>353</v>
      </c>
      <c r="D17703" s="33" t="s">
        <v>354</v>
      </c>
      <c r="E17703" s="34">
        <v>11</v>
      </c>
      <c r="F17703" s="35">
        <v>23.54</v>
      </c>
      <c r="G17703" s="34">
        <v>117.7</v>
      </c>
    </row>
    <row r="17704" spans="1:7">
      <c r="A17704" s="32">
        <v>2018</v>
      </c>
      <c r="B17704" s="32">
        <v>976</v>
      </c>
      <c r="C17704" s="33" t="s">
        <v>353</v>
      </c>
      <c r="D17704" s="33" t="s">
        <v>354</v>
      </c>
      <c r="E17704" s="34">
        <v>11379</v>
      </c>
      <c r="F17704" s="35">
        <v>21.97</v>
      </c>
      <c r="G17704" s="34">
        <v>209.8</v>
      </c>
    </row>
    <row r="17705" spans="1:7">
      <c r="A17705" s="32">
        <v>2018</v>
      </c>
      <c r="B17705" s="32">
        <v>976</v>
      </c>
      <c r="C17705" s="33" t="s">
        <v>353</v>
      </c>
      <c r="D17705" s="33" t="s">
        <v>354</v>
      </c>
      <c r="E17705" s="34">
        <v>6498</v>
      </c>
      <c r="F17705" s="35">
        <v>22.24</v>
      </c>
      <c r="G17705" s="34">
        <v>213.8</v>
      </c>
    </row>
    <row r="17706" spans="1:7">
      <c r="A17706" s="32">
        <v>2018</v>
      </c>
      <c r="B17706" s="32">
        <v>976</v>
      </c>
      <c r="C17706" s="33" t="s">
        <v>353</v>
      </c>
      <c r="D17706" s="33" t="s">
        <v>354</v>
      </c>
      <c r="E17706" s="34">
        <v>5559</v>
      </c>
      <c r="F17706" s="35">
        <v>25.53</v>
      </c>
      <c r="G17706" s="34">
        <v>218.1</v>
      </c>
    </row>
    <row r="17707" spans="1:7">
      <c r="A17707" s="32">
        <v>2018</v>
      </c>
      <c r="B17707" s="32">
        <v>976</v>
      </c>
      <c r="C17707" s="33" t="s">
        <v>353</v>
      </c>
      <c r="D17707" s="33" t="s">
        <v>354</v>
      </c>
      <c r="E17707" s="34">
        <v>17594</v>
      </c>
      <c r="F17707" s="35">
        <v>18.12</v>
      </c>
      <c r="G17707" s="34">
        <v>150.80000000000001</v>
      </c>
    </row>
    <row r="17708" spans="1:7">
      <c r="A17708" s="32">
        <v>2018</v>
      </c>
      <c r="B17708" s="32">
        <v>976</v>
      </c>
      <c r="C17708" s="33" t="s">
        <v>353</v>
      </c>
      <c r="D17708" s="33" t="s">
        <v>354</v>
      </c>
      <c r="E17708" s="34">
        <v>15195</v>
      </c>
      <c r="F17708" s="35">
        <v>23.54</v>
      </c>
      <c r="G17708" s="34">
        <v>156.6</v>
      </c>
    </row>
    <row r="17709" spans="1:7">
      <c r="A17709" s="32">
        <v>2018</v>
      </c>
      <c r="B17709" s="32">
        <v>976</v>
      </c>
      <c r="C17709" s="33" t="s">
        <v>353</v>
      </c>
      <c r="D17709" s="33" t="s">
        <v>354</v>
      </c>
      <c r="E17709" s="34">
        <v>10503</v>
      </c>
      <c r="F17709" s="35">
        <v>15.4</v>
      </c>
      <c r="G17709" s="34">
        <v>131.4</v>
      </c>
    </row>
    <row r="17710" spans="1:7">
      <c r="A17710" s="32">
        <v>2018</v>
      </c>
      <c r="B17710" s="32">
        <v>976</v>
      </c>
      <c r="C17710" s="33" t="s">
        <v>353</v>
      </c>
      <c r="D17710" s="33" t="s">
        <v>354</v>
      </c>
      <c r="E17710" s="34">
        <v>11986</v>
      </c>
      <c r="F17710" s="35">
        <v>14.77</v>
      </c>
      <c r="G17710" s="34">
        <v>175.1</v>
      </c>
    </row>
    <row r="17711" spans="1:7">
      <c r="A17711" s="32">
        <v>2018</v>
      </c>
      <c r="B17711" s="32">
        <v>976</v>
      </c>
      <c r="C17711" s="33" t="s">
        <v>563</v>
      </c>
      <c r="D17711" s="33" t="s">
        <v>564</v>
      </c>
      <c r="E17711" s="34">
        <v>17665</v>
      </c>
      <c r="F17711" s="35">
        <v>1</v>
      </c>
      <c r="G17711" s="34">
        <v>286</v>
      </c>
    </row>
    <row r="17712" spans="1:7">
      <c r="A17712" s="32">
        <v>2018</v>
      </c>
      <c r="B17712" s="32">
        <v>976</v>
      </c>
      <c r="C17712" s="33" t="s">
        <v>563</v>
      </c>
      <c r="D17712" s="33" t="s">
        <v>564</v>
      </c>
      <c r="E17712" s="34">
        <v>4850</v>
      </c>
      <c r="F17712" s="35">
        <v>1</v>
      </c>
      <c r="G17712" s="34">
        <v>287</v>
      </c>
    </row>
    <row r="17713" spans="1:7">
      <c r="A17713" s="32">
        <v>2018</v>
      </c>
      <c r="B17713" s="32">
        <v>983</v>
      </c>
      <c r="C17713" s="33" t="s">
        <v>353</v>
      </c>
      <c r="D17713" s="33" t="s">
        <v>354</v>
      </c>
      <c r="E17713" s="34">
        <v>15252</v>
      </c>
      <c r="F17713" s="35">
        <v>22.956</v>
      </c>
      <c r="G17713" s="34">
        <v>169.6</v>
      </c>
    </row>
    <row r="17714" spans="1:7">
      <c r="A17714" s="32">
        <v>2018</v>
      </c>
      <c r="B17714" s="32">
        <v>983</v>
      </c>
      <c r="C17714" s="33" t="s">
        <v>353</v>
      </c>
      <c r="D17714" s="33" t="s">
        <v>354</v>
      </c>
      <c r="E17714" s="34">
        <v>83049</v>
      </c>
      <c r="F17714" s="35">
        <v>23.111999999999998</v>
      </c>
      <c r="G17714" s="34">
        <v>187.4</v>
      </c>
    </row>
    <row r="17715" spans="1:7">
      <c r="A17715" s="32">
        <v>2018</v>
      </c>
      <c r="B17715" s="32">
        <v>983</v>
      </c>
      <c r="C17715" s="33" t="s">
        <v>353</v>
      </c>
      <c r="D17715" s="33" t="s">
        <v>354</v>
      </c>
      <c r="E17715" s="34">
        <v>50875</v>
      </c>
      <c r="F17715" s="35">
        <v>23.18</v>
      </c>
      <c r="G17715" s="34">
        <v>178.5</v>
      </c>
    </row>
    <row r="17716" spans="1:7">
      <c r="A17716" s="32">
        <v>2018</v>
      </c>
      <c r="B17716" s="32">
        <v>983</v>
      </c>
      <c r="C17716" s="33" t="s">
        <v>353</v>
      </c>
      <c r="D17716" s="33" t="s">
        <v>354</v>
      </c>
      <c r="E17716" s="34">
        <v>84544</v>
      </c>
      <c r="F17716" s="35">
        <v>23.053999999999998</v>
      </c>
      <c r="G17716" s="34">
        <v>241.4</v>
      </c>
    </row>
    <row r="17717" spans="1:7">
      <c r="A17717" s="32">
        <v>2018</v>
      </c>
      <c r="B17717" s="32">
        <v>983</v>
      </c>
      <c r="C17717" s="33" t="s">
        <v>565</v>
      </c>
      <c r="D17717" s="33" t="s">
        <v>566</v>
      </c>
      <c r="E17717" s="34">
        <v>1072</v>
      </c>
      <c r="F17717" s="35">
        <v>5.7119999999999997</v>
      </c>
      <c r="G17717" s="34">
        <v>1760.6</v>
      </c>
    </row>
    <row r="17718" spans="1:7">
      <c r="A17718" s="32">
        <v>2018</v>
      </c>
      <c r="B17718" s="32">
        <v>990</v>
      </c>
      <c r="C17718" s="33" t="s">
        <v>563</v>
      </c>
      <c r="D17718" s="33" t="s">
        <v>564</v>
      </c>
      <c r="E17718" s="34">
        <v>53848</v>
      </c>
      <c r="F17718" s="35">
        <v>1.0629999999999999</v>
      </c>
      <c r="G17718" s="34">
        <v>354.4</v>
      </c>
    </row>
    <row r="17719" spans="1:7">
      <c r="A17719" s="32">
        <v>2018</v>
      </c>
      <c r="B17719" s="32">
        <v>990</v>
      </c>
      <c r="C17719" s="33" t="s">
        <v>563</v>
      </c>
      <c r="D17719" s="33" t="s">
        <v>564</v>
      </c>
      <c r="E17719" s="34">
        <v>468189</v>
      </c>
      <c r="F17719" s="35">
        <v>1.0629999999999999</v>
      </c>
      <c r="G17719" s="34">
        <v>354.4</v>
      </c>
    </row>
    <row r="17720" spans="1:7">
      <c r="A17720" s="32">
        <v>2018</v>
      </c>
      <c r="B17720" s="32">
        <v>990</v>
      </c>
      <c r="C17720" s="33" t="s">
        <v>563</v>
      </c>
      <c r="D17720" s="33" t="s">
        <v>564</v>
      </c>
      <c r="E17720" s="34">
        <v>482840</v>
      </c>
      <c r="F17720" s="35">
        <v>1.0629999999999999</v>
      </c>
      <c r="G17720" s="34">
        <v>354.4</v>
      </c>
    </row>
    <row r="17721" spans="1:7">
      <c r="A17721" s="32">
        <v>2018</v>
      </c>
      <c r="B17721" s="32">
        <v>990</v>
      </c>
      <c r="C17721" s="33" t="s">
        <v>563</v>
      </c>
      <c r="D17721" s="33" t="s">
        <v>564</v>
      </c>
      <c r="E17721" s="34">
        <v>80661</v>
      </c>
      <c r="F17721" s="35">
        <v>1.0629999999999999</v>
      </c>
      <c r="G17721" s="34">
        <v>354.4</v>
      </c>
    </row>
    <row r="17722" spans="1:7">
      <c r="A17722" s="32">
        <v>2018</v>
      </c>
      <c r="B17722" s="32">
        <v>990</v>
      </c>
      <c r="C17722" s="33" t="s">
        <v>563</v>
      </c>
      <c r="D17722" s="33" t="s">
        <v>564</v>
      </c>
      <c r="E17722" s="34">
        <v>99869</v>
      </c>
      <c r="F17722" s="35">
        <v>1.0629999999999999</v>
      </c>
      <c r="G17722" s="34">
        <v>354.4</v>
      </c>
    </row>
    <row r="17723" spans="1:7">
      <c r="A17723" s="32">
        <v>2018</v>
      </c>
      <c r="B17723" s="32">
        <v>990</v>
      </c>
      <c r="C17723" s="33" t="s">
        <v>563</v>
      </c>
      <c r="D17723" s="33" t="s">
        <v>564</v>
      </c>
      <c r="E17723" s="34">
        <v>252050</v>
      </c>
      <c r="F17723" s="35">
        <v>1.0629999999999999</v>
      </c>
      <c r="G17723" s="34">
        <v>354.4</v>
      </c>
    </row>
    <row r="17724" spans="1:7">
      <c r="A17724" s="32">
        <v>2018</v>
      </c>
      <c r="B17724" s="32">
        <v>990</v>
      </c>
      <c r="C17724" s="33" t="s">
        <v>563</v>
      </c>
      <c r="D17724" s="33" t="s">
        <v>564</v>
      </c>
      <c r="E17724" s="34">
        <v>18693</v>
      </c>
      <c r="F17724" s="35">
        <v>1.0629999999999999</v>
      </c>
      <c r="G17724" s="34">
        <v>354.4</v>
      </c>
    </row>
    <row r="17725" spans="1:7">
      <c r="A17725" s="32">
        <v>2018</v>
      </c>
      <c r="B17725" s="32">
        <v>990</v>
      </c>
      <c r="C17725" s="33" t="s">
        <v>563</v>
      </c>
      <c r="D17725" s="33" t="s">
        <v>564</v>
      </c>
      <c r="E17725" s="34">
        <v>38594</v>
      </c>
      <c r="F17725" s="35">
        <v>1.0629999999999999</v>
      </c>
      <c r="G17725" s="34">
        <v>354.4</v>
      </c>
    </row>
    <row r="17726" spans="1:7">
      <c r="A17726" s="32">
        <v>2018</v>
      </c>
      <c r="B17726" s="32">
        <v>991</v>
      </c>
      <c r="C17726" s="33" t="s">
        <v>563</v>
      </c>
      <c r="D17726" s="33" t="s">
        <v>564</v>
      </c>
      <c r="E17726" s="34">
        <v>59655</v>
      </c>
      <c r="F17726" s="35">
        <v>1</v>
      </c>
      <c r="G17726" s="34">
        <v>295.5</v>
      </c>
    </row>
    <row r="17727" spans="1:7">
      <c r="A17727" s="32">
        <v>2018</v>
      </c>
      <c r="B17727" s="32">
        <v>991</v>
      </c>
      <c r="C17727" s="33" t="s">
        <v>563</v>
      </c>
      <c r="D17727" s="33" t="s">
        <v>564</v>
      </c>
      <c r="E17727" s="34">
        <v>99247</v>
      </c>
      <c r="F17727" s="35">
        <v>1</v>
      </c>
      <c r="G17727" s="34">
        <v>295.5</v>
      </c>
    </row>
    <row r="17728" spans="1:7">
      <c r="A17728" s="32">
        <v>2018</v>
      </c>
      <c r="B17728" s="32">
        <v>991</v>
      </c>
      <c r="C17728" s="33" t="s">
        <v>563</v>
      </c>
      <c r="D17728" s="33" t="s">
        <v>564</v>
      </c>
      <c r="E17728" s="34">
        <v>33848</v>
      </c>
      <c r="F17728" s="35">
        <v>1</v>
      </c>
      <c r="G17728" s="34">
        <v>295.5</v>
      </c>
    </row>
    <row r="17729" spans="1:7">
      <c r="A17729" s="32">
        <v>2018</v>
      </c>
      <c r="B17729" s="32">
        <v>991</v>
      </c>
      <c r="C17729" s="33" t="s">
        <v>563</v>
      </c>
      <c r="D17729" s="33" t="s">
        <v>564</v>
      </c>
      <c r="E17729" s="34">
        <v>44686</v>
      </c>
      <c r="F17729" s="35">
        <v>1</v>
      </c>
      <c r="G17729" s="34">
        <v>295.5</v>
      </c>
    </row>
    <row r="17730" spans="1:7">
      <c r="A17730" s="32">
        <v>2018</v>
      </c>
      <c r="B17730" s="32">
        <v>991</v>
      </c>
      <c r="C17730" s="33" t="s">
        <v>563</v>
      </c>
      <c r="D17730" s="33" t="s">
        <v>564</v>
      </c>
      <c r="E17730" s="34">
        <v>966993</v>
      </c>
      <c r="F17730" s="35">
        <v>1</v>
      </c>
      <c r="G17730" s="34">
        <v>295.5</v>
      </c>
    </row>
    <row r="17731" spans="1:7">
      <c r="A17731" s="32">
        <v>2018</v>
      </c>
      <c r="B17731" s="32">
        <v>991</v>
      </c>
      <c r="C17731" s="33" t="s">
        <v>563</v>
      </c>
      <c r="D17731" s="33" t="s">
        <v>564</v>
      </c>
      <c r="E17731" s="34">
        <v>960917</v>
      </c>
      <c r="F17731" s="35">
        <v>1</v>
      </c>
      <c r="G17731" s="34">
        <v>295.5</v>
      </c>
    </row>
    <row r="17732" spans="1:7">
      <c r="A17732" s="32">
        <v>2018</v>
      </c>
      <c r="B17732" s="32">
        <v>991</v>
      </c>
      <c r="C17732" s="33" t="s">
        <v>563</v>
      </c>
      <c r="D17732" s="33" t="s">
        <v>564</v>
      </c>
      <c r="E17732" s="34">
        <v>721498</v>
      </c>
      <c r="F17732" s="35">
        <v>1</v>
      </c>
      <c r="G17732" s="34">
        <v>295.5</v>
      </c>
    </row>
    <row r="17733" spans="1:7">
      <c r="A17733" s="32">
        <v>2018</v>
      </c>
      <c r="B17733" s="32">
        <v>991</v>
      </c>
      <c r="C17733" s="33" t="s">
        <v>563</v>
      </c>
      <c r="D17733" s="33" t="s">
        <v>564</v>
      </c>
      <c r="E17733" s="34">
        <v>163738</v>
      </c>
      <c r="F17733" s="35">
        <v>1</v>
      </c>
      <c r="G17733" s="34">
        <v>295.5</v>
      </c>
    </row>
    <row r="17734" spans="1:7">
      <c r="A17734" s="32">
        <v>2018</v>
      </c>
      <c r="B17734" s="32">
        <v>994</v>
      </c>
      <c r="C17734" s="33" t="s">
        <v>353</v>
      </c>
      <c r="D17734" s="33" t="s">
        <v>354</v>
      </c>
      <c r="E17734" s="34">
        <v>150234</v>
      </c>
      <c r="F17734" s="35">
        <v>21.93</v>
      </c>
      <c r="G17734" s="34">
        <v>217.9</v>
      </c>
    </row>
    <row r="17735" spans="1:7">
      <c r="A17735" s="32">
        <v>2018</v>
      </c>
      <c r="B17735" s="32">
        <v>994</v>
      </c>
      <c r="C17735" s="33" t="s">
        <v>353</v>
      </c>
      <c r="D17735" s="33" t="s">
        <v>354</v>
      </c>
      <c r="E17735" s="34">
        <v>48600</v>
      </c>
      <c r="F17735" s="35">
        <v>22.21</v>
      </c>
      <c r="G17735" s="34">
        <v>216.6</v>
      </c>
    </row>
    <row r="17736" spans="1:7">
      <c r="A17736" s="32">
        <v>2018</v>
      </c>
      <c r="B17736" s="32">
        <v>994</v>
      </c>
      <c r="C17736" s="33" t="s">
        <v>353</v>
      </c>
      <c r="D17736" s="33" t="s">
        <v>354</v>
      </c>
      <c r="E17736" s="34">
        <v>68471</v>
      </c>
      <c r="F17736" s="35">
        <v>22.35</v>
      </c>
      <c r="G17736" s="34">
        <v>215</v>
      </c>
    </row>
    <row r="17737" spans="1:7">
      <c r="A17737" s="32">
        <v>2018</v>
      </c>
      <c r="B17737" s="32">
        <v>994</v>
      </c>
      <c r="C17737" s="33" t="s">
        <v>353</v>
      </c>
      <c r="D17737" s="33" t="s">
        <v>354</v>
      </c>
      <c r="E17737" s="34">
        <v>59040</v>
      </c>
      <c r="F17737" s="35">
        <v>23.45</v>
      </c>
      <c r="G17737" s="34">
        <v>168.6</v>
      </c>
    </row>
    <row r="17738" spans="1:7">
      <c r="A17738" s="32">
        <v>2018</v>
      </c>
      <c r="B17738" s="32">
        <v>994</v>
      </c>
      <c r="C17738" s="33" t="s">
        <v>353</v>
      </c>
      <c r="D17738" s="33" t="s">
        <v>354</v>
      </c>
      <c r="E17738" s="34">
        <v>44832</v>
      </c>
      <c r="F17738" s="35">
        <v>23.13</v>
      </c>
      <c r="G17738" s="34">
        <v>192.2</v>
      </c>
    </row>
    <row r="17739" spans="1:7">
      <c r="A17739" s="32">
        <v>2018</v>
      </c>
      <c r="B17739" s="32">
        <v>994</v>
      </c>
      <c r="C17739" s="33" t="s">
        <v>353</v>
      </c>
      <c r="D17739" s="33" t="s">
        <v>354</v>
      </c>
      <c r="E17739" s="34">
        <v>13107</v>
      </c>
      <c r="F17739" s="35">
        <v>23.04</v>
      </c>
      <c r="G17739" s="34">
        <v>175.6</v>
      </c>
    </row>
    <row r="17740" spans="1:7">
      <c r="A17740" s="32">
        <v>2018</v>
      </c>
      <c r="B17740" s="32">
        <v>994</v>
      </c>
      <c r="C17740" s="33" t="s">
        <v>353</v>
      </c>
      <c r="D17740" s="33" t="s">
        <v>354</v>
      </c>
      <c r="E17740" s="34">
        <v>14083</v>
      </c>
      <c r="F17740" s="35">
        <v>22.33</v>
      </c>
      <c r="G17740" s="34">
        <v>181.2</v>
      </c>
    </row>
    <row r="17741" spans="1:7">
      <c r="A17741" s="32">
        <v>2018</v>
      </c>
      <c r="B17741" s="32">
        <v>994</v>
      </c>
      <c r="C17741" s="33" t="s">
        <v>353</v>
      </c>
      <c r="D17741" s="33" t="s">
        <v>354</v>
      </c>
      <c r="E17741" s="34">
        <v>9402</v>
      </c>
      <c r="F17741" s="35">
        <v>23.33</v>
      </c>
      <c r="G17741" s="34">
        <v>173.4</v>
      </c>
    </row>
    <row r="17742" spans="1:7">
      <c r="A17742" s="32">
        <v>2018</v>
      </c>
      <c r="B17742" s="32">
        <v>994</v>
      </c>
      <c r="C17742" s="33" t="s">
        <v>565</v>
      </c>
      <c r="D17742" s="33" t="s">
        <v>566</v>
      </c>
      <c r="E17742" s="34">
        <v>1770</v>
      </c>
      <c r="F17742" s="35">
        <v>5.8</v>
      </c>
      <c r="G17742" s="34">
        <v>1629.1</v>
      </c>
    </row>
    <row r="17743" spans="1:7">
      <c r="A17743" s="32">
        <v>2018</v>
      </c>
      <c r="B17743" s="32">
        <v>997</v>
      </c>
      <c r="C17743" s="33" t="s">
        <v>363</v>
      </c>
      <c r="D17743" s="33" t="s">
        <v>354</v>
      </c>
      <c r="E17743" s="34">
        <v>84720</v>
      </c>
      <c r="F17743" s="35">
        <v>18.047999999999998</v>
      </c>
      <c r="G17743" s="34">
        <v>200</v>
      </c>
    </row>
    <row r="17744" spans="1:7">
      <c r="A17744" s="32">
        <v>2018</v>
      </c>
      <c r="B17744" s="32">
        <v>997</v>
      </c>
      <c r="C17744" s="33" t="s">
        <v>353</v>
      </c>
      <c r="D17744" s="33" t="s">
        <v>354</v>
      </c>
      <c r="E17744" s="34">
        <v>5706</v>
      </c>
      <c r="F17744" s="35">
        <v>26.103999999999999</v>
      </c>
      <c r="G17744" s="34">
        <v>271.7</v>
      </c>
    </row>
    <row r="17745" spans="1:7">
      <c r="A17745" s="32">
        <v>2018</v>
      </c>
      <c r="B17745" s="32">
        <v>997</v>
      </c>
      <c r="C17745" s="33" t="s">
        <v>353</v>
      </c>
      <c r="D17745" s="33" t="s">
        <v>354</v>
      </c>
      <c r="E17745" s="34">
        <v>14895</v>
      </c>
      <c r="F17745" s="35">
        <v>25.876000000000001</v>
      </c>
      <c r="G17745" s="34">
        <v>272.3</v>
      </c>
    </row>
    <row r="17746" spans="1:7">
      <c r="A17746" s="32">
        <v>2018</v>
      </c>
      <c r="B17746" s="32">
        <v>997</v>
      </c>
      <c r="C17746" s="33" t="s">
        <v>563</v>
      </c>
      <c r="D17746" s="33" t="s">
        <v>564</v>
      </c>
      <c r="E17746" s="34">
        <v>37467</v>
      </c>
      <c r="F17746" s="35">
        <v>1.0449999999999999</v>
      </c>
      <c r="G17746" s="34">
        <v>304.89999999999998</v>
      </c>
    </row>
    <row r="17747" spans="1:7">
      <c r="A17747" s="32">
        <v>2018</v>
      </c>
      <c r="B17747" s="32">
        <v>1001</v>
      </c>
      <c r="C17747" s="33" t="s">
        <v>353</v>
      </c>
      <c r="D17747" s="33" t="s">
        <v>354</v>
      </c>
      <c r="E17747" s="34">
        <v>47219</v>
      </c>
      <c r="F17747" s="35">
        <v>22.872</v>
      </c>
      <c r="G17747" s="34">
        <v>213.1</v>
      </c>
    </row>
    <row r="17748" spans="1:7">
      <c r="A17748" s="32">
        <v>2018</v>
      </c>
      <c r="B17748" s="32">
        <v>1001</v>
      </c>
      <c r="C17748" s="33" t="s">
        <v>353</v>
      </c>
      <c r="D17748" s="33" t="s">
        <v>354</v>
      </c>
      <c r="E17748" s="34">
        <v>151441</v>
      </c>
      <c r="F17748" s="35">
        <v>22.32</v>
      </c>
      <c r="G17748" s="34">
        <v>253.2</v>
      </c>
    </row>
    <row r="17749" spans="1:7">
      <c r="A17749" s="32">
        <v>2018</v>
      </c>
      <c r="B17749" s="32">
        <v>1004</v>
      </c>
      <c r="C17749" s="33" t="s">
        <v>353</v>
      </c>
      <c r="D17749" s="33" t="s">
        <v>354</v>
      </c>
      <c r="E17749" s="34">
        <v>139026</v>
      </c>
      <c r="F17749" s="35">
        <v>22.332000000000001</v>
      </c>
      <c r="G17749" s="34">
        <v>227.4</v>
      </c>
    </row>
    <row r="17750" spans="1:7">
      <c r="A17750" s="32">
        <v>2018</v>
      </c>
      <c r="B17750" s="32">
        <v>1004</v>
      </c>
      <c r="C17750" s="33" t="s">
        <v>563</v>
      </c>
      <c r="D17750" s="33" t="s">
        <v>564</v>
      </c>
      <c r="E17750" s="34">
        <v>1459</v>
      </c>
      <c r="F17750" s="35">
        <v>1.028</v>
      </c>
      <c r="G17750" s="34">
        <v>297.60000000000002</v>
      </c>
    </row>
    <row r="17751" spans="1:7">
      <c r="A17751" s="32">
        <v>2018</v>
      </c>
      <c r="B17751" s="32">
        <v>1004</v>
      </c>
      <c r="C17751" s="33" t="s">
        <v>563</v>
      </c>
      <c r="D17751" s="33" t="s">
        <v>564</v>
      </c>
      <c r="E17751" s="34">
        <v>275507</v>
      </c>
      <c r="F17751" s="35">
        <v>1.028</v>
      </c>
      <c r="G17751" s="34">
        <v>319.10000000000002</v>
      </c>
    </row>
    <row r="17752" spans="1:7">
      <c r="A17752" s="32">
        <v>2018</v>
      </c>
      <c r="B17752" s="32">
        <v>1007</v>
      </c>
      <c r="C17752" s="33" t="s">
        <v>563</v>
      </c>
      <c r="D17752" s="33" t="s">
        <v>564</v>
      </c>
      <c r="E17752" s="34">
        <v>18533</v>
      </c>
      <c r="F17752" s="35">
        <v>1.028</v>
      </c>
      <c r="G17752" s="34">
        <v>250.5</v>
      </c>
    </row>
    <row r="17753" spans="1:7">
      <c r="A17753" s="32">
        <v>2018</v>
      </c>
      <c r="B17753" s="32">
        <v>1007</v>
      </c>
      <c r="C17753" s="33" t="s">
        <v>563</v>
      </c>
      <c r="D17753" s="33" t="s">
        <v>564</v>
      </c>
      <c r="E17753" s="34">
        <v>1219540</v>
      </c>
      <c r="F17753" s="35">
        <v>1.028</v>
      </c>
      <c r="G17753" s="34">
        <v>299.5</v>
      </c>
    </row>
    <row r="17754" spans="1:7">
      <c r="A17754" s="32">
        <v>2018</v>
      </c>
      <c r="B17754" s="32">
        <v>1008</v>
      </c>
      <c r="C17754" s="33" t="s">
        <v>565</v>
      </c>
      <c r="D17754" s="33" t="s">
        <v>566</v>
      </c>
      <c r="E17754" s="34">
        <v>5171</v>
      </c>
      <c r="F17754" s="35">
        <v>5.75</v>
      </c>
      <c r="G17754" s="34">
        <v>1703.7</v>
      </c>
    </row>
    <row r="17755" spans="1:7">
      <c r="A17755" s="32">
        <v>2018</v>
      </c>
      <c r="B17755" s="32">
        <v>1012</v>
      </c>
      <c r="C17755" s="33" t="s">
        <v>353</v>
      </c>
      <c r="D17755" s="33" t="s">
        <v>354</v>
      </c>
      <c r="E17755" s="34">
        <v>51405</v>
      </c>
      <c r="F17755" s="35">
        <v>23.167999999999999</v>
      </c>
      <c r="G17755" s="34">
        <v>226.4</v>
      </c>
    </row>
    <row r="17756" spans="1:7">
      <c r="A17756" s="32">
        <v>2018</v>
      </c>
      <c r="B17756" s="32">
        <v>1012</v>
      </c>
      <c r="C17756" s="33" t="s">
        <v>563</v>
      </c>
      <c r="D17756" s="33" t="s">
        <v>564</v>
      </c>
      <c r="E17756" s="34">
        <v>30431</v>
      </c>
      <c r="F17756" s="35">
        <v>1.05</v>
      </c>
      <c r="G17756" s="34">
        <v>446.3</v>
      </c>
    </row>
    <row r="17757" spans="1:7">
      <c r="A17757" s="32">
        <v>2018</v>
      </c>
      <c r="B17757" s="32">
        <v>1016</v>
      </c>
      <c r="C17757" s="33" t="s">
        <v>563</v>
      </c>
      <c r="D17757" s="33" t="s">
        <v>564</v>
      </c>
      <c r="E17757" s="34">
        <v>2771</v>
      </c>
      <c r="F17757" s="35">
        <v>1.0289999999999999</v>
      </c>
      <c r="G17757" s="34" t="s">
        <v>364</v>
      </c>
    </row>
    <row r="17758" spans="1:7">
      <c r="A17758" s="32">
        <v>2018</v>
      </c>
      <c r="B17758" s="32">
        <v>1040</v>
      </c>
      <c r="C17758" s="33" t="s">
        <v>353</v>
      </c>
      <c r="D17758" s="33" t="s">
        <v>354</v>
      </c>
      <c r="E17758" s="34">
        <v>147</v>
      </c>
      <c r="F17758" s="35">
        <v>23.52</v>
      </c>
      <c r="G17758" s="34">
        <v>343</v>
      </c>
    </row>
    <row r="17759" spans="1:7">
      <c r="A17759" s="32">
        <v>2018</v>
      </c>
      <c r="B17759" s="32">
        <v>1040</v>
      </c>
      <c r="C17759" s="33" t="s">
        <v>353</v>
      </c>
      <c r="D17759" s="33" t="s">
        <v>354</v>
      </c>
      <c r="E17759" s="34">
        <v>382</v>
      </c>
      <c r="F17759" s="35">
        <v>22.98</v>
      </c>
      <c r="G17759" s="34">
        <v>307.89999999999998</v>
      </c>
    </row>
    <row r="17760" spans="1:7">
      <c r="A17760" s="32">
        <v>2018</v>
      </c>
      <c r="B17760" s="32">
        <v>1040</v>
      </c>
      <c r="C17760" s="33" t="s">
        <v>353</v>
      </c>
      <c r="D17760" s="33" t="s">
        <v>354</v>
      </c>
      <c r="E17760" s="34">
        <v>950</v>
      </c>
      <c r="F17760" s="35">
        <v>23.52</v>
      </c>
      <c r="G17760" s="34">
        <v>295.5</v>
      </c>
    </row>
    <row r="17761" spans="1:7">
      <c r="A17761" s="32">
        <v>2018</v>
      </c>
      <c r="B17761" s="32">
        <v>1040</v>
      </c>
      <c r="C17761" s="33" t="s">
        <v>353</v>
      </c>
      <c r="D17761" s="33" t="s">
        <v>354</v>
      </c>
      <c r="E17761" s="34">
        <v>1984</v>
      </c>
      <c r="F17761" s="35">
        <v>22.77</v>
      </c>
      <c r="G17761" s="34">
        <v>338.8</v>
      </c>
    </row>
    <row r="17762" spans="1:7">
      <c r="A17762" s="32">
        <v>2018</v>
      </c>
      <c r="B17762" s="32">
        <v>1040</v>
      </c>
      <c r="C17762" s="33" t="s">
        <v>565</v>
      </c>
      <c r="D17762" s="33" t="s">
        <v>566</v>
      </c>
      <c r="E17762" s="34">
        <v>86</v>
      </c>
      <c r="F17762" s="35">
        <v>5.7960000000000003</v>
      </c>
      <c r="G17762" s="34">
        <v>1681.4</v>
      </c>
    </row>
    <row r="17763" spans="1:7">
      <c r="A17763" s="32">
        <v>2018</v>
      </c>
      <c r="B17763" s="32">
        <v>1047</v>
      </c>
      <c r="C17763" s="33" t="s">
        <v>363</v>
      </c>
      <c r="D17763" s="33" t="s">
        <v>354</v>
      </c>
      <c r="E17763" s="34">
        <v>65040</v>
      </c>
      <c r="F17763" s="35">
        <v>17.149999999999999</v>
      </c>
      <c r="G17763" s="34">
        <v>154.6</v>
      </c>
    </row>
    <row r="17764" spans="1:7">
      <c r="A17764" s="32">
        <v>2018</v>
      </c>
      <c r="B17764" s="32">
        <v>1073</v>
      </c>
      <c r="C17764" s="33" t="s">
        <v>563</v>
      </c>
      <c r="D17764" s="33" t="s">
        <v>564</v>
      </c>
      <c r="E17764" s="34">
        <v>87999</v>
      </c>
      <c r="F17764" s="35">
        <v>1.0549999999999999</v>
      </c>
      <c r="G17764" s="34">
        <v>454.5</v>
      </c>
    </row>
    <row r="17765" spans="1:7">
      <c r="A17765" s="32">
        <v>2018</v>
      </c>
      <c r="B17765" s="32">
        <v>1073</v>
      </c>
      <c r="C17765" s="33" t="s">
        <v>363</v>
      </c>
      <c r="D17765" s="33" t="s">
        <v>354</v>
      </c>
      <c r="E17765" s="34">
        <v>15132</v>
      </c>
      <c r="F17765" s="35">
        <v>17.462</v>
      </c>
      <c r="G17765" s="34">
        <v>195</v>
      </c>
    </row>
    <row r="17766" spans="1:7">
      <c r="A17766" s="32">
        <v>2018</v>
      </c>
      <c r="B17766" s="32">
        <v>1073</v>
      </c>
      <c r="C17766" s="33" t="s">
        <v>363</v>
      </c>
      <c r="D17766" s="33" t="s">
        <v>354</v>
      </c>
      <c r="E17766" s="34">
        <v>15150</v>
      </c>
      <c r="F17766" s="35">
        <v>17.62</v>
      </c>
      <c r="G17766" s="34">
        <v>194</v>
      </c>
    </row>
    <row r="17767" spans="1:7">
      <c r="A17767" s="32">
        <v>2018</v>
      </c>
      <c r="B17767" s="32">
        <v>1082</v>
      </c>
      <c r="C17767" s="33" t="s">
        <v>363</v>
      </c>
      <c r="D17767" s="33" t="s">
        <v>354</v>
      </c>
      <c r="E17767" s="34">
        <v>64782</v>
      </c>
      <c r="F17767" s="35">
        <v>17.123000000000001</v>
      </c>
      <c r="G17767" s="34">
        <v>144.19999999999999</v>
      </c>
    </row>
    <row r="17768" spans="1:7">
      <c r="A17768" s="32">
        <v>2018</v>
      </c>
      <c r="B17768" s="32">
        <v>1082</v>
      </c>
      <c r="C17768" s="33" t="s">
        <v>363</v>
      </c>
      <c r="D17768" s="33" t="s">
        <v>354</v>
      </c>
      <c r="E17768" s="34">
        <v>131088</v>
      </c>
      <c r="F17768" s="35">
        <v>17.977</v>
      </c>
      <c r="G17768" s="34">
        <v>153.19999999999999</v>
      </c>
    </row>
    <row r="17769" spans="1:7">
      <c r="A17769" s="32">
        <v>2018</v>
      </c>
      <c r="B17769" s="32">
        <v>1082</v>
      </c>
      <c r="C17769" s="33" t="s">
        <v>363</v>
      </c>
      <c r="D17769" s="33" t="s">
        <v>354</v>
      </c>
      <c r="E17769" s="34">
        <v>82102</v>
      </c>
      <c r="F17769" s="35">
        <v>17.542999999999999</v>
      </c>
      <c r="G17769" s="34">
        <v>151.30000000000001</v>
      </c>
    </row>
    <row r="17770" spans="1:7">
      <c r="A17770" s="32">
        <v>2018</v>
      </c>
      <c r="B17770" s="32">
        <v>1082</v>
      </c>
      <c r="C17770" s="33" t="s">
        <v>363</v>
      </c>
      <c r="D17770" s="33" t="s">
        <v>354</v>
      </c>
      <c r="E17770" s="34">
        <v>98544</v>
      </c>
      <c r="F17770" s="35">
        <v>17.789000000000001</v>
      </c>
      <c r="G17770" s="34">
        <v>133.30000000000001</v>
      </c>
    </row>
    <row r="17771" spans="1:7">
      <c r="A17771" s="32">
        <v>2018</v>
      </c>
      <c r="B17771" s="32">
        <v>1082</v>
      </c>
      <c r="C17771" s="33" t="s">
        <v>363</v>
      </c>
      <c r="D17771" s="33" t="s">
        <v>354</v>
      </c>
      <c r="E17771" s="34">
        <v>16360</v>
      </c>
      <c r="F17771" s="35">
        <v>17.82</v>
      </c>
      <c r="G17771" s="34">
        <v>137.30000000000001</v>
      </c>
    </row>
    <row r="17772" spans="1:7">
      <c r="A17772" s="32">
        <v>2018</v>
      </c>
      <c r="B17772" s="32">
        <v>1082</v>
      </c>
      <c r="C17772" s="33" t="s">
        <v>565</v>
      </c>
      <c r="D17772" s="33" t="s">
        <v>566</v>
      </c>
      <c r="E17772" s="34">
        <v>3276</v>
      </c>
      <c r="F17772" s="35">
        <v>5.7119999999999997</v>
      </c>
      <c r="G17772" s="34">
        <v>1698.5</v>
      </c>
    </row>
    <row r="17773" spans="1:7">
      <c r="A17773" s="32">
        <v>2018</v>
      </c>
      <c r="B17773" s="32">
        <v>1082</v>
      </c>
      <c r="C17773" s="33" t="s">
        <v>563</v>
      </c>
      <c r="D17773" s="33" t="s">
        <v>564</v>
      </c>
      <c r="E17773" s="34">
        <v>257</v>
      </c>
      <c r="F17773" s="35">
        <v>1.0489999999999999</v>
      </c>
      <c r="G17773" s="34">
        <v>3689.6</v>
      </c>
    </row>
    <row r="17774" spans="1:7">
      <c r="A17774" s="32">
        <v>2018</v>
      </c>
      <c r="B17774" s="32">
        <v>1091</v>
      </c>
      <c r="C17774" s="33" t="s">
        <v>363</v>
      </c>
      <c r="D17774" s="33" t="s">
        <v>354</v>
      </c>
      <c r="E17774" s="34">
        <v>52876</v>
      </c>
      <c r="F17774" s="35">
        <v>17.911999999999999</v>
      </c>
      <c r="G17774" s="34">
        <v>189.3</v>
      </c>
    </row>
    <row r="17775" spans="1:7">
      <c r="A17775" s="32">
        <v>2018</v>
      </c>
      <c r="B17775" s="32">
        <v>1091</v>
      </c>
      <c r="C17775" s="33" t="s">
        <v>363</v>
      </c>
      <c r="D17775" s="33" t="s">
        <v>354</v>
      </c>
      <c r="E17775" s="34">
        <v>17711</v>
      </c>
      <c r="F17775" s="35">
        <v>17.782</v>
      </c>
      <c r="G17775" s="34">
        <v>187.8</v>
      </c>
    </row>
    <row r="17776" spans="1:7">
      <c r="A17776" s="32">
        <v>2018</v>
      </c>
      <c r="B17776" s="32">
        <v>1091</v>
      </c>
      <c r="C17776" s="33" t="s">
        <v>363</v>
      </c>
      <c r="D17776" s="33" t="s">
        <v>354</v>
      </c>
      <c r="E17776" s="34">
        <v>35311</v>
      </c>
      <c r="F17776" s="35">
        <v>17.186</v>
      </c>
      <c r="G17776" s="34">
        <v>181.8</v>
      </c>
    </row>
    <row r="17777" spans="1:7">
      <c r="A17777" s="32">
        <v>2018</v>
      </c>
      <c r="B17777" s="32">
        <v>1091</v>
      </c>
      <c r="C17777" s="33" t="s">
        <v>363</v>
      </c>
      <c r="D17777" s="33" t="s">
        <v>354</v>
      </c>
      <c r="E17777" s="34">
        <v>17662</v>
      </c>
      <c r="F17777" s="35">
        <v>17.79</v>
      </c>
      <c r="G17777" s="34">
        <v>170.3</v>
      </c>
    </row>
    <row r="17778" spans="1:7">
      <c r="A17778" s="32">
        <v>2018</v>
      </c>
      <c r="B17778" s="32">
        <v>1091</v>
      </c>
      <c r="C17778" s="33" t="s">
        <v>563</v>
      </c>
      <c r="D17778" s="33" t="s">
        <v>564</v>
      </c>
      <c r="E17778" s="34">
        <v>8282</v>
      </c>
      <c r="F17778" s="35">
        <v>1.0549999999999999</v>
      </c>
      <c r="G17778" s="34">
        <v>589.70000000000005</v>
      </c>
    </row>
    <row r="17779" spans="1:7">
      <c r="A17779" s="32">
        <v>2018</v>
      </c>
      <c r="B17779" s="32">
        <v>1104</v>
      </c>
      <c r="C17779" s="33" t="s">
        <v>563</v>
      </c>
      <c r="D17779" s="33" t="s">
        <v>564</v>
      </c>
      <c r="E17779" s="34">
        <v>1608</v>
      </c>
      <c r="F17779" s="35">
        <v>1.034</v>
      </c>
      <c r="G17779" s="34">
        <v>365.9</v>
      </c>
    </row>
    <row r="17780" spans="1:7">
      <c r="A17780" s="32">
        <v>2018</v>
      </c>
      <c r="B17780" s="32">
        <v>1104</v>
      </c>
      <c r="C17780" s="33" t="s">
        <v>563</v>
      </c>
      <c r="D17780" s="33" t="s">
        <v>564</v>
      </c>
      <c r="E17780" s="34">
        <v>409</v>
      </c>
      <c r="F17780" s="35">
        <v>1.0349999999999999</v>
      </c>
      <c r="G17780" s="34">
        <v>405</v>
      </c>
    </row>
    <row r="17781" spans="1:7">
      <c r="A17781" s="32">
        <v>2018</v>
      </c>
      <c r="B17781" s="32">
        <v>1104</v>
      </c>
      <c r="C17781" s="33" t="s">
        <v>363</v>
      </c>
      <c r="D17781" s="33" t="s">
        <v>354</v>
      </c>
      <c r="E17781" s="34">
        <v>83412</v>
      </c>
      <c r="F17781" s="35">
        <v>17.122</v>
      </c>
      <c r="G17781" s="34">
        <v>157.5</v>
      </c>
    </row>
    <row r="17782" spans="1:7">
      <c r="A17782" s="32">
        <v>2018</v>
      </c>
      <c r="B17782" s="32">
        <v>1104</v>
      </c>
      <c r="C17782" s="33" t="s">
        <v>565</v>
      </c>
      <c r="D17782" s="33" t="s">
        <v>566</v>
      </c>
      <c r="E17782" s="34">
        <v>4</v>
      </c>
      <c r="F17782" s="35">
        <v>5.88</v>
      </c>
      <c r="G17782" s="34">
        <v>1754.6</v>
      </c>
    </row>
    <row r="17783" spans="1:7">
      <c r="A17783" s="32">
        <v>2018</v>
      </c>
      <c r="B17783" s="32">
        <v>1131</v>
      </c>
      <c r="C17783" s="33" t="s">
        <v>563</v>
      </c>
      <c r="D17783" s="33" t="s">
        <v>564</v>
      </c>
      <c r="E17783" s="34">
        <v>163</v>
      </c>
      <c r="F17783" s="35">
        <v>1.05</v>
      </c>
      <c r="G17783" s="34">
        <v>540.20000000000005</v>
      </c>
    </row>
    <row r="17784" spans="1:7">
      <c r="A17784" s="32">
        <v>2018</v>
      </c>
      <c r="B17784" s="32">
        <v>1131</v>
      </c>
      <c r="C17784" s="33" t="s">
        <v>563</v>
      </c>
      <c r="D17784" s="33" t="s">
        <v>564</v>
      </c>
      <c r="E17784" s="34">
        <v>3908</v>
      </c>
      <c r="F17784" s="35">
        <v>1.05</v>
      </c>
      <c r="G17784" s="34">
        <v>303.39999999999998</v>
      </c>
    </row>
    <row r="17785" spans="1:7">
      <c r="A17785" s="32">
        <v>2018</v>
      </c>
      <c r="B17785" s="32">
        <v>1167</v>
      </c>
      <c r="C17785" s="33" t="s">
        <v>363</v>
      </c>
      <c r="D17785" s="33" t="s">
        <v>354</v>
      </c>
      <c r="E17785" s="34">
        <v>58182</v>
      </c>
      <c r="F17785" s="35">
        <v>16.829999999999998</v>
      </c>
      <c r="G17785" s="34">
        <v>186.3</v>
      </c>
    </row>
    <row r="17786" spans="1:7">
      <c r="A17786" s="32">
        <v>2018</v>
      </c>
      <c r="B17786" s="32">
        <v>1167</v>
      </c>
      <c r="C17786" s="33" t="s">
        <v>563</v>
      </c>
      <c r="D17786" s="33" t="s">
        <v>564</v>
      </c>
      <c r="E17786" s="34">
        <v>99</v>
      </c>
      <c r="F17786" s="35">
        <v>1.0569999999999999</v>
      </c>
      <c r="G17786" s="34">
        <v>530</v>
      </c>
    </row>
    <row r="17787" spans="1:7">
      <c r="A17787" s="32">
        <v>2018</v>
      </c>
      <c r="B17787" s="32">
        <v>1239</v>
      </c>
      <c r="C17787" s="33" t="s">
        <v>563</v>
      </c>
      <c r="D17787" s="33" t="s">
        <v>564</v>
      </c>
      <c r="E17787" s="34">
        <v>839548</v>
      </c>
      <c r="F17787" s="35">
        <v>1.038</v>
      </c>
      <c r="G17787" s="34">
        <v>285.5</v>
      </c>
    </row>
    <row r="17788" spans="1:7">
      <c r="A17788" s="32">
        <v>2018</v>
      </c>
      <c r="B17788" s="32">
        <v>1240</v>
      </c>
      <c r="C17788" s="33" t="s">
        <v>565</v>
      </c>
      <c r="D17788" s="33" t="s">
        <v>566</v>
      </c>
      <c r="E17788" s="34">
        <v>5086</v>
      </c>
      <c r="F17788" s="35">
        <v>5.8239999999999998</v>
      </c>
      <c r="G17788" s="34">
        <v>1606</v>
      </c>
    </row>
    <row r="17789" spans="1:7">
      <c r="A17789" s="32">
        <v>2018</v>
      </c>
      <c r="B17789" s="32">
        <v>1240</v>
      </c>
      <c r="C17789" s="33" t="s">
        <v>563</v>
      </c>
      <c r="D17789" s="33" t="s">
        <v>564</v>
      </c>
      <c r="E17789" s="34">
        <v>470878</v>
      </c>
      <c r="F17789" s="35">
        <v>1.054</v>
      </c>
      <c r="G17789" s="34">
        <v>324.2</v>
      </c>
    </row>
    <row r="17790" spans="1:7">
      <c r="A17790" s="32">
        <v>2018</v>
      </c>
      <c r="B17790" s="32">
        <v>1241</v>
      </c>
      <c r="C17790" s="33" t="s">
        <v>353</v>
      </c>
      <c r="D17790" s="33" t="s">
        <v>354</v>
      </c>
      <c r="E17790" s="34">
        <v>17021</v>
      </c>
      <c r="F17790" s="35">
        <v>21.98</v>
      </c>
      <c r="G17790" s="34">
        <v>265.7</v>
      </c>
    </row>
    <row r="17791" spans="1:7">
      <c r="A17791" s="32">
        <v>2018</v>
      </c>
      <c r="B17791" s="32">
        <v>1241</v>
      </c>
      <c r="C17791" s="33" t="s">
        <v>363</v>
      </c>
      <c r="D17791" s="33" t="s">
        <v>354</v>
      </c>
      <c r="E17791" s="34">
        <v>65779</v>
      </c>
      <c r="F17791" s="35">
        <v>17.78</v>
      </c>
      <c r="G17791" s="34">
        <v>176.5</v>
      </c>
    </row>
    <row r="17792" spans="1:7">
      <c r="A17792" s="32">
        <v>2018</v>
      </c>
      <c r="B17792" s="32">
        <v>1241</v>
      </c>
      <c r="C17792" s="33" t="s">
        <v>565</v>
      </c>
      <c r="D17792" s="33" t="s">
        <v>566</v>
      </c>
      <c r="E17792" s="34">
        <v>1926</v>
      </c>
      <c r="F17792" s="35">
        <v>5.73</v>
      </c>
      <c r="G17792" s="34">
        <v>1722.1</v>
      </c>
    </row>
    <row r="17793" spans="1:7">
      <c r="A17793" s="32">
        <v>2018</v>
      </c>
      <c r="B17793" s="32">
        <v>1241</v>
      </c>
      <c r="C17793" s="33" t="s">
        <v>363</v>
      </c>
      <c r="D17793" s="33" t="s">
        <v>354</v>
      </c>
      <c r="E17793" s="34">
        <v>16413</v>
      </c>
      <c r="F17793" s="35">
        <v>17.68</v>
      </c>
      <c r="G17793" s="34">
        <v>175</v>
      </c>
    </row>
    <row r="17794" spans="1:7">
      <c r="A17794" s="32">
        <v>2018</v>
      </c>
      <c r="B17794" s="32">
        <v>1241</v>
      </c>
      <c r="C17794" s="33" t="s">
        <v>363</v>
      </c>
      <c r="D17794" s="33" t="s">
        <v>354</v>
      </c>
      <c r="E17794" s="34">
        <v>16416</v>
      </c>
      <c r="F17794" s="35">
        <v>18.07</v>
      </c>
      <c r="G17794" s="34">
        <v>170.3</v>
      </c>
    </row>
    <row r="17795" spans="1:7">
      <c r="A17795" s="32">
        <v>2018</v>
      </c>
      <c r="B17795" s="32">
        <v>1241</v>
      </c>
      <c r="C17795" s="33" t="s">
        <v>363</v>
      </c>
      <c r="D17795" s="33" t="s">
        <v>354</v>
      </c>
      <c r="E17795" s="34">
        <v>16497</v>
      </c>
      <c r="F17795" s="35">
        <v>17.809999999999999</v>
      </c>
      <c r="G17795" s="34">
        <v>174.2</v>
      </c>
    </row>
    <row r="17796" spans="1:7">
      <c r="A17796" s="32">
        <v>2018</v>
      </c>
      <c r="B17796" s="32">
        <v>1241</v>
      </c>
      <c r="C17796" s="33" t="s">
        <v>363</v>
      </c>
      <c r="D17796" s="33" t="s">
        <v>354</v>
      </c>
      <c r="E17796" s="34">
        <v>32829</v>
      </c>
      <c r="F17796" s="35">
        <v>17.899999999999999</v>
      </c>
      <c r="G17796" s="34">
        <v>173.2</v>
      </c>
    </row>
    <row r="17797" spans="1:7">
      <c r="A17797" s="32">
        <v>2018</v>
      </c>
      <c r="B17797" s="32">
        <v>1241</v>
      </c>
      <c r="C17797" s="33" t="s">
        <v>363</v>
      </c>
      <c r="D17797" s="33" t="s">
        <v>354</v>
      </c>
      <c r="E17797" s="34">
        <v>32845</v>
      </c>
      <c r="F17797" s="35">
        <v>17.47</v>
      </c>
      <c r="G17797" s="34">
        <v>180.6</v>
      </c>
    </row>
    <row r="17798" spans="1:7">
      <c r="A17798" s="32">
        <v>2018</v>
      </c>
      <c r="B17798" s="32">
        <v>1241</v>
      </c>
      <c r="C17798" s="33" t="s">
        <v>363</v>
      </c>
      <c r="D17798" s="33" t="s">
        <v>354</v>
      </c>
      <c r="E17798" s="34">
        <v>81712</v>
      </c>
      <c r="F17798" s="35">
        <v>16.989999999999998</v>
      </c>
      <c r="G17798" s="34">
        <v>163.69999999999999</v>
      </c>
    </row>
    <row r="17799" spans="1:7">
      <c r="A17799" s="32">
        <v>2018</v>
      </c>
      <c r="B17799" s="32">
        <v>1241</v>
      </c>
      <c r="C17799" s="33" t="s">
        <v>363</v>
      </c>
      <c r="D17799" s="33" t="s">
        <v>354</v>
      </c>
      <c r="E17799" s="34">
        <v>81876</v>
      </c>
      <c r="F17799" s="35">
        <v>17.18</v>
      </c>
      <c r="G17799" s="34">
        <v>174.5</v>
      </c>
    </row>
    <row r="17800" spans="1:7">
      <c r="A17800" s="32">
        <v>2018</v>
      </c>
      <c r="B17800" s="32">
        <v>1242</v>
      </c>
      <c r="C17800" s="33" t="s">
        <v>563</v>
      </c>
      <c r="D17800" s="33" t="s">
        <v>564</v>
      </c>
      <c r="E17800" s="34">
        <v>309995</v>
      </c>
      <c r="F17800" s="35">
        <v>1</v>
      </c>
      <c r="G17800" s="34">
        <v>258.7</v>
      </c>
    </row>
    <row r="17801" spans="1:7">
      <c r="A17801" s="32">
        <v>2018</v>
      </c>
      <c r="B17801" s="32">
        <v>1248</v>
      </c>
      <c r="C17801" s="33" t="s">
        <v>563</v>
      </c>
      <c r="D17801" s="33" t="s">
        <v>564</v>
      </c>
      <c r="E17801" s="34">
        <v>22817</v>
      </c>
      <c r="F17801" s="35">
        <v>1</v>
      </c>
      <c r="G17801" s="34">
        <v>316.60000000000002</v>
      </c>
    </row>
    <row r="17802" spans="1:7">
      <c r="A17802" s="32">
        <v>2018</v>
      </c>
      <c r="B17802" s="32">
        <v>1250</v>
      </c>
      <c r="C17802" s="33" t="s">
        <v>363</v>
      </c>
      <c r="D17802" s="33" t="s">
        <v>354</v>
      </c>
      <c r="E17802" s="34">
        <v>138515</v>
      </c>
      <c r="F17802" s="35">
        <v>17.795999999999999</v>
      </c>
      <c r="G17802" s="34">
        <v>159.9</v>
      </c>
    </row>
    <row r="17803" spans="1:7">
      <c r="A17803" s="32">
        <v>2018</v>
      </c>
      <c r="B17803" s="32">
        <v>1250</v>
      </c>
      <c r="C17803" s="33" t="s">
        <v>563</v>
      </c>
      <c r="D17803" s="33" t="s">
        <v>564</v>
      </c>
      <c r="E17803" s="34">
        <v>4311</v>
      </c>
      <c r="F17803" s="35">
        <v>1.0449999999999999</v>
      </c>
      <c r="G17803" s="34">
        <v>660.1</v>
      </c>
    </row>
    <row r="17804" spans="1:7">
      <c r="A17804" s="32">
        <v>2018</v>
      </c>
      <c r="B17804" s="32">
        <v>1252</v>
      </c>
      <c r="C17804" s="33" t="s">
        <v>563</v>
      </c>
      <c r="D17804" s="33" t="s">
        <v>564</v>
      </c>
      <c r="E17804" s="34">
        <v>3623</v>
      </c>
      <c r="F17804" s="35">
        <v>1</v>
      </c>
      <c r="G17804" s="34">
        <v>769.2</v>
      </c>
    </row>
    <row r="17805" spans="1:7">
      <c r="A17805" s="32">
        <v>2018</v>
      </c>
      <c r="B17805" s="32">
        <v>1252</v>
      </c>
      <c r="C17805" s="33" t="s">
        <v>363</v>
      </c>
      <c r="D17805" s="33" t="s">
        <v>354</v>
      </c>
      <c r="E17805" s="34">
        <v>14874</v>
      </c>
      <c r="F17805" s="35">
        <v>17.93</v>
      </c>
      <c r="G17805" s="34">
        <v>147.6</v>
      </c>
    </row>
    <row r="17806" spans="1:7">
      <c r="A17806" s="32">
        <v>2018</v>
      </c>
      <c r="B17806" s="32">
        <v>1295</v>
      </c>
      <c r="C17806" s="33" t="s">
        <v>565</v>
      </c>
      <c r="D17806" s="33" t="s">
        <v>566</v>
      </c>
      <c r="E17806" s="34">
        <v>350</v>
      </c>
      <c r="F17806" s="35">
        <v>5.8</v>
      </c>
      <c r="G17806" s="34">
        <v>1750.2</v>
      </c>
    </row>
    <row r="17807" spans="1:7">
      <c r="A17807" s="32">
        <v>2018</v>
      </c>
      <c r="B17807" s="32">
        <v>1295</v>
      </c>
      <c r="C17807" s="33" t="s">
        <v>565</v>
      </c>
      <c r="D17807" s="33" t="s">
        <v>566</v>
      </c>
      <c r="E17807" s="34">
        <v>352</v>
      </c>
      <c r="F17807" s="35">
        <v>5.8</v>
      </c>
      <c r="G17807" s="34">
        <v>1776.9</v>
      </c>
    </row>
    <row r="17808" spans="1:7">
      <c r="A17808" s="32">
        <v>2018</v>
      </c>
      <c r="B17808" s="32">
        <v>1295</v>
      </c>
      <c r="C17808" s="33" t="s">
        <v>563</v>
      </c>
      <c r="D17808" s="33" t="s">
        <v>564</v>
      </c>
      <c r="E17808" s="34">
        <v>60835</v>
      </c>
      <c r="F17808" s="35">
        <v>1.02</v>
      </c>
      <c r="G17808" s="34">
        <v>718.6</v>
      </c>
    </row>
    <row r="17809" spans="1:7">
      <c r="A17809" s="32">
        <v>2018</v>
      </c>
      <c r="B17809" s="32">
        <v>1305</v>
      </c>
      <c r="C17809" s="33" t="s">
        <v>563</v>
      </c>
      <c r="D17809" s="33" t="s">
        <v>564</v>
      </c>
      <c r="E17809" s="34">
        <v>28848</v>
      </c>
      <c r="F17809" s="35">
        <v>1.02</v>
      </c>
      <c r="G17809" s="34">
        <v>401.7</v>
      </c>
    </row>
    <row r="17810" spans="1:7">
      <c r="A17810" s="32">
        <v>2018</v>
      </c>
      <c r="B17810" s="32">
        <v>1336</v>
      </c>
      <c r="C17810" s="33" t="s">
        <v>563</v>
      </c>
      <c r="D17810" s="33" t="s">
        <v>564</v>
      </c>
      <c r="E17810" s="34">
        <v>4440</v>
      </c>
      <c r="F17810" s="35">
        <v>1.111</v>
      </c>
      <c r="G17810" s="34">
        <v>424.7</v>
      </c>
    </row>
    <row r="17811" spans="1:7">
      <c r="A17811" s="32">
        <v>2018</v>
      </c>
      <c r="B17811" s="32">
        <v>1336</v>
      </c>
      <c r="C17811" s="33" t="s">
        <v>563</v>
      </c>
      <c r="D17811" s="33" t="s">
        <v>564</v>
      </c>
      <c r="E17811" s="34">
        <v>1472</v>
      </c>
      <c r="F17811" s="35">
        <v>1.111</v>
      </c>
      <c r="G17811" s="34">
        <v>421.7</v>
      </c>
    </row>
    <row r="17812" spans="1:7">
      <c r="A17812" s="32">
        <v>2018</v>
      </c>
      <c r="B17812" s="32">
        <v>1336</v>
      </c>
      <c r="C17812" s="33" t="s">
        <v>563</v>
      </c>
      <c r="D17812" s="33" t="s">
        <v>564</v>
      </c>
      <c r="E17812" s="34">
        <v>33897</v>
      </c>
      <c r="F17812" s="35">
        <v>1.111</v>
      </c>
      <c r="G17812" s="34">
        <v>295.3</v>
      </c>
    </row>
    <row r="17813" spans="1:7">
      <c r="A17813" s="32">
        <v>2018</v>
      </c>
      <c r="B17813" s="32">
        <v>1353</v>
      </c>
      <c r="C17813" s="33" t="s">
        <v>563</v>
      </c>
      <c r="D17813" s="33" t="s">
        <v>564</v>
      </c>
      <c r="E17813" s="34">
        <v>801</v>
      </c>
      <c r="F17813" s="35">
        <v>1.22</v>
      </c>
      <c r="G17813" s="34">
        <v>339</v>
      </c>
    </row>
    <row r="17814" spans="1:7">
      <c r="A17814" s="32">
        <v>2018</v>
      </c>
      <c r="B17814" s="32">
        <v>1353</v>
      </c>
      <c r="C17814" s="33" t="s">
        <v>563</v>
      </c>
      <c r="D17814" s="33" t="s">
        <v>564</v>
      </c>
      <c r="E17814" s="34">
        <v>167831</v>
      </c>
      <c r="F17814" s="35">
        <v>1.23</v>
      </c>
      <c r="G17814" s="34">
        <v>334.1</v>
      </c>
    </row>
    <row r="17815" spans="1:7">
      <c r="A17815" s="32">
        <v>2018</v>
      </c>
      <c r="B17815" s="32">
        <v>1353</v>
      </c>
      <c r="C17815" s="33" t="s">
        <v>563</v>
      </c>
      <c r="D17815" s="33" t="s">
        <v>564</v>
      </c>
      <c r="E17815" s="34">
        <v>3957</v>
      </c>
      <c r="F17815" s="35">
        <v>1.24</v>
      </c>
      <c r="G17815" s="34">
        <v>283.3</v>
      </c>
    </row>
    <row r="17816" spans="1:7">
      <c r="A17816" s="32">
        <v>2018</v>
      </c>
      <c r="B17816" s="32">
        <v>1353</v>
      </c>
      <c r="C17816" s="33" t="s">
        <v>563</v>
      </c>
      <c r="D17816" s="33" t="s">
        <v>564</v>
      </c>
      <c r="E17816" s="34">
        <v>5223</v>
      </c>
      <c r="F17816" s="35">
        <v>1.24</v>
      </c>
      <c r="G17816" s="34">
        <v>311.3</v>
      </c>
    </row>
    <row r="17817" spans="1:7">
      <c r="A17817" s="32">
        <v>2018</v>
      </c>
      <c r="B17817" s="32">
        <v>1353</v>
      </c>
      <c r="C17817" s="33" t="s">
        <v>563</v>
      </c>
      <c r="D17817" s="33" t="s">
        <v>564</v>
      </c>
      <c r="E17817" s="34">
        <v>7820</v>
      </c>
      <c r="F17817" s="35">
        <v>1.24</v>
      </c>
      <c r="G17817" s="34">
        <v>411.4</v>
      </c>
    </row>
    <row r="17818" spans="1:7">
      <c r="A17818" s="32">
        <v>2018</v>
      </c>
      <c r="B17818" s="32">
        <v>1353</v>
      </c>
      <c r="C17818" s="33" t="s">
        <v>563</v>
      </c>
      <c r="D17818" s="33" t="s">
        <v>564</v>
      </c>
      <c r="E17818" s="34">
        <v>13858</v>
      </c>
      <c r="F17818" s="35">
        <v>1.23</v>
      </c>
      <c r="G17818" s="34">
        <v>452.7</v>
      </c>
    </row>
    <row r="17819" spans="1:7">
      <c r="A17819" s="32">
        <v>2018</v>
      </c>
      <c r="B17819" s="32">
        <v>1353</v>
      </c>
      <c r="C17819" s="33" t="s">
        <v>563</v>
      </c>
      <c r="D17819" s="33" t="s">
        <v>564</v>
      </c>
      <c r="E17819" s="34">
        <v>22085</v>
      </c>
      <c r="F17819" s="35">
        <v>1.24</v>
      </c>
      <c r="G17819" s="34">
        <v>337</v>
      </c>
    </row>
    <row r="17820" spans="1:7">
      <c r="A17820" s="32">
        <v>2018</v>
      </c>
      <c r="B17820" s="32">
        <v>1353</v>
      </c>
      <c r="C17820" s="33" t="s">
        <v>563</v>
      </c>
      <c r="D17820" s="33" t="s">
        <v>564</v>
      </c>
      <c r="E17820" s="34">
        <v>29349</v>
      </c>
      <c r="F17820" s="35">
        <v>1.24</v>
      </c>
      <c r="G17820" s="34">
        <v>306.2</v>
      </c>
    </row>
    <row r="17821" spans="1:7">
      <c r="A17821" s="32">
        <v>2018</v>
      </c>
      <c r="B17821" s="32">
        <v>1353</v>
      </c>
      <c r="C17821" s="33" t="s">
        <v>563</v>
      </c>
      <c r="D17821" s="33" t="s">
        <v>564</v>
      </c>
      <c r="E17821" s="34">
        <v>38148</v>
      </c>
      <c r="F17821" s="35">
        <v>1.24</v>
      </c>
      <c r="G17821" s="34">
        <v>291.7</v>
      </c>
    </row>
    <row r="17822" spans="1:7">
      <c r="A17822" s="32">
        <v>2018</v>
      </c>
      <c r="B17822" s="32">
        <v>1353</v>
      </c>
      <c r="C17822" s="33" t="s">
        <v>563</v>
      </c>
      <c r="D17822" s="33" t="s">
        <v>564</v>
      </c>
      <c r="E17822" s="34">
        <v>38638</v>
      </c>
      <c r="F17822" s="35">
        <v>1.23</v>
      </c>
      <c r="G17822" s="34">
        <v>330.4</v>
      </c>
    </row>
    <row r="17823" spans="1:7">
      <c r="A17823" s="32">
        <v>2018</v>
      </c>
      <c r="B17823" s="32">
        <v>1353</v>
      </c>
      <c r="C17823" s="33" t="s">
        <v>563</v>
      </c>
      <c r="D17823" s="33" t="s">
        <v>564</v>
      </c>
      <c r="E17823" s="34">
        <v>48190</v>
      </c>
      <c r="F17823" s="35">
        <v>1.22</v>
      </c>
      <c r="G17823" s="34">
        <v>410.7</v>
      </c>
    </row>
    <row r="17824" spans="1:7">
      <c r="A17824" s="32">
        <v>2018</v>
      </c>
      <c r="B17824" s="32">
        <v>1353</v>
      </c>
      <c r="C17824" s="33" t="s">
        <v>563</v>
      </c>
      <c r="D17824" s="33" t="s">
        <v>564</v>
      </c>
      <c r="E17824" s="34">
        <v>54397</v>
      </c>
      <c r="F17824" s="35">
        <v>1.23</v>
      </c>
      <c r="G17824" s="34">
        <v>344.7</v>
      </c>
    </row>
    <row r="17825" spans="1:7">
      <c r="A17825" s="32">
        <v>2018</v>
      </c>
      <c r="B17825" s="32">
        <v>1353</v>
      </c>
      <c r="C17825" s="33" t="s">
        <v>563</v>
      </c>
      <c r="D17825" s="33" t="s">
        <v>564</v>
      </c>
      <c r="E17825" s="34">
        <v>56393</v>
      </c>
      <c r="F17825" s="35">
        <v>1.23</v>
      </c>
      <c r="G17825" s="34">
        <v>329</v>
      </c>
    </row>
    <row r="17826" spans="1:7">
      <c r="A17826" s="32">
        <v>2018</v>
      </c>
      <c r="B17826" s="32">
        <v>1353</v>
      </c>
      <c r="C17826" s="33" t="s">
        <v>563</v>
      </c>
      <c r="D17826" s="33" t="s">
        <v>564</v>
      </c>
      <c r="E17826" s="34">
        <v>58080</v>
      </c>
      <c r="F17826" s="35">
        <v>1.24</v>
      </c>
      <c r="G17826" s="34">
        <v>317.10000000000002</v>
      </c>
    </row>
    <row r="17827" spans="1:7">
      <c r="A17827" s="32">
        <v>2018</v>
      </c>
      <c r="B17827" s="32">
        <v>1353</v>
      </c>
      <c r="C17827" s="33" t="s">
        <v>563</v>
      </c>
      <c r="D17827" s="33" t="s">
        <v>564</v>
      </c>
      <c r="E17827" s="34">
        <v>58125</v>
      </c>
      <c r="F17827" s="35">
        <v>1.23</v>
      </c>
      <c r="G17827" s="34">
        <v>349.6</v>
      </c>
    </row>
    <row r="17828" spans="1:7">
      <c r="A17828" s="32">
        <v>2018</v>
      </c>
      <c r="B17828" s="32">
        <v>1353</v>
      </c>
      <c r="C17828" s="33" t="s">
        <v>563</v>
      </c>
      <c r="D17828" s="33" t="s">
        <v>564</v>
      </c>
      <c r="E17828" s="34">
        <v>59079</v>
      </c>
      <c r="F17828" s="35">
        <v>1.24</v>
      </c>
      <c r="G17828" s="34">
        <v>332.3</v>
      </c>
    </row>
    <row r="17829" spans="1:7">
      <c r="A17829" s="32">
        <v>2018</v>
      </c>
      <c r="B17829" s="32">
        <v>1353</v>
      </c>
      <c r="C17829" s="33" t="s">
        <v>563</v>
      </c>
      <c r="D17829" s="33" t="s">
        <v>564</v>
      </c>
      <c r="E17829" s="34">
        <v>82272</v>
      </c>
      <c r="F17829" s="35">
        <v>1.23</v>
      </c>
      <c r="G17829" s="34">
        <v>318.7</v>
      </c>
    </row>
    <row r="17830" spans="1:7">
      <c r="A17830" s="32">
        <v>2018</v>
      </c>
      <c r="B17830" s="32">
        <v>1353</v>
      </c>
      <c r="C17830" s="33" t="s">
        <v>563</v>
      </c>
      <c r="D17830" s="33" t="s">
        <v>564</v>
      </c>
      <c r="E17830" s="34">
        <v>89117</v>
      </c>
      <c r="F17830" s="35">
        <v>1.24</v>
      </c>
      <c r="G17830" s="34">
        <v>327.39999999999998</v>
      </c>
    </row>
    <row r="17831" spans="1:7">
      <c r="A17831" s="32">
        <v>2018</v>
      </c>
      <c r="B17831" s="32">
        <v>1353</v>
      </c>
      <c r="C17831" s="33" t="s">
        <v>563</v>
      </c>
      <c r="D17831" s="33" t="s">
        <v>564</v>
      </c>
      <c r="E17831" s="34">
        <v>158212</v>
      </c>
      <c r="F17831" s="35">
        <v>1.23</v>
      </c>
      <c r="G17831" s="34">
        <v>337.1</v>
      </c>
    </row>
    <row r="17832" spans="1:7">
      <c r="A17832" s="32">
        <v>2018</v>
      </c>
      <c r="B17832" s="32">
        <v>1353</v>
      </c>
      <c r="C17832" s="33" t="s">
        <v>563</v>
      </c>
      <c r="D17832" s="33" t="s">
        <v>564</v>
      </c>
      <c r="E17832" s="34">
        <v>1492</v>
      </c>
      <c r="F17832" s="35">
        <v>1.24</v>
      </c>
      <c r="G17832" s="34">
        <v>292.5</v>
      </c>
    </row>
    <row r="17833" spans="1:7">
      <c r="A17833" s="32">
        <v>2018</v>
      </c>
      <c r="B17833" s="32">
        <v>1355</v>
      </c>
      <c r="C17833" s="33" t="s">
        <v>353</v>
      </c>
      <c r="D17833" s="33" t="s">
        <v>354</v>
      </c>
      <c r="E17833" s="34">
        <v>56132</v>
      </c>
      <c r="F17833" s="35">
        <v>22.213000000000001</v>
      </c>
      <c r="G17833" s="34">
        <v>248</v>
      </c>
    </row>
    <row r="17834" spans="1:7">
      <c r="A17834" s="32">
        <v>2018</v>
      </c>
      <c r="B17834" s="32">
        <v>1355</v>
      </c>
      <c r="C17834" s="33" t="s">
        <v>353</v>
      </c>
      <c r="D17834" s="33" t="s">
        <v>354</v>
      </c>
      <c r="E17834" s="34">
        <v>6263</v>
      </c>
      <c r="F17834" s="35">
        <v>22.997</v>
      </c>
      <c r="G17834" s="34">
        <v>275.7</v>
      </c>
    </row>
    <row r="17835" spans="1:7">
      <c r="A17835" s="32">
        <v>2018</v>
      </c>
      <c r="B17835" s="32">
        <v>1355</v>
      </c>
      <c r="C17835" s="33" t="s">
        <v>353</v>
      </c>
      <c r="D17835" s="33" t="s">
        <v>354</v>
      </c>
      <c r="E17835" s="34">
        <v>33717</v>
      </c>
      <c r="F17835" s="35">
        <v>23.196999999999999</v>
      </c>
      <c r="G17835" s="34">
        <v>231</v>
      </c>
    </row>
    <row r="17836" spans="1:7">
      <c r="A17836" s="32">
        <v>2018</v>
      </c>
      <c r="B17836" s="32">
        <v>1355</v>
      </c>
      <c r="C17836" s="33" t="s">
        <v>563</v>
      </c>
      <c r="D17836" s="33" t="s">
        <v>564</v>
      </c>
      <c r="E17836" s="34">
        <v>414537</v>
      </c>
      <c r="F17836" s="35">
        <v>1.0249999999999999</v>
      </c>
      <c r="G17836" s="34">
        <v>279.10000000000002</v>
      </c>
    </row>
    <row r="17837" spans="1:7">
      <c r="A17837" s="32">
        <v>2018</v>
      </c>
      <c r="B17837" s="32">
        <v>1356</v>
      </c>
      <c r="C17837" s="33" t="s">
        <v>353</v>
      </c>
      <c r="D17837" s="33" t="s">
        <v>354</v>
      </c>
      <c r="E17837" s="34">
        <v>33499</v>
      </c>
      <c r="F17837" s="35">
        <v>25.306000000000001</v>
      </c>
      <c r="G17837" s="34">
        <v>226.4</v>
      </c>
    </row>
    <row r="17838" spans="1:7">
      <c r="A17838" s="32">
        <v>2018</v>
      </c>
      <c r="B17838" s="32">
        <v>1356</v>
      </c>
      <c r="C17838" s="33" t="s">
        <v>353</v>
      </c>
      <c r="D17838" s="33" t="s">
        <v>354</v>
      </c>
      <c r="E17838" s="34">
        <v>66538</v>
      </c>
      <c r="F17838" s="35">
        <v>22.98</v>
      </c>
      <c r="G17838" s="34">
        <v>204.2</v>
      </c>
    </row>
    <row r="17839" spans="1:7">
      <c r="A17839" s="32">
        <v>2018</v>
      </c>
      <c r="B17839" s="32">
        <v>1356</v>
      </c>
      <c r="C17839" s="33" t="s">
        <v>353</v>
      </c>
      <c r="D17839" s="33" t="s">
        <v>354</v>
      </c>
      <c r="E17839" s="34">
        <v>6508</v>
      </c>
      <c r="F17839" s="35">
        <v>23.803999999999998</v>
      </c>
      <c r="G17839" s="34">
        <v>196.7</v>
      </c>
    </row>
    <row r="17840" spans="1:7">
      <c r="A17840" s="32">
        <v>2018</v>
      </c>
      <c r="B17840" s="32">
        <v>1356</v>
      </c>
      <c r="C17840" s="33" t="s">
        <v>353</v>
      </c>
      <c r="D17840" s="33" t="s">
        <v>354</v>
      </c>
      <c r="E17840" s="34">
        <v>51119</v>
      </c>
      <c r="F17840" s="35">
        <v>23.722000000000001</v>
      </c>
      <c r="G17840" s="34">
        <v>197</v>
      </c>
    </row>
    <row r="17841" spans="1:7">
      <c r="A17841" s="32">
        <v>2018</v>
      </c>
      <c r="B17841" s="32">
        <v>1356</v>
      </c>
      <c r="C17841" s="33" t="s">
        <v>353</v>
      </c>
      <c r="D17841" s="33" t="s">
        <v>354</v>
      </c>
      <c r="E17841" s="34">
        <v>8409</v>
      </c>
      <c r="F17841" s="35">
        <v>23.843</v>
      </c>
      <c r="G17841" s="34">
        <v>186.1</v>
      </c>
    </row>
    <row r="17842" spans="1:7">
      <c r="A17842" s="32">
        <v>2018</v>
      </c>
      <c r="B17842" s="32">
        <v>1356</v>
      </c>
      <c r="C17842" s="33" t="s">
        <v>353</v>
      </c>
      <c r="D17842" s="33" t="s">
        <v>354</v>
      </c>
      <c r="E17842" s="34">
        <v>6512</v>
      </c>
      <c r="F17842" s="35">
        <v>23.678999999999998</v>
      </c>
      <c r="G17842" s="34">
        <v>187.3</v>
      </c>
    </row>
    <row r="17843" spans="1:7">
      <c r="A17843" s="32">
        <v>2018</v>
      </c>
      <c r="B17843" s="32">
        <v>1356</v>
      </c>
      <c r="C17843" s="33" t="s">
        <v>353</v>
      </c>
      <c r="D17843" s="33" t="s">
        <v>354</v>
      </c>
      <c r="E17843" s="34">
        <v>57017</v>
      </c>
      <c r="F17843" s="35">
        <v>22.943999999999999</v>
      </c>
      <c r="G17843" s="34">
        <v>184.5</v>
      </c>
    </row>
    <row r="17844" spans="1:7">
      <c r="A17844" s="32">
        <v>2018</v>
      </c>
      <c r="B17844" s="32">
        <v>1356</v>
      </c>
      <c r="C17844" s="33" t="s">
        <v>353</v>
      </c>
      <c r="D17844" s="33" t="s">
        <v>354</v>
      </c>
      <c r="E17844" s="34">
        <v>40194</v>
      </c>
      <c r="F17844" s="35">
        <v>22.55</v>
      </c>
      <c r="G17844" s="34">
        <v>194.7</v>
      </c>
    </row>
    <row r="17845" spans="1:7">
      <c r="A17845" s="32">
        <v>2018</v>
      </c>
      <c r="B17845" s="32">
        <v>1356</v>
      </c>
      <c r="C17845" s="33" t="s">
        <v>353</v>
      </c>
      <c r="D17845" s="33" t="s">
        <v>354</v>
      </c>
      <c r="E17845" s="34">
        <v>28319</v>
      </c>
      <c r="F17845" s="35">
        <v>22.651</v>
      </c>
      <c r="G17845" s="34">
        <v>182.7</v>
      </c>
    </row>
    <row r="17846" spans="1:7">
      <c r="A17846" s="32">
        <v>2018</v>
      </c>
      <c r="B17846" s="32">
        <v>1356</v>
      </c>
      <c r="C17846" s="33" t="s">
        <v>353</v>
      </c>
      <c r="D17846" s="33" t="s">
        <v>354</v>
      </c>
      <c r="E17846" s="34">
        <v>159227</v>
      </c>
      <c r="F17846" s="35">
        <v>25.733000000000001</v>
      </c>
      <c r="G17846" s="34">
        <v>181.6</v>
      </c>
    </row>
    <row r="17847" spans="1:7">
      <c r="A17847" s="32">
        <v>2018</v>
      </c>
      <c r="B17847" s="32">
        <v>1356</v>
      </c>
      <c r="C17847" s="33" t="s">
        <v>353</v>
      </c>
      <c r="D17847" s="33" t="s">
        <v>354</v>
      </c>
      <c r="E17847" s="34">
        <v>42028</v>
      </c>
      <c r="F17847" s="35">
        <v>23.684000000000001</v>
      </c>
      <c r="G17847" s="34">
        <v>201.8</v>
      </c>
    </row>
    <row r="17848" spans="1:7">
      <c r="A17848" s="32">
        <v>2018</v>
      </c>
      <c r="B17848" s="32">
        <v>1356</v>
      </c>
      <c r="C17848" s="33" t="s">
        <v>353</v>
      </c>
      <c r="D17848" s="33" t="s">
        <v>354</v>
      </c>
      <c r="E17848" s="34">
        <v>11814</v>
      </c>
      <c r="F17848" s="35">
        <v>22.922999999999998</v>
      </c>
      <c r="G17848" s="34">
        <v>176.7</v>
      </c>
    </row>
    <row r="17849" spans="1:7">
      <c r="A17849" s="32">
        <v>2018</v>
      </c>
      <c r="B17849" s="32">
        <v>1356</v>
      </c>
      <c r="C17849" s="33" t="s">
        <v>353</v>
      </c>
      <c r="D17849" s="33" t="s">
        <v>354</v>
      </c>
      <c r="E17849" s="34">
        <v>14524</v>
      </c>
      <c r="F17849" s="35">
        <v>25.838000000000001</v>
      </c>
      <c r="G17849" s="34">
        <v>150.69999999999999</v>
      </c>
    </row>
    <row r="17850" spans="1:7">
      <c r="A17850" s="32">
        <v>2018</v>
      </c>
      <c r="B17850" s="32">
        <v>1356</v>
      </c>
      <c r="C17850" s="33" t="s">
        <v>353</v>
      </c>
      <c r="D17850" s="33" t="s">
        <v>354</v>
      </c>
      <c r="E17850" s="34">
        <v>24996</v>
      </c>
      <c r="F17850" s="35">
        <v>23.93</v>
      </c>
      <c r="G17850" s="34">
        <v>164.6</v>
      </c>
    </row>
    <row r="17851" spans="1:7">
      <c r="A17851" s="32">
        <v>2018</v>
      </c>
      <c r="B17851" s="32">
        <v>1356</v>
      </c>
      <c r="C17851" s="33" t="s">
        <v>353</v>
      </c>
      <c r="D17851" s="33" t="s">
        <v>354</v>
      </c>
      <c r="E17851" s="34">
        <v>6508</v>
      </c>
      <c r="F17851" s="35">
        <v>23.675000000000001</v>
      </c>
      <c r="G17851" s="34">
        <v>167.7</v>
      </c>
    </row>
    <row r="17852" spans="1:7">
      <c r="A17852" s="32">
        <v>2018</v>
      </c>
      <c r="B17852" s="32">
        <v>1356</v>
      </c>
      <c r="C17852" s="33" t="s">
        <v>353</v>
      </c>
      <c r="D17852" s="33" t="s">
        <v>354</v>
      </c>
      <c r="E17852" s="34">
        <v>12956</v>
      </c>
      <c r="F17852" s="35">
        <v>22.484999999999999</v>
      </c>
      <c r="G17852" s="34">
        <v>186.4</v>
      </c>
    </row>
    <row r="17853" spans="1:7">
      <c r="A17853" s="32">
        <v>2018</v>
      </c>
      <c r="B17853" s="32">
        <v>1356</v>
      </c>
      <c r="C17853" s="33" t="s">
        <v>353</v>
      </c>
      <c r="D17853" s="33" t="s">
        <v>354</v>
      </c>
      <c r="E17853" s="34">
        <v>1550</v>
      </c>
      <c r="F17853" s="35">
        <v>22.058</v>
      </c>
      <c r="G17853" s="34">
        <v>164.1</v>
      </c>
    </row>
    <row r="17854" spans="1:7">
      <c r="A17854" s="32">
        <v>2018</v>
      </c>
      <c r="B17854" s="32">
        <v>1356</v>
      </c>
      <c r="C17854" s="33" t="s">
        <v>353</v>
      </c>
      <c r="D17854" s="33" t="s">
        <v>354</v>
      </c>
      <c r="E17854" s="34">
        <v>4671</v>
      </c>
      <c r="F17854" s="35">
        <v>25.423999999999999</v>
      </c>
      <c r="G17854" s="34">
        <v>184.1</v>
      </c>
    </row>
    <row r="17855" spans="1:7">
      <c r="A17855" s="32">
        <v>2018</v>
      </c>
      <c r="B17855" s="32">
        <v>1363</v>
      </c>
      <c r="C17855" s="33" t="s">
        <v>563</v>
      </c>
      <c r="D17855" s="33" t="s">
        <v>564</v>
      </c>
      <c r="E17855" s="34">
        <v>2737713</v>
      </c>
      <c r="F17855" s="35">
        <v>1.0649999999999999</v>
      </c>
      <c r="G17855" s="34">
        <v>297.60000000000002</v>
      </c>
    </row>
    <row r="17856" spans="1:7">
      <c r="A17856" s="32">
        <v>2018</v>
      </c>
      <c r="B17856" s="32">
        <v>1364</v>
      </c>
      <c r="C17856" s="33" t="s">
        <v>353</v>
      </c>
      <c r="D17856" s="33" t="s">
        <v>354</v>
      </c>
      <c r="E17856" s="34">
        <v>6818</v>
      </c>
      <c r="F17856" s="35">
        <v>25.265999999999998</v>
      </c>
      <c r="G17856" s="34">
        <v>223.4</v>
      </c>
    </row>
    <row r="17857" spans="1:7">
      <c r="A17857" s="32">
        <v>2018</v>
      </c>
      <c r="B17857" s="32">
        <v>1364</v>
      </c>
      <c r="C17857" s="33" t="s">
        <v>353</v>
      </c>
      <c r="D17857" s="33" t="s">
        <v>354</v>
      </c>
      <c r="E17857" s="34">
        <v>63318</v>
      </c>
      <c r="F17857" s="35">
        <v>24.245999999999999</v>
      </c>
      <c r="G17857" s="34">
        <v>193.7</v>
      </c>
    </row>
    <row r="17858" spans="1:7">
      <c r="A17858" s="32">
        <v>2018</v>
      </c>
      <c r="B17858" s="32">
        <v>1364</v>
      </c>
      <c r="C17858" s="33" t="s">
        <v>563</v>
      </c>
      <c r="D17858" s="33" t="s">
        <v>564</v>
      </c>
      <c r="E17858" s="34">
        <v>25186</v>
      </c>
      <c r="F17858" s="35">
        <v>1.0649999999999999</v>
      </c>
      <c r="G17858" s="34">
        <v>1042.7</v>
      </c>
    </row>
    <row r="17859" spans="1:7">
      <c r="A17859" s="32">
        <v>2018</v>
      </c>
      <c r="B17859" s="32">
        <v>1364</v>
      </c>
      <c r="C17859" s="33" t="s">
        <v>353</v>
      </c>
      <c r="D17859" s="33" t="s">
        <v>354</v>
      </c>
      <c r="E17859" s="34">
        <v>22164</v>
      </c>
      <c r="F17859" s="35">
        <v>23.638000000000002</v>
      </c>
      <c r="G17859" s="34">
        <v>194.4</v>
      </c>
    </row>
    <row r="17860" spans="1:7">
      <c r="A17860" s="32">
        <v>2018</v>
      </c>
      <c r="B17860" s="32">
        <v>1364</v>
      </c>
      <c r="C17860" s="33" t="s">
        <v>353</v>
      </c>
      <c r="D17860" s="33" t="s">
        <v>354</v>
      </c>
      <c r="E17860" s="34">
        <v>10602</v>
      </c>
      <c r="F17860" s="35">
        <v>22.765999999999998</v>
      </c>
      <c r="G17860" s="34">
        <v>216</v>
      </c>
    </row>
    <row r="17861" spans="1:7">
      <c r="A17861" s="32">
        <v>2018</v>
      </c>
      <c r="B17861" s="32">
        <v>1364</v>
      </c>
      <c r="C17861" s="33" t="s">
        <v>353</v>
      </c>
      <c r="D17861" s="33" t="s">
        <v>354</v>
      </c>
      <c r="E17861" s="34">
        <v>21535</v>
      </c>
      <c r="F17861" s="35">
        <v>23.116</v>
      </c>
      <c r="G17861" s="34">
        <v>199.7</v>
      </c>
    </row>
    <row r="17862" spans="1:7">
      <c r="A17862" s="32">
        <v>2018</v>
      </c>
      <c r="B17862" s="32">
        <v>1364</v>
      </c>
      <c r="C17862" s="33" t="s">
        <v>353</v>
      </c>
      <c r="D17862" s="33" t="s">
        <v>354</v>
      </c>
      <c r="E17862" s="34">
        <v>11304</v>
      </c>
      <c r="F17862" s="35">
        <v>23.47</v>
      </c>
      <c r="G17862" s="34">
        <v>196.1</v>
      </c>
    </row>
    <row r="17863" spans="1:7">
      <c r="A17863" s="32">
        <v>2018</v>
      </c>
      <c r="B17863" s="32">
        <v>1364</v>
      </c>
      <c r="C17863" s="33" t="s">
        <v>353</v>
      </c>
      <c r="D17863" s="33" t="s">
        <v>354</v>
      </c>
      <c r="E17863" s="34">
        <v>10679</v>
      </c>
      <c r="F17863" s="35">
        <v>22.882000000000001</v>
      </c>
      <c r="G17863" s="34">
        <v>204.5</v>
      </c>
    </row>
    <row r="17864" spans="1:7">
      <c r="A17864" s="32">
        <v>2018</v>
      </c>
      <c r="B17864" s="32">
        <v>1364</v>
      </c>
      <c r="C17864" s="33" t="s">
        <v>353</v>
      </c>
      <c r="D17864" s="33" t="s">
        <v>354</v>
      </c>
      <c r="E17864" s="34">
        <v>20949</v>
      </c>
      <c r="F17864" s="35">
        <v>23.704000000000001</v>
      </c>
      <c r="G17864" s="34">
        <v>198.5</v>
      </c>
    </row>
    <row r="17865" spans="1:7">
      <c r="A17865" s="32">
        <v>2018</v>
      </c>
      <c r="B17865" s="32">
        <v>1364</v>
      </c>
      <c r="C17865" s="33" t="s">
        <v>353</v>
      </c>
      <c r="D17865" s="33" t="s">
        <v>354</v>
      </c>
      <c r="E17865" s="34">
        <v>31919</v>
      </c>
      <c r="F17865" s="35">
        <v>23.347999999999999</v>
      </c>
      <c r="G17865" s="34">
        <v>206.5</v>
      </c>
    </row>
    <row r="17866" spans="1:7">
      <c r="A17866" s="32">
        <v>2018</v>
      </c>
      <c r="B17866" s="32">
        <v>1364</v>
      </c>
      <c r="C17866" s="33" t="s">
        <v>353</v>
      </c>
      <c r="D17866" s="33" t="s">
        <v>354</v>
      </c>
      <c r="E17866" s="34">
        <v>6301</v>
      </c>
      <c r="F17866" s="35">
        <v>22.65</v>
      </c>
      <c r="G17866" s="34">
        <v>179.6</v>
      </c>
    </row>
    <row r="17867" spans="1:7">
      <c r="A17867" s="32">
        <v>2018</v>
      </c>
      <c r="B17867" s="32">
        <v>1364</v>
      </c>
      <c r="C17867" s="33" t="s">
        <v>353</v>
      </c>
      <c r="D17867" s="33" t="s">
        <v>354</v>
      </c>
      <c r="E17867" s="34">
        <v>3293</v>
      </c>
      <c r="F17867" s="35">
        <v>23.12</v>
      </c>
      <c r="G17867" s="34">
        <v>179.8</v>
      </c>
    </row>
    <row r="17868" spans="1:7">
      <c r="A17868" s="32">
        <v>2018</v>
      </c>
      <c r="B17868" s="32">
        <v>1364</v>
      </c>
      <c r="C17868" s="33" t="s">
        <v>353</v>
      </c>
      <c r="D17868" s="33" t="s">
        <v>354</v>
      </c>
      <c r="E17868" s="34">
        <v>32397</v>
      </c>
      <c r="F17868" s="35">
        <v>23.023</v>
      </c>
      <c r="G17868" s="34">
        <v>172.3</v>
      </c>
    </row>
    <row r="17869" spans="1:7">
      <c r="A17869" s="32">
        <v>2018</v>
      </c>
      <c r="B17869" s="32">
        <v>1364</v>
      </c>
      <c r="C17869" s="33" t="s">
        <v>353</v>
      </c>
      <c r="D17869" s="33" t="s">
        <v>354</v>
      </c>
      <c r="E17869" s="34">
        <v>31943</v>
      </c>
      <c r="F17869" s="35">
        <v>24.234000000000002</v>
      </c>
      <c r="G17869" s="34">
        <v>200.2</v>
      </c>
    </row>
    <row r="17870" spans="1:7">
      <c r="A17870" s="32">
        <v>2018</v>
      </c>
      <c r="B17870" s="32">
        <v>1366</v>
      </c>
      <c r="C17870" s="33" t="s">
        <v>563</v>
      </c>
      <c r="D17870" s="33" t="s">
        <v>564</v>
      </c>
      <c r="E17870" s="34">
        <v>83106</v>
      </c>
      <c r="F17870" s="35">
        <v>1.0649999999999999</v>
      </c>
      <c r="G17870" s="34">
        <v>585.9</v>
      </c>
    </row>
    <row r="17871" spans="1:7">
      <c r="A17871" s="32">
        <v>2018</v>
      </c>
      <c r="B17871" s="32">
        <v>1374</v>
      </c>
      <c r="C17871" s="33" t="s">
        <v>353</v>
      </c>
      <c r="D17871" s="33" t="s">
        <v>354</v>
      </c>
      <c r="E17871" s="34">
        <v>9934</v>
      </c>
      <c r="F17871" s="35">
        <v>21.956</v>
      </c>
      <c r="G17871" s="34">
        <v>213.8</v>
      </c>
    </row>
    <row r="17872" spans="1:7">
      <c r="A17872" s="32">
        <v>2018</v>
      </c>
      <c r="B17872" s="32">
        <v>1374</v>
      </c>
      <c r="C17872" s="33" t="s">
        <v>353</v>
      </c>
      <c r="D17872" s="33" t="s">
        <v>354</v>
      </c>
      <c r="E17872" s="34">
        <v>15691</v>
      </c>
      <c r="F17872" s="35">
        <v>22.11</v>
      </c>
      <c r="G17872" s="34">
        <v>199.2</v>
      </c>
    </row>
    <row r="17873" spans="1:7">
      <c r="A17873" s="32">
        <v>2018</v>
      </c>
      <c r="B17873" s="32">
        <v>1374</v>
      </c>
      <c r="C17873" s="33" t="s">
        <v>353</v>
      </c>
      <c r="D17873" s="33" t="s">
        <v>354</v>
      </c>
      <c r="E17873" s="34">
        <v>20042</v>
      </c>
      <c r="F17873" s="35">
        <v>21.815999999999999</v>
      </c>
      <c r="G17873" s="34">
        <v>199</v>
      </c>
    </row>
    <row r="17874" spans="1:7">
      <c r="A17874" s="32">
        <v>2018</v>
      </c>
      <c r="B17874" s="32">
        <v>1374</v>
      </c>
      <c r="C17874" s="33" t="s">
        <v>353</v>
      </c>
      <c r="D17874" s="33" t="s">
        <v>354</v>
      </c>
      <c r="E17874" s="34">
        <v>21448</v>
      </c>
      <c r="F17874" s="35">
        <v>23.536000000000001</v>
      </c>
      <c r="G17874" s="34">
        <v>199</v>
      </c>
    </row>
    <row r="17875" spans="1:7">
      <c r="A17875" s="32">
        <v>2018</v>
      </c>
      <c r="B17875" s="32">
        <v>1374</v>
      </c>
      <c r="C17875" s="33" t="s">
        <v>565</v>
      </c>
      <c r="D17875" s="33" t="s">
        <v>566</v>
      </c>
      <c r="E17875" s="34">
        <v>353</v>
      </c>
      <c r="F17875" s="35">
        <v>5.71</v>
      </c>
      <c r="G17875" s="34">
        <v>1611.6</v>
      </c>
    </row>
    <row r="17876" spans="1:7">
      <c r="A17876" s="32">
        <v>2018</v>
      </c>
      <c r="B17876" s="32">
        <v>1374</v>
      </c>
      <c r="C17876" s="33" t="s">
        <v>563</v>
      </c>
      <c r="D17876" s="33" t="s">
        <v>564</v>
      </c>
      <c r="E17876" s="34">
        <v>4526</v>
      </c>
      <c r="F17876" s="35">
        <v>1.03</v>
      </c>
      <c r="G17876" s="34">
        <v>495.1</v>
      </c>
    </row>
    <row r="17877" spans="1:7">
      <c r="A17877" s="32">
        <v>2018</v>
      </c>
      <c r="B17877" s="32">
        <v>1378</v>
      </c>
      <c r="C17877" s="33" t="s">
        <v>565</v>
      </c>
      <c r="D17877" s="33" t="s">
        <v>566</v>
      </c>
      <c r="E17877" s="34">
        <v>508</v>
      </c>
      <c r="F17877" s="35">
        <v>5.7619999999999996</v>
      </c>
      <c r="G17877" s="34">
        <v>1624</v>
      </c>
    </row>
    <row r="17878" spans="1:7">
      <c r="A17878" s="32">
        <v>2018</v>
      </c>
      <c r="B17878" s="32">
        <v>1378</v>
      </c>
      <c r="C17878" s="33" t="s">
        <v>353</v>
      </c>
      <c r="D17878" s="33" t="s">
        <v>354</v>
      </c>
      <c r="E17878" s="34">
        <v>10190</v>
      </c>
      <c r="F17878" s="35">
        <v>23.484000000000002</v>
      </c>
      <c r="G17878" s="34">
        <v>190.4</v>
      </c>
    </row>
    <row r="17879" spans="1:7">
      <c r="A17879" s="32">
        <v>2018</v>
      </c>
      <c r="B17879" s="32">
        <v>1378</v>
      </c>
      <c r="C17879" s="33" t="s">
        <v>353</v>
      </c>
      <c r="D17879" s="33" t="s">
        <v>354</v>
      </c>
      <c r="E17879" s="34">
        <v>116669</v>
      </c>
      <c r="F17879" s="35">
        <v>23.61</v>
      </c>
      <c r="G17879" s="34">
        <v>192.6</v>
      </c>
    </row>
    <row r="17880" spans="1:7">
      <c r="A17880" s="32">
        <v>2018</v>
      </c>
      <c r="B17880" s="32">
        <v>1378</v>
      </c>
      <c r="C17880" s="33" t="s">
        <v>563</v>
      </c>
      <c r="D17880" s="33" t="s">
        <v>564</v>
      </c>
      <c r="E17880" s="34">
        <v>4531111</v>
      </c>
      <c r="F17880" s="35">
        <v>1</v>
      </c>
      <c r="G17880" s="34">
        <v>273</v>
      </c>
    </row>
    <row r="17881" spans="1:7">
      <c r="A17881" s="32">
        <v>2018</v>
      </c>
      <c r="B17881" s="32">
        <v>1379</v>
      </c>
      <c r="C17881" s="33" t="s">
        <v>565</v>
      </c>
      <c r="D17881" s="33" t="s">
        <v>566</v>
      </c>
      <c r="E17881" s="34">
        <v>1862</v>
      </c>
      <c r="F17881" s="35">
        <v>5.7619999999999996</v>
      </c>
      <c r="G17881" s="34">
        <v>1665.8</v>
      </c>
    </row>
    <row r="17882" spans="1:7">
      <c r="A17882" s="32">
        <v>2018</v>
      </c>
      <c r="B17882" s="32">
        <v>1379</v>
      </c>
      <c r="C17882" s="33" t="s">
        <v>565</v>
      </c>
      <c r="D17882" s="33" t="s">
        <v>566</v>
      </c>
      <c r="E17882" s="34">
        <v>169</v>
      </c>
      <c r="F17882" s="35">
        <v>5.7619999999999996</v>
      </c>
      <c r="G17882" s="34">
        <v>1677.7</v>
      </c>
    </row>
    <row r="17883" spans="1:7">
      <c r="A17883" s="32">
        <v>2018</v>
      </c>
      <c r="B17883" s="32">
        <v>1379</v>
      </c>
      <c r="C17883" s="33" t="s">
        <v>363</v>
      </c>
      <c r="D17883" s="33" t="s">
        <v>354</v>
      </c>
      <c r="E17883" s="34">
        <v>79467</v>
      </c>
      <c r="F17883" s="35">
        <v>17.675999999999998</v>
      </c>
      <c r="G17883" s="34">
        <v>186.1</v>
      </c>
    </row>
    <row r="17884" spans="1:7">
      <c r="A17884" s="32">
        <v>2018</v>
      </c>
      <c r="B17884" s="32">
        <v>1379</v>
      </c>
      <c r="C17884" s="33" t="s">
        <v>363</v>
      </c>
      <c r="D17884" s="33" t="s">
        <v>354</v>
      </c>
      <c r="E17884" s="34">
        <v>15932</v>
      </c>
      <c r="F17884" s="35">
        <v>17.963999999999999</v>
      </c>
      <c r="G17884" s="34">
        <v>161.80000000000001</v>
      </c>
    </row>
    <row r="17885" spans="1:7">
      <c r="A17885" s="32">
        <v>2018</v>
      </c>
      <c r="B17885" s="32">
        <v>1379</v>
      </c>
      <c r="C17885" s="33" t="s">
        <v>363</v>
      </c>
      <c r="D17885" s="33" t="s">
        <v>354</v>
      </c>
      <c r="E17885" s="34">
        <v>143298</v>
      </c>
      <c r="F17885" s="35">
        <v>17.544</v>
      </c>
      <c r="G17885" s="34">
        <v>171.1</v>
      </c>
    </row>
    <row r="17886" spans="1:7">
      <c r="A17886" s="32">
        <v>2018</v>
      </c>
      <c r="B17886" s="32">
        <v>1379</v>
      </c>
      <c r="C17886" s="33" t="s">
        <v>363</v>
      </c>
      <c r="D17886" s="33" t="s">
        <v>354</v>
      </c>
      <c r="E17886" s="34">
        <v>63613</v>
      </c>
      <c r="F17886" s="35">
        <v>18.012</v>
      </c>
      <c r="G17886" s="34">
        <v>182.5</v>
      </c>
    </row>
    <row r="17887" spans="1:7">
      <c r="A17887" s="32">
        <v>2018</v>
      </c>
      <c r="B17887" s="32">
        <v>1379</v>
      </c>
      <c r="C17887" s="33" t="s">
        <v>363</v>
      </c>
      <c r="D17887" s="33" t="s">
        <v>354</v>
      </c>
      <c r="E17887" s="34">
        <v>63489</v>
      </c>
      <c r="F17887" s="35">
        <v>17.552</v>
      </c>
      <c r="G17887" s="34">
        <v>170.1</v>
      </c>
    </row>
    <row r="17888" spans="1:7">
      <c r="A17888" s="32">
        <v>2018</v>
      </c>
      <c r="B17888" s="32">
        <v>1382</v>
      </c>
      <c r="C17888" s="33" t="s">
        <v>353</v>
      </c>
      <c r="D17888" s="33" t="s">
        <v>354</v>
      </c>
      <c r="E17888" s="34">
        <v>6380</v>
      </c>
      <c r="F17888" s="35">
        <v>23.19</v>
      </c>
      <c r="G17888" s="34">
        <v>242.9</v>
      </c>
    </row>
    <row r="17889" spans="1:7">
      <c r="A17889" s="32">
        <v>2018</v>
      </c>
      <c r="B17889" s="32">
        <v>1382</v>
      </c>
      <c r="C17889" s="33" t="s">
        <v>353</v>
      </c>
      <c r="D17889" s="33" t="s">
        <v>354</v>
      </c>
      <c r="E17889" s="34">
        <v>3382</v>
      </c>
      <c r="F17889" s="35">
        <v>23.05</v>
      </c>
      <c r="G17889" s="34">
        <v>172</v>
      </c>
    </row>
    <row r="17890" spans="1:7">
      <c r="A17890" s="32">
        <v>2018</v>
      </c>
      <c r="B17890" s="32">
        <v>1384</v>
      </c>
      <c r="C17890" s="33" t="s">
        <v>353</v>
      </c>
      <c r="D17890" s="33" t="s">
        <v>354</v>
      </c>
      <c r="E17890" s="34">
        <v>5506</v>
      </c>
      <c r="F17890" s="35">
        <v>23.73</v>
      </c>
      <c r="G17890" s="34">
        <v>247.5</v>
      </c>
    </row>
    <row r="17891" spans="1:7">
      <c r="A17891" s="32">
        <v>2018</v>
      </c>
      <c r="B17891" s="32">
        <v>1384</v>
      </c>
      <c r="C17891" s="33" t="s">
        <v>353</v>
      </c>
      <c r="D17891" s="33" t="s">
        <v>354</v>
      </c>
      <c r="E17891" s="34">
        <v>2456</v>
      </c>
      <c r="F17891" s="35">
        <v>22.76</v>
      </c>
      <c r="G17891" s="34">
        <v>236.1</v>
      </c>
    </row>
    <row r="17892" spans="1:7">
      <c r="A17892" s="32">
        <v>2018</v>
      </c>
      <c r="B17892" s="32">
        <v>1384</v>
      </c>
      <c r="C17892" s="33" t="s">
        <v>353</v>
      </c>
      <c r="D17892" s="33" t="s">
        <v>354</v>
      </c>
      <c r="E17892" s="34">
        <v>3893</v>
      </c>
      <c r="F17892" s="35">
        <v>24.36</v>
      </c>
      <c r="G17892" s="34">
        <v>326.10000000000002</v>
      </c>
    </row>
    <row r="17893" spans="1:7">
      <c r="A17893" s="32">
        <v>2018</v>
      </c>
      <c r="B17893" s="32">
        <v>1384</v>
      </c>
      <c r="C17893" s="33" t="s">
        <v>353</v>
      </c>
      <c r="D17893" s="33" t="s">
        <v>354</v>
      </c>
      <c r="E17893" s="34">
        <v>5741</v>
      </c>
      <c r="F17893" s="35">
        <v>24.27</v>
      </c>
      <c r="G17893" s="34">
        <v>319.2</v>
      </c>
    </row>
    <row r="17894" spans="1:7">
      <c r="A17894" s="32">
        <v>2018</v>
      </c>
      <c r="B17894" s="32">
        <v>1384</v>
      </c>
      <c r="C17894" s="33" t="s">
        <v>353</v>
      </c>
      <c r="D17894" s="33" t="s">
        <v>354</v>
      </c>
      <c r="E17894" s="34">
        <v>6103</v>
      </c>
      <c r="F17894" s="35">
        <v>24.73</v>
      </c>
      <c r="G17894" s="34">
        <v>332.5</v>
      </c>
    </row>
    <row r="17895" spans="1:7">
      <c r="A17895" s="32">
        <v>2018</v>
      </c>
      <c r="B17895" s="32">
        <v>1384</v>
      </c>
      <c r="C17895" s="33" t="s">
        <v>353</v>
      </c>
      <c r="D17895" s="33" t="s">
        <v>354</v>
      </c>
      <c r="E17895" s="34">
        <v>2144</v>
      </c>
      <c r="F17895" s="35">
        <v>23.76</v>
      </c>
      <c r="G17895" s="34">
        <v>304.39999999999998</v>
      </c>
    </row>
    <row r="17896" spans="1:7">
      <c r="A17896" s="32">
        <v>2018</v>
      </c>
      <c r="B17896" s="32">
        <v>1384</v>
      </c>
      <c r="C17896" s="33" t="s">
        <v>565</v>
      </c>
      <c r="D17896" s="33" t="s">
        <v>566</v>
      </c>
      <c r="E17896" s="34">
        <v>355</v>
      </c>
      <c r="F17896" s="35">
        <v>5.82</v>
      </c>
      <c r="G17896" s="34">
        <v>1619</v>
      </c>
    </row>
    <row r="17897" spans="1:7">
      <c r="A17897" s="32">
        <v>2018</v>
      </c>
      <c r="B17897" s="32">
        <v>1391</v>
      </c>
      <c r="C17897" s="33" t="s">
        <v>563</v>
      </c>
      <c r="D17897" s="33" t="s">
        <v>564</v>
      </c>
      <c r="E17897" s="34">
        <v>805716</v>
      </c>
      <c r="F17897" s="35">
        <v>1.022</v>
      </c>
      <c r="G17897" s="34" t="s">
        <v>364</v>
      </c>
    </row>
    <row r="17898" spans="1:7">
      <c r="A17898" s="32">
        <v>2018</v>
      </c>
      <c r="B17898" s="32">
        <v>1391</v>
      </c>
      <c r="C17898" s="33" t="s">
        <v>563</v>
      </c>
      <c r="D17898" s="33" t="s">
        <v>564</v>
      </c>
      <c r="E17898" s="34">
        <v>1003076</v>
      </c>
      <c r="F17898" s="35">
        <v>1.022</v>
      </c>
      <c r="G17898" s="34" t="s">
        <v>364</v>
      </c>
    </row>
    <row r="17899" spans="1:7">
      <c r="A17899" s="32">
        <v>2018</v>
      </c>
      <c r="B17899" s="32">
        <v>1393</v>
      </c>
      <c r="C17899" s="33" t="s">
        <v>563</v>
      </c>
      <c r="D17899" s="33" t="s">
        <v>564</v>
      </c>
      <c r="E17899" s="34">
        <v>5679</v>
      </c>
      <c r="F17899" s="35">
        <v>1.03</v>
      </c>
      <c r="G17899" s="34">
        <v>319.2</v>
      </c>
    </row>
    <row r="17900" spans="1:7">
      <c r="A17900" s="32">
        <v>2018</v>
      </c>
      <c r="B17900" s="32">
        <v>1393</v>
      </c>
      <c r="C17900" s="33" t="s">
        <v>568</v>
      </c>
      <c r="D17900" s="33" t="s">
        <v>569</v>
      </c>
      <c r="E17900" s="34">
        <v>62009</v>
      </c>
      <c r="F17900" s="35">
        <v>29.29</v>
      </c>
      <c r="G17900" s="34">
        <v>266.39999999999998</v>
      </c>
    </row>
    <row r="17901" spans="1:7">
      <c r="A17901" s="32">
        <v>2018</v>
      </c>
      <c r="B17901" s="32">
        <v>1393</v>
      </c>
      <c r="C17901" s="33" t="s">
        <v>363</v>
      </c>
      <c r="D17901" s="33" t="s">
        <v>354</v>
      </c>
      <c r="E17901" s="34">
        <v>30072</v>
      </c>
      <c r="F17901" s="35">
        <v>17.02</v>
      </c>
      <c r="G17901" s="34">
        <v>195.8</v>
      </c>
    </row>
    <row r="17902" spans="1:7">
      <c r="A17902" s="32">
        <v>2018</v>
      </c>
      <c r="B17902" s="32">
        <v>1393</v>
      </c>
      <c r="C17902" s="33" t="s">
        <v>363</v>
      </c>
      <c r="D17902" s="33" t="s">
        <v>354</v>
      </c>
      <c r="E17902" s="34">
        <v>30226</v>
      </c>
      <c r="F17902" s="35">
        <v>17.059999999999999</v>
      </c>
      <c r="G17902" s="34">
        <v>200.3</v>
      </c>
    </row>
    <row r="17903" spans="1:7">
      <c r="A17903" s="32">
        <v>2018</v>
      </c>
      <c r="B17903" s="32">
        <v>1393</v>
      </c>
      <c r="C17903" s="33" t="s">
        <v>363</v>
      </c>
      <c r="D17903" s="33" t="s">
        <v>354</v>
      </c>
      <c r="E17903" s="34">
        <v>30252</v>
      </c>
      <c r="F17903" s="35">
        <v>17.059999999999999</v>
      </c>
      <c r="G17903" s="34">
        <v>193.6</v>
      </c>
    </row>
    <row r="17904" spans="1:7">
      <c r="A17904" s="32">
        <v>2018</v>
      </c>
      <c r="B17904" s="32">
        <v>1393</v>
      </c>
      <c r="C17904" s="33" t="s">
        <v>363</v>
      </c>
      <c r="D17904" s="33" t="s">
        <v>354</v>
      </c>
      <c r="E17904" s="34">
        <v>58903</v>
      </c>
      <c r="F17904" s="35">
        <v>16.8</v>
      </c>
      <c r="G17904" s="34">
        <v>185.2</v>
      </c>
    </row>
    <row r="17905" spans="1:7">
      <c r="A17905" s="32">
        <v>2018</v>
      </c>
      <c r="B17905" s="32">
        <v>1393</v>
      </c>
      <c r="C17905" s="33" t="s">
        <v>565</v>
      </c>
      <c r="D17905" s="33" t="s">
        <v>566</v>
      </c>
      <c r="E17905" s="34">
        <v>1756</v>
      </c>
      <c r="F17905" s="35">
        <v>5.9</v>
      </c>
      <c r="G17905" s="34">
        <v>1598.6</v>
      </c>
    </row>
    <row r="17906" spans="1:7">
      <c r="A17906" s="32">
        <v>2018</v>
      </c>
      <c r="B17906" s="32">
        <v>1396</v>
      </c>
      <c r="C17906" s="33" t="s">
        <v>563</v>
      </c>
      <c r="D17906" s="33" t="s">
        <v>564</v>
      </c>
      <c r="E17906" s="34">
        <v>29126</v>
      </c>
      <c r="F17906" s="35">
        <v>1.03</v>
      </c>
      <c r="G17906" s="34">
        <v>276.7</v>
      </c>
    </row>
    <row r="17907" spans="1:7">
      <c r="A17907" s="32">
        <v>2018</v>
      </c>
      <c r="B17907" s="32">
        <v>1396</v>
      </c>
      <c r="C17907" s="33" t="s">
        <v>563</v>
      </c>
      <c r="D17907" s="33" t="s">
        <v>564</v>
      </c>
      <c r="E17907" s="34">
        <v>29126</v>
      </c>
      <c r="F17907" s="35">
        <v>1.03</v>
      </c>
      <c r="G17907" s="34">
        <v>289.10000000000002</v>
      </c>
    </row>
    <row r="17908" spans="1:7">
      <c r="A17908" s="32">
        <v>2018</v>
      </c>
      <c r="B17908" s="32">
        <v>1396</v>
      </c>
      <c r="C17908" s="33" t="s">
        <v>563</v>
      </c>
      <c r="D17908" s="33" t="s">
        <v>564</v>
      </c>
      <c r="E17908" s="34">
        <v>29126</v>
      </c>
      <c r="F17908" s="35">
        <v>1.03</v>
      </c>
      <c r="G17908" s="34">
        <v>277.7</v>
      </c>
    </row>
    <row r="17909" spans="1:7">
      <c r="A17909" s="32">
        <v>2018</v>
      </c>
      <c r="B17909" s="32">
        <v>1396</v>
      </c>
      <c r="C17909" s="33" t="s">
        <v>563</v>
      </c>
      <c r="D17909" s="33" t="s">
        <v>564</v>
      </c>
      <c r="E17909" s="34">
        <v>43689</v>
      </c>
      <c r="F17909" s="35">
        <v>1.03</v>
      </c>
      <c r="G17909" s="34">
        <v>284.3</v>
      </c>
    </row>
    <row r="17910" spans="1:7">
      <c r="A17910" s="32">
        <v>2018</v>
      </c>
      <c r="B17910" s="32">
        <v>1396</v>
      </c>
      <c r="C17910" s="33" t="s">
        <v>563</v>
      </c>
      <c r="D17910" s="33" t="s">
        <v>564</v>
      </c>
      <c r="E17910" s="34">
        <v>48544</v>
      </c>
      <c r="F17910" s="35">
        <v>1.03</v>
      </c>
      <c r="G17910" s="34">
        <v>283.60000000000002</v>
      </c>
    </row>
    <row r="17911" spans="1:7">
      <c r="A17911" s="32">
        <v>2018</v>
      </c>
      <c r="B17911" s="32">
        <v>1396</v>
      </c>
      <c r="C17911" s="33" t="s">
        <v>563</v>
      </c>
      <c r="D17911" s="33" t="s">
        <v>564</v>
      </c>
      <c r="E17911" s="34">
        <v>97087</v>
      </c>
      <c r="F17911" s="35">
        <v>1.03</v>
      </c>
      <c r="G17911" s="34">
        <v>286.39999999999998</v>
      </c>
    </row>
    <row r="17912" spans="1:7">
      <c r="A17912" s="32">
        <v>2018</v>
      </c>
      <c r="B17912" s="32">
        <v>1396</v>
      </c>
      <c r="C17912" s="33" t="s">
        <v>563</v>
      </c>
      <c r="D17912" s="33" t="s">
        <v>564</v>
      </c>
      <c r="E17912" s="34">
        <v>282988</v>
      </c>
      <c r="F17912" s="35">
        <v>1.03</v>
      </c>
      <c r="G17912" s="34">
        <v>279.60000000000002</v>
      </c>
    </row>
    <row r="17913" spans="1:7">
      <c r="A17913" s="32">
        <v>2018</v>
      </c>
      <c r="B17913" s="32">
        <v>1396</v>
      </c>
      <c r="C17913" s="33" t="s">
        <v>563</v>
      </c>
      <c r="D17913" s="33" t="s">
        <v>564</v>
      </c>
      <c r="E17913" s="34">
        <v>378821</v>
      </c>
      <c r="F17913" s="35">
        <v>1.03</v>
      </c>
      <c r="G17913" s="34">
        <v>282.2</v>
      </c>
    </row>
    <row r="17914" spans="1:7">
      <c r="A17914" s="32">
        <v>2018</v>
      </c>
      <c r="B17914" s="32">
        <v>1396</v>
      </c>
      <c r="C17914" s="33" t="s">
        <v>563</v>
      </c>
      <c r="D17914" s="33" t="s">
        <v>564</v>
      </c>
      <c r="E17914" s="34">
        <v>508738</v>
      </c>
      <c r="F17914" s="35">
        <v>1.03</v>
      </c>
      <c r="G17914" s="34">
        <v>298.60000000000002</v>
      </c>
    </row>
    <row r="17915" spans="1:7">
      <c r="A17915" s="32">
        <v>2018</v>
      </c>
      <c r="B17915" s="32">
        <v>1396</v>
      </c>
      <c r="C17915" s="33" t="s">
        <v>563</v>
      </c>
      <c r="D17915" s="33" t="s">
        <v>564</v>
      </c>
      <c r="E17915" s="34">
        <v>647573</v>
      </c>
      <c r="F17915" s="35">
        <v>1.03</v>
      </c>
      <c r="G17915" s="34">
        <v>288.3</v>
      </c>
    </row>
    <row r="17916" spans="1:7">
      <c r="A17916" s="32">
        <v>2018</v>
      </c>
      <c r="B17916" s="32">
        <v>1396</v>
      </c>
      <c r="C17916" s="33" t="s">
        <v>563</v>
      </c>
      <c r="D17916" s="33" t="s">
        <v>564</v>
      </c>
      <c r="E17916" s="34">
        <v>752427</v>
      </c>
      <c r="F17916" s="35">
        <v>1.03</v>
      </c>
      <c r="G17916" s="34">
        <v>285.10000000000002</v>
      </c>
    </row>
    <row r="17917" spans="1:7">
      <c r="A17917" s="32">
        <v>2018</v>
      </c>
      <c r="B17917" s="32">
        <v>1396</v>
      </c>
      <c r="C17917" s="33" t="s">
        <v>563</v>
      </c>
      <c r="D17917" s="33" t="s">
        <v>564</v>
      </c>
      <c r="E17917" s="34">
        <v>9709</v>
      </c>
      <c r="F17917" s="35">
        <v>1.03</v>
      </c>
      <c r="G17917" s="34">
        <v>278.39999999999998</v>
      </c>
    </row>
    <row r="17918" spans="1:7">
      <c r="A17918" s="32">
        <v>2018</v>
      </c>
      <c r="B17918" s="32">
        <v>1396</v>
      </c>
      <c r="C17918" s="33" t="s">
        <v>563</v>
      </c>
      <c r="D17918" s="33" t="s">
        <v>564</v>
      </c>
      <c r="E17918" s="34">
        <v>9709</v>
      </c>
      <c r="F17918" s="35">
        <v>1.03</v>
      </c>
      <c r="G17918" s="34">
        <v>277.89999999999998</v>
      </c>
    </row>
    <row r="17919" spans="1:7">
      <c r="A17919" s="32">
        <v>2018</v>
      </c>
      <c r="B17919" s="32">
        <v>1396</v>
      </c>
      <c r="C17919" s="33" t="s">
        <v>563</v>
      </c>
      <c r="D17919" s="33" t="s">
        <v>564</v>
      </c>
      <c r="E17919" s="34">
        <v>9709</v>
      </c>
      <c r="F17919" s="35">
        <v>1.03</v>
      </c>
      <c r="G17919" s="34">
        <v>270.8</v>
      </c>
    </row>
    <row r="17920" spans="1:7">
      <c r="A17920" s="32">
        <v>2018</v>
      </c>
      <c r="B17920" s="32">
        <v>1400</v>
      </c>
      <c r="C17920" s="33" t="s">
        <v>563</v>
      </c>
      <c r="D17920" s="33" t="s">
        <v>564</v>
      </c>
      <c r="E17920" s="34">
        <v>46545</v>
      </c>
      <c r="F17920" s="35">
        <v>1.0469999999999999</v>
      </c>
      <c r="G17920" s="34">
        <v>267.60000000000002</v>
      </c>
    </row>
    <row r="17921" spans="1:7">
      <c r="A17921" s="32">
        <v>2018</v>
      </c>
      <c r="B17921" s="32">
        <v>1400</v>
      </c>
      <c r="C17921" s="33" t="s">
        <v>563</v>
      </c>
      <c r="D17921" s="33" t="s">
        <v>564</v>
      </c>
      <c r="E17921" s="34">
        <v>60731</v>
      </c>
      <c r="F17921" s="35">
        <v>1.0469999999999999</v>
      </c>
      <c r="G17921" s="34">
        <v>264</v>
      </c>
    </row>
    <row r="17922" spans="1:7">
      <c r="A17922" s="32">
        <v>2018</v>
      </c>
      <c r="B17922" s="32">
        <v>1400</v>
      </c>
      <c r="C17922" s="33" t="s">
        <v>563</v>
      </c>
      <c r="D17922" s="33" t="s">
        <v>564</v>
      </c>
      <c r="E17922" s="34">
        <v>61408</v>
      </c>
      <c r="F17922" s="35">
        <v>1.0469999999999999</v>
      </c>
      <c r="G17922" s="34">
        <v>302.89999999999998</v>
      </c>
    </row>
    <row r="17923" spans="1:7">
      <c r="A17923" s="32">
        <v>2018</v>
      </c>
      <c r="B17923" s="32">
        <v>1400</v>
      </c>
      <c r="C17923" s="33" t="s">
        <v>563</v>
      </c>
      <c r="D17923" s="33" t="s">
        <v>564</v>
      </c>
      <c r="E17923" s="34">
        <v>103750</v>
      </c>
      <c r="F17923" s="35">
        <v>1.0469999999999999</v>
      </c>
      <c r="G17923" s="34">
        <v>268.2</v>
      </c>
    </row>
    <row r="17924" spans="1:7">
      <c r="A17924" s="32">
        <v>2018</v>
      </c>
      <c r="B17924" s="32">
        <v>1400</v>
      </c>
      <c r="C17924" s="33" t="s">
        <v>563</v>
      </c>
      <c r="D17924" s="33" t="s">
        <v>564</v>
      </c>
      <c r="E17924" s="34">
        <v>129536</v>
      </c>
      <c r="F17924" s="35">
        <v>1.0469999999999999</v>
      </c>
      <c r="G17924" s="34">
        <v>287.5</v>
      </c>
    </row>
    <row r="17925" spans="1:7">
      <c r="A17925" s="32">
        <v>2018</v>
      </c>
      <c r="B17925" s="32">
        <v>1400</v>
      </c>
      <c r="C17925" s="33" t="s">
        <v>563</v>
      </c>
      <c r="D17925" s="33" t="s">
        <v>564</v>
      </c>
      <c r="E17925" s="34">
        <v>165989</v>
      </c>
      <c r="F17925" s="35">
        <v>1.0469999999999999</v>
      </c>
      <c r="G17925" s="34">
        <v>276.89999999999998</v>
      </c>
    </row>
    <row r="17926" spans="1:7">
      <c r="A17926" s="32">
        <v>2018</v>
      </c>
      <c r="B17926" s="32">
        <v>1400</v>
      </c>
      <c r="C17926" s="33" t="s">
        <v>563</v>
      </c>
      <c r="D17926" s="33" t="s">
        <v>564</v>
      </c>
      <c r="E17926" s="34">
        <v>232326</v>
      </c>
      <c r="F17926" s="35">
        <v>1.0469999999999999</v>
      </c>
      <c r="G17926" s="34">
        <v>289</v>
      </c>
    </row>
    <row r="17927" spans="1:7">
      <c r="A17927" s="32">
        <v>2018</v>
      </c>
      <c r="B17927" s="32">
        <v>1400</v>
      </c>
      <c r="C17927" s="33" t="s">
        <v>563</v>
      </c>
      <c r="D17927" s="33" t="s">
        <v>564</v>
      </c>
      <c r="E17927" s="34">
        <v>88</v>
      </c>
      <c r="F17927" s="35">
        <v>1.0469999999999999</v>
      </c>
      <c r="G17927" s="34">
        <v>302.89999999999998</v>
      </c>
    </row>
    <row r="17928" spans="1:7">
      <c r="A17928" s="32">
        <v>2018</v>
      </c>
      <c r="B17928" s="32">
        <v>1400</v>
      </c>
      <c r="C17928" s="33" t="s">
        <v>563</v>
      </c>
      <c r="D17928" s="33" t="s">
        <v>564</v>
      </c>
      <c r="E17928" s="34">
        <v>364</v>
      </c>
      <c r="F17928" s="35">
        <v>1.0469999999999999</v>
      </c>
      <c r="G17928" s="34">
        <v>308.60000000000002</v>
      </c>
    </row>
    <row r="17929" spans="1:7">
      <c r="A17929" s="32">
        <v>2018</v>
      </c>
      <c r="B17929" s="32">
        <v>1400</v>
      </c>
      <c r="C17929" s="33" t="s">
        <v>563</v>
      </c>
      <c r="D17929" s="33" t="s">
        <v>564</v>
      </c>
      <c r="E17929" s="34">
        <v>591</v>
      </c>
      <c r="F17929" s="35">
        <v>1.0469999999999999</v>
      </c>
      <c r="G17929" s="34">
        <v>332.4</v>
      </c>
    </row>
    <row r="17930" spans="1:7">
      <c r="A17930" s="32">
        <v>2018</v>
      </c>
      <c r="B17930" s="32">
        <v>1400</v>
      </c>
      <c r="C17930" s="33" t="s">
        <v>563</v>
      </c>
      <c r="D17930" s="33" t="s">
        <v>564</v>
      </c>
      <c r="E17930" s="34">
        <v>1103</v>
      </c>
      <c r="F17930" s="35">
        <v>1.0469999999999999</v>
      </c>
      <c r="G17930" s="34">
        <v>288.7</v>
      </c>
    </row>
    <row r="17931" spans="1:7">
      <c r="A17931" s="32">
        <v>2018</v>
      </c>
      <c r="B17931" s="32">
        <v>1400</v>
      </c>
      <c r="C17931" s="33" t="s">
        <v>563</v>
      </c>
      <c r="D17931" s="33" t="s">
        <v>564</v>
      </c>
      <c r="E17931" s="34">
        <v>1103</v>
      </c>
      <c r="F17931" s="35">
        <v>1.0469999999999999</v>
      </c>
      <c r="G17931" s="34">
        <v>273.3</v>
      </c>
    </row>
    <row r="17932" spans="1:7">
      <c r="A17932" s="32">
        <v>2018</v>
      </c>
      <c r="B17932" s="32">
        <v>1400</v>
      </c>
      <c r="C17932" s="33" t="s">
        <v>563</v>
      </c>
      <c r="D17932" s="33" t="s">
        <v>564</v>
      </c>
      <c r="E17932" s="34">
        <v>1104</v>
      </c>
      <c r="F17932" s="35">
        <v>1.0469999999999999</v>
      </c>
      <c r="G17932" s="34">
        <v>298.8</v>
      </c>
    </row>
    <row r="17933" spans="1:7">
      <c r="A17933" s="32">
        <v>2018</v>
      </c>
      <c r="B17933" s="32">
        <v>1400</v>
      </c>
      <c r="C17933" s="33" t="s">
        <v>563</v>
      </c>
      <c r="D17933" s="33" t="s">
        <v>564</v>
      </c>
      <c r="E17933" s="34">
        <v>1131</v>
      </c>
      <c r="F17933" s="35">
        <v>1.0469999999999999</v>
      </c>
      <c r="G17933" s="34">
        <v>635.1</v>
      </c>
    </row>
    <row r="17934" spans="1:7">
      <c r="A17934" s="32">
        <v>2018</v>
      </c>
      <c r="B17934" s="32">
        <v>1400</v>
      </c>
      <c r="C17934" s="33" t="s">
        <v>563</v>
      </c>
      <c r="D17934" s="33" t="s">
        <v>564</v>
      </c>
      <c r="E17934" s="34">
        <v>1174</v>
      </c>
      <c r="F17934" s="35">
        <v>1.0469999999999999</v>
      </c>
      <c r="G17934" s="34">
        <v>280</v>
      </c>
    </row>
    <row r="17935" spans="1:7">
      <c r="A17935" s="32">
        <v>2018</v>
      </c>
      <c r="B17935" s="32">
        <v>1400</v>
      </c>
      <c r="C17935" s="33" t="s">
        <v>563</v>
      </c>
      <c r="D17935" s="33" t="s">
        <v>564</v>
      </c>
      <c r="E17935" s="34">
        <v>1267</v>
      </c>
      <c r="F17935" s="35">
        <v>1.0469999999999999</v>
      </c>
      <c r="G17935" s="34">
        <v>282.8</v>
      </c>
    </row>
    <row r="17936" spans="1:7">
      <c r="A17936" s="32">
        <v>2018</v>
      </c>
      <c r="B17936" s="32">
        <v>1400</v>
      </c>
      <c r="C17936" s="33" t="s">
        <v>563</v>
      </c>
      <c r="D17936" s="33" t="s">
        <v>564</v>
      </c>
      <c r="E17936" s="34">
        <v>1446</v>
      </c>
      <c r="F17936" s="35">
        <v>1.0469999999999999</v>
      </c>
      <c r="G17936" s="34">
        <v>319</v>
      </c>
    </row>
    <row r="17937" spans="1:7">
      <c r="A17937" s="32">
        <v>2018</v>
      </c>
      <c r="B17937" s="32">
        <v>1400</v>
      </c>
      <c r="C17937" s="33" t="s">
        <v>563</v>
      </c>
      <c r="D17937" s="33" t="s">
        <v>564</v>
      </c>
      <c r="E17937" s="34">
        <v>1622</v>
      </c>
      <c r="F17937" s="35">
        <v>1.0469999999999999</v>
      </c>
      <c r="G17937" s="34">
        <v>270.60000000000002</v>
      </c>
    </row>
    <row r="17938" spans="1:7">
      <c r="A17938" s="32">
        <v>2018</v>
      </c>
      <c r="B17938" s="32">
        <v>1400</v>
      </c>
      <c r="C17938" s="33" t="s">
        <v>563</v>
      </c>
      <c r="D17938" s="33" t="s">
        <v>564</v>
      </c>
      <c r="E17938" s="34">
        <v>1658</v>
      </c>
      <c r="F17938" s="35">
        <v>1.0469999999999999</v>
      </c>
      <c r="G17938" s="34">
        <v>266.10000000000002</v>
      </c>
    </row>
    <row r="17939" spans="1:7">
      <c r="A17939" s="32">
        <v>2018</v>
      </c>
      <c r="B17939" s="32">
        <v>1400</v>
      </c>
      <c r="C17939" s="33" t="s">
        <v>563</v>
      </c>
      <c r="D17939" s="33" t="s">
        <v>564</v>
      </c>
      <c r="E17939" s="34">
        <v>1670</v>
      </c>
      <c r="F17939" s="35">
        <v>1.0469999999999999</v>
      </c>
      <c r="G17939" s="34">
        <v>279.3</v>
      </c>
    </row>
    <row r="17940" spans="1:7">
      <c r="A17940" s="32">
        <v>2018</v>
      </c>
      <c r="B17940" s="32">
        <v>1400</v>
      </c>
      <c r="C17940" s="33" t="s">
        <v>563</v>
      </c>
      <c r="D17940" s="33" t="s">
        <v>564</v>
      </c>
      <c r="E17940" s="34">
        <v>1998</v>
      </c>
      <c r="F17940" s="35">
        <v>1.0469999999999999</v>
      </c>
      <c r="G17940" s="34">
        <v>319.5</v>
      </c>
    </row>
    <row r="17941" spans="1:7">
      <c r="A17941" s="32">
        <v>2018</v>
      </c>
      <c r="B17941" s="32">
        <v>1400</v>
      </c>
      <c r="C17941" s="33" t="s">
        <v>563</v>
      </c>
      <c r="D17941" s="33" t="s">
        <v>564</v>
      </c>
      <c r="E17941" s="34">
        <v>2142</v>
      </c>
      <c r="F17941" s="35">
        <v>1.0469999999999999</v>
      </c>
      <c r="G17941" s="34">
        <v>256</v>
      </c>
    </row>
    <row r="17942" spans="1:7">
      <c r="A17942" s="32">
        <v>2018</v>
      </c>
      <c r="B17942" s="32">
        <v>1400</v>
      </c>
      <c r="C17942" s="33" t="s">
        <v>563</v>
      </c>
      <c r="D17942" s="33" t="s">
        <v>564</v>
      </c>
      <c r="E17942" s="34">
        <v>2193</v>
      </c>
      <c r="F17942" s="35">
        <v>1.0469999999999999</v>
      </c>
      <c r="G17942" s="34">
        <v>295.39999999999998</v>
      </c>
    </row>
    <row r="17943" spans="1:7">
      <c r="A17943" s="32">
        <v>2018</v>
      </c>
      <c r="B17943" s="32">
        <v>1400</v>
      </c>
      <c r="C17943" s="33" t="s">
        <v>563</v>
      </c>
      <c r="D17943" s="33" t="s">
        <v>564</v>
      </c>
      <c r="E17943" s="34">
        <v>2219</v>
      </c>
      <c r="F17943" s="35">
        <v>1.0469999999999999</v>
      </c>
      <c r="G17943" s="34">
        <v>359.3</v>
      </c>
    </row>
    <row r="17944" spans="1:7">
      <c r="A17944" s="32">
        <v>2018</v>
      </c>
      <c r="B17944" s="32">
        <v>1400</v>
      </c>
      <c r="C17944" s="33" t="s">
        <v>563</v>
      </c>
      <c r="D17944" s="33" t="s">
        <v>564</v>
      </c>
      <c r="E17944" s="34">
        <v>2228</v>
      </c>
      <c r="F17944" s="35">
        <v>1.0469999999999999</v>
      </c>
      <c r="G17944" s="34">
        <v>369.6</v>
      </c>
    </row>
    <row r="17945" spans="1:7">
      <c r="A17945" s="32">
        <v>2018</v>
      </c>
      <c r="B17945" s="32">
        <v>1400</v>
      </c>
      <c r="C17945" s="33" t="s">
        <v>563</v>
      </c>
      <c r="D17945" s="33" t="s">
        <v>564</v>
      </c>
      <c r="E17945" s="34">
        <v>2703</v>
      </c>
      <c r="F17945" s="35">
        <v>1.0469999999999999</v>
      </c>
      <c r="G17945" s="34">
        <v>315.8</v>
      </c>
    </row>
    <row r="17946" spans="1:7">
      <c r="A17946" s="32">
        <v>2018</v>
      </c>
      <c r="B17946" s="32">
        <v>1400</v>
      </c>
      <c r="C17946" s="33" t="s">
        <v>563</v>
      </c>
      <c r="D17946" s="33" t="s">
        <v>564</v>
      </c>
      <c r="E17946" s="34">
        <v>3347</v>
      </c>
      <c r="F17946" s="35">
        <v>1.0469999999999999</v>
      </c>
      <c r="G17946" s="34">
        <v>412.5</v>
      </c>
    </row>
    <row r="17947" spans="1:7">
      <c r="A17947" s="32">
        <v>2018</v>
      </c>
      <c r="B17947" s="32">
        <v>1400</v>
      </c>
      <c r="C17947" s="33" t="s">
        <v>563</v>
      </c>
      <c r="D17947" s="33" t="s">
        <v>564</v>
      </c>
      <c r="E17947" s="34">
        <v>3882</v>
      </c>
      <c r="F17947" s="35">
        <v>1.0469999999999999</v>
      </c>
      <c r="G17947" s="34">
        <v>349.8</v>
      </c>
    </row>
    <row r="17948" spans="1:7">
      <c r="A17948" s="32">
        <v>2018</v>
      </c>
      <c r="B17948" s="32">
        <v>1400</v>
      </c>
      <c r="C17948" s="33" t="s">
        <v>563</v>
      </c>
      <c r="D17948" s="33" t="s">
        <v>564</v>
      </c>
      <c r="E17948" s="34">
        <v>4289</v>
      </c>
      <c r="F17948" s="35">
        <v>1.0469999999999999</v>
      </c>
      <c r="G17948" s="34">
        <v>275.8</v>
      </c>
    </row>
    <row r="17949" spans="1:7">
      <c r="A17949" s="32">
        <v>2018</v>
      </c>
      <c r="B17949" s="32">
        <v>1400</v>
      </c>
      <c r="C17949" s="33" t="s">
        <v>563</v>
      </c>
      <c r="D17949" s="33" t="s">
        <v>564</v>
      </c>
      <c r="E17949" s="34">
        <v>4524</v>
      </c>
      <c r="F17949" s="35">
        <v>1.0469999999999999</v>
      </c>
      <c r="G17949" s="34">
        <v>355.6</v>
      </c>
    </row>
    <row r="17950" spans="1:7">
      <c r="A17950" s="32">
        <v>2018</v>
      </c>
      <c r="B17950" s="32">
        <v>1400</v>
      </c>
      <c r="C17950" s="33" t="s">
        <v>563</v>
      </c>
      <c r="D17950" s="33" t="s">
        <v>564</v>
      </c>
      <c r="E17950" s="34">
        <v>5021</v>
      </c>
      <c r="F17950" s="35">
        <v>1.0469999999999999</v>
      </c>
      <c r="G17950" s="34">
        <v>262.60000000000002</v>
      </c>
    </row>
    <row r="17951" spans="1:7">
      <c r="A17951" s="32">
        <v>2018</v>
      </c>
      <c r="B17951" s="32">
        <v>1400</v>
      </c>
      <c r="C17951" s="33" t="s">
        <v>563</v>
      </c>
      <c r="D17951" s="33" t="s">
        <v>564</v>
      </c>
      <c r="E17951" s="34">
        <v>5561</v>
      </c>
      <c r="F17951" s="35">
        <v>1.0469999999999999</v>
      </c>
      <c r="G17951" s="34">
        <v>355.9</v>
      </c>
    </row>
    <row r="17952" spans="1:7">
      <c r="A17952" s="32">
        <v>2018</v>
      </c>
      <c r="B17952" s="32">
        <v>1400</v>
      </c>
      <c r="C17952" s="33" t="s">
        <v>563</v>
      </c>
      <c r="D17952" s="33" t="s">
        <v>564</v>
      </c>
      <c r="E17952" s="34">
        <v>6041</v>
      </c>
      <c r="F17952" s="35">
        <v>1.0469999999999999</v>
      </c>
      <c r="G17952" s="34">
        <v>283.8</v>
      </c>
    </row>
    <row r="17953" spans="1:7">
      <c r="A17953" s="32">
        <v>2018</v>
      </c>
      <c r="B17953" s="32">
        <v>1400</v>
      </c>
      <c r="C17953" s="33" t="s">
        <v>563</v>
      </c>
      <c r="D17953" s="33" t="s">
        <v>564</v>
      </c>
      <c r="E17953" s="34">
        <v>6325</v>
      </c>
      <c r="F17953" s="35">
        <v>1.0469999999999999</v>
      </c>
      <c r="G17953" s="34">
        <v>343.4</v>
      </c>
    </row>
    <row r="17954" spans="1:7">
      <c r="A17954" s="32">
        <v>2018</v>
      </c>
      <c r="B17954" s="32">
        <v>1400</v>
      </c>
      <c r="C17954" s="33" t="s">
        <v>563</v>
      </c>
      <c r="D17954" s="33" t="s">
        <v>564</v>
      </c>
      <c r="E17954" s="34">
        <v>6677</v>
      </c>
      <c r="F17954" s="35">
        <v>1.0469999999999999</v>
      </c>
      <c r="G17954" s="34">
        <v>280.5</v>
      </c>
    </row>
    <row r="17955" spans="1:7">
      <c r="A17955" s="32">
        <v>2018</v>
      </c>
      <c r="B17955" s="32">
        <v>1400</v>
      </c>
      <c r="C17955" s="33" t="s">
        <v>563</v>
      </c>
      <c r="D17955" s="33" t="s">
        <v>564</v>
      </c>
      <c r="E17955" s="34">
        <v>7196</v>
      </c>
      <c r="F17955" s="35">
        <v>1.0469999999999999</v>
      </c>
      <c r="G17955" s="34">
        <v>259.3</v>
      </c>
    </row>
    <row r="17956" spans="1:7">
      <c r="A17956" s="32">
        <v>2018</v>
      </c>
      <c r="B17956" s="32">
        <v>1400</v>
      </c>
      <c r="C17956" s="33" t="s">
        <v>563</v>
      </c>
      <c r="D17956" s="33" t="s">
        <v>564</v>
      </c>
      <c r="E17956" s="34">
        <v>9203</v>
      </c>
      <c r="F17956" s="35">
        <v>1.0469999999999999</v>
      </c>
      <c r="G17956" s="34">
        <v>359.9</v>
      </c>
    </row>
    <row r="17957" spans="1:7">
      <c r="A17957" s="32">
        <v>2018</v>
      </c>
      <c r="B17957" s="32">
        <v>1400</v>
      </c>
      <c r="C17957" s="33" t="s">
        <v>563</v>
      </c>
      <c r="D17957" s="33" t="s">
        <v>564</v>
      </c>
      <c r="E17957" s="34">
        <v>13790</v>
      </c>
      <c r="F17957" s="35">
        <v>1.0469999999999999</v>
      </c>
      <c r="G17957" s="34">
        <v>256.7</v>
      </c>
    </row>
    <row r="17958" spans="1:7">
      <c r="A17958" s="32">
        <v>2018</v>
      </c>
      <c r="B17958" s="32">
        <v>1400</v>
      </c>
      <c r="C17958" s="33" t="s">
        <v>563</v>
      </c>
      <c r="D17958" s="33" t="s">
        <v>564</v>
      </c>
      <c r="E17958" s="34">
        <v>19966</v>
      </c>
      <c r="F17958" s="35">
        <v>1.0469999999999999</v>
      </c>
      <c r="G17958" s="34">
        <v>326.2</v>
      </c>
    </row>
    <row r="17959" spans="1:7">
      <c r="A17959" s="32">
        <v>2018</v>
      </c>
      <c r="B17959" s="32">
        <v>1400</v>
      </c>
      <c r="C17959" s="33" t="s">
        <v>563</v>
      </c>
      <c r="D17959" s="33" t="s">
        <v>564</v>
      </c>
      <c r="E17959" s="34">
        <v>20466</v>
      </c>
      <c r="F17959" s="35">
        <v>1.0469999999999999</v>
      </c>
      <c r="G17959" s="34">
        <v>261</v>
      </c>
    </row>
    <row r="17960" spans="1:7">
      <c r="A17960" s="32">
        <v>2018</v>
      </c>
      <c r="B17960" s="32">
        <v>1400</v>
      </c>
      <c r="C17960" s="33" t="s">
        <v>563</v>
      </c>
      <c r="D17960" s="33" t="s">
        <v>564</v>
      </c>
      <c r="E17960" s="34">
        <v>24647</v>
      </c>
      <c r="F17960" s="35">
        <v>1.0469999999999999</v>
      </c>
      <c r="G17960" s="34">
        <v>276.5</v>
      </c>
    </row>
    <row r="17961" spans="1:7">
      <c r="A17961" s="32">
        <v>2018</v>
      </c>
      <c r="B17961" s="32">
        <v>1400</v>
      </c>
      <c r="C17961" s="33" t="s">
        <v>563</v>
      </c>
      <c r="D17961" s="33" t="s">
        <v>564</v>
      </c>
      <c r="E17961" s="34">
        <v>26354</v>
      </c>
      <c r="F17961" s="35">
        <v>1.0469999999999999</v>
      </c>
      <c r="G17961" s="34">
        <v>396.1</v>
      </c>
    </row>
    <row r="17962" spans="1:7">
      <c r="A17962" s="32">
        <v>2018</v>
      </c>
      <c r="B17962" s="32">
        <v>1400</v>
      </c>
      <c r="C17962" s="33" t="s">
        <v>563</v>
      </c>
      <c r="D17962" s="33" t="s">
        <v>564</v>
      </c>
      <c r="E17962" s="34">
        <v>27217</v>
      </c>
      <c r="F17962" s="35">
        <v>1.0469999999999999</v>
      </c>
      <c r="G17962" s="34">
        <v>275</v>
      </c>
    </row>
    <row r="17963" spans="1:7">
      <c r="A17963" s="32">
        <v>2018</v>
      </c>
      <c r="B17963" s="32">
        <v>1400</v>
      </c>
      <c r="C17963" s="33" t="s">
        <v>563</v>
      </c>
      <c r="D17963" s="33" t="s">
        <v>564</v>
      </c>
      <c r="E17963" s="34">
        <v>36255</v>
      </c>
      <c r="F17963" s="35">
        <v>1.0469999999999999</v>
      </c>
      <c r="G17963" s="34">
        <v>282</v>
      </c>
    </row>
    <row r="17964" spans="1:7">
      <c r="A17964" s="32">
        <v>2018</v>
      </c>
      <c r="B17964" s="32">
        <v>1400</v>
      </c>
      <c r="C17964" s="33" t="s">
        <v>563</v>
      </c>
      <c r="D17964" s="33" t="s">
        <v>564</v>
      </c>
      <c r="E17964" s="34">
        <v>44046</v>
      </c>
      <c r="F17964" s="35">
        <v>1.0469999999999999</v>
      </c>
      <c r="G17964" s="34">
        <v>262.10000000000002</v>
      </c>
    </row>
    <row r="17965" spans="1:7">
      <c r="A17965" s="32">
        <v>2018</v>
      </c>
      <c r="B17965" s="32">
        <v>1402</v>
      </c>
      <c r="C17965" s="33" t="s">
        <v>563</v>
      </c>
      <c r="D17965" s="33" t="s">
        <v>564</v>
      </c>
      <c r="E17965" s="34">
        <v>766099</v>
      </c>
      <c r="F17965" s="35">
        <v>1.0149999999999999</v>
      </c>
      <c r="G17965" s="34">
        <v>343.2</v>
      </c>
    </row>
    <row r="17966" spans="1:7">
      <c r="A17966" s="32">
        <v>2018</v>
      </c>
      <c r="B17966" s="32">
        <v>1402</v>
      </c>
      <c r="C17966" s="33" t="s">
        <v>563</v>
      </c>
      <c r="D17966" s="33" t="s">
        <v>564</v>
      </c>
      <c r="E17966" s="34">
        <v>102647</v>
      </c>
      <c r="F17966" s="35">
        <v>1.034</v>
      </c>
      <c r="G17966" s="34">
        <v>293.5</v>
      </c>
    </row>
    <row r="17967" spans="1:7">
      <c r="A17967" s="32">
        <v>2018</v>
      </c>
      <c r="B17967" s="32">
        <v>1402</v>
      </c>
      <c r="C17967" s="33" t="s">
        <v>563</v>
      </c>
      <c r="D17967" s="33" t="s">
        <v>564</v>
      </c>
      <c r="E17967" s="34">
        <v>22385</v>
      </c>
      <c r="F17967" s="35">
        <v>1.0069999999999999</v>
      </c>
      <c r="G17967" s="34">
        <v>295.60000000000002</v>
      </c>
    </row>
    <row r="17968" spans="1:7">
      <c r="A17968" s="32">
        <v>2018</v>
      </c>
      <c r="B17968" s="32">
        <v>1402</v>
      </c>
      <c r="C17968" s="33" t="s">
        <v>563</v>
      </c>
      <c r="D17968" s="33" t="s">
        <v>564</v>
      </c>
      <c r="E17968" s="34">
        <v>525875</v>
      </c>
      <c r="F17968" s="35">
        <v>1.026</v>
      </c>
      <c r="G17968" s="34">
        <v>282</v>
      </c>
    </row>
    <row r="17969" spans="1:7">
      <c r="A17969" s="32">
        <v>2018</v>
      </c>
      <c r="B17969" s="32">
        <v>1403</v>
      </c>
      <c r="C17969" s="33" t="s">
        <v>563</v>
      </c>
      <c r="D17969" s="33" t="s">
        <v>564</v>
      </c>
      <c r="E17969" s="34">
        <v>1874655</v>
      </c>
      <c r="F17969" s="35">
        <v>1.0149999999999999</v>
      </c>
      <c r="G17969" s="34">
        <v>343.2</v>
      </c>
    </row>
    <row r="17970" spans="1:7">
      <c r="A17970" s="32">
        <v>2018</v>
      </c>
      <c r="B17970" s="32">
        <v>1403</v>
      </c>
      <c r="C17970" s="33" t="s">
        <v>563</v>
      </c>
      <c r="D17970" s="33" t="s">
        <v>564</v>
      </c>
      <c r="E17970" s="34">
        <v>2313121</v>
      </c>
      <c r="F17970" s="35">
        <v>1.034</v>
      </c>
      <c r="G17970" s="34">
        <v>293.5</v>
      </c>
    </row>
    <row r="17971" spans="1:7">
      <c r="A17971" s="32">
        <v>2018</v>
      </c>
      <c r="B17971" s="32">
        <v>1403</v>
      </c>
      <c r="C17971" s="33" t="s">
        <v>563</v>
      </c>
      <c r="D17971" s="33" t="s">
        <v>564</v>
      </c>
      <c r="E17971" s="34">
        <v>1785148</v>
      </c>
      <c r="F17971" s="35">
        <v>1.014</v>
      </c>
      <c r="G17971" s="34">
        <v>288.39999999999998</v>
      </c>
    </row>
    <row r="17972" spans="1:7">
      <c r="A17972" s="32">
        <v>2018</v>
      </c>
      <c r="B17972" s="32">
        <v>1403</v>
      </c>
      <c r="C17972" s="33" t="s">
        <v>563</v>
      </c>
      <c r="D17972" s="33" t="s">
        <v>564</v>
      </c>
      <c r="E17972" s="34">
        <v>1816479</v>
      </c>
      <c r="F17972" s="35">
        <v>1.014</v>
      </c>
      <c r="G17972" s="34">
        <v>319.39999999999998</v>
      </c>
    </row>
    <row r="17973" spans="1:7">
      <c r="A17973" s="32">
        <v>2018</v>
      </c>
      <c r="B17973" s="32">
        <v>1403</v>
      </c>
      <c r="C17973" s="33" t="s">
        <v>563</v>
      </c>
      <c r="D17973" s="33" t="s">
        <v>564</v>
      </c>
      <c r="E17973" s="34">
        <v>1286808</v>
      </c>
      <c r="F17973" s="35">
        <v>1.026</v>
      </c>
      <c r="G17973" s="34">
        <v>282</v>
      </c>
    </row>
    <row r="17974" spans="1:7">
      <c r="A17974" s="32">
        <v>2018</v>
      </c>
      <c r="B17974" s="32">
        <v>1403</v>
      </c>
      <c r="C17974" s="33" t="s">
        <v>563</v>
      </c>
      <c r="D17974" s="33" t="s">
        <v>564</v>
      </c>
      <c r="E17974" s="34">
        <v>938274</v>
      </c>
      <c r="F17974" s="35">
        <v>1.0209999999999999</v>
      </c>
      <c r="G17974" s="34">
        <v>310.2</v>
      </c>
    </row>
    <row r="17975" spans="1:7">
      <c r="A17975" s="32">
        <v>2018</v>
      </c>
      <c r="B17975" s="32">
        <v>1417</v>
      </c>
      <c r="C17975" s="33" t="s">
        <v>563</v>
      </c>
      <c r="D17975" s="33" t="s">
        <v>564</v>
      </c>
      <c r="E17975" s="34">
        <v>485</v>
      </c>
      <c r="F17975" s="35">
        <v>1.01</v>
      </c>
      <c r="G17975" s="34">
        <v>552.70000000000005</v>
      </c>
    </row>
    <row r="17976" spans="1:7">
      <c r="A17976" s="32">
        <v>2018</v>
      </c>
      <c r="B17976" s="32">
        <v>1417</v>
      </c>
      <c r="C17976" s="33" t="s">
        <v>563</v>
      </c>
      <c r="D17976" s="33" t="s">
        <v>564</v>
      </c>
      <c r="E17976" s="34">
        <v>300</v>
      </c>
      <c r="F17976" s="35">
        <v>1.02</v>
      </c>
      <c r="G17976" s="34">
        <v>258.5</v>
      </c>
    </row>
    <row r="17977" spans="1:7">
      <c r="A17977" s="32">
        <v>2018</v>
      </c>
      <c r="B17977" s="32">
        <v>1417</v>
      </c>
      <c r="C17977" s="33" t="s">
        <v>563</v>
      </c>
      <c r="D17977" s="33" t="s">
        <v>564</v>
      </c>
      <c r="E17977" s="34">
        <v>151</v>
      </c>
      <c r="F17977" s="35">
        <v>1.02</v>
      </c>
      <c r="G17977" s="34">
        <v>274.3</v>
      </c>
    </row>
    <row r="17978" spans="1:7">
      <c r="A17978" s="32">
        <v>2018</v>
      </c>
      <c r="B17978" s="32">
        <v>1417</v>
      </c>
      <c r="C17978" s="33" t="s">
        <v>563</v>
      </c>
      <c r="D17978" s="33" t="s">
        <v>564</v>
      </c>
      <c r="E17978" s="34">
        <v>87</v>
      </c>
      <c r="F17978" s="35">
        <v>1.02</v>
      </c>
      <c r="G17978" s="34">
        <v>290.3</v>
      </c>
    </row>
    <row r="17979" spans="1:7">
      <c r="A17979" s="32">
        <v>2018</v>
      </c>
      <c r="B17979" s="32">
        <v>1417</v>
      </c>
      <c r="C17979" s="33" t="s">
        <v>563</v>
      </c>
      <c r="D17979" s="33" t="s">
        <v>564</v>
      </c>
      <c r="E17979" s="34">
        <v>55</v>
      </c>
      <c r="F17979" s="35">
        <v>1.02</v>
      </c>
      <c r="G17979" s="34">
        <v>309.3</v>
      </c>
    </row>
    <row r="17980" spans="1:7">
      <c r="A17980" s="32">
        <v>2018</v>
      </c>
      <c r="B17980" s="32">
        <v>1417</v>
      </c>
      <c r="C17980" s="33" t="s">
        <v>563</v>
      </c>
      <c r="D17980" s="33" t="s">
        <v>564</v>
      </c>
      <c r="E17980" s="34">
        <v>40</v>
      </c>
      <c r="F17980" s="35">
        <v>1.02</v>
      </c>
      <c r="G17980" s="34">
        <v>235.3</v>
      </c>
    </row>
    <row r="17981" spans="1:7">
      <c r="A17981" s="32">
        <v>2018</v>
      </c>
      <c r="B17981" s="32">
        <v>1417</v>
      </c>
      <c r="C17981" s="33" t="s">
        <v>563</v>
      </c>
      <c r="D17981" s="33" t="s">
        <v>564</v>
      </c>
      <c r="E17981" s="34">
        <v>601</v>
      </c>
      <c r="F17981" s="35">
        <v>1.02</v>
      </c>
      <c r="G17981" s="34">
        <v>314.10000000000002</v>
      </c>
    </row>
    <row r="17982" spans="1:7">
      <c r="A17982" s="32">
        <v>2018</v>
      </c>
      <c r="B17982" s="32">
        <v>1417</v>
      </c>
      <c r="C17982" s="33" t="s">
        <v>563</v>
      </c>
      <c r="D17982" s="33" t="s">
        <v>564</v>
      </c>
      <c r="E17982" s="34">
        <v>1635</v>
      </c>
      <c r="F17982" s="35">
        <v>1.01</v>
      </c>
      <c r="G17982" s="34">
        <v>349.3</v>
      </c>
    </row>
    <row r="17983" spans="1:7">
      <c r="A17983" s="32">
        <v>2018</v>
      </c>
      <c r="B17983" s="32">
        <v>1417</v>
      </c>
      <c r="C17983" s="33" t="s">
        <v>563</v>
      </c>
      <c r="D17983" s="33" t="s">
        <v>564</v>
      </c>
      <c r="E17983" s="34">
        <v>1783</v>
      </c>
      <c r="F17983" s="35">
        <v>1.02</v>
      </c>
      <c r="G17983" s="34">
        <v>271.89999999999998</v>
      </c>
    </row>
    <row r="17984" spans="1:7">
      <c r="A17984" s="32">
        <v>2018</v>
      </c>
      <c r="B17984" s="32">
        <v>1417</v>
      </c>
      <c r="C17984" s="33" t="s">
        <v>563</v>
      </c>
      <c r="D17984" s="33" t="s">
        <v>564</v>
      </c>
      <c r="E17984" s="34">
        <v>2191</v>
      </c>
      <c r="F17984" s="35">
        <v>1.02</v>
      </c>
      <c r="G17984" s="34">
        <v>304.2</v>
      </c>
    </row>
    <row r="17985" spans="1:7">
      <c r="A17985" s="32">
        <v>2018</v>
      </c>
      <c r="B17985" s="32">
        <v>1417</v>
      </c>
      <c r="C17985" s="33" t="s">
        <v>563</v>
      </c>
      <c r="D17985" s="33" t="s">
        <v>564</v>
      </c>
      <c r="E17985" s="34">
        <v>2505</v>
      </c>
      <c r="F17985" s="35">
        <v>1.02</v>
      </c>
      <c r="G17985" s="34">
        <v>355.6</v>
      </c>
    </row>
    <row r="17986" spans="1:7">
      <c r="A17986" s="32">
        <v>2018</v>
      </c>
      <c r="B17986" s="32">
        <v>1417</v>
      </c>
      <c r="C17986" s="33" t="s">
        <v>563</v>
      </c>
      <c r="D17986" s="33" t="s">
        <v>564</v>
      </c>
      <c r="E17986" s="34">
        <v>5176</v>
      </c>
      <c r="F17986" s="35">
        <v>1.02</v>
      </c>
      <c r="G17986" s="34">
        <v>376.1</v>
      </c>
    </row>
    <row r="17987" spans="1:7">
      <c r="A17987" s="32">
        <v>2018</v>
      </c>
      <c r="B17987" s="32">
        <v>1417</v>
      </c>
      <c r="C17987" s="33" t="s">
        <v>563</v>
      </c>
      <c r="D17987" s="33" t="s">
        <v>564</v>
      </c>
      <c r="E17987" s="34">
        <v>5397</v>
      </c>
      <c r="F17987" s="35">
        <v>1.02</v>
      </c>
      <c r="G17987" s="34">
        <v>339.5</v>
      </c>
    </row>
    <row r="17988" spans="1:7">
      <c r="A17988" s="32">
        <v>2018</v>
      </c>
      <c r="B17988" s="32">
        <v>1417</v>
      </c>
      <c r="C17988" s="33" t="s">
        <v>563</v>
      </c>
      <c r="D17988" s="33" t="s">
        <v>564</v>
      </c>
      <c r="E17988" s="34">
        <v>5440</v>
      </c>
      <c r="F17988" s="35">
        <v>1.02</v>
      </c>
      <c r="G17988" s="34">
        <v>326.8</v>
      </c>
    </row>
    <row r="17989" spans="1:7">
      <c r="A17989" s="32">
        <v>2018</v>
      </c>
      <c r="B17989" s="32">
        <v>1417</v>
      </c>
      <c r="C17989" s="33" t="s">
        <v>563</v>
      </c>
      <c r="D17989" s="33" t="s">
        <v>564</v>
      </c>
      <c r="E17989" s="34">
        <v>7529</v>
      </c>
      <c r="F17989" s="35">
        <v>1.02</v>
      </c>
      <c r="G17989" s="34">
        <v>354.6</v>
      </c>
    </row>
    <row r="17990" spans="1:7">
      <c r="A17990" s="32">
        <v>2018</v>
      </c>
      <c r="B17990" s="32">
        <v>1417</v>
      </c>
      <c r="C17990" s="33" t="s">
        <v>563</v>
      </c>
      <c r="D17990" s="33" t="s">
        <v>564</v>
      </c>
      <c r="E17990" s="34">
        <v>8316</v>
      </c>
      <c r="F17990" s="35">
        <v>1.02</v>
      </c>
      <c r="G17990" s="34">
        <v>354.5</v>
      </c>
    </row>
    <row r="17991" spans="1:7">
      <c r="A17991" s="32">
        <v>2018</v>
      </c>
      <c r="B17991" s="32">
        <v>1417</v>
      </c>
      <c r="C17991" s="33" t="s">
        <v>563</v>
      </c>
      <c r="D17991" s="33" t="s">
        <v>564</v>
      </c>
      <c r="E17991" s="34">
        <v>11915</v>
      </c>
      <c r="F17991" s="35">
        <v>1.02</v>
      </c>
      <c r="G17991" s="34">
        <v>379</v>
      </c>
    </row>
    <row r="17992" spans="1:7">
      <c r="A17992" s="32">
        <v>2018</v>
      </c>
      <c r="B17992" s="32">
        <v>1417</v>
      </c>
      <c r="C17992" s="33" t="s">
        <v>563</v>
      </c>
      <c r="D17992" s="33" t="s">
        <v>564</v>
      </c>
      <c r="E17992" s="34">
        <v>12190</v>
      </c>
      <c r="F17992" s="35">
        <v>1.02</v>
      </c>
      <c r="G17992" s="34">
        <v>345.8</v>
      </c>
    </row>
    <row r="17993" spans="1:7">
      <c r="A17993" s="32">
        <v>2018</v>
      </c>
      <c r="B17993" s="32">
        <v>1417</v>
      </c>
      <c r="C17993" s="33" t="s">
        <v>563</v>
      </c>
      <c r="D17993" s="33" t="s">
        <v>564</v>
      </c>
      <c r="E17993" s="34">
        <v>12490</v>
      </c>
      <c r="F17993" s="35">
        <v>1.01</v>
      </c>
      <c r="G17993" s="34">
        <v>344.2</v>
      </c>
    </row>
    <row r="17994" spans="1:7">
      <c r="A17994" s="32">
        <v>2018</v>
      </c>
      <c r="B17994" s="32">
        <v>1417</v>
      </c>
      <c r="C17994" s="33" t="s">
        <v>563</v>
      </c>
      <c r="D17994" s="33" t="s">
        <v>564</v>
      </c>
      <c r="E17994" s="34">
        <v>12541</v>
      </c>
      <c r="F17994" s="35">
        <v>1.02</v>
      </c>
      <c r="G17994" s="34">
        <v>337</v>
      </c>
    </row>
    <row r="17995" spans="1:7">
      <c r="A17995" s="32">
        <v>2018</v>
      </c>
      <c r="B17995" s="32">
        <v>1417</v>
      </c>
      <c r="C17995" s="33" t="s">
        <v>563</v>
      </c>
      <c r="D17995" s="33" t="s">
        <v>564</v>
      </c>
      <c r="E17995" s="34">
        <v>13889</v>
      </c>
      <c r="F17995" s="35">
        <v>1.02</v>
      </c>
      <c r="G17995" s="34">
        <v>399.5</v>
      </c>
    </row>
    <row r="17996" spans="1:7">
      <c r="A17996" s="32">
        <v>2018</v>
      </c>
      <c r="B17996" s="32">
        <v>1417</v>
      </c>
      <c r="C17996" s="33" t="s">
        <v>563</v>
      </c>
      <c r="D17996" s="33" t="s">
        <v>564</v>
      </c>
      <c r="E17996" s="34">
        <v>27069</v>
      </c>
      <c r="F17996" s="35">
        <v>1.02</v>
      </c>
      <c r="G17996" s="34">
        <v>387.9</v>
      </c>
    </row>
    <row r="17997" spans="1:7">
      <c r="A17997" s="32">
        <v>2018</v>
      </c>
      <c r="B17997" s="32">
        <v>1417</v>
      </c>
      <c r="C17997" s="33" t="s">
        <v>563</v>
      </c>
      <c r="D17997" s="33" t="s">
        <v>564</v>
      </c>
      <c r="E17997" s="34">
        <v>37076</v>
      </c>
      <c r="F17997" s="35">
        <v>1.02</v>
      </c>
      <c r="G17997" s="34">
        <v>362.7</v>
      </c>
    </row>
    <row r="17998" spans="1:7">
      <c r="A17998" s="32">
        <v>2018</v>
      </c>
      <c r="B17998" s="32">
        <v>1464</v>
      </c>
      <c r="C17998" s="33" t="s">
        <v>563</v>
      </c>
      <c r="D17998" s="33" t="s">
        <v>564</v>
      </c>
      <c r="E17998" s="34">
        <v>96164</v>
      </c>
      <c r="F17998" s="35">
        <v>1.04</v>
      </c>
      <c r="G17998" s="34" t="s">
        <v>364</v>
      </c>
    </row>
    <row r="17999" spans="1:7">
      <c r="A17999" s="32">
        <v>2018</v>
      </c>
      <c r="B17999" s="32">
        <v>1554</v>
      </c>
      <c r="C17999" s="33" t="s">
        <v>353</v>
      </c>
      <c r="D17999" s="33" t="s">
        <v>354</v>
      </c>
      <c r="E17999" s="34">
        <v>26512</v>
      </c>
      <c r="F17999" s="35">
        <v>25.15</v>
      </c>
      <c r="G17999" s="34" t="s">
        <v>364</v>
      </c>
    </row>
    <row r="18000" spans="1:7">
      <c r="A18000" s="32">
        <v>2018</v>
      </c>
      <c r="B18000" s="32">
        <v>1554</v>
      </c>
      <c r="C18000" s="33" t="s">
        <v>563</v>
      </c>
      <c r="D18000" s="33" t="s">
        <v>564</v>
      </c>
      <c r="E18000" s="34">
        <v>38570</v>
      </c>
      <c r="F18000" s="35">
        <v>1.0229999999999999</v>
      </c>
      <c r="G18000" s="34" t="s">
        <v>364</v>
      </c>
    </row>
    <row r="18001" spans="1:7">
      <c r="A18001" s="32">
        <v>2018</v>
      </c>
      <c r="B18001" s="32">
        <v>1556</v>
      </c>
      <c r="C18001" s="33" t="s">
        <v>563</v>
      </c>
      <c r="D18001" s="33" t="s">
        <v>564</v>
      </c>
      <c r="E18001" s="34">
        <v>301250</v>
      </c>
      <c r="F18001" s="35">
        <v>1.0229999999999999</v>
      </c>
      <c r="G18001" s="34" t="s">
        <v>364</v>
      </c>
    </row>
    <row r="18002" spans="1:7">
      <c r="A18002" s="32">
        <v>2018</v>
      </c>
      <c r="B18002" s="32">
        <v>1571</v>
      </c>
      <c r="C18002" s="33" t="s">
        <v>563</v>
      </c>
      <c r="D18002" s="33" t="s">
        <v>564</v>
      </c>
      <c r="E18002" s="34">
        <v>382600</v>
      </c>
      <c r="F18002" s="35">
        <v>1.03</v>
      </c>
      <c r="G18002" s="34" t="s">
        <v>364</v>
      </c>
    </row>
    <row r="18003" spans="1:7">
      <c r="A18003" s="32">
        <v>2018</v>
      </c>
      <c r="B18003" s="32">
        <v>1572</v>
      </c>
      <c r="C18003" s="33" t="s">
        <v>565</v>
      </c>
      <c r="D18003" s="33" t="s">
        <v>566</v>
      </c>
      <c r="E18003" s="34">
        <v>1760</v>
      </c>
      <c r="F18003" s="35">
        <v>5.8250000000000002</v>
      </c>
      <c r="G18003" s="34" t="s">
        <v>364</v>
      </c>
    </row>
    <row r="18004" spans="1:7">
      <c r="A18004" s="32">
        <v>2018</v>
      </c>
      <c r="B18004" s="32">
        <v>1572</v>
      </c>
      <c r="C18004" s="33" t="s">
        <v>563</v>
      </c>
      <c r="D18004" s="33" t="s">
        <v>564</v>
      </c>
      <c r="E18004" s="34">
        <v>295690</v>
      </c>
      <c r="F18004" s="35">
        <v>1.03</v>
      </c>
      <c r="G18004" s="34" t="s">
        <v>364</v>
      </c>
    </row>
    <row r="18005" spans="1:7">
      <c r="A18005" s="32">
        <v>2018</v>
      </c>
      <c r="B18005" s="32">
        <v>1573</v>
      </c>
      <c r="C18005" s="33" t="s">
        <v>353</v>
      </c>
      <c r="D18005" s="33" t="s">
        <v>354</v>
      </c>
      <c r="E18005" s="34">
        <v>18752</v>
      </c>
      <c r="F18005" s="35">
        <v>26</v>
      </c>
      <c r="G18005" s="34" t="s">
        <v>364</v>
      </c>
    </row>
    <row r="18006" spans="1:7">
      <c r="A18006" s="32">
        <v>2018</v>
      </c>
      <c r="B18006" s="32">
        <v>1573</v>
      </c>
      <c r="C18006" s="33" t="s">
        <v>353</v>
      </c>
      <c r="D18006" s="33" t="s">
        <v>354</v>
      </c>
      <c r="E18006" s="34">
        <v>54883</v>
      </c>
      <c r="F18006" s="35">
        <v>25.96</v>
      </c>
      <c r="G18006" s="34" t="s">
        <v>364</v>
      </c>
    </row>
    <row r="18007" spans="1:7">
      <c r="A18007" s="32">
        <v>2018</v>
      </c>
      <c r="B18007" s="32">
        <v>1573</v>
      </c>
      <c r="C18007" s="33" t="s">
        <v>353</v>
      </c>
      <c r="D18007" s="33" t="s">
        <v>354</v>
      </c>
      <c r="E18007" s="34">
        <v>9016</v>
      </c>
      <c r="F18007" s="35">
        <v>25.8</v>
      </c>
      <c r="G18007" s="34" t="s">
        <v>364</v>
      </c>
    </row>
    <row r="18008" spans="1:7">
      <c r="A18008" s="32">
        <v>2018</v>
      </c>
      <c r="B18008" s="32">
        <v>1588</v>
      </c>
      <c r="C18008" s="33" t="s">
        <v>563</v>
      </c>
      <c r="D18008" s="33" t="s">
        <v>564</v>
      </c>
      <c r="E18008" s="34">
        <v>3877203</v>
      </c>
      <c r="F18008" s="35">
        <v>1.0369999999999999</v>
      </c>
      <c r="G18008" s="34" t="s">
        <v>364</v>
      </c>
    </row>
    <row r="18009" spans="1:7">
      <c r="A18009" s="32">
        <v>2018</v>
      </c>
      <c r="B18009" s="32">
        <v>1588</v>
      </c>
      <c r="C18009" s="33" t="s">
        <v>565</v>
      </c>
      <c r="D18009" s="33" t="s">
        <v>566</v>
      </c>
      <c r="E18009" s="34">
        <v>118</v>
      </c>
      <c r="F18009" s="35">
        <v>5.8140000000000001</v>
      </c>
      <c r="G18009" s="34" t="s">
        <v>364</v>
      </c>
    </row>
    <row r="18010" spans="1:7">
      <c r="A18010" s="32">
        <v>2018</v>
      </c>
      <c r="B18010" s="32">
        <v>1588</v>
      </c>
      <c r="C18010" s="33" t="s">
        <v>563</v>
      </c>
      <c r="D18010" s="33" t="s">
        <v>564</v>
      </c>
      <c r="E18010" s="34">
        <v>17219</v>
      </c>
      <c r="F18010" s="35">
        <v>1.0569999999999999</v>
      </c>
      <c r="G18010" s="34" t="s">
        <v>364</v>
      </c>
    </row>
    <row r="18011" spans="1:7">
      <c r="A18011" s="32">
        <v>2018</v>
      </c>
      <c r="B18011" s="32">
        <v>1595</v>
      </c>
      <c r="C18011" s="33" t="s">
        <v>563</v>
      </c>
      <c r="D18011" s="33" t="s">
        <v>564</v>
      </c>
      <c r="E18011" s="34">
        <v>1221132</v>
      </c>
      <c r="F18011" s="35">
        <v>1.0269999999999999</v>
      </c>
      <c r="G18011" s="34" t="s">
        <v>364</v>
      </c>
    </row>
    <row r="18012" spans="1:7">
      <c r="A18012" s="32">
        <v>2018</v>
      </c>
      <c r="B18012" s="32">
        <v>1599</v>
      </c>
      <c r="C18012" s="33" t="s">
        <v>565</v>
      </c>
      <c r="D18012" s="33" t="s">
        <v>566</v>
      </c>
      <c r="E18012" s="34">
        <v>71</v>
      </c>
      <c r="F18012" s="35">
        <v>5.8</v>
      </c>
      <c r="G18012" s="34" t="s">
        <v>364</v>
      </c>
    </row>
    <row r="18013" spans="1:7">
      <c r="A18013" s="32">
        <v>2018</v>
      </c>
      <c r="B18013" s="32">
        <v>1642</v>
      </c>
      <c r="C18013" s="33" t="s">
        <v>565</v>
      </c>
      <c r="D18013" s="33" t="s">
        <v>566</v>
      </c>
      <c r="E18013" s="34">
        <v>13</v>
      </c>
      <c r="F18013" s="35">
        <v>5.6</v>
      </c>
      <c r="G18013" s="34" t="s">
        <v>364</v>
      </c>
    </row>
    <row r="18014" spans="1:7">
      <c r="A18014" s="32">
        <v>2018</v>
      </c>
      <c r="B18014" s="32">
        <v>1642</v>
      </c>
      <c r="C18014" s="33" t="s">
        <v>563</v>
      </c>
      <c r="D18014" s="33" t="s">
        <v>564</v>
      </c>
      <c r="E18014" s="34">
        <v>24912</v>
      </c>
      <c r="F18014" s="35">
        <v>1.032</v>
      </c>
      <c r="G18014" s="34" t="s">
        <v>364</v>
      </c>
    </row>
    <row r="18015" spans="1:7">
      <c r="A18015" s="32">
        <v>2018</v>
      </c>
      <c r="B18015" s="32">
        <v>1660</v>
      </c>
      <c r="C18015" s="33" t="s">
        <v>565</v>
      </c>
      <c r="D18015" s="33" t="s">
        <v>566</v>
      </c>
      <c r="E18015" s="34">
        <v>40</v>
      </c>
      <c r="F18015" s="35">
        <v>5.8</v>
      </c>
      <c r="G18015" s="34">
        <v>2125.5</v>
      </c>
    </row>
    <row r="18016" spans="1:7">
      <c r="A18016" s="32">
        <v>2018</v>
      </c>
      <c r="B18016" s="32">
        <v>1660</v>
      </c>
      <c r="C18016" s="33" t="s">
        <v>563</v>
      </c>
      <c r="D18016" s="33" t="s">
        <v>564</v>
      </c>
      <c r="E18016" s="34">
        <v>55922</v>
      </c>
      <c r="F18016" s="35">
        <v>1.0349999999999999</v>
      </c>
      <c r="G18016" s="34">
        <v>314.89999999999998</v>
      </c>
    </row>
    <row r="18017" spans="1:7">
      <c r="A18017" s="32">
        <v>2018</v>
      </c>
      <c r="B18017" s="32">
        <v>1702</v>
      </c>
      <c r="C18017" s="33" t="s">
        <v>363</v>
      </c>
      <c r="D18017" s="33" t="s">
        <v>354</v>
      </c>
      <c r="E18017" s="34">
        <v>15927</v>
      </c>
      <c r="F18017" s="35">
        <v>17.942</v>
      </c>
      <c r="G18017" s="34">
        <v>225.3</v>
      </c>
    </row>
    <row r="18018" spans="1:7">
      <c r="A18018" s="32">
        <v>2018</v>
      </c>
      <c r="B18018" s="32">
        <v>1702</v>
      </c>
      <c r="C18018" s="33" t="s">
        <v>363</v>
      </c>
      <c r="D18018" s="33" t="s">
        <v>354</v>
      </c>
      <c r="E18018" s="34">
        <v>90306</v>
      </c>
      <c r="F18018" s="35">
        <v>18.210999999999999</v>
      </c>
      <c r="G18018" s="34">
        <v>136.4</v>
      </c>
    </row>
    <row r="18019" spans="1:7">
      <c r="A18019" s="32">
        <v>2018</v>
      </c>
      <c r="B18019" s="32">
        <v>1702</v>
      </c>
      <c r="C18019" s="33" t="s">
        <v>363</v>
      </c>
      <c r="D18019" s="33" t="s">
        <v>354</v>
      </c>
      <c r="E18019" s="34">
        <v>15907</v>
      </c>
      <c r="F18019" s="35">
        <v>17.692</v>
      </c>
      <c r="G18019" s="34">
        <v>233.7</v>
      </c>
    </row>
    <row r="18020" spans="1:7">
      <c r="A18020" s="32">
        <v>2018</v>
      </c>
      <c r="B18020" s="32">
        <v>1702</v>
      </c>
      <c r="C18020" s="33" t="s">
        <v>363</v>
      </c>
      <c r="D18020" s="33" t="s">
        <v>354</v>
      </c>
      <c r="E18020" s="34">
        <v>31882</v>
      </c>
      <c r="F18020" s="35">
        <v>18.004000000000001</v>
      </c>
      <c r="G18020" s="34">
        <v>227.9</v>
      </c>
    </row>
    <row r="18021" spans="1:7">
      <c r="A18021" s="32">
        <v>2018</v>
      </c>
      <c r="B18021" s="32">
        <v>1702</v>
      </c>
      <c r="C18021" s="33" t="s">
        <v>563</v>
      </c>
      <c r="D18021" s="33" t="s">
        <v>564</v>
      </c>
      <c r="E18021" s="34">
        <v>262518</v>
      </c>
      <c r="F18021" s="35">
        <v>1.032</v>
      </c>
      <c r="G18021" s="34">
        <v>442.4</v>
      </c>
    </row>
    <row r="18022" spans="1:7">
      <c r="A18022" s="32">
        <v>2018</v>
      </c>
      <c r="B18022" s="32">
        <v>1702</v>
      </c>
      <c r="C18022" s="33" t="s">
        <v>565</v>
      </c>
      <c r="D18022" s="33" t="s">
        <v>566</v>
      </c>
      <c r="E18022" s="34">
        <v>891</v>
      </c>
      <c r="F18022" s="35">
        <v>5.7960000000000003</v>
      </c>
      <c r="G18022" s="34">
        <v>1807.1</v>
      </c>
    </row>
    <row r="18023" spans="1:7">
      <c r="A18023" s="32">
        <v>2018</v>
      </c>
      <c r="B18023" s="32">
        <v>1702</v>
      </c>
      <c r="C18023" s="33" t="s">
        <v>563</v>
      </c>
      <c r="D18023" s="33" t="s">
        <v>564</v>
      </c>
      <c r="E18023" s="34">
        <v>9915</v>
      </c>
      <c r="F18023" s="35">
        <v>1.052</v>
      </c>
      <c r="G18023" s="34">
        <v>415.7</v>
      </c>
    </row>
    <row r="18024" spans="1:7">
      <c r="A18024" s="32">
        <v>2018</v>
      </c>
      <c r="B18024" s="32">
        <v>1702</v>
      </c>
      <c r="C18024" s="33" t="s">
        <v>363</v>
      </c>
      <c r="D18024" s="33" t="s">
        <v>354</v>
      </c>
      <c r="E18024" s="34">
        <v>15647</v>
      </c>
      <c r="F18024" s="35">
        <v>17.329999999999998</v>
      </c>
      <c r="G18024" s="34">
        <v>225.5</v>
      </c>
    </row>
    <row r="18025" spans="1:7">
      <c r="A18025" s="32">
        <v>2018</v>
      </c>
      <c r="B18025" s="32">
        <v>1710</v>
      </c>
      <c r="C18025" s="33" t="s">
        <v>363</v>
      </c>
      <c r="D18025" s="33" t="s">
        <v>354</v>
      </c>
      <c r="E18025" s="34">
        <v>79532</v>
      </c>
      <c r="F18025" s="35">
        <v>17.96</v>
      </c>
      <c r="G18025" s="34">
        <v>247.2</v>
      </c>
    </row>
    <row r="18026" spans="1:7">
      <c r="A18026" s="32">
        <v>2018</v>
      </c>
      <c r="B18026" s="32">
        <v>1710</v>
      </c>
      <c r="C18026" s="33" t="s">
        <v>363</v>
      </c>
      <c r="D18026" s="33" t="s">
        <v>354</v>
      </c>
      <c r="E18026" s="34">
        <v>31929</v>
      </c>
      <c r="F18026" s="35">
        <v>17.704000000000001</v>
      </c>
      <c r="G18026" s="34">
        <v>250.9</v>
      </c>
    </row>
    <row r="18027" spans="1:7">
      <c r="A18027" s="32">
        <v>2018</v>
      </c>
      <c r="B18027" s="32">
        <v>1710</v>
      </c>
      <c r="C18027" s="33" t="s">
        <v>363</v>
      </c>
      <c r="D18027" s="33" t="s">
        <v>354</v>
      </c>
      <c r="E18027" s="34">
        <v>15793</v>
      </c>
      <c r="F18027" s="35">
        <v>18.056000000000001</v>
      </c>
      <c r="G18027" s="34">
        <v>248.2</v>
      </c>
    </row>
    <row r="18028" spans="1:7">
      <c r="A18028" s="32">
        <v>2018</v>
      </c>
      <c r="B18028" s="32">
        <v>1710</v>
      </c>
      <c r="C18028" s="33" t="s">
        <v>363</v>
      </c>
      <c r="D18028" s="33" t="s">
        <v>354</v>
      </c>
      <c r="E18028" s="34">
        <v>16031</v>
      </c>
      <c r="F18028" s="35">
        <v>17.791</v>
      </c>
      <c r="G18028" s="34">
        <v>254.3</v>
      </c>
    </row>
    <row r="18029" spans="1:7">
      <c r="A18029" s="32">
        <v>2018</v>
      </c>
      <c r="B18029" s="32">
        <v>1710</v>
      </c>
      <c r="C18029" s="33" t="s">
        <v>363</v>
      </c>
      <c r="D18029" s="33" t="s">
        <v>354</v>
      </c>
      <c r="E18029" s="34">
        <v>95239</v>
      </c>
      <c r="F18029" s="35">
        <v>17.603999999999999</v>
      </c>
      <c r="G18029" s="34">
        <v>257.10000000000002</v>
      </c>
    </row>
    <row r="18030" spans="1:7">
      <c r="A18030" s="32">
        <v>2018</v>
      </c>
      <c r="B18030" s="32">
        <v>1710</v>
      </c>
      <c r="C18030" s="33" t="s">
        <v>565</v>
      </c>
      <c r="D18030" s="33" t="s">
        <v>566</v>
      </c>
      <c r="E18030" s="34">
        <v>893</v>
      </c>
      <c r="F18030" s="35">
        <v>5.7960000000000003</v>
      </c>
      <c r="G18030" s="34">
        <v>1677.5</v>
      </c>
    </row>
    <row r="18031" spans="1:7">
      <c r="A18031" s="32">
        <v>2018</v>
      </c>
      <c r="B18031" s="32">
        <v>1710</v>
      </c>
      <c r="C18031" s="33" t="s">
        <v>363</v>
      </c>
      <c r="D18031" s="33" t="s">
        <v>354</v>
      </c>
      <c r="E18031" s="34">
        <v>31803</v>
      </c>
      <c r="F18031" s="35">
        <v>17.257999999999999</v>
      </c>
      <c r="G18031" s="34">
        <v>249.9</v>
      </c>
    </row>
    <row r="18032" spans="1:7">
      <c r="A18032" s="32">
        <v>2018</v>
      </c>
      <c r="B18032" s="32">
        <v>1733</v>
      </c>
      <c r="C18032" s="33" t="s">
        <v>568</v>
      </c>
      <c r="D18032" s="33" t="s">
        <v>569</v>
      </c>
      <c r="E18032" s="34">
        <v>15057</v>
      </c>
      <c r="F18032" s="35">
        <v>27.19</v>
      </c>
      <c r="G18032" s="34">
        <v>137</v>
      </c>
    </row>
    <row r="18033" spans="1:7">
      <c r="A18033" s="32">
        <v>2018</v>
      </c>
      <c r="B18033" s="32">
        <v>1733</v>
      </c>
      <c r="C18033" s="33" t="s">
        <v>568</v>
      </c>
      <c r="D18033" s="33" t="s">
        <v>569</v>
      </c>
      <c r="E18033" s="34">
        <v>38919</v>
      </c>
      <c r="F18033" s="35">
        <v>27.818999999999999</v>
      </c>
      <c r="G18033" s="34">
        <v>133.9</v>
      </c>
    </row>
    <row r="18034" spans="1:7">
      <c r="A18034" s="32">
        <v>2018</v>
      </c>
      <c r="B18034" s="32">
        <v>1733</v>
      </c>
      <c r="C18034" s="33" t="s">
        <v>353</v>
      </c>
      <c r="D18034" s="33" t="s">
        <v>354</v>
      </c>
      <c r="E18034" s="34">
        <v>141124</v>
      </c>
      <c r="F18034" s="35">
        <v>25.984999999999999</v>
      </c>
      <c r="G18034" s="34">
        <v>210.2</v>
      </c>
    </row>
    <row r="18035" spans="1:7">
      <c r="A18035" s="32">
        <v>2018</v>
      </c>
      <c r="B18035" s="32">
        <v>1733</v>
      </c>
      <c r="C18035" s="33" t="s">
        <v>363</v>
      </c>
      <c r="D18035" s="33" t="s">
        <v>354</v>
      </c>
      <c r="E18035" s="34">
        <v>31626</v>
      </c>
      <c r="F18035" s="35">
        <v>18.036000000000001</v>
      </c>
      <c r="G18035" s="34">
        <v>197</v>
      </c>
    </row>
    <row r="18036" spans="1:7">
      <c r="A18036" s="32">
        <v>2018</v>
      </c>
      <c r="B18036" s="32">
        <v>1733</v>
      </c>
      <c r="C18036" s="33" t="s">
        <v>363</v>
      </c>
      <c r="D18036" s="33" t="s">
        <v>354</v>
      </c>
      <c r="E18036" s="34">
        <v>31724</v>
      </c>
      <c r="F18036" s="35">
        <v>17.789000000000001</v>
      </c>
      <c r="G18036" s="34">
        <v>198</v>
      </c>
    </row>
    <row r="18037" spans="1:7">
      <c r="A18037" s="32">
        <v>2018</v>
      </c>
      <c r="B18037" s="32">
        <v>1733</v>
      </c>
      <c r="C18037" s="33" t="s">
        <v>363</v>
      </c>
      <c r="D18037" s="33" t="s">
        <v>354</v>
      </c>
      <c r="E18037" s="34">
        <v>31780</v>
      </c>
      <c r="F18037" s="35">
        <v>17.896000000000001</v>
      </c>
      <c r="G18037" s="34">
        <v>197.2</v>
      </c>
    </row>
    <row r="18038" spans="1:7">
      <c r="A18038" s="32">
        <v>2018</v>
      </c>
      <c r="B18038" s="32">
        <v>1733</v>
      </c>
      <c r="C18038" s="33" t="s">
        <v>363</v>
      </c>
      <c r="D18038" s="33" t="s">
        <v>354</v>
      </c>
      <c r="E18038" s="34">
        <v>47461</v>
      </c>
      <c r="F18038" s="35">
        <v>17.965</v>
      </c>
      <c r="G18038" s="34">
        <v>197.5</v>
      </c>
    </row>
    <row r="18039" spans="1:7">
      <c r="A18039" s="32">
        <v>2018</v>
      </c>
      <c r="B18039" s="32">
        <v>1733</v>
      </c>
      <c r="C18039" s="33" t="s">
        <v>363</v>
      </c>
      <c r="D18039" s="33" t="s">
        <v>354</v>
      </c>
      <c r="E18039" s="34">
        <v>62456</v>
      </c>
      <c r="F18039" s="35">
        <v>17.632999999999999</v>
      </c>
      <c r="G18039" s="34">
        <v>199.7</v>
      </c>
    </row>
    <row r="18040" spans="1:7">
      <c r="A18040" s="32">
        <v>2018</v>
      </c>
      <c r="B18040" s="32">
        <v>1733</v>
      </c>
      <c r="C18040" s="33" t="s">
        <v>363</v>
      </c>
      <c r="D18040" s="33" t="s">
        <v>354</v>
      </c>
      <c r="E18040" s="34">
        <v>63248</v>
      </c>
      <c r="F18040" s="35">
        <v>17.875</v>
      </c>
      <c r="G18040" s="34">
        <v>198.2</v>
      </c>
    </row>
    <row r="18041" spans="1:7">
      <c r="A18041" s="32">
        <v>2018</v>
      </c>
      <c r="B18041" s="32">
        <v>1733</v>
      </c>
      <c r="C18041" s="33" t="s">
        <v>363</v>
      </c>
      <c r="D18041" s="33" t="s">
        <v>354</v>
      </c>
      <c r="E18041" s="34">
        <v>204122</v>
      </c>
      <c r="F18041" s="35">
        <v>17.895</v>
      </c>
      <c r="G18041" s="34">
        <v>199.1</v>
      </c>
    </row>
    <row r="18042" spans="1:7">
      <c r="A18042" s="32">
        <v>2018</v>
      </c>
      <c r="B18042" s="32">
        <v>1733</v>
      </c>
      <c r="C18042" s="33" t="s">
        <v>363</v>
      </c>
      <c r="D18042" s="33" t="s">
        <v>354</v>
      </c>
      <c r="E18042" s="34">
        <v>109989</v>
      </c>
      <c r="F18042" s="35">
        <v>17.587</v>
      </c>
      <c r="G18042" s="34">
        <v>217.9</v>
      </c>
    </row>
    <row r="18043" spans="1:7">
      <c r="A18043" s="32">
        <v>2018</v>
      </c>
      <c r="B18043" s="32">
        <v>1733</v>
      </c>
      <c r="C18043" s="33" t="s">
        <v>363</v>
      </c>
      <c r="D18043" s="33" t="s">
        <v>354</v>
      </c>
      <c r="E18043" s="34">
        <v>30506</v>
      </c>
      <c r="F18043" s="35">
        <v>17.664000000000001</v>
      </c>
      <c r="G18043" s="34">
        <v>218.1</v>
      </c>
    </row>
    <row r="18044" spans="1:7">
      <c r="A18044" s="32">
        <v>2018</v>
      </c>
      <c r="B18044" s="32">
        <v>1733</v>
      </c>
      <c r="C18044" s="33" t="s">
        <v>565</v>
      </c>
      <c r="D18044" s="33" t="s">
        <v>566</v>
      </c>
      <c r="E18044" s="34">
        <v>1413</v>
      </c>
      <c r="F18044" s="35">
        <v>5.8</v>
      </c>
      <c r="G18044" s="34">
        <v>1603</v>
      </c>
    </row>
    <row r="18045" spans="1:7">
      <c r="A18045" s="32">
        <v>2018</v>
      </c>
      <c r="B18045" s="32">
        <v>1740</v>
      </c>
      <c r="C18045" s="33" t="s">
        <v>363</v>
      </c>
      <c r="D18045" s="33" t="s">
        <v>354</v>
      </c>
      <c r="E18045" s="34">
        <v>15833</v>
      </c>
      <c r="F18045" s="35">
        <v>17.664000000000001</v>
      </c>
      <c r="G18045" s="34">
        <v>205.1</v>
      </c>
    </row>
    <row r="18046" spans="1:7">
      <c r="A18046" s="32">
        <v>2018</v>
      </c>
      <c r="B18046" s="32">
        <v>1740</v>
      </c>
      <c r="C18046" s="33" t="s">
        <v>363</v>
      </c>
      <c r="D18046" s="33" t="s">
        <v>354</v>
      </c>
      <c r="E18046" s="34">
        <v>15871</v>
      </c>
      <c r="F18046" s="35">
        <v>17.98</v>
      </c>
      <c r="G18046" s="34">
        <v>199.9</v>
      </c>
    </row>
    <row r="18047" spans="1:7">
      <c r="A18047" s="32">
        <v>2018</v>
      </c>
      <c r="B18047" s="32">
        <v>1740</v>
      </c>
      <c r="C18047" s="33" t="s">
        <v>565</v>
      </c>
      <c r="D18047" s="33" t="s">
        <v>566</v>
      </c>
      <c r="E18047" s="34">
        <v>283</v>
      </c>
      <c r="F18047" s="35">
        <v>5.8</v>
      </c>
      <c r="G18047" s="34">
        <v>1653</v>
      </c>
    </row>
    <row r="18048" spans="1:7">
      <c r="A18048" s="32">
        <v>2018</v>
      </c>
      <c r="B18048" s="32">
        <v>1740</v>
      </c>
      <c r="C18048" s="33" t="s">
        <v>563</v>
      </c>
      <c r="D18048" s="33" t="s">
        <v>564</v>
      </c>
      <c r="E18048" s="34">
        <v>95678</v>
      </c>
      <c r="F18048" s="35">
        <v>1.0089999999999999</v>
      </c>
      <c r="G18048" s="34">
        <v>397.6</v>
      </c>
    </row>
    <row r="18049" spans="1:7">
      <c r="A18049" s="32">
        <v>2018</v>
      </c>
      <c r="B18049" s="32">
        <v>1743</v>
      </c>
      <c r="C18049" s="33" t="s">
        <v>563</v>
      </c>
      <c r="D18049" s="33" t="s">
        <v>564</v>
      </c>
      <c r="E18049" s="34">
        <v>91692</v>
      </c>
      <c r="F18049" s="35">
        <v>1.01</v>
      </c>
      <c r="G18049" s="34">
        <v>492.4</v>
      </c>
    </row>
    <row r="18050" spans="1:7">
      <c r="A18050" s="32">
        <v>2018</v>
      </c>
      <c r="B18050" s="32">
        <v>1745</v>
      </c>
      <c r="C18050" s="33" t="s">
        <v>563</v>
      </c>
      <c r="D18050" s="33" t="s">
        <v>564</v>
      </c>
      <c r="E18050" s="34">
        <v>6</v>
      </c>
      <c r="F18050" s="35">
        <v>1.0089999999999999</v>
      </c>
      <c r="G18050" s="34">
        <v>211675.3</v>
      </c>
    </row>
    <row r="18051" spans="1:7">
      <c r="A18051" s="32">
        <v>2018</v>
      </c>
      <c r="B18051" s="32">
        <v>1769</v>
      </c>
      <c r="C18051" s="33" t="s">
        <v>363</v>
      </c>
      <c r="D18051" s="33" t="s">
        <v>354</v>
      </c>
      <c r="E18051" s="34">
        <v>80159</v>
      </c>
      <c r="F18051" s="35">
        <v>18.8</v>
      </c>
      <c r="G18051" s="34">
        <v>224.7</v>
      </c>
    </row>
    <row r="18052" spans="1:7">
      <c r="A18052" s="32">
        <v>2018</v>
      </c>
      <c r="B18052" s="32">
        <v>1769</v>
      </c>
      <c r="C18052" s="33" t="s">
        <v>363</v>
      </c>
      <c r="D18052" s="33" t="s">
        <v>354</v>
      </c>
      <c r="E18052" s="34">
        <v>97972</v>
      </c>
      <c r="F18052" s="35">
        <v>17.649999999999999</v>
      </c>
      <c r="G18052" s="34">
        <v>246.8</v>
      </c>
    </row>
    <row r="18053" spans="1:7">
      <c r="A18053" s="32">
        <v>2018</v>
      </c>
      <c r="B18053" s="32">
        <v>1769</v>
      </c>
      <c r="C18053" s="33" t="s">
        <v>565</v>
      </c>
      <c r="D18053" s="33" t="s">
        <v>566</v>
      </c>
      <c r="E18053" s="34">
        <v>864</v>
      </c>
      <c r="F18053" s="35">
        <v>5.88</v>
      </c>
      <c r="G18053" s="34">
        <v>1752.1</v>
      </c>
    </row>
    <row r="18054" spans="1:7">
      <c r="A18054" s="32">
        <v>2018</v>
      </c>
      <c r="B18054" s="32">
        <v>1825</v>
      </c>
      <c r="C18054" s="33" t="s">
        <v>563</v>
      </c>
      <c r="D18054" s="33" t="s">
        <v>564</v>
      </c>
      <c r="E18054" s="34">
        <v>973</v>
      </c>
      <c r="F18054" s="35">
        <v>1</v>
      </c>
      <c r="G18054" s="34">
        <v>441.9</v>
      </c>
    </row>
    <row r="18055" spans="1:7">
      <c r="A18055" s="32">
        <v>2018</v>
      </c>
      <c r="B18055" s="32">
        <v>1825</v>
      </c>
      <c r="C18055" s="33" t="s">
        <v>353</v>
      </c>
      <c r="D18055" s="33" t="s">
        <v>354</v>
      </c>
      <c r="E18055" s="34">
        <v>2995</v>
      </c>
      <c r="F18055" s="35">
        <v>24.93</v>
      </c>
      <c r="G18055" s="34">
        <v>263.7</v>
      </c>
    </row>
    <row r="18056" spans="1:7">
      <c r="A18056" s="32">
        <v>2018</v>
      </c>
      <c r="B18056" s="32">
        <v>1825</v>
      </c>
      <c r="C18056" s="33" t="s">
        <v>353</v>
      </c>
      <c r="D18056" s="33" t="s">
        <v>354</v>
      </c>
      <c r="E18056" s="34">
        <v>3013</v>
      </c>
      <c r="F18056" s="35">
        <v>24.93</v>
      </c>
      <c r="G18056" s="34">
        <v>263.60000000000002</v>
      </c>
    </row>
    <row r="18057" spans="1:7">
      <c r="A18057" s="32">
        <v>2018</v>
      </c>
      <c r="B18057" s="32">
        <v>1831</v>
      </c>
      <c r="C18057" s="33" t="s">
        <v>363</v>
      </c>
      <c r="D18057" s="33" t="s">
        <v>354</v>
      </c>
      <c r="E18057" s="34">
        <v>24990</v>
      </c>
      <c r="F18057" s="35">
        <v>17.978000000000002</v>
      </c>
      <c r="G18057" s="34">
        <v>226.7</v>
      </c>
    </row>
    <row r="18058" spans="1:7">
      <c r="A18058" s="32">
        <v>2018</v>
      </c>
      <c r="B18058" s="32">
        <v>1831</v>
      </c>
      <c r="C18058" s="33" t="s">
        <v>565</v>
      </c>
      <c r="D18058" s="33" t="s">
        <v>566</v>
      </c>
      <c r="E18058" s="34">
        <v>295</v>
      </c>
      <c r="F18058" s="35">
        <v>5.7960000000000003</v>
      </c>
      <c r="G18058" s="34">
        <v>1647.8</v>
      </c>
    </row>
    <row r="18059" spans="1:7">
      <c r="A18059" s="32">
        <v>2018</v>
      </c>
      <c r="B18059" s="32">
        <v>1832</v>
      </c>
      <c r="C18059" s="33" t="s">
        <v>363</v>
      </c>
      <c r="D18059" s="33" t="s">
        <v>354</v>
      </c>
      <c r="E18059" s="34">
        <v>43836</v>
      </c>
      <c r="F18059" s="35">
        <v>18</v>
      </c>
      <c r="G18059" s="34">
        <v>219.4</v>
      </c>
    </row>
    <row r="18060" spans="1:7">
      <c r="A18060" s="32">
        <v>2018</v>
      </c>
      <c r="B18060" s="32">
        <v>1832</v>
      </c>
      <c r="C18060" s="33" t="s">
        <v>565</v>
      </c>
      <c r="D18060" s="33" t="s">
        <v>566</v>
      </c>
      <c r="E18060" s="34">
        <v>46</v>
      </c>
      <c r="F18060" s="35">
        <v>5.8</v>
      </c>
      <c r="G18060" s="34">
        <v>1975.2</v>
      </c>
    </row>
    <row r="18061" spans="1:7">
      <c r="A18061" s="32">
        <v>2018</v>
      </c>
      <c r="B18061" s="32">
        <v>1866</v>
      </c>
      <c r="C18061" s="33" t="s">
        <v>563</v>
      </c>
      <c r="D18061" s="33" t="s">
        <v>564</v>
      </c>
      <c r="E18061" s="34">
        <v>100</v>
      </c>
      <c r="F18061" s="35">
        <v>1</v>
      </c>
      <c r="G18061" s="34">
        <v>446.1</v>
      </c>
    </row>
    <row r="18062" spans="1:7">
      <c r="A18062" s="32">
        <v>2018</v>
      </c>
      <c r="B18062" s="32">
        <v>1893</v>
      </c>
      <c r="C18062" s="33" t="s">
        <v>363</v>
      </c>
      <c r="D18062" s="33" t="s">
        <v>354</v>
      </c>
      <c r="E18062" s="34">
        <v>14970</v>
      </c>
      <c r="F18062" s="35">
        <v>17.72</v>
      </c>
      <c r="G18062" s="34">
        <v>225.9</v>
      </c>
    </row>
    <row r="18063" spans="1:7">
      <c r="A18063" s="32">
        <v>2018</v>
      </c>
      <c r="B18063" s="32">
        <v>1893</v>
      </c>
      <c r="C18063" s="33" t="s">
        <v>363</v>
      </c>
      <c r="D18063" s="33" t="s">
        <v>354</v>
      </c>
      <c r="E18063" s="34">
        <v>44501</v>
      </c>
      <c r="F18063" s="35">
        <v>18.39</v>
      </c>
      <c r="G18063" s="34">
        <v>209.1</v>
      </c>
    </row>
    <row r="18064" spans="1:7">
      <c r="A18064" s="32">
        <v>2018</v>
      </c>
      <c r="B18064" s="32">
        <v>1893</v>
      </c>
      <c r="C18064" s="33" t="s">
        <v>363</v>
      </c>
      <c r="D18064" s="33" t="s">
        <v>354</v>
      </c>
      <c r="E18064" s="34">
        <v>45458</v>
      </c>
      <c r="F18064" s="35">
        <v>17.59</v>
      </c>
      <c r="G18064" s="34">
        <v>225.1</v>
      </c>
    </row>
    <row r="18065" spans="1:7">
      <c r="A18065" s="32">
        <v>2018</v>
      </c>
      <c r="B18065" s="32">
        <v>1893</v>
      </c>
      <c r="C18065" s="33" t="s">
        <v>363</v>
      </c>
      <c r="D18065" s="33" t="s">
        <v>354</v>
      </c>
      <c r="E18065" s="34">
        <v>14975</v>
      </c>
      <c r="F18065" s="35">
        <v>19.34</v>
      </c>
      <c r="G18065" s="34">
        <v>218.6</v>
      </c>
    </row>
    <row r="18066" spans="1:7">
      <c r="A18066" s="32">
        <v>2018</v>
      </c>
      <c r="B18066" s="32">
        <v>1893</v>
      </c>
      <c r="C18066" s="33" t="s">
        <v>565</v>
      </c>
      <c r="D18066" s="33" t="s">
        <v>566</v>
      </c>
      <c r="E18066" s="34">
        <v>343</v>
      </c>
      <c r="F18066" s="35">
        <v>5.7539999999999996</v>
      </c>
      <c r="G18066" s="34">
        <v>1854.9</v>
      </c>
    </row>
    <row r="18067" spans="1:7">
      <c r="A18067" s="32">
        <v>2018</v>
      </c>
      <c r="B18067" s="32">
        <v>1893</v>
      </c>
      <c r="C18067" s="33" t="s">
        <v>363</v>
      </c>
      <c r="D18067" s="33" t="s">
        <v>354</v>
      </c>
      <c r="E18067" s="34">
        <v>133549</v>
      </c>
      <c r="F18067" s="35">
        <v>17.920000000000002</v>
      </c>
      <c r="G18067" s="34">
        <v>222.4</v>
      </c>
    </row>
    <row r="18068" spans="1:7">
      <c r="A18068" s="32">
        <v>2018</v>
      </c>
      <c r="B18068" s="32">
        <v>1893</v>
      </c>
      <c r="C18068" s="33" t="s">
        <v>563</v>
      </c>
      <c r="D18068" s="33" t="s">
        <v>564</v>
      </c>
      <c r="E18068" s="34">
        <v>9305</v>
      </c>
      <c r="F18068" s="35">
        <v>1.032</v>
      </c>
      <c r="G18068" s="34">
        <v>253.8</v>
      </c>
    </row>
    <row r="18069" spans="1:7">
      <c r="A18069" s="32">
        <v>2018</v>
      </c>
      <c r="B18069" s="32">
        <v>1897</v>
      </c>
      <c r="C18069" s="33" t="s">
        <v>563</v>
      </c>
      <c r="D18069" s="33" t="s">
        <v>564</v>
      </c>
      <c r="E18069" s="34">
        <v>1018</v>
      </c>
      <c r="F18069" s="35">
        <v>1.0209999999999999</v>
      </c>
      <c r="G18069" s="34">
        <v>464.9</v>
      </c>
    </row>
    <row r="18070" spans="1:7">
      <c r="A18070" s="32">
        <v>2018</v>
      </c>
      <c r="B18070" s="32">
        <v>1904</v>
      </c>
      <c r="C18070" s="33" t="s">
        <v>563</v>
      </c>
      <c r="D18070" s="33" t="s">
        <v>564</v>
      </c>
      <c r="E18070" s="34">
        <v>272190</v>
      </c>
      <c r="F18070" s="35">
        <v>1.1000000000000001</v>
      </c>
      <c r="G18070" s="34">
        <v>261.5</v>
      </c>
    </row>
    <row r="18071" spans="1:7">
      <c r="A18071" s="32">
        <v>2018</v>
      </c>
      <c r="B18071" s="32">
        <v>1904</v>
      </c>
      <c r="C18071" s="33" t="s">
        <v>563</v>
      </c>
      <c r="D18071" s="33" t="s">
        <v>564</v>
      </c>
      <c r="E18071" s="34">
        <v>207397</v>
      </c>
      <c r="F18071" s="35">
        <v>1.1000000000000001</v>
      </c>
      <c r="G18071" s="34">
        <v>263.5</v>
      </c>
    </row>
    <row r="18072" spans="1:7">
      <c r="A18072" s="32">
        <v>2018</v>
      </c>
      <c r="B18072" s="32">
        <v>1904</v>
      </c>
      <c r="C18072" s="33" t="s">
        <v>563</v>
      </c>
      <c r="D18072" s="33" t="s">
        <v>564</v>
      </c>
      <c r="E18072" s="34">
        <v>177318</v>
      </c>
      <c r="F18072" s="35">
        <v>1.1000000000000001</v>
      </c>
      <c r="G18072" s="34">
        <v>314.7</v>
      </c>
    </row>
    <row r="18073" spans="1:7">
      <c r="A18073" s="32">
        <v>2018</v>
      </c>
      <c r="B18073" s="32">
        <v>1904</v>
      </c>
      <c r="C18073" s="33" t="s">
        <v>563</v>
      </c>
      <c r="D18073" s="33" t="s">
        <v>564</v>
      </c>
      <c r="E18073" s="34">
        <v>168276</v>
      </c>
      <c r="F18073" s="35">
        <v>1.1000000000000001</v>
      </c>
      <c r="G18073" s="34">
        <v>300.8</v>
      </c>
    </row>
    <row r="18074" spans="1:7">
      <c r="A18074" s="32">
        <v>2018</v>
      </c>
      <c r="B18074" s="32">
        <v>1904</v>
      </c>
      <c r="C18074" s="33" t="s">
        <v>563</v>
      </c>
      <c r="D18074" s="33" t="s">
        <v>564</v>
      </c>
      <c r="E18074" s="34">
        <v>147931</v>
      </c>
      <c r="F18074" s="35">
        <v>1.1000000000000001</v>
      </c>
      <c r="G18074" s="34">
        <v>375.8</v>
      </c>
    </row>
    <row r="18075" spans="1:7">
      <c r="A18075" s="32">
        <v>2018</v>
      </c>
      <c r="B18075" s="32">
        <v>1904</v>
      </c>
      <c r="C18075" s="33" t="s">
        <v>563</v>
      </c>
      <c r="D18075" s="33" t="s">
        <v>564</v>
      </c>
      <c r="E18075" s="34">
        <v>67696</v>
      </c>
      <c r="F18075" s="35">
        <v>1.1000000000000001</v>
      </c>
      <c r="G18075" s="34">
        <v>415.3</v>
      </c>
    </row>
    <row r="18076" spans="1:7">
      <c r="A18076" s="32">
        <v>2018</v>
      </c>
      <c r="B18076" s="32">
        <v>1904</v>
      </c>
      <c r="C18076" s="33" t="s">
        <v>563</v>
      </c>
      <c r="D18076" s="33" t="s">
        <v>564</v>
      </c>
      <c r="E18076" s="34">
        <v>18301</v>
      </c>
      <c r="F18076" s="35">
        <v>1.1000000000000001</v>
      </c>
      <c r="G18076" s="34">
        <v>391</v>
      </c>
    </row>
    <row r="18077" spans="1:7">
      <c r="A18077" s="32">
        <v>2018</v>
      </c>
      <c r="B18077" s="32">
        <v>1904</v>
      </c>
      <c r="C18077" s="33" t="s">
        <v>563</v>
      </c>
      <c r="D18077" s="33" t="s">
        <v>564</v>
      </c>
      <c r="E18077" s="34">
        <v>60615</v>
      </c>
      <c r="F18077" s="35">
        <v>1.1000000000000001</v>
      </c>
      <c r="G18077" s="34">
        <v>499.2</v>
      </c>
    </row>
    <row r="18078" spans="1:7">
      <c r="A18078" s="32">
        <v>2018</v>
      </c>
      <c r="B18078" s="32">
        <v>1904</v>
      </c>
      <c r="C18078" s="33" t="s">
        <v>563</v>
      </c>
      <c r="D18078" s="33" t="s">
        <v>564</v>
      </c>
      <c r="E18078" s="34">
        <v>278674</v>
      </c>
      <c r="F18078" s="35">
        <v>1.1000000000000001</v>
      </c>
      <c r="G18078" s="34">
        <v>259.8</v>
      </c>
    </row>
    <row r="18079" spans="1:7">
      <c r="A18079" s="32">
        <v>2018</v>
      </c>
      <c r="B18079" s="32">
        <v>1904</v>
      </c>
      <c r="C18079" s="33" t="s">
        <v>563</v>
      </c>
      <c r="D18079" s="33" t="s">
        <v>564</v>
      </c>
      <c r="E18079" s="34">
        <v>1355</v>
      </c>
      <c r="F18079" s="35">
        <v>1.1000000000000001</v>
      </c>
      <c r="G18079" s="34">
        <v>424.2</v>
      </c>
    </row>
    <row r="18080" spans="1:7">
      <c r="A18080" s="32">
        <v>2018</v>
      </c>
      <c r="B18080" s="32">
        <v>1904</v>
      </c>
      <c r="C18080" s="33" t="s">
        <v>563</v>
      </c>
      <c r="D18080" s="33" t="s">
        <v>564</v>
      </c>
      <c r="E18080" s="34">
        <v>1502</v>
      </c>
      <c r="F18080" s="35">
        <v>1.1000000000000001</v>
      </c>
      <c r="G18080" s="34">
        <v>1412.7</v>
      </c>
    </row>
    <row r="18081" spans="1:7">
      <c r="A18081" s="32">
        <v>2018</v>
      </c>
      <c r="B18081" s="32">
        <v>1904</v>
      </c>
      <c r="C18081" s="33" t="s">
        <v>563</v>
      </c>
      <c r="D18081" s="33" t="s">
        <v>564</v>
      </c>
      <c r="E18081" s="34">
        <v>1678</v>
      </c>
      <c r="F18081" s="35">
        <v>1.1000000000000001</v>
      </c>
      <c r="G18081" s="34">
        <v>976.4</v>
      </c>
    </row>
    <row r="18082" spans="1:7">
      <c r="A18082" s="32">
        <v>2018</v>
      </c>
      <c r="B18082" s="32">
        <v>1912</v>
      </c>
      <c r="C18082" s="33" t="s">
        <v>563</v>
      </c>
      <c r="D18082" s="33" t="s">
        <v>564</v>
      </c>
      <c r="E18082" s="34">
        <v>2132105</v>
      </c>
      <c r="F18082" s="35">
        <v>1.0920000000000001</v>
      </c>
      <c r="G18082" s="34">
        <v>306.5</v>
      </c>
    </row>
    <row r="18083" spans="1:7">
      <c r="A18083" s="32">
        <v>2018</v>
      </c>
      <c r="B18083" s="32">
        <v>1913</v>
      </c>
      <c r="C18083" s="33" t="s">
        <v>563</v>
      </c>
      <c r="D18083" s="33" t="s">
        <v>564</v>
      </c>
      <c r="E18083" s="34">
        <v>9918</v>
      </c>
      <c r="F18083" s="35">
        <v>1.0620000000000001</v>
      </c>
      <c r="G18083" s="34">
        <v>292.10000000000002</v>
      </c>
    </row>
    <row r="18084" spans="1:7">
      <c r="A18084" s="32">
        <v>2018</v>
      </c>
      <c r="B18084" s="32">
        <v>1913</v>
      </c>
      <c r="C18084" s="33" t="s">
        <v>563</v>
      </c>
      <c r="D18084" s="33" t="s">
        <v>564</v>
      </c>
      <c r="E18084" s="34">
        <v>7848</v>
      </c>
      <c r="F18084" s="35">
        <v>1.097</v>
      </c>
      <c r="G18084" s="34">
        <v>329.9</v>
      </c>
    </row>
    <row r="18085" spans="1:7">
      <c r="A18085" s="32">
        <v>2018</v>
      </c>
      <c r="B18085" s="32">
        <v>1913</v>
      </c>
      <c r="C18085" s="33" t="s">
        <v>563</v>
      </c>
      <c r="D18085" s="33" t="s">
        <v>564</v>
      </c>
      <c r="E18085" s="34">
        <v>5812</v>
      </c>
      <c r="F18085" s="35">
        <v>1.0920000000000001</v>
      </c>
      <c r="G18085" s="34">
        <v>301.7</v>
      </c>
    </row>
    <row r="18086" spans="1:7">
      <c r="A18086" s="32">
        <v>2018</v>
      </c>
      <c r="B18086" s="32">
        <v>1913</v>
      </c>
      <c r="C18086" s="33" t="s">
        <v>563</v>
      </c>
      <c r="D18086" s="33" t="s">
        <v>564</v>
      </c>
      <c r="E18086" s="34">
        <v>3980</v>
      </c>
      <c r="F18086" s="35">
        <v>1.091</v>
      </c>
      <c r="G18086" s="34">
        <v>405.4</v>
      </c>
    </row>
    <row r="18087" spans="1:7">
      <c r="A18087" s="32">
        <v>2018</v>
      </c>
      <c r="B18087" s="32">
        <v>1913</v>
      </c>
      <c r="C18087" s="33" t="s">
        <v>563</v>
      </c>
      <c r="D18087" s="33" t="s">
        <v>564</v>
      </c>
      <c r="E18087" s="34">
        <v>3884</v>
      </c>
      <c r="F18087" s="35">
        <v>1.0880000000000001</v>
      </c>
      <c r="G18087" s="34">
        <v>325.10000000000002</v>
      </c>
    </row>
    <row r="18088" spans="1:7">
      <c r="A18088" s="32">
        <v>2018</v>
      </c>
      <c r="B18088" s="32">
        <v>1913</v>
      </c>
      <c r="C18088" s="33" t="s">
        <v>563</v>
      </c>
      <c r="D18088" s="33" t="s">
        <v>564</v>
      </c>
      <c r="E18088" s="34">
        <v>1773</v>
      </c>
      <c r="F18088" s="35">
        <v>1.0609999999999999</v>
      </c>
      <c r="G18088" s="34">
        <v>356.3</v>
      </c>
    </row>
    <row r="18089" spans="1:7">
      <c r="A18089" s="32">
        <v>2018</v>
      </c>
      <c r="B18089" s="32">
        <v>1913</v>
      </c>
      <c r="C18089" s="33" t="s">
        <v>563</v>
      </c>
      <c r="D18089" s="33" t="s">
        <v>564</v>
      </c>
      <c r="E18089" s="34">
        <v>1018</v>
      </c>
      <c r="F18089" s="35">
        <v>1.0900000000000001</v>
      </c>
      <c r="G18089" s="34">
        <v>449.2</v>
      </c>
    </row>
    <row r="18090" spans="1:7">
      <c r="A18090" s="32">
        <v>2018</v>
      </c>
      <c r="B18090" s="32">
        <v>1913</v>
      </c>
      <c r="C18090" s="33" t="s">
        <v>563</v>
      </c>
      <c r="D18090" s="33" t="s">
        <v>564</v>
      </c>
      <c r="E18090" s="34">
        <v>1314</v>
      </c>
      <c r="F18090" s="35">
        <v>1.0580000000000001</v>
      </c>
      <c r="G18090" s="34">
        <v>314.3</v>
      </c>
    </row>
    <row r="18091" spans="1:7">
      <c r="A18091" s="32">
        <v>2018</v>
      </c>
      <c r="B18091" s="32">
        <v>1913</v>
      </c>
      <c r="C18091" s="33" t="s">
        <v>563</v>
      </c>
      <c r="D18091" s="33" t="s">
        <v>564</v>
      </c>
      <c r="E18091" s="34">
        <v>465</v>
      </c>
      <c r="F18091" s="35">
        <v>1.081</v>
      </c>
      <c r="G18091" s="34">
        <v>286.10000000000002</v>
      </c>
    </row>
    <row r="18092" spans="1:7">
      <c r="A18092" s="32">
        <v>2018</v>
      </c>
      <c r="B18092" s="32">
        <v>1913</v>
      </c>
      <c r="C18092" s="33" t="s">
        <v>563</v>
      </c>
      <c r="D18092" s="33" t="s">
        <v>564</v>
      </c>
      <c r="E18092" s="34">
        <v>236</v>
      </c>
      <c r="F18092" s="35">
        <v>1.0580000000000001</v>
      </c>
      <c r="G18092" s="34">
        <v>283.7</v>
      </c>
    </row>
    <row r="18093" spans="1:7">
      <c r="A18093" s="32">
        <v>2018</v>
      </c>
      <c r="B18093" s="32">
        <v>1913</v>
      </c>
      <c r="C18093" s="33" t="s">
        <v>563</v>
      </c>
      <c r="D18093" s="33" t="s">
        <v>564</v>
      </c>
      <c r="E18093" s="34">
        <v>26</v>
      </c>
      <c r="F18093" s="35">
        <v>1.0669999999999999</v>
      </c>
      <c r="G18093" s="34">
        <v>787.6</v>
      </c>
    </row>
    <row r="18094" spans="1:7">
      <c r="A18094" s="32">
        <v>2018</v>
      </c>
      <c r="B18094" s="32">
        <v>1915</v>
      </c>
      <c r="C18094" s="33" t="s">
        <v>363</v>
      </c>
      <c r="D18094" s="33" t="s">
        <v>354</v>
      </c>
      <c r="E18094" s="34">
        <v>65622</v>
      </c>
      <c r="F18094" s="35">
        <v>18.058</v>
      </c>
      <c r="G18094" s="34">
        <v>224.1</v>
      </c>
    </row>
    <row r="18095" spans="1:7">
      <c r="A18095" s="32">
        <v>2018</v>
      </c>
      <c r="B18095" s="32">
        <v>1915</v>
      </c>
      <c r="C18095" s="33" t="s">
        <v>363</v>
      </c>
      <c r="D18095" s="33" t="s">
        <v>354</v>
      </c>
      <c r="E18095" s="34">
        <v>26145</v>
      </c>
      <c r="F18095" s="35">
        <v>18.059000000000001</v>
      </c>
      <c r="G18095" s="34">
        <v>223.4</v>
      </c>
    </row>
    <row r="18096" spans="1:7">
      <c r="A18096" s="32">
        <v>2018</v>
      </c>
      <c r="B18096" s="32">
        <v>1915</v>
      </c>
      <c r="C18096" s="33" t="s">
        <v>363</v>
      </c>
      <c r="D18096" s="33" t="s">
        <v>354</v>
      </c>
      <c r="E18096" s="34">
        <v>13126</v>
      </c>
      <c r="F18096" s="35">
        <v>17.68</v>
      </c>
      <c r="G18096" s="34">
        <v>226.3</v>
      </c>
    </row>
    <row r="18097" spans="1:7">
      <c r="A18097" s="32">
        <v>2018</v>
      </c>
      <c r="B18097" s="32">
        <v>1915</v>
      </c>
      <c r="C18097" s="33" t="s">
        <v>563</v>
      </c>
      <c r="D18097" s="33" t="s">
        <v>564</v>
      </c>
      <c r="E18097" s="34">
        <v>7868</v>
      </c>
      <c r="F18097" s="35">
        <v>1.077</v>
      </c>
      <c r="G18097" s="34">
        <v>346.8</v>
      </c>
    </row>
    <row r="18098" spans="1:7">
      <c r="A18098" s="32">
        <v>2018</v>
      </c>
      <c r="B18098" s="32">
        <v>1927</v>
      </c>
      <c r="C18098" s="33" t="s">
        <v>563</v>
      </c>
      <c r="D18098" s="33" t="s">
        <v>564</v>
      </c>
      <c r="E18098" s="34">
        <v>2030083</v>
      </c>
      <c r="F18098" s="35">
        <v>1.0920000000000001</v>
      </c>
      <c r="G18098" s="34">
        <v>302.7</v>
      </c>
    </row>
    <row r="18099" spans="1:7">
      <c r="A18099" s="32">
        <v>2018</v>
      </c>
      <c r="B18099" s="32">
        <v>1943</v>
      </c>
      <c r="C18099" s="33" t="s">
        <v>363</v>
      </c>
      <c r="D18099" s="33" t="s">
        <v>354</v>
      </c>
      <c r="E18099" s="34">
        <v>25580</v>
      </c>
      <c r="F18099" s="35">
        <v>18.251000000000001</v>
      </c>
      <c r="G18099" s="34">
        <v>229.4</v>
      </c>
    </row>
    <row r="18100" spans="1:7">
      <c r="A18100" s="32">
        <v>2018</v>
      </c>
      <c r="B18100" s="32">
        <v>1943</v>
      </c>
      <c r="C18100" s="33" t="s">
        <v>565</v>
      </c>
      <c r="D18100" s="33" t="s">
        <v>566</v>
      </c>
      <c r="E18100" s="34">
        <v>236</v>
      </c>
      <c r="F18100" s="35">
        <v>6</v>
      </c>
      <c r="G18100" s="34">
        <v>1728.6</v>
      </c>
    </row>
    <row r="18101" spans="1:7">
      <c r="A18101" s="32">
        <v>2018</v>
      </c>
      <c r="B18101" s="32">
        <v>2039</v>
      </c>
      <c r="C18101" s="33" t="s">
        <v>563</v>
      </c>
      <c r="D18101" s="33" t="s">
        <v>564</v>
      </c>
      <c r="E18101" s="34">
        <v>76881</v>
      </c>
      <c r="F18101" s="35">
        <v>1</v>
      </c>
      <c r="G18101" s="34">
        <v>294.39999999999998</v>
      </c>
    </row>
    <row r="18102" spans="1:7">
      <c r="A18102" s="32">
        <v>2018</v>
      </c>
      <c r="B18102" s="32">
        <v>2039</v>
      </c>
      <c r="C18102" s="33" t="s">
        <v>563</v>
      </c>
      <c r="D18102" s="33" t="s">
        <v>564</v>
      </c>
      <c r="E18102" s="34">
        <v>2915</v>
      </c>
      <c r="F18102" s="35">
        <v>1</v>
      </c>
      <c r="G18102" s="34">
        <v>363</v>
      </c>
    </row>
    <row r="18103" spans="1:7">
      <c r="A18103" s="32">
        <v>2018</v>
      </c>
      <c r="B18103" s="32">
        <v>2049</v>
      </c>
      <c r="C18103" s="33" t="s">
        <v>563</v>
      </c>
      <c r="D18103" s="33" t="s">
        <v>564</v>
      </c>
      <c r="E18103" s="34">
        <v>1719458</v>
      </c>
      <c r="F18103" s="35">
        <v>1.0189999999999999</v>
      </c>
      <c r="G18103" s="34">
        <v>334.8</v>
      </c>
    </row>
    <row r="18104" spans="1:7">
      <c r="A18104" s="32">
        <v>2018</v>
      </c>
      <c r="B18104" s="32">
        <v>2050</v>
      </c>
      <c r="C18104" s="33" t="s">
        <v>563</v>
      </c>
      <c r="D18104" s="33" t="s">
        <v>564</v>
      </c>
      <c r="E18104" s="34">
        <v>2169410</v>
      </c>
      <c r="F18104" s="35">
        <v>1.0429999999999999</v>
      </c>
      <c r="G18104" s="34">
        <v>276.89999999999998</v>
      </c>
    </row>
    <row r="18105" spans="1:7">
      <c r="A18105" s="32">
        <v>2018</v>
      </c>
      <c r="B18105" s="32">
        <v>2053</v>
      </c>
      <c r="C18105" s="33" t="s">
        <v>565</v>
      </c>
      <c r="D18105" s="33" t="s">
        <v>566</v>
      </c>
      <c r="E18105" s="34">
        <v>54</v>
      </c>
      <c r="F18105" s="35">
        <v>5.9</v>
      </c>
      <c r="G18105" s="34">
        <v>1724.4</v>
      </c>
    </row>
    <row r="18106" spans="1:7">
      <c r="A18106" s="32">
        <v>2018</v>
      </c>
      <c r="B18106" s="32">
        <v>2053</v>
      </c>
      <c r="C18106" s="33" t="s">
        <v>563</v>
      </c>
      <c r="D18106" s="33" t="s">
        <v>564</v>
      </c>
      <c r="E18106" s="34">
        <v>225488</v>
      </c>
      <c r="F18106" s="35">
        <v>1.016</v>
      </c>
      <c r="G18106" s="34">
        <v>287.39999999999998</v>
      </c>
    </row>
    <row r="18107" spans="1:7">
      <c r="A18107" s="32">
        <v>2018</v>
      </c>
      <c r="B18107" s="32">
        <v>2070</v>
      </c>
      <c r="C18107" s="33" t="s">
        <v>563</v>
      </c>
      <c r="D18107" s="33" t="s">
        <v>564</v>
      </c>
      <c r="E18107" s="34">
        <v>721248</v>
      </c>
      <c r="F18107" s="35">
        <v>1.0329999999999999</v>
      </c>
      <c r="G18107" s="34">
        <v>331.6</v>
      </c>
    </row>
    <row r="18108" spans="1:7">
      <c r="A18108" s="32">
        <v>2018</v>
      </c>
      <c r="B18108" s="32">
        <v>2076</v>
      </c>
      <c r="C18108" s="33" t="s">
        <v>565</v>
      </c>
      <c r="D18108" s="33" t="s">
        <v>566</v>
      </c>
      <c r="E18108" s="34">
        <v>530</v>
      </c>
      <c r="F18108" s="35">
        <v>5.85</v>
      </c>
      <c r="G18108" s="34">
        <v>1693.7</v>
      </c>
    </row>
    <row r="18109" spans="1:7">
      <c r="A18109" s="32">
        <v>2018</v>
      </c>
      <c r="B18109" s="32">
        <v>2076</v>
      </c>
      <c r="C18109" s="33" t="s">
        <v>565</v>
      </c>
      <c r="D18109" s="33" t="s">
        <v>566</v>
      </c>
      <c r="E18109" s="34">
        <v>351</v>
      </c>
      <c r="F18109" s="35">
        <v>5.85</v>
      </c>
      <c r="G18109" s="34">
        <v>1676.5</v>
      </c>
    </row>
    <row r="18110" spans="1:7">
      <c r="A18110" s="32">
        <v>2018</v>
      </c>
      <c r="B18110" s="32">
        <v>2076</v>
      </c>
      <c r="C18110" s="33" t="s">
        <v>363</v>
      </c>
      <c r="D18110" s="33" t="s">
        <v>354</v>
      </c>
      <c r="E18110" s="34">
        <v>46046</v>
      </c>
      <c r="F18110" s="35">
        <v>17.79</v>
      </c>
      <c r="G18110" s="34">
        <v>210.9</v>
      </c>
    </row>
    <row r="18111" spans="1:7">
      <c r="A18111" s="32">
        <v>2018</v>
      </c>
      <c r="B18111" s="32">
        <v>2076</v>
      </c>
      <c r="C18111" s="33" t="s">
        <v>363</v>
      </c>
      <c r="D18111" s="33" t="s">
        <v>354</v>
      </c>
      <c r="E18111" s="34">
        <v>15358</v>
      </c>
      <c r="F18111" s="35">
        <v>17.760000000000002</v>
      </c>
      <c r="G18111" s="34">
        <v>210.7</v>
      </c>
    </row>
    <row r="18112" spans="1:7">
      <c r="A18112" s="32">
        <v>2018</v>
      </c>
      <c r="B18112" s="32">
        <v>2079</v>
      </c>
      <c r="C18112" s="33" t="s">
        <v>563</v>
      </c>
      <c r="D18112" s="33" t="s">
        <v>564</v>
      </c>
      <c r="E18112" s="34">
        <v>166823</v>
      </c>
      <c r="F18112" s="35">
        <v>1</v>
      </c>
      <c r="G18112" s="34">
        <v>303.39999999999998</v>
      </c>
    </row>
    <row r="18113" spans="1:7">
      <c r="A18113" s="32">
        <v>2018</v>
      </c>
      <c r="B18113" s="32">
        <v>2079</v>
      </c>
      <c r="C18113" s="33" t="s">
        <v>563</v>
      </c>
      <c r="D18113" s="33" t="s">
        <v>564</v>
      </c>
      <c r="E18113" s="34">
        <v>108378</v>
      </c>
      <c r="F18113" s="35">
        <v>1</v>
      </c>
      <c r="G18113" s="34">
        <v>302.89999999999998</v>
      </c>
    </row>
    <row r="18114" spans="1:7">
      <c r="A18114" s="32">
        <v>2018</v>
      </c>
      <c r="B18114" s="32">
        <v>2079</v>
      </c>
      <c r="C18114" s="33" t="s">
        <v>563</v>
      </c>
      <c r="D18114" s="33" t="s">
        <v>564</v>
      </c>
      <c r="E18114" s="34">
        <v>4246</v>
      </c>
      <c r="F18114" s="35">
        <v>1</v>
      </c>
      <c r="G18114" s="34">
        <v>377.4</v>
      </c>
    </row>
    <row r="18115" spans="1:7">
      <c r="A18115" s="32">
        <v>2018</v>
      </c>
      <c r="B18115" s="32">
        <v>2079</v>
      </c>
      <c r="C18115" s="33" t="s">
        <v>563</v>
      </c>
      <c r="D18115" s="33" t="s">
        <v>564</v>
      </c>
      <c r="E18115" s="34">
        <v>34670</v>
      </c>
      <c r="F18115" s="35">
        <v>1</v>
      </c>
      <c r="G18115" s="34">
        <v>452.5</v>
      </c>
    </row>
    <row r="18116" spans="1:7">
      <c r="A18116" s="32">
        <v>2018</v>
      </c>
      <c r="B18116" s="32">
        <v>2079</v>
      </c>
      <c r="C18116" s="33" t="s">
        <v>363</v>
      </c>
      <c r="D18116" s="33" t="s">
        <v>354</v>
      </c>
      <c r="E18116" s="34">
        <v>121</v>
      </c>
      <c r="F18116" s="35">
        <v>17.7</v>
      </c>
      <c r="G18116" s="34">
        <v>158</v>
      </c>
    </row>
    <row r="18117" spans="1:7">
      <c r="A18117" s="32">
        <v>2018</v>
      </c>
      <c r="B18117" s="32">
        <v>2079</v>
      </c>
      <c r="C18117" s="33" t="s">
        <v>363</v>
      </c>
      <c r="D18117" s="33" t="s">
        <v>354</v>
      </c>
      <c r="E18117" s="34">
        <v>16435</v>
      </c>
      <c r="F18117" s="35">
        <v>17.690000000000001</v>
      </c>
      <c r="G18117" s="34">
        <v>159.9</v>
      </c>
    </row>
    <row r="18118" spans="1:7">
      <c r="A18118" s="32">
        <v>2018</v>
      </c>
      <c r="B18118" s="32">
        <v>2079</v>
      </c>
      <c r="C18118" s="33" t="s">
        <v>363</v>
      </c>
      <c r="D18118" s="33" t="s">
        <v>354</v>
      </c>
      <c r="E18118" s="34">
        <v>32216</v>
      </c>
      <c r="F18118" s="35">
        <v>17.54</v>
      </c>
      <c r="G18118" s="34">
        <v>162.1</v>
      </c>
    </row>
    <row r="18119" spans="1:7">
      <c r="A18119" s="32">
        <v>2018</v>
      </c>
      <c r="B18119" s="32">
        <v>2079</v>
      </c>
      <c r="C18119" s="33" t="s">
        <v>363</v>
      </c>
      <c r="D18119" s="33" t="s">
        <v>354</v>
      </c>
      <c r="E18119" s="34">
        <v>82056</v>
      </c>
      <c r="F18119" s="35">
        <v>18.14</v>
      </c>
      <c r="G18119" s="34">
        <v>157.69999999999999</v>
      </c>
    </row>
    <row r="18120" spans="1:7">
      <c r="A18120" s="32">
        <v>2018</v>
      </c>
      <c r="B18120" s="32">
        <v>2080</v>
      </c>
      <c r="C18120" s="33" t="s">
        <v>363</v>
      </c>
      <c r="D18120" s="33" t="s">
        <v>354</v>
      </c>
      <c r="E18120" s="34">
        <v>16148</v>
      </c>
      <c r="F18120" s="35">
        <v>17.7</v>
      </c>
      <c r="G18120" s="34">
        <v>211.2</v>
      </c>
    </row>
    <row r="18121" spans="1:7">
      <c r="A18121" s="32">
        <v>2018</v>
      </c>
      <c r="B18121" s="32">
        <v>2080</v>
      </c>
      <c r="C18121" s="33" t="s">
        <v>565</v>
      </c>
      <c r="D18121" s="33" t="s">
        <v>566</v>
      </c>
      <c r="E18121" s="34">
        <v>1591</v>
      </c>
      <c r="F18121" s="35">
        <v>5.81</v>
      </c>
      <c r="G18121" s="34">
        <v>1684.7</v>
      </c>
    </row>
    <row r="18122" spans="1:7">
      <c r="A18122" s="32">
        <v>2018</v>
      </c>
      <c r="B18122" s="32">
        <v>2080</v>
      </c>
      <c r="C18122" s="33" t="s">
        <v>363</v>
      </c>
      <c r="D18122" s="33" t="s">
        <v>354</v>
      </c>
      <c r="E18122" s="34">
        <v>15092</v>
      </c>
      <c r="F18122" s="35">
        <v>17.100000000000001</v>
      </c>
      <c r="G18122" s="34">
        <v>207.3</v>
      </c>
    </row>
    <row r="18123" spans="1:7">
      <c r="A18123" s="32">
        <v>2018</v>
      </c>
      <c r="B18123" s="32">
        <v>2080</v>
      </c>
      <c r="C18123" s="33" t="s">
        <v>363</v>
      </c>
      <c r="D18123" s="33" t="s">
        <v>354</v>
      </c>
      <c r="E18123" s="34">
        <v>15123</v>
      </c>
      <c r="F18123" s="35">
        <v>17.77</v>
      </c>
      <c r="G18123" s="34">
        <v>207.5</v>
      </c>
    </row>
    <row r="18124" spans="1:7">
      <c r="A18124" s="32">
        <v>2018</v>
      </c>
      <c r="B18124" s="32">
        <v>2080</v>
      </c>
      <c r="C18124" s="33" t="s">
        <v>363</v>
      </c>
      <c r="D18124" s="33" t="s">
        <v>354</v>
      </c>
      <c r="E18124" s="34">
        <v>15194</v>
      </c>
      <c r="F18124" s="35">
        <v>17.28</v>
      </c>
      <c r="G18124" s="34">
        <v>217</v>
      </c>
    </row>
    <row r="18125" spans="1:7">
      <c r="A18125" s="32">
        <v>2018</v>
      </c>
      <c r="B18125" s="32">
        <v>2081</v>
      </c>
      <c r="C18125" s="33" t="s">
        <v>565</v>
      </c>
      <c r="D18125" s="33" t="s">
        <v>566</v>
      </c>
      <c r="E18125" s="34">
        <v>1644</v>
      </c>
      <c r="F18125" s="35">
        <v>5.75</v>
      </c>
      <c r="G18125" s="34">
        <v>1681</v>
      </c>
    </row>
    <row r="18126" spans="1:7">
      <c r="A18126" s="32">
        <v>2018</v>
      </c>
      <c r="B18126" s="32">
        <v>2094</v>
      </c>
      <c r="C18126" s="33" t="s">
        <v>363</v>
      </c>
      <c r="D18126" s="33" t="s">
        <v>354</v>
      </c>
      <c r="E18126" s="34">
        <v>13058</v>
      </c>
      <c r="F18126" s="35">
        <v>17.690000000000001</v>
      </c>
      <c r="G18126" s="34">
        <v>169.3</v>
      </c>
    </row>
    <row r="18127" spans="1:7">
      <c r="A18127" s="32">
        <v>2018</v>
      </c>
      <c r="B18127" s="32">
        <v>2094</v>
      </c>
      <c r="C18127" s="33" t="s">
        <v>363</v>
      </c>
      <c r="D18127" s="33" t="s">
        <v>354</v>
      </c>
      <c r="E18127" s="34">
        <v>25886</v>
      </c>
      <c r="F18127" s="35">
        <v>17.829999999999998</v>
      </c>
      <c r="G18127" s="34">
        <v>159.5</v>
      </c>
    </row>
    <row r="18128" spans="1:7">
      <c r="A18128" s="32">
        <v>2018</v>
      </c>
      <c r="B18128" s="32">
        <v>2094</v>
      </c>
      <c r="C18128" s="33" t="s">
        <v>363</v>
      </c>
      <c r="D18128" s="33" t="s">
        <v>354</v>
      </c>
      <c r="E18128" s="34">
        <v>78305</v>
      </c>
      <c r="F18128" s="35">
        <v>17.91</v>
      </c>
      <c r="G18128" s="34">
        <v>161.69999999999999</v>
      </c>
    </row>
    <row r="18129" spans="1:7">
      <c r="A18129" s="32">
        <v>2018</v>
      </c>
      <c r="B18129" s="32">
        <v>2098</v>
      </c>
      <c r="C18129" s="33" t="s">
        <v>563</v>
      </c>
      <c r="D18129" s="33" t="s">
        <v>564</v>
      </c>
      <c r="E18129" s="34">
        <v>215124</v>
      </c>
      <c r="F18129" s="35">
        <v>1</v>
      </c>
      <c r="G18129" s="34">
        <v>254</v>
      </c>
    </row>
    <row r="18130" spans="1:7">
      <c r="A18130" s="32">
        <v>2018</v>
      </c>
      <c r="B18130" s="32">
        <v>2098</v>
      </c>
      <c r="C18130" s="33" t="s">
        <v>565</v>
      </c>
      <c r="D18130" s="33" t="s">
        <v>566</v>
      </c>
      <c r="E18130" s="34">
        <v>1698</v>
      </c>
      <c r="F18130" s="35">
        <v>5.8</v>
      </c>
      <c r="G18130" s="34">
        <v>1698.7</v>
      </c>
    </row>
    <row r="18131" spans="1:7">
      <c r="A18131" s="32">
        <v>2018</v>
      </c>
      <c r="B18131" s="32">
        <v>2098</v>
      </c>
      <c r="C18131" s="33" t="s">
        <v>363</v>
      </c>
      <c r="D18131" s="33" t="s">
        <v>354</v>
      </c>
      <c r="E18131" s="34">
        <v>13433</v>
      </c>
      <c r="F18131" s="35">
        <v>17.93</v>
      </c>
      <c r="G18131" s="34">
        <v>200.9</v>
      </c>
    </row>
    <row r="18132" spans="1:7">
      <c r="A18132" s="32">
        <v>2018</v>
      </c>
      <c r="B18132" s="32">
        <v>2103</v>
      </c>
      <c r="C18132" s="33" t="s">
        <v>565</v>
      </c>
      <c r="D18132" s="33" t="s">
        <v>566</v>
      </c>
      <c r="E18132" s="34">
        <v>885</v>
      </c>
      <c r="F18132" s="35">
        <v>5.7539999999999996</v>
      </c>
      <c r="G18132" s="34">
        <v>1635.5</v>
      </c>
    </row>
    <row r="18133" spans="1:7">
      <c r="A18133" s="32">
        <v>2018</v>
      </c>
      <c r="B18133" s="32">
        <v>2103</v>
      </c>
      <c r="C18133" s="33" t="s">
        <v>363</v>
      </c>
      <c r="D18133" s="33" t="s">
        <v>354</v>
      </c>
      <c r="E18133" s="34">
        <v>333510</v>
      </c>
      <c r="F18133" s="35">
        <v>17.63</v>
      </c>
      <c r="G18133" s="34">
        <v>182.4</v>
      </c>
    </row>
    <row r="18134" spans="1:7">
      <c r="A18134" s="32">
        <v>2018</v>
      </c>
      <c r="B18134" s="32">
        <v>2103</v>
      </c>
      <c r="C18134" s="33" t="s">
        <v>363</v>
      </c>
      <c r="D18134" s="33" t="s">
        <v>354</v>
      </c>
      <c r="E18134" s="34">
        <v>200401</v>
      </c>
      <c r="F18134" s="35">
        <v>17.54</v>
      </c>
      <c r="G18134" s="34">
        <v>175.5</v>
      </c>
    </row>
    <row r="18135" spans="1:7">
      <c r="A18135" s="32">
        <v>2018</v>
      </c>
      <c r="B18135" s="32">
        <v>2103</v>
      </c>
      <c r="C18135" s="33" t="s">
        <v>363</v>
      </c>
      <c r="D18135" s="33" t="s">
        <v>354</v>
      </c>
      <c r="E18135" s="34">
        <v>270233</v>
      </c>
      <c r="F18135" s="35">
        <v>17.93</v>
      </c>
      <c r="G18135" s="34">
        <v>145.80000000000001</v>
      </c>
    </row>
    <row r="18136" spans="1:7">
      <c r="A18136" s="32">
        <v>2018</v>
      </c>
      <c r="B18136" s="32">
        <v>2104</v>
      </c>
      <c r="C18136" s="33" t="s">
        <v>363</v>
      </c>
      <c r="D18136" s="33" t="s">
        <v>354</v>
      </c>
      <c r="E18136" s="34">
        <v>15830</v>
      </c>
      <c r="F18136" s="35">
        <v>17.77</v>
      </c>
      <c r="G18136" s="34">
        <v>165.4</v>
      </c>
    </row>
    <row r="18137" spans="1:7">
      <c r="A18137" s="32">
        <v>2018</v>
      </c>
      <c r="B18137" s="32">
        <v>2104</v>
      </c>
      <c r="C18137" s="33" t="s">
        <v>363</v>
      </c>
      <c r="D18137" s="33" t="s">
        <v>354</v>
      </c>
      <c r="E18137" s="34">
        <v>156761</v>
      </c>
      <c r="F18137" s="35">
        <v>18.02</v>
      </c>
      <c r="G18137" s="34">
        <v>158.1</v>
      </c>
    </row>
    <row r="18138" spans="1:7">
      <c r="A18138" s="32">
        <v>2018</v>
      </c>
      <c r="B18138" s="32">
        <v>2104</v>
      </c>
      <c r="C18138" s="33" t="s">
        <v>563</v>
      </c>
      <c r="D18138" s="33" t="s">
        <v>564</v>
      </c>
      <c r="E18138" s="34">
        <v>108100</v>
      </c>
      <c r="F18138" s="35">
        <v>1.022</v>
      </c>
      <c r="G18138" s="34">
        <v>295.10000000000002</v>
      </c>
    </row>
    <row r="18139" spans="1:7">
      <c r="A18139" s="32">
        <v>2018</v>
      </c>
      <c r="B18139" s="32">
        <v>2107</v>
      </c>
      <c r="C18139" s="33" t="s">
        <v>565</v>
      </c>
      <c r="D18139" s="33" t="s">
        <v>566</v>
      </c>
      <c r="E18139" s="34">
        <v>173</v>
      </c>
      <c r="F18139" s="35">
        <v>5.7539999999999996</v>
      </c>
      <c r="G18139" s="34">
        <v>1610</v>
      </c>
    </row>
    <row r="18140" spans="1:7">
      <c r="A18140" s="32">
        <v>2018</v>
      </c>
      <c r="B18140" s="32">
        <v>2107</v>
      </c>
      <c r="C18140" s="33" t="s">
        <v>363</v>
      </c>
      <c r="D18140" s="33" t="s">
        <v>354</v>
      </c>
      <c r="E18140" s="34">
        <v>64995</v>
      </c>
      <c r="F18140" s="35">
        <v>17.63</v>
      </c>
      <c r="G18140" s="34">
        <v>210.2</v>
      </c>
    </row>
    <row r="18141" spans="1:7">
      <c r="A18141" s="32">
        <v>2018</v>
      </c>
      <c r="B18141" s="32">
        <v>2107</v>
      </c>
      <c r="C18141" s="33" t="s">
        <v>363</v>
      </c>
      <c r="D18141" s="33" t="s">
        <v>354</v>
      </c>
      <c r="E18141" s="34">
        <v>16158</v>
      </c>
      <c r="F18141" s="35">
        <v>17.8</v>
      </c>
      <c r="G18141" s="34">
        <v>184.8</v>
      </c>
    </row>
    <row r="18142" spans="1:7">
      <c r="A18142" s="32">
        <v>2018</v>
      </c>
      <c r="B18142" s="32">
        <v>2107</v>
      </c>
      <c r="C18142" s="33" t="s">
        <v>363</v>
      </c>
      <c r="D18142" s="33" t="s">
        <v>354</v>
      </c>
      <c r="E18142" s="34">
        <v>65030</v>
      </c>
      <c r="F18142" s="35">
        <v>17.64</v>
      </c>
      <c r="G18142" s="34">
        <v>217.7</v>
      </c>
    </row>
    <row r="18143" spans="1:7">
      <c r="A18143" s="32">
        <v>2018</v>
      </c>
      <c r="B18143" s="32">
        <v>2107</v>
      </c>
      <c r="C18143" s="33" t="s">
        <v>353</v>
      </c>
      <c r="D18143" s="33" t="s">
        <v>354</v>
      </c>
      <c r="E18143" s="34">
        <v>32456</v>
      </c>
      <c r="F18143" s="35">
        <v>21.91</v>
      </c>
      <c r="G18143" s="34">
        <v>157.4</v>
      </c>
    </row>
    <row r="18144" spans="1:7">
      <c r="A18144" s="32">
        <v>2018</v>
      </c>
      <c r="B18144" s="32">
        <v>2107</v>
      </c>
      <c r="C18144" s="33" t="s">
        <v>353</v>
      </c>
      <c r="D18144" s="33" t="s">
        <v>354</v>
      </c>
      <c r="E18144" s="34">
        <v>16172</v>
      </c>
      <c r="F18144" s="35">
        <v>22.48</v>
      </c>
      <c r="G18144" s="34">
        <v>161.5</v>
      </c>
    </row>
    <row r="18145" spans="1:7">
      <c r="A18145" s="32">
        <v>2018</v>
      </c>
      <c r="B18145" s="32">
        <v>2107</v>
      </c>
      <c r="C18145" s="33" t="s">
        <v>363</v>
      </c>
      <c r="D18145" s="33" t="s">
        <v>354</v>
      </c>
      <c r="E18145" s="34">
        <v>32347</v>
      </c>
      <c r="F18145" s="35">
        <v>17.96</v>
      </c>
      <c r="G18145" s="34">
        <v>176.5</v>
      </c>
    </row>
    <row r="18146" spans="1:7">
      <c r="A18146" s="32">
        <v>2018</v>
      </c>
      <c r="B18146" s="32">
        <v>2161</v>
      </c>
      <c r="C18146" s="33" t="s">
        <v>563</v>
      </c>
      <c r="D18146" s="33" t="s">
        <v>564</v>
      </c>
      <c r="E18146" s="34">
        <v>229990</v>
      </c>
      <c r="F18146" s="35">
        <v>1.034</v>
      </c>
      <c r="G18146" s="34">
        <v>268.2</v>
      </c>
    </row>
    <row r="18147" spans="1:7">
      <c r="A18147" s="32">
        <v>2018</v>
      </c>
      <c r="B18147" s="32">
        <v>2167</v>
      </c>
      <c r="C18147" s="33" t="s">
        <v>363</v>
      </c>
      <c r="D18147" s="33" t="s">
        <v>354</v>
      </c>
      <c r="E18147" s="34">
        <v>344194</v>
      </c>
      <c r="F18147" s="35">
        <v>17.46</v>
      </c>
      <c r="G18147" s="34">
        <v>196.4</v>
      </c>
    </row>
    <row r="18148" spans="1:7">
      <c r="A18148" s="32">
        <v>2018</v>
      </c>
      <c r="B18148" s="32">
        <v>2167</v>
      </c>
      <c r="C18148" s="33" t="s">
        <v>565</v>
      </c>
      <c r="D18148" s="33" t="s">
        <v>566</v>
      </c>
      <c r="E18148" s="34">
        <v>704</v>
      </c>
      <c r="F18148" s="35">
        <v>5.88</v>
      </c>
      <c r="G18148" s="34">
        <v>1772.8</v>
      </c>
    </row>
    <row r="18149" spans="1:7">
      <c r="A18149" s="32">
        <v>2018</v>
      </c>
      <c r="B18149" s="32">
        <v>2168</v>
      </c>
      <c r="C18149" s="33" t="s">
        <v>363</v>
      </c>
      <c r="D18149" s="33" t="s">
        <v>354</v>
      </c>
      <c r="E18149" s="34">
        <v>363094</v>
      </c>
      <c r="F18149" s="35">
        <v>17.489999999999998</v>
      </c>
      <c r="G18149" s="34">
        <v>191.4</v>
      </c>
    </row>
    <row r="18150" spans="1:7">
      <c r="A18150" s="32">
        <v>2018</v>
      </c>
      <c r="B18150" s="32">
        <v>2240</v>
      </c>
      <c r="C18150" s="33" t="s">
        <v>363</v>
      </c>
      <c r="D18150" s="33" t="s">
        <v>354</v>
      </c>
      <c r="E18150" s="34">
        <v>16992</v>
      </c>
      <c r="F18150" s="35">
        <v>17.64</v>
      </c>
      <c r="G18150" s="34">
        <v>163.6</v>
      </c>
    </row>
    <row r="18151" spans="1:7">
      <c r="A18151" s="32">
        <v>2018</v>
      </c>
      <c r="B18151" s="32">
        <v>2240</v>
      </c>
      <c r="C18151" s="33" t="s">
        <v>563</v>
      </c>
      <c r="D18151" s="33" t="s">
        <v>564</v>
      </c>
      <c r="E18151" s="34">
        <v>35116</v>
      </c>
      <c r="F18151" s="35">
        <v>1.07</v>
      </c>
      <c r="G18151" s="34">
        <v>297.39999999999998</v>
      </c>
    </row>
    <row r="18152" spans="1:7">
      <c r="A18152" s="32">
        <v>2018</v>
      </c>
      <c r="B18152" s="32">
        <v>2240</v>
      </c>
      <c r="C18152" s="33" t="s">
        <v>363</v>
      </c>
      <c r="D18152" s="33" t="s">
        <v>354</v>
      </c>
      <c r="E18152" s="34">
        <v>4227</v>
      </c>
      <c r="F18152" s="35">
        <v>18.09</v>
      </c>
      <c r="G18152" s="34">
        <v>163.30000000000001</v>
      </c>
    </row>
    <row r="18153" spans="1:7">
      <c r="A18153" s="32">
        <v>2018</v>
      </c>
      <c r="B18153" s="32">
        <v>2240</v>
      </c>
      <c r="C18153" s="33" t="s">
        <v>363</v>
      </c>
      <c r="D18153" s="33" t="s">
        <v>354</v>
      </c>
      <c r="E18153" s="34">
        <v>9813</v>
      </c>
      <c r="F18153" s="35">
        <v>17.100000000000001</v>
      </c>
      <c r="G18153" s="34">
        <v>159.69999999999999</v>
      </c>
    </row>
    <row r="18154" spans="1:7">
      <c r="A18154" s="32">
        <v>2018</v>
      </c>
      <c r="B18154" s="32">
        <v>2277</v>
      </c>
      <c r="C18154" s="33" t="s">
        <v>563</v>
      </c>
      <c r="D18154" s="33" t="s">
        <v>564</v>
      </c>
      <c r="E18154" s="34">
        <v>1629</v>
      </c>
      <c r="F18154" s="35">
        <v>1.085</v>
      </c>
      <c r="G18154" s="34">
        <v>325.3</v>
      </c>
    </row>
    <row r="18155" spans="1:7">
      <c r="A18155" s="32">
        <v>2018</v>
      </c>
      <c r="B18155" s="32">
        <v>2277</v>
      </c>
      <c r="C18155" s="33" t="s">
        <v>363</v>
      </c>
      <c r="D18155" s="33" t="s">
        <v>354</v>
      </c>
      <c r="E18155" s="34">
        <v>73361</v>
      </c>
      <c r="F18155" s="35">
        <v>17.170000000000002</v>
      </c>
      <c r="G18155" s="34">
        <v>145</v>
      </c>
    </row>
    <row r="18156" spans="1:7">
      <c r="A18156" s="32">
        <v>2018</v>
      </c>
      <c r="B18156" s="32">
        <v>2291</v>
      </c>
      <c r="C18156" s="33" t="s">
        <v>363</v>
      </c>
      <c r="D18156" s="33" t="s">
        <v>354</v>
      </c>
      <c r="E18156" s="34">
        <v>93898</v>
      </c>
      <c r="F18156" s="35">
        <v>16.98</v>
      </c>
      <c r="G18156" s="34">
        <v>127.9</v>
      </c>
    </row>
    <row r="18157" spans="1:7">
      <c r="A18157" s="32">
        <v>2018</v>
      </c>
      <c r="B18157" s="32">
        <v>2291</v>
      </c>
      <c r="C18157" s="33" t="s">
        <v>563</v>
      </c>
      <c r="D18157" s="33" t="s">
        <v>564</v>
      </c>
      <c r="E18157" s="34">
        <v>534</v>
      </c>
      <c r="F18157" s="35">
        <v>1.0469999999999999</v>
      </c>
      <c r="G18157" s="34">
        <v>348</v>
      </c>
    </row>
    <row r="18158" spans="1:7">
      <c r="A18158" s="32">
        <v>2018</v>
      </c>
      <c r="B18158" s="32">
        <v>2291</v>
      </c>
      <c r="C18158" s="33" t="s">
        <v>563</v>
      </c>
      <c r="D18158" s="33" t="s">
        <v>564</v>
      </c>
      <c r="E18158" s="34">
        <v>1966</v>
      </c>
      <c r="F18158" s="35">
        <v>1.0469999999999999</v>
      </c>
      <c r="G18158" s="34">
        <v>348</v>
      </c>
    </row>
    <row r="18159" spans="1:7">
      <c r="A18159" s="32">
        <v>2018</v>
      </c>
      <c r="B18159" s="32">
        <v>2292</v>
      </c>
      <c r="C18159" s="33" t="s">
        <v>563</v>
      </c>
      <c r="D18159" s="33" t="s">
        <v>564</v>
      </c>
      <c r="E18159" s="34">
        <v>206165</v>
      </c>
      <c r="F18159" s="35">
        <v>1.044</v>
      </c>
      <c r="G18159" s="34">
        <v>300.8</v>
      </c>
    </row>
    <row r="18160" spans="1:7">
      <c r="A18160" s="32">
        <v>2018</v>
      </c>
      <c r="B18160" s="32">
        <v>2292</v>
      </c>
      <c r="C18160" s="33" t="s">
        <v>565</v>
      </c>
      <c r="D18160" s="33" t="s">
        <v>566</v>
      </c>
      <c r="E18160" s="34">
        <v>246</v>
      </c>
      <c r="F18160" s="35">
        <v>5.8</v>
      </c>
      <c r="G18160" s="34">
        <v>1888</v>
      </c>
    </row>
    <row r="18161" spans="1:7">
      <c r="A18161" s="32">
        <v>2018</v>
      </c>
      <c r="B18161" s="32">
        <v>2322</v>
      </c>
      <c r="C18161" s="33" t="s">
        <v>563</v>
      </c>
      <c r="D18161" s="33" t="s">
        <v>564</v>
      </c>
      <c r="E18161" s="34">
        <v>2827643</v>
      </c>
      <c r="F18161" s="35">
        <v>1.0369999999999999</v>
      </c>
      <c r="G18161" s="34">
        <v>243.5</v>
      </c>
    </row>
    <row r="18162" spans="1:7">
      <c r="A18162" s="32">
        <v>2018</v>
      </c>
      <c r="B18162" s="32">
        <v>2330</v>
      </c>
      <c r="C18162" s="33" t="s">
        <v>563</v>
      </c>
      <c r="D18162" s="33" t="s">
        <v>564</v>
      </c>
      <c r="E18162" s="34">
        <v>1104549</v>
      </c>
      <c r="F18162" s="35">
        <v>1.0669999999999999</v>
      </c>
      <c r="G18162" s="34">
        <v>236.4</v>
      </c>
    </row>
    <row r="18163" spans="1:7">
      <c r="A18163" s="32">
        <v>2018</v>
      </c>
      <c r="B18163" s="32">
        <v>2336</v>
      </c>
      <c r="C18163" s="33" t="s">
        <v>563</v>
      </c>
      <c r="D18163" s="33" t="s">
        <v>564</v>
      </c>
      <c r="E18163" s="34">
        <v>208204</v>
      </c>
      <c r="F18163" s="35">
        <v>1.0669999999999999</v>
      </c>
      <c r="G18163" s="34">
        <v>538.4</v>
      </c>
    </row>
    <row r="18164" spans="1:7">
      <c r="A18164" s="32">
        <v>2018</v>
      </c>
      <c r="B18164" s="32">
        <v>2336</v>
      </c>
      <c r="C18164" s="33" t="s">
        <v>563</v>
      </c>
      <c r="D18164" s="33" t="s">
        <v>564</v>
      </c>
      <c r="E18164" s="34">
        <v>444149</v>
      </c>
      <c r="F18164" s="35">
        <v>1.044</v>
      </c>
      <c r="G18164" s="34">
        <v>238.5</v>
      </c>
    </row>
    <row r="18165" spans="1:7">
      <c r="A18165" s="32">
        <v>2018</v>
      </c>
      <c r="B18165" s="32">
        <v>2336</v>
      </c>
      <c r="C18165" s="33" t="s">
        <v>563</v>
      </c>
      <c r="D18165" s="33" t="s">
        <v>564</v>
      </c>
      <c r="E18165" s="34">
        <v>873751</v>
      </c>
      <c r="F18165" s="35">
        <v>1.044</v>
      </c>
      <c r="G18165" s="34">
        <v>238.5</v>
      </c>
    </row>
    <row r="18166" spans="1:7">
      <c r="A18166" s="32">
        <v>2018</v>
      </c>
      <c r="B18166" s="32">
        <v>2336</v>
      </c>
      <c r="C18166" s="33" t="s">
        <v>563</v>
      </c>
      <c r="D18166" s="33" t="s">
        <v>564</v>
      </c>
      <c r="E18166" s="34">
        <v>68023</v>
      </c>
      <c r="F18166" s="35">
        <v>1.0669999999999999</v>
      </c>
      <c r="G18166" s="34">
        <v>238.5</v>
      </c>
    </row>
    <row r="18167" spans="1:7">
      <c r="A18167" s="32">
        <v>2018</v>
      </c>
      <c r="B18167" s="32">
        <v>2336</v>
      </c>
      <c r="C18167" s="33" t="s">
        <v>563</v>
      </c>
      <c r="D18167" s="33" t="s">
        <v>564</v>
      </c>
      <c r="E18167" s="34">
        <v>34578</v>
      </c>
      <c r="F18167" s="35">
        <v>1.0669999999999999</v>
      </c>
      <c r="G18167" s="34">
        <v>238.5</v>
      </c>
    </row>
    <row r="18168" spans="1:7">
      <c r="A18168" s="32">
        <v>2018</v>
      </c>
      <c r="B18168" s="32">
        <v>2336</v>
      </c>
      <c r="C18168" s="33" t="s">
        <v>563</v>
      </c>
      <c r="D18168" s="33" t="s">
        <v>564</v>
      </c>
      <c r="E18168" s="34">
        <v>2674357</v>
      </c>
      <c r="F18168" s="35">
        <v>1.044</v>
      </c>
      <c r="G18168" s="34">
        <v>238.4</v>
      </c>
    </row>
    <row r="18169" spans="1:7">
      <c r="A18169" s="32">
        <v>2018</v>
      </c>
      <c r="B18169" s="32">
        <v>2367</v>
      </c>
      <c r="C18169" s="33" t="s">
        <v>563</v>
      </c>
      <c r="D18169" s="33" t="s">
        <v>564</v>
      </c>
      <c r="E18169" s="34">
        <v>750</v>
      </c>
      <c r="F18169" s="35">
        <v>1.05</v>
      </c>
      <c r="G18169" s="34">
        <v>800</v>
      </c>
    </row>
    <row r="18170" spans="1:7">
      <c r="A18170" s="32">
        <v>2018</v>
      </c>
      <c r="B18170" s="32">
        <v>2390</v>
      </c>
      <c r="C18170" s="33" t="s">
        <v>565</v>
      </c>
      <c r="D18170" s="33" t="s">
        <v>566</v>
      </c>
      <c r="E18170" s="34">
        <v>40</v>
      </c>
      <c r="F18170" s="35">
        <v>5.8250000000000002</v>
      </c>
      <c r="G18170" s="34" t="s">
        <v>364</v>
      </c>
    </row>
    <row r="18171" spans="1:7">
      <c r="A18171" s="32">
        <v>2018</v>
      </c>
      <c r="B18171" s="32">
        <v>2390</v>
      </c>
      <c r="C18171" s="33" t="s">
        <v>563</v>
      </c>
      <c r="D18171" s="33" t="s">
        <v>564</v>
      </c>
      <c r="E18171" s="34">
        <v>1874</v>
      </c>
      <c r="F18171" s="35">
        <v>1.028</v>
      </c>
      <c r="G18171" s="34" t="s">
        <v>364</v>
      </c>
    </row>
    <row r="18172" spans="1:7">
      <c r="A18172" s="32">
        <v>2018</v>
      </c>
      <c r="B18172" s="32">
        <v>2393</v>
      </c>
      <c r="C18172" s="33" t="s">
        <v>563</v>
      </c>
      <c r="D18172" s="33" t="s">
        <v>564</v>
      </c>
      <c r="E18172" s="34">
        <v>4503</v>
      </c>
      <c r="F18172" s="35">
        <v>1.03</v>
      </c>
      <c r="G18172" s="34" t="s">
        <v>364</v>
      </c>
    </row>
    <row r="18173" spans="1:7">
      <c r="A18173" s="32">
        <v>2018</v>
      </c>
      <c r="B18173" s="32">
        <v>2393</v>
      </c>
      <c r="C18173" s="33" t="s">
        <v>563</v>
      </c>
      <c r="D18173" s="33" t="s">
        <v>564</v>
      </c>
      <c r="E18173" s="34">
        <v>11106</v>
      </c>
      <c r="F18173" s="35">
        <v>1.03</v>
      </c>
      <c r="G18173" s="34" t="s">
        <v>364</v>
      </c>
    </row>
    <row r="18174" spans="1:7">
      <c r="A18174" s="32">
        <v>2018</v>
      </c>
      <c r="B18174" s="32">
        <v>2398</v>
      </c>
      <c r="C18174" s="33" t="s">
        <v>563</v>
      </c>
      <c r="D18174" s="33" t="s">
        <v>564</v>
      </c>
      <c r="E18174" s="34">
        <v>3738447</v>
      </c>
      <c r="F18174" s="35">
        <v>1.028</v>
      </c>
      <c r="G18174" s="34" t="s">
        <v>364</v>
      </c>
    </row>
    <row r="18175" spans="1:7">
      <c r="A18175" s="32">
        <v>2018</v>
      </c>
      <c r="B18175" s="32">
        <v>2399</v>
      </c>
      <c r="C18175" s="33" t="s">
        <v>563</v>
      </c>
      <c r="D18175" s="33" t="s">
        <v>564</v>
      </c>
      <c r="E18175" s="34">
        <v>41399</v>
      </c>
      <c r="F18175" s="35">
        <v>1.3</v>
      </c>
      <c r="G18175" s="34" t="s">
        <v>364</v>
      </c>
    </row>
    <row r="18176" spans="1:7">
      <c r="A18176" s="32">
        <v>2018</v>
      </c>
      <c r="B18176" s="32">
        <v>2404</v>
      </c>
      <c r="C18176" s="33" t="s">
        <v>563</v>
      </c>
      <c r="D18176" s="33" t="s">
        <v>564</v>
      </c>
      <c r="E18176" s="34">
        <v>362141</v>
      </c>
      <c r="F18176" s="35">
        <v>1.03</v>
      </c>
      <c r="G18176" s="34" t="s">
        <v>364</v>
      </c>
    </row>
    <row r="18177" spans="1:7">
      <c r="A18177" s="32">
        <v>2018</v>
      </c>
      <c r="B18177" s="32">
        <v>2406</v>
      </c>
      <c r="C18177" s="33" t="s">
        <v>563</v>
      </c>
      <c r="D18177" s="33" t="s">
        <v>564</v>
      </c>
      <c r="E18177" s="34">
        <v>5147490</v>
      </c>
      <c r="F18177" s="35">
        <v>1.0289999999999999</v>
      </c>
      <c r="G18177" s="34" t="s">
        <v>364</v>
      </c>
    </row>
    <row r="18178" spans="1:7">
      <c r="A18178" s="32">
        <v>2018</v>
      </c>
      <c r="B18178" s="32">
        <v>2411</v>
      </c>
      <c r="C18178" s="33" t="s">
        <v>563</v>
      </c>
      <c r="D18178" s="33" t="s">
        <v>564</v>
      </c>
      <c r="E18178" s="34">
        <v>1996039</v>
      </c>
      <c r="F18178" s="35">
        <v>1.0429999999999999</v>
      </c>
      <c r="G18178" s="34" t="s">
        <v>364</v>
      </c>
    </row>
    <row r="18179" spans="1:7">
      <c r="A18179" s="32">
        <v>2018</v>
      </c>
      <c r="B18179" s="32">
        <v>2442</v>
      </c>
      <c r="C18179" s="33" t="s">
        <v>563</v>
      </c>
      <c r="D18179" s="33" t="s">
        <v>564</v>
      </c>
      <c r="E18179" s="34">
        <v>9881</v>
      </c>
      <c r="F18179" s="35">
        <v>1.0209999999999999</v>
      </c>
      <c r="G18179" s="34">
        <v>776.1</v>
      </c>
    </row>
    <row r="18180" spans="1:7">
      <c r="A18180" s="32">
        <v>2018</v>
      </c>
      <c r="B18180" s="32">
        <v>2442</v>
      </c>
      <c r="C18180" s="33" t="s">
        <v>363</v>
      </c>
      <c r="D18180" s="33" t="s">
        <v>354</v>
      </c>
      <c r="E18180" s="34">
        <v>532224</v>
      </c>
      <c r="F18180" s="35">
        <v>18.363</v>
      </c>
      <c r="G18180" s="34">
        <v>287.3</v>
      </c>
    </row>
    <row r="18181" spans="1:7">
      <c r="A18181" s="32">
        <v>2018</v>
      </c>
      <c r="B18181" s="32">
        <v>2444</v>
      </c>
      <c r="C18181" s="33" t="s">
        <v>563</v>
      </c>
      <c r="D18181" s="33" t="s">
        <v>564</v>
      </c>
      <c r="E18181" s="34">
        <v>147862</v>
      </c>
      <c r="F18181" s="35">
        <v>1.0589999999999999</v>
      </c>
      <c r="G18181" s="34">
        <v>247</v>
      </c>
    </row>
    <row r="18182" spans="1:7">
      <c r="A18182" s="32">
        <v>2018</v>
      </c>
      <c r="B18182" s="32">
        <v>2444</v>
      </c>
      <c r="C18182" s="33" t="s">
        <v>563</v>
      </c>
      <c r="D18182" s="33" t="s">
        <v>564</v>
      </c>
      <c r="E18182" s="34">
        <v>233962</v>
      </c>
      <c r="F18182" s="35">
        <v>1.0589999999999999</v>
      </c>
      <c r="G18182" s="34">
        <v>212</v>
      </c>
    </row>
    <row r="18183" spans="1:7">
      <c r="A18183" s="32">
        <v>2018</v>
      </c>
      <c r="B18183" s="32">
        <v>2444</v>
      </c>
      <c r="C18183" s="33" t="s">
        <v>563</v>
      </c>
      <c r="D18183" s="33" t="s">
        <v>564</v>
      </c>
      <c r="E18183" s="34">
        <v>89717</v>
      </c>
      <c r="F18183" s="35">
        <v>1.0589999999999999</v>
      </c>
      <c r="G18183" s="34">
        <v>285</v>
      </c>
    </row>
    <row r="18184" spans="1:7">
      <c r="A18184" s="32">
        <v>2018</v>
      </c>
      <c r="B18184" s="32">
        <v>2444</v>
      </c>
      <c r="C18184" s="33" t="s">
        <v>563</v>
      </c>
      <c r="D18184" s="33" t="s">
        <v>564</v>
      </c>
      <c r="E18184" s="34">
        <v>74599</v>
      </c>
      <c r="F18184" s="35">
        <v>1.0589999999999999</v>
      </c>
      <c r="G18184" s="34">
        <v>259</v>
      </c>
    </row>
    <row r="18185" spans="1:7">
      <c r="A18185" s="32">
        <v>2018</v>
      </c>
      <c r="B18185" s="32">
        <v>2444</v>
      </c>
      <c r="C18185" s="33" t="s">
        <v>563</v>
      </c>
      <c r="D18185" s="33" t="s">
        <v>564</v>
      </c>
      <c r="E18185" s="34">
        <v>41289</v>
      </c>
      <c r="F18185" s="35">
        <v>1.0589999999999999</v>
      </c>
      <c r="G18185" s="34">
        <v>271</v>
      </c>
    </row>
    <row r="18186" spans="1:7">
      <c r="A18186" s="32">
        <v>2018</v>
      </c>
      <c r="B18186" s="32">
        <v>2444</v>
      </c>
      <c r="C18186" s="33" t="s">
        <v>563</v>
      </c>
      <c r="D18186" s="33" t="s">
        <v>564</v>
      </c>
      <c r="E18186" s="34">
        <v>33994</v>
      </c>
      <c r="F18186" s="35">
        <v>1.0589999999999999</v>
      </c>
      <c r="G18186" s="34">
        <v>280</v>
      </c>
    </row>
    <row r="18187" spans="1:7">
      <c r="A18187" s="32">
        <v>2018</v>
      </c>
      <c r="B18187" s="32">
        <v>2444</v>
      </c>
      <c r="C18187" s="33" t="s">
        <v>563</v>
      </c>
      <c r="D18187" s="33" t="s">
        <v>564</v>
      </c>
      <c r="E18187" s="34">
        <v>29273</v>
      </c>
      <c r="F18187" s="35">
        <v>1.0589999999999999</v>
      </c>
      <c r="G18187" s="34">
        <v>244</v>
      </c>
    </row>
    <row r="18188" spans="1:7">
      <c r="A18188" s="32">
        <v>2018</v>
      </c>
      <c r="B18188" s="32">
        <v>2444</v>
      </c>
      <c r="C18188" s="33" t="s">
        <v>563</v>
      </c>
      <c r="D18188" s="33" t="s">
        <v>564</v>
      </c>
      <c r="E18188" s="34">
        <v>288147</v>
      </c>
      <c r="F18188" s="35">
        <v>1.0589999999999999</v>
      </c>
      <c r="G18188" s="34">
        <v>229</v>
      </c>
    </row>
    <row r="18189" spans="1:7">
      <c r="A18189" s="32">
        <v>2018</v>
      </c>
      <c r="B18189" s="32">
        <v>2444</v>
      </c>
      <c r="C18189" s="33" t="s">
        <v>563</v>
      </c>
      <c r="D18189" s="33" t="s">
        <v>564</v>
      </c>
      <c r="E18189" s="34">
        <v>292127</v>
      </c>
      <c r="F18189" s="35">
        <v>1.0589999999999999</v>
      </c>
      <c r="G18189" s="34">
        <v>272</v>
      </c>
    </row>
    <row r="18190" spans="1:7">
      <c r="A18190" s="32">
        <v>2018</v>
      </c>
      <c r="B18190" s="32">
        <v>2446</v>
      </c>
      <c r="C18190" s="33" t="s">
        <v>563</v>
      </c>
      <c r="D18190" s="33" t="s">
        <v>564</v>
      </c>
      <c r="E18190" s="34">
        <v>160663</v>
      </c>
      <c r="F18190" s="35">
        <v>1.0309999999999999</v>
      </c>
      <c r="G18190" s="34">
        <v>254.9</v>
      </c>
    </row>
    <row r="18191" spans="1:7">
      <c r="A18191" s="32">
        <v>2018</v>
      </c>
      <c r="B18191" s="32">
        <v>2446</v>
      </c>
      <c r="C18191" s="33" t="s">
        <v>563</v>
      </c>
      <c r="D18191" s="33" t="s">
        <v>564</v>
      </c>
      <c r="E18191" s="34">
        <v>497592</v>
      </c>
      <c r="F18191" s="35">
        <v>1.0309999999999999</v>
      </c>
      <c r="G18191" s="34">
        <v>254.9</v>
      </c>
    </row>
    <row r="18192" spans="1:7">
      <c r="A18192" s="32">
        <v>2018</v>
      </c>
      <c r="B18192" s="32">
        <v>2451</v>
      </c>
      <c r="C18192" s="33" t="s">
        <v>353</v>
      </c>
      <c r="D18192" s="33" t="s">
        <v>354</v>
      </c>
      <c r="E18192" s="34">
        <v>246000</v>
      </c>
      <c r="F18192" s="35">
        <v>19.103999999999999</v>
      </c>
      <c r="G18192" s="34">
        <v>236</v>
      </c>
    </row>
    <row r="18193" spans="1:7">
      <c r="A18193" s="32">
        <v>2018</v>
      </c>
      <c r="B18193" s="32">
        <v>2451</v>
      </c>
      <c r="C18193" s="33" t="s">
        <v>565</v>
      </c>
      <c r="D18193" s="33" t="s">
        <v>566</v>
      </c>
      <c r="E18193" s="34">
        <v>4939</v>
      </c>
      <c r="F18193" s="35">
        <v>5.66</v>
      </c>
      <c r="G18193" s="34">
        <v>1849</v>
      </c>
    </row>
    <row r="18194" spans="1:7">
      <c r="A18194" s="32">
        <v>2018</v>
      </c>
      <c r="B18194" s="32">
        <v>2480</v>
      </c>
      <c r="C18194" s="33" t="s">
        <v>563</v>
      </c>
      <c r="D18194" s="33" t="s">
        <v>564</v>
      </c>
      <c r="E18194" s="34">
        <v>144460</v>
      </c>
      <c r="F18194" s="35">
        <v>1.02</v>
      </c>
      <c r="G18194" s="34" t="s">
        <v>364</v>
      </c>
    </row>
    <row r="18195" spans="1:7">
      <c r="A18195" s="32">
        <v>2018</v>
      </c>
      <c r="B18195" s="32">
        <v>2490</v>
      </c>
      <c r="C18195" s="33" t="s">
        <v>563</v>
      </c>
      <c r="D18195" s="33" t="s">
        <v>564</v>
      </c>
      <c r="E18195" s="34">
        <v>1863516</v>
      </c>
      <c r="F18195" s="35">
        <v>1.03</v>
      </c>
      <c r="G18195" s="34" t="s">
        <v>364</v>
      </c>
    </row>
    <row r="18196" spans="1:7">
      <c r="A18196" s="32">
        <v>2018</v>
      </c>
      <c r="B18196" s="32">
        <v>2493</v>
      </c>
      <c r="C18196" s="33" t="s">
        <v>563</v>
      </c>
      <c r="D18196" s="33" t="s">
        <v>564</v>
      </c>
      <c r="E18196" s="34">
        <v>3336130</v>
      </c>
      <c r="F18196" s="35">
        <v>1.04</v>
      </c>
      <c r="G18196" s="34">
        <v>306</v>
      </c>
    </row>
    <row r="18197" spans="1:7">
      <c r="A18197" s="32">
        <v>2018</v>
      </c>
      <c r="B18197" s="32">
        <v>2494</v>
      </c>
      <c r="C18197" s="33" t="s">
        <v>565</v>
      </c>
      <c r="D18197" s="33" t="s">
        <v>566</v>
      </c>
      <c r="E18197" s="34">
        <v>18</v>
      </c>
      <c r="F18197" s="35">
        <v>5.83</v>
      </c>
      <c r="G18197" s="34" t="s">
        <v>364</v>
      </c>
    </row>
    <row r="18198" spans="1:7">
      <c r="A18198" s="32">
        <v>2018</v>
      </c>
      <c r="B18198" s="32">
        <v>2494</v>
      </c>
      <c r="C18198" s="33" t="s">
        <v>563</v>
      </c>
      <c r="D18198" s="33" t="s">
        <v>564</v>
      </c>
      <c r="E18198" s="34">
        <v>32162</v>
      </c>
      <c r="F18198" s="35">
        <v>1.03</v>
      </c>
      <c r="G18198" s="34" t="s">
        <v>364</v>
      </c>
    </row>
    <row r="18199" spans="1:7">
      <c r="A18199" s="32">
        <v>2018</v>
      </c>
      <c r="B18199" s="32">
        <v>2499</v>
      </c>
      <c r="C18199" s="33" t="s">
        <v>565</v>
      </c>
      <c r="D18199" s="33" t="s">
        <v>566</v>
      </c>
      <c r="E18199" s="34">
        <v>25</v>
      </c>
      <c r="F18199" s="35">
        <v>5.83</v>
      </c>
      <c r="G18199" s="34" t="s">
        <v>364</v>
      </c>
    </row>
    <row r="18200" spans="1:7">
      <c r="A18200" s="32">
        <v>2018</v>
      </c>
      <c r="B18200" s="32">
        <v>2499</v>
      </c>
      <c r="C18200" s="33" t="s">
        <v>563</v>
      </c>
      <c r="D18200" s="33" t="s">
        <v>564</v>
      </c>
      <c r="E18200" s="34">
        <v>140765</v>
      </c>
      <c r="F18200" s="35">
        <v>1.03</v>
      </c>
      <c r="G18200" s="34" t="s">
        <v>364</v>
      </c>
    </row>
    <row r="18201" spans="1:7">
      <c r="A18201" s="32">
        <v>2018</v>
      </c>
      <c r="B18201" s="32">
        <v>2500</v>
      </c>
      <c r="C18201" s="33" t="s">
        <v>563</v>
      </c>
      <c r="D18201" s="33" t="s">
        <v>564</v>
      </c>
      <c r="E18201" s="34">
        <v>5142280</v>
      </c>
      <c r="F18201" s="35">
        <v>1.0289999999999999</v>
      </c>
      <c r="G18201" s="34" t="s">
        <v>364</v>
      </c>
    </row>
    <row r="18202" spans="1:7">
      <c r="A18202" s="32">
        <v>2018</v>
      </c>
      <c r="B18202" s="32">
        <v>2511</v>
      </c>
      <c r="C18202" s="33" t="s">
        <v>563</v>
      </c>
      <c r="D18202" s="33" t="s">
        <v>564</v>
      </c>
      <c r="E18202" s="34">
        <v>2325400</v>
      </c>
      <c r="F18202" s="35">
        <v>1.028</v>
      </c>
      <c r="G18202" s="34">
        <v>317</v>
      </c>
    </row>
    <row r="18203" spans="1:7">
      <c r="A18203" s="32">
        <v>2018</v>
      </c>
      <c r="B18203" s="32">
        <v>2516</v>
      </c>
      <c r="C18203" s="33" t="s">
        <v>563</v>
      </c>
      <c r="D18203" s="33" t="s">
        <v>564</v>
      </c>
      <c r="E18203" s="34">
        <v>5192269</v>
      </c>
      <c r="F18203" s="35">
        <v>1.0289999999999999</v>
      </c>
      <c r="G18203" s="34">
        <v>315</v>
      </c>
    </row>
    <row r="18204" spans="1:7">
      <c r="A18204" s="32">
        <v>2018</v>
      </c>
      <c r="B18204" s="32">
        <v>2517</v>
      </c>
      <c r="C18204" s="33" t="s">
        <v>565</v>
      </c>
      <c r="D18204" s="33" t="s">
        <v>566</v>
      </c>
      <c r="E18204" s="34">
        <v>19</v>
      </c>
      <c r="F18204" s="35">
        <v>5.6829999999999998</v>
      </c>
      <c r="G18204" s="34">
        <v>2233.6</v>
      </c>
    </row>
    <row r="18205" spans="1:7">
      <c r="A18205" s="32">
        <v>2018</v>
      </c>
      <c r="B18205" s="32">
        <v>2517</v>
      </c>
      <c r="C18205" s="33" t="s">
        <v>563</v>
      </c>
      <c r="D18205" s="33" t="s">
        <v>564</v>
      </c>
      <c r="E18205" s="34">
        <v>660002</v>
      </c>
      <c r="F18205" s="35">
        <v>1.026</v>
      </c>
      <c r="G18205" s="34">
        <v>338.2</v>
      </c>
    </row>
    <row r="18206" spans="1:7">
      <c r="A18206" s="32">
        <v>2018</v>
      </c>
      <c r="B18206" s="32">
        <v>2517</v>
      </c>
      <c r="C18206" s="33" t="s">
        <v>567</v>
      </c>
      <c r="D18206" s="33" t="s">
        <v>566</v>
      </c>
      <c r="E18206" s="34">
        <v>191</v>
      </c>
      <c r="F18206" s="35">
        <v>6.3419999999999996</v>
      </c>
      <c r="G18206" s="34">
        <v>1187.4000000000001</v>
      </c>
    </row>
    <row r="18207" spans="1:7">
      <c r="A18207" s="32">
        <v>2018</v>
      </c>
      <c r="B18207" s="32">
        <v>2535</v>
      </c>
      <c r="C18207" s="33" t="s">
        <v>565</v>
      </c>
      <c r="D18207" s="33" t="s">
        <v>566</v>
      </c>
      <c r="E18207" s="34">
        <v>229</v>
      </c>
      <c r="F18207" s="35">
        <v>5.6609999999999996</v>
      </c>
      <c r="G18207" s="34" t="s">
        <v>364</v>
      </c>
    </row>
    <row r="18208" spans="1:7">
      <c r="A18208" s="32">
        <v>2018</v>
      </c>
      <c r="B18208" s="32">
        <v>2539</v>
      </c>
      <c r="C18208" s="33" t="s">
        <v>563</v>
      </c>
      <c r="D18208" s="33" t="s">
        <v>564</v>
      </c>
      <c r="E18208" s="34">
        <v>3491059</v>
      </c>
      <c r="F18208" s="35">
        <v>1.0269999999999999</v>
      </c>
      <c r="G18208" s="34" t="s">
        <v>364</v>
      </c>
    </row>
    <row r="18209" spans="1:7">
      <c r="A18209" s="32">
        <v>2018</v>
      </c>
      <c r="B18209" s="32">
        <v>2594</v>
      </c>
      <c r="C18209" s="33" t="s">
        <v>563</v>
      </c>
      <c r="D18209" s="33" t="s">
        <v>564</v>
      </c>
      <c r="E18209" s="34">
        <v>11729</v>
      </c>
      <c r="F18209" s="35">
        <v>1.03</v>
      </c>
      <c r="G18209" s="34" t="s">
        <v>364</v>
      </c>
    </row>
    <row r="18210" spans="1:7">
      <c r="A18210" s="32">
        <v>2018</v>
      </c>
      <c r="B18210" s="32">
        <v>2625</v>
      </c>
      <c r="C18210" s="33" t="s">
        <v>563</v>
      </c>
      <c r="D18210" s="33" t="s">
        <v>564</v>
      </c>
      <c r="E18210" s="34">
        <v>908640</v>
      </c>
      <c r="F18210" s="35">
        <v>1.03</v>
      </c>
      <c r="G18210" s="34" t="s">
        <v>364</v>
      </c>
    </row>
    <row r="18211" spans="1:7">
      <c r="A18211" s="32">
        <v>2018</v>
      </c>
      <c r="B18211" s="32">
        <v>2706</v>
      </c>
      <c r="C18211" s="33" t="s">
        <v>563</v>
      </c>
      <c r="D18211" s="33" t="s">
        <v>564</v>
      </c>
      <c r="E18211" s="34">
        <v>1932799</v>
      </c>
      <c r="F18211" s="35">
        <v>1.026</v>
      </c>
      <c r="G18211" s="34">
        <v>331</v>
      </c>
    </row>
    <row r="18212" spans="1:7">
      <c r="A18212" s="32">
        <v>2018</v>
      </c>
      <c r="B18212" s="32">
        <v>2712</v>
      </c>
      <c r="C18212" s="33" t="s">
        <v>353</v>
      </c>
      <c r="D18212" s="33" t="s">
        <v>354</v>
      </c>
      <c r="E18212" s="34">
        <v>12752</v>
      </c>
      <c r="F18212" s="35">
        <v>23.686</v>
      </c>
      <c r="G18212" s="34">
        <v>333.9</v>
      </c>
    </row>
    <row r="18213" spans="1:7">
      <c r="A18213" s="32">
        <v>2018</v>
      </c>
      <c r="B18213" s="32">
        <v>2712</v>
      </c>
      <c r="C18213" s="33" t="s">
        <v>353</v>
      </c>
      <c r="D18213" s="33" t="s">
        <v>354</v>
      </c>
      <c r="E18213" s="34">
        <v>12107</v>
      </c>
      <c r="F18213" s="35">
        <v>25.812000000000001</v>
      </c>
      <c r="G18213" s="34">
        <v>320</v>
      </c>
    </row>
    <row r="18214" spans="1:7">
      <c r="A18214" s="32">
        <v>2018</v>
      </c>
      <c r="B18214" s="32">
        <v>2712</v>
      </c>
      <c r="C18214" s="33" t="s">
        <v>353</v>
      </c>
      <c r="D18214" s="33" t="s">
        <v>354</v>
      </c>
      <c r="E18214" s="34">
        <v>58839</v>
      </c>
      <c r="F18214" s="35">
        <v>25.946000000000002</v>
      </c>
      <c r="G18214" s="34">
        <v>312.39999999999998</v>
      </c>
    </row>
    <row r="18215" spans="1:7">
      <c r="A18215" s="32">
        <v>2018</v>
      </c>
      <c r="B18215" s="32">
        <v>2712</v>
      </c>
      <c r="C18215" s="33" t="s">
        <v>353</v>
      </c>
      <c r="D18215" s="33" t="s">
        <v>354</v>
      </c>
      <c r="E18215" s="34">
        <v>23510</v>
      </c>
      <c r="F18215" s="35">
        <v>25.93</v>
      </c>
      <c r="G18215" s="34">
        <v>312.7</v>
      </c>
    </row>
    <row r="18216" spans="1:7">
      <c r="A18216" s="32">
        <v>2018</v>
      </c>
      <c r="B18216" s="32">
        <v>2712</v>
      </c>
      <c r="C18216" s="33" t="s">
        <v>353</v>
      </c>
      <c r="D18216" s="33" t="s">
        <v>354</v>
      </c>
      <c r="E18216" s="34">
        <v>25373</v>
      </c>
      <c r="F18216" s="35">
        <v>23.872</v>
      </c>
      <c r="G18216" s="34">
        <v>338.3</v>
      </c>
    </row>
    <row r="18217" spans="1:7">
      <c r="A18217" s="32">
        <v>2018</v>
      </c>
      <c r="B18217" s="32">
        <v>2712</v>
      </c>
      <c r="C18217" s="33" t="s">
        <v>353</v>
      </c>
      <c r="D18217" s="33" t="s">
        <v>354</v>
      </c>
      <c r="E18217" s="34">
        <v>12183</v>
      </c>
      <c r="F18217" s="35">
        <v>24.302</v>
      </c>
      <c r="G18217" s="34">
        <v>326.8</v>
      </c>
    </row>
    <row r="18218" spans="1:7">
      <c r="A18218" s="32">
        <v>2018</v>
      </c>
      <c r="B18218" s="32">
        <v>2712</v>
      </c>
      <c r="C18218" s="33" t="s">
        <v>353</v>
      </c>
      <c r="D18218" s="33" t="s">
        <v>354</v>
      </c>
      <c r="E18218" s="34">
        <v>25688</v>
      </c>
      <c r="F18218" s="35">
        <v>24.75</v>
      </c>
      <c r="G18218" s="34">
        <v>346.2</v>
      </c>
    </row>
    <row r="18219" spans="1:7">
      <c r="A18219" s="32">
        <v>2018</v>
      </c>
      <c r="B18219" s="32">
        <v>2718</v>
      </c>
      <c r="C18219" s="33" t="s">
        <v>565</v>
      </c>
      <c r="D18219" s="33" t="s">
        <v>566</v>
      </c>
      <c r="E18219" s="34">
        <v>718</v>
      </c>
      <c r="F18219" s="35">
        <v>5.81</v>
      </c>
      <c r="G18219" s="34">
        <v>1612.9</v>
      </c>
    </row>
    <row r="18220" spans="1:7">
      <c r="A18220" s="32">
        <v>2018</v>
      </c>
      <c r="B18220" s="32">
        <v>2718</v>
      </c>
      <c r="C18220" s="33" t="s">
        <v>353</v>
      </c>
      <c r="D18220" s="33" t="s">
        <v>354</v>
      </c>
      <c r="E18220" s="34">
        <v>21857</v>
      </c>
      <c r="F18220" s="35">
        <v>24.257999999999999</v>
      </c>
      <c r="G18220" s="34">
        <v>320.39999999999998</v>
      </c>
    </row>
    <row r="18221" spans="1:7">
      <c r="A18221" s="32">
        <v>2018</v>
      </c>
      <c r="B18221" s="32">
        <v>2718</v>
      </c>
      <c r="C18221" s="33" t="s">
        <v>353</v>
      </c>
      <c r="D18221" s="33" t="s">
        <v>354</v>
      </c>
      <c r="E18221" s="34">
        <v>11766</v>
      </c>
      <c r="F18221" s="35">
        <v>22.126000000000001</v>
      </c>
      <c r="G18221" s="34">
        <v>377.5</v>
      </c>
    </row>
    <row r="18222" spans="1:7">
      <c r="A18222" s="32">
        <v>2018</v>
      </c>
      <c r="B18222" s="32">
        <v>2720</v>
      </c>
      <c r="C18222" s="33" t="s">
        <v>563</v>
      </c>
      <c r="D18222" s="33" t="s">
        <v>564</v>
      </c>
      <c r="E18222" s="34">
        <v>920884</v>
      </c>
      <c r="F18222" s="35">
        <v>1.0289999999999999</v>
      </c>
      <c r="G18222" s="34">
        <v>331</v>
      </c>
    </row>
    <row r="18223" spans="1:7">
      <c r="A18223" s="32">
        <v>2018</v>
      </c>
      <c r="B18223" s="32">
        <v>2720</v>
      </c>
      <c r="C18223" s="33" t="s">
        <v>563</v>
      </c>
      <c r="D18223" s="33" t="s">
        <v>564</v>
      </c>
      <c r="E18223" s="34">
        <v>157714</v>
      </c>
      <c r="F18223" s="35">
        <v>1.0289999999999999</v>
      </c>
      <c r="G18223" s="34">
        <v>331</v>
      </c>
    </row>
    <row r="18224" spans="1:7">
      <c r="A18224" s="32">
        <v>2018</v>
      </c>
      <c r="B18224" s="32">
        <v>2720</v>
      </c>
      <c r="C18224" s="33" t="s">
        <v>563</v>
      </c>
      <c r="D18224" s="33" t="s">
        <v>564</v>
      </c>
      <c r="E18224" s="34">
        <v>667245</v>
      </c>
      <c r="F18224" s="35">
        <v>1.0289999999999999</v>
      </c>
      <c r="G18224" s="34">
        <v>331</v>
      </c>
    </row>
    <row r="18225" spans="1:7">
      <c r="A18225" s="32">
        <v>2018</v>
      </c>
      <c r="B18225" s="32">
        <v>2720</v>
      </c>
      <c r="C18225" s="33" t="s">
        <v>563</v>
      </c>
      <c r="D18225" s="33" t="s">
        <v>564</v>
      </c>
      <c r="E18225" s="34">
        <v>720797</v>
      </c>
      <c r="F18225" s="35">
        <v>1.0289999999999999</v>
      </c>
      <c r="G18225" s="34">
        <v>331</v>
      </c>
    </row>
    <row r="18226" spans="1:7">
      <c r="A18226" s="32">
        <v>2018</v>
      </c>
      <c r="B18226" s="32">
        <v>2720</v>
      </c>
      <c r="C18226" s="33" t="s">
        <v>563</v>
      </c>
      <c r="D18226" s="33" t="s">
        <v>564</v>
      </c>
      <c r="E18226" s="34">
        <v>812408</v>
      </c>
      <c r="F18226" s="35">
        <v>1.0289999999999999</v>
      </c>
      <c r="G18226" s="34">
        <v>331</v>
      </c>
    </row>
    <row r="18227" spans="1:7">
      <c r="A18227" s="32">
        <v>2018</v>
      </c>
      <c r="B18227" s="32">
        <v>2721</v>
      </c>
      <c r="C18227" s="33" t="s">
        <v>565</v>
      </c>
      <c r="D18227" s="33" t="s">
        <v>566</v>
      </c>
      <c r="E18227" s="34">
        <v>3526</v>
      </c>
      <c r="F18227" s="35">
        <v>5.77</v>
      </c>
      <c r="G18227" s="34">
        <v>1634.1</v>
      </c>
    </row>
    <row r="18228" spans="1:7">
      <c r="A18228" s="32">
        <v>2018</v>
      </c>
      <c r="B18228" s="32">
        <v>2721</v>
      </c>
      <c r="C18228" s="33" t="s">
        <v>353</v>
      </c>
      <c r="D18228" s="33" t="s">
        <v>354</v>
      </c>
      <c r="E18228" s="34">
        <v>37539</v>
      </c>
      <c r="F18228" s="35">
        <v>23.106000000000002</v>
      </c>
      <c r="G18228" s="34">
        <v>312.7</v>
      </c>
    </row>
    <row r="18229" spans="1:7">
      <c r="A18229" s="32">
        <v>2018</v>
      </c>
      <c r="B18229" s="32">
        <v>2721</v>
      </c>
      <c r="C18229" s="33" t="s">
        <v>353</v>
      </c>
      <c r="D18229" s="33" t="s">
        <v>354</v>
      </c>
      <c r="E18229" s="34">
        <v>62261</v>
      </c>
      <c r="F18229" s="35">
        <v>26.05</v>
      </c>
      <c r="G18229" s="34">
        <v>290.89999999999998</v>
      </c>
    </row>
    <row r="18230" spans="1:7">
      <c r="A18230" s="32">
        <v>2018</v>
      </c>
      <c r="B18230" s="32">
        <v>2721</v>
      </c>
      <c r="C18230" s="33" t="s">
        <v>353</v>
      </c>
      <c r="D18230" s="33" t="s">
        <v>354</v>
      </c>
      <c r="E18230" s="34">
        <v>77143</v>
      </c>
      <c r="F18230" s="35">
        <v>22.928000000000001</v>
      </c>
      <c r="G18230" s="34">
        <v>299.3</v>
      </c>
    </row>
    <row r="18231" spans="1:7">
      <c r="A18231" s="32">
        <v>2018</v>
      </c>
      <c r="B18231" s="32">
        <v>2721</v>
      </c>
      <c r="C18231" s="33" t="s">
        <v>353</v>
      </c>
      <c r="D18231" s="33" t="s">
        <v>354</v>
      </c>
      <c r="E18231" s="34">
        <v>12723</v>
      </c>
      <c r="F18231" s="35">
        <v>21.64</v>
      </c>
      <c r="G18231" s="34">
        <v>445.2</v>
      </c>
    </row>
    <row r="18232" spans="1:7">
      <c r="A18232" s="32">
        <v>2018</v>
      </c>
      <c r="B18232" s="32">
        <v>2721</v>
      </c>
      <c r="C18232" s="33" t="s">
        <v>353</v>
      </c>
      <c r="D18232" s="33" t="s">
        <v>354</v>
      </c>
      <c r="E18232" s="34">
        <v>12994</v>
      </c>
      <c r="F18232" s="35">
        <v>26.334</v>
      </c>
      <c r="G18232" s="34">
        <v>298.8</v>
      </c>
    </row>
    <row r="18233" spans="1:7">
      <c r="A18233" s="32">
        <v>2018</v>
      </c>
      <c r="B18233" s="32">
        <v>2721</v>
      </c>
      <c r="C18233" s="33" t="s">
        <v>353</v>
      </c>
      <c r="D18233" s="33" t="s">
        <v>354</v>
      </c>
      <c r="E18233" s="34">
        <v>51661</v>
      </c>
      <c r="F18233" s="35">
        <v>25.844000000000001</v>
      </c>
      <c r="G18233" s="34">
        <v>305</v>
      </c>
    </row>
    <row r="18234" spans="1:7">
      <c r="A18234" s="32">
        <v>2018</v>
      </c>
      <c r="B18234" s="32">
        <v>2723</v>
      </c>
      <c r="C18234" s="33" t="s">
        <v>563</v>
      </c>
      <c r="D18234" s="33" t="s">
        <v>564</v>
      </c>
      <c r="E18234" s="34">
        <v>39490</v>
      </c>
      <c r="F18234" s="35">
        <v>1.0189999999999999</v>
      </c>
      <c r="G18234" s="34">
        <v>321</v>
      </c>
    </row>
    <row r="18235" spans="1:7">
      <c r="A18235" s="32">
        <v>2018</v>
      </c>
      <c r="B18235" s="32">
        <v>2723</v>
      </c>
      <c r="C18235" s="33" t="s">
        <v>563</v>
      </c>
      <c r="D18235" s="33" t="s">
        <v>564</v>
      </c>
      <c r="E18235" s="34">
        <v>15431</v>
      </c>
      <c r="F18235" s="35">
        <v>1.0189999999999999</v>
      </c>
      <c r="G18235" s="34">
        <v>1673</v>
      </c>
    </row>
    <row r="18236" spans="1:7">
      <c r="A18236" s="32">
        <v>2018</v>
      </c>
      <c r="B18236" s="32">
        <v>2723</v>
      </c>
      <c r="C18236" s="33" t="s">
        <v>563</v>
      </c>
      <c r="D18236" s="33" t="s">
        <v>564</v>
      </c>
      <c r="E18236" s="34">
        <v>693854</v>
      </c>
      <c r="F18236" s="35">
        <v>1.0189999999999999</v>
      </c>
      <c r="G18236" s="34">
        <v>321</v>
      </c>
    </row>
    <row r="18237" spans="1:7">
      <c r="A18237" s="32">
        <v>2018</v>
      </c>
      <c r="B18237" s="32">
        <v>2723</v>
      </c>
      <c r="C18237" s="33" t="s">
        <v>563</v>
      </c>
      <c r="D18237" s="33" t="s">
        <v>564</v>
      </c>
      <c r="E18237" s="34">
        <v>395718</v>
      </c>
      <c r="F18237" s="35">
        <v>1.0189999999999999</v>
      </c>
      <c r="G18237" s="34">
        <v>321</v>
      </c>
    </row>
    <row r="18238" spans="1:7">
      <c r="A18238" s="32">
        <v>2018</v>
      </c>
      <c r="B18238" s="32">
        <v>2723</v>
      </c>
      <c r="C18238" s="33" t="s">
        <v>563</v>
      </c>
      <c r="D18238" s="33" t="s">
        <v>564</v>
      </c>
      <c r="E18238" s="34">
        <v>46610</v>
      </c>
      <c r="F18238" s="35">
        <v>1.0189999999999999</v>
      </c>
      <c r="G18238" s="34">
        <v>321</v>
      </c>
    </row>
    <row r="18239" spans="1:7">
      <c r="A18239" s="32">
        <v>2018</v>
      </c>
      <c r="B18239" s="32">
        <v>2723</v>
      </c>
      <c r="C18239" s="33" t="s">
        <v>563</v>
      </c>
      <c r="D18239" s="33" t="s">
        <v>564</v>
      </c>
      <c r="E18239" s="34">
        <v>493366</v>
      </c>
      <c r="F18239" s="35">
        <v>1.0189999999999999</v>
      </c>
      <c r="G18239" s="34">
        <v>321</v>
      </c>
    </row>
    <row r="18240" spans="1:7">
      <c r="A18240" s="32">
        <v>2018</v>
      </c>
      <c r="B18240" s="32">
        <v>2723</v>
      </c>
      <c r="C18240" s="33" t="s">
        <v>563</v>
      </c>
      <c r="D18240" s="33" t="s">
        <v>564</v>
      </c>
      <c r="E18240" s="34">
        <v>561971</v>
      </c>
      <c r="F18240" s="35">
        <v>1.0189999999999999</v>
      </c>
      <c r="G18240" s="34">
        <v>321</v>
      </c>
    </row>
    <row r="18241" spans="1:7">
      <c r="A18241" s="32">
        <v>2018</v>
      </c>
      <c r="B18241" s="32">
        <v>2723</v>
      </c>
      <c r="C18241" s="33" t="s">
        <v>563</v>
      </c>
      <c r="D18241" s="33" t="s">
        <v>564</v>
      </c>
      <c r="E18241" s="34">
        <v>658839</v>
      </c>
      <c r="F18241" s="35">
        <v>1.0189999999999999</v>
      </c>
      <c r="G18241" s="34">
        <v>321</v>
      </c>
    </row>
    <row r="18242" spans="1:7">
      <c r="A18242" s="32">
        <v>2018</v>
      </c>
      <c r="B18242" s="32">
        <v>2723</v>
      </c>
      <c r="C18242" s="33" t="s">
        <v>563</v>
      </c>
      <c r="D18242" s="33" t="s">
        <v>564</v>
      </c>
      <c r="E18242" s="34">
        <v>465087</v>
      </c>
      <c r="F18242" s="35">
        <v>1.0189999999999999</v>
      </c>
      <c r="G18242" s="34">
        <v>321</v>
      </c>
    </row>
    <row r="18243" spans="1:7">
      <c r="A18243" s="32">
        <v>2018</v>
      </c>
      <c r="B18243" s="32">
        <v>2727</v>
      </c>
      <c r="C18243" s="33" t="s">
        <v>353</v>
      </c>
      <c r="D18243" s="33" t="s">
        <v>354</v>
      </c>
      <c r="E18243" s="34">
        <v>24193</v>
      </c>
      <c r="F18243" s="35">
        <v>24.064</v>
      </c>
      <c r="G18243" s="34">
        <v>308.8</v>
      </c>
    </row>
    <row r="18244" spans="1:7">
      <c r="A18244" s="32">
        <v>2018</v>
      </c>
      <c r="B18244" s="32">
        <v>2727</v>
      </c>
      <c r="C18244" s="33" t="s">
        <v>353</v>
      </c>
      <c r="D18244" s="33" t="s">
        <v>354</v>
      </c>
      <c r="E18244" s="34">
        <v>57563</v>
      </c>
      <c r="F18244" s="35">
        <v>24.321999999999999</v>
      </c>
      <c r="G18244" s="34">
        <v>316.5</v>
      </c>
    </row>
    <row r="18245" spans="1:7">
      <c r="A18245" s="32">
        <v>2018</v>
      </c>
      <c r="B18245" s="32">
        <v>2727</v>
      </c>
      <c r="C18245" s="33" t="s">
        <v>353</v>
      </c>
      <c r="D18245" s="33" t="s">
        <v>354</v>
      </c>
      <c r="E18245" s="34">
        <v>46573</v>
      </c>
      <c r="F18245" s="35">
        <v>23.91</v>
      </c>
      <c r="G18245" s="34">
        <v>321.89999999999998</v>
      </c>
    </row>
    <row r="18246" spans="1:7">
      <c r="A18246" s="32">
        <v>2018</v>
      </c>
      <c r="B18246" s="32">
        <v>2727</v>
      </c>
      <c r="C18246" s="33" t="s">
        <v>565</v>
      </c>
      <c r="D18246" s="33" t="s">
        <v>566</v>
      </c>
      <c r="E18246" s="34">
        <v>1812</v>
      </c>
      <c r="F18246" s="35">
        <v>5.8</v>
      </c>
      <c r="G18246" s="34">
        <v>1596.1</v>
      </c>
    </row>
    <row r="18247" spans="1:7">
      <c r="A18247" s="32">
        <v>2018</v>
      </c>
      <c r="B18247" s="32">
        <v>2727</v>
      </c>
      <c r="C18247" s="33" t="s">
        <v>353</v>
      </c>
      <c r="D18247" s="33" t="s">
        <v>354</v>
      </c>
      <c r="E18247" s="34">
        <v>47971</v>
      </c>
      <c r="F18247" s="35">
        <v>25.962</v>
      </c>
      <c r="G18247" s="34">
        <v>297.10000000000002</v>
      </c>
    </row>
    <row r="18248" spans="1:7">
      <c r="A18248" s="32">
        <v>2018</v>
      </c>
      <c r="B18248" s="32">
        <v>2727</v>
      </c>
      <c r="C18248" s="33" t="s">
        <v>353</v>
      </c>
      <c r="D18248" s="33" t="s">
        <v>354</v>
      </c>
      <c r="E18248" s="34">
        <v>11675</v>
      </c>
      <c r="F18248" s="35">
        <v>24.013999999999999</v>
      </c>
      <c r="G18248" s="34">
        <v>319.5</v>
      </c>
    </row>
    <row r="18249" spans="1:7">
      <c r="A18249" s="32">
        <v>2018</v>
      </c>
      <c r="B18249" s="32">
        <v>2727</v>
      </c>
      <c r="C18249" s="33" t="s">
        <v>353</v>
      </c>
      <c r="D18249" s="33" t="s">
        <v>354</v>
      </c>
      <c r="E18249" s="34">
        <v>11914</v>
      </c>
      <c r="F18249" s="35">
        <v>26.05</v>
      </c>
      <c r="G18249" s="34">
        <v>311.3</v>
      </c>
    </row>
    <row r="18250" spans="1:7">
      <c r="A18250" s="32">
        <v>2018</v>
      </c>
      <c r="B18250" s="32">
        <v>2727</v>
      </c>
      <c r="C18250" s="33" t="s">
        <v>353</v>
      </c>
      <c r="D18250" s="33" t="s">
        <v>354</v>
      </c>
      <c r="E18250" s="34">
        <v>11914</v>
      </c>
      <c r="F18250" s="35">
        <v>24.454000000000001</v>
      </c>
      <c r="G18250" s="34">
        <v>328.3</v>
      </c>
    </row>
    <row r="18251" spans="1:7">
      <c r="A18251" s="32">
        <v>2018</v>
      </c>
      <c r="B18251" s="32">
        <v>2727</v>
      </c>
      <c r="C18251" s="33" t="s">
        <v>353</v>
      </c>
      <c r="D18251" s="33" t="s">
        <v>354</v>
      </c>
      <c r="E18251" s="34">
        <v>9990</v>
      </c>
      <c r="F18251" s="35">
        <v>24.294</v>
      </c>
      <c r="G18251" s="34">
        <v>315.7</v>
      </c>
    </row>
    <row r="18252" spans="1:7">
      <c r="A18252" s="32">
        <v>2018</v>
      </c>
      <c r="B18252" s="32">
        <v>2727</v>
      </c>
      <c r="C18252" s="33" t="s">
        <v>353</v>
      </c>
      <c r="D18252" s="33" t="s">
        <v>354</v>
      </c>
      <c r="E18252" s="34">
        <v>47752</v>
      </c>
      <c r="F18252" s="35">
        <v>24.167999999999999</v>
      </c>
      <c r="G18252" s="34">
        <v>332.2</v>
      </c>
    </row>
    <row r="18253" spans="1:7">
      <c r="A18253" s="32">
        <v>2018</v>
      </c>
      <c r="B18253" s="32">
        <v>2727</v>
      </c>
      <c r="C18253" s="33" t="s">
        <v>353</v>
      </c>
      <c r="D18253" s="33" t="s">
        <v>354</v>
      </c>
      <c r="E18253" s="34">
        <v>12092</v>
      </c>
      <c r="F18253" s="35">
        <v>24.462</v>
      </c>
      <c r="G18253" s="34">
        <v>374</v>
      </c>
    </row>
    <row r="18254" spans="1:7">
      <c r="A18254" s="32">
        <v>2018</v>
      </c>
      <c r="B18254" s="32">
        <v>2727</v>
      </c>
      <c r="C18254" s="33" t="s">
        <v>353</v>
      </c>
      <c r="D18254" s="33" t="s">
        <v>354</v>
      </c>
      <c r="E18254" s="34">
        <v>12011</v>
      </c>
      <c r="F18254" s="35">
        <v>26.111999999999998</v>
      </c>
      <c r="G18254" s="34">
        <v>317.7</v>
      </c>
    </row>
    <row r="18255" spans="1:7">
      <c r="A18255" s="32">
        <v>2018</v>
      </c>
      <c r="B18255" s="32">
        <v>2790</v>
      </c>
      <c r="C18255" s="33" t="s">
        <v>563</v>
      </c>
      <c r="D18255" s="33" t="s">
        <v>564</v>
      </c>
      <c r="E18255" s="34">
        <v>7639</v>
      </c>
      <c r="F18255" s="35">
        <v>1.0900000000000001</v>
      </c>
      <c r="G18255" s="34">
        <v>2689.6</v>
      </c>
    </row>
    <row r="18256" spans="1:7">
      <c r="A18256" s="32">
        <v>2018</v>
      </c>
      <c r="B18256" s="32">
        <v>2790</v>
      </c>
      <c r="C18256" s="33" t="s">
        <v>362</v>
      </c>
      <c r="D18256" s="33" t="s">
        <v>354</v>
      </c>
      <c r="E18256" s="34">
        <v>41867</v>
      </c>
      <c r="F18256" s="35">
        <v>13.94</v>
      </c>
      <c r="G18256" s="34">
        <v>286.5</v>
      </c>
    </row>
    <row r="18257" spans="1:7">
      <c r="A18257" s="32">
        <v>2018</v>
      </c>
      <c r="B18257" s="32">
        <v>2817</v>
      </c>
      <c r="C18257" s="33" t="s">
        <v>362</v>
      </c>
      <c r="D18257" s="33" t="s">
        <v>354</v>
      </c>
      <c r="E18257" s="34">
        <v>260680</v>
      </c>
      <c r="F18257" s="35">
        <v>13.327999999999999</v>
      </c>
      <c r="G18257" s="34">
        <v>140.80000000000001</v>
      </c>
    </row>
    <row r="18258" spans="1:7">
      <c r="A18258" s="32">
        <v>2018</v>
      </c>
      <c r="B18258" s="32">
        <v>2823</v>
      </c>
      <c r="C18258" s="33" t="s">
        <v>362</v>
      </c>
      <c r="D18258" s="33" t="s">
        <v>354</v>
      </c>
      <c r="E18258" s="34">
        <v>139024</v>
      </c>
      <c r="F18258" s="35">
        <v>13.34</v>
      </c>
      <c r="G18258" s="34">
        <v>157.4</v>
      </c>
    </row>
    <row r="18259" spans="1:7">
      <c r="A18259" s="32">
        <v>2018</v>
      </c>
      <c r="B18259" s="32">
        <v>2823</v>
      </c>
      <c r="C18259" s="33" t="s">
        <v>362</v>
      </c>
      <c r="D18259" s="33" t="s">
        <v>354</v>
      </c>
      <c r="E18259" s="34">
        <v>258571</v>
      </c>
      <c r="F18259" s="35">
        <v>13.194000000000001</v>
      </c>
      <c r="G18259" s="34">
        <v>153.1</v>
      </c>
    </row>
    <row r="18260" spans="1:7">
      <c r="A18260" s="32">
        <v>2018</v>
      </c>
      <c r="B18260" s="32">
        <v>2828</v>
      </c>
      <c r="C18260" s="33" t="s">
        <v>353</v>
      </c>
      <c r="D18260" s="33" t="s">
        <v>354</v>
      </c>
      <c r="E18260" s="34">
        <v>6720</v>
      </c>
      <c r="F18260" s="35">
        <v>25.021999999999998</v>
      </c>
      <c r="G18260" s="34" t="s">
        <v>364</v>
      </c>
    </row>
    <row r="18261" spans="1:7">
      <c r="A18261" s="32">
        <v>2018</v>
      </c>
      <c r="B18261" s="32">
        <v>2828</v>
      </c>
      <c r="C18261" s="33" t="s">
        <v>353</v>
      </c>
      <c r="D18261" s="33" t="s">
        <v>354</v>
      </c>
      <c r="E18261" s="34">
        <v>81202</v>
      </c>
      <c r="F18261" s="35">
        <v>25.31</v>
      </c>
      <c r="G18261" s="34" t="s">
        <v>364</v>
      </c>
    </row>
    <row r="18262" spans="1:7">
      <c r="A18262" s="32">
        <v>2018</v>
      </c>
      <c r="B18262" s="32">
        <v>2828</v>
      </c>
      <c r="C18262" s="33" t="s">
        <v>353</v>
      </c>
      <c r="D18262" s="33" t="s">
        <v>354</v>
      </c>
      <c r="E18262" s="34">
        <v>124607</v>
      </c>
      <c r="F18262" s="35">
        <v>25.44</v>
      </c>
      <c r="G18262" s="34" t="s">
        <v>364</v>
      </c>
    </row>
    <row r="18263" spans="1:7">
      <c r="A18263" s="32">
        <v>2018</v>
      </c>
      <c r="B18263" s="32">
        <v>2828</v>
      </c>
      <c r="C18263" s="33" t="s">
        <v>353</v>
      </c>
      <c r="D18263" s="33" t="s">
        <v>354</v>
      </c>
      <c r="E18263" s="34">
        <v>3794</v>
      </c>
      <c r="F18263" s="35">
        <v>25.83</v>
      </c>
      <c r="G18263" s="34" t="s">
        <v>364</v>
      </c>
    </row>
    <row r="18264" spans="1:7">
      <c r="A18264" s="32">
        <v>2018</v>
      </c>
      <c r="B18264" s="32">
        <v>2828</v>
      </c>
      <c r="C18264" s="33" t="s">
        <v>353</v>
      </c>
      <c r="D18264" s="33" t="s">
        <v>354</v>
      </c>
      <c r="E18264" s="34">
        <v>3130</v>
      </c>
      <c r="F18264" s="35">
        <v>25.254000000000001</v>
      </c>
      <c r="G18264" s="34" t="s">
        <v>364</v>
      </c>
    </row>
    <row r="18265" spans="1:7">
      <c r="A18265" s="32">
        <v>2018</v>
      </c>
      <c r="B18265" s="32">
        <v>2828</v>
      </c>
      <c r="C18265" s="33" t="s">
        <v>353</v>
      </c>
      <c r="D18265" s="33" t="s">
        <v>354</v>
      </c>
      <c r="E18265" s="34">
        <v>20608</v>
      </c>
      <c r="F18265" s="35">
        <v>25.777999999999999</v>
      </c>
      <c r="G18265" s="34" t="s">
        <v>364</v>
      </c>
    </row>
    <row r="18266" spans="1:7">
      <c r="A18266" s="32">
        <v>2018</v>
      </c>
      <c r="B18266" s="32">
        <v>2828</v>
      </c>
      <c r="C18266" s="33" t="s">
        <v>353</v>
      </c>
      <c r="D18266" s="33" t="s">
        <v>354</v>
      </c>
      <c r="E18266" s="34">
        <v>16664</v>
      </c>
      <c r="F18266" s="35">
        <v>24.027999999999999</v>
      </c>
      <c r="G18266" s="34" t="s">
        <v>364</v>
      </c>
    </row>
    <row r="18267" spans="1:7">
      <c r="A18267" s="32">
        <v>2018</v>
      </c>
      <c r="B18267" s="32">
        <v>2828</v>
      </c>
      <c r="C18267" s="33" t="s">
        <v>353</v>
      </c>
      <c r="D18267" s="33" t="s">
        <v>354</v>
      </c>
      <c r="E18267" s="34">
        <v>4906</v>
      </c>
      <c r="F18267" s="35">
        <v>24.846</v>
      </c>
      <c r="G18267" s="34" t="s">
        <v>364</v>
      </c>
    </row>
    <row r="18268" spans="1:7">
      <c r="A18268" s="32">
        <v>2018</v>
      </c>
      <c r="B18268" s="32">
        <v>2828</v>
      </c>
      <c r="C18268" s="33" t="s">
        <v>353</v>
      </c>
      <c r="D18268" s="33" t="s">
        <v>354</v>
      </c>
      <c r="E18268" s="34">
        <v>19569</v>
      </c>
      <c r="F18268" s="35">
        <v>25.318000000000001</v>
      </c>
      <c r="G18268" s="34" t="s">
        <v>364</v>
      </c>
    </row>
    <row r="18269" spans="1:7">
      <c r="A18269" s="32">
        <v>2018</v>
      </c>
      <c r="B18269" s="32">
        <v>2828</v>
      </c>
      <c r="C18269" s="33" t="s">
        <v>353</v>
      </c>
      <c r="D18269" s="33" t="s">
        <v>354</v>
      </c>
      <c r="E18269" s="34">
        <v>40809</v>
      </c>
      <c r="F18269" s="35">
        <v>24.916</v>
      </c>
      <c r="G18269" s="34" t="s">
        <v>364</v>
      </c>
    </row>
    <row r="18270" spans="1:7">
      <c r="A18270" s="32">
        <v>2018</v>
      </c>
      <c r="B18270" s="32">
        <v>2828</v>
      </c>
      <c r="C18270" s="33" t="s">
        <v>353</v>
      </c>
      <c r="D18270" s="33" t="s">
        <v>354</v>
      </c>
      <c r="E18270" s="34">
        <v>5047</v>
      </c>
      <c r="F18270" s="35">
        <v>25.09</v>
      </c>
      <c r="G18270" s="34" t="s">
        <v>364</v>
      </c>
    </row>
    <row r="18271" spans="1:7">
      <c r="A18271" s="32">
        <v>2018</v>
      </c>
      <c r="B18271" s="32">
        <v>2832</v>
      </c>
      <c r="C18271" s="33" t="s">
        <v>353</v>
      </c>
      <c r="D18271" s="33" t="s">
        <v>354</v>
      </c>
      <c r="E18271" s="34">
        <v>68060</v>
      </c>
      <c r="F18271" s="35">
        <v>22.091999999999999</v>
      </c>
      <c r="G18271" s="34" t="s">
        <v>364</v>
      </c>
    </row>
    <row r="18272" spans="1:7">
      <c r="A18272" s="32">
        <v>2018</v>
      </c>
      <c r="B18272" s="32">
        <v>2832</v>
      </c>
      <c r="C18272" s="33" t="s">
        <v>353</v>
      </c>
      <c r="D18272" s="33" t="s">
        <v>354</v>
      </c>
      <c r="E18272" s="34">
        <v>38620</v>
      </c>
      <c r="F18272" s="35">
        <v>25.286999999999999</v>
      </c>
      <c r="G18272" s="34" t="s">
        <v>364</v>
      </c>
    </row>
    <row r="18273" spans="1:7">
      <c r="A18273" s="32">
        <v>2018</v>
      </c>
      <c r="B18273" s="32">
        <v>2832</v>
      </c>
      <c r="C18273" s="33" t="s">
        <v>353</v>
      </c>
      <c r="D18273" s="33" t="s">
        <v>354</v>
      </c>
      <c r="E18273" s="34">
        <v>33508</v>
      </c>
      <c r="F18273" s="35">
        <v>25.253</v>
      </c>
      <c r="G18273" s="34" t="s">
        <v>364</v>
      </c>
    </row>
    <row r="18274" spans="1:7">
      <c r="A18274" s="32">
        <v>2018</v>
      </c>
      <c r="B18274" s="32">
        <v>2832</v>
      </c>
      <c r="C18274" s="33" t="s">
        <v>353</v>
      </c>
      <c r="D18274" s="33" t="s">
        <v>354</v>
      </c>
      <c r="E18274" s="34">
        <v>29428</v>
      </c>
      <c r="F18274" s="35">
        <v>25.056999999999999</v>
      </c>
      <c r="G18274" s="34" t="s">
        <v>364</v>
      </c>
    </row>
    <row r="18275" spans="1:7">
      <c r="A18275" s="32">
        <v>2018</v>
      </c>
      <c r="B18275" s="32">
        <v>2832</v>
      </c>
      <c r="C18275" s="33" t="s">
        <v>353</v>
      </c>
      <c r="D18275" s="33" t="s">
        <v>354</v>
      </c>
      <c r="E18275" s="34">
        <v>28584</v>
      </c>
      <c r="F18275" s="35">
        <v>25.038</v>
      </c>
      <c r="G18275" s="34" t="s">
        <v>364</v>
      </c>
    </row>
    <row r="18276" spans="1:7">
      <c r="A18276" s="32">
        <v>2018</v>
      </c>
      <c r="B18276" s="32">
        <v>2832</v>
      </c>
      <c r="C18276" s="33" t="s">
        <v>353</v>
      </c>
      <c r="D18276" s="33" t="s">
        <v>354</v>
      </c>
      <c r="E18276" s="34">
        <v>1617</v>
      </c>
      <c r="F18276" s="35">
        <v>23.286000000000001</v>
      </c>
      <c r="G18276" s="34" t="s">
        <v>364</v>
      </c>
    </row>
    <row r="18277" spans="1:7">
      <c r="A18277" s="32">
        <v>2018</v>
      </c>
      <c r="B18277" s="32">
        <v>2832</v>
      </c>
      <c r="C18277" s="33" t="s">
        <v>353</v>
      </c>
      <c r="D18277" s="33" t="s">
        <v>354</v>
      </c>
      <c r="E18277" s="34">
        <v>27556</v>
      </c>
      <c r="F18277" s="35">
        <v>25.053999999999998</v>
      </c>
      <c r="G18277" s="34" t="s">
        <v>364</v>
      </c>
    </row>
    <row r="18278" spans="1:7">
      <c r="A18278" s="32">
        <v>2018</v>
      </c>
      <c r="B18278" s="32">
        <v>2832</v>
      </c>
      <c r="C18278" s="33" t="s">
        <v>353</v>
      </c>
      <c r="D18278" s="33" t="s">
        <v>354</v>
      </c>
      <c r="E18278" s="34">
        <v>4903</v>
      </c>
      <c r="F18278" s="35">
        <v>22.081</v>
      </c>
      <c r="G18278" s="34" t="s">
        <v>364</v>
      </c>
    </row>
    <row r="18279" spans="1:7">
      <c r="A18279" s="32">
        <v>2018</v>
      </c>
      <c r="B18279" s="32">
        <v>2832</v>
      </c>
      <c r="C18279" s="33" t="s">
        <v>353</v>
      </c>
      <c r="D18279" s="33" t="s">
        <v>354</v>
      </c>
      <c r="E18279" s="34">
        <v>1532</v>
      </c>
      <c r="F18279" s="35">
        <v>25.847999999999999</v>
      </c>
      <c r="G18279" s="34" t="s">
        <v>364</v>
      </c>
    </row>
    <row r="18280" spans="1:7">
      <c r="A18280" s="32">
        <v>2018</v>
      </c>
      <c r="B18280" s="32">
        <v>2836</v>
      </c>
      <c r="C18280" s="33" t="s">
        <v>353</v>
      </c>
      <c r="D18280" s="33" t="s">
        <v>354</v>
      </c>
      <c r="E18280" s="34">
        <v>15353</v>
      </c>
      <c r="F18280" s="35">
        <v>22.76</v>
      </c>
      <c r="G18280" s="34" t="s">
        <v>364</v>
      </c>
    </row>
    <row r="18281" spans="1:7">
      <c r="A18281" s="32">
        <v>2018</v>
      </c>
      <c r="B18281" s="32">
        <v>2836</v>
      </c>
      <c r="C18281" s="33" t="s">
        <v>353</v>
      </c>
      <c r="D18281" s="33" t="s">
        <v>354</v>
      </c>
      <c r="E18281" s="34">
        <v>37668</v>
      </c>
      <c r="F18281" s="35">
        <v>22.75</v>
      </c>
      <c r="G18281" s="34" t="s">
        <v>364</v>
      </c>
    </row>
    <row r="18282" spans="1:7">
      <c r="A18282" s="32">
        <v>2018</v>
      </c>
      <c r="B18282" s="32">
        <v>2836</v>
      </c>
      <c r="C18282" s="33" t="s">
        <v>565</v>
      </c>
      <c r="D18282" s="33" t="s">
        <v>566</v>
      </c>
      <c r="E18282" s="34">
        <v>1241</v>
      </c>
      <c r="F18282" s="35">
        <v>5.8250000000000002</v>
      </c>
      <c r="G18282" s="34" t="s">
        <v>364</v>
      </c>
    </row>
    <row r="18283" spans="1:7">
      <c r="A18283" s="32">
        <v>2018</v>
      </c>
      <c r="B18283" s="32">
        <v>2840</v>
      </c>
      <c r="C18283" s="33" t="s">
        <v>565</v>
      </c>
      <c r="D18283" s="33" t="s">
        <v>566</v>
      </c>
      <c r="E18283" s="34">
        <v>1421</v>
      </c>
      <c r="F18283" s="35">
        <v>5.7919999999999998</v>
      </c>
      <c r="G18283" s="34" t="s">
        <v>364</v>
      </c>
    </row>
    <row r="18284" spans="1:7">
      <c r="A18284" s="32">
        <v>2018</v>
      </c>
      <c r="B18284" s="32">
        <v>2840</v>
      </c>
      <c r="C18284" s="33" t="s">
        <v>353</v>
      </c>
      <c r="D18284" s="33" t="s">
        <v>354</v>
      </c>
      <c r="E18284" s="34">
        <v>34249</v>
      </c>
      <c r="F18284" s="35">
        <v>23.335999999999999</v>
      </c>
      <c r="G18284" s="34" t="s">
        <v>364</v>
      </c>
    </row>
    <row r="18285" spans="1:7">
      <c r="A18285" s="32">
        <v>2018</v>
      </c>
      <c r="B18285" s="32">
        <v>2840</v>
      </c>
      <c r="C18285" s="33" t="s">
        <v>353</v>
      </c>
      <c r="D18285" s="33" t="s">
        <v>354</v>
      </c>
      <c r="E18285" s="34">
        <v>80156</v>
      </c>
      <c r="F18285" s="35">
        <v>23.478000000000002</v>
      </c>
      <c r="G18285" s="34" t="s">
        <v>364</v>
      </c>
    </row>
    <row r="18286" spans="1:7">
      <c r="A18286" s="32">
        <v>2018</v>
      </c>
      <c r="B18286" s="32">
        <v>2840</v>
      </c>
      <c r="C18286" s="33" t="s">
        <v>353</v>
      </c>
      <c r="D18286" s="33" t="s">
        <v>354</v>
      </c>
      <c r="E18286" s="34">
        <v>3171</v>
      </c>
      <c r="F18286" s="35">
        <v>25.39</v>
      </c>
      <c r="G18286" s="34" t="s">
        <v>364</v>
      </c>
    </row>
    <row r="18287" spans="1:7">
      <c r="A18287" s="32">
        <v>2018</v>
      </c>
      <c r="B18287" s="32">
        <v>2847</v>
      </c>
      <c r="C18287" s="33" t="s">
        <v>563</v>
      </c>
      <c r="D18287" s="33" t="s">
        <v>564</v>
      </c>
      <c r="E18287" s="34">
        <v>182196</v>
      </c>
      <c r="F18287" s="35">
        <v>1.0669999999999999</v>
      </c>
      <c r="G18287" s="34">
        <v>281.3</v>
      </c>
    </row>
    <row r="18288" spans="1:7">
      <c r="A18288" s="32">
        <v>2018</v>
      </c>
      <c r="B18288" s="32">
        <v>2866</v>
      </c>
      <c r="C18288" s="33" t="s">
        <v>353</v>
      </c>
      <c r="D18288" s="33" t="s">
        <v>354</v>
      </c>
      <c r="E18288" s="34">
        <v>122328</v>
      </c>
      <c r="F18288" s="35">
        <v>24.995999999999999</v>
      </c>
      <c r="G18288" s="34" t="s">
        <v>364</v>
      </c>
    </row>
    <row r="18289" spans="1:7">
      <c r="A18289" s="32">
        <v>2018</v>
      </c>
      <c r="B18289" s="32">
        <v>2866</v>
      </c>
      <c r="C18289" s="33" t="s">
        <v>565</v>
      </c>
      <c r="D18289" s="33" t="s">
        <v>566</v>
      </c>
      <c r="E18289" s="34">
        <v>6787</v>
      </c>
      <c r="F18289" s="35">
        <v>5.8</v>
      </c>
      <c r="G18289" s="34" t="s">
        <v>364</v>
      </c>
    </row>
    <row r="18290" spans="1:7">
      <c r="A18290" s="32">
        <v>2018</v>
      </c>
      <c r="B18290" s="32">
        <v>2876</v>
      </c>
      <c r="C18290" s="33" t="s">
        <v>353</v>
      </c>
      <c r="D18290" s="33" t="s">
        <v>354</v>
      </c>
      <c r="E18290" s="34">
        <v>56562</v>
      </c>
      <c r="F18290" s="35">
        <v>25.206</v>
      </c>
      <c r="G18290" s="34">
        <v>172.6</v>
      </c>
    </row>
    <row r="18291" spans="1:7">
      <c r="A18291" s="32">
        <v>2018</v>
      </c>
      <c r="B18291" s="32">
        <v>2876</v>
      </c>
      <c r="C18291" s="33" t="s">
        <v>353</v>
      </c>
      <c r="D18291" s="33" t="s">
        <v>354</v>
      </c>
      <c r="E18291" s="34">
        <v>140906</v>
      </c>
      <c r="F18291" s="35">
        <v>25.15</v>
      </c>
      <c r="G18291" s="34">
        <v>172</v>
      </c>
    </row>
    <row r="18292" spans="1:7">
      <c r="A18292" s="32">
        <v>2018</v>
      </c>
      <c r="B18292" s="32">
        <v>2876</v>
      </c>
      <c r="C18292" s="33" t="s">
        <v>565</v>
      </c>
      <c r="D18292" s="33" t="s">
        <v>566</v>
      </c>
      <c r="E18292" s="34">
        <v>861</v>
      </c>
      <c r="F18292" s="35">
        <v>5.7119999999999997</v>
      </c>
      <c r="G18292" s="34">
        <v>2049.9</v>
      </c>
    </row>
    <row r="18293" spans="1:7">
      <c r="A18293" s="32">
        <v>2018</v>
      </c>
      <c r="B18293" s="32">
        <v>2880</v>
      </c>
      <c r="C18293" s="33" t="s">
        <v>563</v>
      </c>
      <c r="D18293" s="33" t="s">
        <v>564</v>
      </c>
      <c r="E18293" s="34">
        <v>141264</v>
      </c>
      <c r="F18293" s="35">
        <v>1.0529999999999999</v>
      </c>
      <c r="G18293" s="34" t="s">
        <v>364</v>
      </c>
    </row>
    <row r="18294" spans="1:7">
      <c r="A18294" s="32">
        <v>2018</v>
      </c>
      <c r="B18294" s="32">
        <v>2936</v>
      </c>
      <c r="C18294" s="33" t="s">
        <v>563</v>
      </c>
      <c r="D18294" s="33" t="s">
        <v>564</v>
      </c>
      <c r="E18294" s="34">
        <v>979</v>
      </c>
      <c r="F18294" s="35">
        <v>1.079</v>
      </c>
      <c r="G18294" s="34">
        <v>455.4</v>
      </c>
    </row>
    <row r="18295" spans="1:7">
      <c r="A18295" s="32">
        <v>2018</v>
      </c>
      <c r="B18295" s="32">
        <v>2936</v>
      </c>
      <c r="C18295" s="33" t="s">
        <v>353</v>
      </c>
      <c r="D18295" s="33" t="s">
        <v>354</v>
      </c>
      <c r="E18295" s="34">
        <v>50</v>
      </c>
      <c r="F18295" s="35">
        <v>25.1</v>
      </c>
      <c r="G18295" s="34">
        <v>333.3</v>
      </c>
    </row>
    <row r="18296" spans="1:7">
      <c r="A18296" s="32">
        <v>2018</v>
      </c>
      <c r="B18296" s="32">
        <v>2936</v>
      </c>
      <c r="C18296" s="33" t="s">
        <v>353</v>
      </c>
      <c r="D18296" s="33" t="s">
        <v>354</v>
      </c>
      <c r="E18296" s="34">
        <v>135</v>
      </c>
      <c r="F18296" s="35">
        <v>24.52</v>
      </c>
      <c r="G18296" s="34">
        <v>339.9</v>
      </c>
    </row>
    <row r="18297" spans="1:7">
      <c r="A18297" s="32">
        <v>2018</v>
      </c>
      <c r="B18297" s="32">
        <v>2936</v>
      </c>
      <c r="C18297" s="33" t="s">
        <v>565</v>
      </c>
      <c r="D18297" s="33" t="s">
        <v>566</v>
      </c>
      <c r="E18297" s="34">
        <v>7</v>
      </c>
      <c r="F18297" s="35">
        <v>5.84</v>
      </c>
      <c r="G18297" s="34">
        <v>1984.2</v>
      </c>
    </row>
    <row r="18298" spans="1:7">
      <c r="A18298" s="32">
        <v>2018</v>
      </c>
      <c r="B18298" s="32">
        <v>2951</v>
      </c>
      <c r="C18298" s="33" t="s">
        <v>563</v>
      </c>
      <c r="D18298" s="33" t="s">
        <v>564</v>
      </c>
      <c r="E18298" s="34">
        <v>1533788</v>
      </c>
      <c r="F18298" s="35">
        <v>1.054</v>
      </c>
      <c r="G18298" s="34">
        <v>387.8</v>
      </c>
    </row>
    <row r="18299" spans="1:7">
      <c r="A18299" s="32">
        <v>2018</v>
      </c>
      <c r="B18299" s="32">
        <v>2952</v>
      </c>
      <c r="C18299" s="33" t="s">
        <v>363</v>
      </c>
      <c r="D18299" s="33" t="s">
        <v>354</v>
      </c>
      <c r="E18299" s="34">
        <v>164420</v>
      </c>
      <c r="F18299" s="35">
        <v>17.106000000000002</v>
      </c>
      <c r="G18299" s="34">
        <v>186.1</v>
      </c>
    </row>
    <row r="18300" spans="1:7">
      <c r="A18300" s="32">
        <v>2018</v>
      </c>
      <c r="B18300" s="32">
        <v>2952</v>
      </c>
      <c r="C18300" s="33" t="s">
        <v>563</v>
      </c>
      <c r="D18300" s="33" t="s">
        <v>564</v>
      </c>
      <c r="E18300" s="34">
        <v>70462</v>
      </c>
      <c r="F18300" s="35">
        <v>1.0049999999999999</v>
      </c>
      <c r="G18300" s="34">
        <v>322.89999999999998</v>
      </c>
    </row>
    <row r="18301" spans="1:7">
      <c r="A18301" s="32">
        <v>2018</v>
      </c>
      <c r="B18301" s="32">
        <v>2953</v>
      </c>
      <c r="C18301" s="33" t="s">
        <v>563</v>
      </c>
      <c r="D18301" s="33" t="s">
        <v>564</v>
      </c>
      <c r="E18301" s="34">
        <v>15349</v>
      </c>
      <c r="F18301" s="35">
        <v>1.0529999999999999</v>
      </c>
      <c r="G18301" s="34">
        <v>434.6</v>
      </c>
    </row>
    <row r="18302" spans="1:7">
      <c r="A18302" s="32">
        <v>2018</v>
      </c>
      <c r="B18302" s="32">
        <v>2956</v>
      </c>
      <c r="C18302" s="33" t="s">
        <v>563</v>
      </c>
      <c r="D18302" s="33" t="s">
        <v>564</v>
      </c>
      <c r="E18302" s="34">
        <v>3170723</v>
      </c>
      <c r="F18302" s="35">
        <v>1.018</v>
      </c>
      <c r="G18302" s="34">
        <v>322.89999999999998</v>
      </c>
    </row>
    <row r="18303" spans="1:7">
      <c r="A18303" s="32">
        <v>2018</v>
      </c>
      <c r="B18303" s="32">
        <v>2963</v>
      </c>
      <c r="C18303" s="33" t="s">
        <v>363</v>
      </c>
      <c r="D18303" s="33" t="s">
        <v>354</v>
      </c>
      <c r="E18303" s="34">
        <v>45974</v>
      </c>
      <c r="F18303" s="35">
        <v>17.326000000000001</v>
      </c>
      <c r="G18303" s="34">
        <v>152.5</v>
      </c>
    </row>
    <row r="18304" spans="1:7">
      <c r="A18304" s="32">
        <v>2018</v>
      </c>
      <c r="B18304" s="32">
        <v>2963</v>
      </c>
      <c r="C18304" s="33" t="s">
        <v>563</v>
      </c>
      <c r="D18304" s="33" t="s">
        <v>564</v>
      </c>
      <c r="E18304" s="34">
        <v>7</v>
      </c>
      <c r="F18304" s="35">
        <v>1.02</v>
      </c>
      <c r="G18304" s="34">
        <v>272.89999999999998</v>
      </c>
    </row>
    <row r="18305" spans="1:7">
      <c r="A18305" s="32">
        <v>2018</v>
      </c>
      <c r="B18305" s="32">
        <v>2963</v>
      </c>
      <c r="C18305" s="33" t="s">
        <v>563</v>
      </c>
      <c r="D18305" s="33" t="s">
        <v>564</v>
      </c>
      <c r="E18305" s="34">
        <v>9</v>
      </c>
      <c r="F18305" s="35">
        <v>1.02</v>
      </c>
      <c r="G18305" s="34">
        <v>316.7</v>
      </c>
    </row>
    <row r="18306" spans="1:7">
      <c r="A18306" s="32">
        <v>2018</v>
      </c>
      <c r="B18306" s="32">
        <v>2963</v>
      </c>
      <c r="C18306" s="33" t="s">
        <v>563</v>
      </c>
      <c r="D18306" s="33" t="s">
        <v>564</v>
      </c>
      <c r="E18306" s="34">
        <v>9</v>
      </c>
      <c r="F18306" s="35">
        <v>1.02</v>
      </c>
      <c r="G18306" s="34">
        <v>279.3</v>
      </c>
    </row>
    <row r="18307" spans="1:7">
      <c r="A18307" s="32">
        <v>2018</v>
      </c>
      <c r="B18307" s="32">
        <v>2963</v>
      </c>
      <c r="C18307" s="33" t="s">
        <v>563</v>
      </c>
      <c r="D18307" s="33" t="s">
        <v>564</v>
      </c>
      <c r="E18307" s="34">
        <v>9</v>
      </c>
      <c r="F18307" s="35">
        <v>1.02</v>
      </c>
      <c r="G18307" s="34">
        <v>255.9</v>
      </c>
    </row>
    <row r="18308" spans="1:7">
      <c r="A18308" s="32">
        <v>2018</v>
      </c>
      <c r="B18308" s="32">
        <v>2963</v>
      </c>
      <c r="C18308" s="33" t="s">
        <v>563</v>
      </c>
      <c r="D18308" s="33" t="s">
        <v>564</v>
      </c>
      <c r="E18308" s="34">
        <v>9</v>
      </c>
      <c r="F18308" s="35">
        <v>1.02</v>
      </c>
      <c r="G18308" s="34">
        <v>311.7</v>
      </c>
    </row>
    <row r="18309" spans="1:7">
      <c r="A18309" s="32">
        <v>2018</v>
      </c>
      <c r="B18309" s="32">
        <v>2963</v>
      </c>
      <c r="C18309" s="33" t="s">
        <v>563</v>
      </c>
      <c r="D18309" s="33" t="s">
        <v>564</v>
      </c>
      <c r="E18309" s="34">
        <v>13</v>
      </c>
      <c r="F18309" s="35">
        <v>1.02</v>
      </c>
      <c r="G18309" s="34">
        <v>278.89999999999998</v>
      </c>
    </row>
    <row r="18310" spans="1:7">
      <c r="A18310" s="32">
        <v>2018</v>
      </c>
      <c r="B18310" s="32">
        <v>2963</v>
      </c>
      <c r="C18310" s="33" t="s">
        <v>563</v>
      </c>
      <c r="D18310" s="33" t="s">
        <v>564</v>
      </c>
      <c r="E18310" s="34">
        <v>18</v>
      </c>
      <c r="F18310" s="35">
        <v>1.02</v>
      </c>
      <c r="G18310" s="34">
        <v>281.8</v>
      </c>
    </row>
    <row r="18311" spans="1:7">
      <c r="A18311" s="32">
        <v>2018</v>
      </c>
      <c r="B18311" s="32">
        <v>2963</v>
      </c>
      <c r="C18311" s="33" t="s">
        <v>563</v>
      </c>
      <c r="D18311" s="33" t="s">
        <v>564</v>
      </c>
      <c r="E18311" s="34">
        <v>20</v>
      </c>
      <c r="F18311" s="35">
        <v>1.02</v>
      </c>
      <c r="G18311" s="34">
        <v>296.2</v>
      </c>
    </row>
    <row r="18312" spans="1:7">
      <c r="A18312" s="32">
        <v>2018</v>
      </c>
      <c r="B18312" s="32">
        <v>2963</v>
      </c>
      <c r="C18312" s="33" t="s">
        <v>563</v>
      </c>
      <c r="D18312" s="33" t="s">
        <v>564</v>
      </c>
      <c r="E18312" s="34">
        <v>22</v>
      </c>
      <c r="F18312" s="35">
        <v>1.02</v>
      </c>
      <c r="G18312" s="34">
        <v>285.2</v>
      </c>
    </row>
    <row r="18313" spans="1:7">
      <c r="A18313" s="32">
        <v>2018</v>
      </c>
      <c r="B18313" s="32">
        <v>2963</v>
      </c>
      <c r="C18313" s="33" t="s">
        <v>563</v>
      </c>
      <c r="D18313" s="33" t="s">
        <v>564</v>
      </c>
      <c r="E18313" s="34">
        <v>2517</v>
      </c>
      <c r="F18313" s="35">
        <v>1.0329999999999999</v>
      </c>
      <c r="G18313" s="34">
        <v>195.3</v>
      </c>
    </row>
    <row r="18314" spans="1:7">
      <c r="A18314" s="32">
        <v>2018</v>
      </c>
      <c r="B18314" s="32">
        <v>2963</v>
      </c>
      <c r="C18314" s="33" t="s">
        <v>563</v>
      </c>
      <c r="D18314" s="33" t="s">
        <v>564</v>
      </c>
      <c r="E18314" s="34">
        <v>2639</v>
      </c>
      <c r="F18314" s="35">
        <v>1.0109999999999999</v>
      </c>
      <c r="G18314" s="34">
        <v>319.89999999999998</v>
      </c>
    </row>
    <row r="18315" spans="1:7">
      <c r="A18315" s="32">
        <v>2018</v>
      </c>
      <c r="B18315" s="32">
        <v>2963</v>
      </c>
      <c r="C18315" s="33" t="s">
        <v>563</v>
      </c>
      <c r="D18315" s="33" t="s">
        <v>564</v>
      </c>
      <c r="E18315" s="34">
        <v>3289</v>
      </c>
      <c r="F18315" s="35">
        <v>1.02</v>
      </c>
      <c r="G18315" s="34">
        <v>314.60000000000002</v>
      </c>
    </row>
    <row r="18316" spans="1:7">
      <c r="A18316" s="32">
        <v>2018</v>
      </c>
      <c r="B18316" s="32">
        <v>2963</v>
      </c>
      <c r="C18316" s="33" t="s">
        <v>563</v>
      </c>
      <c r="D18316" s="33" t="s">
        <v>564</v>
      </c>
      <c r="E18316" s="34">
        <v>3833</v>
      </c>
      <c r="F18316" s="35">
        <v>1.0109999999999999</v>
      </c>
      <c r="G18316" s="34">
        <v>287</v>
      </c>
    </row>
    <row r="18317" spans="1:7">
      <c r="A18317" s="32">
        <v>2018</v>
      </c>
      <c r="B18317" s="32">
        <v>2963</v>
      </c>
      <c r="C18317" s="33" t="s">
        <v>563</v>
      </c>
      <c r="D18317" s="33" t="s">
        <v>564</v>
      </c>
      <c r="E18317" s="34">
        <v>4382</v>
      </c>
      <c r="F18317" s="35">
        <v>1.032</v>
      </c>
      <c r="G18317" s="34">
        <v>186.6</v>
      </c>
    </row>
    <row r="18318" spans="1:7">
      <c r="A18318" s="32">
        <v>2018</v>
      </c>
      <c r="B18318" s="32">
        <v>2963</v>
      </c>
      <c r="C18318" s="33" t="s">
        <v>563</v>
      </c>
      <c r="D18318" s="33" t="s">
        <v>564</v>
      </c>
      <c r="E18318" s="34">
        <v>50084</v>
      </c>
      <c r="F18318" s="35">
        <v>1.0329999999999999</v>
      </c>
      <c r="G18318" s="34">
        <v>187.3</v>
      </c>
    </row>
    <row r="18319" spans="1:7">
      <c r="A18319" s="32">
        <v>2018</v>
      </c>
      <c r="B18319" s="32">
        <v>2963</v>
      </c>
      <c r="C18319" s="33" t="s">
        <v>563</v>
      </c>
      <c r="D18319" s="33" t="s">
        <v>564</v>
      </c>
      <c r="E18319" s="34">
        <v>55846</v>
      </c>
      <c r="F18319" s="35">
        <v>1.032</v>
      </c>
      <c r="G18319" s="34">
        <v>185.3</v>
      </c>
    </row>
    <row r="18320" spans="1:7">
      <c r="A18320" s="32">
        <v>2018</v>
      </c>
      <c r="B18320" s="32">
        <v>2963</v>
      </c>
      <c r="C18320" s="33" t="s">
        <v>563</v>
      </c>
      <c r="D18320" s="33" t="s">
        <v>564</v>
      </c>
      <c r="E18320" s="34">
        <v>62003</v>
      </c>
      <c r="F18320" s="35">
        <v>1.03</v>
      </c>
      <c r="G18320" s="34">
        <v>182</v>
      </c>
    </row>
    <row r="18321" spans="1:7">
      <c r="A18321" s="32">
        <v>2018</v>
      </c>
      <c r="B18321" s="32">
        <v>2963</v>
      </c>
      <c r="C18321" s="33" t="s">
        <v>563</v>
      </c>
      <c r="D18321" s="33" t="s">
        <v>564</v>
      </c>
      <c r="E18321" s="34">
        <v>62022</v>
      </c>
      <c r="F18321" s="35">
        <v>1.02</v>
      </c>
      <c r="G18321" s="34">
        <v>311.2</v>
      </c>
    </row>
    <row r="18322" spans="1:7">
      <c r="A18322" s="32">
        <v>2018</v>
      </c>
      <c r="B18322" s="32">
        <v>2963</v>
      </c>
      <c r="C18322" s="33" t="s">
        <v>563</v>
      </c>
      <c r="D18322" s="33" t="s">
        <v>564</v>
      </c>
      <c r="E18322" s="34">
        <v>67853</v>
      </c>
      <c r="F18322" s="35">
        <v>1.018</v>
      </c>
      <c r="G18322" s="34">
        <v>311.5</v>
      </c>
    </row>
    <row r="18323" spans="1:7">
      <c r="A18323" s="32">
        <v>2018</v>
      </c>
      <c r="B18323" s="32">
        <v>2963</v>
      </c>
      <c r="C18323" s="33" t="s">
        <v>563</v>
      </c>
      <c r="D18323" s="33" t="s">
        <v>564</v>
      </c>
      <c r="E18323" s="34">
        <v>109502</v>
      </c>
      <c r="F18323" s="35">
        <v>1.0329999999999999</v>
      </c>
      <c r="G18323" s="34">
        <v>174</v>
      </c>
    </row>
    <row r="18324" spans="1:7">
      <c r="A18324" s="32">
        <v>2018</v>
      </c>
      <c r="B18324" s="32">
        <v>2963</v>
      </c>
      <c r="C18324" s="33" t="s">
        <v>563</v>
      </c>
      <c r="D18324" s="33" t="s">
        <v>564</v>
      </c>
      <c r="E18324" s="34">
        <v>114372</v>
      </c>
      <c r="F18324" s="35">
        <v>1.0329999999999999</v>
      </c>
      <c r="G18324" s="34">
        <v>173.7</v>
      </c>
    </row>
    <row r="18325" spans="1:7">
      <c r="A18325" s="32">
        <v>2018</v>
      </c>
      <c r="B18325" s="32">
        <v>2963</v>
      </c>
      <c r="C18325" s="33" t="s">
        <v>563</v>
      </c>
      <c r="D18325" s="33" t="s">
        <v>564</v>
      </c>
      <c r="E18325" s="34">
        <v>128757</v>
      </c>
      <c r="F18325" s="35">
        <v>1.016</v>
      </c>
      <c r="G18325" s="34">
        <v>263.8</v>
      </c>
    </row>
    <row r="18326" spans="1:7">
      <c r="A18326" s="32">
        <v>2018</v>
      </c>
      <c r="B18326" s="32">
        <v>2963</v>
      </c>
      <c r="C18326" s="33" t="s">
        <v>563</v>
      </c>
      <c r="D18326" s="33" t="s">
        <v>564</v>
      </c>
      <c r="E18326" s="34">
        <v>152439</v>
      </c>
      <c r="F18326" s="35">
        <v>1.018</v>
      </c>
      <c r="G18326" s="34">
        <v>295.2</v>
      </c>
    </row>
    <row r="18327" spans="1:7">
      <c r="A18327" s="32">
        <v>2018</v>
      </c>
      <c r="B18327" s="32">
        <v>2963</v>
      </c>
      <c r="C18327" s="33" t="s">
        <v>563</v>
      </c>
      <c r="D18327" s="33" t="s">
        <v>564</v>
      </c>
      <c r="E18327" s="34">
        <v>178233</v>
      </c>
      <c r="F18327" s="35">
        <v>1.016</v>
      </c>
      <c r="G18327" s="34">
        <v>286.89999999999998</v>
      </c>
    </row>
    <row r="18328" spans="1:7">
      <c r="A18328" s="32">
        <v>2018</v>
      </c>
      <c r="B18328" s="32">
        <v>2963</v>
      </c>
      <c r="C18328" s="33" t="s">
        <v>563</v>
      </c>
      <c r="D18328" s="33" t="s">
        <v>564</v>
      </c>
      <c r="E18328" s="34">
        <v>255190</v>
      </c>
      <c r="F18328" s="35">
        <v>1.02</v>
      </c>
      <c r="G18328" s="34">
        <v>306.3</v>
      </c>
    </row>
    <row r="18329" spans="1:7">
      <c r="A18329" s="32">
        <v>2018</v>
      </c>
      <c r="B18329" s="32">
        <v>2963</v>
      </c>
      <c r="C18329" s="33" t="s">
        <v>563</v>
      </c>
      <c r="D18329" s="33" t="s">
        <v>564</v>
      </c>
      <c r="E18329" s="34">
        <v>258194</v>
      </c>
      <c r="F18329" s="35">
        <v>1.018</v>
      </c>
      <c r="G18329" s="34">
        <v>296.2</v>
      </c>
    </row>
    <row r="18330" spans="1:7">
      <c r="A18330" s="32">
        <v>2018</v>
      </c>
      <c r="B18330" s="32">
        <v>2963</v>
      </c>
      <c r="C18330" s="33" t="s">
        <v>563</v>
      </c>
      <c r="D18330" s="33" t="s">
        <v>564</v>
      </c>
      <c r="E18330" s="34">
        <v>290573</v>
      </c>
      <c r="F18330" s="35">
        <v>1.016</v>
      </c>
      <c r="G18330" s="34">
        <v>293.8</v>
      </c>
    </row>
    <row r="18331" spans="1:7">
      <c r="A18331" s="32">
        <v>2018</v>
      </c>
      <c r="B18331" s="32">
        <v>2963</v>
      </c>
      <c r="C18331" s="33" t="s">
        <v>563</v>
      </c>
      <c r="D18331" s="33" t="s">
        <v>564</v>
      </c>
      <c r="E18331" s="34">
        <v>370272</v>
      </c>
      <c r="F18331" s="35">
        <v>1.018</v>
      </c>
      <c r="G18331" s="34">
        <v>299.10000000000002</v>
      </c>
    </row>
    <row r="18332" spans="1:7">
      <c r="A18332" s="32">
        <v>2018</v>
      </c>
      <c r="B18332" s="32">
        <v>2963</v>
      </c>
      <c r="C18332" s="33" t="s">
        <v>563</v>
      </c>
      <c r="D18332" s="33" t="s">
        <v>564</v>
      </c>
      <c r="E18332" s="34">
        <v>436546</v>
      </c>
      <c r="F18332" s="35">
        <v>1.014</v>
      </c>
      <c r="G18332" s="34">
        <v>303.8</v>
      </c>
    </row>
    <row r="18333" spans="1:7">
      <c r="A18333" s="32">
        <v>2018</v>
      </c>
      <c r="B18333" s="32">
        <v>2963</v>
      </c>
      <c r="C18333" s="33" t="s">
        <v>563</v>
      </c>
      <c r="D18333" s="33" t="s">
        <v>564</v>
      </c>
      <c r="E18333" s="34">
        <v>48444</v>
      </c>
      <c r="F18333" s="35">
        <v>1.012</v>
      </c>
      <c r="G18333" s="34">
        <v>289.2</v>
      </c>
    </row>
    <row r="18334" spans="1:7">
      <c r="A18334" s="32">
        <v>2018</v>
      </c>
      <c r="B18334" s="32">
        <v>2963</v>
      </c>
      <c r="C18334" s="33" t="s">
        <v>563</v>
      </c>
      <c r="D18334" s="33" t="s">
        <v>564</v>
      </c>
      <c r="E18334" s="34">
        <v>48428</v>
      </c>
      <c r="F18334" s="35">
        <v>1.032</v>
      </c>
      <c r="G18334" s="34">
        <v>179.8</v>
      </c>
    </row>
    <row r="18335" spans="1:7">
      <c r="A18335" s="32">
        <v>2018</v>
      </c>
      <c r="B18335" s="32">
        <v>2963</v>
      </c>
      <c r="C18335" s="33" t="s">
        <v>563</v>
      </c>
      <c r="D18335" s="33" t="s">
        <v>564</v>
      </c>
      <c r="E18335" s="34">
        <v>44549</v>
      </c>
      <c r="F18335" s="35">
        <v>1.016</v>
      </c>
      <c r="G18335" s="34">
        <v>299.60000000000002</v>
      </c>
    </row>
    <row r="18336" spans="1:7">
      <c r="A18336" s="32">
        <v>2018</v>
      </c>
      <c r="B18336" s="32">
        <v>2963</v>
      </c>
      <c r="C18336" s="33" t="s">
        <v>563</v>
      </c>
      <c r="D18336" s="33" t="s">
        <v>564</v>
      </c>
      <c r="E18336" s="34">
        <v>35330</v>
      </c>
      <c r="F18336" s="35">
        <v>1.03</v>
      </c>
      <c r="G18336" s="34">
        <v>196.4</v>
      </c>
    </row>
    <row r="18337" spans="1:7">
      <c r="A18337" s="32">
        <v>2018</v>
      </c>
      <c r="B18337" s="32">
        <v>2963</v>
      </c>
      <c r="C18337" s="33" t="s">
        <v>563</v>
      </c>
      <c r="D18337" s="33" t="s">
        <v>564</v>
      </c>
      <c r="E18337" s="34">
        <v>30132</v>
      </c>
      <c r="F18337" s="35">
        <v>1.0089999999999999</v>
      </c>
      <c r="G18337" s="34">
        <v>312.3</v>
      </c>
    </row>
    <row r="18338" spans="1:7">
      <c r="A18338" s="32">
        <v>2018</v>
      </c>
      <c r="B18338" s="32">
        <v>2963</v>
      </c>
      <c r="C18338" s="33" t="s">
        <v>563</v>
      </c>
      <c r="D18338" s="33" t="s">
        <v>564</v>
      </c>
      <c r="E18338" s="34">
        <v>26985</v>
      </c>
      <c r="F18338" s="35">
        <v>1.032</v>
      </c>
      <c r="G18338" s="34">
        <v>176</v>
      </c>
    </row>
    <row r="18339" spans="1:7">
      <c r="A18339" s="32">
        <v>2018</v>
      </c>
      <c r="B18339" s="32">
        <v>2963</v>
      </c>
      <c r="C18339" s="33" t="s">
        <v>563</v>
      </c>
      <c r="D18339" s="33" t="s">
        <v>564</v>
      </c>
      <c r="E18339" s="34">
        <v>19933</v>
      </c>
      <c r="F18339" s="35">
        <v>1.03</v>
      </c>
      <c r="G18339" s="34">
        <v>187.6</v>
      </c>
    </row>
    <row r="18340" spans="1:7">
      <c r="A18340" s="32">
        <v>2018</v>
      </c>
      <c r="B18340" s="32">
        <v>2963</v>
      </c>
      <c r="C18340" s="33" t="s">
        <v>563</v>
      </c>
      <c r="D18340" s="33" t="s">
        <v>564</v>
      </c>
      <c r="E18340" s="34">
        <v>12066</v>
      </c>
      <c r="F18340" s="35">
        <v>1.0069999999999999</v>
      </c>
      <c r="G18340" s="34">
        <v>315.8</v>
      </c>
    </row>
    <row r="18341" spans="1:7">
      <c r="A18341" s="32">
        <v>2018</v>
      </c>
      <c r="B18341" s="32">
        <v>2963</v>
      </c>
      <c r="C18341" s="33" t="s">
        <v>563</v>
      </c>
      <c r="D18341" s="33" t="s">
        <v>564</v>
      </c>
      <c r="E18341" s="34">
        <v>6</v>
      </c>
      <c r="F18341" s="35">
        <v>1.02</v>
      </c>
      <c r="G18341" s="34">
        <v>331</v>
      </c>
    </row>
    <row r="18342" spans="1:7">
      <c r="A18342" s="32">
        <v>2018</v>
      </c>
      <c r="B18342" s="32">
        <v>2963</v>
      </c>
      <c r="C18342" s="33" t="s">
        <v>563</v>
      </c>
      <c r="D18342" s="33" t="s">
        <v>564</v>
      </c>
      <c r="E18342" s="34">
        <v>5936</v>
      </c>
      <c r="F18342" s="35">
        <v>1.0329999999999999</v>
      </c>
      <c r="G18342" s="34">
        <v>174.6</v>
      </c>
    </row>
    <row r="18343" spans="1:7">
      <c r="A18343" s="32">
        <v>2018</v>
      </c>
      <c r="B18343" s="32">
        <v>2963</v>
      </c>
      <c r="C18343" s="33" t="s">
        <v>563</v>
      </c>
      <c r="D18343" s="33" t="s">
        <v>564</v>
      </c>
      <c r="E18343" s="34">
        <v>9206</v>
      </c>
      <c r="F18343" s="35">
        <v>1.032</v>
      </c>
      <c r="G18343" s="34">
        <v>163.30000000000001</v>
      </c>
    </row>
    <row r="18344" spans="1:7">
      <c r="A18344" s="32">
        <v>2018</v>
      </c>
      <c r="B18344" s="32">
        <v>2963</v>
      </c>
      <c r="C18344" s="33" t="s">
        <v>563</v>
      </c>
      <c r="D18344" s="33" t="s">
        <v>564</v>
      </c>
      <c r="E18344" s="34">
        <v>4</v>
      </c>
      <c r="F18344" s="35">
        <v>1.02</v>
      </c>
      <c r="G18344" s="34">
        <v>308</v>
      </c>
    </row>
    <row r="18345" spans="1:7">
      <c r="A18345" s="32">
        <v>2018</v>
      </c>
      <c r="B18345" s="32">
        <v>2963</v>
      </c>
      <c r="C18345" s="33" t="s">
        <v>563</v>
      </c>
      <c r="D18345" s="33" t="s">
        <v>564</v>
      </c>
      <c r="E18345" s="34">
        <v>3</v>
      </c>
      <c r="F18345" s="35">
        <v>1.02</v>
      </c>
      <c r="G18345" s="34">
        <v>318.7</v>
      </c>
    </row>
    <row r="18346" spans="1:7">
      <c r="A18346" s="32">
        <v>2018</v>
      </c>
      <c r="B18346" s="32">
        <v>2963</v>
      </c>
      <c r="C18346" s="33" t="s">
        <v>363</v>
      </c>
      <c r="D18346" s="33" t="s">
        <v>354</v>
      </c>
      <c r="E18346" s="34">
        <v>15666</v>
      </c>
      <c r="F18346" s="35">
        <v>17.167999999999999</v>
      </c>
      <c r="G18346" s="34">
        <v>169.7</v>
      </c>
    </row>
    <row r="18347" spans="1:7">
      <c r="A18347" s="32">
        <v>2018</v>
      </c>
      <c r="B18347" s="32">
        <v>2963</v>
      </c>
      <c r="C18347" s="33" t="s">
        <v>363</v>
      </c>
      <c r="D18347" s="33" t="s">
        <v>354</v>
      </c>
      <c r="E18347" s="34">
        <v>76205</v>
      </c>
      <c r="F18347" s="35">
        <v>17.297999999999998</v>
      </c>
      <c r="G18347" s="34">
        <v>169.4</v>
      </c>
    </row>
    <row r="18348" spans="1:7">
      <c r="A18348" s="32">
        <v>2018</v>
      </c>
      <c r="B18348" s="32">
        <v>2964</v>
      </c>
      <c r="C18348" s="33" t="s">
        <v>563</v>
      </c>
      <c r="D18348" s="33" t="s">
        <v>564</v>
      </c>
      <c r="E18348" s="34">
        <v>28588</v>
      </c>
      <c r="F18348" s="35">
        <v>1.02</v>
      </c>
      <c r="G18348" s="34">
        <v>344.2</v>
      </c>
    </row>
    <row r="18349" spans="1:7">
      <c r="A18349" s="32">
        <v>2018</v>
      </c>
      <c r="B18349" s="32">
        <v>2964</v>
      </c>
      <c r="C18349" s="33" t="s">
        <v>563</v>
      </c>
      <c r="D18349" s="33" t="s">
        <v>564</v>
      </c>
      <c r="E18349" s="34">
        <v>65418</v>
      </c>
      <c r="F18349" s="35">
        <v>1.02</v>
      </c>
      <c r="G18349" s="34">
        <v>344.2</v>
      </c>
    </row>
    <row r="18350" spans="1:7">
      <c r="A18350" s="32">
        <v>2018</v>
      </c>
      <c r="B18350" s="32">
        <v>2964</v>
      </c>
      <c r="C18350" s="33" t="s">
        <v>563</v>
      </c>
      <c r="D18350" s="33" t="s">
        <v>564</v>
      </c>
      <c r="E18350" s="34">
        <v>122156</v>
      </c>
      <c r="F18350" s="35">
        <v>1.02</v>
      </c>
      <c r="G18350" s="34">
        <v>283.7</v>
      </c>
    </row>
    <row r="18351" spans="1:7">
      <c r="A18351" s="32">
        <v>2018</v>
      </c>
      <c r="B18351" s="32">
        <v>2964</v>
      </c>
      <c r="C18351" s="33" t="s">
        <v>563</v>
      </c>
      <c r="D18351" s="33" t="s">
        <v>564</v>
      </c>
      <c r="E18351" s="34">
        <v>133148</v>
      </c>
      <c r="F18351" s="35">
        <v>1.04</v>
      </c>
      <c r="G18351" s="34">
        <v>205.8</v>
      </c>
    </row>
    <row r="18352" spans="1:7">
      <c r="A18352" s="32">
        <v>2018</v>
      </c>
      <c r="B18352" s="32">
        <v>2964</v>
      </c>
      <c r="C18352" s="33" t="s">
        <v>563</v>
      </c>
      <c r="D18352" s="33" t="s">
        <v>564</v>
      </c>
      <c r="E18352" s="34">
        <v>159192</v>
      </c>
      <c r="F18352" s="35">
        <v>1.04</v>
      </c>
      <c r="G18352" s="34">
        <v>256.2</v>
      </c>
    </row>
    <row r="18353" spans="1:7">
      <c r="A18353" s="32">
        <v>2018</v>
      </c>
      <c r="B18353" s="32">
        <v>2964</v>
      </c>
      <c r="C18353" s="33" t="s">
        <v>563</v>
      </c>
      <c r="D18353" s="33" t="s">
        <v>564</v>
      </c>
      <c r="E18353" s="34">
        <v>298609</v>
      </c>
      <c r="F18353" s="35">
        <v>1.02</v>
      </c>
      <c r="G18353" s="34">
        <v>248.4</v>
      </c>
    </row>
    <row r="18354" spans="1:7">
      <c r="A18354" s="32">
        <v>2018</v>
      </c>
      <c r="B18354" s="32">
        <v>2964</v>
      </c>
      <c r="C18354" s="33" t="s">
        <v>563</v>
      </c>
      <c r="D18354" s="33" t="s">
        <v>564</v>
      </c>
      <c r="E18354" s="34">
        <v>407939</v>
      </c>
      <c r="F18354" s="35">
        <v>1.02</v>
      </c>
      <c r="G18354" s="34">
        <v>262.7</v>
      </c>
    </row>
    <row r="18355" spans="1:7">
      <c r="A18355" s="32">
        <v>2018</v>
      </c>
      <c r="B18355" s="32">
        <v>2964</v>
      </c>
      <c r="C18355" s="33" t="s">
        <v>563</v>
      </c>
      <c r="D18355" s="33" t="s">
        <v>564</v>
      </c>
      <c r="E18355" s="34">
        <v>108</v>
      </c>
      <c r="F18355" s="35">
        <v>1.02</v>
      </c>
      <c r="G18355" s="34">
        <v>307.60000000000002</v>
      </c>
    </row>
    <row r="18356" spans="1:7">
      <c r="A18356" s="32">
        <v>2018</v>
      </c>
      <c r="B18356" s="32">
        <v>2964</v>
      </c>
      <c r="C18356" s="33" t="s">
        <v>563</v>
      </c>
      <c r="D18356" s="33" t="s">
        <v>564</v>
      </c>
      <c r="E18356" s="34">
        <v>249</v>
      </c>
      <c r="F18356" s="35">
        <v>1.02</v>
      </c>
      <c r="G18356" s="34">
        <v>233.7</v>
      </c>
    </row>
    <row r="18357" spans="1:7">
      <c r="A18357" s="32">
        <v>2018</v>
      </c>
      <c r="B18357" s="32">
        <v>2964</v>
      </c>
      <c r="C18357" s="33" t="s">
        <v>563</v>
      </c>
      <c r="D18357" s="33" t="s">
        <v>564</v>
      </c>
      <c r="E18357" s="34">
        <v>459</v>
      </c>
      <c r="F18357" s="35">
        <v>1.02</v>
      </c>
      <c r="G18357" s="34">
        <v>330.7</v>
      </c>
    </row>
    <row r="18358" spans="1:7">
      <c r="A18358" s="32">
        <v>2018</v>
      </c>
      <c r="B18358" s="32">
        <v>2964</v>
      </c>
      <c r="C18358" s="33" t="s">
        <v>563</v>
      </c>
      <c r="D18358" s="33" t="s">
        <v>564</v>
      </c>
      <c r="E18358" s="34">
        <v>466</v>
      </c>
      <c r="F18358" s="35">
        <v>1.02</v>
      </c>
      <c r="G18358" s="34">
        <v>294.39999999999998</v>
      </c>
    </row>
    <row r="18359" spans="1:7">
      <c r="A18359" s="32">
        <v>2018</v>
      </c>
      <c r="B18359" s="32">
        <v>2964</v>
      </c>
      <c r="C18359" s="33" t="s">
        <v>563</v>
      </c>
      <c r="D18359" s="33" t="s">
        <v>564</v>
      </c>
      <c r="E18359" s="34">
        <v>977</v>
      </c>
      <c r="F18359" s="35">
        <v>1.02</v>
      </c>
      <c r="G18359" s="34">
        <v>282.8</v>
      </c>
    </row>
    <row r="18360" spans="1:7">
      <c r="A18360" s="32">
        <v>2018</v>
      </c>
      <c r="B18360" s="32">
        <v>2964</v>
      </c>
      <c r="C18360" s="33" t="s">
        <v>563</v>
      </c>
      <c r="D18360" s="33" t="s">
        <v>564</v>
      </c>
      <c r="E18360" s="34">
        <v>1040</v>
      </c>
      <c r="F18360" s="35">
        <v>1.02</v>
      </c>
      <c r="G18360" s="34">
        <v>344</v>
      </c>
    </row>
    <row r="18361" spans="1:7">
      <c r="A18361" s="32">
        <v>2018</v>
      </c>
      <c r="B18361" s="32">
        <v>2964</v>
      </c>
      <c r="C18361" s="33" t="s">
        <v>563</v>
      </c>
      <c r="D18361" s="33" t="s">
        <v>564</v>
      </c>
      <c r="E18361" s="34">
        <v>1644</v>
      </c>
      <c r="F18361" s="35">
        <v>1.02</v>
      </c>
      <c r="G18361" s="34">
        <v>191.8</v>
      </c>
    </row>
    <row r="18362" spans="1:7">
      <c r="A18362" s="32">
        <v>2018</v>
      </c>
      <c r="B18362" s="32">
        <v>2964</v>
      </c>
      <c r="C18362" s="33" t="s">
        <v>563</v>
      </c>
      <c r="D18362" s="33" t="s">
        <v>564</v>
      </c>
      <c r="E18362" s="34">
        <v>1710</v>
      </c>
      <c r="F18362" s="35">
        <v>1.03</v>
      </c>
      <c r="G18362" s="34">
        <v>329.7</v>
      </c>
    </row>
    <row r="18363" spans="1:7">
      <c r="A18363" s="32">
        <v>2018</v>
      </c>
      <c r="B18363" s="32">
        <v>2964</v>
      </c>
      <c r="C18363" s="33" t="s">
        <v>563</v>
      </c>
      <c r="D18363" s="33" t="s">
        <v>564</v>
      </c>
      <c r="E18363" s="34">
        <v>1805</v>
      </c>
      <c r="F18363" s="35">
        <v>1.02</v>
      </c>
      <c r="G18363" s="34">
        <v>330.5</v>
      </c>
    </row>
    <row r="18364" spans="1:7">
      <c r="A18364" s="32">
        <v>2018</v>
      </c>
      <c r="B18364" s="32">
        <v>2964</v>
      </c>
      <c r="C18364" s="33" t="s">
        <v>563</v>
      </c>
      <c r="D18364" s="33" t="s">
        <v>564</v>
      </c>
      <c r="E18364" s="34">
        <v>1896</v>
      </c>
      <c r="F18364" s="35">
        <v>1.04</v>
      </c>
      <c r="G18364" s="34">
        <v>254.1</v>
      </c>
    </row>
    <row r="18365" spans="1:7">
      <c r="A18365" s="32">
        <v>2018</v>
      </c>
      <c r="B18365" s="32">
        <v>2964</v>
      </c>
      <c r="C18365" s="33" t="s">
        <v>563</v>
      </c>
      <c r="D18365" s="33" t="s">
        <v>564</v>
      </c>
      <c r="E18365" s="34">
        <v>2528</v>
      </c>
      <c r="F18365" s="35">
        <v>1.02</v>
      </c>
      <c r="G18365" s="34">
        <v>275.7</v>
      </c>
    </row>
    <row r="18366" spans="1:7">
      <c r="A18366" s="32">
        <v>2018</v>
      </c>
      <c r="B18366" s="32">
        <v>2964</v>
      </c>
      <c r="C18366" s="33" t="s">
        <v>563</v>
      </c>
      <c r="D18366" s="33" t="s">
        <v>564</v>
      </c>
      <c r="E18366" s="34">
        <v>4304</v>
      </c>
      <c r="F18366" s="35">
        <v>1.02</v>
      </c>
      <c r="G18366" s="34">
        <v>291.8</v>
      </c>
    </row>
    <row r="18367" spans="1:7">
      <c r="A18367" s="32">
        <v>2018</v>
      </c>
      <c r="B18367" s="32">
        <v>2964</v>
      </c>
      <c r="C18367" s="33" t="s">
        <v>563</v>
      </c>
      <c r="D18367" s="33" t="s">
        <v>564</v>
      </c>
      <c r="E18367" s="34">
        <v>10757</v>
      </c>
      <c r="F18367" s="35">
        <v>1.03</v>
      </c>
      <c r="G18367" s="34">
        <v>179.9</v>
      </c>
    </row>
    <row r="18368" spans="1:7">
      <c r="A18368" s="32">
        <v>2018</v>
      </c>
      <c r="B18368" s="32">
        <v>2964</v>
      </c>
      <c r="C18368" s="33" t="s">
        <v>563</v>
      </c>
      <c r="D18368" s="33" t="s">
        <v>564</v>
      </c>
      <c r="E18368" s="34">
        <v>14180</v>
      </c>
      <c r="F18368" s="35">
        <v>1.02</v>
      </c>
      <c r="G18368" s="34">
        <v>296.3</v>
      </c>
    </row>
    <row r="18369" spans="1:7">
      <c r="A18369" s="32">
        <v>2018</v>
      </c>
      <c r="B18369" s="32">
        <v>2964</v>
      </c>
      <c r="C18369" s="33" t="s">
        <v>563</v>
      </c>
      <c r="D18369" s="33" t="s">
        <v>564</v>
      </c>
      <c r="E18369" s="34">
        <v>14465</v>
      </c>
      <c r="F18369" s="35">
        <v>1.02</v>
      </c>
      <c r="G18369" s="34">
        <v>278.10000000000002</v>
      </c>
    </row>
    <row r="18370" spans="1:7">
      <c r="A18370" s="32">
        <v>2018</v>
      </c>
      <c r="B18370" s="32">
        <v>2964</v>
      </c>
      <c r="C18370" s="33" t="s">
        <v>563</v>
      </c>
      <c r="D18370" s="33" t="s">
        <v>564</v>
      </c>
      <c r="E18370" s="34">
        <v>16465</v>
      </c>
      <c r="F18370" s="35">
        <v>1.02</v>
      </c>
      <c r="G18370" s="34">
        <v>265.10000000000002</v>
      </c>
    </row>
    <row r="18371" spans="1:7">
      <c r="A18371" s="32">
        <v>2018</v>
      </c>
      <c r="B18371" s="32">
        <v>2964</v>
      </c>
      <c r="C18371" s="33" t="s">
        <v>563</v>
      </c>
      <c r="D18371" s="33" t="s">
        <v>564</v>
      </c>
      <c r="E18371" s="34">
        <v>18222</v>
      </c>
      <c r="F18371" s="35">
        <v>1.04</v>
      </c>
      <c r="G18371" s="34">
        <v>277.89999999999998</v>
      </c>
    </row>
    <row r="18372" spans="1:7">
      <c r="A18372" s="32">
        <v>2018</v>
      </c>
      <c r="B18372" s="32">
        <v>2964</v>
      </c>
      <c r="C18372" s="33" t="s">
        <v>563</v>
      </c>
      <c r="D18372" s="33" t="s">
        <v>564</v>
      </c>
      <c r="E18372" s="34">
        <v>20553</v>
      </c>
      <c r="F18372" s="35">
        <v>1.03</v>
      </c>
      <c r="G18372" s="34">
        <v>289.7</v>
      </c>
    </row>
    <row r="18373" spans="1:7">
      <c r="A18373" s="32">
        <v>2018</v>
      </c>
      <c r="B18373" s="32">
        <v>2964</v>
      </c>
      <c r="C18373" s="33" t="s">
        <v>563</v>
      </c>
      <c r="D18373" s="33" t="s">
        <v>564</v>
      </c>
      <c r="E18373" s="34">
        <v>24493</v>
      </c>
      <c r="F18373" s="35">
        <v>1.02</v>
      </c>
      <c r="G18373" s="34">
        <v>181.8</v>
      </c>
    </row>
    <row r="18374" spans="1:7">
      <c r="A18374" s="32">
        <v>2018</v>
      </c>
      <c r="B18374" s="32">
        <v>2964</v>
      </c>
      <c r="C18374" s="33" t="s">
        <v>563</v>
      </c>
      <c r="D18374" s="33" t="s">
        <v>564</v>
      </c>
      <c r="E18374" s="34">
        <v>28588</v>
      </c>
      <c r="F18374" s="35">
        <v>1.03</v>
      </c>
      <c r="G18374" s="34">
        <v>273.89999999999998</v>
      </c>
    </row>
    <row r="18375" spans="1:7">
      <c r="A18375" s="32">
        <v>2018</v>
      </c>
      <c r="B18375" s="32">
        <v>2965</v>
      </c>
      <c r="C18375" s="33" t="s">
        <v>563</v>
      </c>
      <c r="D18375" s="33" t="s">
        <v>564</v>
      </c>
      <c r="E18375" s="34">
        <v>17</v>
      </c>
      <c r="F18375" s="35">
        <v>1.03</v>
      </c>
      <c r="G18375" s="34">
        <v>197</v>
      </c>
    </row>
    <row r="18376" spans="1:7">
      <c r="A18376" s="32">
        <v>2018</v>
      </c>
      <c r="B18376" s="32">
        <v>2965</v>
      </c>
      <c r="C18376" s="33" t="s">
        <v>563</v>
      </c>
      <c r="D18376" s="33" t="s">
        <v>564</v>
      </c>
      <c r="E18376" s="34">
        <v>294813</v>
      </c>
      <c r="F18376" s="35">
        <v>1.02</v>
      </c>
      <c r="G18376" s="34">
        <v>262.7</v>
      </c>
    </row>
    <row r="18377" spans="1:7">
      <c r="A18377" s="32">
        <v>2018</v>
      </c>
      <c r="B18377" s="32">
        <v>2965</v>
      </c>
      <c r="C18377" s="33" t="s">
        <v>563</v>
      </c>
      <c r="D18377" s="33" t="s">
        <v>564</v>
      </c>
      <c r="E18377" s="34">
        <v>246</v>
      </c>
      <c r="F18377" s="35">
        <v>1.02</v>
      </c>
      <c r="G18377" s="34">
        <v>271.5</v>
      </c>
    </row>
    <row r="18378" spans="1:7">
      <c r="A18378" s="32">
        <v>2018</v>
      </c>
      <c r="B18378" s="32">
        <v>2965</v>
      </c>
      <c r="C18378" s="33" t="s">
        <v>563</v>
      </c>
      <c r="D18378" s="33" t="s">
        <v>564</v>
      </c>
      <c r="E18378" s="34">
        <v>292</v>
      </c>
      <c r="F18378" s="35">
        <v>1.02</v>
      </c>
      <c r="G18378" s="34">
        <v>279.2</v>
      </c>
    </row>
    <row r="18379" spans="1:7">
      <c r="A18379" s="32">
        <v>2018</v>
      </c>
      <c r="B18379" s="32">
        <v>2965</v>
      </c>
      <c r="C18379" s="33" t="s">
        <v>563</v>
      </c>
      <c r="D18379" s="33" t="s">
        <v>564</v>
      </c>
      <c r="E18379" s="34">
        <v>391</v>
      </c>
      <c r="F18379" s="35">
        <v>1.01</v>
      </c>
      <c r="G18379" s="34">
        <v>147</v>
      </c>
    </row>
    <row r="18380" spans="1:7">
      <c r="A18380" s="32">
        <v>2018</v>
      </c>
      <c r="B18380" s="32">
        <v>2965</v>
      </c>
      <c r="C18380" s="33" t="s">
        <v>563</v>
      </c>
      <c r="D18380" s="33" t="s">
        <v>564</v>
      </c>
      <c r="E18380" s="34">
        <v>576</v>
      </c>
      <c r="F18380" s="35">
        <v>1.02</v>
      </c>
      <c r="G18380" s="34">
        <v>249.1</v>
      </c>
    </row>
    <row r="18381" spans="1:7">
      <c r="A18381" s="32">
        <v>2018</v>
      </c>
      <c r="B18381" s="32">
        <v>2965</v>
      </c>
      <c r="C18381" s="33" t="s">
        <v>563</v>
      </c>
      <c r="D18381" s="33" t="s">
        <v>564</v>
      </c>
      <c r="E18381" s="34">
        <v>588</v>
      </c>
      <c r="F18381" s="35">
        <v>1.02</v>
      </c>
      <c r="G18381" s="34">
        <v>320.10000000000002</v>
      </c>
    </row>
    <row r="18382" spans="1:7">
      <c r="A18382" s="32">
        <v>2018</v>
      </c>
      <c r="B18382" s="32">
        <v>2965</v>
      </c>
      <c r="C18382" s="33" t="s">
        <v>563</v>
      </c>
      <c r="D18382" s="33" t="s">
        <v>564</v>
      </c>
      <c r="E18382" s="34">
        <v>699</v>
      </c>
      <c r="F18382" s="35">
        <v>1.04</v>
      </c>
      <c r="G18382" s="34">
        <v>166.2</v>
      </c>
    </row>
    <row r="18383" spans="1:7">
      <c r="A18383" s="32">
        <v>2018</v>
      </c>
      <c r="B18383" s="32">
        <v>2965</v>
      </c>
      <c r="C18383" s="33" t="s">
        <v>563</v>
      </c>
      <c r="D18383" s="33" t="s">
        <v>564</v>
      </c>
      <c r="E18383" s="34">
        <v>884</v>
      </c>
      <c r="F18383" s="35">
        <v>1.03</v>
      </c>
      <c r="G18383" s="34">
        <v>120.9</v>
      </c>
    </row>
    <row r="18384" spans="1:7">
      <c r="A18384" s="32">
        <v>2018</v>
      </c>
      <c r="B18384" s="32">
        <v>2965</v>
      </c>
      <c r="C18384" s="33" t="s">
        <v>563</v>
      </c>
      <c r="D18384" s="33" t="s">
        <v>564</v>
      </c>
      <c r="E18384" s="34">
        <v>1163</v>
      </c>
      <c r="F18384" s="35">
        <v>1.02</v>
      </c>
      <c r="G18384" s="34">
        <v>331.4</v>
      </c>
    </row>
    <row r="18385" spans="1:7">
      <c r="A18385" s="32">
        <v>2018</v>
      </c>
      <c r="B18385" s="32">
        <v>2965</v>
      </c>
      <c r="C18385" s="33" t="s">
        <v>563</v>
      </c>
      <c r="D18385" s="33" t="s">
        <v>564</v>
      </c>
      <c r="E18385" s="34">
        <v>1256</v>
      </c>
      <c r="F18385" s="35">
        <v>1.02</v>
      </c>
      <c r="G18385" s="34">
        <v>261.8</v>
      </c>
    </row>
    <row r="18386" spans="1:7">
      <c r="A18386" s="32">
        <v>2018</v>
      </c>
      <c r="B18386" s="32">
        <v>2965</v>
      </c>
      <c r="C18386" s="33" t="s">
        <v>563</v>
      </c>
      <c r="D18386" s="33" t="s">
        <v>564</v>
      </c>
      <c r="E18386" s="34">
        <v>3751</v>
      </c>
      <c r="F18386" s="35">
        <v>1.02</v>
      </c>
      <c r="G18386" s="34">
        <v>258.2</v>
      </c>
    </row>
    <row r="18387" spans="1:7">
      <c r="A18387" s="32">
        <v>2018</v>
      </c>
      <c r="B18387" s="32">
        <v>2965</v>
      </c>
      <c r="C18387" s="33" t="s">
        <v>563</v>
      </c>
      <c r="D18387" s="33" t="s">
        <v>564</v>
      </c>
      <c r="E18387" s="34">
        <v>4257</v>
      </c>
      <c r="F18387" s="35">
        <v>1.03</v>
      </c>
      <c r="G18387" s="34">
        <v>176.2</v>
      </c>
    </row>
    <row r="18388" spans="1:7">
      <c r="A18388" s="32">
        <v>2018</v>
      </c>
      <c r="B18388" s="32">
        <v>2965</v>
      </c>
      <c r="C18388" s="33" t="s">
        <v>563</v>
      </c>
      <c r="D18388" s="33" t="s">
        <v>564</v>
      </c>
      <c r="E18388" s="34">
        <v>4368</v>
      </c>
      <c r="F18388" s="35">
        <v>1.02</v>
      </c>
      <c r="G18388" s="34">
        <v>280.8</v>
      </c>
    </row>
    <row r="18389" spans="1:7">
      <c r="A18389" s="32">
        <v>2018</v>
      </c>
      <c r="B18389" s="32">
        <v>2965</v>
      </c>
      <c r="C18389" s="33" t="s">
        <v>563</v>
      </c>
      <c r="D18389" s="33" t="s">
        <v>564</v>
      </c>
      <c r="E18389" s="34">
        <v>5570</v>
      </c>
      <c r="F18389" s="35">
        <v>1.02</v>
      </c>
      <c r="G18389" s="34">
        <v>287.8</v>
      </c>
    </row>
    <row r="18390" spans="1:7">
      <c r="A18390" s="32">
        <v>2018</v>
      </c>
      <c r="B18390" s="32">
        <v>2965</v>
      </c>
      <c r="C18390" s="33" t="s">
        <v>563</v>
      </c>
      <c r="D18390" s="33" t="s">
        <v>564</v>
      </c>
      <c r="E18390" s="34">
        <v>6133</v>
      </c>
      <c r="F18390" s="35">
        <v>1.03</v>
      </c>
      <c r="G18390" s="34">
        <v>174.4</v>
      </c>
    </row>
    <row r="18391" spans="1:7">
      <c r="A18391" s="32">
        <v>2018</v>
      </c>
      <c r="B18391" s="32">
        <v>2965</v>
      </c>
      <c r="C18391" s="33" t="s">
        <v>563</v>
      </c>
      <c r="D18391" s="33" t="s">
        <v>564</v>
      </c>
      <c r="E18391" s="34">
        <v>8645</v>
      </c>
      <c r="F18391" s="35">
        <v>1.02</v>
      </c>
      <c r="G18391" s="34">
        <v>226.6</v>
      </c>
    </row>
    <row r="18392" spans="1:7">
      <c r="A18392" s="32">
        <v>2018</v>
      </c>
      <c r="B18392" s="32">
        <v>2965</v>
      </c>
      <c r="C18392" s="33" t="s">
        <v>563</v>
      </c>
      <c r="D18392" s="33" t="s">
        <v>564</v>
      </c>
      <c r="E18392" s="34">
        <v>11273</v>
      </c>
      <c r="F18392" s="35">
        <v>1.03</v>
      </c>
      <c r="G18392" s="34">
        <v>178</v>
      </c>
    </row>
    <row r="18393" spans="1:7">
      <c r="A18393" s="32">
        <v>2018</v>
      </c>
      <c r="B18393" s="32">
        <v>2965</v>
      </c>
      <c r="C18393" s="33" t="s">
        <v>563</v>
      </c>
      <c r="D18393" s="33" t="s">
        <v>564</v>
      </c>
      <c r="E18393" s="34">
        <v>15964</v>
      </c>
      <c r="F18393" s="35">
        <v>1.03</v>
      </c>
      <c r="G18393" s="34">
        <v>226.5</v>
      </c>
    </row>
    <row r="18394" spans="1:7">
      <c r="A18394" s="32">
        <v>2018</v>
      </c>
      <c r="B18394" s="32">
        <v>2965</v>
      </c>
      <c r="C18394" s="33" t="s">
        <v>563</v>
      </c>
      <c r="D18394" s="33" t="s">
        <v>564</v>
      </c>
      <c r="E18394" s="34">
        <v>22114</v>
      </c>
      <c r="F18394" s="35">
        <v>1.02</v>
      </c>
      <c r="G18394" s="34">
        <v>338.8</v>
      </c>
    </row>
    <row r="18395" spans="1:7">
      <c r="A18395" s="32">
        <v>2018</v>
      </c>
      <c r="B18395" s="32">
        <v>2965</v>
      </c>
      <c r="C18395" s="33" t="s">
        <v>563</v>
      </c>
      <c r="D18395" s="33" t="s">
        <v>564</v>
      </c>
      <c r="E18395" s="34">
        <v>22480</v>
      </c>
      <c r="F18395" s="35">
        <v>1.02</v>
      </c>
      <c r="G18395" s="34">
        <v>271.8</v>
      </c>
    </row>
    <row r="18396" spans="1:7">
      <c r="A18396" s="32">
        <v>2018</v>
      </c>
      <c r="B18396" s="32">
        <v>2965</v>
      </c>
      <c r="C18396" s="33" t="s">
        <v>563</v>
      </c>
      <c r="D18396" s="33" t="s">
        <v>564</v>
      </c>
      <c r="E18396" s="34">
        <v>28828</v>
      </c>
      <c r="F18396" s="35">
        <v>1.02</v>
      </c>
      <c r="G18396" s="34">
        <v>266.8</v>
      </c>
    </row>
    <row r="18397" spans="1:7">
      <c r="A18397" s="32">
        <v>2018</v>
      </c>
      <c r="B18397" s="32">
        <v>2965</v>
      </c>
      <c r="C18397" s="33" t="s">
        <v>563</v>
      </c>
      <c r="D18397" s="33" t="s">
        <v>564</v>
      </c>
      <c r="E18397" s="34">
        <v>61728</v>
      </c>
      <c r="F18397" s="35">
        <v>1.02</v>
      </c>
      <c r="G18397" s="34">
        <v>292.8</v>
      </c>
    </row>
    <row r="18398" spans="1:7">
      <c r="A18398" s="32">
        <v>2018</v>
      </c>
      <c r="B18398" s="32">
        <v>2965</v>
      </c>
      <c r="C18398" s="33" t="s">
        <v>563</v>
      </c>
      <c r="D18398" s="33" t="s">
        <v>564</v>
      </c>
      <c r="E18398" s="34">
        <v>106408</v>
      </c>
      <c r="F18398" s="35">
        <v>1.02</v>
      </c>
      <c r="G18398" s="34">
        <v>194</v>
      </c>
    </row>
    <row r="18399" spans="1:7">
      <c r="A18399" s="32">
        <v>2018</v>
      </c>
      <c r="B18399" s="32">
        <v>2965</v>
      </c>
      <c r="C18399" s="33" t="s">
        <v>563</v>
      </c>
      <c r="D18399" s="33" t="s">
        <v>564</v>
      </c>
      <c r="E18399" s="34">
        <v>128298</v>
      </c>
      <c r="F18399" s="35">
        <v>1.02</v>
      </c>
      <c r="G18399" s="34">
        <v>255.3</v>
      </c>
    </row>
    <row r="18400" spans="1:7">
      <c r="A18400" s="32">
        <v>2018</v>
      </c>
      <c r="B18400" s="32">
        <v>2965</v>
      </c>
      <c r="C18400" s="33" t="s">
        <v>563</v>
      </c>
      <c r="D18400" s="33" t="s">
        <v>564</v>
      </c>
      <c r="E18400" s="34">
        <v>168441</v>
      </c>
      <c r="F18400" s="35">
        <v>1.02</v>
      </c>
      <c r="G18400" s="34">
        <v>250.1</v>
      </c>
    </row>
    <row r="18401" spans="1:7">
      <c r="A18401" s="32">
        <v>2018</v>
      </c>
      <c r="B18401" s="32">
        <v>2965</v>
      </c>
      <c r="C18401" s="33" t="s">
        <v>563</v>
      </c>
      <c r="D18401" s="33" t="s">
        <v>564</v>
      </c>
      <c r="E18401" s="34">
        <v>142</v>
      </c>
      <c r="F18401" s="35">
        <v>1.02</v>
      </c>
      <c r="G18401" s="34">
        <v>323.2</v>
      </c>
    </row>
    <row r="18402" spans="1:7">
      <c r="A18402" s="32">
        <v>2018</v>
      </c>
      <c r="B18402" s="32">
        <v>3006</v>
      </c>
      <c r="C18402" s="33" t="s">
        <v>563</v>
      </c>
      <c r="D18402" s="33" t="s">
        <v>564</v>
      </c>
      <c r="E18402" s="34">
        <v>1767374</v>
      </c>
      <c r="F18402" s="35">
        <v>1.03</v>
      </c>
      <c r="G18402" s="34">
        <v>217.7</v>
      </c>
    </row>
    <row r="18403" spans="1:7">
      <c r="A18403" s="32">
        <v>2018</v>
      </c>
      <c r="B18403" s="32">
        <v>3008</v>
      </c>
      <c r="C18403" s="33" t="s">
        <v>563</v>
      </c>
      <c r="D18403" s="33" t="s">
        <v>564</v>
      </c>
      <c r="E18403" s="34">
        <v>199539</v>
      </c>
      <c r="F18403" s="35">
        <v>1.032</v>
      </c>
      <c r="G18403" s="34">
        <v>224.4</v>
      </c>
    </row>
    <row r="18404" spans="1:7">
      <c r="A18404" s="32">
        <v>2018</v>
      </c>
      <c r="B18404" s="32">
        <v>3096</v>
      </c>
      <c r="C18404" s="33" t="s">
        <v>563</v>
      </c>
      <c r="D18404" s="33" t="s">
        <v>564</v>
      </c>
      <c r="E18404" s="34">
        <v>15315</v>
      </c>
      <c r="F18404" s="35">
        <v>1.03</v>
      </c>
      <c r="G18404" s="34" t="s">
        <v>364</v>
      </c>
    </row>
    <row r="18405" spans="1:7">
      <c r="A18405" s="32">
        <v>2018</v>
      </c>
      <c r="B18405" s="32">
        <v>3096</v>
      </c>
      <c r="C18405" s="33" t="s">
        <v>563</v>
      </c>
      <c r="D18405" s="33" t="s">
        <v>564</v>
      </c>
      <c r="E18405" s="34">
        <v>26868</v>
      </c>
      <c r="F18405" s="35">
        <v>1.03</v>
      </c>
      <c r="G18405" s="34" t="s">
        <v>364</v>
      </c>
    </row>
    <row r="18406" spans="1:7">
      <c r="A18406" s="32">
        <v>2018</v>
      </c>
      <c r="B18406" s="32">
        <v>3118</v>
      </c>
      <c r="C18406" s="33" t="s">
        <v>563</v>
      </c>
      <c r="D18406" s="33" t="s">
        <v>564</v>
      </c>
      <c r="E18406" s="34">
        <v>4803</v>
      </c>
      <c r="F18406" s="35">
        <v>1.03</v>
      </c>
      <c r="G18406" s="34" t="s">
        <v>364</v>
      </c>
    </row>
    <row r="18407" spans="1:7">
      <c r="A18407" s="32">
        <v>2018</v>
      </c>
      <c r="B18407" s="32">
        <v>3122</v>
      </c>
      <c r="C18407" s="33" t="s">
        <v>353</v>
      </c>
      <c r="D18407" s="33" t="s">
        <v>354</v>
      </c>
      <c r="E18407" s="34">
        <v>87090</v>
      </c>
      <c r="F18407" s="35">
        <v>26</v>
      </c>
      <c r="G18407" s="34" t="s">
        <v>364</v>
      </c>
    </row>
    <row r="18408" spans="1:7">
      <c r="A18408" s="32">
        <v>2018</v>
      </c>
      <c r="B18408" s="32">
        <v>3122</v>
      </c>
      <c r="C18408" s="33" t="s">
        <v>353</v>
      </c>
      <c r="D18408" s="33" t="s">
        <v>354</v>
      </c>
      <c r="E18408" s="34">
        <v>44465</v>
      </c>
      <c r="F18408" s="35">
        <v>26</v>
      </c>
      <c r="G18408" s="34" t="s">
        <v>364</v>
      </c>
    </row>
    <row r="18409" spans="1:7">
      <c r="A18409" s="32">
        <v>2018</v>
      </c>
      <c r="B18409" s="32">
        <v>3122</v>
      </c>
      <c r="C18409" s="33" t="s">
        <v>353</v>
      </c>
      <c r="D18409" s="33" t="s">
        <v>354</v>
      </c>
      <c r="E18409" s="34">
        <v>9085</v>
      </c>
      <c r="F18409" s="35">
        <v>25</v>
      </c>
      <c r="G18409" s="34" t="s">
        <v>364</v>
      </c>
    </row>
    <row r="18410" spans="1:7">
      <c r="A18410" s="32">
        <v>2018</v>
      </c>
      <c r="B18410" s="32">
        <v>3122</v>
      </c>
      <c r="C18410" s="33" t="s">
        <v>353</v>
      </c>
      <c r="D18410" s="33" t="s">
        <v>354</v>
      </c>
      <c r="E18410" s="34">
        <v>7097</v>
      </c>
      <c r="F18410" s="35">
        <v>24</v>
      </c>
      <c r="G18410" s="34" t="s">
        <v>364</v>
      </c>
    </row>
    <row r="18411" spans="1:7">
      <c r="A18411" s="32">
        <v>2018</v>
      </c>
      <c r="B18411" s="32">
        <v>3122</v>
      </c>
      <c r="C18411" s="33" t="s">
        <v>353</v>
      </c>
      <c r="D18411" s="33" t="s">
        <v>354</v>
      </c>
      <c r="E18411" s="34">
        <v>1063</v>
      </c>
      <c r="F18411" s="35">
        <v>25</v>
      </c>
      <c r="G18411" s="34" t="s">
        <v>364</v>
      </c>
    </row>
    <row r="18412" spans="1:7">
      <c r="A18412" s="32">
        <v>2018</v>
      </c>
      <c r="B18412" s="32">
        <v>3122</v>
      </c>
      <c r="C18412" s="33" t="s">
        <v>565</v>
      </c>
      <c r="D18412" s="33" t="s">
        <v>566</v>
      </c>
      <c r="E18412" s="34">
        <v>710</v>
      </c>
      <c r="F18412" s="35">
        <v>5.78</v>
      </c>
      <c r="G18412" s="34" t="s">
        <v>364</v>
      </c>
    </row>
    <row r="18413" spans="1:7">
      <c r="A18413" s="32">
        <v>2018</v>
      </c>
      <c r="B18413" s="32">
        <v>3130</v>
      </c>
      <c r="C18413" s="33" t="s">
        <v>365</v>
      </c>
      <c r="D18413" s="33" t="s">
        <v>354</v>
      </c>
      <c r="E18413" s="34">
        <v>228941</v>
      </c>
      <c r="F18413" s="35">
        <v>13.25</v>
      </c>
      <c r="G18413" s="34" t="s">
        <v>364</v>
      </c>
    </row>
    <row r="18414" spans="1:7">
      <c r="A18414" s="32">
        <v>2018</v>
      </c>
      <c r="B18414" s="32">
        <v>3130</v>
      </c>
      <c r="C18414" s="33" t="s">
        <v>565</v>
      </c>
      <c r="D18414" s="33" t="s">
        <v>566</v>
      </c>
      <c r="E18414" s="34">
        <v>887</v>
      </c>
      <c r="F18414" s="35">
        <v>5.8</v>
      </c>
      <c r="G18414" s="34" t="s">
        <v>364</v>
      </c>
    </row>
    <row r="18415" spans="1:7">
      <c r="A18415" s="32">
        <v>2018</v>
      </c>
      <c r="B18415" s="32">
        <v>3130</v>
      </c>
      <c r="C18415" s="33" t="s">
        <v>565</v>
      </c>
      <c r="D18415" s="33" t="s">
        <v>566</v>
      </c>
      <c r="E18415" s="34">
        <v>179</v>
      </c>
      <c r="F18415" s="35">
        <v>5.8</v>
      </c>
      <c r="G18415" s="34" t="s">
        <v>364</v>
      </c>
    </row>
    <row r="18416" spans="1:7">
      <c r="A18416" s="32">
        <v>2018</v>
      </c>
      <c r="B18416" s="32">
        <v>3130</v>
      </c>
      <c r="C18416" s="33" t="s">
        <v>565</v>
      </c>
      <c r="D18416" s="33" t="s">
        <v>566</v>
      </c>
      <c r="E18416" s="34">
        <v>572</v>
      </c>
      <c r="F18416" s="35">
        <v>5.8</v>
      </c>
      <c r="G18416" s="34" t="s">
        <v>364</v>
      </c>
    </row>
    <row r="18417" spans="1:7">
      <c r="A18417" s="32">
        <v>2018</v>
      </c>
      <c r="B18417" s="32">
        <v>3131</v>
      </c>
      <c r="C18417" s="33" t="s">
        <v>563</v>
      </c>
      <c r="D18417" s="33" t="s">
        <v>564</v>
      </c>
      <c r="E18417" s="34">
        <v>507245</v>
      </c>
      <c r="F18417" s="35">
        <v>1.03</v>
      </c>
      <c r="G18417" s="34" t="s">
        <v>364</v>
      </c>
    </row>
    <row r="18418" spans="1:7">
      <c r="A18418" s="32">
        <v>2018</v>
      </c>
      <c r="B18418" s="32">
        <v>3136</v>
      </c>
      <c r="C18418" s="33" t="s">
        <v>565</v>
      </c>
      <c r="D18418" s="33" t="s">
        <v>566</v>
      </c>
      <c r="E18418" s="34">
        <v>2485</v>
      </c>
      <c r="F18418" s="35">
        <v>5.8250000000000002</v>
      </c>
      <c r="G18418" s="34" t="s">
        <v>364</v>
      </c>
    </row>
    <row r="18419" spans="1:7">
      <c r="A18419" s="32">
        <v>2018</v>
      </c>
      <c r="B18419" s="32">
        <v>3138</v>
      </c>
      <c r="C18419" s="33" t="s">
        <v>565</v>
      </c>
      <c r="D18419" s="33" t="s">
        <v>566</v>
      </c>
      <c r="E18419" s="34">
        <v>19</v>
      </c>
      <c r="F18419" s="35">
        <v>5.8250000000000002</v>
      </c>
      <c r="G18419" s="34" t="s">
        <v>364</v>
      </c>
    </row>
    <row r="18420" spans="1:7">
      <c r="A18420" s="32">
        <v>2018</v>
      </c>
      <c r="B18420" s="32">
        <v>3138</v>
      </c>
      <c r="C18420" s="33" t="s">
        <v>563</v>
      </c>
      <c r="D18420" s="33" t="s">
        <v>564</v>
      </c>
      <c r="E18420" s="34">
        <v>290302</v>
      </c>
      <c r="F18420" s="35">
        <v>1.03</v>
      </c>
      <c r="G18420" s="34" t="s">
        <v>364</v>
      </c>
    </row>
    <row r="18421" spans="1:7">
      <c r="A18421" s="32">
        <v>2018</v>
      </c>
      <c r="B18421" s="32">
        <v>3138</v>
      </c>
      <c r="C18421" s="33" t="s">
        <v>563</v>
      </c>
      <c r="D18421" s="33" t="s">
        <v>564</v>
      </c>
      <c r="E18421" s="34">
        <v>353007</v>
      </c>
      <c r="F18421" s="35">
        <v>1.03</v>
      </c>
      <c r="G18421" s="34" t="s">
        <v>364</v>
      </c>
    </row>
    <row r="18422" spans="1:7">
      <c r="A18422" s="32">
        <v>2018</v>
      </c>
      <c r="B18422" s="32">
        <v>3140</v>
      </c>
      <c r="C18422" s="33" t="s">
        <v>565</v>
      </c>
      <c r="D18422" s="33" t="s">
        <v>566</v>
      </c>
      <c r="E18422" s="34">
        <v>710</v>
      </c>
      <c r="F18422" s="35">
        <v>5.8</v>
      </c>
      <c r="G18422" s="34" t="s">
        <v>364</v>
      </c>
    </row>
    <row r="18423" spans="1:7">
      <c r="A18423" s="32">
        <v>2018</v>
      </c>
      <c r="B18423" s="32">
        <v>3140</v>
      </c>
      <c r="C18423" s="33" t="s">
        <v>563</v>
      </c>
      <c r="D18423" s="33" t="s">
        <v>564</v>
      </c>
      <c r="E18423" s="34">
        <v>1937976</v>
      </c>
      <c r="F18423" s="35">
        <v>1.03</v>
      </c>
      <c r="G18423" s="34" t="s">
        <v>364</v>
      </c>
    </row>
    <row r="18424" spans="1:7">
      <c r="A18424" s="32">
        <v>2018</v>
      </c>
      <c r="B18424" s="32">
        <v>3148</v>
      </c>
      <c r="C18424" s="33" t="s">
        <v>563</v>
      </c>
      <c r="D18424" s="33" t="s">
        <v>564</v>
      </c>
      <c r="E18424" s="34">
        <v>1601664</v>
      </c>
      <c r="F18424" s="35">
        <v>1.03</v>
      </c>
      <c r="G18424" s="34" t="s">
        <v>364</v>
      </c>
    </row>
    <row r="18425" spans="1:7">
      <c r="A18425" s="32">
        <v>2018</v>
      </c>
      <c r="B18425" s="32">
        <v>3149</v>
      </c>
      <c r="C18425" s="33" t="s">
        <v>353</v>
      </c>
      <c r="D18425" s="33" t="s">
        <v>354</v>
      </c>
      <c r="E18425" s="34">
        <v>140383</v>
      </c>
      <c r="F18425" s="35">
        <v>25.88</v>
      </c>
      <c r="G18425" s="34" t="s">
        <v>364</v>
      </c>
    </row>
    <row r="18426" spans="1:7">
      <c r="A18426" s="32">
        <v>2018</v>
      </c>
      <c r="B18426" s="32">
        <v>3149</v>
      </c>
      <c r="C18426" s="33" t="s">
        <v>565</v>
      </c>
      <c r="D18426" s="33" t="s">
        <v>566</v>
      </c>
      <c r="E18426" s="34">
        <v>3374</v>
      </c>
      <c r="F18426" s="35">
        <v>5.8</v>
      </c>
      <c r="G18426" s="34" t="s">
        <v>364</v>
      </c>
    </row>
    <row r="18427" spans="1:7">
      <c r="A18427" s="32">
        <v>2018</v>
      </c>
      <c r="B18427" s="32">
        <v>3161</v>
      </c>
      <c r="C18427" s="33" t="s">
        <v>565</v>
      </c>
      <c r="D18427" s="33" t="s">
        <v>566</v>
      </c>
      <c r="E18427" s="34">
        <v>3642</v>
      </c>
      <c r="F18427" s="35">
        <v>5.8</v>
      </c>
      <c r="G18427" s="34" t="s">
        <v>364</v>
      </c>
    </row>
    <row r="18428" spans="1:7">
      <c r="A18428" s="32">
        <v>2018</v>
      </c>
      <c r="B18428" s="32">
        <v>3161</v>
      </c>
      <c r="C18428" s="33" t="s">
        <v>563</v>
      </c>
      <c r="D18428" s="33" t="s">
        <v>564</v>
      </c>
      <c r="E18428" s="34">
        <v>208031</v>
      </c>
      <c r="F18428" s="35">
        <v>1.0349999999999999</v>
      </c>
      <c r="G18428" s="34" t="s">
        <v>364</v>
      </c>
    </row>
    <row r="18429" spans="1:7">
      <c r="A18429" s="32">
        <v>2018</v>
      </c>
      <c r="B18429" s="32">
        <v>3236</v>
      </c>
      <c r="C18429" s="33" t="s">
        <v>563</v>
      </c>
      <c r="D18429" s="33" t="s">
        <v>564</v>
      </c>
      <c r="E18429" s="34">
        <v>1651233</v>
      </c>
      <c r="F18429" s="35">
        <v>1.0269999999999999</v>
      </c>
      <c r="G18429" s="34" t="s">
        <v>364</v>
      </c>
    </row>
    <row r="18430" spans="1:7">
      <c r="A18430" s="32">
        <v>2018</v>
      </c>
      <c r="B18430" s="32">
        <v>3250</v>
      </c>
      <c r="C18430" s="33" t="s">
        <v>565</v>
      </c>
      <c r="D18430" s="33" t="s">
        <v>566</v>
      </c>
      <c r="E18430" s="34">
        <v>2</v>
      </c>
      <c r="F18430" s="35">
        <v>5.8</v>
      </c>
      <c r="G18430" s="34">
        <v>1582.1</v>
      </c>
    </row>
    <row r="18431" spans="1:7">
      <c r="A18431" s="32">
        <v>2018</v>
      </c>
      <c r="B18431" s="32">
        <v>3250</v>
      </c>
      <c r="C18431" s="33" t="s">
        <v>565</v>
      </c>
      <c r="D18431" s="33" t="s">
        <v>566</v>
      </c>
      <c r="E18431" s="34">
        <v>162</v>
      </c>
      <c r="F18431" s="35">
        <v>5.8</v>
      </c>
      <c r="G18431" s="34">
        <v>1906.1</v>
      </c>
    </row>
    <row r="18432" spans="1:7">
      <c r="A18432" s="32">
        <v>2018</v>
      </c>
      <c r="B18432" s="32">
        <v>3250</v>
      </c>
      <c r="C18432" s="33" t="s">
        <v>565</v>
      </c>
      <c r="D18432" s="33" t="s">
        <v>566</v>
      </c>
      <c r="E18432" s="34">
        <v>24</v>
      </c>
      <c r="F18432" s="35">
        <v>5.8</v>
      </c>
      <c r="G18432" s="34">
        <v>1707.6</v>
      </c>
    </row>
    <row r="18433" spans="1:7">
      <c r="A18433" s="32">
        <v>2018</v>
      </c>
      <c r="B18433" s="32">
        <v>3250</v>
      </c>
      <c r="C18433" s="33" t="s">
        <v>565</v>
      </c>
      <c r="D18433" s="33" t="s">
        <v>566</v>
      </c>
      <c r="E18433" s="34">
        <v>81</v>
      </c>
      <c r="F18433" s="35">
        <v>5.8</v>
      </c>
      <c r="G18433" s="34">
        <v>1751.5</v>
      </c>
    </row>
    <row r="18434" spans="1:7">
      <c r="A18434" s="32">
        <v>2018</v>
      </c>
      <c r="B18434" s="32">
        <v>3250</v>
      </c>
      <c r="C18434" s="33" t="s">
        <v>565</v>
      </c>
      <c r="D18434" s="33" t="s">
        <v>566</v>
      </c>
      <c r="E18434" s="34">
        <v>820</v>
      </c>
      <c r="F18434" s="35">
        <v>5.8</v>
      </c>
      <c r="G18434" s="34">
        <v>1856.4</v>
      </c>
    </row>
    <row r="18435" spans="1:7">
      <c r="A18435" s="32">
        <v>2018</v>
      </c>
      <c r="B18435" s="32">
        <v>3250</v>
      </c>
      <c r="C18435" s="33" t="s">
        <v>565</v>
      </c>
      <c r="D18435" s="33" t="s">
        <v>566</v>
      </c>
      <c r="E18435" s="34">
        <v>1087</v>
      </c>
      <c r="F18435" s="35">
        <v>5.8</v>
      </c>
      <c r="G18435" s="34">
        <v>1946.1</v>
      </c>
    </row>
    <row r="18436" spans="1:7">
      <c r="A18436" s="32">
        <v>2018</v>
      </c>
      <c r="B18436" s="32">
        <v>3250</v>
      </c>
      <c r="C18436" s="33" t="s">
        <v>565</v>
      </c>
      <c r="D18436" s="33" t="s">
        <v>566</v>
      </c>
      <c r="E18436" s="34">
        <v>2</v>
      </c>
      <c r="F18436" s="35">
        <v>5.8</v>
      </c>
      <c r="G18436" s="34">
        <v>1578.2</v>
      </c>
    </row>
    <row r="18437" spans="1:7">
      <c r="A18437" s="32">
        <v>2018</v>
      </c>
      <c r="B18437" s="32">
        <v>3250</v>
      </c>
      <c r="C18437" s="33" t="s">
        <v>563</v>
      </c>
      <c r="D18437" s="33" t="s">
        <v>564</v>
      </c>
      <c r="E18437" s="34">
        <v>470</v>
      </c>
      <c r="F18437" s="35">
        <v>1.024</v>
      </c>
      <c r="G18437" s="34">
        <v>391.4</v>
      </c>
    </row>
    <row r="18438" spans="1:7">
      <c r="A18438" s="32">
        <v>2018</v>
      </c>
      <c r="B18438" s="32">
        <v>3250</v>
      </c>
      <c r="C18438" s="33" t="s">
        <v>563</v>
      </c>
      <c r="D18438" s="33" t="s">
        <v>564</v>
      </c>
      <c r="E18438" s="34">
        <v>899</v>
      </c>
      <c r="F18438" s="35">
        <v>1.024</v>
      </c>
      <c r="G18438" s="34">
        <v>254.2</v>
      </c>
    </row>
    <row r="18439" spans="1:7">
      <c r="A18439" s="32">
        <v>2018</v>
      </c>
      <c r="B18439" s="32">
        <v>3250</v>
      </c>
      <c r="C18439" s="33" t="s">
        <v>563</v>
      </c>
      <c r="D18439" s="33" t="s">
        <v>564</v>
      </c>
      <c r="E18439" s="34">
        <v>1976</v>
      </c>
      <c r="F18439" s="35">
        <v>1.024</v>
      </c>
      <c r="G18439" s="34">
        <v>271.3</v>
      </c>
    </row>
    <row r="18440" spans="1:7">
      <c r="A18440" s="32">
        <v>2018</v>
      </c>
      <c r="B18440" s="32">
        <v>3250</v>
      </c>
      <c r="C18440" s="33" t="s">
        <v>563</v>
      </c>
      <c r="D18440" s="33" t="s">
        <v>564</v>
      </c>
      <c r="E18440" s="34">
        <v>2064</v>
      </c>
      <c r="F18440" s="35">
        <v>1.024</v>
      </c>
      <c r="G18440" s="34">
        <v>313.39999999999998</v>
      </c>
    </row>
    <row r="18441" spans="1:7">
      <c r="A18441" s="32">
        <v>2018</v>
      </c>
      <c r="B18441" s="32">
        <v>3250</v>
      </c>
      <c r="C18441" s="33" t="s">
        <v>563</v>
      </c>
      <c r="D18441" s="33" t="s">
        <v>564</v>
      </c>
      <c r="E18441" s="34">
        <v>24883</v>
      </c>
      <c r="F18441" s="35">
        <v>1.024</v>
      </c>
      <c r="G18441" s="34">
        <v>309.7</v>
      </c>
    </row>
    <row r="18442" spans="1:7">
      <c r="A18442" s="32">
        <v>2018</v>
      </c>
      <c r="B18442" s="32">
        <v>3250</v>
      </c>
      <c r="C18442" s="33" t="s">
        <v>563</v>
      </c>
      <c r="D18442" s="33" t="s">
        <v>564</v>
      </c>
      <c r="E18442" s="34">
        <v>34939</v>
      </c>
      <c r="F18442" s="35">
        <v>1.024</v>
      </c>
      <c r="G18442" s="34">
        <v>300.3</v>
      </c>
    </row>
    <row r="18443" spans="1:7">
      <c r="A18443" s="32">
        <v>2018</v>
      </c>
      <c r="B18443" s="32">
        <v>3250</v>
      </c>
      <c r="C18443" s="33" t="s">
        <v>563</v>
      </c>
      <c r="D18443" s="33" t="s">
        <v>564</v>
      </c>
      <c r="E18443" s="34">
        <v>50786</v>
      </c>
      <c r="F18443" s="35">
        <v>1.024</v>
      </c>
      <c r="G18443" s="34">
        <v>3806.1</v>
      </c>
    </row>
    <row r="18444" spans="1:7">
      <c r="A18444" s="32">
        <v>2018</v>
      </c>
      <c r="B18444" s="32">
        <v>3250</v>
      </c>
      <c r="C18444" s="33" t="s">
        <v>563</v>
      </c>
      <c r="D18444" s="33" t="s">
        <v>564</v>
      </c>
      <c r="E18444" s="34">
        <v>89455</v>
      </c>
      <c r="F18444" s="35">
        <v>1.024</v>
      </c>
      <c r="G18444" s="34">
        <v>306.5</v>
      </c>
    </row>
    <row r="18445" spans="1:7">
      <c r="A18445" s="32">
        <v>2018</v>
      </c>
      <c r="B18445" s="32">
        <v>3264</v>
      </c>
      <c r="C18445" s="33" t="s">
        <v>563</v>
      </c>
      <c r="D18445" s="33" t="s">
        <v>564</v>
      </c>
      <c r="E18445" s="34">
        <v>92679</v>
      </c>
      <c r="F18445" s="35">
        <v>1.022</v>
      </c>
      <c r="G18445" s="34">
        <v>358</v>
      </c>
    </row>
    <row r="18446" spans="1:7">
      <c r="A18446" s="32">
        <v>2018</v>
      </c>
      <c r="B18446" s="32">
        <v>3264</v>
      </c>
      <c r="C18446" s="33" t="s">
        <v>563</v>
      </c>
      <c r="D18446" s="33" t="s">
        <v>564</v>
      </c>
      <c r="E18446" s="34">
        <v>1010156</v>
      </c>
      <c r="F18446" s="35">
        <v>1.022</v>
      </c>
      <c r="G18446" s="34">
        <v>333</v>
      </c>
    </row>
    <row r="18447" spans="1:7">
      <c r="A18447" s="32">
        <v>2018</v>
      </c>
      <c r="B18447" s="32">
        <v>3264</v>
      </c>
      <c r="C18447" s="33" t="s">
        <v>563</v>
      </c>
      <c r="D18447" s="33" t="s">
        <v>564</v>
      </c>
      <c r="E18447" s="34">
        <v>1438208</v>
      </c>
      <c r="F18447" s="35">
        <v>1.022</v>
      </c>
      <c r="G18447" s="34">
        <v>333</v>
      </c>
    </row>
    <row r="18448" spans="1:7">
      <c r="A18448" s="32">
        <v>2018</v>
      </c>
      <c r="B18448" s="32">
        <v>3264</v>
      </c>
      <c r="C18448" s="33" t="s">
        <v>563</v>
      </c>
      <c r="D18448" s="33" t="s">
        <v>564</v>
      </c>
      <c r="E18448" s="34">
        <v>1085621</v>
      </c>
      <c r="F18448" s="35">
        <v>1.022</v>
      </c>
      <c r="G18448" s="34">
        <v>333</v>
      </c>
    </row>
    <row r="18449" spans="1:7">
      <c r="A18449" s="32">
        <v>2018</v>
      </c>
      <c r="B18449" s="32">
        <v>3287</v>
      </c>
      <c r="C18449" s="33" t="s">
        <v>563</v>
      </c>
      <c r="D18449" s="33" t="s">
        <v>564</v>
      </c>
      <c r="E18449" s="34">
        <v>9705</v>
      </c>
      <c r="F18449" s="35">
        <v>1.0209999999999999</v>
      </c>
      <c r="G18449" s="34">
        <v>708.9</v>
      </c>
    </row>
    <row r="18450" spans="1:7">
      <c r="A18450" s="32">
        <v>2018</v>
      </c>
      <c r="B18450" s="32">
        <v>3287</v>
      </c>
      <c r="C18450" s="33" t="s">
        <v>563</v>
      </c>
      <c r="D18450" s="33" t="s">
        <v>564</v>
      </c>
      <c r="E18450" s="34">
        <v>19597</v>
      </c>
      <c r="F18450" s="35">
        <v>1.0209999999999999</v>
      </c>
      <c r="G18450" s="34">
        <v>714.8</v>
      </c>
    </row>
    <row r="18451" spans="1:7">
      <c r="A18451" s="32">
        <v>2018</v>
      </c>
      <c r="B18451" s="32">
        <v>3287</v>
      </c>
      <c r="C18451" s="33" t="s">
        <v>563</v>
      </c>
      <c r="D18451" s="33" t="s">
        <v>564</v>
      </c>
      <c r="E18451" s="34">
        <v>19597</v>
      </c>
      <c r="F18451" s="35">
        <v>1.0209999999999999</v>
      </c>
      <c r="G18451" s="34">
        <v>714.5</v>
      </c>
    </row>
    <row r="18452" spans="1:7">
      <c r="A18452" s="32">
        <v>2018</v>
      </c>
      <c r="B18452" s="32">
        <v>3287</v>
      </c>
      <c r="C18452" s="33" t="s">
        <v>563</v>
      </c>
      <c r="D18452" s="33" t="s">
        <v>564</v>
      </c>
      <c r="E18452" s="34">
        <v>44094</v>
      </c>
      <c r="F18452" s="35">
        <v>1.0209999999999999</v>
      </c>
      <c r="G18452" s="34">
        <v>685.2</v>
      </c>
    </row>
    <row r="18453" spans="1:7">
      <c r="A18453" s="32">
        <v>2018</v>
      </c>
      <c r="B18453" s="32">
        <v>3287</v>
      </c>
      <c r="C18453" s="33" t="s">
        <v>563</v>
      </c>
      <c r="D18453" s="33" t="s">
        <v>564</v>
      </c>
      <c r="E18453" s="34">
        <v>107786</v>
      </c>
      <c r="F18453" s="35">
        <v>1.0209999999999999</v>
      </c>
      <c r="G18453" s="34">
        <v>713.5</v>
      </c>
    </row>
    <row r="18454" spans="1:7">
      <c r="A18454" s="32">
        <v>2018</v>
      </c>
      <c r="B18454" s="32">
        <v>3287</v>
      </c>
      <c r="C18454" s="33" t="s">
        <v>563</v>
      </c>
      <c r="D18454" s="33" t="s">
        <v>564</v>
      </c>
      <c r="E18454" s="34">
        <v>102840</v>
      </c>
      <c r="F18454" s="35">
        <v>1.0209999999999999</v>
      </c>
      <c r="G18454" s="34">
        <v>719.4</v>
      </c>
    </row>
    <row r="18455" spans="1:7">
      <c r="A18455" s="32">
        <v>2018</v>
      </c>
      <c r="B18455" s="32">
        <v>3295</v>
      </c>
      <c r="C18455" s="33" t="s">
        <v>563</v>
      </c>
      <c r="D18455" s="33" t="s">
        <v>564</v>
      </c>
      <c r="E18455" s="34">
        <v>10178</v>
      </c>
      <c r="F18455" s="35">
        <v>1.03</v>
      </c>
      <c r="G18455" s="34">
        <v>296.5</v>
      </c>
    </row>
    <row r="18456" spans="1:7">
      <c r="A18456" s="32">
        <v>2018</v>
      </c>
      <c r="B18456" s="32">
        <v>3295</v>
      </c>
      <c r="C18456" s="33" t="s">
        <v>563</v>
      </c>
      <c r="D18456" s="33" t="s">
        <v>564</v>
      </c>
      <c r="E18456" s="34">
        <v>29101</v>
      </c>
      <c r="F18456" s="35">
        <v>1.03</v>
      </c>
      <c r="G18456" s="34">
        <v>340.8</v>
      </c>
    </row>
    <row r="18457" spans="1:7">
      <c r="A18457" s="32">
        <v>2018</v>
      </c>
      <c r="B18457" s="32">
        <v>3295</v>
      </c>
      <c r="C18457" s="33" t="s">
        <v>563</v>
      </c>
      <c r="D18457" s="33" t="s">
        <v>564</v>
      </c>
      <c r="E18457" s="34">
        <v>8769</v>
      </c>
      <c r="F18457" s="35">
        <v>1.03</v>
      </c>
      <c r="G18457" s="34">
        <v>342.4</v>
      </c>
    </row>
    <row r="18458" spans="1:7">
      <c r="A18458" s="32">
        <v>2018</v>
      </c>
      <c r="B18458" s="32">
        <v>3295</v>
      </c>
      <c r="C18458" s="33" t="s">
        <v>563</v>
      </c>
      <c r="D18458" s="33" t="s">
        <v>564</v>
      </c>
      <c r="E18458" s="34">
        <v>59831</v>
      </c>
      <c r="F18458" s="35">
        <v>1.03</v>
      </c>
      <c r="G18458" s="34">
        <v>333.1</v>
      </c>
    </row>
    <row r="18459" spans="1:7">
      <c r="A18459" s="32">
        <v>2018</v>
      </c>
      <c r="B18459" s="32">
        <v>3295</v>
      </c>
      <c r="C18459" s="33" t="s">
        <v>563</v>
      </c>
      <c r="D18459" s="33" t="s">
        <v>564</v>
      </c>
      <c r="E18459" s="34">
        <v>43814</v>
      </c>
      <c r="F18459" s="35">
        <v>1.03</v>
      </c>
      <c r="G18459" s="34">
        <v>339</v>
      </c>
    </row>
    <row r="18460" spans="1:7">
      <c r="A18460" s="32">
        <v>2018</v>
      </c>
      <c r="B18460" s="32">
        <v>3295</v>
      </c>
      <c r="C18460" s="33" t="s">
        <v>563</v>
      </c>
      <c r="D18460" s="33" t="s">
        <v>564</v>
      </c>
      <c r="E18460" s="34">
        <v>536</v>
      </c>
      <c r="F18460" s="35">
        <v>1.03</v>
      </c>
      <c r="G18460" s="34">
        <v>332.9</v>
      </c>
    </row>
    <row r="18461" spans="1:7">
      <c r="A18461" s="32">
        <v>2018</v>
      </c>
      <c r="B18461" s="32">
        <v>3295</v>
      </c>
      <c r="C18461" s="33" t="s">
        <v>563</v>
      </c>
      <c r="D18461" s="33" t="s">
        <v>564</v>
      </c>
      <c r="E18461" s="34">
        <v>162017</v>
      </c>
      <c r="F18461" s="35">
        <v>1.03</v>
      </c>
      <c r="G18461" s="34">
        <v>339.4</v>
      </c>
    </row>
    <row r="18462" spans="1:7">
      <c r="A18462" s="32">
        <v>2018</v>
      </c>
      <c r="B18462" s="32">
        <v>3295</v>
      </c>
      <c r="C18462" s="33" t="s">
        <v>563</v>
      </c>
      <c r="D18462" s="33" t="s">
        <v>564</v>
      </c>
      <c r="E18462" s="34">
        <v>71796</v>
      </c>
      <c r="F18462" s="35">
        <v>1.03</v>
      </c>
      <c r="G18462" s="34">
        <v>339.4</v>
      </c>
    </row>
    <row r="18463" spans="1:7">
      <c r="A18463" s="32">
        <v>2018</v>
      </c>
      <c r="B18463" s="32">
        <v>3295</v>
      </c>
      <c r="C18463" s="33" t="s">
        <v>563</v>
      </c>
      <c r="D18463" s="33" t="s">
        <v>564</v>
      </c>
      <c r="E18463" s="34">
        <v>194970</v>
      </c>
      <c r="F18463" s="35">
        <v>1.03</v>
      </c>
      <c r="G18463" s="34">
        <v>338.9</v>
      </c>
    </row>
    <row r="18464" spans="1:7">
      <c r="A18464" s="32">
        <v>2018</v>
      </c>
      <c r="B18464" s="32">
        <v>3295</v>
      </c>
      <c r="C18464" s="33" t="s">
        <v>563</v>
      </c>
      <c r="D18464" s="33" t="s">
        <v>564</v>
      </c>
      <c r="E18464" s="34">
        <v>230491</v>
      </c>
      <c r="F18464" s="35">
        <v>1.03</v>
      </c>
      <c r="G18464" s="34">
        <v>336.9</v>
      </c>
    </row>
    <row r="18465" spans="1:7">
      <c r="A18465" s="32">
        <v>2018</v>
      </c>
      <c r="B18465" s="32">
        <v>3295</v>
      </c>
      <c r="C18465" s="33" t="s">
        <v>563</v>
      </c>
      <c r="D18465" s="33" t="s">
        <v>564</v>
      </c>
      <c r="E18465" s="34">
        <v>246972</v>
      </c>
      <c r="F18465" s="35">
        <v>1.03</v>
      </c>
      <c r="G18465" s="34">
        <v>338.3</v>
      </c>
    </row>
    <row r="18466" spans="1:7">
      <c r="A18466" s="32">
        <v>2018</v>
      </c>
      <c r="B18466" s="32">
        <v>3295</v>
      </c>
      <c r="C18466" s="33" t="s">
        <v>563</v>
      </c>
      <c r="D18466" s="33" t="s">
        <v>564</v>
      </c>
      <c r="E18466" s="34">
        <v>361562</v>
      </c>
      <c r="F18466" s="35">
        <v>1.03</v>
      </c>
      <c r="G18466" s="34">
        <v>337.4</v>
      </c>
    </row>
    <row r="18467" spans="1:7">
      <c r="A18467" s="32">
        <v>2018</v>
      </c>
      <c r="B18467" s="32">
        <v>3295</v>
      </c>
      <c r="C18467" s="33" t="s">
        <v>563</v>
      </c>
      <c r="D18467" s="33" t="s">
        <v>564</v>
      </c>
      <c r="E18467" s="34">
        <v>281735</v>
      </c>
      <c r="F18467" s="35">
        <v>1.03</v>
      </c>
      <c r="G18467" s="34">
        <v>340</v>
      </c>
    </row>
    <row r="18468" spans="1:7">
      <c r="A18468" s="32">
        <v>2018</v>
      </c>
      <c r="B18468" s="32">
        <v>3297</v>
      </c>
      <c r="C18468" s="33" t="s">
        <v>353</v>
      </c>
      <c r="D18468" s="33" t="s">
        <v>354</v>
      </c>
      <c r="E18468" s="34">
        <v>12996</v>
      </c>
      <c r="F18468" s="35">
        <v>25.02</v>
      </c>
      <c r="G18468" s="34">
        <v>296.2</v>
      </c>
    </row>
    <row r="18469" spans="1:7">
      <c r="A18469" s="32">
        <v>2018</v>
      </c>
      <c r="B18469" s="32">
        <v>3297</v>
      </c>
      <c r="C18469" s="33" t="s">
        <v>353</v>
      </c>
      <c r="D18469" s="33" t="s">
        <v>354</v>
      </c>
      <c r="E18469" s="34">
        <v>38590</v>
      </c>
      <c r="F18469" s="35">
        <v>25.13</v>
      </c>
      <c r="G18469" s="34">
        <v>288.60000000000002</v>
      </c>
    </row>
    <row r="18470" spans="1:7">
      <c r="A18470" s="32">
        <v>2018</v>
      </c>
      <c r="B18470" s="32">
        <v>3297</v>
      </c>
      <c r="C18470" s="33" t="s">
        <v>353</v>
      </c>
      <c r="D18470" s="33" t="s">
        <v>354</v>
      </c>
      <c r="E18470" s="34">
        <v>24706</v>
      </c>
      <c r="F18470" s="35">
        <v>25.5</v>
      </c>
      <c r="G18470" s="34">
        <v>309.2</v>
      </c>
    </row>
    <row r="18471" spans="1:7">
      <c r="A18471" s="32">
        <v>2018</v>
      </c>
      <c r="B18471" s="32">
        <v>3297</v>
      </c>
      <c r="C18471" s="33" t="s">
        <v>353</v>
      </c>
      <c r="D18471" s="33" t="s">
        <v>354</v>
      </c>
      <c r="E18471" s="34">
        <v>12980</v>
      </c>
      <c r="F18471" s="35">
        <v>26.09</v>
      </c>
      <c r="G18471" s="34">
        <v>280.89999999999998</v>
      </c>
    </row>
    <row r="18472" spans="1:7">
      <c r="A18472" s="32">
        <v>2018</v>
      </c>
      <c r="B18472" s="32">
        <v>3297</v>
      </c>
      <c r="C18472" s="33" t="s">
        <v>353</v>
      </c>
      <c r="D18472" s="33" t="s">
        <v>354</v>
      </c>
      <c r="E18472" s="34">
        <v>12952</v>
      </c>
      <c r="F18472" s="35">
        <v>24.58</v>
      </c>
      <c r="G18472" s="34">
        <v>339.3</v>
      </c>
    </row>
    <row r="18473" spans="1:7">
      <c r="A18473" s="32">
        <v>2018</v>
      </c>
      <c r="B18473" s="32">
        <v>3297</v>
      </c>
      <c r="C18473" s="33" t="s">
        <v>353</v>
      </c>
      <c r="D18473" s="33" t="s">
        <v>354</v>
      </c>
      <c r="E18473" s="34">
        <v>12256</v>
      </c>
      <c r="F18473" s="35">
        <v>24.63</v>
      </c>
      <c r="G18473" s="34">
        <v>338.5</v>
      </c>
    </row>
    <row r="18474" spans="1:7">
      <c r="A18474" s="32">
        <v>2018</v>
      </c>
      <c r="B18474" s="32">
        <v>3297</v>
      </c>
      <c r="C18474" s="33" t="s">
        <v>353</v>
      </c>
      <c r="D18474" s="33" t="s">
        <v>354</v>
      </c>
      <c r="E18474" s="34">
        <v>11859</v>
      </c>
      <c r="F18474" s="35">
        <v>24.07</v>
      </c>
      <c r="G18474" s="34">
        <v>323.8</v>
      </c>
    </row>
    <row r="18475" spans="1:7">
      <c r="A18475" s="32">
        <v>2018</v>
      </c>
      <c r="B18475" s="32">
        <v>3298</v>
      </c>
      <c r="C18475" s="33" t="s">
        <v>565</v>
      </c>
      <c r="D18475" s="33" t="s">
        <v>566</v>
      </c>
      <c r="E18475" s="34">
        <v>177</v>
      </c>
      <c r="F18475" s="35">
        <v>5.77</v>
      </c>
      <c r="G18475" s="34">
        <v>1647.8</v>
      </c>
    </row>
    <row r="18476" spans="1:7">
      <c r="A18476" s="32">
        <v>2018</v>
      </c>
      <c r="B18476" s="32">
        <v>3298</v>
      </c>
      <c r="C18476" s="33" t="s">
        <v>353</v>
      </c>
      <c r="D18476" s="33" t="s">
        <v>354</v>
      </c>
      <c r="E18476" s="34">
        <v>12774</v>
      </c>
      <c r="F18476" s="35">
        <v>26.22</v>
      </c>
      <c r="G18476" s="34">
        <v>332.6</v>
      </c>
    </row>
    <row r="18477" spans="1:7">
      <c r="A18477" s="32">
        <v>2018</v>
      </c>
      <c r="B18477" s="32">
        <v>3298</v>
      </c>
      <c r="C18477" s="33" t="s">
        <v>353</v>
      </c>
      <c r="D18477" s="33" t="s">
        <v>354</v>
      </c>
      <c r="E18477" s="34">
        <v>25972</v>
      </c>
      <c r="F18477" s="35">
        <v>25.05</v>
      </c>
      <c r="G18477" s="34">
        <v>319.60000000000002</v>
      </c>
    </row>
    <row r="18478" spans="1:7">
      <c r="A18478" s="32">
        <v>2018</v>
      </c>
      <c r="B18478" s="32">
        <v>3298</v>
      </c>
      <c r="C18478" s="33" t="s">
        <v>353</v>
      </c>
      <c r="D18478" s="33" t="s">
        <v>354</v>
      </c>
      <c r="E18478" s="34">
        <v>26084</v>
      </c>
      <c r="F18478" s="35">
        <v>25.19</v>
      </c>
      <c r="G18478" s="34">
        <v>315.3</v>
      </c>
    </row>
    <row r="18479" spans="1:7">
      <c r="A18479" s="32">
        <v>2018</v>
      </c>
      <c r="B18479" s="32">
        <v>3298</v>
      </c>
      <c r="C18479" s="33" t="s">
        <v>353</v>
      </c>
      <c r="D18479" s="33" t="s">
        <v>354</v>
      </c>
      <c r="E18479" s="34">
        <v>26603</v>
      </c>
      <c r="F18479" s="35">
        <v>26.31</v>
      </c>
      <c r="G18479" s="34">
        <v>323.2</v>
      </c>
    </row>
    <row r="18480" spans="1:7">
      <c r="A18480" s="32">
        <v>2018</v>
      </c>
      <c r="B18480" s="32">
        <v>3298</v>
      </c>
      <c r="C18480" s="33" t="s">
        <v>563</v>
      </c>
      <c r="D18480" s="33" t="s">
        <v>564</v>
      </c>
      <c r="E18480" s="34">
        <v>3480</v>
      </c>
      <c r="F18480" s="35">
        <v>1.03</v>
      </c>
      <c r="G18480" s="34">
        <v>274.2</v>
      </c>
    </row>
    <row r="18481" spans="1:7">
      <c r="A18481" s="32">
        <v>2018</v>
      </c>
      <c r="B18481" s="32">
        <v>3298</v>
      </c>
      <c r="C18481" s="33" t="s">
        <v>353</v>
      </c>
      <c r="D18481" s="33" t="s">
        <v>354</v>
      </c>
      <c r="E18481" s="34">
        <v>12607</v>
      </c>
      <c r="F18481" s="35">
        <v>25.8</v>
      </c>
      <c r="G18481" s="34">
        <v>308</v>
      </c>
    </row>
    <row r="18482" spans="1:7">
      <c r="A18482" s="32">
        <v>2018</v>
      </c>
      <c r="B18482" s="32">
        <v>3298</v>
      </c>
      <c r="C18482" s="33" t="s">
        <v>353</v>
      </c>
      <c r="D18482" s="33" t="s">
        <v>354</v>
      </c>
      <c r="E18482" s="34">
        <v>12759</v>
      </c>
      <c r="F18482" s="35">
        <v>24.56</v>
      </c>
      <c r="G18482" s="34">
        <v>334</v>
      </c>
    </row>
    <row r="18483" spans="1:7">
      <c r="A18483" s="32">
        <v>2018</v>
      </c>
      <c r="B18483" s="32">
        <v>3298</v>
      </c>
      <c r="C18483" s="33" t="s">
        <v>353</v>
      </c>
      <c r="D18483" s="33" t="s">
        <v>354</v>
      </c>
      <c r="E18483" s="34">
        <v>13231</v>
      </c>
      <c r="F18483" s="35">
        <v>24.46</v>
      </c>
      <c r="G18483" s="34">
        <v>336.3</v>
      </c>
    </row>
    <row r="18484" spans="1:7">
      <c r="A18484" s="32">
        <v>2018</v>
      </c>
      <c r="B18484" s="32">
        <v>3393</v>
      </c>
      <c r="C18484" s="33" t="s">
        <v>563</v>
      </c>
      <c r="D18484" s="33" t="s">
        <v>564</v>
      </c>
      <c r="E18484" s="34">
        <v>3072434</v>
      </c>
      <c r="F18484" s="35">
        <v>1</v>
      </c>
      <c r="G18484" s="34">
        <v>275</v>
      </c>
    </row>
    <row r="18485" spans="1:7">
      <c r="A18485" s="32">
        <v>2018</v>
      </c>
      <c r="B18485" s="32">
        <v>3393</v>
      </c>
      <c r="C18485" s="33" t="s">
        <v>563</v>
      </c>
      <c r="D18485" s="33" t="s">
        <v>564</v>
      </c>
      <c r="E18485" s="34">
        <v>14392</v>
      </c>
      <c r="F18485" s="35">
        <v>1</v>
      </c>
      <c r="G18485" s="34">
        <v>250</v>
      </c>
    </row>
    <row r="18486" spans="1:7">
      <c r="A18486" s="32">
        <v>2018</v>
      </c>
      <c r="B18486" s="32">
        <v>3396</v>
      </c>
      <c r="C18486" s="33" t="s">
        <v>565</v>
      </c>
      <c r="D18486" s="33" t="s">
        <v>566</v>
      </c>
      <c r="E18486" s="34">
        <v>339</v>
      </c>
      <c r="F18486" s="35">
        <v>5.7619999999999996</v>
      </c>
      <c r="G18486" s="34">
        <v>1578.4</v>
      </c>
    </row>
    <row r="18487" spans="1:7">
      <c r="A18487" s="32">
        <v>2018</v>
      </c>
      <c r="B18487" s="32">
        <v>3396</v>
      </c>
      <c r="C18487" s="33" t="s">
        <v>565</v>
      </c>
      <c r="D18487" s="33" t="s">
        <v>566</v>
      </c>
      <c r="E18487" s="34">
        <v>170</v>
      </c>
      <c r="F18487" s="35">
        <v>5.7619999999999996</v>
      </c>
      <c r="G18487" s="34">
        <v>1563.6</v>
      </c>
    </row>
    <row r="18488" spans="1:7">
      <c r="A18488" s="32">
        <v>2018</v>
      </c>
      <c r="B18488" s="32">
        <v>3396</v>
      </c>
      <c r="C18488" s="33" t="s">
        <v>565</v>
      </c>
      <c r="D18488" s="33" t="s">
        <v>566</v>
      </c>
      <c r="E18488" s="34">
        <v>4928</v>
      </c>
      <c r="F18488" s="35">
        <v>5.7619999999999996</v>
      </c>
      <c r="G18488" s="34">
        <v>1544</v>
      </c>
    </row>
    <row r="18489" spans="1:7">
      <c r="A18489" s="32">
        <v>2018</v>
      </c>
      <c r="B18489" s="32">
        <v>3396</v>
      </c>
      <c r="C18489" s="33" t="s">
        <v>353</v>
      </c>
      <c r="D18489" s="33" t="s">
        <v>354</v>
      </c>
      <c r="E18489" s="34">
        <v>46186</v>
      </c>
      <c r="F18489" s="35">
        <v>21.63</v>
      </c>
      <c r="G18489" s="34">
        <v>263.60000000000002</v>
      </c>
    </row>
    <row r="18490" spans="1:7">
      <c r="A18490" s="32">
        <v>2018</v>
      </c>
      <c r="B18490" s="32">
        <v>3396</v>
      </c>
      <c r="C18490" s="33" t="s">
        <v>353</v>
      </c>
      <c r="D18490" s="33" t="s">
        <v>354</v>
      </c>
      <c r="E18490" s="34">
        <v>11468</v>
      </c>
      <c r="F18490" s="35">
        <v>25.04</v>
      </c>
      <c r="G18490" s="34">
        <v>290.5</v>
      </c>
    </row>
    <row r="18491" spans="1:7">
      <c r="A18491" s="32">
        <v>2018</v>
      </c>
      <c r="B18491" s="32">
        <v>3399</v>
      </c>
      <c r="C18491" s="33" t="s">
        <v>353</v>
      </c>
      <c r="D18491" s="33" t="s">
        <v>354</v>
      </c>
      <c r="E18491" s="34">
        <v>41737</v>
      </c>
      <c r="F18491" s="35">
        <v>22.8</v>
      </c>
      <c r="G18491" s="34">
        <v>158.4</v>
      </c>
    </row>
    <row r="18492" spans="1:7">
      <c r="A18492" s="32">
        <v>2018</v>
      </c>
      <c r="B18492" s="32">
        <v>3399</v>
      </c>
      <c r="C18492" s="33" t="s">
        <v>565</v>
      </c>
      <c r="D18492" s="33" t="s">
        <v>566</v>
      </c>
      <c r="E18492" s="34">
        <v>2074</v>
      </c>
      <c r="F18492" s="35">
        <v>5.7619999999999996</v>
      </c>
      <c r="G18492" s="34">
        <v>1626.9</v>
      </c>
    </row>
    <row r="18493" spans="1:7">
      <c r="A18493" s="32">
        <v>2018</v>
      </c>
      <c r="B18493" s="32">
        <v>3399</v>
      </c>
      <c r="C18493" s="33" t="s">
        <v>353</v>
      </c>
      <c r="D18493" s="33" t="s">
        <v>354</v>
      </c>
      <c r="E18493" s="34">
        <v>147989</v>
      </c>
      <c r="F18493" s="35">
        <v>24.192</v>
      </c>
      <c r="G18493" s="34">
        <v>191.3</v>
      </c>
    </row>
    <row r="18494" spans="1:7">
      <c r="A18494" s="32">
        <v>2018</v>
      </c>
      <c r="B18494" s="32">
        <v>3403</v>
      </c>
      <c r="C18494" s="33" t="s">
        <v>565</v>
      </c>
      <c r="D18494" s="33" t="s">
        <v>566</v>
      </c>
      <c r="E18494" s="34">
        <v>169</v>
      </c>
      <c r="F18494" s="35">
        <v>5.7619999999999996</v>
      </c>
      <c r="G18494" s="34">
        <v>1617.2</v>
      </c>
    </row>
    <row r="18495" spans="1:7">
      <c r="A18495" s="32">
        <v>2018</v>
      </c>
      <c r="B18495" s="32">
        <v>3403</v>
      </c>
      <c r="C18495" s="33" t="s">
        <v>565</v>
      </c>
      <c r="D18495" s="33" t="s">
        <v>566</v>
      </c>
      <c r="E18495" s="34">
        <v>169</v>
      </c>
      <c r="F18495" s="35">
        <v>5.7619999999999996</v>
      </c>
      <c r="G18495" s="34">
        <v>1649.2</v>
      </c>
    </row>
    <row r="18496" spans="1:7">
      <c r="A18496" s="32">
        <v>2018</v>
      </c>
      <c r="B18496" s="32">
        <v>3403</v>
      </c>
      <c r="C18496" s="33" t="s">
        <v>563</v>
      </c>
      <c r="D18496" s="33" t="s">
        <v>564</v>
      </c>
      <c r="E18496" s="34">
        <v>33450</v>
      </c>
      <c r="F18496" s="35">
        <v>1</v>
      </c>
      <c r="G18496" s="34">
        <v>284.3</v>
      </c>
    </row>
    <row r="18497" spans="1:7">
      <c r="A18497" s="32">
        <v>2018</v>
      </c>
      <c r="B18497" s="32">
        <v>3405</v>
      </c>
      <c r="C18497" s="33" t="s">
        <v>563</v>
      </c>
      <c r="D18497" s="33" t="s">
        <v>564</v>
      </c>
      <c r="E18497" s="34">
        <v>3255278</v>
      </c>
      <c r="F18497" s="35">
        <v>1</v>
      </c>
      <c r="G18497" s="34">
        <v>270.5</v>
      </c>
    </row>
    <row r="18498" spans="1:7">
      <c r="A18498" s="32">
        <v>2018</v>
      </c>
      <c r="B18498" s="32">
        <v>3406</v>
      </c>
      <c r="C18498" s="33" t="s">
        <v>563</v>
      </c>
      <c r="D18498" s="33" t="s">
        <v>564</v>
      </c>
      <c r="E18498" s="34">
        <v>669050</v>
      </c>
      <c r="F18498" s="35">
        <v>1</v>
      </c>
      <c r="G18498" s="34">
        <v>271.60000000000002</v>
      </c>
    </row>
    <row r="18499" spans="1:7">
      <c r="A18499" s="32">
        <v>2018</v>
      </c>
      <c r="B18499" s="32">
        <v>3407</v>
      </c>
      <c r="C18499" s="33" t="s">
        <v>353</v>
      </c>
      <c r="D18499" s="33" t="s">
        <v>354</v>
      </c>
      <c r="E18499" s="34">
        <v>34645</v>
      </c>
      <c r="F18499" s="35">
        <v>24.248000000000001</v>
      </c>
      <c r="G18499" s="34">
        <v>276.60000000000002</v>
      </c>
    </row>
    <row r="18500" spans="1:7">
      <c r="A18500" s="32">
        <v>2018</v>
      </c>
      <c r="B18500" s="32">
        <v>3407</v>
      </c>
      <c r="C18500" s="33" t="s">
        <v>565</v>
      </c>
      <c r="D18500" s="33" t="s">
        <v>566</v>
      </c>
      <c r="E18500" s="34">
        <v>679</v>
      </c>
      <c r="F18500" s="35">
        <v>5.7619999999999996</v>
      </c>
      <c r="G18500" s="34">
        <v>1554.5</v>
      </c>
    </row>
    <row r="18501" spans="1:7">
      <c r="A18501" s="32">
        <v>2018</v>
      </c>
      <c r="B18501" s="32">
        <v>3407</v>
      </c>
      <c r="C18501" s="33" t="s">
        <v>353</v>
      </c>
      <c r="D18501" s="33" t="s">
        <v>354</v>
      </c>
      <c r="E18501" s="34">
        <v>45755</v>
      </c>
      <c r="F18501" s="35">
        <v>21.853999999999999</v>
      </c>
      <c r="G18501" s="34">
        <v>221.7</v>
      </c>
    </row>
    <row r="18502" spans="1:7">
      <c r="A18502" s="32">
        <v>2018</v>
      </c>
      <c r="B18502" s="32">
        <v>3407</v>
      </c>
      <c r="C18502" s="33" t="s">
        <v>363</v>
      </c>
      <c r="D18502" s="33" t="s">
        <v>354</v>
      </c>
      <c r="E18502" s="34">
        <v>14690</v>
      </c>
      <c r="F18502" s="35">
        <v>17.962</v>
      </c>
      <c r="G18502" s="34">
        <v>232.7</v>
      </c>
    </row>
    <row r="18503" spans="1:7">
      <c r="A18503" s="32">
        <v>2018</v>
      </c>
      <c r="B18503" s="32">
        <v>3407</v>
      </c>
      <c r="C18503" s="33" t="s">
        <v>363</v>
      </c>
      <c r="D18503" s="33" t="s">
        <v>354</v>
      </c>
      <c r="E18503" s="34">
        <v>131110</v>
      </c>
      <c r="F18503" s="35">
        <v>17.693999999999999</v>
      </c>
      <c r="G18503" s="34">
        <v>235.6</v>
      </c>
    </row>
    <row r="18504" spans="1:7">
      <c r="A18504" s="32">
        <v>2018</v>
      </c>
      <c r="B18504" s="32">
        <v>3407</v>
      </c>
      <c r="C18504" s="33" t="s">
        <v>353</v>
      </c>
      <c r="D18504" s="33" t="s">
        <v>354</v>
      </c>
      <c r="E18504" s="34">
        <v>44662</v>
      </c>
      <c r="F18504" s="35">
        <v>22.914000000000001</v>
      </c>
      <c r="G18504" s="34">
        <v>233.2</v>
      </c>
    </row>
    <row r="18505" spans="1:7">
      <c r="A18505" s="32">
        <v>2018</v>
      </c>
      <c r="B18505" s="32">
        <v>3439</v>
      </c>
      <c r="C18505" s="33" t="s">
        <v>563</v>
      </c>
      <c r="D18505" s="33" t="s">
        <v>564</v>
      </c>
      <c r="E18505" s="34">
        <v>198730</v>
      </c>
      <c r="F18505" s="35">
        <v>1.02</v>
      </c>
      <c r="G18505" s="34" t="s">
        <v>364</v>
      </c>
    </row>
    <row r="18506" spans="1:7">
      <c r="A18506" s="32">
        <v>2018</v>
      </c>
      <c r="B18506" s="32">
        <v>3441</v>
      </c>
      <c r="C18506" s="33" t="s">
        <v>563</v>
      </c>
      <c r="D18506" s="33" t="s">
        <v>564</v>
      </c>
      <c r="E18506" s="34">
        <v>2183387</v>
      </c>
      <c r="F18506" s="35">
        <v>1.03</v>
      </c>
      <c r="G18506" s="34" t="s">
        <v>364</v>
      </c>
    </row>
    <row r="18507" spans="1:7">
      <c r="A18507" s="32">
        <v>2018</v>
      </c>
      <c r="B18507" s="32">
        <v>3443</v>
      </c>
      <c r="C18507" s="33" t="s">
        <v>563</v>
      </c>
      <c r="D18507" s="33" t="s">
        <v>564</v>
      </c>
      <c r="E18507" s="34">
        <v>92598</v>
      </c>
      <c r="F18507" s="35">
        <v>1.0329999999999999</v>
      </c>
      <c r="G18507" s="34" t="s">
        <v>364</v>
      </c>
    </row>
    <row r="18508" spans="1:7">
      <c r="A18508" s="32">
        <v>2018</v>
      </c>
      <c r="B18508" s="32">
        <v>3443</v>
      </c>
      <c r="C18508" s="33" t="s">
        <v>563</v>
      </c>
      <c r="D18508" s="33" t="s">
        <v>564</v>
      </c>
      <c r="E18508" s="34">
        <v>113767</v>
      </c>
      <c r="F18508" s="35">
        <v>1.0369999999999999</v>
      </c>
      <c r="G18508" s="34" t="s">
        <v>364</v>
      </c>
    </row>
    <row r="18509" spans="1:7">
      <c r="A18509" s="32">
        <v>2018</v>
      </c>
      <c r="B18509" s="32">
        <v>3443</v>
      </c>
      <c r="C18509" s="33" t="s">
        <v>563</v>
      </c>
      <c r="D18509" s="33" t="s">
        <v>564</v>
      </c>
      <c r="E18509" s="34">
        <v>89063</v>
      </c>
      <c r="F18509" s="35">
        <v>1.028</v>
      </c>
      <c r="G18509" s="34" t="s">
        <v>364</v>
      </c>
    </row>
    <row r="18510" spans="1:7">
      <c r="A18510" s="32">
        <v>2018</v>
      </c>
      <c r="B18510" s="32">
        <v>3443</v>
      </c>
      <c r="C18510" s="33" t="s">
        <v>563</v>
      </c>
      <c r="D18510" s="33" t="s">
        <v>564</v>
      </c>
      <c r="E18510" s="34">
        <v>89024</v>
      </c>
      <c r="F18510" s="35">
        <v>1.0349999999999999</v>
      </c>
      <c r="G18510" s="34" t="s">
        <v>364</v>
      </c>
    </row>
    <row r="18511" spans="1:7">
      <c r="A18511" s="32">
        <v>2018</v>
      </c>
      <c r="B18511" s="32">
        <v>3443</v>
      </c>
      <c r="C18511" s="33" t="s">
        <v>563</v>
      </c>
      <c r="D18511" s="33" t="s">
        <v>564</v>
      </c>
      <c r="E18511" s="34">
        <v>67268</v>
      </c>
      <c r="F18511" s="35">
        <v>1.042</v>
      </c>
      <c r="G18511" s="34" t="s">
        <v>364</v>
      </c>
    </row>
    <row r="18512" spans="1:7">
      <c r="A18512" s="32">
        <v>2018</v>
      </c>
      <c r="B18512" s="32">
        <v>3443</v>
      </c>
      <c r="C18512" s="33" t="s">
        <v>563</v>
      </c>
      <c r="D18512" s="33" t="s">
        <v>564</v>
      </c>
      <c r="E18512" s="34">
        <v>41597</v>
      </c>
      <c r="F18512" s="35">
        <v>1.038</v>
      </c>
      <c r="G18512" s="34" t="s">
        <v>364</v>
      </c>
    </row>
    <row r="18513" spans="1:7">
      <c r="A18513" s="32">
        <v>2018</v>
      </c>
      <c r="B18513" s="32">
        <v>3443</v>
      </c>
      <c r="C18513" s="33" t="s">
        <v>563</v>
      </c>
      <c r="D18513" s="33" t="s">
        <v>564</v>
      </c>
      <c r="E18513" s="34">
        <v>23178</v>
      </c>
      <c r="F18513" s="35">
        <v>1.026</v>
      </c>
      <c r="G18513" s="34" t="s">
        <v>364</v>
      </c>
    </row>
    <row r="18514" spans="1:7">
      <c r="A18514" s="32">
        <v>2018</v>
      </c>
      <c r="B18514" s="32">
        <v>3443</v>
      </c>
      <c r="C18514" s="33" t="s">
        <v>563</v>
      </c>
      <c r="D18514" s="33" t="s">
        <v>564</v>
      </c>
      <c r="E18514" s="34">
        <v>115850</v>
      </c>
      <c r="F18514" s="35">
        <v>1.0289999999999999</v>
      </c>
      <c r="G18514" s="34" t="s">
        <v>364</v>
      </c>
    </row>
    <row r="18515" spans="1:7">
      <c r="A18515" s="32">
        <v>2018</v>
      </c>
      <c r="B18515" s="32">
        <v>3443</v>
      </c>
      <c r="C18515" s="33" t="s">
        <v>563</v>
      </c>
      <c r="D18515" s="33" t="s">
        <v>564</v>
      </c>
      <c r="E18515" s="34">
        <v>141710</v>
      </c>
      <c r="F18515" s="35">
        <v>1.0349999999999999</v>
      </c>
      <c r="G18515" s="34" t="s">
        <v>364</v>
      </c>
    </row>
    <row r="18516" spans="1:7">
      <c r="A18516" s="32">
        <v>2018</v>
      </c>
      <c r="B18516" s="32">
        <v>3443</v>
      </c>
      <c r="C18516" s="33" t="s">
        <v>563</v>
      </c>
      <c r="D18516" s="33" t="s">
        <v>564</v>
      </c>
      <c r="E18516" s="34">
        <v>143701</v>
      </c>
      <c r="F18516" s="35">
        <v>1.0469999999999999</v>
      </c>
      <c r="G18516" s="34" t="s">
        <v>364</v>
      </c>
    </row>
    <row r="18517" spans="1:7">
      <c r="A18517" s="32">
        <v>2018</v>
      </c>
      <c r="B18517" s="32">
        <v>3443</v>
      </c>
      <c r="C18517" s="33" t="s">
        <v>563</v>
      </c>
      <c r="D18517" s="33" t="s">
        <v>564</v>
      </c>
      <c r="E18517" s="34">
        <v>20690</v>
      </c>
      <c r="F18517" s="35">
        <v>1.03</v>
      </c>
      <c r="G18517" s="34" t="s">
        <v>364</v>
      </c>
    </row>
    <row r="18518" spans="1:7">
      <c r="A18518" s="32">
        <v>2018</v>
      </c>
      <c r="B18518" s="32">
        <v>3443</v>
      </c>
      <c r="C18518" s="33" t="s">
        <v>563</v>
      </c>
      <c r="D18518" s="33" t="s">
        <v>564</v>
      </c>
      <c r="E18518" s="34">
        <v>13077</v>
      </c>
      <c r="F18518" s="35">
        <v>1.034</v>
      </c>
      <c r="G18518" s="34" t="s">
        <v>364</v>
      </c>
    </row>
    <row r="18519" spans="1:7">
      <c r="A18519" s="32">
        <v>2018</v>
      </c>
      <c r="B18519" s="32">
        <v>3452</v>
      </c>
      <c r="C18519" s="33" t="s">
        <v>563</v>
      </c>
      <c r="D18519" s="33" t="s">
        <v>564</v>
      </c>
      <c r="E18519" s="34">
        <v>776390</v>
      </c>
      <c r="F18519" s="35">
        <v>1.0109999999999999</v>
      </c>
      <c r="G18519" s="34" t="s">
        <v>364</v>
      </c>
    </row>
    <row r="18520" spans="1:7">
      <c r="A18520" s="32">
        <v>2018</v>
      </c>
      <c r="B18520" s="32">
        <v>3453</v>
      </c>
      <c r="C18520" s="33" t="s">
        <v>563</v>
      </c>
      <c r="D18520" s="33" t="s">
        <v>564</v>
      </c>
      <c r="E18520" s="34">
        <v>1516745</v>
      </c>
      <c r="F18520" s="35">
        <v>1.0009999999999999</v>
      </c>
      <c r="G18520" s="34" t="s">
        <v>364</v>
      </c>
    </row>
    <row r="18521" spans="1:7">
      <c r="A18521" s="32">
        <v>2018</v>
      </c>
      <c r="B18521" s="32">
        <v>3453</v>
      </c>
      <c r="C18521" s="33" t="s">
        <v>563</v>
      </c>
      <c r="D18521" s="33" t="s">
        <v>564</v>
      </c>
      <c r="E18521" s="34">
        <v>504659</v>
      </c>
      <c r="F18521" s="35">
        <v>1.0009999999999999</v>
      </c>
      <c r="G18521" s="34" t="s">
        <v>364</v>
      </c>
    </row>
    <row r="18522" spans="1:7">
      <c r="A18522" s="32">
        <v>2018</v>
      </c>
      <c r="B18522" s="32">
        <v>3456</v>
      </c>
      <c r="C18522" s="33" t="s">
        <v>563</v>
      </c>
      <c r="D18522" s="33" t="s">
        <v>564</v>
      </c>
      <c r="E18522" s="34">
        <v>799773</v>
      </c>
      <c r="F18522" s="35">
        <v>1.05</v>
      </c>
      <c r="G18522" s="34">
        <v>242</v>
      </c>
    </row>
    <row r="18523" spans="1:7">
      <c r="A18523" s="32">
        <v>2018</v>
      </c>
      <c r="B18523" s="32">
        <v>3456</v>
      </c>
      <c r="C18523" s="33" t="s">
        <v>563</v>
      </c>
      <c r="D18523" s="33" t="s">
        <v>564</v>
      </c>
      <c r="E18523" s="34">
        <v>526175</v>
      </c>
      <c r="F18523" s="35">
        <v>1.05</v>
      </c>
      <c r="G18523" s="34">
        <v>274</v>
      </c>
    </row>
    <row r="18524" spans="1:7">
      <c r="A18524" s="32">
        <v>2018</v>
      </c>
      <c r="B18524" s="32">
        <v>3456</v>
      </c>
      <c r="C18524" s="33" t="s">
        <v>563</v>
      </c>
      <c r="D18524" s="33" t="s">
        <v>564</v>
      </c>
      <c r="E18524" s="34">
        <v>414535</v>
      </c>
      <c r="F18524" s="35">
        <v>1.05</v>
      </c>
      <c r="G18524" s="34">
        <v>228</v>
      </c>
    </row>
    <row r="18525" spans="1:7">
      <c r="A18525" s="32">
        <v>2018</v>
      </c>
      <c r="B18525" s="32">
        <v>3456</v>
      </c>
      <c r="C18525" s="33" t="s">
        <v>563</v>
      </c>
      <c r="D18525" s="33" t="s">
        <v>564</v>
      </c>
      <c r="E18525" s="34">
        <v>390710</v>
      </c>
      <c r="F18525" s="35">
        <v>1.05</v>
      </c>
      <c r="G18525" s="34">
        <v>269</v>
      </c>
    </row>
    <row r="18526" spans="1:7">
      <c r="A18526" s="32">
        <v>2018</v>
      </c>
      <c r="B18526" s="32">
        <v>3456</v>
      </c>
      <c r="C18526" s="33" t="s">
        <v>563</v>
      </c>
      <c r="D18526" s="33" t="s">
        <v>564</v>
      </c>
      <c r="E18526" s="34">
        <v>40886</v>
      </c>
      <c r="F18526" s="35">
        <v>1.05</v>
      </c>
      <c r="G18526" s="34">
        <v>244</v>
      </c>
    </row>
    <row r="18527" spans="1:7">
      <c r="A18527" s="32">
        <v>2018</v>
      </c>
      <c r="B18527" s="32">
        <v>3456</v>
      </c>
      <c r="C18527" s="33" t="s">
        <v>563</v>
      </c>
      <c r="D18527" s="33" t="s">
        <v>564</v>
      </c>
      <c r="E18527" s="34">
        <v>142413</v>
      </c>
      <c r="F18527" s="35">
        <v>1.05</v>
      </c>
      <c r="G18527" s="34">
        <v>240</v>
      </c>
    </row>
    <row r="18528" spans="1:7">
      <c r="A18528" s="32">
        <v>2018</v>
      </c>
      <c r="B18528" s="32">
        <v>3456</v>
      </c>
      <c r="C18528" s="33" t="s">
        <v>563</v>
      </c>
      <c r="D18528" s="33" t="s">
        <v>564</v>
      </c>
      <c r="E18528" s="34">
        <v>162758</v>
      </c>
      <c r="F18528" s="35">
        <v>1.05</v>
      </c>
      <c r="G18528" s="34">
        <v>233</v>
      </c>
    </row>
    <row r="18529" spans="1:7">
      <c r="A18529" s="32">
        <v>2018</v>
      </c>
      <c r="B18529" s="32">
        <v>3456</v>
      </c>
      <c r="C18529" s="33" t="s">
        <v>563</v>
      </c>
      <c r="D18529" s="33" t="s">
        <v>564</v>
      </c>
      <c r="E18529" s="34">
        <v>219198</v>
      </c>
      <c r="F18529" s="35">
        <v>1.05</v>
      </c>
      <c r="G18529" s="34">
        <v>286</v>
      </c>
    </row>
    <row r="18530" spans="1:7">
      <c r="A18530" s="32">
        <v>2018</v>
      </c>
      <c r="B18530" s="32">
        <v>3456</v>
      </c>
      <c r="C18530" s="33" t="s">
        <v>563</v>
      </c>
      <c r="D18530" s="33" t="s">
        <v>564</v>
      </c>
      <c r="E18530" s="34">
        <v>294943</v>
      </c>
      <c r="F18530" s="35">
        <v>1.05</v>
      </c>
      <c r="G18530" s="34">
        <v>231</v>
      </c>
    </row>
    <row r="18531" spans="1:7">
      <c r="A18531" s="32">
        <v>2018</v>
      </c>
      <c r="B18531" s="32">
        <v>3457</v>
      </c>
      <c r="C18531" s="33" t="s">
        <v>563</v>
      </c>
      <c r="D18531" s="33" t="s">
        <v>564</v>
      </c>
      <c r="E18531" s="34">
        <v>603202</v>
      </c>
      <c r="F18531" s="35">
        <v>1.0209999999999999</v>
      </c>
      <c r="G18531" s="34">
        <v>296.8</v>
      </c>
    </row>
    <row r="18532" spans="1:7">
      <c r="A18532" s="32">
        <v>2018</v>
      </c>
      <c r="B18532" s="32">
        <v>3457</v>
      </c>
      <c r="C18532" s="33" t="s">
        <v>563</v>
      </c>
      <c r="D18532" s="33" t="s">
        <v>564</v>
      </c>
      <c r="E18532" s="34">
        <v>930932</v>
      </c>
      <c r="F18532" s="35">
        <v>1.014</v>
      </c>
      <c r="G18532" s="34">
        <v>278.60000000000002</v>
      </c>
    </row>
    <row r="18533" spans="1:7">
      <c r="A18533" s="32">
        <v>2018</v>
      </c>
      <c r="B18533" s="32">
        <v>3457</v>
      </c>
      <c r="C18533" s="33" t="s">
        <v>563</v>
      </c>
      <c r="D18533" s="33" t="s">
        <v>564</v>
      </c>
      <c r="E18533" s="34">
        <v>908516</v>
      </c>
      <c r="F18533" s="35">
        <v>1.014</v>
      </c>
      <c r="G18533" s="34">
        <v>299</v>
      </c>
    </row>
    <row r="18534" spans="1:7">
      <c r="A18534" s="32">
        <v>2018</v>
      </c>
      <c r="B18534" s="32">
        <v>3459</v>
      </c>
      <c r="C18534" s="33" t="s">
        <v>563</v>
      </c>
      <c r="D18534" s="33" t="s">
        <v>564</v>
      </c>
      <c r="E18534" s="34">
        <v>784233</v>
      </c>
      <c r="F18534" s="35">
        <v>1.05</v>
      </c>
      <c r="G18534" s="34">
        <v>285.3</v>
      </c>
    </row>
    <row r="18535" spans="1:7">
      <c r="A18535" s="32">
        <v>2018</v>
      </c>
      <c r="B18535" s="32">
        <v>3459</v>
      </c>
      <c r="C18535" s="33" t="s">
        <v>563</v>
      </c>
      <c r="D18535" s="33" t="s">
        <v>564</v>
      </c>
      <c r="E18535" s="34">
        <v>2081923</v>
      </c>
      <c r="F18535" s="35">
        <v>1.05</v>
      </c>
      <c r="G18535" s="34">
        <v>289</v>
      </c>
    </row>
    <row r="18536" spans="1:7">
      <c r="A18536" s="32">
        <v>2018</v>
      </c>
      <c r="B18536" s="32">
        <v>3459</v>
      </c>
      <c r="C18536" s="33" t="s">
        <v>563</v>
      </c>
      <c r="D18536" s="33" t="s">
        <v>564</v>
      </c>
      <c r="E18536" s="34">
        <v>2165396</v>
      </c>
      <c r="F18536" s="35">
        <v>1.008</v>
      </c>
      <c r="G18536" s="34">
        <v>299.39999999999998</v>
      </c>
    </row>
    <row r="18537" spans="1:7">
      <c r="A18537" s="32">
        <v>2018</v>
      </c>
      <c r="B18537" s="32">
        <v>3459</v>
      </c>
      <c r="C18537" s="33" t="s">
        <v>563</v>
      </c>
      <c r="D18537" s="33" t="s">
        <v>564</v>
      </c>
      <c r="E18537" s="34">
        <v>400063</v>
      </c>
      <c r="F18537" s="35">
        <v>1.0209999999999999</v>
      </c>
      <c r="G18537" s="34">
        <v>303.8</v>
      </c>
    </row>
    <row r="18538" spans="1:7">
      <c r="A18538" s="32">
        <v>2018</v>
      </c>
      <c r="B18538" s="32">
        <v>3460</v>
      </c>
      <c r="C18538" s="33" t="s">
        <v>563</v>
      </c>
      <c r="D18538" s="33" t="s">
        <v>564</v>
      </c>
      <c r="E18538" s="34">
        <v>4478449</v>
      </c>
      <c r="F18538" s="35">
        <v>1.03</v>
      </c>
      <c r="G18538" s="34" t="s">
        <v>364</v>
      </c>
    </row>
    <row r="18539" spans="1:7">
      <c r="A18539" s="32">
        <v>2018</v>
      </c>
      <c r="B18539" s="32">
        <v>3464</v>
      </c>
      <c r="C18539" s="33" t="s">
        <v>563</v>
      </c>
      <c r="D18539" s="33" t="s">
        <v>564</v>
      </c>
      <c r="E18539" s="34">
        <v>81194</v>
      </c>
      <c r="F18539" s="35">
        <v>1.03</v>
      </c>
      <c r="G18539" s="34" t="s">
        <v>364</v>
      </c>
    </row>
    <row r="18540" spans="1:7">
      <c r="A18540" s="32">
        <v>2018</v>
      </c>
      <c r="B18540" s="32">
        <v>3469</v>
      </c>
      <c r="C18540" s="33" t="s">
        <v>563</v>
      </c>
      <c r="D18540" s="33" t="s">
        <v>564</v>
      </c>
      <c r="E18540" s="34">
        <v>1296917</v>
      </c>
      <c r="F18540" s="35">
        <v>1.03</v>
      </c>
      <c r="G18540" s="34" t="s">
        <v>364</v>
      </c>
    </row>
    <row r="18541" spans="1:7">
      <c r="A18541" s="32">
        <v>2018</v>
      </c>
      <c r="B18541" s="32">
        <v>3470</v>
      </c>
      <c r="C18541" s="33" t="s">
        <v>363</v>
      </c>
      <c r="D18541" s="33" t="s">
        <v>354</v>
      </c>
      <c r="E18541" s="34">
        <v>181604</v>
      </c>
      <c r="F18541" s="35">
        <v>17.93</v>
      </c>
      <c r="G18541" s="34" t="s">
        <v>364</v>
      </c>
    </row>
    <row r="18542" spans="1:7">
      <c r="A18542" s="32">
        <v>2018</v>
      </c>
      <c r="B18542" s="32">
        <v>3470</v>
      </c>
      <c r="C18542" s="33" t="s">
        <v>363</v>
      </c>
      <c r="D18542" s="33" t="s">
        <v>354</v>
      </c>
      <c r="E18542" s="34">
        <v>45369</v>
      </c>
      <c r="F18542" s="35">
        <v>16.54</v>
      </c>
      <c r="G18542" s="34" t="s">
        <v>364</v>
      </c>
    </row>
    <row r="18543" spans="1:7">
      <c r="A18543" s="32">
        <v>2018</v>
      </c>
      <c r="B18543" s="32">
        <v>3470</v>
      </c>
      <c r="C18543" s="33" t="s">
        <v>363</v>
      </c>
      <c r="D18543" s="33" t="s">
        <v>354</v>
      </c>
      <c r="E18543" s="34">
        <v>45385</v>
      </c>
      <c r="F18543" s="35">
        <v>16.3</v>
      </c>
      <c r="G18543" s="34" t="s">
        <v>364</v>
      </c>
    </row>
    <row r="18544" spans="1:7">
      <c r="A18544" s="32">
        <v>2018</v>
      </c>
      <c r="B18544" s="32">
        <v>3470</v>
      </c>
      <c r="C18544" s="33" t="s">
        <v>363</v>
      </c>
      <c r="D18544" s="33" t="s">
        <v>354</v>
      </c>
      <c r="E18544" s="34">
        <v>60378</v>
      </c>
      <c r="F18544" s="35">
        <v>16.54</v>
      </c>
      <c r="G18544" s="34" t="s">
        <v>364</v>
      </c>
    </row>
    <row r="18545" spans="1:7">
      <c r="A18545" s="32">
        <v>2018</v>
      </c>
      <c r="B18545" s="32">
        <v>3470</v>
      </c>
      <c r="C18545" s="33" t="s">
        <v>363</v>
      </c>
      <c r="D18545" s="33" t="s">
        <v>354</v>
      </c>
      <c r="E18545" s="34">
        <v>150781</v>
      </c>
      <c r="F18545" s="35">
        <v>16.68</v>
      </c>
      <c r="G18545" s="34" t="s">
        <v>364</v>
      </c>
    </row>
    <row r="18546" spans="1:7">
      <c r="A18546" s="32">
        <v>2018</v>
      </c>
      <c r="B18546" s="32">
        <v>3470</v>
      </c>
      <c r="C18546" s="33" t="s">
        <v>363</v>
      </c>
      <c r="D18546" s="33" t="s">
        <v>354</v>
      </c>
      <c r="E18546" s="34">
        <v>165885</v>
      </c>
      <c r="F18546" s="35">
        <v>16.829999999999998</v>
      </c>
      <c r="G18546" s="34" t="s">
        <v>364</v>
      </c>
    </row>
    <row r="18547" spans="1:7">
      <c r="A18547" s="32">
        <v>2018</v>
      </c>
      <c r="B18547" s="32">
        <v>3470</v>
      </c>
      <c r="C18547" s="33" t="s">
        <v>363</v>
      </c>
      <c r="D18547" s="33" t="s">
        <v>354</v>
      </c>
      <c r="E18547" s="34">
        <v>211508</v>
      </c>
      <c r="F18547" s="35">
        <v>16.97</v>
      </c>
      <c r="G18547" s="34" t="s">
        <v>364</v>
      </c>
    </row>
    <row r="18548" spans="1:7">
      <c r="A18548" s="32">
        <v>2018</v>
      </c>
      <c r="B18548" s="32">
        <v>3470</v>
      </c>
      <c r="C18548" s="33" t="s">
        <v>563</v>
      </c>
      <c r="D18548" s="33" t="s">
        <v>564</v>
      </c>
      <c r="E18548" s="34">
        <v>2309813</v>
      </c>
      <c r="F18548" s="35">
        <v>1.03</v>
      </c>
      <c r="G18548" s="34" t="s">
        <v>364</v>
      </c>
    </row>
    <row r="18549" spans="1:7">
      <c r="A18549" s="32">
        <v>2018</v>
      </c>
      <c r="B18549" s="32">
        <v>3476</v>
      </c>
      <c r="C18549" s="33" t="s">
        <v>563</v>
      </c>
      <c r="D18549" s="33" t="s">
        <v>564</v>
      </c>
      <c r="E18549" s="34">
        <v>49725</v>
      </c>
      <c r="F18549" s="35">
        <v>1.01</v>
      </c>
      <c r="G18549" s="34">
        <v>300.3</v>
      </c>
    </row>
    <row r="18550" spans="1:7">
      <c r="A18550" s="32">
        <v>2018</v>
      </c>
      <c r="B18550" s="32">
        <v>3476</v>
      </c>
      <c r="C18550" s="33" t="s">
        <v>563</v>
      </c>
      <c r="D18550" s="33" t="s">
        <v>564</v>
      </c>
      <c r="E18550" s="34">
        <v>3930</v>
      </c>
      <c r="F18550" s="35">
        <v>1.03</v>
      </c>
      <c r="G18550" s="34">
        <v>282.8</v>
      </c>
    </row>
    <row r="18551" spans="1:7">
      <c r="A18551" s="32">
        <v>2018</v>
      </c>
      <c r="B18551" s="32">
        <v>3476</v>
      </c>
      <c r="C18551" s="33" t="s">
        <v>563</v>
      </c>
      <c r="D18551" s="33" t="s">
        <v>564</v>
      </c>
      <c r="E18551" s="34">
        <v>6664</v>
      </c>
      <c r="F18551" s="35">
        <v>1.03</v>
      </c>
      <c r="G18551" s="34">
        <v>286.3</v>
      </c>
    </row>
    <row r="18552" spans="1:7">
      <c r="A18552" s="32">
        <v>2018</v>
      </c>
      <c r="B18552" s="32">
        <v>3476</v>
      </c>
      <c r="C18552" s="33" t="s">
        <v>563</v>
      </c>
      <c r="D18552" s="33" t="s">
        <v>564</v>
      </c>
      <c r="E18552" s="34">
        <v>7116</v>
      </c>
      <c r="F18552" s="35">
        <v>1.02</v>
      </c>
      <c r="G18552" s="34">
        <v>316.60000000000002</v>
      </c>
    </row>
    <row r="18553" spans="1:7">
      <c r="A18553" s="32">
        <v>2018</v>
      </c>
      <c r="B18553" s="32">
        <v>3476</v>
      </c>
      <c r="C18553" s="33" t="s">
        <v>563</v>
      </c>
      <c r="D18553" s="33" t="s">
        <v>564</v>
      </c>
      <c r="E18553" s="34">
        <v>120204</v>
      </c>
      <c r="F18553" s="35">
        <v>1.05</v>
      </c>
      <c r="G18553" s="34">
        <v>338.9</v>
      </c>
    </row>
    <row r="18554" spans="1:7">
      <c r="A18554" s="32">
        <v>2018</v>
      </c>
      <c r="B18554" s="32">
        <v>3476</v>
      </c>
      <c r="C18554" s="33" t="s">
        <v>563</v>
      </c>
      <c r="D18554" s="33" t="s">
        <v>564</v>
      </c>
      <c r="E18554" s="34">
        <v>154910</v>
      </c>
      <c r="F18554" s="35">
        <v>1.02</v>
      </c>
      <c r="G18554" s="34">
        <v>328.9</v>
      </c>
    </row>
    <row r="18555" spans="1:7">
      <c r="A18555" s="32">
        <v>2018</v>
      </c>
      <c r="B18555" s="32">
        <v>3476</v>
      </c>
      <c r="C18555" s="33" t="s">
        <v>563</v>
      </c>
      <c r="D18555" s="33" t="s">
        <v>564</v>
      </c>
      <c r="E18555" s="34">
        <v>2315</v>
      </c>
      <c r="F18555" s="35">
        <v>1.02</v>
      </c>
      <c r="G18555" s="34">
        <v>271.5</v>
      </c>
    </row>
    <row r="18556" spans="1:7">
      <c r="A18556" s="32">
        <v>2018</v>
      </c>
      <c r="B18556" s="32">
        <v>3478</v>
      </c>
      <c r="C18556" s="33" t="s">
        <v>563</v>
      </c>
      <c r="D18556" s="33" t="s">
        <v>564</v>
      </c>
      <c r="E18556" s="34">
        <v>27033</v>
      </c>
      <c r="F18556" s="35">
        <v>1.02</v>
      </c>
      <c r="G18556" s="34">
        <v>367.3</v>
      </c>
    </row>
    <row r="18557" spans="1:7">
      <c r="A18557" s="32">
        <v>2018</v>
      </c>
      <c r="B18557" s="32">
        <v>3478</v>
      </c>
      <c r="C18557" s="33" t="s">
        <v>563</v>
      </c>
      <c r="D18557" s="33" t="s">
        <v>564</v>
      </c>
      <c r="E18557" s="34">
        <v>35543</v>
      </c>
      <c r="F18557" s="35">
        <v>1.02</v>
      </c>
      <c r="G18557" s="34">
        <v>244.9</v>
      </c>
    </row>
    <row r="18558" spans="1:7">
      <c r="A18558" s="32">
        <v>2018</v>
      </c>
      <c r="B18558" s="32">
        <v>3478</v>
      </c>
      <c r="C18558" s="33" t="s">
        <v>563</v>
      </c>
      <c r="D18558" s="33" t="s">
        <v>564</v>
      </c>
      <c r="E18558" s="34">
        <v>37810</v>
      </c>
      <c r="F18558" s="35">
        <v>1.04</v>
      </c>
      <c r="G18558" s="34">
        <v>300.89999999999998</v>
      </c>
    </row>
    <row r="18559" spans="1:7">
      <c r="A18559" s="32">
        <v>2018</v>
      </c>
      <c r="B18559" s="32">
        <v>3478</v>
      </c>
      <c r="C18559" s="33" t="s">
        <v>563</v>
      </c>
      <c r="D18559" s="33" t="s">
        <v>564</v>
      </c>
      <c r="E18559" s="34">
        <v>40476</v>
      </c>
      <c r="F18559" s="35">
        <v>1.02</v>
      </c>
      <c r="G18559" s="34">
        <v>342.8</v>
      </c>
    </row>
    <row r="18560" spans="1:7">
      <c r="A18560" s="32">
        <v>2018</v>
      </c>
      <c r="B18560" s="32">
        <v>3478</v>
      </c>
      <c r="C18560" s="33" t="s">
        <v>563</v>
      </c>
      <c r="D18560" s="33" t="s">
        <v>564</v>
      </c>
      <c r="E18560" s="34">
        <v>41927</v>
      </c>
      <c r="F18560" s="35">
        <v>1.02</v>
      </c>
      <c r="G18560" s="34">
        <v>363.1</v>
      </c>
    </row>
    <row r="18561" spans="1:7">
      <c r="A18561" s="32">
        <v>2018</v>
      </c>
      <c r="B18561" s="32">
        <v>3478</v>
      </c>
      <c r="C18561" s="33" t="s">
        <v>563</v>
      </c>
      <c r="D18561" s="33" t="s">
        <v>564</v>
      </c>
      <c r="E18561" s="34">
        <v>62924</v>
      </c>
      <c r="F18561" s="35">
        <v>1.02</v>
      </c>
      <c r="G18561" s="34">
        <v>327.39999999999998</v>
      </c>
    </row>
    <row r="18562" spans="1:7">
      <c r="A18562" s="32">
        <v>2018</v>
      </c>
      <c r="B18562" s="32">
        <v>3478</v>
      </c>
      <c r="C18562" s="33" t="s">
        <v>563</v>
      </c>
      <c r="D18562" s="33" t="s">
        <v>564</v>
      </c>
      <c r="E18562" s="34">
        <v>64264</v>
      </c>
      <c r="F18562" s="35">
        <v>1.02</v>
      </c>
      <c r="G18562" s="34">
        <v>355.1</v>
      </c>
    </row>
    <row r="18563" spans="1:7">
      <c r="A18563" s="32">
        <v>2018</v>
      </c>
      <c r="B18563" s="32">
        <v>3478</v>
      </c>
      <c r="C18563" s="33" t="s">
        <v>563</v>
      </c>
      <c r="D18563" s="33" t="s">
        <v>564</v>
      </c>
      <c r="E18563" s="34">
        <v>64964</v>
      </c>
      <c r="F18563" s="35">
        <v>1.02</v>
      </c>
      <c r="G18563" s="34">
        <v>358.7</v>
      </c>
    </row>
    <row r="18564" spans="1:7">
      <c r="A18564" s="32">
        <v>2018</v>
      </c>
      <c r="B18564" s="32">
        <v>3478</v>
      </c>
      <c r="C18564" s="33" t="s">
        <v>563</v>
      </c>
      <c r="D18564" s="33" t="s">
        <v>564</v>
      </c>
      <c r="E18564" s="34">
        <v>72611</v>
      </c>
      <c r="F18564" s="35">
        <v>1.02</v>
      </c>
      <c r="G18564" s="34">
        <v>352.6</v>
      </c>
    </row>
    <row r="18565" spans="1:7">
      <c r="A18565" s="32">
        <v>2018</v>
      </c>
      <c r="B18565" s="32">
        <v>3478</v>
      </c>
      <c r="C18565" s="33" t="s">
        <v>563</v>
      </c>
      <c r="D18565" s="33" t="s">
        <v>564</v>
      </c>
      <c r="E18565" s="34">
        <v>80082</v>
      </c>
      <c r="F18565" s="35">
        <v>1.02</v>
      </c>
      <c r="G18565" s="34">
        <v>330.6</v>
      </c>
    </row>
    <row r="18566" spans="1:7">
      <c r="A18566" s="32">
        <v>2018</v>
      </c>
      <c r="B18566" s="32">
        <v>3478</v>
      </c>
      <c r="C18566" s="33" t="s">
        <v>563</v>
      </c>
      <c r="D18566" s="33" t="s">
        <v>564</v>
      </c>
      <c r="E18566" s="34">
        <v>150647</v>
      </c>
      <c r="F18566" s="35">
        <v>1.02</v>
      </c>
      <c r="G18566" s="34">
        <v>345.1</v>
      </c>
    </row>
    <row r="18567" spans="1:7">
      <c r="A18567" s="32">
        <v>2018</v>
      </c>
      <c r="B18567" s="32">
        <v>3478</v>
      </c>
      <c r="C18567" s="33" t="s">
        <v>563</v>
      </c>
      <c r="D18567" s="33" t="s">
        <v>564</v>
      </c>
      <c r="E18567" s="34">
        <v>288894</v>
      </c>
      <c r="F18567" s="35">
        <v>1.02</v>
      </c>
      <c r="G18567" s="34">
        <v>328.9</v>
      </c>
    </row>
    <row r="18568" spans="1:7">
      <c r="A18568" s="32">
        <v>2018</v>
      </c>
      <c r="B18568" s="32">
        <v>3478</v>
      </c>
      <c r="C18568" s="33" t="s">
        <v>563</v>
      </c>
      <c r="D18568" s="33" t="s">
        <v>564</v>
      </c>
      <c r="E18568" s="34">
        <v>393272</v>
      </c>
      <c r="F18568" s="35">
        <v>1.02</v>
      </c>
      <c r="G18568" s="34">
        <v>338.5</v>
      </c>
    </row>
    <row r="18569" spans="1:7">
      <c r="A18569" s="32">
        <v>2018</v>
      </c>
      <c r="B18569" s="32">
        <v>3478</v>
      </c>
      <c r="C18569" s="33" t="s">
        <v>563</v>
      </c>
      <c r="D18569" s="33" t="s">
        <v>564</v>
      </c>
      <c r="E18569" s="34">
        <v>105</v>
      </c>
      <c r="F18569" s="35">
        <v>1.02</v>
      </c>
      <c r="G18569" s="34">
        <v>278.5</v>
      </c>
    </row>
    <row r="18570" spans="1:7">
      <c r="A18570" s="32">
        <v>2018</v>
      </c>
      <c r="B18570" s="32">
        <v>3478</v>
      </c>
      <c r="C18570" s="33" t="s">
        <v>563</v>
      </c>
      <c r="D18570" s="33" t="s">
        <v>564</v>
      </c>
      <c r="E18570" s="34">
        <v>164</v>
      </c>
      <c r="F18570" s="35">
        <v>1.02</v>
      </c>
      <c r="G18570" s="34">
        <v>326.2</v>
      </c>
    </row>
    <row r="18571" spans="1:7">
      <c r="A18571" s="32">
        <v>2018</v>
      </c>
      <c r="B18571" s="32">
        <v>3478</v>
      </c>
      <c r="C18571" s="33" t="s">
        <v>563</v>
      </c>
      <c r="D18571" s="33" t="s">
        <v>564</v>
      </c>
      <c r="E18571" s="34">
        <v>224</v>
      </c>
      <c r="F18571" s="35">
        <v>1.02</v>
      </c>
      <c r="G18571" s="34">
        <v>523.29999999999995</v>
      </c>
    </row>
    <row r="18572" spans="1:7">
      <c r="A18572" s="32">
        <v>2018</v>
      </c>
      <c r="B18572" s="32">
        <v>3478</v>
      </c>
      <c r="C18572" s="33" t="s">
        <v>563</v>
      </c>
      <c r="D18572" s="33" t="s">
        <v>564</v>
      </c>
      <c r="E18572" s="34">
        <v>247</v>
      </c>
      <c r="F18572" s="35">
        <v>1.02</v>
      </c>
      <c r="G18572" s="34">
        <v>308.10000000000002</v>
      </c>
    </row>
    <row r="18573" spans="1:7">
      <c r="A18573" s="32">
        <v>2018</v>
      </c>
      <c r="B18573" s="32">
        <v>3478</v>
      </c>
      <c r="C18573" s="33" t="s">
        <v>563</v>
      </c>
      <c r="D18573" s="33" t="s">
        <v>564</v>
      </c>
      <c r="E18573" s="34">
        <v>396</v>
      </c>
      <c r="F18573" s="35">
        <v>1.04</v>
      </c>
      <c r="G18573" s="34">
        <v>301.39999999999998</v>
      </c>
    </row>
    <row r="18574" spans="1:7">
      <c r="A18574" s="32">
        <v>2018</v>
      </c>
      <c r="B18574" s="32">
        <v>3478</v>
      </c>
      <c r="C18574" s="33" t="s">
        <v>563</v>
      </c>
      <c r="D18574" s="33" t="s">
        <v>564</v>
      </c>
      <c r="E18574" s="34">
        <v>911</v>
      </c>
      <c r="F18574" s="35">
        <v>1.01</v>
      </c>
      <c r="G18574" s="34">
        <v>549.70000000000005</v>
      </c>
    </row>
    <row r="18575" spans="1:7">
      <c r="A18575" s="32">
        <v>2018</v>
      </c>
      <c r="B18575" s="32">
        <v>3478</v>
      </c>
      <c r="C18575" s="33" t="s">
        <v>563</v>
      </c>
      <c r="D18575" s="33" t="s">
        <v>564</v>
      </c>
      <c r="E18575" s="34">
        <v>2309</v>
      </c>
      <c r="F18575" s="35">
        <v>1.02</v>
      </c>
      <c r="G18575" s="34">
        <v>302.10000000000002</v>
      </c>
    </row>
    <row r="18576" spans="1:7">
      <c r="A18576" s="32">
        <v>2018</v>
      </c>
      <c r="B18576" s="32">
        <v>3478</v>
      </c>
      <c r="C18576" s="33" t="s">
        <v>563</v>
      </c>
      <c r="D18576" s="33" t="s">
        <v>564</v>
      </c>
      <c r="E18576" s="34">
        <v>2737</v>
      </c>
      <c r="F18576" s="35">
        <v>1.07</v>
      </c>
      <c r="G18576" s="34">
        <v>295.2</v>
      </c>
    </row>
    <row r="18577" spans="1:7">
      <c r="A18577" s="32">
        <v>2018</v>
      </c>
      <c r="B18577" s="32">
        <v>3478</v>
      </c>
      <c r="C18577" s="33" t="s">
        <v>563</v>
      </c>
      <c r="D18577" s="33" t="s">
        <v>564</v>
      </c>
      <c r="E18577" s="34">
        <v>6560</v>
      </c>
      <c r="F18577" s="35">
        <v>1.02</v>
      </c>
      <c r="G18577" s="34">
        <v>305.10000000000002</v>
      </c>
    </row>
    <row r="18578" spans="1:7">
      <c r="A18578" s="32">
        <v>2018</v>
      </c>
      <c r="B18578" s="32">
        <v>3478</v>
      </c>
      <c r="C18578" s="33" t="s">
        <v>563</v>
      </c>
      <c r="D18578" s="33" t="s">
        <v>564</v>
      </c>
      <c r="E18578" s="34">
        <v>10762</v>
      </c>
      <c r="F18578" s="35">
        <v>1.02</v>
      </c>
      <c r="G18578" s="34">
        <v>346.1</v>
      </c>
    </row>
    <row r="18579" spans="1:7">
      <c r="A18579" s="32">
        <v>2018</v>
      </c>
      <c r="B18579" s="32">
        <v>3478</v>
      </c>
      <c r="C18579" s="33" t="s">
        <v>563</v>
      </c>
      <c r="D18579" s="33" t="s">
        <v>564</v>
      </c>
      <c r="E18579" s="34">
        <v>11357</v>
      </c>
      <c r="F18579" s="35">
        <v>1.02</v>
      </c>
      <c r="G18579" s="34">
        <v>336.6</v>
      </c>
    </row>
    <row r="18580" spans="1:7">
      <c r="A18580" s="32">
        <v>2018</v>
      </c>
      <c r="B18580" s="32">
        <v>3478</v>
      </c>
      <c r="C18580" s="33" t="s">
        <v>563</v>
      </c>
      <c r="D18580" s="33" t="s">
        <v>564</v>
      </c>
      <c r="E18580" s="34">
        <v>14180</v>
      </c>
      <c r="F18580" s="35">
        <v>1.02</v>
      </c>
      <c r="G18580" s="34">
        <v>357.7</v>
      </c>
    </row>
    <row r="18581" spans="1:7">
      <c r="A18581" s="32">
        <v>2018</v>
      </c>
      <c r="B18581" s="32">
        <v>3478</v>
      </c>
      <c r="C18581" s="33" t="s">
        <v>563</v>
      </c>
      <c r="D18581" s="33" t="s">
        <v>564</v>
      </c>
      <c r="E18581" s="34">
        <v>20761</v>
      </c>
      <c r="F18581" s="35">
        <v>1.02</v>
      </c>
      <c r="G18581" s="34">
        <v>377.7</v>
      </c>
    </row>
    <row r="18582" spans="1:7">
      <c r="A18582" s="32">
        <v>2018</v>
      </c>
      <c r="B18582" s="32">
        <v>3482</v>
      </c>
      <c r="C18582" s="33" t="s">
        <v>563</v>
      </c>
      <c r="D18582" s="33" t="s">
        <v>564</v>
      </c>
      <c r="E18582" s="34">
        <v>2757205</v>
      </c>
      <c r="F18582" s="35">
        <v>1.0289999999999999</v>
      </c>
      <c r="G18582" s="34">
        <v>250.5</v>
      </c>
    </row>
    <row r="18583" spans="1:7">
      <c r="A18583" s="32">
        <v>2018</v>
      </c>
      <c r="B18583" s="32">
        <v>3482</v>
      </c>
      <c r="C18583" s="33" t="s">
        <v>563</v>
      </c>
      <c r="D18583" s="33" t="s">
        <v>564</v>
      </c>
      <c r="E18583" s="34">
        <v>1403872</v>
      </c>
      <c r="F18583" s="35">
        <v>1.042</v>
      </c>
      <c r="G18583" s="34">
        <v>213.2</v>
      </c>
    </row>
    <row r="18584" spans="1:7">
      <c r="A18584" s="32">
        <v>2018</v>
      </c>
      <c r="B18584" s="32">
        <v>3484</v>
      </c>
      <c r="C18584" s="33" t="s">
        <v>563</v>
      </c>
      <c r="D18584" s="33" t="s">
        <v>564</v>
      </c>
      <c r="E18584" s="34">
        <v>81967</v>
      </c>
      <c r="F18584" s="35">
        <v>1</v>
      </c>
      <c r="G18584" s="34">
        <v>226.5</v>
      </c>
    </row>
    <row r="18585" spans="1:7">
      <c r="A18585" s="32">
        <v>2018</v>
      </c>
      <c r="B18585" s="32">
        <v>3484</v>
      </c>
      <c r="C18585" s="33" t="s">
        <v>563</v>
      </c>
      <c r="D18585" s="33" t="s">
        <v>564</v>
      </c>
      <c r="E18585" s="34">
        <v>71201</v>
      </c>
      <c r="F18585" s="35">
        <v>1</v>
      </c>
      <c r="G18585" s="34">
        <v>215.9</v>
      </c>
    </row>
    <row r="18586" spans="1:7">
      <c r="A18586" s="32">
        <v>2018</v>
      </c>
      <c r="B18586" s="32">
        <v>3484</v>
      </c>
      <c r="C18586" s="33" t="s">
        <v>563</v>
      </c>
      <c r="D18586" s="33" t="s">
        <v>564</v>
      </c>
      <c r="E18586" s="34">
        <v>47570</v>
      </c>
      <c r="F18586" s="35">
        <v>1</v>
      </c>
      <c r="G18586" s="34">
        <v>264.2</v>
      </c>
    </row>
    <row r="18587" spans="1:7">
      <c r="A18587" s="32">
        <v>2018</v>
      </c>
      <c r="B18587" s="32">
        <v>3484</v>
      </c>
      <c r="C18587" s="33" t="s">
        <v>563</v>
      </c>
      <c r="D18587" s="33" t="s">
        <v>564</v>
      </c>
      <c r="E18587" s="34">
        <v>44418</v>
      </c>
      <c r="F18587" s="35">
        <v>1</v>
      </c>
      <c r="G18587" s="34">
        <v>334.2</v>
      </c>
    </row>
    <row r="18588" spans="1:7">
      <c r="A18588" s="32">
        <v>2018</v>
      </c>
      <c r="B18588" s="32">
        <v>3484</v>
      </c>
      <c r="C18588" s="33" t="s">
        <v>563</v>
      </c>
      <c r="D18588" s="33" t="s">
        <v>564</v>
      </c>
      <c r="E18588" s="34">
        <v>38472</v>
      </c>
      <c r="F18588" s="35">
        <v>1</v>
      </c>
      <c r="G18588" s="34">
        <v>255.4</v>
      </c>
    </row>
    <row r="18589" spans="1:7">
      <c r="A18589" s="32">
        <v>2018</v>
      </c>
      <c r="B18589" s="32">
        <v>3484</v>
      </c>
      <c r="C18589" s="33" t="s">
        <v>563</v>
      </c>
      <c r="D18589" s="33" t="s">
        <v>564</v>
      </c>
      <c r="E18589" s="34">
        <v>36856</v>
      </c>
      <c r="F18589" s="35">
        <v>1</v>
      </c>
      <c r="G18589" s="34">
        <v>213.9</v>
      </c>
    </row>
    <row r="18590" spans="1:7">
      <c r="A18590" s="32">
        <v>2018</v>
      </c>
      <c r="B18590" s="32">
        <v>3484</v>
      </c>
      <c r="C18590" s="33" t="s">
        <v>563</v>
      </c>
      <c r="D18590" s="33" t="s">
        <v>564</v>
      </c>
      <c r="E18590" s="34">
        <v>123476</v>
      </c>
      <c r="F18590" s="35">
        <v>1</v>
      </c>
      <c r="G18590" s="34">
        <v>187.6</v>
      </c>
    </row>
    <row r="18591" spans="1:7">
      <c r="A18591" s="32">
        <v>2018</v>
      </c>
      <c r="B18591" s="32">
        <v>3484</v>
      </c>
      <c r="C18591" s="33" t="s">
        <v>563</v>
      </c>
      <c r="D18591" s="33" t="s">
        <v>564</v>
      </c>
      <c r="E18591" s="34">
        <v>145373</v>
      </c>
      <c r="F18591" s="35">
        <v>1</v>
      </c>
      <c r="G18591" s="34">
        <v>243.4</v>
      </c>
    </row>
    <row r="18592" spans="1:7">
      <c r="A18592" s="32">
        <v>2018</v>
      </c>
      <c r="B18592" s="32">
        <v>3484</v>
      </c>
      <c r="C18592" s="33" t="s">
        <v>563</v>
      </c>
      <c r="D18592" s="33" t="s">
        <v>564</v>
      </c>
      <c r="E18592" s="34">
        <v>32935</v>
      </c>
      <c r="F18592" s="35">
        <v>1.1000000000000001</v>
      </c>
      <c r="G18592" s="34">
        <v>222.9</v>
      </c>
    </row>
    <row r="18593" spans="1:7">
      <c r="A18593" s="32">
        <v>2018</v>
      </c>
      <c r="B18593" s="32">
        <v>3484</v>
      </c>
      <c r="C18593" s="33" t="s">
        <v>563</v>
      </c>
      <c r="D18593" s="33" t="s">
        <v>564</v>
      </c>
      <c r="E18593" s="34">
        <v>117884</v>
      </c>
      <c r="F18593" s="35">
        <v>1</v>
      </c>
      <c r="G18593" s="34">
        <v>250.2</v>
      </c>
    </row>
    <row r="18594" spans="1:7">
      <c r="A18594" s="32">
        <v>2018</v>
      </c>
      <c r="B18594" s="32">
        <v>3484</v>
      </c>
      <c r="C18594" s="33" t="s">
        <v>563</v>
      </c>
      <c r="D18594" s="33" t="s">
        <v>564</v>
      </c>
      <c r="E18594" s="34">
        <v>99835</v>
      </c>
      <c r="F18594" s="35">
        <v>1</v>
      </c>
      <c r="G18594" s="34">
        <v>204.4</v>
      </c>
    </row>
    <row r="18595" spans="1:7">
      <c r="A18595" s="32">
        <v>2018</v>
      </c>
      <c r="B18595" s="32">
        <v>3484</v>
      </c>
      <c r="C18595" s="33" t="s">
        <v>563</v>
      </c>
      <c r="D18595" s="33" t="s">
        <v>564</v>
      </c>
      <c r="E18595" s="34">
        <v>96128</v>
      </c>
      <c r="F18595" s="35">
        <v>1</v>
      </c>
      <c r="G18595" s="34">
        <v>232.4</v>
      </c>
    </row>
    <row r="18596" spans="1:7">
      <c r="A18596" s="32">
        <v>2018</v>
      </c>
      <c r="B18596" s="32">
        <v>3484</v>
      </c>
      <c r="C18596" s="33" t="s">
        <v>563</v>
      </c>
      <c r="D18596" s="33" t="s">
        <v>564</v>
      </c>
      <c r="E18596" s="34">
        <v>83755</v>
      </c>
      <c r="F18596" s="35">
        <v>1</v>
      </c>
      <c r="G18596" s="34">
        <v>254.8</v>
      </c>
    </row>
    <row r="18597" spans="1:7">
      <c r="A18597" s="32">
        <v>2018</v>
      </c>
      <c r="B18597" s="32">
        <v>3484</v>
      </c>
      <c r="C18597" s="33" t="s">
        <v>563</v>
      </c>
      <c r="D18597" s="33" t="s">
        <v>564</v>
      </c>
      <c r="E18597" s="34">
        <v>7207</v>
      </c>
      <c r="F18597" s="35">
        <v>1.1000000000000001</v>
      </c>
      <c r="G18597" s="34">
        <v>238.1</v>
      </c>
    </row>
    <row r="18598" spans="1:7">
      <c r="A18598" s="32">
        <v>2018</v>
      </c>
      <c r="B18598" s="32">
        <v>3484</v>
      </c>
      <c r="C18598" s="33" t="s">
        <v>563</v>
      </c>
      <c r="D18598" s="33" t="s">
        <v>564</v>
      </c>
      <c r="E18598" s="34">
        <v>8431</v>
      </c>
      <c r="F18598" s="35">
        <v>1.1000000000000001</v>
      </c>
      <c r="G18598" s="34">
        <v>447.4</v>
      </c>
    </row>
    <row r="18599" spans="1:7">
      <c r="A18599" s="32">
        <v>2018</v>
      </c>
      <c r="B18599" s="32">
        <v>3484</v>
      </c>
      <c r="C18599" s="33" t="s">
        <v>563</v>
      </c>
      <c r="D18599" s="33" t="s">
        <v>564</v>
      </c>
      <c r="E18599" s="34">
        <v>9865</v>
      </c>
      <c r="F18599" s="35">
        <v>1.1000000000000001</v>
      </c>
      <c r="G18599" s="34">
        <v>208.6</v>
      </c>
    </row>
    <row r="18600" spans="1:7">
      <c r="A18600" s="32">
        <v>2018</v>
      </c>
      <c r="B18600" s="32">
        <v>3484</v>
      </c>
      <c r="C18600" s="33" t="s">
        <v>563</v>
      </c>
      <c r="D18600" s="33" t="s">
        <v>564</v>
      </c>
      <c r="E18600" s="34">
        <v>13047</v>
      </c>
      <c r="F18600" s="35">
        <v>1.1000000000000001</v>
      </c>
      <c r="G18600" s="34">
        <v>255.9</v>
      </c>
    </row>
    <row r="18601" spans="1:7">
      <c r="A18601" s="32">
        <v>2018</v>
      </c>
      <c r="B18601" s="32">
        <v>3484</v>
      </c>
      <c r="C18601" s="33" t="s">
        <v>563</v>
      </c>
      <c r="D18601" s="33" t="s">
        <v>564</v>
      </c>
      <c r="E18601" s="34">
        <v>17253</v>
      </c>
      <c r="F18601" s="35">
        <v>1.1000000000000001</v>
      </c>
      <c r="G18601" s="34">
        <v>233</v>
      </c>
    </row>
    <row r="18602" spans="1:7">
      <c r="A18602" s="32">
        <v>2018</v>
      </c>
      <c r="B18602" s="32">
        <v>3484</v>
      </c>
      <c r="C18602" s="33" t="s">
        <v>563</v>
      </c>
      <c r="D18602" s="33" t="s">
        <v>564</v>
      </c>
      <c r="E18602" s="34">
        <v>17344</v>
      </c>
      <c r="F18602" s="35">
        <v>1.1000000000000001</v>
      </c>
      <c r="G18602" s="34">
        <v>225.4</v>
      </c>
    </row>
    <row r="18603" spans="1:7">
      <c r="A18603" s="32">
        <v>2018</v>
      </c>
      <c r="B18603" s="32">
        <v>3484</v>
      </c>
      <c r="C18603" s="33" t="s">
        <v>563</v>
      </c>
      <c r="D18603" s="33" t="s">
        <v>564</v>
      </c>
      <c r="E18603" s="34">
        <v>18773</v>
      </c>
      <c r="F18603" s="35">
        <v>1</v>
      </c>
      <c r="G18603" s="34">
        <v>372.5</v>
      </c>
    </row>
    <row r="18604" spans="1:7">
      <c r="A18604" s="32">
        <v>2018</v>
      </c>
      <c r="B18604" s="32">
        <v>3484</v>
      </c>
      <c r="C18604" s="33" t="s">
        <v>563</v>
      </c>
      <c r="D18604" s="33" t="s">
        <v>564</v>
      </c>
      <c r="E18604" s="34">
        <v>22898</v>
      </c>
      <c r="F18604" s="35">
        <v>1</v>
      </c>
      <c r="G18604" s="34">
        <v>360.7</v>
      </c>
    </row>
    <row r="18605" spans="1:7">
      <c r="A18605" s="32">
        <v>2018</v>
      </c>
      <c r="B18605" s="32">
        <v>3484</v>
      </c>
      <c r="C18605" s="33" t="s">
        <v>563</v>
      </c>
      <c r="D18605" s="33" t="s">
        <v>564</v>
      </c>
      <c r="E18605" s="34">
        <v>28677</v>
      </c>
      <c r="F18605" s="35">
        <v>1.1000000000000001</v>
      </c>
      <c r="G18605" s="34">
        <v>220.6</v>
      </c>
    </row>
    <row r="18606" spans="1:7">
      <c r="A18606" s="32">
        <v>2018</v>
      </c>
      <c r="B18606" s="32">
        <v>3484</v>
      </c>
      <c r="C18606" s="33" t="s">
        <v>563</v>
      </c>
      <c r="D18606" s="33" t="s">
        <v>564</v>
      </c>
      <c r="E18606" s="34">
        <v>83251</v>
      </c>
      <c r="F18606" s="35">
        <v>1</v>
      </c>
      <c r="G18606" s="34">
        <v>208.5</v>
      </c>
    </row>
    <row r="18607" spans="1:7">
      <c r="A18607" s="32">
        <v>2018</v>
      </c>
      <c r="B18607" s="32">
        <v>3484</v>
      </c>
      <c r="C18607" s="33" t="s">
        <v>563</v>
      </c>
      <c r="D18607" s="33" t="s">
        <v>564</v>
      </c>
      <c r="E18607" s="34">
        <v>82950</v>
      </c>
      <c r="F18607" s="35">
        <v>1</v>
      </c>
      <c r="G18607" s="34">
        <v>259.39999999999998</v>
      </c>
    </row>
    <row r="18608" spans="1:7">
      <c r="A18608" s="32">
        <v>2018</v>
      </c>
      <c r="B18608" s="32">
        <v>3485</v>
      </c>
      <c r="C18608" s="33" t="s">
        <v>563</v>
      </c>
      <c r="D18608" s="33" t="s">
        <v>564</v>
      </c>
      <c r="E18608" s="34">
        <v>29554</v>
      </c>
      <c r="F18608" s="35">
        <v>1.0249999999999999</v>
      </c>
      <c r="G18608" s="34">
        <v>320.2</v>
      </c>
    </row>
    <row r="18609" spans="1:7">
      <c r="A18609" s="32">
        <v>2018</v>
      </c>
      <c r="B18609" s="32">
        <v>3485</v>
      </c>
      <c r="C18609" s="33" t="s">
        <v>563</v>
      </c>
      <c r="D18609" s="33" t="s">
        <v>564</v>
      </c>
      <c r="E18609" s="34">
        <v>125050</v>
      </c>
      <c r="F18609" s="35">
        <v>1.034</v>
      </c>
      <c r="G18609" s="34">
        <v>234.1</v>
      </c>
    </row>
    <row r="18610" spans="1:7">
      <c r="A18610" s="32">
        <v>2018</v>
      </c>
      <c r="B18610" s="32">
        <v>3485</v>
      </c>
      <c r="C18610" s="33" t="s">
        <v>563</v>
      </c>
      <c r="D18610" s="33" t="s">
        <v>564</v>
      </c>
      <c r="E18610" s="34">
        <v>107285</v>
      </c>
      <c r="F18610" s="35">
        <v>1.0329999999999999</v>
      </c>
      <c r="G18610" s="34">
        <v>178.4</v>
      </c>
    </row>
    <row r="18611" spans="1:7">
      <c r="A18611" s="32">
        <v>2018</v>
      </c>
      <c r="B18611" s="32">
        <v>3485</v>
      </c>
      <c r="C18611" s="33" t="s">
        <v>563</v>
      </c>
      <c r="D18611" s="33" t="s">
        <v>564</v>
      </c>
      <c r="E18611" s="34">
        <v>106760</v>
      </c>
      <c r="F18611" s="35">
        <v>1.032</v>
      </c>
      <c r="G18611" s="34">
        <v>224.2</v>
      </c>
    </row>
    <row r="18612" spans="1:7">
      <c r="A18612" s="32">
        <v>2018</v>
      </c>
      <c r="B18612" s="32">
        <v>3485</v>
      </c>
      <c r="C18612" s="33" t="s">
        <v>563</v>
      </c>
      <c r="D18612" s="33" t="s">
        <v>564</v>
      </c>
      <c r="E18612" s="34">
        <v>105478</v>
      </c>
      <c r="F18612" s="35">
        <v>1.034</v>
      </c>
      <c r="G18612" s="34">
        <v>180.2</v>
      </c>
    </row>
    <row r="18613" spans="1:7">
      <c r="A18613" s="32">
        <v>2018</v>
      </c>
      <c r="B18613" s="32">
        <v>3485</v>
      </c>
      <c r="C18613" s="33" t="s">
        <v>563</v>
      </c>
      <c r="D18613" s="33" t="s">
        <v>564</v>
      </c>
      <c r="E18613" s="34">
        <v>104349</v>
      </c>
      <c r="F18613" s="35">
        <v>1.028</v>
      </c>
      <c r="G18613" s="34">
        <v>205.3</v>
      </c>
    </row>
    <row r="18614" spans="1:7">
      <c r="A18614" s="32">
        <v>2018</v>
      </c>
      <c r="B18614" s="32">
        <v>3485</v>
      </c>
      <c r="C18614" s="33" t="s">
        <v>563</v>
      </c>
      <c r="D18614" s="33" t="s">
        <v>564</v>
      </c>
      <c r="E18614" s="34">
        <v>100696</v>
      </c>
      <c r="F18614" s="35">
        <v>1.0409999999999999</v>
      </c>
      <c r="G18614" s="34">
        <v>170.4</v>
      </c>
    </row>
    <row r="18615" spans="1:7">
      <c r="A18615" s="32">
        <v>2018</v>
      </c>
      <c r="B18615" s="32">
        <v>3485</v>
      </c>
      <c r="C18615" s="33" t="s">
        <v>563</v>
      </c>
      <c r="D18615" s="33" t="s">
        <v>564</v>
      </c>
      <c r="E18615" s="34">
        <v>92609</v>
      </c>
      <c r="F18615" s="35">
        <v>1.0289999999999999</v>
      </c>
      <c r="G18615" s="34">
        <v>186.9</v>
      </c>
    </row>
    <row r="18616" spans="1:7">
      <c r="A18616" s="32">
        <v>2018</v>
      </c>
      <c r="B18616" s="32">
        <v>3485</v>
      </c>
      <c r="C18616" s="33" t="s">
        <v>563</v>
      </c>
      <c r="D18616" s="33" t="s">
        <v>564</v>
      </c>
      <c r="E18616" s="34">
        <v>90555</v>
      </c>
      <c r="F18616" s="35">
        <v>1.0249999999999999</v>
      </c>
      <c r="G18616" s="34">
        <v>253</v>
      </c>
    </row>
    <row r="18617" spans="1:7">
      <c r="A18617" s="32">
        <v>2018</v>
      </c>
      <c r="B18617" s="32">
        <v>3485</v>
      </c>
      <c r="C18617" s="33" t="s">
        <v>563</v>
      </c>
      <c r="D18617" s="33" t="s">
        <v>564</v>
      </c>
      <c r="E18617" s="34">
        <v>75717</v>
      </c>
      <c r="F18617" s="35">
        <v>1.036</v>
      </c>
      <c r="G18617" s="34">
        <v>199.5</v>
      </c>
    </row>
    <row r="18618" spans="1:7">
      <c r="A18618" s="32">
        <v>2018</v>
      </c>
      <c r="B18618" s="32">
        <v>3485</v>
      </c>
      <c r="C18618" s="33" t="s">
        <v>563</v>
      </c>
      <c r="D18618" s="33" t="s">
        <v>564</v>
      </c>
      <c r="E18618" s="34">
        <v>86021</v>
      </c>
      <c r="F18618" s="35">
        <v>1.0369999999999999</v>
      </c>
      <c r="G18618" s="34">
        <v>187.4</v>
      </c>
    </row>
    <row r="18619" spans="1:7">
      <c r="A18619" s="32">
        <v>2018</v>
      </c>
      <c r="B18619" s="32">
        <v>3485</v>
      </c>
      <c r="C18619" s="33" t="s">
        <v>563</v>
      </c>
      <c r="D18619" s="33" t="s">
        <v>564</v>
      </c>
      <c r="E18619" s="34">
        <v>88430</v>
      </c>
      <c r="F18619" s="35">
        <v>1.028</v>
      </c>
      <c r="G18619" s="34">
        <v>210.1</v>
      </c>
    </row>
    <row r="18620" spans="1:7">
      <c r="A18620" s="32">
        <v>2018</v>
      </c>
      <c r="B18620" s="32">
        <v>3485</v>
      </c>
      <c r="C18620" s="33" t="s">
        <v>563</v>
      </c>
      <c r="D18620" s="33" t="s">
        <v>564</v>
      </c>
      <c r="E18620" s="34">
        <v>74907</v>
      </c>
      <c r="F18620" s="35">
        <v>1.028</v>
      </c>
      <c r="G18620" s="34">
        <v>219.5</v>
      </c>
    </row>
    <row r="18621" spans="1:7">
      <c r="A18621" s="32">
        <v>2018</v>
      </c>
      <c r="B18621" s="32">
        <v>3485</v>
      </c>
      <c r="C18621" s="33" t="s">
        <v>563</v>
      </c>
      <c r="D18621" s="33" t="s">
        <v>564</v>
      </c>
      <c r="E18621" s="34">
        <v>70927</v>
      </c>
      <c r="F18621" s="35">
        <v>1.036</v>
      </c>
      <c r="G18621" s="34">
        <v>168.9</v>
      </c>
    </row>
    <row r="18622" spans="1:7">
      <c r="A18622" s="32">
        <v>2018</v>
      </c>
      <c r="B18622" s="32">
        <v>3485</v>
      </c>
      <c r="C18622" s="33" t="s">
        <v>563</v>
      </c>
      <c r="D18622" s="33" t="s">
        <v>564</v>
      </c>
      <c r="E18622" s="34">
        <v>65687</v>
      </c>
      <c r="F18622" s="35">
        <v>1.034</v>
      </c>
      <c r="G18622" s="34">
        <v>207.6</v>
      </c>
    </row>
    <row r="18623" spans="1:7">
      <c r="A18623" s="32">
        <v>2018</v>
      </c>
      <c r="B18623" s="32">
        <v>3485</v>
      </c>
      <c r="C18623" s="33" t="s">
        <v>563</v>
      </c>
      <c r="D18623" s="33" t="s">
        <v>564</v>
      </c>
      <c r="E18623" s="34">
        <v>64109</v>
      </c>
      <c r="F18623" s="35">
        <v>0.96399999999999997</v>
      </c>
      <c r="G18623" s="34">
        <v>147.19999999999999</v>
      </c>
    </row>
    <row r="18624" spans="1:7">
      <c r="A18624" s="32">
        <v>2018</v>
      </c>
      <c r="B18624" s="32">
        <v>3485</v>
      </c>
      <c r="C18624" s="33" t="s">
        <v>563</v>
      </c>
      <c r="D18624" s="33" t="s">
        <v>564</v>
      </c>
      <c r="E18624" s="34">
        <v>34307</v>
      </c>
      <c r="F18624" s="35">
        <v>1.03</v>
      </c>
      <c r="G18624" s="34">
        <v>396.2</v>
      </c>
    </row>
    <row r="18625" spans="1:7">
      <c r="A18625" s="32">
        <v>2018</v>
      </c>
      <c r="B18625" s="32">
        <v>3485</v>
      </c>
      <c r="C18625" s="33" t="s">
        <v>563</v>
      </c>
      <c r="D18625" s="33" t="s">
        <v>564</v>
      </c>
      <c r="E18625" s="34">
        <v>39243</v>
      </c>
      <c r="F18625" s="35">
        <v>1.028</v>
      </c>
      <c r="G18625" s="34">
        <v>237.4</v>
      </c>
    </row>
    <row r="18626" spans="1:7">
      <c r="A18626" s="32">
        <v>2018</v>
      </c>
      <c r="B18626" s="32">
        <v>3485</v>
      </c>
      <c r="C18626" s="33" t="s">
        <v>563</v>
      </c>
      <c r="D18626" s="33" t="s">
        <v>564</v>
      </c>
      <c r="E18626" s="34">
        <v>40097</v>
      </c>
      <c r="F18626" s="35">
        <v>1.0229999999999999</v>
      </c>
      <c r="G18626" s="34">
        <v>210.8</v>
      </c>
    </row>
    <row r="18627" spans="1:7">
      <c r="A18627" s="32">
        <v>2018</v>
      </c>
      <c r="B18627" s="32">
        <v>3485</v>
      </c>
      <c r="C18627" s="33" t="s">
        <v>563</v>
      </c>
      <c r="D18627" s="33" t="s">
        <v>564</v>
      </c>
      <c r="E18627" s="34">
        <v>48480</v>
      </c>
      <c r="F18627" s="35">
        <v>1.0229999999999999</v>
      </c>
      <c r="G18627" s="34">
        <v>260.3</v>
      </c>
    </row>
    <row r="18628" spans="1:7">
      <c r="A18628" s="32">
        <v>2018</v>
      </c>
      <c r="B18628" s="32">
        <v>3485</v>
      </c>
      <c r="C18628" s="33" t="s">
        <v>563</v>
      </c>
      <c r="D18628" s="33" t="s">
        <v>564</v>
      </c>
      <c r="E18628" s="34">
        <v>56740</v>
      </c>
      <c r="F18628" s="35">
        <v>1.0289999999999999</v>
      </c>
      <c r="G18628" s="34">
        <v>181.1</v>
      </c>
    </row>
    <row r="18629" spans="1:7">
      <c r="A18629" s="32">
        <v>2018</v>
      </c>
      <c r="B18629" s="32">
        <v>3485</v>
      </c>
      <c r="C18629" s="33" t="s">
        <v>563</v>
      </c>
      <c r="D18629" s="33" t="s">
        <v>564</v>
      </c>
      <c r="E18629" s="34">
        <v>58388</v>
      </c>
      <c r="F18629" s="35">
        <v>1.02</v>
      </c>
      <c r="G18629" s="34">
        <v>191.2</v>
      </c>
    </row>
    <row r="18630" spans="1:7">
      <c r="A18630" s="32">
        <v>2018</v>
      </c>
      <c r="B18630" s="32">
        <v>3485</v>
      </c>
      <c r="C18630" s="33" t="s">
        <v>563</v>
      </c>
      <c r="D18630" s="33" t="s">
        <v>564</v>
      </c>
      <c r="E18630" s="34">
        <v>58943</v>
      </c>
      <c r="F18630" s="35">
        <v>1.0369999999999999</v>
      </c>
      <c r="G18630" s="34">
        <v>185.2</v>
      </c>
    </row>
    <row r="18631" spans="1:7">
      <c r="A18631" s="32">
        <v>2018</v>
      </c>
      <c r="B18631" s="32">
        <v>3485</v>
      </c>
      <c r="C18631" s="33" t="s">
        <v>563</v>
      </c>
      <c r="D18631" s="33" t="s">
        <v>564</v>
      </c>
      <c r="E18631" s="34">
        <v>60808</v>
      </c>
      <c r="F18631" s="35">
        <v>1.03</v>
      </c>
      <c r="G18631" s="34">
        <v>189.6</v>
      </c>
    </row>
    <row r="18632" spans="1:7">
      <c r="A18632" s="32">
        <v>2018</v>
      </c>
      <c r="B18632" s="32">
        <v>3490</v>
      </c>
      <c r="C18632" s="33" t="s">
        <v>563</v>
      </c>
      <c r="D18632" s="33" t="s">
        <v>564</v>
      </c>
      <c r="E18632" s="34">
        <v>619990</v>
      </c>
      <c r="F18632" s="35">
        <v>1.0129999999999999</v>
      </c>
      <c r="G18632" s="34" t="s">
        <v>364</v>
      </c>
    </row>
    <row r="18633" spans="1:7">
      <c r="A18633" s="32">
        <v>2018</v>
      </c>
      <c r="B18633" s="32">
        <v>3491</v>
      </c>
      <c r="C18633" s="33" t="s">
        <v>563</v>
      </c>
      <c r="D18633" s="33" t="s">
        <v>564</v>
      </c>
      <c r="E18633" s="34">
        <v>754168</v>
      </c>
      <c r="F18633" s="35">
        <v>1.0349999999999999</v>
      </c>
      <c r="G18633" s="34" t="s">
        <v>364</v>
      </c>
    </row>
    <row r="18634" spans="1:7">
      <c r="A18634" s="32">
        <v>2018</v>
      </c>
      <c r="B18634" s="32">
        <v>3491</v>
      </c>
      <c r="C18634" s="33" t="s">
        <v>563</v>
      </c>
      <c r="D18634" s="33" t="s">
        <v>564</v>
      </c>
      <c r="E18634" s="34">
        <v>1645965</v>
      </c>
      <c r="F18634" s="35">
        <v>1.0349999999999999</v>
      </c>
      <c r="G18634" s="34" t="s">
        <v>364</v>
      </c>
    </row>
    <row r="18635" spans="1:7">
      <c r="A18635" s="32">
        <v>2018</v>
      </c>
      <c r="B18635" s="32">
        <v>3492</v>
      </c>
      <c r="C18635" s="33" t="s">
        <v>563</v>
      </c>
      <c r="D18635" s="33" t="s">
        <v>564</v>
      </c>
      <c r="E18635" s="34">
        <v>14100</v>
      </c>
      <c r="F18635" s="35">
        <v>1.02</v>
      </c>
      <c r="G18635" s="34" t="s">
        <v>364</v>
      </c>
    </row>
    <row r="18636" spans="1:7">
      <c r="A18636" s="32">
        <v>2018</v>
      </c>
      <c r="B18636" s="32">
        <v>3494</v>
      </c>
      <c r="C18636" s="33" t="s">
        <v>563</v>
      </c>
      <c r="D18636" s="33" t="s">
        <v>564</v>
      </c>
      <c r="E18636" s="34">
        <v>105343</v>
      </c>
      <c r="F18636" s="35">
        <v>1.03</v>
      </c>
      <c r="G18636" s="34" t="s">
        <v>364</v>
      </c>
    </row>
    <row r="18637" spans="1:7">
      <c r="A18637" s="32">
        <v>2018</v>
      </c>
      <c r="B18637" s="32">
        <v>3504</v>
      </c>
      <c r="C18637" s="33" t="s">
        <v>563</v>
      </c>
      <c r="D18637" s="33" t="s">
        <v>564</v>
      </c>
      <c r="E18637" s="34">
        <v>525153</v>
      </c>
      <c r="F18637" s="35">
        <v>1.02</v>
      </c>
      <c r="G18637" s="34" t="s">
        <v>364</v>
      </c>
    </row>
    <row r="18638" spans="1:7">
      <c r="A18638" s="32">
        <v>2018</v>
      </c>
      <c r="B18638" s="32">
        <v>3507</v>
      </c>
      <c r="C18638" s="33" t="s">
        <v>563</v>
      </c>
      <c r="D18638" s="33" t="s">
        <v>564</v>
      </c>
      <c r="E18638" s="34">
        <v>226342</v>
      </c>
      <c r="F18638" s="35">
        <v>1.0129999999999999</v>
      </c>
      <c r="G18638" s="34" t="s">
        <v>364</v>
      </c>
    </row>
    <row r="18639" spans="1:7">
      <c r="A18639" s="32">
        <v>2018</v>
      </c>
      <c r="B18639" s="32">
        <v>3548</v>
      </c>
      <c r="C18639" s="33" t="s">
        <v>563</v>
      </c>
      <c r="D18639" s="33" t="s">
        <v>564</v>
      </c>
      <c r="E18639" s="34">
        <v>591927</v>
      </c>
      <c r="F18639" s="35">
        <v>1.0249999999999999</v>
      </c>
      <c r="G18639" s="34">
        <v>325.89999999999998</v>
      </c>
    </row>
    <row r="18640" spans="1:7">
      <c r="A18640" s="32">
        <v>2018</v>
      </c>
      <c r="B18640" s="32">
        <v>3548</v>
      </c>
      <c r="C18640" s="33" t="s">
        <v>563</v>
      </c>
      <c r="D18640" s="33" t="s">
        <v>564</v>
      </c>
      <c r="E18640" s="34">
        <v>1416217</v>
      </c>
      <c r="F18640" s="35">
        <v>1.0249999999999999</v>
      </c>
      <c r="G18640" s="34">
        <v>311.2</v>
      </c>
    </row>
    <row r="18641" spans="1:7">
      <c r="A18641" s="32">
        <v>2018</v>
      </c>
      <c r="B18641" s="32">
        <v>3601</v>
      </c>
      <c r="C18641" s="33" t="s">
        <v>563</v>
      </c>
      <c r="D18641" s="33" t="s">
        <v>564</v>
      </c>
      <c r="E18641" s="34">
        <v>33700</v>
      </c>
      <c r="F18641" s="35">
        <v>1.03</v>
      </c>
      <c r="G18641" s="34">
        <v>284.8</v>
      </c>
    </row>
    <row r="18642" spans="1:7">
      <c r="A18642" s="32">
        <v>2018</v>
      </c>
      <c r="B18642" s="32">
        <v>3601</v>
      </c>
      <c r="C18642" s="33" t="s">
        <v>563</v>
      </c>
      <c r="D18642" s="33" t="s">
        <v>564</v>
      </c>
      <c r="E18642" s="34">
        <v>648544</v>
      </c>
      <c r="F18642" s="35">
        <v>1.03</v>
      </c>
      <c r="G18642" s="34">
        <v>299.8</v>
      </c>
    </row>
    <row r="18643" spans="1:7">
      <c r="A18643" s="32">
        <v>2018</v>
      </c>
      <c r="B18643" s="32">
        <v>3601</v>
      </c>
      <c r="C18643" s="33" t="s">
        <v>563</v>
      </c>
      <c r="D18643" s="33" t="s">
        <v>564</v>
      </c>
      <c r="E18643" s="34">
        <v>872343</v>
      </c>
      <c r="F18643" s="35">
        <v>1.03</v>
      </c>
      <c r="G18643" s="34">
        <v>368.9</v>
      </c>
    </row>
    <row r="18644" spans="1:7">
      <c r="A18644" s="32">
        <v>2018</v>
      </c>
      <c r="B18644" s="32">
        <v>3601</v>
      </c>
      <c r="C18644" s="33" t="s">
        <v>563</v>
      </c>
      <c r="D18644" s="33" t="s">
        <v>564</v>
      </c>
      <c r="E18644" s="34">
        <v>17012</v>
      </c>
      <c r="F18644" s="35">
        <v>1.03</v>
      </c>
      <c r="G18644" s="34">
        <v>282.39999999999998</v>
      </c>
    </row>
    <row r="18645" spans="1:7">
      <c r="A18645" s="32">
        <v>2018</v>
      </c>
      <c r="B18645" s="32">
        <v>3609</v>
      </c>
      <c r="C18645" s="33" t="s">
        <v>563</v>
      </c>
      <c r="D18645" s="33" t="s">
        <v>564</v>
      </c>
      <c r="E18645" s="34">
        <v>245248</v>
      </c>
      <c r="F18645" s="35">
        <v>1.0249999999999999</v>
      </c>
      <c r="G18645" s="34">
        <v>259.10000000000002</v>
      </c>
    </row>
    <row r="18646" spans="1:7">
      <c r="A18646" s="32">
        <v>2018</v>
      </c>
      <c r="B18646" s="32">
        <v>3611</v>
      </c>
      <c r="C18646" s="33" t="s">
        <v>563</v>
      </c>
      <c r="D18646" s="33" t="s">
        <v>564</v>
      </c>
      <c r="E18646" s="34">
        <v>2315617</v>
      </c>
      <c r="F18646" s="35">
        <v>1.0309999999999999</v>
      </c>
      <c r="G18646" s="34">
        <v>268.7</v>
      </c>
    </row>
    <row r="18647" spans="1:7">
      <c r="A18647" s="32">
        <v>2018</v>
      </c>
      <c r="B18647" s="32">
        <v>3612</v>
      </c>
      <c r="C18647" s="33" t="s">
        <v>563</v>
      </c>
      <c r="D18647" s="33" t="s">
        <v>564</v>
      </c>
      <c r="E18647" s="34">
        <v>2228849</v>
      </c>
      <c r="F18647" s="35">
        <v>1.0289999999999999</v>
      </c>
      <c r="G18647" s="34">
        <v>281</v>
      </c>
    </row>
    <row r="18648" spans="1:7">
      <c r="A18648" s="32">
        <v>2018</v>
      </c>
      <c r="B18648" s="32">
        <v>3628</v>
      </c>
      <c r="C18648" s="33" t="s">
        <v>563</v>
      </c>
      <c r="D18648" s="33" t="s">
        <v>564</v>
      </c>
      <c r="E18648" s="34">
        <v>468934</v>
      </c>
      <c r="F18648" s="35">
        <v>1.016</v>
      </c>
      <c r="G18648" s="34">
        <v>284.10000000000002</v>
      </c>
    </row>
    <row r="18649" spans="1:7">
      <c r="A18649" s="32">
        <v>2018</v>
      </c>
      <c r="B18649" s="32">
        <v>3628</v>
      </c>
      <c r="C18649" s="33" t="s">
        <v>563</v>
      </c>
      <c r="D18649" s="33" t="s">
        <v>564</v>
      </c>
      <c r="E18649" s="34">
        <v>144287</v>
      </c>
      <c r="F18649" s="35">
        <v>1.016</v>
      </c>
      <c r="G18649" s="34">
        <v>284.10000000000002</v>
      </c>
    </row>
    <row r="18650" spans="1:7">
      <c r="A18650" s="32">
        <v>2018</v>
      </c>
      <c r="B18650" s="32">
        <v>3628</v>
      </c>
      <c r="C18650" s="33" t="s">
        <v>563</v>
      </c>
      <c r="D18650" s="33" t="s">
        <v>564</v>
      </c>
      <c r="E18650" s="34">
        <v>209667</v>
      </c>
      <c r="F18650" s="35">
        <v>1.016</v>
      </c>
      <c r="G18650" s="34">
        <v>283.8</v>
      </c>
    </row>
    <row r="18651" spans="1:7">
      <c r="A18651" s="32">
        <v>2018</v>
      </c>
      <c r="B18651" s="32">
        <v>3628</v>
      </c>
      <c r="C18651" s="33" t="s">
        <v>563</v>
      </c>
      <c r="D18651" s="33" t="s">
        <v>564</v>
      </c>
      <c r="E18651" s="34">
        <v>217811</v>
      </c>
      <c r="F18651" s="35">
        <v>1.016</v>
      </c>
      <c r="G18651" s="34">
        <v>301</v>
      </c>
    </row>
    <row r="18652" spans="1:7">
      <c r="A18652" s="32">
        <v>2018</v>
      </c>
      <c r="B18652" s="32">
        <v>3628</v>
      </c>
      <c r="C18652" s="33" t="s">
        <v>563</v>
      </c>
      <c r="D18652" s="33" t="s">
        <v>564</v>
      </c>
      <c r="E18652" s="34">
        <v>133511</v>
      </c>
      <c r="F18652" s="35">
        <v>1.016</v>
      </c>
      <c r="G18652" s="34">
        <v>280.10000000000002</v>
      </c>
    </row>
    <row r="18653" spans="1:7">
      <c r="A18653" s="32">
        <v>2018</v>
      </c>
      <c r="B18653" s="32">
        <v>3628</v>
      </c>
      <c r="C18653" s="33" t="s">
        <v>563</v>
      </c>
      <c r="D18653" s="33" t="s">
        <v>564</v>
      </c>
      <c r="E18653" s="34">
        <v>63411</v>
      </c>
      <c r="F18653" s="35">
        <v>1.016</v>
      </c>
      <c r="G18653" s="34">
        <v>266.2</v>
      </c>
    </row>
    <row r="18654" spans="1:7">
      <c r="A18654" s="32">
        <v>2018</v>
      </c>
      <c r="B18654" s="32">
        <v>3628</v>
      </c>
      <c r="C18654" s="33" t="s">
        <v>563</v>
      </c>
      <c r="D18654" s="33" t="s">
        <v>564</v>
      </c>
      <c r="E18654" s="34">
        <v>50681</v>
      </c>
      <c r="F18654" s="35">
        <v>1.016</v>
      </c>
      <c r="G18654" s="34">
        <v>280.8</v>
      </c>
    </row>
    <row r="18655" spans="1:7">
      <c r="A18655" s="32">
        <v>2018</v>
      </c>
      <c r="B18655" s="32">
        <v>3628</v>
      </c>
      <c r="C18655" s="33" t="s">
        <v>563</v>
      </c>
      <c r="D18655" s="33" t="s">
        <v>564</v>
      </c>
      <c r="E18655" s="34">
        <v>15781</v>
      </c>
      <c r="F18655" s="35">
        <v>1.016</v>
      </c>
      <c r="G18655" s="34">
        <v>284.3</v>
      </c>
    </row>
    <row r="18656" spans="1:7">
      <c r="A18656" s="32">
        <v>2018</v>
      </c>
      <c r="B18656" s="32">
        <v>3630</v>
      </c>
      <c r="C18656" s="33" t="s">
        <v>563</v>
      </c>
      <c r="D18656" s="33" t="s">
        <v>564</v>
      </c>
      <c r="E18656" s="34">
        <v>290649</v>
      </c>
      <c r="F18656" s="35">
        <v>1.0389999999999999</v>
      </c>
      <c r="G18656" s="34">
        <v>487.3</v>
      </c>
    </row>
    <row r="18657" spans="1:7">
      <c r="A18657" s="32">
        <v>2018</v>
      </c>
      <c r="B18657" s="32">
        <v>3631</v>
      </c>
      <c r="C18657" s="33" t="s">
        <v>563</v>
      </c>
      <c r="D18657" s="33" t="s">
        <v>564</v>
      </c>
      <c r="E18657" s="34">
        <v>358331</v>
      </c>
      <c r="F18657" s="35">
        <v>1.0389999999999999</v>
      </c>
      <c r="G18657" s="34">
        <v>320.39999999999998</v>
      </c>
    </row>
    <row r="18658" spans="1:7">
      <c r="A18658" s="32">
        <v>2018</v>
      </c>
      <c r="B18658" s="32">
        <v>3631</v>
      </c>
      <c r="C18658" s="33" t="s">
        <v>565</v>
      </c>
      <c r="D18658" s="33" t="s">
        <v>566</v>
      </c>
      <c r="E18658" s="34">
        <v>83</v>
      </c>
      <c r="F18658" s="35">
        <v>5.8380000000000001</v>
      </c>
      <c r="G18658" s="34">
        <v>2020.8</v>
      </c>
    </row>
    <row r="18659" spans="1:7">
      <c r="A18659" s="32">
        <v>2018</v>
      </c>
      <c r="B18659" s="32">
        <v>3648</v>
      </c>
      <c r="C18659" s="33" t="s">
        <v>563</v>
      </c>
      <c r="D18659" s="33" t="s">
        <v>564</v>
      </c>
      <c r="E18659" s="34">
        <v>379271</v>
      </c>
      <c r="F18659" s="35">
        <v>1.038</v>
      </c>
      <c r="G18659" s="34">
        <v>297.60000000000002</v>
      </c>
    </row>
    <row r="18660" spans="1:7">
      <c r="A18660" s="32">
        <v>2018</v>
      </c>
      <c r="B18660" s="32">
        <v>3775</v>
      </c>
      <c r="C18660" s="33" t="s">
        <v>563</v>
      </c>
      <c r="D18660" s="33" t="s">
        <v>564</v>
      </c>
      <c r="E18660" s="34">
        <v>3170</v>
      </c>
      <c r="F18660" s="35">
        <v>1.0289999999999999</v>
      </c>
      <c r="G18660" s="34">
        <v>325</v>
      </c>
    </row>
    <row r="18661" spans="1:7">
      <c r="A18661" s="32">
        <v>2018</v>
      </c>
      <c r="B18661" s="32">
        <v>3775</v>
      </c>
      <c r="C18661" s="33" t="s">
        <v>563</v>
      </c>
      <c r="D18661" s="33" t="s">
        <v>564</v>
      </c>
      <c r="E18661" s="34">
        <v>121477</v>
      </c>
      <c r="F18661" s="35">
        <v>1.0289999999999999</v>
      </c>
      <c r="G18661" s="34">
        <v>344.2</v>
      </c>
    </row>
    <row r="18662" spans="1:7">
      <c r="A18662" s="32">
        <v>2018</v>
      </c>
      <c r="B18662" s="32">
        <v>3775</v>
      </c>
      <c r="C18662" s="33" t="s">
        <v>563</v>
      </c>
      <c r="D18662" s="33" t="s">
        <v>564</v>
      </c>
      <c r="E18662" s="34">
        <v>131195</v>
      </c>
      <c r="F18662" s="35">
        <v>1.0289999999999999</v>
      </c>
      <c r="G18662" s="34">
        <v>347.6</v>
      </c>
    </row>
    <row r="18663" spans="1:7">
      <c r="A18663" s="32">
        <v>2018</v>
      </c>
      <c r="B18663" s="32">
        <v>3775</v>
      </c>
      <c r="C18663" s="33" t="s">
        <v>563</v>
      </c>
      <c r="D18663" s="33" t="s">
        <v>564</v>
      </c>
      <c r="E18663" s="34">
        <v>133625</v>
      </c>
      <c r="F18663" s="35">
        <v>1.0289999999999999</v>
      </c>
      <c r="G18663" s="34">
        <v>353.7</v>
      </c>
    </row>
    <row r="18664" spans="1:7">
      <c r="A18664" s="32">
        <v>2018</v>
      </c>
      <c r="B18664" s="32">
        <v>3775</v>
      </c>
      <c r="C18664" s="33" t="s">
        <v>563</v>
      </c>
      <c r="D18664" s="33" t="s">
        <v>564</v>
      </c>
      <c r="E18664" s="34">
        <v>636540</v>
      </c>
      <c r="F18664" s="35">
        <v>1.0289999999999999</v>
      </c>
      <c r="G18664" s="34">
        <v>341.9</v>
      </c>
    </row>
    <row r="18665" spans="1:7">
      <c r="A18665" s="32">
        <v>2018</v>
      </c>
      <c r="B18665" s="32">
        <v>3797</v>
      </c>
      <c r="C18665" s="33" t="s">
        <v>353</v>
      </c>
      <c r="D18665" s="33" t="s">
        <v>354</v>
      </c>
      <c r="E18665" s="34">
        <v>11662</v>
      </c>
      <c r="F18665" s="35">
        <v>25.052</v>
      </c>
      <c r="G18665" s="34">
        <v>292.5</v>
      </c>
    </row>
    <row r="18666" spans="1:7">
      <c r="A18666" s="32">
        <v>2018</v>
      </c>
      <c r="B18666" s="32">
        <v>3797</v>
      </c>
      <c r="C18666" s="33" t="s">
        <v>353</v>
      </c>
      <c r="D18666" s="33" t="s">
        <v>354</v>
      </c>
      <c r="E18666" s="34">
        <v>11804</v>
      </c>
      <c r="F18666" s="35">
        <v>25.98</v>
      </c>
      <c r="G18666" s="34">
        <v>361.9</v>
      </c>
    </row>
    <row r="18667" spans="1:7">
      <c r="A18667" s="32">
        <v>2018</v>
      </c>
      <c r="B18667" s="32">
        <v>3797</v>
      </c>
      <c r="C18667" s="33" t="s">
        <v>353</v>
      </c>
      <c r="D18667" s="33" t="s">
        <v>354</v>
      </c>
      <c r="E18667" s="34">
        <v>23563</v>
      </c>
      <c r="F18667" s="35">
        <v>25.960999999999999</v>
      </c>
      <c r="G18667" s="34">
        <v>285.8</v>
      </c>
    </row>
    <row r="18668" spans="1:7">
      <c r="A18668" s="32">
        <v>2018</v>
      </c>
      <c r="B18668" s="32">
        <v>3797</v>
      </c>
      <c r="C18668" s="33" t="s">
        <v>353</v>
      </c>
      <c r="D18668" s="33" t="s">
        <v>354</v>
      </c>
      <c r="E18668" s="34">
        <v>11941</v>
      </c>
      <c r="F18668" s="35">
        <v>24.643999999999998</v>
      </c>
      <c r="G18668" s="34">
        <v>314.3</v>
      </c>
    </row>
    <row r="18669" spans="1:7">
      <c r="A18669" s="32">
        <v>2018</v>
      </c>
      <c r="B18669" s="32">
        <v>3797</v>
      </c>
      <c r="C18669" s="33" t="s">
        <v>565</v>
      </c>
      <c r="D18669" s="33" t="s">
        <v>566</v>
      </c>
      <c r="E18669" s="34">
        <v>26435</v>
      </c>
      <c r="F18669" s="35">
        <v>5.88</v>
      </c>
      <c r="G18669" s="34">
        <v>1434.5</v>
      </c>
    </row>
    <row r="18670" spans="1:7">
      <c r="A18670" s="32">
        <v>2018</v>
      </c>
      <c r="B18670" s="32">
        <v>3797</v>
      </c>
      <c r="C18670" s="33" t="s">
        <v>563</v>
      </c>
      <c r="D18670" s="33" t="s">
        <v>564</v>
      </c>
      <c r="E18670" s="34">
        <v>2208024</v>
      </c>
      <c r="F18670" s="35">
        <v>1.056</v>
      </c>
      <c r="G18670" s="34">
        <v>326.39999999999998</v>
      </c>
    </row>
    <row r="18671" spans="1:7">
      <c r="A18671" s="32">
        <v>2018</v>
      </c>
      <c r="B18671" s="32">
        <v>3804</v>
      </c>
      <c r="C18671" s="33" t="s">
        <v>563</v>
      </c>
      <c r="D18671" s="33" t="s">
        <v>564</v>
      </c>
      <c r="E18671" s="34">
        <v>426850</v>
      </c>
      <c r="F18671" s="35">
        <v>1.0509999999999999</v>
      </c>
      <c r="G18671" s="34">
        <v>301.60000000000002</v>
      </c>
    </row>
    <row r="18672" spans="1:7">
      <c r="A18672" s="32">
        <v>2018</v>
      </c>
      <c r="B18672" s="32">
        <v>3804</v>
      </c>
      <c r="C18672" s="33" t="s">
        <v>563</v>
      </c>
      <c r="D18672" s="33" t="s">
        <v>564</v>
      </c>
      <c r="E18672" s="34">
        <v>2299470</v>
      </c>
      <c r="F18672" s="35">
        <v>1.0509999999999999</v>
      </c>
      <c r="G18672" s="34">
        <v>301.60000000000002</v>
      </c>
    </row>
    <row r="18673" spans="1:7">
      <c r="A18673" s="32">
        <v>2018</v>
      </c>
      <c r="B18673" s="32">
        <v>3809</v>
      </c>
      <c r="C18673" s="33" t="s">
        <v>353</v>
      </c>
      <c r="D18673" s="33" t="s">
        <v>354</v>
      </c>
      <c r="E18673" s="34">
        <v>10288</v>
      </c>
      <c r="F18673" s="35">
        <v>25.812000000000001</v>
      </c>
      <c r="G18673" s="34">
        <v>366</v>
      </c>
    </row>
    <row r="18674" spans="1:7">
      <c r="A18674" s="32">
        <v>2018</v>
      </c>
      <c r="B18674" s="32">
        <v>3809</v>
      </c>
      <c r="C18674" s="33" t="s">
        <v>567</v>
      </c>
      <c r="D18674" s="33" t="s">
        <v>566</v>
      </c>
      <c r="E18674" s="34">
        <v>52970</v>
      </c>
      <c r="F18674" s="35">
        <v>6.3840000000000003</v>
      </c>
      <c r="G18674" s="34">
        <v>707.8</v>
      </c>
    </row>
    <row r="18675" spans="1:7">
      <c r="A18675" s="32">
        <v>2018</v>
      </c>
      <c r="B18675" s="32">
        <v>3809</v>
      </c>
      <c r="C18675" s="33" t="s">
        <v>563</v>
      </c>
      <c r="D18675" s="33" t="s">
        <v>564</v>
      </c>
      <c r="E18675" s="34">
        <v>3148</v>
      </c>
      <c r="F18675" s="35">
        <v>1.04</v>
      </c>
      <c r="G18675" s="34">
        <v>2028.7</v>
      </c>
    </row>
    <row r="18676" spans="1:7">
      <c r="A18676" s="32">
        <v>2018</v>
      </c>
      <c r="B18676" s="32">
        <v>3845</v>
      </c>
      <c r="C18676" s="33" t="s">
        <v>363</v>
      </c>
      <c r="D18676" s="33" t="s">
        <v>354</v>
      </c>
      <c r="E18676" s="34">
        <v>58798</v>
      </c>
      <c r="F18676" s="35">
        <v>16.079999999999998</v>
      </c>
      <c r="G18676" s="34" t="s">
        <v>364</v>
      </c>
    </row>
    <row r="18677" spans="1:7">
      <c r="A18677" s="32">
        <v>2018</v>
      </c>
      <c r="B18677" s="32">
        <v>3845</v>
      </c>
      <c r="C18677" s="33" t="s">
        <v>363</v>
      </c>
      <c r="D18677" s="33" t="s">
        <v>354</v>
      </c>
      <c r="E18677" s="34">
        <v>132799</v>
      </c>
      <c r="F18677" s="35">
        <v>17.36</v>
      </c>
      <c r="G18677" s="34" t="s">
        <v>364</v>
      </c>
    </row>
    <row r="18678" spans="1:7">
      <c r="A18678" s="32">
        <v>2018</v>
      </c>
      <c r="B18678" s="32">
        <v>3845</v>
      </c>
      <c r="C18678" s="33" t="s">
        <v>365</v>
      </c>
      <c r="D18678" s="33" t="s">
        <v>354</v>
      </c>
      <c r="E18678" s="34">
        <v>9503</v>
      </c>
      <c r="F18678" s="35">
        <v>14.85</v>
      </c>
      <c r="G18678" s="34" t="s">
        <v>364</v>
      </c>
    </row>
    <row r="18679" spans="1:7">
      <c r="A18679" s="32">
        <v>2018</v>
      </c>
      <c r="B18679" s="32">
        <v>3845</v>
      </c>
      <c r="C18679" s="33" t="s">
        <v>565</v>
      </c>
      <c r="D18679" s="33" t="s">
        <v>566</v>
      </c>
      <c r="E18679" s="34">
        <v>3696</v>
      </c>
      <c r="F18679" s="35">
        <v>6</v>
      </c>
      <c r="G18679" s="34" t="s">
        <v>364</v>
      </c>
    </row>
    <row r="18680" spans="1:7">
      <c r="A18680" s="32">
        <v>2018</v>
      </c>
      <c r="B18680" s="32">
        <v>3935</v>
      </c>
      <c r="C18680" s="33" t="s">
        <v>353</v>
      </c>
      <c r="D18680" s="33" t="s">
        <v>354</v>
      </c>
      <c r="E18680" s="34">
        <v>1539</v>
      </c>
      <c r="F18680" s="35">
        <v>24.675999999999998</v>
      </c>
      <c r="G18680" s="34">
        <v>243</v>
      </c>
    </row>
    <row r="18681" spans="1:7">
      <c r="A18681" s="32">
        <v>2018</v>
      </c>
      <c r="B18681" s="32">
        <v>3935</v>
      </c>
      <c r="C18681" s="33" t="s">
        <v>353</v>
      </c>
      <c r="D18681" s="33" t="s">
        <v>354</v>
      </c>
      <c r="E18681" s="34">
        <v>6362</v>
      </c>
      <c r="F18681" s="35">
        <v>24.106000000000002</v>
      </c>
      <c r="G18681" s="34">
        <v>232.7</v>
      </c>
    </row>
    <row r="18682" spans="1:7">
      <c r="A18682" s="32">
        <v>2018</v>
      </c>
      <c r="B18682" s="32">
        <v>3935</v>
      </c>
      <c r="C18682" s="33" t="s">
        <v>353</v>
      </c>
      <c r="D18682" s="33" t="s">
        <v>354</v>
      </c>
      <c r="E18682" s="34">
        <v>8048</v>
      </c>
      <c r="F18682" s="35">
        <v>24.702000000000002</v>
      </c>
      <c r="G18682" s="34">
        <v>262.89999999999998</v>
      </c>
    </row>
    <row r="18683" spans="1:7">
      <c r="A18683" s="32">
        <v>2018</v>
      </c>
      <c r="B18683" s="32">
        <v>3935</v>
      </c>
      <c r="C18683" s="33" t="s">
        <v>353</v>
      </c>
      <c r="D18683" s="33" t="s">
        <v>354</v>
      </c>
      <c r="E18683" s="34">
        <v>8048</v>
      </c>
      <c r="F18683" s="35">
        <v>24.702000000000002</v>
      </c>
      <c r="G18683" s="34">
        <v>262.89999999999998</v>
      </c>
    </row>
    <row r="18684" spans="1:7">
      <c r="A18684" s="32">
        <v>2018</v>
      </c>
      <c r="B18684" s="32">
        <v>3935</v>
      </c>
      <c r="C18684" s="33" t="s">
        <v>353</v>
      </c>
      <c r="D18684" s="33" t="s">
        <v>354</v>
      </c>
      <c r="E18684" s="34">
        <v>16569</v>
      </c>
      <c r="F18684" s="35">
        <v>25.393999999999998</v>
      </c>
      <c r="G18684" s="34">
        <v>255.8</v>
      </c>
    </row>
    <row r="18685" spans="1:7">
      <c r="A18685" s="32">
        <v>2018</v>
      </c>
      <c r="B18685" s="32">
        <v>3935</v>
      </c>
      <c r="C18685" s="33" t="s">
        <v>353</v>
      </c>
      <c r="D18685" s="33" t="s">
        <v>354</v>
      </c>
      <c r="E18685" s="34">
        <v>16569</v>
      </c>
      <c r="F18685" s="35">
        <v>25.393999999999998</v>
      </c>
      <c r="G18685" s="34">
        <v>255.8</v>
      </c>
    </row>
    <row r="18686" spans="1:7">
      <c r="A18686" s="32">
        <v>2018</v>
      </c>
      <c r="B18686" s="32">
        <v>3935</v>
      </c>
      <c r="C18686" s="33" t="s">
        <v>353</v>
      </c>
      <c r="D18686" s="33" t="s">
        <v>354</v>
      </c>
      <c r="E18686" s="34">
        <v>35569</v>
      </c>
      <c r="F18686" s="35">
        <v>24.045999999999999</v>
      </c>
      <c r="G18686" s="34">
        <v>236.9</v>
      </c>
    </row>
    <row r="18687" spans="1:7">
      <c r="A18687" s="32">
        <v>2018</v>
      </c>
      <c r="B18687" s="32">
        <v>3935</v>
      </c>
      <c r="C18687" s="33" t="s">
        <v>353</v>
      </c>
      <c r="D18687" s="33" t="s">
        <v>354</v>
      </c>
      <c r="E18687" s="34">
        <v>35569</v>
      </c>
      <c r="F18687" s="35">
        <v>24.045999999999999</v>
      </c>
      <c r="G18687" s="34">
        <v>236.9</v>
      </c>
    </row>
    <row r="18688" spans="1:7">
      <c r="A18688" s="32">
        <v>2018</v>
      </c>
      <c r="B18688" s="32">
        <v>3935</v>
      </c>
      <c r="C18688" s="33" t="s">
        <v>353</v>
      </c>
      <c r="D18688" s="33" t="s">
        <v>354</v>
      </c>
      <c r="E18688" s="34">
        <v>36075</v>
      </c>
      <c r="F18688" s="35">
        <v>24.13</v>
      </c>
      <c r="G18688" s="34">
        <v>225.6</v>
      </c>
    </row>
    <row r="18689" spans="1:7">
      <c r="A18689" s="32">
        <v>2018</v>
      </c>
      <c r="B18689" s="32">
        <v>3935</v>
      </c>
      <c r="C18689" s="33" t="s">
        <v>353</v>
      </c>
      <c r="D18689" s="33" t="s">
        <v>354</v>
      </c>
      <c r="E18689" s="34">
        <v>36075</v>
      </c>
      <c r="F18689" s="35">
        <v>24.13</v>
      </c>
      <c r="G18689" s="34">
        <v>225.6</v>
      </c>
    </row>
    <row r="18690" spans="1:7">
      <c r="A18690" s="32">
        <v>2018</v>
      </c>
      <c r="B18690" s="32">
        <v>3935</v>
      </c>
      <c r="C18690" s="33" t="s">
        <v>353</v>
      </c>
      <c r="D18690" s="33" t="s">
        <v>354</v>
      </c>
      <c r="E18690" s="34">
        <v>68272</v>
      </c>
      <c r="F18690" s="35">
        <v>25.05</v>
      </c>
      <c r="G18690" s="34">
        <v>155.30000000000001</v>
      </c>
    </row>
    <row r="18691" spans="1:7">
      <c r="A18691" s="32">
        <v>2018</v>
      </c>
      <c r="B18691" s="32">
        <v>3935</v>
      </c>
      <c r="C18691" s="33" t="s">
        <v>353</v>
      </c>
      <c r="D18691" s="33" t="s">
        <v>354</v>
      </c>
      <c r="E18691" s="34">
        <v>124392</v>
      </c>
      <c r="F18691" s="35">
        <v>25.306000000000001</v>
      </c>
      <c r="G18691" s="34">
        <v>157.30000000000001</v>
      </c>
    </row>
    <row r="18692" spans="1:7">
      <c r="A18692" s="32">
        <v>2018</v>
      </c>
      <c r="B18692" s="32">
        <v>3935</v>
      </c>
      <c r="C18692" s="33" t="s">
        <v>353</v>
      </c>
      <c r="D18692" s="33" t="s">
        <v>354</v>
      </c>
      <c r="E18692" s="34">
        <v>5517</v>
      </c>
      <c r="F18692" s="35">
        <v>23.692</v>
      </c>
      <c r="G18692" s="34">
        <v>262</v>
      </c>
    </row>
    <row r="18693" spans="1:7">
      <c r="A18693" s="32">
        <v>2018</v>
      </c>
      <c r="B18693" s="32">
        <v>3935</v>
      </c>
      <c r="C18693" s="33" t="s">
        <v>353</v>
      </c>
      <c r="D18693" s="33" t="s">
        <v>354</v>
      </c>
      <c r="E18693" s="34">
        <v>5804</v>
      </c>
      <c r="F18693" s="35">
        <v>24.478000000000002</v>
      </c>
      <c r="G18693" s="34">
        <v>227.9</v>
      </c>
    </row>
    <row r="18694" spans="1:7">
      <c r="A18694" s="32">
        <v>2018</v>
      </c>
      <c r="B18694" s="32">
        <v>3935</v>
      </c>
      <c r="C18694" s="33" t="s">
        <v>353</v>
      </c>
      <c r="D18694" s="33" t="s">
        <v>354</v>
      </c>
      <c r="E18694" s="34">
        <v>5517</v>
      </c>
      <c r="F18694" s="35">
        <v>23.692</v>
      </c>
      <c r="G18694" s="34">
        <v>262</v>
      </c>
    </row>
    <row r="18695" spans="1:7">
      <c r="A18695" s="32">
        <v>2018</v>
      </c>
      <c r="B18695" s="32">
        <v>3935</v>
      </c>
      <c r="C18695" s="33" t="s">
        <v>353</v>
      </c>
      <c r="D18695" s="33" t="s">
        <v>354</v>
      </c>
      <c r="E18695" s="34">
        <v>5804</v>
      </c>
      <c r="F18695" s="35">
        <v>24.478000000000002</v>
      </c>
      <c r="G18695" s="34">
        <v>227.9</v>
      </c>
    </row>
    <row r="18696" spans="1:7">
      <c r="A18696" s="32">
        <v>2018</v>
      </c>
      <c r="B18696" s="32">
        <v>3943</v>
      </c>
      <c r="C18696" s="33" t="s">
        <v>565</v>
      </c>
      <c r="D18696" s="33" t="s">
        <v>566</v>
      </c>
      <c r="E18696" s="34">
        <v>1045</v>
      </c>
      <c r="F18696" s="35">
        <v>5.8</v>
      </c>
      <c r="G18696" s="34">
        <v>1729</v>
      </c>
    </row>
    <row r="18697" spans="1:7">
      <c r="A18697" s="32">
        <v>2018</v>
      </c>
      <c r="B18697" s="32">
        <v>3943</v>
      </c>
      <c r="C18697" s="33" t="s">
        <v>353</v>
      </c>
      <c r="D18697" s="33" t="s">
        <v>354</v>
      </c>
      <c r="E18697" s="34">
        <v>79961</v>
      </c>
      <c r="F18697" s="35">
        <v>25.881</v>
      </c>
      <c r="G18697" s="34">
        <v>169.6</v>
      </c>
    </row>
    <row r="18698" spans="1:7">
      <c r="A18698" s="32">
        <v>2018</v>
      </c>
      <c r="B18698" s="32">
        <v>3943</v>
      </c>
      <c r="C18698" s="33" t="s">
        <v>353</v>
      </c>
      <c r="D18698" s="33" t="s">
        <v>354</v>
      </c>
      <c r="E18698" s="34">
        <v>59451</v>
      </c>
      <c r="F18698" s="35">
        <v>25.260999999999999</v>
      </c>
      <c r="G18698" s="34">
        <v>258.8</v>
      </c>
    </row>
    <row r="18699" spans="1:7">
      <c r="A18699" s="32">
        <v>2018</v>
      </c>
      <c r="B18699" s="32">
        <v>3943</v>
      </c>
      <c r="C18699" s="33" t="s">
        <v>353</v>
      </c>
      <c r="D18699" s="33" t="s">
        <v>354</v>
      </c>
      <c r="E18699" s="34">
        <v>21411</v>
      </c>
      <c r="F18699" s="35">
        <v>25.312000000000001</v>
      </c>
      <c r="G18699" s="34">
        <v>364.7</v>
      </c>
    </row>
    <row r="18700" spans="1:7">
      <c r="A18700" s="32">
        <v>2018</v>
      </c>
      <c r="B18700" s="32">
        <v>3943</v>
      </c>
      <c r="C18700" s="33" t="s">
        <v>353</v>
      </c>
      <c r="D18700" s="33" t="s">
        <v>354</v>
      </c>
      <c r="E18700" s="34">
        <v>1458</v>
      </c>
      <c r="F18700" s="35">
        <v>25.184000000000001</v>
      </c>
      <c r="G18700" s="34">
        <v>208.4</v>
      </c>
    </row>
    <row r="18701" spans="1:7">
      <c r="A18701" s="32">
        <v>2018</v>
      </c>
      <c r="B18701" s="32">
        <v>3943</v>
      </c>
      <c r="C18701" s="33" t="s">
        <v>353</v>
      </c>
      <c r="D18701" s="33" t="s">
        <v>354</v>
      </c>
      <c r="E18701" s="34">
        <v>9917</v>
      </c>
      <c r="F18701" s="35">
        <v>25.728999999999999</v>
      </c>
      <c r="G18701" s="34">
        <v>231.9</v>
      </c>
    </row>
    <row r="18702" spans="1:7">
      <c r="A18702" s="32">
        <v>2018</v>
      </c>
      <c r="B18702" s="32">
        <v>3944</v>
      </c>
      <c r="C18702" s="33" t="s">
        <v>563</v>
      </c>
      <c r="D18702" s="33" t="s">
        <v>564</v>
      </c>
      <c r="E18702" s="34">
        <v>15413</v>
      </c>
      <c r="F18702" s="35">
        <v>1.07</v>
      </c>
      <c r="G18702" s="34">
        <v>271.3</v>
      </c>
    </row>
    <row r="18703" spans="1:7">
      <c r="A18703" s="32">
        <v>2018</v>
      </c>
      <c r="B18703" s="32">
        <v>3944</v>
      </c>
      <c r="C18703" s="33" t="s">
        <v>353</v>
      </c>
      <c r="D18703" s="33" t="s">
        <v>354</v>
      </c>
      <c r="E18703" s="34">
        <v>220434</v>
      </c>
      <c r="F18703" s="35">
        <v>25.457999999999998</v>
      </c>
      <c r="G18703" s="34">
        <v>207.4</v>
      </c>
    </row>
    <row r="18704" spans="1:7">
      <c r="A18704" s="32">
        <v>2018</v>
      </c>
      <c r="B18704" s="32">
        <v>3948</v>
      </c>
      <c r="C18704" s="33" t="s">
        <v>353</v>
      </c>
      <c r="D18704" s="33" t="s">
        <v>354</v>
      </c>
      <c r="E18704" s="34">
        <v>2858</v>
      </c>
      <c r="F18704" s="35">
        <v>24.05</v>
      </c>
      <c r="G18704" s="34">
        <v>271</v>
      </c>
    </row>
    <row r="18705" spans="1:7">
      <c r="A18705" s="32">
        <v>2018</v>
      </c>
      <c r="B18705" s="32">
        <v>3948</v>
      </c>
      <c r="C18705" s="33" t="s">
        <v>353</v>
      </c>
      <c r="D18705" s="33" t="s">
        <v>354</v>
      </c>
      <c r="E18705" s="34">
        <v>20700</v>
      </c>
      <c r="F18705" s="35">
        <v>24.091999999999999</v>
      </c>
      <c r="G18705" s="34">
        <v>253.3</v>
      </c>
    </row>
    <row r="18706" spans="1:7">
      <c r="A18706" s="32">
        <v>2018</v>
      </c>
      <c r="B18706" s="32">
        <v>3948</v>
      </c>
      <c r="C18706" s="33" t="s">
        <v>353</v>
      </c>
      <c r="D18706" s="33" t="s">
        <v>354</v>
      </c>
      <c r="E18706" s="34">
        <v>20700</v>
      </c>
      <c r="F18706" s="35">
        <v>24.091999999999999</v>
      </c>
      <c r="G18706" s="34">
        <v>253.3</v>
      </c>
    </row>
    <row r="18707" spans="1:7">
      <c r="A18707" s="32">
        <v>2018</v>
      </c>
      <c r="B18707" s="32">
        <v>3948</v>
      </c>
      <c r="C18707" s="33" t="s">
        <v>353</v>
      </c>
      <c r="D18707" s="33" t="s">
        <v>354</v>
      </c>
      <c r="E18707" s="34">
        <v>6841</v>
      </c>
      <c r="F18707" s="35">
        <v>24.187999999999999</v>
      </c>
      <c r="G18707" s="34">
        <v>260.8</v>
      </c>
    </row>
    <row r="18708" spans="1:7">
      <c r="A18708" s="32">
        <v>2018</v>
      </c>
      <c r="B18708" s="32">
        <v>3948</v>
      </c>
      <c r="C18708" s="33" t="s">
        <v>353</v>
      </c>
      <c r="D18708" s="33" t="s">
        <v>354</v>
      </c>
      <c r="E18708" s="34">
        <v>6841</v>
      </c>
      <c r="F18708" s="35">
        <v>24.187999999999999</v>
      </c>
      <c r="G18708" s="34">
        <v>260.8</v>
      </c>
    </row>
    <row r="18709" spans="1:7">
      <c r="A18709" s="32">
        <v>2018</v>
      </c>
      <c r="B18709" s="32">
        <v>3948</v>
      </c>
      <c r="C18709" s="33" t="s">
        <v>353</v>
      </c>
      <c r="D18709" s="33" t="s">
        <v>354</v>
      </c>
      <c r="E18709" s="34">
        <v>5849</v>
      </c>
      <c r="F18709" s="35">
        <v>24.024000000000001</v>
      </c>
      <c r="G18709" s="34">
        <v>278.10000000000002</v>
      </c>
    </row>
    <row r="18710" spans="1:7">
      <c r="A18710" s="32">
        <v>2018</v>
      </c>
      <c r="B18710" s="32">
        <v>3948</v>
      </c>
      <c r="C18710" s="33" t="s">
        <v>353</v>
      </c>
      <c r="D18710" s="33" t="s">
        <v>354</v>
      </c>
      <c r="E18710" s="34">
        <v>3485</v>
      </c>
      <c r="F18710" s="35">
        <v>24.37</v>
      </c>
      <c r="G18710" s="34">
        <v>256.2</v>
      </c>
    </row>
    <row r="18711" spans="1:7">
      <c r="A18711" s="32">
        <v>2018</v>
      </c>
      <c r="B18711" s="32">
        <v>3948</v>
      </c>
      <c r="C18711" s="33" t="s">
        <v>353</v>
      </c>
      <c r="D18711" s="33" t="s">
        <v>354</v>
      </c>
      <c r="E18711" s="34">
        <v>3485</v>
      </c>
      <c r="F18711" s="35">
        <v>24.37</v>
      </c>
      <c r="G18711" s="34">
        <v>256.2</v>
      </c>
    </row>
    <row r="18712" spans="1:7">
      <c r="A18712" s="32">
        <v>2018</v>
      </c>
      <c r="B18712" s="32">
        <v>3948</v>
      </c>
      <c r="C18712" s="33" t="s">
        <v>353</v>
      </c>
      <c r="D18712" s="33" t="s">
        <v>354</v>
      </c>
      <c r="E18712" s="34">
        <v>2858</v>
      </c>
      <c r="F18712" s="35">
        <v>24.05</v>
      </c>
      <c r="G18712" s="34">
        <v>271</v>
      </c>
    </row>
    <row r="18713" spans="1:7">
      <c r="A18713" s="32">
        <v>2018</v>
      </c>
      <c r="B18713" s="32">
        <v>3948</v>
      </c>
      <c r="C18713" s="33" t="s">
        <v>353</v>
      </c>
      <c r="D18713" s="33" t="s">
        <v>354</v>
      </c>
      <c r="E18713" s="34">
        <v>1529</v>
      </c>
      <c r="F18713" s="35">
        <v>23.931999999999999</v>
      </c>
      <c r="G18713" s="34">
        <v>277.8</v>
      </c>
    </row>
    <row r="18714" spans="1:7">
      <c r="A18714" s="32">
        <v>2018</v>
      </c>
      <c r="B18714" s="32">
        <v>3948</v>
      </c>
      <c r="C18714" s="33" t="s">
        <v>353</v>
      </c>
      <c r="D18714" s="33" t="s">
        <v>354</v>
      </c>
      <c r="E18714" s="34">
        <v>1484</v>
      </c>
      <c r="F18714" s="35">
        <v>23.931999999999999</v>
      </c>
      <c r="G18714" s="34">
        <v>277.8</v>
      </c>
    </row>
    <row r="18715" spans="1:7">
      <c r="A18715" s="32">
        <v>2018</v>
      </c>
      <c r="B18715" s="32">
        <v>3948</v>
      </c>
      <c r="C18715" s="33" t="s">
        <v>353</v>
      </c>
      <c r="D18715" s="33" t="s">
        <v>354</v>
      </c>
      <c r="E18715" s="34">
        <v>1484</v>
      </c>
      <c r="F18715" s="35">
        <v>23.931999999999999</v>
      </c>
      <c r="G18715" s="34">
        <v>277.8</v>
      </c>
    </row>
    <row r="18716" spans="1:7">
      <c r="A18716" s="32">
        <v>2018</v>
      </c>
      <c r="B18716" s="32">
        <v>3948</v>
      </c>
      <c r="C18716" s="33" t="s">
        <v>353</v>
      </c>
      <c r="D18716" s="33" t="s">
        <v>354</v>
      </c>
      <c r="E18716" s="34">
        <v>136420</v>
      </c>
      <c r="F18716" s="35">
        <v>25.448</v>
      </c>
      <c r="G18716" s="34">
        <v>170.2</v>
      </c>
    </row>
    <row r="18717" spans="1:7">
      <c r="A18717" s="32">
        <v>2018</v>
      </c>
      <c r="B18717" s="32">
        <v>3948</v>
      </c>
      <c r="C18717" s="33" t="s">
        <v>353</v>
      </c>
      <c r="D18717" s="33" t="s">
        <v>354</v>
      </c>
      <c r="E18717" s="34">
        <v>3029</v>
      </c>
      <c r="F18717" s="35">
        <v>24.446000000000002</v>
      </c>
      <c r="G18717" s="34">
        <v>269.2</v>
      </c>
    </row>
    <row r="18718" spans="1:7">
      <c r="A18718" s="32">
        <v>2018</v>
      </c>
      <c r="B18718" s="32">
        <v>3948</v>
      </c>
      <c r="C18718" s="33" t="s">
        <v>565</v>
      </c>
      <c r="D18718" s="33" t="s">
        <v>566</v>
      </c>
      <c r="E18718" s="34">
        <v>1072</v>
      </c>
      <c r="F18718" s="35">
        <v>5.649</v>
      </c>
      <c r="G18718" s="34">
        <v>1785.4</v>
      </c>
    </row>
    <row r="18719" spans="1:7">
      <c r="A18719" s="32">
        <v>2018</v>
      </c>
      <c r="B18719" s="32">
        <v>3954</v>
      </c>
      <c r="C18719" s="33" t="s">
        <v>353</v>
      </c>
      <c r="D18719" s="33" t="s">
        <v>354</v>
      </c>
      <c r="E18719" s="34">
        <v>4838</v>
      </c>
      <c r="F18719" s="35">
        <v>24.138000000000002</v>
      </c>
      <c r="G18719" s="34">
        <v>214.3</v>
      </c>
    </row>
    <row r="18720" spans="1:7">
      <c r="A18720" s="32">
        <v>2018</v>
      </c>
      <c r="B18720" s="32">
        <v>3954</v>
      </c>
      <c r="C18720" s="33" t="s">
        <v>353</v>
      </c>
      <c r="D18720" s="33" t="s">
        <v>354</v>
      </c>
      <c r="E18720" s="34">
        <v>25965</v>
      </c>
      <c r="F18720" s="35">
        <v>26.173999999999999</v>
      </c>
      <c r="G18720" s="34">
        <v>226.9</v>
      </c>
    </row>
    <row r="18721" spans="1:7">
      <c r="A18721" s="32">
        <v>2018</v>
      </c>
      <c r="B18721" s="32">
        <v>3954</v>
      </c>
      <c r="C18721" s="33" t="s">
        <v>353</v>
      </c>
      <c r="D18721" s="33" t="s">
        <v>354</v>
      </c>
      <c r="E18721" s="34">
        <v>121465</v>
      </c>
      <c r="F18721" s="35">
        <v>24.07</v>
      </c>
      <c r="G18721" s="34">
        <v>302.2</v>
      </c>
    </row>
    <row r="18722" spans="1:7">
      <c r="A18722" s="32">
        <v>2018</v>
      </c>
      <c r="B18722" s="32">
        <v>3954</v>
      </c>
      <c r="C18722" s="33" t="s">
        <v>565</v>
      </c>
      <c r="D18722" s="33" t="s">
        <v>566</v>
      </c>
      <c r="E18722" s="34">
        <v>8820</v>
      </c>
      <c r="F18722" s="35">
        <v>5.88</v>
      </c>
      <c r="G18722" s="34">
        <v>1502.2</v>
      </c>
    </row>
    <row r="18723" spans="1:7">
      <c r="A18723" s="32">
        <v>2018</v>
      </c>
      <c r="B18723" s="32">
        <v>4014</v>
      </c>
      <c r="C18723" s="33" t="s">
        <v>565</v>
      </c>
      <c r="D18723" s="33" t="s">
        <v>566</v>
      </c>
      <c r="E18723" s="34">
        <v>309</v>
      </c>
      <c r="F18723" s="35">
        <v>5.9870000000000001</v>
      </c>
      <c r="G18723" s="34">
        <v>1659.1</v>
      </c>
    </row>
    <row r="18724" spans="1:7">
      <c r="A18724" s="32">
        <v>2018</v>
      </c>
      <c r="B18724" s="32">
        <v>4014</v>
      </c>
      <c r="C18724" s="33" t="s">
        <v>565</v>
      </c>
      <c r="D18724" s="33" t="s">
        <v>566</v>
      </c>
      <c r="E18724" s="34">
        <v>97</v>
      </c>
      <c r="F18724" s="35">
        <v>5.9870000000000001</v>
      </c>
      <c r="G18724" s="34">
        <v>1860.2</v>
      </c>
    </row>
    <row r="18725" spans="1:7">
      <c r="A18725" s="32">
        <v>2018</v>
      </c>
      <c r="B18725" s="32">
        <v>4014</v>
      </c>
      <c r="C18725" s="33" t="s">
        <v>563</v>
      </c>
      <c r="D18725" s="33" t="s">
        <v>564</v>
      </c>
      <c r="E18725" s="34">
        <v>1814</v>
      </c>
      <c r="F18725" s="35">
        <v>1.036</v>
      </c>
      <c r="G18725" s="34">
        <v>263.39999999999998</v>
      </c>
    </row>
    <row r="18726" spans="1:7">
      <c r="A18726" s="32">
        <v>2018</v>
      </c>
      <c r="B18726" s="32">
        <v>4014</v>
      </c>
      <c r="C18726" s="33" t="s">
        <v>563</v>
      </c>
      <c r="D18726" s="33" t="s">
        <v>564</v>
      </c>
      <c r="E18726" s="34">
        <v>4348</v>
      </c>
      <c r="F18726" s="35">
        <v>1.03</v>
      </c>
      <c r="G18726" s="34">
        <v>302.8</v>
      </c>
    </row>
    <row r="18727" spans="1:7">
      <c r="A18727" s="32">
        <v>2018</v>
      </c>
      <c r="B18727" s="32">
        <v>4014</v>
      </c>
      <c r="C18727" s="33" t="s">
        <v>563</v>
      </c>
      <c r="D18727" s="33" t="s">
        <v>564</v>
      </c>
      <c r="E18727" s="34">
        <v>401</v>
      </c>
      <c r="F18727" s="35">
        <v>1.03</v>
      </c>
      <c r="G18727" s="34">
        <v>244.3</v>
      </c>
    </row>
    <row r="18728" spans="1:7">
      <c r="A18728" s="32">
        <v>2018</v>
      </c>
      <c r="B18728" s="32">
        <v>4014</v>
      </c>
      <c r="C18728" s="33" t="s">
        <v>563</v>
      </c>
      <c r="D18728" s="33" t="s">
        <v>564</v>
      </c>
      <c r="E18728" s="34">
        <v>128</v>
      </c>
      <c r="F18728" s="35">
        <v>1.0329999999999999</v>
      </c>
      <c r="G18728" s="34">
        <v>724.7</v>
      </c>
    </row>
    <row r="18729" spans="1:7">
      <c r="A18729" s="32">
        <v>2018</v>
      </c>
      <c r="B18729" s="32">
        <v>4014</v>
      </c>
      <c r="C18729" s="33" t="s">
        <v>563</v>
      </c>
      <c r="D18729" s="33" t="s">
        <v>564</v>
      </c>
      <c r="E18729" s="34">
        <v>11118</v>
      </c>
      <c r="F18729" s="35">
        <v>1.028</v>
      </c>
      <c r="G18729" s="34">
        <v>260.3</v>
      </c>
    </row>
    <row r="18730" spans="1:7">
      <c r="A18730" s="32">
        <v>2018</v>
      </c>
      <c r="B18730" s="32">
        <v>4014</v>
      </c>
      <c r="C18730" s="33" t="s">
        <v>563</v>
      </c>
      <c r="D18730" s="33" t="s">
        <v>564</v>
      </c>
      <c r="E18730" s="34">
        <v>9641</v>
      </c>
      <c r="F18730" s="35">
        <v>1.032</v>
      </c>
      <c r="G18730" s="34">
        <v>320.89999999999998</v>
      </c>
    </row>
    <row r="18731" spans="1:7">
      <c r="A18731" s="32">
        <v>2018</v>
      </c>
      <c r="B18731" s="32">
        <v>4014</v>
      </c>
      <c r="C18731" s="33" t="s">
        <v>563</v>
      </c>
      <c r="D18731" s="33" t="s">
        <v>564</v>
      </c>
      <c r="E18731" s="34">
        <v>5116</v>
      </c>
      <c r="F18731" s="35">
        <v>1.02</v>
      </c>
      <c r="G18731" s="34">
        <v>256.2</v>
      </c>
    </row>
    <row r="18732" spans="1:7">
      <c r="A18732" s="32">
        <v>2018</v>
      </c>
      <c r="B18732" s="32">
        <v>4014</v>
      </c>
      <c r="C18732" s="33" t="s">
        <v>563</v>
      </c>
      <c r="D18732" s="33" t="s">
        <v>564</v>
      </c>
      <c r="E18732" s="34">
        <v>4933</v>
      </c>
      <c r="F18732" s="35">
        <v>1.026</v>
      </c>
      <c r="G18732" s="34">
        <v>260.89999999999998</v>
      </c>
    </row>
    <row r="18733" spans="1:7">
      <c r="A18733" s="32">
        <v>2018</v>
      </c>
      <c r="B18733" s="32">
        <v>4014</v>
      </c>
      <c r="C18733" s="33" t="s">
        <v>563</v>
      </c>
      <c r="D18733" s="33" t="s">
        <v>564</v>
      </c>
      <c r="E18733" s="34">
        <v>3</v>
      </c>
      <c r="F18733" s="35">
        <v>1.03</v>
      </c>
      <c r="G18733" s="34">
        <v>388.6</v>
      </c>
    </row>
    <row r="18734" spans="1:7">
      <c r="A18734" s="32">
        <v>2018</v>
      </c>
      <c r="B18734" s="32">
        <v>4014</v>
      </c>
      <c r="C18734" s="33" t="s">
        <v>563</v>
      </c>
      <c r="D18734" s="33" t="s">
        <v>564</v>
      </c>
      <c r="E18734" s="34">
        <v>65</v>
      </c>
      <c r="F18734" s="35">
        <v>1.0349999999999999</v>
      </c>
      <c r="G18734" s="34">
        <v>462.7</v>
      </c>
    </row>
    <row r="18735" spans="1:7">
      <c r="A18735" s="32">
        <v>2018</v>
      </c>
      <c r="B18735" s="32">
        <v>4014</v>
      </c>
      <c r="C18735" s="33" t="s">
        <v>563</v>
      </c>
      <c r="D18735" s="33" t="s">
        <v>564</v>
      </c>
      <c r="E18735" s="34">
        <v>66</v>
      </c>
      <c r="F18735" s="35">
        <v>1.03</v>
      </c>
      <c r="G18735" s="34">
        <v>216.4</v>
      </c>
    </row>
    <row r="18736" spans="1:7">
      <c r="A18736" s="32">
        <v>2018</v>
      </c>
      <c r="B18736" s="32">
        <v>4040</v>
      </c>
      <c r="C18736" s="33" t="s">
        <v>563</v>
      </c>
      <c r="D18736" s="33" t="s">
        <v>564</v>
      </c>
      <c r="E18736" s="34">
        <v>4435988</v>
      </c>
      <c r="F18736" s="35">
        <v>1.0329999999999999</v>
      </c>
      <c r="G18736" s="34">
        <v>294.10000000000002</v>
      </c>
    </row>
    <row r="18737" spans="1:7">
      <c r="A18737" s="32">
        <v>2018</v>
      </c>
      <c r="B18737" s="32">
        <v>4041</v>
      </c>
      <c r="C18737" s="33" t="s">
        <v>363</v>
      </c>
      <c r="D18737" s="33" t="s">
        <v>354</v>
      </c>
      <c r="E18737" s="34">
        <v>67490</v>
      </c>
      <c r="F18737" s="35">
        <v>17.899999999999999</v>
      </c>
      <c r="G18737" s="34">
        <v>203.2</v>
      </c>
    </row>
    <row r="18738" spans="1:7">
      <c r="A18738" s="32">
        <v>2018</v>
      </c>
      <c r="B18738" s="32">
        <v>4041</v>
      </c>
      <c r="C18738" s="33" t="s">
        <v>363</v>
      </c>
      <c r="D18738" s="33" t="s">
        <v>354</v>
      </c>
      <c r="E18738" s="34">
        <v>12819</v>
      </c>
      <c r="F18738" s="35">
        <v>16.8</v>
      </c>
      <c r="G18738" s="34">
        <v>207.6</v>
      </c>
    </row>
    <row r="18739" spans="1:7">
      <c r="A18739" s="32">
        <v>2018</v>
      </c>
      <c r="B18739" s="32">
        <v>4041</v>
      </c>
      <c r="C18739" s="33" t="s">
        <v>363</v>
      </c>
      <c r="D18739" s="33" t="s">
        <v>354</v>
      </c>
      <c r="E18739" s="34">
        <v>6409</v>
      </c>
      <c r="F18739" s="35">
        <v>16.899999999999999</v>
      </c>
      <c r="G18739" s="34">
        <v>206.7</v>
      </c>
    </row>
    <row r="18740" spans="1:7">
      <c r="A18740" s="32">
        <v>2018</v>
      </c>
      <c r="B18740" s="32">
        <v>4041</v>
      </c>
      <c r="C18740" s="33" t="s">
        <v>363</v>
      </c>
      <c r="D18740" s="33" t="s">
        <v>354</v>
      </c>
      <c r="E18740" s="34">
        <v>93888</v>
      </c>
      <c r="F18740" s="35">
        <v>17.5</v>
      </c>
      <c r="G18740" s="34">
        <v>210.3</v>
      </c>
    </row>
    <row r="18741" spans="1:7">
      <c r="A18741" s="32">
        <v>2018</v>
      </c>
      <c r="B18741" s="32">
        <v>4041</v>
      </c>
      <c r="C18741" s="33" t="s">
        <v>363</v>
      </c>
      <c r="D18741" s="33" t="s">
        <v>354</v>
      </c>
      <c r="E18741" s="34">
        <v>59142</v>
      </c>
      <c r="F18741" s="35">
        <v>17.899999999999999</v>
      </c>
      <c r="G18741" s="34">
        <v>204.6</v>
      </c>
    </row>
    <row r="18742" spans="1:7">
      <c r="A18742" s="32">
        <v>2018</v>
      </c>
      <c r="B18742" s="32">
        <v>4041</v>
      </c>
      <c r="C18742" s="33" t="s">
        <v>363</v>
      </c>
      <c r="D18742" s="33" t="s">
        <v>354</v>
      </c>
      <c r="E18742" s="34">
        <v>13591</v>
      </c>
      <c r="F18742" s="35">
        <v>17.600000000000001</v>
      </c>
      <c r="G18742" s="34">
        <v>207.1</v>
      </c>
    </row>
    <row r="18743" spans="1:7">
      <c r="A18743" s="32">
        <v>2018</v>
      </c>
      <c r="B18743" s="32">
        <v>4041</v>
      </c>
      <c r="C18743" s="33" t="s">
        <v>563</v>
      </c>
      <c r="D18743" s="33" t="s">
        <v>564</v>
      </c>
      <c r="E18743" s="34">
        <v>46880</v>
      </c>
      <c r="F18743" s="35">
        <v>1.0609999999999999</v>
      </c>
      <c r="G18743" s="34">
        <v>325</v>
      </c>
    </row>
    <row r="18744" spans="1:7">
      <c r="A18744" s="32">
        <v>2018</v>
      </c>
      <c r="B18744" s="32">
        <v>4042</v>
      </c>
      <c r="C18744" s="33" t="s">
        <v>563</v>
      </c>
      <c r="D18744" s="33" t="s">
        <v>564</v>
      </c>
      <c r="E18744" s="34">
        <v>453803</v>
      </c>
      <c r="F18744" s="35">
        <v>1.07</v>
      </c>
      <c r="G18744" s="34">
        <v>379</v>
      </c>
    </row>
    <row r="18745" spans="1:7">
      <c r="A18745" s="32">
        <v>2018</v>
      </c>
      <c r="B18745" s="32">
        <v>4050</v>
      </c>
      <c r="C18745" s="33" t="s">
        <v>363</v>
      </c>
      <c r="D18745" s="33" t="s">
        <v>354</v>
      </c>
      <c r="E18745" s="34">
        <v>106713</v>
      </c>
      <c r="F18745" s="35">
        <v>16.768000000000001</v>
      </c>
      <c r="G18745" s="34">
        <v>260.60000000000002</v>
      </c>
    </row>
    <row r="18746" spans="1:7">
      <c r="A18746" s="32">
        <v>2018</v>
      </c>
      <c r="B18746" s="32">
        <v>4050</v>
      </c>
      <c r="C18746" s="33" t="s">
        <v>363</v>
      </c>
      <c r="D18746" s="33" t="s">
        <v>354</v>
      </c>
      <c r="E18746" s="34">
        <v>15198</v>
      </c>
      <c r="F18746" s="35">
        <v>16.512</v>
      </c>
      <c r="G18746" s="34">
        <v>235.8</v>
      </c>
    </row>
    <row r="18747" spans="1:7">
      <c r="A18747" s="32">
        <v>2018</v>
      </c>
      <c r="B18747" s="32">
        <v>4050</v>
      </c>
      <c r="C18747" s="33" t="s">
        <v>363</v>
      </c>
      <c r="D18747" s="33" t="s">
        <v>354</v>
      </c>
      <c r="E18747" s="34">
        <v>105397</v>
      </c>
      <c r="F18747" s="35">
        <v>17.808</v>
      </c>
      <c r="G18747" s="34">
        <v>230.4</v>
      </c>
    </row>
    <row r="18748" spans="1:7">
      <c r="A18748" s="32">
        <v>2018</v>
      </c>
      <c r="B18748" s="32">
        <v>4072</v>
      </c>
      <c r="C18748" s="33" t="s">
        <v>363</v>
      </c>
      <c r="D18748" s="33" t="s">
        <v>354</v>
      </c>
      <c r="E18748" s="34">
        <v>13479</v>
      </c>
      <c r="F18748" s="35">
        <v>17.350000000000001</v>
      </c>
      <c r="G18748" s="34">
        <v>285.3</v>
      </c>
    </row>
    <row r="18749" spans="1:7">
      <c r="A18749" s="32">
        <v>2018</v>
      </c>
      <c r="B18749" s="32">
        <v>4072</v>
      </c>
      <c r="C18749" s="33" t="s">
        <v>563</v>
      </c>
      <c r="D18749" s="33" t="s">
        <v>564</v>
      </c>
      <c r="E18749" s="34">
        <v>331570</v>
      </c>
      <c r="F18749" s="35">
        <v>1.05</v>
      </c>
      <c r="G18749" s="34">
        <v>281.7</v>
      </c>
    </row>
    <row r="18750" spans="1:7">
      <c r="A18750" s="32">
        <v>2018</v>
      </c>
      <c r="B18750" s="32">
        <v>4078</v>
      </c>
      <c r="C18750" s="33" t="s">
        <v>363</v>
      </c>
      <c r="D18750" s="33" t="s">
        <v>354</v>
      </c>
      <c r="E18750" s="34">
        <v>117822</v>
      </c>
      <c r="F18750" s="35">
        <v>17.86</v>
      </c>
      <c r="G18750" s="34">
        <v>230.3</v>
      </c>
    </row>
    <row r="18751" spans="1:7">
      <c r="A18751" s="32">
        <v>2018</v>
      </c>
      <c r="B18751" s="32">
        <v>4078</v>
      </c>
      <c r="C18751" s="33" t="s">
        <v>363</v>
      </c>
      <c r="D18751" s="33" t="s">
        <v>354</v>
      </c>
      <c r="E18751" s="34">
        <v>84126</v>
      </c>
      <c r="F18751" s="35">
        <v>17.61</v>
      </c>
      <c r="G18751" s="34">
        <v>260.3</v>
      </c>
    </row>
    <row r="18752" spans="1:7">
      <c r="A18752" s="32">
        <v>2018</v>
      </c>
      <c r="B18752" s="32">
        <v>4078</v>
      </c>
      <c r="C18752" s="33" t="s">
        <v>563</v>
      </c>
      <c r="D18752" s="33" t="s">
        <v>564</v>
      </c>
      <c r="E18752" s="34">
        <v>33385</v>
      </c>
      <c r="F18752" s="35">
        <v>1.03</v>
      </c>
      <c r="G18752" s="34">
        <v>287.2</v>
      </c>
    </row>
    <row r="18753" spans="1:7">
      <c r="A18753" s="32">
        <v>2018</v>
      </c>
      <c r="B18753" s="32">
        <v>4125</v>
      </c>
      <c r="C18753" s="33" t="s">
        <v>563</v>
      </c>
      <c r="D18753" s="33" t="s">
        <v>564</v>
      </c>
      <c r="E18753" s="34">
        <v>1376</v>
      </c>
      <c r="F18753" s="35">
        <v>1</v>
      </c>
      <c r="G18753" s="34">
        <v>483.5</v>
      </c>
    </row>
    <row r="18754" spans="1:7">
      <c r="A18754" s="32">
        <v>2018</v>
      </c>
      <c r="B18754" s="32">
        <v>4125</v>
      </c>
      <c r="C18754" s="33" t="s">
        <v>568</v>
      </c>
      <c r="D18754" s="33" t="s">
        <v>569</v>
      </c>
      <c r="E18754" s="34">
        <v>5561</v>
      </c>
      <c r="F18754" s="35">
        <v>27.6</v>
      </c>
      <c r="G18754" s="34">
        <v>175.2</v>
      </c>
    </row>
    <row r="18755" spans="1:7">
      <c r="A18755" s="32">
        <v>2018</v>
      </c>
      <c r="B18755" s="32">
        <v>4143</v>
      </c>
      <c r="C18755" s="33" t="s">
        <v>363</v>
      </c>
      <c r="D18755" s="33" t="s">
        <v>354</v>
      </c>
      <c r="E18755" s="34">
        <v>5124</v>
      </c>
      <c r="F18755" s="35">
        <v>17.64</v>
      </c>
      <c r="G18755" s="34">
        <v>266</v>
      </c>
    </row>
    <row r="18756" spans="1:7">
      <c r="A18756" s="32">
        <v>2018</v>
      </c>
      <c r="B18756" s="32">
        <v>4143</v>
      </c>
      <c r="C18756" s="33" t="s">
        <v>363</v>
      </c>
      <c r="D18756" s="33" t="s">
        <v>354</v>
      </c>
      <c r="E18756" s="34">
        <v>10068</v>
      </c>
      <c r="F18756" s="35">
        <v>17.916</v>
      </c>
      <c r="G18756" s="34">
        <v>246</v>
      </c>
    </row>
    <row r="18757" spans="1:7">
      <c r="A18757" s="32">
        <v>2018</v>
      </c>
      <c r="B18757" s="32">
        <v>4143</v>
      </c>
      <c r="C18757" s="33" t="s">
        <v>363</v>
      </c>
      <c r="D18757" s="33" t="s">
        <v>354</v>
      </c>
      <c r="E18757" s="34">
        <v>28645</v>
      </c>
      <c r="F18757" s="35">
        <v>17.638000000000002</v>
      </c>
      <c r="G18757" s="34">
        <v>255</v>
      </c>
    </row>
    <row r="18758" spans="1:7">
      <c r="A18758" s="32">
        <v>2018</v>
      </c>
      <c r="B18758" s="32">
        <v>4143</v>
      </c>
      <c r="C18758" s="33" t="s">
        <v>363</v>
      </c>
      <c r="D18758" s="33" t="s">
        <v>354</v>
      </c>
      <c r="E18758" s="34">
        <v>29139</v>
      </c>
      <c r="F18758" s="35">
        <v>17.834</v>
      </c>
      <c r="G18758" s="34">
        <v>254</v>
      </c>
    </row>
    <row r="18759" spans="1:7">
      <c r="A18759" s="32">
        <v>2018</v>
      </c>
      <c r="B18759" s="32">
        <v>4143</v>
      </c>
      <c r="C18759" s="33" t="s">
        <v>363</v>
      </c>
      <c r="D18759" s="33" t="s">
        <v>354</v>
      </c>
      <c r="E18759" s="34">
        <v>29267</v>
      </c>
      <c r="F18759" s="35">
        <v>17.658000000000001</v>
      </c>
      <c r="G18759" s="34">
        <v>254</v>
      </c>
    </row>
    <row r="18760" spans="1:7">
      <c r="A18760" s="32">
        <v>2018</v>
      </c>
      <c r="B18760" s="32">
        <v>4158</v>
      </c>
      <c r="C18760" s="33" t="s">
        <v>565</v>
      </c>
      <c r="D18760" s="33" t="s">
        <v>566</v>
      </c>
      <c r="E18760" s="34">
        <v>762</v>
      </c>
      <c r="F18760" s="35">
        <v>5.88</v>
      </c>
      <c r="G18760" s="34">
        <v>1766.4</v>
      </c>
    </row>
    <row r="18761" spans="1:7">
      <c r="A18761" s="32">
        <v>2018</v>
      </c>
      <c r="B18761" s="32">
        <v>4158</v>
      </c>
      <c r="C18761" s="33" t="s">
        <v>363</v>
      </c>
      <c r="D18761" s="33" t="s">
        <v>354</v>
      </c>
      <c r="E18761" s="34">
        <v>95350</v>
      </c>
      <c r="F18761" s="35">
        <v>16.806000000000001</v>
      </c>
      <c r="G18761" s="34">
        <v>108.4</v>
      </c>
    </row>
    <row r="18762" spans="1:7">
      <c r="A18762" s="32">
        <v>2018</v>
      </c>
      <c r="B18762" s="32">
        <v>4158</v>
      </c>
      <c r="C18762" s="33" t="s">
        <v>363</v>
      </c>
      <c r="D18762" s="33" t="s">
        <v>354</v>
      </c>
      <c r="E18762" s="34">
        <v>144551</v>
      </c>
      <c r="F18762" s="35">
        <v>16.059999999999999</v>
      </c>
      <c r="G18762" s="34">
        <v>92.9</v>
      </c>
    </row>
    <row r="18763" spans="1:7">
      <c r="A18763" s="32">
        <v>2018</v>
      </c>
      <c r="B18763" s="32">
        <v>4162</v>
      </c>
      <c r="C18763" s="33" t="s">
        <v>363</v>
      </c>
      <c r="D18763" s="33" t="s">
        <v>354</v>
      </c>
      <c r="E18763" s="34">
        <v>196563</v>
      </c>
      <c r="F18763" s="35">
        <v>19.827999999999999</v>
      </c>
      <c r="G18763" s="34">
        <v>169.1</v>
      </c>
    </row>
    <row r="18764" spans="1:7">
      <c r="A18764" s="32">
        <v>2018</v>
      </c>
      <c r="B18764" s="32">
        <v>4162</v>
      </c>
      <c r="C18764" s="33" t="s">
        <v>563</v>
      </c>
      <c r="D18764" s="33" t="s">
        <v>564</v>
      </c>
      <c r="E18764" s="34">
        <v>1601</v>
      </c>
      <c r="F18764" s="35">
        <v>1.0469999999999999</v>
      </c>
      <c r="G18764" s="34">
        <v>1394.1</v>
      </c>
    </row>
    <row r="18765" spans="1:7">
      <c r="A18765" s="32">
        <v>2018</v>
      </c>
      <c r="B18765" s="32">
        <v>4271</v>
      </c>
      <c r="C18765" s="33" t="s">
        <v>363</v>
      </c>
      <c r="D18765" s="33" t="s">
        <v>354</v>
      </c>
      <c r="E18765" s="34">
        <v>14920</v>
      </c>
      <c r="F18765" s="35">
        <v>17.904</v>
      </c>
      <c r="G18765" s="34">
        <v>235</v>
      </c>
    </row>
    <row r="18766" spans="1:7">
      <c r="A18766" s="32">
        <v>2018</v>
      </c>
      <c r="B18766" s="32">
        <v>4271</v>
      </c>
      <c r="C18766" s="33" t="s">
        <v>363</v>
      </c>
      <c r="D18766" s="33" t="s">
        <v>354</v>
      </c>
      <c r="E18766" s="34">
        <v>74476</v>
      </c>
      <c r="F18766" s="35">
        <v>17.606000000000002</v>
      </c>
      <c r="G18766" s="34">
        <v>246</v>
      </c>
    </row>
    <row r="18767" spans="1:7">
      <c r="A18767" s="32">
        <v>2018</v>
      </c>
      <c r="B18767" s="32">
        <v>4271</v>
      </c>
      <c r="C18767" s="33" t="s">
        <v>363</v>
      </c>
      <c r="D18767" s="33" t="s">
        <v>354</v>
      </c>
      <c r="E18767" s="34">
        <v>29655</v>
      </c>
      <c r="F18767" s="35">
        <v>17.96</v>
      </c>
      <c r="G18767" s="34">
        <v>242</v>
      </c>
    </row>
    <row r="18768" spans="1:7">
      <c r="A18768" s="32">
        <v>2018</v>
      </c>
      <c r="B18768" s="32">
        <v>4271</v>
      </c>
      <c r="C18768" s="33" t="s">
        <v>363</v>
      </c>
      <c r="D18768" s="33" t="s">
        <v>354</v>
      </c>
      <c r="E18768" s="34">
        <v>14919</v>
      </c>
      <c r="F18768" s="35">
        <v>17.728000000000002</v>
      </c>
      <c r="G18768" s="34">
        <v>243</v>
      </c>
    </row>
    <row r="18769" spans="1:7">
      <c r="A18769" s="32">
        <v>2018</v>
      </c>
      <c r="B18769" s="32">
        <v>4937</v>
      </c>
      <c r="C18769" s="33" t="s">
        <v>563</v>
      </c>
      <c r="D18769" s="33" t="s">
        <v>564</v>
      </c>
      <c r="E18769" s="34">
        <v>1351679</v>
      </c>
      <c r="F18769" s="35">
        <v>1.03</v>
      </c>
      <c r="G18769" s="34">
        <v>306.39999999999998</v>
      </c>
    </row>
    <row r="18770" spans="1:7">
      <c r="A18770" s="32">
        <v>2018</v>
      </c>
      <c r="B18770" s="32">
        <v>4937</v>
      </c>
      <c r="C18770" s="33" t="s">
        <v>563</v>
      </c>
      <c r="D18770" s="33" t="s">
        <v>564</v>
      </c>
      <c r="E18770" s="34">
        <v>52467</v>
      </c>
      <c r="F18770" s="35">
        <v>1.03</v>
      </c>
      <c r="G18770" s="34">
        <v>272.10000000000002</v>
      </c>
    </row>
    <row r="18771" spans="1:7">
      <c r="A18771" s="32">
        <v>2018</v>
      </c>
      <c r="B18771" s="32">
        <v>4937</v>
      </c>
      <c r="C18771" s="33" t="s">
        <v>563</v>
      </c>
      <c r="D18771" s="33" t="s">
        <v>564</v>
      </c>
      <c r="E18771" s="34">
        <v>537842</v>
      </c>
      <c r="F18771" s="35">
        <v>1.03</v>
      </c>
      <c r="G18771" s="34">
        <v>295.7</v>
      </c>
    </row>
    <row r="18772" spans="1:7">
      <c r="A18772" s="32">
        <v>2018</v>
      </c>
      <c r="B18772" s="32">
        <v>4937</v>
      </c>
      <c r="C18772" s="33" t="s">
        <v>563</v>
      </c>
      <c r="D18772" s="33" t="s">
        <v>564</v>
      </c>
      <c r="E18772" s="34">
        <v>481029</v>
      </c>
      <c r="F18772" s="35">
        <v>1.03</v>
      </c>
      <c r="G18772" s="34">
        <v>295.2</v>
      </c>
    </row>
    <row r="18773" spans="1:7">
      <c r="A18773" s="32">
        <v>2018</v>
      </c>
      <c r="B18773" s="32">
        <v>4939</v>
      </c>
      <c r="C18773" s="33" t="s">
        <v>563</v>
      </c>
      <c r="D18773" s="33" t="s">
        <v>564</v>
      </c>
      <c r="E18773" s="34">
        <v>2506885</v>
      </c>
      <c r="F18773" s="35">
        <v>1.01</v>
      </c>
      <c r="G18773" s="34" t="s">
        <v>364</v>
      </c>
    </row>
    <row r="18774" spans="1:7">
      <c r="A18774" s="32">
        <v>2018</v>
      </c>
      <c r="B18774" s="32">
        <v>4940</v>
      </c>
      <c r="C18774" s="33" t="s">
        <v>563</v>
      </c>
      <c r="D18774" s="33" t="s">
        <v>564</v>
      </c>
      <c r="E18774" s="34">
        <v>42525</v>
      </c>
      <c r="F18774" s="35">
        <v>1.02</v>
      </c>
      <c r="G18774" s="34">
        <v>289.5</v>
      </c>
    </row>
    <row r="18775" spans="1:7">
      <c r="A18775" s="32">
        <v>2018</v>
      </c>
      <c r="B18775" s="32">
        <v>4940</v>
      </c>
      <c r="C18775" s="33" t="s">
        <v>563</v>
      </c>
      <c r="D18775" s="33" t="s">
        <v>564</v>
      </c>
      <c r="E18775" s="34">
        <v>30724</v>
      </c>
      <c r="F18775" s="35">
        <v>1.02</v>
      </c>
      <c r="G18775" s="34">
        <v>311.5</v>
      </c>
    </row>
    <row r="18776" spans="1:7">
      <c r="A18776" s="32">
        <v>2018</v>
      </c>
      <c r="B18776" s="32">
        <v>4940</v>
      </c>
      <c r="C18776" s="33" t="s">
        <v>563</v>
      </c>
      <c r="D18776" s="33" t="s">
        <v>564</v>
      </c>
      <c r="E18776" s="34">
        <v>8541</v>
      </c>
      <c r="F18776" s="35">
        <v>1.02</v>
      </c>
      <c r="G18776" s="34">
        <v>315.60000000000002</v>
      </c>
    </row>
    <row r="18777" spans="1:7">
      <c r="A18777" s="32">
        <v>2018</v>
      </c>
      <c r="B18777" s="32">
        <v>4940</v>
      </c>
      <c r="C18777" s="33" t="s">
        <v>563</v>
      </c>
      <c r="D18777" s="33" t="s">
        <v>564</v>
      </c>
      <c r="E18777" s="34">
        <v>4240</v>
      </c>
      <c r="F18777" s="35">
        <v>1.02</v>
      </c>
      <c r="G18777" s="34">
        <v>314.60000000000002</v>
      </c>
    </row>
    <row r="18778" spans="1:7">
      <c r="A18778" s="32">
        <v>2018</v>
      </c>
      <c r="B18778" s="32">
        <v>4940</v>
      </c>
      <c r="C18778" s="33" t="s">
        <v>563</v>
      </c>
      <c r="D18778" s="33" t="s">
        <v>564</v>
      </c>
      <c r="E18778" s="34">
        <v>2564</v>
      </c>
      <c r="F18778" s="35">
        <v>1.02</v>
      </c>
      <c r="G18778" s="34">
        <v>287</v>
      </c>
    </row>
    <row r="18779" spans="1:7">
      <c r="A18779" s="32">
        <v>2018</v>
      </c>
      <c r="B18779" s="32">
        <v>4940</v>
      </c>
      <c r="C18779" s="33" t="s">
        <v>563</v>
      </c>
      <c r="D18779" s="33" t="s">
        <v>564</v>
      </c>
      <c r="E18779" s="34">
        <v>1765</v>
      </c>
      <c r="F18779" s="35">
        <v>1.02</v>
      </c>
      <c r="G18779" s="34">
        <v>320</v>
      </c>
    </row>
    <row r="18780" spans="1:7">
      <c r="A18780" s="32">
        <v>2018</v>
      </c>
      <c r="B18780" s="32">
        <v>4940</v>
      </c>
      <c r="C18780" s="33" t="s">
        <v>563</v>
      </c>
      <c r="D18780" s="33" t="s">
        <v>564</v>
      </c>
      <c r="E18780" s="34">
        <v>44726</v>
      </c>
      <c r="F18780" s="35">
        <v>1.02</v>
      </c>
      <c r="G18780" s="34">
        <v>300.10000000000002</v>
      </c>
    </row>
    <row r="18781" spans="1:7">
      <c r="A18781" s="32">
        <v>2018</v>
      </c>
      <c r="B18781" s="32">
        <v>4940</v>
      </c>
      <c r="C18781" s="33" t="s">
        <v>563</v>
      </c>
      <c r="D18781" s="33" t="s">
        <v>564</v>
      </c>
      <c r="E18781" s="34">
        <v>431033</v>
      </c>
      <c r="F18781" s="35">
        <v>1.02</v>
      </c>
      <c r="G18781" s="34">
        <v>304.60000000000002</v>
      </c>
    </row>
    <row r="18782" spans="1:7">
      <c r="A18782" s="32">
        <v>2018</v>
      </c>
      <c r="B18782" s="32">
        <v>4940</v>
      </c>
      <c r="C18782" s="33" t="s">
        <v>563</v>
      </c>
      <c r="D18782" s="33" t="s">
        <v>564</v>
      </c>
      <c r="E18782" s="34">
        <v>59189</v>
      </c>
      <c r="F18782" s="35">
        <v>1.02</v>
      </c>
      <c r="G18782" s="34">
        <v>311.7</v>
      </c>
    </row>
    <row r="18783" spans="1:7">
      <c r="A18783" s="32">
        <v>2018</v>
      </c>
      <c r="B18783" s="32">
        <v>4940</v>
      </c>
      <c r="C18783" s="33" t="s">
        <v>563</v>
      </c>
      <c r="D18783" s="33" t="s">
        <v>564</v>
      </c>
      <c r="E18783" s="34">
        <v>59808</v>
      </c>
      <c r="F18783" s="35">
        <v>1.02</v>
      </c>
      <c r="G18783" s="34">
        <v>312.10000000000002</v>
      </c>
    </row>
    <row r="18784" spans="1:7">
      <c r="A18784" s="32">
        <v>2018</v>
      </c>
      <c r="B18784" s="32">
        <v>4940</v>
      </c>
      <c r="C18784" s="33" t="s">
        <v>563</v>
      </c>
      <c r="D18784" s="33" t="s">
        <v>564</v>
      </c>
      <c r="E18784" s="34">
        <v>108934</v>
      </c>
      <c r="F18784" s="35">
        <v>1.02</v>
      </c>
      <c r="G18784" s="34">
        <v>263.8</v>
      </c>
    </row>
    <row r="18785" spans="1:7">
      <c r="A18785" s="32">
        <v>2018</v>
      </c>
      <c r="B18785" s="32">
        <v>4940</v>
      </c>
      <c r="C18785" s="33" t="s">
        <v>563</v>
      </c>
      <c r="D18785" s="33" t="s">
        <v>564</v>
      </c>
      <c r="E18785" s="34">
        <v>135408</v>
      </c>
      <c r="F18785" s="35">
        <v>1.02</v>
      </c>
      <c r="G18785" s="34">
        <v>296.89999999999998</v>
      </c>
    </row>
    <row r="18786" spans="1:7">
      <c r="A18786" s="32">
        <v>2018</v>
      </c>
      <c r="B18786" s="32">
        <v>4940</v>
      </c>
      <c r="C18786" s="33" t="s">
        <v>563</v>
      </c>
      <c r="D18786" s="33" t="s">
        <v>564</v>
      </c>
      <c r="E18786" s="34">
        <v>164275</v>
      </c>
      <c r="F18786" s="35">
        <v>1.02</v>
      </c>
      <c r="G18786" s="34">
        <v>287.2</v>
      </c>
    </row>
    <row r="18787" spans="1:7">
      <c r="A18787" s="32">
        <v>2018</v>
      </c>
      <c r="B18787" s="32">
        <v>4940</v>
      </c>
      <c r="C18787" s="33" t="s">
        <v>563</v>
      </c>
      <c r="D18787" s="33" t="s">
        <v>564</v>
      </c>
      <c r="E18787" s="34">
        <v>215999</v>
      </c>
      <c r="F18787" s="35">
        <v>1.02</v>
      </c>
      <c r="G18787" s="34">
        <v>297.60000000000002</v>
      </c>
    </row>
    <row r="18788" spans="1:7">
      <c r="A18788" s="32">
        <v>2018</v>
      </c>
      <c r="B18788" s="32">
        <v>4940</v>
      </c>
      <c r="C18788" s="33" t="s">
        <v>563</v>
      </c>
      <c r="D18788" s="33" t="s">
        <v>564</v>
      </c>
      <c r="E18788" s="34">
        <v>232664</v>
      </c>
      <c r="F18788" s="35">
        <v>1.02</v>
      </c>
      <c r="G18788" s="34">
        <v>307.2</v>
      </c>
    </row>
    <row r="18789" spans="1:7">
      <c r="A18789" s="32">
        <v>2018</v>
      </c>
      <c r="B18789" s="32">
        <v>4940</v>
      </c>
      <c r="C18789" s="33" t="s">
        <v>563</v>
      </c>
      <c r="D18789" s="33" t="s">
        <v>564</v>
      </c>
      <c r="E18789" s="34">
        <v>259067</v>
      </c>
      <c r="F18789" s="35">
        <v>1.02</v>
      </c>
      <c r="G18789" s="34">
        <v>295.10000000000002</v>
      </c>
    </row>
    <row r="18790" spans="1:7">
      <c r="A18790" s="32">
        <v>2018</v>
      </c>
      <c r="B18790" s="32">
        <v>4940</v>
      </c>
      <c r="C18790" s="33" t="s">
        <v>563</v>
      </c>
      <c r="D18790" s="33" t="s">
        <v>564</v>
      </c>
      <c r="E18790" s="34">
        <v>314135</v>
      </c>
      <c r="F18790" s="35">
        <v>1.02</v>
      </c>
      <c r="G18790" s="34">
        <v>300.3</v>
      </c>
    </row>
    <row r="18791" spans="1:7">
      <c r="A18791" s="32">
        <v>2018</v>
      </c>
      <c r="B18791" s="32">
        <v>4941</v>
      </c>
      <c r="C18791" s="33" t="s">
        <v>353</v>
      </c>
      <c r="D18791" s="33" t="s">
        <v>354</v>
      </c>
      <c r="E18791" s="34">
        <v>648117</v>
      </c>
      <c r="F18791" s="35">
        <v>21.6</v>
      </c>
      <c r="G18791" s="34">
        <v>273.39999999999998</v>
      </c>
    </row>
    <row r="18792" spans="1:7">
      <c r="A18792" s="32">
        <v>2018</v>
      </c>
      <c r="B18792" s="32">
        <v>4941</v>
      </c>
      <c r="C18792" s="33" t="s">
        <v>565</v>
      </c>
      <c r="D18792" s="33" t="s">
        <v>566</v>
      </c>
      <c r="E18792" s="34">
        <v>4945</v>
      </c>
      <c r="F18792" s="35">
        <v>5.8</v>
      </c>
      <c r="G18792" s="34">
        <v>1572.2</v>
      </c>
    </row>
    <row r="18793" spans="1:7">
      <c r="A18793" s="32">
        <v>2018</v>
      </c>
      <c r="B18793" s="32">
        <v>5083</v>
      </c>
      <c r="C18793" s="33" t="s">
        <v>563</v>
      </c>
      <c r="D18793" s="33" t="s">
        <v>564</v>
      </c>
      <c r="E18793" s="34">
        <v>11402</v>
      </c>
      <c r="F18793" s="35">
        <v>1.036</v>
      </c>
      <c r="G18793" s="34" t="s">
        <v>364</v>
      </c>
    </row>
    <row r="18794" spans="1:7">
      <c r="A18794" s="32">
        <v>2018</v>
      </c>
      <c r="B18794" s="32">
        <v>6002</v>
      </c>
      <c r="C18794" s="33" t="s">
        <v>363</v>
      </c>
      <c r="D18794" s="33" t="s">
        <v>354</v>
      </c>
      <c r="E18794" s="34">
        <v>80011</v>
      </c>
      <c r="F18794" s="35">
        <v>17.577999999999999</v>
      </c>
      <c r="G18794" s="34">
        <v>190.8</v>
      </c>
    </row>
    <row r="18795" spans="1:7">
      <c r="A18795" s="32">
        <v>2018</v>
      </c>
      <c r="B18795" s="32">
        <v>6002</v>
      </c>
      <c r="C18795" s="33" t="s">
        <v>363</v>
      </c>
      <c r="D18795" s="33" t="s">
        <v>354</v>
      </c>
      <c r="E18795" s="34">
        <v>32097</v>
      </c>
      <c r="F18795" s="35">
        <v>17.515999999999998</v>
      </c>
      <c r="G18795" s="34">
        <v>183.3</v>
      </c>
    </row>
    <row r="18796" spans="1:7">
      <c r="A18796" s="32">
        <v>2018</v>
      </c>
      <c r="B18796" s="32">
        <v>6002</v>
      </c>
      <c r="C18796" s="33" t="s">
        <v>363</v>
      </c>
      <c r="D18796" s="33" t="s">
        <v>354</v>
      </c>
      <c r="E18796" s="34">
        <v>208351</v>
      </c>
      <c r="F18796" s="35">
        <v>17.841999999999999</v>
      </c>
      <c r="G18796" s="34">
        <v>190.9</v>
      </c>
    </row>
    <row r="18797" spans="1:7">
      <c r="A18797" s="32">
        <v>2018</v>
      </c>
      <c r="B18797" s="32">
        <v>6002</v>
      </c>
      <c r="C18797" s="33" t="s">
        <v>363</v>
      </c>
      <c r="D18797" s="33" t="s">
        <v>354</v>
      </c>
      <c r="E18797" s="34">
        <v>63524</v>
      </c>
      <c r="F18797" s="35">
        <v>17.504000000000001</v>
      </c>
      <c r="G18797" s="34">
        <v>168.5</v>
      </c>
    </row>
    <row r="18798" spans="1:7">
      <c r="A18798" s="32">
        <v>2018</v>
      </c>
      <c r="B18798" s="32">
        <v>6002</v>
      </c>
      <c r="C18798" s="33" t="s">
        <v>363</v>
      </c>
      <c r="D18798" s="33" t="s">
        <v>354</v>
      </c>
      <c r="E18798" s="34">
        <v>63960</v>
      </c>
      <c r="F18798" s="35">
        <v>17.641999999999999</v>
      </c>
      <c r="G18798" s="34">
        <v>174.5</v>
      </c>
    </row>
    <row r="18799" spans="1:7">
      <c r="A18799" s="32">
        <v>2018</v>
      </c>
      <c r="B18799" s="32">
        <v>6002</v>
      </c>
      <c r="C18799" s="33" t="s">
        <v>363</v>
      </c>
      <c r="D18799" s="33" t="s">
        <v>354</v>
      </c>
      <c r="E18799" s="34">
        <v>112291</v>
      </c>
      <c r="F18799" s="35">
        <v>17.658000000000001</v>
      </c>
      <c r="G18799" s="34">
        <v>170.8</v>
      </c>
    </row>
    <row r="18800" spans="1:7">
      <c r="A18800" s="32">
        <v>2018</v>
      </c>
      <c r="B18800" s="32">
        <v>6002</v>
      </c>
      <c r="C18800" s="33" t="s">
        <v>363</v>
      </c>
      <c r="D18800" s="33" t="s">
        <v>354</v>
      </c>
      <c r="E18800" s="34">
        <v>256921</v>
      </c>
      <c r="F18800" s="35">
        <v>17.494</v>
      </c>
      <c r="G18800" s="34">
        <v>169.9</v>
      </c>
    </row>
    <row r="18801" spans="1:7">
      <c r="A18801" s="32">
        <v>2018</v>
      </c>
      <c r="B18801" s="32">
        <v>6002</v>
      </c>
      <c r="C18801" s="33" t="s">
        <v>563</v>
      </c>
      <c r="D18801" s="33" t="s">
        <v>564</v>
      </c>
      <c r="E18801" s="34">
        <v>126929</v>
      </c>
      <c r="F18801" s="35">
        <v>1.008</v>
      </c>
      <c r="G18801" s="34">
        <v>348.3</v>
      </c>
    </row>
    <row r="18802" spans="1:7">
      <c r="A18802" s="32">
        <v>2018</v>
      </c>
      <c r="B18802" s="32">
        <v>6004</v>
      </c>
      <c r="C18802" s="33" t="s">
        <v>563</v>
      </c>
      <c r="D18802" s="33" t="s">
        <v>564</v>
      </c>
      <c r="E18802" s="34">
        <v>8104</v>
      </c>
      <c r="F18802" s="35">
        <v>1.06</v>
      </c>
      <c r="G18802" s="34" t="s">
        <v>364</v>
      </c>
    </row>
    <row r="18803" spans="1:7">
      <c r="A18803" s="32">
        <v>2018</v>
      </c>
      <c r="B18803" s="32">
        <v>6004</v>
      </c>
      <c r="C18803" s="33" t="s">
        <v>353</v>
      </c>
      <c r="D18803" s="33" t="s">
        <v>354</v>
      </c>
      <c r="E18803" s="34">
        <v>128830</v>
      </c>
      <c r="F18803" s="35">
        <v>25.277000000000001</v>
      </c>
      <c r="G18803" s="34" t="s">
        <v>364</v>
      </c>
    </row>
    <row r="18804" spans="1:7">
      <c r="A18804" s="32">
        <v>2018</v>
      </c>
      <c r="B18804" s="32">
        <v>6004</v>
      </c>
      <c r="C18804" s="33" t="s">
        <v>353</v>
      </c>
      <c r="D18804" s="33" t="s">
        <v>354</v>
      </c>
      <c r="E18804" s="34">
        <v>40523</v>
      </c>
      <c r="F18804" s="35">
        <v>25.175999999999998</v>
      </c>
      <c r="G18804" s="34" t="s">
        <v>364</v>
      </c>
    </row>
    <row r="18805" spans="1:7">
      <c r="A18805" s="32">
        <v>2018</v>
      </c>
      <c r="B18805" s="32">
        <v>6004</v>
      </c>
      <c r="C18805" s="33" t="s">
        <v>353</v>
      </c>
      <c r="D18805" s="33" t="s">
        <v>354</v>
      </c>
      <c r="E18805" s="34">
        <v>112185</v>
      </c>
      <c r="F18805" s="35">
        <v>25.09</v>
      </c>
      <c r="G18805" s="34" t="s">
        <v>364</v>
      </c>
    </row>
    <row r="18806" spans="1:7">
      <c r="A18806" s="32">
        <v>2018</v>
      </c>
      <c r="B18806" s="32">
        <v>6009</v>
      </c>
      <c r="C18806" s="33" t="s">
        <v>363</v>
      </c>
      <c r="D18806" s="33" t="s">
        <v>354</v>
      </c>
      <c r="E18806" s="34">
        <v>63233</v>
      </c>
      <c r="F18806" s="35">
        <v>17.760000000000002</v>
      </c>
      <c r="G18806" s="34">
        <v>207.3</v>
      </c>
    </row>
    <row r="18807" spans="1:7">
      <c r="A18807" s="32">
        <v>2018</v>
      </c>
      <c r="B18807" s="32">
        <v>6009</v>
      </c>
      <c r="C18807" s="33" t="s">
        <v>363</v>
      </c>
      <c r="D18807" s="33" t="s">
        <v>354</v>
      </c>
      <c r="E18807" s="34">
        <v>82634</v>
      </c>
      <c r="F18807" s="35">
        <v>17.87</v>
      </c>
      <c r="G18807" s="34">
        <v>204.9</v>
      </c>
    </row>
    <row r="18808" spans="1:7">
      <c r="A18808" s="32">
        <v>2018</v>
      </c>
      <c r="B18808" s="32">
        <v>6009</v>
      </c>
      <c r="C18808" s="33" t="s">
        <v>363</v>
      </c>
      <c r="D18808" s="33" t="s">
        <v>354</v>
      </c>
      <c r="E18808" s="34">
        <v>113924</v>
      </c>
      <c r="F18808" s="35">
        <v>16.82</v>
      </c>
      <c r="G18808" s="34">
        <v>197.5</v>
      </c>
    </row>
    <row r="18809" spans="1:7">
      <c r="A18809" s="32">
        <v>2018</v>
      </c>
      <c r="B18809" s="32">
        <v>6009</v>
      </c>
      <c r="C18809" s="33" t="s">
        <v>363</v>
      </c>
      <c r="D18809" s="33" t="s">
        <v>354</v>
      </c>
      <c r="E18809" s="34">
        <v>49235</v>
      </c>
      <c r="F18809" s="35">
        <v>17.13</v>
      </c>
      <c r="G18809" s="34">
        <v>197.6</v>
      </c>
    </row>
    <row r="18810" spans="1:7">
      <c r="A18810" s="32">
        <v>2018</v>
      </c>
      <c r="B18810" s="32">
        <v>6009</v>
      </c>
      <c r="C18810" s="33" t="s">
        <v>363</v>
      </c>
      <c r="D18810" s="33" t="s">
        <v>354</v>
      </c>
      <c r="E18810" s="34">
        <v>32564</v>
      </c>
      <c r="F18810" s="35">
        <v>17.87</v>
      </c>
      <c r="G18810" s="34">
        <v>203.1</v>
      </c>
    </row>
    <row r="18811" spans="1:7">
      <c r="A18811" s="32">
        <v>2018</v>
      </c>
      <c r="B18811" s="32">
        <v>6009</v>
      </c>
      <c r="C18811" s="33" t="s">
        <v>363</v>
      </c>
      <c r="D18811" s="33" t="s">
        <v>354</v>
      </c>
      <c r="E18811" s="34">
        <v>62768</v>
      </c>
      <c r="F18811" s="35">
        <v>17.579999999999998</v>
      </c>
      <c r="G18811" s="34">
        <v>209.2</v>
      </c>
    </row>
    <row r="18812" spans="1:7">
      <c r="A18812" s="32">
        <v>2018</v>
      </c>
      <c r="B18812" s="32">
        <v>6009</v>
      </c>
      <c r="C18812" s="33" t="s">
        <v>363</v>
      </c>
      <c r="D18812" s="33" t="s">
        <v>354</v>
      </c>
      <c r="E18812" s="34">
        <v>32785</v>
      </c>
      <c r="F18812" s="35">
        <v>17.03</v>
      </c>
      <c r="G18812" s="34">
        <v>198</v>
      </c>
    </row>
    <row r="18813" spans="1:7">
      <c r="A18813" s="32">
        <v>2018</v>
      </c>
      <c r="B18813" s="32">
        <v>6016</v>
      </c>
      <c r="C18813" s="33" t="s">
        <v>363</v>
      </c>
      <c r="D18813" s="33" t="s">
        <v>354</v>
      </c>
      <c r="E18813" s="34">
        <v>32899</v>
      </c>
      <c r="F18813" s="35">
        <v>18.079999999999998</v>
      </c>
      <c r="G18813" s="34" t="s">
        <v>364</v>
      </c>
    </row>
    <row r="18814" spans="1:7">
      <c r="A18814" s="32">
        <v>2018</v>
      </c>
      <c r="B18814" s="32">
        <v>6016</v>
      </c>
      <c r="C18814" s="33" t="s">
        <v>565</v>
      </c>
      <c r="D18814" s="33" t="s">
        <v>566</v>
      </c>
      <c r="E18814" s="34">
        <v>171</v>
      </c>
      <c r="F18814" s="35">
        <v>5.8</v>
      </c>
      <c r="G18814" s="34" t="s">
        <v>364</v>
      </c>
    </row>
    <row r="18815" spans="1:7">
      <c r="A18815" s="32">
        <v>2018</v>
      </c>
      <c r="B18815" s="32">
        <v>6017</v>
      </c>
      <c r="C18815" s="33" t="s">
        <v>363</v>
      </c>
      <c r="D18815" s="33" t="s">
        <v>354</v>
      </c>
      <c r="E18815" s="34">
        <v>132822</v>
      </c>
      <c r="F18815" s="35">
        <v>17.600000000000001</v>
      </c>
      <c r="G18815" s="34" t="s">
        <v>364</v>
      </c>
    </row>
    <row r="18816" spans="1:7">
      <c r="A18816" s="32">
        <v>2018</v>
      </c>
      <c r="B18816" s="32">
        <v>6017</v>
      </c>
      <c r="C18816" s="33" t="s">
        <v>565</v>
      </c>
      <c r="D18816" s="33" t="s">
        <v>566</v>
      </c>
      <c r="E18816" s="34">
        <v>884</v>
      </c>
      <c r="F18816" s="35">
        <v>5.8</v>
      </c>
      <c r="G18816" s="34" t="s">
        <v>364</v>
      </c>
    </row>
    <row r="18817" spans="1:7">
      <c r="A18817" s="32">
        <v>2018</v>
      </c>
      <c r="B18817" s="32">
        <v>6018</v>
      </c>
      <c r="C18817" s="33" t="s">
        <v>565</v>
      </c>
      <c r="D18817" s="33" t="s">
        <v>566</v>
      </c>
      <c r="E18817" s="34">
        <v>2348</v>
      </c>
      <c r="F18817" s="35">
        <v>5.84</v>
      </c>
      <c r="G18817" s="34">
        <v>1680.5</v>
      </c>
    </row>
    <row r="18818" spans="1:7">
      <c r="A18818" s="32">
        <v>2018</v>
      </c>
      <c r="B18818" s="32">
        <v>6018</v>
      </c>
      <c r="C18818" s="33" t="s">
        <v>353</v>
      </c>
      <c r="D18818" s="33" t="s">
        <v>354</v>
      </c>
      <c r="E18818" s="34">
        <v>3334</v>
      </c>
      <c r="F18818" s="35">
        <v>25.646000000000001</v>
      </c>
      <c r="G18818" s="34">
        <v>194</v>
      </c>
    </row>
    <row r="18819" spans="1:7">
      <c r="A18819" s="32">
        <v>2018</v>
      </c>
      <c r="B18819" s="32">
        <v>6018</v>
      </c>
      <c r="C18819" s="33" t="s">
        <v>353</v>
      </c>
      <c r="D18819" s="33" t="s">
        <v>354</v>
      </c>
      <c r="E18819" s="34">
        <v>79276</v>
      </c>
      <c r="F18819" s="35">
        <v>25.213999999999999</v>
      </c>
      <c r="G18819" s="34">
        <v>184.4</v>
      </c>
    </row>
    <row r="18820" spans="1:7">
      <c r="A18820" s="32">
        <v>2018</v>
      </c>
      <c r="B18820" s="32">
        <v>6018</v>
      </c>
      <c r="C18820" s="33" t="s">
        <v>353</v>
      </c>
      <c r="D18820" s="33" t="s">
        <v>354</v>
      </c>
      <c r="E18820" s="34">
        <v>11850</v>
      </c>
      <c r="F18820" s="35">
        <v>23.01</v>
      </c>
      <c r="G18820" s="34">
        <v>170</v>
      </c>
    </row>
    <row r="18821" spans="1:7">
      <c r="A18821" s="32">
        <v>2018</v>
      </c>
      <c r="B18821" s="32">
        <v>6018</v>
      </c>
      <c r="C18821" s="33" t="s">
        <v>353</v>
      </c>
      <c r="D18821" s="33" t="s">
        <v>354</v>
      </c>
      <c r="E18821" s="34">
        <v>19312</v>
      </c>
      <c r="F18821" s="35">
        <v>22.428000000000001</v>
      </c>
      <c r="G18821" s="34">
        <v>191.8</v>
      </c>
    </row>
    <row r="18822" spans="1:7">
      <c r="A18822" s="32">
        <v>2018</v>
      </c>
      <c r="B18822" s="32">
        <v>6018</v>
      </c>
      <c r="C18822" s="33" t="s">
        <v>353</v>
      </c>
      <c r="D18822" s="33" t="s">
        <v>354</v>
      </c>
      <c r="E18822" s="34">
        <v>7241</v>
      </c>
      <c r="F18822" s="35">
        <v>23.277999999999999</v>
      </c>
      <c r="G18822" s="34">
        <v>196.3</v>
      </c>
    </row>
    <row r="18823" spans="1:7">
      <c r="A18823" s="32">
        <v>2018</v>
      </c>
      <c r="B18823" s="32">
        <v>6019</v>
      </c>
      <c r="C18823" s="33" t="s">
        <v>353</v>
      </c>
      <c r="D18823" s="33" t="s">
        <v>354</v>
      </c>
      <c r="E18823" s="34">
        <v>58126</v>
      </c>
      <c r="F18823" s="35">
        <v>26.1</v>
      </c>
      <c r="G18823" s="34" t="s">
        <v>364</v>
      </c>
    </row>
    <row r="18824" spans="1:7">
      <c r="A18824" s="32">
        <v>2018</v>
      </c>
      <c r="B18824" s="32">
        <v>6019</v>
      </c>
      <c r="C18824" s="33" t="s">
        <v>353</v>
      </c>
      <c r="D18824" s="33" t="s">
        <v>354</v>
      </c>
      <c r="E18824" s="34">
        <v>58476</v>
      </c>
      <c r="F18824" s="35">
        <v>22.08</v>
      </c>
      <c r="G18824" s="34" t="s">
        <v>364</v>
      </c>
    </row>
    <row r="18825" spans="1:7">
      <c r="A18825" s="32">
        <v>2018</v>
      </c>
      <c r="B18825" s="32">
        <v>6019</v>
      </c>
      <c r="C18825" s="33" t="s">
        <v>353</v>
      </c>
      <c r="D18825" s="33" t="s">
        <v>354</v>
      </c>
      <c r="E18825" s="34">
        <v>183120</v>
      </c>
      <c r="F18825" s="35">
        <v>25.19</v>
      </c>
      <c r="G18825" s="34" t="s">
        <v>364</v>
      </c>
    </row>
    <row r="18826" spans="1:7">
      <c r="A18826" s="32">
        <v>2018</v>
      </c>
      <c r="B18826" s="32">
        <v>6019</v>
      </c>
      <c r="C18826" s="33" t="s">
        <v>563</v>
      </c>
      <c r="D18826" s="33" t="s">
        <v>564</v>
      </c>
      <c r="E18826" s="34">
        <v>27317</v>
      </c>
      <c r="F18826" s="35">
        <v>1</v>
      </c>
      <c r="G18826" s="34" t="s">
        <v>364</v>
      </c>
    </row>
    <row r="18827" spans="1:7">
      <c r="A18827" s="32">
        <v>2018</v>
      </c>
      <c r="B18827" s="32">
        <v>6021</v>
      </c>
      <c r="C18827" s="33" t="s">
        <v>363</v>
      </c>
      <c r="D18827" s="33" t="s">
        <v>354</v>
      </c>
      <c r="E18827" s="34">
        <v>134013</v>
      </c>
      <c r="F18827" s="35">
        <v>20.51</v>
      </c>
      <c r="G18827" s="34">
        <v>309.60000000000002</v>
      </c>
    </row>
    <row r="18828" spans="1:7">
      <c r="A18828" s="32">
        <v>2018</v>
      </c>
      <c r="B18828" s="32">
        <v>6021</v>
      </c>
      <c r="C18828" s="33" t="s">
        <v>563</v>
      </c>
      <c r="D18828" s="33" t="s">
        <v>564</v>
      </c>
      <c r="E18828" s="34">
        <v>11474</v>
      </c>
      <c r="F18828" s="35">
        <v>1.0449999999999999</v>
      </c>
      <c r="G18828" s="34">
        <v>312</v>
      </c>
    </row>
    <row r="18829" spans="1:7">
      <c r="A18829" s="32">
        <v>2018</v>
      </c>
      <c r="B18829" s="32">
        <v>6021</v>
      </c>
      <c r="C18829" s="33" t="s">
        <v>363</v>
      </c>
      <c r="D18829" s="33" t="s">
        <v>354</v>
      </c>
      <c r="E18829" s="34">
        <v>189122</v>
      </c>
      <c r="F18829" s="35">
        <v>19.68</v>
      </c>
      <c r="G18829" s="34">
        <v>151.80000000000001</v>
      </c>
    </row>
    <row r="18830" spans="1:7">
      <c r="A18830" s="32">
        <v>2018</v>
      </c>
      <c r="B18830" s="32">
        <v>6030</v>
      </c>
      <c r="C18830" s="33" t="s">
        <v>362</v>
      </c>
      <c r="D18830" s="33" t="s">
        <v>354</v>
      </c>
      <c r="E18830" s="34">
        <v>620863</v>
      </c>
      <c r="F18830" s="35">
        <v>12.3</v>
      </c>
      <c r="G18830" s="34">
        <v>168.7</v>
      </c>
    </row>
    <row r="18831" spans="1:7">
      <c r="A18831" s="32">
        <v>2018</v>
      </c>
      <c r="B18831" s="32">
        <v>6030</v>
      </c>
      <c r="C18831" s="33" t="s">
        <v>565</v>
      </c>
      <c r="D18831" s="33" t="s">
        <v>566</v>
      </c>
      <c r="E18831" s="34">
        <v>1162</v>
      </c>
      <c r="F18831" s="35">
        <v>5.7</v>
      </c>
      <c r="G18831" s="34">
        <v>1390.5</v>
      </c>
    </row>
    <row r="18832" spans="1:7">
      <c r="A18832" s="32">
        <v>2018</v>
      </c>
      <c r="B18832" s="32">
        <v>6034</v>
      </c>
      <c r="C18832" s="33" t="s">
        <v>563</v>
      </c>
      <c r="D18832" s="33" t="s">
        <v>564</v>
      </c>
      <c r="E18832" s="34">
        <v>582068</v>
      </c>
      <c r="F18832" s="35">
        <v>1.01</v>
      </c>
      <c r="G18832" s="34">
        <v>313.2</v>
      </c>
    </row>
    <row r="18833" spans="1:7">
      <c r="A18833" s="32">
        <v>2018</v>
      </c>
      <c r="B18833" s="32">
        <v>6035</v>
      </c>
      <c r="C18833" s="33" t="s">
        <v>563</v>
      </c>
      <c r="D18833" s="33" t="s">
        <v>564</v>
      </c>
      <c r="E18833" s="34">
        <v>1576952</v>
      </c>
      <c r="F18833" s="35">
        <v>1</v>
      </c>
      <c r="G18833" s="34">
        <v>363.2</v>
      </c>
    </row>
    <row r="18834" spans="1:7">
      <c r="A18834" s="32">
        <v>2018</v>
      </c>
      <c r="B18834" s="32">
        <v>6041</v>
      </c>
      <c r="C18834" s="33" t="s">
        <v>353</v>
      </c>
      <c r="D18834" s="33" t="s">
        <v>354</v>
      </c>
      <c r="E18834" s="34">
        <v>43248</v>
      </c>
      <c r="F18834" s="35">
        <v>21.95</v>
      </c>
      <c r="G18834" s="34">
        <v>164.6</v>
      </c>
    </row>
    <row r="18835" spans="1:7">
      <c r="A18835" s="32">
        <v>2018</v>
      </c>
      <c r="B18835" s="32">
        <v>6041</v>
      </c>
      <c r="C18835" s="33" t="s">
        <v>353</v>
      </c>
      <c r="D18835" s="33" t="s">
        <v>354</v>
      </c>
      <c r="E18835" s="34">
        <v>15447</v>
      </c>
      <c r="F18835" s="35">
        <v>21.9</v>
      </c>
      <c r="G18835" s="34">
        <v>186.5</v>
      </c>
    </row>
    <row r="18836" spans="1:7">
      <c r="A18836" s="32">
        <v>2018</v>
      </c>
      <c r="B18836" s="32">
        <v>6041</v>
      </c>
      <c r="C18836" s="33" t="s">
        <v>353</v>
      </c>
      <c r="D18836" s="33" t="s">
        <v>354</v>
      </c>
      <c r="E18836" s="34">
        <v>8654</v>
      </c>
      <c r="F18836" s="35">
        <v>23.71</v>
      </c>
      <c r="G18836" s="34">
        <v>207.9</v>
      </c>
    </row>
    <row r="18837" spans="1:7">
      <c r="A18837" s="32">
        <v>2018</v>
      </c>
      <c r="B18837" s="32">
        <v>6041</v>
      </c>
      <c r="C18837" s="33" t="s">
        <v>353</v>
      </c>
      <c r="D18837" s="33" t="s">
        <v>354</v>
      </c>
      <c r="E18837" s="34">
        <v>19282</v>
      </c>
      <c r="F18837" s="35">
        <v>23.71</v>
      </c>
      <c r="G18837" s="34">
        <v>207.9</v>
      </c>
    </row>
    <row r="18838" spans="1:7">
      <c r="A18838" s="32">
        <v>2018</v>
      </c>
      <c r="B18838" s="32">
        <v>6041</v>
      </c>
      <c r="C18838" s="33" t="s">
        <v>353</v>
      </c>
      <c r="D18838" s="33" t="s">
        <v>354</v>
      </c>
      <c r="E18838" s="34">
        <v>9627</v>
      </c>
      <c r="F18838" s="35">
        <v>21.15</v>
      </c>
      <c r="G18838" s="34">
        <v>186.9</v>
      </c>
    </row>
    <row r="18839" spans="1:7">
      <c r="A18839" s="32">
        <v>2018</v>
      </c>
      <c r="B18839" s="32">
        <v>6041</v>
      </c>
      <c r="C18839" s="33" t="s">
        <v>353</v>
      </c>
      <c r="D18839" s="33" t="s">
        <v>354</v>
      </c>
      <c r="E18839" s="34">
        <v>11853</v>
      </c>
      <c r="F18839" s="35">
        <v>21.89</v>
      </c>
      <c r="G18839" s="34">
        <v>196.4</v>
      </c>
    </row>
    <row r="18840" spans="1:7">
      <c r="A18840" s="32">
        <v>2018</v>
      </c>
      <c r="B18840" s="32">
        <v>6041</v>
      </c>
      <c r="C18840" s="33" t="s">
        <v>353</v>
      </c>
      <c r="D18840" s="33" t="s">
        <v>354</v>
      </c>
      <c r="E18840" s="34">
        <v>6867</v>
      </c>
      <c r="F18840" s="35">
        <v>23.64</v>
      </c>
      <c r="G18840" s="34">
        <v>169</v>
      </c>
    </row>
    <row r="18841" spans="1:7">
      <c r="A18841" s="32">
        <v>2018</v>
      </c>
      <c r="B18841" s="32">
        <v>6041</v>
      </c>
      <c r="C18841" s="33" t="s">
        <v>353</v>
      </c>
      <c r="D18841" s="33" t="s">
        <v>354</v>
      </c>
      <c r="E18841" s="34">
        <v>8638</v>
      </c>
      <c r="F18841" s="35">
        <v>23.73</v>
      </c>
      <c r="G18841" s="34">
        <v>175</v>
      </c>
    </row>
    <row r="18842" spans="1:7">
      <c r="A18842" s="32">
        <v>2018</v>
      </c>
      <c r="B18842" s="32">
        <v>6041</v>
      </c>
      <c r="C18842" s="33" t="s">
        <v>353</v>
      </c>
      <c r="D18842" s="33" t="s">
        <v>354</v>
      </c>
      <c r="E18842" s="34">
        <v>8697</v>
      </c>
      <c r="F18842" s="35">
        <v>23.02</v>
      </c>
      <c r="G18842" s="34">
        <v>180.8</v>
      </c>
    </row>
    <row r="18843" spans="1:7">
      <c r="A18843" s="32">
        <v>2018</v>
      </c>
      <c r="B18843" s="32">
        <v>6041</v>
      </c>
      <c r="C18843" s="33" t="s">
        <v>353</v>
      </c>
      <c r="D18843" s="33" t="s">
        <v>354</v>
      </c>
      <c r="E18843" s="34">
        <v>4587</v>
      </c>
      <c r="F18843" s="35">
        <v>25.95</v>
      </c>
      <c r="G18843" s="34">
        <v>173.7</v>
      </c>
    </row>
    <row r="18844" spans="1:7">
      <c r="A18844" s="32">
        <v>2018</v>
      </c>
      <c r="B18844" s="32">
        <v>6041</v>
      </c>
      <c r="C18844" s="33" t="s">
        <v>353</v>
      </c>
      <c r="D18844" s="33" t="s">
        <v>354</v>
      </c>
      <c r="E18844" s="34">
        <v>20634</v>
      </c>
      <c r="F18844" s="35">
        <v>23.03</v>
      </c>
      <c r="G18844" s="34">
        <v>180.8</v>
      </c>
    </row>
    <row r="18845" spans="1:7">
      <c r="A18845" s="32">
        <v>2018</v>
      </c>
      <c r="B18845" s="32">
        <v>6041</v>
      </c>
      <c r="C18845" s="33" t="s">
        <v>353</v>
      </c>
      <c r="D18845" s="33" t="s">
        <v>354</v>
      </c>
      <c r="E18845" s="34">
        <v>5288</v>
      </c>
      <c r="F18845" s="35">
        <v>22.71</v>
      </c>
      <c r="G18845" s="34">
        <v>163.4</v>
      </c>
    </row>
    <row r="18846" spans="1:7">
      <c r="A18846" s="32">
        <v>2018</v>
      </c>
      <c r="B18846" s="32">
        <v>6041</v>
      </c>
      <c r="C18846" s="33" t="s">
        <v>353</v>
      </c>
      <c r="D18846" s="33" t="s">
        <v>354</v>
      </c>
      <c r="E18846" s="34">
        <v>39579</v>
      </c>
      <c r="F18846" s="35">
        <v>23.08</v>
      </c>
      <c r="G18846" s="34">
        <v>183.2</v>
      </c>
    </row>
    <row r="18847" spans="1:7">
      <c r="A18847" s="32">
        <v>2018</v>
      </c>
      <c r="B18847" s="32">
        <v>6041</v>
      </c>
      <c r="C18847" s="33" t="s">
        <v>353</v>
      </c>
      <c r="D18847" s="33" t="s">
        <v>354</v>
      </c>
      <c r="E18847" s="34">
        <v>30567</v>
      </c>
      <c r="F18847" s="35">
        <v>23.55</v>
      </c>
      <c r="G18847" s="34">
        <v>185.8</v>
      </c>
    </row>
    <row r="18848" spans="1:7">
      <c r="A18848" s="32">
        <v>2018</v>
      </c>
      <c r="B18848" s="32">
        <v>6041</v>
      </c>
      <c r="C18848" s="33" t="s">
        <v>353</v>
      </c>
      <c r="D18848" s="33" t="s">
        <v>354</v>
      </c>
      <c r="E18848" s="34">
        <v>29343</v>
      </c>
      <c r="F18848" s="35">
        <v>21.77</v>
      </c>
      <c r="G18848" s="34">
        <v>192</v>
      </c>
    </row>
    <row r="18849" spans="1:7">
      <c r="A18849" s="32">
        <v>2018</v>
      </c>
      <c r="B18849" s="32">
        <v>6041</v>
      </c>
      <c r="C18849" s="33" t="s">
        <v>353</v>
      </c>
      <c r="D18849" s="33" t="s">
        <v>354</v>
      </c>
      <c r="E18849" s="34">
        <v>18394</v>
      </c>
      <c r="F18849" s="35">
        <v>25.11</v>
      </c>
      <c r="G18849" s="34">
        <v>191.6</v>
      </c>
    </row>
    <row r="18850" spans="1:7">
      <c r="A18850" s="32">
        <v>2018</v>
      </c>
      <c r="B18850" s="32">
        <v>6041</v>
      </c>
      <c r="C18850" s="33" t="s">
        <v>353</v>
      </c>
      <c r="D18850" s="33" t="s">
        <v>354</v>
      </c>
      <c r="E18850" s="34">
        <v>9635</v>
      </c>
      <c r="F18850" s="35">
        <v>23.06</v>
      </c>
      <c r="G18850" s="34">
        <v>186.5</v>
      </c>
    </row>
    <row r="18851" spans="1:7">
      <c r="A18851" s="32">
        <v>2018</v>
      </c>
      <c r="B18851" s="32">
        <v>6041</v>
      </c>
      <c r="C18851" s="33" t="s">
        <v>353</v>
      </c>
      <c r="D18851" s="33" t="s">
        <v>354</v>
      </c>
      <c r="E18851" s="34">
        <v>8008</v>
      </c>
      <c r="F18851" s="35">
        <v>23.45</v>
      </c>
      <c r="G18851" s="34">
        <v>174.2</v>
      </c>
    </row>
    <row r="18852" spans="1:7">
      <c r="A18852" s="32">
        <v>2018</v>
      </c>
      <c r="B18852" s="32">
        <v>6041</v>
      </c>
      <c r="C18852" s="33" t="s">
        <v>353</v>
      </c>
      <c r="D18852" s="33" t="s">
        <v>354</v>
      </c>
      <c r="E18852" s="34">
        <v>4906</v>
      </c>
      <c r="F18852" s="35">
        <v>23.66</v>
      </c>
      <c r="G18852" s="34">
        <v>176.3</v>
      </c>
    </row>
    <row r="18853" spans="1:7">
      <c r="A18853" s="32">
        <v>2018</v>
      </c>
      <c r="B18853" s="32">
        <v>6041</v>
      </c>
      <c r="C18853" s="33" t="s">
        <v>353</v>
      </c>
      <c r="D18853" s="33" t="s">
        <v>354</v>
      </c>
      <c r="E18853" s="34">
        <v>4878</v>
      </c>
      <c r="F18853" s="35">
        <v>23.11</v>
      </c>
      <c r="G18853" s="34">
        <v>185.3</v>
      </c>
    </row>
    <row r="18854" spans="1:7">
      <c r="A18854" s="32">
        <v>2018</v>
      </c>
      <c r="B18854" s="32">
        <v>6041</v>
      </c>
      <c r="C18854" s="33" t="s">
        <v>353</v>
      </c>
      <c r="D18854" s="33" t="s">
        <v>354</v>
      </c>
      <c r="E18854" s="34">
        <v>1604</v>
      </c>
      <c r="F18854" s="35">
        <v>23.09</v>
      </c>
      <c r="G18854" s="34">
        <v>184.7</v>
      </c>
    </row>
    <row r="18855" spans="1:7">
      <c r="A18855" s="32">
        <v>2018</v>
      </c>
      <c r="B18855" s="32">
        <v>6041</v>
      </c>
      <c r="C18855" s="33" t="s">
        <v>353</v>
      </c>
      <c r="D18855" s="33" t="s">
        <v>354</v>
      </c>
      <c r="E18855" s="34">
        <v>3103</v>
      </c>
      <c r="F18855" s="35">
        <v>23.39</v>
      </c>
      <c r="G18855" s="34">
        <v>186.9</v>
      </c>
    </row>
    <row r="18856" spans="1:7">
      <c r="A18856" s="32">
        <v>2018</v>
      </c>
      <c r="B18856" s="32">
        <v>6041</v>
      </c>
      <c r="C18856" s="33" t="s">
        <v>353</v>
      </c>
      <c r="D18856" s="33" t="s">
        <v>354</v>
      </c>
      <c r="E18856" s="34">
        <v>46995</v>
      </c>
      <c r="F18856" s="35">
        <v>23.55</v>
      </c>
      <c r="G18856" s="34">
        <v>185.8</v>
      </c>
    </row>
    <row r="18857" spans="1:7">
      <c r="A18857" s="32">
        <v>2018</v>
      </c>
      <c r="B18857" s="32">
        <v>6041</v>
      </c>
      <c r="C18857" s="33" t="s">
        <v>565</v>
      </c>
      <c r="D18857" s="33" t="s">
        <v>566</v>
      </c>
      <c r="E18857" s="34">
        <v>882</v>
      </c>
      <c r="F18857" s="35">
        <v>5.82</v>
      </c>
      <c r="G18857" s="34">
        <v>1335</v>
      </c>
    </row>
    <row r="18858" spans="1:7">
      <c r="A18858" s="32">
        <v>2018</v>
      </c>
      <c r="B18858" s="32">
        <v>6041</v>
      </c>
      <c r="C18858" s="33" t="s">
        <v>565</v>
      </c>
      <c r="D18858" s="33" t="s">
        <v>566</v>
      </c>
      <c r="E18858" s="34">
        <v>1176</v>
      </c>
      <c r="F18858" s="35">
        <v>5.82</v>
      </c>
      <c r="G18858" s="34">
        <v>1587</v>
      </c>
    </row>
    <row r="18859" spans="1:7">
      <c r="A18859" s="32">
        <v>2018</v>
      </c>
      <c r="B18859" s="32">
        <v>6043</v>
      </c>
      <c r="C18859" s="33" t="s">
        <v>563</v>
      </c>
      <c r="D18859" s="33" t="s">
        <v>564</v>
      </c>
      <c r="E18859" s="34">
        <v>10249005</v>
      </c>
      <c r="F18859" s="35">
        <v>1.022</v>
      </c>
      <c r="G18859" s="34">
        <v>414.7</v>
      </c>
    </row>
    <row r="18860" spans="1:7">
      <c r="A18860" s="32">
        <v>2018</v>
      </c>
      <c r="B18860" s="32">
        <v>6046</v>
      </c>
      <c r="C18860" s="33" t="s">
        <v>565</v>
      </c>
      <c r="D18860" s="33" t="s">
        <v>566</v>
      </c>
      <c r="E18860" s="34">
        <v>938</v>
      </c>
      <c r="F18860" s="35">
        <v>5.75</v>
      </c>
      <c r="G18860" s="34">
        <v>1726</v>
      </c>
    </row>
    <row r="18861" spans="1:7">
      <c r="A18861" s="32">
        <v>2018</v>
      </c>
      <c r="B18861" s="32">
        <v>6046</v>
      </c>
      <c r="C18861" s="33" t="s">
        <v>563</v>
      </c>
      <c r="D18861" s="33" t="s">
        <v>564</v>
      </c>
      <c r="E18861" s="34">
        <v>29816</v>
      </c>
      <c r="F18861" s="35">
        <v>1.024</v>
      </c>
      <c r="G18861" s="34">
        <v>403.4</v>
      </c>
    </row>
    <row r="18862" spans="1:7">
      <c r="A18862" s="32">
        <v>2018</v>
      </c>
      <c r="B18862" s="32">
        <v>6052</v>
      </c>
      <c r="C18862" s="33" t="s">
        <v>353</v>
      </c>
      <c r="D18862" s="33" t="s">
        <v>354</v>
      </c>
      <c r="E18862" s="34">
        <v>36559</v>
      </c>
      <c r="F18862" s="35">
        <v>23.196000000000002</v>
      </c>
      <c r="G18862" s="34">
        <v>310</v>
      </c>
    </row>
    <row r="18863" spans="1:7">
      <c r="A18863" s="32">
        <v>2018</v>
      </c>
      <c r="B18863" s="32">
        <v>6052</v>
      </c>
      <c r="C18863" s="33" t="s">
        <v>353</v>
      </c>
      <c r="D18863" s="33" t="s">
        <v>354</v>
      </c>
      <c r="E18863" s="34">
        <v>50931</v>
      </c>
      <c r="F18863" s="35">
        <v>24.026</v>
      </c>
      <c r="G18863" s="34">
        <v>303.10000000000002</v>
      </c>
    </row>
    <row r="18864" spans="1:7">
      <c r="A18864" s="32">
        <v>2018</v>
      </c>
      <c r="B18864" s="32">
        <v>6052</v>
      </c>
      <c r="C18864" s="33" t="s">
        <v>353</v>
      </c>
      <c r="D18864" s="33" t="s">
        <v>354</v>
      </c>
      <c r="E18864" s="34">
        <v>50742</v>
      </c>
      <c r="F18864" s="35">
        <v>23.006</v>
      </c>
      <c r="G18864" s="34">
        <v>319.5</v>
      </c>
    </row>
    <row r="18865" spans="1:7">
      <c r="A18865" s="32">
        <v>2018</v>
      </c>
      <c r="B18865" s="32">
        <v>6055</v>
      </c>
      <c r="C18865" s="33" t="s">
        <v>363</v>
      </c>
      <c r="D18865" s="33" t="s">
        <v>354</v>
      </c>
      <c r="E18865" s="34">
        <v>180793</v>
      </c>
      <c r="F18865" s="35">
        <v>16.91</v>
      </c>
      <c r="G18865" s="34" t="s">
        <v>364</v>
      </c>
    </row>
    <row r="18866" spans="1:7">
      <c r="A18866" s="32">
        <v>2018</v>
      </c>
      <c r="B18866" s="32">
        <v>6055</v>
      </c>
      <c r="C18866" s="33" t="s">
        <v>363</v>
      </c>
      <c r="D18866" s="33" t="s">
        <v>354</v>
      </c>
      <c r="E18866" s="34">
        <v>16314</v>
      </c>
      <c r="F18866" s="35">
        <v>16.27</v>
      </c>
      <c r="G18866" s="34" t="s">
        <v>364</v>
      </c>
    </row>
    <row r="18867" spans="1:7">
      <c r="A18867" s="32">
        <v>2018</v>
      </c>
      <c r="B18867" s="32">
        <v>6055</v>
      </c>
      <c r="C18867" s="33" t="s">
        <v>563</v>
      </c>
      <c r="D18867" s="33" t="s">
        <v>564</v>
      </c>
      <c r="E18867" s="34">
        <v>680610</v>
      </c>
      <c r="F18867" s="35">
        <v>1.0569999999999999</v>
      </c>
      <c r="G18867" s="34" t="s">
        <v>364</v>
      </c>
    </row>
    <row r="18868" spans="1:7">
      <c r="A18868" s="32">
        <v>2018</v>
      </c>
      <c r="B18868" s="32">
        <v>6063</v>
      </c>
      <c r="C18868" s="33" t="s">
        <v>563</v>
      </c>
      <c r="D18868" s="33" t="s">
        <v>564</v>
      </c>
      <c r="E18868" s="34">
        <v>16265</v>
      </c>
      <c r="F18868" s="35">
        <v>1.0580000000000001</v>
      </c>
      <c r="G18868" s="34">
        <v>638.79999999999995</v>
      </c>
    </row>
    <row r="18869" spans="1:7">
      <c r="A18869" s="32">
        <v>2018</v>
      </c>
      <c r="B18869" s="32">
        <v>6064</v>
      </c>
      <c r="C18869" s="33" t="s">
        <v>363</v>
      </c>
      <c r="D18869" s="33" t="s">
        <v>354</v>
      </c>
      <c r="E18869" s="34">
        <v>70146</v>
      </c>
      <c r="F18869" s="35">
        <v>17.09</v>
      </c>
      <c r="G18869" s="34">
        <v>167.5</v>
      </c>
    </row>
    <row r="18870" spans="1:7">
      <c r="A18870" s="32">
        <v>2018</v>
      </c>
      <c r="B18870" s="32">
        <v>6064</v>
      </c>
      <c r="C18870" s="33" t="s">
        <v>563</v>
      </c>
      <c r="D18870" s="33" t="s">
        <v>564</v>
      </c>
      <c r="E18870" s="34">
        <v>29278</v>
      </c>
      <c r="F18870" s="35">
        <v>1.02</v>
      </c>
      <c r="G18870" s="34">
        <v>335.1</v>
      </c>
    </row>
    <row r="18871" spans="1:7">
      <c r="A18871" s="32">
        <v>2018</v>
      </c>
      <c r="B18871" s="32">
        <v>6065</v>
      </c>
      <c r="C18871" s="33" t="s">
        <v>363</v>
      </c>
      <c r="D18871" s="33" t="s">
        <v>354</v>
      </c>
      <c r="E18871" s="34">
        <v>32839</v>
      </c>
      <c r="F18871" s="35">
        <v>17.87</v>
      </c>
      <c r="G18871" s="34">
        <v>153.6</v>
      </c>
    </row>
    <row r="18872" spans="1:7">
      <c r="A18872" s="32">
        <v>2018</v>
      </c>
      <c r="B18872" s="32">
        <v>6065</v>
      </c>
      <c r="C18872" s="33" t="s">
        <v>565</v>
      </c>
      <c r="D18872" s="33" t="s">
        <v>566</v>
      </c>
      <c r="E18872" s="34">
        <v>2209</v>
      </c>
      <c r="F18872" s="35">
        <v>5.75</v>
      </c>
      <c r="G18872" s="34">
        <v>1681.5</v>
      </c>
    </row>
    <row r="18873" spans="1:7">
      <c r="A18873" s="32">
        <v>2018</v>
      </c>
      <c r="B18873" s="32">
        <v>6065</v>
      </c>
      <c r="C18873" s="33" t="s">
        <v>363</v>
      </c>
      <c r="D18873" s="33" t="s">
        <v>354</v>
      </c>
      <c r="E18873" s="34">
        <v>16366</v>
      </c>
      <c r="F18873" s="35">
        <v>18.059999999999999</v>
      </c>
      <c r="G18873" s="34">
        <v>150.4</v>
      </c>
    </row>
    <row r="18874" spans="1:7">
      <c r="A18874" s="32">
        <v>2018</v>
      </c>
      <c r="B18874" s="32">
        <v>6065</v>
      </c>
      <c r="C18874" s="33" t="s">
        <v>363</v>
      </c>
      <c r="D18874" s="33" t="s">
        <v>354</v>
      </c>
      <c r="E18874" s="34">
        <v>32396</v>
      </c>
      <c r="F18874" s="35">
        <v>17.98</v>
      </c>
      <c r="G18874" s="34">
        <v>150.80000000000001</v>
      </c>
    </row>
    <row r="18875" spans="1:7">
      <c r="A18875" s="32">
        <v>2018</v>
      </c>
      <c r="B18875" s="32">
        <v>6065</v>
      </c>
      <c r="C18875" s="33" t="s">
        <v>363</v>
      </c>
      <c r="D18875" s="33" t="s">
        <v>354</v>
      </c>
      <c r="E18875" s="34">
        <v>97758</v>
      </c>
      <c r="F18875" s="35">
        <v>17.190000000000001</v>
      </c>
      <c r="G18875" s="34">
        <v>150.6</v>
      </c>
    </row>
    <row r="18876" spans="1:7">
      <c r="A18876" s="32">
        <v>2018</v>
      </c>
      <c r="B18876" s="32">
        <v>6065</v>
      </c>
      <c r="C18876" s="33" t="s">
        <v>363</v>
      </c>
      <c r="D18876" s="33" t="s">
        <v>354</v>
      </c>
      <c r="E18876" s="34">
        <v>48501</v>
      </c>
      <c r="F18876" s="35">
        <v>16.98</v>
      </c>
      <c r="G18876" s="34">
        <v>140.1</v>
      </c>
    </row>
    <row r="18877" spans="1:7">
      <c r="A18877" s="32">
        <v>2018</v>
      </c>
      <c r="B18877" s="32">
        <v>6065</v>
      </c>
      <c r="C18877" s="33" t="s">
        <v>363</v>
      </c>
      <c r="D18877" s="33" t="s">
        <v>354</v>
      </c>
      <c r="E18877" s="34">
        <v>48739</v>
      </c>
      <c r="F18877" s="35">
        <v>17.61</v>
      </c>
      <c r="G18877" s="34">
        <v>152.4</v>
      </c>
    </row>
    <row r="18878" spans="1:7">
      <c r="A18878" s="32">
        <v>2018</v>
      </c>
      <c r="B18878" s="32">
        <v>6065</v>
      </c>
      <c r="C18878" s="33" t="s">
        <v>363</v>
      </c>
      <c r="D18878" s="33" t="s">
        <v>354</v>
      </c>
      <c r="E18878" s="34">
        <v>49038</v>
      </c>
      <c r="F18878" s="35">
        <v>17.649999999999999</v>
      </c>
      <c r="G18878" s="34">
        <v>155.69999999999999</v>
      </c>
    </row>
    <row r="18879" spans="1:7">
      <c r="A18879" s="32">
        <v>2018</v>
      </c>
      <c r="B18879" s="32">
        <v>6068</v>
      </c>
      <c r="C18879" s="33" t="s">
        <v>363</v>
      </c>
      <c r="D18879" s="33" t="s">
        <v>354</v>
      </c>
      <c r="E18879" s="34">
        <v>539505</v>
      </c>
      <c r="F18879" s="35">
        <v>16.643999999999998</v>
      </c>
      <c r="G18879" s="34">
        <v>178.4</v>
      </c>
    </row>
    <row r="18880" spans="1:7">
      <c r="A18880" s="32">
        <v>2018</v>
      </c>
      <c r="B18880" s="32">
        <v>6071</v>
      </c>
      <c r="C18880" s="33" t="s">
        <v>353</v>
      </c>
      <c r="D18880" s="33" t="s">
        <v>354</v>
      </c>
      <c r="E18880" s="34">
        <v>1718</v>
      </c>
      <c r="F18880" s="35">
        <v>24.962</v>
      </c>
      <c r="G18880" s="34">
        <v>228.3</v>
      </c>
    </row>
    <row r="18881" spans="1:7">
      <c r="A18881" s="32">
        <v>2018</v>
      </c>
      <c r="B18881" s="32">
        <v>6071</v>
      </c>
      <c r="C18881" s="33" t="s">
        <v>353</v>
      </c>
      <c r="D18881" s="33" t="s">
        <v>354</v>
      </c>
      <c r="E18881" s="34">
        <v>55061</v>
      </c>
      <c r="F18881" s="35">
        <v>23.093</v>
      </c>
      <c r="G18881" s="34">
        <v>201.4</v>
      </c>
    </row>
    <row r="18882" spans="1:7">
      <c r="A18882" s="32">
        <v>2018</v>
      </c>
      <c r="B18882" s="32">
        <v>6071</v>
      </c>
      <c r="C18882" s="33" t="s">
        <v>353</v>
      </c>
      <c r="D18882" s="33" t="s">
        <v>354</v>
      </c>
      <c r="E18882" s="34">
        <v>32476</v>
      </c>
      <c r="F18882" s="35">
        <v>23.687000000000001</v>
      </c>
      <c r="G18882" s="34">
        <v>195.5</v>
      </c>
    </row>
    <row r="18883" spans="1:7">
      <c r="A18883" s="32">
        <v>2018</v>
      </c>
      <c r="B18883" s="32">
        <v>6071</v>
      </c>
      <c r="C18883" s="33" t="s">
        <v>363</v>
      </c>
      <c r="D18883" s="33" t="s">
        <v>354</v>
      </c>
      <c r="E18883" s="34">
        <v>47752</v>
      </c>
      <c r="F18883" s="35">
        <v>17.722999999999999</v>
      </c>
      <c r="G18883" s="34">
        <v>219.8</v>
      </c>
    </row>
    <row r="18884" spans="1:7">
      <c r="A18884" s="32">
        <v>2018</v>
      </c>
      <c r="B18884" s="32">
        <v>6071</v>
      </c>
      <c r="C18884" s="33" t="s">
        <v>353</v>
      </c>
      <c r="D18884" s="33" t="s">
        <v>354</v>
      </c>
      <c r="E18884" s="34">
        <v>8081</v>
      </c>
      <c r="F18884" s="35">
        <v>23.986999999999998</v>
      </c>
      <c r="G18884" s="34">
        <v>197.4</v>
      </c>
    </row>
    <row r="18885" spans="1:7">
      <c r="A18885" s="32">
        <v>2018</v>
      </c>
      <c r="B18885" s="32">
        <v>6071</v>
      </c>
      <c r="C18885" s="33" t="s">
        <v>353</v>
      </c>
      <c r="D18885" s="33" t="s">
        <v>354</v>
      </c>
      <c r="E18885" s="34">
        <v>26734</v>
      </c>
      <c r="F18885" s="35">
        <v>23.105</v>
      </c>
      <c r="G18885" s="34">
        <v>181.5</v>
      </c>
    </row>
    <row r="18886" spans="1:7">
      <c r="A18886" s="32">
        <v>2018</v>
      </c>
      <c r="B18886" s="32">
        <v>6071</v>
      </c>
      <c r="C18886" s="33" t="s">
        <v>353</v>
      </c>
      <c r="D18886" s="33" t="s">
        <v>354</v>
      </c>
      <c r="E18886" s="34">
        <v>37770</v>
      </c>
      <c r="F18886" s="35">
        <v>23.039000000000001</v>
      </c>
      <c r="G18886" s="34">
        <v>173.9</v>
      </c>
    </row>
    <row r="18887" spans="1:7">
      <c r="A18887" s="32">
        <v>2018</v>
      </c>
      <c r="B18887" s="32">
        <v>6071</v>
      </c>
      <c r="C18887" s="33" t="s">
        <v>353</v>
      </c>
      <c r="D18887" s="33" t="s">
        <v>354</v>
      </c>
      <c r="E18887" s="34">
        <v>1574</v>
      </c>
      <c r="F18887" s="35">
        <v>23.744</v>
      </c>
      <c r="G18887" s="34">
        <v>162.30000000000001</v>
      </c>
    </row>
    <row r="18888" spans="1:7">
      <c r="A18888" s="32">
        <v>2018</v>
      </c>
      <c r="B18888" s="32">
        <v>6071</v>
      </c>
      <c r="C18888" s="33" t="s">
        <v>353</v>
      </c>
      <c r="D18888" s="33" t="s">
        <v>354</v>
      </c>
      <c r="E18888" s="34">
        <v>9640</v>
      </c>
      <c r="F18888" s="35">
        <v>22.773</v>
      </c>
      <c r="G18888" s="34">
        <v>182.1</v>
      </c>
    </row>
    <row r="18889" spans="1:7">
      <c r="A18889" s="32">
        <v>2018</v>
      </c>
      <c r="B18889" s="32">
        <v>6071</v>
      </c>
      <c r="C18889" s="33" t="s">
        <v>563</v>
      </c>
      <c r="D18889" s="33" t="s">
        <v>564</v>
      </c>
      <c r="E18889" s="34">
        <v>744131</v>
      </c>
      <c r="F18889" s="35">
        <v>1.0649999999999999</v>
      </c>
      <c r="G18889" s="34">
        <v>493.8</v>
      </c>
    </row>
    <row r="18890" spans="1:7">
      <c r="A18890" s="32">
        <v>2018</v>
      </c>
      <c r="B18890" s="32">
        <v>6073</v>
      </c>
      <c r="C18890" s="33" t="s">
        <v>565</v>
      </c>
      <c r="D18890" s="33" t="s">
        <v>566</v>
      </c>
      <c r="E18890" s="34">
        <v>526</v>
      </c>
      <c r="F18890" s="35">
        <v>5.9</v>
      </c>
      <c r="G18890" s="34">
        <v>1568.3</v>
      </c>
    </row>
    <row r="18891" spans="1:7">
      <c r="A18891" s="32">
        <v>2018</v>
      </c>
      <c r="B18891" s="32">
        <v>6073</v>
      </c>
      <c r="C18891" s="33" t="s">
        <v>363</v>
      </c>
      <c r="D18891" s="33" t="s">
        <v>354</v>
      </c>
      <c r="E18891" s="34">
        <v>127428</v>
      </c>
      <c r="F18891" s="35">
        <v>17.606000000000002</v>
      </c>
      <c r="G18891" s="34">
        <v>255.7</v>
      </c>
    </row>
    <row r="18892" spans="1:7">
      <c r="A18892" s="32">
        <v>2018</v>
      </c>
      <c r="B18892" s="32">
        <v>6073</v>
      </c>
      <c r="C18892" s="33" t="s">
        <v>563</v>
      </c>
      <c r="D18892" s="33" t="s">
        <v>564</v>
      </c>
      <c r="E18892" s="34">
        <v>5263640</v>
      </c>
      <c r="F18892" s="35">
        <v>1.014</v>
      </c>
      <c r="G18892" s="34">
        <v>308.89999999999998</v>
      </c>
    </row>
    <row r="18893" spans="1:7">
      <c r="A18893" s="32">
        <v>2018</v>
      </c>
      <c r="B18893" s="32">
        <v>6074</v>
      </c>
      <c r="C18893" s="33" t="s">
        <v>563</v>
      </c>
      <c r="D18893" s="33" t="s">
        <v>564</v>
      </c>
      <c r="E18893" s="34">
        <v>67424</v>
      </c>
      <c r="F18893" s="35">
        <v>1</v>
      </c>
      <c r="G18893" s="34">
        <v>251.3</v>
      </c>
    </row>
    <row r="18894" spans="1:7">
      <c r="A18894" s="32">
        <v>2018</v>
      </c>
      <c r="B18894" s="32">
        <v>6076</v>
      </c>
      <c r="C18894" s="33" t="s">
        <v>565</v>
      </c>
      <c r="D18894" s="33" t="s">
        <v>566</v>
      </c>
      <c r="E18894" s="34">
        <v>4524</v>
      </c>
      <c r="F18894" s="35">
        <v>5.92</v>
      </c>
      <c r="G18894" s="34" t="s">
        <v>364</v>
      </c>
    </row>
    <row r="18895" spans="1:7">
      <c r="A18895" s="32">
        <v>2018</v>
      </c>
      <c r="B18895" s="32">
        <v>6076</v>
      </c>
      <c r="C18895" s="33" t="s">
        <v>363</v>
      </c>
      <c r="D18895" s="33" t="s">
        <v>354</v>
      </c>
      <c r="E18895" s="34">
        <v>144340</v>
      </c>
      <c r="F18895" s="35">
        <v>16.972000000000001</v>
      </c>
      <c r="G18895" s="34" t="s">
        <v>364</v>
      </c>
    </row>
    <row r="18896" spans="1:7">
      <c r="A18896" s="32">
        <v>2018</v>
      </c>
      <c r="B18896" s="32">
        <v>6076</v>
      </c>
      <c r="C18896" s="33" t="s">
        <v>363</v>
      </c>
      <c r="D18896" s="33" t="s">
        <v>354</v>
      </c>
      <c r="E18896" s="34">
        <v>250088</v>
      </c>
      <c r="F18896" s="35">
        <v>17.398</v>
      </c>
      <c r="G18896" s="34" t="s">
        <v>364</v>
      </c>
    </row>
    <row r="18897" spans="1:7">
      <c r="A18897" s="32">
        <v>2018</v>
      </c>
      <c r="B18897" s="32">
        <v>6077</v>
      </c>
      <c r="C18897" s="33" t="s">
        <v>563</v>
      </c>
      <c r="D18897" s="33" t="s">
        <v>564</v>
      </c>
      <c r="E18897" s="34">
        <v>7584</v>
      </c>
      <c r="F18897" s="35">
        <v>1.0860000000000001</v>
      </c>
      <c r="G18897" s="34">
        <v>369.8</v>
      </c>
    </row>
    <row r="18898" spans="1:7">
      <c r="A18898" s="32">
        <v>2018</v>
      </c>
      <c r="B18898" s="32">
        <v>6077</v>
      </c>
      <c r="C18898" s="33" t="s">
        <v>363</v>
      </c>
      <c r="D18898" s="33" t="s">
        <v>354</v>
      </c>
      <c r="E18898" s="34">
        <v>34197</v>
      </c>
      <c r="F18898" s="35">
        <v>16.696000000000002</v>
      </c>
      <c r="G18898" s="34">
        <v>97.9</v>
      </c>
    </row>
    <row r="18899" spans="1:7">
      <c r="A18899" s="32">
        <v>2018</v>
      </c>
      <c r="B18899" s="32">
        <v>6077</v>
      </c>
      <c r="C18899" s="33" t="s">
        <v>363</v>
      </c>
      <c r="D18899" s="33" t="s">
        <v>354</v>
      </c>
      <c r="E18899" s="34">
        <v>34206</v>
      </c>
      <c r="F18899" s="35">
        <v>16.808</v>
      </c>
      <c r="G18899" s="34">
        <v>103.6</v>
      </c>
    </row>
    <row r="18900" spans="1:7">
      <c r="A18900" s="32">
        <v>2018</v>
      </c>
      <c r="B18900" s="32">
        <v>6077</v>
      </c>
      <c r="C18900" s="33" t="s">
        <v>363</v>
      </c>
      <c r="D18900" s="33" t="s">
        <v>354</v>
      </c>
      <c r="E18900" s="34">
        <v>34241</v>
      </c>
      <c r="F18900" s="35">
        <v>16.641999999999999</v>
      </c>
      <c r="G18900" s="34">
        <v>104.1</v>
      </c>
    </row>
    <row r="18901" spans="1:7">
      <c r="A18901" s="32">
        <v>2018</v>
      </c>
      <c r="B18901" s="32">
        <v>6077</v>
      </c>
      <c r="C18901" s="33" t="s">
        <v>363</v>
      </c>
      <c r="D18901" s="33" t="s">
        <v>354</v>
      </c>
      <c r="E18901" s="34">
        <v>153889</v>
      </c>
      <c r="F18901" s="35">
        <v>17.056999999999999</v>
      </c>
      <c r="G18901" s="34">
        <v>98.7</v>
      </c>
    </row>
    <row r="18902" spans="1:7">
      <c r="A18902" s="32">
        <v>2018</v>
      </c>
      <c r="B18902" s="32">
        <v>6077</v>
      </c>
      <c r="C18902" s="33" t="s">
        <v>363</v>
      </c>
      <c r="D18902" s="33" t="s">
        <v>354</v>
      </c>
      <c r="E18902" s="34">
        <v>154093</v>
      </c>
      <c r="F18902" s="35">
        <v>17.227</v>
      </c>
      <c r="G18902" s="34">
        <v>102</v>
      </c>
    </row>
    <row r="18903" spans="1:7">
      <c r="A18903" s="32">
        <v>2018</v>
      </c>
      <c r="B18903" s="32">
        <v>6081</v>
      </c>
      <c r="C18903" s="33" t="s">
        <v>563</v>
      </c>
      <c r="D18903" s="33" t="s">
        <v>564</v>
      </c>
      <c r="E18903" s="34">
        <v>5300</v>
      </c>
      <c r="F18903" s="35">
        <v>1.0249999999999999</v>
      </c>
      <c r="G18903" s="34">
        <v>375.2</v>
      </c>
    </row>
    <row r="18904" spans="1:7">
      <c r="A18904" s="32">
        <v>2018</v>
      </c>
      <c r="B18904" s="32">
        <v>6081</v>
      </c>
      <c r="C18904" s="33" t="s">
        <v>563</v>
      </c>
      <c r="D18904" s="33" t="s">
        <v>564</v>
      </c>
      <c r="E18904" s="34">
        <v>69500</v>
      </c>
      <c r="F18904" s="35">
        <v>1.0249999999999999</v>
      </c>
      <c r="G18904" s="34">
        <v>324.8</v>
      </c>
    </row>
    <row r="18905" spans="1:7">
      <c r="A18905" s="32">
        <v>2018</v>
      </c>
      <c r="B18905" s="32">
        <v>6081</v>
      </c>
      <c r="C18905" s="33" t="s">
        <v>563</v>
      </c>
      <c r="D18905" s="33" t="s">
        <v>564</v>
      </c>
      <c r="E18905" s="34">
        <v>58800</v>
      </c>
      <c r="F18905" s="35">
        <v>1.0249999999999999</v>
      </c>
      <c r="G18905" s="34">
        <v>315.5</v>
      </c>
    </row>
    <row r="18906" spans="1:7">
      <c r="A18906" s="32">
        <v>2018</v>
      </c>
      <c r="B18906" s="32">
        <v>6081</v>
      </c>
      <c r="C18906" s="33" t="s">
        <v>563</v>
      </c>
      <c r="D18906" s="33" t="s">
        <v>564</v>
      </c>
      <c r="E18906" s="34">
        <v>39775</v>
      </c>
      <c r="F18906" s="35">
        <v>1.0249999999999999</v>
      </c>
      <c r="G18906" s="34">
        <v>316.3</v>
      </c>
    </row>
    <row r="18907" spans="1:7">
      <c r="A18907" s="32">
        <v>2018</v>
      </c>
      <c r="B18907" s="32">
        <v>6082</v>
      </c>
      <c r="C18907" s="33" t="s">
        <v>353</v>
      </c>
      <c r="D18907" s="33" t="s">
        <v>354</v>
      </c>
      <c r="E18907" s="34">
        <v>28151</v>
      </c>
      <c r="F18907" s="35">
        <v>25.72</v>
      </c>
      <c r="G18907" s="34" t="s">
        <v>364</v>
      </c>
    </row>
    <row r="18908" spans="1:7">
      <c r="A18908" s="32">
        <v>2018</v>
      </c>
      <c r="B18908" s="32">
        <v>6082</v>
      </c>
      <c r="C18908" s="33" t="s">
        <v>565</v>
      </c>
      <c r="D18908" s="33" t="s">
        <v>566</v>
      </c>
      <c r="E18908" s="34">
        <v>2143</v>
      </c>
      <c r="F18908" s="35">
        <v>5.7750000000000004</v>
      </c>
      <c r="G18908" s="34" t="s">
        <v>364</v>
      </c>
    </row>
    <row r="18909" spans="1:7">
      <c r="A18909" s="32">
        <v>2018</v>
      </c>
      <c r="B18909" s="32">
        <v>6085</v>
      </c>
      <c r="C18909" s="33" t="s">
        <v>363</v>
      </c>
      <c r="D18909" s="33" t="s">
        <v>354</v>
      </c>
      <c r="E18909" s="34">
        <v>30008</v>
      </c>
      <c r="F18909" s="35">
        <v>17.814</v>
      </c>
      <c r="G18909" s="34">
        <v>166.7</v>
      </c>
    </row>
    <row r="18910" spans="1:7">
      <c r="A18910" s="32">
        <v>2018</v>
      </c>
      <c r="B18910" s="32">
        <v>6085</v>
      </c>
      <c r="C18910" s="33" t="s">
        <v>363</v>
      </c>
      <c r="D18910" s="33" t="s">
        <v>354</v>
      </c>
      <c r="E18910" s="34">
        <v>105430</v>
      </c>
      <c r="F18910" s="35">
        <v>18.03</v>
      </c>
      <c r="G18910" s="34">
        <v>167.9</v>
      </c>
    </row>
    <row r="18911" spans="1:7">
      <c r="A18911" s="32">
        <v>2018</v>
      </c>
      <c r="B18911" s="32">
        <v>6085</v>
      </c>
      <c r="C18911" s="33" t="s">
        <v>353</v>
      </c>
      <c r="D18911" s="33" t="s">
        <v>354</v>
      </c>
      <c r="E18911" s="34">
        <v>120143</v>
      </c>
      <c r="F18911" s="35">
        <v>21.657</v>
      </c>
      <c r="G18911" s="34">
        <v>258.3</v>
      </c>
    </row>
    <row r="18912" spans="1:7">
      <c r="A18912" s="32">
        <v>2018</v>
      </c>
      <c r="B18912" s="32">
        <v>6085</v>
      </c>
      <c r="C18912" s="33" t="s">
        <v>563</v>
      </c>
      <c r="D18912" s="33" t="s">
        <v>564</v>
      </c>
      <c r="E18912" s="34">
        <v>95101</v>
      </c>
      <c r="F18912" s="35">
        <v>1.0449999999999999</v>
      </c>
      <c r="G18912" s="34">
        <v>295.60000000000002</v>
      </c>
    </row>
    <row r="18913" spans="1:7">
      <c r="A18913" s="32">
        <v>2018</v>
      </c>
      <c r="B18913" s="32">
        <v>6089</v>
      </c>
      <c r="C18913" s="33" t="s">
        <v>563</v>
      </c>
      <c r="D18913" s="33" t="s">
        <v>564</v>
      </c>
      <c r="E18913" s="34">
        <v>7416</v>
      </c>
      <c r="F18913" s="35">
        <v>1.214</v>
      </c>
      <c r="G18913" s="34">
        <v>303.60000000000002</v>
      </c>
    </row>
    <row r="18914" spans="1:7">
      <c r="A18914" s="32">
        <v>2018</v>
      </c>
      <c r="B18914" s="32">
        <v>6089</v>
      </c>
      <c r="C18914" s="33" t="s">
        <v>563</v>
      </c>
      <c r="D18914" s="33" t="s">
        <v>564</v>
      </c>
      <c r="E18914" s="34">
        <v>603</v>
      </c>
      <c r="F18914" s="35">
        <v>1.214</v>
      </c>
      <c r="G18914" s="34">
        <v>546.6</v>
      </c>
    </row>
    <row r="18915" spans="1:7">
      <c r="A18915" s="32">
        <v>2018</v>
      </c>
      <c r="B18915" s="32">
        <v>6089</v>
      </c>
      <c r="C18915" s="33" t="s">
        <v>362</v>
      </c>
      <c r="D18915" s="33" t="s">
        <v>354</v>
      </c>
      <c r="E18915" s="34">
        <v>26391</v>
      </c>
      <c r="F18915" s="35">
        <v>13.62</v>
      </c>
      <c r="G18915" s="34">
        <v>224.3</v>
      </c>
    </row>
    <row r="18916" spans="1:7">
      <c r="A18916" s="32">
        <v>2018</v>
      </c>
      <c r="B18916" s="32">
        <v>6090</v>
      </c>
      <c r="C18916" s="33" t="s">
        <v>363</v>
      </c>
      <c r="D18916" s="33" t="s">
        <v>354</v>
      </c>
      <c r="E18916" s="34">
        <v>15203</v>
      </c>
      <c r="F18916" s="35">
        <v>17.596</v>
      </c>
      <c r="G18916" s="34">
        <v>228.7</v>
      </c>
    </row>
    <row r="18917" spans="1:7">
      <c r="A18917" s="32">
        <v>2018</v>
      </c>
      <c r="B18917" s="32">
        <v>6090</v>
      </c>
      <c r="C18917" s="33" t="s">
        <v>363</v>
      </c>
      <c r="D18917" s="33" t="s">
        <v>354</v>
      </c>
      <c r="E18917" s="34">
        <v>118261</v>
      </c>
      <c r="F18917" s="35">
        <v>17.911999999999999</v>
      </c>
      <c r="G18917" s="34">
        <v>227.5</v>
      </c>
    </row>
    <row r="18918" spans="1:7">
      <c r="A18918" s="32">
        <v>2018</v>
      </c>
      <c r="B18918" s="32">
        <v>6090</v>
      </c>
      <c r="C18918" s="33" t="s">
        <v>363</v>
      </c>
      <c r="D18918" s="33" t="s">
        <v>354</v>
      </c>
      <c r="E18918" s="34">
        <v>218596</v>
      </c>
      <c r="F18918" s="35">
        <v>17.062999999999999</v>
      </c>
      <c r="G18918" s="34">
        <v>220.9</v>
      </c>
    </row>
    <row r="18919" spans="1:7">
      <c r="A18919" s="32">
        <v>2018</v>
      </c>
      <c r="B18919" s="32">
        <v>6090</v>
      </c>
      <c r="C18919" s="33" t="s">
        <v>363</v>
      </c>
      <c r="D18919" s="33" t="s">
        <v>354</v>
      </c>
      <c r="E18919" s="34">
        <v>43248</v>
      </c>
      <c r="F18919" s="35">
        <v>17.442</v>
      </c>
      <c r="G18919" s="34">
        <v>226.9</v>
      </c>
    </row>
    <row r="18920" spans="1:7">
      <c r="A18920" s="32">
        <v>2018</v>
      </c>
      <c r="B18920" s="32">
        <v>6090</v>
      </c>
      <c r="C18920" s="33" t="s">
        <v>363</v>
      </c>
      <c r="D18920" s="33" t="s">
        <v>354</v>
      </c>
      <c r="E18920" s="34">
        <v>730</v>
      </c>
      <c r="F18920" s="35">
        <v>18.263999999999999</v>
      </c>
      <c r="G18920" s="34">
        <v>215.2</v>
      </c>
    </row>
    <row r="18921" spans="1:7">
      <c r="A18921" s="32">
        <v>2018</v>
      </c>
      <c r="B18921" s="32">
        <v>6090</v>
      </c>
      <c r="C18921" s="33" t="s">
        <v>565</v>
      </c>
      <c r="D18921" s="33" t="s">
        <v>566</v>
      </c>
      <c r="E18921" s="34">
        <v>1965</v>
      </c>
      <c r="F18921" s="35">
        <v>5.8040000000000003</v>
      </c>
      <c r="G18921" s="34">
        <v>1719</v>
      </c>
    </row>
    <row r="18922" spans="1:7">
      <c r="A18922" s="32">
        <v>2018</v>
      </c>
      <c r="B18922" s="32">
        <v>6090</v>
      </c>
      <c r="C18922" s="33" t="s">
        <v>363</v>
      </c>
      <c r="D18922" s="33" t="s">
        <v>354</v>
      </c>
      <c r="E18922" s="34">
        <v>171672</v>
      </c>
      <c r="F18922" s="35">
        <v>17.062999999999999</v>
      </c>
      <c r="G18922" s="34">
        <v>220.9</v>
      </c>
    </row>
    <row r="18923" spans="1:7">
      <c r="A18923" s="32">
        <v>2018</v>
      </c>
      <c r="B18923" s="32">
        <v>6094</v>
      </c>
      <c r="C18923" s="33" t="s">
        <v>353</v>
      </c>
      <c r="D18923" s="33" t="s">
        <v>354</v>
      </c>
      <c r="E18923" s="34">
        <v>22418</v>
      </c>
      <c r="F18923" s="35">
        <v>25.001000000000001</v>
      </c>
      <c r="G18923" s="34" t="s">
        <v>364</v>
      </c>
    </row>
    <row r="18924" spans="1:7">
      <c r="A18924" s="32">
        <v>2018</v>
      </c>
      <c r="B18924" s="32">
        <v>6094</v>
      </c>
      <c r="C18924" s="33" t="s">
        <v>565</v>
      </c>
      <c r="D18924" s="33" t="s">
        <v>566</v>
      </c>
      <c r="E18924" s="34">
        <v>19249</v>
      </c>
      <c r="F18924" s="35">
        <v>5.8</v>
      </c>
      <c r="G18924" s="34" t="s">
        <v>364</v>
      </c>
    </row>
    <row r="18925" spans="1:7">
      <c r="A18925" s="32">
        <v>2018</v>
      </c>
      <c r="B18925" s="32">
        <v>6095</v>
      </c>
      <c r="C18925" s="33" t="s">
        <v>363</v>
      </c>
      <c r="D18925" s="33" t="s">
        <v>354</v>
      </c>
      <c r="E18925" s="34">
        <v>17933</v>
      </c>
      <c r="F18925" s="35">
        <v>17.135999999999999</v>
      </c>
      <c r="G18925" s="34">
        <v>176</v>
      </c>
    </row>
    <row r="18926" spans="1:7">
      <c r="A18926" s="32">
        <v>2018</v>
      </c>
      <c r="B18926" s="32">
        <v>6095</v>
      </c>
      <c r="C18926" s="33" t="s">
        <v>363</v>
      </c>
      <c r="D18926" s="33" t="s">
        <v>354</v>
      </c>
      <c r="E18926" s="34">
        <v>217374</v>
      </c>
      <c r="F18926" s="35">
        <v>17.111999999999998</v>
      </c>
      <c r="G18926" s="34">
        <v>176</v>
      </c>
    </row>
    <row r="18927" spans="1:7">
      <c r="A18927" s="32">
        <v>2018</v>
      </c>
      <c r="B18927" s="32">
        <v>6095</v>
      </c>
      <c r="C18927" s="33" t="s">
        <v>565</v>
      </c>
      <c r="D18927" s="33" t="s">
        <v>566</v>
      </c>
      <c r="E18927" s="34">
        <v>5444</v>
      </c>
      <c r="F18927" s="35">
        <v>6</v>
      </c>
      <c r="G18927" s="34">
        <v>1608.8</v>
      </c>
    </row>
    <row r="18928" spans="1:7">
      <c r="A18928" s="32">
        <v>2018</v>
      </c>
      <c r="B18928" s="32">
        <v>6096</v>
      </c>
      <c r="C18928" s="33" t="s">
        <v>363</v>
      </c>
      <c r="D18928" s="33" t="s">
        <v>354</v>
      </c>
      <c r="E18928" s="34">
        <v>15716</v>
      </c>
      <c r="F18928" s="35">
        <v>17.07</v>
      </c>
      <c r="G18928" s="34">
        <v>130.80000000000001</v>
      </c>
    </row>
    <row r="18929" spans="1:7">
      <c r="A18929" s="32">
        <v>2018</v>
      </c>
      <c r="B18929" s="32">
        <v>6096</v>
      </c>
      <c r="C18929" s="33" t="s">
        <v>363</v>
      </c>
      <c r="D18929" s="33" t="s">
        <v>354</v>
      </c>
      <c r="E18929" s="34">
        <v>308092</v>
      </c>
      <c r="F18929" s="35">
        <v>17.07</v>
      </c>
      <c r="G18929" s="34">
        <v>141.6</v>
      </c>
    </row>
    <row r="18930" spans="1:7">
      <c r="A18930" s="32">
        <v>2018</v>
      </c>
      <c r="B18930" s="32">
        <v>6096</v>
      </c>
      <c r="C18930" s="33" t="s">
        <v>363</v>
      </c>
      <c r="D18930" s="33" t="s">
        <v>354</v>
      </c>
      <c r="E18930" s="34">
        <v>196136</v>
      </c>
      <c r="F18930" s="35">
        <v>17.05</v>
      </c>
      <c r="G18930" s="34">
        <v>134.69999999999999</v>
      </c>
    </row>
    <row r="18931" spans="1:7">
      <c r="A18931" s="32">
        <v>2018</v>
      </c>
      <c r="B18931" s="32">
        <v>6096</v>
      </c>
      <c r="C18931" s="33" t="s">
        <v>563</v>
      </c>
      <c r="D18931" s="33" t="s">
        <v>564</v>
      </c>
      <c r="E18931" s="34">
        <v>3252</v>
      </c>
      <c r="F18931" s="35">
        <v>1.05</v>
      </c>
      <c r="G18931" s="34">
        <v>269.89999999999998</v>
      </c>
    </row>
    <row r="18932" spans="1:7">
      <c r="A18932" s="32">
        <v>2018</v>
      </c>
      <c r="B18932" s="32">
        <v>6098</v>
      </c>
      <c r="C18932" s="33" t="s">
        <v>363</v>
      </c>
      <c r="D18932" s="33" t="s">
        <v>354</v>
      </c>
      <c r="E18932" s="34">
        <v>56575</v>
      </c>
      <c r="F18932" s="35">
        <v>16.416</v>
      </c>
      <c r="G18932" s="34">
        <v>205.9</v>
      </c>
    </row>
    <row r="18933" spans="1:7">
      <c r="A18933" s="32">
        <v>2018</v>
      </c>
      <c r="B18933" s="32">
        <v>6098</v>
      </c>
      <c r="C18933" s="33" t="s">
        <v>363</v>
      </c>
      <c r="D18933" s="33" t="s">
        <v>354</v>
      </c>
      <c r="E18933" s="34">
        <v>42654</v>
      </c>
      <c r="F18933" s="35">
        <v>16.506</v>
      </c>
      <c r="G18933" s="34">
        <v>204</v>
      </c>
    </row>
    <row r="18934" spans="1:7">
      <c r="A18934" s="32">
        <v>2018</v>
      </c>
      <c r="B18934" s="32">
        <v>6098</v>
      </c>
      <c r="C18934" s="33" t="s">
        <v>363</v>
      </c>
      <c r="D18934" s="33" t="s">
        <v>354</v>
      </c>
      <c r="E18934" s="34">
        <v>14193</v>
      </c>
      <c r="F18934" s="35">
        <v>16.385999999999999</v>
      </c>
      <c r="G18934" s="34">
        <v>206.3</v>
      </c>
    </row>
    <row r="18935" spans="1:7">
      <c r="A18935" s="32">
        <v>2018</v>
      </c>
      <c r="B18935" s="32">
        <v>6098</v>
      </c>
      <c r="C18935" s="33" t="s">
        <v>363</v>
      </c>
      <c r="D18935" s="33" t="s">
        <v>354</v>
      </c>
      <c r="E18935" s="34">
        <v>28406</v>
      </c>
      <c r="F18935" s="35">
        <v>17.097999999999999</v>
      </c>
      <c r="G18935" s="34">
        <v>197.5</v>
      </c>
    </row>
    <row r="18936" spans="1:7">
      <c r="A18936" s="32">
        <v>2018</v>
      </c>
      <c r="B18936" s="32">
        <v>6098</v>
      </c>
      <c r="C18936" s="33" t="s">
        <v>565</v>
      </c>
      <c r="D18936" s="33" t="s">
        <v>566</v>
      </c>
      <c r="E18936" s="34">
        <v>619</v>
      </c>
      <c r="F18936" s="35">
        <v>6</v>
      </c>
      <c r="G18936" s="34">
        <v>1713</v>
      </c>
    </row>
    <row r="18937" spans="1:7">
      <c r="A18937" s="32">
        <v>2018</v>
      </c>
      <c r="B18937" s="32">
        <v>6101</v>
      </c>
      <c r="C18937" s="33" t="s">
        <v>363</v>
      </c>
      <c r="D18937" s="33" t="s">
        <v>354</v>
      </c>
      <c r="E18937" s="34">
        <v>163141</v>
      </c>
      <c r="F18937" s="35">
        <v>16.184000000000001</v>
      </c>
      <c r="G18937" s="34">
        <v>118.3</v>
      </c>
    </row>
    <row r="18938" spans="1:7">
      <c r="A18938" s="32">
        <v>2018</v>
      </c>
      <c r="B18938" s="32">
        <v>6106</v>
      </c>
      <c r="C18938" s="33" t="s">
        <v>363</v>
      </c>
      <c r="D18938" s="33" t="s">
        <v>354</v>
      </c>
      <c r="E18938" s="34">
        <v>41563</v>
      </c>
      <c r="F18938" s="35">
        <v>17.946000000000002</v>
      </c>
      <c r="G18938" s="34">
        <v>239.6</v>
      </c>
    </row>
    <row r="18939" spans="1:7">
      <c r="A18939" s="32">
        <v>2018</v>
      </c>
      <c r="B18939" s="32">
        <v>6106</v>
      </c>
      <c r="C18939" s="33" t="s">
        <v>363</v>
      </c>
      <c r="D18939" s="33" t="s">
        <v>354</v>
      </c>
      <c r="E18939" s="34">
        <v>68294</v>
      </c>
      <c r="F18939" s="35">
        <v>17.181999999999999</v>
      </c>
      <c r="G18939" s="34">
        <v>219.3</v>
      </c>
    </row>
    <row r="18940" spans="1:7">
      <c r="A18940" s="32">
        <v>2018</v>
      </c>
      <c r="B18940" s="32">
        <v>6112</v>
      </c>
      <c r="C18940" s="33" t="s">
        <v>563</v>
      </c>
      <c r="D18940" s="33" t="s">
        <v>564</v>
      </c>
      <c r="E18940" s="34">
        <v>1997098</v>
      </c>
      <c r="F18940" s="35">
        <v>1.0980000000000001</v>
      </c>
      <c r="G18940" s="34">
        <v>290.7</v>
      </c>
    </row>
    <row r="18941" spans="1:7">
      <c r="A18941" s="32">
        <v>2018</v>
      </c>
      <c r="B18941" s="32">
        <v>6113</v>
      </c>
      <c r="C18941" s="33" t="s">
        <v>353</v>
      </c>
      <c r="D18941" s="33" t="s">
        <v>354</v>
      </c>
      <c r="E18941" s="34">
        <v>27960</v>
      </c>
      <c r="F18941" s="35">
        <v>21.85</v>
      </c>
      <c r="G18941" s="34">
        <v>177.4</v>
      </c>
    </row>
    <row r="18942" spans="1:7">
      <c r="A18942" s="32">
        <v>2018</v>
      </c>
      <c r="B18942" s="32">
        <v>6113</v>
      </c>
      <c r="C18942" s="33" t="s">
        <v>565</v>
      </c>
      <c r="D18942" s="33" t="s">
        <v>566</v>
      </c>
      <c r="E18942" s="34">
        <v>3883</v>
      </c>
      <c r="F18942" s="35">
        <v>5.75</v>
      </c>
      <c r="G18942" s="34">
        <v>1641.8</v>
      </c>
    </row>
    <row r="18943" spans="1:7">
      <c r="A18943" s="32">
        <v>2018</v>
      </c>
      <c r="B18943" s="32">
        <v>6113</v>
      </c>
      <c r="C18943" s="33" t="s">
        <v>353</v>
      </c>
      <c r="D18943" s="33" t="s">
        <v>354</v>
      </c>
      <c r="E18943" s="34">
        <v>47946</v>
      </c>
      <c r="F18943" s="35">
        <v>23.128</v>
      </c>
      <c r="G18943" s="34">
        <v>169.7</v>
      </c>
    </row>
    <row r="18944" spans="1:7">
      <c r="A18944" s="32">
        <v>2018</v>
      </c>
      <c r="B18944" s="32">
        <v>6113</v>
      </c>
      <c r="C18944" s="33" t="s">
        <v>353</v>
      </c>
      <c r="D18944" s="33" t="s">
        <v>354</v>
      </c>
      <c r="E18944" s="34">
        <v>35348</v>
      </c>
      <c r="F18944" s="35">
        <v>22.896000000000001</v>
      </c>
      <c r="G18944" s="34">
        <v>191.6</v>
      </c>
    </row>
    <row r="18945" spans="1:7">
      <c r="A18945" s="32">
        <v>2018</v>
      </c>
      <c r="B18945" s="32">
        <v>6113</v>
      </c>
      <c r="C18945" s="33" t="s">
        <v>353</v>
      </c>
      <c r="D18945" s="33" t="s">
        <v>354</v>
      </c>
      <c r="E18945" s="34">
        <v>85929</v>
      </c>
      <c r="F18945" s="35">
        <v>23.257999999999999</v>
      </c>
      <c r="G18945" s="34">
        <v>179.1</v>
      </c>
    </row>
    <row r="18946" spans="1:7">
      <c r="A18946" s="32">
        <v>2018</v>
      </c>
      <c r="B18946" s="32">
        <v>6113</v>
      </c>
      <c r="C18946" s="33" t="s">
        <v>353</v>
      </c>
      <c r="D18946" s="33" t="s">
        <v>354</v>
      </c>
      <c r="E18946" s="34">
        <v>130435</v>
      </c>
      <c r="F18946" s="35">
        <v>22.92</v>
      </c>
      <c r="G18946" s="34">
        <v>185</v>
      </c>
    </row>
    <row r="18947" spans="1:7">
      <c r="A18947" s="32">
        <v>2018</v>
      </c>
      <c r="B18947" s="32">
        <v>6113</v>
      </c>
      <c r="C18947" s="33" t="s">
        <v>353</v>
      </c>
      <c r="D18947" s="33" t="s">
        <v>354</v>
      </c>
      <c r="E18947" s="34">
        <v>52397</v>
      </c>
      <c r="F18947" s="35">
        <v>21.007999999999999</v>
      </c>
      <c r="G18947" s="34">
        <v>205.9</v>
      </c>
    </row>
    <row r="18948" spans="1:7">
      <c r="A18948" s="32">
        <v>2018</v>
      </c>
      <c r="B18948" s="32">
        <v>6113</v>
      </c>
      <c r="C18948" s="33" t="s">
        <v>353</v>
      </c>
      <c r="D18948" s="33" t="s">
        <v>354</v>
      </c>
      <c r="E18948" s="34">
        <v>4518</v>
      </c>
      <c r="F18948" s="35">
        <v>21.271999999999998</v>
      </c>
      <c r="G18948" s="34">
        <v>202.6</v>
      </c>
    </row>
    <row r="18949" spans="1:7">
      <c r="A18949" s="32">
        <v>2018</v>
      </c>
      <c r="B18949" s="32">
        <v>6113</v>
      </c>
      <c r="C18949" s="33" t="s">
        <v>353</v>
      </c>
      <c r="D18949" s="33" t="s">
        <v>354</v>
      </c>
      <c r="E18949" s="34">
        <v>35481</v>
      </c>
      <c r="F18949" s="35">
        <v>21.155999999999999</v>
      </c>
      <c r="G18949" s="34">
        <v>206.8</v>
      </c>
    </row>
    <row r="18950" spans="1:7">
      <c r="A18950" s="32">
        <v>2018</v>
      </c>
      <c r="B18950" s="32">
        <v>6113</v>
      </c>
      <c r="C18950" s="33" t="s">
        <v>353</v>
      </c>
      <c r="D18950" s="33" t="s">
        <v>354</v>
      </c>
      <c r="E18950" s="34">
        <v>98564</v>
      </c>
      <c r="F18950" s="35">
        <v>22.75</v>
      </c>
      <c r="G18950" s="34">
        <v>200</v>
      </c>
    </row>
    <row r="18951" spans="1:7">
      <c r="A18951" s="32">
        <v>2018</v>
      </c>
      <c r="B18951" s="32">
        <v>6113</v>
      </c>
      <c r="C18951" s="33" t="s">
        <v>353</v>
      </c>
      <c r="D18951" s="33" t="s">
        <v>354</v>
      </c>
      <c r="E18951" s="34">
        <v>114239</v>
      </c>
      <c r="F18951" s="35">
        <v>22.206</v>
      </c>
      <c r="G18951" s="34">
        <v>254.7</v>
      </c>
    </row>
    <row r="18952" spans="1:7">
      <c r="A18952" s="32">
        <v>2018</v>
      </c>
      <c r="B18952" s="32">
        <v>6124</v>
      </c>
      <c r="C18952" s="33" t="s">
        <v>563</v>
      </c>
      <c r="D18952" s="33" t="s">
        <v>564</v>
      </c>
      <c r="E18952" s="34">
        <v>14288</v>
      </c>
      <c r="F18952" s="35">
        <v>1.0309999999999999</v>
      </c>
      <c r="G18952" s="34">
        <v>269.8</v>
      </c>
    </row>
    <row r="18953" spans="1:7">
      <c r="A18953" s="32">
        <v>2018</v>
      </c>
      <c r="B18953" s="32">
        <v>6136</v>
      </c>
      <c r="C18953" s="33" t="s">
        <v>363</v>
      </c>
      <c r="D18953" s="33" t="s">
        <v>354</v>
      </c>
      <c r="E18953" s="34">
        <v>105350</v>
      </c>
      <c r="F18953" s="35">
        <v>16.059999999999999</v>
      </c>
      <c r="G18953" s="34">
        <v>232.3</v>
      </c>
    </row>
    <row r="18954" spans="1:7">
      <c r="A18954" s="32">
        <v>2018</v>
      </c>
      <c r="B18954" s="32">
        <v>6136</v>
      </c>
      <c r="C18954" s="33" t="s">
        <v>563</v>
      </c>
      <c r="D18954" s="33" t="s">
        <v>564</v>
      </c>
      <c r="E18954" s="34">
        <v>8496</v>
      </c>
      <c r="F18954" s="35">
        <v>1.0129999999999999</v>
      </c>
      <c r="G18954" s="34">
        <v>302.5</v>
      </c>
    </row>
    <row r="18955" spans="1:7">
      <c r="A18955" s="32">
        <v>2018</v>
      </c>
      <c r="B18955" s="32">
        <v>6137</v>
      </c>
      <c r="C18955" s="33" t="s">
        <v>353</v>
      </c>
      <c r="D18955" s="33" t="s">
        <v>354</v>
      </c>
      <c r="E18955" s="34">
        <v>105614</v>
      </c>
      <c r="F18955" s="35">
        <v>22.742000000000001</v>
      </c>
      <c r="G18955" s="34">
        <v>220.2</v>
      </c>
    </row>
    <row r="18956" spans="1:7">
      <c r="A18956" s="32">
        <v>2018</v>
      </c>
      <c r="B18956" s="32">
        <v>6137</v>
      </c>
      <c r="C18956" s="33" t="s">
        <v>565</v>
      </c>
      <c r="D18956" s="33" t="s">
        <v>566</v>
      </c>
      <c r="E18956" s="34">
        <v>902</v>
      </c>
      <c r="F18956" s="35">
        <v>5.84</v>
      </c>
      <c r="G18956" s="34">
        <v>1640.5</v>
      </c>
    </row>
    <row r="18957" spans="1:7">
      <c r="A18957" s="32">
        <v>2018</v>
      </c>
      <c r="B18957" s="32">
        <v>6137</v>
      </c>
      <c r="C18957" s="33" t="s">
        <v>563</v>
      </c>
      <c r="D18957" s="33" t="s">
        <v>564</v>
      </c>
      <c r="E18957" s="34">
        <v>87866</v>
      </c>
      <c r="F18957" s="35">
        <v>1.05</v>
      </c>
      <c r="G18957" s="34">
        <v>379.4</v>
      </c>
    </row>
    <row r="18958" spans="1:7">
      <c r="A18958" s="32">
        <v>2018</v>
      </c>
      <c r="B18958" s="32">
        <v>6138</v>
      </c>
      <c r="C18958" s="33" t="s">
        <v>363</v>
      </c>
      <c r="D18958" s="33" t="s">
        <v>354</v>
      </c>
      <c r="E18958" s="34">
        <v>92027</v>
      </c>
      <c r="F18958" s="35">
        <v>17.152000000000001</v>
      </c>
      <c r="G18958" s="34">
        <v>168.1</v>
      </c>
    </row>
    <row r="18959" spans="1:7">
      <c r="A18959" s="32">
        <v>2018</v>
      </c>
      <c r="B18959" s="32">
        <v>6138</v>
      </c>
      <c r="C18959" s="33" t="s">
        <v>363</v>
      </c>
      <c r="D18959" s="33" t="s">
        <v>354</v>
      </c>
      <c r="E18959" s="34">
        <v>45941</v>
      </c>
      <c r="F18959" s="35">
        <v>17.184000000000001</v>
      </c>
      <c r="G18959" s="34">
        <v>175.4</v>
      </c>
    </row>
    <row r="18960" spans="1:7">
      <c r="A18960" s="32">
        <v>2018</v>
      </c>
      <c r="B18960" s="32">
        <v>6138</v>
      </c>
      <c r="C18960" s="33" t="s">
        <v>363</v>
      </c>
      <c r="D18960" s="33" t="s">
        <v>354</v>
      </c>
      <c r="E18960" s="34">
        <v>45455</v>
      </c>
      <c r="F18960" s="35">
        <v>17.038</v>
      </c>
      <c r="G18960" s="34">
        <v>188.9</v>
      </c>
    </row>
    <row r="18961" spans="1:7">
      <c r="A18961" s="32">
        <v>2018</v>
      </c>
      <c r="B18961" s="32">
        <v>6139</v>
      </c>
      <c r="C18961" s="33" t="s">
        <v>565</v>
      </c>
      <c r="D18961" s="33" t="s">
        <v>566</v>
      </c>
      <c r="E18961" s="34">
        <v>3686</v>
      </c>
      <c r="F18961" s="35">
        <v>5.88</v>
      </c>
      <c r="G18961" s="34">
        <v>1549.1</v>
      </c>
    </row>
    <row r="18962" spans="1:7">
      <c r="A18962" s="32">
        <v>2018</v>
      </c>
      <c r="B18962" s="32">
        <v>6139</v>
      </c>
      <c r="C18962" s="33" t="s">
        <v>363</v>
      </c>
      <c r="D18962" s="33" t="s">
        <v>354</v>
      </c>
      <c r="E18962" s="34">
        <v>47325</v>
      </c>
      <c r="F18962" s="35">
        <v>17.34</v>
      </c>
      <c r="G18962" s="34">
        <v>202.1</v>
      </c>
    </row>
    <row r="18963" spans="1:7">
      <c r="A18963" s="32">
        <v>2018</v>
      </c>
      <c r="B18963" s="32">
        <v>6139</v>
      </c>
      <c r="C18963" s="33" t="s">
        <v>363</v>
      </c>
      <c r="D18963" s="33" t="s">
        <v>354</v>
      </c>
      <c r="E18963" s="34">
        <v>91825</v>
      </c>
      <c r="F18963" s="35">
        <v>17.202000000000002</v>
      </c>
      <c r="G18963" s="34">
        <v>200.4</v>
      </c>
    </row>
    <row r="18964" spans="1:7">
      <c r="A18964" s="32">
        <v>2018</v>
      </c>
      <c r="B18964" s="32">
        <v>6139</v>
      </c>
      <c r="C18964" s="33" t="s">
        <v>363</v>
      </c>
      <c r="D18964" s="33" t="s">
        <v>354</v>
      </c>
      <c r="E18964" s="34">
        <v>45215</v>
      </c>
      <c r="F18964" s="35">
        <v>17.358000000000001</v>
      </c>
      <c r="G18964" s="34">
        <v>203.8</v>
      </c>
    </row>
    <row r="18965" spans="1:7">
      <c r="A18965" s="32">
        <v>2018</v>
      </c>
      <c r="B18965" s="32">
        <v>6139</v>
      </c>
      <c r="C18965" s="33" t="s">
        <v>363</v>
      </c>
      <c r="D18965" s="33" t="s">
        <v>354</v>
      </c>
      <c r="E18965" s="34">
        <v>153101</v>
      </c>
      <c r="F18965" s="35">
        <v>17.141999999999999</v>
      </c>
      <c r="G18965" s="34">
        <v>218.1</v>
      </c>
    </row>
    <row r="18966" spans="1:7">
      <c r="A18966" s="32">
        <v>2018</v>
      </c>
      <c r="B18966" s="32">
        <v>6146</v>
      </c>
      <c r="C18966" s="33" t="s">
        <v>363</v>
      </c>
      <c r="D18966" s="33" t="s">
        <v>354</v>
      </c>
      <c r="E18966" s="34">
        <v>382810</v>
      </c>
      <c r="F18966" s="35">
        <v>16.55</v>
      </c>
      <c r="G18966" s="34" t="s">
        <v>364</v>
      </c>
    </row>
    <row r="18967" spans="1:7">
      <c r="A18967" s="32">
        <v>2018</v>
      </c>
      <c r="B18967" s="32">
        <v>6146</v>
      </c>
      <c r="C18967" s="33" t="s">
        <v>565</v>
      </c>
      <c r="D18967" s="33" t="s">
        <v>566</v>
      </c>
      <c r="E18967" s="34">
        <v>729</v>
      </c>
      <c r="F18967" s="35">
        <v>5.8</v>
      </c>
      <c r="G18967" s="34" t="s">
        <v>364</v>
      </c>
    </row>
    <row r="18968" spans="1:7">
      <c r="A18968" s="32">
        <v>2018</v>
      </c>
      <c r="B18968" s="32">
        <v>6146</v>
      </c>
      <c r="C18968" s="33" t="s">
        <v>362</v>
      </c>
      <c r="D18968" s="33" t="s">
        <v>354</v>
      </c>
      <c r="E18968" s="34">
        <v>456443</v>
      </c>
      <c r="F18968" s="35">
        <v>12.94</v>
      </c>
      <c r="G18968" s="34" t="s">
        <v>364</v>
      </c>
    </row>
    <row r="18969" spans="1:7">
      <c r="A18969" s="32">
        <v>2018</v>
      </c>
      <c r="B18969" s="32">
        <v>6155</v>
      </c>
      <c r="C18969" s="33" t="s">
        <v>565</v>
      </c>
      <c r="D18969" s="33" t="s">
        <v>566</v>
      </c>
      <c r="E18969" s="34">
        <v>883</v>
      </c>
      <c r="F18969" s="35">
        <v>5.7539999999999996</v>
      </c>
      <c r="G18969" s="34">
        <v>1643.1</v>
      </c>
    </row>
    <row r="18970" spans="1:7">
      <c r="A18970" s="32">
        <v>2018</v>
      </c>
      <c r="B18970" s="32">
        <v>6155</v>
      </c>
      <c r="C18970" s="33" t="s">
        <v>363</v>
      </c>
      <c r="D18970" s="33" t="s">
        <v>354</v>
      </c>
      <c r="E18970" s="34">
        <v>250174</v>
      </c>
      <c r="F18970" s="35">
        <v>17.12</v>
      </c>
      <c r="G18970" s="34">
        <v>220.3</v>
      </c>
    </row>
    <row r="18971" spans="1:7">
      <c r="A18971" s="32">
        <v>2018</v>
      </c>
      <c r="B18971" s="32">
        <v>6155</v>
      </c>
      <c r="C18971" s="33" t="s">
        <v>363</v>
      </c>
      <c r="D18971" s="33" t="s">
        <v>354</v>
      </c>
      <c r="E18971" s="34">
        <v>16925</v>
      </c>
      <c r="F18971" s="35">
        <v>17.239999999999998</v>
      </c>
      <c r="G18971" s="34">
        <v>186.6</v>
      </c>
    </row>
    <row r="18972" spans="1:7">
      <c r="A18972" s="32">
        <v>2018</v>
      </c>
      <c r="B18972" s="32">
        <v>6155</v>
      </c>
      <c r="C18972" s="33" t="s">
        <v>363</v>
      </c>
      <c r="D18972" s="33" t="s">
        <v>354</v>
      </c>
      <c r="E18972" s="34">
        <v>16969</v>
      </c>
      <c r="F18972" s="35">
        <v>17.3</v>
      </c>
      <c r="G18972" s="34">
        <v>219.5</v>
      </c>
    </row>
    <row r="18973" spans="1:7">
      <c r="A18973" s="32">
        <v>2018</v>
      </c>
      <c r="B18973" s="32">
        <v>6155</v>
      </c>
      <c r="C18973" s="33" t="s">
        <v>363</v>
      </c>
      <c r="D18973" s="33" t="s">
        <v>354</v>
      </c>
      <c r="E18973" s="34">
        <v>50829</v>
      </c>
      <c r="F18973" s="35">
        <v>17.2</v>
      </c>
      <c r="G18973" s="34">
        <v>182.5</v>
      </c>
    </row>
    <row r="18974" spans="1:7">
      <c r="A18974" s="32">
        <v>2018</v>
      </c>
      <c r="B18974" s="32">
        <v>6155</v>
      </c>
      <c r="C18974" s="33" t="s">
        <v>363</v>
      </c>
      <c r="D18974" s="33" t="s">
        <v>354</v>
      </c>
      <c r="E18974" s="34">
        <v>117327</v>
      </c>
      <c r="F18974" s="35">
        <v>17.93</v>
      </c>
      <c r="G18974" s="34">
        <v>186.5</v>
      </c>
    </row>
    <row r="18975" spans="1:7">
      <c r="A18975" s="32">
        <v>2018</v>
      </c>
      <c r="B18975" s="32">
        <v>6156</v>
      </c>
      <c r="C18975" s="33" t="s">
        <v>565</v>
      </c>
      <c r="D18975" s="33" t="s">
        <v>566</v>
      </c>
      <c r="E18975" s="34">
        <v>177</v>
      </c>
      <c r="F18975" s="35">
        <v>5.8</v>
      </c>
      <c r="G18975" s="34" t="s">
        <v>364</v>
      </c>
    </row>
    <row r="18976" spans="1:7">
      <c r="A18976" s="32">
        <v>2018</v>
      </c>
      <c r="B18976" s="32">
        <v>6156</v>
      </c>
      <c r="C18976" s="33" t="s">
        <v>563</v>
      </c>
      <c r="D18976" s="33" t="s">
        <v>564</v>
      </c>
      <c r="E18976" s="34">
        <v>64369</v>
      </c>
      <c r="F18976" s="35">
        <v>1.03</v>
      </c>
      <c r="G18976" s="34" t="s">
        <v>364</v>
      </c>
    </row>
    <row r="18977" spans="1:7">
      <c r="A18977" s="32">
        <v>2018</v>
      </c>
      <c r="B18977" s="32">
        <v>6165</v>
      </c>
      <c r="C18977" s="33" t="s">
        <v>353</v>
      </c>
      <c r="D18977" s="33" t="s">
        <v>354</v>
      </c>
      <c r="E18977" s="34">
        <v>1626</v>
      </c>
      <c r="F18977" s="35">
        <v>22.192</v>
      </c>
      <c r="G18977" s="34">
        <v>229.8</v>
      </c>
    </row>
    <row r="18978" spans="1:7">
      <c r="A18978" s="32">
        <v>2018</v>
      </c>
      <c r="B18978" s="32">
        <v>6165</v>
      </c>
      <c r="C18978" s="33" t="s">
        <v>353</v>
      </c>
      <c r="D18978" s="33" t="s">
        <v>354</v>
      </c>
      <c r="E18978" s="34">
        <v>3951</v>
      </c>
      <c r="F18978" s="35">
        <v>22.192</v>
      </c>
      <c r="G18978" s="34">
        <v>201.8</v>
      </c>
    </row>
    <row r="18979" spans="1:7">
      <c r="A18979" s="32">
        <v>2018</v>
      </c>
      <c r="B18979" s="32">
        <v>6165</v>
      </c>
      <c r="C18979" s="33" t="s">
        <v>565</v>
      </c>
      <c r="D18979" s="33" t="s">
        <v>566</v>
      </c>
      <c r="E18979" s="34">
        <v>1576</v>
      </c>
      <c r="F18979" s="35">
        <v>5.88</v>
      </c>
      <c r="G18979" s="34">
        <v>2064.6999999999998</v>
      </c>
    </row>
    <row r="18980" spans="1:7">
      <c r="A18980" s="32">
        <v>2018</v>
      </c>
      <c r="B18980" s="32">
        <v>6165</v>
      </c>
      <c r="C18980" s="33" t="s">
        <v>353</v>
      </c>
      <c r="D18980" s="33" t="s">
        <v>354</v>
      </c>
      <c r="E18980" s="34">
        <v>355964</v>
      </c>
      <c r="F18980" s="35">
        <v>22.308</v>
      </c>
      <c r="G18980" s="34">
        <v>181.3</v>
      </c>
    </row>
    <row r="18981" spans="1:7">
      <c r="A18981" s="32">
        <v>2018</v>
      </c>
      <c r="B18981" s="32">
        <v>6165</v>
      </c>
      <c r="C18981" s="33" t="s">
        <v>353</v>
      </c>
      <c r="D18981" s="33" t="s">
        <v>354</v>
      </c>
      <c r="E18981" s="34">
        <v>10923</v>
      </c>
      <c r="F18981" s="35">
        <v>22.192</v>
      </c>
      <c r="G18981" s="34">
        <v>177.7</v>
      </c>
    </row>
    <row r="18982" spans="1:7">
      <c r="A18982" s="32">
        <v>2018</v>
      </c>
      <c r="B18982" s="32">
        <v>6166</v>
      </c>
      <c r="C18982" s="33" t="s">
        <v>565</v>
      </c>
      <c r="D18982" s="33" t="s">
        <v>566</v>
      </c>
      <c r="E18982" s="34">
        <v>3555</v>
      </c>
      <c r="F18982" s="35">
        <v>5.7370000000000001</v>
      </c>
      <c r="G18982" s="34">
        <v>1623.7</v>
      </c>
    </row>
    <row r="18983" spans="1:7">
      <c r="A18983" s="32">
        <v>2018</v>
      </c>
      <c r="B18983" s="32">
        <v>6166</v>
      </c>
      <c r="C18983" s="33" t="s">
        <v>353</v>
      </c>
      <c r="D18983" s="33" t="s">
        <v>354</v>
      </c>
      <c r="E18983" s="34">
        <v>1385</v>
      </c>
      <c r="F18983" s="35">
        <v>24.204000000000001</v>
      </c>
      <c r="G18983" s="34">
        <v>264.5</v>
      </c>
    </row>
    <row r="18984" spans="1:7">
      <c r="A18984" s="32">
        <v>2018</v>
      </c>
      <c r="B18984" s="32">
        <v>6166</v>
      </c>
      <c r="C18984" s="33" t="s">
        <v>353</v>
      </c>
      <c r="D18984" s="33" t="s">
        <v>354</v>
      </c>
      <c r="E18984" s="34">
        <v>6111</v>
      </c>
      <c r="F18984" s="35">
        <v>24.225999999999999</v>
      </c>
      <c r="G18984" s="34">
        <v>276.2</v>
      </c>
    </row>
    <row r="18985" spans="1:7">
      <c r="A18985" s="32">
        <v>2018</v>
      </c>
      <c r="B18985" s="32">
        <v>6166</v>
      </c>
      <c r="C18985" s="33" t="s">
        <v>353</v>
      </c>
      <c r="D18985" s="33" t="s">
        <v>354</v>
      </c>
      <c r="E18985" s="34">
        <v>6111</v>
      </c>
      <c r="F18985" s="35">
        <v>24.225999999999999</v>
      </c>
      <c r="G18985" s="34">
        <v>276.2</v>
      </c>
    </row>
    <row r="18986" spans="1:7">
      <c r="A18986" s="32">
        <v>2018</v>
      </c>
      <c r="B18986" s="32">
        <v>6166</v>
      </c>
      <c r="C18986" s="33" t="s">
        <v>353</v>
      </c>
      <c r="D18986" s="33" t="s">
        <v>354</v>
      </c>
      <c r="E18986" s="34">
        <v>7851</v>
      </c>
      <c r="F18986" s="35">
        <v>24.204000000000001</v>
      </c>
      <c r="G18986" s="34">
        <v>264.5</v>
      </c>
    </row>
    <row r="18987" spans="1:7">
      <c r="A18987" s="32">
        <v>2018</v>
      </c>
      <c r="B18987" s="32">
        <v>6166</v>
      </c>
      <c r="C18987" s="33" t="s">
        <v>353</v>
      </c>
      <c r="D18987" s="33" t="s">
        <v>354</v>
      </c>
      <c r="E18987" s="34">
        <v>28860</v>
      </c>
      <c r="F18987" s="35">
        <v>24.294</v>
      </c>
      <c r="G18987" s="34">
        <v>273.2</v>
      </c>
    </row>
    <row r="18988" spans="1:7">
      <c r="A18988" s="32">
        <v>2018</v>
      </c>
      <c r="B18988" s="32">
        <v>6166</v>
      </c>
      <c r="C18988" s="33" t="s">
        <v>353</v>
      </c>
      <c r="D18988" s="33" t="s">
        <v>354</v>
      </c>
      <c r="E18988" s="34">
        <v>4601</v>
      </c>
      <c r="F18988" s="35">
        <v>24.167999999999999</v>
      </c>
      <c r="G18988" s="34">
        <v>277.7</v>
      </c>
    </row>
    <row r="18989" spans="1:7">
      <c r="A18989" s="32">
        <v>2018</v>
      </c>
      <c r="B18989" s="32">
        <v>6166</v>
      </c>
      <c r="C18989" s="33" t="s">
        <v>353</v>
      </c>
      <c r="D18989" s="33" t="s">
        <v>354</v>
      </c>
      <c r="E18989" s="34">
        <v>1595</v>
      </c>
      <c r="F18989" s="35">
        <v>24.09</v>
      </c>
      <c r="G18989" s="34">
        <v>255.4</v>
      </c>
    </row>
    <row r="18990" spans="1:7">
      <c r="A18990" s="32">
        <v>2018</v>
      </c>
      <c r="B18990" s="32">
        <v>6166</v>
      </c>
      <c r="C18990" s="33" t="s">
        <v>353</v>
      </c>
      <c r="D18990" s="33" t="s">
        <v>354</v>
      </c>
      <c r="E18990" s="34">
        <v>1595</v>
      </c>
      <c r="F18990" s="35">
        <v>24.09</v>
      </c>
      <c r="G18990" s="34">
        <v>255.4</v>
      </c>
    </row>
    <row r="18991" spans="1:7">
      <c r="A18991" s="32">
        <v>2018</v>
      </c>
      <c r="B18991" s="32">
        <v>6166</v>
      </c>
      <c r="C18991" s="33" t="s">
        <v>353</v>
      </c>
      <c r="D18991" s="33" t="s">
        <v>354</v>
      </c>
      <c r="E18991" s="34">
        <v>1643</v>
      </c>
      <c r="F18991" s="35">
        <v>24.09</v>
      </c>
      <c r="G18991" s="34">
        <v>255.4</v>
      </c>
    </row>
    <row r="18992" spans="1:7">
      <c r="A18992" s="32">
        <v>2018</v>
      </c>
      <c r="B18992" s="32">
        <v>6177</v>
      </c>
      <c r="C18992" s="33" t="s">
        <v>363</v>
      </c>
      <c r="D18992" s="33" t="s">
        <v>354</v>
      </c>
      <c r="E18992" s="34">
        <v>43877</v>
      </c>
      <c r="F18992" s="35">
        <v>18.2</v>
      </c>
      <c r="G18992" s="34">
        <v>269.2</v>
      </c>
    </row>
    <row r="18993" spans="1:7">
      <c r="A18993" s="32">
        <v>2018</v>
      </c>
      <c r="B18993" s="32">
        <v>6177</v>
      </c>
      <c r="C18993" s="33" t="s">
        <v>363</v>
      </c>
      <c r="D18993" s="33" t="s">
        <v>354</v>
      </c>
      <c r="E18993" s="34">
        <v>193855</v>
      </c>
      <c r="F18993" s="35">
        <v>17.7</v>
      </c>
      <c r="G18993" s="34">
        <v>274</v>
      </c>
    </row>
    <row r="18994" spans="1:7">
      <c r="A18994" s="32">
        <v>2018</v>
      </c>
      <c r="B18994" s="32">
        <v>6177</v>
      </c>
      <c r="C18994" s="33" t="s">
        <v>565</v>
      </c>
      <c r="D18994" s="33" t="s">
        <v>566</v>
      </c>
      <c r="E18994" s="34">
        <v>2167</v>
      </c>
      <c r="F18994" s="35">
        <v>5.7</v>
      </c>
      <c r="G18994" s="34">
        <v>1564</v>
      </c>
    </row>
    <row r="18995" spans="1:7">
      <c r="A18995" s="32">
        <v>2018</v>
      </c>
      <c r="B18995" s="32">
        <v>6178</v>
      </c>
      <c r="C18995" s="33" t="s">
        <v>363</v>
      </c>
      <c r="D18995" s="33" t="s">
        <v>354</v>
      </c>
      <c r="E18995" s="34">
        <v>32852</v>
      </c>
      <c r="F18995" s="35">
        <v>16.600000000000001</v>
      </c>
      <c r="G18995" s="34" t="s">
        <v>364</v>
      </c>
    </row>
    <row r="18996" spans="1:7">
      <c r="A18996" s="32">
        <v>2018</v>
      </c>
      <c r="B18996" s="32">
        <v>6178</v>
      </c>
      <c r="C18996" s="33" t="s">
        <v>363</v>
      </c>
      <c r="D18996" s="33" t="s">
        <v>354</v>
      </c>
      <c r="E18996" s="34">
        <v>147631</v>
      </c>
      <c r="F18996" s="35">
        <v>17.8</v>
      </c>
      <c r="G18996" s="34" t="s">
        <v>364</v>
      </c>
    </row>
    <row r="18997" spans="1:7">
      <c r="A18997" s="32">
        <v>2018</v>
      </c>
      <c r="B18997" s="32">
        <v>6178</v>
      </c>
      <c r="C18997" s="33" t="s">
        <v>565</v>
      </c>
      <c r="D18997" s="33" t="s">
        <v>566</v>
      </c>
      <c r="E18997" s="34">
        <v>5531</v>
      </c>
      <c r="F18997" s="35">
        <v>5.5</v>
      </c>
      <c r="G18997" s="34" t="s">
        <v>364</v>
      </c>
    </row>
    <row r="18998" spans="1:7">
      <c r="A18998" s="32">
        <v>2018</v>
      </c>
      <c r="B18998" s="32">
        <v>6179</v>
      </c>
      <c r="C18998" s="33" t="s">
        <v>565</v>
      </c>
      <c r="D18998" s="33" t="s">
        <v>566</v>
      </c>
      <c r="E18998" s="34">
        <v>3476</v>
      </c>
      <c r="F18998" s="35">
        <v>5.92</v>
      </c>
      <c r="G18998" s="34">
        <v>1652</v>
      </c>
    </row>
    <row r="18999" spans="1:7">
      <c r="A18999" s="32">
        <v>2018</v>
      </c>
      <c r="B18999" s="32">
        <v>6179</v>
      </c>
      <c r="C18999" s="33" t="s">
        <v>363</v>
      </c>
      <c r="D18999" s="33" t="s">
        <v>354</v>
      </c>
      <c r="E18999" s="34">
        <v>29697</v>
      </c>
      <c r="F18999" s="35">
        <v>16.282</v>
      </c>
      <c r="G18999" s="34">
        <v>166.8</v>
      </c>
    </row>
    <row r="19000" spans="1:7">
      <c r="A19000" s="32">
        <v>2018</v>
      </c>
      <c r="B19000" s="32">
        <v>6179</v>
      </c>
      <c r="C19000" s="33" t="s">
        <v>363</v>
      </c>
      <c r="D19000" s="33" t="s">
        <v>354</v>
      </c>
      <c r="E19000" s="34">
        <v>15071</v>
      </c>
      <c r="F19000" s="35">
        <v>17.116</v>
      </c>
      <c r="G19000" s="34">
        <v>158.80000000000001</v>
      </c>
    </row>
    <row r="19001" spans="1:7">
      <c r="A19001" s="32">
        <v>2018</v>
      </c>
      <c r="B19001" s="32">
        <v>6179</v>
      </c>
      <c r="C19001" s="33" t="s">
        <v>363</v>
      </c>
      <c r="D19001" s="33" t="s">
        <v>354</v>
      </c>
      <c r="E19001" s="34">
        <v>15099</v>
      </c>
      <c r="F19001" s="35">
        <v>16.850000000000001</v>
      </c>
      <c r="G19001" s="34">
        <v>183.5</v>
      </c>
    </row>
    <row r="19002" spans="1:7">
      <c r="A19002" s="32">
        <v>2018</v>
      </c>
      <c r="B19002" s="32">
        <v>6179</v>
      </c>
      <c r="C19002" s="33" t="s">
        <v>363</v>
      </c>
      <c r="D19002" s="33" t="s">
        <v>354</v>
      </c>
      <c r="E19002" s="34">
        <v>15111</v>
      </c>
      <c r="F19002" s="35">
        <v>16.442</v>
      </c>
      <c r="G19002" s="34">
        <v>185.1</v>
      </c>
    </row>
    <row r="19003" spans="1:7">
      <c r="A19003" s="32">
        <v>2018</v>
      </c>
      <c r="B19003" s="32">
        <v>6179</v>
      </c>
      <c r="C19003" s="33" t="s">
        <v>363</v>
      </c>
      <c r="D19003" s="33" t="s">
        <v>354</v>
      </c>
      <c r="E19003" s="34">
        <v>15159</v>
      </c>
      <c r="F19003" s="35">
        <v>16.218</v>
      </c>
      <c r="G19003" s="34">
        <v>168.3</v>
      </c>
    </row>
    <row r="19004" spans="1:7">
      <c r="A19004" s="32">
        <v>2018</v>
      </c>
      <c r="B19004" s="32">
        <v>6179</v>
      </c>
      <c r="C19004" s="33" t="s">
        <v>363</v>
      </c>
      <c r="D19004" s="33" t="s">
        <v>354</v>
      </c>
      <c r="E19004" s="34">
        <v>90822</v>
      </c>
      <c r="F19004" s="35">
        <v>16.684999999999999</v>
      </c>
      <c r="G19004" s="34">
        <v>166.5</v>
      </c>
    </row>
    <row r="19005" spans="1:7">
      <c r="A19005" s="32">
        <v>2018</v>
      </c>
      <c r="B19005" s="32">
        <v>6179</v>
      </c>
      <c r="C19005" s="33" t="s">
        <v>363</v>
      </c>
      <c r="D19005" s="33" t="s">
        <v>354</v>
      </c>
      <c r="E19005" s="34">
        <v>30165</v>
      </c>
      <c r="F19005" s="35">
        <v>16.760000000000002</v>
      </c>
      <c r="G19005" s="34">
        <v>173.4</v>
      </c>
    </row>
    <row r="19006" spans="1:7">
      <c r="A19006" s="32">
        <v>2018</v>
      </c>
      <c r="B19006" s="32">
        <v>6179</v>
      </c>
      <c r="C19006" s="33" t="s">
        <v>363</v>
      </c>
      <c r="D19006" s="33" t="s">
        <v>354</v>
      </c>
      <c r="E19006" s="34">
        <v>120785</v>
      </c>
      <c r="F19006" s="35">
        <v>17.678999999999998</v>
      </c>
      <c r="G19006" s="34">
        <v>169.6</v>
      </c>
    </row>
    <row r="19007" spans="1:7">
      <c r="A19007" s="32">
        <v>2018</v>
      </c>
      <c r="B19007" s="32">
        <v>6179</v>
      </c>
      <c r="C19007" s="33" t="s">
        <v>363</v>
      </c>
      <c r="D19007" s="33" t="s">
        <v>354</v>
      </c>
      <c r="E19007" s="34">
        <v>45323</v>
      </c>
      <c r="F19007" s="35">
        <v>16.548999999999999</v>
      </c>
      <c r="G19007" s="34">
        <v>177.4</v>
      </c>
    </row>
    <row r="19008" spans="1:7">
      <c r="A19008" s="32">
        <v>2018</v>
      </c>
      <c r="B19008" s="32">
        <v>6179</v>
      </c>
      <c r="C19008" s="33" t="s">
        <v>363</v>
      </c>
      <c r="D19008" s="33" t="s">
        <v>354</v>
      </c>
      <c r="E19008" s="34">
        <v>45411</v>
      </c>
      <c r="F19008" s="35">
        <v>16.641999999999999</v>
      </c>
      <c r="G19008" s="34">
        <v>166.7</v>
      </c>
    </row>
    <row r="19009" spans="1:7">
      <c r="A19009" s="32">
        <v>2018</v>
      </c>
      <c r="B19009" s="32">
        <v>6179</v>
      </c>
      <c r="C19009" s="33" t="s">
        <v>363</v>
      </c>
      <c r="D19009" s="33" t="s">
        <v>354</v>
      </c>
      <c r="E19009" s="34">
        <v>90704</v>
      </c>
      <c r="F19009" s="35">
        <v>16.260999999999999</v>
      </c>
      <c r="G19009" s="34">
        <v>167.3</v>
      </c>
    </row>
    <row r="19010" spans="1:7">
      <c r="A19010" s="32">
        <v>2018</v>
      </c>
      <c r="B19010" s="32">
        <v>6179</v>
      </c>
      <c r="C19010" s="33" t="s">
        <v>363</v>
      </c>
      <c r="D19010" s="33" t="s">
        <v>354</v>
      </c>
      <c r="E19010" s="34">
        <v>15007</v>
      </c>
      <c r="F19010" s="35">
        <v>16.59</v>
      </c>
      <c r="G19010" s="34">
        <v>183.6</v>
      </c>
    </row>
    <row r="19011" spans="1:7">
      <c r="A19011" s="32">
        <v>2018</v>
      </c>
      <c r="B19011" s="32">
        <v>6179</v>
      </c>
      <c r="C19011" s="33" t="s">
        <v>363</v>
      </c>
      <c r="D19011" s="33" t="s">
        <v>354</v>
      </c>
      <c r="E19011" s="34">
        <v>30268</v>
      </c>
      <c r="F19011" s="35">
        <v>16.895</v>
      </c>
      <c r="G19011" s="34">
        <v>163.69999999999999</v>
      </c>
    </row>
    <row r="19012" spans="1:7">
      <c r="A19012" s="32">
        <v>2018</v>
      </c>
      <c r="B19012" s="32">
        <v>6180</v>
      </c>
      <c r="C19012" s="33" t="s">
        <v>362</v>
      </c>
      <c r="D19012" s="33" t="s">
        <v>354</v>
      </c>
      <c r="E19012" s="34">
        <v>894862</v>
      </c>
      <c r="F19012" s="35">
        <v>13.6</v>
      </c>
      <c r="G19012" s="34" t="s">
        <v>364</v>
      </c>
    </row>
    <row r="19013" spans="1:7">
      <c r="A19013" s="32">
        <v>2018</v>
      </c>
      <c r="B19013" s="32">
        <v>6180</v>
      </c>
      <c r="C19013" s="33" t="s">
        <v>563</v>
      </c>
      <c r="D19013" s="33" t="s">
        <v>564</v>
      </c>
      <c r="E19013" s="34">
        <v>32358</v>
      </c>
      <c r="F19013" s="35">
        <v>1.012</v>
      </c>
      <c r="G19013" s="34" t="s">
        <v>364</v>
      </c>
    </row>
    <row r="19014" spans="1:7">
      <c r="A19014" s="32">
        <v>2018</v>
      </c>
      <c r="B19014" s="32">
        <v>6183</v>
      </c>
      <c r="C19014" s="33" t="s">
        <v>362</v>
      </c>
      <c r="D19014" s="33" t="s">
        <v>354</v>
      </c>
      <c r="E19014" s="34">
        <v>250098</v>
      </c>
      <c r="F19014" s="35">
        <v>10.6</v>
      </c>
      <c r="G19014" s="34">
        <v>273</v>
      </c>
    </row>
    <row r="19015" spans="1:7">
      <c r="A19015" s="32">
        <v>2018</v>
      </c>
      <c r="B19015" s="32">
        <v>6183</v>
      </c>
      <c r="C19015" s="33" t="s">
        <v>565</v>
      </c>
      <c r="D19015" s="33" t="s">
        <v>566</v>
      </c>
      <c r="E19015" s="34">
        <v>526</v>
      </c>
      <c r="F19015" s="35">
        <v>5.86</v>
      </c>
      <c r="G19015" s="34">
        <v>1651</v>
      </c>
    </row>
    <row r="19016" spans="1:7">
      <c r="A19016" s="32">
        <v>2018</v>
      </c>
      <c r="B19016" s="32">
        <v>6190</v>
      </c>
      <c r="C19016" s="33" t="s">
        <v>353</v>
      </c>
      <c r="D19016" s="33" t="s">
        <v>354</v>
      </c>
      <c r="E19016" s="34">
        <v>9288</v>
      </c>
      <c r="F19016" s="35">
        <v>21.67</v>
      </c>
      <c r="G19016" s="34">
        <v>229.2</v>
      </c>
    </row>
    <row r="19017" spans="1:7">
      <c r="A19017" s="32">
        <v>2018</v>
      </c>
      <c r="B19017" s="32">
        <v>6190</v>
      </c>
      <c r="C19017" s="33" t="s">
        <v>353</v>
      </c>
      <c r="D19017" s="33" t="s">
        <v>354</v>
      </c>
      <c r="E19017" s="34">
        <v>38623</v>
      </c>
      <c r="F19017" s="35">
        <v>22.4</v>
      </c>
      <c r="G19017" s="34">
        <v>212.4</v>
      </c>
    </row>
    <row r="19018" spans="1:7">
      <c r="A19018" s="32">
        <v>2018</v>
      </c>
      <c r="B19018" s="32">
        <v>6190</v>
      </c>
      <c r="C19018" s="33" t="s">
        <v>568</v>
      </c>
      <c r="D19018" s="33" t="s">
        <v>569</v>
      </c>
      <c r="E19018" s="34">
        <v>18861</v>
      </c>
      <c r="F19018" s="35">
        <v>28.27</v>
      </c>
      <c r="G19018" s="34">
        <v>344.1</v>
      </c>
    </row>
    <row r="19019" spans="1:7">
      <c r="A19019" s="32">
        <v>2018</v>
      </c>
      <c r="B19019" s="32">
        <v>6190</v>
      </c>
      <c r="C19019" s="33" t="s">
        <v>568</v>
      </c>
      <c r="D19019" s="33" t="s">
        <v>569</v>
      </c>
      <c r="E19019" s="34">
        <v>24318</v>
      </c>
      <c r="F19019" s="35">
        <v>28.35</v>
      </c>
      <c r="G19019" s="34">
        <v>235.4</v>
      </c>
    </row>
    <row r="19020" spans="1:7">
      <c r="A19020" s="32">
        <v>2018</v>
      </c>
      <c r="B19020" s="32">
        <v>6190</v>
      </c>
      <c r="C19020" s="33" t="s">
        <v>568</v>
      </c>
      <c r="D19020" s="33" t="s">
        <v>569</v>
      </c>
      <c r="E19020" s="34">
        <v>18397</v>
      </c>
      <c r="F19020" s="35">
        <v>28.78</v>
      </c>
      <c r="G19020" s="34">
        <v>314.5</v>
      </c>
    </row>
    <row r="19021" spans="1:7">
      <c r="A19021" s="32">
        <v>2018</v>
      </c>
      <c r="B19021" s="32">
        <v>6190</v>
      </c>
      <c r="C19021" s="33" t="s">
        <v>568</v>
      </c>
      <c r="D19021" s="33" t="s">
        <v>569</v>
      </c>
      <c r="E19021" s="34">
        <v>9477</v>
      </c>
      <c r="F19021" s="35">
        <v>28.31</v>
      </c>
      <c r="G19021" s="34">
        <v>329.4</v>
      </c>
    </row>
    <row r="19022" spans="1:7">
      <c r="A19022" s="32">
        <v>2018</v>
      </c>
      <c r="B19022" s="32">
        <v>6190</v>
      </c>
      <c r="C19022" s="33" t="s">
        <v>363</v>
      </c>
      <c r="D19022" s="33" t="s">
        <v>354</v>
      </c>
      <c r="E19022" s="34">
        <v>16591</v>
      </c>
      <c r="F19022" s="35">
        <v>17.89</v>
      </c>
      <c r="G19022" s="34">
        <v>207.3</v>
      </c>
    </row>
    <row r="19023" spans="1:7">
      <c r="A19023" s="32">
        <v>2018</v>
      </c>
      <c r="B19023" s="32">
        <v>6190</v>
      </c>
      <c r="C19023" s="33" t="s">
        <v>363</v>
      </c>
      <c r="D19023" s="33" t="s">
        <v>354</v>
      </c>
      <c r="E19023" s="34">
        <v>49235</v>
      </c>
      <c r="F19023" s="35">
        <v>17.88</v>
      </c>
      <c r="G19023" s="34">
        <v>211.2</v>
      </c>
    </row>
    <row r="19024" spans="1:7">
      <c r="A19024" s="32">
        <v>2018</v>
      </c>
      <c r="B19024" s="32">
        <v>6190</v>
      </c>
      <c r="C19024" s="33" t="s">
        <v>563</v>
      </c>
      <c r="D19024" s="33" t="s">
        <v>564</v>
      </c>
      <c r="E19024" s="34">
        <v>69513</v>
      </c>
      <c r="F19024" s="35">
        <v>1.0069999999999999</v>
      </c>
      <c r="G19024" s="34">
        <v>400.8</v>
      </c>
    </row>
    <row r="19025" spans="1:7">
      <c r="A19025" s="32">
        <v>2018</v>
      </c>
      <c r="B19025" s="32">
        <v>6190</v>
      </c>
      <c r="C19025" s="33" t="s">
        <v>563</v>
      </c>
      <c r="D19025" s="33" t="s">
        <v>564</v>
      </c>
      <c r="E19025" s="34">
        <v>89374</v>
      </c>
      <c r="F19025" s="35">
        <v>1.0069999999999999</v>
      </c>
      <c r="G19025" s="34">
        <v>401</v>
      </c>
    </row>
    <row r="19026" spans="1:7">
      <c r="A19026" s="32">
        <v>2018</v>
      </c>
      <c r="B19026" s="32">
        <v>6190</v>
      </c>
      <c r="C19026" s="33" t="s">
        <v>563</v>
      </c>
      <c r="D19026" s="33" t="s">
        <v>564</v>
      </c>
      <c r="E19026" s="34">
        <v>15810</v>
      </c>
      <c r="F19026" s="35">
        <v>1.0069999999999999</v>
      </c>
      <c r="G19026" s="34">
        <v>407.1</v>
      </c>
    </row>
    <row r="19027" spans="1:7">
      <c r="A19027" s="32">
        <v>2018</v>
      </c>
      <c r="B19027" s="32">
        <v>6193</v>
      </c>
      <c r="C19027" s="33" t="s">
        <v>363</v>
      </c>
      <c r="D19027" s="33" t="s">
        <v>354</v>
      </c>
      <c r="E19027" s="34">
        <v>263979</v>
      </c>
      <c r="F19027" s="35">
        <v>17.872</v>
      </c>
      <c r="G19027" s="34">
        <v>147.30000000000001</v>
      </c>
    </row>
    <row r="19028" spans="1:7">
      <c r="A19028" s="32">
        <v>2018</v>
      </c>
      <c r="B19028" s="32">
        <v>6193</v>
      </c>
      <c r="C19028" s="33" t="s">
        <v>563</v>
      </c>
      <c r="D19028" s="33" t="s">
        <v>564</v>
      </c>
      <c r="E19028" s="34">
        <v>6705</v>
      </c>
      <c r="F19028" s="35">
        <v>1.0309999999999999</v>
      </c>
      <c r="G19028" s="34">
        <v>252.6</v>
      </c>
    </row>
    <row r="19029" spans="1:7">
      <c r="A19029" s="32">
        <v>2018</v>
      </c>
      <c r="B19029" s="32">
        <v>6194</v>
      </c>
      <c r="C19029" s="33" t="s">
        <v>363</v>
      </c>
      <c r="D19029" s="33" t="s">
        <v>354</v>
      </c>
      <c r="E19029" s="34">
        <v>208382</v>
      </c>
      <c r="F19029" s="35">
        <v>17.765999999999998</v>
      </c>
      <c r="G19029" s="34">
        <v>178</v>
      </c>
    </row>
    <row r="19030" spans="1:7">
      <c r="A19030" s="32">
        <v>2018</v>
      </c>
      <c r="B19030" s="32">
        <v>6194</v>
      </c>
      <c r="C19030" s="33" t="s">
        <v>563</v>
      </c>
      <c r="D19030" s="33" t="s">
        <v>564</v>
      </c>
      <c r="E19030" s="34">
        <v>570</v>
      </c>
      <c r="F19030" s="35">
        <v>1.0349999999999999</v>
      </c>
      <c r="G19030" s="34">
        <v>252.6</v>
      </c>
    </row>
    <row r="19031" spans="1:7">
      <c r="A19031" s="32">
        <v>2018</v>
      </c>
      <c r="B19031" s="32">
        <v>6195</v>
      </c>
      <c r="C19031" s="33" t="s">
        <v>563</v>
      </c>
      <c r="D19031" s="33" t="s">
        <v>564</v>
      </c>
      <c r="E19031" s="34">
        <v>79407</v>
      </c>
      <c r="F19031" s="35">
        <v>1.034</v>
      </c>
      <c r="G19031" s="34">
        <v>268.2</v>
      </c>
    </row>
    <row r="19032" spans="1:7">
      <c r="A19032" s="32">
        <v>2018</v>
      </c>
      <c r="B19032" s="32">
        <v>6195</v>
      </c>
      <c r="C19032" s="33" t="s">
        <v>363</v>
      </c>
      <c r="D19032" s="33" t="s">
        <v>354</v>
      </c>
      <c r="E19032" s="34">
        <v>175377</v>
      </c>
      <c r="F19032" s="35">
        <v>17.917999999999999</v>
      </c>
      <c r="G19032" s="34">
        <v>187.1</v>
      </c>
    </row>
    <row r="19033" spans="1:7">
      <c r="A19033" s="32">
        <v>2018</v>
      </c>
      <c r="B19033" s="32">
        <v>6204</v>
      </c>
      <c r="C19033" s="33" t="s">
        <v>565</v>
      </c>
      <c r="D19033" s="33" t="s">
        <v>566</v>
      </c>
      <c r="E19033" s="34">
        <v>5930</v>
      </c>
      <c r="F19033" s="35">
        <v>5.77</v>
      </c>
      <c r="G19033" s="34">
        <v>1808.5</v>
      </c>
    </row>
    <row r="19034" spans="1:7">
      <c r="A19034" s="32">
        <v>2018</v>
      </c>
      <c r="B19034" s="32">
        <v>6204</v>
      </c>
      <c r="C19034" s="33" t="s">
        <v>363</v>
      </c>
      <c r="D19034" s="33" t="s">
        <v>354</v>
      </c>
      <c r="E19034" s="34">
        <v>15182</v>
      </c>
      <c r="F19034" s="35">
        <v>17.655999999999999</v>
      </c>
      <c r="G19034" s="34">
        <v>99.9</v>
      </c>
    </row>
    <row r="19035" spans="1:7">
      <c r="A19035" s="32">
        <v>2018</v>
      </c>
      <c r="B19035" s="32">
        <v>6204</v>
      </c>
      <c r="C19035" s="33" t="s">
        <v>363</v>
      </c>
      <c r="D19035" s="33" t="s">
        <v>354</v>
      </c>
      <c r="E19035" s="34">
        <v>76334</v>
      </c>
      <c r="F19035" s="35">
        <v>17.736000000000001</v>
      </c>
      <c r="G19035" s="34">
        <v>100.8</v>
      </c>
    </row>
    <row r="19036" spans="1:7">
      <c r="A19036" s="32">
        <v>2018</v>
      </c>
      <c r="B19036" s="32">
        <v>6204</v>
      </c>
      <c r="C19036" s="33" t="s">
        <v>363</v>
      </c>
      <c r="D19036" s="33" t="s">
        <v>354</v>
      </c>
      <c r="E19036" s="34">
        <v>152480</v>
      </c>
      <c r="F19036" s="35">
        <v>17.925999999999998</v>
      </c>
      <c r="G19036" s="34">
        <v>99.4</v>
      </c>
    </row>
    <row r="19037" spans="1:7">
      <c r="A19037" s="32">
        <v>2018</v>
      </c>
      <c r="B19037" s="32">
        <v>6204</v>
      </c>
      <c r="C19037" s="33" t="s">
        <v>363</v>
      </c>
      <c r="D19037" s="33" t="s">
        <v>354</v>
      </c>
      <c r="E19037" s="34">
        <v>91371</v>
      </c>
      <c r="F19037" s="35">
        <v>17.63</v>
      </c>
      <c r="G19037" s="34">
        <v>96.1</v>
      </c>
    </row>
    <row r="19038" spans="1:7">
      <c r="A19038" s="32">
        <v>2018</v>
      </c>
      <c r="B19038" s="32">
        <v>6204</v>
      </c>
      <c r="C19038" s="33" t="s">
        <v>363</v>
      </c>
      <c r="D19038" s="33" t="s">
        <v>354</v>
      </c>
      <c r="E19038" s="34">
        <v>243786</v>
      </c>
      <c r="F19038" s="35">
        <v>16.12</v>
      </c>
      <c r="G19038" s="34">
        <v>101.3</v>
      </c>
    </row>
    <row r="19039" spans="1:7">
      <c r="A19039" s="32">
        <v>2018</v>
      </c>
      <c r="B19039" s="32">
        <v>6213</v>
      </c>
      <c r="C19039" s="33" t="s">
        <v>353</v>
      </c>
      <c r="D19039" s="33" t="s">
        <v>354</v>
      </c>
      <c r="E19039" s="34">
        <v>62890</v>
      </c>
      <c r="F19039" s="35">
        <v>22.75</v>
      </c>
      <c r="G19039" s="34">
        <v>209.7</v>
      </c>
    </row>
    <row r="19040" spans="1:7">
      <c r="A19040" s="32">
        <v>2018</v>
      </c>
      <c r="B19040" s="32">
        <v>6213</v>
      </c>
      <c r="C19040" s="33" t="s">
        <v>353</v>
      </c>
      <c r="D19040" s="33" t="s">
        <v>354</v>
      </c>
      <c r="E19040" s="34">
        <v>131363</v>
      </c>
      <c r="F19040" s="35">
        <v>22.39</v>
      </c>
      <c r="G19040" s="34">
        <v>206.4</v>
      </c>
    </row>
    <row r="19041" spans="1:7">
      <c r="A19041" s="32">
        <v>2018</v>
      </c>
      <c r="B19041" s="32">
        <v>6213</v>
      </c>
      <c r="C19041" s="33" t="s">
        <v>565</v>
      </c>
      <c r="D19041" s="33" t="s">
        <v>566</v>
      </c>
      <c r="E19041" s="34">
        <v>533</v>
      </c>
      <c r="F19041" s="35">
        <v>5.7960000000000003</v>
      </c>
      <c r="G19041" s="34">
        <v>1679.9</v>
      </c>
    </row>
    <row r="19042" spans="1:7">
      <c r="A19042" s="32">
        <v>2018</v>
      </c>
      <c r="B19042" s="32">
        <v>6223</v>
      </c>
      <c r="C19042" s="33" t="s">
        <v>565</v>
      </c>
      <c r="D19042" s="33" t="s">
        <v>566</v>
      </c>
      <c r="E19042" s="34">
        <v>1613</v>
      </c>
      <c r="F19042" s="35">
        <v>5.38</v>
      </c>
      <c r="G19042" s="34">
        <v>1773.1</v>
      </c>
    </row>
    <row r="19043" spans="1:7">
      <c r="A19043" s="32">
        <v>2018</v>
      </c>
      <c r="B19043" s="32">
        <v>6223</v>
      </c>
      <c r="C19043" s="33" t="s">
        <v>563</v>
      </c>
      <c r="D19043" s="33" t="s">
        <v>564</v>
      </c>
      <c r="E19043" s="34">
        <v>158751</v>
      </c>
      <c r="F19043" s="35">
        <v>1.04</v>
      </c>
      <c r="G19043" s="34">
        <v>297.7</v>
      </c>
    </row>
    <row r="19044" spans="1:7">
      <c r="A19044" s="32">
        <v>2018</v>
      </c>
      <c r="B19044" s="32">
        <v>6243</v>
      </c>
      <c r="C19044" s="33" t="s">
        <v>563</v>
      </c>
      <c r="D19044" s="33" t="s">
        <v>564</v>
      </c>
      <c r="E19044" s="34">
        <v>201200</v>
      </c>
      <c r="F19044" s="35">
        <v>1</v>
      </c>
      <c r="G19044" s="34">
        <v>1105.5</v>
      </c>
    </row>
    <row r="19045" spans="1:7">
      <c r="A19045" s="32">
        <v>2018</v>
      </c>
      <c r="B19045" s="32">
        <v>6248</v>
      </c>
      <c r="C19045" s="33" t="s">
        <v>363</v>
      </c>
      <c r="D19045" s="33" t="s">
        <v>354</v>
      </c>
      <c r="E19045" s="34">
        <v>42364</v>
      </c>
      <c r="F19045" s="35">
        <v>16.617000000000001</v>
      </c>
      <c r="G19045" s="34">
        <v>128.4</v>
      </c>
    </row>
    <row r="19046" spans="1:7">
      <c r="A19046" s="32">
        <v>2018</v>
      </c>
      <c r="B19046" s="32">
        <v>6248</v>
      </c>
      <c r="C19046" s="33" t="s">
        <v>363</v>
      </c>
      <c r="D19046" s="33" t="s">
        <v>354</v>
      </c>
      <c r="E19046" s="34">
        <v>28230</v>
      </c>
      <c r="F19046" s="35">
        <v>17.213999999999999</v>
      </c>
      <c r="G19046" s="34">
        <v>126.2</v>
      </c>
    </row>
    <row r="19047" spans="1:7">
      <c r="A19047" s="32">
        <v>2018</v>
      </c>
      <c r="B19047" s="32">
        <v>6248</v>
      </c>
      <c r="C19047" s="33" t="s">
        <v>363</v>
      </c>
      <c r="D19047" s="33" t="s">
        <v>354</v>
      </c>
      <c r="E19047" s="34">
        <v>14119</v>
      </c>
      <c r="F19047" s="35">
        <v>16.765999999999998</v>
      </c>
      <c r="G19047" s="34">
        <v>120.3</v>
      </c>
    </row>
    <row r="19048" spans="1:7">
      <c r="A19048" s="32">
        <v>2018</v>
      </c>
      <c r="B19048" s="32">
        <v>6248</v>
      </c>
      <c r="C19048" s="33" t="s">
        <v>363</v>
      </c>
      <c r="D19048" s="33" t="s">
        <v>354</v>
      </c>
      <c r="E19048" s="34">
        <v>28279</v>
      </c>
      <c r="F19048" s="35">
        <v>16.696999999999999</v>
      </c>
      <c r="G19048" s="34">
        <v>118.4</v>
      </c>
    </row>
    <row r="19049" spans="1:7">
      <c r="A19049" s="32">
        <v>2018</v>
      </c>
      <c r="B19049" s="32">
        <v>6248</v>
      </c>
      <c r="C19049" s="33" t="s">
        <v>563</v>
      </c>
      <c r="D19049" s="33" t="s">
        <v>564</v>
      </c>
      <c r="E19049" s="34">
        <v>2065</v>
      </c>
      <c r="F19049" s="35">
        <v>1.0449999999999999</v>
      </c>
      <c r="G19049" s="34">
        <v>348.7</v>
      </c>
    </row>
    <row r="19050" spans="1:7">
      <c r="A19050" s="32">
        <v>2018</v>
      </c>
      <c r="B19050" s="32">
        <v>6248</v>
      </c>
      <c r="C19050" s="33" t="s">
        <v>363</v>
      </c>
      <c r="D19050" s="33" t="s">
        <v>354</v>
      </c>
      <c r="E19050" s="34">
        <v>56247</v>
      </c>
      <c r="F19050" s="35">
        <v>16.759</v>
      </c>
      <c r="G19050" s="34">
        <v>114.1</v>
      </c>
    </row>
    <row r="19051" spans="1:7">
      <c r="A19051" s="32">
        <v>2018</v>
      </c>
      <c r="B19051" s="32">
        <v>6249</v>
      </c>
      <c r="C19051" s="33" t="s">
        <v>565</v>
      </c>
      <c r="D19051" s="33" t="s">
        <v>566</v>
      </c>
      <c r="E19051" s="34">
        <v>2126</v>
      </c>
      <c r="F19051" s="35">
        <v>5.79</v>
      </c>
      <c r="G19051" s="34">
        <v>1630.1</v>
      </c>
    </row>
    <row r="19052" spans="1:7">
      <c r="A19052" s="32">
        <v>2018</v>
      </c>
      <c r="B19052" s="32">
        <v>6253</v>
      </c>
      <c r="C19052" s="33" t="s">
        <v>565</v>
      </c>
      <c r="D19052" s="33" t="s">
        <v>566</v>
      </c>
      <c r="E19052" s="34">
        <v>1323</v>
      </c>
      <c r="F19052" s="35">
        <v>5.88</v>
      </c>
      <c r="G19052" s="34">
        <v>1682.5</v>
      </c>
    </row>
    <row r="19053" spans="1:7">
      <c r="A19053" s="32">
        <v>2018</v>
      </c>
      <c r="B19053" s="32">
        <v>6253</v>
      </c>
      <c r="C19053" s="33" t="s">
        <v>563</v>
      </c>
      <c r="D19053" s="33" t="s">
        <v>564</v>
      </c>
      <c r="E19053" s="34">
        <v>46736</v>
      </c>
      <c r="F19053" s="35">
        <v>1.024</v>
      </c>
      <c r="G19053" s="34">
        <v>280.89999999999998</v>
      </c>
    </row>
    <row r="19054" spans="1:7">
      <c r="A19054" s="32">
        <v>2018</v>
      </c>
      <c r="B19054" s="32">
        <v>6254</v>
      </c>
      <c r="C19054" s="33" t="s">
        <v>363</v>
      </c>
      <c r="D19054" s="33" t="s">
        <v>354</v>
      </c>
      <c r="E19054" s="34">
        <v>15338</v>
      </c>
      <c r="F19054" s="35">
        <v>16.952000000000002</v>
      </c>
      <c r="G19054" s="34">
        <v>172.7</v>
      </c>
    </row>
    <row r="19055" spans="1:7">
      <c r="A19055" s="32">
        <v>2018</v>
      </c>
      <c r="B19055" s="32">
        <v>6254</v>
      </c>
      <c r="C19055" s="33" t="s">
        <v>565</v>
      </c>
      <c r="D19055" s="33" t="s">
        <v>566</v>
      </c>
      <c r="E19055" s="34">
        <v>2246</v>
      </c>
      <c r="F19055" s="35">
        <v>5.9</v>
      </c>
      <c r="G19055" s="34">
        <v>1661.7</v>
      </c>
    </row>
    <row r="19056" spans="1:7">
      <c r="A19056" s="32">
        <v>2018</v>
      </c>
      <c r="B19056" s="32">
        <v>6254</v>
      </c>
      <c r="C19056" s="33" t="s">
        <v>363</v>
      </c>
      <c r="D19056" s="33" t="s">
        <v>354</v>
      </c>
      <c r="E19056" s="34">
        <v>15323</v>
      </c>
      <c r="F19056" s="35">
        <v>16.501999999999999</v>
      </c>
      <c r="G19056" s="34">
        <v>158.80000000000001</v>
      </c>
    </row>
    <row r="19057" spans="1:7">
      <c r="A19057" s="32">
        <v>2018</v>
      </c>
      <c r="B19057" s="32">
        <v>6257</v>
      </c>
      <c r="C19057" s="33" t="s">
        <v>565</v>
      </c>
      <c r="D19057" s="33" t="s">
        <v>566</v>
      </c>
      <c r="E19057" s="34">
        <v>2830</v>
      </c>
      <c r="F19057" s="35">
        <v>5.9</v>
      </c>
      <c r="G19057" s="34">
        <v>1568.3</v>
      </c>
    </row>
    <row r="19058" spans="1:7">
      <c r="A19058" s="32">
        <v>2018</v>
      </c>
      <c r="B19058" s="32">
        <v>6257</v>
      </c>
      <c r="C19058" s="33" t="s">
        <v>363</v>
      </c>
      <c r="D19058" s="33" t="s">
        <v>354</v>
      </c>
      <c r="E19058" s="34">
        <v>143095</v>
      </c>
      <c r="F19058" s="35">
        <v>16.762</v>
      </c>
      <c r="G19058" s="34">
        <v>232</v>
      </c>
    </row>
    <row r="19059" spans="1:7">
      <c r="A19059" s="32">
        <v>2018</v>
      </c>
      <c r="B19059" s="32">
        <v>6257</v>
      </c>
      <c r="C19059" s="33" t="s">
        <v>363</v>
      </c>
      <c r="D19059" s="33" t="s">
        <v>354</v>
      </c>
      <c r="E19059" s="34">
        <v>157321</v>
      </c>
      <c r="F19059" s="35">
        <v>16.872</v>
      </c>
      <c r="G19059" s="34">
        <v>232.9</v>
      </c>
    </row>
    <row r="19060" spans="1:7">
      <c r="A19060" s="32">
        <v>2018</v>
      </c>
      <c r="B19060" s="32">
        <v>6257</v>
      </c>
      <c r="C19060" s="33" t="s">
        <v>363</v>
      </c>
      <c r="D19060" s="33" t="s">
        <v>354</v>
      </c>
      <c r="E19060" s="34">
        <v>79484</v>
      </c>
      <c r="F19060" s="35">
        <v>16.751999999999999</v>
      </c>
      <c r="G19060" s="34">
        <v>234.5</v>
      </c>
    </row>
    <row r="19061" spans="1:7">
      <c r="A19061" s="32">
        <v>2018</v>
      </c>
      <c r="B19061" s="32">
        <v>6257</v>
      </c>
      <c r="C19061" s="33" t="s">
        <v>363</v>
      </c>
      <c r="D19061" s="33" t="s">
        <v>354</v>
      </c>
      <c r="E19061" s="34">
        <v>93959</v>
      </c>
      <c r="F19061" s="35">
        <v>17.026</v>
      </c>
      <c r="G19061" s="34">
        <v>243.7</v>
      </c>
    </row>
    <row r="19062" spans="1:7">
      <c r="A19062" s="32">
        <v>2018</v>
      </c>
      <c r="B19062" s="32">
        <v>6257</v>
      </c>
      <c r="C19062" s="33" t="s">
        <v>363</v>
      </c>
      <c r="D19062" s="33" t="s">
        <v>354</v>
      </c>
      <c r="E19062" s="34">
        <v>78223</v>
      </c>
      <c r="F19062" s="35">
        <v>16.57</v>
      </c>
      <c r="G19062" s="34">
        <v>236.6</v>
      </c>
    </row>
    <row r="19063" spans="1:7">
      <c r="A19063" s="32">
        <v>2018</v>
      </c>
      <c r="B19063" s="32">
        <v>6257</v>
      </c>
      <c r="C19063" s="33" t="s">
        <v>363</v>
      </c>
      <c r="D19063" s="33" t="s">
        <v>354</v>
      </c>
      <c r="E19063" s="34">
        <v>63178</v>
      </c>
      <c r="F19063" s="35">
        <v>16.611999999999998</v>
      </c>
      <c r="G19063" s="34">
        <v>236.8</v>
      </c>
    </row>
    <row r="19064" spans="1:7">
      <c r="A19064" s="32">
        <v>2018</v>
      </c>
      <c r="B19064" s="32">
        <v>6257</v>
      </c>
      <c r="C19064" s="33" t="s">
        <v>363</v>
      </c>
      <c r="D19064" s="33" t="s">
        <v>354</v>
      </c>
      <c r="E19064" s="34">
        <v>47188</v>
      </c>
      <c r="F19064" s="35">
        <v>16.856000000000002</v>
      </c>
      <c r="G19064" s="34">
        <v>236.5</v>
      </c>
    </row>
    <row r="19065" spans="1:7">
      <c r="A19065" s="32">
        <v>2018</v>
      </c>
      <c r="B19065" s="32">
        <v>6257</v>
      </c>
      <c r="C19065" s="33" t="s">
        <v>363</v>
      </c>
      <c r="D19065" s="33" t="s">
        <v>354</v>
      </c>
      <c r="E19065" s="34">
        <v>31833</v>
      </c>
      <c r="F19065" s="35">
        <v>16.579999999999998</v>
      </c>
      <c r="G19065" s="34">
        <v>238.2</v>
      </c>
    </row>
    <row r="19066" spans="1:7">
      <c r="A19066" s="32">
        <v>2018</v>
      </c>
      <c r="B19066" s="32">
        <v>6257</v>
      </c>
      <c r="C19066" s="33" t="s">
        <v>363</v>
      </c>
      <c r="D19066" s="33" t="s">
        <v>354</v>
      </c>
      <c r="E19066" s="34">
        <v>15956</v>
      </c>
      <c r="F19066" s="35">
        <v>17.042000000000002</v>
      </c>
      <c r="G19066" s="34">
        <v>240.3</v>
      </c>
    </row>
    <row r="19067" spans="1:7">
      <c r="A19067" s="32">
        <v>2018</v>
      </c>
      <c r="B19067" s="32">
        <v>6258</v>
      </c>
      <c r="C19067" s="33" t="s">
        <v>565</v>
      </c>
      <c r="D19067" s="33" t="s">
        <v>566</v>
      </c>
      <c r="E19067" s="34">
        <v>520</v>
      </c>
      <c r="F19067" s="35">
        <v>5.8170000000000002</v>
      </c>
      <c r="G19067" s="34">
        <v>1619.7</v>
      </c>
    </row>
    <row r="19068" spans="1:7">
      <c r="A19068" s="32">
        <v>2018</v>
      </c>
      <c r="B19068" s="32">
        <v>6264</v>
      </c>
      <c r="C19068" s="33" t="s">
        <v>353</v>
      </c>
      <c r="D19068" s="33" t="s">
        <v>354</v>
      </c>
      <c r="E19068" s="34">
        <v>3446</v>
      </c>
      <c r="F19068" s="35">
        <v>24.728000000000002</v>
      </c>
      <c r="G19068" s="34">
        <v>151.1</v>
      </c>
    </row>
    <row r="19069" spans="1:7">
      <c r="A19069" s="32">
        <v>2018</v>
      </c>
      <c r="B19069" s="32">
        <v>6264</v>
      </c>
      <c r="C19069" s="33" t="s">
        <v>353</v>
      </c>
      <c r="D19069" s="33" t="s">
        <v>354</v>
      </c>
      <c r="E19069" s="34">
        <v>88540</v>
      </c>
      <c r="F19069" s="35">
        <v>25.013999999999999</v>
      </c>
      <c r="G19069" s="34">
        <v>172.6</v>
      </c>
    </row>
    <row r="19070" spans="1:7">
      <c r="A19070" s="32">
        <v>2018</v>
      </c>
      <c r="B19070" s="32">
        <v>6264</v>
      </c>
      <c r="C19070" s="33" t="s">
        <v>353</v>
      </c>
      <c r="D19070" s="33" t="s">
        <v>354</v>
      </c>
      <c r="E19070" s="34">
        <v>129273</v>
      </c>
      <c r="F19070" s="35">
        <v>24.891999999999999</v>
      </c>
      <c r="G19070" s="34">
        <v>173.1</v>
      </c>
    </row>
    <row r="19071" spans="1:7">
      <c r="A19071" s="32">
        <v>2018</v>
      </c>
      <c r="B19071" s="32">
        <v>6264</v>
      </c>
      <c r="C19071" s="33" t="s">
        <v>353</v>
      </c>
      <c r="D19071" s="33" t="s">
        <v>354</v>
      </c>
      <c r="E19071" s="34">
        <v>36396</v>
      </c>
      <c r="F19071" s="35">
        <v>25.097999999999999</v>
      </c>
      <c r="G19071" s="34">
        <v>148.9</v>
      </c>
    </row>
    <row r="19072" spans="1:7">
      <c r="A19072" s="32">
        <v>2018</v>
      </c>
      <c r="B19072" s="32">
        <v>6288</v>
      </c>
      <c r="C19072" s="33" t="s">
        <v>362</v>
      </c>
      <c r="D19072" s="33" t="s">
        <v>354</v>
      </c>
      <c r="E19072" s="34">
        <v>62</v>
      </c>
      <c r="F19072" s="35">
        <v>15.6</v>
      </c>
      <c r="G19072" s="34">
        <v>396</v>
      </c>
    </row>
    <row r="19073" spans="1:7">
      <c r="A19073" s="32">
        <v>2018</v>
      </c>
      <c r="B19073" s="32">
        <v>6288</v>
      </c>
      <c r="C19073" s="33" t="s">
        <v>362</v>
      </c>
      <c r="D19073" s="33" t="s">
        <v>354</v>
      </c>
      <c r="E19073" s="34">
        <v>9433</v>
      </c>
      <c r="F19073" s="35">
        <v>15.6</v>
      </c>
      <c r="G19073" s="34">
        <v>396</v>
      </c>
    </row>
    <row r="19074" spans="1:7">
      <c r="A19074" s="32">
        <v>2018</v>
      </c>
      <c r="B19074" s="32">
        <v>6288</v>
      </c>
      <c r="C19074" s="33" t="s">
        <v>365</v>
      </c>
      <c r="D19074" s="33" t="s">
        <v>354</v>
      </c>
      <c r="E19074" s="34">
        <v>3239</v>
      </c>
      <c r="F19074" s="35">
        <v>12.2</v>
      </c>
      <c r="G19074" s="34">
        <v>195</v>
      </c>
    </row>
    <row r="19075" spans="1:7">
      <c r="A19075" s="32">
        <v>2018</v>
      </c>
      <c r="B19075" s="32">
        <v>6288</v>
      </c>
      <c r="C19075" s="33" t="s">
        <v>365</v>
      </c>
      <c r="D19075" s="33" t="s">
        <v>354</v>
      </c>
      <c r="E19075" s="34">
        <v>22</v>
      </c>
      <c r="F19075" s="35">
        <v>12.2</v>
      </c>
      <c r="G19075" s="34">
        <v>195</v>
      </c>
    </row>
    <row r="19076" spans="1:7">
      <c r="A19076" s="32">
        <v>2018</v>
      </c>
      <c r="B19076" s="32">
        <v>6288</v>
      </c>
      <c r="C19076" s="33" t="s">
        <v>565</v>
      </c>
      <c r="D19076" s="33" t="s">
        <v>566</v>
      </c>
      <c r="E19076" s="34">
        <v>1709</v>
      </c>
      <c r="F19076" s="35">
        <v>5.6</v>
      </c>
      <c r="G19076" s="34">
        <v>1743</v>
      </c>
    </row>
    <row r="19077" spans="1:7">
      <c r="A19077" s="32">
        <v>2018</v>
      </c>
      <c r="B19077" s="32">
        <v>6373</v>
      </c>
      <c r="C19077" s="33" t="s">
        <v>563</v>
      </c>
      <c r="D19077" s="33" t="s">
        <v>564</v>
      </c>
      <c r="E19077" s="34">
        <v>74582</v>
      </c>
      <c r="F19077" s="35">
        <v>1.06</v>
      </c>
      <c r="G19077" s="34">
        <v>310.7</v>
      </c>
    </row>
    <row r="19078" spans="1:7">
      <c r="A19078" s="32">
        <v>2018</v>
      </c>
      <c r="B19078" s="32">
        <v>6373</v>
      </c>
      <c r="C19078" s="33" t="s">
        <v>563</v>
      </c>
      <c r="D19078" s="33" t="s">
        <v>564</v>
      </c>
      <c r="E19078" s="34">
        <v>17178</v>
      </c>
      <c r="F19078" s="35">
        <v>1.06</v>
      </c>
      <c r="G19078" s="34">
        <v>240.6</v>
      </c>
    </row>
    <row r="19079" spans="1:7">
      <c r="A19079" s="32">
        <v>2018</v>
      </c>
      <c r="B19079" s="32">
        <v>6469</v>
      </c>
      <c r="C19079" s="33" t="s">
        <v>362</v>
      </c>
      <c r="D19079" s="33" t="s">
        <v>354</v>
      </c>
      <c r="E19079" s="34">
        <v>528155</v>
      </c>
      <c r="F19079" s="35">
        <v>13.215999999999999</v>
      </c>
      <c r="G19079" s="34">
        <v>116.4</v>
      </c>
    </row>
    <row r="19080" spans="1:7">
      <c r="A19080" s="32">
        <v>2018</v>
      </c>
      <c r="B19080" s="32">
        <v>6469</v>
      </c>
      <c r="C19080" s="33" t="s">
        <v>563</v>
      </c>
      <c r="D19080" s="33" t="s">
        <v>564</v>
      </c>
      <c r="E19080" s="34">
        <v>5180</v>
      </c>
      <c r="F19080" s="35">
        <v>0.98299999999999998</v>
      </c>
      <c r="G19080" s="34">
        <v>245</v>
      </c>
    </row>
    <row r="19081" spans="1:7">
      <c r="A19081" s="32">
        <v>2018</v>
      </c>
      <c r="B19081" s="32">
        <v>6481</v>
      </c>
      <c r="C19081" s="33" t="s">
        <v>353</v>
      </c>
      <c r="D19081" s="33" t="s">
        <v>354</v>
      </c>
      <c r="E19081" s="34">
        <v>48146</v>
      </c>
      <c r="F19081" s="35">
        <v>22.462</v>
      </c>
      <c r="G19081" s="34">
        <v>226.5</v>
      </c>
    </row>
    <row r="19082" spans="1:7">
      <c r="A19082" s="32">
        <v>2018</v>
      </c>
      <c r="B19082" s="32">
        <v>6481</v>
      </c>
      <c r="C19082" s="33" t="s">
        <v>353</v>
      </c>
      <c r="D19082" s="33" t="s">
        <v>354</v>
      </c>
      <c r="E19082" s="34">
        <v>124743</v>
      </c>
      <c r="F19082" s="35">
        <v>21.885999999999999</v>
      </c>
      <c r="G19082" s="34">
        <v>226</v>
      </c>
    </row>
    <row r="19083" spans="1:7">
      <c r="A19083" s="32">
        <v>2018</v>
      </c>
      <c r="B19083" s="32">
        <v>6481</v>
      </c>
      <c r="C19083" s="33" t="s">
        <v>363</v>
      </c>
      <c r="D19083" s="33" t="s">
        <v>354</v>
      </c>
      <c r="E19083" s="34">
        <v>32493</v>
      </c>
      <c r="F19083" s="35">
        <v>19.471</v>
      </c>
      <c r="G19083" s="34">
        <v>236.4</v>
      </c>
    </row>
    <row r="19084" spans="1:7">
      <c r="A19084" s="32">
        <v>2018</v>
      </c>
      <c r="B19084" s="32">
        <v>6504</v>
      </c>
      <c r="C19084" s="33" t="s">
        <v>565</v>
      </c>
      <c r="D19084" s="33" t="s">
        <v>566</v>
      </c>
      <c r="E19084" s="34">
        <v>153</v>
      </c>
      <c r="F19084" s="35">
        <v>5.2690000000000001</v>
      </c>
      <c r="G19084" s="34">
        <v>4296.7</v>
      </c>
    </row>
    <row r="19085" spans="1:7">
      <c r="A19085" s="32">
        <v>2018</v>
      </c>
      <c r="B19085" s="32">
        <v>6504</v>
      </c>
      <c r="C19085" s="33" t="s">
        <v>565</v>
      </c>
      <c r="D19085" s="33" t="s">
        <v>566</v>
      </c>
      <c r="E19085" s="34">
        <v>88348</v>
      </c>
      <c r="F19085" s="35">
        <v>5.742</v>
      </c>
      <c r="G19085" s="34">
        <v>1737.4</v>
      </c>
    </row>
    <row r="19086" spans="1:7">
      <c r="A19086" s="32">
        <v>2018</v>
      </c>
      <c r="B19086" s="32">
        <v>6559</v>
      </c>
      <c r="C19086" s="33" t="s">
        <v>565</v>
      </c>
      <c r="D19086" s="33" t="s">
        <v>566</v>
      </c>
      <c r="E19086" s="34">
        <v>5</v>
      </c>
      <c r="F19086" s="35">
        <v>5.6070000000000002</v>
      </c>
      <c r="G19086" s="34">
        <v>1257.5</v>
      </c>
    </row>
    <row r="19087" spans="1:7">
      <c r="A19087" s="32">
        <v>2018</v>
      </c>
      <c r="B19087" s="32">
        <v>6559</v>
      </c>
      <c r="C19087" s="33" t="s">
        <v>563</v>
      </c>
      <c r="D19087" s="33" t="s">
        <v>564</v>
      </c>
      <c r="E19087" s="34">
        <v>599053</v>
      </c>
      <c r="F19087" s="35">
        <v>1</v>
      </c>
      <c r="G19087" s="34">
        <v>529.1</v>
      </c>
    </row>
    <row r="19088" spans="1:7">
      <c r="A19088" s="32">
        <v>2018</v>
      </c>
      <c r="B19088" s="32">
        <v>6639</v>
      </c>
      <c r="C19088" s="33" t="s">
        <v>353</v>
      </c>
      <c r="D19088" s="33" t="s">
        <v>354</v>
      </c>
      <c r="E19088" s="34">
        <v>19071</v>
      </c>
      <c r="F19088" s="35">
        <v>22.25</v>
      </c>
      <c r="G19088" s="34">
        <v>203.9</v>
      </c>
    </row>
    <row r="19089" spans="1:7">
      <c r="A19089" s="32">
        <v>2018</v>
      </c>
      <c r="B19089" s="32">
        <v>6639</v>
      </c>
      <c r="C19089" s="33" t="s">
        <v>353</v>
      </c>
      <c r="D19089" s="33" t="s">
        <v>354</v>
      </c>
      <c r="E19089" s="34">
        <v>43519</v>
      </c>
      <c r="F19089" s="35">
        <v>23.08</v>
      </c>
      <c r="G19089" s="34">
        <v>172</v>
      </c>
    </row>
    <row r="19090" spans="1:7">
      <c r="A19090" s="32">
        <v>2018</v>
      </c>
      <c r="B19090" s="32">
        <v>6639</v>
      </c>
      <c r="C19090" s="33" t="s">
        <v>353</v>
      </c>
      <c r="D19090" s="33" t="s">
        <v>354</v>
      </c>
      <c r="E19090" s="34">
        <v>3174</v>
      </c>
      <c r="F19090" s="35">
        <v>21.92</v>
      </c>
      <c r="G19090" s="34">
        <v>170.3</v>
      </c>
    </row>
    <row r="19091" spans="1:7">
      <c r="A19091" s="32">
        <v>2018</v>
      </c>
      <c r="B19091" s="32">
        <v>6639</v>
      </c>
      <c r="C19091" s="33" t="s">
        <v>565</v>
      </c>
      <c r="D19091" s="33" t="s">
        <v>566</v>
      </c>
      <c r="E19091" s="34">
        <v>1180</v>
      </c>
      <c r="F19091" s="35">
        <v>5.8</v>
      </c>
      <c r="G19091" s="34">
        <v>1569.7</v>
      </c>
    </row>
    <row r="19092" spans="1:7">
      <c r="A19092" s="32">
        <v>2018</v>
      </c>
      <c r="B19092" s="32">
        <v>6641</v>
      </c>
      <c r="C19092" s="33" t="s">
        <v>363</v>
      </c>
      <c r="D19092" s="33" t="s">
        <v>354</v>
      </c>
      <c r="E19092" s="34">
        <v>65631</v>
      </c>
      <c r="F19092" s="35">
        <v>17.87</v>
      </c>
      <c r="G19092" s="34">
        <v>209.5</v>
      </c>
    </row>
    <row r="19093" spans="1:7">
      <c r="A19093" s="32">
        <v>2018</v>
      </c>
      <c r="B19093" s="32">
        <v>6641</v>
      </c>
      <c r="C19093" s="33" t="s">
        <v>363</v>
      </c>
      <c r="D19093" s="33" t="s">
        <v>354</v>
      </c>
      <c r="E19093" s="34">
        <v>16028</v>
      </c>
      <c r="F19093" s="35">
        <v>17.64</v>
      </c>
      <c r="G19093" s="34">
        <v>214.1</v>
      </c>
    </row>
    <row r="19094" spans="1:7">
      <c r="A19094" s="32">
        <v>2018</v>
      </c>
      <c r="B19094" s="32">
        <v>6641</v>
      </c>
      <c r="C19094" s="33" t="s">
        <v>363</v>
      </c>
      <c r="D19094" s="33" t="s">
        <v>354</v>
      </c>
      <c r="E19094" s="34">
        <v>65166</v>
      </c>
      <c r="F19094" s="35">
        <v>17.64</v>
      </c>
      <c r="G19094" s="34">
        <v>212</v>
      </c>
    </row>
    <row r="19095" spans="1:7">
      <c r="A19095" s="32">
        <v>2018</v>
      </c>
      <c r="B19095" s="32">
        <v>6641</v>
      </c>
      <c r="C19095" s="33" t="s">
        <v>363</v>
      </c>
      <c r="D19095" s="33" t="s">
        <v>354</v>
      </c>
      <c r="E19095" s="34">
        <v>32159</v>
      </c>
      <c r="F19095" s="35">
        <v>17.77</v>
      </c>
      <c r="G19095" s="34">
        <v>206.9</v>
      </c>
    </row>
    <row r="19096" spans="1:7">
      <c r="A19096" s="32">
        <v>2018</v>
      </c>
      <c r="B19096" s="32">
        <v>6641</v>
      </c>
      <c r="C19096" s="33" t="s">
        <v>363</v>
      </c>
      <c r="D19096" s="33" t="s">
        <v>354</v>
      </c>
      <c r="E19096" s="34">
        <v>65452</v>
      </c>
      <c r="F19096" s="35">
        <v>17.87</v>
      </c>
      <c r="G19096" s="34">
        <v>207.1</v>
      </c>
    </row>
    <row r="19097" spans="1:7">
      <c r="A19097" s="32">
        <v>2018</v>
      </c>
      <c r="B19097" s="32">
        <v>6641</v>
      </c>
      <c r="C19097" s="33" t="s">
        <v>363</v>
      </c>
      <c r="D19097" s="33" t="s">
        <v>354</v>
      </c>
      <c r="E19097" s="34">
        <v>146567</v>
      </c>
      <c r="F19097" s="35">
        <v>16.96</v>
      </c>
      <c r="G19097" s="34">
        <v>200.8</v>
      </c>
    </row>
    <row r="19098" spans="1:7">
      <c r="A19098" s="32">
        <v>2018</v>
      </c>
      <c r="B19098" s="32">
        <v>6641</v>
      </c>
      <c r="C19098" s="33" t="s">
        <v>363</v>
      </c>
      <c r="D19098" s="33" t="s">
        <v>354</v>
      </c>
      <c r="E19098" s="34">
        <v>32468</v>
      </c>
      <c r="F19098" s="35">
        <v>17.16</v>
      </c>
      <c r="G19098" s="34">
        <v>197.1</v>
      </c>
    </row>
    <row r="19099" spans="1:7">
      <c r="A19099" s="32">
        <v>2018</v>
      </c>
      <c r="B19099" s="32">
        <v>6664</v>
      </c>
      <c r="C19099" s="33" t="s">
        <v>363</v>
      </c>
      <c r="D19099" s="33" t="s">
        <v>354</v>
      </c>
      <c r="E19099" s="34">
        <v>16298</v>
      </c>
      <c r="F19099" s="35">
        <v>17.244</v>
      </c>
      <c r="G19099" s="34">
        <v>192.5</v>
      </c>
    </row>
    <row r="19100" spans="1:7">
      <c r="A19100" s="32">
        <v>2018</v>
      </c>
      <c r="B19100" s="32">
        <v>6664</v>
      </c>
      <c r="C19100" s="33" t="s">
        <v>363</v>
      </c>
      <c r="D19100" s="33" t="s">
        <v>354</v>
      </c>
      <c r="E19100" s="34">
        <v>16403</v>
      </c>
      <c r="F19100" s="35">
        <v>17.788</v>
      </c>
      <c r="G19100" s="34">
        <v>200.8</v>
      </c>
    </row>
    <row r="19101" spans="1:7">
      <c r="A19101" s="32">
        <v>2018</v>
      </c>
      <c r="B19101" s="32">
        <v>6664</v>
      </c>
      <c r="C19101" s="33" t="s">
        <v>363</v>
      </c>
      <c r="D19101" s="33" t="s">
        <v>354</v>
      </c>
      <c r="E19101" s="34">
        <v>48922</v>
      </c>
      <c r="F19101" s="35">
        <v>17.518999999999998</v>
      </c>
      <c r="G19101" s="34">
        <v>199</v>
      </c>
    </row>
    <row r="19102" spans="1:7">
      <c r="A19102" s="32">
        <v>2018</v>
      </c>
      <c r="B19102" s="32">
        <v>6664</v>
      </c>
      <c r="C19102" s="33" t="s">
        <v>363</v>
      </c>
      <c r="D19102" s="33" t="s">
        <v>354</v>
      </c>
      <c r="E19102" s="34">
        <v>16446</v>
      </c>
      <c r="F19102" s="35">
        <v>18.024000000000001</v>
      </c>
      <c r="G19102" s="34">
        <v>178.6</v>
      </c>
    </row>
    <row r="19103" spans="1:7">
      <c r="A19103" s="32">
        <v>2018</v>
      </c>
      <c r="B19103" s="32">
        <v>6664</v>
      </c>
      <c r="C19103" s="33" t="s">
        <v>363</v>
      </c>
      <c r="D19103" s="33" t="s">
        <v>354</v>
      </c>
      <c r="E19103" s="34">
        <v>16366</v>
      </c>
      <c r="F19103" s="35">
        <v>17.635999999999999</v>
      </c>
      <c r="G19103" s="34">
        <v>182.1</v>
      </c>
    </row>
    <row r="19104" spans="1:7">
      <c r="A19104" s="32">
        <v>2018</v>
      </c>
      <c r="B19104" s="32">
        <v>6664</v>
      </c>
      <c r="C19104" s="33" t="s">
        <v>563</v>
      </c>
      <c r="D19104" s="33" t="s">
        <v>564</v>
      </c>
      <c r="E19104" s="34">
        <v>17010</v>
      </c>
      <c r="F19104" s="35">
        <v>1.0569999999999999</v>
      </c>
      <c r="G19104" s="34">
        <v>348.8</v>
      </c>
    </row>
    <row r="19105" spans="1:7">
      <c r="A19105" s="32">
        <v>2018</v>
      </c>
      <c r="B19105" s="32">
        <v>6705</v>
      </c>
      <c r="C19105" s="33" t="s">
        <v>353</v>
      </c>
      <c r="D19105" s="33" t="s">
        <v>354</v>
      </c>
      <c r="E19105" s="34">
        <v>151170</v>
      </c>
      <c r="F19105" s="35">
        <v>22.07</v>
      </c>
      <c r="G19105" s="34" t="s">
        <v>364</v>
      </c>
    </row>
    <row r="19106" spans="1:7">
      <c r="A19106" s="32">
        <v>2018</v>
      </c>
      <c r="B19106" s="32">
        <v>6705</v>
      </c>
      <c r="C19106" s="33" t="s">
        <v>353</v>
      </c>
      <c r="D19106" s="33" t="s">
        <v>354</v>
      </c>
      <c r="E19106" s="34">
        <v>39603</v>
      </c>
      <c r="F19106" s="35">
        <v>22.75</v>
      </c>
      <c r="G19106" s="34" t="s">
        <v>364</v>
      </c>
    </row>
    <row r="19107" spans="1:7">
      <c r="A19107" s="32">
        <v>2018</v>
      </c>
      <c r="B19107" s="32">
        <v>6705</v>
      </c>
      <c r="C19107" s="33" t="s">
        <v>563</v>
      </c>
      <c r="D19107" s="33" t="s">
        <v>564</v>
      </c>
      <c r="E19107" s="34">
        <v>7888</v>
      </c>
      <c r="F19107" s="35">
        <v>1.05</v>
      </c>
      <c r="G19107" s="34" t="s">
        <v>364</v>
      </c>
    </row>
    <row r="19108" spans="1:7">
      <c r="A19108" s="32">
        <v>2018</v>
      </c>
      <c r="B19108" s="32">
        <v>6705</v>
      </c>
      <c r="C19108" s="33" t="s">
        <v>563</v>
      </c>
      <c r="D19108" s="33" t="s">
        <v>564</v>
      </c>
      <c r="E19108" s="34">
        <v>13188</v>
      </c>
      <c r="F19108" s="35">
        <v>1.0269999999999999</v>
      </c>
      <c r="G19108" s="34" t="s">
        <v>364</v>
      </c>
    </row>
    <row r="19109" spans="1:7">
      <c r="A19109" s="32">
        <v>2018</v>
      </c>
      <c r="B19109" s="32">
        <v>6761</v>
      </c>
      <c r="C19109" s="33" t="s">
        <v>363</v>
      </c>
      <c r="D19109" s="33" t="s">
        <v>354</v>
      </c>
      <c r="E19109" s="34">
        <v>107490</v>
      </c>
      <c r="F19109" s="35">
        <v>17.698</v>
      </c>
      <c r="G19109" s="34">
        <v>130.1</v>
      </c>
    </row>
    <row r="19110" spans="1:7">
      <c r="A19110" s="32">
        <v>2018</v>
      </c>
      <c r="B19110" s="32">
        <v>6761</v>
      </c>
      <c r="C19110" s="33" t="s">
        <v>563</v>
      </c>
      <c r="D19110" s="33" t="s">
        <v>564</v>
      </c>
      <c r="E19110" s="34">
        <v>305087</v>
      </c>
      <c r="F19110" s="35">
        <v>1.1060000000000001</v>
      </c>
      <c r="G19110" s="34">
        <v>337.4</v>
      </c>
    </row>
    <row r="19111" spans="1:7">
      <c r="A19111" s="32">
        <v>2018</v>
      </c>
      <c r="B19111" s="32">
        <v>6768</v>
      </c>
      <c r="C19111" s="33" t="s">
        <v>363</v>
      </c>
      <c r="D19111" s="33" t="s">
        <v>354</v>
      </c>
      <c r="E19111" s="34">
        <v>47997</v>
      </c>
      <c r="F19111" s="35">
        <v>17.916</v>
      </c>
      <c r="G19111" s="34">
        <v>189.6</v>
      </c>
    </row>
    <row r="19112" spans="1:7">
      <c r="A19112" s="32">
        <v>2018</v>
      </c>
      <c r="B19112" s="32">
        <v>6772</v>
      </c>
      <c r="C19112" s="33" t="s">
        <v>363</v>
      </c>
      <c r="D19112" s="33" t="s">
        <v>354</v>
      </c>
      <c r="E19112" s="34">
        <v>98768</v>
      </c>
      <c r="F19112" s="35">
        <v>17.231999999999999</v>
      </c>
      <c r="G19112" s="34">
        <v>190</v>
      </c>
    </row>
    <row r="19113" spans="1:7">
      <c r="A19113" s="32">
        <v>2018</v>
      </c>
      <c r="B19113" s="32">
        <v>6823</v>
      </c>
      <c r="C19113" s="33" t="s">
        <v>353</v>
      </c>
      <c r="D19113" s="33" t="s">
        <v>354</v>
      </c>
      <c r="E19113" s="34">
        <v>28967</v>
      </c>
      <c r="F19113" s="35">
        <v>22.23</v>
      </c>
      <c r="G19113" s="34">
        <v>203.9</v>
      </c>
    </row>
    <row r="19114" spans="1:7">
      <c r="A19114" s="32">
        <v>2018</v>
      </c>
      <c r="B19114" s="32">
        <v>6823</v>
      </c>
      <c r="C19114" s="33" t="s">
        <v>353</v>
      </c>
      <c r="D19114" s="33" t="s">
        <v>354</v>
      </c>
      <c r="E19114" s="34">
        <v>13041</v>
      </c>
      <c r="F19114" s="35">
        <v>22.78</v>
      </c>
      <c r="G19114" s="34">
        <v>221.1</v>
      </c>
    </row>
    <row r="19115" spans="1:7">
      <c r="A19115" s="32">
        <v>2018</v>
      </c>
      <c r="B19115" s="32">
        <v>6823</v>
      </c>
      <c r="C19115" s="33" t="s">
        <v>353</v>
      </c>
      <c r="D19115" s="33" t="s">
        <v>354</v>
      </c>
      <c r="E19115" s="34">
        <v>33083</v>
      </c>
      <c r="F19115" s="35">
        <v>23.63</v>
      </c>
      <c r="G19115" s="34">
        <v>226.6</v>
      </c>
    </row>
    <row r="19116" spans="1:7">
      <c r="A19116" s="32">
        <v>2018</v>
      </c>
      <c r="B19116" s="32">
        <v>6823</v>
      </c>
      <c r="C19116" s="33" t="s">
        <v>353</v>
      </c>
      <c r="D19116" s="33" t="s">
        <v>354</v>
      </c>
      <c r="E19116" s="34">
        <v>9322</v>
      </c>
      <c r="F19116" s="35">
        <v>23.6</v>
      </c>
      <c r="G19116" s="34">
        <v>199.4</v>
      </c>
    </row>
    <row r="19117" spans="1:7">
      <c r="A19117" s="32">
        <v>2018</v>
      </c>
      <c r="B19117" s="32">
        <v>6823</v>
      </c>
      <c r="C19117" s="33" t="s">
        <v>353</v>
      </c>
      <c r="D19117" s="33" t="s">
        <v>354</v>
      </c>
      <c r="E19117" s="34">
        <v>29188</v>
      </c>
      <c r="F19117" s="35">
        <v>22.76</v>
      </c>
      <c r="G19117" s="34">
        <v>179.4</v>
      </c>
    </row>
    <row r="19118" spans="1:7">
      <c r="A19118" s="32">
        <v>2018</v>
      </c>
      <c r="B19118" s="32">
        <v>6823</v>
      </c>
      <c r="C19118" s="33" t="s">
        <v>353</v>
      </c>
      <c r="D19118" s="33" t="s">
        <v>354</v>
      </c>
      <c r="E19118" s="34">
        <v>6356</v>
      </c>
      <c r="F19118" s="35">
        <v>22.51</v>
      </c>
      <c r="G19118" s="34">
        <v>169.9</v>
      </c>
    </row>
    <row r="19119" spans="1:7">
      <c r="A19119" s="32">
        <v>2018</v>
      </c>
      <c r="B19119" s="32">
        <v>6823</v>
      </c>
      <c r="C19119" s="33" t="s">
        <v>565</v>
      </c>
      <c r="D19119" s="33" t="s">
        <v>566</v>
      </c>
      <c r="E19119" s="34">
        <v>1056</v>
      </c>
      <c r="F19119" s="35">
        <v>5.8</v>
      </c>
      <c r="G19119" s="34">
        <v>1570.7</v>
      </c>
    </row>
    <row r="19120" spans="1:7">
      <c r="A19120" s="32">
        <v>2018</v>
      </c>
      <c r="B19120" s="32">
        <v>7030</v>
      </c>
      <c r="C19120" s="33" t="s">
        <v>362</v>
      </c>
      <c r="D19120" s="33" t="s">
        <v>354</v>
      </c>
      <c r="E19120" s="34">
        <v>195879</v>
      </c>
      <c r="F19120" s="35">
        <v>13.67</v>
      </c>
      <c r="G19120" s="34" t="s">
        <v>364</v>
      </c>
    </row>
    <row r="19121" spans="1:7">
      <c r="A19121" s="32">
        <v>2018</v>
      </c>
      <c r="B19121" s="32">
        <v>7030</v>
      </c>
      <c r="C19121" s="33" t="s">
        <v>563</v>
      </c>
      <c r="D19121" s="33" t="s">
        <v>564</v>
      </c>
      <c r="E19121" s="34">
        <v>1036</v>
      </c>
      <c r="F19121" s="35">
        <v>1</v>
      </c>
      <c r="G19121" s="34" t="s">
        <v>364</v>
      </c>
    </row>
    <row r="19122" spans="1:7">
      <c r="A19122" s="32">
        <v>2018</v>
      </c>
      <c r="B19122" s="32">
        <v>7032</v>
      </c>
      <c r="C19122" s="33" t="s">
        <v>565</v>
      </c>
      <c r="D19122" s="33" t="s">
        <v>566</v>
      </c>
      <c r="E19122" s="34">
        <v>1662</v>
      </c>
      <c r="F19122" s="35">
        <v>5.88</v>
      </c>
      <c r="G19122" s="34">
        <v>1324.7</v>
      </c>
    </row>
    <row r="19123" spans="1:7">
      <c r="A19123" s="32">
        <v>2018</v>
      </c>
      <c r="B19123" s="32">
        <v>7032</v>
      </c>
      <c r="C19123" s="33" t="s">
        <v>565</v>
      </c>
      <c r="D19123" s="33" t="s">
        <v>566</v>
      </c>
      <c r="E19123" s="34">
        <v>1148</v>
      </c>
      <c r="F19123" s="35">
        <v>5.88</v>
      </c>
      <c r="G19123" s="34">
        <v>1410.1</v>
      </c>
    </row>
    <row r="19124" spans="1:7">
      <c r="A19124" s="32">
        <v>2018</v>
      </c>
      <c r="B19124" s="32">
        <v>7032</v>
      </c>
      <c r="C19124" s="33" t="s">
        <v>565</v>
      </c>
      <c r="D19124" s="33" t="s">
        <v>566</v>
      </c>
      <c r="E19124" s="34">
        <v>1266</v>
      </c>
      <c r="F19124" s="35">
        <v>5.88</v>
      </c>
      <c r="G19124" s="34">
        <v>1403.2</v>
      </c>
    </row>
    <row r="19125" spans="1:7">
      <c r="A19125" s="32">
        <v>2018</v>
      </c>
      <c r="B19125" s="32">
        <v>7032</v>
      </c>
      <c r="C19125" s="33" t="s">
        <v>565</v>
      </c>
      <c r="D19125" s="33" t="s">
        <v>566</v>
      </c>
      <c r="E19125" s="34">
        <v>1405</v>
      </c>
      <c r="F19125" s="35">
        <v>5.88</v>
      </c>
      <c r="G19125" s="34">
        <v>1272.8</v>
      </c>
    </row>
    <row r="19126" spans="1:7">
      <c r="A19126" s="32">
        <v>2018</v>
      </c>
      <c r="B19126" s="32">
        <v>7032</v>
      </c>
      <c r="C19126" s="33" t="s">
        <v>565</v>
      </c>
      <c r="D19126" s="33" t="s">
        <v>566</v>
      </c>
      <c r="E19126" s="34">
        <v>785</v>
      </c>
      <c r="F19126" s="35">
        <v>5.88</v>
      </c>
      <c r="G19126" s="34">
        <v>1481.5</v>
      </c>
    </row>
    <row r="19127" spans="1:7">
      <c r="A19127" s="32">
        <v>2018</v>
      </c>
      <c r="B19127" s="32">
        <v>7032</v>
      </c>
      <c r="C19127" s="33" t="s">
        <v>565</v>
      </c>
      <c r="D19127" s="33" t="s">
        <v>566</v>
      </c>
      <c r="E19127" s="34">
        <v>624</v>
      </c>
      <c r="F19127" s="35">
        <v>5.88</v>
      </c>
      <c r="G19127" s="34">
        <v>1480.6</v>
      </c>
    </row>
    <row r="19128" spans="1:7">
      <c r="A19128" s="32">
        <v>2018</v>
      </c>
      <c r="B19128" s="32">
        <v>7032</v>
      </c>
      <c r="C19128" s="33" t="s">
        <v>565</v>
      </c>
      <c r="D19128" s="33" t="s">
        <v>566</v>
      </c>
      <c r="E19128" s="34">
        <v>383</v>
      </c>
      <c r="F19128" s="35">
        <v>5.88</v>
      </c>
      <c r="G19128" s="34">
        <v>2043.6</v>
      </c>
    </row>
    <row r="19129" spans="1:7">
      <c r="A19129" s="32">
        <v>2018</v>
      </c>
      <c r="B19129" s="32">
        <v>7032</v>
      </c>
      <c r="C19129" s="33" t="s">
        <v>565</v>
      </c>
      <c r="D19129" s="33" t="s">
        <v>566</v>
      </c>
      <c r="E19129" s="34">
        <v>299</v>
      </c>
      <c r="F19129" s="35">
        <v>5.88</v>
      </c>
      <c r="G19129" s="34">
        <v>1477</v>
      </c>
    </row>
    <row r="19130" spans="1:7">
      <c r="A19130" s="32">
        <v>2018</v>
      </c>
      <c r="B19130" s="32">
        <v>7032</v>
      </c>
      <c r="C19130" s="33" t="s">
        <v>565</v>
      </c>
      <c r="D19130" s="33" t="s">
        <v>566</v>
      </c>
      <c r="E19130" s="34">
        <v>216</v>
      </c>
      <c r="F19130" s="35">
        <v>5.88</v>
      </c>
      <c r="G19130" s="34">
        <v>1482.8</v>
      </c>
    </row>
    <row r="19131" spans="1:7">
      <c r="A19131" s="32">
        <v>2018</v>
      </c>
      <c r="B19131" s="32">
        <v>7032</v>
      </c>
      <c r="C19131" s="33" t="s">
        <v>563</v>
      </c>
      <c r="D19131" s="33" t="s">
        <v>564</v>
      </c>
      <c r="E19131" s="34">
        <v>25278</v>
      </c>
      <c r="F19131" s="35">
        <v>1.0840000000000001</v>
      </c>
      <c r="G19131" s="34">
        <v>195.8</v>
      </c>
    </row>
    <row r="19132" spans="1:7">
      <c r="A19132" s="32">
        <v>2018</v>
      </c>
      <c r="B19132" s="32">
        <v>7032</v>
      </c>
      <c r="C19132" s="33" t="s">
        <v>563</v>
      </c>
      <c r="D19132" s="33" t="s">
        <v>564</v>
      </c>
      <c r="E19132" s="34">
        <v>13007</v>
      </c>
      <c r="F19132" s="35">
        <v>1.0720000000000001</v>
      </c>
      <c r="G19132" s="34">
        <v>235.1</v>
      </c>
    </row>
    <row r="19133" spans="1:7">
      <c r="A19133" s="32">
        <v>2018</v>
      </c>
      <c r="B19133" s="32">
        <v>7032</v>
      </c>
      <c r="C19133" s="33" t="s">
        <v>563</v>
      </c>
      <c r="D19133" s="33" t="s">
        <v>564</v>
      </c>
      <c r="E19133" s="34">
        <v>4300</v>
      </c>
      <c r="F19133" s="35">
        <v>1.077</v>
      </c>
      <c r="G19133" s="34">
        <v>271.8</v>
      </c>
    </row>
    <row r="19134" spans="1:7">
      <c r="A19134" s="32">
        <v>2018</v>
      </c>
      <c r="B19134" s="32">
        <v>7032</v>
      </c>
      <c r="C19134" s="33" t="s">
        <v>563</v>
      </c>
      <c r="D19134" s="33" t="s">
        <v>564</v>
      </c>
      <c r="E19134" s="34">
        <v>1135</v>
      </c>
      <c r="F19134" s="35">
        <v>1.091</v>
      </c>
      <c r="G19134" s="34">
        <v>471.3</v>
      </c>
    </row>
    <row r="19135" spans="1:7">
      <c r="A19135" s="32">
        <v>2018</v>
      </c>
      <c r="B19135" s="32">
        <v>7032</v>
      </c>
      <c r="C19135" s="33" t="s">
        <v>563</v>
      </c>
      <c r="D19135" s="33" t="s">
        <v>564</v>
      </c>
      <c r="E19135" s="34">
        <v>40</v>
      </c>
      <c r="F19135" s="35">
        <v>1.091</v>
      </c>
      <c r="G19135" s="34">
        <v>4618.5</v>
      </c>
    </row>
    <row r="19136" spans="1:7">
      <c r="A19136" s="32">
        <v>2018</v>
      </c>
      <c r="B19136" s="32">
        <v>7032</v>
      </c>
      <c r="C19136" s="33" t="s">
        <v>563</v>
      </c>
      <c r="D19136" s="33" t="s">
        <v>564</v>
      </c>
      <c r="E19136" s="34">
        <v>3981</v>
      </c>
      <c r="F19136" s="35">
        <v>1.083</v>
      </c>
      <c r="G19136" s="34">
        <v>273.60000000000002</v>
      </c>
    </row>
    <row r="19137" spans="1:7">
      <c r="A19137" s="32">
        <v>2018</v>
      </c>
      <c r="B19137" s="32">
        <v>7032</v>
      </c>
      <c r="C19137" s="33" t="s">
        <v>563</v>
      </c>
      <c r="D19137" s="33" t="s">
        <v>564</v>
      </c>
      <c r="E19137" s="34">
        <v>9683</v>
      </c>
      <c r="F19137" s="35">
        <v>1.0720000000000001</v>
      </c>
      <c r="G19137" s="34">
        <v>234.7</v>
      </c>
    </row>
    <row r="19138" spans="1:7">
      <c r="A19138" s="32">
        <v>2018</v>
      </c>
      <c r="B19138" s="32">
        <v>7032</v>
      </c>
      <c r="C19138" s="33" t="s">
        <v>563</v>
      </c>
      <c r="D19138" s="33" t="s">
        <v>564</v>
      </c>
      <c r="E19138" s="34">
        <v>9119</v>
      </c>
      <c r="F19138" s="35">
        <v>1.079</v>
      </c>
      <c r="G19138" s="34">
        <v>212</v>
      </c>
    </row>
    <row r="19139" spans="1:7">
      <c r="A19139" s="32">
        <v>2018</v>
      </c>
      <c r="B19139" s="32">
        <v>7032</v>
      </c>
      <c r="C19139" s="33" t="s">
        <v>563</v>
      </c>
      <c r="D19139" s="33" t="s">
        <v>564</v>
      </c>
      <c r="E19139" s="34">
        <v>6598</v>
      </c>
      <c r="F19139" s="35">
        <v>1.0740000000000001</v>
      </c>
      <c r="G19139" s="34">
        <v>246.6</v>
      </c>
    </row>
    <row r="19140" spans="1:7">
      <c r="A19140" s="32">
        <v>2018</v>
      </c>
      <c r="B19140" s="32">
        <v>7082</v>
      </c>
      <c r="C19140" s="33" t="s">
        <v>563</v>
      </c>
      <c r="D19140" s="33" t="s">
        <v>564</v>
      </c>
      <c r="E19140" s="34">
        <v>2454968</v>
      </c>
      <c r="F19140" s="35">
        <v>1.042</v>
      </c>
      <c r="G19140" s="34">
        <v>278.3</v>
      </c>
    </row>
    <row r="19141" spans="1:7">
      <c r="A19141" s="32">
        <v>2018</v>
      </c>
      <c r="B19141" s="32">
        <v>7097</v>
      </c>
      <c r="C19141" s="33" t="s">
        <v>563</v>
      </c>
      <c r="D19141" s="33" t="s">
        <v>564</v>
      </c>
      <c r="E19141" s="34">
        <v>16321</v>
      </c>
      <c r="F19141" s="35">
        <v>1.026</v>
      </c>
      <c r="G19141" s="34">
        <v>281</v>
      </c>
    </row>
    <row r="19142" spans="1:7">
      <c r="A19142" s="32">
        <v>2018</v>
      </c>
      <c r="B19142" s="32">
        <v>7146</v>
      </c>
      <c r="C19142" s="33" t="s">
        <v>565</v>
      </c>
      <c r="D19142" s="33" t="s">
        <v>566</v>
      </c>
      <c r="E19142" s="34">
        <v>109</v>
      </c>
      <c r="F19142" s="35">
        <v>5.67</v>
      </c>
      <c r="G19142" s="34">
        <v>2049.1</v>
      </c>
    </row>
    <row r="19143" spans="1:7">
      <c r="A19143" s="32">
        <v>2018</v>
      </c>
      <c r="B19143" s="32">
        <v>7153</v>
      </c>
      <c r="C19143" s="33" t="s">
        <v>563</v>
      </c>
      <c r="D19143" s="33" t="s">
        <v>564</v>
      </c>
      <c r="E19143" s="34">
        <v>2582077</v>
      </c>
      <c r="F19143" s="35">
        <v>1.0349999999999999</v>
      </c>
      <c r="G19143" s="34" t="s">
        <v>364</v>
      </c>
    </row>
    <row r="19144" spans="1:7">
      <c r="A19144" s="32">
        <v>2018</v>
      </c>
      <c r="B19144" s="32">
        <v>7158</v>
      </c>
      <c r="C19144" s="33" t="s">
        <v>563</v>
      </c>
      <c r="D19144" s="33" t="s">
        <v>564</v>
      </c>
      <c r="E19144" s="34">
        <v>48638</v>
      </c>
      <c r="F19144" s="35">
        <v>1.028</v>
      </c>
      <c r="G19144" s="34">
        <v>317.8</v>
      </c>
    </row>
    <row r="19145" spans="1:7">
      <c r="A19145" s="32">
        <v>2018</v>
      </c>
      <c r="B19145" s="32">
        <v>7158</v>
      </c>
      <c r="C19145" s="33" t="s">
        <v>563</v>
      </c>
      <c r="D19145" s="33" t="s">
        <v>564</v>
      </c>
      <c r="E19145" s="34">
        <v>53502</v>
      </c>
      <c r="F19145" s="35">
        <v>1.028</v>
      </c>
      <c r="G19145" s="34">
        <v>364.2</v>
      </c>
    </row>
    <row r="19146" spans="1:7">
      <c r="A19146" s="32">
        <v>2018</v>
      </c>
      <c r="B19146" s="32">
        <v>7158</v>
      </c>
      <c r="C19146" s="33" t="s">
        <v>563</v>
      </c>
      <c r="D19146" s="33" t="s">
        <v>564</v>
      </c>
      <c r="E19146" s="34">
        <v>88521</v>
      </c>
      <c r="F19146" s="35">
        <v>1.028</v>
      </c>
      <c r="G19146" s="34">
        <v>306.10000000000002</v>
      </c>
    </row>
    <row r="19147" spans="1:7">
      <c r="A19147" s="32">
        <v>2018</v>
      </c>
      <c r="B19147" s="32">
        <v>7158</v>
      </c>
      <c r="C19147" s="33" t="s">
        <v>563</v>
      </c>
      <c r="D19147" s="33" t="s">
        <v>564</v>
      </c>
      <c r="E19147" s="34">
        <v>124514</v>
      </c>
      <c r="F19147" s="35">
        <v>1.028</v>
      </c>
      <c r="G19147" s="34">
        <v>304.39999999999998</v>
      </c>
    </row>
    <row r="19148" spans="1:7">
      <c r="A19148" s="32">
        <v>2018</v>
      </c>
      <c r="B19148" s="32">
        <v>7158</v>
      </c>
      <c r="C19148" s="33" t="s">
        <v>563</v>
      </c>
      <c r="D19148" s="33" t="s">
        <v>564</v>
      </c>
      <c r="E19148" s="34">
        <v>141051</v>
      </c>
      <c r="F19148" s="35">
        <v>1.028</v>
      </c>
      <c r="G19148" s="34">
        <v>333.6</v>
      </c>
    </row>
    <row r="19149" spans="1:7">
      <c r="A19149" s="32">
        <v>2018</v>
      </c>
      <c r="B19149" s="32">
        <v>7159</v>
      </c>
      <c r="C19149" s="33" t="s">
        <v>563</v>
      </c>
      <c r="D19149" s="33" t="s">
        <v>564</v>
      </c>
      <c r="E19149" s="34">
        <v>220397</v>
      </c>
      <c r="F19149" s="35">
        <v>1.01</v>
      </c>
      <c r="G19149" s="34">
        <v>315.39999999999998</v>
      </c>
    </row>
    <row r="19150" spans="1:7">
      <c r="A19150" s="32">
        <v>2018</v>
      </c>
      <c r="B19150" s="32">
        <v>7203</v>
      </c>
      <c r="C19150" s="33" t="s">
        <v>563</v>
      </c>
      <c r="D19150" s="33" t="s">
        <v>564</v>
      </c>
      <c r="E19150" s="34">
        <v>87024</v>
      </c>
      <c r="F19150" s="35">
        <v>1.03</v>
      </c>
      <c r="G19150" s="34">
        <v>239.4</v>
      </c>
    </row>
    <row r="19151" spans="1:7">
      <c r="A19151" s="32">
        <v>2018</v>
      </c>
      <c r="B19151" s="32">
        <v>7210</v>
      </c>
      <c r="C19151" s="33" t="s">
        <v>565</v>
      </c>
      <c r="D19151" s="33" t="s">
        <v>566</v>
      </c>
      <c r="E19151" s="34">
        <v>884</v>
      </c>
      <c r="F19151" s="35">
        <v>5.77</v>
      </c>
      <c r="G19151" s="34">
        <v>1725.8</v>
      </c>
    </row>
    <row r="19152" spans="1:7">
      <c r="A19152" s="32">
        <v>2018</v>
      </c>
      <c r="B19152" s="32">
        <v>7210</v>
      </c>
      <c r="C19152" s="33" t="s">
        <v>353</v>
      </c>
      <c r="D19152" s="33" t="s">
        <v>354</v>
      </c>
      <c r="E19152" s="34">
        <v>24609</v>
      </c>
      <c r="F19152" s="35">
        <v>25.16</v>
      </c>
      <c r="G19152" s="34">
        <v>345.2</v>
      </c>
    </row>
    <row r="19153" spans="1:7">
      <c r="A19153" s="32">
        <v>2018</v>
      </c>
      <c r="B19153" s="32">
        <v>7210</v>
      </c>
      <c r="C19153" s="33" t="s">
        <v>563</v>
      </c>
      <c r="D19153" s="33" t="s">
        <v>564</v>
      </c>
      <c r="E19153" s="34">
        <v>9596</v>
      </c>
      <c r="F19153" s="35">
        <v>1.032</v>
      </c>
      <c r="G19153" s="34">
        <v>223</v>
      </c>
    </row>
    <row r="19154" spans="1:7">
      <c r="A19154" s="32">
        <v>2018</v>
      </c>
      <c r="B19154" s="32">
        <v>7210</v>
      </c>
      <c r="C19154" s="33" t="s">
        <v>353</v>
      </c>
      <c r="D19154" s="33" t="s">
        <v>354</v>
      </c>
      <c r="E19154" s="34">
        <v>11880</v>
      </c>
      <c r="F19154" s="35">
        <v>25.05</v>
      </c>
      <c r="G19154" s="34">
        <v>295</v>
      </c>
    </row>
    <row r="19155" spans="1:7">
      <c r="A19155" s="32">
        <v>2018</v>
      </c>
      <c r="B19155" s="32">
        <v>7210</v>
      </c>
      <c r="C19155" s="33" t="s">
        <v>353</v>
      </c>
      <c r="D19155" s="33" t="s">
        <v>354</v>
      </c>
      <c r="E19155" s="34">
        <v>12779</v>
      </c>
      <c r="F19155" s="35">
        <v>25.53</v>
      </c>
      <c r="G19155" s="34">
        <v>342.2</v>
      </c>
    </row>
    <row r="19156" spans="1:7">
      <c r="A19156" s="32">
        <v>2018</v>
      </c>
      <c r="B19156" s="32">
        <v>7210</v>
      </c>
      <c r="C19156" s="33" t="s">
        <v>353</v>
      </c>
      <c r="D19156" s="33" t="s">
        <v>354</v>
      </c>
      <c r="E19156" s="34">
        <v>12411</v>
      </c>
      <c r="F19156" s="35">
        <v>24.41</v>
      </c>
      <c r="G19156" s="34">
        <v>311.60000000000002</v>
      </c>
    </row>
    <row r="19157" spans="1:7">
      <c r="A19157" s="32">
        <v>2018</v>
      </c>
      <c r="B19157" s="32">
        <v>7212</v>
      </c>
      <c r="C19157" s="33" t="s">
        <v>565</v>
      </c>
      <c r="D19157" s="33" t="s">
        <v>566</v>
      </c>
      <c r="E19157" s="34">
        <v>21</v>
      </c>
      <c r="F19157" s="35">
        <v>5.88</v>
      </c>
      <c r="G19157" s="34">
        <v>1501.3</v>
      </c>
    </row>
    <row r="19158" spans="1:7">
      <c r="A19158" s="32">
        <v>2018</v>
      </c>
      <c r="B19158" s="32">
        <v>7212</v>
      </c>
      <c r="C19158" s="33" t="s">
        <v>565</v>
      </c>
      <c r="D19158" s="33" t="s">
        <v>566</v>
      </c>
      <c r="E19158" s="34">
        <v>59</v>
      </c>
      <c r="F19158" s="35">
        <v>5.88</v>
      </c>
      <c r="G19158" s="34">
        <v>1463.1</v>
      </c>
    </row>
    <row r="19159" spans="1:7">
      <c r="A19159" s="32">
        <v>2018</v>
      </c>
      <c r="B19159" s="32">
        <v>7212</v>
      </c>
      <c r="C19159" s="33" t="s">
        <v>565</v>
      </c>
      <c r="D19159" s="33" t="s">
        <v>566</v>
      </c>
      <c r="E19159" s="34">
        <v>72</v>
      </c>
      <c r="F19159" s="35">
        <v>5.88</v>
      </c>
      <c r="G19159" s="34">
        <v>1261.8</v>
      </c>
    </row>
    <row r="19160" spans="1:7">
      <c r="A19160" s="32">
        <v>2018</v>
      </c>
      <c r="B19160" s="32">
        <v>7212</v>
      </c>
      <c r="C19160" s="33" t="s">
        <v>565</v>
      </c>
      <c r="D19160" s="33" t="s">
        <v>566</v>
      </c>
      <c r="E19160" s="34">
        <v>226</v>
      </c>
      <c r="F19160" s="35">
        <v>5.88</v>
      </c>
      <c r="G19160" s="34">
        <v>2022.4</v>
      </c>
    </row>
    <row r="19161" spans="1:7">
      <c r="A19161" s="32">
        <v>2018</v>
      </c>
      <c r="B19161" s="32">
        <v>7212</v>
      </c>
      <c r="C19161" s="33" t="s">
        <v>565</v>
      </c>
      <c r="D19161" s="33" t="s">
        <v>566</v>
      </c>
      <c r="E19161" s="34">
        <v>361</v>
      </c>
      <c r="F19161" s="35">
        <v>5.88</v>
      </c>
      <c r="G19161" s="34">
        <v>1398</v>
      </c>
    </row>
    <row r="19162" spans="1:7">
      <c r="A19162" s="32">
        <v>2018</v>
      </c>
      <c r="B19162" s="32">
        <v>7212</v>
      </c>
      <c r="C19162" s="33" t="s">
        <v>565</v>
      </c>
      <c r="D19162" s="33" t="s">
        <v>566</v>
      </c>
      <c r="E19162" s="34">
        <v>2722</v>
      </c>
      <c r="F19162" s="35">
        <v>5.88</v>
      </c>
      <c r="G19162" s="34">
        <v>1389.1</v>
      </c>
    </row>
    <row r="19163" spans="1:7">
      <c r="A19163" s="32">
        <v>2018</v>
      </c>
      <c r="B19163" s="32">
        <v>7212</v>
      </c>
      <c r="C19163" s="33" t="s">
        <v>565</v>
      </c>
      <c r="D19163" s="33" t="s">
        <v>566</v>
      </c>
      <c r="E19163" s="34">
        <v>5513</v>
      </c>
      <c r="F19163" s="35">
        <v>5.88</v>
      </c>
      <c r="G19163" s="34">
        <v>1311.5</v>
      </c>
    </row>
    <row r="19164" spans="1:7">
      <c r="A19164" s="32">
        <v>2018</v>
      </c>
      <c r="B19164" s="32">
        <v>7212</v>
      </c>
      <c r="C19164" s="33" t="s">
        <v>563</v>
      </c>
      <c r="D19164" s="33" t="s">
        <v>564</v>
      </c>
      <c r="E19164" s="34">
        <v>6952</v>
      </c>
      <c r="F19164" s="35">
        <v>1.038</v>
      </c>
      <c r="G19164" s="34">
        <v>261.7</v>
      </c>
    </row>
    <row r="19165" spans="1:7">
      <c r="A19165" s="32">
        <v>2018</v>
      </c>
      <c r="B19165" s="32">
        <v>7212</v>
      </c>
      <c r="C19165" s="33" t="s">
        <v>563</v>
      </c>
      <c r="D19165" s="33" t="s">
        <v>564</v>
      </c>
      <c r="E19165" s="34">
        <v>1823</v>
      </c>
      <c r="F19165" s="35">
        <v>1.0369999999999999</v>
      </c>
      <c r="G19165" s="34">
        <v>552</v>
      </c>
    </row>
    <row r="19166" spans="1:7">
      <c r="A19166" s="32">
        <v>2018</v>
      </c>
      <c r="B19166" s="32">
        <v>7212</v>
      </c>
      <c r="C19166" s="33" t="s">
        <v>563</v>
      </c>
      <c r="D19166" s="33" t="s">
        <v>564</v>
      </c>
      <c r="E19166" s="34">
        <v>1293</v>
      </c>
      <c r="F19166" s="35">
        <v>1.0389999999999999</v>
      </c>
      <c r="G19166" s="34">
        <v>621</v>
      </c>
    </row>
    <row r="19167" spans="1:7">
      <c r="A19167" s="32">
        <v>2018</v>
      </c>
      <c r="B19167" s="32">
        <v>7212</v>
      </c>
      <c r="C19167" s="33" t="s">
        <v>563</v>
      </c>
      <c r="D19167" s="33" t="s">
        <v>564</v>
      </c>
      <c r="E19167" s="34">
        <v>508</v>
      </c>
      <c r="F19167" s="35">
        <v>1.038</v>
      </c>
      <c r="G19167" s="34">
        <v>1307.5</v>
      </c>
    </row>
    <row r="19168" spans="1:7">
      <c r="A19168" s="32">
        <v>2018</v>
      </c>
      <c r="B19168" s="32">
        <v>7212</v>
      </c>
      <c r="C19168" s="33" t="s">
        <v>563</v>
      </c>
      <c r="D19168" s="33" t="s">
        <v>564</v>
      </c>
      <c r="E19168" s="34">
        <v>479</v>
      </c>
      <c r="F19168" s="35">
        <v>1.0409999999999999</v>
      </c>
      <c r="G19168" s="34">
        <v>662.5</v>
      </c>
    </row>
    <row r="19169" spans="1:7">
      <c r="A19169" s="32">
        <v>2018</v>
      </c>
      <c r="B19169" s="32">
        <v>7212</v>
      </c>
      <c r="C19169" s="33" t="s">
        <v>563</v>
      </c>
      <c r="D19169" s="33" t="s">
        <v>564</v>
      </c>
      <c r="E19169" s="34">
        <v>385</v>
      </c>
      <c r="F19169" s="35">
        <v>1.038</v>
      </c>
      <c r="G19169" s="34">
        <v>1858.9</v>
      </c>
    </row>
    <row r="19170" spans="1:7">
      <c r="A19170" s="32">
        <v>2018</v>
      </c>
      <c r="B19170" s="32">
        <v>7212</v>
      </c>
      <c r="C19170" s="33" t="s">
        <v>563</v>
      </c>
      <c r="D19170" s="33" t="s">
        <v>564</v>
      </c>
      <c r="E19170" s="34">
        <v>329</v>
      </c>
      <c r="F19170" s="35">
        <v>1.04</v>
      </c>
      <c r="G19170" s="34">
        <v>2077.4</v>
      </c>
    </row>
    <row r="19171" spans="1:7">
      <c r="A19171" s="32">
        <v>2018</v>
      </c>
      <c r="B19171" s="32">
        <v>7212</v>
      </c>
      <c r="C19171" s="33" t="s">
        <v>563</v>
      </c>
      <c r="D19171" s="33" t="s">
        <v>564</v>
      </c>
      <c r="E19171" s="34">
        <v>74</v>
      </c>
      <c r="F19171" s="35">
        <v>1.0409999999999999</v>
      </c>
      <c r="G19171" s="34">
        <v>3494.1</v>
      </c>
    </row>
    <row r="19172" spans="1:7">
      <c r="A19172" s="32">
        <v>2018</v>
      </c>
      <c r="B19172" s="32">
        <v>7212</v>
      </c>
      <c r="C19172" s="33" t="s">
        <v>563</v>
      </c>
      <c r="D19172" s="33" t="s">
        <v>564</v>
      </c>
      <c r="E19172" s="34">
        <v>42</v>
      </c>
      <c r="F19172" s="35">
        <v>1.0069999999999999</v>
      </c>
      <c r="G19172" s="34">
        <v>4378.1000000000004</v>
      </c>
    </row>
    <row r="19173" spans="1:7">
      <c r="A19173" s="32">
        <v>2018</v>
      </c>
      <c r="B19173" s="32">
        <v>7212</v>
      </c>
      <c r="C19173" s="33" t="s">
        <v>563</v>
      </c>
      <c r="D19173" s="33" t="s">
        <v>564</v>
      </c>
      <c r="E19173" s="34">
        <v>45964</v>
      </c>
      <c r="F19173" s="35">
        <v>1.0349999999999999</v>
      </c>
      <c r="G19173" s="34">
        <v>169</v>
      </c>
    </row>
    <row r="19174" spans="1:7">
      <c r="A19174" s="32">
        <v>2018</v>
      </c>
      <c r="B19174" s="32">
        <v>7213</v>
      </c>
      <c r="C19174" s="33" t="s">
        <v>353</v>
      </c>
      <c r="D19174" s="33" t="s">
        <v>354</v>
      </c>
      <c r="E19174" s="34">
        <v>24628</v>
      </c>
      <c r="F19174" s="35">
        <v>23.991</v>
      </c>
      <c r="G19174" s="34">
        <v>261.7</v>
      </c>
    </row>
    <row r="19175" spans="1:7">
      <c r="A19175" s="32">
        <v>2018</v>
      </c>
      <c r="B19175" s="32">
        <v>7213</v>
      </c>
      <c r="C19175" s="33" t="s">
        <v>353</v>
      </c>
      <c r="D19175" s="33" t="s">
        <v>354</v>
      </c>
      <c r="E19175" s="34">
        <v>12177</v>
      </c>
      <c r="F19175" s="35">
        <v>25.891999999999999</v>
      </c>
      <c r="G19175" s="34">
        <v>259.39999999999998</v>
      </c>
    </row>
    <row r="19176" spans="1:7">
      <c r="A19176" s="32">
        <v>2018</v>
      </c>
      <c r="B19176" s="32">
        <v>7213</v>
      </c>
      <c r="C19176" s="33" t="s">
        <v>353</v>
      </c>
      <c r="D19176" s="33" t="s">
        <v>354</v>
      </c>
      <c r="E19176" s="34">
        <v>24365</v>
      </c>
      <c r="F19176" s="35">
        <v>25.535</v>
      </c>
      <c r="G19176" s="34">
        <v>265.2</v>
      </c>
    </row>
    <row r="19177" spans="1:7">
      <c r="A19177" s="32">
        <v>2018</v>
      </c>
      <c r="B19177" s="32">
        <v>7213</v>
      </c>
      <c r="C19177" s="33" t="s">
        <v>353</v>
      </c>
      <c r="D19177" s="33" t="s">
        <v>354</v>
      </c>
      <c r="E19177" s="34">
        <v>23633</v>
      </c>
      <c r="F19177" s="35">
        <v>24.247</v>
      </c>
      <c r="G19177" s="34">
        <v>251.7</v>
      </c>
    </row>
    <row r="19178" spans="1:7">
      <c r="A19178" s="32">
        <v>2018</v>
      </c>
      <c r="B19178" s="32">
        <v>7213</v>
      </c>
      <c r="C19178" s="33" t="s">
        <v>353</v>
      </c>
      <c r="D19178" s="33" t="s">
        <v>354</v>
      </c>
      <c r="E19178" s="34">
        <v>12060</v>
      </c>
      <c r="F19178" s="35">
        <v>24.946000000000002</v>
      </c>
      <c r="G19178" s="34">
        <v>253.3</v>
      </c>
    </row>
    <row r="19179" spans="1:7">
      <c r="A19179" s="32">
        <v>2018</v>
      </c>
      <c r="B19179" s="32">
        <v>7213</v>
      </c>
      <c r="C19179" s="33" t="s">
        <v>565</v>
      </c>
      <c r="D19179" s="33" t="s">
        <v>566</v>
      </c>
      <c r="E19179" s="34">
        <v>1063</v>
      </c>
      <c r="F19179" s="35">
        <v>5.88</v>
      </c>
      <c r="G19179" s="34">
        <v>1402.1</v>
      </c>
    </row>
    <row r="19180" spans="1:7">
      <c r="A19180" s="32">
        <v>2018</v>
      </c>
      <c r="B19180" s="32">
        <v>7237</v>
      </c>
      <c r="C19180" s="33" t="s">
        <v>563</v>
      </c>
      <c r="D19180" s="33" t="s">
        <v>564</v>
      </c>
      <c r="E19180" s="34">
        <v>1510</v>
      </c>
      <c r="F19180" s="35">
        <v>1.048</v>
      </c>
      <c r="G19180" s="34">
        <v>437</v>
      </c>
    </row>
    <row r="19181" spans="1:7">
      <c r="A19181" s="32">
        <v>2018</v>
      </c>
      <c r="B19181" s="32">
        <v>7237</v>
      </c>
      <c r="C19181" s="33" t="s">
        <v>563</v>
      </c>
      <c r="D19181" s="33" t="s">
        <v>564</v>
      </c>
      <c r="E19181" s="34">
        <v>665</v>
      </c>
      <c r="F19181" s="35">
        <v>1.0620000000000001</v>
      </c>
      <c r="G19181" s="34">
        <v>307.7</v>
      </c>
    </row>
    <row r="19182" spans="1:7">
      <c r="A19182" s="32">
        <v>2018</v>
      </c>
      <c r="B19182" s="32">
        <v>7237</v>
      </c>
      <c r="C19182" s="33" t="s">
        <v>563</v>
      </c>
      <c r="D19182" s="33" t="s">
        <v>564</v>
      </c>
      <c r="E19182" s="34">
        <v>166</v>
      </c>
      <c r="F19182" s="35">
        <v>1.0549999999999999</v>
      </c>
      <c r="G19182" s="34">
        <v>375.5</v>
      </c>
    </row>
    <row r="19183" spans="1:7">
      <c r="A19183" s="32">
        <v>2018</v>
      </c>
      <c r="B19183" s="32">
        <v>7237</v>
      </c>
      <c r="C19183" s="33" t="s">
        <v>563</v>
      </c>
      <c r="D19183" s="33" t="s">
        <v>564</v>
      </c>
      <c r="E19183" s="34">
        <v>145</v>
      </c>
      <c r="F19183" s="35">
        <v>1.0589999999999999</v>
      </c>
      <c r="G19183" s="34">
        <v>527.1</v>
      </c>
    </row>
    <row r="19184" spans="1:7">
      <c r="A19184" s="32">
        <v>2018</v>
      </c>
      <c r="B19184" s="32">
        <v>7237</v>
      </c>
      <c r="C19184" s="33" t="s">
        <v>563</v>
      </c>
      <c r="D19184" s="33" t="s">
        <v>564</v>
      </c>
      <c r="E19184" s="34">
        <v>50</v>
      </c>
      <c r="F19184" s="35">
        <v>1.0509999999999999</v>
      </c>
      <c r="G19184" s="34">
        <v>347.3</v>
      </c>
    </row>
    <row r="19185" spans="1:7">
      <c r="A19185" s="32">
        <v>2018</v>
      </c>
      <c r="B19185" s="32">
        <v>7237</v>
      </c>
      <c r="C19185" s="33" t="s">
        <v>563</v>
      </c>
      <c r="D19185" s="33" t="s">
        <v>564</v>
      </c>
      <c r="E19185" s="34">
        <v>9352</v>
      </c>
      <c r="F19185" s="35">
        <v>1.071</v>
      </c>
      <c r="G19185" s="34">
        <v>394.9</v>
      </c>
    </row>
    <row r="19186" spans="1:7">
      <c r="A19186" s="32">
        <v>2018</v>
      </c>
      <c r="B19186" s="32">
        <v>7237</v>
      </c>
      <c r="C19186" s="33" t="s">
        <v>563</v>
      </c>
      <c r="D19186" s="33" t="s">
        <v>564</v>
      </c>
      <c r="E19186" s="34">
        <v>50746</v>
      </c>
      <c r="F19186" s="35">
        <v>1.069</v>
      </c>
      <c r="G19186" s="34">
        <v>272.7</v>
      </c>
    </row>
    <row r="19187" spans="1:7">
      <c r="A19187" s="32">
        <v>2018</v>
      </c>
      <c r="B19187" s="32">
        <v>7237</v>
      </c>
      <c r="C19187" s="33" t="s">
        <v>563</v>
      </c>
      <c r="D19187" s="33" t="s">
        <v>564</v>
      </c>
      <c r="E19187" s="34">
        <v>45634</v>
      </c>
      <c r="F19187" s="35">
        <v>1.077</v>
      </c>
      <c r="G19187" s="34">
        <v>292.60000000000002</v>
      </c>
    </row>
    <row r="19188" spans="1:7">
      <c r="A19188" s="32">
        <v>2018</v>
      </c>
      <c r="B19188" s="32">
        <v>7237</v>
      </c>
      <c r="C19188" s="33" t="s">
        <v>563</v>
      </c>
      <c r="D19188" s="33" t="s">
        <v>564</v>
      </c>
      <c r="E19188" s="34">
        <v>26047</v>
      </c>
      <c r="F19188" s="35">
        <v>1.0740000000000001</v>
      </c>
      <c r="G19188" s="34">
        <v>309.60000000000002</v>
      </c>
    </row>
    <row r="19189" spans="1:7">
      <c r="A19189" s="32">
        <v>2018</v>
      </c>
      <c r="B19189" s="32">
        <v>7237</v>
      </c>
      <c r="C19189" s="33" t="s">
        <v>563</v>
      </c>
      <c r="D19189" s="33" t="s">
        <v>564</v>
      </c>
      <c r="E19189" s="34">
        <v>18401</v>
      </c>
      <c r="F19189" s="35">
        <v>1.0660000000000001</v>
      </c>
      <c r="G19189" s="34">
        <v>304.89999999999998</v>
      </c>
    </row>
    <row r="19190" spans="1:7">
      <c r="A19190" s="32">
        <v>2018</v>
      </c>
      <c r="B19190" s="32">
        <v>7237</v>
      </c>
      <c r="C19190" s="33" t="s">
        <v>563</v>
      </c>
      <c r="D19190" s="33" t="s">
        <v>564</v>
      </c>
      <c r="E19190" s="34">
        <v>15514</v>
      </c>
      <c r="F19190" s="35">
        <v>1.0629999999999999</v>
      </c>
      <c r="G19190" s="34">
        <v>317.89999999999998</v>
      </c>
    </row>
    <row r="19191" spans="1:7">
      <c r="A19191" s="32">
        <v>2018</v>
      </c>
      <c r="B19191" s="32">
        <v>7237</v>
      </c>
      <c r="C19191" s="33" t="s">
        <v>563</v>
      </c>
      <c r="D19191" s="33" t="s">
        <v>564</v>
      </c>
      <c r="E19191" s="34">
        <v>9649</v>
      </c>
      <c r="F19191" s="35">
        <v>1.081</v>
      </c>
      <c r="G19191" s="34">
        <v>315</v>
      </c>
    </row>
    <row r="19192" spans="1:7">
      <c r="A19192" s="32">
        <v>2018</v>
      </c>
      <c r="B19192" s="32">
        <v>7238</v>
      </c>
      <c r="C19192" s="33" t="s">
        <v>563</v>
      </c>
      <c r="D19192" s="33" t="s">
        <v>564</v>
      </c>
      <c r="E19192" s="34">
        <v>2384402</v>
      </c>
      <c r="F19192" s="35">
        <v>1.0229999999999999</v>
      </c>
      <c r="G19192" s="34">
        <v>308</v>
      </c>
    </row>
    <row r="19193" spans="1:7">
      <c r="A19193" s="32">
        <v>2018</v>
      </c>
      <c r="B19193" s="32">
        <v>7242</v>
      </c>
      <c r="C19193" s="33" t="s">
        <v>563</v>
      </c>
      <c r="D19193" s="33" t="s">
        <v>564</v>
      </c>
      <c r="E19193" s="34">
        <v>5040458</v>
      </c>
      <c r="F19193" s="35">
        <v>1.022</v>
      </c>
      <c r="G19193" s="34">
        <v>370.9</v>
      </c>
    </row>
    <row r="19194" spans="1:7">
      <c r="A19194" s="32">
        <v>2018</v>
      </c>
      <c r="B19194" s="32">
        <v>7270</v>
      </c>
      <c r="C19194" s="33" t="s">
        <v>563</v>
      </c>
      <c r="D19194" s="33" t="s">
        <v>564</v>
      </c>
      <c r="E19194" s="34">
        <v>134448</v>
      </c>
      <c r="F19194" s="35">
        <v>1.034</v>
      </c>
      <c r="G19194" s="34">
        <v>301.10000000000002</v>
      </c>
    </row>
    <row r="19195" spans="1:7">
      <c r="A19195" s="32">
        <v>2018</v>
      </c>
      <c r="B19195" s="32">
        <v>7277</v>
      </c>
      <c r="C19195" s="33" t="s">
        <v>563</v>
      </c>
      <c r="D19195" s="33" t="s">
        <v>564</v>
      </c>
      <c r="E19195" s="34">
        <v>22853</v>
      </c>
      <c r="F19195" s="35">
        <v>1.0209999999999999</v>
      </c>
      <c r="G19195" s="34">
        <v>347</v>
      </c>
    </row>
    <row r="19196" spans="1:7">
      <c r="A19196" s="32">
        <v>2018</v>
      </c>
      <c r="B19196" s="32">
        <v>7296</v>
      </c>
      <c r="C19196" s="33" t="s">
        <v>563</v>
      </c>
      <c r="D19196" s="33" t="s">
        <v>564</v>
      </c>
      <c r="E19196" s="34">
        <v>719337</v>
      </c>
      <c r="F19196" s="35">
        <v>1.0389999999999999</v>
      </c>
      <c r="G19196" s="34">
        <v>276.60000000000002</v>
      </c>
    </row>
    <row r="19197" spans="1:7">
      <c r="A19197" s="32">
        <v>2018</v>
      </c>
      <c r="B19197" s="32">
        <v>7296</v>
      </c>
      <c r="C19197" s="33" t="s">
        <v>563</v>
      </c>
      <c r="D19197" s="33" t="s">
        <v>564</v>
      </c>
      <c r="E19197" s="34">
        <v>987548</v>
      </c>
      <c r="F19197" s="35">
        <v>1.038</v>
      </c>
      <c r="G19197" s="34">
        <v>285.5</v>
      </c>
    </row>
    <row r="19198" spans="1:7">
      <c r="A19198" s="32">
        <v>2018</v>
      </c>
      <c r="B19198" s="32">
        <v>7302</v>
      </c>
      <c r="C19198" s="33" t="s">
        <v>563</v>
      </c>
      <c r="D19198" s="33" t="s">
        <v>564</v>
      </c>
      <c r="E19198" s="34">
        <v>3589707</v>
      </c>
      <c r="F19198" s="35">
        <v>1.0209999999999999</v>
      </c>
      <c r="G19198" s="34">
        <v>438</v>
      </c>
    </row>
    <row r="19199" spans="1:7">
      <c r="A19199" s="32">
        <v>2018</v>
      </c>
      <c r="B19199" s="32">
        <v>7302</v>
      </c>
      <c r="C19199" s="33" t="s">
        <v>563</v>
      </c>
      <c r="D19199" s="33" t="s">
        <v>564</v>
      </c>
      <c r="E19199" s="34">
        <v>1586028</v>
      </c>
      <c r="F19199" s="35">
        <v>1.0209999999999999</v>
      </c>
      <c r="G19199" s="34">
        <v>438</v>
      </c>
    </row>
    <row r="19200" spans="1:7">
      <c r="A19200" s="32">
        <v>2018</v>
      </c>
      <c r="B19200" s="32">
        <v>7302</v>
      </c>
      <c r="C19200" s="33" t="s">
        <v>563</v>
      </c>
      <c r="D19200" s="33" t="s">
        <v>564</v>
      </c>
      <c r="E19200" s="34">
        <v>2210000</v>
      </c>
      <c r="F19200" s="35">
        <v>1.0209999999999999</v>
      </c>
      <c r="G19200" s="34">
        <v>438</v>
      </c>
    </row>
    <row r="19201" spans="1:7">
      <c r="A19201" s="32">
        <v>2018</v>
      </c>
      <c r="B19201" s="32">
        <v>7302</v>
      </c>
      <c r="C19201" s="33" t="s">
        <v>563</v>
      </c>
      <c r="D19201" s="33" t="s">
        <v>564</v>
      </c>
      <c r="E19201" s="34">
        <v>790020</v>
      </c>
      <c r="F19201" s="35">
        <v>1.0209999999999999</v>
      </c>
      <c r="G19201" s="34">
        <v>438</v>
      </c>
    </row>
    <row r="19202" spans="1:7">
      <c r="A19202" s="32">
        <v>2018</v>
      </c>
      <c r="B19202" s="32">
        <v>7302</v>
      </c>
      <c r="C19202" s="33" t="s">
        <v>563</v>
      </c>
      <c r="D19202" s="33" t="s">
        <v>564</v>
      </c>
      <c r="E19202" s="34">
        <v>1801893</v>
      </c>
      <c r="F19202" s="35">
        <v>1.0209999999999999</v>
      </c>
      <c r="G19202" s="34">
        <v>438</v>
      </c>
    </row>
    <row r="19203" spans="1:7">
      <c r="A19203" s="32">
        <v>2018</v>
      </c>
      <c r="B19203" s="32">
        <v>7315</v>
      </c>
      <c r="C19203" s="33" t="s">
        <v>563</v>
      </c>
      <c r="D19203" s="33" t="s">
        <v>564</v>
      </c>
      <c r="E19203" s="34">
        <v>102502</v>
      </c>
      <c r="F19203" s="35">
        <v>1.0429999999999999</v>
      </c>
      <c r="G19203" s="34">
        <v>435.1</v>
      </c>
    </row>
    <row r="19204" spans="1:7">
      <c r="A19204" s="32">
        <v>2018</v>
      </c>
      <c r="B19204" s="32">
        <v>7315</v>
      </c>
      <c r="C19204" s="33" t="s">
        <v>563</v>
      </c>
      <c r="D19204" s="33" t="s">
        <v>564</v>
      </c>
      <c r="E19204" s="34">
        <v>188332</v>
      </c>
      <c r="F19204" s="35">
        <v>1.0429999999999999</v>
      </c>
      <c r="G19204" s="34">
        <v>409.5</v>
      </c>
    </row>
    <row r="19205" spans="1:7">
      <c r="A19205" s="32">
        <v>2018</v>
      </c>
      <c r="B19205" s="32">
        <v>7343</v>
      </c>
      <c r="C19205" s="33" t="s">
        <v>363</v>
      </c>
      <c r="D19205" s="33" t="s">
        <v>354</v>
      </c>
      <c r="E19205" s="34">
        <v>17379</v>
      </c>
      <c r="F19205" s="35">
        <v>17.751999999999999</v>
      </c>
      <c r="G19205" s="34">
        <v>187</v>
      </c>
    </row>
    <row r="19206" spans="1:7">
      <c r="A19206" s="32">
        <v>2018</v>
      </c>
      <c r="B19206" s="32">
        <v>7343</v>
      </c>
      <c r="C19206" s="33" t="s">
        <v>363</v>
      </c>
      <c r="D19206" s="33" t="s">
        <v>354</v>
      </c>
      <c r="E19206" s="34">
        <v>34324</v>
      </c>
      <c r="F19206" s="35">
        <v>17.72</v>
      </c>
      <c r="G19206" s="34">
        <v>175</v>
      </c>
    </row>
    <row r="19207" spans="1:7">
      <c r="A19207" s="32">
        <v>2018</v>
      </c>
      <c r="B19207" s="32">
        <v>7343</v>
      </c>
      <c r="C19207" s="33" t="s">
        <v>363</v>
      </c>
      <c r="D19207" s="33" t="s">
        <v>354</v>
      </c>
      <c r="E19207" s="34">
        <v>34701</v>
      </c>
      <c r="F19207" s="35">
        <v>17.497</v>
      </c>
      <c r="G19207" s="34">
        <v>172</v>
      </c>
    </row>
    <row r="19208" spans="1:7">
      <c r="A19208" s="32">
        <v>2018</v>
      </c>
      <c r="B19208" s="32">
        <v>7343</v>
      </c>
      <c r="C19208" s="33" t="s">
        <v>363</v>
      </c>
      <c r="D19208" s="33" t="s">
        <v>354</v>
      </c>
      <c r="E19208" s="34">
        <v>51532</v>
      </c>
      <c r="F19208" s="35">
        <v>17.547000000000001</v>
      </c>
      <c r="G19208" s="34">
        <v>171.4</v>
      </c>
    </row>
    <row r="19209" spans="1:7">
      <c r="A19209" s="32">
        <v>2018</v>
      </c>
      <c r="B19209" s="32">
        <v>7343</v>
      </c>
      <c r="C19209" s="33" t="s">
        <v>565</v>
      </c>
      <c r="D19209" s="33" t="s">
        <v>566</v>
      </c>
      <c r="E19209" s="34">
        <v>1064</v>
      </c>
      <c r="F19209" s="35">
        <v>5.7119999999999997</v>
      </c>
      <c r="G19209" s="34">
        <v>1665.9</v>
      </c>
    </row>
    <row r="19210" spans="1:7">
      <c r="A19210" s="32">
        <v>2018</v>
      </c>
      <c r="B19210" s="32">
        <v>7350</v>
      </c>
      <c r="C19210" s="33" t="s">
        <v>563</v>
      </c>
      <c r="D19210" s="33" t="s">
        <v>564</v>
      </c>
      <c r="E19210" s="34">
        <v>1193138</v>
      </c>
      <c r="F19210" s="35">
        <v>1.0429999999999999</v>
      </c>
      <c r="G19210" s="34">
        <v>122.4</v>
      </c>
    </row>
    <row r="19211" spans="1:7">
      <c r="A19211" s="32">
        <v>2018</v>
      </c>
      <c r="B19211" s="32">
        <v>7380</v>
      </c>
      <c r="C19211" s="33" t="s">
        <v>563</v>
      </c>
      <c r="D19211" s="33" t="s">
        <v>564</v>
      </c>
      <c r="E19211" s="34">
        <v>81239</v>
      </c>
      <c r="F19211" s="35">
        <v>1</v>
      </c>
      <c r="G19211" s="34">
        <v>316.89999999999998</v>
      </c>
    </row>
    <row r="19212" spans="1:7">
      <c r="A19212" s="32">
        <v>2018</v>
      </c>
      <c r="B19212" s="32">
        <v>7380</v>
      </c>
      <c r="C19212" s="33" t="s">
        <v>563</v>
      </c>
      <c r="D19212" s="33" t="s">
        <v>564</v>
      </c>
      <c r="E19212" s="34">
        <v>403361</v>
      </c>
      <c r="F19212" s="35">
        <v>1</v>
      </c>
      <c r="G19212" s="34">
        <v>314.2</v>
      </c>
    </row>
    <row r="19213" spans="1:7">
      <c r="A19213" s="32">
        <v>2018</v>
      </c>
      <c r="B19213" s="32">
        <v>7380</v>
      </c>
      <c r="C19213" s="33" t="s">
        <v>563</v>
      </c>
      <c r="D19213" s="33" t="s">
        <v>564</v>
      </c>
      <c r="E19213" s="34">
        <v>525725</v>
      </c>
      <c r="F19213" s="35">
        <v>1</v>
      </c>
      <c r="G19213" s="34">
        <v>308.3</v>
      </c>
    </row>
    <row r="19214" spans="1:7">
      <c r="A19214" s="32">
        <v>2018</v>
      </c>
      <c r="B19214" s="32">
        <v>7380</v>
      </c>
      <c r="C19214" s="33" t="s">
        <v>563</v>
      </c>
      <c r="D19214" s="33" t="s">
        <v>564</v>
      </c>
      <c r="E19214" s="34">
        <v>1828627</v>
      </c>
      <c r="F19214" s="35">
        <v>1</v>
      </c>
      <c r="G19214" s="34">
        <v>305.60000000000002</v>
      </c>
    </row>
    <row r="19215" spans="1:7">
      <c r="A19215" s="32">
        <v>2018</v>
      </c>
      <c r="B19215" s="32">
        <v>7504</v>
      </c>
      <c r="C19215" s="33" t="s">
        <v>363</v>
      </c>
      <c r="D19215" s="33" t="s">
        <v>354</v>
      </c>
      <c r="E19215" s="34">
        <v>42839</v>
      </c>
      <c r="F19215" s="35">
        <v>16.100000000000001</v>
      </c>
      <c r="G19215" s="34">
        <v>80.2</v>
      </c>
    </row>
    <row r="19216" spans="1:7">
      <c r="A19216" s="32">
        <v>2018</v>
      </c>
      <c r="B19216" s="32">
        <v>7504</v>
      </c>
      <c r="C19216" s="33" t="s">
        <v>563</v>
      </c>
      <c r="D19216" s="33" t="s">
        <v>564</v>
      </c>
      <c r="E19216" s="34">
        <v>17227</v>
      </c>
      <c r="F19216" s="35">
        <v>1.06</v>
      </c>
      <c r="G19216" s="34">
        <v>630.5</v>
      </c>
    </row>
    <row r="19217" spans="1:7">
      <c r="A19217" s="32">
        <v>2018</v>
      </c>
      <c r="B19217" s="32">
        <v>7512</v>
      </c>
      <c r="C19217" s="33" t="s">
        <v>563</v>
      </c>
      <c r="D19217" s="33" t="s">
        <v>564</v>
      </c>
      <c r="E19217" s="34">
        <v>2210160</v>
      </c>
      <c r="F19217" s="35">
        <v>1.02</v>
      </c>
      <c r="G19217" s="34">
        <v>281</v>
      </c>
    </row>
    <row r="19218" spans="1:7">
      <c r="A19218" s="32">
        <v>2018</v>
      </c>
      <c r="B19218" s="32">
        <v>7538</v>
      </c>
      <c r="C19218" s="33" t="s">
        <v>565</v>
      </c>
      <c r="D19218" s="33" t="s">
        <v>566</v>
      </c>
      <c r="E19218" s="34">
        <v>342</v>
      </c>
      <c r="F19218" s="35">
        <v>5.78</v>
      </c>
      <c r="G19218" s="34">
        <v>1745.1</v>
      </c>
    </row>
    <row r="19219" spans="1:7">
      <c r="A19219" s="32">
        <v>2018</v>
      </c>
      <c r="B19219" s="32">
        <v>7538</v>
      </c>
      <c r="C19219" s="33" t="s">
        <v>565</v>
      </c>
      <c r="D19219" s="33" t="s">
        <v>566</v>
      </c>
      <c r="E19219" s="34">
        <v>1155</v>
      </c>
      <c r="F19219" s="35">
        <v>5.78</v>
      </c>
      <c r="G19219" s="34">
        <v>1518</v>
      </c>
    </row>
    <row r="19220" spans="1:7">
      <c r="A19220" s="32">
        <v>2018</v>
      </c>
      <c r="B19220" s="32">
        <v>7538</v>
      </c>
      <c r="C19220" s="33" t="s">
        <v>565</v>
      </c>
      <c r="D19220" s="33" t="s">
        <v>566</v>
      </c>
      <c r="E19220" s="34">
        <v>2224</v>
      </c>
      <c r="F19220" s="35">
        <v>5.78</v>
      </c>
      <c r="G19220" s="34">
        <v>1751.9</v>
      </c>
    </row>
    <row r="19221" spans="1:7">
      <c r="A19221" s="32">
        <v>2018</v>
      </c>
      <c r="B19221" s="32">
        <v>7538</v>
      </c>
      <c r="C19221" s="33" t="s">
        <v>565</v>
      </c>
      <c r="D19221" s="33" t="s">
        <v>566</v>
      </c>
      <c r="E19221" s="34">
        <v>1419</v>
      </c>
      <c r="F19221" s="35">
        <v>5.78</v>
      </c>
      <c r="G19221" s="34">
        <v>1872</v>
      </c>
    </row>
    <row r="19222" spans="1:7">
      <c r="A19222" s="32">
        <v>2018</v>
      </c>
      <c r="B19222" s="32">
        <v>7538</v>
      </c>
      <c r="C19222" s="33" t="s">
        <v>563</v>
      </c>
      <c r="D19222" s="33" t="s">
        <v>564</v>
      </c>
      <c r="E19222" s="34">
        <v>3521</v>
      </c>
      <c r="F19222" s="35">
        <v>1.034</v>
      </c>
      <c r="G19222" s="34">
        <v>481.4</v>
      </c>
    </row>
    <row r="19223" spans="1:7">
      <c r="A19223" s="32">
        <v>2018</v>
      </c>
      <c r="B19223" s="32">
        <v>7538</v>
      </c>
      <c r="C19223" s="33" t="s">
        <v>563</v>
      </c>
      <c r="D19223" s="33" t="s">
        <v>564</v>
      </c>
      <c r="E19223" s="34">
        <v>397578</v>
      </c>
      <c r="F19223" s="35">
        <v>1.034</v>
      </c>
      <c r="G19223" s="34">
        <v>296.60000000000002</v>
      </c>
    </row>
    <row r="19224" spans="1:7">
      <c r="A19224" s="32">
        <v>2018</v>
      </c>
      <c r="B19224" s="32">
        <v>7604</v>
      </c>
      <c r="C19224" s="33" t="s">
        <v>563</v>
      </c>
      <c r="D19224" s="33" t="s">
        <v>564</v>
      </c>
      <c r="E19224" s="34">
        <v>814797</v>
      </c>
      <c r="F19224" s="35">
        <v>1.012</v>
      </c>
      <c r="G19224" s="34">
        <v>422</v>
      </c>
    </row>
    <row r="19225" spans="1:7">
      <c r="A19225" s="32">
        <v>2018</v>
      </c>
      <c r="B19225" s="32">
        <v>7605</v>
      </c>
      <c r="C19225" s="33" t="s">
        <v>563</v>
      </c>
      <c r="D19225" s="33" t="s">
        <v>564</v>
      </c>
      <c r="E19225" s="34">
        <v>1172381</v>
      </c>
      <c r="F19225" s="35">
        <v>1.1000000000000001</v>
      </c>
      <c r="G19225" s="34">
        <v>421.5</v>
      </c>
    </row>
    <row r="19226" spans="1:7">
      <c r="A19226" s="32">
        <v>2018</v>
      </c>
      <c r="B19226" s="32">
        <v>7699</v>
      </c>
      <c r="C19226" s="33" t="s">
        <v>563</v>
      </c>
      <c r="D19226" s="33" t="s">
        <v>564</v>
      </c>
      <c r="E19226" s="34">
        <v>1136479</v>
      </c>
      <c r="F19226" s="35">
        <v>1.02</v>
      </c>
      <c r="G19226" s="34">
        <v>416.3</v>
      </c>
    </row>
    <row r="19227" spans="1:7">
      <c r="A19227" s="32">
        <v>2018</v>
      </c>
      <c r="B19227" s="32">
        <v>7709</v>
      </c>
      <c r="C19227" s="33" t="s">
        <v>565</v>
      </c>
      <c r="D19227" s="33" t="s">
        <v>566</v>
      </c>
      <c r="E19227" s="34">
        <v>96</v>
      </c>
      <c r="F19227" s="35">
        <v>5.8</v>
      </c>
      <c r="G19227" s="34" t="s">
        <v>364</v>
      </c>
    </row>
    <row r="19228" spans="1:7">
      <c r="A19228" s="32">
        <v>2018</v>
      </c>
      <c r="B19228" s="32">
        <v>7709</v>
      </c>
      <c r="C19228" s="33" t="s">
        <v>563</v>
      </c>
      <c r="D19228" s="33" t="s">
        <v>564</v>
      </c>
      <c r="E19228" s="34">
        <v>458230</v>
      </c>
      <c r="F19228" s="35">
        <v>1.02</v>
      </c>
      <c r="G19228" s="34" t="s">
        <v>364</v>
      </c>
    </row>
    <row r="19229" spans="1:7">
      <c r="A19229" s="32">
        <v>2018</v>
      </c>
      <c r="B19229" s="32">
        <v>7710</v>
      </c>
      <c r="C19229" s="33" t="s">
        <v>563</v>
      </c>
      <c r="D19229" s="33" t="s">
        <v>564</v>
      </c>
      <c r="E19229" s="34">
        <v>8226122</v>
      </c>
      <c r="F19229" s="35">
        <v>1.0309999999999999</v>
      </c>
      <c r="G19229" s="34" t="s">
        <v>364</v>
      </c>
    </row>
    <row r="19230" spans="1:7">
      <c r="A19230" s="32">
        <v>2018</v>
      </c>
      <c r="B19230" s="32">
        <v>7721</v>
      </c>
      <c r="C19230" s="33" t="s">
        <v>563</v>
      </c>
      <c r="D19230" s="33" t="s">
        <v>564</v>
      </c>
      <c r="E19230" s="34">
        <v>1250598</v>
      </c>
      <c r="F19230" s="35">
        <v>1.018</v>
      </c>
      <c r="G19230" s="34">
        <v>315.89999999999998</v>
      </c>
    </row>
    <row r="19231" spans="1:7">
      <c r="A19231" s="32">
        <v>2018</v>
      </c>
      <c r="B19231" s="32">
        <v>7737</v>
      </c>
      <c r="C19231" s="33" t="s">
        <v>353</v>
      </c>
      <c r="D19231" s="33" t="s">
        <v>354</v>
      </c>
      <c r="E19231" s="34">
        <v>11839</v>
      </c>
      <c r="F19231" s="35">
        <v>26.062000000000001</v>
      </c>
      <c r="G19231" s="34">
        <v>385</v>
      </c>
    </row>
    <row r="19232" spans="1:7">
      <c r="A19232" s="32">
        <v>2018</v>
      </c>
      <c r="B19232" s="32">
        <v>7754</v>
      </c>
      <c r="C19232" s="33" t="s">
        <v>563</v>
      </c>
      <c r="D19232" s="33" t="s">
        <v>564</v>
      </c>
      <c r="E19232" s="34">
        <v>2110</v>
      </c>
      <c r="F19232" s="35">
        <v>1.034</v>
      </c>
      <c r="G19232" s="34">
        <v>729.6</v>
      </c>
    </row>
    <row r="19233" spans="1:7">
      <c r="A19233" s="32">
        <v>2018</v>
      </c>
      <c r="B19233" s="32">
        <v>7754</v>
      </c>
      <c r="C19233" s="33" t="s">
        <v>563</v>
      </c>
      <c r="D19233" s="33" t="s">
        <v>564</v>
      </c>
      <c r="E19233" s="34">
        <v>12637</v>
      </c>
      <c r="F19233" s="35">
        <v>1.034</v>
      </c>
      <c r="G19233" s="34">
        <v>469.2</v>
      </c>
    </row>
    <row r="19234" spans="1:7">
      <c r="A19234" s="32">
        <v>2018</v>
      </c>
      <c r="B19234" s="32">
        <v>7757</v>
      </c>
      <c r="C19234" s="33" t="s">
        <v>563</v>
      </c>
      <c r="D19234" s="33" t="s">
        <v>564</v>
      </c>
      <c r="E19234" s="34">
        <v>229355</v>
      </c>
      <c r="F19234" s="35">
        <v>1.042</v>
      </c>
      <c r="G19234" s="34">
        <v>251.3</v>
      </c>
    </row>
    <row r="19235" spans="1:7">
      <c r="A19235" s="32">
        <v>2018</v>
      </c>
      <c r="B19235" s="32">
        <v>7757</v>
      </c>
      <c r="C19235" s="33" t="s">
        <v>563</v>
      </c>
      <c r="D19235" s="33" t="s">
        <v>564</v>
      </c>
      <c r="E19235" s="34">
        <v>140883</v>
      </c>
      <c r="F19235" s="35">
        <v>1.042</v>
      </c>
      <c r="G19235" s="34">
        <v>250.3</v>
      </c>
    </row>
    <row r="19236" spans="1:7">
      <c r="A19236" s="32">
        <v>2018</v>
      </c>
      <c r="B19236" s="32">
        <v>7757</v>
      </c>
      <c r="C19236" s="33" t="s">
        <v>563</v>
      </c>
      <c r="D19236" s="33" t="s">
        <v>564</v>
      </c>
      <c r="E19236" s="34">
        <v>95010</v>
      </c>
      <c r="F19236" s="35">
        <v>1.042</v>
      </c>
      <c r="G19236" s="34">
        <v>258.39999999999998</v>
      </c>
    </row>
    <row r="19237" spans="1:7">
      <c r="A19237" s="32">
        <v>2018</v>
      </c>
      <c r="B19237" s="32">
        <v>7757</v>
      </c>
      <c r="C19237" s="33" t="s">
        <v>563</v>
      </c>
      <c r="D19237" s="33" t="s">
        <v>564</v>
      </c>
      <c r="E19237" s="34">
        <v>25240</v>
      </c>
      <c r="F19237" s="35">
        <v>1.042</v>
      </c>
      <c r="G19237" s="34">
        <v>262.8</v>
      </c>
    </row>
    <row r="19238" spans="1:7">
      <c r="A19238" s="32">
        <v>2018</v>
      </c>
      <c r="B19238" s="32">
        <v>7757</v>
      </c>
      <c r="C19238" s="33" t="s">
        <v>563</v>
      </c>
      <c r="D19238" s="33" t="s">
        <v>564</v>
      </c>
      <c r="E19238" s="34">
        <v>14395</v>
      </c>
      <c r="F19238" s="35">
        <v>1.042</v>
      </c>
      <c r="G19238" s="34">
        <v>255.3</v>
      </c>
    </row>
    <row r="19239" spans="1:7">
      <c r="A19239" s="32">
        <v>2018</v>
      </c>
      <c r="B19239" s="32">
        <v>7757</v>
      </c>
      <c r="C19239" s="33" t="s">
        <v>563</v>
      </c>
      <c r="D19239" s="33" t="s">
        <v>564</v>
      </c>
      <c r="E19239" s="34">
        <v>305182</v>
      </c>
      <c r="F19239" s="35">
        <v>1.042</v>
      </c>
      <c r="G19239" s="34">
        <v>243.1</v>
      </c>
    </row>
    <row r="19240" spans="1:7">
      <c r="A19240" s="32">
        <v>2018</v>
      </c>
      <c r="B19240" s="32">
        <v>7757</v>
      </c>
      <c r="C19240" s="33" t="s">
        <v>563</v>
      </c>
      <c r="D19240" s="33" t="s">
        <v>564</v>
      </c>
      <c r="E19240" s="34">
        <v>857294</v>
      </c>
      <c r="F19240" s="35">
        <v>1.042</v>
      </c>
      <c r="G19240" s="34">
        <v>258.7</v>
      </c>
    </row>
    <row r="19241" spans="1:7">
      <c r="A19241" s="32">
        <v>2018</v>
      </c>
      <c r="B19241" s="32">
        <v>7757</v>
      </c>
      <c r="C19241" s="33" t="s">
        <v>563</v>
      </c>
      <c r="D19241" s="33" t="s">
        <v>564</v>
      </c>
      <c r="E19241" s="34">
        <v>641555</v>
      </c>
      <c r="F19241" s="35">
        <v>1.042</v>
      </c>
      <c r="G19241" s="34">
        <v>257.3</v>
      </c>
    </row>
    <row r="19242" spans="1:7">
      <c r="A19242" s="32">
        <v>2018</v>
      </c>
      <c r="B19242" s="32">
        <v>7757</v>
      </c>
      <c r="C19242" s="33" t="s">
        <v>563</v>
      </c>
      <c r="D19242" s="33" t="s">
        <v>564</v>
      </c>
      <c r="E19242" s="34">
        <v>641555</v>
      </c>
      <c r="F19242" s="35">
        <v>1.042</v>
      </c>
      <c r="G19242" s="34">
        <v>249</v>
      </c>
    </row>
    <row r="19243" spans="1:7">
      <c r="A19243" s="32">
        <v>2018</v>
      </c>
      <c r="B19243" s="32">
        <v>7757</v>
      </c>
      <c r="C19243" s="33" t="s">
        <v>563</v>
      </c>
      <c r="D19243" s="33" t="s">
        <v>564</v>
      </c>
      <c r="E19243" s="34">
        <v>595010</v>
      </c>
      <c r="F19243" s="35">
        <v>1.042</v>
      </c>
      <c r="G19243" s="34">
        <v>218.8</v>
      </c>
    </row>
    <row r="19244" spans="1:7">
      <c r="A19244" s="32">
        <v>2018</v>
      </c>
      <c r="B19244" s="32">
        <v>7757</v>
      </c>
      <c r="C19244" s="33" t="s">
        <v>563</v>
      </c>
      <c r="D19244" s="33" t="s">
        <v>564</v>
      </c>
      <c r="E19244" s="34">
        <v>513436</v>
      </c>
      <c r="F19244" s="35">
        <v>1.042</v>
      </c>
      <c r="G19244" s="34">
        <v>241.9</v>
      </c>
    </row>
    <row r="19245" spans="1:7">
      <c r="A19245" s="32">
        <v>2018</v>
      </c>
      <c r="B19245" s="32">
        <v>7759</v>
      </c>
      <c r="C19245" s="33" t="s">
        <v>563</v>
      </c>
      <c r="D19245" s="33" t="s">
        <v>564</v>
      </c>
      <c r="E19245" s="34">
        <v>8494</v>
      </c>
      <c r="F19245" s="35">
        <v>1.04</v>
      </c>
      <c r="G19245" s="34">
        <v>306.39999999999998</v>
      </c>
    </row>
    <row r="19246" spans="1:7">
      <c r="A19246" s="32">
        <v>2018</v>
      </c>
      <c r="B19246" s="32">
        <v>7759</v>
      </c>
      <c r="C19246" s="33" t="s">
        <v>563</v>
      </c>
      <c r="D19246" s="33" t="s">
        <v>564</v>
      </c>
      <c r="E19246" s="34">
        <v>113505</v>
      </c>
      <c r="F19246" s="35">
        <v>1.04</v>
      </c>
      <c r="G19246" s="34">
        <v>306.39999999999998</v>
      </c>
    </row>
    <row r="19247" spans="1:7">
      <c r="A19247" s="32">
        <v>2018</v>
      </c>
      <c r="B19247" s="32">
        <v>7759</v>
      </c>
      <c r="C19247" s="33" t="s">
        <v>563</v>
      </c>
      <c r="D19247" s="33" t="s">
        <v>564</v>
      </c>
      <c r="E19247" s="34">
        <v>49375</v>
      </c>
      <c r="F19247" s="35">
        <v>1.04</v>
      </c>
      <c r="G19247" s="34">
        <v>306.39999999999998</v>
      </c>
    </row>
    <row r="19248" spans="1:7">
      <c r="A19248" s="32">
        <v>2018</v>
      </c>
      <c r="B19248" s="32">
        <v>7764</v>
      </c>
      <c r="C19248" s="33" t="s">
        <v>563</v>
      </c>
      <c r="D19248" s="33" t="s">
        <v>564</v>
      </c>
      <c r="E19248" s="34">
        <v>372</v>
      </c>
      <c r="F19248" s="35">
        <v>1.03</v>
      </c>
      <c r="G19248" s="34" t="s">
        <v>364</v>
      </c>
    </row>
    <row r="19249" spans="1:7">
      <c r="A19249" s="32">
        <v>2018</v>
      </c>
      <c r="B19249" s="32">
        <v>7764</v>
      </c>
      <c r="C19249" s="33" t="s">
        <v>565</v>
      </c>
      <c r="D19249" s="33" t="s">
        <v>566</v>
      </c>
      <c r="E19249" s="34">
        <v>198</v>
      </c>
      <c r="F19249" s="35">
        <v>5.8</v>
      </c>
      <c r="G19249" s="34" t="s">
        <v>364</v>
      </c>
    </row>
    <row r="19250" spans="1:7">
      <c r="A19250" s="32">
        <v>2018</v>
      </c>
      <c r="B19250" s="32">
        <v>7764</v>
      </c>
      <c r="C19250" s="33" t="s">
        <v>563</v>
      </c>
      <c r="D19250" s="33" t="s">
        <v>564</v>
      </c>
      <c r="E19250" s="34">
        <v>16161</v>
      </c>
      <c r="F19250" s="35">
        <v>1.03</v>
      </c>
      <c r="G19250" s="34" t="s">
        <v>364</v>
      </c>
    </row>
    <row r="19251" spans="1:7">
      <c r="A19251" s="32">
        <v>2018</v>
      </c>
      <c r="B19251" s="32">
        <v>7790</v>
      </c>
      <c r="C19251" s="33" t="s">
        <v>353</v>
      </c>
      <c r="D19251" s="33" t="s">
        <v>354</v>
      </c>
      <c r="E19251" s="34">
        <v>180206</v>
      </c>
      <c r="F19251" s="35">
        <v>20</v>
      </c>
      <c r="G19251" s="34">
        <v>236</v>
      </c>
    </row>
    <row r="19252" spans="1:7">
      <c r="A19252" s="32">
        <v>2018</v>
      </c>
      <c r="B19252" s="32">
        <v>7805</v>
      </c>
      <c r="C19252" s="33" t="s">
        <v>563</v>
      </c>
      <c r="D19252" s="33" t="s">
        <v>564</v>
      </c>
      <c r="E19252" s="34">
        <v>3391073</v>
      </c>
      <c r="F19252" s="35">
        <v>1.026</v>
      </c>
      <c r="G19252" s="34">
        <v>331</v>
      </c>
    </row>
    <row r="19253" spans="1:7">
      <c r="A19253" s="32">
        <v>2018</v>
      </c>
      <c r="B19253" s="32">
        <v>7805</v>
      </c>
      <c r="C19253" s="33" t="s">
        <v>563</v>
      </c>
      <c r="D19253" s="33" t="s">
        <v>564</v>
      </c>
      <c r="E19253" s="34">
        <v>3387679</v>
      </c>
      <c r="F19253" s="35">
        <v>1.026</v>
      </c>
      <c r="G19253" s="34">
        <v>331</v>
      </c>
    </row>
    <row r="19254" spans="1:7">
      <c r="A19254" s="32">
        <v>2018</v>
      </c>
      <c r="B19254" s="32">
        <v>7805</v>
      </c>
      <c r="C19254" s="33" t="s">
        <v>563</v>
      </c>
      <c r="D19254" s="33" t="s">
        <v>564</v>
      </c>
      <c r="E19254" s="34">
        <v>2980308</v>
      </c>
      <c r="F19254" s="35">
        <v>1.026</v>
      </c>
      <c r="G19254" s="34">
        <v>331</v>
      </c>
    </row>
    <row r="19255" spans="1:7">
      <c r="A19255" s="32">
        <v>2018</v>
      </c>
      <c r="B19255" s="32">
        <v>7805</v>
      </c>
      <c r="C19255" s="33" t="s">
        <v>563</v>
      </c>
      <c r="D19255" s="33" t="s">
        <v>564</v>
      </c>
      <c r="E19255" s="34">
        <v>2697</v>
      </c>
      <c r="F19255" s="35">
        <v>1.026</v>
      </c>
      <c r="G19255" s="34">
        <v>331</v>
      </c>
    </row>
    <row r="19256" spans="1:7">
      <c r="A19256" s="32">
        <v>2018</v>
      </c>
      <c r="B19256" s="32">
        <v>7813</v>
      </c>
      <c r="C19256" s="33" t="s">
        <v>563</v>
      </c>
      <c r="D19256" s="33" t="s">
        <v>564</v>
      </c>
      <c r="E19256" s="34">
        <v>652221</v>
      </c>
      <c r="F19256" s="35">
        <v>1.0209999999999999</v>
      </c>
      <c r="G19256" s="34">
        <v>528.5</v>
      </c>
    </row>
    <row r="19257" spans="1:7">
      <c r="A19257" s="32">
        <v>2018</v>
      </c>
      <c r="B19257" s="32">
        <v>7826</v>
      </c>
      <c r="C19257" s="33" t="s">
        <v>563</v>
      </c>
      <c r="D19257" s="33" t="s">
        <v>564</v>
      </c>
      <c r="E19257" s="34">
        <v>3446904</v>
      </c>
      <c r="F19257" s="35">
        <v>1.0289999999999999</v>
      </c>
      <c r="G19257" s="34" t="s">
        <v>364</v>
      </c>
    </row>
    <row r="19258" spans="1:7">
      <c r="A19258" s="32">
        <v>2018</v>
      </c>
      <c r="B19258" s="32">
        <v>7829</v>
      </c>
      <c r="C19258" s="33" t="s">
        <v>563</v>
      </c>
      <c r="D19258" s="33" t="s">
        <v>564</v>
      </c>
      <c r="E19258" s="34">
        <v>309280</v>
      </c>
      <c r="F19258" s="35">
        <v>1.0289999999999999</v>
      </c>
      <c r="G19258" s="34">
        <v>743.2</v>
      </c>
    </row>
    <row r="19259" spans="1:7">
      <c r="A19259" s="32">
        <v>2018</v>
      </c>
      <c r="B19259" s="32">
        <v>7834</v>
      </c>
      <c r="C19259" s="33" t="s">
        <v>563</v>
      </c>
      <c r="D19259" s="33" t="s">
        <v>564</v>
      </c>
      <c r="E19259" s="34">
        <v>4957968</v>
      </c>
      <c r="F19259" s="35">
        <v>1.03</v>
      </c>
      <c r="G19259" s="34">
        <v>345.1</v>
      </c>
    </row>
    <row r="19260" spans="1:7">
      <c r="A19260" s="32">
        <v>2018</v>
      </c>
      <c r="B19260" s="32">
        <v>7835</v>
      </c>
      <c r="C19260" s="33" t="s">
        <v>563</v>
      </c>
      <c r="D19260" s="33" t="s">
        <v>564</v>
      </c>
      <c r="E19260" s="34">
        <v>227160</v>
      </c>
      <c r="F19260" s="35">
        <v>1.04</v>
      </c>
      <c r="G19260" s="34" t="s">
        <v>364</v>
      </c>
    </row>
    <row r="19261" spans="1:7">
      <c r="A19261" s="32">
        <v>2018</v>
      </c>
      <c r="B19261" s="32">
        <v>7835</v>
      </c>
      <c r="C19261" s="33" t="s">
        <v>563</v>
      </c>
      <c r="D19261" s="33" t="s">
        <v>564</v>
      </c>
      <c r="E19261" s="34">
        <v>1970</v>
      </c>
      <c r="F19261" s="35">
        <v>1.04</v>
      </c>
      <c r="G19261" s="34" t="s">
        <v>364</v>
      </c>
    </row>
    <row r="19262" spans="1:7">
      <c r="A19262" s="32">
        <v>2018</v>
      </c>
      <c r="B19262" s="32">
        <v>7835</v>
      </c>
      <c r="C19262" s="33" t="s">
        <v>563</v>
      </c>
      <c r="D19262" s="33" t="s">
        <v>564</v>
      </c>
      <c r="E19262" s="34">
        <v>3747</v>
      </c>
      <c r="F19262" s="35">
        <v>1.04</v>
      </c>
      <c r="G19262" s="34" t="s">
        <v>364</v>
      </c>
    </row>
    <row r="19263" spans="1:7">
      <c r="A19263" s="32">
        <v>2018</v>
      </c>
      <c r="B19263" s="32">
        <v>7835</v>
      </c>
      <c r="C19263" s="33" t="s">
        <v>563</v>
      </c>
      <c r="D19263" s="33" t="s">
        <v>564</v>
      </c>
      <c r="E19263" s="34">
        <v>4127</v>
      </c>
      <c r="F19263" s="35">
        <v>1.04</v>
      </c>
      <c r="G19263" s="34" t="s">
        <v>364</v>
      </c>
    </row>
    <row r="19264" spans="1:7">
      <c r="A19264" s="32">
        <v>2018</v>
      </c>
      <c r="B19264" s="32">
        <v>7835</v>
      </c>
      <c r="C19264" s="33" t="s">
        <v>563</v>
      </c>
      <c r="D19264" s="33" t="s">
        <v>564</v>
      </c>
      <c r="E19264" s="34">
        <v>18400</v>
      </c>
      <c r="F19264" s="35">
        <v>1.04</v>
      </c>
      <c r="G19264" s="34" t="s">
        <v>364</v>
      </c>
    </row>
    <row r="19265" spans="1:7">
      <c r="A19265" s="32">
        <v>2018</v>
      </c>
      <c r="B19265" s="32">
        <v>7835</v>
      </c>
      <c r="C19265" s="33" t="s">
        <v>563</v>
      </c>
      <c r="D19265" s="33" t="s">
        <v>564</v>
      </c>
      <c r="E19265" s="34">
        <v>5304</v>
      </c>
      <c r="F19265" s="35">
        <v>1.04</v>
      </c>
      <c r="G19265" s="34" t="s">
        <v>364</v>
      </c>
    </row>
    <row r="19266" spans="1:7">
      <c r="A19266" s="32">
        <v>2018</v>
      </c>
      <c r="B19266" s="32">
        <v>7836</v>
      </c>
      <c r="C19266" s="33" t="s">
        <v>565</v>
      </c>
      <c r="D19266" s="33" t="s">
        <v>566</v>
      </c>
      <c r="E19266" s="34">
        <v>7618</v>
      </c>
      <c r="F19266" s="35">
        <v>5.8</v>
      </c>
      <c r="G19266" s="34">
        <v>1568.6</v>
      </c>
    </row>
    <row r="19267" spans="1:7">
      <c r="A19267" s="32">
        <v>2018</v>
      </c>
      <c r="B19267" s="32">
        <v>7836</v>
      </c>
      <c r="C19267" s="33" t="s">
        <v>563</v>
      </c>
      <c r="D19267" s="33" t="s">
        <v>564</v>
      </c>
      <c r="E19267" s="34">
        <v>39343</v>
      </c>
      <c r="F19267" s="35">
        <v>1.04</v>
      </c>
      <c r="G19267" s="34">
        <v>234</v>
      </c>
    </row>
    <row r="19268" spans="1:7">
      <c r="A19268" s="32">
        <v>2018</v>
      </c>
      <c r="B19268" s="32">
        <v>7836</v>
      </c>
      <c r="C19268" s="33" t="s">
        <v>563</v>
      </c>
      <c r="D19268" s="33" t="s">
        <v>564</v>
      </c>
      <c r="E19268" s="34">
        <v>25321</v>
      </c>
      <c r="F19268" s="35">
        <v>1.04</v>
      </c>
      <c r="G19268" s="34">
        <v>223</v>
      </c>
    </row>
    <row r="19269" spans="1:7">
      <c r="A19269" s="32">
        <v>2018</v>
      </c>
      <c r="B19269" s="32">
        <v>7836</v>
      </c>
      <c r="C19269" s="33" t="s">
        <v>563</v>
      </c>
      <c r="D19269" s="33" t="s">
        <v>564</v>
      </c>
      <c r="E19269" s="34">
        <v>23156</v>
      </c>
      <c r="F19269" s="35">
        <v>1.04</v>
      </c>
      <c r="G19269" s="34">
        <v>274.3</v>
      </c>
    </row>
    <row r="19270" spans="1:7">
      <c r="A19270" s="32">
        <v>2018</v>
      </c>
      <c r="B19270" s="32">
        <v>7836</v>
      </c>
      <c r="C19270" s="33" t="s">
        <v>563</v>
      </c>
      <c r="D19270" s="33" t="s">
        <v>564</v>
      </c>
      <c r="E19270" s="34">
        <v>11700</v>
      </c>
      <c r="F19270" s="35">
        <v>1.04</v>
      </c>
      <c r="G19270" s="34">
        <v>239.9</v>
      </c>
    </row>
    <row r="19271" spans="1:7">
      <c r="A19271" s="32">
        <v>2018</v>
      </c>
      <c r="B19271" s="32">
        <v>7836</v>
      </c>
      <c r="C19271" s="33" t="s">
        <v>563</v>
      </c>
      <c r="D19271" s="33" t="s">
        <v>564</v>
      </c>
      <c r="E19271" s="34">
        <v>207059</v>
      </c>
      <c r="F19271" s="35">
        <v>1.04</v>
      </c>
      <c r="G19271" s="34">
        <v>233.5</v>
      </c>
    </row>
    <row r="19272" spans="1:7">
      <c r="A19272" s="32">
        <v>2018</v>
      </c>
      <c r="B19272" s="32">
        <v>7836</v>
      </c>
      <c r="C19272" s="33" t="s">
        <v>563</v>
      </c>
      <c r="D19272" s="33" t="s">
        <v>564</v>
      </c>
      <c r="E19272" s="34">
        <v>9817</v>
      </c>
      <c r="F19272" s="35">
        <v>1.04</v>
      </c>
      <c r="G19272" s="34">
        <v>236.7</v>
      </c>
    </row>
    <row r="19273" spans="1:7">
      <c r="A19273" s="32">
        <v>2018</v>
      </c>
      <c r="B19273" s="32">
        <v>7836</v>
      </c>
      <c r="C19273" s="33" t="s">
        <v>563</v>
      </c>
      <c r="D19273" s="33" t="s">
        <v>564</v>
      </c>
      <c r="E19273" s="34">
        <v>61160</v>
      </c>
      <c r="F19273" s="35">
        <v>1.04</v>
      </c>
      <c r="G19273" s="34">
        <v>242.7</v>
      </c>
    </row>
    <row r="19274" spans="1:7">
      <c r="A19274" s="32">
        <v>2018</v>
      </c>
      <c r="B19274" s="32">
        <v>7836</v>
      </c>
      <c r="C19274" s="33" t="s">
        <v>563</v>
      </c>
      <c r="D19274" s="33" t="s">
        <v>564</v>
      </c>
      <c r="E19274" s="34">
        <v>160070</v>
      </c>
      <c r="F19274" s="35">
        <v>1.04</v>
      </c>
      <c r="G19274" s="34">
        <v>246.2</v>
      </c>
    </row>
    <row r="19275" spans="1:7">
      <c r="A19275" s="32">
        <v>2018</v>
      </c>
      <c r="B19275" s="32">
        <v>7836</v>
      </c>
      <c r="C19275" s="33" t="s">
        <v>563</v>
      </c>
      <c r="D19275" s="33" t="s">
        <v>564</v>
      </c>
      <c r="E19275" s="34">
        <v>9807</v>
      </c>
      <c r="F19275" s="35">
        <v>1.04</v>
      </c>
      <c r="G19275" s="34">
        <v>232.4</v>
      </c>
    </row>
    <row r="19276" spans="1:7">
      <c r="A19276" s="32">
        <v>2018</v>
      </c>
      <c r="B19276" s="32">
        <v>7836</v>
      </c>
      <c r="C19276" s="33" t="s">
        <v>563</v>
      </c>
      <c r="D19276" s="33" t="s">
        <v>564</v>
      </c>
      <c r="E19276" s="34">
        <v>460</v>
      </c>
      <c r="F19276" s="35">
        <v>1.04</v>
      </c>
      <c r="G19276" s="34">
        <v>231.6</v>
      </c>
    </row>
    <row r="19277" spans="1:7">
      <c r="A19277" s="32">
        <v>2018</v>
      </c>
      <c r="B19277" s="32">
        <v>7836</v>
      </c>
      <c r="C19277" s="33" t="s">
        <v>563</v>
      </c>
      <c r="D19277" s="33" t="s">
        <v>564</v>
      </c>
      <c r="E19277" s="34">
        <v>2398</v>
      </c>
      <c r="F19277" s="35">
        <v>1.04</v>
      </c>
      <c r="G19277" s="34">
        <v>235.7</v>
      </c>
    </row>
    <row r="19278" spans="1:7">
      <c r="A19278" s="32">
        <v>2018</v>
      </c>
      <c r="B19278" s="32">
        <v>7836</v>
      </c>
      <c r="C19278" s="33" t="s">
        <v>563</v>
      </c>
      <c r="D19278" s="33" t="s">
        <v>564</v>
      </c>
      <c r="E19278" s="34">
        <v>8969</v>
      </c>
      <c r="F19278" s="35">
        <v>1.04</v>
      </c>
      <c r="G19278" s="34">
        <v>249</v>
      </c>
    </row>
    <row r="19279" spans="1:7">
      <c r="A19279" s="32">
        <v>2018</v>
      </c>
      <c r="B19279" s="32">
        <v>7837</v>
      </c>
      <c r="C19279" s="33" t="s">
        <v>565</v>
      </c>
      <c r="D19279" s="33" t="s">
        <v>566</v>
      </c>
      <c r="E19279" s="34">
        <v>2555</v>
      </c>
      <c r="F19279" s="35">
        <v>5.78</v>
      </c>
      <c r="G19279" s="34">
        <v>1653.2</v>
      </c>
    </row>
    <row r="19280" spans="1:7">
      <c r="A19280" s="32">
        <v>2018</v>
      </c>
      <c r="B19280" s="32">
        <v>7837</v>
      </c>
      <c r="C19280" s="33" t="s">
        <v>565</v>
      </c>
      <c r="D19280" s="33" t="s">
        <v>566</v>
      </c>
      <c r="E19280" s="34">
        <v>3465</v>
      </c>
      <c r="F19280" s="35">
        <v>5.8</v>
      </c>
      <c r="G19280" s="34">
        <v>1613.8</v>
      </c>
    </row>
    <row r="19281" spans="1:7">
      <c r="A19281" s="32">
        <v>2018</v>
      </c>
      <c r="B19281" s="32">
        <v>7837</v>
      </c>
      <c r="C19281" s="33" t="s">
        <v>563</v>
      </c>
      <c r="D19281" s="33" t="s">
        <v>564</v>
      </c>
      <c r="E19281" s="34">
        <v>14821</v>
      </c>
      <c r="F19281" s="35">
        <v>1.048</v>
      </c>
      <c r="G19281" s="34">
        <v>281.8</v>
      </c>
    </row>
    <row r="19282" spans="1:7">
      <c r="A19282" s="32">
        <v>2018</v>
      </c>
      <c r="B19282" s="32">
        <v>7837</v>
      </c>
      <c r="C19282" s="33" t="s">
        <v>563</v>
      </c>
      <c r="D19282" s="33" t="s">
        <v>564</v>
      </c>
      <c r="E19282" s="34">
        <v>18148</v>
      </c>
      <c r="F19282" s="35">
        <v>1.048</v>
      </c>
      <c r="G19282" s="34">
        <v>245.6</v>
      </c>
    </row>
    <row r="19283" spans="1:7">
      <c r="A19283" s="32">
        <v>2018</v>
      </c>
      <c r="B19283" s="32">
        <v>7837</v>
      </c>
      <c r="C19283" s="33" t="s">
        <v>563</v>
      </c>
      <c r="D19283" s="33" t="s">
        <v>564</v>
      </c>
      <c r="E19283" s="34">
        <v>18938</v>
      </c>
      <c r="F19283" s="35">
        <v>1.048</v>
      </c>
      <c r="G19283" s="34">
        <v>231.8</v>
      </c>
    </row>
    <row r="19284" spans="1:7">
      <c r="A19284" s="32">
        <v>2018</v>
      </c>
      <c r="B19284" s="32">
        <v>7837</v>
      </c>
      <c r="C19284" s="33" t="s">
        <v>563</v>
      </c>
      <c r="D19284" s="33" t="s">
        <v>564</v>
      </c>
      <c r="E19284" s="34">
        <v>21526</v>
      </c>
      <c r="F19284" s="35">
        <v>1.048</v>
      </c>
      <c r="G19284" s="34">
        <v>246.2</v>
      </c>
    </row>
    <row r="19285" spans="1:7">
      <c r="A19285" s="32">
        <v>2018</v>
      </c>
      <c r="B19285" s="32">
        <v>7837</v>
      </c>
      <c r="C19285" s="33" t="s">
        <v>563</v>
      </c>
      <c r="D19285" s="33" t="s">
        <v>564</v>
      </c>
      <c r="E19285" s="34">
        <v>31215</v>
      </c>
      <c r="F19285" s="35">
        <v>1.048</v>
      </c>
      <c r="G19285" s="34">
        <v>241.4</v>
      </c>
    </row>
    <row r="19286" spans="1:7">
      <c r="A19286" s="32">
        <v>2018</v>
      </c>
      <c r="B19286" s="32">
        <v>7837</v>
      </c>
      <c r="C19286" s="33" t="s">
        <v>563</v>
      </c>
      <c r="D19286" s="33" t="s">
        <v>564</v>
      </c>
      <c r="E19286" s="34">
        <v>91655</v>
      </c>
      <c r="F19286" s="35">
        <v>1.048</v>
      </c>
      <c r="G19286" s="34">
        <v>243.1</v>
      </c>
    </row>
    <row r="19287" spans="1:7">
      <c r="A19287" s="32">
        <v>2018</v>
      </c>
      <c r="B19287" s="32">
        <v>7837</v>
      </c>
      <c r="C19287" s="33" t="s">
        <v>563</v>
      </c>
      <c r="D19287" s="33" t="s">
        <v>564</v>
      </c>
      <c r="E19287" s="34">
        <v>111544</v>
      </c>
      <c r="F19287" s="35">
        <v>1.048</v>
      </c>
      <c r="G19287" s="34">
        <v>254.9</v>
      </c>
    </row>
    <row r="19288" spans="1:7">
      <c r="A19288" s="32">
        <v>2018</v>
      </c>
      <c r="B19288" s="32">
        <v>7837</v>
      </c>
      <c r="C19288" s="33" t="s">
        <v>563</v>
      </c>
      <c r="D19288" s="33" t="s">
        <v>564</v>
      </c>
      <c r="E19288" s="34">
        <v>250792</v>
      </c>
      <c r="F19288" s="35">
        <v>1.048</v>
      </c>
      <c r="G19288" s="34">
        <v>255.1</v>
      </c>
    </row>
    <row r="19289" spans="1:7">
      <c r="A19289" s="32">
        <v>2018</v>
      </c>
      <c r="B19289" s="32">
        <v>7837</v>
      </c>
      <c r="C19289" s="33" t="s">
        <v>563</v>
      </c>
      <c r="D19289" s="33" t="s">
        <v>564</v>
      </c>
      <c r="E19289" s="34">
        <v>1380</v>
      </c>
      <c r="F19289" s="35">
        <v>1.048</v>
      </c>
      <c r="G19289" s="34">
        <v>235.1</v>
      </c>
    </row>
    <row r="19290" spans="1:7">
      <c r="A19290" s="32">
        <v>2018</v>
      </c>
      <c r="B19290" s="32">
        <v>7837</v>
      </c>
      <c r="C19290" s="33" t="s">
        <v>563</v>
      </c>
      <c r="D19290" s="33" t="s">
        <v>564</v>
      </c>
      <c r="E19290" s="34">
        <v>2666</v>
      </c>
      <c r="F19290" s="35">
        <v>1.048</v>
      </c>
      <c r="G19290" s="34">
        <v>237</v>
      </c>
    </row>
    <row r="19291" spans="1:7">
      <c r="A19291" s="32">
        <v>2018</v>
      </c>
      <c r="B19291" s="32">
        <v>7837</v>
      </c>
      <c r="C19291" s="33" t="s">
        <v>563</v>
      </c>
      <c r="D19291" s="33" t="s">
        <v>564</v>
      </c>
      <c r="E19291" s="34">
        <v>8090</v>
      </c>
      <c r="F19291" s="35">
        <v>1.048</v>
      </c>
      <c r="G19291" s="34">
        <v>317.5</v>
      </c>
    </row>
    <row r="19292" spans="1:7">
      <c r="A19292" s="32">
        <v>2018</v>
      </c>
      <c r="B19292" s="32">
        <v>7837</v>
      </c>
      <c r="C19292" s="33" t="s">
        <v>563</v>
      </c>
      <c r="D19292" s="33" t="s">
        <v>564</v>
      </c>
      <c r="E19292" s="34">
        <v>11038</v>
      </c>
      <c r="F19292" s="35">
        <v>1.048</v>
      </c>
      <c r="G19292" s="34">
        <v>251.2</v>
      </c>
    </row>
    <row r="19293" spans="1:7">
      <c r="A19293" s="32">
        <v>2018</v>
      </c>
      <c r="B19293" s="32">
        <v>7838</v>
      </c>
      <c r="C19293" s="33" t="s">
        <v>565</v>
      </c>
      <c r="D19293" s="33" t="s">
        <v>566</v>
      </c>
      <c r="E19293" s="34">
        <v>8747</v>
      </c>
      <c r="F19293" s="35">
        <v>5.88</v>
      </c>
      <c r="G19293" s="34">
        <v>1293.4000000000001</v>
      </c>
    </row>
    <row r="19294" spans="1:7">
      <c r="A19294" s="32">
        <v>2018</v>
      </c>
      <c r="B19294" s="32">
        <v>7838</v>
      </c>
      <c r="C19294" s="33" t="s">
        <v>565</v>
      </c>
      <c r="D19294" s="33" t="s">
        <v>566</v>
      </c>
      <c r="E19294" s="34">
        <v>389</v>
      </c>
      <c r="F19294" s="35">
        <v>5.88</v>
      </c>
      <c r="G19294" s="34">
        <v>1293.5</v>
      </c>
    </row>
    <row r="19295" spans="1:7">
      <c r="A19295" s="32">
        <v>2018</v>
      </c>
      <c r="B19295" s="32">
        <v>7838</v>
      </c>
      <c r="C19295" s="33" t="s">
        <v>565</v>
      </c>
      <c r="D19295" s="33" t="s">
        <v>566</v>
      </c>
      <c r="E19295" s="34">
        <v>260</v>
      </c>
      <c r="F19295" s="35">
        <v>5.88</v>
      </c>
      <c r="G19295" s="34">
        <v>1094.4000000000001</v>
      </c>
    </row>
    <row r="19296" spans="1:7">
      <c r="A19296" s="32">
        <v>2018</v>
      </c>
      <c r="B19296" s="32">
        <v>7838</v>
      </c>
      <c r="C19296" s="33" t="s">
        <v>563</v>
      </c>
      <c r="D19296" s="33" t="s">
        <v>564</v>
      </c>
      <c r="E19296" s="34">
        <v>29745</v>
      </c>
      <c r="F19296" s="35">
        <v>1.0269999999999999</v>
      </c>
      <c r="G19296" s="34">
        <v>370.7</v>
      </c>
    </row>
    <row r="19297" spans="1:7">
      <c r="A19297" s="32">
        <v>2018</v>
      </c>
      <c r="B19297" s="32">
        <v>7838</v>
      </c>
      <c r="C19297" s="33" t="s">
        <v>563</v>
      </c>
      <c r="D19297" s="33" t="s">
        <v>564</v>
      </c>
      <c r="E19297" s="34">
        <v>164053</v>
      </c>
      <c r="F19297" s="35">
        <v>1.0449999999999999</v>
      </c>
      <c r="G19297" s="34">
        <v>282.89999999999998</v>
      </c>
    </row>
    <row r="19298" spans="1:7">
      <c r="A19298" s="32">
        <v>2018</v>
      </c>
      <c r="B19298" s="32">
        <v>7838</v>
      </c>
      <c r="C19298" s="33" t="s">
        <v>563</v>
      </c>
      <c r="D19298" s="33" t="s">
        <v>564</v>
      </c>
      <c r="E19298" s="34">
        <v>146092</v>
      </c>
      <c r="F19298" s="35">
        <v>1.036</v>
      </c>
      <c r="G19298" s="34">
        <v>242.8</v>
      </c>
    </row>
    <row r="19299" spans="1:7">
      <c r="A19299" s="32">
        <v>2018</v>
      </c>
      <c r="B19299" s="32">
        <v>7838</v>
      </c>
      <c r="C19299" s="33" t="s">
        <v>563</v>
      </c>
      <c r="D19299" s="33" t="s">
        <v>564</v>
      </c>
      <c r="E19299" s="34">
        <v>110967</v>
      </c>
      <c r="F19299" s="35">
        <v>1.0349999999999999</v>
      </c>
      <c r="G19299" s="34">
        <v>249.3</v>
      </c>
    </row>
    <row r="19300" spans="1:7">
      <c r="A19300" s="32">
        <v>2018</v>
      </c>
      <c r="B19300" s="32">
        <v>7838</v>
      </c>
      <c r="C19300" s="33" t="s">
        <v>563</v>
      </c>
      <c r="D19300" s="33" t="s">
        <v>564</v>
      </c>
      <c r="E19300" s="34">
        <v>75035</v>
      </c>
      <c r="F19300" s="35">
        <v>1.034</v>
      </c>
      <c r="G19300" s="34">
        <v>262.8</v>
      </c>
    </row>
    <row r="19301" spans="1:7">
      <c r="A19301" s="32">
        <v>2018</v>
      </c>
      <c r="B19301" s="32">
        <v>7838</v>
      </c>
      <c r="C19301" s="33" t="s">
        <v>563</v>
      </c>
      <c r="D19301" s="33" t="s">
        <v>564</v>
      </c>
      <c r="E19301" s="34">
        <v>781</v>
      </c>
      <c r="F19301" s="35">
        <v>1.04</v>
      </c>
      <c r="G19301" s="34">
        <v>559.79999999999995</v>
      </c>
    </row>
    <row r="19302" spans="1:7">
      <c r="A19302" s="32">
        <v>2018</v>
      </c>
      <c r="B19302" s="32">
        <v>7838</v>
      </c>
      <c r="C19302" s="33" t="s">
        <v>563</v>
      </c>
      <c r="D19302" s="33" t="s">
        <v>564</v>
      </c>
      <c r="E19302" s="34">
        <v>184206</v>
      </c>
      <c r="F19302" s="35">
        <v>1.0429999999999999</v>
      </c>
      <c r="G19302" s="34">
        <v>233.8</v>
      </c>
    </row>
    <row r="19303" spans="1:7">
      <c r="A19303" s="32">
        <v>2018</v>
      </c>
      <c r="B19303" s="32">
        <v>7838</v>
      </c>
      <c r="C19303" s="33" t="s">
        <v>563</v>
      </c>
      <c r="D19303" s="33" t="s">
        <v>564</v>
      </c>
      <c r="E19303" s="34">
        <v>38764</v>
      </c>
      <c r="F19303" s="35">
        <v>1.052</v>
      </c>
      <c r="G19303" s="34">
        <v>1247.5</v>
      </c>
    </row>
    <row r="19304" spans="1:7">
      <c r="A19304" s="32">
        <v>2018</v>
      </c>
      <c r="B19304" s="32">
        <v>7838</v>
      </c>
      <c r="C19304" s="33" t="s">
        <v>563</v>
      </c>
      <c r="D19304" s="33" t="s">
        <v>564</v>
      </c>
      <c r="E19304" s="34">
        <v>59288</v>
      </c>
      <c r="F19304" s="35">
        <v>1.044</v>
      </c>
      <c r="G19304" s="34">
        <v>300.7</v>
      </c>
    </row>
    <row r="19305" spans="1:7">
      <c r="A19305" s="32">
        <v>2018</v>
      </c>
      <c r="B19305" s="32">
        <v>7838</v>
      </c>
      <c r="C19305" s="33" t="s">
        <v>563</v>
      </c>
      <c r="D19305" s="33" t="s">
        <v>564</v>
      </c>
      <c r="E19305" s="34">
        <v>63720</v>
      </c>
      <c r="F19305" s="35">
        <v>1.036</v>
      </c>
      <c r="G19305" s="34">
        <v>245.5</v>
      </c>
    </row>
    <row r="19306" spans="1:7">
      <c r="A19306" s="32">
        <v>2018</v>
      </c>
      <c r="B19306" s="32">
        <v>7838</v>
      </c>
      <c r="C19306" s="33" t="s">
        <v>563</v>
      </c>
      <c r="D19306" s="33" t="s">
        <v>564</v>
      </c>
      <c r="E19306" s="34">
        <v>74736</v>
      </c>
      <c r="F19306" s="35">
        <v>1.038</v>
      </c>
      <c r="G19306" s="34">
        <v>250.6</v>
      </c>
    </row>
    <row r="19307" spans="1:7">
      <c r="A19307" s="32">
        <v>2018</v>
      </c>
      <c r="B19307" s="32">
        <v>7839</v>
      </c>
      <c r="C19307" s="33" t="s">
        <v>565</v>
      </c>
      <c r="D19307" s="33" t="s">
        <v>566</v>
      </c>
      <c r="E19307" s="34">
        <v>10617</v>
      </c>
      <c r="F19307" s="35">
        <v>5.88</v>
      </c>
      <c r="G19307" s="34">
        <v>1287.0999999999999</v>
      </c>
    </row>
    <row r="19308" spans="1:7">
      <c r="A19308" s="32">
        <v>2018</v>
      </c>
      <c r="B19308" s="32">
        <v>7839</v>
      </c>
      <c r="C19308" s="33" t="s">
        <v>565</v>
      </c>
      <c r="D19308" s="33" t="s">
        <v>566</v>
      </c>
      <c r="E19308" s="34">
        <v>177</v>
      </c>
      <c r="F19308" s="35">
        <v>5.88</v>
      </c>
      <c r="G19308" s="34">
        <v>1491.9</v>
      </c>
    </row>
    <row r="19309" spans="1:7">
      <c r="A19309" s="32">
        <v>2018</v>
      </c>
      <c r="B19309" s="32">
        <v>7839</v>
      </c>
      <c r="C19309" s="33" t="s">
        <v>563</v>
      </c>
      <c r="D19309" s="33" t="s">
        <v>564</v>
      </c>
      <c r="E19309" s="34">
        <v>701537</v>
      </c>
      <c r="F19309" s="35">
        <v>1.034</v>
      </c>
      <c r="G19309" s="34">
        <v>336.2</v>
      </c>
    </row>
    <row r="19310" spans="1:7">
      <c r="A19310" s="32">
        <v>2018</v>
      </c>
      <c r="B19310" s="32">
        <v>7843</v>
      </c>
      <c r="C19310" s="33" t="s">
        <v>563</v>
      </c>
      <c r="D19310" s="33" t="s">
        <v>564</v>
      </c>
      <c r="E19310" s="34">
        <v>160174</v>
      </c>
      <c r="F19310" s="35">
        <v>1</v>
      </c>
      <c r="G19310" s="34">
        <v>285.60000000000002</v>
      </c>
    </row>
    <row r="19311" spans="1:7">
      <c r="A19311" s="32">
        <v>2018</v>
      </c>
      <c r="B19311" s="32">
        <v>7843</v>
      </c>
      <c r="C19311" s="33" t="s">
        <v>565</v>
      </c>
      <c r="D19311" s="33" t="s">
        <v>566</v>
      </c>
      <c r="E19311" s="34">
        <v>129</v>
      </c>
      <c r="F19311" s="35">
        <v>5.7</v>
      </c>
      <c r="G19311" s="34">
        <v>2191.8000000000002</v>
      </c>
    </row>
    <row r="19312" spans="1:7">
      <c r="A19312" s="32">
        <v>2018</v>
      </c>
      <c r="B19312" s="32">
        <v>7845</v>
      </c>
      <c r="C19312" s="33" t="s">
        <v>563</v>
      </c>
      <c r="D19312" s="33" t="s">
        <v>564</v>
      </c>
      <c r="E19312" s="34">
        <v>759932</v>
      </c>
      <c r="F19312" s="35">
        <v>1</v>
      </c>
      <c r="G19312" s="34">
        <v>263.7</v>
      </c>
    </row>
    <row r="19313" spans="1:7">
      <c r="A19313" s="32">
        <v>2018</v>
      </c>
      <c r="B19313" s="32">
        <v>7845</v>
      </c>
      <c r="C19313" s="33" t="s">
        <v>563</v>
      </c>
      <c r="D19313" s="33" t="s">
        <v>564</v>
      </c>
      <c r="E19313" s="34">
        <v>2277110</v>
      </c>
      <c r="F19313" s="35">
        <v>1</v>
      </c>
      <c r="G19313" s="34">
        <v>276.89999999999998</v>
      </c>
    </row>
    <row r="19314" spans="1:7">
      <c r="A19314" s="32">
        <v>2018</v>
      </c>
      <c r="B19314" s="32">
        <v>7846</v>
      </c>
      <c r="C19314" s="33" t="s">
        <v>563</v>
      </c>
      <c r="D19314" s="33" t="s">
        <v>564</v>
      </c>
      <c r="E19314" s="34">
        <v>2157074</v>
      </c>
      <c r="F19314" s="35">
        <v>1.04</v>
      </c>
      <c r="G19314" s="34">
        <v>349.1</v>
      </c>
    </row>
    <row r="19315" spans="1:7">
      <c r="A19315" s="32">
        <v>2018</v>
      </c>
      <c r="B19315" s="32">
        <v>7846</v>
      </c>
      <c r="C19315" s="33" t="s">
        <v>563</v>
      </c>
      <c r="D19315" s="33" t="s">
        <v>564</v>
      </c>
      <c r="E19315" s="34">
        <v>402792</v>
      </c>
      <c r="F19315" s="35">
        <v>1.0409999999999999</v>
      </c>
      <c r="G19315" s="34">
        <v>349.2</v>
      </c>
    </row>
    <row r="19316" spans="1:7">
      <c r="A19316" s="32">
        <v>2018</v>
      </c>
      <c r="B19316" s="32">
        <v>7848</v>
      </c>
      <c r="C19316" s="33" t="s">
        <v>563</v>
      </c>
      <c r="D19316" s="33" t="s">
        <v>564</v>
      </c>
      <c r="E19316" s="34">
        <v>2643</v>
      </c>
      <c r="F19316" s="35">
        <v>1.0229999999999999</v>
      </c>
      <c r="G19316" s="34">
        <v>579</v>
      </c>
    </row>
    <row r="19317" spans="1:7">
      <c r="A19317" s="32">
        <v>2018</v>
      </c>
      <c r="B19317" s="32">
        <v>7848</v>
      </c>
      <c r="C19317" s="33" t="s">
        <v>563</v>
      </c>
      <c r="D19317" s="33" t="s">
        <v>564</v>
      </c>
      <c r="E19317" s="34">
        <v>26420</v>
      </c>
      <c r="F19317" s="35">
        <v>1.0229999999999999</v>
      </c>
      <c r="G19317" s="34">
        <v>353.3</v>
      </c>
    </row>
    <row r="19318" spans="1:7">
      <c r="A19318" s="32">
        <v>2018</v>
      </c>
      <c r="B19318" s="32">
        <v>7848</v>
      </c>
      <c r="C19318" s="33" t="s">
        <v>563</v>
      </c>
      <c r="D19318" s="33" t="s">
        <v>564</v>
      </c>
      <c r="E19318" s="34">
        <v>166699</v>
      </c>
      <c r="F19318" s="35">
        <v>1.0229999999999999</v>
      </c>
      <c r="G19318" s="34">
        <v>297.3</v>
      </c>
    </row>
    <row r="19319" spans="1:7">
      <c r="A19319" s="32">
        <v>2018</v>
      </c>
      <c r="B19319" s="32">
        <v>7858</v>
      </c>
      <c r="C19319" s="33" t="s">
        <v>563</v>
      </c>
      <c r="D19319" s="33" t="s">
        <v>564</v>
      </c>
      <c r="E19319" s="34">
        <v>4133</v>
      </c>
      <c r="F19319" s="35">
        <v>1.0289999999999999</v>
      </c>
      <c r="G19319" s="34" t="s">
        <v>364</v>
      </c>
    </row>
    <row r="19320" spans="1:7">
      <c r="A19320" s="32">
        <v>2018</v>
      </c>
      <c r="B19320" s="32">
        <v>7872</v>
      </c>
      <c r="C19320" s="33" t="s">
        <v>565</v>
      </c>
      <c r="D19320" s="33" t="s">
        <v>566</v>
      </c>
      <c r="E19320" s="34">
        <v>125</v>
      </c>
      <c r="F19320" s="35">
        <v>5.8</v>
      </c>
      <c r="G19320" s="34">
        <v>1722</v>
      </c>
    </row>
    <row r="19321" spans="1:7">
      <c r="A19321" s="32">
        <v>2018</v>
      </c>
      <c r="B19321" s="32">
        <v>7872</v>
      </c>
      <c r="C19321" s="33" t="s">
        <v>563</v>
      </c>
      <c r="D19321" s="33" t="s">
        <v>564</v>
      </c>
      <c r="E19321" s="34">
        <v>390126</v>
      </c>
      <c r="F19321" s="35">
        <v>1.0660000000000001</v>
      </c>
      <c r="G19321" s="34">
        <v>317.5</v>
      </c>
    </row>
    <row r="19322" spans="1:7">
      <c r="A19322" s="32">
        <v>2018</v>
      </c>
      <c r="B19322" s="32">
        <v>7873</v>
      </c>
      <c r="C19322" s="33" t="s">
        <v>563</v>
      </c>
      <c r="D19322" s="33" t="s">
        <v>564</v>
      </c>
      <c r="E19322" s="34">
        <v>2573962</v>
      </c>
      <c r="F19322" s="35">
        <v>1.022</v>
      </c>
      <c r="G19322" s="34">
        <v>318.39999999999998</v>
      </c>
    </row>
    <row r="19323" spans="1:7">
      <c r="A19323" s="32">
        <v>2018</v>
      </c>
      <c r="B19323" s="32">
        <v>7873</v>
      </c>
      <c r="C19323" s="33" t="s">
        <v>563</v>
      </c>
      <c r="D19323" s="33" t="s">
        <v>564</v>
      </c>
      <c r="E19323" s="34">
        <v>2289178</v>
      </c>
      <c r="F19323" s="35">
        <v>1.0189999999999999</v>
      </c>
      <c r="G19323" s="34">
        <v>370.9</v>
      </c>
    </row>
    <row r="19324" spans="1:7">
      <c r="A19324" s="32">
        <v>2018</v>
      </c>
      <c r="B19324" s="32">
        <v>7887</v>
      </c>
      <c r="C19324" s="33" t="s">
        <v>563</v>
      </c>
      <c r="D19324" s="33" t="s">
        <v>564</v>
      </c>
      <c r="E19324" s="34">
        <v>357380</v>
      </c>
      <c r="F19324" s="35">
        <v>1.0649999999999999</v>
      </c>
      <c r="G19324" s="34">
        <v>302.5</v>
      </c>
    </row>
    <row r="19325" spans="1:7">
      <c r="A19325" s="32">
        <v>2018</v>
      </c>
      <c r="B19325" s="32">
        <v>7897</v>
      </c>
      <c r="C19325" s="33" t="s">
        <v>563</v>
      </c>
      <c r="D19325" s="33" t="s">
        <v>564</v>
      </c>
      <c r="E19325" s="34">
        <v>4526232</v>
      </c>
      <c r="F19325" s="35">
        <v>1.0309999999999999</v>
      </c>
      <c r="G19325" s="34" t="s">
        <v>364</v>
      </c>
    </row>
    <row r="19326" spans="1:7">
      <c r="A19326" s="32">
        <v>2018</v>
      </c>
      <c r="B19326" s="32">
        <v>7900</v>
      </c>
      <c r="C19326" s="33" t="s">
        <v>563</v>
      </c>
      <c r="D19326" s="33" t="s">
        <v>564</v>
      </c>
      <c r="E19326" s="34">
        <v>139702</v>
      </c>
      <c r="F19326" s="35">
        <v>1.024</v>
      </c>
      <c r="G19326" s="34">
        <v>310</v>
      </c>
    </row>
    <row r="19327" spans="1:7">
      <c r="A19327" s="32">
        <v>2018</v>
      </c>
      <c r="B19327" s="32">
        <v>7900</v>
      </c>
      <c r="C19327" s="33" t="s">
        <v>563</v>
      </c>
      <c r="D19327" s="33" t="s">
        <v>564</v>
      </c>
      <c r="E19327" s="34">
        <v>171937</v>
      </c>
      <c r="F19327" s="35">
        <v>1.024</v>
      </c>
      <c r="G19327" s="34">
        <v>305.2</v>
      </c>
    </row>
    <row r="19328" spans="1:7">
      <c r="A19328" s="32">
        <v>2018</v>
      </c>
      <c r="B19328" s="32">
        <v>7900</v>
      </c>
      <c r="C19328" s="33" t="s">
        <v>563</v>
      </c>
      <c r="D19328" s="33" t="s">
        <v>564</v>
      </c>
      <c r="E19328" s="34">
        <v>1289522</v>
      </c>
      <c r="F19328" s="35">
        <v>1.024</v>
      </c>
      <c r="G19328" s="34">
        <v>312.89999999999998</v>
      </c>
    </row>
    <row r="19329" spans="1:7">
      <c r="A19329" s="32">
        <v>2018</v>
      </c>
      <c r="B19329" s="32">
        <v>7902</v>
      </c>
      <c r="C19329" s="33" t="s">
        <v>362</v>
      </c>
      <c r="D19329" s="33" t="s">
        <v>354</v>
      </c>
      <c r="E19329" s="34">
        <v>326203</v>
      </c>
      <c r="F19329" s="35">
        <v>13.11</v>
      </c>
      <c r="G19329" s="34">
        <v>278.5</v>
      </c>
    </row>
    <row r="19330" spans="1:7">
      <c r="A19330" s="32">
        <v>2018</v>
      </c>
      <c r="B19330" s="32">
        <v>7902</v>
      </c>
      <c r="C19330" s="33" t="s">
        <v>563</v>
      </c>
      <c r="D19330" s="33" t="s">
        <v>564</v>
      </c>
      <c r="E19330" s="34">
        <v>401</v>
      </c>
      <c r="F19330" s="35">
        <v>1.0169999999999999</v>
      </c>
      <c r="G19330" s="34">
        <v>284.7</v>
      </c>
    </row>
    <row r="19331" spans="1:7">
      <c r="A19331" s="32">
        <v>2018</v>
      </c>
      <c r="B19331" s="32">
        <v>7902</v>
      </c>
      <c r="C19331" s="33" t="s">
        <v>563</v>
      </c>
      <c r="D19331" s="33" t="s">
        <v>564</v>
      </c>
      <c r="E19331" s="34">
        <v>12745</v>
      </c>
      <c r="F19331" s="35">
        <v>1.0449999999999999</v>
      </c>
      <c r="G19331" s="34">
        <v>276.60000000000002</v>
      </c>
    </row>
    <row r="19332" spans="1:7">
      <c r="A19332" s="32">
        <v>2018</v>
      </c>
      <c r="B19332" s="32">
        <v>7916</v>
      </c>
      <c r="C19332" s="33" t="s">
        <v>563</v>
      </c>
      <c r="D19332" s="33" t="s">
        <v>564</v>
      </c>
      <c r="E19332" s="34">
        <v>576693</v>
      </c>
      <c r="F19332" s="35">
        <v>1.0329999999999999</v>
      </c>
      <c r="G19332" s="34">
        <v>530.1</v>
      </c>
    </row>
    <row r="19333" spans="1:7">
      <c r="A19333" s="32">
        <v>2018</v>
      </c>
      <c r="B19333" s="32">
        <v>7916</v>
      </c>
      <c r="C19333" s="33" t="s">
        <v>565</v>
      </c>
      <c r="D19333" s="33" t="s">
        <v>566</v>
      </c>
      <c r="E19333" s="34">
        <v>623</v>
      </c>
      <c r="F19333" s="35">
        <v>5.8</v>
      </c>
      <c r="G19333" s="34">
        <v>1726.7</v>
      </c>
    </row>
    <row r="19334" spans="1:7">
      <c r="A19334" s="32">
        <v>2018</v>
      </c>
      <c r="B19334" s="32">
        <v>7917</v>
      </c>
      <c r="C19334" s="33" t="s">
        <v>563</v>
      </c>
      <c r="D19334" s="33" t="s">
        <v>564</v>
      </c>
      <c r="E19334" s="34">
        <v>2251833</v>
      </c>
      <c r="F19334" s="35">
        <v>1.0269999999999999</v>
      </c>
      <c r="G19334" s="34">
        <v>343.8</v>
      </c>
    </row>
    <row r="19335" spans="1:7">
      <c r="A19335" s="32">
        <v>2018</v>
      </c>
      <c r="B19335" s="32">
        <v>7925</v>
      </c>
      <c r="C19335" s="33" t="s">
        <v>563</v>
      </c>
      <c r="D19335" s="33" t="s">
        <v>564</v>
      </c>
      <c r="E19335" s="34">
        <v>269846</v>
      </c>
      <c r="F19335" s="35">
        <v>1</v>
      </c>
      <c r="G19335" s="34">
        <v>293.60000000000002</v>
      </c>
    </row>
    <row r="19336" spans="1:7">
      <c r="A19336" s="32">
        <v>2018</v>
      </c>
      <c r="B19336" s="32">
        <v>7925</v>
      </c>
      <c r="C19336" s="33" t="s">
        <v>565</v>
      </c>
      <c r="D19336" s="33" t="s">
        <v>566</v>
      </c>
      <c r="E19336" s="34">
        <v>371</v>
      </c>
      <c r="F19336" s="35">
        <v>5.7</v>
      </c>
      <c r="G19336" s="34">
        <v>1833.9</v>
      </c>
    </row>
    <row r="19337" spans="1:7">
      <c r="A19337" s="32">
        <v>2018</v>
      </c>
      <c r="B19337" s="32">
        <v>7929</v>
      </c>
      <c r="C19337" s="33" t="s">
        <v>563</v>
      </c>
      <c r="D19337" s="33" t="s">
        <v>564</v>
      </c>
      <c r="E19337" s="34">
        <v>81928</v>
      </c>
      <c r="F19337" s="35">
        <v>1</v>
      </c>
      <c r="G19337" s="34">
        <v>244.4</v>
      </c>
    </row>
    <row r="19338" spans="1:7">
      <c r="A19338" s="32">
        <v>2018</v>
      </c>
      <c r="B19338" s="32">
        <v>7931</v>
      </c>
      <c r="C19338" s="33" t="s">
        <v>563</v>
      </c>
      <c r="D19338" s="33" t="s">
        <v>564</v>
      </c>
      <c r="E19338" s="34">
        <v>1308964</v>
      </c>
      <c r="F19338" s="35">
        <v>1.0429999999999999</v>
      </c>
      <c r="G19338" s="34">
        <v>239.7</v>
      </c>
    </row>
    <row r="19339" spans="1:7">
      <c r="A19339" s="32">
        <v>2018</v>
      </c>
      <c r="B19339" s="32">
        <v>7946</v>
      </c>
      <c r="C19339" s="33" t="s">
        <v>563</v>
      </c>
      <c r="D19339" s="33" t="s">
        <v>564</v>
      </c>
      <c r="E19339" s="34">
        <v>227943</v>
      </c>
      <c r="F19339" s="35">
        <v>1.022</v>
      </c>
      <c r="G19339" s="34">
        <v>290.2</v>
      </c>
    </row>
    <row r="19340" spans="1:7">
      <c r="A19340" s="32">
        <v>2018</v>
      </c>
      <c r="B19340" s="32">
        <v>7946</v>
      </c>
      <c r="C19340" s="33" t="s">
        <v>563</v>
      </c>
      <c r="D19340" s="33" t="s">
        <v>564</v>
      </c>
      <c r="E19340" s="34">
        <v>1637947</v>
      </c>
      <c r="F19340" s="35">
        <v>1.022</v>
      </c>
      <c r="G19340" s="34">
        <v>302.10000000000002</v>
      </c>
    </row>
    <row r="19341" spans="1:7">
      <c r="A19341" s="32">
        <v>2018</v>
      </c>
      <c r="B19341" s="32">
        <v>7948</v>
      </c>
      <c r="C19341" s="33" t="s">
        <v>563</v>
      </c>
      <c r="D19341" s="33" t="s">
        <v>564</v>
      </c>
      <c r="E19341" s="34">
        <v>155925</v>
      </c>
      <c r="F19341" s="35">
        <v>1.0669999999999999</v>
      </c>
      <c r="G19341" s="34">
        <v>286.8</v>
      </c>
    </row>
    <row r="19342" spans="1:7">
      <c r="A19342" s="32">
        <v>2018</v>
      </c>
      <c r="B19342" s="32">
        <v>7953</v>
      </c>
      <c r="C19342" s="33" t="s">
        <v>563</v>
      </c>
      <c r="D19342" s="33" t="s">
        <v>564</v>
      </c>
      <c r="E19342" s="34">
        <v>2925</v>
      </c>
      <c r="F19342" s="35">
        <v>1</v>
      </c>
      <c r="G19342" s="34">
        <v>184.8</v>
      </c>
    </row>
    <row r="19343" spans="1:7">
      <c r="A19343" s="32">
        <v>2018</v>
      </c>
      <c r="B19343" s="32">
        <v>7953</v>
      </c>
      <c r="C19343" s="33" t="s">
        <v>563</v>
      </c>
      <c r="D19343" s="33" t="s">
        <v>564</v>
      </c>
      <c r="E19343" s="34">
        <v>178265</v>
      </c>
      <c r="F19343" s="35">
        <v>1</v>
      </c>
      <c r="G19343" s="34">
        <v>314.39999999999998</v>
      </c>
    </row>
    <row r="19344" spans="1:7">
      <c r="A19344" s="32">
        <v>2018</v>
      </c>
      <c r="B19344" s="32">
        <v>7960</v>
      </c>
      <c r="C19344" s="33" t="s">
        <v>563</v>
      </c>
      <c r="D19344" s="33" t="s">
        <v>564</v>
      </c>
      <c r="E19344" s="34">
        <v>524654</v>
      </c>
      <c r="F19344" s="35">
        <v>1</v>
      </c>
      <c r="G19344" s="34">
        <v>299.89999999999998</v>
      </c>
    </row>
    <row r="19345" spans="1:7">
      <c r="A19345" s="32">
        <v>2018</v>
      </c>
      <c r="B19345" s="32">
        <v>7964</v>
      </c>
      <c r="C19345" s="33" t="s">
        <v>563</v>
      </c>
      <c r="D19345" s="33" t="s">
        <v>564</v>
      </c>
      <c r="E19345" s="34">
        <v>119427</v>
      </c>
      <c r="F19345" s="35">
        <v>1.022</v>
      </c>
      <c r="G19345" s="34">
        <v>374.6</v>
      </c>
    </row>
    <row r="19346" spans="1:7">
      <c r="A19346" s="32">
        <v>2018</v>
      </c>
      <c r="B19346" s="32">
        <v>7981</v>
      </c>
      <c r="C19346" s="33" t="s">
        <v>565</v>
      </c>
      <c r="D19346" s="33" t="s">
        <v>566</v>
      </c>
      <c r="E19346" s="34">
        <v>802</v>
      </c>
      <c r="F19346" s="35">
        <v>5.75</v>
      </c>
      <c r="G19346" s="34">
        <v>1786.7</v>
      </c>
    </row>
    <row r="19347" spans="1:7">
      <c r="A19347" s="32">
        <v>2018</v>
      </c>
      <c r="B19347" s="32">
        <v>7981</v>
      </c>
      <c r="C19347" s="33" t="s">
        <v>565</v>
      </c>
      <c r="D19347" s="33" t="s">
        <v>566</v>
      </c>
      <c r="E19347" s="34">
        <v>25</v>
      </c>
      <c r="F19347" s="35">
        <v>5.75</v>
      </c>
      <c r="G19347" s="34">
        <v>1626.3</v>
      </c>
    </row>
    <row r="19348" spans="1:7">
      <c r="A19348" s="32">
        <v>2018</v>
      </c>
      <c r="B19348" s="32">
        <v>7981</v>
      </c>
      <c r="C19348" s="33" t="s">
        <v>563</v>
      </c>
      <c r="D19348" s="33" t="s">
        <v>564</v>
      </c>
      <c r="E19348" s="34">
        <v>44283</v>
      </c>
      <c r="F19348" s="35">
        <v>1.03</v>
      </c>
      <c r="G19348" s="34">
        <v>2142.4</v>
      </c>
    </row>
    <row r="19349" spans="1:7">
      <c r="A19349" s="32">
        <v>2018</v>
      </c>
      <c r="B19349" s="32">
        <v>7981</v>
      </c>
      <c r="C19349" s="33" t="s">
        <v>563</v>
      </c>
      <c r="D19349" s="33" t="s">
        <v>564</v>
      </c>
      <c r="E19349" s="34">
        <v>54095</v>
      </c>
      <c r="F19349" s="35">
        <v>1.03</v>
      </c>
      <c r="G19349" s="34">
        <v>1034.5999999999999</v>
      </c>
    </row>
    <row r="19350" spans="1:7">
      <c r="A19350" s="32">
        <v>2018</v>
      </c>
      <c r="B19350" s="32">
        <v>7981</v>
      </c>
      <c r="C19350" s="33" t="s">
        <v>563</v>
      </c>
      <c r="D19350" s="33" t="s">
        <v>564</v>
      </c>
      <c r="E19350" s="34">
        <v>134544</v>
      </c>
      <c r="F19350" s="35">
        <v>1.03</v>
      </c>
      <c r="G19350" s="34">
        <v>1191.8</v>
      </c>
    </row>
    <row r="19351" spans="1:7">
      <c r="A19351" s="32">
        <v>2018</v>
      </c>
      <c r="B19351" s="32">
        <v>7985</v>
      </c>
      <c r="C19351" s="33" t="s">
        <v>563</v>
      </c>
      <c r="D19351" s="33" t="s">
        <v>564</v>
      </c>
      <c r="E19351" s="34">
        <v>899187</v>
      </c>
      <c r="F19351" s="35">
        <v>1.056</v>
      </c>
      <c r="G19351" s="34">
        <v>433.4</v>
      </c>
    </row>
    <row r="19352" spans="1:7">
      <c r="A19352" s="32">
        <v>2018</v>
      </c>
      <c r="B19352" s="32">
        <v>7988</v>
      </c>
      <c r="C19352" s="33" t="s">
        <v>563</v>
      </c>
      <c r="D19352" s="33" t="s">
        <v>564</v>
      </c>
      <c r="E19352" s="34">
        <v>160948</v>
      </c>
      <c r="F19352" s="35">
        <v>1.0409999999999999</v>
      </c>
      <c r="G19352" s="34">
        <v>349.4</v>
      </c>
    </row>
    <row r="19353" spans="1:7">
      <c r="A19353" s="32">
        <v>2018</v>
      </c>
      <c r="B19353" s="32">
        <v>7999</v>
      </c>
      <c r="C19353" s="33" t="s">
        <v>563</v>
      </c>
      <c r="D19353" s="33" t="s">
        <v>564</v>
      </c>
      <c r="E19353" s="34">
        <v>2858793</v>
      </c>
      <c r="F19353" s="35">
        <v>1.099</v>
      </c>
      <c r="G19353" s="34" t="s">
        <v>364</v>
      </c>
    </row>
    <row r="19354" spans="1:7">
      <c r="A19354" s="32">
        <v>2018</v>
      </c>
      <c r="B19354" s="32">
        <v>8000</v>
      </c>
      <c r="C19354" s="33" t="s">
        <v>563</v>
      </c>
      <c r="D19354" s="33" t="s">
        <v>564</v>
      </c>
      <c r="E19354" s="34">
        <v>614453</v>
      </c>
      <c r="F19354" s="35">
        <v>1.083</v>
      </c>
      <c r="G19354" s="34">
        <v>266.3</v>
      </c>
    </row>
    <row r="19355" spans="1:7">
      <c r="A19355" s="32">
        <v>2018</v>
      </c>
      <c r="B19355" s="32">
        <v>8002</v>
      </c>
      <c r="C19355" s="33" t="s">
        <v>565</v>
      </c>
      <c r="D19355" s="33" t="s">
        <v>566</v>
      </c>
      <c r="E19355" s="34">
        <v>679</v>
      </c>
      <c r="F19355" s="35">
        <v>5.8</v>
      </c>
      <c r="G19355" s="34">
        <v>1245</v>
      </c>
    </row>
    <row r="19356" spans="1:7">
      <c r="A19356" s="32">
        <v>2018</v>
      </c>
      <c r="B19356" s="32">
        <v>8002</v>
      </c>
      <c r="C19356" s="33" t="s">
        <v>563</v>
      </c>
      <c r="D19356" s="33" t="s">
        <v>564</v>
      </c>
      <c r="E19356" s="34">
        <v>149135</v>
      </c>
      <c r="F19356" s="35">
        <v>1.03</v>
      </c>
      <c r="G19356" s="34">
        <v>549</v>
      </c>
    </row>
    <row r="19357" spans="1:7">
      <c r="A19357" s="32">
        <v>2018</v>
      </c>
      <c r="B19357" s="32">
        <v>8006</v>
      </c>
      <c r="C19357" s="33" t="s">
        <v>563</v>
      </c>
      <c r="D19357" s="33" t="s">
        <v>564</v>
      </c>
      <c r="E19357" s="34">
        <v>598469</v>
      </c>
      <c r="F19357" s="35">
        <v>1.01</v>
      </c>
      <c r="G19357" s="34" t="s">
        <v>364</v>
      </c>
    </row>
    <row r="19358" spans="1:7">
      <c r="A19358" s="32">
        <v>2018</v>
      </c>
      <c r="B19358" s="32">
        <v>8012</v>
      </c>
      <c r="C19358" s="33" t="s">
        <v>565</v>
      </c>
      <c r="D19358" s="33" t="s">
        <v>566</v>
      </c>
      <c r="E19358" s="34">
        <v>6551</v>
      </c>
      <c r="F19358" s="35">
        <v>5.77</v>
      </c>
      <c r="G19358" s="34" t="s">
        <v>364</v>
      </c>
    </row>
    <row r="19359" spans="1:7">
      <c r="A19359" s="32">
        <v>2018</v>
      </c>
      <c r="B19359" s="32">
        <v>8023</v>
      </c>
      <c r="C19359" s="33" t="s">
        <v>363</v>
      </c>
      <c r="D19359" s="33" t="s">
        <v>354</v>
      </c>
      <c r="E19359" s="34">
        <v>76179</v>
      </c>
      <c r="F19359" s="35">
        <v>17.995999999999999</v>
      </c>
      <c r="G19359" s="34">
        <v>248.3</v>
      </c>
    </row>
    <row r="19360" spans="1:7">
      <c r="A19360" s="32">
        <v>2018</v>
      </c>
      <c r="B19360" s="32">
        <v>8023</v>
      </c>
      <c r="C19360" s="33" t="s">
        <v>363</v>
      </c>
      <c r="D19360" s="33" t="s">
        <v>354</v>
      </c>
      <c r="E19360" s="34">
        <v>39326</v>
      </c>
      <c r="F19360" s="35">
        <v>16.89</v>
      </c>
      <c r="G19360" s="34">
        <v>263.39999999999998</v>
      </c>
    </row>
    <row r="19361" spans="1:7">
      <c r="A19361" s="32">
        <v>2018</v>
      </c>
      <c r="B19361" s="32">
        <v>8023</v>
      </c>
      <c r="C19361" s="33" t="s">
        <v>363</v>
      </c>
      <c r="D19361" s="33" t="s">
        <v>354</v>
      </c>
      <c r="E19361" s="34">
        <v>13904</v>
      </c>
      <c r="F19361" s="35">
        <v>17.707999999999998</v>
      </c>
      <c r="G19361" s="34">
        <v>251.1</v>
      </c>
    </row>
    <row r="19362" spans="1:7">
      <c r="A19362" s="32">
        <v>2018</v>
      </c>
      <c r="B19362" s="32">
        <v>8023</v>
      </c>
      <c r="C19362" s="33" t="s">
        <v>363</v>
      </c>
      <c r="D19362" s="33" t="s">
        <v>354</v>
      </c>
      <c r="E19362" s="34">
        <v>152091</v>
      </c>
      <c r="F19362" s="35">
        <v>17.218</v>
      </c>
      <c r="G19362" s="34">
        <v>238.3</v>
      </c>
    </row>
    <row r="19363" spans="1:7">
      <c r="A19363" s="32">
        <v>2018</v>
      </c>
      <c r="B19363" s="32">
        <v>8027</v>
      </c>
      <c r="C19363" s="33" t="s">
        <v>563</v>
      </c>
      <c r="D19363" s="33" t="s">
        <v>564</v>
      </c>
      <c r="E19363" s="34">
        <v>14795</v>
      </c>
      <c r="F19363" s="35">
        <v>1.097</v>
      </c>
      <c r="G19363" s="34">
        <v>387.9</v>
      </c>
    </row>
    <row r="19364" spans="1:7">
      <c r="A19364" s="32">
        <v>2018</v>
      </c>
      <c r="B19364" s="32">
        <v>8027</v>
      </c>
      <c r="C19364" s="33" t="s">
        <v>563</v>
      </c>
      <c r="D19364" s="33" t="s">
        <v>564</v>
      </c>
      <c r="E19364" s="34">
        <v>6</v>
      </c>
      <c r="F19364" s="35">
        <v>1.0780000000000001</v>
      </c>
      <c r="G19364" s="34">
        <v>303.8</v>
      </c>
    </row>
    <row r="19365" spans="1:7">
      <c r="A19365" s="32">
        <v>2018</v>
      </c>
      <c r="B19365" s="32">
        <v>8027</v>
      </c>
      <c r="C19365" s="33" t="s">
        <v>563</v>
      </c>
      <c r="D19365" s="33" t="s">
        <v>564</v>
      </c>
      <c r="E19365" s="34">
        <v>4224</v>
      </c>
      <c r="F19365" s="35">
        <v>1.0580000000000001</v>
      </c>
      <c r="G19365" s="34">
        <v>602.1</v>
      </c>
    </row>
    <row r="19366" spans="1:7">
      <c r="A19366" s="32">
        <v>2018</v>
      </c>
      <c r="B19366" s="32">
        <v>8027</v>
      </c>
      <c r="C19366" s="33" t="s">
        <v>563</v>
      </c>
      <c r="D19366" s="33" t="s">
        <v>564</v>
      </c>
      <c r="E19366" s="34">
        <v>30072</v>
      </c>
      <c r="F19366" s="35">
        <v>1.091</v>
      </c>
      <c r="G19366" s="34">
        <v>335.8</v>
      </c>
    </row>
    <row r="19367" spans="1:7">
      <c r="A19367" s="32">
        <v>2018</v>
      </c>
      <c r="B19367" s="32">
        <v>8027</v>
      </c>
      <c r="C19367" s="33" t="s">
        <v>563</v>
      </c>
      <c r="D19367" s="33" t="s">
        <v>564</v>
      </c>
      <c r="E19367" s="34">
        <v>7128</v>
      </c>
      <c r="F19367" s="35">
        <v>1.0820000000000001</v>
      </c>
      <c r="G19367" s="34">
        <v>481.7</v>
      </c>
    </row>
    <row r="19368" spans="1:7">
      <c r="A19368" s="32">
        <v>2018</v>
      </c>
      <c r="B19368" s="32">
        <v>8027</v>
      </c>
      <c r="C19368" s="33" t="s">
        <v>563</v>
      </c>
      <c r="D19368" s="33" t="s">
        <v>564</v>
      </c>
      <c r="E19368" s="34">
        <v>11144</v>
      </c>
      <c r="F19368" s="35">
        <v>1.1020000000000001</v>
      </c>
      <c r="G19368" s="34">
        <v>409.9</v>
      </c>
    </row>
    <row r="19369" spans="1:7">
      <c r="A19369" s="32">
        <v>2018</v>
      </c>
      <c r="B19369" s="32">
        <v>8027</v>
      </c>
      <c r="C19369" s="33" t="s">
        <v>563</v>
      </c>
      <c r="D19369" s="33" t="s">
        <v>564</v>
      </c>
      <c r="E19369" s="34">
        <v>11573</v>
      </c>
      <c r="F19369" s="35">
        <v>1.095</v>
      </c>
      <c r="G19369" s="34">
        <v>479.9</v>
      </c>
    </row>
    <row r="19370" spans="1:7">
      <c r="A19370" s="32">
        <v>2018</v>
      </c>
      <c r="B19370" s="32">
        <v>8027</v>
      </c>
      <c r="C19370" s="33" t="s">
        <v>563</v>
      </c>
      <c r="D19370" s="33" t="s">
        <v>564</v>
      </c>
      <c r="E19370" s="34">
        <v>53859</v>
      </c>
      <c r="F19370" s="35">
        <v>1.0620000000000001</v>
      </c>
      <c r="G19370" s="34">
        <v>295.10000000000002</v>
      </c>
    </row>
    <row r="19371" spans="1:7">
      <c r="A19371" s="32">
        <v>2018</v>
      </c>
      <c r="B19371" s="32">
        <v>8027</v>
      </c>
      <c r="C19371" s="33" t="s">
        <v>563</v>
      </c>
      <c r="D19371" s="33" t="s">
        <v>564</v>
      </c>
      <c r="E19371" s="34">
        <v>14577</v>
      </c>
      <c r="F19371" s="35">
        <v>1.0580000000000001</v>
      </c>
      <c r="G19371" s="34">
        <v>414.1</v>
      </c>
    </row>
    <row r="19372" spans="1:7">
      <c r="A19372" s="32">
        <v>2018</v>
      </c>
      <c r="B19372" s="32">
        <v>8027</v>
      </c>
      <c r="C19372" s="33" t="s">
        <v>563</v>
      </c>
      <c r="D19372" s="33" t="s">
        <v>564</v>
      </c>
      <c r="E19372" s="34">
        <v>6458</v>
      </c>
      <c r="F19372" s="35">
        <v>1.0609999999999999</v>
      </c>
      <c r="G19372" s="34">
        <v>532.4</v>
      </c>
    </row>
    <row r="19373" spans="1:7">
      <c r="A19373" s="32">
        <v>2018</v>
      </c>
      <c r="B19373" s="32">
        <v>8031</v>
      </c>
      <c r="C19373" s="33" t="s">
        <v>563</v>
      </c>
      <c r="D19373" s="33" t="s">
        <v>564</v>
      </c>
      <c r="E19373" s="34">
        <v>18176</v>
      </c>
      <c r="F19373" s="35">
        <v>1.1020000000000001</v>
      </c>
      <c r="G19373" s="34">
        <v>213</v>
      </c>
    </row>
    <row r="19374" spans="1:7">
      <c r="A19374" s="32">
        <v>2018</v>
      </c>
      <c r="B19374" s="32">
        <v>8031</v>
      </c>
      <c r="C19374" s="33" t="s">
        <v>563</v>
      </c>
      <c r="D19374" s="33" t="s">
        <v>564</v>
      </c>
      <c r="E19374" s="34">
        <v>810263</v>
      </c>
      <c r="F19374" s="35">
        <v>1.1020000000000001</v>
      </c>
      <c r="G19374" s="34">
        <v>254.4</v>
      </c>
    </row>
    <row r="19375" spans="1:7">
      <c r="A19375" s="32">
        <v>2018</v>
      </c>
      <c r="B19375" s="32">
        <v>8031</v>
      </c>
      <c r="C19375" s="33" t="s">
        <v>563</v>
      </c>
      <c r="D19375" s="33" t="s">
        <v>564</v>
      </c>
      <c r="E19375" s="34">
        <v>703486</v>
      </c>
      <c r="F19375" s="35">
        <v>1.1020000000000001</v>
      </c>
      <c r="G19375" s="34">
        <v>260.2</v>
      </c>
    </row>
    <row r="19376" spans="1:7">
      <c r="A19376" s="32">
        <v>2018</v>
      </c>
      <c r="B19376" s="32">
        <v>8031</v>
      </c>
      <c r="C19376" s="33" t="s">
        <v>563</v>
      </c>
      <c r="D19376" s="33" t="s">
        <v>564</v>
      </c>
      <c r="E19376" s="34">
        <v>413662</v>
      </c>
      <c r="F19376" s="35">
        <v>1.1020000000000001</v>
      </c>
      <c r="G19376" s="34">
        <v>224.3</v>
      </c>
    </row>
    <row r="19377" spans="1:7">
      <c r="A19377" s="32">
        <v>2018</v>
      </c>
      <c r="B19377" s="32">
        <v>8031</v>
      </c>
      <c r="C19377" s="33" t="s">
        <v>563</v>
      </c>
      <c r="D19377" s="33" t="s">
        <v>564</v>
      </c>
      <c r="E19377" s="34">
        <v>324902</v>
      </c>
      <c r="F19377" s="35">
        <v>1.1020000000000001</v>
      </c>
      <c r="G19377" s="34">
        <v>255.7</v>
      </c>
    </row>
    <row r="19378" spans="1:7">
      <c r="A19378" s="32">
        <v>2018</v>
      </c>
      <c r="B19378" s="32">
        <v>8031</v>
      </c>
      <c r="C19378" s="33" t="s">
        <v>563</v>
      </c>
      <c r="D19378" s="33" t="s">
        <v>564</v>
      </c>
      <c r="E19378" s="34">
        <v>279116</v>
      </c>
      <c r="F19378" s="35">
        <v>1.1020000000000001</v>
      </c>
      <c r="G19378" s="34">
        <v>224.4</v>
      </c>
    </row>
    <row r="19379" spans="1:7">
      <c r="A19379" s="32">
        <v>2018</v>
      </c>
      <c r="B19379" s="32">
        <v>8031</v>
      </c>
      <c r="C19379" s="33" t="s">
        <v>563</v>
      </c>
      <c r="D19379" s="33" t="s">
        <v>564</v>
      </c>
      <c r="E19379" s="34">
        <v>263225</v>
      </c>
      <c r="F19379" s="35">
        <v>1.1020000000000001</v>
      </c>
      <c r="G19379" s="34">
        <v>235.2</v>
      </c>
    </row>
    <row r="19380" spans="1:7">
      <c r="A19380" s="32">
        <v>2018</v>
      </c>
      <c r="B19380" s="32">
        <v>8031</v>
      </c>
      <c r="C19380" s="33" t="s">
        <v>563</v>
      </c>
      <c r="D19380" s="33" t="s">
        <v>564</v>
      </c>
      <c r="E19380" s="34">
        <v>248100</v>
      </c>
      <c r="F19380" s="35">
        <v>1.1020000000000001</v>
      </c>
      <c r="G19380" s="34">
        <v>260.60000000000002</v>
      </c>
    </row>
    <row r="19381" spans="1:7">
      <c r="A19381" s="32">
        <v>2018</v>
      </c>
      <c r="B19381" s="32">
        <v>8031</v>
      </c>
      <c r="C19381" s="33" t="s">
        <v>563</v>
      </c>
      <c r="D19381" s="33" t="s">
        <v>564</v>
      </c>
      <c r="E19381" s="34">
        <v>121031</v>
      </c>
      <c r="F19381" s="35">
        <v>1.1020000000000001</v>
      </c>
      <c r="G19381" s="34">
        <v>293.10000000000002</v>
      </c>
    </row>
    <row r="19382" spans="1:7">
      <c r="A19382" s="32">
        <v>2018</v>
      </c>
      <c r="B19382" s="32">
        <v>8031</v>
      </c>
      <c r="C19382" s="33" t="s">
        <v>563</v>
      </c>
      <c r="D19382" s="33" t="s">
        <v>564</v>
      </c>
      <c r="E19382" s="34">
        <v>25720</v>
      </c>
      <c r="F19382" s="35">
        <v>1.1020000000000001</v>
      </c>
      <c r="G19382" s="34">
        <v>233.1</v>
      </c>
    </row>
    <row r="19383" spans="1:7">
      <c r="A19383" s="32">
        <v>2018</v>
      </c>
      <c r="B19383" s="32">
        <v>8031</v>
      </c>
      <c r="C19383" s="33" t="s">
        <v>563</v>
      </c>
      <c r="D19383" s="33" t="s">
        <v>564</v>
      </c>
      <c r="E19383" s="34">
        <v>13710</v>
      </c>
      <c r="F19383" s="35">
        <v>1.1020000000000001</v>
      </c>
      <c r="G19383" s="34">
        <v>228.2</v>
      </c>
    </row>
    <row r="19384" spans="1:7">
      <c r="A19384" s="32">
        <v>2018</v>
      </c>
      <c r="B19384" s="32">
        <v>8031</v>
      </c>
      <c r="C19384" s="33" t="s">
        <v>563</v>
      </c>
      <c r="D19384" s="33" t="s">
        <v>564</v>
      </c>
      <c r="E19384" s="34">
        <v>9088</v>
      </c>
      <c r="F19384" s="35">
        <v>1.1020000000000001</v>
      </c>
      <c r="G19384" s="34">
        <v>267</v>
      </c>
    </row>
    <row r="19385" spans="1:7">
      <c r="A19385" s="32">
        <v>2018</v>
      </c>
      <c r="B19385" s="32">
        <v>8031</v>
      </c>
      <c r="C19385" s="33" t="s">
        <v>563</v>
      </c>
      <c r="D19385" s="33" t="s">
        <v>564</v>
      </c>
      <c r="E19385" s="34">
        <v>3272</v>
      </c>
      <c r="F19385" s="35">
        <v>1.1020000000000001</v>
      </c>
      <c r="G19385" s="34">
        <v>268</v>
      </c>
    </row>
    <row r="19386" spans="1:7">
      <c r="A19386" s="32">
        <v>2018</v>
      </c>
      <c r="B19386" s="32">
        <v>8031</v>
      </c>
      <c r="C19386" s="33" t="s">
        <v>563</v>
      </c>
      <c r="D19386" s="33" t="s">
        <v>564</v>
      </c>
      <c r="E19386" s="34">
        <v>2272</v>
      </c>
      <c r="F19386" s="35">
        <v>1.1020000000000001</v>
      </c>
      <c r="G19386" s="34">
        <v>268</v>
      </c>
    </row>
    <row r="19387" spans="1:7">
      <c r="A19387" s="32">
        <v>2018</v>
      </c>
      <c r="B19387" s="32">
        <v>8042</v>
      </c>
      <c r="C19387" s="33" t="s">
        <v>353</v>
      </c>
      <c r="D19387" s="33" t="s">
        <v>354</v>
      </c>
      <c r="E19387" s="34">
        <v>25726</v>
      </c>
      <c r="F19387" s="35">
        <v>24.12</v>
      </c>
      <c r="G19387" s="34">
        <v>322.8</v>
      </c>
    </row>
    <row r="19388" spans="1:7">
      <c r="A19388" s="32">
        <v>2018</v>
      </c>
      <c r="B19388" s="32">
        <v>8042</v>
      </c>
      <c r="C19388" s="33" t="s">
        <v>353</v>
      </c>
      <c r="D19388" s="33" t="s">
        <v>354</v>
      </c>
      <c r="E19388" s="34">
        <v>28000</v>
      </c>
      <c r="F19388" s="35">
        <v>24.077999999999999</v>
      </c>
      <c r="G19388" s="34">
        <v>325.39999999999998</v>
      </c>
    </row>
    <row r="19389" spans="1:7">
      <c r="A19389" s="32">
        <v>2018</v>
      </c>
      <c r="B19389" s="32">
        <v>8042</v>
      </c>
      <c r="C19389" s="33" t="s">
        <v>353</v>
      </c>
      <c r="D19389" s="33" t="s">
        <v>354</v>
      </c>
      <c r="E19389" s="34">
        <v>28109</v>
      </c>
      <c r="F19389" s="35">
        <v>23.978000000000002</v>
      </c>
      <c r="G19389" s="34">
        <v>315.7</v>
      </c>
    </row>
    <row r="19390" spans="1:7">
      <c r="A19390" s="32">
        <v>2018</v>
      </c>
      <c r="B19390" s="32">
        <v>8042</v>
      </c>
      <c r="C19390" s="33" t="s">
        <v>565</v>
      </c>
      <c r="D19390" s="33" t="s">
        <v>566</v>
      </c>
      <c r="E19390" s="34">
        <v>7949</v>
      </c>
      <c r="F19390" s="35">
        <v>5.86</v>
      </c>
      <c r="G19390" s="34">
        <v>1616.7</v>
      </c>
    </row>
    <row r="19391" spans="1:7">
      <c r="A19391" s="32">
        <v>2018</v>
      </c>
      <c r="B19391" s="32">
        <v>8042</v>
      </c>
      <c r="C19391" s="33" t="s">
        <v>353</v>
      </c>
      <c r="D19391" s="33" t="s">
        <v>354</v>
      </c>
      <c r="E19391" s="34">
        <v>13709</v>
      </c>
      <c r="F19391" s="35">
        <v>24.925999999999998</v>
      </c>
      <c r="G19391" s="34">
        <v>326.2</v>
      </c>
    </row>
    <row r="19392" spans="1:7">
      <c r="A19392" s="32">
        <v>2018</v>
      </c>
      <c r="B19392" s="32">
        <v>8042</v>
      </c>
      <c r="C19392" s="33" t="s">
        <v>353</v>
      </c>
      <c r="D19392" s="33" t="s">
        <v>354</v>
      </c>
      <c r="E19392" s="34">
        <v>37084</v>
      </c>
      <c r="F19392" s="35">
        <v>24.15</v>
      </c>
      <c r="G19392" s="34">
        <v>314.3</v>
      </c>
    </row>
    <row r="19393" spans="1:7">
      <c r="A19393" s="32">
        <v>2018</v>
      </c>
      <c r="B19393" s="32">
        <v>8042</v>
      </c>
      <c r="C19393" s="33" t="s">
        <v>353</v>
      </c>
      <c r="D19393" s="33" t="s">
        <v>354</v>
      </c>
      <c r="E19393" s="34">
        <v>91773</v>
      </c>
      <c r="F19393" s="35">
        <v>25.963999999999999</v>
      </c>
      <c r="G19393" s="34">
        <v>303.3</v>
      </c>
    </row>
    <row r="19394" spans="1:7">
      <c r="A19394" s="32">
        <v>2018</v>
      </c>
      <c r="B19394" s="32">
        <v>8042</v>
      </c>
      <c r="C19394" s="33" t="s">
        <v>353</v>
      </c>
      <c r="D19394" s="33" t="s">
        <v>354</v>
      </c>
      <c r="E19394" s="34">
        <v>15306</v>
      </c>
      <c r="F19394" s="35">
        <v>25.931999999999999</v>
      </c>
      <c r="G19394" s="34">
        <v>315.2</v>
      </c>
    </row>
    <row r="19395" spans="1:7">
      <c r="A19395" s="32">
        <v>2018</v>
      </c>
      <c r="B19395" s="32">
        <v>8042</v>
      </c>
      <c r="C19395" s="33" t="s">
        <v>353</v>
      </c>
      <c r="D19395" s="33" t="s">
        <v>354</v>
      </c>
      <c r="E19395" s="34">
        <v>45302</v>
      </c>
      <c r="F19395" s="35">
        <v>25.966000000000001</v>
      </c>
      <c r="G19395" s="34">
        <v>318.10000000000002</v>
      </c>
    </row>
    <row r="19396" spans="1:7">
      <c r="A19396" s="32">
        <v>2018</v>
      </c>
      <c r="B19396" s="32">
        <v>8048</v>
      </c>
      <c r="C19396" s="33" t="s">
        <v>563</v>
      </c>
      <c r="D19396" s="33" t="s">
        <v>564</v>
      </c>
      <c r="E19396" s="34">
        <v>1533348</v>
      </c>
      <c r="F19396" s="35">
        <v>1.0229999999999999</v>
      </c>
      <c r="G19396" s="34">
        <v>394</v>
      </c>
    </row>
    <row r="19397" spans="1:7">
      <c r="A19397" s="32">
        <v>2018</v>
      </c>
      <c r="B19397" s="32">
        <v>8048</v>
      </c>
      <c r="C19397" s="33" t="s">
        <v>563</v>
      </c>
      <c r="D19397" s="33" t="s">
        <v>564</v>
      </c>
      <c r="E19397" s="34">
        <v>374497</v>
      </c>
      <c r="F19397" s="35">
        <v>1.0229999999999999</v>
      </c>
      <c r="G19397" s="34">
        <v>394</v>
      </c>
    </row>
    <row r="19398" spans="1:7">
      <c r="A19398" s="32">
        <v>2018</v>
      </c>
      <c r="B19398" s="32">
        <v>8048</v>
      </c>
      <c r="C19398" s="33" t="s">
        <v>563</v>
      </c>
      <c r="D19398" s="33" t="s">
        <v>564</v>
      </c>
      <c r="E19398" s="34">
        <v>1309771</v>
      </c>
      <c r="F19398" s="35">
        <v>1.0229999999999999</v>
      </c>
      <c r="G19398" s="34">
        <v>394</v>
      </c>
    </row>
    <row r="19399" spans="1:7">
      <c r="A19399" s="32">
        <v>2018</v>
      </c>
      <c r="B19399" s="32">
        <v>8048</v>
      </c>
      <c r="C19399" s="33" t="s">
        <v>563</v>
      </c>
      <c r="D19399" s="33" t="s">
        <v>564</v>
      </c>
      <c r="E19399" s="34">
        <v>894980</v>
      </c>
      <c r="F19399" s="35">
        <v>1.0229999999999999</v>
      </c>
      <c r="G19399" s="34">
        <v>394</v>
      </c>
    </row>
    <row r="19400" spans="1:7">
      <c r="A19400" s="32">
        <v>2018</v>
      </c>
      <c r="B19400" s="32">
        <v>8049</v>
      </c>
      <c r="C19400" s="33" t="s">
        <v>563</v>
      </c>
      <c r="D19400" s="33" t="s">
        <v>564</v>
      </c>
      <c r="E19400" s="34">
        <v>373256</v>
      </c>
      <c r="F19400" s="35">
        <v>1.022</v>
      </c>
      <c r="G19400" s="34">
        <v>466</v>
      </c>
    </row>
    <row r="19401" spans="1:7">
      <c r="A19401" s="32">
        <v>2018</v>
      </c>
      <c r="B19401" s="32">
        <v>8049</v>
      </c>
      <c r="C19401" s="33" t="s">
        <v>563</v>
      </c>
      <c r="D19401" s="33" t="s">
        <v>564</v>
      </c>
      <c r="E19401" s="34">
        <v>741181</v>
      </c>
      <c r="F19401" s="35">
        <v>1.022</v>
      </c>
      <c r="G19401" s="34">
        <v>466</v>
      </c>
    </row>
    <row r="19402" spans="1:7">
      <c r="A19402" s="32">
        <v>2018</v>
      </c>
      <c r="B19402" s="32">
        <v>8054</v>
      </c>
      <c r="C19402" s="33" t="s">
        <v>563</v>
      </c>
      <c r="D19402" s="33" t="s">
        <v>564</v>
      </c>
      <c r="E19402" s="34">
        <v>2013823</v>
      </c>
      <c r="F19402" s="35">
        <v>1.0529999999999999</v>
      </c>
      <c r="G19402" s="34">
        <v>290.3</v>
      </c>
    </row>
    <row r="19403" spans="1:7">
      <c r="A19403" s="32">
        <v>2018</v>
      </c>
      <c r="B19403" s="32">
        <v>8056</v>
      </c>
      <c r="C19403" s="33" t="s">
        <v>565</v>
      </c>
      <c r="D19403" s="33" t="s">
        <v>566</v>
      </c>
      <c r="E19403" s="34">
        <v>1370</v>
      </c>
      <c r="F19403" s="35">
        <v>5.9</v>
      </c>
      <c r="G19403" s="34">
        <v>1513.1</v>
      </c>
    </row>
    <row r="19404" spans="1:7">
      <c r="A19404" s="32">
        <v>2018</v>
      </c>
      <c r="B19404" s="32">
        <v>8056</v>
      </c>
      <c r="C19404" s="33" t="s">
        <v>565</v>
      </c>
      <c r="D19404" s="33" t="s">
        <v>566</v>
      </c>
      <c r="E19404" s="34">
        <v>532</v>
      </c>
      <c r="F19404" s="35">
        <v>5.9</v>
      </c>
      <c r="G19404" s="34">
        <v>1644.8</v>
      </c>
    </row>
    <row r="19405" spans="1:7">
      <c r="A19405" s="32">
        <v>2018</v>
      </c>
      <c r="B19405" s="32">
        <v>8056</v>
      </c>
      <c r="C19405" s="33" t="s">
        <v>565</v>
      </c>
      <c r="D19405" s="33" t="s">
        <v>566</v>
      </c>
      <c r="E19405" s="34">
        <v>382</v>
      </c>
      <c r="F19405" s="35">
        <v>5.9</v>
      </c>
      <c r="G19405" s="34">
        <v>1473.2</v>
      </c>
    </row>
    <row r="19406" spans="1:7">
      <c r="A19406" s="32">
        <v>2018</v>
      </c>
      <c r="B19406" s="32">
        <v>8056</v>
      </c>
      <c r="C19406" s="33" t="s">
        <v>563</v>
      </c>
      <c r="D19406" s="33" t="s">
        <v>564</v>
      </c>
      <c r="E19406" s="34">
        <v>523171</v>
      </c>
      <c r="F19406" s="35">
        <v>1.0249999999999999</v>
      </c>
      <c r="G19406" s="34">
        <v>297.8</v>
      </c>
    </row>
    <row r="19407" spans="1:7">
      <c r="A19407" s="32">
        <v>2018</v>
      </c>
      <c r="B19407" s="32">
        <v>8056</v>
      </c>
      <c r="C19407" s="33" t="s">
        <v>563</v>
      </c>
      <c r="D19407" s="33" t="s">
        <v>564</v>
      </c>
      <c r="E19407" s="34">
        <v>964495</v>
      </c>
      <c r="F19407" s="35">
        <v>1.0249999999999999</v>
      </c>
      <c r="G19407" s="34">
        <v>290.39999999999998</v>
      </c>
    </row>
    <row r="19408" spans="1:7">
      <c r="A19408" s="32">
        <v>2018</v>
      </c>
      <c r="B19408" s="32">
        <v>8056</v>
      </c>
      <c r="C19408" s="33" t="s">
        <v>563</v>
      </c>
      <c r="D19408" s="33" t="s">
        <v>564</v>
      </c>
      <c r="E19408" s="34">
        <v>1672647</v>
      </c>
      <c r="F19408" s="35">
        <v>1.0149999999999999</v>
      </c>
      <c r="G19408" s="34">
        <v>325.3</v>
      </c>
    </row>
    <row r="19409" spans="1:7">
      <c r="A19409" s="32">
        <v>2018</v>
      </c>
      <c r="B19409" s="32">
        <v>8059</v>
      </c>
      <c r="C19409" s="33" t="s">
        <v>563</v>
      </c>
      <c r="D19409" s="33" t="s">
        <v>564</v>
      </c>
      <c r="E19409" s="34">
        <v>46</v>
      </c>
      <c r="F19409" s="35">
        <v>1.02</v>
      </c>
      <c r="G19409" s="34">
        <v>287.10000000000002</v>
      </c>
    </row>
    <row r="19410" spans="1:7">
      <c r="A19410" s="32">
        <v>2018</v>
      </c>
      <c r="B19410" s="32">
        <v>8059</v>
      </c>
      <c r="C19410" s="33" t="s">
        <v>563</v>
      </c>
      <c r="D19410" s="33" t="s">
        <v>564</v>
      </c>
      <c r="E19410" s="34">
        <v>37747</v>
      </c>
      <c r="F19410" s="35">
        <v>1.02</v>
      </c>
      <c r="G19410" s="34">
        <v>323.89999999999998</v>
      </c>
    </row>
    <row r="19411" spans="1:7">
      <c r="A19411" s="32">
        <v>2018</v>
      </c>
      <c r="B19411" s="32">
        <v>8059</v>
      </c>
      <c r="C19411" s="33" t="s">
        <v>563</v>
      </c>
      <c r="D19411" s="33" t="s">
        <v>564</v>
      </c>
      <c r="E19411" s="34">
        <v>642</v>
      </c>
      <c r="F19411" s="35">
        <v>1.02</v>
      </c>
      <c r="G19411" s="34">
        <v>341.5</v>
      </c>
    </row>
    <row r="19412" spans="1:7">
      <c r="A19412" s="32">
        <v>2018</v>
      </c>
      <c r="B19412" s="32">
        <v>8059</v>
      </c>
      <c r="C19412" s="33" t="s">
        <v>563</v>
      </c>
      <c r="D19412" s="33" t="s">
        <v>564</v>
      </c>
      <c r="E19412" s="34">
        <v>954</v>
      </c>
      <c r="F19412" s="35">
        <v>1.02</v>
      </c>
      <c r="G19412" s="34">
        <v>296.39999999999998</v>
      </c>
    </row>
    <row r="19413" spans="1:7">
      <c r="A19413" s="32">
        <v>2018</v>
      </c>
      <c r="B19413" s="32">
        <v>8059</v>
      </c>
      <c r="C19413" s="33" t="s">
        <v>563</v>
      </c>
      <c r="D19413" s="33" t="s">
        <v>564</v>
      </c>
      <c r="E19413" s="34">
        <v>2695</v>
      </c>
      <c r="F19413" s="35">
        <v>1.02</v>
      </c>
      <c r="G19413" s="34">
        <v>283.7</v>
      </c>
    </row>
    <row r="19414" spans="1:7">
      <c r="A19414" s="32">
        <v>2018</v>
      </c>
      <c r="B19414" s="32">
        <v>8059</v>
      </c>
      <c r="C19414" s="33" t="s">
        <v>563</v>
      </c>
      <c r="D19414" s="33" t="s">
        <v>564</v>
      </c>
      <c r="E19414" s="34">
        <v>2977</v>
      </c>
      <c r="F19414" s="35">
        <v>1.02</v>
      </c>
      <c r="G19414" s="34">
        <v>324.7</v>
      </c>
    </row>
    <row r="19415" spans="1:7">
      <c r="A19415" s="32">
        <v>2018</v>
      </c>
      <c r="B19415" s="32">
        <v>8059</v>
      </c>
      <c r="C19415" s="33" t="s">
        <v>563</v>
      </c>
      <c r="D19415" s="33" t="s">
        <v>564</v>
      </c>
      <c r="E19415" s="34">
        <v>3252</v>
      </c>
      <c r="F19415" s="35">
        <v>1.02</v>
      </c>
      <c r="G19415" s="34">
        <v>262</v>
      </c>
    </row>
    <row r="19416" spans="1:7">
      <c r="A19416" s="32">
        <v>2018</v>
      </c>
      <c r="B19416" s="32">
        <v>8059</v>
      </c>
      <c r="C19416" s="33" t="s">
        <v>563</v>
      </c>
      <c r="D19416" s="33" t="s">
        <v>564</v>
      </c>
      <c r="E19416" s="34">
        <v>3884</v>
      </c>
      <c r="F19416" s="35">
        <v>1.02</v>
      </c>
      <c r="G19416" s="34">
        <v>333</v>
      </c>
    </row>
    <row r="19417" spans="1:7">
      <c r="A19417" s="32">
        <v>2018</v>
      </c>
      <c r="B19417" s="32">
        <v>8059</v>
      </c>
      <c r="C19417" s="33" t="s">
        <v>563</v>
      </c>
      <c r="D19417" s="33" t="s">
        <v>564</v>
      </c>
      <c r="E19417" s="34">
        <v>4774</v>
      </c>
      <c r="F19417" s="35">
        <v>1.02</v>
      </c>
      <c r="G19417" s="34">
        <v>305.8</v>
      </c>
    </row>
    <row r="19418" spans="1:7">
      <c r="A19418" s="32">
        <v>2018</v>
      </c>
      <c r="B19418" s="32">
        <v>8059</v>
      </c>
      <c r="C19418" s="33" t="s">
        <v>563</v>
      </c>
      <c r="D19418" s="33" t="s">
        <v>564</v>
      </c>
      <c r="E19418" s="34">
        <v>7915</v>
      </c>
      <c r="F19418" s="35">
        <v>1.02</v>
      </c>
      <c r="G19418" s="34">
        <v>339.1</v>
      </c>
    </row>
    <row r="19419" spans="1:7">
      <c r="A19419" s="32">
        <v>2018</v>
      </c>
      <c r="B19419" s="32">
        <v>8059</v>
      </c>
      <c r="C19419" s="33" t="s">
        <v>563</v>
      </c>
      <c r="D19419" s="33" t="s">
        <v>564</v>
      </c>
      <c r="E19419" s="34">
        <v>10971</v>
      </c>
      <c r="F19419" s="35">
        <v>1.02</v>
      </c>
      <c r="G19419" s="34">
        <v>245.6</v>
      </c>
    </row>
    <row r="19420" spans="1:7">
      <c r="A19420" s="32">
        <v>2018</v>
      </c>
      <c r="B19420" s="32">
        <v>8059</v>
      </c>
      <c r="C19420" s="33" t="s">
        <v>563</v>
      </c>
      <c r="D19420" s="33" t="s">
        <v>564</v>
      </c>
      <c r="E19420" s="34">
        <v>11382</v>
      </c>
      <c r="F19420" s="35">
        <v>1.02</v>
      </c>
      <c r="G19420" s="34">
        <v>308.10000000000002</v>
      </c>
    </row>
    <row r="19421" spans="1:7">
      <c r="A19421" s="32">
        <v>2018</v>
      </c>
      <c r="B19421" s="32">
        <v>8059</v>
      </c>
      <c r="C19421" s="33" t="s">
        <v>563</v>
      </c>
      <c r="D19421" s="33" t="s">
        <v>564</v>
      </c>
      <c r="E19421" s="34">
        <v>14262</v>
      </c>
      <c r="F19421" s="35">
        <v>1.02</v>
      </c>
      <c r="G19421" s="34">
        <v>284.10000000000002</v>
      </c>
    </row>
    <row r="19422" spans="1:7">
      <c r="A19422" s="32">
        <v>2018</v>
      </c>
      <c r="B19422" s="32">
        <v>8059</v>
      </c>
      <c r="C19422" s="33" t="s">
        <v>563</v>
      </c>
      <c r="D19422" s="33" t="s">
        <v>564</v>
      </c>
      <c r="E19422" s="34">
        <v>17345</v>
      </c>
      <c r="F19422" s="35">
        <v>1.02</v>
      </c>
      <c r="G19422" s="34">
        <v>252.1</v>
      </c>
    </row>
    <row r="19423" spans="1:7">
      <c r="A19423" s="32">
        <v>2018</v>
      </c>
      <c r="B19423" s="32">
        <v>8059</v>
      </c>
      <c r="C19423" s="33" t="s">
        <v>563</v>
      </c>
      <c r="D19423" s="33" t="s">
        <v>564</v>
      </c>
      <c r="E19423" s="34">
        <v>20748</v>
      </c>
      <c r="F19423" s="35">
        <v>1.02</v>
      </c>
      <c r="G19423" s="34">
        <v>280.60000000000002</v>
      </c>
    </row>
    <row r="19424" spans="1:7">
      <c r="A19424" s="32">
        <v>2018</v>
      </c>
      <c r="B19424" s="32">
        <v>8059</v>
      </c>
      <c r="C19424" s="33" t="s">
        <v>563</v>
      </c>
      <c r="D19424" s="33" t="s">
        <v>564</v>
      </c>
      <c r="E19424" s="34">
        <v>29834</v>
      </c>
      <c r="F19424" s="35">
        <v>1.02</v>
      </c>
      <c r="G19424" s="34">
        <v>278.10000000000002</v>
      </c>
    </row>
    <row r="19425" spans="1:7">
      <c r="A19425" s="32">
        <v>2018</v>
      </c>
      <c r="B19425" s="32">
        <v>8059</v>
      </c>
      <c r="C19425" s="33" t="s">
        <v>563</v>
      </c>
      <c r="D19425" s="33" t="s">
        <v>564</v>
      </c>
      <c r="E19425" s="34">
        <v>144</v>
      </c>
      <c r="F19425" s="35">
        <v>1.02</v>
      </c>
      <c r="G19425" s="34">
        <v>233.2</v>
      </c>
    </row>
    <row r="19426" spans="1:7">
      <c r="A19426" s="32">
        <v>2018</v>
      </c>
      <c r="B19426" s="32">
        <v>8059</v>
      </c>
      <c r="C19426" s="33" t="s">
        <v>563</v>
      </c>
      <c r="D19426" s="33" t="s">
        <v>564</v>
      </c>
      <c r="E19426" s="34">
        <v>68601</v>
      </c>
      <c r="F19426" s="35">
        <v>1.02</v>
      </c>
      <c r="G19426" s="34">
        <v>309.10000000000002</v>
      </c>
    </row>
    <row r="19427" spans="1:7">
      <c r="A19427" s="32">
        <v>2018</v>
      </c>
      <c r="B19427" s="32">
        <v>8059</v>
      </c>
      <c r="C19427" s="33" t="s">
        <v>563</v>
      </c>
      <c r="D19427" s="33" t="s">
        <v>564</v>
      </c>
      <c r="E19427" s="34">
        <v>148970</v>
      </c>
      <c r="F19427" s="35">
        <v>1.02</v>
      </c>
      <c r="G19427" s="34">
        <v>316.2</v>
      </c>
    </row>
    <row r="19428" spans="1:7">
      <c r="A19428" s="32">
        <v>2018</v>
      </c>
      <c r="B19428" s="32">
        <v>8059</v>
      </c>
      <c r="C19428" s="33" t="s">
        <v>563</v>
      </c>
      <c r="D19428" s="33" t="s">
        <v>564</v>
      </c>
      <c r="E19428" s="34">
        <v>98075</v>
      </c>
      <c r="F19428" s="35">
        <v>1.01</v>
      </c>
      <c r="G19428" s="34">
        <v>332.9</v>
      </c>
    </row>
    <row r="19429" spans="1:7">
      <c r="A19429" s="32">
        <v>2018</v>
      </c>
      <c r="B19429" s="32">
        <v>8059</v>
      </c>
      <c r="C19429" s="33" t="s">
        <v>563</v>
      </c>
      <c r="D19429" s="33" t="s">
        <v>564</v>
      </c>
      <c r="E19429" s="34">
        <v>86520</v>
      </c>
      <c r="F19429" s="35">
        <v>1.02</v>
      </c>
      <c r="G19429" s="34">
        <v>314.60000000000002</v>
      </c>
    </row>
    <row r="19430" spans="1:7">
      <c r="A19430" s="32">
        <v>2018</v>
      </c>
      <c r="B19430" s="32">
        <v>8059</v>
      </c>
      <c r="C19430" s="33" t="s">
        <v>563</v>
      </c>
      <c r="D19430" s="33" t="s">
        <v>564</v>
      </c>
      <c r="E19430" s="34">
        <v>72470</v>
      </c>
      <c r="F19430" s="35">
        <v>1.02</v>
      </c>
      <c r="G19430" s="34">
        <v>284.89999999999998</v>
      </c>
    </row>
    <row r="19431" spans="1:7">
      <c r="A19431" s="32">
        <v>2018</v>
      </c>
      <c r="B19431" s="32">
        <v>8063</v>
      </c>
      <c r="C19431" s="33" t="s">
        <v>563</v>
      </c>
      <c r="D19431" s="33" t="s">
        <v>564</v>
      </c>
      <c r="E19431" s="34">
        <v>18430</v>
      </c>
      <c r="F19431" s="35">
        <v>1.03</v>
      </c>
      <c r="G19431" s="34" t="s">
        <v>364</v>
      </c>
    </row>
    <row r="19432" spans="1:7">
      <c r="A19432" s="32">
        <v>2018</v>
      </c>
      <c r="B19432" s="32">
        <v>8066</v>
      </c>
      <c r="C19432" s="33" t="s">
        <v>565</v>
      </c>
      <c r="D19432" s="33" t="s">
        <v>566</v>
      </c>
      <c r="E19432" s="34">
        <v>1000</v>
      </c>
      <c r="F19432" s="35">
        <v>5.88</v>
      </c>
      <c r="G19432" s="34">
        <v>1457.1</v>
      </c>
    </row>
    <row r="19433" spans="1:7">
      <c r="A19433" s="32">
        <v>2018</v>
      </c>
      <c r="B19433" s="32">
        <v>8066</v>
      </c>
      <c r="C19433" s="33" t="s">
        <v>363</v>
      </c>
      <c r="D19433" s="33" t="s">
        <v>354</v>
      </c>
      <c r="E19433" s="34">
        <v>211753</v>
      </c>
      <c r="F19433" s="35">
        <v>19.062000000000001</v>
      </c>
      <c r="G19433" s="34">
        <v>232.7</v>
      </c>
    </row>
    <row r="19434" spans="1:7">
      <c r="A19434" s="32">
        <v>2018</v>
      </c>
      <c r="B19434" s="32">
        <v>8066</v>
      </c>
      <c r="C19434" s="33" t="s">
        <v>363</v>
      </c>
      <c r="D19434" s="33" t="s">
        <v>354</v>
      </c>
      <c r="E19434" s="34">
        <v>146484</v>
      </c>
      <c r="F19434" s="35">
        <v>18.391999999999999</v>
      </c>
      <c r="G19434" s="34">
        <v>339.8</v>
      </c>
    </row>
    <row r="19435" spans="1:7">
      <c r="A19435" s="32">
        <v>2018</v>
      </c>
      <c r="B19435" s="32">
        <v>8066</v>
      </c>
      <c r="C19435" s="33" t="s">
        <v>363</v>
      </c>
      <c r="D19435" s="33" t="s">
        <v>354</v>
      </c>
      <c r="E19435" s="34">
        <v>184132</v>
      </c>
      <c r="F19435" s="35">
        <v>18.391999999999999</v>
      </c>
      <c r="G19435" s="34">
        <v>339.8</v>
      </c>
    </row>
    <row r="19436" spans="1:7">
      <c r="A19436" s="32">
        <v>2018</v>
      </c>
      <c r="B19436" s="32">
        <v>8068</v>
      </c>
      <c r="C19436" s="33" t="s">
        <v>563</v>
      </c>
      <c r="D19436" s="33" t="s">
        <v>564</v>
      </c>
      <c r="E19436" s="34">
        <v>2405834</v>
      </c>
      <c r="F19436" s="35">
        <v>1.0349999999999999</v>
      </c>
      <c r="G19436" s="34">
        <v>271.2</v>
      </c>
    </row>
    <row r="19437" spans="1:7">
      <c r="A19437" s="32">
        <v>2018</v>
      </c>
      <c r="B19437" s="32">
        <v>8068</v>
      </c>
      <c r="C19437" s="33" t="s">
        <v>563</v>
      </c>
      <c r="D19437" s="33" t="s">
        <v>564</v>
      </c>
      <c r="E19437" s="34">
        <v>1421088</v>
      </c>
      <c r="F19437" s="35">
        <v>1.0349999999999999</v>
      </c>
      <c r="G19437" s="34">
        <v>289.89999999999998</v>
      </c>
    </row>
    <row r="19438" spans="1:7">
      <c r="A19438" s="32">
        <v>2018</v>
      </c>
      <c r="B19438" s="32">
        <v>8069</v>
      </c>
      <c r="C19438" s="33" t="s">
        <v>353</v>
      </c>
      <c r="D19438" s="33" t="s">
        <v>354</v>
      </c>
      <c r="E19438" s="34">
        <v>26493</v>
      </c>
      <c r="F19438" s="35">
        <v>24.093</v>
      </c>
      <c r="G19438" s="34">
        <v>170.2</v>
      </c>
    </row>
    <row r="19439" spans="1:7">
      <c r="A19439" s="32">
        <v>2018</v>
      </c>
      <c r="B19439" s="32">
        <v>8069</v>
      </c>
      <c r="C19439" s="33" t="s">
        <v>353</v>
      </c>
      <c r="D19439" s="33" t="s">
        <v>354</v>
      </c>
      <c r="E19439" s="34">
        <v>39578</v>
      </c>
      <c r="F19439" s="35">
        <v>24.366</v>
      </c>
      <c r="G19439" s="34">
        <v>188.4</v>
      </c>
    </row>
    <row r="19440" spans="1:7">
      <c r="A19440" s="32">
        <v>2018</v>
      </c>
      <c r="B19440" s="32">
        <v>8069</v>
      </c>
      <c r="C19440" s="33" t="s">
        <v>353</v>
      </c>
      <c r="D19440" s="33" t="s">
        <v>354</v>
      </c>
      <c r="E19440" s="34">
        <v>64199</v>
      </c>
      <c r="F19440" s="35">
        <v>24.076000000000001</v>
      </c>
      <c r="G19440" s="34">
        <v>190.7</v>
      </c>
    </row>
    <row r="19441" spans="1:7">
      <c r="A19441" s="32">
        <v>2018</v>
      </c>
      <c r="B19441" s="32">
        <v>8069</v>
      </c>
      <c r="C19441" s="33" t="s">
        <v>353</v>
      </c>
      <c r="D19441" s="33" t="s">
        <v>354</v>
      </c>
      <c r="E19441" s="34">
        <v>99306</v>
      </c>
      <c r="F19441" s="35">
        <v>21.247</v>
      </c>
      <c r="G19441" s="34">
        <v>216.3</v>
      </c>
    </row>
    <row r="19442" spans="1:7">
      <c r="A19442" s="32">
        <v>2018</v>
      </c>
      <c r="B19442" s="32">
        <v>8069</v>
      </c>
      <c r="C19442" s="33" t="s">
        <v>353</v>
      </c>
      <c r="D19442" s="33" t="s">
        <v>354</v>
      </c>
      <c r="E19442" s="34">
        <v>27084</v>
      </c>
      <c r="F19442" s="35">
        <v>24.648</v>
      </c>
      <c r="G19442" s="34">
        <v>186.4</v>
      </c>
    </row>
    <row r="19443" spans="1:7">
      <c r="A19443" s="32">
        <v>2018</v>
      </c>
      <c r="B19443" s="32">
        <v>8073</v>
      </c>
      <c r="C19443" s="33" t="s">
        <v>563</v>
      </c>
      <c r="D19443" s="33" t="s">
        <v>564</v>
      </c>
      <c r="E19443" s="34">
        <v>183082</v>
      </c>
      <c r="F19443" s="35">
        <v>1.089</v>
      </c>
      <c r="G19443" s="34">
        <v>200.1</v>
      </c>
    </row>
    <row r="19444" spans="1:7">
      <c r="A19444" s="32">
        <v>2018</v>
      </c>
      <c r="B19444" s="32">
        <v>8073</v>
      </c>
      <c r="C19444" s="33" t="s">
        <v>563</v>
      </c>
      <c r="D19444" s="33" t="s">
        <v>564</v>
      </c>
      <c r="E19444" s="34">
        <v>327123</v>
      </c>
      <c r="F19444" s="35">
        <v>1.0880000000000001</v>
      </c>
      <c r="G19444" s="34">
        <v>164.3</v>
      </c>
    </row>
    <row r="19445" spans="1:7">
      <c r="A19445" s="32">
        <v>2018</v>
      </c>
      <c r="B19445" s="32">
        <v>8073</v>
      </c>
      <c r="C19445" s="33" t="s">
        <v>563</v>
      </c>
      <c r="D19445" s="33" t="s">
        <v>564</v>
      </c>
      <c r="E19445" s="34">
        <v>590744</v>
      </c>
      <c r="F19445" s="35">
        <v>1.087</v>
      </c>
      <c r="G19445" s="34">
        <v>224.3</v>
      </c>
    </row>
    <row r="19446" spans="1:7">
      <c r="A19446" s="32">
        <v>2018</v>
      </c>
      <c r="B19446" s="32">
        <v>8102</v>
      </c>
      <c r="C19446" s="33" t="s">
        <v>353</v>
      </c>
      <c r="D19446" s="33" t="s">
        <v>354</v>
      </c>
      <c r="E19446" s="34">
        <v>60156</v>
      </c>
      <c r="F19446" s="35">
        <v>25.268000000000001</v>
      </c>
      <c r="G19446" s="34" t="s">
        <v>364</v>
      </c>
    </row>
    <row r="19447" spans="1:7">
      <c r="A19447" s="32">
        <v>2018</v>
      </c>
      <c r="B19447" s="32">
        <v>8102</v>
      </c>
      <c r="C19447" s="33" t="s">
        <v>353</v>
      </c>
      <c r="D19447" s="33" t="s">
        <v>354</v>
      </c>
      <c r="E19447" s="34">
        <v>60156</v>
      </c>
      <c r="F19447" s="35">
        <v>25.268000000000001</v>
      </c>
      <c r="G19447" s="34" t="s">
        <v>364</v>
      </c>
    </row>
    <row r="19448" spans="1:7">
      <c r="A19448" s="32">
        <v>2018</v>
      </c>
      <c r="B19448" s="32">
        <v>8102</v>
      </c>
      <c r="C19448" s="33" t="s">
        <v>353</v>
      </c>
      <c r="D19448" s="33" t="s">
        <v>354</v>
      </c>
      <c r="E19448" s="34">
        <v>129958</v>
      </c>
      <c r="F19448" s="35">
        <v>25.015999999999998</v>
      </c>
      <c r="G19448" s="34" t="s">
        <v>364</v>
      </c>
    </row>
    <row r="19449" spans="1:7">
      <c r="A19449" s="32">
        <v>2018</v>
      </c>
      <c r="B19449" s="32">
        <v>8102</v>
      </c>
      <c r="C19449" s="33" t="s">
        <v>353</v>
      </c>
      <c r="D19449" s="33" t="s">
        <v>354</v>
      </c>
      <c r="E19449" s="34">
        <v>239069</v>
      </c>
      <c r="F19449" s="35">
        <v>24.821999999999999</v>
      </c>
      <c r="G19449" s="34" t="s">
        <v>364</v>
      </c>
    </row>
    <row r="19450" spans="1:7">
      <c r="A19450" s="32">
        <v>2018</v>
      </c>
      <c r="B19450" s="32">
        <v>8102</v>
      </c>
      <c r="C19450" s="33" t="s">
        <v>353</v>
      </c>
      <c r="D19450" s="33" t="s">
        <v>354</v>
      </c>
      <c r="E19450" s="34">
        <v>67123</v>
      </c>
      <c r="F19450" s="35">
        <v>24.667999999999999</v>
      </c>
      <c r="G19450" s="34" t="s">
        <v>364</v>
      </c>
    </row>
    <row r="19451" spans="1:7">
      <c r="A19451" s="32">
        <v>2018</v>
      </c>
      <c r="B19451" s="32">
        <v>8102</v>
      </c>
      <c r="C19451" s="33" t="s">
        <v>353</v>
      </c>
      <c r="D19451" s="33" t="s">
        <v>354</v>
      </c>
      <c r="E19451" s="34">
        <v>36488</v>
      </c>
      <c r="F19451" s="35">
        <v>25.04</v>
      </c>
      <c r="G19451" s="34" t="s">
        <v>364</v>
      </c>
    </row>
    <row r="19452" spans="1:7">
      <c r="A19452" s="32">
        <v>2018</v>
      </c>
      <c r="B19452" s="32">
        <v>8102</v>
      </c>
      <c r="C19452" s="33" t="s">
        <v>353</v>
      </c>
      <c r="D19452" s="33" t="s">
        <v>354</v>
      </c>
      <c r="E19452" s="34">
        <v>17104</v>
      </c>
      <c r="F19452" s="35">
        <v>25.161999999999999</v>
      </c>
      <c r="G19452" s="34" t="s">
        <v>364</v>
      </c>
    </row>
    <row r="19453" spans="1:7">
      <c r="A19453" s="32">
        <v>2018</v>
      </c>
      <c r="B19453" s="32">
        <v>8219</v>
      </c>
      <c r="C19453" s="33" t="s">
        <v>363</v>
      </c>
      <c r="D19453" s="33" t="s">
        <v>354</v>
      </c>
      <c r="E19453" s="34">
        <v>58716</v>
      </c>
      <c r="F19453" s="35">
        <v>17.625</v>
      </c>
      <c r="G19453" s="34">
        <v>151.69999999999999</v>
      </c>
    </row>
    <row r="19454" spans="1:7">
      <c r="A19454" s="32">
        <v>2018</v>
      </c>
      <c r="B19454" s="32">
        <v>8219</v>
      </c>
      <c r="C19454" s="33" t="s">
        <v>563</v>
      </c>
      <c r="D19454" s="33" t="s">
        <v>564</v>
      </c>
      <c r="E19454" s="34">
        <v>1865</v>
      </c>
      <c r="F19454" s="35">
        <v>1.1399999999999999</v>
      </c>
      <c r="G19454" s="34">
        <v>5755.5</v>
      </c>
    </row>
    <row r="19455" spans="1:7">
      <c r="A19455" s="32">
        <v>2018</v>
      </c>
      <c r="B19455" s="32">
        <v>8222</v>
      </c>
      <c r="C19455" s="33" t="s">
        <v>362</v>
      </c>
      <c r="D19455" s="33" t="s">
        <v>354</v>
      </c>
      <c r="E19455" s="34">
        <v>217962</v>
      </c>
      <c r="F19455" s="35">
        <v>13.962</v>
      </c>
      <c r="G19455" s="34">
        <v>145.69999999999999</v>
      </c>
    </row>
    <row r="19456" spans="1:7">
      <c r="A19456" s="32">
        <v>2018</v>
      </c>
      <c r="B19456" s="32">
        <v>8222</v>
      </c>
      <c r="C19456" s="33" t="s">
        <v>565</v>
      </c>
      <c r="D19456" s="33" t="s">
        <v>566</v>
      </c>
      <c r="E19456" s="34">
        <v>1417</v>
      </c>
      <c r="F19456" s="35">
        <v>6</v>
      </c>
      <c r="G19456" s="34">
        <v>1557.1</v>
      </c>
    </row>
    <row r="19457" spans="1:7">
      <c r="A19457" s="32">
        <v>2018</v>
      </c>
      <c r="B19457" s="32">
        <v>8223</v>
      </c>
      <c r="C19457" s="33" t="s">
        <v>363</v>
      </c>
      <c r="D19457" s="33" t="s">
        <v>354</v>
      </c>
      <c r="E19457" s="34">
        <v>248898</v>
      </c>
      <c r="F19457" s="35">
        <v>18.13</v>
      </c>
      <c r="G19457" s="34">
        <v>168.7</v>
      </c>
    </row>
    <row r="19458" spans="1:7">
      <c r="A19458" s="32">
        <v>2018</v>
      </c>
      <c r="B19458" s="32">
        <v>8223</v>
      </c>
      <c r="C19458" s="33" t="s">
        <v>363</v>
      </c>
      <c r="D19458" s="33" t="s">
        <v>354</v>
      </c>
      <c r="E19458" s="34">
        <v>120315</v>
      </c>
      <c r="F19458" s="35">
        <v>17.78</v>
      </c>
      <c r="G19458" s="34">
        <v>211.2</v>
      </c>
    </row>
    <row r="19459" spans="1:7">
      <c r="A19459" s="32">
        <v>2018</v>
      </c>
      <c r="B19459" s="32">
        <v>8223</v>
      </c>
      <c r="C19459" s="33" t="s">
        <v>565</v>
      </c>
      <c r="D19459" s="33" t="s">
        <v>566</v>
      </c>
      <c r="E19459" s="34">
        <v>3495</v>
      </c>
      <c r="F19459" s="35">
        <v>5.5</v>
      </c>
      <c r="G19459" s="34">
        <v>1762</v>
      </c>
    </row>
    <row r="19460" spans="1:7">
      <c r="A19460" s="32">
        <v>2018</v>
      </c>
      <c r="B19460" s="32">
        <v>8223</v>
      </c>
      <c r="C19460" s="33" t="s">
        <v>363</v>
      </c>
      <c r="D19460" s="33" t="s">
        <v>354</v>
      </c>
      <c r="E19460" s="34">
        <v>120436</v>
      </c>
      <c r="F19460" s="35">
        <v>17.95</v>
      </c>
      <c r="G19460" s="34">
        <v>244</v>
      </c>
    </row>
    <row r="19461" spans="1:7">
      <c r="A19461" s="32">
        <v>2018</v>
      </c>
      <c r="B19461" s="32">
        <v>8224</v>
      </c>
      <c r="C19461" s="33" t="s">
        <v>353</v>
      </c>
      <c r="D19461" s="33" t="s">
        <v>354</v>
      </c>
      <c r="E19461" s="34">
        <v>84296</v>
      </c>
      <c r="F19461" s="35">
        <v>23.3</v>
      </c>
      <c r="G19461" s="34">
        <v>252.6</v>
      </c>
    </row>
    <row r="19462" spans="1:7">
      <c r="A19462" s="32">
        <v>2018</v>
      </c>
      <c r="B19462" s="32">
        <v>8224</v>
      </c>
      <c r="C19462" s="33" t="s">
        <v>565</v>
      </c>
      <c r="D19462" s="33" t="s">
        <v>566</v>
      </c>
      <c r="E19462" s="34">
        <v>2298</v>
      </c>
      <c r="F19462" s="35">
        <v>5.8390000000000004</v>
      </c>
      <c r="G19462" s="34">
        <v>1741</v>
      </c>
    </row>
    <row r="19463" spans="1:7">
      <c r="A19463" s="32">
        <v>2018</v>
      </c>
      <c r="B19463" s="32">
        <v>8224</v>
      </c>
      <c r="C19463" s="33" t="s">
        <v>363</v>
      </c>
      <c r="D19463" s="33" t="s">
        <v>354</v>
      </c>
      <c r="E19463" s="34">
        <v>12175</v>
      </c>
      <c r="F19463" s="35">
        <v>19.2</v>
      </c>
      <c r="G19463" s="34">
        <v>332</v>
      </c>
    </row>
    <row r="19464" spans="1:7">
      <c r="A19464" s="32">
        <v>2018</v>
      </c>
      <c r="B19464" s="32">
        <v>8226</v>
      </c>
      <c r="C19464" s="33" t="s">
        <v>353</v>
      </c>
      <c r="D19464" s="33" t="s">
        <v>354</v>
      </c>
      <c r="E19464" s="34">
        <v>947</v>
      </c>
      <c r="F19464" s="35">
        <v>24.94</v>
      </c>
      <c r="G19464" s="34" t="s">
        <v>364</v>
      </c>
    </row>
    <row r="19465" spans="1:7">
      <c r="A19465" s="32">
        <v>2018</v>
      </c>
      <c r="B19465" s="32">
        <v>8226</v>
      </c>
      <c r="C19465" s="33" t="s">
        <v>353</v>
      </c>
      <c r="D19465" s="33" t="s">
        <v>354</v>
      </c>
      <c r="E19465" s="34">
        <v>17720</v>
      </c>
      <c r="F19465" s="35">
        <v>25.01</v>
      </c>
      <c r="G19465" s="34" t="s">
        <v>364</v>
      </c>
    </row>
    <row r="19466" spans="1:7">
      <c r="A19466" s="32">
        <v>2018</v>
      </c>
      <c r="B19466" s="32">
        <v>8226</v>
      </c>
      <c r="C19466" s="33" t="s">
        <v>353</v>
      </c>
      <c r="D19466" s="33" t="s">
        <v>354</v>
      </c>
      <c r="E19466" s="34">
        <v>23224</v>
      </c>
      <c r="F19466" s="35">
        <v>25.33</v>
      </c>
      <c r="G19466" s="34" t="s">
        <v>364</v>
      </c>
    </row>
    <row r="19467" spans="1:7">
      <c r="A19467" s="32">
        <v>2018</v>
      </c>
      <c r="B19467" s="32">
        <v>8226</v>
      </c>
      <c r="C19467" s="33" t="s">
        <v>353</v>
      </c>
      <c r="D19467" s="33" t="s">
        <v>354</v>
      </c>
      <c r="E19467" s="34">
        <v>36241</v>
      </c>
      <c r="F19467" s="35">
        <v>25.15</v>
      </c>
      <c r="G19467" s="34" t="s">
        <v>364</v>
      </c>
    </row>
    <row r="19468" spans="1:7">
      <c r="A19468" s="32">
        <v>2018</v>
      </c>
      <c r="B19468" s="32">
        <v>8226</v>
      </c>
      <c r="C19468" s="33" t="s">
        <v>563</v>
      </c>
      <c r="D19468" s="33" t="s">
        <v>564</v>
      </c>
      <c r="E19468" s="34">
        <v>3530</v>
      </c>
      <c r="F19468" s="35">
        <v>1.03</v>
      </c>
      <c r="G19468" s="34" t="s">
        <v>364</v>
      </c>
    </row>
    <row r="19469" spans="1:7">
      <c r="A19469" s="32">
        <v>2018</v>
      </c>
      <c r="B19469" s="32">
        <v>8816</v>
      </c>
      <c r="C19469" s="33" t="s">
        <v>353</v>
      </c>
      <c r="D19469" s="33" t="s">
        <v>354</v>
      </c>
      <c r="E19469" s="34">
        <v>44484</v>
      </c>
      <c r="F19469" s="35">
        <v>22.465</v>
      </c>
      <c r="G19469" s="34">
        <v>248.1</v>
      </c>
    </row>
    <row r="19470" spans="1:7">
      <c r="A19470" s="32">
        <v>2018</v>
      </c>
      <c r="B19470" s="32">
        <v>8816</v>
      </c>
      <c r="C19470" s="33" t="s">
        <v>568</v>
      </c>
      <c r="D19470" s="33" t="s">
        <v>569</v>
      </c>
      <c r="E19470" s="34">
        <v>17943</v>
      </c>
      <c r="F19470" s="35">
        <v>28.213999999999999</v>
      </c>
      <c r="G19470" s="34">
        <v>306.7</v>
      </c>
    </row>
    <row r="19471" spans="1:7">
      <c r="A19471" s="32">
        <v>2018</v>
      </c>
      <c r="B19471" s="32">
        <v>8823</v>
      </c>
      <c r="C19471" s="33" t="s">
        <v>567</v>
      </c>
      <c r="D19471" s="33" t="s">
        <v>566</v>
      </c>
      <c r="E19471" s="34">
        <v>67370</v>
      </c>
      <c r="F19471" s="35">
        <v>6.3220000000000001</v>
      </c>
      <c r="G19471" s="34">
        <v>1381.9</v>
      </c>
    </row>
    <row r="19472" spans="1:7">
      <c r="A19472" s="32">
        <v>2018</v>
      </c>
      <c r="B19472" s="32">
        <v>8823</v>
      </c>
      <c r="C19472" s="33" t="s">
        <v>567</v>
      </c>
      <c r="D19472" s="33" t="s">
        <v>566</v>
      </c>
      <c r="E19472" s="34">
        <v>66153</v>
      </c>
      <c r="F19472" s="35">
        <v>6.3460000000000001</v>
      </c>
      <c r="G19472" s="34">
        <v>1388.8</v>
      </c>
    </row>
    <row r="19473" spans="1:7">
      <c r="A19473" s="32">
        <v>2018</v>
      </c>
      <c r="B19473" s="32">
        <v>8823</v>
      </c>
      <c r="C19473" s="33" t="s">
        <v>567</v>
      </c>
      <c r="D19473" s="33" t="s">
        <v>566</v>
      </c>
      <c r="E19473" s="34">
        <v>68571</v>
      </c>
      <c r="F19473" s="35">
        <v>6.3280000000000003</v>
      </c>
      <c r="G19473" s="34">
        <v>1381.9</v>
      </c>
    </row>
    <row r="19474" spans="1:7">
      <c r="A19474" s="32">
        <v>2018</v>
      </c>
      <c r="B19474" s="32">
        <v>8823</v>
      </c>
      <c r="C19474" s="33" t="s">
        <v>567</v>
      </c>
      <c r="D19474" s="33" t="s">
        <v>566</v>
      </c>
      <c r="E19474" s="34">
        <v>68477</v>
      </c>
      <c r="F19474" s="35">
        <v>6.34</v>
      </c>
      <c r="G19474" s="34">
        <v>1381.8</v>
      </c>
    </row>
    <row r="19475" spans="1:7">
      <c r="A19475" s="32">
        <v>2018</v>
      </c>
      <c r="B19475" s="32">
        <v>8823</v>
      </c>
      <c r="C19475" s="33" t="s">
        <v>567</v>
      </c>
      <c r="D19475" s="33" t="s">
        <v>566</v>
      </c>
      <c r="E19475" s="34">
        <v>68460</v>
      </c>
      <c r="F19475" s="35">
        <v>6.33</v>
      </c>
      <c r="G19475" s="34">
        <v>1381.9</v>
      </c>
    </row>
    <row r="19476" spans="1:7">
      <c r="A19476" s="32">
        <v>2018</v>
      </c>
      <c r="B19476" s="32">
        <v>8823</v>
      </c>
      <c r="C19476" s="33" t="s">
        <v>567</v>
      </c>
      <c r="D19476" s="33" t="s">
        <v>566</v>
      </c>
      <c r="E19476" s="34">
        <v>68424</v>
      </c>
      <c r="F19476" s="35">
        <v>6.32</v>
      </c>
      <c r="G19476" s="34">
        <v>1381.9</v>
      </c>
    </row>
    <row r="19477" spans="1:7">
      <c r="A19477" s="32">
        <v>2018</v>
      </c>
      <c r="B19477" s="32">
        <v>8823</v>
      </c>
      <c r="C19477" s="33" t="s">
        <v>567</v>
      </c>
      <c r="D19477" s="33" t="s">
        <v>566</v>
      </c>
      <c r="E19477" s="34">
        <v>68357</v>
      </c>
      <c r="F19477" s="35">
        <v>6.34</v>
      </c>
      <c r="G19477" s="34">
        <v>1381.8</v>
      </c>
    </row>
    <row r="19478" spans="1:7">
      <c r="A19478" s="32">
        <v>2018</v>
      </c>
      <c r="B19478" s="32">
        <v>8827</v>
      </c>
      <c r="C19478" s="33" t="s">
        <v>353</v>
      </c>
      <c r="D19478" s="33" t="s">
        <v>354</v>
      </c>
      <c r="E19478" s="34">
        <v>21616</v>
      </c>
      <c r="F19478" s="35">
        <v>25.594000000000001</v>
      </c>
      <c r="G19478" s="34">
        <v>238.8</v>
      </c>
    </row>
    <row r="19479" spans="1:7">
      <c r="A19479" s="32">
        <v>2018</v>
      </c>
      <c r="B19479" s="32">
        <v>8827</v>
      </c>
      <c r="C19479" s="33" t="s">
        <v>353</v>
      </c>
      <c r="D19479" s="33" t="s">
        <v>354</v>
      </c>
      <c r="E19479" s="34">
        <v>17263</v>
      </c>
      <c r="F19479" s="35">
        <v>22.794</v>
      </c>
      <c r="G19479" s="34">
        <v>230.2</v>
      </c>
    </row>
    <row r="19480" spans="1:7">
      <c r="A19480" s="32">
        <v>2018</v>
      </c>
      <c r="B19480" s="32">
        <v>8827</v>
      </c>
      <c r="C19480" s="33" t="s">
        <v>353</v>
      </c>
      <c r="D19480" s="33" t="s">
        <v>354</v>
      </c>
      <c r="E19480" s="34">
        <v>52911</v>
      </c>
      <c r="F19480" s="35">
        <v>22.504000000000001</v>
      </c>
      <c r="G19480" s="34">
        <v>237.1</v>
      </c>
    </row>
    <row r="19481" spans="1:7">
      <c r="A19481" s="32">
        <v>2018</v>
      </c>
      <c r="B19481" s="32">
        <v>8827</v>
      </c>
      <c r="C19481" s="33" t="s">
        <v>353</v>
      </c>
      <c r="D19481" s="33" t="s">
        <v>354</v>
      </c>
      <c r="E19481" s="34">
        <v>17845</v>
      </c>
      <c r="F19481" s="35">
        <v>23.763999999999999</v>
      </c>
      <c r="G19481" s="34">
        <v>221.4</v>
      </c>
    </row>
    <row r="19482" spans="1:7">
      <c r="A19482" s="32">
        <v>2018</v>
      </c>
      <c r="B19482" s="32">
        <v>8827</v>
      </c>
      <c r="C19482" s="33" t="s">
        <v>353</v>
      </c>
      <c r="D19482" s="33" t="s">
        <v>354</v>
      </c>
      <c r="E19482" s="34">
        <v>12446</v>
      </c>
      <c r="F19482" s="35">
        <v>23.116</v>
      </c>
      <c r="G19482" s="34">
        <v>255.5</v>
      </c>
    </row>
    <row r="19483" spans="1:7">
      <c r="A19483" s="32">
        <v>2018</v>
      </c>
      <c r="B19483" s="32">
        <v>8827</v>
      </c>
      <c r="C19483" s="33" t="s">
        <v>353</v>
      </c>
      <c r="D19483" s="33" t="s">
        <v>354</v>
      </c>
      <c r="E19483" s="34">
        <v>8870</v>
      </c>
      <c r="F19483" s="35">
        <v>22.626000000000001</v>
      </c>
      <c r="G19483" s="34">
        <v>258.39999999999998</v>
      </c>
    </row>
    <row r="19484" spans="1:7">
      <c r="A19484" s="32">
        <v>2018</v>
      </c>
      <c r="B19484" s="32">
        <v>8831</v>
      </c>
      <c r="C19484" s="33" t="s">
        <v>563</v>
      </c>
      <c r="D19484" s="33" t="s">
        <v>564</v>
      </c>
      <c r="E19484" s="34">
        <v>3924</v>
      </c>
      <c r="F19484" s="35">
        <v>1.03</v>
      </c>
      <c r="G19484" s="34">
        <v>285.5</v>
      </c>
    </row>
    <row r="19485" spans="1:7">
      <c r="A19485" s="32">
        <v>2018</v>
      </c>
      <c r="B19485" s="32">
        <v>8831</v>
      </c>
      <c r="C19485" s="33" t="s">
        <v>563</v>
      </c>
      <c r="D19485" s="33" t="s">
        <v>564</v>
      </c>
      <c r="E19485" s="34">
        <v>90813</v>
      </c>
      <c r="F19485" s="35">
        <v>1.03</v>
      </c>
      <c r="G19485" s="34">
        <v>289</v>
      </c>
    </row>
    <row r="19486" spans="1:7">
      <c r="A19486" s="32">
        <v>2018</v>
      </c>
      <c r="B19486" s="32">
        <v>8832</v>
      </c>
      <c r="C19486" s="33" t="s">
        <v>563</v>
      </c>
      <c r="D19486" s="33" t="s">
        <v>564</v>
      </c>
      <c r="E19486" s="34">
        <v>43508</v>
      </c>
      <c r="F19486" s="35">
        <v>1.03</v>
      </c>
      <c r="G19486" s="34">
        <v>284.5</v>
      </c>
    </row>
    <row r="19487" spans="1:7">
      <c r="A19487" s="32">
        <v>2018</v>
      </c>
      <c r="B19487" s="32">
        <v>8832</v>
      </c>
      <c r="C19487" s="33" t="s">
        <v>563</v>
      </c>
      <c r="D19487" s="33" t="s">
        <v>564</v>
      </c>
      <c r="E19487" s="34">
        <v>31583</v>
      </c>
      <c r="F19487" s="35">
        <v>1.03</v>
      </c>
      <c r="G19487" s="34">
        <v>289.3</v>
      </c>
    </row>
    <row r="19488" spans="1:7">
      <c r="A19488" s="32">
        <v>2018</v>
      </c>
      <c r="B19488" s="32">
        <v>8832</v>
      </c>
      <c r="C19488" s="33" t="s">
        <v>563</v>
      </c>
      <c r="D19488" s="33" t="s">
        <v>564</v>
      </c>
      <c r="E19488" s="34">
        <v>24068</v>
      </c>
      <c r="F19488" s="35">
        <v>1.03</v>
      </c>
      <c r="G19488" s="34">
        <v>283.3</v>
      </c>
    </row>
    <row r="19489" spans="1:7">
      <c r="A19489" s="32">
        <v>2018</v>
      </c>
      <c r="B19489" s="32">
        <v>8832</v>
      </c>
      <c r="C19489" s="33" t="s">
        <v>563</v>
      </c>
      <c r="D19489" s="33" t="s">
        <v>564</v>
      </c>
      <c r="E19489" s="34">
        <v>11239</v>
      </c>
      <c r="F19489" s="35">
        <v>1.03</v>
      </c>
      <c r="G19489" s="34">
        <v>275.5</v>
      </c>
    </row>
    <row r="19490" spans="1:7">
      <c r="A19490" s="32">
        <v>2018</v>
      </c>
      <c r="B19490" s="32">
        <v>8832</v>
      </c>
      <c r="C19490" s="33" t="s">
        <v>563</v>
      </c>
      <c r="D19490" s="33" t="s">
        <v>564</v>
      </c>
      <c r="E19490" s="34">
        <v>57462</v>
      </c>
      <c r="F19490" s="35">
        <v>1.03</v>
      </c>
      <c r="G19490" s="34">
        <v>290.7</v>
      </c>
    </row>
    <row r="19491" spans="1:7">
      <c r="A19491" s="32">
        <v>2018</v>
      </c>
      <c r="B19491" s="32">
        <v>8832</v>
      </c>
      <c r="C19491" s="33" t="s">
        <v>563</v>
      </c>
      <c r="D19491" s="33" t="s">
        <v>564</v>
      </c>
      <c r="E19491" s="34">
        <v>107165</v>
      </c>
      <c r="F19491" s="35">
        <v>1.03</v>
      </c>
      <c r="G19491" s="34">
        <v>285.60000000000002</v>
      </c>
    </row>
    <row r="19492" spans="1:7">
      <c r="A19492" s="32">
        <v>2018</v>
      </c>
      <c r="B19492" s="32">
        <v>8832</v>
      </c>
      <c r="C19492" s="33" t="s">
        <v>563</v>
      </c>
      <c r="D19492" s="33" t="s">
        <v>564</v>
      </c>
      <c r="E19492" s="34">
        <v>80582</v>
      </c>
      <c r="F19492" s="35">
        <v>1.03</v>
      </c>
      <c r="G19492" s="34">
        <v>284.5</v>
      </c>
    </row>
    <row r="19493" spans="1:7">
      <c r="A19493" s="32">
        <v>2018</v>
      </c>
      <c r="B19493" s="32">
        <v>8834</v>
      </c>
      <c r="C19493" s="33" t="s">
        <v>363</v>
      </c>
      <c r="D19493" s="33" t="s">
        <v>354</v>
      </c>
      <c r="E19493" s="34">
        <v>14363</v>
      </c>
      <c r="F19493" s="35">
        <v>17.474</v>
      </c>
      <c r="G19493" s="34">
        <v>167.4</v>
      </c>
    </row>
    <row r="19494" spans="1:7">
      <c r="A19494" s="32">
        <v>2018</v>
      </c>
      <c r="B19494" s="32">
        <v>8837</v>
      </c>
      <c r="C19494" s="33" t="s">
        <v>353</v>
      </c>
      <c r="D19494" s="33" t="s">
        <v>354</v>
      </c>
      <c r="E19494" s="34">
        <v>40045</v>
      </c>
      <c r="F19494" s="35">
        <v>24.638000000000002</v>
      </c>
      <c r="G19494" s="34">
        <v>234.3</v>
      </c>
    </row>
    <row r="19495" spans="1:7">
      <c r="A19495" s="32">
        <v>2018</v>
      </c>
      <c r="B19495" s="32">
        <v>8837</v>
      </c>
      <c r="C19495" s="33" t="s">
        <v>363</v>
      </c>
      <c r="D19495" s="33" t="s">
        <v>354</v>
      </c>
      <c r="E19495" s="34">
        <v>15989</v>
      </c>
      <c r="F19495" s="35">
        <v>18.015999999999998</v>
      </c>
      <c r="G19495" s="34">
        <v>166.6</v>
      </c>
    </row>
    <row r="19496" spans="1:7">
      <c r="A19496" s="32">
        <v>2018</v>
      </c>
      <c r="B19496" s="32">
        <v>8837</v>
      </c>
      <c r="C19496" s="33" t="s">
        <v>363</v>
      </c>
      <c r="D19496" s="33" t="s">
        <v>354</v>
      </c>
      <c r="E19496" s="34">
        <v>64474</v>
      </c>
      <c r="F19496" s="35">
        <v>17.600000000000001</v>
      </c>
      <c r="G19496" s="34">
        <v>210.3</v>
      </c>
    </row>
    <row r="19497" spans="1:7">
      <c r="A19497" s="32">
        <v>2018</v>
      </c>
      <c r="B19497" s="32">
        <v>8837</v>
      </c>
      <c r="C19497" s="33" t="s">
        <v>363</v>
      </c>
      <c r="D19497" s="33" t="s">
        <v>354</v>
      </c>
      <c r="E19497" s="34">
        <v>46521</v>
      </c>
      <c r="F19497" s="35">
        <v>17.533999999999999</v>
      </c>
      <c r="G19497" s="34">
        <v>167.8</v>
      </c>
    </row>
    <row r="19498" spans="1:7">
      <c r="A19498" s="32">
        <v>2018</v>
      </c>
      <c r="B19498" s="32">
        <v>8837</v>
      </c>
      <c r="C19498" s="33" t="s">
        <v>363</v>
      </c>
      <c r="D19498" s="33" t="s">
        <v>354</v>
      </c>
      <c r="E19498" s="34">
        <v>15969</v>
      </c>
      <c r="F19498" s="35">
        <v>17.739999999999998</v>
      </c>
      <c r="G19498" s="34">
        <v>164.4</v>
      </c>
    </row>
    <row r="19499" spans="1:7">
      <c r="A19499" s="32">
        <v>2018</v>
      </c>
      <c r="B19499" s="32">
        <v>8841</v>
      </c>
      <c r="C19499" s="33" t="s">
        <v>363</v>
      </c>
      <c r="D19499" s="33" t="s">
        <v>354</v>
      </c>
      <c r="E19499" s="34">
        <v>384353</v>
      </c>
      <c r="F19499" s="35">
        <v>18.716999999999999</v>
      </c>
      <c r="G19499" s="34">
        <v>186.7</v>
      </c>
    </row>
    <row r="19500" spans="1:7">
      <c r="A19500" s="32">
        <v>2018</v>
      </c>
      <c r="B19500" s="32">
        <v>8841</v>
      </c>
      <c r="C19500" s="33" t="s">
        <v>363</v>
      </c>
      <c r="D19500" s="33" t="s">
        <v>354</v>
      </c>
      <c r="E19500" s="34">
        <v>255524</v>
      </c>
      <c r="F19500" s="35">
        <v>19.032</v>
      </c>
      <c r="G19500" s="34">
        <v>200.3</v>
      </c>
    </row>
    <row r="19501" spans="1:7">
      <c r="A19501" s="32">
        <v>2018</v>
      </c>
      <c r="B19501" s="32">
        <v>8845</v>
      </c>
      <c r="C19501" s="33" t="s">
        <v>353</v>
      </c>
      <c r="D19501" s="33" t="s">
        <v>354</v>
      </c>
      <c r="E19501" s="34">
        <v>9798</v>
      </c>
      <c r="F19501" s="35">
        <v>14.912000000000001</v>
      </c>
      <c r="G19501" s="34" t="s">
        <v>364</v>
      </c>
    </row>
    <row r="19502" spans="1:7">
      <c r="A19502" s="32">
        <v>2018</v>
      </c>
      <c r="B19502" s="32">
        <v>8845</v>
      </c>
      <c r="C19502" s="33" t="s">
        <v>365</v>
      </c>
      <c r="D19502" s="33" t="s">
        <v>354</v>
      </c>
      <c r="E19502" s="34">
        <v>13840</v>
      </c>
      <c r="F19502" s="35">
        <v>16.276</v>
      </c>
      <c r="G19502" s="34" t="s">
        <v>364</v>
      </c>
    </row>
    <row r="19503" spans="1:7">
      <c r="A19503" s="32">
        <v>2018</v>
      </c>
      <c r="B19503" s="32">
        <v>8845</v>
      </c>
      <c r="C19503" s="33" t="s">
        <v>353</v>
      </c>
      <c r="D19503" s="33" t="s">
        <v>354</v>
      </c>
      <c r="E19503" s="34">
        <v>20629</v>
      </c>
      <c r="F19503" s="35">
        <v>20.713999999999999</v>
      </c>
      <c r="G19503" s="34" t="s">
        <v>364</v>
      </c>
    </row>
    <row r="19504" spans="1:7">
      <c r="A19504" s="32">
        <v>2018</v>
      </c>
      <c r="B19504" s="32">
        <v>8845</v>
      </c>
      <c r="C19504" s="33" t="s">
        <v>353</v>
      </c>
      <c r="D19504" s="33" t="s">
        <v>354</v>
      </c>
      <c r="E19504" s="34">
        <v>11297</v>
      </c>
      <c r="F19504" s="35">
        <v>22.896000000000001</v>
      </c>
      <c r="G19504" s="34" t="s">
        <v>364</v>
      </c>
    </row>
    <row r="19505" spans="1:7">
      <c r="A19505" s="32">
        <v>2018</v>
      </c>
      <c r="B19505" s="32">
        <v>8845</v>
      </c>
      <c r="C19505" s="33" t="s">
        <v>353</v>
      </c>
      <c r="D19505" s="33" t="s">
        <v>354</v>
      </c>
      <c r="E19505" s="34">
        <v>684</v>
      </c>
      <c r="F19505" s="35">
        <v>25.364000000000001</v>
      </c>
      <c r="G19505" s="34" t="s">
        <v>364</v>
      </c>
    </row>
    <row r="19506" spans="1:7">
      <c r="A19506" s="32">
        <v>2018</v>
      </c>
      <c r="B19506" s="32">
        <v>8845</v>
      </c>
      <c r="C19506" s="33" t="s">
        <v>353</v>
      </c>
      <c r="D19506" s="33" t="s">
        <v>354</v>
      </c>
      <c r="E19506" s="34">
        <v>105385</v>
      </c>
      <c r="F19506" s="35">
        <v>26.038</v>
      </c>
      <c r="G19506" s="34" t="s">
        <v>364</v>
      </c>
    </row>
    <row r="19507" spans="1:7">
      <c r="A19507" s="32">
        <v>2018</v>
      </c>
      <c r="B19507" s="32">
        <v>8845</v>
      </c>
      <c r="C19507" s="33" t="s">
        <v>353</v>
      </c>
      <c r="D19507" s="33" t="s">
        <v>354</v>
      </c>
      <c r="E19507" s="34">
        <v>25083</v>
      </c>
      <c r="F19507" s="35">
        <v>25.173999999999999</v>
      </c>
      <c r="G19507" s="34" t="s">
        <v>364</v>
      </c>
    </row>
    <row r="19508" spans="1:7">
      <c r="A19508" s="32">
        <v>2018</v>
      </c>
      <c r="B19508" s="32">
        <v>8845</v>
      </c>
      <c r="C19508" s="33" t="s">
        <v>353</v>
      </c>
      <c r="D19508" s="33" t="s">
        <v>354</v>
      </c>
      <c r="E19508" s="34">
        <v>45144</v>
      </c>
      <c r="F19508" s="35">
        <v>25.914000000000001</v>
      </c>
      <c r="G19508" s="34" t="s">
        <v>364</v>
      </c>
    </row>
    <row r="19509" spans="1:7">
      <c r="A19509" s="32">
        <v>2018</v>
      </c>
      <c r="B19509" s="32">
        <v>8845</v>
      </c>
      <c r="C19509" s="33" t="s">
        <v>353</v>
      </c>
      <c r="D19509" s="33" t="s">
        <v>354</v>
      </c>
      <c r="E19509" s="34">
        <v>2346</v>
      </c>
      <c r="F19509" s="35">
        <v>16.97</v>
      </c>
      <c r="G19509" s="34" t="s">
        <v>364</v>
      </c>
    </row>
    <row r="19510" spans="1:7">
      <c r="A19510" s="32">
        <v>2018</v>
      </c>
      <c r="B19510" s="32">
        <v>8845</v>
      </c>
      <c r="C19510" s="33" t="s">
        <v>353</v>
      </c>
      <c r="D19510" s="33" t="s">
        <v>354</v>
      </c>
      <c r="E19510" s="34">
        <v>44661</v>
      </c>
      <c r="F19510" s="35">
        <v>25.898</v>
      </c>
      <c r="G19510" s="34" t="s">
        <v>364</v>
      </c>
    </row>
    <row r="19511" spans="1:7">
      <c r="A19511" s="32">
        <v>2018</v>
      </c>
      <c r="B19511" s="32">
        <v>8845</v>
      </c>
      <c r="C19511" s="33" t="s">
        <v>353</v>
      </c>
      <c r="D19511" s="33" t="s">
        <v>354</v>
      </c>
      <c r="E19511" s="34">
        <v>1584</v>
      </c>
      <c r="F19511" s="35">
        <v>22.132000000000001</v>
      </c>
      <c r="G19511" s="34" t="s">
        <v>364</v>
      </c>
    </row>
    <row r="19512" spans="1:7">
      <c r="A19512" s="32">
        <v>2018</v>
      </c>
      <c r="B19512" s="32">
        <v>8845</v>
      </c>
      <c r="C19512" s="33" t="s">
        <v>353</v>
      </c>
      <c r="D19512" s="33" t="s">
        <v>354</v>
      </c>
      <c r="E19512" s="34">
        <v>2987</v>
      </c>
      <c r="F19512" s="35">
        <v>21.158000000000001</v>
      </c>
      <c r="G19512" s="34" t="s">
        <v>364</v>
      </c>
    </row>
    <row r="19513" spans="1:7">
      <c r="A19513" s="32">
        <v>2018</v>
      </c>
      <c r="B19513" s="32">
        <v>8845</v>
      </c>
      <c r="C19513" s="33" t="s">
        <v>353</v>
      </c>
      <c r="D19513" s="33" t="s">
        <v>354</v>
      </c>
      <c r="E19513" s="34">
        <v>3966</v>
      </c>
      <c r="F19513" s="35">
        <v>15.968</v>
      </c>
      <c r="G19513" s="34" t="s">
        <v>364</v>
      </c>
    </row>
    <row r="19514" spans="1:7">
      <c r="A19514" s="32">
        <v>2018</v>
      </c>
      <c r="B19514" s="32">
        <v>8845</v>
      </c>
      <c r="C19514" s="33" t="s">
        <v>353</v>
      </c>
      <c r="D19514" s="33" t="s">
        <v>354</v>
      </c>
      <c r="E19514" s="34">
        <v>2556</v>
      </c>
      <c r="F19514" s="35">
        <v>23.22</v>
      </c>
      <c r="G19514" s="34" t="s">
        <v>364</v>
      </c>
    </row>
    <row r="19515" spans="1:7">
      <c r="A19515" s="32">
        <v>2018</v>
      </c>
      <c r="B19515" s="32">
        <v>8845</v>
      </c>
      <c r="C19515" s="33" t="s">
        <v>353</v>
      </c>
      <c r="D19515" s="33" t="s">
        <v>354</v>
      </c>
      <c r="E19515" s="34">
        <v>3741</v>
      </c>
      <c r="F19515" s="35">
        <v>22.988</v>
      </c>
      <c r="G19515" s="34" t="s">
        <v>364</v>
      </c>
    </row>
    <row r="19516" spans="1:7">
      <c r="A19516" s="32">
        <v>2018</v>
      </c>
      <c r="B19516" s="32">
        <v>8845</v>
      </c>
      <c r="C19516" s="33" t="s">
        <v>353</v>
      </c>
      <c r="D19516" s="33" t="s">
        <v>354</v>
      </c>
      <c r="E19516" s="34">
        <v>175</v>
      </c>
      <c r="F19516" s="35">
        <v>24.417999999999999</v>
      </c>
      <c r="G19516" s="34" t="s">
        <v>364</v>
      </c>
    </row>
    <row r="19517" spans="1:7">
      <c r="A19517" s="32">
        <v>2018</v>
      </c>
      <c r="B19517" s="32">
        <v>8845</v>
      </c>
      <c r="C19517" s="33" t="s">
        <v>353</v>
      </c>
      <c r="D19517" s="33" t="s">
        <v>354</v>
      </c>
      <c r="E19517" s="34">
        <v>1543</v>
      </c>
      <c r="F19517" s="35">
        <v>22.893999999999998</v>
      </c>
      <c r="G19517" s="34" t="s">
        <v>364</v>
      </c>
    </row>
    <row r="19518" spans="1:7">
      <c r="A19518" s="32">
        <v>2018</v>
      </c>
      <c r="B19518" s="32">
        <v>8846</v>
      </c>
      <c r="C19518" s="33" t="s">
        <v>353</v>
      </c>
      <c r="D19518" s="33" t="s">
        <v>354</v>
      </c>
      <c r="E19518" s="34">
        <v>1592</v>
      </c>
      <c r="F19518" s="35">
        <v>18.23</v>
      </c>
      <c r="G19518" s="34" t="s">
        <v>364</v>
      </c>
    </row>
    <row r="19519" spans="1:7">
      <c r="A19519" s="32">
        <v>2018</v>
      </c>
      <c r="B19519" s="32">
        <v>8846</v>
      </c>
      <c r="C19519" s="33" t="s">
        <v>353</v>
      </c>
      <c r="D19519" s="33" t="s">
        <v>354</v>
      </c>
      <c r="E19519" s="34">
        <v>1552</v>
      </c>
      <c r="F19519" s="35">
        <v>22.46</v>
      </c>
      <c r="G19519" s="34" t="s">
        <v>364</v>
      </c>
    </row>
    <row r="19520" spans="1:7">
      <c r="A19520" s="32">
        <v>2018</v>
      </c>
      <c r="B19520" s="32">
        <v>8846</v>
      </c>
      <c r="C19520" s="33" t="s">
        <v>353</v>
      </c>
      <c r="D19520" s="33" t="s">
        <v>354</v>
      </c>
      <c r="E19520" s="34">
        <v>1737</v>
      </c>
      <c r="F19520" s="35">
        <v>15.824</v>
      </c>
      <c r="G19520" s="34" t="s">
        <v>364</v>
      </c>
    </row>
    <row r="19521" spans="1:7">
      <c r="A19521" s="32">
        <v>2018</v>
      </c>
      <c r="B19521" s="32">
        <v>8846</v>
      </c>
      <c r="C19521" s="33" t="s">
        <v>353</v>
      </c>
      <c r="D19521" s="33" t="s">
        <v>354</v>
      </c>
      <c r="E19521" s="34">
        <v>10258</v>
      </c>
      <c r="F19521" s="35">
        <v>15.17</v>
      </c>
      <c r="G19521" s="34" t="s">
        <v>364</v>
      </c>
    </row>
    <row r="19522" spans="1:7">
      <c r="A19522" s="32">
        <v>2018</v>
      </c>
      <c r="B19522" s="32">
        <v>8846</v>
      </c>
      <c r="C19522" s="33" t="s">
        <v>353</v>
      </c>
      <c r="D19522" s="33" t="s">
        <v>354</v>
      </c>
      <c r="E19522" s="34">
        <v>12274</v>
      </c>
      <c r="F19522" s="35">
        <v>25.166</v>
      </c>
      <c r="G19522" s="34" t="s">
        <v>364</v>
      </c>
    </row>
    <row r="19523" spans="1:7">
      <c r="A19523" s="32">
        <v>2018</v>
      </c>
      <c r="B19523" s="32">
        <v>8846</v>
      </c>
      <c r="C19523" s="33" t="s">
        <v>353</v>
      </c>
      <c r="D19523" s="33" t="s">
        <v>354</v>
      </c>
      <c r="E19523" s="34">
        <v>15104</v>
      </c>
      <c r="F19523" s="35">
        <v>23.475999999999999</v>
      </c>
      <c r="G19523" s="34" t="s">
        <v>364</v>
      </c>
    </row>
    <row r="19524" spans="1:7">
      <c r="A19524" s="32">
        <v>2018</v>
      </c>
      <c r="B19524" s="32">
        <v>8846</v>
      </c>
      <c r="C19524" s="33" t="s">
        <v>353</v>
      </c>
      <c r="D19524" s="33" t="s">
        <v>354</v>
      </c>
      <c r="E19524" s="34">
        <v>5445</v>
      </c>
      <c r="F19524" s="35">
        <v>16.638000000000002</v>
      </c>
      <c r="G19524" s="34" t="s">
        <v>364</v>
      </c>
    </row>
    <row r="19525" spans="1:7">
      <c r="A19525" s="32">
        <v>2018</v>
      </c>
      <c r="B19525" s="32">
        <v>8846</v>
      </c>
      <c r="C19525" s="33" t="s">
        <v>353</v>
      </c>
      <c r="D19525" s="33" t="s">
        <v>354</v>
      </c>
      <c r="E19525" s="34">
        <v>267118</v>
      </c>
      <c r="F19525" s="35">
        <v>25.962</v>
      </c>
      <c r="G19525" s="34" t="s">
        <v>364</v>
      </c>
    </row>
    <row r="19526" spans="1:7">
      <c r="A19526" s="32">
        <v>2018</v>
      </c>
      <c r="B19526" s="32">
        <v>8846</v>
      </c>
      <c r="C19526" s="33" t="s">
        <v>353</v>
      </c>
      <c r="D19526" s="33" t="s">
        <v>354</v>
      </c>
      <c r="E19526" s="34">
        <v>2436</v>
      </c>
      <c r="F19526" s="35">
        <v>22.834</v>
      </c>
      <c r="G19526" s="34" t="s">
        <v>364</v>
      </c>
    </row>
    <row r="19527" spans="1:7">
      <c r="A19527" s="32">
        <v>2018</v>
      </c>
      <c r="B19527" s="32">
        <v>8846</v>
      </c>
      <c r="C19527" s="33" t="s">
        <v>353</v>
      </c>
      <c r="D19527" s="33" t="s">
        <v>354</v>
      </c>
      <c r="E19527" s="34">
        <v>670</v>
      </c>
      <c r="F19527" s="35">
        <v>20.405999999999999</v>
      </c>
      <c r="G19527" s="34" t="s">
        <v>364</v>
      </c>
    </row>
    <row r="19528" spans="1:7">
      <c r="A19528" s="32">
        <v>2018</v>
      </c>
      <c r="B19528" s="32">
        <v>8846</v>
      </c>
      <c r="C19528" s="33" t="s">
        <v>353</v>
      </c>
      <c r="D19528" s="33" t="s">
        <v>354</v>
      </c>
      <c r="E19528" s="34">
        <v>2025</v>
      </c>
      <c r="F19528" s="35">
        <v>25.262</v>
      </c>
      <c r="G19528" s="34" t="s">
        <v>364</v>
      </c>
    </row>
    <row r="19529" spans="1:7">
      <c r="A19529" s="32">
        <v>2018</v>
      </c>
      <c r="B19529" s="32">
        <v>8846</v>
      </c>
      <c r="C19529" s="33" t="s">
        <v>353</v>
      </c>
      <c r="D19529" s="33" t="s">
        <v>354</v>
      </c>
      <c r="E19529" s="34">
        <v>1239</v>
      </c>
      <c r="F19529" s="35">
        <v>22.693999999999999</v>
      </c>
      <c r="G19529" s="34" t="s">
        <v>364</v>
      </c>
    </row>
    <row r="19530" spans="1:7">
      <c r="A19530" s="32">
        <v>2018</v>
      </c>
      <c r="B19530" s="32">
        <v>8846</v>
      </c>
      <c r="C19530" s="33" t="s">
        <v>365</v>
      </c>
      <c r="D19530" s="33" t="s">
        <v>354</v>
      </c>
      <c r="E19530" s="34">
        <v>5318</v>
      </c>
      <c r="F19530" s="35">
        <v>13.497999999999999</v>
      </c>
      <c r="G19530" s="34" t="s">
        <v>364</v>
      </c>
    </row>
    <row r="19531" spans="1:7">
      <c r="A19531" s="32">
        <v>2018</v>
      </c>
      <c r="B19531" s="32">
        <v>8848</v>
      </c>
      <c r="C19531" s="33" t="s">
        <v>353</v>
      </c>
      <c r="D19531" s="33" t="s">
        <v>354</v>
      </c>
      <c r="E19531" s="34">
        <v>11854</v>
      </c>
      <c r="F19531" s="35">
        <v>23.861999999999998</v>
      </c>
      <c r="G19531" s="34">
        <v>240.3</v>
      </c>
    </row>
    <row r="19532" spans="1:7">
      <c r="A19532" s="32">
        <v>2018</v>
      </c>
      <c r="B19532" s="32">
        <v>8848</v>
      </c>
      <c r="C19532" s="33" t="s">
        <v>353</v>
      </c>
      <c r="D19532" s="33" t="s">
        <v>354</v>
      </c>
      <c r="E19532" s="34">
        <v>99858</v>
      </c>
      <c r="F19532" s="35">
        <v>25.39</v>
      </c>
      <c r="G19532" s="34">
        <v>188.1</v>
      </c>
    </row>
    <row r="19533" spans="1:7">
      <c r="A19533" s="32">
        <v>2018</v>
      </c>
      <c r="B19533" s="32">
        <v>8848</v>
      </c>
      <c r="C19533" s="33" t="s">
        <v>353</v>
      </c>
      <c r="D19533" s="33" t="s">
        <v>354</v>
      </c>
      <c r="E19533" s="34">
        <v>15652</v>
      </c>
      <c r="F19533" s="35">
        <v>23.565999999999999</v>
      </c>
      <c r="G19533" s="34">
        <v>258</v>
      </c>
    </row>
    <row r="19534" spans="1:7">
      <c r="A19534" s="32">
        <v>2018</v>
      </c>
      <c r="B19534" s="32">
        <v>8851</v>
      </c>
      <c r="C19534" s="33" t="s">
        <v>353</v>
      </c>
      <c r="D19534" s="33" t="s">
        <v>354</v>
      </c>
      <c r="E19534" s="34">
        <v>1669</v>
      </c>
      <c r="F19534" s="35">
        <v>25.635999999999999</v>
      </c>
      <c r="G19534" s="34">
        <v>216.3</v>
      </c>
    </row>
    <row r="19535" spans="1:7">
      <c r="A19535" s="32">
        <v>2018</v>
      </c>
      <c r="B19535" s="32">
        <v>8851</v>
      </c>
      <c r="C19535" s="33" t="s">
        <v>353</v>
      </c>
      <c r="D19535" s="33" t="s">
        <v>354</v>
      </c>
      <c r="E19535" s="34">
        <v>3661</v>
      </c>
      <c r="F19535" s="35">
        <v>22.917999999999999</v>
      </c>
      <c r="G19535" s="34">
        <v>207.1</v>
      </c>
    </row>
    <row r="19536" spans="1:7">
      <c r="A19536" s="32">
        <v>2018</v>
      </c>
      <c r="B19536" s="32">
        <v>8851</v>
      </c>
      <c r="C19536" s="33" t="s">
        <v>353</v>
      </c>
      <c r="D19536" s="33" t="s">
        <v>354</v>
      </c>
      <c r="E19536" s="34">
        <v>12908</v>
      </c>
      <c r="F19536" s="35">
        <v>22.376000000000001</v>
      </c>
      <c r="G19536" s="34">
        <v>215</v>
      </c>
    </row>
    <row r="19537" spans="1:7">
      <c r="A19537" s="32">
        <v>2018</v>
      </c>
      <c r="B19537" s="32">
        <v>8851</v>
      </c>
      <c r="C19537" s="33" t="s">
        <v>353</v>
      </c>
      <c r="D19537" s="33" t="s">
        <v>354</v>
      </c>
      <c r="E19537" s="34">
        <v>11542</v>
      </c>
      <c r="F19537" s="35">
        <v>23.826000000000001</v>
      </c>
      <c r="G19537" s="34">
        <v>198.7</v>
      </c>
    </row>
    <row r="19538" spans="1:7">
      <c r="A19538" s="32">
        <v>2018</v>
      </c>
      <c r="B19538" s="32">
        <v>8851</v>
      </c>
      <c r="C19538" s="33" t="s">
        <v>353</v>
      </c>
      <c r="D19538" s="33" t="s">
        <v>354</v>
      </c>
      <c r="E19538" s="34">
        <v>13972</v>
      </c>
      <c r="F19538" s="35">
        <v>22.972000000000001</v>
      </c>
      <c r="G19538" s="34">
        <v>233</v>
      </c>
    </row>
    <row r="19539" spans="1:7">
      <c r="A19539" s="32">
        <v>2018</v>
      </c>
      <c r="B19539" s="32">
        <v>8852</v>
      </c>
      <c r="C19539" s="33" t="s">
        <v>363</v>
      </c>
      <c r="D19539" s="33" t="s">
        <v>354</v>
      </c>
      <c r="E19539" s="34">
        <v>16429</v>
      </c>
      <c r="F19539" s="35">
        <v>17.77</v>
      </c>
      <c r="G19539" s="34">
        <v>188</v>
      </c>
    </row>
    <row r="19540" spans="1:7">
      <c r="A19540" s="32">
        <v>2018</v>
      </c>
      <c r="B19540" s="32">
        <v>8852</v>
      </c>
      <c r="C19540" s="33" t="s">
        <v>363</v>
      </c>
      <c r="D19540" s="33" t="s">
        <v>354</v>
      </c>
      <c r="E19540" s="34">
        <v>82069</v>
      </c>
      <c r="F19540" s="35">
        <v>17.52</v>
      </c>
      <c r="G19540" s="34">
        <v>192.3</v>
      </c>
    </row>
    <row r="19541" spans="1:7">
      <c r="A19541" s="32">
        <v>2018</v>
      </c>
      <c r="B19541" s="32">
        <v>8852</v>
      </c>
      <c r="C19541" s="33" t="s">
        <v>363</v>
      </c>
      <c r="D19541" s="33" t="s">
        <v>354</v>
      </c>
      <c r="E19541" s="34">
        <v>177795</v>
      </c>
      <c r="F19541" s="35">
        <v>17.794</v>
      </c>
      <c r="G19541" s="34">
        <v>202.2</v>
      </c>
    </row>
    <row r="19542" spans="1:7">
      <c r="A19542" s="32">
        <v>2018</v>
      </c>
      <c r="B19542" s="32">
        <v>8906</v>
      </c>
      <c r="C19542" s="33" t="s">
        <v>563</v>
      </c>
      <c r="D19542" s="33" t="s">
        <v>564</v>
      </c>
      <c r="E19542" s="34">
        <v>1409060</v>
      </c>
      <c r="F19542" s="35">
        <v>1.03</v>
      </c>
      <c r="G19542" s="34" t="s">
        <v>364</v>
      </c>
    </row>
    <row r="19543" spans="1:7">
      <c r="A19543" s="32">
        <v>2018</v>
      </c>
      <c r="B19543" s="32">
        <v>8906</v>
      </c>
      <c r="C19543" s="33" t="s">
        <v>567</v>
      </c>
      <c r="D19543" s="33" t="s">
        <v>566</v>
      </c>
      <c r="E19543" s="34">
        <v>285</v>
      </c>
      <c r="F19543" s="35">
        <v>6.29</v>
      </c>
      <c r="G19543" s="34" t="s">
        <v>364</v>
      </c>
    </row>
    <row r="19544" spans="1:7">
      <c r="A19544" s="32">
        <v>2018</v>
      </c>
      <c r="B19544" s="32">
        <v>10017</v>
      </c>
      <c r="C19544" s="33" t="s">
        <v>353</v>
      </c>
      <c r="D19544" s="33" t="s">
        <v>354</v>
      </c>
      <c r="E19544" s="34">
        <v>2040</v>
      </c>
      <c r="F19544" s="35">
        <v>25</v>
      </c>
      <c r="G19544" s="34" t="s">
        <v>364</v>
      </c>
    </row>
    <row r="19545" spans="1:7">
      <c r="A19545" s="32">
        <v>2018</v>
      </c>
      <c r="B19545" s="32">
        <v>10017</v>
      </c>
      <c r="C19545" s="33" t="s">
        <v>563</v>
      </c>
      <c r="D19545" s="33" t="s">
        <v>564</v>
      </c>
      <c r="E19545" s="34">
        <v>388625</v>
      </c>
      <c r="F19545" s="35">
        <v>1.05</v>
      </c>
      <c r="G19545" s="34" t="s">
        <v>364</v>
      </c>
    </row>
    <row r="19546" spans="1:7">
      <c r="A19546" s="32">
        <v>2018</v>
      </c>
      <c r="B19546" s="32">
        <v>10025</v>
      </c>
      <c r="C19546" s="33" t="s">
        <v>563</v>
      </c>
      <c r="D19546" s="33" t="s">
        <v>564</v>
      </c>
      <c r="E19546" s="34">
        <v>642221</v>
      </c>
      <c r="F19546" s="35">
        <v>1.03</v>
      </c>
      <c r="G19546" s="34" t="s">
        <v>364</v>
      </c>
    </row>
    <row r="19547" spans="1:7">
      <c r="A19547" s="32">
        <v>2018</v>
      </c>
      <c r="B19547" s="32">
        <v>10025</v>
      </c>
      <c r="C19547" s="33" t="s">
        <v>565</v>
      </c>
      <c r="D19547" s="33" t="s">
        <v>566</v>
      </c>
      <c r="E19547" s="34">
        <v>3536</v>
      </c>
      <c r="F19547" s="35">
        <v>5.81</v>
      </c>
      <c r="G19547" s="34" t="s">
        <v>364</v>
      </c>
    </row>
    <row r="19548" spans="1:7">
      <c r="A19548" s="32">
        <v>2018</v>
      </c>
      <c r="B19548" s="32">
        <v>10043</v>
      </c>
      <c r="C19548" s="33" t="s">
        <v>353</v>
      </c>
      <c r="D19548" s="33" t="s">
        <v>354</v>
      </c>
      <c r="E19548" s="34">
        <v>12213</v>
      </c>
      <c r="F19548" s="35">
        <v>27.65</v>
      </c>
      <c r="G19548" s="34" t="s">
        <v>364</v>
      </c>
    </row>
    <row r="19549" spans="1:7">
      <c r="A19549" s="32">
        <v>2018</v>
      </c>
      <c r="B19549" s="32">
        <v>10043</v>
      </c>
      <c r="C19549" s="33" t="s">
        <v>353</v>
      </c>
      <c r="D19549" s="33" t="s">
        <v>354</v>
      </c>
      <c r="E19549" s="34">
        <v>11813</v>
      </c>
      <c r="F19549" s="35">
        <v>26.15</v>
      </c>
      <c r="G19549" s="34" t="s">
        <v>364</v>
      </c>
    </row>
    <row r="19550" spans="1:7">
      <c r="A19550" s="32">
        <v>2018</v>
      </c>
      <c r="B19550" s="32">
        <v>10043</v>
      </c>
      <c r="C19550" s="33" t="s">
        <v>565</v>
      </c>
      <c r="D19550" s="33" t="s">
        <v>566</v>
      </c>
      <c r="E19550" s="34">
        <v>905</v>
      </c>
      <c r="F19550" s="35">
        <v>5.77</v>
      </c>
      <c r="G19550" s="34" t="s">
        <v>364</v>
      </c>
    </row>
    <row r="19551" spans="1:7">
      <c r="A19551" s="32">
        <v>2018</v>
      </c>
      <c r="B19551" s="32">
        <v>10113</v>
      </c>
      <c r="C19551" s="33" t="s">
        <v>365</v>
      </c>
      <c r="D19551" s="33" t="s">
        <v>354</v>
      </c>
      <c r="E19551" s="34">
        <v>52587</v>
      </c>
      <c r="F19551" s="35">
        <v>11.97</v>
      </c>
      <c r="G19551" s="34" t="s">
        <v>364</v>
      </c>
    </row>
    <row r="19552" spans="1:7">
      <c r="A19552" s="32">
        <v>2018</v>
      </c>
      <c r="B19552" s="32">
        <v>10113</v>
      </c>
      <c r="C19552" s="33" t="s">
        <v>565</v>
      </c>
      <c r="D19552" s="33" t="s">
        <v>566</v>
      </c>
      <c r="E19552" s="34">
        <v>626</v>
      </c>
      <c r="F19552" s="35">
        <v>5.75</v>
      </c>
      <c r="G19552" s="34" t="s">
        <v>364</v>
      </c>
    </row>
    <row r="19553" spans="1:7">
      <c r="A19553" s="32">
        <v>2018</v>
      </c>
      <c r="B19553" s="32">
        <v>10151</v>
      </c>
      <c r="C19553" s="33" t="s">
        <v>563</v>
      </c>
      <c r="D19553" s="33" t="s">
        <v>564</v>
      </c>
      <c r="E19553" s="34">
        <v>69595</v>
      </c>
      <c r="F19553" s="35">
        <v>1.071</v>
      </c>
      <c r="G19553" s="34" t="s">
        <v>364</v>
      </c>
    </row>
    <row r="19554" spans="1:7">
      <c r="A19554" s="32">
        <v>2018</v>
      </c>
      <c r="B19554" s="32">
        <v>10151</v>
      </c>
      <c r="C19554" s="33" t="s">
        <v>365</v>
      </c>
      <c r="D19554" s="33" t="s">
        <v>354</v>
      </c>
      <c r="E19554" s="34">
        <v>4445</v>
      </c>
      <c r="F19554" s="35">
        <v>16.010000000000002</v>
      </c>
      <c r="G19554" s="34" t="s">
        <v>364</v>
      </c>
    </row>
    <row r="19555" spans="1:7">
      <c r="A19555" s="32">
        <v>2018</v>
      </c>
      <c r="B19555" s="32">
        <v>10151</v>
      </c>
      <c r="C19555" s="33" t="s">
        <v>365</v>
      </c>
      <c r="D19555" s="33" t="s">
        <v>354</v>
      </c>
      <c r="E19555" s="34">
        <v>7821</v>
      </c>
      <c r="F19555" s="35">
        <v>10.56</v>
      </c>
      <c r="G19555" s="34" t="s">
        <v>364</v>
      </c>
    </row>
    <row r="19556" spans="1:7">
      <c r="A19556" s="32">
        <v>2018</v>
      </c>
      <c r="B19556" s="32">
        <v>10151</v>
      </c>
      <c r="C19556" s="33" t="s">
        <v>365</v>
      </c>
      <c r="D19556" s="33" t="s">
        <v>354</v>
      </c>
      <c r="E19556" s="34">
        <v>14745</v>
      </c>
      <c r="F19556" s="35">
        <v>17.47</v>
      </c>
      <c r="G19556" s="34" t="s">
        <v>364</v>
      </c>
    </row>
    <row r="19557" spans="1:7">
      <c r="A19557" s="32">
        <v>2018</v>
      </c>
      <c r="B19557" s="32">
        <v>10151</v>
      </c>
      <c r="C19557" s="33" t="s">
        <v>365</v>
      </c>
      <c r="D19557" s="33" t="s">
        <v>354</v>
      </c>
      <c r="E19557" s="34">
        <v>3493</v>
      </c>
      <c r="F19557" s="35">
        <v>16.05</v>
      </c>
      <c r="G19557" s="34" t="s">
        <v>364</v>
      </c>
    </row>
    <row r="19558" spans="1:7">
      <c r="A19558" s="32">
        <v>2018</v>
      </c>
      <c r="B19558" s="32">
        <v>10151</v>
      </c>
      <c r="C19558" s="33" t="s">
        <v>365</v>
      </c>
      <c r="D19558" s="33" t="s">
        <v>354</v>
      </c>
      <c r="E19558" s="34">
        <v>15897</v>
      </c>
      <c r="F19558" s="35">
        <v>16.04</v>
      </c>
      <c r="G19558" s="34" t="s">
        <v>364</v>
      </c>
    </row>
    <row r="19559" spans="1:7">
      <c r="A19559" s="32">
        <v>2018</v>
      </c>
      <c r="B19559" s="32">
        <v>10151</v>
      </c>
      <c r="C19559" s="33" t="s">
        <v>365</v>
      </c>
      <c r="D19559" s="33" t="s">
        <v>354</v>
      </c>
      <c r="E19559" s="34">
        <v>93</v>
      </c>
      <c r="F19559" s="35">
        <v>22.19</v>
      </c>
      <c r="G19559" s="34" t="s">
        <v>364</v>
      </c>
    </row>
    <row r="19560" spans="1:7">
      <c r="A19560" s="32">
        <v>2018</v>
      </c>
      <c r="B19560" s="32">
        <v>10151</v>
      </c>
      <c r="C19560" s="33" t="s">
        <v>365</v>
      </c>
      <c r="D19560" s="33" t="s">
        <v>354</v>
      </c>
      <c r="E19560" s="34">
        <v>1454</v>
      </c>
      <c r="F19560" s="35">
        <v>15.92</v>
      </c>
      <c r="G19560" s="34" t="s">
        <v>364</v>
      </c>
    </row>
    <row r="19561" spans="1:7">
      <c r="A19561" s="32">
        <v>2018</v>
      </c>
      <c r="B19561" s="32">
        <v>10202</v>
      </c>
      <c r="C19561" s="33" t="s">
        <v>563</v>
      </c>
      <c r="D19561" s="33" t="s">
        <v>564</v>
      </c>
      <c r="E19561" s="34">
        <v>400356</v>
      </c>
      <c r="F19561" s="35">
        <v>1.06</v>
      </c>
      <c r="G19561" s="34" t="s">
        <v>364</v>
      </c>
    </row>
    <row r="19562" spans="1:7">
      <c r="A19562" s="32">
        <v>2018</v>
      </c>
      <c r="B19562" s="32">
        <v>10202</v>
      </c>
      <c r="C19562" s="33" t="s">
        <v>565</v>
      </c>
      <c r="D19562" s="33" t="s">
        <v>566</v>
      </c>
      <c r="E19562" s="34">
        <v>6570</v>
      </c>
      <c r="F19562" s="35">
        <v>6.01</v>
      </c>
      <c r="G19562" s="34" t="s">
        <v>364</v>
      </c>
    </row>
    <row r="19563" spans="1:7">
      <c r="A19563" s="32">
        <v>2018</v>
      </c>
      <c r="B19563" s="32">
        <v>10208</v>
      </c>
      <c r="C19563" s="33" t="s">
        <v>563</v>
      </c>
      <c r="D19563" s="33" t="s">
        <v>564</v>
      </c>
      <c r="E19563" s="34">
        <v>448610</v>
      </c>
      <c r="F19563" s="35">
        <v>1.02</v>
      </c>
      <c r="G19563" s="34" t="s">
        <v>364</v>
      </c>
    </row>
    <row r="19564" spans="1:7">
      <c r="A19564" s="32">
        <v>2018</v>
      </c>
      <c r="B19564" s="32">
        <v>10208</v>
      </c>
      <c r="C19564" s="33" t="s">
        <v>353</v>
      </c>
      <c r="D19564" s="33" t="s">
        <v>354</v>
      </c>
      <c r="E19564" s="34">
        <v>275</v>
      </c>
      <c r="F19564" s="35">
        <v>25.867999999999999</v>
      </c>
      <c r="G19564" s="34" t="s">
        <v>364</v>
      </c>
    </row>
    <row r="19565" spans="1:7">
      <c r="A19565" s="32">
        <v>2018</v>
      </c>
      <c r="B19565" s="32">
        <v>10208</v>
      </c>
      <c r="C19565" s="33" t="s">
        <v>567</v>
      </c>
      <c r="D19565" s="33" t="s">
        <v>566</v>
      </c>
      <c r="E19565" s="34">
        <v>136</v>
      </c>
      <c r="F19565" s="35">
        <v>6.6760000000000002</v>
      </c>
      <c r="G19565" s="34" t="s">
        <v>364</v>
      </c>
    </row>
    <row r="19566" spans="1:7">
      <c r="A19566" s="32">
        <v>2018</v>
      </c>
      <c r="B19566" s="32">
        <v>10244</v>
      </c>
      <c r="C19566" s="33" t="s">
        <v>565</v>
      </c>
      <c r="D19566" s="33" t="s">
        <v>566</v>
      </c>
      <c r="E19566" s="34">
        <v>1294</v>
      </c>
      <c r="F19566" s="35">
        <v>5.88</v>
      </c>
      <c r="G19566" s="34" t="s">
        <v>364</v>
      </c>
    </row>
    <row r="19567" spans="1:7">
      <c r="A19567" s="32">
        <v>2018</v>
      </c>
      <c r="B19567" s="32">
        <v>10244</v>
      </c>
      <c r="C19567" s="33" t="s">
        <v>563</v>
      </c>
      <c r="D19567" s="33" t="s">
        <v>564</v>
      </c>
      <c r="E19567" s="34">
        <v>347469</v>
      </c>
      <c r="F19567" s="35">
        <v>1.089</v>
      </c>
      <c r="G19567" s="34" t="s">
        <v>364</v>
      </c>
    </row>
    <row r="19568" spans="1:7">
      <c r="A19568" s="32">
        <v>2018</v>
      </c>
      <c r="B19568" s="32">
        <v>10298</v>
      </c>
      <c r="C19568" s="33" t="s">
        <v>563</v>
      </c>
      <c r="D19568" s="33" t="s">
        <v>564</v>
      </c>
      <c r="E19568" s="34">
        <v>266220</v>
      </c>
      <c r="F19568" s="35">
        <v>1.0189999999999999</v>
      </c>
      <c r="G19568" s="34" t="s">
        <v>364</v>
      </c>
    </row>
    <row r="19569" spans="1:7">
      <c r="A19569" s="32">
        <v>2018</v>
      </c>
      <c r="B19569" s="32">
        <v>10298</v>
      </c>
      <c r="C19569" s="33" t="s">
        <v>563</v>
      </c>
      <c r="D19569" s="33" t="s">
        <v>564</v>
      </c>
      <c r="E19569" s="34">
        <v>482195</v>
      </c>
      <c r="F19569" s="35">
        <v>1.0249999999999999</v>
      </c>
      <c r="G19569" s="34" t="s">
        <v>364</v>
      </c>
    </row>
    <row r="19570" spans="1:7">
      <c r="A19570" s="32">
        <v>2018</v>
      </c>
      <c r="B19570" s="32">
        <v>10298</v>
      </c>
      <c r="C19570" s="33" t="s">
        <v>563</v>
      </c>
      <c r="D19570" s="33" t="s">
        <v>564</v>
      </c>
      <c r="E19570" s="34">
        <v>533360</v>
      </c>
      <c r="F19570" s="35">
        <v>1.0249999999999999</v>
      </c>
      <c r="G19570" s="34" t="s">
        <v>364</v>
      </c>
    </row>
    <row r="19571" spans="1:7">
      <c r="A19571" s="32">
        <v>2018</v>
      </c>
      <c r="B19571" s="32">
        <v>10298</v>
      </c>
      <c r="C19571" s="33" t="s">
        <v>563</v>
      </c>
      <c r="D19571" s="33" t="s">
        <v>564</v>
      </c>
      <c r="E19571" s="34">
        <v>742998</v>
      </c>
      <c r="F19571" s="35">
        <v>1.03</v>
      </c>
      <c r="G19571" s="34" t="s">
        <v>364</v>
      </c>
    </row>
    <row r="19572" spans="1:7">
      <c r="A19572" s="32">
        <v>2018</v>
      </c>
      <c r="B19572" s="32">
        <v>10307</v>
      </c>
      <c r="C19572" s="33" t="s">
        <v>565</v>
      </c>
      <c r="D19572" s="33" t="s">
        <v>566</v>
      </c>
      <c r="E19572" s="34">
        <v>89</v>
      </c>
      <c r="F19572" s="35">
        <v>5.76</v>
      </c>
      <c r="G19572" s="34" t="s">
        <v>364</v>
      </c>
    </row>
    <row r="19573" spans="1:7">
      <c r="A19573" s="32">
        <v>2018</v>
      </c>
      <c r="B19573" s="32">
        <v>10307</v>
      </c>
      <c r="C19573" s="33" t="s">
        <v>563</v>
      </c>
      <c r="D19573" s="33" t="s">
        <v>564</v>
      </c>
      <c r="E19573" s="34">
        <v>151634</v>
      </c>
      <c r="F19573" s="35">
        <v>1</v>
      </c>
      <c r="G19573" s="34" t="s">
        <v>364</v>
      </c>
    </row>
    <row r="19574" spans="1:7">
      <c r="A19574" s="32">
        <v>2018</v>
      </c>
      <c r="B19574" s="32">
        <v>10308</v>
      </c>
      <c r="C19574" s="33" t="s">
        <v>563</v>
      </c>
      <c r="D19574" s="33" t="s">
        <v>564</v>
      </c>
      <c r="E19574" s="34">
        <v>1144816</v>
      </c>
      <c r="F19574" s="35">
        <v>1.028</v>
      </c>
      <c r="G19574" s="34" t="s">
        <v>364</v>
      </c>
    </row>
    <row r="19575" spans="1:7">
      <c r="A19575" s="32">
        <v>2018</v>
      </c>
      <c r="B19575" s="32">
        <v>10328</v>
      </c>
      <c r="C19575" s="33" t="s">
        <v>563</v>
      </c>
      <c r="D19575" s="33" t="s">
        <v>564</v>
      </c>
      <c r="E19575" s="34">
        <v>75598</v>
      </c>
      <c r="F19575" s="35">
        <v>1.0509999999999999</v>
      </c>
      <c r="G19575" s="34" t="s">
        <v>364</v>
      </c>
    </row>
    <row r="19576" spans="1:7">
      <c r="A19576" s="32">
        <v>2018</v>
      </c>
      <c r="B19576" s="32">
        <v>10328</v>
      </c>
      <c r="C19576" s="33" t="s">
        <v>563</v>
      </c>
      <c r="D19576" s="33" t="s">
        <v>564</v>
      </c>
      <c r="E19576" s="34">
        <v>125974</v>
      </c>
      <c r="F19576" s="35">
        <v>1.0509999999999999</v>
      </c>
      <c r="G19576" s="34" t="s">
        <v>364</v>
      </c>
    </row>
    <row r="19577" spans="1:7">
      <c r="A19577" s="32">
        <v>2018</v>
      </c>
      <c r="B19577" s="32">
        <v>10328</v>
      </c>
      <c r="C19577" s="33" t="s">
        <v>563</v>
      </c>
      <c r="D19577" s="33" t="s">
        <v>564</v>
      </c>
      <c r="E19577" s="34">
        <v>139636</v>
      </c>
      <c r="F19577" s="35">
        <v>1.0509999999999999</v>
      </c>
      <c r="G19577" s="34" t="s">
        <v>364</v>
      </c>
    </row>
    <row r="19578" spans="1:7">
      <c r="A19578" s="32">
        <v>2018</v>
      </c>
      <c r="B19578" s="32">
        <v>10328</v>
      </c>
      <c r="C19578" s="33" t="s">
        <v>563</v>
      </c>
      <c r="D19578" s="33" t="s">
        <v>564</v>
      </c>
      <c r="E19578" s="34">
        <v>250007</v>
      </c>
      <c r="F19578" s="35">
        <v>1.0509999999999999</v>
      </c>
      <c r="G19578" s="34" t="s">
        <v>364</v>
      </c>
    </row>
    <row r="19579" spans="1:7">
      <c r="A19579" s="32">
        <v>2018</v>
      </c>
      <c r="B19579" s="32">
        <v>10360</v>
      </c>
      <c r="C19579" s="33" t="s">
        <v>563</v>
      </c>
      <c r="D19579" s="33" t="s">
        <v>564</v>
      </c>
      <c r="E19579" s="34">
        <v>206551</v>
      </c>
      <c r="F19579" s="35">
        <v>1.05</v>
      </c>
      <c r="G19579" s="34" t="s">
        <v>364</v>
      </c>
    </row>
    <row r="19580" spans="1:7">
      <c r="A19580" s="32">
        <v>2018</v>
      </c>
      <c r="B19580" s="32">
        <v>10362</v>
      </c>
      <c r="C19580" s="33" t="s">
        <v>363</v>
      </c>
      <c r="D19580" s="33" t="s">
        <v>354</v>
      </c>
      <c r="E19580" s="34">
        <v>14411</v>
      </c>
      <c r="F19580" s="35">
        <v>17.135999999999999</v>
      </c>
      <c r="G19580" s="34" t="s">
        <v>364</v>
      </c>
    </row>
    <row r="19581" spans="1:7">
      <c r="A19581" s="32">
        <v>2018</v>
      </c>
      <c r="B19581" s="32">
        <v>10362</v>
      </c>
      <c r="C19581" s="33" t="s">
        <v>563</v>
      </c>
      <c r="D19581" s="33" t="s">
        <v>564</v>
      </c>
      <c r="E19581" s="34">
        <v>375105</v>
      </c>
      <c r="F19581" s="35">
        <v>1.012</v>
      </c>
      <c r="G19581" s="34" t="s">
        <v>364</v>
      </c>
    </row>
    <row r="19582" spans="1:7">
      <c r="A19582" s="32">
        <v>2018</v>
      </c>
      <c r="B19582" s="32">
        <v>10377</v>
      </c>
      <c r="C19582" s="33" t="s">
        <v>353</v>
      </c>
      <c r="D19582" s="33" t="s">
        <v>354</v>
      </c>
      <c r="E19582" s="34">
        <v>15022</v>
      </c>
      <c r="F19582" s="35">
        <v>25.92</v>
      </c>
      <c r="G19582" s="34" t="s">
        <v>364</v>
      </c>
    </row>
    <row r="19583" spans="1:7">
      <c r="A19583" s="32">
        <v>2018</v>
      </c>
      <c r="B19583" s="32">
        <v>10377</v>
      </c>
      <c r="C19583" s="33" t="s">
        <v>353</v>
      </c>
      <c r="D19583" s="33" t="s">
        <v>354</v>
      </c>
      <c r="E19583" s="34">
        <v>1810</v>
      </c>
      <c r="F19583" s="35">
        <v>25.4</v>
      </c>
      <c r="G19583" s="34" t="s">
        <v>364</v>
      </c>
    </row>
    <row r="19584" spans="1:7">
      <c r="A19584" s="32">
        <v>2018</v>
      </c>
      <c r="B19584" s="32">
        <v>10377</v>
      </c>
      <c r="C19584" s="33" t="s">
        <v>353</v>
      </c>
      <c r="D19584" s="33" t="s">
        <v>354</v>
      </c>
      <c r="E19584" s="34">
        <v>1383</v>
      </c>
      <c r="F19584" s="35">
        <v>25.66</v>
      </c>
      <c r="G19584" s="34" t="s">
        <v>364</v>
      </c>
    </row>
    <row r="19585" spans="1:7">
      <c r="A19585" s="32">
        <v>2018</v>
      </c>
      <c r="B19585" s="32">
        <v>10377</v>
      </c>
      <c r="C19585" s="33" t="s">
        <v>353</v>
      </c>
      <c r="D19585" s="33" t="s">
        <v>354</v>
      </c>
      <c r="E19585" s="34">
        <v>341</v>
      </c>
      <c r="F19585" s="35">
        <v>25.92</v>
      </c>
      <c r="G19585" s="34" t="s">
        <v>364</v>
      </c>
    </row>
    <row r="19586" spans="1:7">
      <c r="A19586" s="32">
        <v>2018</v>
      </c>
      <c r="B19586" s="32">
        <v>10378</v>
      </c>
      <c r="C19586" s="33" t="s">
        <v>353</v>
      </c>
      <c r="D19586" s="33" t="s">
        <v>354</v>
      </c>
      <c r="E19586" s="34">
        <v>291</v>
      </c>
      <c r="F19586" s="35">
        <v>26.244</v>
      </c>
      <c r="G19586" s="34" t="s">
        <v>364</v>
      </c>
    </row>
    <row r="19587" spans="1:7">
      <c r="A19587" s="32">
        <v>2018</v>
      </c>
      <c r="B19587" s="32">
        <v>10379</v>
      </c>
      <c r="C19587" s="33" t="s">
        <v>353</v>
      </c>
      <c r="D19587" s="33" t="s">
        <v>354</v>
      </c>
      <c r="E19587" s="34">
        <v>1283</v>
      </c>
      <c r="F19587" s="35">
        <v>27.521999999999998</v>
      </c>
      <c r="G19587" s="34" t="s">
        <v>364</v>
      </c>
    </row>
    <row r="19588" spans="1:7">
      <c r="A19588" s="32">
        <v>2018</v>
      </c>
      <c r="B19588" s="32">
        <v>10379</v>
      </c>
      <c r="C19588" s="33" t="s">
        <v>353</v>
      </c>
      <c r="D19588" s="33" t="s">
        <v>354</v>
      </c>
      <c r="E19588" s="34">
        <v>416</v>
      </c>
      <c r="F19588" s="35">
        <v>27.117999999999999</v>
      </c>
      <c r="G19588" s="34" t="s">
        <v>364</v>
      </c>
    </row>
    <row r="19589" spans="1:7">
      <c r="A19589" s="32">
        <v>2018</v>
      </c>
      <c r="B19589" s="32">
        <v>10384</v>
      </c>
      <c r="C19589" s="33" t="s">
        <v>353</v>
      </c>
      <c r="D19589" s="33" t="s">
        <v>354</v>
      </c>
      <c r="E19589" s="34">
        <v>4779</v>
      </c>
      <c r="F19589" s="35">
        <v>25.83</v>
      </c>
      <c r="G19589" s="34" t="s">
        <v>364</v>
      </c>
    </row>
    <row r="19590" spans="1:7">
      <c r="A19590" s="32">
        <v>2018</v>
      </c>
      <c r="B19590" s="32">
        <v>10398</v>
      </c>
      <c r="C19590" s="33" t="s">
        <v>563</v>
      </c>
      <c r="D19590" s="33" t="s">
        <v>564</v>
      </c>
      <c r="E19590" s="34">
        <v>79268</v>
      </c>
      <c r="F19590" s="35">
        <v>1.0640000000000001</v>
      </c>
      <c r="G19590" s="34" t="s">
        <v>364</v>
      </c>
    </row>
    <row r="19591" spans="1:7">
      <c r="A19591" s="32">
        <v>2018</v>
      </c>
      <c r="B19591" s="32">
        <v>10495</v>
      </c>
      <c r="C19591" s="33" t="s">
        <v>353</v>
      </c>
      <c r="D19591" s="33" t="s">
        <v>354</v>
      </c>
      <c r="E19591" s="34">
        <v>2609</v>
      </c>
      <c r="F19591" s="35">
        <v>25.5</v>
      </c>
      <c r="G19591" s="34" t="s">
        <v>364</v>
      </c>
    </row>
    <row r="19592" spans="1:7">
      <c r="A19592" s="32">
        <v>2018</v>
      </c>
      <c r="B19592" s="32">
        <v>10495</v>
      </c>
      <c r="C19592" s="33" t="s">
        <v>567</v>
      </c>
      <c r="D19592" s="33" t="s">
        <v>566</v>
      </c>
      <c r="E19592" s="34">
        <v>264</v>
      </c>
      <c r="F19592" s="35">
        <v>6.25</v>
      </c>
      <c r="G19592" s="34" t="s">
        <v>364</v>
      </c>
    </row>
    <row r="19593" spans="1:7">
      <c r="A19593" s="32">
        <v>2018</v>
      </c>
      <c r="B19593" s="32">
        <v>10496</v>
      </c>
      <c r="C19593" s="33" t="s">
        <v>563</v>
      </c>
      <c r="D19593" s="33" t="s">
        <v>564</v>
      </c>
      <c r="E19593" s="34">
        <v>915258</v>
      </c>
      <c r="F19593" s="35">
        <v>1.03</v>
      </c>
      <c r="G19593" s="34" t="s">
        <v>364</v>
      </c>
    </row>
    <row r="19594" spans="1:7">
      <c r="A19594" s="32">
        <v>2018</v>
      </c>
      <c r="B19594" s="32">
        <v>10554</v>
      </c>
      <c r="C19594" s="33" t="s">
        <v>563</v>
      </c>
      <c r="D19594" s="33" t="s">
        <v>564</v>
      </c>
      <c r="E19594" s="34">
        <v>1903010</v>
      </c>
      <c r="F19594" s="35">
        <v>1.0469999999999999</v>
      </c>
      <c r="G19594" s="34" t="s">
        <v>364</v>
      </c>
    </row>
    <row r="19595" spans="1:7">
      <c r="A19595" s="32">
        <v>2018</v>
      </c>
      <c r="B19595" s="32">
        <v>10554</v>
      </c>
      <c r="C19595" s="33" t="s">
        <v>563</v>
      </c>
      <c r="D19595" s="33" t="s">
        <v>564</v>
      </c>
      <c r="E19595" s="34">
        <v>138427</v>
      </c>
      <c r="F19595" s="35">
        <v>1.0469999999999999</v>
      </c>
      <c r="G19595" s="34" t="s">
        <v>364</v>
      </c>
    </row>
    <row r="19596" spans="1:7">
      <c r="A19596" s="32">
        <v>2018</v>
      </c>
      <c r="B19596" s="32">
        <v>10603</v>
      </c>
      <c r="C19596" s="33" t="s">
        <v>365</v>
      </c>
      <c r="D19596" s="33" t="s">
        <v>354</v>
      </c>
      <c r="E19596" s="34">
        <v>30103</v>
      </c>
      <c r="F19596" s="35">
        <v>12.3</v>
      </c>
      <c r="G19596" s="34" t="s">
        <v>364</v>
      </c>
    </row>
    <row r="19597" spans="1:7">
      <c r="A19597" s="32">
        <v>2018</v>
      </c>
      <c r="B19597" s="32">
        <v>10603</v>
      </c>
      <c r="C19597" s="33" t="s">
        <v>563</v>
      </c>
      <c r="D19597" s="33" t="s">
        <v>564</v>
      </c>
      <c r="E19597" s="34">
        <v>185</v>
      </c>
      <c r="F19597" s="35">
        <v>1.04</v>
      </c>
      <c r="G19597" s="34" t="s">
        <v>364</v>
      </c>
    </row>
    <row r="19598" spans="1:7">
      <c r="A19598" s="32">
        <v>2018</v>
      </c>
      <c r="B19598" s="32">
        <v>10633</v>
      </c>
      <c r="C19598" s="33" t="s">
        <v>563</v>
      </c>
      <c r="D19598" s="33" t="s">
        <v>564</v>
      </c>
      <c r="E19598" s="34">
        <v>1604688</v>
      </c>
      <c r="F19598" s="35">
        <v>1.0760000000000001</v>
      </c>
      <c r="G19598" s="34" t="s">
        <v>364</v>
      </c>
    </row>
    <row r="19599" spans="1:7">
      <c r="A19599" s="32">
        <v>2018</v>
      </c>
      <c r="B19599" s="32">
        <v>10641</v>
      </c>
      <c r="C19599" s="33" t="s">
        <v>365</v>
      </c>
      <c r="D19599" s="33" t="s">
        <v>354</v>
      </c>
      <c r="E19599" s="34">
        <v>39009</v>
      </c>
      <c r="F19599" s="35">
        <v>7</v>
      </c>
      <c r="G19599" s="34" t="s">
        <v>364</v>
      </c>
    </row>
    <row r="19600" spans="1:7">
      <c r="A19600" s="32">
        <v>2018</v>
      </c>
      <c r="B19600" s="32">
        <v>10641</v>
      </c>
      <c r="C19600" s="33" t="s">
        <v>563</v>
      </c>
      <c r="D19600" s="33" t="s">
        <v>564</v>
      </c>
      <c r="E19600" s="34">
        <v>1268</v>
      </c>
      <c r="F19600" s="35">
        <v>1</v>
      </c>
      <c r="G19600" s="34" t="s">
        <v>364</v>
      </c>
    </row>
    <row r="19601" spans="1:7">
      <c r="A19601" s="32">
        <v>2018</v>
      </c>
      <c r="B19601" s="32">
        <v>10671</v>
      </c>
      <c r="C19601" s="33" t="s">
        <v>353</v>
      </c>
      <c r="D19601" s="33" t="s">
        <v>354</v>
      </c>
      <c r="E19601" s="34">
        <v>27424</v>
      </c>
      <c r="F19601" s="35">
        <v>20.52</v>
      </c>
      <c r="G19601" s="34" t="s">
        <v>364</v>
      </c>
    </row>
    <row r="19602" spans="1:7">
      <c r="A19602" s="32">
        <v>2018</v>
      </c>
      <c r="B19602" s="32">
        <v>10671</v>
      </c>
      <c r="C19602" s="33" t="s">
        <v>353</v>
      </c>
      <c r="D19602" s="33" t="s">
        <v>354</v>
      </c>
      <c r="E19602" s="34">
        <v>743</v>
      </c>
      <c r="F19602" s="35">
        <v>13.42</v>
      </c>
      <c r="G19602" s="34" t="s">
        <v>364</v>
      </c>
    </row>
    <row r="19603" spans="1:7">
      <c r="A19603" s="32">
        <v>2018</v>
      </c>
      <c r="B19603" s="32">
        <v>10671</v>
      </c>
      <c r="C19603" s="33" t="s">
        <v>353</v>
      </c>
      <c r="D19603" s="33" t="s">
        <v>354</v>
      </c>
      <c r="E19603" s="34">
        <v>16537</v>
      </c>
      <c r="F19603" s="35">
        <v>17.57</v>
      </c>
      <c r="G19603" s="34" t="s">
        <v>364</v>
      </c>
    </row>
    <row r="19604" spans="1:7">
      <c r="A19604" s="32">
        <v>2018</v>
      </c>
      <c r="B19604" s="32">
        <v>10671</v>
      </c>
      <c r="C19604" s="33" t="s">
        <v>363</v>
      </c>
      <c r="D19604" s="33" t="s">
        <v>354</v>
      </c>
      <c r="E19604" s="34">
        <v>70667</v>
      </c>
      <c r="F19604" s="35">
        <v>17</v>
      </c>
      <c r="G19604" s="34" t="s">
        <v>364</v>
      </c>
    </row>
    <row r="19605" spans="1:7">
      <c r="A19605" s="32">
        <v>2018</v>
      </c>
      <c r="B19605" s="32">
        <v>10673</v>
      </c>
      <c r="C19605" s="33" t="s">
        <v>363</v>
      </c>
      <c r="D19605" s="33" t="s">
        <v>354</v>
      </c>
      <c r="E19605" s="34">
        <v>63101</v>
      </c>
      <c r="F19605" s="35">
        <v>19.448</v>
      </c>
      <c r="G19605" s="34" t="s">
        <v>364</v>
      </c>
    </row>
    <row r="19606" spans="1:7">
      <c r="A19606" s="32">
        <v>2018</v>
      </c>
      <c r="B19606" s="32">
        <v>10678</v>
      </c>
      <c r="C19606" s="33" t="s">
        <v>353</v>
      </c>
      <c r="D19606" s="33" t="s">
        <v>354</v>
      </c>
      <c r="E19606" s="34">
        <v>28770</v>
      </c>
      <c r="F19606" s="35">
        <v>22.18</v>
      </c>
      <c r="G19606" s="34" t="s">
        <v>364</v>
      </c>
    </row>
    <row r="19607" spans="1:7">
      <c r="A19607" s="32">
        <v>2018</v>
      </c>
      <c r="B19607" s="32">
        <v>10678</v>
      </c>
      <c r="C19607" s="33" t="s">
        <v>353</v>
      </c>
      <c r="D19607" s="33" t="s">
        <v>354</v>
      </c>
      <c r="E19607" s="34">
        <v>23056</v>
      </c>
      <c r="F19607" s="35">
        <v>21.99</v>
      </c>
      <c r="G19607" s="34" t="s">
        <v>364</v>
      </c>
    </row>
    <row r="19608" spans="1:7">
      <c r="A19608" s="32">
        <v>2018</v>
      </c>
      <c r="B19608" s="32">
        <v>10678</v>
      </c>
      <c r="C19608" s="33" t="s">
        <v>353</v>
      </c>
      <c r="D19608" s="33" t="s">
        <v>354</v>
      </c>
      <c r="E19608" s="34">
        <v>5249</v>
      </c>
      <c r="F19608" s="35">
        <v>22.51</v>
      </c>
      <c r="G19608" s="34" t="s">
        <v>364</v>
      </c>
    </row>
    <row r="19609" spans="1:7">
      <c r="A19609" s="32">
        <v>2018</v>
      </c>
      <c r="B19609" s="32">
        <v>10682</v>
      </c>
      <c r="C19609" s="33" t="s">
        <v>563</v>
      </c>
      <c r="D19609" s="33" t="s">
        <v>564</v>
      </c>
      <c r="E19609" s="34">
        <v>322103</v>
      </c>
      <c r="F19609" s="35">
        <v>1.107</v>
      </c>
      <c r="G19609" s="34" t="s">
        <v>364</v>
      </c>
    </row>
    <row r="19610" spans="1:7">
      <c r="A19610" s="32">
        <v>2018</v>
      </c>
      <c r="B19610" s="32">
        <v>10684</v>
      </c>
      <c r="C19610" s="33" t="s">
        <v>353</v>
      </c>
      <c r="D19610" s="33" t="s">
        <v>354</v>
      </c>
      <c r="E19610" s="34">
        <v>54678</v>
      </c>
      <c r="F19610" s="35">
        <v>22.916</v>
      </c>
      <c r="G19610" s="34" t="s">
        <v>364</v>
      </c>
    </row>
    <row r="19611" spans="1:7">
      <c r="A19611" s="32">
        <v>2018</v>
      </c>
      <c r="B19611" s="32">
        <v>10684</v>
      </c>
      <c r="C19611" s="33" t="s">
        <v>563</v>
      </c>
      <c r="D19611" s="33" t="s">
        <v>564</v>
      </c>
      <c r="E19611" s="34">
        <v>90809</v>
      </c>
      <c r="F19611" s="35">
        <v>1.02</v>
      </c>
      <c r="G19611" s="34" t="s">
        <v>364</v>
      </c>
    </row>
    <row r="19612" spans="1:7">
      <c r="A19612" s="32">
        <v>2018</v>
      </c>
      <c r="B19612" s="32">
        <v>10692</v>
      </c>
      <c r="C19612" s="33" t="s">
        <v>563</v>
      </c>
      <c r="D19612" s="33" t="s">
        <v>564</v>
      </c>
      <c r="E19612" s="34">
        <v>1347264</v>
      </c>
      <c r="F19612" s="35">
        <v>1.026</v>
      </c>
      <c r="G19612" s="34" t="s">
        <v>364</v>
      </c>
    </row>
    <row r="19613" spans="1:7">
      <c r="A19613" s="32">
        <v>2018</v>
      </c>
      <c r="B19613" s="32">
        <v>10692</v>
      </c>
      <c r="C19613" s="33" t="s">
        <v>563</v>
      </c>
      <c r="D19613" s="33" t="s">
        <v>564</v>
      </c>
      <c r="E19613" s="34">
        <v>1147332</v>
      </c>
      <c r="F19613" s="35">
        <v>1.026</v>
      </c>
      <c r="G19613" s="34" t="s">
        <v>364</v>
      </c>
    </row>
    <row r="19614" spans="1:7">
      <c r="A19614" s="32">
        <v>2018</v>
      </c>
      <c r="B19614" s="32">
        <v>10692</v>
      </c>
      <c r="C19614" s="33" t="s">
        <v>563</v>
      </c>
      <c r="D19614" s="33" t="s">
        <v>564</v>
      </c>
      <c r="E19614" s="34">
        <v>553564</v>
      </c>
      <c r="F19614" s="35">
        <v>1.026</v>
      </c>
      <c r="G19614" s="34" t="s">
        <v>364</v>
      </c>
    </row>
    <row r="19615" spans="1:7">
      <c r="A19615" s="32">
        <v>2018</v>
      </c>
      <c r="B19615" s="32">
        <v>10725</v>
      </c>
      <c r="C19615" s="33" t="s">
        <v>563</v>
      </c>
      <c r="D19615" s="33" t="s">
        <v>564</v>
      </c>
      <c r="E19615" s="34">
        <v>1424264</v>
      </c>
      <c r="F19615" s="35">
        <v>1.028</v>
      </c>
      <c r="G19615" s="34" t="s">
        <v>364</v>
      </c>
    </row>
    <row r="19616" spans="1:7">
      <c r="A19616" s="32">
        <v>2018</v>
      </c>
      <c r="B19616" s="32">
        <v>10726</v>
      </c>
      <c r="C19616" s="33" t="s">
        <v>563</v>
      </c>
      <c r="D19616" s="33" t="s">
        <v>564</v>
      </c>
      <c r="E19616" s="34">
        <v>285</v>
      </c>
      <c r="F19616" s="35">
        <v>1.0309999999999999</v>
      </c>
      <c r="G19616" s="34" t="s">
        <v>364</v>
      </c>
    </row>
    <row r="19617" spans="1:7">
      <c r="A19617" s="32">
        <v>2018</v>
      </c>
      <c r="B19617" s="32">
        <v>10726</v>
      </c>
      <c r="C19617" s="33" t="s">
        <v>563</v>
      </c>
      <c r="D19617" s="33" t="s">
        <v>564</v>
      </c>
      <c r="E19617" s="34">
        <v>203492</v>
      </c>
      <c r="F19617" s="35">
        <v>1.0289999999999999</v>
      </c>
      <c r="G19617" s="34" t="s">
        <v>364</v>
      </c>
    </row>
    <row r="19618" spans="1:7">
      <c r="A19618" s="32">
        <v>2018</v>
      </c>
      <c r="B19618" s="32">
        <v>10726</v>
      </c>
      <c r="C19618" s="33" t="s">
        <v>563</v>
      </c>
      <c r="D19618" s="33" t="s">
        <v>564</v>
      </c>
      <c r="E19618" s="34">
        <v>171592</v>
      </c>
      <c r="F19618" s="35">
        <v>1.0289999999999999</v>
      </c>
      <c r="G19618" s="34" t="s">
        <v>364</v>
      </c>
    </row>
    <row r="19619" spans="1:7">
      <c r="A19619" s="32">
        <v>2018</v>
      </c>
      <c r="B19619" s="32">
        <v>10726</v>
      </c>
      <c r="C19619" s="33" t="s">
        <v>563</v>
      </c>
      <c r="D19619" s="33" t="s">
        <v>564</v>
      </c>
      <c r="E19619" s="34">
        <v>90116</v>
      </c>
      <c r="F19619" s="35">
        <v>1.0269999999999999</v>
      </c>
      <c r="G19619" s="34" t="s">
        <v>364</v>
      </c>
    </row>
    <row r="19620" spans="1:7">
      <c r="A19620" s="32">
        <v>2018</v>
      </c>
      <c r="B19620" s="32">
        <v>10726</v>
      </c>
      <c r="C19620" s="33" t="s">
        <v>563</v>
      </c>
      <c r="D19620" s="33" t="s">
        <v>564</v>
      </c>
      <c r="E19620" s="34">
        <v>86352</v>
      </c>
      <c r="F19620" s="35">
        <v>1.0289999999999999</v>
      </c>
      <c r="G19620" s="34" t="s">
        <v>364</v>
      </c>
    </row>
    <row r="19621" spans="1:7">
      <c r="A19621" s="32">
        <v>2018</v>
      </c>
      <c r="B19621" s="32">
        <v>10726</v>
      </c>
      <c r="C19621" s="33" t="s">
        <v>563</v>
      </c>
      <c r="D19621" s="33" t="s">
        <v>564</v>
      </c>
      <c r="E19621" s="34">
        <v>71642</v>
      </c>
      <c r="F19621" s="35">
        <v>1.0289999999999999</v>
      </c>
      <c r="G19621" s="34" t="s">
        <v>364</v>
      </c>
    </row>
    <row r="19622" spans="1:7">
      <c r="A19622" s="32">
        <v>2018</v>
      </c>
      <c r="B19622" s="32">
        <v>10726</v>
      </c>
      <c r="C19622" s="33" t="s">
        <v>563</v>
      </c>
      <c r="D19622" s="33" t="s">
        <v>564</v>
      </c>
      <c r="E19622" s="34">
        <v>641</v>
      </c>
      <c r="F19622" s="35">
        <v>1.0269999999999999</v>
      </c>
      <c r="G19622" s="34" t="s">
        <v>364</v>
      </c>
    </row>
    <row r="19623" spans="1:7">
      <c r="A19623" s="32">
        <v>2018</v>
      </c>
      <c r="B19623" s="32">
        <v>10726</v>
      </c>
      <c r="C19623" s="33" t="s">
        <v>563</v>
      </c>
      <c r="D19623" s="33" t="s">
        <v>564</v>
      </c>
      <c r="E19623" s="34">
        <v>1342</v>
      </c>
      <c r="F19623" s="35">
        <v>1.03</v>
      </c>
      <c r="G19623" s="34" t="s">
        <v>364</v>
      </c>
    </row>
    <row r="19624" spans="1:7">
      <c r="A19624" s="32">
        <v>2018</v>
      </c>
      <c r="B19624" s="32">
        <v>10726</v>
      </c>
      <c r="C19624" s="33" t="s">
        <v>563</v>
      </c>
      <c r="D19624" s="33" t="s">
        <v>564</v>
      </c>
      <c r="E19624" s="34">
        <v>2683</v>
      </c>
      <c r="F19624" s="35">
        <v>1.0289999999999999</v>
      </c>
      <c r="G19624" s="34" t="s">
        <v>364</v>
      </c>
    </row>
    <row r="19625" spans="1:7">
      <c r="A19625" s="32">
        <v>2018</v>
      </c>
      <c r="B19625" s="32">
        <v>10726</v>
      </c>
      <c r="C19625" s="33" t="s">
        <v>563</v>
      </c>
      <c r="D19625" s="33" t="s">
        <v>564</v>
      </c>
      <c r="E19625" s="34">
        <v>3025</v>
      </c>
      <c r="F19625" s="35">
        <v>1.0289999999999999</v>
      </c>
      <c r="G19625" s="34" t="s">
        <v>364</v>
      </c>
    </row>
    <row r="19626" spans="1:7">
      <c r="A19626" s="32">
        <v>2018</v>
      </c>
      <c r="B19626" s="32">
        <v>10726</v>
      </c>
      <c r="C19626" s="33" t="s">
        <v>563</v>
      </c>
      <c r="D19626" s="33" t="s">
        <v>564</v>
      </c>
      <c r="E19626" s="34">
        <v>5612</v>
      </c>
      <c r="F19626" s="35">
        <v>1.0289999999999999</v>
      </c>
      <c r="G19626" s="34" t="s">
        <v>364</v>
      </c>
    </row>
    <row r="19627" spans="1:7">
      <c r="A19627" s="32">
        <v>2018</v>
      </c>
      <c r="B19627" s="32">
        <v>10726</v>
      </c>
      <c r="C19627" s="33" t="s">
        <v>563</v>
      </c>
      <c r="D19627" s="33" t="s">
        <v>564</v>
      </c>
      <c r="E19627" s="34">
        <v>5660</v>
      </c>
      <c r="F19627" s="35">
        <v>1.0289999999999999</v>
      </c>
      <c r="G19627" s="34" t="s">
        <v>364</v>
      </c>
    </row>
    <row r="19628" spans="1:7">
      <c r="A19628" s="32">
        <v>2018</v>
      </c>
      <c r="B19628" s="32">
        <v>10726</v>
      </c>
      <c r="C19628" s="33" t="s">
        <v>563</v>
      </c>
      <c r="D19628" s="33" t="s">
        <v>564</v>
      </c>
      <c r="E19628" s="34">
        <v>12333</v>
      </c>
      <c r="F19628" s="35">
        <v>1.0289999999999999</v>
      </c>
      <c r="G19628" s="34" t="s">
        <v>364</v>
      </c>
    </row>
    <row r="19629" spans="1:7">
      <c r="A19629" s="32">
        <v>2018</v>
      </c>
      <c r="B19629" s="32">
        <v>10726</v>
      </c>
      <c r="C19629" s="33" t="s">
        <v>563</v>
      </c>
      <c r="D19629" s="33" t="s">
        <v>564</v>
      </c>
      <c r="E19629" s="34">
        <v>12469</v>
      </c>
      <c r="F19629" s="35">
        <v>1.0289999999999999</v>
      </c>
      <c r="G19629" s="34" t="s">
        <v>364</v>
      </c>
    </row>
    <row r="19630" spans="1:7">
      <c r="A19630" s="32">
        <v>2018</v>
      </c>
      <c r="B19630" s="32">
        <v>10726</v>
      </c>
      <c r="C19630" s="33" t="s">
        <v>563</v>
      </c>
      <c r="D19630" s="33" t="s">
        <v>564</v>
      </c>
      <c r="E19630" s="34">
        <v>17994</v>
      </c>
      <c r="F19630" s="35">
        <v>1.0309999999999999</v>
      </c>
      <c r="G19630" s="34" t="s">
        <v>364</v>
      </c>
    </row>
    <row r="19631" spans="1:7">
      <c r="A19631" s="32">
        <v>2018</v>
      </c>
      <c r="B19631" s="32">
        <v>10726</v>
      </c>
      <c r="C19631" s="33" t="s">
        <v>563</v>
      </c>
      <c r="D19631" s="33" t="s">
        <v>564</v>
      </c>
      <c r="E19631" s="34">
        <v>34025</v>
      </c>
      <c r="F19631" s="35">
        <v>1.032</v>
      </c>
      <c r="G19631" s="34" t="s">
        <v>364</v>
      </c>
    </row>
    <row r="19632" spans="1:7">
      <c r="A19632" s="32">
        <v>2018</v>
      </c>
      <c r="B19632" s="32">
        <v>10726</v>
      </c>
      <c r="C19632" s="33" t="s">
        <v>563</v>
      </c>
      <c r="D19632" s="33" t="s">
        <v>564</v>
      </c>
      <c r="E19632" s="34">
        <v>35145</v>
      </c>
      <c r="F19632" s="35">
        <v>1.03</v>
      </c>
      <c r="G19632" s="34" t="s">
        <v>364</v>
      </c>
    </row>
    <row r="19633" spans="1:7">
      <c r="A19633" s="32">
        <v>2018</v>
      </c>
      <c r="B19633" s="32">
        <v>10726</v>
      </c>
      <c r="C19633" s="33" t="s">
        <v>563</v>
      </c>
      <c r="D19633" s="33" t="s">
        <v>564</v>
      </c>
      <c r="E19633" s="34">
        <v>49149</v>
      </c>
      <c r="F19633" s="35">
        <v>1.0289999999999999</v>
      </c>
      <c r="G19633" s="34" t="s">
        <v>364</v>
      </c>
    </row>
    <row r="19634" spans="1:7">
      <c r="A19634" s="32">
        <v>2018</v>
      </c>
      <c r="B19634" s="32">
        <v>10726</v>
      </c>
      <c r="C19634" s="33" t="s">
        <v>563</v>
      </c>
      <c r="D19634" s="33" t="s">
        <v>564</v>
      </c>
      <c r="E19634" s="34">
        <v>65573</v>
      </c>
      <c r="F19634" s="35">
        <v>1.03</v>
      </c>
      <c r="G19634" s="34" t="s">
        <v>364</v>
      </c>
    </row>
    <row r="19635" spans="1:7">
      <c r="A19635" s="32">
        <v>2018</v>
      </c>
      <c r="B19635" s="32">
        <v>10743</v>
      </c>
      <c r="C19635" s="33" t="s">
        <v>563</v>
      </c>
      <c r="D19635" s="33" t="s">
        <v>564</v>
      </c>
      <c r="E19635" s="34">
        <v>169</v>
      </c>
      <c r="F19635" s="35">
        <v>1.077</v>
      </c>
      <c r="G19635" s="34" t="s">
        <v>364</v>
      </c>
    </row>
    <row r="19636" spans="1:7">
      <c r="A19636" s="32">
        <v>2018</v>
      </c>
      <c r="B19636" s="32">
        <v>10743</v>
      </c>
      <c r="C19636" s="33" t="s">
        <v>365</v>
      </c>
      <c r="D19636" s="33" t="s">
        <v>354</v>
      </c>
      <c r="E19636" s="34">
        <v>35299</v>
      </c>
      <c r="F19636" s="35">
        <v>15.208</v>
      </c>
      <c r="G19636" s="34" t="s">
        <v>364</v>
      </c>
    </row>
    <row r="19637" spans="1:7">
      <c r="A19637" s="32">
        <v>2018</v>
      </c>
      <c r="B19637" s="32">
        <v>10745</v>
      </c>
      <c r="C19637" s="33" t="s">
        <v>563</v>
      </c>
      <c r="D19637" s="33" t="s">
        <v>564</v>
      </c>
      <c r="E19637" s="34">
        <v>5750391</v>
      </c>
      <c r="F19637" s="35">
        <v>1.038</v>
      </c>
      <c r="G19637" s="34" t="s">
        <v>364</v>
      </c>
    </row>
    <row r="19638" spans="1:7">
      <c r="A19638" s="32">
        <v>2018</v>
      </c>
      <c r="B19638" s="32">
        <v>10761</v>
      </c>
      <c r="C19638" s="33" t="s">
        <v>563</v>
      </c>
      <c r="D19638" s="33" t="s">
        <v>564</v>
      </c>
      <c r="E19638" s="34">
        <v>889954</v>
      </c>
      <c r="F19638" s="35">
        <v>1.042</v>
      </c>
      <c r="G19638" s="34">
        <v>267.3</v>
      </c>
    </row>
    <row r="19639" spans="1:7">
      <c r="A19639" s="32">
        <v>2018</v>
      </c>
      <c r="B19639" s="32">
        <v>10789</v>
      </c>
      <c r="C19639" s="33" t="s">
        <v>563</v>
      </c>
      <c r="D19639" s="33" t="s">
        <v>564</v>
      </c>
      <c r="E19639" s="34">
        <v>1197201</v>
      </c>
      <c r="F19639" s="35">
        <v>0.92800000000000005</v>
      </c>
      <c r="G19639" s="34" t="s">
        <v>364</v>
      </c>
    </row>
    <row r="19640" spans="1:7">
      <c r="A19640" s="32">
        <v>2018</v>
      </c>
      <c r="B19640" s="32">
        <v>10789</v>
      </c>
      <c r="C19640" s="33" t="s">
        <v>563</v>
      </c>
      <c r="D19640" s="33" t="s">
        <v>564</v>
      </c>
      <c r="E19640" s="34">
        <v>1448670</v>
      </c>
      <c r="F19640" s="35">
        <v>0.92800000000000005</v>
      </c>
      <c r="G19640" s="34" t="s">
        <v>364</v>
      </c>
    </row>
    <row r="19641" spans="1:7">
      <c r="A19641" s="32">
        <v>2018</v>
      </c>
      <c r="B19641" s="32">
        <v>10849</v>
      </c>
      <c r="C19641" s="33" t="s">
        <v>363</v>
      </c>
      <c r="D19641" s="33" t="s">
        <v>354</v>
      </c>
      <c r="E19641" s="34">
        <v>59752</v>
      </c>
      <c r="F19641" s="35">
        <v>17.739999999999998</v>
      </c>
      <c r="G19641" s="34" t="s">
        <v>364</v>
      </c>
    </row>
    <row r="19642" spans="1:7">
      <c r="A19642" s="32">
        <v>2018</v>
      </c>
      <c r="B19642" s="32">
        <v>10849</v>
      </c>
      <c r="C19642" s="33" t="s">
        <v>563</v>
      </c>
      <c r="D19642" s="33" t="s">
        <v>564</v>
      </c>
      <c r="E19642" s="34">
        <v>13324</v>
      </c>
      <c r="F19642" s="35">
        <v>1.0680000000000001</v>
      </c>
      <c r="G19642" s="34" t="s">
        <v>364</v>
      </c>
    </row>
    <row r="19643" spans="1:7">
      <c r="A19643" s="32">
        <v>2018</v>
      </c>
      <c r="B19643" s="32">
        <v>10860</v>
      </c>
      <c r="C19643" s="33" t="s">
        <v>363</v>
      </c>
      <c r="D19643" s="33" t="s">
        <v>354</v>
      </c>
      <c r="E19643" s="34">
        <v>87261</v>
      </c>
      <c r="F19643" s="35">
        <v>17.5</v>
      </c>
      <c r="G19643" s="34" t="s">
        <v>364</v>
      </c>
    </row>
    <row r="19644" spans="1:7">
      <c r="A19644" s="32">
        <v>2018</v>
      </c>
      <c r="B19644" s="32">
        <v>10864</v>
      </c>
      <c r="C19644" s="33" t="s">
        <v>353</v>
      </c>
      <c r="D19644" s="33" t="s">
        <v>354</v>
      </c>
      <c r="E19644" s="34">
        <v>16434</v>
      </c>
      <c r="F19644" s="35">
        <v>22.2</v>
      </c>
      <c r="G19644" s="34" t="s">
        <v>364</v>
      </c>
    </row>
    <row r="19645" spans="1:7">
      <c r="A19645" s="32">
        <v>2018</v>
      </c>
      <c r="B19645" s="32">
        <v>10864</v>
      </c>
      <c r="C19645" s="33" t="s">
        <v>353</v>
      </c>
      <c r="D19645" s="33" t="s">
        <v>354</v>
      </c>
      <c r="E19645" s="34">
        <v>32811</v>
      </c>
      <c r="F19645" s="35">
        <v>22.2</v>
      </c>
      <c r="G19645" s="34" t="s">
        <v>364</v>
      </c>
    </row>
    <row r="19646" spans="1:7">
      <c r="A19646" s="32">
        <v>2018</v>
      </c>
      <c r="B19646" s="32">
        <v>10864</v>
      </c>
      <c r="C19646" s="33" t="s">
        <v>363</v>
      </c>
      <c r="D19646" s="33" t="s">
        <v>354</v>
      </c>
      <c r="E19646" s="34">
        <v>64033</v>
      </c>
      <c r="F19646" s="35">
        <v>17.5</v>
      </c>
      <c r="G19646" s="34" t="s">
        <v>364</v>
      </c>
    </row>
    <row r="19647" spans="1:7">
      <c r="A19647" s="32">
        <v>2018</v>
      </c>
      <c r="B19647" s="32">
        <v>10864</v>
      </c>
      <c r="C19647" s="33" t="s">
        <v>563</v>
      </c>
      <c r="D19647" s="33" t="s">
        <v>564</v>
      </c>
      <c r="E19647" s="34">
        <v>274510</v>
      </c>
      <c r="F19647" s="35">
        <v>1</v>
      </c>
      <c r="G19647" s="34" t="s">
        <v>364</v>
      </c>
    </row>
    <row r="19648" spans="1:7">
      <c r="A19648" s="32">
        <v>2018</v>
      </c>
      <c r="B19648" s="32">
        <v>10865</v>
      </c>
      <c r="C19648" s="33" t="s">
        <v>353</v>
      </c>
      <c r="D19648" s="33" t="s">
        <v>354</v>
      </c>
      <c r="E19648" s="34">
        <v>4358</v>
      </c>
      <c r="F19648" s="35">
        <v>21.7</v>
      </c>
      <c r="G19648" s="34" t="s">
        <v>364</v>
      </c>
    </row>
    <row r="19649" spans="1:7">
      <c r="A19649" s="32">
        <v>2018</v>
      </c>
      <c r="B19649" s="32">
        <v>10865</v>
      </c>
      <c r="C19649" s="33" t="s">
        <v>353</v>
      </c>
      <c r="D19649" s="33" t="s">
        <v>354</v>
      </c>
      <c r="E19649" s="34">
        <v>12029</v>
      </c>
      <c r="F19649" s="35">
        <v>21.7</v>
      </c>
      <c r="G19649" s="34" t="s">
        <v>364</v>
      </c>
    </row>
    <row r="19650" spans="1:7">
      <c r="A19650" s="32">
        <v>2018</v>
      </c>
      <c r="B19650" s="32">
        <v>10865</v>
      </c>
      <c r="C19650" s="33" t="s">
        <v>353</v>
      </c>
      <c r="D19650" s="33" t="s">
        <v>354</v>
      </c>
      <c r="E19650" s="34">
        <v>100040</v>
      </c>
      <c r="F19650" s="35">
        <v>21.7</v>
      </c>
      <c r="G19650" s="34" t="s">
        <v>364</v>
      </c>
    </row>
    <row r="19651" spans="1:7">
      <c r="A19651" s="32">
        <v>2018</v>
      </c>
      <c r="B19651" s="32">
        <v>10865</v>
      </c>
      <c r="C19651" s="33" t="s">
        <v>363</v>
      </c>
      <c r="D19651" s="33" t="s">
        <v>354</v>
      </c>
      <c r="E19651" s="34">
        <v>32393</v>
      </c>
      <c r="F19651" s="35">
        <v>17.5</v>
      </c>
      <c r="G19651" s="34" t="s">
        <v>364</v>
      </c>
    </row>
    <row r="19652" spans="1:7">
      <c r="A19652" s="32">
        <v>2018</v>
      </c>
      <c r="B19652" s="32">
        <v>10865</v>
      </c>
      <c r="C19652" s="33" t="s">
        <v>563</v>
      </c>
      <c r="D19652" s="33" t="s">
        <v>564</v>
      </c>
      <c r="E19652" s="34">
        <v>5750</v>
      </c>
      <c r="F19652" s="35">
        <v>1</v>
      </c>
      <c r="G19652" s="34" t="s">
        <v>364</v>
      </c>
    </row>
    <row r="19653" spans="1:7">
      <c r="A19653" s="32">
        <v>2018</v>
      </c>
      <c r="B19653" s="32">
        <v>10867</v>
      </c>
      <c r="C19653" s="33" t="s">
        <v>353</v>
      </c>
      <c r="D19653" s="33" t="s">
        <v>354</v>
      </c>
      <c r="E19653" s="34">
        <v>21203</v>
      </c>
      <c r="F19653" s="35">
        <v>21.16</v>
      </c>
      <c r="G19653" s="34" t="s">
        <v>364</v>
      </c>
    </row>
    <row r="19654" spans="1:7">
      <c r="A19654" s="32">
        <v>2018</v>
      </c>
      <c r="B19654" s="32">
        <v>50006</v>
      </c>
      <c r="C19654" s="33" t="s">
        <v>563</v>
      </c>
      <c r="D19654" s="33" t="s">
        <v>564</v>
      </c>
      <c r="E19654" s="34">
        <v>81818</v>
      </c>
      <c r="F19654" s="35">
        <v>1.0349999999999999</v>
      </c>
      <c r="G19654" s="34" t="s">
        <v>364</v>
      </c>
    </row>
    <row r="19655" spans="1:7">
      <c r="A19655" s="32">
        <v>2018</v>
      </c>
      <c r="B19655" s="32">
        <v>50006</v>
      </c>
      <c r="C19655" s="33" t="s">
        <v>563</v>
      </c>
      <c r="D19655" s="33" t="s">
        <v>564</v>
      </c>
      <c r="E19655" s="34">
        <v>3714681</v>
      </c>
      <c r="F19655" s="35">
        <v>1.0349999999999999</v>
      </c>
      <c r="G19655" s="34" t="s">
        <v>364</v>
      </c>
    </row>
    <row r="19656" spans="1:7">
      <c r="A19656" s="32">
        <v>2018</v>
      </c>
      <c r="B19656" s="32">
        <v>50006</v>
      </c>
      <c r="C19656" s="33" t="s">
        <v>563</v>
      </c>
      <c r="D19656" s="33" t="s">
        <v>564</v>
      </c>
      <c r="E19656" s="34">
        <v>1085218</v>
      </c>
      <c r="F19656" s="35">
        <v>1.0349999999999999</v>
      </c>
      <c r="G19656" s="34" t="s">
        <v>364</v>
      </c>
    </row>
    <row r="19657" spans="1:7">
      <c r="A19657" s="32">
        <v>2018</v>
      </c>
      <c r="B19657" s="32">
        <v>50039</v>
      </c>
      <c r="C19657" s="33" t="s">
        <v>565</v>
      </c>
      <c r="D19657" s="33" t="s">
        <v>566</v>
      </c>
      <c r="E19657" s="34">
        <v>536</v>
      </c>
      <c r="F19657" s="35">
        <v>5.8259999999999996</v>
      </c>
      <c r="G19657" s="34" t="s">
        <v>364</v>
      </c>
    </row>
    <row r="19658" spans="1:7">
      <c r="A19658" s="32">
        <v>2018</v>
      </c>
      <c r="B19658" s="32">
        <v>50039</v>
      </c>
      <c r="C19658" s="33" t="s">
        <v>365</v>
      </c>
      <c r="D19658" s="33" t="s">
        <v>354</v>
      </c>
      <c r="E19658" s="34">
        <v>78</v>
      </c>
      <c r="F19658" s="35">
        <v>8</v>
      </c>
      <c r="G19658" s="34" t="s">
        <v>364</v>
      </c>
    </row>
    <row r="19659" spans="1:7">
      <c r="A19659" s="32">
        <v>2018</v>
      </c>
      <c r="B19659" s="32">
        <v>50039</v>
      </c>
      <c r="C19659" s="33" t="s">
        <v>365</v>
      </c>
      <c r="D19659" s="33" t="s">
        <v>354</v>
      </c>
      <c r="E19659" s="34">
        <v>127</v>
      </c>
      <c r="F19659" s="35">
        <v>8.5</v>
      </c>
      <c r="G19659" s="34" t="s">
        <v>364</v>
      </c>
    </row>
    <row r="19660" spans="1:7">
      <c r="A19660" s="32">
        <v>2018</v>
      </c>
      <c r="B19660" s="32">
        <v>50043</v>
      </c>
      <c r="C19660" s="33" t="s">
        <v>563</v>
      </c>
      <c r="D19660" s="33" t="s">
        <v>564</v>
      </c>
      <c r="E19660" s="34">
        <v>1650484</v>
      </c>
      <c r="F19660" s="35">
        <v>1.03</v>
      </c>
      <c r="G19660" s="34" t="s">
        <v>364</v>
      </c>
    </row>
    <row r="19661" spans="1:7">
      <c r="A19661" s="32">
        <v>2018</v>
      </c>
      <c r="B19661" s="32">
        <v>50109</v>
      </c>
      <c r="C19661" s="33" t="s">
        <v>563</v>
      </c>
      <c r="D19661" s="33" t="s">
        <v>564</v>
      </c>
      <c r="E19661" s="34">
        <v>733255</v>
      </c>
      <c r="F19661" s="35">
        <v>1.028</v>
      </c>
      <c r="G19661" s="34" t="s">
        <v>364</v>
      </c>
    </row>
    <row r="19662" spans="1:7">
      <c r="A19662" s="32">
        <v>2018</v>
      </c>
      <c r="B19662" s="32">
        <v>50134</v>
      </c>
      <c r="C19662" s="33" t="s">
        <v>563</v>
      </c>
      <c r="D19662" s="33" t="s">
        <v>564</v>
      </c>
      <c r="E19662" s="34">
        <v>1533296</v>
      </c>
      <c r="F19662" s="35">
        <v>1.03</v>
      </c>
      <c r="G19662" s="34" t="s">
        <v>364</v>
      </c>
    </row>
    <row r="19663" spans="1:7">
      <c r="A19663" s="32">
        <v>2018</v>
      </c>
      <c r="B19663" s="32">
        <v>50152</v>
      </c>
      <c r="C19663" s="33" t="s">
        <v>563</v>
      </c>
      <c r="D19663" s="33" t="s">
        <v>564</v>
      </c>
      <c r="E19663" s="34">
        <v>2117631</v>
      </c>
      <c r="F19663" s="35">
        <v>1.04</v>
      </c>
      <c r="G19663" s="34" t="s">
        <v>364</v>
      </c>
    </row>
    <row r="19664" spans="1:7">
      <c r="A19664" s="32">
        <v>2018</v>
      </c>
      <c r="B19664" s="32">
        <v>50216</v>
      </c>
      <c r="C19664" s="33" t="s">
        <v>563</v>
      </c>
      <c r="D19664" s="33" t="s">
        <v>564</v>
      </c>
      <c r="E19664" s="34">
        <v>2308761</v>
      </c>
      <c r="F19664" s="35">
        <v>1.032</v>
      </c>
      <c r="G19664" s="34" t="s">
        <v>364</v>
      </c>
    </row>
    <row r="19665" spans="1:7">
      <c r="A19665" s="32">
        <v>2018</v>
      </c>
      <c r="B19665" s="32">
        <v>50243</v>
      </c>
      <c r="C19665" s="33" t="s">
        <v>563</v>
      </c>
      <c r="D19665" s="33" t="s">
        <v>564</v>
      </c>
      <c r="E19665" s="34">
        <v>7717</v>
      </c>
      <c r="F19665" s="35">
        <v>1.026</v>
      </c>
      <c r="G19665" s="34" t="s">
        <v>364</v>
      </c>
    </row>
    <row r="19666" spans="1:7">
      <c r="A19666" s="32">
        <v>2018</v>
      </c>
      <c r="B19666" s="32">
        <v>50244</v>
      </c>
      <c r="C19666" s="33" t="s">
        <v>353</v>
      </c>
      <c r="D19666" s="33" t="s">
        <v>354</v>
      </c>
      <c r="E19666" s="34">
        <v>4655</v>
      </c>
      <c r="F19666" s="35">
        <v>27.802</v>
      </c>
      <c r="G19666" s="34" t="s">
        <v>364</v>
      </c>
    </row>
    <row r="19667" spans="1:7">
      <c r="A19667" s="32">
        <v>2018</v>
      </c>
      <c r="B19667" s="32">
        <v>50244</v>
      </c>
      <c r="C19667" s="33" t="s">
        <v>353</v>
      </c>
      <c r="D19667" s="33" t="s">
        <v>354</v>
      </c>
      <c r="E19667" s="34">
        <v>4906</v>
      </c>
      <c r="F19667" s="35">
        <v>27.731999999999999</v>
      </c>
      <c r="G19667" s="34" t="s">
        <v>364</v>
      </c>
    </row>
    <row r="19668" spans="1:7">
      <c r="A19668" s="32">
        <v>2018</v>
      </c>
      <c r="B19668" s="32">
        <v>50244</v>
      </c>
      <c r="C19668" s="33" t="s">
        <v>353</v>
      </c>
      <c r="D19668" s="33" t="s">
        <v>354</v>
      </c>
      <c r="E19668" s="34">
        <v>8348</v>
      </c>
      <c r="F19668" s="35">
        <v>27.867999999999999</v>
      </c>
      <c r="G19668" s="34" t="s">
        <v>364</v>
      </c>
    </row>
    <row r="19669" spans="1:7">
      <c r="A19669" s="32">
        <v>2018</v>
      </c>
      <c r="B19669" s="32">
        <v>50244</v>
      </c>
      <c r="C19669" s="33" t="s">
        <v>563</v>
      </c>
      <c r="D19669" s="33" t="s">
        <v>564</v>
      </c>
      <c r="E19669" s="34">
        <v>212826</v>
      </c>
      <c r="F19669" s="35">
        <v>1.032</v>
      </c>
      <c r="G19669" s="34" t="s">
        <v>364</v>
      </c>
    </row>
    <row r="19670" spans="1:7">
      <c r="A19670" s="32">
        <v>2018</v>
      </c>
      <c r="B19670" s="32">
        <v>50244</v>
      </c>
      <c r="C19670" s="33" t="s">
        <v>567</v>
      </c>
      <c r="D19670" s="33" t="s">
        <v>566</v>
      </c>
      <c r="E19670" s="34">
        <v>3142</v>
      </c>
      <c r="F19670" s="35">
        <v>6.62</v>
      </c>
      <c r="G19670" s="34" t="s">
        <v>364</v>
      </c>
    </row>
    <row r="19671" spans="1:7">
      <c r="A19671" s="32">
        <v>2018</v>
      </c>
      <c r="B19671" s="32">
        <v>50282</v>
      </c>
      <c r="C19671" s="33" t="s">
        <v>353</v>
      </c>
      <c r="D19671" s="33" t="s">
        <v>354</v>
      </c>
      <c r="E19671" s="34">
        <v>2060</v>
      </c>
      <c r="F19671" s="35">
        <v>21.91</v>
      </c>
      <c r="G19671" s="34" t="s">
        <v>364</v>
      </c>
    </row>
    <row r="19672" spans="1:7">
      <c r="A19672" s="32">
        <v>2018</v>
      </c>
      <c r="B19672" s="32">
        <v>50282</v>
      </c>
      <c r="C19672" s="33" t="s">
        <v>353</v>
      </c>
      <c r="D19672" s="33" t="s">
        <v>354</v>
      </c>
      <c r="E19672" s="34">
        <v>7152</v>
      </c>
      <c r="F19672" s="35">
        <v>21.41</v>
      </c>
      <c r="G19672" s="34" t="s">
        <v>364</v>
      </c>
    </row>
    <row r="19673" spans="1:7">
      <c r="A19673" s="32">
        <v>2018</v>
      </c>
      <c r="B19673" s="32">
        <v>50282</v>
      </c>
      <c r="C19673" s="33" t="s">
        <v>563</v>
      </c>
      <c r="D19673" s="33" t="s">
        <v>564</v>
      </c>
      <c r="E19673" s="34">
        <v>236655</v>
      </c>
      <c r="F19673" s="35">
        <v>1</v>
      </c>
      <c r="G19673" s="34" t="s">
        <v>364</v>
      </c>
    </row>
    <row r="19674" spans="1:7">
      <c r="A19674" s="32">
        <v>2018</v>
      </c>
      <c r="B19674" s="32">
        <v>50282</v>
      </c>
      <c r="C19674" s="33" t="s">
        <v>353</v>
      </c>
      <c r="D19674" s="33" t="s">
        <v>354</v>
      </c>
      <c r="E19674" s="34">
        <v>2808</v>
      </c>
      <c r="F19674" s="35">
        <v>21.68</v>
      </c>
      <c r="G19674" s="34" t="s">
        <v>364</v>
      </c>
    </row>
    <row r="19675" spans="1:7">
      <c r="A19675" s="32">
        <v>2018</v>
      </c>
      <c r="B19675" s="32">
        <v>50292</v>
      </c>
      <c r="C19675" s="33" t="s">
        <v>563</v>
      </c>
      <c r="D19675" s="33" t="s">
        <v>564</v>
      </c>
      <c r="E19675" s="34">
        <v>446389</v>
      </c>
      <c r="F19675" s="35">
        <v>1.0289999999999999</v>
      </c>
      <c r="G19675" s="34" t="s">
        <v>364</v>
      </c>
    </row>
    <row r="19676" spans="1:7">
      <c r="A19676" s="32">
        <v>2018</v>
      </c>
      <c r="B19676" s="32">
        <v>50296</v>
      </c>
      <c r="C19676" s="33" t="s">
        <v>565</v>
      </c>
      <c r="D19676" s="33" t="s">
        <v>566</v>
      </c>
      <c r="E19676" s="34">
        <v>1</v>
      </c>
      <c r="F19676" s="35">
        <v>5.8</v>
      </c>
      <c r="G19676" s="34" t="s">
        <v>364</v>
      </c>
    </row>
    <row r="19677" spans="1:7">
      <c r="A19677" s="32">
        <v>2018</v>
      </c>
      <c r="B19677" s="32">
        <v>50296</v>
      </c>
      <c r="C19677" s="33" t="s">
        <v>563</v>
      </c>
      <c r="D19677" s="33" t="s">
        <v>564</v>
      </c>
      <c r="E19677" s="34">
        <v>323684</v>
      </c>
      <c r="F19677" s="35">
        <v>1.02</v>
      </c>
      <c r="G19677" s="34" t="s">
        <v>364</v>
      </c>
    </row>
    <row r="19678" spans="1:7">
      <c r="A19678" s="32">
        <v>2018</v>
      </c>
      <c r="B19678" s="32">
        <v>50397</v>
      </c>
      <c r="C19678" s="33" t="s">
        <v>563</v>
      </c>
      <c r="D19678" s="33" t="s">
        <v>564</v>
      </c>
      <c r="E19678" s="34">
        <v>244530</v>
      </c>
      <c r="F19678" s="35">
        <v>1.03</v>
      </c>
      <c r="G19678" s="34" t="s">
        <v>364</v>
      </c>
    </row>
    <row r="19679" spans="1:7">
      <c r="A19679" s="32">
        <v>2018</v>
      </c>
      <c r="B19679" s="32">
        <v>50397</v>
      </c>
      <c r="C19679" s="33" t="s">
        <v>567</v>
      </c>
      <c r="D19679" s="33" t="s">
        <v>566</v>
      </c>
      <c r="E19679" s="34">
        <v>1702</v>
      </c>
      <c r="F19679" s="35">
        <v>6.3</v>
      </c>
      <c r="G19679" s="34" t="s">
        <v>364</v>
      </c>
    </row>
    <row r="19680" spans="1:7">
      <c r="A19680" s="32">
        <v>2018</v>
      </c>
      <c r="B19680" s="32">
        <v>50397</v>
      </c>
      <c r="C19680" s="33" t="s">
        <v>567</v>
      </c>
      <c r="D19680" s="33" t="s">
        <v>566</v>
      </c>
      <c r="E19680" s="34">
        <v>5107</v>
      </c>
      <c r="F19680" s="35">
        <v>6.3</v>
      </c>
      <c r="G19680" s="34" t="s">
        <v>364</v>
      </c>
    </row>
    <row r="19681" spans="1:7">
      <c r="A19681" s="32">
        <v>2018</v>
      </c>
      <c r="B19681" s="32">
        <v>50398</v>
      </c>
      <c r="C19681" s="33" t="s">
        <v>563</v>
      </c>
      <c r="D19681" s="33" t="s">
        <v>564</v>
      </c>
      <c r="E19681" s="34">
        <v>479122</v>
      </c>
      <c r="F19681" s="35">
        <v>1.0249999999999999</v>
      </c>
      <c r="G19681" s="34" t="s">
        <v>364</v>
      </c>
    </row>
    <row r="19682" spans="1:7">
      <c r="A19682" s="32">
        <v>2018</v>
      </c>
      <c r="B19682" s="32">
        <v>50481</v>
      </c>
      <c r="C19682" s="33" t="s">
        <v>353</v>
      </c>
      <c r="D19682" s="33" t="s">
        <v>354</v>
      </c>
      <c r="E19682" s="34">
        <v>13313</v>
      </c>
      <c r="F19682" s="35">
        <v>25.67</v>
      </c>
      <c r="G19682" s="34" t="s">
        <v>364</v>
      </c>
    </row>
    <row r="19683" spans="1:7">
      <c r="A19683" s="32">
        <v>2018</v>
      </c>
      <c r="B19683" s="32">
        <v>50481</v>
      </c>
      <c r="C19683" s="33" t="s">
        <v>353</v>
      </c>
      <c r="D19683" s="33" t="s">
        <v>354</v>
      </c>
      <c r="E19683" s="34">
        <v>19840</v>
      </c>
      <c r="F19683" s="35">
        <v>26.26</v>
      </c>
      <c r="G19683" s="34" t="s">
        <v>364</v>
      </c>
    </row>
    <row r="19684" spans="1:7">
      <c r="A19684" s="32">
        <v>2018</v>
      </c>
      <c r="B19684" s="32">
        <v>50481</v>
      </c>
      <c r="C19684" s="33" t="s">
        <v>563</v>
      </c>
      <c r="D19684" s="33" t="s">
        <v>564</v>
      </c>
      <c r="E19684" s="34">
        <v>1409209</v>
      </c>
      <c r="F19684" s="35">
        <v>1.02</v>
      </c>
      <c r="G19684" s="34" t="s">
        <v>364</v>
      </c>
    </row>
    <row r="19685" spans="1:7">
      <c r="A19685" s="32">
        <v>2018</v>
      </c>
      <c r="B19685" s="32">
        <v>50481</v>
      </c>
      <c r="C19685" s="33" t="s">
        <v>353</v>
      </c>
      <c r="D19685" s="33" t="s">
        <v>354</v>
      </c>
      <c r="E19685" s="34">
        <v>11489</v>
      </c>
      <c r="F19685" s="35">
        <v>26.21</v>
      </c>
      <c r="G19685" s="34" t="s">
        <v>364</v>
      </c>
    </row>
    <row r="19686" spans="1:7">
      <c r="A19686" s="32">
        <v>2018</v>
      </c>
      <c r="B19686" s="32">
        <v>50481</v>
      </c>
      <c r="C19686" s="33" t="s">
        <v>353</v>
      </c>
      <c r="D19686" s="33" t="s">
        <v>354</v>
      </c>
      <c r="E19686" s="34">
        <v>5464</v>
      </c>
      <c r="F19686" s="35">
        <v>25.37</v>
      </c>
      <c r="G19686" s="34" t="s">
        <v>364</v>
      </c>
    </row>
    <row r="19687" spans="1:7">
      <c r="A19687" s="32">
        <v>2018</v>
      </c>
      <c r="B19687" s="32">
        <v>50481</v>
      </c>
      <c r="C19687" s="33" t="s">
        <v>353</v>
      </c>
      <c r="D19687" s="33" t="s">
        <v>354</v>
      </c>
      <c r="E19687" s="34">
        <v>19069</v>
      </c>
      <c r="F19687" s="35">
        <v>25.1</v>
      </c>
      <c r="G19687" s="34" t="s">
        <v>364</v>
      </c>
    </row>
    <row r="19688" spans="1:7">
      <c r="A19688" s="32">
        <v>2018</v>
      </c>
      <c r="B19688" s="32">
        <v>50489</v>
      </c>
      <c r="C19688" s="33" t="s">
        <v>563</v>
      </c>
      <c r="D19688" s="33" t="s">
        <v>564</v>
      </c>
      <c r="E19688" s="34">
        <v>511391</v>
      </c>
      <c r="F19688" s="35">
        <v>1.04</v>
      </c>
      <c r="G19688" s="34" t="s">
        <v>364</v>
      </c>
    </row>
    <row r="19689" spans="1:7">
      <c r="A19689" s="32">
        <v>2018</v>
      </c>
      <c r="B19689" s="32">
        <v>50489</v>
      </c>
      <c r="C19689" s="33" t="s">
        <v>563</v>
      </c>
      <c r="D19689" s="33" t="s">
        <v>564</v>
      </c>
      <c r="E19689" s="34">
        <v>247567</v>
      </c>
      <c r="F19689" s="35">
        <v>1.04</v>
      </c>
      <c r="G19689" s="34" t="s">
        <v>364</v>
      </c>
    </row>
    <row r="19690" spans="1:7">
      <c r="A19690" s="32">
        <v>2018</v>
      </c>
      <c r="B19690" s="32">
        <v>50489</v>
      </c>
      <c r="C19690" s="33" t="s">
        <v>563</v>
      </c>
      <c r="D19690" s="33" t="s">
        <v>564</v>
      </c>
      <c r="E19690" s="34">
        <v>175876</v>
      </c>
      <c r="F19690" s="35">
        <v>1.04</v>
      </c>
      <c r="G19690" s="34" t="s">
        <v>364</v>
      </c>
    </row>
    <row r="19691" spans="1:7">
      <c r="A19691" s="32">
        <v>2018</v>
      </c>
      <c r="B19691" s="32">
        <v>50489</v>
      </c>
      <c r="C19691" s="33" t="s">
        <v>563</v>
      </c>
      <c r="D19691" s="33" t="s">
        <v>564</v>
      </c>
      <c r="E19691" s="34">
        <v>718151</v>
      </c>
      <c r="F19691" s="35">
        <v>1.04</v>
      </c>
      <c r="G19691" s="34" t="s">
        <v>364</v>
      </c>
    </row>
    <row r="19692" spans="1:7">
      <c r="A19692" s="32">
        <v>2018</v>
      </c>
      <c r="B19692" s="32">
        <v>50489</v>
      </c>
      <c r="C19692" s="33" t="s">
        <v>563</v>
      </c>
      <c r="D19692" s="33" t="s">
        <v>564</v>
      </c>
      <c r="E19692" s="34">
        <v>268198</v>
      </c>
      <c r="F19692" s="35">
        <v>1.04</v>
      </c>
      <c r="G19692" s="34" t="s">
        <v>364</v>
      </c>
    </row>
    <row r="19693" spans="1:7">
      <c r="A19693" s="32">
        <v>2018</v>
      </c>
      <c r="B19693" s="32">
        <v>50491</v>
      </c>
      <c r="C19693" s="33" t="s">
        <v>563</v>
      </c>
      <c r="D19693" s="33" t="s">
        <v>564</v>
      </c>
      <c r="E19693" s="34">
        <v>687458</v>
      </c>
      <c r="F19693" s="35">
        <v>1.0900000000000001</v>
      </c>
      <c r="G19693" s="34" t="s">
        <v>364</v>
      </c>
    </row>
    <row r="19694" spans="1:7">
      <c r="A19694" s="32">
        <v>2018</v>
      </c>
      <c r="B19694" s="32">
        <v>50561</v>
      </c>
      <c r="C19694" s="33" t="s">
        <v>563</v>
      </c>
      <c r="D19694" s="33" t="s">
        <v>564</v>
      </c>
      <c r="E19694" s="34">
        <v>1111557</v>
      </c>
      <c r="F19694" s="35">
        <v>1.04</v>
      </c>
      <c r="G19694" s="34" t="s">
        <v>364</v>
      </c>
    </row>
    <row r="19695" spans="1:7">
      <c r="A19695" s="32">
        <v>2018</v>
      </c>
      <c r="B19695" s="32">
        <v>50625</v>
      </c>
      <c r="C19695" s="33" t="s">
        <v>563</v>
      </c>
      <c r="D19695" s="33" t="s">
        <v>564</v>
      </c>
      <c r="E19695" s="34">
        <v>1508201</v>
      </c>
      <c r="F19695" s="35">
        <v>1.03</v>
      </c>
      <c r="G19695" s="34" t="s">
        <v>364</v>
      </c>
    </row>
    <row r="19696" spans="1:7">
      <c r="A19696" s="32">
        <v>2018</v>
      </c>
      <c r="B19696" s="32">
        <v>50625</v>
      </c>
      <c r="C19696" s="33" t="s">
        <v>563</v>
      </c>
      <c r="D19696" s="33" t="s">
        <v>564</v>
      </c>
      <c r="E19696" s="34">
        <v>1317543</v>
      </c>
      <c r="F19696" s="35">
        <v>1.03</v>
      </c>
      <c r="G19696" s="34" t="s">
        <v>364</v>
      </c>
    </row>
    <row r="19697" spans="1:7">
      <c r="A19697" s="32">
        <v>2018</v>
      </c>
      <c r="B19697" s="32">
        <v>50707</v>
      </c>
      <c r="C19697" s="33" t="s">
        <v>563</v>
      </c>
      <c r="D19697" s="33" t="s">
        <v>564</v>
      </c>
      <c r="E19697" s="34">
        <v>278289</v>
      </c>
      <c r="F19697" s="35">
        <v>1.127</v>
      </c>
      <c r="G19697" s="34">
        <v>270</v>
      </c>
    </row>
    <row r="19698" spans="1:7">
      <c r="A19698" s="32">
        <v>2018</v>
      </c>
      <c r="B19698" s="32">
        <v>50707</v>
      </c>
      <c r="C19698" s="33" t="s">
        <v>563</v>
      </c>
      <c r="D19698" s="33" t="s">
        <v>564</v>
      </c>
      <c r="E19698" s="34">
        <v>235034</v>
      </c>
      <c r="F19698" s="35">
        <v>1.127</v>
      </c>
      <c r="G19698" s="34">
        <v>327</v>
      </c>
    </row>
    <row r="19699" spans="1:7">
      <c r="A19699" s="32">
        <v>2018</v>
      </c>
      <c r="B19699" s="32">
        <v>50776</v>
      </c>
      <c r="C19699" s="33" t="s">
        <v>565</v>
      </c>
      <c r="D19699" s="33" t="s">
        <v>566</v>
      </c>
      <c r="E19699" s="34">
        <v>96</v>
      </c>
      <c r="F19699" s="35">
        <v>6.07</v>
      </c>
      <c r="G19699" s="34" t="s">
        <v>364</v>
      </c>
    </row>
    <row r="19700" spans="1:7">
      <c r="A19700" s="32">
        <v>2018</v>
      </c>
      <c r="B19700" s="32">
        <v>50776</v>
      </c>
      <c r="C19700" s="33" t="s">
        <v>365</v>
      </c>
      <c r="D19700" s="33" t="s">
        <v>354</v>
      </c>
      <c r="E19700" s="34">
        <v>95</v>
      </c>
      <c r="F19700" s="35">
        <v>11.72</v>
      </c>
      <c r="G19700" s="34" t="s">
        <v>364</v>
      </c>
    </row>
    <row r="19701" spans="1:7">
      <c r="A19701" s="32">
        <v>2018</v>
      </c>
      <c r="B19701" s="32">
        <v>50776</v>
      </c>
      <c r="C19701" s="33" t="s">
        <v>365</v>
      </c>
      <c r="D19701" s="33" t="s">
        <v>354</v>
      </c>
      <c r="E19701" s="34">
        <v>132</v>
      </c>
      <c r="F19701" s="35">
        <v>13</v>
      </c>
      <c r="G19701" s="34" t="s">
        <v>364</v>
      </c>
    </row>
    <row r="19702" spans="1:7">
      <c r="A19702" s="32">
        <v>2018</v>
      </c>
      <c r="B19702" s="32">
        <v>50776</v>
      </c>
      <c r="C19702" s="33" t="s">
        <v>365</v>
      </c>
      <c r="D19702" s="33" t="s">
        <v>354</v>
      </c>
      <c r="E19702" s="34">
        <v>173</v>
      </c>
      <c r="F19702" s="35">
        <v>14</v>
      </c>
      <c r="G19702" s="34" t="s">
        <v>364</v>
      </c>
    </row>
    <row r="19703" spans="1:7">
      <c r="A19703" s="32">
        <v>2018</v>
      </c>
      <c r="B19703" s="32">
        <v>50776</v>
      </c>
      <c r="C19703" s="33" t="s">
        <v>365</v>
      </c>
      <c r="D19703" s="33" t="s">
        <v>354</v>
      </c>
      <c r="E19703" s="34">
        <v>176</v>
      </c>
      <c r="F19703" s="35">
        <v>10.35</v>
      </c>
      <c r="G19703" s="34" t="s">
        <v>364</v>
      </c>
    </row>
    <row r="19704" spans="1:7">
      <c r="A19704" s="32">
        <v>2018</v>
      </c>
      <c r="B19704" s="32">
        <v>50776</v>
      </c>
      <c r="C19704" s="33" t="s">
        <v>365</v>
      </c>
      <c r="D19704" s="33" t="s">
        <v>354</v>
      </c>
      <c r="E19704" s="34">
        <v>766</v>
      </c>
      <c r="F19704" s="35">
        <v>13.5</v>
      </c>
      <c r="G19704" s="34" t="s">
        <v>364</v>
      </c>
    </row>
    <row r="19705" spans="1:7">
      <c r="A19705" s="32">
        <v>2018</v>
      </c>
      <c r="B19705" s="32">
        <v>50776</v>
      </c>
      <c r="C19705" s="33" t="s">
        <v>365</v>
      </c>
      <c r="D19705" s="33" t="s">
        <v>354</v>
      </c>
      <c r="E19705" s="34">
        <v>437</v>
      </c>
      <c r="F19705" s="35">
        <v>12.4</v>
      </c>
      <c r="G19705" s="34" t="s">
        <v>364</v>
      </c>
    </row>
    <row r="19706" spans="1:7">
      <c r="A19706" s="32">
        <v>2018</v>
      </c>
      <c r="B19706" s="32">
        <v>50776</v>
      </c>
      <c r="C19706" s="33" t="s">
        <v>365</v>
      </c>
      <c r="D19706" s="33" t="s">
        <v>354</v>
      </c>
      <c r="E19706" s="34">
        <v>887</v>
      </c>
      <c r="F19706" s="35">
        <v>12.4</v>
      </c>
      <c r="G19706" s="34" t="s">
        <v>364</v>
      </c>
    </row>
    <row r="19707" spans="1:7">
      <c r="A19707" s="32">
        <v>2018</v>
      </c>
      <c r="B19707" s="32">
        <v>50776</v>
      </c>
      <c r="C19707" s="33" t="s">
        <v>365</v>
      </c>
      <c r="D19707" s="33" t="s">
        <v>354</v>
      </c>
      <c r="E19707" s="34">
        <v>945</v>
      </c>
      <c r="F19707" s="35">
        <v>12</v>
      </c>
      <c r="G19707" s="34" t="s">
        <v>364</v>
      </c>
    </row>
    <row r="19708" spans="1:7">
      <c r="A19708" s="32">
        <v>2018</v>
      </c>
      <c r="B19708" s="32">
        <v>50776</v>
      </c>
      <c r="C19708" s="33" t="s">
        <v>365</v>
      </c>
      <c r="D19708" s="33" t="s">
        <v>354</v>
      </c>
      <c r="E19708" s="34">
        <v>1153</v>
      </c>
      <c r="F19708" s="35">
        <v>14</v>
      </c>
      <c r="G19708" s="34" t="s">
        <v>364</v>
      </c>
    </row>
    <row r="19709" spans="1:7">
      <c r="A19709" s="32">
        <v>2018</v>
      </c>
      <c r="B19709" s="32">
        <v>50776</v>
      </c>
      <c r="C19709" s="33" t="s">
        <v>365</v>
      </c>
      <c r="D19709" s="33" t="s">
        <v>354</v>
      </c>
      <c r="E19709" s="34">
        <v>1214</v>
      </c>
      <c r="F19709" s="35">
        <v>10.4</v>
      </c>
      <c r="G19709" s="34" t="s">
        <v>364</v>
      </c>
    </row>
    <row r="19710" spans="1:7">
      <c r="A19710" s="32">
        <v>2018</v>
      </c>
      <c r="B19710" s="32">
        <v>50776</v>
      </c>
      <c r="C19710" s="33" t="s">
        <v>365</v>
      </c>
      <c r="D19710" s="33" t="s">
        <v>354</v>
      </c>
      <c r="E19710" s="34">
        <v>1284</v>
      </c>
      <c r="F19710" s="35">
        <v>11.2</v>
      </c>
      <c r="G19710" s="34" t="s">
        <v>364</v>
      </c>
    </row>
    <row r="19711" spans="1:7">
      <c r="A19711" s="32">
        <v>2018</v>
      </c>
      <c r="B19711" s="32">
        <v>50776</v>
      </c>
      <c r="C19711" s="33" t="s">
        <v>365</v>
      </c>
      <c r="D19711" s="33" t="s">
        <v>354</v>
      </c>
      <c r="E19711" s="34">
        <v>1421</v>
      </c>
      <c r="F19711" s="35">
        <v>10</v>
      </c>
      <c r="G19711" s="34" t="s">
        <v>364</v>
      </c>
    </row>
    <row r="19712" spans="1:7">
      <c r="A19712" s="32">
        <v>2018</v>
      </c>
      <c r="B19712" s="32">
        <v>50776</v>
      </c>
      <c r="C19712" s="33" t="s">
        <v>365</v>
      </c>
      <c r="D19712" s="33" t="s">
        <v>354</v>
      </c>
      <c r="E19712" s="34">
        <v>569</v>
      </c>
      <c r="F19712" s="35">
        <v>9.56</v>
      </c>
      <c r="G19712" s="34" t="s">
        <v>364</v>
      </c>
    </row>
    <row r="19713" spans="1:7">
      <c r="A19713" s="32">
        <v>2018</v>
      </c>
      <c r="B19713" s="32">
        <v>50776</v>
      </c>
      <c r="C19713" s="33" t="s">
        <v>365</v>
      </c>
      <c r="D19713" s="33" t="s">
        <v>354</v>
      </c>
      <c r="E19713" s="34">
        <v>614</v>
      </c>
      <c r="F19713" s="35">
        <v>12</v>
      </c>
      <c r="G19713" s="34" t="s">
        <v>364</v>
      </c>
    </row>
    <row r="19714" spans="1:7">
      <c r="A19714" s="32">
        <v>2018</v>
      </c>
      <c r="B19714" s="32">
        <v>50776</v>
      </c>
      <c r="C19714" s="33" t="s">
        <v>365</v>
      </c>
      <c r="D19714" s="33" t="s">
        <v>354</v>
      </c>
      <c r="E19714" s="34">
        <v>34</v>
      </c>
      <c r="F19714" s="35">
        <v>10</v>
      </c>
      <c r="G19714" s="34" t="s">
        <v>364</v>
      </c>
    </row>
    <row r="19715" spans="1:7">
      <c r="A19715" s="32">
        <v>2018</v>
      </c>
      <c r="B19715" s="32">
        <v>50776</v>
      </c>
      <c r="C19715" s="33" t="s">
        <v>365</v>
      </c>
      <c r="D19715" s="33" t="s">
        <v>354</v>
      </c>
      <c r="E19715" s="34">
        <v>26</v>
      </c>
      <c r="F19715" s="35">
        <v>11.69</v>
      </c>
      <c r="G19715" s="34" t="s">
        <v>364</v>
      </c>
    </row>
    <row r="19716" spans="1:7">
      <c r="A19716" s="32">
        <v>2018</v>
      </c>
      <c r="B19716" s="32">
        <v>50776</v>
      </c>
      <c r="C19716" s="33" t="s">
        <v>365</v>
      </c>
      <c r="D19716" s="33" t="s">
        <v>354</v>
      </c>
      <c r="E19716" s="34">
        <v>13</v>
      </c>
      <c r="F19716" s="35">
        <v>11.65</v>
      </c>
      <c r="G19716" s="34" t="s">
        <v>364</v>
      </c>
    </row>
    <row r="19717" spans="1:7">
      <c r="A19717" s="32">
        <v>2018</v>
      </c>
      <c r="B19717" s="32">
        <v>50776</v>
      </c>
      <c r="C19717" s="33" t="s">
        <v>365</v>
      </c>
      <c r="D19717" s="33" t="s">
        <v>354</v>
      </c>
      <c r="E19717" s="34">
        <v>189</v>
      </c>
      <c r="F19717" s="35">
        <v>13.6</v>
      </c>
      <c r="G19717" s="34" t="s">
        <v>364</v>
      </c>
    </row>
    <row r="19718" spans="1:7">
      <c r="A19718" s="32">
        <v>2018</v>
      </c>
      <c r="B19718" s="32">
        <v>50806</v>
      </c>
      <c r="C19718" s="33" t="s">
        <v>353</v>
      </c>
      <c r="D19718" s="33" t="s">
        <v>354</v>
      </c>
      <c r="E19718" s="34">
        <v>5369</v>
      </c>
      <c r="F19718" s="35">
        <v>24.8</v>
      </c>
      <c r="G19718" s="34" t="s">
        <v>364</v>
      </c>
    </row>
    <row r="19719" spans="1:7">
      <c r="A19719" s="32">
        <v>2018</v>
      </c>
      <c r="B19719" s="32">
        <v>50806</v>
      </c>
      <c r="C19719" s="33" t="s">
        <v>563</v>
      </c>
      <c r="D19719" s="33" t="s">
        <v>564</v>
      </c>
      <c r="E19719" s="34">
        <v>28063</v>
      </c>
      <c r="F19719" s="35">
        <v>1.03</v>
      </c>
      <c r="G19719" s="34" t="s">
        <v>364</v>
      </c>
    </row>
    <row r="19720" spans="1:7">
      <c r="A19720" s="32">
        <v>2018</v>
      </c>
      <c r="B19720" s="32">
        <v>50815</v>
      </c>
      <c r="C19720" s="33" t="s">
        <v>563</v>
      </c>
      <c r="D19720" s="33" t="s">
        <v>564</v>
      </c>
      <c r="E19720" s="34">
        <v>3039825</v>
      </c>
      <c r="F19720" s="35">
        <v>1.028</v>
      </c>
      <c r="G19720" s="34" t="s">
        <v>364</v>
      </c>
    </row>
    <row r="19721" spans="1:7">
      <c r="A19721" s="32">
        <v>2018</v>
      </c>
      <c r="B19721" s="32">
        <v>50835</v>
      </c>
      <c r="C19721" s="33" t="s">
        <v>353</v>
      </c>
      <c r="D19721" s="33" t="s">
        <v>354</v>
      </c>
      <c r="E19721" s="34">
        <v>17870</v>
      </c>
      <c r="F19721" s="35">
        <v>20.53</v>
      </c>
      <c r="G19721" s="34" t="s">
        <v>364</v>
      </c>
    </row>
    <row r="19722" spans="1:7">
      <c r="A19722" s="32">
        <v>2018</v>
      </c>
      <c r="B19722" s="32">
        <v>50888</v>
      </c>
      <c r="C19722" s="33" t="s">
        <v>365</v>
      </c>
      <c r="D19722" s="33" t="s">
        <v>354</v>
      </c>
      <c r="E19722" s="34">
        <v>1345</v>
      </c>
      <c r="F19722" s="35">
        <v>7.84</v>
      </c>
      <c r="G19722" s="34" t="s">
        <v>364</v>
      </c>
    </row>
    <row r="19723" spans="1:7">
      <c r="A19723" s="32">
        <v>2018</v>
      </c>
      <c r="B19723" s="32">
        <v>50888</v>
      </c>
      <c r="C19723" s="33" t="s">
        <v>365</v>
      </c>
      <c r="D19723" s="33" t="s">
        <v>354</v>
      </c>
      <c r="E19723" s="34">
        <v>1463</v>
      </c>
      <c r="F19723" s="35">
        <v>13.58</v>
      </c>
      <c r="G19723" s="34" t="s">
        <v>364</v>
      </c>
    </row>
    <row r="19724" spans="1:7">
      <c r="A19724" s="32">
        <v>2018</v>
      </c>
      <c r="B19724" s="32">
        <v>50900</v>
      </c>
      <c r="C19724" s="33" t="s">
        <v>353</v>
      </c>
      <c r="D19724" s="33" t="s">
        <v>354</v>
      </c>
      <c r="E19724" s="34">
        <v>14757</v>
      </c>
      <c r="F19724" s="35">
        <v>26</v>
      </c>
      <c r="G19724" s="34" t="s">
        <v>364</v>
      </c>
    </row>
    <row r="19725" spans="1:7">
      <c r="A19725" s="32">
        <v>2018</v>
      </c>
      <c r="B19725" s="32">
        <v>50900</v>
      </c>
      <c r="C19725" s="33" t="s">
        <v>563</v>
      </c>
      <c r="D19725" s="33" t="s">
        <v>564</v>
      </c>
      <c r="E19725" s="34">
        <v>507634</v>
      </c>
      <c r="F19725" s="35">
        <v>1.07</v>
      </c>
      <c r="G19725" s="34" t="s">
        <v>364</v>
      </c>
    </row>
    <row r="19726" spans="1:7">
      <c r="A19726" s="32">
        <v>2018</v>
      </c>
      <c r="B19726" s="32">
        <v>50900</v>
      </c>
      <c r="C19726" s="33" t="s">
        <v>565</v>
      </c>
      <c r="D19726" s="33" t="s">
        <v>566</v>
      </c>
      <c r="E19726" s="34">
        <v>28</v>
      </c>
      <c r="F19726" s="35">
        <v>5.7960000000000003</v>
      </c>
      <c r="G19726" s="34" t="s">
        <v>364</v>
      </c>
    </row>
    <row r="19727" spans="1:7">
      <c r="A19727" s="32">
        <v>2018</v>
      </c>
      <c r="B19727" s="32">
        <v>50949</v>
      </c>
      <c r="C19727" s="33" t="s">
        <v>563</v>
      </c>
      <c r="D19727" s="33" t="s">
        <v>564</v>
      </c>
      <c r="E19727" s="34">
        <v>263742</v>
      </c>
      <c r="F19727" s="35">
        <v>1.022</v>
      </c>
      <c r="G19727" s="34" t="s">
        <v>364</v>
      </c>
    </row>
    <row r="19728" spans="1:7">
      <c r="A19728" s="32">
        <v>2018</v>
      </c>
      <c r="B19728" s="32">
        <v>50951</v>
      </c>
      <c r="C19728" s="33" t="s">
        <v>365</v>
      </c>
      <c r="D19728" s="33" t="s">
        <v>354</v>
      </c>
      <c r="E19728" s="34">
        <v>36598</v>
      </c>
      <c r="F19728" s="35">
        <v>12.57</v>
      </c>
      <c r="G19728" s="34" t="s">
        <v>364</v>
      </c>
    </row>
    <row r="19729" spans="1:7">
      <c r="A19729" s="32">
        <v>2018</v>
      </c>
      <c r="B19729" s="32">
        <v>50969</v>
      </c>
      <c r="C19729" s="33" t="s">
        <v>563</v>
      </c>
      <c r="D19729" s="33" t="s">
        <v>564</v>
      </c>
      <c r="E19729" s="34">
        <v>167934</v>
      </c>
      <c r="F19729" s="35">
        <v>1</v>
      </c>
      <c r="G19729" s="34" t="s">
        <v>364</v>
      </c>
    </row>
    <row r="19730" spans="1:7">
      <c r="A19730" s="32">
        <v>2018</v>
      </c>
      <c r="B19730" s="32">
        <v>50973</v>
      </c>
      <c r="C19730" s="33" t="s">
        <v>563</v>
      </c>
      <c r="D19730" s="33" t="s">
        <v>564</v>
      </c>
      <c r="E19730" s="34">
        <v>1795438</v>
      </c>
      <c r="F19730" s="35">
        <v>1.01</v>
      </c>
      <c r="G19730" s="34" t="s">
        <v>364</v>
      </c>
    </row>
    <row r="19731" spans="1:7">
      <c r="A19731" s="32">
        <v>2018</v>
      </c>
      <c r="B19731" s="32">
        <v>50973</v>
      </c>
      <c r="C19731" s="33" t="s">
        <v>563</v>
      </c>
      <c r="D19731" s="33" t="s">
        <v>564</v>
      </c>
      <c r="E19731" s="34">
        <v>918219</v>
      </c>
      <c r="F19731" s="35">
        <v>1.01</v>
      </c>
      <c r="G19731" s="34" t="s">
        <v>364</v>
      </c>
    </row>
    <row r="19732" spans="1:7">
      <c r="A19732" s="32">
        <v>2018</v>
      </c>
      <c r="B19732" s="32">
        <v>50973</v>
      </c>
      <c r="C19732" s="33" t="s">
        <v>563</v>
      </c>
      <c r="D19732" s="33" t="s">
        <v>564</v>
      </c>
      <c r="E19732" s="34">
        <v>613640</v>
      </c>
      <c r="F19732" s="35">
        <v>0.9</v>
      </c>
      <c r="G19732" s="34" t="s">
        <v>364</v>
      </c>
    </row>
    <row r="19733" spans="1:7">
      <c r="A19733" s="32">
        <v>2018</v>
      </c>
      <c r="B19733" s="32">
        <v>50974</v>
      </c>
      <c r="C19733" s="33" t="s">
        <v>365</v>
      </c>
      <c r="D19733" s="33" t="s">
        <v>354</v>
      </c>
      <c r="E19733" s="34">
        <v>28678</v>
      </c>
      <c r="F19733" s="35">
        <v>10.356</v>
      </c>
      <c r="G19733" s="34" t="s">
        <v>364</v>
      </c>
    </row>
    <row r="19734" spans="1:7">
      <c r="A19734" s="32">
        <v>2018</v>
      </c>
      <c r="B19734" s="32">
        <v>50974</v>
      </c>
      <c r="C19734" s="33" t="s">
        <v>353</v>
      </c>
      <c r="D19734" s="33" t="s">
        <v>354</v>
      </c>
      <c r="E19734" s="34">
        <v>350</v>
      </c>
      <c r="F19734" s="35">
        <v>24.209</v>
      </c>
      <c r="G19734" s="34" t="s">
        <v>364</v>
      </c>
    </row>
    <row r="19735" spans="1:7">
      <c r="A19735" s="32">
        <v>2018</v>
      </c>
      <c r="B19735" s="32">
        <v>50974</v>
      </c>
      <c r="C19735" s="33" t="s">
        <v>353</v>
      </c>
      <c r="D19735" s="33" t="s">
        <v>354</v>
      </c>
      <c r="E19735" s="34">
        <v>141</v>
      </c>
      <c r="F19735" s="35">
        <v>23.89</v>
      </c>
      <c r="G19735" s="34" t="s">
        <v>364</v>
      </c>
    </row>
    <row r="19736" spans="1:7">
      <c r="A19736" s="32">
        <v>2018</v>
      </c>
      <c r="B19736" s="32">
        <v>50974</v>
      </c>
      <c r="C19736" s="33" t="s">
        <v>353</v>
      </c>
      <c r="D19736" s="33" t="s">
        <v>354</v>
      </c>
      <c r="E19736" s="34">
        <v>94</v>
      </c>
      <c r="F19736" s="35">
        <v>25.757000000000001</v>
      </c>
      <c r="G19736" s="34" t="s">
        <v>364</v>
      </c>
    </row>
    <row r="19737" spans="1:7">
      <c r="A19737" s="32">
        <v>2018</v>
      </c>
      <c r="B19737" s="32">
        <v>50974</v>
      </c>
      <c r="C19737" s="33" t="s">
        <v>353</v>
      </c>
      <c r="D19737" s="33" t="s">
        <v>354</v>
      </c>
      <c r="E19737" s="34">
        <v>15</v>
      </c>
      <c r="F19737" s="35">
        <v>22.186</v>
      </c>
      <c r="G19737" s="34" t="s">
        <v>364</v>
      </c>
    </row>
    <row r="19738" spans="1:7">
      <c r="A19738" s="32">
        <v>2018</v>
      </c>
      <c r="B19738" s="32">
        <v>50974</v>
      </c>
      <c r="C19738" s="33" t="s">
        <v>353</v>
      </c>
      <c r="D19738" s="33" t="s">
        <v>354</v>
      </c>
      <c r="E19738" s="34">
        <v>425</v>
      </c>
      <c r="F19738" s="35">
        <v>20.402999999999999</v>
      </c>
      <c r="G19738" s="34" t="s">
        <v>364</v>
      </c>
    </row>
    <row r="19739" spans="1:7">
      <c r="A19739" s="32">
        <v>2018</v>
      </c>
      <c r="B19739" s="32">
        <v>50974</v>
      </c>
      <c r="C19739" s="33" t="s">
        <v>353</v>
      </c>
      <c r="D19739" s="33" t="s">
        <v>354</v>
      </c>
      <c r="E19739" s="34">
        <v>1272</v>
      </c>
      <c r="F19739" s="35">
        <v>21.617999999999999</v>
      </c>
      <c r="G19739" s="34" t="s">
        <v>364</v>
      </c>
    </row>
    <row r="19740" spans="1:7">
      <c r="A19740" s="32">
        <v>2018</v>
      </c>
      <c r="B19740" s="32">
        <v>50974</v>
      </c>
      <c r="C19740" s="33" t="s">
        <v>565</v>
      </c>
      <c r="D19740" s="33" t="s">
        <v>566</v>
      </c>
      <c r="E19740" s="34">
        <v>157</v>
      </c>
      <c r="F19740" s="35">
        <v>5.774</v>
      </c>
      <c r="G19740" s="34" t="s">
        <v>364</v>
      </c>
    </row>
    <row r="19741" spans="1:7">
      <c r="A19741" s="32">
        <v>2018</v>
      </c>
      <c r="B19741" s="32">
        <v>50974</v>
      </c>
      <c r="C19741" s="33" t="s">
        <v>365</v>
      </c>
      <c r="D19741" s="33" t="s">
        <v>354</v>
      </c>
      <c r="E19741" s="34">
        <v>46</v>
      </c>
      <c r="F19741" s="35">
        <v>15.105</v>
      </c>
      <c r="G19741" s="34" t="s">
        <v>364</v>
      </c>
    </row>
    <row r="19742" spans="1:7">
      <c r="A19742" s="32">
        <v>2018</v>
      </c>
      <c r="B19742" s="32">
        <v>50974</v>
      </c>
      <c r="C19742" s="33" t="s">
        <v>365</v>
      </c>
      <c r="D19742" s="33" t="s">
        <v>354</v>
      </c>
      <c r="E19742" s="34">
        <v>94</v>
      </c>
      <c r="F19742" s="35">
        <v>16.568999999999999</v>
      </c>
      <c r="G19742" s="34" t="s">
        <v>364</v>
      </c>
    </row>
    <row r="19743" spans="1:7">
      <c r="A19743" s="32">
        <v>2018</v>
      </c>
      <c r="B19743" s="32">
        <v>50974</v>
      </c>
      <c r="C19743" s="33" t="s">
        <v>365</v>
      </c>
      <c r="D19743" s="33" t="s">
        <v>354</v>
      </c>
      <c r="E19743" s="34">
        <v>431</v>
      </c>
      <c r="F19743" s="35">
        <v>11.208</v>
      </c>
      <c r="G19743" s="34" t="s">
        <v>364</v>
      </c>
    </row>
    <row r="19744" spans="1:7">
      <c r="A19744" s="32">
        <v>2018</v>
      </c>
      <c r="B19744" s="32">
        <v>50974</v>
      </c>
      <c r="C19744" s="33" t="s">
        <v>365</v>
      </c>
      <c r="D19744" s="33" t="s">
        <v>354</v>
      </c>
      <c r="E19744" s="34">
        <v>582</v>
      </c>
      <c r="F19744" s="35">
        <v>13.785</v>
      </c>
      <c r="G19744" s="34" t="s">
        <v>364</v>
      </c>
    </row>
    <row r="19745" spans="1:7">
      <c r="A19745" s="32">
        <v>2018</v>
      </c>
      <c r="B19745" s="32">
        <v>50974</v>
      </c>
      <c r="C19745" s="33" t="s">
        <v>365</v>
      </c>
      <c r="D19745" s="33" t="s">
        <v>354</v>
      </c>
      <c r="E19745" s="34">
        <v>1639</v>
      </c>
      <c r="F19745" s="35">
        <v>11.114000000000001</v>
      </c>
      <c r="G19745" s="34" t="s">
        <v>364</v>
      </c>
    </row>
    <row r="19746" spans="1:7">
      <c r="A19746" s="32">
        <v>2018</v>
      </c>
      <c r="B19746" s="32">
        <v>50974</v>
      </c>
      <c r="C19746" s="33" t="s">
        <v>365</v>
      </c>
      <c r="D19746" s="33" t="s">
        <v>354</v>
      </c>
      <c r="E19746" s="34">
        <v>4367</v>
      </c>
      <c r="F19746" s="35">
        <v>13.007999999999999</v>
      </c>
      <c r="G19746" s="34" t="s">
        <v>364</v>
      </c>
    </row>
    <row r="19747" spans="1:7">
      <c r="A19747" s="32">
        <v>2018</v>
      </c>
      <c r="B19747" s="32">
        <v>50974</v>
      </c>
      <c r="C19747" s="33" t="s">
        <v>365</v>
      </c>
      <c r="D19747" s="33" t="s">
        <v>354</v>
      </c>
      <c r="E19747" s="34">
        <v>2200</v>
      </c>
      <c r="F19747" s="35">
        <v>13.029</v>
      </c>
      <c r="G19747" s="34" t="s">
        <v>364</v>
      </c>
    </row>
    <row r="19748" spans="1:7">
      <c r="A19748" s="32">
        <v>2018</v>
      </c>
      <c r="B19748" s="32">
        <v>51030</v>
      </c>
      <c r="C19748" s="33" t="s">
        <v>565</v>
      </c>
      <c r="D19748" s="33" t="s">
        <v>566</v>
      </c>
      <c r="E19748" s="34">
        <v>104</v>
      </c>
      <c r="F19748" s="35">
        <v>5.79</v>
      </c>
      <c r="G19748" s="34" t="s">
        <v>364</v>
      </c>
    </row>
    <row r="19749" spans="1:7">
      <c r="A19749" s="32">
        <v>2018</v>
      </c>
      <c r="B19749" s="32">
        <v>51030</v>
      </c>
      <c r="C19749" s="33" t="s">
        <v>563</v>
      </c>
      <c r="D19749" s="33" t="s">
        <v>564</v>
      </c>
      <c r="E19749" s="34">
        <v>630255</v>
      </c>
      <c r="F19749" s="35">
        <v>1.028</v>
      </c>
      <c r="G19749" s="34" t="s">
        <v>364</v>
      </c>
    </row>
    <row r="19750" spans="1:7">
      <c r="A19750" s="32">
        <v>2018</v>
      </c>
      <c r="B19750" s="32">
        <v>51030</v>
      </c>
      <c r="C19750" s="33" t="s">
        <v>563</v>
      </c>
      <c r="D19750" s="33" t="s">
        <v>564</v>
      </c>
      <c r="E19750" s="34">
        <v>364947</v>
      </c>
      <c r="F19750" s="35">
        <v>1.028</v>
      </c>
      <c r="G19750" s="34" t="s">
        <v>364</v>
      </c>
    </row>
    <row r="19751" spans="1:7">
      <c r="A19751" s="32">
        <v>2018</v>
      </c>
      <c r="B19751" s="32">
        <v>52006</v>
      </c>
      <c r="C19751" s="33" t="s">
        <v>563</v>
      </c>
      <c r="D19751" s="33" t="s">
        <v>564</v>
      </c>
      <c r="E19751" s="34">
        <v>800695</v>
      </c>
      <c r="F19751" s="35">
        <v>1.05</v>
      </c>
      <c r="G19751" s="34" t="s">
        <v>364</v>
      </c>
    </row>
    <row r="19752" spans="1:7">
      <c r="A19752" s="32">
        <v>2018</v>
      </c>
      <c r="B19752" s="32">
        <v>52007</v>
      </c>
      <c r="C19752" s="33" t="s">
        <v>565</v>
      </c>
      <c r="D19752" s="33" t="s">
        <v>566</v>
      </c>
      <c r="E19752" s="34">
        <v>131</v>
      </c>
      <c r="F19752" s="35">
        <v>5.88</v>
      </c>
      <c r="G19752" s="34">
        <v>1316.1</v>
      </c>
    </row>
    <row r="19753" spans="1:7">
      <c r="A19753" s="32">
        <v>2018</v>
      </c>
      <c r="B19753" s="32">
        <v>52019</v>
      </c>
      <c r="C19753" s="33" t="s">
        <v>563</v>
      </c>
      <c r="D19753" s="33" t="s">
        <v>564</v>
      </c>
      <c r="E19753" s="34">
        <v>4748737</v>
      </c>
      <c r="F19753" s="35">
        <v>1.042</v>
      </c>
      <c r="G19753" s="34" t="s">
        <v>364</v>
      </c>
    </row>
    <row r="19754" spans="1:7">
      <c r="A19754" s="32">
        <v>2018</v>
      </c>
      <c r="B19754" s="32">
        <v>52019</v>
      </c>
      <c r="C19754" s="33" t="s">
        <v>565</v>
      </c>
      <c r="D19754" s="33" t="s">
        <v>566</v>
      </c>
      <c r="E19754" s="34">
        <v>9197</v>
      </c>
      <c r="F19754" s="35">
        <v>5.7850000000000001</v>
      </c>
      <c r="G19754" s="34" t="s">
        <v>364</v>
      </c>
    </row>
    <row r="19755" spans="1:7">
      <c r="A19755" s="32">
        <v>2018</v>
      </c>
      <c r="B19755" s="32">
        <v>52087</v>
      </c>
      <c r="C19755" s="33" t="s">
        <v>565</v>
      </c>
      <c r="D19755" s="33" t="s">
        <v>566</v>
      </c>
      <c r="E19755" s="34">
        <v>5825</v>
      </c>
      <c r="F19755" s="35">
        <v>5.88</v>
      </c>
      <c r="G19755" s="34">
        <v>1175.5999999999999</v>
      </c>
    </row>
    <row r="19756" spans="1:7">
      <c r="A19756" s="32">
        <v>2018</v>
      </c>
      <c r="B19756" s="32">
        <v>52087</v>
      </c>
      <c r="C19756" s="33" t="s">
        <v>565</v>
      </c>
      <c r="D19756" s="33" t="s">
        <v>566</v>
      </c>
      <c r="E19756" s="34">
        <v>2458</v>
      </c>
      <c r="F19756" s="35">
        <v>5.88</v>
      </c>
      <c r="G19756" s="34">
        <v>1323.9</v>
      </c>
    </row>
    <row r="19757" spans="1:7">
      <c r="A19757" s="32">
        <v>2018</v>
      </c>
      <c r="B19757" s="32">
        <v>52087</v>
      </c>
      <c r="C19757" s="33" t="s">
        <v>565</v>
      </c>
      <c r="D19757" s="33" t="s">
        <v>566</v>
      </c>
      <c r="E19757" s="34">
        <v>2472</v>
      </c>
      <c r="F19757" s="35">
        <v>5.88</v>
      </c>
      <c r="G19757" s="34">
        <v>1418.8</v>
      </c>
    </row>
    <row r="19758" spans="1:7">
      <c r="A19758" s="32">
        <v>2018</v>
      </c>
      <c r="B19758" s="32">
        <v>52087</v>
      </c>
      <c r="C19758" s="33" t="s">
        <v>565</v>
      </c>
      <c r="D19758" s="33" t="s">
        <v>566</v>
      </c>
      <c r="E19758" s="34">
        <v>3077</v>
      </c>
      <c r="F19758" s="35">
        <v>5.88</v>
      </c>
      <c r="G19758" s="34">
        <v>1408.5</v>
      </c>
    </row>
    <row r="19759" spans="1:7">
      <c r="A19759" s="32">
        <v>2018</v>
      </c>
      <c r="B19759" s="32">
        <v>52087</v>
      </c>
      <c r="C19759" s="33" t="s">
        <v>563</v>
      </c>
      <c r="D19759" s="33" t="s">
        <v>564</v>
      </c>
      <c r="E19759" s="34">
        <v>2373</v>
      </c>
      <c r="F19759" s="35">
        <v>1.091</v>
      </c>
      <c r="G19759" s="34">
        <v>564.5</v>
      </c>
    </row>
    <row r="19760" spans="1:7">
      <c r="A19760" s="32">
        <v>2018</v>
      </c>
      <c r="B19760" s="32">
        <v>52087</v>
      </c>
      <c r="C19760" s="33" t="s">
        <v>563</v>
      </c>
      <c r="D19760" s="33" t="s">
        <v>564</v>
      </c>
      <c r="E19760" s="34">
        <v>11461</v>
      </c>
      <c r="F19760" s="35">
        <v>1.081</v>
      </c>
      <c r="G19760" s="34">
        <v>358.7</v>
      </c>
    </row>
    <row r="19761" spans="1:7">
      <c r="A19761" s="32">
        <v>2018</v>
      </c>
      <c r="B19761" s="32">
        <v>52087</v>
      </c>
      <c r="C19761" s="33" t="s">
        <v>563</v>
      </c>
      <c r="D19761" s="33" t="s">
        <v>564</v>
      </c>
      <c r="E19761" s="34">
        <v>17121</v>
      </c>
      <c r="F19761" s="35">
        <v>1.077</v>
      </c>
      <c r="G19761" s="34">
        <v>263.10000000000002</v>
      </c>
    </row>
    <row r="19762" spans="1:7">
      <c r="A19762" s="32">
        <v>2018</v>
      </c>
      <c r="B19762" s="32">
        <v>52087</v>
      </c>
      <c r="C19762" s="33" t="s">
        <v>563</v>
      </c>
      <c r="D19762" s="33" t="s">
        <v>564</v>
      </c>
      <c r="E19762" s="34">
        <v>25633</v>
      </c>
      <c r="F19762" s="35">
        <v>1.0720000000000001</v>
      </c>
      <c r="G19762" s="34">
        <v>204</v>
      </c>
    </row>
    <row r="19763" spans="1:7">
      <c r="A19763" s="32">
        <v>2018</v>
      </c>
      <c r="B19763" s="32">
        <v>52087</v>
      </c>
      <c r="C19763" s="33" t="s">
        <v>563</v>
      </c>
      <c r="D19763" s="33" t="s">
        <v>564</v>
      </c>
      <c r="E19763" s="34">
        <v>30813</v>
      </c>
      <c r="F19763" s="35">
        <v>1.0720000000000001</v>
      </c>
      <c r="G19763" s="34">
        <v>240.4</v>
      </c>
    </row>
    <row r="19764" spans="1:7">
      <c r="A19764" s="32">
        <v>2018</v>
      </c>
      <c r="B19764" s="32">
        <v>52087</v>
      </c>
      <c r="C19764" s="33" t="s">
        <v>563</v>
      </c>
      <c r="D19764" s="33" t="s">
        <v>564</v>
      </c>
      <c r="E19764" s="34">
        <v>36458</v>
      </c>
      <c r="F19764" s="35">
        <v>1.0720000000000001</v>
      </c>
      <c r="G19764" s="34">
        <v>236.1</v>
      </c>
    </row>
    <row r="19765" spans="1:7">
      <c r="A19765" s="32">
        <v>2018</v>
      </c>
      <c r="B19765" s="32">
        <v>52087</v>
      </c>
      <c r="C19765" s="33" t="s">
        <v>563</v>
      </c>
      <c r="D19765" s="33" t="s">
        <v>564</v>
      </c>
      <c r="E19765" s="34">
        <v>41658</v>
      </c>
      <c r="F19765" s="35">
        <v>1.0740000000000001</v>
      </c>
      <c r="G19765" s="34">
        <v>221.4</v>
      </c>
    </row>
    <row r="19766" spans="1:7">
      <c r="A19766" s="32">
        <v>2018</v>
      </c>
      <c r="B19766" s="32">
        <v>52087</v>
      </c>
      <c r="C19766" s="33" t="s">
        <v>563</v>
      </c>
      <c r="D19766" s="33" t="s">
        <v>564</v>
      </c>
      <c r="E19766" s="34">
        <v>72462</v>
      </c>
      <c r="F19766" s="35">
        <v>1.0840000000000001</v>
      </c>
      <c r="G19766" s="34">
        <v>231.1</v>
      </c>
    </row>
    <row r="19767" spans="1:7">
      <c r="A19767" s="32">
        <v>2018</v>
      </c>
      <c r="B19767" s="32">
        <v>52088</v>
      </c>
      <c r="C19767" s="33" t="s">
        <v>563</v>
      </c>
      <c r="D19767" s="33" t="s">
        <v>564</v>
      </c>
      <c r="E19767" s="34">
        <v>1437950</v>
      </c>
      <c r="F19767" s="35">
        <v>1.0349999999999999</v>
      </c>
      <c r="G19767" s="34" t="s">
        <v>364</v>
      </c>
    </row>
    <row r="19768" spans="1:7">
      <c r="A19768" s="32">
        <v>2018</v>
      </c>
      <c r="B19768" s="32">
        <v>52120</v>
      </c>
      <c r="C19768" s="33" t="s">
        <v>563</v>
      </c>
      <c r="D19768" s="33" t="s">
        <v>564</v>
      </c>
      <c r="E19768" s="34">
        <v>3238556</v>
      </c>
      <c r="F19768" s="35">
        <v>1.03</v>
      </c>
      <c r="G19768" s="34" t="s">
        <v>364</v>
      </c>
    </row>
    <row r="19769" spans="1:7">
      <c r="A19769" s="32">
        <v>2018</v>
      </c>
      <c r="B19769" s="32">
        <v>52169</v>
      </c>
      <c r="C19769" s="33" t="s">
        <v>563</v>
      </c>
      <c r="D19769" s="33" t="s">
        <v>564</v>
      </c>
      <c r="E19769" s="34">
        <v>806822</v>
      </c>
      <c r="F19769" s="35">
        <v>1.0409999999999999</v>
      </c>
      <c r="G19769" s="34" t="s">
        <v>364</v>
      </c>
    </row>
    <row r="19770" spans="1:7">
      <c r="A19770" s="32">
        <v>2018</v>
      </c>
      <c r="B19770" s="32">
        <v>52176</v>
      </c>
      <c r="C19770" s="33" t="s">
        <v>563</v>
      </c>
      <c r="D19770" s="33" t="s">
        <v>564</v>
      </c>
      <c r="E19770" s="34">
        <v>1055345</v>
      </c>
      <c r="F19770" s="35">
        <v>1.0249999999999999</v>
      </c>
      <c r="G19770" s="34" t="s">
        <v>364</v>
      </c>
    </row>
    <row r="19771" spans="1:7">
      <c r="A19771" s="32">
        <v>2018</v>
      </c>
      <c r="B19771" s="32">
        <v>54041</v>
      </c>
      <c r="C19771" s="33" t="s">
        <v>563</v>
      </c>
      <c r="D19771" s="33" t="s">
        <v>564</v>
      </c>
      <c r="E19771" s="34">
        <v>647795</v>
      </c>
      <c r="F19771" s="35">
        <v>1.0309999999999999</v>
      </c>
      <c r="G19771" s="34" t="s">
        <v>364</v>
      </c>
    </row>
    <row r="19772" spans="1:7">
      <c r="A19772" s="32">
        <v>2018</v>
      </c>
      <c r="B19772" s="32">
        <v>54081</v>
      </c>
      <c r="C19772" s="33" t="s">
        <v>353</v>
      </c>
      <c r="D19772" s="33" t="s">
        <v>354</v>
      </c>
      <c r="E19772" s="34">
        <v>30108</v>
      </c>
      <c r="F19772" s="35">
        <v>26.19</v>
      </c>
      <c r="G19772" s="34" t="s">
        <v>364</v>
      </c>
    </row>
    <row r="19773" spans="1:7">
      <c r="A19773" s="32">
        <v>2018</v>
      </c>
      <c r="B19773" s="32">
        <v>54087</v>
      </c>
      <c r="C19773" s="33" t="s">
        <v>563</v>
      </c>
      <c r="D19773" s="33" t="s">
        <v>564</v>
      </c>
      <c r="E19773" s="34">
        <v>18064</v>
      </c>
      <c r="F19773" s="35">
        <v>1.05</v>
      </c>
      <c r="G19773" s="34" t="s">
        <v>364</v>
      </c>
    </row>
    <row r="19774" spans="1:7">
      <c r="A19774" s="32">
        <v>2018</v>
      </c>
      <c r="B19774" s="32">
        <v>54101</v>
      </c>
      <c r="C19774" s="33" t="s">
        <v>353</v>
      </c>
      <c r="D19774" s="33" t="s">
        <v>354</v>
      </c>
      <c r="E19774" s="34">
        <v>189</v>
      </c>
      <c r="F19774" s="35">
        <v>25.72</v>
      </c>
      <c r="G19774" s="34" t="s">
        <v>364</v>
      </c>
    </row>
    <row r="19775" spans="1:7">
      <c r="A19775" s="32">
        <v>2018</v>
      </c>
      <c r="B19775" s="32">
        <v>54101</v>
      </c>
      <c r="C19775" s="33" t="s">
        <v>353</v>
      </c>
      <c r="D19775" s="33" t="s">
        <v>354</v>
      </c>
      <c r="E19775" s="34">
        <v>414</v>
      </c>
      <c r="F19775" s="35">
        <v>25.72</v>
      </c>
      <c r="G19775" s="34" t="s">
        <v>364</v>
      </c>
    </row>
    <row r="19776" spans="1:7">
      <c r="A19776" s="32">
        <v>2018</v>
      </c>
      <c r="B19776" s="32">
        <v>54101</v>
      </c>
      <c r="C19776" s="33" t="s">
        <v>353</v>
      </c>
      <c r="D19776" s="33" t="s">
        <v>354</v>
      </c>
      <c r="E19776" s="34">
        <v>11619</v>
      </c>
      <c r="F19776" s="35">
        <v>25.07</v>
      </c>
      <c r="G19776" s="34" t="s">
        <v>364</v>
      </c>
    </row>
    <row r="19777" spans="1:7">
      <c r="A19777" s="32">
        <v>2018</v>
      </c>
      <c r="B19777" s="32">
        <v>54101</v>
      </c>
      <c r="C19777" s="33" t="s">
        <v>565</v>
      </c>
      <c r="D19777" s="33" t="s">
        <v>566</v>
      </c>
      <c r="E19777" s="34">
        <v>884</v>
      </c>
      <c r="F19777" s="35">
        <v>5.7960000000000003</v>
      </c>
      <c r="G19777" s="34" t="s">
        <v>364</v>
      </c>
    </row>
    <row r="19778" spans="1:7">
      <c r="A19778" s="32">
        <v>2018</v>
      </c>
      <c r="B19778" s="32">
        <v>54101</v>
      </c>
      <c r="C19778" s="33" t="s">
        <v>563</v>
      </c>
      <c r="D19778" s="33" t="s">
        <v>564</v>
      </c>
      <c r="E19778" s="34">
        <v>257016</v>
      </c>
      <c r="F19778" s="35">
        <v>1</v>
      </c>
      <c r="G19778" s="34" t="s">
        <v>364</v>
      </c>
    </row>
    <row r="19779" spans="1:7">
      <c r="A19779" s="32">
        <v>2018</v>
      </c>
      <c r="B19779" s="32">
        <v>54104</v>
      </c>
      <c r="C19779" s="33" t="s">
        <v>353</v>
      </c>
      <c r="D19779" s="33" t="s">
        <v>354</v>
      </c>
      <c r="E19779" s="34">
        <v>4471</v>
      </c>
      <c r="F19779" s="35">
        <v>24</v>
      </c>
      <c r="G19779" s="34" t="s">
        <v>364</v>
      </c>
    </row>
    <row r="19780" spans="1:7">
      <c r="A19780" s="32">
        <v>2018</v>
      </c>
      <c r="B19780" s="32">
        <v>54104</v>
      </c>
      <c r="C19780" s="33" t="s">
        <v>563</v>
      </c>
      <c r="D19780" s="33" t="s">
        <v>564</v>
      </c>
      <c r="E19780" s="34">
        <v>158802</v>
      </c>
      <c r="F19780" s="35">
        <v>1.024</v>
      </c>
      <c r="G19780" s="34" t="s">
        <v>364</v>
      </c>
    </row>
    <row r="19781" spans="1:7">
      <c r="A19781" s="32">
        <v>2018</v>
      </c>
      <c r="B19781" s="32">
        <v>54304</v>
      </c>
      <c r="C19781" s="33" t="s">
        <v>353</v>
      </c>
      <c r="D19781" s="33" t="s">
        <v>354</v>
      </c>
      <c r="E19781" s="34">
        <v>11824</v>
      </c>
      <c r="F19781" s="35">
        <v>24.73</v>
      </c>
      <c r="G19781" s="34" t="s">
        <v>364</v>
      </c>
    </row>
    <row r="19782" spans="1:7">
      <c r="A19782" s="32">
        <v>2018</v>
      </c>
      <c r="B19782" s="32">
        <v>54304</v>
      </c>
      <c r="C19782" s="33" t="s">
        <v>353</v>
      </c>
      <c r="D19782" s="33" t="s">
        <v>354</v>
      </c>
      <c r="E19782" s="34">
        <v>11442</v>
      </c>
      <c r="F19782" s="35">
        <v>24.47</v>
      </c>
      <c r="G19782" s="34" t="s">
        <v>364</v>
      </c>
    </row>
    <row r="19783" spans="1:7">
      <c r="A19783" s="32">
        <v>2018</v>
      </c>
      <c r="B19783" s="32">
        <v>54304</v>
      </c>
      <c r="C19783" s="33" t="s">
        <v>565</v>
      </c>
      <c r="D19783" s="33" t="s">
        <v>566</v>
      </c>
      <c r="E19783" s="34">
        <v>177</v>
      </c>
      <c r="F19783" s="35">
        <v>5.88</v>
      </c>
      <c r="G19783" s="34" t="s">
        <v>364</v>
      </c>
    </row>
    <row r="19784" spans="1:7">
      <c r="A19784" s="32">
        <v>2018</v>
      </c>
      <c r="B19784" s="32">
        <v>54304</v>
      </c>
      <c r="C19784" s="33" t="s">
        <v>565</v>
      </c>
      <c r="D19784" s="33" t="s">
        <v>566</v>
      </c>
      <c r="E19784" s="34">
        <v>177</v>
      </c>
      <c r="F19784" s="35">
        <v>5.88</v>
      </c>
      <c r="G19784" s="34" t="s">
        <v>364</v>
      </c>
    </row>
    <row r="19785" spans="1:7">
      <c r="A19785" s="32">
        <v>2018</v>
      </c>
      <c r="B19785" s="32">
        <v>54304</v>
      </c>
      <c r="C19785" s="33" t="s">
        <v>565</v>
      </c>
      <c r="D19785" s="33" t="s">
        <v>566</v>
      </c>
      <c r="E19785" s="34">
        <v>177</v>
      </c>
      <c r="F19785" s="35">
        <v>5.88</v>
      </c>
      <c r="G19785" s="34" t="s">
        <v>364</v>
      </c>
    </row>
    <row r="19786" spans="1:7">
      <c r="A19786" s="32">
        <v>2018</v>
      </c>
      <c r="B19786" s="32">
        <v>54304</v>
      </c>
      <c r="C19786" s="33" t="s">
        <v>565</v>
      </c>
      <c r="D19786" s="33" t="s">
        <v>566</v>
      </c>
      <c r="E19786" s="34">
        <v>177</v>
      </c>
      <c r="F19786" s="35">
        <v>5.88</v>
      </c>
      <c r="G19786" s="34" t="s">
        <v>364</v>
      </c>
    </row>
    <row r="19787" spans="1:7">
      <c r="A19787" s="32">
        <v>2018</v>
      </c>
      <c r="B19787" s="32">
        <v>54304</v>
      </c>
      <c r="C19787" s="33" t="s">
        <v>565</v>
      </c>
      <c r="D19787" s="33" t="s">
        <v>566</v>
      </c>
      <c r="E19787" s="34">
        <v>177</v>
      </c>
      <c r="F19787" s="35">
        <v>5.88</v>
      </c>
      <c r="G19787" s="34" t="s">
        <v>364</v>
      </c>
    </row>
    <row r="19788" spans="1:7">
      <c r="A19788" s="32">
        <v>2018</v>
      </c>
      <c r="B19788" s="32">
        <v>54324</v>
      </c>
      <c r="C19788" s="33" t="s">
        <v>565</v>
      </c>
      <c r="D19788" s="33" t="s">
        <v>566</v>
      </c>
      <c r="E19788" s="34">
        <v>104</v>
      </c>
      <c r="F19788" s="35">
        <v>5.79</v>
      </c>
      <c r="G19788" s="34" t="s">
        <v>364</v>
      </c>
    </row>
    <row r="19789" spans="1:7">
      <c r="A19789" s="32">
        <v>2018</v>
      </c>
      <c r="B19789" s="32">
        <v>54324</v>
      </c>
      <c r="C19789" s="33" t="s">
        <v>563</v>
      </c>
      <c r="D19789" s="33" t="s">
        <v>564</v>
      </c>
      <c r="E19789" s="34">
        <v>348089</v>
      </c>
      <c r="F19789" s="35">
        <v>1.028</v>
      </c>
      <c r="G19789" s="34" t="s">
        <v>364</v>
      </c>
    </row>
    <row r="19790" spans="1:7">
      <c r="A19790" s="32">
        <v>2018</v>
      </c>
      <c r="B19790" s="32">
        <v>54324</v>
      </c>
      <c r="C19790" s="33" t="s">
        <v>563</v>
      </c>
      <c r="D19790" s="33" t="s">
        <v>564</v>
      </c>
      <c r="E19790" s="34">
        <v>608184</v>
      </c>
      <c r="F19790" s="35">
        <v>1.028</v>
      </c>
      <c r="G19790" s="34" t="s">
        <v>364</v>
      </c>
    </row>
    <row r="19791" spans="1:7">
      <c r="A19791" s="32">
        <v>2018</v>
      </c>
      <c r="B19791" s="32">
        <v>54537</v>
      </c>
      <c r="C19791" s="33" t="s">
        <v>563</v>
      </c>
      <c r="D19791" s="33" t="s">
        <v>564</v>
      </c>
      <c r="E19791" s="34">
        <v>48218</v>
      </c>
      <c r="F19791" s="35">
        <v>1.0980000000000001</v>
      </c>
      <c r="G19791" s="34">
        <v>123</v>
      </c>
    </row>
    <row r="19792" spans="1:7">
      <c r="A19792" s="32">
        <v>2018</v>
      </c>
      <c r="B19792" s="32">
        <v>54537</v>
      </c>
      <c r="C19792" s="33" t="s">
        <v>563</v>
      </c>
      <c r="D19792" s="33" t="s">
        <v>564</v>
      </c>
      <c r="E19792" s="34">
        <v>48221</v>
      </c>
      <c r="F19792" s="35">
        <v>1.0980000000000001</v>
      </c>
      <c r="G19792" s="34">
        <v>156.80000000000001</v>
      </c>
    </row>
    <row r="19793" spans="1:7">
      <c r="A19793" s="32">
        <v>2018</v>
      </c>
      <c r="B19793" s="32">
        <v>54537</v>
      </c>
      <c r="C19793" s="33" t="s">
        <v>563</v>
      </c>
      <c r="D19793" s="33" t="s">
        <v>564</v>
      </c>
      <c r="E19793" s="34">
        <v>52820</v>
      </c>
      <c r="F19793" s="35">
        <v>1.0980000000000001</v>
      </c>
      <c r="G19793" s="34">
        <v>219.3</v>
      </c>
    </row>
    <row r="19794" spans="1:7">
      <c r="A19794" s="32">
        <v>2018</v>
      </c>
      <c r="B19794" s="32">
        <v>54537</v>
      </c>
      <c r="C19794" s="33" t="s">
        <v>563</v>
      </c>
      <c r="D19794" s="33" t="s">
        <v>564</v>
      </c>
      <c r="E19794" s="34">
        <v>24110</v>
      </c>
      <c r="F19794" s="35">
        <v>1.0980000000000001</v>
      </c>
      <c r="G19794" s="34">
        <v>159.5</v>
      </c>
    </row>
    <row r="19795" spans="1:7">
      <c r="A19795" s="32">
        <v>2018</v>
      </c>
      <c r="B19795" s="32">
        <v>54537</v>
      </c>
      <c r="C19795" s="33" t="s">
        <v>563</v>
      </c>
      <c r="D19795" s="33" t="s">
        <v>564</v>
      </c>
      <c r="E19795" s="34">
        <v>996688</v>
      </c>
      <c r="F19795" s="35">
        <v>1.0980000000000001</v>
      </c>
      <c r="G19795" s="34">
        <v>193.8</v>
      </c>
    </row>
    <row r="19796" spans="1:7">
      <c r="A19796" s="32">
        <v>2018</v>
      </c>
      <c r="B19796" s="32">
        <v>54538</v>
      </c>
      <c r="C19796" s="33" t="s">
        <v>563</v>
      </c>
      <c r="D19796" s="33" t="s">
        <v>564</v>
      </c>
      <c r="E19796" s="34">
        <v>230948</v>
      </c>
      <c r="F19796" s="35">
        <v>1.018</v>
      </c>
      <c r="G19796" s="34">
        <v>264.8</v>
      </c>
    </row>
    <row r="19797" spans="1:7">
      <c r="A19797" s="32">
        <v>2018</v>
      </c>
      <c r="B19797" s="32">
        <v>54538</v>
      </c>
      <c r="C19797" s="33" t="s">
        <v>565</v>
      </c>
      <c r="D19797" s="33" t="s">
        <v>566</v>
      </c>
      <c r="E19797" s="34">
        <v>1097</v>
      </c>
      <c r="F19797" s="35">
        <v>5.8</v>
      </c>
      <c r="G19797" s="34">
        <v>1693.9</v>
      </c>
    </row>
    <row r="19798" spans="1:7">
      <c r="A19798" s="32">
        <v>2018</v>
      </c>
      <c r="B19798" s="32">
        <v>54547</v>
      </c>
      <c r="C19798" s="33" t="s">
        <v>563</v>
      </c>
      <c r="D19798" s="33" t="s">
        <v>564</v>
      </c>
      <c r="E19798" s="34">
        <v>3595467</v>
      </c>
      <c r="F19798" s="35">
        <v>1.0289999999999999</v>
      </c>
      <c r="G19798" s="34" t="s">
        <v>364</v>
      </c>
    </row>
    <row r="19799" spans="1:7">
      <c r="A19799" s="32">
        <v>2018</v>
      </c>
      <c r="B19799" s="32">
        <v>54634</v>
      </c>
      <c r="C19799" s="33" t="s">
        <v>365</v>
      </c>
      <c r="D19799" s="33" t="s">
        <v>354</v>
      </c>
      <c r="E19799" s="34">
        <v>120839</v>
      </c>
      <c r="F19799" s="35">
        <v>6.306</v>
      </c>
      <c r="G19799" s="34" t="s">
        <v>364</v>
      </c>
    </row>
    <row r="19800" spans="1:7">
      <c r="A19800" s="32">
        <v>2018</v>
      </c>
      <c r="B19800" s="32">
        <v>54634</v>
      </c>
      <c r="C19800" s="33" t="s">
        <v>565</v>
      </c>
      <c r="D19800" s="33" t="s">
        <v>566</v>
      </c>
      <c r="E19800" s="34">
        <v>1617</v>
      </c>
      <c r="F19800" s="35">
        <v>5.88</v>
      </c>
      <c r="G19800" s="34" t="s">
        <v>364</v>
      </c>
    </row>
    <row r="19801" spans="1:7">
      <c r="A19801" s="32">
        <v>2018</v>
      </c>
      <c r="B19801" s="32">
        <v>54640</v>
      </c>
      <c r="C19801" s="33" t="s">
        <v>565</v>
      </c>
      <c r="D19801" s="33" t="s">
        <v>566</v>
      </c>
      <c r="E19801" s="34">
        <v>28</v>
      </c>
      <c r="F19801" s="35">
        <v>5.8380000000000001</v>
      </c>
      <c r="G19801" s="34" t="s">
        <v>364</v>
      </c>
    </row>
    <row r="19802" spans="1:7">
      <c r="A19802" s="32">
        <v>2018</v>
      </c>
      <c r="B19802" s="32">
        <v>54640</v>
      </c>
      <c r="C19802" s="33" t="s">
        <v>565</v>
      </c>
      <c r="D19802" s="33" t="s">
        <v>566</v>
      </c>
      <c r="E19802" s="34">
        <v>185</v>
      </c>
      <c r="F19802" s="35">
        <v>5.8380000000000001</v>
      </c>
      <c r="G19802" s="34" t="s">
        <v>364</v>
      </c>
    </row>
    <row r="19803" spans="1:7">
      <c r="A19803" s="32">
        <v>2018</v>
      </c>
      <c r="B19803" s="32">
        <v>54640</v>
      </c>
      <c r="C19803" s="33" t="s">
        <v>563</v>
      </c>
      <c r="D19803" s="33" t="s">
        <v>564</v>
      </c>
      <c r="E19803" s="34">
        <v>1228</v>
      </c>
      <c r="F19803" s="35">
        <v>1.0609999999999999</v>
      </c>
      <c r="G19803" s="34" t="s">
        <v>364</v>
      </c>
    </row>
    <row r="19804" spans="1:7">
      <c r="A19804" s="32">
        <v>2018</v>
      </c>
      <c r="B19804" s="32">
        <v>54640</v>
      </c>
      <c r="C19804" s="33" t="s">
        <v>563</v>
      </c>
      <c r="D19804" s="33" t="s">
        <v>564</v>
      </c>
      <c r="E19804" s="34">
        <v>2114</v>
      </c>
      <c r="F19804" s="35">
        <v>1.0609999999999999</v>
      </c>
      <c r="G19804" s="34" t="s">
        <v>364</v>
      </c>
    </row>
    <row r="19805" spans="1:7">
      <c r="A19805" s="32">
        <v>2018</v>
      </c>
      <c r="B19805" s="32">
        <v>54640</v>
      </c>
      <c r="C19805" s="33" t="s">
        <v>563</v>
      </c>
      <c r="D19805" s="33" t="s">
        <v>564</v>
      </c>
      <c r="E19805" s="34">
        <v>1099768</v>
      </c>
      <c r="F19805" s="35">
        <v>1.0609999999999999</v>
      </c>
      <c r="G19805" s="34" t="s">
        <v>364</v>
      </c>
    </row>
    <row r="19806" spans="1:7">
      <c r="A19806" s="32">
        <v>2018</v>
      </c>
      <c r="B19806" s="32">
        <v>54640</v>
      </c>
      <c r="C19806" s="33" t="s">
        <v>563</v>
      </c>
      <c r="D19806" s="33" t="s">
        <v>564</v>
      </c>
      <c r="E19806" s="34">
        <v>59316</v>
      </c>
      <c r="F19806" s="35">
        <v>1.0609999999999999</v>
      </c>
      <c r="G19806" s="34" t="s">
        <v>364</v>
      </c>
    </row>
    <row r="19807" spans="1:7">
      <c r="A19807" s="32">
        <v>2018</v>
      </c>
      <c r="B19807" s="32">
        <v>54640</v>
      </c>
      <c r="C19807" s="33" t="s">
        <v>563</v>
      </c>
      <c r="D19807" s="33" t="s">
        <v>564</v>
      </c>
      <c r="E19807" s="34">
        <v>44479</v>
      </c>
      <c r="F19807" s="35">
        <v>1.0609999999999999</v>
      </c>
      <c r="G19807" s="34" t="s">
        <v>364</v>
      </c>
    </row>
    <row r="19808" spans="1:7">
      <c r="A19808" s="32">
        <v>2018</v>
      </c>
      <c r="B19808" s="32">
        <v>54646</v>
      </c>
      <c r="C19808" s="33" t="s">
        <v>565</v>
      </c>
      <c r="D19808" s="33" t="s">
        <v>566</v>
      </c>
      <c r="E19808" s="34">
        <v>665</v>
      </c>
      <c r="F19808" s="35">
        <v>5.3470000000000004</v>
      </c>
      <c r="G19808" s="34" t="s">
        <v>364</v>
      </c>
    </row>
    <row r="19809" spans="1:7">
      <c r="A19809" s="32">
        <v>2018</v>
      </c>
      <c r="B19809" s="32">
        <v>54646</v>
      </c>
      <c r="C19809" s="33" t="s">
        <v>567</v>
      </c>
      <c r="D19809" s="33" t="s">
        <v>566</v>
      </c>
      <c r="E19809" s="34">
        <v>174051</v>
      </c>
      <c r="F19809" s="35">
        <v>5.923</v>
      </c>
      <c r="G19809" s="34" t="s">
        <v>364</v>
      </c>
    </row>
    <row r="19810" spans="1:7">
      <c r="A19810" s="32">
        <v>2018</v>
      </c>
      <c r="B19810" s="32">
        <v>54676</v>
      </c>
      <c r="C19810" s="33" t="s">
        <v>563</v>
      </c>
      <c r="D19810" s="33" t="s">
        <v>564</v>
      </c>
      <c r="E19810" s="34">
        <v>2141576</v>
      </c>
      <c r="F19810" s="35">
        <v>1.0229999999999999</v>
      </c>
      <c r="G19810" s="34" t="s">
        <v>364</v>
      </c>
    </row>
    <row r="19811" spans="1:7">
      <c r="A19811" s="32">
        <v>2018</v>
      </c>
      <c r="B19811" s="32">
        <v>54761</v>
      </c>
      <c r="C19811" s="33" t="s">
        <v>563</v>
      </c>
      <c r="D19811" s="33" t="s">
        <v>564</v>
      </c>
      <c r="E19811" s="34">
        <v>2025137</v>
      </c>
      <c r="F19811" s="35">
        <v>1.0449999999999999</v>
      </c>
      <c r="G19811" s="34" t="s">
        <v>364</v>
      </c>
    </row>
    <row r="19812" spans="1:7">
      <c r="A19812" s="32">
        <v>2018</v>
      </c>
      <c r="B19812" s="32">
        <v>54805</v>
      </c>
      <c r="C19812" s="33" t="s">
        <v>563</v>
      </c>
      <c r="D19812" s="33" t="s">
        <v>564</v>
      </c>
      <c r="E19812" s="34">
        <v>4873</v>
      </c>
      <c r="F19812" s="35">
        <v>1.028</v>
      </c>
      <c r="G19812" s="34" t="s">
        <v>364</v>
      </c>
    </row>
    <row r="19813" spans="1:7">
      <c r="A19813" s="32">
        <v>2018</v>
      </c>
      <c r="B19813" s="32">
        <v>54805</v>
      </c>
      <c r="C19813" s="33" t="s">
        <v>563</v>
      </c>
      <c r="D19813" s="33" t="s">
        <v>564</v>
      </c>
      <c r="E19813" s="34">
        <v>7172</v>
      </c>
      <c r="F19813" s="35">
        <v>1.028</v>
      </c>
      <c r="G19813" s="34" t="s">
        <v>364</v>
      </c>
    </row>
    <row r="19814" spans="1:7">
      <c r="A19814" s="32">
        <v>2018</v>
      </c>
      <c r="B19814" s="32">
        <v>54805</v>
      </c>
      <c r="C19814" s="33" t="s">
        <v>563</v>
      </c>
      <c r="D19814" s="33" t="s">
        <v>564</v>
      </c>
      <c r="E19814" s="34">
        <v>9740</v>
      </c>
      <c r="F19814" s="35">
        <v>1.028</v>
      </c>
      <c r="G19814" s="34" t="s">
        <v>364</v>
      </c>
    </row>
    <row r="19815" spans="1:7">
      <c r="A19815" s="32">
        <v>2018</v>
      </c>
      <c r="B19815" s="32">
        <v>54805</v>
      </c>
      <c r="C19815" s="33" t="s">
        <v>563</v>
      </c>
      <c r="D19815" s="33" t="s">
        <v>564</v>
      </c>
      <c r="E19815" s="34">
        <v>9855</v>
      </c>
      <c r="F19815" s="35">
        <v>1.028</v>
      </c>
      <c r="G19815" s="34" t="s">
        <v>364</v>
      </c>
    </row>
    <row r="19816" spans="1:7">
      <c r="A19816" s="32">
        <v>2018</v>
      </c>
      <c r="B19816" s="32">
        <v>54805</v>
      </c>
      <c r="C19816" s="33" t="s">
        <v>563</v>
      </c>
      <c r="D19816" s="33" t="s">
        <v>564</v>
      </c>
      <c r="E19816" s="34">
        <v>150780</v>
      </c>
      <c r="F19816" s="35">
        <v>1.028</v>
      </c>
      <c r="G19816" s="34" t="s">
        <v>364</v>
      </c>
    </row>
    <row r="19817" spans="1:7">
      <c r="A19817" s="32">
        <v>2018</v>
      </c>
      <c r="B19817" s="32">
        <v>54805</v>
      </c>
      <c r="C19817" s="33" t="s">
        <v>563</v>
      </c>
      <c r="D19817" s="33" t="s">
        <v>564</v>
      </c>
      <c r="E19817" s="34">
        <v>110965</v>
      </c>
      <c r="F19817" s="35">
        <v>1.028</v>
      </c>
      <c r="G19817" s="34" t="s">
        <v>364</v>
      </c>
    </row>
    <row r="19818" spans="1:7">
      <c r="A19818" s="32">
        <v>2018</v>
      </c>
      <c r="B19818" s="32">
        <v>54805</v>
      </c>
      <c r="C19818" s="33" t="s">
        <v>563</v>
      </c>
      <c r="D19818" s="33" t="s">
        <v>564</v>
      </c>
      <c r="E19818" s="34">
        <v>112698</v>
      </c>
      <c r="F19818" s="35">
        <v>1.028</v>
      </c>
      <c r="G19818" s="34" t="s">
        <v>364</v>
      </c>
    </row>
    <row r="19819" spans="1:7">
      <c r="A19819" s="32">
        <v>2018</v>
      </c>
      <c r="B19819" s="32">
        <v>54805</v>
      </c>
      <c r="C19819" s="33" t="s">
        <v>563</v>
      </c>
      <c r="D19819" s="33" t="s">
        <v>564</v>
      </c>
      <c r="E19819" s="34">
        <v>126862</v>
      </c>
      <c r="F19819" s="35">
        <v>1.028</v>
      </c>
      <c r="G19819" s="34" t="s">
        <v>364</v>
      </c>
    </row>
    <row r="19820" spans="1:7">
      <c r="A19820" s="32">
        <v>2018</v>
      </c>
      <c r="B19820" s="32">
        <v>54805</v>
      </c>
      <c r="C19820" s="33" t="s">
        <v>563</v>
      </c>
      <c r="D19820" s="33" t="s">
        <v>564</v>
      </c>
      <c r="E19820" s="34">
        <v>29435</v>
      </c>
      <c r="F19820" s="35">
        <v>1.028</v>
      </c>
      <c r="G19820" s="34" t="s">
        <v>364</v>
      </c>
    </row>
    <row r="19821" spans="1:7">
      <c r="A19821" s="32">
        <v>2018</v>
      </c>
      <c r="B19821" s="32">
        <v>54817</v>
      </c>
      <c r="C19821" s="33" t="s">
        <v>563</v>
      </c>
      <c r="D19821" s="33" t="s">
        <v>564</v>
      </c>
      <c r="E19821" s="34">
        <v>29202</v>
      </c>
      <c r="F19821" s="35">
        <v>0.997</v>
      </c>
      <c r="G19821" s="34">
        <v>306.10000000000002</v>
      </c>
    </row>
    <row r="19822" spans="1:7">
      <c r="A19822" s="32">
        <v>2018</v>
      </c>
      <c r="B19822" s="32">
        <v>54817</v>
      </c>
      <c r="C19822" s="33" t="s">
        <v>563</v>
      </c>
      <c r="D19822" s="33" t="s">
        <v>564</v>
      </c>
      <c r="E19822" s="34">
        <v>100899</v>
      </c>
      <c r="F19822" s="35">
        <v>0.997</v>
      </c>
      <c r="G19822" s="34">
        <v>287.3</v>
      </c>
    </row>
    <row r="19823" spans="1:7">
      <c r="A19823" s="32">
        <v>2018</v>
      </c>
      <c r="B19823" s="32">
        <v>54817</v>
      </c>
      <c r="C19823" s="33" t="s">
        <v>563</v>
      </c>
      <c r="D19823" s="33" t="s">
        <v>564</v>
      </c>
      <c r="E19823" s="34">
        <v>28188</v>
      </c>
      <c r="F19823" s="35">
        <v>0.997</v>
      </c>
      <c r="G19823" s="34">
        <v>289.60000000000002</v>
      </c>
    </row>
    <row r="19824" spans="1:7">
      <c r="A19824" s="32">
        <v>2018</v>
      </c>
      <c r="B19824" s="32">
        <v>54817</v>
      </c>
      <c r="C19824" s="33" t="s">
        <v>563</v>
      </c>
      <c r="D19824" s="33" t="s">
        <v>564</v>
      </c>
      <c r="E19824" s="34">
        <v>25741</v>
      </c>
      <c r="F19824" s="35">
        <v>0.997</v>
      </c>
      <c r="G19824" s="34">
        <v>310.3</v>
      </c>
    </row>
    <row r="19825" spans="1:7">
      <c r="A19825" s="32">
        <v>2018</v>
      </c>
      <c r="B19825" s="32">
        <v>54817</v>
      </c>
      <c r="C19825" s="33" t="s">
        <v>563</v>
      </c>
      <c r="D19825" s="33" t="s">
        <v>564</v>
      </c>
      <c r="E19825" s="34">
        <v>17719</v>
      </c>
      <c r="F19825" s="35">
        <v>0.997</v>
      </c>
      <c r="G19825" s="34">
        <v>315.7</v>
      </c>
    </row>
    <row r="19826" spans="1:7">
      <c r="A19826" s="32">
        <v>2018</v>
      </c>
      <c r="B19826" s="32">
        <v>54817</v>
      </c>
      <c r="C19826" s="33" t="s">
        <v>563</v>
      </c>
      <c r="D19826" s="33" t="s">
        <v>564</v>
      </c>
      <c r="E19826" s="34">
        <v>14561</v>
      </c>
      <c r="F19826" s="35">
        <v>0.997</v>
      </c>
      <c r="G19826" s="34">
        <v>353.9</v>
      </c>
    </row>
    <row r="19827" spans="1:7">
      <c r="A19827" s="32">
        <v>2018</v>
      </c>
      <c r="B19827" s="32">
        <v>54817</v>
      </c>
      <c r="C19827" s="33" t="s">
        <v>563</v>
      </c>
      <c r="D19827" s="33" t="s">
        <v>564</v>
      </c>
      <c r="E19827" s="34">
        <v>13589</v>
      </c>
      <c r="F19827" s="35">
        <v>0.997</v>
      </c>
      <c r="G19827" s="34">
        <v>297.10000000000002</v>
      </c>
    </row>
    <row r="19828" spans="1:7">
      <c r="A19828" s="32">
        <v>2018</v>
      </c>
      <c r="B19828" s="32">
        <v>54817</v>
      </c>
      <c r="C19828" s="33" t="s">
        <v>563</v>
      </c>
      <c r="D19828" s="33" t="s">
        <v>564</v>
      </c>
      <c r="E19828" s="34">
        <v>6309</v>
      </c>
      <c r="F19828" s="35">
        <v>0.997</v>
      </c>
      <c r="G19828" s="34">
        <v>295.39999999999998</v>
      </c>
    </row>
    <row r="19829" spans="1:7">
      <c r="A19829" s="32">
        <v>2018</v>
      </c>
      <c r="B19829" s="32">
        <v>54817</v>
      </c>
      <c r="C19829" s="33" t="s">
        <v>563</v>
      </c>
      <c r="D19829" s="33" t="s">
        <v>564</v>
      </c>
      <c r="E19829" s="34">
        <v>4834</v>
      </c>
      <c r="F19829" s="35">
        <v>0.997</v>
      </c>
      <c r="G19829" s="34">
        <v>356.8</v>
      </c>
    </row>
    <row r="19830" spans="1:7">
      <c r="A19830" s="32">
        <v>2018</v>
      </c>
      <c r="B19830" s="32">
        <v>54817</v>
      </c>
      <c r="C19830" s="33" t="s">
        <v>563</v>
      </c>
      <c r="D19830" s="33" t="s">
        <v>564</v>
      </c>
      <c r="E19830" s="34">
        <v>2161</v>
      </c>
      <c r="F19830" s="35">
        <v>0.997</v>
      </c>
      <c r="G19830" s="34">
        <v>324.3</v>
      </c>
    </row>
    <row r="19831" spans="1:7">
      <c r="A19831" s="32">
        <v>2018</v>
      </c>
      <c r="B19831" s="32">
        <v>54817</v>
      </c>
      <c r="C19831" s="33" t="s">
        <v>563</v>
      </c>
      <c r="D19831" s="33" t="s">
        <v>564</v>
      </c>
      <c r="E19831" s="34">
        <v>4065</v>
      </c>
      <c r="F19831" s="35">
        <v>0.997</v>
      </c>
      <c r="G19831" s="34">
        <v>266.39999999999998</v>
      </c>
    </row>
    <row r="19832" spans="1:7">
      <c r="A19832" s="32">
        <v>2018</v>
      </c>
      <c r="B19832" s="32">
        <v>54817</v>
      </c>
      <c r="C19832" s="33" t="s">
        <v>563</v>
      </c>
      <c r="D19832" s="33" t="s">
        <v>564</v>
      </c>
      <c r="E19832" s="34">
        <v>4301</v>
      </c>
      <c r="F19832" s="35">
        <v>0.997</v>
      </c>
      <c r="G19832" s="34">
        <v>256.60000000000002</v>
      </c>
    </row>
    <row r="19833" spans="1:7">
      <c r="A19833" s="32">
        <v>2018</v>
      </c>
      <c r="B19833" s="32">
        <v>54832</v>
      </c>
      <c r="C19833" s="33" t="s">
        <v>563</v>
      </c>
      <c r="D19833" s="33" t="s">
        <v>564</v>
      </c>
      <c r="E19833" s="34">
        <v>606370</v>
      </c>
      <c r="F19833" s="35">
        <v>1.0549999999999999</v>
      </c>
      <c r="G19833" s="34" t="s">
        <v>364</v>
      </c>
    </row>
    <row r="19834" spans="1:7">
      <c r="A19834" s="32">
        <v>2018</v>
      </c>
      <c r="B19834" s="32">
        <v>54832</v>
      </c>
      <c r="C19834" s="33" t="s">
        <v>563</v>
      </c>
      <c r="D19834" s="33" t="s">
        <v>564</v>
      </c>
      <c r="E19834" s="34">
        <v>255158</v>
      </c>
      <c r="F19834" s="35">
        <v>1.0549999999999999</v>
      </c>
      <c r="G19834" s="34" t="s">
        <v>364</v>
      </c>
    </row>
    <row r="19835" spans="1:7">
      <c r="A19835" s="32">
        <v>2018</v>
      </c>
      <c r="B19835" s="32">
        <v>54844</v>
      </c>
      <c r="C19835" s="33" t="s">
        <v>565</v>
      </c>
      <c r="D19835" s="33" t="s">
        <v>566</v>
      </c>
      <c r="E19835" s="34">
        <v>4907</v>
      </c>
      <c r="F19835" s="35">
        <v>5.88</v>
      </c>
      <c r="G19835" s="34">
        <v>1292.7</v>
      </c>
    </row>
    <row r="19836" spans="1:7">
      <c r="A19836" s="32">
        <v>2018</v>
      </c>
      <c r="B19836" s="32">
        <v>54844</v>
      </c>
      <c r="C19836" s="33" t="s">
        <v>563</v>
      </c>
      <c r="D19836" s="33" t="s">
        <v>564</v>
      </c>
      <c r="E19836" s="34">
        <v>111742</v>
      </c>
      <c r="F19836" s="35">
        <v>1.075</v>
      </c>
      <c r="G19836" s="34">
        <v>246.4</v>
      </c>
    </row>
    <row r="19837" spans="1:7">
      <c r="A19837" s="32">
        <v>2018</v>
      </c>
      <c r="B19837" s="32">
        <v>54844</v>
      </c>
      <c r="C19837" s="33" t="s">
        <v>563</v>
      </c>
      <c r="D19837" s="33" t="s">
        <v>564</v>
      </c>
      <c r="E19837" s="34">
        <v>160449</v>
      </c>
      <c r="F19837" s="35">
        <v>1.0489999999999999</v>
      </c>
      <c r="G19837" s="34">
        <v>295.7</v>
      </c>
    </row>
    <row r="19838" spans="1:7">
      <c r="A19838" s="32">
        <v>2018</v>
      </c>
      <c r="B19838" s="32">
        <v>54844</v>
      </c>
      <c r="C19838" s="33" t="s">
        <v>563</v>
      </c>
      <c r="D19838" s="33" t="s">
        <v>564</v>
      </c>
      <c r="E19838" s="34">
        <v>62509</v>
      </c>
      <c r="F19838" s="35">
        <v>1.0449999999999999</v>
      </c>
      <c r="G19838" s="34">
        <v>317.3</v>
      </c>
    </row>
    <row r="19839" spans="1:7">
      <c r="A19839" s="32">
        <v>2018</v>
      </c>
      <c r="B19839" s="32">
        <v>54844</v>
      </c>
      <c r="C19839" s="33" t="s">
        <v>563</v>
      </c>
      <c r="D19839" s="33" t="s">
        <v>564</v>
      </c>
      <c r="E19839" s="34">
        <v>39436</v>
      </c>
      <c r="F19839" s="35">
        <v>1.08</v>
      </c>
      <c r="G19839" s="34">
        <v>233.6</v>
      </c>
    </row>
    <row r="19840" spans="1:7">
      <c r="A19840" s="32">
        <v>2018</v>
      </c>
      <c r="B19840" s="32">
        <v>54844</v>
      </c>
      <c r="C19840" s="33" t="s">
        <v>563</v>
      </c>
      <c r="D19840" s="33" t="s">
        <v>564</v>
      </c>
      <c r="E19840" s="34">
        <v>33133</v>
      </c>
      <c r="F19840" s="35">
        <v>1.0669999999999999</v>
      </c>
      <c r="G19840" s="34">
        <v>1028.5999999999999</v>
      </c>
    </row>
    <row r="19841" spans="1:7">
      <c r="A19841" s="32">
        <v>2018</v>
      </c>
      <c r="B19841" s="32">
        <v>54844</v>
      </c>
      <c r="C19841" s="33" t="s">
        <v>563</v>
      </c>
      <c r="D19841" s="33" t="s">
        <v>564</v>
      </c>
      <c r="E19841" s="34">
        <v>30703</v>
      </c>
      <c r="F19841" s="35">
        <v>1.0660000000000001</v>
      </c>
      <c r="G19841" s="34">
        <v>376.1</v>
      </c>
    </row>
    <row r="19842" spans="1:7">
      <c r="A19842" s="32">
        <v>2018</v>
      </c>
      <c r="B19842" s="32">
        <v>54844</v>
      </c>
      <c r="C19842" s="33" t="s">
        <v>563</v>
      </c>
      <c r="D19842" s="33" t="s">
        <v>564</v>
      </c>
      <c r="E19842" s="34">
        <v>20794</v>
      </c>
      <c r="F19842" s="35">
        <v>1.087</v>
      </c>
      <c r="G19842" s="34">
        <v>438.7</v>
      </c>
    </row>
    <row r="19843" spans="1:7">
      <c r="A19843" s="32">
        <v>2018</v>
      </c>
      <c r="B19843" s="32">
        <v>54844</v>
      </c>
      <c r="C19843" s="33" t="s">
        <v>563</v>
      </c>
      <c r="D19843" s="33" t="s">
        <v>564</v>
      </c>
      <c r="E19843" s="34">
        <v>3960</v>
      </c>
      <c r="F19843" s="35">
        <v>1.081</v>
      </c>
      <c r="G19843" s="34">
        <v>832.5</v>
      </c>
    </row>
    <row r="19844" spans="1:7">
      <c r="A19844" s="32">
        <v>2018</v>
      </c>
      <c r="B19844" s="32">
        <v>54844</v>
      </c>
      <c r="C19844" s="33" t="s">
        <v>563</v>
      </c>
      <c r="D19844" s="33" t="s">
        <v>564</v>
      </c>
      <c r="E19844" s="34">
        <v>108435</v>
      </c>
      <c r="F19844" s="35">
        <v>1.0660000000000001</v>
      </c>
      <c r="G19844" s="34">
        <v>239.8</v>
      </c>
    </row>
    <row r="19845" spans="1:7">
      <c r="A19845" s="32">
        <v>2018</v>
      </c>
      <c r="B19845" s="32">
        <v>54844</v>
      </c>
      <c r="C19845" s="33" t="s">
        <v>563</v>
      </c>
      <c r="D19845" s="33" t="s">
        <v>564</v>
      </c>
      <c r="E19845" s="34">
        <v>67708</v>
      </c>
      <c r="F19845" s="35">
        <v>1.0720000000000001</v>
      </c>
      <c r="G19845" s="34">
        <v>217.9</v>
      </c>
    </row>
    <row r="19846" spans="1:7">
      <c r="A19846" s="32">
        <v>2018</v>
      </c>
      <c r="B19846" s="32">
        <v>54844</v>
      </c>
      <c r="C19846" s="33" t="s">
        <v>563</v>
      </c>
      <c r="D19846" s="33" t="s">
        <v>564</v>
      </c>
      <c r="E19846" s="34">
        <v>91974</v>
      </c>
      <c r="F19846" s="35">
        <v>1.081</v>
      </c>
      <c r="G19846" s="34">
        <v>242.5</v>
      </c>
    </row>
    <row r="19847" spans="1:7">
      <c r="A19847" s="32">
        <v>2018</v>
      </c>
      <c r="B19847" s="32">
        <v>54844</v>
      </c>
      <c r="C19847" s="33" t="s">
        <v>563</v>
      </c>
      <c r="D19847" s="33" t="s">
        <v>564</v>
      </c>
      <c r="E19847" s="34">
        <v>108414</v>
      </c>
      <c r="F19847" s="35">
        <v>1.0680000000000001</v>
      </c>
      <c r="G19847" s="34">
        <v>239.4</v>
      </c>
    </row>
    <row r="19848" spans="1:7">
      <c r="A19848" s="32">
        <v>2018</v>
      </c>
      <c r="B19848" s="32">
        <v>54854</v>
      </c>
      <c r="C19848" s="33" t="s">
        <v>563</v>
      </c>
      <c r="D19848" s="33" t="s">
        <v>564</v>
      </c>
      <c r="E19848" s="34">
        <v>45289</v>
      </c>
      <c r="F19848" s="35">
        <v>1.036</v>
      </c>
      <c r="G19848" s="34">
        <v>356.4</v>
      </c>
    </row>
    <row r="19849" spans="1:7">
      <c r="A19849" s="32">
        <v>2018</v>
      </c>
      <c r="B19849" s="32">
        <v>54914</v>
      </c>
      <c r="C19849" s="33" t="s">
        <v>563</v>
      </c>
      <c r="D19849" s="33" t="s">
        <v>564</v>
      </c>
      <c r="E19849" s="34">
        <v>905246</v>
      </c>
      <c r="F19849" s="35">
        <v>1.038</v>
      </c>
      <c r="G19849" s="34" t="s">
        <v>364</v>
      </c>
    </row>
    <row r="19850" spans="1:7">
      <c r="A19850" s="32">
        <v>2018</v>
      </c>
      <c r="B19850" s="32">
        <v>54914</v>
      </c>
      <c r="C19850" s="33" t="s">
        <v>563</v>
      </c>
      <c r="D19850" s="33" t="s">
        <v>564</v>
      </c>
      <c r="E19850" s="34">
        <v>754386</v>
      </c>
      <c r="F19850" s="35">
        <v>1.038</v>
      </c>
      <c r="G19850" s="34" t="s">
        <v>364</v>
      </c>
    </row>
    <row r="19851" spans="1:7">
      <c r="A19851" s="32">
        <v>2018</v>
      </c>
      <c r="B19851" s="32">
        <v>55010</v>
      </c>
      <c r="C19851" s="33" t="s">
        <v>563</v>
      </c>
      <c r="D19851" s="33" t="s">
        <v>564</v>
      </c>
      <c r="E19851" s="34">
        <v>525578</v>
      </c>
      <c r="F19851" s="35">
        <v>1.083</v>
      </c>
      <c r="G19851" s="34" t="s">
        <v>364</v>
      </c>
    </row>
    <row r="19852" spans="1:7">
      <c r="A19852" s="32">
        <v>2018</v>
      </c>
      <c r="B19852" s="32">
        <v>55011</v>
      </c>
      <c r="C19852" s="33" t="s">
        <v>563</v>
      </c>
      <c r="D19852" s="33" t="s">
        <v>564</v>
      </c>
      <c r="E19852" s="34">
        <v>736259</v>
      </c>
      <c r="F19852" s="35">
        <v>1.073</v>
      </c>
      <c r="G19852" s="34" t="s">
        <v>364</v>
      </c>
    </row>
    <row r="19853" spans="1:7">
      <c r="A19853" s="32">
        <v>2018</v>
      </c>
      <c r="B19853" s="32">
        <v>55015</v>
      </c>
      <c r="C19853" s="33" t="s">
        <v>563</v>
      </c>
      <c r="D19853" s="33" t="s">
        <v>564</v>
      </c>
      <c r="E19853" s="34">
        <v>2383066</v>
      </c>
      <c r="F19853" s="35">
        <v>1.02</v>
      </c>
      <c r="G19853" s="34" t="s">
        <v>364</v>
      </c>
    </row>
    <row r="19854" spans="1:7">
      <c r="A19854" s="32">
        <v>2018</v>
      </c>
      <c r="B19854" s="32">
        <v>55026</v>
      </c>
      <c r="C19854" s="33" t="s">
        <v>563</v>
      </c>
      <c r="D19854" s="33" t="s">
        <v>564</v>
      </c>
      <c r="E19854" s="34">
        <v>8251</v>
      </c>
      <c r="F19854" s="35">
        <v>1.028</v>
      </c>
      <c r="G19854" s="34" t="s">
        <v>364</v>
      </c>
    </row>
    <row r="19855" spans="1:7">
      <c r="A19855" s="32">
        <v>2018</v>
      </c>
      <c r="B19855" s="32">
        <v>55026</v>
      </c>
      <c r="C19855" s="33" t="s">
        <v>563</v>
      </c>
      <c r="D19855" s="33" t="s">
        <v>564</v>
      </c>
      <c r="E19855" s="34">
        <v>12141</v>
      </c>
      <c r="F19855" s="35">
        <v>1.028</v>
      </c>
      <c r="G19855" s="34" t="s">
        <v>364</v>
      </c>
    </row>
    <row r="19856" spans="1:7">
      <c r="A19856" s="32">
        <v>2018</v>
      </c>
      <c r="B19856" s="32">
        <v>55026</v>
      </c>
      <c r="C19856" s="33" t="s">
        <v>563</v>
      </c>
      <c r="D19856" s="33" t="s">
        <v>564</v>
      </c>
      <c r="E19856" s="34">
        <v>1534</v>
      </c>
      <c r="F19856" s="35">
        <v>1.0269999999999999</v>
      </c>
      <c r="G19856" s="34" t="s">
        <v>364</v>
      </c>
    </row>
    <row r="19857" spans="1:7">
      <c r="A19857" s="32">
        <v>2018</v>
      </c>
      <c r="B19857" s="32">
        <v>55026</v>
      </c>
      <c r="C19857" s="33" t="s">
        <v>563</v>
      </c>
      <c r="D19857" s="33" t="s">
        <v>564</v>
      </c>
      <c r="E19857" s="34">
        <v>1323</v>
      </c>
      <c r="F19857" s="35">
        <v>1.0269999999999999</v>
      </c>
      <c r="G19857" s="34" t="s">
        <v>364</v>
      </c>
    </row>
    <row r="19858" spans="1:7">
      <c r="A19858" s="32">
        <v>2018</v>
      </c>
      <c r="B19858" s="32">
        <v>55026</v>
      </c>
      <c r="C19858" s="33" t="s">
        <v>563</v>
      </c>
      <c r="D19858" s="33" t="s">
        <v>564</v>
      </c>
      <c r="E19858" s="34">
        <v>1321</v>
      </c>
      <c r="F19858" s="35">
        <v>1.0269999999999999</v>
      </c>
      <c r="G19858" s="34" t="s">
        <v>364</v>
      </c>
    </row>
    <row r="19859" spans="1:7">
      <c r="A19859" s="32">
        <v>2018</v>
      </c>
      <c r="B19859" s="32">
        <v>55026</v>
      </c>
      <c r="C19859" s="33" t="s">
        <v>563</v>
      </c>
      <c r="D19859" s="33" t="s">
        <v>564</v>
      </c>
      <c r="E19859" s="34">
        <v>15438</v>
      </c>
      <c r="F19859" s="35">
        <v>1.0269999999999999</v>
      </c>
      <c r="G19859" s="34" t="s">
        <v>364</v>
      </c>
    </row>
    <row r="19860" spans="1:7">
      <c r="A19860" s="32">
        <v>2018</v>
      </c>
      <c r="B19860" s="32">
        <v>55026</v>
      </c>
      <c r="C19860" s="33" t="s">
        <v>563</v>
      </c>
      <c r="D19860" s="33" t="s">
        <v>564</v>
      </c>
      <c r="E19860" s="34">
        <v>116421</v>
      </c>
      <c r="F19860" s="35">
        <v>1.028</v>
      </c>
      <c r="G19860" s="34" t="s">
        <v>364</v>
      </c>
    </row>
    <row r="19861" spans="1:7">
      <c r="A19861" s="32">
        <v>2018</v>
      </c>
      <c r="B19861" s="32">
        <v>55026</v>
      </c>
      <c r="C19861" s="33" t="s">
        <v>563</v>
      </c>
      <c r="D19861" s="33" t="s">
        <v>564</v>
      </c>
      <c r="E19861" s="34">
        <v>23377</v>
      </c>
      <c r="F19861" s="35">
        <v>1.026</v>
      </c>
      <c r="G19861" s="34" t="s">
        <v>364</v>
      </c>
    </row>
    <row r="19862" spans="1:7">
      <c r="A19862" s="32">
        <v>2018</v>
      </c>
      <c r="B19862" s="32">
        <v>55026</v>
      </c>
      <c r="C19862" s="33" t="s">
        <v>563</v>
      </c>
      <c r="D19862" s="33" t="s">
        <v>564</v>
      </c>
      <c r="E19862" s="34">
        <v>72659</v>
      </c>
      <c r="F19862" s="35">
        <v>1.028</v>
      </c>
      <c r="G19862" s="34" t="s">
        <v>364</v>
      </c>
    </row>
    <row r="19863" spans="1:7">
      <c r="A19863" s="32">
        <v>2018</v>
      </c>
      <c r="B19863" s="32">
        <v>55026</v>
      </c>
      <c r="C19863" s="33" t="s">
        <v>563</v>
      </c>
      <c r="D19863" s="33" t="s">
        <v>564</v>
      </c>
      <c r="E19863" s="34">
        <v>86830</v>
      </c>
      <c r="F19863" s="35">
        <v>1.026</v>
      </c>
      <c r="G19863" s="34" t="s">
        <v>364</v>
      </c>
    </row>
    <row r="19864" spans="1:7">
      <c r="A19864" s="32">
        <v>2018</v>
      </c>
      <c r="B19864" s="32">
        <v>55026</v>
      </c>
      <c r="C19864" s="33" t="s">
        <v>563</v>
      </c>
      <c r="D19864" s="33" t="s">
        <v>564</v>
      </c>
      <c r="E19864" s="34">
        <v>94194</v>
      </c>
      <c r="F19864" s="35">
        <v>1.0269999999999999</v>
      </c>
      <c r="G19864" s="34" t="s">
        <v>364</v>
      </c>
    </row>
    <row r="19865" spans="1:7">
      <c r="A19865" s="32">
        <v>2018</v>
      </c>
      <c r="B19865" s="32">
        <v>55026</v>
      </c>
      <c r="C19865" s="33" t="s">
        <v>563</v>
      </c>
      <c r="D19865" s="33" t="s">
        <v>564</v>
      </c>
      <c r="E19865" s="34">
        <v>99045</v>
      </c>
      <c r="F19865" s="35">
        <v>1.026</v>
      </c>
      <c r="G19865" s="34" t="s">
        <v>364</v>
      </c>
    </row>
    <row r="19866" spans="1:7">
      <c r="A19866" s="32">
        <v>2018</v>
      </c>
      <c r="B19866" s="32">
        <v>55040</v>
      </c>
      <c r="C19866" s="33" t="s">
        <v>563</v>
      </c>
      <c r="D19866" s="33" t="s">
        <v>564</v>
      </c>
      <c r="E19866" s="34">
        <v>147672</v>
      </c>
      <c r="F19866" s="35">
        <v>1.0309999999999999</v>
      </c>
      <c r="G19866" s="34" t="s">
        <v>364</v>
      </c>
    </row>
    <row r="19867" spans="1:7">
      <c r="A19867" s="32">
        <v>2018</v>
      </c>
      <c r="B19867" s="32">
        <v>55041</v>
      </c>
      <c r="C19867" s="33" t="s">
        <v>563</v>
      </c>
      <c r="D19867" s="33" t="s">
        <v>564</v>
      </c>
      <c r="E19867" s="34">
        <v>240227</v>
      </c>
      <c r="F19867" s="35">
        <v>1.03</v>
      </c>
      <c r="G19867" s="34" t="s">
        <v>364</v>
      </c>
    </row>
    <row r="19868" spans="1:7">
      <c r="A19868" s="32">
        <v>2018</v>
      </c>
      <c r="B19868" s="32">
        <v>55041</v>
      </c>
      <c r="C19868" s="33" t="s">
        <v>563</v>
      </c>
      <c r="D19868" s="33" t="s">
        <v>564</v>
      </c>
      <c r="E19868" s="34">
        <v>311203</v>
      </c>
      <c r="F19868" s="35">
        <v>1.0289999999999999</v>
      </c>
      <c r="G19868" s="34" t="s">
        <v>364</v>
      </c>
    </row>
    <row r="19869" spans="1:7">
      <c r="A19869" s="32">
        <v>2018</v>
      </c>
      <c r="B19869" s="32">
        <v>55042</v>
      </c>
      <c r="C19869" s="33" t="s">
        <v>563</v>
      </c>
      <c r="D19869" s="33" t="s">
        <v>564</v>
      </c>
      <c r="E19869" s="34">
        <v>2452133</v>
      </c>
      <c r="F19869" s="35">
        <v>1.0289999999999999</v>
      </c>
      <c r="G19869" s="34" t="s">
        <v>364</v>
      </c>
    </row>
    <row r="19870" spans="1:7">
      <c r="A19870" s="32">
        <v>2018</v>
      </c>
      <c r="B19870" s="32">
        <v>55047</v>
      </c>
      <c r="C19870" s="33" t="s">
        <v>563</v>
      </c>
      <c r="D19870" s="33" t="s">
        <v>564</v>
      </c>
      <c r="E19870" s="34">
        <v>3403775</v>
      </c>
      <c r="F19870" s="35">
        <v>1.03</v>
      </c>
      <c r="G19870" s="34" t="s">
        <v>364</v>
      </c>
    </row>
    <row r="19871" spans="1:7">
      <c r="A19871" s="32">
        <v>2018</v>
      </c>
      <c r="B19871" s="32">
        <v>55048</v>
      </c>
      <c r="C19871" s="33" t="s">
        <v>563</v>
      </c>
      <c r="D19871" s="33" t="s">
        <v>564</v>
      </c>
      <c r="E19871" s="34">
        <v>1206401</v>
      </c>
      <c r="F19871" s="35">
        <v>1.0269999999999999</v>
      </c>
      <c r="G19871" s="34" t="s">
        <v>364</v>
      </c>
    </row>
    <row r="19872" spans="1:7">
      <c r="A19872" s="32">
        <v>2018</v>
      </c>
      <c r="B19872" s="32">
        <v>55051</v>
      </c>
      <c r="C19872" s="33" t="s">
        <v>563</v>
      </c>
      <c r="D19872" s="33" t="s">
        <v>564</v>
      </c>
      <c r="E19872" s="34">
        <v>106997</v>
      </c>
      <c r="F19872" s="35">
        <v>1.014</v>
      </c>
      <c r="G19872" s="34" t="s">
        <v>364</v>
      </c>
    </row>
    <row r="19873" spans="1:7">
      <c r="A19873" s="32">
        <v>2018</v>
      </c>
      <c r="B19873" s="32">
        <v>55051</v>
      </c>
      <c r="C19873" s="33" t="s">
        <v>563</v>
      </c>
      <c r="D19873" s="33" t="s">
        <v>564</v>
      </c>
      <c r="E19873" s="34">
        <v>106622</v>
      </c>
      <c r="F19873" s="35">
        <v>1.032</v>
      </c>
      <c r="G19873" s="34" t="s">
        <v>364</v>
      </c>
    </row>
    <row r="19874" spans="1:7">
      <c r="A19874" s="32">
        <v>2018</v>
      </c>
      <c r="B19874" s="32">
        <v>55051</v>
      </c>
      <c r="C19874" s="33" t="s">
        <v>563</v>
      </c>
      <c r="D19874" s="33" t="s">
        <v>564</v>
      </c>
      <c r="E19874" s="34">
        <v>90144</v>
      </c>
      <c r="F19874" s="35">
        <v>1.032</v>
      </c>
      <c r="G19874" s="34" t="s">
        <v>364</v>
      </c>
    </row>
    <row r="19875" spans="1:7">
      <c r="A19875" s="32">
        <v>2018</v>
      </c>
      <c r="B19875" s="32">
        <v>55051</v>
      </c>
      <c r="C19875" s="33" t="s">
        <v>563</v>
      </c>
      <c r="D19875" s="33" t="s">
        <v>564</v>
      </c>
      <c r="E19875" s="34">
        <v>56510</v>
      </c>
      <c r="F19875" s="35">
        <v>1.032</v>
      </c>
      <c r="G19875" s="34" t="s">
        <v>364</v>
      </c>
    </row>
    <row r="19876" spans="1:7">
      <c r="A19876" s="32">
        <v>2018</v>
      </c>
      <c r="B19876" s="32">
        <v>55051</v>
      </c>
      <c r="C19876" s="33" t="s">
        <v>563</v>
      </c>
      <c r="D19876" s="33" t="s">
        <v>564</v>
      </c>
      <c r="E19876" s="34">
        <v>145394</v>
      </c>
      <c r="F19876" s="35">
        <v>1.032</v>
      </c>
      <c r="G19876" s="34" t="s">
        <v>364</v>
      </c>
    </row>
    <row r="19877" spans="1:7">
      <c r="A19877" s="32">
        <v>2018</v>
      </c>
      <c r="B19877" s="32">
        <v>55051</v>
      </c>
      <c r="C19877" s="33" t="s">
        <v>563</v>
      </c>
      <c r="D19877" s="33" t="s">
        <v>564</v>
      </c>
      <c r="E19877" s="34">
        <v>764266</v>
      </c>
      <c r="F19877" s="35">
        <v>1.014</v>
      </c>
      <c r="G19877" s="34" t="s">
        <v>364</v>
      </c>
    </row>
    <row r="19878" spans="1:7">
      <c r="A19878" s="32">
        <v>2018</v>
      </c>
      <c r="B19878" s="32">
        <v>55051</v>
      </c>
      <c r="C19878" s="33" t="s">
        <v>563</v>
      </c>
      <c r="D19878" s="33" t="s">
        <v>564</v>
      </c>
      <c r="E19878" s="34">
        <v>428975</v>
      </c>
      <c r="F19878" s="35">
        <v>1.032</v>
      </c>
      <c r="G19878" s="34" t="s">
        <v>364</v>
      </c>
    </row>
    <row r="19879" spans="1:7">
      <c r="A19879" s="32">
        <v>2018</v>
      </c>
      <c r="B19879" s="32">
        <v>55062</v>
      </c>
      <c r="C19879" s="33" t="s">
        <v>563</v>
      </c>
      <c r="D19879" s="33" t="s">
        <v>564</v>
      </c>
      <c r="E19879" s="34">
        <v>1173250</v>
      </c>
      <c r="F19879" s="35">
        <v>1.0209999999999999</v>
      </c>
      <c r="G19879" s="34" t="s">
        <v>364</v>
      </c>
    </row>
    <row r="19880" spans="1:7">
      <c r="A19880" s="32">
        <v>2018</v>
      </c>
      <c r="B19880" s="32">
        <v>55062</v>
      </c>
      <c r="C19880" s="33" t="s">
        <v>563</v>
      </c>
      <c r="D19880" s="33" t="s">
        <v>564</v>
      </c>
      <c r="E19880" s="34">
        <v>2022902</v>
      </c>
      <c r="F19880" s="35">
        <v>1.0209999999999999</v>
      </c>
      <c r="G19880" s="34" t="s">
        <v>364</v>
      </c>
    </row>
    <row r="19881" spans="1:7">
      <c r="A19881" s="32">
        <v>2018</v>
      </c>
      <c r="B19881" s="32">
        <v>55063</v>
      </c>
      <c r="C19881" s="33" t="s">
        <v>563</v>
      </c>
      <c r="D19881" s="33" t="s">
        <v>564</v>
      </c>
      <c r="E19881" s="34">
        <v>3180834</v>
      </c>
      <c r="F19881" s="35">
        <v>1.0649999999999999</v>
      </c>
      <c r="G19881" s="34">
        <v>290.2</v>
      </c>
    </row>
    <row r="19882" spans="1:7">
      <c r="A19882" s="32">
        <v>2018</v>
      </c>
      <c r="B19882" s="32">
        <v>55064</v>
      </c>
      <c r="C19882" s="33" t="s">
        <v>563</v>
      </c>
      <c r="D19882" s="33" t="s">
        <v>564</v>
      </c>
      <c r="E19882" s="34">
        <v>123628</v>
      </c>
      <c r="F19882" s="35">
        <v>1.03</v>
      </c>
      <c r="G19882" s="34" t="s">
        <v>364</v>
      </c>
    </row>
    <row r="19883" spans="1:7">
      <c r="A19883" s="32">
        <v>2018</v>
      </c>
      <c r="B19883" s="32">
        <v>55064</v>
      </c>
      <c r="C19883" s="33" t="s">
        <v>563</v>
      </c>
      <c r="D19883" s="33" t="s">
        <v>564</v>
      </c>
      <c r="E19883" s="34">
        <v>1460745</v>
      </c>
      <c r="F19883" s="35">
        <v>0.98699999999999999</v>
      </c>
      <c r="G19883" s="34" t="s">
        <v>364</v>
      </c>
    </row>
    <row r="19884" spans="1:7">
      <c r="A19884" s="32">
        <v>2018</v>
      </c>
      <c r="B19884" s="32">
        <v>55065</v>
      </c>
      <c r="C19884" s="33" t="s">
        <v>563</v>
      </c>
      <c r="D19884" s="33" t="s">
        <v>564</v>
      </c>
      <c r="E19884" s="34">
        <v>1755196</v>
      </c>
      <c r="F19884" s="35">
        <v>1.0229999999999999</v>
      </c>
      <c r="G19884" s="34">
        <v>303.10000000000002</v>
      </c>
    </row>
    <row r="19885" spans="1:7">
      <c r="A19885" s="32">
        <v>2018</v>
      </c>
      <c r="B19885" s="32">
        <v>55068</v>
      </c>
      <c r="C19885" s="33" t="s">
        <v>563</v>
      </c>
      <c r="D19885" s="33" t="s">
        <v>564</v>
      </c>
      <c r="E19885" s="34">
        <v>393802</v>
      </c>
      <c r="F19885" s="35">
        <v>1.0289999999999999</v>
      </c>
      <c r="G19885" s="34" t="s">
        <v>364</v>
      </c>
    </row>
    <row r="19886" spans="1:7">
      <c r="A19886" s="32">
        <v>2018</v>
      </c>
      <c r="B19886" s="32">
        <v>55075</v>
      </c>
      <c r="C19886" s="33" t="s">
        <v>563</v>
      </c>
      <c r="D19886" s="33" t="s">
        <v>564</v>
      </c>
      <c r="E19886" s="34">
        <v>1089983</v>
      </c>
      <c r="F19886" s="35">
        <v>1.0149999999999999</v>
      </c>
      <c r="G19886" s="34" t="s">
        <v>364</v>
      </c>
    </row>
    <row r="19887" spans="1:7">
      <c r="A19887" s="32">
        <v>2018</v>
      </c>
      <c r="B19887" s="32">
        <v>55076</v>
      </c>
      <c r="C19887" s="33" t="s">
        <v>362</v>
      </c>
      <c r="D19887" s="33" t="s">
        <v>354</v>
      </c>
      <c r="E19887" s="34">
        <v>317809</v>
      </c>
      <c r="F19887" s="35">
        <v>10.65</v>
      </c>
      <c r="G19887" s="34" t="s">
        <v>364</v>
      </c>
    </row>
    <row r="19888" spans="1:7">
      <c r="A19888" s="32">
        <v>2018</v>
      </c>
      <c r="B19888" s="32">
        <v>55076</v>
      </c>
      <c r="C19888" s="33" t="s">
        <v>563</v>
      </c>
      <c r="D19888" s="33" t="s">
        <v>564</v>
      </c>
      <c r="E19888" s="34">
        <v>5970</v>
      </c>
      <c r="F19888" s="35">
        <v>1.04</v>
      </c>
      <c r="G19888" s="34" t="s">
        <v>364</v>
      </c>
    </row>
    <row r="19889" spans="1:7">
      <c r="A19889" s="32">
        <v>2018</v>
      </c>
      <c r="B19889" s="32">
        <v>55077</v>
      </c>
      <c r="C19889" s="33" t="s">
        <v>563</v>
      </c>
      <c r="D19889" s="33" t="s">
        <v>564</v>
      </c>
      <c r="E19889" s="34">
        <v>1372279</v>
      </c>
      <c r="F19889" s="35">
        <v>1.012</v>
      </c>
      <c r="G19889" s="34">
        <v>395.5</v>
      </c>
    </row>
    <row r="19890" spans="1:7">
      <c r="A19890" s="32">
        <v>2018</v>
      </c>
      <c r="B19890" s="32">
        <v>55079</v>
      </c>
      <c r="C19890" s="33" t="s">
        <v>563</v>
      </c>
      <c r="D19890" s="33" t="s">
        <v>564</v>
      </c>
      <c r="E19890" s="34">
        <v>1493611</v>
      </c>
      <c r="F19890" s="35">
        <v>1.0289999999999999</v>
      </c>
      <c r="G19890" s="34" t="s">
        <v>364</v>
      </c>
    </row>
    <row r="19891" spans="1:7">
      <c r="A19891" s="32">
        <v>2018</v>
      </c>
      <c r="B19891" s="32">
        <v>55081</v>
      </c>
      <c r="C19891" s="33" t="s">
        <v>563</v>
      </c>
      <c r="D19891" s="33" t="s">
        <v>564</v>
      </c>
      <c r="E19891" s="34">
        <v>786503</v>
      </c>
      <c r="F19891" s="35">
        <v>1</v>
      </c>
      <c r="G19891" s="34">
        <v>288</v>
      </c>
    </row>
    <row r="19892" spans="1:7">
      <c r="A19892" s="32">
        <v>2018</v>
      </c>
      <c r="B19892" s="32">
        <v>55084</v>
      </c>
      <c r="C19892" s="33" t="s">
        <v>563</v>
      </c>
      <c r="D19892" s="33" t="s">
        <v>564</v>
      </c>
      <c r="E19892" s="34">
        <v>1171758</v>
      </c>
      <c r="F19892" s="35">
        <v>1.0449999999999999</v>
      </c>
      <c r="G19892" s="34" t="s">
        <v>364</v>
      </c>
    </row>
    <row r="19893" spans="1:7">
      <c r="A19893" s="32">
        <v>2018</v>
      </c>
      <c r="B19893" s="32">
        <v>55087</v>
      </c>
      <c r="C19893" s="33" t="s">
        <v>563</v>
      </c>
      <c r="D19893" s="33" t="s">
        <v>564</v>
      </c>
      <c r="E19893" s="34">
        <v>2541807</v>
      </c>
      <c r="F19893" s="35">
        <v>1.024</v>
      </c>
      <c r="G19893" s="34">
        <v>290.3</v>
      </c>
    </row>
    <row r="19894" spans="1:7">
      <c r="A19894" s="32">
        <v>2018</v>
      </c>
      <c r="B19894" s="32">
        <v>55088</v>
      </c>
      <c r="C19894" s="33" t="s">
        <v>563</v>
      </c>
      <c r="D19894" s="33" t="s">
        <v>564</v>
      </c>
      <c r="E19894" s="34">
        <v>2457855</v>
      </c>
      <c r="F19894" s="35">
        <v>1.0569999999999999</v>
      </c>
      <c r="G19894" s="34" t="s">
        <v>364</v>
      </c>
    </row>
    <row r="19895" spans="1:7">
      <c r="A19895" s="32">
        <v>2018</v>
      </c>
      <c r="B19895" s="32">
        <v>55089</v>
      </c>
      <c r="C19895" s="33" t="s">
        <v>563</v>
      </c>
      <c r="D19895" s="33" t="s">
        <v>564</v>
      </c>
      <c r="E19895" s="34">
        <v>3494414</v>
      </c>
      <c r="F19895" s="35">
        <v>1.03</v>
      </c>
      <c r="G19895" s="34" t="s">
        <v>364</v>
      </c>
    </row>
    <row r="19896" spans="1:7">
      <c r="A19896" s="32">
        <v>2018</v>
      </c>
      <c r="B19896" s="32">
        <v>55091</v>
      </c>
      <c r="C19896" s="33" t="s">
        <v>563</v>
      </c>
      <c r="D19896" s="33" t="s">
        <v>564</v>
      </c>
      <c r="E19896" s="34">
        <v>5909767</v>
      </c>
      <c r="F19896" s="35">
        <v>1.008</v>
      </c>
      <c r="G19896" s="34" t="s">
        <v>364</v>
      </c>
    </row>
    <row r="19897" spans="1:7">
      <c r="A19897" s="32">
        <v>2018</v>
      </c>
      <c r="B19897" s="32">
        <v>55097</v>
      </c>
      <c r="C19897" s="33" t="s">
        <v>563</v>
      </c>
      <c r="D19897" s="33" t="s">
        <v>564</v>
      </c>
      <c r="E19897" s="34">
        <v>4940664</v>
      </c>
      <c r="F19897" s="35">
        <v>1.032</v>
      </c>
      <c r="G19897" s="34" t="s">
        <v>364</v>
      </c>
    </row>
    <row r="19898" spans="1:7">
      <c r="A19898" s="32">
        <v>2018</v>
      </c>
      <c r="B19898" s="32">
        <v>55100</v>
      </c>
      <c r="C19898" s="33" t="s">
        <v>563</v>
      </c>
      <c r="D19898" s="33" t="s">
        <v>564</v>
      </c>
      <c r="E19898" s="34">
        <v>161309</v>
      </c>
      <c r="F19898" s="35">
        <v>1.0309999999999999</v>
      </c>
      <c r="G19898" s="34" t="s">
        <v>364</v>
      </c>
    </row>
    <row r="19899" spans="1:7">
      <c r="A19899" s="32">
        <v>2018</v>
      </c>
      <c r="B19899" s="32">
        <v>55103</v>
      </c>
      <c r="C19899" s="33" t="s">
        <v>563</v>
      </c>
      <c r="D19899" s="33" t="s">
        <v>564</v>
      </c>
      <c r="E19899" s="34">
        <v>2059082</v>
      </c>
      <c r="F19899" s="35">
        <v>1.046</v>
      </c>
      <c r="G19899" s="34" t="s">
        <v>364</v>
      </c>
    </row>
    <row r="19900" spans="1:7">
      <c r="A19900" s="32">
        <v>2018</v>
      </c>
      <c r="B19900" s="32">
        <v>55107</v>
      </c>
      <c r="C19900" s="33" t="s">
        <v>563</v>
      </c>
      <c r="D19900" s="33" t="s">
        <v>564</v>
      </c>
      <c r="E19900" s="34">
        <v>1975186</v>
      </c>
      <c r="F19900" s="35">
        <v>1.0289999999999999</v>
      </c>
      <c r="G19900" s="34" t="s">
        <v>364</v>
      </c>
    </row>
    <row r="19901" spans="1:7">
      <c r="A19901" s="32">
        <v>2018</v>
      </c>
      <c r="B19901" s="32">
        <v>55109</v>
      </c>
      <c r="C19901" s="33" t="s">
        <v>563</v>
      </c>
      <c r="D19901" s="33" t="s">
        <v>564</v>
      </c>
      <c r="E19901" s="34">
        <v>52688</v>
      </c>
      <c r="F19901" s="35">
        <v>1.0489999999999999</v>
      </c>
      <c r="G19901" s="34" t="s">
        <v>364</v>
      </c>
    </row>
    <row r="19902" spans="1:7">
      <c r="A19902" s="32">
        <v>2018</v>
      </c>
      <c r="B19902" s="32">
        <v>55110</v>
      </c>
      <c r="C19902" s="33" t="s">
        <v>563</v>
      </c>
      <c r="D19902" s="33" t="s">
        <v>564</v>
      </c>
      <c r="E19902" s="34">
        <v>199868</v>
      </c>
      <c r="F19902" s="35">
        <v>1.028</v>
      </c>
      <c r="G19902" s="34">
        <v>215.3</v>
      </c>
    </row>
    <row r="19903" spans="1:7">
      <c r="A19903" s="32">
        <v>2018</v>
      </c>
      <c r="B19903" s="32">
        <v>55110</v>
      </c>
      <c r="C19903" s="33" t="s">
        <v>563</v>
      </c>
      <c r="D19903" s="33" t="s">
        <v>564</v>
      </c>
      <c r="E19903" s="34">
        <v>164989</v>
      </c>
      <c r="F19903" s="35">
        <v>1.028</v>
      </c>
      <c r="G19903" s="34">
        <v>283.60000000000002</v>
      </c>
    </row>
    <row r="19904" spans="1:7">
      <c r="A19904" s="32">
        <v>2018</v>
      </c>
      <c r="B19904" s="32">
        <v>55110</v>
      </c>
      <c r="C19904" s="33" t="s">
        <v>563</v>
      </c>
      <c r="D19904" s="33" t="s">
        <v>564</v>
      </c>
      <c r="E19904" s="34">
        <v>157233</v>
      </c>
      <c r="F19904" s="35">
        <v>1.028</v>
      </c>
      <c r="G19904" s="34">
        <v>438.2</v>
      </c>
    </row>
    <row r="19905" spans="1:7">
      <c r="A19905" s="32">
        <v>2018</v>
      </c>
      <c r="B19905" s="32">
        <v>55110</v>
      </c>
      <c r="C19905" s="33" t="s">
        <v>563</v>
      </c>
      <c r="D19905" s="33" t="s">
        <v>564</v>
      </c>
      <c r="E19905" s="34">
        <v>82143</v>
      </c>
      <c r="F19905" s="35">
        <v>1.028</v>
      </c>
      <c r="G19905" s="34">
        <v>406</v>
      </c>
    </row>
    <row r="19906" spans="1:7">
      <c r="A19906" s="32">
        <v>2018</v>
      </c>
      <c r="B19906" s="32">
        <v>55110</v>
      </c>
      <c r="C19906" s="33" t="s">
        <v>563</v>
      </c>
      <c r="D19906" s="33" t="s">
        <v>564</v>
      </c>
      <c r="E19906" s="34">
        <v>51916</v>
      </c>
      <c r="F19906" s="35">
        <v>1.028</v>
      </c>
      <c r="G19906" s="34">
        <v>321</v>
      </c>
    </row>
    <row r="19907" spans="1:7">
      <c r="A19907" s="32">
        <v>2018</v>
      </c>
      <c r="B19907" s="32">
        <v>55110</v>
      </c>
      <c r="C19907" s="33" t="s">
        <v>563</v>
      </c>
      <c r="D19907" s="33" t="s">
        <v>564</v>
      </c>
      <c r="E19907" s="34">
        <v>2460</v>
      </c>
      <c r="F19907" s="35">
        <v>1.028</v>
      </c>
      <c r="G19907" s="34">
        <v>255.9</v>
      </c>
    </row>
    <row r="19908" spans="1:7">
      <c r="A19908" s="32">
        <v>2018</v>
      </c>
      <c r="B19908" s="32">
        <v>55110</v>
      </c>
      <c r="C19908" s="33" t="s">
        <v>563</v>
      </c>
      <c r="D19908" s="33" t="s">
        <v>564</v>
      </c>
      <c r="E19908" s="34">
        <v>451</v>
      </c>
      <c r="F19908" s="35">
        <v>1.028</v>
      </c>
      <c r="G19908" s="34">
        <v>266.39999999999998</v>
      </c>
    </row>
    <row r="19909" spans="1:7">
      <c r="A19909" s="32">
        <v>2018</v>
      </c>
      <c r="B19909" s="32">
        <v>55111</v>
      </c>
      <c r="C19909" s="33" t="s">
        <v>563</v>
      </c>
      <c r="D19909" s="33" t="s">
        <v>564</v>
      </c>
      <c r="E19909" s="34">
        <v>318424</v>
      </c>
      <c r="F19909" s="35">
        <v>1.028</v>
      </c>
      <c r="G19909" s="34">
        <v>337.6</v>
      </c>
    </row>
    <row r="19910" spans="1:7">
      <c r="A19910" s="32">
        <v>2018</v>
      </c>
      <c r="B19910" s="32">
        <v>55111</v>
      </c>
      <c r="C19910" s="33" t="s">
        <v>563</v>
      </c>
      <c r="D19910" s="33" t="s">
        <v>564</v>
      </c>
      <c r="E19910" s="34">
        <v>4618</v>
      </c>
      <c r="F19910" s="35">
        <v>1.028</v>
      </c>
      <c r="G19910" s="34">
        <v>365.6</v>
      </c>
    </row>
    <row r="19911" spans="1:7">
      <c r="A19911" s="32">
        <v>2018</v>
      </c>
      <c r="B19911" s="32">
        <v>55112</v>
      </c>
      <c r="C19911" s="33" t="s">
        <v>563</v>
      </c>
      <c r="D19911" s="33" t="s">
        <v>564</v>
      </c>
      <c r="E19911" s="34">
        <v>838162</v>
      </c>
      <c r="F19911" s="35">
        <v>1.032</v>
      </c>
      <c r="G19911" s="34" t="s">
        <v>364</v>
      </c>
    </row>
    <row r="19912" spans="1:7">
      <c r="A19912" s="32">
        <v>2018</v>
      </c>
      <c r="B19912" s="32">
        <v>55116</v>
      </c>
      <c r="C19912" s="33" t="s">
        <v>563</v>
      </c>
      <c r="D19912" s="33" t="s">
        <v>564</v>
      </c>
      <c r="E19912" s="34">
        <v>3868758</v>
      </c>
      <c r="F19912" s="35">
        <v>1.03</v>
      </c>
      <c r="G19912" s="34">
        <v>331</v>
      </c>
    </row>
    <row r="19913" spans="1:7">
      <c r="A19913" s="32">
        <v>2018</v>
      </c>
      <c r="B19913" s="32">
        <v>55116</v>
      </c>
      <c r="C19913" s="33" t="s">
        <v>563</v>
      </c>
      <c r="D19913" s="33" t="s">
        <v>564</v>
      </c>
      <c r="E19913" s="34">
        <v>941892</v>
      </c>
      <c r="F19913" s="35">
        <v>1.03</v>
      </c>
      <c r="G19913" s="34">
        <v>331</v>
      </c>
    </row>
    <row r="19914" spans="1:7">
      <c r="A19914" s="32">
        <v>2018</v>
      </c>
      <c r="B19914" s="32">
        <v>55117</v>
      </c>
      <c r="C19914" s="33" t="s">
        <v>563</v>
      </c>
      <c r="D19914" s="33" t="s">
        <v>564</v>
      </c>
      <c r="E19914" s="34">
        <v>634093</v>
      </c>
      <c r="F19914" s="35">
        <v>1.04</v>
      </c>
      <c r="G19914" s="34" t="s">
        <v>364</v>
      </c>
    </row>
    <row r="19915" spans="1:7">
      <c r="A19915" s="32">
        <v>2018</v>
      </c>
      <c r="B19915" s="32">
        <v>55117</v>
      </c>
      <c r="C19915" s="33" t="s">
        <v>563</v>
      </c>
      <c r="D19915" s="33" t="s">
        <v>564</v>
      </c>
      <c r="E19915" s="34">
        <v>326038</v>
      </c>
      <c r="F19915" s="35">
        <v>1.04</v>
      </c>
      <c r="G19915" s="34" t="s">
        <v>364</v>
      </c>
    </row>
    <row r="19916" spans="1:7">
      <c r="A19916" s="32">
        <v>2018</v>
      </c>
      <c r="B19916" s="32">
        <v>55117</v>
      </c>
      <c r="C19916" s="33" t="s">
        <v>563</v>
      </c>
      <c r="D19916" s="33" t="s">
        <v>564</v>
      </c>
      <c r="E19916" s="34">
        <v>671274</v>
      </c>
      <c r="F19916" s="35">
        <v>1.04</v>
      </c>
      <c r="G19916" s="34" t="s">
        <v>364</v>
      </c>
    </row>
    <row r="19917" spans="1:7">
      <c r="A19917" s="32">
        <v>2018</v>
      </c>
      <c r="B19917" s="32">
        <v>55117</v>
      </c>
      <c r="C19917" s="33" t="s">
        <v>563</v>
      </c>
      <c r="D19917" s="33" t="s">
        <v>564</v>
      </c>
      <c r="E19917" s="34">
        <v>79847</v>
      </c>
      <c r="F19917" s="35">
        <v>1.04</v>
      </c>
      <c r="G19917" s="34" t="s">
        <v>364</v>
      </c>
    </row>
    <row r="19918" spans="1:7">
      <c r="A19918" s="32">
        <v>2018</v>
      </c>
      <c r="B19918" s="32">
        <v>55117</v>
      </c>
      <c r="C19918" s="33" t="s">
        <v>563</v>
      </c>
      <c r="D19918" s="33" t="s">
        <v>564</v>
      </c>
      <c r="E19918" s="34">
        <v>121761</v>
      </c>
      <c r="F19918" s="35">
        <v>1.04</v>
      </c>
      <c r="G19918" s="34" t="s">
        <v>364</v>
      </c>
    </row>
    <row r="19919" spans="1:7">
      <c r="A19919" s="32">
        <v>2018</v>
      </c>
      <c r="B19919" s="32">
        <v>55123</v>
      </c>
      <c r="C19919" s="33" t="s">
        <v>563</v>
      </c>
      <c r="D19919" s="33" t="s">
        <v>564</v>
      </c>
      <c r="E19919" s="34">
        <v>3080499</v>
      </c>
      <c r="F19919" s="35">
        <v>1.03</v>
      </c>
      <c r="G19919" s="34" t="s">
        <v>364</v>
      </c>
    </row>
    <row r="19920" spans="1:7">
      <c r="A19920" s="32">
        <v>2018</v>
      </c>
      <c r="B19920" s="32">
        <v>55124</v>
      </c>
      <c r="C19920" s="33" t="s">
        <v>563</v>
      </c>
      <c r="D19920" s="33" t="s">
        <v>564</v>
      </c>
      <c r="E19920" s="34">
        <v>2096439</v>
      </c>
      <c r="F19920" s="35">
        <v>1.0169999999999999</v>
      </c>
      <c r="G19920" s="34" t="s">
        <v>364</v>
      </c>
    </row>
    <row r="19921" spans="1:7">
      <c r="A19921" s="32">
        <v>2018</v>
      </c>
      <c r="B19921" s="32">
        <v>55126</v>
      </c>
      <c r="C19921" s="33" t="s">
        <v>563</v>
      </c>
      <c r="D19921" s="33" t="s">
        <v>564</v>
      </c>
      <c r="E19921" s="34">
        <v>2143434</v>
      </c>
      <c r="F19921" s="35">
        <v>1.0269999999999999</v>
      </c>
      <c r="G19921" s="34" t="s">
        <v>364</v>
      </c>
    </row>
    <row r="19922" spans="1:7">
      <c r="A19922" s="32">
        <v>2018</v>
      </c>
      <c r="B19922" s="32">
        <v>55127</v>
      </c>
      <c r="C19922" s="33" t="s">
        <v>563</v>
      </c>
      <c r="D19922" s="33" t="s">
        <v>564</v>
      </c>
      <c r="E19922" s="34">
        <v>444670</v>
      </c>
      <c r="F19922" s="35">
        <v>1.087</v>
      </c>
      <c r="G19922" s="34" t="s">
        <v>364</v>
      </c>
    </row>
    <row r="19923" spans="1:7">
      <c r="A19923" s="32">
        <v>2018</v>
      </c>
      <c r="B19923" s="32">
        <v>55128</v>
      </c>
      <c r="C19923" s="33" t="s">
        <v>563</v>
      </c>
      <c r="D19923" s="33" t="s">
        <v>564</v>
      </c>
      <c r="E19923" s="34">
        <v>962</v>
      </c>
      <c r="F19923" s="35">
        <v>1.03</v>
      </c>
      <c r="G19923" s="34" t="s">
        <v>364</v>
      </c>
    </row>
    <row r="19924" spans="1:7">
      <c r="A19924" s="32">
        <v>2018</v>
      </c>
      <c r="B19924" s="32">
        <v>55128</v>
      </c>
      <c r="C19924" s="33" t="s">
        <v>563</v>
      </c>
      <c r="D19924" s="33" t="s">
        <v>564</v>
      </c>
      <c r="E19924" s="34">
        <v>350834</v>
      </c>
      <c r="F19924" s="35">
        <v>1.03</v>
      </c>
      <c r="G19924" s="34" t="s">
        <v>364</v>
      </c>
    </row>
    <row r="19925" spans="1:7">
      <c r="A19925" s="32">
        <v>2018</v>
      </c>
      <c r="B19925" s="32">
        <v>55129</v>
      </c>
      <c r="C19925" s="33" t="s">
        <v>563</v>
      </c>
      <c r="D19925" s="33" t="s">
        <v>564</v>
      </c>
      <c r="E19925" s="34">
        <v>2093133</v>
      </c>
      <c r="F19925" s="35">
        <v>1.0589999999999999</v>
      </c>
      <c r="G19925" s="34">
        <v>269.8</v>
      </c>
    </row>
    <row r="19926" spans="1:7">
      <c r="A19926" s="32">
        <v>2018</v>
      </c>
      <c r="B19926" s="32">
        <v>55131</v>
      </c>
      <c r="C19926" s="33" t="s">
        <v>563</v>
      </c>
      <c r="D19926" s="33" t="s">
        <v>564</v>
      </c>
      <c r="E19926" s="34">
        <v>5139116</v>
      </c>
      <c r="F19926" s="35">
        <v>1</v>
      </c>
      <c r="G19926" s="34" t="s">
        <v>364</v>
      </c>
    </row>
    <row r="19927" spans="1:7">
      <c r="A19927" s="32">
        <v>2018</v>
      </c>
      <c r="B19927" s="32">
        <v>55132</v>
      </c>
      <c r="C19927" s="33" t="s">
        <v>563</v>
      </c>
      <c r="D19927" s="33" t="s">
        <v>564</v>
      </c>
      <c r="E19927" s="34">
        <v>961738</v>
      </c>
      <c r="F19927" s="35">
        <v>1.002</v>
      </c>
      <c r="G19927" s="34" t="s">
        <v>364</v>
      </c>
    </row>
    <row r="19928" spans="1:7">
      <c r="A19928" s="32">
        <v>2018</v>
      </c>
      <c r="B19928" s="32">
        <v>55132</v>
      </c>
      <c r="C19928" s="33" t="s">
        <v>563</v>
      </c>
      <c r="D19928" s="33" t="s">
        <v>564</v>
      </c>
      <c r="E19928" s="34">
        <v>2710738</v>
      </c>
      <c r="F19928" s="35">
        <v>1.0289999999999999</v>
      </c>
      <c r="G19928" s="34" t="s">
        <v>364</v>
      </c>
    </row>
    <row r="19929" spans="1:7">
      <c r="A19929" s="32">
        <v>2018</v>
      </c>
      <c r="B19929" s="32">
        <v>55135</v>
      </c>
      <c r="C19929" s="33" t="s">
        <v>563</v>
      </c>
      <c r="D19929" s="33" t="s">
        <v>564</v>
      </c>
      <c r="E19929" s="34">
        <v>278082</v>
      </c>
      <c r="F19929" s="35">
        <v>1</v>
      </c>
      <c r="G19929" s="34">
        <v>244.3</v>
      </c>
    </row>
    <row r="19930" spans="1:7">
      <c r="A19930" s="32">
        <v>2018</v>
      </c>
      <c r="B19930" s="32">
        <v>55137</v>
      </c>
      <c r="C19930" s="33" t="s">
        <v>563</v>
      </c>
      <c r="D19930" s="33" t="s">
        <v>564</v>
      </c>
      <c r="E19930" s="34">
        <v>3192642</v>
      </c>
      <c r="F19930" s="35">
        <v>1.0289999999999999</v>
      </c>
      <c r="G19930" s="34">
        <v>303.89999999999998</v>
      </c>
    </row>
    <row r="19931" spans="1:7">
      <c r="A19931" s="32">
        <v>2018</v>
      </c>
      <c r="B19931" s="32">
        <v>55139</v>
      </c>
      <c r="C19931" s="33" t="s">
        <v>563</v>
      </c>
      <c r="D19931" s="33" t="s">
        <v>564</v>
      </c>
      <c r="E19931" s="34">
        <v>2134259</v>
      </c>
      <c r="F19931" s="35">
        <v>1.0209999999999999</v>
      </c>
      <c r="G19931" s="34" t="s">
        <v>364</v>
      </c>
    </row>
    <row r="19932" spans="1:7">
      <c r="A19932" s="32">
        <v>2018</v>
      </c>
      <c r="B19932" s="32">
        <v>55141</v>
      </c>
      <c r="C19932" s="33" t="s">
        <v>563</v>
      </c>
      <c r="D19932" s="33" t="s">
        <v>564</v>
      </c>
      <c r="E19932" s="34">
        <v>618409</v>
      </c>
      <c r="F19932" s="35">
        <v>1.0209999999999999</v>
      </c>
      <c r="G19932" s="34">
        <v>283.39999999999998</v>
      </c>
    </row>
    <row r="19933" spans="1:7">
      <c r="A19933" s="32">
        <v>2018</v>
      </c>
      <c r="B19933" s="32">
        <v>55144</v>
      </c>
      <c r="C19933" s="33" t="s">
        <v>563</v>
      </c>
      <c r="D19933" s="33" t="s">
        <v>564</v>
      </c>
      <c r="E19933" s="34">
        <v>946323</v>
      </c>
      <c r="F19933" s="35">
        <v>1.032</v>
      </c>
      <c r="G19933" s="34" t="s">
        <v>364</v>
      </c>
    </row>
    <row r="19934" spans="1:7">
      <c r="A19934" s="32">
        <v>2018</v>
      </c>
      <c r="B19934" s="32">
        <v>55144</v>
      </c>
      <c r="C19934" s="33" t="s">
        <v>563</v>
      </c>
      <c r="D19934" s="33" t="s">
        <v>564</v>
      </c>
      <c r="E19934" s="34">
        <v>2736655</v>
      </c>
      <c r="F19934" s="35">
        <v>1.032</v>
      </c>
      <c r="G19934" s="34" t="s">
        <v>364</v>
      </c>
    </row>
    <row r="19935" spans="1:7">
      <c r="A19935" s="32">
        <v>2018</v>
      </c>
      <c r="B19935" s="32">
        <v>55146</v>
      </c>
      <c r="C19935" s="33" t="s">
        <v>563</v>
      </c>
      <c r="D19935" s="33" t="s">
        <v>564</v>
      </c>
      <c r="E19935" s="34">
        <v>3857802</v>
      </c>
      <c r="F19935" s="35">
        <v>1.0269999999999999</v>
      </c>
      <c r="G19935" s="34" t="s">
        <v>364</v>
      </c>
    </row>
    <row r="19936" spans="1:7">
      <c r="A19936" s="32">
        <v>2018</v>
      </c>
      <c r="B19936" s="32">
        <v>55148</v>
      </c>
      <c r="C19936" s="33" t="s">
        <v>563</v>
      </c>
      <c r="D19936" s="33" t="s">
        <v>564</v>
      </c>
      <c r="E19936" s="34">
        <v>143576</v>
      </c>
      <c r="F19936" s="35">
        <v>1.0589999999999999</v>
      </c>
      <c r="G19936" s="34">
        <v>309.89999999999998</v>
      </c>
    </row>
    <row r="19937" spans="1:7">
      <c r="A19937" s="32">
        <v>2018</v>
      </c>
      <c r="B19937" s="32">
        <v>55149</v>
      </c>
      <c r="C19937" s="33" t="s">
        <v>563</v>
      </c>
      <c r="D19937" s="33" t="s">
        <v>564</v>
      </c>
      <c r="E19937" s="34">
        <v>3456409</v>
      </c>
      <c r="F19937" s="35">
        <v>1.026</v>
      </c>
      <c r="G19937" s="34" t="s">
        <v>364</v>
      </c>
    </row>
    <row r="19938" spans="1:7">
      <c r="A19938" s="32">
        <v>2018</v>
      </c>
      <c r="B19938" s="32">
        <v>55151</v>
      </c>
      <c r="C19938" s="33" t="s">
        <v>563</v>
      </c>
      <c r="D19938" s="33" t="s">
        <v>564</v>
      </c>
      <c r="E19938" s="34">
        <v>1563643</v>
      </c>
      <c r="F19938" s="35">
        <v>1.0409999999999999</v>
      </c>
      <c r="G19938" s="34" t="s">
        <v>364</v>
      </c>
    </row>
    <row r="19939" spans="1:7">
      <c r="A19939" s="32">
        <v>2018</v>
      </c>
      <c r="B19939" s="32">
        <v>55153</v>
      </c>
      <c r="C19939" s="33" t="s">
        <v>563</v>
      </c>
      <c r="D19939" s="33" t="s">
        <v>564</v>
      </c>
      <c r="E19939" s="34">
        <v>4367800</v>
      </c>
      <c r="F19939" s="35">
        <v>1.0429999999999999</v>
      </c>
      <c r="G19939" s="34" t="s">
        <v>364</v>
      </c>
    </row>
    <row r="19940" spans="1:7">
      <c r="A19940" s="32">
        <v>2018</v>
      </c>
      <c r="B19940" s="32">
        <v>55154</v>
      </c>
      <c r="C19940" s="33" t="s">
        <v>563</v>
      </c>
      <c r="D19940" s="33" t="s">
        <v>564</v>
      </c>
      <c r="E19940" s="34">
        <v>631477</v>
      </c>
      <c r="F19940" s="35">
        <v>1.03</v>
      </c>
      <c r="G19940" s="34">
        <v>330.9</v>
      </c>
    </row>
    <row r="19941" spans="1:7">
      <c r="A19941" s="32">
        <v>2018</v>
      </c>
      <c r="B19941" s="32">
        <v>55154</v>
      </c>
      <c r="C19941" s="33" t="s">
        <v>563</v>
      </c>
      <c r="D19941" s="33" t="s">
        <v>564</v>
      </c>
      <c r="E19941" s="34">
        <v>1574559</v>
      </c>
      <c r="F19941" s="35">
        <v>1.03</v>
      </c>
      <c r="G19941" s="34">
        <v>272.10000000000002</v>
      </c>
    </row>
    <row r="19942" spans="1:7">
      <c r="A19942" s="32">
        <v>2018</v>
      </c>
      <c r="B19942" s="32">
        <v>55164</v>
      </c>
      <c r="C19942" s="33" t="s">
        <v>563</v>
      </c>
      <c r="D19942" s="33" t="s">
        <v>564</v>
      </c>
      <c r="E19942" s="34">
        <v>115114</v>
      </c>
      <c r="F19942" s="35">
        <v>1.03</v>
      </c>
      <c r="G19942" s="34">
        <v>336.5</v>
      </c>
    </row>
    <row r="19943" spans="1:7">
      <c r="A19943" s="32">
        <v>2018</v>
      </c>
      <c r="B19943" s="32">
        <v>55165</v>
      </c>
      <c r="C19943" s="33" t="s">
        <v>563</v>
      </c>
      <c r="D19943" s="33" t="s">
        <v>564</v>
      </c>
      <c r="E19943" s="34">
        <v>289025</v>
      </c>
      <c r="F19943" s="35">
        <v>1.03</v>
      </c>
      <c r="G19943" s="34">
        <v>381.6</v>
      </c>
    </row>
    <row r="19944" spans="1:7">
      <c r="A19944" s="32">
        <v>2018</v>
      </c>
      <c r="B19944" s="32">
        <v>55166</v>
      </c>
      <c r="C19944" s="33" t="s">
        <v>563</v>
      </c>
      <c r="D19944" s="33" t="s">
        <v>564</v>
      </c>
      <c r="E19944" s="34">
        <v>3661157</v>
      </c>
      <c r="F19944" s="35">
        <v>1.022</v>
      </c>
      <c r="G19944" s="34" t="s">
        <v>364</v>
      </c>
    </row>
    <row r="19945" spans="1:7">
      <c r="A19945" s="32">
        <v>2018</v>
      </c>
      <c r="B19945" s="32">
        <v>55168</v>
      </c>
      <c r="C19945" s="33" t="s">
        <v>563</v>
      </c>
      <c r="D19945" s="33" t="s">
        <v>564</v>
      </c>
      <c r="E19945" s="34">
        <v>1972280</v>
      </c>
      <c r="F19945" s="35">
        <v>1.0289999999999999</v>
      </c>
      <c r="G19945" s="34" t="s">
        <v>364</v>
      </c>
    </row>
    <row r="19946" spans="1:7">
      <c r="A19946" s="32">
        <v>2018</v>
      </c>
      <c r="B19946" s="32">
        <v>55170</v>
      </c>
      <c r="C19946" s="33" t="s">
        <v>563</v>
      </c>
      <c r="D19946" s="33" t="s">
        <v>564</v>
      </c>
      <c r="E19946" s="34">
        <v>3061554</v>
      </c>
      <c r="F19946" s="35">
        <v>1.0289999999999999</v>
      </c>
      <c r="G19946" s="34" t="s">
        <v>364</v>
      </c>
    </row>
    <row r="19947" spans="1:7">
      <c r="A19947" s="32">
        <v>2018</v>
      </c>
      <c r="B19947" s="32">
        <v>55172</v>
      </c>
      <c r="C19947" s="33" t="s">
        <v>563</v>
      </c>
      <c r="D19947" s="33" t="s">
        <v>564</v>
      </c>
      <c r="E19947" s="34">
        <v>3409501</v>
      </c>
      <c r="F19947" s="35">
        <v>1.022</v>
      </c>
      <c r="G19947" s="34" t="s">
        <v>364</v>
      </c>
    </row>
    <row r="19948" spans="1:7">
      <c r="A19948" s="32">
        <v>2018</v>
      </c>
      <c r="B19948" s="32">
        <v>55173</v>
      </c>
      <c r="C19948" s="33" t="s">
        <v>563</v>
      </c>
      <c r="D19948" s="33" t="s">
        <v>564</v>
      </c>
      <c r="E19948" s="34">
        <v>4429753</v>
      </c>
      <c r="F19948" s="35">
        <v>1.024</v>
      </c>
      <c r="G19948" s="34">
        <v>291.3</v>
      </c>
    </row>
    <row r="19949" spans="1:7">
      <c r="A19949" s="32">
        <v>2018</v>
      </c>
      <c r="B19949" s="32">
        <v>55176</v>
      </c>
      <c r="C19949" s="33" t="s">
        <v>563</v>
      </c>
      <c r="D19949" s="33" t="s">
        <v>564</v>
      </c>
      <c r="E19949" s="34">
        <v>788952</v>
      </c>
      <c r="F19949" s="35">
        <v>0.998</v>
      </c>
      <c r="G19949" s="34" t="s">
        <v>364</v>
      </c>
    </row>
    <row r="19950" spans="1:7">
      <c r="A19950" s="32">
        <v>2018</v>
      </c>
      <c r="B19950" s="32">
        <v>55176</v>
      </c>
      <c r="C19950" s="33" t="s">
        <v>563</v>
      </c>
      <c r="D19950" s="33" t="s">
        <v>564</v>
      </c>
      <c r="E19950" s="34">
        <v>455786</v>
      </c>
      <c r="F19950" s="35">
        <v>1.02</v>
      </c>
      <c r="G19950" s="34" t="s">
        <v>364</v>
      </c>
    </row>
    <row r="19951" spans="1:7">
      <c r="A19951" s="32">
        <v>2018</v>
      </c>
      <c r="B19951" s="32">
        <v>55176</v>
      </c>
      <c r="C19951" s="33" t="s">
        <v>563</v>
      </c>
      <c r="D19951" s="33" t="s">
        <v>564</v>
      </c>
      <c r="E19951" s="34">
        <v>168069</v>
      </c>
      <c r="F19951" s="35">
        <v>1.0249999999999999</v>
      </c>
      <c r="G19951" s="34" t="s">
        <v>364</v>
      </c>
    </row>
    <row r="19952" spans="1:7">
      <c r="A19952" s="32">
        <v>2018</v>
      </c>
      <c r="B19952" s="32">
        <v>55176</v>
      </c>
      <c r="C19952" s="33" t="s">
        <v>563</v>
      </c>
      <c r="D19952" s="33" t="s">
        <v>564</v>
      </c>
      <c r="E19952" s="34">
        <v>193682</v>
      </c>
      <c r="F19952" s="35">
        <v>1.0209999999999999</v>
      </c>
      <c r="G19952" s="34" t="s">
        <v>364</v>
      </c>
    </row>
    <row r="19953" spans="1:7">
      <c r="A19953" s="32">
        <v>2018</v>
      </c>
      <c r="B19953" s="32">
        <v>55176</v>
      </c>
      <c r="C19953" s="33" t="s">
        <v>563</v>
      </c>
      <c r="D19953" s="33" t="s">
        <v>564</v>
      </c>
      <c r="E19953" s="34">
        <v>385896</v>
      </c>
      <c r="F19953" s="35">
        <v>1.0209999999999999</v>
      </c>
      <c r="G19953" s="34" t="s">
        <v>364</v>
      </c>
    </row>
    <row r="19954" spans="1:7">
      <c r="A19954" s="32">
        <v>2018</v>
      </c>
      <c r="B19954" s="32">
        <v>55176</v>
      </c>
      <c r="C19954" s="33" t="s">
        <v>563</v>
      </c>
      <c r="D19954" s="33" t="s">
        <v>564</v>
      </c>
      <c r="E19954" s="34">
        <v>83315</v>
      </c>
      <c r="F19954" s="35">
        <v>1.02</v>
      </c>
      <c r="G19954" s="34" t="s">
        <v>364</v>
      </c>
    </row>
    <row r="19955" spans="1:7">
      <c r="A19955" s="32">
        <v>2018</v>
      </c>
      <c r="B19955" s="32">
        <v>55176</v>
      </c>
      <c r="C19955" s="33" t="s">
        <v>563</v>
      </c>
      <c r="D19955" s="33" t="s">
        <v>564</v>
      </c>
      <c r="E19955" s="34">
        <v>79950</v>
      </c>
      <c r="F19955" s="35">
        <v>1.0249999999999999</v>
      </c>
      <c r="G19955" s="34" t="s">
        <v>364</v>
      </c>
    </row>
    <row r="19956" spans="1:7">
      <c r="A19956" s="32">
        <v>2018</v>
      </c>
      <c r="B19956" s="32">
        <v>55178</v>
      </c>
      <c r="C19956" s="33" t="s">
        <v>563</v>
      </c>
      <c r="D19956" s="33" t="s">
        <v>564</v>
      </c>
      <c r="E19956" s="34">
        <v>2000154</v>
      </c>
      <c r="F19956" s="35">
        <v>1.0509999999999999</v>
      </c>
      <c r="G19956" s="34" t="s">
        <v>364</v>
      </c>
    </row>
    <row r="19957" spans="1:7">
      <c r="A19957" s="32">
        <v>2018</v>
      </c>
      <c r="B19957" s="32">
        <v>55179</v>
      </c>
      <c r="C19957" s="33" t="s">
        <v>563</v>
      </c>
      <c r="D19957" s="33" t="s">
        <v>564</v>
      </c>
      <c r="E19957" s="34">
        <v>1284457</v>
      </c>
      <c r="F19957" s="35">
        <v>1.0449999999999999</v>
      </c>
      <c r="G19957" s="34" t="s">
        <v>364</v>
      </c>
    </row>
    <row r="19958" spans="1:7">
      <c r="A19958" s="32">
        <v>2018</v>
      </c>
      <c r="B19958" s="32">
        <v>55182</v>
      </c>
      <c r="C19958" s="33" t="s">
        <v>563</v>
      </c>
      <c r="D19958" s="33" t="s">
        <v>564</v>
      </c>
      <c r="E19958" s="34">
        <v>1623908</v>
      </c>
      <c r="F19958" s="35">
        <v>1.03</v>
      </c>
      <c r="G19958" s="34" t="s">
        <v>364</v>
      </c>
    </row>
    <row r="19959" spans="1:7">
      <c r="A19959" s="32">
        <v>2018</v>
      </c>
      <c r="B19959" s="32">
        <v>55183</v>
      </c>
      <c r="C19959" s="33" t="s">
        <v>563</v>
      </c>
      <c r="D19959" s="33" t="s">
        <v>564</v>
      </c>
      <c r="E19959" s="34">
        <v>2292167</v>
      </c>
      <c r="F19959" s="35">
        <v>1.054</v>
      </c>
      <c r="G19959" s="34" t="s">
        <v>364</v>
      </c>
    </row>
    <row r="19960" spans="1:7">
      <c r="A19960" s="32">
        <v>2018</v>
      </c>
      <c r="B19960" s="32">
        <v>55187</v>
      </c>
      <c r="C19960" s="33" t="s">
        <v>563</v>
      </c>
      <c r="D19960" s="33" t="s">
        <v>564</v>
      </c>
      <c r="E19960" s="34">
        <v>4914592</v>
      </c>
      <c r="F19960" s="35">
        <v>1.0229999999999999</v>
      </c>
      <c r="G19960" s="34" t="s">
        <v>364</v>
      </c>
    </row>
    <row r="19961" spans="1:7">
      <c r="A19961" s="32">
        <v>2018</v>
      </c>
      <c r="B19961" s="32">
        <v>55188</v>
      </c>
      <c r="C19961" s="33" t="s">
        <v>563</v>
      </c>
      <c r="D19961" s="33" t="s">
        <v>564</v>
      </c>
      <c r="E19961" s="34">
        <v>52733</v>
      </c>
      <c r="F19961" s="35">
        <v>1.0549999999999999</v>
      </c>
      <c r="G19961" s="34" t="s">
        <v>364</v>
      </c>
    </row>
    <row r="19962" spans="1:7">
      <c r="A19962" s="32">
        <v>2018</v>
      </c>
      <c r="B19962" s="32">
        <v>55193</v>
      </c>
      <c r="C19962" s="33" t="s">
        <v>563</v>
      </c>
      <c r="D19962" s="33" t="s">
        <v>564</v>
      </c>
      <c r="E19962" s="34">
        <v>2652326</v>
      </c>
      <c r="F19962" s="35">
        <v>1.0509999999999999</v>
      </c>
      <c r="G19962" s="34" t="s">
        <v>364</v>
      </c>
    </row>
    <row r="19963" spans="1:7">
      <c r="A19963" s="32">
        <v>2018</v>
      </c>
      <c r="B19963" s="32">
        <v>55197</v>
      </c>
      <c r="C19963" s="33" t="s">
        <v>563</v>
      </c>
      <c r="D19963" s="33" t="s">
        <v>564</v>
      </c>
      <c r="E19963" s="34">
        <v>2946317</v>
      </c>
      <c r="F19963" s="35">
        <v>1</v>
      </c>
      <c r="G19963" s="34">
        <v>274.39999999999998</v>
      </c>
    </row>
    <row r="19964" spans="1:7">
      <c r="A19964" s="32">
        <v>2018</v>
      </c>
      <c r="B19964" s="32">
        <v>55198</v>
      </c>
      <c r="C19964" s="33" t="s">
        <v>563</v>
      </c>
      <c r="D19964" s="33" t="s">
        <v>564</v>
      </c>
      <c r="E19964" s="34">
        <v>969090</v>
      </c>
      <c r="F19964" s="35">
        <v>1.081</v>
      </c>
      <c r="G19964" s="34" t="s">
        <v>364</v>
      </c>
    </row>
    <row r="19965" spans="1:7">
      <c r="A19965" s="32">
        <v>2018</v>
      </c>
      <c r="B19965" s="32">
        <v>55199</v>
      </c>
      <c r="C19965" s="33" t="s">
        <v>563</v>
      </c>
      <c r="D19965" s="33" t="s">
        <v>564</v>
      </c>
      <c r="E19965" s="34">
        <v>1071423</v>
      </c>
      <c r="F19965" s="35">
        <v>1.0509999999999999</v>
      </c>
      <c r="G19965" s="34" t="s">
        <v>364</v>
      </c>
    </row>
    <row r="19966" spans="1:7">
      <c r="A19966" s="32">
        <v>2018</v>
      </c>
      <c r="B19966" s="32">
        <v>55201</v>
      </c>
      <c r="C19966" s="33" t="s">
        <v>563</v>
      </c>
      <c r="D19966" s="33" t="s">
        <v>564</v>
      </c>
      <c r="E19966" s="34">
        <v>107432</v>
      </c>
      <c r="F19966" s="35">
        <v>1.0289999999999999</v>
      </c>
      <c r="G19966" s="34" t="s">
        <v>364</v>
      </c>
    </row>
    <row r="19967" spans="1:7">
      <c r="A19967" s="32">
        <v>2018</v>
      </c>
      <c r="B19967" s="32">
        <v>55202</v>
      </c>
      <c r="C19967" s="33" t="s">
        <v>563</v>
      </c>
      <c r="D19967" s="33" t="s">
        <v>564</v>
      </c>
      <c r="E19967" s="34">
        <v>176754</v>
      </c>
      <c r="F19967" s="35">
        <v>1.026</v>
      </c>
      <c r="G19967" s="34">
        <v>343.9</v>
      </c>
    </row>
    <row r="19968" spans="1:7">
      <c r="A19968" s="32">
        <v>2018</v>
      </c>
      <c r="B19968" s="32">
        <v>55204</v>
      </c>
      <c r="C19968" s="33" t="s">
        <v>563</v>
      </c>
      <c r="D19968" s="33" t="s">
        <v>564</v>
      </c>
      <c r="E19968" s="34">
        <v>21285</v>
      </c>
      <c r="F19968" s="35">
        <v>1.024</v>
      </c>
      <c r="G19968" s="34">
        <v>425.4</v>
      </c>
    </row>
    <row r="19969" spans="1:7">
      <c r="A19969" s="32">
        <v>2018</v>
      </c>
      <c r="B19969" s="32">
        <v>55206</v>
      </c>
      <c r="C19969" s="33" t="s">
        <v>563</v>
      </c>
      <c r="D19969" s="33" t="s">
        <v>564</v>
      </c>
      <c r="E19969" s="34">
        <v>1419811</v>
      </c>
      <c r="F19969" s="35">
        <v>1.0229999999999999</v>
      </c>
      <c r="G19969" s="34" t="s">
        <v>364</v>
      </c>
    </row>
    <row r="19970" spans="1:7">
      <c r="A19970" s="32">
        <v>2018</v>
      </c>
      <c r="B19970" s="32">
        <v>55210</v>
      </c>
      <c r="C19970" s="33" t="s">
        <v>563</v>
      </c>
      <c r="D19970" s="33" t="s">
        <v>564</v>
      </c>
      <c r="E19970" s="34">
        <v>884104</v>
      </c>
      <c r="F19970" s="35">
        <v>1.052</v>
      </c>
      <c r="G19970" s="34">
        <v>267</v>
      </c>
    </row>
    <row r="19971" spans="1:7">
      <c r="A19971" s="32">
        <v>2018</v>
      </c>
      <c r="B19971" s="32">
        <v>55211</v>
      </c>
      <c r="C19971" s="33" t="s">
        <v>563</v>
      </c>
      <c r="D19971" s="33" t="s">
        <v>564</v>
      </c>
      <c r="E19971" s="34">
        <v>1166886</v>
      </c>
      <c r="F19971" s="35">
        <v>1.0289999999999999</v>
      </c>
      <c r="G19971" s="34" t="s">
        <v>364</v>
      </c>
    </row>
    <row r="19972" spans="1:7">
      <c r="A19972" s="32">
        <v>2018</v>
      </c>
      <c r="B19972" s="32">
        <v>55212</v>
      </c>
      <c r="C19972" s="33" t="s">
        <v>563</v>
      </c>
      <c r="D19972" s="33" t="s">
        <v>564</v>
      </c>
      <c r="E19972" s="34">
        <v>2107046</v>
      </c>
      <c r="F19972" s="35">
        <v>1.03</v>
      </c>
      <c r="G19972" s="34" t="s">
        <v>364</v>
      </c>
    </row>
    <row r="19973" spans="1:7">
      <c r="A19973" s="32">
        <v>2018</v>
      </c>
      <c r="B19973" s="32">
        <v>55215</v>
      </c>
      <c r="C19973" s="33" t="s">
        <v>563</v>
      </c>
      <c r="D19973" s="33" t="s">
        <v>564</v>
      </c>
      <c r="E19973" s="34">
        <v>4869700</v>
      </c>
      <c r="F19973" s="35">
        <v>1.04</v>
      </c>
      <c r="G19973" s="34" t="s">
        <v>364</v>
      </c>
    </row>
    <row r="19974" spans="1:7">
      <c r="A19974" s="32">
        <v>2018</v>
      </c>
      <c r="B19974" s="32">
        <v>55217</v>
      </c>
      <c r="C19974" s="33" t="s">
        <v>563</v>
      </c>
      <c r="D19974" s="33" t="s">
        <v>564</v>
      </c>
      <c r="E19974" s="34">
        <v>2427378</v>
      </c>
      <c r="F19974" s="35">
        <v>1.0429999999999999</v>
      </c>
      <c r="G19974" s="34" t="s">
        <v>364</v>
      </c>
    </row>
    <row r="19975" spans="1:7">
      <c r="A19975" s="32">
        <v>2018</v>
      </c>
      <c r="B19975" s="32">
        <v>55218</v>
      </c>
      <c r="C19975" s="33" t="s">
        <v>563</v>
      </c>
      <c r="D19975" s="33" t="s">
        <v>564</v>
      </c>
      <c r="E19975" s="34">
        <v>1951493</v>
      </c>
      <c r="F19975" s="35">
        <v>1.056</v>
      </c>
      <c r="G19975" s="34">
        <v>273.39999999999998</v>
      </c>
    </row>
    <row r="19976" spans="1:7">
      <c r="A19976" s="32">
        <v>2018</v>
      </c>
      <c r="B19976" s="32">
        <v>55218</v>
      </c>
      <c r="C19976" s="33" t="s">
        <v>563</v>
      </c>
      <c r="D19976" s="33" t="s">
        <v>564</v>
      </c>
      <c r="E19976" s="34">
        <v>325461</v>
      </c>
      <c r="F19976" s="35">
        <v>1.056</v>
      </c>
      <c r="G19976" s="34">
        <v>294.7</v>
      </c>
    </row>
    <row r="19977" spans="1:7">
      <c r="A19977" s="32">
        <v>2018</v>
      </c>
      <c r="B19977" s="32">
        <v>55220</v>
      </c>
      <c r="C19977" s="33" t="s">
        <v>563</v>
      </c>
      <c r="D19977" s="33" t="s">
        <v>564</v>
      </c>
      <c r="E19977" s="34">
        <v>564726</v>
      </c>
      <c r="F19977" s="35">
        <v>1.016</v>
      </c>
      <c r="G19977" s="34">
        <v>301.5</v>
      </c>
    </row>
    <row r="19978" spans="1:7">
      <c r="A19978" s="32">
        <v>2018</v>
      </c>
      <c r="B19978" s="32">
        <v>55220</v>
      </c>
      <c r="C19978" s="33" t="s">
        <v>563</v>
      </c>
      <c r="D19978" s="33" t="s">
        <v>564</v>
      </c>
      <c r="E19978" s="34">
        <v>467526</v>
      </c>
      <c r="F19978" s="35">
        <v>1.016</v>
      </c>
      <c r="G19978" s="34">
        <v>281.39999999999998</v>
      </c>
    </row>
    <row r="19979" spans="1:7">
      <c r="A19979" s="32">
        <v>2018</v>
      </c>
      <c r="B19979" s="32">
        <v>55221</v>
      </c>
      <c r="C19979" s="33" t="s">
        <v>563</v>
      </c>
      <c r="D19979" s="33" t="s">
        <v>564</v>
      </c>
      <c r="E19979" s="34">
        <v>955507</v>
      </c>
      <c r="F19979" s="35">
        <v>1.03</v>
      </c>
      <c r="G19979" s="34">
        <v>318.3</v>
      </c>
    </row>
    <row r="19980" spans="1:7">
      <c r="A19980" s="32">
        <v>2018</v>
      </c>
      <c r="B19980" s="32">
        <v>55222</v>
      </c>
      <c r="C19980" s="33" t="s">
        <v>563</v>
      </c>
      <c r="D19980" s="33" t="s">
        <v>564</v>
      </c>
      <c r="E19980" s="34">
        <v>19949</v>
      </c>
      <c r="F19980" s="35">
        <v>1.0649999999999999</v>
      </c>
      <c r="G19980" s="34" t="s">
        <v>364</v>
      </c>
    </row>
    <row r="19981" spans="1:7">
      <c r="A19981" s="32">
        <v>2018</v>
      </c>
      <c r="B19981" s="32">
        <v>55223</v>
      </c>
      <c r="C19981" s="33" t="s">
        <v>563</v>
      </c>
      <c r="D19981" s="33" t="s">
        <v>564</v>
      </c>
      <c r="E19981" s="34">
        <v>35462</v>
      </c>
      <c r="F19981" s="35">
        <v>1</v>
      </c>
      <c r="G19981" s="34" t="s">
        <v>364</v>
      </c>
    </row>
    <row r="19982" spans="1:7">
      <c r="A19982" s="32">
        <v>2018</v>
      </c>
      <c r="B19982" s="32">
        <v>55223</v>
      </c>
      <c r="C19982" s="33" t="s">
        <v>563</v>
      </c>
      <c r="D19982" s="33" t="s">
        <v>564</v>
      </c>
      <c r="E19982" s="34">
        <v>36233</v>
      </c>
      <c r="F19982" s="35">
        <v>1.028</v>
      </c>
      <c r="G19982" s="34" t="s">
        <v>364</v>
      </c>
    </row>
    <row r="19983" spans="1:7">
      <c r="A19983" s="32">
        <v>2018</v>
      </c>
      <c r="B19983" s="32">
        <v>55223</v>
      </c>
      <c r="C19983" s="33" t="s">
        <v>563</v>
      </c>
      <c r="D19983" s="33" t="s">
        <v>564</v>
      </c>
      <c r="E19983" s="34">
        <v>96355</v>
      </c>
      <c r="F19983" s="35">
        <v>1</v>
      </c>
      <c r="G19983" s="34" t="s">
        <v>364</v>
      </c>
    </row>
    <row r="19984" spans="1:7">
      <c r="A19984" s="32">
        <v>2018</v>
      </c>
      <c r="B19984" s="32">
        <v>55223</v>
      </c>
      <c r="C19984" s="33" t="s">
        <v>563</v>
      </c>
      <c r="D19984" s="33" t="s">
        <v>564</v>
      </c>
      <c r="E19984" s="34">
        <v>107647</v>
      </c>
      <c r="F19984" s="35">
        <v>1.038</v>
      </c>
      <c r="G19984" s="34" t="s">
        <v>364</v>
      </c>
    </row>
    <row r="19985" spans="1:7">
      <c r="A19985" s="32">
        <v>2018</v>
      </c>
      <c r="B19985" s="32">
        <v>55223</v>
      </c>
      <c r="C19985" s="33" t="s">
        <v>563</v>
      </c>
      <c r="D19985" s="33" t="s">
        <v>564</v>
      </c>
      <c r="E19985" s="34">
        <v>126523</v>
      </c>
      <c r="F19985" s="35">
        <v>1.022</v>
      </c>
      <c r="G19985" s="34" t="s">
        <v>364</v>
      </c>
    </row>
    <row r="19986" spans="1:7">
      <c r="A19986" s="32">
        <v>2018</v>
      </c>
      <c r="B19986" s="32">
        <v>55223</v>
      </c>
      <c r="C19986" s="33" t="s">
        <v>563</v>
      </c>
      <c r="D19986" s="33" t="s">
        <v>564</v>
      </c>
      <c r="E19986" s="34">
        <v>231497</v>
      </c>
      <c r="F19986" s="35">
        <v>1.02</v>
      </c>
      <c r="G19986" s="34" t="s">
        <v>364</v>
      </c>
    </row>
    <row r="19987" spans="1:7">
      <c r="A19987" s="32">
        <v>2018</v>
      </c>
      <c r="B19987" s="32">
        <v>55223</v>
      </c>
      <c r="C19987" s="33" t="s">
        <v>563</v>
      </c>
      <c r="D19987" s="33" t="s">
        <v>564</v>
      </c>
      <c r="E19987" s="34">
        <v>145732</v>
      </c>
      <c r="F19987" s="35">
        <v>1.0149999999999999</v>
      </c>
      <c r="G19987" s="34" t="s">
        <v>364</v>
      </c>
    </row>
    <row r="19988" spans="1:7">
      <c r="A19988" s="32">
        <v>2018</v>
      </c>
      <c r="B19988" s="32">
        <v>55223</v>
      </c>
      <c r="C19988" s="33" t="s">
        <v>563</v>
      </c>
      <c r="D19988" s="33" t="s">
        <v>564</v>
      </c>
      <c r="E19988" s="34">
        <v>164490</v>
      </c>
      <c r="F19988" s="35">
        <v>1.0209999999999999</v>
      </c>
      <c r="G19988" s="34" t="s">
        <v>364</v>
      </c>
    </row>
    <row r="19989" spans="1:7">
      <c r="A19989" s="32">
        <v>2018</v>
      </c>
      <c r="B19989" s="32">
        <v>55223</v>
      </c>
      <c r="C19989" s="33" t="s">
        <v>563</v>
      </c>
      <c r="D19989" s="33" t="s">
        <v>564</v>
      </c>
      <c r="E19989" s="34">
        <v>174514</v>
      </c>
      <c r="F19989" s="35">
        <v>1.0189999999999999</v>
      </c>
      <c r="G19989" s="34" t="s">
        <v>364</v>
      </c>
    </row>
    <row r="19990" spans="1:7">
      <c r="A19990" s="32">
        <v>2018</v>
      </c>
      <c r="B19990" s="32">
        <v>55223</v>
      </c>
      <c r="C19990" s="33" t="s">
        <v>563</v>
      </c>
      <c r="D19990" s="33" t="s">
        <v>564</v>
      </c>
      <c r="E19990" s="34">
        <v>214047</v>
      </c>
      <c r="F19990" s="35">
        <v>1.026</v>
      </c>
      <c r="G19990" s="34" t="s">
        <v>364</v>
      </c>
    </row>
    <row r="19991" spans="1:7">
      <c r="A19991" s="32">
        <v>2018</v>
      </c>
      <c r="B19991" s="32">
        <v>55223</v>
      </c>
      <c r="C19991" s="33" t="s">
        <v>563</v>
      </c>
      <c r="D19991" s="33" t="s">
        <v>564</v>
      </c>
      <c r="E19991" s="34">
        <v>219741</v>
      </c>
      <c r="F19991" s="35">
        <v>1.022</v>
      </c>
      <c r="G19991" s="34" t="s">
        <v>364</v>
      </c>
    </row>
    <row r="19992" spans="1:7">
      <c r="A19992" s="32">
        <v>2018</v>
      </c>
      <c r="B19992" s="32">
        <v>55223</v>
      </c>
      <c r="C19992" s="33" t="s">
        <v>563</v>
      </c>
      <c r="D19992" s="33" t="s">
        <v>564</v>
      </c>
      <c r="E19992" s="34">
        <v>134189</v>
      </c>
      <c r="F19992" s="35">
        <v>1.024</v>
      </c>
      <c r="G19992" s="34" t="s">
        <v>364</v>
      </c>
    </row>
    <row r="19993" spans="1:7">
      <c r="A19993" s="32">
        <v>2018</v>
      </c>
      <c r="B19993" s="32">
        <v>55224</v>
      </c>
      <c r="C19993" s="33" t="s">
        <v>563</v>
      </c>
      <c r="D19993" s="33" t="s">
        <v>564</v>
      </c>
      <c r="E19993" s="34">
        <v>259493</v>
      </c>
      <c r="F19993" s="35">
        <v>1.028</v>
      </c>
      <c r="G19993" s="34">
        <v>331.9</v>
      </c>
    </row>
    <row r="19994" spans="1:7">
      <c r="A19994" s="32">
        <v>2018</v>
      </c>
      <c r="B19994" s="32">
        <v>55224</v>
      </c>
      <c r="C19994" s="33" t="s">
        <v>563</v>
      </c>
      <c r="D19994" s="33" t="s">
        <v>564</v>
      </c>
      <c r="E19994" s="34">
        <v>1104</v>
      </c>
      <c r="F19994" s="35">
        <v>1.028</v>
      </c>
      <c r="G19994" s="34">
        <v>443.4</v>
      </c>
    </row>
    <row r="19995" spans="1:7">
      <c r="A19995" s="32">
        <v>2018</v>
      </c>
      <c r="B19995" s="32">
        <v>55225</v>
      </c>
      <c r="C19995" s="33" t="s">
        <v>563</v>
      </c>
      <c r="D19995" s="33" t="s">
        <v>564</v>
      </c>
      <c r="E19995" s="34">
        <v>3967570</v>
      </c>
      <c r="F19995" s="35">
        <v>1.026</v>
      </c>
      <c r="G19995" s="34" t="s">
        <v>364</v>
      </c>
    </row>
    <row r="19996" spans="1:7">
      <c r="A19996" s="32">
        <v>2018</v>
      </c>
      <c r="B19996" s="32">
        <v>55226</v>
      </c>
      <c r="C19996" s="33" t="s">
        <v>563</v>
      </c>
      <c r="D19996" s="33" t="s">
        <v>564</v>
      </c>
      <c r="E19996" s="34">
        <v>4738799</v>
      </c>
      <c r="F19996" s="35">
        <v>1.0189999999999999</v>
      </c>
      <c r="G19996" s="34" t="s">
        <v>364</v>
      </c>
    </row>
    <row r="19997" spans="1:7">
      <c r="A19997" s="32">
        <v>2018</v>
      </c>
      <c r="B19997" s="32">
        <v>55228</v>
      </c>
      <c r="C19997" s="33" t="s">
        <v>565</v>
      </c>
      <c r="D19997" s="33" t="s">
        <v>566</v>
      </c>
      <c r="E19997" s="34">
        <v>525</v>
      </c>
      <c r="F19997" s="35">
        <v>5.7919999999999998</v>
      </c>
      <c r="G19997" s="34">
        <v>1632.4</v>
      </c>
    </row>
    <row r="19998" spans="1:7">
      <c r="A19998" s="32">
        <v>2018</v>
      </c>
      <c r="B19998" s="32">
        <v>55228</v>
      </c>
      <c r="C19998" s="33" t="s">
        <v>563</v>
      </c>
      <c r="D19998" s="33" t="s">
        <v>564</v>
      </c>
      <c r="E19998" s="34">
        <v>153514</v>
      </c>
      <c r="F19998" s="35">
        <v>1.0609999999999999</v>
      </c>
      <c r="G19998" s="34">
        <v>276.2</v>
      </c>
    </row>
    <row r="19999" spans="1:7">
      <c r="A19999" s="32">
        <v>2018</v>
      </c>
      <c r="B19999" s="32">
        <v>55228</v>
      </c>
      <c r="C19999" s="33" t="s">
        <v>563</v>
      </c>
      <c r="D19999" s="33" t="s">
        <v>564</v>
      </c>
      <c r="E19999" s="34">
        <v>25133</v>
      </c>
      <c r="F19999" s="35">
        <v>1.0660000000000001</v>
      </c>
      <c r="G19999" s="34">
        <v>683.3</v>
      </c>
    </row>
    <row r="20000" spans="1:7">
      <c r="A20000" s="32">
        <v>2018</v>
      </c>
      <c r="B20000" s="32">
        <v>55229</v>
      </c>
      <c r="C20000" s="33" t="s">
        <v>565</v>
      </c>
      <c r="D20000" s="33" t="s">
        <v>566</v>
      </c>
      <c r="E20000" s="34">
        <v>96</v>
      </c>
      <c r="F20000" s="35">
        <v>5.75</v>
      </c>
      <c r="G20000" s="34" t="s">
        <v>364</v>
      </c>
    </row>
    <row r="20001" spans="1:7">
      <c r="A20001" s="32">
        <v>2018</v>
      </c>
      <c r="B20001" s="32">
        <v>55229</v>
      </c>
      <c r="C20001" s="33" t="s">
        <v>563</v>
      </c>
      <c r="D20001" s="33" t="s">
        <v>564</v>
      </c>
      <c r="E20001" s="34">
        <v>294474</v>
      </c>
      <c r="F20001" s="35">
        <v>1.0640000000000001</v>
      </c>
      <c r="G20001" s="34" t="s">
        <v>364</v>
      </c>
    </row>
    <row r="20002" spans="1:7">
      <c r="A20002" s="32">
        <v>2018</v>
      </c>
      <c r="B20002" s="32">
        <v>55230</v>
      </c>
      <c r="C20002" s="33" t="s">
        <v>563</v>
      </c>
      <c r="D20002" s="33" t="s">
        <v>564</v>
      </c>
      <c r="E20002" s="34">
        <v>50144</v>
      </c>
      <c r="F20002" s="35">
        <v>1.0169999999999999</v>
      </c>
      <c r="G20002" s="34">
        <v>284.3</v>
      </c>
    </row>
    <row r="20003" spans="1:7">
      <c r="A20003" s="32">
        <v>2018</v>
      </c>
      <c r="B20003" s="32">
        <v>55230</v>
      </c>
      <c r="C20003" s="33" t="s">
        <v>563</v>
      </c>
      <c r="D20003" s="33" t="s">
        <v>564</v>
      </c>
      <c r="E20003" s="34">
        <v>161032</v>
      </c>
      <c r="F20003" s="35">
        <v>1.0169999999999999</v>
      </c>
      <c r="G20003" s="34">
        <v>280.8</v>
      </c>
    </row>
    <row r="20004" spans="1:7">
      <c r="A20004" s="32">
        <v>2018</v>
      </c>
      <c r="B20004" s="32">
        <v>55230</v>
      </c>
      <c r="C20004" s="33" t="s">
        <v>563</v>
      </c>
      <c r="D20004" s="33" t="s">
        <v>564</v>
      </c>
      <c r="E20004" s="34">
        <v>201480</v>
      </c>
      <c r="F20004" s="35">
        <v>1.0169999999999999</v>
      </c>
      <c r="G20004" s="34">
        <v>266.2</v>
      </c>
    </row>
    <row r="20005" spans="1:7">
      <c r="A20005" s="32">
        <v>2018</v>
      </c>
      <c r="B20005" s="32">
        <v>55230</v>
      </c>
      <c r="C20005" s="33" t="s">
        <v>563</v>
      </c>
      <c r="D20005" s="33" t="s">
        <v>564</v>
      </c>
      <c r="E20005" s="34">
        <v>1489980</v>
      </c>
      <c r="F20005" s="35">
        <v>1.0169999999999999</v>
      </c>
      <c r="G20005" s="34">
        <v>284.10000000000002</v>
      </c>
    </row>
    <row r="20006" spans="1:7">
      <c r="A20006" s="32">
        <v>2018</v>
      </c>
      <c r="B20006" s="32">
        <v>55230</v>
      </c>
      <c r="C20006" s="33" t="s">
        <v>563</v>
      </c>
      <c r="D20006" s="33" t="s">
        <v>564</v>
      </c>
      <c r="E20006" s="34">
        <v>458455</v>
      </c>
      <c r="F20006" s="35">
        <v>1.0169999999999999</v>
      </c>
      <c r="G20006" s="34">
        <v>284.10000000000002</v>
      </c>
    </row>
    <row r="20007" spans="1:7">
      <c r="A20007" s="32">
        <v>2018</v>
      </c>
      <c r="B20007" s="32">
        <v>55230</v>
      </c>
      <c r="C20007" s="33" t="s">
        <v>563</v>
      </c>
      <c r="D20007" s="33" t="s">
        <v>564</v>
      </c>
      <c r="E20007" s="34">
        <v>666193</v>
      </c>
      <c r="F20007" s="35">
        <v>1.0169999999999999</v>
      </c>
      <c r="G20007" s="34">
        <v>283.8</v>
      </c>
    </row>
    <row r="20008" spans="1:7">
      <c r="A20008" s="32">
        <v>2018</v>
      </c>
      <c r="B20008" s="32">
        <v>55230</v>
      </c>
      <c r="C20008" s="33" t="s">
        <v>563</v>
      </c>
      <c r="D20008" s="33" t="s">
        <v>564</v>
      </c>
      <c r="E20008" s="34">
        <v>692067</v>
      </c>
      <c r="F20008" s="35">
        <v>1.0169999999999999</v>
      </c>
      <c r="G20008" s="34">
        <v>301</v>
      </c>
    </row>
    <row r="20009" spans="1:7">
      <c r="A20009" s="32">
        <v>2018</v>
      </c>
      <c r="B20009" s="32">
        <v>55230</v>
      </c>
      <c r="C20009" s="33" t="s">
        <v>563</v>
      </c>
      <c r="D20009" s="33" t="s">
        <v>564</v>
      </c>
      <c r="E20009" s="34">
        <v>424214</v>
      </c>
      <c r="F20009" s="35">
        <v>1.0169999999999999</v>
      </c>
      <c r="G20009" s="34">
        <v>280.10000000000002</v>
      </c>
    </row>
    <row r="20010" spans="1:7">
      <c r="A20010" s="32">
        <v>2018</v>
      </c>
      <c r="B20010" s="32">
        <v>55231</v>
      </c>
      <c r="C20010" s="33" t="s">
        <v>563</v>
      </c>
      <c r="D20010" s="33" t="s">
        <v>564</v>
      </c>
      <c r="E20010" s="34">
        <v>2664324</v>
      </c>
      <c r="F20010" s="35">
        <v>1.046</v>
      </c>
      <c r="G20010" s="34" t="s">
        <v>364</v>
      </c>
    </row>
    <row r="20011" spans="1:7">
      <c r="A20011" s="32">
        <v>2018</v>
      </c>
      <c r="B20011" s="32">
        <v>55232</v>
      </c>
      <c r="C20011" s="33" t="s">
        <v>563</v>
      </c>
      <c r="D20011" s="33" t="s">
        <v>564</v>
      </c>
      <c r="E20011" s="34">
        <v>46693</v>
      </c>
      <c r="F20011" s="35">
        <v>1</v>
      </c>
      <c r="G20011" s="34">
        <v>266.8</v>
      </c>
    </row>
    <row r="20012" spans="1:7">
      <c r="A20012" s="32">
        <v>2018</v>
      </c>
      <c r="B20012" s="32">
        <v>55233</v>
      </c>
      <c r="C20012" s="33" t="s">
        <v>563</v>
      </c>
      <c r="D20012" s="33" t="s">
        <v>564</v>
      </c>
      <c r="E20012" s="34">
        <v>109208</v>
      </c>
      <c r="F20012" s="35">
        <v>1.0249999999999999</v>
      </c>
      <c r="G20012" s="34" t="s">
        <v>364</v>
      </c>
    </row>
    <row r="20013" spans="1:7">
      <c r="A20013" s="32">
        <v>2018</v>
      </c>
      <c r="B20013" s="32">
        <v>55234</v>
      </c>
      <c r="C20013" s="33" t="s">
        <v>563</v>
      </c>
      <c r="D20013" s="33" t="s">
        <v>564</v>
      </c>
      <c r="E20013" s="34">
        <v>64655</v>
      </c>
      <c r="F20013" s="35">
        <v>1.02</v>
      </c>
      <c r="G20013" s="34">
        <v>493.7</v>
      </c>
    </row>
    <row r="20014" spans="1:7">
      <c r="A20014" s="32">
        <v>2018</v>
      </c>
      <c r="B20014" s="32">
        <v>55236</v>
      </c>
      <c r="C20014" s="33" t="s">
        <v>563</v>
      </c>
      <c r="D20014" s="33" t="s">
        <v>564</v>
      </c>
      <c r="E20014" s="34">
        <v>134858</v>
      </c>
      <c r="F20014" s="35">
        <v>1.052</v>
      </c>
      <c r="G20014" s="34" t="s">
        <v>364</v>
      </c>
    </row>
    <row r="20015" spans="1:7">
      <c r="A20015" s="32">
        <v>2018</v>
      </c>
      <c r="B20015" s="32">
        <v>55237</v>
      </c>
      <c r="C20015" s="33" t="s">
        <v>563</v>
      </c>
      <c r="D20015" s="33" t="s">
        <v>564</v>
      </c>
      <c r="E20015" s="34">
        <v>223132</v>
      </c>
      <c r="F20015" s="35">
        <v>1.0109999999999999</v>
      </c>
      <c r="G20015" s="34" t="s">
        <v>364</v>
      </c>
    </row>
    <row r="20016" spans="1:7">
      <c r="A20016" s="32">
        <v>2018</v>
      </c>
      <c r="B20016" s="32">
        <v>55238</v>
      </c>
      <c r="C20016" s="33" t="s">
        <v>563</v>
      </c>
      <c r="D20016" s="33" t="s">
        <v>564</v>
      </c>
      <c r="E20016" s="34">
        <v>234218</v>
      </c>
      <c r="F20016" s="35">
        <v>1.05</v>
      </c>
      <c r="G20016" s="34" t="s">
        <v>364</v>
      </c>
    </row>
    <row r="20017" spans="1:7">
      <c r="A20017" s="32">
        <v>2018</v>
      </c>
      <c r="B20017" s="32">
        <v>55239</v>
      </c>
      <c r="C20017" s="33" t="s">
        <v>563</v>
      </c>
      <c r="D20017" s="33" t="s">
        <v>564</v>
      </c>
      <c r="E20017" s="34">
        <v>3537784</v>
      </c>
      <c r="F20017" s="35">
        <v>1.0469999999999999</v>
      </c>
      <c r="G20017" s="34" t="s">
        <v>364</v>
      </c>
    </row>
    <row r="20018" spans="1:7">
      <c r="A20018" s="32">
        <v>2018</v>
      </c>
      <c r="B20018" s="32">
        <v>55241</v>
      </c>
      <c r="C20018" s="33" t="s">
        <v>563</v>
      </c>
      <c r="D20018" s="33" t="s">
        <v>564</v>
      </c>
      <c r="E20018" s="34">
        <v>1176609</v>
      </c>
      <c r="F20018" s="35">
        <v>1.014</v>
      </c>
      <c r="G20018" s="34" t="s">
        <v>364</v>
      </c>
    </row>
    <row r="20019" spans="1:7">
      <c r="A20019" s="32">
        <v>2018</v>
      </c>
      <c r="B20019" s="32">
        <v>55242</v>
      </c>
      <c r="C20019" s="33" t="s">
        <v>563</v>
      </c>
      <c r="D20019" s="33" t="s">
        <v>564</v>
      </c>
      <c r="E20019" s="34">
        <v>1100946</v>
      </c>
      <c r="F20019" s="35">
        <v>1.014</v>
      </c>
      <c r="G20019" s="34" t="s">
        <v>364</v>
      </c>
    </row>
    <row r="20020" spans="1:7">
      <c r="A20020" s="32">
        <v>2018</v>
      </c>
      <c r="B20020" s="32">
        <v>55243</v>
      </c>
      <c r="C20020" s="33" t="s">
        <v>563</v>
      </c>
      <c r="D20020" s="33" t="s">
        <v>564</v>
      </c>
      <c r="E20020" s="34">
        <v>69338</v>
      </c>
      <c r="F20020" s="35">
        <v>1.03</v>
      </c>
      <c r="G20020" s="34" t="s">
        <v>364</v>
      </c>
    </row>
    <row r="20021" spans="1:7">
      <c r="A20021" s="32">
        <v>2018</v>
      </c>
      <c r="B20021" s="32">
        <v>55244</v>
      </c>
      <c r="C20021" s="33" t="s">
        <v>563</v>
      </c>
      <c r="D20021" s="33" t="s">
        <v>564</v>
      </c>
      <c r="E20021" s="34">
        <v>81791</v>
      </c>
      <c r="F20021" s="35">
        <v>1.02</v>
      </c>
      <c r="G20021" s="34">
        <v>298.39999999999998</v>
      </c>
    </row>
    <row r="20022" spans="1:7">
      <c r="A20022" s="32">
        <v>2018</v>
      </c>
      <c r="B20022" s="32">
        <v>55247</v>
      </c>
      <c r="C20022" s="33" t="s">
        <v>565</v>
      </c>
      <c r="D20022" s="33" t="s">
        <v>566</v>
      </c>
      <c r="E20022" s="34">
        <v>246</v>
      </c>
      <c r="F20022" s="35">
        <v>5.8</v>
      </c>
      <c r="G20022" s="34" t="s">
        <v>364</v>
      </c>
    </row>
    <row r="20023" spans="1:7">
      <c r="A20023" s="32">
        <v>2018</v>
      </c>
      <c r="B20023" s="32">
        <v>55247</v>
      </c>
      <c r="C20023" s="33" t="s">
        <v>563</v>
      </c>
      <c r="D20023" s="33" t="s">
        <v>564</v>
      </c>
      <c r="E20023" s="34">
        <v>246169</v>
      </c>
      <c r="F20023" s="35">
        <v>1.07</v>
      </c>
      <c r="G20023" s="34" t="s">
        <v>364</v>
      </c>
    </row>
    <row r="20024" spans="1:7">
      <c r="A20024" s="32">
        <v>2018</v>
      </c>
      <c r="B20024" s="32">
        <v>55248</v>
      </c>
      <c r="C20024" s="33" t="s">
        <v>563</v>
      </c>
      <c r="D20024" s="33" t="s">
        <v>564</v>
      </c>
      <c r="E20024" s="34">
        <v>475137</v>
      </c>
      <c r="F20024" s="35">
        <v>1.0669999999999999</v>
      </c>
      <c r="G20024" s="34" t="s">
        <v>364</v>
      </c>
    </row>
    <row r="20025" spans="1:7">
      <c r="A20025" s="32">
        <v>2018</v>
      </c>
      <c r="B20025" s="32">
        <v>55250</v>
      </c>
      <c r="C20025" s="33" t="s">
        <v>563</v>
      </c>
      <c r="D20025" s="33" t="s">
        <v>564</v>
      </c>
      <c r="E20025" s="34">
        <v>291082</v>
      </c>
      <c r="F20025" s="35">
        <v>1.07</v>
      </c>
      <c r="G20025" s="34" t="s">
        <v>364</v>
      </c>
    </row>
    <row r="20026" spans="1:7">
      <c r="A20026" s="32">
        <v>2018</v>
      </c>
      <c r="B20026" s="32">
        <v>55251</v>
      </c>
      <c r="C20026" s="33" t="s">
        <v>563</v>
      </c>
      <c r="D20026" s="33" t="s">
        <v>564</v>
      </c>
      <c r="E20026" s="34">
        <v>699847</v>
      </c>
      <c r="F20026" s="35">
        <v>1</v>
      </c>
      <c r="G20026" s="34">
        <v>288</v>
      </c>
    </row>
    <row r="20027" spans="1:7">
      <c r="A20027" s="32">
        <v>2018</v>
      </c>
      <c r="B20027" s="32">
        <v>55253</v>
      </c>
      <c r="C20027" s="33" t="s">
        <v>563</v>
      </c>
      <c r="D20027" s="33" t="s">
        <v>564</v>
      </c>
      <c r="E20027" s="34">
        <v>125994</v>
      </c>
      <c r="F20027" s="35">
        <v>1.0649999999999999</v>
      </c>
      <c r="G20027" s="34" t="s">
        <v>364</v>
      </c>
    </row>
    <row r="20028" spans="1:7">
      <c r="A20028" s="32">
        <v>2018</v>
      </c>
      <c r="B20028" s="32">
        <v>55259</v>
      </c>
      <c r="C20028" s="33" t="s">
        <v>563</v>
      </c>
      <c r="D20028" s="33" t="s">
        <v>564</v>
      </c>
      <c r="E20028" s="34">
        <v>2073574</v>
      </c>
      <c r="F20028" s="35">
        <v>1.048</v>
      </c>
      <c r="G20028" s="34" t="s">
        <v>364</v>
      </c>
    </row>
    <row r="20029" spans="1:7">
      <c r="A20029" s="32">
        <v>2018</v>
      </c>
      <c r="B20029" s="32">
        <v>55267</v>
      </c>
      <c r="C20029" s="33" t="s">
        <v>565</v>
      </c>
      <c r="D20029" s="33" t="s">
        <v>566</v>
      </c>
      <c r="E20029" s="34">
        <v>55</v>
      </c>
      <c r="F20029" s="35">
        <v>5.8</v>
      </c>
      <c r="G20029" s="34" t="s">
        <v>364</v>
      </c>
    </row>
    <row r="20030" spans="1:7">
      <c r="A20030" s="32">
        <v>2018</v>
      </c>
      <c r="B20030" s="32">
        <v>55267</v>
      </c>
      <c r="C20030" s="33" t="s">
        <v>565</v>
      </c>
      <c r="D20030" s="33" t="s">
        <v>566</v>
      </c>
      <c r="E20030" s="34">
        <v>686</v>
      </c>
      <c r="F20030" s="35">
        <v>5.8</v>
      </c>
      <c r="G20030" s="34" t="s">
        <v>364</v>
      </c>
    </row>
    <row r="20031" spans="1:7">
      <c r="A20031" s="32">
        <v>2018</v>
      </c>
      <c r="B20031" s="32">
        <v>55267</v>
      </c>
      <c r="C20031" s="33" t="s">
        <v>563</v>
      </c>
      <c r="D20031" s="33" t="s">
        <v>564</v>
      </c>
      <c r="E20031" s="34">
        <v>328596</v>
      </c>
      <c r="F20031" s="35">
        <v>1.03</v>
      </c>
      <c r="G20031" s="34" t="s">
        <v>364</v>
      </c>
    </row>
    <row r="20032" spans="1:7">
      <c r="A20032" s="32">
        <v>2018</v>
      </c>
      <c r="B20032" s="32">
        <v>55269</v>
      </c>
      <c r="C20032" s="33" t="s">
        <v>563</v>
      </c>
      <c r="D20032" s="33" t="s">
        <v>564</v>
      </c>
      <c r="E20032" s="34">
        <v>3189907</v>
      </c>
      <c r="F20032" s="35">
        <v>1</v>
      </c>
      <c r="G20032" s="34">
        <v>273.8</v>
      </c>
    </row>
    <row r="20033" spans="1:7">
      <c r="A20033" s="32">
        <v>2018</v>
      </c>
      <c r="B20033" s="32">
        <v>55270</v>
      </c>
      <c r="C20033" s="33" t="s">
        <v>563</v>
      </c>
      <c r="D20033" s="33" t="s">
        <v>564</v>
      </c>
      <c r="E20033" s="34">
        <v>1545623</v>
      </c>
      <c r="F20033" s="35">
        <v>1.081</v>
      </c>
      <c r="G20033" s="34">
        <v>325.2</v>
      </c>
    </row>
    <row r="20034" spans="1:7">
      <c r="A20034" s="32">
        <v>2018</v>
      </c>
      <c r="B20034" s="32">
        <v>55271</v>
      </c>
      <c r="C20034" s="33" t="s">
        <v>563</v>
      </c>
      <c r="D20034" s="33" t="s">
        <v>564</v>
      </c>
      <c r="E20034" s="34">
        <v>1866247</v>
      </c>
      <c r="F20034" s="35">
        <v>1.022</v>
      </c>
      <c r="G20034" s="34" t="s">
        <v>364</v>
      </c>
    </row>
    <row r="20035" spans="1:7">
      <c r="A20035" s="32">
        <v>2018</v>
      </c>
      <c r="B20035" s="32">
        <v>55276</v>
      </c>
      <c r="C20035" s="33" t="s">
        <v>563</v>
      </c>
      <c r="D20035" s="33" t="s">
        <v>564</v>
      </c>
      <c r="E20035" s="34">
        <v>45331</v>
      </c>
      <c r="F20035" s="35">
        <v>1.103</v>
      </c>
      <c r="G20035" s="34">
        <v>282.3</v>
      </c>
    </row>
    <row r="20036" spans="1:7">
      <c r="A20036" s="32">
        <v>2018</v>
      </c>
      <c r="B20036" s="32">
        <v>55276</v>
      </c>
      <c r="C20036" s="33" t="s">
        <v>563</v>
      </c>
      <c r="D20036" s="33" t="s">
        <v>564</v>
      </c>
      <c r="E20036" s="34">
        <v>18132</v>
      </c>
      <c r="F20036" s="35">
        <v>1.103</v>
      </c>
      <c r="G20036" s="34">
        <v>280.5</v>
      </c>
    </row>
    <row r="20037" spans="1:7">
      <c r="A20037" s="32">
        <v>2018</v>
      </c>
      <c r="B20037" s="32">
        <v>55276</v>
      </c>
      <c r="C20037" s="33" t="s">
        <v>563</v>
      </c>
      <c r="D20037" s="33" t="s">
        <v>564</v>
      </c>
      <c r="E20037" s="34">
        <v>33998</v>
      </c>
      <c r="F20037" s="35">
        <v>1.103</v>
      </c>
      <c r="G20037" s="34">
        <v>277.7</v>
      </c>
    </row>
    <row r="20038" spans="1:7">
      <c r="A20038" s="32">
        <v>2018</v>
      </c>
      <c r="B20038" s="32">
        <v>55276</v>
      </c>
      <c r="C20038" s="33" t="s">
        <v>563</v>
      </c>
      <c r="D20038" s="33" t="s">
        <v>564</v>
      </c>
      <c r="E20038" s="34">
        <v>36265</v>
      </c>
      <c r="F20038" s="35">
        <v>1.103</v>
      </c>
      <c r="G20038" s="34">
        <v>280.89999999999998</v>
      </c>
    </row>
    <row r="20039" spans="1:7">
      <c r="A20039" s="32">
        <v>2018</v>
      </c>
      <c r="B20039" s="32">
        <v>55279</v>
      </c>
      <c r="C20039" s="33" t="s">
        <v>563</v>
      </c>
      <c r="D20039" s="33" t="s">
        <v>564</v>
      </c>
      <c r="E20039" s="34">
        <v>1579994</v>
      </c>
      <c r="F20039" s="35">
        <v>1.0189999999999999</v>
      </c>
      <c r="G20039" s="34" t="s">
        <v>364</v>
      </c>
    </row>
    <row r="20040" spans="1:7">
      <c r="A20040" s="32">
        <v>2018</v>
      </c>
      <c r="B20040" s="32">
        <v>55281</v>
      </c>
      <c r="C20040" s="33" t="s">
        <v>563</v>
      </c>
      <c r="D20040" s="33" t="s">
        <v>564</v>
      </c>
      <c r="E20040" s="34">
        <v>99680</v>
      </c>
      <c r="F20040" s="35">
        <v>1.0349999999999999</v>
      </c>
      <c r="G20040" s="34" t="s">
        <v>364</v>
      </c>
    </row>
    <row r="20041" spans="1:7">
      <c r="A20041" s="32">
        <v>2018</v>
      </c>
      <c r="B20041" s="32">
        <v>55282</v>
      </c>
      <c r="C20041" s="33" t="s">
        <v>563</v>
      </c>
      <c r="D20041" s="33" t="s">
        <v>564</v>
      </c>
      <c r="E20041" s="34">
        <v>2312645</v>
      </c>
      <c r="F20041" s="35">
        <v>1.034</v>
      </c>
      <c r="G20041" s="34" t="s">
        <v>364</v>
      </c>
    </row>
    <row r="20042" spans="1:7">
      <c r="A20042" s="32">
        <v>2018</v>
      </c>
      <c r="B20042" s="32">
        <v>55283</v>
      </c>
      <c r="C20042" s="33" t="s">
        <v>563</v>
      </c>
      <c r="D20042" s="33" t="s">
        <v>564</v>
      </c>
      <c r="E20042" s="34">
        <v>1690604</v>
      </c>
      <c r="F20042" s="35">
        <v>1.1299999999999999</v>
      </c>
      <c r="G20042" s="34">
        <v>278.60000000000002</v>
      </c>
    </row>
    <row r="20043" spans="1:7">
      <c r="A20043" s="32">
        <v>2018</v>
      </c>
      <c r="B20043" s="32">
        <v>55284</v>
      </c>
      <c r="C20043" s="33" t="s">
        <v>563</v>
      </c>
      <c r="D20043" s="33" t="s">
        <v>564</v>
      </c>
      <c r="E20043" s="34">
        <v>1943</v>
      </c>
      <c r="F20043" s="35">
        <v>1.07</v>
      </c>
      <c r="G20043" s="34" t="s">
        <v>364</v>
      </c>
    </row>
    <row r="20044" spans="1:7">
      <c r="A20044" s="32">
        <v>2018</v>
      </c>
      <c r="B20044" s="32">
        <v>55284</v>
      </c>
      <c r="C20044" s="33" t="s">
        <v>563</v>
      </c>
      <c r="D20044" s="33" t="s">
        <v>564</v>
      </c>
      <c r="E20044" s="34">
        <v>1512</v>
      </c>
      <c r="F20044" s="35">
        <v>1.07</v>
      </c>
      <c r="G20044" s="34" t="s">
        <v>364</v>
      </c>
    </row>
    <row r="20045" spans="1:7">
      <c r="A20045" s="32">
        <v>2018</v>
      </c>
      <c r="B20045" s="32">
        <v>55284</v>
      </c>
      <c r="C20045" s="33" t="s">
        <v>563</v>
      </c>
      <c r="D20045" s="33" t="s">
        <v>564</v>
      </c>
      <c r="E20045" s="34">
        <v>7466</v>
      </c>
      <c r="F20045" s="35">
        <v>1.1100000000000001</v>
      </c>
      <c r="G20045" s="34" t="s">
        <v>364</v>
      </c>
    </row>
    <row r="20046" spans="1:7">
      <c r="A20046" s="32">
        <v>2018</v>
      </c>
      <c r="B20046" s="32">
        <v>55284</v>
      </c>
      <c r="C20046" s="33" t="s">
        <v>563</v>
      </c>
      <c r="D20046" s="33" t="s">
        <v>564</v>
      </c>
      <c r="E20046" s="34">
        <v>14948</v>
      </c>
      <c r="F20046" s="35">
        <v>1.08</v>
      </c>
      <c r="G20046" s="34" t="s">
        <v>364</v>
      </c>
    </row>
    <row r="20047" spans="1:7">
      <c r="A20047" s="32">
        <v>2018</v>
      </c>
      <c r="B20047" s="32">
        <v>55284</v>
      </c>
      <c r="C20047" s="33" t="s">
        <v>563</v>
      </c>
      <c r="D20047" s="33" t="s">
        <v>564</v>
      </c>
      <c r="E20047" s="34">
        <v>17012</v>
      </c>
      <c r="F20047" s="35">
        <v>1.0900000000000001</v>
      </c>
      <c r="G20047" s="34" t="s">
        <v>364</v>
      </c>
    </row>
    <row r="20048" spans="1:7">
      <c r="A20048" s="32">
        <v>2018</v>
      </c>
      <c r="B20048" s="32">
        <v>55284</v>
      </c>
      <c r="C20048" s="33" t="s">
        <v>563</v>
      </c>
      <c r="D20048" s="33" t="s">
        <v>564</v>
      </c>
      <c r="E20048" s="34">
        <v>20878</v>
      </c>
      <c r="F20048" s="35">
        <v>1.1000000000000001</v>
      </c>
      <c r="G20048" s="34" t="s">
        <v>364</v>
      </c>
    </row>
    <row r="20049" spans="1:7">
      <c r="A20049" s="32">
        <v>2018</v>
      </c>
      <c r="B20049" s="32">
        <v>55284</v>
      </c>
      <c r="C20049" s="33" t="s">
        <v>563</v>
      </c>
      <c r="D20049" s="33" t="s">
        <v>564</v>
      </c>
      <c r="E20049" s="34">
        <v>24716</v>
      </c>
      <c r="F20049" s="35">
        <v>1.08</v>
      </c>
      <c r="G20049" s="34" t="s">
        <v>364</v>
      </c>
    </row>
    <row r="20050" spans="1:7">
      <c r="A20050" s="32">
        <v>2018</v>
      </c>
      <c r="B20050" s="32">
        <v>55284</v>
      </c>
      <c r="C20050" s="33" t="s">
        <v>563</v>
      </c>
      <c r="D20050" s="33" t="s">
        <v>564</v>
      </c>
      <c r="E20050" s="34">
        <v>27060</v>
      </c>
      <c r="F20050" s="35">
        <v>1.08</v>
      </c>
      <c r="G20050" s="34" t="s">
        <v>364</v>
      </c>
    </row>
    <row r="20051" spans="1:7">
      <c r="A20051" s="32">
        <v>2018</v>
      </c>
      <c r="B20051" s="32">
        <v>55284</v>
      </c>
      <c r="C20051" s="33" t="s">
        <v>563</v>
      </c>
      <c r="D20051" s="33" t="s">
        <v>564</v>
      </c>
      <c r="E20051" s="34">
        <v>33952</v>
      </c>
      <c r="F20051" s="35">
        <v>1.08</v>
      </c>
      <c r="G20051" s="34" t="s">
        <v>364</v>
      </c>
    </row>
    <row r="20052" spans="1:7">
      <c r="A20052" s="32">
        <v>2018</v>
      </c>
      <c r="B20052" s="32">
        <v>55284</v>
      </c>
      <c r="C20052" s="33" t="s">
        <v>563</v>
      </c>
      <c r="D20052" s="33" t="s">
        <v>564</v>
      </c>
      <c r="E20052" s="34">
        <v>43022</v>
      </c>
      <c r="F20052" s="35">
        <v>1.08</v>
      </c>
      <c r="G20052" s="34" t="s">
        <v>364</v>
      </c>
    </row>
    <row r="20053" spans="1:7">
      <c r="A20053" s="32">
        <v>2018</v>
      </c>
      <c r="B20053" s="32">
        <v>55284</v>
      </c>
      <c r="C20053" s="33" t="s">
        <v>563</v>
      </c>
      <c r="D20053" s="33" t="s">
        <v>564</v>
      </c>
      <c r="E20053" s="34">
        <v>5737</v>
      </c>
      <c r="F20053" s="35">
        <v>1.08</v>
      </c>
      <c r="G20053" s="34" t="s">
        <v>364</v>
      </c>
    </row>
    <row r="20054" spans="1:7">
      <c r="A20054" s="32">
        <v>2018</v>
      </c>
      <c r="B20054" s="32">
        <v>55284</v>
      </c>
      <c r="C20054" s="33" t="s">
        <v>563</v>
      </c>
      <c r="D20054" s="33" t="s">
        <v>564</v>
      </c>
      <c r="E20054" s="34">
        <v>649</v>
      </c>
      <c r="F20054" s="35">
        <v>1.07</v>
      </c>
      <c r="G20054" s="34" t="s">
        <v>364</v>
      </c>
    </row>
    <row r="20055" spans="1:7">
      <c r="A20055" s="32">
        <v>2018</v>
      </c>
      <c r="B20055" s="32">
        <v>55285</v>
      </c>
      <c r="C20055" s="33" t="s">
        <v>563</v>
      </c>
      <c r="D20055" s="33" t="s">
        <v>564</v>
      </c>
      <c r="E20055" s="34">
        <v>116561</v>
      </c>
      <c r="F20055" s="35">
        <v>1.06</v>
      </c>
      <c r="G20055" s="34" t="s">
        <v>364</v>
      </c>
    </row>
    <row r="20056" spans="1:7">
      <c r="A20056" s="32">
        <v>2018</v>
      </c>
      <c r="B20056" s="32">
        <v>55286</v>
      </c>
      <c r="C20056" s="33" t="s">
        <v>563</v>
      </c>
      <c r="D20056" s="33" t="s">
        <v>564</v>
      </c>
      <c r="E20056" s="34">
        <v>131131</v>
      </c>
      <c r="F20056" s="35">
        <v>1.03</v>
      </c>
      <c r="G20056" s="34" t="s">
        <v>364</v>
      </c>
    </row>
    <row r="20057" spans="1:7">
      <c r="A20057" s="32">
        <v>2018</v>
      </c>
      <c r="B20057" s="32">
        <v>55292</v>
      </c>
      <c r="C20057" s="33" t="s">
        <v>563</v>
      </c>
      <c r="D20057" s="33" t="s">
        <v>564</v>
      </c>
      <c r="E20057" s="34">
        <v>1792266</v>
      </c>
      <c r="F20057" s="35">
        <v>1.052</v>
      </c>
      <c r="G20057" s="34" t="s">
        <v>364</v>
      </c>
    </row>
    <row r="20058" spans="1:7">
      <c r="A20058" s="32">
        <v>2018</v>
      </c>
      <c r="B20058" s="32">
        <v>55293</v>
      </c>
      <c r="C20058" s="33" t="s">
        <v>563</v>
      </c>
      <c r="D20058" s="33" t="s">
        <v>564</v>
      </c>
      <c r="E20058" s="34">
        <v>3065617</v>
      </c>
      <c r="F20058" s="35">
        <v>1.0529999999999999</v>
      </c>
      <c r="G20058" s="34" t="s">
        <v>364</v>
      </c>
    </row>
    <row r="20059" spans="1:7">
      <c r="A20059" s="32">
        <v>2018</v>
      </c>
      <c r="B20059" s="32">
        <v>55294</v>
      </c>
      <c r="C20059" s="33" t="s">
        <v>563</v>
      </c>
      <c r="D20059" s="33" t="s">
        <v>564</v>
      </c>
      <c r="E20059" s="34">
        <v>1392052</v>
      </c>
      <c r="F20059" s="35">
        <v>1.06</v>
      </c>
      <c r="G20059" s="34" t="s">
        <v>364</v>
      </c>
    </row>
    <row r="20060" spans="1:7">
      <c r="A20060" s="32">
        <v>2018</v>
      </c>
      <c r="B20060" s="32">
        <v>55295</v>
      </c>
      <c r="C20060" s="33" t="s">
        <v>563</v>
      </c>
      <c r="D20060" s="33" t="s">
        <v>564</v>
      </c>
      <c r="E20060" s="34">
        <v>2024675</v>
      </c>
      <c r="F20060" s="35">
        <v>1.0349999999999999</v>
      </c>
      <c r="G20060" s="34" t="s">
        <v>364</v>
      </c>
    </row>
    <row r="20061" spans="1:7">
      <c r="A20061" s="32">
        <v>2018</v>
      </c>
      <c r="B20061" s="32">
        <v>55296</v>
      </c>
      <c r="C20061" s="33" t="s">
        <v>563</v>
      </c>
      <c r="D20061" s="33" t="s">
        <v>564</v>
      </c>
      <c r="E20061" s="34">
        <v>22606</v>
      </c>
      <c r="F20061" s="35">
        <v>1.04</v>
      </c>
      <c r="G20061" s="34" t="s">
        <v>364</v>
      </c>
    </row>
    <row r="20062" spans="1:7">
      <c r="A20062" s="32">
        <v>2018</v>
      </c>
      <c r="B20062" s="32">
        <v>55297</v>
      </c>
      <c r="C20062" s="33" t="s">
        <v>563</v>
      </c>
      <c r="D20062" s="33" t="s">
        <v>564</v>
      </c>
      <c r="E20062" s="34">
        <v>3985788</v>
      </c>
      <c r="F20062" s="35">
        <v>1.0840000000000001</v>
      </c>
      <c r="G20062" s="34" t="s">
        <v>364</v>
      </c>
    </row>
    <row r="20063" spans="1:7">
      <c r="A20063" s="32">
        <v>2018</v>
      </c>
      <c r="B20063" s="32">
        <v>55298</v>
      </c>
      <c r="C20063" s="33" t="s">
        <v>563</v>
      </c>
      <c r="D20063" s="33" t="s">
        <v>564</v>
      </c>
      <c r="E20063" s="34">
        <v>5394700</v>
      </c>
      <c r="F20063" s="35">
        <v>1.0229999999999999</v>
      </c>
      <c r="G20063" s="34" t="s">
        <v>364</v>
      </c>
    </row>
    <row r="20064" spans="1:7">
      <c r="A20064" s="32">
        <v>2018</v>
      </c>
      <c r="B20064" s="32">
        <v>55299</v>
      </c>
      <c r="C20064" s="33" t="s">
        <v>563</v>
      </c>
      <c r="D20064" s="33" t="s">
        <v>564</v>
      </c>
      <c r="E20064" s="34">
        <v>3415047</v>
      </c>
      <c r="F20064" s="35">
        <v>1.032</v>
      </c>
      <c r="G20064" s="34" t="s">
        <v>364</v>
      </c>
    </row>
    <row r="20065" spans="1:7">
      <c r="A20065" s="32">
        <v>2018</v>
      </c>
      <c r="B20065" s="32">
        <v>55304</v>
      </c>
      <c r="C20065" s="33" t="s">
        <v>563</v>
      </c>
      <c r="D20065" s="33" t="s">
        <v>564</v>
      </c>
      <c r="E20065" s="34">
        <v>64619</v>
      </c>
      <c r="F20065" s="35">
        <v>1.0209999999999999</v>
      </c>
      <c r="G20065" s="34" t="s">
        <v>364</v>
      </c>
    </row>
    <row r="20066" spans="1:7">
      <c r="A20066" s="32">
        <v>2018</v>
      </c>
      <c r="B20066" s="32">
        <v>55306</v>
      </c>
      <c r="C20066" s="33" t="s">
        <v>563</v>
      </c>
      <c r="D20066" s="33" t="s">
        <v>564</v>
      </c>
      <c r="E20066" s="34">
        <v>1521112</v>
      </c>
      <c r="F20066" s="35">
        <v>1.0609999999999999</v>
      </c>
      <c r="G20066" s="34">
        <v>259.89999999999998</v>
      </c>
    </row>
    <row r="20067" spans="1:7">
      <c r="A20067" s="32">
        <v>2018</v>
      </c>
      <c r="B20067" s="32">
        <v>55306</v>
      </c>
      <c r="C20067" s="33" t="s">
        <v>563</v>
      </c>
      <c r="D20067" s="33" t="s">
        <v>564</v>
      </c>
      <c r="E20067" s="34">
        <v>557986</v>
      </c>
      <c r="F20067" s="35">
        <v>1.0609999999999999</v>
      </c>
      <c r="G20067" s="34">
        <v>290.10000000000002</v>
      </c>
    </row>
    <row r="20068" spans="1:7">
      <c r="A20068" s="32">
        <v>2018</v>
      </c>
      <c r="B20068" s="32">
        <v>55313</v>
      </c>
      <c r="C20068" s="33" t="s">
        <v>563</v>
      </c>
      <c r="D20068" s="33" t="s">
        <v>564</v>
      </c>
      <c r="E20068" s="34">
        <v>2268662</v>
      </c>
      <c r="F20068" s="35">
        <v>1.03</v>
      </c>
      <c r="G20068" s="34" t="s">
        <v>364</v>
      </c>
    </row>
    <row r="20069" spans="1:7">
      <c r="A20069" s="32">
        <v>2018</v>
      </c>
      <c r="B20069" s="32">
        <v>55317</v>
      </c>
      <c r="C20069" s="33" t="s">
        <v>563</v>
      </c>
      <c r="D20069" s="33" t="s">
        <v>564</v>
      </c>
      <c r="E20069" s="34">
        <v>3160969</v>
      </c>
      <c r="F20069" s="35">
        <v>1.0269999999999999</v>
      </c>
      <c r="G20069" s="34" t="s">
        <v>364</v>
      </c>
    </row>
    <row r="20070" spans="1:7">
      <c r="A20070" s="32">
        <v>2018</v>
      </c>
      <c r="B20070" s="32">
        <v>55320</v>
      </c>
      <c r="C20070" s="33" t="s">
        <v>563</v>
      </c>
      <c r="D20070" s="33" t="s">
        <v>564</v>
      </c>
      <c r="E20070" s="34">
        <v>2081106</v>
      </c>
      <c r="F20070" s="35">
        <v>1.0049999999999999</v>
      </c>
      <c r="G20070" s="34" t="s">
        <v>364</v>
      </c>
    </row>
    <row r="20071" spans="1:7">
      <c r="A20071" s="32">
        <v>2018</v>
      </c>
      <c r="B20071" s="32">
        <v>55322</v>
      </c>
      <c r="C20071" s="33" t="s">
        <v>563</v>
      </c>
      <c r="D20071" s="33" t="s">
        <v>564</v>
      </c>
      <c r="E20071" s="34">
        <v>4414466</v>
      </c>
      <c r="F20071" s="35">
        <v>1.042</v>
      </c>
      <c r="G20071" s="34">
        <v>278.39999999999998</v>
      </c>
    </row>
    <row r="20072" spans="1:7">
      <c r="A20072" s="32">
        <v>2018</v>
      </c>
      <c r="B20072" s="32">
        <v>55327</v>
      </c>
      <c r="C20072" s="33" t="s">
        <v>563</v>
      </c>
      <c r="D20072" s="33" t="s">
        <v>564</v>
      </c>
      <c r="E20072" s="34">
        <v>3806975</v>
      </c>
      <c r="F20072" s="35">
        <v>1.034</v>
      </c>
      <c r="G20072" s="34" t="s">
        <v>364</v>
      </c>
    </row>
    <row r="20073" spans="1:7">
      <c r="A20073" s="32">
        <v>2018</v>
      </c>
      <c r="B20073" s="32">
        <v>55328</v>
      </c>
      <c r="C20073" s="33" t="s">
        <v>563</v>
      </c>
      <c r="D20073" s="33" t="s">
        <v>564</v>
      </c>
      <c r="E20073" s="34">
        <v>2692198</v>
      </c>
      <c r="F20073" s="35">
        <v>1.05</v>
      </c>
      <c r="G20073" s="34" t="s">
        <v>364</v>
      </c>
    </row>
    <row r="20074" spans="1:7">
      <c r="A20074" s="32">
        <v>2018</v>
      </c>
      <c r="B20074" s="32">
        <v>55332</v>
      </c>
      <c r="C20074" s="33" t="s">
        <v>563</v>
      </c>
      <c r="D20074" s="33" t="s">
        <v>564</v>
      </c>
      <c r="E20074" s="34">
        <v>401</v>
      </c>
      <c r="F20074" s="35">
        <v>1.03</v>
      </c>
      <c r="G20074" s="34" t="s">
        <v>364</v>
      </c>
    </row>
    <row r="20075" spans="1:7">
      <c r="A20075" s="32">
        <v>2018</v>
      </c>
      <c r="B20075" s="32">
        <v>55332</v>
      </c>
      <c r="C20075" s="33" t="s">
        <v>563</v>
      </c>
      <c r="D20075" s="33" t="s">
        <v>564</v>
      </c>
      <c r="E20075" s="34">
        <v>40939</v>
      </c>
      <c r="F20075" s="35">
        <v>1.034</v>
      </c>
      <c r="G20075" s="34" t="s">
        <v>364</v>
      </c>
    </row>
    <row r="20076" spans="1:7">
      <c r="A20076" s="32">
        <v>2018</v>
      </c>
      <c r="B20076" s="32">
        <v>55332</v>
      </c>
      <c r="C20076" s="33" t="s">
        <v>563</v>
      </c>
      <c r="D20076" s="33" t="s">
        <v>564</v>
      </c>
      <c r="E20076" s="34">
        <v>84707</v>
      </c>
      <c r="F20076" s="35">
        <v>1.03</v>
      </c>
      <c r="G20076" s="34" t="s">
        <v>364</v>
      </c>
    </row>
    <row r="20077" spans="1:7">
      <c r="A20077" s="32">
        <v>2018</v>
      </c>
      <c r="B20077" s="32">
        <v>55333</v>
      </c>
      <c r="C20077" s="33" t="s">
        <v>563</v>
      </c>
      <c r="D20077" s="33" t="s">
        <v>564</v>
      </c>
      <c r="E20077" s="34">
        <v>3593102</v>
      </c>
      <c r="F20077" s="35">
        <v>1.0349999999999999</v>
      </c>
      <c r="G20077" s="34" t="s">
        <v>364</v>
      </c>
    </row>
    <row r="20078" spans="1:7">
      <c r="A20078" s="32">
        <v>2018</v>
      </c>
      <c r="B20078" s="32">
        <v>55334</v>
      </c>
      <c r="C20078" s="33" t="s">
        <v>563</v>
      </c>
      <c r="D20078" s="33" t="s">
        <v>564</v>
      </c>
      <c r="E20078" s="34">
        <v>1253540</v>
      </c>
      <c r="F20078" s="35">
        <v>1.028</v>
      </c>
      <c r="G20078" s="34">
        <v>294.7</v>
      </c>
    </row>
    <row r="20079" spans="1:7">
      <c r="A20079" s="32">
        <v>2018</v>
      </c>
      <c r="B20079" s="32">
        <v>55337</v>
      </c>
      <c r="C20079" s="33" t="s">
        <v>563</v>
      </c>
      <c r="D20079" s="33" t="s">
        <v>564</v>
      </c>
      <c r="E20079" s="34">
        <v>3467497</v>
      </c>
      <c r="F20079" s="35">
        <v>1.05</v>
      </c>
      <c r="G20079" s="34" t="s">
        <v>364</v>
      </c>
    </row>
    <row r="20080" spans="1:7">
      <c r="A20080" s="32">
        <v>2018</v>
      </c>
      <c r="B20080" s="32">
        <v>55340</v>
      </c>
      <c r="C20080" s="33" t="s">
        <v>565</v>
      </c>
      <c r="D20080" s="33" t="s">
        <v>566</v>
      </c>
      <c r="E20080" s="34">
        <v>211</v>
      </c>
      <c r="F20080" s="35">
        <v>5.88</v>
      </c>
      <c r="G20080" s="34">
        <v>1540.3</v>
      </c>
    </row>
    <row r="20081" spans="1:7">
      <c r="A20081" s="32">
        <v>2018</v>
      </c>
      <c r="B20081" s="32">
        <v>55340</v>
      </c>
      <c r="C20081" s="33" t="s">
        <v>563</v>
      </c>
      <c r="D20081" s="33" t="s">
        <v>564</v>
      </c>
      <c r="E20081" s="34">
        <v>292</v>
      </c>
      <c r="F20081" s="35">
        <v>1.028</v>
      </c>
      <c r="G20081" s="34">
        <v>337.5</v>
      </c>
    </row>
    <row r="20082" spans="1:7">
      <c r="A20082" s="32">
        <v>2018</v>
      </c>
      <c r="B20082" s="32">
        <v>55340</v>
      </c>
      <c r="C20082" s="33" t="s">
        <v>563</v>
      </c>
      <c r="D20082" s="33" t="s">
        <v>564</v>
      </c>
      <c r="E20082" s="34">
        <v>2249</v>
      </c>
      <c r="F20082" s="35">
        <v>1.028</v>
      </c>
      <c r="G20082" s="34">
        <v>346.5</v>
      </c>
    </row>
    <row r="20083" spans="1:7">
      <c r="A20083" s="32">
        <v>2018</v>
      </c>
      <c r="B20083" s="32">
        <v>55340</v>
      </c>
      <c r="C20083" s="33" t="s">
        <v>563</v>
      </c>
      <c r="D20083" s="33" t="s">
        <v>564</v>
      </c>
      <c r="E20083" s="34">
        <v>3863</v>
      </c>
      <c r="F20083" s="35">
        <v>1.028</v>
      </c>
      <c r="G20083" s="34">
        <v>316.10000000000002</v>
      </c>
    </row>
    <row r="20084" spans="1:7">
      <c r="A20084" s="32">
        <v>2018</v>
      </c>
      <c r="B20084" s="32">
        <v>55340</v>
      </c>
      <c r="C20084" s="33" t="s">
        <v>563</v>
      </c>
      <c r="D20084" s="33" t="s">
        <v>564</v>
      </c>
      <c r="E20084" s="34">
        <v>14666</v>
      </c>
      <c r="F20084" s="35">
        <v>1.028</v>
      </c>
      <c r="G20084" s="34">
        <v>359.3</v>
      </c>
    </row>
    <row r="20085" spans="1:7">
      <c r="A20085" s="32">
        <v>2018</v>
      </c>
      <c r="B20085" s="32">
        <v>55340</v>
      </c>
      <c r="C20085" s="33" t="s">
        <v>563</v>
      </c>
      <c r="D20085" s="33" t="s">
        <v>564</v>
      </c>
      <c r="E20085" s="34">
        <v>18148</v>
      </c>
      <c r="F20085" s="35">
        <v>1.028</v>
      </c>
      <c r="G20085" s="34">
        <v>426</v>
      </c>
    </row>
    <row r="20086" spans="1:7">
      <c r="A20086" s="32">
        <v>2018</v>
      </c>
      <c r="B20086" s="32">
        <v>55340</v>
      </c>
      <c r="C20086" s="33" t="s">
        <v>563</v>
      </c>
      <c r="D20086" s="33" t="s">
        <v>564</v>
      </c>
      <c r="E20086" s="34">
        <v>29835</v>
      </c>
      <c r="F20086" s="35">
        <v>1.028</v>
      </c>
      <c r="G20086" s="34">
        <v>347</v>
      </c>
    </row>
    <row r="20087" spans="1:7">
      <c r="A20087" s="32">
        <v>2018</v>
      </c>
      <c r="B20087" s="32">
        <v>55340</v>
      </c>
      <c r="C20087" s="33" t="s">
        <v>563</v>
      </c>
      <c r="D20087" s="33" t="s">
        <v>564</v>
      </c>
      <c r="E20087" s="34">
        <v>37368</v>
      </c>
      <c r="F20087" s="35">
        <v>1.028</v>
      </c>
      <c r="G20087" s="34">
        <v>279.5</v>
      </c>
    </row>
    <row r="20088" spans="1:7">
      <c r="A20088" s="32">
        <v>2018</v>
      </c>
      <c r="B20088" s="32">
        <v>55340</v>
      </c>
      <c r="C20088" s="33" t="s">
        <v>563</v>
      </c>
      <c r="D20088" s="33" t="s">
        <v>564</v>
      </c>
      <c r="E20088" s="34">
        <v>73216</v>
      </c>
      <c r="F20088" s="35">
        <v>1.028</v>
      </c>
      <c r="G20088" s="34">
        <v>265.2</v>
      </c>
    </row>
    <row r="20089" spans="1:7">
      <c r="A20089" s="32">
        <v>2018</v>
      </c>
      <c r="B20089" s="32">
        <v>55340</v>
      </c>
      <c r="C20089" s="33" t="s">
        <v>563</v>
      </c>
      <c r="D20089" s="33" t="s">
        <v>564</v>
      </c>
      <c r="E20089" s="34">
        <v>80957</v>
      </c>
      <c r="F20089" s="35">
        <v>1.028</v>
      </c>
      <c r="G20089" s="34">
        <v>338</v>
      </c>
    </row>
    <row r="20090" spans="1:7">
      <c r="A20090" s="32">
        <v>2018</v>
      </c>
      <c r="B20090" s="32">
        <v>55340</v>
      </c>
      <c r="C20090" s="33" t="s">
        <v>563</v>
      </c>
      <c r="D20090" s="33" t="s">
        <v>564</v>
      </c>
      <c r="E20090" s="34">
        <v>93701</v>
      </c>
      <c r="F20090" s="35">
        <v>1.028</v>
      </c>
      <c r="G20090" s="34">
        <v>298.10000000000002</v>
      </c>
    </row>
    <row r="20091" spans="1:7">
      <c r="A20091" s="32">
        <v>2018</v>
      </c>
      <c r="B20091" s="32">
        <v>55340</v>
      </c>
      <c r="C20091" s="33" t="s">
        <v>563</v>
      </c>
      <c r="D20091" s="33" t="s">
        <v>564</v>
      </c>
      <c r="E20091" s="34">
        <v>200077</v>
      </c>
      <c r="F20091" s="35">
        <v>1.028</v>
      </c>
      <c r="G20091" s="34">
        <v>376.1</v>
      </c>
    </row>
    <row r="20092" spans="1:7">
      <c r="A20092" s="32">
        <v>2018</v>
      </c>
      <c r="B20092" s="32">
        <v>55340</v>
      </c>
      <c r="C20092" s="33" t="s">
        <v>563</v>
      </c>
      <c r="D20092" s="33" t="s">
        <v>564</v>
      </c>
      <c r="E20092" s="34">
        <v>238835</v>
      </c>
      <c r="F20092" s="35">
        <v>1.028</v>
      </c>
      <c r="G20092" s="34">
        <v>245.4</v>
      </c>
    </row>
    <row r="20093" spans="1:7">
      <c r="A20093" s="32">
        <v>2018</v>
      </c>
      <c r="B20093" s="32">
        <v>55340</v>
      </c>
      <c r="C20093" s="33" t="s">
        <v>563</v>
      </c>
      <c r="D20093" s="33" t="s">
        <v>564</v>
      </c>
      <c r="E20093" s="34">
        <v>675447</v>
      </c>
      <c r="F20093" s="35">
        <v>1.028</v>
      </c>
      <c r="G20093" s="34">
        <v>272</v>
      </c>
    </row>
    <row r="20094" spans="1:7">
      <c r="A20094" s="32">
        <v>2018</v>
      </c>
      <c r="B20094" s="32">
        <v>55340</v>
      </c>
      <c r="C20094" s="33" t="s">
        <v>563</v>
      </c>
      <c r="D20094" s="33" t="s">
        <v>564</v>
      </c>
      <c r="E20094" s="34">
        <v>889554</v>
      </c>
      <c r="F20094" s="35">
        <v>1.028</v>
      </c>
      <c r="G20094" s="34">
        <v>265.60000000000002</v>
      </c>
    </row>
    <row r="20095" spans="1:7">
      <c r="A20095" s="32">
        <v>2018</v>
      </c>
      <c r="B20095" s="32">
        <v>55340</v>
      </c>
      <c r="C20095" s="33" t="s">
        <v>563</v>
      </c>
      <c r="D20095" s="33" t="s">
        <v>564</v>
      </c>
      <c r="E20095" s="34">
        <v>268</v>
      </c>
      <c r="F20095" s="35">
        <v>1.028</v>
      </c>
      <c r="G20095" s="34">
        <v>436.9</v>
      </c>
    </row>
    <row r="20096" spans="1:7">
      <c r="A20096" s="32">
        <v>2018</v>
      </c>
      <c r="B20096" s="32">
        <v>55340</v>
      </c>
      <c r="C20096" s="33" t="s">
        <v>563</v>
      </c>
      <c r="D20096" s="33" t="s">
        <v>564</v>
      </c>
      <c r="E20096" s="34">
        <v>283</v>
      </c>
      <c r="F20096" s="35">
        <v>1.028</v>
      </c>
      <c r="G20096" s="34">
        <v>309.10000000000002</v>
      </c>
    </row>
    <row r="20097" spans="1:7">
      <c r="A20097" s="32">
        <v>2018</v>
      </c>
      <c r="B20097" s="32">
        <v>55343</v>
      </c>
      <c r="C20097" s="33" t="s">
        <v>563</v>
      </c>
      <c r="D20097" s="33" t="s">
        <v>564</v>
      </c>
      <c r="E20097" s="34">
        <v>267150</v>
      </c>
      <c r="F20097" s="35">
        <v>1.05</v>
      </c>
      <c r="G20097" s="34">
        <v>272</v>
      </c>
    </row>
    <row r="20098" spans="1:7">
      <c r="A20098" s="32">
        <v>2018</v>
      </c>
      <c r="B20098" s="32">
        <v>55343</v>
      </c>
      <c r="C20098" s="33" t="s">
        <v>563</v>
      </c>
      <c r="D20098" s="33" t="s">
        <v>564</v>
      </c>
      <c r="E20098" s="34">
        <v>778192</v>
      </c>
      <c r="F20098" s="35">
        <v>1.05</v>
      </c>
      <c r="G20098" s="34">
        <v>236</v>
      </c>
    </row>
    <row r="20099" spans="1:7">
      <c r="A20099" s="32">
        <v>2018</v>
      </c>
      <c r="B20099" s="32">
        <v>55343</v>
      </c>
      <c r="C20099" s="33" t="s">
        <v>563</v>
      </c>
      <c r="D20099" s="33" t="s">
        <v>564</v>
      </c>
      <c r="E20099" s="34">
        <v>949997</v>
      </c>
      <c r="F20099" s="35">
        <v>1.05</v>
      </c>
      <c r="G20099" s="34">
        <v>217</v>
      </c>
    </row>
    <row r="20100" spans="1:7">
      <c r="A20100" s="32">
        <v>2018</v>
      </c>
      <c r="B20100" s="32">
        <v>55345</v>
      </c>
      <c r="C20100" s="33" t="s">
        <v>563</v>
      </c>
      <c r="D20100" s="33" t="s">
        <v>564</v>
      </c>
      <c r="E20100" s="34">
        <v>846743</v>
      </c>
      <c r="F20100" s="35">
        <v>1.03</v>
      </c>
      <c r="G20100" s="34" t="s">
        <v>364</v>
      </c>
    </row>
    <row r="20101" spans="1:7">
      <c r="A20101" s="32">
        <v>2018</v>
      </c>
      <c r="B20101" s="32">
        <v>55347</v>
      </c>
      <c r="C20101" s="33" t="s">
        <v>563</v>
      </c>
      <c r="D20101" s="33" t="s">
        <v>564</v>
      </c>
      <c r="E20101" s="34">
        <v>1309000</v>
      </c>
      <c r="F20101" s="35">
        <v>1.03</v>
      </c>
      <c r="G20101" s="34" t="s">
        <v>364</v>
      </c>
    </row>
    <row r="20102" spans="1:7">
      <c r="A20102" s="32">
        <v>2018</v>
      </c>
      <c r="B20102" s="32">
        <v>55348</v>
      </c>
      <c r="C20102" s="33" t="s">
        <v>563</v>
      </c>
      <c r="D20102" s="33" t="s">
        <v>564</v>
      </c>
      <c r="E20102" s="34">
        <v>552971</v>
      </c>
      <c r="F20102" s="35">
        <v>1.0589999999999999</v>
      </c>
      <c r="G20102" s="34" t="s">
        <v>364</v>
      </c>
    </row>
    <row r="20103" spans="1:7">
      <c r="A20103" s="32">
        <v>2018</v>
      </c>
      <c r="B20103" s="32">
        <v>55349</v>
      </c>
      <c r="C20103" s="33" t="s">
        <v>563</v>
      </c>
      <c r="D20103" s="33" t="s">
        <v>564</v>
      </c>
      <c r="E20103" s="34">
        <v>880848</v>
      </c>
      <c r="F20103" s="35">
        <v>1.07</v>
      </c>
      <c r="G20103" s="34" t="s">
        <v>364</v>
      </c>
    </row>
    <row r="20104" spans="1:7">
      <c r="A20104" s="32">
        <v>2018</v>
      </c>
      <c r="B20104" s="32">
        <v>55350</v>
      </c>
      <c r="C20104" s="33" t="s">
        <v>563</v>
      </c>
      <c r="D20104" s="33" t="s">
        <v>564</v>
      </c>
      <c r="E20104" s="34">
        <v>715769</v>
      </c>
      <c r="F20104" s="35">
        <v>1.07</v>
      </c>
      <c r="G20104" s="34">
        <v>255.2</v>
      </c>
    </row>
    <row r="20105" spans="1:7">
      <c r="A20105" s="32">
        <v>2018</v>
      </c>
      <c r="B20105" s="32">
        <v>55350</v>
      </c>
      <c r="C20105" s="33" t="s">
        <v>563</v>
      </c>
      <c r="D20105" s="33" t="s">
        <v>564</v>
      </c>
      <c r="E20105" s="34">
        <v>324069</v>
      </c>
      <c r="F20105" s="35">
        <v>1.073</v>
      </c>
      <c r="G20105" s="34">
        <v>259.39999999999998</v>
      </c>
    </row>
    <row r="20106" spans="1:7">
      <c r="A20106" s="32">
        <v>2018</v>
      </c>
      <c r="B20106" s="32">
        <v>55350</v>
      </c>
      <c r="C20106" s="33" t="s">
        <v>563</v>
      </c>
      <c r="D20106" s="33" t="s">
        <v>564</v>
      </c>
      <c r="E20106" s="34">
        <v>283096</v>
      </c>
      <c r="F20106" s="35">
        <v>1.0680000000000001</v>
      </c>
      <c r="G20106" s="34">
        <v>241.5</v>
      </c>
    </row>
    <row r="20107" spans="1:7">
      <c r="A20107" s="32">
        <v>2018</v>
      </c>
      <c r="B20107" s="32">
        <v>55350</v>
      </c>
      <c r="C20107" s="33" t="s">
        <v>563</v>
      </c>
      <c r="D20107" s="33" t="s">
        <v>564</v>
      </c>
      <c r="E20107" s="34">
        <v>208491</v>
      </c>
      <c r="F20107" s="35">
        <v>1.0720000000000001</v>
      </c>
      <c r="G20107" s="34">
        <v>254.7</v>
      </c>
    </row>
    <row r="20108" spans="1:7">
      <c r="A20108" s="32">
        <v>2018</v>
      </c>
      <c r="B20108" s="32">
        <v>55350</v>
      </c>
      <c r="C20108" s="33" t="s">
        <v>563</v>
      </c>
      <c r="D20108" s="33" t="s">
        <v>564</v>
      </c>
      <c r="E20108" s="34">
        <v>135904</v>
      </c>
      <c r="F20108" s="35">
        <v>1.071</v>
      </c>
      <c r="G20108" s="34">
        <v>256.8</v>
      </c>
    </row>
    <row r="20109" spans="1:7">
      <c r="A20109" s="32">
        <v>2018</v>
      </c>
      <c r="B20109" s="32">
        <v>55350</v>
      </c>
      <c r="C20109" s="33" t="s">
        <v>563</v>
      </c>
      <c r="D20109" s="33" t="s">
        <v>564</v>
      </c>
      <c r="E20109" s="34">
        <v>63777</v>
      </c>
      <c r="F20109" s="35">
        <v>1.0740000000000001</v>
      </c>
      <c r="G20109" s="34">
        <v>261.7</v>
      </c>
    </row>
    <row r="20110" spans="1:7">
      <c r="A20110" s="32">
        <v>2018</v>
      </c>
      <c r="B20110" s="32">
        <v>55350</v>
      </c>
      <c r="C20110" s="33" t="s">
        <v>563</v>
      </c>
      <c r="D20110" s="33" t="s">
        <v>564</v>
      </c>
      <c r="E20110" s="34">
        <v>75615</v>
      </c>
      <c r="F20110" s="35">
        <v>1.0740000000000001</v>
      </c>
      <c r="G20110" s="34">
        <v>258.2</v>
      </c>
    </row>
    <row r="20111" spans="1:7">
      <c r="A20111" s="32">
        <v>2018</v>
      </c>
      <c r="B20111" s="32">
        <v>55350</v>
      </c>
      <c r="C20111" s="33" t="s">
        <v>563</v>
      </c>
      <c r="D20111" s="33" t="s">
        <v>564</v>
      </c>
      <c r="E20111" s="34">
        <v>114707</v>
      </c>
      <c r="F20111" s="35">
        <v>1.0720000000000001</v>
      </c>
      <c r="G20111" s="34">
        <v>260.5</v>
      </c>
    </row>
    <row r="20112" spans="1:7">
      <c r="A20112" s="32">
        <v>2018</v>
      </c>
      <c r="B20112" s="32">
        <v>55350</v>
      </c>
      <c r="C20112" s="33" t="s">
        <v>563</v>
      </c>
      <c r="D20112" s="33" t="s">
        <v>564</v>
      </c>
      <c r="E20112" s="34">
        <v>59647</v>
      </c>
      <c r="F20112" s="35">
        <v>1.0740000000000001</v>
      </c>
      <c r="G20112" s="34">
        <v>262.10000000000002</v>
      </c>
    </row>
    <row r="20113" spans="1:7">
      <c r="A20113" s="32">
        <v>2018</v>
      </c>
      <c r="B20113" s="32">
        <v>55350</v>
      </c>
      <c r="C20113" s="33" t="s">
        <v>563</v>
      </c>
      <c r="D20113" s="33" t="s">
        <v>564</v>
      </c>
      <c r="E20113" s="34">
        <v>42946</v>
      </c>
      <c r="F20113" s="35">
        <v>1.0740000000000001</v>
      </c>
      <c r="G20113" s="34">
        <v>260.10000000000002</v>
      </c>
    </row>
    <row r="20114" spans="1:7">
      <c r="A20114" s="32">
        <v>2018</v>
      </c>
      <c r="B20114" s="32">
        <v>55350</v>
      </c>
      <c r="C20114" s="33" t="s">
        <v>563</v>
      </c>
      <c r="D20114" s="33" t="s">
        <v>564</v>
      </c>
      <c r="E20114" s="34">
        <v>40193</v>
      </c>
      <c r="F20114" s="35">
        <v>1.0680000000000001</v>
      </c>
      <c r="G20114" s="34">
        <v>237.7</v>
      </c>
    </row>
    <row r="20115" spans="1:7">
      <c r="A20115" s="32">
        <v>2018</v>
      </c>
      <c r="B20115" s="32">
        <v>55350</v>
      </c>
      <c r="C20115" s="33" t="s">
        <v>563</v>
      </c>
      <c r="D20115" s="33" t="s">
        <v>564</v>
      </c>
      <c r="E20115" s="34">
        <v>27254</v>
      </c>
      <c r="F20115" s="35">
        <v>1.0740000000000001</v>
      </c>
      <c r="G20115" s="34">
        <v>262.5</v>
      </c>
    </row>
    <row r="20116" spans="1:7">
      <c r="A20116" s="32">
        <v>2018</v>
      </c>
      <c r="B20116" s="32">
        <v>55350</v>
      </c>
      <c r="C20116" s="33" t="s">
        <v>563</v>
      </c>
      <c r="D20116" s="33" t="s">
        <v>564</v>
      </c>
      <c r="E20116" s="34">
        <v>22941</v>
      </c>
      <c r="F20116" s="35">
        <v>1.073</v>
      </c>
      <c r="G20116" s="34">
        <v>263.2</v>
      </c>
    </row>
    <row r="20117" spans="1:7">
      <c r="A20117" s="32">
        <v>2018</v>
      </c>
      <c r="B20117" s="32">
        <v>55350</v>
      </c>
      <c r="C20117" s="33" t="s">
        <v>563</v>
      </c>
      <c r="D20117" s="33" t="s">
        <v>564</v>
      </c>
      <c r="E20117" s="34">
        <v>14682</v>
      </c>
      <c r="F20117" s="35">
        <v>1.071</v>
      </c>
      <c r="G20117" s="34">
        <v>274.8</v>
      </c>
    </row>
    <row r="20118" spans="1:7">
      <c r="A20118" s="32">
        <v>2018</v>
      </c>
      <c r="B20118" s="32">
        <v>55350</v>
      </c>
      <c r="C20118" s="33" t="s">
        <v>563</v>
      </c>
      <c r="D20118" s="33" t="s">
        <v>564</v>
      </c>
      <c r="E20118" s="34">
        <v>13765</v>
      </c>
      <c r="F20118" s="35">
        <v>1.0669999999999999</v>
      </c>
      <c r="G20118" s="34">
        <v>245.1</v>
      </c>
    </row>
    <row r="20119" spans="1:7">
      <c r="A20119" s="32">
        <v>2018</v>
      </c>
      <c r="B20119" s="32">
        <v>55350</v>
      </c>
      <c r="C20119" s="33" t="s">
        <v>563</v>
      </c>
      <c r="D20119" s="33" t="s">
        <v>564</v>
      </c>
      <c r="E20119" s="34">
        <v>11562</v>
      </c>
      <c r="F20119" s="35">
        <v>1.075</v>
      </c>
      <c r="G20119" s="34">
        <v>275</v>
      </c>
    </row>
    <row r="20120" spans="1:7">
      <c r="A20120" s="32">
        <v>2018</v>
      </c>
      <c r="B20120" s="32">
        <v>55350</v>
      </c>
      <c r="C20120" s="33" t="s">
        <v>563</v>
      </c>
      <c r="D20120" s="33" t="s">
        <v>564</v>
      </c>
      <c r="E20120" s="34">
        <v>7984</v>
      </c>
      <c r="F20120" s="35">
        <v>1.07</v>
      </c>
      <c r="G20120" s="34">
        <v>236.7</v>
      </c>
    </row>
    <row r="20121" spans="1:7">
      <c r="A20121" s="32">
        <v>2018</v>
      </c>
      <c r="B20121" s="32">
        <v>55350</v>
      </c>
      <c r="C20121" s="33" t="s">
        <v>563</v>
      </c>
      <c r="D20121" s="33" t="s">
        <v>564</v>
      </c>
      <c r="E20121" s="34">
        <v>918</v>
      </c>
      <c r="F20121" s="35">
        <v>1.0740000000000001</v>
      </c>
      <c r="G20121" s="34">
        <v>296.3</v>
      </c>
    </row>
    <row r="20122" spans="1:7">
      <c r="A20122" s="32">
        <v>2018</v>
      </c>
      <c r="B20122" s="32">
        <v>55357</v>
      </c>
      <c r="C20122" s="33" t="s">
        <v>563</v>
      </c>
      <c r="D20122" s="33" t="s">
        <v>564</v>
      </c>
      <c r="E20122" s="34">
        <v>2628904</v>
      </c>
      <c r="F20122" s="35">
        <v>1.024</v>
      </c>
      <c r="G20122" s="34" t="s">
        <v>364</v>
      </c>
    </row>
    <row r="20123" spans="1:7">
      <c r="A20123" s="32">
        <v>2018</v>
      </c>
      <c r="B20123" s="32">
        <v>55358</v>
      </c>
      <c r="C20123" s="33" t="s">
        <v>563</v>
      </c>
      <c r="D20123" s="33" t="s">
        <v>564</v>
      </c>
      <c r="E20123" s="34">
        <v>4758753</v>
      </c>
      <c r="F20123" s="35">
        <v>1.03</v>
      </c>
      <c r="G20123" s="34" t="s">
        <v>364</v>
      </c>
    </row>
    <row r="20124" spans="1:7">
      <c r="A20124" s="32">
        <v>2018</v>
      </c>
      <c r="B20124" s="32">
        <v>55364</v>
      </c>
      <c r="C20124" s="33" t="s">
        <v>563</v>
      </c>
      <c r="D20124" s="33" t="s">
        <v>564</v>
      </c>
      <c r="E20124" s="34">
        <v>2025002</v>
      </c>
      <c r="F20124" s="35">
        <v>1.0580000000000001</v>
      </c>
      <c r="G20124" s="34">
        <v>266</v>
      </c>
    </row>
    <row r="20125" spans="1:7">
      <c r="A20125" s="32">
        <v>2018</v>
      </c>
      <c r="B20125" s="32">
        <v>55365</v>
      </c>
      <c r="C20125" s="33" t="s">
        <v>563</v>
      </c>
      <c r="D20125" s="33" t="s">
        <v>564</v>
      </c>
      <c r="E20125" s="34">
        <v>72455</v>
      </c>
      <c r="F20125" s="35">
        <v>1.0900000000000001</v>
      </c>
      <c r="G20125" s="34" t="s">
        <v>364</v>
      </c>
    </row>
    <row r="20126" spans="1:7">
      <c r="A20126" s="32">
        <v>2018</v>
      </c>
      <c r="B20126" s="32">
        <v>55372</v>
      </c>
      <c r="C20126" s="33" t="s">
        <v>563</v>
      </c>
      <c r="D20126" s="33" t="s">
        <v>564</v>
      </c>
      <c r="E20126" s="34">
        <v>13546</v>
      </c>
      <c r="F20126" s="35">
        <v>1.06</v>
      </c>
      <c r="G20126" s="34" t="s">
        <v>364</v>
      </c>
    </row>
    <row r="20127" spans="1:7">
      <c r="A20127" s="32">
        <v>2018</v>
      </c>
      <c r="B20127" s="32">
        <v>55375</v>
      </c>
      <c r="C20127" s="33" t="s">
        <v>563</v>
      </c>
      <c r="D20127" s="33" t="s">
        <v>564</v>
      </c>
      <c r="E20127" s="34">
        <v>2508556</v>
      </c>
      <c r="F20127" s="35">
        <v>1.0269999999999999</v>
      </c>
      <c r="G20127" s="34" t="s">
        <v>364</v>
      </c>
    </row>
    <row r="20128" spans="1:7">
      <c r="A20128" s="32">
        <v>2018</v>
      </c>
      <c r="B20128" s="32">
        <v>55380</v>
      </c>
      <c r="C20128" s="33" t="s">
        <v>563</v>
      </c>
      <c r="D20128" s="33" t="s">
        <v>564</v>
      </c>
      <c r="E20128" s="34">
        <v>3607232</v>
      </c>
      <c r="F20128" s="35">
        <v>1.02</v>
      </c>
      <c r="G20128" s="34">
        <v>280</v>
      </c>
    </row>
    <row r="20129" spans="1:7">
      <c r="A20129" s="32">
        <v>2018</v>
      </c>
      <c r="B20129" s="32">
        <v>55380</v>
      </c>
      <c r="C20129" s="33" t="s">
        <v>563</v>
      </c>
      <c r="D20129" s="33" t="s">
        <v>564</v>
      </c>
      <c r="E20129" s="34">
        <v>2273816</v>
      </c>
      <c r="F20129" s="35">
        <v>1.02</v>
      </c>
      <c r="G20129" s="34">
        <v>280.60000000000002</v>
      </c>
    </row>
    <row r="20130" spans="1:7">
      <c r="A20130" s="32">
        <v>2018</v>
      </c>
      <c r="B20130" s="32">
        <v>55380</v>
      </c>
      <c r="C20130" s="33" t="s">
        <v>563</v>
      </c>
      <c r="D20130" s="33" t="s">
        <v>564</v>
      </c>
      <c r="E20130" s="34">
        <v>2066294</v>
      </c>
      <c r="F20130" s="35">
        <v>1.02</v>
      </c>
      <c r="G20130" s="34">
        <v>280.3</v>
      </c>
    </row>
    <row r="20131" spans="1:7">
      <c r="A20131" s="32">
        <v>2018</v>
      </c>
      <c r="B20131" s="32">
        <v>55381</v>
      </c>
      <c r="C20131" s="33" t="s">
        <v>565</v>
      </c>
      <c r="D20131" s="33" t="s">
        <v>566</v>
      </c>
      <c r="E20131" s="34">
        <v>9435</v>
      </c>
      <c r="F20131" s="35">
        <v>5.74</v>
      </c>
      <c r="G20131" s="34" t="s">
        <v>364</v>
      </c>
    </row>
    <row r="20132" spans="1:7">
      <c r="A20132" s="32">
        <v>2018</v>
      </c>
      <c r="B20132" s="32">
        <v>55382</v>
      </c>
      <c r="C20132" s="33" t="s">
        <v>563</v>
      </c>
      <c r="D20132" s="33" t="s">
        <v>564</v>
      </c>
      <c r="E20132" s="34">
        <v>4594597</v>
      </c>
      <c r="F20132" s="35">
        <v>1.022</v>
      </c>
      <c r="G20132" s="34">
        <v>372.3</v>
      </c>
    </row>
    <row r="20133" spans="1:7">
      <c r="A20133" s="32">
        <v>2018</v>
      </c>
      <c r="B20133" s="32">
        <v>55386</v>
      </c>
      <c r="C20133" s="33" t="s">
        <v>563</v>
      </c>
      <c r="D20133" s="33" t="s">
        <v>564</v>
      </c>
      <c r="E20133" s="34">
        <v>202159</v>
      </c>
      <c r="F20133" s="35">
        <v>1.0289999999999999</v>
      </c>
      <c r="G20133" s="34">
        <v>302.89999999999998</v>
      </c>
    </row>
    <row r="20134" spans="1:7">
      <c r="A20134" s="32">
        <v>2018</v>
      </c>
      <c r="B20134" s="32">
        <v>55386</v>
      </c>
      <c r="C20134" s="33" t="s">
        <v>563</v>
      </c>
      <c r="D20134" s="33" t="s">
        <v>564</v>
      </c>
      <c r="E20134" s="34">
        <v>497479</v>
      </c>
      <c r="F20134" s="35">
        <v>1.0289999999999999</v>
      </c>
      <c r="G20134" s="34">
        <v>258.3</v>
      </c>
    </row>
    <row r="20135" spans="1:7">
      <c r="A20135" s="32">
        <v>2018</v>
      </c>
      <c r="B20135" s="32">
        <v>55386</v>
      </c>
      <c r="C20135" s="33" t="s">
        <v>563</v>
      </c>
      <c r="D20135" s="33" t="s">
        <v>564</v>
      </c>
      <c r="E20135" s="34">
        <v>441810</v>
      </c>
      <c r="F20135" s="35">
        <v>1.0289999999999999</v>
      </c>
      <c r="G20135" s="34">
        <v>277.10000000000002</v>
      </c>
    </row>
    <row r="20136" spans="1:7">
      <c r="A20136" s="32">
        <v>2018</v>
      </c>
      <c r="B20136" s="32">
        <v>55386</v>
      </c>
      <c r="C20136" s="33" t="s">
        <v>563</v>
      </c>
      <c r="D20136" s="33" t="s">
        <v>564</v>
      </c>
      <c r="E20136" s="34">
        <v>356575</v>
      </c>
      <c r="F20136" s="35">
        <v>1.0289999999999999</v>
      </c>
      <c r="G20136" s="34">
        <v>252.5</v>
      </c>
    </row>
    <row r="20137" spans="1:7">
      <c r="A20137" s="32">
        <v>2018</v>
      </c>
      <c r="B20137" s="32">
        <v>55386</v>
      </c>
      <c r="C20137" s="33" t="s">
        <v>563</v>
      </c>
      <c r="D20137" s="33" t="s">
        <v>564</v>
      </c>
      <c r="E20137" s="34">
        <v>19816</v>
      </c>
      <c r="F20137" s="35">
        <v>1.0289999999999999</v>
      </c>
      <c r="G20137" s="34">
        <v>300.60000000000002</v>
      </c>
    </row>
    <row r="20138" spans="1:7">
      <c r="A20138" s="32">
        <v>2018</v>
      </c>
      <c r="B20138" s="32">
        <v>55386</v>
      </c>
      <c r="C20138" s="33" t="s">
        <v>563</v>
      </c>
      <c r="D20138" s="33" t="s">
        <v>564</v>
      </c>
      <c r="E20138" s="34">
        <v>132745</v>
      </c>
      <c r="F20138" s="35">
        <v>1.0289999999999999</v>
      </c>
      <c r="G20138" s="34">
        <v>303.89999999999998</v>
      </c>
    </row>
    <row r="20139" spans="1:7">
      <c r="A20139" s="32">
        <v>2018</v>
      </c>
      <c r="B20139" s="32">
        <v>55386</v>
      </c>
      <c r="C20139" s="33" t="s">
        <v>563</v>
      </c>
      <c r="D20139" s="33" t="s">
        <v>564</v>
      </c>
      <c r="E20139" s="34">
        <v>63093</v>
      </c>
      <c r="F20139" s="35">
        <v>1.0289999999999999</v>
      </c>
      <c r="G20139" s="34">
        <v>308.3</v>
      </c>
    </row>
    <row r="20140" spans="1:7">
      <c r="A20140" s="32">
        <v>2018</v>
      </c>
      <c r="B20140" s="32">
        <v>55386</v>
      </c>
      <c r="C20140" s="33" t="s">
        <v>563</v>
      </c>
      <c r="D20140" s="33" t="s">
        <v>564</v>
      </c>
      <c r="E20140" s="34">
        <v>59121</v>
      </c>
      <c r="F20140" s="35">
        <v>1.0289999999999999</v>
      </c>
      <c r="G20140" s="34">
        <v>311.60000000000002</v>
      </c>
    </row>
    <row r="20141" spans="1:7">
      <c r="A20141" s="32">
        <v>2018</v>
      </c>
      <c r="B20141" s="32">
        <v>55386</v>
      </c>
      <c r="C20141" s="33" t="s">
        <v>563</v>
      </c>
      <c r="D20141" s="33" t="s">
        <v>564</v>
      </c>
      <c r="E20141" s="34">
        <v>53367</v>
      </c>
      <c r="F20141" s="35">
        <v>1.0289999999999999</v>
      </c>
      <c r="G20141" s="34">
        <v>308.7</v>
      </c>
    </row>
    <row r="20142" spans="1:7">
      <c r="A20142" s="32">
        <v>2018</v>
      </c>
      <c r="B20142" s="32">
        <v>55386</v>
      </c>
      <c r="C20142" s="33" t="s">
        <v>563</v>
      </c>
      <c r="D20142" s="33" t="s">
        <v>564</v>
      </c>
      <c r="E20142" s="34">
        <v>37972</v>
      </c>
      <c r="F20142" s="35">
        <v>1.0289999999999999</v>
      </c>
      <c r="G20142" s="34">
        <v>311.8</v>
      </c>
    </row>
    <row r="20143" spans="1:7">
      <c r="A20143" s="32">
        <v>2018</v>
      </c>
      <c r="B20143" s="32">
        <v>55386</v>
      </c>
      <c r="C20143" s="33" t="s">
        <v>563</v>
      </c>
      <c r="D20143" s="33" t="s">
        <v>564</v>
      </c>
      <c r="E20143" s="34">
        <v>24904</v>
      </c>
      <c r="F20143" s="35">
        <v>1.0289999999999999</v>
      </c>
      <c r="G20143" s="34">
        <v>311.39999999999998</v>
      </c>
    </row>
    <row r="20144" spans="1:7">
      <c r="A20144" s="32">
        <v>2018</v>
      </c>
      <c r="B20144" s="32">
        <v>55391</v>
      </c>
      <c r="C20144" s="33" t="s">
        <v>563</v>
      </c>
      <c r="D20144" s="33" t="s">
        <v>564</v>
      </c>
      <c r="E20144" s="34">
        <v>1142640</v>
      </c>
      <c r="F20144" s="35">
        <v>1.0109999999999999</v>
      </c>
      <c r="G20144" s="34" t="s">
        <v>364</v>
      </c>
    </row>
    <row r="20145" spans="1:7">
      <c r="A20145" s="32">
        <v>2018</v>
      </c>
      <c r="B20145" s="32">
        <v>55392</v>
      </c>
      <c r="C20145" s="33" t="s">
        <v>563</v>
      </c>
      <c r="D20145" s="33" t="s">
        <v>564</v>
      </c>
      <c r="E20145" s="34">
        <v>718792</v>
      </c>
      <c r="F20145" s="35">
        <v>1.0109999999999999</v>
      </c>
      <c r="G20145" s="34" t="s">
        <v>364</v>
      </c>
    </row>
    <row r="20146" spans="1:7">
      <c r="A20146" s="32">
        <v>2018</v>
      </c>
      <c r="B20146" s="32">
        <v>55393</v>
      </c>
      <c r="C20146" s="33" t="s">
        <v>563</v>
      </c>
      <c r="D20146" s="33" t="s">
        <v>564</v>
      </c>
      <c r="E20146" s="34">
        <v>2611360</v>
      </c>
      <c r="F20146" s="35">
        <v>1.0349999999999999</v>
      </c>
      <c r="G20146" s="34" t="s">
        <v>364</v>
      </c>
    </row>
    <row r="20147" spans="1:7">
      <c r="A20147" s="32">
        <v>2018</v>
      </c>
      <c r="B20147" s="32">
        <v>55395</v>
      </c>
      <c r="C20147" s="33" t="s">
        <v>563</v>
      </c>
      <c r="D20147" s="33" t="s">
        <v>564</v>
      </c>
      <c r="E20147" s="34">
        <v>85699</v>
      </c>
      <c r="F20147" s="35">
        <v>1.008</v>
      </c>
      <c r="G20147" s="34" t="s">
        <v>364</v>
      </c>
    </row>
    <row r="20148" spans="1:7">
      <c r="A20148" s="32">
        <v>2018</v>
      </c>
      <c r="B20148" s="32">
        <v>55397</v>
      </c>
      <c r="C20148" s="33" t="s">
        <v>563</v>
      </c>
      <c r="D20148" s="33" t="s">
        <v>564</v>
      </c>
      <c r="E20148" s="34">
        <v>2651481</v>
      </c>
      <c r="F20148" s="35">
        <v>1.0580000000000001</v>
      </c>
      <c r="G20148" s="34" t="s">
        <v>364</v>
      </c>
    </row>
    <row r="20149" spans="1:7">
      <c r="A20149" s="32">
        <v>2018</v>
      </c>
      <c r="B20149" s="32">
        <v>55400</v>
      </c>
      <c r="C20149" s="33" t="s">
        <v>563</v>
      </c>
      <c r="D20149" s="33" t="s">
        <v>564</v>
      </c>
      <c r="E20149" s="34">
        <v>2376955</v>
      </c>
      <c r="F20149" s="35">
        <v>0.98</v>
      </c>
      <c r="G20149" s="34" t="s">
        <v>364</v>
      </c>
    </row>
    <row r="20150" spans="1:7">
      <c r="A20150" s="32">
        <v>2018</v>
      </c>
      <c r="B20150" s="32">
        <v>55401</v>
      </c>
      <c r="C20150" s="33" t="s">
        <v>563</v>
      </c>
      <c r="D20150" s="33" t="s">
        <v>564</v>
      </c>
      <c r="E20150" s="34">
        <v>759102</v>
      </c>
      <c r="F20150" s="35">
        <v>1.032</v>
      </c>
      <c r="G20150" s="34" t="s">
        <v>364</v>
      </c>
    </row>
    <row r="20151" spans="1:7">
      <c r="A20151" s="32">
        <v>2018</v>
      </c>
      <c r="B20151" s="32">
        <v>55402</v>
      </c>
      <c r="C20151" s="33" t="s">
        <v>563</v>
      </c>
      <c r="D20151" s="33" t="s">
        <v>564</v>
      </c>
      <c r="E20151" s="34">
        <v>911287</v>
      </c>
      <c r="F20151" s="35">
        <v>1.01</v>
      </c>
      <c r="G20151" s="34">
        <v>303.2</v>
      </c>
    </row>
    <row r="20152" spans="1:7">
      <c r="A20152" s="32">
        <v>2018</v>
      </c>
      <c r="B20152" s="32">
        <v>55404</v>
      </c>
      <c r="C20152" s="33" t="s">
        <v>563</v>
      </c>
      <c r="D20152" s="33" t="s">
        <v>564</v>
      </c>
      <c r="E20152" s="34">
        <v>2483442</v>
      </c>
      <c r="F20152" s="35">
        <v>1.032</v>
      </c>
      <c r="G20152" s="34" t="s">
        <v>364</v>
      </c>
    </row>
    <row r="20153" spans="1:7">
      <c r="A20153" s="32">
        <v>2018</v>
      </c>
      <c r="B20153" s="32">
        <v>55405</v>
      </c>
      <c r="C20153" s="33" t="s">
        <v>563</v>
      </c>
      <c r="D20153" s="33" t="s">
        <v>564</v>
      </c>
      <c r="E20153" s="34">
        <v>3801732</v>
      </c>
      <c r="F20153" s="35">
        <v>1.0289999999999999</v>
      </c>
      <c r="G20153" s="34" t="s">
        <v>364</v>
      </c>
    </row>
    <row r="20154" spans="1:7">
      <c r="A20154" s="32">
        <v>2018</v>
      </c>
      <c r="B20154" s="32">
        <v>55406</v>
      </c>
      <c r="C20154" s="33" t="s">
        <v>563</v>
      </c>
      <c r="D20154" s="33" t="s">
        <v>564</v>
      </c>
      <c r="E20154" s="34">
        <v>1828926</v>
      </c>
      <c r="F20154" s="35">
        <v>1.0229999999999999</v>
      </c>
      <c r="G20154" s="34" t="s">
        <v>364</v>
      </c>
    </row>
    <row r="20155" spans="1:7">
      <c r="A20155" s="32">
        <v>2018</v>
      </c>
      <c r="B20155" s="32">
        <v>55409</v>
      </c>
      <c r="C20155" s="33" t="s">
        <v>563</v>
      </c>
      <c r="D20155" s="33" t="s">
        <v>564</v>
      </c>
      <c r="E20155" s="34">
        <v>275543</v>
      </c>
      <c r="F20155" s="35">
        <v>1.0069999999999999</v>
      </c>
      <c r="G20155" s="34" t="s">
        <v>364</v>
      </c>
    </row>
    <row r="20156" spans="1:7">
      <c r="A20156" s="32">
        <v>2018</v>
      </c>
      <c r="B20156" s="32">
        <v>55411</v>
      </c>
      <c r="C20156" s="33" t="s">
        <v>563</v>
      </c>
      <c r="D20156" s="33" t="s">
        <v>564</v>
      </c>
      <c r="E20156" s="34">
        <v>3500944</v>
      </c>
      <c r="F20156" s="35">
        <v>1</v>
      </c>
      <c r="G20156" s="34" t="s">
        <v>364</v>
      </c>
    </row>
    <row r="20157" spans="1:7">
      <c r="A20157" s="32">
        <v>2018</v>
      </c>
      <c r="B20157" s="32">
        <v>55412</v>
      </c>
      <c r="C20157" s="33" t="s">
        <v>563</v>
      </c>
      <c r="D20157" s="33" t="s">
        <v>564</v>
      </c>
      <c r="E20157" s="34">
        <v>401744</v>
      </c>
      <c r="F20157" s="35">
        <v>1.022</v>
      </c>
      <c r="G20157" s="34">
        <v>466</v>
      </c>
    </row>
    <row r="20158" spans="1:7">
      <c r="A20158" s="32">
        <v>2018</v>
      </c>
      <c r="B20158" s="32">
        <v>55412</v>
      </c>
      <c r="C20158" s="33" t="s">
        <v>563</v>
      </c>
      <c r="D20158" s="33" t="s">
        <v>564</v>
      </c>
      <c r="E20158" s="34">
        <v>958130</v>
      </c>
      <c r="F20158" s="35">
        <v>1.022</v>
      </c>
      <c r="G20158" s="34">
        <v>466</v>
      </c>
    </row>
    <row r="20159" spans="1:7">
      <c r="A20159" s="32">
        <v>2018</v>
      </c>
      <c r="B20159" s="32">
        <v>55412</v>
      </c>
      <c r="C20159" s="33" t="s">
        <v>563</v>
      </c>
      <c r="D20159" s="33" t="s">
        <v>564</v>
      </c>
      <c r="E20159" s="34">
        <v>774992</v>
      </c>
      <c r="F20159" s="35">
        <v>1.022</v>
      </c>
      <c r="G20159" s="34">
        <v>466</v>
      </c>
    </row>
    <row r="20160" spans="1:7">
      <c r="A20160" s="32">
        <v>2018</v>
      </c>
      <c r="B20160" s="32">
        <v>55414</v>
      </c>
      <c r="C20160" s="33" t="s">
        <v>563</v>
      </c>
      <c r="D20160" s="33" t="s">
        <v>564</v>
      </c>
      <c r="E20160" s="34">
        <v>1584338</v>
      </c>
      <c r="F20160" s="35">
        <v>1.0249999999999999</v>
      </c>
      <c r="G20160" s="34" t="s">
        <v>364</v>
      </c>
    </row>
    <row r="20161" spans="1:7">
      <c r="A20161" s="32">
        <v>2018</v>
      </c>
      <c r="B20161" s="32">
        <v>55415</v>
      </c>
      <c r="C20161" s="33" t="s">
        <v>563</v>
      </c>
      <c r="D20161" s="33" t="s">
        <v>564</v>
      </c>
      <c r="E20161" s="34">
        <v>1655641</v>
      </c>
      <c r="F20161" s="35">
        <v>1.0229999999999999</v>
      </c>
      <c r="G20161" s="34" t="s">
        <v>364</v>
      </c>
    </row>
    <row r="20162" spans="1:7">
      <c r="A20162" s="32">
        <v>2018</v>
      </c>
      <c r="B20162" s="32">
        <v>55417</v>
      </c>
      <c r="C20162" s="33" t="s">
        <v>563</v>
      </c>
      <c r="D20162" s="33" t="s">
        <v>564</v>
      </c>
      <c r="E20162" s="34">
        <v>13718</v>
      </c>
      <c r="F20162" s="35">
        <v>1.0209999999999999</v>
      </c>
      <c r="G20162" s="34">
        <v>1299</v>
      </c>
    </row>
    <row r="20163" spans="1:7">
      <c r="A20163" s="32">
        <v>2018</v>
      </c>
      <c r="B20163" s="32">
        <v>55418</v>
      </c>
      <c r="C20163" s="33" t="s">
        <v>563</v>
      </c>
      <c r="D20163" s="33" t="s">
        <v>564</v>
      </c>
      <c r="E20163" s="34">
        <v>1195108</v>
      </c>
      <c r="F20163" s="35">
        <v>1.0289999999999999</v>
      </c>
      <c r="G20163" s="34">
        <v>296.10000000000002</v>
      </c>
    </row>
    <row r="20164" spans="1:7">
      <c r="A20164" s="32">
        <v>2018</v>
      </c>
      <c r="B20164" s="32">
        <v>55418</v>
      </c>
      <c r="C20164" s="33" t="s">
        <v>563</v>
      </c>
      <c r="D20164" s="33" t="s">
        <v>564</v>
      </c>
      <c r="E20164" s="34">
        <v>1298123</v>
      </c>
      <c r="F20164" s="35">
        <v>1.0129999999999999</v>
      </c>
      <c r="G20164" s="34">
        <v>314.3</v>
      </c>
    </row>
    <row r="20165" spans="1:7">
      <c r="A20165" s="32">
        <v>2018</v>
      </c>
      <c r="B20165" s="32">
        <v>55419</v>
      </c>
      <c r="C20165" s="33" t="s">
        <v>563</v>
      </c>
      <c r="D20165" s="33" t="s">
        <v>564</v>
      </c>
      <c r="E20165" s="34">
        <v>3969299</v>
      </c>
      <c r="F20165" s="35">
        <v>1.05</v>
      </c>
      <c r="G20165" s="34" t="s">
        <v>364</v>
      </c>
    </row>
    <row r="20166" spans="1:7">
      <c r="A20166" s="32">
        <v>2018</v>
      </c>
      <c r="B20166" s="32">
        <v>55433</v>
      </c>
      <c r="C20166" s="33" t="s">
        <v>563</v>
      </c>
      <c r="D20166" s="33" t="s">
        <v>564</v>
      </c>
      <c r="E20166" s="34">
        <v>114511</v>
      </c>
      <c r="F20166" s="35">
        <v>1.04</v>
      </c>
      <c r="G20166" s="34" t="s">
        <v>364</v>
      </c>
    </row>
    <row r="20167" spans="1:7">
      <c r="A20167" s="32">
        <v>2018</v>
      </c>
      <c r="B20167" s="32">
        <v>55438</v>
      </c>
      <c r="C20167" s="33" t="s">
        <v>563</v>
      </c>
      <c r="D20167" s="33" t="s">
        <v>564</v>
      </c>
      <c r="E20167" s="34">
        <v>419104</v>
      </c>
      <c r="F20167" s="35">
        <v>1.044</v>
      </c>
      <c r="G20167" s="34" t="s">
        <v>364</v>
      </c>
    </row>
    <row r="20168" spans="1:7">
      <c r="A20168" s="32">
        <v>2018</v>
      </c>
      <c r="B20168" s="32">
        <v>55439</v>
      </c>
      <c r="C20168" s="33" t="s">
        <v>563</v>
      </c>
      <c r="D20168" s="33" t="s">
        <v>564</v>
      </c>
      <c r="E20168" s="34">
        <v>4083144</v>
      </c>
      <c r="F20168" s="35">
        <v>1.04</v>
      </c>
      <c r="G20168" s="34" t="s">
        <v>364</v>
      </c>
    </row>
    <row r="20169" spans="1:7">
      <c r="A20169" s="32">
        <v>2018</v>
      </c>
      <c r="B20169" s="32">
        <v>55440</v>
      </c>
      <c r="C20169" s="33" t="s">
        <v>563</v>
      </c>
      <c r="D20169" s="33" t="s">
        <v>564</v>
      </c>
      <c r="E20169" s="34">
        <v>3437929</v>
      </c>
      <c r="F20169" s="35">
        <v>1.026</v>
      </c>
      <c r="G20169" s="34" t="s">
        <v>364</v>
      </c>
    </row>
    <row r="20170" spans="1:7">
      <c r="A20170" s="32">
        <v>2018</v>
      </c>
      <c r="B20170" s="32">
        <v>55451</v>
      </c>
      <c r="C20170" s="33" t="s">
        <v>563</v>
      </c>
      <c r="D20170" s="33" t="s">
        <v>564</v>
      </c>
      <c r="E20170" s="34">
        <v>4006374</v>
      </c>
      <c r="F20170" s="35">
        <v>1</v>
      </c>
      <c r="G20170" s="34">
        <v>272.60000000000002</v>
      </c>
    </row>
    <row r="20171" spans="1:7">
      <c r="A20171" s="32">
        <v>2018</v>
      </c>
      <c r="B20171" s="32">
        <v>55453</v>
      </c>
      <c r="C20171" s="33" t="s">
        <v>563</v>
      </c>
      <c r="D20171" s="33" t="s">
        <v>564</v>
      </c>
      <c r="E20171" s="34">
        <v>143265</v>
      </c>
      <c r="F20171" s="35">
        <v>1.0549999999999999</v>
      </c>
      <c r="G20171" s="34" t="s">
        <v>364</v>
      </c>
    </row>
    <row r="20172" spans="1:7">
      <c r="A20172" s="32">
        <v>2018</v>
      </c>
      <c r="B20172" s="32">
        <v>55455</v>
      </c>
      <c r="C20172" s="33" t="s">
        <v>563</v>
      </c>
      <c r="D20172" s="33" t="s">
        <v>564</v>
      </c>
      <c r="E20172" s="34">
        <v>3110357</v>
      </c>
      <c r="F20172" s="35">
        <v>1.0389999999999999</v>
      </c>
      <c r="G20172" s="34">
        <v>307</v>
      </c>
    </row>
    <row r="20173" spans="1:7">
      <c r="A20173" s="32">
        <v>2018</v>
      </c>
      <c r="B20173" s="32">
        <v>55457</v>
      </c>
      <c r="C20173" s="33" t="s">
        <v>563</v>
      </c>
      <c r="D20173" s="33" t="s">
        <v>564</v>
      </c>
      <c r="E20173" s="34">
        <v>2276785</v>
      </c>
      <c r="F20173" s="35">
        <v>1.046</v>
      </c>
      <c r="G20173" s="34">
        <v>194.1</v>
      </c>
    </row>
    <row r="20174" spans="1:7">
      <c r="A20174" s="32">
        <v>2018</v>
      </c>
      <c r="B20174" s="32">
        <v>55463</v>
      </c>
      <c r="C20174" s="33" t="s">
        <v>563</v>
      </c>
      <c r="D20174" s="33" t="s">
        <v>564</v>
      </c>
      <c r="E20174" s="34">
        <v>5645043</v>
      </c>
      <c r="F20174" s="35">
        <v>1.028</v>
      </c>
      <c r="G20174" s="34">
        <v>193.2</v>
      </c>
    </row>
    <row r="20175" spans="1:7">
      <c r="A20175" s="32">
        <v>2018</v>
      </c>
      <c r="B20175" s="32">
        <v>55464</v>
      </c>
      <c r="C20175" s="33" t="s">
        <v>563</v>
      </c>
      <c r="D20175" s="33" t="s">
        <v>564</v>
      </c>
      <c r="E20175" s="34">
        <v>1678405</v>
      </c>
      <c r="F20175" s="35">
        <v>1.03</v>
      </c>
      <c r="G20175" s="34" t="s">
        <v>364</v>
      </c>
    </row>
    <row r="20176" spans="1:7">
      <c r="A20176" s="32">
        <v>2018</v>
      </c>
      <c r="B20176" s="32">
        <v>55464</v>
      </c>
      <c r="C20176" s="33" t="s">
        <v>563</v>
      </c>
      <c r="D20176" s="33" t="s">
        <v>564</v>
      </c>
      <c r="E20176" s="34">
        <v>3155304</v>
      </c>
      <c r="F20176" s="35">
        <v>1.03</v>
      </c>
      <c r="G20176" s="34" t="s">
        <v>364</v>
      </c>
    </row>
    <row r="20177" spans="1:7">
      <c r="A20177" s="32">
        <v>2018</v>
      </c>
      <c r="B20177" s="32">
        <v>55464</v>
      </c>
      <c r="C20177" s="33" t="s">
        <v>563</v>
      </c>
      <c r="D20177" s="33" t="s">
        <v>564</v>
      </c>
      <c r="E20177" s="34">
        <v>2053050</v>
      </c>
      <c r="F20177" s="35">
        <v>1.03</v>
      </c>
      <c r="G20177" s="34" t="s">
        <v>364</v>
      </c>
    </row>
    <row r="20178" spans="1:7">
      <c r="A20178" s="32">
        <v>2018</v>
      </c>
      <c r="B20178" s="32">
        <v>55467</v>
      </c>
      <c r="C20178" s="33" t="s">
        <v>563</v>
      </c>
      <c r="D20178" s="33" t="s">
        <v>564</v>
      </c>
      <c r="E20178" s="34">
        <v>36</v>
      </c>
      <c r="F20178" s="35">
        <v>1.028</v>
      </c>
      <c r="G20178" s="34">
        <v>430.7</v>
      </c>
    </row>
    <row r="20179" spans="1:7">
      <c r="A20179" s="32">
        <v>2018</v>
      </c>
      <c r="B20179" s="32">
        <v>55467</v>
      </c>
      <c r="C20179" s="33" t="s">
        <v>563</v>
      </c>
      <c r="D20179" s="33" t="s">
        <v>564</v>
      </c>
      <c r="E20179" s="34">
        <v>1214490</v>
      </c>
      <c r="F20179" s="35">
        <v>1.024</v>
      </c>
      <c r="G20179" s="34">
        <v>277.10000000000002</v>
      </c>
    </row>
    <row r="20180" spans="1:7">
      <c r="A20180" s="32">
        <v>2018</v>
      </c>
      <c r="B20180" s="32">
        <v>55467</v>
      </c>
      <c r="C20180" s="33" t="s">
        <v>563</v>
      </c>
      <c r="D20180" s="33" t="s">
        <v>564</v>
      </c>
      <c r="E20180" s="34">
        <v>49</v>
      </c>
      <c r="F20180" s="35">
        <v>1.0609999999999999</v>
      </c>
      <c r="G20180" s="34">
        <v>424.9</v>
      </c>
    </row>
    <row r="20181" spans="1:7">
      <c r="A20181" s="32">
        <v>2018</v>
      </c>
      <c r="B20181" s="32">
        <v>55467</v>
      </c>
      <c r="C20181" s="33" t="s">
        <v>563</v>
      </c>
      <c r="D20181" s="33" t="s">
        <v>564</v>
      </c>
      <c r="E20181" s="34">
        <v>1277263</v>
      </c>
      <c r="F20181" s="35">
        <v>1.022</v>
      </c>
      <c r="G20181" s="34">
        <v>280.10000000000002</v>
      </c>
    </row>
    <row r="20182" spans="1:7">
      <c r="A20182" s="32">
        <v>2018</v>
      </c>
      <c r="B20182" s="32">
        <v>55470</v>
      </c>
      <c r="C20182" s="33" t="s">
        <v>563</v>
      </c>
      <c r="D20182" s="33" t="s">
        <v>564</v>
      </c>
      <c r="E20182" s="34">
        <v>3616860</v>
      </c>
      <c r="F20182" s="35">
        <v>1.0249999999999999</v>
      </c>
      <c r="G20182" s="34" t="s">
        <v>364</v>
      </c>
    </row>
    <row r="20183" spans="1:7">
      <c r="A20183" s="32">
        <v>2018</v>
      </c>
      <c r="B20183" s="32">
        <v>55479</v>
      </c>
      <c r="C20183" s="33" t="s">
        <v>363</v>
      </c>
      <c r="D20183" s="33" t="s">
        <v>354</v>
      </c>
      <c r="E20183" s="34">
        <v>44476</v>
      </c>
      <c r="F20183" s="35">
        <v>16.29</v>
      </c>
      <c r="G20183" s="34" t="s">
        <v>364</v>
      </c>
    </row>
    <row r="20184" spans="1:7">
      <c r="A20184" s="32">
        <v>2018</v>
      </c>
      <c r="B20184" s="32">
        <v>55479</v>
      </c>
      <c r="C20184" s="33" t="s">
        <v>563</v>
      </c>
      <c r="D20184" s="33" t="s">
        <v>564</v>
      </c>
      <c r="E20184" s="34">
        <v>697</v>
      </c>
      <c r="F20184" s="35">
        <v>1.06</v>
      </c>
      <c r="G20184" s="34" t="s">
        <v>364</v>
      </c>
    </row>
    <row r="20185" spans="1:7">
      <c r="A20185" s="32">
        <v>2018</v>
      </c>
      <c r="B20185" s="32">
        <v>55480</v>
      </c>
      <c r="C20185" s="33" t="s">
        <v>563</v>
      </c>
      <c r="D20185" s="33" t="s">
        <v>564</v>
      </c>
      <c r="E20185" s="34">
        <v>8126409</v>
      </c>
      <c r="F20185" s="35">
        <v>1.032</v>
      </c>
      <c r="G20185" s="34" t="s">
        <v>364</v>
      </c>
    </row>
    <row r="20186" spans="1:7">
      <c r="A20186" s="32">
        <v>2018</v>
      </c>
      <c r="B20186" s="32">
        <v>55481</v>
      </c>
      <c r="C20186" s="33" t="s">
        <v>563</v>
      </c>
      <c r="D20186" s="33" t="s">
        <v>564</v>
      </c>
      <c r="E20186" s="34">
        <v>1724753</v>
      </c>
      <c r="F20186" s="35">
        <v>1.0169999999999999</v>
      </c>
      <c r="G20186" s="34" t="s">
        <v>364</v>
      </c>
    </row>
    <row r="20187" spans="1:7">
      <c r="A20187" s="32">
        <v>2018</v>
      </c>
      <c r="B20187" s="32">
        <v>55481</v>
      </c>
      <c r="C20187" s="33" t="s">
        <v>563</v>
      </c>
      <c r="D20187" s="33" t="s">
        <v>564</v>
      </c>
      <c r="E20187" s="34">
        <v>765503</v>
      </c>
      <c r="F20187" s="35">
        <v>1.0580000000000001</v>
      </c>
      <c r="G20187" s="34" t="s">
        <v>364</v>
      </c>
    </row>
    <row r="20188" spans="1:7">
      <c r="A20188" s="32">
        <v>2018</v>
      </c>
      <c r="B20188" s="32">
        <v>55482</v>
      </c>
      <c r="C20188" s="33" t="s">
        <v>563</v>
      </c>
      <c r="D20188" s="33" t="s">
        <v>564</v>
      </c>
      <c r="E20188" s="34">
        <v>9165</v>
      </c>
      <c r="F20188" s="35">
        <v>1.0640000000000001</v>
      </c>
      <c r="G20188" s="34">
        <v>157.4</v>
      </c>
    </row>
    <row r="20189" spans="1:7">
      <c r="A20189" s="32">
        <v>2018</v>
      </c>
      <c r="B20189" s="32">
        <v>55482</v>
      </c>
      <c r="C20189" s="33" t="s">
        <v>563</v>
      </c>
      <c r="D20189" s="33" t="s">
        <v>564</v>
      </c>
      <c r="E20189" s="34">
        <v>72</v>
      </c>
      <c r="F20189" s="35">
        <v>1.087</v>
      </c>
      <c r="G20189" s="34">
        <v>173.4</v>
      </c>
    </row>
    <row r="20190" spans="1:7">
      <c r="A20190" s="32">
        <v>2018</v>
      </c>
      <c r="B20190" s="32">
        <v>55482</v>
      </c>
      <c r="C20190" s="33" t="s">
        <v>563</v>
      </c>
      <c r="D20190" s="33" t="s">
        <v>564</v>
      </c>
      <c r="E20190" s="34">
        <v>39266</v>
      </c>
      <c r="F20190" s="35">
        <v>1.073</v>
      </c>
      <c r="G20190" s="34">
        <v>137.1</v>
      </c>
    </row>
    <row r="20191" spans="1:7">
      <c r="A20191" s="32">
        <v>2018</v>
      </c>
      <c r="B20191" s="32">
        <v>55482</v>
      </c>
      <c r="C20191" s="33" t="s">
        <v>563</v>
      </c>
      <c r="D20191" s="33" t="s">
        <v>564</v>
      </c>
      <c r="E20191" s="34">
        <v>79001</v>
      </c>
      <c r="F20191" s="35">
        <v>1.0720000000000001</v>
      </c>
      <c r="G20191" s="34">
        <v>158.19999999999999</v>
      </c>
    </row>
    <row r="20192" spans="1:7">
      <c r="A20192" s="32">
        <v>2018</v>
      </c>
      <c r="B20192" s="32">
        <v>55482</v>
      </c>
      <c r="C20192" s="33" t="s">
        <v>563</v>
      </c>
      <c r="D20192" s="33" t="s">
        <v>564</v>
      </c>
      <c r="E20192" s="34">
        <v>936</v>
      </c>
      <c r="F20192" s="35">
        <v>1.083</v>
      </c>
      <c r="G20192" s="34">
        <v>143.5</v>
      </c>
    </row>
    <row r="20193" spans="1:7">
      <c r="A20193" s="32">
        <v>2018</v>
      </c>
      <c r="B20193" s="32">
        <v>55482</v>
      </c>
      <c r="C20193" s="33" t="s">
        <v>563</v>
      </c>
      <c r="D20193" s="33" t="s">
        <v>564</v>
      </c>
      <c r="E20193" s="34">
        <v>2107</v>
      </c>
      <c r="F20193" s="35">
        <v>1.083</v>
      </c>
      <c r="G20193" s="34">
        <v>203.3</v>
      </c>
    </row>
    <row r="20194" spans="1:7">
      <c r="A20194" s="32">
        <v>2018</v>
      </c>
      <c r="B20194" s="32">
        <v>55482</v>
      </c>
      <c r="C20194" s="33" t="s">
        <v>563</v>
      </c>
      <c r="D20194" s="33" t="s">
        <v>564</v>
      </c>
      <c r="E20194" s="34">
        <v>1872</v>
      </c>
      <c r="F20194" s="35">
        <v>1.083</v>
      </c>
      <c r="G20194" s="34">
        <v>114.1</v>
      </c>
    </row>
    <row r="20195" spans="1:7">
      <c r="A20195" s="32">
        <v>2018</v>
      </c>
      <c r="B20195" s="32">
        <v>55482</v>
      </c>
      <c r="C20195" s="33" t="s">
        <v>563</v>
      </c>
      <c r="D20195" s="33" t="s">
        <v>564</v>
      </c>
      <c r="E20195" s="34">
        <v>11238</v>
      </c>
      <c r="F20195" s="35">
        <v>1.0049999999999999</v>
      </c>
      <c r="G20195" s="34">
        <v>190.9</v>
      </c>
    </row>
    <row r="20196" spans="1:7">
      <c r="A20196" s="32">
        <v>2018</v>
      </c>
      <c r="B20196" s="32">
        <v>55482</v>
      </c>
      <c r="C20196" s="33" t="s">
        <v>563</v>
      </c>
      <c r="D20196" s="33" t="s">
        <v>564</v>
      </c>
      <c r="E20196" s="34">
        <v>51</v>
      </c>
      <c r="F20196" s="35">
        <v>1.0049999999999999</v>
      </c>
      <c r="G20196" s="34">
        <v>220.2</v>
      </c>
    </row>
    <row r="20197" spans="1:7">
      <c r="A20197" s="32">
        <v>2018</v>
      </c>
      <c r="B20197" s="32">
        <v>55482</v>
      </c>
      <c r="C20197" s="33" t="s">
        <v>563</v>
      </c>
      <c r="D20197" s="33" t="s">
        <v>564</v>
      </c>
      <c r="E20197" s="34">
        <v>3746</v>
      </c>
      <c r="F20197" s="35">
        <v>1.0049999999999999</v>
      </c>
      <c r="G20197" s="34">
        <v>190.9</v>
      </c>
    </row>
    <row r="20198" spans="1:7">
      <c r="A20198" s="32">
        <v>2018</v>
      </c>
      <c r="B20198" s="32">
        <v>55482</v>
      </c>
      <c r="C20198" s="33" t="s">
        <v>563</v>
      </c>
      <c r="D20198" s="33" t="s">
        <v>564</v>
      </c>
      <c r="E20198" s="34">
        <v>853805</v>
      </c>
      <c r="F20198" s="35">
        <v>1.0640000000000001</v>
      </c>
      <c r="G20198" s="34">
        <v>175.5</v>
      </c>
    </row>
    <row r="20199" spans="1:7">
      <c r="A20199" s="32">
        <v>2018</v>
      </c>
      <c r="B20199" s="32">
        <v>55496</v>
      </c>
      <c r="C20199" s="33" t="s">
        <v>563</v>
      </c>
      <c r="D20199" s="33" t="s">
        <v>564</v>
      </c>
      <c r="E20199" s="34">
        <v>50022</v>
      </c>
      <c r="F20199" s="35">
        <v>1.0269999999999999</v>
      </c>
      <c r="G20199" s="34">
        <v>438.1</v>
      </c>
    </row>
    <row r="20200" spans="1:7">
      <c r="A20200" s="32">
        <v>2018</v>
      </c>
      <c r="B20200" s="32">
        <v>55501</v>
      </c>
      <c r="C20200" s="33" t="s">
        <v>563</v>
      </c>
      <c r="D20200" s="33" t="s">
        <v>564</v>
      </c>
      <c r="E20200" s="34">
        <v>2640966</v>
      </c>
      <c r="F20200" s="35">
        <v>1.0349999999999999</v>
      </c>
      <c r="G20200" s="34" t="s">
        <v>364</v>
      </c>
    </row>
    <row r="20201" spans="1:7">
      <c r="A20201" s="32">
        <v>2018</v>
      </c>
      <c r="B20201" s="32">
        <v>55501</v>
      </c>
      <c r="C20201" s="33" t="s">
        <v>563</v>
      </c>
      <c r="D20201" s="33" t="s">
        <v>564</v>
      </c>
      <c r="E20201" s="34">
        <v>2712339</v>
      </c>
      <c r="F20201" s="35">
        <v>1.016</v>
      </c>
      <c r="G20201" s="34" t="s">
        <v>364</v>
      </c>
    </row>
    <row r="20202" spans="1:7">
      <c r="A20202" s="32">
        <v>2018</v>
      </c>
      <c r="B20202" s="32">
        <v>55502</v>
      </c>
      <c r="C20202" s="33" t="s">
        <v>563</v>
      </c>
      <c r="D20202" s="33" t="s">
        <v>564</v>
      </c>
      <c r="E20202" s="34">
        <v>4188972</v>
      </c>
      <c r="F20202" s="35">
        <v>1.07</v>
      </c>
      <c r="G20202" s="34" t="s">
        <v>364</v>
      </c>
    </row>
    <row r="20203" spans="1:7">
      <c r="A20203" s="32">
        <v>2018</v>
      </c>
      <c r="B20203" s="32">
        <v>55503</v>
      </c>
      <c r="C20203" s="33" t="s">
        <v>563</v>
      </c>
      <c r="D20203" s="33" t="s">
        <v>564</v>
      </c>
      <c r="E20203" s="34">
        <v>3630332</v>
      </c>
      <c r="F20203" s="35">
        <v>1.0549999999999999</v>
      </c>
      <c r="G20203" s="34" t="s">
        <v>364</v>
      </c>
    </row>
    <row r="20204" spans="1:7">
      <c r="A20204" s="32">
        <v>2018</v>
      </c>
      <c r="B20204" s="32">
        <v>55514</v>
      </c>
      <c r="C20204" s="33" t="s">
        <v>563</v>
      </c>
      <c r="D20204" s="33" t="s">
        <v>564</v>
      </c>
      <c r="E20204" s="34">
        <v>2207119</v>
      </c>
      <c r="F20204" s="35">
        <v>1.042</v>
      </c>
      <c r="G20204" s="34">
        <v>516</v>
      </c>
    </row>
    <row r="20205" spans="1:7">
      <c r="A20205" s="32">
        <v>2018</v>
      </c>
      <c r="B20205" s="32">
        <v>55516</v>
      </c>
      <c r="C20205" s="33" t="s">
        <v>563</v>
      </c>
      <c r="D20205" s="33" t="s">
        <v>564</v>
      </c>
      <c r="E20205" s="34">
        <v>1</v>
      </c>
      <c r="F20205" s="35">
        <v>1.044</v>
      </c>
      <c r="G20205" s="34" t="s">
        <v>364</v>
      </c>
    </row>
    <row r="20206" spans="1:7">
      <c r="A20206" s="32">
        <v>2018</v>
      </c>
      <c r="B20206" s="32">
        <v>55516</v>
      </c>
      <c r="C20206" s="33" t="s">
        <v>563</v>
      </c>
      <c r="D20206" s="33" t="s">
        <v>564</v>
      </c>
      <c r="E20206" s="34">
        <v>2859275</v>
      </c>
      <c r="F20206" s="35">
        <v>1.044</v>
      </c>
      <c r="G20206" s="34" t="s">
        <v>364</v>
      </c>
    </row>
    <row r="20207" spans="1:7">
      <c r="A20207" s="32">
        <v>2018</v>
      </c>
      <c r="B20207" s="32">
        <v>55517</v>
      </c>
      <c r="C20207" s="33" t="s">
        <v>563</v>
      </c>
      <c r="D20207" s="33" t="s">
        <v>564</v>
      </c>
      <c r="E20207" s="34">
        <v>167363</v>
      </c>
      <c r="F20207" s="35">
        <v>1.018</v>
      </c>
      <c r="G20207" s="34" t="s">
        <v>364</v>
      </c>
    </row>
    <row r="20208" spans="1:7">
      <c r="A20208" s="32">
        <v>2018</v>
      </c>
      <c r="B20208" s="32">
        <v>55518</v>
      </c>
      <c r="C20208" s="33" t="s">
        <v>563</v>
      </c>
      <c r="D20208" s="33" t="s">
        <v>564</v>
      </c>
      <c r="E20208" s="34">
        <v>2920631</v>
      </c>
      <c r="F20208" s="35">
        <v>1.022</v>
      </c>
      <c r="G20208" s="34" t="s">
        <v>364</v>
      </c>
    </row>
    <row r="20209" spans="1:7">
      <c r="A20209" s="32">
        <v>2018</v>
      </c>
      <c r="B20209" s="32">
        <v>55522</v>
      </c>
      <c r="C20209" s="33" t="s">
        <v>563</v>
      </c>
      <c r="D20209" s="33" t="s">
        <v>564</v>
      </c>
      <c r="E20209" s="34">
        <v>613442</v>
      </c>
      <c r="F20209" s="35">
        <v>1.0169999999999999</v>
      </c>
      <c r="G20209" s="34">
        <v>307</v>
      </c>
    </row>
    <row r="20210" spans="1:7">
      <c r="A20210" s="32">
        <v>2018</v>
      </c>
      <c r="B20210" s="32">
        <v>55524</v>
      </c>
      <c r="C20210" s="33" t="s">
        <v>563</v>
      </c>
      <c r="D20210" s="33" t="s">
        <v>564</v>
      </c>
      <c r="E20210" s="34">
        <v>1449228</v>
      </c>
      <c r="F20210" s="35">
        <v>1.0409999999999999</v>
      </c>
      <c r="G20210" s="34" t="s">
        <v>364</v>
      </c>
    </row>
    <row r="20211" spans="1:7">
      <c r="A20211" s="32">
        <v>2018</v>
      </c>
      <c r="B20211" s="32">
        <v>55545</v>
      </c>
      <c r="C20211" s="33" t="s">
        <v>563</v>
      </c>
      <c r="D20211" s="33" t="s">
        <v>564</v>
      </c>
      <c r="E20211" s="34">
        <v>2369157</v>
      </c>
      <c r="F20211" s="35">
        <v>1.03</v>
      </c>
      <c r="G20211" s="34" t="s">
        <v>364</v>
      </c>
    </row>
    <row r="20212" spans="1:7">
      <c r="A20212" s="32">
        <v>2018</v>
      </c>
      <c r="B20212" s="32">
        <v>55620</v>
      </c>
      <c r="C20212" s="33" t="s">
        <v>563</v>
      </c>
      <c r="D20212" s="33" t="s">
        <v>564</v>
      </c>
      <c r="E20212" s="34">
        <v>106</v>
      </c>
      <c r="F20212" s="35">
        <v>1.0089999999999999</v>
      </c>
      <c r="G20212" s="34">
        <v>470.1</v>
      </c>
    </row>
    <row r="20213" spans="1:7">
      <c r="A20213" s="32">
        <v>2018</v>
      </c>
      <c r="B20213" s="32">
        <v>55620</v>
      </c>
      <c r="C20213" s="33" t="s">
        <v>563</v>
      </c>
      <c r="D20213" s="33" t="s">
        <v>564</v>
      </c>
      <c r="E20213" s="34">
        <v>2644818</v>
      </c>
      <c r="F20213" s="35">
        <v>1.0289999999999999</v>
      </c>
      <c r="G20213" s="34">
        <v>297.8</v>
      </c>
    </row>
    <row r="20214" spans="1:7">
      <c r="A20214" s="32">
        <v>2018</v>
      </c>
      <c r="B20214" s="32">
        <v>55622</v>
      </c>
      <c r="C20214" s="33" t="s">
        <v>563</v>
      </c>
      <c r="D20214" s="33" t="s">
        <v>564</v>
      </c>
      <c r="E20214" s="34">
        <v>783360</v>
      </c>
      <c r="F20214" s="35">
        <v>1.02</v>
      </c>
      <c r="G20214" s="34">
        <v>294.39999999999998</v>
      </c>
    </row>
    <row r="20215" spans="1:7">
      <c r="A20215" s="32">
        <v>2018</v>
      </c>
      <c r="B20215" s="32">
        <v>55640</v>
      </c>
      <c r="C20215" s="33" t="s">
        <v>563</v>
      </c>
      <c r="D20215" s="33" t="s">
        <v>564</v>
      </c>
      <c r="E20215" s="34">
        <v>745494</v>
      </c>
      <c r="F20215" s="35">
        <v>1.07</v>
      </c>
      <c r="G20215" s="34" t="s">
        <v>364</v>
      </c>
    </row>
    <row r="20216" spans="1:7">
      <c r="A20216" s="32">
        <v>2018</v>
      </c>
      <c r="B20216" s="32">
        <v>55641</v>
      </c>
      <c r="C20216" s="33" t="s">
        <v>563</v>
      </c>
      <c r="D20216" s="33" t="s">
        <v>564</v>
      </c>
      <c r="E20216" s="34">
        <v>2397670</v>
      </c>
      <c r="F20216" s="35">
        <v>1</v>
      </c>
      <c r="G20216" s="34">
        <v>265.5</v>
      </c>
    </row>
    <row r="20217" spans="1:7">
      <c r="A20217" s="32">
        <v>2018</v>
      </c>
      <c r="B20217" s="32">
        <v>55645</v>
      </c>
      <c r="C20217" s="33" t="s">
        <v>563</v>
      </c>
      <c r="D20217" s="33" t="s">
        <v>564</v>
      </c>
      <c r="E20217" s="34">
        <v>421529</v>
      </c>
      <c r="F20217" s="35">
        <v>1.091</v>
      </c>
      <c r="G20217" s="34">
        <v>272.10000000000002</v>
      </c>
    </row>
    <row r="20218" spans="1:7">
      <c r="A20218" s="32">
        <v>2018</v>
      </c>
      <c r="B20218" s="32">
        <v>55651</v>
      </c>
      <c r="C20218" s="33" t="s">
        <v>563</v>
      </c>
      <c r="D20218" s="33" t="s">
        <v>564</v>
      </c>
      <c r="E20218" s="34">
        <v>311014</v>
      </c>
      <c r="F20218" s="35">
        <v>1</v>
      </c>
      <c r="G20218" s="34">
        <v>199.2</v>
      </c>
    </row>
    <row r="20219" spans="1:7">
      <c r="A20219" s="32">
        <v>2018</v>
      </c>
      <c r="B20219" s="32">
        <v>55656</v>
      </c>
      <c r="C20219" s="33" t="s">
        <v>563</v>
      </c>
      <c r="D20219" s="33" t="s">
        <v>564</v>
      </c>
      <c r="E20219" s="34">
        <v>3227176</v>
      </c>
      <c r="F20219" s="35">
        <v>1.0409999999999999</v>
      </c>
      <c r="G20219" s="34" t="s">
        <v>364</v>
      </c>
    </row>
    <row r="20220" spans="1:7">
      <c r="A20220" s="32">
        <v>2018</v>
      </c>
      <c r="B20220" s="32">
        <v>55661</v>
      </c>
      <c r="C20220" s="33" t="s">
        <v>563</v>
      </c>
      <c r="D20220" s="33" t="s">
        <v>564</v>
      </c>
      <c r="E20220" s="34">
        <v>976125</v>
      </c>
      <c r="F20220" s="35">
        <v>1.0309999999999999</v>
      </c>
      <c r="G20220" s="34" t="s">
        <v>364</v>
      </c>
    </row>
    <row r="20221" spans="1:7">
      <c r="A20221" s="32">
        <v>2018</v>
      </c>
      <c r="B20221" s="32">
        <v>55662</v>
      </c>
      <c r="C20221" s="33" t="s">
        <v>563</v>
      </c>
      <c r="D20221" s="33" t="s">
        <v>564</v>
      </c>
      <c r="E20221" s="34">
        <v>1905189</v>
      </c>
      <c r="F20221" s="35">
        <v>1.0980000000000001</v>
      </c>
      <c r="G20221" s="34">
        <v>254.9</v>
      </c>
    </row>
    <row r="20222" spans="1:7">
      <c r="A20222" s="32">
        <v>2018</v>
      </c>
      <c r="B20222" s="32">
        <v>55664</v>
      </c>
      <c r="C20222" s="33" t="s">
        <v>563</v>
      </c>
      <c r="D20222" s="33" t="s">
        <v>564</v>
      </c>
      <c r="E20222" s="34">
        <v>1709210</v>
      </c>
      <c r="F20222" s="35">
        <v>1.014</v>
      </c>
      <c r="G20222" s="34">
        <v>272.3</v>
      </c>
    </row>
    <row r="20223" spans="1:7">
      <c r="A20223" s="32">
        <v>2018</v>
      </c>
      <c r="B20223" s="32">
        <v>55667</v>
      </c>
      <c r="C20223" s="33" t="s">
        <v>563</v>
      </c>
      <c r="D20223" s="33" t="s">
        <v>564</v>
      </c>
      <c r="E20223" s="34">
        <v>2626291</v>
      </c>
      <c r="F20223" s="35">
        <v>1.03</v>
      </c>
      <c r="G20223" s="34" t="s">
        <v>364</v>
      </c>
    </row>
    <row r="20224" spans="1:7">
      <c r="A20224" s="32">
        <v>2018</v>
      </c>
      <c r="B20224" s="32">
        <v>55672</v>
      </c>
      <c r="C20224" s="33" t="s">
        <v>563</v>
      </c>
      <c r="D20224" s="33" t="s">
        <v>564</v>
      </c>
      <c r="E20224" s="34">
        <v>304</v>
      </c>
      <c r="F20224" s="35">
        <v>1.03</v>
      </c>
      <c r="G20224" s="34" t="s">
        <v>364</v>
      </c>
    </row>
    <row r="20225" spans="1:7">
      <c r="A20225" s="32">
        <v>2018</v>
      </c>
      <c r="B20225" s="32">
        <v>55672</v>
      </c>
      <c r="C20225" s="33" t="s">
        <v>563</v>
      </c>
      <c r="D20225" s="33" t="s">
        <v>564</v>
      </c>
      <c r="E20225" s="34">
        <v>65950</v>
      </c>
      <c r="F20225" s="35">
        <v>1.03</v>
      </c>
      <c r="G20225" s="34" t="s">
        <v>364</v>
      </c>
    </row>
    <row r="20226" spans="1:7">
      <c r="A20226" s="32">
        <v>2018</v>
      </c>
      <c r="B20226" s="32">
        <v>55687</v>
      </c>
      <c r="C20226" s="33" t="s">
        <v>563</v>
      </c>
      <c r="D20226" s="33" t="s">
        <v>564</v>
      </c>
      <c r="E20226" s="34">
        <v>1685481</v>
      </c>
      <c r="F20226" s="35">
        <v>1.042</v>
      </c>
      <c r="G20226" s="34">
        <v>278.60000000000002</v>
      </c>
    </row>
    <row r="20227" spans="1:7">
      <c r="A20227" s="32">
        <v>2018</v>
      </c>
      <c r="B20227" s="32">
        <v>55690</v>
      </c>
      <c r="C20227" s="33" t="s">
        <v>563</v>
      </c>
      <c r="D20227" s="33" t="s">
        <v>564</v>
      </c>
      <c r="E20227" s="34">
        <v>3358948</v>
      </c>
      <c r="F20227" s="35">
        <v>1.032</v>
      </c>
      <c r="G20227" s="34" t="s">
        <v>364</v>
      </c>
    </row>
    <row r="20228" spans="1:7">
      <c r="A20228" s="32">
        <v>2018</v>
      </c>
      <c r="B20228" s="32">
        <v>55694</v>
      </c>
      <c r="C20228" s="33" t="s">
        <v>563</v>
      </c>
      <c r="D20228" s="33" t="s">
        <v>564</v>
      </c>
      <c r="E20228" s="34">
        <v>2834773</v>
      </c>
      <c r="F20228" s="35">
        <v>1</v>
      </c>
      <c r="G20228" s="34">
        <v>274.89999999999998</v>
      </c>
    </row>
    <row r="20229" spans="1:7">
      <c r="A20229" s="32">
        <v>2018</v>
      </c>
      <c r="B20229" s="32">
        <v>55700</v>
      </c>
      <c r="C20229" s="33" t="s">
        <v>563</v>
      </c>
      <c r="D20229" s="33" t="s">
        <v>564</v>
      </c>
      <c r="E20229" s="34">
        <v>2095</v>
      </c>
      <c r="F20229" s="35">
        <v>1.095</v>
      </c>
      <c r="G20229" s="34">
        <v>149.19999999999999</v>
      </c>
    </row>
    <row r="20230" spans="1:7">
      <c r="A20230" s="32">
        <v>2018</v>
      </c>
      <c r="B20230" s="32">
        <v>55700</v>
      </c>
      <c r="C20230" s="33" t="s">
        <v>563</v>
      </c>
      <c r="D20230" s="33" t="s">
        <v>564</v>
      </c>
      <c r="E20230" s="34">
        <v>50428</v>
      </c>
      <c r="F20230" s="35">
        <v>1.0980000000000001</v>
      </c>
      <c r="G20230" s="34">
        <v>140.80000000000001</v>
      </c>
    </row>
    <row r="20231" spans="1:7">
      <c r="A20231" s="32">
        <v>2018</v>
      </c>
      <c r="B20231" s="32">
        <v>55700</v>
      </c>
      <c r="C20231" s="33" t="s">
        <v>563</v>
      </c>
      <c r="D20231" s="33" t="s">
        <v>564</v>
      </c>
      <c r="E20231" s="34">
        <v>9425</v>
      </c>
      <c r="F20231" s="35">
        <v>1.099</v>
      </c>
      <c r="G20231" s="34">
        <v>132.69999999999999</v>
      </c>
    </row>
    <row r="20232" spans="1:7">
      <c r="A20232" s="32">
        <v>2018</v>
      </c>
      <c r="B20232" s="32">
        <v>55700</v>
      </c>
      <c r="C20232" s="33" t="s">
        <v>563</v>
      </c>
      <c r="D20232" s="33" t="s">
        <v>564</v>
      </c>
      <c r="E20232" s="34">
        <v>14729</v>
      </c>
      <c r="F20232" s="35">
        <v>1.0980000000000001</v>
      </c>
      <c r="G20232" s="34">
        <v>132.30000000000001</v>
      </c>
    </row>
    <row r="20233" spans="1:7">
      <c r="A20233" s="32">
        <v>2018</v>
      </c>
      <c r="B20233" s="32">
        <v>55700</v>
      </c>
      <c r="C20233" s="33" t="s">
        <v>563</v>
      </c>
      <c r="D20233" s="33" t="s">
        <v>564</v>
      </c>
      <c r="E20233" s="34">
        <v>29457</v>
      </c>
      <c r="F20233" s="35">
        <v>1.0980000000000001</v>
      </c>
      <c r="G20233" s="34">
        <v>102.3</v>
      </c>
    </row>
    <row r="20234" spans="1:7">
      <c r="A20234" s="32">
        <v>2018</v>
      </c>
      <c r="B20234" s="32">
        <v>55700</v>
      </c>
      <c r="C20234" s="33" t="s">
        <v>563</v>
      </c>
      <c r="D20234" s="33" t="s">
        <v>564</v>
      </c>
      <c r="E20234" s="34">
        <v>34786</v>
      </c>
      <c r="F20234" s="35">
        <v>1.0980000000000001</v>
      </c>
      <c r="G20234" s="34">
        <v>214</v>
      </c>
    </row>
    <row r="20235" spans="1:7">
      <c r="A20235" s="32">
        <v>2018</v>
      </c>
      <c r="B20235" s="32">
        <v>55700</v>
      </c>
      <c r="C20235" s="33" t="s">
        <v>563</v>
      </c>
      <c r="D20235" s="33" t="s">
        <v>564</v>
      </c>
      <c r="E20235" s="34">
        <v>12802</v>
      </c>
      <c r="F20235" s="35">
        <v>1.099</v>
      </c>
      <c r="G20235" s="34">
        <v>201</v>
      </c>
    </row>
    <row r="20236" spans="1:7">
      <c r="A20236" s="32">
        <v>2018</v>
      </c>
      <c r="B20236" s="32">
        <v>55700</v>
      </c>
      <c r="C20236" s="33" t="s">
        <v>563</v>
      </c>
      <c r="D20236" s="33" t="s">
        <v>564</v>
      </c>
      <c r="E20236" s="34">
        <v>1699</v>
      </c>
      <c r="F20236" s="35">
        <v>1.099</v>
      </c>
      <c r="G20236" s="34">
        <v>229.9</v>
      </c>
    </row>
    <row r="20237" spans="1:7">
      <c r="A20237" s="32">
        <v>2018</v>
      </c>
      <c r="B20237" s="32">
        <v>55700</v>
      </c>
      <c r="C20237" s="33" t="s">
        <v>563</v>
      </c>
      <c r="D20237" s="33" t="s">
        <v>564</v>
      </c>
      <c r="E20237" s="34">
        <v>4267</v>
      </c>
      <c r="F20237" s="35">
        <v>1.099</v>
      </c>
      <c r="G20237" s="34">
        <v>201.1</v>
      </c>
    </row>
    <row r="20238" spans="1:7">
      <c r="A20238" s="32">
        <v>2018</v>
      </c>
      <c r="B20238" s="32">
        <v>55700</v>
      </c>
      <c r="C20238" s="33" t="s">
        <v>563</v>
      </c>
      <c r="D20238" s="33" t="s">
        <v>564</v>
      </c>
      <c r="E20238" s="34">
        <v>1063320</v>
      </c>
      <c r="F20238" s="35">
        <v>1.0980000000000001</v>
      </c>
      <c r="G20238" s="34">
        <v>209.7</v>
      </c>
    </row>
    <row r="20239" spans="1:7">
      <c r="A20239" s="32">
        <v>2018</v>
      </c>
      <c r="B20239" s="32">
        <v>55701</v>
      </c>
      <c r="C20239" s="33" t="s">
        <v>563</v>
      </c>
      <c r="D20239" s="33" t="s">
        <v>564</v>
      </c>
      <c r="E20239" s="34">
        <v>2700482</v>
      </c>
      <c r="F20239" s="35">
        <v>1.0469999999999999</v>
      </c>
      <c r="G20239" s="34">
        <v>383.3</v>
      </c>
    </row>
    <row r="20240" spans="1:7">
      <c r="A20240" s="32">
        <v>2018</v>
      </c>
      <c r="B20240" s="32">
        <v>55706</v>
      </c>
      <c r="C20240" s="33" t="s">
        <v>563</v>
      </c>
      <c r="D20240" s="33" t="s">
        <v>564</v>
      </c>
      <c r="E20240" s="34">
        <v>3296400</v>
      </c>
      <c r="F20240" s="35">
        <v>1.03</v>
      </c>
      <c r="G20240" s="34" t="s">
        <v>364</v>
      </c>
    </row>
    <row r="20241" spans="1:7">
      <c r="A20241" s="32">
        <v>2018</v>
      </c>
      <c r="B20241" s="32">
        <v>55710</v>
      </c>
      <c r="C20241" s="33" t="s">
        <v>563</v>
      </c>
      <c r="D20241" s="33" t="s">
        <v>564</v>
      </c>
      <c r="E20241" s="34">
        <v>2509505</v>
      </c>
      <c r="F20241" s="35">
        <v>1.0580000000000001</v>
      </c>
      <c r="G20241" s="34" t="s">
        <v>364</v>
      </c>
    </row>
    <row r="20242" spans="1:7">
      <c r="A20242" s="32">
        <v>2018</v>
      </c>
      <c r="B20242" s="32">
        <v>55714</v>
      </c>
      <c r="C20242" s="33" t="s">
        <v>563</v>
      </c>
      <c r="D20242" s="33" t="s">
        <v>564</v>
      </c>
      <c r="E20242" s="34">
        <v>1313795</v>
      </c>
      <c r="F20242" s="35">
        <v>1.024</v>
      </c>
      <c r="G20242" s="34">
        <v>314.39999999999998</v>
      </c>
    </row>
    <row r="20243" spans="1:7">
      <c r="A20243" s="32">
        <v>2018</v>
      </c>
      <c r="B20243" s="32">
        <v>55718</v>
      </c>
      <c r="C20243" s="33" t="s">
        <v>563</v>
      </c>
      <c r="D20243" s="33" t="s">
        <v>564</v>
      </c>
      <c r="E20243" s="34">
        <v>276121</v>
      </c>
      <c r="F20243" s="35">
        <v>1</v>
      </c>
      <c r="G20243" s="34">
        <v>298.8</v>
      </c>
    </row>
    <row r="20244" spans="1:7">
      <c r="A20244" s="32">
        <v>2018</v>
      </c>
      <c r="B20244" s="32">
        <v>55736</v>
      </c>
      <c r="C20244" s="33" t="s">
        <v>563</v>
      </c>
      <c r="D20244" s="33" t="s">
        <v>564</v>
      </c>
      <c r="E20244" s="34">
        <v>5444841</v>
      </c>
      <c r="F20244" s="35">
        <v>1.0580000000000001</v>
      </c>
      <c r="G20244" s="34" t="s">
        <v>364</v>
      </c>
    </row>
    <row r="20245" spans="1:7">
      <c r="A20245" s="32">
        <v>2018</v>
      </c>
      <c r="B20245" s="32">
        <v>55748</v>
      </c>
      <c r="C20245" s="33" t="s">
        <v>563</v>
      </c>
      <c r="D20245" s="33" t="s">
        <v>564</v>
      </c>
      <c r="E20245" s="34">
        <v>599904</v>
      </c>
      <c r="F20245" s="35">
        <v>1.0349999999999999</v>
      </c>
      <c r="G20245" s="34" t="s">
        <v>364</v>
      </c>
    </row>
    <row r="20246" spans="1:7">
      <c r="A20246" s="32">
        <v>2018</v>
      </c>
      <c r="B20246" s="32">
        <v>55749</v>
      </c>
      <c r="C20246" s="33" t="s">
        <v>363</v>
      </c>
      <c r="D20246" s="33" t="s">
        <v>354</v>
      </c>
      <c r="E20246" s="34">
        <v>5997</v>
      </c>
      <c r="F20246" s="35">
        <v>16.399999999999999</v>
      </c>
      <c r="G20246" s="34" t="s">
        <v>364</v>
      </c>
    </row>
    <row r="20247" spans="1:7">
      <c r="A20247" s="32">
        <v>2018</v>
      </c>
      <c r="B20247" s="32">
        <v>55749</v>
      </c>
      <c r="C20247" s="33" t="s">
        <v>563</v>
      </c>
      <c r="D20247" s="33" t="s">
        <v>564</v>
      </c>
      <c r="E20247" s="34">
        <v>3515</v>
      </c>
      <c r="F20247" s="35">
        <v>1.028</v>
      </c>
      <c r="G20247" s="34" t="s">
        <v>364</v>
      </c>
    </row>
    <row r="20248" spans="1:7">
      <c r="A20248" s="32">
        <v>2018</v>
      </c>
      <c r="B20248" s="32">
        <v>55801</v>
      </c>
      <c r="C20248" s="33" t="s">
        <v>563</v>
      </c>
      <c r="D20248" s="33" t="s">
        <v>564</v>
      </c>
      <c r="E20248" s="34">
        <v>2474759</v>
      </c>
      <c r="F20248" s="35">
        <v>1.0289999999999999</v>
      </c>
      <c r="G20248" s="34" t="s">
        <v>364</v>
      </c>
    </row>
    <row r="20249" spans="1:7">
      <c r="A20249" s="32">
        <v>2018</v>
      </c>
      <c r="B20249" s="32">
        <v>55801</v>
      </c>
      <c r="C20249" s="33" t="s">
        <v>563</v>
      </c>
      <c r="D20249" s="33" t="s">
        <v>564</v>
      </c>
      <c r="E20249" s="34">
        <v>624500</v>
      </c>
      <c r="F20249" s="35">
        <v>1.0289999999999999</v>
      </c>
      <c r="G20249" s="34" t="s">
        <v>364</v>
      </c>
    </row>
    <row r="20250" spans="1:7">
      <c r="A20250" s="32">
        <v>2018</v>
      </c>
      <c r="B20250" s="32">
        <v>55818</v>
      </c>
      <c r="C20250" s="33" t="s">
        <v>563</v>
      </c>
      <c r="D20250" s="33" t="s">
        <v>564</v>
      </c>
      <c r="E20250" s="34">
        <v>29292</v>
      </c>
      <c r="F20250" s="35">
        <v>1.1020000000000001</v>
      </c>
      <c r="G20250" s="34" t="s">
        <v>364</v>
      </c>
    </row>
    <row r="20251" spans="1:7">
      <c r="A20251" s="32">
        <v>2018</v>
      </c>
      <c r="B20251" s="32">
        <v>55818</v>
      </c>
      <c r="C20251" s="33" t="s">
        <v>563</v>
      </c>
      <c r="D20251" s="33" t="s">
        <v>564</v>
      </c>
      <c r="E20251" s="34">
        <v>29696</v>
      </c>
      <c r="F20251" s="35">
        <v>1.1040000000000001</v>
      </c>
      <c r="G20251" s="34" t="s">
        <v>364</v>
      </c>
    </row>
    <row r="20252" spans="1:7">
      <c r="A20252" s="32">
        <v>2018</v>
      </c>
      <c r="B20252" s="32">
        <v>55818</v>
      </c>
      <c r="C20252" s="33" t="s">
        <v>563</v>
      </c>
      <c r="D20252" s="33" t="s">
        <v>564</v>
      </c>
      <c r="E20252" s="34">
        <v>30334</v>
      </c>
      <c r="F20252" s="35">
        <v>1.0980000000000001</v>
      </c>
      <c r="G20252" s="34" t="s">
        <v>364</v>
      </c>
    </row>
    <row r="20253" spans="1:7">
      <c r="A20253" s="32">
        <v>2018</v>
      </c>
      <c r="B20253" s="32">
        <v>55818</v>
      </c>
      <c r="C20253" s="33" t="s">
        <v>563</v>
      </c>
      <c r="D20253" s="33" t="s">
        <v>564</v>
      </c>
      <c r="E20253" s="34">
        <v>37002</v>
      </c>
      <c r="F20253" s="35">
        <v>1.099</v>
      </c>
      <c r="G20253" s="34" t="s">
        <v>364</v>
      </c>
    </row>
    <row r="20254" spans="1:7">
      <c r="A20254" s="32">
        <v>2018</v>
      </c>
      <c r="B20254" s="32">
        <v>55818</v>
      </c>
      <c r="C20254" s="33" t="s">
        <v>563</v>
      </c>
      <c r="D20254" s="33" t="s">
        <v>564</v>
      </c>
      <c r="E20254" s="34">
        <v>41112</v>
      </c>
      <c r="F20254" s="35">
        <v>1.099</v>
      </c>
      <c r="G20254" s="34" t="s">
        <v>364</v>
      </c>
    </row>
    <row r="20255" spans="1:7">
      <c r="A20255" s="32">
        <v>2018</v>
      </c>
      <c r="B20255" s="32">
        <v>55818</v>
      </c>
      <c r="C20255" s="33" t="s">
        <v>563</v>
      </c>
      <c r="D20255" s="33" t="s">
        <v>564</v>
      </c>
      <c r="E20255" s="34">
        <v>43937</v>
      </c>
      <c r="F20255" s="35">
        <v>1.1020000000000001</v>
      </c>
      <c r="G20255" s="34" t="s">
        <v>364</v>
      </c>
    </row>
    <row r="20256" spans="1:7">
      <c r="A20256" s="32">
        <v>2018</v>
      </c>
      <c r="B20256" s="32">
        <v>55818</v>
      </c>
      <c r="C20256" s="33" t="s">
        <v>563</v>
      </c>
      <c r="D20256" s="33" t="s">
        <v>564</v>
      </c>
      <c r="E20256" s="34">
        <v>45434</v>
      </c>
      <c r="F20256" s="35">
        <v>1.115</v>
      </c>
      <c r="G20256" s="34" t="s">
        <v>364</v>
      </c>
    </row>
    <row r="20257" spans="1:7">
      <c r="A20257" s="32">
        <v>2018</v>
      </c>
      <c r="B20257" s="32">
        <v>55818</v>
      </c>
      <c r="C20257" s="33" t="s">
        <v>563</v>
      </c>
      <c r="D20257" s="33" t="s">
        <v>564</v>
      </c>
      <c r="E20257" s="34">
        <v>45501</v>
      </c>
      <c r="F20257" s="35">
        <v>1.0980000000000001</v>
      </c>
      <c r="G20257" s="34" t="s">
        <v>364</v>
      </c>
    </row>
    <row r="20258" spans="1:7">
      <c r="A20258" s="32">
        <v>2018</v>
      </c>
      <c r="B20258" s="32">
        <v>55818</v>
      </c>
      <c r="C20258" s="33" t="s">
        <v>563</v>
      </c>
      <c r="D20258" s="33" t="s">
        <v>564</v>
      </c>
      <c r="E20258" s="34">
        <v>48819</v>
      </c>
      <c r="F20258" s="35">
        <v>1.1020000000000001</v>
      </c>
      <c r="G20258" s="34" t="s">
        <v>364</v>
      </c>
    </row>
    <row r="20259" spans="1:7">
      <c r="A20259" s="32">
        <v>2018</v>
      </c>
      <c r="B20259" s="32">
        <v>55818</v>
      </c>
      <c r="C20259" s="33" t="s">
        <v>563</v>
      </c>
      <c r="D20259" s="33" t="s">
        <v>564</v>
      </c>
      <c r="E20259" s="34">
        <v>50556</v>
      </c>
      <c r="F20259" s="35">
        <v>1.0980000000000001</v>
      </c>
      <c r="G20259" s="34" t="s">
        <v>364</v>
      </c>
    </row>
    <row r="20260" spans="1:7">
      <c r="A20260" s="32">
        <v>2018</v>
      </c>
      <c r="B20260" s="32">
        <v>55818</v>
      </c>
      <c r="C20260" s="33" t="s">
        <v>563</v>
      </c>
      <c r="D20260" s="33" t="s">
        <v>564</v>
      </c>
      <c r="E20260" s="34">
        <v>99339</v>
      </c>
      <c r="F20260" s="35">
        <v>1.099</v>
      </c>
      <c r="G20260" s="34" t="s">
        <v>364</v>
      </c>
    </row>
    <row r="20261" spans="1:7">
      <c r="A20261" s="32">
        <v>2018</v>
      </c>
      <c r="B20261" s="32">
        <v>55818</v>
      </c>
      <c r="C20261" s="33" t="s">
        <v>563</v>
      </c>
      <c r="D20261" s="33" t="s">
        <v>564</v>
      </c>
      <c r="E20261" s="34">
        <v>121342</v>
      </c>
      <c r="F20261" s="35">
        <v>1.1020000000000001</v>
      </c>
      <c r="G20261" s="34" t="s">
        <v>364</v>
      </c>
    </row>
    <row r="20262" spans="1:7">
      <c r="A20262" s="32">
        <v>2018</v>
      </c>
      <c r="B20262" s="32">
        <v>55818</v>
      </c>
      <c r="C20262" s="33" t="s">
        <v>563</v>
      </c>
      <c r="D20262" s="33" t="s">
        <v>564</v>
      </c>
      <c r="E20262" s="34">
        <v>125656</v>
      </c>
      <c r="F20262" s="35">
        <v>1.0980000000000001</v>
      </c>
      <c r="G20262" s="34" t="s">
        <v>364</v>
      </c>
    </row>
    <row r="20263" spans="1:7">
      <c r="A20263" s="32">
        <v>2018</v>
      </c>
      <c r="B20263" s="32">
        <v>55818</v>
      </c>
      <c r="C20263" s="33" t="s">
        <v>563</v>
      </c>
      <c r="D20263" s="33" t="s">
        <v>564</v>
      </c>
      <c r="E20263" s="34">
        <v>17894</v>
      </c>
      <c r="F20263" s="35">
        <v>1.0980000000000001</v>
      </c>
      <c r="G20263" s="34" t="s">
        <v>364</v>
      </c>
    </row>
    <row r="20264" spans="1:7">
      <c r="A20264" s="32">
        <v>2018</v>
      </c>
      <c r="B20264" s="32">
        <v>55818</v>
      </c>
      <c r="C20264" s="33" t="s">
        <v>563</v>
      </c>
      <c r="D20264" s="33" t="s">
        <v>564</v>
      </c>
      <c r="E20264" s="34">
        <v>18286</v>
      </c>
      <c r="F20264" s="35">
        <v>1.115</v>
      </c>
      <c r="G20264" s="34" t="s">
        <v>364</v>
      </c>
    </row>
    <row r="20265" spans="1:7">
      <c r="A20265" s="32">
        <v>2018</v>
      </c>
      <c r="B20265" s="32">
        <v>55818</v>
      </c>
      <c r="C20265" s="33" t="s">
        <v>563</v>
      </c>
      <c r="D20265" s="33" t="s">
        <v>564</v>
      </c>
      <c r="E20265" s="34">
        <v>24668</v>
      </c>
      <c r="F20265" s="35">
        <v>1.099</v>
      </c>
      <c r="G20265" s="34" t="s">
        <v>364</v>
      </c>
    </row>
    <row r="20266" spans="1:7">
      <c r="A20266" s="32">
        <v>2018</v>
      </c>
      <c r="B20266" s="32">
        <v>55818</v>
      </c>
      <c r="C20266" s="33" t="s">
        <v>563</v>
      </c>
      <c r="D20266" s="33" t="s">
        <v>564</v>
      </c>
      <c r="E20266" s="34">
        <v>17363</v>
      </c>
      <c r="F20266" s="35">
        <v>1.1000000000000001</v>
      </c>
      <c r="G20266" s="34" t="s">
        <v>364</v>
      </c>
    </row>
    <row r="20267" spans="1:7">
      <c r="A20267" s="32">
        <v>2018</v>
      </c>
      <c r="B20267" s="32">
        <v>55818</v>
      </c>
      <c r="C20267" s="33" t="s">
        <v>563</v>
      </c>
      <c r="D20267" s="33" t="s">
        <v>564</v>
      </c>
      <c r="E20267" s="34">
        <v>16982</v>
      </c>
      <c r="F20267" s="35">
        <v>1.101</v>
      </c>
      <c r="G20267" s="34" t="s">
        <v>364</v>
      </c>
    </row>
    <row r="20268" spans="1:7">
      <c r="A20268" s="32">
        <v>2018</v>
      </c>
      <c r="B20268" s="32">
        <v>55818</v>
      </c>
      <c r="C20268" s="33" t="s">
        <v>563</v>
      </c>
      <c r="D20268" s="33" t="s">
        <v>564</v>
      </c>
      <c r="E20268" s="34">
        <v>16458</v>
      </c>
      <c r="F20268" s="35">
        <v>1.115</v>
      </c>
      <c r="G20268" s="34" t="s">
        <v>364</v>
      </c>
    </row>
    <row r="20269" spans="1:7">
      <c r="A20269" s="32">
        <v>2018</v>
      </c>
      <c r="B20269" s="32">
        <v>55818</v>
      </c>
      <c r="C20269" s="33" t="s">
        <v>563</v>
      </c>
      <c r="D20269" s="33" t="s">
        <v>564</v>
      </c>
      <c r="E20269" s="34">
        <v>11948</v>
      </c>
      <c r="F20269" s="35">
        <v>1.1040000000000001</v>
      </c>
      <c r="G20269" s="34" t="s">
        <v>364</v>
      </c>
    </row>
    <row r="20270" spans="1:7">
      <c r="A20270" s="32">
        <v>2018</v>
      </c>
      <c r="B20270" s="32">
        <v>55818</v>
      </c>
      <c r="C20270" s="33" t="s">
        <v>563</v>
      </c>
      <c r="D20270" s="33" t="s">
        <v>564</v>
      </c>
      <c r="E20270" s="34">
        <v>10972</v>
      </c>
      <c r="F20270" s="35">
        <v>1.115</v>
      </c>
      <c r="G20270" s="34" t="s">
        <v>364</v>
      </c>
    </row>
    <row r="20271" spans="1:7">
      <c r="A20271" s="32">
        <v>2018</v>
      </c>
      <c r="B20271" s="32">
        <v>55818</v>
      </c>
      <c r="C20271" s="33" t="s">
        <v>563</v>
      </c>
      <c r="D20271" s="33" t="s">
        <v>564</v>
      </c>
      <c r="E20271" s="34">
        <v>4100</v>
      </c>
      <c r="F20271" s="35">
        <v>1.101</v>
      </c>
      <c r="G20271" s="34" t="s">
        <v>364</v>
      </c>
    </row>
    <row r="20272" spans="1:7">
      <c r="A20272" s="32">
        <v>2018</v>
      </c>
      <c r="B20272" s="32">
        <v>55818</v>
      </c>
      <c r="C20272" s="33" t="s">
        <v>563</v>
      </c>
      <c r="D20272" s="33" t="s">
        <v>564</v>
      </c>
      <c r="E20272" s="34">
        <v>4194</v>
      </c>
      <c r="F20272" s="35">
        <v>1.1000000000000001</v>
      </c>
      <c r="G20272" s="34" t="s">
        <v>364</v>
      </c>
    </row>
    <row r="20273" spans="1:7">
      <c r="A20273" s="32">
        <v>2018</v>
      </c>
      <c r="B20273" s="32">
        <v>55818</v>
      </c>
      <c r="C20273" s="33" t="s">
        <v>563</v>
      </c>
      <c r="D20273" s="33" t="s">
        <v>564</v>
      </c>
      <c r="E20273" s="34">
        <v>4321</v>
      </c>
      <c r="F20273" s="35">
        <v>1.0980000000000001</v>
      </c>
      <c r="G20273" s="34" t="s">
        <v>364</v>
      </c>
    </row>
    <row r="20274" spans="1:7">
      <c r="A20274" s="32">
        <v>2018</v>
      </c>
      <c r="B20274" s="32">
        <v>55818</v>
      </c>
      <c r="C20274" s="33" t="s">
        <v>563</v>
      </c>
      <c r="D20274" s="33" t="s">
        <v>564</v>
      </c>
      <c r="E20274" s="34">
        <v>6150</v>
      </c>
      <c r="F20274" s="35">
        <v>1.101</v>
      </c>
      <c r="G20274" s="34" t="s">
        <v>364</v>
      </c>
    </row>
    <row r="20275" spans="1:7">
      <c r="A20275" s="32">
        <v>2018</v>
      </c>
      <c r="B20275" s="32">
        <v>55818</v>
      </c>
      <c r="C20275" s="33" t="s">
        <v>563</v>
      </c>
      <c r="D20275" s="33" t="s">
        <v>564</v>
      </c>
      <c r="E20275" s="34">
        <v>6291</v>
      </c>
      <c r="F20275" s="35">
        <v>1.1000000000000001</v>
      </c>
      <c r="G20275" s="34" t="s">
        <v>364</v>
      </c>
    </row>
    <row r="20276" spans="1:7">
      <c r="A20276" s="32">
        <v>2018</v>
      </c>
      <c r="B20276" s="32">
        <v>55818</v>
      </c>
      <c r="C20276" s="33" t="s">
        <v>563</v>
      </c>
      <c r="D20276" s="33" t="s">
        <v>564</v>
      </c>
      <c r="E20276" s="34">
        <v>6481</v>
      </c>
      <c r="F20276" s="35">
        <v>1.0980000000000001</v>
      </c>
      <c r="G20276" s="34" t="s">
        <v>364</v>
      </c>
    </row>
    <row r="20277" spans="1:7">
      <c r="A20277" s="32">
        <v>2018</v>
      </c>
      <c r="B20277" s="32">
        <v>55818</v>
      </c>
      <c r="C20277" s="33" t="s">
        <v>563</v>
      </c>
      <c r="D20277" s="33" t="s">
        <v>564</v>
      </c>
      <c r="E20277" s="34">
        <v>6833</v>
      </c>
      <c r="F20277" s="35">
        <v>1.101</v>
      </c>
      <c r="G20277" s="34" t="s">
        <v>364</v>
      </c>
    </row>
    <row r="20278" spans="1:7">
      <c r="A20278" s="32">
        <v>2018</v>
      </c>
      <c r="B20278" s="32">
        <v>55818</v>
      </c>
      <c r="C20278" s="33" t="s">
        <v>563</v>
      </c>
      <c r="D20278" s="33" t="s">
        <v>564</v>
      </c>
      <c r="E20278" s="34">
        <v>6989</v>
      </c>
      <c r="F20278" s="35">
        <v>1.1000000000000001</v>
      </c>
      <c r="G20278" s="34" t="s">
        <v>364</v>
      </c>
    </row>
    <row r="20279" spans="1:7">
      <c r="A20279" s="32">
        <v>2018</v>
      </c>
      <c r="B20279" s="32">
        <v>55818</v>
      </c>
      <c r="C20279" s="33" t="s">
        <v>563</v>
      </c>
      <c r="D20279" s="33" t="s">
        <v>564</v>
      </c>
      <c r="E20279" s="34">
        <v>7168</v>
      </c>
      <c r="F20279" s="35">
        <v>1.1040000000000001</v>
      </c>
      <c r="G20279" s="34" t="s">
        <v>364</v>
      </c>
    </row>
    <row r="20280" spans="1:7">
      <c r="A20280" s="32">
        <v>2018</v>
      </c>
      <c r="B20280" s="32">
        <v>55818</v>
      </c>
      <c r="C20280" s="33" t="s">
        <v>563</v>
      </c>
      <c r="D20280" s="33" t="s">
        <v>564</v>
      </c>
      <c r="E20280" s="34">
        <v>7201</v>
      </c>
      <c r="F20280" s="35">
        <v>1.0980000000000001</v>
      </c>
      <c r="G20280" s="34" t="s">
        <v>364</v>
      </c>
    </row>
    <row r="20281" spans="1:7">
      <c r="A20281" s="32">
        <v>2018</v>
      </c>
      <c r="B20281" s="32">
        <v>55818</v>
      </c>
      <c r="C20281" s="33" t="s">
        <v>563</v>
      </c>
      <c r="D20281" s="33" t="s">
        <v>564</v>
      </c>
      <c r="E20281" s="34">
        <v>10754</v>
      </c>
      <c r="F20281" s="35">
        <v>1.1040000000000001</v>
      </c>
      <c r="G20281" s="34" t="s">
        <v>364</v>
      </c>
    </row>
    <row r="20282" spans="1:7">
      <c r="A20282" s="32">
        <v>2018</v>
      </c>
      <c r="B20282" s="32">
        <v>55821</v>
      </c>
      <c r="C20282" s="33" t="s">
        <v>563</v>
      </c>
      <c r="D20282" s="33" t="s">
        <v>564</v>
      </c>
      <c r="E20282" s="34">
        <v>1525017</v>
      </c>
      <c r="F20282" s="35">
        <v>1.02</v>
      </c>
      <c r="G20282" s="34" t="s">
        <v>364</v>
      </c>
    </row>
    <row r="20283" spans="1:7">
      <c r="A20283" s="32">
        <v>2018</v>
      </c>
      <c r="B20283" s="32">
        <v>55835</v>
      </c>
      <c r="C20283" s="33" t="s">
        <v>563</v>
      </c>
      <c r="D20283" s="33" t="s">
        <v>564</v>
      </c>
      <c r="E20283" s="34">
        <v>2005211</v>
      </c>
      <c r="F20283" s="35">
        <v>1.101</v>
      </c>
      <c r="G20283" s="34">
        <v>279.39999999999998</v>
      </c>
    </row>
    <row r="20284" spans="1:7">
      <c r="A20284" s="32">
        <v>2018</v>
      </c>
      <c r="B20284" s="32">
        <v>55841</v>
      </c>
      <c r="C20284" s="33" t="s">
        <v>563</v>
      </c>
      <c r="D20284" s="33" t="s">
        <v>564</v>
      </c>
      <c r="E20284" s="34">
        <v>2342267</v>
      </c>
      <c r="F20284" s="35">
        <v>1.042</v>
      </c>
      <c r="G20284" s="34">
        <v>278.3</v>
      </c>
    </row>
    <row r="20285" spans="1:7">
      <c r="A20285" s="32">
        <v>2018</v>
      </c>
      <c r="B20285" s="32">
        <v>55853</v>
      </c>
      <c r="C20285" s="33" t="s">
        <v>563</v>
      </c>
      <c r="D20285" s="33" t="s">
        <v>564</v>
      </c>
      <c r="E20285" s="34">
        <v>938636</v>
      </c>
      <c r="F20285" s="35">
        <v>1.038</v>
      </c>
      <c r="G20285" s="34" t="s">
        <v>364</v>
      </c>
    </row>
    <row r="20286" spans="1:7">
      <c r="A20286" s="32">
        <v>2018</v>
      </c>
      <c r="B20286" s="32">
        <v>55856</v>
      </c>
      <c r="C20286" s="33" t="s">
        <v>353</v>
      </c>
      <c r="D20286" s="33" t="s">
        <v>354</v>
      </c>
      <c r="E20286" s="34">
        <v>555309</v>
      </c>
      <c r="F20286" s="35">
        <v>16.95</v>
      </c>
      <c r="G20286" s="34" t="s">
        <v>364</v>
      </c>
    </row>
    <row r="20287" spans="1:7">
      <c r="A20287" s="32">
        <v>2018</v>
      </c>
      <c r="B20287" s="32">
        <v>55856</v>
      </c>
      <c r="C20287" s="33" t="s">
        <v>563</v>
      </c>
      <c r="D20287" s="33" t="s">
        <v>564</v>
      </c>
      <c r="E20287" s="34">
        <v>22380</v>
      </c>
      <c r="F20287" s="35">
        <v>1.02</v>
      </c>
      <c r="G20287" s="34" t="s">
        <v>364</v>
      </c>
    </row>
    <row r="20288" spans="1:7">
      <c r="A20288" s="32">
        <v>2018</v>
      </c>
      <c r="B20288" s="32">
        <v>55927</v>
      </c>
      <c r="C20288" s="33" t="s">
        <v>563</v>
      </c>
      <c r="D20288" s="33" t="s">
        <v>564</v>
      </c>
      <c r="E20288" s="34">
        <v>19541</v>
      </c>
      <c r="F20288" s="35">
        <v>1.0229999999999999</v>
      </c>
      <c r="G20288" s="34">
        <v>319</v>
      </c>
    </row>
    <row r="20289" spans="1:7">
      <c r="A20289" s="32">
        <v>2018</v>
      </c>
      <c r="B20289" s="32">
        <v>55927</v>
      </c>
      <c r="C20289" s="33" t="s">
        <v>563</v>
      </c>
      <c r="D20289" s="33" t="s">
        <v>564</v>
      </c>
      <c r="E20289" s="34">
        <v>14656</v>
      </c>
      <c r="F20289" s="35">
        <v>1.0229999999999999</v>
      </c>
      <c r="G20289" s="34">
        <v>309.7</v>
      </c>
    </row>
    <row r="20290" spans="1:7">
      <c r="A20290" s="32">
        <v>2018</v>
      </c>
      <c r="B20290" s="32">
        <v>55927</v>
      </c>
      <c r="C20290" s="33" t="s">
        <v>563</v>
      </c>
      <c r="D20290" s="33" t="s">
        <v>564</v>
      </c>
      <c r="E20290" s="34">
        <v>14656</v>
      </c>
      <c r="F20290" s="35">
        <v>1.0229999999999999</v>
      </c>
      <c r="G20290" s="34">
        <v>318.7</v>
      </c>
    </row>
    <row r="20291" spans="1:7">
      <c r="A20291" s="32">
        <v>2018</v>
      </c>
      <c r="B20291" s="32">
        <v>55927</v>
      </c>
      <c r="C20291" s="33" t="s">
        <v>563</v>
      </c>
      <c r="D20291" s="33" t="s">
        <v>564</v>
      </c>
      <c r="E20291" s="34">
        <v>4885</v>
      </c>
      <c r="F20291" s="35">
        <v>1.0229999999999999</v>
      </c>
      <c r="G20291" s="34">
        <v>314.3</v>
      </c>
    </row>
    <row r="20292" spans="1:7">
      <c r="A20292" s="32">
        <v>2018</v>
      </c>
      <c r="B20292" s="32">
        <v>55927</v>
      </c>
      <c r="C20292" s="33" t="s">
        <v>563</v>
      </c>
      <c r="D20292" s="33" t="s">
        <v>564</v>
      </c>
      <c r="E20292" s="34">
        <v>9771</v>
      </c>
      <c r="F20292" s="35">
        <v>1.0229999999999999</v>
      </c>
      <c r="G20292" s="34">
        <v>322</v>
      </c>
    </row>
    <row r="20293" spans="1:7">
      <c r="A20293" s="32">
        <v>2018</v>
      </c>
      <c r="B20293" s="32">
        <v>55927</v>
      </c>
      <c r="C20293" s="33" t="s">
        <v>563</v>
      </c>
      <c r="D20293" s="33" t="s">
        <v>564</v>
      </c>
      <c r="E20293" s="34">
        <v>3380673</v>
      </c>
      <c r="F20293" s="35">
        <v>1.0229999999999999</v>
      </c>
      <c r="G20293" s="34">
        <v>313.8</v>
      </c>
    </row>
    <row r="20294" spans="1:7">
      <c r="A20294" s="32">
        <v>2018</v>
      </c>
      <c r="B20294" s="32">
        <v>55933</v>
      </c>
      <c r="C20294" s="33" t="s">
        <v>563</v>
      </c>
      <c r="D20294" s="33" t="s">
        <v>564</v>
      </c>
      <c r="E20294" s="34">
        <v>27617</v>
      </c>
      <c r="F20294" s="35">
        <v>1.044</v>
      </c>
      <c r="G20294" s="34" t="s">
        <v>364</v>
      </c>
    </row>
    <row r="20295" spans="1:7">
      <c r="A20295" s="32">
        <v>2018</v>
      </c>
      <c r="B20295" s="32">
        <v>55933</v>
      </c>
      <c r="C20295" s="33" t="s">
        <v>563</v>
      </c>
      <c r="D20295" s="33" t="s">
        <v>564</v>
      </c>
      <c r="E20295" s="34">
        <v>1071207</v>
      </c>
      <c r="F20295" s="35">
        <v>1.044</v>
      </c>
      <c r="G20295" s="34" t="s">
        <v>364</v>
      </c>
    </row>
    <row r="20296" spans="1:7">
      <c r="A20296" s="32">
        <v>2018</v>
      </c>
      <c r="B20296" s="32">
        <v>55938</v>
      </c>
      <c r="C20296" s="33" t="s">
        <v>563</v>
      </c>
      <c r="D20296" s="33" t="s">
        <v>564</v>
      </c>
      <c r="E20296" s="34">
        <v>1152</v>
      </c>
      <c r="F20296" s="35">
        <v>1.0609999999999999</v>
      </c>
      <c r="G20296" s="34" t="s">
        <v>364</v>
      </c>
    </row>
    <row r="20297" spans="1:7">
      <c r="A20297" s="32">
        <v>2018</v>
      </c>
      <c r="B20297" s="32">
        <v>55938</v>
      </c>
      <c r="C20297" s="33" t="s">
        <v>563</v>
      </c>
      <c r="D20297" s="33" t="s">
        <v>564</v>
      </c>
      <c r="E20297" s="34">
        <v>1286</v>
      </c>
      <c r="F20297" s="35">
        <v>1.0609999999999999</v>
      </c>
      <c r="G20297" s="34" t="s">
        <v>364</v>
      </c>
    </row>
    <row r="20298" spans="1:7">
      <c r="A20298" s="32">
        <v>2018</v>
      </c>
      <c r="B20298" s="32">
        <v>55938</v>
      </c>
      <c r="C20298" s="33" t="s">
        <v>563</v>
      </c>
      <c r="D20298" s="33" t="s">
        <v>564</v>
      </c>
      <c r="E20298" s="34">
        <v>2179</v>
      </c>
      <c r="F20298" s="35">
        <v>1.0609999999999999</v>
      </c>
      <c r="G20298" s="34" t="s">
        <v>364</v>
      </c>
    </row>
    <row r="20299" spans="1:7">
      <c r="A20299" s="32">
        <v>2018</v>
      </c>
      <c r="B20299" s="32">
        <v>55938</v>
      </c>
      <c r="C20299" s="33" t="s">
        <v>563</v>
      </c>
      <c r="D20299" s="33" t="s">
        <v>564</v>
      </c>
      <c r="E20299" s="34">
        <v>4148</v>
      </c>
      <c r="F20299" s="35">
        <v>1.0609999999999999</v>
      </c>
      <c r="G20299" s="34" t="s">
        <v>364</v>
      </c>
    </row>
    <row r="20300" spans="1:7">
      <c r="A20300" s="32">
        <v>2018</v>
      </c>
      <c r="B20300" s="32">
        <v>55938</v>
      </c>
      <c r="C20300" s="33" t="s">
        <v>563</v>
      </c>
      <c r="D20300" s="33" t="s">
        <v>564</v>
      </c>
      <c r="E20300" s="34">
        <v>25182</v>
      </c>
      <c r="F20300" s="35">
        <v>1.0609999999999999</v>
      </c>
      <c r="G20300" s="34" t="s">
        <v>364</v>
      </c>
    </row>
    <row r="20301" spans="1:7">
      <c r="A20301" s="32">
        <v>2018</v>
      </c>
      <c r="B20301" s="32">
        <v>55938</v>
      </c>
      <c r="C20301" s="33" t="s">
        <v>563</v>
      </c>
      <c r="D20301" s="33" t="s">
        <v>564</v>
      </c>
      <c r="E20301" s="34">
        <v>42004</v>
      </c>
      <c r="F20301" s="35">
        <v>1.0609999999999999</v>
      </c>
      <c r="G20301" s="34" t="s">
        <v>364</v>
      </c>
    </row>
    <row r="20302" spans="1:7">
      <c r="A20302" s="32">
        <v>2018</v>
      </c>
      <c r="B20302" s="32">
        <v>55938</v>
      </c>
      <c r="C20302" s="33" t="s">
        <v>563</v>
      </c>
      <c r="D20302" s="33" t="s">
        <v>564</v>
      </c>
      <c r="E20302" s="34">
        <v>260426</v>
      </c>
      <c r="F20302" s="35">
        <v>1.0609999999999999</v>
      </c>
      <c r="G20302" s="34" t="s">
        <v>364</v>
      </c>
    </row>
    <row r="20303" spans="1:7">
      <c r="A20303" s="32">
        <v>2018</v>
      </c>
      <c r="B20303" s="32">
        <v>55939</v>
      </c>
      <c r="C20303" s="33" t="s">
        <v>563</v>
      </c>
      <c r="D20303" s="33" t="s">
        <v>564</v>
      </c>
      <c r="E20303" s="34">
        <v>5597851</v>
      </c>
      <c r="F20303" s="35">
        <v>1.077</v>
      </c>
      <c r="G20303" s="34">
        <v>303.3</v>
      </c>
    </row>
    <row r="20304" spans="1:7">
      <c r="A20304" s="32">
        <v>2018</v>
      </c>
      <c r="B20304" s="32">
        <v>55965</v>
      </c>
      <c r="C20304" s="33" t="s">
        <v>563</v>
      </c>
      <c r="D20304" s="33" t="s">
        <v>564</v>
      </c>
      <c r="E20304" s="34">
        <v>5287962</v>
      </c>
      <c r="F20304" s="35">
        <v>1.022</v>
      </c>
      <c r="G20304" s="34" t="s">
        <v>364</v>
      </c>
    </row>
    <row r="20305" spans="1:7">
      <c r="A20305" s="32">
        <v>2018</v>
      </c>
      <c r="B20305" s="32">
        <v>55970</v>
      </c>
      <c r="C20305" s="33" t="s">
        <v>563</v>
      </c>
      <c r="D20305" s="33" t="s">
        <v>564</v>
      </c>
      <c r="E20305" s="34">
        <v>244037</v>
      </c>
      <c r="F20305" s="35">
        <v>1</v>
      </c>
      <c r="G20305" s="34">
        <v>297.2</v>
      </c>
    </row>
    <row r="20306" spans="1:7">
      <c r="A20306" s="32">
        <v>2018</v>
      </c>
      <c r="B20306" s="32">
        <v>55970</v>
      </c>
      <c r="C20306" s="33" t="s">
        <v>563</v>
      </c>
      <c r="D20306" s="33" t="s">
        <v>564</v>
      </c>
      <c r="E20306" s="34">
        <v>293432</v>
      </c>
      <c r="F20306" s="35">
        <v>1</v>
      </c>
      <c r="G20306" s="34">
        <v>147.69999999999999</v>
      </c>
    </row>
    <row r="20307" spans="1:7">
      <c r="A20307" s="32">
        <v>2018</v>
      </c>
      <c r="B20307" s="32">
        <v>55970</v>
      </c>
      <c r="C20307" s="33" t="s">
        <v>563</v>
      </c>
      <c r="D20307" s="33" t="s">
        <v>564</v>
      </c>
      <c r="E20307" s="34">
        <v>321212</v>
      </c>
      <c r="F20307" s="35">
        <v>1</v>
      </c>
      <c r="G20307" s="34">
        <v>377.2</v>
      </c>
    </row>
    <row r="20308" spans="1:7">
      <c r="A20308" s="32">
        <v>2018</v>
      </c>
      <c r="B20308" s="32">
        <v>55970</v>
      </c>
      <c r="C20308" s="33" t="s">
        <v>563</v>
      </c>
      <c r="D20308" s="33" t="s">
        <v>564</v>
      </c>
      <c r="E20308" s="34">
        <v>150619</v>
      </c>
      <c r="F20308" s="35">
        <v>1</v>
      </c>
      <c r="G20308" s="34">
        <v>462.2</v>
      </c>
    </row>
    <row r="20309" spans="1:7">
      <c r="A20309" s="32">
        <v>2018</v>
      </c>
      <c r="B20309" s="32">
        <v>55970</v>
      </c>
      <c r="C20309" s="33" t="s">
        <v>563</v>
      </c>
      <c r="D20309" s="33" t="s">
        <v>564</v>
      </c>
      <c r="E20309" s="34">
        <v>248003</v>
      </c>
      <c r="F20309" s="35">
        <v>1</v>
      </c>
      <c r="G20309" s="34">
        <v>347.2</v>
      </c>
    </row>
    <row r="20310" spans="1:7">
      <c r="A20310" s="32">
        <v>2018</v>
      </c>
      <c r="B20310" s="32">
        <v>55970</v>
      </c>
      <c r="C20310" s="33" t="s">
        <v>563</v>
      </c>
      <c r="D20310" s="33" t="s">
        <v>564</v>
      </c>
      <c r="E20310" s="34">
        <v>298195</v>
      </c>
      <c r="F20310" s="35">
        <v>1</v>
      </c>
      <c r="G20310" s="34">
        <v>339.9</v>
      </c>
    </row>
    <row r="20311" spans="1:7">
      <c r="A20311" s="32">
        <v>2018</v>
      </c>
      <c r="B20311" s="32">
        <v>55970</v>
      </c>
      <c r="C20311" s="33" t="s">
        <v>563</v>
      </c>
      <c r="D20311" s="33" t="s">
        <v>564</v>
      </c>
      <c r="E20311" s="34">
        <v>633485</v>
      </c>
      <c r="F20311" s="35">
        <v>1</v>
      </c>
      <c r="G20311" s="34">
        <v>280.10000000000002</v>
      </c>
    </row>
    <row r="20312" spans="1:7">
      <c r="A20312" s="32">
        <v>2018</v>
      </c>
      <c r="B20312" s="32">
        <v>55970</v>
      </c>
      <c r="C20312" s="33" t="s">
        <v>563</v>
      </c>
      <c r="D20312" s="33" t="s">
        <v>564</v>
      </c>
      <c r="E20312" s="34">
        <v>128441</v>
      </c>
      <c r="F20312" s="35">
        <v>1</v>
      </c>
      <c r="G20312" s="34">
        <v>218.7</v>
      </c>
    </row>
    <row r="20313" spans="1:7">
      <c r="A20313" s="32">
        <v>2018</v>
      </c>
      <c r="B20313" s="32">
        <v>55970</v>
      </c>
      <c r="C20313" s="33" t="s">
        <v>563</v>
      </c>
      <c r="D20313" s="33" t="s">
        <v>564</v>
      </c>
      <c r="E20313" s="34">
        <v>91590</v>
      </c>
      <c r="F20313" s="35">
        <v>1</v>
      </c>
      <c r="G20313" s="34">
        <v>345.2</v>
      </c>
    </row>
    <row r="20314" spans="1:7">
      <c r="A20314" s="32">
        <v>2018</v>
      </c>
      <c r="B20314" s="32">
        <v>55970</v>
      </c>
      <c r="C20314" s="33" t="s">
        <v>563</v>
      </c>
      <c r="D20314" s="33" t="s">
        <v>564</v>
      </c>
      <c r="E20314" s="34">
        <v>38473</v>
      </c>
      <c r="F20314" s="35">
        <v>1</v>
      </c>
      <c r="G20314" s="34">
        <v>392.2</v>
      </c>
    </row>
    <row r="20315" spans="1:7">
      <c r="A20315" s="32">
        <v>2018</v>
      </c>
      <c r="B20315" s="32">
        <v>55970</v>
      </c>
      <c r="C20315" s="33" t="s">
        <v>563</v>
      </c>
      <c r="D20315" s="33" t="s">
        <v>564</v>
      </c>
      <c r="E20315" s="34">
        <v>32968</v>
      </c>
      <c r="F20315" s="35">
        <v>1</v>
      </c>
      <c r="G20315" s="34">
        <v>397.2</v>
      </c>
    </row>
    <row r="20316" spans="1:7">
      <c r="A20316" s="32">
        <v>2018</v>
      </c>
      <c r="B20316" s="32">
        <v>55970</v>
      </c>
      <c r="C20316" s="33" t="s">
        <v>563</v>
      </c>
      <c r="D20316" s="33" t="s">
        <v>564</v>
      </c>
      <c r="E20316" s="34">
        <v>28115</v>
      </c>
      <c r="F20316" s="35">
        <v>1</v>
      </c>
      <c r="G20316" s="34">
        <v>399.2</v>
      </c>
    </row>
    <row r="20317" spans="1:7">
      <c r="A20317" s="32">
        <v>2018</v>
      </c>
      <c r="B20317" s="32">
        <v>55970</v>
      </c>
      <c r="C20317" s="33" t="s">
        <v>563</v>
      </c>
      <c r="D20317" s="33" t="s">
        <v>564</v>
      </c>
      <c r="E20317" s="34">
        <v>23675</v>
      </c>
      <c r="F20317" s="35">
        <v>1</v>
      </c>
      <c r="G20317" s="34">
        <v>399.2</v>
      </c>
    </row>
    <row r="20318" spans="1:7">
      <c r="A20318" s="32">
        <v>2018</v>
      </c>
      <c r="B20318" s="32">
        <v>55970</v>
      </c>
      <c r="C20318" s="33" t="s">
        <v>563</v>
      </c>
      <c r="D20318" s="33" t="s">
        <v>564</v>
      </c>
      <c r="E20318" s="34">
        <v>16514</v>
      </c>
      <c r="F20318" s="35">
        <v>1</v>
      </c>
      <c r="G20318" s="34">
        <v>337.2</v>
      </c>
    </row>
    <row r="20319" spans="1:7">
      <c r="A20319" s="32">
        <v>2018</v>
      </c>
      <c r="B20319" s="32">
        <v>55970</v>
      </c>
      <c r="C20319" s="33" t="s">
        <v>563</v>
      </c>
      <c r="D20319" s="33" t="s">
        <v>564</v>
      </c>
      <c r="E20319" s="34">
        <v>14797</v>
      </c>
      <c r="F20319" s="35">
        <v>1</v>
      </c>
      <c r="G20319" s="34">
        <v>393.2</v>
      </c>
    </row>
    <row r="20320" spans="1:7">
      <c r="A20320" s="32">
        <v>2018</v>
      </c>
      <c r="B20320" s="32">
        <v>55970</v>
      </c>
      <c r="C20320" s="33" t="s">
        <v>563</v>
      </c>
      <c r="D20320" s="33" t="s">
        <v>564</v>
      </c>
      <c r="E20320" s="34">
        <v>12301</v>
      </c>
      <c r="F20320" s="35">
        <v>1</v>
      </c>
      <c r="G20320" s="34">
        <v>356.9</v>
      </c>
    </row>
    <row r="20321" spans="1:7">
      <c r="A20321" s="32">
        <v>2018</v>
      </c>
      <c r="B20321" s="32">
        <v>55970</v>
      </c>
      <c r="C20321" s="33" t="s">
        <v>563</v>
      </c>
      <c r="D20321" s="33" t="s">
        <v>564</v>
      </c>
      <c r="E20321" s="34">
        <v>6748</v>
      </c>
      <c r="F20321" s="35">
        <v>1</v>
      </c>
      <c r="G20321" s="34">
        <v>366.9</v>
      </c>
    </row>
    <row r="20322" spans="1:7">
      <c r="A20322" s="32">
        <v>2018</v>
      </c>
      <c r="B20322" s="32">
        <v>55970</v>
      </c>
      <c r="C20322" s="33" t="s">
        <v>563</v>
      </c>
      <c r="D20322" s="33" t="s">
        <v>564</v>
      </c>
      <c r="E20322" s="34">
        <v>5919</v>
      </c>
      <c r="F20322" s="35">
        <v>1</v>
      </c>
      <c r="G20322" s="34">
        <v>414.2</v>
      </c>
    </row>
    <row r="20323" spans="1:7">
      <c r="A20323" s="32">
        <v>2018</v>
      </c>
      <c r="B20323" s="32">
        <v>55970</v>
      </c>
      <c r="C20323" s="33" t="s">
        <v>563</v>
      </c>
      <c r="D20323" s="33" t="s">
        <v>564</v>
      </c>
      <c r="E20323" s="34">
        <v>3782</v>
      </c>
      <c r="F20323" s="35">
        <v>1</v>
      </c>
      <c r="G20323" s="34">
        <v>349.9</v>
      </c>
    </row>
    <row r="20324" spans="1:7">
      <c r="A20324" s="32">
        <v>2018</v>
      </c>
      <c r="B20324" s="32">
        <v>55970</v>
      </c>
      <c r="C20324" s="33" t="s">
        <v>563</v>
      </c>
      <c r="D20324" s="33" t="s">
        <v>564</v>
      </c>
      <c r="E20324" s="34">
        <v>3551</v>
      </c>
      <c r="F20324" s="35">
        <v>1</v>
      </c>
      <c r="G20324" s="34">
        <v>360.9</v>
      </c>
    </row>
    <row r="20325" spans="1:7">
      <c r="A20325" s="32">
        <v>2018</v>
      </c>
      <c r="B20325" s="32">
        <v>55970</v>
      </c>
      <c r="C20325" s="33" t="s">
        <v>563</v>
      </c>
      <c r="D20325" s="33" t="s">
        <v>564</v>
      </c>
      <c r="E20325" s="34">
        <v>3255</v>
      </c>
      <c r="F20325" s="35">
        <v>1</v>
      </c>
      <c r="G20325" s="34">
        <v>395.2</v>
      </c>
    </row>
    <row r="20326" spans="1:7">
      <c r="A20326" s="32">
        <v>2018</v>
      </c>
      <c r="B20326" s="32">
        <v>55970</v>
      </c>
      <c r="C20326" s="33" t="s">
        <v>563</v>
      </c>
      <c r="D20326" s="33" t="s">
        <v>564</v>
      </c>
      <c r="E20326" s="34">
        <v>2959</v>
      </c>
      <c r="F20326" s="35">
        <v>1</v>
      </c>
      <c r="G20326" s="34">
        <v>391.2</v>
      </c>
    </row>
    <row r="20327" spans="1:7">
      <c r="A20327" s="32">
        <v>2018</v>
      </c>
      <c r="B20327" s="32">
        <v>55970</v>
      </c>
      <c r="C20327" s="33" t="s">
        <v>563</v>
      </c>
      <c r="D20327" s="33" t="s">
        <v>564</v>
      </c>
      <c r="E20327" s="34">
        <v>2368</v>
      </c>
      <c r="F20327" s="35">
        <v>1</v>
      </c>
      <c r="G20327" s="34">
        <v>407.2</v>
      </c>
    </row>
    <row r="20328" spans="1:7">
      <c r="A20328" s="32">
        <v>2018</v>
      </c>
      <c r="B20328" s="32">
        <v>55970</v>
      </c>
      <c r="C20328" s="33" t="s">
        <v>563</v>
      </c>
      <c r="D20328" s="33" t="s">
        <v>564</v>
      </c>
      <c r="E20328" s="34">
        <v>1581</v>
      </c>
      <c r="F20328" s="35">
        <v>1</v>
      </c>
      <c r="G20328" s="34">
        <v>352.9</v>
      </c>
    </row>
    <row r="20329" spans="1:7">
      <c r="A20329" s="32">
        <v>2018</v>
      </c>
      <c r="B20329" s="32">
        <v>55970</v>
      </c>
      <c r="C20329" s="33" t="s">
        <v>563</v>
      </c>
      <c r="D20329" s="33" t="s">
        <v>564</v>
      </c>
      <c r="E20329" s="34">
        <v>1124</v>
      </c>
      <c r="F20329" s="35">
        <v>1</v>
      </c>
      <c r="G20329" s="34">
        <v>359.9</v>
      </c>
    </row>
    <row r="20330" spans="1:7">
      <c r="A20330" s="32">
        <v>2018</v>
      </c>
      <c r="B20330" s="32">
        <v>55970</v>
      </c>
      <c r="C20330" s="33" t="s">
        <v>563</v>
      </c>
      <c r="D20330" s="33" t="s">
        <v>564</v>
      </c>
      <c r="E20330" s="34">
        <v>888</v>
      </c>
      <c r="F20330" s="35">
        <v>1</v>
      </c>
      <c r="G20330" s="34">
        <v>347.2</v>
      </c>
    </row>
    <row r="20331" spans="1:7">
      <c r="A20331" s="32">
        <v>2018</v>
      </c>
      <c r="B20331" s="32">
        <v>55970</v>
      </c>
      <c r="C20331" s="33" t="s">
        <v>563</v>
      </c>
      <c r="D20331" s="33" t="s">
        <v>564</v>
      </c>
      <c r="E20331" s="34">
        <v>888</v>
      </c>
      <c r="F20331" s="35">
        <v>1</v>
      </c>
      <c r="G20331" s="34">
        <v>355.2</v>
      </c>
    </row>
    <row r="20332" spans="1:7">
      <c r="A20332" s="32">
        <v>2018</v>
      </c>
      <c r="B20332" s="32">
        <v>55970</v>
      </c>
      <c r="C20332" s="33" t="s">
        <v>563</v>
      </c>
      <c r="D20332" s="33" t="s">
        <v>564</v>
      </c>
      <c r="E20332" s="34">
        <v>592</v>
      </c>
      <c r="F20332" s="35">
        <v>1</v>
      </c>
      <c r="G20332" s="34">
        <v>406.2</v>
      </c>
    </row>
    <row r="20333" spans="1:7">
      <c r="A20333" s="32">
        <v>2018</v>
      </c>
      <c r="B20333" s="32">
        <v>55972</v>
      </c>
      <c r="C20333" s="33" t="s">
        <v>563</v>
      </c>
      <c r="D20333" s="33" t="s">
        <v>564</v>
      </c>
      <c r="E20333" s="34">
        <v>230377</v>
      </c>
      <c r="F20333" s="35">
        <v>1.05</v>
      </c>
      <c r="G20333" s="34">
        <v>349.5</v>
      </c>
    </row>
    <row r="20334" spans="1:7">
      <c r="A20334" s="32">
        <v>2018</v>
      </c>
      <c r="B20334" s="32">
        <v>55976</v>
      </c>
      <c r="C20334" s="33" t="s">
        <v>563</v>
      </c>
      <c r="D20334" s="33" t="s">
        <v>564</v>
      </c>
      <c r="E20334" s="34">
        <v>3854450</v>
      </c>
      <c r="F20334" s="35">
        <v>1.04</v>
      </c>
      <c r="G20334" s="34" t="s">
        <v>364</v>
      </c>
    </row>
    <row r="20335" spans="1:7">
      <c r="A20335" s="32">
        <v>2018</v>
      </c>
      <c r="B20335" s="32">
        <v>55985</v>
      </c>
      <c r="C20335" s="33" t="s">
        <v>563</v>
      </c>
      <c r="D20335" s="33" t="s">
        <v>564</v>
      </c>
      <c r="E20335" s="34">
        <v>1335649</v>
      </c>
      <c r="F20335" s="35">
        <v>1.0369999999999999</v>
      </c>
      <c r="G20335" s="34">
        <v>477.5</v>
      </c>
    </row>
    <row r="20336" spans="1:7">
      <c r="A20336" s="32">
        <v>2018</v>
      </c>
      <c r="B20336" s="32">
        <v>56031</v>
      </c>
      <c r="C20336" s="33" t="s">
        <v>563</v>
      </c>
      <c r="D20336" s="33" t="s">
        <v>564</v>
      </c>
      <c r="E20336" s="34">
        <v>2605475</v>
      </c>
      <c r="F20336" s="35">
        <v>1.03</v>
      </c>
      <c r="G20336" s="34">
        <v>276.7</v>
      </c>
    </row>
    <row r="20337" spans="1:7">
      <c r="A20337" s="32">
        <v>2018</v>
      </c>
      <c r="B20337" s="32">
        <v>56046</v>
      </c>
      <c r="C20337" s="33" t="s">
        <v>563</v>
      </c>
      <c r="D20337" s="33" t="s">
        <v>564</v>
      </c>
      <c r="E20337" s="34">
        <v>990410</v>
      </c>
      <c r="F20337" s="35">
        <v>1.034</v>
      </c>
      <c r="G20337" s="34">
        <v>773.8</v>
      </c>
    </row>
    <row r="20338" spans="1:7">
      <c r="A20338" s="32">
        <v>2018</v>
      </c>
      <c r="B20338" s="32">
        <v>56047</v>
      </c>
      <c r="C20338" s="33" t="s">
        <v>563</v>
      </c>
      <c r="D20338" s="33" t="s">
        <v>564</v>
      </c>
      <c r="E20338" s="34">
        <v>2918107</v>
      </c>
      <c r="F20338" s="35">
        <v>1.026</v>
      </c>
      <c r="G20338" s="34" t="s">
        <v>364</v>
      </c>
    </row>
    <row r="20339" spans="1:7">
      <c r="A20339" s="32">
        <v>2018</v>
      </c>
      <c r="B20339" s="32">
        <v>56068</v>
      </c>
      <c r="C20339" s="33" t="s">
        <v>363</v>
      </c>
      <c r="D20339" s="33" t="s">
        <v>354</v>
      </c>
      <c r="E20339" s="34">
        <v>110115</v>
      </c>
      <c r="F20339" s="35">
        <v>17.940000000000001</v>
      </c>
      <c r="G20339" s="34">
        <v>203.2</v>
      </c>
    </row>
    <row r="20340" spans="1:7">
      <c r="A20340" s="32">
        <v>2018</v>
      </c>
      <c r="B20340" s="32">
        <v>56068</v>
      </c>
      <c r="C20340" s="33" t="s">
        <v>363</v>
      </c>
      <c r="D20340" s="33" t="s">
        <v>354</v>
      </c>
      <c r="E20340" s="34">
        <v>22789</v>
      </c>
      <c r="F20340" s="35">
        <v>16.82</v>
      </c>
      <c r="G20340" s="34">
        <v>207.6</v>
      </c>
    </row>
    <row r="20341" spans="1:7">
      <c r="A20341" s="32">
        <v>2018</v>
      </c>
      <c r="B20341" s="32">
        <v>56068</v>
      </c>
      <c r="C20341" s="33" t="s">
        <v>363</v>
      </c>
      <c r="D20341" s="33" t="s">
        <v>354</v>
      </c>
      <c r="E20341" s="34">
        <v>11394</v>
      </c>
      <c r="F20341" s="35">
        <v>16.899999999999999</v>
      </c>
      <c r="G20341" s="34">
        <v>206.7</v>
      </c>
    </row>
    <row r="20342" spans="1:7">
      <c r="A20342" s="32">
        <v>2018</v>
      </c>
      <c r="B20342" s="32">
        <v>56068</v>
      </c>
      <c r="C20342" s="33" t="s">
        <v>363</v>
      </c>
      <c r="D20342" s="33" t="s">
        <v>354</v>
      </c>
      <c r="E20342" s="34">
        <v>154124</v>
      </c>
      <c r="F20342" s="35">
        <v>17.5</v>
      </c>
      <c r="G20342" s="34">
        <v>210.4</v>
      </c>
    </row>
    <row r="20343" spans="1:7">
      <c r="A20343" s="32">
        <v>2018</v>
      </c>
      <c r="B20343" s="32">
        <v>56068</v>
      </c>
      <c r="C20343" s="33" t="s">
        <v>363</v>
      </c>
      <c r="D20343" s="33" t="s">
        <v>354</v>
      </c>
      <c r="E20343" s="34">
        <v>97430</v>
      </c>
      <c r="F20343" s="35">
        <v>17.88</v>
      </c>
      <c r="G20343" s="34">
        <v>204.6</v>
      </c>
    </row>
    <row r="20344" spans="1:7">
      <c r="A20344" s="32">
        <v>2018</v>
      </c>
      <c r="B20344" s="32">
        <v>56068</v>
      </c>
      <c r="C20344" s="33" t="s">
        <v>363</v>
      </c>
      <c r="D20344" s="33" t="s">
        <v>354</v>
      </c>
      <c r="E20344" s="34">
        <v>22175</v>
      </c>
      <c r="F20344" s="35">
        <v>17.57</v>
      </c>
      <c r="G20344" s="34">
        <v>207</v>
      </c>
    </row>
    <row r="20345" spans="1:7">
      <c r="A20345" s="32">
        <v>2018</v>
      </c>
      <c r="B20345" s="32">
        <v>56068</v>
      </c>
      <c r="C20345" s="33" t="s">
        <v>353</v>
      </c>
      <c r="D20345" s="33" t="s">
        <v>354</v>
      </c>
      <c r="E20345" s="34">
        <v>15652</v>
      </c>
      <c r="F20345" s="35">
        <v>25.9</v>
      </c>
      <c r="G20345" s="34">
        <v>258.60000000000002</v>
      </c>
    </row>
    <row r="20346" spans="1:7">
      <c r="A20346" s="32">
        <v>2018</v>
      </c>
      <c r="B20346" s="32">
        <v>56068</v>
      </c>
      <c r="C20346" s="33" t="s">
        <v>563</v>
      </c>
      <c r="D20346" s="33" t="s">
        <v>564</v>
      </c>
      <c r="E20346" s="34">
        <v>19050</v>
      </c>
      <c r="F20346" s="35">
        <v>1.056</v>
      </c>
      <c r="G20346" s="34">
        <v>850</v>
      </c>
    </row>
    <row r="20347" spans="1:7">
      <c r="A20347" s="32">
        <v>2018</v>
      </c>
      <c r="B20347" s="32">
        <v>56078</v>
      </c>
      <c r="C20347" s="33" t="s">
        <v>563</v>
      </c>
      <c r="D20347" s="33" t="s">
        <v>564</v>
      </c>
      <c r="E20347" s="34">
        <v>1120281</v>
      </c>
      <c r="F20347" s="35">
        <v>1.0429999999999999</v>
      </c>
      <c r="G20347" s="34">
        <v>424.9</v>
      </c>
    </row>
    <row r="20348" spans="1:7">
      <c r="A20348" s="32">
        <v>2018</v>
      </c>
      <c r="B20348" s="32">
        <v>56102</v>
      </c>
      <c r="C20348" s="33" t="s">
        <v>563</v>
      </c>
      <c r="D20348" s="33" t="s">
        <v>564</v>
      </c>
      <c r="E20348" s="34">
        <v>2047439</v>
      </c>
      <c r="F20348" s="35">
        <v>1.0329999999999999</v>
      </c>
      <c r="G20348" s="34">
        <v>257.7</v>
      </c>
    </row>
    <row r="20349" spans="1:7">
      <c r="A20349" s="32">
        <v>2018</v>
      </c>
      <c r="B20349" s="32">
        <v>56104</v>
      </c>
      <c r="C20349" s="33" t="s">
        <v>565</v>
      </c>
      <c r="D20349" s="33" t="s">
        <v>566</v>
      </c>
      <c r="E20349" s="34">
        <v>174</v>
      </c>
      <c r="F20349" s="35">
        <v>5.8170000000000002</v>
      </c>
      <c r="G20349" s="34" t="s">
        <v>364</v>
      </c>
    </row>
    <row r="20350" spans="1:7">
      <c r="A20350" s="32">
        <v>2018</v>
      </c>
      <c r="B20350" s="32">
        <v>56104</v>
      </c>
      <c r="C20350" s="33" t="s">
        <v>563</v>
      </c>
      <c r="D20350" s="33" t="s">
        <v>564</v>
      </c>
      <c r="E20350" s="34">
        <v>662718</v>
      </c>
      <c r="F20350" s="35">
        <v>1.0620000000000001</v>
      </c>
      <c r="G20350" s="34" t="s">
        <v>364</v>
      </c>
    </row>
    <row r="20351" spans="1:7">
      <c r="A20351" s="32">
        <v>2018</v>
      </c>
      <c r="B20351" s="32">
        <v>56150</v>
      </c>
      <c r="C20351" s="33" t="s">
        <v>563</v>
      </c>
      <c r="D20351" s="33" t="s">
        <v>564</v>
      </c>
      <c r="E20351" s="34">
        <v>5940092</v>
      </c>
      <c r="F20351" s="35">
        <v>1.03</v>
      </c>
      <c r="G20351" s="34">
        <v>310.5</v>
      </c>
    </row>
    <row r="20352" spans="1:7">
      <c r="A20352" s="32">
        <v>2018</v>
      </c>
      <c r="B20352" s="32">
        <v>56151</v>
      </c>
      <c r="C20352" s="33" t="s">
        <v>563</v>
      </c>
      <c r="D20352" s="33" t="s">
        <v>564</v>
      </c>
      <c r="E20352" s="34">
        <v>4061</v>
      </c>
      <c r="F20352" s="35">
        <v>1</v>
      </c>
      <c r="G20352" s="34">
        <v>184.5</v>
      </c>
    </row>
    <row r="20353" spans="1:7">
      <c r="A20353" s="32">
        <v>2018</v>
      </c>
      <c r="B20353" s="32">
        <v>56151</v>
      </c>
      <c r="C20353" s="33" t="s">
        <v>563</v>
      </c>
      <c r="D20353" s="33" t="s">
        <v>564</v>
      </c>
      <c r="E20353" s="34">
        <v>53520</v>
      </c>
      <c r="F20353" s="35">
        <v>1</v>
      </c>
      <c r="G20353" s="34">
        <v>416.5</v>
      </c>
    </row>
    <row r="20354" spans="1:7">
      <c r="A20354" s="32">
        <v>2018</v>
      </c>
      <c r="B20354" s="32">
        <v>56152</v>
      </c>
      <c r="C20354" s="33" t="s">
        <v>563</v>
      </c>
      <c r="D20354" s="33" t="s">
        <v>564</v>
      </c>
      <c r="E20354" s="34">
        <v>10677760</v>
      </c>
      <c r="F20354" s="35">
        <v>1.03</v>
      </c>
      <c r="G20354" s="34" t="s">
        <v>364</v>
      </c>
    </row>
    <row r="20355" spans="1:7">
      <c r="A20355" s="32">
        <v>2018</v>
      </c>
      <c r="B20355" s="32">
        <v>56163</v>
      </c>
      <c r="C20355" s="33" t="s">
        <v>563</v>
      </c>
      <c r="D20355" s="33" t="s">
        <v>564</v>
      </c>
      <c r="E20355" s="34">
        <v>41028</v>
      </c>
      <c r="F20355" s="35">
        <v>1.044</v>
      </c>
      <c r="G20355" s="34" t="s">
        <v>364</v>
      </c>
    </row>
    <row r="20356" spans="1:7">
      <c r="A20356" s="32">
        <v>2018</v>
      </c>
      <c r="B20356" s="32">
        <v>56164</v>
      </c>
      <c r="C20356" s="33" t="s">
        <v>563</v>
      </c>
      <c r="D20356" s="33" t="s">
        <v>564</v>
      </c>
      <c r="E20356" s="34">
        <v>192401</v>
      </c>
      <c r="F20356" s="35">
        <v>1.0820000000000001</v>
      </c>
      <c r="G20356" s="34">
        <v>300.89999999999998</v>
      </c>
    </row>
    <row r="20357" spans="1:7">
      <c r="A20357" s="32">
        <v>2018</v>
      </c>
      <c r="B20357" s="32">
        <v>56164</v>
      </c>
      <c r="C20357" s="33" t="s">
        <v>563</v>
      </c>
      <c r="D20357" s="33" t="s">
        <v>564</v>
      </c>
      <c r="E20357" s="34">
        <v>447056</v>
      </c>
      <c r="F20357" s="35">
        <v>1.0820000000000001</v>
      </c>
      <c r="G20357" s="34">
        <v>267</v>
      </c>
    </row>
    <row r="20358" spans="1:7">
      <c r="A20358" s="32">
        <v>2018</v>
      </c>
      <c r="B20358" s="32">
        <v>56166</v>
      </c>
      <c r="C20358" s="33" t="s">
        <v>563</v>
      </c>
      <c r="D20358" s="33" t="s">
        <v>564</v>
      </c>
      <c r="E20358" s="34">
        <v>553650</v>
      </c>
      <c r="F20358" s="35">
        <v>1</v>
      </c>
      <c r="G20358" s="34">
        <v>246.7</v>
      </c>
    </row>
    <row r="20359" spans="1:7">
      <c r="A20359" s="32">
        <v>2018</v>
      </c>
      <c r="B20359" s="32">
        <v>56196</v>
      </c>
      <c r="C20359" s="33" t="s">
        <v>563</v>
      </c>
      <c r="D20359" s="33" t="s">
        <v>564</v>
      </c>
      <c r="E20359" s="34">
        <v>306155</v>
      </c>
      <c r="F20359" s="35">
        <v>1.0269999999999999</v>
      </c>
      <c r="G20359" s="34">
        <v>270.8</v>
      </c>
    </row>
    <row r="20360" spans="1:7">
      <c r="A20360" s="32">
        <v>2018</v>
      </c>
      <c r="B20360" s="32">
        <v>56196</v>
      </c>
      <c r="C20360" s="33" t="s">
        <v>563</v>
      </c>
      <c r="D20360" s="33" t="s">
        <v>564</v>
      </c>
      <c r="E20360" s="34">
        <v>255463</v>
      </c>
      <c r="F20360" s="35">
        <v>1.0269999999999999</v>
      </c>
      <c r="G20360" s="34">
        <v>280.89999999999998</v>
      </c>
    </row>
    <row r="20361" spans="1:7">
      <c r="A20361" s="32">
        <v>2018</v>
      </c>
      <c r="B20361" s="32">
        <v>56196</v>
      </c>
      <c r="C20361" s="33" t="s">
        <v>563</v>
      </c>
      <c r="D20361" s="33" t="s">
        <v>564</v>
      </c>
      <c r="E20361" s="34">
        <v>247603</v>
      </c>
      <c r="F20361" s="35">
        <v>1.0269999999999999</v>
      </c>
      <c r="G20361" s="34">
        <v>300.60000000000002</v>
      </c>
    </row>
    <row r="20362" spans="1:7">
      <c r="A20362" s="32">
        <v>2018</v>
      </c>
      <c r="B20362" s="32">
        <v>56196</v>
      </c>
      <c r="C20362" s="33" t="s">
        <v>563</v>
      </c>
      <c r="D20362" s="33" t="s">
        <v>564</v>
      </c>
      <c r="E20362" s="34">
        <v>150686</v>
      </c>
      <c r="F20362" s="35">
        <v>1.0269999999999999</v>
      </c>
      <c r="G20362" s="34">
        <v>290.10000000000002</v>
      </c>
    </row>
    <row r="20363" spans="1:7">
      <c r="A20363" s="32">
        <v>2018</v>
      </c>
      <c r="B20363" s="32">
        <v>56196</v>
      </c>
      <c r="C20363" s="33" t="s">
        <v>563</v>
      </c>
      <c r="D20363" s="33" t="s">
        <v>564</v>
      </c>
      <c r="E20363" s="34">
        <v>149166</v>
      </c>
      <c r="F20363" s="35">
        <v>1.0269999999999999</v>
      </c>
      <c r="G20363" s="34">
        <v>275.7</v>
      </c>
    </row>
    <row r="20364" spans="1:7">
      <c r="A20364" s="32">
        <v>2018</v>
      </c>
      <c r="B20364" s="32">
        <v>56196</v>
      </c>
      <c r="C20364" s="33" t="s">
        <v>563</v>
      </c>
      <c r="D20364" s="33" t="s">
        <v>564</v>
      </c>
      <c r="E20364" s="34">
        <v>110215</v>
      </c>
      <c r="F20364" s="35">
        <v>1.0269999999999999</v>
      </c>
      <c r="G20364" s="34">
        <v>258.39999999999998</v>
      </c>
    </row>
    <row r="20365" spans="1:7">
      <c r="A20365" s="32">
        <v>2018</v>
      </c>
      <c r="B20365" s="32">
        <v>56196</v>
      </c>
      <c r="C20365" s="33" t="s">
        <v>563</v>
      </c>
      <c r="D20365" s="33" t="s">
        <v>564</v>
      </c>
      <c r="E20365" s="34">
        <v>30961</v>
      </c>
      <c r="F20365" s="35">
        <v>1.0269999999999999</v>
      </c>
      <c r="G20365" s="34">
        <v>261.3</v>
      </c>
    </row>
    <row r="20366" spans="1:7">
      <c r="A20366" s="32">
        <v>2018</v>
      </c>
      <c r="B20366" s="32">
        <v>56196</v>
      </c>
      <c r="C20366" s="33" t="s">
        <v>563</v>
      </c>
      <c r="D20366" s="33" t="s">
        <v>564</v>
      </c>
      <c r="E20366" s="34">
        <v>18994</v>
      </c>
      <c r="F20366" s="35">
        <v>1.0269999999999999</v>
      </c>
      <c r="G20366" s="34">
        <v>290.39999999999998</v>
      </c>
    </row>
    <row r="20367" spans="1:7">
      <c r="A20367" s="32">
        <v>2018</v>
      </c>
      <c r="B20367" s="32">
        <v>56196</v>
      </c>
      <c r="C20367" s="33" t="s">
        <v>563</v>
      </c>
      <c r="D20367" s="33" t="s">
        <v>564</v>
      </c>
      <c r="E20367" s="34">
        <v>14124</v>
      </c>
      <c r="F20367" s="35">
        <v>1.0269999999999999</v>
      </c>
      <c r="G20367" s="34">
        <v>249.1</v>
      </c>
    </row>
    <row r="20368" spans="1:7">
      <c r="A20368" s="32">
        <v>2018</v>
      </c>
      <c r="B20368" s="32">
        <v>56196</v>
      </c>
      <c r="C20368" s="33" t="s">
        <v>563</v>
      </c>
      <c r="D20368" s="33" t="s">
        <v>564</v>
      </c>
      <c r="E20368" s="34">
        <v>10422</v>
      </c>
      <c r="F20368" s="35">
        <v>1.0269999999999999</v>
      </c>
      <c r="G20368" s="34">
        <v>292</v>
      </c>
    </row>
    <row r="20369" spans="1:7">
      <c r="A20369" s="32">
        <v>2018</v>
      </c>
      <c r="B20369" s="32">
        <v>56196</v>
      </c>
      <c r="C20369" s="33" t="s">
        <v>563</v>
      </c>
      <c r="D20369" s="33" t="s">
        <v>564</v>
      </c>
      <c r="E20369" s="34">
        <v>8436</v>
      </c>
      <c r="F20369" s="35">
        <v>1.0269999999999999</v>
      </c>
      <c r="G20369" s="34">
        <v>310.60000000000002</v>
      </c>
    </row>
    <row r="20370" spans="1:7">
      <c r="A20370" s="32">
        <v>2018</v>
      </c>
      <c r="B20370" s="32">
        <v>56196</v>
      </c>
      <c r="C20370" s="33" t="s">
        <v>563</v>
      </c>
      <c r="D20370" s="33" t="s">
        <v>564</v>
      </c>
      <c r="E20370" s="34">
        <v>931181</v>
      </c>
      <c r="F20370" s="35">
        <v>1.0269999999999999</v>
      </c>
      <c r="G20370" s="34">
        <v>300.8</v>
      </c>
    </row>
    <row r="20371" spans="1:7">
      <c r="A20371" s="32">
        <v>2018</v>
      </c>
      <c r="B20371" s="32">
        <v>56196</v>
      </c>
      <c r="C20371" s="33" t="s">
        <v>563</v>
      </c>
      <c r="D20371" s="33" t="s">
        <v>564</v>
      </c>
      <c r="E20371" s="34">
        <v>1948</v>
      </c>
      <c r="F20371" s="35">
        <v>1.0269999999999999</v>
      </c>
      <c r="G20371" s="34">
        <v>270.60000000000002</v>
      </c>
    </row>
    <row r="20372" spans="1:7">
      <c r="A20372" s="32">
        <v>2018</v>
      </c>
      <c r="B20372" s="32">
        <v>56224</v>
      </c>
      <c r="C20372" s="33" t="s">
        <v>363</v>
      </c>
      <c r="D20372" s="33" t="s">
        <v>354</v>
      </c>
      <c r="E20372" s="34">
        <v>76835</v>
      </c>
      <c r="F20372" s="35">
        <v>17.684000000000001</v>
      </c>
      <c r="G20372" s="34" t="s">
        <v>364</v>
      </c>
    </row>
    <row r="20373" spans="1:7">
      <c r="A20373" s="32">
        <v>2018</v>
      </c>
      <c r="B20373" s="32">
        <v>56224</v>
      </c>
      <c r="C20373" s="33" t="s">
        <v>565</v>
      </c>
      <c r="D20373" s="33" t="s">
        <v>566</v>
      </c>
      <c r="E20373" s="34">
        <v>489</v>
      </c>
      <c r="F20373" s="35">
        <v>5.66</v>
      </c>
      <c r="G20373" s="34" t="s">
        <v>364</v>
      </c>
    </row>
    <row r="20374" spans="1:7">
      <c r="A20374" s="32">
        <v>2018</v>
      </c>
      <c r="B20374" s="32">
        <v>56227</v>
      </c>
      <c r="C20374" s="33" t="s">
        <v>563</v>
      </c>
      <c r="D20374" s="33" t="s">
        <v>564</v>
      </c>
      <c r="E20374" s="34">
        <v>147107</v>
      </c>
      <c r="F20374" s="35">
        <v>1.097</v>
      </c>
      <c r="G20374" s="34">
        <v>126.8</v>
      </c>
    </row>
    <row r="20375" spans="1:7">
      <c r="A20375" s="32">
        <v>2018</v>
      </c>
      <c r="B20375" s="32">
        <v>56227</v>
      </c>
      <c r="C20375" s="33" t="s">
        <v>563</v>
      </c>
      <c r="D20375" s="33" t="s">
        <v>564</v>
      </c>
      <c r="E20375" s="34">
        <v>1655184</v>
      </c>
      <c r="F20375" s="35">
        <v>1.097</v>
      </c>
      <c r="G20375" s="34">
        <v>180.4</v>
      </c>
    </row>
    <row r="20376" spans="1:7">
      <c r="A20376" s="32">
        <v>2018</v>
      </c>
      <c r="B20376" s="32">
        <v>56234</v>
      </c>
      <c r="C20376" s="33" t="s">
        <v>563</v>
      </c>
      <c r="D20376" s="33" t="s">
        <v>564</v>
      </c>
      <c r="E20376" s="34">
        <v>158355</v>
      </c>
      <c r="F20376" s="35">
        <v>1.0269999999999999</v>
      </c>
      <c r="G20376" s="34" t="s">
        <v>364</v>
      </c>
    </row>
    <row r="20377" spans="1:7">
      <c r="A20377" s="32">
        <v>2018</v>
      </c>
      <c r="B20377" s="32">
        <v>56234</v>
      </c>
      <c r="C20377" s="33" t="s">
        <v>563</v>
      </c>
      <c r="D20377" s="33" t="s">
        <v>564</v>
      </c>
      <c r="E20377" s="34">
        <v>1420993</v>
      </c>
      <c r="F20377" s="35">
        <v>1.0269999999999999</v>
      </c>
      <c r="G20377" s="34" t="s">
        <v>364</v>
      </c>
    </row>
    <row r="20378" spans="1:7">
      <c r="A20378" s="32">
        <v>2018</v>
      </c>
      <c r="B20378" s="32">
        <v>56237</v>
      </c>
      <c r="C20378" s="33" t="s">
        <v>563</v>
      </c>
      <c r="D20378" s="33" t="s">
        <v>564</v>
      </c>
      <c r="E20378" s="34">
        <v>4009145</v>
      </c>
      <c r="F20378" s="35">
        <v>1.038</v>
      </c>
      <c r="G20378" s="34">
        <v>257.10000000000002</v>
      </c>
    </row>
    <row r="20379" spans="1:7">
      <c r="A20379" s="32">
        <v>2018</v>
      </c>
      <c r="B20379" s="32">
        <v>56241</v>
      </c>
      <c r="C20379" s="33" t="s">
        <v>563</v>
      </c>
      <c r="D20379" s="33" t="s">
        <v>564</v>
      </c>
      <c r="E20379" s="34">
        <v>221888</v>
      </c>
      <c r="F20379" s="35">
        <v>1.1120000000000001</v>
      </c>
      <c r="G20379" s="34" t="s">
        <v>364</v>
      </c>
    </row>
    <row r="20380" spans="1:7">
      <c r="A20380" s="32">
        <v>2018</v>
      </c>
      <c r="B20380" s="32">
        <v>56249</v>
      </c>
      <c r="C20380" s="33" t="s">
        <v>565</v>
      </c>
      <c r="D20380" s="33" t="s">
        <v>566</v>
      </c>
      <c r="E20380" s="34">
        <v>1113</v>
      </c>
      <c r="F20380" s="35">
        <v>5.8</v>
      </c>
      <c r="G20380" s="34">
        <v>1860.2</v>
      </c>
    </row>
    <row r="20381" spans="1:7">
      <c r="A20381" s="32">
        <v>2018</v>
      </c>
      <c r="B20381" s="32">
        <v>56249</v>
      </c>
      <c r="C20381" s="33" t="s">
        <v>563</v>
      </c>
      <c r="D20381" s="33" t="s">
        <v>564</v>
      </c>
      <c r="E20381" s="34">
        <v>393873</v>
      </c>
      <c r="F20381" s="35">
        <v>1.028</v>
      </c>
      <c r="G20381" s="34">
        <v>446.3</v>
      </c>
    </row>
    <row r="20382" spans="1:7">
      <c r="A20382" s="32">
        <v>2018</v>
      </c>
      <c r="B20382" s="32">
        <v>56259</v>
      </c>
      <c r="C20382" s="33" t="s">
        <v>563</v>
      </c>
      <c r="D20382" s="33" t="s">
        <v>564</v>
      </c>
      <c r="E20382" s="34">
        <v>2054920</v>
      </c>
      <c r="F20382" s="35">
        <v>1.03</v>
      </c>
      <c r="G20382" s="34" t="s">
        <v>364</v>
      </c>
    </row>
    <row r="20383" spans="1:7">
      <c r="A20383" s="32">
        <v>2018</v>
      </c>
      <c r="B20383" s="32">
        <v>56292</v>
      </c>
      <c r="C20383" s="33" t="s">
        <v>565</v>
      </c>
      <c r="D20383" s="33" t="s">
        <v>566</v>
      </c>
      <c r="E20383" s="34">
        <v>584</v>
      </c>
      <c r="F20383" s="35">
        <v>5.8</v>
      </c>
      <c r="G20383" s="34">
        <v>1600</v>
      </c>
    </row>
    <row r="20384" spans="1:7">
      <c r="A20384" s="32">
        <v>2018</v>
      </c>
      <c r="B20384" s="32">
        <v>56292</v>
      </c>
      <c r="C20384" s="33" t="s">
        <v>563</v>
      </c>
      <c r="D20384" s="33" t="s">
        <v>564</v>
      </c>
      <c r="E20384" s="34">
        <v>164069</v>
      </c>
      <c r="F20384" s="35">
        <v>1.028</v>
      </c>
      <c r="G20384" s="34">
        <v>546.79999999999995</v>
      </c>
    </row>
    <row r="20385" spans="1:7">
      <c r="A20385" s="32">
        <v>2018</v>
      </c>
      <c r="B20385" s="32">
        <v>56319</v>
      </c>
      <c r="C20385" s="33" t="s">
        <v>363</v>
      </c>
      <c r="D20385" s="33" t="s">
        <v>354</v>
      </c>
      <c r="E20385" s="34">
        <v>49622</v>
      </c>
      <c r="F20385" s="35">
        <v>16.11</v>
      </c>
      <c r="G20385" s="34">
        <v>80.099999999999994</v>
      </c>
    </row>
    <row r="20386" spans="1:7">
      <c r="A20386" s="32">
        <v>2018</v>
      </c>
      <c r="B20386" s="32">
        <v>56319</v>
      </c>
      <c r="C20386" s="33" t="s">
        <v>563</v>
      </c>
      <c r="D20386" s="33" t="s">
        <v>564</v>
      </c>
      <c r="E20386" s="34">
        <v>333</v>
      </c>
      <c r="F20386" s="35">
        <v>1.06</v>
      </c>
      <c r="G20386" s="34">
        <v>501.2</v>
      </c>
    </row>
    <row r="20387" spans="1:7">
      <c r="A20387" s="32">
        <v>2018</v>
      </c>
      <c r="B20387" s="32">
        <v>56326</v>
      </c>
      <c r="C20387" s="33" t="s">
        <v>563</v>
      </c>
      <c r="D20387" s="33" t="s">
        <v>564</v>
      </c>
      <c r="E20387" s="34">
        <v>1105156</v>
      </c>
      <c r="F20387" s="35">
        <v>1.0349999999999999</v>
      </c>
      <c r="G20387" s="34">
        <v>194</v>
      </c>
    </row>
    <row r="20388" spans="1:7">
      <c r="A20388" s="32">
        <v>2018</v>
      </c>
      <c r="B20388" s="32">
        <v>56328</v>
      </c>
      <c r="C20388" s="33" t="s">
        <v>563</v>
      </c>
      <c r="D20388" s="33" t="s">
        <v>564</v>
      </c>
      <c r="E20388" s="34">
        <v>2755</v>
      </c>
      <c r="F20388" s="35">
        <v>1.03</v>
      </c>
      <c r="G20388" s="34">
        <v>2434.4</v>
      </c>
    </row>
    <row r="20389" spans="1:7">
      <c r="A20389" s="32">
        <v>2018</v>
      </c>
      <c r="B20389" s="32">
        <v>56328</v>
      </c>
      <c r="C20389" s="33" t="s">
        <v>563</v>
      </c>
      <c r="D20389" s="33" t="s">
        <v>564</v>
      </c>
      <c r="E20389" s="34">
        <v>2980</v>
      </c>
      <c r="F20389" s="35">
        <v>1.05</v>
      </c>
      <c r="G20389" s="34">
        <v>2013.9</v>
      </c>
    </row>
    <row r="20390" spans="1:7">
      <c r="A20390" s="32">
        <v>2018</v>
      </c>
      <c r="B20390" s="32">
        <v>56328</v>
      </c>
      <c r="C20390" s="33" t="s">
        <v>563</v>
      </c>
      <c r="D20390" s="33" t="s">
        <v>564</v>
      </c>
      <c r="E20390" s="34">
        <v>17776</v>
      </c>
      <c r="F20390" s="35">
        <v>1.05</v>
      </c>
      <c r="G20390" s="34">
        <v>1847.8</v>
      </c>
    </row>
    <row r="20391" spans="1:7">
      <c r="A20391" s="32">
        <v>2018</v>
      </c>
      <c r="B20391" s="32">
        <v>56328</v>
      </c>
      <c r="C20391" s="33" t="s">
        <v>563</v>
      </c>
      <c r="D20391" s="33" t="s">
        <v>564</v>
      </c>
      <c r="E20391" s="34">
        <v>534</v>
      </c>
      <c r="F20391" s="35">
        <v>1.04</v>
      </c>
      <c r="G20391" s="34">
        <v>2931.8</v>
      </c>
    </row>
    <row r="20392" spans="1:7">
      <c r="A20392" s="32">
        <v>2018</v>
      </c>
      <c r="B20392" s="32">
        <v>56328</v>
      </c>
      <c r="C20392" s="33" t="s">
        <v>563</v>
      </c>
      <c r="D20392" s="33" t="s">
        <v>564</v>
      </c>
      <c r="E20392" s="34">
        <v>1119</v>
      </c>
      <c r="F20392" s="35">
        <v>1.05</v>
      </c>
      <c r="G20392" s="34">
        <v>2915.8</v>
      </c>
    </row>
    <row r="20393" spans="1:7">
      <c r="A20393" s="32">
        <v>2018</v>
      </c>
      <c r="B20393" s="32">
        <v>56328</v>
      </c>
      <c r="C20393" s="33" t="s">
        <v>563</v>
      </c>
      <c r="D20393" s="33" t="s">
        <v>564</v>
      </c>
      <c r="E20393" s="34">
        <v>1839</v>
      </c>
      <c r="F20393" s="35">
        <v>1.05</v>
      </c>
      <c r="G20393" s="34">
        <v>1915.7</v>
      </c>
    </row>
    <row r="20394" spans="1:7">
      <c r="A20394" s="32">
        <v>2018</v>
      </c>
      <c r="B20394" s="32">
        <v>56328</v>
      </c>
      <c r="C20394" s="33" t="s">
        <v>563</v>
      </c>
      <c r="D20394" s="33" t="s">
        <v>564</v>
      </c>
      <c r="E20394" s="34">
        <v>3058</v>
      </c>
      <c r="F20394" s="35">
        <v>1.05</v>
      </c>
      <c r="G20394" s="34">
        <v>2171.9</v>
      </c>
    </row>
    <row r="20395" spans="1:7">
      <c r="A20395" s="32">
        <v>2018</v>
      </c>
      <c r="B20395" s="32">
        <v>56328</v>
      </c>
      <c r="C20395" s="33" t="s">
        <v>563</v>
      </c>
      <c r="D20395" s="33" t="s">
        <v>564</v>
      </c>
      <c r="E20395" s="34">
        <v>5298</v>
      </c>
      <c r="F20395" s="35">
        <v>1.04</v>
      </c>
      <c r="G20395" s="34">
        <v>966.1</v>
      </c>
    </row>
    <row r="20396" spans="1:7">
      <c r="A20396" s="32">
        <v>2018</v>
      </c>
      <c r="B20396" s="32">
        <v>56328</v>
      </c>
      <c r="C20396" s="33" t="s">
        <v>563</v>
      </c>
      <c r="D20396" s="33" t="s">
        <v>564</v>
      </c>
      <c r="E20396" s="34">
        <v>5408</v>
      </c>
      <c r="F20396" s="35">
        <v>1.03</v>
      </c>
      <c r="G20396" s="34">
        <v>1643.6</v>
      </c>
    </row>
    <row r="20397" spans="1:7">
      <c r="A20397" s="32">
        <v>2018</v>
      </c>
      <c r="B20397" s="32">
        <v>56328</v>
      </c>
      <c r="C20397" s="33" t="s">
        <v>563</v>
      </c>
      <c r="D20397" s="33" t="s">
        <v>564</v>
      </c>
      <c r="E20397" s="34">
        <v>8857</v>
      </c>
      <c r="F20397" s="35">
        <v>0.92</v>
      </c>
      <c r="G20397" s="34">
        <v>2046.9</v>
      </c>
    </row>
    <row r="20398" spans="1:7">
      <c r="A20398" s="32">
        <v>2018</v>
      </c>
      <c r="B20398" s="32">
        <v>56328</v>
      </c>
      <c r="C20398" s="33" t="s">
        <v>563</v>
      </c>
      <c r="D20398" s="33" t="s">
        <v>564</v>
      </c>
      <c r="E20398" s="34">
        <v>11018</v>
      </c>
      <c r="F20398" s="35">
        <v>1.04</v>
      </c>
      <c r="G20398" s="34">
        <v>2049.6</v>
      </c>
    </row>
    <row r="20399" spans="1:7">
      <c r="A20399" s="32">
        <v>2018</v>
      </c>
      <c r="B20399" s="32">
        <v>56328</v>
      </c>
      <c r="C20399" s="33" t="s">
        <v>563</v>
      </c>
      <c r="D20399" s="33" t="s">
        <v>564</v>
      </c>
      <c r="E20399" s="34">
        <v>12563</v>
      </c>
      <c r="F20399" s="35">
        <v>0.94</v>
      </c>
      <c r="G20399" s="34">
        <v>1070.5</v>
      </c>
    </row>
    <row r="20400" spans="1:7">
      <c r="A20400" s="32">
        <v>2018</v>
      </c>
      <c r="B20400" s="32">
        <v>56349</v>
      </c>
      <c r="C20400" s="33" t="s">
        <v>563</v>
      </c>
      <c r="D20400" s="33" t="s">
        <v>564</v>
      </c>
      <c r="E20400" s="34">
        <v>1663316</v>
      </c>
      <c r="F20400" s="35">
        <v>1.0549999999999999</v>
      </c>
      <c r="G20400" s="34" t="s">
        <v>364</v>
      </c>
    </row>
    <row r="20401" spans="1:7">
      <c r="A20401" s="32">
        <v>2018</v>
      </c>
      <c r="B20401" s="32">
        <v>56350</v>
      </c>
      <c r="C20401" s="33" t="s">
        <v>563</v>
      </c>
      <c r="D20401" s="33" t="s">
        <v>564</v>
      </c>
      <c r="E20401" s="34">
        <v>2299831</v>
      </c>
      <c r="F20401" s="35">
        <v>1.0109999999999999</v>
      </c>
      <c r="G20401" s="34" t="s">
        <v>364</v>
      </c>
    </row>
    <row r="20402" spans="1:7">
      <c r="A20402" s="32">
        <v>2018</v>
      </c>
      <c r="B20402" s="32">
        <v>56400</v>
      </c>
      <c r="C20402" s="33" t="s">
        <v>563</v>
      </c>
      <c r="D20402" s="33" t="s">
        <v>564</v>
      </c>
      <c r="E20402" s="34">
        <v>1184769</v>
      </c>
      <c r="F20402" s="35">
        <v>1.022</v>
      </c>
      <c r="G20402" s="34">
        <v>354</v>
      </c>
    </row>
    <row r="20403" spans="1:7">
      <c r="A20403" s="32">
        <v>2018</v>
      </c>
      <c r="B20403" s="32">
        <v>56407</v>
      </c>
      <c r="C20403" s="33" t="s">
        <v>563</v>
      </c>
      <c r="D20403" s="33" t="s">
        <v>564</v>
      </c>
      <c r="E20403" s="34">
        <v>14223618</v>
      </c>
      <c r="F20403" s="35">
        <v>1.022</v>
      </c>
      <c r="G20403" s="34">
        <v>414.7</v>
      </c>
    </row>
    <row r="20404" spans="1:7">
      <c r="A20404" s="32">
        <v>2018</v>
      </c>
      <c r="B20404" s="32">
        <v>56445</v>
      </c>
      <c r="C20404" s="33" t="s">
        <v>563</v>
      </c>
      <c r="D20404" s="33" t="s">
        <v>564</v>
      </c>
      <c r="E20404" s="34">
        <v>461575</v>
      </c>
      <c r="F20404" s="35">
        <v>1.131</v>
      </c>
      <c r="G20404" s="34" t="s">
        <v>364</v>
      </c>
    </row>
    <row r="20405" spans="1:7">
      <c r="A20405" s="32">
        <v>2018</v>
      </c>
      <c r="B20405" s="32">
        <v>56456</v>
      </c>
      <c r="C20405" s="33" t="s">
        <v>363</v>
      </c>
      <c r="D20405" s="33" t="s">
        <v>354</v>
      </c>
      <c r="E20405" s="34">
        <v>198772</v>
      </c>
      <c r="F20405" s="35">
        <v>17.82</v>
      </c>
      <c r="G20405" s="34" t="s">
        <v>364</v>
      </c>
    </row>
    <row r="20406" spans="1:7">
      <c r="A20406" s="32">
        <v>2018</v>
      </c>
      <c r="B20406" s="32">
        <v>56458</v>
      </c>
      <c r="C20406" s="33" t="s">
        <v>563</v>
      </c>
      <c r="D20406" s="33" t="s">
        <v>564</v>
      </c>
      <c r="E20406" s="34">
        <v>2918255</v>
      </c>
      <c r="F20406" s="35">
        <v>1.0309999999999999</v>
      </c>
      <c r="G20406" s="34" t="s">
        <v>364</v>
      </c>
    </row>
    <row r="20407" spans="1:7">
      <c r="A20407" s="32">
        <v>2018</v>
      </c>
      <c r="B20407" s="32">
        <v>56467</v>
      </c>
      <c r="C20407" s="33" t="s">
        <v>563</v>
      </c>
      <c r="D20407" s="33" t="s">
        <v>564</v>
      </c>
      <c r="E20407" s="34">
        <v>1296442</v>
      </c>
      <c r="F20407" s="35">
        <v>1.0429999999999999</v>
      </c>
      <c r="G20407" s="34" t="s">
        <v>364</v>
      </c>
    </row>
    <row r="20408" spans="1:7">
      <c r="A20408" s="32">
        <v>2018</v>
      </c>
      <c r="B20408" s="32">
        <v>56476</v>
      </c>
      <c r="C20408" s="33" t="s">
        <v>563</v>
      </c>
      <c r="D20408" s="33" t="s">
        <v>564</v>
      </c>
      <c r="E20408" s="34">
        <v>2334625</v>
      </c>
      <c r="F20408" s="35">
        <v>1.0449999999999999</v>
      </c>
      <c r="G20408" s="34">
        <v>438</v>
      </c>
    </row>
    <row r="20409" spans="1:7">
      <c r="A20409" s="32">
        <v>2018</v>
      </c>
      <c r="B20409" s="32">
        <v>56502</v>
      </c>
      <c r="C20409" s="33" t="s">
        <v>563</v>
      </c>
      <c r="D20409" s="33" t="s">
        <v>564</v>
      </c>
      <c r="E20409" s="34">
        <v>614773</v>
      </c>
      <c r="F20409" s="35">
        <v>1.054</v>
      </c>
      <c r="G20409" s="34">
        <v>337.3</v>
      </c>
    </row>
    <row r="20410" spans="1:7">
      <c r="A20410" s="32">
        <v>2018</v>
      </c>
      <c r="B20410" s="32">
        <v>56505</v>
      </c>
      <c r="C20410" s="33" t="s">
        <v>563</v>
      </c>
      <c r="D20410" s="33" t="s">
        <v>564</v>
      </c>
      <c r="E20410" s="34">
        <v>64699</v>
      </c>
      <c r="F20410" s="35">
        <v>1.05</v>
      </c>
      <c r="G20410" s="34">
        <v>310.5</v>
      </c>
    </row>
    <row r="20411" spans="1:7">
      <c r="A20411" s="32">
        <v>2018</v>
      </c>
      <c r="B20411" s="32">
        <v>56532</v>
      </c>
      <c r="C20411" s="33" t="s">
        <v>563</v>
      </c>
      <c r="D20411" s="33" t="s">
        <v>564</v>
      </c>
      <c r="E20411" s="34">
        <v>2531861</v>
      </c>
      <c r="F20411" s="35">
        <v>1.04</v>
      </c>
      <c r="G20411" s="34">
        <v>438</v>
      </c>
    </row>
    <row r="20412" spans="1:7">
      <c r="A20412" s="32">
        <v>2018</v>
      </c>
      <c r="B20412" s="32">
        <v>56564</v>
      </c>
      <c r="C20412" s="33" t="s">
        <v>363</v>
      </c>
      <c r="D20412" s="33" t="s">
        <v>354</v>
      </c>
      <c r="E20412" s="34">
        <v>81909</v>
      </c>
      <c r="F20412" s="35">
        <v>17.14</v>
      </c>
      <c r="G20412" s="34">
        <v>197.6</v>
      </c>
    </row>
    <row r="20413" spans="1:7">
      <c r="A20413" s="32">
        <v>2018</v>
      </c>
      <c r="B20413" s="32">
        <v>56564</v>
      </c>
      <c r="C20413" s="33" t="s">
        <v>363</v>
      </c>
      <c r="D20413" s="33" t="s">
        <v>354</v>
      </c>
      <c r="E20413" s="34">
        <v>16553</v>
      </c>
      <c r="F20413" s="35">
        <v>17.100000000000001</v>
      </c>
      <c r="G20413" s="34">
        <v>202.8</v>
      </c>
    </row>
    <row r="20414" spans="1:7">
      <c r="A20414" s="32">
        <v>2018</v>
      </c>
      <c r="B20414" s="32">
        <v>56564</v>
      </c>
      <c r="C20414" s="33" t="s">
        <v>363</v>
      </c>
      <c r="D20414" s="33" t="s">
        <v>354</v>
      </c>
      <c r="E20414" s="34">
        <v>16568</v>
      </c>
      <c r="F20414" s="35">
        <v>17.02</v>
      </c>
      <c r="G20414" s="34">
        <v>197.4</v>
      </c>
    </row>
    <row r="20415" spans="1:7">
      <c r="A20415" s="32">
        <v>2018</v>
      </c>
      <c r="B20415" s="32">
        <v>56564</v>
      </c>
      <c r="C20415" s="33" t="s">
        <v>363</v>
      </c>
      <c r="D20415" s="33" t="s">
        <v>354</v>
      </c>
      <c r="E20415" s="34">
        <v>82353</v>
      </c>
      <c r="F20415" s="35">
        <v>17.100000000000001</v>
      </c>
      <c r="G20415" s="34">
        <v>206.7</v>
      </c>
    </row>
    <row r="20416" spans="1:7">
      <c r="A20416" s="32">
        <v>2018</v>
      </c>
      <c r="B20416" s="32">
        <v>56564</v>
      </c>
      <c r="C20416" s="33" t="s">
        <v>563</v>
      </c>
      <c r="D20416" s="33" t="s">
        <v>564</v>
      </c>
      <c r="E20416" s="34">
        <v>2093</v>
      </c>
      <c r="F20416" s="35">
        <v>1.0229999999999999</v>
      </c>
      <c r="G20416" s="34">
        <v>292.5</v>
      </c>
    </row>
    <row r="20417" spans="1:7">
      <c r="A20417" s="32">
        <v>2018</v>
      </c>
      <c r="B20417" s="32">
        <v>56564</v>
      </c>
      <c r="C20417" s="33" t="s">
        <v>563</v>
      </c>
      <c r="D20417" s="33" t="s">
        <v>564</v>
      </c>
      <c r="E20417" s="34">
        <v>6442</v>
      </c>
      <c r="F20417" s="35">
        <v>1.0209999999999999</v>
      </c>
      <c r="G20417" s="34">
        <v>276.7</v>
      </c>
    </row>
    <row r="20418" spans="1:7">
      <c r="A20418" s="32">
        <v>2018</v>
      </c>
      <c r="B20418" s="32">
        <v>56564</v>
      </c>
      <c r="C20418" s="33" t="s">
        <v>563</v>
      </c>
      <c r="D20418" s="33" t="s">
        <v>564</v>
      </c>
      <c r="E20418" s="34">
        <v>5</v>
      </c>
      <c r="F20418" s="35">
        <v>1.02</v>
      </c>
      <c r="G20418" s="34">
        <v>314.2</v>
      </c>
    </row>
    <row r="20419" spans="1:7">
      <c r="A20419" s="32">
        <v>2018</v>
      </c>
      <c r="B20419" s="32">
        <v>56564</v>
      </c>
      <c r="C20419" s="33" t="s">
        <v>363</v>
      </c>
      <c r="D20419" s="33" t="s">
        <v>354</v>
      </c>
      <c r="E20419" s="34">
        <v>98757</v>
      </c>
      <c r="F20419" s="35">
        <v>17.170000000000002</v>
      </c>
      <c r="G20419" s="34">
        <v>202.5</v>
      </c>
    </row>
    <row r="20420" spans="1:7">
      <c r="A20420" s="32">
        <v>2018</v>
      </c>
      <c r="B20420" s="32">
        <v>56565</v>
      </c>
      <c r="C20420" s="33" t="s">
        <v>563</v>
      </c>
      <c r="D20420" s="33" t="s">
        <v>564</v>
      </c>
      <c r="E20420" s="34">
        <v>170528</v>
      </c>
      <c r="F20420" s="35">
        <v>1.016</v>
      </c>
      <c r="G20420" s="34">
        <v>289.60000000000002</v>
      </c>
    </row>
    <row r="20421" spans="1:7">
      <c r="A20421" s="32">
        <v>2018</v>
      </c>
      <c r="B20421" s="32">
        <v>56565</v>
      </c>
      <c r="C20421" s="33" t="s">
        <v>563</v>
      </c>
      <c r="D20421" s="33" t="s">
        <v>564</v>
      </c>
      <c r="E20421" s="34">
        <v>136303</v>
      </c>
      <c r="F20421" s="35">
        <v>1.0149999999999999</v>
      </c>
      <c r="G20421" s="34">
        <v>295.2</v>
      </c>
    </row>
    <row r="20422" spans="1:7">
      <c r="A20422" s="32">
        <v>2018</v>
      </c>
      <c r="B20422" s="32">
        <v>56565</v>
      </c>
      <c r="C20422" s="33" t="s">
        <v>563</v>
      </c>
      <c r="D20422" s="33" t="s">
        <v>564</v>
      </c>
      <c r="E20422" s="34">
        <v>159376</v>
      </c>
      <c r="F20422" s="35">
        <v>1.016</v>
      </c>
      <c r="G20422" s="34">
        <v>304</v>
      </c>
    </row>
    <row r="20423" spans="1:7">
      <c r="A20423" s="32">
        <v>2018</v>
      </c>
      <c r="B20423" s="32">
        <v>56565</v>
      </c>
      <c r="C20423" s="33" t="s">
        <v>563</v>
      </c>
      <c r="D20423" s="33" t="s">
        <v>564</v>
      </c>
      <c r="E20423" s="34">
        <v>135407</v>
      </c>
      <c r="F20423" s="35">
        <v>1.016</v>
      </c>
      <c r="G20423" s="34">
        <v>292.8</v>
      </c>
    </row>
    <row r="20424" spans="1:7">
      <c r="A20424" s="32">
        <v>2018</v>
      </c>
      <c r="B20424" s="32">
        <v>56565</v>
      </c>
      <c r="C20424" s="33" t="s">
        <v>563</v>
      </c>
      <c r="D20424" s="33" t="s">
        <v>564</v>
      </c>
      <c r="E20424" s="34">
        <v>129120</v>
      </c>
      <c r="F20424" s="35">
        <v>1.02</v>
      </c>
      <c r="G20424" s="34">
        <v>297.5</v>
      </c>
    </row>
    <row r="20425" spans="1:7">
      <c r="A20425" s="32">
        <v>2018</v>
      </c>
      <c r="B20425" s="32">
        <v>56565</v>
      </c>
      <c r="C20425" s="33" t="s">
        <v>563</v>
      </c>
      <c r="D20425" s="33" t="s">
        <v>564</v>
      </c>
      <c r="E20425" s="34">
        <v>124839</v>
      </c>
      <c r="F20425" s="35">
        <v>1.016</v>
      </c>
      <c r="G20425" s="34">
        <v>290.5</v>
      </c>
    </row>
    <row r="20426" spans="1:7">
      <c r="A20426" s="32">
        <v>2018</v>
      </c>
      <c r="B20426" s="32">
        <v>56565</v>
      </c>
      <c r="C20426" s="33" t="s">
        <v>563</v>
      </c>
      <c r="D20426" s="33" t="s">
        <v>564</v>
      </c>
      <c r="E20426" s="34">
        <v>124512</v>
      </c>
      <c r="F20426" s="35">
        <v>1.0149999999999999</v>
      </c>
      <c r="G20426" s="34">
        <v>295.7</v>
      </c>
    </row>
    <row r="20427" spans="1:7">
      <c r="A20427" s="32">
        <v>2018</v>
      </c>
      <c r="B20427" s="32">
        <v>56565</v>
      </c>
      <c r="C20427" s="33" t="s">
        <v>563</v>
      </c>
      <c r="D20427" s="33" t="s">
        <v>564</v>
      </c>
      <c r="E20427" s="34">
        <v>104823</v>
      </c>
      <c r="F20427" s="35">
        <v>1.0169999999999999</v>
      </c>
      <c r="G20427" s="34">
        <v>288.2</v>
      </c>
    </row>
    <row r="20428" spans="1:7">
      <c r="A20428" s="32">
        <v>2018</v>
      </c>
      <c r="B20428" s="32">
        <v>56565</v>
      </c>
      <c r="C20428" s="33" t="s">
        <v>563</v>
      </c>
      <c r="D20428" s="33" t="s">
        <v>564</v>
      </c>
      <c r="E20428" s="34">
        <v>62403</v>
      </c>
      <c r="F20428" s="35">
        <v>1.0149999999999999</v>
      </c>
      <c r="G20428" s="34">
        <v>295.8</v>
      </c>
    </row>
    <row r="20429" spans="1:7">
      <c r="A20429" s="32">
        <v>2018</v>
      </c>
      <c r="B20429" s="32">
        <v>56565</v>
      </c>
      <c r="C20429" s="33" t="s">
        <v>563</v>
      </c>
      <c r="D20429" s="33" t="s">
        <v>564</v>
      </c>
      <c r="E20429" s="34">
        <v>23287</v>
      </c>
      <c r="F20429" s="35">
        <v>1.0149999999999999</v>
      </c>
      <c r="G20429" s="34">
        <v>297.10000000000002</v>
      </c>
    </row>
    <row r="20430" spans="1:7">
      <c r="A20430" s="32">
        <v>2018</v>
      </c>
      <c r="B20430" s="32">
        <v>56565</v>
      </c>
      <c r="C20430" s="33" t="s">
        <v>563</v>
      </c>
      <c r="D20430" s="33" t="s">
        <v>564</v>
      </c>
      <c r="E20430" s="34">
        <v>17577</v>
      </c>
      <c r="F20430" s="35">
        <v>1.018</v>
      </c>
      <c r="G20430" s="34">
        <v>286.89999999999998</v>
      </c>
    </row>
    <row r="20431" spans="1:7">
      <c r="A20431" s="32">
        <v>2018</v>
      </c>
      <c r="B20431" s="32">
        <v>56565</v>
      </c>
      <c r="C20431" s="33" t="s">
        <v>563</v>
      </c>
      <c r="D20431" s="33" t="s">
        <v>564</v>
      </c>
      <c r="E20431" s="34">
        <v>11690</v>
      </c>
      <c r="F20431" s="35">
        <v>1.036</v>
      </c>
      <c r="G20431" s="34">
        <v>319.60000000000002</v>
      </c>
    </row>
    <row r="20432" spans="1:7">
      <c r="A20432" s="32">
        <v>2018</v>
      </c>
      <c r="B20432" s="32">
        <v>56565</v>
      </c>
      <c r="C20432" s="33" t="s">
        <v>563</v>
      </c>
      <c r="D20432" s="33" t="s">
        <v>564</v>
      </c>
      <c r="E20432" s="34">
        <v>9639</v>
      </c>
      <c r="F20432" s="35">
        <v>1.014</v>
      </c>
      <c r="G20432" s="34">
        <v>288.89999999999998</v>
      </c>
    </row>
    <row r="20433" spans="1:7">
      <c r="A20433" s="32">
        <v>2018</v>
      </c>
      <c r="B20433" s="32">
        <v>56565</v>
      </c>
      <c r="C20433" s="33" t="s">
        <v>563</v>
      </c>
      <c r="D20433" s="33" t="s">
        <v>564</v>
      </c>
      <c r="E20433" s="34">
        <v>7804</v>
      </c>
      <c r="F20433" s="35">
        <v>1.02</v>
      </c>
      <c r="G20433" s="34">
        <v>284.3</v>
      </c>
    </row>
    <row r="20434" spans="1:7">
      <c r="A20434" s="32">
        <v>2018</v>
      </c>
      <c r="B20434" s="32">
        <v>56565</v>
      </c>
      <c r="C20434" s="33" t="s">
        <v>563</v>
      </c>
      <c r="D20434" s="33" t="s">
        <v>564</v>
      </c>
      <c r="E20434" s="34">
        <v>1728</v>
      </c>
      <c r="F20434" s="35">
        <v>1.016</v>
      </c>
      <c r="G20434" s="34">
        <v>291.89999999999998</v>
      </c>
    </row>
    <row r="20435" spans="1:7">
      <c r="A20435" s="32">
        <v>2018</v>
      </c>
      <c r="B20435" s="32">
        <v>56565</v>
      </c>
      <c r="C20435" s="33" t="s">
        <v>563</v>
      </c>
      <c r="D20435" s="33" t="s">
        <v>564</v>
      </c>
      <c r="E20435" s="34">
        <v>14246</v>
      </c>
      <c r="F20435" s="35">
        <v>1.012</v>
      </c>
      <c r="G20435" s="34">
        <v>288.8</v>
      </c>
    </row>
    <row r="20436" spans="1:7">
      <c r="A20436" s="32">
        <v>2018</v>
      </c>
      <c r="B20436" s="32">
        <v>56565</v>
      </c>
      <c r="C20436" s="33" t="s">
        <v>563</v>
      </c>
      <c r="D20436" s="33" t="s">
        <v>564</v>
      </c>
      <c r="E20436" s="34">
        <v>353965</v>
      </c>
      <c r="F20436" s="35">
        <v>1.0149999999999999</v>
      </c>
      <c r="G20436" s="34">
        <v>292.8</v>
      </c>
    </row>
    <row r="20437" spans="1:7">
      <c r="A20437" s="32">
        <v>2018</v>
      </c>
      <c r="B20437" s="32">
        <v>56565</v>
      </c>
      <c r="C20437" s="33" t="s">
        <v>563</v>
      </c>
      <c r="D20437" s="33" t="s">
        <v>564</v>
      </c>
      <c r="E20437" s="34">
        <v>293037</v>
      </c>
      <c r="F20437" s="35">
        <v>1.016</v>
      </c>
      <c r="G20437" s="34">
        <v>296.39999999999998</v>
      </c>
    </row>
    <row r="20438" spans="1:7">
      <c r="A20438" s="32">
        <v>2018</v>
      </c>
      <c r="B20438" s="32">
        <v>56565</v>
      </c>
      <c r="C20438" s="33" t="s">
        <v>563</v>
      </c>
      <c r="D20438" s="33" t="s">
        <v>564</v>
      </c>
      <c r="E20438" s="34">
        <v>304325</v>
      </c>
      <c r="F20438" s="35">
        <v>1.0369999999999999</v>
      </c>
      <c r="G20438" s="34">
        <v>322.60000000000002</v>
      </c>
    </row>
    <row r="20439" spans="1:7">
      <c r="A20439" s="32">
        <v>2018</v>
      </c>
      <c r="B20439" s="32">
        <v>56596</v>
      </c>
      <c r="C20439" s="33" t="s">
        <v>363</v>
      </c>
      <c r="D20439" s="33" t="s">
        <v>354</v>
      </c>
      <c r="E20439" s="34">
        <v>52913</v>
      </c>
      <c r="F20439" s="35">
        <v>16.11</v>
      </c>
      <c r="G20439" s="34">
        <v>80.099999999999994</v>
      </c>
    </row>
    <row r="20440" spans="1:7">
      <c r="A20440" s="32">
        <v>2018</v>
      </c>
      <c r="B20440" s="32">
        <v>56596</v>
      </c>
      <c r="C20440" s="33" t="s">
        <v>563</v>
      </c>
      <c r="D20440" s="33" t="s">
        <v>564</v>
      </c>
      <c r="E20440" s="34">
        <v>1134</v>
      </c>
      <c r="F20440" s="35">
        <v>1.06</v>
      </c>
      <c r="G20440" s="34">
        <v>566.79999999999995</v>
      </c>
    </row>
    <row r="20441" spans="1:7">
      <c r="A20441" s="32">
        <v>2018</v>
      </c>
      <c r="B20441" s="32">
        <v>56609</v>
      </c>
      <c r="C20441" s="33" t="s">
        <v>363</v>
      </c>
      <c r="D20441" s="33" t="s">
        <v>354</v>
      </c>
      <c r="E20441" s="34">
        <v>188184</v>
      </c>
      <c r="F20441" s="35">
        <v>16.102</v>
      </c>
      <c r="G20441" s="34">
        <v>60.2</v>
      </c>
    </row>
    <row r="20442" spans="1:7">
      <c r="A20442" s="32">
        <v>2018</v>
      </c>
      <c r="B20442" s="32">
        <v>56610</v>
      </c>
      <c r="C20442" s="33" t="s">
        <v>563</v>
      </c>
      <c r="D20442" s="33" t="s">
        <v>564</v>
      </c>
      <c r="E20442" s="34">
        <v>980549</v>
      </c>
      <c r="F20442" s="35">
        <v>1.0840000000000001</v>
      </c>
      <c r="G20442" s="34">
        <v>251.3</v>
      </c>
    </row>
    <row r="20443" spans="1:7">
      <c r="A20443" s="32">
        <v>2018</v>
      </c>
      <c r="B20443" s="32">
        <v>56611</v>
      </c>
      <c r="C20443" s="33" t="s">
        <v>363</v>
      </c>
      <c r="D20443" s="33" t="s">
        <v>354</v>
      </c>
      <c r="E20443" s="34">
        <v>54409</v>
      </c>
      <c r="F20443" s="35">
        <v>16.87</v>
      </c>
      <c r="G20443" s="34" t="s">
        <v>364</v>
      </c>
    </row>
    <row r="20444" spans="1:7">
      <c r="A20444" s="32">
        <v>2018</v>
      </c>
      <c r="B20444" s="32">
        <v>56611</v>
      </c>
      <c r="C20444" s="33" t="s">
        <v>363</v>
      </c>
      <c r="D20444" s="33" t="s">
        <v>354</v>
      </c>
      <c r="E20444" s="34">
        <v>17656</v>
      </c>
      <c r="F20444" s="35">
        <v>17.02</v>
      </c>
      <c r="G20444" s="34" t="s">
        <v>364</v>
      </c>
    </row>
    <row r="20445" spans="1:7">
      <c r="A20445" s="32">
        <v>2018</v>
      </c>
      <c r="B20445" s="32">
        <v>56611</v>
      </c>
      <c r="C20445" s="33" t="s">
        <v>363</v>
      </c>
      <c r="D20445" s="33" t="s">
        <v>354</v>
      </c>
      <c r="E20445" s="34">
        <v>109451</v>
      </c>
      <c r="F20445" s="35">
        <v>17.899999999999999</v>
      </c>
      <c r="G20445" s="34" t="s">
        <v>364</v>
      </c>
    </row>
    <row r="20446" spans="1:7">
      <c r="A20446" s="32">
        <v>2018</v>
      </c>
      <c r="B20446" s="32">
        <v>56611</v>
      </c>
      <c r="C20446" s="33" t="s">
        <v>363</v>
      </c>
      <c r="D20446" s="33" t="s">
        <v>354</v>
      </c>
      <c r="E20446" s="34">
        <v>72549</v>
      </c>
      <c r="F20446" s="35">
        <v>17.14</v>
      </c>
      <c r="G20446" s="34" t="s">
        <v>364</v>
      </c>
    </row>
    <row r="20447" spans="1:7">
      <c r="A20447" s="32">
        <v>2018</v>
      </c>
      <c r="B20447" s="32">
        <v>56671</v>
      </c>
      <c r="C20447" s="33" t="s">
        <v>353</v>
      </c>
      <c r="D20447" s="33" t="s">
        <v>354</v>
      </c>
      <c r="E20447" s="34">
        <v>11439</v>
      </c>
      <c r="F20447" s="35">
        <v>22.09</v>
      </c>
      <c r="G20447" s="34" t="s">
        <v>364</v>
      </c>
    </row>
    <row r="20448" spans="1:7">
      <c r="A20448" s="32">
        <v>2018</v>
      </c>
      <c r="B20448" s="32">
        <v>56671</v>
      </c>
      <c r="C20448" s="33" t="s">
        <v>353</v>
      </c>
      <c r="D20448" s="33" t="s">
        <v>354</v>
      </c>
      <c r="E20448" s="34">
        <v>81950</v>
      </c>
      <c r="F20448" s="35">
        <v>25.79</v>
      </c>
      <c r="G20448" s="34" t="s">
        <v>364</v>
      </c>
    </row>
    <row r="20449" spans="1:7">
      <c r="A20449" s="32">
        <v>2018</v>
      </c>
      <c r="B20449" s="32">
        <v>56671</v>
      </c>
      <c r="C20449" s="33" t="s">
        <v>353</v>
      </c>
      <c r="D20449" s="33" t="s">
        <v>354</v>
      </c>
      <c r="E20449" s="34">
        <v>21000</v>
      </c>
      <c r="F20449" s="35">
        <v>25.21</v>
      </c>
      <c r="G20449" s="34" t="s">
        <v>364</v>
      </c>
    </row>
    <row r="20450" spans="1:7">
      <c r="A20450" s="32">
        <v>2018</v>
      </c>
      <c r="B20450" s="32">
        <v>56671</v>
      </c>
      <c r="C20450" s="33" t="s">
        <v>353</v>
      </c>
      <c r="D20450" s="33" t="s">
        <v>354</v>
      </c>
      <c r="E20450" s="34">
        <v>13393</v>
      </c>
      <c r="F20450" s="35">
        <v>25.63</v>
      </c>
      <c r="G20450" s="34" t="s">
        <v>364</v>
      </c>
    </row>
    <row r="20451" spans="1:7">
      <c r="A20451" s="32">
        <v>2018</v>
      </c>
      <c r="B20451" s="32">
        <v>56671</v>
      </c>
      <c r="C20451" s="33" t="s">
        <v>563</v>
      </c>
      <c r="D20451" s="33" t="s">
        <v>564</v>
      </c>
      <c r="E20451" s="34">
        <v>811</v>
      </c>
      <c r="F20451" s="35">
        <v>1.07</v>
      </c>
      <c r="G20451" s="34" t="s">
        <v>364</v>
      </c>
    </row>
    <row r="20452" spans="1:7">
      <c r="A20452" s="32">
        <v>2018</v>
      </c>
      <c r="B20452" s="32">
        <v>56671</v>
      </c>
      <c r="C20452" s="33" t="s">
        <v>563</v>
      </c>
      <c r="D20452" s="33" t="s">
        <v>564</v>
      </c>
      <c r="E20452" s="34">
        <v>2974</v>
      </c>
      <c r="F20452" s="35">
        <v>1.07</v>
      </c>
      <c r="G20452" s="34" t="s">
        <v>364</v>
      </c>
    </row>
    <row r="20453" spans="1:7">
      <c r="A20453" s="32">
        <v>2018</v>
      </c>
      <c r="B20453" s="32">
        <v>56674</v>
      </c>
      <c r="C20453" s="33" t="s">
        <v>563</v>
      </c>
      <c r="D20453" s="33" t="s">
        <v>564</v>
      </c>
      <c r="E20453" s="34">
        <v>12749</v>
      </c>
      <c r="F20453" s="35">
        <v>1.03</v>
      </c>
      <c r="G20453" s="34">
        <v>266.89999999999998</v>
      </c>
    </row>
    <row r="20454" spans="1:7">
      <c r="A20454" s="32">
        <v>2018</v>
      </c>
      <c r="B20454" s="32">
        <v>56674</v>
      </c>
      <c r="C20454" s="33" t="s">
        <v>563</v>
      </c>
      <c r="D20454" s="33" t="s">
        <v>564</v>
      </c>
      <c r="E20454" s="34">
        <v>30737</v>
      </c>
      <c r="F20454" s="35">
        <v>1.03</v>
      </c>
      <c r="G20454" s="34">
        <v>287.8</v>
      </c>
    </row>
    <row r="20455" spans="1:7">
      <c r="A20455" s="32">
        <v>2018</v>
      </c>
      <c r="B20455" s="32">
        <v>56674</v>
      </c>
      <c r="C20455" s="33" t="s">
        <v>563</v>
      </c>
      <c r="D20455" s="33" t="s">
        <v>564</v>
      </c>
      <c r="E20455" s="34">
        <v>5351</v>
      </c>
      <c r="F20455" s="35">
        <v>1.03</v>
      </c>
      <c r="G20455" s="34">
        <v>300.60000000000002</v>
      </c>
    </row>
    <row r="20456" spans="1:7">
      <c r="A20456" s="32">
        <v>2018</v>
      </c>
      <c r="B20456" s="32">
        <v>56708</v>
      </c>
      <c r="C20456" s="33" t="s">
        <v>563</v>
      </c>
      <c r="D20456" s="33" t="s">
        <v>564</v>
      </c>
      <c r="E20456" s="34">
        <v>1041707</v>
      </c>
      <c r="F20456" s="35">
        <v>1.028</v>
      </c>
      <c r="G20456" s="34" t="s">
        <v>364</v>
      </c>
    </row>
    <row r="20457" spans="1:7">
      <c r="A20457" s="32">
        <v>2018</v>
      </c>
      <c r="B20457" s="32">
        <v>56786</v>
      </c>
      <c r="C20457" s="33" t="s">
        <v>362</v>
      </c>
      <c r="D20457" s="33" t="s">
        <v>354</v>
      </c>
      <c r="E20457" s="34">
        <v>25704</v>
      </c>
      <c r="F20457" s="35">
        <v>14.5</v>
      </c>
      <c r="G20457" s="34">
        <v>224</v>
      </c>
    </row>
    <row r="20458" spans="1:7">
      <c r="A20458" s="32">
        <v>2018</v>
      </c>
      <c r="B20458" s="32">
        <v>56786</v>
      </c>
      <c r="C20458" s="33" t="s">
        <v>563</v>
      </c>
      <c r="D20458" s="33" t="s">
        <v>564</v>
      </c>
      <c r="E20458" s="34">
        <v>62180</v>
      </c>
      <c r="F20458" s="35">
        <v>1</v>
      </c>
      <c r="G20458" s="34">
        <v>299.2</v>
      </c>
    </row>
    <row r="20459" spans="1:7">
      <c r="A20459" s="32">
        <v>2018</v>
      </c>
      <c r="B20459" s="32">
        <v>56798</v>
      </c>
      <c r="C20459" s="33" t="s">
        <v>563</v>
      </c>
      <c r="D20459" s="33" t="s">
        <v>564</v>
      </c>
      <c r="E20459" s="34">
        <v>2056798</v>
      </c>
      <c r="F20459" s="35">
        <v>1.026</v>
      </c>
      <c r="G20459" s="34" t="s">
        <v>364</v>
      </c>
    </row>
    <row r="20460" spans="1:7">
      <c r="A20460" s="32">
        <v>2018</v>
      </c>
      <c r="B20460" s="32">
        <v>56799</v>
      </c>
      <c r="C20460" s="33" t="s">
        <v>565</v>
      </c>
      <c r="D20460" s="33" t="s">
        <v>566</v>
      </c>
      <c r="E20460" s="34">
        <v>589</v>
      </c>
      <c r="F20460" s="35">
        <v>5.8339999999999996</v>
      </c>
      <c r="G20460" s="34">
        <v>1700.3</v>
      </c>
    </row>
    <row r="20461" spans="1:7">
      <c r="A20461" s="32">
        <v>2018</v>
      </c>
      <c r="B20461" s="32">
        <v>56799</v>
      </c>
      <c r="C20461" s="33" t="s">
        <v>565</v>
      </c>
      <c r="D20461" s="33" t="s">
        <v>566</v>
      </c>
      <c r="E20461" s="34">
        <v>753</v>
      </c>
      <c r="F20461" s="35">
        <v>5.8390000000000004</v>
      </c>
      <c r="G20461" s="34">
        <v>1780.2</v>
      </c>
    </row>
    <row r="20462" spans="1:7">
      <c r="A20462" s="32">
        <v>2018</v>
      </c>
      <c r="B20462" s="32">
        <v>56799</v>
      </c>
      <c r="C20462" s="33" t="s">
        <v>563</v>
      </c>
      <c r="D20462" s="33" t="s">
        <v>564</v>
      </c>
      <c r="E20462" s="34">
        <v>363121</v>
      </c>
      <c r="F20462" s="35">
        <v>1.042</v>
      </c>
      <c r="G20462" s="34">
        <v>656.2</v>
      </c>
    </row>
    <row r="20463" spans="1:7">
      <c r="A20463" s="32">
        <v>2018</v>
      </c>
      <c r="B20463" s="32">
        <v>56803</v>
      </c>
      <c r="C20463" s="33" t="s">
        <v>563</v>
      </c>
      <c r="D20463" s="33" t="s">
        <v>564</v>
      </c>
      <c r="E20463" s="34">
        <v>933800</v>
      </c>
      <c r="F20463" s="35">
        <v>1.0429999999999999</v>
      </c>
      <c r="G20463" s="34" t="s">
        <v>364</v>
      </c>
    </row>
    <row r="20464" spans="1:7">
      <c r="A20464" s="32">
        <v>2018</v>
      </c>
      <c r="B20464" s="32">
        <v>56806</v>
      </c>
      <c r="C20464" s="33" t="s">
        <v>563</v>
      </c>
      <c r="D20464" s="33" t="s">
        <v>564</v>
      </c>
      <c r="E20464" s="34">
        <v>890899</v>
      </c>
      <c r="F20464" s="35">
        <v>1.03</v>
      </c>
      <c r="G20464" s="34" t="s">
        <v>364</v>
      </c>
    </row>
    <row r="20465" spans="1:7">
      <c r="A20465" s="32">
        <v>2018</v>
      </c>
      <c r="B20465" s="32">
        <v>56807</v>
      </c>
      <c r="C20465" s="33" t="s">
        <v>563</v>
      </c>
      <c r="D20465" s="33" t="s">
        <v>564</v>
      </c>
      <c r="E20465" s="34">
        <v>2728099</v>
      </c>
      <c r="F20465" s="35">
        <v>1.0469999999999999</v>
      </c>
      <c r="G20465" s="34">
        <v>354</v>
      </c>
    </row>
    <row r="20466" spans="1:7">
      <c r="A20466" s="32">
        <v>2018</v>
      </c>
      <c r="B20466" s="32">
        <v>56808</v>
      </c>
      <c r="C20466" s="33" t="s">
        <v>353</v>
      </c>
      <c r="D20466" s="33" t="s">
        <v>354</v>
      </c>
      <c r="E20466" s="34">
        <v>3628</v>
      </c>
      <c r="F20466" s="35">
        <v>13.532</v>
      </c>
      <c r="G20466" s="34">
        <v>202.4</v>
      </c>
    </row>
    <row r="20467" spans="1:7">
      <c r="A20467" s="32">
        <v>2018</v>
      </c>
      <c r="B20467" s="32">
        <v>56808</v>
      </c>
      <c r="C20467" s="33" t="s">
        <v>565</v>
      </c>
      <c r="D20467" s="33" t="s">
        <v>566</v>
      </c>
      <c r="E20467" s="34">
        <v>3820</v>
      </c>
      <c r="F20467" s="35">
        <v>5.88</v>
      </c>
      <c r="G20467" s="34">
        <v>1676.9</v>
      </c>
    </row>
    <row r="20468" spans="1:7">
      <c r="A20468" s="32">
        <v>2018</v>
      </c>
      <c r="B20468" s="32">
        <v>56808</v>
      </c>
      <c r="C20468" s="33" t="s">
        <v>353</v>
      </c>
      <c r="D20468" s="33" t="s">
        <v>354</v>
      </c>
      <c r="E20468" s="34">
        <v>202040</v>
      </c>
      <c r="F20468" s="35">
        <v>15.997999999999999</v>
      </c>
      <c r="G20468" s="34">
        <v>229.8</v>
      </c>
    </row>
    <row r="20469" spans="1:7">
      <c r="A20469" s="32">
        <v>2018</v>
      </c>
      <c r="B20469" s="32">
        <v>56846</v>
      </c>
      <c r="C20469" s="33" t="s">
        <v>563</v>
      </c>
      <c r="D20469" s="33" t="s">
        <v>564</v>
      </c>
      <c r="E20469" s="34">
        <v>3055618</v>
      </c>
      <c r="F20469" s="35">
        <v>1.052</v>
      </c>
      <c r="G20469" s="34" t="s">
        <v>364</v>
      </c>
    </row>
    <row r="20470" spans="1:7">
      <c r="A20470" s="32">
        <v>2018</v>
      </c>
      <c r="B20470" s="32">
        <v>56908</v>
      </c>
      <c r="C20470" s="33" t="s">
        <v>563</v>
      </c>
      <c r="D20470" s="33" t="s">
        <v>564</v>
      </c>
      <c r="E20470" s="34">
        <v>223300</v>
      </c>
      <c r="F20470" s="35">
        <v>1.044</v>
      </c>
      <c r="G20470" s="34">
        <v>111.6</v>
      </c>
    </row>
    <row r="20471" spans="1:7">
      <c r="A20471" s="32">
        <v>2018</v>
      </c>
      <c r="B20471" s="32">
        <v>56940</v>
      </c>
      <c r="C20471" s="33" t="s">
        <v>563</v>
      </c>
      <c r="D20471" s="33" t="s">
        <v>564</v>
      </c>
      <c r="E20471" s="34">
        <v>66360</v>
      </c>
      <c r="F20471" s="35">
        <v>1.028</v>
      </c>
      <c r="G20471" s="34" t="s">
        <v>364</v>
      </c>
    </row>
    <row r="20472" spans="1:7">
      <c r="A20472" s="32">
        <v>2018</v>
      </c>
      <c r="B20472" s="32">
        <v>56948</v>
      </c>
      <c r="C20472" s="33" t="s">
        <v>563</v>
      </c>
      <c r="D20472" s="33" t="s">
        <v>564</v>
      </c>
      <c r="E20472" s="34">
        <v>226688</v>
      </c>
      <c r="F20472" s="35">
        <v>1.06</v>
      </c>
      <c r="G20472" s="34" t="s">
        <v>364</v>
      </c>
    </row>
    <row r="20473" spans="1:7">
      <c r="A20473" s="32">
        <v>2018</v>
      </c>
      <c r="B20473" s="32">
        <v>56963</v>
      </c>
      <c r="C20473" s="33" t="s">
        <v>563</v>
      </c>
      <c r="D20473" s="33" t="s">
        <v>564</v>
      </c>
      <c r="E20473" s="34">
        <v>3000316</v>
      </c>
      <c r="F20473" s="35">
        <v>1.038</v>
      </c>
      <c r="G20473" s="34" t="s">
        <v>364</v>
      </c>
    </row>
    <row r="20474" spans="1:7">
      <c r="A20474" s="32">
        <v>2018</v>
      </c>
      <c r="B20474" s="32">
        <v>56964</v>
      </c>
      <c r="C20474" s="33" t="s">
        <v>563</v>
      </c>
      <c r="D20474" s="33" t="s">
        <v>564</v>
      </c>
      <c r="E20474" s="34">
        <v>126999</v>
      </c>
      <c r="F20474" s="35">
        <v>1.0309999999999999</v>
      </c>
      <c r="G20474" s="34" t="s">
        <v>364</v>
      </c>
    </row>
    <row r="20475" spans="1:7">
      <c r="A20475" s="32">
        <v>2018</v>
      </c>
      <c r="B20475" s="32">
        <v>56964</v>
      </c>
      <c r="C20475" s="33" t="s">
        <v>563</v>
      </c>
      <c r="D20475" s="33" t="s">
        <v>564</v>
      </c>
      <c r="E20475" s="34">
        <v>1098853</v>
      </c>
      <c r="F20475" s="35">
        <v>1.0449999999999999</v>
      </c>
      <c r="G20475" s="34" t="s">
        <v>364</v>
      </c>
    </row>
    <row r="20476" spans="1:7">
      <c r="A20476" s="32">
        <v>2018</v>
      </c>
      <c r="B20476" s="32">
        <v>56998</v>
      </c>
      <c r="C20476" s="33" t="s">
        <v>563</v>
      </c>
      <c r="D20476" s="33" t="s">
        <v>564</v>
      </c>
      <c r="E20476" s="34">
        <v>1142748</v>
      </c>
      <c r="F20476" s="35">
        <v>1.03</v>
      </c>
      <c r="G20476" s="34" t="s">
        <v>364</v>
      </c>
    </row>
    <row r="20477" spans="1:7">
      <c r="A20477" s="32">
        <v>2018</v>
      </c>
      <c r="B20477" s="32">
        <v>57027</v>
      </c>
      <c r="C20477" s="33" t="s">
        <v>563</v>
      </c>
      <c r="D20477" s="33" t="s">
        <v>564</v>
      </c>
      <c r="E20477" s="34">
        <v>292007</v>
      </c>
      <c r="F20477" s="35">
        <v>1.0189999999999999</v>
      </c>
      <c r="G20477" s="34">
        <v>895</v>
      </c>
    </row>
    <row r="20478" spans="1:7">
      <c r="A20478" s="32">
        <v>2018</v>
      </c>
      <c r="B20478" s="32">
        <v>57028</v>
      </c>
      <c r="C20478" s="33" t="s">
        <v>563</v>
      </c>
      <c r="D20478" s="33" t="s">
        <v>564</v>
      </c>
      <c r="E20478" s="34">
        <v>1373396</v>
      </c>
      <c r="F20478" s="35">
        <v>1</v>
      </c>
      <c r="G20478" s="34">
        <v>263.10000000000002</v>
      </c>
    </row>
    <row r="20479" spans="1:7">
      <c r="A20479" s="32">
        <v>2018</v>
      </c>
      <c r="B20479" s="32">
        <v>57029</v>
      </c>
      <c r="C20479" s="33" t="s">
        <v>565</v>
      </c>
      <c r="D20479" s="33" t="s">
        <v>566</v>
      </c>
      <c r="E20479" s="34">
        <v>192</v>
      </c>
      <c r="F20479" s="35">
        <v>5.8170000000000002</v>
      </c>
      <c r="G20479" s="34" t="s">
        <v>364</v>
      </c>
    </row>
    <row r="20480" spans="1:7">
      <c r="A20480" s="32">
        <v>2018</v>
      </c>
      <c r="B20480" s="32">
        <v>57029</v>
      </c>
      <c r="C20480" s="33" t="s">
        <v>565</v>
      </c>
      <c r="D20480" s="33" t="s">
        <v>566</v>
      </c>
      <c r="E20480" s="34">
        <v>212</v>
      </c>
      <c r="F20480" s="35">
        <v>5.8170000000000002</v>
      </c>
      <c r="G20480" s="34" t="s">
        <v>364</v>
      </c>
    </row>
    <row r="20481" spans="1:7">
      <c r="A20481" s="32">
        <v>2018</v>
      </c>
      <c r="B20481" s="32">
        <v>57029</v>
      </c>
      <c r="C20481" s="33" t="s">
        <v>565</v>
      </c>
      <c r="D20481" s="33" t="s">
        <v>566</v>
      </c>
      <c r="E20481" s="34">
        <v>748</v>
      </c>
      <c r="F20481" s="35">
        <v>5.8170000000000002</v>
      </c>
      <c r="G20481" s="34" t="s">
        <v>364</v>
      </c>
    </row>
    <row r="20482" spans="1:7">
      <c r="A20482" s="32">
        <v>2018</v>
      </c>
      <c r="B20482" s="32">
        <v>57029</v>
      </c>
      <c r="C20482" s="33" t="s">
        <v>563</v>
      </c>
      <c r="D20482" s="33" t="s">
        <v>564</v>
      </c>
      <c r="E20482" s="34">
        <v>876847</v>
      </c>
      <c r="F20482" s="35">
        <v>1.0249999999999999</v>
      </c>
      <c r="G20482" s="34" t="s">
        <v>364</v>
      </c>
    </row>
    <row r="20483" spans="1:7">
      <c r="A20483" s="32">
        <v>2018</v>
      </c>
      <c r="B20483" s="32">
        <v>57036</v>
      </c>
      <c r="C20483" s="33" t="s">
        <v>563</v>
      </c>
      <c r="D20483" s="33" t="s">
        <v>564</v>
      </c>
      <c r="E20483" s="34">
        <v>4096</v>
      </c>
      <c r="F20483" s="35">
        <v>1</v>
      </c>
      <c r="G20483" s="34">
        <v>675.3</v>
      </c>
    </row>
    <row r="20484" spans="1:7">
      <c r="A20484" s="32">
        <v>2018</v>
      </c>
      <c r="B20484" s="32">
        <v>57036</v>
      </c>
      <c r="C20484" s="33" t="s">
        <v>563</v>
      </c>
      <c r="D20484" s="33" t="s">
        <v>564</v>
      </c>
      <c r="E20484" s="34">
        <v>130231</v>
      </c>
      <c r="F20484" s="35">
        <v>1</v>
      </c>
      <c r="G20484" s="34">
        <v>525.70000000000005</v>
      </c>
    </row>
    <row r="20485" spans="1:7">
      <c r="A20485" s="32">
        <v>2018</v>
      </c>
      <c r="B20485" s="32">
        <v>57036</v>
      </c>
      <c r="C20485" s="33" t="s">
        <v>563</v>
      </c>
      <c r="D20485" s="33" t="s">
        <v>564</v>
      </c>
      <c r="E20485" s="34">
        <v>592707</v>
      </c>
      <c r="F20485" s="35">
        <v>1</v>
      </c>
      <c r="G20485" s="34">
        <v>792</v>
      </c>
    </row>
    <row r="20486" spans="1:7">
      <c r="A20486" s="32">
        <v>2018</v>
      </c>
      <c r="B20486" s="32">
        <v>57037</v>
      </c>
      <c r="C20486" s="33" t="s">
        <v>563</v>
      </c>
      <c r="D20486" s="33" t="s">
        <v>564</v>
      </c>
      <c r="E20486" s="34">
        <v>2664165</v>
      </c>
      <c r="F20486" s="35">
        <v>1.054</v>
      </c>
      <c r="G20486" s="34">
        <v>280.7</v>
      </c>
    </row>
    <row r="20487" spans="1:7">
      <c r="A20487" s="32">
        <v>2018</v>
      </c>
      <c r="B20487" s="32">
        <v>57046</v>
      </c>
      <c r="C20487" s="33" t="s">
        <v>363</v>
      </c>
      <c r="D20487" s="33" t="s">
        <v>354</v>
      </c>
      <c r="E20487" s="34">
        <v>79508</v>
      </c>
      <c r="F20487" s="35">
        <v>17.3</v>
      </c>
      <c r="G20487" s="34" t="s">
        <v>364</v>
      </c>
    </row>
    <row r="20488" spans="1:7">
      <c r="A20488" s="32">
        <v>2018</v>
      </c>
      <c r="B20488" s="32">
        <v>57267</v>
      </c>
      <c r="C20488" s="33" t="s">
        <v>563</v>
      </c>
      <c r="D20488" s="33" t="s">
        <v>564</v>
      </c>
      <c r="E20488" s="34">
        <v>778415</v>
      </c>
      <c r="F20488" s="35">
        <v>1.03</v>
      </c>
      <c r="G20488" s="34" t="s">
        <v>364</v>
      </c>
    </row>
    <row r="20489" spans="1:7">
      <c r="A20489" s="32">
        <v>2018</v>
      </c>
      <c r="B20489" s="32">
        <v>57349</v>
      </c>
      <c r="C20489" s="33" t="s">
        <v>563</v>
      </c>
      <c r="D20489" s="33" t="s">
        <v>564</v>
      </c>
      <c r="E20489" s="34">
        <v>1088</v>
      </c>
      <c r="F20489" s="35">
        <v>1.0449999999999999</v>
      </c>
      <c r="G20489" s="34" t="s">
        <v>364</v>
      </c>
    </row>
    <row r="20490" spans="1:7">
      <c r="A20490" s="32">
        <v>2018</v>
      </c>
      <c r="B20490" s="32">
        <v>57482</v>
      </c>
      <c r="C20490" s="33" t="s">
        <v>563</v>
      </c>
      <c r="D20490" s="33" t="s">
        <v>564</v>
      </c>
      <c r="E20490" s="34">
        <v>1339262</v>
      </c>
      <c r="F20490" s="35">
        <v>1.04</v>
      </c>
      <c r="G20490" s="34" t="s">
        <v>364</v>
      </c>
    </row>
    <row r="20491" spans="1:7">
      <c r="A20491" s="32">
        <v>2018</v>
      </c>
      <c r="B20491" s="32">
        <v>57515</v>
      </c>
      <c r="C20491" s="33" t="s">
        <v>563</v>
      </c>
      <c r="D20491" s="33" t="s">
        <v>564</v>
      </c>
      <c r="E20491" s="34">
        <v>867309</v>
      </c>
      <c r="F20491" s="35">
        <v>1.036</v>
      </c>
      <c r="G20491" s="34" t="s">
        <v>364</v>
      </c>
    </row>
    <row r="20492" spans="1:7">
      <c r="A20492" s="32">
        <v>2018</v>
      </c>
      <c r="B20492" s="32">
        <v>57555</v>
      </c>
      <c r="C20492" s="33" t="s">
        <v>563</v>
      </c>
      <c r="D20492" s="33" t="s">
        <v>564</v>
      </c>
      <c r="E20492" s="34">
        <v>174509</v>
      </c>
      <c r="F20492" s="35">
        <v>1.038</v>
      </c>
      <c r="G20492" s="34" t="s">
        <v>364</v>
      </c>
    </row>
    <row r="20493" spans="1:7">
      <c r="A20493" s="32">
        <v>2018</v>
      </c>
      <c r="B20493" s="32">
        <v>57664</v>
      </c>
      <c r="C20493" s="33" t="s">
        <v>563</v>
      </c>
      <c r="D20493" s="33" t="s">
        <v>564</v>
      </c>
      <c r="E20493" s="34">
        <v>1304</v>
      </c>
      <c r="F20493" s="35">
        <v>1.0269999999999999</v>
      </c>
      <c r="G20493" s="34" t="s">
        <v>364</v>
      </c>
    </row>
    <row r="20494" spans="1:7">
      <c r="A20494" s="32">
        <v>2018</v>
      </c>
      <c r="B20494" s="32">
        <v>57664</v>
      </c>
      <c r="C20494" s="33" t="s">
        <v>563</v>
      </c>
      <c r="D20494" s="33" t="s">
        <v>564</v>
      </c>
      <c r="E20494" s="34">
        <v>1947</v>
      </c>
      <c r="F20494" s="35">
        <v>1.0269999999999999</v>
      </c>
      <c r="G20494" s="34" t="s">
        <v>364</v>
      </c>
    </row>
    <row r="20495" spans="1:7">
      <c r="A20495" s="32">
        <v>2018</v>
      </c>
      <c r="B20495" s="32">
        <v>57664</v>
      </c>
      <c r="C20495" s="33" t="s">
        <v>563</v>
      </c>
      <c r="D20495" s="33" t="s">
        <v>564</v>
      </c>
      <c r="E20495" s="34">
        <v>10159</v>
      </c>
      <c r="F20495" s="35">
        <v>1.0269999999999999</v>
      </c>
      <c r="G20495" s="34" t="s">
        <v>364</v>
      </c>
    </row>
    <row r="20496" spans="1:7">
      <c r="A20496" s="32">
        <v>2018</v>
      </c>
      <c r="B20496" s="32">
        <v>57664</v>
      </c>
      <c r="C20496" s="33" t="s">
        <v>563</v>
      </c>
      <c r="D20496" s="33" t="s">
        <v>564</v>
      </c>
      <c r="E20496" s="34">
        <v>16369</v>
      </c>
      <c r="F20496" s="35">
        <v>1.0269999999999999</v>
      </c>
      <c r="G20496" s="34" t="s">
        <v>364</v>
      </c>
    </row>
    <row r="20497" spans="1:7">
      <c r="A20497" s="32">
        <v>2018</v>
      </c>
      <c r="B20497" s="32">
        <v>57664</v>
      </c>
      <c r="C20497" s="33" t="s">
        <v>563</v>
      </c>
      <c r="D20497" s="33" t="s">
        <v>564</v>
      </c>
      <c r="E20497" s="34">
        <v>34073</v>
      </c>
      <c r="F20497" s="35">
        <v>1.0269999999999999</v>
      </c>
      <c r="G20497" s="34" t="s">
        <v>364</v>
      </c>
    </row>
    <row r="20498" spans="1:7">
      <c r="A20498" s="32">
        <v>2018</v>
      </c>
      <c r="B20498" s="32">
        <v>57664</v>
      </c>
      <c r="C20498" s="33" t="s">
        <v>563</v>
      </c>
      <c r="D20498" s="33" t="s">
        <v>564</v>
      </c>
      <c r="E20498" s="34">
        <v>786147</v>
      </c>
      <c r="F20498" s="35">
        <v>1.0269999999999999</v>
      </c>
      <c r="G20498" s="34" t="s">
        <v>364</v>
      </c>
    </row>
    <row r="20499" spans="1:7">
      <c r="A20499" s="32">
        <v>2018</v>
      </c>
      <c r="B20499" s="32">
        <v>57664</v>
      </c>
      <c r="C20499" s="33" t="s">
        <v>563</v>
      </c>
      <c r="D20499" s="33" t="s">
        <v>564</v>
      </c>
      <c r="E20499" s="34">
        <v>85086</v>
      </c>
      <c r="F20499" s="35">
        <v>1.0269999999999999</v>
      </c>
      <c r="G20499" s="34" t="s">
        <v>364</v>
      </c>
    </row>
    <row r="20500" spans="1:7">
      <c r="A20500" s="32">
        <v>2018</v>
      </c>
      <c r="B20500" s="32">
        <v>57664</v>
      </c>
      <c r="C20500" s="33" t="s">
        <v>563</v>
      </c>
      <c r="D20500" s="33" t="s">
        <v>564</v>
      </c>
      <c r="E20500" s="34">
        <v>104667</v>
      </c>
      <c r="F20500" s="35">
        <v>1.0269999999999999</v>
      </c>
      <c r="G20500" s="34" t="s">
        <v>364</v>
      </c>
    </row>
    <row r="20501" spans="1:7">
      <c r="A20501" s="32">
        <v>2018</v>
      </c>
      <c r="B20501" s="32">
        <v>57664</v>
      </c>
      <c r="C20501" s="33" t="s">
        <v>563</v>
      </c>
      <c r="D20501" s="33" t="s">
        <v>564</v>
      </c>
      <c r="E20501" s="34">
        <v>440904</v>
      </c>
      <c r="F20501" s="35">
        <v>1.0269999999999999</v>
      </c>
      <c r="G20501" s="34" t="s">
        <v>364</v>
      </c>
    </row>
    <row r="20502" spans="1:7">
      <c r="A20502" s="32">
        <v>2018</v>
      </c>
      <c r="B20502" s="32">
        <v>57664</v>
      </c>
      <c r="C20502" s="33" t="s">
        <v>563</v>
      </c>
      <c r="D20502" s="33" t="s">
        <v>564</v>
      </c>
      <c r="E20502" s="34">
        <v>467083</v>
      </c>
      <c r="F20502" s="35">
        <v>1.0269999999999999</v>
      </c>
      <c r="G20502" s="34" t="s">
        <v>364</v>
      </c>
    </row>
    <row r="20503" spans="1:7">
      <c r="A20503" s="32">
        <v>2018</v>
      </c>
      <c r="B20503" s="32">
        <v>57664</v>
      </c>
      <c r="C20503" s="33" t="s">
        <v>563</v>
      </c>
      <c r="D20503" s="33" t="s">
        <v>564</v>
      </c>
      <c r="E20503" s="34">
        <v>493194</v>
      </c>
      <c r="F20503" s="35">
        <v>1.0269999999999999</v>
      </c>
      <c r="G20503" s="34" t="s">
        <v>364</v>
      </c>
    </row>
    <row r="20504" spans="1:7">
      <c r="A20504" s="32">
        <v>2018</v>
      </c>
      <c r="B20504" s="32">
        <v>57664</v>
      </c>
      <c r="C20504" s="33" t="s">
        <v>563</v>
      </c>
      <c r="D20504" s="33" t="s">
        <v>564</v>
      </c>
      <c r="E20504" s="34">
        <v>36686</v>
      </c>
      <c r="F20504" s="35">
        <v>1.0269999999999999</v>
      </c>
      <c r="G20504" s="34" t="s">
        <v>364</v>
      </c>
    </row>
    <row r="20505" spans="1:7">
      <c r="A20505" s="32">
        <v>2018</v>
      </c>
      <c r="B20505" s="32">
        <v>57703</v>
      </c>
      <c r="C20505" s="33" t="s">
        <v>563</v>
      </c>
      <c r="D20505" s="33" t="s">
        <v>564</v>
      </c>
      <c r="E20505" s="34">
        <v>226603</v>
      </c>
      <c r="F20505" s="35">
        <v>1.05</v>
      </c>
      <c r="G20505" s="34">
        <v>261.5</v>
      </c>
    </row>
    <row r="20506" spans="1:7">
      <c r="A20506" s="32">
        <v>2018</v>
      </c>
      <c r="B20506" s="32">
        <v>57794</v>
      </c>
      <c r="C20506" s="33" t="s">
        <v>563</v>
      </c>
      <c r="D20506" s="33" t="s">
        <v>564</v>
      </c>
      <c r="E20506" s="34">
        <v>3153491</v>
      </c>
      <c r="F20506" s="35">
        <v>1.079</v>
      </c>
      <c r="G20506" s="34" t="s">
        <v>364</v>
      </c>
    </row>
    <row r="20507" spans="1:7">
      <c r="A20507" s="32">
        <v>2018</v>
      </c>
      <c r="B20507" s="32">
        <v>57839</v>
      </c>
      <c r="C20507" s="33" t="s">
        <v>563</v>
      </c>
      <c r="D20507" s="33" t="s">
        <v>564</v>
      </c>
      <c r="E20507" s="34">
        <v>3105150</v>
      </c>
      <c r="F20507" s="35">
        <v>1.028</v>
      </c>
      <c r="G20507" s="34" t="s">
        <v>364</v>
      </c>
    </row>
    <row r="20508" spans="1:7">
      <c r="A20508" s="32">
        <v>2018</v>
      </c>
      <c r="B20508" s="32">
        <v>57842</v>
      </c>
      <c r="C20508" s="33" t="s">
        <v>563</v>
      </c>
      <c r="D20508" s="33" t="s">
        <v>564</v>
      </c>
      <c r="E20508" s="34">
        <v>132495</v>
      </c>
      <c r="F20508" s="35">
        <v>1.052</v>
      </c>
      <c r="G20508" s="34">
        <v>313.7</v>
      </c>
    </row>
    <row r="20509" spans="1:7">
      <c r="A20509" s="32">
        <v>2018</v>
      </c>
      <c r="B20509" s="32">
        <v>57881</v>
      </c>
      <c r="C20509" s="33" t="s">
        <v>563</v>
      </c>
      <c r="D20509" s="33" t="s">
        <v>564</v>
      </c>
      <c r="E20509" s="34">
        <v>488802</v>
      </c>
      <c r="F20509" s="35">
        <v>1.0940000000000001</v>
      </c>
      <c r="G20509" s="34">
        <v>236.2</v>
      </c>
    </row>
    <row r="20510" spans="1:7">
      <c r="A20510" s="32">
        <v>2018</v>
      </c>
      <c r="B20510" s="32">
        <v>57901</v>
      </c>
      <c r="C20510" s="33" t="s">
        <v>563</v>
      </c>
      <c r="D20510" s="33" t="s">
        <v>564</v>
      </c>
      <c r="E20510" s="34">
        <v>1104586</v>
      </c>
      <c r="F20510" s="35">
        <v>1.03</v>
      </c>
      <c r="G20510" s="34" t="s">
        <v>364</v>
      </c>
    </row>
    <row r="20511" spans="1:7">
      <c r="A20511" s="32">
        <v>2018</v>
      </c>
      <c r="B20511" s="32">
        <v>57943</v>
      </c>
      <c r="C20511" s="33" t="s">
        <v>563</v>
      </c>
      <c r="D20511" s="33" t="s">
        <v>564</v>
      </c>
      <c r="E20511" s="34">
        <v>726846</v>
      </c>
      <c r="F20511" s="35">
        <v>1.0569999999999999</v>
      </c>
      <c r="G20511" s="34">
        <v>236.2</v>
      </c>
    </row>
    <row r="20512" spans="1:7">
      <c r="A20512" s="32">
        <v>2018</v>
      </c>
      <c r="B20512" s="32">
        <v>57953</v>
      </c>
      <c r="C20512" s="33" t="s">
        <v>563</v>
      </c>
      <c r="D20512" s="33" t="s">
        <v>564</v>
      </c>
      <c r="E20512" s="34">
        <v>285968</v>
      </c>
      <c r="F20512" s="35">
        <v>1.0329999999999999</v>
      </c>
      <c r="G20512" s="34" t="s">
        <v>364</v>
      </c>
    </row>
    <row r="20513" spans="1:7">
      <c r="A20513" s="32">
        <v>2018</v>
      </c>
      <c r="B20513" s="32">
        <v>57953</v>
      </c>
      <c r="C20513" s="33" t="s">
        <v>353</v>
      </c>
      <c r="D20513" s="33" t="s">
        <v>354</v>
      </c>
      <c r="E20513" s="34">
        <v>6701</v>
      </c>
      <c r="F20513" s="35">
        <v>23</v>
      </c>
      <c r="G20513" s="34" t="s">
        <v>364</v>
      </c>
    </row>
    <row r="20514" spans="1:7">
      <c r="A20514" s="32">
        <v>2018</v>
      </c>
      <c r="B20514" s="32">
        <v>57953</v>
      </c>
      <c r="C20514" s="33" t="s">
        <v>568</v>
      </c>
      <c r="D20514" s="33" t="s">
        <v>569</v>
      </c>
      <c r="E20514" s="34">
        <v>6028</v>
      </c>
      <c r="F20514" s="35">
        <v>26.5</v>
      </c>
      <c r="G20514" s="34" t="s">
        <v>364</v>
      </c>
    </row>
    <row r="20515" spans="1:7">
      <c r="A20515" s="32">
        <v>2018</v>
      </c>
      <c r="B20515" s="32">
        <v>57978</v>
      </c>
      <c r="C20515" s="33" t="s">
        <v>563</v>
      </c>
      <c r="D20515" s="33" t="s">
        <v>564</v>
      </c>
      <c r="E20515" s="34">
        <v>1169210</v>
      </c>
      <c r="F20515" s="35">
        <v>1.044</v>
      </c>
      <c r="G20515" s="34">
        <v>362.5</v>
      </c>
    </row>
    <row r="20516" spans="1:7">
      <c r="A20516" s="32">
        <v>2018</v>
      </c>
      <c r="B20516" s="32">
        <v>58001</v>
      </c>
      <c r="C20516" s="33" t="s">
        <v>563</v>
      </c>
      <c r="D20516" s="33" t="s">
        <v>564</v>
      </c>
      <c r="E20516" s="34">
        <v>2833922</v>
      </c>
      <c r="F20516" s="35">
        <v>1.0109999999999999</v>
      </c>
      <c r="G20516" s="34" t="s">
        <v>364</v>
      </c>
    </row>
    <row r="20517" spans="1:7">
      <c r="A20517" s="32">
        <v>2018</v>
      </c>
      <c r="B20517" s="32">
        <v>58001</v>
      </c>
      <c r="C20517" s="33" t="s">
        <v>563</v>
      </c>
      <c r="D20517" s="33" t="s">
        <v>564</v>
      </c>
      <c r="E20517" s="34">
        <v>2840283</v>
      </c>
      <c r="F20517" s="35">
        <v>1.0109999999999999</v>
      </c>
      <c r="G20517" s="34" t="s">
        <v>364</v>
      </c>
    </row>
    <row r="20518" spans="1:7">
      <c r="A20518" s="32">
        <v>2018</v>
      </c>
      <c r="B20518" s="32">
        <v>58005</v>
      </c>
      <c r="C20518" s="33" t="s">
        <v>563</v>
      </c>
      <c r="D20518" s="33" t="s">
        <v>564</v>
      </c>
      <c r="E20518" s="34">
        <v>2970179</v>
      </c>
      <c r="F20518" s="35">
        <v>1.01</v>
      </c>
      <c r="G20518" s="34" t="s">
        <v>364</v>
      </c>
    </row>
    <row r="20519" spans="1:7">
      <c r="A20519" s="32">
        <v>2018</v>
      </c>
      <c r="B20519" s="32">
        <v>58079</v>
      </c>
      <c r="C20519" s="33" t="s">
        <v>563</v>
      </c>
      <c r="D20519" s="33" t="s">
        <v>564</v>
      </c>
      <c r="E20519" s="34">
        <v>3051176</v>
      </c>
      <c r="F20519" s="35">
        <v>1.0249999999999999</v>
      </c>
      <c r="G20519" s="34" t="s">
        <v>364</v>
      </c>
    </row>
    <row r="20520" spans="1:7">
      <c r="A20520" s="32">
        <v>2018</v>
      </c>
      <c r="B20520" s="32">
        <v>58215</v>
      </c>
      <c r="C20520" s="33" t="s">
        <v>563</v>
      </c>
      <c r="D20520" s="33" t="s">
        <v>564</v>
      </c>
      <c r="E20520" s="34">
        <v>4464869</v>
      </c>
      <c r="F20520" s="35">
        <v>1.0329999999999999</v>
      </c>
      <c r="G20520" s="34">
        <v>371</v>
      </c>
    </row>
    <row r="20521" spans="1:7">
      <c r="A20521" s="32">
        <v>2018</v>
      </c>
      <c r="B20521" s="32">
        <v>58236</v>
      </c>
      <c r="C20521" s="33" t="s">
        <v>563</v>
      </c>
      <c r="D20521" s="33" t="s">
        <v>564</v>
      </c>
      <c r="E20521" s="34">
        <v>2223</v>
      </c>
      <c r="F20521" s="35">
        <v>1.1020000000000001</v>
      </c>
      <c r="G20521" s="34">
        <v>268</v>
      </c>
    </row>
    <row r="20522" spans="1:7">
      <c r="A20522" s="32">
        <v>2018</v>
      </c>
      <c r="B20522" s="32">
        <v>58236</v>
      </c>
      <c r="C20522" s="33" t="s">
        <v>563</v>
      </c>
      <c r="D20522" s="33" t="s">
        <v>564</v>
      </c>
      <c r="E20522" s="34">
        <v>792897</v>
      </c>
      <c r="F20522" s="35">
        <v>1.1020000000000001</v>
      </c>
      <c r="G20522" s="34">
        <v>254.4</v>
      </c>
    </row>
    <row r="20523" spans="1:7">
      <c r="A20523" s="32">
        <v>2018</v>
      </c>
      <c r="B20523" s="32">
        <v>58236</v>
      </c>
      <c r="C20523" s="33" t="s">
        <v>563</v>
      </c>
      <c r="D20523" s="33" t="s">
        <v>564</v>
      </c>
      <c r="E20523" s="34">
        <v>688408</v>
      </c>
      <c r="F20523" s="35">
        <v>1.1020000000000001</v>
      </c>
      <c r="G20523" s="34">
        <v>260.2</v>
      </c>
    </row>
    <row r="20524" spans="1:7">
      <c r="A20524" s="32">
        <v>2018</v>
      </c>
      <c r="B20524" s="32">
        <v>58236</v>
      </c>
      <c r="C20524" s="33" t="s">
        <v>563</v>
      </c>
      <c r="D20524" s="33" t="s">
        <v>564</v>
      </c>
      <c r="E20524" s="34">
        <v>407810</v>
      </c>
      <c r="F20524" s="35">
        <v>1.1020000000000001</v>
      </c>
      <c r="G20524" s="34">
        <v>224.3</v>
      </c>
    </row>
    <row r="20525" spans="1:7">
      <c r="A20525" s="32">
        <v>2018</v>
      </c>
      <c r="B20525" s="32">
        <v>58236</v>
      </c>
      <c r="C20525" s="33" t="s">
        <v>563</v>
      </c>
      <c r="D20525" s="33" t="s">
        <v>564</v>
      </c>
      <c r="E20525" s="34">
        <v>3202</v>
      </c>
      <c r="F20525" s="35">
        <v>1.1020000000000001</v>
      </c>
      <c r="G20525" s="34">
        <v>268</v>
      </c>
    </row>
    <row r="20526" spans="1:7">
      <c r="A20526" s="32">
        <v>2018</v>
      </c>
      <c r="B20526" s="32">
        <v>58236</v>
      </c>
      <c r="C20526" s="33" t="s">
        <v>563</v>
      </c>
      <c r="D20526" s="33" t="s">
        <v>564</v>
      </c>
      <c r="E20526" s="34">
        <v>8893</v>
      </c>
      <c r="F20526" s="35">
        <v>1.1020000000000001</v>
      </c>
      <c r="G20526" s="34">
        <v>267</v>
      </c>
    </row>
    <row r="20527" spans="1:7">
      <c r="A20527" s="32">
        <v>2018</v>
      </c>
      <c r="B20527" s="32">
        <v>58236</v>
      </c>
      <c r="C20527" s="33" t="s">
        <v>563</v>
      </c>
      <c r="D20527" s="33" t="s">
        <v>564</v>
      </c>
      <c r="E20527" s="34">
        <v>13416</v>
      </c>
      <c r="F20527" s="35">
        <v>1.1020000000000001</v>
      </c>
      <c r="G20527" s="34">
        <v>228.2</v>
      </c>
    </row>
    <row r="20528" spans="1:7">
      <c r="A20528" s="32">
        <v>2018</v>
      </c>
      <c r="B20528" s="32">
        <v>58236</v>
      </c>
      <c r="C20528" s="33" t="s">
        <v>563</v>
      </c>
      <c r="D20528" s="33" t="s">
        <v>564</v>
      </c>
      <c r="E20528" s="34">
        <v>17787</v>
      </c>
      <c r="F20528" s="35">
        <v>1.1020000000000001</v>
      </c>
      <c r="G20528" s="34">
        <v>213</v>
      </c>
    </row>
    <row r="20529" spans="1:7">
      <c r="A20529" s="32">
        <v>2018</v>
      </c>
      <c r="B20529" s="32">
        <v>58236</v>
      </c>
      <c r="C20529" s="33" t="s">
        <v>563</v>
      </c>
      <c r="D20529" s="33" t="s">
        <v>564</v>
      </c>
      <c r="E20529" s="34">
        <v>25168</v>
      </c>
      <c r="F20529" s="35">
        <v>1.1020000000000001</v>
      </c>
      <c r="G20529" s="34">
        <v>233.1</v>
      </c>
    </row>
    <row r="20530" spans="1:7">
      <c r="A20530" s="32">
        <v>2018</v>
      </c>
      <c r="B20530" s="32">
        <v>58236</v>
      </c>
      <c r="C20530" s="33" t="s">
        <v>563</v>
      </c>
      <c r="D20530" s="33" t="s">
        <v>564</v>
      </c>
      <c r="E20530" s="34">
        <v>120698</v>
      </c>
      <c r="F20530" s="35">
        <v>1.1020000000000001</v>
      </c>
      <c r="G20530" s="34">
        <v>293.10000000000002</v>
      </c>
    </row>
    <row r="20531" spans="1:7">
      <c r="A20531" s="32">
        <v>2018</v>
      </c>
      <c r="B20531" s="32">
        <v>58236</v>
      </c>
      <c r="C20531" s="33" t="s">
        <v>563</v>
      </c>
      <c r="D20531" s="33" t="s">
        <v>564</v>
      </c>
      <c r="E20531" s="34">
        <v>242782</v>
      </c>
      <c r="F20531" s="35">
        <v>1.1020000000000001</v>
      </c>
      <c r="G20531" s="34">
        <v>260.60000000000002</v>
      </c>
    </row>
    <row r="20532" spans="1:7">
      <c r="A20532" s="32">
        <v>2018</v>
      </c>
      <c r="B20532" s="32">
        <v>58236</v>
      </c>
      <c r="C20532" s="33" t="s">
        <v>563</v>
      </c>
      <c r="D20532" s="33" t="s">
        <v>564</v>
      </c>
      <c r="E20532" s="34">
        <v>257584</v>
      </c>
      <c r="F20532" s="35">
        <v>1.1020000000000001</v>
      </c>
      <c r="G20532" s="34">
        <v>235.2</v>
      </c>
    </row>
    <row r="20533" spans="1:7">
      <c r="A20533" s="32">
        <v>2018</v>
      </c>
      <c r="B20533" s="32">
        <v>58236</v>
      </c>
      <c r="C20533" s="33" t="s">
        <v>563</v>
      </c>
      <c r="D20533" s="33" t="s">
        <v>564</v>
      </c>
      <c r="E20533" s="34">
        <v>273134</v>
      </c>
      <c r="F20533" s="35">
        <v>1.1020000000000001</v>
      </c>
      <c r="G20533" s="34">
        <v>224.4</v>
      </c>
    </row>
    <row r="20534" spans="1:7">
      <c r="A20534" s="32">
        <v>2018</v>
      </c>
      <c r="B20534" s="32">
        <v>58236</v>
      </c>
      <c r="C20534" s="33" t="s">
        <v>563</v>
      </c>
      <c r="D20534" s="33" t="s">
        <v>564</v>
      </c>
      <c r="E20534" s="34">
        <v>317938</v>
      </c>
      <c r="F20534" s="35">
        <v>1.1020000000000001</v>
      </c>
      <c r="G20534" s="34">
        <v>255.7</v>
      </c>
    </row>
    <row r="20535" spans="1:7">
      <c r="A20535" s="32">
        <v>2018</v>
      </c>
      <c r="B20535" s="32">
        <v>58260</v>
      </c>
      <c r="C20535" s="33" t="s">
        <v>563</v>
      </c>
      <c r="D20535" s="33" t="s">
        <v>564</v>
      </c>
      <c r="E20535" s="34">
        <v>6027500</v>
      </c>
      <c r="F20535" s="35">
        <v>1.0009999999999999</v>
      </c>
      <c r="G20535" s="34">
        <v>334.2</v>
      </c>
    </row>
    <row r="20536" spans="1:7">
      <c r="A20536" s="32">
        <v>2018</v>
      </c>
      <c r="B20536" s="32">
        <v>58266</v>
      </c>
      <c r="C20536" s="33" t="s">
        <v>563</v>
      </c>
      <c r="D20536" s="33" t="s">
        <v>564</v>
      </c>
      <c r="E20536" s="34">
        <v>22173</v>
      </c>
      <c r="F20536" s="35">
        <v>1.097</v>
      </c>
      <c r="G20536" s="34">
        <v>117.3</v>
      </c>
    </row>
    <row r="20537" spans="1:7">
      <c r="A20537" s="32">
        <v>2018</v>
      </c>
      <c r="B20537" s="32">
        <v>58266</v>
      </c>
      <c r="C20537" s="33" t="s">
        <v>563</v>
      </c>
      <c r="D20537" s="33" t="s">
        <v>564</v>
      </c>
      <c r="E20537" s="34">
        <v>48530</v>
      </c>
      <c r="F20537" s="35">
        <v>1.097</v>
      </c>
      <c r="G20537" s="34">
        <v>167.6</v>
      </c>
    </row>
    <row r="20538" spans="1:7">
      <c r="A20538" s="32">
        <v>2018</v>
      </c>
      <c r="B20538" s="32">
        <v>58266</v>
      </c>
      <c r="C20538" s="33" t="s">
        <v>563</v>
      </c>
      <c r="D20538" s="33" t="s">
        <v>564</v>
      </c>
      <c r="E20538" s="34">
        <v>54161</v>
      </c>
      <c r="F20538" s="35">
        <v>1.097</v>
      </c>
      <c r="G20538" s="34">
        <v>189.4</v>
      </c>
    </row>
    <row r="20539" spans="1:7">
      <c r="A20539" s="32">
        <v>2018</v>
      </c>
      <c r="B20539" s="32">
        <v>58420</v>
      </c>
      <c r="C20539" s="33" t="s">
        <v>563</v>
      </c>
      <c r="D20539" s="33" t="s">
        <v>564</v>
      </c>
      <c r="E20539" s="34">
        <v>3591813</v>
      </c>
      <c r="F20539" s="35">
        <v>1.028</v>
      </c>
      <c r="G20539" s="34" t="s">
        <v>364</v>
      </c>
    </row>
    <row r="20540" spans="1:7">
      <c r="A20540" s="32">
        <v>2018</v>
      </c>
      <c r="B20540" s="32">
        <v>58426</v>
      </c>
      <c r="C20540" s="33" t="s">
        <v>563</v>
      </c>
      <c r="D20540" s="33" t="s">
        <v>564</v>
      </c>
      <c r="E20540" s="34">
        <v>3542559</v>
      </c>
      <c r="F20540" s="35">
        <v>1.03</v>
      </c>
      <c r="G20540" s="34" t="s">
        <v>364</v>
      </c>
    </row>
    <row r="20541" spans="1:7">
      <c r="A20541" s="32">
        <v>2018</v>
      </c>
      <c r="B20541" s="32">
        <v>58471</v>
      </c>
      <c r="C20541" s="33" t="s">
        <v>563</v>
      </c>
      <c r="D20541" s="33" t="s">
        <v>564</v>
      </c>
      <c r="E20541" s="34">
        <v>604016</v>
      </c>
      <c r="F20541" s="35">
        <v>1.03</v>
      </c>
      <c r="G20541" s="34" t="s">
        <v>364</v>
      </c>
    </row>
    <row r="20542" spans="1:7">
      <c r="A20542" s="32">
        <v>2018</v>
      </c>
      <c r="B20542" s="32">
        <v>58503</v>
      </c>
      <c r="C20542" s="33" t="s">
        <v>563</v>
      </c>
      <c r="D20542" s="33" t="s">
        <v>564</v>
      </c>
      <c r="E20542" s="34">
        <v>1927680</v>
      </c>
      <c r="F20542" s="35">
        <v>1.0449999999999999</v>
      </c>
      <c r="G20542" s="34">
        <v>102.6</v>
      </c>
    </row>
    <row r="20543" spans="1:7">
      <c r="A20543" s="32">
        <v>2018</v>
      </c>
      <c r="B20543" s="32">
        <v>58557</v>
      </c>
      <c r="C20543" s="33" t="s">
        <v>563</v>
      </c>
      <c r="D20543" s="33" t="s">
        <v>564</v>
      </c>
      <c r="E20543" s="34">
        <v>1822100</v>
      </c>
      <c r="F20543" s="35">
        <v>1.0580000000000001</v>
      </c>
      <c r="G20543" s="34">
        <v>276.39999999999998</v>
      </c>
    </row>
    <row r="20544" spans="1:7">
      <c r="A20544" s="32">
        <v>2018</v>
      </c>
      <c r="B20544" s="32">
        <v>58562</v>
      </c>
      <c r="C20544" s="33" t="s">
        <v>563</v>
      </c>
      <c r="D20544" s="33" t="s">
        <v>564</v>
      </c>
      <c r="E20544" s="34">
        <v>7625</v>
      </c>
      <c r="F20544" s="35">
        <v>1.052</v>
      </c>
      <c r="G20544" s="34">
        <v>218.3</v>
      </c>
    </row>
    <row r="20545" spans="1:7">
      <c r="A20545" s="32">
        <v>2018</v>
      </c>
      <c r="B20545" s="32">
        <v>58562</v>
      </c>
      <c r="C20545" s="33" t="s">
        <v>563</v>
      </c>
      <c r="D20545" s="33" t="s">
        <v>564</v>
      </c>
      <c r="E20545" s="34">
        <v>24286</v>
      </c>
      <c r="F20545" s="35">
        <v>1.052</v>
      </c>
      <c r="G20545" s="34">
        <v>237.7</v>
      </c>
    </row>
    <row r="20546" spans="1:7">
      <c r="A20546" s="32">
        <v>2018</v>
      </c>
      <c r="B20546" s="32">
        <v>58562</v>
      </c>
      <c r="C20546" s="33" t="s">
        <v>563</v>
      </c>
      <c r="D20546" s="33" t="s">
        <v>564</v>
      </c>
      <c r="E20546" s="34">
        <v>49202</v>
      </c>
      <c r="F20546" s="35">
        <v>1.052</v>
      </c>
      <c r="G20546" s="34">
        <v>193.5</v>
      </c>
    </row>
    <row r="20547" spans="1:7">
      <c r="A20547" s="32">
        <v>2018</v>
      </c>
      <c r="B20547" s="32">
        <v>58562</v>
      </c>
      <c r="C20547" s="33" t="s">
        <v>563</v>
      </c>
      <c r="D20547" s="33" t="s">
        <v>564</v>
      </c>
      <c r="E20547" s="34">
        <v>202414</v>
      </c>
      <c r="F20547" s="35">
        <v>1.052</v>
      </c>
      <c r="G20547" s="34">
        <v>221.8</v>
      </c>
    </row>
    <row r="20548" spans="1:7">
      <c r="A20548" s="32">
        <v>2018</v>
      </c>
      <c r="B20548" s="32">
        <v>58562</v>
      </c>
      <c r="C20548" s="33" t="s">
        <v>563</v>
      </c>
      <c r="D20548" s="33" t="s">
        <v>564</v>
      </c>
      <c r="E20548" s="34">
        <v>81185</v>
      </c>
      <c r="F20548" s="35">
        <v>1.052</v>
      </c>
      <c r="G20548" s="34">
        <v>235.1</v>
      </c>
    </row>
    <row r="20549" spans="1:7">
      <c r="A20549" s="32">
        <v>2018</v>
      </c>
      <c r="B20549" s="32">
        <v>58562</v>
      </c>
      <c r="C20549" s="33" t="s">
        <v>563</v>
      </c>
      <c r="D20549" s="33" t="s">
        <v>564</v>
      </c>
      <c r="E20549" s="34">
        <v>97956</v>
      </c>
      <c r="F20549" s="35">
        <v>1.052</v>
      </c>
      <c r="G20549" s="34">
        <v>243.4</v>
      </c>
    </row>
    <row r="20550" spans="1:7">
      <c r="A20550" s="32">
        <v>2018</v>
      </c>
      <c r="B20550" s="32">
        <v>58562</v>
      </c>
      <c r="C20550" s="33" t="s">
        <v>563</v>
      </c>
      <c r="D20550" s="33" t="s">
        <v>564</v>
      </c>
      <c r="E20550" s="34">
        <v>105295</v>
      </c>
      <c r="F20550" s="35">
        <v>1.052</v>
      </c>
      <c r="G20550" s="34">
        <v>240.3</v>
      </c>
    </row>
    <row r="20551" spans="1:7">
      <c r="A20551" s="32">
        <v>2018</v>
      </c>
      <c r="B20551" s="32">
        <v>58562</v>
      </c>
      <c r="C20551" s="33" t="s">
        <v>563</v>
      </c>
      <c r="D20551" s="33" t="s">
        <v>564</v>
      </c>
      <c r="E20551" s="34">
        <v>106079</v>
      </c>
      <c r="F20551" s="35">
        <v>1.052</v>
      </c>
      <c r="G20551" s="34">
        <v>229.5</v>
      </c>
    </row>
    <row r="20552" spans="1:7">
      <c r="A20552" s="32">
        <v>2018</v>
      </c>
      <c r="B20552" s="32">
        <v>58562</v>
      </c>
      <c r="C20552" s="33" t="s">
        <v>563</v>
      </c>
      <c r="D20552" s="33" t="s">
        <v>564</v>
      </c>
      <c r="E20552" s="34">
        <v>115765</v>
      </c>
      <c r="F20552" s="35">
        <v>1.052</v>
      </c>
      <c r="G20552" s="34">
        <v>241.5</v>
      </c>
    </row>
    <row r="20553" spans="1:7">
      <c r="A20553" s="32">
        <v>2018</v>
      </c>
      <c r="B20553" s="32">
        <v>58562</v>
      </c>
      <c r="C20553" s="33" t="s">
        <v>563</v>
      </c>
      <c r="D20553" s="33" t="s">
        <v>564</v>
      </c>
      <c r="E20553" s="34">
        <v>140480</v>
      </c>
      <c r="F20553" s="35">
        <v>1.052</v>
      </c>
      <c r="G20553" s="34">
        <v>244.6</v>
      </c>
    </row>
    <row r="20554" spans="1:7">
      <c r="A20554" s="32">
        <v>2018</v>
      </c>
      <c r="B20554" s="32">
        <v>58562</v>
      </c>
      <c r="C20554" s="33" t="s">
        <v>563</v>
      </c>
      <c r="D20554" s="33" t="s">
        <v>564</v>
      </c>
      <c r="E20554" s="34">
        <v>169197</v>
      </c>
      <c r="F20554" s="35">
        <v>1.052</v>
      </c>
      <c r="G20554" s="34">
        <v>220</v>
      </c>
    </row>
    <row r="20555" spans="1:7">
      <c r="A20555" s="32">
        <v>2018</v>
      </c>
      <c r="B20555" s="32">
        <v>58562</v>
      </c>
      <c r="C20555" s="33" t="s">
        <v>563</v>
      </c>
      <c r="D20555" s="33" t="s">
        <v>564</v>
      </c>
      <c r="E20555" s="34">
        <v>4975</v>
      </c>
      <c r="F20555" s="35">
        <v>1.052</v>
      </c>
      <c r="G20555" s="34">
        <v>234.6</v>
      </c>
    </row>
    <row r="20556" spans="1:7">
      <c r="A20556" s="32">
        <v>2018</v>
      </c>
      <c r="B20556" s="32">
        <v>58562</v>
      </c>
      <c r="C20556" s="33" t="s">
        <v>563</v>
      </c>
      <c r="D20556" s="33" t="s">
        <v>564</v>
      </c>
      <c r="E20556" s="34">
        <v>1427</v>
      </c>
      <c r="F20556" s="35">
        <v>1.052</v>
      </c>
      <c r="G20556" s="34">
        <v>198.5</v>
      </c>
    </row>
    <row r="20557" spans="1:7">
      <c r="A20557" s="32">
        <v>2018</v>
      </c>
      <c r="B20557" s="32">
        <v>58562</v>
      </c>
      <c r="C20557" s="33" t="s">
        <v>563</v>
      </c>
      <c r="D20557" s="33" t="s">
        <v>564</v>
      </c>
      <c r="E20557" s="34">
        <v>57586</v>
      </c>
      <c r="F20557" s="35">
        <v>1.052</v>
      </c>
      <c r="G20557" s="34">
        <v>251.1</v>
      </c>
    </row>
    <row r="20558" spans="1:7">
      <c r="A20558" s="32">
        <v>2018</v>
      </c>
      <c r="B20558" s="32">
        <v>58697</v>
      </c>
      <c r="C20558" s="33" t="s">
        <v>563</v>
      </c>
      <c r="D20558" s="33" t="s">
        <v>564</v>
      </c>
      <c r="E20558" s="34">
        <v>128314</v>
      </c>
      <c r="F20558" s="35">
        <v>1.024</v>
      </c>
      <c r="G20558" s="34">
        <v>427</v>
      </c>
    </row>
    <row r="20559" spans="1:7">
      <c r="A20559" s="32">
        <v>2018</v>
      </c>
      <c r="B20559" s="32">
        <v>58697</v>
      </c>
      <c r="C20559" s="33" t="s">
        <v>563</v>
      </c>
      <c r="D20559" s="33" t="s">
        <v>564</v>
      </c>
      <c r="E20559" s="34">
        <v>2169107</v>
      </c>
      <c r="F20559" s="35">
        <v>1.024</v>
      </c>
      <c r="G20559" s="34">
        <v>427</v>
      </c>
    </row>
    <row r="20560" spans="1:7">
      <c r="A20560" s="32">
        <v>2018</v>
      </c>
      <c r="B20560" s="32">
        <v>58697</v>
      </c>
      <c r="C20560" s="33" t="s">
        <v>563</v>
      </c>
      <c r="D20560" s="33" t="s">
        <v>564</v>
      </c>
      <c r="E20560" s="34">
        <v>674764</v>
      </c>
      <c r="F20560" s="35">
        <v>1.024</v>
      </c>
      <c r="G20560" s="34">
        <v>427</v>
      </c>
    </row>
    <row r="20561" spans="1:7">
      <c r="A20561" s="32">
        <v>2018</v>
      </c>
      <c r="B20561" s="32">
        <v>58697</v>
      </c>
      <c r="C20561" s="33" t="s">
        <v>563</v>
      </c>
      <c r="D20561" s="33" t="s">
        <v>564</v>
      </c>
      <c r="E20561" s="34">
        <v>262667</v>
      </c>
      <c r="F20561" s="35">
        <v>1.026</v>
      </c>
      <c r="G20561" s="34">
        <v>378</v>
      </c>
    </row>
    <row r="20562" spans="1:7">
      <c r="A20562" s="32">
        <v>2018</v>
      </c>
      <c r="B20562" s="32">
        <v>58835</v>
      </c>
      <c r="C20562" s="33" t="s">
        <v>563</v>
      </c>
      <c r="D20562" s="33" t="s">
        <v>564</v>
      </c>
      <c r="E20562" s="34">
        <v>719735</v>
      </c>
      <c r="F20562" s="35">
        <v>1.0389999999999999</v>
      </c>
      <c r="G20562" s="34">
        <v>211.5</v>
      </c>
    </row>
    <row r="20563" spans="1:7">
      <c r="A20563" s="32">
        <v>2018</v>
      </c>
      <c r="B20563" s="32">
        <v>59004</v>
      </c>
      <c r="C20563" s="33" t="s">
        <v>563</v>
      </c>
      <c r="D20563" s="33" t="s">
        <v>564</v>
      </c>
      <c r="E20563" s="34">
        <v>2190226</v>
      </c>
      <c r="F20563" s="35">
        <v>1.042</v>
      </c>
      <c r="G20563" s="34" t="s">
        <v>364</v>
      </c>
    </row>
    <row r="20564" spans="1:7">
      <c r="A20564" s="32">
        <v>2018</v>
      </c>
      <c r="B20564" s="32">
        <v>59220</v>
      </c>
      <c r="C20564" s="33" t="s">
        <v>563</v>
      </c>
      <c r="D20564" s="33" t="s">
        <v>564</v>
      </c>
      <c r="E20564" s="34">
        <v>388</v>
      </c>
      <c r="F20564" s="35">
        <v>1.03</v>
      </c>
      <c r="G20564" s="34">
        <v>314.10000000000002</v>
      </c>
    </row>
    <row r="20565" spans="1:7">
      <c r="A20565" s="32">
        <v>2018</v>
      </c>
      <c r="B20565" s="32">
        <v>59220</v>
      </c>
      <c r="C20565" s="33" t="s">
        <v>563</v>
      </c>
      <c r="D20565" s="33" t="s">
        <v>564</v>
      </c>
      <c r="E20565" s="34">
        <v>1748</v>
      </c>
      <c r="F20565" s="35">
        <v>1.03</v>
      </c>
      <c r="G20565" s="34">
        <v>316.10000000000002</v>
      </c>
    </row>
    <row r="20566" spans="1:7">
      <c r="A20566" s="32">
        <v>2018</v>
      </c>
      <c r="B20566" s="32">
        <v>59220</v>
      </c>
      <c r="C20566" s="33" t="s">
        <v>563</v>
      </c>
      <c r="D20566" s="33" t="s">
        <v>564</v>
      </c>
      <c r="E20566" s="34">
        <v>102039</v>
      </c>
      <c r="F20566" s="35">
        <v>1.03</v>
      </c>
      <c r="G20566" s="34">
        <v>323.10000000000002</v>
      </c>
    </row>
    <row r="20567" spans="1:7">
      <c r="A20567" s="32">
        <v>2018</v>
      </c>
      <c r="B20567" s="32">
        <v>59220</v>
      </c>
      <c r="C20567" s="33" t="s">
        <v>563</v>
      </c>
      <c r="D20567" s="33" t="s">
        <v>564</v>
      </c>
      <c r="E20567" s="34">
        <v>326931</v>
      </c>
      <c r="F20567" s="35">
        <v>1.03</v>
      </c>
      <c r="G20567" s="34">
        <v>328.8</v>
      </c>
    </row>
    <row r="20568" spans="1:7">
      <c r="A20568" s="32">
        <v>2018</v>
      </c>
      <c r="B20568" s="32">
        <v>59220</v>
      </c>
      <c r="C20568" s="33" t="s">
        <v>563</v>
      </c>
      <c r="D20568" s="33" t="s">
        <v>564</v>
      </c>
      <c r="E20568" s="34">
        <v>485437</v>
      </c>
      <c r="F20568" s="35">
        <v>1.03</v>
      </c>
      <c r="G20568" s="34">
        <v>331.7</v>
      </c>
    </row>
    <row r="20569" spans="1:7">
      <c r="A20569" s="32">
        <v>2018</v>
      </c>
      <c r="B20569" s="32">
        <v>59220</v>
      </c>
      <c r="C20569" s="33" t="s">
        <v>563</v>
      </c>
      <c r="D20569" s="33" t="s">
        <v>564</v>
      </c>
      <c r="E20569" s="34">
        <v>94660</v>
      </c>
      <c r="F20569" s="35">
        <v>1.03</v>
      </c>
      <c r="G20569" s="34">
        <v>311.5</v>
      </c>
    </row>
    <row r="20570" spans="1:7">
      <c r="A20570" s="32">
        <v>2018</v>
      </c>
      <c r="B20570" s="32">
        <v>59220</v>
      </c>
      <c r="C20570" s="33" t="s">
        <v>563</v>
      </c>
      <c r="D20570" s="33" t="s">
        <v>564</v>
      </c>
      <c r="E20570" s="34">
        <v>1162122</v>
      </c>
      <c r="F20570" s="35">
        <v>1.03</v>
      </c>
      <c r="G20570" s="34">
        <v>329.8</v>
      </c>
    </row>
    <row r="20571" spans="1:7">
      <c r="A20571" s="32">
        <v>2018</v>
      </c>
      <c r="B20571" s="32">
        <v>59220</v>
      </c>
      <c r="C20571" s="33" t="s">
        <v>563</v>
      </c>
      <c r="D20571" s="33" t="s">
        <v>564</v>
      </c>
      <c r="E20571" s="34">
        <v>4854</v>
      </c>
      <c r="F20571" s="35">
        <v>1.03</v>
      </c>
      <c r="G20571" s="34">
        <v>386.6</v>
      </c>
    </row>
    <row r="20572" spans="1:7">
      <c r="A20572" s="32">
        <v>2018</v>
      </c>
      <c r="B20572" s="32">
        <v>59220</v>
      </c>
      <c r="C20572" s="33" t="s">
        <v>563</v>
      </c>
      <c r="D20572" s="33" t="s">
        <v>564</v>
      </c>
      <c r="E20572" s="34">
        <v>28738</v>
      </c>
      <c r="F20572" s="35">
        <v>1.03</v>
      </c>
      <c r="G20572" s="34">
        <v>321.3</v>
      </c>
    </row>
    <row r="20573" spans="1:7">
      <c r="A20573" s="32">
        <v>2018</v>
      </c>
      <c r="B20573" s="32">
        <v>59220</v>
      </c>
      <c r="C20573" s="33" t="s">
        <v>563</v>
      </c>
      <c r="D20573" s="33" t="s">
        <v>564</v>
      </c>
      <c r="E20573" s="34">
        <v>43689</v>
      </c>
      <c r="F20573" s="35">
        <v>1.03</v>
      </c>
      <c r="G20573" s="34">
        <v>320.60000000000002</v>
      </c>
    </row>
    <row r="20574" spans="1:7">
      <c r="A20574" s="32">
        <v>2018</v>
      </c>
      <c r="B20574" s="32">
        <v>59220</v>
      </c>
      <c r="C20574" s="33" t="s">
        <v>563</v>
      </c>
      <c r="D20574" s="33" t="s">
        <v>564</v>
      </c>
      <c r="E20574" s="34">
        <v>48544</v>
      </c>
      <c r="F20574" s="35">
        <v>1.03</v>
      </c>
      <c r="G20574" s="34">
        <v>324.10000000000002</v>
      </c>
    </row>
    <row r="20575" spans="1:7">
      <c r="A20575" s="32">
        <v>2018</v>
      </c>
      <c r="B20575" s="32">
        <v>59220</v>
      </c>
      <c r="C20575" s="33" t="s">
        <v>563</v>
      </c>
      <c r="D20575" s="33" t="s">
        <v>564</v>
      </c>
      <c r="E20575" s="34">
        <v>970874</v>
      </c>
      <c r="F20575" s="35">
        <v>1.03</v>
      </c>
      <c r="G20575" s="34">
        <v>329.4</v>
      </c>
    </row>
    <row r="20576" spans="1:7">
      <c r="A20576" s="32">
        <v>2018</v>
      </c>
      <c r="B20576" s="32">
        <v>59326</v>
      </c>
      <c r="C20576" s="33" t="s">
        <v>563</v>
      </c>
      <c r="D20576" s="33" t="s">
        <v>564</v>
      </c>
      <c r="E20576" s="34">
        <v>1864750</v>
      </c>
      <c r="F20576" s="35">
        <v>1.0640000000000001</v>
      </c>
      <c r="G20576" s="34" t="s">
        <v>364</v>
      </c>
    </row>
    <row r="20577" spans="1:7">
      <c r="A20577" s="32">
        <v>2018</v>
      </c>
      <c r="B20577" s="32">
        <v>59338</v>
      </c>
      <c r="C20577" s="33" t="s">
        <v>563</v>
      </c>
      <c r="D20577" s="33" t="s">
        <v>564</v>
      </c>
      <c r="E20577" s="34">
        <v>1525239</v>
      </c>
      <c r="F20577" s="35">
        <v>1.0609999999999999</v>
      </c>
      <c r="G20577" s="34">
        <v>259.8</v>
      </c>
    </row>
    <row r="20578" spans="1:7">
      <c r="A20578" s="32">
        <v>2018</v>
      </c>
      <c r="B20578" s="32">
        <v>59338</v>
      </c>
      <c r="C20578" s="33" t="s">
        <v>563</v>
      </c>
      <c r="D20578" s="33" t="s">
        <v>564</v>
      </c>
      <c r="E20578" s="34">
        <v>559499</v>
      </c>
      <c r="F20578" s="35">
        <v>1.0609999999999999</v>
      </c>
      <c r="G20578" s="34">
        <v>290</v>
      </c>
    </row>
    <row r="20579" spans="1:7">
      <c r="A20579" s="32">
        <v>2018</v>
      </c>
      <c r="B20579" s="32">
        <v>59391</v>
      </c>
      <c r="C20579" s="33" t="s">
        <v>563</v>
      </c>
      <c r="D20579" s="33" t="s">
        <v>564</v>
      </c>
      <c r="E20579" s="34">
        <v>376935</v>
      </c>
      <c r="F20579" s="35">
        <v>1.0269999999999999</v>
      </c>
      <c r="G20579" s="34">
        <v>336.2</v>
      </c>
    </row>
    <row r="20580" spans="1:7">
      <c r="A20580" s="32">
        <v>2018</v>
      </c>
      <c r="B20580" s="32">
        <v>59764</v>
      </c>
      <c r="C20580" s="33" t="s">
        <v>563</v>
      </c>
      <c r="D20580" s="33" t="s">
        <v>564</v>
      </c>
      <c r="E20580" s="34">
        <v>3038308</v>
      </c>
      <c r="F20580" s="35">
        <v>1.0580000000000001</v>
      </c>
      <c r="G20580" s="34" t="s">
        <v>364</v>
      </c>
    </row>
    <row r="20581" spans="1:7">
      <c r="A20581" s="32">
        <v>2018</v>
      </c>
      <c r="B20581" s="32">
        <v>59773</v>
      </c>
      <c r="C20581" s="33" t="s">
        <v>563</v>
      </c>
      <c r="D20581" s="33" t="s">
        <v>564</v>
      </c>
      <c r="E20581" s="34">
        <v>2958872</v>
      </c>
      <c r="F20581" s="35">
        <v>1.038</v>
      </c>
      <c r="G20581" s="34" t="s">
        <v>364</v>
      </c>
    </row>
    <row r="20582" spans="1:7">
      <c r="A20582" s="32">
        <v>2018</v>
      </c>
      <c r="B20582" s="32">
        <v>59784</v>
      </c>
      <c r="C20582" s="33" t="s">
        <v>563</v>
      </c>
      <c r="D20582" s="33" t="s">
        <v>564</v>
      </c>
      <c r="E20582" s="34">
        <v>1882242</v>
      </c>
      <c r="F20582" s="35">
        <v>1.0249999999999999</v>
      </c>
      <c r="G20582" s="34">
        <v>312</v>
      </c>
    </row>
    <row r="20583" spans="1:7">
      <c r="A20583" s="32">
        <v>2018</v>
      </c>
      <c r="B20583" s="32">
        <v>59812</v>
      </c>
      <c r="C20583" s="33" t="s">
        <v>563</v>
      </c>
      <c r="D20583" s="33" t="s">
        <v>564</v>
      </c>
      <c r="E20583" s="34">
        <v>4157236</v>
      </c>
      <c r="F20583" s="35">
        <v>1.0349999999999999</v>
      </c>
      <c r="G20583" s="34" t="s">
        <v>364</v>
      </c>
    </row>
    <row r="20584" spans="1:7">
      <c r="A20584" s="32">
        <v>2018</v>
      </c>
      <c r="B20584" s="32">
        <v>60122</v>
      </c>
      <c r="C20584" s="33" t="s">
        <v>563</v>
      </c>
      <c r="D20584" s="33" t="s">
        <v>564</v>
      </c>
      <c r="E20584" s="34">
        <v>3929293</v>
      </c>
      <c r="F20584" s="35">
        <v>1.0249999999999999</v>
      </c>
      <c r="G20584" s="34" t="s">
        <v>364</v>
      </c>
    </row>
    <row r="20585" spans="1:7">
      <c r="A20585" s="32">
        <v>2018</v>
      </c>
      <c r="B20585" s="32">
        <v>60264</v>
      </c>
      <c r="C20585" s="33" t="s">
        <v>563</v>
      </c>
      <c r="D20585" s="33" t="s">
        <v>564</v>
      </c>
      <c r="E20585" s="34">
        <v>315784</v>
      </c>
      <c r="F20585" s="35">
        <v>1.0229999999999999</v>
      </c>
      <c r="G20585" s="34" t="s">
        <v>364</v>
      </c>
    </row>
    <row r="20586" spans="1:7">
      <c r="A20586" s="32">
        <v>2018</v>
      </c>
      <c r="B20586" s="32">
        <v>60302</v>
      </c>
      <c r="C20586" s="33" t="s">
        <v>563</v>
      </c>
      <c r="D20586" s="33" t="s">
        <v>564</v>
      </c>
      <c r="E20586" s="34">
        <v>1855623</v>
      </c>
      <c r="F20586" s="35">
        <v>1.038</v>
      </c>
      <c r="G20586" s="34" t="s">
        <v>364</v>
      </c>
    </row>
    <row r="20587" spans="1:7">
      <c r="A20587" s="32">
        <v>2018</v>
      </c>
      <c r="B20587" s="32">
        <v>60357</v>
      </c>
      <c r="C20587" s="33" t="s">
        <v>563</v>
      </c>
      <c r="D20587" s="33" t="s">
        <v>564</v>
      </c>
      <c r="E20587" s="34">
        <v>2548679</v>
      </c>
      <c r="F20587" s="35">
        <v>1.0269999999999999</v>
      </c>
      <c r="G20587" s="34" t="s">
        <v>364</v>
      </c>
    </row>
    <row r="20588" spans="1:7">
      <c r="A20588" s="32">
        <v>2018</v>
      </c>
      <c r="B20588" s="32">
        <v>60368</v>
      </c>
      <c r="C20588" s="33" t="s">
        <v>563</v>
      </c>
      <c r="D20588" s="33" t="s">
        <v>564</v>
      </c>
      <c r="E20588" s="34">
        <v>4562871</v>
      </c>
      <c r="F20588" s="35">
        <v>1.028</v>
      </c>
      <c r="G20588" s="34" t="s">
        <v>364</v>
      </c>
    </row>
    <row r="20589" spans="1:7">
      <c r="A20589" s="32">
        <v>2018</v>
      </c>
      <c r="B20589" s="32">
        <v>60768</v>
      </c>
      <c r="C20589" s="33" t="s">
        <v>563</v>
      </c>
      <c r="D20589" s="33" t="s">
        <v>564</v>
      </c>
      <c r="E20589" s="34">
        <v>2339791</v>
      </c>
      <c r="F20589" s="35">
        <v>1.0609999999999999</v>
      </c>
      <c r="G20589" s="34" t="s">
        <v>364</v>
      </c>
    </row>
    <row r="20590" spans="1:7">
      <c r="A20590" s="32">
        <v>2018</v>
      </c>
      <c r="B20590" s="32">
        <v>60903</v>
      </c>
      <c r="C20590" s="33" t="s">
        <v>563</v>
      </c>
      <c r="D20590" s="33" t="s">
        <v>564</v>
      </c>
      <c r="E20590" s="34">
        <v>1765793</v>
      </c>
      <c r="F20590" s="35">
        <v>1.032</v>
      </c>
      <c r="G20590" s="34" t="s">
        <v>364</v>
      </c>
    </row>
    <row r="20591" spans="1:7">
      <c r="A20591" s="32">
        <v>2018</v>
      </c>
      <c r="B20591" s="32">
        <v>61643</v>
      </c>
      <c r="C20591" s="33" t="s">
        <v>563</v>
      </c>
      <c r="D20591" s="33" t="s">
        <v>564</v>
      </c>
      <c r="E20591" s="34">
        <v>214304</v>
      </c>
      <c r="F20591" s="35">
        <v>1</v>
      </c>
      <c r="G20591" s="34">
        <v>340</v>
      </c>
    </row>
    <row r="20592" spans="1:7">
      <c r="A20592" s="32">
        <v>2018</v>
      </c>
      <c r="B20592" s="32">
        <v>3</v>
      </c>
      <c r="C20592" s="33" t="s">
        <v>353</v>
      </c>
      <c r="D20592" s="33" t="s">
        <v>354</v>
      </c>
      <c r="E20592" s="34">
        <v>87185</v>
      </c>
      <c r="F20592" s="35">
        <v>20</v>
      </c>
      <c r="G20592" s="34">
        <v>294.8</v>
      </c>
    </row>
    <row r="20593" spans="1:7">
      <c r="A20593" s="32">
        <v>2018</v>
      </c>
      <c r="B20593" s="32">
        <v>3</v>
      </c>
      <c r="C20593" s="33" t="s">
        <v>353</v>
      </c>
      <c r="D20593" s="33" t="s">
        <v>354</v>
      </c>
      <c r="E20593" s="34">
        <v>95640</v>
      </c>
      <c r="F20593" s="35">
        <v>20.542000000000002</v>
      </c>
      <c r="G20593" s="34">
        <v>286.89999999999998</v>
      </c>
    </row>
    <row r="20594" spans="1:7">
      <c r="A20594" s="32">
        <v>2018</v>
      </c>
      <c r="B20594" s="32">
        <v>3</v>
      </c>
      <c r="C20594" s="33" t="s">
        <v>563</v>
      </c>
      <c r="D20594" s="33" t="s">
        <v>564</v>
      </c>
      <c r="E20594" s="34">
        <v>36386</v>
      </c>
      <c r="F20594" s="35">
        <v>1.04</v>
      </c>
      <c r="G20594" s="34">
        <v>2255.3000000000002</v>
      </c>
    </row>
    <row r="20595" spans="1:7">
      <c r="A20595" s="32">
        <v>2018</v>
      </c>
      <c r="B20595" s="32">
        <v>3</v>
      </c>
      <c r="C20595" s="33" t="s">
        <v>563</v>
      </c>
      <c r="D20595" s="33" t="s">
        <v>564</v>
      </c>
      <c r="E20595" s="34">
        <v>4496948</v>
      </c>
      <c r="F20595" s="35">
        <v>1.012</v>
      </c>
      <c r="G20595" s="34">
        <v>320</v>
      </c>
    </row>
    <row r="20596" spans="1:7">
      <c r="A20596" s="32">
        <v>2018</v>
      </c>
      <c r="B20596" s="32">
        <v>7</v>
      </c>
      <c r="C20596" s="33" t="s">
        <v>563</v>
      </c>
      <c r="D20596" s="33" t="s">
        <v>564</v>
      </c>
      <c r="E20596" s="34">
        <v>263690</v>
      </c>
      <c r="F20596" s="35">
        <v>1.03</v>
      </c>
      <c r="G20596" s="34">
        <v>316.5</v>
      </c>
    </row>
    <row r="20597" spans="1:7">
      <c r="A20597" s="32">
        <v>2018</v>
      </c>
      <c r="B20597" s="32">
        <v>10</v>
      </c>
      <c r="C20597" s="33" t="s">
        <v>563</v>
      </c>
      <c r="D20597" s="33" t="s">
        <v>564</v>
      </c>
      <c r="E20597" s="34">
        <v>1244738</v>
      </c>
      <c r="F20597" s="35">
        <v>1.032</v>
      </c>
      <c r="G20597" s="34">
        <v>309.7</v>
      </c>
    </row>
    <row r="20598" spans="1:7">
      <c r="A20598" s="32">
        <v>2018</v>
      </c>
      <c r="B20598" s="32">
        <v>26</v>
      </c>
      <c r="C20598" s="33" t="s">
        <v>565</v>
      </c>
      <c r="D20598" s="33" t="s">
        <v>566</v>
      </c>
      <c r="E20598" s="34">
        <v>494</v>
      </c>
      <c r="F20598" s="35">
        <v>5.8</v>
      </c>
      <c r="G20598" s="34">
        <v>1561.2</v>
      </c>
    </row>
    <row r="20599" spans="1:7">
      <c r="A20599" s="32">
        <v>2018</v>
      </c>
      <c r="B20599" s="32">
        <v>26</v>
      </c>
      <c r="C20599" s="33" t="s">
        <v>353</v>
      </c>
      <c r="D20599" s="33" t="s">
        <v>354</v>
      </c>
      <c r="E20599" s="34">
        <v>105069</v>
      </c>
      <c r="F20599" s="35">
        <v>23.846</v>
      </c>
      <c r="G20599" s="34">
        <v>234.3</v>
      </c>
    </row>
    <row r="20600" spans="1:7">
      <c r="A20600" s="32">
        <v>2018</v>
      </c>
      <c r="B20600" s="32">
        <v>26</v>
      </c>
      <c r="C20600" s="33" t="s">
        <v>563</v>
      </c>
      <c r="D20600" s="33" t="s">
        <v>564</v>
      </c>
      <c r="E20600" s="34">
        <v>3417116</v>
      </c>
      <c r="F20600" s="35">
        <v>1.0229999999999999</v>
      </c>
      <c r="G20600" s="34">
        <v>306.60000000000002</v>
      </c>
    </row>
    <row r="20601" spans="1:7">
      <c r="A20601" s="32">
        <v>2018</v>
      </c>
      <c r="B20601" s="32">
        <v>47</v>
      </c>
      <c r="C20601" s="33" t="s">
        <v>563</v>
      </c>
      <c r="D20601" s="33" t="s">
        <v>564</v>
      </c>
      <c r="E20601" s="34">
        <v>89555</v>
      </c>
      <c r="F20601" s="35">
        <v>1</v>
      </c>
      <c r="G20601" s="34">
        <v>315.8</v>
      </c>
    </row>
    <row r="20602" spans="1:7">
      <c r="A20602" s="32">
        <v>2018</v>
      </c>
      <c r="B20602" s="32">
        <v>51</v>
      </c>
      <c r="C20602" s="33" t="s">
        <v>362</v>
      </c>
      <c r="D20602" s="33" t="s">
        <v>354</v>
      </c>
      <c r="E20602" s="34">
        <v>124692</v>
      </c>
      <c r="F20602" s="35">
        <v>13.55</v>
      </c>
      <c r="G20602" s="34">
        <v>597.4</v>
      </c>
    </row>
    <row r="20603" spans="1:7">
      <c r="A20603" s="32">
        <v>2018</v>
      </c>
      <c r="B20603" s="32">
        <v>51</v>
      </c>
      <c r="C20603" s="33" t="s">
        <v>563</v>
      </c>
      <c r="D20603" s="33" t="s">
        <v>564</v>
      </c>
      <c r="E20603" s="34">
        <v>35151</v>
      </c>
      <c r="F20603" s="35">
        <v>1.052</v>
      </c>
      <c r="G20603" s="34">
        <v>369.1</v>
      </c>
    </row>
    <row r="20604" spans="1:7">
      <c r="A20604" s="32">
        <v>2018</v>
      </c>
      <c r="B20604" s="32">
        <v>54</v>
      </c>
      <c r="C20604" s="33" t="s">
        <v>563</v>
      </c>
      <c r="D20604" s="33" t="s">
        <v>564</v>
      </c>
      <c r="E20604" s="34">
        <v>431071</v>
      </c>
      <c r="F20604" s="35">
        <v>1.03</v>
      </c>
      <c r="G20604" s="34">
        <v>303.3</v>
      </c>
    </row>
    <row r="20605" spans="1:7">
      <c r="A20605" s="32">
        <v>2018</v>
      </c>
      <c r="B20605" s="32">
        <v>56</v>
      </c>
      <c r="C20605" s="33" t="s">
        <v>353</v>
      </c>
      <c r="D20605" s="33" t="s">
        <v>354</v>
      </c>
      <c r="E20605" s="34">
        <v>24494</v>
      </c>
      <c r="F20605" s="35">
        <v>23.032</v>
      </c>
      <c r="G20605" s="34">
        <v>268.2</v>
      </c>
    </row>
    <row r="20606" spans="1:7">
      <c r="A20606" s="32">
        <v>2018</v>
      </c>
      <c r="B20606" s="32">
        <v>56</v>
      </c>
      <c r="C20606" s="33" t="s">
        <v>353</v>
      </c>
      <c r="D20606" s="33" t="s">
        <v>354</v>
      </c>
      <c r="E20606" s="34">
        <v>83268</v>
      </c>
      <c r="F20606" s="35">
        <v>22.72</v>
      </c>
      <c r="G20606" s="34">
        <v>277.8</v>
      </c>
    </row>
    <row r="20607" spans="1:7">
      <c r="A20607" s="32">
        <v>2018</v>
      </c>
      <c r="B20607" s="32">
        <v>56</v>
      </c>
      <c r="C20607" s="33" t="s">
        <v>565</v>
      </c>
      <c r="D20607" s="33" t="s">
        <v>566</v>
      </c>
      <c r="E20607" s="34">
        <v>3535</v>
      </c>
      <c r="F20607" s="35">
        <v>5.5</v>
      </c>
      <c r="G20607" s="34">
        <v>1667</v>
      </c>
    </row>
    <row r="20608" spans="1:7">
      <c r="A20608" s="32">
        <v>2018</v>
      </c>
      <c r="B20608" s="32">
        <v>59</v>
      </c>
      <c r="C20608" s="33" t="s">
        <v>363</v>
      </c>
      <c r="D20608" s="33" t="s">
        <v>354</v>
      </c>
      <c r="E20608" s="34">
        <v>31569</v>
      </c>
      <c r="F20608" s="35">
        <v>16.39</v>
      </c>
      <c r="G20608" s="34">
        <v>149.6</v>
      </c>
    </row>
    <row r="20609" spans="1:7">
      <c r="A20609" s="32">
        <v>2018</v>
      </c>
      <c r="B20609" s="32">
        <v>60</v>
      </c>
      <c r="C20609" s="33" t="s">
        <v>363</v>
      </c>
      <c r="D20609" s="33" t="s">
        <v>354</v>
      </c>
      <c r="E20609" s="34">
        <v>53745</v>
      </c>
      <c r="F20609" s="35">
        <v>16.155000000000001</v>
      </c>
      <c r="G20609" s="34">
        <v>117.3</v>
      </c>
    </row>
    <row r="20610" spans="1:7">
      <c r="A20610" s="32">
        <v>2018</v>
      </c>
      <c r="B20610" s="32">
        <v>87</v>
      </c>
      <c r="C20610" s="33" t="s">
        <v>363</v>
      </c>
      <c r="D20610" s="33" t="s">
        <v>354</v>
      </c>
      <c r="E20610" s="34">
        <v>46480</v>
      </c>
      <c r="F20610" s="35">
        <v>17.829999999999998</v>
      </c>
      <c r="G20610" s="34">
        <v>230.5</v>
      </c>
    </row>
    <row r="20611" spans="1:7">
      <c r="A20611" s="32">
        <v>2018</v>
      </c>
      <c r="B20611" s="32">
        <v>87</v>
      </c>
      <c r="C20611" s="33" t="s">
        <v>563</v>
      </c>
      <c r="D20611" s="33" t="s">
        <v>564</v>
      </c>
      <c r="E20611" s="34">
        <v>42721</v>
      </c>
      <c r="F20611" s="35">
        <v>1.034</v>
      </c>
      <c r="G20611" s="34">
        <v>329</v>
      </c>
    </row>
    <row r="20612" spans="1:7">
      <c r="A20612" s="32">
        <v>2018</v>
      </c>
      <c r="B20612" s="32">
        <v>96</v>
      </c>
      <c r="C20612" s="33" t="s">
        <v>563</v>
      </c>
      <c r="D20612" s="33" t="s">
        <v>564</v>
      </c>
      <c r="E20612" s="34">
        <v>6765</v>
      </c>
      <c r="F20612" s="35">
        <v>1</v>
      </c>
      <c r="G20612" s="34">
        <v>772.1</v>
      </c>
    </row>
    <row r="20613" spans="1:7">
      <c r="A20613" s="32">
        <v>2018</v>
      </c>
      <c r="B20613" s="32">
        <v>108</v>
      </c>
      <c r="C20613" s="33" t="s">
        <v>563</v>
      </c>
      <c r="D20613" s="33" t="s">
        <v>564</v>
      </c>
      <c r="E20613" s="34">
        <v>354</v>
      </c>
      <c r="F20613" s="35">
        <v>1.1399999999999999</v>
      </c>
      <c r="G20613" s="34">
        <v>276.5</v>
      </c>
    </row>
    <row r="20614" spans="1:7">
      <c r="A20614" s="32">
        <v>2018</v>
      </c>
      <c r="B20614" s="32">
        <v>108</v>
      </c>
      <c r="C20614" s="33" t="s">
        <v>563</v>
      </c>
      <c r="D20614" s="33" t="s">
        <v>564</v>
      </c>
      <c r="E20614" s="34">
        <v>8919</v>
      </c>
      <c r="F20614" s="35">
        <v>1.1399999999999999</v>
      </c>
      <c r="G20614" s="34">
        <v>294.89999999999998</v>
      </c>
    </row>
    <row r="20615" spans="1:7">
      <c r="A20615" s="32">
        <v>2018</v>
      </c>
      <c r="B20615" s="32">
        <v>108</v>
      </c>
      <c r="C20615" s="33" t="s">
        <v>363</v>
      </c>
      <c r="D20615" s="33" t="s">
        <v>354</v>
      </c>
      <c r="E20615" s="34">
        <v>74261</v>
      </c>
      <c r="F20615" s="35">
        <v>17.54</v>
      </c>
      <c r="G20615" s="34">
        <v>166.8</v>
      </c>
    </row>
    <row r="20616" spans="1:7">
      <c r="A20616" s="32">
        <v>2018</v>
      </c>
      <c r="B20616" s="32">
        <v>108</v>
      </c>
      <c r="C20616" s="33" t="s">
        <v>363</v>
      </c>
      <c r="D20616" s="33" t="s">
        <v>354</v>
      </c>
      <c r="E20616" s="34">
        <v>43757</v>
      </c>
      <c r="F20616" s="35">
        <v>17.600000000000001</v>
      </c>
      <c r="G20616" s="34">
        <v>142.1</v>
      </c>
    </row>
    <row r="20617" spans="1:7">
      <c r="A20617" s="32">
        <v>2018</v>
      </c>
      <c r="B20617" s="32">
        <v>113</v>
      </c>
      <c r="C20617" s="33" t="s">
        <v>363</v>
      </c>
      <c r="D20617" s="33" t="s">
        <v>354</v>
      </c>
      <c r="E20617" s="34">
        <v>196534</v>
      </c>
      <c r="F20617" s="35">
        <v>18.3</v>
      </c>
      <c r="G20617" s="34">
        <v>225</v>
      </c>
    </row>
    <row r="20618" spans="1:7">
      <c r="A20618" s="32">
        <v>2018</v>
      </c>
      <c r="B20618" s="32">
        <v>113</v>
      </c>
      <c r="C20618" s="33" t="s">
        <v>563</v>
      </c>
      <c r="D20618" s="33" t="s">
        <v>564</v>
      </c>
      <c r="E20618" s="34">
        <v>2</v>
      </c>
      <c r="F20618" s="35">
        <v>0.85299999999999998</v>
      </c>
      <c r="G20618" s="34">
        <v>32172</v>
      </c>
    </row>
    <row r="20619" spans="1:7">
      <c r="A20619" s="32">
        <v>2018</v>
      </c>
      <c r="B20619" s="32">
        <v>116</v>
      </c>
      <c r="C20619" s="33" t="s">
        <v>563</v>
      </c>
      <c r="D20619" s="33" t="s">
        <v>564</v>
      </c>
      <c r="E20619" s="34">
        <v>433008</v>
      </c>
      <c r="F20619" s="35">
        <v>1.0489999999999999</v>
      </c>
      <c r="G20619" s="34">
        <v>349.7</v>
      </c>
    </row>
    <row r="20620" spans="1:7">
      <c r="A20620" s="32">
        <v>2018</v>
      </c>
      <c r="B20620" s="32">
        <v>117</v>
      </c>
      <c r="C20620" s="33" t="s">
        <v>563</v>
      </c>
      <c r="D20620" s="33" t="s">
        <v>564</v>
      </c>
      <c r="E20620" s="34">
        <v>3507807</v>
      </c>
      <c r="F20620" s="35">
        <v>1.048</v>
      </c>
      <c r="G20620" s="34">
        <v>334.8</v>
      </c>
    </row>
    <row r="20621" spans="1:7">
      <c r="A20621" s="32">
        <v>2018</v>
      </c>
      <c r="B20621" s="32">
        <v>120</v>
      </c>
      <c r="C20621" s="33" t="s">
        <v>563</v>
      </c>
      <c r="D20621" s="33" t="s">
        <v>564</v>
      </c>
      <c r="E20621" s="34">
        <v>652145</v>
      </c>
      <c r="F20621" s="35">
        <v>1.0289999999999999</v>
      </c>
      <c r="G20621" s="34">
        <v>300.89999999999998</v>
      </c>
    </row>
    <row r="20622" spans="1:7">
      <c r="A20622" s="32">
        <v>2018</v>
      </c>
      <c r="B20622" s="32">
        <v>126</v>
      </c>
      <c r="C20622" s="33" t="s">
        <v>563</v>
      </c>
      <c r="D20622" s="33" t="s">
        <v>564</v>
      </c>
      <c r="E20622" s="34">
        <v>102523</v>
      </c>
      <c r="F20622" s="35">
        <v>1.03</v>
      </c>
      <c r="G20622" s="34">
        <v>552.1</v>
      </c>
    </row>
    <row r="20623" spans="1:7">
      <c r="A20623" s="32">
        <v>2018</v>
      </c>
      <c r="B20623" s="32">
        <v>126</v>
      </c>
      <c r="C20623" s="33" t="s">
        <v>563</v>
      </c>
      <c r="D20623" s="33" t="s">
        <v>564</v>
      </c>
      <c r="E20623" s="34">
        <v>2071716</v>
      </c>
      <c r="F20623" s="35">
        <v>1.03</v>
      </c>
      <c r="G20623" s="34">
        <v>251.7</v>
      </c>
    </row>
    <row r="20624" spans="1:7">
      <c r="A20624" s="32">
        <v>2018</v>
      </c>
      <c r="B20624" s="32">
        <v>127</v>
      </c>
      <c r="C20624" s="33" t="s">
        <v>363</v>
      </c>
      <c r="D20624" s="33" t="s">
        <v>354</v>
      </c>
      <c r="E20624" s="34">
        <v>268498</v>
      </c>
      <c r="F20624" s="35">
        <v>17.271999999999998</v>
      </c>
      <c r="G20624" s="34">
        <v>229</v>
      </c>
    </row>
    <row r="20625" spans="1:7">
      <c r="A20625" s="32">
        <v>2018</v>
      </c>
      <c r="B20625" s="32">
        <v>130</v>
      </c>
      <c r="C20625" s="33" t="s">
        <v>353</v>
      </c>
      <c r="D20625" s="33" t="s">
        <v>354</v>
      </c>
      <c r="E20625" s="34">
        <v>191109</v>
      </c>
      <c r="F20625" s="35">
        <v>23.76</v>
      </c>
      <c r="G20625" s="34">
        <v>326.60000000000002</v>
      </c>
    </row>
    <row r="20626" spans="1:7">
      <c r="A20626" s="32">
        <v>2018</v>
      </c>
      <c r="B20626" s="32">
        <v>136</v>
      </c>
      <c r="C20626" s="33" t="s">
        <v>353</v>
      </c>
      <c r="D20626" s="33" t="s">
        <v>354</v>
      </c>
      <c r="E20626" s="34">
        <v>91421</v>
      </c>
      <c r="F20626" s="35">
        <v>24.69</v>
      </c>
      <c r="G20626" s="34">
        <v>323.8</v>
      </c>
    </row>
    <row r="20627" spans="1:7">
      <c r="A20627" s="32">
        <v>2018</v>
      </c>
      <c r="B20627" s="32">
        <v>136</v>
      </c>
      <c r="C20627" s="33" t="s">
        <v>353</v>
      </c>
      <c r="D20627" s="33" t="s">
        <v>354</v>
      </c>
      <c r="E20627" s="34">
        <v>118341</v>
      </c>
      <c r="F20627" s="35">
        <v>24.46</v>
      </c>
      <c r="G20627" s="34">
        <v>339.8</v>
      </c>
    </row>
    <row r="20628" spans="1:7">
      <c r="A20628" s="32">
        <v>2018</v>
      </c>
      <c r="B20628" s="32">
        <v>136</v>
      </c>
      <c r="C20628" s="33" t="s">
        <v>353</v>
      </c>
      <c r="D20628" s="33" t="s">
        <v>354</v>
      </c>
      <c r="E20628" s="34">
        <v>39927</v>
      </c>
      <c r="F20628" s="35">
        <v>23.55</v>
      </c>
      <c r="G20628" s="34">
        <v>344.2</v>
      </c>
    </row>
    <row r="20629" spans="1:7">
      <c r="A20629" s="32">
        <v>2018</v>
      </c>
      <c r="B20629" s="32">
        <v>136</v>
      </c>
      <c r="C20629" s="33" t="s">
        <v>565</v>
      </c>
      <c r="D20629" s="33" t="s">
        <v>566</v>
      </c>
      <c r="E20629" s="34">
        <v>1665</v>
      </c>
      <c r="F20629" s="35">
        <v>5.67</v>
      </c>
      <c r="G20629" s="34">
        <v>1623.9</v>
      </c>
    </row>
    <row r="20630" spans="1:7">
      <c r="A20630" s="32">
        <v>2018</v>
      </c>
      <c r="B20630" s="32">
        <v>136</v>
      </c>
      <c r="C20630" s="33" t="s">
        <v>565</v>
      </c>
      <c r="D20630" s="33" t="s">
        <v>566</v>
      </c>
      <c r="E20630" s="34">
        <v>1737</v>
      </c>
      <c r="F20630" s="35">
        <v>5.67</v>
      </c>
      <c r="G20630" s="34">
        <v>1689.9</v>
      </c>
    </row>
    <row r="20631" spans="1:7">
      <c r="A20631" s="32">
        <v>2018</v>
      </c>
      <c r="B20631" s="32">
        <v>141</v>
      </c>
      <c r="C20631" s="33" t="s">
        <v>563</v>
      </c>
      <c r="D20631" s="33" t="s">
        <v>564</v>
      </c>
      <c r="E20631" s="34">
        <v>517141</v>
      </c>
      <c r="F20631" s="35">
        <v>1.032</v>
      </c>
      <c r="G20631" s="34">
        <v>467.8</v>
      </c>
    </row>
    <row r="20632" spans="1:7">
      <c r="A20632" s="32">
        <v>2018</v>
      </c>
      <c r="B20632" s="32">
        <v>147</v>
      </c>
      <c r="C20632" s="33" t="s">
        <v>563</v>
      </c>
      <c r="D20632" s="33" t="s">
        <v>564</v>
      </c>
      <c r="E20632" s="34">
        <v>902955</v>
      </c>
      <c r="F20632" s="35">
        <v>1.054</v>
      </c>
      <c r="G20632" s="34">
        <v>327.5</v>
      </c>
    </row>
    <row r="20633" spans="1:7">
      <c r="A20633" s="32">
        <v>2018</v>
      </c>
      <c r="B20633" s="32">
        <v>160</v>
      </c>
      <c r="C20633" s="33" t="s">
        <v>563</v>
      </c>
      <c r="D20633" s="33" t="s">
        <v>564</v>
      </c>
      <c r="E20633" s="34">
        <v>1340248</v>
      </c>
      <c r="F20633" s="35">
        <v>1.0509999999999999</v>
      </c>
      <c r="G20633" s="34">
        <v>224.6</v>
      </c>
    </row>
    <row r="20634" spans="1:7">
      <c r="A20634" s="32">
        <v>2018</v>
      </c>
      <c r="B20634" s="32">
        <v>160</v>
      </c>
      <c r="C20634" s="33" t="s">
        <v>563</v>
      </c>
      <c r="D20634" s="33" t="s">
        <v>564</v>
      </c>
      <c r="E20634" s="34">
        <v>28544</v>
      </c>
      <c r="F20634" s="35">
        <v>1.0509999999999999</v>
      </c>
      <c r="G20634" s="34">
        <v>610.1</v>
      </c>
    </row>
    <row r="20635" spans="1:7">
      <c r="A20635" s="32">
        <v>2018</v>
      </c>
      <c r="B20635" s="32">
        <v>160</v>
      </c>
      <c r="C20635" s="33" t="s">
        <v>363</v>
      </c>
      <c r="D20635" s="33" t="s">
        <v>354</v>
      </c>
      <c r="E20635" s="34">
        <v>13979</v>
      </c>
      <c r="F20635" s="35">
        <v>18</v>
      </c>
      <c r="G20635" s="34">
        <v>256.89999999999998</v>
      </c>
    </row>
    <row r="20636" spans="1:7">
      <c r="A20636" s="32">
        <v>2018</v>
      </c>
      <c r="B20636" s="32">
        <v>160</v>
      </c>
      <c r="C20636" s="33" t="s">
        <v>363</v>
      </c>
      <c r="D20636" s="33" t="s">
        <v>354</v>
      </c>
      <c r="E20636" s="34">
        <v>28364</v>
      </c>
      <c r="F20636" s="35">
        <v>17.582000000000001</v>
      </c>
      <c r="G20636" s="34">
        <v>289.39999999999998</v>
      </c>
    </row>
    <row r="20637" spans="1:7">
      <c r="A20637" s="32">
        <v>2018</v>
      </c>
      <c r="B20637" s="32">
        <v>165</v>
      </c>
      <c r="C20637" s="33" t="s">
        <v>563</v>
      </c>
      <c r="D20637" s="33" t="s">
        <v>564</v>
      </c>
      <c r="E20637" s="34">
        <v>1642080</v>
      </c>
      <c r="F20637" s="35">
        <v>1.026</v>
      </c>
      <c r="G20637" s="34">
        <v>288.2</v>
      </c>
    </row>
    <row r="20638" spans="1:7">
      <c r="A20638" s="32">
        <v>2018</v>
      </c>
      <c r="B20638" s="32">
        <v>165</v>
      </c>
      <c r="C20638" s="33" t="s">
        <v>363</v>
      </c>
      <c r="D20638" s="33" t="s">
        <v>354</v>
      </c>
      <c r="E20638" s="34">
        <v>32549</v>
      </c>
      <c r="F20638" s="35">
        <v>16.471</v>
      </c>
      <c r="G20638" s="34">
        <v>210</v>
      </c>
    </row>
    <row r="20639" spans="1:7">
      <c r="A20639" s="32">
        <v>2018</v>
      </c>
      <c r="B20639" s="32">
        <v>260</v>
      </c>
      <c r="C20639" s="33" t="s">
        <v>563</v>
      </c>
      <c r="D20639" s="33" t="s">
        <v>564</v>
      </c>
      <c r="E20639" s="34">
        <v>4148440</v>
      </c>
      <c r="F20639" s="35">
        <v>1.0389999999999999</v>
      </c>
      <c r="G20639" s="34" t="s">
        <v>364</v>
      </c>
    </row>
    <row r="20640" spans="1:7">
      <c r="A20640" s="32">
        <v>2018</v>
      </c>
      <c r="B20640" s="32">
        <v>298</v>
      </c>
      <c r="C20640" s="33" t="s">
        <v>363</v>
      </c>
      <c r="D20640" s="33" t="s">
        <v>354</v>
      </c>
      <c r="E20640" s="34">
        <v>80701</v>
      </c>
      <c r="F20640" s="35">
        <v>15.9</v>
      </c>
      <c r="G20640" s="34" t="s">
        <v>364</v>
      </c>
    </row>
    <row r="20641" spans="1:7">
      <c r="A20641" s="32">
        <v>2018</v>
      </c>
      <c r="B20641" s="32">
        <v>298</v>
      </c>
      <c r="C20641" s="33" t="s">
        <v>363</v>
      </c>
      <c r="D20641" s="33" t="s">
        <v>354</v>
      </c>
      <c r="E20641" s="34">
        <v>169501</v>
      </c>
      <c r="F20641" s="35">
        <v>16.61</v>
      </c>
      <c r="G20641" s="34" t="s">
        <v>364</v>
      </c>
    </row>
    <row r="20642" spans="1:7">
      <c r="A20642" s="32">
        <v>2018</v>
      </c>
      <c r="B20642" s="32">
        <v>298</v>
      </c>
      <c r="C20642" s="33" t="s">
        <v>363</v>
      </c>
      <c r="D20642" s="33" t="s">
        <v>354</v>
      </c>
      <c r="E20642" s="34">
        <v>62685</v>
      </c>
      <c r="F20642" s="35">
        <v>16.77</v>
      </c>
      <c r="G20642" s="34" t="s">
        <v>364</v>
      </c>
    </row>
    <row r="20643" spans="1:7">
      <c r="A20643" s="32">
        <v>2018</v>
      </c>
      <c r="B20643" s="32">
        <v>298</v>
      </c>
      <c r="C20643" s="33" t="s">
        <v>363</v>
      </c>
      <c r="D20643" s="33" t="s">
        <v>354</v>
      </c>
      <c r="E20643" s="34">
        <v>64251</v>
      </c>
      <c r="F20643" s="35">
        <v>17.93</v>
      </c>
      <c r="G20643" s="34" t="s">
        <v>364</v>
      </c>
    </row>
    <row r="20644" spans="1:7">
      <c r="A20644" s="32">
        <v>2018</v>
      </c>
      <c r="B20644" s="32">
        <v>298</v>
      </c>
      <c r="C20644" s="33" t="s">
        <v>363</v>
      </c>
      <c r="D20644" s="33" t="s">
        <v>354</v>
      </c>
      <c r="E20644" s="34">
        <v>30227</v>
      </c>
      <c r="F20644" s="35">
        <v>16.760000000000002</v>
      </c>
      <c r="G20644" s="34" t="s">
        <v>364</v>
      </c>
    </row>
    <row r="20645" spans="1:7">
      <c r="A20645" s="32">
        <v>2018</v>
      </c>
      <c r="B20645" s="32">
        <v>298</v>
      </c>
      <c r="C20645" s="33" t="s">
        <v>363</v>
      </c>
      <c r="D20645" s="33" t="s">
        <v>354</v>
      </c>
      <c r="E20645" s="34">
        <v>16177</v>
      </c>
      <c r="F20645" s="35">
        <v>16.64</v>
      </c>
      <c r="G20645" s="34" t="s">
        <v>364</v>
      </c>
    </row>
    <row r="20646" spans="1:7">
      <c r="A20646" s="32">
        <v>2018</v>
      </c>
      <c r="B20646" s="32">
        <v>298</v>
      </c>
      <c r="C20646" s="33" t="s">
        <v>363</v>
      </c>
      <c r="D20646" s="33" t="s">
        <v>354</v>
      </c>
      <c r="E20646" s="34">
        <v>47987</v>
      </c>
      <c r="F20646" s="35">
        <v>16.36</v>
      </c>
      <c r="G20646" s="34" t="s">
        <v>364</v>
      </c>
    </row>
    <row r="20647" spans="1:7">
      <c r="A20647" s="32">
        <v>2018</v>
      </c>
      <c r="B20647" s="32">
        <v>298</v>
      </c>
      <c r="C20647" s="33" t="s">
        <v>363</v>
      </c>
      <c r="D20647" s="33" t="s">
        <v>354</v>
      </c>
      <c r="E20647" s="34">
        <v>81118</v>
      </c>
      <c r="F20647" s="35">
        <v>16.88</v>
      </c>
      <c r="G20647" s="34" t="s">
        <v>364</v>
      </c>
    </row>
    <row r="20648" spans="1:7">
      <c r="A20648" s="32">
        <v>2018</v>
      </c>
      <c r="B20648" s="32">
        <v>298</v>
      </c>
      <c r="C20648" s="33" t="s">
        <v>563</v>
      </c>
      <c r="D20648" s="33" t="s">
        <v>564</v>
      </c>
      <c r="E20648" s="34">
        <v>26132</v>
      </c>
      <c r="F20648" s="35">
        <v>1.03</v>
      </c>
      <c r="G20648" s="34" t="s">
        <v>364</v>
      </c>
    </row>
    <row r="20649" spans="1:7">
      <c r="A20649" s="32">
        <v>2018</v>
      </c>
      <c r="B20649" s="32">
        <v>302</v>
      </c>
      <c r="C20649" s="33" t="s">
        <v>563</v>
      </c>
      <c r="D20649" s="33" t="s">
        <v>564</v>
      </c>
      <c r="E20649" s="34">
        <v>1339973</v>
      </c>
      <c r="F20649" s="35">
        <v>1.03</v>
      </c>
      <c r="G20649" s="34" t="s">
        <v>364</v>
      </c>
    </row>
    <row r="20650" spans="1:7">
      <c r="A20650" s="32">
        <v>2018</v>
      </c>
      <c r="B20650" s="32">
        <v>315</v>
      </c>
      <c r="C20650" s="33" t="s">
        <v>563</v>
      </c>
      <c r="D20650" s="33" t="s">
        <v>564</v>
      </c>
      <c r="E20650" s="34">
        <v>2659530</v>
      </c>
      <c r="F20650" s="35">
        <v>1.034</v>
      </c>
      <c r="G20650" s="34" t="s">
        <v>364</v>
      </c>
    </row>
    <row r="20651" spans="1:7">
      <c r="A20651" s="32">
        <v>2018</v>
      </c>
      <c r="B20651" s="32">
        <v>335</v>
      </c>
      <c r="C20651" s="33" t="s">
        <v>563</v>
      </c>
      <c r="D20651" s="33" t="s">
        <v>564</v>
      </c>
      <c r="E20651" s="34">
        <v>811780</v>
      </c>
      <c r="F20651" s="35">
        <v>1.034</v>
      </c>
      <c r="G20651" s="34" t="s">
        <v>364</v>
      </c>
    </row>
    <row r="20652" spans="1:7">
      <c r="A20652" s="32">
        <v>2018</v>
      </c>
      <c r="B20652" s="32">
        <v>341</v>
      </c>
      <c r="C20652" s="33" t="s">
        <v>563</v>
      </c>
      <c r="D20652" s="33" t="s">
        <v>564</v>
      </c>
      <c r="E20652" s="34">
        <v>41638</v>
      </c>
      <c r="F20652" s="35">
        <v>1.03</v>
      </c>
      <c r="G20652" s="34" t="s">
        <v>364</v>
      </c>
    </row>
    <row r="20653" spans="1:7">
      <c r="A20653" s="32">
        <v>2018</v>
      </c>
      <c r="B20653" s="32">
        <v>350</v>
      </c>
      <c r="C20653" s="33" t="s">
        <v>563</v>
      </c>
      <c r="D20653" s="33" t="s">
        <v>564</v>
      </c>
      <c r="E20653" s="34">
        <v>416903</v>
      </c>
      <c r="F20653" s="35">
        <v>1.0309999999999999</v>
      </c>
      <c r="G20653" s="34" t="s">
        <v>364</v>
      </c>
    </row>
    <row r="20654" spans="1:7">
      <c r="A20654" s="32">
        <v>2018</v>
      </c>
      <c r="B20654" s="32">
        <v>356</v>
      </c>
      <c r="C20654" s="33" t="s">
        <v>563</v>
      </c>
      <c r="D20654" s="33" t="s">
        <v>564</v>
      </c>
      <c r="E20654" s="34">
        <v>1087690</v>
      </c>
      <c r="F20654" s="35">
        <v>1.034</v>
      </c>
      <c r="G20654" s="34" t="s">
        <v>364</v>
      </c>
    </row>
    <row r="20655" spans="1:7">
      <c r="A20655" s="32">
        <v>2018</v>
      </c>
      <c r="B20655" s="32">
        <v>358</v>
      </c>
      <c r="C20655" s="33" t="s">
        <v>563</v>
      </c>
      <c r="D20655" s="33" t="s">
        <v>564</v>
      </c>
      <c r="E20655" s="34">
        <v>1481409</v>
      </c>
      <c r="F20655" s="35">
        <v>1.05</v>
      </c>
      <c r="G20655" s="34" t="s">
        <v>364</v>
      </c>
    </row>
    <row r="20656" spans="1:7">
      <c r="A20656" s="32">
        <v>2018</v>
      </c>
      <c r="B20656" s="32">
        <v>377</v>
      </c>
      <c r="C20656" s="33" t="s">
        <v>563</v>
      </c>
      <c r="D20656" s="33" t="s">
        <v>564</v>
      </c>
      <c r="E20656" s="34">
        <v>250078</v>
      </c>
      <c r="F20656" s="35">
        <v>1.0349999999999999</v>
      </c>
      <c r="G20656" s="34">
        <v>645</v>
      </c>
    </row>
    <row r="20657" spans="1:7">
      <c r="A20657" s="32">
        <v>2018</v>
      </c>
      <c r="B20657" s="32">
        <v>384</v>
      </c>
      <c r="C20657" s="33" t="s">
        <v>563</v>
      </c>
      <c r="D20657" s="33" t="s">
        <v>564</v>
      </c>
      <c r="E20657" s="34">
        <v>1021680</v>
      </c>
      <c r="F20657" s="35">
        <v>1.03</v>
      </c>
      <c r="G20657" s="34" t="s">
        <v>364</v>
      </c>
    </row>
    <row r="20658" spans="1:7">
      <c r="A20658" s="32">
        <v>2018</v>
      </c>
      <c r="B20658" s="32">
        <v>389</v>
      </c>
      <c r="C20658" s="33" t="s">
        <v>563</v>
      </c>
      <c r="D20658" s="33" t="s">
        <v>564</v>
      </c>
      <c r="E20658" s="34">
        <v>883210</v>
      </c>
      <c r="F20658" s="35">
        <v>1.0389999999999999</v>
      </c>
      <c r="G20658" s="34">
        <v>318.8</v>
      </c>
    </row>
    <row r="20659" spans="1:7">
      <c r="A20659" s="32">
        <v>2018</v>
      </c>
      <c r="B20659" s="32">
        <v>399</v>
      </c>
      <c r="C20659" s="33" t="s">
        <v>563</v>
      </c>
      <c r="D20659" s="33" t="s">
        <v>564</v>
      </c>
      <c r="E20659" s="34">
        <v>100857</v>
      </c>
      <c r="F20659" s="35">
        <v>1.036</v>
      </c>
      <c r="G20659" s="34">
        <v>657</v>
      </c>
    </row>
    <row r="20660" spans="1:7">
      <c r="A20660" s="32">
        <v>2018</v>
      </c>
      <c r="B20660" s="32">
        <v>400</v>
      </c>
      <c r="C20660" s="33" t="s">
        <v>563</v>
      </c>
      <c r="D20660" s="33" t="s">
        <v>564</v>
      </c>
      <c r="E20660" s="34">
        <v>2290078</v>
      </c>
      <c r="F20660" s="35">
        <v>1.034</v>
      </c>
      <c r="G20660" s="34">
        <v>657</v>
      </c>
    </row>
    <row r="20661" spans="1:7">
      <c r="A20661" s="32">
        <v>2018</v>
      </c>
      <c r="B20661" s="32">
        <v>404</v>
      </c>
      <c r="C20661" s="33" t="s">
        <v>563</v>
      </c>
      <c r="D20661" s="33" t="s">
        <v>564</v>
      </c>
      <c r="E20661" s="34">
        <v>1719149</v>
      </c>
      <c r="F20661" s="35">
        <v>1.036</v>
      </c>
      <c r="G20661" s="34">
        <v>657</v>
      </c>
    </row>
    <row r="20662" spans="1:7">
      <c r="A20662" s="32">
        <v>2018</v>
      </c>
      <c r="B20662" s="32">
        <v>408</v>
      </c>
      <c r="C20662" s="33" t="s">
        <v>563</v>
      </c>
      <c r="D20662" s="33" t="s">
        <v>564</v>
      </c>
      <c r="E20662" s="34">
        <v>1042957</v>
      </c>
      <c r="F20662" s="35">
        <v>1.0349999999999999</v>
      </c>
      <c r="G20662" s="34">
        <v>657</v>
      </c>
    </row>
    <row r="20663" spans="1:7">
      <c r="A20663" s="32">
        <v>2018</v>
      </c>
      <c r="B20663" s="32">
        <v>422</v>
      </c>
      <c r="C20663" s="33" t="s">
        <v>563</v>
      </c>
      <c r="D20663" s="33" t="s">
        <v>564</v>
      </c>
      <c r="E20663" s="34">
        <v>150328</v>
      </c>
      <c r="F20663" s="35">
        <v>1.036</v>
      </c>
      <c r="G20663" s="34" t="s">
        <v>364</v>
      </c>
    </row>
    <row r="20664" spans="1:7">
      <c r="A20664" s="32">
        <v>2018</v>
      </c>
      <c r="B20664" s="32">
        <v>469</v>
      </c>
      <c r="C20664" s="33" t="s">
        <v>563</v>
      </c>
      <c r="D20664" s="33" t="s">
        <v>564</v>
      </c>
      <c r="E20664" s="34">
        <v>2975388</v>
      </c>
      <c r="F20664" s="35">
        <v>1.1060000000000001</v>
      </c>
      <c r="G20664" s="34">
        <v>333</v>
      </c>
    </row>
    <row r="20665" spans="1:7">
      <c r="A20665" s="32">
        <v>2018</v>
      </c>
      <c r="B20665" s="32">
        <v>470</v>
      </c>
      <c r="C20665" s="33" t="s">
        <v>363</v>
      </c>
      <c r="D20665" s="33" t="s">
        <v>354</v>
      </c>
      <c r="E20665" s="34">
        <v>70829</v>
      </c>
      <c r="F20665" s="35">
        <v>17.986000000000001</v>
      </c>
      <c r="G20665" s="34">
        <v>135.1</v>
      </c>
    </row>
    <row r="20666" spans="1:7">
      <c r="A20666" s="32">
        <v>2018</v>
      </c>
      <c r="B20666" s="32">
        <v>470</v>
      </c>
      <c r="C20666" s="33" t="s">
        <v>363</v>
      </c>
      <c r="D20666" s="33" t="s">
        <v>354</v>
      </c>
      <c r="E20666" s="34">
        <v>42284</v>
      </c>
      <c r="F20666" s="35">
        <v>17.204999999999998</v>
      </c>
      <c r="G20666" s="34">
        <v>130</v>
      </c>
    </row>
    <row r="20667" spans="1:7">
      <c r="A20667" s="32">
        <v>2018</v>
      </c>
      <c r="B20667" s="32">
        <v>470</v>
      </c>
      <c r="C20667" s="33" t="s">
        <v>363</v>
      </c>
      <c r="D20667" s="33" t="s">
        <v>354</v>
      </c>
      <c r="E20667" s="34">
        <v>28218</v>
      </c>
      <c r="F20667" s="35">
        <v>17.22</v>
      </c>
      <c r="G20667" s="34">
        <v>133.19999999999999</v>
      </c>
    </row>
    <row r="20668" spans="1:7">
      <c r="A20668" s="32">
        <v>2018</v>
      </c>
      <c r="B20668" s="32">
        <v>470</v>
      </c>
      <c r="C20668" s="33" t="s">
        <v>363</v>
      </c>
      <c r="D20668" s="33" t="s">
        <v>354</v>
      </c>
      <c r="E20668" s="34">
        <v>70317</v>
      </c>
      <c r="F20668" s="35">
        <v>17.238</v>
      </c>
      <c r="G20668" s="34">
        <v>146.5</v>
      </c>
    </row>
    <row r="20669" spans="1:7">
      <c r="A20669" s="32">
        <v>2018</v>
      </c>
      <c r="B20669" s="32">
        <v>470</v>
      </c>
      <c r="C20669" s="33" t="s">
        <v>363</v>
      </c>
      <c r="D20669" s="33" t="s">
        <v>354</v>
      </c>
      <c r="E20669" s="34">
        <v>14087</v>
      </c>
      <c r="F20669" s="35">
        <v>17.239999999999998</v>
      </c>
      <c r="G20669" s="34">
        <v>143.1</v>
      </c>
    </row>
    <row r="20670" spans="1:7">
      <c r="A20670" s="32">
        <v>2018</v>
      </c>
      <c r="B20670" s="32">
        <v>470</v>
      </c>
      <c r="C20670" s="33" t="s">
        <v>363</v>
      </c>
      <c r="D20670" s="33" t="s">
        <v>354</v>
      </c>
      <c r="E20670" s="34">
        <v>42482</v>
      </c>
      <c r="F20670" s="35">
        <v>17.638999999999999</v>
      </c>
      <c r="G20670" s="34">
        <v>146</v>
      </c>
    </row>
    <row r="20671" spans="1:7">
      <c r="A20671" s="32">
        <v>2018</v>
      </c>
      <c r="B20671" s="32">
        <v>470</v>
      </c>
      <c r="C20671" s="33" t="s">
        <v>363</v>
      </c>
      <c r="D20671" s="33" t="s">
        <v>354</v>
      </c>
      <c r="E20671" s="34">
        <v>28262</v>
      </c>
      <c r="F20671" s="35">
        <v>17.585000000000001</v>
      </c>
      <c r="G20671" s="34">
        <v>142.6</v>
      </c>
    </row>
    <row r="20672" spans="1:7">
      <c r="A20672" s="32">
        <v>2018</v>
      </c>
      <c r="B20672" s="32">
        <v>470</v>
      </c>
      <c r="C20672" s="33" t="s">
        <v>363</v>
      </c>
      <c r="D20672" s="33" t="s">
        <v>354</v>
      </c>
      <c r="E20672" s="34">
        <v>42601</v>
      </c>
      <c r="F20672" s="35">
        <v>17.984999999999999</v>
      </c>
      <c r="G20672" s="34">
        <v>139</v>
      </c>
    </row>
    <row r="20673" spans="1:7">
      <c r="A20673" s="32">
        <v>2018</v>
      </c>
      <c r="B20673" s="32">
        <v>470</v>
      </c>
      <c r="C20673" s="33" t="s">
        <v>363</v>
      </c>
      <c r="D20673" s="33" t="s">
        <v>354</v>
      </c>
      <c r="E20673" s="34">
        <v>55320</v>
      </c>
      <c r="F20673" s="35">
        <v>17.13</v>
      </c>
      <c r="G20673" s="34">
        <v>140.19999999999999</v>
      </c>
    </row>
    <row r="20674" spans="1:7">
      <c r="A20674" s="32">
        <v>2018</v>
      </c>
      <c r="B20674" s="32">
        <v>470</v>
      </c>
      <c r="C20674" s="33" t="s">
        <v>363</v>
      </c>
      <c r="D20674" s="33" t="s">
        <v>354</v>
      </c>
      <c r="E20674" s="34">
        <v>14096</v>
      </c>
      <c r="F20674" s="35">
        <v>17.22</v>
      </c>
      <c r="G20674" s="34">
        <v>135.30000000000001</v>
      </c>
    </row>
    <row r="20675" spans="1:7">
      <c r="A20675" s="32">
        <v>2018</v>
      </c>
      <c r="B20675" s="32">
        <v>470</v>
      </c>
      <c r="C20675" s="33" t="s">
        <v>563</v>
      </c>
      <c r="D20675" s="33" t="s">
        <v>564</v>
      </c>
      <c r="E20675" s="34">
        <v>173215</v>
      </c>
      <c r="F20675" s="35">
        <v>1.0229999999999999</v>
      </c>
      <c r="G20675" s="34">
        <v>372</v>
      </c>
    </row>
    <row r="20676" spans="1:7">
      <c r="A20676" s="32">
        <v>2018</v>
      </c>
      <c r="B20676" s="32">
        <v>470</v>
      </c>
      <c r="C20676" s="33" t="s">
        <v>563</v>
      </c>
      <c r="D20676" s="33" t="s">
        <v>564</v>
      </c>
      <c r="E20676" s="34">
        <v>28108</v>
      </c>
      <c r="F20676" s="35">
        <v>1.0229999999999999</v>
      </c>
      <c r="G20676" s="34">
        <v>366</v>
      </c>
    </row>
    <row r="20677" spans="1:7">
      <c r="A20677" s="32">
        <v>2018</v>
      </c>
      <c r="B20677" s="32">
        <v>477</v>
      </c>
      <c r="C20677" s="33" t="s">
        <v>563</v>
      </c>
      <c r="D20677" s="33" t="s">
        <v>564</v>
      </c>
      <c r="E20677" s="34">
        <v>4513</v>
      </c>
      <c r="F20677" s="35">
        <v>1.05</v>
      </c>
      <c r="G20677" s="34">
        <v>373.9</v>
      </c>
    </row>
    <row r="20678" spans="1:7">
      <c r="A20678" s="32">
        <v>2018</v>
      </c>
      <c r="B20678" s="32">
        <v>492</v>
      </c>
      <c r="C20678" s="33" t="s">
        <v>363</v>
      </c>
      <c r="D20678" s="33" t="s">
        <v>354</v>
      </c>
      <c r="E20678" s="34">
        <v>42490</v>
      </c>
      <c r="F20678" s="35">
        <v>17.603000000000002</v>
      </c>
      <c r="G20678" s="34">
        <v>149.30000000000001</v>
      </c>
    </row>
    <row r="20679" spans="1:7">
      <c r="A20679" s="32">
        <v>2018</v>
      </c>
      <c r="B20679" s="32">
        <v>492</v>
      </c>
      <c r="C20679" s="33" t="s">
        <v>563</v>
      </c>
      <c r="D20679" s="33" t="s">
        <v>564</v>
      </c>
      <c r="E20679" s="34">
        <v>479</v>
      </c>
      <c r="F20679" s="35">
        <v>1.0589999999999999</v>
      </c>
      <c r="G20679" s="34">
        <v>396.3</v>
      </c>
    </row>
    <row r="20680" spans="1:7">
      <c r="A20680" s="32">
        <v>2018</v>
      </c>
      <c r="B20680" s="32">
        <v>525</v>
      </c>
      <c r="C20680" s="33" t="s">
        <v>353</v>
      </c>
      <c r="D20680" s="33" t="s">
        <v>354</v>
      </c>
      <c r="E20680" s="34">
        <v>67842</v>
      </c>
      <c r="F20680" s="35">
        <v>22.17</v>
      </c>
      <c r="G20680" s="34">
        <v>243.1</v>
      </c>
    </row>
    <row r="20681" spans="1:7">
      <c r="A20681" s="32">
        <v>2018</v>
      </c>
      <c r="B20681" s="32">
        <v>525</v>
      </c>
      <c r="C20681" s="33" t="s">
        <v>353</v>
      </c>
      <c r="D20681" s="33" t="s">
        <v>354</v>
      </c>
      <c r="E20681" s="34">
        <v>54256</v>
      </c>
      <c r="F20681" s="35">
        <v>22.143999999999998</v>
      </c>
      <c r="G20681" s="34">
        <v>197.9</v>
      </c>
    </row>
    <row r="20682" spans="1:7">
      <c r="A20682" s="32">
        <v>2018</v>
      </c>
      <c r="B20682" s="32">
        <v>525</v>
      </c>
      <c r="C20682" s="33" t="s">
        <v>563</v>
      </c>
      <c r="D20682" s="33" t="s">
        <v>564</v>
      </c>
      <c r="E20682" s="34">
        <v>648</v>
      </c>
      <c r="F20682" s="35">
        <v>1.0449999999999999</v>
      </c>
      <c r="G20682" s="34">
        <v>415.7</v>
      </c>
    </row>
    <row r="20683" spans="1:7">
      <c r="A20683" s="32">
        <v>2018</v>
      </c>
      <c r="B20683" s="32">
        <v>527</v>
      </c>
      <c r="C20683" s="33" t="s">
        <v>353</v>
      </c>
      <c r="D20683" s="33" t="s">
        <v>354</v>
      </c>
      <c r="E20683" s="34">
        <v>28843</v>
      </c>
      <c r="F20683" s="35">
        <v>20.72</v>
      </c>
      <c r="G20683" s="34">
        <v>304.3</v>
      </c>
    </row>
    <row r="20684" spans="1:7">
      <c r="A20684" s="32">
        <v>2018</v>
      </c>
      <c r="B20684" s="32">
        <v>533</v>
      </c>
      <c r="C20684" s="33" t="s">
        <v>563</v>
      </c>
      <c r="D20684" s="33" t="s">
        <v>564</v>
      </c>
      <c r="E20684" s="34">
        <v>137061</v>
      </c>
      <c r="F20684" s="35">
        <v>1.022</v>
      </c>
      <c r="G20684" s="34">
        <v>338.2</v>
      </c>
    </row>
    <row r="20685" spans="1:7">
      <c r="A20685" s="32">
        <v>2018</v>
      </c>
      <c r="B20685" s="32">
        <v>533</v>
      </c>
      <c r="C20685" s="33" t="s">
        <v>563</v>
      </c>
      <c r="D20685" s="33" t="s">
        <v>564</v>
      </c>
      <c r="E20685" s="34">
        <v>137061</v>
      </c>
      <c r="F20685" s="35">
        <v>1.022</v>
      </c>
      <c r="G20685" s="34">
        <v>320.5</v>
      </c>
    </row>
    <row r="20686" spans="1:7">
      <c r="A20686" s="32">
        <v>2018</v>
      </c>
      <c r="B20686" s="32">
        <v>533</v>
      </c>
      <c r="C20686" s="33" t="s">
        <v>563</v>
      </c>
      <c r="D20686" s="33" t="s">
        <v>564</v>
      </c>
      <c r="E20686" s="34">
        <v>137061</v>
      </c>
      <c r="F20686" s="35">
        <v>1.022</v>
      </c>
      <c r="G20686" s="34">
        <v>294.7</v>
      </c>
    </row>
    <row r="20687" spans="1:7">
      <c r="A20687" s="32">
        <v>2018</v>
      </c>
      <c r="B20687" s="32">
        <v>533</v>
      </c>
      <c r="C20687" s="33" t="s">
        <v>563</v>
      </c>
      <c r="D20687" s="33" t="s">
        <v>564</v>
      </c>
      <c r="E20687" s="34">
        <v>273189</v>
      </c>
      <c r="F20687" s="35">
        <v>1.022</v>
      </c>
      <c r="G20687" s="34">
        <v>402</v>
      </c>
    </row>
    <row r="20688" spans="1:7">
      <c r="A20688" s="32">
        <v>2018</v>
      </c>
      <c r="B20688" s="32">
        <v>533</v>
      </c>
      <c r="C20688" s="33" t="s">
        <v>563</v>
      </c>
      <c r="D20688" s="33" t="s">
        <v>564</v>
      </c>
      <c r="E20688" s="34">
        <v>274120</v>
      </c>
      <c r="F20688" s="35">
        <v>1.022</v>
      </c>
      <c r="G20688" s="34">
        <v>290.39999999999998</v>
      </c>
    </row>
    <row r="20689" spans="1:7">
      <c r="A20689" s="32">
        <v>2018</v>
      </c>
      <c r="B20689" s="32">
        <v>533</v>
      </c>
      <c r="C20689" s="33" t="s">
        <v>563</v>
      </c>
      <c r="D20689" s="33" t="s">
        <v>564</v>
      </c>
      <c r="E20689" s="34">
        <v>274120</v>
      </c>
      <c r="F20689" s="35">
        <v>1.022</v>
      </c>
      <c r="G20689" s="34">
        <v>295.39999999999998</v>
      </c>
    </row>
    <row r="20690" spans="1:7">
      <c r="A20690" s="32">
        <v>2018</v>
      </c>
      <c r="B20690" s="32">
        <v>533</v>
      </c>
      <c r="C20690" s="33" t="s">
        <v>563</v>
      </c>
      <c r="D20690" s="33" t="s">
        <v>564</v>
      </c>
      <c r="E20690" s="34">
        <v>137061</v>
      </c>
      <c r="F20690" s="35">
        <v>1.022</v>
      </c>
      <c r="G20690" s="34">
        <v>310.2</v>
      </c>
    </row>
    <row r="20691" spans="1:7">
      <c r="A20691" s="32">
        <v>2018</v>
      </c>
      <c r="B20691" s="32">
        <v>533</v>
      </c>
      <c r="C20691" s="33" t="s">
        <v>563</v>
      </c>
      <c r="D20691" s="33" t="s">
        <v>564</v>
      </c>
      <c r="E20691" s="34">
        <v>137061</v>
      </c>
      <c r="F20691" s="35">
        <v>1.022</v>
      </c>
      <c r="G20691" s="34">
        <v>367.7</v>
      </c>
    </row>
    <row r="20692" spans="1:7">
      <c r="A20692" s="32">
        <v>2018</v>
      </c>
      <c r="B20692" s="32">
        <v>533</v>
      </c>
      <c r="C20692" s="33" t="s">
        <v>563</v>
      </c>
      <c r="D20692" s="33" t="s">
        <v>564</v>
      </c>
      <c r="E20692" s="34">
        <v>136595</v>
      </c>
      <c r="F20692" s="35">
        <v>1.022</v>
      </c>
      <c r="G20692" s="34">
        <v>371.4</v>
      </c>
    </row>
    <row r="20693" spans="1:7">
      <c r="A20693" s="32">
        <v>2018</v>
      </c>
      <c r="B20693" s="32">
        <v>533</v>
      </c>
      <c r="C20693" s="33" t="s">
        <v>563</v>
      </c>
      <c r="D20693" s="33" t="s">
        <v>564</v>
      </c>
      <c r="E20693" s="34">
        <v>136594</v>
      </c>
      <c r="F20693" s="35">
        <v>1.022</v>
      </c>
      <c r="G20693" s="34">
        <v>292.10000000000002</v>
      </c>
    </row>
    <row r="20694" spans="1:7">
      <c r="A20694" s="32">
        <v>2018</v>
      </c>
      <c r="B20694" s="32">
        <v>533</v>
      </c>
      <c r="C20694" s="33" t="s">
        <v>563</v>
      </c>
      <c r="D20694" s="33" t="s">
        <v>564</v>
      </c>
      <c r="E20694" s="34">
        <v>274121</v>
      </c>
      <c r="F20694" s="35">
        <v>1.022</v>
      </c>
      <c r="G20694" s="34">
        <v>289.39999999999998</v>
      </c>
    </row>
    <row r="20695" spans="1:7">
      <c r="A20695" s="32">
        <v>2018</v>
      </c>
      <c r="B20695" s="32">
        <v>533</v>
      </c>
      <c r="C20695" s="33" t="s">
        <v>563</v>
      </c>
      <c r="D20695" s="33" t="s">
        <v>564</v>
      </c>
      <c r="E20695" s="34">
        <v>711831</v>
      </c>
      <c r="F20695" s="35">
        <v>1.022</v>
      </c>
      <c r="G20695" s="34">
        <v>308.8</v>
      </c>
    </row>
    <row r="20696" spans="1:7">
      <c r="A20696" s="32">
        <v>2018</v>
      </c>
      <c r="B20696" s="32">
        <v>546</v>
      </c>
      <c r="C20696" s="33" t="s">
        <v>565</v>
      </c>
      <c r="D20696" s="33" t="s">
        <v>566</v>
      </c>
      <c r="E20696" s="34">
        <v>2</v>
      </c>
      <c r="F20696" s="35">
        <v>5.8250000000000002</v>
      </c>
      <c r="G20696" s="34" t="s">
        <v>364</v>
      </c>
    </row>
    <row r="20697" spans="1:7">
      <c r="A20697" s="32">
        <v>2018</v>
      </c>
      <c r="B20697" s="32">
        <v>546</v>
      </c>
      <c r="C20697" s="33" t="s">
        <v>563</v>
      </c>
      <c r="D20697" s="33" t="s">
        <v>564</v>
      </c>
      <c r="E20697" s="34">
        <v>77851</v>
      </c>
      <c r="F20697" s="35">
        <v>1.03</v>
      </c>
      <c r="G20697" s="34" t="s">
        <v>364</v>
      </c>
    </row>
    <row r="20698" spans="1:7">
      <c r="A20698" s="32">
        <v>2018</v>
      </c>
      <c r="B20698" s="32">
        <v>546</v>
      </c>
      <c r="C20698" s="33" t="s">
        <v>567</v>
      </c>
      <c r="D20698" s="33" t="s">
        <v>566</v>
      </c>
      <c r="E20698" s="34">
        <v>90</v>
      </c>
      <c r="F20698" s="35">
        <v>6.2</v>
      </c>
      <c r="G20698" s="34" t="s">
        <v>364</v>
      </c>
    </row>
    <row r="20699" spans="1:7">
      <c r="A20699" s="32">
        <v>2018</v>
      </c>
      <c r="B20699" s="32">
        <v>546</v>
      </c>
      <c r="C20699" s="33" t="s">
        <v>567</v>
      </c>
      <c r="D20699" s="33" t="s">
        <v>566</v>
      </c>
      <c r="E20699" s="34">
        <v>92</v>
      </c>
      <c r="F20699" s="35">
        <v>5.8250000000000002</v>
      </c>
      <c r="G20699" s="34" t="s">
        <v>364</v>
      </c>
    </row>
    <row r="20700" spans="1:7">
      <c r="A20700" s="32">
        <v>2018</v>
      </c>
      <c r="B20700" s="32">
        <v>562</v>
      </c>
      <c r="C20700" s="33" t="s">
        <v>565</v>
      </c>
      <c r="D20700" s="33" t="s">
        <v>566</v>
      </c>
      <c r="E20700" s="34">
        <v>1</v>
      </c>
      <c r="F20700" s="35">
        <v>5.67</v>
      </c>
      <c r="G20700" s="34" t="s">
        <v>364</v>
      </c>
    </row>
    <row r="20701" spans="1:7">
      <c r="A20701" s="32">
        <v>2018</v>
      </c>
      <c r="B20701" s="32">
        <v>562</v>
      </c>
      <c r="C20701" s="33" t="s">
        <v>563</v>
      </c>
      <c r="D20701" s="33" t="s">
        <v>564</v>
      </c>
      <c r="E20701" s="34">
        <v>945782</v>
      </c>
      <c r="F20701" s="35">
        <v>1.03</v>
      </c>
      <c r="G20701" s="34" t="s">
        <v>364</v>
      </c>
    </row>
    <row r="20702" spans="1:7">
      <c r="A20702" s="32">
        <v>2018</v>
      </c>
      <c r="B20702" s="32">
        <v>564</v>
      </c>
      <c r="C20702" s="33" t="s">
        <v>353</v>
      </c>
      <c r="D20702" s="33" t="s">
        <v>354</v>
      </c>
      <c r="E20702" s="34">
        <v>62570</v>
      </c>
      <c r="F20702" s="35">
        <v>23.63</v>
      </c>
      <c r="G20702" s="34">
        <v>248</v>
      </c>
    </row>
    <row r="20703" spans="1:7">
      <c r="A20703" s="32">
        <v>2018</v>
      </c>
      <c r="B20703" s="32">
        <v>564</v>
      </c>
      <c r="C20703" s="33" t="s">
        <v>353</v>
      </c>
      <c r="D20703" s="33" t="s">
        <v>354</v>
      </c>
      <c r="E20703" s="34">
        <v>62911</v>
      </c>
      <c r="F20703" s="35">
        <v>23.91</v>
      </c>
      <c r="G20703" s="34">
        <v>252</v>
      </c>
    </row>
    <row r="20704" spans="1:7">
      <c r="A20704" s="32">
        <v>2018</v>
      </c>
      <c r="B20704" s="32">
        <v>564</v>
      </c>
      <c r="C20704" s="33" t="s">
        <v>563</v>
      </c>
      <c r="D20704" s="33" t="s">
        <v>564</v>
      </c>
      <c r="E20704" s="34">
        <v>51706</v>
      </c>
      <c r="F20704" s="35">
        <v>1.024</v>
      </c>
      <c r="G20704" s="34">
        <v>329.9</v>
      </c>
    </row>
    <row r="20705" spans="1:7">
      <c r="A20705" s="32">
        <v>2018</v>
      </c>
      <c r="B20705" s="32">
        <v>564</v>
      </c>
      <c r="C20705" s="33" t="s">
        <v>563</v>
      </c>
      <c r="D20705" s="33" t="s">
        <v>564</v>
      </c>
      <c r="E20705" s="34">
        <v>897221</v>
      </c>
      <c r="F20705" s="35">
        <v>1.024</v>
      </c>
      <c r="G20705" s="34">
        <v>332.7</v>
      </c>
    </row>
    <row r="20706" spans="1:7">
      <c r="A20706" s="32">
        <v>2018</v>
      </c>
      <c r="B20706" s="32">
        <v>593</v>
      </c>
      <c r="C20706" s="33" t="s">
        <v>565</v>
      </c>
      <c r="D20706" s="33" t="s">
        <v>566</v>
      </c>
      <c r="E20706" s="34">
        <v>16</v>
      </c>
      <c r="F20706" s="35">
        <v>5.8579999999999997</v>
      </c>
      <c r="G20706" s="34" t="s">
        <v>364</v>
      </c>
    </row>
    <row r="20707" spans="1:7">
      <c r="A20707" s="32">
        <v>2018</v>
      </c>
      <c r="B20707" s="32">
        <v>593</v>
      </c>
      <c r="C20707" s="33" t="s">
        <v>563</v>
      </c>
      <c r="D20707" s="33" t="s">
        <v>564</v>
      </c>
      <c r="E20707" s="34">
        <v>857494</v>
      </c>
      <c r="F20707" s="35">
        <v>1.0329999999999999</v>
      </c>
      <c r="G20707" s="34" t="s">
        <v>364</v>
      </c>
    </row>
    <row r="20708" spans="1:7">
      <c r="A20708" s="32">
        <v>2018</v>
      </c>
      <c r="B20708" s="32">
        <v>593</v>
      </c>
      <c r="C20708" s="33" t="s">
        <v>567</v>
      </c>
      <c r="D20708" s="33" t="s">
        <v>566</v>
      </c>
      <c r="E20708" s="34">
        <v>11145</v>
      </c>
      <c r="F20708" s="35">
        <v>6.3490000000000002</v>
      </c>
      <c r="G20708" s="34" t="s">
        <v>364</v>
      </c>
    </row>
    <row r="20709" spans="1:7">
      <c r="A20709" s="32">
        <v>2018</v>
      </c>
      <c r="B20709" s="32">
        <v>594</v>
      </c>
      <c r="C20709" s="33" t="s">
        <v>565</v>
      </c>
      <c r="D20709" s="33" t="s">
        <v>566</v>
      </c>
      <c r="E20709" s="34">
        <v>3533</v>
      </c>
      <c r="F20709" s="35">
        <v>5.67</v>
      </c>
      <c r="G20709" s="34" t="s">
        <v>364</v>
      </c>
    </row>
    <row r="20710" spans="1:7">
      <c r="A20710" s="32">
        <v>2018</v>
      </c>
      <c r="B20710" s="32">
        <v>602</v>
      </c>
      <c r="C20710" s="33" t="s">
        <v>353</v>
      </c>
      <c r="D20710" s="33" t="s">
        <v>354</v>
      </c>
      <c r="E20710" s="34">
        <v>179560</v>
      </c>
      <c r="F20710" s="35">
        <v>25.95</v>
      </c>
      <c r="G20710" s="34" t="s">
        <v>364</v>
      </c>
    </row>
    <row r="20711" spans="1:7">
      <c r="A20711" s="32">
        <v>2018</v>
      </c>
      <c r="B20711" s="32">
        <v>602</v>
      </c>
      <c r="C20711" s="33" t="s">
        <v>565</v>
      </c>
      <c r="D20711" s="33" t="s">
        <v>566</v>
      </c>
      <c r="E20711" s="34">
        <v>6039</v>
      </c>
      <c r="F20711" s="35">
        <v>5.8</v>
      </c>
      <c r="G20711" s="34" t="s">
        <v>364</v>
      </c>
    </row>
    <row r="20712" spans="1:7">
      <c r="A20712" s="32">
        <v>2018</v>
      </c>
      <c r="B20712" s="32">
        <v>607</v>
      </c>
      <c r="C20712" s="33" t="s">
        <v>563</v>
      </c>
      <c r="D20712" s="33" t="s">
        <v>564</v>
      </c>
      <c r="E20712" s="34">
        <v>13244</v>
      </c>
      <c r="F20712" s="35">
        <v>1.0980000000000001</v>
      </c>
      <c r="G20712" s="34">
        <v>123.4</v>
      </c>
    </row>
    <row r="20713" spans="1:7">
      <c r="A20713" s="32">
        <v>2018</v>
      </c>
      <c r="B20713" s="32">
        <v>607</v>
      </c>
      <c r="C20713" s="33" t="s">
        <v>563</v>
      </c>
      <c r="D20713" s="33" t="s">
        <v>564</v>
      </c>
      <c r="E20713" s="34">
        <v>6622</v>
      </c>
      <c r="F20713" s="35">
        <v>1.0980000000000001</v>
      </c>
      <c r="G20713" s="34">
        <v>159.9</v>
      </c>
    </row>
    <row r="20714" spans="1:7">
      <c r="A20714" s="32">
        <v>2018</v>
      </c>
      <c r="B20714" s="32">
        <v>607</v>
      </c>
      <c r="C20714" s="33" t="s">
        <v>563</v>
      </c>
      <c r="D20714" s="33" t="s">
        <v>564</v>
      </c>
      <c r="E20714" s="34">
        <v>13245</v>
      </c>
      <c r="F20714" s="35">
        <v>1.0980000000000001</v>
      </c>
      <c r="G20714" s="34">
        <v>157.19999999999999</v>
      </c>
    </row>
    <row r="20715" spans="1:7">
      <c r="A20715" s="32">
        <v>2018</v>
      </c>
      <c r="B20715" s="32">
        <v>607</v>
      </c>
      <c r="C20715" s="33" t="s">
        <v>563</v>
      </c>
      <c r="D20715" s="33" t="s">
        <v>564</v>
      </c>
      <c r="E20715" s="34">
        <v>19888</v>
      </c>
      <c r="F20715" s="35">
        <v>1.0980000000000001</v>
      </c>
      <c r="G20715" s="34">
        <v>278.2</v>
      </c>
    </row>
    <row r="20716" spans="1:7">
      <c r="A20716" s="32">
        <v>2018</v>
      </c>
      <c r="B20716" s="32">
        <v>607</v>
      </c>
      <c r="C20716" s="33" t="s">
        <v>563</v>
      </c>
      <c r="D20716" s="33" t="s">
        <v>564</v>
      </c>
      <c r="E20716" s="34">
        <v>427205</v>
      </c>
      <c r="F20716" s="35">
        <v>1.0980000000000001</v>
      </c>
      <c r="G20716" s="34">
        <v>235.6</v>
      </c>
    </row>
    <row r="20717" spans="1:7">
      <c r="A20717" s="32">
        <v>2018</v>
      </c>
      <c r="B20717" s="32">
        <v>609</v>
      </c>
      <c r="C20717" s="33" t="s">
        <v>563</v>
      </c>
      <c r="D20717" s="33" t="s">
        <v>564</v>
      </c>
      <c r="E20717" s="34">
        <v>4549912</v>
      </c>
      <c r="F20717" s="35">
        <v>1.024</v>
      </c>
      <c r="G20717" s="34">
        <v>405.1</v>
      </c>
    </row>
    <row r="20718" spans="1:7">
      <c r="A20718" s="32">
        <v>2018</v>
      </c>
      <c r="B20718" s="32">
        <v>612</v>
      </c>
      <c r="C20718" s="33" t="s">
        <v>563</v>
      </c>
      <c r="D20718" s="33" t="s">
        <v>564</v>
      </c>
      <c r="E20718" s="34">
        <v>6606806</v>
      </c>
      <c r="F20718" s="35">
        <v>1.018</v>
      </c>
      <c r="G20718" s="34">
        <v>405.1</v>
      </c>
    </row>
    <row r="20719" spans="1:7">
      <c r="A20719" s="32">
        <v>2018</v>
      </c>
      <c r="B20719" s="32">
        <v>613</v>
      </c>
      <c r="C20719" s="33" t="s">
        <v>563</v>
      </c>
      <c r="D20719" s="33" t="s">
        <v>564</v>
      </c>
      <c r="E20719" s="34">
        <v>3316462</v>
      </c>
      <c r="F20719" s="35">
        <v>1.022</v>
      </c>
      <c r="G20719" s="34">
        <v>405</v>
      </c>
    </row>
    <row r="20720" spans="1:7">
      <c r="A20720" s="32">
        <v>2018</v>
      </c>
      <c r="B20720" s="32">
        <v>613</v>
      </c>
      <c r="C20720" s="33" t="s">
        <v>565</v>
      </c>
      <c r="D20720" s="33" t="s">
        <v>566</v>
      </c>
      <c r="E20720" s="34">
        <v>8598</v>
      </c>
      <c r="F20720" s="35">
        <v>5.8</v>
      </c>
      <c r="G20720" s="34">
        <v>1634.4</v>
      </c>
    </row>
    <row r="20721" spans="1:7">
      <c r="A20721" s="32">
        <v>2018</v>
      </c>
      <c r="B20721" s="32">
        <v>617</v>
      </c>
      <c r="C20721" s="33" t="s">
        <v>563</v>
      </c>
      <c r="D20721" s="33" t="s">
        <v>564</v>
      </c>
      <c r="E20721" s="34">
        <v>3531872</v>
      </c>
      <c r="F20721" s="35">
        <v>1.022</v>
      </c>
      <c r="G20721" s="34">
        <v>405.1</v>
      </c>
    </row>
    <row r="20722" spans="1:7">
      <c r="A20722" s="32">
        <v>2018</v>
      </c>
      <c r="B20722" s="32">
        <v>619</v>
      </c>
      <c r="C20722" s="33" t="s">
        <v>563</v>
      </c>
      <c r="D20722" s="33" t="s">
        <v>564</v>
      </c>
      <c r="E20722" s="34">
        <v>4512250</v>
      </c>
      <c r="F20722" s="35">
        <v>1.022</v>
      </c>
      <c r="G20722" s="34">
        <v>405.1</v>
      </c>
    </row>
    <row r="20723" spans="1:7">
      <c r="A20723" s="32">
        <v>2018</v>
      </c>
      <c r="B20723" s="32">
        <v>620</v>
      </c>
      <c r="C20723" s="33" t="s">
        <v>563</v>
      </c>
      <c r="D20723" s="33" t="s">
        <v>564</v>
      </c>
      <c r="E20723" s="34">
        <v>7390867</v>
      </c>
      <c r="F20723" s="35">
        <v>1.022</v>
      </c>
      <c r="G20723" s="34">
        <v>405.1</v>
      </c>
    </row>
    <row r="20724" spans="1:7">
      <c r="A20724" s="32">
        <v>2018</v>
      </c>
      <c r="B20724" s="32">
        <v>621</v>
      </c>
      <c r="C20724" s="33" t="s">
        <v>563</v>
      </c>
      <c r="D20724" s="33" t="s">
        <v>564</v>
      </c>
      <c r="E20724" s="34">
        <v>4548922</v>
      </c>
      <c r="F20724" s="35">
        <v>1.022</v>
      </c>
      <c r="G20724" s="34">
        <v>405.1</v>
      </c>
    </row>
    <row r="20725" spans="1:7">
      <c r="A20725" s="32">
        <v>2018</v>
      </c>
      <c r="B20725" s="32">
        <v>621</v>
      </c>
      <c r="C20725" s="33" t="s">
        <v>565</v>
      </c>
      <c r="D20725" s="33" t="s">
        <v>566</v>
      </c>
      <c r="E20725" s="34">
        <v>16714</v>
      </c>
      <c r="F20725" s="35">
        <v>5.8</v>
      </c>
      <c r="G20725" s="34">
        <v>1625.4</v>
      </c>
    </row>
    <row r="20726" spans="1:7">
      <c r="A20726" s="32">
        <v>2018</v>
      </c>
      <c r="B20726" s="32">
        <v>628</v>
      </c>
      <c r="C20726" s="33" t="s">
        <v>353</v>
      </c>
      <c r="D20726" s="33" t="s">
        <v>354</v>
      </c>
      <c r="E20726" s="34">
        <v>23290</v>
      </c>
      <c r="F20726" s="35">
        <v>26.423999999999999</v>
      </c>
      <c r="G20726" s="34">
        <v>279.89999999999998</v>
      </c>
    </row>
    <row r="20727" spans="1:7">
      <c r="A20727" s="32">
        <v>2018</v>
      </c>
      <c r="B20727" s="32">
        <v>628</v>
      </c>
      <c r="C20727" s="33" t="s">
        <v>353</v>
      </c>
      <c r="D20727" s="33" t="s">
        <v>354</v>
      </c>
      <c r="E20727" s="34">
        <v>22996</v>
      </c>
      <c r="F20727" s="35">
        <v>25.698</v>
      </c>
      <c r="G20727" s="34">
        <v>288.60000000000002</v>
      </c>
    </row>
    <row r="20728" spans="1:7">
      <c r="A20728" s="32">
        <v>2018</v>
      </c>
      <c r="B20728" s="32">
        <v>634</v>
      </c>
      <c r="C20728" s="33" t="s">
        <v>563</v>
      </c>
      <c r="D20728" s="33" t="s">
        <v>564</v>
      </c>
      <c r="E20728" s="34">
        <v>4623559</v>
      </c>
      <c r="F20728" s="35">
        <v>1.0169999999999999</v>
      </c>
      <c r="G20728" s="34">
        <v>414</v>
      </c>
    </row>
    <row r="20729" spans="1:7">
      <c r="A20729" s="32">
        <v>2018</v>
      </c>
      <c r="B20729" s="32">
        <v>634</v>
      </c>
      <c r="C20729" s="33" t="s">
        <v>563</v>
      </c>
      <c r="D20729" s="33" t="s">
        <v>564</v>
      </c>
      <c r="E20729" s="34">
        <v>72563</v>
      </c>
      <c r="F20729" s="35">
        <v>1.0229999999999999</v>
      </c>
      <c r="G20729" s="34">
        <v>437</v>
      </c>
    </row>
    <row r="20730" spans="1:7">
      <c r="A20730" s="32">
        <v>2018</v>
      </c>
      <c r="B20730" s="32">
        <v>641</v>
      </c>
      <c r="C20730" s="33" t="s">
        <v>353</v>
      </c>
      <c r="D20730" s="33" t="s">
        <v>354</v>
      </c>
      <c r="E20730" s="34">
        <v>160940</v>
      </c>
      <c r="F20730" s="35">
        <v>22.847000000000001</v>
      </c>
      <c r="G20730" s="34">
        <v>264.60000000000002</v>
      </c>
    </row>
    <row r="20731" spans="1:7">
      <c r="A20731" s="32">
        <v>2018</v>
      </c>
      <c r="B20731" s="32">
        <v>641</v>
      </c>
      <c r="C20731" s="33" t="s">
        <v>563</v>
      </c>
      <c r="D20731" s="33" t="s">
        <v>564</v>
      </c>
      <c r="E20731" s="34">
        <v>985</v>
      </c>
      <c r="F20731" s="35">
        <v>1.0269999999999999</v>
      </c>
      <c r="G20731" s="34">
        <v>24699.7</v>
      </c>
    </row>
    <row r="20732" spans="1:7">
      <c r="A20732" s="32">
        <v>2018</v>
      </c>
      <c r="B20732" s="32">
        <v>643</v>
      </c>
      <c r="C20732" s="33" t="s">
        <v>563</v>
      </c>
      <c r="D20732" s="33" t="s">
        <v>564</v>
      </c>
      <c r="E20732" s="34">
        <v>2787545</v>
      </c>
      <c r="F20732" s="35">
        <v>1.0229999999999999</v>
      </c>
      <c r="G20732" s="34">
        <v>377.6</v>
      </c>
    </row>
    <row r="20733" spans="1:7">
      <c r="A20733" s="32">
        <v>2018</v>
      </c>
      <c r="B20733" s="32">
        <v>645</v>
      </c>
      <c r="C20733" s="33" t="s">
        <v>563</v>
      </c>
      <c r="D20733" s="33" t="s">
        <v>564</v>
      </c>
      <c r="E20733" s="34">
        <v>2602295</v>
      </c>
      <c r="F20733" s="35">
        <v>1.0169999999999999</v>
      </c>
      <c r="G20733" s="34">
        <v>312.7</v>
      </c>
    </row>
    <row r="20734" spans="1:7">
      <c r="A20734" s="32">
        <v>2018</v>
      </c>
      <c r="B20734" s="32">
        <v>645</v>
      </c>
      <c r="C20734" s="33" t="s">
        <v>353</v>
      </c>
      <c r="D20734" s="33" t="s">
        <v>354</v>
      </c>
      <c r="E20734" s="34">
        <v>122199</v>
      </c>
      <c r="F20734" s="35">
        <v>23.472999999999999</v>
      </c>
      <c r="G20734" s="34">
        <v>318.8</v>
      </c>
    </row>
    <row r="20735" spans="1:7">
      <c r="A20735" s="32">
        <v>2018</v>
      </c>
      <c r="B20735" s="32">
        <v>663</v>
      </c>
      <c r="C20735" s="33" t="s">
        <v>563</v>
      </c>
      <c r="D20735" s="33" t="s">
        <v>564</v>
      </c>
      <c r="E20735" s="34">
        <v>486377</v>
      </c>
      <c r="F20735" s="35">
        <v>1.024</v>
      </c>
      <c r="G20735" s="34">
        <v>342.4</v>
      </c>
    </row>
    <row r="20736" spans="1:7">
      <c r="A20736" s="32">
        <v>2018</v>
      </c>
      <c r="B20736" s="32">
        <v>663</v>
      </c>
      <c r="C20736" s="33" t="s">
        <v>353</v>
      </c>
      <c r="D20736" s="33" t="s">
        <v>354</v>
      </c>
      <c r="E20736" s="34">
        <v>10810</v>
      </c>
      <c r="F20736" s="35">
        <v>24.87</v>
      </c>
      <c r="G20736" s="34">
        <v>320.10000000000002</v>
      </c>
    </row>
    <row r="20737" spans="1:7">
      <c r="A20737" s="32">
        <v>2018</v>
      </c>
      <c r="B20737" s="32">
        <v>663</v>
      </c>
      <c r="C20737" s="33" t="s">
        <v>353</v>
      </c>
      <c r="D20737" s="33" t="s">
        <v>354</v>
      </c>
      <c r="E20737" s="34">
        <v>23263</v>
      </c>
      <c r="F20737" s="35">
        <v>26.68</v>
      </c>
      <c r="G20737" s="34">
        <v>300.8</v>
      </c>
    </row>
    <row r="20738" spans="1:7">
      <c r="A20738" s="32">
        <v>2018</v>
      </c>
      <c r="B20738" s="32">
        <v>666</v>
      </c>
      <c r="C20738" s="33" t="s">
        <v>563</v>
      </c>
      <c r="D20738" s="33" t="s">
        <v>564</v>
      </c>
      <c r="E20738" s="34">
        <v>126556</v>
      </c>
      <c r="F20738" s="35">
        <v>1.042</v>
      </c>
      <c r="G20738" s="34">
        <v>352.1</v>
      </c>
    </row>
    <row r="20739" spans="1:7">
      <c r="A20739" s="32">
        <v>2018</v>
      </c>
      <c r="B20739" s="32">
        <v>667</v>
      </c>
      <c r="C20739" s="33" t="s">
        <v>563</v>
      </c>
      <c r="D20739" s="33" t="s">
        <v>564</v>
      </c>
      <c r="E20739" s="34">
        <v>2092702</v>
      </c>
      <c r="F20739" s="35">
        <v>1.0429999999999999</v>
      </c>
      <c r="G20739" s="34">
        <v>365.6</v>
      </c>
    </row>
    <row r="20740" spans="1:7">
      <c r="A20740" s="32">
        <v>2018</v>
      </c>
      <c r="B20740" s="32">
        <v>667</v>
      </c>
      <c r="C20740" s="33" t="s">
        <v>568</v>
      </c>
      <c r="D20740" s="33" t="s">
        <v>569</v>
      </c>
      <c r="E20740" s="34">
        <v>37928</v>
      </c>
      <c r="F20740" s="35">
        <v>28.617999999999999</v>
      </c>
      <c r="G20740" s="34">
        <v>363</v>
      </c>
    </row>
    <row r="20741" spans="1:7">
      <c r="A20741" s="32">
        <v>2018</v>
      </c>
      <c r="B20741" s="32">
        <v>667</v>
      </c>
      <c r="C20741" s="33" t="s">
        <v>568</v>
      </c>
      <c r="D20741" s="33" t="s">
        <v>569</v>
      </c>
      <c r="E20741" s="34">
        <v>37787</v>
      </c>
      <c r="F20741" s="35">
        <v>28.452000000000002</v>
      </c>
      <c r="G20741" s="34">
        <v>366</v>
      </c>
    </row>
    <row r="20742" spans="1:7">
      <c r="A20742" s="32">
        <v>2018</v>
      </c>
      <c r="B20742" s="32">
        <v>676</v>
      </c>
      <c r="C20742" s="33" t="s">
        <v>353</v>
      </c>
      <c r="D20742" s="33" t="s">
        <v>354</v>
      </c>
      <c r="E20742" s="34">
        <v>84081</v>
      </c>
      <c r="F20742" s="35">
        <v>23.79</v>
      </c>
      <c r="G20742" s="34">
        <v>278</v>
      </c>
    </row>
    <row r="20743" spans="1:7">
      <c r="A20743" s="32">
        <v>2018</v>
      </c>
      <c r="B20743" s="32">
        <v>676</v>
      </c>
      <c r="C20743" s="33" t="s">
        <v>353</v>
      </c>
      <c r="D20743" s="33" t="s">
        <v>354</v>
      </c>
      <c r="E20743" s="34">
        <v>12947</v>
      </c>
      <c r="F20743" s="35">
        <v>21.75</v>
      </c>
      <c r="G20743" s="34">
        <v>292</v>
      </c>
    </row>
    <row r="20744" spans="1:7">
      <c r="A20744" s="32">
        <v>2018</v>
      </c>
      <c r="B20744" s="32">
        <v>676</v>
      </c>
      <c r="C20744" s="33" t="s">
        <v>563</v>
      </c>
      <c r="D20744" s="33" t="s">
        <v>564</v>
      </c>
      <c r="E20744" s="34">
        <v>585484</v>
      </c>
      <c r="F20744" s="35">
        <v>1.0229999999999999</v>
      </c>
      <c r="G20744" s="34">
        <v>302.60000000000002</v>
      </c>
    </row>
    <row r="20745" spans="1:7">
      <c r="A20745" s="32">
        <v>2018</v>
      </c>
      <c r="B20745" s="32">
        <v>676</v>
      </c>
      <c r="C20745" s="33" t="s">
        <v>563</v>
      </c>
      <c r="D20745" s="33" t="s">
        <v>564</v>
      </c>
      <c r="E20745" s="34">
        <v>1057489</v>
      </c>
      <c r="F20745" s="35">
        <v>1.0229999999999999</v>
      </c>
      <c r="G20745" s="34">
        <v>302.60000000000002</v>
      </c>
    </row>
    <row r="20746" spans="1:7">
      <c r="A20746" s="32">
        <v>2018</v>
      </c>
      <c r="B20746" s="32">
        <v>683</v>
      </c>
      <c r="C20746" s="33" t="s">
        <v>563</v>
      </c>
      <c r="D20746" s="33" t="s">
        <v>564</v>
      </c>
      <c r="E20746" s="34">
        <v>33997</v>
      </c>
      <c r="F20746" s="35">
        <v>1.024</v>
      </c>
      <c r="G20746" s="34">
        <v>292.2</v>
      </c>
    </row>
    <row r="20747" spans="1:7">
      <c r="A20747" s="32">
        <v>2018</v>
      </c>
      <c r="B20747" s="32">
        <v>688</v>
      </c>
      <c r="C20747" s="33" t="s">
        <v>563</v>
      </c>
      <c r="D20747" s="33" t="s">
        <v>564</v>
      </c>
      <c r="E20747" s="34">
        <v>1413483</v>
      </c>
      <c r="F20747" s="35">
        <v>1.0229999999999999</v>
      </c>
      <c r="G20747" s="34">
        <v>339</v>
      </c>
    </row>
    <row r="20748" spans="1:7">
      <c r="A20748" s="32">
        <v>2018</v>
      </c>
      <c r="B20748" s="32">
        <v>689</v>
      </c>
      <c r="C20748" s="33" t="s">
        <v>563</v>
      </c>
      <c r="D20748" s="33" t="s">
        <v>564</v>
      </c>
      <c r="E20748" s="34">
        <v>879684</v>
      </c>
      <c r="F20748" s="35">
        <v>1.024</v>
      </c>
      <c r="G20748" s="34">
        <v>332.2</v>
      </c>
    </row>
    <row r="20749" spans="1:7">
      <c r="A20749" s="32">
        <v>2018</v>
      </c>
      <c r="B20749" s="32">
        <v>703</v>
      </c>
      <c r="C20749" s="33" t="s">
        <v>565</v>
      </c>
      <c r="D20749" s="33" t="s">
        <v>566</v>
      </c>
      <c r="E20749" s="34">
        <v>11458</v>
      </c>
      <c r="F20749" s="35">
        <v>5.8</v>
      </c>
      <c r="G20749" s="34">
        <v>1582.7</v>
      </c>
    </row>
    <row r="20750" spans="1:7">
      <c r="A20750" s="32">
        <v>2018</v>
      </c>
      <c r="B20750" s="32">
        <v>703</v>
      </c>
      <c r="C20750" s="33" t="s">
        <v>353</v>
      </c>
      <c r="D20750" s="33" t="s">
        <v>354</v>
      </c>
      <c r="E20750" s="34">
        <v>168144</v>
      </c>
      <c r="F20750" s="35">
        <v>23.88</v>
      </c>
      <c r="G20750" s="34">
        <v>305.10000000000002</v>
      </c>
    </row>
    <row r="20751" spans="1:7">
      <c r="A20751" s="32">
        <v>2018</v>
      </c>
      <c r="B20751" s="32">
        <v>703</v>
      </c>
      <c r="C20751" s="33" t="s">
        <v>353</v>
      </c>
      <c r="D20751" s="33" t="s">
        <v>354</v>
      </c>
      <c r="E20751" s="34">
        <v>65870</v>
      </c>
      <c r="F20751" s="35">
        <v>25.914000000000001</v>
      </c>
      <c r="G20751" s="34">
        <v>231.6</v>
      </c>
    </row>
    <row r="20752" spans="1:7">
      <c r="A20752" s="32">
        <v>2018</v>
      </c>
      <c r="B20752" s="32">
        <v>703</v>
      </c>
      <c r="C20752" s="33" t="s">
        <v>353</v>
      </c>
      <c r="D20752" s="33" t="s">
        <v>354</v>
      </c>
      <c r="E20752" s="34">
        <v>40189</v>
      </c>
      <c r="F20752" s="35">
        <v>23.526</v>
      </c>
      <c r="G20752" s="34">
        <v>318.60000000000002</v>
      </c>
    </row>
    <row r="20753" spans="1:7">
      <c r="A20753" s="32">
        <v>2018</v>
      </c>
      <c r="B20753" s="32">
        <v>703</v>
      </c>
      <c r="C20753" s="33" t="s">
        <v>353</v>
      </c>
      <c r="D20753" s="33" t="s">
        <v>354</v>
      </c>
      <c r="E20753" s="34">
        <v>109622</v>
      </c>
      <c r="F20753" s="35">
        <v>23.771999999999998</v>
      </c>
      <c r="G20753" s="34">
        <v>288.5</v>
      </c>
    </row>
    <row r="20754" spans="1:7">
      <c r="A20754" s="32">
        <v>2018</v>
      </c>
      <c r="B20754" s="32">
        <v>703</v>
      </c>
      <c r="C20754" s="33" t="s">
        <v>353</v>
      </c>
      <c r="D20754" s="33" t="s">
        <v>354</v>
      </c>
      <c r="E20754" s="34">
        <v>120950</v>
      </c>
      <c r="F20754" s="35">
        <v>23.463999999999999</v>
      </c>
      <c r="G20754" s="34">
        <v>337.7</v>
      </c>
    </row>
    <row r="20755" spans="1:7">
      <c r="A20755" s="32">
        <v>2018</v>
      </c>
      <c r="B20755" s="32">
        <v>710</v>
      </c>
      <c r="C20755" s="33" t="s">
        <v>563</v>
      </c>
      <c r="D20755" s="33" t="s">
        <v>564</v>
      </c>
      <c r="E20755" s="34">
        <v>11381393</v>
      </c>
      <c r="F20755" s="35">
        <v>1.032</v>
      </c>
      <c r="G20755" s="34">
        <v>342.8</v>
      </c>
    </row>
    <row r="20756" spans="1:7">
      <c r="A20756" s="32">
        <v>2018</v>
      </c>
      <c r="B20756" s="32">
        <v>715</v>
      </c>
      <c r="C20756" s="33" t="s">
        <v>565</v>
      </c>
      <c r="D20756" s="33" t="s">
        <v>566</v>
      </c>
      <c r="E20756" s="34">
        <v>2375</v>
      </c>
      <c r="F20756" s="35">
        <v>5.8170000000000002</v>
      </c>
      <c r="G20756" s="34">
        <v>1728.5</v>
      </c>
    </row>
    <row r="20757" spans="1:7">
      <c r="A20757" s="32">
        <v>2018</v>
      </c>
      <c r="B20757" s="32">
        <v>728</v>
      </c>
      <c r="C20757" s="33" t="s">
        <v>563</v>
      </c>
      <c r="D20757" s="33" t="s">
        <v>564</v>
      </c>
      <c r="E20757" s="34">
        <v>1652127</v>
      </c>
      <c r="F20757" s="35">
        <v>1.024</v>
      </c>
      <c r="G20757" s="34">
        <v>541.1</v>
      </c>
    </row>
    <row r="20758" spans="1:7">
      <c r="A20758" s="32">
        <v>2018</v>
      </c>
      <c r="B20758" s="32">
        <v>856</v>
      </c>
      <c r="C20758" s="33" t="s">
        <v>363</v>
      </c>
      <c r="D20758" s="33" t="s">
        <v>354</v>
      </c>
      <c r="E20758" s="34">
        <v>131616</v>
      </c>
      <c r="F20758" s="35">
        <v>17.600000000000001</v>
      </c>
      <c r="G20758" s="34" t="s">
        <v>364</v>
      </c>
    </row>
    <row r="20759" spans="1:7">
      <c r="A20759" s="32">
        <v>2018</v>
      </c>
      <c r="B20759" s="32">
        <v>856</v>
      </c>
      <c r="C20759" s="33" t="s">
        <v>565</v>
      </c>
      <c r="D20759" s="33" t="s">
        <v>566</v>
      </c>
      <c r="E20759" s="34">
        <v>648</v>
      </c>
      <c r="F20759" s="35">
        <v>5.8</v>
      </c>
      <c r="G20759" s="34" t="s">
        <v>364</v>
      </c>
    </row>
    <row r="20760" spans="1:7">
      <c r="A20760" s="32">
        <v>2018</v>
      </c>
      <c r="B20760" s="32">
        <v>861</v>
      </c>
      <c r="C20760" s="33" t="s">
        <v>363</v>
      </c>
      <c r="D20760" s="33" t="s">
        <v>354</v>
      </c>
      <c r="E20760" s="34">
        <v>302615</v>
      </c>
      <c r="F20760" s="35">
        <v>17.52</v>
      </c>
      <c r="G20760" s="34" t="s">
        <v>364</v>
      </c>
    </row>
    <row r="20761" spans="1:7">
      <c r="A20761" s="32">
        <v>2018</v>
      </c>
      <c r="B20761" s="32">
        <v>861</v>
      </c>
      <c r="C20761" s="33" t="s">
        <v>565</v>
      </c>
      <c r="D20761" s="33" t="s">
        <v>566</v>
      </c>
      <c r="E20761" s="34">
        <v>875</v>
      </c>
      <c r="F20761" s="35">
        <v>5.7549999999999999</v>
      </c>
      <c r="G20761" s="34" t="s">
        <v>364</v>
      </c>
    </row>
    <row r="20762" spans="1:7">
      <c r="A20762" s="32">
        <v>2018</v>
      </c>
      <c r="B20762" s="32">
        <v>862</v>
      </c>
      <c r="C20762" s="33" t="s">
        <v>563</v>
      </c>
      <c r="D20762" s="33" t="s">
        <v>564</v>
      </c>
      <c r="E20762" s="34">
        <v>791355</v>
      </c>
      <c r="F20762" s="35">
        <v>1.0289999999999999</v>
      </c>
      <c r="G20762" s="34" t="s">
        <v>364</v>
      </c>
    </row>
    <row r="20763" spans="1:7">
      <c r="A20763" s="32">
        <v>2018</v>
      </c>
      <c r="B20763" s="32">
        <v>876</v>
      </c>
      <c r="C20763" s="33" t="s">
        <v>363</v>
      </c>
      <c r="D20763" s="33" t="s">
        <v>354</v>
      </c>
      <c r="E20763" s="34">
        <v>334538</v>
      </c>
      <c r="F20763" s="35">
        <v>17.645</v>
      </c>
      <c r="G20763" s="34" t="s">
        <v>364</v>
      </c>
    </row>
    <row r="20764" spans="1:7">
      <c r="A20764" s="32">
        <v>2018</v>
      </c>
      <c r="B20764" s="32">
        <v>876</v>
      </c>
      <c r="C20764" s="33" t="s">
        <v>563</v>
      </c>
      <c r="D20764" s="33" t="s">
        <v>564</v>
      </c>
      <c r="E20764" s="34">
        <v>15958</v>
      </c>
      <c r="F20764" s="35">
        <v>1.0209999999999999</v>
      </c>
      <c r="G20764" s="34" t="s">
        <v>364</v>
      </c>
    </row>
    <row r="20765" spans="1:7">
      <c r="A20765" s="32">
        <v>2018</v>
      </c>
      <c r="B20765" s="32">
        <v>879</v>
      </c>
      <c r="C20765" s="33" t="s">
        <v>363</v>
      </c>
      <c r="D20765" s="33" t="s">
        <v>354</v>
      </c>
      <c r="E20765" s="34">
        <v>385325</v>
      </c>
      <c r="F20765" s="35">
        <v>17.29</v>
      </c>
      <c r="G20765" s="34" t="s">
        <v>364</v>
      </c>
    </row>
    <row r="20766" spans="1:7">
      <c r="A20766" s="32">
        <v>2018</v>
      </c>
      <c r="B20766" s="32">
        <v>879</v>
      </c>
      <c r="C20766" s="33" t="s">
        <v>563</v>
      </c>
      <c r="D20766" s="33" t="s">
        <v>564</v>
      </c>
      <c r="E20766" s="34">
        <v>3012</v>
      </c>
      <c r="F20766" s="35">
        <v>1.03</v>
      </c>
      <c r="G20766" s="34" t="s">
        <v>364</v>
      </c>
    </row>
    <row r="20767" spans="1:7">
      <c r="A20767" s="32">
        <v>2018</v>
      </c>
      <c r="B20767" s="32">
        <v>883</v>
      </c>
      <c r="C20767" s="33" t="s">
        <v>363</v>
      </c>
      <c r="D20767" s="33" t="s">
        <v>354</v>
      </c>
      <c r="E20767" s="34">
        <v>127271</v>
      </c>
      <c r="F20767" s="35">
        <v>17.32</v>
      </c>
      <c r="G20767" s="34" t="s">
        <v>364</v>
      </c>
    </row>
    <row r="20768" spans="1:7">
      <c r="A20768" s="32">
        <v>2018</v>
      </c>
      <c r="B20768" s="32">
        <v>883</v>
      </c>
      <c r="C20768" s="33" t="s">
        <v>565</v>
      </c>
      <c r="D20768" s="33" t="s">
        <v>566</v>
      </c>
      <c r="E20768" s="34">
        <v>888</v>
      </c>
      <c r="F20768" s="35">
        <v>5.8250000000000002</v>
      </c>
      <c r="G20768" s="34" t="s">
        <v>364</v>
      </c>
    </row>
    <row r="20769" spans="1:7">
      <c r="A20769" s="32">
        <v>2018</v>
      </c>
      <c r="B20769" s="32">
        <v>883</v>
      </c>
      <c r="C20769" s="33" t="s">
        <v>563</v>
      </c>
      <c r="D20769" s="33" t="s">
        <v>564</v>
      </c>
      <c r="E20769" s="34">
        <v>26194</v>
      </c>
      <c r="F20769" s="35">
        <v>1.03</v>
      </c>
      <c r="G20769" s="34" t="s">
        <v>364</v>
      </c>
    </row>
    <row r="20770" spans="1:7">
      <c r="A20770" s="32">
        <v>2018</v>
      </c>
      <c r="B20770" s="32">
        <v>884</v>
      </c>
      <c r="C20770" s="33" t="s">
        <v>363</v>
      </c>
      <c r="D20770" s="33" t="s">
        <v>354</v>
      </c>
      <c r="E20770" s="34">
        <v>15383</v>
      </c>
      <c r="F20770" s="35">
        <v>17.29</v>
      </c>
      <c r="G20770" s="34" t="s">
        <v>364</v>
      </c>
    </row>
    <row r="20771" spans="1:7">
      <c r="A20771" s="32">
        <v>2018</v>
      </c>
      <c r="B20771" s="32">
        <v>884</v>
      </c>
      <c r="C20771" s="33" t="s">
        <v>565</v>
      </c>
      <c r="D20771" s="33" t="s">
        <v>566</v>
      </c>
      <c r="E20771" s="34">
        <v>2667</v>
      </c>
      <c r="F20771" s="35">
        <v>5.8250000000000002</v>
      </c>
      <c r="G20771" s="34" t="s">
        <v>364</v>
      </c>
    </row>
    <row r="20772" spans="1:7">
      <c r="A20772" s="32">
        <v>2018</v>
      </c>
      <c r="B20772" s="32">
        <v>886</v>
      </c>
      <c r="C20772" s="33" t="s">
        <v>565</v>
      </c>
      <c r="D20772" s="33" t="s">
        <v>566</v>
      </c>
      <c r="E20772" s="34">
        <v>594</v>
      </c>
      <c r="F20772" s="35">
        <v>6.2</v>
      </c>
      <c r="G20772" s="34" t="s">
        <v>364</v>
      </c>
    </row>
    <row r="20773" spans="1:7">
      <c r="A20773" s="32">
        <v>2018</v>
      </c>
      <c r="B20773" s="32">
        <v>887</v>
      </c>
      <c r="C20773" s="33" t="s">
        <v>363</v>
      </c>
      <c r="D20773" s="33" t="s">
        <v>354</v>
      </c>
      <c r="E20773" s="34">
        <v>47515</v>
      </c>
      <c r="F20773" s="35">
        <v>17.170000000000002</v>
      </c>
      <c r="G20773" s="34" t="s">
        <v>364</v>
      </c>
    </row>
    <row r="20774" spans="1:7">
      <c r="A20774" s="32">
        <v>2018</v>
      </c>
      <c r="B20774" s="32">
        <v>887</v>
      </c>
      <c r="C20774" s="33" t="s">
        <v>363</v>
      </c>
      <c r="D20774" s="33" t="s">
        <v>354</v>
      </c>
      <c r="E20774" s="34">
        <v>157960</v>
      </c>
      <c r="F20774" s="35">
        <v>17.71</v>
      </c>
      <c r="G20774" s="34" t="s">
        <v>364</v>
      </c>
    </row>
    <row r="20775" spans="1:7">
      <c r="A20775" s="32">
        <v>2018</v>
      </c>
      <c r="B20775" s="32">
        <v>887</v>
      </c>
      <c r="C20775" s="33" t="s">
        <v>363</v>
      </c>
      <c r="D20775" s="33" t="s">
        <v>354</v>
      </c>
      <c r="E20775" s="34">
        <v>158273</v>
      </c>
      <c r="F20775" s="35">
        <v>17.170000000000002</v>
      </c>
      <c r="G20775" s="34" t="s">
        <v>364</v>
      </c>
    </row>
    <row r="20776" spans="1:7">
      <c r="A20776" s="32">
        <v>2018</v>
      </c>
      <c r="B20776" s="32">
        <v>887</v>
      </c>
      <c r="C20776" s="33" t="s">
        <v>563</v>
      </c>
      <c r="D20776" s="33" t="s">
        <v>564</v>
      </c>
      <c r="E20776" s="34">
        <v>18178</v>
      </c>
      <c r="F20776" s="35">
        <v>1</v>
      </c>
      <c r="G20776" s="34" t="s">
        <v>364</v>
      </c>
    </row>
    <row r="20777" spans="1:7">
      <c r="A20777" s="32">
        <v>2018</v>
      </c>
      <c r="B20777" s="32">
        <v>889</v>
      </c>
      <c r="C20777" s="33" t="s">
        <v>363</v>
      </c>
      <c r="D20777" s="33" t="s">
        <v>354</v>
      </c>
      <c r="E20777" s="34">
        <v>296545</v>
      </c>
      <c r="F20777" s="35">
        <v>17.559999999999999</v>
      </c>
      <c r="G20777" s="34" t="s">
        <v>364</v>
      </c>
    </row>
    <row r="20778" spans="1:7">
      <c r="A20778" s="32">
        <v>2018</v>
      </c>
      <c r="B20778" s="32">
        <v>889</v>
      </c>
      <c r="C20778" s="33" t="s">
        <v>363</v>
      </c>
      <c r="D20778" s="33" t="s">
        <v>354</v>
      </c>
      <c r="E20778" s="34">
        <v>81927</v>
      </c>
      <c r="F20778" s="35">
        <v>17.16</v>
      </c>
      <c r="G20778" s="34" t="s">
        <v>364</v>
      </c>
    </row>
    <row r="20779" spans="1:7">
      <c r="A20779" s="32">
        <v>2018</v>
      </c>
      <c r="B20779" s="32">
        <v>889</v>
      </c>
      <c r="C20779" s="33" t="s">
        <v>565</v>
      </c>
      <c r="D20779" s="33" t="s">
        <v>566</v>
      </c>
      <c r="E20779" s="34">
        <v>2207</v>
      </c>
      <c r="F20779" s="35">
        <v>5.8</v>
      </c>
      <c r="G20779" s="34" t="s">
        <v>364</v>
      </c>
    </row>
    <row r="20780" spans="1:7">
      <c r="A20780" s="32">
        <v>2018</v>
      </c>
      <c r="B20780" s="32">
        <v>891</v>
      </c>
      <c r="C20780" s="33" t="s">
        <v>363</v>
      </c>
      <c r="D20780" s="33" t="s">
        <v>354</v>
      </c>
      <c r="E20780" s="34">
        <v>25632</v>
      </c>
      <c r="F20780" s="35">
        <v>17.09</v>
      </c>
      <c r="G20780" s="34" t="s">
        <v>364</v>
      </c>
    </row>
    <row r="20781" spans="1:7">
      <c r="A20781" s="32">
        <v>2018</v>
      </c>
      <c r="B20781" s="32">
        <v>891</v>
      </c>
      <c r="C20781" s="33" t="s">
        <v>363</v>
      </c>
      <c r="D20781" s="33" t="s">
        <v>354</v>
      </c>
      <c r="E20781" s="34">
        <v>133969</v>
      </c>
      <c r="F20781" s="35">
        <v>17.96</v>
      </c>
      <c r="G20781" s="34" t="s">
        <v>364</v>
      </c>
    </row>
    <row r="20782" spans="1:7">
      <c r="A20782" s="32">
        <v>2018</v>
      </c>
      <c r="B20782" s="32">
        <v>892</v>
      </c>
      <c r="C20782" s="33" t="s">
        <v>363</v>
      </c>
      <c r="D20782" s="33" t="s">
        <v>354</v>
      </c>
      <c r="E20782" s="34">
        <v>78373</v>
      </c>
      <c r="F20782" s="35">
        <v>17.600000000000001</v>
      </c>
      <c r="G20782" s="34" t="s">
        <v>364</v>
      </c>
    </row>
    <row r="20783" spans="1:7">
      <c r="A20783" s="32">
        <v>2018</v>
      </c>
      <c r="B20783" s="32">
        <v>892</v>
      </c>
      <c r="C20783" s="33" t="s">
        <v>563</v>
      </c>
      <c r="D20783" s="33" t="s">
        <v>564</v>
      </c>
      <c r="E20783" s="34">
        <v>1742</v>
      </c>
      <c r="F20783" s="35">
        <v>1.054</v>
      </c>
      <c r="G20783" s="34" t="s">
        <v>364</v>
      </c>
    </row>
    <row r="20784" spans="1:7">
      <c r="A20784" s="32">
        <v>2018</v>
      </c>
      <c r="B20784" s="32">
        <v>913</v>
      </c>
      <c r="C20784" s="33" t="s">
        <v>563</v>
      </c>
      <c r="D20784" s="33" t="s">
        <v>564</v>
      </c>
      <c r="E20784" s="34">
        <v>118332</v>
      </c>
      <c r="F20784" s="35">
        <v>1.02</v>
      </c>
      <c r="G20784" s="34">
        <v>378.7</v>
      </c>
    </row>
    <row r="20785" spans="1:7">
      <c r="A20785" s="32">
        <v>2018</v>
      </c>
      <c r="B20785" s="32">
        <v>963</v>
      </c>
      <c r="C20785" s="33" t="s">
        <v>353</v>
      </c>
      <c r="D20785" s="33" t="s">
        <v>354</v>
      </c>
      <c r="E20785" s="34">
        <v>126634</v>
      </c>
      <c r="F20785" s="35">
        <v>20.937999999999999</v>
      </c>
      <c r="G20785" s="34">
        <v>183.3</v>
      </c>
    </row>
    <row r="20786" spans="1:7">
      <c r="A20786" s="32">
        <v>2018</v>
      </c>
      <c r="B20786" s="32">
        <v>963</v>
      </c>
      <c r="C20786" s="33" t="s">
        <v>563</v>
      </c>
      <c r="D20786" s="33" t="s">
        <v>564</v>
      </c>
      <c r="E20786" s="34">
        <v>3794</v>
      </c>
      <c r="F20786" s="35">
        <v>1</v>
      </c>
      <c r="G20786" s="34">
        <v>492</v>
      </c>
    </row>
    <row r="20787" spans="1:7">
      <c r="A20787" s="32">
        <v>2018</v>
      </c>
      <c r="B20787" s="32">
        <v>976</v>
      </c>
      <c r="C20787" s="33" t="s">
        <v>353</v>
      </c>
      <c r="D20787" s="33" t="s">
        <v>354</v>
      </c>
      <c r="E20787" s="34">
        <v>2011</v>
      </c>
      <c r="F20787" s="35">
        <v>22.18</v>
      </c>
      <c r="G20787" s="34">
        <v>211.3</v>
      </c>
    </row>
    <row r="20788" spans="1:7">
      <c r="A20788" s="32">
        <v>2018</v>
      </c>
      <c r="B20788" s="32">
        <v>976</v>
      </c>
      <c r="C20788" s="33" t="s">
        <v>353</v>
      </c>
      <c r="D20788" s="33" t="s">
        <v>354</v>
      </c>
      <c r="E20788" s="34">
        <v>38</v>
      </c>
      <c r="F20788" s="35">
        <v>20.6</v>
      </c>
      <c r="G20788" s="34">
        <v>117.4</v>
      </c>
    </row>
    <row r="20789" spans="1:7">
      <c r="A20789" s="32">
        <v>2018</v>
      </c>
      <c r="B20789" s="32">
        <v>976</v>
      </c>
      <c r="C20789" s="33" t="s">
        <v>353</v>
      </c>
      <c r="D20789" s="33" t="s">
        <v>354</v>
      </c>
      <c r="E20789" s="34">
        <v>16035</v>
      </c>
      <c r="F20789" s="35">
        <v>21.8</v>
      </c>
      <c r="G20789" s="34">
        <v>207</v>
      </c>
    </row>
    <row r="20790" spans="1:7">
      <c r="A20790" s="32">
        <v>2018</v>
      </c>
      <c r="B20790" s="32">
        <v>976</v>
      </c>
      <c r="C20790" s="33" t="s">
        <v>353</v>
      </c>
      <c r="D20790" s="33" t="s">
        <v>354</v>
      </c>
      <c r="E20790" s="34">
        <v>11800</v>
      </c>
      <c r="F20790" s="35">
        <v>25.36</v>
      </c>
      <c r="G20790" s="34">
        <v>218</v>
      </c>
    </row>
    <row r="20791" spans="1:7">
      <c r="A20791" s="32">
        <v>2018</v>
      </c>
      <c r="B20791" s="32">
        <v>976</v>
      </c>
      <c r="C20791" s="33" t="s">
        <v>353</v>
      </c>
      <c r="D20791" s="33" t="s">
        <v>354</v>
      </c>
      <c r="E20791" s="34">
        <v>24920</v>
      </c>
      <c r="F20791" s="35">
        <v>18.12</v>
      </c>
      <c r="G20791" s="34">
        <v>150.80000000000001</v>
      </c>
    </row>
    <row r="20792" spans="1:7">
      <c r="A20792" s="32">
        <v>2018</v>
      </c>
      <c r="B20792" s="32">
        <v>976</v>
      </c>
      <c r="C20792" s="33" t="s">
        <v>353</v>
      </c>
      <c r="D20792" s="33" t="s">
        <v>354</v>
      </c>
      <c r="E20792" s="34">
        <v>18452</v>
      </c>
      <c r="F20792" s="35">
        <v>23.49</v>
      </c>
      <c r="G20792" s="34">
        <v>156.69999999999999</v>
      </c>
    </row>
    <row r="20793" spans="1:7">
      <c r="A20793" s="32">
        <v>2018</v>
      </c>
      <c r="B20793" s="32">
        <v>976</v>
      </c>
      <c r="C20793" s="33" t="s">
        <v>353</v>
      </c>
      <c r="D20793" s="33" t="s">
        <v>354</v>
      </c>
      <c r="E20793" s="34">
        <v>14370</v>
      </c>
      <c r="F20793" s="35">
        <v>15.7</v>
      </c>
      <c r="G20793" s="34">
        <v>134.9</v>
      </c>
    </row>
    <row r="20794" spans="1:7">
      <c r="A20794" s="32">
        <v>2018</v>
      </c>
      <c r="B20794" s="32">
        <v>976</v>
      </c>
      <c r="C20794" s="33" t="s">
        <v>353</v>
      </c>
      <c r="D20794" s="33" t="s">
        <v>354</v>
      </c>
      <c r="E20794" s="34">
        <v>4140</v>
      </c>
      <c r="F20794" s="35">
        <v>15.07</v>
      </c>
      <c r="G20794" s="34">
        <v>153.69999999999999</v>
      </c>
    </row>
    <row r="20795" spans="1:7">
      <c r="A20795" s="32">
        <v>2018</v>
      </c>
      <c r="B20795" s="32">
        <v>976</v>
      </c>
      <c r="C20795" s="33" t="s">
        <v>565</v>
      </c>
      <c r="D20795" s="33" t="s">
        <v>566</v>
      </c>
      <c r="E20795" s="34">
        <v>709</v>
      </c>
      <c r="F20795" s="35">
        <v>5.69</v>
      </c>
      <c r="G20795" s="34">
        <v>1688</v>
      </c>
    </row>
    <row r="20796" spans="1:7">
      <c r="A20796" s="32">
        <v>2018</v>
      </c>
      <c r="B20796" s="32">
        <v>976</v>
      </c>
      <c r="C20796" s="33" t="s">
        <v>563</v>
      </c>
      <c r="D20796" s="33" t="s">
        <v>564</v>
      </c>
      <c r="E20796" s="34">
        <v>2859</v>
      </c>
      <c r="F20796" s="35">
        <v>1</v>
      </c>
      <c r="G20796" s="34">
        <v>300</v>
      </c>
    </row>
    <row r="20797" spans="1:7">
      <c r="A20797" s="32">
        <v>2018</v>
      </c>
      <c r="B20797" s="32">
        <v>983</v>
      </c>
      <c r="C20797" s="33" t="s">
        <v>353</v>
      </c>
      <c r="D20797" s="33" t="s">
        <v>354</v>
      </c>
      <c r="E20797" s="34">
        <v>28175</v>
      </c>
      <c r="F20797" s="35">
        <v>22.808</v>
      </c>
      <c r="G20797" s="34">
        <v>170.6</v>
      </c>
    </row>
    <row r="20798" spans="1:7">
      <c r="A20798" s="32">
        <v>2018</v>
      </c>
      <c r="B20798" s="32">
        <v>983</v>
      </c>
      <c r="C20798" s="33" t="s">
        <v>353</v>
      </c>
      <c r="D20798" s="33" t="s">
        <v>354</v>
      </c>
      <c r="E20798" s="34">
        <v>42772</v>
      </c>
      <c r="F20798" s="35">
        <v>23.192</v>
      </c>
      <c r="G20798" s="34">
        <v>178.4</v>
      </c>
    </row>
    <row r="20799" spans="1:7">
      <c r="A20799" s="32">
        <v>2018</v>
      </c>
      <c r="B20799" s="32">
        <v>983</v>
      </c>
      <c r="C20799" s="33" t="s">
        <v>353</v>
      </c>
      <c r="D20799" s="33" t="s">
        <v>354</v>
      </c>
      <c r="E20799" s="34">
        <v>84314</v>
      </c>
      <c r="F20799" s="35">
        <v>23.175999999999998</v>
      </c>
      <c r="G20799" s="34">
        <v>186.8</v>
      </c>
    </row>
    <row r="20800" spans="1:7">
      <c r="A20800" s="32">
        <v>2018</v>
      </c>
      <c r="B20800" s="32">
        <v>983</v>
      </c>
      <c r="C20800" s="33" t="s">
        <v>353</v>
      </c>
      <c r="D20800" s="33" t="s">
        <v>354</v>
      </c>
      <c r="E20800" s="34">
        <v>84680</v>
      </c>
      <c r="F20800" s="35">
        <v>23.196000000000002</v>
      </c>
      <c r="G20800" s="34">
        <v>239.9</v>
      </c>
    </row>
    <row r="20801" spans="1:7">
      <c r="A20801" s="32">
        <v>2018</v>
      </c>
      <c r="B20801" s="32">
        <v>983</v>
      </c>
      <c r="C20801" s="33" t="s">
        <v>565</v>
      </c>
      <c r="D20801" s="33" t="s">
        <v>566</v>
      </c>
      <c r="E20801" s="34">
        <v>714</v>
      </c>
      <c r="F20801" s="35">
        <v>5.7119999999999997</v>
      </c>
      <c r="G20801" s="34">
        <v>1758.4</v>
      </c>
    </row>
    <row r="20802" spans="1:7">
      <c r="A20802" s="32">
        <v>2018</v>
      </c>
      <c r="B20802" s="32">
        <v>990</v>
      </c>
      <c r="C20802" s="33" t="s">
        <v>563</v>
      </c>
      <c r="D20802" s="33" t="s">
        <v>564</v>
      </c>
      <c r="E20802" s="34">
        <v>45731</v>
      </c>
      <c r="F20802" s="35">
        <v>1.004</v>
      </c>
      <c r="G20802" s="34">
        <v>375.3</v>
      </c>
    </row>
    <row r="20803" spans="1:7">
      <c r="A20803" s="32">
        <v>2018</v>
      </c>
      <c r="B20803" s="32">
        <v>990</v>
      </c>
      <c r="C20803" s="33" t="s">
        <v>563</v>
      </c>
      <c r="D20803" s="33" t="s">
        <v>564</v>
      </c>
      <c r="E20803" s="34">
        <v>37708</v>
      </c>
      <c r="F20803" s="35">
        <v>1.004</v>
      </c>
      <c r="G20803" s="34">
        <v>375.3</v>
      </c>
    </row>
    <row r="20804" spans="1:7">
      <c r="A20804" s="32">
        <v>2018</v>
      </c>
      <c r="B20804" s="32">
        <v>990</v>
      </c>
      <c r="C20804" s="33" t="s">
        <v>563</v>
      </c>
      <c r="D20804" s="33" t="s">
        <v>564</v>
      </c>
      <c r="E20804" s="34">
        <v>5956</v>
      </c>
      <c r="F20804" s="35">
        <v>1.004</v>
      </c>
      <c r="G20804" s="34">
        <v>375.3</v>
      </c>
    </row>
    <row r="20805" spans="1:7">
      <c r="A20805" s="32">
        <v>2018</v>
      </c>
      <c r="B20805" s="32">
        <v>990</v>
      </c>
      <c r="C20805" s="33" t="s">
        <v>563</v>
      </c>
      <c r="D20805" s="33" t="s">
        <v>564</v>
      </c>
      <c r="E20805" s="34">
        <v>90385</v>
      </c>
      <c r="F20805" s="35">
        <v>1.004</v>
      </c>
      <c r="G20805" s="34">
        <v>375.3</v>
      </c>
    </row>
    <row r="20806" spans="1:7">
      <c r="A20806" s="32">
        <v>2018</v>
      </c>
      <c r="B20806" s="32">
        <v>990</v>
      </c>
      <c r="C20806" s="33" t="s">
        <v>563</v>
      </c>
      <c r="D20806" s="33" t="s">
        <v>564</v>
      </c>
      <c r="E20806" s="34">
        <v>508501</v>
      </c>
      <c r="F20806" s="35">
        <v>1.004</v>
      </c>
      <c r="G20806" s="34">
        <v>375.3</v>
      </c>
    </row>
    <row r="20807" spans="1:7">
      <c r="A20807" s="32">
        <v>2018</v>
      </c>
      <c r="B20807" s="32">
        <v>990</v>
      </c>
      <c r="C20807" s="33" t="s">
        <v>563</v>
      </c>
      <c r="D20807" s="33" t="s">
        <v>564</v>
      </c>
      <c r="E20807" s="34">
        <v>409572</v>
      </c>
      <c r="F20807" s="35">
        <v>1.004</v>
      </c>
      <c r="G20807" s="34">
        <v>375.3</v>
      </c>
    </row>
    <row r="20808" spans="1:7">
      <c r="A20808" s="32">
        <v>2018</v>
      </c>
      <c r="B20808" s="32">
        <v>990</v>
      </c>
      <c r="C20808" s="33" t="s">
        <v>563</v>
      </c>
      <c r="D20808" s="33" t="s">
        <v>564</v>
      </c>
      <c r="E20808" s="34">
        <v>155294</v>
      </c>
      <c r="F20808" s="35">
        <v>1.004</v>
      </c>
      <c r="G20808" s="34">
        <v>375.3</v>
      </c>
    </row>
    <row r="20809" spans="1:7">
      <c r="A20809" s="32">
        <v>2018</v>
      </c>
      <c r="B20809" s="32">
        <v>990</v>
      </c>
      <c r="C20809" s="33" t="s">
        <v>563</v>
      </c>
      <c r="D20809" s="33" t="s">
        <v>564</v>
      </c>
      <c r="E20809" s="34">
        <v>127919</v>
      </c>
      <c r="F20809" s="35">
        <v>1.004</v>
      </c>
      <c r="G20809" s="34">
        <v>375.3</v>
      </c>
    </row>
    <row r="20810" spans="1:7">
      <c r="A20810" s="32">
        <v>2018</v>
      </c>
      <c r="B20810" s="32">
        <v>991</v>
      </c>
      <c r="C20810" s="33" t="s">
        <v>563</v>
      </c>
      <c r="D20810" s="33" t="s">
        <v>564</v>
      </c>
      <c r="E20810" s="34">
        <v>19145</v>
      </c>
      <c r="F20810" s="35">
        <v>1</v>
      </c>
      <c r="G20810" s="34">
        <v>335.4</v>
      </c>
    </row>
    <row r="20811" spans="1:7">
      <c r="A20811" s="32">
        <v>2018</v>
      </c>
      <c r="B20811" s="32">
        <v>991</v>
      </c>
      <c r="C20811" s="33" t="s">
        <v>563</v>
      </c>
      <c r="D20811" s="33" t="s">
        <v>564</v>
      </c>
      <c r="E20811" s="34">
        <v>65407</v>
      </c>
      <c r="F20811" s="35">
        <v>1</v>
      </c>
      <c r="G20811" s="34">
        <v>335.4</v>
      </c>
    </row>
    <row r="20812" spans="1:7">
      <c r="A20812" s="32">
        <v>2018</v>
      </c>
      <c r="B20812" s="32">
        <v>991</v>
      </c>
      <c r="C20812" s="33" t="s">
        <v>563</v>
      </c>
      <c r="D20812" s="33" t="s">
        <v>564</v>
      </c>
      <c r="E20812" s="34">
        <v>105532</v>
      </c>
      <c r="F20812" s="35">
        <v>1</v>
      </c>
      <c r="G20812" s="34">
        <v>335.4</v>
      </c>
    </row>
    <row r="20813" spans="1:7">
      <c r="A20813" s="32">
        <v>2018</v>
      </c>
      <c r="B20813" s="32">
        <v>991</v>
      </c>
      <c r="C20813" s="33" t="s">
        <v>563</v>
      </c>
      <c r="D20813" s="33" t="s">
        <v>564</v>
      </c>
      <c r="E20813" s="34">
        <v>112147</v>
      </c>
      <c r="F20813" s="35">
        <v>1</v>
      </c>
      <c r="G20813" s="34">
        <v>335.4</v>
      </c>
    </row>
    <row r="20814" spans="1:7">
      <c r="A20814" s="32">
        <v>2018</v>
      </c>
      <c r="B20814" s="32">
        <v>991</v>
      </c>
      <c r="C20814" s="33" t="s">
        <v>563</v>
      </c>
      <c r="D20814" s="33" t="s">
        <v>564</v>
      </c>
      <c r="E20814" s="34">
        <v>172212</v>
      </c>
      <c r="F20814" s="35">
        <v>1</v>
      </c>
      <c r="G20814" s="34">
        <v>335.4</v>
      </c>
    </row>
    <row r="20815" spans="1:7">
      <c r="A20815" s="32">
        <v>2018</v>
      </c>
      <c r="B20815" s="32">
        <v>991</v>
      </c>
      <c r="C20815" s="33" t="s">
        <v>563</v>
      </c>
      <c r="D20815" s="33" t="s">
        <v>564</v>
      </c>
      <c r="E20815" s="34">
        <v>361641</v>
      </c>
      <c r="F20815" s="35">
        <v>1</v>
      </c>
      <c r="G20815" s="34">
        <v>335.4</v>
      </c>
    </row>
    <row r="20816" spans="1:7">
      <c r="A20816" s="32">
        <v>2018</v>
      </c>
      <c r="B20816" s="32">
        <v>991</v>
      </c>
      <c r="C20816" s="33" t="s">
        <v>563</v>
      </c>
      <c r="D20816" s="33" t="s">
        <v>564</v>
      </c>
      <c r="E20816" s="34">
        <v>365910</v>
      </c>
      <c r="F20816" s="35">
        <v>1</v>
      </c>
      <c r="G20816" s="34">
        <v>335.4</v>
      </c>
    </row>
    <row r="20817" spans="1:7">
      <c r="A20817" s="32">
        <v>2018</v>
      </c>
      <c r="B20817" s="32">
        <v>994</v>
      </c>
      <c r="C20817" s="33" t="s">
        <v>353</v>
      </c>
      <c r="D20817" s="33" t="s">
        <v>354</v>
      </c>
      <c r="E20817" s="34">
        <v>68702</v>
      </c>
      <c r="F20817" s="35">
        <v>22.28</v>
      </c>
      <c r="G20817" s="34">
        <v>216.1</v>
      </c>
    </row>
    <row r="20818" spans="1:7">
      <c r="A20818" s="32">
        <v>2018</v>
      </c>
      <c r="B20818" s="32">
        <v>994</v>
      </c>
      <c r="C20818" s="33" t="s">
        <v>353</v>
      </c>
      <c r="D20818" s="33" t="s">
        <v>354</v>
      </c>
      <c r="E20818" s="34">
        <v>166012</v>
      </c>
      <c r="F20818" s="35">
        <v>21.92</v>
      </c>
      <c r="G20818" s="34">
        <v>218.5</v>
      </c>
    </row>
    <row r="20819" spans="1:7">
      <c r="A20819" s="32">
        <v>2018</v>
      </c>
      <c r="B20819" s="32">
        <v>994</v>
      </c>
      <c r="C20819" s="33" t="s">
        <v>353</v>
      </c>
      <c r="D20819" s="33" t="s">
        <v>354</v>
      </c>
      <c r="E20819" s="34">
        <v>29400</v>
      </c>
      <c r="F20819" s="35">
        <v>22.22</v>
      </c>
      <c r="G20819" s="34">
        <v>216.9</v>
      </c>
    </row>
    <row r="20820" spans="1:7">
      <c r="A20820" s="32">
        <v>2018</v>
      </c>
      <c r="B20820" s="32">
        <v>994</v>
      </c>
      <c r="C20820" s="33" t="s">
        <v>353</v>
      </c>
      <c r="D20820" s="33" t="s">
        <v>354</v>
      </c>
      <c r="E20820" s="34">
        <v>44097</v>
      </c>
      <c r="F20820" s="35">
        <v>23.11</v>
      </c>
      <c r="G20820" s="34">
        <v>192.2</v>
      </c>
    </row>
    <row r="20821" spans="1:7">
      <c r="A20821" s="32">
        <v>2018</v>
      </c>
      <c r="B20821" s="32">
        <v>994</v>
      </c>
      <c r="C20821" s="33" t="s">
        <v>353</v>
      </c>
      <c r="D20821" s="33" t="s">
        <v>354</v>
      </c>
      <c r="E20821" s="34">
        <v>65524</v>
      </c>
      <c r="F20821" s="35">
        <v>23.39</v>
      </c>
      <c r="G20821" s="34">
        <v>168.6</v>
      </c>
    </row>
    <row r="20822" spans="1:7">
      <c r="A20822" s="32">
        <v>2018</v>
      </c>
      <c r="B20822" s="32">
        <v>994</v>
      </c>
      <c r="C20822" s="33" t="s">
        <v>353</v>
      </c>
      <c r="D20822" s="33" t="s">
        <v>354</v>
      </c>
      <c r="E20822" s="34">
        <v>17776</v>
      </c>
      <c r="F20822" s="35">
        <v>23.07</v>
      </c>
      <c r="G20822" s="34">
        <v>176.6</v>
      </c>
    </row>
    <row r="20823" spans="1:7">
      <c r="A20823" s="32">
        <v>2018</v>
      </c>
      <c r="B20823" s="32">
        <v>994</v>
      </c>
      <c r="C20823" s="33" t="s">
        <v>353</v>
      </c>
      <c r="D20823" s="33" t="s">
        <v>354</v>
      </c>
      <c r="E20823" s="34">
        <v>13511</v>
      </c>
      <c r="F20823" s="35">
        <v>23.16</v>
      </c>
      <c r="G20823" s="34">
        <v>175.9</v>
      </c>
    </row>
    <row r="20824" spans="1:7">
      <c r="A20824" s="32">
        <v>2018</v>
      </c>
      <c r="B20824" s="32">
        <v>994</v>
      </c>
      <c r="C20824" s="33" t="s">
        <v>353</v>
      </c>
      <c r="D20824" s="33" t="s">
        <v>354</v>
      </c>
      <c r="E20824" s="34">
        <v>7937</v>
      </c>
      <c r="F20824" s="35">
        <v>22.67</v>
      </c>
      <c r="G20824" s="34">
        <v>179.8</v>
      </c>
    </row>
    <row r="20825" spans="1:7">
      <c r="A20825" s="32">
        <v>2018</v>
      </c>
      <c r="B20825" s="32">
        <v>994</v>
      </c>
      <c r="C20825" s="33" t="s">
        <v>565</v>
      </c>
      <c r="D20825" s="33" t="s">
        <v>566</v>
      </c>
      <c r="E20825" s="34">
        <v>4293</v>
      </c>
      <c r="F20825" s="35">
        <v>5.8</v>
      </c>
      <c r="G20825" s="34">
        <v>1655.5</v>
      </c>
    </row>
    <row r="20826" spans="1:7">
      <c r="A20826" s="32">
        <v>2018</v>
      </c>
      <c r="B20826" s="32">
        <v>997</v>
      </c>
      <c r="C20826" s="33" t="s">
        <v>363</v>
      </c>
      <c r="D20826" s="33" t="s">
        <v>354</v>
      </c>
      <c r="E20826" s="34">
        <v>22331</v>
      </c>
      <c r="F20826" s="35">
        <v>17.951000000000001</v>
      </c>
      <c r="G20826" s="34">
        <v>202.3</v>
      </c>
    </row>
    <row r="20827" spans="1:7">
      <c r="A20827" s="32">
        <v>2018</v>
      </c>
      <c r="B20827" s="32">
        <v>997</v>
      </c>
      <c r="C20827" s="33" t="s">
        <v>563</v>
      </c>
      <c r="D20827" s="33" t="s">
        <v>564</v>
      </c>
      <c r="E20827" s="34">
        <v>15779</v>
      </c>
      <c r="F20827" s="35">
        <v>1.075</v>
      </c>
      <c r="G20827" s="34">
        <v>329.6</v>
      </c>
    </row>
    <row r="20828" spans="1:7">
      <c r="A20828" s="32">
        <v>2018</v>
      </c>
      <c r="B20828" s="32">
        <v>1001</v>
      </c>
      <c r="C20828" s="33" t="s">
        <v>565</v>
      </c>
      <c r="D20828" s="33" t="s">
        <v>566</v>
      </c>
      <c r="E20828" s="34">
        <v>351</v>
      </c>
      <c r="F20828" s="35">
        <v>5.75</v>
      </c>
      <c r="G20828" s="34">
        <v>1652.1</v>
      </c>
    </row>
    <row r="20829" spans="1:7">
      <c r="A20829" s="32">
        <v>2018</v>
      </c>
      <c r="B20829" s="32">
        <v>1001</v>
      </c>
      <c r="C20829" s="33" t="s">
        <v>353</v>
      </c>
      <c r="D20829" s="33" t="s">
        <v>354</v>
      </c>
      <c r="E20829" s="34">
        <v>35421</v>
      </c>
      <c r="F20829" s="35">
        <v>23.07</v>
      </c>
      <c r="G20829" s="34">
        <v>212</v>
      </c>
    </row>
    <row r="20830" spans="1:7">
      <c r="A20830" s="32">
        <v>2018</v>
      </c>
      <c r="B20830" s="32">
        <v>1001</v>
      </c>
      <c r="C20830" s="33" t="s">
        <v>353</v>
      </c>
      <c r="D20830" s="33" t="s">
        <v>354</v>
      </c>
      <c r="E20830" s="34">
        <v>154824</v>
      </c>
      <c r="F20830" s="35">
        <v>22.135999999999999</v>
      </c>
      <c r="G20830" s="34">
        <v>256.60000000000002</v>
      </c>
    </row>
    <row r="20831" spans="1:7">
      <c r="A20831" s="32">
        <v>2018</v>
      </c>
      <c r="B20831" s="32">
        <v>1004</v>
      </c>
      <c r="C20831" s="33" t="s">
        <v>353</v>
      </c>
      <c r="D20831" s="33" t="s">
        <v>354</v>
      </c>
      <c r="E20831" s="34">
        <v>162555</v>
      </c>
      <c r="F20831" s="35">
        <v>22.152000000000001</v>
      </c>
      <c r="G20831" s="34">
        <v>230.6</v>
      </c>
    </row>
    <row r="20832" spans="1:7">
      <c r="A20832" s="32">
        <v>2018</v>
      </c>
      <c r="B20832" s="32">
        <v>1004</v>
      </c>
      <c r="C20832" s="33" t="s">
        <v>563</v>
      </c>
      <c r="D20832" s="33" t="s">
        <v>564</v>
      </c>
      <c r="E20832" s="34">
        <v>392194</v>
      </c>
      <c r="F20832" s="35">
        <v>1.028</v>
      </c>
      <c r="G20832" s="34">
        <v>346.1</v>
      </c>
    </row>
    <row r="20833" spans="1:7">
      <c r="A20833" s="32">
        <v>2018</v>
      </c>
      <c r="B20833" s="32">
        <v>1007</v>
      </c>
      <c r="C20833" s="33" t="s">
        <v>563</v>
      </c>
      <c r="D20833" s="33" t="s">
        <v>564</v>
      </c>
      <c r="E20833" s="34">
        <v>1365205</v>
      </c>
      <c r="F20833" s="35">
        <v>1.028</v>
      </c>
      <c r="G20833" s="34">
        <v>316.39999999999998</v>
      </c>
    </row>
    <row r="20834" spans="1:7">
      <c r="A20834" s="32">
        <v>2018</v>
      </c>
      <c r="B20834" s="32">
        <v>1007</v>
      </c>
      <c r="C20834" s="33" t="s">
        <v>563</v>
      </c>
      <c r="D20834" s="33" t="s">
        <v>564</v>
      </c>
      <c r="E20834" s="34">
        <v>20747</v>
      </c>
      <c r="F20834" s="35">
        <v>1.028</v>
      </c>
      <c r="G20834" s="34">
        <v>264.7</v>
      </c>
    </row>
    <row r="20835" spans="1:7">
      <c r="A20835" s="32">
        <v>2018</v>
      </c>
      <c r="B20835" s="32">
        <v>1008</v>
      </c>
      <c r="C20835" s="33" t="s">
        <v>565</v>
      </c>
      <c r="D20835" s="33" t="s">
        <v>566</v>
      </c>
      <c r="E20835" s="34">
        <v>7743</v>
      </c>
      <c r="F20835" s="35">
        <v>5.75</v>
      </c>
      <c r="G20835" s="34">
        <v>1696.2</v>
      </c>
    </row>
    <row r="20836" spans="1:7">
      <c r="A20836" s="32">
        <v>2018</v>
      </c>
      <c r="B20836" s="32">
        <v>1012</v>
      </c>
      <c r="C20836" s="33" t="s">
        <v>353</v>
      </c>
      <c r="D20836" s="33" t="s">
        <v>354</v>
      </c>
      <c r="E20836" s="34">
        <v>62524</v>
      </c>
      <c r="F20836" s="35">
        <v>23.256</v>
      </c>
      <c r="G20836" s="34">
        <v>225.4</v>
      </c>
    </row>
    <row r="20837" spans="1:7">
      <c r="A20837" s="32">
        <v>2018</v>
      </c>
      <c r="B20837" s="32">
        <v>1012</v>
      </c>
      <c r="C20837" s="33" t="s">
        <v>563</v>
      </c>
      <c r="D20837" s="33" t="s">
        <v>564</v>
      </c>
      <c r="E20837" s="34">
        <v>32991</v>
      </c>
      <c r="F20837" s="35">
        <v>1.06</v>
      </c>
      <c r="G20837" s="34">
        <v>447.9</v>
      </c>
    </row>
    <row r="20838" spans="1:7">
      <c r="A20838" s="32">
        <v>2018</v>
      </c>
      <c r="B20838" s="32">
        <v>1016</v>
      </c>
      <c r="C20838" s="33" t="s">
        <v>563</v>
      </c>
      <c r="D20838" s="33" t="s">
        <v>564</v>
      </c>
      <c r="E20838" s="34">
        <v>7053</v>
      </c>
      <c r="F20838" s="35">
        <v>1.0249999999999999</v>
      </c>
      <c r="G20838" s="34" t="s">
        <v>364</v>
      </c>
    </row>
    <row r="20839" spans="1:7">
      <c r="A20839" s="32">
        <v>2018</v>
      </c>
      <c r="B20839" s="32">
        <v>1040</v>
      </c>
      <c r="C20839" s="33" t="s">
        <v>353</v>
      </c>
      <c r="D20839" s="33" t="s">
        <v>354</v>
      </c>
      <c r="E20839" s="34">
        <v>1014</v>
      </c>
      <c r="F20839" s="35">
        <v>23.52</v>
      </c>
      <c r="G20839" s="34">
        <v>290.7</v>
      </c>
    </row>
    <row r="20840" spans="1:7">
      <c r="A20840" s="32">
        <v>2018</v>
      </c>
      <c r="B20840" s="32">
        <v>1040</v>
      </c>
      <c r="C20840" s="33" t="s">
        <v>353</v>
      </c>
      <c r="D20840" s="33" t="s">
        <v>354</v>
      </c>
      <c r="E20840" s="34">
        <v>157</v>
      </c>
      <c r="F20840" s="35">
        <v>23.52</v>
      </c>
      <c r="G20840" s="34">
        <v>337.3</v>
      </c>
    </row>
    <row r="20841" spans="1:7">
      <c r="A20841" s="32">
        <v>2018</v>
      </c>
      <c r="B20841" s="32">
        <v>1040</v>
      </c>
      <c r="C20841" s="33" t="s">
        <v>353</v>
      </c>
      <c r="D20841" s="33" t="s">
        <v>354</v>
      </c>
      <c r="E20841" s="34">
        <v>408</v>
      </c>
      <c r="F20841" s="35">
        <v>22.98</v>
      </c>
      <c r="G20841" s="34">
        <v>302.7</v>
      </c>
    </row>
    <row r="20842" spans="1:7">
      <c r="A20842" s="32">
        <v>2018</v>
      </c>
      <c r="B20842" s="32">
        <v>1040</v>
      </c>
      <c r="C20842" s="33" t="s">
        <v>353</v>
      </c>
      <c r="D20842" s="33" t="s">
        <v>354</v>
      </c>
      <c r="E20842" s="34">
        <v>2116</v>
      </c>
      <c r="F20842" s="35">
        <v>22.77</v>
      </c>
      <c r="G20842" s="34">
        <v>333.6</v>
      </c>
    </row>
    <row r="20843" spans="1:7">
      <c r="A20843" s="32">
        <v>2018</v>
      </c>
      <c r="B20843" s="32">
        <v>1040</v>
      </c>
      <c r="C20843" s="33" t="s">
        <v>565</v>
      </c>
      <c r="D20843" s="33" t="s">
        <v>566</v>
      </c>
      <c r="E20843" s="34">
        <v>132</v>
      </c>
      <c r="F20843" s="35">
        <v>5.7960000000000003</v>
      </c>
      <c r="G20843" s="34">
        <v>1675.5</v>
      </c>
    </row>
    <row r="20844" spans="1:7">
      <c r="A20844" s="32">
        <v>2018</v>
      </c>
      <c r="B20844" s="32">
        <v>1047</v>
      </c>
      <c r="C20844" s="33" t="s">
        <v>363</v>
      </c>
      <c r="D20844" s="33" t="s">
        <v>354</v>
      </c>
      <c r="E20844" s="34">
        <v>83997</v>
      </c>
      <c r="F20844" s="35">
        <v>17.172000000000001</v>
      </c>
      <c r="G20844" s="34">
        <v>153.6</v>
      </c>
    </row>
    <row r="20845" spans="1:7">
      <c r="A20845" s="32">
        <v>2018</v>
      </c>
      <c r="B20845" s="32">
        <v>1073</v>
      </c>
      <c r="C20845" s="33" t="s">
        <v>563</v>
      </c>
      <c r="D20845" s="33" t="s">
        <v>564</v>
      </c>
      <c r="E20845" s="34">
        <v>485017</v>
      </c>
      <c r="F20845" s="35">
        <v>1.0620000000000001</v>
      </c>
      <c r="G20845" s="34">
        <v>410.3</v>
      </c>
    </row>
    <row r="20846" spans="1:7">
      <c r="A20846" s="32">
        <v>2018</v>
      </c>
      <c r="B20846" s="32">
        <v>1073</v>
      </c>
      <c r="C20846" s="33" t="s">
        <v>363</v>
      </c>
      <c r="D20846" s="33" t="s">
        <v>354</v>
      </c>
      <c r="E20846" s="34">
        <v>14878</v>
      </c>
      <c r="F20846" s="35">
        <v>17.646000000000001</v>
      </c>
      <c r="G20846" s="34">
        <v>193.8</v>
      </c>
    </row>
    <row r="20847" spans="1:7">
      <c r="A20847" s="32">
        <v>2018</v>
      </c>
      <c r="B20847" s="32">
        <v>1082</v>
      </c>
      <c r="C20847" s="33" t="s">
        <v>363</v>
      </c>
      <c r="D20847" s="33" t="s">
        <v>354</v>
      </c>
      <c r="E20847" s="34">
        <v>66048</v>
      </c>
      <c r="F20847" s="35">
        <v>17.818000000000001</v>
      </c>
      <c r="G20847" s="34">
        <v>150.30000000000001</v>
      </c>
    </row>
    <row r="20848" spans="1:7">
      <c r="A20848" s="32">
        <v>2018</v>
      </c>
      <c r="B20848" s="32">
        <v>1082</v>
      </c>
      <c r="C20848" s="33" t="s">
        <v>363</v>
      </c>
      <c r="D20848" s="33" t="s">
        <v>354</v>
      </c>
      <c r="E20848" s="34">
        <v>146925</v>
      </c>
      <c r="F20848" s="35">
        <v>17.114999999999998</v>
      </c>
      <c r="G20848" s="34">
        <v>144.5</v>
      </c>
    </row>
    <row r="20849" spans="1:7">
      <c r="A20849" s="32">
        <v>2018</v>
      </c>
      <c r="B20849" s="32">
        <v>1082</v>
      </c>
      <c r="C20849" s="33" t="s">
        <v>363</v>
      </c>
      <c r="D20849" s="33" t="s">
        <v>354</v>
      </c>
      <c r="E20849" s="34">
        <v>114695</v>
      </c>
      <c r="F20849" s="35">
        <v>17.806000000000001</v>
      </c>
      <c r="G20849" s="34">
        <v>153.9</v>
      </c>
    </row>
    <row r="20850" spans="1:7">
      <c r="A20850" s="32">
        <v>2018</v>
      </c>
      <c r="B20850" s="32">
        <v>1082</v>
      </c>
      <c r="C20850" s="33" t="s">
        <v>363</v>
      </c>
      <c r="D20850" s="33" t="s">
        <v>354</v>
      </c>
      <c r="E20850" s="34">
        <v>16349</v>
      </c>
      <c r="F20850" s="35">
        <v>17.667999999999999</v>
      </c>
      <c r="G20850" s="34">
        <v>138.69999999999999</v>
      </c>
    </row>
    <row r="20851" spans="1:7">
      <c r="A20851" s="32">
        <v>2018</v>
      </c>
      <c r="B20851" s="32">
        <v>1082</v>
      </c>
      <c r="C20851" s="33" t="s">
        <v>363</v>
      </c>
      <c r="D20851" s="33" t="s">
        <v>354</v>
      </c>
      <c r="E20851" s="34">
        <v>33023</v>
      </c>
      <c r="F20851" s="35">
        <v>17.687000000000001</v>
      </c>
      <c r="G20851" s="34">
        <v>134.30000000000001</v>
      </c>
    </row>
    <row r="20852" spans="1:7">
      <c r="A20852" s="32">
        <v>2018</v>
      </c>
      <c r="B20852" s="32">
        <v>1082</v>
      </c>
      <c r="C20852" s="33" t="s">
        <v>363</v>
      </c>
      <c r="D20852" s="33" t="s">
        <v>354</v>
      </c>
      <c r="E20852" s="34">
        <v>132001</v>
      </c>
      <c r="F20852" s="35">
        <v>17.989999999999998</v>
      </c>
      <c r="G20852" s="34">
        <v>132.4</v>
      </c>
    </row>
    <row r="20853" spans="1:7">
      <c r="A20853" s="32">
        <v>2018</v>
      </c>
      <c r="B20853" s="32">
        <v>1082</v>
      </c>
      <c r="C20853" s="33" t="s">
        <v>565</v>
      </c>
      <c r="D20853" s="33" t="s">
        <v>566</v>
      </c>
      <c r="E20853" s="34">
        <v>3750</v>
      </c>
      <c r="F20853" s="35">
        <v>5.7119999999999997</v>
      </c>
      <c r="G20853" s="34">
        <v>1632.5</v>
      </c>
    </row>
    <row r="20854" spans="1:7">
      <c r="A20854" s="32">
        <v>2018</v>
      </c>
      <c r="B20854" s="32">
        <v>1082</v>
      </c>
      <c r="C20854" s="33" t="s">
        <v>563</v>
      </c>
      <c r="D20854" s="33" t="s">
        <v>564</v>
      </c>
      <c r="E20854" s="34">
        <v>946</v>
      </c>
      <c r="F20854" s="35">
        <v>1.054</v>
      </c>
      <c r="G20854" s="34">
        <v>1161.7</v>
      </c>
    </row>
    <row r="20855" spans="1:7">
      <c r="A20855" s="32">
        <v>2018</v>
      </c>
      <c r="B20855" s="32">
        <v>1091</v>
      </c>
      <c r="C20855" s="33" t="s">
        <v>363</v>
      </c>
      <c r="D20855" s="33" t="s">
        <v>354</v>
      </c>
      <c r="E20855" s="34">
        <v>35341</v>
      </c>
      <c r="F20855" s="35">
        <v>18.004000000000001</v>
      </c>
      <c r="G20855" s="34">
        <v>189.8</v>
      </c>
    </row>
    <row r="20856" spans="1:7">
      <c r="A20856" s="32">
        <v>2018</v>
      </c>
      <c r="B20856" s="32">
        <v>1091</v>
      </c>
      <c r="C20856" s="33" t="s">
        <v>363</v>
      </c>
      <c r="D20856" s="33" t="s">
        <v>354</v>
      </c>
      <c r="E20856" s="34">
        <v>17735</v>
      </c>
      <c r="F20856" s="35">
        <v>17.858000000000001</v>
      </c>
      <c r="G20856" s="34">
        <v>187.4</v>
      </c>
    </row>
    <row r="20857" spans="1:7">
      <c r="A20857" s="32">
        <v>2018</v>
      </c>
      <c r="B20857" s="32">
        <v>1091</v>
      </c>
      <c r="C20857" s="33" t="s">
        <v>363</v>
      </c>
      <c r="D20857" s="33" t="s">
        <v>354</v>
      </c>
      <c r="E20857" s="34">
        <v>52316</v>
      </c>
      <c r="F20857" s="35">
        <v>17.2</v>
      </c>
      <c r="G20857" s="34">
        <v>182.2</v>
      </c>
    </row>
    <row r="20858" spans="1:7">
      <c r="A20858" s="32">
        <v>2018</v>
      </c>
      <c r="B20858" s="32">
        <v>1091</v>
      </c>
      <c r="C20858" s="33" t="s">
        <v>363</v>
      </c>
      <c r="D20858" s="33" t="s">
        <v>354</v>
      </c>
      <c r="E20858" s="34">
        <v>17608</v>
      </c>
      <c r="F20858" s="35">
        <v>17.664000000000001</v>
      </c>
      <c r="G20858" s="34">
        <v>175.8</v>
      </c>
    </row>
    <row r="20859" spans="1:7">
      <c r="A20859" s="32">
        <v>2018</v>
      </c>
      <c r="B20859" s="32">
        <v>1091</v>
      </c>
      <c r="C20859" s="33" t="s">
        <v>363</v>
      </c>
      <c r="D20859" s="33" t="s">
        <v>354</v>
      </c>
      <c r="E20859" s="34">
        <v>35466</v>
      </c>
      <c r="F20859" s="35">
        <v>17.594999999999999</v>
      </c>
      <c r="G20859" s="34">
        <v>172.4</v>
      </c>
    </row>
    <row r="20860" spans="1:7">
      <c r="A20860" s="32">
        <v>2018</v>
      </c>
      <c r="B20860" s="32">
        <v>1091</v>
      </c>
      <c r="C20860" s="33" t="s">
        <v>563</v>
      </c>
      <c r="D20860" s="33" t="s">
        <v>564</v>
      </c>
      <c r="E20860" s="34">
        <v>7559</v>
      </c>
      <c r="F20860" s="35">
        <v>1.0620000000000001</v>
      </c>
      <c r="G20860" s="34">
        <v>633.5</v>
      </c>
    </row>
    <row r="20861" spans="1:7">
      <c r="A20861" s="32">
        <v>2018</v>
      </c>
      <c r="B20861" s="32">
        <v>1104</v>
      </c>
      <c r="C20861" s="33" t="s">
        <v>563</v>
      </c>
      <c r="D20861" s="33" t="s">
        <v>564</v>
      </c>
      <c r="E20861" s="34">
        <v>2530</v>
      </c>
      <c r="F20861" s="35">
        <v>1.0369999999999999</v>
      </c>
      <c r="G20861" s="34">
        <v>403.2</v>
      </c>
    </row>
    <row r="20862" spans="1:7">
      <c r="A20862" s="32">
        <v>2018</v>
      </c>
      <c r="B20862" s="32">
        <v>1104</v>
      </c>
      <c r="C20862" s="33" t="s">
        <v>363</v>
      </c>
      <c r="D20862" s="33" t="s">
        <v>354</v>
      </c>
      <c r="E20862" s="34">
        <v>55401</v>
      </c>
      <c r="F20862" s="35">
        <v>17.18</v>
      </c>
      <c r="G20862" s="34">
        <v>157.5</v>
      </c>
    </row>
    <row r="20863" spans="1:7">
      <c r="A20863" s="32">
        <v>2018</v>
      </c>
      <c r="B20863" s="32">
        <v>1104</v>
      </c>
      <c r="C20863" s="33" t="s">
        <v>565</v>
      </c>
      <c r="D20863" s="33" t="s">
        <v>566</v>
      </c>
      <c r="E20863" s="34">
        <v>189</v>
      </c>
      <c r="F20863" s="35">
        <v>5.88</v>
      </c>
      <c r="G20863" s="34">
        <v>1801.1</v>
      </c>
    </row>
    <row r="20864" spans="1:7">
      <c r="A20864" s="32">
        <v>2018</v>
      </c>
      <c r="B20864" s="32">
        <v>1131</v>
      </c>
      <c r="C20864" s="33" t="s">
        <v>563</v>
      </c>
      <c r="D20864" s="33" t="s">
        <v>564</v>
      </c>
      <c r="E20864" s="34">
        <v>366</v>
      </c>
      <c r="F20864" s="35">
        <v>1.05</v>
      </c>
      <c r="G20864" s="34">
        <v>602.1</v>
      </c>
    </row>
    <row r="20865" spans="1:7">
      <c r="A20865" s="32">
        <v>2018</v>
      </c>
      <c r="B20865" s="32">
        <v>1131</v>
      </c>
      <c r="C20865" s="33" t="s">
        <v>563</v>
      </c>
      <c r="D20865" s="33" t="s">
        <v>564</v>
      </c>
      <c r="E20865" s="34">
        <v>8776</v>
      </c>
      <c r="F20865" s="35">
        <v>1.05</v>
      </c>
      <c r="G20865" s="34">
        <v>338.2</v>
      </c>
    </row>
    <row r="20866" spans="1:7">
      <c r="A20866" s="32">
        <v>2018</v>
      </c>
      <c r="B20866" s="32">
        <v>1167</v>
      </c>
      <c r="C20866" s="33" t="s">
        <v>563</v>
      </c>
      <c r="D20866" s="33" t="s">
        <v>564</v>
      </c>
      <c r="E20866" s="34">
        <v>698</v>
      </c>
      <c r="F20866" s="35">
        <v>1.056</v>
      </c>
      <c r="G20866" s="34">
        <v>972.5</v>
      </c>
    </row>
    <row r="20867" spans="1:7">
      <c r="A20867" s="32">
        <v>2018</v>
      </c>
      <c r="B20867" s="32">
        <v>1167</v>
      </c>
      <c r="C20867" s="33" t="s">
        <v>363</v>
      </c>
      <c r="D20867" s="33" t="s">
        <v>354</v>
      </c>
      <c r="E20867" s="34">
        <v>58331</v>
      </c>
      <c r="F20867" s="35">
        <v>16.943999999999999</v>
      </c>
      <c r="G20867" s="34">
        <v>185.3</v>
      </c>
    </row>
    <row r="20868" spans="1:7">
      <c r="A20868" s="32">
        <v>2018</v>
      </c>
      <c r="B20868" s="32">
        <v>1239</v>
      </c>
      <c r="C20868" s="33" t="s">
        <v>563</v>
      </c>
      <c r="D20868" s="33" t="s">
        <v>564</v>
      </c>
      <c r="E20868" s="34">
        <v>590046</v>
      </c>
      <c r="F20868" s="35">
        <v>1.02</v>
      </c>
      <c r="G20868" s="34">
        <v>287.5</v>
      </c>
    </row>
    <row r="20869" spans="1:7">
      <c r="A20869" s="32">
        <v>2018</v>
      </c>
      <c r="B20869" s="32">
        <v>1240</v>
      </c>
      <c r="C20869" s="33" t="s">
        <v>563</v>
      </c>
      <c r="D20869" s="33" t="s">
        <v>564</v>
      </c>
      <c r="E20869" s="34">
        <v>595339</v>
      </c>
      <c r="F20869" s="35">
        <v>1.042</v>
      </c>
      <c r="G20869" s="34">
        <v>304.7</v>
      </c>
    </row>
    <row r="20870" spans="1:7">
      <c r="A20870" s="32">
        <v>2018</v>
      </c>
      <c r="B20870" s="32">
        <v>1241</v>
      </c>
      <c r="C20870" s="33" t="s">
        <v>353</v>
      </c>
      <c r="D20870" s="33" t="s">
        <v>354</v>
      </c>
      <c r="E20870" s="34">
        <v>17005</v>
      </c>
      <c r="F20870" s="35">
        <v>21.89</v>
      </c>
      <c r="G20870" s="34">
        <v>266.8</v>
      </c>
    </row>
    <row r="20871" spans="1:7">
      <c r="A20871" s="32">
        <v>2018</v>
      </c>
      <c r="B20871" s="32">
        <v>1241</v>
      </c>
      <c r="C20871" s="33" t="s">
        <v>363</v>
      </c>
      <c r="D20871" s="33" t="s">
        <v>354</v>
      </c>
      <c r="E20871" s="34">
        <v>82119</v>
      </c>
      <c r="F20871" s="35">
        <v>17.600000000000001</v>
      </c>
      <c r="G20871" s="34">
        <v>178.4</v>
      </c>
    </row>
    <row r="20872" spans="1:7">
      <c r="A20872" s="32">
        <v>2018</v>
      </c>
      <c r="B20872" s="32">
        <v>1241</v>
      </c>
      <c r="C20872" s="33" t="s">
        <v>565</v>
      </c>
      <c r="D20872" s="33" t="s">
        <v>566</v>
      </c>
      <c r="E20872" s="34">
        <v>3534</v>
      </c>
      <c r="F20872" s="35">
        <v>5.73</v>
      </c>
      <c r="G20872" s="34">
        <v>1702.8</v>
      </c>
    </row>
    <row r="20873" spans="1:7">
      <c r="A20873" s="32">
        <v>2018</v>
      </c>
      <c r="B20873" s="32">
        <v>1241</v>
      </c>
      <c r="C20873" s="33" t="s">
        <v>363</v>
      </c>
      <c r="D20873" s="33" t="s">
        <v>354</v>
      </c>
      <c r="E20873" s="34">
        <v>16395</v>
      </c>
      <c r="F20873" s="35">
        <v>17.649999999999999</v>
      </c>
      <c r="G20873" s="34">
        <v>179.6</v>
      </c>
    </row>
    <row r="20874" spans="1:7">
      <c r="A20874" s="32">
        <v>2018</v>
      </c>
      <c r="B20874" s="32">
        <v>1241</v>
      </c>
      <c r="C20874" s="33" t="s">
        <v>363</v>
      </c>
      <c r="D20874" s="33" t="s">
        <v>354</v>
      </c>
      <c r="E20874" s="34">
        <v>16443</v>
      </c>
      <c r="F20874" s="35">
        <v>17.64</v>
      </c>
      <c r="G20874" s="34">
        <v>176.6</v>
      </c>
    </row>
    <row r="20875" spans="1:7">
      <c r="A20875" s="32">
        <v>2018</v>
      </c>
      <c r="B20875" s="32">
        <v>1241</v>
      </c>
      <c r="C20875" s="33" t="s">
        <v>363</v>
      </c>
      <c r="D20875" s="33" t="s">
        <v>354</v>
      </c>
      <c r="E20875" s="34">
        <v>32826</v>
      </c>
      <c r="F20875" s="35">
        <v>17.03</v>
      </c>
      <c r="G20875" s="34">
        <v>175.4</v>
      </c>
    </row>
    <row r="20876" spans="1:7">
      <c r="A20876" s="32">
        <v>2018</v>
      </c>
      <c r="B20876" s="32">
        <v>1241</v>
      </c>
      <c r="C20876" s="33" t="s">
        <v>363</v>
      </c>
      <c r="D20876" s="33" t="s">
        <v>354</v>
      </c>
      <c r="E20876" s="34">
        <v>32852</v>
      </c>
      <c r="F20876" s="35">
        <v>17.07</v>
      </c>
      <c r="G20876" s="34">
        <v>174.5</v>
      </c>
    </row>
    <row r="20877" spans="1:7">
      <c r="A20877" s="32">
        <v>2018</v>
      </c>
      <c r="B20877" s="32">
        <v>1241</v>
      </c>
      <c r="C20877" s="33" t="s">
        <v>363</v>
      </c>
      <c r="D20877" s="33" t="s">
        <v>354</v>
      </c>
      <c r="E20877" s="34">
        <v>48716</v>
      </c>
      <c r="F20877" s="35">
        <v>16.97</v>
      </c>
      <c r="G20877" s="34">
        <v>163.9</v>
      </c>
    </row>
    <row r="20878" spans="1:7">
      <c r="A20878" s="32">
        <v>2018</v>
      </c>
      <c r="B20878" s="32">
        <v>1241</v>
      </c>
      <c r="C20878" s="33" t="s">
        <v>363</v>
      </c>
      <c r="D20878" s="33" t="s">
        <v>354</v>
      </c>
      <c r="E20878" s="34">
        <v>64962</v>
      </c>
      <c r="F20878" s="35">
        <v>18.07</v>
      </c>
      <c r="G20878" s="34">
        <v>172.7</v>
      </c>
    </row>
    <row r="20879" spans="1:7">
      <c r="A20879" s="32">
        <v>2018</v>
      </c>
      <c r="B20879" s="32">
        <v>1242</v>
      </c>
      <c r="C20879" s="33" t="s">
        <v>563</v>
      </c>
      <c r="D20879" s="33" t="s">
        <v>564</v>
      </c>
      <c r="E20879" s="34">
        <v>195237</v>
      </c>
      <c r="F20879" s="35">
        <v>1</v>
      </c>
      <c r="G20879" s="34">
        <v>255.3</v>
      </c>
    </row>
    <row r="20880" spans="1:7">
      <c r="A20880" s="32">
        <v>2018</v>
      </c>
      <c r="B20880" s="32">
        <v>1248</v>
      </c>
      <c r="C20880" s="33" t="s">
        <v>563</v>
      </c>
      <c r="D20880" s="33" t="s">
        <v>564</v>
      </c>
      <c r="E20880" s="34">
        <v>16985</v>
      </c>
      <c r="F20880" s="35">
        <v>1</v>
      </c>
      <c r="G20880" s="34">
        <v>312.39999999999998</v>
      </c>
    </row>
    <row r="20881" spans="1:7">
      <c r="A20881" s="32">
        <v>2018</v>
      </c>
      <c r="B20881" s="32">
        <v>1250</v>
      </c>
      <c r="C20881" s="33" t="s">
        <v>563</v>
      </c>
      <c r="D20881" s="33" t="s">
        <v>564</v>
      </c>
      <c r="E20881" s="34">
        <v>1324</v>
      </c>
      <c r="F20881" s="35">
        <v>1.0229999999999999</v>
      </c>
      <c r="G20881" s="34">
        <v>272.3</v>
      </c>
    </row>
    <row r="20882" spans="1:7">
      <c r="A20882" s="32">
        <v>2018</v>
      </c>
      <c r="B20882" s="32">
        <v>1250</v>
      </c>
      <c r="C20882" s="33" t="s">
        <v>363</v>
      </c>
      <c r="D20882" s="33" t="s">
        <v>354</v>
      </c>
      <c r="E20882" s="34">
        <v>47460</v>
      </c>
      <c r="F20882" s="35">
        <v>17.939</v>
      </c>
      <c r="G20882" s="34">
        <v>123.5</v>
      </c>
    </row>
    <row r="20883" spans="1:7">
      <c r="A20883" s="32">
        <v>2018</v>
      </c>
      <c r="B20883" s="32">
        <v>1250</v>
      </c>
      <c r="C20883" s="33" t="s">
        <v>363</v>
      </c>
      <c r="D20883" s="33" t="s">
        <v>354</v>
      </c>
      <c r="E20883" s="34">
        <v>77730</v>
      </c>
      <c r="F20883" s="35">
        <v>17.562999999999999</v>
      </c>
      <c r="G20883" s="34">
        <v>124.7</v>
      </c>
    </row>
    <row r="20884" spans="1:7">
      <c r="A20884" s="32">
        <v>2018</v>
      </c>
      <c r="B20884" s="32">
        <v>1252</v>
      </c>
      <c r="C20884" s="33" t="s">
        <v>563</v>
      </c>
      <c r="D20884" s="33" t="s">
        <v>564</v>
      </c>
      <c r="E20884" s="34">
        <v>1671</v>
      </c>
      <c r="F20884" s="35">
        <v>1</v>
      </c>
      <c r="G20884" s="34">
        <v>758.9</v>
      </c>
    </row>
    <row r="20885" spans="1:7">
      <c r="A20885" s="32">
        <v>2018</v>
      </c>
      <c r="B20885" s="32">
        <v>1252</v>
      </c>
      <c r="C20885" s="33" t="s">
        <v>363</v>
      </c>
      <c r="D20885" s="33" t="s">
        <v>354</v>
      </c>
      <c r="E20885" s="34">
        <v>13384</v>
      </c>
      <c r="F20885" s="35">
        <v>17.93</v>
      </c>
      <c r="G20885" s="34">
        <v>143.19999999999999</v>
      </c>
    </row>
    <row r="20886" spans="1:7">
      <c r="A20886" s="32">
        <v>2018</v>
      </c>
      <c r="B20886" s="32">
        <v>1295</v>
      </c>
      <c r="C20886" s="33" t="s">
        <v>565</v>
      </c>
      <c r="D20886" s="33" t="s">
        <v>566</v>
      </c>
      <c r="E20886" s="34">
        <v>426</v>
      </c>
      <c r="F20886" s="35">
        <v>5.8</v>
      </c>
      <c r="G20886" s="34">
        <v>1765.7</v>
      </c>
    </row>
    <row r="20887" spans="1:7">
      <c r="A20887" s="32">
        <v>2018</v>
      </c>
      <c r="B20887" s="32">
        <v>1295</v>
      </c>
      <c r="C20887" s="33" t="s">
        <v>565</v>
      </c>
      <c r="D20887" s="33" t="s">
        <v>566</v>
      </c>
      <c r="E20887" s="34">
        <v>429</v>
      </c>
      <c r="F20887" s="35">
        <v>5.8</v>
      </c>
      <c r="G20887" s="34">
        <v>1790.2</v>
      </c>
    </row>
    <row r="20888" spans="1:7">
      <c r="A20888" s="32">
        <v>2018</v>
      </c>
      <c r="B20888" s="32">
        <v>1295</v>
      </c>
      <c r="C20888" s="33" t="s">
        <v>563</v>
      </c>
      <c r="D20888" s="33" t="s">
        <v>564</v>
      </c>
      <c r="E20888" s="34">
        <v>38745</v>
      </c>
      <c r="F20888" s="35">
        <v>1.02</v>
      </c>
      <c r="G20888" s="34">
        <v>709</v>
      </c>
    </row>
    <row r="20889" spans="1:7">
      <c r="A20889" s="32">
        <v>2018</v>
      </c>
      <c r="B20889" s="32">
        <v>1305</v>
      </c>
      <c r="C20889" s="33" t="s">
        <v>563</v>
      </c>
      <c r="D20889" s="33" t="s">
        <v>564</v>
      </c>
      <c r="E20889" s="34">
        <v>21474</v>
      </c>
      <c r="F20889" s="35">
        <v>1.02</v>
      </c>
      <c r="G20889" s="34">
        <v>396.4</v>
      </c>
    </row>
    <row r="20890" spans="1:7">
      <c r="A20890" s="32">
        <v>2018</v>
      </c>
      <c r="B20890" s="32">
        <v>1336</v>
      </c>
      <c r="C20890" s="33" t="s">
        <v>563</v>
      </c>
      <c r="D20890" s="33" t="s">
        <v>564</v>
      </c>
      <c r="E20890" s="34">
        <v>3305</v>
      </c>
      <c r="F20890" s="35">
        <v>1.111</v>
      </c>
      <c r="G20890" s="34">
        <v>419</v>
      </c>
    </row>
    <row r="20891" spans="1:7">
      <c r="A20891" s="32">
        <v>2018</v>
      </c>
      <c r="B20891" s="32">
        <v>1336</v>
      </c>
      <c r="C20891" s="33" t="s">
        <v>563</v>
      </c>
      <c r="D20891" s="33" t="s">
        <v>564</v>
      </c>
      <c r="E20891" s="34">
        <v>1095</v>
      </c>
      <c r="F20891" s="35">
        <v>1.111</v>
      </c>
      <c r="G20891" s="34">
        <v>416.3</v>
      </c>
    </row>
    <row r="20892" spans="1:7">
      <c r="A20892" s="32">
        <v>2018</v>
      </c>
      <c r="B20892" s="32">
        <v>1336</v>
      </c>
      <c r="C20892" s="33" t="s">
        <v>563</v>
      </c>
      <c r="D20892" s="33" t="s">
        <v>564</v>
      </c>
      <c r="E20892" s="34">
        <v>25232</v>
      </c>
      <c r="F20892" s="35">
        <v>1.111</v>
      </c>
      <c r="G20892" s="34">
        <v>291.3</v>
      </c>
    </row>
    <row r="20893" spans="1:7">
      <c r="A20893" s="32">
        <v>2018</v>
      </c>
      <c r="B20893" s="32">
        <v>1353</v>
      </c>
      <c r="C20893" s="33" t="s">
        <v>563</v>
      </c>
      <c r="D20893" s="33" t="s">
        <v>564</v>
      </c>
      <c r="E20893" s="34">
        <v>1296</v>
      </c>
      <c r="F20893" s="35">
        <v>1.24</v>
      </c>
      <c r="G20893" s="34">
        <v>304.3</v>
      </c>
    </row>
    <row r="20894" spans="1:7">
      <c r="A20894" s="32">
        <v>2018</v>
      </c>
      <c r="B20894" s="32">
        <v>1353</v>
      </c>
      <c r="C20894" s="33" t="s">
        <v>563</v>
      </c>
      <c r="D20894" s="33" t="s">
        <v>564</v>
      </c>
      <c r="E20894" s="34">
        <v>696</v>
      </c>
      <c r="F20894" s="35">
        <v>1.22</v>
      </c>
      <c r="G20894" s="34">
        <v>352.5</v>
      </c>
    </row>
    <row r="20895" spans="1:7">
      <c r="A20895" s="32">
        <v>2018</v>
      </c>
      <c r="B20895" s="32">
        <v>1353</v>
      </c>
      <c r="C20895" s="33" t="s">
        <v>563</v>
      </c>
      <c r="D20895" s="33" t="s">
        <v>564</v>
      </c>
      <c r="E20895" s="34">
        <v>4537</v>
      </c>
      <c r="F20895" s="35">
        <v>1.24</v>
      </c>
      <c r="G20895" s="34">
        <v>323.8</v>
      </c>
    </row>
    <row r="20896" spans="1:7">
      <c r="A20896" s="32">
        <v>2018</v>
      </c>
      <c r="B20896" s="32">
        <v>1353</v>
      </c>
      <c r="C20896" s="33" t="s">
        <v>563</v>
      </c>
      <c r="D20896" s="33" t="s">
        <v>564</v>
      </c>
      <c r="E20896" s="34">
        <v>6793</v>
      </c>
      <c r="F20896" s="35">
        <v>1.24</v>
      </c>
      <c r="G20896" s="34">
        <v>427.9</v>
      </c>
    </row>
    <row r="20897" spans="1:7">
      <c r="A20897" s="32">
        <v>2018</v>
      </c>
      <c r="B20897" s="32">
        <v>1353</v>
      </c>
      <c r="C20897" s="33" t="s">
        <v>563</v>
      </c>
      <c r="D20897" s="33" t="s">
        <v>564</v>
      </c>
      <c r="E20897" s="34">
        <v>12039</v>
      </c>
      <c r="F20897" s="35">
        <v>1.23</v>
      </c>
      <c r="G20897" s="34">
        <v>470.9</v>
      </c>
    </row>
    <row r="20898" spans="1:7">
      <c r="A20898" s="32">
        <v>2018</v>
      </c>
      <c r="B20898" s="32">
        <v>1353</v>
      </c>
      <c r="C20898" s="33" t="s">
        <v>563</v>
      </c>
      <c r="D20898" s="33" t="s">
        <v>564</v>
      </c>
      <c r="E20898" s="34">
        <v>19186</v>
      </c>
      <c r="F20898" s="35">
        <v>1.24</v>
      </c>
      <c r="G20898" s="34">
        <v>350.5</v>
      </c>
    </row>
    <row r="20899" spans="1:7">
      <c r="A20899" s="32">
        <v>2018</v>
      </c>
      <c r="B20899" s="32">
        <v>1353</v>
      </c>
      <c r="C20899" s="33" t="s">
        <v>563</v>
      </c>
      <c r="D20899" s="33" t="s">
        <v>564</v>
      </c>
      <c r="E20899" s="34">
        <v>25497</v>
      </c>
      <c r="F20899" s="35">
        <v>1.24</v>
      </c>
      <c r="G20899" s="34">
        <v>318.5</v>
      </c>
    </row>
    <row r="20900" spans="1:7">
      <c r="A20900" s="32">
        <v>2018</v>
      </c>
      <c r="B20900" s="32">
        <v>1353</v>
      </c>
      <c r="C20900" s="33" t="s">
        <v>563</v>
      </c>
      <c r="D20900" s="33" t="s">
        <v>564</v>
      </c>
      <c r="E20900" s="34">
        <v>33141</v>
      </c>
      <c r="F20900" s="35">
        <v>1.24</v>
      </c>
      <c r="G20900" s="34">
        <v>303.39999999999998</v>
      </c>
    </row>
    <row r="20901" spans="1:7">
      <c r="A20901" s="32">
        <v>2018</v>
      </c>
      <c r="B20901" s="32">
        <v>1353</v>
      </c>
      <c r="C20901" s="33" t="s">
        <v>563</v>
      </c>
      <c r="D20901" s="33" t="s">
        <v>564</v>
      </c>
      <c r="E20901" s="34">
        <v>33567</v>
      </c>
      <c r="F20901" s="35">
        <v>1.23</v>
      </c>
      <c r="G20901" s="34">
        <v>343.7</v>
      </c>
    </row>
    <row r="20902" spans="1:7">
      <c r="A20902" s="32">
        <v>2018</v>
      </c>
      <c r="B20902" s="32">
        <v>1353</v>
      </c>
      <c r="C20902" s="33" t="s">
        <v>563</v>
      </c>
      <c r="D20902" s="33" t="s">
        <v>564</v>
      </c>
      <c r="E20902" s="34">
        <v>41866</v>
      </c>
      <c r="F20902" s="35">
        <v>1.22</v>
      </c>
      <c r="G20902" s="34">
        <v>427.2</v>
      </c>
    </row>
    <row r="20903" spans="1:7">
      <c r="A20903" s="32">
        <v>2018</v>
      </c>
      <c r="B20903" s="32">
        <v>1353</v>
      </c>
      <c r="C20903" s="33" t="s">
        <v>563</v>
      </c>
      <c r="D20903" s="33" t="s">
        <v>564</v>
      </c>
      <c r="E20903" s="34">
        <v>47258</v>
      </c>
      <c r="F20903" s="35">
        <v>1.23</v>
      </c>
      <c r="G20903" s="34">
        <v>358.6</v>
      </c>
    </row>
    <row r="20904" spans="1:7">
      <c r="A20904" s="32">
        <v>2018</v>
      </c>
      <c r="B20904" s="32">
        <v>1353</v>
      </c>
      <c r="C20904" s="33" t="s">
        <v>563</v>
      </c>
      <c r="D20904" s="33" t="s">
        <v>564</v>
      </c>
      <c r="E20904" s="34">
        <v>48992</v>
      </c>
      <c r="F20904" s="35">
        <v>1.23</v>
      </c>
      <c r="G20904" s="34">
        <v>342.2</v>
      </c>
    </row>
    <row r="20905" spans="1:7">
      <c r="A20905" s="32">
        <v>2018</v>
      </c>
      <c r="B20905" s="32">
        <v>1353</v>
      </c>
      <c r="C20905" s="33" t="s">
        <v>563</v>
      </c>
      <c r="D20905" s="33" t="s">
        <v>564</v>
      </c>
      <c r="E20905" s="34">
        <v>50457</v>
      </c>
      <c r="F20905" s="35">
        <v>1.24</v>
      </c>
      <c r="G20905" s="34">
        <v>329.8</v>
      </c>
    </row>
    <row r="20906" spans="1:7">
      <c r="A20906" s="32">
        <v>2018</v>
      </c>
      <c r="B20906" s="32">
        <v>1353</v>
      </c>
      <c r="C20906" s="33" t="s">
        <v>563</v>
      </c>
      <c r="D20906" s="33" t="s">
        <v>564</v>
      </c>
      <c r="E20906" s="34">
        <v>50497</v>
      </c>
      <c r="F20906" s="35">
        <v>1.23</v>
      </c>
      <c r="G20906" s="34">
        <v>363.7</v>
      </c>
    </row>
    <row r="20907" spans="1:7">
      <c r="A20907" s="32">
        <v>2018</v>
      </c>
      <c r="B20907" s="32">
        <v>1353</v>
      </c>
      <c r="C20907" s="33" t="s">
        <v>563</v>
      </c>
      <c r="D20907" s="33" t="s">
        <v>564</v>
      </c>
      <c r="E20907" s="34">
        <v>51325</v>
      </c>
      <c r="F20907" s="35">
        <v>1.24</v>
      </c>
      <c r="G20907" s="34">
        <v>345.6</v>
      </c>
    </row>
    <row r="20908" spans="1:7">
      <c r="A20908" s="32">
        <v>2018</v>
      </c>
      <c r="B20908" s="32">
        <v>1353</v>
      </c>
      <c r="C20908" s="33" t="s">
        <v>563</v>
      </c>
      <c r="D20908" s="33" t="s">
        <v>564</v>
      </c>
      <c r="E20908" s="34">
        <v>71474</v>
      </c>
      <c r="F20908" s="35">
        <v>1.23</v>
      </c>
      <c r="G20908" s="34">
        <v>331.5</v>
      </c>
    </row>
    <row r="20909" spans="1:7">
      <c r="A20909" s="32">
        <v>2018</v>
      </c>
      <c r="B20909" s="32">
        <v>1353</v>
      </c>
      <c r="C20909" s="33" t="s">
        <v>563</v>
      </c>
      <c r="D20909" s="33" t="s">
        <v>564</v>
      </c>
      <c r="E20909" s="34">
        <v>77421</v>
      </c>
      <c r="F20909" s="35">
        <v>1.24</v>
      </c>
      <c r="G20909" s="34">
        <v>340.5</v>
      </c>
    </row>
    <row r="20910" spans="1:7">
      <c r="A20910" s="32">
        <v>2018</v>
      </c>
      <c r="B20910" s="32">
        <v>1353</v>
      </c>
      <c r="C20910" s="33" t="s">
        <v>563</v>
      </c>
      <c r="D20910" s="33" t="s">
        <v>564</v>
      </c>
      <c r="E20910" s="34">
        <v>137447</v>
      </c>
      <c r="F20910" s="35">
        <v>1.23</v>
      </c>
      <c r="G20910" s="34">
        <v>350.6</v>
      </c>
    </row>
    <row r="20911" spans="1:7">
      <c r="A20911" s="32">
        <v>2018</v>
      </c>
      <c r="B20911" s="32">
        <v>1353</v>
      </c>
      <c r="C20911" s="33" t="s">
        <v>563</v>
      </c>
      <c r="D20911" s="33" t="s">
        <v>564</v>
      </c>
      <c r="E20911" s="34">
        <v>145804</v>
      </c>
      <c r="F20911" s="35">
        <v>1.23</v>
      </c>
      <c r="G20911" s="34">
        <v>347.5</v>
      </c>
    </row>
    <row r="20912" spans="1:7">
      <c r="A20912" s="32">
        <v>2018</v>
      </c>
      <c r="B20912" s="32">
        <v>1353</v>
      </c>
      <c r="C20912" s="33" t="s">
        <v>563</v>
      </c>
      <c r="D20912" s="33" t="s">
        <v>564</v>
      </c>
      <c r="E20912" s="34">
        <v>3438</v>
      </c>
      <c r="F20912" s="35">
        <v>1.24</v>
      </c>
      <c r="G20912" s="34">
        <v>294.60000000000002</v>
      </c>
    </row>
    <row r="20913" spans="1:7">
      <c r="A20913" s="32">
        <v>2018</v>
      </c>
      <c r="B20913" s="32">
        <v>1355</v>
      </c>
      <c r="C20913" s="33" t="s">
        <v>353</v>
      </c>
      <c r="D20913" s="33" t="s">
        <v>354</v>
      </c>
      <c r="E20913" s="34">
        <v>44712</v>
      </c>
      <c r="F20913" s="35">
        <v>22.201000000000001</v>
      </c>
      <c r="G20913" s="34">
        <v>252.3</v>
      </c>
    </row>
    <row r="20914" spans="1:7">
      <c r="A20914" s="32">
        <v>2018</v>
      </c>
      <c r="B20914" s="32">
        <v>1355</v>
      </c>
      <c r="C20914" s="33" t="s">
        <v>353</v>
      </c>
      <c r="D20914" s="33" t="s">
        <v>354</v>
      </c>
      <c r="E20914" s="34">
        <v>33725</v>
      </c>
      <c r="F20914" s="35">
        <v>23.343</v>
      </c>
      <c r="G20914" s="34">
        <v>234.7</v>
      </c>
    </row>
    <row r="20915" spans="1:7">
      <c r="A20915" s="32">
        <v>2018</v>
      </c>
      <c r="B20915" s="32">
        <v>1355</v>
      </c>
      <c r="C20915" s="33" t="s">
        <v>353</v>
      </c>
      <c r="D20915" s="33" t="s">
        <v>354</v>
      </c>
      <c r="E20915" s="34">
        <v>7246</v>
      </c>
      <c r="F20915" s="35">
        <v>23.335000000000001</v>
      </c>
      <c r="G20915" s="34">
        <v>276.3</v>
      </c>
    </row>
    <row r="20916" spans="1:7">
      <c r="A20916" s="32">
        <v>2018</v>
      </c>
      <c r="B20916" s="32">
        <v>1355</v>
      </c>
      <c r="C20916" s="33" t="s">
        <v>563</v>
      </c>
      <c r="D20916" s="33" t="s">
        <v>564</v>
      </c>
      <c r="E20916" s="34">
        <v>284878</v>
      </c>
      <c r="F20916" s="35">
        <v>1.0249999999999999</v>
      </c>
      <c r="G20916" s="34">
        <v>287.10000000000002</v>
      </c>
    </row>
    <row r="20917" spans="1:7">
      <c r="A20917" s="32">
        <v>2018</v>
      </c>
      <c r="B20917" s="32">
        <v>1356</v>
      </c>
      <c r="C20917" s="33" t="s">
        <v>353</v>
      </c>
      <c r="D20917" s="33" t="s">
        <v>354</v>
      </c>
      <c r="E20917" s="34">
        <v>32904</v>
      </c>
      <c r="F20917" s="35">
        <v>25.248000000000001</v>
      </c>
      <c r="G20917" s="34">
        <v>226.5</v>
      </c>
    </row>
    <row r="20918" spans="1:7">
      <c r="A20918" s="32">
        <v>2018</v>
      </c>
      <c r="B20918" s="32">
        <v>1356</v>
      </c>
      <c r="C20918" s="33" t="s">
        <v>353</v>
      </c>
      <c r="D20918" s="33" t="s">
        <v>354</v>
      </c>
      <c r="E20918" s="34">
        <v>92682</v>
      </c>
      <c r="F20918" s="35">
        <v>23.143000000000001</v>
      </c>
      <c r="G20918" s="34">
        <v>203.9</v>
      </c>
    </row>
    <row r="20919" spans="1:7">
      <c r="A20919" s="32">
        <v>2018</v>
      </c>
      <c r="B20919" s="32">
        <v>1356</v>
      </c>
      <c r="C20919" s="33" t="s">
        <v>353</v>
      </c>
      <c r="D20919" s="33" t="s">
        <v>354</v>
      </c>
      <c r="E20919" s="34">
        <v>50649</v>
      </c>
      <c r="F20919" s="35">
        <v>23.895</v>
      </c>
      <c r="G20919" s="34">
        <v>197</v>
      </c>
    </row>
    <row r="20920" spans="1:7">
      <c r="A20920" s="32">
        <v>2018</v>
      </c>
      <c r="B20920" s="32">
        <v>1356</v>
      </c>
      <c r="C20920" s="33" t="s">
        <v>353</v>
      </c>
      <c r="D20920" s="33" t="s">
        <v>354</v>
      </c>
      <c r="E20920" s="34">
        <v>17548</v>
      </c>
      <c r="F20920" s="35">
        <v>23.786999999999999</v>
      </c>
      <c r="G20920" s="34">
        <v>197.4</v>
      </c>
    </row>
    <row r="20921" spans="1:7">
      <c r="A20921" s="32">
        <v>2018</v>
      </c>
      <c r="B20921" s="32">
        <v>1356</v>
      </c>
      <c r="C20921" s="33" t="s">
        <v>353</v>
      </c>
      <c r="D20921" s="33" t="s">
        <v>354</v>
      </c>
      <c r="E20921" s="34">
        <v>14184</v>
      </c>
      <c r="F20921" s="35">
        <v>22.844000000000001</v>
      </c>
      <c r="G20921" s="34">
        <v>181.6</v>
      </c>
    </row>
    <row r="20922" spans="1:7">
      <c r="A20922" s="32">
        <v>2018</v>
      </c>
      <c r="B20922" s="32">
        <v>1356</v>
      </c>
      <c r="C20922" s="33" t="s">
        <v>353</v>
      </c>
      <c r="D20922" s="33" t="s">
        <v>354</v>
      </c>
      <c r="E20922" s="34">
        <v>24691</v>
      </c>
      <c r="F20922" s="35">
        <v>23.884</v>
      </c>
      <c r="G20922" s="34">
        <v>186.6</v>
      </c>
    </row>
    <row r="20923" spans="1:7">
      <c r="A20923" s="32">
        <v>2018</v>
      </c>
      <c r="B20923" s="32">
        <v>1356</v>
      </c>
      <c r="C20923" s="33" t="s">
        <v>353</v>
      </c>
      <c r="D20923" s="33" t="s">
        <v>354</v>
      </c>
      <c r="E20923" s="34">
        <v>64330</v>
      </c>
      <c r="F20923" s="35">
        <v>23.108000000000001</v>
      </c>
      <c r="G20923" s="34">
        <v>184.2</v>
      </c>
    </row>
    <row r="20924" spans="1:7">
      <c r="A20924" s="32">
        <v>2018</v>
      </c>
      <c r="B20924" s="32">
        <v>1356</v>
      </c>
      <c r="C20924" s="33" t="s">
        <v>353</v>
      </c>
      <c r="D20924" s="33" t="s">
        <v>354</v>
      </c>
      <c r="E20924" s="34">
        <v>43631</v>
      </c>
      <c r="F20924" s="35">
        <v>22.443999999999999</v>
      </c>
      <c r="G20924" s="34">
        <v>195.1</v>
      </c>
    </row>
    <row r="20925" spans="1:7">
      <c r="A20925" s="32">
        <v>2018</v>
      </c>
      <c r="B20925" s="32">
        <v>1356</v>
      </c>
      <c r="C20925" s="33" t="s">
        <v>353</v>
      </c>
      <c r="D20925" s="33" t="s">
        <v>354</v>
      </c>
      <c r="E20925" s="34">
        <v>35432</v>
      </c>
      <c r="F20925" s="35">
        <v>23.591000000000001</v>
      </c>
      <c r="G20925" s="34">
        <v>202.2</v>
      </c>
    </row>
    <row r="20926" spans="1:7">
      <c r="A20926" s="32">
        <v>2018</v>
      </c>
      <c r="B20926" s="32">
        <v>1356</v>
      </c>
      <c r="C20926" s="33" t="s">
        <v>353</v>
      </c>
      <c r="D20926" s="33" t="s">
        <v>354</v>
      </c>
      <c r="E20926" s="34">
        <v>112040</v>
      </c>
      <c r="F20926" s="35">
        <v>25.742999999999999</v>
      </c>
      <c r="G20926" s="34">
        <v>182.8</v>
      </c>
    </row>
    <row r="20927" spans="1:7">
      <c r="A20927" s="32">
        <v>2018</v>
      </c>
      <c r="B20927" s="32">
        <v>1356</v>
      </c>
      <c r="C20927" s="33" t="s">
        <v>353</v>
      </c>
      <c r="D20927" s="33" t="s">
        <v>354</v>
      </c>
      <c r="E20927" s="34">
        <v>11597</v>
      </c>
      <c r="F20927" s="35">
        <v>23.114999999999998</v>
      </c>
      <c r="G20927" s="34">
        <v>175.4</v>
      </c>
    </row>
    <row r="20928" spans="1:7">
      <c r="A20928" s="32">
        <v>2018</v>
      </c>
      <c r="B20928" s="32">
        <v>1356</v>
      </c>
      <c r="C20928" s="33" t="s">
        <v>353</v>
      </c>
      <c r="D20928" s="33" t="s">
        <v>354</v>
      </c>
      <c r="E20928" s="34">
        <v>65201</v>
      </c>
      <c r="F20928" s="35">
        <v>23.855</v>
      </c>
      <c r="G20928" s="34">
        <v>166.8</v>
      </c>
    </row>
    <row r="20929" spans="1:7">
      <c r="A20929" s="32">
        <v>2018</v>
      </c>
      <c r="B20929" s="32">
        <v>1356</v>
      </c>
      <c r="C20929" s="33" t="s">
        <v>353</v>
      </c>
      <c r="D20929" s="33" t="s">
        <v>354</v>
      </c>
      <c r="E20929" s="34">
        <v>3228</v>
      </c>
      <c r="F20929" s="35">
        <v>23.533999999999999</v>
      </c>
      <c r="G20929" s="34">
        <v>165.8</v>
      </c>
    </row>
    <row r="20930" spans="1:7">
      <c r="A20930" s="32">
        <v>2018</v>
      </c>
      <c r="B20930" s="32">
        <v>1356</v>
      </c>
      <c r="C20930" s="33" t="s">
        <v>353</v>
      </c>
      <c r="D20930" s="33" t="s">
        <v>354</v>
      </c>
      <c r="E20930" s="34">
        <v>22916</v>
      </c>
      <c r="F20930" s="35">
        <v>25.599</v>
      </c>
      <c r="G20930" s="34">
        <v>155.19999999999999</v>
      </c>
    </row>
    <row r="20931" spans="1:7">
      <c r="A20931" s="32">
        <v>2018</v>
      </c>
      <c r="B20931" s="32">
        <v>1356</v>
      </c>
      <c r="C20931" s="33" t="s">
        <v>353</v>
      </c>
      <c r="D20931" s="33" t="s">
        <v>354</v>
      </c>
      <c r="E20931" s="34">
        <v>1614</v>
      </c>
      <c r="F20931" s="35">
        <v>22.536000000000001</v>
      </c>
      <c r="G20931" s="34">
        <v>185.4</v>
      </c>
    </row>
    <row r="20932" spans="1:7">
      <c r="A20932" s="32">
        <v>2018</v>
      </c>
      <c r="B20932" s="32">
        <v>1356</v>
      </c>
      <c r="C20932" s="33" t="s">
        <v>353</v>
      </c>
      <c r="D20932" s="33" t="s">
        <v>354</v>
      </c>
      <c r="E20932" s="34">
        <v>4685</v>
      </c>
      <c r="F20932" s="35">
        <v>25.75</v>
      </c>
      <c r="G20932" s="34">
        <v>185.7</v>
      </c>
    </row>
    <row r="20933" spans="1:7">
      <c r="A20933" s="32">
        <v>2018</v>
      </c>
      <c r="B20933" s="32">
        <v>1363</v>
      </c>
      <c r="C20933" s="33" t="s">
        <v>563</v>
      </c>
      <c r="D20933" s="33" t="s">
        <v>564</v>
      </c>
      <c r="E20933" s="34">
        <v>2889608</v>
      </c>
      <c r="F20933" s="35">
        <v>1.0649999999999999</v>
      </c>
      <c r="G20933" s="34">
        <v>304.89999999999998</v>
      </c>
    </row>
    <row r="20934" spans="1:7">
      <c r="A20934" s="32">
        <v>2018</v>
      </c>
      <c r="B20934" s="32">
        <v>1364</v>
      </c>
      <c r="C20934" s="33" t="s">
        <v>353</v>
      </c>
      <c r="D20934" s="33" t="s">
        <v>354</v>
      </c>
      <c r="E20934" s="34">
        <v>52868</v>
      </c>
      <c r="F20934" s="35">
        <v>24.28</v>
      </c>
      <c r="G20934" s="34">
        <v>193.6</v>
      </c>
    </row>
    <row r="20935" spans="1:7">
      <c r="A20935" s="32">
        <v>2018</v>
      </c>
      <c r="B20935" s="32">
        <v>1364</v>
      </c>
      <c r="C20935" s="33" t="s">
        <v>353</v>
      </c>
      <c r="D20935" s="33" t="s">
        <v>354</v>
      </c>
      <c r="E20935" s="34">
        <v>6695</v>
      </c>
      <c r="F20935" s="35">
        <v>25.068000000000001</v>
      </c>
      <c r="G20935" s="34">
        <v>224.5</v>
      </c>
    </row>
    <row r="20936" spans="1:7">
      <c r="A20936" s="32">
        <v>2018</v>
      </c>
      <c r="B20936" s="32">
        <v>1364</v>
      </c>
      <c r="C20936" s="33" t="s">
        <v>563</v>
      </c>
      <c r="D20936" s="33" t="s">
        <v>564</v>
      </c>
      <c r="E20936" s="34">
        <v>17271</v>
      </c>
      <c r="F20936" s="35">
        <v>1.0649999999999999</v>
      </c>
      <c r="G20936" s="34">
        <v>1385.6</v>
      </c>
    </row>
    <row r="20937" spans="1:7">
      <c r="A20937" s="32">
        <v>2018</v>
      </c>
      <c r="B20937" s="32">
        <v>1364</v>
      </c>
      <c r="C20937" s="33" t="s">
        <v>353</v>
      </c>
      <c r="D20937" s="33" t="s">
        <v>354</v>
      </c>
      <c r="E20937" s="34">
        <v>28577</v>
      </c>
      <c r="F20937" s="35">
        <v>23.773</v>
      </c>
      <c r="G20937" s="34">
        <v>194.3</v>
      </c>
    </row>
    <row r="20938" spans="1:7">
      <c r="A20938" s="32">
        <v>2018</v>
      </c>
      <c r="B20938" s="32">
        <v>1364</v>
      </c>
      <c r="C20938" s="33" t="s">
        <v>353</v>
      </c>
      <c r="D20938" s="33" t="s">
        <v>354</v>
      </c>
      <c r="E20938" s="34">
        <v>1620</v>
      </c>
      <c r="F20938" s="35">
        <v>23.684000000000001</v>
      </c>
      <c r="G20938" s="34">
        <v>196.7</v>
      </c>
    </row>
    <row r="20939" spans="1:7">
      <c r="A20939" s="32">
        <v>2018</v>
      </c>
      <c r="B20939" s="32">
        <v>1364</v>
      </c>
      <c r="C20939" s="33" t="s">
        <v>353</v>
      </c>
      <c r="D20939" s="33" t="s">
        <v>354</v>
      </c>
      <c r="E20939" s="34">
        <v>28391</v>
      </c>
      <c r="F20939" s="35">
        <v>23.148</v>
      </c>
      <c r="G20939" s="34">
        <v>200.4</v>
      </c>
    </row>
    <row r="20940" spans="1:7">
      <c r="A20940" s="32">
        <v>2018</v>
      </c>
      <c r="B20940" s="32">
        <v>1364</v>
      </c>
      <c r="C20940" s="33" t="s">
        <v>353</v>
      </c>
      <c r="D20940" s="33" t="s">
        <v>354</v>
      </c>
      <c r="E20940" s="34">
        <v>10705</v>
      </c>
      <c r="F20940" s="35">
        <v>22.484000000000002</v>
      </c>
      <c r="G20940" s="34">
        <v>216.3</v>
      </c>
    </row>
    <row r="20941" spans="1:7">
      <c r="A20941" s="32">
        <v>2018</v>
      </c>
      <c r="B20941" s="32">
        <v>1364</v>
      </c>
      <c r="C20941" s="33" t="s">
        <v>353</v>
      </c>
      <c r="D20941" s="33" t="s">
        <v>354</v>
      </c>
      <c r="E20941" s="34">
        <v>11027</v>
      </c>
      <c r="F20941" s="35">
        <v>22.751000000000001</v>
      </c>
      <c r="G20941" s="34">
        <v>179</v>
      </c>
    </row>
    <row r="20942" spans="1:7">
      <c r="A20942" s="32">
        <v>2018</v>
      </c>
      <c r="B20942" s="32">
        <v>1364</v>
      </c>
      <c r="C20942" s="33" t="s">
        <v>353</v>
      </c>
      <c r="D20942" s="33" t="s">
        <v>354</v>
      </c>
      <c r="E20942" s="34">
        <v>32034</v>
      </c>
      <c r="F20942" s="35">
        <v>22.707000000000001</v>
      </c>
      <c r="G20942" s="34">
        <v>204.7</v>
      </c>
    </row>
    <row r="20943" spans="1:7">
      <c r="A20943" s="32">
        <v>2018</v>
      </c>
      <c r="B20943" s="32">
        <v>1364</v>
      </c>
      <c r="C20943" s="33" t="s">
        <v>353</v>
      </c>
      <c r="D20943" s="33" t="s">
        <v>354</v>
      </c>
      <c r="E20943" s="34">
        <v>21336</v>
      </c>
      <c r="F20943" s="35">
        <v>23.387</v>
      </c>
      <c r="G20943" s="34">
        <v>205.5</v>
      </c>
    </row>
    <row r="20944" spans="1:7">
      <c r="A20944" s="32">
        <v>2018</v>
      </c>
      <c r="B20944" s="32">
        <v>1364</v>
      </c>
      <c r="C20944" s="33" t="s">
        <v>353</v>
      </c>
      <c r="D20944" s="33" t="s">
        <v>354</v>
      </c>
      <c r="E20944" s="34">
        <v>13305</v>
      </c>
      <c r="F20944" s="35">
        <v>23.151</v>
      </c>
      <c r="G20944" s="34">
        <v>180.4</v>
      </c>
    </row>
    <row r="20945" spans="1:7">
      <c r="A20945" s="32">
        <v>2018</v>
      </c>
      <c r="B20945" s="32">
        <v>1364</v>
      </c>
      <c r="C20945" s="33" t="s">
        <v>353</v>
      </c>
      <c r="D20945" s="33" t="s">
        <v>354</v>
      </c>
      <c r="E20945" s="34">
        <v>19171</v>
      </c>
      <c r="F20945" s="35">
        <v>23.667999999999999</v>
      </c>
      <c r="G20945" s="34">
        <v>198.2</v>
      </c>
    </row>
    <row r="20946" spans="1:7">
      <c r="A20946" s="32">
        <v>2018</v>
      </c>
      <c r="B20946" s="32">
        <v>1364</v>
      </c>
      <c r="C20946" s="33" t="s">
        <v>353</v>
      </c>
      <c r="D20946" s="33" t="s">
        <v>354</v>
      </c>
      <c r="E20946" s="34">
        <v>48370</v>
      </c>
      <c r="F20946" s="35">
        <v>23.093</v>
      </c>
      <c r="G20946" s="34">
        <v>172.2</v>
      </c>
    </row>
    <row r="20947" spans="1:7">
      <c r="A20947" s="32">
        <v>2018</v>
      </c>
      <c r="B20947" s="32">
        <v>1364</v>
      </c>
      <c r="C20947" s="33" t="s">
        <v>353</v>
      </c>
      <c r="D20947" s="33" t="s">
        <v>354</v>
      </c>
      <c r="E20947" s="34">
        <v>3204</v>
      </c>
      <c r="F20947" s="35">
        <v>23.654</v>
      </c>
      <c r="G20947" s="34">
        <v>166.3</v>
      </c>
    </row>
    <row r="20948" spans="1:7">
      <c r="A20948" s="32">
        <v>2018</v>
      </c>
      <c r="B20948" s="32">
        <v>1364</v>
      </c>
      <c r="C20948" s="33" t="s">
        <v>353</v>
      </c>
      <c r="D20948" s="33" t="s">
        <v>354</v>
      </c>
      <c r="E20948" s="34">
        <v>73987</v>
      </c>
      <c r="F20948" s="35">
        <v>24.33</v>
      </c>
      <c r="G20948" s="34">
        <v>200.1</v>
      </c>
    </row>
    <row r="20949" spans="1:7">
      <c r="A20949" s="32">
        <v>2018</v>
      </c>
      <c r="B20949" s="32">
        <v>1366</v>
      </c>
      <c r="C20949" s="33" t="s">
        <v>563</v>
      </c>
      <c r="D20949" s="33" t="s">
        <v>564</v>
      </c>
      <c r="E20949" s="34">
        <v>73608</v>
      </c>
      <c r="F20949" s="35">
        <v>1.0649999999999999</v>
      </c>
      <c r="G20949" s="34">
        <v>643.1</v>
      </c>
    </row>
    <row r="20950" spans="1:7">
      <c r="A20950" s="32">
        <v>2018</v>
      </c>
      <c r="B20950" s="32">
        <v>1374</v>
      </c>
      <c r="C20950" s="33" t="s">
        <v>353</v>
      </c>
      <c r="D20950" s="33" t="s">
        <v>354</v>
      </c>
      <c r="E20950" s="34">
        <v>3016</v>
      </c>
      <c r="F20950" s="35">
        <v>23.198</v>
      </c>
      <c r="G20950" s="34">
        <v>210.6</v>
      </c>
    </row>
    <row r="20951" spans="1:7">
      <c r="A20951" s="32">
        <v>2018</v>
      </c>
      <c r="B20951" s="32">
        <v>1374</v>
      </c>
      <c r="C20951" s="33" t="s">
        <v>353</v>
      </c>
      <c r="D20951" s="33" t="s">
        <v>354</v>
      </c>
      <c r="E20951" s="34">
        <v>11556</v>
      </c>
      <c r="F20951" s="35">
        <v>22.038</v>
      </c>
      <c r="G20951" s="34">
        <v>213.4</v>
      </c>
    </row>
    <row r="20952" spans="1:7">
      <c r="A20952" s="32">
        <v>2018</v>
      </c>
      <c r="B20952" s="32">
        <v>1374</v>
      </c>
      <c r="C20952" s="33" t="s">
        <v>353</v>
      </c>
      <c r="D20952" s="33" t="s">
        <v>354</v>
      </c>
      <c r="E20952" s="34">
        <v>17631</v>
      </c>
      <c r="F20952" s="35">
        <v>23.42</v>
      </c>
      <c r="G20952" s="34">
        <v>199</v>
      </c>
    </row>
    <row r="20953" spans="1:7">
      <c r="A20953" s="32">
        <v>2018</v>
      </c>
      <c r="B20953" s="32">
        <v>1374</v>
      </c>
      <c r="C20953" s="33" t="s">
        <v>353</v>
      </c>
      <c r="D20953" s="33" t="s">
        <v>354</v>
      </c>
      <c r="E20953" s="34">
        <v>19290</v>
      </c>
      <c r="F20953" s="35">
        <v>21.861999999999998</v>
      </c>
      <c r="G20953" s="34">
        <v>199</v>
      </c>
    </row>
    <row r="20954" spans="1:7">
      <c r="A20954" s="32">
        <v>2018</v>
      </c>
      <c r="B20954" s="32">
        <v>1374</v>
      </c>
      <c r="C20954" s="33" t="s">
        <v>353</v>
      </c>
      <c r="D20954" s="33" t="s">
        <v>354</v>
      </c>
      <c r="E20954" s="34">
        <v>27233</v>
      </c>
      <c r="F20954" s="35">
        <v>22.283999999999999</v>
      </c>
      <c r="G20954" s="34">
        <v>199.2</v>
      </c>
    </row>
    <row r="20955" spans="1:7">
      <c r="A20955" s="32">
        <v>2018</v>
      </c>
      <c r="B20955" s="32">
        <v>1374</v>
      </c>
      <c r="C20955" s="33" t="s">
        <v>565</v>
      </c>
      <c r="D20955" s="33" t="s">
        <v>566</v>
      </c>
      <c r="E20955" s="34">
        <v>176</v>
      </c>
      <c r="F20955" s="35">
        <v>5.71</v>
      </c>
      <c r="G20955" s="34">
        <v>1646.4</v>
      </c>
    </row>
    <row r="20956" spans="1:7">
      <c r="A20956" s="32">
        <v>2018</v>
      </c>
      <c r="B20956" s="32">
        <v>1374</v>
      </c>
      <c r="C20956" s="33" t="s">
        <v>563</v>
      </c>
      <c r="D20956" s="33" t="s">
        <v>564</v>
      </c>
      <c r="E20956" s="34">
        <v>6327</v>
      </c>
      <c r="F20956" s="35">
        <v>1.03</v>
      </c>
      <c r="G20956" s="34">
        <v>427.6</v>
      </c>
    </row>
    <row r="20957" spans="1:7">
      <c r="A20957" s="32">
        <v>2018</v>
      </c>
      <c r="B20957" s="32">
        <v>1378</v>
      </c>
      <c r="C20957" s="33" t="s">
        <v>353</v>
      </c>
      <c r="D20957" s="33" t="s">
        <v>354</v>
      </c>
      <c r="E20957" s="34">
        <v>11407</v>
      </c>
      <c r="F20957" s="35">
        <v>24.2</v>
      </c>
      <c r="G20957" s="34">
        <v>211.9</v>
      </c>
    </row>
    <row r="20958" spans="1:7">
      <c r="A20958" s="32">
        <v>2018</v>
      </c>
      <c r="B20958" s="32">
        <v>1378</v>
      </c>
      <c r="C20958" s="33" t="s">
        <v>565</v>
      </c>
      <c r="D20958" s="33" t="s">
        <v>566</v>
      </c>
      <c r="E20958" s="34">
        <v>678</v>
      </c>
      <c r="F20958" s="35">
        <v>5.7619999999999996</v>
      </c>
      <c r="G20958" s="34">
        <v>1648.6</v>
      </c>
    </row>
    <row r="20959" spans="1:7">
      <c r="A20959" s="32">
        <v>2018</v>
      </c>
      <c r="B20959" s="32">
        <v>1378</v>
      </c>
      <c r="C20959" s="33" t="s">
        <v>353</v>
      </c>
      <c r="D20959" s="33" t="s">
        <v>354</v>
      </c>
      <c r="E20959" s="34">
        <v>124330</v>
      </c>
      <c r="F20959" s="35">
        <v>22.8</v>
      </c>
      <c r="G20959" s="34">
        <v>193.4</v>
      </c>
    </row>
    <row r="20960" spans="1:7">
      <c r="A20960" s="32">
        <v>2018</v>
      </c>
      <c r="B20960" s="32">
        <v>1378</v>
      </c>
      <c r="C20960" s="33" t="s">
        <v>353</v>
      </c>
      <c r="D20960" s="33" t="s">
        <v>354</v>
      </c>
      <c r="E20960" s="34">
        <v>49436</v>
      </c>
      <c r="F20960" s="35">
        <v>22.8</v>
      </c>
      <c r="G20960" s="34">
        <v>188.8</v>
      </c>
    </row>
    <row r="20961" spans="1:7">
      <c r="A20961" s="32">
        <v>2018</v>
      </c>
      <c r="B20961" s="32">
        <v>1378</v>
      </c>
      <c r="C20961" s="33" t="s">
        <v>353</v>
      </c>
      <c r="D20961" s="33" t="s">
        <v>354</v>
      </c>
      <c r="E20961" s="34">
        <v>15643</v>
      </c>
      <c r="F20961" s="35">
        <v>24.2</v>
      </c>
      <c r="G20961" s="34">
        <v>176.8</v>
      </c>
    </row>
    <row r="20962" spans="1:7">
      <c r="A20962" s="32">
        <v>2018</v>
      </c>
      <c r="B20962" s="32">
        <v>1378</v>
      </c>
      <c r="C20962" s="33" t="s">
        <v>353</v>
      </c>
      <c r="D20962" s="33" t="s">
        <v>354</v>
      </c>
      <c r="E20962" s="34">
        <v>36304</v>
      </c>
      <c r="F20962" s="35">
        <v>22.8</v>
      </c>
      <c r="G20962" s="34">
        <v>186.1</v>
      </c>
    </row>
    <row r="20963" spans="1:7">
      <c r="A20963" s="32">
        <v>2018</v>
      </c>
      <c r="B20963" s="32">
        <v>1378</v>
      </c>
      <c r="C20963" s="33" t="s">
        <v>563</v>
      </c>
      <c r="D20963" s="33" t="s">
        <v>564</v>
      </c>
      <c r="E20963" s="34">
        <v>4521990</v>
      </c>
      <c r="F20963" s="35">
        <v>1</v>
      </c>
      <c r="G20963" s="34">
        <v>287.3</v>
      </c>
    </row>
    <row r="20964" spans="1:7">
      <c r="A20964" s="32">
        <v>2018</v>
      </c>
      <c r="B20964" s="32">
        <v>1379</v>
      </c>
      <c r="C20964" s="33" t="s">
        <v>363</v>
      </c>
      <c r="D20964" s="33" t="s">
        <v>354</v>
      </c>
      <c r="E20964" s="34">
        <v>111433</v>
      </c>
      <c r="F20964" s="35">
        <v>17.654</v>
      </c>
      <c r="G20964" s="34">
        <v>184.5</v>
      </c>
    </row>
    <row r="20965" spans="1:7">
      <c r="A20965" s="32">
        <v>2018</v>
      </c>
      <c r="B20965" s="32">
        <v>1379</v>
      </c>
      <c r="C20965" s="33" t="s">
        <v>565</v>
      </c>
      <c r="D20965" s="33" t="s">
        <v>566</v>
      </c>
      <c r="E20965" s="34">
        <v>1187</v>
      </c>
      <c r="F20965" s="35">
        <v>5.7619999999999996</v>
      </c>
      <c r="G20965" s="34">
        <v>1637.7</v>
      </c>
    </row>
    <row r="20966" spans="1:7">
      <c r="A20966" s="32">
        <v>2018</v>
      </c>
      <c r="B20966" s="32">
        <v>1379</v>
      </c>
      <c r="C20966" s="33" t="s">
        <v>565</v>
      </c>
      <c r="D20966" s="33" t="s">
        <v>566</v>
      </c>
      <c r="E20966" s="34">
        <v>169</v>
      </c>
      <c r="F20966" s="35">
        <v>5.7619999999999996</v>
      </c>
      <c r="G20966" s="34">
        <v>1608.8</v>
      </c>
    </row>
    <row r="20967" spans="1:7">
      <c r="A20967" s="32">
        <v>2018</v>
      </c>
      <c r="B20967" s="32">
        <v>1379</v>
      </c>
      <c r="C20967" s="33" t="s">
        <v>363</v>
      </c>
      <c r="D20967" s="33" t="s">
        <v>354</v>
      </c>
      <c r="E20967" s="34">
        <v>143256</v>
      </c>
      <c r="F20967" s="35">
        <v>17.584</v>
      </c>
      <c r="G20967" s="34">
        <v>182.4</v>
      </c>
    </row>
    <row r="20968" spans="1:7">
      <c r="A20968" s="32">
        <v>2018</v>
      </c>
      <c r="B20968" s="32">
        <v>1379</v>
      </c>
      <c r="C20968" s="33" t="s">
        <v>363</v>
      </c>
      <c r="D20968" s="33" t="s">
        <v>354</v>
      </c>
      <c r="E20968" s="34">
        <v>15971</v>
      </c>
      <c r="F20968" s="35">
        <v>17.891999999999999</v>
      </c>
      <c r="G20968" s="34">
        <v>197.3</v>
      </c>
    </row>
    <row r="20969" spans="1:7">
      <c r="A20969" s="32">
        <v>2018</v>
      </c>
      <c r="B20969" s="32">
        <v>1379</v>
      </c>
      <c r="C20969" s="33" t="s">
        <v>363</v>
      </c>
      <c r="D20969" s="33" t="s">
        <v>354</v>
      </c>
      <c r="E20969" s="34">
        <v>15943</v>
      </c>
      <c r="F20969" s="35">
        <v>17.422000000000001</v>
      </c>
      <c r="G20969" s="34">
        <v>162.9</v>
      </c>
    </row>
    <row r="20970" spans="1:7">
      <c r="A20970" s="32">
        <v>2018</v>
      </c>
      <c r="B20970" s="32">
        <v>1379</v>
      </c>
      <c r="C20970" s="33" t="s">
        <v>363</v>
      </c>
      <c r="D20970" s="33" t="s">
        <v>354</v>
      </c>
      <c r="E20970" s="34">
        <v>31864</v>
      </c>
      <c r="F20970" s="35">
        <v>17.923999999999999</v>
      </c>
      <c r="G20970" s="34">
        <v>158.4</v>
      </c>
    </row>
    <row r="20971" spans="1:7">
      <c r="A20971" s="32">
        <v>2018</v>
      </c>
      <c r="B20971" s="32">
        <v>1382</v>
      </c>
      <c r="C20971" s="33" t="s">
        <v>353</v>
      </c>
      <c r="D20971" s="33" t="s">
        <v>354</v>
      </c>
      <c r="E20971" s="34">
        <v>12772</v>
      </c>
      <c r="F20971" s="35">
        <v>23.1</v>
      </c>
      <c r="G20971" s="34">
        <v>244.1</v>
      </c>
    </row>
    <row r="20972" spans="1:7">
      <c r="A20972" s="32">
        <v>2018</v>
      </c>
      <c r="B20972" s="32">
        <v>1384</v>
      </c>
      <c r="C20972" s="33" t="s">
        <v>353</v>
      </c>
      <c r="D20972" s="33" t="s">
        <v>354</v>
      </c>
      <c r="E20972" s="34">
        <v>3114</v>
      </c>
      <c r="F20972" s="35">
        <v>24.04</v>
      </c>
      <c r="G20972" s="34">
        <v>252.8</v>
      </c>
    </row>
    <row r="20973" spans="1:7">
      <c r="A20973" s="32">
        <v>2018</v>
      </c>
      <c r="B20973" s="32">
        <v>1384</v>
      </c>
      <c r="C20973" s="33" t="s">
        <v>353</v>
      </c>
      <c r="D20973" s="33" t="s">
        <v>354</v>
      </c>
      <c r="E20973" s="34">
        <v>5180</v>
      </c>
      <c r="F20973" s="35">
        <v>25.65</v>
      </c>
      <c r="G20973" s="34">
        <v>326.8</v>
      </c>
    </row>
    <row r="20974" spans="1:7">
      <c r="A20974" s="32">
        <v>2018</v>
      </c>
      <c r="B20974" s="32">
        <v>1384</v>
      </c>
      <c r="C20974" s="33" t="s">
        <v>353</v>
      </c>
      <c r="D20974" s="33" t="s">
        <v>354</v>
      </c>
      <c r="E20974" s="34">
        <v>1897</v>
      </c>
      <c r="F20974" s="35">
        <v>22.75</v>
      </c>
      <c r="G20974" s="34">
        <v>303</v>
      </c>
    </row>
    <row r="20975" spans="1:7">
      <c r="A20975" s="32">
        <v>2018</v>
      </c>
      <c r="B20975" s="32">
        <v>1384</v>
      </c>
      <c r="C20975" s="33" t="s">
        <v>353</v>
      </c>
      <c r="D20975" s="33" t="s">
        <v>354</v>
      </c>
      <c r="E20975" s="34">
        <v>6021</v>
      </c>
      <c r="F20975" s="35">
        <v>24.11</v>
      </c>
      <c r="G20975" s="34">
        <v>318</v>
      </c>
    </row>
    <row r="20976" spans="1:7">
      <c r="A20976" s="32">
        <v>2018</v>
      </c>
      <c r="B20976" s="32">
        <v>1384</v>
      </c>
      <c r="C20976" s="33" t="s">
        <v>353</v>
      </c>
      <c r="D20976" s="33" t="s">
        <v>354</v>
      </c>
      <c r="E20976" s="34">
        <v>10072</v>
      </c>
      <c r="F20976" s="35">
        <v>25.45</v>
      </c>
      <c r="G20976" s="34">
        <v>306.10000000000002</v>
      </c>
    </row>
    <row r="20977" spans="1:7">
      <c r="A20977" s="32">
        <v>2018</v>
      </c>
      <c r="B20977" s="32">
        <v>1384</v>
      </c>
      <c r="C20977" s="33" t="s">
        <v>353</v>
      </c>
      <c r="D20977" s="33" t="s">
        <v>354</v>
      </c>
      <c r="E20977" s="34">
        <v>7415</v>
      </c>
      <c r="F20977" s="35">
        <v>24.74</v>
      </c>
      <c r="G20977" s="34">
        <v>333.2</v>
      </c>
    </row>
    <row r="20978" spans="1:7">
      <c r="A20978" s="32">
        <v>2018</v>
      </c>
      <c r="B20978" s="32">
        <v>1384</v>
      </c>
      <c r="C20978" s="33" t="s">
        <v>353</v>
      </c>
      <c r="D20978" s="33" t="s">
        <v>354</v>
      </c>
      <c r="E20978" s="34">
        <v>6053</v>
      </c>
      <c r="F20978" s="35">
        <v>24.32</v>
      </c>
      <c r="G20978" s="34">
        <v>326.10000000000002</v>
      </c>
    </row>
    <row r="20979" spans="1:7">
      <c r="A20979" s="32">
        <v>2018</v>
      </c>
      <c r="B20979" s="32">
        <v>1384</v>
      </c>
      <c r="C20979" s="33" t="s">
        <v>565</v>
      </c>
      <c r="D20979" s="33" t="s">
        <v>566</v>
      </c>
      <c r="E20979" s="34">
        <v>884</v>
      </c>
      <c r="F20979" s="35">
        <v>5.82</v>
      </c>
      <c r="G20979" s="34">
        <v>1640</v>
      </c>
    </row>
    <row r="20980" spans="1:7">
      <c r="A20980" s="32">
        <v>2018</v>
      </c>
      <c r="B20980" s="32">
        <v>1391</v>
      </c>
      <c r="C20980" s="33" t="s">
        <v>563</v>
      </c>
      <c r="D20980" s="33" t="s">
        <v>564</v>
      </c>
      <c r="E20980" s="34">
        <v>750541</v>
      </c>
      <c r="F20980" s="35">
        <v>1.024</v>
      </c>
      <c r="G20980" s="34" t="s">
        <v>364</v>
      </c>
    </row>
    <row r="20981" spans="1:7">
      <c r="A20981" s="32">
        <v>2018</v>
      </c>
      <c r="B20981" s="32">
        <v>1391</v>
      </c>
      <c r="C20981" s="33" t="s">
        <v>563</v>
      </c>
      <c r="D20981" s="33" t="s">
        <v>564</v>
      </c>
      <c r="E20981" s="34">
        <v>906354</v>
      </c>
      <c r="F20981" s="35">
        <v>1.024</v>
      </c>
      <c r="G20981" s="34" t="s">
        <v>364</v>
      </c>
    </row>
    <row r="20982" spans="1:7">
      <c r="A20982" s="32">
        <v>2018</v>
      </c>
      <c r="B20982" s="32">
        <v>1393</v>
      </c>
      <c r="C20982" s="33" t="s">
        <v>563</v>
      </c>
      <c r="D20982" s="33" t="s">
        <v>564</v>
      </c>
      <c r="E20982" s="34">
        <v>5617</v>
      </c>
      <c r="F20982" s="35">
        <v>1.03</v>
      </c>
      <c r="G20982" s="34">
        <v>300.89999999999998</v>
      </c>
    </row>
    <row r="20983" spans="1:7">
      <c r="A20983" s="32">
        <v>2018</v>
      </c>
      <c r="B20983" s="32">
        <v>1393</v>
      </c>
      <c r="C20983" s="33" t="s">
        <v>568</v>
      </c>
      <c r="D20983" s="33" t="s">
        <v>569</v>
      </c>
      <c r="E20983" s="34">
        <v>58114</v>
      </c>
      <c r="F20983" s="35">
        <v>29.35</v>
      </c>
      <c r="G20983" s="34">
        <v>272.2</v>
      </c>
    </row>
    <row r="20984" spans="1:7">
      <c r="A20984" s="32">
        <v>2018</v>
      </c>
      <c r="B20984" s="32">
        <v>1393</v>
      </c>
      <c r="C20984" s="33" t="s">
        <v>363</v>
      </c>
      <c r="D20984" s="33" t="s">
        <v>354</v>
      </c>
      <c r="E20984" s="34">
        <v>15078</v>
      </c>
      <c r="F20984" s="35">
        <v>17.12</v>
      </c>
      <c r="G20984" s="34">
        <v>195</v>
      </c>
    </row>
    <row r="20985" spans="1:7">
      <c r="A20985" s="32">
        <v>2018</v>
      </c>
      <c r="B20985" s="32">
        <v>1393</v>
      </c>
      <c r="C20985" s="33" t="s">
        <v>363</v>
      </c>
      <c r="D20985" s="33" t="s">
        <v>354</v>
      </c>
      <c r="E20985" s="34">
        <v>15204</v>
      </c>
      <c r="F20985" s="35">
        <v>17.84</v>
      </c>
      <c r="G20985" s="34">
        <v>195</v>
      </c>
    </row>
    <row r="20986" spans="1:7">
      <c r="A20986" s="32">
        <v>2018</v>
      </c>
      <c r="B20986" s="32">
        <v>1393</v>
      </c>
      <c r="C20986" s="33" t="s">
        <v>363</v>
      </c>
      <c r="D20986" s="33" t="s">
        <v>354</v>
      </c>
      <c r="E20986" s="34">
        <v>15138</v>
      </c>
      <c r="F20986" s="35">
        <v>16.77</v>
      </c>
      <c r="G20986" s="34">
        <v>196.2</v>
      </c>
    </row>
    <row r="20987" spans="1:7">
      <c r="A20987" s="32">
        <v>2018</v>
      </c>
      <c r="B20987" s="32">
        <v>1393</v>
      </c>
      <c r="C20987" s="33" t="s">
        <v>363</v>
      </c>
      <c r="D20987" s="33" t="s">
        <v>354</v>
      </c>
      <c r="E20987" s="34">
        <v>14878</v>
      </c>
      <c r="F20987" s="35">
        <v>16.52</v>
      </c>
      <c r="G20987" s="34">
        <v>198.9</v>
      </c>
    </row>
    <row r="20988" spans="1:7">
      <c r="A20988" s="32">
        <v>2018</v>
      </c>
      <c r="B20988" s="32">
        <v>1393</v>
      </c>
      <c r="C20988" s="33" t="s">
        <v>363</v>
      </c>
      <c r="D20988" s="33" t="s">
        <v>354</v>
      </c>
      <c r="E20988" s="34">
        <v>30156</v>
      </c>
      <c r="F20988" s="35">
        <v>17.18</v>
      </c>
      <c r="G20988" s="34">
        <v>191.5</v>
      </c>
    </row>
    <row r="20989" spans="1:7">
      <c r="A20989" s="32">
        <v>2018</v>
      </c>
      <c r="B20989" s="32">
        <v>1396</v>
      </c>
      <c r="C20989" s="33" t="s">
        <v>563</v>
      </c>
      <c r="D20989" s="33" t="s">
        <v>564</v>
      </c>
      <c r="E20989" s="34">
        <v>485</v>
      </c>
      <c r="F20989" s="35">
        <v>1.03</v>
      </c>
      <c r="G20989" s="34">
        <v>304.5</v>
      </c>
    </row>
    <row r="20990" spans="1:7">
      <c r="A20990" s="32">
        <v>2018</v>
      </c>
      <c r="B20990" s="32">
        <v>1396</v>
      </c>
      <c r="C20990" s="33" t="s">
        <v>563</v>
      </c>
      <c r="D20990" s="33" t="s">
        <v>564</v>
      </c>
      <c r="E20990" s="34">
        <v>752718</v>
      </c>
      <c r="F20990" s="35">
        <v>1.03</v>
      </c>
      <c r="G20990" s="34">
        <v>293.5</v>
      </c>
    </row>
    <row r="20991" spans="1:7">
      <c r="A20991" s="32">
        <v>2018</v>
      </c>
      <c r="B20991" s="32">
        <v>1396</v>
      </c>
      <c r="C20991" s="33" t="s">
        <v>563</v>
      </c>
      <c r="D20991" s="33" t="s">
        <v>564</v>
      </c>
      <c r="E20991" s="34">
        <v>9709</v>
      </c>
      <c r="F20991" s="35">
        <v>1.03</v>
      </c>
      <c r="G20991" s="34">
        <v>298.89999999999998</v>
      </c>
    </row>
    <row r="20992" spans="1:7">
      <c r="A20992" s="32">
        <v>2018</v>
      </c>
      <c r="B20992" s="32">
        <v>1396</v>
      </c>
      <c r="C20992" s="33" t="s">
        <v>563</v>
      </c>
      <c r="D20992" s="33" t="s">
        <v>564</v>
      </c>
      <c r="E20992" s="34">
        <v>10680</v>
      </c>
      <c r="F20992" s="35">
        <v>1.03</v>
      </c>
      <c r="G20992" s="34">
        <v>298.8</v>
      </c>
    </row>
    <row r="20993" spans="1:7">
      <c r="A20993" s="32">
        <v>2018</v>
      </c>
      <c r="B20993" s="32">
        <v>1396</v>
      </c>
      <c r="C20993" s="33" t="s">
        <v>563</v>
      </c>
      <c r="D20993" s="33" t="s">
        <v>564</v>
      </c>
      <c r="E20993" s="34">
        <v>13301</v>
      </c>
      <c r="F20993" s="35">
        <v>1.03</v>
      </c>
      <c r="G20993" s="34">
        <v>302.89999999999998</v>
      </c>
    </row>
    <row r="20994" spans="1:7">
      <c r="A20994" s="32">
        <v>2018</v>
      </c>
      <c r="B20994" s="32">
        <v>1396</v>
      </c>
      <c r="C20994" s="33" t="s">
        <v>563</v>
      </c>
      <c r="D20994" s="33" t="s">
        <v>564</v>
      </c>
      <c r="E20994" s="34">
        <v>14563</v>
      </c>
      <c r="F20994" s="35">
        <v>1.03</v>
      </c>
      <c r="G20994" s="34">
        <v>298.89999999999998</v>
      </c>
    </row>
    <row r="20995" spans="1:7">
      <c r="A20995" s="32">
        <v>2018</v>
      </c>
      <c r="B20995" s="32">
        <v>1396</v>
      </c>
      <c r="C20995" s="33" t="s">
        <v>563</v>
      </c>
      <c r="D20995" s="33" t="s">
        <v>564</v>
      </c>
      <c r="E20995" s="34">
        <v>19417</v>
      </c>
      <c r="F20995" s="35">
        <v>1.03</v>
      </c>
      <c r="G20995" s="34">
        <v>299.2</v>
      </c>
    </row>
    <row r="20996" spans="1:7">
      <c r="A20996" s="32">
        <v>2018</v>
      </c>
      <c r="B20996" s="32">
        <v>1396</v>
      </c>
      <c r="C20996" s="33" t="s">
        <v>563</v>
      </c>
      <c r="D20996" s="33" t="s">
        <v>564</v>
      </c>
      <c r="E20996" s="34">
        <v>19417</v>
      </c>
      <c r="F20996" s="35">
        <v>1.03</v>
      </c>
      <c r="G20996" s="34">
        <v>302.39999999999998</v>
      </c>
    </row>
    <row r="20997" spans="1:7">
      <c r="A20997" s="32">
        <v>2018</v>
      </c>
      <c r="B20997" s="32">
        <v>1396</v>
      </c>
      <c r="C20997" s="33" t="s">
        <v>563</v>
      </c>
      <c r="D20997" s="33" t="s">
        <v>564</v>
      </c>
      <c r="E20997" s="34">
        <v>38835</v>
      </c>
      <c r="F20997" s="35">
        <v>1.03</v>
      </c>
      <c r="G20997" s="34">
        <v>298.7</v>
      </c>
    </row>
    <row r="20998" spans="1:7">
      <c r="A20998" s="32">
        <v>2018</v>
      </c>
      <c r="B20998" s="32">
        <v>1396</v>
      </c>
      <c r="C20998" s="33" t="s">
        <v>563</v>
      </c>
      <c r="D20998" s="33" t="s">
        <v>564</v>
      </c>
      <c r="E20998" s="34">
        <v>43689</v>
      </c>
      <c r="F20998" s="35">
        <v>1.03</v>
      </c>
      <c r="G20998" s="34">
        <v>297.7</v>
      </c>
    </row>
    <row r="20999" spans="1:7">
      <c r="A20999" s="32">
        <v>2018</v>
      </c>
      <c r="B20999" s="32">
        <v>1396</v>
      </c>
      <c r="C20999" s="33" t="s">
        <v>563</v>
      </c>
      <c r="D20999" s="33" t="s">
        <v>564</v>
      </c>
      <c r="E20999" s="34">
        <v>131982</v>
      </c>
      <c r="F20999" s="35">
        <v>1.03</v>
      </c>
      <c r="G20999" s="34">
        <v>302.89999999999998</v>
      </c>
    </row>
    <row r="21000" spans="1:7">
      <c r="A21000" s="32">
        <v>2018</v>
      </c>
      <c r="B21000" s="32">
        <v>1396</v>
      </c>
      <c r="C21000" s="33" t="s">
        <v>563</v>
      </c>
      <c r="D21000" s="33" t="s">
        <v>564</v>
      </c>
      <c r="E21000" s="34">
        <v>146602</v>
      </c>
      <c r="F21000" s="35">
        <v>1.03</v>
      </c>
      <c r="G21000" s="34">
        <v>299</v>
      </c>
    </row>
    <row r="21001" spans="1:7">
      <c r="A21001" s="32">
        <v>2018</v>
      </c>
      <c r="B21001" s="32">
        <v>1396</v>
      </c>
      <c r="C21001" s="33" t="s">
        <v>563</v>
      </c>
      <c r="D21001" s="33" t="s">
        <v>564</v>
      </c>
      <c r="E21001" s="34">
        <v>165049</v>
      </c>
      <c r="F21001" s="35">
        <v>1.03</v>
      </c>
      <c r="G21001" s="34">
        <v>299.60000000000002</v>
      </c>
    </row>
    <row r="21002" spans="1:7">
      <c r="A21002" s="32">
        <v>2018</v>
      </c>
      <c r="B21002" s="32">
        <v>1396</v>
      </c>
      <c r="C21002" s="33" t="s">
        <v>563</v>
      </c>
      <c r="D21002" s="33" t="s">
        <v>564</v>
      </c>
      <c r="E21002" s="34">
        <v>165381</v>
      </c>
      <c r="F21002" s="35">
        <v>1.03</v>
      </c>
      <c r="G21002" s="34">
        <v>296.10000000000002</v>
      </c>
    </row>
    <row r="21003" spans="1:7">
      <c r="A21003" s="32">
        <v>2018</v>
      </c>
      <c r="B21003" s="32">
        <v>1396</v>
      </c>
      <c r="C21003" s="33" t="s">
        <v>563</v>
      </c>
      <c r="D21003" s="33" t="s">
        <v>564</v>
      </c>
      <c r="E21003" s="34">
        <v>323204</v>
      </c>
      <c r="F21003" s="35">
        <v>1.03</v>
      </c>
      <c r="G21003" s="34">
        <v>306.2</v>
      </c>
    </row>
    <row r="21004" spans="1:7">
      <c r="A21004" s="32">
        <v>2018</v>
      </c>
      <c r="B21004" s="32">
        <v>1396</v>
      </c>
      <c r="C21004" s="33" t="s">
        <v>563</v>
      </c>
      <c r="D21004" s="33" t="s">
        <v>564</v>
      </c>
      <c r="E21004" s="34">
        <v>391575</v>
      </c>
      <c r="F21004" s="35">
        <v>1.03</v>
      </c>
      <c r="G21004" s="34">
        <v>285.89999999999998</v>
      </c>
    </row>
    <row r="21005" spans="1:7">
      <c r="A21005" s="32">
        <v>2018</v>
      </c>
      <c r="B21005" s="32">
        <v>1396</v>
      </c>
      <c r="C21005" s="33" t="s">
        <v>563</v>
      </c>
      <c r="D21005" s="33" t="s">
        <v>564</v>
      </c>
      <c r="E21005" s="34">
        <v>9709</v>
      </c>
      <c r="F21005" s="35">
        <v>1.03</v>
      </c>
      <c r="G21005" s="34">
        <v>294.5</v>
      </c>
    </row>
    <row r="21006" spans="1:7">
      <c r="A21006" s="32">
        <v>2018</v>
      </c>
      <c r="B21006" s="32">
        <v>1400</v>
      </c>
      <c r="C21006" s="33" t="s">
        <v>563</v>
      </c>
      <c r="D21006" s="33" t="s">
        <v>564</v>
      </c>
      <c r="E21006" s="34">
        <v>3778</v>
      </c>
      <c r="F21006" s="35">
        <v>1.0469999999999999</v>
      </c>
      <c r="G21006" s="34">
        <v>356.3</v>
      </c>
    </row>
    <row r="21007" spans="1:7">
      <c r="A21007" s="32">
        <v>2018</v>
      </c>
      <c r="B21007" s="32">
        <v>1400</v>
      </c>
      <c r="C21007" s="33" t="s">
        <v>563</v>
      </c>
      <c r="D21007" s="33" t="s">
        <v>564</v>
      </c>
      <c r="E21007" s="34">
        <v>1074</v>
      </c>
      <c r="F21007" s="35">
        <v>1.0469999999999999</v>
      </c>
      <c r="G21007" s="34">
        <v>304.5</v>
      </c>
    </row>
    <row r="21008" spans="1:7">
      <c r="A21008" s="32">
        <v>2018</v>
      </c>
      <c r="B21008" s="32">
        <v>1400</v>
      </c>
      <c r="C21008" s="33" t="s">
        <v>563</v>
      </c>
      <c r="D21008" s="33" t="s">
        <v>564</v>
      </c>
      <c r="E21008" s="34">
        <v>4403</v>
      </c>
      <c r="F21008" s="35">
        <v>1.0469999999999999</v>
      </c>
      <c r="G21008" s="34">
        <v>362.1</v>
      </c>
    </row>
    <row r="21009" spans="1:7">
      <c r="A21009" s="32">
        <v>2018</v>
      </c>
      <c r="B21009" s="32">
        <v>1400</v>
      </c>
      <c r="C21009" s="33" t="s">
        <v>563</v>
      </c>
      <c r="D21009" s="33" t="s">
        <v>564</v>
      </c>
      <c r="E21009" s="34">
        <v>4886</v>
      </c>
      <c r="F21009" s="35">
        <v>1.0469999999999999</v>
      </c>
      <c r="G21009" s="34">
        <v>267.5</v>
      </c>
    </row>
    <row r="21010" spans="1:7">
      <c r="A21010" s="32">
        <v>2018</v>
      </c>
      <c r="B21010" s="32">
        <v>1400</v>
      </c>
      <c r="C21010" s="33" t="s">
        <v>563</v>
      </c>
      <c r="D21010" s="33" t="s">
        <v>564</v>
      </c>
      <c r="E21010" s="34">
        <v>5411</v>
      </c>
      <c r="F21010" s="35">
        <v>1.0469999999999999</v>
      </c>
      <c r="G21010" s="34">
        <v>362.5</v>
      </c>
    </row>
    <row r="21011" spans="1:7">
      <c r="A21011" s="32">
        <v>2018</v>
      </c>
      <c r="B21011" s="32">
        <v>1400</v>
      </c>
      <c r="C21011" s="33" t="s">
        <v>563</v>
      </c>
      <c r="D21011" s="33" t="s">
        <v>564</v>
      </c>
      <c r="E21011" s="34">
        <v>5879</v>
      </c>
      <c r="F21011" s="35">
        <v>1.0469999999999999</v>
      </c>
      <c r="G21011" s="34">
        <v>289.10000000000002</v>
      </c>
    </row>
    <row r="21012" spans="1:7">
      <c r="A21012" s="32">
        <v>2018</v>
      </c>
      <c r="B21012" s="32">
        <v>1400</v>
      </c>
      <c r="C21012" s="33" t="s">
        <v>563</v>
      </c>
      <c r="D21012" s="33" t="s">
        <v>564</v>
      </c>
      <c r="E21012" s="34">
        <v>6155</v>
      </c>
      <c r="F21012" s="35">
        <v>1.0469999999999999</v>
      </c>
      <c r="G21012" s="34">
        <v>349.8</v>
      </c>
    </row>
    <row r="21013" spans="1:7">
      <c r="A21013" s="32">
        <v>2018</v>
      </c>
      <c r="B21013" s="32">
        <v>1400</v>
      </c>
      <c r="C21013" s="33" t="s">
        <v>563</v>
      </c>
      <c r="D21013" s="33" t="s">
        <v>564</v>
      </c>
      <c r="E21013" s="34">
        <v>6497</v>
      </c>
      <c r="F21013" s="35">
        <v>1.0469999999999999</v>
      </c>
      <c r="G21013" s="34">
        <v>285.8</v>
      </c>
    </row>
    <row r="21014" spans="1:7">
      <c r="A21014" s="32">
        <v>2018</v>
      </c>
      <c r="B21014" s="32">
        <v>1400</v>
      </c>
      <c r="C21014" s="33" t="s">
        <v>563</v>
      </c>
      <c r="D21014" s="33" t="s">
        <v>564</v>
      </c>
      <c r="E21014" s="34">
        <v>7002</v>
      </c>
      <c r="F21014" s="35">
        <v>1.0469999999999999</v>
      </c>
      <c r="G21014" s="34">
        <v>264.10000000000002</v>
      </c>
    </row>
    <row r="21015" spans="1:7">
      <c r="A21015" s="32">
        <v>2018</v>
      </c>
      <c r="B21015" s="32">
        <v>1400</v>
      </c>
      <c r="C21015" s="33" t="s">
        <v>563</v>
      </c>
      <c r="D21015" s="33" t="s">
        <v>564</v>
      </c>
      <c r="E21015" s="34">
        <v>8955</v>
      </c>
      <c r="F21015" s="35">
        <v>1.0469999999999999</v>
      </c>
      <c r="G21015" s="34">
        <v>366.6</v>
      </c>
    </row>
    <row r="21016" spans="1:7">
      <c r="A21016" s="32">
        <v>2018</v>
      </c>
      <c r="B21016" s="32">
        <v>1400</v>
      </c>
      <c r="C21016" s="33" t="s">
        <v>563</v>
      </c>
      <c r="D21016" s="33" t="s">
        <v>564</v>
      </c>
      <c r="E21016" s="34">
        <v>13419</v>
      </c>
      <c r="F21016" s="35">
        <v>1.0469999999999999</v>
      </c>
      <c r="G21016" s="34">
        <v>261.5</v>
      </c>
    </row>
    <row r="21017" spans="1:7">
      <c r="A21017" s="32">
        <v>2018</v>
      </c>
      <c r="B21017" s="32">
        <v>1400</v>
      </c>
      <c r="C21017" s="33" t="s">
        <v>563</v>
      </c>
      <c r="D21017" s="33" t="s">
        <v>564</v>
      </c>
      <c r="E21017" s="34">
        <v>19429</v>
      </c>
      <c r="F21017" s="35">
        <v>1.0469999999999999</v>
      </c>
      <c r="G21017" s="34">
        <v>332.2</v>
      </c>
    </row>
    <row r="21018" spans="1:7">
      <c r="A21018" s="32">
        <v>2018</v>
      </c>
      <c r="B21018" s="32">
        <v>1400</v>
      </c>
      <c r="C21018" s="33" t="s">
        <v>563</v>
      </c>
      <c r="D21018" s="33" t="s">
        <v>564</v>
      </c>
      <c r="E21018" s="34">
        <v>19915</v>
      </c>
      <c r="F21018" s="35">
        <v>1.0469999999999999</v>
      </c>
      <c r="G21018" s="34">
        <v>265.8</v>
      </c>
    </row>
    <row r="21019" spans="1:7">
      <c r="A21019" s="32">
        <v>2018</v>
      </c>
      <c r="B21019" s="32">
        <v>1400</v>
      </c>
      <c r="C21019" s="33" t="s">
        <v>563</v>
      </c>
      <c r="D21019" s="33" t="s">
        <v>564</v>
      </c>
      <c r="E21019" s="34">
        <v>23984</v>
      </c>
      <c r="F21019" s="35">
        <v>1.0469999999999999</v>
      </c>
      <c r="G21019" s="34">
        <v>281.60000000000002</v>
      </c>
    </row>
    <row r="21020" spans="1:7">
      <c r="A21020" s="32">
        <v>2018</v>
      </c>
      <c r="B21020" s="32">
        <v>1400</v>
      </c>
      <c r="C21020" s="33" t="s">
        <v>563</v>
      </c>
      <c r="D21020" s="33" t="s">
        <v>564</v>
      </c>
      <c r="E21020" s="34">
        <v>25645</v>
      </c>
      <c r="F21020" s="35">
        <v>1.0469999999999999</v>
      </c>
      <c r="G21020" s="34">
        <v>403.4</v>
      </c>
    </row>
    <row r="21021" spans="1:7">
      <c r="A21021" s="32">
        <v>2018</v>
      </c>
      <c r="B21021" s="32">
        <v>1400</v>
      </c>
      <c r="C21021" s="33" t="s">
        <v>563</v>
      </c>
      <c r="D21021" s="33" t="s">
        <v>564</v>
      </c>
      <c r="E21021" s="34">
        <v>1101</v>
      </c>
      <c r="F21021" s="35">
        <v>1.0469999999999999</v>
      </c>
      <c r="G21021" s="34">
        <v>646.70000000000005</v>
      </c>
    </row>
    <row r="21022" spans="1:7">
      <c r="A21022" s="32">
        <v>2018</v>
      </c>
      <c r="B21022" s="32">
        <v>1400</v>
      </c>
      <c r="C21022" s="33" t="s">
        <v>563</v>
      </c>
      <c r="D21022" s="33" t="s">
        <v>564</v>
      </c>
      <c r="E21022" s="34">
        <v>1143</v>
      </c>
      <c r="F21022" s="35">
        <v>1.0469999999999999</v>
      </c>
      <c r="G21022" s="34">
        <v>285</v>
      </c>
    </row>
    <row r="21023" spans="1:7">
      <c r="A21023" s="32">
        <v>2018</v>
      </c>
      <c r="B21023" s="32">
        <v>1400</v>
      </c>
      <c r="C21023" s="33" t="s">
        <v>563</v>
      </c>
      <c r="D21023" s="33" t="s">
        <v>564</v>
      </c>
      <c r="E21023" s="34">
        <v>1233</v>
      </c>
      <c r="F21023" s="35">
        <v>1.0469999999999999</v>
      </c>
      <c r="G21023" s="34">
        <v>288</v>
      </c>
    </row>
    <row r="21024" spans="1:7">
      <c r="A21024" s="32">
        <v>2018</v>
      </c>
      <c r="B21024" s="32">
        <v>1400</v>
      </c>
      <c r="C21024" s="33" t="s">
        <v>563</v>
      </c>
      <c r="D21024" s="33" t="s">
        <v>564</v>
      </c>
      <c r="E21024" s="34">
        <v>1407</v>
      </c>
      <c r="F21024" s="35">
        <v>1.0469999999999999</v>
      </c>
      <c r="G21024" s="34">
        <v>324.89999999999998</v>
      </c>
    </row>
    <row r="21025" spans="1:7">
      <c r="A21025" s="32">
        <v>2018</v>
      </c>
      <c r="B21025" s="32">
        <v>1400</v>
      </c>
      <c r="C21025" s="33" t="s">
        <v>563</v>
      </c>
      <c r="D21025" s="33" t="s">
        <v>564</v>
      </c>
      <c r="E21025" s="34">
        <v>1578</v>
      </c>
      <c r="F21025" s="35">
        <v>1.0469999999999999</v>
      </c>
      <c r="G21025" s="34">
        <v>275.7</v>
      </c>
    </row>
    <row r="21026" spans="1:7">
      <c r="A21026" s="32">
        <v>2018</v>
      </c>
      <c r="B21026" s="32">
        <v>1400</v>
      </c>
      <c r="C21026" s="33" t="s">
        <v>563</v>
      </c>
      <c r="D21026" s="33" t="s">
        <v>564</v>
      </c>
      <c r="E21026" s="34">
        <v>1613</v>
      </c>
      <c r="F21026" s="35">
        <v>1.0469999999999999</v>
      </c>
      <c r="G21026" s="34">
        <v>271.10000000000002</v>
      </c>
    </row>
    <row r="21027" spans="1:7">
      <c r="A21027" s="32">
        <v>2018</v>
      </c>
      <c r="B21027" s="32">
        <v>1400</v>
      </c>
      <c r="C21027" s="33" t="s">
        <v>563</v>
      </c>
      <c r="D21027" s="33" t="s">
        <v>564</v>
      </c>
      <c r="E21027" s="34">
        <v>1625</v>
      </c>
      <c r="F21027" s="35">
        <v>1.0469999999999999</v>
      </c>
      <c r="G21027" s="34">
        <v>284.5</v>
      </c>
    </row>
    <row r="21028" spans="1:7">
      <c r="A21028" s="32">
        <v>2018</v>
      </c>
      <c r="B21028" s="32">
        <v>1400</v>
      </c>
      <c r="C21028" s="33" t="s">
        <v>563</v>
      </c>
      <c r="D21028" s="33" t="s">
        <v>564</v>
      </c>
      <c r="E21028" s="34">
        <v>1944</v>
      </c>
      <c r="F21028" s="35">
        <v>1.0469999999999999</v>
      </c>
      <c r="G21028" s="34">
        <v>325.5</v>
      </c>
    </row>
    <row r="21029" spans="1:7">
      <c r="A21029" s="32">
        <v>2018</v>
      </c>
      <c r="B21029" s="32">
        <v>1400</v>
      </c>
      <c r="C21029" s="33" t="s">
        <v>563</v>
      </c>
      <c r="D21029" s="33" t="s">
        <v>564</v>
      </c>
      <c r="E21029" s="34">
        <v>2084</v>
      </c>
      <c r="F21029" s="35">
        <v>1.0469999999999999</v>
      </c>
      <c r="G21029" s="34">
        <v>260.8</v>
      </c>
    </row>
    <row r="21030" spans="1:7">
      <c r="A21030" s="32">
        <v>2018</v>
      </c>
      <c r="B21030" s="32">
        <v>1400</v>
      </c>
      <c r="C21030" s="33" t="s">
        <v>563</v>
      </c>
      <c r="D21030" s="33" t="s">
        <v>564</v>
      </c>
      <c r="E21030" s="34">
        <v>2134</v>
      </c>
      <c r="F21030" s="35">
        <v>1.0469999999999999</v>
      </c>
      <c r="G21030" s="34">
        <v>300.8</v>
      </c>
    </row>
    <row r="21031" spans="1:7">
      <c r="A21031" s="32">
        <v>2018</v>
      </c>
      <c r="B21031" s="32">
        <v>1400</v>
      </c>
      <c r="C21031" s="33" t="s">
        <v>563</v>
      </c>
      <c r="D21031" s="33" t="s">
        <v>564</v>
      </c>
      <c r="E21031" s="34">
        <v>2159</v>
      </c>
      <c r="F21031" s="35">
        <v>1.0469999999999999</v>
      </c>
      <c r="G21031" s="34">
        <v>366.1</v>
      </c>
    </row>
    <row r="21032" spans="1:7">
      <c r="A21032" s="32">
        <v>2018</v>
      </c>
      <c r="B21032" s="32">
        <v>1400</v>
      </c>
      <c r="C21032" s="33" t="s">
        <v>563</v>
      </c>
      <c r="D21032" s="33" t="s">
        <v>564</v>
      </c>
      <c r="E21032" s="34">
        <v>2168</v>
      </c>
      <c r="F21032" s="35">
        <v>1.0469999999999999</v>
      </c>
      <c r="G21032" s="34">
        <v>376.4</v>
      </c>
    </row>
    <row r="21033" spans="1:7">
      <c r="A21033" s="32">
        <v>2018</v>
      </c>
      <c r="B21033" s="32">
        <v>1400</v>
      </c>
      <c r="C21033" s="33" t="s">
        <v>563</v>
      </c>
      <c r="D21033" s="33" t="s">
        <v>564</v>
      </c>
      <c r="E21033" s="34">
        <v>2630</v>
      </c>
      <c r="F21033" s="35">
        <v>1.0469999999999999</v>
      </c>
      <c r="G21033" s="34">
        <v>321.7</v>
      </c>
    </row>
    <row r="21034" spans="1:7">
      <c r="A21034" s="32">
        <v>2018</v>
      </c>
      <c r="B21034" s="32">
        <v>1400</v>
      </c>
      <c r="C21034" s="33" t="s">
        <v>563</v>
      </c>
      <c r="D21034" s="33" t="s">
        <v>564</v>
      </c>
      <c r="E21034" s="34">
        <v>3256</v>
      </c>
      <c r="F21034" s="35">
        <v>1.0469999999999999</v>
      </c>
      <c r="G21034" s="34">
        <v>420.3</v>
      </c>
    </row>
    <row r="21035" spans="1:7">
      <c r="A21035" s="32">
        <v>2018</v>
      </c>
      <c r="B21035" s="32">
        <v>1400</v>
      </c>
      <c r="C21035" s="33" t="s">
        <v>563</v>
      </c>
      <c r="D21035" s="33" t="s">
        <v>564</v>
      </c>
      <c r="E21035" s="34">
        <v>26485</v>
      </c>
      <c r="F21035" s="35">
        <v>1.0469999999999999</v>
      </c>
      <c r="G21035" s="34">
        <v>280.10000000000002</v>
      </c>
    </row>
    <row r="21036" spans="1:7">
      <c r="A21036" s="32">
        <v>2018</v>
      </c>
      <c r="B21036" s="32">
        <v>1400</v>
      </c>
      <c r="C21036" s="33" t="s">
        <v>563</v>
      </c>
      <c r="D21036" s="33" t="s">
        <v>564</v>
      </c>
      <c r="E21036" s="34">
        <v>35279</v>
      </c>
      <c r="F21036" s="35">
        <v>1.0469999999999999</v>
      </c>
      <c r="G21036" s="34">
        <v>287.2</v>
      </c>
    </row>
    <row r="21037" spans="1:7">
      <c r="A21037" s="32">
        <v>2018</v>
      </c>
      <c r="B21037" s="32">
        <v>1400</v>
      </c>
      <c r="C21037" s="33" t="s">
        <v>563</v>
      </c>
      <c r="D21037" s="33" t="s">
        <v>564</v>
      </c>
      <c r="E21037" s="34">
        <v>42861</v>
      </c>
      <c r="F21037" s="35">
        <v>1.0469999999999999</v>
      </c>
      <c r="G21037" s="34">
        <v>267</v>
      </c>
    </row>
    <row r="21038" spans="1:7">
      <c r="A21038" s="32">
        <v>2018</v>
      </c>
      <c r="B21038" s="32">
        <v>1400</v>
      </c>
      <c r="C21038" s="33" t="s">
        <v>563</v>
      </c>
      <c r="D21038" s="33" t="s">
        <v>564</v>
      </c>
      <c r="E21038" s="34">
        <v>45292</v>
      </c>
      <c r="F21038" s="35">
        <v>1.0469999999999999</v>
      </c>
      <c r="G21038" s="34">
        <v>272.5</v>
      </c>
    </row>
    <row r="21039" spans="1:7">
      <c r="A21039" s="32">
        <v>2018</v>
      </c>
      <c r="B21039" s="32">
        <v>1400</v>
      </c>
      <c r="C21039" s="33" t="s">
        <v>563</v>
      </c>
      <c r="D21039" s="33" t="s">
        <v>564</v>
      </c>
      <c r="E21039" s="34">
        <v>59097</v>
      </c>
      <c r="F21039" s="35">
        <v>1.0469999999999999</v>
      </c>
      <c r="G21039" s="34">
        <v>268.89999999999998</v>
      </c>
    </row>
    <row r="21040" spans="1:7">
      <c r="A21040" s="32">
        <v>2018</v>
      </c>
      <c r="B21040" s="32">
        <v>1400</v>
      </c>
      <c r="C21040" s="33" t="s">
        <v>563</v>
      </c>
      <c r="D21040" s="33" t="s">
        <v>564</v>
      </c>
      <c r="E21040" s="34">
        <v>59755</v>
      </c>
      <c r="F21040" s="35">
        <v>1.0469999999999999</v>
      </c>
      <c r="G21040" s="34">
        <v>308.5</v>
      </c>
    </row>
    <row r="21041" spans="1:7">
      <c r="A21041" s="32">
        <v>2018</v>
      </c>
      <c r="B21041" s="32">
        <v>1400</v>
      </c>
      <c r="C21041" s="33" t="s">
        <v>563</v>
      </c>
      <c r="D21041" s="33" t="s">
        <v>564</v>
      </c>
      <c r="E21041" s="34">
        <v>100957</v>
      </c>
      <c r="F21041" s="35">
        <v>1.0469999999999999</v>
      </c>
      <c r="G21041" s="34">
        <v>273.2</v>
      </c>
    </row>
    <row r="21042" spans="1:7">
      <c r="A21042" s="32">
        <v>2018</v>
      </c>
      <c r="B21042" s="32">
        <v>1400</v>
      </c>
      <c r="C21042" s="33" t="s">
        <v>563</v>
      </c>
      <c r="D21042" s="33" t="s">
        <v>564</v>
      </c>
      <c r="E21042" s="34">
        <v>126049</v>
      </c>
      <c r="F21042" s="35">
        <v>1.0469999999999999</v>
      </c>
      <c r="G21042" s="34">
        <v>292.8</v>
      </c>
    </row>
    <row r="21043" spans="1:7">
      <c r="A21043" s="32">
        <v>2018</v>
      </c>
      <c r="B21043" s="32">
        <v>1400</v>
      </c>
      <c r="C21043" s="33" t="s">
        <v>563</v>
      </c>
      <c r="D21043" s="33" t="s">
        <v>564</v>
      </c>
      <c r="E21043" s="34">
        <v>161521</v>
      </c>
      <c r="F21043" s="35">
        <v>1.0469999999999999</v>
      </c>
      <c r="G21043" s="34">
        <v>282</v>
      </c>
    </row>
    <row r="21044" spans="1:7">
      <c r="A21044" s="32">
        <v>2018</v>
      </c>
      <c r="B21044" s="32">
        <v>1400</v>
      </c>
      <c r="C21044" s="33" t="s">
        <v>563</v>
      </c>
      <c r="D21044" s="33" t="s">
        <v>564</v>
      </c>
      <c r="E21044" s="34">
        <v>226072</v>
      </c>
      <c r="F21044" s="35">
        <v>1.0469999999999999</v>
      </c>
      <c r="G21044" s="34">
        <v>294.39999999999998</v>
      </c>
    </row>
    <row r="21045" spans="1:7">
      <c r="A21045" s="32">
        <v>2018</v>
      </c>
      <c r="B21045" s="32">
        <v>1400</v>
      </c>
      <c r="C21045" s="33" t="s">
        <v>563</v>
      </c>
      <c r="D21045" s="33" t="s">
        <v>564</v>
      </c>
      <c r="E21045" s="34">
        <v>4174</v>
      </c>
      <c r="F21045" s="35">
        <v>1.0469999999999999</v>
      </c>
      <c r="G21045" s="34">
        <v>280.89999999999998</v>
      </c>
    </row>
    <row r="21046" spans="1:7">
      <c r="A21046" s="32">
        <v>2018</v>
      </c>
      <c r="B21046" s="32">
        <v>1400</v>
      </c>
      <c r="C21046" s="33" t="s">
        <v>563</v>
      </c>
      <c r="D21046" s="33" t="s">
        <v>564</v>
      </c>
      <c r="E21046" s="34">
        <v>86</v>
      </c>
      <c r="F21046" s="35">
        <v>1.0469999999999999</v>
      </c>
      <c r="G21046" s="34">
        <v>307.2</v>
      </c>
    </row>
    <row r="21047" spans="1:7">
      <c r="A21047" s="32">
        <v>2018</v>
      </c>
      <c r="B21047" s="32">
        <v>1400</v>
      </c>
      <c r="C21047" s="33" t="s">
        <v>563</v>
      </c>
      <c r="D21047" s="33" t="s">
        <v>564</v>
      </c>
      <c r="E21047" s="34">
        <v>354</v>
      </c>
      <c r="F21047" s="35">
        <v>1.0469999999999999</v>
      </c>
      <c r="G21047" s="34">
        <v>314.5</v>
      </c>
    </row>
    <row r="21048" spans="1:7">
      <c r="A21048" s="32">
        <v>2018</v>
      </c>
      <c r="B21048" s="32">
        <v>1400</v>
      </c>
      <c r="C21048" s="33" t="s">
        <v>563</v>
      </c>
      <c r="D21048" s="33" t="s">
        <v>564</v>
      </c>
      <c r="E21048" s="34">
        <v>575</v>
      </c>
      <c r="F21048" s="35">
        <v>1.0469999999999999</v>
      </c>
      <c r="G21048" s="34">
        <v>338.6</v>
      </c>
    </row>
    <row r="21049" spans="1:7">
      <c r="A21049" s="32">
        <v>2018</v>
      </c>
      <c r="B21049" s="32">
        <v>1400</v>
      </c>
      <c r="C21049" s="33" t="s">
        <v>563</v>
      </c>
      <c r="D21049" s="33" t="s">
        <v>564</v>
      </c>
      <c r="E21049" s="34">
        <v>1073</v>
      </c>
      <c r="F21049" s="35">
        <v>1.0469999999999999</v>
      </c>
      <c r="G21049" s="34">
        <v>294.10000000000002</v>
      </c>
    </row>
    <row r="21050" spans="1:7">
      <c r="A21050" s="32">
        <v>2018</v>
      </c>
      <c r="B21050" s="32">
        <v>1400</v>
      </c>
      <c r="C21050" s="33" t="s">
        <v>563</v>
      </c>
      <c r="D21050" s="33" t="s">
        <v>564</v>
      </c>
      <c r="E21050" s="34">
        <v>1073</v>
      </c>
      <c r="F21050" s="35">
        <v>1.0469999999999999</v>
      </c>
      <c r="G21050" s="34">
        <v>278.5</v>
      </c>
    </row>
    <row r="21051" spans="1:7">
      <c r="A21051" s="32">
        <v>2018</v>
      </c>
      <c r="B21051" s="32">
        <v>1402</v>
      </c>
      <c r="C21051" s="33" t="s">
        <v>563</v>
      </c>
      <c r="D21051" s="33" t="s">
        <v>564</v>
      </c>
      <c r="E21051" s="34">
        <v>849791</v>
      </c>
      <c r="F21051" s="35">
        <v>1.018</v>
      </c>
      <c r="G21051" s="34">
        <v>326.8</v>
      </c>
    </row>
    <row r="21052" spans="1:7">
      <c r="A21052" s="32">
        <v>2018</v>
      </c>
      <c r="B21052" s="32">
        <v>1402</v>
      </c>
      <c r="C21052" s="33" t="s">
        <v>563</v>
      </c>
      <c r="D21052" s="33" t="s">
        <v>564</v>
      </c>
      <c r="E21052" s="34">
        <v>14508</v>
      </c>
      <c r="F21052" s="35">
        <v>1.03</v>
      </c>
      <c r="G21052" s="34">
        <v>320.3</v>
      </c>
    </row>
    <row r="21053" spans="1:7">
      <c r="A21053" s="32">
        <v>2018</v>
      </c>
      <c r="B21053" s="32">
        <v>1402</v>
      </c>
      <c r="C21053" s="33" t="s">
        <v>563</v>
      </c>
      <c r="D21053" s="33" t="s">
        <v>564</v>
      </c>
      <c r="E21053" s="34">
        <v>16940</v>
      </c>
      <c r="F21053" s="35">
        <v>1.024</v>
      </c>
      <c r="G21053" s="34">
        <v>310.60000000000002</v>
      </c>
    </row>
    <row r="21054" spans="1:7">
      <c r="A21054" s="32">
        <v>2018</v>
      </c>
      <c r="B21054" s="32">
        <v>1402</v>
      </c>
      <c r="C21054" s="33" t="s">
        <v>563</v>
      </c>
      <c r="D21054" s="33" t="s">
        <v>564</v>
      </c>
      <c r="E21054" s="34">
        <v>495072</v>
      </c>
      <c r="F21054" s="35">
        <v>1.0269999999999999</v>
      </c>
      <c r="G21054" s="34">
        <v>296.39999999999998</v>
      </c>
    </row>
    <row r="21055" spans="1:7">
      <c r="A21055" s="32">
        <v>2018</v>
      </c>
      <c r="B21055" s="32">
        <v>1403</v>
      </c>
      <c r="C21055" s="33" t="s">
        <v>563</v>
      </c>
      <c r="D21055" s="33" t="s">
        <v>564</v>
      </c>
      <c r="E21055" s="34">
        <v>2188120</v>
      </c>
      <c r="F21055" s="35">
        <v>1.018</v>
      </c>
      <c r="G21055" s="34">
        <v>326.8</v>
      </c>
    </row>
    <row r="21056" spans="1:7">
      <c r="A21056" s="32">
        <v>2018</v>
      </c>
      <c r="B21056" s="32">
        <v>1403</v>
      </c>
      <c r="C21056" s="33" t="s">
        <v>563</v>
      </c>
      <c r="D21056" s="33" t="s">
        <v>564</v>
      </c>
      <c r="E21056" s="34">
        <v>1243037</v>
      </c>
      <c r="F21056" s="35">
        <v>1.024</v>
      </c>
      <c r="G21056" s="34">
        <v>310.60000000000002</v>
      </c>
    </row>
    <row r="21057" spans="1:7">
      <c r="A21057" s="32">
        <v>2018</v>
      </c>
      <c r="B21057" s="32">
        <v>1403</v>
      </c>
      <c r="C21057" s="33" t="s">
        <v>563</v>
      </c>
      <c r="D21057" s="33" t="s">
        <v>564</v>
      </c>
      <c r="E21057" s="34">
        <v>220825</v>
      </c>
      <c r="F21057" s="35">
        <v>1.0189999999999999</v>
      </c>
      <c r="G21057" s="34">
        <v>322.3</v>
      </c>
    </row>
    <row r="21058" spans="1:7">
      <c r="A21058" s="32">
        <v>2018</v>
      </c>
      <c r="B21058" s="32">
        <v>1403</v>
      </c>
      <c r="C21058" s="33" t="s">
        <v>563</v>
      </c>
      <c r="D21058" s="33" t="s">
        <v>564</v>
      </c>
      <c r="E21058" s="34">
        <v>1911531</v>
      </c>
      <c r="F21058" s="35">
        <v>1.03</v>
      </c>
      <c r="G21058" s="34">
        <v>332.1</v>
      </c>
    </row>
    <row r="21059" spans="1:7">
      <c r="A21059" s="32">
        <v>2018</v>
      </c>
      <c r="B21059" s="32">
        <v>1403</v>
      </c>
      <c r="C21059" s="33" t="s">
        <v>563</v>
      </c>
      <c r="D21059" s="33" t="s">
        <v>564</v>
      </c>
      <c r="E21059" s="34">
        <v>1614539</v>
      </c>
      <c r="F21059" s="35">
        <v>1.03</v>
      </c>
      <c r="G21059" s="34">
        <v>306.3</v>
      </c>
    </row>
    <row r="21060" spans="1:7">
      <c r="A21060" s="32">
        <v>2018</v>
      </c>
      <c r="B21060" s="32">
        <v>1403</v>
      </c>
      <c r="C21060" s="33" t="s">
        <v>563</v>
      </c>
      <c r="D21060" s="33" t="s">
        <v>564</v>
      </c>
      <c r="E21060" s="34">
        <v>1274778</v>
      </c>
      <c r="F21060" s="35">
        <v>1.0269999999999999</v>
      </c>
      <c r="G21060" s="34">
        <v>296.39999999999998</v>
      </c>
    </row>
    <row r="21061" spans="1:7">
      <c r="A21061" s="32">
        <v>2018</v>
      </c>
      <c r="B21061" s="32">
        <v>1417</v>
      </c>
      <c r="C21061" s="33" t="s">
        <v>563</v>
      </c>
      <c r="D21061" s="33" t="s">
        <v>564</v>
      </c>
      <c r="E21061" s="34">
        <v>480</v>
      </c>
      <c r="F21061" s="35">
        <v>1.02</v>
      </c>
      <c r="G21061" s="34">
        <v>320.39999999999998</v>
      </c>
    </row>
    <row r="21062" spans="1:7">
      <c r="A21062" s="32">
        <v>2018</v>
      </c>
      <c r="B21062" s="32">
        <v>1417</v>
      </c>
      <c r="C21062" s="33" t="s">
        <v>563</v>
      </c>
      <c r="D21062" s="33" t="s">
        <v>564</v>
      </c>
      <c r="E21062" s="34">
        <v>1307</v>
      </c>
      <c r="F21062" s="35">
        <v>1.01</v>
      </c>
      <c r="G21062" s="34">
        <v>355.9</v>
      </c>
    </row>
    <row r="21063" spans="1:7">
      <c r="A21063" s="32">
        <v>2018</v>
      </c>
      <c r="B21063" s="32">
        <v>1417</v>
      </c>
      <c r="C21063" s="33" t="s">
        <v>563</v>
      </c>
      <c r="D21063" s="33" t="s">
        <v>564</v>
      </c>
      <c r="E21063" s="34">
        <v>388</v>
      </c>
      <c r="F21063" s="35">
        <v>1.01</v>
      </c>
      <c r="G21063" s="34">
        <v>562.70000000000005</v>
      </c>
    </row>
    <row r="21064" spans="1:7">
      <c r="A21064" s="32">
        <v>2018</v>
      </c>
      <c r="B21064" s="32">
        <v>1417</v>
      </c>
      <c r="C21064" s="33" t="s">
        <v>563</v>
      </c>
      <c r="D21064" s="33" t="s">
        <v>564</v>
      </c>
      <c r="E21064" s="34">
        <v>240</v>
      </c>
      <c r="F21064" s="35">
        <v>1.02</v>
      </c>
      <c r="G21064" s="34">
        <v>263.2</v>
      </c>
    </row>
    <row r="21065" spans="1:7">
      <c r="A21065" s="32">
        <v>2018</v>
      </c>
      <c r="B21065" s="32">
        <v>1417</v>
      </c>
      <c r="C21065" s="33" t="s">
        <v>563</v>
      </c>
      <c r="D21065" s="33" t="s">
        <v>564</v>
      </c>
      <c r="E21065" s="34">
        <v>121</v>
      </c>
      <c r="F21065" s="35">
        <v>1.02</v>
      </c>
      <c r="G21065" s="34">
        <v>278.8</v>
      </c>
    </row>
    <row r="21066" spans="1:7">
      <c r="A21066" s="32">
        <v>2018</v>
      </c>
      <c r="B21066" s="32">
        <v>1417</v>
      </c>
      <c r="C21066" s="33" t="s">
        <v>563</v>
      </c>
      <c r="D21066" s="33" t="s">
        <v>564</v>
      </c>
      <c r="E21066" s="34">
        <v>69</v>
      </c>
      <c r="F21066" s="35">
        <v>1.02</v>
      </c>
      <c r="G21066" s="34">
        <v>298.10000000000002</v>
      </c>
    </row>
    <row r="21067" spans="1:7">
      <c r="A21067" s="32">
        <v>2018</v>
      </c>
      <c r="B21067" s="32">
        <v>1417</v>
      </c>
      <c r="C21067" s="33" t="s">
        <v>563</v>
      </c>
      <c r="D21067" s="33" t="s">
        <v>564</v>
      </c>
      <c r="E21067" s="34">
        <v>44</v>
      </c>
      <c r="F21067" s="35">
        <v>1.02</v>
      </c>
      <c r="G21067" s="34">
        <v>314.89999999999998</v>
      </c>
    </row>
    <row r="21068" spans="1:7">
      <c r="A21068" s="32">
        <v>2018</v>
      </c>
      <c r="B21068" s="32">
        <v>1417</v>
      </c>
      <c r="C21068" s="33" t="s">
        <v>563</v>
      </c>
      <c r="D21068" s="33" t="s">
        <v>564</v>
      </c>
      <c r="E21068" s="34">
        <v>32</v>
      </c>
      <c r="F21068" s="35">
        <v>1.02</v>
      </c>
      <c r="G21068" s="34">
        <v>239.6</v>
      </c>
    </row>
    <row r="21069" spans="1:7">
      <c r="A21069" s="32">
        <v>2018</v>
      </c>
      <c r="B21069" s="32">
        <v>1417</v>
      </c>
      <c r="C21069" s="33" t="s">
        <v>563</v>
      </c>
      <c r="D21069" s="33" t="s">
        <v>564</v>
      </c>
      <c r="E21069" s="34">
        <v>1426</v>
      </c>
      <c r="F21069" s="35">
        <v>1.02</v>
      </c>
      <c r="G21069" s="34">
        <v>276.89999999999998</v>
      </c>
    </row>
    <row r="21070" spans="1:7">
      <c r="A21070" s="32">
        <v>2018</v>
      </c>
      <c r="B21070" s="32">
        <v>1417</v>
      </c>
      <c r="C21070" s="33" t="s">
        <v>563</v>
      </c>
      <c r="D21070" s="33" t="s">
        <v>564</v>
      </c>
      <c r="E21070" s="34">
        <v>1752</v>
      </c>
      <c r="F21070" s="35">
        <v>1.02</v>
      </c>
      <c r="G21070" s="34">
        <v>309.89999999999998</v>
      </c>
    </row>
    <row r="21071" spans="1:7">
      <c r="A21071" s="32">
        <v>2018</v>
      </c>
      <c r="B21071" s="32">
        <v>1417</v>
      </c>
      <c r="C21071" s="33" t="s">
        <v>563</v>
      </c>
      <c r="D21071" s="33" t="s">
        <v>564</v>
      </c>
      <c r="E21071" s="34">
        <v>2003</v>
      </c>
      <c r="F21071" s="35">
        <v>1.02</v>
      </c>
      <c r="G21071" s="34">
        <v>362.2</v>
      </c>
    </row>
    <row r="21072" spans="1:7">
      <c r="A21072" s="32">
        <v>2018</v>
      </c>
      <c r="B21072" s="32">
        <v>1417</v>
      </c>
      <c r="C21072" s="33" t="s">
        <v>563</v>
      </c>
      <c r="D21072" s="33" t="s">
        <v>564</v>
      </c>
      <c r="E21072" s="34">
        <v>4139</v>
      </c>
      <c r="F21072" s="35">
        <v>1.02</v>
      </c>
      <c r="G21072" s="34">
        <v>383.1</v>
      </c>
    </row>
    <row r="21073" spans="1:7">
      <c r="A21073" s="32">
        <v>2018</v>
      </c>
      <c r="B21073" s="32">
        <v>1417</v>
      </c>
      <c r="C21073" s="33" t="s">
        <v>563</v>
      </c>
      <c r="D21073" s="33" t="s">
        <v>564</v>
      </c>
      <c r="E21073" s="34">
        <v>4316</v>
      </c>
      <c r="F21073" s="35">
        <v>1.02</v>
      </c>
      <c r="G21073" s="34">
        <v>345.8</v>
      </c>
    </row>
    <row r="21074" spans="1:7">
      <c r="A21074" s="32">
        <v>2018</v>
      </c>
      <c r="B21074" s="32">
        <v>1417</v>
      </c>
      <c r="C21074" s="33" t="s">
        <v>563</v>
      </c>
      <c r="D21074" s="33" t="s">
        <v>564</v>
      </c>
      <c r="E21074" s="34">
        <v>4350</v>
      </c>
      <c r="F21074" s="35">
        <v>1.02</v>
      </c>
      <c r="G21074" s="34">
        <v>332.9</v>
      </c>
    </row>
    <row r="21075" spans="1:7">
      <c r="A21075" s="32">
        <v>2018</v>
      </c>
      <c r="B21075" s="32">
        <v>1417</v>
      </c>
      <c r="C21075" s="33" t="s">
        <v>563</v>
      </c>
      <c r="D21075" s="33" t="s">
        <v>564</v>
      </c>
      <c r="E21075" s="34">
        <v>6020</v>
      </c>
      <c r="F21075" s="35">
        <v>1.02</v>
      </c>
      <c r="G21075" s="34">
        <v>361.2</v>
      </c>
    </row>
    <row r="21076" spans="1:7">
      <c r="A21076" s="32">
        <v>2018</v>
      </c>
      <c r="B21076" s="32">
        <v>1417</v>
      </c>
      <c r="C21076" s="33" t="s">
        <v>563</v>
      </c>
      <c r="D21076" s="33" t="s">
        <v>564</v>
      </c>
      <c r="E21076" s="34">
        <v>6650</v>
      </c>
      <c r="F21076" s="35">
        <v>1.02</v>
      </c>
      <c r="G21076" s="34">
        <v>361.1</v>
      </c>
    </row>
    <row r="21077" spans="1:7">
      <c r="A21077" s="32">
        <v>2018</v>
      </c>
      <c r="B21077" s="32">
        <v>1417</v>
      </c>
      <c r="C21077" s="33" t="s">
        <v>563</v>
      </c>
      <c r="D21077" s="33" t="s">
        <v>564</v>
      </c>
      <c r="E21077" s="34">
        <v>9528</v>
      </c>
      <c r="F21077" s="35">
        <v>1.02</v>
      </c>
      <c r="G21077" s="34">
        <v>386</v>
      </c>
    </row>
    <row r="21078" spans="1:7">
      <c r="A21078" s="32">
        <v>2018</v>
      </c>
      <c r="B21078" s="32">
        <v>1417</v>
      </c>
      <c r="C21078" s="33" t="s">
        <v>563</v>
      </c>
      <c r="D21078" s="33" t="s">
        <v>564</v>
      </c>
      <c r="E21078" s="34">
        <v>9747</v>
      </c>
      <c r="F21078" s="35">
        <v>1.02</v>
      </c>
      <c r="G21078" s="34">
        <v>352.3</v>
      </c>
    </row>
    <row r="21079" spans="1:7">
      <c r="A21079" s="32">
        <v>2018</v>
      </c>
      <c r="B21079" s="32">
        <v>1417</v>
      </c>
      <c r="C21079" s="33" t="s">
        <v>563</v>
      </c>
      <c r="D21079" s="33" t="s">
        <v>564</v>
      </c>
      <c r="E21079" s="34">
        <v>9987</v>
      </c>
      <c r="F21079" s="35">
        <v>1.01</v>
      </c>
      <c r="G21079" s="34">
        <v>350.6</v>
      </c>
    </row>
    <row r="21080" spans="1:7">
      <c r="A21080" s="32">
        <v>2018</v>
      </c>
      <c r="B21080" s="32">
        <v>1417</v>
      </c>
      <c r="C21080" s="33" t="s">
        <v>563</v>
      </c>
      <c r="D21080" s="33" t="s">
        <v>564</v>
      </c>
      <c r="E21080" s="34">
        <v>10028</v>
      </c>
      <c r="F21080" s="35">
        <v>1.02</v>
      </c>
      <c r="G21080" s="34">
        <v>343.3</v>
      </c>
    </row>
    <row r="21081" spans="1:7">
      <c r="A21081" s="32">
        <v>2018</v>
      </c>
      <c r="B21081" s="32">
        <v>1417</v>
      </c>
      <c r="C21081" s="33" t="s">
        <v>563</v>
      </c>
      <c r="D21081" s="33" t="s">
        <v>564</v>
      </c>
      <c r="E21081" s="34">
        <v>11106</v>
      </c>
      <c r="F21081" s="35">
        <v>1.02</v>
      </c>
      <c r="G21081" s="34">
        <v>407</v>
      </c>
    </row>
    <row r="21082" spans="1:7">
      <c r="A21082" s="32">
        <v>2018</v>
      </c>
      <c r="B21082" s="32">
        <v>1417</v>
      </c>
      <c r="C21082" s="33" t="s">
        <v>563</v>
      </c>
      <c r="D21082" s="33" t="s">
        <v>564</v>
      </c>
      <c r="E21082" s="34">
        <v>21645</v>
      </c>
      <c r="F21082" s="35">
        <v>1.02</v>
      </c>
      <c r="G21082" s="34">
        <v>395.1</v>
      </c>
    </row>
    <row r="21083" spans="1:7">
      <c r="A21083" s="32">
        <v>2018</v>
      </c>
      <c r="B21083" s="32">
        <v>1417</v>
      </c>
      <c r="C21083" s="33" t="s">
        <v>563</v>
      </c>
      <c r="D21083" s="33" t="s">
        <v>564</v>
      </c>
      <c r="E21083" s="34">
        <v>29647</v>
      </c>
      <c r="F21083" s="35">
        <v>1.02</v>
      </c>
      <c r="G21083" s="34">
        <v>369.5</v>
      </c>
    </row>
    <row r="21084" spans="1:7">
      <c r="A21084" s="32">
        <v>2018</v>
      </c>
      <c r="B21084" s="32">
        <v>1464</v>
      </c>
      <c r="C21084" s="33" t="s">
        <v>563</v>
      </c>
      <c r="D21084" s="33" t="s">
        <v>564</v>
      </c>
      <c r="E21084" s="34">
        <v>255355</v>
      </c>
      <c r="F21084" s="35">
        <v>1.04</v>
      </c>
      <c r="G21084" s="34" t="s">
        <v>364</v>
      </c>
    </row>
    <row r="21085" spans="1:7">
      <c r="A21085" s="32">
        <v>2018</v>
      </c>
      <c r="B21085" s="32">
        <v>1554</v>
      </c>
      <c r="C21085" s="33" t="s">
        <v>353</v>
      </c>
      <c r="D21085" s="33" t="s">
        <v>354</v>
      </c>
      <c r="E21085" s="34">
        <v>35491</v>
      </c>
      <c r="F21085" s="35">
        <v>23.69</v>
      </c>
      <c r="G21085" s="34" t="s">
        <v>364</v>
      </c>
    </row>
    <row r="21086" spans="1:7">
      <c r="A21086" s="32">
        <v>2018</v>
      </c>
      <c r="B21086" s="32">
        <v>1554</v>
      </c>
      <c r="C21086" s="33" t="s">
        <v>563</v>
      </c>
      <c r="D21086" s="33" t="s">
        <v>564</v>
      </c>
      <c r="E21086" s="34">
        <v>45070</v>
      </c>
      <c r="F21086" s="35">
        <v>1.014</v>
      </c>
      <c r="G21086" s="34" t="s">
        <v>364</v>
      </c>
    </row>
    <row r="21087" spans="1:7">
      <c r="A21087" s="32">
        <v>2018</v>
      </c>
      <c r="B21087" s="32">
        <v>1556</v>
      </c>
      <c r="C21087" s="33" t="s">
        <v>563</v>
      </c>
      <c r="D21087" s="33" t="s">
        <v>564</v>
      </c>
      <c r="E21087" s="34">
        <v>225920</v>
      </c>
      <c r="F21087" s="35">
        <v>1.014</v>
      </c>
      <c r="G21087" s="34" t="s">
        <v>364</v>
      </c>
    </row>
    <row r="21088" spans="1:7">
      <c r="A21088" s="32">
        <v>2018</v>
      </c>
      <c r="B21088" s="32">
        <v>1571</v>
      </c>
      <c r="C21088" s="33" t="s">
        <v>353</v>
      </c>
      <c r="D21088" s="33" t="s">
        <v>354</v>
      </c>
      <c r="E21088" s="34">
        <v>9234</v>
      </c>
      <c r="F21088" s="35">
        <v>25.812000000000001</v>
      </c>
      <c r="G21088" s="34" t="s">
        <v>364</v>
      </c>
    </row>
    <row r="21089" spans="1:7">
      <c r="A21089" s="32">
        <v>2018</v>
      </c>
      <c r="B21089" s="32">
        <v>1571</v>
      </c>
      <c r="C21089" s="33" t="s">
        <v>353</v>
      </c>
      <c r="D21089" s="33" t="s">
        <v>354</v>
      </c>
      <c r="E21089" s="34">
        <v>9311</v>
      </c>
      <c r="F21089" s="35">
        <v>25.734000000000002</v>
      </c>
      <c r="G21089" s="34" t="s">
        <v>364</v>
      </c>
    </row>
    <row r="21090" spans="1:7">
      <c r="A21090" s="32">
        <v>2018</v>
      </c>
      <c r="B21090" s="32">
        <v>1571</v>
      </c>
      <c r="C21090" s="33" t="s">
        <v>563</v>
      </c>
      <c r="D21090" s="33" t="s">
        <v>564</v>
      </c>
      <c r="E21090" s="34">
        <v>184471</v>
      </c>
      <c r="F21090" s="35">
        <v>1.03</v>
      </c>
      <c r="G21090" s="34" t="s">
        <v>364</v>
      </c>
    </row>
    <row r="21091" spans="1:7">
      <c r="A21091" s="32">
        <v>2018</v>
      </c>
      <c r="B21091" s="32">
        <v>1572</v>
      </c>
      <c r="C21091" s="33" t="s">
        <v>565</v>
      </c>
      <c r="D21091" s="33" t="s">
        <v>566</v>
      </c>
      <c r="E21091" s="34">
        <v>1925</v>
      </c>
      <c r="F21091" s="35">
        <v>5.8250000000000002</v>
      </c>
      <c r="G21091" s="34" t="s">
        <v>364</v>
      </c>
    </row>
    <row r="21092" spans="1:7">
      <c r="A21092" s="32">
        <v>2018</v>
      </c>
      <c r="B21092" s="32">
        <v>1572</v>
      </c>
      <c r="C21092" s="33" t="s">
        <v>563</v>
      </c>
      <c r="D21092" s="33" t="s">
        <v>564</v>
      </c>
      <c r="E21092" s="34">
        <v>49040</v>
      </c>
      <c r="F21092" s="35">
        <v>1.03</v>
      </c>
      <c r="G21092" s="34" t="s">
        <v>364</v>
      </c>
    </row>
    <row r="21093" spans="1:7">
      <c r="A21093" s="32">
        <v>2018</v>
      </c>
      <c r="B21093" s="32">
        <v>1573</v>
      </c>
      <c r="C21093" s="33" t="s">
        <v>353</v>
      </c>
      <c r="D21093" s="33" t="s">
        <v>354</v>
      </c>
      <c r="E21093" s="34">
        <v>17768</v>
      </c>
      <c r="F21093" s="35">
        <v>25.86</v>
      </c>
      <c r="G21093" s="34" t="s">
        <v>364</v>
      </c>
    </row>
    <row r="21094" spans="1:7">
      <c r="A21094" s="32">
        <v>2018</v>
      </c>
      <c r="B21094" s="32">
        <v>1573</v>
      </c>
      <c r="C21094" s="33" t="s">
        <v>353</v>
      </c>
      <c r="D21094" s="33" t="s">
        <v>354</v>
      </c>
      <c r="E21094" s="34">
        <v>27575</v>
      </c>
      <c r="F21094" s="35">
        <v>25.75</v>
      </c>
      <c r="G21094" s="34" t="s">
        <v>364</v>
      </c>
    </row>
    <row r="21095" spans="1:7">
      <c r="A21095" s="32">
        <v>2018</v>
      </c>
      <c r="B21095" s="32">
        <v>1573</v>
      </c>
      <c r="C21095" s="33" t="s">
        <v>353</v>
      </c>
      <c r="D21095" s="33" t="s">
        <v>354</v>
      </c>
      <c r="E21095" s="34">
        <v>81625</v>
      </c>
      <c r="F21095" s="35">
        <v>26.1</v>
      </c>
      <c r="G21095" s="34" t="s">
        <v>364</v>
      </c>
    </row>
    <row r="21096" spans="1:7">
      <c r="A21096" s="32">
        <v>2018</v>
      </c>
      <c r="B21096" s="32">
        <v>1588</v>
      </c>
      <c r="C21096" s="33" t="s">
        <v>563</v>
      </c>
      <c r="D21096" s="33" t="s">
        <v>564</v>
      </c>
      <c r="E21096" s="34">
        <v>3855142</v>
      </c>
      <c r="F21096" s="35">
        <v>1.036</v>
      </c>
      <c r="G21096" s="34" t="s">
        <v>364</v>
      </c>
    </row>
    <row r="21097" spans="1:7">
      <c r="A21097" s="32">
        <v>2018</v>
      </c>
      <c r="B21097" s="32">
        <v>1588</v>
      </c>
      <c r="C21097" s="33" t="s">
        <v>565</v>
      </c>
      <c r="D21097" s="33" t="s">
        <v>566</v>
      </c>
      <c r="E21097" s="34">
        <v>118</v>
      </c>
      <c r="F21097" s="35">
        <v>5.8140000000000001</v>
      </c>
      <c r="G21097" s="34" t="s">
        <v>364</v>
      </c>
    </row>
    <row r="21098" spans="1:7">
      <c r="A21098" s="32">
        <v>2018</v>
      </c>
      <c r="B21098" s="32">
        <v>1588</v>
      </c>
      <c r="C21098" s="33" t="s">
        <v>563</v>
      </c>
      <c r="D21098" s="33" t="s">
        <v>564</v>
      </c>
      <c r="E21098" s="34">
        <v>16246</v>
      </c>
      <c r="F21098" s="35">
        <v>1.042</v>
      </c>
      <c r="G21098" s="34" t="s">
        <v>364</v>
      </c>
    </row>
    <row r="21099" spans="1:7">
      <c r="A21099" s="32">
        <v>2018</v>
      </c>
      <c r="B21099" s="32">
        <v>1595</v>
      </c>
      <c r="C21099" s="33" t="s">
        <v>563</v>
      </c>
      <c r="D21099" s="33" t="s">
        <v>564</v>
      </c>
      <c r="E21099" s="34">
        <v>1120511</v>
      </c>
      <c r="F21099" s="35">
        <v>1.028</v>
      </c>
      <c r="G21099" s="34" t="s">
        <v>364</v>
      </c>
    </row>
    <row r="21100" spans="1:7">
      <c r="A21100" s="32">
        <v>2018</v>
      </c>
      <c r="B21100" s="32">
        <v>1599</v>
      </c>
      <c r="C21100" s="33" t="s">
        <v>563</v>
      </c>
      <c r="D21100" s="33" t="s">
        <v>564</v>
      </c>
      <c r="E21100" s="34">
        <v>34324</v>
      </c>
      <c r="F21100" s="35">
        <v>1.03</v>
      </c>
      <c r="G21100" s="34" t="s">
        <v>364</v>
      </c>
    </row>
    <row r="21101" spans="1:7">
      <c r="A21101" s="32">
        <v>2018</v>
      </c>
      <c r="B21101" s="32">
        <v>1642</v>
      </c>
      <c r="C21101" s="33" t="s">
        <v>565</v>
      </c>
      <c r="D21101" s="33" t="s">
        <v>566</v>
      </c>
      <c r="E21101" s="34">
        <v>5</v>
      </c>
      <c r="F21101" s="35">
        <v>5.6</v>
      </c>
      <c r="G21101" s="34" t="s">
        <v>364</v>
      </c>
    </row>
    <row r="21102" spans="1:7">
      <c r="A21102" s="32">
        <v>2018</v>
      </c>
      <c r="B21102" s="32">
        <v>1642</v>
      </c>
      <c r="C21102" s="33" t="s">
        <v>563</v>
      </c>
      <c r="D21102" s="33" t="s">
        <v>564</v>
      </c>
      <c r="E21102" s="34">
        <v>48245</v>
      </c>
      <c r="F21102" s="35">
        <v>1.032</v>
      </c>
      <c r="G21102" s="34" t="s">
        <v>364</v>
      </c>
    </row>
    <row r="21103" spans="1:7">
      <c r="A21103" s="32">
        <v>2018</v>
      </c>
      <c r="B21103" s="32">
        <v>1660</v>
      </c>
      <c r="C21103" s="33" t="s">
        <v>565</v>
      </c>
      <c r="D21103" s="33" t="s">
        <v>566</v>
      </c>
      <c r="E21103" s="34">
        <v>17</v>
      </c>
      <c r="F21103" s="35">
        <v>5.8</v>
      </c>
      <c r="G21103" s="34">
        <v>2156.5</v>
      </c>
    </row>
    <row r="21104" spans="1:7">
      <c r="A21104" s="32">
        <v>2018</v>
      </c>
      <c r="B21104" s="32">
        <v>1660</v>
      </c>
      <c r="C21104" s="33" t="s">
        <v>563</v>
      </c>
      <c r="D21104" s="33" t="s">
        <v>564</v>
      </c>
      <c r="E21104" s="34">
        <v>63485</v>
      </c>
      <c r="F21104" s="35">
        <v>1.0349999999999999</v>
      </c>
      <c r="G21104" s="34">
        <v>347.8</v>
      </c>
    </row>
    <row r="21105" spans="1:7">
      <c r="A21105" s="32">
        <v>2018</v>
      </c>
      <c r="B21105" s="32">
        <v>1702</v>
      </c>
      <c r="C21105" s="33" t="s">
        <v>363</v>
      </c>
      <c r="D21105" s="33" t="s">
        <v>354</v>
      </c>
      <c r="E21105" s="34">
        <v>15784</v>
      </c>
      <c r="F21105" s="35">
        <v>17.97</v>
      </c>
      <c r="G21105" s="34">
        <v>214.1</v>
      </c>
    </row>
    <row r="21106" spans="1:7">
      <c r="A21106" s="32">
        <v>2018</v>
      </c>
      <c r="B21106" s="32">
        <v>1702</v>
      </c>
      <c r="C21106" s="33" t="s">
        <v>363</v>
      </c>
      <c r="D21106" s="33" t="s">
        <v>354</v>
      </c>
      <c r="E21106" s="34">
        <v>88878</v>
      </c>
      <c r="F21106" s="35">
        <v>18.164999999999999</v>
      </c>
      <c r="G21106" s="34">
        <v>223.4</v>
      </c>
    </row>
    <row r="21107" spans="1:7">
      <c r="A21107" s="32">
        <v>2018</v>
      </c>
      <c r="B21107" s="32">
        <v>1702</v>
      </c>
      <c r="C21107" s="33" t="s">
        <v>563</v>
      </c>
      <c r="D21107" s="33" t="s">
        <v>564</v>
      </c>
      <c r="E21107" s="34">
        <v>255565</v>
      </c>
      <c r="F21107" s="35">
        <v>1.028</v>
      </c>
      <c r="G21107" s="34">
        <v>450.4</v>
      </c>
    </row>
    <row r="21108" spans="1:7">
      <c r="A21108" s="32">
        <v>2018</v>
      </c>
      <c r="B21108" s="32">
        <v>1702</v>
      </c>
      <c r="C21108" s="33" t="s">
        <v>565</v>
      </c>
      <c r="D21108" s="33" t="s">
        <v>566</v>
      </c>
      <c r="E21108" s="34">
        <v>571</v>
      </c>
      <c r="F21108" s="35">
        <v>5.7960000000000003</v>
      </c>
      <c r="G21108" s="34">
        <v>1800.8</v>
      </c>
    </row>
    <row r="21109" spans="1:7">
      <c r="A21109" s="32">
        <v>2018</v>
      </c>
      <c r="B21109" s="32">
        <v>1702</v>
      </c>
      <c r="C21109" s="33" t="s">
        <v>363</v>
      </c>
      <c r="D21109" s="33" t="s">
        <v>354</v>
      </c>
      <c r="E21109" s="34">
        <v>15835</v>
      </c>
      <c r="F21109" s="35">
        <v>17.047999999999998</v>
      </c>
      <c r="G21109" s="34">
        <v>217.9</v>
      </c>
    </row>
    <row r="21110" spans="1:7">
      <c r="A21110" s="32">
        <v>2018</v>
      </c>
      <c r="B21110" s="32">
        <v>1710</v>
      </c>
      <c r="C21110" s="33" t="s">
        <v>363</v>
      </c>
      <c r="D21110" s="33" t="s">
        <v>354</v>
      </c>
      <c r="E21110" s="34">
        <v>63860</v>
      </c>
      <c r="F21110" s="35">
        <v>17.706</v>
      </c>
      <c r="G21110" s="34">
        <v>242.9</v>
      </c>
    </row>
    <row r="21111" spans="1:7">
      <c r="A21111" s="32">
        <v>2018</v>
      </c>
      <c r="B21111" s="32">
        <v>1710</v>
      </c>
      <c r="C21111" s="33" t="s">
        <v>363</v>
      </c>
      <c r="D21111" s="33" t="s">
        <v>354</v>
      </c>
      <c r="E21111" s="34">
        <v>47608</v>
      </c>
      <c r="F21111" s="35">
        <v>17.896000000000001</v>
      </c>
      <c r="G21111" s="34">
        <v>236</v>
      </c>
    </row>
    <row r="21112" spans="1:7">
      <c r="A21112" s="32">
        <v>2018</v>
      </c>
      <c r="B21112" s="32">
        <v>1710</v>
      </c>
      <c r="C21112" s="33" t="s">
        <v>363</v>
      </c>
      <c r="D21112" s="33" t="s">
        <v>354</v>
      </c>
      <c r="E21112" s="34">
        <v>31788</v>
      </c>
      <c r="F21112" s="35">
        <v>18.079000000000001</v>
      </c>
      <c r="G21112" s="34">
        <v>239</v>
      </c>
    </row>
    <row r="21113" spans="1:7">
      <c r="A21113" s="32">
        <v>2018</v>
      </c>
      <c r="B21113" s="32">
        <v>1710</v>
      </c>
      <c r="C21113" s="33" t="s">
        <v>363</v>
      </c>
      <c r="D21113" s="33" t="s">
        <v>354</v>
      </c>
      <c r="E21113" s="34">
        <v>79628</v>
      </c>
      <c r="F21113" s="35">
        <v>17.936</v>
      </c>
      <c r="G21113" s="34">
        <v>238.9</v>
      </c>
    </row>
    <row r="21114" spans="1:7">
      <c r="A21114" s="32">
        <v>2018</v>
      </c>
      <c r="B21114" s="32">
        <v>1710</v>
      </c>
      <c r="C21114" s="33" t="s">
        <v>363</v>
      </c>
      <c r="D21114" s="33" t="s">
        <v>354</v>
      </c>
      <c r="E21114" s="34">
        <v>95195</v>
      </c>
      <c r="F21114" s="35">
        <v>17.57</v>
      </c>
      <c r="G21114" s="34">
        <v>245.7</v>
      </c>
    </row>
    <row r="21115" spans="1:7">
      <c r="A21115" s="32">
        <v>2018</v>
      </c>
      <c r="B21115" s="32">
        <v>1710</v>
      </c>
      <c r="C21115" s="33" t="s">
        <v>565</v>
      </c>
      <c r="D21115" s="33" t="s">
        <v>566</v>
      </c>
      <c r="E21115" s="34">
        <v>1786</v>
      </c>
      <c r="F21115" s="35">
        <v>5.7960000000000003</v>
      </c>
      <c r="G21115" s="34">
        <v>1672.1</v>
      </c>
    </row>
    <row r="21116" spans="1:7">
      <c r="A21116" s="32">
        <v>2018</v>
      </c>
      <c r="B21116" s="32">
        <v>1710</v>
      </c>
      <c r="C21116" s="33" t="s">
        <v>363</v>
      </c>
      <c r="D21116" s="33" t="s">
        <v>354</v>
      </c>
      <c r="E21116" s="34">
        <v>94842</v>
      </c>
      <c r="F21116" s="35">
        <v>17.164000000000001</v>
      </c>
      <c r="G21116" s="34">
        <v>239.8</v>
      </c>
    </row>
    <row r="21117" spans="1:7">
      <c r="A21117" s="32">
        <v>2018</v>
      </c>
      <c r="B21117" s="32">
        <v>1733</v>
      </c>
      <c r="C21117" s="33" t="s">
        <v>568</v>
      </c>
      <c r="D21117" s="33" t="s">
        <v>569</v>
      </c>
      <c r="E21117" s="34">
        <v>17503</v>
      </c>
      <c r="F21117" s="35">
        <v>27.283999999999999</v>
      </c>
      <c r="G21117" s="34">
        <v>136.5</v>
      </c>
    </row>
    <row r="21118" spans="1:7">
      <c r="A21118" s="32">
        <v>2018</v>
      </c>
      <c r="B21118" s="32">
        <v>1733</v>
      </c>
      <c r="C21118" s="33" t="s">
        <v>568</v>
      </c>
      <c r="D21118" s="33" t="s">
        <v>569</v>
      </c>
      <c r="E21118" s="34">
        <v>35217</v>
      </c>
      <c r="F21118" s="35">
        <v>27.748999999999999</v>
      </c>
      <c r="G21118" s="34">
        <v>153.19999999999999</v>
      </c>
    </row>
    <row r="21119" spans="1:7">
      <c r="A21119" s="32">
        <v>2018</v>
      </c>
      <c r="B21119" s="32">
        <v>1733</v>
      </c>
      <c r="C21119" s="33" t="s">
        <v>353</v>
      </c>
      <c r="D21119" s="33" t="s">
        <v>354</v>
      </c>
      <c r="E21119" s="34">
        <v>124856</v>
      </c>
      <c r="F21119" s="35">
        <v>26.033000000000001</v>
      </c>
      <c r="G21119" s="34">
        <v>210.2</v>
      </c>
    </row>
    <row r="21120" spans="1:7">
      <c r="A21120" s="32">
        <v>2018</v>
      </c>
      <c r="B21120" s="32">
        <v>1733</v>
      </c>
      <c r="C21120" s="33" t="s">
        <v>363</v>
      </c>
      <c r="D21120" s="33" t="s">
        <v>354</v>
      </c>
      <c r="E21120" s="34">
        <v>47508</v>
      </c>
      <c r="F21120" s="35">
        <v>17.79</v>
      </c>
      <c r="G21120" s="34">
        <v>198.7</v>
      </c>
    </row>
    <row r="21121" spans="1:7">
      <c r="A21121" s="32">
        <v>2018</v>
      </c>
      <c r="B21121" s="32">
        <v>1733</v>
      </c>
      <c r="C21121" s="33" t="s">
        <v>363</v>
      </c>
      <c r="D21121" s="33" t="s">
        <v>354</v>
      </c>
      <c r="E21121" s="34">
        <v>15829</v>
      </c>
      <c r="F21121" s="35">
        <v>18.106000000000002</v>
      </c>
      <c r="G21121" s="34">
        <v>195.8</v>
      </c>
    </row>
    <row r="21122" spans="1:7">
      <c r="A21122" s="32">
        <v>2018</v>
      </c>
      <c r="B21122" s="32">
        <v>1733</v>
      </c>
      <c r="C21122" s="33" t="s">
        <v>363</v>
      </c>
      <c r="D21122" s="33" t="s">
        <v>354</v>
      </c>
      <c r="E21122" s="34">
        <v>29528</v>
      </c>
      <c r="F21122" s="35">
        <v>17.977</v>
      </c>
      <c r="G21122" s="34">
        <v>227</v>
      </c>
    </row>
    <row r="21123" spans="1:7">
      <c r="A21123" s="32">
        <v>2018</v>
      </c>
      <c r="B21123" s="32">
        <v>1733</v>
      </c>
      <c r="C21123" s="33" t="s">
        <v>363</v>
      </c>
      <c r="D21123" s="33" t="s">
        <v>354</v>
      </c>
      <c r="E21123" s="34">
        <v>236391</v>
      </c>
      <c r="F21123" s="35">
        <v>17.895</v>
      </c>
      <c r="G21123" s="34">
        <v>199.7</v>
      </c>
    </row>
    <row r="21124" spans="1:7">
      <c r="A21124" s="32">
        <v>2018</v>
      </c>
      <c r="B21124" s="32">
        <v>1733</v>
      </c>
      <c r="C21124" s="33" t="s">
        <v>363</v>
      </c>
      <c r="D21124" s="33" t="s">
        <v>354</v>
      </c>
      <c r="E21124" s="34">
        <v>47004</v>
      </c>
      <c r="F21124" s="35">
        <v>17.771000000000001</v>
      </c>
      <c r="G21124" s="34">
        <v>198.9</v>
      </c>
    </row>
    <row r="21125" spans="1:7">
      <c r="A21125" s="32">
        <v>2018</v>
      </c>
      <c r="B21125" s="32">
        <v>1733</v>
      </c>
      <c r="C21125" s="33" t="s">
        <v>363</v>
      </c>
      <c r="D21125" s="33" t="s">
        <v>354</v>
      </c>
      <c r="E21125" s="34">
        <v>221639</v>
      </c>
      <c r="F21125" s="35">
        <v>17.632999999999999</v>
      </c>
      <c r="G21125" s="34">
        <v>199.7</v>
      </c>
    </row>
    <row r="21126" spans="1:7">
      <c r="A21126" s="32">
        <v>2018</v>
      </c>
      <c r="B21126" s="32">
        <v>1733</v>
      </c>
      <c r="C21126" s="33" t="s">
        <v>363</v>
      </c>
      <c r="D21126" s="33" t="s">
        <v>354</v>
      </c>
      <c r="E21126" s="34">
        <v>36518</v>
      </c>
      <c r="F21126" s="35">
        <v>17.474</v>
      </c>
      <c r="G21126" s="34">
        <v>228</v>
      </c>
    </row>
    <row r="21127" spans="1:7">
      <c r="A21127" s="32">
        <v>2018</v>
      </c>
      <c r="B21127" s="32">
        <v>1733</v>
      </c>
      <c r="C21127" s="33" t="s">
        <v>363</v>
      </c>
      <c r="D21127" s="33" t="s">
        <v>354</v>
      </c>
      <c r="E21127" s="34">
        <v>15349</v>
      </c>
      <c r="F21127" s="35">
        <v>17.506</v>
      </c>
      <c r="G21127" s="34">
        <v>202.1</v>
      </c>
    </row>
    <row r="21128" spans="1:7">
      <c r="A21128" s="32">
        <v>2018</v>
      </c>
      <c r="B21128" s="32">
        <v>1733</v>
      </c>
      <c r="C21128" s="33" t="s">
        <v>363</v>
      </c>
      <c r="D21128" s="33" t="s">
        <v>354</v>
      </c>
      <c r="E21128" s="34">
        <v>36854</v>
      </c>
      <c r="F21128" s="35">
        <v>17.777999999999999</v>
      </c>
      <c r="G21128" s="34">
        <v>224.7</v>
      </c>
    </row>
    <row r="21129" spans="1:7">
      <c r="A21129" s="32">
        <v>2018</v>
      </c>
      <c r="B21129" s="32">
        <v>1733</v>
      </c>
      <c r="C21129" s="33" t="s">
        <v>565</v>
      </c>
      <c r="D21129" s="33" t="s">
        <v>566</v>
      </c>
      <c r="E21129" s="34">
        <v>3371</v>
      </c>
      <c r="F21129" s="35">
        <v>5.8</v>
      </c>
      <c r="G21129" s="34">
        <v>1626.2</v>
      </c>
    </row>
    <row r="21130" spans="1:7">
      <c r="A21130" s="32">
        <v>2018</v>
      </c>
      <c r="B21130" s="32">
        <v>1740</v>
      </c>
      <c r="C21130" s="33" t="s">
        <v>363</v>
      </c>
      <c r="D21130" s="33" t="s">
        <v>354</v>
      </c>
      <c r="E21130" s="34">
        <v>15824</v>
      </c>
      <c r="F21130" s="35">
        <v>17.794</v>
      </c>
      <c r="G21130" s="34">
        <v>202.5</v>
      </c>
    </row>
    <row r="21131" spans="1:7">
      <c r="A21131" s="32">
        <v>2018</v>
      </c>
      <c r="B21131" s="32">
        <v>1740</v>
      </c>
      <c r="C21131" s="33" t="s">
        <v>363</v>
      </c>
      <c r="D21131" s="33" t="s">
        <v>354</v>
      </c>
      <c r="E21131" s="34">
        <v>15786</v>
      </c>
      <c r="F21131" s="35">
        <v>17.82</v>
      </c>
      <c r="G21131" s="34">
        <v>202.6</v>
      </c>
    </row>
    <row r="21132" spans="1:7">
      <c r="A21132" s="32">
        <v>2018</v>
      </c>
      <c r="B21132" s="32">
        <v>1740</v>
      </c>
      <c r="C21132" s="33" t="s">
        <v>363</v>
      </c>
      <c r="D21132" s="33" t="s">
        <v>354</v>
      </c>
      <c r="E21132" s="34">
        <v>15827</v>
      </c>
      <c r="F21132" s="35">
        <v>17.809999999999999</v>
      </c>
      <c r="G21132" s="34">
        <v>203.4</v>
      </c>
    </row>
    <row r="21133" spans="1:7">
      <c r="A21133" s="32">
        <v>2018</v>
      </c>
      <c r="B21133" s="32">
        <v>1740</v>
      </c>
      <c r="C21133" s="33" t="s">
        <v>563</v>
      </c>
      <c r="D21133" s="33" t="s">
        <v>564</v>
      </c>
      <c r="E21133" s="34">
        <v>150680</v>
      </c>
      <c r="F21133" s="35">
        <v>1.0089999999999999</v>
      </c>
      <c r="G21133" s="34">
        <v>365.1</v>
      </c>
    </row>
    <row r="21134" spans="1:7">
      <c r="A21134" s="32">
        <v>2018</v>
      </c>
      <c r="B21134" s="32">
        <v>1743</v>
      </c>
      <c r="C21134" s="33" t="s">
        <v>565</v>
      </c>
      <c r="D21134" s="33" t="s">
        <v>566</v>
      </c>
      <c r="E21134" s="34">
        <v>2830</v>
      </c>
      <c r="F21134" s="35">
        <v>5.8</v>
      </c>
      <c r="G21134" s="34">
        <v>1591.1</v>
      </c>
    </row>
    <row r="21135" spans="1:7">
      <c r="A21135" s="32">
        <v>2018</v>
      </c>
      <c r="B21135" s="32">
        <v>1743</v>
      </c>
      <c r="C21135" s="33" t="s">
        <v>563</v>
      </c>
      <c r="D21135" s="33" t="s">
        <v>564</v>
      </c>
      <c r="E21135" s="34">
        <v>99468</v>
      </c>
      <c r="F21135" s="35">
        <v>1.01</v>
      </c>
      <c r="G21135" s="34">
        <v>526.9</v>
      </c>
    </row>
    <row r="21136" spans="1:7">
      <c r="A21136" s="32">
        <v>2018</v>
      </c>
      <c r="B21136" s="32">
        <v>1745</v>
      </c>
      <c r="C21136" s="33" t="s">
        <v>363</v>
      </c>
      <c r="D21136" s="33" t="s">
        <v>354</v>
      </c>
      <c r="E21136" s="34">
        <v>31644</v>
      </c>
      <c r="F21136" s="35">
        <v>17.812999999999999</v>
      </c>
      <c r="G21136" s="34">
        <v>203.4</v>
      </c>
    </row>
    <row r="21137" spans="1:7">
      <c r="A21137" s="32">
        <v>2018</v>
      </c>
      <c r="B21137" s="32">
        <v>1745</v>
      </c>
      <c r="C21137" s="33" t="s">
        <v>363</v>
      </c>
      <c r="D21137" s="33" t="s">
        <v>354</v>
      </c>
      <c r="E21137" s="34">
        <v>15781</v>
      </c>
      <c r="F21137" s="35">
        <v>18.038</v>
      </c>
      <c r="G21137" s="34">
        <v>199.6</v>
      </c>
    </row>
    <row r="21138" spans="1:7">
      <c r="A21138" s="32">
        <v>2018</v>
      </c>
      <c r="B21138" s="32">
        <v>1745</v>
      </c>
      <c r="C21138" s="33" t="s">
        <v>363</v>
      </c>
      <c r="D21138" s="33" t="s">
        <v>354</v>
      </c>
      <c r="E21138" s="34">
        <v>15560</v>
      </c>
      <c r="F21138" s="35">
        <v>17.507999999999999</v>
      </c>
      <c r="G21138" s="34">
        <v>204.2</v>
      </c>
    </row>
    <row r="21139" spans="1:7">
      <c r="A21139" s="32">
        <v>2018</v>
      </c>
      <c r="B21139" s="32">
        <v>1745</v>
      </c>
      <c r="C21139" s="33" t="s">
        <v>363</v>
      </c>
      <c r="D21139" s="33" t="s">
        <v>354</v>
      </c>
      <c r="E21139" s="34">
        <v>47049</v>
      </c>
      <c r="F21139" s="35">
        <v>17.712</v>
      </c>
      <c r="G21139" s="34">
        <v>202</v>
      </c>
    </row>
    <row r="21140" spans="1:7">
      <c r="A21140" s="32">
        <v>2018</v>
      </c>
      <c r="B21140" s="32">
        <v>1745</v>
      </c>
      <c r="C21140" s="33" t="s">
        <v>363</v>
      </c>
      <c r="D21140" s="33" t="s">
        <v>354</v>
      </c>
      <c r="E21140" s="34">
        <v>12932</v>
      </c>
      <c r="F21140" s="35">
        <v>17.553999999999998</v>
      </c>
      <c r="G21140" s="34">
        <v>273.60000000000002</v>
      </c>
    </row>
    <row r="21141" spans="1:7">
      <c r="A21141" s="32">
        <v>2018</v>
      </c>
      <c r="B21141" s="32">
        <v>1745</v>
      </c>
      <c r="C21141" s="33" t="s">
        <v>565</v>
      </c>
      <c r="D21141" s="33" t="s">
        <v>566</v>
      </c>
      <c r="E21141" s="34">
        <v>883</v>
      </c>
      <c r="F21141" s="35">
        <v>5.8</v>
      </c>
      <c r="G21141" s="34">
        <v>1656.9</v>
      </c>
    </row>
    <row r="21142" spans="1:7">
      <c r="A21142" s="32">
        <v>2018</v>
      </c>
      <c r="B21142" s="32">
        <v>1745</v>
      </c>
      <c r="C21142" s="33" t="s">
        <v>563</v>
      </c>
      <c r="D21142" s="33" t="s">
        <v>564</v>
      </c>
      <c r="E21142" s="34">
        <v>39750</v>
      </c>
      <c r="F21142" s="35">
        <v>1.0089999999999999</v>
      </c>
      <c r="G21142" s="34">
        <v>321</v>
      </c>
    </row>
    <row r="21143" spans="1:7">
      <c r="A21143" s="32">
        <v>2018</v>
      </c>
      <c r="B21143" s="32">
        <v>1769</v>
      </c>
      <c r="C21143" s="33" t="s">
        <v>363</v>
      </c>
      <c r="D21143" s="33" t="s">
        <v>354</v>
      </c>
      <c r="E21143" s="34">
        <v>74528</v>
      </c>
      <c r="F21143" s="35">
        <v>17.690000000000001</v>
      </c>
      <c r="G21143" s="34">
        <v>219.9</v>
      </c>
    </row>
    <row r="21144" spans="1:7">
      <c r="A21144" s="32">
        <v>2018</v>
      </c>
      <c r="B21144" s="32">
        <v>1769</v>
      </c>
      <c r="C21144" s="33" t="s">
        <v>363</v>
      </c>
      <c r="D21144" s="33" t="s">
        <v>354</v>
      </c>
      <c r="E21144" s="34">
        <v>60978</v>
      </c>
      <c r="F21144" s="35">
        <v>18.829999999999998</v>
      </c>
      <c r="G21144" s="34">
        <v>233.3</v>
      </c>
    </row>
    <row r="21145" spans="1:7">
      <c r="A21145" s="32">
        <v>2018</v>
      </c>
      <c r="B21145" s="32">
        <v>1769</v>
      </c>
      <c r="C21145" s="33" t="s">
        <v>565</v>
      </c>
      <c r="D21145" s="33" t="s">
        <v>566</v>
      </c>
      <c r="E21145" s="34">
        <v>1050</v>
      </c>
      <c r="F21145" s="35">
        <v>5.88</v>
      </c>
      <c r="G21145" s="34">
        <v>1742</v>
      </c>
    </row>
    <row r="21146" spans="1:7">
      <c r="A21146" s="32">
        <v>2018</v>
      </c>
      <c r="B21146" s="32">
        <v>1825</v>
      </c>
      <c r="C21146" s="33" t="s">
        <v>563</v>
      </c>
      <c r="D21146" s="33" t="s">
        <v>564</v>
      </c>
      <c r="E21146" s="34">
        <v>1326</v>
      </c>
      <c r="F21146" s="35">
        <v>1</v>
      </c>
      <c r="G21146" s="34">
        <v>468.1</v>
      </c>
    </row>
    <row r="21147" spans="1:7">
      <c r="A21147" s="32">
        <v>2018</v>
      </c>
      <c r="B21147" s="32">
        <v>1825</v>
      </c>
      <c r="C21147" s="33" t="s">
        <v>353</v>
      </c>
      <c r="D21147" s="33" t="s">
        <v>354</v>
      </c>
      <c r="E21147" s="34">
        <v>3544</v>
      </c>
      <c r="F21147" s="35">
        <v>24.93</v>
      </c>
      <c r="G21147" s="34">
        <v>271.10000000000002</v>
      </c>
    </row>
    <row r="21148" spans="1:7">
      <c r="A21148" s="32">
        <v>2018</v>
      </c>
      <c r="B21148" s="32">
        <v>1825</v>
      </c>
      <c r="C21148" s="33" t="s">
        <v>353</v>
      </c>
      <c r="D21148" s="33" t="s">
        <v>354</v>
      </c>
      <c r="E21148" s="34">
        <v>3565</v>
      </c>
      <c r="F21148" s="35">
        <v>24.93</v>
      </c>
      <c r="G21148" s="34">
        <v>271</v>
      </c>
    </row>
    <row r="21149" spans="1:7">
      <c r="A21149" s="32">
        <v>2018</v>
      </c>
      <c r="B21149" s="32">
        <v>1831</v>
      </c>
      <c r="C21149" s="33" t="s">
        <v>363</v>
      </c>
      <c r="D21149" s="33" t="s">
        <v>354</v>
      </c>
      <c r="E21149" s="34">
        <v>28662</v>
      </c>
      <c r="F21149" s="35">
        <v>18.059999999999999</v>
      </c>
      <c r="G21149" s="34">
        <v>221.1</v>
      </c>
    </row>
    <row r="21150" spans="1:7">
      <c r="A21150" s="32">
        <v>2018</v>
      </c>
      <c r="B21150" s="32">
        <v>1831</v>
      </c>
      <c r="C21150" s="33" t="s">
        <v>565</v>
      </c>
      <c r="D21150" s="33" t="s">
        <v>566</v>
      </c>
      <c r="E21150" s="34">
        <v>298</v>
      </c>
      <c r="F21150" s="35">
        <v>5.7960000000000003</v>
      </c>
      <c r="G21150" s="34">
        <v>1624.6</v>
      </c>
    </row>
    <row r="21151" spans="1:7">
      <c r="A21151" s="32">
        <v>2018</v>
      </c>
      <c r="B21151" s="32">
        <v>1832</v>
      </c>
      <c r="C21151" s="33" t="s">
        <v>363</v>
      </c>
      <c r="D21151" s="33" t="s">
        <v>354</v>
      </c>
      <c r="E21151" s="34">
        <v>51868</v>
      </c>
      <c r="F21151" s="35">
        <v>18</v>
      </c>
      <c r="G21151" s="34">
        <v>225.5</v>
      </c>
    </row>
    <row r="21152" spans="1:7">
      <c r="A21152" s="32">
        <v>2018</v>
      </c>
      <c r="B21152" s="32">
        <v>1832</v>
      </c>
      <c r="C21152" s="33" t="s">
        <v>565</v>
      </c>
      <c r="D21152" s="33" t="s">
        <v>566</v>
      </c>
      <c r="E21152" s="34">
        <v>134</v>
      </c>
      <c r="F21152" s="35">
        <v>5.8</v>
      </c>
      <c r="G21152" s="34">
        <v>1918.4</v>
      </c>
    </row>
    <row r="21153" spans="1:7">
      <c r="A21153" s="32">
        <v>2018</v>
      </c>
      <c r="B21153" s="32">
        <v>1893</v>
      </c>
      <c r="C21153" s="33" t="s">
        <v>363</v>
      </c>
      <c r="D21153" s="33" t="s">
        <v>354</v>
      </c>
      <c r="E21153" s="34">
        <v>29902</v>
      </c>
      <c r="F21153" s="35">
        <v>18.52</v>
      </c>
      <c r="G21153" s="34">
        <v>217.3</v>
      </c>
    </row>
    <row r="21154" spans="1:7">
      <c r="A21154" s="32">
        <v>2018</v>
      </c>
      <c r="B21154" s="32">
        <v>1893</v>
      </c>
      <c r="C21154" s="33" t="s">
        <v>363</v>
      </c>
      <c r="D21154" s="33" t="s">
        <v>354</v>
      </c>
      <c r="E21154" s="34">
        <v>74902</v>
      </c>
      <c r="F21154" s="35">
        <v>17.75</v>
      </c>
      <c r="G21154" s="34">
        <v>223.2</v>
      </c>
    </row>
    <row r="21155" spans="1:7">
      <c r="A21155" s="32">
        <v>2018</v>
      </c>
      <c r="B21155" s="32">
        <v>1893</v>
      </c>
      <c r="C21155" s="33" t="s">
        <v>363</v>
      </c>
      <c r="D21155" s="33" t="s">
        <v>354</v>
      </c>
      <c r="E21155" s="34">
        <v>59724</v>
      </c>
      <c r="F21155" s="35">
        <v>18.91</v>
      </c>
      <c r="G21155" s="34">
        <v>217.3</v>
      </c>
    </row>
    <row r="21156" spans="1:7">
      <c r="A21156" s="32">
        <v>2018</v>
      </c>
      <c r="B21156" s="32">
        <v>1893</v>
      </c>
      <c r="C21156" s="33" t="s">
        <v>565</v>
      </c>
      <c r="D21156" s="33" t="s">
        <v>566</v>
      </c>
      <c r="E21156" s="34">
        <v>343</v>
      </c>
      <c r="F21156" s="35">
        <v>5.7539999999999996</v>
      </c>
      <c r="G21156" s="34">
        <v>1851.1</v>
      </c>
    </row>
    <row r="21157" spans="1:7">
      <c r="A21157" s="32">
        <v>2018</v>
      </c>
      <c r="B21157" s="32">
        <v>1893</v>
      </c>
      <c r="C21157" s="33" t="s">
        <v>363</v>
      </c>
      <c r="D21157" s="33" t="s">
        <v>354</v>
      </c>
      <c r="E21157" s="34">
        <v>89009</v>
      </c>
      <c r="F21157" s="35">
        <v>17.920000000000002</v>
      </c>
      <c r="G21157" s="34">
        <v>221.6</v>
      </c>
    </row>
    <row r="21158" spans="1:7">
      <c r="A21158" s="32">
        <v>2018</v>
      </c>
      <c r="B21158" s="32">
        <v>1893</v>
      </c>
      <c r="C21158" s="33" t="s">
        <v>563</v>
      </c>
      <c r="D21158" s="33" t="s">
        <v>564</v>
      </c>
      <c r="E21158" s="34">
        <v>6129</v>
      </c>
      <c r="F21158" s="35">
        <v>1.028</v>
      </c>
      <c r="G21158" s="34">
        <v>261.8</v>
      </c>
    </row>
    <row r="21159" spans="1:7">
      <c r="A21159" s="32">
        <v>2018</v>
      </c>
      <c r="B21159" s="32">
        <v>1897</v>
      </c>
      <c r="C21159" s="33" t="s">
        <v>563</v>
      </c>
      <c r="D21159" s="33" t="s">
        <v>564</v>
      </c>
      <c r="E21159" s="34">
        <v>1110</v>
      </c>
      <c r="F21159" s="35">
        <v>1.0209999999999999</v>
      </c>
      <c r="G21159" s="34">
        <v>522.6</v>
      </c>
    </row>
    <row r="21160" spans="1:7">
      <c r="A21160" s="32">
        <v>2018</v>
      </c>
      <c r="B21160" s="32">
        <v>1904</v>
      </c>
      <c r="C21160" s="33" t="s">
        <v>563</v>
      </c>
      <c r="D21160" s="33" t="s">
        <v>564</v>
      </c>
      <c r="E21160" s="34">
        <v>1520</v>
      </c>
      <c r="F21160" s="35">
        <v>1.1000000000000001</v>
      </c>
      <c r="G21160" s="34">
        <v>1489.4</v>
      </c>
    </row>
    <row r="21161" spans="1:7">
      <c r="A21161" s="32">
        <v>2018</v>
      </c>
      <c r="B21161" s="32">
        <v>1904</v>
      </c>
      <c r="C21161" s="33" t="s">
        <v>563</v>
      </c>
      <c r="D21161" s="33" t="s">
        <v>564</v>
      </c>
      <c r="E21161" s="34">
        <v>1371</v>
      </c>
      <c r="F21161" s="35">
        <v>1.1000000000000001</v>
      </c>
      <c r="G21161" s="34">
        <v>447.3</v>
      </c>
    </row>
    <row r="21162" spans="1:7">
      <c r="A21162" s="32">
        <v>2018</v>
      </c>
      <c r="B21162" s="32">
        <v>1904</v>
      </c>
      <c r="C21162" s="33" t="s">
        <v>563</v>
      </c>
      <c r="D21162" s="33" t="s">
        <v>564</v>
      </c>
      <c r="E21162" s="34">
        <v>1698</v>
      </c>
      <c r="F21162" s="35">
        <v>1.1000000000000001</v>
      </c>
      <c r="G21162" s="34">
        <v>1029.5</v>
      </c>
    </row>
    <row r="21163" spans="1:7">
      <c r="A21163" s="32">
        <v>2018</v>
      </c>
      <c r="B21163" s="32">
        <v>1904</v>
      </c>
      <c r="C21163" s="33" t="s">
        <v>563</v>
      </c>
      <c r="D21163" s="33" t="s">
        <v>564</v>
      </c>
      <c r="E21163" s="34">
        <v>18517</v>
      </c>
      <c r="F21163" s="35">
        <v>1.1000000000000001</v>
      </c>
      <c r="G21163" s="34">
        <v>412.3</v>
      </c>
    </row>
    <row r="21164" spans="1:7">
      <c r="A21164" s="32">
        <v>2018</v>
      </c>
      <c r="B21164" s="32">
        <v>1904</v>
      </c>
      <c r="C21164" s="33" t="s">
        <v>563</v>
      </c>
      <c r="D21164" s="33" t="s">
        <v>564</v>
      </c>
      <c r="E21164" s="34">
        <v>61331</v>
      </c>
      <c r="F21164" s="35">
        <v>1.1000000000000001</v>
      </c>
      <c r="G21164" s="34">
        <v>526.4</v>
      </c>
    </row>
    <row r="21165" spans="1:7">
      <c r="A21165" s="32">
        <v>2018</v>
      </c>
      <c r="B21165" s="32">
        <v>1904</v>
      </c>
      <c r="C21165" s="33" t="s">
        <v>563</v>
      </c>
      <c r="D21165" s="33" t="s">
        <v>564</v>
      </c>
      <c r="E21165" s="34">
        <v>68495</v>
      </c>
      <c r="F21165" s="35">
        <v>1.1000000000000001</v>
      </c>
      <c r="G21165" s="34">
        <v>437.9</v>
      </c>
    </row>
    <row r="21166" spans="1:7">
      <c r="A21166" s="32">
        <v>2018</v>
      </c>
      <c r="B21166" s="32">
        <v>1904</v>
      </c>
      <c r="C21166" s="33" t="s">
        <v>563</v>
      </c>
      <c r="D21166" s="33" t="s">
        <v>564</v>
      </c>
      <c r="E21166" s="34">
        <v>149679</v>
      </c>
      <c r="F21166" s="35">
        <v>1.1000000000000001</v>
      </c>
      <c r="G21166" s="34">
        <v>396.3</v>
      </c>
    </row>
    <row r="21167" spans="1:7">
      <c r="A21167" s="32">
        <v>2018</v>
      </c>
      <c r="B21167" s="32">
        <v>1904</v>
      </c>
      <c r="C21167" s="33" t="s">
        <v>563</v>
      </c>
      <c r="D21167" s="33" t="s">
        <v>564</v>
      </c>
      <c r="E21167" s="34">
        <v>170264</v>
      </c>
      <c r="F21167" s="35">
        <v>1.1000000000000001</v>
      </c>
      <c r="G21167" s="34">
        <v>317.2</v>
      </c>
    </row>
    <row r="21168" spans="1:7">
      <c r="A21168" s="32">
        <v>2018</v>
      </c>
      <c r="B21168" s="32">
        <v>1904</v>
      </c>
      <c r="C21168" s="33" t="s">
        <v>563</v>
      </c>
      <c r="D21168" s="33" t="s">
        <v>564</v>
      </c>
      <c r="E21168" s="34">
        <v>179412</v>
      </c>
      <c r="F21168" s="35">
        <v>1.1000000000000001</v>
      </c>
      <c r="G21168" s="34">
        <v>331.9</v>
      </c>
    </row>
    <row r="21169" spans="1:7">
      <c r="A21169" s="32">
        <v>2018</v>
      </c>
      <c r="B21169" s="32">
        <v>1904</v>
      </c>
      <c r="C21169" s="33" t="s">
        <v>563</v>
      </c>
      <c r="D21169" s="33" t="s">
        <v>564</v>
      </c>
      <c r="E21169" s="34">
        <v>209846</v>
      </c>
      <c r="F21169" s="35">
        <v>1.1000000000000001</v>
      </c>
      <c r="G21169" s="34">
        <v>277.89999999999998</v>
      </c>
    </row>
    <row r="21170" spans="1:7">
      <c r="A21170" s="32">
        <v>2018</v>
      </c>
      <c r="B21170" s="32">
        <v>1904</v>
      </c>
      <c r="C21170" s="33" t="s">
        <v>563</v>
      </c>
      <c r="D21170" s="33" t="s">
        <v>564</v>
      </c>
      <c r="E21170" s="34">
        <v>275404</v>
      </c>
      <c r="F21170" s="35">
        <v>1.1000000000000001</v>
      </c>
      <c r="G21170" s="34">
        <v>275.7</v>
      </c>
    </row>
    <row r="21171" spans="1:7">
      <c r="A21171" s="32">
        <v>2018</v>
      </c>
      <c r="B21171" s="32">
        <v>1904</v>
      </c>
      <c r="C21171" s="33" t="s">
        <v>563</v>
      </c>
      <c r="D21171" s="33" t="s">
        <v>564</v>
      </c>
      <c r="E21171" s="34">
        <v>281965</v>
      </c>
      <c r="F21171" s="35">
        <v>1.1000000000000001</v>
      </c>
      <c r="G21171" s="34">
        <v>274</v>
      </c>
    </row>
    <row r="21172" spans="1:7">
      <c r="A21172" s="32">
        <v>2018</v>
      </c>
      <c r="B21172" s="32">
        <v>1912</v>
      </c>
      <c r="C21172" s="33" t="s">
        <v>563</v>
      </c>
      <c r="D21172" s="33" t="s">
        <v>564</v>
      </c>
      <c r="E21172" s="34">
        <v>1994784</v>
      </c>
      <c r="F21172" s="35">
        <v>1.089</v>
      </c>
      <c r="G21172" s="34">
        <v>319.3</v>
      </c>
    </row>
    <row r="21173" spans="1:7">
      <c r="A21173" s="32">
        <v>2018</v>
      </c>
      <c r="B21173" s="32">
        <v>1913</v>
      </c>
      <c r="C21173" s="33" t="s">
        <v>563</v>
      </c>
      <c r="D21173" s="33" t="s">
        <v>564</v>
      </c>
      <c r="E21173" s="34">
        <v>218</v>
      </c>
      <c r="F21173" s="35">
        <v>1.0580000000000001</v>
      </c>
      <c r="G21173" s="34">
        <v>298.8</v>
      </c>
    </row>
    <row r="21174" spans="1:7">
      <c r="A21174" s="32">
        <v>2018</v>
      </c>
      <c r="B21174" s="32">
        <v>1913</v>
      </c>
      <c r="C21174" s="33" t="s">
        <v>563</v>
      </c>
      <c r="D21174" s="33" t="s">
        <v>564</v>
      </c>
      <c r="E21174" s="34">
        <v>24</v>
      </c>
      <c r="F21174" s="35">
        <v>1.0669999999999999</v>
      </c>
      <c r="G21174" s="34">
        <v>830</v>
      </c>
    </row>
    <row r="21175" spans="1:7">
      <c r="A21175" s="32">
        <v>2018</v>
      </c>
      <c r="B21175" s="32">
        <v>1913</v>
      </c>
      <c r="C21175" s="33" t="s">
        <v>563</v>
      </c>
      <c r="D21175" s="33" t="s">
        <v>564</v>
      </c>
      <c r="E21175" s="34">
        <v>429</v>
      </c>
      <c r="F21175" s="35">
        <v>1.081</v>
      </c>
      <c r="G21175" s="34">
        <v>301.60000000000002</v>
      </c>
    </row>
    <row r="21176" spans="1:7">
      <c r="A21176" s="32">
        <v>2018</v>
      </c>
      <c r="B21176" s="32">
        <v>1913</v>
      </c>
      <c r="C21176" s="33" t="s">
        <v>563</v>
      </c>
      <c r="D21176" s="33" t="s">
        <v>564</v>
      </c>
      <c r="E21176" s="34">
        <v>9149</v>
      </c>
      <c r="F21176" s="35">
        <v>1.0620000000000001</v>
      </c>
      <c r="G21176" s="34">
        <v>308.10000000000002</v>
      </c>
    </row>
    <row r="21177" spans="1:7">
      <c r="A21177" s="32">
        <v>2018</v>
      </c>
      <c r="B21177" s="32">
        <v>1913</v>
      </c>
      <c r="C21177" s="33" t="s">
        <v>563</v>
      </c>
      <c r="D21177" s="33" t="s">
        <v>564</v>
      </c>
      <c r="E21177" s="34">
        <v>7240</v>
      </c>
      <c r="F21177" s="35">
        <v>1.097</v>
      </c>
      <c r="G21177" s="34">
        <v>347.9</v>
      </c>
    </row>
    <row r="21178" spans="1:7">
      <c r="A21178" s="32">
        <v>2018</v>
      </c>
      <c r="B21178" s="32">
        <v>1913</v>
      </c>
      <c r="C21178" s="33" t="s">
        <v>563</v>
      </c>
      <c r="D21178" s="33" t="s">
        <v>564</v>
      </c>
      <c r="E21178" s="34">
        <v>5362</v>
      </c>
      <c r="F21178" s="35">
        <v>1.0920000000000001</v>
      </c>
      <c r="G21178" s="34">
        <v>318.10000000000002</v>
      </c>
    </row>
    <row r="21179" spans="1:7">
      <c r="A21179" s="32">
        <v>2018</v>
      </c>
      <c r="B21179" s="32">
        <v>1913</v>
      </c>
      <c r="C21179" s="33" t="s">
        <v>563</v>
      </c>
      <c r="D21179" s="33" t="s">
        <v>564</v>
      </c>
      <c r="E21179" s="34">
        <v>3672</v>
      </c>
      <c r="F21179" s="35">
        <v>1.091</v>
      </c>
      <c r="G21179" s="34">
        <v>427.4</v>
      </c>
    </row>
    <row r="21180" spans="1:7">
      <c r="A21180" s="32">
        <v>2018</v>
      </c>
      <c r="B21180" s="32">
        <v>1913</v>
      </c>
      <c r="C21180" s="33" t="s">
        <v>563</v>
      </c>
      <c r="D21180" s="33" t="s">
        <v>564</v>
      </c>
      <c r="E21180" s="34">
        <v>3583</v>
      </c>
      <c r="F21180" s="35">
        <v>1.0880000000000001</v>
      </c>
      <c r="G21180" s="34">
        <v>342.8</v>
      </c>
    </row>
    <row r="21181" spans="1:7">
      <c r="A21181" s="32">
        <v>2018</v>
      </c>
      <c r="B21181" s="32">
        <v>1913</v>
      </c>
      <c r="C21181" s="33" t="s">
        <v>563</v>
      </c>
      <c r="D21181" s="33" t="s">
        <v>564</v>
      </c>
      <c r="E21181" s="34">
        <v>1636</v>
      </c>
      <c r="F21181" s="35">
        <v>1.0609999999999999</v>
      </c>
      <c r="G21181" s="34">
        <v>375.6</v>
      </c>
    </row>
    <row r="21182" spans="1:7">
      <c r="A21182" s="32">
        <v>2018</v>
      </c>
      <c r="B21182" s="32">
        <v>1913</v>
      </c>
      <c r="C21182" s="33" t="s">
        <v>563</v>
      </c>
      <c r="D21182" s="33" t="s">
        <v>564</v>
      </c>
      <c r="E21182" s="34">
        <v>1212</v>
      </c>
      <c r="F21182" s="35">
        <v>1.0580000000000001</v>
      </c>
      <c r="G21182" s="34">
        <v>331.5</v>
      </c>
    </row>
    <row r="21183" spans="1:7">
      <c r="A21183" s="32">
        <v>2018</v>
      </c>
      <c r="B21183" s="32">
        <v>1913</v>
      </c>
      <c r="C21183" s="33" t="s">
        <v>563</v>
      </c>
      <c r="D21183" s="33" t="s">
        <v>564</v>
      </c>
      <c r="E21183" s="34">
        <v>939</v>
      </c>
      <c r="F21183" s="35">
        <v>1.0900000000000001</v>
      </c>
      <c r="G21183" s="34">
        <v>473.7</v>
      </c>
    </row>
    <row r="21184" spans="1:7">
      <c r="A21184" s="32">
        <v>2018</v>
      </c>
      <c r="B21184" s="32">
        <v>1915</v>
      </c>
      <c r="C21184" s="33" t="s">
        <v>363</v>
      </c>
      <c r="D21184" s="33" t="s">
        <v>354</v>
      </c>
      <c r="E21184" s="34">
        <v>90804</v>
      </c>
      <c r="F21184" s="35">
        <v>18.062000000000001</v>
      </c>
      <c r="G21184" s="34">
        <v>219.2</v>
      </c>
    </row>
    <row r="21185" spans="1:7">
      <c r="A21185" s="32">
        <v>2018</v>
      </c>
      <c r="B21185" s="32">
        <v>1915</v>
      </c>
      <c r="C21185" s="33" t="s">
        <v>363</v>
      </c>
      <c r="D21185" s="33" t="s">
        <v>354</v>
      </c>
      <c r="E21185" s="34">
        <v>39396</v>
      </c>
      <c r="F21185" s="35">
        <v>17.614999999999998</v>
      </c>
      <c r="G21185" s="34">
        <v>215.8</v>
      </c>
    </row>
    <row r="21186" spans="1:7">
      <c r="A21186" s="32">
        <v>2018</v>
      </c>
      <c r="B21186" s="32">
        <v>1915</v>
      </c>
      <c r="C21186" s="33" t="s">
        <v>363</v>
      </c>
      <c r="D21186" s="33" t="s">
        <v>354</v>
      </c>
      <c r="E21186" s="34">
        <v>38992</v>
      </c>
      <c r="F21186" s="35">
        <v>18.027999999999999</v>
      </c>
      <c r="G21186" s="34">
        <v>215.3</v>
      </c>
    </row>
    <row r="21187" spans="1:7">
      <c r="A21187" s="32">
        <v>2018</v>
      </c>
      <c r="B21187" s="32">
        <v>1915</v>
      </c>
      <c r="C21187" s="33" t="s">
        <v>363</v>
      </c>
      <c r="D21187" s="33" t="s">
        <v>354</v>
      </c>
      <c r="E21187" s="34">
        <v>13132</v>
      </c>
      <c r="F21187" s="35">
        <v>18.077999999999999</v>
      </c>
      <c r="G21187" s="34">
        <v>211.1</v>
      </c>
    </row>
    <row r="21188" spans="1:7">
      <c r="A21188" s="32">
        <v>2018</v>
      </c>
      <c r="B21188" s="32">
        <v>1915</v>
      </c>
      <c r="C21188" s="33" t="s">
        <v>563</v>
      </c>
      <c r="D21188" s="33" t="s">
        <v>564</v>
      </c>
      <c r="E21188" s="34">
        <v>5476</v>
      </c>
      <c r="F21188" s="35">
        <v>1.089</v>
      </c>
      <c r="G21188" s="34">
        <v>315.7</v>
      </c>
    </row>
    <row r="21189" spans="1:7">
      <c r="A21189" s="32">
        <v>2018</v>
      </c>
      <c r="B21189" s="32">
        <v>1927</v>
      </c>
      <c r="C21189" s="33" t="s">
        <v>563</v>
      </c>
      <c r="D21189" s="33" t="s">
        <v>564</v>
      </c>
      <c r="E21189" s="34">
        <v>1971444</v>
      </c>
      <c r="F21189" s="35">
        <v>1.0900000000000001</v>
      </c>
      <c r="G21189" s="34">
        <v>322</v>
      </c>
    </row>
    <row r="21190" spans="1:7">
      <c r="A21190" s="32">
        <v>2018</v>
      </c>
      <c r="B21190" s="32">
        <v>1943</v>
      </c>
      <c r="C21190" s="33" t="s">
        <v>363</v>
      </c>
      <c r="D21190" s="33" t="s">
        <v>354</v>
      </c>
      <c r="E21190" s="34">
        <v>29425</v>
      </c>
      <c r="F21190" s="35">
        <v>18.251000000000001</v>
      </c>
      <c r="G21190" s="34">
        <v>229</v>
      </c>
    </row>
    <row r="21191" spans="1:7">
      <c r="A21191" s="32">
        <v>2018</v>
      </c>
      <c r="B21191" s="32">
        <v>1943</v>
      </c>
      <c r="C21191" s="33" t="s">
        <v>565</v>
      </c>
      <c r="D21191" s="33" t="s">
        <v>566</v>
      </c>
      <c r="E21191" s="34">
        <v>181</v>
      </c>
      <c r="F21191" s="35">
        <v>6</v>
      </c>
      <c r="G21191" s="34">
        <v>1555.1</v>
      </c>
    </row>
    <row r="21192" spans="1:7">
      <c r="A21192" s="32">
        <v>2018</v>
      </c>
      <c r="B21192" s="32">
        <v>2039</v>
      </c>
      <c r="C21192" s="33" t="s">
        <v>563</v>
      </c>
      <c r="D21192" s="33" t="s">
        <v>564</v>
      </c>
      <c r="E21192" s="34">
        <v>50072</v>
      </c>
      <c r="F21192" s="35">
        <v>1</v>
      </c>
      <c r="G21192" s="34">
        <v>383</v>
      </c>
    </row>
    <row r="21193" spans="1:7">
      <c r="A21193" s="32">
        <v>2018</v>
      </c>
      <c r="B21193" s="32">
        <v>2039</v>
      </c>
      <c r="C21193" s="33" t="s">
        <v>563</v>
      </c>
      <c r="D21193" s="33" t="s">
        <v>564</v>
      </c>
      <c r="E21193" s="34">
        <v>6152</v>
      </c>
      <c r="F21193" s="35">
        <v>1</v>
      </c>
      <c r="G21193" s="34">
        <v>366</v>
      </c>
    </row>
    <row r="21194" spans="1:7">
      <c r="A21194" s="32">
        <v>2018</v>
      </c>
      <c r="B21194" s="32">
        <v>2049</v>
      </c>
      <c r="C21194" s="33" t="s">
        <v>563</v>
      </c>
      <c r="D21194" s="33" t="s">
        <v>564</v>
      </c>
      <c r="E21194" s="34">
        <v>1783353</v>
      </c>
      <c r="F21194" s="35">
        <v>1.02</v>
      </c>
      <c r="G21194" s="34">
        <v>337</v>
      </c>
    </row>
    <row r="21195" spans="1:7">
      <c r="A21195" s="32">
        <v>2018</v>
      </c>
      <c r="B21195" s="32">
        <v>2050</v>
      </c>
      <c r="C21195" s="33" t="s">
        <v>563</v>
      </c>
      <c r="D21195" s="33" t="s">
        <v>564</v>
      </c>
      <c r="E21195" s="34">
        <v>1532052</v>
      </c>
      <c r="F21195" s="35">
        <v>1.069</v>
      </c>
      <c r="G21195" s="34">
        <v>297.8</v>
      </c>
    </row>
    <row r="21196" spans="1:7">
      <c r="A21196" s="32">
        <v>2018</v>
      </c>
      <c r="B21196" s="32">
        <v>2053</v>
      </c>
      <c r="C21196" s="33" t="s">
        <v>565</v>
      </c>
      <c r="D21196" s="33" t="s">
        <v>566</v>
      </c>
      <c r="E21196" s="34">
        <v>36</v>
      </c>
      <c r="F21196" s="35">
        <v>5.9</v>
      </c>
      <c r="G21196" s="34">
        <v>1736.1</v>
      </c>
    </row>
    <row r="21197" spans="1:7">
      <c r="A21197" s="32">
        <v>2018</v>
      </c>
      <c r="B21197" s="32">
        <v>2053</v>
      </c>
      <c r="C21197" s="33" t="s">
        <v>563</v>
      </c>
      <c r="D21197" s="33" t="s">
        <v>564</v>
      </c>
      <c r="E21197" s="34">
        <v>160362</v>
      </c>
      <c r="F21197" s="35">
        <v>1.016</v>
      </c>
      <c r="G21197" s="34">
        <v>301.39999999999998</v>
      </c>
    </row>
    <row r="21198" spans="1:7">
      <c r="A21198" s="32">
        <v>2018</v>
      </c>
      <c r="B21198" s="32">
        <v>2070</v>
      </c>
      <c r="C21198" s="33" t="s">
        <v>563</v>
      </c>
      <c r="D21198" s="33" t="s">
        <v>564</v>
      </c>
      <c r="E21198" s="34">
        <v>792762</v>
      </c>
      <c r="F21198" s="35">
        <v>1.0349999999999999</v>
      </c>
      <c r="G21198" s="34">
        <v>348.4</v>
      </c>
    </row>
    <row r="21199" spans="1:7">
      <c r="A21199" s="32">
        <v>2018</v>
      </c>
      <c r="B21199" s="32">
        <v>2076</v>
      </c>
      <c r="C21199" s="33" t="s">
        <v>565</v>
      </c>
      <c r="D21199" s="33" t="s">
        <v>566</v>
      </c>
      <c r="E21199" s="34">
        <v>517</v>
      </c>
      <c r="F21199" s="35">
        <v>5.8550000000000004</v>
      </c>
      <c r="G21199" s="34">
        <v>1599.5</v>
      </c>
    </row>
    <row r="21200" spans="1:7">
      <c r="A21200" s="32">
        <v>2018</v>
      </c>
      <c r="B21200" s="32">
        <v>2076</v>
      </c>
      <c r="C21200" s="33" t="s">
        <v>565</v>
      </c>
      <c r="D21200" s="33" t="s">
        <v>566</v>
      </c>
      <c r="E21200" s="34">
        <v>528</v>
      </c>
      <c r="F21200" s="35">
        <v>5.8550000000000004</v>
      </c>
      <c r="G21200" s="34">
        <v>1652.9</v>
      </c>
    </row>
    <row r="21201" spans="1:7">
      <c r="A21201" s="32">
        <v>2018</v>
      </c>
      <c r="B21201" s="32">
        <v>2076</v>
      </c>
      <c r="C21201" s="33" t="s">
        <v>363</v>
      </c>
      <c r="D21201" s="33" t="s">
        <v>354</v>
      </c>
      <c r="E21201" s="34">
        <v>30697</v>
      </c>
      <c r="F21201" s="35">
        <v>17.55</v>
      </c>
      <c r="G21201" s="34">
        <v>203.3</v>
      </c>
    </row>
    <row r="21202" spans="1:7">
      <c r="A21202" s="32">
        <v>2018</v>
      </c>
      <c r="B21202" s="32">
        <v>2076</v>
      </c>
      <c r="C21202" s="33" t="s">
        <v>363</v>
      </c>
      <c r="D21202" s="33" t="s">
        <v>354</v>
      </c>
      <c r="E21202" s="34">
        <v>15339</v>
      </c>
      <c r="F21202" s="35">
        <v>17.54</v>
      </c>
      <c r="G21202" s="34">
        <v>203.7</v>
      </c>
    </row>
    <row r="21203" spans="1:7">
      <c r="A21203" s="32">
        <v>2018</v>
      </c>
      <c r="B21203" s="32">
        <v>2079</v>
      </c>
      <c r="C21203" s="33" t="s">
        <v>563</v>
      </c>
      <c r="D21203" s="33" t="s">
        <v>564</v>
      </c>
      <c r="E21203" s="34">
        <v>114498</v>
      </c>
      <c r="F21203" s="35">
        <v>1</v>
      </c>
      <c r="G21203" s="34">
        <v>250.8</v>
      </c>
    </row>
    <row r="21204" spans="1:7">
      <c r="A21204" s="32">
        <v>2018</v>
      </c>
      <c r="B21204" s="32">
        <v>2079</v>
      </c>
      <c r="C21204" s="33" t="s">
        <v>563</v>
      </c>
      <c r="D21204" s="33" t="s">
        <v>564</v>
      </c>
      <c r="E21204" s="34">
        <v>80744</v>
      </c>
      <c r="F21204" s="35">
        <v>1</v>
      </c>
      <c r="G21204" s="34">
        <v>293.8</v>
      </c>
    </row>
    <row r="21205" spans="1:7">
      <c r="A21205" s="32">
        <v>2018</v>
      </c>
      <c r="B21205" s="32">
        <v>2079</v>
      </c>
      <c r="C21205" s="33" t="s">
        <v>563</v>
      </c>
      <c r="D21205" s="33" t="s">
        <v>564</v>
      </c>
      <c r="E21205" s="34">
        <v>57</v>
      </c>
      <c r="F21205" s="35">
        <v>1</v>
      </c>
      <c r="G21205" s="34">
        <v>6808.2</v>
      </c>
    </row>
    <row r="21206" spans="1:7">
      <c r="A21206" s="32">
        <v>2018</v>
      </c>
      <c r="B21206" s="32">
        <v>2079</v>
      </c>
      <c r="C21206" s="33" t="s">
        <v>563</v>
      </c>
      <c r="D21206" s="33" t="s">
        <v>564</v>
      </c>
      <c r="E21206" s="34">
        <v>202008</v>
      </c>
      <c r="F21206" s="35">
        <v>1</v>
      </c>
      <c r="G21206" s="34">
        <v>293.39999999999998</v>
      </c>
    </row>
    <row r="21207" spans="1:7">
      <c r="A21207" s="32">
        <v>2018</v>
      </c>
      <c r="B21207" s="32">
        <v>2079</v>
      </c>
      <c r="C21207" s="33" t="s">
        <v>363</v>
      </c>
      <c r="D21207" s="33" t="s">
        <v>354</v>
      </c>
      <c r="E21207" s="34">
        <v>65549</v>
      </c>
      <c r="F21207" s="35">
        <v>17.600000000000001</v>
      </c>
      <c r="G21207" s="34">
        <v>161.80000000000001</v>
      </c>
    </row>
    <row r="21208" spans="1:7">
      <c r="A21208" s="32">
        <v>2018</v>
      </c>
      <c r="B21208" s="32">
        <v>2079</v>
      </c>
      <c r="C21208" s="33" t="s">
        <v>363</v>
      </c>
      <c r="D21208" s="33" t="s">
        <v>354</v>
      </c>
      <c r="E21208" s="34">
        <v>32674</v>
      </c>
      <c r="F21208" s="35">
        <v>17.71</v>
      </c>
      <c r="G21208" s="34">
        <v>160.19999999999999</v>
      </c>
    </row>
    <row r="21209" spans="1:7">
      <c r="A21209" s="32">
        <v>2018</v>
      </c>
      <c r="B21209" s="32">
        <v>2079</v>
      </c>
      <c r="C21209" s="33" t="s">
        <v>363</v>
      </c>
      <c r="D21209" s="33" t="s">
        <v>354</v>
      </c>
      <c r="E21209" s="34">
        <v>32687</v>
      </c>
      <c r="F21209" s="35">
        <v>18.09</v>
      </c>
      <c r="G21209" s="34">
        <v>157.9</v>
      </c>
    </row>
    <row r="21210" spans="1:7">
      <c r="A21210" s="32">
        <v>2018</v>
      </c>
      <c r="B21210" s="32">
        <v>2080</v>
      </c>
      <c r="C21210" s="33" t="s">
        <v>363</v>
      </c>
      <c r="D21210" s="33" t="s">
        <v>354</v>
      </c>
      <c r="E21210" s="34">
        <v>15157</v>
      </c>
      <c r="F21210" s="35">
        <v>17.37</v>
      </c>
      <c r="G21210" s="34">
        <v>210.7</v>
      </c>
    </row>
    <row r="21211" spans="1:7">
      <c r="A21211" s="32">
        <v>2018</v>
      </c>
      <c r="B21211" s="32">
        <v>2080</v>
      </c>
      <c r="C21211" s="33" t="s">
        <v>363</v>
      </c>
      <c r="D21211" s="33" t="s">
        <v>354</v>
      </c>
      <c r="E21211" s="34">
        <v>15186</v>
      </c>
      <c r="F21211" s="35">
        <v>17.48</v>
      </c>
      <c r="G21211" s="34">
        <v>213.8</v>
      </c>
    </row>
    <row r="21212" spans="1:7">
      <c r="A21212" s="32">
        <v>2018</v>
      </c>
      <c r="B21212" s="32">
        <v>2080</v>
      </c>
      <c r="C21212" s="33" t="s">
        <v>363</v>
      </c>
      <c r="D21212" s="33" t="s">
        <v>354</v>
      </c>
      <c r="E21212" s="34">
        <v>15157</v>
      </c>
      <c r="F21212" s="35">
        <v>18.010000000000002</v>
      </c>
      <c r="G21212" s="34">
        <v>205.7</v>
      </c>
    </row>
    <row r="21213" spans="1:7">
      <c r="A21213" s="32">
        <v>2018</v>
      </c>
      <c r="B21213" s="32">
        <v>2081</v>
      </c>
      <c r="C21213" s="33" t="s">
        <v>565</v>
      </c>
      <c r="D21213" s="33" t="s">
        <v>566</v>
      </c>
      <c r="E21213" s="34">
        <v>1328</v>
      </c>
      <c r="F21213" s="35">
        <v>5.75</v>
      </c>
      <c r="G21213" s="34">
        <v>1631.6</v>
      </c>
    </row>
    <row r="21214" spans="1:7">
      <c r="A21214" s="32">
        <v>2018</v>
      </c>
      <c r="B21214" s="32">
        <v>2094</v>
      </c>
      <c r="C21214" s="33" t="s">
        <v>363</v>
      </c>
      <c r="D21214" s="33" t="s">
        <v>354</v>
      </c>
      <c r="E21214" s="34">
        <v>52128</v>
      </c>
      <c r="F21214" s="35">
        <v>17.658999999999999</v>
      </c>
      <c r="G21214" s="34">
        <v>166.7</v>
      </c>
    </row>
    <row r="21215" spans="1:7">
      <c r="A21215" s="32">
        <v>2018</v>
      </c>
      <c r="B21215" s="32">
        <v>2094</v>
      </c>
      <c r="C21215" s="33" t="s">
        <v>363</v>
      </c>
      <c r="D21215" s="33" t="s">
        <v>354</v>
      </c>
      <c r="E21215" s="34">
        <v>13112</v>
      </c>
      <c r="F21215" s="35">
        <v>17.954000000000001</v>
      </c>
      <c r="G21215" s="34">
        <v>160.4</v>
      </c>
    </row>
    <row r="21216" spans="1:7">
      <c r="A21216" s="32">
        <v>2018</v>
      </c>
      <c r="B21216" s="32">
        <v>2098</v>
      </c>
      <c r="C21216" s="33" t="s">
        <v>563</v>
      </c>
      <c r="D21216" s="33" t="s">
        <v>564</v>
      </c>
      <c r="E21216" s="34">
        <v>127494</v>
      </c>
      <c r="F21216" s="35">
        <v>1</v>
      </c>
      <c r="G21216" s="34">
        <v>247</v>
      </c>
    </row>
    <row r="21217" spans="1:7">
      <c r="A21217" s="32">
        <v>2018</v>
      </c>
      <c r="B21217" s="32">
        <v>2098</v>
      </c>
      <c r="C21217" s="33" t="s">
        <v>363</v>
      </c>
      <c r="D21217" s="33" t="s">
        <v>354</v>
      </c>
      <c r="E21217" s="34">
        <v>13545</v>
      </c>
      <c r="F21217" s="35">
        <v>17.559999999999999</v>
      </c>
      <c r="G21217" s="34">
        <v>210.8</v>
      </c>
    </row>
    <row r="21218" spans="1:7">
      <c r="A21218" s="32">
        <v>2018</v>
      </c>
      <c r="B21218" s="32">
        <v>2103</v>
      </c>
      <c r="C21218" s="33" t="s">
        <v>565</v>
      </c>
      <c r="D21218" s="33" t="s">
        <v>566</v>
      </c>
      <c r="E21218" s="34">
        <v>2254</v>
      </c>
      <c r="F21218" s="35">
        <v>5.7539999999999996</v>
      </c>
      <c r="G21218" s="34">
        <v>1638.2</v>
      </c>
    </row>
    <row r="21219" spans="1:7">
      <c r="A21219" s="32">
        <v>2018</v>
      </c>
      <c r="B21219" s="32">
        <v>2103</v>
      </c>
      <c r="C21219" s="33" t="s">
        <v>363</v>
      </c>
      <c r="D21219" s="33" t="s">
        <v>354</v>
      </c>
      <c r="E21219" s="34">
        <v>85920</v>
      </c>
      <c r="F21219" s="35">
        <v>17.8</v>
      </c>
      <c r="G21219" s="34">
        <v>159.1</v>
      </c>
    </row>
    <row r="21220" spans="1:7">
      <c r="A21220" s="32">
        <v>2018</v>
      </c>
      <c r="B21220" s="32">
        <v>2103</v>
      </c>
      <c r="C21220" s="33" t="s">
        <v>363</v>
      </c>
      <c r="D21220" s="33" t="s">
        <v>354</v>
      </c>
      <c r="E21220" s="34">
        <v>118251</v>
      </c>
      <c r="F21220" s="35">
        <v>17.64</v>
      </c>
      <c r="G21220" s="34">
        <v>184.6</v>
      </c>
    </row>
    <row r="21221" spans="1:7">
      <c r="A21221" s="32">
        <v>2018</v>
      </c>
      <c r="B21221" s="32">
        <v>2103</v>
      </c>
      <c r="C21221" s="33" t="s">
        <v>363</v>
      </c>
      <c r="D21221" s="33" t="s">
        <v>354</v>
      </c>
      <c r="E21221" s="34">
        <v>319008</v>
      </c>
      <c r="F21221" s="35">
        <v>17.559999999999999</v>
      </c>
      <c r="G21221" s="34">
        <v>183.6</v>
      </c>
    </row>
    <row r="21222" spans="1:7">
      <c r="A21222" s="32">
        <v>2018</v>
      </c>
      <c r="B21222" s="32">
        <v>2103</v>
      </c>
      <c r="C21222" s="33" t="s">
        <v>363</v>
      </c>
      <c r="D21222" s="33" t="s">
        <v>354</v>
      </c>
      <c r="E21222" s="34">
        <v>47511</v>
      </c>
      <c r="F21222" s="35">
        <v>17.920000000000002</v>
      </c>
      <c r="G21222" s="34">
        <v>145.80000000000001</v>
      </c>
    </row>
    <row r="21223" spans="1:7">
      <c r="A21223" s="32">
        <v>2018</v>
      </c>
      <c r="B21223" s="32">
        <v>2103</v>
      </c>
      <c r="C21223" s="33" t="s">
        <v>363</v>
      </c>
      <c r="D21223" s="33" t="s">
        <v>354</v>
      </c>
      <c r="E21223" s="34">
        <v>232948</v>
      </c>
      <c r="F21223" s="35">
        <v>17.96</v>
      </c>
      <c r="G21223" s="34">
        <v>145.6</v>
      </c>
    </row>
    <row r="21224" spans="1:7">
      <c r="A21224" s="32">
        <v>2018</v>
      </c>
      <c r="B21224" s="32">
        <v>2104</v>
      </c>
      <c r="C21224" s="33" t="s">
        <v>565</v>
      </c>
      <c r="D21224" s="33" t="s">
        <v>566</v>
      </c>
      <c r="E21224" s="34">
        <v>177</v>
      </c>
      <c r="F21224" s="35">
        <v>5.7539999999999996</v>
      </c>
      <c r="G21224" s="34">
        <v>1616.7</v>
      </c>
    </row>
    <row r="21225" spans="1:7">
      <c r="A21225" s="32">
        <v>2018</v>
      </c>
      <c r="B21225" s="32">
        <v>2104</v>
      </c>
      <c r="C21225" s="33" t="s">
        <v>363</v>
      </c>
      <c r="D21225" s="33" t="s">
        <v>354</v>
      </c>
      <c r="E21225" s="34">
        <v>126046</v>
      </c>
      <c r="F21225" s="35">
        <v>18</v>
      </c>
      <c r="G21225" s="34">
        <v>158.4</v>
      </c>
    </row>
    <row r="21226" spans="1:7">
      <c r="A21226" s="32">
        <v>2018</v>
      </c>
      <c r="B21226" s="32">
        <v>2104</v>
      </c>
      <c r="C21226" s="33" t="s">
        <v>563</v>
      </c>
      <c r="D21226" s="33" t="s">
        <v>564</v>
      </c>
      <c r="E21226" s="34">
        <v>227</v>
      </c>
      <c r="F21226" s="35">
        <v>1.0089999999999999</v>
      </c>
      <c r="G21226" s="34">
        <v>313.89999999999998</v>
      </c>
    </row>
    <row r="21227" spans="1:7">
      <c r="A21227" s="32">
        <v>2018</v>
      </c>
      <c r="B21227" s="32">
        <v>2104</v>
      </c>
      <c r="C21227" s="33" t="s">
        <v>563</v>
      </c>
      <c r="D21227" s="33" t="s">
        <v>564</v>
      </c>
      <c r="E21227" s="34">
        <v>219212</v>
      </c>
      <c r="F21227" s="35">
        <v>1.0169999999999999</v>
      </c>
      <c r="G21227" s="34">
        <v>312.60000000000002</v>
      </c>
    </row>
    <row r="21228" spans="1:7">
      <c r="A21228" s="32">
        <v>2018</v>
      </c>
      <c r="B21228" s="32">
        <v>2107</v>
      </c>
      <c r="C21228" s="33" t="s">
        <v>565</v>
      </c>
      <c r="D21228" s="33" t="s">
        <v>566</v>
      </c>
      <c r="E21228" s="34">
        <v>1388</v>
      </c>
      <c r="F21228" s="35">
        <v>5.7539999999999996</v>
      </c>
      <c r="G21228" s="34">
        <v>1633.9</v>
      </c>
    </row>
    <row r="21229" spans="1:7">
      <c r="A21229" s="32">
        <v>2018</v>
      </c>
      <c r="B21229" s="32">
        <v>2107</v>
      </c>
      <c r="C21229" s="33" t="s">
        <v>363</v>
      </c>
      <c r="D21229" s="33" t="s">
        <v>354</v>
      </c>
      <c r="E21229" s="34">
        <v>130088</v>
      </c>
      <c r="F21229" s="35">
        <v>17.64</v>
      </c>
      <c r="G21229" s="34">
        <v>183.4</v>
      </c>
    </row>
    <row r="21230" spans="1:7">
      <c r="A21230" s="32">
        <v>2018</v>
      </c>
      <c r="B21230" s="32">
        <v>2107</v>
      </c>
      <c r="C21230" s="33" t="s">
        <v>363</v>
      </c>
      <c r="D21230" s="33" t="s">
        <v>354</v>
      </c>
      <c r="E21230" s="34">
        <v>32272</v>
      </c>
      <c r="F21230" s="35">
        <v>17.64</v>
      </c>
      <c r="G21230" s="34">
        <v>185.8</v>
      </c>
    </row>
    <row r="21231" spans="1:7">
      <c r="A21231" s="32">
        <v>2018</v>
      </c>
      <c r="B21231" s="32">
        <v>2107</v>
      </c>
      <c r="C21231" s="33" t="s">
        <v>363</v>
      </c>
      <c r="D21231" s="33" t="s">
        <v>354</v>
      </c>
      <c r="E21231" s="34">
        <v>16120</v>
      </c>
      <c r="F21231" s="35">
        <v>17.27</v>
      </c>
      <c r="G21231" s="34">
        <v>219.5</v>
      </c>
    </row>
    <row r="21232" spans="1:7">
      <c r="A21232" s="32">
        <v>2018</v>
      </c>
      <c r="B21232" s="32">
        <v>2107</v>
      </c>
      <c r="C21232" s="33" t="s">
        <v>353</v>
      </c>
      <c r="D21232" s="33" t="s">
        <v>354</v>
      </c>
      <c r="E21232" s="34">
        <v>26296</v>
      </c>
      <c r="F21232" s="35">
        <v>22.3</v>
      </c>
      <c r="G21232" s="34">
        <v>157.80000000000001</v>
      </c>
    </row>
    <row r="21233" spans="1:7">
      <c r="A21233" s="32">
        <v>2018</v>
      </c>
      <c r="B21233" s="32">
        <v>2107</v>
      </c>
      <c r="C21233" s="33" t="s">
        <v>353</v>
      </c>
      <c r="D21233" s="33" t="s">
        <v>354</v>
      </c>
      <c r="E21233" s="34">
        <v>16108</v>
      </c>
      <c r="F21233" s="35">
        <v>22.08</v>
      </c>
      <c r="G21233" s="34">
        <v>157.19999999999999</v>
      </c>
    </row>
    <row r="21234" spans="1:7">
      <c r="A21234" s="32">
        <v>2018</v>
      </c>
      <c r="B21234" s="32">
        <v>2107</v>
      </c>
      <c r="C21234" s="33" t="s">
        <v>353</v>
      </c>
      <c r="D21234" s="33" t="s">
        <v>354</v>
      </c>
      <c r="E21234" s="34">
        <v>16223</v>
      </c>
      <c r="F21234" s="35">
        <v>21.81</v>
      </c>
      <c r="G21234" s="34">
        <v>168.3</v>
      </c>
    </row>
    <row r="21235" spans="1:7">
      <c r="A21235" s="32">
        <v>2018</v>
      </c>
      <c r="B21235" s="32">
        <v>2161</v>
      </c>
      <c r="C21235" s="33" t="s">
        <v>563</v>
      </c>
      <c r="D21235" s="33" t="s">
        <v>564</v>
      </c>
      <c r="E21235" s="34">
        <v>194436</v>
      </c>
      <c r="F21235" s="35">
        <v>1.028</v>
      </c>
      <c r="G21235" s="34">
        <v>252.4</v>
      </c>
    </row>
    <row r="21236" spans="1:7">
      <c r="A21236" s="32">
        <v>2018</v>
      </c>
      <c r="B21236" s="32">
        <v>2167</v>
      </c>
      <c r="C21236" s="33" t="s">
        <v>363</v>
      </c>
      <c r="D21236" s="33" t="s">
        <v>354</v>
      </c>
      <c r="E21236" s="34">
        <v>377477</v>
      </c>
      <c r="F21236" s="35">
        <v>17.600000000000001</v>
      </c>
      <c r="G21236" s="34">
        <v>195</v>
      </c>
    </row>
    <row r="21237" spans="1:7">
      <c r="A21237" s="32">
        <v>2018</v>
      </c>
      <c r="B21237" s="32">
        <v>2167</v>
      </c>
      <c r="C21237" s="33" t="s">
        <v>565</v>
      </c>
      <c r="D21237" s="33" t="s">
        <v>566</v>
      </c>
      <c r="E21237" s="34">
        <v>176</v>
      </c>
      <c r="F21237" s="35">
        <v>5.88</v>
      </c>
      <c r="G21237" s="34">
        <v>1742.1</v>
      </c>
    </row>
    <row r="21238" spans="1:7">
      <c r="A21238" s="32">
        <v>2018</v>
      </c>
      <c r="B21238" s="32">
        <v>2168</v>
      </c>
      <c r="C21238" s="33" t="s">
        <v>363</v>
      </c>
      <c r="D21238" s="33" t="s">
        <v>354</v>
      </c>
      <c r="E21238" s="34">
        <v>327480</v>
      </c>
      <c r="F21238" s="35">
        <v>17.5</v>
      </c>
      <c r="G21238" s="34">
        <v>191.4</v>
      </c>
    </row>
    <row r="21239" spans="1:7">
      <c r="A21239" s="32">
        <v>2018</v>
      </c>
      <c r="B21239" s="32">
        <v>2240</v>
      </c>
      <c r="C21239" s="33" t="s">
        <v>363</v>
      </c>
      <c r="D21239" s="33" t="s">
        <v>354</v>
      </c>
      <c r="E21239" s="34">
        <v>16430</v>
      </c>
      <c r="F21239" s="35">
        <v>17.64</v>
      </c>
      <c r="G21239" s="34">
        <v>164.3</v>
      </c>
    </row>
    <row r="21240" spans="1:7">
      <c r="A21240" s="32">
        <v>2018</v>
      </c>
      <c r="B21240" s="32">
        <v>2240</v>
      </c>
      <c r="C21240" s="33" t="s">
        <v>563</v>
      </c>
      <c r="D21240" s="33" t="s">
        <v>564</v>
      </c>
      <c r="E21240" s="34">
        <v>29304</v>
      </c>
      <c r="F21240" s="35">
        <v>1.07</v>
      </c>
      <c r="G21240" s="34">
        <v>336</v>
      </c>
    </row>
    <row r="21241" spans="1:7">
      <c r="A21241" s="32">
        <v>2018</v>
      </c>
      <c r="B21241" s="32">
        <v>2240</v>
      </c>
      <c r="C21241" s="33" t="s">
        <v>363</v>
      </c>
      <c r="D21241" s="33" t="s">
        <v>354</v>
      </c>
      <c r="E21241" s="34">
        <v>4087</v>
      </c>
      <c r="F21241" s="35">
        <v>18.09</v>
      </c>
      <c r="G21241" s="34">
        <v>164</v>
      </c>
    </row>
    <row r="21242" spans="1:7">
      <c r="A21242" s="32">
        <v>2018</v>
      </c>
      <c r="B21242" s="32">
        <v>2240</v>
      </c>
      <c r="C21242" s="33" t="s">
        <v>363</v>
      </c>
      <c r="D21242" s="33" t="s">
        <v>354</v>
      </c>
      <c r="E21242" s="34">
        <v>9488</v>
      </c>
      <c r="F21242" s="35">
        <v>17.100000000000001</v>
      </c>
      <c r="G21242" s="34">
        <v>160.4</v>
      </c>
    </row>
    <row r="21243" spans="1:7">
      <c r="A21243" s="32">
        <v>2018</v>
      </c>
      <c r="B21243" s="32">
        <v>2277</v>
      </c>
      <c r="C21243" s="33" t="s">
        <v>563</v>
      </c>
      <c r="D21243" s="33" t="s">
        <v>564</v>
      </c>
      <c r="E21243" s="34">
        <v>176</v>
      </c>
      <c r="F21243" s="35">
        <v>1.0609999999999999</v>
      </c>
      <c r="G21243" s="34">
        <v>356.1</v>
      </c>
    </row>
    <row r="21244" spans="1:7">
      <c r="A21244" s="32">
        <v>2018</v>
      </c>
      <c r="B21244" s="32">
        <v>2277</v>
      </c>
      <c r="C21244" s="33" t="s">
        <v>363</v>
      </c>
      <c r="D21244" s="33" t="s">
        <v>354</v>
      </c>
      <c r="E21244" s="34">
        <v>87690</v>
      </c>
      <c r="F21244" s="35">
        <v>17.14</v>
      </c>
      <c r="G21244" s="34">
        <v>145</v>
      </c>
    </row>
    <row r="21245" spans="1:7">
      <c r="A21245" s="32">
        <v>2018</v>
      </c>
      <c r="B21245" s="32">
        <v>2291</v>
      </c>
      <c r="C21245" s="33" t="s">
        <v>363</v>
      </c>
      <c r="D21245" s="33" t="s">
        <v>354</v>
      </c>
      <c r="E21245" s="34">
        <v>141291</v>
      </c>
      <c r="F21245" s="35">
        <v>16.96</v>
      </c>
      <c r="G21245" s="34">
        <v>129.30000000000001</v>
      </c>
    </row>
    <row r="21246" spans="1:7">
      <c r="A21246" s="32">
        <v>2018</v>
      </c>
      <c r="B21246" s="32">
        <v>2291</v>
      </c>
      <c r="C21246" s="33" t="s">
        <v>563</v>
      </c>
      <c r="D21246" s="33" t="s">
        <v>564</v>
      </c>
      <c r="E21246" s="34">
        <v>7007</v>
      </c>
      <c r="F21246" s="35">
        <v>1.05</v>
      </c>
      <c r="G21246" s="34">
        <v>374.6</v>
      </c>
    </row>
    <row r="21247" spans="1:7">
      <c r="A21247" s="32">
        <v>2018</v>
      </c>
      <c r="B21247" s="32">
        <v>2291</v>
      </c>
      <c r="C21247" s="33" t="s">
        <v>563</v>
      </c>
      <c r="D21247" s="33" t="s">
        <v>564</v>
      </c>
      <c r="E21247" s="34">
        <v>15380</v>
      </c>
      <c r="F21247" s="35">
        <v>1.05</v>
      </c>
      <c r="G21247" s="34">
        <v>374.6</v>
      </c>
    </row>
    <row r="21248" spans="1:7">
      <c r="A21248" s="32">
        <v>2018</v>
      </c>
      <c r="B21248" s="32">
        <v>2292</v>
      </c>
      <c r="C21248" s="33" t="s">
        <v>563</v>
      </c>
      <c r="D21248" s="33" t="s">
        <v>564</v>
      </c>
      <c r="E21248" s="34">
        <v>138786</v>
      </c>
      <c r="F21248" s="35">
        <v>1.044</v>
      </c>
      <c r="G21248" s="34">
        <v>339.8</v>
      </c>
    </row>
    <row r="21249" spans="1:7">
      <c r="A21249" s="32">
        <v>2018</v>
      </c>
      <c r="B21249" s="32">
        <v>2292</v>
      </c>
      <c r="C21249" s="33" t="s">
        <v>565</v>
      </c>
      <c r="D21249" s="33" t="s">
        <v>566</v>
      </c>
      <c r="E21249" s="34">
        <v>229</v>
      </c>
      <c r="F21249" s="35">
        <v>5.8</v>
      </c>
      <c r="G21249" s="34">
        <v>1869.8</v>
      </c>
    </row>
    <row r="21250" spans="1:7">
      <c r="A21250" s="32">
        <v>2018</v>
      </c>
      <c r="B21250" s="32">
        <v>2322</v>
      </c>
      <c r="C21250" s="33" t="s">
        <v>563</v>
      </c>
      <c r="D21250" s="33" t="s">
        <v>564</v>
      </c>
      <c r="E21250" s="34">
        <v>2275843</v>
      </c>
      <c r="F21250" s="35">
        <v>1.034</v>
      </c>
      <c r="G21250" s="34">
        <v>281.8</v>
      </c>
    </row>
    <row r="21251" spans="1:7">
      <c r="A21251" s="32">
        <v>2018</v>
      </c>
      <c r="B21251" s="32">
        <v>2330</v>
      </c>
      <c r="C21251" s="33" t="s">
        <v>563</v>
      </c>
      <c r="D21251" s="33" t="s">
        <v>564</v>
      </c>
      <c r="E21251" s="34">
        <v>759851</v>
      </c>
      <c r="F21251" s="35">
        <v>1.054</v>
      </c>
      <c r="G21251" s="34">
        <v>243.8</v>
      </c>
    </row>
    <row r="21252" spans="1:7">
      <c r="A21252" s="32">
        <v>2018</v>
      </c>
      <c r="B21252" s="32">
        <v>2336</v>
      </c>
      <c r="C21252" s="33" t="s">
        <v>563</v>
      </c>
      <c r="D21252" s="33" t="s">
        <v>564</v>
      </c>
      <c r="E21252" s="34">
        <v>401217</v>
      </c>
      <c r="F21252" s="35">
        <v>0.98399999999999999</v>
      </c>
      <c r="G21252" s="34">
        <v>255.9</v>
      </c>
    </row>
    <row r="21253" spans="1:7">
      <c r="A21253" s="32">
        <v>2018</v>
      </c>
      <c r="B21253" s="32">
        <v>2336</v>
      </c>
      <c r="C21253" s="33" t="s">
        <v>563</v>
      </c>
      <c r="D21253" s="33" t="s">
        <v>564</v>
      </c>
      <c r="E21253" s="34">
        <v>600746</v>
      </c>
      <c r="F21253" s="35">
        <v>0.98399999999999999</v>
      </c>
      <c r="G21253" s="34">
        <v>255.9</v>
      </c>
    </row>
    <row r="21254" spans="1:7">
      <c r="A21254" s="32">
        <v>2018</v>
      </c>
      <c r="B21254" s="32">
        <v>2336</v>
      </c>
      <c r="C21254" s="33" t="s">
        <v>563</v>
      </c>
      <c r="D21254" s="33" t="s">
        <v>564</v>
      </c>
      <c r="E21254" s="34">
        <v>2607589</v>
      </c>
      <c r="F21254" s="35">
        <v>0.98399999999999999</v>
      </c>
      <c r="G21254" s="34">
        <v>255.8</v>
      </c>
    </row>
    <row r="21255" spans="1:7">
      <c r="A21255" s="32">
        <v>2018</v>
      </c>
      <c r="B21255" s="32">
        <v>2336</v>
      </c>
      <c r="C21255" s="33" t="s">
        <v>563</v>
      </c>
      <c r="D21255" s="33" t="s">
        <v>564</v>
      </c>
      <c r="E21255" s="34">
        <v>315352</v>
      </c>
      <c r="F21255" s="35">
        <v>1.054</v>
      </c>
      <c r="G21255" s="34">
        <v>255.8</v>
      </c>
    </row>
    <row r="21256" spans="1:7">
      <c r="A21256" s="32">
        <v>2018</v>
      </c>
      <c r="B21256" s="32">
        <v>2336</v>
      </c>
      <c r="C21256" s="33" t="s">
        <v>563</v>
      </c>
      <c r="D21256" s="33" t="s">
        <v>564</v>
      </c>
      <c r="E21256" s="34">
        <v>48522</v>
      </c>
      <c r="F21256" s="35">
        <v>1.054</v>
      </c>
      <c r="G21256" s="34">
        <v>255.9</v>
      </c>
    </row>
    <row r="21257" spans="1:7">
      <c r="A21257" s="32">
        <v>2018</v>
      </c>
      <c r="B21257" s="32">
        <v>2336</v>
      </c>
      <c r="C21257" s="33" t="s">
        <v>563</v>
      </c>
      <c r="D21257" s="33" t="s">
        <v>564</v>
      </c>
      <c r="E21257" s="34">
        <v>72652</v>
      </c>
      <c r="F21257" s="35">
        <v>1.054</v>
      </c>
      <c r="G21257" s="34">
        <v>255.9</v>
      </c>
    </row>
    <row r="21258" spans="1:7">
      <c r="A21258" s="32">
        <v>2018</v>
      </c>
      <c r="B21258" s="32">
        <v>2364</v>
      </c>
      <c r="C21258" s="33" t="s">
        <v>565</v>
      </c>
      <c r="D21258" s="33" t="s">
        <v>566</v>
      </c>
      <c r="E21258" s="34">
        <v>60</v>
      </c>
      <c r="F21258" s="35">
        <v>5.8</v>
      </c>
      <c r="G21258" s="34">
        <v>1647</v>
      </c>
    </row>
    <row r="21259" spans="1:7">
      <c r="A21259" s="32">
        <v>2018</v>
      </c>
      <c r="B21259" s="32">
        <v>2367</v>
      </c>
      <c r="C21259" s="33" t="s">
        <v>563</v>
      </c>
      <c r="D21259" s="33" t="s">
        <v>564</v>
      </c>
      <c r="E21259" s="34">
        <v>3787</v>
      </c>
      <c r="F21259" s="35">
        <v>1.05</v>
      </c>
      <c r="G21259" s="34">
        <v>825</v>
      </c>
    </row>
    <row r="21260" spans="1:7">
      <c r="A21260" s="32">
        <v>2018</v>
      </c>
      <c r="B21260" s="32">
        <v>2390</v>
      </c>
      <c r="C21260" s="33" t="s">
        <v>565</v>
      </c>
      <c r="D21260" s="33" t="s">
        <v>566</v>
      </c>
      <c r="E21260" s="34">
        <v>16</v>
      </c>
      <c r="F21260" s="35">
        <v>5.8250000000000002</v>
      </c>
      <c r="G21260" s="34" t="s">
        <v>364</v>
      </c>
    </row>
    <row r="21261" spans="1:7">
      <c r="A21261" s="32">
        <v>2018</v>
      </c>
      <c r="B21261" s="32">
        <v>2390</v>
      </c>
      <c r="C21261" s="33" t="s">
        <v>563</v>
      </c>
      <c r="D21261" s="33" t="s">
        <v>564</v>
      </c>
      <c r="E21261" s="34">
        <v>1846</v>
      </c>
      <c r="F21261" s="35">
        <v>1.028</v>
      </c>
      <c r="G21261" s="34" t="s">
        <v>364</v>
      </c>
    </row>
    <row r="21262" spans="1:7">
      <c r="A21262" s="32">
        <v>2018</v>
      </c>
      <c r="B21262" s="32">
        <v>2393</v>
      </c>
      <c r="C21262" s="33" t="s">
        <v>563</v>
      </c>
      <c r="D21262" s="33" t="s">
        <v>564</v>
      </c>
      <c r="E21262" s="34">
        <v>9001</v>
      </c>
      <c r="F21262" s="35">
        <v>1.03</v>
      </c>
      <c r="G21262" s="34" t="s">
        <v>364</v>
      </c>
    </row>
    <row r="21263" spans="1:7">
      <c r="A21263" s="32">
        <v>2018</v>
      </c>
      <c r="B21263" s="32">
        <v>2393</v>
      </c>
      <c r="C21263" s="33" t="s">
        <v>563</v>
      </c>
      <c r="D21263" s="33" t="s">
        <v>564</v>
      </c>
      <c r="E21263" s="34">
        <v>22200</v>
      </c>
      <c r="F21263" s="35">
        <v>1.03</v>
      </c>
      <c r="G21263" s="34" t="s">
        <v>364</v>
      </c>
    </row>
    <row r="21264" spans="1:7">
      <c r="A21264" s="32">
        <v>2018</v>
      </c>
      <c r="B21264" s="32">
        <v>2398</v>
      </c>
      <c r="C21264" s="33" t="s">
        <v>563</v>
      </c>
      <c r="D21264" s="33" t="s">
        <v>564</v>
      </c>
      <c r="E21264" s="34">
        <v>3587485</v>
      </c>
      <c r="F21264" s="35">
        <v>1.028</v>
      </c>
      <c r="G21264" s="34" t="s">
        <v>364</v>
      </c>
    </row>
    <row r="21265" spans="1:7">
      <c r="A21265" s="32">
        <v>2018</v>
      </c>
      <c r="B21265" s="32">
        <v>2399</v>
      </c>
      <c r="C21265" s="33" t="s">
        <v>563</v>
      </c>
      <c r="D21265" s="33" t="s">
        <v>564</v>
      </c>
      <c r="E21265" s="34">
        <v>40788</v>
      </c>
      <c r="F21265" s="35">
        <v>1.3</v>
      </c>
      <c r="G21265" s="34" t="s">
        <v>364</v>
      </c>
    </row>
    <row r="21266" spans="1:7">
      <c r="A21266" s="32">
        <v>2018</v>
      </c>
      <c r="B21266" s="32">
        <v>2404</v>
      </c>
      <c r="C21266" s="33" t="s">
        <v>563</v>
      </c>
      <c r="D21266" s="33" t="s">
        <v>564</v>
      </c>
      <c r="E21266" s="34">
        <v>356791</v>
      </c>
      <c r="F21266" s="35">
        <v>1.03</v>
      </c>
      <c r="G21266" s="34" t="s">
        <v>364</v>
      </c>
    </row>
    <row r="21267" spans="1:7">
      <c r="A21267" s="32">
        <v>2018</v>
      </c>
      <c r="B21267" s="32">
        <v>2406</v>
      </c>
      <c r="C21267" s="33" t="s">
        <v>563</v>
      </c>
      <c r="D21267" s="33" t="s">
        <v>564</v>
      </c>
      <c r="E21267" s="34">
        <v>4880813</v>
      </c>
      <c r="F21267" s="35">
        <v>1.0289999999999999</v>
      </c>
      <c r="G21267" s="34" t="s">
        <v>364</v>
      </c>
    </row>
    <row r="21268" spans="1:7">
      <c r="A21268" s="32">
        <v>2018</v>
      </c>
      <c r="B21268" s="32">
        <v>2411</v>
      </c>
      <c r="C21268" s="33" t="s">
        <v>563</v>
      </c>
      <c r="D21268" s="33" t="s">
        <v>564</v>
      </c>
      <c r="E21268" s="34">
        <v>2138561</v>
      </c>
      <c r="F21268" s="35">
        <v>1.042</v>
      </c>
      <c r="G21268" s="34" t="s">
        <v>364</v>
      </c>
    </row>
    <row r="21269" spans="1:7">
      <c r="A21269" s="32">
        <v>2018</v>
      </c>
      <c r="B21269" s="32">
        <v>2442</v>
      </c>
      <c r="C21269" s="33" t="s">
        <v>563</v>
      </c>
      <c r="D21269" s="33" t="s">
        <v>564</v>
      </c>
      <c r="E21269" s="34">
        <v>37420</v>
      </c>
      <c r="F21269" s="35">
        <v>1.016</v>
      </c>
      <c r="G21269" s="34">
        <v>525.29999999999995</v>
      </c>
    </row>
    <row r="21270" spans="1:7">
      <c r="A21270" s="32">
        <v>2018</v>
      </c>
      <c r="B21270" s="32">
        <v>2442</v>
      </c>
      <c r="C21270" s="33" t="s">
        <v>363</v>
      </c>
      <c r="D21270" s="33" t="s">
        <v>354</v>
      </c>
      <c r="E21270" s="34">
        <v>397282</v>
      </c>
      <c r="F21270" s="35">
        <v>17.861000000000001</v>
      </c>
      <c r="G21270" s="34">
        <v>286.89999999999998</v>
      </c>
    </row>
    <row r="21271" spans="1:7">
      <c r="A21271" s="32">
        <v>2018</v>
      </c>
      <c r="B21271" s="32">
        <v>2444</v>
      </c>
      <c r="C21271" s="33" t="s">
        <v>563</v>
      </c>
      <c r="D21271" s="33" t="s">
        <v>564</v>
      </c>
      <c r="E21271" s="34">
        <v>194442</v>
      </c>
      <c r="F21271" s="35">
        <v>1.0609999999999999</v>
      </c>
      <c r="G21271" s="34">
        <v>246</v>
      </c>
    </row>
    <row r="21272" spans="1:7">
      <c r="A21272" s="32">
        <v>2018</v>
      </c>
      <c r="B21272" s="32">
        <v>2444</v>
      </c>
      <c r="C21272" s="33" t="s">
        <v>563</v>
      </c>
      <c r="D21272" s="33" t="s">
        <v>564</v>
      </c>
      <c r="E21272" s="34">
        <v>330779</v>
      </c>
      <c r="F21272" s="35">
        <v>1.0609999999999999</v>
      </c>
      <c r="G21272" s="34">
        <v>234</v>
      </c>
    </row>
    <row r="21273" spans="1:7">
      <c r="A21273" s="32">
        <v>2018</v>
      </c>
      <c r="B21273" s="32">
        <v>2444</v>
      </c>
      <c r="C21273" s="33" t="s">
        <v>563</v>
      </c>
      <c r="D21273" s="33" t="s">
        <v>564</v>
      </c>
      <c r="E21273" s="34">
        <v>194442</v>
      </c>
      <c r="F21273" s="35">
        <v>1.0609999999999999</v>
      </c>
      <c r="G21273" s="34">
        <v>213</v>
      </c>
    </row>
    <row r="21274" spans="1:7">
      <c r="A21274" s="32">
        <v>2018</v>
      </c>
      <c r="B21274" s="32">
        <v>2444</v>
      </c>
      <c r="C21274" s="33" t="s">
        <v>563</v>
      </c>
      <c r="D21274" s="33" t="s">
        <v>564</v>
      </c>
      <c r="E21274" s="34">
        <v>147358</v>
      </c>
      <c r="F21274" s="35">
        <v>1.0609999999999999</v>
      </c>
      <c r="G21274" s="34">
        <v>242</v>
      </c>
    </row>
    <row r="21275" spans="1:7">
      <c r="A21275" s="32">
        <v>2018</v>
      </c>
      <c r="B21275" s="32">
        <v>2444</v>
      </c>
      <c r="C21275" s="33" t="s">
        <v>563</v>
      </c>
      <c r="D21275" s="33" t="s">
        <v>564</v>
      </c>
      <c r="E21275" s="34">
        <v>39344</v>
      </c>
      <c r="F21275" s="35">
        <v>1.0609999999999999</v>
      </c>
      <c r="G21275" s="34">
        <v>256</v>
      </c>
    </row>
    <row r="21276" spans="1:7">
      <c r="A21276" s="32">
        <v>2018</v>
      </c>
      <c r="B21276" s="32">
        <v>2444</v>
      </c>
      <c r="C21276" s="33" t="s">
        <v>563</v>
      </c>
      <c r="D21276" s="33" t="s">
        <v>564</v>
      </c>
      <c r="E21276" s="34">
        <v>23453</v>
      </c>
      <c r="F21276" s="35">
        <v>1.0609999999999999</v>
      </c>
      <c r="G21276" s="34">
        <v>258</v>
      </c>
    </row>
    <row r="21277" spans="1:7">
      <c r="A21277" s="32">
        <v>2018</v>
      </c>
      <c r="B21277" s="32">
        <v>2444</v>
      </c>
      <c r="C21277" s="33" t="s">
        <v>563</v>
      </c>
      <c r="D21277" s="33" t="s">
        <v>564</v>
      </c>
      <c r="E21277" s="34">
        <v>19619</v>
      </c>
      <c r="F21277" s="35">
        <v>1.0609999999999999</v>
      </c>
      <c r="G21277" s="34">
        <v>229</v>
      </c>
    </row>
    <row r="21278" spans="1:7">
      <c r="A21278" s="32">
        <v>2018</v>
      </c>
      <c r="B21278" s="32">
        <v>2446</v>
      </c>
      <c r="C21278" s="33" t="s">
        <v>563</v>
      </c>
      <c r="D21278" s="33" t="s">
        <v>564</v>
      </c>
      <c r="E21278" s="34">
        <v>490144</v>
      </c>
      <c r="F21278" s="35">
        <v>1.0309999999999999</v>
      </c>
      <c r="G21278" s="34">
        <v>224.3</v>
      </c>
    </row>
    <row r="21279" spans="1:7">
      <c r="A21279" s="32">
        <v>2018</v>
      </c>
      <c r="B21279" s="32">
        <v>2446</v>
      </c>
      <c r="C21279" s="33" t="s">
        <v>563</v>
      </c>
      <c r="D21279" s="33" t="s">
        <v>564</v>
      </c>
      <c r="E21279" s="34">
        <v>162853</v>
      </c>
      <c r="F21279" s="35">
        <v>1.0309999999999999</v>
      </c>
      <c r="G21279" s="34">
        <v>224.3</v>
      </c>
    </row>
    <row r="21280" spans="1:7">
      <c r="A21280" s="32">
        <v>2018</v>
      </c>
      <c r="B21280" s="32">
        <v>2451</v>
      </c>
      <c r="C21280" s="33" t="s">
        <v>353</v>
      </c>
      <c r="D21280" s="33" t="s">
        <v>354</v>
      </c>
      <c r="E21280" s="34">
        <v>291409</v>
      </c>
      <c r="F21280" s="35">
        <v>19.77</v>
      </c>
      <c r="G21280" s="34">
        <v>201</v>
      </c>
    </row>
    <row r="21281" spans="1:7">
      <c r="A21281" s="32">
        <v>2018</v>
      </c>
      <c r="B21281" s="32">
        <v>2451</v>
      </c>
      <c r="C21281" s="33" t="s">
        <v>565</v>
      </c>
      <c r="D21281" s="33" t="s">
        <v>566</v>
      </c>
      <c r="E21281" s="34">
        <v>1279</v>
      </c>
      <c r="F21281" s="35">
        <v>5.66</v>
      </c>
      <c r="G21281" s="34">
        <v>2135</v>
      </c>
    </row>
    <row r="21282" spans="1:7">
      <c r="A21282" s="32">
        <v>2018</v>
      </c>
      <c r="B21282" s="32">
        <v>2454</v>
      </c>
      <c r="C21282" s="33" t="s">
        <v>563</v>
      </c>
      <c r="D21282" s="33" t="s">
        <v>564</v>
      </c>
      <c r="E21282" s="34">
        <v>1177667</v>
      </c>
      <c r="F21282" s="35">
        <v>1.0309999999999999</v>
      </c>
      <c r="G21282" s="34">
        <v>224.3</v>
      </c>
    </row>
    <row r="21283" spans="1:7">
      <c r="A21283" s="32">
        <v>2018</v>
      </c>
      <c r="B21283" s="32">
        <v>2454</v>
      </c>
      <c r="C21283" s="33" t="s">
        <v>563</v>
      </c>
      <c r="D21283" s="33" t="s">
        <v>564</v>
      </c>
      <c r="E21283" s="34">
        <v>451745</v>
      </c>
      <c r="F21283" s="35">
        <v>1.0289999999999999</v>
      </c>
      <c r="G21283" s="34">
        <v>224.3</v>
      </c>
    </row>
    <row r="21284" spans="1:7">
      <c r="A21284" s="32">
        <v>2018</v>
      </c>
      <c r="B21284" s="32">
        <v>2480</v>
      </c>
      <c r="C21284" s="33" t="s">
        <v>565</v>
      </c>
      <c r="D21284" s="33" t="s">
        <v>566</v>
      </c>
      <c r="E21284" s="34">
        <v>2</v>
      </c>
      <c r="F21284" s="35">
        <v>5.7960000000000003</v>
      </c>
      <c r="G21284" s="34" t="s">
        <v>364</v>
      </c>
    </row>
    <row r="21285" spans="1:7">
      <c r="A21285" s="32">
        <v>2018</v>
      </c>
      <c r="B21285" s="32">
        <v>2480</v>
      </c>
      <c r="C21285" s="33" t="s">
        <v>563</v>
      </c>
      <c r="D21285" s="33" t="s">
        <v>564</v>
      </c>
      <c r="E21285" s="34">
        <v>90670</v>
      </c>
      <c r="F21285" s="35">
        <v>1.02</v>
      </c>
      <c r="G21285" s="34" t="s">
        <v>364</v>
      </c>
    </row>
    <row r="21286" spans="1:7">
      <c r="A21286" s="32">
        <v>2018</v>
      </c>
      <c r="B21286" s="32">
        <v>2490</v>
      </c>
      <c r="C21286" s="33" t="s">
        <v>563</v>
      </c>
      <c r="D21286" s="33" t="s">
        <v>564</v>
      </c>
      <c r="E21286" s="34">
        <v>1811734</v>
      </c>
      <c r="F21286" s="35">
        <v>1.03</v>
      </c>
      <c r="G21286" s="34" t="s">
        <v>364</v>
      </c>
    </row>
    <row r="21287" spans="1:7">
      <c r="A21287" s="32">
        <v>2018</v>
      </c>
      <c r="B21287" s="32">
        <v>2493</v>
      </c>
      <c r="C21287" s="33" t="s">
        <v>563</v>
      </c>
      <c r="D21287" s="33" t="s">
        <v>564</v>
      </c>
      <c r="E21287" s="34">
        <v>3072359</v>
      </c>
      <c r="F21287" s="35">
        <v>1.04</v>
      </c>
      <c r="G21287" s="34">
        <v>349</v>
      </c>
    </row>
    <row r="21288" spans="1:7">
      <c r="A21288" s="32">
        <v>2018</v>
      </c>
      <c r="B21288" s="32">
        <v>2494</v>
      </c>
      <c r="C21288" s="33" t="s">
        <v>565</v>
      </c>
      <c r="D21288" s="33" t="s">
        <v>566</v>
      </c>
      <c r="E21288" s="34">
        <v>89</v>
      </c>
      <c r="F21288" s="35">
        <v>5.83</v>
      </c>
      <c r="G21288" s="34" t="s">
        <v>364</v>
      </c>
    </row>
    <row r="21289" spans="1:7">
      <c r="A21289" s="32">
        <v>2018</v>
      </c>
      <c r="B21289" s="32">
        <v>2494</v>
      </c>
      <c r="C21289" s="33" t="s">
        <v>563</v>
      </c>
      <c r="D21289" s="33" t="s">
        <v>564</v>
      </c>
      <c r="E21289" s="34">
        <v>33551</v>
      </c>
      <c r="F21289" s="35">
        <v>1.03</v>
      </c>
      <c r="G21289" s="34" t="s">
        <v>364</v>
      </c>
    </row>
    <row r="21290" spans="1:7">
      <c r="A21290" s="32">
        <v>2018</v>
      </c>
      <c r="B21290" s="32">
        <v>2499</v>
      </c>
      <c r="C21290" s="33" t="s">
        <v>565</v>
      </c>
      <c r="D21290" s="33" t="s">
        <v>566</v>
      </c>
      <c r="E21290" s="34">
        <v>120</v>
      </c>
      <c r="F21290" s="35">
        <v>5.83</v>
      </c>
      <c r="G21290" s="34" t="s">
        <v>364</v>
      </c>
    </row>
    <row r="21291" spans="1:7">
      <c r="A21291" s="32">
        <v>2018</v>
      </c>
      <c r="B21291" s="32">
        <v>2499</v>
      </c>
      <c r="C21291" s="33" t="s">
        <v>563</v>
      </c>
      <c r="D21291" s="33" t="s">
        <v>564</v>
      </c>
      <c r="E21291" s="34">
        <v>146843</v>
      </c>
      <c r="F21291" s="35">
        <v>1.03</v>
      </c>
      <c r="G21291" s="34" t="s">
        <v>364</v>
      </c>
    </row>
    <row r="21292" spans="1:7">
      <c r="A21292" s="32">
        <v>2018</v>
      </c>
      <c r="B21292" s="32">
        <v>2500</v>
      </c>
      <c r="C21292" s="33" t="s">
        <v>563</v>
      </c>
      <c r="D21292" s="33" t="s">
        <v>564</v>
      </c>
      <c r="E21292" s="34">
        <v>6648791</v>
      </c>
      <c r="F21292" s="35">
        <v>1.0289999999999999</v>
      </c>
      <c r="G21292" s="34" t="s">
        <v>364</v>
      </c>
    </row>
    <row r="21293" spans="1:7">
      <c r="A21293" s="32">
        <v>2018</v>
      </c>
      <c r="B21293" s="32">
        <v>2500</v>
      </c>
      <c r="C21293" s="33" t="s">
        <v>567</v>
      </c>
      <c r="D21293" s="33" t="s">
        <v>566</v>
      </c>
      <c r="E21293" s="34">
        <v>25165</v>
      </c>
      <c r="F21293" s="35">
        <v>6.1</v>
      </c>
      <c r="G21293" s="34" t="s">
        <v>364</v>
      </c>
    </row>
    <row r="21294" spans="1:7">
      <c r="A21294" s="32">
        <v>2018</v>
      </c>
      <c r="B21294" s="32">
        <v>2511</v>
      </c>
      <c r="C21294" s="33" t="s">
        <v>563</v>
      </c>
      <c r="D21294" s="33" t="s">
        <v>564</v>
      </c>
      <c r="E21294" s="34">
        <v>2402736</v>
      </c>
      <c r="F21294" s="35">
        <v>1.028</v>
      </c>
      <c r="G21294" s="34">
        <v>327</v>
      </c>
    </row>
    <row r="21295" spans="1:7">
      <c r="A21295" s="32">
        <v>2018</v>
      </c>
      <c r="B21295" s="32">
        <v>2516</v>
      </c>
      <c r="C21295" s="33" t="s">
        <v>563</v>
      </c>
      <c r="D21295" s="33" t="s">
        <v>564</v>
      </c>
      <c r="E21295" s="34">
        <v>5077477</v>
      </c>
      <c r="F21295" s="35">
        <v>1.028</v>
      </c>
      <c r="G21295" s="34">
        <v>328</v>
      </c>
    </row>
    <row r="21296" spans="1:7">
      <c r="A21296" s="32">
        <v>2018</v>
      </c>
      <c r="B21296" s="32">
        <v>2517</v>
      </c>
      <c r="C21296" s="33" t="s">
        <v>565</v>
      </c>
      <c r="D21296" s="33" t="s">
        <v>566</v>
      </c>
      <c r="E21296" s="34">
        <v>92</v>
      </c>
      <c r="F21296" s="35">
        <v>5.6829999999999998</v>
      </c>
      <c r="G21296" s="34">
        <v>1977.5</v>
      </c>
    </row>
    <row r="21297" spans="1:7">
      <c r="A21297" s="32">
        <v>2018</v>
      </c>
      <c r="B21297" s="32">
        <v>2517</v>
      </c>
      <c r="C21297" s="33" t="s">
        <v>563</v>
      </c>
      <c r="D21297" s="33" t="s">
        <v>564</v>
      </c>
      <c r="E21297" s="34">
        <v>784665</v>
      </c>
      <c r="F21297" s="35">
        <v>1.026</v>
      </c>
      <c r="G21297" s="34">
        <v>351.8</v>
      </c>
    </row>
    <row r="21298" spans="1:7">
      <c r="A21298" s="32">
        <v>2018</v>
      </c>
      <c r="B21298" s="32">
        <v>2517</v>
      </c>
      <c r="C21298" s="33" t="s">
        <v>567</v>
      </c>
      <c r="D21298" s="33" t="s">
        <v>566</v>
      </c>
      <c r="E21298" s="34">
        <v>932</v>
      </c>
      <c r="F21298" s="35">
        <v>6.3419999999999996</v>
      </c>
      <c r="G21298" s="34">
        <v>1043.2</v>
      </c>
    </row>
    <row r="21299" spans="1:7">
      <c r="A21299" s="32">
        <v>2018</v>
      </c>
      <c r="B21299" s="32">
        <v>2535</v>
      </c>
      <c r="C21299" s="33" t="s">
        <v>565</v>
      </c>
      <c r="D21299" s="33" t="s">
        <v>566</v>
      </c>
      <c r="E21299" s="34">
        <v>476</v>
      </c>
      <c r="F21299" s="35">
        <v>5.6130000000000004</v>
      </c>
      <c r="G21299" s="34" t="s">
        <v>364</v>
      </c>
    </row>
    <row r="21300" spans="1:7">
      <c r="A21300" s="32">
        <v>2018</v>
      </c>
      <c r="B21300" s="32">
        <v>2539</v>
      </c>
      <c r="C21300" s="33" t="s">
        <v>563</v>
      </c>
      <c r="D21300" s="33" t="s">
        <v>564</v>
      </c>
      <c r="E21300" s="34">
        <v>3496754</v>
      </c>
      <c r="F21300" s="35">
        <v>1.0269999999999999</v>
      </c>
      <c r="G21300" s="34" t="s">
        <v>364</v>
      </c>
    </row>
    <row r="21301" spans="1:7">
      <c r="A21301" s="32">
        <v>2018</v>
      </c>
      <c r="B21301" s="32">
        <v>2594</v>
      </c>
      <c r="C21301" s="33" t="s">
        <v>563</v>
      </c>
      <c r="D21301" s="33" t="s">
        <v>564</v>
      </c>
      <c r="E21301" s="34">
        <v>7105</v>
      </c>
      <c r="F21301" s="35">
        <v>1.03</v>
      </c>
      <c r="G21301" s="34" t="s">
        <v>364</v>
      </c>
    </row>
    <row r="21302" spans="1:7">
      <c r="A21302" s="32">
        <v>2018</v>
      </c>
      <c r="B21302" s="32">
        <v>2625</v>
      </c>
      <c r="C21302" s="33" t="s">
        <v>563</v>
      </c>
      <c r="D21302" s="33" t="s">
        <v>564</v>
      </c>
      <c r="E21302" s="34">
        <v>1362051</v>
      </c>
      <c r="F21302" s="35">
        <v>1.026</v>
      </c>
      <c r="G21302" s="34" t="s">
        <v>364</v>
      </c>
    </row>
    <row r="21303" spans="1:7">
      <c r="A21303" s="32">
        <v>2018</v>
      </c>
      <c r="B21303" s="32">
        <v>2706</v>
      </c>
      <c r="C21303" s="33" t="s">
        <v>353</v>
      </c>
      <c r="D21303" s="33" t="s">
        <v>354</v>
      </c>
      <c r="E21303" s="34">
        <v>10862</v>
      </c>
      <c r="F21303" s="35">
        <v>23.69</v>
      </c>
      <c r="G21303" s="34">
        <v>324.39999999999998</v>
      </c>
    </row>
    <row r="21304" spans="1:7">
      <c r="A21304" s="32">
        <v>2018</v>
      </c>
      <c r="B21304" s="32">
        <v>2706</v>
      </c>
      <c r="C21304" s="33" t="s">
        <v>563</v>
      </c>
      <c r="D21304" s="33" t="s">
        <v>564</v>
      </c>
      <c r="E21304" s="34">
        <v>1340940</v>
      </c>
      <c r="F21304" s="35">
        <v>1.026</v>
      </c>
      <c r="G21304" s="34">
        <v>333.8</v>
      </c>
    </row>
    <row r="21305" spans="1:7">
      <c r="A21305" s="32">
        <v>2018</v>
      </c>
      <c r="B21305" s="32">
        <v>2712</v>
      </c>
      <c r="C21305" s="33" t="s">
        <v>565</v>
      </c>
      <c r="D21305" s="33" t="s">
        <v>566</v>
      </c>
      <c r="E21305" s="34">
        <v>3544</v>
      </c>
      <c r="F21305" s="35">
        <v>5.8</v>
      </c>
      <c r="G21305" s="34">
        <v>1591.7</v>
      </c>
    </row>
    <row r="21306" spans="1:7">
      <c r="A21306" s="32">
        <v>2018</v>
      </c>
      <c r="B21306" s="32">
        <v>2712</v>
      </c>
      <c r="C21306" s="33" t="s">
        <v>353</v>
      </c>
      <c r="D21306" s="33" t="s">
        <v>354</v>
      </c>
      <c r="E21306" s="34">
        <v>25117</v>
      </c>
      <c r="F21306" s="35">
        <v>25.128</v>
      </c>
      <c r="G21306" s="34">
        <v>324.10000000000002</v>
      </c>
    </row>
    <row r="21307" spans="1:7">
      <c r="A21307" s="32">
        <v>2018</v>
      </c>
      <c r="B21307" s="32">
        <v>2712</v>
      </c>
      <c r="C21307" s="33" t="s">
        <v>353</v>
      </c>
      <c r="D21307" s="33" t="s">
        <v>354</v>
      </c>
      <c r="E21307" s="34">
        <v>36408</v>
      </c>
      <c r="F21307" s="35">
        <v>25.673999999999999</v>
      </c>
      <c r="G21307" s="34">
        <v>315.39999999999998</v>
      </c>
    </row>
    <row r="21308" spans="1:7">
      <c r="A21308" s="32">
        <v>2018</v>
      </c>
      <c r="B21308" s="32">
        <v>2712</v>
      </c>
      <c r="C21308" s="33" t="s">
        <v>353</v>
      </c>
      <c r="D21308" s="33" t="s">
        <v>354</v>
      </c>
      <c r="E21308" s="34">
        <v>107726</v>
      </c>
      <c r="F21308" s="35">
        <v>26.06</v>
      </c>
      <c r="G21308" s="34">
        <v>312.2</v>
      </c>
    </row>
    <row r="21309" spans="1:7">
      <c r="A21309" s="32">
        <v>2018</v>
      </c>
      <c r="B21309" s="32">
        <v>2712</v>
      </c>
      <c r="C21309" s="33" t="s">
        <v>353</v>
      </c>
      <c r="D21309" s="33" t="s">
        <v>354</v>
      </c>
      <c r="E21309" s="34">
        <v>12108</v>
      </c>
      <c r="F21309" s="35">
        <v>25.192</v>
      </c>
      <c r="G21309" s="34">
        <v>340.2</v>
      </c>
    </row>
    <row r="21310" spans="1:7">
      <c r="A21310" s="32">
        <v>2018</v>
      </c>
      <c r="B21310" s="32">
        <v>2712</v>
      </c>
      <c r="C21310" s="33" t="s">
        <v>353</v>
      </c>
      <c r="D21310" s="33" t="s">
        <v>354</v>
      </c>
      <c r="E21310" s="34">
        <v>12741</v>
      </c>
      <c r="F21310" s="35">
        <v>23.61</v>
      </c>
      <c r="G21310" s="34">
        <v>348.2</v>
      </c>
    </row>
    <row r="21311" spans="1:7">
      <c r="A21311" s="32">
        <v>2018</v>
      </c>
      <c r="B21311" s="32">
        <v>2718</v>
      </c>
      <c r="C21311" s="33" t="s">
        <v>353</v>
      </c>
      <c r="D21311" s="33" t="s">
        <v>354</v>
      </c>
      <c r="E21311" s="34">
        <v>12102</v>
      </c>
      <c r="F21311" s="35">
        <v>24.178000000000001</v>
      </c>
      <c r="G21311" s="34">
        <v>321.10000000000002</v>
      </c>
    </row>
    <row r="21312" spans="1:7">
      <c r="A21312" s="32">
        <v>2018</v>
      </c>
      <c r="B21312" s="32">
        <v>2718</v>
      </c>
      <c r="C21312" s="33" t="s">
        <v>565</v>
      </c>
      <c r="D21312" s="33" t="s">
        <v>566</v>
      </c>
      <c r="E21312" s="34">
        <v>2149</v>
      </c>
      <c r="F21312" s="35">
        <v>5.81</v>
      </c>
      <c r="G21312" s="34">
        <v>1611.9</v>
      </c>
    </row>
    <row r="21313" spans="1:7">
      <c r="A21313" s="32">
        <v>2018</v>
      </c>
      <c r="B21313" s="32">
        <v>2718</v>
      </c>
      <c r="C21313" s="33" t="s">
        <v>353</v>
      </c>
      <c r="D21313" s="33" t="s">
        <v>354</v>
      </c>
      <c r="E21313" s="34">
        <v>9639</v>
      </c>
      <c r="F21313" s="35">
        <v>24.216000000000001</v>
      </c>
      <c r="G21313" s="34">
        <v>326.2</v>
      </c>
    </row>
    <row r="21314" spans="1:7">
      <c r="A21314" s="32">
        <v>2018</v>
      </c>
      <c r="B21314" s="32">
        <v>2718</v>
      </c>
      <c r="C21314" s="33" t="s">
        <v>353</v>
      </c>
      <c r="D21314" s="33" t="s">
        <v>354</v>
      </c>
      <c r="E21314" s="34">
        <v>11918</v>
      </c>
      <c r="F21314" s="35">
        <v>21.922000000000001</v>
      </c>
      <c r="G21314" s="34">
        <v>376.7</v>
      </c>
    </row>
    <row r="21315" spans="1:7">
      <c r="A21315" s="32">
        <v>2018</v>
      </c>
      <c r="B21315" s="32">
        <v>2720</v>
      </c>
      <c r="C21315" s="33" t="s">
        <v>563</v>
      </c>
      <c r="D21315" s="33" t="s">
        <v>564</v>
      </c>
      <c r="E21315" s="34">
        <v>876417</v>
      </c>
      <c r="F21315" s="35">
        <v>1.0269999999999999</v>
      </c>
      <c r="G21315" s="34">
        <v>323.60000000000002</v>
      </c>
    </row>
    <row r="21316" spans="1:7">
      <c r="A21316" s="32">
        <v>2018</v>
      </c>
      <c r="B21316" s="32">
        <v>2720</v>
      </c>
      <c r="C21316" s="33" t="s">
        <v>563</v>
      </c>
      <c r="D21316" s="33" t="s">
        <v>564</v>
      </c>
      <c r="E21316" s="34">
        <v>785929</v>
      </c>
      <c r="F21316" s="35">
        <v>1.0269999999999999</v>
      </c>
      <c r="G21316" s="34">
        <v>323.60000000000002</v>
      </c>
    </row>
    <row r="21317" spans="1:7">
      <c r="A21317" s="32">
        <v>2018</v>
      </c>
      <c r="B21317" s="32">
        <v>2720</v>
      </c>
      <c r="C21317" s="33" t="s">
        <v>563</v>
      </c>
      <c r="D21317" s="33" t="s">
        <v>564</v>
      </c>
      <c r="E21317" s="34">
        <v>592119</v>
      </c>
      <c r="F21317" s="35">
        <v>1.0269999999999999</v>
      </c>
      <c r="G21317" s="34">
        <v>323.60000000000002</v>
      </c>
    </row>
    <row r="21318" spans="1:7">
      <c r="A21318" s="32">
        <v>2018</v>
      </c>
      <c r="B21318" s="32">
        <v>2720</v>
      </c>
      <c r="C21318" s="33" t="s">
        <v>563</v>
      </c>
      <c r="D21318" s="33" t="s">
        <v>564</v>
      </c>
      <c r="E21318" s="34">
        <v>558472</v>
      </c>
      <c r="F21318" s="35">
        <v>1.0269999999999999</v>
      </c>
      <c r="G21318" s="34">
        <v>323.60000000000002</v>
      </c>
    </row>
    <row r="21319" spans="1:7">
      <c r="A21319" s="32">
        <v>2018</v>
      </c>
      <c r="B21319" s="32">
        <v>2720</v>
      </c>
      <c r="C21319" s="33" t="s">
        <v>563</v>
      </c>
      <c r="D21319" s="33" t="s">
        <v>564</v>
      </c>
      <c r="E21319" s="34">
        <v>442240</v>
      </c>
      <c r="F21319" s="35">
        <v>1.0269999999999999</v>
      </c>
      <c r="G21319" s="34">
        <v>323.60000000000002</v>
      </c>
    </row>
    <row r="21320" spans="1:7">
      <c r="A21320" s="32">
        <v>2018</v>
      </c>
      <c r="B21320" s="32">
        <v>2721</v>
      </c>
      <c r="C21320" s="33" t="s">
        <v>565</v>
      </c>
      <c r="D21320" s="33" t="s">
        <v>566</v>
      </c>
      <c r="E21320" s="34">
        <v>7139</v>
      </c>
      <c r="F21320" s="35">
        <v>5.77</v>
      </c>
      <c r="G21320" s="34">
        <v>1657</v>
      </c>
    </row>
    <row r="21321" spans="1:7">
      <c r="A21321" s="32">
        <v>2018</v>
      </c>
      <c r="B21321" s="32">
        <v>2721</v>
      </c>
      <c r="C21321" s="33" t="s">
        <v>353</v>
      </c>
      <c r="D21321" s="33" t="s">
        <v>354</v>
      </c>
      <c r="E21321" s="34">
        <v>101410</v>
      </c>
      <c r="F21321" s="35">
        <v>25.972000000000001</v>
      </c>
      <c r="G21321" s="34">
        <v>292.10000000000002</v>
      </c>
    </row>
    <row r="21322" spans="1:7">
      <c r="A21322" s="32">
        <v>2018</v>
      </c>
      <c r="B21322" s="32">
        <v>2721</v>
      </c>
      <c r="C21322" s="33" t="s">
        <v>353</v>
      </c>
      <c r="D21322" s="33" t="s">
        <v>354</v>
      </c>
      <c r="E21322" s="34">
        <v>51207</v>
      </c>
      <c r="F21322" s="35">
        <v>23.096</v>
      </c>
      <c r="G21322" s="34">
        <v>312.7</v>
      </c>
    </row>
    <row r="21323" spans="1:7">
      <c r="A21323" s="32">
        <v>2018</v>
      </c>
      <c r="B21323" s="32">
        <v>2721</v>
      </c>
      <c r="C21323" s="33" t="s">
        <v>353</v>
      </c>
      <c r="D21323" s="33" t="s">
        <v>354</v>
      </c>
      <c r="E21323" s="34">
        <v>25794</v>
      </c>
      <c r="F21323" s="35">
        <v>22.984000000000002</v>
      </c>
      <c r="G21323" s="34">
        <v>299.2</v>
      </c>
    </row>
    <row r="21324" spans="1:7">
      <c r="A21324" s="32">
        <v>2018</v>
      </c>
      <c r="B21324" s="32">
        <v>2721</v>
      </c>
      <c r="C21324" s="33" t="s">
        <v>353</v>
      </c>
      <c r="D21324" s="33" t="s">
        <v>354</v>
      </c>
      <c r="E21324" s="34">
        <v>36640</v>
      </c>
      <c r="F21324" s="35">
        <v>21.905999999999999</v>
      </c>
      <c r="G21324" s="34">
        <v>438</v>
      </c>
    </row>
    <row r="21325" spans="1:7">
      <c r="A21325" s="32">
        <v>2018</v>
      </c>
      <c r="B21325" s="32">
        <v>2721</v>
      </c>
      <c r="C21325" s="33" t="s">
        <v>353</v>
      </c>
      <c r="D21325" s="33" t="s">
        <v>354</v>
      </c>
      <c r="E21325" s="34">
        <v>25736</v>
      </c>
      <c r="F21325" s="35">
        <v>25.821999999999999</v>
      </c>
      <c r="G21325" s="34">
        <v>307.8</v>
      </c>
    </row>
    <row r="21326" spans="1:7">
      <c r="A21326" s="32">
        <v>2018</v>
      </c>
      <c r="B21326" s="32">
        <v>2721</v>
      </c>
      <c r="C21326" s="33" t="s">
        <v>353</v>
      </c>
      <c r="D21326" s="33" t="s">
        <v>354</v>
      </c>
      <c r="E21326" s="34">
        <v>12777</v>
      </c>
      <c r="F21326" s="35">
        <v>26.501999999999999</v>
      </c>
      <c r="G21326" s="34">
        <v>298.8</v>
      </c>
    </row>
    <row r="21327" spans="1:7">
      <c r="A21327" s="32">
        <v>2018</v>
      </c>
      <c r="B21327" s="32">
        <v>2723</v>
      </c>
      <c r="C21327" s="33" t="s">
        <v>563</v>
      </c>
      <c r="D21327" s="33" t="s">
        <v>564</v>
      </c>
      <c r="E21327" s="34">
        <v>349393</v>
      </c>
      <c r="F21327" s="35">
        <v>1.0189999999999999</v>
      </c>
      <c r="G21327" s="34">
        <v>322.89999999999998</v>
      </c>
    </row>
    <row r="21328" spans="1:7">
      <c r="A21328" s="32">
        <v>2018</v>
      </c>
      <c r="B21328" s="32">
        <v>2723</v>
      </c>
      <c r="C21328" s="33" t="s">
        <v>563</v>
      </c>
      <c r="D21328" s="33" t="s">
        <v>564</v>
      </c>
      <c r="E21328" s="34">
        <v>329342</v>
      </c>
      <c r="F21328" s="35">
        <v>1.0189999999999999</v>
      </c>
      <c r="G21328" s="34">
        <v>322.89999999999998</v>
      </c>
    </row>
    <row r="21329" spans="1:7">
      <c r="A21329" s="32">
        <v>2018</v>
      </c>
      <c r="B21329" s="32">
        <v>2723</v>
      </c>
      <c r="C21329" s="33" t="s">
        <v>563</v>
      </c>
      <c r="D21329" s="33" t="s">
        <v>564</v>
      </c>
      <c r="E21329" s="34">
        <v>305953</v>
      </c>
      <c r="F21329" s="35">
        <v>1.0189999999999999</v>
      </c>
      <c r="G21329" s="34">
        <v>322.89999999999998</v>
      </c>
    </row>
    <row r="21330" spans="1:7">
      <c r="A21330" s="32">
        <v>2018</v>
      </c>
      <c r="B21330" s="32">
        <v>2723</v>
      </c>
      <c r="C21330" s="33" t="s">
        <v>563</v>
      </c>
      <c r="D21330" s="33" t="s">
        <v>564</v>
      </c>
      <c r="E21330" s="34">
        <v>466339</v>
      </c>
      <c r="F21330" s="35">
        <v>1.0189999999999999</v>
      </c>
      <c r="G21330" s="34">
        <v>322.89999999999998</v>
      </c>
    </row>
    <row r="21331" spans="1:7">
      <c r="A21331" s="32">
        <v>2018</v>
      </c>
      <c r="B21331" s="32">
        <v>2723</v>
      </c>
      <c r="C21331" s="33" t="s">
        <v>563</v>
      </c>
      <c r="D21331" s="33" t="s">
        <v>564</v>
      </c>
      <c r="E21331" s="34">
        <v>177745</v>
      </c>
      <c r="F21331" s="35">
        <v>1.0189999999999999</v>
      </c>
      <c r="G21331" s="34">
        <v>322.89999999999998</v>
      </c>
    </row>
    <row r="21332" spans="1:7">
      <c r="A21332" s="32">
        <v>2018</v>
      </c>
      <c r="B21332" s="32">
        <v>2723</v>
      </c>
      <c r="C21332" s="33" t="s">
        <v>563</v>
      </c>
      <c r="D21332" s="33" t="s">
        <v>564</v>
      </c>
      <c r="E21332" s="34">
        <v>96573</v>
      </c>
      <c r="F21332" s="35">
        <v>1.0189999999999999</v>
      </c>
      <c r="G21332" s="34">
        <v>322.89999999999998</v>
      </c>
    </row>
    <row r="21333" spans="1:7">
      <c r="A21333" s="32">
        <v>2018</v>
      </c>
      <c r="B21333" s="32">
        <v>2723</v>
      </c>
      <c r="C21333" s="33" t="s">
        <v>563</v>
      </c>
      <c r="D21333" s="33" t="s">
        <v>564</v>
      </c>
      <c r="E21333" s="34">
        <v>412006</v>
      </c>
      <c r="F21333" s="35">
        <v>1.0189999999999999</v>
      </c>
      <c r="G21333" s="34">
        <v>322.89999999999998</v>
      </c>
    </row>
    <row r="21334" spans="1:7">
      <c r="A21334" s="32">
        <v>2018</v>
      </c>
      <c r="B21334" s="32">
        <v>2723</v>
      </c>
      <c r="C21334" s="33" t="s">
        <v>563</v>
      </c>
      <c r="D21334" s="33" t="s">
        <v>564</v>
      </c>
      <c r="E21334" s="34">
        <v>446238</v>
      </c>
      <c r="F21334" s="35">
        <v>1.0189999999999999</v>
      </c>
      <c r="G21334" s="34">
        <v>322.89999999999998</v>
      </c>
    </row>
    <row r="21335" spans="1:7">
      <c r="A21335" s="32">
        <v>2018</v>
      </c>
      <c r="B21335" s="32">
        <v>2723</v>
      </c>
      <c r="C21335" s="33" t="s">
        <v>563</v>
      </c>
      <c r="D21335" s="33" t="s">
        <v>564</v>
      </c>
      <c r="E21335" s="34">
        <v>523803</v>
      </c>
      <c r="F21335" s="35">
        <v>1.0189999999999999</v>
      </c>
      <c r="G21335" s="34">
        <v>322.89999999999998</v>
      </c>
    </row>
    <row r="21336" spans="1:7">
      <c r="A21336" s="32">
        <v>2018</v>
      </c>
      <c r="B21336" s="32">
        <v>2723</v>
      </c>
      <c r="C21336" s="33" t="s">
        <v>563</v>
      </c>
      <c r="D21336" s="33" t="s">
        <v>564</v>
      </c>
      <c r="E21336" s="34">
        <v>286100</v>
      </c>
      <c r="F21336" s="35">
        <v>1.0189999999999999</v>
      </c>
      <c r="G21336" s="34">
        <v>322.89999999999998</v>
      </c>
    </row>
    <row r="21337" spans="1:7">
      <c r="A21337" s="32">
        <v>2018</v>
      </c>
      <c r="B21337" s="32">
        <v>2727</v>
      </c>
      <c r="C21337" s="33" t="s">
        <v>353</v>
      </c>
      <c r="D21337" s="33" t="s">
        <v>354</v>
      </c>
      <c r="E21337" s="34">
        <v>47819</v>
      </c>
      <c r="F21337" s="35">
        <v>24.391999999999999</v>
      </c>
      <c r="G21337" s="34">
        <v>317.5</v>
      </c>
    </row>
    <row r="21338" spans="1:7">
      <c r="A21338" s="32">
        <v>2018</v>
      </c>
      <c r="B21338" s="32">
        <v>2727</v>
      </c>
      <c r="C21338" s="33" t="s">
        <v>353</v>
      </c>
      <c r="D21338" s="33" t="s">
        <v>354</v>
      </c>
      <c r="E21338" s="34">
        <v>22663</v>
      </c>
      <c r="F21338" s="35">
        <v>23.673999999999999</v>
      </c>
      <c r="G21338" s="34">
        <v>322.10000000000002</v>
      </c>
    </row>
    <row r="21339" spans="1:7">
      <c r="A21339" s="32">
        <v>2018</v>
      </c>
      <c r="B21339" s="32">
        <v>2727</v>
      </c>
      <c r="C21339" s="33" t="s">
        <v>565</v>
      </c>
      <c r="D21339" s="33" t="s">
        <v>566</v>
      </c>
      <c r="E21339" s="34">
        <v>894</v>
      </c>
      <c r="F21339" s="35">
        <v>5.8</v>
      </c>
      <c r="G21339" s="34">
        <v>1575.8</v>
      </c>
    </row>
    <row r="21340" spans="1:7">
      <c r="A21340" s="32">
        <v>2018</v>
      </c>
      <c r="B21340" s="32">
        <v>2727</v>
      </c>
      <c r="C21340" s="33" t="s">
        <v>353</v>
      </c>
      <c r="D21340" s="33" t="s">
        <v>354</v>
      </c>
      <c r="E21340" s="34">
        <v>60551</v>
      </c>
      <c r="F21340" s="35">
        <v>25.95</v>
      </c>
      <c r="G21340" s="34">
        <v>292.89999999999998</v>
      </c>
    </row>
    <row r="21341" spans="1:7">
      <c r="A21341" s="32">
        <v>2018</v>
      </c>
      <c r="B21341" s="32">
        <v>2727</v>
      </c>
      <c r="C21341" s="33" t="s">
        <v>353</v>
      </c>
      <c r="D21341" s="33" t="s">
        <v>354</v>
      </c>
      <c r="E21341" s="34">
        <v>36325</v>
      </c>
      <c r="F21341" s="35">
        <v>24.138000000000002</v>
      </c>
      <c r="G21341" s="34">
        <v>317.7</v>
      </c>
    </row>
    <row r="21342" spans="1:7">
      <c r="A21342" s="32">
        <v>2018</v>
      </c>
      <c r="B21342" s="32">
        <v>2727</v>
      </c>
      <c r="C21342" s="33" t="s">
        <v>353</v>
      </c>
      <c r="D21342" s="33" t="s">
        <v>354</v>
      </c>
      <c r="E21342" s="34">
        <v>11210</v>
      </c>
      <c r="F21342" s="35">
        <v>23.687999999999999</v>
      </c>
      <c r="G21342" s="34">
        <v>316.8</v>
      </c>
    </row>
    <row r="21343" spans="1:7">
      <c r="A21343" s="32">
        <v>2018</v>
      </c>
      <c r="B21343" s="32">
        <v>2727</v>
      </c>
      <c r="C21343" s="33" t="s">
        <v>353</v>
      </c>
      <c r="D21343" s="33" t="s">
        <v>354</v>
      </c>
      <c r="E21343" s="34">
        <v>11845</v>
      </c>
      <c r="F21343" s="35">
        <v>25.302</v>
      </c>
      <c r="G21343" s="34">
        <v>324.89999999999998</v>
      </c>
    </row>
    <row r="21344" spans="1:7">
      <c r="A21344" s="32">
        <v>2018</v>
      </c>
      <c r="B21344" s="32">
        <v>2727</v>
      </c>
      <c r="C21344" s="33" t="s">
        <v>353</v>
      </c>
      <c r="D21344" s="33" t="s">
        <v>354</v>
      </c>
      <c r="E21344" s="34">
        <v>23744</v>
      </c>
      <c r="F21344" s="35">
        <v>25.335999999999999</v>
      </c>
      <c r="G21344" s="34">
        <v>315.10000000000002</v>
      </c>
    </row>
    <row r="21345" spans="1:7">
      <c r="A21345" s="32">
        <v>2018</v>
      </c>
      <c r="B21345" s="32">
        <v>2727</v>
      </c>
      <c r="C21345" s="33" t="s">
        <v>353</v>
      </c>
      <c r="D21345" s="33" t="s">
        <v>354</v>
      </c>
      <c r="E21345" s="34">
        <v>23754</v>
      </c>
      <c r="F21345" s="35">
        <v>25.398</v>
      </c>
      <c r="G21345" s="34">
        <v>318.2</v>
      </c>
    </row>
    <row r="21346" spans="1:7">
      <c r="A21346" s="32">
        <v>2018</v>
      </c>
      <c r="B21346" s="32">
        <v>2727</v>
      </c>
      <c r="C21346" s="33" t="s">
        <v>353</v>
      </c>
      <c r="D21346" s="33" t="s">
        <v>354</v>
      </c>
      <c r="E21346" s="34">
        <v>23791</v>
      </c>
      <c r="F21346" s="35">
        <v>23.66</v>
      </c>
      <c r="G21346" s="34">
        <v>330.8</v>
      </c>
    </row>
    <row r="21347" spans="1:7">
      <c r="A21347" s="32">
        <v>2018</v>
      </c>
      <c r="B21347" s="32">
        <v>2727</v>
      </c>
      <c r="C21347" s="33" t="s">
        <v>353</v>
      </c>
      <c r="D21347" s="33" t="s">
        <v>354</v>
      </c>
      <c r="E21347" s="34">
        <v>24058</v>
      </c>
      <c r="F21347" s="35">
        <v>26.143999999999998</v>
      </c>
      <c r="G21347" s="34">
        <v>315.60000000000002</v>
      </c>
    </row>
    <row r="21348" spans="1:7">
      <c r="A21348" s="32">
        <v>2018</v>
      </c>
      <c r="B21348" s="32">
        <v>2727</v>
      </c>
      <c r="C21348" s="33" t="s">
        <v>353</v>
      </c>
      <c r="D21348" s="33" t="s">
        <v>354</v>
      </c>
      <c r="E21348" s="34">
        <v>12453</v>
      </c>
      <c r="F21348" s="35">
        <v>24.948</v>
      </c>
      <c r="G21348" s="34">
        <v>352.5</v>
      </c>
    </row>
    <row r="21349" spans="1:7">
      <c r="A21349" s="32">
        <v>2018</v>
      </c>
      <c r="B21349" s="32">
        <v>2727</v>
      </c>
      <c r="C21349" s="33" t="s">
        <v>353</v>
      </c>
      <c r="D21349" s="33" t="s">
        <v>354</v>
      </c>
      <c r="E21349" s="34">
        <v>11770</v>
      </c>
      <c r="F21349" s="35">
        <v>26.074000000000002</v>
      </c>
      <c r="G21349" s="34">
        <v>313.8</v>
      </c>
    </row>
    <row r="21350" spans="1:7">
      <c r="A21350" s="32">
        <v>2018</v>
      </c>
      <c r="B21350" s="32">
        <v>2727</v>
      </c>
      <c r="C21350" s="33" t="s">
        <v>353</v>
      </c>
      <c r="D21350" s="33" t="s">
        <v>354</v>
      </c>
      <c r="E21350" s="34">
        <v>11073</v>
      </c>
      <c r="F21350" s="35">
        <v>24.117999999999999</v>
      </c>
      <c r="G21350" s="34">
        <v>318.89999999999998</v>
      </c>
    </row>
    <row r="21351" spans="1:7">
      <c r="A21351" s="32">
        <v>2018</v>
      </c>
      <c r="B21351" s="32">
        <v>2790</v>
      </c>
      <c r="C21351" s="33" t="s">
        <v>362</v>
      </c>
      <c r="D21351" s="33" t="s">
        <v>354</v>
      </c>
      <c r="E21351" s="34">
        <v>44927</v>
      </c>
      <c r="F21351" s="35">
        <v>14.22</v>
      </c>
      <c r="G21351" s="34">
        <v>283.10000000000002</v>
      </c>
    </row>
    <row r="21352" spans="1:7">
      <c r="A21352" s="32">
        <v>2018</v>
      </c>
      <c r="B21352" s="32">
        <v>2817</v>
      </c>
      <c r="C21352" s="33" t="s">
        <v>362</v>
      </c>
      <c r="D21352" s="33" t="s">
        <v>354</v>
      </c>
      <c r="E21352" s="34">
        <v>290356</v>
      </c>
      <c r="F21352" s="35">
        <v>13.566000000000001</v>
      </c>
      <c r="G21352" s="34">
        <v>138.19999999999999</v>
      </c>
    </row>
    <row r="21353" spans="1:7">
      <c r="A21353" s="32">
        <v>2018</v>
      </c>
      <c r="B21353" s="32">
        <v>2817</v>
      </c>
      <c r="C21353" s="33" t="s">
        <v>565</v>
      </c>
      <c r="D21353" s="33" t="s">
        <v>566</v>
      </c>
      <c r="E21353" s="34">
        <v>2425</v>
      </c>
      <c r="F21353" s="35">
        <v>5.77</v>
      </c>
      <c r="G21353" s="34">
        <v>1715.9</v>
      </c>
    </row>
    <row r="21354" spans="1:7">
      <c r="A21354" s="32">
        <v>2018</v>
      </c>
      <c r="B21354" s="32">
        <v>2823</v>
      </c>
      <c r="C21354" s="33" t="s">
        <v>362</v>
      </c>
      <c r="D21354" s="33" t="s">
        <v>354</v>
      </c>
      <c r="E21354" s="34">
        <v>142279</v>
      </c>
      <c r="F21354" s="35">
        <v>13.214</v>
      </c>
      <c r="G21354" s="34">
        <v>142.69999999999999</v>
      </c>
    </row>
    <row r="21355" spans="1:7">
      <c r="A21355" s="32">
        <v>2018</v>
      </c>
      <c r="B21355" s="32">
        <v>2823</v>
      </c>
      <c r="C21355" s="33" t="s">
        <v>362</v>
      </c>
      <c r="D21355" s="33" t="s">
        <v>354</v>
      </c>
      <c r="E21355" s="34">
        <v>293365</v>
      </c>
      <c r="F21355" s="35">
        <v>13.295999999999999</v>
      </c>
      <c r="G21355" s="34">
        <v>142.4</v>
      </c>
    </row>
    <row r="21356" spans="1:7">
      <c r="A21356" s="32">
        <v>2018</v>
      </c>
      <c r="B21356" s="32">
        <v>2823</v>
      </c>
      <c r="C21356" s="33" t="s">
        <v>565</v>
      </c>
      <c r="D21356" s="33" t="s">
        <v>566</v>
      </c>
      <c r="E21356" s="34">
        <v>70</v>
      </c>
      <c r="F21356" s="35">
        <v>5.88</v>
      </c>
      <c r="G21356" s="34">
        <v>1669.3</v>
      </c>
    </row>
    <row r="21357" spans="1:7">
      <c r="A21357" s="32">
        <v>2018</v>
      </c>
      <c r="B21357" s="32">
        <v>2823</v>
      </c>
      <c r="C21357" s="33" t="s">
        <v>565</v>
      </c>
      <c r="D21357" s="33" t="s">
        <v>566</v>
      </c>
      <c r="E21357" s="34">
        <v>145</v>
      </c>
      <c r="F21357" s="35">
        <v>5.88</v>
      </c>
      <c r="G21357" s="34">
        <v>1669.3</v>
      </c>
    </row>
    <row r="21358" spans="1:7">
      <c r="A21358" s="32">
        <v>2018</v>
      </c>
      <c r="B21358" s="32">
        <v>2828</v>
      </c>
      <c r="C21358" s="33" t="s">
        <v>353</v>
      </c>
      <c r="D21358" s="33" t="s">
        <v>354</v>
      </c>
      <c r="E21358" s="34">
        <v>52431</v>
      </c>
      <c r="F21358" s="35">
        <v>25.238</v>
      </c>
      <c r="G21358" s="34" t="s">
        <v>364</v>
      </c>
    </row>
    <row r="21359" spans="1:7">
      <c r="A21359" s="32">
        <v>2018</v>
      </c>
      <c r="B21359" s="32">
        <v>2828</v>
      </c>
      <c r="C21359" s="33" t="s">
        <v>353</v>
      </c>
      <c r="D21359" s="33" t="s">
        <v>354</v>
      </c>
      <c r="E21359" s="34">
        <v>100283</v>
      </c>
      <c r="F21359" s="35">
        <v>25.356000000000002</v>
      </c>
      <c r="G21359" s="34" t="s">
        <v>364</v>
      </c>
    </row>
    <row r="21360" spans="1:7">
      <c r="A21360" s="32">
        <v>2018</v>
      </c>
      <c r="B21360" s="32">
        <v>2828</v>
      </c>
      <c r="C21360" s="33" t="s">
        <v>353</v>
      </c>
      <c r="D21360" s="33" t="s">
        <v>354</v>
      </c>
      <c r="E21360" s="34">
        <v>11861</v>
      </c>
      <c r="F21360" s="35">
        <v>25.62</v>
      </c>
      <c r="G21360" s="34" t="s">
        <v>364</v>
      </c>
    </row>
    <row r="21361" spans="1:7">
      <c r="A21361" s="32">
        <v>2018</v>
      </c>
      <c r="B21361" s="32">
        <v>2828</v>
      </c>
      <c r="C21361" s="33" t="s">
        <v>353</v>
      </c>
      <c r="D21361" s="33" t="s">
        <v>354</v>
      </c>
      <c r="E21361" s="34">
        <v>10600</v>
      </c>
      <c r="F21361" s="35">
        <v>25.821999999999999</v>
      </c>
      <c r="G21361" s="34" t="s">
        <v>364</v>
      </c>
    </row>
    <row r="21362" spans="1:7">
      <c r="A21362" s="32">
        <v>2018</v>
      </c>
      <c r="B21362" s="32">
        <v>2828</v>
      </c>
      <c r="C21362" s="33" t="s">
        <v>353</v>
      </c>
      <c r="D21362" s="33" t="s">
        <v>354</v>
      </c>
      <c r="E21362" s="34">
        <v>22382</v>
      </c>
      <c r="F21362" s="35">
        <v>23.914000000000001</v>
      </c>
      <c r="G21362" s="34" t="s">
        <v>364</v>
      </c>
    </row>
    <row r="21363" spans="1:7">
      <c r="A21363" s="32">
        <v>2018</v>
      </c>
      <c r="B21363" s="32">
        <v>2828</v>
      </c>
      <c r="C21363" s="33" t="s">
        <v>353</v>
      </c>
      <c r="D21363" s="33" t="s">
        <v>354</v>
      </c>
      <c r="E21363" s="34">
        <v>1855</v>
      </c>
      <c r="F21363" s="35">
        <v>25.782</v>
      </c>
      <c r="G21363" s="34" t="s">
        <v>364</v>
      </c>
    </row>
    <row r="21364" spans="1:7">
      <c r="A21364" s="32">
        <v>2018</v>
      </c>
      <c r="B21364" s="32">
        <v>2828</v>
      </c>
      <c r="C21364" s="33" t="s">
        <v>353</v>
      </c>
      <c r="D21364" s="33" t="s">
        <v>354</v>
      </c>
      <c r="E21364" s="34">
        <v>25412</v>
      </c>
      <c r="F21364" s="35">
        <v>24.87</v>
      </c>
      <c r="G21364" s="34" t="s">
        <v>364</v>
      </c>
    </row>
    <row r="21365" spans="1:7">
      <c r="A21365" s="32">
        <v>2018</v>
      </c>
      <c r="B21365" s="32">
        <v>2828</v>
      </c>
      <c r="C21365" s="33" t="s">
        <v>353</v>
      </c>
      <c r="D21365" s="33" t="s">
        <v>354</v>
      </c>
      <c r="E21365" s="34">
        <v>44052</v>
      </c>
      <c r="F21365" s="35">
        <v>24.765999999999998</v>
      </c>
      <c r="G21365" s="34" t="s">
        <v>364</v>
      </c>
    </row>
    <row r="21366" spans="1:7">
      <c r="A21366" s="32">
        <v>2018</v>
      </c>
      <c r="B21366" s="32">
        <v>2832</v>
      </c>
      <c r="C21366" s="33" t="s">
        <v>353</v>
      </c>
      <c r="D21366" s="33" t="s">
        <v>354</v>
      </c>
      <c r="E21366" s="34">
        <v>14624</v>
      </c>
      <c r="F21366" s="35">
        <v>25.849</v>
      </c>
      <c r="G21366" s="34" t="s">
        <v>364</v>
      </c>
    </row>
    <row r="21367" spans="1:7">
      <c r="A21367" s="32">
        <v>2018</v>
      </c>
      <c r="B21367" s="32">
        <v>2832</v>
      </c>
      <c r="C21367" s="33" t="s">
        <v>353</v>
      </c>
      <c r="D21367" s="33" t="s">
        <v>354</v>
      </c>
      <c r="E21367" s="34">
        <v>23568</v>
      </c>
      <c r="F21367" s="35">
        <v>25.145</v>
      </c>
      <c r="G21367" s="34" t="s">
        <v>364</v>
      </c>
    </row>
    <row r="21368" spans="1:7">
      <c r="A21368" s="32">
        <v>2018</v>
      </c>
      <c r="B21368" s="32">
        <v>2832</v>
      </c>
      <c r="C21368" s="33" t="s">
        <v>353</v>
      </c>
      <c r="D21368" s="33" t="s">
        <v>354</v>
      </c>
      <c r="E21368" s="34">
        <v>71737</v>
      </c>
      <c r="F21368" s="35">
        <v>22.187000000000001</v>
      </c>
      <c r="G21368" s="34" t="s">
        <v>364</v>
      </c>
    </row>
    <row r="21369" spans="1:7">
      <c r="A21369" s="32">
        <v>2018</v>
      </c>
      <c r="B21369" s="32">
        <v>2832</v>
      </c>
      <c r="C21369" s="33" t="s">
        <v>353</v>
      </c>
      <c r="D21369" s="33" t="s">
        <v>354</v>
      </c>
      <c r="E21369" s="34">
        <v>77242</v>
      </c>
      <c r="F21369" s="35">
        <v>25.184000000000001</v>
      </c>
      <c r="G21369" s="34" t="s">
        <v>364</v>
      </c>
    </row>
    <row r="21370" spans="1:7">
      <c r="A21370" s="32">
        <v>2018</v>
      </c>
      <c r="B21370" s="32">
        <v>2832</v>
      </c>
      <c r="C21370" s="33" t="s">
        <v>353</v>
      </c>
      <c r="D21370" s="33" t="s">
        <v>354</v>
      </c>
      <c r="E21370" s="34">
        <v>9410</v>
      </c>
      <c r="F21370" s="35">
        <v>25.57</v>
      </c>
      <c r="G21370" s="34" t="s">
        <v>364</v>
      </c>
    </row>
    <row r="21371" spans="1:7">
      <c r="A21371" s="32">
        <v>2018</v>
      </c>
      <c r="B21371" s="32">
        <v>2832</v>
      </c>
      <c r="C21371" s="33" t="s">
        <v>353</v>
      </c>
      <c r="D21371" s="33" t="s">
        <v>354</v>
      </c>
      <c r="E21371" s="34">
        <v>3326</v>
      </c>
      <c r="F21371" s="35">
        <v>25.294</v>
      </c>
      <c r="G21371" s="34" t="s">
        <v>364</v>
      </c>
    </row>
    <row r="21372" spans="1:7">
      <c r="A21372" s="32">
        <v>2018</v>
      </c>
      <c r="B21372" s="32">
        <v>2832</v>
      </c>
      <c r="C21372" s="33" t="s">
        <v>353</v>
      </c>
      <c r="D21372" s="33" t="s">
        <v>354</v>
      </c>
      <c r="E21372" s="34">
        <v>3684</v>
      </c>
      <c r="F21372" s="35">
        <v>25.611999999999998</v>
      </c>
      <c r="G21372" s="34" t="s">
        <v>364</v>
      </c>
    </row>
    <row r="21373" spans="1:7">
      <c r="A21373" s="32">
        <v>2018</v>
      </c>
      <c r="B21373" s="32">
        <v>2832</v>
      </c>
      <c r="C21373" s="33" t="s">
        <v>353</v>
      </c>
      <c r="D21373" s="33" t="s">
        <v>354</v>
      </c>
      <c r="E21373" s="34">
        <v>3192</v>
      </c>
      <c r="F21373" s="35">
        <v>23.695</v>
      </c>
      <c r="G21373" s="34" t="s">
        <v>364</v>
      </c>
    </row>
    <row r="21374" spans="1:7">
      <c r="A21374" s="32">
        <v>2018</v>
      </c>
      <c r="B21374" s="32">
        <v>2836</v>
      </c>
      <c r="C21374" s="33" t="s">
        <v>353</v>
      </c>
      <c r="D21374" s="33" t="s">
        <v>354</v>
      </c>
      <c r="E21374" s="34">
        <v>37660</v>
      </c>
      <c r="F21374" s="35">
        <v>22.62</v>
      </c>
      <c r="G21374" s="34" t="s">
        <v>364</v>
      </c>
    </row>
    <row r="21375" spans="1:7">
      <c r="A21375" s="32">
        <v>2018</v>
      </c>
      <c r="B21375" s="32">
        <v>2836</v>
      </c>
      <c r="C21375" s="33" t="s">
        <v>565</v>
      </c>
      <c r="D21375" s="33" t="s">
        <v>566</v>
      </c>
      <c r="E21375" s="34">
        <v>2663</v>
      </c>
      <c r="F21375" s="35">
        <v>5.8250000000000002</v>
      </c>
      <c r="G21375" s="34" t="s">
        <v>364</v>
      </c>
    </row>
    <row r="21376" spans="1:7">
      <c r="A21376" s="32">
        <v>2018</v>
      </c>
      <c r="B21376" s="32">
        <v>2840</v>
      </c>
      <c r="C21376" s="33" t="s">
        <v>353</v>
      </c>
      <c r="D21376" s="33" t="s">
        <v>354</v>
      </c>
      <c r="E21376" s="34">
        <v>54649</v>
      </c>
      <c r="F21376" s="35">
        <v>23.254000000000001</v>
      </c>
      <c r="G21376" s="34" t="s">
        <v>364</v>
      </c>
    </row>
    <row r="21377" spans="1:7">
      <c r="A21377" s="32">
        <v>2018</v>
      </c>
      <c r="B21377" s="32">
        <v>2840</v>
      </c>
      <c r="C21377" s="33" t="s">
        <v>353</v>
      </c>
      <c r="D21377" s="33" t="s">
        <v>354</v>
      </c>
      <c r="E21377" s="34">
        <v>91656</v>
      </c>
      <c r="F21377" s="35">
        <v>23.603999999999999</v>
      </c>
      <c r="G21377" s="34" t="s">
        <v>364</v>
      </c>
    </row>
    <row r="21378" spans="1:7">
      <c r="A21378" s="32">
        <v>2018</v>
      </c>
      <c r="B21378" s="32">
        <v>2840</v>
      </c>
      <c r="C21378" s="33" t="s">
        <v>353</v>
      </c>
      <c r="D21378" s="33" t="s">
        <v>354</v>
      </c>
      <c r="E21378" s="34">
        <v>23580</v>
      </c>
      <c r="F21378" s="35">
        <v>23.992000000000001</v>
      </c>
      <c r="G21378" s="34" t="s">
        <v>364</v>
      </c>
    </row>
    <row r="21379" spans="1:7">
      <c r="A21379" s="32">
        <v>2018</v>
      </c>
      <c r="B21379" s="32">
        <v>2847</v>
      </c>
      <c r="C21379" s="33" t="s">
        <v>563</v>
      </c>
      <c r="D21379" s="33" t="s">
        <v>564</v>
      </c>
      <c r="E21379" s="34">
        <v>187735</v>
      </c>
      <c r="F21379" s="35">
        <v>1.0669999999999999</v>
      </c>
      <c r="G21379" s="34">
        <v>288.5</v>
      </c>
    </row>
    <row r="21380" spans="1:7">
      <c r="A21380" s="32">
        <v>2018</v>
      </c>
      <c r="B21380" s="32">
        <v>2866</v>
      </c>
      <c r="C21380" s="33" t="s">
        <v>353</v>
      </c>
      <c r="D21380" s="33" t="s">
        <v>354</v>
      </c>
      <c r="E21380" s="34">
        <v>163632</v>
      </c>
      <c r="F21380" s="35">
        <v>25.006</v>
      </c>
      <c r="G21380" s="34" t="s">
        <v>364</v>
      </c>
    </row>
    <row r="21381" spans="1:7">
      <c r="A21381" s="32">
        <v>2018</v>
      </c>
      <c r="B21381" s="32">
        <v>2866</v>
      </c>
      <c r="C21381" s="33" t="s">
        <v>565</v>
      </c>
      <c r="D21381" s="33" t="s">
        <v>566</v>
      </c>
      <c r="E21381" s="34">
        <v>4826</v>
      </c>
      <c r="F21381" s="35">
        <v>5.8</v>
      </c>
      <c r="G21381" s="34" t="s">
        <v>364</v>
      </c>
    </row>
    <row r="21382" spans="1:7">
      <c r="A21382" s="32">
        <v>2018</v>
      </c>
      <c r="B21382" s="32">
        <v>2876</v>
      </c>
      <c r="C21382" s="33" t="s">
        <v>353</v>
      </c>
      <c r="D21382" s="33" t="s">
        <v>354</v>
      </c>
      <c r="E21382" s="34">
        <v>103699</v>
      </c>
      <c r="F21382" s="35">
        <v>25.178000000000001</v>
      </c>
      <c r="G21382" s="34">
        <v>173.2</v>
      </c>
    </row>
    <row r="21383" spans="1:7">
      <c r="A21383" s="32">
        <v>2018</v>
      </c>
      <c r="B21383" s="32">
        <v>2876</v>
      </c>
      <c r="C21383" s="33" t="s">
        <v>353</v>
      </c>
      <c r="D21383" s="33" t="s">
        <v>354</v>
      </c>
      <c r="E21383" s="34">
        <v>92881</v>
      </c>
      <c r="F21383" s="35">
        <v>25.05</v>
      </c>
      <c r="G21383" s="34">
        <v>172</v>
      </c>
    </row>
    <row r="21384" spans="1:7">
      <c r="A21384" s="32">
        <v>2018</v>
      </c>
      <c r="B21384" s="32">
        <v>2876</v>
      </c>
      <c r="C21384" s="33" t="s">
        <v>565</v>
      </c>
      <c r="D21384" s="33" t="s">
        <v>566</v>
      </c>
      <c r="E21384" s="34">
        <v>1041</v>
      </c>
      <c r="F21384" s="35">
        <v>5.7119999999999997</v>
      </c>
      <c r="G21384" s="34">
        <v>1698.1</v>
      </c>
    </row>
    <row r="21385" spans="1:7">
      <c r="A21385" s="32">
        <v>2018</v>
      </c>
      <c r="B21385" s="32">
        <v>2880</v>
      </c>
      <c r="C21385" s="33" t="s">
        <v>563</v>
      </c>
      <c r="D21385" s="33" t="s">
        <v>564</v>
      </c>
      <c r="E21385" s="34">
        <v>145558</v>
      </c>
      <c r="F21385" s="35">
        <v>1.0529999999999999</v>
      </c>
      <c r="G21385" s="34" t="s">
        <v>364</v>
      </c>
    </row>
    <row r="21386" spans="1:7">
      <c r="A21386" s="32">
        <v>2018</v>
      </c>
      <c r="B21386" s="32">
        <v>2936</v>
      </c>
      <c r="C21386" s="33" t="s">
        <v>563</v>
      </c>
      <c r="D21386" s="33" t="s">
        <v>564</v>
      </c>
      <c r="E21386" s="34">
        <v>349</v>
      </c>
      <c r="F21386" s="35">
        <v>1.079</v>
      </c>
      <c r="G21386" s="34">
        <v>467.1</v>
      </c>
    </row>
    <row r="21387" spans="1:7">
      <c r="A21387" s="32">
        <v>2018</v>
      </c>
      <c r="B21387" s="32">
        <v>2936</v>
      </c>
      <c r="C21387" s="33" t="s">
        <v>353</v>
      </c>
      <c r="D21387" s="33" t="s">
        <v>354</v>
      </c>
      <c r="E21387" s="34">
        <v>49</v>
      </c>
      <c r="F21387" s="35">
        <v>25.1</v>
      </c>
      <c r="G21387" s="34">
        <v>341</v>
      </c>
    </row>
    <row r="21388" spans="1:7">
      <c r="A21388" s="32">
        <v>2018</v>
      </c>
      <c r="B21388" s="32">
        <v>2936</v>
      </c>
      <c r="C21388" s="33" t="s">
        <v>353</v>
      </c>
      <c r="D21388" s="33" t="s">
        <v>354</v>
      </c>
      <c r="E21388" s="34">
        <v>134</v>
      </c>
      <c r="F21388" s="35">
        <v>24.52</v>
      </c>
      <c r="G21388" s="34">
        <v>343.3</v>
      </c>
    </row>
    <row r="21389" spans="1:7">
      <c r="A21389" s="32">
        <v>2018</v>
      </c>
      <c r="B21389" s="32">
        <v>2936</v>
      </c>
      <c r="C21389" s="33" t="s">
        <v>565</v>
      </c>
      <c r="D21389" s="33" t="s">
        <v>566</v>
      </c>
      <c r="E21389" s="34">
        <v>7</v>
      </c>
      <c r="F21389" s="35">
        <v>5.84</v>
      </c>
      <c r="G21389" s="34">
        <v>1768.4</v>
      </c>
    </row>
    <row r="21390" spans="1:7">
      <c r="A21390" s="32">
        <v>2018</v>
      </c>
      <c r="B21390" s="32">
        <v>2951</v>
      </c>
      <c r="C21390" s="33" t="s">
        <v>563</v>
      </c>
      <c r="D21390" s="33" t="s">
        <v>564</v>
      </c>
      <c r="E21390" s="34">
        <v>1310773</v>
      </c>
      <c r="F21390" s="35">
        <v>1.054</v>
      </c>
      <c r="G21390" s="34">
        <v>378.4</v>
      </c>
    </row>
    <row r="21391" spans="1:7">
      <c r="A21391" s="32">
        <v>2018</v>
      </c>
      <c r="B21391" s="32">
        <v>2952</v>
      </c>
      <c r="C21391" s="33" t="s">
        <v>363</v>
      </c>
      <c r="D21391" s="33" t="s">
        <v>354</v>
      </c>
      <c r="E21391" s="34">
        <v>16346</v>
      </c>
      <c r="F21391" s="35">
        <v>17.454000000000001</v>
      </c>
      <c r="G21391" s="34">
        <v>187.4</v>
      </c>
    </row>
    <row r="21392" spans="1:7">
      <c r="A21392" s="32">
        <v>2018</v>
      </c>
      <c r="B21392" s="32">
        <v>2952</v>
      </c>
      <c r="C21392" s="33" t="s">
        <v>363</v>
      </c>
      <c r="D21392" s="33" t="s">
        <v>354</v>
      </c>
      <c r="E21392" s="34">
        <v>293326</v>
      </c>
      <c r="F21392" s="35">
        <v>17.084</v>
      </c>
      <c r="G21392" s="34">
        <v>187.7</v>
      </c>
    </row>
    <row r="21393" spans="1:7">
      <c r="A21393" s="32">
        <v>2018</v>
      </c>
      <c r="B21393" s="32">
        <v>2952</v>
      </c>
      <c r="C21393" s="33" t="s">
        <v>563</v>
      </c>
      <c r="D21393" s="33" t="s">
        <v>564</v>
      </c>
      <c r="E21393" s="34">
        <v>91257</v>
      </c>
      <c r="F21393" s="35">
        <v>1.0069999999999999</v>
      </c>
      <c r="G21393" s="34">
        <v>325.39999999999998</v>
      </c>
    </row>
    <row r="21394" spans="1:7">
      <c r="A21394" s="32">
        <v>2018</v>
      </c>
      <c r="B21394" s="32">
        <v>2953</v>
      </c>
      <c r="C21394" s="33" t="s">
        <v>563</v>
      </c>
      <c r="D21394" s="33" t="s">
        <v>564</v>
      </c>
      <c r="E21394" s="34">
        <v>8438</v>
      </c>
      <c r="F21394" s="35">
        <v>1.0629999999999999</v>
      </c>
      <c r="G21394" s="34">
        <v>663.5</v>
      </c>
    </row>
    <row r="21395" spans="1:7">
      <c r="A21395" s="32">
        <v>2018</v>
      </c>
      <c r="B21395" s="32">
        <v>2956</v>
      </c>
      <c r="C21395" s="33" t="s">
        <v>563</v>
      </c>
      <c r="D21395" s="33" t="s">
        <v>564</v>
      </c>
      <c r="E21395" s="34">
        <v>2457898</v>
      </c>
      <c r="F21395" s="35">
        <v>1.02</v>
      </c>
      <c r="G21395" s="34">
        <v>325.39999999999998</v>
      </c>
    </row>
    <row r="21396" spans="1:7">
      <c r="A21396" s="32">
        <v>2018</v>
      </c>
      <c r="B21396" s="32">
        <v>2963</v>
      </c>
      <c r="C21396" s="33" t="s">
        <v>363</v>
      </c>
      <c r="D21396" s="33" t="s">
        <v>354</v>
      </c>
      <c r="E21396" s="34">
        <v>48444</v>
      </c>
      <c r="F21396" s="35">
        <v>17.128</v>
      </c>
      <c r="G21396" s="34">
        <v>150.5</v>
      </c>
    </row>
    <row r="21397" spans="1:7">
      <c r="A21397" s="32">
        <v>2018</v>
      </c>
      <c r="B21397" s="32">
        <v>2963</v>
      </c>
      <c r="C21397" s="33" t="s">
        <v>563</v>
      </c>
      <c r="D21397" s="33" t="s">
        <v>564</v>
      </c>
      <c r="E21397" s="34">
        <v>3209</v>
      </c>
      <c r="F21397" s="35">
        <v>1.02</v>
      </c>
      <c r="G21397" s="34">
        <v>285.3</v>
      </c>
    </row>
    <row r="21398" spans="1:7">
      <c r="A21398" s="32">
        <v>2018</v>
      </c>
      <c r="B21398" s="32">
        <v>2963</v>
      </c>
      <c r="C21398" s="33" t="s">
        <v>563</v>
      </c>
      <c r="D21398" s="33" t="s">
        <v>564</v>
      </c>
      <c r="E21398" s="34">
        <v>4150</v>
      </c>
      <c r="F21398" s="35">
        <v>1.02</v>
      </c>
      <c r="G21398" s="34">
        <v>295.2</v>
      </c>
    </row>
    <row r="21399" spans="1:7">
      <c r="A21399" s="32">
        <v>2018</v>
      </c>
      <c r="B21399" s="32">
        <v>2963</v>
      </c>
      <c r="C21399" s="33" t="s">
        <v>563</v>
      </c>
      <c r="D21399" s="33" t="s">
        <v>564</v>
      </c>
      <c r="E21399" s="34">
        <v>136</v>
      </c>
      <c r="F21399" s="35">
        <v>1.02</v>
      </c>
      <c r="G21399" s="34">
        <v>340.6</v>
      </c>
    </row>
    <row r="21400" spans="1:7">
      <c r="A21400" s="32">
        <v>2018</v>
      </c>
      <c r="B21400" s="32">
        <v>2963</v>
      </c>
      <c r="C21400" s="33" t="s">
        <v>563</v>
      </c>
      <c r="D21400" s="33" t="s">
        <v>564</v>
      </c>
      <c r="E21400" s="34">
        <v>4987</v>
      </c>
      <c r="F21400" s="35">
        <v>1.02</v>
      </c>
      <c r="G21400" s="34">
        <v>319.2</v>
      </c>
    </row>
    <row r="21401" spans="1:7">
      <c r="A21401" s="32">
        <v>2018</v>
      </c>
      <c r="B21401" s="32">
        <v>2963</v>
      </c>
      <c r="C21401" s="33" t="s">
        <v>563</v>
      </c>
      <c r="D21401" s="33" t="s">
        <v>564</v>
      </c>
      <c r="E21401" s="34">
        <v>9037</v>
      </c>
      <c r="F21401" s="35">
        <v>1.02</v>
      </c>
      <c r="G21401" s="34">
        <v>283.60000000000002</v>
      </c>
    </row>
    <row r="21402" spans="1:7">
      <c r="A21402" s="32">
        <v>2018</v>
      </c>
      <c r="B21402" s="32">
        <v>2963</v>
      </c>
      <c r="C21402" s="33" t="s">
        <v>563</v>
      </c>
      <c r="D21402" s="33" t="s">
        <v>564</v>
      </c>
      <c r="E21402" s="34">
        <v>15588</v>
      </c>
      <c r="F21402" s="35">
        <v>1.02</v>
      </c>
      <c r="G21402" s="34">
        <v>351.8</v>
      </c>
    </row>
    <row r="21403" spans="1:7">
      <c r="A21403" s="32">
        <v>2018</v>
      </c>
      <c r="B21403" s="32">
        <v>2963</v>
      </c>
      <c r="C21403" s="33" t="s">
        <v>563</v>
      </c>
      <c r="D21403" s="33" t="s">
        <v>564</v>
      </c>
      <c r="E21403" s="34">
        <v>30846</v>
      </c>
      <c r="F21403" s="35">
        <v>1.02</v>
      </c>
      <c r="G21403" s="34">
        <v>283.39999999999998</v>
      </c>
    </row>
    <row r="21404" spans="1:7">
      <c r="A21404" s="32">
        <v>2018</v>
      </c>
      <c r="B21404" s="32">
        <v>2963</v>
      </c>
      <c r="C21404" s="33" t="s">
        <v>563</v>
      </c>
      <c r="D21404" s="33" t="s">
        <v>564</v>
      </c>
      <c r="E21404" s="34">
        <v>58471</v>
      </c>
      <c r="F21404" s="35">
        <v>1.02</v>
      </c>
      <c r="G21404" s="34">
        <v>345.1</v>
      </c>
    </row>
    <row r="21405" spans="1:7">
      <c r="A21405" s="32">
        <v>2018</v>
      </c>
      <c r="B21405" s="32">
        <v>2963</v>
      </c>
      <c r="C21405" s="33" t="s">
        <v>563</v>
      </c>
      <c r="D21405" s="33" t="s">
        <v>564</v>
      </c>
      <c r="E21405" s="34">
        <v>62941</v>
      </c>
      <c r="F21405" s="35">
        <v>1.02</v>
      </c>
      <c r="G21405" s="34">
        <v>323.10000000000002</v>
      </c>
    </row>
    <row r="21406" spans="1:7">
      <c r="A21406" s="32">
        <v>2018</v>
      </c>
      <c r="B21406" s="32">
        <v>2963</v>
      </c>
      <c r="C21406" s="33" t="s">
        <v>563</v>
      </c>
      <c r="D21406" s="33" t="s">
        <v>564</v>
      </c>
      <c r="E21406" s="34">
        <v>82074</v>
      </c>
      <c r="F21406" s="35">
        <v>1.02</v>
      </c>
      <c r="G21406" s="34">
        <v>313.8</v>
      </c>
    </row>
    <row r="21407" spans="1:7">
      <c r="A21407" s="32">
        <v>2018</v>
      </c>
      <c r="B21407" s="32">
        <v>2963</v>
      </c>
      <c r="C21407" s="33" t="s">
        <v>563</v>
      </c>
      <c r="D21407" s="33" t="s">
        <v>564</v>
      </c>
      <c r="E21407" s="34">
        <v>107632</v>
      </c>
      <c r="F21407" s="35">
        <v>1.02</v>
      </c>
      <c r="G21407" s="34">
        <v>289.5</v>
      </c>
    </row>
    <row r="21408" spans="1:7">
      <c r="A21408" s="32">
        <v>2018</v>
      </c>
      <c r="B21408" s="32">
        <v>2963</v>
      </c>
      <c r="C21408" s="33" t="s">
        <v>563</v>
      </c>
      <c r="D21408" s="33" t="s">
        <v>564</v>
      </c>
      <c r="E21408" s="34">
        <v>136376</v>
      </c>
      <c r="F21408" s="35">
        <v>1.02</v>
      </c>
      <c r="G21408" s="34">
        <v>321.3</v>
      </c>
    </row>
    <row r="21409" spans="1:7">
      <c r="A21409" s="32">
        <v>2018</v>
      </c>
      <c r="B21409" s="32">
        <v>2963</v>
      </c>
      <c r="C21409" s="33" t="s">
        <v>563</v>
      </c>
      <c r="D21409" s="33" t="s">
        <v>564</v>
      </c>
      <c r="E21409" s="34">
        <v>294104</v>
      </c>
      <c r="F21409" s="35">
        <v>1.02</v>
      </c>
      <c r="G21409" s="34">
        <v>288.10000000000002</v>
      </c>
    </row>
    <row r="21410" spans="1:7">
      <c r="A21410" s="32">
        <v>2018</v>
      </c>
      <c r="B21410" s="32">
        <v>2963</v>
      </c>
      <c r="C21410" s="33" t="s">
        <v>563</v>
      </c>
      <c r="D21410" s="33" t="s">
        <v>564</v>
      </c>
      <c r="E21410" s="34">
        <v>331233</v>
      </c>
      <c r="F21410" s="35">
        <v>1.02</v>
      </c>
      <c r="G21410" s="34">
        <v>300.3</v>
      </c>
    </row>
    <row r="21411" spans="1:7">
      <c r="A21411" s="32">
        <v>2018</v>
      </c>
      <c r="B21411" s="32">
        <v>2963</v>
      </c>
      <c r="C21411" s="33" t="s">
        <v>563</v>
      </c>
      <c r="D21411" s="33" t="s">
        <v>564</v>
      </c>
      <c r="E21411" s="34">
        <v>340534</v>
      </c>
      <c r="F21411" s="35">
        <v>1.02</v>
      </c>
      <c r="G21411" s="34">
        <v>293.7</v>
      </c>
    </row>
    <row r="21412" spans="1:7">
      <c r="A21412" s="32">
        <v>2018</v>
      </c>
      <c r="B21412" s="32">
        <v>2963</v>
      </c>
      <c r="C21412" s="33" t="s">
        <v>563</v>
      </c>
      <c r="D21412" s="33" t="s">
        <v>564</v>
      </c>
      <c r="E21412" s="34">
        <v>451441</v>
      </c>
      <c r="F21412" s="35">
        <v>1.02</v>
      </c>
      <c r="G21412" s="34">
        <v>304.8</v>
      </c>
    </row>
    <row r="21413" spans="1:7">
      <c r="A21413" s="32">
        <v>2018</v>
      </c>
      <c r="B21413" s="32">
        <v>2963</v>
      </c>
      <c r="C21413" s="33" t="s">
        <v>563</v>
      </c>
      <c r="D21413" s="33" t="s">
        <v>564</v>
      </c>
      <c r="E21413" s="34">
        <v>2226</v>
      </c>
      <c r="F21413" s="35">
        <v>1.02</v>
      </c>
      <c r="G21413" s="34">
        <v>310.89999999999998</v>
      </c>
    </row>
    <row r="21414" spans="1:7">
      <c r="A21414" s="32">
        <v>2018</v>
      </c>
      <c r="B21414" s="32">
        <v>2963</v>
      </c>
      <c r="C21414" s="33" t="s">
        <v>563</v>
      </c>
      <c r="D21414" s="33" t="s">
        <v>564</v>
      </c>
      <c r="E21414" s="34">
        <v>2221</v>
      </c>
      <c r="F21414" s="35">
        <v>1.02</v>
      </c>
      <c r="G21414" s="34">
        <v>301.5</v>
      </c>
    </row>
    <row r="21415" spans="1:7">
      <c r="A21415" s="32">
        <v>2018</v>
      </c>
      <c r="B21415" s="32">
        <v>2963</v>
      </c>
      <c r="C21415" s="33" t="s">
        <v>563</v>
      </c>
      <c r="D21415" s="33" t="s">
        <v>564</v>
      </c>
      <c r="E21415" s="34">
        <v>1983</v>
      </c>
      <c r="F21415" s="35">
        <v>1.02</v>
      </c>
      <c r="G21415" s="34">
        <v>305.10000000000002</v>
      </c>
    </row>
    <row r="21416" spans="1:7">
      <c r="A21416" s="32">
        <v>2018</v>
      </c>
      <c r="B21416" s="32">
        <v>2963</v>
      </c>
      <c r="C21416" s="33" t="s">
        <v>563</v>
      </c>
      <c r="D21416" s="33" t="s">
        <v>564</v>
      </c>
      <c r="E21416" s="34">
        <v>1654</v>
      </c>
      <c r="F21416" s="35">
        <v>1.02</v>
      </c>
      <c r="G21416" s="34">
        <v>323.60000000000002</v>
      </c>
    </row>
    <row r="21417" spans="1:7">
      <c r="A21417" s="32">
        <v>2018</v>
      </c>
      <c r="B21417" s="32">
        <v>2963</v>
      </c>
      <c r="C21417" s="33" t="s">
        <v>563</v>
      </c>
      <c r="D21417" s="33" t="s">
        <v>564</v>
      </c>
      <c r="E21417" s="34">
        <v>956</v>
      </c>
      <c r="F21417" s="35">
        <v>1.02</v>
      </c>
      <c r="G21417" s="34">
        <v>249.9</v>
      </c>
    </row>
    <row r="21418" spans="1:7">
      <c r="A21418" s="32">
        <v>2018</v>
      </c>
      <c r="B21418" s="32">
        <v>2963</v>
      </c>
      <c r="C21418" s="33" t="s">
        <v>563</v>
      </c>
      <c r="D21418" s="33" t="s">
        <v>564</v>
      </c>
      <c r="E21418" s="34">
        <v>912</v>
      </c>
      <c r="F21418" s="35">
        <v>1.02</v>
      </c>
      <c r="G21418" s="34">
        <v>330.3</v>
      </c>
    </row>
    <row r="21419" spans="1:7">
      <c r="A21419" s="32">
        <v>2018</v>
      </c>
      <c r="B21419" s="32">
        <v>2963</v>
      </c>
      <c r="C21419" s="33" t="s">
        <v>563</v>
      </c>
      <c r="D21419" s="33" t="s">
        <v>564</v>
      </c>
      <c r="E21419" s="34">
        <v>880</v>
      </c>
      <c r="F21419" s="35">
        <v>1.02</v>
      </c>
      <c r="G21419" s="34">
        <v>302.7</v>
      </c>
    </row>
    <row r="21420" spans="1:7">
      <c r="A21420" s="32">
        <v>2018</v>
      </c>
      <c r="B21420" s="32">
        <v>2963</v>
      </c>
      <c r="C21420" s="33" t="s">
        <v>563</v>
      </c>
      <c r="D21420" s="33" t="s">
        <v>564</v>
      </c>
      <c r="E21420" s="34">
        <v>814</v>
      </c>
      <c r="F21420" s="35">
        <v>1.02</v>
      </c>
      <c r="G21420" s="34">
        <v>320.60000000000002</v>
      </c>
    </row>
    <row r="21421" spans="1:7">
      <c r="A21421" s="32">
        <v>2018</v>
      </c>
      <c r="B21421" s="32">
        <v>2963</v>
      </c>
      <c r="C21421" s="33" t="s">
        <v>563</v>
      </c>
      <c r="D21421" s="33" t="s">
        <v>564</v>
      </c>
      <c r="E21421" s="34">
        <v>445</v>
      </c>
      <c r="F21421" s="35">
        <v>1.02</v>
      </c>
      <c r="G21421" s="34">
        <v>306.60000000000002</v>
      </c>
    </row>
    <row r="21422" spans="1:7">
      <c r="A21422" s="32">
        <v>2018</v>
      </c>
      <c r="B21422" s="32">
        <v>2963</v>
      </c>
      <c r="C21422" s="33" t="s">
        <v>563</v>
      </c>
      <c r="D21422" s="33" t="s">
        <v>564</v>
      </c>
      <c r="E21422" s="34">
        <v>397</v>
      </c>
      <c r="F21422" s="35">
        <v>1.02</v>
      </c>
      <c r="G21422" s="34">
        <v>342.8</v>
      </c>
    </row>
    <row r="21423" spans="1:7">
      <c r="A21423" s="32">
        <v>2018</v>
      </c>
      <c r="B21423" s="32">
        <v>2963</v>
      </c>
      <c r="C21423" s="33" t="s">
        <v>563</v>
      </c>
      <c r="D21423" s="33" t="s">
        <v>564</v>
      </c>
      <c r="E21423" s="34">
        <v>319</v>
      </c>
      <c r="F21423" s="35">
        <v>1.02</v>
      </c>
      <c r="G21423" s="34">
        <v>353.6</v>
      </c>
    </row>
    <row r="21424" spans="1:7">
      <c r="A21424" s="32">
        <v>2018</v>
      </c>
      <c r="B21424" s="32">
        <v>2963</v>
      </c>
      <c r="C21424" s="33" t="s">
        <v>563</v>
      </c>
      <c r="D21424" s="33" t="s">
        <v>564</v>
      </c>
      <c r="E21424" s="34">
        <v>4450</v>
      </c>
      <c r="F21424" s="35">
        <v>1.02</v>
      </c>
      <c r="G21424" s="34">
        <v>318.39999999999998</v>
      </c>
    </row>
    <row r="21425" spans="1:7">
      <c r="A21425" s="32">
        <v>2018</v>
      </c>
      <c r="B21425" s="32">
        <v>2963</v>
      </c>
      <c r="C21425" s="33" t="s">
        <v>563</v>
      </c>
      <c r="D21425" s="33" t="s">
        <v>564</v>
      </c>
      <c r="E21425" s="34">
        <v>135</v>
      </c>
      <c r="F21425" s="35">
        <v>1.02</v>
      </c>
      <c r="G21425" s="34">
        <v>308.39999999999998</v>
      </c>
    </row>
    <row r="21426" spans="1:7">
      <c r="A21426" s="32">
        <v>2018</v>
      </c>
      <c r="B21426" s="32">
        <v>2963</v>
      </c>
      <c r="C21426" s="33" t="s">
        <v>363</v>
      </c>
      <c r="D21426" s="33" t="s">
        <v>354</v>
      </c>
      <c r="E21426" s="34">
        <v>30561</v>
      </c>
      <c r="F21426" s="35">
        <v>17.03</v>
      </c>
      <c r="G21426" s="34">
        <v>161.4</v>
      </c>
    </row>
    <row r="21427" spans="1:7">
      <c r="A21427" s="32">
        <v>2018</v>
      </c>
      <c r="B21427" s="32">
        <v>2963</v>
      </c>
      <c r="C21427" s="33" t="s">
        <v>363</v>
      </c>
      <c r="D21427" s="33" t="s">
        <v>354</v>
      </c>
      <c r="E21427" s="34">
        <v>61282</v>
      </c>
      <c r="F21427" s="35">
        <v>17.22</v>
      </c>
      <c r="G21427" s="34">
        <v>167.1</v>
      </c>
    </row>
    <row r="21428" spans="1:7">
      <c r="A21428" s="32">
        <v>2018</v>
      </c>
      <c r="B21428" s="32">
        <v>2964</v>
      </c>
      <c r="C21428" s="33" t="s">
        <v>563</v>
      </c>
      <c r="D21428" s="33" t="s">
        <v>564</v>
      </c>
      <c r="E21428" s="34">
        <v>112608</v>
      </c>
      <c r="F21428" s="35">
        <v>1.04</v>
      </c>
      <c r="G21428" s="34">
        <v>250</v>
      </c>
    </row>
    <row r="21429" spans="1:7">
      <c r="A21429" s="32">
        <v>2018</v>
      </c>
      <c r="B21429" s="32">
        <v>2964</v>
      </c>
      <c r="C21429" s="33" t="s">
        <v>563</v>
      </c>
      <c r="D21429" s="33" t="s">
        <v>564</v>
      </c>
      <c r="E21429" s="34">
        <v>211228</v>
      </c>
      <c r="F21429" s="35">
        <v>1.02</v>
      </c>
      <c r="G21429" s="34">
        <v>242.4</v>
      </c>
    </row>
    <row r="21430" spans="1:7">
      <c r="A21430" s="32">
        <v>2018</v>
      </c>
      <c r="B21430" s="32">
        <v>2964</v>
      </c>
      <c r="C21430" s="33" t="s">
        <v>563</v>
      </c>
      <c r="D21430" s="33" t="s">
        <v>564</v>
      </c>
      <c r="E21430" s="34">
        <v>288565</v>
      </c>
      <c r="F21430" s="35">
        <v>1.02</v>
      </c>
      <c r="G21430" s="34">
        <v>256.3</v>
      </c>
    </row>
    <row r="21431" spans="1:7">
      <c r="A21431" s="32">
        <v>2018</v>
      </c>
      <c r="B21431" s="32">
        <v>2964</v>
      </c>
      <c r="C21431" s="33" t="s">
        <v>563</v>
      </c>
      <c r="D21431" s="33" t="s">
        <v>564</v>
      </c>
      <c r="E21431" s="34">
        <v>3045</v>
      </c>
      <c r="F21431" s="35">
        <v>1.02</v>
      </c>
      <c r="G21431" s="34">
        <v>284.60000000000002</v>
      </c>
    </row>
    <row r="21432" spans="1:7">
      <c r="A21432" s="32">
        <v>2018</v>
      </c>
      <c r="B21432" s="32">
        <v>2964</v>
      </c>
      <c r="C21432" s="33" t="s">
        <v>563</v>
      </c>
      <c r="D21432" s="33" t="s">
        <v>564</v>
      </c>
      <c r="E21432" s="34">
        <v>7609</v>
      </c>
      <c r="F21432" s="35">
        <v>1.03</v>
      </c>
      <c r="G21432" s="34">
        <v>175.6</v>
      </c>
    </row>
    <row r="21433" spans="1:7">
      <c r="A21433" s="32">
        <v>2018</v>
      </c>
      <c r="B21433" s="32">
        <v>2964</v>
      </c>
      <c r="C21433" s="33" t="s">
        <v>563</v>
      </c>
      <c r="D21433" s="33" t="s">
        <v>564</v>
      </c>
      <c r="E21433" s="34">
        <v>77</v>
      </c>
      <c r="F21433" s="35">
        <v>1.02</v>
      </c>
      <c r="G21433" s="34">
        <v>297.8</v>
      </c>
    </row>
    <row r="21434" spans="1:7">
      <c r="A21434" s="32">
        <v>2018</v>
      </c>
      <c r="B21434" s="32">
        <v>2964</v>
      </c>
      <c r="C21434" s="33" t="s">
        <v>563</v>
      </c>
      <c r="D21434" s="33" t="s">
        <v>564</v>
      </c>
      <c r="E21434" s="34">
        <v>176</v>
      </c>
      <c r="F21434" s="35">
        <v>1.02</v>
      </c>
      <c r="G21434" s="34">
        <v>228.2</v>
      </c>
    </row>
    <row r="21435" spans="1:7">
      <c r="A21435" s="32">
        <v>2018</v>
      </c>
      <c r="B21435" s="32">
        <v>2964</v>
      </c>
      <c r="C21435" s="33" t="s">
        <v>563</v>
      </c>
      <c r="D21435" s="33" t="s">
        <v>564</v>
      </c>
      <c r="E21435" s="34">
        <v>324</v>
      </c>
      <c r="F21435" s="35">
        <v>1.02</v>
      </c>
      <c r="G21435" s="34">
        <v>323.3</v>
      </c>
    </row>
    <row r="21436" spans="1:7">
      <c r="A21436" s="32">
        <v>2018</v>
      </c>
      <c r="B21436" s="32">
        <v>2964</v>
      </c>
      <c r="C21436" s="33" t="s">
        <v>563</v>
      </c>
      <c r="D21436" s="33" t="s">
        <v>564</v>
      </c>
      <c r="E21436" s="34">
        <v>329</v>
      </c>
      <c r="F21436" s="35">
        <v>1.02</v>
      </c>
      <c r="G21436" s="34">
        <v>287.8</v>
      </c>
    </row>
    <row r="21437" spans="1:7">
      <c r="A21437" s="32">
        <v>2018</v>
      </c>
      <c r="B21437" s="32">
        <v>2964</v>
      </c>
      <c r="C21437" s="33" t="s">
        <v>563</v>
      </c>
      <c r="D21437" s="33" t="s">
        <v>564</v>
      </c>
      <c r="E21437" s="34">
        <v>691</v>
      </c>
      <c r="F21437" s="35">
        <v>1.02</v>
      </c>
      <c r="G21437" s="34">
        <v>275.89999999999998</v>
      </c>
    </row>
    <row r="21438" spans="1:7">
      <c r="A21438" s="32">
        <v>2018</v>
      </c>
      <c r="B21438" s="32">
        <v>2964</v>
      </c>
      <c r="C21438" s="33" t="s">
        <v>563</v>
      </c>
      <c r="D21438" s="33" t="s">
        <v>564</v>
      </c>
      <c r="E21438" s="34">
        <v>735</v>
      </c>
      <c r="F21438" s="35">
        <v>1.02</v>
      </c>
      <c r="G21438" s="34">
        <v>336</v>
      </c>
    </row>
    <row r="21439" spans="1:7">
      <c r="A21439" s="32">
        <v>2018</v>
      </c>
      <c r="B21439" s="32">
        <v>2964</v>
      </c>
      <c r="C21439" s="33" t="s">
        <v>563</v>
      </c>
      <c r="D21439" s="33" t="s">
        <v>564</v>
      </c>
      <c r="E21439" s="34">
        <v>1163</v>
      </c>
      <c r="F21439" s="35">
        <v>1.02</v>
      </c>
      <c r="G21439" s="34">
        <v>187.1</v>
      </c>
    </row>
    <row r="21440" spans="1:7">
      <c r="A21440" s="32">
        <v>2018</v>
      </c>
      <c r="B21440" s="32">
        <v>2964</v>
      </c>
      <c r="C21440" s="33" t="s">
        <v>563</v>
      </c>
      <c r="D21440" s="33" t="s">
        <v>564</v>
      </c>
      <c r="E21440" s="34">
        <v>1210</v>
      </c>
      <c r="F21440" s="35">
        <v>1.03</v>
      </c>
      <c r="G21440" s="34">
        <v>321.60000000000002</v>
      </c>
    </row>
    <row r="21441" spans="1:7">
      <c r="A21441" s="32">
        <v>2018</v>
      </c>
      <c r="B21441" s="32">
        <v>2964</v>
      </c>
      <c r="C21441" s="33" t="s">
        <v>563</v>
      </c>
      <c r="D21441" s="33" t="s">
        <v>564</v>
      </c>
      <c r="E21441" s="34">
        <v>1277</v>
      </c>
      <c r="F21441" s="35">
        <v>1.02</v>
      </c>
      <c r="G21441" s="34">
        <v>322.39999999999998</v>
      </c>
    </row>
    <row r="21442" spans="1:7">
      <c r="A21442" s="32">
        <v>2018</v>
      </c>
      <c r="B21442" s="32">
        <v>2964</v>
      </c>
      <c r="C21442" s="33" t="s">
        <v>563</v>
      </c>
      <c r="D21442" s="33" t="s">
        <v>564</v>
      </c>
      <c r="E21442" s="34">
        <v>1341</v>
      </c>
      <c r="F21442" s="35">
        <v>1.04</v>
      </c>
      <c r="G21442" s="34">
        <v>248</v>
      </c>
    </row>
    <row r="21443" spans="1:7">
      <c r="A21443" s="32">
        <v>2018</v>
      </c>
      <c r="B21443" s="32">
        <v>2964</v>
      </c>
      <c r="C21443" s="33" t="s">
        <v>563</v>
      </c>
      <c r="D21443" s="33" t="s">
        <v>564</v>
      </c>
      <c r="E21443" s="34">
        <v>1788</v>
      </c>
      <c r="F21443" s="35">
        <v>1.02</v>
      </c>
      <c r="G21443" s="34">
        <v>269</v>
      </c>
    </row>
    <row r="21444" spans="1:7">
      <c r="A21444" s="32">
        <v>2018</v>
      </c>
      <c r="B21444" s="32">
        <v>2964</v>
      </c>
      <c r="C21444" s="33" t="s">
        <v>563</v>
      </c>
      <c r="D21444" s="33" t="s">
        <v>564</v>
      </c>
      <c r="E21444" s="34">
        <v>10030</v>
      </c>
      <c r="F21444" s="35">
        <v>1.02</v>
      </c>
      <c r="G21444" s="34">
        <v>289.10000000000002</v>
      </c>
    </row>
    <row r="21445" spans="1:7">
      <c r="A21445" s="32">
        <v>2018</v>
      </c>
      <c r="B21445" s="32">
        <v>2964</v>
      </c>
      <c r="C21445" s="33" t="s">
        <v>563</v>
      </c>
      <c r="D21445" s="33" t="s">
        <v>564</v>
      </c>
      <c r="E21445" s="34">
        <v>10232</v>
      </c>
      <c r="F21445" s="35">
        <v>1.02</v>
      </c>
      <c r="G21445" s="34">
        <v>271.3</v>
      </c>
    </row>
    <row r="21446" spans="1:7">
      <c r="A21446" s="32">
        <v>2018</v>
      </c>
      <c r="B21446" s="32">
        <v>2964</v>
      </c>
      <c r="C21446" s="33" t="s">
        <v>563</v>
      </c>
      <c r="D21446" s="33" t="s">
        <v>564</v>
      </c>
      <c r="E21446" s="34">
        <v>11647</v>
      </c>
      <c r="F21446" s="35">
        <v>1.02</v>
      </c>
      <c r="G21446" s="34">
        <v>258.60000000000002</v>
      </c>
    </row>
    <row r="21447" spans="1:7">
      <c r="A21447" s="32">
        <v>2018</v>
      </c>
      <c r="B21447" s="32">
        <v>2964</v>
      </c>
      <c r="C21447" s="33" t="s">
        <v>563</v>
      </c>
      <c r="D21447" s="33" t="s">
        <v>564</v>
      </c>
      <c r="E21447" s="34">
        <v>12890</v>
      </c>
      <c r="F21447" s="35">
        <v>1.04</v>
      </c>
      <c r="G21447" s="34">
        <v>271.10000000000002</v>
      </c>
    </row>
    <row r="21448" spans="1:7">
      <c r="A21448" s="32">
        <v>2018</v>
      </c>
      <c r="B21448" s="32">
        <v>2964</v>
      </c>
      <c r="C21448" s="33" t="s">
        <v>563</v>
      </c>
      <c r="D21448" s="33" t="s">
        <v>564</v>
      </c>
      <c r="E21448" s="34">
        <v>14539</v>
      </c>
      <c r="F21448" s="35">
        <v>1.03</v>
      </c>
      <c r="G21448" s="34">
        <v>282.7</v>
      </c>
    </row>
    <row r="21449" spans="1:7">
      <c r="A21449" s="32">
        <v>2018</v>
      </c>
      <c r="B21449" s="32">
        <v>2964</v>
      </c>
      <c r="C21449" s="33" t="s">
        <v>563</v>
      </c>
      <c r="D21449" s="33" t="s">
        <v>564</v>
      </c>
      <c r="E21449" s="34">
        <v>17326</v>
      </c>
      <c r="F21449" s="35">
        <v>1.02</v>
      </c>
      <c r="G21449" s="34">
        <v>177.3</v>
      </c>
    </row>
    <row r="21450" spans="1:7">
      <c r="A21450" s="32">
        <v>2018</v>
      </c>
      <c r="B21450" s="32">
        <v>2964</v>
      </c>
      <c r="C21450" s="33" t="s">
        <v>563</v>
      </c>
      <c r="D21450" s="33" t="s">
        <v>564</v>
      </c>
      <c r="E21450" s="34">
        <v>20223</v>
      </c>
      <c r="F21450" s="35">
        <v>1.03</v>
      </c>
      <c r="G21450" s="34">
        <v>267.3</v>
      </c>
    </row>
    <row r="21451" spans="1:7">
      <c r="A21451" s="32">
        <v>2018</v>
      </c>
      <c r="B21451" s="32">
        <v>2964</v>
      </c>
      <c r="C21451" s="33" t="s">
        <v>563</v>
      </c>
      <c r="D21451" s="33" t="s">
        <v>564</v>
      </c>
      <c r="E21451" s="34">
        <v>20223</v>
      </c>
      <c r="F21451" s="35">
        <v>1.02</v>
      </c>
      <c r="G21451" s="34">
        <v>335.8</v>
      </c>
    </row>
    <row r="21452" spans="1:7">
      <c r="A21452" s="32">
        <v>2018</v>
      </c>
      <c r="B21452" s="32">
        <v>2964</v>
      </c>
      <c r="C21452" s="33" t="s">
        <v>563</v>
      </c>
      <c r="D21452" s="33" t="s">
        <v>564</v>
      </c>
      <c r="E21452" s="34">
        <v>46275</v>
      </c>
      <c r="F21452" s="35">
        <v>1.02</v>
      </c>
      <c r="G21452" s="34">
        <v>335.9</v>
      </c>
    </row>
    <row r="21453" spans="1:7">
      <c r="A21453" s="32">
        <v>2018</v>
      </c>
      <c r="B21453" s="32">
        <v>2964</v>
      </c>
      <c r="C21453" s="33" t="s">
        <v>563</v>
      </c>
      <c r="D21453" s="33" t="s">
        <v>564</v>
      </c>
      <c r="E21453" s="34">
        <v>86410</v>
      </c>
      <c r="F21453" s="35">
        <v>1.02</v>
      </c>
      <c r="G21453" s="34">
        <v>276.8</v>
      </c>
    </row>
    <row r="21454" spans="1:7">
      <c r="A21454" s="32">
        <v>2018</v>
      </c>
      <c r="B21454" s="32">
        <v>2964</v>
      </c>
      <c r="C21454" s="33" t="s">
        <v>563</v>
      </c>
      <c r="D21454" s="33" t="s">
        <v>564</v>
      </c>
      <c r="E21454" s="34">
        <v>94185</v>
      </c>
      <c r="F21454" s="35">
        <v>1.04</v>
      </c>
      <c r="G21454" s="34">
        <v>200.8</v>
      </c>
    </row>
    <row r="21455" spans="1:7">
      <c r="A21455" s="32">
        <v>2018</v>
      </c>
      <c r="B21455" s="32">
        <v>2965</v>
      </c>
      <c r="C21455" s="33" t="s">
        <v>563</v>
      </c>
      <c r="D21455" s="33" t="s">
        <v>564</v>
      </c>
      <c r="E21455" s="34">
        <v>11</v>
      </c>
      <c r="F21455" s="35">
        <v>1.03</v>
      </c>
      <c r="G21455" s="34">
        <v>182.1</v>
      </c>
    </row>
    <row r="21456" spans="1:7">
      <c r="A21456" s="32">
        <v>2018</v>
      </c>
      <c r="B21456" s="32">
        <v>2965</v>
      </c>
      <c r="C21456" s="33" t="s">
        <v>563</v>
      </c>
      <c r="D21456" s="33" t="s">
        <v>564</v>
      </c>
      <c r="E21456" s="34">
        <v>180769</v>
      </c>
      <c r="F21456" s="35">
        <v>1.02</v>
      </c>
      <c r="G21456" s="34">
        <v>256.3</v>
      </c>
    </row>
    <row r="21457" spans="1:7">
      <c r="A21457" s="32">
        <v>2018</v>
      </c>
      <c r="B21457" s="32">
        <v>2965</v>
      </c>
      <c r="C21457" s="33" t="s">
        <v>563</v>
      </c>
      <c r="D21457" s="33" t="s">
        <v>564</v>
      </c>
      <c r="E21457" s="34">
        <v>151</v>
      </c>
      <c r="F21457" s="35">
        <v>1.02</v>
      </c>
      <c r="G21457" s="34">
        <v>264.60000000000002</v>
      </c>
    </row>
    <row r="21458" spans="1:7">
      <c r="A21458" s="32">
        <v>2018</v>
      </c>
      <c r="B21458" s="32">
        <v>2965</v>
      </c>
      <c r="C21458" s="33" t="s">
        <v>563</v>
      </c>
      <c r="D21458" s="33" t="s">
        <v>564</v>
      </c>
      <c r="E21458" s="34">
        <v>179</v>
      </c>
      <c r="F21458" s="35">
        <v>1.02</v>
      </c>
      <c r="G21458" s="34">
        <v>272.5</v>
      </c>
    </row>
    <row r="21459" spans="1:7">
      <c r="A21459" s="32">
        <v>2018</v>
      </c>
      <c r="B21459" s="32">
        <v>2965</v>
      </c>
      <c r="C21459" s="33" t="s">
        <v>563</v>
      </c>
      <c r="D21459" s="33" t="s">
        <v>564</v>
      </c>
      <c r="E21459" s="34">
        <v>239</v>
      </c>
      <c r="F21459" s="35">
        <v>1.01</v>
      </c>
      <c r="G21459" s="34">
        <v>143.80000000000001</v>
      </c>
    </row>
    <row r="21460" spans="1:7">
      <c r="A21460" s="32">
        <v>2018</v>
      </c>
      <c r="B21460" s="32">
        <v>2965</v>
      </c>
      <c r="C21460" s="33" t="s">
        <v>563</v>
      </c>
      <c r="D21460" s="33" t="s">
        <v>564</v>
      </c>
      <c r="E21460" s="34">
        <v>353</v>
      </c>
      <c r="F21460" s="35">
        <v>1.02</v>
      </c>
      <c r="G21460" s="34">
        <v>243.1</v>
      </c>
    </row>
    <row r="21461" spans="1:7">
      <c r="A21461" s="32">
        <v>2018</v>
      </c>
      <c r="B21461" s="32">
        <v>2965</v>
      </c>
      <c r="C21461" s="33" t="s">
        <v>563</v>
      </c>
      <c r="D21461" s="33" t="s">
        <v>564</v>
      </c>
      <c r="E21461" s="34">
        <v>361</v>
      </c>
      <c r="F21461" s="35">
        <v>1.02</v>
      </c>
      <c r="G21461" s="34">
        <v>312</v>
      </c>
    </row>
    <row r="21462" spans="1:7">
      <c r="A21462" s="32">
        <v>2018</v>
      </c>
      <c r="B21462" s="32">
        <v>2965</v>
      </c>
      <c r="C21462" s="33" t="s">
        <v>563</v>
      </c>
      <c r="D21462" s="33" t="s">
        <v>564</v>
      </c>
      <c r="E21462" s="34">
        <v>429</v>
      </c>
      <c r="F21462" s="35">
        <v>1.04</v>
      </c>
      <c r="G21462" s="34">
        <v>162</v>
      </c>
    </row>
    <row r="21463" spans="1:7">
      <c r="A21463" s="32">
        <v>2018</v>
      </c>
      <c r="B21463" s="32">
        <v>2965</v>
      </c>
      <c r="C21463" s="33" t="s">
        <v>563</v>
      </c>
      <c r="D21463" s="33" t="s">
        <v>564</v>
      </c>
      <c r="E21463" s="34">
        <v>542</v>
      </c>
      <c r="F21463" s="35">
        <v>1.03</v>
      </c>
      <c r="G21463" s="34">
        <v>118</v>
      </c>
    </row>
    <row r="21464" spans="1:7">
      <c r="A21464" s="32">
        <v>2018</v>
      </c>
      <c r="B21464" s="32">
        <v>2965</v>
      </c>
      <c r="C21464" s="33" t="s">
        <v>563</v>
      </c>
      <c r="D21464" s="33" t="s">
        <v>564</v>
      </c>
      <c r="E21464" s="34">
        <v>713</v>
      </c>
      <c r="F21464" s="35">
        <v>1.02</v>
      </c>
      <c r="G21464" s="34">
        <v>323.39999999999998</v>
      </c>
    </row>
    <row r="21465" spans="1:7">
      <c r="A21465" s="32">
        <v>2018</v>
      </c>
      <c r="B21465" s="32">
        <v>2965</v>
      </c>
      <c r="C21465" s="33" t="s">
        <v>563</v>
      </c>
      <c r="D21465" s="33" t="s">
        <v>564</v>
      </c>
      <c r="E21465" s="34">
        <v>770</v>
      </c>
      <c r="F21465" s="35">
        <v>1.02</v>
      </c>
      <c r="G21465" s="34">
        <v>255.5</v>
      </c>
    </row>
    <row r="21466" spans="1:7">
      <c r="A21466" s="32">
        <v>2018</v>
      </c>
      <c r="B21466" s="32">
        <v>2965</v>
      </c>
      <c r="C21466" s="33" t="s">
        <v>563</v>
      </c>
      <c r="D21466" s="33" t="s">
        <v>564</v>
      </c>
      <c r="E21466" s="34">
        <v>2300</v>
      </c>
      <c r="F21466" s="35">
        <v>1.02</v>
      </c>
      <c r="G21466" s="34">
        <v>251.9</v>
      </c>
    </row>
    <row r="21467" spans="1:7">
      <c r="A21467" s="32">
        <v>2018</v>
      </c>
      <c r="B21467" s="32">
        <v>2965</v>
      </c>
      <c r="C21467" s="33" t="s">
        <v>563</v>
      </c>
      <c r="D21467" s="33" t="s">
        <v>564</v>
      </c>
      <c r="E21467" s="34">
        <v>2610</v>
      </c>
      <c r="F21467" s="35">
        <v>1.03</v>
      </c>
      <c r="G21467" s="34">
        <v>171.9</v>
      </c>
    </row>
    <row r="21468" spans="1:7">
      <c r="A21468" s="32">
        <v>2018</v>
      </c>
      <c r="B21468" s="32">
        <v>2965</v>
      </c>
      <c r="C21468" s="33" t="s">
        <v>563</v>
      </c>
      <c r="D21468" s="33" t="s">
        <v>564</v>
      </c>
      <c r="E21468" s="34">
        <v>2679</v>
      </c>
      <c r="F21468" s="35">
        <v>1.02</v>
      </c>
      <c r="G21468" s="34">
        <v>273.89999999999998</v>
      </c>
    </row>
    <row r="21469" spans="1:7">
      <c r="A21469" s="32">
        <v>2018</v>
      </c>
      <c r="B21469" s="32">
        <v>2965</v>
      </c>
      <c r="C21469" s="33" t="s">
        <v>563</v>
      </c>
      <c r="D21469" s="33" t="s">
        <v>564</v>
      </c>
      <c r="E21469" s="34">
        <v>3416</v>
      </c>
      <c r="F21469" s="35">
        <v>1.02</v>
      </c>
      <c r="G21469" s="34">
        <v>280.8</v>
      </c>
    </row>
    <row r="21470" spans="1:7">
      <c r="A21470" s="32">
        <v>2018</v>
      </c>
      <c r="B21470" s="32">
        <v>2965</v>
      </c>
      <c r="C21470" s="33" t="s">
        <v>563</v>
      </c>
      <c r="D21470" s="33" t="s">
        <v>564</v>
      </c>
      <c r="E21470" s="34">
        <v>3761</v>
      </c>
      <c r="F21470" s="35">
        <v>1.03</v>
      </c>
      <c r="G21470" s="34">
        <v>170.2</v>
      </c>
    </row>
    <row r="21471" spans="1:7">
      <c r="A21471" s="32">
        <v>2018</v>
      </c>
      <c r="B21471" s="32">
        <v>2965</v>
      </c>
      <c r="C21471" s="33" t="s">
        <v>563</v>
      </c>
      <c r="D21471" s="33" t="s">
        <v>564</v>
      </c>
      <c r="E21471" s="34">
        <v>5301</v>
      </c>
      <c r="F21471" s="35">
        <v>1.02</v>
      </c>
      <c r="G21471" s="34">
        <v>221.1</v>
      </c>
    </row>
    <row r="21472" spans="1:7">
      <c r="A21472" s="32">
        <v>2018</v>
      </c>
      <c r="B21472" s="32">
        <v>2965</v>
      </c>
      <c r="C21472" s="33" t="s">
        <v>563</v>
      </c>
      <c r="D21472" s="33" t="s">
        <v>564</v>
      </c>
      <c r="E21472" s="34">
        <v>6912</v>
      </c>
      <c r="F21472" s="35">
        <v>1.03</v>
      </c>
      <c r="G21472" s="34">
        <v>173.7</v>
      </c>
    </row>
    <row r="21473" spans="1:7">
      <c r="A21473" s="32">
        <v>2018</v>
      </c>
      <c r="B21473" s="32">
        <v>2965</v>
      </c>
      <c r="C21473" s="33" t="s">
        <v>563</v>
      </c>
      <c r="D21473" s="33" t="s">
        <v>564</v>
      </c>
      <c r="E21473" s="34">
        <v>9788</v>
      </c>
      <c r="F21473" s="35">
        <v>1.03</v>
      </c>
      <c r="G21473" s="34">
        <v>221</v>
      </c>
    </row>
    <row r="21474" spans="1:7">
      <c r="A21474" s="32">
        <v>2018</v>
      </c>
      <c r="B21474" s="32">
        <v>2965</v>
      </c>
      <c r="C21474" s="33" t="s">
        <v>563</v>
      </c>
      <c r="D21474" s="33" t="s">
        <v>564</v>
      </c>
      <c r="E21474" s="34">
        <v>13560</v>
      </c>
      <c r="F21474" s="35">
        <v>1.02</v>
      </c>
      <c r="G21474" s="34">
        <v>330.6</v>
      </c>
    </row>
    <row r="21475" spans="1:7">
      <c r="A21475" s="32">
        <v>2018</v>
      </c>
      <c r="B21475" s="32">
        <v>2965</v>
      </c>
      <c r="C21475" s="33" t="s">
        <v>563</v>
      </c>
      <c r="D21475" s="33" t="s">
        <v>564</v>
      </c>
      <c r="E21475" s="34">
        <v>13784</v>
      </c>
      <c r="F21475" s="35">
        <v>1.02</v>
      </c>
      <c r="G21475" s="34">
        <v>265.10000000000002</v>
      </c>
    </row>
    <row r="21476" spans="1:7">
      <c r="A21476" s="32">
        <v>2018</v>
      </c>
      <c r="B21476" s="32">
        <v>2965</v>
      </c>
      <c r="C21476" s="33" t="s">
        <v>563</v>
      </c>
      <c r="D21476" s="33" t="s">
        <v>564</v>
      </c>
      <c r="E21476" s="34">
        <v>17676</v>
      </c>
      <c r="F21476" s="35">
        <v>1.02</v>
      </c>
      <c r="G21476" s="34">
        <v>260.39999999999998</v>
      </c>
    </row>
    <row r="21477" spans="1:7">
      <c r="A21477" s="32">
        <v>2018</v>
      </c>
      <c r="B21477" s="32">
        <v>2965</v>
      </c>
      <c r="C21477" s="33" t="s">
        <v>563</v>
      </c>
      <c r="D21477" s="33" t="s">
        <v>564</v>
      </c>
      <c r="E21477" s="34">
        <v>37850</v>
      </c>
      <c r="F21477" s="35">
        <v>1.02</v>
      </c>
      <c r="G21477" s="34">
        <v>285.7</v>
      </c>
    </row>
    <row r="21478" spans="1:7">
      <c r="A21478" s="32">
        <v>2018</v>
      </c>
      <c r="B21478" s="32">
        <v>2965</v>
      </c>
      <c r="C21478" s="33" t="s">
        <v>563</v>
      </c>
      <c r="D21478" s="33" t="s">
        <v>564</v>
      </c>
      <c r="E21478" s="34">
        <v>65246</v>
      </c>
      <c r="F21478" s="35">
        <v>1.02</v>
      </c>
      <c r="G21478" s="34">
        <v>189.3</v>
      </c>
    </row>
    <row r="21479" spans="1:7">
      <c r="A21479" s="32">
        <v>2018</v>
      </c>
      <c r="B21479" s="32">
        <v>2965</v>
      </c>
      <c r="C21479" s="33" t="s">
        <v>563</v>
      </c>
      <c r="D21479" s="33" t="s">
        <v>564</v>
      </c>
      <c r="E21479" s="34">
        <v>78668</v>
      </c>
      <c r="F21479" s="35">
        <v>1.02</v>
      </c>
      <c r="G21479" s="34">
        <v>249.1</v>
      </c>
    </row>
    <row r="21480" spans="1:7">
      <c r="A21480" s="32">
        <v>2018</v>
      </c>
      <c r="B21480" s="32">
        <v>2965</v>
      </c>
      <c r="C21480" s="33" t="s">
        <v>563</v>
      </c>
      <c r="D21480" s="33" t="s">
        <v>564</v>
      </c>
      <c r="E21480" s="34">
        <v>103283</v>
      </c>
      <c r="F21480" s="35">
        <v>1.02</v>
      </c>
      <c r="G21480" s="34">
        <v>244</v>
      </c>
    </row>
    <row r="21481" spans="1:7">
      <c r="A21481" s="32">
        <v>2018</v>
      </c>
      <c r="B21481" s="32">
        <v>2965</v>
      </c>
      <c r="C21481" s="33" t="s">
        <v>563</v>
      </c>
      <c r="D21481" s="33" t="s">
        <v>564</v>
      </c>
      <c r="E21481" s="34">
        <v>87</v>
      </c>
      <c r="F21481" s="35">
        <v>1.02</v>
      </c>
      <c r="G21481" s="34">
        <v>315.60000000000002</v>
      </c>
    </row>
    <row r="21482" spans="1:7">
      <c r="A21482" s="32">
        <v>2018</v>
      </c>
      <c r="B21482" s="32">
        <v>3006</v>
      </c>
      <c r="C21482" s="33" t="s">
        <v>563</v>
      </c>
      <c r="D21482" s="33" t="s">
        <v>564</v>
      </c>
      <c r="E21482" s="34">
        <v>1132411</v>
      </c>
      <c r="F21482" s="35">
        <v>1.02</v>
      </c>
      <c r="G21482" s="34">
        <v>239</v>
      </c>
    </row>
    <row r="21483" spans="1:7">
      <c r="A21483" s="32">
        <v>2018</v>
      </c>
      <c r="B21483" s="32">
        <v>3008</v>
      </c>
      <c r="C21483" s="33" t="s">
        <v>563</v>
      </c>
      <c r="D21483" s="33" t="s">
        <v>564</v>
      </c>
      <c r="E21483" s="34">
        <v>119467</v>
      </c>
      <c r="F21483" s="35">
        <v>1.032</v>
      </c>
      <c r="G21483" s="34">
        <v>219</v>
      </c>
    </row>
    <row r="21484" spans="1:7">
      <c r="A21484" s="32">
        <v>2018</v>
      </c>
      <c r="B21484" s="32">
        <v>3096</v>
      </c>
      <c r="C21484" s="33" t="s">
        <v>563</v>
      </c>
      <c r="D21484" s="33" t="s">
        <v>564</v>
      </c>
      <c r="E21484" s="34">
        <v>12938</v>
      </c>
      <c r="F21484" s="35">
        <v>1.03</v>
      </c>
      <c r="G21484" s="34" t="s">
        <v>364</v>
      </c>
    </row>
    <row r="21485" spans="1:7">
      <c r="A21485" s="32">
        <v>2018</v>
      </c>
      <c r="B21485" s="32">
        <v>3096</v>
      </c>
      <c r="C21485" s="33" t="s">
        <v>563</v>
      </c>
      <c r="D21485" s="33" t="s">
        <v>564</v>
      </c>
      <c r="E21485" s="34">
        <v>22698</v>
      </c>
      <c r="F21485" s="35">
        <v>1.03</v>
      </c>
      <c r="G21485" s="34" t="s">
        <v>364</v>
      </c>
    </row>
    <row r="21486" spans="1:7">
      <c r="A21486" s="32">
        <v>2018</v>
      </c>
      <c r="B21486" s="32">
        <v>3122</v>
      </c>
      <c r="C21486" s="33" t="s">
        <v>353</v>
      </c>
      <c r="D21486" s="33" t="s">
        <v>354</v>
      </c>
      <c r="E21486" s="34">
        <v>63711</v>
      </c>
      <c r="F21486" s="35">
        <v>25.8</v>
      </c>
      <c r="G21486" s="34" t="s">
        <v>364</v>
      </c>
    </row>
    <row r="21487" spans="1:7">
      <c r="A21487" s="32">
        <v>2018</v>
      </c>
      <c r="B21487" s="32">
        <v>3122</v>
      </c>
      <c r="C21487" s="33" t="s">
        <v>353</v>
      </c>
      <c r="D21487" s="33" t="s">
        <v>354</v>
      </c>
      <c r="E21487" s="34">
        <v>132728</v>
      </c>
      <c r="F21487" s="35">
        <v>25.98</v>
      </c>
      <c r="G21487" s="34" t="s">
        <v>364</v>
      </c>
    </row>
    <row r="21488" spans="1:7">
      <c r="A21488" s="32">
        <v>2018</v>
      </c>
      <c r="B21488" s="32">
        <v>3122</v>
      </c>
      <c r="C21488" s="33" t="s">
        <v>353</v>
      </c>
      <c r="D21488" s="33" t="s">
        <v>354</v>
      </c>
      <c r="E21488" s="34">
        <v>7949</v>
      </c>
      <c r="F21488" s="35">
        <v>24.29</v>
      </c>
      <c r="G21488" s="34" t="s">
        <v>364</v>
      </c>
    </row>
    <row r="21489" spans="1:7">
      <c r="A21489" s="32">
        <v>2018</v>
      </c>
      <c r="B21489" s="32">
        <v>3122</v>
      </c>
      <c r="C21489" s="33" t="s">
        <v>353</v>
      </c>
      <c r="D21489" s="33" t="s">
        <v>354</v>
      </c>
      <c r="E21489" s="34">
        <v>12290</v>
      </c>
      <c r="F21489" s="35">
        <v>24.98</v>
      </c>
      <c r="G21489" s="34" t="s">
        <v>364</v>
      </c>
    </row>
    <row r="21490" spans="1:7">
      <c r="A21490" s="32">
        <v>2018</v>
      </c>
      <c r="B21490" s="32">
        <v>3122</v>
      </c>
      <c r="C21490" s="33" t="s">
        <v>353</v>
      </c>
      <c r="D21490" s="33" t="s">
        <v>354</v>
      </c>
      <c r="E21490" s="34">
        <v>2372</v>
      </c>
      <c r="F21490" s="35">
        <v>23.69</v>
      </c>
      <c r="G21490" s="34" t="s">
        <v>364</v>
      </c>
    </row>
    <row r="21491" spans="1:7">
      <c r="A21491" s="32">
        <v>2018</v>
      </c>
      <c r="B21491" s="32">
        <v>3122</v>
      </c>
      <c r="C21491" s="33" t="s">
        <v>353</v>
      </c>
      <c r="D21491" s="33" t="s">
        <v>354</v>
      </c>
      <c r="E21491" s="34">
        <v>2252</v>
      </c>
      <c r="F21491" s="35">
        <v>24.76</v>
      </c>
      <c r="G21491" s="34" t="s">
        <v>364</v>
      </c>
    </row>
    <row r="21492" spans="1:7">
      <c r="A21492" s="32">
        <v>2018</v>
      </c>
      <c r="B21492" s="32">
        <v>3122</v>
      </c>
      <c r="C21492" s="33" t="s">
        <v>565</v>
      </c>
      <c r="D21492" s="33" t="s">
        <v>566</v>
      </c>
      <c r="E21492" s="34">
        <v>3730</v>
      </c>
      <c r="F21492" s="35">
        <v>5.78</v>
      </c>
      <c r="G21492" s="34" t="s">
        <v>364</v>
      </c>
    </row>
    <row r="21493" spans="1:7">
      <c r="A21493" s="32">
        <v>2018</v>
      </c>
      <c r="B21493" s="32">
        <v>3130</v>
      </c>
      <c r="C21493" s="33" t="s">
        <v>365</v>
      </c>
      <c r="D21493" s="33" t="s">
        <v>354</v>
      </c>
      <c r="E21493" s="34">
        <v>218024</v>
      </c>
      <c r="F21493" s="35">
        <v>13.3</v>
      </c>
      <c r="G21493" s="34" t="s">
        <v>364</v>
      </c>
    </row>
    <row r="21494" spans="1:7">
      <c r="A21494" s="32">
        <v>2018</v>
      </c>
      <c r="B21494" s="32">
        <v>3130</v>
      </c>
      <c r="C21494" s="33" t="s">
        <v>565</v>
      </c>
      <c r="D21494" s="33" t="s">
        <v>566</v>
      </c>
      <c r="E21494" s="34">
        <v>1322</v>
      </c>
      <c r="F21494" s="35">
        <v>5.8</v>
      </c>
      <c r="G21494" s="34" t="s">
        <v>364</v>
      </c>
    </row>
    <row r="21495" spans="1:7">
      <c r="A21495" s="32">
        <v>2018</v>
      </c>
      <c r="B21495" s="32">
        <v>3130</v>
      </c>
      <c r="C21495" s="33" t="s">
        <v>565</v>
      </c>
      <c r="D21495" s="33" t="s">
        <v>566</v>
      </c>
      <c r="E21495" s="34">
        <v>532</v>
      </c>
      <c r="F21495" s="35">
        <v>5.8</v>
      </c>
      <c r="G21495" s="34" t="s">
        <v>364</v>
      </c>
    </row>
    <row r="21496" spans="1:7">
      <c r="A21496" s="32">
        <v>2018</v>
      </c>
      <c r="B21496" s="32">
        <v>3131</v>
      </c>
      <c r="C21496" s="33" t="s">
        <v>563</v>
      </c>
      <c r="D21496" s="33" t="s">
        <v>564</v>
      </c>
      <c r="E21496" s="34">
        <v>347118</v>
      </c>
      <c r="F21496" s="35">
        <v>1.03</v>
      </c>
      <c r="G21496" s="34" t="s">
        <v>364</v>
      </c>
    </row>
    <row r="21497" spans="1:7">
      <c r="A21497" s="32">
        <v>2018</v>
      </c>
      <c r="B21497" s="32">
        <v>3136</v>
      </c>
      <c r="C21497" s="33" t="s">
        <v>565</v>
      </c>
      <c r="D21497" s="33" t="s">
        <v>566</v>
      </c>
      <c r="E21497" s="34">
        <v>6898</v>
      </c>
      <c r="F21497" s="35">
        <v>5.8250000000000002</v>
      </c>
      <c r="G21497" s="34" t="s">
        <v>364</v>
      </c>
    </row>
    <row r="21498" spans="1:7">
      <c r="A21498" s="32">
        <v>2018</v>
      </c>
      <c r="B21498" s="32">
        <v>3138</v>
      </c>
      <c r="C21498" s="33" t="s">
        <v>565</v>
      </c>
      <c r="D21498" s="33" t="s">
        <v>566</v>
      </c>
      <c r="E21498" s="34">
        <v>12</v>
      </c>
      <c r="F21498" s="35">
        <v>5.8250000000000002</v>
      </c>
      <c r="G21498" s="34" t="s">
        <v>364</v>
      </c>
    </row>
    <row r="21499" spans="1:7">
      <c r="A21499" s="32">
        <v>2018</v>
      </c>
      <c r="B21499" s="32">
        <v>3138</v>
      </c>
      <c r="C21499" s="33" t="s">
        <v>563</v>
      </c>
      <c r="D21499" s="33" t="s">
        <v>564</v>
      </c>
      <c r="E21499" s="34">
        <v>241455</v>
      </c>
      <c r="F21499" s="35">
        <v>1.03</v>
      </c>
      <c r="G21499" s="34" t="s">
        <v>364</v>
      </c>
    </row>
    <row r="21500" spans="1:7">
      <c r="A21500" s="32">
        <v>2018</v>
      </c>
      <c r="B21500" s="32">
        <v>3138</v>
      </c>
      <c r="C21500" s="33" t="s">
        <v>563</v>
      </c>
      <c r="D21500" s="33" t="s">
        <v>564</v>
      </c>
      <c r="E21500" s="34">
        <v>293609</v>
      </c>
      <c r="F21500" s="35">
        <v>1.03</v>
      </c>
      <c r="G21500" s="34" t="s">
        <v>364</v>
      </c>
    </row>
    <row r="21501" spans="1:7">
      <c r="A21501" s="32">
        <v>2018</v>
      </c>
      <c r="B21501" s="32">
        <v>3140</v>
      </c>
      <c r="C21501" s="33" t="s">
        <v>565</v>
      </c>
      <c r="D21501" s="33" t="s">
        <v>566</v>
      </c>
      <c r="E21501" s="34">
        <v>1256</v>
      </c>
      <c r="F21501" s="35">
        <v>5.8</v>
      </c>
      <c r="G21501" s="34" t="s">
        <v>364</v>
      </c>
    </row>
    <row r="21502" spans="1:7">
      <c r="A21502" s="32">
        <v>2018</v>
      </c>
      <c r="B21502" s="32">
        <v>3140</v>
      </c>
      <c r="C21502" s="33" t="s">
        <v>563</v>
      </c>
      <c r="D21502" s="33" t="s">
        <v>564</v>
      </c>
      <c r="E21502" s="34">
        <v>2543209</v>
      </c>
      <c r="F21502" s="35">
        <v>1.03</v>
      </c>
      <c r="G21502" s="34" t="s">
        <v>364</v>
      </c>
    </row>
    <row r="21503" spans="1:7">
      <c r="A21503" s="32">
        <v>2018</v>
      </c>
      <c r="B21503" s="32">
        <v>3148</v>
      </c>
      <c r="C21503" s="33" t="s">
        <v>563</v>
      </c>
      <c r="D21503" s="33" t="s">
        <v>564</v>
      </c>
      <c r="E21503" s="34">
        <v>1509726</v>
      </c>
      <c r="F21503" s="35">
        <v>1.03</v>
      </c>
      <c r="G21503" s="34" t="s">
        <v>364</v>
      </c>
    </row>
    <row r="21504" spans="1:7">
      <c r="A21504" s="32">
        <v>2018</v>
      </c>
      <c r="B21504" s="32">
        <v>3149</v>
      </c>
      <c r="C21504" s="33" t="s">
        <v>353</v>
      </c>
      <c r="D21504" s="33" t="s">
        <v>354</v>
      </c>
      <c r="E21504" s="34">
        <v>15429</v>
      </c>
      <c r="F21504" s="35">
        <v>25.45</v>
      </c>
      <c r="G21504" s="34" t="s">
        <v>364</v>
      </c>
    </row>
    <row r="21505" spans="1:7">
      <c r="A21505" s="32">
        <v>2018</v>
      </c>
      <c r="B21505" s="32">
        <v>3149</v>
      </c>
      <c r="C21505" s="33" t="s">
        <v>353</v>
      </c>
      <c r="D21505" s="33" t="s">
        <v>354</v>
      </c>
      <c r="E21505" s="34">
        <v>124665</v>
      </c>
      <c r="F21505" s="35">
        <v>26.34</v>
      </c>
      <c r="G21505" s="34" t="s">
        <v>364</v>
      </c>
    </row>
    <row r="21506" spans="1:7">
      <c r="A21506" s="32">
        <v>2018</v>
      </c>
      <c r="B21506" s="32">
        <v>3149</v>
      </c>
      <c r="C21506" s="33" t="s">
        <v>565</v>
      </c>
      <c r="D21506" s="33" t="s">
        <v>566</v>
      </c>
      <c r="E21506" s="34">
        <v>2488</v>
      </c>
      <c r="F21506" s="35">
        <v>5.8</v>
      </c>
      <c r="G21506" s="34" t="s">
        <v>364</v>
      </c>
    </row>
    <row r="21507" spans="1:7">
      <c r="A21507" s="32">
        <v>2018</v>
      </c>
      <c r="B21507" s="32">
        <v>3161</v>
      </c>
      <c r="C21507" s="33" t="s">
        <v>565</v>
      </c>
      <c r="D21507" s="33" t="s">
        <v>566</v>
      </c>
      <c r="E21507" s="34">
        <v>2318</v>
      </c>
      <c r="F21507" s="35">
        <v>5.8</v>
      </c>
      <c r="G21507" s="34" t="s">
        <v>364</v>
      </c>
    </row>
    <row r="21508" spans="1:7">
      <c r="A21508" s="32">
        <v>2018</v>
      </c>
      <c r="B21508" s="32">
        <v>3236</v>
      </c>
      <c r="C21508" s="33" t="s">
        <v>563</v>
      </c>
      <c r="D21508" s="33" t="s">
        <v>564</v>
      </c>
      <c r="E21508" s="34">
        <v>1627795</v>
      </c>
      <c r="F21508" s="35">
        <v>1.0269999999999999</v>
      </c>
      <c r="G21508" s="34" t="s">
        <v>364</v>
      </c>
    </row>
    <row r="21509" spans="1:7">
      <c r="A21509" s="32">
        <v>2018</v>
      </c>
      <c r="B21509" s="32">
        <v>3250</v>
      </c>
      <c r="C21509" s="33" t="s">
        <v>565</v>
      </c>
      <c r="D21509" s="33" t="s">
        <v>566</v>
      </c>
      <c r="E21509" s="34">
        <v>4</v>
      </c>
      <c r="F21509" s="35">
        <v>5.8</v>
      </c>
      <c r="G21509" s="34">
        <v>1705.6</v>
      </c>
    </row>
    <row r="21510" spans="1:7">
      <c r="A21510" s="32">
        <v>2018</v>
      </c>
      <c r="B21510" s="32">
        <v>3250</v>
      </c>
      <c r="C21510" s="33" t="s">
        <v>565</v>
      </c>
      <c r="D21510" s="33" t="s">
        <v>566</v>
      </c>
      <c r="E21510" s="34">
        <v>352</v>
      </c>
      <c r="F21510" s="35">
        <v>5.8</v>
      </c>
      <c r="G21510" s="34">
        <v>1891.4</v>
      </c>
    </row>
    <row r="21511" spans="1:7">
      <c r="A21511" s="32">
        <v>2018</v>
      </c>
      <c r="B21511" s="32">
        <v>3250</v>
      </c>
      <c r="C21511" s="33" t="s">
        <v>565</v>
      </c>
      <c r="D21511" s="33" t="s">
        <v>566</v>
      </c>
      <c r="E21511" s="34">
        <v>4</v>
      </c>
      <c r="F21511" s="35">
        <v>5.8</v>
      </c>
      <c r="G21511" s="34">
        <v>1701.4</v>
      </c>
    </row>
    <row r="21512" spans="1:7">
      <c r="A21512" s="32">
        <v>2018</v>
      </c>
      <c r="B21512" s="32">
        <v>3250</v>
      </c>
      <c r="C21512" s="33" t="s">
        <v>565</v>
      </c>
      <c r="D21512" s="33" t="s">
        <v>566</v>
      </c>
      <c r="E21512" s="34">
        <v>52</v>
      </c>
      <c r="F21512" s="35">
        <v>5.8</v>
      </c>
      <c r="G21512" s="34">
        <v>1699.2</v>
      </c>
    </row>
    <row r="21513" spans="1:7">
      <c r="A21513" s="32">
        <v>2018</v>
      </c>
      <c r="B21513" s="32">
        <v>3250</v>
      </c>
      <c r="C21513" s="33" t="s">
        <v>565</v>
      </c>
      <c r="D21513" s="33" t="s">
        <v>566</v>
      </c>
      <c r="E21513" s="34">
        <v>175</v>
      </c>
      <c r="F21513" s="35">
        <v>5.8</v>
      </c>
      <c r="G21513" s="34">
        <v>1747.9</v>
      </c>
    </row>
    <row r="21514" spans="1:7">
      <c r="A21514" s="32">
        <v>2018</v>
      </c>
      <c r="B21514" s="32">
        <v>3250</v>
      </c>
      <c r="C21514" s="33" t="s">
        <v>565</v>
      </c>
      <c r="D21514" s="33" t="s">
        <v>566</v>
      </c>
      <c r="E21514" s="34">
        <v>1779</v>
      </c>
      <c r="F21514" s="35">
        <v>5.8</v>
      </c>
      <c r="G21514" s="34">
        <v>1844.9</v>
      </c>
    </row>
    <row r="21515" spans="1:7">
      <c r="A21515" s="32">
        <v>2018</v>
      </c>
      <c r="B21515" s="32">
        <v>3250</v>
      </c>
      <c r="C21515" s="33" t="s">
        <v>565</v>
      </c>
      <c r="D21515" s="33" t="s">
        <v>566</v>
      </c>
      <c r="E21515" s="34">
        <v>2357</v>
      </c>
      <c r="F21515" s="35">
        <v>5.8</v>
      </c>
      <c r="G21515" s="34">
        <v>1935.1</v>
      </c>
    </row>
    <row r="21516" spans="1:7">
      <c r="A21516" s="32">
        <v>2018</v>
      </c>
      <c r="B21516" s="32">
        <v>3250</v>
      </c>
      <c r="C21516" s="33" t="s">
        <v>563</v>
      </c>
      <c r="D21516" s="33" t="s">
        <v>564</v>
      </c>
      <c r="E21516" s="34">
        <v>949</v>
      </c>
      <c r="F21516" s="35">
        <v>1.024</v>
      </c>
      <c r="G21516" s="34">
        <v>250.8</v>
      </c>
    </row>
    <row r="21517" spans="1:7">
      <c r="A21517" s="32">
        <v>2018</v>
      </c>
      <c r="B21517" s="32">
        <v>3250</v>
      </c>
      <c r="C21517" s="33" t="s">
        <v>563</v>
      </c>
      <c r="D21517" s="33" t="s">
        <v>564</v>
      </c>
      <c r="E21517" s="34">
        <v>496</v>
      </c>
      <c r="F21517" s="35">
        <v>1.024</v>
      </c>
      <c r="G21517" s="34">
        <v>386.3</v>
      </c>
    </row>
    <row r="21518" spans="1:7">
      <c r="A21518" s="32">
        <v>2018</v>
      </c>
      <c r="B21518" s="32">
        <v>3250</v>
      </c>
      <c r="C21518" s="33" t="s">
        <v>563</v>
      </c>
      <c r="D21518" s="33" t="s">
        <v>564</v>
      </c>
      <c r="E21518" s="34">
        <v>2085</v>
      </c>
      <c r="F21518" s="35">
        <v>1.024</v>
      </c>
      <c r="G21518" s="34">
        <v>267.8</v>
      </c>
    </row>
    <row r="21519" spans="1:7">
      <c r="A21519" s="32">
        <v>2018</v>
      </c>
      <c r="B21519" s="32">
        <v>3250</v>
      </c>
      <c r="C21519" s="33" t="s">
        <v>563</v>
      </c>
      <c r="D21519" s="33" t="s">
        <v>564</v>
      </c>
      <c r="E21519" s="34">
        <v>94386</v>
      </c>
      <c r="F21519" s="35">
        <v>1.024</v>
      </c>
      <c r="G21519" s="34">
        <v>302.5</v>
      </c>
    </row>
    <row r="21520" spans="1:7">
      <c r="A21520" s="32">
        <v>2018</v>
      </c>
      <c r="B21520" s="32">
        <v>3250</v>
      </c>
      <c r="C21520" s="33" t="s">
        <v>563</v>
      </c>
      <c r="D21520" s="33" t="s">
        <v>564</v>
      </c>
      <c r="E21520" s="34">
        <v>53585</v>
      </c>
      <c r="F21520" s="35">
        <v>1.024</v>
      </c>
      <c r="G21520" s="34">
        <v>3757.1</v>
      </c>
    </row>
    <row r="21521" spans="1:7">
      <c r="A21521" s="32">
        <v>2018</v>
      </c>
      <c r="B21521" s="32">
        <v>3250</v>
      </c>
      <c r="C21521" s="33" t="s">
        <v>563</v>
      </c>
      <c r="D21521" s="33" t="s">
        <v>564</v>
      </c>
      <c r="E21521" s="34">
        <v>36865</v>
      </c>
      <c r="F21521" s="35">
        <v>1.024</v>
      </c>
      <c r="G21521" s="34">
        <v>296.39999999999998</v>
      </c>
    </row>
    <row r="21522" spans="1:7">
      <c r="A21522" s="32">
        <v>2018</v>
      </c>
      <c r="B21522" s="32">
        <v>3250</v>
      </c>
      <c r="C21522" s="33" t="s">
        <v>563</v>
      </c>
      <c r="D21522" s="33" t="s">
        <v>564</v>
      </c>
      <c r="E21522" s="34">
        <v>26255</v>
      </c>
      <c r="F21522" s="35">
        <v>1.024</v>
      </c>
      <c r="G21522" s="34">
        <v>305.8</v>
      </c>
    </row>
    <row r="21523" spans="1:7">
      <c r="A21523" s="32">
        <v>2018</v>
      </c>
      <c r="B21523" s="32">
        <v>3250</v>
      </c>
      <c r="C21523" s="33" t="s">
        <v>563</v>
      </c>
      <c r="D21523" s="33" t="s">
        <v>564</v>
      </c>
      <c r="E21523" s="34">
        <v>2178</v>
      </c>
      <c r="F21523" s="35">
        <v>1.024</v>
      </c>
      <c r="G21523" s="34">
        <v>309.3</v>
      </c>
    </row>
    <row r="21524" spans="1:7">
      <c r="A21524" s="32">
        <v>2018</v>
      </c>
      <c r="B21524" s="32">
        <v>3264</v>
      </c>
      <c r="C21524" s="33" t="s">
        <v>563</v>
      </c>
      <c r="D21524" s="33" t="s">
        <v>564</v>
      </c>
      <c r="E21524" s="34">
        <v>730341</v>
      </c>
      <c r="F21524" s="35">
        <v>1.0229999999999999</v>
      </c>
      <c r="G21524" s="34">
        <v>325.60000000000002</v>
      </c>
    </row>
    <row r="21525" spans="1:7">
      <c r="A21525" s="32">
        <v>2018</v>
      </c>
      <c r="B21525" s="32">
        <v>3264</v>
      </c>
      <c r="C21525" s="33" t="s">
        <v>563</v>
      </c>
      <c r="D21525" s="33" t="s">
        <v>564</v>
      </c>
      <c r="E21525" s="34">
        <v>123573</v>
      </c>
      <c r="F21525" s="35">
        <v>1.0229999999999999</v>
      </c>
      <c r="G21525" s="34">
        <v>325.60000000000002</v>
      </c>
    </row>
    <row r="21526" spans="1:7">
      <c r="A21526" s="32">
        <v>2018</v>
      </c>
      <c r="B21526" s="32">
        <v>3264</v>
      </c>
      <c r="C21526" s="33" t="s">
        <v>563</v>
      </c>
      <c r="D21526" s="33" t="s">
        <v>564</v>
      </c>
      <c r="E21526" s="34">
        <v>33733</v>
      </c>
      <c r="F21526" s="35">
        <v>1.024</v>
      </c>
      <c r="G21526" s="34">
        <v>378.5</v>
      </c>
    </row>
    <row r="21527" spans="1:7">
      <c r="A21527" s="32">
        <v>2018</v>
      </c>
      <c r="B21527" s="32">
        <v>3264</v>
      </c>
      <c r="C21527" s="33" t="s">
        <v>563</v>
      </c>
      <c r="D21527" s="33" t="s">
        <v>564</v>
      </c>
      <c r="E21527" s="34">
        <v>1124901</v>
      </c>
      <c r="F21527" s="35">
        <v>1.0229999999999999</v>
      </c>
      <c r="G21527" s="34">
        <v>325.60000000000002</v>
      </c>
    </row>
    <row r="21528" spans="1:7">
      <c r="A21528" s="32">
        <v>2018</v>
      </c>
      <c r="B21528" s="32">
        <v>3264</v>
      </c>
      <c r="C21528" s="33" t="s">
        <v>563</v>
      </c>
      <c r="D21528" s="33" t="s">
        <v>564</v>
      </c>
      <c r="E21528" s="34">
        <v>1680220</v>
      </c>
      <c r="F21528" s="35">
        <v>1.0229999999999999</v>
      </c>
      <c r="G21528" s="34">
        <v>325.60000000000002</v>
      </c>
    </row>
    <row r="21529" spans="1:7">
      <c r="A21529" s="32">
        <v>2018</v>
      </c>
      <c r="B21529" s="32">
        <v>3295</v>
      </c>
      <c r="C21529" s="33" t="s">
        <v>563</v>
      </c>
      <c r="D21529" s="33" t="s">
        <v>564</v>
      </c>
      <c r="E21529" s="34">
        <v>1191</v>
      </c>
      <c r="F21529" s="35">
        <v>1.032</v>
      </c>
      <c r="G21529" s="34">
        <v>339.3</v>
      </c>
    </row>
    <row r="21530" spans="1:7">
      <c r="A21530" s="32">
        <v>2018</v>
      </c>
      <c r="B21530" s="32">
        <v>3295</v>
      </c>
      <c r="C21530" s="33" t="s">
        <v>563</v>
      </c>
      <c r="D21530" s="33" t="s">
        <v>564</v>
      </c>
      <c r="E21530" s="34">
        <v>9695</v>
      </c>
      <c r="F21530" s="35">
        <v>1.032</v>
      </c>
      <c r="G21530" s="34">
        <v>353.1</v>
      </c>
    </row>
    <row r="21531" spans="1:7">
      <c r="A21531" s="32">
        <v>2018</v>
      </c>
      <c r="B21531" s="32">
        <v>3295</v>
      </c>
      <c r="C21531" s="33" t="s">
        <v>563</v>
      </c>
      <c r="D21531" s="33" t="s">
        <v>564</v>
      </c>
      <c r="E21531" s="34">
        <v>382253</v>
      </c>
      <c r="F21531" s="35">
        <v>1.032</v>
      </c>
      <c r="G21531" s="34">
        <v>354.2</v>
      </c>
    </row>
    <row r="21532" spans="1:7">
      <c r="A21532" s="32">
        <v>2018</v>
      </c>
      <c r="B21532" s="32">
        <v>3295</v>
      </c>
      <c r="C21532" s="33" t="s">
        <v>563</v>
      </c>
      <c r="D21532" s="33" t="s">
        <v>564</v>
      </c>
      <c r="E21532" s="34">
        <v>374987</v>
      </c>
      <c r="F21532" s="35">
        <v>1.032</v>
      </c>
      <c r="G21532" s="34">
        <v>352.4</v>
      </c>
    </row>
    <row r="21533" spans="1:7">
      <c r="A21533" s="32">
        <v>2018</v>
      </c>
      <c r="B21533" s="32">
        <v>3295</v>
      </c>
      <c r="C21533" s="33" t="s">
        <v>563</v>
      </c>
      <c r="D21533" s="33" t="s">
        <v>564</v>
      </c>
      <c r="E21533" s="34">
        <v>326382</v>
      </c>
      <c r="F21533" s="35">
        <v>1.032</v>
      </c>
      <c r="G21533" s="34">
        <v>351</v>
      </c>
    </row>
    <row r="21534" spans="1:7">
      <c r="A21534" s="32">
        <v>2018</v>
      </c>
      <c r="B21534" s="32">
        <v>3295</v>
      </c>
      <c r="C21534" s="33" t="s">
        <v>563</v>
      </c>
      <c r="D21534" s="33" t="s">
        <v>564</v>
      </c>
      <c r="E21534" s="34">
        <v>264277</v>
      </c>
      <c r="F21534" s="35">
        <v>1.032</v>
      </c>
      <c r="G21534" s="34">
        <v>351.7</v>
      </c>
    </row>
    <row r="21535" spans="1:7">
      <c r="A21535" s="32">
        <v>2018</v>
      </c>
      <c r="B21535" s="32">
        <v>3295</v>
      </c>
      <c r="C21535" s="33" t="s">
        <v>563</v>
      </c>
      <c r="D21535" s="33" t="s">
        <v>564</v>
      </c>
      <c r="E21535" s="34">
        <v>246962</v>
      </c>
      <c r="F21535" s="35">
        <v>1.032</v>
      </c>
      <c r="G21535" s="34">
        <v>346.7</v>
      </c>
    </row>
    <row r="21536" spans="1:7">
      <c r="A21536" s="32">
        <v>2018</v>
      </c>
      <c r="B21536" s="32">
        <v>3295</v>
      </c>
      <c r="C21536" s="33" t="s">
        <v>563</v>
      </c>
      <c r="D21536" s="33" t="s">
        <v>564</v>
      </c>
      <c r="E21536" s="34">
        <v>108346</v>
      </c>
      <c r="F21536" s="35">
        <v>1.032</v>
      </c>
      <c r="G21536" s="34">
        <v>345.1</v>
      </c>
    </row>
    <row r="21537" spans="1:7">
      <c r="A21537" s="32">
        <v>2018</v>
      </c>
      <c r="B21537" s="32">
        <v>3297</v>
      </c>
      <c r="C21537" s="33" t="s">
        <v>565</v>
      </c>
      <c r="D21537" s="33" t="s">
        <v>566</v>
      </c>
      <c r="E21537" s="34">
        <v>4205</v>
      </c>
      <c r="F21537" s="35">
        <v>5.77</v>
      </c>
      <c r="G21537" s="34">
        <v>1657.2</v>
      </c>
    </row>
    <row r="21538" spans="1:7">
      <c r="A21538" s="32">
        <v>2018</v>
      </c>
      <c r="B21538" s="32">
        <v>3297</v>
      </c>
      <c r="C21538" s="33" t="s">
        <v>353</v>
      </c>
      <c r="D21538" s="33" t="s">
        <v>354</v>
      </c>
      <c r="E21538" s="34">
        <v>846</v>
      </c>
      <c r="F21538" s="35">
        <v>25.42</v>
      </c>
      <c r="G21538" s="34">
        <v>335.2</v>
      </c>
    </row>
    <row r="21539" spans="1:7">
      <c r="A21539" s="32">
        <v>2018</v>
      </c>
      <c r="B21539" s="32">
        <v>3297</v>
      </c>
      <c r="C21539" s="33" t="s">
        <v>353</v>
      </c>
      <c r="D21539" s="33" t="s">
        <v>354</v>
      </c>
      <c r="E21539" s="34">
        <v>12393</v>
      </c>
      <c r="F21539" s="35">
        <v>25.25</v>
      </c>
      <c r="G21539" s="34">
        <v>359.2</v>
      </c>
    </row>
    <row r="21540" spans="1:7">
      <c r="A21540" s="32">
        <v>2018</v>
      </c>
      <c r="B21540" s="32">
        <v>3297</v>
      </c>
      <c r="C21540" s="33" t="s">
        <v>353</v>
      </c>
      <c r="D21540" s="33" t="s">
        <v>354</v>
      </c>
      <c r="E21540" s="34">
        <v>49743</v>
      </c>
      <c r="F21540" s="35">
        <v>25.08</v>
      </c>
      <c r="G21540" s="34">
        <v>291.2</v>
      </c>
    </row>
    <row r="21541" spans="1:7">
      <c r="A21541" s="32">
        <v>2018</v>
      </c>
      <c r="B21541" s="32">
        <v>3297</v>
      </c>
      <c r="C21541" s="33" t="s">
        <v>353</v>
      </c>
      <c r="D21541" s="33" t="s">
        <v>354</v>
      </c>
      <c r="E21541" s="34">
        <v>12564</v>
      </c>
      <c r="F21541" s="35">
        <v>25.14</v>
      </c>
      <c r="G21541" s="34">
        <v>298.2</v>
      </c>
    </row>
    <row r="21542" spans="1:7">
      <c r="A21542" s="32">
        <v>2018</v>
      </c>
      <c r="B21542" s="32">
        <v>3297</v>
      </c>
      <c r="C21542" s="33" t="s">
        <v>353</v>
      </c>
      <c r="D21542" s="33" t="s">
        <v>354</v>
      </c>
      <c r="E21542" s="34">
        <v>24554</v>
      </c>
      <c r="F21542" s="35">
        <v>26.06</v>
      </c>
      <c r="G21542" s="34">
        <v>305.89999999999998</v>
      </c>
    </row>
    <row r="21543" spans="1:7">
      <c r="A21543" s="32">
        <v>2018</v>
      </c>
      <c r="B21543" s="32">
        <v>3297</v>
      </c>
      <c r="C21543" s="33" t="s">
        <v>353</v>
      </c>
      <c r="D21543" s="33" t="s">
        <v>354</v>
      </c>
      <c r="E21543" s="34">
        <v>26012</v>
      </c>
      <c r="F21543" s="35">
        <v>25.85</v>
      </c>
      <c r="G21543" s="34">
        <v>283.5</v>
      </c>
    </row>
    <row r="21544" spans="1:7">
      <c r="A21544" s="32">
        <v>2018</v>
      </c>
      <c r="B21544" s="32">
        <v>3297</v>
      </c>
      <c r="C21544" s="33" t="s">
        <v>353</v>
      </c>
      <c r="D21544" s="33" t="s">
        <v>354</v>
      </c>
      <c r="E21544" s="34">
        <v>115</v>
      </c>
      <c r="F21544" s="35">
        <v>24.07</v>
      </c>
      <c r="G21544" s="34">
        <v>326.5</v>
      </c>
    </row>
    <row r="21545" spans="1:7">
      <c r="A21545" s="32">
        <v>2018</v>
      </c>
      <c r="B21545" s="32">
        <v>3297</v>
      </c>
      <c r="C21545" s="33" t="s">
        <v>353</v>
      </c>
      <c r="D21545" s="33" t="s">
        <v>354</v>
      </c>
      <c r="E21545" s="34">
        <v>121</v>
      </c>
      <c r="F21545" s="35">
        <v>26.16</v>
      </c>
      <c r="G21545" s="34">
        <v>296.7</v>
      </c>
    </row>
    <row r="21546" spans="1:7">
      <c r="A21546" s="32">
        <v>2018</v>
      </c>
      <c r="B21546" s="32">
        <v>3298</v>
      </c>
      <c r="C21546" s="33" t="s">
        <v>353</v>
      </c>
      <c r="D21546" s="33" t="s">
        <v>354</v>
      </c>
      <c r="E21546" s="34">
        <v>38807</v>
      </c>
      <c r="F21546" s="35">
        <v>25.06</v>
      </c>
      <c r="G21546" s="34">
        <v>312.60000000000002</v>
      </c>
    </row>
    <row r="21547" spans="1:7">
      <c r="A21547" s="32">
        <v>2018</v>
      </c>
      <c r="B21547" s="32">
        <v>3298</v>
      </c>
      <c r="C21547" s="33" t="s">
        <v>353</v>
      </c>
      <c r="D21547" s="33" t="s">
        <v>354</v>
      </c>
      <c r="E21547" s="34">
        <v>12856</v>
      </c>
      <c r="F21547" s="35">
        <v>25.74</v>
      </c>
      <c r="G21547" s="34">
        <v>336.7</v>
      </c>
    </row>
    <row r="21548" spans="1:7">
      <c r="A21548" s="32">
        <v>2018</v>
      </c>
      <c r="B21548" s="32">
        <v>3298</v>
      </c>
      <c r="C21548" s="33" t="s">
        <v>353</v>
      </c>
      <c r="D21548" s="33" t="s">
        <v>354</v>
      </c>
      <c r="E21548" s="34">
        <v>25032</v>
      </c>
      <c r="F21548" s="35">
        <v>25.46</v>
      </c>
      <c r="G21548" s="34">
        <v>316.39999999999998</v>
      </c>
    </row>
    <row r="21549" spans="1:7">
      <c r="A21549" s="32">
        <v>2018</v>
      </c>
      <c r="B21549" s="32">
        <v>3298</v>
      </c>
      <c r="C21549" s="33" t="s">
        <v>353</v>
      </c>
      <c r="D21549" s="33" t="s">
        <v>354</v>
      </c>
      <c r="E21549" s="34">
        <v>12402</v>
      </c>
      <c r="F21549" s="35">
        <v>25.09</v>
      </c>
      <c r="G21549" s="34">
        <v>321.60000000000002</v>
      </c>
    </row>
    <row r="21550" spans="1:7">
      <c r="A21550" s="32">
        <v>2018</v>
      </c>
      <c r="B21550" s="32">
        <v>3298</v>
      </c>
      <c r="C21550" s="33" t="s">
        <v>353</v>
      </c>
      <c r="D21550" s="33" t="s">
        <v>354</v>
      </c>
      <c r="E21550" s="34">
        <v>12193</v>
      </c>
      <c r="F21550" s="35">
        <v>24.42</v>
      </c>
      <c r="G21550" s="34">
        <v>354.8</v>
      </c>
    </row>
    <row r="21551" spans="1:7">
      <c r="A21551" s="32">
        <v>2018</v>
      </c>
      <c r="B21551" s="32">
        <v>3298</v>
      </c>
      <c r="C21551" s="33" t="s">
        <v>353</v>
      </c>
      <c r="D21551" s="33" t="s">
        <v>354</v>
      </c>
      <c r="E21551" s="34">
        <v>13105</v>
      </c>
      <c r="F21551" s="35">
        <v>24.69</v>
      </c>
      <c r="G21551" s="34">
        <v>337.7</v>
      </c>
    </row>
    <row r="21552" spans="1:7">
      <c r="A21552" s="32">
        <v>2018</v>
      </c>
      <c r="B21552" s="32">
        <v>3298</v>
      </c>
      <c r="C21552" s="33" t="s">
        <v>353</v>
      </c>
      <c r="D21552" s="33" t="s">
        <v>354</v>
      </c>
      <c r="E21552" s="34">
        <v>13078</v>
      </c>
      <c r="F21552" s="35">
        <v>24.57</v>
      </c>
      <c r="G21552" s="34">
        <v>317.60000000000002</v>
      </c>
    </row>
    <row r="21553" spans="1:7">
      <c r="A21553" s="32">
        <v>2018</v>
      </c>
      <c r="B21553" s="32">
        <v>3298</v>
      </c>
      <c r="C21553" s="33" t="s">
        <v>563</v>
      </c>
      <c r="D21553" s="33" t="s">
        <v>564</v>
      </c>
      <c r="E21553" s="34">
        <v>2354</v>
      </c>
      <c r="F21553" s="35">
        <v>1.028</v>
      </c>
      <c r="G21553" s="34">
        <v>284.60000000000002</v>
      </c>
    </row>
    <row r="21554" spans="1:7">
      <c r="A21554" s="32">
        <v>2018</v>
      </c>
      <c r="B21554" s="32">
        <v>3393</v>
      </c>
      <c r="C21554" s="33" t="s">
        <v>563</v>
      </c>
      <c r="D21554" s="33" t="s">
        <v>564</v>
      </c>
      <c r="E21554" s="34">
        <v>2975056</v>
      </c>
      <c r="F21554" s="35">
        <v>1</v>
      </c>
      <c r="G21554" s="34">
        <v>289.3</v>
      </c>
    </row>
    <row r="21555" spans="1:7">
      <c r="A21555" s="32">
        <v>2018</v>
      </c>
      <c r="B21555" s="32">
        <v>3396</v>
      </c>
      <c r="C21555" s="33" t="s">
        <v>565</v>
      </c>
      <c r="D21555" s="33" t="s">
        <v>566</v>
      </c>
      <c r="E21555" s="34">
        <v>2555</v>
      </c>
      <c r="F21555" s="35">
        <v>5.7</v>
      </c>
      <c r="G21555" s="34">
        <v>1624.2</v>
      </c>
    </row>
    <row r="21556" spans="1:7">
      <c r="A21556" s="32">
        <v>2018</v>
      </c>
      <c r="B21556" s="32">
        <v>3396</v>
      </c>
      <c r="C21556" s="33" t="s">
        <v>565</v>
      </c>
      <c r="D21556" s="33" t="s">
        <v>566</v>
      </c>
      <c r="E21556" s="34">
        <v>170</v>
      </c>
      <c r="F21556" s="35">
        <v>5.7</v>
      </c>
      <c r="G21556" s="34">
        <v>1557.1</v>
      </c>
    </row>
    <row r="21557" spans="1:7">
      <c r="A21557" s="32">
        <v>2018</v>
      </c>
      <c r="B21557" s="32">
        <v>3396</v>
      </c>
      <c r="C21557" s="33" t="s">
        <v>353</v>
      </c>
      <c r="D21557" s="33" t="s">
        <v>354</v>
      </c>
      <c r="E21557" s="34">
        <v>45884</v>
      </c>
      <c r="F21557" s="35">
        <v>21.527999999999999</v>
      </c>
      <c r="G21557" s="34">
        <v>264.8</v>
      </c>
    </row>
    <row r="21558" spans="1:7">
      <c r="A21558" s="32">
        <v>2018</v>
      </c>
      <c r="B21558" s="32">
        <v>3396</v>
      </c>
      <c r="C21558" s="33" t="s">
        <v>353</v>
      </c>
      <c r="D21558" s="33" t="s">
        <v>354</v>
      </c>
      <c r="E21558" s="34">
        <v>23153</v>
      </c>
      <c r="F21558" s="35">
        <v>24.902000000000001</v>
      </c>
      <c r="G21558" s="34">
        <v>292.89999999999998</v>
      </c>
    </row>
    <row r="21559" spans="1:7">
      <c r="A21559" s="32">
        <v>2018</v>
      </c>
      <c r="B21559" s="32">
        <v>3399</v>
      </c>
      <c r="C21559" s="33" t="s">
        <v>353</v>
      </c>
      <c r="D21559" s="33" t="s">
        <v>354</v>
      </c>
      <c r="E21559" s="34">
        <v>45189</v>
      </c>
      <c r="F21559" s="35">
        <v>22.356000000000002</v>
      </c>
      <c r="G21559" s="34">
        <v>158</v>
      </c>
    </row>
    <row r="21560" spans="1:7">
      <c r="A21560" s="32">
        <v>2018</v>
      </c>
      <c r="B21560" s="32">
        <v>3399</v>
      </c>
      <c r="C21560" s="33" t="s">
        <v>565</v>
      </c>
      <c r="D21560" s="33" t="s">
        <v>566</v>
      </c>
      <c r="E21560" s="34">
        <v>170</v>
      </c>
      <c r="F21560" s="35">
        <v>5.7619999999999996</v>
      </c>
      <c r="G21560" s="34">
        <v>1636.9</v>
      </c>
    </row>
    <row r="21561" spans="1:7">
      <c r="A21561" s="32">
        <v>2018</v>
      </c>
      <c r="B21561" s="32">
        <v>3399</v>
      </c>
      <c r="C21561" s="33" t="s">
        <v>565</v>
      </c>
      <c r="D21561" s="33" t="s">
        <v>566</v>
      </c>
      <c r="E21561" s="34">
        <v>2486</v>
      </c>
      <c r="F21561" s="35">
        <v>5.7619999999999996</v>
      </c>
      <c r="G21561" s="34">
        <v>1631.2</v>
      </c>
    </row>
    <row r="21562" spans="1:7">
      <c r="A21562" s="32">
        <v>2018</v>
      </c>
      <c r="B21562" s="32">
        <v>3399</v>
      </c>
      <c r="C21562" s="33" t="s">
        <v>353</v>
      </c>
      <c r="D21562" s="33" t="s">
        <v>354</v>
      </c>
      <c r="E21562" s="34">
        <v>148592</v>
      </c>
      <c r="F21562" s="35">
        <v>24.456</v>
      </c>
      <c r="G21562" s="34">
        <v>188.9</v>
      </c>
    </row>
    <row r="21563" spans="1:7">
      <c r="A21563" s="32">
        <v>2018</v>
      </c>
      <c r="B21563" s="32">
        <v>3405</v>
      </c>
      <c r="C21563" s="33" t="s">
        <v>563</v>
      </c>
      <c r="D21563" s="33" t="s">
        <v>564</v>
      </c>
      <c r="E21563" s="34">
        <v>3362498</v>
      </c>
      <c r="F21563" s="35">
        <v>1</v>
      </c>
      <c r="G21563" s="34">
        <v>284.10000000000002</v>
      </c>
    </row>
    <row r="21564" spans="1:7">
      <c r="A21564" s="32">
        <v>2018</v>
      </c>
      <c r="B21564" s="32">
        <v>3406</v>
      </c>
      <c r="C21564" s="33" t="s">
        <v>563</v>
      </c>
      <c r="D21564" s="33" t="s">
        <v>564</v>
      </c>
      <c r="E21564" s="34">
        <v>705082</v>
      </c>
      <c r="F21564" s="35">
        <v>1</v>
      </c>
      <c r="G21564" s="34">
        <v>283.89999999999998</v>
      </c>
    </row>
    <row r="21565" spans="1:7">
      <c r="A21565" s="32">
        <v>2018</v>
      </c>
      <c r="B21565" s="32">
        <v>3407</v>
      </c>
      <c r="C21565" s="33" t="s">
        <v>353</v>
      </c>
      <c r="D21565" s="33" t="s">
        <v>354</v>
      </c>
      <c r="E21565" s="34">
        <v>11113</v>
      </c>
      <c r="F21565" s="35">
        <v>24.838000000000001</v>
      </c>
      <c r="G21565" s="34">
        <v>273.8</v>
      </c>
    </row>
    <row r="21566" spans="1:7">
      <c r="A21566" s="32">
        <v>2018</v>
      </c>
      <c r="B21566" s="32">
        <v>3407</v>
      </c>
      <c r="C21566" s="33" t="s">
        <v>565</v>
      </c>
      <c r="D21566" s="33" t="s">
        <v>566</v>
      </c>
      <c r="E21566" s="34">
        <v>165</v>
      </c>
      <c r="F21566" s="35">
        <v>5.7619999999999996</v>
      </c>
      <c r="G21566" s="34">
        <v>1556.4</v>
      </c>
    </row>
    <row r="21567" spans="1:7">
      <c r="A21567" s="32">
        <v>2018</v>
      </c>
      <c r="B21567" s="32">
        <v>3407</v>
      </c>
      <c r="C21567" s="33" t="s">
        <v>363</v>
      </c>
      <c r="D21567" s="33" t="s">
        <v>354</v>
      </c>
      <c r="E21567" s="34">
        <v>14519</v>
      </c>
      <c r="F21567" s="35">
        <v>17.827999999999999</v>
      </c>
      <c r="G21567" s="34">
        <v>240.1</v>
      </c>
    </row>
    <row r="21568" spans="1:7">
      <c r="A21568" s="32">
        <v>2018</v>
      </c>
      <c r="B21568" s="32">
        <v>3407</v>
      </c>
      <c r="C21568" s="33" t="s">
        <v>363</v>
      </c>
      <c r="D21568" s="33" t="s">
        <v>354</v>
      </c>
      <c r="E21568" s="34">
        <v>14625</v>
      </c>
      <c r="F21568" s="35">
        <v>17.838000000000001</v>
      </c>
      <c r="G21568" s="34">
        <v>240</v>
      </c>
    </row>
    <row r="21569" spans="1:7">
      <c r="A21569" s="32">
        <v>2018</v>
      </c>
      <c r="B21569" s="32">
        <v>3407</v>
      </c>
      <c r="C21569" s="33" t="s">
        <v>353</v>
      </c>
      <c r="D21569" s="33" t="s">
        <v>354</v>
      </c>
      <c r="E21569" s="34">
        <v>46361</v>
      </c>
      <c r="F21569" s="35">
        <v>21.861999999999998</v>
      </c>
      <c r="G21569" s="34">
        <v>221.6</v>
      </c>
    </row>
    <row r="21570" spans="1:7">
      <c r="A21570" s="32">
        <v>2018</v>
      </c>
      <c r="B21570" s="32">
        <v>3407</v>
      </c>
      <c r="C21570" s="33" t="s">
        <v>363</v>
      </c>
      <c r="D21570" s="33" t="s">
        <v>354</v>
      </c>
      <c r="E21570" s="34">
        <v>29282</v>
      </c>
      <c r="F21570" s="35">
        <v>17.64</v>
      </c>
      <c r="G21570" s="34">
        <v>237</v>
      </c>
    </row>
    <row r="21571" spans="1:7">
      <c r="A21571" s="32">
        <v>2018</v>
      </c>
      <c r="B21571" s="32">
        <v>3407</v>
      </c>
      <c r="C21571" s="33" t="s">
        <v>363</v>
      </c>
      <c r="D21571" s="33" t="s">
        <v>354</v>
      </c>
      <c r="E21571" s="34">
        <v>14658</v>
      </c>
      <c r="F21571" s="35">
        <v>17.931999999999999</v>
      </c>
      <c r="G21571" s="34">
        <v>233.2</v>
      </c>
    </row>
    <row r="21572" spans="1:7">
      <c r="A21572" s="32">
        <v>2018</v>
      </c>
      <c r="B21572" s="32">
        <v>3407</v>
      </c>
      <c r="C21572" s="33" t="s">
        <v>353</v>
      </c>
      <c r="D21572" s="33" t="s">
        <v>354</v>
      </c>
      <c r="E21572" s="34">
        <v>55582</v>
      </c>
      <c r="F21572" s="35">
        <v>22.942</v>
      </c>
      <c r="G21572" s="34">
        <v>233.9</v>
      </c>
    </row>
    <row r="21573" spans="1:7">
      <c r="A21573" s="32">
        <v>2018</v>
      </c>
      <c r="B21573" s="32">
        <v>3439</v>
      </c>
      <c r="C21573" s="33" t="s">
        <v>563</v>
      </c>
      <c r="D21573" s="33" t="s">
        <v>564</v>
      </c>
      <c r="E21573" s="34">
        <v>185020</v>
      </c>
      <c r="F21573" s="35">
        <v>1.02</v>
      </c>
      <c r="G21573" s="34" t="s">
        <v>364</v>
      </c>
    </row>
    <row r="21574" spans="1:7">
      <c r="A21574" s="32">
        <v>2018</v>
      </c>
      <c r="B21574" s="32">
        <v>3441</v>
      </c>
      <c r="C21574" s="33" t="s">
        <v>563</v>
      </c>
      <c r="D21574" s="33" t="s">
        <v>564</v>
      </c>
      <c r="E21574" s="34">
        <v>2178307</v>
      </c>
      <c r="F21574" s="35">
        <v>1.03</v>
      </c>
      <c r="G21574" s="34" t="s">
        <v>364</v>
      </c>
    </row>
    <row r="21575" spans="1:7">
      <c r="A21575" s="32">
        <v>2018</v>
      </c>
      <c r="B21575" s="32">
        <v>3443</v>
      </c>
      <c r="C21575" s="33" t="s">
        <v>563</v>
      </c>
      <c r="D21575" s="33" t="s">
        <v>564</v>
      </c>
      <c r="E21575" s="34">
        <v>114859</v>
      </c>
      <c r="F21575" s="35">
        <v>1.0329999999999999</v>
      </c>
      <c r="G21575" s="34" t="s">
        <v>364</v>
      </c>
    </row>
    <row r="21576" spans="1:7">
      <c r="A21576" s="32">
        <v>2018</v>
      </c>
      <c r="B21576" s="32">
        <v>3443</v>
      </c>
      <c r="C21576" s="33" t="s">
        <v>563</v>
      </c>
      <c r="D21576" s="33" t="s">
        <v>564</v>
      </c>
      <c r="E21576" s="34">
        <v>141117</v>
      </c>
      <c r="F21576" s="35">
        <v>1.0369999999999999</v>
      </c>
      <c r="G21576" s="34" t="s">
        <v>364</v>
      </c>
    </row>
    <row r="21577" spans="1:7">
      <c r="A21577" s="32">
        <v>2018</v>
      </c>
      <c r="B21577" s="32">
        <v>3443</v>
      </c>
      <c r="C21577" s="33" t="s">
        <v>563</v>
      </c>
      <c r="D21577" s="33" t="s">
        <v>564</v>
      </c>
      <c r="E21577" s="34">
        <v>143701</v>
      </c>
      <c r="F21577" s="35">
        <v>1.0289999999999999</v>
      </c>
      <c r="G21577" s="34" t="s">
        <v>364</v>
      </c>
    </row>
    <row r="21578" spans="1:7">
      <c r="A21578" s="32">
        <v>2018</v>
      </c>
      <c r="B21578" s="32">
        <v>3443</v>
      </c>
      <c r="C21578" s="33" t="s">
        <v>563</v>
      </c>
      <c r="D21578" s="33" t="s">
        <v>564</v>
      </c>
      <c r="E21578" s="34">
        <v>175777</v>
      </c>
      <c r="F21578" s="35">
        <v>1.0349999999999999</v>
      </c>
      <c r="G21578" s="34" t="s">
        <v>364</v>
      </c>
    </row>
    <row r="21579" spans="1:7">
      <c r="A21579" s="32">
        <v>2018</v>
      </c>
      <c r="B21579" s="32">
        <v>3443</v>
      </c>
      <c r="C21579" s="33" t="s">
        <v>563</v>
      </c>
      <c r="D21579" s="33" t="s">
        <v>564</v>
      </c>
      <c r="E21579" s="34">
        <v>178246</v>
      </c>
      <c r="F21579" s="35">
        <v>1.0469999999999999</v>
      </c>
      <c r="G21579" s="34" t="s">
        <v>364</v>
      </c>
    </row>
    <row r="21580" spans="1:7">
      <c r="A21580" s="32">
        <v>2018</v>
      </c>
      <c r="B21580" s="32">
        <v>3443</v>
      </c>
      <c r="C21580" s="33" t="s">
        <v>563</v>
      </c>
      <c r="D21580" s="33" t="s">
        <v>564</v>
      </c>
      <c r="E21580" s="34">
        <v>28751</v>
      </c>
      <c r="F21580" s="35">
        <v>1.026</v>
      </c>
      <c r="G21580" s="34" t="s">
        <v>364</v>
      </c>
    </row>
    <row r="21581" spans="1:7">
      <c r="A21581" s="32">
        <v>2018</v>
      </c>
      <c r="B21581" s="32">
        <v>3443</v>
      </c>
      <c r="C21581" s="33" t="s">
        <v>563</v>
      </c>
      <c r="D21581" s="33" t="s">
        <v>564</v>
      </c>
      <c r="E21581" s="34">
        <v>83439</v>
      </c>
      <c r="F21581" s="35">
        <v>1.042</v>
      </c>
      <c r="G21581" s="34" t="s">
        <v>364</v>
      </c>
    </row>
    <row r="21582" spans="1:7">
      <c r="A21582" s="32">
        <v>2018</v>
      </c>
      <c r="B21582" s="32">
        <v>3443</v>
      </c>
      <c r="C21582" s="33" t="s">
        <v>563</v>
      </c>
      <c r="D21582" s="33" t="s">
        <v>564</v>
      </c>
      <c r="E21582" s="34">
        <v>110425</v>
      </c>
      <c r="F21582" s="35">
        <v>1.0349999999999999</v>
      </c>
      <c r="G21582" s="34" t="s">
        <v>364</v>
      </c>
    </row>
    <row r="21583" spans="1:7">
      <c r="A21583" s="32">
        <v>2018</v>
      </c>
      <c r="B21583" s="32">
        <v>3443</v>
      </c>
      <c r="C21583" s="33" t="s">
        <v>563</v>
      </c>
      <c r="D21583" s="33" t="s">
        <v>564</v>
      </c>
      <c r="E21583" s="34">
        <v>110474</v>
      </c>
      <c r="F21583" s="35">
        <v>1.028</v>
      </c>
      <c r="G21583" s="34" t="s">
        <v>364</v>
      </c>
    </row>
    <row r="21584" spans="1:7">
      <c r="A21584" s="32">
        <v>2018</v>
      </c>
      <c r="B21584" s="32">
        <v>3443</v>
      </c>
      <c r="C21584" s="33" t="s">
        <v>563</v>
      </c>
      <c r="D21584" s="33" t="s">
        <v>564</v>
      </c>
      <c r="E21584" s="34">
        <v>16221</v>
      </c>
      <c r="F21584" s="35">
        <v>1.034</v>
      </c>
      <c r="G21584" s="34" t="s">
        <v>364</v>
      </c>
    </row>
    <row r="21585" spans="1:7">
      <c r="A21585" s="32">
        <v>2018</v>
      </c>
      <c r="B21585" s="32">
        <v>3443</v>
      </c>
      <c r="C21585" s="33" t="s">
        <v>563</v>
      </c>
      <c r="D21585" s="33" t="s">
        <v>564</v>
      </c>
      <c r="E21585" s="34">
        <v>25664</v>
      </c>
      <c r="F21585" s="35">
        <v>1.03</v>
      </c>
      <c r="G21585" s="34" t="s">
        <v>364</v>
      </c>
    </row>
    <row r="21586" spans="1:7">
      <c r="A21586" s="32">
        <v>2018</v>
      </c>
      <c r="B21586" s="32">
        <v>3443</v>
      </c>
      <c r="C21586" s="33" t="s">
        <v>563</v>
      </c>
      <c r="D21586" s="33" t="s">
        <v>564</v>
      </c>
      <c r="E21586" s="34">
        <v>51597</v>
      </c>
      <c r="F21586" s="35">
        <v>1.038</v>
      </c>
      <c r="G21586" s="34" t="s">
        <v>364</v>
      </c>
    </row>
    <row r="21587" spans="1:7">
      <c r="A21587" s="32">
        <v>2018</v>
      </c>
      <c r="B21587" s="32">
        <v>3452</v>
      </c>
      <c r="C21587" s="33" t="s">
        <v>563</v>
      </c>
      <c r="D21587" s="33" t="s">
        <v>564</v>
      </c>
      <c r="E21587" s="34">
        <v>266880</v>
      </c>
      <c r="F21587" s="35">
        <v>1.0109999999999999</v>
      </c>
      <c r="G21587" s="34" t="s">
        <v>364</v>
      </c>
    </row>
    <row r="21588" spans="1:7">
      <c r="A21588" s="32">
        <v>2018</v>
      </c>
      <c r="B21588" s="32">
        <v>3453</v>
      </c>
      <c r="C21588" s="33" t="s">
        <v>563</v>
      </c>
      <c r="D21588" s="33" t="s">
        <v>564</v>
      </c>
      <c r="E21588" s="34">
        <v>767044</v>
      </c>
      <c r="F21588" s="35">
        <v>1.0009999999999999</v>
      </c>
      <c r="G21588" s="34" t="s">
        <v>364</v>
      </c>
    </row>
    <row r="21589" spans="1:7">
      <c r="A21589" s="32">
        <v>2018</v>
      </c>
      <c r="B21589" s="32">
        <v>3453</v>
      </c>
      <c r="C21589" s="33" t="s">
        <v>563</v>
      </c>
      <c r="D21589" s="33" t="s">
        <v>564</v>
      </c>
      <c r="E21589" s="34">
        <v>255215</v>
      </c>
      <c r="F21589" s="35">
        <v>1.0009999999999999</v>
      </c>
      <c r="G21589" s="34" t="s">
        <v>364</v>
      </c>
    </row>
    <row r="21590" spans="1:7">
      <c r="A21590" s="32">
        <v>2018</v>
      </c>
      <c r="B21590" s="32">
        <v>3456</v>
      </c>
      <c r="C21590" s="33" t="s">
        <v>563</v>
      </c>
      <c r="D21590" s="33" t="s">
        <v>564</v>
      </c>
      <c r="E21590" s="34">
        <v>8341</v>
      </c>
      <c r="F21590" s="35">
        <v>1.06</v>
      </c>
      <c r="G21590" s="34">
        <v>257</v>
      </c>
    </row>
    <row r="21591" spans="1:7">
      <c r="A21591" s="32">
        <v>2018</v>
      </c>
      <c r="B21591" s="32">
        <v>3456</v>
      </c>
      <c r="C21591" s="33" t="s">
        <v>563</v>
      </c>
      <c r="D21591" s="33" t="s">
        <v>564</v>
      </c>
      <c r="E21591" s="34">
        <v>169549</v>
      </c>
      <c r="F21591" s="35">
        <v>1.06</v>
      </c>
      <c r="G21591" s="34">
        <v>216</v>
      </c>
    </row>
    <row r="21592" spans="1:7">
      <c r="A21592" s="32">
        <v>2018</v>
      </c>
      <c r="B21592" s="32">
        <v>3456</v>
      </c>
      <c r="C21592" s="33" t="s">
        <v>563</v>
      </c>
      <c r="D21592" s="33" t="s">
        <v>564</v>
      </c>
      <c r="E21592" s="34">
        <v>293403</v>
      </c>
      <c r="F21592" s="35">
        <v>1.06</v>
      </c>
      <c r="G21592" s="34">
        <v>255</v>
      </c>
    </row>
    <row r="21593" spans="1:7">
      <c r="A21593" s="32">
        <v>2018</v>
      </c>
      <c r="B21593" s="32">
        <v>3456</v>
      </c>
      <c r="C21593" s="33" t="s">
        <v>563</v>
      </c>
      <c r="D21593" s="33" t="s">
        <v>564</v>
      </c>
      <c r="E21593" s="34">
        <v>371701</v>
      </c>
      <c r="F21593" s="35">
        <v>1.06</v>
      </c>
      <c r="G21593" s="34">
        <v>231</v>
      </c>
    </row>
    <row r="21594" spans="1:7">
      <c r="A21594" s="32">
        <v>2018</v>
      </c>
      <c r="B21594" s="32">
        <v>3456</v>
      </c>
      <c r="C21594" s="33" t="s">
        <v>563</v>
      </c>
      <c r="D21594" s="33" t="s">
        <v>564</v>
      </c>
      <c r="E21594" s="34">
        <v>613319</v>
      </c>
      <c r="F21594" s="35">
        <v>1.06</v>
      </c>
      <c r="G21594" s="34">
        <v>234</v>
      </c>
    </row>
    <row r="21595" spans="1:7">
      <c r="A21595" s="32">
        <v>2018</v>
      </c>
      <c r="B21595" s="32">
        <v>3456</v>
      </c>
      <c r="C21595" s="33" t="s">
        <v>563</v>
      </c>
      <c r="D21595" s="33" t="s">
        <v>564</v>
      </c>
      <c r="E21595" s="34">
        <v>394743</v>
      </c>
      <c r="F21595" s="35">
        <v>1.06</v>
      </c>
      <c r="G21595" s="34">
        <v>265</v>
      </c>
    </row>
    <row r="21596" spans="1:7">
      <c r="A21596" s="32">
        <v>2018</v>
      </c>
      <c r="B21596" s="32">
        <v>3456</v>
      </c>
      <c r="C21596" s="33" t="s">
        <v>563</v>
      </c>
      <c r="D21596" s="33" t="s">
        <v>564</v>
      </c>
      <c r="E21596" s="34">
        <v>487376</v>
      </c>
      <c r="F21596" s="35">
        <v>1.06</v>
      </c>
      <c r="G21596" s="34">
        <v>229</v>
      </c>
    </row>
    <row r="21597" spans="1:7">
      <c r="A21597" s="32">
        <v>2018</v>
      </c>
      <c r="B21597" s="32">
        <v>3456</v>
      </c>
      <c r="C21597" s="33" t="s">
        <v>563</v>
      </c>
      <c r="D21597" s="33" t="s">
        <v>564</v>
      </c>
      <c r="E21597" s="34">
        <v>540010</v>
      </c>
      <c r="F21597" s="35">
        <v>1.06</v>
      </c>
      <c r="G21597" s="34">
        <v>237</v>
      </c>
    </row>
    <row r="21598" spans="1:7">
      <c r="A21598" s="32">
        <v>2018</v>
      </c>
      <c r="B21598" s="32">
        <v>3456</v>
      </c>
      <c r="C21598" s="33" t="s">
        <v>563</v>
      </c>
      <c r="D21598" s="33" t="s">
        <v>564</v>
      </c>
      <c r="E21598" s="34">
        <v>373752</v>
      </c>
      <c r="F21598" s="35">
        <v>1.06</v>
      </c>
      <c r="G21598" s="34">
        <v>230</v>
      </c>
    </row>
    <row r="21599" spans="1:7">
      <c r="A21599" s="32">
        <v>2018</v>
      </c>
      <c r="B21599" s="32">
        <v>3457</v>
      </c>
      <c r="C21599" s="33" t="s">
        <v>563</v>
      </c>
      <c r="D21599" s="33" t="s">
        <v>564</v>
      </c>
      <c r="E21599" s="34">
        <v>268064</v>
      </c>
      <c r="F21599" s="35">
        <v>1.012</v>
      </c>
      <c r="G21599" s="34">
        <v>310.5</v>
      </c>
    </row>
    <row r="21600" spans="1:7">
      <c r="A21600" s="32">
        <v>2018</v>
      </c>
      <c r="B21600" s="32">
        <v>3457</v>
      </c>
      <c r="C21600" s="33" t="s">
        <v>563</v>
      </c>
      <c r="D21600" s="33" t="s">
        <v>564</v>
      </c>
      <c r="E21600" s="34">
        <v>801105</v>
      </c>
      <c r="F21600" s="35">
        <v>1.0149999999999999</v>
      </c>
      <c r="G21600" s="34">
        <v>310.2</v>
      </c>
    </row>
    <row r="21601" spans="1:7">
      <c r="A21601" s="32">
        <v>2018</v>
      </c>
      <c r="B21601" s="32">
        <v>3457</v>
      </c>
      <c r="C21601" s="33" t="s">
        <v>563</v>
      </c>
      <c r="D21601" s="33" t="s">
        <v>564</v>
      </c>
      <c r="E21601" s="34">
        <v>658882</v>
      </c>
      <c r="F21601" s="35">
        <v>1.0149999999999999</v>
      </c>
      <c r="G21601" s="34">
        <v>279.7</v>
      </c>
    </row>
    <row r="21602" spans="1:7">
      <c r="A21602" s="32">
        <v>2018</v>
      </c>
      <c r="B21602" s="32">
        <v>3459</v>
      </c>
      <c r="C21602" s="33" t="s">
        <v>563</v>
      </c>
      <c r="D21602" s="33" t="s">
        <v>564</v>
      </c>
      <c r="E21602" s="34">
        <v>445904</v>
      </c>
      <c r="F21602" s="35">
        <v>1.0189999999999999</v>
      </c>
      <c r="G21602" s="34">
        <v>308.89999999999998</v>
      </c>
    </row>
    <row r="21603" spans="1:7">
      <c r="A21603" s="32">
        <v>2018</v>
      </c>
      <c r="B21603" s="32">
        <v>3459</v>
      </c>
      <c r="C21603" s="33" t="s">
        <v>563</v>
      </c>
      <c r="D21603" s="33" t="s">
        <v>564</v>
      </c>
      <c r="E21603" s="34">
        <v>2690757</v>
      </c>
      <c r="F21603" s="35">
        <v>1.008</v>
      </c>
      <c r="G21603" s="34">
        <v>307.2</v>
      </c>
    </row>
    <row r="21604" spans="1:7">
      <c r="A21604" s="32">
        <v>2018</v>
      </c>
      <c r="B21604" s="32">
        <v>3459</v>
      </c>
      <c r="C21604" s="33" t="s">
        <v>563</v>
      </c>
      <c r="D21604" s="33" t="s">
        <v>564</v>
      </c>
      <c r="E21604" s="34">
        <v>2629189</v>
      </c>
      <c r="F21604" s="35">
        <v>1.0529999999999999</v>
      </c>
      <c r="G21604" s="34">
        <v>300.3</v>
      </c>
    </row>
    <row r="21605" spans="1:7">
      <c r="A21605" s="32">
        <v>2018</v>
      </c>
      <c r="B21605" s="32">
        <v>3460</v>
      </c>
      <c r="C21605" s="33" t="s">
        <v>563</v>
      </c>
      <c r="D21605" s="33" t="s">
        <v>564</v>
      </c>
      <c r="E21605" s="34">
        <v>3772757</v>
      </c>
      <c r="F21605" s="35">
        <v>1.03</v>
      </c>
      <c r="G21605" s="34" t="s">
        <v>364</v>
      </c>
    </row>
    <row r="21606" spans="1:7">
      <c r="A21606" s="32">
        <v>2018</v>
      </c>
      <c r="B21606" s="32">
        <v>3464</v>
      </c>
      <c r="C21606" s="33" t="s">
        <v>563</v>
      </c>
      <c r="D21606" s="33" t="s">
        <v>564</v>
      </c>
      <c r="E21606" s="34">
        <v>75593</v>
      </c>
      <c r="F21606" s="35">
        <v>1.03</v>
      </c>
      <c r="G21606" s="34" t="s">
        <v>364</v>
      </c>
    </row>
    <row r="21607" spans="1:7">
      <c r="A21607" s="32">
        <v>2018</v>
      </c>
      <c r="B21607" s="32">
        <v>3469</v>
      </c>
      <c r="C21607" s="33" t="s">
        <v>563</v>
      </c>
      <c r="D21607" s="33" t="s">
        <v>564</v>
      </c>
      <c r="E21607" s="34">
        <v>1616106</v>
      </c>
      <c r="F21607" s="35">
        <v>1.03</v>
      </c>
      <c r="G21607" s="34" t="s">
        <v>364</v>
      </c>
    </row>
    <row r="21608" spans="1:7">
      <c r="A21608" s="32">
        <v>2018</v>
      </c>
      <c r="B21608" s="32">
        <v>3470</v>
      </c>
      <c r="C21608" s="33" t="s">
        <v>363</v>
      </c>
      <c r="D21608" s="33" t="s">
        <v>354</v>
      </c>
      <c r="E21608" s="34">
        <v>120863</v>
      </c>
      <c r="F21608" s="35">
        <v>16.61</v>
      </c>
      <c r="G21608" s="34" t="s">
        <v>364</v>
      </c>
    </row>
    <row r="21609" spans="1:7">
      <c r="A21609" s="32">
        <v>2018</v>
      </c>
      <c r="B21609" s="32">
        <v>3470</v>
      </c>
      <c r="C21609" s="33" t="s">
        <v>363</v>
      </c>
      <c r="D21609" s="33" t="s">
        <v>354</v>
      </c>
      <c r="E21609" s="34">
        <v>15128</v>
      </c>
      <c r="F21609" s="35">
        <v>16.760000000000002</v>
      </c>
      <c r="G21609" s="34" t="s">
        <v>364</v>
      </c>
    </row>
    <row r="21610" spans="1:7">
      <c r="A21610" s="32">
        <v>2018</v>
      </c>
      <c r="B21610" s="32">
        <v>3470</v>
      </c>
      <c r="C21610" s="33" t="s">
        <v>363</v>
      </c>
      <c r="D21610" s="33" t="s">
        <v>354</v>
      </c>
      <c r="E21610" s="34">
        <v>30331</v>
      </c>
      <c r="F21610" s="35">
        <v>16.62</v>
      </c>
      <c r="G21610" s="34" t="s">
        <v>364</v>
      </c>
    </row>
    <row r="21611" spans="1:7">
      <c r="A21611" s="32">
        <v>2018</v>
      </c>
      <c r="B21611" s="32">
        <v>3470</v>
      </c>
      <c r="C21611" s="33" t="s">
        <v>363</v>
      </c>
      <c r="D21611" s="33" t="s">
        <v>354</v>
      </c>
      <c r="E21611" s="34">
        <v>90306</v>
      </c>
      <c r="F21611" s="35">
        <v>16.91</v>
      </c>
      <c r="G21611" s="34" t="s">
        <v>364</v>
      </c>
    </row>
    <row r="21612" spans="1:7">
      <c r="A21612" s="32">
        <v>2018</v>
      </c>
      <c r="B21612" s="32">
        <v>3470</v>
      </c>
      <c r="C21612" s="33" t="s">
        <v>363</v>
      </c>
      <c r="D21612" s="33" t="s">
        <v>354</v>
      </c>
      <c r="E21612" s="34">
        <v>197030</v>
      </c>
      <c r="F21612" s="35">
        <v>17.809999999999999</v>
      </c>
      <c r="G21612" s="34" t="s">
        <v>364</v>
      </c>
    </row>
    <row r="21613" spans="1:7">
      <c r="A21613" s="32">
        <v>2018</v>
      </c>
      <c r="B21613" s="32">
        <v>3470</v>
      </c>
      <c r="C21613" s="33" t="s">
        <v>363</v>
      </c>
      <c r="D21613" s="33" t="s">
        <v>354</v>
      </c>
      <c r="E21613" s="34">
        <v>120882</v>
      </c>
      <c r="F21613" s="35">
        <v>16.350000000000001</v>
      </c>
      <c r="G21613" s="34" t="s">
        <v>364</v>
      </c>
    </row>
    <row r="21614" spans="1:7">
      <c r="A21614" s="32">
        <v>2018</v>
      </c>
      <c r="B21614" s="32">
        <v>3470</v>
      </c>
      <c r="C21614" s="33" t="s">
        <v>363</v>
      </c>
      <c r="D21614" s="33" t="s">
        <v>354</v>
      </c>
      <c r="E21614" s="34">
        <v>121436</v>
      </c>
      <c r="F21614" s="35">
        <v>16.940000000000001</v>
      </c>
      <c r="G21614" s="34" t="s">
        <v>364</v>
      </c>
    </row>
    <row r="21615" spans="1:7">
      <c r="A21615" s="32">
        <v>2018</v>
      </c>
      <c r="B21615" s="32">
        <v>3470</v>
      </c>
      <c r="C21615" s="33" t="s">
        <v>363</v>
      </c>
      <c r="D21615" s="33" t="s">
        <v>354</v>
      </c>
      <c r="E21615" s="34">
        <v>150981</v>
      </c>
      <c r="F21615" s="35">
        <v>16.559999999999999</v>
      </c>
      <c r="G21615" s="34" t="s">
        <v>364</v>
      </c>
    </row>
    <row r="21616" spans="1:7">
      <c r="A21616" s="32">
        <v>2018</v>
      </c>
      <c r="B21616" s="32">
        <v>3470</v>
      </c>
      <c r="C21616" s="33" t="s">
        <v>563</v>
      </c>
      <c r="D21616" s="33" t="s">
        <v>564</v>
      </c>
      <c r="E21616" s="34">
        <v>2109748</v>
      </c>
      <c r="F21616" s="35">
        <v>1.03</v>
      </c>
      <c r="G21616" s="34" t="s">
        <v>364</v>
      </c>
    </row>
    <row r="21617" spans="1:7">
      <c r="A21617" s="32">
        <v>2018</v>
      </c>
      <c r="B21617" s="32">
        <v>3476</v>
      </c>
      <c r="C21617" s="33" t="s">
        <v>563</v>
      </c>
      <c r="D21617" s="33" t="s">
        <v>564</v>
      </c>
      <c r="E21617" s="34">
        <v>1174</v>
      </c>
      <c r="F21617" s="35">
        <v>1.02</v>
      </c>
      <c r="G21617" s="34">
        <v>278.39999999999998</v>
      </c>
    </row>
    <row r="21618" spans="1:7">
      <c r="A21618" s="32">
        <v>2018</v>
      </c>
      <c r="B21618" s="32">
        <v>3476</v>
      </c>
      <c r="C21618" s="33" t="s">
        <v>563</v>
      </c>
      <c r="D21618" s="33" t="s">
        <v>564</v>
      </c>
      <c r="E21618" s="34">
        <v>1992</v>
      </c>
      <c r="F21618" s="35">
        <v>1.03</v>
      </c>
      <c r="G21618" s="34">
        <v>290.2</v>
      </c>
    </row>
    <row r="21619" spans="1:7">
      <c r="A21619" s="32">
        <v>2018</v>
      </c>
      <c r="B21619" s="32">
        <v>3476</v>
      </c>
      <c r="C21619" s="33" t="s">
        <v>563</v>
      </c>
      <c r="D21619" s="33" t="s">
        <v>564</v>
      </c>
      <c r="E21619" s="34">
        <v>3378</v>
      </c>
      <c r="F21619" s="35">
        <v>1.03</v>
      </c>
      <c r="G21619" s="34">
        <v>293.7</v>
      </c>
    </row>
    <row r="21620" spans="1:7">
      <c r="A21620" s="32">
        <v>2018</v>
      </c>
      <c r="B21620" s="32">
        <v>3476</v>
      </c>
      <c r="C21620" s="33" t="s">
        <v>563</v>
      </c>
      <c r="D21620" s="33" t="s">
        <v>564</v>
      </c>
      <c r="E21620" s="34">
        <v>78523</v>
      </c>
      <c r="F21620" s="35">
        <v>1.02</v>
      </c>
      <c r="G21620" s="34">
        <v>337.5</v>
      </c>
    </row>
    <row r="21621" spans="1:7">
      <c r="A21621" s="32">
        <v>2018</v>
      </c>
      <c r="B21621" s="32">
        <v>3476</v>
      </c>
      <c r="C21621" s="33" t="s">
        <v>563</v>
      </c>
      <c r="D21621" s="33" t="s">
        <v>564</v>
      </c>
      <c r="E21621" s="34">
        <v>25206</v>
      </c>
      <c r="F21621" s="35">
        <v>1.01</v>
      </c>
      <c r="G21621" s="34">
        <v>308.10000000000002</v>
      </c>
    </row>
    <row r="21622" spans="1:7">
      <c r="A21622" s="32">
        <v>2018</v>
      </c>
      <c r="B21622" s="32">
        <v>3476</v>
      </c>
      <c r="C21622" s="33" t="s">
        <v>563</v>
      </c>
      <c r="D21622" s="33" t="s">
        <v>564</v>
      </c>
      <c r="E21622" s="34">
        <v>60931</v>
      </c>
      <c r="F21622" s="35">
        <v>1.05</v>
      </c>
      <c r="G21622" s="34">
        <v>347.7</v>
      </c>
    </row>
    <row r="21623" spans="1:7">
      <c r="A21623" s="32">
        <v>2018</v>
      </c>
      <c r="B21623" s="32">
        <v>3476</v>
      </c>
      <c r="C21623" s="33" t="s">
        <v>563</v>
      </c>
      <c r="D21623" s="33" t="s">
        <v>564</v>
      </c>
      <c r="E21623" s="34">
        <v>3607</v>
      </c>
      <c r="F21623" s="35">
        <v>1.02</v>
      </c>
      <c r="G21623" s="34">
        <v>324.89999999999998</v>
      </c>
    </row>
    <row r="21624" spans="1:7">
      <c r="A21624" s="32">
        <v>2018</v>
      </c>
      <c r="B21624" s="32">
        <v>3478</v>
      </c>
      <c r="C21624" s="33" t="s">
        <v>563</v>
      </c>
      <c r="D21624" s="33" t="s">
        <v>564</v>
      </c>
      <c r="E21624" s="34">
        <v>34407</v>
      </c>
      <c r="F21624" s="35">
        <v>1.02</v>
      </c>
      <c r="G21624" s="34">
        <v>361.8</v>
      </c>
    </row>
    <row r="21625" spans="1:7">
      <c r="A21625" s="32">
        <v>2018</v>
      </c>
      <c r="B21625" s="32">
        <v>3478</v>
      </c>
      <c r="C21625" s="33" t="s">
        <v>563</v>
      </c>
      <c r="D21625" s="33" t="s">
        <v>564</v>
      </c>
      <c r="E21625" s="34">
        <v>30783</v>
      </c>
      <c r="F21625" s="35">
        <v>1.02</v>
      </c>
      <c r="G21625" s="34">
        <v>368</v>
      </c>
    </row>
    <row r="21626" spans="1:7">
      <c r="A21626" s="32">
        <v>2018</v>
      </c>
      <c r="B21626" s="32">
        <v>3478</v>
      </c>
      <c r="C21626" s="33" t="s">
        <v>563</v>
      </c>
      <c r="D21626" s="33" t="s">
        <v>564</v>
      </c>
      <c r="E21626" s="34">
        <v>71385</v>
      </c>
      <c r="F21626" s="35">
        <v>1.02</v>
      </c>
      <c r="G21626" s="34">
        <v>354.1</v>
      </c>
    </row>
    <row r="21627" spans="1:7">
      <c r="A21627" s="32">
        <v>2018</v>
      </c>
      <c r="B21627" s="32">
        <v>3478</v>
      </c>
      <c r="C21627" s="33" t="s">
        <v>563</v>
      </c>
      <c r="D21627" s="33" t="s">
        <v>564</v>
      </c>
      <c r="E21627" s="34">
        <v>136894</v>
      </c>
      <c r="F21627" s="35">
        <v>1.02</v>
      </c>
      <c r="G21627" s="34">
        <v>337.5</v>
      </c>
    </row>
    <row r="21628" spans="1:7">
      <c r="A21628" s="32">
        <v>2018</v>
      </c>
      <c r="B21628" s="32">
        <v>3478</v>
      </c>
      <c r="C21628" s="33" t="s">
        <v>563</v>
      </c>
      <c r="D21628" s="33" t="s">
        <v>564</v>
      </c>
      <c r="E21628" s="34">
        <v>186354</v>
      </c>
      <c r="F21628" s="35">
        <v>1.02</v>
      </c>
      <c r="G21628" s="34">
        <v>347.3</v>
      </c>
    </row>
    <row r="21629" spans="1:7">
      <c r="A21629" s="32">
        <v>2018</v>
      </c>
      <c r="B21629" s="32">
        <v>3478</v>
      </c>
      <c r="C21629" s="33" t="s">
        <v>563</v>
      </c>
      <c r="D21629" s="33" t="s">
        <v>564</v>
      </c>
      <c r="E21629" s="34">
        <v>50</v>
      </c>
      <c r="F21629" s="35">
        <v>1.02</v>
      </c>
      <c r="G21629" s="34">
        <v>284.39999999999998</v>
      </c>
    </row>
    <row r="21630" spans="1:7">
      <c r="A21630" s="32">
        <v>2018</v>
      </c>
      <c r="B21630" s="32">
        <v>3478</v>
      </c>
      <c r="C21630" s="33" t="s">
        <v>563</v>
      </c>
      <c r="D21630" s="33" t="s">
        <v>564</v>
      </c>
      <c r="E21630" s="34">
        <v>78</v>
      </c>
      <c r="F21630" s="35">
        <v>1.02</v>
      </c>
      <c r="G21630" s="34">
        <v>333.4</v>
      </c>
    </row>
    <row r="21631" spans="1:7">
      <c r="A21631" s="32">
        <v>2018</v>
      </c>
      <c r="B21631" s="32">
        <v>3478</v>
      </c>
      <c r="C21631" s="33" t="s">
        <v>563</v>
      </c>
      <c r="D21631" s="33" t="s">
        <v>564</v>
      </c>
      <c r="E21631" s="34">
        <v>106</v>
      </c>
      <c r="F21631" s="35">
        <v>1.02</v>
      </c>
      <c r="G21631" s="34">
        <v>537.6</v>
      </c>
    </row>
    <row r="21632" spans="1:7">
      <c r="A21632" s="32">
        <v>2018</v>
      </c>
      <c r="B21632" s="32">
        <v>3478</v>
      </c>
      <c r="C21632" s="33" t="s">
        <v>563</v>
      </c>
      <c r="D21632" s="33" t="s">
        <v>564</v>
      </c>
      <c r="E21632" s="34">
        <v>117</v>
      </c>
      <c r="F21632" s="35">
        <v>1.02</v>
      </c>
      <c r="G21632" s="34">
        <v>316.2</v>
      </c>
    </row>
    <row r="21633" spans="1:7">
      <c r="A21633" s="32">
        <v>2018</v>
      </c>
      <c r="B21633" s="32">
        <v>3478</v>
      </c>
      <c r="C21633" s="33" t="s">
        <v>563</v>
      </c>
      <c r="D21633" s="33" t="s">
        <v>564</v>
      </c>
      <c r="E21633" s="34">
        <v>188</v>
      </c>
      <c r="F21633" s="35">
        <v>1.04</v>
      </c>
      <c r="G21633" s="34">
        <v>308.7</v>
      </c>
    </row>
    <row r="21634" spans="1:7">
      <c r="A21634" s="32">
        <v>2018</v>
      </c>
      <c r="B21634" s="32">
        <v>3478</v>
      </c>
      <c r="C21634" s="33" t="s">
        <v>563</v>
      </c>
      <c r="D21634" s="33" t="s">
        <v>564</v>
      </c>
      <c r="E21634" s="34">
        <v>432</v>
      </c>
      <c r="F21634" s="35">
        <v>1.01</v>
      </c>
      <c r="G21634" s="34">
        <v>563.6</v>
      </c>
    </row>
    <row r="21635" spans="1:7">
      <c r="A21635" s="32">
        <v>2018</v>
      </c>
      <c r="B21635" s="32">
        <v>3478</v>
      </c>
      <c r="C21635" s="33" t="s">
        <v>563</v>
      </c>
      <c r="D21635" s="33" t="s">
        <v>564</v>
      </c>
      <c r="E21635" s="34">
        <v>1094</v>
      </c>
      <c r="F21635" s="35">
        <v>1.02</v>
      </c>
      <c r="G21635" s="34">
        <v>310</v>
      </c>
    </row>
    <row r="21636" spans="1:7">
      <c r="A21636" s="32">
        <v>2018</v>
      </c>
      <c r="B21636" s="32">
        <v>3478</v>
      </c>
      <c r="C21636" s="33" t="s">
        <v>563</v>
      </c>
      <c r="D21636" s="33" t="s">
        <v>564</v>
      </c>
      <c r="E21636" s="34">
        <v>1297</v>
      </c>
      <c r="F21636" s="35">
        <v>1.07</v>
      </c>
      <c r="G21636" s="34">
        <v>302.89999999999998</v>
      </c>
    </row>
    <row r="21637" spans="1:7">
      <c r="A21637" s="32">
        <v>2018</v>
      </c>
      <c r="B21637" s="32">
        <v>3478</v>
      </c>
      <c r="C21637" s="33" t="s">
        <v>563</v>
      </c>
      <c r="D21637" s="33" t="s">
        <v>564</v>
      </c>
      <c r="E21637" s="34">
        <v>3109</v>
      </c>
      <c r="F21637" s="35">
        <v>1.02</v>
      </c>
      <c r="G21637" s="34">
        <v>313</v>
      </c>
    </row>
    <row r="21638" spans="1:7">
      <c r="A21638" s="32">
        <v>2018</v>
      </c>
      <c r="B21638" s="32">
        <v>3478</v>
      </c>
      <c r="C21638" s="33" t="s">
        <v>563</v>
      </c>
      <c r="D21638" s="33" t="s">
        <v>564</v>
      </c>
      <c r="E21638" s="34">
        <v>5100</v>
      </c>
      <c r="F21638" s="35">
        <v>1.02</v>
      </c>
      <c r="G21638" s="34">
        <v>355.1</v>
      </c>
    </row>
    <row r="21639" spans="1:7">
      <c r="A21639" s="32">
        <v>2018</v>
      </c>
      <c r="B21639" s="32">
        <v>3478</v>
      </c>
      <c r="C21639" s="33" t="s">
        <v>563</v>
      </c>
      <c r="D21639" s="33" t="s">
        <v>564</v>
      </c>
      <c r="E21639" s="34">
        <v>5382</v>
      </c>
      <c r="F21639" s="35">
        <v>1.02</v>
      </c>
      <c r="G21639" s="34">
        <v>345.3</v>
      </c>
    </row>
    <row r="21640" spans="1:7">
      <c r="A21640" s="32">
        <v>2018</v>
      </c>
      <c r="B21640" s="32">
        <v>3478</v>
      </c>
      <c r="C21640" s="33" t="s">
        <v>563</v>
      </c>
      <c r="D21640" s="33" t="s">
        <v>564</v>
      </c>
      <c r="E21640" s="34">
        <v>6719</v>
      </c>
      <c r="F21640" s="35">
        <v>1.02</v>
      </c>
      <c r="G21640" s="34">
        <v>367</v>
      </c>
    </row>
    <row r="21641" spans="1:7">
      <c r="A21641" s="32">
        <v>2018</v>
      </c>
      <c r="B21641" s="32">
        <v>3478</v>
      </c>
      <c r="C21641" s="33" t="s">
        <v>563</v>
      </c>
      <c r="D21641" s="33" t="s">
        <v>564</v>
      </c>
      <c r="E21641" s="34">
        <v>9838</v>
      </c>
      <c r="F21641" s="35">
        <v>1.02</v>
      </c>
      <c r="G21641" s="34">
        <v>387.5</v>
      </c>
    </row>
    <row r="21642" spans="1:7">
      <c r="A21642" s="32">
        <v>2018</v>
      </c>
      <c r="B21642" s="32">
        <v>3478</v>
      </c>
      <c r="C21642" s="33" t="s">
        <v>563</v>
      </c>
      <c r="D21642" s="33" t="s">
        <v>564</v>
      </c>
      <c r="E21642" s="34">
        <v>12810</v>
      </c>
      <c r="F21642" s="35">
        <v>1.02</v>
      </c>
      <c r="G21642" s="34">
        <v>376.8</v>
      </c>
    </row>
    <row r="21643" spans="1:7">
      <c r="A21643" s="32">
        <v>2018</v>
      </c>
      <c r="B21643" s="32">
        <v>3478</v>
      </c>
      <c r="C21643" s="33" t="s">
        <v>563</v>
      </c>
      <c r="D21643" s="33" t="s">
        <v>564</v>
      </c>
      <c r="E21643" s="34">
        <v>16842</v>
      </c>
      <c r="F21643" s="35">
        <v>1.02</v>
      </c>
      <c r="G21643" s="34">
        <v>251.2</v>
      </c>
    </row>
    <row r="21644" spans="1:7">
      <c r="A21644" s="32">
        <v>2018</v>
      </c>
      <c r="B21644" s="32">
        <v>3478</v>
      </c>
      <c r="C21644" s="33" t="s">
        <v>563</v>
      </c>
      <c r="D21644" s="33" t="s">
        <v>564</v>
      </c>
      <c r="E21644" s="34">
        <v>17917</v>
      </c>
      <c r="F21644" s="35">
        <v>1.04</v>
      </c>
      <c r="G21644" s="34">
        <v>308.8</v>
      </c>
    </row>
    <row r="21645" spans="1:7">
      <c r="A21645" s="32">
        <v>2018</v>
      </c>
      <c r="B21645" s="32">
        <v>3478</v>
      </c>
      <c r="C21645" s="33" t="s">
        <v>563</v>
      </c>
      <c r="D21645" s="33" t="s">
        <v>564</v>
      </c>
      <c r="E21645" s="34">
        <v>19180</v>
      </c>
      <c r="F21645" s="35">
        <v>1.02</v>
      </c>
      <c r="G21645" s="34">
        <v>351.7</v>
      </c>
    </row>
    <row r="21646" spans="1:7">
      <c r="A21646" s="32">
        <v>2018</v>
      </c>
      <c r="B21646" s="32">
        <v>3478</v>
      </c>
      <c r="C21646" s="33" t="s">
        <v>563</v>
      </c>
      <c r="D21646" s="33" t="s">
        <v>564</v>
      </c>
      <c r="E21646" s="34">
        <v>19867</v>
      </c>
      <c r="F21646" s="35">
        <v>1.02</v>
      </c>
      <c r="G21646" s="34">
        <v>372.6</v>
      </c>
    </row>
    <row r="21647" spans="1:7">
      <c r="A21647" s="32">
        <v>2018</v>
      </c>
      <c r="B21647" s="32">
        <v>3478</v>
      </c>
      <c r="C21647" s="33" t="s">
        <v>563</v>
      </c>
      <c r="D21647" s="33" t="s">
        <v>564</v>
      </c>
      <c r="E21647" s="34">
        <v>29817</v>
      </c>
      <c r="F21647" s="35">
        <v>1.02</v>
      </c>
      <c r="G21647" s="34">
        <v>335.9</v>
      </c>
    </row>
    <row r="21648" spans="1:7">
      <c r="A21648" s="32">
        <v>2018</v>
      </c>
      <c r="B21648" s="32">
        <v>3478</v>
      </c>
      <c r="C21648" s="33" t="s">
        <v>563</v>
      </c>
      <c r="D21648" s="33" t="s">
        <v>564</v>
      </c>
      <c r="E21648" s="34">
        <v>30452</v>
      </c>
      <c r="F21648" s="35">
        <v>1.02</v>
      </c>
      <c r="G21648" s="34">
        <v>364.3</v>
      </c>
    </row>
    <row r="21649" spans="1:7">
      <c r="A21649" s="32">
        <v>2018</v>
      </c>
      <c r="B21649" s="32">
        <v>3478</v>
      </c>
      <c r="C21649" s="33" t="s">
        <v>563</v>
      </c>
      <c r="D21649" s="33" t="s">
        <v>564</v>
      </c>
      <c r="E21649" s="34">
        <v>37947</v>
      </c>
      <c r="F21649" s="35">
        <v>1.02</v>
      </c>
      <c r="G21649" s="34">
        <v>339.3</v>
      </c>
    </row>
    <row r="21650" spans="1:7">
      <c r="A21650" s="32">
        <v>2018</v>
      </c>
      <c r="B21650" s="32">
        <v>3482</v>
      </c>
      <c r="C21650" s="33" t="s">
        <v>563</v>
      </c>
      <c r="D21650" s="33" t="s">
        <v>564</v>
      </c>
      <c r="E21650" s="34">
        <v>2774942</v>
      </c>
      <c r="F21650" s="35">
        <v>1.04</v>
      </c>
      <c r="G21650" s="34">
        <v>200.5</v>
      </c>
    </row>
    <row r="21651" spans="1:7">
      <c r="A21651" s="32">
        <v>2018</v>
      </c>
      <c r="B21651" s="32">
        <v>3482</v>
      </c>
      <c r="C21651" s="33" t="s">
        <v>563</v>
      </c>
      <c r="D21651" s="33" t="s">
        <v>564</v>
      </c>
      <c r="E21651" s="34">
        <v>1028507</v>
      </c>
      <c r="F21651" s="35">
        <v>1.04</v>
      </c>
      <c r="G21651" s="34">
        <v>253.6</v>
      </c>
    </row>
    <row r="21652" spans="1:7">
      <c r="A21652" s="32">
        <v>2018</v>
      </c>
      <c r="B21652" s="32">
        <v>3484</v>
      </c>
      <c r="C21652" s="33" t="s">
        <v>563</v>
      </c>
      <c r="D21652" s="33" t="s">
        <v>564</v>
      </c>
      <c r="E21652" s="34">
        <v>6042</v>
      </c>
      <c r="F21652" s="35">
        <v>1.1000000000000001</v>
      </c>
      <c r="G21652" s="34">
        <v>244.3</v>
      </c>
    </row>
    <row r="21653" spans="1:7">
      <c r="A21653" s="32">
        <v>2018</v>
      </c>
      <c r="B21653" s="32">
        <v>3484</v>
      </c>
      <c r="C21653" s="33" t="s">
        <v>563</v>
      </c>
      <c r="D21653" s="33" t="s">
        <v>564</v>
      </c>
      <c r="E21653" s="34">
        <v>7067</v>
      </c>
      <c r="F21653" s="35">
        <v>1.1000000000000001</v>
      </c>
      <c r="G21653" s="34">
        <v>459.1</v>
      </c>
    </row>
    <row r="21654" spans="1:7">
      <c r="A21654" s="32">
        <v>2018</v>
      </c>
      <c r="B21654" s="32">
        <v>3484</v>
      </c>
      <c r="C21654" s="33" t="s">
        <v>563</v>
      </c>
      <c r="D21654" s="33" t="s">
        <v>564</v>
      </c>
      <c r="E21654" s="34">
        <v>8269</v>
      </c>
      <c r="F21654" s="35">
        <v>1.1000000000000001</v>
      </c>
      <c r="G21654" s="34">
        <v>214</v>
      </c>
    </row>
    <row r="21655" spans="1:7">
      <c r="A21655" s="32">
        <v>2018</v>
      </c>
      <c r="B21655" s="32">
        <v>3484</v>
      </c>
      <c r="C21655" s="33" t="s">
        <v>563</v>
      </c>
      <c r="D21655" s="33" t="s">
        <v>564</v>
      </c>
      <c r="E21655" s="34">
        <v>10936</v>
      </c>
      <c r="F21655" s="35">
        <v>1.1000000000000001</v>
      </c>
      <c r="G21655" s="34">
        <v>262.5</v>
      </c>
    </row>
    <row r="21656" spans="1:7">
      <c r="A21656" s="32">
        <v>2018</v>
      </c>
      <c r="B21656" s="32">
        <v>3484</v>
      </c>
      <c r="C21656" s="33" t="s">
        <v>563</v>
      </c>
      <c r="D21656" s="33" t="s">
        <v>564</v>
      </c>
      <c r="E21656" s="34">
        <v>14463</v>
      </c>
      <c r="F21656" s="35">
        <v>1.1000000000000001</v>
      </c>
      <c r="G21656" s="34">
        <v>239</v>
      </c>
    </row>
    <row r="21657" spans="1:7">
      <c r="A21657" s="32">
        <v>2018</v>
      </c>
      <c r="B21657" s="32">
        <v>3484</v>
      </c>
      <c r="C21657" s="33" t="s">
        <v>563</v>
      </c>
      <c r="D21657" s="33" t="s">
        <v>564</v>
      </c>
      <c r="E21657" s="34">
        <v>14539</v>
      </c>
      <c r="F21657" s="35">
        <v>1.1000000000000001</v>
      </c>
      <c r="G21657" s="34">
        <v>231.3</v>
      </c>
    </row>
    <row r="21658" spans="1:7">
      <c r="A21658" s="32">
        <v>2018</v>
      </c>
      <c r="B21658" s="32">
        <v>3484</v>
      </c>
      <c r="C21658" s="33" t="s">
        <v>563</v>
      </c>
      <c r="D21658" s="33" t="s">
        <v>564</v>
      </c>
      <c r="E21658" s="34">
        <v>15736</v>
      </c>
      <c r="F21658" s="35">
        <v>1</v>
      </c>
      <c r="G21658" s="34">
        <v>382.2</v>
      </c>
    </row>
    <row r="21659" spans="1:7">
      <c r="A21659" s="32">
        <v>2018</v>
      </c>
      <c r="B21659" s="32">
        <v>3484</v>
      </c>
      <c r="C21659" s="33" t="s">
        <v>563</v>
      </c>
      <c r="D21659" s="33" t="s">
        <v>564</v>
      </c>
      <c r="E21659" s="34">
        <v>19194</v>
      </c>
      <c r="F21659" s="35">
        <v>1</v>
      </c>
      <c r="G21659" s="34">
        <v>370.1</v>
      </c>
    </row>
    <row r="21660" spans="1:7">
      <c r="A21660" s="32">
        <v>2018</v>
      </c>
      <c r="B21660" s="32">
        <v>3484</v>
      </c>
      <c r="C21660" s="33" t="s">
        <v>563</v>
      </c>
      <c r="D21660" s="33" t="s">
        <v>564</v>
      </c>
      <c r="E21660" s="34">
        <v>24038</v>
      </c>
      <c r="F21660" s="35">
        <v>1.1000000000000001</v>
      </c>
      <c r="G21660" s="34">
        <v>226.4</v>
      </c>
    </row>
    <row r="21661" spans="1:7">
      <c r="A21661" s="32">
        <v>2018</v>
      </c>
      <c r="B21661" s="32">
        <v>3484</v>
      </c>
      <c r="C21661" s="33" t="s">
        <v>563</v>
      </c>
      <c r="D21661" s="33" t="s">
        <v>564</v>
      </c>
      <c r="E21661" s="34">
        <v>27608</v>
      </c>
      <c r="F21661" s="35">
        <v>1.1000000000000001</v>
      </c>
      <c r="G21661" s="34">
        <v>228.7</v>
      </c>
    </row>
    <row r="21662" spans="1:7">
      <c r="A21662" s="32">
        <v>2018</v>
      </c>
      <c r="B21662" s="32">
        <v>3484</v>
      </c>
      <c r="C21662" s="33" t="s">
        <v>563</v>
      </c>
      <c r="D21662" s="33" t="s">
        <v>564</v>
      </c>
      <c r="E21662" s="34">
        <v>30894</v>
      </c>
      <c r="F21662" s="35">
        <v>1</v>
      </c>
      <c r="G21662" s="34">
        <v>219.5</v>
      </c>
    </row>
    <row r="21663" spans="1:7">
      <c r="A21663" s="32">
        <v>2018</v>
      </c>
      <c r="B21663" s="32">
        <v>3484</v>
      </c>
      <c r="C21663" s="33" t="s">
        <v>563</v>
      </c>
      <c r="D21663" s="33" t="s">
        <v>564</v>
      </c>
      <c r="E21663" s="34">
        <v>32249</v>
      </c>
      <c r="F21663" s="35">
        <v>1</v>
      </c>
      <c r="G21663" s="34">
        <v>262</v>
      </c>
    </row>
    <row r="21664" spans="1:7">
      <c r="A21664" s="32">
        <v>2018</v>
      </c>
      <c r="B21664" s="32">
        <v>3484</v>
      </c>
      <c r="C21664" s="33" t="s">
        <v>563</v>
      </c>
      <c r="D21664" s="33" t="s">
        <v>564</v>
      </c>
      <c r="E21664" s="34">
        <v>37233</v>
      </c>
      <c r="F21664" s="35">
        <v>1</v>
      </c>
      <c r="G21664" s="34">
        <v>342.9</v>
      </c>
    </row>
    <row r="21665" spans="1:7">
      <c r="A21665" s="32">
        <v>2018</v>
      </c>
      <c r="B21665" s="32">
        <v>3484</v>
      </c>
      <c r="C21665" s="33" t="s">
        <v>563</v>
      </c>
      <c r="D21665" s="33" t="s">
        <v>564</v>
      </c>
      <c r="E21665" s="34">
        <v>39875</v>
      </c>
      <c r="F21665" s="35">
        <v>1</v>
      </c>
      <c r="G21665" s="34">
        <v>271</v>
      </c>
    </row>
    <row r="21666" spans="1:7">
      <c r="A21666" s="32">
        <v>2018</v>
      </c>
      <c r="B21666" s="32">
        <v>3484</v>
      </c>
      <c r="C21666" s="33" t="s">
        <v>563</v>
      </c>
      <c r="D21666" s="33" t="s">
        <v>564</v>
      </c>
      <c r="E21666" s="34">
        <v>59684</v>
      </c>
      <c r="F21666" s="35">
        <v>1</v>
      </c>
      <c r="G21666" s="34">
        <v>221.5</v>
      </c>
    </row>
    <row r="21667" spans="1:7">
      <c r="A21667" s="32">
        <v>2018</v>
      </c>
      <c r="B21667" s="32">
        <v>3484</v>
      </c>
      <c r="C21667" s="33" t="s">
        <v>563</v>
      </c>
      <c r="D21667" s="33" t="s">
        <v>564</v>
      </c>
      <c r="E21667" s="34">
        <v>68708</v>
      </c>
      <c r="F21667" s="35">
        <v>1</v>
      </c>
      <c r="G21667" s="34">
        <v>232.4</v>
      </c>
    </row>
    <row r="21668" spans="1:7">
      <c r="A21668" s="32">
        <v>2018</v>
      </c>
      <c r="B21668" s="32">
        <v>3484</v>
      </c>
      <c r="C21668" s="33" t="s">
        <v>563</v>
      </c>
      <c r="D21668" s="33" t="s">
        <v>564</v>
      </c>
      <c r="E21668" s="34">
        <v>69533</v>
      </c>
      <c r="F21668" s="35">
        <v>1</v>
      </c>
      <c r="G21668" s="34">
        <v>266.2</v>
      </c>
    </row>
    <row r="21669" spans="1:7">
      <c r="A21669" s="32">
        <v>2018</v>
      </c>
      <c r="B21669" s="32">
        <v>3484</v>
      </c>
      <c r="C21669" s="33" t="s">
        <v>563</v>
      </c>
      <c r="D21669" s="33" t="s">
        <v>564</v>
      </c>
      <c r="E21669" s="34">
        <v>69785</v>
      </c>
      <c r="F21669" s="35">
        <v>1</v>
      </c>
      <c r="G21669" s="34">
        <v>213.9</v>
      </c>
    </row>
    <row r="21670" spans="1:7">
      <c r="A21670" s="32">
        <v>2018</v>
      </c>
      <c r="B21670" s="32">
        <v>3484</v>
      </c>
      <c r="C21670" s="33" t="s">
        <v>563</v>
      </c>
      <c r="D21670" s="33" t="s">
        <v>564</v>
      </c>
      <c r="E21670" s="34">
        <v>70207</v>
      </c>
      <c r="F21670" s="35">
        <v>1</v>
      </c>
      <c r="G21670" s="34">
        <v>261.5</v>
      </c>
    </row>
    <row r="21671" spans="1:7">
      <c r="A21671" s="32">
        <v>2018</v>
      </c>
      <c r="B21671" s="32">
        <v>3484</v>
      </c>
      <c r="C21671" s="33" t="s">
        <v>563</v>
      </c>
      <c r="D21671" s="33" t="s">
        <v>564</v>
      </c>
      <c r="E21671" s="34">
        <v>80579</v>
      </c>
      <c r="F21671" s="35">
        <v>1</v>
      </c>
      <c r="G21671" s="34">
        <v>238.5</v>
      </c>
    </row>
    <row r="21672" spans="1:7">
      <c r="A21672" s="32">
        <v>2018</v>
      </c>
      <c r="B21672" s="32">
        <v>3484</v>
      </c>
      <c r="C21672" s="33" t="s">
        <v>563</v>
      </c>
      <c r="D21672" s="33" t="s">
        <v>564</v>
      </c>
      <c r="E21672" s="34">
        <v>83687</v>
      </c>
      <c r="F21672" s="35">
        <v>1</v>
      </c>
      <c r="G21672" s="34">
        <v>209.7</v>
      </c>
    </row>
    <row r="21673" spans="1:7">
      <c r="A21673" s="32">
        <v>2018</v>
      </c>
      <c r="B21673" s="32">
        <v>3484</v>
      </c>
      <c r="C21673" s="33" t="s">
        <v>563</v>
      </c>
      <c r="D21673" s="33" t="s">
        <v>564</v>
      </c>
      <c r="E21673" s="34">
        <v>98816</v>
      </c>
      <c r="F21673" s="35">
        <v>1</v>
      </c>
      <c r="G21673" s="34">
        <v>256.7</v>
      </c>
    </row>
    <row r="21674" spans="1:7">
      <c r="A21674" s="32">
        <v>2018</v>
      </c>
      <c r="B21674" s="32">
        <v>3484</v>
      </c>
      <c r="C21674" s="33" t="s">
        <v>563</v>
      </c>
      <c r="D21674" s="33" t="s">
        <v>564</v>
      </c>
      <c r="E21674" s="34">
        <v>103503</v>
      </c>
      <c r="F21674" s="35">
        <v>1</v>
      </c>
      <c r="G21674" s="34">
        <v>192.5</v>
      </c>
    </row>
    <row r="21675" spans="1:7">
      <c r="A21675" s="32">
        <v>2018</v>
      </c>
      <c r="B21675" s="32">
        <v>3484</v>
      </c>
      <c r="C21675" s="33" t="s">
        <v>563</v>
      </c>
      <c r="D21675" s="33" t="s">
        <v>564</v>
      </c>
      <c r="E21675" s="34">
        <v>121858</v>
      </c>
      <c r="F21675" s="35">
        <v>1</v>
      </c>
      <c r="G21675" s="34">
        <v>249.8</v>
      </c>
    </row>
    <row r="21676" spans="1:7">
      <c r="A21676" s="32">
        <v>2018</v>
      </c>
      <c r="B21676" s="32">
        <v>3485</v>
      </c>
      <c r="C21676" s="33" t="s">
        <v>563</v>
      </c>
      <c r="D21676" s="33" t="s">
        <v>564</v>
      </c>
      <c r="E21676" s="34">
        <v>61994</v>
      </c>
      <c r="F21676" s="35">
        <v>1.028</v>
      </c>
      <c r="G21676" s="34">
        <v>215.5</v>
      </c>
    </row>
    <row r="21677" spans="1:7">
      <c r="A21677" s="32">
        <v>2018</v>
      </c>
      <c r="B21677" s="32">
        <v>3485</v>
      </c>
      <c r="C21677" s="33" t="s">
        <v>563</v>
      </c>
      <c r="D21677" s="33" t="s">
        <v>564</v>
      </c>
      <c r="E21677" s="34">
        <v>60305</v>
      </c>
      <c r="F21677" s="35">
        <v>1.0369999999999999</v>
      </c>
      <c r="G21677" s="34">
        <v>192.2</v>
      </c>
    </row>
    <row r="21678" spans="1:7">
      <c r="A21678" s="32">
        <v>2018</v>
      </c>
      <c r="B21678" s="32">
        <v>3485</v>
      </c>
      <c r="C21678" s="33" t="s">
        <v>563</v>
      </c>
      <c r="D21678" s="33" t="s">
        <v>564</v>
      </c>
      <c r="E21678" s="34">
        <v>64923</v>
      </c>
      <c r="F21678" s="35">
        <v>1.0289999999999999</v>
      </c>
      <c r="G21678" s="34">
        <v>191.8</v>
      </c>
    </row>
    <row r="21679" spans="1:7">
      <c r="A21679" s="32">
        <v>2018</v>
      </c>
      <c r="B21679" s="32">
        <v>3485</v>
      </c>
      <c r="C21679" s="33" t="s">
        <v>563</v>
      </c>
      <c r="D21679" s="33" t="s">
        <v>564</v>
      </c>
      <c r="E21679" s="34">
        <v>70593</v>
      </c>
      <c r="F21679" s="35">
        <v>1.0409999999999999</v>
      </c>
      <c r="G21679" s="34">
        <v>174.9</v>
      </c>
    </row>
    <row r="21680" spans="1:7">
      <c r="A21680" s="32">
        <v>2018</v>
      </c>
      <c r="B21680" s="32">
        <v>3485</v>
      </c>
      <c r="C21680" s="33" t="s">
        <v>563</v>
      </c>
      <c r="D21680" s="33" t="s">
        <v>564</v>
      </c>
      <c r="E21680" s="34">
        <v>73153</v>
      </c>
      <c r="F21680" s="35">
        <v>1.028</v>
      </c>
      <c r="G21680" s="34">
        <v>210.6</v>
      </c>
    </row>
    <row r="21681" spans="1:7">
      <c r="A21681" s="32">
        <v>2018</v>
      </c>
      <c r="B21681" s="32">
        <v>3485</v>
      </c>
      <c r="C21681" s="33" t="s">
        <v>563</v>
      </c>
      <c r="D21681" s="33" t="s">
        <v>564</v>
      </c>
      <c r="E21681" s="34">
        <v>73945</v>
      </c>
      <c r="F21681" s="35">
        <v>1.034</v>
      </c>
      <c r="G21681" s="34">
        <v>184.8</v>
      </c>
    </row>
    <row r="21682" spans="1:7">
      <c r="A21682" s="32">
        <v>2018</v>
      </c>
      <c r="B21682" s="32">
        <v>3485</v>
      </c>
      <c r="C21682" s="33" t="s">
        <v>563</v>
      </c>
      <c r="D21682" s="33" t="s">
        <v>564</v>
      </c>
      <c r="E21682" s="34">
        <v>74843</v>
      </c>
      <c r="F21682" s="35">
        <v>1.032</v>
      </c>
      <c r="G21682" s="34">
        <v>230</v>
      </c>
    </row>
    <row r="21683" spans="1:7">
      <c r="A21683" s="32">
        <v>2018</v>
      </c>
      <c r="B21683" s="32">
        <v>3485</v>
      </c>
      <c r="C21683" s="33" t="s">
        <v>563</v>
      </c>
      <c r="D21683" s="33" t="s">
        <v>564</v>
      </c>
      <c r="E21683" s="34">
        <v>75212</v>
      </c>
      <c r="F21683" s="35">
        <v>1.0329999999999999</v>
      </c>
      <c r="G21683" s="34">
        <v>183</v>
      </c>
    </row>
    <row r="21684" spans="1:7">
      <c r="A21684" s="32">
        <v>2018</v>
      </c>
      <c r="B21684" s="32">
        <v>3485</v>
      </c>
      <c r="C21684" s="33" t="s">
        <v>563</v>
      </c>
      <c r="D21684" s="33" t="s">
        <v>564</v>
      </c>
      <c r="E21684" s="34">
        <v>87666</v>
      </c>
      <c r="F21684" s="35">
        <v>1.034</v>
      </c>
      <c r="G21684" s="34">
        <v>240.2</v>
      </c>
    </row>
    <row r="21685" spans="1:7">
      <c r="A21685" s="32">
        <v>2018</v>
      </c>
      <c r="B21685" s="32">
        <v>3485</v>
      </c>
      <c r="C21685" s="33" t="s">
        <v>563</v>
      </c>
      <c r="D21685" s="33" t="s">
        <v>564</v>
      </c>
      <c r="E21685" s="34">
        <v>63483</v>
      </c>
      <c r="F21685" s="35">
        <v>1.0249999999999999</v>
      </c>
      <c r="G21685" s="34">
        <v>259.60000000000002</v>
      </c>
    </row>
    <row r="21686" spans="1:7">
      <c r="A21686" s="32">
        <v>2018</v>
      </c>
      <c r="B21686" s="32">
        <v>3485</v>
      </c>
      <c r="C21686" s="33" t="s">
        <v>563</v>
      </c>
      <c r="D21686" s="33" t="s">
        <v>564</v>
      </c>
      <c r="E21686" s="34">
        <v>53081</v>
      </c>
      <c r="F21686" s="35">
        <v>1.036</v>
      </c>
      <c r="G21686" s="34">
        <v>204.7</v>
      </c>
    </row>
    <row r="21687" spans="1:7">
      <c r="A21687" s="32">
        <v>2018</v>
      </c>
      <c r="B21687" s="32">
        <v>3485</v>
      </c>
      <c r="C21687" s="33" t="s">
        <v>563</v>
      </c>
      <c r="D21687" s="33" t="s">
        <v>564</v>
      </c>
      <c r="E21687" s="34">
        <v>52513</v>
      </c>
      <c r="F21687" s="35">
        <v>1.028</v>
      </c>
      <c r="G21687" s="34">
        <v>225.2</v>
      </c>
    </row>
    <row r="21688" spans="1:7">
      <c r="A21688" s="32">
        <v>2018</v>
      </c>
      <c r="B21688" s="32">
        <v>3485</v>
      </c>
      <c r="C21688" s="33" t="s">
        <v>563</v>
      </c>
      <c r="D21688" s="33" t="s">
        <v>564</v>
      </c>
      <c r="E21688" s="34">
        <v>49723</v>
      </c>
      <c r="F21688" s="35">
        <v>1.036</v>
      </c>
      <c r="G21688" s="34">
        <v>173.3</v>
      </c>
    </row>
    <row r="21689" spans="1:7">
      <c r="A21689" s="32">
        <v>2018</v>
      </c>
      <c r="B21689" s="32">
        <v>3485</v>
      </c>
      <c r="C21689" s="33" t="s">
        <v>563</v>
      </c>
      <c r="D21689" s="33" t="s">
        <v>564</v>
      </c>
      <c r="E21689" s="34">
        <v>46050</v>
      </c>
      <c r="F21689" s="35">
        <v>1.034</v>
      </c>
      <c r="G21689" s="34">
        <v>213</v>
      </c>
    </row>
    <row r="21690" spans="1:7">
      <c r="A21690" s="32">
        <v>2018</v>
      </c>
      <c r="B21690" s="32">
        <v>3485</v>
      </c>
      <c r="C21690" s="33" t="s">
        <v>563</v>
      </c>
      <c r="D21690" s="33" t="s">
        <v>564</v>
      </c>
      <c r="E21690" s="34">
        <v>20719</v>
      </c>
      <c r="F21690" s="35">
        <v>1.0249999999999999</v>
      </c>
      <c r="G21690" s="34">
        <v>328.6</v>
      </c>
    </row>
    <row r="21691" spans="1:7">
      <c r="A21691" s="32">
        <v>2018</v>
      </c>
      <c r="B21691" s="32">
        <v>3485</v>
      </c>
      <c r="C21691" s="33" t="s">
        <v>563</v>
      </c>
      <c r="D21691" s="33" t="s">
        <v>564</v>
      </c>
      <c r="E21691" s="34">
        <v>24051</v>
      </c>
      <c r="F21691" s="35">
        <v>1.03</v>
      </c>
      <c r="G21691" s="34">
        <v>406.5</v>
      </c>
    </row>
    <row r="21692" spans="1:7">
      <c r="A21692" s="32">
        <v>2018</v>
      </c>
      <c r="B21692" s="32">
        <v>3485</v>
      </c>
      <c r="C21692" s="33" t="s">
        <v>563</v>
      </c>
      <c r="D21692" s="33" t="s">
        <v>564</v>
      </c>
      <c r="E21692" s="34">
        <v>27511</v>
      </c>
      <c r="F21692" s="35">
        <v>1.028</v>
      </c>
      <c r="G21692" s="34">
        <v>243.6</v>
      </c>
    </row>
    <row r="21693" spans="1:7">
      <c r="A21693" s="32">
        <v>2018</v>
      </c>
      <c r="B21693" s="32">
        <v>3485</v>
      </c>
      <c r="C21693" s="33" t="s">
        <v>563</v>
      </c>
      <c r="D21693" s="33" t="s">
        <v>564</v>
      </c>
      <c r="E21693" s="34">
        <v>28110</v>
      </c>
      <c r="F21693" s="35">
        <v>1.0229999999999999</v>
      </c>
      <c r="G21693" s="34">
        <v>216.3</v>
      </c>
    </row>
    <row r="21694" spans="1:7">
      <c r="A21694" s="32">
        <v>2018</v>
      </c>
      <c r="B21694" s="32">
        <v>3485</v>
      </c>
      <c r="C21694" s="33" t="s">
        <v>563</v>
      </c>
      <c r="D21694" s="33" t="s">
        <v>564</v>
      </c>
      <c r="E21694" s="34">
        <v>33987</v>
      </c>
      <c r="F21694" s="35">
        <v>1.0229999999999999</v>
      </c>
      <c r="G21694" s="34">
        <v>267.10000000000002</v>
      </c>
    </row>
    <row r="21695" spans="1:7">
      <c r="A21695" s="32">
        <v>2018</v>
      </c>
      <c r="B21695" s="32">
        <v>3485</v>
      </c>
      <c r="C21695" s="33" t="s">
        <v>563</v>
      </c>
      <c r="D21695" s="33" t="s">
        <v>564</v>
      </c>
      <c r="E21695" s="34">
        <v>39778</v>
      </c>
      <c r="F21695" s="35">
        <v>1.0289999999999999</v>
      </c>
      <c r="G21695" s="34">
        <v>185.8</v>
      </c>
    </row>
    <row r="21696" spans="1:7">
      <c r="A21696" s="32">
        <v>2018</v>
      </c>
      <c r="B21696" s="32">
        <v>3485</v>
      </c>
      <c r="C21696" s="33" t="s">
        <v>563</v>
      </c>
      <c r="D21696" s="33" t="s">
        <v>564</v>
      </c>
      <c r="E21696" s="34">
        <v>40932</v>
      </c>
      <c r="F21696" s="35">
        <v>1.02</v>
      </c>
      <c r="G21696" s="34">
        <v>196.2</v>
      </c>
    </row>
    <row r="21697" spans="1:7">
      <c r="A21697" s="32">
        <v>2018</v>
      </c>
      <c r="B21697" s="32">
        <v>3485</v>
      </c>
      <c r="C21697" s="33" t="s">
        <v>563</v>
      </c>
      <c r="D21697" s="33" t="s">
        <v>564</v>
      </c>
      <c r="E21697" s="34">
        <v>41321</v>
      </c>
      <c r="F21697" s="35">
        <v>1.0369999999999999</v>
      </c>
      <c r="G21697" s="34">
        <v>190</v>
      </c>
    </row>
    <row r="21698" spans="1:7">
      <c r="A21698" s="32">
        <v>2018</v>
      </c>
      <c r="B21698" s="32">
        <v>3485</v>
      </c>
      <c r="C21698" s="33" t="s">
        <v>563</v>
      </c>
      <c r="D21698" s="33" t="s">
        <v>564</v>
      </c>
      <c r="E21698" s="34">
        <v>42629</v>
      </c>
      <c r="F21698" s="35">
        <v>1.03</v>
      </c>
      <c r="G21698" s="34">
        <v>194.5</v>
      </c>
    </row>
    <row r="21699" spans="1:7">
      <c r="A21699" s="32">
        <v>2018</v>
      </c>
      <c r="B21699" s="32">
        <v>3485</v>
      </c>
      <c r="C21699" s="33" t="s">
        <v>563</v>
      </c>
      <c r="D21699" s="33" t="s">
        <v>564</v>
      </c>
      <c r="E21699" s="34">
        <v>44944</v>
      </c>
      <c r="F21699" s="35">
        <v>0.96399999999999997</v>
      </c>
      <c r="G21699" s="34">
        <v>151</v>
      </c>
    </row>
    <row r="21700" spans="1:7">
      <c r="A21700" s="32">
        <v>2018</v>
      </c>
      <c r="B21700" s="32">
        <v>3490</v>
      </c>
      <c r="C21700" s="33" t="s">
        <v>563</v>
      </c>
      <c r="D21700" s="33" t="s">
        <v>564</v>
      </c>
      <c r="E21700" s="34">
        <v>48160</v>
      </c>
      <c r="F21700" s="35">
        <v>1.0129999999999999</v>
      </c>
      <c r="G21700" s="34" t="s">
        <v>364</v>
      </c>
    </row>
    <row r="21701" spans="1:7">
      <c r="A21701" s="32">
        <v>2018</v>
      </c>
      <c r="B21701" s="32">
        <v>3491</v>
      </c>
      <c r="C21701" s="33" t="s">
        <v>563</v>
      </c>
      <c r="D21701" s="33" t="s">
        <v>564</v>
      </c>
      <c r="E21701" s="34">
        <v>1386177</v>
      </c>
      <c r="F21701" s="35">
        <v>1.0349999999999999</v>
      </c>
      <c r="G21701" s="34" t="s">
        <v>364</v>
      </c>
    </row>
    <row r="21702" spans="1:7">
      <c r="A21702" s="32">
        <v>2018</v>
      </c>
      <c r="B21702" s="32">
        <v>3491</v>
      </c>
      <c r="C21702" s="33" t="s">
        <v>563</v>
      </c>
      <c r="D21702" s="33" t="s">
        <v>564</v>
      </c>
      <c r="E21702" s="34">
        <v>358072</v>
      </c>
      <c r="F21702" s="35">
        <v>1.0349999999999999</v>
      </c>
      <c r="G21702" s="34" t="s">
        <v>364</v>
      </c>
    </row>
    <row r="21703" spans="1:7">
      <c r="A21703" s="32">
        <v>2018</v>
      </c>
      <c r="B21703" s="32">
        <v>3492</v>
      </c>
      <c r="C21703" s="33" t="s">
        <v>563</v>
      </c>
      <c r="D21703" s="33" t="s">
        <v>564</v>
      </c>
      <c r="E21703" s="34">
        <v>13127</v>
      </c>
      <c r="F21703" s="35">
        <v>1.02</v>
      </c>
      <c r="G21703" s="34" t="s">
        <v>364</v>
      </c>
    </row>
    <row r="21704" spans="1:7">
      <c r="A21704" s="32">
        <v>2018</v>
      </c>
      <c r="B21704" s="32">
        <v>3494</v>
      </c>
      <c r="C21704" s="33" t="s">
        <v>563</v>
      </c>
      <c r="D21704" s="33" t="s">
        <v>564</v>
      </c>
      <c r="E21704" s="34">
        <v>98076</v>
      </c>
      <c r="F21704" s="35">
        <v>1.03</v>
      </c>
      <c r="G21704" s="34" t="s">
        <v>364</v>
      </c>
    </row>
    <row r="21705" spans="1:7">
      <c r="A21705" s="32">
        <v>2018</v>
      </c>
      <c r="B21705" s="32">
        <v>3504</v>
      </c>
      <c r="C21705" s="33" t="s">
        <v>563</v>
      </c>
      <c r="D21705" s="33" t="s">
        <v>564</v>
      </c>
      <c r="E21705" s="34">
        <v>61084</v>
      </c>
      <c r="F21705" s="35">
        <v>1.02</v>
      </c>
      <c r="G21705" s="34" t="s">
        <v>364</v>
      </c>
    </row>
    <row r="21706" spans="1:7">
      <c r="A21706" s="32">
        <v>2018</v>
      </c>
      <c r="B21706" s="32">
        <v>3507</v>
      </c>
      <c r="C21706" s="33" t="s">
        <v>563</v>
      </c>
      <c r="D21706" s="33" t="s">
        <v>564</v>
      </c>
      <c r="E21706" s="34">
        <v>32453</v>
      </c>
      <c r="F21706" s="35">
        <v>1.0129999999999999</v>
      </c>
      <c r="G21706" s="34" t="s">
        <v>364</v>
      </c>
    </row>
    <row r="21707" spans="1:7">
      <c r="A21707" s="32">
        <v>2018</v>
      </c>
      <c r="B21707" s="32">
        <v>3548</v>
      </c>
      <c r="C21707" s="33" t="s">
        <v>563</v>
      </c>
      <c r="D21707" s="33" t="s">
        <v>564</v>
      </c>
      <c r="E21707" s="34">
        <v>1557724</v>
      </c>
      <c r="F21707" s="35">
        <v>1.0249999999999999</v>
      </c>
      <c r="G21707" s="34">
        <v>319.3</v>
      </c>
    </row>
    <row r="21708" spans="1:7">
      <c r="A21708" s="32">
        <v>2018</v>
      </c>
      <c r="B21708" s="32">
        <v>3548</v>
      </c>
      <c r="C21708" s="33" t="s">
        <v>563</v>
      </c>
      <c r="D21708" s="33" t="s">
        <v>564</v>
      </c>
      <c r="E21708" s="34">
        <v>651072</v>
      </c>
      <c r="F21708" s="35">
        <v>1.0249999999999999</v>
      </c>
      <c r="G21708" s="34">
        <v>334.4</v>
      </c>
    </row>
    <row r="21709" spans="1:7">
      <c r="A21709" s="32">
        <v>2018</v>
      </c>
      <c r="B21709" s="32">
        <v>3601</v>
      </c>
      <c r="C21709" s="33" t="s">
        <v>563</v>
      </c>
      <c r="D21709" s="33" t="s">
        <v>564</v>
      </c>
      <c r="E21709" s="34">
        <v>25023</v>
      </c>
      <c r="F21709" s="35">
        <v>1.03</v>
      </c>
      <c r="G21709" s="34">
        <v>292.2</v>
      </c>
    </row>
    <row r="21710" spans="1:7">
      <c r="A21710" s="32">
        <v>2018</v>
      </c>
      <c r="B21710" s="32">
        <v>3601</v>
      </c>
      <c r="C21710" s="33" t="s">
        <v>563</v>
      </c>
      <c r="D21710" s="33" t="s">
        <v>564</v>
      </c>
      <c r="E21710" s="34">
        <v>481560</v>
      </c>
      <c r="F21710" s="35">
        <v>1.03</v>
      </c>
      <c r="G21710" s="34">
        <v>307.60000000000002</v>
      </c>
    </row>
    <row r="21711" spans="1:7">
      <c r="A21711" s="32">
        <v>2018</v>
      </c>
      <c r="B21711" s="32">
        <v>3601</v>
      </c>
      <c r="C21711" s="33" t="s">
        <v>563</v>
      </c>
      <c r="D21711" s="33" t="s">
        <v>564</v>
      </c>
      <c r="E21711" s="34">
        <v>647736</v>
      </c>
      <c r="F21711" s="35">
        <v>1.03</v>
      </c>
      <c r="G21711" s="34">
        <v>378.5</v>
      </c>
    </row>
    <row r="21712" spans="1:7">
      <c r="A21712" s="32">
        <v>2018</v>
      </c>
      <c r="B21712" s="32">
        <v>3601</v>
      </c>
      <c r="C21712" s="33" t="s">
        <v>563</v>
      </c>
      <c r="D21712" s="33" t="s">
        <v>564</v>
      </c>
      <c r="E21712" s="34">
        <v>12631</v>
      </c>
      <c r="F21712" s="35">
        <v>1.03</v>
      </c>
      <c r="G21712" s="34">
        <v>289.8</v>
      </c>
    </row>
    <row r="21713" spans="1:7">
      <c r="A21713" s="32">
        <v>2018</v>
      </c>
      <c r="B21713" s="32">
        <v>3609</v>
      </c>
      <c r="C21713" s="33" t="s">
        <v>563</v>
      </c>
      <c r="D21713" s="33" t="s">
        <v>564</v>
      </c>
      <c r="E21713" s="34">
        <v>228328</v>
      </c>
      <c r="F21713" s="35">
        <v>1.0249999999999999</v>
      </c>
      <c r="G21713" s="34">
        <v>265.8</v>
      </c>
    </row>
    <row r="21714" spans="1:7">
      <c r="A21714" s="32">
        <v>2018</v>
      </c>
      <c r="B21714" s="32">
        <v>3611</v>
      </c>
      <c r="C21714" s="33" t="s">
        <v>563</v>
      </c>
      <c r="D21714" s="33" t="s">
        <v>564</v>
      </c>
      <c r="E21714" s="34">
        <v>2783454</v>
      </c>
      <c r="F21714" s="35">
        <v>1.0309999999999999</v>
      </c>
      <c r="G21714" s="34">
        <v>275.7</v>
      </c>
    </row>
    <row r="21715" spans="1:7">
      <c r="A21715" s="32">
        <v>2018</v>
      </c>
      <c r="B21715" s="32">
        <v>3612</v>
      </c>
      <c r="C21715" s="33" t="s">
        <v>563</v>
      </c>
      <c r="D21715" s="33" t="s">
        <v>564</v>
      </c>
      <c r="E21715" s="34">
        <v>1341824</v>
      </c>
      <c r="F21715" s="35">
        <v>1.034</v>
      </c>
      <c r="G21715" s="34">
        <v>275.8</v>
      </c>
    </row>
    <row r="21716" spans="1:7">
      <c r="A21716" s="32">
        <v>2018</v>
      </c>
      <c r="B21716" s="32">
        <v>3628</v>
      </c>
      <c r="C21716" s="33" t="s">
        <v>563</v>
      </c>
      <c r="D21716" s="33" t="s">
        <v>564</v>
      </c>
      <c r="E21716" s="34">
        <v>2693</v>
      </c>
      <c r="F21716" s="35">
        <v>1.0169999999999999</v>
      </c>
      <c r="G21716" s="34">
        <v>296.10000000000002</v>
      </c>
    </row>
    <row r="21717" spans="1:7">
      <c r="A21717" s="32">
        <v>2018</v>
      </c>
      <c r="B21717" s="32">
        <v>3628</v>
      </c>
      <c r="C21717" s="33" t="s">
        <v>563</v>
      </c>
      <c r="D21717" s="33" t="s">
        <v>564</v>
      </c>
      <c r="E21717" s="34">
        <v>1167</v>
      </c>
      <c r="F21717" s="35">
        <v>1.0169999999999999</v>
      </c>
      <c r="G21717" s="34">
        <v>296.7</v>
      </c>
    </row>
    <row r="21718" spans="1:7">
      <c r="A21718" s="32">
        <v>2018</v>
      </c>
      <c r="B21718" s="32">
        <v>3628</v>
      </c>
      <c r="C21718" s="33" t="s">
        <v>563</v>
      </c>
      <c r="D21718" s="33" t="s">
        <v>564</v>
      </c>
      <c r="E21718" s="34">
        <v>898</v>
      </c>
      <c r="F21718" s="35">
        <v>1.0169999999999999</v>
      </c>
      <c r="G21718" s="34">
        <v>317.7</v>
      </c>
    </row>
    <row r="21719" spans="1:7">
      <c r="A21719" s="32">
        <v>2018</v>
      </c>
      <c r="B21719" s="32">
        <v>3628</v>
      </c>
      <c r="C21719" s="33" t="s">
        <v>563</v>
      </c>
      <c r="D21719" s="33" t="s">
        <v>564</v>
      </c>
      <c r="E21719" s="34">
        <v>9246</v>
      </c>
      <c r="F21719" s="35">
        <v>1.0169999999999999</v>
      </c>
      <c r="G21719" s="34">
        <v>247.6</v>
      </c>
    </row>
    <row r="21720" spans="1:7">
      <c r="A21720" s="32">
        <v>2018</v>
      </c>
      <c r="B21720" s="32">
        <v>3628</v>
      </c>
      <c r="C21720" s="33" t="s">
        <v>563</v>
      </c>
      <c r="D21720" s="33" t="s">
        <v>564</v>
      </c>
      <c r="E21720" s="34">
        <v>316914</v>
      </c>
      <c r="F21720" s="35">
        <v>1.0169999999999999</v>
      </c>
      <c r="G21720" s="34">
        <v>301.8</v>
      </c>
    </row>
    <row r="21721" spans="1:7">
      <c r="A21721" s="32">
        <v>2018</v>
      </c>
      <c r="B21721" s="32">
        <v>3628</v>
      </c>
      <c r="C21721" s="33" t="s">
        <v>563</v>
      </c>
      <c r="D21721" s="33" t="s">
        <v>564</v>
      </c>
      <c r="E21721" s="34">
        <v>166969</v>
      </c>
      <c r="F21721" s="35">
        <v>1.0169999999999999</v>
      </c>
      <c r="G21721" s="34">
        <v>304.2</v>
      </c>
    </row>
    <row r="21722" spans="1:7">
      <c r="A21722" s="32">
        <v>2018</v>
      </c>
      <c r="B21722" s="32">
        <v>3628</v>
      </c>
      <c r="C21722" s="33" t="s">
        <v>563</v>
      </c>
      <c r="D21722" s="33" t="s">
        <v>564</v>
      </c>
      <c r="E21722" s="34">
        <v>149554</v>
      </c>
      <c r="F21722" s="35">
        <v>1.0169999999999999</v>
      </c>
      <c r="G21722" s="34">
        <v>305.39999999999998</v>
      </c>
    </row>
    <row r="21723" spans="1:7">
      <c r="A21723" s="32">
        <v>2018</v>
      </c>
      <c r="B21723" s="32">
        <v>3628</v>
      </c>
      <c r="C21723" s="33" t="s">
        <v>563</v>
      </c>
      <c r="D21723" s="33" t="s">
        <v>564</v>
      </c>
      <c r="E21723" s="34">
        <v>10772</v>
      </c>
      <c r="F21723" s="35">
        <v>1.0169999999999999</v>
      </c>
      <c r="G21723" s="34">
        <v>316.39999999999998</v>
      </c>
    </row>
    <row r="21724" spans="1:7">
      <c r="A21724" s="32">
        <v>2018</v>
      </c>
      <c r="B21724" s="32">
        <v>3628</v>
      </c>
      <c r="C21724" s="33" t="s">
        <v>563</v>
      </c>
      <c r="D21724" s="33" t="s">
        <v>564</v>
      </c>
      <c r="E21724" s="34">
        <v>14803</v>
      </c>
      <c r="F21724" s="35">
        <v>1.0169999999999999</v>
      </c>
      <c r="G21724" s="34">
        <v>309.89999999999998</v>
      </c>
    </row>
    <row r="21725" spans="1:7">
      <c r="A21725" s="32">
        <v>2018</v>
      </c>
      <c r="B21725" s="32">
        <v>3628</v>
      </c>
      <c r="C21725" s="33" t="s">
        <v>563</v>
      </c>
      <c r="D21725" s="33" t="s">
        <v>564</v>
      </c>
      <c r="E21725" s="34">
        <v>38600</v>
      </c>
      <c r="F21725" s="35">
        <v>1.0169999999999999</v>
      </c>
      <c r="G21725" s="34">
        <v>310.3</v>
      </c>
    </row>
    <row r="21726" spans="1:7">
      <c r="A21726" s="32">
        <v>2018</v>
      </c>
      <c r="B21726" s="32">
        <v>3628</v>
      </c>
      <c r="C21726" s="33" t="s">
        <v>563</v>
      </c>
      <c r="D21726" s="33" t="s">
        <v>564</v>
      </c>
      <c r="E21726" s="34">
        <v>101097</v>
      </c>
      <c r="F21726" s="35">
        <v>1.0169999999999999</v>
      </c>
      <c r="G21726" s="34">
        <v>302.39999999999998</v>
      </c>
    </row>
    <row r="21727" spans="1:7">
      <c r="A21727" s="32">
        <v>2018</v>
      </c>
      <c r="B21727" s="32">
        <v>3630</v>
      </c>
      <c r="C21727" s="33" t="s">
        <v>563</v>
      </c>
      <c r="D21727" s="33" t="s">
        <v>564</v>
      </c>
      <c r="E21727" s="34">
        <v>270597</v>
      </c>
      <c r="F21727" s="35">
        <v>1.0389999999999999</v>
      </c>
      <c r="G21727" s="34">
        <v>500</v>
      </c>
    </row>
    <row r="21728" spans="1:7">
      <c r="A21728" s="32">
        <v>2018</v>
      </c>
      <c r="B21728" s="32">
        <v>3631</v>
      </c>
      <c r="C21728" s="33" t="s">
        <v>563</v>
      </c>
      <c r="D21728" s="33" t="s">
        <v>564</v>
      </c>
      <c r="E21728" s="34">
        <v>299205</v>
      </c>
      <c r="F21728" s="35">
        <v>1.0389999999999999</v>
      </c>
      <c r="G21728" s="34">
        <v>328.8</v>
      </c>
    </row>
    <row r="21729" spans="1:7">
      <c r="A21729" s="32">
        <v>2018</v>
      </c>
      <c r="B21729" s="32">
        <v>3631</v>
      </c>
      <c r="C21729" s="33" t="s">
        <v>565</v>
      </c>
      <c r="D21729" s="33" t="s">
        <v>566</v>
      </c>
      <c r="E21729" s="34">
        <v>27</v>
      </c>
      <c r="F21729" s="35">
        <v>5.8380000000000001</v>
      </c>
      <c r="G21729" s="34">
        <v>2146.1999999999998</v>
      </c>
    </row>
    <row r="21730" spans="1:7">
      <c r="A21730" s="32">
        <v>2018</v>
      </c>
      <c r="B21730" s="32">
        <v>3648</v>
      </c>
      <c r="C21730" s="33" t="s">
        <v>563</v>
      </c>
      <c r="D21730" s="33" t="s">
        <v>564</v>
      </c>
      <c r="E21730" s="34">
        <v>467122</v>
      </c>
      <c r="F21730" s="35">
        <v>1.0389999999999999</v>
      </c>
      <c r="G21730" s="34">
        <v>274.2</v>
      </c>
    </row>
    <row r="21731" spans="1:7">
      <c r="A21731" s="32">
        <v>2018</v>
      </c>
      <c r="B21731" s="32">
        <v>3775</v>
      </c>
      <c r="C21731" s="33" t="s">
        <v>563</v>
      </c>
      <c r="D21731" s="33" t="s">
        <v>564</v>
      </c>
      <c r="E21731" s="34">
        <v>77745</v>
      </c>
      <c r="F21731" s="35">
        <v>1.0289999999999999</v>
      </c>
      <c r="G21731" s="34">
        <v>369.1</v>
      </c>
    </row>
    <row r="21732" spans="1:7">
      <c r="A21732" s="32">
        <v>2018</v>
      </c>
      <c r="B21732" s="32">
        <v>3775</v>
      </c>
      <c r="C21732" s="33" t="s">
        <v>563</v>
      </c>
      <c r="D21732" s="33" t="s">
        <v>564</v>
      </c>
      <c r="E21732" s="34">
        <v>80661</v>
      </c>
      <c r="F21732" s="35">
        <v>1.0289999999999999</v>
      </c>
      <c r="G21732" s="34">
        <v>369.7</v>
      </c>
    </row>
    <row r="21733" spans="1:7">
      <c r="A21733" s="32">
        <v>2018</v>
      </c>
      <c r="B21733" s="32">
        <v>3775</v>
      </c>
      <c r="C21733" s="33" t="s">
        <v>563</v>
      </c>
      <c r="D21733" s="33" t="s">
        <v>564</v>
      </c>
      <c r="E21733" s="34">
        <v>188533</v>
      </c>
      <c r="F21733" s="35">
        <v>1.0289999999999999</v>
      </c>
      <c r="G21733" s="34">
        <v>368.6</v>
      </c>
    </row>
    <row r="21734" spans="1:7">
      <c r="A21734" s="32">
        <v>2018</v>
      </c>
      <c r="B21734" s="32">
        <v>3775</v>
      </c>
      <c r="C21734" s="33" t="s">
        <v>563</v>
      </c>
      <c r="D21734" s="33" t="s">
        <v>564</v>
      </c>
      <c r="E21734" s="34">
        <v>530612</v>
      </c>
      <c r="F21734" s="35">
        <v>1.0289999999999999</v>
      </c>
      <c r="G21734" s="34">
        <v>372.8</v>
      </c>
    </row>
    <row r="21735" spans="1:7">
      <c r="A21735" s="32">
        <v>2018</v>
      </c>
      <c r="B21735" s="32">
        <v>3797</v>
      </c>
      <c r="C21735" s="33" t="s">
        <v>353</v>
      </c>
      <c r="D21735" s="33" t="s">
        <v>354</v>
      </c>
      <c r="E21735" s="34">
        <v>11759</v>
      </c>
      <c r="F21735" s="35">
        <v>25.768000000000001</v>
      </c>
      <c r="G21735" s="34">
        <v>295.89999999999998</v>
      </c>
    </row>
    <row r="21736" spans="1:7">
      <c r="A21736" s="32">
        <v>2018</v>
      </c>
      <c r="B21736" s="32">
        <v>3797</v>
      </c>
      <c r="C21736" s="33" t="s">
        <v>353</v>
      </c>
      <c r="D21736" s="33" t="s">
        <v>354</v>
      </c>
      <c r="E21736" s="34">
        <v>11787</v>
      </c>
      <c r="F21736" s="35">
        <v>26.108000000000001</v>
      </c>
      <c r="G21736" s="34">
        <v>281.39999999999998</v>
      </c>
    </row>
    <row r="21737" spans="1:7">
      <c r="A21737" s="32">
        <v>2018</v>
      </c>
      <c r="B21737" s="32">
        <v>3797</v>
      </c>
      <c r="C21737" s="33" t="s">
        <v>353</v>
      </c>
      <c r="D21737" s="33" t="s">
        <v>354</v>
      </c>
      <c r="E21737" s="34">
        <v>11899</v>
      </c>
      <c r="F21737" s="35">
        <v>25.744</v>
      </c>
      <c r="G21737" s="34">
        <v>362.7</v>
      </c>
    </row>
    <row r="21738" spans="1:7">
      <c r="A21738" s="32">
        <v>2018</v>
      </c>
      <c r="B21738" s="32">
        <v>3797</v>
      </c>
      <c r="C21738" s="33" t="s">
        <v>353</v>
      </c>
      <c r="D21738" s="33" t="s">
        <v>354</v>
      </c>
      <c r="E21738" s="34">
        <v>11933</v>
      </c>
      <c r="F21738" s="35">
        <v>24.564</v>
      </c>
      <c r="G21738" s="34">
        <v>311.5</v>
      </c>
    </row>
    <row r="21739" spans="1:7">
      <c r="A21739" s="32">
        <v>2018</v>
      </c>
      <c r="B21739" s="32">
        <v>3797</v>
      </c>
      <c r="C21739" s="33" t="s">
        <v>353</v>
      </c>
      <c r="D21739" s="33" t="s">
        <v>354</v>
      </c>
      <c r="E21739" s="34">
        <v>12120</v>
      </c>
      <c r="F21739" s="35">
        <v>26.13</v>
      </c>
      <c r="G21739" s="34">
        <v>285.10000000000002</v>
      </c>
    </row>
    <row r="21740" spans="1:7">
      <c r="A21740" s="32">
        <v>2018</v>
      </c>
      <c r="B21740" s="32">
        <v>3797</v>
      </c>
      <c r="C21740" s="33" t="s">
        <v>353</v>
      </c>
      <c r="D21740" s="33" t="s">
        <v>354</v>
      </c>
      <c r="E21740" s="34">
        <v>11967</v>
      </c>
      <c r="F21740" s="35">
        <v>26.027999999999999</v>
      </c>
      <c r="G21740" s="34">
        <v>288.7</v>
      </c>
    </row>
    <row r="21741" spans="1:7">
      <c r="A21741" s="32">
        <v>2018</v>
      </c>
      <c r="B21741" s="32">
        <v>3797</v>
      </c>
      <c r="C21741" s="33" t="s">
        <v>353</v>
      </c>
      <c r="D21741" s="33" t="s">
        <v>354</v>
      </c>
      <c r="E21741" s="34">
        <v>23991</v>
      </c>
      <c r="F21741" s="35">
        <v>25.934000000000001</v>
      </c>
      <c r="G21741" s="34">
        <v>296</v>
      </c>
    </row>
    <row r="21742" spans="1:7">
      <c r="A21742" s="32">
        <v>2018</v>
      </c>
      <c r="B21742" s="32">
        <v>3797</v>
      </c>
      <c r="C21742" s="33" t="s">
        <v>563</v>
      </c>
      <c r="D21742" s="33" t="s">
        <v>564</v>
      </c>
      <c r="E21742" s="34">
        <v>2238129</v>
      </c>
      <c r="F21742" s="35">
        <v>1.0409999999999999</v>
      </c>
      <c r="G21742" s="34">
        <v>334.2</v>
      </c>
    </row>
    <row r="21743" spans="1:7">
      <c r="A21743" s="32">
        <v>2018</v>
      </c>
      <c r="B21743" s="32">
        <v>3804</v>
      </c>
      <c r="C21743" s="33" t="s">
        <v>563</v>
      </c>
      <c r="D21743" s="33" t="s">
        <v>564</v>
      </c>
      <c r="E21743" s="34">
        <v>145059</v>
      </c>
      <c r="F21743" s="35">
        <v>1.036</v>
      </c>
      <c r="G21743" s="34">
        <v>322</v>
      </c>
    </row>
    <row r="21744" spans="1:7">
      <c r="A21744" s="32">
        <v>2018</v>
      </c>
      <c r="B21744" s="32">
        <v>3804</v>
      </c>
      <c r="C21744" s="33" t="s">
        <v>563</v>
      </c>
      <c r="D21744" s="33" t="s">
        <v>564</v>
      </c>
      <c r="E21744" s="34">
        <v>2326398</v>
      </c>
      <c r="F21744" s="35">
        <v>1.036</v>
      </c>
      <c r="G21744" s="34">
        <v>322</v>
      </c>
    </row>
    <row r="21745" spans="1:7">
      <c r="A21745" s="32">
        <v>2018</v>
      </c>
      <c r="B21745" s="32">
        <v>3809</v>
      </c>
      <c r="C21745" s="33" t="s">
        <v>353</v>
      </c>
      <c r="D21745" s="33" t="s">
        <v>354</v>
      </c>
      <c r="E21745" s="34">
        <v>11904</v>
      </c>
      <c r="F21745" s="35">
        <v>25.974</v>
      </c>
      <c r="G21745" s="34">
        <v>366.2</v>
      </c>
    </row>
    <row r="21746" spans="1:7">
      <c r="A21746" s="32">
        <v>2018</v>
      </c>
      <c r="B21746" s="32">
        <v>3809</v>
      </c>
      <c r="C21746" s="33" t="s">
        <v>563</v>
      </c>
      <c r="D21746" s="33" t="s">
        <v>564</v>
      </c>
      <c r="E21746" s="34">
        <v>254</v>
      </c>
      <c r="F21746" s="35">
        <v>1.0489999999999999</v>
      </c>
      <c r="G21746" s="34">
        <v>18381.900000000001</v>
      </c>
    </row>
    <row r="21747" spans="1:7">
      <c r="A21747" s="32">
        <v>2018</v>
      </c>
      <c r="B21747" s="32">
        <v>3845</v>
      </c>
      <c r="C21747" s="33" t="s">
        <v>565</v>
      </c>
      <c r="D21747" s="33" t="s">
        <v>566</v>
      </c>
      <c r="E21747" s="34">
        <v>3017</v>
      </c>
      <c r="F21747" s="35">
        <v>6</v>
      </c>
      <c r="G21747" s="34" t="s">
        <v>364</v>
      </c>
    </row>
    <row r="21748" spans="1:7">
      <c r="A21748" s="32">
        <v>2018</v>
      </c>
      <c r="B21748" s="32">
        <v>3845</v>
      </c>
      <c r="C21748" s="33" t="s">
        <v>363</v>
      </c>
      <c r="D21748" s="33" t="s">
        <v>354</v>
      </c>
      <c r="E21748" s="34">
        <v>117660</v>
      </c>
      <c r="F21748" s="35">
        <v>16.12</v>
      </c>
      <c r="G21748" s="34" t="s">
        <v>364</v>
      </c>
    </row>
    <row r="21749" spans="1:7">
      <c r="A21749" s="32">
        <v>2018</v>
      </c>
      <c r="B21749" s="32">
        <v>3845</v>
      </c>
      <c r="C21749" s="33" t="s">
        <v>363</v>
      </c>
      <c r="D21749" s="33" t="s">
        <v>354</v>
      </c>
      <c r="E21749" s="34">
        <v>220645</v>
      </c>
      <c r="F21749" s="35">
        <v>17.149999999999999</v>
      </c>
      <c r="G21749" s="34" t="s">
        <v>364</v>
      </c>
    </row>
    <row r="21750" spans="1:7">
      <c r="A21750" s="32">
        <v>2018</v>
      </c>
      <c r="B21750" s="32">
        <v>3845</v>
      </c>
      <c r="C21750" s="33" t="s">
        <v>365</v>
      </c>
      <c r="D21750" s="33" t="s">
        <v>354</v>
      </c>
      <c r="E21750" s="34">
        <v>3715</v>
      </c>
      <c r="F21750" s="35">
        <v>15.61</v>
      </c>
      <c r="G21750" s="34" t="s">
        <v>364</v>
      </c>
    </row>
    <row r="21751" spans="1:7">
      <c r="A21751" s="32">
        <v>2018</v>
      </c>
      <c r="B21751" s="32">
        <v>3935</v>
      </c>
      <c r="C21751" s="33" t="s">
        <v>565</v>
      </c>
      <c r="D21751" s="33" t="s">
        <v>566</v>
      </c>
      <c r="E21751" s="34">
        <v>11966</v>
      </c>
      <c r="F21751" s="35">
        <v>5.7670000000000003</v>
      </c>
      <c r="G21751" s="34">
        <v>1722.6</v>
      </c>
    </row>
    <row r="21752" spans="1:7">
      <c r="A21752" s="32">
        <v>2018</v>
      </c>
      <c r="B21752" s="32">
        <v>3935</v>
      </c>
      <c r="C21752" s="33" t="s">
        <v>353</v>
      </c>
      <c r="D21752" s="33" t="s">
        <v>354</v>
      </c>
      <c r="E21752" s="34">
        <v>48716</v>
      </c>
      <c r="F21752" s="35">
        <v>24.236000000000001</v>
      </c>
      <c r="G21752" s="34">
        <v>227.7</v>
      </c>
    </row>
    <row r="21753" spans="1:7">
      <c r="A21753" s="32">
        <v>2018</v>
      </c>
      <c r="B21753" s="32">
        <v>3935</v>
      </c>
      <c r="C21753" s="33" t="s">
        <v>353</v>
      </c>
      <c r="D21753" s="33" t="s">
        <v>354</v>
      </c>
      <c r="E21753" s="34">
        <v>8038</v>
      </c>
      <c r="F21753" s="35">
        <v>25.192</v>
      </c>
      <c r="G21753" s="34">
        <v>263.7</v>
      </c>
    </row>
    <row r="21754" spans="1:7">
      <c r="A21754" s="32">
        <v>2018</v>
      </c>
      <c r="B21754" s="32">
        <v>3935</v>
      </c>
      <c r="C21754" s="33" t="s">
        <v>353</v>
      </c>
      <c r="D21754" s="33" t="s">
        <v>354</v>
      </c>
      <c r="E21754" s="34">
        <v>8038</v>
      </c>
      <c r="F21754" s="35">
        <v>25.192</v>
      </c>
      <c r="G21754" s="34">
        <v>263.7</v>
      </c>
    </row>
    <row r="21755" spans="1:7">
      <c r="A21755" s="32">
        <v>2018</v>
      </c>
      <c r="B21755" s="32">
        <v>3935</v>
      </c>
      <c r="C21755" s="33" t="s">
        <v>353</v>
      </c>
      <c r="D21755" s="33" t="s">
        <v>354</v>
      </c>
      <c r="E21755" s="34">
        <v>16431</v>
      </c>
      <c r="F21755" s="35">
        <v>24.091999999999999</v>
      </c>
      <c r="G21755" s="34">
        <v>260.39999999999998</v>
      </c>
    </row>
    <row r="21756" spans="1:7">
      <c r="A21756" s="32">
        <v>2018</v>
      </c>
      <c r="B21756" s="32">
        <v>3935</v>
      </c>
      <c r="C21756" s="33" t="s">
        <v>353</v>
      </c>
      <c r="D21756" s="33" t="s">
        <v>354</v>
      </c>
      <c r="E21756" s="34">
        <v>48716</v>
      </c>
      <c r="F21756" s="35">
        <v>24.236000000000001</v>
      </c>
      <c r="G21756" s="34">
        <v>227.7</v>
      </c>
    </row>
    <row r="21757" spans="1:7">
      <c r="A21757" s="32">
        <v>2018</v>
      </c>
      <c r="B21757" s="32">
        <v>3935</v>
      </c>
      <c r="C21757" s="33" t="s">
        <v>353</v>
      </c>
      <c r="D21757" s="33" t="s">
        <v>354</v>
      </c>
      <c r="E21757" s="34">
        <v>37028</v>
      </c>
      <c r="F21757" s="35">
        <v>24.05</v>
      </c>
      <c r="G21757" s="34">
        <v>231.8</v>
      </c>
    </row>
    <row r="21758" spans="1:7">
      <c r="A21758" s="32">
        <v>2018</v>
      </c>
      <c r="B21758" s="32">
        <v>3935</v>
      </c>
      <c r="C21758" s="33" t="s">
        <v>353</v>
      </c>
      <c r="D21758" s="33" t="s">
        <v>354</v>
      </c>
      <c r="E21758" s="34">
        <v>16431</v>
      </c>
      <c r="F21758" s="35">
        <v>24.091999999999999</v>
      </c>
      <c r="G21758" s="34">
        <v>260.39999999999998</v>
      </c>
    </row>
    <row r="21759" spans="1:7">
      <c r="A21759" s="32">
        <v>2018</v>
      </c>
      <c r="B21759" s="32">
        <v>3935</v>
      </c>
      <c r="C21759" s="33" t="s">
        <v>353</v>
      </c>
      <c r="D21759" s="33" t="s">
        <v>354</v>
      </c>
      <c r="E21759" s="34">
        <v>37028</v>
      </c>
      <c r="F21759" s="35">
        <v>24.05</v>
      </c>
      <c r="G21759" s="34">
        <v>231.8</v>
      </c>
    </row>
    <row r="21760" spans="1:7">
      <c r="A21760" s="32">
        <v>2018</v>
      </c>
      <c r="B21760" s="32">
        <v>3935</v>
      </c>
      <c r="C21760" s="33" t="s">
        <v>353</v>
      </c>
      <c r="D21760" s="33" t="s">
        <v>354</v>
      </c>
      <c r="E21760" s="34">
        <v>12946</v>
      </c>
      <c r="F21760" s="35">
        <v>23.792000000000002</v>
      </c>
      <c r="G21760" s="34">
        <v>235.4</v>
      </c>
    </row>
    <row r="21761" spans="1:7">
      <c r="A21761" s="32">
        <v>2018</v>
      </c>
      <c r="B21761" s="32">
        <v>3935</v>
      </c>
      <c r="C21761" s="33" t="s">
        <v>353</v>
      </c>
      <c r="D21761" s="33" t="s">
        <v>354</v>
      </c>
      <c r="E21761" s="34">
        <v>176012</v>
      </c>
      <c r="F21761" s="35">
        <v>25.376000000000001</v>
      </c>
      <c r="G21761" s="34">
        <v>157.1</v>
      </c>
    </row>
    <row r="21762" spans="1:7">
      <c r="A21762" s="32">
        <v>2018</v>
      </c>
      <c r="B21762" s="32">
        <v>3935</v>
      </c>
      <c r="C21762" s="33" t="s">
        <v>353</v>
      </c>
      <c r="D21762" s="33" t="s">
        <v>354</v>
      </c>
      <c r="E21762" s="34">
        <v>76839</v>
      </c>
      <c r="F21762" s="35">
        <v>24.954000000000001</v>
      </c>
      <c r="G21762" s="34">
        <v>160.1</v>
      </c>
    </row>
    <row r="21763" spans="1:7">
      <c r="A21763" s="32">
        <v>2018</v>
      </c>
      <c r="B21763" s="32">
        <v>3935</v>
      </c>
      <c r="C21763" s="33" t="s">
        <v>353</v>
      </c>
      <c r="D21763" s="33" t="s">
        <v>354</v>
      </c>
      <c r="E21763" s="34">
        <v>15527</v>
      </c>
      <c r="F21763" s="35">
        <v>23.815999999999999</v>
      </c>
      <c r="G21763" s="34">
        <v>233.6</v>
      </c>
    </row>
    <row r="21764" spans="1:7">
      <c r="A21764" s="32">
        <v>2018</v>
      </c>
      <c r="B21764" s="32">
        <v>3935</v>
      </c>
      <c r="C21764" s="33" t="s">
        <v>353</v>
      </c>
      <c r="D21764" s="33" t="s">
        <v>354</v>
      </c>
      <c r="E21764" s="34">
        <v>15527</v>
      </c>
      <c r="F21764" s="35">
        <v>23.815999999999999</v>
      </c>
      <c r="G21764" s="34">
        <v>233.6</v>
      </c>
    </row>
    <row r="21765" spans="1:7">
      <c r="A21765" s="32">
        <v>2018</v>
      </c>
      <c r="B21765" s="32">
        <v>3935</v>
      </c>
      <c r="C21765" s="33" t="s">
        <v>353</v>
      </c>
      <c r="D21765" s="33" t="s">
        <v>354</v>
      </c>
      <c r="E21765" s="34">
        <v>15597</v>
      </c>
      <c r="F21765" s="35">
        <v>24.664000000000001</v>
      </c>
      <c r="G21765" s="34">
        <v>235.2</v>
      </c>
    </row>
    <row r="21766" spans="1:7">
      <c r="A21766" s="32">
        <v>2018</v>
      </c>
      <c r="B21766" s="32">
        <v>3935</v>
      </c>
      <c r="C21766" s="33" t="s">
        <v>353</v>
      </c>
      <c r="D21766" s="33" t="s">
        <v>354</v>
      </c>
      <c r="E21766" s="34">
        <v>15597</v>
      </c>
      <c r="F21766" s="35">
        <v>24.664000000000001</v>
      </c>
      <c r="G21766" s="34">
        <v>235.2</v>
      </c>
    </row>
    <row r="21767" spans="1:7">
      <c r="A21767" s="32">
        <v>2018</v>
      </c>
      <c r="B21767" s="32">
        <v>3943</v>
      </c>
      <c r="C21767" s="33" t="s">
        <v>565</v>
      </c>
      <c r="D21767" s="33" t="s">
        <v>566</v>
      </c>
      <c r="E21767" s="34">
        <v>1207</v>
      </c>
      <c r="F21767" s="35">
        <v>5.8</v>
      </c>
      <c r="G21767" s="34">
        <v>1744</v>
      </c>
    </row>
    <row r="21768" spans="1:7">
      <c r="A21768" s="32">
        <v>2018</v>
      </c>
      <c r="B21768" s="32">
        <v>3943</v>
      </c>
      <c r="C21768" s="33" t="s">
        <v>353</v>
      </c>
      <c r="D21768" s="33" t="s">
        <v>354</v>
      </c>
      <c r="E21768" s="34">
        <v>27008</v>
      </c>
      <c r="F21768" s="35">
        <v>25.382999999999999</v>
      </c>
      <c r="G21768" s="34">
        <v>370.6</v>
      </c>
    </row>
    <row r="21769" spans="1:7">
      <c r="A21769" s="32">
        <v>2018</v>
      </c>
      <c r="B21769" s="32">
        <v>3943</v>
      </c>
      <c r="C21769" s="33" t="s">
        <v>353</v>
      </c>
      <c r="D21769" s="33" t="s">
        <v>354</v>
      </c>
      <c r="E21769" s="34">
        <v>119087</v>
      </c>
      <c r="F21769" s="35">
        <v>25.927</v>
      </c>
      <c r="G21769" s="34">
        <v>169.9</v>
      </c>
    </row>
    <row r="21770" spans="1:7">
      <c r="A21770" s="32">
        <v>2018</v>
      </c>
      <c r="B21770" s="32">
        <v>3943</v>
      </c>
      <c r="C21770" s="33" t="s">
        <v>353</v>
      </c>
      <c r="D21770" s="33" t="s">
        <v>354</v>
      </c>
      <c r="E21770" s="34">
        <v>78274</v>
      </c>
      <c r="F21770" s="35">
        <v>25.414999999999999</v>
      </c>
      <c r="G21770" s="34">
        <v>261.10000000000002</v>
      </c>
    </row>
    <row r="21771" spans="1:7">
      <c r="A21771" s="32">
        <v>2018</v>
      </c>
      <c r="B21771" s="32">
        <v>3943</v>
      </c>
      <c r="C21771" s="33" t="s">
        <v>353</v>
      </c>
      <c r="D21771" s="33" t="s">
        <v>354</v>
      </c>
      <c r="E21771" s="34">
        <v>25302</v>
      </c>
      <c r="F21771" s="35">
        <v>25.846</v>
      </c>
      <c r="G21771" s="34">
        <v>230.9</v>
      </c>
    </row>
    <row r="21772" spans="1:7">
      <c r="A21772" s="32">
        <v>2018</v>
      </c>
      <c r="B21772" s="32">
        <v>3944</v>
      </c>
      <c r="C21772" s="33" t="s">
        <v>563</v>
      </c>
      <c r="D21772" s="33" t="s">
        <v>564</v>
      </c>
      <c r="E21772" s="34">
        <v>32128</v>
      </c>
      <c r="F21772" s="35">
        <v>1.07</v>
      </c>
      <c r="G21772" s="34">
        <v>264.10000000000002</v>
      </c>
    </row>
    <row r="21773" spans="1:7">
      <c r="A21773" s="32">
        <v>2018</v>
      </c>
      <c r="B21773" s="32">
        <v>3944</v>
      </c>
      <c r="C21773" s="33" t="s">
        <v>353</v>
      </c>
      <c r="D21773" s="33" t="s">
        <v>354</v>
      </c>
      <c r="E21773" s="34">
        <v>448614</v>
      </c>
      <c r="F21773" s="35">
        <v>25.491</v>
      </c>
      <c r="G21773" s="34">
        <v>207.9</v>
      </c>
    </row>
    <row r="21774" spans="1:7">
      <c r="A21774" s="32">
        <v>2018</v>
      </c>
      <c r="B21774" s="32">
        <v>3948</v>
      </c>
      <c r="C21774" s="33" t="s">
        <v>353</v>
      </c>
      <c r="D21774" s="33" t="s">
        <v>354</v>
      </c>
      <c r="E21774" s="34">
        <v>6168</v>
      </c>
      <c r="F21774" s="35">
        <v>24.518000000000001</v>
      </c>
      <c r="G21774" s="34">
        <v>257.60000000000002</v>
      </c>
    </row>
    <row r="21775" spans="1:7">
      <c r="A21775" s="32">
        <v>2018</v>
      </c>
      <c r="B21775" s="32">
        <v>3948</v>
      </c>
      <c r="C21775" s="33" t="s">
        <v>353</v>
      </c>
      <c r="D21775" s="33" t="s">
        <v>354</v>
      </c>
      <c r="E21775" s="34">
        <v>6168</v>
      </c>
      <c r="F21775" s="35">
        <v>24.518000000000001</v>
      </c>
      <c r="G21775" s="34">
        <v>257.60000000000002</v>
      </c>
    </row>
    <row r="21776" spans="1:7">
      <c r="A21776" s="32">
        <v>2018</v>
      </c>
      <c r="B21776" s="32">
        <v>3948</v>
      </c>
      <c r="C21776" s="33" t="s">
        <v>353</v>
      </c>
      <c r="D21776" s="33" t="s">
        <v>354</v>
      </c>
      <c r="E21776" s="34">
        <v>2972</v>
      </c>
      <c r="F21776" s="35">
        <v>23.56</v>
      </c>
      <c r="G21776" s="34">
        <v>267.8</v>
      </c>
    </row>
    <row r="21777" spans="1:7">
      <c r="A21777" s="32">
        <v>2018</v>
      </c>
      <c r="B21777" s="32">
        <v>3948</v>
      </c>
      <c r="C21777" s="33" t="s">
        <v>353</v>
      </c>
      <c r="D21777" s="33" t="s">
        <v>354</v>
      </c>
      <c r="E21777" s="34">
        <v>700</v>
      </c>
      <c r="F21777" s="35">
        <v>24.303999999999998</v>
      </c>
      <c r="G21777" s="34">
        <v>255.7</v>
      </c>
    </row>
    <row r="21778" spans="1:7">
      <c r="A21778" s="32">
        <v>2018</v>
      </c>
      <c r="B21778" s="32">
        <v>3948</v>
      </c>
      <c r="C21778" s="33" t="s">
        <v>353</v>
      </c>
      <c r="D21778" s="33" t="s">
        <v>354</v>
      </c>
      <c r="E21778" s="34">
        <v>14213</v>
      </c>
      <c r="F21778" s="35">
        <v>24.417999999999999</v>
      </c>
      <c r="G21778" s="34">
        <v>252.6</v>
      </c>
    </row>
    <row r="21779" spans="1:7">
      <c r="A21779" s="32">
        <v>2018</v>
      </c>
      <c r="B21779" s="32">
        <v>3948</v>
      </c>
      <c r="C21779" s="33" t="s">
        <v>353</v>
      </c>
      <c r="D21779" s="33" t="s">
        <v>354</v>
      </c>
      <c r="E21779" s="34">
        <v>14213</v>
      </c>
      <c r="F21779" s="35">
        <v>24.417999999999999</v>
      </c>
      <c r="G21779" s="34">
        <v>252.6</v>
      </c>
    </row>
    <row r="21780" spans="1:7">
      <c r="A21780" s="32">
        <v>2018</v>
      </c>
      <c r="B21780" s="32">
        <v>3948</v>
      </c>
      <c r="C21780" s="33" t="s">
        <v>353</v>
      </c>
      <c r="D21780" s="33" t="s">
        <v>354</v>
      </c>
      <c r="E21780" s="34">
        <v>700</v>
      </c>
      <c r="F21780" s="35">
        <v>24.303999999999998</v>
      </c>
      <c r="G21780" s="34">
        <v>255.7</v>
      </c>
    </row>
    <row r="21781" spans="1:7">
      <c r="A21781" s="32">
        <v>2018</v>
      </c>
      <c r="B21781" s="32">
        <v>3948</v>
      </c>
      <c r="C21781" s="33" t="s">
        <v>353</v>
      </c>
      <c r="D21781" s="33" t="s">
        <v>354</v>
      </c>
      <c r="E21781" s="34">
        <v>104170</v>
      </c>
      <c r="F21781" s="35">
        <v>25.338000000000001</v>
      </c>
      <c r="G21781" s="34">
        <v>170.2</v>
      </c>
    </row>
    <row r="21782" spans="1:7">
      <c r="A21782" s="32">
        <v>2018</v>
      </c>
      <c r="B21782" s="32">
        <v>3948</v>
      </c>
      <c r="C21782" s="33" t="s">
        <v>353</v>
      </c>
      <c r="D21782" s="33" t="s">
        <v>354</v>
      </c>
      <c r="E21782" s="34">
        <v>8519</v>
      </c>
      <c r="F21782" s="35">
        <v>24.742000000000001</v>
      </c>
      <c r="G21782" s="34">
        <v>255.3</v>
      </c>
    </row>
    <row r="21783" spans="1:7">
      <c r="A21783" s="32">
        <v>2018</v>
      </c>
      <c r="B21783" s="32">
        <v>3948</v>
      </c>
      <c r="C21783" s="33" t="s">
        <v>353</v>
      </c>
      <c r="D21783" s="33" t="s">
        <v>354</v>
      </c>
      <c r="E21783" s="34">
        <v>8519</v>
      </c>
      <c r="F21783" s="35">
        <v>24.742000000000001</v>
      </c>
      <c r="G21783" s="34">
        <v>255.3</v>
      </c>
    </row>
    <row r="21784" spans="1:7">
      <c r="A21784" s="32">
        <v>2018</v>
      </c>
      <c r="B21784" s="32">
        <v>3948</v>
      </c>
      <c r="C21784" s="33" t="s">
        <v>353</v>
      </c>
      <c r="D21784" s="33" t="s">
        <v>354</v>
      </c>
      <c r="E21784" s="34">
        <v>6571</v>
      </c>
      <c r="F21784" s="35">
        <v>24.03</v>
      </c>
      <c r="G21784" s="34">
        <v>269.7</v>
      </c>
    </row>
    <row r="21785" spans="1:7">
      <c r="A21785" s="32">
        <v>2018</v>
      </c>
      <c r="B21785" s="32">
        <v>3948</v>
      </c>
      <c r="C21785" s="33" t="s">
        <v>353</v>
      </c>
      <c r="D21785" s="33" t="s">
        <v>354</v>
      </c>
      <c r="E21785" s="34">
        <v>6571</v>
      </c>
      <c r="F21785" s="35">
        <v>24.03</v>
      </c>
      <c r="G21785" s="34">
        <v>269.7</v>
      </c>
    </row>
    <row r="21786" spans="1:7">
      <c r="A21786" s="32">
        <v>2018</v>
      </c>
      <c r="B21786" s="32">
        <v>3948</v>
      </c>
      <c r="C21786" s="33" t="s">
        <v>565</v>
      </c>
      <c r="D21786" s="33" t="s">
        <v>566</v>
      </c>
      <c r="E21786" s="34">
        <v>6078</v>
      </c>
      <c r="F21786" s="35">
        <v>5.6529999999999996</v>
      </c>
      <c r="G21786" s="34">
        <v>1771</v>
      </c>
    </row>
    <row r="21787" spans="1:7">
      <c r="A21787" s="32">
        <v>2018</v>
      </c>
      <c r="B21787" s="32">
        <v>3954</v>
      </c>
      <c r="C21787" s="33" t="s">
        <v>353</v>
      </c>
      <c r="D21787" s="33" t="s">
        <v>354</v>
      </c>
      <c r="E21787" s="34">
        <v>5201</v>
      </c>
      <c r="F21787" s="35">
        <v>24.128</v>
      </c>
      <c r="G21787" s="34">
        <v>214.3</v>
      </c>
    </row>
    <row r="21788" spans="1:7">
      <c r="A21788" s="32">
        <v>2018</v>
      </c>
      <c r="B21788" s="32">
        <v>3954</v>
      </c>
      <c r="C21788" s="33" t="s">
        <v>353</v>
      </c>
      <c r="D21788" s="33" t="s">
        <v>354</v>
      </c>
      <c r="E21788" s="34">
        <v>66540</v>
      </c>
      <c r="F21788" s="35">
        <v>26.03</v>
      </c>
      <c r="G21788" s="34">
        <v>227.1</v>
      </c>
    </row>
    <row r="21789" spans="1:7">
      <c r="A21789" s="32">
        <v>2018</v>
      </c>
      <c r="B21789" s="32">
        <v>3954</v>
      </c>
      <c r="C21789" s="33" t="s">
        <v>353</v>
      </c>
      <c r="D21789" s="33" t="s">
        <v>354</v>
      </c>
      <c r="E21789" s="34">
        <v>16586</v>
      </c>
      <c r="F21789" s="35">
        <v>26.204999999999998</v>
      </c>
      <c r="G21789" s="34">
        <v>234.8</v>
      </c>
    </row>
    <row r="21790" spans="1:7">
      <c r="A21790" s="32">
        <v>2018</v>
      </c>
      <c r="B21790" s="32">
        <v>3954</v>
      </c>
      <c r="C21790" s="33" t="s">
        <v>353</v>
      </c>
      <c r="D21790" s="33" t="s">
        <v>354</v>
      </c>
      <c r="E21790" s="34">
        <v>167432</v>
      </c>
      <c r="F21790" s="35">
        <v>24.22</v>
      </c>
      <c r="G21790" s="34">
        <v>302.10000000000002</v>
      </c>
    </row>
    <row r="21791" spans="1:7">
      <c r="A21791" s="32">
        <v>2018</v>
      </c>
      <c r="B21791" s="32">
        <v>3954</v>
      </c>
      <c r="C21791" s="33" t="s">
        <v>565</v>
      </c>
      <c r="D21791" s="33" t="s">
        <v>566</v>
      </c>
      <c r="E21791" s="34">
        <v>18757</v>
      </c>
      <c r="F21791" s="35">
        <v>5.88</v>
      </c>
      <c r="G21791" s="34">
        <v>1548.8</v>
      </c>
    </row>
    <row r="21792" spans="1:7">
      <c r="A21792" s="32">
        <v>2018</v>
      </c>
      <c r="B21792" s="32">
        <v>4014</v>
      </c>
      <c r="C21792" s="33" t="s">
        <v>565</v>
      </c>
      <c r="D21792" s="33" t="s">
        <v>566</v>
      </c>
      <c r="E21792" s="34">
        <v>147</v>
      </c>
      <c r="F21792" s="35">
        <v>5.9870000000000001</v>
      </c>
      <c r="G21792" s="34">
        <v>1843.4</v>
      </c>
    </row>
    <row r="21793" spans="1:7">
      <c r="A21793" s="32">
        <v>2018</v>
      </c>
      <c r="B21793" s="32">
        <v>4014</v>
      </c>
      <c r="C21793" s="33" t="s">
        <v>565</v>
      </c>
      <c r="D21793" s="33" t="s">
        <v>566</v>
      </c>
      <c r="E21793" s="34">
        <v>466</v>
      </c>
      <c r="F21793" s="35">
        <v>5.9870000000000001</v>
      </c>
      <c r="G21793" s="34">
        <v>1652.2</v>
      </c>
    </row>
    <row r="21794" spans="1:7">
      <c r="A21794" s="32">
        <v>2018</v>
      </c>
      <c r="B21794" s="32">
        <v>4014</v>
      </c>
      <c r="C21794" s="33" t="s">
        <v>563</v>
      </c>
      <c r="D21794" s="33" t="s">
        <v>564</v>
      </c>
      <c r="E21794" s="34">
        <v>67</v>
      </c>
      <c r="F21794" s="35">
        <v>1.03</v>
      </c>
      <c r="G21794" s="34">
        <v>223.9</v>
      </c>
    </row>
    <row r="21795" spans="1:7">
      <c r="A21795" s="32">
        <v>2018</v>
      </c>
      <c r="B21795" s="32">
        <v>4014</v>
      </c>
      <c r="C21795" s="33" t="s">
        <v>563</v>
      </c>
      <c r="D21795" s="33" t="s">
        <v>564</v>
      </c>
      <c r="E21795" s="34">
        <v>131</v>
      </c>
      <c r="F21795" s="35">
        <v>1.0329999999999999</v>
      </c>
      <c r="G21795" s="34">
        <v>743.7</v>
      </c>
    </row>
    <row r="21796" spans="1:7">
      <c r="A21796" s="32">
        <v>2018</v>
      </c>
      <c r="B21796" s="32">
        <v>4014</v>
      </c>
      <c r="C21796" s="33" t="s">
        <v>563</v>
      </c>
      <c r="D21796" s="33" t="s">
        <v>564</v>
      </c>
      <c r="E21796" s="34">
        <v>410</v>
      </c>
      <c r="F21796" s="35">
        <v>1.03</v>
      </c>
      <c r="G21796" s="34">
        <v>250.9</v>
      </c>
    </row>
    <row r="21797" spans="1:7">
      <c r="A21797" s="32">
        <v>2018</v>
      </c>
      <c r="B21797" s="32">
        <v>4014</v>
      </c>
      <c r="C21797" s="33" t="s">
        <v>563</v>
      </c>
      <c r="D21797" s="33" t="s">
        <v>564</v>
      </c>
      <c r="E21797" s="34">
        <v>66</v>
      </c>
      <c r="F21797" s="35">
        <v>1.0349999999999999</v>
      </c>
      <c r="G21797" s="34">
        <v>478.6</v>
      </c>
    </row>
    <row r="21798" spans="1:7">
      <c r="A21798" s="32">
        <v>2018</v>
      </c>
      <c r="B21798" s="32">
        <v>4014</v>
      </c>
      <c r="C21798" s="33" t="s">
        <v>563</v>
      </c>
      <c r="D21798" s="33" t="s">
        <v>564</v>
      </c>
      <c r="E21798" s="34">
        <v>3</v>
      </c>
      <c r="F21798" s="35">
        <v>1.03</v>
      </c>
      <c r="G21798" s="34">
        <v>408.1</v>
      </c>
    </row>
    <row r="21799" spans="1:7">
      <c r="A21799" s="32">
        <v>2018</v>
      </c>
      <c r="B21799" s="32">
        <v>4014</v>
      </c>
      <c r="C21799" s="33" t="s">
        <v>563</v>
      </c>
      <c r="D21799" s="33" t="s">
        <v>564</v>
      </c>
      <c r="E21799" s="34">
        <v>1855</v>
      </c>
      <c r="F21799" s="35">
        <v>1.036</v>
      </c>
      <c r="G21799" s="34">
        <v>270.60000000000002</v>
      </c>
    </row>
    <row r="21800" spans="1:7">
      <c r="A21800" s="32">
        <v>2018</v>
      </c>
      <c r="B21800" s="32">
        <v>4014</v>
      </c>
      <c r="C21800" s="33" t="s">
        <v>563</v>
      </c>
      <c r="D21800" s="33" t="s">
        <v>564</v>
      </c>
      <c r="E21800" s="34">
        <v>11370</v>
      </c>
      <c r="F21800" s="35">
        <v>1.028</v>
      </c>
      <c r="G21800" s="34">
        <v>267.39999999999998</v>
      </c>
    </row>
    <row r="21801" spans="1:7">
      <c r="A21801" s="32">
        <v>2018</v>
      </c>
      <c r="B21801" s="32">
        <v>4014</v>
      </c>
      <c r="C21801" s="33" t="s">
        <v>563</v>
      </c>
      <c r="D21801" s="33" t="s">
        <v>564</v>
      </c>
      <c r="E21801" s="34">
        <v>4446</v>
      </c>
      <c r="F21801" s="35">
        <v>1.03</v>
      </c>
      <c r="G21801" s="34">
        <v>311</v>
      </c>
    </row>
    <row r="21802" spans="1:7">
      <c r="A21802" s="32">
        <v>2018</v>
      </c>
      <c r="B21802" s="32">
        <v>4014</v>
      </c>
      <c r="C21802" s="33" t="s">
        <v>563</v>
      </c>
      <c r="D21802" s="33" t="s">
        <v>564</v>
      </c>
      <c r="E21802" s="34">
        <v>5045</v>
      </c>
      <c r="F21802" s="35">
        <v>1.026</v>
      </c>
      <c r="G21802" s="34">
        <v>267.89999999999998</v>
      </c>
    </row>
    <row r="21803" spans="1:7">
      <c r="A21803" s="32">
        <v>2018</v>
      </c>
      <c r="B21803" s="32">
        <v>4014</v>
      </c>
      <c r="C21803" s="33" t="s">
        <v>563</v>
      </c>
      <c r="D21803" s="33" t="s">
        <v>564</v>
      </c>
      <c r="E21803" s="34">
        <v>5232</v>
      </c>
      <c r="F21803" s="35">
        <v>1.02</v>
      </c>
      <c r="G21803" s="34">
        <v>263.10000000000002</v>
      </c>
    </row>
    <row r="21804" spans="1:7">
      <c r="A21804" s="32">
        <v>2018</v>
      </c>
      <c r="B21804" s="32">
        <v>4014</v>
      </c>
      <c r="C21804" s="33" t="s">
        <v>563</v>
      </c>
      <c r="D21804" s="33" t="s">
        <v>564</v>
      </c>
      <c r="E21804" s="34">
        <v>9859</v>
      </c>
      <c r="F21804" s="35">
        <v>1.032</v>
      </c>
      <c r="G21804" s="34">
        <v>329.5</v>
      </c>
    </row>
    <row r="21805" spans="1:7">
      <c r="A21805" s="32">
        <v>2018</v>
      </c>
      <c r="B21805" s="32">
        <v>4040</v>
      </c>
      <c r="C21805" s="33" t="s">
        <v>563</v>
      </c>
      <c r="D21805" s="33" t="s">
        <v>564</v>
      </c>
      <c r="E21805" s="34">
        <v>4521885</v>
      </c>
      <c r="F21805" s="35">
        <v>1.0329999999999999</v>
      </c>
      <c r="G21805" s="34">
        <v>303.60000000000002</v>
      </c>
    </row>
    <row r="21806" spans="1:7">
      <c r="A21806" s="32">
        <v>2018</v>
      </c>
      <c r="B21806" s="32">
        <v>4041</v>
      </c>
      <c r="C21806" s="33" t="s">
        <v>363</v>
      </c>
      <c r="D21806" s="33" t="s">
        <v>354</v>
      </c>
      <c r="E21806" s="34">
        <v>88709</v>
      </c>
      <c r="F21806" s="35">
        <v>18.010000000000002</v>
      </c>
      <c r="G21806" s="34">
        <v>201.5</v>
      </c>
    </row>
    <row r="21807" spans="1:7">
      <c r="A21807" s="32">
        <v>2018</v>
      </c>
      <c r="B21807" s="32">
        <v>4041</v>
      </c>
      <c r="C21807" s="33" t="s">
        <v>363</v>
      </c>
      <c r="D21807" s="33" t="s">
        <v>354</v>
      </c>
      <c r="E21807" s="34">
        <v>30110</v>
      </c>
      <c r="F21807" s="35">
        <v>17.68</v>
      </c>
      <c r="G21807" s="34">
        <v>206</v>
      </c>
    </row>
    <row r="21808" spans="1:7">
      <c r="A21808" s="32">
        <v>2018</v>
      </c>
      <c r="B21808" s="32">
        <v>4041</v>
      </c>
      <c r="C21808" s="33" t="s">
        <v>363</v>
      </c>
      <c r="D21808" s="33" t="s">
        <v>354</v>
      </c>
      <c r="E21808" s="34">
        <v>190025</v>
      </c>
      <c r="F21808" s="35">
        <v>17.68</v>
      </c>
      <c r="G21808" s="34">
        <v>209</v>
      </c>
    </row>
    <row r="21809" spans="1:7">
      <c r="A21809" s="32">
        <v>2018</v>
      </c>
      <c r="B21809" s="32">
        <v>4041</v>
      </c>
      <c r="C21809" s="33" t="s">
        <v>363</v>
      </c>
      <c r="D21809" s="33" t="s">
        <v>354</v>
      </c>
      <c r="E21809" s="34">
        <v>78224</v>
      </c>
      <c r="F21809" s="35">
        <v>17.79</v>
      </c>
      <c r="G21809" s="34">
        <v>205.8</v>
      </c>
    </row>
    <row r="21810" spans="1:7">
      <c r="A21810" s="32">
        <v>2018</v>
      </c>
      <c r="B21810" s="32">
        <v>4041</v>
      </c>
      <c r="C21810" s="33" t="s">
        <v>563</v>
      </c>
      <c r="D21810" s="33" t="s">
        <v>564</v>
      </c>
      <c r="E21810" s="34">
        <v>68235</v>
      </c>
      <c r="F21810" s="35">
        <v>1.05</v>
      </c>
      <c r="G21810" s="34">
        <v>314.39999999999998</v>
      </c>
    </row>
    <row r="21811" spans="1:7">
      <c r="A21811" s="32">
        <v>2018</v>
      </c>
      <c r="B21811" s="32">
        <v>4042</v>
      </c>
      <c r="C21811" s="33" t="s">
        <v>563</v>
      </c>
      <c r="D21811" s="33" t="s">
        <v>564</v>
      </c>
      <c r="E21811" s="34">
        <v>408441</v>
      </c>
      <c r="F21811" s="35">
        <v>1.04</v>
      </c>
      <c r="G21811" s="34">
        <v>389.3</v>
      </c>
    </row>
    <row r="21812" spans="1:7">
      <c r="A21812" s="32">
        <v>2018</v>
      </c>
      <c r="B21812" s="32">
        <v>4050</v>
      </c>
      <c r="C21812" s="33" t="s">
        <v>363</v>
      </c>
      <c r="D21812" s="33" t="s">
        <v>354</v>
      </c>
      <c r="E21812" s="34">
        <v>45205</v>
      </c>
      <c r="F21812" s="35">
        <v>16.692</v>
      </c>
      <c r="G21812" s="34">
        <v>261.3</v>
      </c>
    </row>
    <row r="21813" spans="1:7">
      <c r="A21813" s="32">
        <v>2018</v>
      </c>
      <c r="B21813" s="32">
        <v>4050</v>
      </c>
      <c r="C21813" s="33" t="s">
        <v>363</v>
      </c>
      <c r="D21813" s="33" t="s">
        <v>354</v>
      </c>
      <c r="E21813" s="34">
        <v>45622</v>
      </c>
      <c r="F21813" s="35">
        <v>16.643999999999998</v>
      </c>
      <c r="G21813" s="34">
        <v>234.4</v>
      </c>
    </row>
    <row r="21814" spans="1:7">
      <c r="A21814" s="32">
        <v>2018</v>
      </c>
      <c r="B21814" s="32">
        <v>4050</v>
      </c>
      <c r="C21814" s="33" t="s">
        <v>565</v>
      </c>
      <c r="D21814" s="33" t="s">
        <v>566</v>
      </c>
      <c r="E21814" s="34">
        <v>355</v>
      </c>
      <c r="F21814" s="35">
        <v>5.88</v>
      </c>
      <c r="G21814" s="34">
        <v>1479.5</v>
      </c>
    </row>
    <row r="21815" spans="1:7">
      <c r="A21815" s="32">
        <v>2018</v>
      </c>
      <c r="B21815" s="32">
        <v>4050</v>
      </c>
      <c r="C21815" s="33" t="s">
        <v>363</v>
      </c>
      <c r="D21815" s="33" t="s">
        <v>354</v>
      </c>
      <c r="E21815" s="34">
        <v>30430</v>
      </c>
      <c r="F21815" s="35">
        <v>17.861999999999998</v>
      </c>
      <c r="G21815" s="34">
        <v>232.5</v>
      </c>
    </row>
    <row r="21816" spans="1:7">
      <c r="A21816" s="32">
        <v>2018</v>
      </c>
      <c r="B21816" s="32">
        <v>4050</v>
      </c>
      <c r="C21816" s="33" t="s">
        <v>363</v>
      </c>
      <c r="D21816" s="33" t="s">
        <v>354</v>
      </c>
      <c r="E21816" s="34">
        <v>75841</v>
      </c>
      <c r="F21816" s="35">
        <v>17.678000000000001</v>
      </c>
      <c r="G21816" s="34">
        <v>232.8</v>
      </c>
    </row>
    <row r="21817" spans="1:7">
      <c r="A21817" s="32">
        <v>2018</v>
      </c>
      <c r="B21817" s="32">
        <v>4050</v>
      </c>
      <c r="C21817" s="33" t="s">
        <v>363</v>
      </c>
      <c r="D21817" s="33" t="s">
        <v>354</v>
      </c>
      <c r="E21817" s="34">
        <v>15061</v>
      </c>
      <c r="F21817" s="35">
        <v>16.263999999999999</v>
      </c>
      <c r="G21817" s="34">
        <v>222.3</v>
      </c>
    </row>
    <row r="21818" spans="1:7">
      <c r="A21818" s="32">
        <v>2018</v>
      </c>
      <c r="B21818" s="32">
        <v>4072</v>
      </c>
      <c r="C21818" s="33" t="s">
        <v>363</v>
      </c>
      <c r="D21818" s="33" t="s">
        <v>354</v>
      </c>
      <c r="E21818" s="34">
        <v>13481</v>
      </c>
      <c r="F21818" s="35">
        <v>17.559999999999999</v>
      </c>
      <c r="G21818" s="34">
        <v>285.3</v>
      </c>
    </row>
    <row r="21819" spans="1:7">
      <c r="A21819" s="32">
        <v>2018</v>
      </c>
      <c r="B21819" s="32">
        <v>4072</v>
      </c>
      <c r="C21819" s="33" t="s">
        <v>563</v>
      </c>
      <c r="D21819" s="33" t="s">
        <v>564</v>
      </c>
      <c r="E21819" s="34">
        <v>568630</v>
      </c>
      <c r="F21819" s="35">
        <v>1.036</v>
      </c>
      <c r="G21819" s="34">
        <v>284.60000000000002</v>
      </c>
    </row>
    <row r="21820" spans="1:7">
      <c r="A21820" s="32">
        <v>2018</v>
      </c>
      <c r="B21820" s="32">
        <v>4078</v>
      </c>
      <c r="C21820" s="33" t="s">
        <v>363</v>
      </c>
      <c r="D21820" s="33" t="s">
        <v>354</v>
      </c>
      <c r="E21820" s="34">
        <v>83282</v>
      </c>
      <c r="F21820" s="35">
        <v>17.690000000000001</v>
      </c>
      <c r="G21820" s="34">
        <v>233.6</v>
      </c>
    </row>
    <row r="21821" spans="1:7">
      <c r="A21821" s="32">
        <v>2018</v>
      </c>
      <c r="B21821" s="32">
        <v>4078</v>
      </c>
      <c r="C21821" s="33" t="s">
        <v>363</v>
      </c>
      <c r="D21821" s="33" t="s">
        <v>354</v>
      </c>
      <c r="E21821" s="34">
        <v>34212</v>
      </c>
      <c r="F21821" s="35">
        <v>17.79</v>
      </c>
      <c r="G21821" s="34">
        <v>232.4</v>
      </c>
    </row>
    <row r="21822" spans="1:7">
      <c r="A21822" s="32">
        <v>2018</v>
      </c>
      <c r="B21822" s="32">
        <v>4078</v>
      </c>
      <c r="C21822" s="33" t="s">
        <v>363</v>
      </c>
      <c r="D21822" s="33" t="s">
        <v>354</v>
      </c>
      <c r="E21822" s="34">
        <v>133608</v>
      </c>
      <c r="F21822" s="35">
        <v>17.66</v>
      </c>
      <c r="G21822" s="34">
        <v>260.3</v>
      </c>
    </row>
    <row r="21823" spans="1:7">
      <c r="A21823" s="32">
        <v>2018</v>
      </c>
      <c r="B21823" s="32">
        <v>4078</v>
      </c>
      <c r="C21823" s="33" t="s">
        <v>563</v>
      </c>
      <c r="D21823" s="33" t="s">
        <v>564</v>
      </c>
      <c r="E21823" s="34">
        <v>27388</v>
      </c>
      <c r="F21823" s="35">
        <v>1.0249999999999999</v>
      </c>
      <c r="G21823" s="34">
        <v>287.7</v>
      </c>
    </row>
    <row r="21824" spans="1:7">
      <c r="A21824" s="32">
        <v>2018</v>
      </c>
      <c r="B21824" s="32">
        <v>4125</v>
      </c>
      <c r="C21824" s="33" t="s">
        <v>563</v>
      </c>
      <c r="D21824" s="33" t="s">
        <v>564</v>
      </c>
      <c r="E21824" s="34">
        <v>1334</v>
      </c>
      <c r="F21824" s="35">
        <v>1</v>
      </c>
      <c r="G21824" s="34">
        <v>597.70000000000005</v>
      </c>
    </row>
    <row r="21825" spans="1:7">
      <c r="A21825" s="32">
        <v>2018</v>
      </c>
      <c r="B21825" s="32">
        <v>4125</v>
      </c>
      <c r="C21825" s="33" t="s">
        <v>568</v>
      </c>
      <c r="D21825" s="33" t="s">
        <v>569</v>
      </c>
      <c r="E21825" s="34">
        <v>5805</v>
      </c>
      <c r="F21825" s="35">
        <v>27.35</v>
      </c>
      <c r="G21825" s="34">
        <v>176.9</v>
      </c>
    </row>
    <row r="21826" spans="1:7">
      <c r="A21826" s="32">
        <v>2018</v>
      </c>
      <c r="B21826" s="32">
        <v>4143</v>
      </c>
      <c r="C21826" s="33" t="s">
        <v>363</v>
      </c>
      <c r="D21826" s="33" t="s">
        <v>354</v>
      </c>
      <c r="E21826" s="34">
        <v>103869</v>
      </c>
      <c r="F21826" s="35">
        <v>17.623999999999999</v>
      </c>
      <c r="G21826" s="34">
        <v>266</v>
      </c>
    </row>
    <row r="21827" spans="1:7">
      <c r="A21827" s="32">
        <v>2018</v>
      </c>
      <c r="B21827" s="32">
        <v>4143</v>
      </c>
      <c r="C21827" s="33" t="s">
        <v>363</v>
      </c>
      <c r="D21827" s="33" t="s">
        <v>354</v>
      </c>
      <c r="E21827" s="34">
        <v>14488</v>
      </c>
      <c r="F21827" s="35">
        <v>17.925999999999998</v>
      </c>
      <c r="G21827" s="34">
        <v>257</v>
      </c>
    </row>
    <row r="21828" spans="1:7">
      <c r="A21828" s="32">
        <v>2018</v>
      </c>
      <c r="B21828" s="32">
        <v>4158</v>
      </c>
      <c r="C21828" s="33" t="s">
        <v>565</v>
      </c>
      <c r="D21828" s="33" t="s">
        <v>566</v>
      </c>
      <c r="E21828" s="34">
        <v>1291</v>
      </c>
      <c r="F21828" s="35">
        <v>5.88</v>
      </c>
      <c r="G21828" s="34">
        <v>1760.6</v>
      </c>
    </row>
    <row r="21829" spans="1:7">
      <c r="A21829" s="32">
        <v>2018</v>
      </c>
      <c r="B21829" s="32">
        <v>4158</v>
      </c>
      <c r="C21829" s="33" t="s">
        <v>363</v>
      </c>
      <c r="D21829" s="33" t="s">
        <v>354</v>
      </c>
      <c r="E21829" s="34">
        <v>94893</v>
      </c>
      <c r="F21829" s="35">
        <v>16.86</v>
      </c>
      <c r="G21829" s="34">
        <v>108.3</v>
      </c>
    </row>
    <row r="21830" spans="1:7">
      <c r="A21830" s="32">
        <v>2018</v>
      </c>
      <c r="B21830" s="32">
        <v>4158</v>
      </c>
      <c r="C21830" s="33" t="s">
        <v>363</v>
      </c>
      <c r="D21830" s="33" t="s">
        <v>354</v>
      </c>
      <c r="E21830" s="34">
        <v>112894</v>
      </c>
      <c r="F21830" s="35">
        <v>16.059999999999999</v>
      </c>
      <c r="G21830" s="34">
        <v>92.9</v>
      </c>
    </row>
    <row r="21831" spans="1:7">
      <c r="A21831" s="32">
        <v>2018</v>
      </c>
      <c r="B21831" s="32">
        <v>4158</v>
      </c>
      <c r="C21831" s="33" t="s">
        <v>363</v>
      </c>
      <c r="D21831" s="33" t="s">
        <v>354</v>
      </c>
      <c r="E21831" s="34">
        <v>96187</v>
      </c>
      <c r="F21831" s="35">
        <v>17.21</v>
      </c>
      <c r="G21831" s="34">
        <v>91.5</v>
      </c>
    </row>
    <row r="21832" spans="1:7">
      <c r="A21832" s="32">
        <v>2018</v>
      </c>
      <c r="B21832" s="32">
        <v>4162</v>
      </c>
      <c r="C21832" s="33" t="s">
        <v>363</v>
      </c>
      <c r="D21832" s="33" t="s">
        <v>354</v>
      </c>
      <c r="E21832" s="34">
        <v>186233</v>
      </c>
      <c r="F21832" s="35">
        <v>19.884</v>
      </c>
      <c r="G21832" s="34">
        <v>237.8</v>
      </c>
    </row>
    <row r="21833" spans="1:7">
      <c r="A21833" s="32">
        <v>2018</v>
      </c>
      <c r="B21833" s="32">
        <v>4162</v>
      </c>
      <c r="C21833" s="33" t="s">
        <v>563</v>
      </c>
      <c r="D21833" s="33" t="s">
        <v>564</v>
      </c>
      <c r="E21833" s="34">
        <v>2471</v>
      </c>
      <c r="F21833" s="35">
        <v>1.0469999999999999</v>
      </c>
      <c r="G21833" s="34">
        <v>1012.6</v>
      </c>
    </row>
    <row r="21834" spans="1:7">
      <c r="A21834" s="32">
        <v>2018</v>
      </c>
      <c r="B21834" s="32">
        <v>4271</v>
      </c>
      <c r="C21834" s="33" t="s">
        <v>363</v>
      </c>
      <c r="D21834" s="33" t="s">
        <v>354</v>
      </c>
      <c r="E21834" s="34">
        <v>59879</v>
      </c>
      <c r="F21834" s="35">
        <v>17.579999999999998</v>
      </c>
      <c r="G21834" s="34">
        <v>247</v>
      </c>
    </row>
    <row r="21835" spans="1:7">
      <c r="A21835" s="32">
        <v>2018</v>
      </c>
      <c r="B21835" s="32">
        <v>4271</v>
      </c>
      <c r="C21835" s="33" t="s">
        <v>363</v>
      </c>
      <c r="D21835" s="33" t="s">
        <v>354</v>
      </c>
      <c r="E21835" s="34">
        <v>29736</v>
      </c>
      <c r="F21835" s="35">
        <v>18.149999999999999</v>
      </c>
      <c r="G21835" s="34">
        <v>240</v>
      </c>
    </row>
    <row r="21836" spans="1:7">
      <c r="A21836" s="32">
        <v>2018</v>
      </c>
      <c r="B21836" s="32">
        <v>4937</v>
      </c>
      <c r="C21836" s="33" t="s">
        <v>563</v>
      </c>
      <c r="D21836" s="33" t="s">
        <v>564</v>
      </c>
      <c r="E21836" s="34">
        <v>216359</v>
      </c>
      <c r="F21836" s="35">
        <v>1.03</v>
      </c>
      <c r="G21836" s="34">
        <v>260.39999999999998</v>
      </c>
    </row>
    <row r="21837" spans="1:7">
      <c r="A21837" s="32">
        <v>2018</v>
      </c>
      <c r="B21837" s="32">
        <v>4937</v>
      </c>
      <c r="C21837" s="33" t="s">
        <v>563</v>
      </c>
      <c r="D21837" s="33" t="s">
        <v>564</v>
      </c>
      <c r="E21837" s="34">
        <v>1350198</v>
      </c>
      <c r="F21837" s="35">
        <v>1.03</v>
      </c>
      <c r="G21837" s="34">
        <v>290.89999999999998</v>
      </c>
    </row>
    <row r="21838" spans="1:7">
      <c r="A21838" s="32">
        <v>2018</v>
      </c>
      <c r="B21838" s="32">
        <v>4937</v>
      </c>
      <c r="C21838" s="33" t="s">
        <v>563</v>
      </c>
      <c r="D21838" s="33" t="s">
        <v>564</v>
      </c>
      <c r="E21838" s="34">
        <v>604653</v>
      </c>
      <c r="F21838" s="35">
        <v>1.03</v>
      </c>
      <c r="G21838" s="34">
        <v>313.89999999999998</v>
      </c>
    </row>
    <row r="21839" spans="1:7">
      <c r="A21839" s="32">
        <v>2018</v>
      </c>
      <c r="B21839" s="32">
        <v>4937</v>
      </c>
      <c r="C21839" s="33" t="s">
        <v>563</v>
      </c>
      <c r="D21839" s="33" t="s">
        <v>564</v>
      </c>
      <c r="E21839" s="34">
        <v>216579</v>
      </c>
      <c r="F21839" s="35">
        <v>1.03</v>
      </c>
      <c r="G21839" s="34">
        <v>298.8</v>
      </c>
    </row>
    <row r="21840" spans="1:7">
      <c r="A21840" s="32">
        <v>2018</v>
      </c>
      <c r="B21840" s="32">
        <v>4937</v>
      </c>
      <c r="C21840" s="33" t="s">
        <v>563</v>
      </c>
      <c r="D21840" s="33" t="s">
        <v>564</v>
      </c>
      <c r="E21840" s="34">
        <v>54556</v>
      </c>
      <c r="F21840" s="35">
        <v>1.03</v>
      </c>
      <c r="G21840" s="34">
        <v>299</v>
      </c>
    </row>
    <row r="21841" spans="1:7">
      <c r="A21841" s="32">
        <v>2018</v>
      </c>
      <c r="B21841" s="32">
        <v>4939</v>
      </c>
      <c r="C21841" s="33" t="s">
        <v>563</v>
      </c>
      <c r="D21841" s="33" t="s">
        <v>564</v>
      </c>
      <c r="E21841" s="34">
        <v>2581476</v>
      </c>
      <c r="F21841" s="35">
        <v>1.03</v>
      </c>
      <c r="G21841" s="34" t="s">
        <v>364</v>
      </c>
    </row>
    <row r="21842" spans="1:7">
      <c r="A21842" s="32">
        <v>2018</v>
      </c>
      <c r="B21842" s="32">
        <v>4940</v>
      </c>
      <c r="C21842" s="33" t="s">
        <v>563</v>
      </c>
      <c r="D21842" s="33" t="s">
        <v>564</v>
      </c>
      <c r="E21842" s="34">
        <v>8362</v>
      </c>
      <c r="F21842" s="35">
        <v>1.02</v>
      </c>
      <c r="G21842" s="34">
        <v>281.3</v>
      </c>
    </row>
    <row r="21843" spans="1:7">
      <c r="A21843" s="32">
        <v>2018</v>
      </c>
      <c r="B21843" s="32">
        <v>4940</v>
      </c>
      <c r="C21843" s="33" t="s">
        <v>563</v>
      </c>
      <c r="D21843" s="33" t="s">
        <v>564</v>
      </c>
      <c r="E21843" s="34">
        <v>6552</v>
      </c>
      <c r="F21843" s="35">
        <v>1.02</v>
      </c>
      <c r="G21843" s="34">
        <v>318.39999999999998</v>
      </c>
    </row>
    <row r="21844" spans="1:7">
      <c r="A21844" s="32">
        <v>2018</v>
      </c>
      <c r="B21844" s="32">
        <v>4940</v>
      </c>
      <c r="C21844" s="33" t="s">
        <v>563</v>
      </c>
      <c r="D21844" s="33" t="s">
        <v>564</v>
      </c>
      <c r="E21844" s="34">
        <v>3571</v>
      </c>
      <c r="F21844" s="35">
        <v>1.02</v>
      </c>
      <c r="G21844" s="34">
        <v>308.5</v>
      </c>
    </row>
    <row r="21845" spans="1:7">
      <c r="A21845" s="32">
        <v>2018</v>
      </c>
      <c r="B21845" s="32">
        <v>4940</v>
      </c>
      <c r="C21845" s="33" t="s">
        <v>563</v>
      </c>
      <c r="D21845" s="33" t="s">
        <v>564</v>
      </c>
      <c r="E21845" s="34">
        <v>2272</v>
      </c>
      <c r="F21845" s="35">
        <v>1.02</v>
      </c>
      <c r="G21845" s="34">
        <v>297</v>
      </c>
    </row>
    <row r="21846" spans="1:7">
      <c r="A21846" s="32">
        <v>2018</v>
      </c>
      <c r="B21846" s="32">
        <v>4940</v>
      </c>
      <c r="C21846" s="33" t="s">
        <v>563</v>
      </c>
      <c r="D21846" s="33" t="s">
        <v>564</v>
      </c>
      <c r="E21846" s="34">
        <v>1345</v>
      </c>
      <c r="F21846" s="35">
        <v>1.02</v>
      </c>
      <c r="G21846" s="34">
        <v>249.9</v>
      </c>
    </row>
    <row r="21847" spans="1:7">
      <c r="A21847" s="32">
        <v>2018</v>
      </c>
      <c r="B21847" s="32">
        <v>4940</v>
      </c>
      <c r="C21847" s="33" t="s">
        <v>563</v>
      </c>
      <c r="D21847" s="33" t="s">
        <v>564</v>
      </c>
      <c r="E21847" s="34">
        <v>232</v>
      </c>
      <c r="F21847" s="35">
        <v>1.02</v>
      </c>
      <c r="G21847" s="34">
        <v>340.8</v>
      </c>
    </row>
    <row r="21848" spans="1:7">
      <c r="A21848" s="32">
        <v>2018</v>
      </c>
      <c r="B21848" s="32">
        <v>4940</v>
      </c>
      <c r="C21848" s="33" t="s">
        <v>563</v>
      </c>
      <c r="D21848" s="33" t="s">
        <v>564</v>
      </c>
      <c r="E21848" s="34">
        <v>8565</v>
      </c>
      <c r="F21848" s="35">
        <v>1.02</v>
      </c>
      <c r="G21848" s="34">
        <v>298.3</v>
      </c>
    </row>
    <row r="21849" spans="1:7">
      <c r="A21849" s="32">
        <v>2018</v>
      </c>
      <c r="B21849" s="32">
        <v>4940</v>
      </c>
      <c r="C21849" s="33" t="s">
        <v>563</v>
      </c>
      <c r="D21849" s="33" t="s">
        <v>564</v>
      </c>
      <c r="E21849" s="34">
        <v>212568</v>
      </c>
      <c r="F21849" s="35">
        <v>1.02</v>
      </c>
      <c r="G21849" s="34">
        <v>313.8</v>
      </c>
    </row>
    <row r="21850" spans="1:7">
      <c r="A21850" s="32">
        <v>2018</v>
      </c>
      <c r="B21850" s="32">
        <v>4940</v>
      </c>
      <c r="C21850" s="33" t="s">
        <v>563</v>
      </c>
      <c r="D21850" s="33" t="s">
        <v>564</v>
      </c>
      <c r="E21850" s="34">
        <v>20691</v>
      </c>
      <c r="F21850" s="35">
        <v>1.02</v>
      </c>
      <c r="G21850" s="34">
        <v>350.4</v>
      </c>
    </row>
    <row r="21851" spans="1:7">
      <c r="A21851" s="32">
        <v>2018</v>
      </c>
      <c r="B21851" s="32">
        <v>4940</v>
      </c>
      <c r="C21851" s="33" t="s">
        <v>563</v>
      </c>
      <c r="D21851" s="33" t="s">
        <v>564</v>
      </c>
      <c r="E21851" s="34">
        <v>27582</v>
      </c>
      <c r="F21851" s="35">
        <v>1.02</v>
      </c>
      <c r="G21851" s="34">
        <v>346</v>
      </c>
    </row>
    <row r="21852" spans="1:7">
      <c r="A21852" s="32">
        <v>2018</v>
      </c>
      <c r="B21852" s="32">
        <v>4940</v>
      </c>
      <c r="C21852" s="33" t="s">
        <v>563</v>
      </c>
      <c r="D21852" s="33" t="s">
        <v>564</v>
      </c>
      <c r="E21852" s="34">
        <v>48070</v>
      </c>
      <c r="F21852" s="35">
        <v>1.02</v>
      </c>
      <c r="G21852" s="34">
        <v>298.39999999999998</v>
      </c>
    </row>
    <row r="21853" spans="1:7">
      <c r="A21853" s="32">
        <v>2018</v>
      </c>
      <c r="B21853" s="32">
        <v>4940</v>
      </c>
      <c r="C21853" s="33" t="s">
        <v>563</v>
      </c>
      <c r="D21853" s="33" t="s">
        <v>564</v>
      </c>
      <c r="E21853" s="34">
        <v>53322</v>
      </c>
      <c r="F21853" s="35">
        <v>1.02</v>
      </c>
      <c r="G21853" s="34">
        <v>315.8</v>
      </c>
    </row>
    <row r="21854" spans="1:7">
      <c r="A21854" s="32">
        <v>2018</v>
      </c>
      <c r="B21854" s="32">
        <v>4940</v>
      </c>
      <c r="C21854" s="33" t="s">
        <v>563</v>
      </c>
      <c r="D21854" s="33" t="s">
        <v>564</v>
      </c>
      <c r="E21854" s="34">
        <v>68464</v>
      </c>
      <c r="F21854" s="35">
        <v>1.02</v>
      </c>
      <c r="G21854" s="34">
        <v>321.8</v>
      </c>
    </row>
    <row r="21855" spans="1:7">
      <c r="A21855" s="32">
        <v>2018</v>
      </c>
      <c r="B21855" s="32">
        <v>4940</v>
      </c>
      <c r="C21855" s="33" t="s">
        <v>563</v>
      </c>
      <c r="D21855" s="33" t="s">
        <v>564</v>
      </c>
      <c r="E21855" s="34">
        <v>109217</v>
      </c>
      <c r="F21855" s="35">
        <v>1.02</v>
      </c>
      <c r="G21855" s="34">
        <v>297.10000000000002</v>
      </c>
    </row>
    <row r="21856" spans="1:7">
      <c r="A21856" s="32">
        <v>2018</v>
      </c>
      <c r="B21856" s="32">
        <v>4940</v>
      </c>
      <c r="C21856" s="33" t="s">
        <v>563</v>
      </c>
      <c r="D21856" s="33" t="s">
        <v>564</v>
      </c>
      <c r="E21856" s="34">
        <v>112891</v>
      </c>
      <c r="F21856" s="35">
        <v>1.02</v>
      </c>
      <c r="G21856" s="34">
        <v>302.89999999999998</v>
      </c>
    </row>
    <row r="21857" spans="1:7">
      <c r="A21857" s="32">
        <v>2018</v>
      </c>
      <c r="B21857" s="32">
        <v>4940</v>
      </c>
      <c r="C21857" s="33" t="s">
        <v>563</v>
      </c>
      <c r="D21857" s="33" t="s">
        <v>564</v>
      </c>
      <c r="E21857" s="34">
        <v>117357</v>
      </c>
      <c r="F21857" s="35">
        <v>1.02</v>
      </c>
      <c r="G21857" s="34">
        <v>303</v>
      </c>
    </row>
    <row r="21858" spans="1:7">
      <c r="A21858" s="32">
        <v>2018</v>
      </c>
      <c r="B21858" s="32">
        <v>4940</v>
      </c>
      <c r="C21858" s="33" t="s">
        <v>563</v>
      </c>
      <c r="D21858" s="33" t="s">
        <v>564</v>
      </c>
      <c r="E21858" s="34">
        <v>148418</v>
      </c>
      <c r="F21858" s="35">
        <v>1.02</v>
      </c>
      <c r="G21858" s="34">
        <v>322.60000000000002</v>
      </c>
    </row>
    <row r="21859" spans="1:7">
      <c r="A21859" s="32">
        <v>2018</v>
      </c>
      <c r="B21859" s="32">
        <v>4941</v>
      </c>
      <c r="C21859" s="33" t="s">
        <v>353</v>
      </c>
      <c r="D21859" s="33" t="s">
        <v>354</v>
      </c>
      <c r="E21859" s="34">
        <v>622870</v>
      </c>
      <c r="F21859" s="35">
        <v>21.5</v>
      </c>
      <c r="G21859" s="34">
        <v>276.10000000000002</v>
      </c>
    </row>
    <row r="21860" spans="1:7">
      <c r="A21860" s="32">
        <v>2018</v>
      </c>
      <c r="B21860" s="32">
        <v>4941</v>
      </c>
      <c r="C21860" s="33" t="s">
        <v>565</v>
      </c>
      <c r="D21860" s="33" t="s">
        <v>566</v>
      </c>
      <c r="E21860" s="34">
        <v>2213</v>
      </c>
      <c r="F21860" s="35">
        <v>5.8</v>
      </c>
      <c r="G21860" s="34">
        <v>1813.6</v>
      </c>
    </row>
    <row r="21861" spans="1:7">
      <c r="A21861" s="32">
        <v>2018</v>
      </c>
      <c r="B21861" s="32">
        <v>5083</v>
      </c>
      <c r="C21861" s="33" t="s">
        <v>563</v>
      </c>
      <c r="D21861" s="33" t="s">
        <v>564</v>
      </c>
      <c r="E21861" s="34">
        <v>11234</v>
      </c>
      <c r="F21861" s="35">
        <v>1.036</v>
      </c>
      <c r="G21861" s="34" t="s">
        <v>364</v>
      </c>
    </row>
    <row r="21862" spans="1:7">
      <c r="A21862" s="32">
        <v>2018</v>
      </c>
      <c r="B21862" s="32">
        <v>6002</v>
      </c>
      <c r="C21862" s="33" t="s">
        <v>363</v>
      </c>
      <c r="D21862" s="33" t="s">
        <v>354</v>
      </c>
      <c r="E21862" s="34">
        <v>96392</v>
      </c>
      <c r="F21862" s="35">
        <v>17.84</v>
      </c>
      <c r="G21862" s="34">
        <v>167.5</v>
      </c>
    </row>
    <row r="21863" spans="1:7">
      <c r="A21863" s="32">
        <v>2018</v>
      </c>
      <c r="B21863" s="32">
        <v>6002</v>
      </c>
      <c r="C21863" s="33" t="s">
        <v>363</v>
      </c>
      <c r="D21863" s="33" t="s">
        <v>354</v>
      </c>
      <c r="E21863" s="34">
        <v>112429</v>
      </c>
      <c r="F21863" s="35">
        <v>17.63</v>
      </c>
      <c r="G21863" s="34">
        <v>166.7</v>
      </c>
    </row>
    <row r="21864" spans="1:7">
      <c r="A21864" s="32">
        <v>2018</v>
      </c>
      <c r="B21864" s="32">
        <v>6002</v>
      </c>
      <c r="C21864" s="33" t="s">
        <v>363</v>
      </c>
      <c r="D21864" s="33" t="s">
        <v>354</v>
      </c>
      <c r="E21864" s="34">
        <v>96221</v>
      </c>
      <c r="F21864" s="35">
        <v>17.588000000000001</v>
      </c>
      <c r="G21864" s="34">
        <v>176.4</v>
      </c>
    </row>
    <row r="21865" spans="1:7">
      <c r="A21865" s="32">
        <v>2018</v>
      </c>
      <c r="B21865" s="32">
        <v>6002</v>
      </c>
      <c r="C21865" s="33" t="s">
        <v>363</v>
      </c>
      <c r="D21865" s="33" t="s">
        <v>354</v>
      </c>
      <c r="E21865" s="34">
        <v>64213</v>
      </c>
      <c r="F21865" s="35">
        <v>17.55</v>
      </c>
      <c r="G21865" s="34">
        <v>194.3</v>
      </c>
    </row>
    <row r="21866" spans="1:7">
      <c r="A21866" s="32">
        <v>2018</v>
      </c>
      <c r="B21866" s="32">
        <v>6002</v>
      </c>
      <c r="C21866" s="33" t="s">
        <v>363</v>
      </c>
      <c r="D21866" s="33" t="s">
        <v>354</v>
      </c>
      <c r="E21866" s="34">
        <v>96531</v>
      </c>
      <c r="F21866" s="35">
        <v>17.559999999999999</v>
      </c>
      <c r="G21866" s="34">
        <v>192</v>
      </c>
    </row>
    <row r="21867" spans="1:7">
      <c r="A21867" s="32">
        <v>2018</v>
      </c>
      <c r="B21867" s="32">
        <v>6002</v>
      </c>
      <c r="C21867" s="33" t="s">
        <v>363</v>
      </c>
      <c r="D21867" s="33" t="s">
        <v>354</v>
      </c>
      <c r="E21867" s="34">
        <v>80335</v>
      </c>
      <c r="F21867" s="35">
        <v>17.545999999999999</v>
      </c>
      <c r="G21867" s="34">
        <v>173.7</v>
      </c>
    </row>
    <row r="21868" spans="1:7">
      <c r="A21868" s="32">
        <v>2018</v>
      </c>
      <c r="B21868" s="32">
        <v>6002</v>
      </c>
      <c r="C21868" s="33" t="s">
        <v>363</v>
      </c>
      <c r="D21868" s="33" t="s">
        <v>354</v>
      </c>
      <c r="E21868" s="34">
        <v>257057</v>
      </c>
      <c r="F21868" s="35">
        <v>17.666</v>
      </c>
      <c r="G21868" s="34">
        <v>166.6</v>
      </c>
    </row>
    <row r="21869" spans="1:7">
      <c r="A21869" s="32">
        <v>2018</v>
      </c>
      <c r="B21869" s="32">
        <v>6002</v>
      </c>
      <c r="C21869" s="33" t="s">
        <v>563</v>
      </c>
      <c r="D21869" s="33" t="s">
        <v>564</v>
      </c>
      <c r="E21869" s="34">
        <v>68501</v>
      </c>
      <c r="F21869" s="35">
        <v>1.01</v>
      </c>
      <c r="G21869" s="34">
        <v>330.9</v>
      </c>
    </row>
    <row r="21870" spans="1:7">
      <c r="A21870" s="32">
        <v>2018</v>
      </c>
      <c r="B21870" s="32">
        <v>6004</v>
      </c>
      <c r="C21870" s="33" t="s">
        <v>563</v>
      </c>
      <c r="D21870" s="33" t="s">
        <v>564</v>
      </c>
      <c r="E21870" s="34">
        <v>13005</v>
      </c>
      <c r="F21870" s="35">
        <v>1.05</v>
      </c>
      <c r="G21870" s="34" t="s">
        <v>364</v>
      </c>
    </row>
    <row r="21871" spans="1:7">
      <c r="A21871" s="32">
        <v>2018</v>
      </c>
      <c r="B21871" s="32">
        <v>6004</v>
      </c>
      <c r="C21871" s="33" t="s">
        <v>353</v>
      </c>
      <c r="D21871" s="33" t="s">
        <v>354</v>
      </c>
      <c r="E21871" s="34">
        <v>155907</v>
      </c>
      <c r="F21871" s="35">
        <v>25.324999999999999</v>
      </c>
      <c r="G21871" s="34" t="s">
        <v>364</v>
      </c>
    </row>
    <row r="21872" spans="1:7">
      <c r="A21872" s="32">
        <v>2018</v>
      </c>
      <c r="B21872" s="32">
        <v>6004</v>
      </c>
      <c r="C21872" s="33" t="s">
        <v>353</v>
      </c>
      <c r="D21872" s="33" t="s">
        <v>354</v>
      </c>
      <c r="E21872" s="34">
        <v>56335</v>
      </c>
      <c r="F21872" s="35">
        <v>25.3</v>
      </c>
      <c r="G21872" s="34" t="s">
        <v>364</v>
      </c>
    </row>
    <row r="21873" spans="1:7">
      <c r="A21873" s="32">
        <v>2018</v>
      </c>
      <c r="B21873" s="32">
        <v>6004</v>
      </c>
      <c r="C21873" s="33" t="s">
        <v>353</v>
      </c>
      <c r="D21873" s="33" t="s">
        <v>354</v>
      </c>
      <c r="E21873" s="34">
        <v>42013</v>
      </c>
      <c r="F21873" s="35">
        <v>25.009</v>
      </c>
      <c r="G21873" s="34" t="s">
        <v>364</v>
      </c>
    </row>
    <row r="21874" spans="1:7">
      <c r="A21874" s="32">
        <v>2018</v>
      </c>
      <c r="B21874" s="32">
        <v>6009</v>
      </c>
      <c r="C21874" s="33" t="s">
        <v>363</v>
      </c>
      <c r="D21874" s="33" t="s">
        <v>354</v>
      </c>
      <c r="E21874" s="34">
        <v>80204</v>
      </c>
      <c r="F21874" s="35">
        <v>17.87</v>
      </c>
      <c r="G21874" s="34">
        <v>204.7</v>
      </c>
    </row>
    <row r="21875" spans="1:7">
      <c r="A21875" s="32">
        <v>2018</v>
      </c>
      <c r="B21875" s="32">
        <v>6009</v>
      </c>
      <c r="C21875" s="33" t="s">
        <v>363</v>
      </c>
      <c r="D21875" s="33" t="s">
        <v>354</v>
      </c>
      <c r="E21875" s="34">
        <v>160475</v>
      </c>
      <c r="F21875" s="35">
        <v>17.13</v>
      </c>
      <c r="G21875" s="34">
        <v>199.7</v>
      </c>
    </row>
    <row r="21876" spans="1:7">
      <c r="A21876" s="32">
        <v>2018</v>
      </c>
      <c r="B21876" s="32">
        <v>6009</v>
      </c>
      <c r="C21876" s="33" t="s">
        <v>363</v>
      </c>
      <c r="D21876" s="33" t="s">
        <v>354</v>
      </c>
      <c r="E21876" s="34">
        <v>113150</v>
      </c>
      <c r="F21876" s="35">
        <v>17.02</v>
      </c>
      <c r="G21876" s="34">
        <v>196.7</v>
      </c>
    </row>
    <row r="21877" spans="1:7">
      <c r="A21877" s="32">
        <v>2018</v>
      </c>
      <c r="B21877" s="32">
        <v>6009</v>
      </c>
      <c r="C21877" s="33" t="s">
        <v>363</v>
      </c>
      <c r="D21877" s="33" t="s">
        <v>354</v>
      </c>
      <c r="E21877" s="34">
        <v>49333</v>
      </c>
      <c r="F21877" s="35">
        <v>17.8</v>
      </c>
      <c r="G21877" s="34">
        <v>208.3</v>
      </c>
    </row>
    <row r="21878" spans="1:7">
      <c r="A21878" s="32">
        <v>2018</v>
      </c>
      <c r="B21878" s="32">
        <v>6009</v>
      </c>
      <c r="C21878" s="33" t="s">
        <v>363</v>
      </c>
      <c r="D21878" s="33" t="s">
        <v>354</v>
      </c>
      <c r="E21878" s="34">
        <v>47630</v>
      </c>
      <c r="F21878" s="35">
        <v>17.78</v>
      </c>
      <c r="G21878" s="34">
        <v>206.3</v>
      </c>
    </row>
    <row r="21879" spans="1:7">
      <c r="A21879" s="32">
        <v>2018</v>
      </c>
      <c r="B21879" s="32">
        <v>6009</v>
      </c>
      <c r="C21879" s="33" t="s">
        <v>363</v>
      </c>
      <c r="D21879" s="33" t="s">
        <v>354</v>
      </c>
      <c r="E21879" s="34">
        <v>16039</v>
      </c>
      <c r="F21879" s="35">
        <v>17.71</v>
      </c>
      <c r="G21879" s="34">
        <v>205.4</v>
      </c>
    </row>
    <row r="21880" spans="1:7">
      <c r="A21880" s="32">
        <v>2018</v>
      </c>
      <c r="B21880" s="32">
        <v>6009</v>
      </c>
      <c r="C21880" s="33" t="s">
        <v>363</v>
      </c>
      <c r="D21880" s="33" t="s">
        <v>354</v>
      </c>
      <c r="E21880" s="34">
        <v>32845</v>
      </c>
      <c r="F21880" s="35">
        <v>17.37</v>
      </c>
      <c r="G21880" s="34">
        <v>199.4</v>
      </c>
    </row>
    <row r="21881" spans="1:7">
      <c r="A21881" s="32">
        <v>2018</v>
      </c>
      <c r="B21881" s="32">
        <v>6016</v>
      </c>
      <c r="C21881" s="33" t="s">
        <v>363</v>
      </c>
      <c r="D21881" s="33" t="s">
        <v>354</v>
      </c>
      <c r="E21881" s="34">
        <v>115272</v>
      </c>
      <c r="F21881" s="35">
        <v>17.95</v>
      </c>
      <c r="G21881" s="34" t="s">
        <v>364</v>
      </c>
    </row>
    <row r="21882" spans="1:7">
      <c r="A21882" s="32">
        <v>2018</v>
      </c>
      <c r="B21882" s="32">
        <v>6016</v>
      </c>
      <c r="C21882" s="33" t="s">
        <v>565</v>
      </c>
      <c r="D21882" s="33" t="s">
        <v>566</v>
      </c>
      <c r="E21882" s="34">
        <v>170</v>
      </c>
      <c r="F21882" s="35">
        <v>5.8</v>
      </c>
      <c r="G21882" s="34" t="s">
        <v>364</v>
      </c>
    </row>
    <row r="21883" spans="1:7">
      <c r="A21883" s="32">
        <v>2018</v>
      </c>
      <c r="B21883" s="32">
        <v>6017</v>
      </c>
      <c r="C21883" s="33" t="s">
        <v>363</v>
      </c>
      <c r="D21883" s="33" t="s">
        <v>354</v>
      </c>
      <c r="E21883" s="34">
        <v>33061</v>
      </c>
      <c r="F21883" s="35">
        <v>17.600000000000001</v>
      </c>
      <c r="G21883" s="34" t="s">
        <v>364</v>
      </c>
    </row>
    <row r="21884" spans="1:7">
      <c r="A21884" s="32">
        <v>2018</v>
      </c>
      <c r="B21884" s="32">
        <v>6017</v>
      </c>
      <c r="C21884" s="33" t="s">
        <v>363</v>
      </c>
      <c r="D21884" s="33" t="s">
        <v>354</v>
      </c>
      <c r="E21884" s="34">
        <v>114172</v>
      </c>
      <c r="F21884" s="35">
        <v>17.600000000000001</v>
      </c>
      <c r="G21884" s="34" t="s">
        <v>364</v>
      </c>
    </row>
    <row r="21885" spans="1:7">
      <c r="A21885" s="32">
        <v>2018</v>
      </c>
      <c r="B21885" s="32">
        <v>6017</v>
      </c>
      <c r="C21885" s="33" t="s">
        <v>363</v>
      </c>
      <c r="D21885" s="33" t="s">
        <v>354</v>
      </c>
      <c r="E21885" s="34">
        <v>26383</v>
      </c>
      <c r="F21885" s="35">
        <v>17.600000000000001</v>
      </c>
      <c r="G21885" s="34" t="s">
        <v>364</v>
      </c>
    </row>
    <row r="21886" spans="1:7">
      <c r="A21886" s="32">
        <v>2018</v>
      </c>
      <c r="B21886" s="32">
        <v>6017</v>
      </c>
      <c r="C21886" s="33" t="s">
        <v>565</v>
      </c>
      <c r="D21886" s="33" t="s">
        <v>566</v>
      </c>
      <c r="E21886" s="34">
        <v>702</v>
      </c>
      <c r="F21886" s="35">
        <v>5.8</v>
      </c>
      <c r="G21886" s="34" t="s">
        <v>364</v>
      </c>
    </row>
    <row r="21887" spans="1:7">
      <c r="A21887" s="32">
        <v>2018</v>
      </c>
      <c r="B21887" s="32">
        <v>6018</v>
      </c>
      <c r="C21887" s="33" t="s">
        <v>565</v>
      </c>
      <c r="D21887" s="33" t="s">
        <v>566</v>
      </c>
      <c r="E21887" s="34">
        <v>1948</v>
      </c>
      <c r="F21887" s="35">
        <v>5.84</v>
      </c>
      <c r="G21887" s="34">
        <v>1698.1</v>
      </c>
    </row>
    <row r="21888" spans="1:7">
      <c r="A21888" s="32">
        <v>2018</v>
      </c>
      <c r="B21888" s="32">
        <v>6018</v>
      </c>
      <c r="C21888" s="33" t="s">
        <v>353</v>
      </c>
      <c r="D21888" s="33" t="s">
        <v>354</v>
      </c>
      <c r="E21888" s="34">
        <v>86402</v>
      </c>
      <c r="F21888" s="35">
        <v>25.382000000000001</v>
      </c>
      <c r="G21888" s="34">
        <v>183.8</v>
      </c>
    </row>
    <row r="21889" spans="1:7">
      <c r="A21889" s="32">
        <v>2018</v>
      </c>
      <c r="B21889" s="32">
        <v>6018</v>
      </c>
      <c r="C21889" s="33" t="s">
        <v>353</v>
      </c>
      <c r="D21889" s="33" t="s">
        <v>354</v>
      </c>
      <c r="E21889" s="34">
        <v>25254</v>
      </c>
      <c r="F21889" s="35">
        <v>23.431999999999999</v>
      </c>
      <c r="G21889" s="34">
        <v>170.1</v>
      </c>
    </row>
    <row r="21890" spans="1:7">
      <c r="A21890" s="32">
        <v>2018</v>
      </c>
      <c r="B21890" s="32">
        <v>6018</v>
      </c>
      <c r="C21890" s="33" t="s">
        <v>353</v>
      </c>
      <c r="D21890" s="33" t="s">
        <v>354</v>
      </c>
      <c r="E21890" s="34">
        <v>35560</v>
      </c>
      <c r="F21890" s="35">
        <v>22.462</v>
      </c>
      <c r="G21890" s="34">
        <v>192</v>
      </c>
    </row>
    <row r="21891" spans="1:7">
      <c r="A21891" s="32">
        <v>2018</v>
      </c>
      <c r="B21891" s="32">
        <v>6018</v>
      </c>
      <c r="C21891" s="33" t="s">
        <v>353</v>
      </c>
      <c r="D21891" s="33" t="s">
        <v>354</v>
      </c>
      <c r="E21891" s="34">
        <v>1560</v>
      </c>
      <c r="F21891" s="35">
        <v>23.48</v>
      </c>
      <c r="G21891" s="34">
        <v>196.7</v>
      </c>
    </row>
    <row r="21892" spans="1:7">
      <c r="A21892" s="32">
        <v>2018</v>
      </c>
      <c r="B21892" s="32">
        <v>6019</v>
      </c>
      <c r="C21892" s="33" t="s">
        <v>353</v>
      </c>
      <c r="D21892" s="33" t="s">
        <v>354</v>
      </c>
      <c r="E21892" s="34">
        <v>140429</v>
      </c>
      <c r="F21892" s="35">
        <v>24.96</v>
      </c>
      <c r="G21892" s="34" t="s">
        <v>364</v>
      </c>
    </row>
    <row r="21893" spans="1:7">
      <c r="A21893" s="32">
        <v>2018</v>
      </c>
      <c r="B21893" s="32">
        <v>6019</v>
      </c>
      <c r="C21893" s="33" t="s">
        <v>353</v>
      </c>
      <c r="D21893" s="33" t="s">
        <v>354</v>
      </c>
      <c r="E21893" s="34">
        <v>73749</v>
      </c>
      <c r="F21893" s="35">
        <v>22.08</v>
      </c>
      <c r="G21893" s="34" t="s">
        <v>364</v>
      </c>
    </row>
    <row r="21894" spans="1:7">
      <c r="A21894" s="32">
        <v>2018</v>
      </c>
      <c r="B21894" s="32">
        <v>6019</v>
      </c>
      <c r="C21894" s="33" t="s">
        <v>353</v>
      </c>
      <c r="D21894" s="33" t="s">
        <v>354</v>
      </c>
      <c r="E21894" s="34">
        <v>62336</v>
      </c>
      <c r="F21894" s="35">
        <v>25.44</v>
      </c>
      <c r="G21894" s="34" t="s">
        <v>364</v>
      </c>
    </row>
    <row r="21895" spans="1:7">
      <c r="A21895" s="32">
        <v>2018</v>
      </c>
      <c r="B21895" s="32">
        <v>6019</v>
      </c>
      <c r="C21895" s="33" t="s">
        <v>353</v>
      </c>
      <c r="D21895" s="33" t="s">
        <v>354</v>
      </c>
      <c r="E21895" s="34">
        <v>48368</v>
      </c>
      <c r="F21895" s="35">
        <v>26.1</v>
      </c>
      <c r="G21895" s="34" t="s">
        <v>364</v>
      </c>
    </row>
    <row r="21896" spans="1:7">
      <c r="A21896" s="32">
        <v>2018</v>
      </c>
      <c r="B21896" s="32">
        <v>6019</v>
      </c>
      <c r="C21896" s="33" t="s">
        <v>563</v>
      </c>
      <c r="D21896" s="33" t="s">
        <v>564</v>
      </c>
      <c r="E21896" s="34">
        <v>36589</v>
      </c>
      <c r="F21896" s="35">
        <v>1</v>
      </c>
      <c r="G21896" s="34" t="s">
        <v>364</v>
      </c>
    </row>
    <row r="21897" spans="1:7">
      <c r="A21897" s="32">
        <v>2018</v>
      </c>
      <c r="B21897" s="32">
        <v>6021</v>
      </c>
      <c r="C21897" s="33" t="s">
        <v>363</v>
      </c>
      <c r="D21897" s="33" t="s">
        <v>354</v>
      </c>
      <c r="E21897" s="34">
        <v>141087</v>
      </c>
      <c r="F21897" s="35">
        <v>20.309999999999999</v>
      </c>
      <c r="G21897" s="34">
        <v>313.60000000000002</v>
      </c>
    </row>
    <row r="21898" spans="1:7">
      <c r="A21898" s="32">
        <v>2018</v>
      </c>
      <c r="B21898" s="32">
        <v>6021</v>
      </c>
      <c r="C21898" s="33" t="s">
        <v>563</v>
      </c>
      <c r="D21898" s="33" t="s">
        <v>564</v>
      </c>
      <c r="E21898" s="34">
        <v>15305</v>
      </c>
      <c r="F21898" s="35">
        <v>1.0449999999999999</v>
      </c>
      <c r="G21898" s="34">
        <v>364</v>
      </c>
    </row>
    <row r="21899" spans="1:7">
      <c r="A21899" s="32">
        <v>2018</v>
      </c>
      <c r="B21899" s="32">
        <v>6021</v>
      </c>
      <c r="C21899" s="33" t="s">
        <v>363</v>
      </c>
      <c r="D21899" s="33" t="s">
        <v>354</v>
      </c>
      <c r="E21899" s="34">
        <v>192757</v>
      </c>
      <c r="F21899" s="35">
        <v>19.37</v>
      </c>
      <c r="G21899" s="34">
        <v>154.19999999999999</v>
      </c>
    </row>
    <row r="21900" spans="1:7">
      <c r="A21900" s="32">
        <v>2018</v>
      </c>
      <c r="B21900" s="32">
        <v>6030</v>
      </c>
      <c r="C21900" s="33" t="s">
        <v>362</v>
      </c>
      <c r="D21900" s="33" t="s">
        <v>354</v>
      </c>
      <c r="E21900" s="34">
        <v>823764</v>
      </c>
      <c r="F21900" s="35">
        <v>12.3</v>
      </c>
      <c r="G21900" s="34">
        <v>168.6</v>
      </c>
    </row>
    <row r="21901" spans="1:7">
      <c r="A21901" s="32">
        <v>2018</v>
      </c>
      <c r="B21901" s="32">
        <v>6030</v>
      </c>
      <c r="C21901" s="33" t="s">
        <v>565</v>
      </c>
      <c r="D21901" s="33" t="s">
        <v>566</v>
      </c>
      <c r="E21901" s="34">
        <v>429</v>
      </c>
      <c r="F21901" s="35">
        <v>5.7</v>
      </c>
      <c r="G21901" s="34">
        <v>1720.5</v>
      </c>
    </row>
    <row r="21902" spans="1:7">
      <c r="A21902" s="32">
        <v>2018</v>
      </c>
      <c r="B21902" s="32">
        <v>6034</v>
      </c>
      <c r="C21902" s="33" t="s">
        <v>565</v>
      </c>
      <c r="D21902" s="33" t="s">
        <v>566</v>
      </c>
      <c r="E21902" s="34">
        <v>2632</v>
      </c>
      <c r="F21902" s="35">
        <v>5.8</v>
      </c>
      <c r="G21902" s="34">
        <v>1628.5</v>
      </c>
    </row>
    <row r="21903" spans="1:7">
      <c r="A21903" s="32">
        <v>2018</v>
      </c>
      <c r="B21903" s="32">
        <v>6034</v>
      </c>
      <c r="C21903" s="33" t="s">
        <v>563</v>
      </c>
      <c r="D21903" s="33" t="s">
        <v>564</v>
      </c>
      <c r="E21903" s="34">
        <v>519700</v>
      </c>
      <c r="F21903" s="35">
        <v>1.01</v>
      </c>
      <c r="G21903" s="34">
        <v>327.39999999999998</v>
      </c>
    </row>
    <row r="21904" spans="1:7">
      <c r="A21904" s="32">
        <v>2018</v>
      </c>
      <c r="B21904" s="32">
        <v>6035</v>
      </c>
      <c r="C21904" s="33" t="s">
        <v>563</v>
      </c>
      <c r="D21904" s="33" t="s">
        <v>564</v>
      </c>
      <c r="E21904" s="34">
        <v>1624096</v>
      </c>
      <c r="F21904" s="35">
        <v>1</v>
      </c>
      <c r="G21904" s="34">
        <v>402.4</v>
      </c>
    </row>
    <row r="21905" spans="1:7">
      <c r="A21905" s="32">
        <v>2018</v>
      </c>
      <c r="B21905" s="32">
        <v>6041</v>
      </c>
      <c r="C21905" s="33" t="s">
        <v>353</v>
      </c>
      <c r="D21905" s="33" t="s">
        <v>354</v>
      </c>
      <c r="E21905" s="34">
        <v>45613</v>
      </c>
      <c r="F21905" s="35">
        <v>22.12</v>
      </c>
      <c r="G21905" s="34">
        <v>164.7</v>
      </c>
    </row>
    <row r="21906" spans="1:7">
      <c r="A21906" s="32">
        <v>2018</v>
      </c>
      <c r="B21906" s="32">
        <v>6041</v>
      </c>
      <c r="C21906" s="33" t="s">
        <v>353</v>
      </c>
      <c r="D21906" s="33" t="s">
        <v>354</v>
      </c>
      <c r="E21906" s="34">
        <v>24934</v>
      </c>
      <c r="F21906" s="35">
        <v>21.99</v>
      </c>
      <c r="G21906" s="34">
        <v>185.5</v>
      </c>
    </row>
    <row r="21907" spans="1:7">
      <c r="A21907" s="32">
        <v>2018</v>
      </c>
      <c r="B21907" s="32">
        <v>6041</v>
      </c>
      <c r="C21907" s="33" t="s">
        <v>353</v>
      </c>
      <c r="D21907" s="33" t="s">
        <v>354</v>
      </c>
      <c r="E21907" s="34">
        <v>18649</v>
      </c>
      <c r="F21907" s="35">
        <v>23.76</v>
      </c>
      <c r="G21907" s="34">
        <v>208.1</v>
      </c>
    </row>
    <row r="21908" spans="1:7">
      <c r="A21908" s="32">
        <v>2018</v>
      </c>
      <c r="B21908" s="32">
        <v>6041</v>
      </c>
      <c r="C21908" s="33" t="s">
        <v>353</v>
      </c>
      <c r="D21908" s="33" t="s">
        <v>354</v>
      </c>
      <c r="E21908" s="34">
        <v>10550</v>
      </c>
      <c r="F21908" s="35">
        <v>22.24</v>
      </c>
      <c r="G21908" s="34">
        <v>195.2</v>
      </c>
    </row>
    <row r="21909" spans="1:7">
      <c r="A21909" s="32">
        <v>2018</v>
      </c>
      <c r="B21909" s="32">
        <v>6041</v>
      </c>
      <c r="C21909" s="33" t="s">
        <v>353</v>
      </c>
      <c r="D21909" s="33" t="s">
        <v>354</v>
      </c>
      <c r="E21909" s="34">
        <v>10274</v>
      </c>
      <c r="F21909" s="35">
        <v>22</v>
      </c>
      <c r="G21909" s="34">
        <v>185.5</v>
      </c>
    </row>
    <row r="21910" spans="1:7">
      <c r="A21910" s="32">
        <v>2018</v>
      </c>
      <c r="B21910" s="32">
        <v>6041</v>
      </c>
      <c r="C21910" s="33" t="s">
        <v>353</v>
      </c>
      <c r="D21910" s="33" t="s">
        <v>354</v>
      </c>
      <c r="E21910" s="34">
        <v>3433</v>
      </c>
      <c r="F21910" s="35">
        <v>23.76</v>
      </c>
      <c r="G21910" s="34">
        <v>208.1</v>
      </c>
    </row>
    <row r="21911" spans="1:7">
      <c r="A21911" s="32">
        <v>2018</v>
      </c>
      <c r="B21911" s="32">
        <v>6041</v>
      </c>
      <c r="C21911" s="33" t="s">
        <v>353</v>
      </c>
      <c r="D21911" s="33" t="s">
        <v>354</v>
      </c>
      <c r="E21911" s="34">
        <v>5067</v>
      </c>
      <c r="F21911" s="35">
        <v>23.6</v>
      </c>
      <c r="G21911" s="34">
        <v>175.4</v>
      </c>
    </row>
    <row r="21912" spans="1:7">
      <c r="A21912" s="32">
        <v>2018</v>
      </c>
      <c r="B21912" s="32">
        <v>6041</v>
      </c>
      <c r="C21912" s="33" t="s">
        <v>353</v>
      </c>
      <c r="D21912" s="33" t="s">
        <v>354</v>
      </c>
      <c r="E21912" s="34">
        <v>5003</v>
      </c>
      <c r="F21912" s="35">
        <v>23.69</v>
      </c>
      <c r="G21912" s="34">
        <v>169.3</v>
      </c>
    </row>
    <row r="21913" spans="1:7">
      <c r="A21913" s="32">
        <v>2018</v>
      </c>
      <c r="B21913" s="32">
        <v>6041</v>
      </c>
      <c r="C21913" s="33" t="s">
        <v>353</v>
      </c>
      <c r="D21913" s="33" t="s">
        <v>354</v>
      </c>
      <c r="E21913" s="34">
        <v>5002</v>
      </c>
      <c r="F21913" s="35">
        <v>23.6</v>
      </c>
      <c r="G21913" s="34">
        <v>175.4</v>
      </c>
    </row>
    <row r="21914" spans="1:7">
      <c r="A21914" s="32">
        <v>2018</v>
      </c>
      <c r="B21914" s="32">
        <v>6041</v>
      </c>
      <c r="C21914" s="33" t="s">
        <v>353</v>
      </c>
      <c r="D21914" s="33" t="s">
        <v>354</v>
      </c>
      <c r="E21914" s="34">
        <v>6928</v>
      </c>
      <c r="F21914" s="35">
        <v>23.69</v>
      </c>
      <c r="G21914" s="34">
        <v>169.3</v>
      </c>
    </row>
    <row r="21915" spans="1:7">
      <c r="A21915" s="32">
        <v>2018</v>
      </c>
      <c r="B21915" s="32">
        <v>6041</v>
      </c>
      <c r="C21915" s="33" t="s">
        <v>353</v>
      </c>
      <c r="D21915" s="33" t="s">
        <v>354</v>
      </c>
      <c r="E21915" s="34">
        <v>19288</v>
      </c>
      <c r="F21915" s="35">
        <v>23.16</v>
      </c>
      <c r="G21915" s="34">
        <v>180.8</v>
      </c>
    </row>
    <row r="21916" spans="1:7">
      <c r="A21916" s="32">
        <v>2018</v>
      </c>
      <c r="B21916" s="32">
        <v>6041</v>
      </c>
      <c r="C21916" s="33" t="s">
        <v>353</v>
      </c>
      <c r="D21916" s="33" t="s">
        <v>354</v>
      </c>
      <c r="E21916" s="34">
        <v>18957</v>
      </c>
      <c r="F21916" s="35">
        <v>23.42</v>
      </c>
      <c r="G21916" s="34">
        <v>163.9</v>
      </c>
    </row>
    <row r="21917" spans="1:7">
      <c r="A21917" s="32">
        <v>2018</v>
      </c>
      <c r="B21917" s="32">
        <v>6041</v>
      </c>
      <c r="C21917" s="33" t="s">
        <v>353</v>
      </c>
      <c r="D21917" s="33" t="s">
        <v>354</v>
      </c>
      <c r="E21917" s="34">
        <v>10111</v>
      </c>
      <c r="F21917" s="35">
        <v>23.19</v>
      </c>
      <c r="G21917" s="34">
        <v>180.8</v>
      </c>
    </row>
    <row r="21918" spans="1:7">
      <c r="A21918" s="32">
        <v>2018</v>
      </c>
      <c r="B21918" s="32">
        <v>6041</v>
      </c>
      <c r="C21918" s="33" t="s">
        <v>353</v>
      </c>
      <c r="D21918" s="33" t="s">
        <v>354</v>
      </c>
      <c r="E21918" s="34">
        <v>23508</v>
      </c>
      <c r="F21918" s="35">
        <v>25.9</v>
      </c>
      <c r="G21918" s="34">
        <v>173.7</v>
      </c>
    </row>
    <row r="21919" spans="1:7">
      <c r="A21919" s="32">
        <v>2018</v>
      </c>
      <c r="B21919" s="32">
        <v>6041</v>
      </c>
      <c r="C21919" s="33" t="s">
        <v>353</v>
      </c>
      <c r="D21919" s="33" t="s">
        <v>354</v>
      </c>
      <c r="E21919" s="34">
        <v>7885</v>
      </c>
      <c r="F21919" s="35">
        <v>22.88</v>
      </c>
      <c r="G21919" s="34">
        <v>174.3</v>
      </c>
    </row>
    <row r="21920" spans="1:7">
      <c r="A21920" s="32">
        <v>2018</v>
      </c>
      <c r="B21920" s="32">
        <v>6041</v>
      </c>
      <c r="C21920" s="33" t="s">
        <v>353</v>
      </c>
      <c r="D21920" s="33" t="s">
        <v>354</v>
      </c>
      <c r="E21920" s="34">
        <v>7938</v>
      </c>
      <c r="F21920" s="35">
        <v>22.87</v>
      </c>
      <c r="G21920" s="34">
        <v>188.2</v>
      </c>
    </row>
    <row r="21921" spans="1:7">
      <c r="A21921" s="32">
        <v>2018</v>
      </c>
      <c r="B21921" s="32">
        <v>6041</v>
      </c>
      <c r="C21921" s="33" t="s">
        <v>353</v>
      </c>
      <c r="D21921" s="33" t="s">
        <v>354</v>
      </c>
      <c r="E21921" s="34">
        <v>9548</v>
      </c>
      <c r="F21921" s="35">
        <v>22.82</v>
      </c>
      <c r="G21921" s="34">
        <v>186.5</v>
      </c>
    </row>
    <row r="21922" spans="1:7">
      <c r="A21922" s="32">
        <v>2018</v>
      </c>
      <c r="B21922" s="32">
        <v>6041</v>
      </c>
      <c r="C21922" s="33" t="s">
        <v>353</v>
      </c>
      <c r="D21922" s="33" t="s">
        <v>354</v>
      </c>
      <c r="E21922" s="34">
        <v>9586</v>
      </c>
      <c r="F21922" s="35">
        <v>23.09</v>
      </c>
      <c r="G21922" s="34">
        <v>184.9</v>
      </c>
    </row>
    <row r="21923" spans="1:7">
      <c r="A21923" s="32">
        <v>2018</v>
      </c>
      <c r="B21923" s="32">
        <v>6041</v>
      </c>
      <c r="C21923" s="33" t="s">
        <v>353</v>
      </c>
      <c r="D21923" s="33" t="s">
        <v>354</v>
      </c>
      <c r="E21923" s="34">
        <v>14458</v>
      </c>
      <c r="F21923" s="35">
        <v>23.21</v>
      </c>
      <c r="G21923" s="34">
        <v>183.3</v>
      </c>
    </row>
    <row r="21924" spans="1:7">
      <c r="A21924" s="32">
        <v>2018</v>
      </c>
      <c r="B21924" s="32">
        <v>6041</v>
      </c>
      <c r="C21924" s="33" t="s">
        <v>353</v>
      </c>
      <c r="D21924" s="33" t="s">
        <v>354</v>
      </c>
      <c r="E21924" s="34">
        <v>25619</v>
      </c>
      <c r="F21924" s="35">
        <v>23.75</v>
      </c>
      <c r="G21924" s="34">
        <v>185.6</v>
      </c>
    </row>
    <row r="21925" spans="1:7">
      <c r="A21925" s="32">
        <v>2018</v>
      </c>
      <c r="B21925" s="32">
        <v>6041</v>
      </c>
      <c r="C21925" s="33" t="s">
        <v>353</v>
      </c>
      <c r="D21925" s="33" t="s">
        <v>354</v>
      </c>
      <c r="E21925" s="34">
        <v>69963</v>
      </c>
      <c r="F21925" s="35">
        <v>25.35</v>
      </c>
      <c r="G21925" s="34">
        <v>192.2</v>
      </c>
    </row>
    <row r="21926" spans="1:7">
      <c r="A21926" s="32">
        <v>2018</v>
      </c>
      <c r="B21926" s="32">
        <v>6041</v>
      </c>
      <c r="C21926" s="33" t="s">
        <v>353</v>
      </c>
      <c r="D21926" s="33" t="s">
        <v>354</v>
      </c>
      <c r="E21926" s="34">
        <v>7259</v>
      </c>
      <c r="F21926" s="35">
        <v>25.35</v>
      </c>
      <c r="G21926" s="34">
        <v>192.2</v>
      </c>
    </row>
    <row r="21927" spans="1:7">
      <c r="A21927" s="32">
        <v>2018</v>
      </c>
      <c r="B21927" s="32">
        <v>6041</v>
      </c>
      <c r="C21927" s="33" t="s">
        <v>353</v>
      </c>
      <c r="D21927" s="33" t="s">
        <v>354</v>
      </c>
      <c r="E21927" s="34">
        <v>1774</v>
      </c>
      <c r="F21927" s="35">
        <v>22.22</v>
      </c>
      <c r="G21927" s="34">
        <v>191.6</v>
      </c>
    </row>
    <row r="21928" spans="1:7">
      <c r="A21928" s="32">
        <v>2018</v>
      </c>
      <c r="B21928" s="32">
        <v>6041</v>
      </c>
      <c r="C21928" s="33" t="s">
        <v>353</v>
      </c>
      <c r="D21928" s="33" t="s">
        <v>354</v>
      </c>
      <c r="E21928" s="34">
        <v>1838</v>
      </c>
      <c r="F21928" s="35">
        <v>23.75</v>
      </c>
      <c r="G21928" s="34">
        <v>185.6</v>
      </c>
    </row>
    <row r="21929" spans="1:7">
      <c r="A21929" s="32">
        <v>2018</v>
      </c>
      <c r="B21929" s="32">
        <v>6041</v>
      </c>
      <c r="C21929" s="33" t="s">
        <v>353</v>
      </c>
      <c r="D21929" s="33" t="s">
        <v>354</v>
      </c>
      <c r="E21929" s="34">
        <v>6333</v>
      </c>
      <c r="F21929" s="35">
        <v>23.12</v>
      </c>
      <c r="G21929" s="34">
        <v>187.2</v>
      </c>
    </row>
    <row r="21930" spans="1:7">
      <c r="A21930" s="32">
        <v>2018</v>
      </c>
      <c r="B21930" s="32">
        <v>6041</v>
      </c>
      <c r="C21930" s="33" t="s">
        <v>565</v>
      </c>
      <c r="D21930" s="33" t="s">
        <v>566</v>
      </c>
      <c r="E21930" s="34">
        <v>1594</v>
      </c>
      <c r="F21930" s="35">
        <v>5.82</v>
      </c>
      <c r="G21930" s="34">
        <v>1617</v>
      </c>
    </row>
    <row r="21931" spans="1:7">
      <c r="A21931" s="32">
        <v>2018</v>
      </c>
      <c r="B21931" s="32">
        <v>6041</v>
      </c>
      <c r="C21931" s="33" t="s">
        <v>565</v>
      </c>
      <c r="D21931" s="33" t="s">
        <v>566</v>
      </c>
      <c r="E21931" s="34">
        <v>1058</v>
      </c>
      <c r="F21931" s="35">
        <v>5.82</v>
      </c>
      <c r="G21931" s="34">
        <v>1335</v>
      </c>
    </row>
    <row r="21932" spans="1:7">
      <c r="A21932" s="32">
        <v>2018</v>
      </c>
      <c r="B21932" s="32">
        <v>6042</v>
      </c>
      <c r="C21932" s="33" t="s">
        <v>563</v>
      </c>
      <c r="D21932" s="33" t="s">
        <v>564</v>
      </c>
      <c r="E21932" s="34">
        <v>7092947</v>
      </c>
      <c r="F21932" s="35">
        <v>1.022</v>
      </c>
      <c r="G21932" s="34">
        <v>414.7</v>
      </c>
    </row>
    <row r="21933" spans="1:7">
      <c r="A21933" s="32">
        <v>2018</v>
      </c>
      <c r="B21933" s="32">
        <v>6043</v>
      </c>
      <c r="C21933" s="33" t="s">
        <v>563</v>
      </c>
      <c r="D21933" s="33" t="s">
        <v>564</v>
      </c>
      <c r="E21933" s="34">
        <v>11111849</v>
      </c>
      <c r="F21933" s="35">
        <v>1.022</v>
      </c>
      <c r="G21933" s="34">
        <v>405.1</v>
      </c>
    </row>
    <row r="21934" spans="1:7">
      <c r="A21934" s="32">
        <v>2018</v>
      </c>
      <c r="B21934" s="32">
        <v>6046</v>
      </c>
      <c r="C21934" s="33" t="s">
        <v>565</v>
      </c>
      <c r="D21934" s="33" t="s">
        <v>566</v>
      </c>
      <c r="E21934" s="34">
        <v>1239</v>
      </c>
      <c r="F21934" s="35">
        <v>5.75</v>
      </c>
      <c r="G21934" s="34">
        <v>1673.5</v>
      </c>
    </row>
    <row r="21935" spans="1:7">
      <c r="A21935" s="32">
        <v>2018</v>
      </c>
      <c r="B21935" s="32">
        <v>6046</v>
      </c>
      <c r="C21935" s="33" t="s">
        <v>563</v>
      </c>
      <c r="D21935" s="33" t="s">
        <v>564</v>
      </c>
      <c r="E21935" s="34">
        <v>31588</v>
      </c>
      <c r="F21935" s="35">
        <v>1.024</v>
      </c>
      <c r="G21935" s="34">
        <v>396.4</v>
      </c>
    </row>
    <row r="21936" spans="1:7">
      <c r="A21936" s="32">
        <v>2018</v>
      </c>
      <c r="B21936" s="32">
        <v>6052</v>
      </c>
      <c r="C21936" s="33" t="s">
        <v>565</v>
      </c>
      <c r="D21936" s="33" t="s">
        <v>566</v>
      </c>
      <c r="E21936" s="34">
        <v>4411</v>
      </c>
      <c r="F21936" s="35">
        <v>5.8170000000000002</v>
      </c>
      <c r="G21936" s="34">
        <v>1618.7</v>
      </c>
    </row>
    <row r="21937" spans="1:7">
      <c r="A21937" s="32">
        <v>2018</v>
      </c>
      <c r="B21937" s="32">
        <v>6052</v>
      </c>
      <c r="C21937" s="33" t="s">
        <v>353</v>
      </c>
      <c r="D21937" s="33" t="s">
        <v>354</v>
      </c>
      <c r="E21937" s="34">
        <v>24226</v>
      </c>
      <c r="F21937" s="35">
        <v>22.757999999999999</v>
      </c>
      <c r="G21937" s="34">
        <v>318.8</v>
      </c>
    </row>
    <row r="21938" spans="1:7">
      <c r="A21938" s="32">
        <v>2018</v>
      </c>
      <c r="B21938" s="32">
        <v>6052</v>
      </c>
      <c r="C21938" s="33" t="s">
        <v>353</v>
      </c>
      <c r="D21938" s="33" t="s">
        <v>354</v>
      </c>
      <c r="E21938" s="34">
        <v>140062</v>
      </c>
      <c r="F21938" s="35">
        <v>23.736000000000001</v>
      </c>
      <c r="G21938" s="34">
        <v>307.89999999999998</v>
      </c>
    </row>
    <row r="21939" spans="1:7">
      <c r="A21939" s="32">
        <v>2018</v>
      </c>
      <c r="B21939" s="32">
        <v>6055</v>
      </c>
      <c r="C21939" s="33" t="s">
        <v>363</v>
      </c>
      <c r="D21939" s="33" t="s">
        <v>354</v>
      </c>
      <c r="E21939" s="34">
        <v>16450</v>
      </c>
      <c r="F21939" s="35">
        <v>16.54</v>
      </c>
      <c r="G21939" s="34" t="s">
        <v>364</v>
      </c>
    </row>
    <row r="21940" spans="1:7">
      <c r="A21940" s="32">
        <v>2018</v>
      </c>
      <c r="B21940" s="32">
        <v>6055</v>
      </c>
      <c r="C21940" s="33" t="s">
        <v>363</v>
      </c>
      <c r="D21940" s="33" t="s">
        <v>354</v>
      </c>
      <c r="E21940" s="34">
        <v>16398</v>
      </c>
      <c r="F21940" s="35">
        <v>16.57</v>
      </c>
      <c r="G21940" s="34" t="s">
        <v>364</v>
      </c>
    </row>
    <row r="21941" spans="1:7">
      <c r="A21941" s="32">
        <v>2018</v>
      </c>
      <c r="B21941" s="32">
        <v>6055</v>
      </c>
      <c r="C21941" s="33" t="s">
        <v>363</v>
      </c>
      <c r="D21941" s="33" t="s">
        <v>354</v>
      </c>
      <c r="E21941" s="34">
        <v>180494</v>
      </c>
      <c r="F21941" s="35">
        <v>16.97</v>
      </c>
      <c r="G21941" s="34" t="s">
        <v>364</v>
      </c>
    </row>
    <row r="21942" spans="1:7">
      <c r="A21942" s="32">
        <v>2018</v>
      </c>
      <c r="B21942" s="32">
        <v>6055</v>
      </c>
      <c r="C21942" s="33" t="s">
        <v>363</v>
      </c>
      <c r="D21942" s="33" t="s">
        <v>354</v>
      </c>
      <c r="E21942" s="34">
        <v>32906</v>
      </c>
      <c r="F21942" s="35">
        <v>16.57</v>
      </c>
      <c r="G21942" s="34" t="s">
        <v>364</v>
      </c>
    </row>
    <row r="21943" spans="1:7">
      <c r="A21943" s="32">
        <v>2018</v>
      </c>
      <c r="B21943" s="32">
        <v>6055</v>
      </c>
      <c r="C21943" s="33" t="s">
        <v>563</v>
      </c>
      <c r="D21943" s="33" t="s">
        <v>564</v>
      </c>
      <c r="E21943" s="34">
        <v>212407</v>
      </c>
      <c r="F21943" s="35">
        <v>1.0589999999999999</v>
      </c>
      <c r="G21943" s="34" t="s">
        <v>364</v>
      </c>
    </row>
    <row r="21944" spans="1:7">
      <c r="A21944" s="32">
        <v>2018</v>
      </c>
      <c r="B21944" s="32">
        <v>6063</v>
      </c>
      <c r="C21944" s="33" t="s">
        <v>563</v>
      </c>
      <c r="D21944" s="33" t="s">
        <v>564</v>
      </c>
      <c r="E21944" s="34">
        <v>7559</v>
      </c>
      <c r="F21944" s="35">
        <v>1.0580000000000001</v>
      </c>
      <c r="G21944" s="34">
        <v>711.9</v>
      </c>
    </row>
    <row r="21945" spans="1:7">
      <c r="A21945" s="32">
        <v>2018</v>
      </c>
      <c r="B21945" s="32">
        <v>6065</v>
      </c>
      <c r="C21945" s="33" t="s">
        <v>363</v>
      </c>
      <c r="D21945" s="33" t="s">
        <v>354</v>
      </c>
      <c r="E21945" s="34">
        <v>48712</v>
      </c>
      <c r="F21945" s="35">
        <v>17.59</v>
      </c>
      <c r="G21945" s="34">
        <v>155.6</v>
      </c>
    </row>
    <row r="21946" spans="1:7">
      <c r="A21946" s="32">
        <v>2018</v>
      </c>
      <c r="B21946" s="32">
        <v>6065</v>
      </c>
      <c r="C21946" s="33" t="s">
        <v>565</v>
      </c>
      <c r="D21946" s="33" t="s">
        <v>566</v>
      </c>
      <c r="E21946" s="34">
        <v>1362</v>
      </c>
      <c r="F21946" s="35">
        <v>5.75</v>
      </c>
      <c r="G21946" s="34">
        <v>1652.3</v>
      </c>
    </row>
    <row r="21947" spans="1:7">
      <c r="A21947" s="32">
        <v>2018</v>
      </c>
      <c r="B21947" s="32">
        <v>6065</v>
      </c>
      <c r="C21947" s="33" t="s">
        <v>363</v>
      </c>
      <c r="D21947" s="33" t="s">
        <v>354</v>
      </c>
      <c r="E21947" s="34">
        <v>16290</v>
      </c>
      <c r="F21947" s="35">
        <v>17.73</v>
      </c>
      <c r="G21947" s="34">
        <v>153.30000000000001</v>
      </c>
    </row>
    <row r="21948" spans="1:7">
      <c r="A21948" s="32">
        <v>2018</v>
      </c>
      <c r="B21948" s="32">
        <v>6065</v>
      </c>
      <c r="C21948" s="33" t="s">
        <v>363</v>
      </c>
      <c r="D21948" s="33" t="s">
        <v>354</v>
      </c>
      <c r="E21948" s="34">
        <v>129870</v>
      </c>
      <c r="F21948" s="35">
        <v>16.989999999999998</v>
      </c>
      <c r="G21948" s="34">
        <v>140.1</v>
      </c>
    </row>
    <row r="21949" spans="1:7">
      <c r="A21949" s="32">
        <v>2018</v>
      </c>
      <c r="B21949" s="32">
        <v>6065</v>
      </c>
      <c r="C21949" s="33" t="s">
        <v>363</v>
      </c>
      <c r="D21949" s="33" t="s">
        <v>354</v>
      </c>
      <c r="E21949" s="34">
        <v>32214</v>
      </c>
      <c r="F21949" s="35">
        <v>17.079999999999998</v>
      </c>
      <c r="G21949" s="34">
        <v>150.6</v>
      </c>
    </row>
    <row r="21950" spans="1:7">
      <c r="A21950" s="32">
        <v>2018</v>
      </c>
      <c r="B21950" s="32">
        <v>6065</v>
      </c>
      <c r="C21950" s="33" t="s">
        <v>363</v>
      </c>
      <c r="D21950" s="33" t="s">
        <v>354</v>
      </c>
      <c r="E21950" s="34">
        <v>65182</v>
      </c>
      <c r="F21950" s="35">
        <v>18.02</v>
      </c>
      <c r="G21950" s="34">
        <v>150.6</v>
      </c>
    </row>
    <row r="21951" spans="1:7">
      <c r="A21951" s="32">
        <v>2018</v>
      </c>
      <c r="B21951" s="32">
        <v>6065</v>
      </c>
      <c r="C21951" s="33" t="s">
        <v>363</v>
      </c>
      <c r="D21951" s="33" t="s">
        <v>354</v>
      </c>
      <c r="E21951" s="34">
        <v>82041</v>
      </c>
      <c r="F21951" s="35">
        <v>17.13</v>
      </c>
      <c r="G21951" s="34">
        <v>151.19999999999999</v>
      </c>
    </row>
    <row r="21952" spans="1:7">
      <c r="A21952" s="32">
        <v>2018</v>
      </c>
      <c r="B21952" s="32">
        <v>6065</v>
      </c>
      <c r="C21952" s="33" t="s">
        <v>363</v>
      </c>
      <c r="D21952" s="33" t="s">
        <v>354</v>
      </c>
      <c r="E21952" s="34">
        <v>16169</v>
      </c>
      <c r="F21952" s="35">
        <v>17.440000000000001</v>
      </c>
      <c r="G21952" s="34">
        <v>153.19999999999999</v>
      </c>
    </row>
    <row r="21953" spans="1:7">
      <c r="A21953" s="32">
        <v>2018</v>
      </c>
      <c r="B21953" s="32">
        <v>6065</v>
      </c>
      <c r="C21953" s="33" t="s">
        <v>363</v>
      </c>
      <c r="D21953" s="33" t="s">
        <v>354</v>
      </c>
      <c r="E21953" s="34">
        <v>16129</v>
      </c>
      <c r="F21953" s="35">
        <v>17.79</v>
      </c>
      <c r="G21953" s="34">
        <v>156.1</v>
      </c>
    </row>
    <row r="21954" spans="1:7">
      <c r="A21954" s="32">
        <v>2018</v>
      </c>
      <c r="B21954" s="32">
        <v>6065</v>
      </c>
      <c r="C21954" s="33" t="s">
        <v>363</v>
      </c>
      <c r="D21954" s="33" t="s">
        <v>354</v>
      </c>
      <c r="E21954" s="34">
        <v>16420</v>
      </c>
      <c r="F21954" s="35">
        <v>18.02</v>
      </c>
      <c r="G21954" s="34">
        <v>152</v>
      </c>
    </row>
    <row r="21955" spans="1:7">
      <c r="A21955" s="32">
        <v>2018</v>
      </c>
      <c r="B21955" s="32">
        <v>6068</v>
      </c>
      <c r="C21955" s="33" t="s">
        <v>363</v>
      </c>
      <c r="D21955" s="33" t="s">
        <v>354</v>
      </c>
      <c r="E21955" s="34">
        <v>538221</v>
      </c>
      <c r="F21955" s="35">
        <v>16.658000000000001</v>
      </c>
      <c r="G21955" s="34">
        <v>173.8</v>
      </c>
    </row>
    <row r="21956" spans="1:7">
      <c r="A21956" s="32">
        <v>2018</v>
      </c>
      <c r="B21956" s="32">
        <v>6068</v>
      </c>
      <c r="C21956" s="33" t="s">
        <v>565</v>
      </c>
      <c r="D21956" s="33" t="s">
        <v>566</v>
      </c>
      <c r="E21956" s="34">
        <v>4994</v>
      </c>
      <c r="F21956" s="35">
        <v>5.73</v>
      </c>
      <c r="G21956" s="34">
        <v>1651.8</v>
      </c>
    </row>
    <row r="21957" spans="1:7">
      <c r="A21957" s="32">
        <v>2018</v>
      </c>
      <c r="B21957" s="32">
        <v>6071</v>
      </c>
      <c r="C21957" s="33" t="s">
        <v>353</v>
      </c>
      <c r="D21957" s="33" t="s">
        <v>354</v>
      </c>
      <c r="E21957" s="34">
        <v>3391</v>
      </c>
      <c r="F21957" s="35">
        <v>25.395</v>
      </c>
      <c r="G21957" s="34">
        <v>224.4</v>
      </c>
    </row>
    <row r="21958" spans="1:7">
      <c r="A21958" s="32">
        <v>2018</v>
      </c>
      <c r="B21958" s="32">
        <v>6071</v>
      </c>
      <c r="C21958" s="33" t="s">
        <v>353</v>
      </c>
      <c r="D21958" s="33" t="s">
        <v>354</v>
      </c>
      <c r="E21958" s="34">
        <v>9532</v>
      </c>
      <c r="F21958" s="35">
        <v>23.789000000000001</v>
      </c>
      <c r="G21958" s="34">
        <v>195.7</v>
      </c>
    </row>
    <row r="21959" spans="1:7">
      <c r="A21959" s="32">
        <v>2018</v>
      </c>
      <c r="B21959" s="32">
        <v>6071</v>
      </c>
      <c r="C21959" s="33" t="s">
        <v>353</v>
      </c>
      <c r="D21959" s="33" t="s">
        <v>354</v>
      </c>
      <c r="E21959" s="34">
        <v>60722</v>
      </c>
      <c r="F21959" s="35">
        <v>23.212</v>
      </c>
      <c r="G21959" s="34">
        <v>201.4</v>
      </c>
    </row>
    <row r="21960" spans="1:7">
      <c r="A21960" s="32">
        <v>2018</v>
      </c>
      <c r="B21960" s="32">
        <v>6071</v>
      </c>
      <c r="C21960" s="33" t="s">
        <v>353</v>
      </c>
      <c r="D21960" s="33" t="s">
        <v>354</v>
      </c>
      <c r="E21960" s="34">
        <v>34506</v>
      </c>
      <c r="F21960" s="35">
        <v>23.785</v>
      </c>
      <c r="G21960" s="34">
        <v>195.8</v>
      </c>
    </row>
    <row r="21961" spans="1:7">
      <c r="A21961" s="32">
        <v>2018</v>
      </c>
      <c r="B21961" s="32">
        <v>6071</v>
      </c>
      <c r="C21961" s="33" t="s">
        <v>363</v>
      </c>
      <c r="D21961" s="33" t="s">
        <v>354</v>
      </c>
      <c r="E21961" s="34">
        <v>52945</v>
      </c>
      <c r="F21961" s="35">
        <v>17.661000000000001</v>
      </c>
      <c r="G21961" s="34">
        <v>219.1</v>
      </c>
    </row>
    <row r="21962" spans="1:7">
      <c r="A21962" s="32">
        <v>2018</v>
      </c>
      <c r="B21962" s="32">
        <v>6071</v>
      </c>
      <c r="C21962" s="33" t="s">
        <v>353</v>
      </c>
      <c r="D21962" s="33" t="s">
        <v>354</v>
      </c>
      <c r="E21962" s="34">
        <v>8569</v>
      </c>
      <c r="F21962" s="35">
        <v>23.149000000000001</v>
      </c>
      <c r="G21962" s="34">
        <v>182</v>
      </c>
    </row>
    <row r="21963" spans="1:7">
      <c r="A21963" s="32">
        <v>2018</v>
      </c>
      <c r="B21963" s="32">
        <v>6071</v>
      </c>
      <c r="C21963" s="33" t="s">
        <v>353</v>
      </c>
      <c r="D21963" s="33" t="s">
        <v>354</v>
      </c>
      <c r="E21963" s="34">
        <v>4741</v>
      </c>
      <c r="F21963" s="35">
        <v>22.792999999999999</v>
      </c>
      <c r="G21963" s="34">
        <v>180.2</v>
      </c>
    </row>
    <row r="21964" spans="1:7">
      <c r="A21964" s="32">
        <v>2018</v>
      </c>
      <c r="B21964" s="32">
        <v>6071</v>
      </c>
      <c r="C21964" s="33" t="s">
        <v>353</v>
      </c>
      <c r="D21964" s="33" t="s">
        <v>354</v>
      </c>
      <c r="E21964" s="34">
        <v>12662</v>
      </c>
      <c r="F21964" s="35">
        <v>23.337</v>
      </c>
      <c r="G21964" s="34">
        <v>202.5</v>
      </c>
    </row>
    <row r="21965" spans="1:7">
      <c r="A21965" s="32">
        <v>2018</v>
      </c>
      <c r="B21965" s="32">
        <v>6071</v>
      </c>
      <c r="C21965" s="33" t="s">
        <v>353</v>
      </c>
      <c r="D21965" s="33" t="s">
        <v>354</v>
      </c>
      <c r="E21965" s="34">
        <v>26335</v>
      </c>
      <c r="F21965" s="35">
        <v>23.161000000000001</v>
      </c>
      <c r="G21965" s="34">
        <v>173.2</v>
      </c>
    </row>
    <row r="21966" spans="1:7">
      <c r="A21966" s="32">
        <v>2018</v>
      </c>
      <c r="B21966" s="32">
        <v>6071</v>
      </c>
      <c r="C21966" s="33" t="s">
        <v>353</v>
      </c>
      <c r="D21966" s="33" t="s">
        <v>354</v>
      </c>
      <c r="E21966" s="34">
        <v>5111</v>
      </c>
      <c r="F21966" s="35">
        <v>23.917000000000002</v>
      </c>
      <c r="G21966" s="34">
        <v>161.1</v>
      </c>
    </row>
    <row r="21967" spans="1:7">
      <c r="A21967" s="32">
        <v>2018</v>
      </c>
      <c r="B21967" s="32">
        <v>6071</v>
      </c>
      <c r="C21967" s="33" t="s">
        <v>353</v>
      </c>
      <c r="D21967" s="33" t="s">
        <v>354</v>
      </c>
      <c r="E21967" s="34">
        <v>1620</v>
      </c>
      <c r="F21967" s="35">
        <v>23.704000000000001</v>
      </c>
      <c r="G21967" s="34">
        <v>162.80000000000001</v>
      </c>
    </row>
    <row r="21968" spans="1:7">
      <c r="A21968" s="32">
        <v>2018</v>
      </c>
      <c r="B21968" s="32">
        <v>6071</v>
      </c>
      <c r="C21968" s="33" t="s">
        <v>353</v>
      </c>
      <c r="D21968" s="33" t="s">
        <v>354</v>
      </c>
      <c r="E21968" s="34">
        <v>9362</v>
      </c>
      <c r="F21968" s="35">
        <v>22.513999999999999</v>
      </c>
      <c r="G21968" s="34">
        <v>183.6</v>
      </c>
    </row>
    <row r="21969" spans="1:7">
      <c r="A21969" s="32">
        <v>2018</v>
      </c>
      <c r="B21969" s="32">
        <v>6071</v>
      </c>
      <c r="C21969" s="33" t="s">
        <v>563</v>
      </c>
      <c r="D21969" s="33" t="s">
        <v>564</v>
      </c>
      <c r="E21969" s="34">
        <v>895895</v>
      </c>
      <c r="F21969" s="35">
        <v>1.0649999999999999</v>
      </c>
      <c r="G21969" s="34">
        <v>471.3</v>
      </c>
    </row>
    <row r="21970" spans="1:7">
      <c r="A21970" s="32">
        <v>2018</v>
      </c>
      <c r="B21970" s="32">
        <v>6073</v>
      </c>
      <c r="C21970" s="33" t="s">
        <v>363</v>
      </c>
      <c r="D21970" s="33" t="s">
        <v>354</v>
      </c>
      <c r="E21970" s="34">
        <v>111529</v>
      </c>
      <c r="F21970" s="35">
        <v>17.661999999999999</v>
      </c>
      <c r="G21970" s="34">
        <v>250.7</v>
      </c>
    </row>
    <row r="21971" spans="1:7">
      <c r="A21971" s="32">
        <v>2018</v>
      </c>
      <c r="B21971" s="32">
        <v>6073</v>
      </c>
      <c r="C21971" s="33" t="s">
        <v>353</v>
      </c>
      <c r="D21971" s="33" t="s">
        <v>354</v>
      </c>
      <c r="E21971" s="34">
        <v>24531</v>
      </c>
      <c r="F21971" s="35">
        <v>22.736000000000001</v>
      </c>
      <c r="G21971" s="34">
        <v>363.4</v>
      </c>
    </row>
    <row r="21972" spans="1:7">
      <c r="A21972" s="32">
        <v>2018</v>
      </c>
      <c r="B21972" s="32">
        <v>6073</v>
      </c>
      <c r="C21972" s="33" t="s">
        <v>563</v>
      </c>
      <c r="D21972" s="33" t="s">
        <v>564</v>
      </c>
      <c r="E21972" s="34">
        <v>5161755</v>
      </c>
      <c r="F21972" s="35">
        <v>1.0149999999999999</v>
      </c>
      <c r="G21972" s="34">
        <v>323.8</v>
      </c>
    </row>
    <row r="21973" spans="1:7">
      <c r="A21973" s="32">
        <v>2018</v>
      </c>
      <c r="B21973" s="32">
        <v>6074</v>
      </c>
      <c r="C21973" s="33" t="s">
        <v>563</v>
      </c>
      <c r="D21973" s="33" t="s">
        <v>564</v>
      </c>
      <c r="E21973" s="34">
        <v>18735</v>
      </c>
      <c r="F21973" s="35">
        <v>1</v>
      </c>
      <c r="G21973" s="34">
        <v>513</v>
      </c>
    </row>
    <row r="21974" spans="1:7">
      <c r="A21974" s="32">
        <v>2018</v>
      </c>
      <c r="B21974" s="32">
        <v>6076</v>
      </c>
      <c r="C21974" s="33" t="s">
        <v>565</v>
      </c>
      <c r="D21974" s="33" t="s">
        <v>566</v>
      </c>
      <c r="E21974" s="34">
        <v>8652</v>
      </c>
      <c r="F21974" s="35">
        <v>5.92</v>
      </c>
      <c r="G21974" s="34" t="s">
        <v>364</v>
      </c>
    </row>
    <row r="21975" spans="1:7">
      <c r="A21975" s="32">
        <v>2018</v>
      </c>
      <c r="B21975" s="32">
        <v>6076</v>
      </c>
      <c r="C21975" s="33" t="s">
        <v>363</v>
      </c>
      <c r="D21975" s="33" t="s">
        <v>354</v>
      </c>
      <c r="E21975" s="34">
        <v>332402</v>
      </c>
      <c r="F21975" s="35">
        <v>17.14</v>
      </c>
      <c r="G21975" s="34" t="s">
        <v>364</v>
      </c>
    </row>
    <row r="21976" spans="1:7">
      <c r="A21976" s="32">
        <v>2018</v>
      </c>
      <c r="B21976" s="32">
        <v>6076</v>
      </c>
      <c r="C21976" s="33" t="s">
        <v>363</v>
      </c>
      <c r="D21976" s="33" t="s">
        <v>354</v>
      </c>
      <c r="E21976" s="34">
        <v>281091</v>
      </c>
      <c r="F21976" s="35">
        <v>17.55</v>
      </c>
      <c r="G21976" s="34" t="s">
        <v>364</v>
      </c>
    </row>
    <row r="21977" spans="1:7">
      <c r="A21977" s="32">
        <v>2018</v>
      </c>
      <c r="B21977" s="32">
        <v>6077</v>
      </c>
      <c r="C21977" s="33" t="s">
        <v>563</v>
      </c>
      <c r="D21977" s="33" t="s">
        <v>564</v>
      </c>
      <c r="E21977" s="34">
        <v>11267</v>
      </c>
      <c r="F21977" s="35">
        <v>1.0940000000000001</v>
      </c>
      <c r="G21977" s="34">
        <v>321.10000000000002</v>
      </c>
    </row>
    <row r="21978" spans="1:7">
      <c r="A21978" s="32">
        <v>2018</v>
      </c>
      <c r="B21978" s="32">
        <v>6077</v>
      </c>
      <c r="C21978" s="33" t="s">
        <v>363</v>
      </c>
      <c r="D21978" s="33" t="s">
        <v>354</v>
      </c>
      <c r="E21978" s="34">
        <v>34028</v>
      </c>
      <c r="F21978" s="35">
        <v>16.826000000000001</v>
      </c>
      <c r="G21978" s="34">
        <v>103.6</v>
      </c>
    </row>
    <row r="21979" spans="1:7">
      <c r="A21979" s="32">
        <v>2018</v>
      </c>
      <c r="B21979" s="32">
        <v>6077</v>
      </c>
      <c r="C21979" s="33" t="s">
        <v>363</v>
      </c>
      <c r="D21979" s="33" t="s">
        <v>354</v>
      </c>
      <c r="E21979" s="34">
        <v>17116</v>
      </c>
      <c r="F21979" s="35">
        <v>16.670000000000002</v>
      </c>
      <c r="G21979" s="34">
        <v>98</v>
      </c>
    </row>
    <row r="21980" spans="1:7">
      <c r="A21980" s="32">
        <v>2018</v>
      </c>
      <c r="B21980" s="32">
        <v>6077</v>
      </c>
      <c r="C21980" s="33" t="s">
        <v>363</v>
      </c>
      <c r="D21980" s="33" t="s">
        <v>354</v>
      </c>
      <c r="E21980" s="34">
        <v>34121</v>
      </c>
      <c r="F21980" s="35">
        <v>16.952999999999999</v>
      </c>
      <c r="G21980" s="34">
        <v>97.3</v>
      </c>
    </row>
    <row r="21981" spans="1:7">
      <c r="A21981" s="32">
        <v>2018</v>
      </c>
      <c r="B21981" s="32">
        <v>6077</v>
      </c>
      <c r="C21981" s="33" t="s">
        <v>363</v>
      </c>
      <c r="D21981" s="33" t="s">
        <v>354</v>
      </c>
      <c r="E21981" s="34">
        <v>34236</v>
      </c>
      <c r="F21981" s="35">
        <v>16.503</v>
      </c>
      <c r="G21981" s="34">
        <v>104.5</v>
      </c>
    </row>
    <row r="21982" spans="1:7">
      <c r="A21982" s="32">
        <v>2018</v>
      </c>
      <c r="B21982" s="32">
        <v>6077</v>
      </c>
      <c r="C21982" s="33" t="s">
        <v>363</v>
      </c>
      <c r="D21982" s="33" t="s">
        <v>354</v>
      </c>
      <c r="E21982" s="34">
        <v>119685</v>
      </c>
      <c r="F21982" s="35">
        <v>16.898</v>
      </c>
      <c r="G21982" s="34">
        <v>98.6</v>
      </c>
    </row>
    <row r="21983" spans="1:7">
      <c r="A21983" s="32">
        <v>2018</v>
      </c>
      <c r="B21983" s="32">
        <v>6077</v>
      </c>
      <c r="C21983" s="33" t="s">
        <v>363</v>
      </c>
      <c r="D21983" s="33" t="s">
        <v>354</v>
      </c>
      <c r="E21983" s="34">
        <v>188323</v>
      </c>
      <c r="F21983" s="35">
        <v>17.181000000000001</v>
      </c>
      <c r="G21983" s="34">
        <v>102.2</v>
      </c>
    </row>
    <row r="21984" spans="1:7">
      <c r="A21984" s="32">
        <v>2018</v>
      </c>
      <c r="B21984" s="32">
        <v>6081</v>
      </c>
      <c r="C21984" s="33" t="s">
        <v>563</v>
      </c>
      <c r="D21984" s="33" t="s">
        <v>564</v>
      </c>
      <c r="E21984" s="34">
        <v>500</v>
      </c>
      <c r="F21984" s="35">
        <v>1.0249999999999999</v>
      </c>
      <c r="G21984" s="34">
        <v>304.39999999999998</v>
      </c>
    </row>
    <row r="21985" spans="1:7">
      <c r="A21985" s="32">
        <v>2018</v>
      </c>
      <c r="B21985" s="32">
        <v>6081</v>
      </c>
      <c r="C21985" s="33" t="s">
        <v>563</v>
      </c>
      <c r="D21985" s="33" t="s">
        <v>564</v>
      </c>
      <c r="E21985" s="34">
        <v>14000</v>
      </c>
      <c r="F21985" s="35">
        <v>1.0249999999999999</v>
      </c>
      <c r="G21985" s="34">
        <v>392.6</v>
      </c>
    </row>
    <row r="21986" spans="1:7">
      <c r="A21986" s="32">
        <v>2018</v>
      </c>
      <c r="B21986" s="32">
        <v>6081</v>
      </c>
      <c r="C21986" s="33" t="s">
        <v>563</v>
      </c>
      <c r="D21986" s="33" t="s">
        <v>564</v>
      </c>
      <c r="E21986" s="34">
        <v>61178</v>
      </c>
      <c r="F21986" s="35">
        <v>1.0249999999999999</v>
      </c>
      <c r="G21986" s="34">
        <v>351.4</v>
      </c>
    </row>
    <row r="21987" spans="1:7">
      <c r="A21987" s="32">
        <v>2018</v>
      </c>
      <c r="B21987" s="32">
        <v>6081</v>
      </c>
      <c r="C21987" s="33" t="s">
        <v>563</v>
      </c>
      <c r="D21987" s="33" t="s">
        <v>564</v>
      </c>
      <c r="E21987" s="34">
        <v>59331</v>
      </c>
      <c r="F21987" s="35">
        <v>1.0249999999999999</v>
      </c>
      <c r="G21987" s="34">
        <v>368.9</v>
      </c>
    </row>
    <row r="21988" spans="1:7">
      <c r="A21988" s="32">
        <v>2018</v>
      </c>
      <c r="B21988" s="32">
        <v>6081</v>
      </c>
      <c r="C21988" s="33" t="s">
        <v>563</v>
      </c>
      <c r="D21988" s="33" t="s">
        <v>564</v>
      </c>
      <c r="E21988" s="34">
        <v>52400</v>
      </c>
      <c r="F21988" s="35">
        <v>1.0249999999999999</v>
      </c>
      <c r="G21988" s="34">
        <v>396.3</v>
      </c>
    </row>
    <row r="21989" spans="1:7">
      <c r="A21989" s="32">
        <v>2018</v>
      </c>
      <c r="B21989" s="32">
        <v>6082</v>
      </c>
      <c r="C21989" s="33" t="s">
        <v>353</v>
      </c>
      <c r="D21989" s="33" t="s">
        <v>354</v>
      </c>
      <c r="E21989" s="34">
        <v>42135</v>
      </c>
      <c r="F21989" s="35">
        <v>25.44</v>
      </c>
      <c r="G21989" s="34" t="s">
        <v>364</v>
      </c>
    </row>
    <row r="21990" spans="1:7">
      <c r="A21990" s="32">
        <v>2018</v>
      </c>
      <c r="B21990" s="32">
        <v>6082</v>
      </c>
      <c r="C21990" s="33" t="s">
        <v>565</v>
      </c>
      <c r="D21990" s="33" t="s">
        <v>566</v>
      </c>
      <c r="E21990" s="34">
        <v>1191</v>
      </c>
      <c r="F21990" s="35">
        <v>5.7750000000000004</v>
      </c>
      <c r="G21990" s="34" t="s">
        <v>364</v>
      </c>
    </row>
    <row r="21991" spans="1:7">
      <c r="A21991" s="32">
        <v>2018</v>
      </c>
      <c r="B21991" s="32">
        <v>6085</v>
      </c>
      <c r="C21991" s="33" t="s">
        <v>363</v>
      </c>
      <c r="D21991" s="33" t="s">
        <v>354</v>
      </c>
      <c r="E21991" s="34">
        <v>246460</v>
      </c>
      <c r="F21991" s="35">
        <v>17.602</v>
      </c>
      <c r="G21991" s="34">
        <v>169.4</v>
      </c>
    </row>
    <row r="21992" spans="1:7">
      <c r="A21992" s="32">
        <v>2018</v>
      </c>
      <c r="B21992" s="32">
        <v>6085</v>
      </c>
      <c r="C21992" s="33" t="s">
        <v>353</v>
      </c>
      <c r="D21992" s="33" t="s">
        <v>354</v>
      </c>
      <c r="E21992" s="34">
        <v>226514</v>
      </c>
      <c r="F21992" s="35">
        <v>21.931000000000001</v>
      </c>
      <c r="G21992" s="34">
        <v>257.3</v>
      </c>
    </row>
    <row r="21993" spans="1:7">
      <c r="A21993" s="32">
        <v>2018</v>
      </c>
      <c r="B21993" s="32">
        <v>6085</v>
      </c>
      <c r="C21993" s="33" t="s">
        <v>563</v>
      </c>
      <c r="D21993" s="33" t="s">
        <v>564</v>
      </c>
      <c r="E21993" s="34">
        <v>67908</v>
      </c>
      <c r="F21993" s="35">
        <v>1.075</v>
      </c>
      <c r="G21993" s="34">
        <v>314</v>
      </c>
    </row>
    <row r="21994" spans="1:7">
      <c r="A21994" s="32">
        <v>2018</v>
      </c>
      <c r="B21994" s="32">
        <v>6089</v>
      </c>
      <c r="C21994" s="33" t="s">
        <v>563</v>
      </c>
      <c r="D21994" s="33" t="s">
        <v>564</v>
      </c>
      <c r="E21994" s="34">
        <v>9142</v>
      </c>
      <c r="F21994" s="35">
        <v>1.23</v>
      </c>
      <c r="G21994" s="34">
        <v>319.60000000000002</v>
      </c>
    </row>
    <row r="21995" spans="1:7">
      <c r="A21995" s="32">
        <v>2018</v>
      </c>
      <c r="B21995" s="32">
        <v>6089</v>
      </c>
      <c r="C21995" s="33" t="s">
        <v>563</v>
      </c>
      <c r="D21995" s="33" t="s">
        <v>564</v>
      </c>
      <c r="E21995" s="34">
        <v>700</v>
      </c>
      <c r="F21995" s="35">
        <v>1.23</v>
      </c>
      <c r="G21995" s="34">
        <v>544.20000000000005</v>
      </c>
    </row>
    <row r="21996" spans="1:7">
      <c r="A21996" s="32">
        <v>2018</v>
      </c>
      <c r="B21996" s="32">
        <v>6089</v>
      </c>
      <c r="C21996" s="33" t="s">
        <v>362</v>
      </c>
      <c r="D21996" s="33" t="s">
        <v>354</v>
      </c>
      <c r="E21996" s="34">
        <v>23194</v>
      </c>
      <c r="F21996" s="35">
        <v>13.62</v>
      </c>
      <c r="G21996" s="34">
        <v>221.3</v>
      </c>
    </row>
    <row r="21997" spans="1:7">
      <c r="A21997" s="32">
        <v>2018</v>
      </c>
      <c r="B21997" s="32">
        <v>6090</v>
      </c>
      <c r="C21997" s="33" t="s">
        <v>363</v>
      </c>
      <c r="D21997" s="33" t="s">
        <v>354</v>
      </c>
      <c r="E21997" s="34">
        <v>131335</v>
      </c>
      <c r="F21997" s="35">
        <v>17.963999999999999</v>
      </c>
      <c r="G21997" s="34">
        <v>226.3</v>
      </c>
    </row>
    <row r="21998" spans="1:7">
      <c r="A21998" s="32">
        <v>2018</v>
      </c>
      <c r="B21998" s="32">
        <v>6090</v>
      </c>
      <c r="C21998" s="33" t="s">
        <v>363</v>
      </c>
      <c r="D21998" s="33" t="s">
        <v>354</v>
      </c>
      <c r="E21998" s="34">
        <v>14489</v>
      </c>
      <c r="F21998" s="35">
        <v>17.553999999999998</v>
      </c>
      <c r="G21998" s="34">
        <v>230.1</v>
      </c>
    </row>
    <row r="21999" spans="1:7">
      <c r="A21999" s="32">
        <v>2018</v>
      </c>
      <c r="B21999" s="32">
        <v>6090</v>
      </c>
      <c r="C21999" s="33" t="s">
        <v>363</v>
      </c>
      <c r="D21999" s="33" t="s">
        <v>354</v>
      </c>
      <c r="E21999" s="34">
        <v>305305</v>
      </c>
      <c r="F21999" s="35">
        <v>17.603000000000002</v>
      </c>
      <c r="G21999" s="34">
        <v>221</v>
      </c>
    </row>
    <row r="22000" spans="1:7">
      <c r="A22000" s="32">
        <v>2018</v>
      </c>
      <c r="B22000" s="32">
        <v>6090</v>
      </c>
      <c r="C22000" s="33" t="s">
        <v>363</v>
      </c>
      <c r="D22000" s="33" t="s">
        <v>354</v>
      </c>
      <c r="E22000" s="34">
        <v>44162</v>
      </c>
      <c r="F22000" s="35">
        <v>17.995000000000001</v>
      </c>
      <c r="G22000" s="34">
        <v>223.3</v>
      </c>
    </row>
    <row r="22001" spans="1:7">
      <c r="A22001" s="32">
        <v>2018</v>
      </c>
      <c r="B22001" s="32">
        <v>6090</v>
      </c>
      <c r="C22001" s="33" t="s">
        <v>363</v>
      </c>
      <c r="D22001" s="33" t="s">
        <v>354</v>
      </c>
      <c r="E22001" s="34">
        <v>29724</v>
      </c>
      <c r="F22001" s="35">
        <v>17.715</v>
      </c>
      <c r="G22001" s="34">
        <v>223.3</v>
      </c>
    </row>
    <row r="22002" spans="1:7">
      <c r="A22002" s="32">
        <v>2018</v>
      </c>
      <c r="B22002" s="32">
        <v>6090</v>
      </c>
      <c r="C22002" s="33" t="s">
        <v>363</v>
      </c>
      <c r="D22002" s="33" t="s">
        <v>354</v>
      </c>
      <c r="E22002" s="34">
        <v>365</v>
      </c>
      <c r="F22002" s="35">
        <v>17.439</v>
      </c>
      <c r="G22002" s="34">
        <v>226.3</v>
      </c>
    </row>
    <row r="22003" spans="1:7">
      <c r="A22003" s="32">
        <v>2018</v>
      </c>
      <c r="B22003" s="32">
        <v>6090</v>
      </c>
      <c r="C22003" s="33" t="s">
        <v>363</v>
      </c>
      <c r="D22003" s="33" t="s">
        <v>354</v>
      </c>
      <c r="E22003" s="34">
        <v>58601</v>
      </c>
      <c r="F22003" s="35">
        <v>17.047000000000001</v>
      </c>
      <c r="G22003" s="34">
        <v>223.9</v>
      </c>
    </row>
    <row r="22004" spans="1:7">
      <c r="A22004" s="32">
        <v>2018</v>
      </c>
      <c r="B22004" s="32">
        <v>6090</v>
      </c>
      <c r="C22004" s="33" t="s">
        <v>565</v>
      </c>
      <c r="D22004" s="33" t="s">
        <v>566</v>
      </c>
      <c r="E22004" s="34">
        <v>1429</v>
      </c>
      <c r="F22004" s="35">
        <v>5.8040000000000003</v>
      </c>
      <c r="G22004" s="34">
        <v>1495</v>
      </c>
    </row>
    <row r="22005" spans="1:7">
      <c r="A22005" s="32">
        <v>2018</v>
      </c>
      <c r="B22005" s="32">
        <v>6090</v>
      </c>
      <c r="C22005" s="33" t="s">
        <v>363</v>
      </c>
      <c r="D22005" s="33" t="s">
        <v>354</v>
      </c>
      <c r="E22005" s="34">
        <v>114149</v>
      </c>
      <c r="F22005" s="35">
        <v>17.603000000000002</v>
      </c>
      <c r="G22005" s="34">
        <v>221</v>
      </c>
    </row>
    <row r="22006" spans="1:7">
      <c r="A22006" s="32">
        <v>2018</v>
      </c>
      <c r="B22006" s="32">
        <v>6094</v>
      </c>
      <c r="C22006" s="33" t="s">
        <v>353</v>
      </c>
      <c r="D22006" s="33" t="s">
        <v>354</v>
      </c>
      <c r="E22006" s="34">
        <v>32183</v>
      </c>
      <c r="F22006" s="35">
        <v>25.134</v>
      </c>
      <c r="G22006" s="34" t="s">
        <v>364</v>
      </c>
    </row>
    <row r="22007" spans="1:7">
      <c r="A22007" s="32">
        <v>2018</v>
      </c>
      <c r="B22007" s="32">
        <v>6095</v>
      </c>
      <c r="C22007" s="33" t="s">
        <v>363</v>
      </c>
      <c r="D22007" s="33" t="s">
        <v>354</v>
      </c>
      <c r="E22007" s="34">
        <v>217449</v>
      </c>
      <c r="F22007" s="35">
        <v>17.094000000000001</v>
      </c>
      <c r="G22007" s="34">
        <v>171.2</v>
      </c>
    </row>
    <row r="22008" spans="1:7">
      <c r="A22008" s="32">
        <v>2018</v>
      </c>
      <c r="B22008" s="32">
        <v>6096</v>
      </c>
      <c r="C22008" s="33" t="s">
        <v>363</v>
      </c>
      <c r="D22008" s="33" t="s">
        <v>354</v>
      </c>
      <c r="E22008" s="34">
        <v>33551</v>
      </c>
      <c r="F22008" s="35">
        <v>17.02</v>
      </c>
      <c r="G22008" s="34">
        <v>143.1</v>
      </c>
    </row>
    <row r="22009" spans="1:7">
      <c r="A22009" s="32">
        <v>2018</v>
      </c>
      <c r="B22009" s="32">
        <v>6096</v>
      </c>
      <c r="C22009" s="33" t="s">
        <v>363</v>
      </c>
      <c r="D22009" s="33" t="s">
        <v>354</v>
      </c>
      <c r="E22009" s="34">
        <v>294022</v>
      </c>
      <c r="F22009" s="35">
        <v>16.59</v>
      </c>
      <c r="G22009" s="34">
        <v>147.5</v>
      </c>
    </row>
    <row r="22010" spans="1:7">
      <c r="A22010" s="32">
        <v>2018</v>
      </c>
      <c r="B22010" s="32">
        <v>6096</v>
      </c>
      <c r="C22010" s="33" t="s">
        <v>363</v>
      </c>
      <c r="D22010" s="33" t="s">
        <v>354</v>
      </c>
      <c r="E22010" s="34">
        <v>132537</v>
      </c>
      <c r="F22010" s="35">
        <v>16.98</v>
      </c>
      <c r="G22010" s="34">
        <v>136.5</v>
      </c>
    </row>
    <row r="22011" spans="1:7">
      <c r="A22011" s="32">
        <v>2018</v>
      </c>
      <c r="B22011" s="32">
        <v>6096</v>
      </c>
      <c r="C22011" s="33" t="s">
        <v>563</v>
      </c>
      <c r="D22011" s="33" t="s">
        <v>564</v>
      </c>
      <c r="E22011" s="34">
        <v>12612</v>
      </c>
      <c r="F22011" s="35">
        <v>1.0469999999999999</v>
      </c>
      <c r="G22011" s="34">
        <v>290</v>
      </c>
    </row>
    <row r="22012" spans="1:7">
      <c r="A22012" s="32">
        <v>2018</v>
      </c>
      <c r="B22012" s="32">
        <v>6098</v>
      </c>
      <c r="C22012" s="33" t="s">
        <v>363</v>
      </c>
      <c r="D22012" s="33" t="s">
        <v>354</v>
      </c>
      <c r="E22012" s="34">
        <v>155796</v>
      </c>
      <c r="F22012" s="35">
        <v>16.414000000000001</v>
      </c>
      <c r="G22012" s="34">
        <v>195.4</v>
      </c>
    </row>
    <row r="22013" spans="1:7">
      <c r="A22013" s="32">
        <v>2018</v>
      </c>
      <c r="B22013" s="32">
        <v>6098</v>
      </c>
      <c r="C22013" s="33" t="s">
        <v>363</v>
      </c>
      <c r="D22013" s="33" t="s">
        <v>354</v>
      </c>
      <c r="E22013" s="34">
        <v>14211</v>
      </c>
      <c r="F22013" s="35">
        <v>17.012</v>
      </c>
      <c r="G22013" s="34">
        <v>188.8</v>
      </c>
    </row>
    <row r="22014" spans="1:7">
      <c r="A22014" s="32">
        <v>2018</v>
      </c>
      <c r="B22014" s="32">
        <v>6101</v>
      </c>
      <c r="C22014" s="33" t="s">
        <v>363</v>
      </c>
      <c r="D22014" s="33" t="s">
        <v>354</v>
      </c>
      <c r="E22014" s="34">
        <v>161156</v>
      </c>
      <c r="F22014" s="35">
        <v>16.146000000000001</v>
      </c>
      <c r="G22014" s="34">
        <v>118.3</v>
      </c>
    </row>
    <row r="22015" spans="1:7">
      <c r="A22015" s="32">
        <v>2018</v>
      </c>
      <c r="B22015" s="32">
        <v>6112</v>
      </c>
      <c r="C22015" s="33" t="s">
        <v>563</v>
      </c>
      <c r="D22015" s="33" t="s">
        <v>564</v>
      </c>
      <c r="E22015" s="34">
        <v>2488293</v>
      </c>
      <c r="F22015" s="35">
        <v>1.0920000000000001</v>
      </c>
      <c r="G22015" s="34">
        <v>315.2</v>
      </c>
    </row>
    <row r="22016" spans="1:7">
      <c r="A22016" s="32">
        <v>2018</v>
      </c>
      <c r="B22016" s="32">
        <v>6113</v>
      </c>
      <c r="C22016" s="33" t="s">
        <v>353</v>
      </c>
      <c r="D22016" s="33" t="s">
        <v>354</v>
      </c>
      <c r="E22016" s="34">
        <v>27566</v>
      </c>
      <c r="F22016" s="35">
        <v>21.923999999999999</v>
      </c>
      <c r="G22016" s="34">
        <v>176.9</v>
      </c>
    </row>
    <row r="22017" spans="1:7">
      <c r="A22017" s="32">
        <v>2018</v>
      </c>
      <c r="B22017" s="32">
        <v>6113</v>
      </c>
      <c r="C22017" s="33" t="s">
        <v>565</v>
      </c>
      <c r="D22017" s="33" t="s">
        <v>566</v>
      </c>
      <c r="E22017" s="34">
        <v>5655</v>
      </c>
      <c r="F22017" s="35">
        <v>5.75</v>
      </c>
      <c r="G22017" s="34">
        <v>1657.7</v>
      </c>
    </row>
    <row r="22018" spans="1:7">
      <c r="A22018" s="32">
        <v>2018</v>
      </c>
      <c r="B22018" s="32">
        <v>6113</v>
      </c>
      <c r="C22018" s="33" t="s">
        <v>353</v>
      </c>
      <c r="D22018" s="33" t="s">
        <v>354</v>
      </c>
      <c r="E22018" s="34">
        <v>59826</v>
      </c>
      <c r="F22018" s="35">
        <v>23.2</v>
      </c>
      <c r="G22018" s="34">
        <v>169.2</v>
      </c>
    </row>
    <row r="22019" spans="1:7">
      <c r="A22019" s="32">
        <v>2018</v>
      </c>
      <c r="B22019" s="32">
        <v>6113</v>
      </c>
      <c r="C22019" s="33" t="s">
        <v>353</v>
      </c>
      <c r="D22019" s="33" t="s">
        <v>354</v>
      </c>
      <c r="E22019" s="34">
        <v>28576</v>
      </c>
      <c r="F22019" s="35">
        <v>22.995999999999999</v>
      </c>
      <c r="G22019" s="34">
        <v>183.8</v>
      </c>
    </row>
    <row r="22020" spans="1:7">
      <c r="A22020" s="32">
        <v>2018</v>
      </c>
      <c r="B22020" s="32">
        <v>6113</v>
      </c>
      <c r="C22020" s="33" t="s">
        <v>353</v>
      </c>
      <c r="D22020" s="33" t="s">
        <v>354</v>
      </c>
      <c r="E22020" s="34">
        <v>65317</v>
      </c>
      <c r="F22020" s="35">
        <v>21.09</v>
      </c>
      <c r="G22020" s="34">
        <v>131.80000000000001</v>
      </c>
    </row>
    <row r="22021" spans="1:7">
      <c r="A22021" s="32">
        <v>2018</v>
      </c>
      <c r="B22021" s="32">
        <v>6113</v>
      </c>
      <c r="C22021" s="33" t="s">
        <v>353</v>
      </c>
      <c r="D22021" s="33" t="s">
        <v>354</v>
      </c>
      <c r="E22021" s="34">
        <v>23528</v>
      </c>
      <c r="F22021" s="35">
        <v>20.911999999999999</v>
      </c>
      <c r="G22021" s="34">
        <v>120.8</v>
      </c>
    </row>
    <row r="22022" spans="1:7">
      <c r="A22022" s="32">
        <v>2018</v>
      </c>
      <c r="B22022" s="32">
        <v>6113</v>
      </c>
      <c r="C22022" s="33" t="s">
        <v>353</v>
      </c>
      <c r="D22022" s="33" t="s">
        <v>354</v>
      </c>
      <c r="E22022" s="34">
        <v>11744</v>
      </c>
      <c r="F22022" s="35">
        <v>22.893999999999998</v>
      </c>
      <c r="G22022" s="34">
        <v>191.4</v>
      </c>
    </row>
    <row r="22023" spans="1:7">
      <c r="A22023" s="32">
        <v>2018</v>
      </c>
      <c r="B22023" s="32">
        <v>6113</v>
      </c>
      <c r="C22023" s="33" t="s">
        <v>353</v>
      </c>
      <c r="D22023" s="33" t="s">
        <v>354</v>
      </c>
      <c r="E22023" s="34">
        <v>71284</v>
      </c>
      <c r="F22023" s="35">
        <v>23.303999999999998</v>
      </c>
      <c r="G22023" s="34">
        <v>179.4</v>
      </c>
    </row>
    <row r="22024" spans="1:7">
      <c r="A22024" s="32">
        <v>2018</v>
      </c>
      <c r="B22024" s="32">
        <v>6113</v>
      </c>
      <c r="C22024" s="33" t="s">
        <v>353</v>
      </c>
      <c r="D22024" s="33" t="s">
        <v>354</v>
      </c>
      <c r="E22024" s="34">
        <v>129254</v>
      </c>
      <c r="F22024" s="35">
        <v>22.786000000000001</v>
      </c>
      <c r="G22024" s="34">
        <v>184.9</v>
      </c>
    </row>
    <row r="22025" spans="1:7">
      <c r="A22025" s="32">
        <v>2018</v>
      </c>
      <c r="B22025" s="32">
        <v>6113</v>
      </c>
      <c r="C22025" s="33" t="s">
        <v>353</v>
      </c>
      <c r="D22025" s="33" t="s">
        <v>354</v>
      </c>
      <c r="E22025" s="34">
        <v>112470</v>
      </c>
      <c r="F22025" s="35">
        <v>22.702000000000002</v>
      </c>
      <c r="G22025" s="34">
        <v>200</v>
      </c>
    </row>
    <row r="22026" spans="1:7">
      <c r="A22026" s="32">
        <v>2018</v>
      </c>
      <c r="B22026" s="32">
        <v>6113</v>
      </c>
      <c r="C22026" s="33" t="s">
        <v>353</v>
      </c>
      <c r="D22026" s="33" t="s">
        <v>354</v>
      </c>
      <c r="E22026" s="34">
        <v>84979</v>
      </c>
      <c r="F22026" s="35">
        <v>21.884</v>
      </c>
      <c r="G22026" s="34">
        <v>264</v>
      </c>
    </row>
    <row r="22027" spans="1:7">
      <c r="A22027" s="32">
        <v>2018</v>
      </c>
      <c r="B22027" s="32">
        <v>6124</v>
      </c>
      <c r="C22027" s="33" t="s">
        <v>565</v>
      </c>
      <c r="D22027" s="33" t="s">
        <v>566</v>
      </c>
      <c r="E22027" s="34">
        <v>888</v>
      </c>
      <c r="F22027" s="35">
        <v>5.8</v>
      </c>
      <c r="G22027" s="34">
        <v>1741</v>
      </c>
    </row>
    <row r="22028" spans="1:7">
      <c r="A22028" s="32">
        <v>2018</v>
      </c>
      <c r="B22028" s="32">
        <v>6124</v>
      </c>
      <c r="C22028" s="33" t="s">
        <v>563</v>
      </c>
      <c r="D22028" s="33" t="s">
        <v>564</v>
      </c>
      <c r="E22028" s="34">
        <v>51042</v>
      </c>
      <c r="F22028" s="35">
        <v>1.032</v>
      </c>
      <c r="G22028" s="34">
        <v>294</v>
      </c>
    </row>
    <row r="22029" spans="1:7">
      <c r="A22029" s="32">
        <v>2018</v>
      </c>
      <c r="B22029" s="32">
        <v>6136</v>
      </c>
      <c r="C22029" s="33" t="s">
        <v>563</v>
      </c>
      <c r="D22029" s="33" t="s">
        <v>564</v>
      </c>
      <c r="E22029" s="34">
        <v>809</v>
      </c>
      <c r="F22029" s="35">
        <v>1.008</v>
      </c>
      <c r="G22029" s="34">
        <v>307.3</v>
      </c>
    </row>
    <row r="22030" spans="1:7">
      <c r="A22030" s="32">
        <v>2018</v>
      </c>
      <c r="B22030" s="32">
        <v>6137</v>
      </c>
      <c r="C22030" s="33" t="s">
        <v>353</v>
      </c>
      <c r="D22030" s="33" t="s">
        <v>354</v>
      </c>
      <c r="E22030" s="34">
        <v>114658</v>
      </c>
      <c r="F22030" s="35">
        <v>23.064</v>
      </c>
      <c r="G22030" s="34">
        <v>230.6</v>
      </c>
    </row>
    <row r="22031" spans="1:7">
      <c r="A22031" s="32">
        <v>2018</v>
      </c>
      <c r="B22031" s="32">
        <v>6137</v>
      </c>
      <c r="C22031" s="33" t="s">
        <v>563</v>
      </c>
      <c r="D22031" s="33" t="s">
        <v>564</v>
      </c>
      <c r="E22031" s="34">
        <v>95625</v>
      </c>
      <c r="F22031" s="35">
        <v>1.06</v>
      </c>
      <c r="G22031" s="34">
        <v>381.8</v>
      </c>
    </row>
    <row r="22032" spans="1:7">
      <c r="A22032" s="32">
        <v>2018</v>
      </c>
      <c r="B22032" s="32">
        <v>6138</v>
      </c>
      <c r="C22032" s="33" t="s">
        <v>363</v>
      </c>
      <c r="D22032" s="33" t="s">
        <v>354</v>
      </c>
      <c r="E22032" s="34">
        <v>75924</v>
      </c>
      <c r="F22032" s="35">
        <v>17.056000000000001</v>
      </c>
      <c r="G22032" s="34">
        <v>168.8</v>
      </c>
    </row>
    <row r="22033" spans="1:7">
      <c r="A22033" s="32">
        <v>2018</v>
      </c>
      <c r="B22033" s="32">
        <v>6138</v>
      </c>
      <c r="C22033" s="33" t="s">
        <v>363</v>
      </c>
      <c r="D22033" s="33" t="s">
        <v>354</v>
      </c>
      <c r="E22033" s="34">
        <v>61530</v>
      </c>
      <c r="F22033" s="35">
        <v>17.39</v>
      </c>
      <c r="G22033" s="34">
        <v>174.4</v>
      </c>
    </row>
    <row r="22034" spans="1:7">
      <c r="A22034" s="32">
        <v>2018</v>
      </c>
      <c r="B22034" s="32">
        <v>6138</v>
      </c>
      <c r="C22034" s="33" t="s">
        <v>363</v>
      </c>
      <c r="D22034" s="33" t="s">
        <v>354</v>
      </c>
      <c r="E22034" s="34">
        <v>75801</v>
      </c>
      <c r="F22034" s="35">
        <v>17.306000000000001</v>
      </c>
      <c r="G22034" s="34">
        <v>184.9</v>
      </c>
    </row>
    <row r="22035" spans="1:7">
      <c r="A22035" s="32">
        <v>2018</v>
      </c>
      <c r="B22035" s="32">
        <v>6139</v>
      </c>
      <c r="C22035" s="33" t="s">
        <v>363</v>
      </c>
      <c r="D22035" s="33" t="s">
        <v>354</v>
      </c>
      <c r="E22035" s="34">
        <v>76190</v>
      </c>
      <c r="F22035" s="35">
        <v>17.21</v>
      </c>
      <c r="G22035" s="34">
        <v>201.5</v>
      </c>
    </row>
    <row r="22036" spans="1:7">
      <c r="A22036" s="32">
        <v>2018</v>
      </c>
      <c r="B22036" s="32">
        <v>6139</v>
      </c>
      <c r="C22036" s="33" t="s">
        <v>363</v>
      </c>
      <c r="D22036" s="33" t="s">
        <v>354</v>
      </c>
      <c r="E22036" s="34">
        <v>308240</v>
      </c>
      <c r="F22036" s="35">
        <v>17.056000000000001</v>
      </c>
      <c r="G22036" s="34">
        <v>215.6</v>
      </c>
    </row>
    <row r="22037" spans="1:7">
      <c r="A22037" s="32">
        <v>2018</v>
      </c>
      <c r="B22037" s="32">
        <v>6139</v>
      </c>
      <c r="C22037" s="33" t="s">
        <v>363</v>
      </c>
      <c r="D22037" s="33" t="s">
        <v>354</v>
      </c>
      <c r="E22037" s="34">
        <v>15002</v>
      </c>
      <c r="F22037" s="35">
        <v>17.303999999999998</v>
      </c>
      <c r="G22037" s="34">
        <v>218.8</v>
      </c>
    </row>
    <row r="22038" spans="1:7">
      <c r="A22038" s="32">
        <v>2018</v>
      </c>
      <c r="B22038" s="32">
        <v>6146</v>
      </c>
      <c r="C22038" s="33" t="s">
        <v>363</v>
      </c>
      <c r="D22038" s="33" t="s">
        <v>354</v>
      </c>
      <c r="E22038" s="34">
        <v>396837</v>
      </c>
      <c r="F22038" s="35">
        <v>16.5</v>
      </c>
      <c r="G22038" s="34" t="s">
        <v>364</v>
      </c>
    </row>
    <row r="22039" spans="1:7">
      <c r="A22039" s="32">
        <v>2018</v>
      </c>
      <c r="B22039" s="32">
        <v>6146</v>
      </c>
      <c r="C22039" s="33" t="s">
        <v>565</v>
      </c>
      <c r="D22039" s="33" t="s">
        <v>566</v>
      </c>
      <c r="E22039" s="34">
        <v>366</v>
      </c>
      <c r="F22039" s="35">
        <v>5.8</v>
      </c>
      <c r="G22039" s="34" t="s">
        <v>364</v>
      </c>
    </row>
    <row r="22040" spans="1:7">
      <c r="A22040" s="32">
        <v>2018</v>
      </c>
      <c r="B22040" s="32">
        <v>6146</v>
      </c>
      <c r="C22040" s="33" t="s">
        <v>362</v>
      </c>
      <c r="D22040" s="33" t="s">
        <v>354</v>
      </c>
      <c r="E22040" s="34">
        <v>527282</v>
      </c>
      <c r="F22040" s="35">
        <v>12.95</v>
      </c>
      <c r="G22040" s="34" t="s">
        <v>364</v>
      </c>
    </row>
    <row r="22041" spans="1:7">
      <c r="A22041" s="32">
        <v>2018</v>
      </c>
      <c r="B22041" s="32">
        <v>6155</v>
      </c>
      <c r="C22041" s="33" t="s">
        <v>565</v>
      </c>
      <c r="D22041" s="33" t="s">
        <v>566</v>
      </c>
      <c r="E22041" s="34">
        <v>886</v>
      </c>
      <c r="F22041" s="35">
        <v>5.7539999999999996</v>
      </c>
      <c r="G22041" s="34">
        <v>1635.2</v>
      </c>
    </row>
    <row r="22042" spans="1:7">
      <c r="A22042" s="32">
        <v>2018</v>
      </c>
      <c r="B22042" s="32">
        <v>6155</v>
      </c>
      <c r="C22042" s="33" t="s">
        <v>363</v>
      </c>
      <c r="D22042" s="33" t="s">
        <v>354</v>
      </c>
      <c r="E22042" s="34">
        <v>16966</v>
      </c>
      <c r="F22042" s="35">
        <v>17.07</v>
      </c>
      <c r="G22042" s="34">
        <v>187.8</v>
      </c>
    </row>
    <row r="22043" spans="1:7">
      <c r="A22043" s="32">
        <v>2018</v>
      </c>
      <c r="B22043" s="32">
        <v>6155</v>
      </c>
      <c r="C22043" s="33" t="s">
        <v>363</v>
      </c>
      <c r="D22043" s="33" t="s">
        <v>354</v>
      </c>
      <c r="E22043" s="34">
        <v>50965</v>
      </c>
      <c r="F22043" s="35">
        <v>17.59</v>
      </c>
      <c r="G22043" s="34">
        <v>193.3</v>
      </c>
    </row>
    <row r="22044" spans="1:7">
      <c r="A22044" s="32">
        <v>2018</v>
      </c>
      <c r="B22044" s="32">
        <v>6155</v>
      </c>
      <c r="C22044" s="33" t="s">
        <v>363</v>
      </c>
      <c r="D22044" s="33" t="s">
        <v>354</v>
      </c>
      <c r="E22044" s="34">
        <v>16933</v>
      </c>
      <c r="F22044" s="35">
        <v>17.47</v>
      </c>
      <c r="G22044" s="34">
        <v>215.2</v>
      </c>
    </row>
    <row r="22045" spans="1:7">
      <c r="A22045" s="32">
        <v>2018</v>
      </c>
      <c r="B22045" s="32">
        <v>6155</v>
      </c>
      <c r="C22045" s="33" t="s">
        <v>363</v>
      </c>
      <c r="D22045" s="33" t="s">
        <v>354</v>
      </c>
      <c r="E22045" s="34">
        <v>354680</v>
      </c>
      <c r="F22045" s="35">
        <v>17.03</v>
      </c>
      <c r="G22045" s="34">
        <v>221.5</v>
      </c>
    </row>
    <row r="22046" spans="1:7">
      <c r="A22046" s="32">
        <v>2018</v>
      </c>
      <c r="B22046" s="32">
        <v>6155</v>
      </c>
      <c r="C22046" s="33" t="s">
        <v>363</v>
      </c>
      <c r="D22046" s="33" t="s">
        <v>354</v>
      </c>
      <c r="E22046" s="34">
        <v>33768</v>
      </c>
      <c r="F22046" s="35">
        <v>17.190000000000001</v>
      </c>
      <c r="G22046" s="34">
        <v>182.7</v>
      </c>
    </row>
    <row r="22047" spans="1:7">
      <c r="A22047" s="32">
        <v>2018</v>
      </c>
      <c r="B22047" s="32">
        <v>6155</v>
      </c>
      <c r="C22047" s="33" t="s">
        <v>363</v>
      </c>
      <c r="D22047" s="33" t="s">
        <v>354</v>
      </c>
      <c r="E22047" s="34">
        <v>16834</v>
      </c>
      <c r="F22047" s="35">
        <v>18</v>
      </c>
      <c r="G22047" s="34">
        <v>187.2</v>
      </c>
    </row>
    <row r="22048" spans="1:7">
      <c r="A22048" s="32">
        <v>2018</v>
      </c>
      <c r="B22048" s="32">
        <v>6156</v>
      </c>
      <c r="C22048" s="33" t="s">
        <v>565</v>
      </c>
      <c r="D22048" s="33" t="s">
        <v>566</v>
      </c>
      <c r="E22048" s="34">
        <v>177</v>
      </c>
      <c r="F22048" s="35">
        <v>5.8</v>
      </c>
      <c r="G22048" s="34" t="s">
        <v>364</v>
      </c>
    </row>
    <row r="22049" spans="1:7">
      <c r="A22049" s="32">
        <v>2018</v>
      </c>
      <c r="B22049" s="32">
        <v>6156</v>
      </c>
      <c r="C22049" s="33" t="s">
        <v>563</v>
      </c>
      <c r="D22049" s="33" t="s">
        <v>564</v>
      </c>
      <c r="E22049" s="34">
        <v>153429</v>
      </c>
      <c r="F22049" s="35">
        <v>1.03</v>
      </c>
      <c r="G22049" s="34" t="s">
        <v>364</v>
      </c>
    </row>
    <row r="22050" spans="1:7">
      <c r="A22050" s="32">
        <v>2018</v>
      </c>
      <c r="B22050" s="32">
        <v>6165</v>
      </c>
      <c r="C22050" s="33" t="s">
        <v>353</v>
      </c>
      <c r="D22050" s="33" t="s">
        <v>354</v>
      </c>
      <c r="E22050" s="34">
        <v>1626</v>
      </c>
      <c r="F22050" s="35">
        <v>22.192</v>
      </c>
      <c r="G22050" s="34">
        <v>229.8</v>
      </c>
    </row>
    <row r="22051" spans="1:7">
      <c r="A22051" s="32">
        <v>2018</v>
      </c>
      <c r="B22051" s="32">
        <v>6165</v>
      </c>
      <c r="C22051" s="33" t="s">
        <v>353</v>
      </c>
      <c r="D22051" s="33" t="s">
        <v>354</v>
      </c>
      <c r="E22051" s="34">
        <v>3951</v>
      </c>
      <c r="F22051" s="35">
        <v>22.192</v>
      </c>
      <c r="G22051" s="34">
        <v>201.8</v>
      </c>
    </row>
    <row r="22052" spans="1:7">
      <c r="A22052" s="32">
        <v>2018</v>
      </c>
      <c r="B22052" s="32">
        <v>6165</v>
      </c>
      <c r="C22052" s="33" t="s">
        <v>565</v>
      </c>
      <c r="D22052" s="33" t="s">
        <v>566</v>
      </c>
      <c r="E22052" s="34">
        <v>770</v>
      </c>
      <c r="F22052" s="35">
        <v>5.88</v>
      </c>
      <c r="G22052" s="34">
        <v>2096.1</v>
      </c>
    </row>
    <row r="22053" spans="1:7">
      <c r="A22053" s="32">
        <v>2018</v>
      </c>
      <c r="B22053" s="32">
        <v>6165</v>
      </c>
      <c r="C22053" s="33" t="s">
        <v>353</v>
      </c>
      <c r="D22053" s="33" t="s">
        <v>354</v>
      </c>
      <c r="E22053" s="34">
        <v>369479</v>
      </c>
      <c r="F22053" s="35">
        <v>22.545999999999999</v>
      </c>
      <c r="G22053" s="34">
        <v>181</v>
      </c>
    </row>
    <row r="22054" spans="1:7">
      <c r="A22054" s="32">
        <v>2018</v>
      </c>
      <c r="B22054" s="32">
        <v>6165</v>
      </c>
      <c r="C22054" s="33" t="s">
        <v>353</v>
      </c>
      <c r="D22054" s="33" t="s">
        <v>354</v>
      </c>
      <c r="E22054" s="34">
        <v>10923</v>
      </c>
      <c r="F22054" s="35">
        <v>22.192</v>
      </c>
      <c r="G22054" s="34">
        <v>177.7</v>
      </c>
    </row>
    <row r="22055" spans="1:7">
      <c r="A22055" s="32">
        <v>2018</v>
      </c>
      <c r="B22055" s="32">
        <v>6166</v>
      </c>
      <c r="C22055" s="33" t="s">
        <v>565</v>
      </c>
      <c r="D22055" s="33" t="s">
        <v>566</v>
      </c>
      <c r="E22055" s="34">
        <v>6943</v>
      </c>
      <c r="F22055" s="35">
        <v>5.75</v>
      </c>
      <c r="G22055" s="34">
        <v>1605.8</v>
      </c>
    </row>
    <row r="22056" spans="1:7">
      <c r="A22056" s="32">
        <v>2018</v>
      </c>
      <c r="B22056" s="32">
        <v>6166</v>
      </c>
      <c r="C22056" s="33" t="s">
        <v>353</v>
      </c>
      <c r="D22056" s="33" t="s">
        <v>354</v>
      </c>
      <c r="E22056" s="34">
        <v>9679</v>
      </c>
      <c r="F22056" s="35">
        <v>24.024000000000001</v>
      </c>
      <c r="G22056" s="34">
        <v>273.39999999999998</v>
      </c>
    </row>
    <row r="22057" spans="1:7">
      <c r="A22057" s="32">
        <v>2018</v>
      </c>
      <c r="B22057" s="32">
        <v>6166</v>
      </c>
      <c r="C22057" s="33" t="s">
        <v>353</v>
      </c>
      <c r="D22057" s="33" t="s">
        <v>354</v>
      </c>
      <c r="E22057" s="34">
        <v>446</v>
      </c>
      <c r="F22057" s="35">
        <v>23.876000000000001</v>
      </c>
      <c r="G22057" s="34">
        <v>264.3</v>
      </c>
    </row>
    <row r="22058" spans="1:7">
      <c r="A22058" s="32">
        <v>2018</v>
      </c>
      <c r="B22058" s="32">
        <v>6166</v>
      </c>
      <c r="C22058" s="33" t="s">
        <v>353</v>
      </c>
      <c r="D22058" s="33" t="s">
        <v>354</v>
      </c>
      <c r="E22058" s="34">
        <v>2527</v>
      </c>
      <c r="F22058" s="35">
        <v>23.876000000000001</v>
      </c>
      <c r="G22058" s="34">
        <v>264.3</v>
      </c>
    </row>
    <row r="22059" spans="1:7">
      <c r="A22059" s="32">
        <v>2018</v>
      </c>
      <c r="B22059" s="32">
        <v>6166</v>
      </c>
      <c r="C22059" s="33" t="s">
        <v>353</v>
      </c>
      <c r="D22059" s="33" t="s">
        <v>354</v>
      </c>
      <c r="E22059" s="34">
        <v>5253</v>
      </c>
      <c r="F22059" s="35">
        <v>24.16</v>
      </c>
      <c r="G22059" s="34">
        <v>266.8</v>
      </c>
    </row>
    <row r="22060" spans="1:7">
      <c r="A22060" s="32">
        <v>2018</v>
      </c>
      <c r="B22060" s="32">
        <v>6166</v>
      </c>
      <c r="C22060" s="33" t="s">
        <v>353</v>
      </c>
      <c r="D22060" s="33" t="s">
        <v>354</v>
      </c>
      <c r="E22060" s="34">
        <v>5098</v>
      </c>
      <c r="F22060" s="35">
        <v>24.16</v>
      </c>
      <c r="G22060" s="34">
        <v>266.8</v>
      </c>
    </row>
    <row r="22061" spans="1:7">
      <c r="A22061" s="32">
        <v>2018</v>
      </c>
      <c r="B22061" s="32">
        <v>6166</v>
      </c>
      <c r="C22061" s="33" t="s">
        <v>353</v>
      </c>
      <c r="D22061" s="33" t="s">
        <v>354</v>
      </c>
      <c r="E22061" s="34">
        <v>5098</v>
      </c>
      <c r="F22061" s="35">
        <v>24.16</v>
      </c>
      <c r="G22061" s="34">
        <v>266.8</v>
      </c>
    </row>
    <row r="22062" spans="1:7">
      <c r="A22062" s="32">
        <v>2018</v>
      </c>
      <c r="B22062" s="32">
        <v>6166</v>
      </c>
      <c r="C22062" s="33" t="s">
        <v>353</v>
      </c>
      <c r="D22062" s="33" t="s">
        <v>354</v>
      </c>
      <c r="E22062" s="34">
        <v>19722</v>
      </c>
      <c r="F22062" s="35">
        <v>24.08</v>
      </c>
      <c r="G22062" s="34">
        <v>303.2</v>
      </c>
    </row>
    <row r="22063" spans="1:7">
      <c r="A22063" s="32">
        <v>2018</v>
      </c>
      <c r="B22063" s="32">
        <v>6166</v>
      </c>
      <c r="C22063" s="33" t="s">
        <v>353</v>
      </c>
      <c r="D22063" s="33" t="s">
        <v>354</v>
      </c>
      <c r="E22063" s="34">
        <v>20465</v>
      </c>
      <c r="F22063" s="35">
        <v>23.914000000000001</v>
      </c>
      <c r="G22063" s="34">
        <v>281.8</v>
      </c>
    </row>
    <row r="22064" spans="1:7">
      <c r="A22064" s="32">
        <v>2018</v>
      </c>
      <c r="B22064" s="32">
        <v>6177</v>
      </c>
      <c r="C22064" s="33" t="s">
        <v>363</v>
      </c>
      <c r="D22064" s="33" t="s">
        <v>354</v>
      </c>
      <c r="E22064" s="34">
        <v>104021</v>
      </c>
      <c r="F22064" s="35">
        <v>17.7</v>
      </c>
      <c r="G22064" s="34">
        <v>266.3</v>
      </c>
    </row>
    <row r="22065" spans="1:7">
      <c r="A22065" s="32">
        <v>2018</v>
      </c>
      <c r="B22065" s="32">
        <v>6177</v>
      </c>
      <c r="C22065" s="33" t="s">
        <v>363</v>
      </c>
      <c r="D22065" s="33" t="s">
        <v>354</v>
      </c>
      <c r="E22065" s="34">
        <v>43650</v>
      </c>
      <c r="F22065" s="35">
        <v>18.600000000000001</v>
      </c>
      <c r="G22065" s="34">
        <v>262.8</v>
      </c>
    </row>
    <row r="22066" spans="1:7">
      <c r="A22066" s="32">
        <v>2018</v>
      </c>
      <c r="B22066" s="32">
        <v>6178</v>
      </c>
      <c r="C22066" s="33" t="s">
        <v>363</v>
      </c>
      <c r="D22066" s="33" t="s">
        <v>354</v>
      </c>
      <c r="E22066" s="34">
        <v>148058</v>
      </c>
      <c r="F22066" s="35">
        <v>17.878</v>
      </c>
      <c r="G22066" s="34" t="s">
        <v>364</v>
      </c>
    </row>
    <row r="22067" spans="1:7">
      <c r="A22067" s="32">
        <v>2018</v>
      </c>
      <c r="B22067" s="32">
        <v>6178</v>
      </c>
      <c r="C22067" s="33" t="s">
        <v>363</v>
      </c>
      <c r="D22067" s="33" t="s">
        <v>354</v>
      </c>
      <c r="E22067" s="34">
        <v>49149</v>
      </c>
      <c r="F22067" s="35">
        <v>16.571000000000002</v>
      </c>
      <c r="G22067" s="34" t="s">
        <v>364</v>
      </c>
    </row>
    <row r="22068" spans="1:7">
      <c r="A22068" s="32">
        <v>2018</v>
      </c>
      <c r="B22068" s="32">
        <v>6179</v>
      </c>
      <c r="C22068" s="33" t="s">
        <v>565</v>
      </c>
      <c r="D22068" s="33" t="s">
        <v>566</v>
      </c>
      <c r="E22068" s="34">
        <v>2602</v>
      </c>
      <c r="F22068" s="35">
        <v>5.92</v>
      </c>
      <c r="G22068" s="34">
        <v>1672</v>
      </c>
    </row>
    <row r="22069" spans="1:7">
      <c r="A22069" s="32">
        <v>2018</v>
      </c>
      <c r="B22069" s="32">
        <v>6179</v>
      </c>
      <c r="C22069" s="33" t="s">
        <v>363</v>
      </c>
      <c r="D22069" s="33" t="s">
        <v>354</v>
      </c>
      <c r="E22069" s="34">
        <v>14985</v>
      </c>
      <c r="F22069" s="35">
        <v>16.986000000000001</v>
      </c>
      <c r="G22069" s="34">
        <v>158.1</v>
      </c>
    </row>
    <row r="22070" spans="1:7">
      <c r="A22070" s="32">
        <v>2018</v>
      </c>
      <c r="B22070" s="32">
        <v>6179</v>
      </c>
      <c r="C22070" s="33" t="s">
        <v>363</v>
      </c>
      <c r="D22070" s="33" t="s">
        <v>354</v>
      </c>
      <c r="E22070" s="34">
        <v>15081</v>
      </c>
      <c r="F22070" s="35">
        <v>16.867999999999999</v>
      </c>
      <c r="G22070" s="34">
        <v>158.5</v>
      </c>
    </row>
    <row r="22071" spans="1:7">
      <c r="A22071" s="32">
        <v>2018</v>
      </c>
      <c r="B22071" s="32">
        <v>6179</v>
      </c>
      <c r="C22071" s="33" t="s">
        <v>363</v>
      </c>
      <c r="D22071" s="33" t="s">
        <v>354</v>
      </c>
      <c r="E22071" s="34">
        <v>15108</v>
      </c>
      <c r="F22071" s="35">
        <v>16.512</v>
      </c>
      <c r="G22071" s="34">
        <v>163.4</v>
      </c>
    </row>
    <row r="22072" spans="1:7">
      <c r="A22072" s="32">
        <v>2018</v>
      </c>
      <c r="B22072" s="32">
        <v>6179</v>
      </c>
      <c r="C22072" s="33" t="s">
        <v>363</v>
      </c>
      <c r="D22072" s="33" t="s">
        <v>354</v>
      </c>
      <c r="E22072" s="34">
        <v>14946</v>
      </c>
      <c r="F22072" s="35">
        <v>16.231999999999999</v>
      </c>
      <c r="G22072" s="34">
        <v>165.7</v>
      </c>
    </row>
    <row r="22073" spans="1:7">
      <c r="A22073" s="32">
        <v>2018</v>
      </c>
      <c r="B22073" s="32">
        <v>6179</v>
      </c>
      <c r="C22073" s="33" t="s">
        <v>363</v>
      </c>
      <c r="D22073" s="33" t="s">
        <v>354</v>
      </c>
      <c r="E22073" s="34">
        <v>30280</v>
      </c>
      <c r="F22073" s="35">
        <v>16.335999999999999</v>
      </c>
      <c r="G22073" s="34">
        <v>166.6</v>
      </c>
    </row>
    <row r="22074" spans="1:7">
      <c r="A22074" s="32">
        <v>2018</v>
      </c>
      <c r="B22074" s="32">
        <v>6179</v>
      </c>
      <c r="C22074" s="33" t="s">
        <v>363</v>
      </c>
      <c r="D22074" s="33" t="s">
        <v>354</v>
      </c>
      <c r="E22074" s="34">
        <v>180853</v>
      </c>
      <c r="F22074" s="35">
        <v>17.82</v>
      </c>
      <c r="G22074" s="34">
        <v>166.5</v>
      </c>
    </row>
    <row r="22075" spans="1:7">
      <c r="A22075" s="32">
        <v>2018</v>
      </c>
      <c r="B22075" s="32">
        <v>6179</v>
      </c>
      <c r="C22075" s="33" t="s">
        <v>363</v>
      </c>
      <c r="D22075" s="33" t="s">
        <v>354</v>
      </c>
      <c r="E22075" s="34">
        <v>30355</v>
      </c>
      <c r="F22075" s="35">
        <v>16.677</v>
      </c>
      <c r="G22075" s="34">
        <v>161.19999999999999</v>
      </c>
    </row>
    <row r="22076" spans="1:7">
      <c r="A22076" s="32">
        <v>2018</v>
      </c>
      <c r="B22076" s="32">
        <v>6179</v>
      </c>
      <c r="C22076" s="33" t="s">
        <v>363</v>
      </c>
      <c r="D22076" s="33" t="s">
        <v>354</v>
      </c>
      <c r="E22076" s="34">
        <v>45216</v>
      </c>
      <c r="F22076" s="35">
        <v>16.273</v>
      </c>
      <c r="G22076" s="34">
        <v>169.5</v>
      </c>
    </row>
    <row r="22077" spans="1:7">
      <c r="A22077" s="32">
        <v>2018</v>
      </c>
      <c r="B22077" s="32">
        <v>6179</v>
      </c>
      <c r="C22077" s="33" t="s">
        <v>363</v>
      </c>
      <c r="D22077" s="33" t="s">
        <v>354</v>
      </c>
      <c r="E22077" s="34">
        <v>60169</v>
      </c>
      <c r="F22077" s="35">
        <v>16.234999999999999</v>
      </c>
      <c r="G22077" s="34">
        <v>164.2</v>
      </c>
    </row>
    <row r="22078" spans="1:7">
      <c r="A22078" s="32">
        <v>2018</v>
      </c>
      <c r="B22078" s="32">
        <v>6179</v>
      </c>
      <c r="C22078" s="33" t="s">
        <v>363</v>
      </c>
      <c r="D22078" s="33" t="s">
        <v>354</v>
      </c>
      <c r="E22078" s="34">
        <v>60235</v>
      </c>
      <c r="F22078" s="35">
        <v>16.600000000000001</v>
      </c>
      <c r="G22078" s="34">
        <v>164.6</v>
      </c>
    </row>
    <row r="22079" spans="1:7">
      <c r="A22079" s="32">
        <v>2018</v>
      </c>
      <c r="B22079" s="32">
        <v>6179</v>
      </c>
      <c r="C22079" s="33" t="s">
        <v>363</v>
      </c>
      <c r="D22079" s="33" t="s">
        <v>354</v>
      </c>
      <c r="E22079" s="34">
        <v>75679</v>
      </c>
      <c r="F22079" s="35">
        <v>16.594000000000001</v>
      </c>
      <c r="G22079" s="34">
        <v>164.8</v>
      </c>
    </row>
    <row r="22080" spans="1:7">
      <c r="A22080" s="32">
        <v>2018</v>
      </c>
      <c r="B22080" s="32">
        <v>6179</v>
      </c>
      <c r="C22080" s="33" t="s">
        <v>363</v>
      </c>
      <c r="D22080" s="33" t="s">
        <v>354</v>
      </c>
      <c r="E22080" s="34">
        <v>30262</v>
      </c>
      <c r="F22080" s="35">
        <v>16.913</v>
      </c>
      <c r="G22080" s="34">
        <v>160.69999999999999</v>
      </c>
    </row>
    <row r="22081" spans="1:7">
      <c r="A22081" s="32">
        <v>2018</v>
      </c>
      <c r="B22081" s="32">
        <v>6180</v>
      </c>
      <c r="C22081" s="33" t="s">
        <v>362</v>
      </c>
      <c r="D22081" s="33" t="s">
        <v>354</v>
      </c>
      <c r="E22081" s="34">
        <v>896527</v>
      </c>
      <c r="F22081" s="35">
        <v>13.6</v>
      </c>
      <c r="G22081" s="34" t="s">
        <v>364</v>
      </c>
    </row>
    <row r="22082" spans="1:7">
      <c r="A22082" s="32">
        <v>2018</v>
      </c>
      <c r="B22082" s="32">
        <v>6180</v>
      </c>
      <c r="C22082" s="33" t="s">
        <v>563</v>
      </c>
      <c r="D22082" s="33" t="s">
        <v>564</v>
      </c>
      <c r="E22082" s="34">
        <v>41295</v>
      </c>
      <c r="F22082" s="35">
        <v>1.012</v>
      </c>
      <c r="G22082" s="34" t="s">
        <v>364</v>
      </c>
    </row>
    <row r="22083" spans="1:7">
      <c r="A22083" s="32">
        <v>2018</v>
      </c>
      <c r="B22083" s="32">
        <v>6183</v>
      </c>
      <c r="C22083" s="33" t="s">
        <v>362</v>
      </c>
      <c r="D22083" s="33" t="s">
        <v>354</v>
      </c>
      <c r="E22083" s="34">
        <v>337935</v>
      </c>
      <c r="F22083" s="35">
        <v>10.6</v>
      </c>
      <c r="G22083" s="34">
        <v>195</v>
      </c>
    </row>
    <row r="22084" spans="1:7">
      <c r="A22084" s="32">
        <v>2018</v>
      </c>
      <c r="B22084" s="32">
        <v>6183</v>
      </c>
      <c r="C22084" s="33" t="s">
        <v>565</v>
      </c>
      <c r="D22084" s="33" t="s">
        <v>566</v>
      </c>
      <c r="E22084" s="34">
        <v>1520</v>
      </c>
      <c r="F22084" s="35">
        <v>5.86</v>
      </c>
      <c r="G22084" s="34">
        <v>1646</v>
      </c>
    </row>
    <row r="22085" spans="1:7">
      <c r="A22085" s="32">
        <v>2018</v>
      </c>
      <c r="B22085" s="32">
        <v>6190</v>
      </c>
      <c r="C22085" s="33" t="s">
        <v>353</v>
      </c>
      <c r="D22085" s="33" t="s">
        <v>354</v>
      </c>
      <c r="E22085" s="34">
        <v>37697</v>
      </c>
      <c r="F22085" s="35">
        <v>21.84</v>
      </c>
      <c r="G22085" s="34">
        <v>230.4</v>
      </c>
    </row>
    <row r="22086" spans="1:7">
      <c r="A22086" s="32">
        <v>2018</v>
      </c>
      <c r="B22086" s="32">
        <v>6190</v>
      </c>
      <c r="C22086" s="33" t="s">
        <v>568</v>
      </c>
      <c r="D22086" s="33" t="s">
        <v>569</v>
      </c>
      <c r="E22086" s="34">
        <v>21290</v>
      </c>
      <c r="F22086" s="35">
        <v>28.02</v>
      </c>
      <c r="G22086" s="34">
        <v>242.6</v>
      </c>
    </row>
    <row r="22087" spans="1:7">
      <c r="A22087" s="32">
        <v>2018</v>
      </c>
      <c r="B22087" s="32">
        <v>6190</v>
      </c>
      <c r="C22087" s="33" t="s">
        <v>568</v>
      </c>
      <c r="D22087" s="33" t="s">
        <v>569</v>
      </c>
      <c r="E22087" s="34">
        <v>19117</v>
      </c>
      <c r="F22087" s="35">
        <v>28.23</v>
      </c>
      <c r="G22087" s="34">
        <v>331.9</v>
      </c>
    </row>
    <row r="22088" spans="1:7">
      <c r="A22088" s="32">
        <v>2018</v>
      </c>
      <c r="B22088" s="32">
        <v>6190</v>
      </c>
      <c r="C22088" s="33" t="s">
        <v>568</v>
      </c>
      <c r="D22088" s="33" t="s">
        <v>569</v>
      </c>
      <c r="E22088" s="34">
        <v>28470</v>
      </c>
      <c r="F22088" s="35">
        <v>28.01</v>
      </c>
      <c r="G22088" s="34">
        <v>318.8</v>
      </c>
    </row>
    <row r="22089" spans="1:7">
      <c r="A22089" s="32">
        <v>2018</v>
      </c>
      <c r="B22089" s="32">
        <v>6190</v>
      </c>
      <c r="C22089" s="33" t="s">
        <v>568</v>
      </c>
      <c r="D22089" s="33" t="s">
        <v>569</v>
      </c>
      <c r="E22089" s="34">
        <v>26812</v>
      </c>
      <c r="F22089" s="35">
        <v>28.7</v>
      </c>
      <c r="G22089" s="34">
        <v>302</v>
      </c>
    </row>
    <row r="22090" spans="1:7">
      <c r="A22090" s="32">
        <v>2018</v>
      </c>
      <c r="B22090" s="32">
        <v>6190</v>
      </c>
      <c r="C22090" s="33" t="s">
        <v>363</v>
      </c>
      <c r="D22090" s="33" t="s">
        <v>354</v>
      </c>
      <c r="E22090" s="34">
        <v>48856</v>
      </c>
      <c r="F22090" s="35">
        <v>17.64</v>
      </c>
      <c r="G22090" s="34">
        <v>204.4</v>
      </c>
    </row>
    <row r="22091" spans="1:7">
      <c r="A22091" s="32">
        <v>2018</v>
      </c>
      <c r="B22091" s="32">
        <v>6190</v>
      </c>
      <c r="C22091" s="33" t="s">
        <v>363</v>
      </c>
      <c r="D22091" s="33" t="s">
        <v>354</v>
      </c>
      <c r="E22091" s="34">
        <v>32302</v>
      </c>
      <c r="F22091" s="35">
        <v>18.07</v>
      </c>
      <c r="G22091" s="34">
        <v>212.1</v>
      </c>
    </row>
    <row r="22092" spans="1:7">
      <c r="A22092" s="32">
        <v>2018</v>
      </c>
      <c r="B22092" s="32">
        <v>6190</v>
      </c>
      <c r="C22092" s="33" t="s">
        <v>563</v>
      </c>
      <c r="D22092" s="33" t="s">
        <v>564</v>
      </c>
      <c r="E22092" s="34">
        <v>86892</v>
      </c>
      <c r="F22092" s="35">
        <v>1.0069999999999999</v>
      </c>
      <c r="G22092" s="34">
        <v>328</v>
      </c>
    </row>
    <row r="22093" spans="1:7">
      <c r="A22093" s="32">
        <v>2018</v>
      </c>
      <c r="B22093" s="32">
        <v>6190</v>
      </c>
      <c r="C22093" s="33" t="s">
        <v>563</v>
      </c>
      <c r="D22093" s="33" t="s">
        <v>564</v>
      </c>
      <c r="E22093" s="34">
        <v>30288</v>
      </c>
      <c r="F22093" s="35">
        <v>1.0069999999999999</v>
      </c>
      <c r="G22093" s="34">
        <v>324</v>
      </c>
    </row>
    <row r="22094" spans="1:7">
      <c r="A22094" s="32">
        <v>2018</v>
      </c>
      <c r="B22094" s="32">
        <v>6190</v>
      </c>
      <c r="C22094" s="33" t="s">
        <v>563</v>
      </c>
      <c r="D22094" s="33" t="s">
        <v>564</v>
      </c>
      <c r="E22094" s="34">
        <v>9930</v>
      </c>
      <c r="F22094" s="35">
        <v>1.0069999999999999</v>
      </c>
      <c r="G22094" s="34">
        <v>326.10000000000002</v>
      </c>
    </row>
    <row r="22095" spans="1:7">
      <c r="A22095" s="32">
        <v>2018</v>
      </c>
      <c r="B22095" s="32">
        <v>6190</v>
      </c>
      <c r="C22095" s="33" t="s">
        <v>563</v>
      </c>
      <c r="D22095" s="33" t="s">
        <v>564</v>
      </c>
      <c r="E22095" s="34">
        <v>4965</v>
      </c>
      <c r="F22095" s="35">
        <v>1.0069999999999999</v>
      </c>
      <c r="G22095" s="34">
        <v>325</v>
      </c>
    </row>
    <row r="22096" spans="1:7">
      <c r="A22096" s="32">
        <v>2018</v>
      </c>
      <c r="B22096" s="32">
        <v>6190</v>
      </c>
      <c r="C22096" s="33" t="s">
        <v>563</v>
      </c>
      <c r="D22096" s="33" t="s">
        <v>564</v>
      </c>
      <c r="E22096" s="34">
        <v>993</v>
      </c>
      <c r="F22096" s="35">
        <v>1.0069999999999999</v>
      </c>
      <c r="G22096" s="34">
        <v>328.1</v>
      </c>
    </row>
    <row r="22097" spans="1:7">
      <c r="A22097" s="32">
        <v>2018</v>
      </c>
      <c r="B22097" s="32">
        <v>6190</v>
      </c>
      <c r="C22097" s="33" t="s">
        <v>563</v>
      </c>
      <c r="D22097" s="33" t="s">
        <v>564</v>
      </c>
      <c r="E22097" s="34">
        <v>6455</v>
      </c>
      <c r="F22097" s="35">
        <v>1.0069999999999999</v>
      </c>
      <c r="G22097" s="34">
        <v>321.7</v>
      </c>
    </row>
    <row r="22098" spans="1:7">
      <c r="A22098" s="32">
        <v>2018</v>
      </c>
      <c r="B22098" s="32">
        <v>6193</v>
      </c>
      <c r="C22098" s="33" t="s">
        <v>363</v>
      </c>
      <c r="D22098" s="33" t="s">
        <v>354</v>
      </c>
      <c r="E22098" s="34">
        <v>307971</v>
      </c>
      <c r="F22098" s="35">
        <v>17.763000000000002</v>
      </c>
      <c r="G22098" s="34">
        <v>150.1</v>
      </c>
    </row>
    <row r="22099" spans="1:7">
      <c r="A22099" s="32">
        <v>2018</v>
      </c>
      <c r="B22099" s="32">
        <v>6193</v>
      </c>
      <c r="C22099" s="33" t="s">
        <v>563</v>
      </c>
      <c r="D22099" s="33" t="s">
        <v>564</v>
      </c>
      <c r="E22099" s="34">
        <v>24805</v>
      </c>
      <c r="F22099" s="35">
        <v>1.0369999999999999</v>
      </c>
      <c r="G22099" s="34">
        <v>202.7</v>
      </c>
    </row>
    <row r="22100" spans="1:7">
      <c r="A22100" s="32">
        <v>2018</v>
      </c>
      <c r="B22100" s="32">
        <v>6194</v>
      </c>
      <c r="C22100" s="33" t="s">
        <v>363</v>
      </c>
      <c r="D22100" s="33" t="s">
        <v>354</v>
      </c>
      <c r="E22100" s="34">
        <v>253897</v>
      </c>
      <c r="F22100" s="35">
        <v>17.617000000000001</v>
      </c>
      <c r="G22100" s="34">
        <v>179.2</v>
      </c>
    </row>
    <row r="22101" spans="1:7">
      <c r="A22101" s="32">
        <v>2018</v>
      </c>
      <c r="B22101" s="32">
        <v>6194</v>
      </c>
      <c r="C22101" s="33" t="s">
        <v>563</v>
      </c>
      <c r="D22101" s="33" t="s">
        <v>564</v>
      </c>
      <c r="E22101" s="34">
        <v>978</v>
      </c>
      <c r="F22101" s="35">
        <v>1.0409999999999999</v>
      </c>
      <c r="G22101" s="34">
        <v>200.5</v>
      </c>
    </row>
    <row r="22102" spans="1:7">
      <c r="A22102" s="32">
        <v>2018</v>
      </c>
      <c r="B22102" s="32">
        <v>6195</v>
      </c>
      <c r="C22102" s="33" t="s">
        <v>563</v>
      </c>
      <c r="D22102" s="33" t="s">
        <v>564</v>
      </c>
      <c r="E22102" s="34">
        <v>83571</v>
      </c>
      <c r="F22102" s="35">
        <v>1.028</v>
      </c>
      <c r="G22102" s="34">
        <v>252.4</v>
      </c>
    </row>
    <row r="22103" spans="1:7">
      <c r="A22103" s="32">
        <v>2018</v>
      </c>
      <c r="B22103" s="32">
        <v>6195</v>
      </c>
      <c r="C22103" s="33" t="s">
        <v>363</v>
      </c>
      <c r="D22103" s="33" t="s">
        <v>354</v>
      </c>
      <c r="E22103" s="34">
        <v>79374</v>
      </c>
      <c r="F22103" s="35">
        <v>17.876000000000001</v>
      </c>
      <c r="G22103" s="34">
        <v>229.7</v>
      </c>
    </row>
    <row r="22104" spans="1:7">
      <c r="A22104" s="32">
        <v>2018</v>
      </c>
      <c r="B22104" s="32">
        <v>6204</v>
      </c>
      <c r="C22104" s="33" t="s">
        <v>363</v>
      </c>
      <c r="D22104" s="33" t="s">
        <v>354</v>
      </c>
      <c r="E22104" s="34">
        <v>76237</v>
      </c>
      <c r="F22104" s="35">
        <v>17.66</v>
      </c>
      <c r="G22104" s="34">
        <v>95.9</v>
      </c>
    </row>
    <row r="22105" spans="1:7">
      <c r="A22105" s="32">
        <v>2018</v>
      </c>
      <c r="B22105" s="32">
        <v>6204</v>
      </c>
      <c r="C22105" s="33" t="s">
        <v>363</v>
      </c>
      <c r="D22105" s="33" t="s">
        <v>354</v>
      </c>
      <c r="E22105" s="34">
        <v>91597</v>
      </c>
      <c r="F22105" s="35">
        <v>17.66</v>
      </c>
      <c r="G22105" s="34">
        <v>100.2</v>
      </c>
    </row>
    <row r="22106" spans="1:7">
      <c r="A22106" s="32">
        <v>2018</v>
      </c>
      <c r="B22106" s="32">
        <v>6204</v>
      </c>
      <c r="C22106" s="33" t="s">
        <v>363</v>
      </c>
      <c r="D22106" s="33" t="s">
        <v>354</v>
      </c>
      <c r="E22106" s="34">
        <v>167727</v>
      </c>
      <c r="F22106" s="35">
        <v>17.925999999999998</v>
      </c>
      <c r="G22106" s="34">
        <v>98.5</v>
      </c>
    </row>
    <row r="22107" spans="1:7">
      <c r="A22107" s="32">
        <v>2018</v>
      </c>
      <c r="B22107" s="32">
        <v>6204</v>
      </c>
      <c r="C22107" s="33" t="s">
        <v>363</v>
      </c>
      <c r="D22107" s="33" t="s">
        <v>354</v>
      </c>
      <c r="E22107" s="34">
        <v>106499</v>
      </c>
      <c r="F22107" s="35">
        <v>17.802</v>
      </c>
      <c r="G22107" s="34">
        <v>94.8</v>
      </c>
    </row>
    <row r="22108" spans="1:7">
      <c r="A22108" s="32">
        <v>2018</v>
      </c>
      <c r="B22108" s="32">
        <v>6204</v>
      </c>
      <c r="C22108" s="33" t="s">
        <v>363</v>
      </c>
      <c r="D22108" s="33" t="s">
        <v>354</v>
      </c>
      <c r="E22108" s="34">
        <v>152453</v>
      </c>
      <c r="F22108" s="35">
        <v>16.12</v>
      </c>
      <c r="G22108" s="34">
        <v>119.5</v>
      </c>
    </row>
    <row r="22109" spans="1:7">
      <c r="A22109" s="32">
        <v>2018</v>
      </c>
      <c r="B22109" s="32">
        <v>6213</v>
      </c>
      <c r="C22109" s="33" t="s">
        <v>353</v>
      </c>
      <c r="D22109" s="33" t="s">
        <v>354</v>
      </c>
      <c r="E22109" s="34">
        <v>60756</v>
      </c>
      <c r="F22109" s="35">
        <v>23.65</v>
      </c>
      <c r="G22109" s="34">
        <v>213.1</v>
      </c>
    </row>
    <row r="22110" spans="1:7">
      <c r="A22110" s="32">
        <v>2018</v>
      </c>
      <c r="B22110" s="32">
        <v>6213</v>
      </c>
      <c r="C22110" s="33" t="s">
        <v>353</v>
      </c>
      <c r="D22110" s="33" t="s">
        <v>354</v>
      </c>
      <c r="E22110" s="34">
        <v>133111</v>
      </c>
      <c r="F22110" s="35">
        <v>22.17</v>
      </c>
      <c r="G22110" s="34">
        <v>206.5</v>
      </c>
    </row>
    <row r="22111" spans="1:7">
      <c r="A22111" s="32">
        <v>2018</v>
      </c>
      <c r="B22111" s="32">
        <v>6213</v>
      </c>
      <c r="C22111" s="33" t="s">
        <v>565</v>
      </c>
      <c r="D22111" s="33" t="s">
        <v>566</v>
      </c>
      <c r="E22111" s="34">
        <v>355</v>
      </c>
      <c r="F22111" s="35">
        <v>5.7960000000000003</v>
      </c>
      <c r="G22111" s="34">
        <v>1651.5</v>
      </c>
    </row>
    <row r="22112" spans="1:7">
      <c r="A22112" s="32">
        <v>2018</v>
      </c>
      <c r="B22112" s="32">
        <v>6223</v>
      </c>
      <c r="C22112" s="33" t="s">
        <v>565</v>
      </c>
      <c r="D22112" s="33" t="s">
        <v>566</v>
      </c>
      <c r="E22112" s="34">
        <v>1303</v>
      </c>
      <c r="F22112" s="35">
        <v>5.38</v>
      </c>
      <c r="G22112" s="34">
        <v>1720.9</v>
      </c>
    </row>
    <row r="22113" spans="1:7">
      <c r="A22113" s="32">
        <v>2018</v>
      </c>
      <c r="B22113" s="32">
        <v>6223</v>
      </c>
      <c r="C22113" s="33" t="s">
        <v>563</v>
      </c>
      <c r="D22113" s="33" t="s">
        <v>564</v>
      </c>
      <c r="E22113" s="34">
        <v>138035</v>
      </c>
      <c r="F22113" s="35">
        <v>1.04</v>
      </c>
      <c r="G22113" s="34">
        <v>295.39999999999998</v>
      </c>
    </row>
    <row r="22114" spans="1:7">
      <c r="A22114" s="32">
        <v>2018</v>
      </c>
      <c r="B22114" s="32">
        <v>6243</v>
      </c>
      <c r="C22114" s="33" t="s">
        <v>563</v>
      </c>
      <c r="D22114" s="33" t="s">
        <v>564</v>
      </c>
      <c r="E22114" s="34">
        <v>190506</v>
      </c>
      <c r="F22114" s="35">
        <v>1</v>
      </c>
      <c r="G22114" s="34">
        <v>1134.3</v>
      </c>
    </row>
    <row r="22115" spans="1:7">
      <c r="A22115" s="32">
        <v>2018</v>
      </c>
      <c r="B22115" s="32">
        <v>6248</v>
      </c>
      <c r="C22115" s="33" t="s">
        <v>363</v>
      </c>
      <c r="D22115" s="33" t="s">
        <v>354</v>
      </c>
      <c r="E22115" s="34">
        <v>42369</v>
      </c>
      <c r="F22115" s="35">
        <v>16.716000000000001</v>
      </c>
      <c r="G22115" s="34">
        <v>127.6</v>
      </c>
    </row>
    <row r="22116" spans="1:7">
      <c r="A22116" s="32">
        <v>2018</v>
      </c>
      <c r="B22116" s="32">
        <v>6248</v>
      </c>
      <c r="C22116" s="33" t="s">
        <v>363</v>
      </c>
      <c r="D22116" s="33" t="s">
        <v>354</v>
      </c>
      <c r="E22116" s="34">
        <v>56426</v>
      </c>
      <c r="F22116" s="35">
        <v>16.925000000000001</v>
      </c>
      <c r="G22116" s="34">
        <v>120</v>
      </c>
    </row>
    <row r="22117" spans="1:7">
      <c r="A22117" s="32">
        <v>2018</v>
      </c>
      <c r="B22117" s="32">
        <v>6248</v>
      </c>
      <c r="C22117" s="33" t="s">
        <v>363</v>
      </c>
      <c r="D22117" s="33" t="s">
        <v>354</v>
      </c>
      <c r="E22117" s="34">
        <v>28265</v>
      </c>
      <c r="F22117" s="35">
        <v>16.626999999999999</v>
      </c>
      <c r="G22117" s="34">
        <v>118.3</v>
      </c>
    </row>
    <row r="22118" spans="1:7">
      <c r="A22118" s="32">
        <v>2018</v>
      </c>
      <c r="B22118" s="32">
        <v>6248</v>
      </c>
      <c r="C22118" s="33" t="s">
        <v>563</v>
      </c>
      <c r="D22118" s="33" t="s">
        <v>564</v>
      </c>
      <c r="E22118" s="34">
        <v>8487</v>
      </c>
      <c r="F22118" s="35">
        <v>1.101</v>
      </c>
      <c r="G22118" s="34">
        <v>405.5</v>
      </c>
    </row>
    <row r="22119" spans="1:7">
      <c r="A22119" s="32">
        <v>2018</v>
      </c>
      <c r="B22119" s="32">
        <v>6248</v>
      </c>
      <c r="C22119" s="33" t="s">
        <v>363</v>
      </c>
      <c r="D22119" s="33" t="s">
        <v>354</v>
      </c>
      <c r="E22119" s="34">
        <v>42352</v>
      </c>
      <c r="F22119" s="35">
        <v>17.077000000000002</v>
      </c>
      <c r="G22119" s="34">
        <v>113</v>
      </c>
    </row>
    <row r="22120" spans="1:7">
      <c r="A22120" s="32">
        <v>2018</v>
      </c>
      <c r="B22120" s="32">
        <v>6249</v>
      </c>
      <c r="C22120" s="33" t="s">
        <v>353</v>
      </c>
      <c r="D22120" s="33" t="s">
        <v>354</v>
      </c>
      <c r="E22120" s="34">
        <v>38622</v>
      </c>
      <c r="F22120" s="35">
        <v>24.13</v>
      </c>
      <c r="G22120" s="34">
        <v>383.7</v>
      </c>
    </row>
    <row r="22121" spans="1:7">
      <c r="A22121" s="32">
        <v>2018</v>
      </c>
      <c r="B22121" s="32">
        <v>6249</v>
      </c>
      <c r="C22121" s="33" t="s">
        <v>353</v>
      </c>
      <c r="D22121" s="33" t="s">
        <v>354</v>
      </c>
      <c r="E22121" s="34">
        <v>12823</v>
      </c>
      <c r="F22121" s="35">
        <v>23.98</v>
      </c>
      <c r="G22121" s="34">
        <v>386.4</v>
      </c>
    </row>
    <row r="22122" spans="1:7">
      <c r="A22122" s="32">
        <v>2018</v>
      </c>
      <c r="B22122" s="32">
        <v>6249</v>
      </c>
      <c r="C22122" s="33" t="s">
        <v>353</v>
      </c>
      <c r="D22122" s="33" t="s">
        <v>354</v>
      </c>
      <c r="E22122" s="34">
        <v>12798</v>
      </c>
      <c r="F22122" s="35">
        <v>24.13</v>
      </c>
      <c r="G22122" s="34">
        <v>323.2</v>
      </c>
    </row>
    <row r="22123" spans="1:7">
      <c r="A22123" s="32">
        <v>2018</v>
      </c>
      <c r="B22123" s="32">
        <v>6249</v>
      </c>
      <c r="C22123" s="33" t="s">
        <v>565</v>
      </c>
      <c r="D22123" s="33" t="s">
        <v>566</v>
      </c>
      <c r="E22123" s="34">
        <v>2529</v>
      </c>
      <c r="F22123" s="35">
        <v>5.79</v>
      </c>
      <c r="G22123" s="34">
        <v>1637</v>
      </c>
    </row>
    <row r="22124" spans="1:7">
      <c r="A22124" s="32">
        <v>2018</v>
      </c>
      <c r="B22124" s="32">
        <v>6250</v>
      </c>
      <c r="C22124" s="33" t="s">
        <v>565</v>
      </c>
      <c r="D22124" s="33" t="s">
        <v>566</v>
      </c>
      <c r="E22124" s="34">
        <v>1061</v>
      </c>
      <c r="F22124" s="35">
        <v>5.8</v>
      </c>
      <c r="G22124" s="34">
        <v>1609.3</v>
      </c>
    </row>
    <row r="22125" spans="1:7">
      <c r="A22125" s="32">
        <v>2018</v>
      </c>
      <c r="B22125" s="32">
        <v>6250</v>
      </c>
      <c r="C22125" s="33" t="s">
        <v>353</v>
      </c>
      <c r="D22125" s="33" t="s">
        <v>354</v>
      </c>
      <c r="E22125" s="34">
        <v>11754</v>
      </c>
      <c r="F22125" s="35">
        <v>25.905999999999999</v>
      </c>
      <c r="G22125" s="34">
        <v>314.10000000000002</v>
      </c>
    </row>
    <row r="22126" spans="1:7">
      <c r="A22126" s="32">
        <v>2018</v>
      </c>
      <c r="B22126" s="32">
        <v>6250</v>
      </c>
      <c r="C22126" s="33" t="s">
        <v>565</v>
      </c>
      <c r="D22126" s="33" t="s">
        <v>566</v>
      </c>
      <c r="E22126" s="34">
        <v>177</v>
      </c>
      <c r="F22126" s="35">
        <v>5.8</v>
      </c>
      <c r="G22126" s="34">
        <v>1570.8</v>
      </c>
    </row>
    <row r="22127" spans="1:7">
      <c r="A22127" s="32">
        <v>2018</v>
      </c>
      <c r="B22127" s="32">
        <v>6253</v>
      </c>
      <c r="C22127" s="33" t="s">
        <v>565</v>
      </c>
      <c r="D22127" s="33" t="s">
        <v>566</v>
      </c>
      <c r="E22127" s="34">
        <v>1996</v>
      </c>
      <c r="F22127" s="35">
        <v>5.88</v>
      </c>
      <c r="G22127" s="34">
        <v>1674.8</v>
      </c>
    </row>
    <row r="22128" spans="1:7">
      <c r="A22128" s="32">
        <v>2018</v>
      </c>
      <c r="B22128" s="32">
        <v>6253</v>
      </c>
      <c r="C22128" s="33" t="s">
        <v>563</v>
      </c>
      <c r="D22128" s="33" t="s">
        <v>564</v>
      </c>
      <c r="E22128" s="34">
        <v>47793</v>
      </c>
      <c r="F22128" s="35">
        <v>1.024</v>
      </c>
      <c r="G22128" s="34">
        <v>288.5</v>
      </c>
    </row>
    <row r="22129" spans="1:7">
      <c r="A22129" s="32">
        <v>2018</v>
      </c>
      <c r="B22129" s="32">
        <v>6254</v>
      </c>
      <c r="C22129" s="33" t="s">
        <v>363</v>
      </c>
      <c r="D22129" s="33" t="s">
        <v>354</v>
      </c>
      <c r="E22129" s="34">
        <v>15296</v>
      </c>
      <c r="F22129" s="35">
        <v>16.562000000000001</v>
      </c>
      <c r="G22129" s="34">
        <v>203.2</v>
      </c>
    </row>
    <row r="22130" spans="1:7">
      <c r="A22130" s="32">
        <v>2018</v>
      </c>
      <c r="B22130" s="32">
        <v>6254</v>
      </c>
      <c r="C22130" s="33" t="s">
        <v>363</v>
      </c>
      <c r="D22130" s="33" t="s">
        <v>354</v>
      </c>
      <c r="E22130" s="34">
        <v>106793</v>
      </c>
      <c r="F22130" s="35">
        <v>17.015999999999998</v>
      </c>
      <c r="G22130" s="34">
        <v>172.1</v>
      </c>
    </row>
    <row r="22131" spans="1:7">
      <c r="A22131" s="32">
        <v>2018</v>
      </c>
      <c r="B22131" s="32">
        <v>6254</v>
      </c>
      <c r="C22131" s="33" t="s">
        <v>363</v>
      </c>
      <c r="D22131" s="33" t="s">
        <v>354</v>
      </c>
      <c r="E22131" s="34">
        <v>15086</v>
      </c>
      <c r="F22131" s="35">
        <v>16.995999999999999</v>
      </c>
      <c r="G22131" s="34">
        <v>171.4</v>
      </c>
    </row>
    <row r="22132" spans="1:7">
      <c r="A22132" s="32">
        <v>2018</v>
      </c>
      <c r="B22132" s="32">
        <v>6257</v>
      </c>
      <c r="C22132" s="33" t="s">
        <v>565</v>
      </c>
      <c r="D22132" s="33" t="s">
        <v>566</v>
      </c>
      <c r="E22132" s="34">
        <v>2121</v>
      </c>
      <c r="F22132" s="35">
        <v>5.8</v>
      </c>
      <c r="G22132" s="34">
        <v>1546.8</v>
      </c>
    </row>
    <row r="22133" spans="1:7">
      <c r="A22133" s="32">
        <v>2018</v>
      </c>
      <c r="B22133" s="32">
        <v>6257</v>
      </c>
      <c r="C22133" s="33" t="s">
        <v>363</v>
      </c>
      <c r="D22133" s="33" t="s">
        <v>354</v>
      </c>
      <c r="E22133" s="34">
        <v>444226</v>
      </c>
      <c r="F22133" s="35">
        <v>16.846</v>
      </c>
      <c r="G22133" s="34">
        <v>233.2</v>
      </c>
    </row>
    <row r="22134" spans="1:7">
      <c r="A22134" s="32">
        <v>2018</v>
      </c>
      <c r="B22134" s="32">
        <v>6257</v>
      </c>
      <c r="C22134" s="33" t="s">
        <v>363</v>
      </c>
      <c r="D22134" s="33" t="s">
        <v>354</v>
      </c>
      <c r="E22134" s="34">
        <v>111526</v>
      </c>
      <c r="F22134" s="35">
        <v>17.126000000000001</v>
      </c>
      <c r="G22134" s="34">
        <v>249</v>
      </c>
    </row>
    <row r="22135" spans="1:7">
      <c r="A22135" s="32">
        <v>2018</v>
      </c>
      <c r="B22135" s="32">
        <v>6257</v>
      </c>
      <c r="C22135" s="33" t="s">
        <v>363</v>
      </c>
      <c r="D22135" s="33" t="s">
        <v>354</v>
      </c>
      <c r="E22135" s="34">
        <v>79729</v>
      </c>
      <c r="F22135" s="35">
        <v>16.452000000000002</v>
      </c>
      <c r="G22135" s="34">
        <v>240.6</v>
      </c>
    </row>
    <row r="22136" spans="1:7">
      <c r="A22136" s="32">
        <v>2018</v>
      </c>
      <c r="B22136" s="32">
        <v>6257</v>
      </c>
      <c r="C22136" s="33" t="s">
        <v>363</v>
      </c>
      <c r="D22136" s="33" t="s">
        <v>354</v>
      </c>
      <c r="E22136" s="34">
        <v>63526</v>
      </c>
      <c r="F22136" s="35">
        <v>16.931999999999999</v>
      </c>
      <c r="G22136" s="34">
        <v>235.1</v>
      </c>
    </row>
    <row r="22137" spans="1:7">
      <c r="A22137" s="32">
        <v>2018</v>
      </c>
      <c r="B22137" s="32">
        <v>6257</v>
      </c>
      <c r="C22137" s="33" t="s">
        <v>363</v>
      </c>
      <c r="D22137" s="33" t="s">
        <v>354</v>
      </c>
      <c r="E22137" s="34">
        <v>63328</v>
      </c>
      <c r="F22137" s="35">
        <v>16.48</v>
      </c>
      <c r="G22137" s="34">
        <v>237.4</v>
      </c>
    </row>
    <row r="22138" spans="1:7">
      <c r="A22138" s="32">
        <v>2018</v>
      </c>
      <c r="B22138" s="32">
        <v>6257</v>
      </c>
      <c r="C22138" s="33" t="s">
        <v>363</v>
      </c>
      <c r="D22138" s="33" t="s">
        <v>354</v>
      </c>
      <c r="E22138" s="34">
        <v>47310</v>
      </c>
      <c r="F22138" s="35">
        <v>17.038</v>
      </c>
      <c r="G22138" s="34">
        <v>237.6</v>
      </c>
    </row>
    <row r="22139" spans="1:7">
      <c r="A22139" s="32">
        <v>2018</v>
      </c>
      <c r="B22139" s="32">
        <v>6257</v>
      </c>
      <c r="C22139" s="33" t="s">
        <v>363</v>
      </c>
      <c r="D22139" s="33" t="s">
        <v>354</v>
      </c>
      <c r="E22139" s="34">
        <v>31859</v>
      </c>
      <c r="F22139" s="35">
        <v>16.902000000000001</v>
      </c>
      <c r="G22139" s="34">
        <v>239</v>
      </c>
    </row>
    <row r="22140" spans="1:7">
      <c r="A22140" s="32">
        <v>2018</v>
      </c>
      <c r="B22140" s="32">
        <v>6258</v>
      </c>
      <c r="C22140" s="33" t="s">
        <v>565</v>
      </c>
      <c r="D22140" s="33" t="s">
        <v>566</v>
      </c>
      <c r="E22140" s="34">
        <v>1807</v>
      </c>
      <c r="F22140" s="35">
        <v>5.8170000000000002</v>
      </c>
      <c r="G22140" s="34">
        <v>1601.7</v>
      </c>
    </row>
    <row r="22141" spans="1:7">
      <c r="A22141" s="32">
        <v>2018</v>
      </c>
      <c r="B22141" s="32">
        <v>6264</v>
      </c>
      <c r="C22141" s="33" t="s">
        <v>353</v>
      </c>
      <c r="D22141" s="33" t="s">
        <v>354</v>
      </c>
      <c r="E22141" s="34">
        <v>15643</v>
      </c>
      <c r="F22141" s="35">
        <v>24.577999999999999</v>
      </c>
      <c r="G22141" s="34">
        <v>150.1</v>
      </c>
    </row>
    <row r="22142" spans="1:7">
      <c r="A22142" s="32">
        <v>2018</v>
      </c>
      <c r="B22142" s="32">
        <v>6264</v>
      </c>
      <c r="C22142" s="33" t="s">
        <v>353</v>
      </c>
      <c r="D22142" s="33" t="s">
        <v>354</v>
      </c>
      <c r="E22142" s="34">
        <v>22591</v>
      </c>
      <c r="F22142" s="35">
        <v>24.79</v>
      </c>
      <c r="G22142" s="34">
        <v>148.6</v>
      </c>
    </row>
    <row r="22143" spans="1:7">
      <c r="A22143" s="32">
        <v>2018</v>
      </c>
      <c r="B22143" s="32">
        <v>6264</v>
      </c>
      <c r="C22143" s="33" t="s">
        <v>353</v>
      </c>
      <c r="D22143" s="33" t="s">
        <v>354</v>
      </c>
      <c r="E22143" s="34">
        <v>33282</v>
      </c>
      <c r="F22143" s="35">
        <v>24.797999999999998</v>
      </c>
      <c r="G22143" s="34">
        <v>174.2</v>
      </c>
    </row>
    <row r="22144" spans="1:7">
      <c r="A22144" s="32">
        <v>2018</v>
      </c>
      <c r="B22144" s="32">
        <v>6264</v>
      </c>
      <c r="C22144" s="33" t="s">
        <v>353</v>
      </c>
      <c r="D22144" s="33" t="s">
        <v>354</v>
      </c>
      <c r="E22144" s="34">
        <v>131342</v>
      </c>
      <c r="F22144" s="35">
        <v>25.045999999999999</v>
      </c>
      <c r="G22144" s="34">
        <v>172.7</v>
      </c>
    </row>
    <row r="22145" spans="1:7">
      <c r="A22145" s="32">
        <v>2018</v>
      </c>
      <c r="B22145" s="32">
        <v>6288</v>
      </c>
      <c r="C22145" s="33" t="s">
        <v>362</v>
      </c>
      <c r="D22145" s="33" t="s">
        <v>354</v>
      </c>
      <c r="E22145" s="34">
        <v>14544</v>
      </c>
      <c r="F22145" s="35">
        <v>15.6</v>
      </c>
      <c r="G22145" s="34">
        <v>396</v>
      </c>
    </row>
    <row r="22146" spans="1:7">
      <c r="A22146" s="32">
        <v>2018</v>
      </c>
      <c r="B22146" s="32">
        <v>6288</v>
      </c>
      <c r="C22146" s="33" t="s">
        <v>365</v>
      </c>
      <c r="D22146" s="33" t="s">
        <v>354</v>
      </c>
      <c r="E22146" s="34">
        <v>10760</v>
      </c>
      <c r="F22146" s="35">
        <v>12.2</v>
      </c>
      <c r="G22146" s="34">
        <v>195</v>
      </c>
    </row>
    <row r="22147" spans="1:7">
      <c r="A22147" s="32">
        <v>2018</v>
      </c>
      <c r="B22147" s="32">
        <v>6288</v>
      </c>
      <c r="C22147" s="33" t="s">
        <v>565</v>
      </c>
      <c r="D22147" s="33" t="s">
        <v>566</v>
      </c>
      <c r="E22147" s="34">
        <v>6238</v>
      </c>
      <c r="F22147" s="35">
        <v>5.6</v>
      </c>
      <c r="G22147" s="34">
        <v>1743</v>
      </c>
    </row>
    <row r="22148" spans="1:7">
      <c r="A22148" s="32">
        <v>2018</v>
      </c>
      <c r="B22148" s="32">
        <v>6373</v>
      </c>
      <c r="C22148" s="33" t="s">
        <v>563</v>
      </c>
      <c r="D22148" s="33" t="s">
        <v>564</v>
      </c>
      <c r="E22148" s="34">
        <v>50207</v>
      </c>
      <c r="F22148" s="35">
        <v>1.06</v>
      </c>
      <c r="G22148" s="34">
        <v>351</v>
      </c>
    </row>
    <row r="22149" spans="1:7">
      <c r="A22149" s="32">
        <v>2018</v>
      </c>
      <c r="B22149" s="32">
        <v>6373</v>
      </c>
      <c r="C22149" s="33" t="s">
        <v>563</v>
      </c>
      <c r="D22149" s="33" t="s">
        <v>564</v>
      </c>
      <c r="E22149" s="34">
        <v>11564</v>
      </c>
      <c r="F22149" s="35">
        <v>1.06</v>
      </c>
      <c r="G22149" s="34">
        <v>271.8</v>
      </c>
    </row>
    <row r="22150" spans="1:7">
      <c r="A22150" s="32">
        <v>2018</v>
      </c>
      <c r="B22150" s="32">
        <v>6469</v>
      </c>
      <c r="C22150" s="33" t="s">
        <v>362</v>
      </c>
      <c r="D22150" s="33" t="s">
        <v>354</v>
      </c>
      <c r="E22150" s="34">
        <v>491472</v>
      </c>
      <c r="F22150" s="35">
        <v>13.151999999999999</v>
      </c>
      <c r="G22150" s="34">
        <v>117.1</v>
      </c>
    </row>
    <row r="22151" spans="1:7">
      <c r="A22151" s="32">
        <v>2018</v>
      </c>
      <c r="B22151" s="32">
        <v>6469</v>
      </c>
      <c r="C22151" s="33" t="s">
        <v>563</v>
      </c>
      <c r="D22151" s="33" t="s">
        <v>564</v>
      </c>
      <c r="E22151" s="34">
        <v>5330</v>
      </c>
      <c r="F22151" s="35">
        <v>0.98299999999999998</v>
      </c>
      <c r="G22151" s="34">
        <v>276.3</v>
      </c>
    </row>
    <row r="22152" spans="1:7">
      <c r="A22152" s="32">
        <v>2018</v>
      </c>
      <c r="B22152" s="32">
        <v>6481</v>
      </c>
      <c r="C22152" s="33" t="s">
        <v>353</v>
      </c>
      <c r="D22152" s="33" t="s">
        <v>354</v>
      </c>
      <c r="E22152" s="34">
        <v>36099</v>
      </c>
      <c r="F22152" s="35">
        <v>22.652999999999999</v>
      </c>
      <c r="G22152" s="34">
        <v>218.4</v>
      </c>
    </row>
    <row r="22153" spans="1:7">
      <c r="A22153" s="32">
        <v>2018</v>
      </c>
      <c r="B22153" s="32">
        <v>6481</v>
      </c>
      <c r="C22153" s="33" t="s">
        <v>353</v>
      </c>
      <c r="D22153" s="33" t="s">
        <v>354</v>
      </c>
      <c r="E22153" s="34">
        <v>123371</v>
      </c>
      <c r="F22153" s="35">
        <v>21.923999999999999</v>
      </c>
      <c r="G22153" s="34">
        <v>226.9</v>
      </c>
    </row>
    <row r="22154" spans="1:7">
      <c r="A22154" s="32">
        <v>2018</v>
      </c>
      <c r="B22154" s="32">
        <v>6481</v>
      </c>
      <c r="C22154" s="33" t="s">
        <v>363</v>
      </c>
      <c r="D22154" s="33" t="s">
        <v>354</v>
      </c>
      <c r="E22154" s="34">
        <v>45504</v>
      </c>
      <c r="F22154" s="35">
        <v>19.899000000000001</v>
      </c>
      <c r="G22154" s="34">
        <v>231.2</v>
      </c>
    </row>
    <row r="22155" spans="1:7">
      <c r="A22155" s="32">
        <v>2018</v>
      </c>
      <c r="B22155" s="32">
        <v>6504</v>
      </c>
      <c r="C22155" s="33" t="s">
        <v>565</v>
      </c>
      <c r="D22155" s="33" t="s">
        <v>566</v>
      </c>
      <c r="E22155" s="34">
        <v>153</v>
      </c>
      <c r="F22155" s="35">
        <v>5.2690000000000001</v>
      </c>
      <c r="G22155" s="34">
        <v>4368.5</v>
      </c>
    </row>
    <row r="22156" spans="1:7">
      <c r="A22156" s="32">
        <v>2018</v>
      </c>
      <c r="B22156" s="32">
        <v>6504</v>
      </c>
      <c r="C22156" s="33" t="s">
        <v>565</v>
      </c>
      <c r="D22156" s="33" t="s">
        <v>566</v>
      </c>
      <c r="E22156" s="34">
        <v>79692</v>
      </c>
      <c r="F22156" s="35">
        <v>5.7320000000000002</v>
      </c>
      <c r="G22156" s="34">
        <v>1759.8</v>
      </c>
    </row>
    <row r="22157" spans="1:7">
      <c r="A22157" s="32">
        <v>2018</v>
      </c>
      <c r="B22157" s="32">
        <v>6559</v>
      </c>
      <c r="C22157" s="33" t="s">
        <v>565</v>
      </c>
      <c r="D22157" s="33" t="s">
        <v>566</v>
      </c>
      <c r="E22157" s="34">
        <v>5</v>
      </c>
      <c r="F22157" s="35">
        <v>5.6070000000000002</v>
      </c>
      <c r="G22157" s="34">
        <v>1224.8</v>
      </c>
    </row>
    <row r="22158" spans="1:7">
      <c r="A22158" s="32">
        <v>2018</v>
      </c>
      <c r="B22158" s="32">
        <v>6559</v>
      </c>
      <c r="C22158" s="33" t="s">
        <v>563</v>
      </c>
      <c r="D22158" s="33" t="s">
        <v>564</v>
      </c>
      <c r="E22158" s="34">
        <v>573280</v>
      </c>
      <c r="F22158" s="35">
        <v>1</v>
      </c>
      <c r="G22158" s="34">
        <v>526.20000000000005</v>
      </c>
    </row>
    <row r="22159" spans="1:7">
      <c r="A22159" s="32">
        <v>2018</v>
      </c>
      <c r="B22159" s="32">
        <v>6639</v>
      </c>
      <c r="C22159" s="33" t="s">
        <v>353</v>
      </c>
      <c r="D22159" s="33" t="s">
        <v>354</v>
      </c>
      <c r="E22159" s="34">
        <v>46724</v>
      </c>
      <c r="F22159" s="35">
        <v>22.24</v>
      </c>
      <c r="G22159" s="34">
        <v>209</v>
      </c>
    </row>
    <row r="22160" spans="1:7">
      <c r="A22160" s="32">
        <v>2018</v>
      </c>
      <c r="B22160" s="32">
        <v>6639</v>
      </c>
      <c r="C22160" s="33" t="s">
        <v>353</v>
      </c>
      <c r="D22160" s="33" t="s">
        <v>354</v>
      </c>
      <c r="E22160" s="34">
        <v>5979</v>
      </c>
      <c r="F22160" s="35">
        <v>21.5</v>
      </c>
      <c r="G22160" s="34">
        <v>207.3</v>
      </c>
    </row>
    <row r="22161" spans="1:7">
      <c r="A22161" s="32">
        <v>2018</v>
      </c>
      <c r="B22161" s="32">
        <v>6639</v>
      </c>
      <c r="C22161" s="33" t="s">
        <v>353</v>
      </c>
      <c r="D22161" s="33" t="s">
        <v>354</v>
      </c>
      <c r="E22161" s="34">
        <v>1581</v>
      </c>
      <c r="F22161" s="35">
        <v>22.74</v>
      </c>
      <c r="G22161" s="34">
        <v>184.4</v>
      </c>
    </row>
    <row r="22162" spans="1:7">
      <c r="A22162" s="32">
        <v>2018</v>
      </c>
      <c r="B22162" s="32">
        <v>6639</v>
      </c>
      <c r="C22162" s="33" t="s">
        <v>353</v>
      </c>
      <c r="D22162" s="33" t="s">
        <v>354</v>
      </c>
      <c r="E22162" s="34">
        <v>49740</v>
      </c>
      <c r="F22162" s="35">
        <v>23.15</v>
      </c>
      <c r="G22162" s="34">
        <v>176.9</v>
      </c>
    </row>
    <row r="22163" spans="1:7">
      <c r="A22163" s="32">
        <v>2018</v>
      </c>
      <c r="B22163" s="32">
        <v>6639</v>
      </c>
      <c r="C22163" s="33" t="s">
        <v>565</v>
      </c>
      <c r="D22163" s="33" t="s">
        <v>566</v>
      </c>
      <c r="E22163" s="34">
        <v>681</v>
      </c>
      <c r="F22163" s="35">
        <v>5.8</v>
      </c>
      <c r="G22163" s="34">
        <v>1580.2</v>
      </c>
    </row>
    <row r="22164" spans="1:7">
      <c r="A22164" s="32">
        <v>2018</v>
      </c>
      <c r="B22164" s="32">
        <v>6641</v>
      </c>
      <c r="C22164" s="33" t="s">
        <v>363</v>
      </c>
      <c r="D22164" s="33" t="s">
        <v>354</v>
      </c>
      <c r="E22164" s="34">
        <v>65635</v>
      </c>
      <c r="F22164" s="35">
        <v>17.690000000000001</v>
      </c>
      <c r="G22164" s="34">
        <v>209.7</v>
      </c>
    </row>
    <row r="22165" spans="1:7">
      <c r="A22165" s="32">
        <v>2018</v>
      </c>
      <c r="B22165" s="32">
        <v>6641</v>
      </c>
      <c r="C22165" s="33" t="s">
        <v>363</v>
      </c>
      <c r="D22165" s="33" t="s">
        <v>354</v>
      </c>
      <c r="E22165" s="34">
        <v>97996</v>
      </c>
      <c r="F22165" s="35">
        <v>17.93</v>
      </c>
      <c r="G22165" s="34">
        <v>204.4</v>
      </c>
    </row>
    <row r="22166" spans="1:7">
      <c r="A22166" s="32">
        <v>2018</v>
      </c>
      <c r="B22166" s="32">
        <v>6641</v>
      </c>
      <c r="C22166" s="33" t="s">
        <v>363</v>
      </c>
      <c r="D22166" s="33" t="s">
        <v>354</v>
      </c>
      <c r="E22166" s="34">
        <v>180131</v>
      </c>
      <c r="F22166" s="35">
        <v>16.87</v>
      </c>
      <c r="G22166" s="34">
        <v>198.2</v>
      </c>
    </row>
    <row r="22167" spans="1:7">
      <c r="A22167" s="32">
        <v>2018</v>
      </c>
      <c r="B22167" s="32">
        <v>6641</v>
      </c>
      <c r="C22167" s="33" t="s">
        <v>363</v>
      </c>
      <c r="D22167" s="33" t="s">
        <v>354</v>
      </c>
      <c r="E22167" s="34">
        <v>33026</v>
      </c>
      <c r="F22167" s="35">
        <v>17.47</v>
      </c>
      <c r="G22167" s="34">
        <v>210.9</v>
      </c>
    </row>
    <row r="22168" spans="1:7">
      <c r="A22168" s="32">
        <v>2018</v>
      </c>
      <c r="B22168" s="32">
        <v>6641</v>
      </c>
      <c r="C22168" s="33" t="s">
        <v>363</v>
      </c>
      <c r="D22168" s="33" t="s">
        <v>354</v>
      </c>
      <c r="E22168" s="34">
        <v>66323</v>
      </c>
      <c r="F22168" s="35">
        <v>17.670000000000002</v>
      </c>
      <c r="G22168" s="34">
        <v>210</v>
      </c>
    </row>
    <row r="22169" spans="1:7">
      <c r="A22169" s="32">
        <v>2018</v>
      </c>
      <c r="B22169" s="32">
        <v>6641</v>
      </c>
      <c r="C22169" s="33" t="s">
        <v>363</v>
      </c>
      <c r="D22169" s="33" t="s">
        <v>354</v>
      </c>
      <c r="E22169" s="34">
        <v>65635</v>
      </c>
      <c r="F22169" s="35">
        <v>17.87</v>
      </c>
      <c r="G22169" s="34">
        <v>203</v>
      </c>
    </row>
    <row r="22170" spans="1:7">
      <c r="A22170" s="32">
        <v>2018</v>
      </c>
      <c r="B22170" s="32">
        <v>6641</v>
      </c>
      <c r="C22170" s="33" t="s">
        <v>363</v>
      </c>
      <c r="D22170" s="33" t="s">
        <v>354</v>
      </c>
      <c r="E22170" s="34">
        <v>49634</v>
      </c>
      <c r="F22170" s="35">
        <v>17.2</v>
      </c>
      <c r="G22170" s="34">
        <v>201.1</v>
      </c>
    </row>
    <row r="22171" spans="1:7">
      <c r="A22171" s="32">
        <v>2018</v>
      </c>
      <c r="B22171" s="32">
        <v>6664</v>
      </c>
      <c r="C22171" s="33" t="s">
        <v>363</v>
      </c>
      <c r="D22171" s="33" t="s">
        <v>354</v>
      </c>
      <c r="E22171" s="34">
        <v>16406</v>
      </c>
      <c r="F22171" s="35">
        <v>18.068000000000001</v>
      </c>
      <c r="G22171" s="34">
        <v>199.2</v>
      </c>
    </row>
    <row r="22172" spans="1:7">
      <c r="A22172" s="32">
        <v>2018</v>
      </c>
      <c r="B22172" s="32">
        <v>6664</v>
      </c>
      <c r="C22172" s="33" t="s">
        <v>363</v>
      </c>
      <c r="D22172" s="33" t="s">
        <v>354</v>
      </c>
      <c r="E22172" s="34">
        <v>16215</v>
      </c>
      <c r="F22172" s="35">
        <v>18.026</v>
      </c>
      <c r="G22172" s="34">
        <v>195.8</v>
      </c>
    </row>
    <row r="22173" spans="1:7">
      <c r="A22173" s="32">
        <v>2018</v>
      </c>
      <c r="B22173" s="32">
        <v>6664</v>
      </c>
      <c r="C22173" s="33" t="s">
        <v>363</v>
      </c>
      <c r="D22173" s="33" t="s">
        <v>354</v>
      </c>
      <c r="E22173" s="34">
        <v>33016</v>
      </c>
      <c r="F22173" s="35">
        <v>17.687000000000001</v>
      </c>
      <c r="G22173" s="34">
        <v>185</v>
      </c>
    </row>
    <row r="22174" spans="1:7">
      <c r="A22174" s="32">
        <v>2018</v>
      </c>
      <c r="B22174" s="32">
        <v>6664</v>
      </c>
      <c r="C22174" s="33" t="s">
        <v>563</v>
      </c>
      <c r="D22174" s="33" t="s">
        <v>564</v>
      </c>
      <c r="E22174" s="34">
        <v>6500</v>
      </c>
      <c r="F22174" s="35">
        <v>1.056</v>
      </c>
      <c r="G22174" s="34">
        <v>390</v>
      </c>
    </row>
    <row r="22175" spans="1:7">
      <c r="A22175" s="32">
        <v>2018</v>
      </c>
      <c r="B22175" s="32">
        <v>6705</v>
      </c>
      <c r="C22175" s="33" t="s">
        <v>353</v>
      </c>
      <c r="D22175" s="33" t="s">
        <v>354</v>
      </c>
      <c r="E22175" s="34">
        <v>48322</v>
      </c>
      <c r="F22175" s="35">
        <v>23.08</v>
      </c>
      <c r="G22175" s="34" t="s">
        <v>364</v>
      </c>
    </row>
    <row r="22176" spans="1:7">
      <c r="A22176" s="32">
        <v>2018</v>
      </c>
      <c r="B22176" s="32">
        <v>6705</v>
      </c>
      <c r="C22176" s="33" t="s">
        <v>353</v>
      </c>
      <c r="D22176" s="33" t="s">
        <v>354</v>
      </c>
      <c r="E22176" s="34">
        <v>142992</v>
      </c>
      <c r="F22176" s="35">
        <v>22.31</v>
      </c>
      <c r="G22176" s="34" t="s">
        <v>364</v>
      </c>
    </row>
    <row r="22177" spans="1:7">
      <c r="A22177" s="32">
        <v>2018</v>
      </c>
      <c r="B22177" s="32">
        <v>6705</v>
      </c>
      <c r="C22177" s="33" t="s">
        <v>563</v>
      </c>
      <c r="D22177" s="33" t="s">
        <v>564</v>
      </c>
      <c r="E22177" s="34">
        <v>3717</v>
      </c>
      <c r="F22177" s="35">
        <v>1.06</v>
      </c>
      <c r="G22177" s="34" t="s">
        <v>364</v>
      </c>
    </row>
    <row r="22178" spans="1:7">
      <c r="A22178" s="32">
        <v>2018</v>
      </c>
      <c r="B22178" s="32">
        <v>6705</v>
      </c>
      <c r="C22178" s="33" t="s">
        <v>563</v>
      </c>
      <c r="D22178" s="33" t="s">
        <v>564</v>
      </c>
      <c r="E22178" s="34">
        <v>6321</v>
      </c>
      <c r="F22178" s="35">
        <v>1.0269999999999999</v>
      </c>
      <c r="G22178" s="34" t="s">
        <v>364</v>
      </c>
    </row>
    <row r="22179" spans="1:7">
      <c r="A22179" s="32">
        <v>2018</v>
      </c>
      <c r="B22179" s="32">
        <v>6761</v>
      </c>
      <c r="C22179" s="33" t="s">
        <v>363</v>
      </c>
      <c r="D22179" s="33" t="s">
        <v>354</v>
      </c>
      <c r="E22179" s="34">
        <v>107717</v>
      </c>
      <c r="F22179" s="35">
        <v>17.658999999999999</v>
      </c>
      <c r="G22179" s="34">
        <v>131.69999999999999</v>
      </c>
    </row>
    <row r="22180" spans="1:7">
      <c r="A22180" s="32">
        <v>2018</v>
      </c>
      <c r="B22180" s="32">
        <v>6761</v>
      </c>
      <c r="C22180" s="33" t="s">
        <v>563</v>
      </c>
      <c r="D22180" s="33" t="s">
        <v>564</v>
      </c>
      <c r="E22180" s="34">
        <v>243554</v>
      </c>
      <c r="F22180" s="35">
        <v>1.1140000000000001</v>
      </c>
      <c r="G22180" s="34">
        <v>334.1</v>
      </c>
    </row>
    <row r="22181" spans="1:7">
      <c r="A22181" s="32">
        <v>2018</v>
      </c>
      <c r="B22181" s="32">
        <v>6768</v>
      </c>
      <c r="C22181" s="33" t="s">
        <v>363</v>
      </c>
      <c r="D22181" s="33" t="s">
        <v>354</v>
      </c>
      <c r="E22181" s="34">
        <v>110315</v>
      </c>
      <c r="F22181" s="35">
        <v>17.962</v>
      </c>
      <c r="G22181" s="34">
        <v>199.4</v>
      </c>
    </row>
    <row r="22182" spans="1:7">
      <c r="A22182" s="32">
        <v>2018</v>
      </c>
      <c r="B22182" s="32">
        <v>6772</v>
      </c>
      <c r="C22182" s="33" t="s">
        <v>363</v>
      </c>
      <c r="D22182" s="33" t="s">
        <v>354</v>
      </c>
      <c r="E22182" s="34">
        <v>148439</v>
      </c>
      <c r="F22182" s="35">
        <v>17.091999999999999</v>
      </c>
      <c r="G22182" s="34">
        <v>190.1</v>
      </c>
    </row>
    <row r="22183" spans="1:7">
      <c r="A22183" s="32">
        <v>2018</v>
      </c>
      <c r="B22183" s="32">
        <v>6772</v>
      </c>
      <c r="C22183" s="33" t="s">
        <v>565</v>
      </c>
      <c r="D22183" s="33" t="s">
        <v>566</v>
      </c>
      <c r="E22183" s="34">
        <v>666</v>
      </c>
      <c r="F22183" s="35">
        <v>5.8</v>
      </c>
      <c r="G22183" s="34">
        <v>1716.2</v>
      </c>
    </row>
    <row r="22184" spans="1:7">
      <c r="A22184" s="32">
        <v>2018</v>
      </c>
      <c r="B22184" s="32">
        <v>6823</v>
      </c>
      <c r="C22184" s="33" t="s">
        <v>353</v>
      </c>
      <c r="D22184" s="33" t="s">
        <v>354</v>
      </c>
      <c r="E22184" s="34">
        <v>6310</v>
      </c>
      <c r="F22184" s="35">
        <v>22.15</v>
      </c>
      <c r="G22184" s="34">
        <v>209</v>
      </c>
    </row>
    <row r="22185" spans="1:7">
      <c r="A22185" s="32">
        <v>2018</v>
      </c>
      <c r="B22185" s="32">
        <v>6823</v>
      </c>
      <c r="C22185" s="33" t="s">
        <v>353</v>
      </c>
      <c r="D22185" s="33" t="s">
        <v>354</v>
      </c>
      <c r="E22185" s="34">
        <v>7877</v>
      </c>
      <c r="F22185" s="35">
        <v>22.8</v>
      </c>
      <c r="G22185" s="34">
        <v>228.6</v>
      </c>
    </row>
    <row r="22186" spans="1:7">
      <c r="A22186" s="32">
        <v>2018</v>
      </c>
      <c r="B22186" s="32">
        <v>6823</v>
      </c>
      <c r="C22186" s="33" t="s">
        <v>353</v>
      </c>
      <c r="D22186" s="33" t="s">
        <v>354</v>
      </c>
      <c r="E22186" s="34">
        <v>21071</v>
      </c>
      <c r="F22186" s="35">
        <v>23.58</v>
      </c>
      <c r="G22186" s="34">
        <v>199.4</v>
      </c>
    </row>
    <row r="22187" spans="1:7">
      <c r="A22187" s="32">
        <v>2018</v>
      </c>
      <c r="B22187" s="32">
        <v>6823</v>
      </c>
      <c r="C22187" s="33" t="s">
        <v>353</v>
      </c>
      <c r="D22187" s="33" t="s">
        <v>354</v>
      </c>
      <c r="E22187" s="34">
        <v>34073</v>
      </c>
      <c r="F22187" s="35">
        <v>23.68</v>
      </c>
      <c r="G22187" s="34">
        <v>226.6</v>
      </c>
    </row>
    <row r="22188" spans="1:7">
      <c r="A22188" s="32">
        <v>2018</v>
      </c>
      <c r="B22188" s="32">
        <v>6823</v>
      </c>
      <c r="C22188" s="33" t="s">
        <v>353</v>
      </c>
      <c r="D22188" s="33" t="s">
        <v>354</v>
      </c>
      <c r="E22188" s="34">
        <v>26780</v>
      </c>
      <c r="F22188" s="35">
        <v>22.72</v>
      </c>
      <c r="G22188" s="34">
        <v>184.4</v>
      </c>
    </row>
    <row r="22189" spans="1:7">
      <c r="A22189" s="32">
        <v>2018</v>
      </c>
      <c r="B22189" s="32">
        <v>6823</v>
      </c>
      <c r="C22189" s="33" t="s">
        <v>565</v>
      </c>
      <c r="D22189" s="33" t="s">
        <v>566</v>
      </c>
      <c r="E22189" s="34">
        <v>1733</v>
      </c>
      <c r="F22189" s="35">
        <v>5.8</v>
      </c>
      <c r="G22189" s="34">
        <v>1604</v>
      </c>
    </row>
    <row r="22190" spans="1:7">
      <c r="A22190" s="32">
        <v>2018</v>
      </c>
      <c r="B22190" s="32">
        <v>7030</v>
      </c>
      <c r="C22190" s="33" t="s">
        <v>362</v>
      </c>
      <c r="D22190" s="33" t="s">
        <v>354</v>
      </c>
      <c r="E22190" s="34">
        <v>184914</v>
      </c>
      <c r="F22190" s="35">
        <v>13.7</v>
      </c>
      <c r="G22190" s="34" t="s">
        <v>364</v>
      </c>
    </row>
    <row r="22191" spans="1:7">
      <c r="A22191" s="32">
        <v>2018</v>
      </c>
      <c r="B22191" s="32">
        <v>7030</v>
      </c>
      <c r="C22191" s="33" t="s">
        <v>563</v>
      </c>
      <c r="D22191" s="33" t="s">
        <v>564</v>
      </c>
      <c r="E22191" s="34">
        <v>23</v>
      </c>
      <c r="F22191" s="35">
        <v>1</v>
      </c>
      <c r="G22191" s="34" t="s">
        <v>364</v>
      </c>
    </row>
    <row r="22192" spans="1:7">
      <c r="A22192" s="32">
        <v>2018</v>
      </c>
      <c r="B22192" s="32">
        <v>7032</v>
      </c>
      <c r="C22192" s="33" t="s">
        <v>565</v>
      </c>
      <c r="D22192" s="33" t="s">
        <v>566</v>
      </c>
      <c r="E22192" s="34">
        <v>101</v>
      </c>
      <c r="F22192" s="35">
        <v>5.88</v>
      </c>
      <c r="G22192" s="34">
        <v>2916.9</v>
      </c>
    </row>
    <row r="22193" spans="1:7">
      <c r="A22193" s="32">
        <v>2018</v>
      </c>
      <c r="B22193" s="32">
        <v>7032</v>
      </c>
      <c r="C22193" s="33" t="s">
        <v>565</v>
      </c>
      <c r="D22193" s="33" t="s">
        <v>566</v>
      </c>
      <c r="E22193" s="34">
        <v>165</v>
      </c>
      <c r="F22193" s="35">
        <v>5.88</v>
      </c>
      <c r="G22193" s="34">
        <v>2107.6</v>
      </c>
    </row>
    <row r="22194" spans="1:7">
      <c r="A22194" s="32">
        <v>2018</v>
      </c>
      <c r="B22194" s="32">
        <v>7032</v>
      </c>
      <c r="C22194" s="33" t="s">
        <v>565</v>
      </c>
      <c r="D22194" s="33" t="s">
        <v>566</v>
      </c>
      <c r="E22194" s="34">
        <v>208</v>
      </c>
      <c r="F22194" s="35">
        <v>5.88</v>
      </c>
      <c r="G22194" s="34">
        <v>2104.6</v>
      </c>
    </row>
    <row r="22195" spans="1:7">
      <c r="A22195" s="32">
        <v>2018</v>
      </c>
      <c r="B22195" s="32">
        <v>7032</v>
      </c>
      <c r="C22195" s="33" t="s">
        <v>565</v>
      </c>
      <c r="D22195" s="33" t="s">
        <v>566</v>
      </c>
      <c r="E22195" s="34">
        <v>304</v>
      </c>
      <c r="F22195" s="35">
        <v>5.88</v>
      </c>
      <c r="G22195" s="34">
        <v>2004.3</v>
      </c>
    </row>
    <row r="22196" spans="1:7">
      <c r="A22196" s="32">
        <v>2018</v>
      </c>
      <c r="B22196" s="32">
        <v>7032</v>
      </c>
      <c r="C22196" s="33" t="s">
        <v>565</v>
      </c>
      <c r="D22196" s="33" t="s">
        <v>566</v>
      </c>
      <c r="E22196" s="34">
        <v>336</v>
      </c>
      <c r="F22196" s="35">
        <v>5.88</v>
      </c>
      <c r="G22196" s="34">
        <v>1990</v>
      </c>
    </row>
    <row r="22197" spans="1:7">
      <c r="A22197" s="32">
        <v>2018</v>
      </c>
      <c r="B22197" s="32">
        <v>7032</v>
      </c>
      <c r="C22197" s="33" t="s">
        <v>565</v>
      </c>
      <c r="D22197" s="33" t="s">
        <v>566</v>
      </c>
      <c r="E22197" s="34">
        <v>373</v>
      </c>
      <c r="F22197" s="35">
        <v>5.88</v>
      </c>
      <c r="G22197" s="34">
        <v>1804.6</v>
      </c>
    </row>
    <row r="22198" spans="1:7">
      <c r="A22198" s="32">
        <v>2018</v>
      </c>
      <c r="B22198" s="32">
        <v>7032</v>
      </c>
      <c r="C22198" s="33" t="s">
        <v>565</v>
      </c>
      <c r="D22198" s="33" t="s">
        <v>566</v>
      </c>
      <c r="E22198" s="34">
        <v>79</v>
      </c>
      <c r="F22198" s="35">
        <v>5.88</v>
      </c>
      <c r="G22198" s="34">
        <v>2104.1</v>
      </c>
    </row>
    <row r="22199" spans="1:7">
      <c r="A22199" s="32">
        <v>2018</v>
      </c>
      <c r="B22199" s="32">
        <v>7032</v>
      </c>
      <c r="C22199" s="33" t="s">
        <v>565</v>
      </c>
      <c r="D22199" s="33" t="s">
        <v>566</v>
      </c>
      <c r="E22199" s="34">
        <v>57</v>
      </c>
      <c r="F22199" s="35">
        <v>5.88</v>
      </c>
      <c r="G22199" s="34">
        <v>2115</v>
      </c>
    </row>
    <row r="22200" spans="1:7">
      <c r="A22200" s="32">
        <v>2018</v>
      </c>
      <c r="B22200" s="32">
        <v>7032</v>
      </c>
      <c r="C22200" s="33" t="s">
        <v>565</v>
      </c>
      <c r="D22200" s="33" t="s">
        <v>566</v>
      </c>
      <c r="E22200" s="34">
        <v>441</v>
      </c>
      <c r="F22200" s="35">
        <v>5.88</v>
      </c>
      <c r="G22200" s="34">
        <v>1879.2</v>
      </c>
    </row>
    <row r="22201" spans="1:7">
      <c r="A22201" s="32">
        <v>2018</v>
      </c>
      <c r="B22201" s="32">
        <v>7032</v>
      </c>
      <c r="C22201" s="33" t="s">
        <v>563</v>
      </c>
      <c r="D22201" s="33" t="s">
        <v>564</v>
      </c>
      <c r="E22201" s="34">
        <v>41</v>
      </c>
      <c r="F22201" s="35">
        <v>1.091</v>
      </c>
      <c r="G22201" s="34">
        <v>4881.6000000000004</v>
      </c>
    </row>
    <row r="22202" spans="1:7">
      <c r="A22202" s="32">
        <v>2018</v>
      </c>
      <c r="B22202" s="32">
        <v>7032</v>
      </c>
      <c r="C22202" s="33" t="s">
        <v>563</v>
      </c>
      <c r="D22202" s="33" t="s">
        <v>564</v>
      </c>
      <c r="E22202" s="34">
        <v>1179</v>
      </c>
      <c r="F22202" s="35">
        <v>1.091</v>
      </c>
      <c r="G22202" s="34">
        <v>491.5</v>
      </c>
    </row>
    <row r="22203" spans="1:7">
      <c r="A22203" s="32">
        <v>2018</v>
      </c>
      <c r="B22203" s="32">
        <v>7032</v>
      </c>
      <c r="C22203" s="33" t="s">
        <v>563</v>
      </c>
      <c r="D22203" s="33" t="s">
        <v>564</v>
      </c>
      <c r="E22203" s="34">
        <v>4138</v>
      </c>
      <c r="F22203" s="35">
        <v>1.083</v>
      </c>
      <c r="G22203" s="34">
        <v>285.2</v>
      </c>
    </row>
    <row r="22204" spans="1:7">
      <c r="A22204" s="32">
        <v>2018</v>
      </c>
      <c r="B22204" s="32">
        <v>7032</v>
      </c>
      <c r="C22204" s="33" t="s">
        <v>563</v>
      </c>
      <c r="D22204" s="33" t="s">
        <v>564</v>
      </c>
      <c r="E22204" s="34">
        <v>4469</v>
      </c>
      <c r="F22204" s="35">
        <v>1.077</v>
      </c>
      <c r="G22204" s="34">
        <v>283.3</v>
      </c>
    </row>
    <row r="22205" spans="1:7">
      <c r="A22205" s="32">
        <v>2018</v>
      </c>
      <c r="B22205" s="32">
        <v>7032</v>
      </c>
      <c r="C22205" s="33" t="s">
        <v>563</v>
      </c>
      <c r="D22205" s="33" t="s">
        <v>564</v>
      </c>
      <c r="E22205" s="34">
        <v>6858</v>
      </c>
      <c r="F22205" s="35">
        <v>1.0740000000000001</v>
      </c>
      <c r="G22205" s="34">
        <v>257</v>
      </c>
    </row>
    <row r="22206" spans="1:7">
      <c r="A22206" s="32">
        <v>2018</v>
      </c>
      <c r="B22206" s="32">
        <v>7032</v>
      </c>
      <c r="C22206" s="33" t="s">
        <v>563</v>
      </c>
      <c r="D22206" s="33" t="s">
        <v>564</v>
      </c>
      <c r="E22206" s="34">
        <v>9478</v>
      </c>
      <c r="F22206" s="35">
        <v>1.079</v>
      </c>
      <c r="G22206" s="34">
        <v>221</v>
      </c>
    </row>
    <row r="22207" spans="1:7">
      <c r="A22207" s="32">
        <v>2018</v>
      </c>
      <c r="B22207" s="32">
        <v>7032</v>
      </c>
      <c r="C22207" s="33" t="s">
        <v>563</v>
      </c>
      <c r="D22207" s="33" t="s">
        <v>564</v>
      </c>
      <c r="E22207" s="34">
        <v>26274</v>
      </c>
      <c r="F22207" s="35">
        <v>1.0840000000000001</v>
      </c>
      <c r="G22207" s="34">
        <v>204</v>
      </c>
    </row>
    <row r="22208" spans="1:7">
      <c r="A22208" s="32">
        <v>2018</v>
      </c>
      <c r="B22208" s="32">
        <v>7032</v>
      </c>
      <c r="C22208" s="33" t="s">
        <v>563</v>
      </c>
      <c r="D22208" s="33" t="s">
        <v>564</v>
      </c>
      <c r="E22208" s="34">
        <v>10064</v>
      </c>
      <c r="F22208" s="35">
        <v>1.0720000000000001</v>
      </c>
      <c r="G22208" s="34">
        <v>244.6</v>
      </c>
    </row>
    <row r="22209" spans="1:7">
      <c r="A22209" s="32">
        <v>2018</v>
      </c>
      <c r="B22209" s="32">
        <v>7032</v>
      </c>
      <c r="C22209" s="33" t="s">
        <v>563</v>
      </c>
      <c r="D22209" s="33" t="s">
        <v>564</v>
      </c>
      <c r="E22209" s="34">
        <v>13519</v>
      </c>
      <c r="F22209" s="35">
        <v>1.0720000000000001</v>
      </c>
      <c r="G22209" s="34">
        <v>245</v>
      </c>
    </row>
    <row r="22210" spans="1:7">
      <c r="A22210" s="32">
        <v>2018</v>
      </c>
      <c r="B22210" s="32">
        <v>7082</v>
      </c>
      <c r="C22210" s="33" t="s">
        <v>563</v>
      </c>
      <c r="D22210" s="33" t="s">
        <v>564</v>
      </c>
      <c r="E22210" s="34">
        <v>2230780</v>
      </c>
      <c r="F22210" s="35">
        <v>1.0389999999999999</v>
      </c>
      <c r="G22210" s="34">
        <v>315.8</v>
      </c>
    </row>
    <row r="22211" spans="1:7">
      <c r="A22211" s="32">
        <v>2018</v>
      </c>
      <c r="B22211" s="32">
        <v>7097</v>
      </c>
      <c r="C22211" s="33" t="s">
        <v>563</v>
      </c>
      <c r="D22211" s="33" t="s">
        <v>564</v>
      </c>
      <c r="E22211" s="34">
        <v>10675</v>
      </c>
      <c r="F22211" s="35">
        <v>1.036</v>
      </c>
      <c r="G22211" s="34">
        <v>275.8</v>
      </c>
    </row>
    <row r="22212" spans="1:7">
      <c r="A22212" s="32">
        <v>2018</v>
      </c>
      <c r="B22212" s="32">
        <v>7146</v>
      </c>
      <c r="C22212" s="33" t="s">
        <v>565</v>
      </c>
      <c r="D22212" s="33" t="s">
        <v>566</v>
      </c>
      <c r="E22212" s="34">
        <v>532</v>
      </c>
      <c r="F22212" s="35">
        <v>5.67</v>
      </c>
      <c r="G22212" s="34">
        <v>1799.9</v>
      </c>
    </row>
    <row r="22213" spans="1:7">
      <c r="A22213" s="32">
        <v>2018</v>
      </c>
      <c r="B22213" s="32">
        <v>7153</v>
      </c>
      <c r="C22213" s="33" t="s">
        <v>563</v>
      </c>
      <c r="D22213" s="33" t="s">
        <v>564</v>
      </c>
      <c r="E22213" s="34">
        <v>2632593</v>
      </c>
      <c r="F22213" s="35">
        <v>1.032</v>
      </c>
      <c r="G22213" s="34" t="s">
        <v>364</v>
      </c>
    </row>
    <row r="22214" spans="1:7">
      <c r="A22214" s="32">
        <v>2018</v>
      </c>
      <c r="B22214" s="32">
        <v>7158</v>
      </c>
      <c r="C22214" s="33" t="s">
        <v>563</v>
      </c>
      <c r="D22214" s="33" t="s">
        <v>564</v>
      </c>
      <c r="E22214" s="34">
        <v>9728</v>
      </c>
      <c r="F22214" s="35">
        <v>1.028</v>
      </c>
      <c r="G22214" s="34">
        <v>310</v>
      </c>
    </row>
    <row r="22215" spans="1:7">
      <c r="A22215" s="32">
        <v>2018</v>
      </c>
      <c r="B22215" s="32">
        <v>7158</v>
      </c>
      <c r="C22215" s="33" t="s">
        <v>563</v>
      </c>
      <c r="D22215" s="33" t="s">
        <v>564</v>
      </c>
      <c r="E22215" s="34">
        <v>31128</v>
      </c>
      <c r="F22215" s="35">
        <v>1.028</v>
      </c>
      <c r="G22215" s="34">
        <v>310.3</v>
      </c>
    </row>
    <row r="22216" spans="1:7">
      <c r="A22216" s="32">
        <v>2018</v>
      </c>
      <c r="B22216" s="32">
        <v>7158</v>
      </c>
      <c r="C22216" s="33" t="s">
        <v>563</v>
      </c>
      <c r="D22216" s="33" t="s">
        <v>564</v>
      </c>
      <c r="E22216" s="34">
        <v>34047</v>
      </c>
      <c r="F22216" s="35">
        <v>1.028</v>
      </c>
      <c r="G22216" s="34">
        <v>324.89999999999998</v>
      </c>
    </row>
    <row r="22217" spans="1:7">
      <c r="A22217" s="32">
        <v>2018</v>
      </c>
      <c r="B22217" s="32">
        <v>7158</v>
      </c>
      <c r="C22217" s="33" t="s">
        <v>563</v>
      </c>
      <c r="D22217" s="33" t="s">
        <v>564</v>
      </c>
      <c r="E22217" s="34">
        <v>38911</v>
      </c>
      <c r="F22217" s="35">
        <v>1.028</v>
      </c>
      <c r="G22217" s="34">
        <v>357.5</v>
      </c>
    </row>
    <row r="22218" spans="1:7">
      <c r="A22218" s="32">
        <v>2018</v>
      </c>
      <c r="B22218" s="32">
        <v>7158</v>
      </c>
      <c r="C22218" s="33" t="s">
        <v>563</v>
      </c>
      <c r="D22218" s="33" t="s">
        <v>564</v>
      </c>
      <c r="E22218" s="34">
        <v>77821</v>
      </c>
      <c r="F22218" s="35">
        <v>1.028</v>
      </c>
      <c r="G22218" s="34">
        <v>329.7</v>
      </c>
    </row>
    <row r="22219" spans="1:7">
      <c r="A22219" s="32">
        <v>2018</v>
      </c>
      <c r="B22219" s="32">
        <v>7159</v>
      </c>
      <c r="C22219" s="33" t="s">
        <v>563</v>
      </c>
      <c r="D22219" s="33" t="s">
        <v>564</v>
      </c>
      <c r="E22219" s="34">
        <v>225382</v>
      </c>
      <c r="F22219" s="35">
        <v>1.01</v>
      </c>
      <c r="G22219" s="34">
        <v>324</v>
      </c>
    </row>
    <row r="22220" spans="1:7">
      <c r="A22220" s="32">
        <v>2018</v>
      </c>
      <c r="B22220" s="32">
        <v>7203</v>
      </c>
      <c r="C22220" s="33" t="s">
        <v>563</v>
      </c>
      <c r="D22220" s="33" t="s">
        <v>564</v>
      </c>
      <c r="E22220" s="34">
        <v>88992</v>
      </c>
      <c r="F22220" s="35">
        <v>1.03</v>
      </c>
      <c r="G22220" s="34">
        <v>245.9</v>
      </c>
    </row>
    <row r="22221" spans="1:7">
      <c r="A22221" s="32">
        <v>2018</v>
      </c>
      <c r="B22221" s="32">
        <v>7210</v>
      </c>
      <c r="C22221" s="33" t="s">
        <v>565</v>
      </c>
      <c r="D22221" s="33" t="s">
        <v>566</v>
      </c>
      <c r="E22221" s="34">
        <v>177</v>
      </c>
      <c r="F22221" s="35">
        <v>5.77</v>
      </c>
      <c r="G22221" s="34">
        <v>1657.3</v>
      </c>
    </row>
    <row r="22222" spans="1:7">
      <c r="A22222" s="32">
        <v>2018</v>
      </c>
      <c r="B22222" s="32">
        <v>7210</v>
      </c>
      <c r="C22222" s="33" t="s">
        <v>563</v>
      </c>
      <c r="D22222" s="33" t="s">
        <v>564</v>
      </c>
      <c r="E22222" s="34">
        <v>6278</v>
      </c>
      <c r="F22222" s="35">
        <v>1.03</v>
      </c>
      <c r="G22222" s="34">
        <v>298.3</v>
      </c>
    </row>
    <row r="22223" spans="1:7">
      <c r="A22223" s="32">
        <v>2018</v>
      </c>
      <c r="B22223" s="32">
        <v>7210</v>
      </c>
      <c r="C22223" s="33" t="s">
        <v>563</v>
      </c>
      <c r="D22223" s="33" t="s">
        <v>564</v>
      </c>
      <c r="E22223" s="34">
        <v>26103</v>
      </c>
      <c r="F22223" s="35">
        <v>1.03</v>
      </c>
      <c r="G22223" s="34">
        <v>299.89999999999998</v>
      </c>
    </row>
    <row r="22224" spans="1:7">
      <c r="A22224" s="32">
        <v>2018</v>
      </c>
      <c r="B22224" s="32">
        <v>7210</v>
      </c>
      <c r="C22224" s="33" t="s">
        <v>563</v>
      </c>
      <c r="D22224" s="33" t="s">
        <v>564</v>
      </c>
      <c r="E22224" s="34">
        <v>77399</v>
      </c>
      <c r="F22224" s="35">
        <v>1.03</v>
      </c>
      <c r="G22224" s="34">
        <v>300.89999999999998</v>
      </c>
    </row>
    <row r="22225" spans="1:7">
      <c r="A22225" s="32">
        <v>2018</v>
      </c>
      <c r="B22225" s="32">
        <v>7210</v>
      </c>
      <c r="C22225" s="33" t="s">
        <v>563</v>
      </c>
      <c r="D22225" s="33" t="s">
        <v>564</v>
      </c>
      <c r="E22225" s="34">
        <v>61094</v>
      </c>
      <c r="F22225" s="35">
        <v>1.03</v>
      </c>
      <c r="G22225" s="34">
        <v>299.10000000000002</v>
      </c>
    </row>
    <row r="22226" spans="1:7">
      <c r="A22226" s="32">
        <v>2018</v>
      </c>
      <c r="B22226" s="32">
        <v>7210</v>
      </c>
      <c r="C22226" s="33" t="s">
        <v>563</v>
      </c>
      <c r="D22226" s="33" t="s">
        <v>564</v>
      </c>
      <c r="E22226" s="34">
        <v>18358</v>
      </c>
      <c r="F22226" s="35">
        <v>1.03</v>
      </c>
      <c r="G22226" s="34">
        <v>300.3</v>
      </c>
    </row>
    <row r="22227" spans="1:7">
      <c r="A22227" s="32">
        <v>2018</v>
      </c>
      <c r="B22227" s="32">
        <v>7210</v>
      </c>
      <c r="C22227" s="33" t="s">
        <v>353</v>
      </c>
      <c r="D22227" s="33" t="s">
        <v>354</v>
      </c>
      <c r="E22227" s="34">
        <v>12596</v>
      </c>
      <c r="F22227" s="35">
        <v>25.61</v>
      </c>
      <c r="G22227" s="34">
        <v>342</v>
      </c>
    </row>
    <row r="22228" spans="1:7">
      <c r="A22228" s="32">
        <v>2018</v>
      </c>
      <c r="B22228" s="32">
        <v>7210</v>
      </c>
      <c r="C22228" s="33" t="s">
        <v>353</v>
      </c>
      <c r="D22228" s="33" t="s">
        <v>354</v>
      </c>
      <c r="E22228" s="34">
        <v>11805</v>
      </c>
      <c r="F22228" s="35">
        <v>24.21</v>
      </c>
      <c r="G22228" s="34">
        <v>332.8</v>
      </c>
    </row>
    <row r="22229" spans="1:7">
      <c r="A22229" s="32">
        <v>2018</v>
      </c>
      <c r="B22229" s="32">
        <v>7210</v>
      </c>
      <c r="C22229" s="33" t="s">
        <v>353</v>
      </c>
      <c r="D22229" s="33" t="s">
        <v>354</v>
      </c>
      <c r="E22229" s="34">
        <v>12773</v>
      </c>
      <c r="F22229" s="35">
        <v>25.51</v>
      </c>
      <c r="G22229" s="34">
        <v>344</v>
      </c>
    </row>
    <row r="22230" spans="1:7">
      <c r="A22230" s="32">
        <v>2018</v>
      </c>
      <c r="B22230" s="32">
        <v>7210</v>
      </c>
      <c r="C22230" s="33" t="s">
        <v>353</v>
      </c>
      <c r="D22230" s="33" t="s">
        <v>354</v>
      </c>
      <c r="E22230" s="34">
        <v>12683</v>
      </c>
      <c r="F22230" s="35">
        <v>24.84</v>
      </c>
      <c r="G22230" s="34">
        <v>355.1</v>
      </c>
    </row>
    <row r="22231" spans="1:7">
      <c r="A22231" s="32">
        <v>2018</v>
      </c>
      <c r="B22231" s="32">
        <v>7212</v>
      </c>
      <c r="C22231" s="33" t="s">
        <v>565</v>
      </c>
      <c r="D22231" s="33" t="s">
        <v>566</v>
      </c>
      <c r="E22231" s="34">
        <v>6</v>
      </c>
      <c r="F22231" s="35">
        <v>5.88</v>
      </c>
      <c r="G22231" s="34">
        <v>1977.8</v>
      </c>
    </row>
    <row r="22232" spans="1:7">
      <c r="A22232" s="32">
        <v>2018</v>
      </c>
      <c r="B22232" s="32">
        <v>7212</v>
      </c>
      <c r="C22232" s="33" t="s">
        <v>565</v>
      </c>
      <c r="D22232" s="33" t="s">
        <v>566</v>
      </c>
      <c r="E22232" s="34">
        <v>19</v>
      </c>
      <c r="F22232" s="35">
        <v>5.88</v>
      </c>
      <c r="G22232" s="34">
        <v>1799.7</v>
      </c>
    </row>
    <row r="22233" spans="1:7">
      <c r="A22233" s="32">
        <v>2018</v>
      </c>
      <c r="B22233" s="32">
        <v>7212</v>
      </c>
      <c r="C22233" s="33" t="s">
        <v>565</v>
      </c>
      <c r="D22233" s="33" t="s">
        <v>566</v>
      </c>
      <c r="E22233" s="34">
        <v>722</v>
      </c>
      <c r="F22233" s="35">
        <v>5.88</v>
      </c>
      <c r="G22233" s="34">
        <v>1971.2</v>
      </c>
    </row>
    <row r="22234" spans="1:7">
      <c r="A22234" s="32">
        <v>2018</v>
      </c>
      <c r="B22234" s="32">
        <v>7212</v>
      </c>
      <c r="C22234" s="33" t="s">
        <v>565</v>
      </c>
      <c r="D22234" s="33" t="s">
        <v>566</v>
      </c>
      <c r="E22234" s="34">
        <v>96</v>
      </c>
      <c r="F22234" s="35">
        <v>5.88</v>
      </c>
      <c r="G22234" s="34">
        <v>1978.7</v>
      </c>
    </row>
    <row r="22235" spans="1:7">
      <c r="A22235" s="32">
        <v>2018</v>
      </c>
      <c r="B22235" s="32">
        <v>7212</v>
      </c>
      <c r="C22235" s="33" t="s">
        <v>565</v>
      </c>
      <c r="D22235" s="33" t="s">
        <v>566</v>
      </c>
      <c r="E22235" s="34">
        <v>1462</v>
      </c>
      <c r="F22235" s="35">
        <v>5.88</v>
      </c>
      <c r="G22235" s="34">
        <v>1861.5</v>
      </c>
    </row>
    <row r="22236" spans="1:7">
      <c r="A22236" s="32">
        <v>2018</v>
      </c>
      <c r="B22236" s="32">
        <v>7212</v>
      </c>
      <c r="C22236" s="33" t="s">
        <v>565</v>
      </c>
      <c r="D22236" s="33" t="s">
        <v>566</v>
      </c>
      <c r="E22236" s="34">
        <v>60</v>
      </c>
      <c r="F22236" s="35">
        <v>5.88</v>
      </c>
      <c r="G22236" s="34">
        <v>2867.2</v>
      </c>
    </row>
    <row r="22237" spans="1:7">
      <c r="A22237" s="32">
        <v>2018</v>
      </c>
      <c r="B22237" s="32">
        <v>7212</v>
      </c>
      <c r="C22237" s="33" t="s">
        <v>565</v>
      </c>
      <c r="D22237" s="33" t="s">
        <v>566</v>
      </c>
      <c r="E22237" s="34">
        <v>16</v>
      </c>
      <c r="F22237" s="35">
        <v>5.88</v>
      </c>
      <c r="G22237" s="34">
        <v>2030.7</v>
      </c>
    </row>
    <row r="22238" spans="1:7">
      <c r="A22238" s="32">
        <v>2018</v>
      </c>
      <c r="B22238" s="32">
        <v>7212</v>
      </c>
      <c r="C22238" s="33" t="s">
        <v>563</v>
      </c>
      <c r="D22238" s="33" t="s">
        <v>564</v>
      </c>
      <c r="E22238" s="34">
        <v>1344</v>
      </c>
      <c r="F22238" s="35">
        <v>1.0389999999999999</v>
      </c>
      <c r="G22238" s="34">
        <v>647.20000000000005</v>
      </c>
    </row>
    <row r="22239" spans="1:7">
      <c r="A22239" s="32">
        <v>2018</v>
      </c>
      <c r="B22239" s="32">
        <v>7212</v>
      </c>
      <c r="C22239" s="33" t="s">
        <v>563</v>
      </c>
      <c r="D22239" s="33" t="s">
        <v>564</v>
      </c>
      <c r="E22239" s="34">
        <v>528</v>
      </c>
      <c r="F22239" s="35">
        <v>1.038</v>
      </c>
      <c r="G22239" s="34">
        <v>1362.9</v>
      </c>
    </row>
    <row r="22240" spans="1:7">
      <c r="A22240" s="32">
        <v>2018</v>
      </c>
      <c r="B22240" s="32">
        <v>7212</v>
      </c>
      <c r="C22240" s="33" t="s">
        <v>563</v>
      </c>
      <c r="D22240" s="33" t="s">
        <v>564</v>
      </c>
      <c r="E22240" s="34">
        <v>498</v>
      </c>
      <c r="F22240" s="35">
        <v>1.0409999999999999</v>
      </c>
      <c r="G22240" s="34">
        <v>690.4</v>
      </c>
    </row>
    <row r="22241" spans="1:7">
      <c r="A22241" s="32">
        <v>2018</v>
      </c>
      <c r="B22241" s="32">
        <v>7212</v>
      </c>
      <c r="C22241" s="33" t="s">
        <v>563</v>
      </c>
      <c r="D22241" s="33" t="s">
        <v>564</v>
      </c>
      <c r="E22241" s="34">
        <v>400</v>
      </c>
      <c r="F22241" s="35">
        <v>1.038</v>
      </c>
      <c r="G22241" s="34">
        <v>1938.4</v>
      </c>
    </row>
    <row r="22242" spans="1:7">
      <c r="A22242" s="32">
        <v>2018</v>
      </c>
      <c r="B22242" s="32">
        <v>7212</v>
      </c>
      <c r="C22242" s="33" t="s">
        <v>563</v>
      </c>
      <c r="D22242" s="33" t="s">
        <v>564</v>
      </c>
      <c r="E22242" s="34">
        <v>341</v>
      </c>
      <c r="F22242" s="35">
        <v>1.04</v>
      </c>
      <c r="G22242" s="34">
        <v>2171.4</v>
      </c>
    </row>
    <row r="22243" spans="1:7">
      <c r="A22243" s="32">
        <v>2018</v>
      </c>
      <c r="B22243" s="32">
        <v>7212</v>
      </c>
      <c r="C22243" s="33" t="s">
        <v>563</v>
      </c>
      <c r="D22243" s="33" t="s">
        <v>564</v>
      </c>
      <c r="E22243" s="34">
        <v>77</v>
      </c>
      <c r="F22243" s="35">
        <v>1.0409999999999999</v>
      </c>
      <c r="G22243" s="34">
        <v>3638</v>
      </c>
    </row>
    <row r="22244" spans="1:7">
      <c r="A22244" s="32">
        <v>2018</v>
      </c>
      <c r="B22244" s="32">
        <v>7212</v>
      </c>
      <c r="C22244" s="33" t="s">
        <v>563</v>
      </c>
      <c r="D22244" s="33" t="s">
        <v>564</v>
      </c>
      <c r="E22244" s="34">
        <v>43</v>
      </c>
      <c r="F22244" s="35">
        <v>1.0069999999999999</v>
      </c>
      <c r="G22244" s="34">
        <v>4632.8999999999996</v>
      </c>
    </row>
    <row r="22245" spans="1:7">
      <c r="A22245" s="32">
        <v>2018</v>
      </c>
      <c r="B22245" s="32">
        <v>7212</v>
      </c>
      <c r="C22245" s="33" t="s">
        <v>563</v>
      </c>
      <c r="D22245" s="33" t="s">
        <v>564</v>
      </c>
      <c r="E22245" s="34">
        <v>1895</v>
      </c>
      <c r="F22245" s="35">
        <v>1.0369999999999999</v>
      </c>
      <c r="G22245" s="34">
        <v>575.29999999999995</v>
      </c>
    </row>
    <row r="22246" spans="1:7">
      <c r="A22246" s="32">
        <v>2018</v>
      </c>
      <c r="B22246" s="32">
        <v>7212</v>
      </c>
      <c r="C22246" s="33" t="s">
        <v>563</v>
      </c>
      <c r="D22246" s="33" t="s">
        <v>564</v>
      </c>
      <c r="E22246" s="34">
        <v>47775</v>
      </c>
      <c r="F22246" s="35">
        <v>1.0349999999999999</v>
      </c>
      <c r="G22246" s="34">
        <v>176.2</v>
      </c>
    </row>
    <row r="22247" spans="1:7">
      <c r="A22247" s="32">
        <v>2018</v>
      </c>
      <c r="B22247" s="32">
        <v>7212</v>
      </c>
      <c r="C22247" s="33" t="s">
        <v>563</v>
      </c>
      <c r="D22247" s="33" t="s">
        <v>564</v>
      </c>
      <c r="E22247" s="34">
        <v>7226</v>
      </c>
      <c r="F22247" s="35">
        <v>1.038</v>
      </c>
      <c r="G22247" s="34">
        <v>272.8</v>
      </c>
    </row>
    <row r="22248" spans="1:7">
      <c r="A22248" s="32">
        <v>2018</v>
      </c>
      <c r="B22248" s="32">
        <v>7213</v>
      </c>
      <c r="C22248" s="33" t="s">
        <v>353</v>
      </c>
      <c r="D22248" s="33" t="s">
        <v>354</v>
      </c>
      <c r="E22248" s="34">
        <v>24638</v>
      </c>
      <c r="F22248" s="35">
        <v>24.099</v>
      </c>
      <c r="G22248" s="34">
        <v>263.2</v>
      </c>
    </row>
    <row r="22249" spans="1:7">
      <c r="A22249" s="32">
        <v>2018</v>
      </c>
      <c r="B22249" s="32">
        <v>7213</v>
      </c>
      <c r="C22249" s="33" t="s">
        <v>353</v>
      </c>
      <c r="D22249" s="33" t="s">
        <v>354</v>
      </c>
      <c r="E22249" s="34">
        <v>12075</v>
      </c>
      <c r="F22249" s="35">
        <v>25.08</v>
      </c>
      <c r="G22249" s="34">
        <v>261</v>
      </c>
    </row>
    <row r="22250" spans="1:7">
      <c r="A22250" s="32">
        <v>2018</v>
      </c>
      <c r="B22250" s="32">
        <v>7213</v>
      </c>
      <c r="C22250" s="33" t="s">
        <v>353</v>
      </c>
      <c r="D22250" s="33" t="s">
        <v>354</v>
      </c>
      <c r="E22250" s="34">
        <v>22644</v>
      </c>
      <c r="F22250" s="35">
        <v>24.725999999999999</v>
      </c>
      <c r="G22250" s="34">
        <v>250.9</v>
      </c>
    </row>
    <row r="22251" spans="1:7">
      <c r="A22251" s="32">
        <v>2018</v>
      </c>
      <c r="B22251" s="32">
        <v>7213</v>
      </c>
      <c r="C22251" s="33" t="s">
        <v>353</v>
      </c>
      <c r="D22251" s="33" t="s">
        <v>354</v>
      </c>
      <c r="E22251" s="34">
        <v>12174</v>
      </c>
      <c r="F22251" s="35">
        <v>24.414000000000001</v>
      </c>
      <c r="G22251" s="34">
        <v>255.2</v>
      </c>
    </row>
    <row r="22252" spans="1:7">
      <c r="A22252" s="32">
        <v>2018</v>
      </c>
      <c r="B22252" s="32">
        <v>7213</v>
      </c>
      <c r="C22252" s="33" t="s">
        <v>353</v>
      </c>
      <c r="D22252" s="33" t="s">
        <v>354</v>
      </c>
      <c r="E22252" s="34">
        <v>12088</v>
      </c>
      <c r="F22252" s="35">
        <v>25.684000000000001</v>
      </c>
      <c r="G22252" s="34">
        <v>261.89999999999998</v>
      </c>
    </row>
    <row r="22253" spans="1:7">
      <c r="A22253" s="32">
        <v>2018</v>
      </c>
      <c r="B22253" s="32">
        <v>7213</v>
      </c>
      <c r="C22253" s="33" t="s">
        <v>565</v>
      </c>
      <c r="D22253" s="33" t="s">
        <v>566</v>
      </c>
      <c r="E22253" s="34">
        <v>1780</v>
      </c>
      <c r="F22253" s="35">
        <v>5.88</v>
      </c>
      <c r="G22253" s="34">
        <v>1429.6</v>
      </c>
    </row>
    <row r="22254" spans="1:7">
      <c r="A22254" s="32">
        <v>2018</v>
      </c>
      <c r="B22254" s="32">
        <v>7237</v>
      </c>
      <c r="C22254" s="33" t="s">
        <v>563</v>
      </c>
      <c r="D22254" s="33" t="s">
        <v>564</v>
      </c>
      <c r="E22254" s="34">
        <v>1124</v>
      </c>
      <c r="F22254" s="35">
        <v>1.048</v>
      </c>
      <c r="G22254" s="34">
        <v>459.5</v>
      </c>
    </row>
    <row r="22255" spans="1:7">
      <c r="A22255" s="32">
        <v>2018</v>
      </c>
      <c r="B22255" s="32">
        <v>7237</v>
      </c>
      <c r="C22255" s="33" t="s">
        <v>563</v>
      </c>
      <c r="D22255" s="33" t="s">
        <v>564</v>
      </c>
      <c r="E22255" s="34">
        <v>495</v>
      </c>
      <c r="F22255" s="35">
        <v>1.0620000000000001</v>
      </c>
      <c r="G22255" s="34">
        <v>323.60000000000002</v>
      </c>
    </row>
    <row r="22256" spans="1:7">
      <c r="A22256" s="32">
        <v>2018</v>
      </c>
      <c r="B22256" s="32">
        <v>7237</v>
      </c>
      <c r="C22256" s="33" t="s">
        <v>563</v>
      </c>
      <c r="D22256" s="33" t="s">
        <v>564</v>
      </c>
      <c r="E22256" s="34">
        <v>124</v>
      </c>
      <c r="F22256" s="35">
        <v>1.0549999999999999</v>
      </c>
      <c r="G22256" s="34">
        <v>393.4</v>
      </c>
    </row>
    <row r="22257" spans="1:7">
      <c r="A22257" s="32">
        <v>2018</v>
      </c>
      <c r="B22257" s="32">
        <v>7237</v>
      </c>
      <c r="C22257" s="33" t="s">
        <v>563</v>
      </c>
      <c r="D22257" s="33" t="s">
        <v>564</v>
      </c>
      <c r="E22257" s="34">
        <v>108</v>
      </c>
      <c r="F22257" s="35">
        <v>1.0589999999999999</v>
      </c>
      <c r="G22257" s="34">
        <v>553.9</v>
      </c>
    </row>
    <row r="22258" spans="1:7">
      <c r="A22258" s="32">
        <v>2018</v>
      </c>
      <c r="B22258" s="32">
        <v>7237</v>
      </c>
      <c r="C22258" s="33" t="s">
        <v>563</v>
      </c>
      <c r="D22258" s="33" t="s">
        <v>564</v>
      </c>
      <c r="E22258" s="34">
        <v>38</v>
      </c>
      <c r="F22258" s="35">
        <v>1.0509999999999999</v>
      </c>
      <c r="G22258" s="34">
        <v>357.7</v>
      </c>
    </row>
    <row r="22259" spans="1:7">
      <c r="A22259" s="32">
        <v>2018</v>
      </c>
      <c r="B22259" s="32">
        <v>7237</v>
      </c>
      <c r="C22259" s="33" t="s">
        <v>563</v>
      </c>
      <c r="D22259" s="33" t="s">
        <v>564</v>
      </c>
      <c r="E22259" s="34">
        <v>6962</v>
      </c>
      <c r="F22259" s="35">
        <v>1.071</v>
      </c>
      <c r="G22259" s="34">
        <v>415.2</v>
      </c>
    </row>
    <row r="22260" spans="1:7">
      <c r="A22260" s="32">
        <v>2018</v>
      </c>
      <c r="B22260" s="32">
        <v>7237</v>
      </c>
      <c r="C22260" s="33" t="s">
        <v>563</v>
      </c>
      <c r="D22260" s="33" t="s">
        <v>564</v>
      </c>
      <c r="E22260" s="34">
        <v>37774</v>
      </c>
      <c r="F22260" s="35">
        <v>1.069</v>
      </c>
      <c r="G22260" s="34">
        <v>286.7</v>
      </c>
    </row>
    <row r="22261" spans="1:7">
      <c r="A22261" s="32">
        <v>2018</v>
      </c>
      <c r="B22261" s="32">
        <v>7237</v>
      </c>
      <c r="C22261" s="33" t="s">
        <v>563</v>
      </c>
      <c r="D22261" s="33" t="s">
        <v>564</v>
      </c>
      <c r="E22261" s="34">
        <v>33969</v>
      </c>
      <c r="F22261" s="35">
        <v>1.077</v>
      </c>
      <c r="G22261" s="34">
        <v>307.7</v>
      </c>
    </row>
    <row r="22262" spans="1:7">
      <c r="A22262" s="32">
        <v>2018</v>
      </c>
      <c r="B22262" s="32">
        <v>7237</v>
      </c>
      <c r="C22262" s="33" t="s">
        <v>563</v>
      </c>
      <c r="D22262" s="33" t="s">
        <v>564</v>
      </c>
      <c r="E22262" s="34">
        <v>19389</v>
      </c>
      <c r="F22262" s="35">
        <v>1.0740000000000001</v>
      </c>
      <c r="G22262" s="34">
        <v>325.5</v>
      </c>
    </row>
    <row r="22263" spans="1:7">
      <c r="A22263" s="32">
        <v>2018</v>
      </c>
      <c r="B22263" s="32">
        <v>7237</v>
      </c>
      <c r="C22263" s="33" t="s">
        <v>563</v>
      </c>
      <c r="D22263" s="33" t="s">
        <v>564</v>
      </c>
      <c r="E22263" s="34">
        <v>13697</v>
      </c>
      <c r="F22263" s="35">
        <v>1.0660000000000001</v>
      </c>
      <c r="G22263" s="34">
        <v>320.60000000000002</v>
      </c>
    </row>
    <row r="22264" spans="1:7">
      <c r="A22264" s="32">
        <v>2018</v>
      </c>
      <c r="B22264" s="32">
        <v>7237</v>
      </c>
      <c r="C22264" s="33" t="s">
        <v>563</v>
      </c>
      <c r="D22264" s="33" t="s">
        <v>564</v>
      </c>
      <c r="E22264" s="34">
        <v>11548</v>
      </c>
      <c r="F22264" s="35">
        <v>1.0629999999999999</v>
      </c>
      <c r="G22264" s="34">
        <v>334.3</v>
      </c>
    </row>
    <row r="22265" spans="1:7">
      <c r="A22265" s="32">
        <v>2018</v>
      </c>
      <c r="B22265" s="32">
        <v>7237</v>
      </c>
      <c r="C22265" s="33" t="s">
        <v>563</v>
      </c>
      <c r="D22265" s="33" t="s">
        <v>564</v>
      </c>
      <c r="E22265" s="34">
        <v>7183</v>
      </c>
      <c r="F22265" s="35">
        <v>1.081</v>
      </c>
      <c r="G22265" s="34">
        <v>331.2</v>
      </c>
    </row>
    <row r="22266" spans="1:7">
      <c r="A22266" s="32">
        <v>2018</v>
      </c>
      <c r="B22266" s="32">
        <v>7238</v>
      </c>
      <c r="C22266" s="33" t="s">
        <v>563</v>
      </c>
      <c r="D22266" s="33" t="s">
        <v>564</v>
      </c>
      <c r="E22266" s="34">
        <v>2512076</v>
      </c>
      <c r="F22266" s="35">
        <v>1.0229999999999999</v>
      </c>
      <c r="G22266" s="34">
        <v>328</v>
      </c>
    </row>
    <row r="22267" spans="1:7">
      <c r="A22267" s="32">
        <v>2018</v>
      </c>
      <c r="B22267" s="32">
        <v>7242</v>
      </c>
      <c r="C22267" s="33" t="s">
        <v>563</v>
      </c>
      <c r="D22267" s="33" t="s">
        <v>564</v>
      </c>
      <c r="E22267" s="34">
        <v>4557912</v>
      </c>
      <c r="F22267" s="35">
        <v>1.0229999999999999</v>
      </c>
      <c r="G22267" s="34">
        <v>363.8</v>
      </c>
    </row>
    <row r="22268" spans="1:7">
      <c r="A22268" s="32">
        <v>2018</v>
      </c>
      <c r="B22268" s="32">
        <v>7270</v>
      </c>
      <c r="C22268" s="33" t="s">
        <v>563</v>
      </c>
      <c r="D22268" s="33" t="s">
        <v>564</v>
      </c>
      <c r="E22268" s="34">
        <v>137489</v>
      </c>
      <c r="F22268" s="35">
        <v>1.034</v>
      </c>
      <c r="G22268" s="34">
        <v>309.2</v>
      </c>
    </row>
    <row r="22269" spans="1:7">
      <c r="A22269" s="32">
        <v>2018</v>
      </c>
      <c r="B22269" s="32">
        <v>7277</v>
      </c>
      <c r="C22269" s="33" t="s">
        <v>563</v>
      </c>
      <c r="D22269" s="33" t="s">
        <v>564</v>
      </c>
      <c r="E22269" s="34">
        <v>13209</v>
      </c>
      <c r="F22269" s="35">
        <v>1.0229999999999999</v>
      </c>
      <c r="G22269" s="34">
        <v>357.6</v>
      </c>
    </row>
    <row r="22270" spans="1:7">
      <c r="A22270" s="32">
        <v>2018</v>
      </c>
      <c r="B22270" s="32">
        <v>7296</v>
      </c>
      <c r="C22270" s="33" t="s">
        <v>563</v>
      </c>
      <c r="D22270" s="33" t="s">
        <v>564</v>
      </c>
      <c r="E22270" s="34">
        <v>711615</v>
      </c>
      <c r="F22270" s="35">
        <v>1.0209999999999999</v>
      </c>
      <c r="G22270" s="34">
        <v>270.2</v>
      </c>
    </row>
    <row r="22271" spans="1:7">
      <c r="A22271" s="32">
        <v>2018</v>
      </c>
      <c r="B22271" s="32">
        <v>7296</v>
      </c>
      <c r="C22271" s="33" t="s">
        <v>563</v>
      </c>
      <c r="D22271" s="33" t="s">
        <v>564</v>
      </c>
      <c r="E22271" s="34">
        <v>1042290</v>
      </c>
      <c r="F22271" s="35">
        <v>1.0209999999999999</v>
      </c>
      <c r="G22271" s="34">
        <v>287.5</v>
      </c>
    </row>
    <row r="22272" spans="1:7">
      <c r="A22272" s="32">
        <v>2018</v>
      </c>
      <c r="B22272" s="32">
        <v>7302</v>
      </c>
      <c r="C22272" s="33" t="s">
        <v>563</v>
      </c>
      <c r="D22272" s="33" t="s">
        <v>564</v>
      </c>
      <c r="E22272" s="34">
        <v>3590453</v>
      </c>
      <c r="F22272" s="35">
        <v>1.02</v>
      </c>
      <c r="G22272" s="34">
        <v>424</v>
      </c>
    </row>
    <row r="22273" spans="1:7">
      <c r="A22273" s="32">
        <v>2018</v>
      </c>
      <c r="B22273" s="32">
        <v>7302</v>
      </c>
      <c r="C22273" s="33" t="s">
        <v>563</v>
      </c>
      <c r="D22273" s="33" t="s">
        <v>564</v>
      </c>
      <c r="E22273" s="34">
        <v>1550000</v>
      </c>
      <c r="F22273" s="35">
        <v>1.02</v>
      </c>
      <c r="G22273" s="34">
        <v>424</v>
      </c>
    </row>
    <row r="22274" spans="1:7">
      <c r="A22274" s="32">
        <v>2018</v>
      </c>
      <c r="B22274" s="32">
        <v>7302</v>
      </c>
      <c r="C22274" s="33" t="s">
        <v>563</v>
      </c>
      <c r="D22274" s="33" t="s">
        <v>564</v>
      </c>
      <c r="E22274" s="34">
        <v>2409450</v>
      </c>
      <c r="F22274" s="35">
        <v>1.02</v>
      </c>
      <c r="G22274" s="34">
        <v>424</v>
      </c>
    </row>
    <row r="22275" spans="1:7">
      <c r="A22275" s="32">
        <v>2018</v>
      </c>
      <c r="B22275" s="32">
        <v>7302</v>
      </c>
      <c r="C22275" s="33" t="s">
        <v>563</v>
      </c>
      <c r="D22275" s="33" t="s">
        <v>564</v>
      </c>
      <c r="E22275" s="34">
        <v>1433668</v>
      </c>
      <c r="F22275" s="35">
        <v>1.02</v>
      </c>
      <c r="G22275" s="34">
        <v>424</v>
      </c>
    </row>
    <row r="22276" spans="1:7">
      <c r="A22276" s="32">
        <v>2018</v>
      </c>
      <c r="B22276" s="32">
        <v>7302</v>
      </c>
      <c r="C22276" s="33" t="s">
        <v>563</v>
      </c>
      <c r="D22276" s="33" t="s">
        <v>564</v>
      </c>
      <c r="E22276" s="34">
        <v>776471</v>
      </c>
      <c r="F22276" s="35">
        <v>1.02</v>
      </c>
      <c r="G22276" s="34">
        <v>424</v>
      </c>
    </row>
    <row r="22277" spans="1:7">
      <c r="A22277" s="32">
        <v>2018</v>
      </c>
      <c r="B22277" s="32">
        <v>7315</v>
      </c>
      <c r="C22277" s="33" t="s">
        <v>563</v>
      </c>
      <c r="D22277" s="33" t="s">
        <v>564</v>
      </c>
      <c r="E22277" s="34">
        <v>65913</v>
      </c>
      <c r="F22277" s="35">
        <v>1.0429999999999999</v>
      </c>
      <c r="G22277" s="34">
        <v>465.1</v>
      </c>
    </row>
    <row r="22278" spans="1:7">
      <c r="A22278" s="32">
        <v>2018</v>
      </c>
      <c r="B22278" s="32">
        <v>7315</v>
      </c>
      <c r="C22278" s="33" t="s">
        <v>563</v>
      </c>
      <c r="D22278" s="33" t="s">
        <v>564</v>
      </c>
      <c r="E22278" s="34">
        <v>260042</v>
      </c>
      <c r="F22278" s="35">
        <v>1.0429999999999999</v>
      </c>
      <c r="G22278" s="34">
        <v>403.4</v>
      </c>
    </row>
    <row r="22279" spans="1:7">
      <c r="A22279" s="32">
        <v>2018</v>
      </c>
      <c r="B22279" s="32">
        <v>7343</v>
      </c>
      <c r="C22279" s="33" t="s">
        <v>363</v>
      </c>
      <c r="D22279" s="33" t="s">
        <v>354</v>
      </c>
      <c r="E22279" s="34">
        <v>16909</v>
      </c>
      <c r="F22279" s="35">
        <v>17.108000000000001</v>
      </c>
      <c r="G22279" s="34">
        <v>182.7</v>
      </c>
    </row>
    <row r="22280" spans="1:7">
      <c r="A22280" s="32">
        <v>2018</v>
      </c>
      <c r="B22280" s="32">
        <v>7343</v>
      </c>
      <c r="C22280" s="33" t="s">
        <v>363</v>
      </c>
      <c r="D22280" s="33" t="s">
        <v>354</v>
      </c>
      <c r="E22280" s="34">
        <v>50974</v>
      </c>
      <c r="F22280" s="35">
        <v>17.654</v>
      </c>
      <c r="G22280" s="34">
        <v>175.9</v>
      </c>
    </row>
    <row r="22281" spans="1:7">
      <c r="A22281" s="32">
        <v>2018</v>
      </c>
      <c r="B22281" s="32">
        <v>7343</v>
      </c>
      <c r="C22281" s="33" t="s">
        <v>363</v>
      </c>
      <c r="D22281" s="33" t="s">
        <v>354</v>
      </c>
      <c r="E22281" s="34">
        <v>17004</v>
      </c>
      <c r="F22281" s="35">
        <v>17.716000000000001</v>
      </c>
      <c r="G22281" s="34">
        <v>171.7</v>
      </c>
    </row>
    <row r="22282" spans="1:7">
      <c r="A22282" s="32">
        <v>2018</v>
      </c>
      <c r="B22282" s="32">
        <v>7350</v>
      </c>
      <c r="C22282" s="33" t="s">
        <v>563</v>
      </c>
      <c r="D22282" s="33" t="s">
        <v>564</v>
      </c>
      <c r="E22282" s="34">
        <v>1237072</v>
      </c>
      <c r="F22282" s="35">
        <v>1.0409999999999999</v>
      </c>
      <c r="G22282" s="34">
        <v>111.4</v>
      </c>
    </row>
    <row r="22283" spans="1:7">
      <c r="A22283" s="32">
        <v>2018</v>
      </c>
      <c r="B22283" s="32">
        <v>7380</v>
      </c>
      <c r="C22283" s="33" t="s">
        <v>563</v>
      </c>
      <c r="D22283" s="33" t="s">
        <v>564</v>
      </c>
      <c r="E22283" s="34">
        <v>456713</v>
      </c>
      <c r="F22283" s="35">
        <v>1</v>
      </c>
      <c r="G22283" s="34">
        <v>296.7</v>
      </c>
    </row>
    <row r="22284" spans="1:7">
      <c r="A22284" s="32">
        <v>2018</v>
      </c>
      <c r="B22284" s="32">
        <v>7380</v>
      </c>
      <c r="C22284" s="33" t="s">
        <v>563</v>
      </c>
      <c r="D22284" s="33" t="s">
        <v>564</v>
      </c>
      <c r="E22284" s="34">
        <v>73352</v>
      </c>
      <c r="F22284" s="35">
        <v>1</v>
      </c>
      <c r="G22284" s="34">
        <v>300.10000000000002</v>
      </c>
    </row>
    <row r="22285" spans="1:7">
      <c r="A22285" s="32">
        <v>2018</v>
      </c>
      <c r="B22285" s="32">
        <v>7380</v>
      </c>
      <c r="C22285" s="33" t="s">
        <v>563</v>
      </c>
      <c r="D22285" s="33" t="s">
        <v>564</v>
      </c>
      <c r="E22285" s="34">
        <v>499489</v>
      </c>
      <c r="F22285" s="35">
        <v>1</v>
      </c>
      <c r="G22285" s="34">
        <v>301.60000000000002</v>
      </c>
    </row>
    <row r="22286" spans="1:7">
      <c r="A22286" s="32">
        <v>2018</v>
      </c>
      <c r="B22286" s="32">
        <v>7380</v>
      </c>
      <c r="C22286" s="33" t="s">
        <v>563</v>
      </c>
      <c r="D22286" s="33" t="s">
        <v>564</v>
      </c>
      <c r="E22286" s="34">
        <v>1574134</v>
      </c>
      <c r="F22286" s="35">
        <v>1</v>
      </c>
      <c r="G22286" s="34">
        <v>298.2</v>
      </c>
    </row>
    <row r="22287" spans="1:7">
      <c r="A22287" s="32">
        <v>2018</v>
      </c>
      <c r="B22287" s="32">
        <v>7504</v>
      </c>
      <c r="C22287" s="33" t="s">
        <v>363</v>
      </c>
      <c r="D22287" s="33" t="s">
        <v>354</v>
      </c>
      <c r="E22287" s="34">
        <v>48784</v>
      </c>
      <c r="F22287" s="35">
        <v>16.100000000000001</v>
      </c>
      <c r="G22287" s="34">
        <v>88.2</v>
      </c>
    </row>
    <row r="22288" spans="1:7">
      <c r="A22288" s="32">
        <v>2018</v>
      </c>
      <c r="B22288" s="32">
        <v>7504</v>
      </c>
      <c r="C22288" s="33" t="s">
        <v>563</v>
      </c>
      <c r="D22288" s="33" t="s">
        <v>564</v>
      </c>
      <c r="E22288" s="34">
        <v>17557</v>
      </c>
      <c r="F22288" s="35">
        <v>1.06</v>
      </c>
      <c r="G22288" s="34">
        <v>635.9</v>
      </c>
    </row>
    <row r="22289" spans="1:7">
      <c r="A22289" s="32">
        <v>2018</v>
      </c>
      <c r="B22289" s="32">
        <v>7512</v>
      </c>
      <c r="C22289" s="33" t="s">
        <v>563</v>
      </c>
      <c r="D22289" s="33" t="s">
        <v>564</v>
      </c>
      <c r="E22289" s="34">
        <v>2206591</v>
      </c>
      <c r="F22289" s="35">
        <v>1.0269999999999999</v>
      </c>
      <c r="G22289" s="34">
        <v>275.8</v>
      </c>
    </row>
    <row r="22290" spans="1:7">
      <c r="A22290" s="32">
        <v>2018</v>
      </c>
      <c r="B22290" s="32">
        <v>7538</v>
      </c>
      <c r="C22290" s="33" t="s">
        <v>565</v>
      </c>
      <c r="D22290" s="33" t="s">
        <v>566</v>
      </c>
      <c r="E22290" s="34">
        <v>558</v>
      </c>
      <c r="F22290" s="35">
        <v>5.78</v>
      </c>
      <c r="G22290" s="34">
        <v>1733.4</v>
      </c>
    </row>
    <row r="22291" spans="1:7">
      <c r="A22291" s="32">
        <v>2018</v>
      </c>
      <c r="B22291" s="32">
        <v>7538</v>
      </c>
      <c r="C22291" s="33" t="s">
        <v>565</v>
      </c>
      <c r="D22291" s="33" t="s">
        <v>566</v>
      </c>
      <c r="E22291" s="34">
        <v>3623</v>
      </c>
      <c r="F22291" s="35">
        <v>5.78</v>
      </c>
      <c r="G22291" s="34">
        <v>1742.8</v>
      </c>
    </row>
    <row r="22292" spans="1:7">
      <c r="A22292" s="32">
        <v>2018</v>
      </c>
      <c r="B22292" s="32">
        <v>7538</v>
      </c>
      <c r="C22292" s="33" t="s">
        <v>565</v>
      </c>
      <c r="D22292" s="33" t="s">
        <v>566</v>
      </c>
      <c r="E22292" s="34">
        <v>1881</v>
      </c>
      <c r="F22292" s="35">
        <v>5.78</v>
      </c>
      <c r="G22292" s="34">
        <v>1510.6</v>
      </c>
    </row>
    <row r="22293" spans="1:7">
      <c r="A22293" s="32">
        <v>2018</v>
      </c>
      <c r="B22293" s="32">
        <v>7538</v>
      </c>
      <c r="C22293" s="33" t="s">
        <v>565</v>
      </c>
      <c r="D22293" s="33" t="s">
        <v>566</v>
      </c>
      <c r="E22293" s="34">
        <v>2311</v>
      </c>
      <c r="F22293" s="35">
        <v>5.78</v>
      </c>
      <c r="G22293" s="34">
        <v>1862.9</v>
      </c>
    </row>
    <row r="22294" spans="1:7">
      <c r="A22294" s="32">
        <v>2018</v>
      </c>
      <c r="B22294" s="32">
        <v>7538</v>
      </c>
      <c r="C22294" s="33" t="s">
        <v>563</v>
      </c>
      <c r="D22294" s="33" t="s">
        <v>564</v>
      </c>
      <c r="E22294" s="34">
        <v>382581</v>
      </c>
      <c r="F22294" s="35">
        <v>1.034</v>
      </c>
      <c r="G22294" s="34">
        <v>297.2</v>
      </c>
    </row>
    <row r="22295" spans="1:7">
      <c r="A22295" s="32">
        <v>2018</v>
      </c>
      <c r="B22295" s="32">
        <v>7538</v>
      </c>
      <c r="C22295" s="33" t="s">
        <v>563</v>
      </c>
      <c r="D22295" s="33" t="s">
        <v>564</v>
      </c>
      <c r="E22295" s="34">
        <v>3389</v>
      </c>
      <c r="F22295" s="35">
        <v>1.034</v>
      </c>
      <c r="G22295" s="34">
        <v>482.2</v>
      </c>
    </row>
    <row r="22296" spans="1:7">
      <c r="A22296" s="32">
        <v>2018</v>
      </c>
      <c r="B22296" s="32">
        <v>7604</v>
      </c>
      <c r="C22296" s="33" t="s">
        <v>563</v>
      </c>
      <c r="D22296" s="33" t="s">
        <v>564</v>
      </c>
      <c r="E22296" s="34">
        <v>674508</v>
      </c>
      <c r="F22296" s="35">
        <v>1.012</v>
      </c>
      <c r="G22296" s="34">
        <v>418.7</v>
      </c>
    </row>
    <row r="22297" spans="1:7">
      <c r="A22297" s="32">
        <v>2018</v>
      </c>
      <c r="B22297" s="32">
        <v>7605</v>
      </c>
      <c r="C22297" s="33" t="s">
        <v>563</v>
      </c>
      <c r="D22297" s="33" t="s">
        <v>564</v>
      </c>
      <c r="E22297" s="34">
        <v>1181894</v>
      </c>
      <c r="F22297" s="35">
        <v>1.091</v>
      </c>
      <c r="G22297" s="34">
        <v>418.3</v>
      </c>
    </row>
    <row r="22298" spans="1:7">
      <c r="A22298" s="32">
        <v>2018</v>
      </c>
      <c r="B22298" s="32">
        <v>7699</v>
      </c>
      <c r="C22298" s="33" t="s">
        <v>563</v>
      </c>
      <c r="D22298" s="33" t="s">
        <v>564</v>
      </c>
      <c r="E22298" s="34">
        <v>1134989</v>
      </c>
      <c r="F22298" s="35">
        <v>1.02</v>
      </c>
      <c r="G22298" s="34">
        <v>409</v>
      </c>
    </row>
    <row r="22299" spans="1:7">
      <c r="A22299" s="32">
        <v>2018</v>
      </c>
      <c r="B22299" s="32">
        <v>7709</v>
      </c>
      <c r="C22299" s="33" t="s">
        <v>565</v>
      </c>
      <c r="D22299" s="33" t="s">
        <v>566</v>
      </c>
      <c r="E22299" s="34">
        <v>333</v>
      </c>
      <c r="F22299" s="35">
        <v>5.8</v>
      </c>
      <c r="G22299" s="34" t="s">
        <v>364</v>
      </c>
    </row>
    <row r="22300" spans="1:7">
      <c r="A22300" s="32">
        <v>2018</v>
      </c>
      <c r="B22300" s="32">
        <v>7709</v>
      </c>
      <c r="C22300" s="33" t="s">
        <v>563</v>
      </c>
      <c r="D22300" s="33" t="s">
        <v>564</v>
      </c>
      <c r="E22300" s="34">
        <v>432115</v>
      </c>
      <c r="F22300" s="35">
        <v>1.02</v>
      </c>
      <c r="G22300" s="34" t="s">
        <v>364</v>
      </c>
    </row>
    <row r="22301" spans="1:7">
      <c r="A22301" s="32">
        <v>2018</v>
      </c>
      <c r="B22301" s="32">
        <v>7710</v>
      </c>
      <c r="C22301" s="33" t="s">
        <v>563</v>
      </c>
      <c r="D22301" s="33" t="s">
        <v>564</v>
      </c>
      <c r="E22301" s="34">
        <v>8042771</v>
      </c>
      <c r="F22301" s="35">
        <v>1.032</v>
      </c>
      <c r="G22301" s="34" t="s">
        <v>364</v>
      </c>
    </row>
    <row r="22302" spans="1:7">
      <c r="A22302" s="32">
        <v>2018</v>
      </c>
      <c r="B22302" s="32">
        <v>7721</v>
      </c>
      <c r="C22302" s="33" t="s">
        <v>563</v>
      </c>
      <c r="D22302" s="33" t="s">
        <v>564</v>
      </c>
      <c r="E22302" s="34">
        <v>1257750</v>
      </c>
      <c r="F22302" s="35">
        <v>1.018</v>
      </c>
      <c r="G22302" s="34">
        <v>328.5</v>
      </c>
    </row>
    <row r="22303" spans="1:7">
      <c r="A22303" s="32">
        <v>2018</v>
      </c>
      <c r="B22303" s="32">
        <v>7737</v>
      </c>
      <c r="C22303" s="33" t="s">
        <v>353</v>
      </c>
      <c r="D22303" s="33" t="s">
        <v>354</v>
      </c>
      <c r="E22303" s="34">
        <v>10902</v>
      </c>
      <c r="F22303" s="35">
        <v>25.919</v>
      </c>
      <c r="G22303" s="34">
        <v>387.1</v>
      </c>
    </row>
    <row r="22304" spans="1:7">
      <c r="A22304" s="32">
        <v>2018</v>
      </c>
      <c r="B22304" s="32">
        <v>7754</v>
      </c>
      <c r="C22304" s="33" t="s">
        <v>563</v>
      </c>
      <c r="D22304" s="33" t="s">
        <v>564</v>
      </c>
      <c r="E22304" s="34">
        <v>10988</v>
      </c>
      <c r="F22304" s="35">
        <v>1.034</v>
      </c>
      <c r="G22304" s="34">
        <v>465.5</v>
      </c>
    </row>
    <row r="22305" spans="1:7">
      <c r="A22305" s="32">
        <v>2018</v>
      </c>
      <c r="B22305" s="32">
        <v>7754</v>
      </c>
      <c r="C22305" s="33" t="s">
        <v>563</v>
      </c>
      <c r="D22305" s="33" t="s">
        <v>564</v>
      </c>
      <c r="E22305" s="34">
        <v>1835</v>
      </c>
      <c r="F22305" s="35">
        <v>1.034</v>
      </c>
      <c r="G22305" s="34">
        <v>723.7</v>
      </c>
    </row>
    <row r="22306" spans="1:7">
      <c r="A22306" s="32">
        <v>2018</v>
      </c>
      <c r="B22306" s="32">
        <v>7757</v>
      </c>
      <c r="C22306" s="33" t="s">
        <v>563</v>
      </c>
      <c r="D22306" s="33" t="s">
        <v>564</v>
      </c>
      <c r="E22306" s="34">
        <v>163254</v>
      </c>
      <c r="F22306" s="35">
        <v>1.0449999999999999</v>
      </c>
      <c r="G22306" s="34">
        <v>234.4</v>
      </c>
    </row>
    <row r="22307" spans="1:7">
      <c r="A22307" s="32">
        <v>2018</v>
      </c>
      <c r="B22307" s="32">
        <v>7757</v>
      </c>
      <c r="C22307" s="33" t="s">
        <v>563</v>
      </c>
      <c r="D22307" s="33" t="s">
        <v>564</v>
      </c>
      <c r="E22307" s="34">
        <v>155502</v>
      </c>
      <c r="F22307" s="35">
        <v>1.0449999999999999</v>
      </c>
      <c r="G22307" s="34">
        <v>242.9</v>
      </c>
    </row>
    <row r="22308" spans="1:7">
      <c r="A22308" s="32">
        <v>2018</v>
      </c>
      <c r="B22308" s="32">
        <v>7757</v>
      </c>
      <c r="C22308" s="33" t="s">
        <v>563</v>
      </c>
      <c r="D22308" s="33" t="s">
        <v>564</v>
      </c>
      <c r="E22308" s="34">
        <v>38278</v>
      </c>
      <c r="F22308" s="35">
        <v>1.0449999999999999</v>
      </c>
      <c r="G22308" s="34">
        <v>239.3</v>
      </c>
    </row>
    <row r="22309" spans="1:7">
      <c r="A22309" s="32">
        <v>2018</v>
      </c>
      <c r="B22309" s="32">
        <v>7757</v>
      </c>
      <c r="C22309" s="33" t="s">
        <v>563</v>
      </c>
      <c r="D22309" s="33" t="s">
        <v>564</v>
      </c>
      <c r="E22309" s="34">
        <v>12344</v>
      </c>
      <c r="F22309" s="35">
        <v>1.0449999999999999</v>
      </c>
      <c r="G22309" s="34">
        <v>233.7</v>
      </c>
    </row>
    <row r="22310" spans="1:7">
      <c r="A22310" s="32">
        <v>2018</v>
      </c>
      <c r="B22310" s="32">
        <v>7757</v>
      </c>
      <c r="C22310" s="33" t="s">
        <v>563</v>
      </c>
      <c r="D22310" s="33" t="s">
        <v>564</v>
      </c>
      <c r="E22310" s="34">
        <v>4976</v>
      </c>
      <c r="F22310" s="35">
        <v>1.0449999999999999</v>
      </c>
      <c r="G22310" s="34">
        <v>218.1</v>
      </c>
    </row>
    <row r="22311" spans="1:7">
      <c r="A22311" s="32">
        <v>2018</v>
      </c>
      <c r="B22311" s="32">
        <v>7757</v>
      </c>
      <c r="C22311" s="33" t="s">
        <v>563</v>
      </c>
      <c r="D22311" s="33" t="s">
        <v>564</v>
      </c>
      <c r="E22311" s="34">
        <v>2871</v>
      </c>
      <c r="F22311" s="35">
        <v>1.0449999999999999</v>
      </c>
      <c r="G22311" s="34">
        <v>240.7</v>
      </c>
    </row>
    <row r="22312" spans="1:7">
      <c r="A22312" s="32">
        <v>2018</v>
      </c>
      <c r="B22312" s="32">
        <v>7757</v>
      </c>
      <c r="C22312" s="33" t="s">
        <v>563</v>
      </c>
      <c r="D22312" s="33" t="s">
        <v>564</v>
      </c>
      <c r="E22312" s="34">
        <v>2488</v>
      </c>
      <c r="F22312" s="35">
        <v>1.0449999999999999</v>
      </c>
      <c r="G22312" s="34">
        <v>234</v>
      </c>
    </row>
    <row r="22313" spans="1:7">
      <c r="A22313" s="32">
        <v>2018</v>
      </c>
      <c r="B22313" s="32">
        <v>7757</v>
      </c>
      <c r="C22313" s="33" t="s">
        <v>563</v>
      </c>
      <c r="D22313" s="33" t="s">
        <v>564</v>
      </c>
      <c r="E22313" s="34">
        <v>670</v>
      </c>
      <c r="F22313" s="35">
        <v>1.0449999999999999</v>
      </c>
      <c r="G22313" s="34">
        <v>233.2</v>
      </c>
    </row>
    <row r="22314" spans="1:7">
      <c r="A22314" s="32">
        <v>2018</v>
      </c>
      <c r="B22314" s="32">
        <v>7757</v>
      </c>
      <c r="C22314" s="33" t="s">
        <v>563</v>
      </c>
      <c r="D22314" s="33" t="s">
        <v>564</v>
      </c>
      <c r="E22314" s="34">
        <v>210461</v>
      </c>
      <c r="F22314" s="35">
        <v>1.0449999999999999</v>
      </c>
      <c r="G22314" s="34">
        <v>229.2</v>
      </c>
    </row>
    <row r="22315" spans="1:7">
      <c r="A22315" s="32">
        <v>2018</v>
      </c>
      <c r="B22315" s="32">
        <v>7757</v>
      </c>
      <c r="C22315" s="33" t="s">
        <v>563</v>
      </c>
      <c r="D22315" s="33" t="s">
        <v>564</v>
      </c>
      <c r="E22315" s="34">
        <v>700478</v>
      </c>
      <c r="F22315" s="35">
        <v>1.0449999999999999</v>
      </c>
      <c r="G22315" s="34">
        <v>226.8</v>
      </c>
    </row>
    <row r="22316" spans="1:7">
      <c r="A22316" s="32">
        <v>2018</v>
      </c>
      <c r="B22316" s="32">
        <v>7757</v>
      </c>
      <c r="C22316" s="33" t="s">
        <v>563</v>
      </c>
      <c r="D22316" s="33" t="s">
        <v>564</v>
      </c>
      <c r="E22316" s="34">
        <v>638254</v>
      </c>
      <c r="F22316" s="35">
        <v>1.0449999999999999</v>
      </c>
      <c r="G22316" s="34">
        <v>247.9</v>
      </c>
    </row>
    <row r="22317" spans="1:7">
      <c r="A22317" s="32">
        <v>2018</v>
      </c>
      <c r="B22317" s="32">
        <v>7757</v>
      </c>
      <c r="C22317" s="33" t="s">
        <v>563</v>
      </c>
      <c r="D22317" s="33" t="s">
        <v>564</v>
      </c>
      <c r="E22317" s="34">
        <v>459446</v>
      </c>
      <c r="F22317" s="35">
        <v>1.0449999999999999</v>
      </c>
      <c r="G22317" s="34">
        <v>228</v>
      </c>
    </row>
    <row r="22318" spans="1:7">
      <c r="A22318" s="32">
        <v>2018</v>
      </c>
      <c r="B22318" s="32">
        <v>7757</v>
      </c>
      <c r="C22318" s="33" t="s">
        <v>563</v>
      </c>
      <c r="D22318" s="33" t="s">
        <v>564</v>
      </c>
      <c r="E22318" s="34">
        <v>441818</v>
      </c>
      <c r="F22318" s="35">
        <v>1.0449999999999999</v>
      </c>
      <c r="G22318" s="34">
        <v>226.5</v>
      </c>
    </row>
    <row r="22319" spans="1:7">
      <c r="A22319" s="32">
        <v>2018</v>
      </c>
      <c r="B22319" s="32">
        <v>7757</v>
      </c>
      <c r="C22319" s="33" t="s">
        <v>563</v>
      </c>
      <c r="D22319" s="33" t="s">
        <v>564</v>
      </c>
      <c r="E22319" s="34">
        <v>370335</v>
      </c>
      <c r="F22319" s="35">
        <v>1.0449999999999999</v>
      </c>
      <c r="G22319" s="34">
        <v>227.8</v>
      </c>
    </row>
    <row r="22320" spans="1:7">
      <c r="A22320" s="32">
        <v>2018</v>
      </c>
      <c r="B22320" s="32">
        <v>7757</v>
      </c>
      <c r="C22320" s="33" t="s">
        <v>563</v>
      </c>
      <c r="D22320" s="33" t="s">
        <v>564</v>
      </c>
      <c r="E22320" s="34">
        <v>351196</v>
      </c>
      <c r="F22320" s="35">
        <v>1.0449999999999999</v>
      </c>
      <c r="G22320" s="34">
        <v>240.7</v>
      </c>
    </row>
    <row r="22321" spans="1:7">
      <c r="A22321" s="32">
        <v>2018</v>
      </c>
      <c r="B22321" s="32">
        <v>7757</v>
      </c>
      <c r="C22321" s="33" t="s">
        <v>563</v>
      </c>
      <c r="D22321" s="33" t="s">
        <v>564</v>
      </c>
      <c r="E22321" s="34">
        <v>216459</v>
      </c>
      <c r="F22321" s="35">
        <v>1.0449999999999999</v>
      </c>
      <c r="G22321" s="34">
        <v>234.9</v>
      </c>
    </row>
    <row r="22322" spans="1:7">
      <c r="A22322" s="32">
        <v>2018</v>
      </c>
      <c r="B22322" s="32">
        <v>7757</v>
      </c>
      <c r="C22322" s="33" t="s">
        <v>563</v>
      </c>
      <c r="D22322" s="33" t="s">
        <v>564</v>
      </c>
      <c r="E22322" s="34">
        <v>338278</v>
      </c>
      <c r="F22322" s="35">
        <v>1.0449999999999999</v>
      </c>
      <c r="G22322" s="34">
        <v>226.9</v>
      </c>
    </row>
    <row r="22323" spans="1:7">
      <c r="A22323" s="32">
        <v>2018</v>
      </c>
      <c r="B22323" s="32">
        <v>7759</v>
      </c>
      <c r="C22323" s="33" t="s">
        <v>563</v>
      </c>
      <c r="D22323" s="33" t="s">
        <v>564</v>
      </c>
      <c r="E22323" s="34">
        <v>105715</v>
      </c>
      <c r="F22323" s="35">
        <v>1.04</v>
      </c>
      <c r="G22323" s="34">
        <v>323.60000000000002</v>
      </c>
    </row>
    <row r="22324" spans="1:7">
      <c r="A22324" s="32">
        <v>2018</v>
      </c>
      <c r="B22324" s="32">
        <v>7759</v>
      </c>
      <c r="C22324" s="33" t="s">
        <v>563</v>
      </c>
      <c r="D22324" s="33" t="s">
        <v>564</v>
      </c>
      <c r="E22324" s="34">
        <v>45986</v>
      </c>
      <c r="F22324" s="35">
        <v>1.04</v>
      </c>
      <c r="G22324" s="34">
        <v>323.60000000000002</v>
      </c>
    </row>
    <row r="22325" spans="1:7">
      <c r="A22325" s="32">
        <v>2018</v>
      </c>
      <c r="B22325" s="32">
        <v>7759</v>
      </c>
      <c r="C22325" s="33" t="s">
        <v>563</v>
      </c>
      <c r="D22325" s="33" t="s">
        <v>564</v>
      </c>
      <c r="E22325" s="34">
        <v>7911</v>
      </c>
      <c r="F22325" s="35">
        <v>1.04</v>
      </c>
      <c r="G22325" s="34">
        <v>323.60000000000002</v>
      </c>
    </row>
    <row r="22326" spans="1:7">
      <c r="A22326" s="32">
        <v>2018</v>
      </c>
      <c r="B22326" s="32">
        <v>7764</v>
      </c>
      <c r="C22326" s="33" t="s">
        <v>563</v>
      </c>
      <c r="D22326" s="33" t="s">
        <v>564</v>
      </c>
      <c r="E22326" s="34">
        <v>351</v>
      </c>
      <c r="F22326" s="35">
        <v>1.03</v>
      </c>
      <c r="G22326" s="34" t="s">
        <v>364</v>
      </c>
    </row>
    <row r="22327" spans="1:7">
      <c r="A22327" s="32">
        <v>2018</v>
      </c>
      <c r="B22327" s="32">
        <v>7764</v>
      </c>
      <c r="C22327" s="33" t="s">
        <v>565</v>
      </c>
      <c r="D22327" s="33" t="s">
        <v>566</v>
      </c>
      <c r="E22327" s="34">
        <v>688</v>
      </c>
      <c r="F22327" s="35">
        <v>5.8</v>
      </c>
      <c r="G22327" s="34" t="s">
        <v>364</v>
      </c>
    </row>
    <row r="22328" spans="1:7">
      <c r="A22328" s="32">
        <v>2018</v>
      </c>
      <c r="B22328" s="32">
        <v>7764</v>
      </c>
      <c r="C22328" s="33" t="s">
        <v>563</v>
      </c>
      <c r="D22328" s="33" t="s">
        <v>564</v>
      </c>
      <c r="E22328" s="34">
        <v>15240</v>
      </c>
      <c r="F22328" s="35">
        <v>1.03</v>
      </c>
      <c r="G22328" s="34" t="s">
        <v>364</v>
      </c>
    </row>
    <row r="22329" spans="1:7">
      <c r="A22329" s="32">
        <v>2018</v>
      </c>
      <c r="B22329" s="32">
        <v>7790</v>
      </c>
      <c r="C22329" s="33" t="s">
        <v>353</v>
      </c>
      <c r="D22329" s="33" t="s">
        <v>354</v>
      </c>
      <c r="E22329" s="34">
        <v>216074</v>
      </c>
      <c r="F22329" s="35">
        <v>19</v>
      </c>
      <c r="G22329" s="34">
        <v>243</v>
      </c>
    </row>
    <row r="22330" spans="1:7">
      <c r="A22330" s="32">
        <v>2018</v>
      </c>
      <c r="B22330" s="32">
        <v>7805</v>
      </c>
      <c r="C22330" s="33" t="s">
        <v>563</v>
      </c>
      <c r="D22330" s="33" t="s">
        <v>564</v>
      </c>
      <c r="E22330" s="34">
        <v>4347313</v>
      </c>
      <c r="F22330" s="35">
        <v>1.0229999999999999</v>
      </c>
      <c r="G22330" s="34">
        <v>333.2</v>
      </c>
    </row>
    <row r="22331" spans="1:7">
      <c r="A22331" s="32">
        <v>2018</v>
      </c>
      <c r="B22331" s="32">
        <v>7805</v>
      </c>
      <c r="C22331" s="33" t="s">
        <v>563</v>
      </c>
      <c r="D22331" s="33" t="s">
        <v>564</v>
      </c>
      <c r="E22331" s="34">
        <v>3267188</v>
      </c>
      <c r="F22331" s="35">
        <v>1.0229999999999999</v>
      </c>
      <c r="G22331" s="34">
        <v>333.2</v>
      </c>
    </row>
    <row r="22332" spans="1:7">
      <c r="A22332" s="32">
        <v>2018</v>
      </c>
      <c r="B22332" s="32">
        <v>7805</v>
      </c>
      <c r="C22332" s="33" t="s">
        <v>563</v>
      </c>
      <c r="D22332" s="33" t="s">
        <v>564</v>
      </c>
      <c r="E22332" s="34">
        <v>1638394</v>
      </c>
      <c r="F22332" s="35">
        <v>1.0229999999999999</v>
      </c>
      <c r="G22332" s="34">
        <v>333.2</v>
      </c>
    </row>
    <row r="22333" spans="1:7">
      <c r="A22333" s="32">
        <v>2018</v>
      </c>
      <c r="B22333" s="32">
        <v>7805</v>
      </c>
      <c r="C22333" s="33" t="s">
        <v>563</v>
      </c>
      <c r="D22333" s="33" t="s">
        <v>564</v>
      </c>
      <c r="E22333" s="34">
        <v>2501</v>
      </c>
      <c r="F22333" s="35">
        <v>1.024</v>
      </c>
      <c r="G22333" s="34">
        <v>333.2</v>
      </c>
    </row>
    <row r="22334" spans="1:7">
      <c r="A22334" s="32">
        <v>2018</v>
      </c>
      <c r="B22334" s="32">
        <v>7813</v>
      </c>
      <c r="C22334" s="33" t="s">
        <v>563</v>
      </c>
      <c r="D22334" s="33" t="s">
        <v>564</v>
      </c>
      <c r="E22334" s="34">
        <v>615051</v>
      </c>
      <c r="F22334" s="35">
        <v>1.0209999999999999</v>
      </c>
      <c r="G22334" s="34">
        <v>556.79999999999995</v>
      </c>
    </row>
    <row r="22335" spans="1:7">
      <c r="A22335" s="32">
        <v>2018</v>
      </c>
      <c r="B22335" s="32">
        <v>7826</v>
      </c>
      <c r="C22335" s="33" t="s">
        <v>563</v>
      </c>
      <c r="D22335" s="33" t="s">
        <v>564</v>
      </c>
      <c r="E22335" s="34">
        <v>3042141</v>
      </c>
      <c r="F22335" s="35">
        <v>1.026</v>
      </c>
      <c r="G22335" s="34" t="s">
        <v>364</v>
      </c>
    </row>
    <row r="22336" spans="1:7">
      <c r="A22336" s="32">
        <v>2018</v>
      </c>
      <c r="B22336" s="32">
        <v>7829</v>
      </c>
      <c r="C22336" s="33" t="s">
        <v>563</v>
      </c>
      <c r="D22336" s="33" t="s">
        <v>564</v>
      </c>
      <c r="E22336" s="34">
        <v>291654</v>
      </c>
      <c r="F22336" s="35">
        <v>1.0289999999999999</v>
      </c>
      <c r="G22336" s="34">
        <v>783.1</v>
      </c>
    </row>
    <row r="22337" spans="1:7">
      <c r="A22337" s="32">
        <v>2018</v>
      </c>
      <c r="B22337" s="32">
        <v>7834</v>
      </c>
      <c r="C22337" s="33" t="s">
        <v>563</v>
      </c>
      <c r="D22337" s="33" t="s">
        <v>564</v>
      </c>
      <c r="E22337" s="34">
        <v>4938891</v>
      </c>
      <c r="F22337" s="35">
        <v>1.03</v>
      </c>
      <c r="G22337" s="34">
        <v>342.7</v>
      </c>
    </row>
    <row r="22338" spans="1:7">
      <c r="A22338" s="32">
        <v>2018</v>
      </c>
      <c r="B22338" s="32">
        <v>7835</v>
      </c>
      <c r="C22338" s="33" t="s">
        <v>563</v>
      </c>
      <c r="D22338" s="33" t="s">
        <v>564</v>
      </c>
      <c r="E22338" s="34">
        <v>260196</v>
      </c>
      <c r="F22338" s="35">
        <v>1.04</v>
      </c>
      <c r="G22338" s="34" t="s">
        <v>364</v>
      </c>
    </row>
    <row r="22339" spans="1:7">
      <c r="A22339" s="32">
        <v>2018</v>
      </c>
      <c r="B22339" s="32">
        <v>7835</v>
      </c>
      <c r="C22339" s="33" t="s">
        <v>563</v>
      </c>
      <c r="D22339" s="33" t="s">
        <v>564</v>
      </c>
      <c r="E22339" s="34">
        <v>21076</v>
      </c>
      <c r="F22339" s="35">
        <v>1.04</v>
      </c>
      <c r="G22339" s="34" t="s">
        <v>364</v>
      </c>
    </row>
    <row r="22340" spans="1:7">
      <c r="A22340" s="32">
        <v>2018</v>
      </c>
      <c r="B22340" s="32">
        <v>7835</v>
      </c>
      <c r="C22340" s="33" t="s">
        <v>563</v>
      </c>
      <c r="D22340" s="33" t="s">
        <v>564</v>
      </c>
      <c r="E22340" s="34">
        <v>6076</v>
      </c>
      <c r="F22340" s="35">
        <v>1.04</v>
      </c>
      <c r="G22340" s="34" t="s">
        <v>364</v>
      </c>
    </row>
    <row r="22341" spans="1:7">
      <c r="A22341" s="32">
        <v>2018</v>
      </c>
      <c r="B22341" s="32">
        <v>7835</v>
      </c>
      <c r="C22341" s="33" t="s">
        <v>563</v>
      </c>
      <c r="D22341" s="33" t="s">
        <v>564</v>
      </c>
      <c r="E22341" s="34">
        <v>4727</v>
      </c>
      <c r="F22341" s="35">
        <v>1.04</v>
      </c>
      <c r="G22341" s="34" t="s">
        <v>364</v>
      </c>
    </row>
    <row r="22342" spans="1:7">
      <c r="A22342" s="32">
        <v>2018</v>
      </c>
      <c r="B22342" s="32">
        <v>7835</v>
      </c>
      <c r="C22342" s="33" t="s">
        <v>563</v>
      </c>
      <c r="D22342" s="33" t="s">
        <v>564</v>
      </c>
      <c r="E22342" s="34">
        <v>4292</v>
      </c>
      <c r="F22342" s="35">
        <v>1.04</v>
      </c>
      <c r="G22342" s="34" t="s">
        <v>364</v>
      </c>
    </row>
    <row r="22343" spans="1:7">
      <c r="A22343" s="32">
        <v>2018</v>
      </c>
      <c r="B22343" s="32">
        <v>7835</v>
      </c>
      <c r="C22343" s="33" t="s">
        <v>563</v>
      </c>
      <c r="D22343" s="33" t="s">
        <v>564</v>
      </c>
      <c r="E22343" s="34">
        <v>2257</v>
      </c>
      <c r="F22343" s="35">
        <v>1.04</v>
      </c>
      <c r="G22343" s="34" t="s">
        <v>364</v>
      </c>
    </row>
    <row r="22344" spans="1:7">
      <c r="A22344" s="32">
        <v>2018</v>
      </c>
      <c r="B22344" s="32">
        <v>7836</v>
      </c>
      <c r="C22344" s="33" t="s">
        <v>565</v>
      </c>
      <c r="D22344" s="33" t="s">
        <v>566</v>
      </c>
      <c r="E22344" s="34">
        <v>2021</v>
      </c>
      <c r="F22344" s="35">
        <v>5.8</v>
      </c>
      <c r="G22344" s="34">
        <v>2225.6</v>
      </c>
    </row>
    <row r="22345" spans="1:7">
      <c r="A22345" s="32">
        <v>2018</v>
      </c>
      <c r="B22345" s="32">
        <v>7836</v>
      </c>
      <c r="C22345" s="33" t="s">
        <v>563</v>
      </c>
      <c r="D22345" s="33" t="s">
        <v>564</v>
      </c>
      <c r="E22345" s="34">
        <v>2493</v>
      </c>
      <c r="F22345" s="35">
        <v>1.04</v>
      </c>
      <c r="G22345" s="34">
        <v>245.6</v>
      </c>
    </row>
    <row r="22346" spans="1:7">
      <c r="A22346" s="32">
        <v>2018</v>
      </c>
      <c r="B22346" s="32">
        <v>7836</v>
      </c>
      <c r="C22346" s="33" t="s">
        <v>563</v>
      </c>
      <c r="D22346" s="33" t="s">
        <v>564</v>
      </c>
      <c r="E22346" s="34">
        <v>63570</v>
      </c>
      <c r="F22346" s="35">
        <v>1.04</v>
      </c>
      <c r="G22346" s="34">
        <v>253</v>
      </c>
    </row>
    <row r="22347" spans="1:7">
      <c r="A22347" s="32">
        <v>2018</v>
      </c>
      <c r="B22347" s="32">
        <v>7836</v>
      </c>
      <c r="C22347" s="33" t="s">
        <v>563</v>
      </c>
      <c r="D22347" s="33" t="s">
        <v>564</v>
      </c>
      <c r="E22347" s="34">
        <v>166377</v>
      </c>
      <c r="F22347" s="35">
        <v>1.04</v>
      </c>
      <c r="G22347" s="34">
        <v>256.60000000000002</v>
      </c>
    </row>
    <row r="22348" spans="1:7">
      <c r="A22348" s="32">
        <v>2018</v>
      </c>
      <c r="B22348" s="32">
        <v>7836</v>
      </c>
      <c r="C22348" s="33" t="s">
        <v>563</v>
      </c>
      <c r="D22348" s="33" t="s">
        <v>564</v>
      </c>
      <c r="E22348" s="34">
        <v>215218</v>
      </c>
      <c r="F22348" s="35">
        <v>1.04</v>
      </c>
      <c r="G22348" s="34">
        <v>243.4</v>
      </c>
    </row>
    <row r="22349" spans="1:7">
      <c r="A22349" s="32">
        <v>2018</v>
      </c>
      <c r="B22349" s="32">
        <v>7836</v>
      </c>
      <c r="C22349" s="33" t="s">
        <v>563</v>
      </c>
      <c r="D22349" s="33" t="s">
        <v>564</v>
      </c>
      <c r="E22349" s="34">
        <v>26319</v>
      </c>
      <c r="F22349" s="35">
        <v>1.04</v>
      </c>
      <c r="G22349" s="34">
        <v>232.4</v>
      </c>
    </row>
    <row r="22350" spans="1:7">
      <c r="A22350" s="32">
        <v>2018</v>
      </c>
      <c r="B22350" s="32">
        <v>7836</v>
      </c>
      <c r="C22350" s="33" t="s">
        <v>563</v>
      </c>
      <c r="D22350" s="33" t="s">
        <v>564</v>
      </c>
      <c r="E22350" s="34">
        <v>40893</v>
      </c>
      <c r="F22350" s="35">
        <v>1.04</v>
      </c>
      <c r="G22350" s="34">
        <v>243.9</v>
      </c>
    </row>
    <row r="22351" spans="1:7">
      <c r="A22351" s="32">
        <v>2018</v>
      </c>
      <c r="B22351" s="32">
        <v>7836</v>
      </c>
      <c r="C22351" s="33" t="s">
        <v>563</v>
      </c>
      <c r="D22351" s="33" t="s">
        <v>564</v>
      </c>
      <c r="E22351" s="34">
        <v>9323</v>
      </c>
      <c r="F22351" s="35">
        <v>1.04</v>
      </c>
      <c r="G22351" s="34">
        <v>259.60000000000002</v>
      </c>
    </row>
    <row r="22352" spans="1:7">
      <c r="A22352" s="32">
        <v>2018</v>
      </c>
      <c r="B22352" s="32">
        <v>7836</v>
      </c>
      <c r="C22352" s="33" t="s">
        <v>563</v>
      </c>
      <c r="D22352" s="33" t="s">
        <v>564</v>
      </c>
      <c r="E22352" s="34">
        <v>479</v>
      </c>
      <c r="F22352" s="35">
        <v>1.04</v>
      </c>
      <c r="G22352" s="34">
        <v>240.9</v>
      </c>
    </row>
    <row r="22353" spans="1:7">
      <c r="A22353" s="32">
        <v>2018</v>
      </c>
      <c r="B22353" s="32">
        <v>7836</v>
      </c>
      <c r="C22353" s="33" t="s">
        <v>563</v>
      </c>
      <c r="D22353" s="33" t="s">
        <v>564</v>
      </c>
      <c r="E22353" s="34">
        <v>24068</v>
      </c>
      <c r="F22353" s="35">
        <v>1.04</v>
      </c>
      <c r="G22353" s="34">
        <v>285.89999999999998</v>
      </c>
    </row>
    <row r="22354" spans="1:7">
      <c r="A22354" s="32">
        <v>2018</v>
      </c>
      <c r="B22354" s="32">
        <v>7836</v>
      </c>
      <c r="C22354" s="33" t="s">
        <v>563</v>
      </c>
      <c r="D22354" s="33" t="s">
        <v>564</v>
      </c>
      <c r="E22354" s="34">
        <v>12161</v>
      </c>
      <c r="F22354" s="35">
        <v>1.04</v>
      </c>
      <c r="G22354" s="34">
        <v>250.1</v>
      </c>
    </row>
    <row r="22355" spans="1:7">
      <c r="A22355" s="32">
        <v>2018</v>
      </c>
      <c r="B22355" s="32">
        <v>7836</v>
      </c>
      <c r="C22355" s="33" t="s">
        <v>563</v>
      </c>
      <c r="D22355" s="33" t="s">
        <v>564</v>
      </c>
      <c r="E22355" s="34">
        <v>10204</v>
      </c>
      <c r="F22355" s="35">
        <v>1.04</v>
      </c>
      <c r="G22355" s="34">
        <v>246.7</v>
      </c>
    </row>
    <row r="22356" spans="1:7">
      <c r="A22356" s="32">
        <v>2018</v>
      </c>
      <c r="B22356" s="32">
        <v>7836</v>
      </c>
      <c r="C22356" s="33" t="s">
        <v>563</v>
      </c>
      <c r="D22356" s="33" t="s">
        <v>564</v>
      </c>
      <c r="E22356" s="34">
        <v>10193</v>
      </c>
      <c r="F22356" s="35">
        <v>1.04</v>
      </c>
      <c r="G22356" s="34">
        <v>242.2</v>
      </c>
    </row>
    <row r="22357" spans="1:7">
      <c r="A22357" s="32">
        <v>2018</v>
      </c>
      <c r="B22357" s="32">
        <v>7837</v>
      </c>
      <c r="C22357" s="33" t="s">
        <v>565</v>
      </c>
      <c r="D22357" s="33" t="s">
        <v>566</v>
      </c>
      <c r="E22357" s="34">
        <v>678</v>
      </c>
      <c r="F22357" s="35">
        <v>5.78</v>
      </c>
      <c r="G22357" s="34">
        <v>2344.9</v>
      </c>
    </row>
    <row r="22358" spans="1:7">
      <c r="A22358" s="32">
        <v>2018</v>
      </c>
      <c r="B22358" s="32">
        <v>7837</v>
      </c>
      <c r="C22358" s="33" t="s">
        <v>565</v>
      </c>
      <c r="D22358" s="33" t="s">
        <v>566</v>
      </c>
      <c r="E22358" s="34">
        <v>919</v>
      </c>
      <c r="F22358" s="35">
        <v>5.8</v>
      </c>
      <c r="G22358" s="34">
        <v>2290.1999999999998</v>
      </c>
    </row>
    <row r="22359" spans="1:7">
      <c r="A22359" s="32">
        <v>2018</v>
      </c>
      <c r="B22359" s="32">
        <v>7837</v>
      </c>
      <c r="C22359" s="33" t="s">
        <v>563</v>
      </c>
      <c r="D22359" s="33" t="s">
        <v>564</v>
      </c>
      <c r="E22359" s="34">
        <v>32445</v>
      </c>
      <c r="F22359" s="35">
        <v>1.048</v>
      </c>
      <c r="G22359" s="34">
        <v>251.6</v>
      </c>
    </row>
    <row r="22360" spans="1:7">
      <c r="A22360" s="32">
        <v>2018</v>
      </c>
      <c r="B22360" s="32">
        <v>7837</v>
      </c>
      <c r="C22360" s="33" t="s">
        <v>563</v>
      </c>
      <c r="D22360" s="33" t="s">
        <v>564</v>
      </c>
      <c r="E22360" s="34">
        <v>22374</v>
      </c>
      <c r="F22360" s="35">
        <v>1.048</v>
      </c>
      <c r="G22360" s="34">
        <v>256.60000000000002</v>
      </c>
    </row>
    <row r="22361" spans="1:7">
      <c r="A22361" s="32">
        <v>2018</v>
      </c>
      <c r="B22361" s="32">
        <v>7837</v>
      </c>
      <c r="C22361" s="33" t="s">
        <v>563</v>
      </c>
      <c r="D22361" s="33" t="s">
        <v>564</v>
      </c>
      <c r="E22361" s="34">
        <v>19684</v>
      </c>
      <c r="F22361" s="35">
        <v>1.048</v>
      </c>
      <c r="G22361" s="34">
        <v>241.6</v>
      </c>
    </row>
    <row r="22362" spans="1:7">
      <c r="A22362" s="32">
        <v>2018</v>
      </c>
      <c r="B22362" s="32">
        <v>7837</v>
      </c>
      <c r="C22362" s="33" t="s">
        <v>563</v>
      </c>
      <c r="D22362" s="33" t="s">
        <v>564</v>
      </c>
      <c r="E22362" s="34">
        <v>18863</v>
      </c>
      <c r="F22362" s="35">
        <v>1.048</v>
      </c>
      <c r="G22362" s="34">
        <v>256</v>
      </c>
    </row>
    <row r="22363" spans="1:7">
      <c r="A22363" s="32">
        <v>2018</v>
      </c>
      <c r="B22363" s="32">
        <v>7837</v>
      </c>
      <c r="C22363" s="33" t="s">
        <v>563</v>
      </c>
      <c r="D22363" s="33" t="s">
        <v>564</v>
      </c>
      <c r="E22363" s="34">
        <v>15404</v>
      </c>
      <c r="F22363" s="35">
        <v>1.048</v>
      </c>
      <c r="G22363" s="34">
        <v>293.7</v>
      </c>
    </row>
    <row r="22364" spans="1:7">
      <c r="A22364" s="32">
        <v>2018</v>
      </c>
      <c r="B22364" s="32">
        <v>7837</v>
      </c>
      <c r="C22364" s="33" t="s">
        <v>563</v>
      </c>
      <c r="D22364" s="33" t="s">
        <v>564</v>
      </c>
      <c r="E22364" s="34">
        <v>11473</v>
      </c>
      <c r="F22364" s="35">
        <v>1.048</v>
      </c>
      <c r="G22364" s="34">
        <v>261.8</v>
      </c>
    </row>
    <row r="22365" spans="1:7">
      <c r="A22365" s="32">
        <v>2018</v>
      </c>
      <c r="B22365" s="32">
        <v>7837</v>
      </c>
      <c r="C22365" s="33" t="s">
        <v>563</v>
      </c>
      <c r="D22365" s="33" t="s">
        <v>564</v>
      </c>
      <c r="E22365" s="34">
        <v>8408</v>
      </c>
      <c r="F22365" s="35">
        <v>1.048</v>
      </c>
      <c r="G22365" s="34">
        <v>331</v>
      </c>
    </row>
    <row r="22366" spans="1:7">
      <c r="A22366" s="32">
        <v>2018</v>
      </c>
      <c r="B22366" s="32">
        <v>7837</v>
      </c>
      <c r="C22366" s="33" t="s">
        <v>563</v>
      </c>
      <c r="D22366" s="33" t="s">
        <v>564</v>
      </c>
      <c r="E22366" s="34">
        <v>2771</v>
      </c>
      <c r="F22366" s="35">
        <v>1.048</v>
      </c>
      <c r="G22366" s="34">
        <v>247</v>
      </c>
    </row>
    <row r="22367" spans="1:7">
      <c r="A22367" s="32">
        <v>2018</v>
      </c>
      <c r="B22367" s="32">
        <v>7837</v>
      </c>
      <c r="C22367" s="33" t="s">
        <v>563</v>
      </c>
      <c r="D22367" s="33" t="s">
        <v>564</v>
      </c>
      <c r="E22367" s="34">
        <v>1435</v>
      </c>
      <c r="F22367" s="35">
        <v>1.048</v>
      </c>
      <c r="G22367" s="34">
        <v>245</v>
      </c>
    </row>
    <row r="22368" spans="1:7">
      <c r="A22368" s="32">
        <v>2018</v>
      </c>
      <c r="B22368" s="32">
        <v>7837</v>
      </c>
      <c r="C22368" s="33" t="s">
        <v>563</v>
      </c>
      <c r="D22368" s="33" t="s">
        <v>564</v>
      </c>
      <c r="E22368" s="34">
        <v>260673</v>
      </c>
      <c r="F22368" s="35">
        <v>1.048</v>
      </c>
      <c r="G22368" s="34">
        <v>265.89999999999998</v>
      </c>
    </row>
    <row r="22369" spans="1:7">
      <c r="A22369" s="32">
        <v>2018</v>
      </c>
      <c r="B22369" s="32">
        <v>7837</v>
      </c>
      <c r="C22369" s="33" t="s">
        <v>563</v>
      </c>
      <c r="D22369" s="33" t="s">
        <v>564</v>
      </c>
      <c r="E22369" s="34">
        <v>115939</v>
      </c>
      <c r="F22369" s="35">
        <v>1.048</v>
      </c>
      <c r="G22369" s="34">
        <v>265.60000000000002</v>
      </c>
    </row>
    <row r="22370" spans="1:7">
      <c r="A22370" s="32">
        <v>2018</v>
      </c>
      <c r="B22370" s="32">
        <v>7837</v>
      </c>
      <c r="C22370" s="33" t="s">
        <v>563</v>
      </c>
      <c r="D22370" s="33" t="s">
        <v>564</v>
      </c>
      <c r="E22370" s="34">
        <v>95266</v>
      </c>
      <c r="F22370" s="35">
        <v>1.048</v>
      </c>
      <c r="G22370" s="34">
        <v>253.4</v>
      </c>
    </row>
    <row r="22371" spans="1:7">
      <c r="A22371" s="32">
        <v>2018</v>
      </c>
      <c r="B22371" s="32">
        <v>7838</v>
      </c>
      <c r="C22371" s="33" t="s">
        <v>565</v>
      </c>
      <c r="D22371" s="33" t="s">
        <v>566</v>
      </c>
      <c r="E22371" s="34">
        <v>69</v>
      </c>
      <c r="F22371" s="35">
        <v>5.88</v>
      </c>
      <c r="G22371" s="34">
        <v>1552.1</v>
      </c>
    </row>
    <row r="22372" spans="1:7">
      <c r="A22372" s="32">
        <v>2018</v>
      </c>
      <c r="B22372" s="32">
        <v>7838</v>
      </c>
      <c r="C22372" s="33" t="s">
        <v>565</v>
      </c>
      <c r="D22372" s="33" t="s">
        <v>566</v>
      </c>
      <c r="E22372" s="34">
        <v>103</v>
      </c>
      <c r="F22372" s="35">
        <v>5.88</v>
      </c>
      <c r="G22372" s="34">
        <v>1838.7</v>
      </c>
    </row>
    <row r="22373" spans="1:7">
      <c r="A22373" s="32">
        <v>2018</v>
      </c>
      <c r="B22373" s="32">
        <v>7838</v>
      </c>
      <c r="C22373" s="33" t="s">
        <v>565</v>
      </c>
      <c r="D22373" s="33" t="s">
        <v>566</v>
      </c>
      <c r="E22373" s="34">
        <v>2320</v>
      </c>
      <c r="F22373" s="35">
        <v>5.88</v>
      </c>
      <c r="G22373" s="34">
        <v>1835.5</v>
      </c>
    </row>
    <row r="22374" spans="1:7">
      <c r="A22374" s="32">
        <v>2018</v>
      </c>
      <c r="B22374" s="32">
        <v>7838</v>
      </c>
      <c r="C22374" s="33" t="s">
        <v>563</v>
      </c>
      <c r="D22374" s="33" t="s">
        <v>564</v>
      </c>
      <c r="E22374" s="34">
        <v>191464</v>
      </c>
      <c r="F22374" s="35">
        <v>1.0429999999999999</v>
      </c>
      <c r="G22374" s="34">
        <v>243.7</v>
      </c>
    </row>
    <row r="22375" spans="1:7">
      <c r="A22375" s="32">
        <v>2018</v>
      </c>
      <c r="B22375" s="32">
        <v>7838</v>
      </c>
      <c r="C22375" s="33" t="s">
        <v>563</v>
      </c>
      <c r="D22375" s="33" t="s">
        <v>564</v>
      </c>
      <c r="E22375" s="34">
        <v>811</v>
      </c>
      <c r="F22375" s="35">
        <v>1.04</v>
      </c>
      <c r="G22375" s="34">
        <v>584</v>
      </c>
    </row>
    <row r="22376" spans="1:7">
      <c r="A22376" s="32">
        <v>2018</v>
      </c>
      <c r="B22376" s="32">
        <v>7838</v>
      </c>
      <c r="C22376" s="33" t="s">
        <v>563</v>
      </c>
      <c r="D22376" s="33" t="s">
        <v>564</v>
      </c>
      <c r="E22376" s="34">
        <v>30917</v>
      </c>
      <c r="F22376" s="35">
        <v>1.0269999999999999</v>
      </c>
      <c r="G22376" s="34">
        <v>386.4</v>
      </c>
    </row>
    <row r="22377" spans="1:7">
      <c r="A22377" s="32">
        <v>2018</v>
      </c>
      <c r="B22377" s="32">
        <v>7838</v>
      </c>
      <c r="C22377" s="33" t="s">
        <v>563</v>
      </c>
      <c r="D22377" s="33" t="s">
        <v>564</v>
      </c>
      <c r="E22377" s="34">
        <v>40291</v>
      </c>
      <c r="F22377" s="35">
        <v>1.052</v>
      </c>
      <c r="G22377" s="34">
        <v>1300.3</v>
      </c>
    </row>
    <row r="22378" spans="1:7">
      <c r="A22378" s="32">
        <v>2018</v>
      </c>
      <c r="B22378" s="32">
        <v>7838</v>
      </c>
      <c r="C22378" s="33" t="s">
        <v>563</v>
      </c>
      <c r="D22378" s="33" t="s">
        <v>564</v>
      </c>
      <c r="E22378" s="34">
        <v>61624</v>
      </c>
      <c r="F22378" s="35">
        <v>1.044</v>
      </c>
      <c r="G22378" s="34">
        <v>313.39999999999998</v>
      </c>
    </row>
    <row r="22379" spans="1:7">
      <c r="A22379" s="32">
        <v>2018</v>
      </c>
      <c r="B22379" s="32">
        <v>7838</v>
      </c>
      <c r="C22379" s="33" t="s">
        <v>563</v>
      </c>
      <c r="D22379" s="33" t="s">
        <v>564</v>
      </c>
      <c r="E22379" s="34">
        <v>66230</v>
      </c>
      <c r="F22379" s="35">
        <v>1.036</v>
      </c>
      <c r="G22379" s="34">
        <v>255.9</v>
      </c>
    </row>
    <row r="22380" spans="1:7">
      <c r="A22380" s="32">
        <v>2018</v>
      </c>
      <c r="B22380" s="32">
        <v>7838</v>
      </c>
      <c r="C22380" s="33" t="s">
        <v>563</v>
      </c>
      <c r="D22380" s="33" t="s">
        <v>564</v>
      </c>
      <c r="E22380" s="34">
        <v>77681</v>
      </c>
      <c r="F22380" s="35">
        <v>1.038</v>
      </c>
      <c r="G22380" s="34">
        <v>261.2</v>
      </c>
    </row>
    <row r="22381" spans="1:7">
      <c r="A22381" s="32">
        <v>2018</v>
      </c>
      <c r="B22381" s="32">
        <v>7838</v>
      </c>
      <c r="C22381" s="33" t="s">
        <v>563</v>
      </c>
      <c r="D22381" s="33" t="s">
        <v>564</v>
      </c>
      <c r="E22381" s="34">
        <v>77991</v>
      </c>
      <c r="F22381" s="35">
        <v>1.034</v>
      </c>
      <c r="G22381" s="34">
        <v>273.89999999999998</v>
      </c>
    </row>
    <row r="22382" spans="1:7">
      <c r="A22382" s="32">
        <v>2018</v>
      </c>
      <c r="B22382" s="32">
        <v>7838</v>
      </c>
      <c r="C22382" s="33" t="s">
        <v>563</v>
      </c>
      <c r="D22382" s="33" t="s">
        <v>564</v>
      </c>
      <c r="E22382" s="34">
        <v>115340</v>
      </c>
      <c r="F22382" s="35">
        <v>1.0349999999999999</v>
      </c>
      <c r="G22382" s="34">
        <v>259.8</v>
      </c>
    </row>
    <row r="22383" spans="1:7">
      <c r="A22383" s="32">
        <v>2018</v>
      </c>
      <c r="B22383" s="32">
        <v>7838</v>
      </c>
      <c r="C22383" s="33" t="s">
        <v>563</v>
      </c>
      <c r="D22383" s="33" t="s">
        <v>564</v>
      </c>
      <c r="E22383" s="34">
        <v>151848</v>
      </c>
      <c r="F22383" s="35">
        <v>1.036</v>
      </c>
      <c r="G22383" s="34">
        <v>253</v>
      </c>
    </row>
    <row r="22384" spans="1:7">
      <c r="A22384" s="32">
        <v>2018</v>
      </c>
      <c r="B22384" s="32">
        <v>7838</v>
      </c>
      <c r="C22384" s="33" t="s">
        <v>563</v>
      </c>
      <c r="D22384" s="33" t="s">
        <v>564</v>
      </c>
      <c r="E22384" s="34">
        <v>170517</v>
      </c>
      <c r="F22384" s="35">
        <v>1.0449999999999999</v>
      </c>
      <c r="G22384" s="34">
        <v>294.89999999999998</v>
      </c>
    </row>
    <row r="22385" spans="1:7">
      <c r="A22385" s="32">
        <v>2018</v>
      </c>
      <c r="B22385" s="32">
        <v>7839</v>
      </c>
      <c r="C22385" s="33" t="s">
        <v>563</v>
      </c>
      <c r="D22385" s="33" t="s">
        <v>564</v>
      </c>
      <c r="E22385" s="34">
        <v>698389</v>
      </c>
      <c r="F22385" s="35">
        <v>1.044</v>
      </c>
      <c r="G22385" s="34">
        <v>367</v>
      </c>
    </row>
    <row r="22386" spans="1:7">
      <c r="A22386" s="32">
        <v>2018</v>
      </c>
      <c r="B22386" s="32">
        <v>7843</v>
      </c>
      <c r="C22386" s="33" t="s">
        <v>563</v>
      </c>
      <c r="D22386" s="33" t="s">
        <v>564</v>
      </c>
      <c r="E22386" s="34">
        <v>147767</v>
      </c>
      <c r="F22386" s="35">
        <v>1</v>
      </c>
      <c r="G22386" s="34">
        <v>301.2</v>
      </c>
    </row>
    <row r="22387" spans="1:7">
      <c r="A22387" s="32">
        <v>2018</v>
      </c>
      <c r="B22387" s="32">
        <v>7843</v>
      </c>
      <c r="C22387" s="33" t="s">
        <v>565</v>
      </c>
      <c r="D22387" s="33" t="s">
        <v>566</v>
      </c>
      <c r="E22387" s="34">
        <v>99</v>
      </c>
      <c r="F22387" s="35">
        <v>5.7</v>
      </c>
      <c r="G22387" s="34">
        <v>1970.5</v>
      </c>
    </row>
    <row r="22388" spans="1:7">
      <c r="A22388" s="32">
        <v>2018</v>
      </c>
      <c r="B22388" s="32">
        <v>7845</v>
      </c>
      <c r="C22388" s="33" t="s">
        <v>563</v>
      </c>
      <c r="D22388" s="33" t="s">
        <v>564</v>
      </c>
      <c r="E22388" s="34">
        <v>891081</v>
      </c>
      <c r="F22388" s="35">
        <v>1</v>
      </c>
      <c r="G22388" s="34">
        <v>279.39999999999998</v>
      </c>
    </row>
    <row r="22389" spans="1:7">
      <c r="A22389" s="32">
        <v>2018</v>
      </c>
      <c r="B22389" s="32">
        <v>7845</v>
      </c>
      <c r="C22389" s="33" t="s">
        <v>563</v>
      </c>
      <c r="D22389" s="33" t="s">
        <v>564</v>
      </c>
      <c r="E22389" s="34">
        <v>2207198</v>
      </c>
      <c r="F22389" s="35">
        <v>1</v>
      </c>
      <c r="G22389" s="34">
        <v>292.2</v>
      </c>
    </row>
    <row r="22390" spans="1:7">
      <c r="A22390" s="32">
        <v>2018</v>
      </c>
      <c r="B22390" s="32">
        <v>7846</v>
      </c>
      <c r="C22390" s="33" t="s">
        <v>563</v>
      </c>
      <c r="D22390" s="33" t="s">
        <v>564</v>
      </c>
      <c r="E22390" s="34">
        <v>644546</v>
      </c>
      <c r="F22390" s="35">
        <v>1.0409999999999999</v>
      </c>
      <c r="G22390" s="34">
        <v>365.6</v>
      </c>
    </row>
    <row r="22391" spans="1:7">
      <c r="A22391" s="32">
        <v>2018</v>
      </c>
      <c r="B22391" s="32">
        <v>7846</v>
      </c>
      <c r="C22391" s="33" t="s">
        <v>563</v>
      </c>
      <c r="D22391" s="33" t="s">
        <v>564</v>
      </c>
      <c r="E22391" s="34">
        <v>2019885</v>
      </c>
      <c r="F22391" s="35">
        <v>1.0409999999999999</v>
      </c>
      <c r="G22391" s="34">
        <v>344.8</v>
      </c>
    </row>
    <row r="22392" spans="1:7">
      <c r="A22392" s="32">
        <v>2018</v>
      </c>
      <c r="B22392" s="32">
        <v>7848</v>
      </c>
      <c r="C22392" s="33" t="s">
        <v>563</v>
      </c>
      <c r="D22392" s="33" t="s">
        <v>564</v>
      </c>
      <c r="E22392" s="34">
        <v>2298</v>
      </c>
      <c r="F22392" s="35">
        <v>1.0229999999999999</v>
      </c>
      <c r="G22392" s="34">
        <v>574.4</v>
      </c>
    </row>
    <row r="22393" spans="1:7">
      <c r="A22393" s="32">
        <v>2018</v>
      </c>
      <c r="B22393" s="32">
        <v>7848</v>
      </c>
      <c r="C22393" s="33" t="s">
        <v>563</v>
      </c>
      <c r="D22393" s="33" t="s">
        <v>564</v>
      </c>
      <c r="E22393" s="34">
        <v>22972</v>
      </c>
      <c r="F22393" s="35">
        <v>1.0229999999999999</v>
      </c>
      <c r="G22393" s="34">
        <v>350.5</v>
      </c>
    </row>
    <row r="22394" spans="1:7">
      <c r="A22394" s="32">
        <v>2018</v>
      </c>
      <c r="B22394" s="32">
        <v>7848</v>
      </c>
      <c r="C22394" s="33" t="s">
        <v>563</v>
      </c>
      <c r="D22394" s="33" t="s">
        <v>564</v>
      </c>
      <c r="E22394" s="34">
        <v>144945</v>
      </c>
      <c r="F22394" s="35">
        <v>1.0229999999999999</v>
      </c>
      <c r="G22394" s="34">
        <v>294.89999999999998</v>
      </c>
    </row>
    <row r="22395" spans="1:7">
      <c r="A22395" s="32">
        <v>2018</v>
      </c>
      <c r="B22395" s="32">
        <v>7858</v>
      </c>
      <c r="C22395" s="33" t="s">
        <v>563</v>
      </c>
      <c r="D22395" s="33" t="s">
        <v>564</v>
      </c>
      <c r="E22395" s="34">
        <v>4161</v>
      </c>
      <c r="F22395" s="35">
        <v>1.0289999999999999</v>
      </c>
      <c r="G22395" s="34" t="s">
        <v>364</v>
      </c>
    </row>
    <row r="22396" spans="1:7">
      <c r="A22396" s="32">
        <v>2018</v>
      </c>
      <c r="B22396" s="32">
        <v>7872</v>
      </c>
      <c r="C22396" s="33" t="s">
        <v>565</v>
      </c>
      <c r="D22396" s="33" t="s">
        <v>566</v>
      </c>
      <c r="E22396" s="34">
        <v>111</v>
      </c>
      <c r="F22396" s="35">
        <v>5.8</v>
      </c>
      <c r="G22396" s="34">
        <v>1728.2</v>
      </c>
    </row>
    <row r="22397" spans="1:7">
      <c r="A22397" s="32">
        <v>2018</v>
      </c>
      <c r="B22397" s="32">
        <v>7872</v>
      </c>
      <c r="C22397" s="33" t="s">
        <v>563</v>
      </c>
      <c r="D22397" s="33" t="s">
        <v>564</v>
      </c>
      <c r="E22397" s="34">
        <v>401986</v>
      </c>
      <c r="F22397" s="35">
        <v>1.0660000000000001</v>
      </c>
      <c r="G22397" s="34">
        <v>325.7</v>
      </c>
    </row>
    <row r="22398" spans="1:7">
      <c r="A22398" s="32">
        <v>2018</v>
      </c>
      <c r="B22398" s="32">
        <v>7873</v>
      </c>
      <c r="C22398" s="33" t="s">
        <v>563</v>
      </c>
      <c r="D22398" s="33" t="s">
        <v>564</v>
      </c>
      <c r="E22398" s="34">
        <v>2330081</v>
      </c>
      <c r="F22398" s="35">
        <v>1.0229999999999999</v>
      </c>
      <c r="G22398" s="34">
        <v>363.8</v>
      </c>
    </row>
    <row r="22399" spans="1:7">
      <c r="A22399" s="32">
        <v>2018</v>
      </c>
      <c r="B22399" s="32">
        <v>7873</v>
      </c>
      <c r="C22399" s="33" t="s">
        <v>563</v>
      </c>
      <c r="D22399" s="33" t="s">
        <v>564</v>
      </c>
      <c r="E22399" s="34">
        <v>2606740</v>
      </c>
      <c r="F22399" s="35">
        <v>1.0169999999999999</v>
      </c>
      <c r="G22399" s="34">
        <v>312.7</v>
      </c>
    </row>
    <row r="22400" spans="1:7">
      <c r="A22400" s="32">
        <v>2018</v>
      </c>
      <c r="B22400" s="32">
        <v>7887</v>
      </c>
      <c r="C22400" s="33" t="s">
        <v>563</v>
      </c>
      <c r="D22400" s="33" t="s">
        <v>564</v>
      </c>
      <c r="E22400" s="34">
        <v>204735</v>
      </c>
      <c r="F22400" s="35">
        <v>1.056</v>
      </c>
      <c r="G22400" s="34">
        <v>348</v>
      </c>
    </row>
    <row r="22401" spans="1:7">
      <c r="A22401" s="32">
        <v>2018</v>
      </c>
      <c r="B22401" s="32">
        <v>7897</v>
      </c>
      <c r="C22401" s="33" t="s">
        <v>563</v>
      </c>
      <c r="D22401" s="33" t="s">
        <v>564</v>
      </c>
      <c r="E22401" s="34">
        <v>4852447</v>
      </c>
      <c r="F22401" s="35">
        <v>1.032</v>
      </c>
      <c r="G22401" s="34" t="s">
        <v>364</v>
      </c>
    </row>
    <row r="22402" spans="1:7">
      <c r="A22402" s="32">
        <v>2018</v>
      </c>
      <c r="B22402" s="32">
        <v>7900</v>
      </c>
      <c r="C22402" s="33" t="s">
        <v>563</v>
      </c>
      <c r="D22402" s="33" t="s">
        <v>564</v>
      </c>
      <c r="E22402" s="34">
        <v>69597</v>
      </c>
      <c r="F22402" s="35">
        <v>1.0269999999999999</v>
      </c>
      <c r="G22402" s="34">
        <v>318.7</v>
      </c>
    </row>
    <row r="22403" spans="1:7">
      <c r="A22403" s="32">
        <v>2018</v>
      </c>
      <c r="B22403" s="32">
        <v>7900</v>
      </c>
      <c r="C22403" s="33" t="s">
        <v>563</v>
      </c>
      <c r="D22403" s="33" t="s">
        <v>564</v>
      </c>
      <c r="E22403" s="34">
        <v>104948</v>
      </c>
      <c r="F22403" s="35">
        <v>1.0269999999999999</v>
      </c>
      <c r="G22403" s="34">
        <v>323.89999999999998</v>
      </c>
    </row>
    <row r="22404" spans="1:7">
      <c r="A22404" s="32">
        <v>2018</v>
      </c>
      <c r="B22404" s="32">
        <v>7900</v>
      </c>
      <c r="C22404" s="33" t="s">
        <v>563</v>
      </c>
      <c r="D22404" s="33" t="s">
        <v>564</v>
      </c>
      <c r="E22404" s="34">
        <v>1358343</v>
      </c>
      <c r="F22404" s="35">
        <v>1.0269999999999999</v>
      </c>
      <c r="G22404" s="34">
        <v>320.60000000000002</v>
      </c>
    </row>
    <row r="22405" spans="1:7">
      <c r="A22405" s="32">
        <v>2018</v>
      </c>
      <c r="B22405" s="32">
        <v>7902</v>
      </c>
      <c r="C22405" s="33" t="s">
        <v>362</v>
      </c>
      <c r="D22405" s="33" t="s">
        <v>354</v>
      </c>
      <c r="E22405" s="34">
        <v>386733</v>
      </c>
      <c r="F22405" s="35">
        <v>13.286</v>
      </c>
      <c r="G22405" s="34">
        <v>280.39999999999998</v>
      </c>
    </row>
    <row r="22406" spans="1:7">
      <c r="A22406" s="32">
        <v>2018</v>
      </c>
      <c r="B22406" s="32">
        <v>7902</v>
      </c>
      <c r="C22406" s="33" t="s">
        <v>563</v>
      </c>
      <c r="D22406" s="33" t="s">
        <v>564</v>
      </c>
      <c r="E22406" s="34">
        <v>13</v>
      </c>
      <c r="F22406" s="35">
        <v>1</v>
      </c>
      <c r="G22406" s="34">
        <v>269.5</v>
      </c>
    </row>
    <row r="22407" spans="1:7">
      <c r="A22407" s="32">
        <v>2018</v>
      </c>
      <c r="B22407" s="32">
        <v>7902</v>
      </c>
      <c r="C22407" s="33" t="s">
        <v>563</v>
      </c>
      <c r="D22407" s="33" t="s">
        <v>564</v>
      </c>
      <c r="E22407" s="34">
        <v>370</v>
      </c>
      <c r="F22407" s="35">
        <v>1.014</v>
      </c>
      <c r="G22407" s="34">
        <v>290.7</v>
      </c>
    </row>
    <row r="22408" spans="1:7">
      <c r="A22408" s="32">
        <v>2018</v>
      </c>
      <c r="B22408" s="32">
        <v>7916</v>
      </c>
      <c r="C22408" s="33" t="s">
        <v>563</v>
      </c>
      <c r="D22408" s="33" t="s">
        <v>564</v>
      </c>
      <c r="E22408" s="34">
        <v>543827</v>
      </c>
      <c r="F22408" s="35">
        <v>1.0329999999999999</v>
      </c>
      <c r="G22408" s="34">
        <v>558.6</v>
      </c>
    </row>
    <row r="22409" spans="1:7">
      <c r="A22409" s="32">
        <v>2018</v>
      </c>
      <c r="B22409" s="32">
        <v>7916</v>
      </c>
      <c r="C22409" s="33" t="s">
        <v>565</v>
      </c>
      <c r="D22409" s="33" t="s">
        <v>566</v>
      </c>
      <c r="E22409" s="34">
        <v>2165</v>
      </c>
      <c r="F22409" s="35">
        <v>5.8</v>
      </c>
      <c r="G22409" s="34">
        <v>1707.6</v>
      </c>
    </row>
    <row r="22410" spans="1:7">
      <c r="A22410" s="32">
        <v>2018</v>
      </c>
      <c r="B22410" s="32">
        <v>7917</v>
      </c>
      <c r="C22410" s="33" t="s">
        <v>563</v>
      </c>
      <c r="D22410" s="33" t="s">
        <v>564</v>
      </c>
      <c r="E22410" s="34">
        <v>2096691</v>
      </c>
      <c r="F22410" s="35">
        <v>1.0269999999999999</v>
      </c>
      <c r="G22410" s="34">
        <v>358.8</v>
      </c>
    </row>
    <row r="22411" spans="1:7">
      <c r="A22411" s="32">
        <v>2018</v>
      </c>
      <c r="B22411" s="32">
        <v>7925</v>
      </c>
      <c r="C22411" s="33" t="s">
        <v>563</v>
      </c>
      <c r="D22411" s="33" t="s">
        <v>564</v>
      </c>
      <c r="E22411" s="34">
        <v>248943</v>
      </c>
      <c r="F22411" s="35">
        <v>1</v>
      </c>
      <c r="G22411" s="34">
        <v>309.60000000000002</v>
      </c>
    </row>
    <row r="22412" spans="1:7">
      <c r="A22412" s="32">
        <v>2018</v>
      </c>
      <c r="B22412" s="32">
        <v>7925</v>
      </c>
      <c r="C22412" s="33" t="s">
        <v>565</v>
      </c>
      <c r="D22412" s="33" t="s">
        <v>566</v>
      </c>
      <c r="E22412" s="34">
        <v>285</v>
      </c>
      <c r="F22412" s="35">
        <v>5.7</v>
      </c>
      <c r="G22412" s="34">
        <v>1647.1</v>
      </c>
    </row>
    <row r="22413" spans="1:7">
      <c r="A22413" s="32">
        <v>2018</v>
      </c>
      <c r="B22413" s="32">
        <v>7929</v>
      </c>
      <c r="C22413" s="33" t="s">
        <v>563</v>
      </c>
      <c r="D22413" s="33" t="s">
        <v>564</v>
      </c>
      <c r="E22413" s="34">
        <v>60986</v>
      </c>
      <c r="F22413" s="35">
        <v>1</v>
      </c>
      <c r="G22413" s="34">
        <v>241.1</v>
      </c>
    </row>
    <row r="22414" spans="1:7">
      <c r="A22414" s="32">
        <v>2018</v>
      </c>
      <c r="B22414" s="32">
        <v>7931</v>
      </c>
      <c r="C22414" s="33" t="s">
        <v>563</v>
      </c>
      <c r="D22414" s="33" t="s">
        <v>564</v>
      </c>
      <c r="E22414" s="34">
        <v>1377167</v>
      </c>
      <c r="F22414" s="35">
        <v>1.0409999999999999</v>
      </c>
      <c r="G22414" s="34">
        <v>241.8</v>
      </c>
    </row>
    <row r="22415" spans="1:7">
      <c r="A22415" s="32">
        <v>2018</v>
      </c>
      <c r="B22415" s="32">
        <v>7946</v>
      </c>
      <c r="C22415" s="33" t="s">
        <v>563</v>
      </c>
      <c r="D22415" s="33" t="s">
        <v>564</v>
      </c>
      <c r="E22415" s="34">
        <v>259155</v>
      </c>
      <c r="F22415" s="35">
        <v>1.0229999999999999</v>
      </c>
      <c r="G22415" s="34">
        <v>274.10000000000002</v>
      </c>
    </row>
    <row r="22416" spans="1:7">
      <c r="A22416" s="32">
        <v>2018</v>
      </c>
      <c r="B22416" s="32">
        <v>7946</v>
      </c>
      <c r="C22416" s="33" t="s">
        <v>563</v>
      </c>
      <c r="D22416" s="33" t="s">
        <v>564</v>
      </c>
      <c r="E22416" s="34">
        <v>11719</v>
      </c>
      <c r="F22416" s="35">
        <v>1.0229999999999999</v>
      </c>
      <c r="G22416" s="34">
        <v>292.8</v>
      </c>
    </row>
    <row r="22417" spans="1:7">
      <c r="A22417" s="32">
        <v>2018</v>
      </c>
      <c r="B22417" s="32">
        <v>7946</v>
      </c>
      <c r="C22417" s="33" t="s">
        <v>563</v>
      </c>
      <c r="D22417" s="33" t="s">
        <v>564</v>
      </c>
      <c r="E22417" s="34">
        <v>1500347</v>
      </c>
      <c r="F22417" s="35">
        <v>1.0229999999999999</v>
      </c>
      <c r="G22417" s="34">
        <v>317.8</v>
      </c>
    </row>
    <row r="22418" spans="1:7">
      <c r="A22418" s="32">
        <v>2018</v>
      </c>
      <c r="B22418" s="32">
        <v>7948</v>
      </c>
      <c r="C22418" s="33" t="s">
        <v>563</v>
      </c>
      <c r="D22418" s="33" t="s">
        <v>564</v>
      </c>
      <c r="E22418" s="34">
        <v>145224</v>
      </c>
      <c r="F22418" s="35">
        <v>1.0669999999999999</v>
      </c>
      <c r="G22418" s="34">
        <v>302.89999999999998</v>
      </c>
    </row>
    <row r="22419" spans="1:7">
      <c r="A22419" s="32">
        <v>2018</v>
      </c>
      <c r="B22419" s="32">
        <v>7953</v>
      </c>
      <c r="C22419" s="33" t="s">
        <v>563</v>
      </c>
      <c r="D22419" s="33" t="s">
        <v>564</v>
      </c>
      <c r="E22419" s="34">
        <v>156123</v>
      </c>
      <c r="F22419" s="35">
        <v>1</v>
      </c>
      <c r="G22419" s="34">
        <v>333.9</v>
      </c>
    </row>
    <row r="22420" spans="1:7">
      <c r="A22420" s="32">
        <v>2018</v>
      </c>
      <c r="B22420" s="32">
        <v>7953</v>
      </c>
      <c r="C22420" s="33" t="s">
        <v>563</v>
      </c>
      <c r="D22420" s="33" t="s">
        <v>564</v>
      </c>
      <c r="E22420" s="34">
        <v>2562</v>
      </c>
      <c r="F22420" s="35">
        <v>1</v>
      </c>
      <c r="G22420" s="34">
        <v>196.2</v>
      </c>
    </row>
    <row r="22421" spans="1:7">
      <c r="A22421" s="32">
        <v>2018</v>
      </c>
      <c r="B22421" s="32">
        <v>7960</v>
      </c>
      <c r="C22421" s="33" t="s">
        <v>563</v>
      </c>
      <c r="D22421" s="33" t="s">
        <v>564</v>
      </c>
      <c r="E22421" s="34">
        <v>541082</v>
      </c>
      <c r="F22421" s="35">
        <v>1</v>
      </c>
      <c r="G22421" s="34">
        <v>314.60000000000002</v>
      </c>
    </row>
    <row r="22422" spans="1:7">
      <c r="A22422" s="32">
        <v>2018</v>
      </c>
      <c r="B22422" s="32">
        <v>7964</v>
      </c>
      <c r="C22422" s="33" t="s">
        <v>563</v>
      </c>
      <c r="D22422" s="33" t="s">
        <v>564</v>
      </c>
      <c r="E22422" s="34">
        <v>103841</v>
      </c>
      <c r="F22422" s="35">
        <v>1.022</v>
      </c>
      <c r="G22422" s="34">
        <v>371.7</v>
      </c>
    </row>
    <row r="22423" spans="1:7">
      <c r="A22423" s="32">
        <v>2018</v>
      </c>
      <c r="B22423" s="32">
        <v>7981</v>
      </c>
      <c r="C22423" s="33" t="s">
        <v>565</v>
      </c>
      <c r="D22423" s="33" t="s">
        <v>566</v>
      </c>
      <c r="E22423" s="34">
        <v>1738</v>
      </c>
      <c r="F22423" s="35">
        <v>5.75</v>
      </c>
      <c r="G22423" s="34">
        <v>1777.6</v>
      </c>
    </row>
    <row r="22424" spans="1:7">
      <c r="A22424" s="32">
        <v>2018</v>
      </c>
      <c r="B22424" s="32">
        <v>7981</v>
      </c>
      <c r="C22424" s="33" t="s">
        <v>565</v>
      </c>
      <c r="D22424" s="33" t="s">
        <v>566</v>
      </c>
      <c r="E22424" s="34">
        <v>54</v>
      </c>
      <c r="F22424" s="35">
        <v>5.75</v>
      </c>
      <c r="G22424" s="34">
        <v>1623.3</v>
      </c>
    </row>
    <row r="22425" spans="1:7">
      <c r="A22425" s="32">
        <v>2018</v>
      </c>
      <c r="B22425" s="32">
        <v>7981</v>
      </c>
      <c r="C22425" s="33" t="s">
        <v>563</v>
      </c>
      <c r="D22425" s="33" t="s">
        <v>564</v>
      </c>
      <c r="E22425" s="34">
        <v>57077</v>
      </c>
      <c r="F22425" s="35">
        <v>1.03</v>
      </c>
      <c r="G22425" s="34">
        <v>1021.3</v>
      </c>
    </row>
    <row r="22426" spans="1:7">
      <c r="A22426" s="32">
        <v>2018</v>
      </c>
      <c r="B22426" s="32">
        <v>7981</v>
      </c>
      <c r="C22426" s="33" t="s">
        <v>563</v>
      </c>
      <c r="D22426" s="33" t="s">
        <v>564</v>
      </c>
      <c r="E22426" s="34">
        <v>141961</v>
      </c>
      <c r="F22426" s="35">
        <v>1.03</v>
      </c>
      <c r="G22426" s="34">
        <v>1176.4000000000001</v>
      </c>
    </row>
    <row r="22427" spans="1:7">
      <c r="A22427" s="32">
        <v>2018</v>
      </c>
      <c r="B22427" s="32">
        <v>7981</v>
      </c>
      <c r="C22427" s="33" t="s">
        <v>563</v>
      </c>
      <c r="D22427" s="33" t="s">
        <v>564</v>
      </c>
      <c r="E22427" s="34">
        <v>46724</v>
      </c>
      <c r="F22427" s="35">
        <v>1.03</v>
      </c>
      <c r="G22427" s="34">
        <v>2114.9</v>
      </c>
    </row>
    <row r="22428" spans="1:7">
      <c r="A22428" s="32">
        <v>2018</v>
      </c>
      <c r="B22428" s="32">
        <v>7985</v>
      </c>
      <c r="C22428" s="33" t="s">
        <v>563</v>
      </c>
      <c r="D22428" s="33" t="s">
        <v>564</v>
      </c>
      <c r="E22428" s="34">
        <v>591756</v>
      </c>
      <c r="F22428" s="35">
        <v>1.056</v>
      </c>
      <c r="G22428" s="34">
        <v>483</v>
      </c>
    </row>
    <row r="22429" spans="1:7">
      <c r="A22429" s="32">
        <v>2018</v>
      </c>
      <c r="B22429" s="32">
        <v>7988</v>
      </c>
      <c r="C22429" s="33" t="s">
        <v>563</v>
      </c>
      <c r="D22429" s="33" t="s">
        <v>564</v>
      </c>
      <c r="E22429" s="34">
        <v>165987</v>
      </c>
      <c r="F22429" s="35">
        <v>1.0409999999999999</v>
      </c>
      <c r="G22429" s="34">
        <v>366.5</v>
      </c>
    </row>
    <row r="22430" spans="1:7">
      <c r="A22430" s="32">
        <v>2018</v>
      </c>
      <c r="B22430" s="32">
        <v>7999</v>
      </c>
      <c r="C22430" s="33" t="s">
        <v>563</v>
      </c>
      <c r="D22430" s="33" t="s">
        <v>564</v>
      </c>
      <c r="E22430" s="34">
        <v>2923775</v>
      </c>
      <c r="F22430" s="35">
        <v>1.0980000000000001</v>
      </c>
      <c r="G22430" s="34" t="s">
        <v>364</v>
      </c>
    </row>
    <row r="22431" spans="1:7">
      <c r="A22431" s="32">
        <v>2018</v>
      </c>
      <c r="B22431" s="32">
        <v>8000</v>
      </c>
      <c r="C22431" s="33" t="s">
        <v>563</v>
      </c>
      <c r="D22431" s="33" t="s">
        <v>564</v>
      </c>
      <c r="E22431" s="34">
        <v>424714</v>
      </c>
      <c r="F22431" s="35">
        <v>1.083</v>
      </c>
      <c r="G22431" s="34">
        <v>300.8</v>
      </c>
    </row>
    <row r="22432" spans="1:7">
      <c r="A22432" s="32">
        <v>2018</v>
      </c>
      <c r="B22432" s="32">
        <v>8002</v>
      </c>
      <c r="C22432" s="33" t="s">
        <v>565</v>
      </c>
      <c r="D22432" s="33" t="s">
        <v>566</v>
      </c>
      <c r="E22432" s="34">
        <v>678</v>
      </c>
      <c r="F22432" s="35">
        <v>5.8</v>
      </c>
      <c r="G22432" s="34">
        <v>1984.2</v>
      </c>
    </row>
    <row r="22433" spans="1:7">
      <c r="A22433" s="32">
        <v>2018</v>
      </c>
      <c r="B22433" s="32">
        <v>8002</v>
      </c>
      <c r="C22433" s="33" t="s">
        <v>563</v>
      </c>
      <c r="D22433" s="33" t="s">
        <v>564</v>
      </c>
      <c r="E22433" s="34">
        <v>140349</v>
      </c>
      <c r="F22433" s="35">
        <v>1.05</v>
      </c>
      <c r="G22433" s="34">
        <v>587</v>
      </c>
    </row>
    <row r="22434" spans="1:7">
      <c r="A22434" s="32">
        <v>2018</v>
      </c>
      <c r="B22434" s="32">
        <v>8006</v>
      </c>
      <c r="C22434" s="33" t="s">
        <v>563</v>
      </c>
      <c r="D22434" s="33" t="s">
        <v>564</v>
      </c>
      <c r="E22434" s="34">
        <v>964464</v>
      </c>
      <c r="F22434" s="35">
        <v>1.01</v>
      </c>
      <c r="G22434" s="34" t="s">
        <v>364</v>
      </c>
    </row>
    <row r="22435" spans="1:7">
      <c r="A22435" s="32">
        <v>2018</v>
      </c>
      <c r="B22435" s="32">
        <v>8006</v>
      </c>
      <c r="C22435" s="33" t="s">
        <v>567</v>
      </c>
      <c r="D22435" s="33" t="s">
        <v>566</v>
      </c>
      <c r="E22435" s="34">
        <v>947</v>
      </c>
      <c r="F22435" s="35">
        <v>6.41</v>
      </c>
      <c r="G22435" s="34" t="s">
        <v>364</v>
      </c>
    </row>
    <row r="22436" spans="1:7">
      <c r="A22436" s="32">
        <v>2018</v>
      </c>
      <c r="B22436" s="32">
        <v>8012</v>
      </c>
      <c r="C22436" s="33" t="s">
        <v>565</v>
      </c>
      <c r="D22436" s="33" t="s">
        <v>566</v>
      </c>
      <c r="E22436" s="34">
        <v>4170</v>
      </c>
      <c r="F22436" s="35">
        <v>5.77</v>
      </c>
      <c r="G22436" s="34" t="s">
        <v>364</v>
      </c>
    </row>
    <row r="22437" spans="1:7">
      <c r="A22437" s="32">
        <v>2018</v>
      </c>
      <c r="B22437" s="32">
        <v>8023</v>
      </c>
      <c r="C22437" s="33" t="s">
        <v>363</v>
      </c>
      <c r="D22437" s="33" t="s">
        <v>354</v>
      </c>
      <c r="E22437" s="34">
        <v>29752</v>
      </c>
      <c r="F22437" s="35">
        <v>16.937999999999999</v>
      </c>
      <c r="G22437" s="34">
        <v>263.60000000000002</v>
      </c>
    </row>
    <row r="22438" spans="1:7">
      <c r="A22438" s="32">
        <v>2018</v>
      </c>
      <c r="B22438" s="32">
        <v>8023</v>
      </c>
      <c r="C22438" s="33" t="s">
        <v>363</v>
      </c>
      <c r="D22438" s="33" t="s">
        <v>354</v>
      </c>
      <c r="E22438" s="34">
        <v>54786</v>
      </c>
      <c r="F22438" s="35">
        <v>18.07</v>
      </c>
      <c r="G22438" s="34">
        <v>247.6</v>
      </c>
    </row>
    <row r="22439" spans="1:7">
      <c r="A22439" s="32">
        <v>2018</v>
      </c>
      <c r="B22439" s="32">
        <v>8023</v>
      </c>
      <c r="C22439" s="33" t="s">
        <v>363</v>
      </c>
      <c r="D22439" s="33" t="s">
        <v>354</v>
      </c>
      <c r="E22439" s="34">
        <v>150992</v>
      </c>
      <c r="F22439" s="35">
        <v>17.14</v>
      </c>
      <c r="G22439" s="34">
        <v>240.1</v>
      </c>
    </row>
    <row r="22440" spans="1:7">
      <c r="A22440" s="32">
        <v>2018</v>
      </c>
      <c r="B22440" s="32">
        <v>8023</v>
      </c>
      <c r="C22440" s="33" t="s">
        <v>363</v>
      </c>
      <c r="D22440" s="33" t="s">
        <v>354</v>
      </c>
      <c r="E22440" s="34">
        <v>53805</v>
      </c>
      <c r="F22440" s="35">
        <v>17.14</v>
      </c>
      <c r="G22440" s="34">
        <v>238.8</v>
      </c>
    </row>
    <row r="22441" spans="1:7">
      <c r="A22441" s="32">
        <v>2018</v>
      </c>
      <c r="B22441" s="32">
        <v>8027</v>
      </c>
      <c r="C22441" s="33" t="s">
        <v>563</v>
      </c>
      <c r="D22441" s="33" t="s">
        <v>564</v>
      </c>
      <c r="E22441" s="34">
        <v>5</v>
      </c>
      <c r="F22441" s="35">
        <v>1.0780000000000001</v>
      </c>
      <c r="G22441" s="34">
        <v>354.7</v>
      </c>
    </row>
    <row r="22442" spans="1:7">
      <c r="A22442" s="32">
        <v>2018</v>
      </c>
      <c r="B22442" s="32">
        <v>8027</v>
      </c>
      <c r="C22442" s="33" t="s">
        <v>563</v>
      </c>
      <c r="D22442" s="33" t="s">
        <v>564</v>
      </c>
      <c r="E22442" s="34">
        <v>3897</v>
      </c>
      <c r="F22442" s="35">
        <v>1.0580000000000001</v>
      </c>
      <c r="G22442" s="34">
        <v>634.79999999999995</v>
      </c>
    </row>
    <row r="22443" spans="1:7">
      <c r="A22443" s="32">
        <v>2018</v>
      </c>
      <c r="B22443" s="32">
        <v>8027</v>
      </c>
      <c r="C22443" s="33" t="s">
        <v>563</v>
      </c>
      <c r="D22443" s="33" t="s">
        <v>564</v>
      </c>
      <c r="E22443" s="34">
        <v>5958</v>
      </c>
      <c r="F22443" s="35">
        <v>1.0609999999999999</v>
      </c>
      <c r="G22443" s="34">
        <v>561.4</v>
      </c>
    </row>
    <row r="22444" spans="1:7">
      <c r="A22444" s="32">
        <v>2018</v>
      </c>
      <c r="B22444" s="32">
        <v>8027</v>
      </c>
      <c r="C22444" s="33" t="s">
        <v>563</v>
      </c>
      <c r="D22444" s="33" t="s">
        <v>564</v>
      </c>
      <c r="E22444" s="34">
        <v>6576</v>
      </c>
      <c r="F22444" s="35">
        <v>1.0820000000000001</v>
      </c>
      <c r="G22444" s="34">
        <v>507.9</v>
      </c>
    </row>
    <row r="22445" spans="1:7">
      <c r="A22445" s="32">
        <v>2018</v>
      </c>
      <c r="B22445" s="32">
        <v>8027</v>
      </c>
      <c r="C22445" s="33" t="s">
        <v>563</v>
      </c>
      <c r="D22445" s="33" t="s">
        <v>564</v>
      </c>
      <c r="E22445" s="34">
        <v>10281</v>
      </c>
      <c r="F22445" s="35">
        <v>1.1020000000000001</v>
      </c>
      <c r="G22445" s="34">
        <v>432.2</v>
      </c>
    </row>
    <row r="22446" spans="1:7">
      <c r="A22446" s="32">
        <v>2018</v>
      </c>
      <c r="B22446" s="32">
        <v>8027</v>
      </c>
      <c r="C22446" s="33" t="s">
        <v>563</v>
      </c>
      <c r="D22446" s="33" t="s">
        <v>564</v>
      </c>
      <c r="E22446" s="34">
        <v>10676</v>
      </c>
      <c r="F22446" s="35">
        <v>1.095</v>
      </c>
      <c r="G22446" s="34">
        <v>506</v>
      </c>
    </row>
    <row r="22447" spans="1:7">
      <c r="A22447" s="32">
        <v>2018</v>
      </c>
      <c r="B22447" s="32">
        <v>8027</v>
      </c>
      <c r="C22447" s="33" t="s">
        <v>563</v>
      </c>
      <c r="D22447" s="33" t="s">
        <v>564</v>
      </c>
      <c r="E22447" s="34">
        <v>13448</v>
      </c>
      <c r="F22447" s="35">
        <v>1.0580000000000001</v>
      </c>
      <c r="G22447" s="34">
        <v>436.7</v>
      </c>
    </row>
    <row r="22448" spans="1:7">
      <c r="A22448" s="32">
        <v>2018</v>
      </c>
      <c r="B22448" s="32">
        <v>8027</v>
      </c>
      <c r="C22448" s="33" t="s">
        <v>563</v>
      </c>
      <c r="D22448" s="33" t="s">
        <v>564</v>
      </c>
      <c r="E22448" s="34">
        <v>13649</v>
      </c>
      <c r="F22448" s="35">
        <v>1.097</v>
      </c>
      <c r="G22448" s="34">
        <v>409</v>
      </c>
    </row>
    <row r="22449" spans="1:7">
      <c r="A22449" s="32">
        <v>2018</v>
      </c>
      <c r="B22449" s="32">
        <v>8027</v>
      </c>
      <c r="C22449" s="33" t="s">
        <v>563</v>
      </c>
      <c r="D22449" s="33" t="s">
        <v>564</v>
      </c>
      <c r="E22449" s="34">
        <v>27742</v>
      </c>
      <c r="F22449" s="35">
        <v>1.091</v>
      </c>
      <c r="G22449" s="34">
        <v>354.1</v>
      </c>
    </row>
    <row r="22450" spans="1:7">
      <c r="A22450" s="32">
        <v>2018</v>
      </c>
      <c r="B22450" s="32">
        <v>8027</v>
      </c>
      <c r="C22450" s="33" t="s">
        <v>563</v>
      </c>
      <c r="D22450" s="33" t="s">
        <v>564</v>
      </c>
      <c r="E22450" s="34">
        <v>49687</v>
      </c>
      <c r="F22450" s="35">
        <v>1.0620000000000001</v>
      </c>
      <c r="G22450" s="34">
        <v>311.2</v>
      </c>
    </row>
    <row r="22451" spans="1:7">
      <c r="A22451" s="32">
        <v>2018</v>
      </c>
      <c r="B22451" s="32">
        <v>8042</v>
      </c>
      <c r="C22451" s="33" t="s">
        <v>353</v>
      </c>
      <c r="D22451" s="33" t="s">
        <v>354</v>
      </c>
      <c r="E22451" s="34">
        <v>42591</v>
      </c>
      <c r="F22451" s="35">
        <v>24.218</v>
      </c>
      <c r="G22451" s="34">
        <v>321.10000000000002</v>
      </c>
    </row>
    <row r="22452" spans="1:7">
      <c r="A22452" s="32">
        <v>2018</v>
      </c>
      <c r="B22452" s="32">
        <v>8042</v>
      </c>
      <c r="C22452" s="33" t="s">
        <v>353</v>
      </c>
      <c r="D22452" s="33" t="s">
        <v>354</v>
      </c>
      <c r="E22452" s="34">
        <v>14071</v>
      </c>
      <c r="F22452" s="35">
        <v>23.884</v>
      </c>
      <c r="G22452" s="34">
        <v>316</v>
      </c>
    </row>
    <row r="22453" spans="1:7">
      <c r="A22453" s="32">
        <v>2018</v>
      </c>
      <c r="B22453" s="32">
        <v>8042</v>
      </c>
      <c r="C22453" s="33" t="s">
        <v>353</v>
      </c>
      <c r="D22453" s="33" t="s">
        <v>354</v>
      </c>
      <c r="E22453" s="34">
        <v>41159</v>
      </c>
      <c r="F22453" s="35">
        <v>24.498000000000001</v>
      </c>
      <c r="G22453" s="34">
        <v>320.39999999999998</v>
      </c>
    </row>
    <row r="22454" spans="1:7">
      <c r="A22454" s="32">
        <v>2018</v>
      </c>
      <c r="B22454" s="32">
        <v>8042</v>
      </c>
      <c r="C22454" s="33" t="s">
        <v>565</v>
      </c>
      <c r="D22454" s="33" t="s">
        <v>566</v>
      </c>
      <c r="E22454" s="34">
        <v>8102</v>
      </c>
      <c r="F22454" s="35">
        <v>5.79</v>
      </c>
      <c r="G22454" s="34">
        <v>1627.2</v>
      </c>
    </row>
    <row r="22455" spans="1:7">
      <c r="A22455" s="32">
        <v>2018</v>
      </c>
      <c r="B22455" s="32">
        <v>8042</v>
      </c>
      <c r="C22455" s="33" t="s">
        <v>353</v>
      </c>
      <c r="D22455" s="33" t="s">
        <v>354</v>
      </c>
      <c r="E22455" s="34">
        <v>14080</v>
      </c>
      <c r="F22455" s="35">
        <v>24.084</v>
      </c>
      <c r="G22455" s="34">
        <v>322.7</v>
      </c>
    </row>
    <row r="22456" spans="1:7">
      <c r="A22456" s="32">
        <v>2018</v>
      </c>
      <c r="B22456" s="32">
        <v>8042</v>
      </c>
      <c r="C22456" s="33" t="s">
        <v>353</v>
      </c>
      <c r="D22456" s="33" t="s">
        <v>354</v>
      </c>
      <c r="E22456" s="34">
        <v>15273</v>
      </c>
      <c r="F22456" s="35">
        <v>26.006</v>
      </c>
      <c r="G22456" s="34">
        <v>298.89999999999998</v>
      </c>
    </row>
    <row r="22457" spans="1:7">
      <c r="A22457" s="32">
        <v>2018</v>
      </c>
      <c r="B22457" s="32">
        <v>8042</v>
      </c>
      <c r="C22457" s="33" t="s">
        <v>353</v>
      </c>
      <c r="D22457" s="33" t="s">
        <v>354</v>
      </c>
      <c r="E22457" s="34">
        <v>13977</v>
      </c>
      <c r="F22457" s="35">
        <v>23.832000000000001</v>
      </c>
      <c r="G22457" s="34">
        <v>320.60000000000002</v>
      </c>
    </row>
    <row r="22458" spans="1:7">
      <c r="A22458" s="32">
        <v>2018</v>
      </c>
      <c r="B22458" s="32">
        <v>8042</v>
      </c>
      <c r="C22458" s="33" t="s">
        <v>353</v>
      </c>
      <c r="D22458" s="33" t="s">
        <v>354</v>
      </c>
      <c r="E22458" s="34">
        <v>13348</v>
      </c>
      <c r="F22458" s="35">
        <v>25.713999999999999</v>
      </c>
      <c r="G22458" s="34">
        <v>318.60000000000002</v>
      </c>
    </row>
    <row r="22459" spans="1:7">
      <c r="A22459" s="32">
        <v>2018</v>
      </c>
      <c r="B22459" s="32">
        <v>8042</v>
      </c>
      <c r="C22459" s="33" t="s">
        <v>353</v>
      </c>
      <c r="D22459" s="33" t="s">
        <v>354</v>
      </c>
      <c r="E22459" s="34">
        <v>61156</v>
      </c>
      <c r="F22459" s="35">
        <v>25.91</v>
      </c>
      <c r="G22459" s="34">
        <v>303.2</v>
      </c>
    </row>
    <row r="22460" spans="1:7">
      <c r="A22460" s="32">
        <v>2018</v>
      </c>
      <c r="B22460" s="32">
        <v>8042</v>
      </c>
      <c r="C22460" s="33" t="s">
        <v>353</v>
      </c>
      <c r="D22460" s="33" t="s">
        <v>354</v>
      </c>
      <c r="E22460" s="34">
        <v>30761</v>
      </c>
      <c r="F22460" s="35">
        <v>26.527999999999999</v>
      </c>
      <c r="G22460" s="34">
        <v>311.39999999999998</v>
      </c>
    </row>
    <row r="22461" spans="1:7">
      <c r="A22461" s="32">
        <v>2018</v>
      </c>
      <c r="B22461" s="32">
        <v>8042</v>
      </c>
      <c r="C22461" s="33" t="s">
        <v>353</v>
      </c>
      <c r="D22461" s="33" t="s">
        <v>354</v>
      </c>
      <c r="E22461" s="34">
        <v>45776</v>
      </c>
      <c r="F22461" s="35">
        <v>25.754000000000001</v>
      </c>
      <c r="G22461" s="34">
        <v>320.7</v>
      </c>
    </row>
    <row r="22462" spans="1:7">
      <c r="A22462" s="32">
        <v>2018</v>
      </c>
      <c r="B22462" s="32">
        <v>8048</v>
      </c>
      <c r="C22462" s="33" t="s">
        <v>563</v>
      </c>
      <c r="D22462" s="33" t="s">
        <v>564</v>
      </c>
      <c r="E22462" s="34">
        <v>775000</v>
      </c>
      <c r="F22462" s="35">
        <v>1.0229999999999999</v>
      </c>
      <c r="G22462" s="34">
        <v>437</v>
      </c>
    </row>
    <row r="22463" spans="1:7">
      <c r="A22463" s="32">
        <v>2018</v>
      </c>
      <c r="B22463" s="32">
        <v>8048</v>
      </c>
      <c r="C22463" s="33" t="s">
        <v>563</v>
      </c>
      <c r="D22463" s="33" t="s">
        <v>564</v>
      </c>
      <c r="E22463" s="34">
        <v>655683</v>
      </c>
      <c r="F22463" s="35">
        <v>1.0229999999999999</v>
      </c>
      <c r="G22463" s="34">
        <v>437</v>
      </c>
    </row>
    <row r="22464" spans="1:7">
      <c r="A22464" s="32">
        <v>2018</v>
      </c>
      <c r="B22464" s="32">
        <v>8048</v>
      </c>
      <c r="C22464" s="33" t="s">
        <v>563</v>
      </c>
      <c r="D22464" s="33" t="s">
        <v>564</v>
      </c>
      <c r="E22464" s="34">
        <v>729655</v>
      </c>
      <c r="F22464" s="35">
        <v>1.0229999999999999</v>
      </c>
      <c r="G22464" s="34">
        <v>437</v>
      </c>
    </row>
    <row r="22465" spans="1:7">
      <c r="A22465" s="32">
        <v>2018</v>
      </c>
      <c r="B22465" s="32">
        <v>8048</v>
      </c>
      <c r="C22465" s="33" t="s">
        <v>563</v>
      </c>
      <c r="D22465" s="33" t="s">
        <v>564</v>
      </c>
      <c r="E22465" s="34">
        <v>1179263</v>
      </c>
      <c r="F22465" s="35">
        <v>1.0229999999999999</v>
      </c>
      <c r="G22465" s="34">
        <v>437</v>
      </c>
    </row>
    <row r="22466" spans="1:7">
      <c r="A22466" s="32">
        <v>2018</v>
      </c>
      <c r="B22466" s="32">
        <v>8049</v>
      </c>
      <c r="C22466" s="33" t="s">
        <v>563</v>
      </c>
      <c r="D22466" s="33" t="s">
        <v>564</v>
      </c>
      <c r="E22466" s="34">
        <v>219035</v>
      </c>
      <c r="F22466" s="35">
        <v>1.0229999999999999</v>
      </c>
      <c r="G22466" s="34">
        <v>414</v>
      </c>
    </row>
    <row r="22467" spans="1:7">
      <c r="A22467" s="32">
        <v>2018</v>
      </c>
      <c r="B22467" s="32">
        <v>8049</v>
      </c>
      <c r="C22467" s="33" t="s">
        <v>563</v>
      </c>
      <c r="D22467" s="33" t="s">
        <v>564</v>
      </c>
      <c r="E22467" s="34">
        <v>51820</v>
      </c>
      <c r="F22467" s="35">
        <v>1.0229999999999999</v>
      </c>
      <c r="G22467" s="34">
        <v>414</v>
      </c>
    </row>
    <row r="22468" spans="1:7">
      <c r="A22468" s="32">
        <v>2018</v>
      </c>
      <c r="B22468" s="32">
        <v>8049</v>
      </c>
      <c r="C22468" s="33" t="s">
        <v>563</v>
      </c>
      <c r="D22468" s="33" t="s">
        <v>564</v>
      </c>
      <c r="E22468" s="34">
        <v>725352</v>
      </c>
      <c r="F22468" s="35">
        <v>1.0229999999999999</v>
      </c>
      <c r="G22468" s="34">
        <v>414</v>
      </c>
    </row>
    <row r="22469" spans="1:7">
      <c r="A22469" s="32">
        <v>2018</v>
      </c>
      <c r="B22469" s="32">
        <v>8054</v>
      </c>
      <c r="C22469" s="33" t="s">
        <v>563</v>
      </c>
      <c r="D22469" s="33" t="s">
        <v>564</v>
      </c>
      <c r="E22469" s="34">
        <v>685105</v>
      </c>
      <c r="F22469" s="35">
        <v>1.0529999999999999</v>
      </c>
      <c r="G22469" s="34">
        <v>304.5</v>
      </c>
    </row>
    <row r="22470" spans="1:7">
      <c r="A22470" s="32">
        <v>2018</v>
      </c>
      <c r="B22470" s="32">
        <v>8056</v>
      </c>
      <c r="C22470" s="33" t="s">
        <v>565</v>
      </c>
      <c r="D22470" s="33" t="s">
        <v>566</v>
      </c>
      <c r="E22470" s="34">
        <v>167</v>
      </c>
      <c r="F22470" s="35">
        <v>5.9</v>
      </c>
      <c r="G22470" s="34">
        <v>1562.5</v>
      </c>
    </row>
    <row r="22471" spans="1:7">
      <c r="A22471" s="32">
        <v>2018</v>
      </c>
      <c r="B22471" s="32">
        <v>8056</v>
      </c>
      <c r="C22471" s="33" t="s">
        <v>565</v>
      </c>
      <c r="D22471" s="33" t="s">
        <v>566</v>
      </c>
      <c r="E22471" s="34">
        <v>233</v>
      </c>
      <c r="F22471" s="35">
        <v>5.9</v>
      </c>
      <c r="G22471" s="34">
        <v>1741.3</v>
      </c>
    </row>
    <row r="22472" spans="1:7">
      <c r="A22472" s="32">
        <v>2018</v>
      </c>
      <c r="B22472" s="32">
        <v>8056</v>
      </c>
      <c r="C22472" s="33" t="s">
        <v>565</v>
      </c>
      <c r="D22472" s="33" t="s">
        <v>566</v>
      </c>
      <c r="E22472" s="34">
        <v>600</v>
      </c>
      <c r="F22472" s="35">
        <v>5.9</v>
      </c>
      <c r="G22472" s="34">
        <v>1601.9</v>
      </c>
    </row>
    <row r="22473" spans="1:7">
      <c r="A22473" s="32">
        <v>2018</v>
      </c>
      <c r="B22473" s="32">
        <v>8056</v>
      </c>
      <c r="C22473" s="33" t="s">
        <v>563</v>
      </c>
      <c r="D22473" s="33" t="s">
        <v>564</v>
      </c>
      <c r="E22473" s="34">
        <v>299222</v>
      </c>
      <c r="F22473" s="35">
        <v>1.0249999999999999</v>
      </c>
      <c r="G22473" s="34">
        <v>303.3</v>
      </c>
    </row>
    <row r="22474" spans="1:7">
      <c r="A22474" s="32">
        <v>2018</v>
      </c>
      <c r="B22474" s="32">
        <v>8056</v>
      </c>
      <c r="C22474" s="33" t="s">
        <v>563</v>
      </c>
      <c r="D22474" s="33" t="s">
        <v>564</v>
      </c>
      <c r="E22474" s="34">
        <v>956651</v>
      </c>
      <c r="F22474" s="35">
        <v>1.0149999999999999</v>
      </c>
      <c r="G22474" s="34">
        <v>331.3</v>
      </c>
    </row>
    <row r="22475" spans="1:7">
      <c r="A22475" s="32">
        <v>2018</v>
      </c>
      <c r="B22475" s="32">
        <v>8056</v>
      </c>
      <c r="C22475" s="33" t="s">
        <v>563</v>
      </c>
      <c r="D22475" s="33" t="s">
        <v>564</v>
      </c>
      <c r="E22475" s="34">
        <v>551632</v>
      </c>
      <c r="F22475" s="35">
        <v>1.0249999999999999</v>
      </c>
      <c r="G22475" s="34">
        <v>295.8</v>
      </c>
    </row>
    <row r="22476" spans="1:7">
      <c r="A22476" s="32">
        <v>2018</v>
      </c>
      <c r="B22476" s="32">
        <v>8059</v>
      </c>
      <c r="C22476" s="33" t="s">
        <v>563</v>
      </c>
      <c r="D22476" s="33" t="s">
        <v>564</v>
      </c>
      <c r="E22476" s="34">
        <v>4702</v>
      </c>
      <c r="F22476" s="35">
        <v>1.02</v>
      </c>
      <c r="G22476" s="34">
        <v>330.9</v>
      </c>
    </row>
    <row r="22477" spans="1:7">
      <c r="A22477" s="32">
        <v>2018</v>
      </c>
      <c r="B22477" s="32">
        <v>8059</v>
      </c>
      <c r="C22477" s="33" t="s">
        <v>563</v>
      </c>
      <c r="D22477" s="33" t="s">
        <v>564</v>
      </c>
      <c r="E22477" s="34">
        <v>6518</v>
      </c>
      <c r="F22477" s="35">
        <v>1.02</v>
      </c>
      <c r="G22477" s="34">
        <v>239.6</v>
      </c>
    </row>
    <row r="22478" spans="1:7">
      <c r="A22478" s="32">
        <v>2018</v>
      </c>
      <c r="B22478" s="32">
        <v>8059</v>
      </c>
      <c r="C22478" s="33" t="s">
        <v>563</v>
      </c>
      <c r="D22478" s="33" t="s">
        <v>564</v>
      </c>
      <c r="E22478" s="34">
        <v>88505</v>
      </c>
      <c r="F22478" s="35">
        <v>1.02</v>
      </c>
      <c r="G22478" s="34">
        <v>308.5</v>
      </c>
    </row>
    <row r="22479" spans="1:7">
      <c r="A22479" s="32">
        <v>2018</v>
      </c>
      <c r="B22479" s="32">
        <v>8059</v>
      </c>
      <c r="C22479" s="33" t="s">
        <v>563</v>
      </c>
      <c r="D22479" s="33" t="s">
        <v>564</v>
      </c>
      <c r="E22479" s="34">
        <v>6762</v>
      </c>
      <c r="F22479" s="35">
        <v>1.02</v>
      </c>
      <c r="G22479" s="34">
        <v>300.60000000000002</v>
      </c>
    </row>
    <row r="22480" spans="1:7">
      <c r="A22480" s="32">
        <v>2018</v>
      </c>
      <c r="B22480" s="32">
        <v>8059</v>
      </c>
      <c r="C22480" s="33" t="s">
        <v>563</v>
      </c>
      <c r="D22480" s="33" t="s">
        <v>564</v>
      </c>
      <c r="E22480" s="34">
        <v>8473</v>
      </c>
      <c r="F22480" s="35">
        <v>1.02</v>
      </c>
      <c r="G22480" s="34">
        <v>277.2</v>
      </c>
    </row>
    <row r="22481" spans="1:7">
      <c r="A22481" s="32">
        <v>2018</v>
      </c>
      <c r="B22481" s="32">
        <v>8059</v>
      </c>
      <c r="C22481" s="33" t="s">
        <v>563</v>
      </c>
      <c r="D22481" s="33" t="s">
        <v>564</v>
      </c>
      <c r="E22481" s="34">
        <v>10305</v>
      </c>
      <c r="F22481" s="35">
        <v>1.02</v>
      </c>
      <c r="G22481" s="34">
        <v>246</v>
      </c>
    </row>
    <row r="22482" spans="1:7">
      <c r="A22482" s="32">
        <v>2018</v>
      </c>
      <c r="B22482" s="32">
        <v>8059</v>
      </c>
      <c r="C22482" s="33" t="s">
        <v>563</v>
      </c>
      <c r="D22482" s="33" t="s">
        <v>564</v>
      </c>
      <c r="E22482" s="34">
        <v>12327</v>
      </c>
      <c r="F22482" s="35">
        <v>1.02</v>
      </c>
      <c r="G22482" s="34">
        <v>273.7</v>
      </c>
    </row>
    <row r="22483" spans="1:7">
      <c r="A22483" s="32">
        <v>2018</v>
      </c>
      <c r="B22483" s="32">
        <v>8059</v>
      </c>
      <c r="C22483" s="33" t="s">
        <v>563</v>
      </c>
      <c r="D22483" s="33" t="s">
        <v>564</v>
      </c>
      <c r="E22483" s="34">
        <v>17725</v>
      </c>
      <c r="F22483" s="35">
        <v>1.02</v>
      </c>
      <c r="G22483" s="34">
        <v>271.3</v>
      </c>
    </row>
    <row r="22484" spans="1:7">
      <c r="A22484" s="32">
        <v>2018</v>
      </c>
      <c r="B22484" s="32">
        <v>8059</v>
      </c>
      <c r="C22484" s="33" t="s">
        <v>563</v>
      </c>
      <c r="D22484" s="33" t="s">
        <v>564</v>
      </c>
      <c r="E22484" s="34">
        <v>22426</v>
      </c>
      <c r="F22484" s="35">
        <v>1.02</v>
      </c>
      <c r="G22484" s="34">
        <v>316.10000000000002</v>
      </c>
    </row>
    <row r="22485" spans="1:7">
      <c r="A22485" s="32">
        <v>2018</v>
      </c>
      <c r="B22485" s="32">
        <v>8059</v>
      </c>
      <c r="C22485" s="33" t="s">
        <v>563</v>
      </c>
      <c r="D22485" s="33" t="s">
        <v>564</v>
      </c>
      <c r="E22485" s="34">
        <v>40757</v>
      </c>
      <c r="F22485" s="35">
        <v>1.02</v>
      </c>
      <c r="G22485" s="34">
        <v>301.60000000000002</v>
      </c>
    </row>
    <row r="22486" spans="1:7">
      <c r="A22486" s="32">
        <v>2018</v>
      </c>
      <c r="B22486" s="32">
        <v>8059</v>
      </c>
      <c r="C22486" s="33" t="s">
        <v>563</v>
      </c>
      <c r="D22486" s="33" t="s">
        <v>564</v>
      </c>
      <c r="E22486" s="34">
        <v>43056</v>
      </c>
      <c r="F22486" s="35">
        <v>1.02</v>
      </c>
      <c r="G22486" s="34">
        <v>278</v>
      </c>
    </row>
    <row r="22487" spans="1:7">
      <c r="A22487" s="32">
        <v>2018</v>
      </c>
      <c r="B22487" s="32">
        <v>8059</v>
      </c>
      <c r="C22487" s="33" t="s">
        <v>563</v>
      </c>
      <c r="D22487" s="33" t="s">
        <v>564</v>
      </c>
      <c r="E22487" s="34">
        <v>51403</v>
      </c>
      <c r="F22487" s="35">
        <v>1.02</v>
      </c>
      <c r="G22487" s="34">
        <v>307</v>
      </c>
    </row>
    <row r="22488" spans="1:7">
      <c r="A22488" s="32">
        <v>2018</v>
      </c>
      <c r="B22488" s="32">
        <v>8059</v>
      </c>
      <c r="C22488" s="33" t="s">
        <v>563</v>
      </c>
      <c r="D22488" s="33" t="s">
        <v>564</v>
      </c>
      <c r="E22488" s="34">
        <v>58268</v>
      </c>
      <c r="F22488" s="35">
        <v>1.01</v>
      </c>
      <c r="G22488" s="34">
        <v>324.8</v>
      </c>
    </row>
    <row r="22489" spans="1:7">
      <c r="A22489" s="32">
        <v>2018</v>
      </c>
      <c r="B22489" s="32">
        <v>8059</v>
      </c>
      <c r="C22489" s="33" t="s">
        <v>563</v>
      </c>
      <c r="D22489" s="33" t="s">
        <v>564</v>
      </c>
      <c r="E22489" s="34">
        <v>27</v>
      </c>
      <c r="F22489" s="35">
        <v>1.02</v>
      </c>
      <c r="G22489" s="34">
        <v>283.5</v>
      </c>
    </row>
    <row r="22490" spans="1:7">
      <c r="A22490" s="32">
        <v>2018</v>
      </c>
      <c r="B22490" s="32">
        <v>8059</v>
      </c>
      <c r="C22490" s="33" t="s">
        <v>563</v>
      </c>
      <c r="D22490" s="33" t="s">
        <v>564</v>
      </c>
      <c r="E22490" s="34">
        <v>86</v>
      </c>
      <c r="F22490" s="35">
        <v>1.02</v>
      </c>
      <c r="G22490" s="34">
        <v>226.3</v>
      </c>
    </row>
    <row r="22491" spans="1:7">
      <c r="A22491" s="32">
        <v>2018</v>
      </c>
      <c r="B22491" s="32">
        <v>8059</v>
      </c>
      <c r="C22491" s="33" t="s">
        <v>563</v>
      </c>
      <c r="D22491" s="33" t="s">
        <v>564</v>
      </c>
      <c r="E22491" s="34">
        <v>382</v>
      </c>
      <c r="F22491" s="35">
        <v>1.02</v>
      </c>
      <c r="G22491" s="34">
        <v>332.7</v>
      </c>
    </row>
    <row r="22492" spans="1:7">
      <c r="A22492" s="32">
        <v>2018</v>
      </c>
      <c r="B22492" s="32">
        <v>8059</v>
      </c>
      <c r="C22492" s="33" t="s">
        <v>563</v>
      </c>
      <c r="D22492" s="33" t="s">
        <v>564</v>
      </c>
      <c r="E22492" s="34">
        <v>567</v>
      </c>
      <c r="F22492" s="35">
        <v>1.02</v>
      </c>
      <c r="G22492" s="34">
        <v>289.10000000000002</v>
      </c>
    </row>
    <row r="22493" spans="1:7">
      <c r="A22493" s="32">
        <v>2018</v>
      </c>
      <c r="B22493" s="32">
        <v>8059</v>
      </c>
      <c r="C22493" s="33" t="s">
        <v>563</v>
      </c>
      <c r="D22493" s="33" t="s">
        <v>564</v>
      </c>
      <c r="E22493" s="34">
        <v>1601</v>
      </c>
      <c r="F22493" s="35">
        <v>1.02</v>
      </c>
      <c r="G22493" s="34">
        <v>276.8</v>
      </c>
    </row>
    <row r="22494" spans="1:7">
      <c r="A22494" s="32">
        <v>2018</v>
      </c>
      <c r="B22494" s="32">
        <v>8059</v>
      </c>
      <c r="C22494" s="33" t="s">
        <v>563</v>
      </c>
      <c r="D22494" s="33" t="s">
        <v>564</v>
      </c>
      <c r="E22494" s="34">
        <v>1769</v>
      </c>
      <c r="F22494" s="35">
        <v>1.02</v>
      </c>
      <c r="G22494" s="34">
        <v>316.7</v>
      </c>
    </row>
    <row r="22495" spans="1:7">
      <c r="A22495" s="32">
        <v>2018</v>
      </c>
      <c r="B22495" s="32">
        <v>8059</v>
      </c>
      <c r="C22495" s="33" t="s">
        <v>563</v>
      </c>
      <c r="D22495" s="33" t="s">
        <v>564</v>
      </c>
      <c r="E22495" s="34">
        <v>1932</v>
      </c>
      <c r="F22495" s="35">
        <v>1.02</v>
      </c>
      <c r="G22495" s="34">
        <v>255.7</v>
      </c>
    </row>
    <row r="22496" spans="1:7">
      <c r="A22496" s="32">
        <v>2018</v>
      </c>
      <c r="B22496" s="32">
        <v>8059</v>
      </c>
      <c r="C22496" s="33" t="s">
        <v>563</v>
      </c>
      <c r="D22496" s="33" t="s">
        <v>564</v>
      </c>
      <c r="E22496" s="34">
        <v>2308</v>
      </c>
      <c r="F22496" s="35">
        <v>1.02</v>
      </c>
      <c r="G22496" s="34">
        <v>324.8</v>
      </c>
    </row>
    <row r="22497" spans="1:7">
      <c r="A22497" s="32">
        <v>2018</v>
      </c>
      <c r="B22497" s="32">
        <v>8059</v>
      </c>
      <c r="C22497" s="33" t="s">
        <v>563</v>
      </c>
      <c r="D22497" s="33" t="s">
        <v>564</v>
      </c>
      <c r="E22497" s="34">
        <v>2836</v>
      </c>
      <c r="F22497" s="35">
        <v>1.02</v>
      </c>
      <c r="G22497" s="34">
        <v>298.39999999999998</v>
      </c>
    </row>
    <row r="22498" spans="1:7">
      <c r="A22498" s="32">
        <v>2018</v>
      </c>
      <c r="B22498" s="32">
        <v>8063</v>
      </c>
      <c r="C22498" s="33" t="s">
        <v>563</v>
      </c>
      <c r="D22498" s="33" t="s">
        <v>564</v>
      </c>
      <c r="E22498" s="34">
        <v>17159</v>
      </c>
      <c r="F22498" s="35">
        <v>1.03</v>
      </c>
      <c r="G22498" s="34" t="s">
        <v>364</v>
      </c>
    </row>
    <row r="22499" spans="1:7">
      <c r="A22499" s="32">
        <v>2018</v>
      </c>
      <c r="B22499" s="32">
        <v>8066</v>
      </c>
      <c r="C22499" s="33" t="s">
        <v>565</v>
      </c>
      <c r="D22499" s="33" t="s">
        <v>566</v>
      </c>
      <c r="E22499" s="34">
        <v>750</v>
      </c>
      <c r="F22499" s="35">
        <v>5.88</v>
      </c>
      <c r="G22499" s="34">
        <v>1339.4</v>
      </c>
    </row>
    <row r="22500" spans="1:7">
      <c r="A22500" s="32">
        <v>2018</v>
      </c>
      <c r="B22500" s="32">
        <v>8066</v>
      </c>
      <c r="C22500" s="33" t="s">
        <v>363</v>
      </c>
      <c r="D22500" s="33" t="s">
        <v>354</v>
      </c>
      <c r="E22500" s="34">
        <v>258721</v>
      </c>
      <c r="F22500" s="35">
        <v>19.186</v>
      </c>
      <c r="G22500" s="34">
        <v>232.7</v>
      </c>
    </row>
    <row r="22501" spans="1:7">
      <c r="A22501" s="32">
        <v>2018</v>
      </c>
      <c r="B22501" s="32">
        <v>8066</v>
      </c>
      <c r="C22501" s="33" t="s">
        <v>363</v>
      </c>
      <c r="D22501" s="33" t="s">
        <v>354</v>
      </c>
      <c r="E22501" s="34">
        <v>250056</v>
      </c>
      <c r="F22501" s="35">
        <v>18.350000000000001</v>
      </c>
      <c r="G22501" s="34">
        <v>313.3</v>
      </c>
    </row>
    <row r="22502" spans="1:7">
      <c r="A22502" s="32">
        <v>2018</v>
      </c>
      <c r="B22502" s="32">
        <v>8066</v>
      </c>
      <c r="C22502" s="33" t="s">
        <v>363</v>
      </c>
      <c r="D22502" s="33" t="s">
        <v>354</v>
      </c>
      <c r="E22502" s="34">
        <v>236635</v>
      </c>
      <c r="F22502" s="35">
        <v>18.350000000000001</v>
      </c>
      <c r="G22502" s="34">
        <v>313.3</v>
      </c>
    </row>
    <row r="22503" spans="1:7">
      <c r="A22503" s="32">
        <v>2018</v>
      </c>
      <c r="B22503" s="32">
        <v>8068</v>
      </c>
      <c r="C22503" s="33" t="s">
        <v>563</v>
      </c>
      <c r="D22503" s="33" t="s">
        <v>564</v>
      </c>
      <c r="E22503" s="34">
        <v>1305</v>
      </c>
      <c r="F22503" s="35">
        <v>1.0429999999999999</v>
      </c>
      <c r="G22503" s="34">
        <v>57609</v>
      </c>
    </row>
    <row r="22504" spans="1:7">
      <c r="A22504" s="32">
        <v>2018</v>
      </c>
      <c r="B22504" s="32">
        <v>8068</v>
      </c>
      <c r="C22504" s="33" t="s">
        <v>563</v>
      </c>
      <c r="D22504" s="33" t="s">
        <v>564</v>
      </c>
      <c r="E22504" s="34">
        <v>4304598</v>
      </c>
      <c r="F22504" s="35">
        <v>1.042</v>
      </c>
      <c r="G22504" s="34">
        <v>272.60000000000002</v>
      </c>
    </row>
    <row r="22505" spans="1:7">
      <c r="A22505" s="32">
        <v>2018</v>
      </c>
      <c r="B22505" s="32">
        <v>8069</v>
      </c>
      <c r="C22505" s="33" t="s">
        <v>565</v>
      </c>
      <c r="D22505" s="33" t="s">
        <v>566</v>
      </c>
      <c r="E22505" s="34">
        <v>1637</v>
      </c>
      <c r="F22505" s="35">
        <v>5.88</v>
      </c>
      <c r="G22505" s="34">
        <v>2193.9</v>
      </c>
    </row>
    <row r="22506" spans="1:7">
      <c r="A22506" s="32">
        <v>2018</v>
      </c>
      <c r="B22506" s="32">
        <v>8069</v>
      </c>
      <c r="C22506" s="33" t="s">
        <v>353</v>
      </c>
      <c r="D22506" s="33" t="s">
        <v>354</v>
      </c>
      <c r="E22506" s="34">
        <v>30289</v>
      </c>
      <c r="F22506" s="35">
        <v>23.533000000000001</v>
      </c>
      <c r="G22506" s="34">
        <v>165.2</v>
      </c>
    </row>
    <row r="22507" spans="1:7">
      <c r="A22507" s="32">
        <v>2018</v>
      </c>
      <c r="B22507" s="32">
        <v>8069</v>
      </c>
      <c r="C22507" s="33" t="s">
        <v>353</v>
      </c>
      <c r="D22507" s="33" t="s">
        <v>354</v>
      </c>
      <c r="E22507" s="34">
        <v>124247</v>
      </c>
      <c r="F22507" s="35">
        <v>21.725000000000001</v>
      </c>
      <c r="G22507" s="34">
        <v>209.5</v>
      </c>
    </row>
    <row r="22508" spans="1:7">
      <c r="A22508" s="32">
        <v>2018</v>
      </c>
      <c r="B22508" s="32">
        <v>8069</v>
      </c>
      <c r="C22508" s="33" t="s">
        <v>353</v>
      </c>
      <c r="D22508" s="33" t="s">
        <v>354</v>
      </c>
      <c r="E22508" s="34">
        <v>57308</v>
      </c>
      <c r="F22508" s="35">
        <v>23.57</v>
      </c>
      <c r="G22508" s="34">
        <v>192.9</v>
      </c>
    </row>
    <row r="22509" spans="1:7">
      <c r="A22509" s="32">
        <v>2018</v>
      </c>
      <c r="B22509" s="32">
        <v>8069</v>
      </c>
      <c r="C22509" s="33" t="s">
        <v>353</v>
      </c>
      <c r="D22509" s="33" t="s">
        <v>354</v>
      </c>
      <c r="E22509" s="34">
        <v>32403</v>
      </c>
      <c r="F22509" s="35">
        <v>24.417999999999999</v>
      </c>
      <c r="G22509" s="34">
        <v>186.2</v>
      </c>
    </row>
    <row r="22510" spans="1:7">
      <c r="A22510" s="32">
        <v>2018</v>
      </c>
      <c r="B22510" s="32">
        <v>8069</v>
      </c>
      <c r="C22510" s="33" t="s">
        <v>353</v>
      </c>
      <c r="D22510" s="33" t="s">
        <v>354</v>
      </c>
      <c r="E22510" s="34">
        <v>387</v>
      </c>
      <c r="F22510" s="35">
        <v>24.849</v>
      </c>
      <c r="G22510" s="34">
        <v>172.6</v>
      </c>
    </row>
    <row r="22511" spans="1:7">
      <c r="A22511" s="32">
        <v>2018</v>
      </c>
      <c r="B22511" s="32">
        <v>8069</v>
      </c>
      <c r="C22511" s="33" t="s">
        <v>353</v>
      </c>
      <c r="D22511" s="33" t="s">
        <v>354</v>
      </c>
      <c r="E22511" s="34">
        <v>25082</v>
      </c>
      <c r="F22511" s="35">
        <v>23.780999999999999</v>
      </c>
      <c r="G22511" s="34">
        <v>191.6</v>
      </c>
    </row>
    <row r="22512" spans="1:7">
      <c r="A22512" s="32">
        <v>2018</v>
      </c>
      <c r="B22512" s="32">
        <v>8073</v>
      </c>
      <c r="C22512" s="33" t="s">
        <v>563</v>
      </c>
      <c r="D22512" s="33" t="s">
        <v>564</v>
      </c>
      <c r="E22512" s="34">
        <v>262208</v>
      </c>
      <c r="F22512" s="35">
        <v>1.089</v>
      </c>
      <c r="G22512" s="34">
        <v>217</v>
      </c>
    </row>
    <row r="22513" spans="1:7">
      <c r="A22513" s="32">
        <v>2018</v>
      </c>
      <c r="B22513" s="32">
        <v>8073</v>
      </c>
      <c r="C22513" s="33" t="s">
        <v>563</v>
      </c>
      <c r="D22513" s="33" t="s">
        <v>564</v>
      </c>
      <c r="E22513" s="34">
        <v>468501</v>
      </c>
      <c r="F22513" s="35">
        <v>1.0880000000000001</v>
      </c>
      <c r="G22513" s="34">
        <v>178.2</v>
      </c>
    </row>
    <row r="22514" spans="1:7">
      <c r="A22514" s="32">
        <v>2018</v>
      </c>
      <c r="B22514" s="32">
        <v>8073</v>
      </c>
      <c r="C22514" s="33" t="s">
        <v>563</v>
      </c>
      <c r="D22514" s="33" t="s">
        <v>564</v>
      </c>
      <c r="E22514" s="34">
        <v>846054</v>
      </c>
      <c r="F22514" s="35">
        <v>1.087</v>
      </c>
      <c r="G22514" s="34">
        <v>243.3</v>
      </c>
    </row>
    <row r="22515" spans="1:7">
      <c r="A22515" s="32">
        <v>2018</v>
      </c>
      <c r="B22515" s="32">
        <v>8102</v>
      </c>
      <c r="C22515" s="33" t="s">
        <v>353</v>
      </c>
      <c r="D22515" s="33" t="s">
        <v>354</v>
      </c>
      <c r="E22515" s="34">
        <v>57482</v>
      </c>
      <c r="F22515" s="35">
        <v>25.344000000000001</v>
      </c>
      <c r="G22515" s="34" t="s">
        <v>364</v>
      </c>
    </row>
    <row r="22516" spans="1:7">
      <c r="A22516" s="32">
        <v>2018</v>
      </c>
      <c r="B22516" s="32">
        <v>8102</v>
      </c>
      <c r="C22516" s="33" t="s">
        <v>353</v>
      </c>
      <c r="D22516" s="33" t="s">
        <v>354</v>
      </c>
      <c r="E22516" s="34">
        <v>57482</v>
      </c>
      <c r="F22516" s="35">
        <v>25.344000000000001</v>
      </c>
      <c r="G22516" s="34" t="s">
        <v>364</v>
      </c>
    </row>
    <row r="22517" spans="1:7">
      <c r="A22517" s="32">
        <v>2018</v>
      </c>
      <c r="B22517" s="32">
        <v>8102</v>
      </c>
      <c r="C22517" s="33" t="s">
        <v>353</v>
      </c>
      <c r="D22517" s="33" t="s">
        <v>354</v>
      </c>
      <c r="E22517" s="34">
        <v>101473</v>
      </c>
      <c r="F22517" s="35">
        <v>24.702000000000002</v>
      </c>
      <c r="G22517" s="34" t="s">
        <v>364</v>
      </c>
    </row>
    <row r="22518" spans="1:7">
      <c r="A22518" s="32">
        <v>2018</v>
      </c>
      <c r="B22518" s="32">
        <v>8102</v>
      </c>
      <c r="C22518" s="33" t="s">
        <v>353</v>
      </c>
      <c r="D22518" s="33" t="s">
        <v>354</v>
      </c>
      <c r="E22518" s="34">
        <v>283693</v>
      </c>
      <c r="F22518" s="35">
        <v>24.867999999999999</v>
      </c>
      <c r="G22518" s="34" t="s">
        <v>364</v>
      </c>
    </row>
    <row r="22519" spans="1:7">
      <c r="A22519" s="32">
        <v>2018</v>
      </c>
      <c r="B22519" s="32">
        <v>8102</v>
      </c>
      <c r="C22519" s="33" t="s">
        <v>353</v>
      </c>
      <c r="D22519" s="33" t="s">
        <v>354</v>
      </c>
      <c r="E22519" s="34">
        <v>67176</v>
      </c>
      <c r="F22519" s="35">
        <v>24.896000000000001</v>
      </c>
      <c r="G22519" s="34" t="s">
        <v>364</v>
      </c>
    </row>
    <row r="22520" spans="1:7">
      <c r="A22520" s="32">
        <v>2018</v>
      </c>
      <c r="B22520" s="32">
        <v>8219</v>
      </c>
      <c r="C22520" s="33" t="s">
        <v>363</v>
      </c>
      <c r="D22520" s="33" t="s">
        <v>354</v>
      </c>
      <c r="E22520" s="34">
        <v>59013</v>
      </c>
      <c r="F22520" s="35">
        <v>17.495999999999999</v>
      </c>
      <c r="G22520" s="34">
        <v>154.4</v>
      </c>
    </row>
    <row r="22521" spans="1:7">
      <c r="A22521" s="32">
        <v>2018</v>
      </c>
      <c r="B22521" s="32">
        <v>8219</v>
      </c>
      <c r="C22521" s="33" t="s">
        <v>565</v>
      </c>
      <c r="D22521" s="33" t="s">
        <v>566</v>
      </c>
      <c r="E22521" s="34">
        <v>1133</v>
      </c>
      <c r="F22521" s="35">
        <v>5.67</v>
      </c>
      <c r="G22521" s="34">
        <v>1840.7</v>
      </c>
    </row>
    <row r="22522" spans="1:7">
      <c r="A22522" s="32">
        <v>2018</v>
      </c>
      <c r="B22522" s="32">
        <v>8219</v>
      </c>
      <c r="C22522" s="33" t="s">
        <v>563</v>
      </c>
      <c r="D22522" s="33" t="s">
        <v>564</v>
      </c>
      <c r="E22522" s="34">
        <v>1929</v>
      </c>
      <c r="F22522" s="35">
        <v>1.1399999999999999</v>
      </c>
      <c r="G22522" s="34">
        <v>6030.4</v>
      </c>
    </row>
    <row r="22523" spans="1:7">
      <c r="A22523" s="32">
        <v>2018</v>
      </c>
      <c r="B22523" s="32">
        <v>8222</v>
      </c>
      <c r="C22523" s="33" t="s">
        <v>362</v>
      </c>
      <c r="D22523" s="33" t="s">
        <v>354</v>
      </c>
      <c r="E22523" s="34">
        <v>226267</v>
      </c>
      <c r="F22523" s="35">
        <v>13.778</v>
      </c>
      <c r="G22523" s="34">
        <v>238.6</v>
      </c>
    </row>
    <row r="22524" spans="1:7">
      <c r="A22524" s="32">
        <v>2018</v>
      </c>
      <c r="B22524" s="32">
        <v>8222</v>
      </c>
      <c r="C22524" s="33" t="s">
        <v>565</v>
      </c>
      <c r="D22524" s="33" t="s">
        <v>566</v>
      </c>
      <c r="E22524" s="34">
        <v>214</v>
      </c>
      <c r="F22524" s="35">
        <v>6</v>
      </c>
      <c r="G22524" s="34">
        <v>1568.7</v>
      </c>
    </row>
    <row r="22525" spans="1:7">
      <c r="A22525" s="32">
        <v>2018</v>
      </c>
      <c r="B22525" s="32">
        <v>8222</v>
      </c>
      <c r="C22525" s="33" t="s">
        <v>565</v>
      </c>
      <c r="D22525" s="33" t="s">
        <v>566</v>
      </c>
      <c r="E22525" s="34">
        <v>1422</v>
      </c>
      <c r="F22525" s="35">
        <v>6</v>
      </c>
      <c r="G22525" s="34">
        <v>1568.7</v>
      </c>
    </row>
    <row r="22526" spans="1:7">
      <c r="A22526" s="32">
        <v>2018</v>
      </c>
      <c r="B22526" s="32">
        <v>8223</v>
      </c>
      <c r="C22526" s="33" t="s">
        <v>363</v>
      </c>
      <c r="D22526" s="33" t="s">
        <v>354</v>
      </c>
      <c r="E22526" s="34">
        <v>44885</v>
      </c>
      <c r="F22526" s="35">
        <v>17.66</v>
      </c>
      <c r="G22526" s="34">
        <v>272.5</v>
      </c>
    </row>
    <row r="22527" spans="1:7">
      <c r="A22527" s="32">
        <v>2018</v>
      </c>
      <c r="B22527" s="32">
        <v>8223</v>
      </c>
      <c r="C22527" s="33" t="s">
        <v>363</v>
      </c>
      <c r="D22527" s="33" t="s">
        <v>354</v>
      </c>
      <c r="E22527" s="34">
        <v>235223</v>
      </c>
      <c r="F22527" s="35">
        <v>17.77</v>
      </c>
      <c r="G22527" s="34">
        <v>167.1</v>
      </c>
    </row>
    <row r="22528" spans="1:7">
      <c r="A22528" s="32">
        <v>2018</v>
      </c>
      <c r="B22528" s="32">
        <v>8223</v>
      </c>
      <c r="C22528" s="33" t="s">
        <v>363</v>
      </c>
      <c r="D22528" s="33" t="s">
        <v>354</v>
      </c>
      <c r="E22528" s="34">
        <v>150586</v>
      </c>
      <c r="F22528" s="35">
        <v>17.75</v>
      </c>
      <c r="G22528" s="34">
        <v>211.2</v>
      </c>
    </row>
    <row r="22529" spans="1:7">
      <c r="A22529" s="32">
        <v>2018</v>
      </c>
      <c r="B22529" s="32">
        <v>8223</v>
      </c>
      <c r="C22529" s="33" t="s">
        <v>363</v>
      </c>
      <c r="D22529" s="33" t="s">
        <v>354</v>
      </c>
      <c r="E22529" s="34">
        <v>105174</v>
      </c>
      <c r="F22529" s="35">
        <v>17.989999999999998</v>
      </c>
      <c r="G22529" s="34">
        <v>243.6</v>
      </c>
    </row>
    <row r="22530" spans="1:7">
      <c r="A22530" s="32">
        <v>2018</v>
      </c>
      <c r="B22530" s="32">
        <v>8224</v>
      </c>
      <c r="C22530" s="33" t="s">
        <v>565</v>
      </c>
      <c r="D22530" s="33" t="s">
        <v>566</v>
      </c>
      <c r="E22530" s="34">
        <v>2469</v>
      </c>
      <c r="F22530" s="35">
        <v>5.8339999999999996</v>
      </c>
      <c r="G22530" s="34">
        <v>1821</v>
      </c>
    </row>
    <row r="22531" spans="1:7">
      <c r="A22531" s="32">
        <v>2018</v>
      </c>
      <c r="B22531" s="32">
        <v>8224</v>
      </c>
      <c r="C22531" s="33" t="s">
        <v>363</v>
      </c>
      <c r="D22531" s="33" t="s">
        <v>354</v>
      </c>
      <c r="E22531" s="34">
        <v>98313</v>
      </c>
      <c r="F22531" s="35">
        <v>19.3</v>
      </c>
      <c r="G22531" s="34">
        <v>325.3</v>
      </c>
    </row>
    <row r="22532" spans="1:7">
      <c r="A22532" s="32">
        <v>2018</v>
      </c>
      <c r="B22532" s="32">
        <v>8226</v>
      </c>
      <c r="C22532" s="33" t="s">
        <v>353</v>
      </c>
      <c r="D22532" s="33" t="s">
        <v>354</v>
      </c>
      <c r="E22532" s="34">
        <v>50580</v>
      </c>
      <c r="F22532" s="35">
        <v>25.04</v>
      </c>
      <c r="G22532" s="34" t="s">
        <v>364</v>
      </c>
    </row>
    <row r="22533" spans="1:7">
      <c r="A22533" s="32">
        <v>2018</v>
      </c>
      <c r="B22533" s="32">
        <v>8226</v>
      </c>
      <c r="C22533" s="33" t="s">
        <v>563</v>
      </c>
      <c r="D22533" s="33" t="s">
        <v>564</v>
      </c>
      <c r="E22533" s="34">
        <v>13475</v>
      </c>
      <c r="F22533" s="35">
        <v>1.03</v>
      </c>
      <c r="G22533" s="34" t="s">
        <v>364</v>
      </c>
    </row>
    <row r="22534" spans="1:7">
      <c r="A22534" s="32">
        <v>2018</v>
      </c>
      <c r="B22534" s="32">
        <v>8816</v>
      </c>
      <c r="C22534" s="33" t="s">
        <v>353</v>
      </c>
      <c r="D22534" s="33" t="s">
        <v>354</v>
      </c>
      <c r="E22534" s="34">
        <v>42988</v>
      </c>
      <c r="F22534" s="35">
        <v>22.469000000000001</v>
      </c>
      <c r="G22534" s="34">
        <v>248.7</v>
      </c>
    </row>
    <row r="22535" spans="1:7">
      <c r="A22535" s="32">
        <v>2018</v>
      </c>
      <c r="B22535" s="32">
        <v>8823</v>
      </c>
      <c r="C22535" s="33" t="s">
        <v>565</v>
      </c>
      <c r="D22535" s="33" t="s">
        <v>566</v>
      </c>
      <c r="E22535" s="34">
        <v>4924</v>
      </c>
      <c r="F22535" s="35">
        <v>5.7279999999999998</v>
      </c>
      <c r="G22535" s="34">
        <v>1636.6</v>
      </c>
    </row>
    <row r="22536" spans="1:7">
      <c r="A22536" s="32">
        <v>2018</v>
      </c>
      <c r="B22536" s="32">
        <v>8823</v>
      </c>
      <c r="C22536" s="33" t="s">
        <v>565</v>
      </c>
      <c r="D22536" s="33" t="s">
        <v>566</v>
      </c>
      <c r="E22536" s="34">
        <v>2006</v>
      </c>
      <c r="F22536" s="35">
        <v>5.7279999999999998</v>
      </c>
      <c r="G22536" s="34">
        <v>1636.6</v>
      </c>
    </row>
    <row r="22537" spans="1:7">
      <c r="A22537" s="32">
        <v>2018</v>
      </c>
      <c r="B22537" s="32">
        <v>8823</v>
      </c>
      <c r="C22537" s="33" t="s">
        <v>565</v>
      </c>
      <c r="D22537" s="33" t="s">
        <v>566</v>
      </c>
      <c r="E22537" s="34">
        <v>1972</v>
      </c>
      <c r="F22537" s="35">
        <v>5.7279999999999998</v>
      </c>
      <c r="G22537" s="34">
        <v>1636.6</v>
      </c>
    </row>
    <row r="22538" spans="1:7">
      <c r="A22538" s="32">
        <v>2018</v>
      </c>
      <c r="B22538" s="32">
        <v>8823</v>
      </c>
      <c r="C22538" s="33" t="s">
        <v>567</v>
      </c>
      <c r="D22538" s="33" t="s">
        <v>566</v>
      </c>
      <c r="E22538" s="34">
        <v>66550</v>
      </c>
      <c r="F22538" s="35">
        <v>6.3319999999999999</v>
      </c>
      <c r="G22538" s="34">
        <v>1392.8</v>
      </c>
    </row>
    <row r="22539" spans="1:7">
      <c r="A22539" s="32">
        <v>2018</v>
      </c>
      <c r="B22539" s="32">
        <v>8823</v>
      </c>
      <c r="C22539" s="33" t="s">
        <v>567</v>
      </c>
      <c r="D22539" s="33" t="s">
        <v>566</v>
      </c>
      <c r="E22539" s="34">
        <v>42865</v>
      </c>
      <c r="F22539" s="35">
        <v>6.359</v>
      </c>
      <c r="G22539" s="34">
        <v>1392.7</v>
      </c>
    </row>
    <row r="22540" spans="1:7">
      <c r="A22540" s="32">
        <v>2018</v>
      </c>
      <c r="B22540" s="32">
        <v>8823</v>
      </c>
      <c r="C22540" s="33" t="s">
        <v>567</v>
      </c>
      <c r="D22540" s="33" t="s">
        <v>566</v>
      </c>
      <c r="E22540" s="34">
        <v>66818</v>
      </c>
      <c r="F22540" s="35">
        <v>6.3239999999999998</v>
      </c>
      <c r="G22540" s="34">
        <v>1392.8</v>
      </c>
    </row>
    <row r="22541" spans="1:7">
      <c r="A22541" s="32">
        <v>2018</v>
      </c>
      <c r="B22541" s="32">
        <v>8823</v>
      </c>
      <c r="C22541" s="33" t="s">
        <v>567</v>
      </c>
      <c r="D22541" s="33" t="s">
        <v>566</v>
      </c>
      <c r="E22541" s="34">
        <v>67124</v>
      </c>
      <c r="F22541" s="35">
        <v>6.31</v>
      </c>
      <c r="G22541" s="34">
        <v>1392.9</v>
      </c>
    </row>
    <row r="22542" spans="1:7">
      <c r="A22542" s="32">
        <v>2018</v>
      </c>
      <c r="B22542" s="32">
        <v>8823</v>
      </c>
      <c r="C22542" s="33" t="s">
        <v>567</v>
      </c>
      <c r="D22542" s="33" t="s">
        <v>566</v>
      </c>
      <c r="E22542" s="34">
        <v>68844</v>
      </c>
      <c r="F22542" s="35">
        <v>6.3440000000000003</v>
      </c>
      <c r="G22542" s="34">
        <v>1392.8</v>
      </c>
    </row>
    <row r="22543" spans="1:7">
      <c r="A22543" s="32">
        <v>2018</v>
      </c>
      <c r="B22543" s="32">
        <v>8823</v>
      </c>
      <c r="C22543" s="33" t="s">
        <v>567</v>
      </c>
      <c r="D22543" s="33" t="s">
        <v>566</v>
      </c>
      <c r="E22543" s="34">
        <v>66502</v>
      </c>
      <c r="F22543" s="35">
        <v>6.3440000000000003</v>
      </c>
      <c r="G22543" s="34">
        <v>1392.8</v>
      </c>
    </row>
    <row r="22544" spans="1:7">
      <c r="A22544" s="32">
        <v>2018</v>
      </c>
      <c r="B22544" s="32">
        <v>8823</v>
      </c>
      <c r="C22544" s="33" t="s">
        <v>567</v>
      </c>
      <c r="D22544" s="33" t="s">
        <v>566</v>
      </c>
      <c r="E22544" s="34">
        <v>66651</v>
      </c>
      <c r="F22544" s="35">
        <v>6.3040000000000003</v>
      </c>
      <c r="G22544" s="34">
        <v>1392.9</v>
      </c>
    </row>
    <row r="22545" spans="1:7">
      <c r="A22545" s="32">
        <v>2018</v>
      </c>
      <c r="B22545" s="32">
        <v>8827</v>
      </c>
      <c r="C22545" s="33" t="s">
        <v>353</v>
      </c>
      <c r="D22545" s="33" t="s">
        <v>354</v>
      </c>
      <c r="E22545" s="34">
        <v>23007</v>
      </c>
      <c r="F22545" s="35">
        <v>25.646000000000001</v>
      </c>
      <c r="G22545" s="34">
        <v>234.4</v>
      </c>
    </row>
    <row r="22546" spans="1:7">
      <c r="A22546" s="32">
        <v>2018</v>
      </c>
      <c r="B22546" s="32">
        <v>8827</v>
      </c>
      <c r="C22546" s="33" t="s">
        <v>353</v>
      </c>
      <c r="D22546" s="33" t="s">
        <v>354</v>
      </c>
      <c r="E22546" s="34">
        <v>17163</v>
      </c>
      <c r="F22546" s="35">
        <v>23.082000000000001</v>
      </c>
      <c r="G22546" s="34">
        <v>229.8</v>
      </c>
    </row>
    <row r="22547" spans="1:7">
      <c r="A22547" s="32">
        <v>2018</v>
      </c>
      <c r="B22547" s="32">
        <v>8827</v>
      </c>
      <c r="C22547" s="33" t="s">
        <v>353</v>
      </c>
      <c r="D22547" s="33" t="s">
        <v>354</v>
      </c>
      <c r="E22547" s="34">
        <v>65856</v>
      </c>
      <c r="F22547" s="35">
        <v>22.356000000000002</v>
      </c>
      <c r="G22547" s="34">
        <v>238.7</v>
      </c>
    </row>
    <row r="22548" spans="1:7">
      <c r="A22548" s="32">
        <v>2018</v>
      </c>
      <c r="B22548" s="32">
        <v>8827</v>
      </c>
      <c r="C22548" s="33" t="s">
        <v>353</v>
      </c>
      <c r="D22548" s="33" t="s">
        <v>354</v>
      </c>
      <c r="E22548" s="34">
        <v>23683</v>
      </c>
      <c r="F22548" s="35">
        <v>23.802</v>
      </c>
      <c r="G22548" s="34">
        <v>222</v>
      </c>
    </row>
    <row r="22549" spans="1:7">
      <c r="A22549" s="32">
        <v>2018</v>
      </c>
      <c r="B22549" s="32">
        <v>8827</v>
      </c>
      <c r="C22549" s="33" t="s">
        <v>353</v>
      </c>
      <c r="D22549" s="33" t="s">
        <v>354</v>
      </c>
      <c r="E22549" s="34">
        <v>24314</v>
      </c>
      <c r="F22549" s="35">
        <v>23.082000000000001</v>
      </c>
      <c r="G22549" s="34">
        <v>256.10000000000002</v>
      </c>
    </row>
    <row r="22550" spans="1:7">
      <c r="A22550" s="32">
        <v>2018</v>
      </c>
      <c r="B22550" s="32">
        <v>8831</v>
      </c>
      <c r="C22550" s="33" t="s">
        <v>563</v>
      </c>
      <c r="D22550" s="33" t="s">
        <v>564</v>
      </c>
      <c r="E22550" s="34">
        <v>71436</v>
      </c>
      <c r="F22550" s="35">
        <v>1.03</v>
      </c>
      <c r="G22550" s="34">
        <v>302.7</v>
      </c>
    </row>
    <row r="22551" spans="1:7">
      <c r="A22551" s="32">
        <v>2018</v>
      </c>
      <c r="B22551" s="32">
        <v>8832</v>
      </c>
      <c r="C22551" s="33" t="s">
        <v>563</v>
      </c>
      <c r="D22551" s="33" t="s">
        <v>564</v>
      </c>
      <c r="E22551" s="34">
        <v>74583</v>
      </c>
      <c r="F22551" s="35">
        <v>1.03</v>
      </c>
      <c r="G22551" s="34">
        <v>302.10000000000002</v>
      </c>
    </row>
    <row r="22552" spans="1:7">
      <c r="A22552" s="32">
        <v>2018</v>
      </c>
      <c r="B22552" s="32">
        <v>8832</v>
      </c>
      <c r="C22552" s="33" t="s">
        <v>563</v>
      </c>
      <c r="D22552" s="33" t="s">
        <v>564</v>
      </c>
      <c r="E22552" s="34">
        <v>207995</v>
      </c>
      <c r="F22552" s="35">
        <v>1.03</v>
      </c>
      <c r="G22552" s="34">
        <v>302.10000000000002</v>
      </c>
    </row>
    <row r="22553" spans="1:7">
      <c r="A22553" s="32">
        <v>2018</v>
      </c>
      <c r="B22553" s="32">
        <v>8832</v>
      </c>
      <c r="C22553" s="33" t="s">
        <v>563</v>
      </c>
      <c r="D22553" s="33" t="s">
        <v>564</v>
      </c>
      <c r="E22553" s="34">
        <v>59943</v>
      </c>
      <c r="F22553" s="35">
        <v>1.03</v>
      </c>
      <c r="G22553" s="34">
        <v>310.3</v>
      </c>
    </row>
    <row r="22554" spans="1:7">
      <c r="A22554" s="32">
        <v>2018</v>
      </c>
      <c r="B22554" s="32">
        <v>8832</v>
      </c>
      <c r="C22554" s="33" t="s">
        <v>563</v>
      </c>
      <c r="D22554" s="33" t="s">
        <v>564</v>
      </c>
      <c r="E22554" s="34">
        <v>48121</v>
      </c>
      <c r="F22554" s="35">
        <v>1.03</v>
      </c>
      <c r="G22554" s="34">
        <v>258.2</v>
      </c>
    </row>
    <row r="22555" spans="1:7">
      <c r="A22555" s="32">
        <v>2018</v>
      </c>
      <c r="B22555" s="32">
        <v>8832</v>
      </c>
      <c r="C22555" s="33" t="s">
        <v>563</v>
      </c>
      <c r="D22555" s="33" t="s">
        <v>564</v>
      </c>
      <c r="E22555" s="34">
        <v>30693</v>
      </c>
      <c r="F22555" s="35">
        <v>1.03</v>
      </c>
      <c r="G22555" s="34">
        <v>302</v>
      </c>
    </row>
    <row r="22556" spans="1:7">
      <c r="A22556" s="32">
        <v>2018</v>
      </c>
      <c r="B22556" s="32">
        <v>8832</v>
      </c>
      <c r="C22556" s="33" t="s">
        <v>563</v>
      </c>
      <c r="D22556" s="33" t="s">
        <v>564</v>
      </c>
      <c r="E22556" s="34">
        <v>25704</v>
      </c>
      <c r="F22556" s="35">
        <v>1.03</v>
      </c>
      <c r="G22556" s="34">
        <v>302</v>
      </c>
    </row>
    <row r="22557" spans="1:7">
      <c r="A22557" s="32">
        <v>2018</v>
      </c>
      <c r="B22557" s="32">
        <v>8832</v>
      </c>
      <c r="C22557" s="33" t="s">
        <v>563</v>
      </c>
      <c r="D22557" s="33" t="s">
        <v>564</v>
      </c>
      <c r="E22557" s="34">
        <v>20388</v>
      </c>
      <c r="F22557" s="35">
        <v>1.03</v>
      </c>
      <c r="G22557" s="34">
        <v>302.10000000000002</v>
      </c>
    </row>
    <row r="22558" spans="1:7">
      <c r="A22558" s="32">
        <v>2018</v>
      </c>
      <c r="B22558" s="32">
        <v>8832</v>
      </c>
      <c r="C22558" s="33" t="s">
        <v>563</v>
      </c>
      <c r="D22558" s="33" t="s">
        <v>564</v>
      </c>
      <c r="E22558" s="34">
        <v>14740</v>
      </c>
      <c r="F22558" s="35">
        <v>1.03</v>
      </c>
      <c r="G22558" s="34">
        <v>310.3</v>
      </c>
    </row>
    <row r="22559" spans="1:7">
      <c r="A22559" s="32">
        <v>2018</v>
      </c>
      <c r="B22559" s="32">
        <v>8832</v>
      </c>
      <c r="C22559" s="33" t="s">
        <v>563</v>
      </c>
      <c r="D22559" s="33" t="s">
        <v>564</v>
      </c>
      <c r="E22559" s="34">
        <v>9709</v>
      </c>
      <c r="F22559" s="35">
        <v>1.03</v>
      </c>
      <c r="G22559" s="34">
        <v>294.3</v>
      </c>
    </row>
    <row r="22560" spans="1:7">
      <c r="A22560" s="32">
        <v>2018</v>
      </c>
      <c r="B22560" s="32">
        <v>8832</v>
      </c>
      <c r="C22560" s="33" t="s">
        <v>563</v>
      </c>
      <c r="D22560" s="33" t="s">
        <v>564</v>
      </c>
      <c r="E22560" s="34">
        <v>4914</v>
      </c>
      <c r="F22560" s="35">
        <v>1.03</v>
      </c>
      <c r="G22560" s="34">
        <v>307.10000000000002</v>
      </c>
    </row>
    <row r="22561" spans="1:7">
      <c r="A22561" s="32">
        <v>2018</v>
      </c>
      <c r="B22561" s="32">
        <v>8832</v>
      </c>
      <c r="C22561" s="33" t="s">
        <v>563</v>
      </c>
      <c r="D22561" s="33" t="s">
        <v>564</v>
      </c>
      <c r="E22561" s="34">
        <v>106</v>
      </c>
      <c r="F22561" s="35">
        <v>1.03</v>
      </c>
      <c r="G22561" s="34">
        <v>306.2</v>
      </c>
    </row>
    <row r="22562" spans="1:7">
      <c r="A22562" s="32">
        <v>2018</v>
      </c>
      <c r="B22562" s="32">
        <v>8834</v>
      </c>
      <c r="C22562" s="33" t="s">
        <v>363</v>
      </c>
      <c r="D22562" s="33" t="s">
        <v>354</v>
      </c>
      <c r="E22562" s="34">
        <v>15914</v>
      </c>
      <c r="F22562" s="35">
        <v>17.847999999999999</v>
      </c>
      <c r="G22562" s="34">
        <v>166.5</v>
      </c>
    </row>
    <row r="22563" spans="1:7">
      <c r="A22563" s="32">
        <v>2018</v>
      </c>
      <c r="B22563" s="32">
        <v>8834</v>
      </c>
      <c r="C22563" s="33" t="s">
        <v>363</v>
      </c>
      <c r="D22563" s="33" t="s">
        <v>354</v>
      </c>
      <c r="E22563" s="34">
        <v>15998</v>
      </c>
      <c r="F22563" s="35">
        <v>17.584</v>
      </c>
      <c r="G22563" s="34">
        <v>172</v>
      </c>
    </row>
    <row r="22564" spans="1:7">
      <c r="A22564" s="32">
        <v>2018</v>
      </c>
      <c r="B22564" s="32">
        <v>8834</v>
      </c>
      <c r="C22564" s="33" t="s">
        <v>363</v>
      </c>
      <c r="D22564" s="33" t="s">
        <v>354</v>
      </c>
      <c r="E22564" s="34">
        <v>15810</v>
      </c>
      <c r="F22564" s="35">
        <v>18.064</v>
      </c>
      <c r="G22564" s="34">
        <v>162.6</v>
      </c>
    </row>
    <row r="22565" spans="1:7">
      <c r="A22565" s="32">
        <v>2018</v>
      </c>
      <c r="B22565" s="32">
        <v>8834</v>
      </c>
      <c r="C22565" s="33" t="s">
        <v>363</v>
      </c>
      <c r="D22565" s="33" t="s">
        <v>354</v>
      </c>
      <c r="E22565" s="34">
        <v>31911</v>
      </c>
      <c r="F22565" s="35">
        <v>17.97</v>
      </c>
      <c r="G22565" s="34">
        <v>163.4</v>
      </c>
    </row>
    <row r="22566" spans="1:7">
      <c r="A22566" s="32">
        <v>2018</v>
      </c>
      <c r="B22566" s="32">
        <v>8837</v>
      </c>
      <c r="C22566" s="33" t="s">
        <v>363</v>
      </c>
      <c r="D22566" s="33" t="s">
        <v>354</v>
      </c>
      <c r="E22566" s="34">
        <v>15966</v>
      </c>
      <c r="F22566" s="35">
        <v>17.672000000000001</v>
      </c>
      <c r="G22566" s="34">
        <v>203.8</v>
      </c>
    </row>
    <row r="22567" spans="1:7">
      <c r="A22567" s="32">
        <v>2018</v>
      </c>
      <c r="B22567" s="32">
        <v>8837</v>
      </c>
      <c r="C22567" s="33" t="s">
        <v>353</v>
      </c>
      <c r="D22567" s="33" t="s">
        <v>354</v>
      </c>
      <c r="E22567" s="34">
        <v>198350</v>
      </c>
      <c r="F22567" s="35">
        <v>24.626000000000001</v>
      </c>
      <c r="G22567" s="34">
        <v>231.5</v>
      </c>
    </row>
    <row r="22568" spans="1:7">
      <c r="A22568" s="32">
        <v>2018</v>
      </c>
      <c r="B22568" s="32">
        <v>8837</v>
      </c>
      <c r="C22568" s="33" t="s">
        <v>363</v>
      </c>
      <c r="D22568" s="33" t="s">
        <v>354</v>
      </c>
      <c r="E22568" s="34">
        <v>112444</v>
      </c>
      <c r="F22568" s="35">
        <v>17.634</v>
      </c>
      <c r="G22568" s="34">
        <v>205.2</v>
      </c>
    </row>
    <row r="22569" spans="1:7">
      <c r="A22569" s="32">
        <v>2018</v>
      </c>
      <c r="B22569" s="32">
        <v>8837</v>
      </c>
      <c r="C22569" s="33" t="s">
        <v>363</v>
      </c>
      <c r="D22569" s="33" t="s">
        <v>354</v>
      </c>
      <c r="E22569" s="34">
        <v>47784</v>
      </c>
      <c r="F22569" s="35">
        <v>17.565999999999999</v>
      </c>
      <c r="G22569" s="34">
        <v>167</v>
      </c>
    </row>
    <row r="22570" spans="1:7">
      <c r="A22570" s="32">
        <v>2018</v>
      </c>
      <c r="B22570" s="32">
        <v>8837</v>
      </c>
      <c r="C22570" s="33" t="s">
        <v>363</v>
      </c>
      <c r="D22570" s="33" t="s">
        <v>354</v>
      </c>
      <c r="E22570" s="34">
        <v>16017</v>
      </c>
      <c r="F22570" s="35">
        <v>17.713999999999999</v>
      </c>
      <c r="G22570" s="34">
        <v>165.7</v>
      </c>
    </row>
    <row r="22571" spans="1:7">
      <c r="A22571" s="32">
        <v>2018</v>
      </c>
      <c r="B22571" s="32">
        <v>8841</v>
      </c>
      <c r="C22571" s="33" t="s">
        <v>363</v>
      </c>
      <c r="D22571" s="33" t="s">
        <v>354</v>
      </c>
      <c r="E22571" s="34">
        <v>460913</v>
      </c>
      <c r="F22571" s="35">
        <v>18.689</v>
      </c>
      <c r="G22571" s="34">
        <v>196.7</v>
      </c>
    </row>
    <row r="22572" spans="1:7">
      <c r="A22572" s="32">
        <v>2018</v>
      </c>
      <c r="B22572" s="32">
        <v>8841</v>
      </c>
      <c r="C22572" s="33" t="s">
        <v>363</v>
      </c>
      <c r="D22572" s="33" t="s">
        <v>354</v>
      </c>
      <c r="E22572" s="34">
        <v>267401</v>
      </c>
      <c r="F22572" s="35">
        <v>19.027000000000001</v>
      </c>
      <c r="G22572" s="34">
        <v>210.5</v>
      </c>
    </row>
    <row r="22573" spans="1:7">
      <c r="A22573" s="32">
        <v>2018</v>
      </c>
      <c r="B22573" s="32">
        <v>8845</v>
      </c>
      <c r="C22573" s="33" t="s">
        <v>353</v>
      </c>
      <c r="D22573" s="33" t="s">
        <v>354</v>
      </c>
      <c r="E22573" s="34">
        <v>9649</v>
      </c>
      <c r="F22573" s="35">
        <v>14.651999999999999</v>
      </c>
      <c r="G22573" s="34" t="s">
        <v>364</v>
      </c>
    </row>
    <row r="22574" spans="1:7">
      <c r="A22574" s="32">
        <v>2018</v>
      </c>
      <c r="B22574" s="32">
        <v>8845</v>
      </c>
      <c r="C22574" s="33" t="s">
        <v>365</v>
      </c>
      <c r="D22574" s="33" t="s">
        <v>354</v>
      </c>
      <c r="E22574" s="34">
        <v>13748</v>
      </c>
      <c r="F22574" s="35">
        <v>15.602</v>
      </c>
      <c r="G22574" s="34" t="s">
        <v>364</v>
      </c>
    </row>
    <row r="22575" spans="1:7">
      <c r="A22575" s="32">
        <v>2018</v>
      </c>
      <c r="B22575" s="32">
        <v>8845</v>
      </c>
      <c r="C22575" s="33" t="s">
        <v>353</v>
      </c>
      <c r="D22575" s="33" t="s">
        <v>354</v>
      </c>
      <c r="E22575" s="34">
        <v>23400</v>
      </c>
      <c r="F22575" s="35">
        <v>20.562000000000001</v>
      </c>
      <c r="G22575" s="34" t="s">
        <v>364</v>
      </c>
    </row>
    <row r="22576" spans="1:7">
      <c r="A22576" s="32">
        <v>2018</v>
      </c>
      <c r="B22576" s="32">
        <v>8845</v>
      </c>
      <c r="C22576" s="33" t="s">
        <v>353</v>
      </c>
      <c r="D22576" s="33" t="s">
        <v>354</v>
      </c>
      <c r="E22576" s="34">
        <v>12329</v>
      </c>
      <c r="F22576" s="35">
        <v>22.867999999999999</v>
      </c>
      <c r="G22576" s="34" t="s">
        <v>364</v>
      </c>
    </row>
    <row r="22577" spans="1:7">
      <c r="A22577" s="32">
        <v>2018</v>
      </c>
      <c r="B22577" s="32">
        <v>8845</v>
      </c>
      <c r="C22577" s="33" t="s">
        <v>353</v>
      </c>
      <c r="D22577" s="33" t="s">
        <v>354</v>
      </c>
      <c r="E22577" s="34">
        <v>8709</v>
      </c>
      <c r="F22577" s="35">
        <v>25.231999999999999</v>
      </c>
      <c r="G22577" s="34" t="s">
        <v>364</v>
      </c>
    </row>
    <row r="22578" spans="1:7">
      <c r="A22578" s="32">
        <v>2018</v>
      </c>
      <c r="B22578" s="32">
        <v>8845</v>
      </c>
      <c r="C22578" s="33" t="s">
        <v>353</v>
      </c>
      <c r="D22578" s="33" t="s">
        <v>354</v>
      </c>
      <c r="E22578" s="34">
        <v>29678</v>
      </c>
      <c r="F22578" s="35">
        <v>26.488</v>
      </c>
      <c r="G22578" s="34" t="s">
        <v>364</v>
      </c>
    </row>
    <row r="22579" spans="1:7">
      <c r="A22579" s="32">
        <v>2018</v>
      </c>
      <c r="B22579" s="32">
        <v>8845</v>
      </c>
      <c r="C22579" s="33" t="s">
        <v>353</v>
      </c>
      <c r="D22579" s="33" t="s">
        <v>354</v>
      </c>
      <c r="E22579" s="34">
        <v>12779</v>
      </c>
      <c r="F22579" s="35">
        <v>25.193999999999999</v>
      </c>
      <c r="G22579" s="34" t="s">
        <v>364</v>
      </c>
    </row>
    <row r="22580" spans="1:7">
      <c r="A22580" s="32">
        <v>2018</v>
      </c>
      <c r="B22580" s="32">
        <v>8845</v>
      </c>
      <c r="C22580" s="33" t="s">
        <v>353</v>
      </c>
      <c r="D22580" s="33" t="s">
        <v>354</v>
      </c>
      <c r="E22580" s="34">
        <v>178983</v>
      </c>
      <c r="F22580" s="35">
        <v>26.372</v>
      </c>
      <c r="G22580" s="34" t="s">
        <v>364</v>
      </c>
    </row>
    <row r="22581" spans="1:7">
      <c r="A22581" s="32">
        <v>2018</v>
      </c>
      <c r="B22581" s="32">
        <v>8845</v>
      </c>
      <c r="C22581" s="33" t="s">
        <v>353</v>
      </c>
      <c r="D22581" s="33" t="s">
        <v>354</v>
      </c>
      <c r="E22581" s="34">
        <v>1656</v>
      </c>
      <c r="F22581" s="35">
        <v>16.838000000000001</v>
      </c>
      <c r="G22581" s="34" t="s">
        <v>364</v>
      </c>
    </row>
    <row r="22582" spans="1:7">
      <c r="A22582" s="32">
        <v>2018</v>
      </c>
      <c r="B22582" s="32">
        <v>8845</v>
      </c>
      <c r="C22582" s="33" t="s">
        <v>353</v>
      </c>
      <c r="D22582" s="33" t="s">
        <v>354</v>
      </c>
      <c r="E22582" s="34">
        <v>148864</v>
      </c>
      <c r="F22582" s="35">
        <v>25.91</v>
      </c>
      <c r="G22582" s="34" t="s">
        <v>364</v>
      </c>
    </row>
    <row r="22583" spans="1:7">
      <c r="A22583" s="32">
        <v>2018</v>
      </c>
      <c r="B22583" s="32">
        <v>8845</v>
      </c>
      <c r="C22583" s="33" t="s">
        <v>353</v>
      </c>
      <c r="D22583" s="33" t="s">
        <v>354</v>
      </c>
      <c r="E22583" s="34">
        <v>4485</v>
      </c>
      <c r="F22583" s="35">
        <v>16.866</v>
      </c>
      <c r="G22583" s="34" t="s">
        <v>364</v>
      </c>
    </row>
    <row r="22584" spans="1:7">
      <c r="A22584" s="32">
        <v>2018</v>
      </c>
      <c r="B22584" s="32">
        <v>8845</v>
      </c>
      <c r="C22584" s="33" t="s">
        <v>353</v>
      </c>
      <c r="D22584" s="33" t="s">
        <v>354</v>
      </c>
      <c r="E22584" s="34">
        <v>429</v>
      </c>
      <c r="F22584" s="35">
        <v>24.344000000000001</v>
      </c>
      <c r="G22584" s="34" t="s">
        <v>364</v>
      </c>
    </row>
    <row r="22585" spans="1:7">
      <c r="A22585" s="32">
        <v>2018</v>
      </c>
      <c r="B22585" s="32">
        <v>8845</v>
      </c>
      <c r="C22585" s="33" t="s">
        <v>353</v>
      </c>
      <c r="D22585" s="33" t="s">
        <v>354</v>
      </c>
      <c r="E22585" s="34">
        <v>1058</v>
      </c>
      <c r="F22585" s="35">
        <v>21.95</v>
      </c>
      <c r="G22585" s="34" t="s">
        <v>364</v>
      </c>
    </row>
    <row r="22586" spans="1:7">
      <c r="A22586" s="32">
        <v>2018</v>
      </c>
      <c r="B22586" s="32">
        <v>8845</v>
      </c>
      <c r="C22586" s="33" t="s">
        <v>353</v>
      </c>
      <c r="D22586" s="33" t="s">
        <v>354</v>
      </c>
      <c r="E22586" s="34">
        <v>1545</v>
      </c>
      <c r="F22586" s="35">
        <v>21.63</v>
      </c>
      <c r="G22586" s="34" t="s">
        <v>364</v>
      </c>
    </row>
    <row r="22587" spans="1:7">
      <c r="A22587" s="32">
        <v>2018</v>
      </c>
      <c r="B22587" s="32">
        <v>8845</v>
      </c>
      <c r="C22587" s="33" t="s">
        <v>353</v>
      </c>
      <c r="D22587" s="33" t="s">
        <v>354</v>
      </c>
      <c r="E22587" s="34">
        <v>1787</v>
      </c>
      <c r="F22587" s="35">
        <v>23.14</v>
      </c>
      <c r="G22587" s="34" t="s">
        <v>364</v>
      </c>
    </row>
    <row r="22588" spans="1:7">
      <c r="A22588" s="32">
        <v>2018</v>
      </c>
      <c r="B22588" s="32">
        <v>8845</v>
      </c>
      <c r="C22588" s="33" t="s">
        <v>353</v>
      </c>
      <c r="D22588" s="33" t="s">
        <v>354</v>
      </c>
      <c r="E22588" s="34">
        <v>2402</v>
      </c>
      <c r="F22588" s="35">
        <v>20.526</v>
      </c>
      <c r="G22588" s="34" t="s">
        <v>364</v>
      </c>
    </row>
    <row r="22589" spans="1:7">
      <c r="A22589" s="32">
        <v>2018</v>
      </c>
      <c r="B22589" s="32">
        <v>8846</v>
      </c>
      <c r="C22589" s="33" t="s">
        <v>353</v>
      </c>
      <c r="D22589" s="33" t="s">
        <v>354</v>
      </c>
      <c r="E22589" s="34">
        <v>1009</v>
      </c>
      <c r="F22589" s="35">
        <v>17.802</v>
      </c>
      <c r="G22589" s="34" t="s">
        <v>364</v>
      </c>
    </row>
    <row r="22590" spans="1:7">
      <c r="A22590" s="32">
        <v>2018</v>
      </c>
      <c r="B22590" s="32">
        <v>8846</v>
      </c>
      <c r="C22590" s="33" t="s">
        <v>353</v>
      </c>
      <c r="D22590" s="33" t="s">
        <v>354</v>
      </c>
      <c r="E22590" s="34">
        <v>1822</v>
      </c>
      <c r="F22590" s="35">
        <v>22.263999999999999</v>
      </c>
      <c r="G22590" s="34" t="s">
        <v>364</v>
      </c>
    </row>
    <row r="22591" spans="1:7">
      <c r="A22591" s="32">
        <v>2018</v>
      </c>
      <c r="B22591" s="32">
        <v>8846</v>
      </c>
      <c r="C22591" s="33" t="s">
        <v>353</v>
      </c>
      <c r="D22591" s="33" t="s">
        <v>354</v>
      </c>
      <c r="E22591" s="34">
        <v>2447</v>
      </c>
      <c r="F22591" s="35">
        <v>15.298</v>
      </c>
      <c r="G22591" s="34" t="s">
        <v>364</v>
      </c>
    </row>
    <row r="22592" spans="1:7">
      <c r="A22592" s="32">
        <v>2018</v>
      </c>
      <c r="B22592" s="32">
        <v>8846</v>
      </c>
      <c r="C22592" s="33" t="s">
        <v>353</v>
      </c>
      <c r="D22592" s="33" t="s">
        <v>354</v>
      </c>
      <c r="E22592" s="34">
        <v>8867</v>
      </c>
      <c r="F22592" s="35">
        <v>14.612</v>
      </c>
      <c r="G22592" s="34" t="s">
        <v>364</v>
      </c>
    </row>
    <row r="22593" spans="1:7">
      <c r="A22593" s="32">
        <v>2018</v>
      </c>
      <c r="B22593" s="32">
        <v>8846</v>
      </c>
      <c r="C22593" s="33" t="s">
        <v>353</v>
      </c>
      <c r="D22593" s="33" t="s">
        <v>354</v>
      </c>
      <c r="E22593" s="34">
        <v>18046</v>
      </c>
      <c r="F22593" s="35">
        <v>23.231999999999999</v>
      </c>
      <c r="G22593" s="34" t="s">
        <v>364</v>
      </c>
    </row>
    <row r="22594" spans="1:7">
      <c r="A22594" s="32">
        <v>2018</v>
      </c>
      <c r="B22594" s="32">
        <v>8846</v>
      </c>
      <c r="C22594" s="33" t="s">
        <v>353</v>
      </c>
      <c r="D22594" s="33" t="s">
        <v>354</v>
      </c>
      <c r="E22594" s="34">
        <v>19965</v>
      </c>
      <c r="F22594" s="35">
        <v>25.302</v>
      </c>
      <c r="G22594" s="34" t="s">
        <v>364</v>
      </c>
    </row>
    <row r="22595" spans="1:7">
      <c r="A22595" s="32">
        <v>2018</v>
      </c>
      <c r="B22595" s="32">
        <v>8846</v>
      </c>
      <c r="C22595" s="33" t="s">
        <v>353</v>
      </c>
      <c r="D22595" s="33" t="s">
        <v>354</v>
      </c>
      <c r="E22595" s="34">
        <v>6869</v>
      </c>
      <c r="F22595" s="35">
        <v>15.981999999999999</v>
      </c>
      <c r="G22595" s="34" t="s">
        <v>364</v>
      </c>
    </row>
    <row r="22596" spans="1:7">
      <c r="A22596" s="32">
        <v>2018</v>
      </c>
      <c r="B22596" s="32">
        <v>8846</v>
      </c>
      <c r="C22596" s="33" t="s">
        <v>353</v>
      </c>
      <c r="D22596" s="33" t="s">
        <v>354</v>
      </c>
      <c r="E22596" s="34">
        <v>267195</v>
      </c>
      <c r="F22596" s="35">
        <v>25.95</v>
      </c>
      <c r="G22596" s="34" t="s">
        <v>364</v>
      </c>
    </row>
    <row r="22597" spans="1:7">
      <c r="A22597" s="32">
        <v>2018</v>
      </c>
      <c r="B22597" s="32">
        <v>8846</v>
      </c>
      <c r="C22597" s="33" t="s">
        <v>353</v>
      </c>
      <c r="D22597" s="33" t="s">
        <v>354</v>
      </c>
      <c r="E22597" s="34">
        <v>1269</v>
      </c>
      <c r="F22597" s="35">
        <v>19.46</v>
      </c>
      <c r="G22597" s="34" t="s">
        <v>364</v>
      </c>
    </row>
    <row r="22598" spans="1:7">
      <c r="A22598" s="32">
        <v>2018</v>
      </c>
      <c r="B22598" s="32">
        <v>8846</v>
      </c>
      <c r="C22598" s="33" t="s">
        <v>353</v>
      </c>
      <c r="D22598" s="33" t="s">
        <v>354</v>
      </c>
      <c r="E22598" s="34">
        <v>1802</v>
      </c>
      <c r="F22598" s="35">
        <v>23.312000000000001</v>
      </c>
      <c r="G22598" s="34" t="s">
        <v>364</v>
      </c>
    </row>
    <row r="22599" spans="1:7">
      <c r="A22599" s="32">
        <v>2018</v>
      </c>
      <c r="B22599" s="32">
        <v>8846</v>
      </c>
      <c r="C22599" s="33" t="s">
        <v>365</v>
      </c>
      <c r="D22599" s="33" t="s">
        <v>354</v>
      </c>
      <c r="E22599" s="34">
        <v>5257</v>
      </c>
      <c r="F22599" s="35">
        <v>13.651999999999999</v>
      </c>
      <c r="G22599" s="34" t="s">
        <v>364</v>
      </c>
    </row>
    <row r="22600" spans="1:7">
      <c r="A22600" s="32">
        <v>2018</v>
      </c>
      <c r="B22600" s="32">
        <v>8848</v>
      </c>
      <c r="C22600" s="33" t="s">
        <v>353</v>
      </c>
      <c r="D22600" s="33" t="s">
        <v>354</v>
      </c>
      <c r="E22600" s="34">
        <v>87114</v>
      </c>
      <c r="F22600" s="35">
        <v>25.436</v>
      </c>
      <c r="G22600" s="34">
        <v>188.3</v>
      </c>
    </row>
    <row r="22601" spans="1:7">
      <c r="A22601" s="32">
        <v>2018</v>
      </c>
      <c r="B22601" s="32">
        <v>8848</v>
      </c>
      <c r="C22601" s="33" t="s">
        <v>353</v>
      </c>
      <c r="D22601" s="33" t="s">
        <v>354</v>
      </c>
      <c r="E22601" s="34">
        <v>19186</v>
      </c>
      <c r="F22601" s="35">
        <v>23.841999999999999</v>
      </c>
      <c r="G22601" s="34">
        <v>256.89999999999998</v>
      </c>
    </row>
    <row r="22602" spans="1:7">
      <c r="A22602" s="32">
        <v>2018</v>
      </c>
      <c r="B22602" s="32">
        <v>8852</v>
      </c>
      <c r="C22602" s="33" t="s">
        <v>363</v>
      </c>
      <c r="D22602" s="33" t="s">
        <v>354</v>
      </c>
      <c r="E22602" s="34">
        <v>49421</v>
      </c>
      <c r="F22602" s="35">
        <v>17.027999999999999</v>
      </c>
      <c r="G22602" s="34">
        <v>192.4</v>
      </c>
    </row>
    <row r="22603" spans="1:7">
      <c r="A22603" s="32">
        <v>2018</v>
      </c>
      <c r="B22603" s="32">
        <v>8852</v>
      </c>
      <c r="C22603" s="33" t="s">
        <v>363</v>
      </c>
      <c r="D22603" s="33" t="s">
        <v>354</v>
      </c>
      <c r="E22603" s="34">
        <v>196342</v>
      </c>
      <c r="F22603" s="35">
        <v>17.481999999999999</v>
      </c>
      <c r="G22603" s="34">
        <v>192.8</v>
      </c>
    </row>
    <row r="22604" spans="1:7">
      <c r="A22604" s="32">
        <v>2018</v>
      </c>
      <c r="B22604" s="32">
        <v>8852</v>
      </c>
      <c r="C22604" s="33" t="s">
        <v>363</v>
      </c>
      <c r="D22604" s="33" t="s">
        <v>354</v>
      </c>
      <c r="E22604" s="34">
        <v>212503</v>
      </c>
      <c r="F22604" s="35">
        <v>17.826000000000001</v>
      </c>
      <c r="G22604" s="34">
        <v>200.7</v>
      </c>
    </row>
    <row r="22605" spans="1:7">
      <c r="A22605" s="32">
        <v>2018</v>
      </c>
      <c r="B22605" s="32">
        <v>8853</v>
      </c>
      <c r="C22605" s="33" t="s">
        <v>563</v>
      </c>
      <c r="D22605" s="33" t="s">
        <v>564</v>
      </c>
      <c r="E22605" s="34">
        <v>78494</v>
      </c>
      <c r="F22605" s="35">
        <v>1.03</v>
      </c>
      <c r="G22605" s="34">
        <v>235.6</v>
      </c>
    </row>
    <row r="22606" spans="1:7">
      <c r="A22606" s="32">
        <v>2018</v>
      </c>
      <c r="B22606" s="32">
        <v>8853</v>
      </c>
      <c r="C22606" s="33" t="s">
        <v>563</v>
      </c>
      <c r="D22606" s="33" t="s">
        <v>564</v>
      </c>
      <c r="E22606" s="34">
        <v>77567</v>
      </c>
      <c r="F22606" s="35">
        <v>1.03</v>
      </c>
      <c r="G22606" s="34">
        <v>289.2</v>
      </c>
    </row>
    <row r="22607" spans="1:7">
      <c r="A22607" s="32">
        <v>2018</v>
      </c>
      <c r="B22607" s="32">
        <v>8858</v>
      </c>
      <c r="C22607" s="33" t="s">
        <v>363</v>
      </c>
      <c r="D22607" s="33" t="s">
        <v>354</v>
      </c>
      <c r="E22607" s="34">
        <v>14933</v>
      </c>
      <c r="F22607" s="35">
        <v>18.41</v>
      </c>
      <c r="G22607" s="34" t="s">
        <v>364</v>
      </c>
    </row>
    <row r="22608" spans="1:7">
      <c r="A22608" s="32">
        <v>2018</v>
      </c>
      <c r="B22608" s="32">
        <v>8906</v>
      </c>
      <c r="C22608" s="33" t="s">
        <v>563</v>
      </c>
      <c r="D22608" s="33" t="s">
        <v>564</v>
      </c>
      <c r="E22608" s="34">
        <v>1827720</v>
      </c>
      <c r="F22608" s="35">
        <v>1.03</v>
      </c>
      <c r="G22608" s="34" t="s">
        <v>364</v>
      </c>
    </row>
    <row r="22609" spans="1:7">
      <c r="A22609" s="32">
        <v>2018</v>
      </c>
      <c r="B22609" s="32">
        <v>8906</v>
      </c>
      <c r="C22609" s="33" t="s">
        <v>567</v>
      </c>
      <c r="D22609" s="33" t="s">
        <v>566</v>
      </c>
      <c r="E22609" s="34">
        <v>1386</v>
      </c>
      <c r="F22609" s="35">
        <v>6.29</v>
      </c>
      <c r="G22609" s="34" t="s">
        <v>364</v>
      </c>
    </row>
    <row r="22610" spans="1:7">
      <c r="A22610" s="32">
        <v>2018</v>
      </c>
      <c r="B22610" s="32">
        <v>10017</v>
      </c>
      <c r="C22610" s="33" t="s">
        <v>563</v>
      </c>
      <c r="D22610" s="33" t="s">
        <v>564</v>
      </c>
      <c r="E22610" s="34">
        <v>463276</v>
      </c>
      <c r="F22610" s="35">
        <v>1.05</v>
      </c>
      <c r="G22610" s="34" t="s">
        <v>364</v>
      </c>
    </row>
    <row r="22611" spans="1:7">
      <c r="A22611" s="32">
        <v>2018</v>
      </c>
      <c r="B22611" s="32">
        <v>10017</v>
      </c>
      <c r="C22611" s="33" t="s">
        <v>567</v>
      </c>
      <c r="D22611" s="33" t="s">
        <v>566</v>
      </c>
      <c r="E22611" s="34">
        <v>609</v>
      </c>
      <c r="F22611" s="35">
        <v>6.3</v>
      </c>
      <c r="G22611" s="34" t="s">
        <v>364</v>
      </c>
    </row>
    <row r="22612" spans="1:7">
      <c r="A22612" s="32">
        <v>2018</v>
      </c>
      <c r="B22612" s="32">
        <v>10025</v>
      </c>
      <c r="C22612" s="33" t="s">
        <v>563</v>
      </c>
      <c r="D22612" s="33" t="s">
        <v>564</v>
      </c>
      <c r="E22612" s="34">
        <v>710790</v>
      </c>
      <c r="F22612" s="35">
        <v>1.03</v>
      </c>
      <c r="G22612" s="34" t="s">
        <v>364</v>
      </c>
    </row>
    <row r="22613" spans="1:7">
      <c r="A22613" s="32">
        <v>2018</v>
      </c>
      <c r="B22613" s="32">
        <v>10025</v>
      </c>
      <c r="C22613" s="33" t="s">
        <v>565</v>
      </c>
      <c r="D22613" s="33" t="s">
        <v>566</v>
      </c>
      <c r="E22613" s="34">
        <v>750</v>
      </c>
      <c r="F22613" s="35">
        <v>5.81</v>
      </c>
      <c r="G22613" s="34" t="s">
        <v>364</v>
      </c>
    </row>
    <row r="22614" spans="1:7">
      <c r="A22614" s="32">
        <v>2018</v>
      </c>
      <c r="B22614" s="32">
        <v>10043</v>
      </c>
      <c r="C22614" s="33" t="s">
        <v>353</v>
      </c>
      <c r="D22614" s="33" t="s">
        <v>354</v>
      </c>
      <c r="E22614" s="34">
        <v>7761</v>
      </c>
      <c r="F22614" s="35">
        <v>26.04</v>
      </c>
      <c r="G22614" s="34" t="s">
        <v>364</v>
      </c>
    </row>
    <row r="22615" spans="1:7">
      <c r="A22615" s="32">
        <v>2018</v>
      </c>
      <c r="B22615" s="32">
        <v>10043</v>
      </c>
      <c r="C22615" s="33" t="s">
        <v>353</v>
      </c>
      <c r="D22615" s="33" t="s">
        <v>354</v>
      </c>
      <c r="E22615" s="34">
        <v>8263</v>
      </c>
      <c r="F22615" s="35">
        <v>27</v>
      </c>
      <c r="G22615" s="34" t="s">
        <v>364</v>
      </c>
    </row>
    <row r="22616" spans="1:7">
      <c r="A22616" s="32">
        <v>2018</v>
      </c>
      <c r="B22616" s="32">
        <v>10043</v>
      </c>
      <c r="C22616" s="33" t="s">
        <v>565</v>
      </c>
      <c r="D22616" s="33" t="s">
        <v>566</v>
      </c>
      <c r="E22616" s="34">
        <v>362</v>
      </c>
      <c r="F22616" s="35">
        <v>5.73</v>
      </c>
      <c r="G22616" s="34" t="s">
        <v>364</v>
      </c>
    </row>
    <row r="22617" spans="1:7">
      <c r="A22617" s="32">
        <v>2018</v>
      </c>
      <c r="B22617" s="32">
        <v>10113</v>
      </c>
      <c r="C22617" s="33" t="s">
        <v>365</v>
      </c>
      <c r="D22617" s="33" t="s">
        <v>354</v>
      </c>
      <c r="E22617" s="34">
        <v>61809</v>
      </c>
      <c r="F22617" s="35">
        <v>11.97</v>
      </c>
      <c r="G22617" s="34" t="s">
        <v>364</v>
      </c>
    </row>
    <row r="22618" spans="1:7">
      <c r="A22618" s="32">
        <v>2018</v>
      </c>
      <c r="B22618" s="32">
        <v>10113</v>
      </c>
      <c r="C22618" s="33" t="s">
        <v>565</v>
      </c>
      <c r="D22618" s="33" t="s">
        <v>566</v>
      </c>
      <c r="E22618" s="34">
        <v>399</v>
      </c>
      <c r="F22618" s="35">
        <v>5.75</v>
      </c>
      <c r="G22618" s="34" t="s">
        <v>364</v>
      </c>
    </row>
    <row r="22619" spans="1:7">
      <c r="A22619" s="32">
        <v>2018</v>
      </c>
      <c r="B22619" s="32">
        <v>10151</v>
      </c>
      <c r="C22619" s="33" t="s">
        <v>563</v>
      </c>
      <c r="D22619" s="33" t="s">
        <v>564</v>
      </c>
      <c r="E22619" s="34">
        <v>68210</v>
      </c>
      <c r="F22619" s="35">
        <v>1.071</v>
      </c>
      <c r="G22619" s="34" t="s">
        <v>364</v>
      </c>
    </row>
    <row r="22620" spans="1:7">
      <c r="A22620" s="32">
        <v>2018</v>
      </c>
      <c r="B22620" s="32">
        <v>10151</v>
      </c>
      <c r="C22620" s="33" t="s">
        <v>365</v>
      </c>
      <c r="D22620" s="33" t="s">
        <v>354</v>
      </c>
      <c r="E22620" s="34">
        <v>113</v>
      </c>
      <c r="F22620" s="35">
        <v>22.19</v>
      </c>
      <c r="G22620" s="34" t="s">
        <v>364</v>
      </c>
    </row>
    <row r="22621" spans="1:7">
      <c r="A22621" s="32">
        <v>2018</v>
      </c>
      <c r="B22621" s="32">
        <v>10151</v>
      </c>
      <c r="C22621" s="33" t="s">
        <v>365</v>
      </c>
      <c r="D22621" s="33" t="s">
        <v>354</v>
      </c>
      <c r="E22621" s="34">
        <v>1770</v>
      </c>
      <c r="F22621" s="35">
        <v>15.92</v>
      </c>
      <c r="G22621" s="34" t="s">
        <v>364</v>
      </c>
    </row>
    <row r="22622" spans="1:7">
      <c r="A22622" s="32">
        <v>2018</v>
      </c>
      <c r="B22622" s="32">
        <v>10151</v>
      </c>
      <c r="C22622" s="33" t="s">
        <v>365</v>
      </c>
      <c r="D22622" s="33" t="s">
        <v>354</v>
      </c>
      <c r="E22622" s="34">
        <v>19355</v>
      </c>
      <c r="F22622" s="35">
        <v>16.04</v>
      </c>
      <c r="G22622" s="34" t="s">
        <v>364</v>
      </c>
    </row>
    <row r="22623" spans="1:7">
      <c r="A22623" s="32">
        <v>2018</v>
      </c>
      <c r="B22623" s="32">
        <v>10151</v>
      </c>
      <c r="C22623" s="33" t="s">
        <v>365</v>
      </c>
      <c r="D22623" s="33" t="s">
        <v>354</v>
      </c>
      <c r="E22623" s="34">
        <v>4253</v>
      </c>
      <c r="F22623" s="35">
        <v>16.05</v>
      </c>
      <c r="G22623" s="34" t="s">
        <v>364</v>
      </c>
    </row>
    <row r="22624" spans="1:7">
      <c r="A22624" s="32">
        <v>2018</v>
      </c>
      <c r="B22624" s="32">
        <v>10151</v>
      </c>
      <c r="C22624" s="33" t="s">
        <v>365</v>
      </c>
      <c r="D22624" s="33" t="s">
        <v>354</v>
      </c>
      <c r="E22624" s="34">
        <v>5412</v>
      </c>
      <c r="F22624" s="35">
        <v>16.010000000000002</v>
      </c>
      <c r="G22624" s="34" t="s">
        <v>364</v>
      </c>
    </row>
    <row r="22625" spans="1:7">
      <c r="A22625" s="32">
        <v>2018</v>
      </c>
      <c r="B22625" s="32">
        <v>10151</v>
      </c>
      <c r="C22625" s="33" t="s">
        <v>365</v>
      </c>
      <c r="D22625" s="33" t="s">
        <v>354</v>
      </c>
      <c r="E22625" s="34">
        <v>17953</v>
      </c>
      <c r="F22625" s="35">
        <v>17.47</v>
      </c>
      <c r="G22625" s="34" t="s">
        <v>364</v>
      </c>
    </row>
    <row r="22626" spans="1:7">
      <c r="A22626" s="32">
        <v>2018</v>
      </c>
      <c r="B22626" s="32">
        <v>10151</v>
      </c>
      <c r="C22626" s="33" t="s">
        <v>365</v>
      </c>
      <c r="D22626" s="33" t="s">
        <v>354</v>
      </c>
      <c r="E22626" s="34">
        <v>9523</v>
      </c>
      <c r="F22626" s="35">
        <v>10.56</v>
      </c>
      <c r="G22626" s="34" t="s">
        <v>364</v>
      </c>
    </row>
    <row r="22627" spans="1:7">
      <c r="A22627" s="32">
        <v>2018</v>
      </c>
      <c r="B22627" s="32">
        <v>10202</v>
      </c>
      <c r="C22627" s="33" t="s">
        <v>563</v>
      </c>
      <c r="D22627" s="33" t="s">
        <v>564</v>
      </c>
      <c r="E22627" s="34">
        <v>380808</v>
      </c>
      <c r="F22627" s="35">
        <v>1.06</v>
      </c>
      <c r="G22627" s="34" t="s">
        <v>364</v>
      </c>
    </row>
    <row r="22628" spans="1:7">
      <c r="A22628" s="32">
        <v>2018</v>
      </c>
      <c r="B22628" s="32">
        <v>10202</v>
      </c>
      <c r="C22628" s="33" t="s">
        <v>353</v>
      </c>
      <c r="D22628" s="33" t="s">
        <v>354</v>
      </c>
      <c r="E22628" s="34">
        <v>9862</v>
      </c>
      <c r="F22628" s="35">
        <v>25.8</v>
      </c>
      <c r="G22628" s="34" t="s">
        <v>364</v>
      </c>
    </row>
    <row r="22629" spans="1:7">
      <c r="A22629" s="32">
        <v>2018</v>
      </c>
      <c r="B22629" s="32">
        <v>10202</v>
      </c>
      <c r="C22629" s="33" t="s">
        <v>565</v>
      </c>
      <c r="D22629" s="33" t="s">
        <v>566</v>
      </c>
      <c r="E22629" s="34">
        <v>3202</v>
      </c>
      <c r="F22629" s="35">
        <v>6.01</v>
      </c>
      <c r="G22629" s="34" t="s">
        <v>364</v>
      </c>
    </row>
    <row r="22630" spans="1:7">
      <c r="A22630" s="32">
        <v>2018</v>
      </c>
      <c r="B22630" s="32">
        <v>10208</v>
      </c>
      <c r="C22630" s="33" t="s">
        <v>563</v>
      </c>
      <c r="D22630" s="33" t="s">
        <v>564</v>
      </c>
      <c r="E22630" s="34">
        <v>381902</v>
      </c>
      <c r="F22630" s="35">
        <v>1.02</v>
      </c>
      <c r="G22630" s="34" t="s">
        <v>364</v>
      </c>
    </row>
    <row r="22631" spans="1:7">
      <c r="A22631" s="32">
        <v>2018</v>
      </c>
      <c r="B22631" s="32">
        <v>10208</v>
      </c>
      <c r="C22631" s="33" t="s">
        <v>353</v>
      </c>
      <c r="D22631" s="33" t="s">
        <v>354</v>
      </c>
      <c r="E22631" s="34">
        <v>336</v>
      </c>
      <c r="F22631" s="35">
        <v>25.867999999999999</v>
      </c>
      <c r="G22631" s="34" t="s">
        <v>364</v>
      </c>
    </row>
    <row r="22632" spans="1:7">
      <c r="A22632" s="32">
        <v>2018</v>
      </c>
      <c r="B22632" s="32">
        <v>10208</v>
      </c>
      <c r="C22632" s="33" t="s">
        <v>567</v>
      </c>
      <c r="D22632" s="33" t="s">
        <v>566</v>
      </c>
      <c r="E22632" s="34">
        <v>512</v>
      </c>
      <c r="F22632" s="35">
        <v>6.6760000000000002</v>
      </c>
      <c r="G22632" s="34" t="s">
        <v>364</v>
      </c>
    </row>
    <row r="22633" spans="1:7">
      <c r="A22633" s="32">
        <v>2018</v>
      </c>
      <c r="B22633" s="32">
        <v>10244</v>
      </c>
      <c r="C22633" s="33" t="s">
        <v>565</v>
      </c>
      <c r="D22633" s="33" t="s">
        <v>566</v>
      </c>
      <c r="E22633" s="34">
        <v>1786</v>
      </c>
      <c r="F22633" s="35">
        <v>5.88</v>
      </c>
      <c r="G22633" s="34" t="s">
        <v>364</v>
      </c>
    </row>
    <row r="22634" spans="1:7">
      <c r="A22634" s="32">
        <v>2018</v>
      </c>
      <c r="B22634" s="32">
        <v>10244</v>
      </c>
      <c r="C22634" s="33" t="s">
        <v>563</v>
      </c>
      <c r="D22634" s="33" t="s">
        <v>564</v>
      </c>
      <c r="E22634" s="34">
        <v>374542</v>
      </c>
      <c r="F22634" s="35">
        <v>1.0900000000000001</v>
      </c>
      <c r="G22634" s="34" t="s">
        <v>364</v>
      </c>
    </row>
    <row r="22635" spans="1:7">
      <c r="A22635" s="32">
        <v>2018</v>
      </c>
      <c r="B22635" s="32">
        <v>10298</v>
      </c>
      <c r="C22635" s="33" t="s">
        <v>563</v>
      </c>
      <c r="D22635" s="33" t="s">
        <v>564</v>
      </c>
      <c r="E22635" s="34">
        <v>563752</v>
      </c>
      <c r="F22635" s="35">
        <v>1.018</v>
      </c>
      <c r="G22635" s="34" t="s">
        <v>364</v>
      </c>
    </row>
    <row r="22636" spans="1:7">
      <c r="A22636" s="32">
        <v>2018</v>
      </c>
      <c r="B22636" s="32">
        <v>10298</v>
      </c>
      <c r="C22636" s="33" t="s">
        <v>563</v>
      </c>
      <c r="D22636" s="33" t="s">
        <v>564</v>
      </c>
      <c r="E22636" s="34">
        <v>855375</v>
      </c>
      <c r="F22636" s="35">
        <v>1.02</v>
      </c>
      <c r="G22636" s="34" t="s">
        <v>364</v>
      </c>
    </row>
    <row r="22637" spans="1:7">
      <c r="A22637" s="32">
        <v>2018</v>
      </c>
      <c r="B22637" s="32">
        <v>10298</v>
      </c>
      <c r="C22637" s="33" t="s">
        <v>563</v>
      </c>
      <c r="D22637" s="33" t="s">
        <v>564</v>
      </c>
      <c r="E22637" s="34">
        <v>656012</v>
      </c>
      <c r="F22637" s="35">
        <v>1.042</v>
      </c>
      <c r="G22637" s="34" t="s">
        <v>364</v>
      </c>
    </row>
    <row r="22638" spans="1:7">
      <c r="A22638" s="32">
        <v>2018</v>
      </c>
      <c r="B22638" s="32">
        <v>10307</v>
      </c>
      <c r="C22638" s="33" t="s">
        <v>565</v>
      </c>
      <c r="D22638" s="33" t="s">
        <v>566</v>
      </c>
      <c r="E22638" s="34">
        <v>38</v>
      </c>
      <c r="F22638" s="35">
        <v>5.76</v>
      </c>
      <c r="G22638" s="34" t="s">
        <v>364</v>
      </c>
    </row>
    <row r="22639" spans="1:7">
      <c r="A22639" s="32">
        <v>2018</v>
      </c>
      <c r="B22639" s="32">
        <v>10307</v>
      </c>
      <c r="C22639" s="33" t="s">
        <v>563</v>
      </c>
      <c r="D22639" s="33" t="s">
        <v>564</v>
      </c>
      <c r="E22639" s="34">
        <v>319982</v>
      </c>
      <c r="F22639" s="35">
        <v>1</v>
      </c>
      <c r="G22639" s="34" t="s">
        <v>364</v>
      </c>
    </row>
    <row r="22640" spans="1:7">
      <c r="A22640" s="32">
        <v>2018</v>
      </c>
      <c r="B22640" s="32">
        <v>10308</v>
      </c>
      <c r="C22640" s="33" t="s">
        <v>563</v>
      </c>
      <c r="D22640" s="33" t="s">
        <v>564</v>
      </c>
      <c r="E22640" s="34">
        <v>1085865</v>
      </c>
      <c r="F22640" s="35">
        <v>1.028</v>
      </c>
      <c r="G22640" s="34" t="s">
        <v>364</v>
      </c>
    </row>
    <row r="22641" spans="1:7">
      <c r="A22641" s="32">
        <v>2018</v>
      </c>
      <c r="B22641" s="32">
        <v>10328</v>
      </c>
      <c r="C22641" s="33" t="s">
        <v>563</v>
      </c>
      <c r="D22641" s="33" t="s">
        <v>564</v>
      </c>
      <c r="E22641" s="34">
        <v>244174</v>
      </c>
      <c r="F22641" s="35">
        <v>1.038</v>
      </c>
      <c r="G22641" s="34" t="s">
        <v>364</v>
      </c>
    </row>
    <row r="22642" spans="1:7">
      <c r="A22642" s="32">
        <v>2018</v>
      </c>
      <c r="B22642" s="32">
        <v>10328</v>
      </c>
      <c r="C22642" s="33" t="s">
        <v>563</v>
      </c>
      <c r="D22642" s="33" t="s">
        <v>564</v>
      </c>
      <c r="E22642" s="34">
        <v>135130</v>
      </c>
      <c r="F22642" s="35">
        <v>1.038</v>
      </c>
      <c r="G22642" s="34" t="s">
        <v>364</v>
      </c>
    </row>
    <row r="22643" spans="1:7">
      <c r="A22643" s="32">
        <v>2018</v>
      </c>
      <c r="B22643" s="32">
        <v>10328</v>
      </c>
      <c r="C22643" s="33" t="s">
        <v>563</v>
      </c>
      <c r="D22643" s="33" t="s">
        <v>564</v>
      </c>
      <c r="E22643" s="34">
        <v>81081</v>
      </c>
      <c r="F22643" s="35">
        <v>1.038</v>
      </c>
      <c r="G22643" s="34" t="s">
        <v>364</v>
      </c>
    </row>
    <row r="22644" spans="1:7">
      <c r="A22644" s="32">
        <v>2018</v>
      </c>
      <c r="B22644" s="32">
        <v>10328</v>
      </c>
      <c r="C22644" s="33" t="s">
        <v>563</v>
      </c>
      <c r="D22644" s="33" t="s">
        <v>564</v>
      </c>
      <c r="E22644" s="34">
        <v>130991</v>
      </c>
      <c r="F22644" s="35">
        <v>1.038</v>
      </c>
      <c r="G22644" s="34" t="s">
        <v>364</v>
      </c>
    </row>
    <row r="22645" spans="1:7">
      <c r="A22645" s="32">
        <v>2018</v>
      </c>
      <c r="B22645" s="32">
        <v>10360</v>
      </c>
      <c r="C22645" s="33" t="s">
        <v>353</v>
      </c>
      <c r="D22645" s="33" t="s">
        <v>354</v>
      </c>
      <c r="E22645" s="34">
        <v>13019</v>
      </c>
      <c r="F22645" s="35">
        <v>22.6</v>
      </c>
      <c r="G22645" s="34" t="s">
        <v>364</v>
      </c>
    </row>
    <row r="22646" spans="1:7">
      <c r="A22646" s="32">
        <v>2018</v>
      </c>
      <c r="B22646" s="32">
        <v>10360</v>
      </c>
      <c r="C22646" s="33" t="s">
        <v>563</v>
      </c>
      <c r="D22646" s="33" t="s">
        <v>564</v>
      </c>
      <c r="E22646" s="34">
        <v>182060</v>
      </c>
      <c r="F22646" s="35">
        <v>1.036</v>
      </c>
      <c r="G22646" s="34" t="s">
        <v>364</v>
      </c>
    </row>
    <row r="22647" spans="1:7">
      <c r="A22647" s="32">
        <v>2018</v>
      </c>
      <c r="B22647" s="32">
        <v>10362</v>
      </c>
      <c r="C22647" s="33" t="s">
        <v>363</v>
      </c>
      <c r="D22647" s="33" t="s">
        <v>354</v>
      </c>
      <c r="E22647" s="34">
        <v>14922</v>
      </c>
      <c r="F22647" s="35">
        <v>17.138000000000002</v>
      </c>
      <c r="G22647" s="34" t="s">
        <v>364</v>
      </c>
    </row>
    <row r="22648" spans="1:7">
      <c r="A22648" s="32">
        <v>2018</v>
      </c>
      <c r="B22648" s="32">
        <v>10362</v>
      </c>
      <c r="C22648" s="33" t="s">
        <v>563</v>
      </c>
      <c r="D22648" s="33" t="s">
        <v>564</v>
      </c>
      <c r="E22648" s="34">
        <v>591357</v>
      </c>
      <c r="F22648" s="35">
        <v>1.0129999999999999</v>
      </c>
      <c r="G22648" s="34" t="s">
        <v>364</v>
      </c>
    </row>
    <row r="22649" spans="1:7">
      <c r="A22649" s="32">
        <v>2018</v>
      </c>
      <c r="B22649" s="32">
        <v>10377</v>
      </c>
      <c r="C22649" s="33" t="s">
        <v>353</v>
      </c>
      <c r="D22649" s="33" t="s">
        <v>354</v>
      </c>
      <c r="E22649" s="34">
        <v>15181</v>
      </c>
      <c r="F22649" s="35">
        <v>25.92</v>
      </c>
      <c r="G22649" s="34" t="s">
        <v>364</v>
      </c>
    </row>
    <row r="22650" spans="1:7">
      <c r="A22650" s="32">
        <v>2018</v>
      </c>
      <c r="B22650" s="32">
        <v>10377</v>
      </c>
      <c r="C22650" s="33" t="s">
        <v>353</v>
      </c>
      <c r="D22650" s="33" t="s">
        <v>354</v>
      </c>
      <c r="E22650" s="34">
        <v>344</v>
      </c>
      <c r="F22650" s="35">
        <v>25.92</v>
      </c>
      <c r="G22650" s="34" t="s">
        <v>364</v>
      </c>
    </row>
    <row r="22651" spans="1:7">
      <c r="A22651" s="32">
        <v>2018</v>
      </c>
      <c r="B22651" s="32">
        <v>10377</v>
      </c>
      <c r="C22651" s="33" t="s">
        <v>353</v>
      </c>
      <c r="D22651" s="33" t="s">
        <v>354</v>
      </c>
      <c r="E22651" s="34">
        <v>1829</v>
      </c>
      <c r="F22651" s="35">
        <v>25.4</v>
      </c>
      <c r="G22651" s="34" t="s">
        <v>364</v>
      </c>
    </row>
    <row r="22652" spans="1:7">
      <c r="A22652" s="32">
        <v>2018</v>
      </c>
      <c r="B22652" s="32">
        <v>10377</v>
      </c>
      <c r="C22652" s="33" t="s">
        <v>353</v>
      </c>
      <c r="D22652" s="33" t="s">
        <v>354</v>
      </c>
      <c r="E22652" s="34">
        <v>1398</v>
      </c>
      <c r="F22652" s="35">
        <v>25.66</v>
      </c>
      <c r="G22652" s="34" t="s">
        <v>364</v>
      </c>
    </row>
    <row r="22653" spans="1:7">
      <c r="A22653" s="32">
        <v>2018</v>
      </c>
      <c r="B22653" s="32">
        <v>10378</v>
      </c>
      <c r="C22653" s="33" t="s">
        <v>353</v>
      </c>
      <c r="D22653" s="33" t="s">
        <v>354</v>
      </c>
      <c r="E22653" s="34">
        <v>11187</v>
      </c>
      <c r="F22653" s="35">
        <v>27.795999999999999</v>
      </c>
      <c r="G22653" s="34" t="s">
        <v>364</v>
      </c>
    </row>
    <row r="22654" spans="1:7">
      <c r="A22654" s="32">
        <v>2018</v>
      </c>
      <c r="B22654" s="32">
        <v>10378</v>
      </c>
      <c r="C22654" s="33" t="s">
        <v>353</v>
      </c>
      <c r="D22654" s="33" t="s">
        <v>354</v>
      </c>
      <c r="E22654" s="34">
        <v>87</v>
      </c>
      <c r="F22654" s="35">
        <v>26.244</v>
      </c>
      <c r="G22654" s="34" t="s">
        <v>364</v>
      </c>
    </row>
    <row r="22655" spans="1:7">
      <c r="A22655" s="32">
        <v>2018</v>
      </c>
      <c r="B22655" s="32">
        <v>10379</v>
      </c>
      <c r="C22655" s="33" t="s">
        <v>353</v>
      </c>
      <c r="D22655" s="33" t="s">
        <v>354</v>
      </c>
      <c r="E22655" s="34">
        <v>374</v>
      </c>
      <c r="F22655" s="35">
        <v>27.117999999999999</v>
      </c>
      <c r="G22655" s="34" t="s">
        <v>364</v>
      </c>
    </row>
    <row r="22656" spans="1:7">
      <c r="A22656" s="32">
        <v>2018</v>
      </c>
      <c r="B22656" s="32">
        <v>10379</v>
      </c>
      <c r="C22656" s="33" t="s">
        <v>353</v>
      </c>
      <c r="D22656" s="33" t="s">
        <v>354</v>
      </c>
      <c r="E22656" s="34">
        <v>1378</v>
      </c>
      <c r="F22656" s="35">
        <v>27.552</v>
      </c>
      <c r="G22656" s="34" t="s">
        <v>364</v>
      </c>
    </row>
    <row r="22657" spans="1:7">
      <c r="A22657" s="32">
        <v>2018</v>
      </c>
      <c r="B22657" s="32">
        <v>10384</v>
      </c>
      <c r="C22657" s="33" t="s">
        <v>353</v>
      </c>
      <c r="D22657" s="33" t="s">
        <v>354</v>
      </c>
      <c r="E22657" s="34">
        <v>5202</v>
      </c>
      <c r="F22657" s="35">
        <v>25.83</v>
      </c>
      <c r="G22657" s="34" t="s">
        <v>364</v>
      </c>
    </row>
    <row r="22658" spans="1:7">
      <c r="A22658" s="32">
        <v>2018</v>
      </c>
      <c r="B22658" s="32">
        <v>10398</v>
      </c>
      <c r="C22658" s="33" t="s">
        <v>563</v>
      </c>
      <c r="D22658" s="33" t="s">
        <v>564</v>
      </c>
      <c r="E22658" s="34">
        <v>94747</v>
      </c>
      <c r="F22658" s="35">
        <v>1.0640000000000001</v>
      </c>
      <c r="G22658" s="34" t="s">
        <v>364</v>
      </c>
    </row>
    <row r="22659" spans="1:7">
      <c r="A22659" s="32">
        <v>2018</v>
      </c>
      <c r="B22659" s="32">
        <v>10464</v>
      </c>
      <c r="C22659" s="33" t="s">
        <v>565</v>
      </c>
      <c r="D22659" s="33" t="s">
        <v>566</v>
      </c>
      <c r="E22659" s="34">
        <v>219</v>
      </c>
      <c r="F22659" s="35">
        <v>5.7960000000000003</v>
      </c>
      <c r="G22659" s="34" t="s">
        <v>364</v>
      </c>
    </row>
    <row r="22660" spans="1:7">
      <c r="A22660" s="32">
        <v>2018</v>
      </c>
      <c r="B22660" s="32">
        <v>10495</v>
      </c>
      <c r="C22660" s="33" t="s">
        <v>353</v>
      </c>
      <c r="D22660" s="33" t="s">
        <v>354</v>
      </c>
      <c r="E22660" s="34">
        <v>5363</v>
      </c>
      <c r="F22660" s="35">
        <v>25.5</v>
      </c>
      <c r="G22660" s="34" t="s">
        <v>364</v>
      </c>
    </row>
    <row r="22661" spans="1:7">
      <c r="A22661" s="32">
        <v>2018</v>
      </c>
      <c r="B22661" s="32">
        <v>10495</v>
      </c>
      <c r="C22661" s="33" t="s">
        <v>567</v>
      </c>
      <c r="D22661" s="33" t="s">
        <v>566</v>
      </c>
      <c r="E22661" s="34">
        <v>430</v>
      </c>
      <c r="F22661" s="35">
        <v>6.25</v>
      </c>
      <c r="G22661" s="34" t="s">
        <v>364</v>
      </c>
    </row>
    <row r="22662" spans="1:7">
      <c r="A22662" s="32">
        <v>2018</v>
      </c>
      <c r="B22662" s="32">
        <v>10496</v>
      </c>
      <c r="C22662" s="33" t="s">
        <v>563</v>
      </c>
      <c r="D22662" s="33" t="s">
        <v>564</v>
      </c>
      <c r="E22662" s="34">
        <v>846288</v>
      </c>
      <c r="F22662" s="35">
        <v>1.03</v>
      </c>
      <c r="G22662" s="34" t="s">
        <v>364</v>
      </c>
    </row>
    <row r="22663" spans="1:7">
      <c r="A22663" s="32">
        <v>2018</v>
      </c>
      <c r="B22663" s="32">
        <v>10554</v>
      </c>
      <c r="C22663" s="33" t="s">
        <v>563</v>
      </c>
      <c r="D22663" s="33" t="s">
        <v>564</v>
      </c>
      <c r="E22663" s="34">
        <v>86688</v>
      </c>
      <c r="F22663" s="35">
        <v>1.028</v>
      </c>
      <c r="G22663" s="34" t="s">
        <v>364</v>
      </c>
    </row>
    <row r="22664" spans="1:7">
      <c r="A22664" s="32">
        <v>2018</v>
      </c>
      <c r="B22664" s="32">
        <v>10554</v>
      </c>
      <c r="C22664" s="33" t="s">
        <v>563</v>
      </c>
      <c r="D22664" s="33" t="s">
        <v>564</v>
      </c>
      <c r="E22664" s="34">
        <v>1888800</v>
      </c>
      <c r="F22664" s="35">
        <v>1.028</v>
      </c>
      <c r="G22664" s="34" t="s">
        <v>364</v>
      </c>
    </row>
    <row r="22665" spans="1:7">
      <c r="A22665" s="32">
        <v>2018</v>
      </c>
      <c r="B22665" s="32">
        <v>10566</v>
      </c>
      <c r="C22665" s="33" t="s">
        <v>353</v>
      </c>
      <c r="D22665" s="33" t="s">
        <v>354</v>
      </c>
      <c r="E22665" s="34">
        <v>10769</v>
      </c>
      <c r="F22665" s="35">
        <v>26.07</v>
      </c>
      <c r="G22665" s="34" t="s">
        <v>364</v>
      </c>
    </row>
    <row r="22666" spans="1:7">
      <c r="A22666" s="32">
        <v>2018</v>
      </c>
      <c r="B22666" s="32">
        <v>10566</v>
      </c>
      <c r="C22666" s="33" t="s">
        <v>353</v>
      </c>
      <c r="D22666" s="33" t="s">
        <v>354</v>
      </c>
      <c r="E22666" s="34">
        <v>10496</v>
      </c>
      <c r="F22666" s="35">
        <v>24.89</v>
      </c>
      <c r="G22666" s="34" t="s">
        <v>364</v>
      </c>
    </row>
    <row r="22667" spans="1:7">
      <c r="A22667" s="32">
        <v>2018</v>
      </c>
      <c r="B22667" s="32">
        <v>10603</v>
      </c>
      <c r="C22667" s="33" t="s">
        <v>365</v>
      </c>
      <c r="D22667" s="33" t="s">
        <v>354</v>
      </c>
      <c r="E22667" s="34">
        <v>35382</v>
      </c>
      <c r="F22667" s="35">
        <v>12.3</v>
      </c>
      <c r="G22667" s="34" t="s">
        <v>364</v>
      </c>
    </row>
    <row r="22668" spans="1:7">
      <c r="A22668" s="32">
        <v>2018</v>
      </c>
      <c r="B22668" s="32">
        <v>10603</v>
      </c>
      <c r="C22668" s="33" t="s">
        <v>563</v>
      </c>
      <c r="D22668" s="33" t="s">
        <v>564</v>
      </c>
      <c r="E22668" s="34">
        <v>698</v>
      </c>
      <c r="F22668" s="35">
        <v>1.04</v>
      </c>
      <c r="G22668" s="34" t="s">
        <v>364</v>
      </c>
    </row>
    <row r="22669" spans="1:7">
      <c r="A22669" s="32">
        <v>2018</v>
      </c>
      <c r="B22669" s="32">
        <v>10633</v>
      </c>
      <c r="C22669" s="33" t="s">
        <v>563</v>
      </c>
      <c r="D22669" s="33" t="s">
        <v>564</v>
      </c>
      <c r="E22669" s="34">
        <v>1597339</v>
      </c>
      <c r="F22669" s="35">
        <v>1.087</v>
      </c>
      <c r="G22669" s="34" t="s">
        <v>364</v>
      </c>
    </row>
    <row r="22670" spans="1:7">
      <c r="A22670" s="32">
        <v>2018</v>
      </c>
      <c r="B22670" s="32">
        <v>10641</v>
      </c>
      <c r="C22670" s="33" t="s">
        <v>365</v>
      </c>
      <c r="D22670" s="33" t="s">
        <v>354</v>
      </c>
      <c r="E22670" s="34">
        <v>45850</v>
      </c>
      <c r="F22670" s="35">
        <v>7</v>
      </c>
      <c r="G22670" s="34" t="s">
        <v>364</v>
      </c>
    </row>
    <row r="22671" spans="1:7">
      <c r="A22671" s="32">
        <v>2018</v>
      </c>
      <c r="B22671" s="32">
        <v>10671</v>
      </c>
      <c r="C22671" s="33" t="s">
        <v>353</v>
      </c>
      <c r="D22671" s="33" t="s">
        <v>354</v>
      </c>
      <c r="E22671" s="34">
        <v>20510</v>
      </c>
      <c r="F22671" s="35">
        <v>20.95</v>
      </c>
      <c r="G22671" s="34" t="s">
        <v>364</v>
      </c>
    </row>
    <row r="22672" spans="1:7">
      <c r="A22672" s="32">
        <v>2018</v>
      </c>
      <c r="B22672" s="32">
        <v>10671</v>
      </c>
      <c r="C22672" s="33" t="s">
        <v>353</v>
      </c>
      <c r="D22672" s="33" t="s">
        <v>354</v>
      </c>
      <c r="E22672" s="34">
        <v>24936</v>
      </c>
      <c r="F22672" s="35">
        <v>17.27</v>
      </c>
      <c r="G22672" s="34" t="s">
        <v>364</v>
      </c>
    </row>
    <row r="22673" spans="1:7">
      <c r="A22673" s="32">
        <v>2018</v>
      </c>
      <c r="B22673" s="32">
        <v>10671</v>
      </c>
      <c r="C22673" s="33" t="s">
        <v>363</v>
      </c>
      <c r="D22673" s="33" t="s">
        <v>354</v>
      </c>
      <c r="E22673" s="34">
        <v>55728</v>
      </c>
      <c r="F22673" s="35">
        <v>17.07</v>
      </c>
      <c r="G22673" s="34" t="s">
        <v>364</v>
      </c>
    </row>
    <row r="22674" spans="1:7">
      <c r="A22674" s="32">
        <v>2018</v>
      </c>
      <c r="B22674" s="32">
        <v>10673</v>
      </c>
      <c r="C22674" s="33" t="s">
        <v>363</v>
      </c>
      <c r="D22674" s="33" t="s">
        <v>354</v>
      </c>
      <c r="E22674" s="34">
        <v>60241</v>
      </c>
      <c r="F22674" s="35">
        <v>19.446000000000002</v>
      </c>
      <c r="G22674" s="34" t="s">
        <v>364</v>
      </c>
    </row>
    <row r="22675" spans="1:7">
      <c r="A22675" s="32">
        <v>2018</v>
      </c>
      <c r="B22675" s="32">
        <v>10673</v>
      </c>
      <c r="C22675" s="33" t="s">
        <v>565</v>
      </c>
      <c r="D22675" s="33" t="s">
        <v>566</v>
      </c>
      <c r="E22675" s="34">
        <v>564</v>
      </c>
      <c r="F22675" s="35">
        <v>5.67</v>
      </c>
      <c r="G22675" s="34" t="s">
        <v>364</v>
      </c>
    </row>
    <row r="22676" spans="1:7">
      <c r="A22676" s="32">
        <v>2018</v>
      </c>
      <c r="B22676" s="32">
        <v>10678</v>
      </c>
      <c r="C22676" s="33" t="s">
        <v>353</v>
      </c>
      <c r="D22676" s="33" t="s">
        <v>354</v>
      </c>
      <c r="E22676" s="34">
        <v>19620</v>
      </c>
      <c r="F22676" s="35">
        <v>21.9</v>
      </c>
      <c r="G22676" s="34" t="s">
        <v>364</v>
      </c>
    </row>
    <row r="22677" spans="1:7">
      <c r="A22677" s="32">
        <v>2018</v>
      </c>
      <c r="B22677" s="32">
        <v>10678</v>
      </c>
      <c r="C22677" s="33" t="s">
        <v>353</v>
      </c>
      <c r="D22677" s="33" t="s">
        <v>354</v>
      </c>
      <c r="E22677" s="34">
        <v>2595</v>
      </c>
      <c r="F22677" s="35">
        <v>22.59</v>
      </c>
      <c r="G22677" s="34" t="s">
        <v>364</v>
      </c>
    </row>
    <row r="22678" spans="1:7">
      <c r="A22678" s="32">
        <v>2018</v>
      </c>
      <c r="B22678" s="32">
        <v>10678</v>
      </c>
      <c r="C22678" s="33" t="s">
        <v>353</v>
      </c>
      <c r="D22678" s="33" t="s">
        <v>354</v>
      </c>
      <c r="E22678" s="34">
        <v>4526</v>
      </c>
      <c r="F22678" s="35">
        <v>21.94</v>
      </c>
      <c r="G22678" s="34" t="s">
        <v>364</v>
      </c>
    </row>
    <row r="22679" spans="1:7">
      <c r="A22679" s="32">
        <v>2018</v>
      </c>
      <c r="B22679" s="32">
        <v>10678</v>
      </c>
      <c r="C22679" s="33" t="s">
        <v>353</v>
      </c>
      <c r="D22679" s="33" t="s">
        <v>354</v>
      </c>
      <c r="E22679" s="34">
        <v>32900</v>
      </c>
      <c r="F22679" s="35">
        <v>22.04</v>
      </c>
      <c r="G22679" s="34" t="s">
        <v>364</v>
      </c>
    </row>
    <row r="22680" spans="1:7">
      <c r="A22680" s="32">
        <v>2018</v>
      </c>
      <c r="B22680" s="32">
        <v>10682</v>
      </c>
      <c r="C22680" s="33" t="s">
        <v>563</v>
      </c>
      <c r="D22680" s="33" t="s">
        <v>564</v>
      </c>
      <c r="E22680" s="34">
        <v>205983</v>
      </c>
      <c r="F22680" s="35">
        <v>1.107</v>
      </c>
      <c r="G22680" s="34" t="s">
        <v>364</v>
      </c>
    </row>
    <row r="22681" spans="1:7">
      <c r="A22681" s="32">
        <v>2018</v>
      </c>
      <c r="B22681" s="32">
        <v>10684</v>
      </c>
      <c r="C22681" s="33" t="s">
        <v>353</v>
      </c>
      <c r="D22681" s="33" t="s">
        <v>354</v>
      </c>
      <c r="E22681" s="34">
        <v>65711</v>
      </c>
      <c r="F22681" s="35">
        <v>22.904</v>
      </c>
      <c r="G22681" s="34" t="s">
        <v>364</v>
      </c>
    </row>
    <row r="22682" spans="1:7">
      <c r="A22682" s="32">
        <v>2018</v>
      </c>
      <c r="B22682" s="32">
        <v>10684</v>
      </c>
      <c r="C22682" s="33" t="s">
        <v>563</v>
      </c>
      <c r="D22682" s="33" t="s">
        <v>564</v>
      </c>
      <c r="E22682" s="34">
        <v>9854</v>
      </c>
      <c r="F22682" s="35">
        <v>1.018</v>
      </c>
      <c r="G22682" s="34" t="s">
        <v>364</v>
      </c>
    </row>
    <row r="22683" spans="1:7">
      <c r="A22683" s="32">
        <v>2018</v>
      </c>
      <c r="B22683" s="32">
        <v>10692</v>
      </c>
      <c r="C22683" s="33" t="s">
        <v>563</v>
      </c>
      <c r="D22683" s="33" t="s">
        <v>564</v>
      </c>
      <c r="E22683" s="34">
        <v>1335517</v>
      </c>
      <c r="F22683" s="35">
        <v>1.0269999999999999</v>
      </c>
      <c r="G22683" s="34" t="s">
        <v>364</v>
      </c>
    </row>
    <row r="22684" spans="1:7">
      <c r="A22684" s="32">
        <v>2018</v>
      </c>
      <c r="B22684" s="32">
        <v>10692</v>
      </c>
      <c r="C22684" s="33" t="s">
        <v>563</v>
      </c>
      <c r="D22684" s="33" t="s">
        <v>564</v>
      </c>
      <c r="E22684" s="34">
        <v>1190292</v>
      </c>
      <c r="F22684" s="35">
        <v>1.0269999999999999</v>
      </c>
      <c r="G22684" s="34" t="s">
        <v>364</v>
      </c>
    </row>
    <row r="22685" spans="1:7">
      <c r="A22685" s="32">
        <v>2018</v>
      </c>
      <c r="B22685" s="32">
        <v>10692</v>
      </c>
      <c r="C22685" s="33" t="s">
        <v>563</v>
      </c>
      <c r="D22685" s="33" t="s">
        <v>564</v>
      </c>
      <c r="E22685" s="34">
        <v>537575</v>
      </c>
      <c r="F22685" s="35">
        <v>1.0269999999999999</v>
      </c>
      <c r="G22685" s="34" t="s">
        <v>364</v>
      </c>
    </row>
    <row r="22686" spans="1:7">
      <c r="A22686" s="32">
        <v>2018</v>
      </c>
      <c r="B22686" s="32">
        <v>10725</v>
      </c>
      <c r="C22686" s="33" t="s">
        <v>563</v>
      </c>
      <c r="D22686" s="33" t="s">
        <v>564</v>
      </c>
      <c r="E22686" s="34">
        <v>1067873</v>
      </c>
      <c r="F22686" s="35">
        <v>1.028</v>
      </c>
      <c r="G22686" s="34" t="s">
        <v>364</v>
      </c>
    </row>
    <row r="22687" spans="1:7">
      <c r="A22687" s="32">
        <v>2018</v>
      </c>
      <c r="B22687" s="32">
        <v>10726</v>
      </c>
      <c r="C22687" s="33" t="s">
        <v>563</v>
      </c>
      <c r="D22687" s="33" t="s">
        <v>564</v>
      </c>
      <c r="E22687" s="34">
        <v>39588</v>
      </c>
      <c r="F22687" s="35">
        <v>1.032</v>
      </c>
      <c r="G22687" s="34" t="s">
        <v>364</v>
      </c>
    </row>
    <row r="22688" spans="1:7">
      <c r="A22688" s="32">
        <v>2018</v>
      </c>
      <c r="B22688" s="32">
        <v>10726</v>
      </c>
      <c r="C22688" s="33" t="s">
        <v>563</v>
      </c>
      <c r="D22688" s="33" t="s">
        <v>564</v>
      </c>
      <c r="E22688" s="34">
        <v>20936</v>
      </c>
      <c r="F22688" s="35">
        <v>1.0309999999999999</v>
      </c>
      <c r="G22688" s="34" t="s">
        <v>364</v>
      </c>
    </row>
    <row r="22689" spans="1:7">
      <c r="A22689" s="32">
        <v>2018</v>
      </c>
      <c r="B22689" s="32">
        <v>10726</v>
      </c>
      <c r="C22689" s="33" t="s">
        <v>563</v>
      </c>
      <c r="D22689" s="33" t="s">
        <v>564</v>
      </c>
      <c r="E22689" s="34">
        <v>14508</v>
      </c>
      <c r="F22689" s="35">
        <v>1.0289999999999999</v>
      </c>
      <c r="G22689" s="34" t="s">
        <v>364</v>
      </c>
    </row>
    <row r="22690" spans="1:7">
      <c r="A22690" s="32">
        <v>2018</v>
      </c>
      <c r="B22690" s="32">
        <v>10726</v>
      </c>
      <c r="C22690" s="33" t="s">
        <v>563</v>
      </c>
      <c r="D22690" s="33" t="s">
        <v>564</v>
      </c>
      <c r="E22690" s="34">
        <v>14350</v>
      </c>
      <c r="F22690" s="35">
        <v>1.0289999999999999</v>
      </c>
      <c r="G22690" s="34" t="s">
        <v>364</v>
      </c>
    </row>
    <row r="22691" spans="1:7">
      <c r="A22691" s="32">
        <v>2018</v>
      </c>
      <c r="B22691" s="32">
        <v>10726</v>
      </c>
      <c r="C22691" s="33" t="s">
        <v>563</v>
      </c>
      <c r="D22691" s="33" t="s">
        <v>564</v>
      </c>
      <c r="E22691" s="34">
        <v>6585</v>
      </c>
      <c r="F22691" s="35">
        <v>1.0289999999999999</v>
      </c>
      <c r="G22691" s="34" t="s">
        <v>364</v>
      </c>
    </row>
    <row r="22692" spans="1:7">
      <c r="A22692" s="32">
        <v>2018</v>
      </c>
      <c r="B22692" s="32">
        <v>10726</v>
      </c>
      <c r="C22692" s="33" t="s">
        <v>563</v>
      </c>
      <c r="D22692" s="33" t="s">
        <v>564</v>
      </c>
      <c r="E22692" s="34">
        <v>6530</v>
      </c>
      <c r="F22692" s="35">
        <v>1.0289999999999999</v>
      </c>
      <c r="G22692" s="34" t="s">
        <v>364</v>
      </c>
    </row>
    <row r="22693" spans="1:7">
      <c r="A22693" s="32">
        <v>2018</v>
      </c>
      <c r="B22693" s="32">
        <v>10726</v>
      </c>
      <c r="C22693" s="33" t="s">
        <v>563</v>
      </c>
      <c r="D22693" s="33" t="s">
        <v>564</v>
      </c>
      <c r="E22693" s="34">
        <v>3519</v>
      </c>
      <c r="F22693" s="35">
        <v>1.0289999999999999</v>
      </c>
      <c r="G22693" s="34" t="s">
        <v>364</v>
      </c>
    </row>
    <row r="22694" spans="1:7">
      <c r="A22694" s="32">
        <v>2018</v>
      </c>
      <c r="B22694" s="32">
        <v>10726</v>
      </c>
      <c r="C22694" s="33" t="s">
        <v>563</v>
      </c>
      <c r="D22694" s="33" t="s">
        <v>564</v>
      </c>
      <c r="E22694" s="34">
        <v>3122</v>
      </c>
      <c r="F22694" s="35">
        <v>1.0289999999999999</v>
      </c>
      <c r="G22694" s="34" t="s">
        <v>364</v>
      </c>
    </row>
    <row r="22695" spans="1:7">
      <c r="A22695" s="32">
        <v>2018</v>
      </c>
      <c r="B22695" s="32">
        <v>10726</v>
      </c>
      <c r="C22695" s="33" t="s">
        <v>563</v>
      </c>
      <c r="D22695" s="33" t="s">
        <v>564</v>
      </c>
      <c r="E22695" s="34">
        <v>1561</v>
      </c>
      <c r="F22695" s="35">
        <v>1.03</v>
      </c>
      <c r="G22695" s="34" t="s">
        <v>364</v>
      </c>
    </row>
    <row r="22696" spans="1:7">
      <c r="A22696" s="32">
        <v>2018</v>
      </c>
      <c r="B22696" s="32">
        <v>10726</v>
      </c>
      <c r="C22696" s="33" t="s">
        <v>563</v>
      </c>
      <c r="D22696" s="33" t="s">
        <v>564</v>
      </c>
      <c r="E22696" s="34">
        <v>746</v>
      </c>
      <c r="F22696" s="35">
        <v>1.0269999999999999</v>
      </c>
      <c r="G22696" s="34" t="s">
        <v>364</v>
      </c>
    </row>
    <row r="22697" spans="1:7">
      <c r="A22697" s="32">
        <v>2018</v>
      </c>
      <c r="B22697" s="32">
        <v>10726</v>
      </c>
      <c r="C22697" s="33" t="s">
        <v>563</v>
      </c>
      <c r="D22697" s="33" t="s">
        <v>564</v>
      </c>
      <c r="E22697" s="34">
        <v>332</v>
      </c>
      <c r="F22697" s="35">
        <v>1.0309999999999999</v>
      </c>
      <c r="G22697" s="34" t="s">
        <v>364</v>
      </c>
    </row>
    <row r="22698" spans="1:7">
      <c r="A22698" s="32">
        <v>2018</v>
      </c>
      <c r="B22698" s="32">
        <v>10726</v>
      </c>
      <c r="C22698" s="33" t="s">
        <v>563</v>
      </c>
      <c r="D22698" s="33" t="s">
        <v>564</v>
      </c>
      <c r="E22698" s="34">
        <v>40891</v>
      </c>
      <c r="F22698" s="35">
        <v>1.03</v>
      </c>
      <c r="G22698" s="34" t="s">
        <v>364</v>
      </c>
    </row>
    <row r="22699" spans="1:7">
      <c r="A22699" s="32">
        <v>2018</v>
      </c>
      <c r="B22699" s="32">
        <v>10726</v>
      </c>
      <c r="C22699" s="33" t="s">
        <v>563</v>
      </c>
      <c r="D22699" s="33" t="s">
        <v>564</v>
      </c>
      <c r="E22699" s="34">
        <v>236760</v>
      </c>
      <c r="F22699" s="35">
        <v>1.0289999999999999</v>
      </c>
      <c r="G22699" s="34" t="s">
        <v>364</v>
      </c>
    </row>
    <row r="22700" spans="1:7">
      <c r="A22700" s="32">
        <v>2018</v>
      </c>
      <c r="B22700" s="32">
        <v>10726</v>
      </c>
      <c r="C22700" s="33" t="s">
        <v>563</v>
      </c>
      <c r="D22700" s="33" t="s">
        <v>564</v>
      </c>
      <c r="E22700" s="34">
        <v>199645</v>
      </c>
      <c r="F22700" s="35">
        <v>1.0289999999999999</v>
      </c>
      <c r="G22700" s="34" t="s">
        <v>364</v>
      </c>
    </row>
    <row r="22701" spans="1:7">
      <c r="A22701" s="32">
        <v>2018</v>
      </c>
      <c r="B22701" s="32">
        <v>10726</v>
      </c>
      <c r="C22701" s="33" t="s">
        <v>563</v>
      </c>
      <c r="D22701" s="33" t="s">
        <v>564</v>
      </c>
      <c r="E22701" s="34">
        <v>104849</v>
      </c>
      <c r="F22701" s="35">
        <v>1.0269999999999999</v>
      </c>
      <c r="G22701" s="34" t="s">
        <v>364</v>
      </c>
    </row>
    <row r="22702" spans="1:7">
      <c r="A22702" s="32">
        <v>2018</v>
      </c>
      <c r="B22702" s="32">
        <v>10726</v>
      </c>
      <c r="C22702" s="33" t="s">
        <v>563</v>
      </c>
      <c r="D22702" s="33" t="s">
        <v>564</v>
      </c>
      <c r="E22702" s="34">
        <v>100470</v>
      </c>
      <c r="F22702" s="35">
        <v>1.0289999999999999</v>
      </c>
      <c r="G22702" s="34" t="s">
        <v>364</v>
      </c>
    </row>
    <row r="22703" spans="1:7">
      <c r="A22703" s="32">
        <v>2018</v>
      </c>
      <c r="B22703" s="32">
        <v>10726</v>
      </c>
      <c r="C22703" s="33" t="s">
        <v>563</v>
      </c>
      <c r="D22703" s="33" t="s">
        <v>564</v>
      </c>
      <c r="E22703" s="34">
        <v>83354</v>
      </c>
      <c r="F22703" s="35">
        <v>1.0289999999999999</v>
      </c>
      <c r="G22703" s="34" t="s">
        <v>364</v>
      </c>
    </row>
    <row r="22704" spans="1:7">
      <c r="A22704" s="32">
        <v>2018</v>
      </c>
      <c r="B22704" s="32">
        <v>10726</v>
      </c>
      <c r="C22704" s="33" t="s">
        <v>563</v>
      </c>
      <c r="D22704" s="33" t="s">
        <v>564</v>
      </c>
      <c r="E22704" s="34">
        <v>76293</v>
      </c>
      <c r="F22704" s="35">
        <v>1.03</v>
      </c>
      <c r="G22704" s="34" t="s">
        <v>364</v>
      </c>
    </row>
    <row r="22705" spans="1:7">
      <c r="A22705" s="32">
        <v>2018</v>
      </c>
      <c r="B22705" s="32">
        <v>10726</v>
      </c>
      <c r="C22705" s="33" t="s">
        <v>563</v>
      </c>
      <c r="D22705" s="33" t="s">
        <v>564</v>
      </c>
      <c r="E22705" s="34">
        <v>57184</v>
      </c>
      <c r="F22705" s="35">
        <v>1.0289999999999999</v>
      </c>
      <c r="G22705" s="34" t="s">
        <v>364</v>
      </c>
    </row>
    <row r="22706" spans="1:7">
      <c r="A22706" s="32">
        <v>2018</v>
      </c>
      <c r="B22706" s="32">
        <v>10743</v>
      </c>
      <c r="C22706" s="33" t="s">
        <v>563</v>
      </c>
      <c r="D22706" s="33" t="s">
        <v>564</v>
      </c>
      <c r="E22706" s="34">
        <v>537</v>
      </c>
      <c r="F22706" s="35">
        <v>1.077</v>
      </c>
      <c r="G22706" s="34" t="s">
        <v>364</v>
      </c>
    </row>
    <row r="22707" spans="1:7">
      <c r="A22707" s="32">
        <v>2018</v>
      </c>
      <c r="B22707" s="32">
        <v>10743</v>
      </c>
      <c r="C22707" s="33" t="s">
        <v>365</v>
      </c>
      <c r="D22707" s="33" t="s">
        <v>354</v>
      </c>
      <c r="E22707" s="34">
        <v>33885</v>
      </c>
      <c r="F22707" s="35">
        <v>15.552</v>
      </c>
      <c r="G22707" s="34" t="s">
        <v>364</v>
      </c>
    </row>
    <row r="22708" spans="1:7">
      <c r="A22708" s="32">
        <v>2018</v>
      </c>
      <c r="B22708" s="32">
        <v>10745</v>
      </c>
      <c r="C22708" s="33" t="s">
        <v>563</v>
      </c>
      <c r="D22708" s="33" t="s">
        <v>564</v>
      </c>
      <c r="E22708" s="34">
        <v>5865820</v>
      </c>
      <c r="F22708" s="35">
        <v>1.0409999999999999</v>
      </c>
      <c r="G22708" s="34" t="s">
        <v>364</v>
      </c>
    </row>
    <row r="22709" spans="1:7">
      <c r="A22709" s="32">
        <v>2018</v>
      </c>
      <c r="B22709" s="32">
        <v>10761</v>
      </c>
      <c r="C22709" s="33" t="s">
        <v>563</v>
      </c>
      <c r="D22709" s="33" t="s">
        <v>564</v>
      </c>
      <c r="E22709" s="34">
        <v>696864</v>
      </c>
      <c r="F22709" s="35">
        <v>1.0389999999999999</v>
      </c>
      <c r="G22709" s="34">
        <v>307</v>
      </c>
    </row>
    <row r="22710" spans="1:7">
      <c r="A22710" s="32">
        <v>2018</v>
      </c>
      <c r="B22710" s="32">
        <v>10789</v>
      </c>
      <c r="C22710" s="33" t="s">
        <v>563</v>
      </c>
      <c r="D22710" s="33" t="s">
        <v>564</v>
      </c>
      <c r="E22710" s="34">
        <v>721923</v>
      </c>
      <c r="F22710" s="35">
        <v>1.024</v>
      </c>
      <c r="G22710" s="34" t="s">
        <v>364</v>
      </c>
    </row>
    <row r="22711" spans="1:7">
      <c r="A22711" s="32">
        <v>2018</v>
      </c>
      <c r="B22711" s="32">
        <v>10789</v>
      </c>
      <c r="C22711" s="33" t="s">
        <v>563</v>
      </c>
      <c r="D22711" s="33" t="s">
        <v>564</v>
      </c>
      <c r="E22711" s="34">
        <v>1693318</v>
      </c>
      <c r="F22711" s="35">
        <v>1.024</v>
      </c>
      <c r="G22711" s="34" t="s">
        <v>364</v>
      </c>
    </row>
    <row r="22712" spans="1:7">
      <c r="A22712" s="32">
        <v>2018</v>
      </c>
      <c r="B22712" s="32">
        <v>10849</v>
      </c>
      <c r="C22712" s="33" t="s">
        <v>563</v>
      </c>
      <c r="D22712" s="33" t="s">
        <v>564</v>
      </c>
      <c r="E22712" s="34">
        <v>2724</v>
      </c>
      <c r="F22712" s="35">
        <v>1.0680000000000001</v>
      </c>
      <c r="G22712" s="34" t="s">
        <v>364</v>
      </c>
    </row>
    <row r="22713" spans="1:7">
      <c r="A22713" s="32">
        <v>2018</v>
      </c>
      <c r="B22713" s="32">
        <v>10860</v>
      </c>
      <c r="C22713" s="33" t="s">
        <v>363</v>
      </c>
      <c r="D22713" s="33" t="s">
        <v>354</v>
      </c>
      <c r="E22713" s="34">
        <v>89408</v>
      </c>
      <c r="F22713" s="35">
        <v>17.5</v>
      </c>
      <c r="G22713" s="34" t="s">
        <v>364</v>
      </c>
    </row>
    <row r="22714" spans="1:7">
      <c r="A22714" s="32">
        <v>2018</v>
      </c>
      <c r="B22714" s="32">
        <v>10864</v>
      </c>
      <c r="C22714" s="33" t="s">
        <v>353</v>
      </c>
      <c r="D22714" s="33" t="s">
        <v>354</v>
      </c>
      <c r="E22714" s="34">
        <v>43121</v>
      </c>
      <c r="F22714" s="35">
        <v>22.2</v>
      </c>
      <c r="G22714" s="34" t="s">
        <v>364</v>
      </c>
    </row>
    <row r="22715" spans="1:7">
      <c r="A22715" s="32">
        <v>2018</v>
      </c>
      <c r="B22715" s="32">
        <v>10864</v>
      </c>
      <c r="C22715" s="33" t="s">
        <v>363</v>
      </c>
      <c r="D22715" s="33" t="s">
        <v>354</v>
      </c>
      <c r="E22715" s="34">
        <v>81579</v>
      </c>
      <c r="F22715" s="35">
        <v>17.5</v>
      </c>
      <c r="G22715" s="34" t="s">
        <v>364</v>
      </c>
    </row>
    <row r="22716" spans="1:7">
      <c r="A22716" s="32">
        <v>2018</v>
      </c>
      <c r="B22716" s="32">
        <v>10864</v>
      </c>
      <c r="C22716" s="33" t="s">
        <v>563</v>
      </c>
      <c r="D22716" s="33" t="s">
        <v>564</v>
      </c>
      <c r="E22716" s="34">
        <v>265312</v>
      </c>
      <c r="F22716" s="35">
        <v>1</v>
      </c>
      <c r="G22716" s="34" t="s">
        <v>364</v>
      </c>
    </row>
    <row r="22717" spans="1:7">
      <c r="A22717" s="32">
        <v>2018</v>
      </c>
      <c r="B22717" s="32">
        <v>10865</v>
      </c>
      <c r="C22717" s="33" t="s">
        <v>353</v>
      </c>
      <c r="D22717" s="33" t="s">
        <v>354</v>
      </c>
      <c r="E22717" s="34">
        <v>18118</v>
      </c>
      <c r="F22717" s="35">
        <v>21.7</v>
      </c>
      <c r="G22717" s="34" t="s">
        <v>364</v>
      </c>
    </row>
    <row r="22718" spans="1:7">
      <c r="A22718" s="32">
        <v>2018</v>
      </c>
      <c r="B22718" s="32">
        <v>10865</v>
      </c>
      <c r="C22718" s="33" t="s">
        <v>353</v>
      </c>
      <c r="D22718" s="33" t="s">
        <v>354</v>
      </c>
      <c r="E22718" s="34">
        <v>55318</v>
      </c>
      <c r="F22718" s="35">
        <v>21.7</v>
      </c>
      <c r="G22718" s="34" t="s">
        <v>364</v>
      </c>
    </row>
    <row r="22719" spans="1:7">
      <c r="A22719" s="32">
        <v>2018</v>
      </c>
      <c r="B22719" s="32">
        <v>10865</v>
      </c>
      <c r="C22719" s="33" t="s">
        <v>353</v>
      </c>
      <c r="D22719" s="33" t="s">
        <v>354</v>
      </c>
      <c r="E22719" s="34">
        <v>10998</v>
      </c>
      <c r="F22719" s="35">
        <v>21.7</v>
      </c>
      <c r="G22719" s="34" t="s">
        <v>364</v>
      </c>
    </row>
    <row r="22720" spans="1:7">
      <c r="A22720" s="32">
        <v>2018</v>
      </c>
      <c r="B22720" s="32">
        <v>10865</v>
      </c>
      <c r="C22720" s="33" t="s">
        <v>353</v>
      </c>
      <c r="D22720" s="33" t="s">
        <v>354</v>
      </c>
      <c r="E22720" s="34">
        <v>170</v>
      </c>
      <c r="F22720" s="35">
        <v>21.7</v>
      </c>
      <c r="G22720" s="34" t="s">
        <v>364</v>
      </c>
    </row>
    <row r="22721" spans="1:7">
      <c r="A22721" s="32">
        <v>2018</v>
      </c>
      <c r="B22721" s="32">
        <v>10865</v>
      </c>
      <c r="C22721" s="33" t="s">
        <v>353</v>
      </c>
      <c r="D22721" s="33" t="s">
        <v>354</v>
      </c>
      <c r="E22721" s="34">
        <v>9018</v>
      </c>
      <c r="F22721" s="35">
        <v>21.7</v>
      </c>
      <c r="G22721" s="34" t="s">
        <v>364</v>
      </c>
    </row>
    <row r="22722" spans="1:7">
      <c r="A22722" s="32">
        <v>2018</v>
      </c>
      <c r="B22722" s="32">
        <v>10865</v>
      </c>
      <c r="C22722" s="33" t="s">
        <v>363</v>
      </c>
      <c r="D22722" s="33" t="s">
        <v>354</v>
      </c>
      <c r="E22722" s="34">
        <v>49030</v>
      </c>
      <c r="F22722" s="35">
        <v>17.5</v>
      </c>
      <c r="G22722" s="34" t="s">
        <v>364</v>
      </c>
    </row>
    <row r="22723" spans="1:7">
      <c r="A22723" s="32">
        <v>2018</v>
      </c>
      <c r="B22723" s="32">
        <v>10867</v>
      </c>
      <c r="C22723" s="33" t="s">
        <v>353</v>
      </c>
      <c r="D22723" s="33" t="s">
        <v>354</v>
      </c>
      <c r="E22723" s="34">
        <v>25375</v>
      </c>
      <c r="F22723" s="35">
        <v>21.16</v>
      </c>
      <c r="G22723" s="34" t="s">
        <v>364</v>
      </c>
    </row>
    <row r="22724" spans="1:7">
      <c r="A22724" s="32">
        <v>2018</v>
      </c>
      <c r="B22724" s="32">
        <v>50006</v>
      </c>
      <c r="C22724" s="33" t="s">
        <v>563</v>
      </c>
      <c r="D22724" s="33" t="s">
        <v>564</v>
      </c>
      <c r="E22724" s="34">
        <v>228932</v>
      </c>
      <c r="F22724" s="35">
        <v>1.0349999999999999</v>
      </c>
      <c r="G22724" s="34" t="s">
        <v>364</v>
      </c>
    </row>
    <row r="22725" spans="1:7">
      <c r="A22725" s="32">
        <v>2018</v>
      </c>
      <c r="B22725" s="32">
        <v>50006</v>
      </c>
      <c r="C22725" s="33" t="s">
        <v>563</v>
      </c>
      <c r="D22725" s="33" t="s">
        <v>564</v>
      </c>
      <c r="E22725" s="34">
        <v>3533680</v>
      </c>
      <c r="F22725" s="35">
        <v>1.0349999999999999</v>
      </c>
      <c r="G22725" s="34" t="s">
        <v>364</v>
      </c>
    </row>
    <row r="22726" spans="1:7">
      <c r="A22726" s="32">
        <v>2018</v>
      </c>
      <c r="B22726" s="32">
        <v>50006</v>
      </c>
      <c r="C22726" s="33" t="s">
        <v>563</v>
      </c>
      <c r="D22726" s="33" t="s">
        <v>564</v>
      </c>
      <c r="E22726" s="34">
        <v>1107892</v>
      </c>
      <c r="F22726" s="35">
        <v>1.0349999999999999</v>
      </c>
      <c r="G22726" s="34" t="s">
        <v>364</v>
      </c>
    </row>
    <row r="22727" spans="1:7">
      <c r="A22727" s="32">
        <v>2018</v>
      </c>
      <c r="B22727" s="32">
        <v>50039</v>
      </c>
      <c r="C22727" s="33" t="s">
        <v>565</v>
      </c>
      <c r="D22727" s="33" t="s">
        <v>566</v>
      </c>
      <c r="E22727" s="34">
        <v>341</v>
      </c>
      <c r="F22727" s="35">
        <v>5.8259999999999996</v>
      </c>
      <c r="G22727" s="34" t="s">
        <v>364</v>
      </c>
    </row>
    <row r="22728" spans="1:7">
      <c r="A22728" s="32">
        <v>2018</v>
      </c>
      <c r="B22728" s="32">
        <v>50039</v>
      </c>
      <c r="C22728" s="33" t="s">
        <v>365</v>
      </c>
      <c r="D22728" s="33" t="s">
        <v>354</v>
      </c>
      <c r="E22728" s="34">
        <v>91</v>
      </c>
      <c r="F22728" s="35">
        <v>8</v>
      </c>
      <c r="G22728" s="34" t="s">
        <v>364</v>
      </c>
    </row>
    <row r="22729" spans="1:7">
      <c r="A22729" s="32">
        <v>2018</v>
      </c>
      <c r="B22729" s="32">
        <v>50039</v>
      </c>
      <c r="C22729" s="33" t="s">
        <v>365</v>
      </c>
      <c r="D22729" s="33" t="s">
        <v>354</v>
      </c>
      <c r="E22729" s="34">
        <v>150</v>
      </c>
      <c r="F22729" s="35">
        <v>8.5</v>
      </c>
      <c r="G22729" s="34" t="s">
        <v>364</v>
      </c>
    </row>
    <row r="22730" spans="1:7">
      <c r="A22730" s="32">
        <v>2018</v>
      </c>
      <c r="B22730" s="32">
        <v>50043</v>
      </c>
      <c r="C22730" s="33" t="s">
        <v>563</v>
      </c>
      <c r="D22730" s="33" t="s">
        <v>564</v>
      </c>
      <c r="E22730" s="34">
        <v>1688642</v>
      </c>
      <c r="F22730" s="35">
        <v>1.03</v>
      </c>
      <c r="G22730" s="34" t="s">
        <v>364</v>
      </c>
    </row>
    <row r="22731" spans="1:7">
      <c r="A22731" s="32">
        <v>2018</v>
      </c>
      <c r="B22731" s="32">
        <v>50109</v>
      </c>
      <c r="C22731" s="33" t="s">
        <v>563</v>
      </c>
      <c r="D22731" s="33" t="s">
        <v>564</v>
      </c>
      <c r="E22731" s="34">
        <v>433996</v>
      </c>
      <c r="F22731" s="35">
        <v>1.028</v>
      </c>
      <c r="G22731" s="34" t="s">
        <v>364</v>
      </c>
    </row>
    <row r="22732" spans="1:7">
      <c r="A22732" s="32">
        <v>2018</v>
      </c>
      <c r="B22732" s="32">
        <v>50134</v>
      </c>
      <c r="C22732" s="33" t="s">
        <v>563</v>
      </c>
      <c r="D22732" s="33" t="s">
        <v>564</v>
      </c>
      <c r="E22732" s="34">
        <v>1373823</v>
      </c>
      <c r="F22732" s="35">
        <v>1.03</v>
      </c>
      <c r="G22732" s="34" t="s">
        <v>364</v>
      </c>
    </row>
    <row r="22733" spans="1:7">
      <c r="A22733" s="32">
        <v>2018</v>
      </c>
      <c r="B22733" s="32">
        <v>50152</v>
      </c>
      <c r="C22733" s="33" t="s">
        <v>563</v>
      </c>
      <c r="D22733" s="33" t="s">
        <v>564</v>
      </c>
      <c r="E22733" s="34">
        <v>2239169</v>
      </c>
      <c r="F22733" s="35">
        <v>1.04</v>
      </c>
      <c r="G22733" s="34" t="s">
        <v>364</v>
      </c>
    </row>
    <row r="22734" spans="1:7">
      <c r="A22734" s="32">
        <v>2018</v>
      </c>
      <c r="B22734" s="32">
        <v>50216</v>
      </c>
      <c r="C22734" s="33" t="s">
        <v>563</v>
      </c>
      <c r="D22734" s="33" t="s">
        <v>564</v>
      </c>
      <c r="E22734" s="34">
        <v>2565147</v>
      </c>
      <c r="F22734" s="35">
        <v>1.032</v>
      </c>
      <c r="G22734" s="34" t="s">
        <v>364</v>
      </c>
    </row>
    <row r="22735" spans="1:7">
      <c r="A22735" s="32">
        <v>2018</v>
      </c>
      <c r="B22735" s="32">
        <v>50243</v>
      </c>
      <c r="C22735" s="33" t="s">
        <v>563</v>
      </c>
      <c r="D22735" s="33" t="s">
        <v>564</v>
      </c>
      <c r="E22735" s="34">
        <v>14889</v>
      </c>
      <c r="F22735" s="35">
        <v>1.022</v>
      </c>
      <c r="G22735" s="34" t="s">
        <v>364</v>
      </c>
    </row>
    <row r="22736" spans="1:7">
      <c r="A22736" s="32">
        <v>2018</v>
      </c>
      <c r="B22736" s="32">
        <v>50244</v>
      </c>
      <c r="C22736" s="33" t="s">
        <v>353</v>
      </c>
      <c r="D22736" s="33" t="s">
        <v>354</v>
      </c>
      <c r="E22736" s="34">
        <v>3690</v>
      </c>
      <c r="F22736" s="35">
        <v>27.802</v>
      </c>
      <c r="G22736" s="34" t="s">
        <v>364</v>
      </c>
    </row>
    <row r="22737" spans="1:7">
      <c r="A22737" s="32">
        <v>2018</v>
      </c>
      <c r="B22737" s="32">
        <v>50244</v>
      </c>
      <c r="C22737" s="33" t="s">
        <v>353</v>
      </c>
      <c r="D22737" s="33" t="s">
        <v>354</v>
      </c>
      <c r="E22737" s="34">
        <v>5827</v>
      </c>
      <c r="F22737" s="35">
        <v>27.867999999999999</v>
      </c>
      <c r="G22737" s="34" t="s">
        <v>364</v>
      </c>
    </row>
    <row r="22738" spans="1:7">
      <c r="A22738" s="32">
        <v>2018</v>
      </c>
      <c r="B22738" s="32">
        <v>50244</v>
      </c>
      <c r="C22738" s="33" t="s">
        <v>353</v>
      </c>
      <c r="D22738" s="33" t="s">
        <v>354</v>
      </c>
      <c r="E22738" s="34">
        <v>10758</v>
      </c>
      <c r="F22738" s="35">
        <v>27.731999999999999</v>
      </c>
      <c r="G22738" s="34" t="s">
        <v>364</v>
      </c>
    </row>
    <row r="22739" spans="1:7">
      <c r="A22739" s="32">
        <v>2018</v>
      </c>
      <c r="B22739" s="32">
        <v>50244</v>
      </c>
      <c r="C22739" s="33" t="s">
        <v>563</v>
      </c>
      <c r="D22739" s="33" t="s">
        <v>564</v>
      </c>
      <c r="E22739" s="34">
        <v>165976</v>
      </c>
      <c r="F22739" s="35">
        <v>1.032</v>
      </c>
      <c r="G22739" s="34" t="s">
        <v>364</v>
      </c>
    </row>
    <row r="22740" spans="1:7">
      <c r="A22740" s="32">
        <v>2018</v>
      </c>
      <c r="B22740" s="32">
        <v>50244</v>
      </c>
      <c r="C22740" s="33" t="s">
        <v>567</v>
      </c>
      <c r="D22740" s="33" t="s">
        <v>566</v>
      </c>
      <c r="E22740" s="34">
        <v>4868</v>
      </c>
      <c r="F22740" s="35">
        <v>6.62</v>
      </c>
      <c r="G22740" s="34" t="s">
        <v>364</v>
      </c>
    </row>
    <row r="22741" spans="1:7">
      <c r="A22741" s="32">
        <v>2018</v>
      </c>
      <c r="B22741" s="32">
        <v>50282</v>
      </c>
      <c r="C22741" s="33" t="s">
        <v>353</v>
      </c>
      <c r="D22741" s="33" t="s">
        <v>354</v>
      </c>
      <c r="E22741" s="34">
        <v>1586</v>
      </c>
      <c r="F22741" s="35">
        <v>21.42</v>
      </c>
      <c r="G22741" s="34" t="s">
        <v>364</v>
      </c>
    </row>
    <row r="22742" spans="1:7">
      <c r="A22742" s="32">
        <v>2018</v>
      </c>
      <c r="B22742" s="32">
        <v>50282</v>
      </c>
      <c r="C22742" s="33" t="s">
        <v>353</v>
      </c>
      <c r="D22742" s="33" t="s">
        <v>354</v>
      </c>
      <c r="E22742" s="34">
        <v>6761</v>
      </c>
      <c r="F22742" s="35">
        <v>20.72</v>
      </c>
      <c r="G22742" s="34" t="s">
        <v>364</v>
      </c>
    </row>
    <row r="22743" spans="1:7">
      <c r="A22743" s="32">
        <v>2018</v>
      </c>
      <c r="B22743" s="32">
        <v>50282</v>
      </c>
      <c r="C22743" s="33" t="s">
        <v>563</v>
      </c>
      <c r="D22743" s="33" t="s">
        <v>564</v>
      </c>
      <c r="E22743" s="34">
        <v>211344</v>
      </c>
      <c r="F22743" s="35">
        <v>1</v>
      </c>
      <c r="G22743" s="34" t="s">
        <v>364</v>
      </c>
    </row>
    <row r="22744" spans="1:7">
      <c r="A22744" s="32">
        <v>2018</v>
      </c>
      <c r="B22744" s="32">
        <v>50282</v>
      </c>
      <c r="C22744" s="33" t="s">
        <v>353</v>
      </c>
      <c r="D22744" s="33" t="s">
        <v>354</v>
      </c>
      <c r="E22744" s="34">
        <v>4294</v>
      </c>
      <c r="F22744" s="35">
        <v>21.55</v>
      </c>
      <c r="G22744" s="34" t="s">
        <v>364</v>
      </c>
    </row>
    <row r="22745" spans="1:7">
      <c r="A22745" s="32">
        <v>2018</v>
      </c>
      <c r="B22745" s="32">
        <v>50292</v>
      </c>
      <c r="C22745" s="33" t="s">
        <v>563</v>
      </c>
      <c r="D22745" s="33" t="s">
        <v>564</v>
      </c>
      <c r="E22745" s="34">
        <v>420395</v>
      </c>
      <c r="F22745" s="35">
        <v>1.0289999999999999</v>
      </c>
      <c r="G22745" s="34" t="s">
        <v>364</v>
      </c>
    </row>
    <row r="22746" spans="1:7">
      <c r="A22746" s="32">
        <v>2018</v>
      </c>
      <c r="B22746" s="32">
        <v>50296</v>
      </c>
      <c r="C22746" s="33" t="s">
        <v>565</v>
      </c>
      <c r="D22746" s="33" t="s">
        <v>566</v>
      </c>
      <c r="E22746" s="34">
        <v>734</v>
      </c>
      <c r="F22746" s="35">
        <v>5.8</v>
      </c>
      <c r="G22746" s="34" t="s">
        <v>364</v>
      </c>
    </row>
    <row r="22747" spans="1:7">
      <c r="A22747" s="32">
        <v>2018</v>
      </c>
      <c r="B22747" s="32">
        <v>50296</v>
      </c>
      <c r="C22747" s="33" t="s">
        <v>563</v>
      </c>
      <c r="D22747" s="33" t="s">
        <v>564</v>
      </c>
      <c r="E22747" s="34">
        <v>311278</v>
      </c>
      <c r="F22747" s="35">
        <v>1.02</v>
      </c>
      <c r="G22747" s="34" t="s">
        <v>364</v>
      </c>
    </row>
    <row r="22748" spans="1:7">
      <c r="A22748" s="32">
        <v>2018</v>
      </c>
      <c r="B22748" s="32">
        <v>50397</v>
      </c>
      <c r="C22748" s="33" t="s">
        <v>563</v>
      </c>
      <c r="D22748" s="33" t="s">
        <v>564</v>
      </c>
      <c r="E22748" s="34">
        <v>234504</v>
      </c>
      <c r="F22748" s="35">
        <v>1.03</v>
      </c>
      <c r="G22748" s="34" t="s">
        <v>364</v>
      </c>
    </row>
    <row r="22749" spans="1:7">
      <c r="A22749" s="32">
        <v>2018</v>
      </c>
      <c r="B22749" s="32">
        <v>50397</v>
      </c>
      <c r="C22749" s="33" t="s">
        <v>353</v>
      </c>
      <c r="D22749" s="33" t="s">
        <v>354</v>
      </c>
      <c r="E22749" s="34">
        <v>10976</v>
      </c>
      <c r="F22749" s="35">
        <v>26.02</v>
      </c>
      <c r="G22749" s="34" t="s">
        <v>364</v>
      </c>
    </row>
    <row r="22750" spans="1:7">
      <c r="A22750" s="32">
        <v>2018</v>
      </c>
      <c r="B22750" s="32">
        <v>50397</v>
      </c>
      <c r="C22750" s="33" t="s">
        <v>567</v>
      </c>
      <c r="D22750" s="33" t="s">
        <v>566</v>
      </c>
      <c r="E22750" s="34">
        <v>1548</v>
      </c>
      <c r="F22750" s="35">
        <v>6.3</v>
      </c>
      <c r="G22750" s="34" t="s">
        <v>364</v>
      </c>
    </row>
    <row r="22751" spans="1:7">
      <c r="A22751" s="32">
        <v>2018</v>
      </c>
      <c r="B22751" s="32">
        <v>50397</v>
      </c>
      <c r="C22751" s="33" t="s">
        <v>567</v>
      </c>
      <c r="D22751" s="33" t="s">
        <v>566</v>
      </c>
      <c r="E22751" s="34">
        <v>4798</v>
      </c>
      <c r="F22751" s="35">
        <v>6.3</v>
      </c>
      <c r="G22751" s="34" t="s">
        <v>364</v>
      </c>
    </row>
    <row r="22752" spans="1:7">
      <c r="A22752" s="32">
        <v>2018</v>
      </c>
      <c r="B22752" s="32">
        <v>50398</v>
      </c>
      <c r="C22752" s="33" t="s">
        <v>563</v>
      </c>
      <c r="D22752" s="33" t="s">
        <v>564</v>
      </c>
      <c r="E22752" s="34">
        <v>301862</v>
      </c>
      <c r="F22752" s="35">
        <v>1.03</v>
      </c>
      <c r="G22752" s="34" t="s">
        <v>364</v>
      </c>
    </row>
    <row r="22753" spans="1:7">
      <c r="A22753" s="32">
        <v>2018</v>
      </c>
      <c r="B22753" s="32">
        <v>50481</v>
      </c>
      <c r="C22753" s="33" t="s">
        <v>353</v>
      </c>
      <c r="D22753" s="33" t="s">
        <v>354</v>
      </c>
      <c r="E22753" s="34">
        <v>13519</v>
      </c>
      <c r="F22753" s="35">
        <v>25.33</v>
      </c>
      <c r="G22753" s="34" t="s">
        <v>364</v>
      </c>
    </row>
    <row r="22754" spans="1:7">
      <c r="A22754" s="32">
        <v>2018</v>
      </c>
      <c r="B22754" s="32">
        <v>50481</v>
      </c>
      <c r="C22754" s="33" t="s">
        <v>353</v>
      </c>
      <c r="D22754" s="33" t="s">
        <v>354</v>
      </c>
      <c r="E22754" s="34">
        <v>9953</v>
      </c>
      <c r="F22754" s="35">
        <v>26.48</v>
      </c>
      <c r="G22754" s="34" t="s">
        <v>364</v>
      </c>
    </row>
    <row r="22755" spans="1:7">
      <c r="A22755" s="32">
        <v>2018</v>
      </c>
      <c r="B22755" s="32">
        <v>50481</v>
      </c>
      <c r="C22755" s="33" t="s">
        <v>563</v>
      </c>
      <c r="D22755" s="33" t="s">
        <v>564</v>
      </c>
      <c r="E22755" s="34">
        <v>1296573</v>
      </c>
      <c r="F22755" s="35">
        <v>1.03</v>
      </c>
      <c r="G22755" s="34" t="s">
        <v>364</v>
      </c>
    </row>
    <row r="22756" spans="1:7">
      <c r="A22756" s="32">
        <v>2018</v>
      </c>
      <c r="B22756" s="32">
        <v>50481</v>
      </c>
      <c r="C22756" s="33" t="s">
        <v>353</v>
      </c>
      <c r="D22756" s="33" t="s">
        <v>354</v>
      </c>
      <c r="E22756" s="34">
        <v>5568</v>
      </c>
      <c r="F22756" s="35">
        <v>25.68</v>
      </c>
      <c r="G22756" s="34" t="s">
        <v>364</v>
      </c>
    </row>
    <row r="22757" spans="1:7">
      <c r="A22757" s="32">
        <v>2018</v>
      </c>
      <c r="B22757" s="32">
        <v>50481</v>
      </c>
      <c r="C22757" s="33" t="s">
        <v>353</v>
      </c>
      <c r="D22757" s="33" t="s">
        <v>354</v>
      </c>
      <c r="E22757" s="34">
        <v>4015</v>
      </c>
      <c r="F22757" s="35">
        <v>25.52</v>
      </c>
      <c r="G22757" s="34" t="s">
        <v>364</v>
      </c>
    </row>
    <row r="22758" spans="1:7">
      <c r="A22758" s="32">
        <v>2018</v>
      </c>
      <c r="B22758" s="32">
        <v>50481</v>
      </c>
      <c r="C22758" s="33" t="s">
        <v>353</v>
      </c>
      <c r="D22758" s="33" t="s">
        <v>354</v>
      </c>
      <c r="E22758" s="34">
        <v>27764</v>
      </c>
      <c r="F22758" s="35">
        <v>25.42</v>
      </c>
      <c r="G22758" s="34" t="s">
        <v>364</v>
      </c>
    </row>
    <row r="22759" spans="1:7">
      <c r="A22759" s="32">
        <v>2018</v>
      </c>
      <c r="B22759" s="32">
        <v>50481</v>
      </c>
      <c r="C22759" s="33" t="s">
        <v>353</v>
      </c>
      <c r="D22759" s="33" t="s">
        <v>354</v>
      </c>
      <c r="E22759" s="34">
        <v>6987</v>
      </c>
      <c r="F22759" s="35">
        <v>25.94</v>
      </c>
      <c r="G22759" s="34" t="s">
        <v>364</v>
      </c>
    </row>
    <row r="22760" spans="1:7">
      <c r="A22760" s="32">
        <v>2018</v>
      </c>
      <c r="B22760" s="32">
        <v>50489</v>
      </c>
      <c r="C22760" s="33" t="s">
        <v>563</v>
      </c>
      <c r="D22760" s="33" t="s">
        <v>564</v>
      </c>
      <c r="E22760" s="34">
        <v>95023</v>
      </c>
      <c r="F22760" s="35">
        <v>1.04</v>
      </c>
      <c r="G22760" s="34" t="s">
        <v>364</v>
      </c>
    </row>
    <row r="22761" spans="1:7">
      <c r="A22761" s="32">
        <v>2018</v>
      </c>
      <c r="B22761" s="32">
        <v>50489</v>
      </c>
      <c r="C22761" s="33" t="s">
        <v>563</v>
      </c>
      <c r="D22761" s="33" t="s">
        <v>564</v>
      </c>
      <c r="E22761" s="34">
        <v>184620</v>
      </c>
      <c r="F22761" s="35">
        <v>1.04</v>
      </c>
      <c r="G22761" s="34" t="s">
        <v>364</v>
      </c>
    </row>
    <row r="22762" spans="1:7">
      <c r="A22762" s="32">
        <v>2018</v>
      </c>
      <c r="B22762" s="32">
        <v>50489</v>
      </c>
      <c r="C22762" s="33" t="s">
        <v>563</v>
      </c>
      <c r="D22762" s="33" t="s">
        <v>564</v>
      </c>
      <c r="E22762" s="34">
        <v>326166</v>
      </c>
      <c r="F22762" s="35">
        <v>1.04</v>
      </c>
      <c r="G22762" s="34" t="s">
        <v>364</v>
      </c>
    </row>
    <row r="22763" spans="1:7">
      <c r="A22763" s="32">
        <v>2018</v>
      </c>
      <c r="B22763" s="32">
        <v>50489</v>
      </c>
      <c r="C22763" s="33" t="s">
        <v>563</v>
      </c>
      <c r="D22763" s="33" t="s">
        <v>564</v>
      </c>
      <c r="E22763" s="34">
        <v>739322</v>
      </c>
      <c r="F22763" s="35">
        <v>1.04</v>
      </c>
      <c r="G22763" s="34" t="s">
        <v>364</v>
      </c>
    </row>
    <row r="22764" spans="1:7">
      <c r="A22764" s="32">
        <v>2018</v>
      </c>
      <c r="B22764" s="32">
        <v>50489</v>
      </c>
      <c r="C22764" s="33" t="s">
        <v>563</v>
      </c>
      <c r="D22764" s="33" t="s">
        <v>564</v>
      </c>
      <c r="E22764" s="34">
        <v>740397</v>
      </c>
      <c r="F22764" s="35">
        <v>1.04</v>
      </c>
      <c r="G22764" s="34" t="s">
        <v>364</v>
      </c>
    </row>
    <row r="22765" spans="1:7">
      <c r="A22765" s="32">
        <v>2018</v>
      </c>
      <c r="B22765" s="32">
        <v>50491</v>
      </c>
      <c r="C22765" s="33" t="s">
        <v>563</v>
      </c>
      <c r="D22765" s="33" t="s">
        <v>564</v>
      </c>
      <c r="E22765" s="34">
        <v>711191</v>
      </c>
      <c r="F22765" s="35">
        <v>1.0900000000000001</v>
      </c>
      <c r="G22765" s="34" t="s">
        <v>364</v>
      </c>
    </row>
    <row r="22766" spans="1:7">
      <c r="A22766" s="32">
        <v>2018</v>
      </c>
      <c r="B22766" s="32">
        <v>50561</v>
      </c>
      <c r="C22766" s="33" t="s">
        <v>563</v>
      </c>
      <c r="D22766" s="33" t="s">
        <v>564</v>
      </c>
      <c r="E22766" s="34">
        <v>1128490</v>
      </c>
      <c r="F22766" s="35">
        <v>1.04</v>
      </c>
      <c r="G22766" s="34" t="s">
        <v>364</v>
      </c>
    </row>
    <row r="22767" spans="1:7">
      <c r="A22767" s="32">
        <v>2018</v>
      </c>
      <c r="B22767" s="32">
        <v>50625</v>
      </c>
      <c r="C22767" s="33" t="s">
        <v>563</v>
      </c>
      <c r="D22767" s="33" t="s">
        <v>564</v>
      </c>
      <c r="E22767" s="34">
        <v>1543298</v>
      </c>
      <c r="F22767" s="35">
        <v>1.03</v>
      </c>
      <c r="G22767" s="34" t="s">
        <v>364</v>
      </c>
    </row>
    <row r="22768" spans="1:7">
      <c r="A22768" s="32">
        <v>2018</v>
      </c>
      <c r="B22768" s="32">
        <v>50625</v>
      </c>
      <c r="C22768" s="33" t="s">
        <v>563</v>
      </c>
      <c r="D22768" s="33" t="s">
        <v>564</v>
      </c>
      <c r="E22768" s="34">
        <v>1295753</v>
      </c>
      <c r="F22768" s="35">
        <v>1.03</v>
      </c>
      <c r="G22768" s="34" t="s">
        <v>364</v>
      </c>
    </row>
    <row r="22769" spans="1:7">
      <c r="A22769" s="32">
        <v>2018</v>
      </c>
      <c r="B22769" s="32">
        <v>50707</v>
      </c>
      <c r="C22769" s="33" t="s">
        <v>563</v>
      </c>
      <c r="D22769" s="33" t="s">
        <v>564</v>
      </c>
      <c r="E22769" s="34">
        <v>212924</v>
      </c>
      <c r="F22769" s="35">
        <v>1.129</v>
      </c>
      <c r="G22769" s="34">
        <v>360</v>
      </c>
    </row>
    <row r="22770" spans="1:7">
      <c r="A22770" s="32">
        <v>2018</v>
      </c>
      <c r="B22770" s="32">
        <v>50707</v>
      </c>
      <c r="C22770" s="33" t="s">
        <v>563</v>
      </c>
      <c r="D22770" s="33" t="s">
        <v>564</v>
      </c>
      <c r="E22770" s="34">
        <v>362316</v>
      </c>
      <c r="F22770" s="35">
        <v>1.129</v>
      </c>
      <c r="G22770" s="34">
        <v>239</v>
      </c>
    </row>
    <row r="22771" spans="1:7">
      <c r="A22771" s="32">
        <v>2018</v>
      </c>
      <c r="B22771" s="32">
        <v>50776</v>
      </c>
      <c r="C22771" s="33" t="s">
        <v>565</v>
      </c>
      <c r="D22771" s="33" t="s">
        <v>566</v>
      </c>
      <c r="E22771" s="34">
        <v>61</v>
      </c>
      <c r="F22771" s="35">
        <v>6.07</v>
      </c>
      <c r="G22771" s="34" t="s">
        <v>364</v>
      </c>
    </row>
    <row r="22772" spans="1:7">
      <c r="A22772" s="32">
        <v>2018</v>
      </c>
      <c r="B22772" s="32">
        <v>50776</v>
      </c>
      <c r="C22772" s="33" t="s">
        <v>365</v>
      </c>
      <c r="D22772" s="33" t="s">
        <v>354</v>
      </c>
      <c r="E22772" s="34">
        <v>1356</v>
      </c>
      <c r="F22772" s="35">
        <v>14</v>
      </c>
      <c r="G22772" s="34" t="s">
        <v>364</v>
      </c>
    </row>
    <row r="22773" spans="1:7">
      <c r="A22773" s="32">
        <v>2018</v>
      </c>
      <c r="B22773" s="32">
        <v>50776</v>
      </c>
      <c r="C22773" s="33" t="s">
        <v>365</v>
      </c>
      <c r="D22773" s="33" t="s">
        <v>354</v>
      </c>
      <c r="E22773" s="34">
        <v>1427</v>
      </c>
      <c r="F22773" s="35">
        <v>10.4</v>
      </c>
      <c r="G22773" s="34" t="s">
        <v>364</v>
      </c>
    </row>
    <row r="22774" spans="1:7">
      <c r="A22774" s="32">
        <v>2018</v>
      </c>
      <c r="B22774" s="32">
        <v>50776</v>
      </c>
      <c r="C22774" s="33" t="s">
        <v>365</v>
      </c>
      <c r="D22774" s="33" t="s">
        <v>354</v>
      </c>
      <c r="E22774" s="34">
        <v>1509</v>
      </c>
      <c r="F22774" s="35">
        <v>11.2</v>
      </c>
      <c r="G22774" s="34" t="s">
        <v>364</v>
      </c>
    </row>
    <row r="22775" spans="1:7">
      <c r="A22775" s="32">
        <v>2018</v>
      </c>
      <c r="B22775" s="32">
        <v>50776</v>
      </c>
      <c r="C22775" s="33" t="s">
        <v>365</v>
      </c>
      <c r="D22775" s="33" t="s">
        <v>354</v>
      </c>
      <c r="E22775" s="34">
        <v>1670</v>
      </c>
      <c r="F22775" s="35">
        <v>10</v>
      </c>
      <c r="G22775" s="34" t="s">
        <v>364</v>
      </c>
    </row>
    <row r="22776" spans="1:7">
      <c r="A22776" s="32">
        <v>2018</v>
      </c>
      <c r="B22776" s="32">
        <v>50776</v>
      </c>
      <c r="C22776" s="33" t="s">
        <v>365</v>
      </c>
      <c r="D22776" s="33" t="s">
        <v>354</v>
      </c>
      <c r="E22776" s="34">
        <v>15</v>
      </c>
      <c r="F22776" s="35">
        <v>11.65</v>
      </c>
      <c r="G22776" s="34" t="s">
        <v>364</v>
      </c>
    </row>
    <row r="22777" spans="1:7">
      <c r="A22777" s="32">
        <v>2018</v>
      </c>
      <c r="B22777" s="32">
        <v>50776</v>
      </c>
      <c r="C22777" s="33" t="s">
        <v>365</v>
      </c>
      <c r="D22777" s="33" t="s">
        <v>354</v>
      </c>
      <c r="E22777" s="34">
        <v>30</v>
      </c>
      <c r="F22777" s="35">
        <v>11.69</v>
      </c>
      <c r="G22777" s="34" t="s">
        <v>364</v>
      </c>
    </row>
    <row r="22778" spans="1:7">
      <c r="A22778" s="32">
        <v>2018</v>
      </c>
      <c r="B22778" s="32">
        <v>50776</v>
      </c>
      <c r="C22778" s="33" t="s">
        <v>365</v>
      </c>
      <c r="D22778" s="33" t="s">
        <v>354</v>
      </c>
      <c r="E22778" s="34">
        <v>40</v>
      </c>
      <c r="F22778" s="35">
        <v>10</v>
      </c>
      <c r="G22778" s="34" t="s">
        <v>364</v>
      </c>
    </row>
    <row r="22779" spans="1:7">
      <c r="A22779" s="32">
        <v>2018</v>
      </c>
      <c r="B22779" s="32">
        <v>50776</v>
      </c>
      <c r="C22779" s="33" t="s">
        <v>365</v>
      </c>
      <c r="D22779" s="33" t="s">
        <v>354</v>
      </c>
      <c r="E22779" s="34">
        <v>111</v>
      </c>
      <c r="F22779" s="35">
        <v>11.72</v>
      </c>
      <c r="G22779" s="34" t="s">
        <v>364</v>
      </c>
    </row>
    <row r="22780" spans="1:7">
      <c r="A22780" s="32">
        <v>2018</v>
      </c>
      <c r="B22780" s="32">
        <v>50776</v>
      </c>
      <c r="C22780" s="33" t="s">
        <v>365</v>
      </c>
      <c r="D22780" s="33" t="s">
        <v>354</v>
      </c>
      <c r="E22780" s="34">
        <v>155</v>
      </c>
      <c r="F22780" s="35">
        <v>13</v>
      </c>
      <c r="G22780" s="34" t="s">
        <v>364</v>
      </c>
    </row>
    <row r="22781" spans="1:7">
      <c r="A22781" s="32">
        <v>2018</v>
      </c>
      <c r="B22781" s="32">
        <v>50776</v>
      </c>
      <c r="C22781" s="33" t="s">
        <v>365</v>
      </c>
      <c r="D22781" s="33" t="s">
        <v>354</v>
      </c>
      <c r="E22781" s="34">
        <v>204</v>
      </c>
      <c r="F22781" s="35">
        <v>14</v>
      </c>
      <c r="G22781" s="34" t="s">
        <v>364</v>
      </c>
    </row>
    <row r="22782" spans="1:7">
      <c r="A22782" s="32">
        <v>2018</v>
      </c>
      <c r="B22782" s="32">
        <v>50776</v>
      </c>
      <c r="C22782" s="33" t="s">
        <v>365</v>
      </c>
      <c r="D22782" s="33" t="s">
        <v>354</v>
      </c>
      <c r="E22782" s="34">
        <v>206</v>
      </c>
      <c r="F22782" s="35">
        <v>10.35</v>
      </c>
      <c r="G22782" s="34" t="s">
        <v>364</v>
      </c>
    </row>
    <row r="22783" spans="1:7">
      <c r="A22783" s="32">
        <v>2018</v>
      </c>
      <c r="B22783" s="32">
        <v>50776</v>
      </c>
      <c r="C22783" s="33" t="s">
        <v>365</v>
      </c>
      <c r="D22783" s="33" t="s">
        <v>354</v>
      </c>
      <c r="E22783" s="34">
        <v>668</v>
      </c>
      <c r="F22783" s="35">
        <v>9.56</v>
      </c>
      <c r="G22783" s="34" t="s">
        <v>364</v>
      </c>
    </row>
    <row r="22784" spans="1:7">
      <c r="A22784" s="32">
        <v>2018</v>
      </c>
      <c r="B22784" s="32">
        <v>50776</v>
      </c>
      <c r="C22784" s="33" t="s">
        <v>365</v>
      </c>
      <c r="D22784" s="33" t="s">
        <v>354</v>
      </c>
      <c r="E22784" s="34">
        <v>722</v>
      </c>
      <c r="F22784" s="35">
        <v>12</v>
      </c>
      <c r="G22784" s="34" t="s">
        <v>364</v>
      </c>
    </row>
    <row r="22785" spans="1:7">
      <c r="A22785" s="32">
        <v>2018</v>
      </c>
      <c r="B22785" s="32">
        <v>50776</v>
      </c>
      <c r="C22785" s="33" t="s">
        <v>365</v>
      </c>
      <c r="D22785" s="33" t="s">
        <v>354</v>
      </c>
      <c r="E22785" s="34">
        <v>223</v>
      </c>
      <c r="F22785" s="35">
        <v>13.6</v>
      </c>
      <c r="G22785" s="34" t="s">
        <v>364</v>
      </c>
    </row>
    <row r="22786" spans="1:7">
      <c r="A22786" s="32">
        <v>2018</v>
      </c>
      <c r="B22786" s="32">
        <v>50776</v>
      </c>
      <c r="C22786" s="33" t="s">
        <v>365</v>
      </c>
      <c r="D22786" s="33" t="s">
        <v>354</v>
      </c>
      <c r="E22786" s="34">
        <v>1111</v>
      </c>
      <c r="F22786" s="35">
        <v>12</v>
      </c>
      <c r="G22786" s="34" t="s">
        <v>364</v>
      </c>
    </row>
    <row r="22787" spans="1:7">
      <c r="A22787" s="32">
        <v>2018</v>
      </c>
      <c r="B22787" s="32">
        <v>50776</v>
      </c>
      <c r="C22787" s="33" t="s">
        <v>365</v>
      </c>
      <c r="D22787" s="33" t="s">
        <v>354</v>
      </c>
      <c r="E22787" s="34">
        <v>513</v>
      </c>
      <c r="F22787" s="35">
        <v>12.4</v>
      </c>
      <c r="G22787" s="34" t="s">
        <v>364</v>
      </c>
    </row>
    <row r="22788" spans="1:7">
      <c r="A22788" s="32">
        <v>2018</v>
      </c>
      <c r="B22788" s="32">
        <v>50776</v>
      </c>
      <c r="C22788" s="33" t="s">
        <v>365</v>
      </c>
      <c r="D22788" s="33" t="s">
        <v>354</v>
      </c>
      <c r="E22788" s="34">
        <v>900</v>
      </c>
      <c r="F22788" s="35">
        <v>13.5</v>
      </c>
      <c r="G22788" s="34" t="s">
        <v>364</v>
      </c>
    </row>
    <row r="22789" spans="1:7">
      <c r="A22789" s="32">
        <v>2018</v>
      </c>
      <c r="B22789" s="32">
        <v>50776</v>
      </c>
      <c r="C22789" s="33" t="s">
        <v>365</v>
      </c>
      <c r="D22789" s="33" t="s">
        <v>354</v>
      </c>
      <c r="E22789" s="34">
        <v>1043</v>
      </c>
      <c r="F22789" s="35">
        <v>12.4</v>
      </c>
      <c r="G22789" s="34" t="s">
        <v>364</v>
      </c>
    </row>
    <row r="22790" spans="1:7">
      <c r="A22790" s="32">
        <v>2018</v>
      </c>
      <c r="B22790" s="32">
        <v>50806</v>
      </c>
      <c r="C22790" s="33" t="s">
        <v>353</v>
      </c>
      <c r="D22790" s="33" t="s">
        <v>354</v>
      </c>
      <c r="E22790" s="34">
        <v>2088</v>
      </c>
      <c r="F22790" s="35">
        <v>24.8</v>
      </c>
      <c r="G22790" s="34" t="s">
        <v>364</v>
      </c>
    </row>
    <row r="22791" spans="1:7">
      <c r="A22791" s="32">
        <v>2018</v>
      </c>
      <c r="B22791" s="32">
        <v>50806</v>
      </c>
      <c r="C22791" s="33" t="s">
        <v>563</v>
      </c>
      <c r="D22791" s="33" t="s">
        <v>564</v>
      </c>
      <c r="E22791" s="34">
        <v>34590</v>
      </c>
      <c r="F22791" s="35">
        <v>1.03</v>
      </c>
      <c r="G22791" s="34" t="s">
        <v>364</v>
      </c>
    </row>
    <row r="22792" spans="1:7">
      <c r="A22792" s="32">
        <v>2018</v>
      </c>
      <c r="B22792" s="32">
        <v>50815</v>
      </c>
      <c r="C22792" s="33" t="s">
        <v>563</v>
      </c>
      <c r="D22792" s="33" t="s">
        <v>564</v>
      </c>
      <c r="E22792" s="34">
        <v>2980895</v>
      </c>
      <c r="F22792" s="35">
        <v>1.0269999999999999</v>
      </c>
      <c r="G22792" s="34" t="s">
        <v>364</v>
      </c>
    </row>
    <row r="22793" spans="1:7">
      <c r="A22793" s="32">
        <v>2018</v>
      </c>
      <c r="B22793" s="32">
        <v>50835</v>
      </c>
      <c r="C22793" s="33" t="s">
        <v>353</v>
      </c>
      <c r="D22793" s="33" t="s">
        <v>354</v>
      </c>
      <c r="E22793" s="34">
        <v>12048</v>
      </c>
      <c r="F22793" s="35">
        <v>22.79</v>
      </c>
      <c r="G22793" s="34" t="s">
        <v>364</v>
      </c>
    </row>
    <row r="22794" spans="1:7">
      <c r="A22794" s="32">
        <v>2018</v>
      </c>
      <c r="B22794" s="32">
        <v>50835</v>
      </c>
      <c r="C22794" s="33" t="s">
        <v>353</v>
      </c>
      <c r="D22794" s="33" t="s">
        <v>354</v>
      </c>
      <c r="E22794" s="34">
        <v>13525</v>
      </c>
      <c r="F22794" s="35">
        <v>23.09</v>
      </c>
      <c r="G22794" s="34" t="s">
        <v>364</v>
      </c>
    </row>
    <row r="22795" spans="1:7">
      <c r="A22795" s="32">
        <v>2018</v>
      </c>
      <c r="B22795" s="32">
        <v>50835</v>
      </c>
      <c r="C22795" s="33" t="s">
        <v>353</v>
      </c>
      <c r="D22795" s="33" t="s">
        <v>354</v>
      </c>
      <c r="E22795" s="34">
        <v>17953</v>
      </c>
      <c r="F22795" s="35">
        <v>20.71</v>
      </c>
      <c r="G22795" s="34" t="s">
        <v>364</v>
      </c>
    </row>
    <row r="22796" spans="1:7">
      <c r="A22796" s="32">
        <v>2018</v>
      </c>
      <c r="B22796" s="32">
        <v>50835</v>
      </c>
      <c r="C22796" s="33" t="s">
        <v>353</v>
      </c>
      <c r="D22796" s="33" t="s">
        <v>354</v>
      </c>
      <c r="E22796" s="34">
        <v>17600</v>
      </c>
      <c r="F22796" s="35">
        <v>20.77</v>
      </c>
      <c r="G22796" s="34" t="s">
        <v>364</v>
      </c>
    </row>
    <row r="22797" spans="1:7">
      <c r="A22797" s="32">
        <v>2018</v>
      </c>
      <c r="B22797" s="32">
        <v>50835</v>
      </c>
      <c r="C22797" s="33" t="s">
        <v>563</v>
      </c>
      <c r="D22797" s="33" t="s">
        <v>564</v>
      </c>
      <c r="E22797" s="34">
        <v>81910</v>
      </c>
      <c r="F22797" s="35">
        <v>1.0369999999999999</v>
      </c>
      <c r="G22797" s="34" t="s">
        <v>364</v>
      </c>
    </row>
    <row r="22798" spans="1:7">
      <c r="A22798" s="32">
        <v>2018</v>
      </c>
      <c r="B22798" s="32">
        <v>50888</v>
      </c>
      <c r="C22798" s="33" t="s">
        <v>365</v>
      </c>
      <c r="D22798" s="33" t="s">
        <v>354</v>
      </c>
      <c r="E22798" s="34">
        <v>9313</v>
      </c>
      <c r="F22798" s="35">
        <v>11.22</v>
      </c>
      <c r="G22798" s="34" t="s">
        <v>364</v>
      </c>
    </row>
    <row r="22799" spans="1:7">
      <c r="A22799" s="32">
        <v>2018</v>
      </c>
      <c r="B22799" s="32">
        <v>50888</v>
      </c>
      <c r="C22799" s="33" t="s">
        <v>365</v>
      </c>
      <c r="D22799" s="33" t="s">
        <v>354</v>
      </c>
      <c r="E22799" s="34">
        <v>1290</v>
      </c>
      <c r="F22799" s="35">
        <v>13.3</v>
      </c>
      <c r="G22799" s="34" t="s">
        <v>364</v>
      </c>
    </row>
    <row r="22800" spans="1:7">
      <c r="A22800" s="32">
        <v>2018</v>
      </c>
      <c r="B22800" s="32">
        <v>50900</v>
      </c>
      <c r="C22800" s="33" t="s">
        <v>353</v>
      </c>
      <c r="D22800" s="33" t="s">
        <v>354</v>
      </c>
      <c r="E22800" s="34">
        <v>7408</v>
      </c>
      <c r="F22800" s="35">
        <v>26</v>
      </c>
      <c r="G22800" s="34" t="s">
        <v>364</v>
      </c>
    </row>
    <row r="22801" spans="1:7">
      <c r="A22801" s="32">
        <v>2018</v>
      </c>
      <c r="B22801" s="32">
        <v>50900</v>
      </c>
      <c r="C22801" s="33" t="s">
        <v>563</v>
      </c>
      <c r="D22801" s="33" t="s">
        <v>564</v>
      </c>
      <c r="E22801" s="34">
        <v>472674</v>
      </c>
      <c r="F22801" s="35">
        <v>1.07</v>
      </c>
      <c r="G22801" s="34" t="s">
        <v>364</v>
      </c>
    </row>
    <row r="22802" spans="1:7">
      <c r="A22802" s="32">
        <v>2018</v>
      </c>
      <c r="B22802" s="32">
        <v>50900</v>
      </c>
      <c r="C22802" s="33" t="s">
        <v>565</v>
      </c>
      <c r="D22802" s="33" t="s">
        <v>566</v>
      </c>
      <c r="E22802" s="34">
        <v>263</v>
      </c>
      <c r="F22802" s="35">
        <v>5.7960000000000003</v>
      </c>
      <c r="G22802" s="34" t="s">
        <v>364</v>
      </c>
    </row>
    <row r="22803" spans="1:7">
      <c r="A22803" s="32">
        <v>2018</v>
      </c>
      <c r="B22803" s="32">
        <v>50949</v>
      </c>
      <c r="C22803" s="33" t="s">
        <v>563</v>
      </c>
      <c r="D22803" s="33" t="s">
        <v>564</v>
      </c>
      <c r="E22803" s="34">
        <v>578963</v>
      </c>
      <c r="F22803" s="35">
        <v>1.022</v>
      </c>
      <c r="G22803" s="34" t="s">
        <v>364</v>
      </c>
    </row>
    <row r="22804" spans="1:7">
      <c r="A22804" s="32">
        <v>2018</v>
      </c>
      <c r="B22804" s="32">
        <v>50951</v>
      </c>
      <c r="C22804" s="33" t="s">
        <v>365</v>
      </c>
      <c r="D22804" s="33" t="s">
        <v>354</v>
      </c>
      <c r="E22804" s="34">
        <v>36298</v>
      </c>
      <c r="F22804" s="35">
        <v>12.75</v>
      </c>
      <c r="G22804" s="34" t="s">
        <v>364</v>
      </c>
    </row>
    <row r="22805" spans="1:7">
      <c r="A22805" s="32">
        <v>2018</v>
      </c>
      <c r="B22805" s="32">
        <v>50969</v>
      </c>
      <c r="C22805" s="33" t="s">
        <v>563</v>
      </c>
      <c r="D22805" s="33" t="s">
        <v>564</v>
      </c>
      <c r="E22805" s="34">
        <v>171313</v>
      </c>
      <c r="F22805" s="35">
        <v>1</v>
      </c>
      <c r="G22805" s="34" t="s">
        <v>364</v>
      </c>
    </row>
    <row r="22806" spans="1:7">
      <c r="A22806" s="32">
        <v>2018</v>
      </c>
      <c r="B22806" s="32">
        <v>50973</v>
      </c>
      <c r="C22806" s="33" t="s">
        <v>563</v>
      </c>
      <c r="D22806" s="33" t="s">
        <v>564</v>
      </c>
      <c r="E22806" s="34">
        <v>1868173</v>
      </c>
      <c r="F22806" s="35">
        <v>1.01</v>
      </c>
      <c r="G22806" s="34" t="s">
        <v>364</v>
      </c>
    </row>
    <row r="22807" spans="1:7">
      <c r="A22807" s="32">
        <v>2018</v>
      </c>
      <c r="B22807" s="32">
        <v>50973</v>
      </c>
      <c r="C22807" s="33" t="s">
        <v>563</v>
      </c>
      <c r="D22807" s="33" t="s">
        <v>564</v>
      </c>
      <c r="E22807" s="34">
        <v>909303</v>
      </c>
      <c r="F22807" s="35">
        <v>1.01</v>
      </c>
      <c r="G22807" s="34" t="s">
        <v>364</v>
      </c>
    </row>
    <row r="22808" spans="1:7">
      <c r="A22808" s="32">
        <v>2018</v>
      </c>
      <c r="B22808" s="32">
        <v>50973</v>
      </c>
      <c r="C22808" s="33" t="s">
        <v>563</v>
      </c>
      <c r="D22808" s="33" t="s">
        <v>564</v>
      </c>
      <c r="E22808" s="34">
        <v>703782</v>
      </c>
      <c r="F22808" s="35">
        <v>0.9</v>
      </c>
      <c r="G22808" s="34" t="s">
        <v>364</v>
      </c>
    </row>
    <row r="22809" spans="1:7">
      <c r="A22809" s="32">
        <v>2018</v>
      </c>
      <c r="B22809" s="32">
        <v>50974</v>
      </c>
      <c r="C22809" s="33" t="s">
        <v>365</v>
      </c>
      <c r="D22809" s="33" t="s">
        <v>354</v>
      </c>
      <c r="E22809" s="34">
        <v>33707</v>
      </c>
      <c r="F22809" s="35">
        <v>10.356</v>
      </c>
      <c r="G22809" s="34" t="s">
        <v>364</v>
      </c>
    </row>
    <row r="22810" spans="1:7">
      <c r="A22810" s="32">
        <v>2018</v>
      </c>
      <c r="B22810" s="32">
        <v>50974</v>
      </c>
      <c r="C22810" s="33" t="s">
        <v>353</v>
      </c>
      <c r="D22810" s="33" t="s">
        <v>354</v>
      </c>
      <c r="E22810" s="34">
        <v>500</v>
      </c>
      <c r="F22810" s="35">
        <v>20.402999999999999</v>
      </c>
      <c r="G22810" s="34" t="s">
        <v>364</v>
      </c>
    </row>
    <row r="22811" spans="1:7">
      <c r="A22811" s="32">
        <v>2018</v>
      </c>
      <c r="B22811" s="32">
        <v>50974</v>
      </c>
      <c r="C22811" s="33" t="s">
        <v>353</v>
      </c>
      <c r="D22811" s="33" t="s">
        <v>354</v>
      </c>
      <c r="E22811" s="34">
        <v>1495</v>
      </c>
      <c r="F22811" s="35">
        <v>21.617999999999999</v>
      </c>
      <c r="G22811" s="34" t="s">
        <v>364</v>
      </c>
    </row>
    <row r="22812" spans="1:7">
      <c r="A22812" s="32">
        <v>2018</v>
      </c>
      <c r="B22812" s="32">
        <v>50974</v>
      </c>
      <c r="C22812" s="33" t="s">
        <v>353</v>
      </c>
      <c r="D22812" s="33" t="s">
        <v>354</v>
      </c>
      <c r="E22812" s="34">
        <v>412</v>
      </c>
      <c r="F22812" s="35">
        <v>24.209</v>
      </c>
      <c r="G22812" s="34" t="s">
        <v>364</v>
      </c>
    </row>
    <row r="22813" spans="1:7">
      <c r="A22813" s="32">
        <v>2018</v>
      </c>
      <c r="B22813" s="32">
        <v>50974</v>
      </c>
      <c r="C22813" s="33" t="s">
        <v>353</v>
      </c>
      <c r="D22813" s="33" t="s">
        <v>354</v>
      </c>
      <c r="E22813" s="34">
        <v>166</v>
      </c>
      <c r="F22813" s="35">
        <v>23.89</v>
      </c>
      <c r="G22813" s="34" t="s">
        <v>364</v>
      </c>
    </row>
    <row r="22814" spans="1:7">
      <c r="A22814" s="32">
        <v>2018</v>
      </c>
      <c r="B22814" s="32">
        <v>50974</v>
      </c>
      <c r="C22814" s="33" t="s">
        <v>353</v>
      </c>
      <c r="D22814" s="33" t="s">
        <v>354</v>
      </c>
      <c r="E22814" s="34">
        <v>110</v>
      </c>
      <c r="F22814" s="35">
        <v>25.757000000000001</v>
      </c>
      <c r="G22814" s="34" t="s">
        <v>364</v>
      </c>
    </row>
    <row r="22815" spans="1:7">
      <c r="A22815" s="32">
        <v>2018</v>
      </c>
      <c r="B22815" s="32">
        <v>50974</v>
      </c>
      <c r="C22815" s="33" t="s">
        <v>353</v>
      </c>
      <c r="D22815" s="33" t="s">
        <v>354</v>
      </c>
      <c r="E22815" s="34">
        <v>17</v>
      </c>
      <c r="F22815" s="35">
        <v>22.186</v>
      </c>
      <c r="G22815" s="34" t="s">
        <v>364</v>
      </c>
    </row>
    <row r="22816" spans="1:7">
      <c r="A22816" s="32">
        <v>2018</v>
      </c>
      <c r="B22816" s="32">
        <v>50974</v>
      </c>
      <c r="C22816" s="33" t="s">
        <v>565</v>
      </c>
      <c r="D22816" s="33" t="s">
        <v>566</v>
      </c>
      <c r="E22816" s="34">
        <v>100</v>
      </c>
      <c r="F22816" s="35">
        <v>5.774</v>
      </c>
      <c r="G22816" s="34" t="s">
        <v>364</v>
      </c>
    </row>
    <row r="22817" spans="1:7">
      <c r="A22817" s="32">
        <v>2018</v>
      </c>
      <c r="B22817" s="32">
        <v>50974</v>
      </c>
      <c r="C22817" s="33" t="s">
        <v>365</v>
      </c>
      <c r="D22817" s="33" t="s">
        <v>354</v>
      </c>
      <c r="E22817" s="34">
        <v>54</v>
      </c>
      <c r="F22817" s="35">
        <v>15.105</v>
      </c>
      <c r="G22817" s="34" t="s">
        <v>364</v>
      </c>
    </row>
    <row r="22818" spans="1:7">
      <c r="A22818" s="32">
        <v>2018</v>
      </c>
      <c r="B22818" s="32">
        <v>50974</v>
      </c>
      <c r="C22818" s="33" t="s">
        <v>365</v>
      </c>
      <c r="D22818" s="33" t="s">
        <v>354</v>
      </c>
      <c r="E22818" s="34">
        <v>111</v>
      </c>
      <c r="F22818" s="35">
        <v>16.568999999999999</v>
      </c>
      <c r="G22818" s="34" t="s">
        <v>364</v>
      </c>
    </row>
    <row r="22819" spans="1:7">
      <c r="A22819" s="32">
        <v>2018</v>
      </c>
      <c r="B22819" s="32">
        <v>50974</v>
      </c>
      <c r="C22819" s="33" t="s">
        <v>365</v>
      </c>
      <c r="D22819" s="33" t="s">
        <v>354</v>
      </c>
      <c r="E22819" s="34">
        <v>507</v>
      </c>
      <c r="F22819" s="35">
        <v>11.208</v>
      </c>
      <c r="G22819" s="34" t="s">
        <v>364</v>
      </c>
    </row>
    <row r="22820" spans="1:7">
      <c r="A22820" s="32">
        <v>2018</v>
      </c>
      <c r="B22820" s="32">
        <v>50974</v>
      </c>
      <c r="C22820" s="33" t="s">
        <v>365</v>
      </c>
      <c r="D22820" s="33" t="s">
        <v>354</v>
      </c>
      <c r="E22820" s="34">
        <v>684</v>
      </c>
      <c r="F22820" s="35">
        <v>13.785</v>
      </c>
      <c r="G22820" s="34" t="s">
        <v>364</v>
      </c>
    </row>
    <row r="22821" spans="1:7">
      <c r="A22821" s="32">
        <v>2018</v>
      </c>
      <c r="B22821" s="32">
        <v>50974</v>
      </c>
      <c r="C22821" s="33" t="s">
        <v>365</v>
      </c>
      <c r="D22821" s="33" t="s">
        <v>354</v>
      </c>
      <c r="E22821" s="34">
        <v>1926</v>
      </c>
      <c r="F22821" s="35">
        <v>11.114000000000001</v>
      </c>
      <c r="G22821" s="34" t="s">
        <v>364</v>
      </c>
    </row>
    <row r="22822" spans="1:7">
      <c r="A22822" s="32">
        <v>2018</v>
      </c>
      <c r="B22822" s="32">
        <v>50974</v>
      </c>
      <c r="C22822" s="33" t="s">
        <v>365</v>
      </c>
      <c r="D22822" s="33" t="s">
        <v>354</v>
      </c>
      <c r="E22822" s="34">
        <v>2585</v>
      </c>
      <c r="F22822" s="35">
        <v>13.029</v>
      </c>
      <c r="G22822" s="34" t="s">
        <v>364</v>
      </c>
    </row>
    <row r="22823" spans="1:7">
      <c r="A22823" s="32">
        <v>2018</v>
      </c>
      <c r="B22823" s="32">
        <v>50974</v>
      </c>
      <c r="C22823" s="33" t="s">
        <v>365</v>
      </c>
      <c r="D22823" s="33" t="s">
        <v>354</v>
      </c>
      <c r="E22823" s="34">
        <v>5133</v>
      </c>
      <c r="F22823" s="35">
        <v>13.007999999999999</v>
      </c>
      <c r="G22823" s="34" t="s">
        <v>364</v>
      </c>
    </row>
    <row r="22824" spans="1:7">
      <c r="A22824" s="32">
        <v>2018</v>
      </c>
      <c r="B22824" s="32">
        <v>51030</v>
      </c>
      <c r="C22824" s="33" t="s">
        <v>565</v>
      </c>
      <c r="D22824" s="33" t="s">
        <v>566</v>
      </c>
      <c r="E22824" s="34">
        <v>44</v>
      </c>
      <c r="F22824" s="35">
        <v>5.79</v>
      </c>
      <c r="G22824" s="34" t="s">
        <v>364</v>
      </c>
    </row>
    <row r="22825" spans="1:7">
      <c r="A22825" s="32">
        <v>2018</v>
      </c>
      <c r="B22825" s="32">
        <v>51030</v>
      </c>
      <c r="C22825" s="33" t="s">
        <v>563</v>
      </c>
      <c r="D22825" s="33" t="s">
        <v>564</v>
      </c>
      <c r="E22825" s="34">
        <v>627260</v>
      </c>
      <c r="F22825" s="35">
        <v>1.028</v>
      </c>
      <c r="G22825" s="34" t="s">
        <v>364</v>
      </c>
    </row>
    <row r="22826" spans="1:7">
      <c r="A22826" s="32">
        <v>2018</v>
      </c>
      <c r="B22826" s="32">
        <v>51030</v>
      </c>
      <c r="C22826" s="33" t="s">
        <v>563</v>
      </c>
      <c r="D22826" s="33" t="s">
        <v>564</v>
      </c>
      <c r="E22826" s="34">
        <v>363213</v>
      </c>
      <c r="F22826" s="35">
        <v>1.028</v>
      </c>
      <c r="G22826" s="34" t="s">
        <v>364</v>
      </c>
    </row>
    <row r="22827" spans="1:7">
      <c r="A22827" s="32">
        <v>2018</v>
      </c>
      <c r="B22827" s="32">
        <v>52006</v>
      </c>
      <c r="C22827" s="33" t="s">
        <v>563</v>
      </c>
      <c r="D22827" s="33" t="s">
        <v>564</v>
      </c>
      <c r="E22827" s="34">
        <v>930828</v>
      </c>
      <c r="F22827" s="35">
        <v>1.05</v>
      </c>
      <c r="G22827" s="34" t="s">
        <v>364</v>
      </c>
    </row>
    <row r="22828" spans="1:7">
      <c r="A22828" s="32">
        <v>2018</v>
      </c>
      <c r="B22828" s="32">
        <v>52007</v>
      </c>
      <c r="C22828" s="33" t="s">
        <v>565</v>
      </c>
      <c r="D22828" s="33" t="s">
        <v>566</v>
      </c>
      <c r="E22828" s="34">
        <v>35</v>
      </c>
      <c r="F22828" s="35">
        <v>5.88</v>
      </c>
      <c r="G22828" s="34">
        <v>1854.1</v>
      </c>
    </row>
    <row r="22829" spans="1:7">
      <c r="A22829" s="32">
        <v>2018</v>
      </c>
      <c r="B22829" s="32">
        <v>52019</v>
      </c>
      <c r="C22829" s="33" t="s">
        <v>563</v>
      </c>
      <c r="D22829" s="33" t="s">
        <v>564</v>
      </c>
      <c r="E22829" s="34">
        <v>5050915</v>
      </c>
      <c r="F22829" s="35">
        <v>1.0389999999999999</v>
      </c>
      <c r="G22829" s="34" t="s">
        <v>364</v>
      </c>
    </row>
    <row r="22830" spans="1:7">
      <c r="A22830" s="32">
        <v>2018</v>
      </c>
      <c r="B22830" s="32">
        <v>52019</v>
      </c>
      <c r="C22830" s="33" t="s">
        <v>565</v>
      </c>
      <c r="D22830" s="33" t="s">
        <v>566</v>
      </c>
      <c r="E22830" s="34">
        <v>15075</v>
      </c>
      <c r="F22830" s="35">
        <v>5.7990000000000004</v>
      </c>
      <c r="G22830" s="34" t="s">
        <v>364</v>
      </c>
    </row>
    <row r="22831" spans="1:7">
      <c r="A22831" s="32">
        <v>2018</v>
      </c>
      <c r="B22831" s="32">
        <v>52087</v>
      </c>
      <c r="C22831" s="33" t="s">
        <v>565</v>
      </c>
      <c r="D22831" s="33" t="s">
        <v>566</v>
      </c>
      <c r="E22831" s="34">
        <v>1545</v>
      </c>
      <c r="F22831" s="35">
        <v>5.88</v>
      </c>
      <c r="G22831" s="34">
        <v>1668.3</v>
      </c>
    </row>
    <row r="22832" spans="1:7">
      <c r="A22832" s="32">
        <v>2018</v>
      </c>
      <c r="B22832" s="32">
        <v>52087</v>
      </c>
      <c r="C22832" s="33" t="s">
        <v>565</v>
      </c>
      <c r="D22832" s="33" t="s">
        <v>566</v>
      </c>
      <c r="E22832" s="34">
        <v>656</v>
      </c>
      <c r="F22832" s="35">
        <v>5.88</v>
      </c>
      <c r="G22832" s="34">
        <v>2012.4</v>
      </c>
    </row>
    <row r="22833" spans="1:7">
      <c r="A22833" s="32">
        <v>2018</v>
      </c>
      <c r="B22833" s="32">
        <v>52087</v>
      </c>
      <c r="C22833" s="33" t="s">
        <v>565</v>
      </c>
      <c r="D22833" s="33" t="s">
        <v>566</v>
      </c>
      <c r="E22833" s="34">
        <v>652</v>
      </c>
      <c r="F22833" s="35">
        <v>5.88</v>
      </c>
      <c r="G22833" s="34">
        <v>1878.5</v>
      </c>
    </row>
    <row r="22834" spans="1:7">
      <c r="A22834" s="32">
        <v>2018</v>
      </c>
      <c r="B22834" s="32">
        <v>52087</v>
      </c>
      <c r="C22834" s="33" t="s">
        <v>565</v>
      </c>
      <c r="D22834" s="33" t="s">
        <v>566</v>
      </c>
      <c r="E22834" s="34">
        <v>816</v>
      </c>
      <c r="F22834" s="35">
        <v>5.88</v>
      </c>
      <c r="G22834" s="34">
        <v>1999.2</v>
      </c>
    </row>
    <row r="22835" spans="1:7">
      <c r="A22835" s="32">
        <v>2018</v>
      </c>
      <c r="B22835" s="32">
        <v>52087</v>
      </c>
      <c r="C22835" s="33" t="s">
        <v>563</v>
      </c>
      <c r="D22835" s="33" t="s">
        <v>564</v>
      </c>
      <c r="E22835" s="34">
        <v>43300</v>
      </c>
      <c r="F22835" s="35">
        <v>1.0740000000000001</v>
      </c>
      <c r="G22835" s="34">
        <v>230.8</v>
      </c>
    </row>
    <row r="22836" spans="1:7">
      <c r="A22836" s="32">
        <v>2018</v>
      </c>
      <c r="B22836" s="32">
        <v>52087</v>
      </c>
      <c r="C22836" s="33" t="s">
        <v>563</v>
      </c>
      <c r="D22836" s="33" t="s">
        <v>564</v>
      </c>
      <c r="E22836" s="34">
        <v>75317</v>
      </c>
      <c r="F22836" s="35">
        <v>1.0840000000000001</v>
      </c>
      <c r="G22836" s="34">
        <v>240.9</v>
      </c>
    </row>
    <row r="22837" spans="1:7">
      <c r="A22837" s="32">
        <v>2018</v>
      </c>
      <c r="B22837" s="32">
        <v>52087</v>
      </c>
      <c r="C22837" s="33" t="s">
        <v>563</v>
      </c>
      <c r="D22837" s="33" t="s">
        <v>564</v>
      </c>
      <c r="E22837" s="34">
        <v>37895</v>
      </c>
      <c r="F22837" s="35">
        <v>1.0720000000000001</v>
      </c>
      <c r="G22837" s="34">
        <v>246</v>
      </c>
    </row>
    <row r="22838" spans="1:7">
      <c r="A22838" s="32">
        <v>2018</v>
      </c>
      <c r="B22838" s="32">
        <v>52087</v>
      </c>
      <c r="C22838" s="33" t="s">
        <v>563</v>
      </c>
      <c r="D22838" s="33" t="s">
        <v>564</v>
      </c>
      <c r="E22838" s="34">
        <v>32027</v>
      </c>
      <c r="F22838" s="35">
        <v>1.0720000000000001</v>
      </c>
      <c r="G22838" s="34">
        <v>250.5</v>
      </c>
    </row>
    <row r="22839" spans="1:7">
      <c r="A22839" s="32">
        <v>2018</v>
      </c>
      <c r="B22839" s="32">
        <v>52087</v>
      </c>
      <c r="C22839" s="33" t="s">
        <v>563</v>
      </c>
      <c r="D22839" s="33" t="s">
        <v>564</v>
      </c>
      <c r="E22839" s="34">
        <v>26643</v>
      </c>
      <c r="F22839" s="35">
        <v>1.0720000000000001</v>
      </c>
      <c r="G22839" s="34">
        <v>212.7</v>
      </c>
    </row>
    <row r="22840" spans="1:7">
      <c r="A22840" s="32">
        <v>2018</v>
      </c>
      <c r="B22840" s="32">
        <v>52087</v>
      </c>
      <c r="C22840" s="33" t="s">
        <v>563</v>
      </c>
      <c r="D22840" s="33" t="s">
        <v>564</v>
      </c>
      <c r="E22840" s="34">
        <v>11912</v>
      </c>
      <c r="F22840" s="35">
        <v>1.081</v>
      </c>
      <c r="G22840" s="34">
        <v>373.9</v>
      </c>
    </row>
    <row r="22841" spans="1:7">
      <c r="A22841" s="32">
        <v>2018</v>
      </c>
      <c r="B22841" s="32">
        <v>52087</v>
      </c>
      <c r="C22841" s="33" t="s">
        <v>563</v>
      </c>
      <c r="D22841" s="33" t="s">
        <v>564</v>
      </c>
      <c r="E22841" s="34">
        <v>2466</v>
      </c>
      <c r="F22841" s="35">
        <v>1.091</v>
      </c>
      <c r="G22841" s="34">
        <v>588.5</v>
      </c>
    </row>
    <row r="22842" spans="1:7">
      <c r="A22842" s="32">
        <v>2018</v>
      </c>
      <c r="B22842" s="32">
        <v>52087</v>
      </c>
      <c r="C22842" s="33" t="s">
        <v>563</v>
      </c>
      <c r="D22842" s="33" t="s">
        <v>564</v>
      </c>
      <c r="E22842" s="34">
        <v>17795</v>
      </c>
      <c r="F22842" s="35">
        <v>1.077</v>
      </c>
      <c r="G22842" s="34">
        <v>274.2</v>
      </c>
    </row>
    <row r="22843" spans="1:7">
      <c r="A22843" s="32">
        <v>2018</v>
      </c>
      <c r="B22843" s="32">
        <v>52088</v>
      </c>
      <c r="C22843" s="33" t="s">
        <v>563</v>
      </c>
      <c r="D22843" s="33" t="s">
        <v>564</v>
      </c>
      <c r="E22843" s="34">
        <v>999875</v>
      </c>
      <c r="F22843" s="35">
        <v>1.0569999999999999</v>
      </c>
      <c r="G22843" s="34" t="s">
        <v>364</v>
      </c>
    </row>
    <row r="22844" spans="1:7">
      <c r="A22844" s="32">
        <v>2018</v>
      </c>
      <c r="B22844" s="32">
        <v>52120</v>
      </c>
      <c r="C22844" s="33" t="s">
        <v>563</v>
      </c>
      <c r="D22844" s="33" t="s">
        <v>564</v>
      </c>
      <c r="E22844" s="34">
        <v>3238302</v>
      </c>
      <c r="F22844" s="35">
        <v>1.03</v>
      </c>
      <c r="G22844" s="34" t="s">
        <v>364</v>
      </c>
    </row>
    <row r="22845" spans="1:7">
      <c r="A22845" s="32">
        <v>2018</v>
      </c>
      <c r="B22845" s="32">
        <v>52169</v>
      </c>
      <c r="C22845" s="33" t="s">
        <v>563</v>
      </c>
      <c r="D22845" s="33" t="s">
        <v>564</v>
      </c>
      <c r="E22845" s="34">
        <v>802279</v>
      </c>
      <c r="F22845" s="35">
        <v>1.038</v>
      </c>
      <c r="G22845" s="34" t="s">
        <v>364</v>
      </c>
    </row>
    <row r="22846" spans="1:7">
      <c r="A22846" s="32">
        <v>2018</v>
      </c>
      <c r="B22846" s="32">
        <v>52176</v>
      </c>
      <c r="C22846" s="33" t="s">
        <v>563</v>
      </c>
      <c r="D22846" s="33" t="s">
        <v>564</v>
      </c>
      <c r="E22846" s="34">
        <v>963192</v>
      </c>
      <c r="F22846" s="35">
        <v>1.0249999999999999</v>
      </c>
      <c r="G22846" s="34" t="s">
        <v>364</v>
      </c>
    </row>
    <row r="22847" spans="1:7">
      <c r="A22847" s="32">
        <v>2018</v>
      </c>
      <c r="B22847" s="32">
        <v>54041</v>
      </c>
      <c r="C22847" s="33" t="s">
        <v>563</v>
      </c>
      <c r="D22847" s="33" t="s">
        <v>564</v>
      </c>
      <c r="E22847" s="34">
        <v>632503</v>
      </c>
      <c r="F22847" s="35">
        <v>1.0309999999999999</v>
      </c>
      <c r="G22847" s="34" t="s">
        <v>364</v>
      </c>
    </row>
    <row r="22848" spans="1:7">
      <c r="A22848" s="32">
        <v>2018</v>
      </c>
      <c r="B22848" s="32">
        <v>54081</v>
      </c>
      <c r="C22848" s="33" t="s">
        <v>353</v>
      </c>
      <c r="D22848" s="33" t="s">
        <v>354</v>
      </c>
      <c r="E22848" s="34">
        <v>20016</v>
      </c>
      <c r="F22848" s="35">
        <v>26.27</v>
      </c>
      <c r="G22848" s="34" t="s">
        <v>364</v>
      </c>
    </row>
    <row r="22849" spans="1:7">
      <c r="A22849" s="32">
        <v>2018</v>
      </c>
      <c r="B22849" s="32">
        <v>54087</v>
      </c>
      <c r="C22849" s="33" t="s">
        <v>563</v>
      </c>
      <c r="D22849" s="33" t="s">
        <v>564</v>
      </c>
      <c r="E22849" s="34">
        <v>12706</v>
      </c>
      <c r="F22849" s="35">
        <v>1.05</v>
      </c>
      <c r="G22849" s="34" t="s">
        <v>364</v>
      </c>
    </row>
    <row r="22850" spans="1:7">
      <c r="A22850" s="32">
        <v>2018</v>
      </c>
      <c r="B22850" s="32">
        <v>54101</v>
      </c>
      <c r="C22850" s="33" t="s">
        <v>353</v>
      </c>
      <c r="D22850" s="33" t="s">
        <v>354</v>
      </c>
      <c r="E22850" s="34">
        <v>119</v>
      </c>
      <c r="F22850" s="35">
        <v>24.814</v>
      </c>
      <c r="G22850" s="34" t="s">
        <v>364</v>
      </c>
    </row>
    <row r="22851" spans="1:7">
      <c r="A22851" s="32">
        <v>2018</v>
      </c>
      <c r="B22851" s="32">
        <v>54101</v>
      </c>
      <c r="C22851" s="33" t="s">
        <v>353</v>
      </c>
      <c r="D22851" s="33" t="s">
        <v>354</v>
      </c>
      <c r="E22851" s="34">
        <v>834</v>
      </c>
      <c r="F22851" s="35">
        <v>24.41</v>
      </c>
      <c r="G22851" s="34" t="s">
        <v>364</v>
      </c>
    </row>
    <row r="22852" spans="1:7">
      <c r="A22852" s="32">
        <v>2018</v>
      </c>
      <c r="B22852" s="32">
        <v>54101</v>
      </c>
      <c r="C22852" s="33" t="s">
        <v>353</v>
      </c>
      <c r="D22852" s="33" t="s">
        <v>354</v>
      </c>
      <c r="E22852" s="34">
        <v>2053</v>
      </c>
      <c r="F22852" s="35">
        <v>25.228000000000002</v>
      </c>
      <c r="G22852" s="34" t="s">
        <v>364</v>
      </c>
    </row>
    <row r="22853" spans="1:7">
      <c r="A22853" s="32">
        <v>2018</v>
      </c>
      <c r="B22853" s="32">
        <v>54101</v>
      </c>
      <c r="C22853" s="33" t="s">
        <v>565</v>
      </c>
      <c r="D22853" s="33" t="s">
        <v>566</v>
      </c>
      <c r="E22853" s="34">
        <v>1592</v>
      </c>
      <c r="F22853" s="35">
        <v>5.7960000000000003</v>
      </c>
      <c r="G22853" s="34" t="s">
        <v>364</v>
      </c>
    </row>
    <row r="22854" spans="1:7">
      <c r="A22854" s="32">
        <v>2018</v>
      </c>
      <c r="B22854" s="32">
        <v>54101</v>
      </c>
      <c r="C22854" s="33" t="s">
        <v>563</v>
      </c>
      <c r="D22854" s="33" t="s">
        <v>564</v>
      </c>
      <c r="E22854" s="34">
        <v>245412</v>
      </c>
      <c r="F22854" s="35">
        <v>1</v>
      </c>
      <c r="G22854" s="34" t="s">
        <v>364</v>
      </c>
    </row>
    <row r="22855" spans="1:7">
      <c r="A22855" s="32">
        <v>2018</v>
      </c>
      <c r="B22855" s="32">
        <v>54101</v>
      </c>
      <c r="C22855" s="33" t="s">
        <v>567</v>
      </c>
      <c r="D22855" s="33" t="s">
        <v>566</v>
      </c>
      <c r="E22855" s="34">
        <v>1024</v>
      </c>
      <c r="F22855" s="35">
        <v>6.2969999999999997</v>
      </c>
      <c r="G22855" s="34" t="s">
        <v>364</v>
      </c>
    </row>
    <row r="22856" spans="1:7">
      <c r="A22856" s="32">
        <v>2018</v>
      </c>
      <c r="B22856" s="32">
        <v>54104</v>
      </c>
      <c r="C22856" s="33" t="s">
        <v>353</v>
      </c>
      <c r="D22856" s="33" t="s">
        <v>354</v>
      </c>
      <c r="E22856" s="34">
        <v>3980</v>
      </c>
      <c r="F22856" s="35">
        <v>24</v>
      </c>
      <c r="G22856" s="34" t="s">
        <v>364</v>
      </c>
    </row>
    <row r="22857" spans="1:7">
      <c r="A22857" s="32">
        <v>2018</v>
      </c>
      <c r="B22857" s="32">
        <v>54104</v>
      </c>
      <c r="C22857" s="33" t="s">
        <v>563</v>
      </c>
      <c r="D22857" s="33" t="s">
        <v>564</v>
      </c>
      <c r="E22857" s="34">
        <v>246520</v>
      </c>
      <c r="F22857" s="35">
        <v>1.0249999999999999</v>
      </c>
      <c r="G22857" s="34" t="s">
        <v>364</v>
      </c>
    </row>
    <row r="22858" spans="1:7">
      <c r="A22858" s="32">
        <v>2018</v>
      </c>
      <c r="B22858" s="32">
        <v>54304</v>
      </c>
      <c r="C22858" s="33" t="s">
        <v>353</v>
      </c>
      <c r="D22858" s="33" t="s">
        <v>354</v>
      </c>
      <c r="E22858" s="34">
        <v>11822</v>
      </c>
      <c r="F22858" s="35">
        <v>24.21</v>
      </c>
      <c r="G22858" s="34" t="s">
        <v>364</v>
      </c>
    </row>
    <row r="22859" spans="1:7">
      <c r="A22859" s="32">
        <v>2018</v>
      </c>
      <c r="B22859" s="32">
        <v>54304</v>
      </c>
      <c r="C22859" s="33" t="s">
        <v>565</v>
      </c>
      <c r="D22859" s="33" t="s">
        <v>566</v>
      </c>
      <c r="E22859" s="34">
        <v>177</v>
      </c>
      <c r="F22859" s="35">
        <v>5.88</v>
      </c>
      <c r="G22859" s="34" t="s">
        <v>364</v>
      </c>
    </row>
    <row r="22860" spans="1:7">
      <c r="A22860" s="32">
        <v>2018</v>
      </c>
      <c r="B22860" s="32">
        <v>54304</v>
      </c>
      <c r="C22860" s="33" t="s">
        <v>565</v>
      </c>
      <c r="D22860" s="33" t="s">
        <v>566</v>
      </c>
      <c r="E22860" s="34">
        <v>177</v>
      </c>
      <c r="F22860" s="35">
        <v>5.88</v>
      </c>
      <c r="G22860" s="34" t="s">
        <v>364</v>
      </c>
    </row>
    <row r="22861" spans="1:7">
      <c r="A22861" s="32">
        <v>2018</v>
      </c>
      <c r="B22861" s="32">
        <v>54304</v>
      </c>
      <c r="C22861" s="33" t="s">
        <v>565</v>
      </c>
      <c r="D22861" s="33" t="s">
        <v>566</v>
      </c>
      <c r="E22861" s="34">
        <v>177</v>
      </c>
      <c r="F22861" s="35">
        <v>5.88</v>
      </c>
      <c r="G22861" s="34" t="s">
        <v>364</v>
      </c>
    </row>
    <row r="22862" spans="1:7">
      <c r="A22862" s="32">
        <v>2018</v>
      </c>
      <c r="B22862" s="32">
        <v>54304</v>
      </c>
      <c r="C22862" s="33" t="s">
        <v>565</v>
      </c>
      <c r="D22862" s="33" t="s">
        <v>566</v>
      </c>
      <c r="E22862" s="34">
        <v>177</v>
      </c>
      <c r="F22862" s="35">
        <v>5.88</v>
      </c>
      <c r="G22862" s="34" t="s">
        <v>364</v>
      </c>
    </row>
    <row r="22863" spans="1:7">
      <c r="A22863" s="32">
        <v>2018</v>
      </c>
      <c r="B22863" s="32">
        <v>54304</v>
      </c>
      <c r="C22863" s="33" t="s">
        <v>565</v>
      </c>
      <c r="D22863" s="33" t="s">
        <v>566</v>
      </c>
      <c r="E22863" s="34">
        <v>177</v>
      </c>
      <c r="F22863" s="35">
        <v>5.88</v>
      </c>
      <c r="G22863" s="34" t="s">
        <v>364</v>
      </c>
    </row>
    <row r="22864" spans="1:7">
      <c r="A22864" s="32">
        <v>2018</v>
      </c>
      <c r="B22864" s="32">
        <v>54304</v>
      </c>
      <c r="C22864" s="33" t="s">
        <v>565</v>
      </c>
      <c r="D22864" s="33" t="s">
        <v>566</v>
      </c>
      <c r="E22864" s="34">
        <v>177</v>
      </c>
      <c r="F22864" s="35">
        <v>5.88</v>
      </c>
      <c r="G22864" s="34" t="s">
        <v>364</v>
      </c>
    </row>
    <row r="22865" spans="1:7">
      <c r="A22865" s="32">
        <v>2018</v>
      </c>
      <c r="B22865" s="32">
        <v>54324</v>
      </c>
      <c r="C22865" s="33" t="s">
        <v>565</v>
      </c>
      <c r="D22865" s="33" t="s">
        <v>566</v>
      </c>
      <c r="E22865" s="34">
        <v>44</v>
      </c>
      <c r="F22865" s="35">
        <v>5.79</v>
      </c>
      <c r="G22865" s="34" t="s">
        <v>364</v>
      </c>
    </row>
    <row r="22866" spans="1:7">
      <c r="A22866" s="32">
        <v>2018</v>
      </c>
      <c r="B22866" s="32">
        <v>54324</v>
      </c>
      <c r="C22866" s="33" t="s">
        <v>563</v>
      </c>
      <c r="D22866" s="33" t="s">
        <v>564</v>
      </c>
      <c r="E22866" s="34">
        <v>1020509</v>
      </c>
      <c r="F22866" s="35">
        <v>1.028</v>
      </c>
      <c r="G22866" s="34" t="s">
        <v>364</v>
      </c>
    </row>
    <row r="22867" spans="1:7">
      <c r="A22867" s="32">
        <v>2018</v>
      </c>
      <c r="B22867" s="32">
        <v>54324</v>
      </c>
      <c r="C22867" s="33" t="s">
        <v>563</v>
      </c>
      <c r="D22867" s="33" t="s">
        <v>564</v>
      </c>
      <c r="E22867" s="34">
        <v>584080</v>
      </c>
      <c r="F22867" s="35">
        <v>1.028</v>
      </c>
      <c r="G22867" s="34" t="s">
        <v>364</v>
      </c>
    </row>
    <row r="22868" spans="1:7">
      <c r="A22868" s="32">
        <v>2018</v>
      </c>
      <c r="B22868" s="32">
        <v>54537</v>
      </c>
      <c r="C22868" s="33" t="s">
        <v>563</v>
      </c>
      <c r="D22868" s="33" t="s">
        <v>564</v>
      </c>
      <c r="E22868" s="34">
        <v>17598</v>
      </c>
      <c r="F22868" s="35">
        <v>1.0980000000000001</v>
      </c>
      <c r="G22868" s="34">
        <v>152.30000000000001</v>
      </c>
    </row>
    <row r="22869" spans="1:7">
      <c r="A22869" s="32">
        <v>2018</v>
      </c>
      <c r="B22869" s="32">
        <v>54537</v>
      </c>
      <c r="C22869" s="33" t="s">
        <v>563</v>
      </c>
      <c r="D22869" s="33" t="s">
        <v>564</v>
      </c>
      <c r="E22869" s="34">
        <v>35195</v>
      </c>
      <c r="F22869" s="35">
        <v>1.0980000000000001</v>
      </c>
      <c r="G22869" s="34">
        <v>115.8</v>
      </c>
    </row>
    <row r="22870" spans="1:7">
      <c r="A22870" s="32">
        <v>2018</v>
      </c>
      <c r="B22870" s="32">
        <v>54537</v>
      </c>
      <c r="C22870" s="33" t="s">
        <v>563</v>
      </c>
      <c r="D22870" s="33" t="s">
        <v>564</v>
      </c>
      <c r="E22870" s="34">
        <v>35196</v>
      </c>
      <c r="F22870" s="35">
        <v>1.0980000000000001</v>
      </c>
      <c r="G22870" s="34">
        <v>149.6</v>
      </c>
    </row>
    <row r="22871" spans="1:7">
      <c r="A22871" s="32">
        <v>2018</v>
      </c>
      <c r="B22871" s="32">
        <v>54537</v>
      </c>
      <c r="C22871" s="33" t="s">
        <v>563</v>
      </c>
      <c r="D22871" s="33" t="s">
        <v>564</v>
      </c>
      <c r="E22871" s="34">
        <v>52849</v>
      </c>
      <c r="F22871" s="35">
        <v>1.0980000000000001</v>
      </c>
      <c r="G22871" s="34">
        <v>270.60000000000002</v>
      </c>
    </row>
    <row r="22872" spans="1:7">
      <c r="A22872" s="32">
        <v>2018</v>
      </c>
      <c r="B22872" s="32">
        <v>54537</v>
      </c>
      <c r="C22872" s="33" t="s">
        <v>563</v>
      </c>
      <c r="D22872" s="33" t="s">
        <v>564</v>
      </c>
      <c r="E22872" s="34">
        <v>1043855</v>
      </c>
      <c r="F22872" s="35">
        <v>1.0980000000000001</v>
      </c>
      <c r="G22872" s="34">
        <v>226.6</v>
      </c>
    </row>
    <row r="22873" spans="1:7">
      <c r="A22873" s="32">
        <v>2018</v>
      </c>
      <c r="B22873" s="32">
        <v>54538</v>
      </c>
      <c r="C22873" s="33" t="s">
        <v>563</v>
      </c>
      <c r="D22873" s="33" t="s">
        <v>564</v>
      </c>
      <c r="E22873" s="34">
        <v>217786</v>
      </c>
      <c r="F22873" s="35">
        <v>1.018</v>
      </c>
      <c r="G22873" s="34">
        <v>279</v>
      </c>
    </row>
    <row r="22874" spans="1:7">
      <c r="A22874" s="32">
        <v>2018</v>
      </c>
      <c r="B22874" s="32">
        <v>54538</v>
      </c>
      <c r="C22874" s="33" t="s">
        <v>565</v>
      </c>
      <c r="D22874" s="33" t="s">
        <v>566</v>
      </c>
      <c r="E22874" s="34">
        <v>3813</v>
      </c>
      <c r="F22874" s="35">
        <v>5.8</v>
      </c>
      <c r="G22874" s="34">
        <v>1674.8</v>
      </c>
    </row>
    <row r="22875" spans="1:7">
      <c r="A22875" s="32">
        <v>2018</v>
      </c>
      <c r="B22875" s="32">
        <v>54547</v>
      </c>
      <c r="C22875" s="33" t="s">
        <v>563</v>
      </c>
      <c r="D22875" s="33" t="s">
        <v>564</v>
      </c>
      <c r="E22875" s="34">
        <v>4331215</v>
      </c>
      <c r="F22875" s="35">
        <v>1.0289999999999999</v>
      </c>
      <c r="G22875" s="34" t="s">
        <v>364</v>
      </c>
    </row>
    <row r="22876" spans="1:7">
      <c r="A22876" s="32">
        <v>2018</v>
      </c>
      <c r="B22876" s="32">
        <v>54574</v>
      </c>
      <c r="C22876" s="33" t="s">
        <v>563</v>
      </c>
      <c r="D22876" s="33" t="s">
        <v>564</v>
      </c>
      <c r="E22876" s="34">
        <v>55226</v>
      </c>
      <c r="F22876" s="35">
        <v>1.032</v>
      </c>
      <c r="G22876" s="34" t="s">
        <v>364</v>
      </c>
    </row>
    <row r="22877" spans="1:7">
      <c r="A22877" s="32">
        <v>2018</v>
      </c>
      <c r="B22877" s="32">
        <v>54634</v>
      </c>
      <c r="C22877" s="33" t="s">
        <v>365</v>
      </c>
      <c r="D22877" s="33" t="s">
        <v>354</v>
      </c>
      <c r="E22877" s="34">
        <v>133986</v>
      </c>
      <c r="F22877" s="35">
        <v>6.4340000000000002</v>
      </c>
      <c r="G22877" s="34" t="s">
        <v>364</v>
      </c>
    </row>
    <row r="22878" spans="1:7">
      <c r="A22878" s="32">
        <v>2018</v>
      </c>
      <c r="B22878" s="32">
        <v>54634</v>
      </c>
      <c r="C22878" s="33" t="s">
        <v>565</v>
      </c>
      <c r="D22878" s="33" t="s">
        <v>566</v>
      </c>
      <c r="E22878" s="34">
        <v>717</v>
      </c>
      <c r="F22878" s="35">
        <v>5.88</v>
      </c>
      <c r="G22878" s="34" t="s">
        <v>364</v>
      </c>
    </row>
    <row r="22879" spans="1:7">
      <c r="A22879" s="32">
        <v>2018</v>
      </c>
      <c r="B22879" s="32">
        <v>54640</v>
      </c>
      <c r="C22879" s="33" t="s">
        <v>565</v>
      </c>
      <c r="D22879" s="33" t="s">
        <v>566</v>
      </c>
      <c r="E22879" s="34">
        <v>11</v>
      </c>
      <c r="F22879" s="35">
        <v>5.8380000000000001</v>
      </c>
      <c r="G22879" s="34" t="s">
        <v>364</v>
      </c>
    </row>
    <row r="22880" spans="1:7">
      <c r="A22880" s="32">
        <v>2018</v>
      </c>
      <c r="B22880" s="32">
        <v>54640</v>
      </c>
      <c r="C22880" s="33" t="s">
        <v>565</v>
      </c>
      <c r="D22880" s="33" t="s">
        <v>566</v>
      </c>
      <c r="E22880" s="34">
        <v>74</v>
      </c>
      <c r="F22880" s="35">
        <v>5.8380000000000001</v>
      </c>
      <c r="G22880" s="34" t="s">
        <v>364</v>
      </c>
    </row>
    <row r="22881" spans="1:7">
      <c r="A22881" s="32">
        <v>2018</v>
      </c>
      <c r="B22881" s="32">
        <v>54640</v>
      </c>
      <c r="C22881" s="33" t="s">
        <v>563</v>
      </c>
      <c r="D22881" s="33" t="s">
        <v>564</v>
      </c>
      <c r="E22881" s="34">
        <v>1118</v>
      </c>
      <c r="F22881" s="35">
        <v>1.0609999999999999</v>
      </c>
      <c r="G22881" s="34" t="s">
        <v>364</v>
      </c>
    </row>
    <row r="22882" spans="1:7">
      <c r="A22882" s="32">
        <v>2018</v>
      </c>
      <c r="B22882" s="32">
        <v>54640</v>
      </c>
      <c r="C22882" s="33" t="s">
        <v>563</v>
      </c>
      <c r="D22882" s="33" t="s">
        <v>564</v>
      </c>
      <c r="E22882" s="34">
        <v>1925</v>
      </c>
      <c r="F22882" s="35">
        <v>1.0609999999999999</v>
      </c>
      <c r="G22882" s="34" t="s">
        <v>364</v>
      </c>
    </row>
    <row r="22883" spans="1:7">
      <c r="A22883" s="32">
        <v>2018</v>
      </c>
      <c r="B22883" s="32">
        <v>54640</v>
      </c>
      <c r="C22883" s="33" t="s">
        <v>563</v>
      </c>
      <c r="D22883" s="33" t="s">
        <v>564</v>
      </c>
      <c r="E22883" s="34">
        <v>1001146</v>
      </c>
      <c r="F22883" s="35">
        <v>1.0609999999999999</v>
      </c>
      <c r="G22883" s="34" t="s">
        <v>364</v>
      </c>
    </row>
    <row r="22884" spans="1:7">
      <c r="A22884" s="32">
        <v>2018</v>
      </c>
      <c r="B22884" s="32">
        <v>54640</v>
      </c>
      <c r="C22884" s="33" t="s">
        <v>563</v>
      </c>
      <c r="D22884" s="33" t="s">
        <v>564</v>
      </c>
      <c r="E22884" s="34">
        <v>53996</v>
      </c>
      <c r="F22884" s="35">
        <v>1.0609999999999999</v>
      </c>
      <c r="G22884" s="34" t="s">
        <v>364</v>
      </c>
    </row>
    <row r="22885" spans="1:7">
      <c r="A22885" s="32">
        <v>2018</v>
      </c>
      <c r="B22885" s="32">
        <v>54640</v>
      </c>
      <c r="C22885" s="33" t="s">
        <v>563</v>
      </c>
      <c r="D22885" s="33" t="s">
        <v>564</v>
      </c>
      <c r="E22885" s="34">
        <v>40490</v>
      </c>
      <c r="F22885" s="35">
        <v>1.0609999999999999</v>
      </c>
      <c r="G22885" s="34" t="s">
        <v>364</v>
      </c>
    </row>
    <row r="22886" spans="1:7">
      <c r="A22886" s="32">
        <v>2018</v>
      </c>
      <c r="B22886" s="32">
        <v>54646</v>
      </c>
      <c r="C22886" s="33" t="s">
        <v>565</v>
      </c>
      <c r="D22886" s="33" t="s">
        <v>566</v>
      </c>
      <c r="E22886" s="34">
        <v>748</v>
      </c>
      <c r="F22886" s="35">
        <v>5.3979999999999997</v>
      </c>
      <c r="G22886" s="34" t="s">
        <v>364</v>
      </c>
    </row>
    <row r="22887" spans="1:7">
      <c r="A22887" s="32">
        <v>2018</v>
      </c>
      <c r="B22887" s="32">
        <v>54646</v>
      </c>
      <c r="C22887" s="33" t="s">
        <v>567</v>
      </c>
      <c r="D22887" s="33" t="s">
        <v>566</v>
      </c>
      <c r="E22887" s="34">
        <v>176172</v>
      </c>
      <c r="F22887" s="35">
        <v>5.9089999999999998</v>
      </c>
      <c r="G22887" s="34" t="s">
        <v>364</v>
      </c>
    </row>
    <row r="22888" spans="1:7">
      <c r="A22888" s="32">
        <v>2018</v>
      </c>
      <c r="B22888" s="32">
        <v>54676</v>
      </c>
      <c r="C22888" s="33" t="s">
        <v>563</v>
      </c>
      <c r="D22888" s="33" t="s">
        <v>564</v>
      </c>
      <c r="E22888" s="34">
        <v>2363500</v>
      </c>
      <c r="F22888" s="35">
        <v>1.02</v>
      </c>
      <c r="G22888" s="34" t="s">
        <v>364</v>
      </c>
    </row>
    <row r="22889" spans="1:7">
      <c r="A22889" s="32">
        <v>2018</v>
      </c>
      <c r="B22889" s="32">
        <v>54761</v>
      </c>
      <c r="C22889" s="33" t="s">
        <v>563</v>
      </c>
      <c r="D22889" s="33" t="s">
        <v>564</v>
      </c>
      <c r="E22889" s="34">
        <v>2203098</v>
      </c>
      <c r="F22889" s="35">
        <v>1.0409999999999999</v>
      </c>
      <c r="G22889" s="34" t="s">
        <v>364</v>
      </c>
    </row>
    <row r="22890" spans="1:7">
      <c r="A22890" s="32">
        <v>2018</v>
      </c>
      <c r="B22890" s="32">
        <v>54805</v>
      </c>
      <c r="C22890" s="33" t="s">
        <v>563</v>
      </c>
      <c r="D22890" s="33" t="s">
        <v>564</v>
      </c>
      <c r="E22890" s="34">
        <v>112698</v>
      </c>
      <c r="F22890" s="35">
        <v>1.028</v>
      </c>
      <c r="G22890" s="34" t="s">
        <v>364</v>
      </c>
    </row>
    <row r="22891" spans="1:7">
      <c r="A22891" s="32">
        <v>2018</v>
      </c>
      <c r="B22891" s="32">
        <v>54805</v>
      </c>
      <c r="C22891" s="33" t="s">
        <v>563</v>
      </c>
      <c r="D22891" s="33" t="s">
        <v>564</v>
      </c>
      <c r="E22891" s="34">
        <v>94821</v>
      </c>
      <c r="F22891" s="35">
        <v>1.028</v>
      </c>
      <c r="G22891" s="34" t="s">
        <v>364</v>
      </c>
    </row>
    <row r="22892" spans="1:7">
      <c r="A22892" s="32">
        <v>2018</v>
      </c>
      <c r="B22892" s="32">
        <v>54805</v>
      </c>
      <c r="C22892" s="33" t="s">
        <v>563</v>
      </c>
      <c r="D22892" s="33" t="s">
        <v>564</v>
      </c>
      <c r="E22892" s="34">
        <v>84235</v>
      </c>
      <c r="F22892" s="35">
        <v>1.028</v>
      </c>
      <c r="G22892" s="34" t="s">
        <v>364</v>
      </c>
    </row>
    <row r="22893" spans="1:7">
      <c r="A22893" s="32">
        <v>2018</v>
      </c>
      <c r="B22893" s="32">
        <v>54805</v>
      </c>
      <c r="C22893" s="33" t="s">
        <v>563</v>
      </c>
      <c r="D22893" s="33" t="s">
        <v>564</v>
      </c>
      <c r="E22893" s="34">
        <v>82939</v>
      </c>
      <c r="F22893" s="35">
        <v>1.028</v>
      </c>
      <c r="G22893" s="34" t="s">
        <v>364</v>
      </c>
    </row>
    <row r="22894" spans="1:7">
      <c r="A22894" s="32">
        <v>2018</v>
      </c>
      <c r="B22894" s="32">
        <v>54805</v>
      </c>
      <c r="C22894" s="33" t="s">
        <v>563</v>
      </c>
      <c r="D22894" s="33" t="s">
        <v>564</v>
      </c>
      <c r="E22894" s="34">
        <v>3642</v>
      </c>
      <c r="F22894" s="35">
        <v>1.028</v>
      </c>
      <c r="G22894" s="34" t="s">
        <v>364</v>
      </c>
    </row>
    <row r="22895" spans="1:7">
      <c r="A22895" s="32">
        <v>2018</v>
      </c>
      <c r="B22895" s="32">
        <v>54805</v>
      </c>
      <c r="C22895" s="33" t="s">
        <v>563</v>
      </c>
      <c r="D22895" s="33" t="s">
        <v>564</v>
      </c>
      <c r="E22895" s="34">
        <v>7366</v>
      </c>
      <c r="F22895" s="35">
        <v>1.028</v>
      </c>
      <c r="G22895" s="34" t="s">
        <v>364</v>
      </c>
    </row>
    <row r="22896" spans="1:7">
      <c r="A22896" s="32">
        <v>2018</v>
      </c>
      <c r="B22896" s="32">
        <v>54805</v>
      </c>
      <c r="C22896" s="33" t="s">
        <v>563</v>
      </c>
      <c r="D22896" s="33" t="s">
        <v>564</v>
      </c>
      <c r="E22896" s="34">
        <v>7280</v>
      </c>
      <c r="F22896" s="35">
        <v>1.028</v>
      </c>
      <c r="G22896" s="34" t="s">
        <v>364</v>
      </c>
    </row>
    <row r="22897" spans="1:7">
      <c r="A22897" s="32">
        <v>2018</v>
      </c>
      <c r="B22897" s="32">
        <v>54805</v>
      </c>
      <c r="C22897" s="33" t="s">
        <v>563</v>
      </c>
      <c r="D22897" s="33" t="s">
        <v>564</v>
      </c>
      <c r="E22897" s="34">
        <v>5361</v>
      </c>
      <c r="F22897" s="35">
        <v>1.028</v>
      </c>
      <c r="G22897" s="34" t="s">
        <v>364</v>
      </c>
    </row>
    <row r="22898" spans="1:7">
      <c r="A22898" s="32">
        <v>2018</v>
      </c>
      <c r="B22898" s="32">
        <v>54805</v>
      </c>
      <c r="C22898" s="33" t="s">
        <v>563</v>
      </c>
      <c r="D22898" s="33" t="s">
        <v>564</v>
      </c>
      <c r="E22898" s="34">
        <v>22001</v>
      </c>
      <c r="F22898" s="35">
        <v>1.028</v>
      </c>
      <c r="G22898" s="34" t="s">
        <v>364</v>
      </c>
    </row>
    <row r="22899" spans="1:7">
      <c r="A22899" s="32">
        <v>2018</v>
      </c>
      <c r="B22899" s="32">
        <v>54817</v>
      </c>
      <c r="C22899" s="33" t="s">
        <v>563</v>
      </c>
      <c r="D22899" s="33" t="s">
        <v>564</v>
      </c>
      <c r="E22899" s="34">
        <v>55138</v>
      </c>
      <c r="F22899" s="35">
        <v>0.997</v>
      </c>
      <c r="G22899" s="34">
        <v>314.10000000000002</v>
      </c>
    </row>
    <row r="22900" spans="1:7">
      <c r="A22900" s="32">
        <v>2018</v>
      </c>
      <c r="B22900" s="32">
        <v>54817</v>
      </c>
      <c r="C22900" s="33" t="s">
        <v>563</v>
      </c>
      <c r="D22900" s="33" t="s">
        <v>564</v>
      </c>
      <c r="E22900" s="34">
        <v>190516</v>
      </c>
      <c r="F22900" s="35">
        <v>0.997</v>
      </c>
      <c r="G22900" s="34">
        <v>294.8</v>
      </c>
    </row>
    <row r="22901" spans="1:7">
      <c r="A22901" s="32">
        <v>2018</v>
      </c>
      <c r="B22901" s="32">
        <v>54817</v>
      </c>
      <c r="C22901" s="33" t="s">
        <v>563</v>
      </c>
      <c r="D22901" s="33" t="s">
        <v>564</v>
      </c>
      <c r="E22901" s="34">
        <v>53224</v>
      </c>
      <c r="F22901" s="35">
        <v>0.997</v>
      </c>
      <c r="G22901" s="34">
        <v>297.2</v>
      </c>
    </row>
    <row r="22902" spans="1:7">
      <c r="A22902" s="32">
        <v>2018</v>
      </c>
      <c r="B22902" s="32">
        <v>54817</v>
      </c>
      <c r="C22902" s="33" t="s">
        <v>563</v>
      </c>
      <c r="D22902" s="33" t="s">
        <v>564</v>
      </c>
      <c r="E22902" s="34">
        <v>48604</v>
      </c>
      <c r="F22902" s="35">
        <v>0.997</v>
      </c>
      <c r="G22902" s="34">
        <v>318.39999999999998</v>
      </c>
    </row>
    <row r="22903" spans="1:7">
      <c r="A22903" s="32">
        <v>2018</v>
      </c>
      <c r="B22903" s="32">
        <v>54817</v>
      </c>
      <c r="C22903" s="33" t="s">
        <v>563</v>
      </c>
      <c r="D22903" s="33" t="s">
        <v>564</v>
      </c>
      <c r="E22903" s="34">
        <v>33456</v>
      </c>
      <c r="F22903" s="35">
        <v>0.997</v>
      </c>
      <c r="G22903" s="34">
        <v>323.89999999999998</v>
      </c>
    </row>
    <row r="22904" spans="1:7">
      <c r="A22904" s="32">
        <v>2018</v>
      </c>
      <c r="B22904" s="32">
        <v>54817</v>
      </c>
      <c r="C22904" s="33" t="s">
        <v>563</v>
      </c>
      <c r="D22904" s="33" t="s">
        <v>564</v>
      </c>
      <c r="E22904" s="34">
        <v>27494</v>
      </c>
      <c r="F22904" s="35">
        <v>0.997</v>
      </c>
      <c r="G22904" s="34">
        <v>363.1</v>
      </c>
    </row>
    <row r="22905" spans="1:7">
      <c r="A22905" s="32">
        <v>2018</v>
      </c>
      <c r="B22905" s="32">
        <v>54817</v>
      </c>
      <c r="C22905" s="33" t="s">
        <v>563</v>
      </c>
      <c r="D22905" s="33" t="s">
        <v>564</v>
      </c>
      <c r="E22905" s="34">
        <v>25658</v>
      </c>
      <c r="F22905" s="35">
        <v>0.997</v>
      </c>
      <c r="G22905" s="34">
        <v>304.89999999999998</v>
      </c>
    </row>
    <row r="22906" spans="1:7">
      <c r="A22906" s="32">
        <v>2018</v>
      </c>
      <c r="B22906" s="32">
        <v>54817</v>
      </c>
      <c r="C22906" s="33" t="s">
        <v>563</v>
      </c>
      <c r="D22906" s="33" t="s">
        <v>564</v>
      </c>
      <c r="E22906" s="34">
        <v>11913</v>
      </c>
      <c r="F22906" s="35">
        <v>0.997</v>
      </c>
      <c r="G22906" s="34">
        <v>303.10000000000002</v>
      </c>
    </row>
    <row r="22907" spans="1:7">
      <c r="A22907" s="32">
        <v>2018</v>
      </c>
      <c r="B22907" s="32">
        <v>54817</v>
      </c>
      <c r="C22907" s="33" t="s">
        <v>563</v>
      </c>
      <c r="D22907" s="33" t="s">
        <v>564</v>
      </c>
      <c r="E22907" s="34">
        <v>9127</v>
      </c>
      <c r="F22907" s="35">
        <v>0.997</v>
      </c>
      <c r="G22907" s="34">
        <v>366.1</v>
      </c>
    </row>
    <row r="22908" spans="1:7">
      <c r="A22908" s="32">
        <v>2018</v>
      </c>
      <c r="B22908" s="32">
        <v>54817</v>
      </c>
      <c r="C22908" s="33" t="s">
        <v>563</v>
      </c>
      <c r="D22908" s="33" t="s">
        <v>564</v>
      </c>
      <c r="E22908" s="34">
        <v>8120</v>
      </c>
      <c r="F22908" s="35">
        <v>0.997</v>
      </c>
      <c r="G22908" s="34">
        <v>263.3</v>
      </c>
    </row>
    <row r="22909" spans="1:7">
      <c r="A22909" s="32">
        <v>2018</v>
      </c>
      <c r="B22909" s="32">
        <v>54817</v>
      </c>
      <c r="C22909" s="33" t="s">
        <v>563</v>
      </c>
      <c r="D22909" s="33" t="s">
        <v>564</v>
      </c>
      <c r="E22909" s="34">
        <v>7676</v>
      </c>
      <c r="F22909" s="35">
        <v>0.997</v>
      </c>
      <c r="G22909" s="34">
        <v>273.39999999999998</v>
      </c>
    </row>
    <row r="22910" spans="1:7">
      <c r="A22910" s="32">
        <v>2018</v>
      </c>
      <c r="B22910" s="32">
        <v>54817</v>
      </c>
      <c r="C22910" s="33" t="s">
        <v>563</v>
      </c>
      <c r="D22910" s="33" t="s">
        <v>564</v>
      </c>
      <c r="E22910" s="34">
        <v>4080</v>
      </c>
      <c r="F22910" s="35">
        <v>0.997</v>
      </c>
      <c r="G22910" s="34">
        <v>332.8</v>
      </c>
    </row>
    <row r="22911" spans="1:7">
      <c r="A22911" s="32">
        <v>2018</v>
      </c>
      <c r="B22911" s="32">
        <v>54832</v>
      </c>
      <c r="C22911" s="33" t="s">
        <v>563</v>
      </c>
      <c r="D22911" s="33" t="s">
        <v>564</v>
      </c>
      <c r="E22911" s="34">
        <v>784654</v>
      </c>
      <c r="F22911" s="35">
        <v>1.0469999999999999</v>
      </c>
      <c r="G22911" s="34" t="s">
        <v>364</v>
      </c>
    </row>
    <row r="22912" spans="1:7">
      <c r="A22912" s="32">
        <v>2018</v>
      </c>
      <c r="B22912" s="32">
        <v>54832</v>
      </c>
      <c r="C22912" s="33" t="s">
        <v>563</v>
      </c>
      <c r="D22912" s="33" t="s">
        <v>564</v>
      </c>
      <c r="E22912" s="34">
        <v>273244</v>
      </c>
      <c r="F22912" s="35">
        <v>1.0469999999999999</v>
      </c>
      <c r="G22912" s="34" t="s">
        <v>364</v>
      </c>
    </row>
    <row r="22913" spans="1:7">
      <c r="A22913" s="32">
        <v>2018</v>
      </c>
      <c r="B22913" s="32">
        <v>54844</v>
      </c>
      <c r="C22913" s="33" t="s">
        <v>565</v>
      </c>
      <c r="D22913" s="33" t="s">
        <v>566</v>
      </c>
      <c r="E22913" s="34">
        <v>1302</v>
      </c>
      <c r="F22913" s="35">
        <v>5.88</v>
      </c>
      <c r="G22913" s="34">
        <v>1833.8</v>
      </c>
    </row>
    <row r="22914" spans="1:7">
      <c r="A22914" s="32">
        <v>2018</v>
      </c>
      <c r="B22914" s="32">
        <v>54844</v>
      </c>
      <c r="C22914" s="33" t="s">
        <v>563</v>
      </c>
      <c r="D22914" s="33" t="s">
        <v>564</v>
      </c>
      <c r="E22914" s="34">
        <v>33738</v>
      </c>
      <c r="F22914" s="35">
        <v>1.0669999999999999</v>
      </c>
      <c r="G22914" s="34">
        <v>1072.0999999999999</v>
      </c>
    </row>
    <row r="22915" spans="1:7">
      <c r="A22915" s="32">
        <v>2018</v>
      </c>
      <c r="B22915" s="32">
        <v>54844</v>
      </c>
      <c r="C22915" s="33" t="s">
        <v>563</v>
      </c>
      <c r="D22915" s="33" t="s">
        <v>564</v>
      </c>
      <c r="E22915" s="34">
        <v>68944</v>
      </c>
      <c r="F22915" s="35">
        <v>1.0720000000000001</v>
      </c>
      <c r="G22915" s="34">
        <v>227.1</v>
      </c>
    </row>
    <row r="22916" spans="1:7">
      <c r="A22916" s="32">
        <v>2018</v>
      </c>
      <c r="B22916" s="32">
        <v>54844</v>
      </c>
      <c r="C22916" s="33" t="s">
        <v>563</v>
      </c>
      <c r="D22916" s="33" t="s">
        <v>564</v>
      </c>
      <c r="E22916" s="34">
        <v>63651</v>
      </c>
      <c r="F22916" s="35">
        <v>1.0449999999999999</v>
      </c>
      <c r="G22916" s="34">
        <v>330.7</v>
      </c>
    </row>
    <row r="22917" spans="1:7">
      <c r="A22917" s="32">
        <v>2018</v>
      </c>
      <c r="B22917" s="32">
        <v>54844</v>
      </c>
      <c r="C22917" s="33" t="s">
        <v>563</v>
      </c>
      <c r="D22917" s="33" t="s">
        <v>564</v>
      </c>
      <c r="E22917" s="34">
        <v>31264</v>
      </c>
      <c r="F22917" s="35">
        <v>1.0660000000000001</v>
      </c>
      <c r="G22917" s="34">
        <v>392</v>
      </c>
    </row>
    <row r="22918" spans="1:7">
      <c r="A22918" s="32">
        <v>2018</v>
      </c>
      <c r="B22918" s="32">
        <v>54844</v>
      </c>
      <c r="C22918" s="33" t="s">
        <v>563</v>
      </c>
      <c r="D22918" s="33" t="s">
        <v>564</v>
      </c>
      <c r="E22918" s="34">
        <v>21174</v>
      </c>
      <c r="F22918" s="35">
        <v>1.087</v>
      </c>
      <c r="G22918" s="34">
        <v>457.3</v>
      </c>
    </row>
    <row r="22919" spans="1:7">
      <c r="A22919" s="32">
        <v>2018</v>
      </c>
      <c r="B22919" s="32">
        <v>54844</v>
      </c>
      <c r="C22919" s="33" t="s">
        <v>563</v>
      </c>
      <c r="D22919" s="33" t="s">
        <v>564</v>
      </c>
      <c r="E22919" s="34">
        <v>4032</v>
      </c>
      <c r="F22919" s="35">
        <v>1.081</v>
      </c>
      <c r="G22919" s="34">
        <v>867.8</v>
      </c>
    </row>
    <row r="22920" spans="1:7">
      <c r="A22920" s="32">
        <v>2018</v>
      </c>
      <c r="B22920" s="32">
        <v>54844</v>
      </c>
      <c r="C22920" s="33" t="s">
        <v>563</v>
      </c>
      <c r="D22920" s="33" t="s">
        <v>564</v>
      </c>
      <c r="E22920" s="34">
        <v>40156</v>
      </c>
      <c r="F22920" s="35">
        <v>1.08</v>
      </c>
      <c r="G22920" s="34">
        <v>243.5</v>
      </c>
    </row>
    <row r="22921" spans="1:7">
      <c r="A22921" s="32">
        <v>2018</v>
      </c>
      <c r="B22921" s="32">
        <v>54844</v>
      </c>
      <c r="C22921" s="33" t="s">
        <v>563</v>
      </c>
      <c r="D22921" s="33" t="s">
        <v>564</v>
      </c>
      <c r="E22921" s="34">
        <v>163379</v>
      </c>
      <c r="F22921" s="35">
        <v>1.0489999999999999</v>
      </c>
      <c r="G22921" s="34">
        <v>308.2</v>
      </c>
    </row>
    <row r="22922" spans="1:7">
      <c r="A22922" s="32">
        <v>2018</v>
      </c>
      <c r="B22922" s="32">
        <v>54844</v>
      </c>
      <c r="C22922" s="33" t="s">
        <v>563</v>
      </c>
      <c r="D22922" s="33" t="s">
        <v>564</v>
      </c>
      <c r="E22922" s="34">
        <v>113782</v>
      </c>
      <c r="F22922" s="35">
        <v>1.075</v>
      </c>
      <c r="G22922" s="34">
        <v>256.8</v>
      </c>
    </row>
    <row r="22923" spans="1:7">
      <c r="A22923" s="32">
        <v>2018</v>
      </c>
      <c r="B22923" s="32">
        <v>54844</v>
      </c>
      <c r="C22923" s="33" t="s">
        <v>563</v>
      </c>
      <c r="D22923" s="33" t="s">
        <v>564</v>
      </c>
      <c r="E22923" s="34">
        <v>110415</v>
      </c>
      <c r="F22923" s="35">
        <v>1.0660000000000001</v>
      </c>
      <c r="G22923" s="34">
        <v>250</v>
      </c>
    </row>
    <row r="22924" spans="1:7">
      <c r="A22924" s="32">
        <v>2018</v>
      </c>
      <c r="B22924" s="32">
        <v>54844</v>
      </c>
      <c r="C22924" s="33" t="s">
        <v>563</v>
      </c>
      <c r="D22924" s="33" t="s">
        <v>564</v>
      </c>
      <c r="E22924" s="34">
        <v>110393</v>
      </c>
      <c r="F22924" s="35">
        <v>1.0680000000000001</v>
      </c>
      <c r="G22924" s="34">
        <v>249.5</v>
      </c>
    </row>
    <row r="22925" spans="1:7">
      <c r="A22925" s="32">
        <v>2018</v>
      </c>
      <c r="B22925" s="32">
        <v>54844</v>
      </c>
      <c r="C22925" s="33" t="s">
        <v>563</v>
      </c>
      <c r="D22925" s="33" t="s">
        <v>564</v>
      </c>
      <c r="E22925" s="34">
        <v>93654</v>
      </c>
      <c r="F22925" s="35">
        <v>1.081</v>
      </c>
      <c r="G22925" s="34">
        <v>252.7</v>
      </c>
    </row>
    <row r="22926" spans="1:7">
      <c r="A22926" s="32">
        <v>2018</v>
      </c>
      <c r="B22926" s="32">
        <v>54854</v>
      </c>
      <c r="C22926" s="33" t="s">
        <v>563</v>
      </c>
      <c r="D22926" s="33" t="s">
        <v>564</v>
      </c>
      <c r="E22926" s="34">
        <v>44104</v>
      </c>
      <c r="F22926" s="35">
        <v>1.036</v>
      </c>
      <c r="G22926" s="34">
        <v>389.9</v>
      </c>
    </row>
    <row r="22927" spans="1:7">
      <c r="A22927" s="32">
        <v>2018</v>
      </c>
      <c r="B22927" s="32">
        <v>54914</v>
      </c>
      <c r="C22927" s="33" t="s">
        <v>563</v>
      </c>
      <c r="D22927" s="33" t="s">
        <v>564</v>
      </c>
      <c r="E22927" s="34">
        <v>904749</v>
      </c>
      <c r="F22927" s="35">
        <v>1.038</v>
      </c>
      <c r="G22927" s="34" t="s">
        <v>364</v>
      </c>
    </row>
    <row r="22928" spans="1:7">
      <c r="A22928" s="32">
        <v>2018</v>
      </c>
      <c r="B22928" s="32">
        <v>54914</v>
      </c>
      <c r="C22928" s="33" t="s">
        <v>563</v>
      </c>
      <c r="D22928" s="33" t="s">
        <v>564</v>
      </c>
      <c r="E22928" s="34">
        <v>753972</v>
      </c>
      <c r="F22928" s="35">
        <v>1.038</v>
      </c>
      <c r="G22928" s="34" t="s">
        <v>364</v>
      </c>
    </row>
    <row r="22929" spans="1:7">
      <c r="A22929" s="32">
        <v>2018</v>
      </c>
      <c r="B22929" s="32">
        <v>55010</v>
      </c>
      <c r="C22929" s="33" t="s">
        <v>563</v>
      </c>
      <c r="D22929" s="33" t="s">
        <v>564</v>
      </c>
      <c r="E22929" s="34">
        <v>430103</v>
      </c>
      <c r="F22929" s="35">
        <v>1.083</v>
      </c>
      <c r="G22929" s="34" t="s">
        <v>364</v>
      </c>
    </row>
    <row r="22930" spans="1:7">
      <c r="A22930" s="32">
        <v>2018</v>
      </c>
      <c r="B22930" s="32">
        <v>55011</v>
      </c>
      <c r="C22930" s="33" t="s">
        <v>563</v>
      </c>
      <c r="D22930" s="33" t="s">
        <v>564</v>
      </c>
      <c r="E22930" s="34">
        <v>750354</v>
      </c>
      <c r="F22930" s="35">
        <v>1.0629999999999999</v>
      </c>
      <c r="G22930" s="34" t="s">
        <v>364</v>
      </c>
    </row>
    <row r="22931" spans="1:7">
      <c r="A22931" s="32">
        <v>2018</v>
      </c>
      <c r="B22931" s="32">
        <v>55015</v>
      </c>
      <c r="C22931" s="33" t="s">
        <v>563</v>
      </c>
      <c r="D22931" s="33" t="s">
        <v>564</v>
      </c>
      <c r="E22931" s="34">
        <v>2745878</v>
      </c>
      <c r="F22931" s="35">
        <v>1.02</v>
      </c>
      <c r="G22931" s="34" t="s">
        <v>364</v>
      </c>
    </row>
    <row r="22932" spans="1:7">
      <c r="A22932" s="32">
        <v>2018</v>
      </c>
      <c r="B22932" s="32">
        <v>55026</v>
      </c>
      <c r="C22932" s="33" t="s">
        <v>563</v>
      </c>
      <c r="D22932" s="33" t="s">
        <v>564</v>
      </c>
      <c r="E22932" s="34">
        <v>82577</v>
      </c>
      <c r="F22932" s="35">
        <v>1.0269999999999999</v>
      </c>
      <c r="G22932" s="34" t="s">
        <v>364</v>
      </c>
    </row>
    <row r="22933" spans="1:7">
      <c r="A22933" s="32">
        <v>2018</v>
      </c>
      <c r="B22933" s="32">
        <v>55026</v>
      </c>
      <c r="C22933" s="33" t="s">
        <v>563</v>
      </c>
      <c r="D22933" s="33" t="s">
        <v>564</v>
      </c>
      <c r="E22933" s="34">
        <v>102063</v>
      </c>
      <c r="F22933" s="35">
        <v>1.028</v>
      </c>
      <c r="G22933" s="34" t="s">
        <v>364</v>
      </c>
    </row>
    <row r="22934" spans="1:7">
      <c r="A22934" s="32">
        <v>2018</v>
      </c>
      <c r="B22934" s="32">
        <v>55026</v>
      </c>
      <c r="C22934" s="33" t="s">
        <v>563</v>
      </c>
      <c r="D22934" s="33" t="s">
        <v>564</v>
      </c>
      <c r="E22934" s="34">
        <v>86830</v>
      </c>
      <c r="F22934" s="35">
        <v>1.026</v>
      </c>
      <c r="G22934" s="34" t="s">
        <v>364</v>
      </c>
    </row>
    <row r="22935" spans="1:7">
      <c r="A22935" s="32">
        <v>2018</v>
      </c>
      <c r="B22935" s="32">
        <v>55026</v>
      </c>
      <c r="C22935" s="33" t="s">
        <v>563</v>
      </c>
      <c r="D22935" s="33" t="s">
        <v>564</v>
      </c>
      <c r="E22935" s="34">
        <v>76121</v>
      </c>
      <c r="F22935" s="35">
        <v>1.026</v>
      </c>
      <c r="G22935" s="34" t="s">
        <v>364</v>
      </c>
    </row>
    <row r="22936" spans="1:7">
      <c r="A22936" s="32">
        <v>2018</v>
      </c>
      <c r="B22936" s="32">
        <v>55026</v>
      </c>
      <c r="C22936" s="33" t="s">
        <v>563</v>
      </c>
      <c r="D22936" s="33" t="s">
        <v>564</v>
      </c>
      <c r="E22936" s="34">
        <v>63698</v>
      </c>
      <c r="F22936" s="35">
        <v>1.028</v>
      </c>
      <c r="G22936" s="34" t="s">
        <v>364</v>
      </c>
    </row>
    <row r="22937" spans="1:7">
      <c r="A22937" s="32">
        <v>2018</v>
      </c>
      <c r="B22937" s="32">
        <v>55026</v>
      </c>
      <c r="C22937" s="33" t="s">
        <v>563</v>
      </c>
      <c r="D22937" s="33" t="s">
        <v>564</v>
      </c>
      <c r="E22937" s="34">
        <v>20494</v>
      </c>
      <c r="F22937" s="35">
        <v>1.026</v>
      </c>
      <c r="G22937" s="34" t="s">
        <v>364</v>
      </c>
    </row>
    <row r="22938" spans="1:7">
      <c r="A22938" s="32">
        <v>2018</v>
      </c>
      <c r="B22938" s="32">
        <v>55026</v>
      </c>
      <c r="C22938" s="33" t="s">
        <v>563</v>
      </c>
      <c r="D22938" s="33" t="s">
        <v>564</v>
      </c>
      <c r="E22938" s="34">
        <v>13534</v>
      </c>
      <c r="F22938" s="35">
        <v>1.0269999999999999</v>
      </c>
      <c r="G22938" s="34" t="s">
        <v>364</v>
      </c>
    </row>
    <row r="22939" spans="1:7">
      <c r="A22939" s="32">
        <v>2018</v>
      </c>
      <c r="B22939" s="32">
        <v>55026</v>
      </c>
      <c r="C22939" s="33" t="s">
        <v>563</v>
      </c>
      <c r="D22939" s="33" t="s">
        <v>564</v>
      </c>
      <c r="E22939" s="34">
        <v>10644</v>
      </c>
      <c r="F22939" s="35">
        <v>1.028</v>
      </c>
      <c r="G22939" s="34" t="s">
        <v>364</v>
      </c>
    </row>
    <row r="22940" spans="1:7">
      <c r="A22940" s="32">
        <v>2018</v>
      </c>
      <c r="B22940" s="32">
        <v>55026</v>
      </c>
      <c r="C22940" s="33" t="s">
        <v>563</v>
      </c>
      <c r="D22940" s="33" t="s">
        <v>564</v>
      </c>
      <c r="E22940" s="34">
        <v>7233</v>
      </c>
      <c r="F22940" s="35">
        <v>1.028</v>
      </c>
      <c r="G22940" s="34" t="s">
        <v>364</v>
      </c>
    </row>
    <row r="22941" spans="1:7">
      <c r="A22941" s="32">
        <v>2018</v>
      </c>
      <c r="B22941" s="32">
        <v>55026</v>
      </c>
      <c r="C22941" s="33" t="s">
        <v>563</v>
      </c>
      <c r="D22941" s="33" t="s">
        <v>564</v>
      </c>
      <c r="E22941" s="34">
        <v>1345</v>
      </c>
      <c r="F22941" s="35">
        <v>1.0269999999999999</v>
      </c>
      <c r="G22941" s="34" t="s">
        <v>364</v>
      </c>
    </row>
    <row r="22942" spans="1:7">
      <c r="A22942" s="32">
        <v>2018</v>
      </c>
      <c r="B22942" s="32">
        <v>55026</v>
      </c>
      <c r="C22942" s="33" t="s">
        <v>563</v>
      </c>
      <c r="D22942" s="33" t="s">
        <v>564</v>
      </c>
      <c r="E22942" s="34">
        <v>1160</v>
      </c>
      <c r="F22942" s="35">
        <v>1.0269999999999999</v>
      </c>
      <c r="G22942" s="34" t="s">
        <v>364</v>
      </c>
    </row>
    <row r="22943" spans="1:7">
      <c r="A22943" s="32">
        <v>2018</v>
      </c>
      <c r="B22943" s="32">
        <v>55026</v>
      </c>
      <c r="C22943" s="33" t="s">
        <v>563</v>
      </c>
      <c r="D22943" s="33" t="s">
        <v>564</v>
      </c>
      <c r="E22943" s="34">
        <v>1158</v>
      </c>
      <c r="F22943" s="35">
        <v>1.0269999999999999</v>
      </c>
      <c r="G22943" s="34" t="s">
        <v>364</v>
      </c>
    </row>
    <row r="22944" spans="1:7">
      <c r="A22944" s="32">
        <v>2018</v>
      </c>
      <c r="B22944" s="32">
        <v>55040</v>
      </c>
      <c r="C22944" s="33" t="s">
        <v>563</v>
      </c>
      <c r="D22944" s="33" t="s">
        <v>564</v>
      </c>
      <c r="E22944" s="34">
        <v>230225</v>
      </c>
      <c r="F22944" s="35">
        <v>1.032</v>
      </c>
      <c r="G22944" s="34" t="s">
        <v>364</v>
      </c>
    </row>
    <row r="22945" spans="1:7">
      <c r="A22945" s="32">
        <v>2018</v>
      </c>
      <c r="B22945" s="32">
        <v>55041</v>
      </c>
      <c r="C22945" s="33" t="s">
        <v>563</v>
      </c>
      <c r="D22945" s="33" t="s">
        <v>564</v>
      </c>
      <c r="E22945" s="34">
        <v>329382</v>
      </c>
      <c r="F22945" s="35">
        <v>1.03</v>
      </c>
      <c r="G22945" s="34" t="s">
        <v>364</v>
      </c>
    </row>
    <row r="22946" spans="1:7">
      <c r="A22946" s="32">
        <v>2018</v>
      </c>
      <c r="B22946" s="32">
        <v>55041</v>
      </c>
      <c r="C22946" s="33" t="s">
        <v>563</v>
      </c>
      <c r="D22946" s="33" t="s">
        <v>564</v>
      </c>
      <c r="E22946" s="34">
        <v>426699</v>
      </c>
      <c r="F22946" s="35">
        <v>1.0289999999999999</v>
      </c>
      <c r="G22946" s="34" t="s">
        <v>364</v>
      </c>
    </row>
    <row r="22947" spans="1:7">
      <c r="A22947" s="32">
        <v>2018</v>
      </c>
      <c r="B22947" s="32">
        <v>55042</v>
      </c>
      <c r="C22947" s="33" t="s">
        <v>563</v>
      </c>
      <c r="D22947" s="33" t="s">
        <v>564</v>
      </c>
      <c r="E22947" s="34">
        <v>2169249</v>
      </c>
      <c r="F22947" s="35">
        <v>1.0269999999999999</v>
      </c>
      <c r="G22947" s="34" t="s">
        <v>364</v>
      </c>
    </row>
    <row r="22948" spans="1:7">
      <c r="A22948" s="32">
        <v>2018</v>
      </c>
      <c r="B22948" s="32">
        <v>55047</v>
      </c>
      <c r="C22948" s="33" t="s">
        <v>563</v>
      </c>
      <c r="D22948" s="33" t="s">
        <v>564</v>
      </c>
      <c r="E22948" s="34">
        <v>3400019</v>
      </c>
      <c r="F22948" s="35">
        <v>1.03</v>
      </c>
      <c r="G22948" s="34" t="s">
        <v>364</v>
      </c>
    </row>
    <row r="22949" spans="1:7">
      <c r="A22949" s="32">
        <v>2018</v>
      </c>
      <c r="B22949" s="32">
        <v>55048</v>
      </c>
      <c r="C22949" s="33" t="s">
        <v>563</v>
      </c>
      <c r="D22949" s="33" t="s">
        <v>564</v>
      </c>
      <c r="E22949" s="34">
        <v>1231018</v>
      </c>
      <c r="F22949" s="35">
        <v>1.0269999999999999</v>
      </c>
      <c r="G22949" s="34" t="s">
        <v>364</v>
      </c>
    </row>
    <row r="22950" spans="1:7">
      <c r="A22950" s="32">
        <v>2018</v>
      </c>
      <c r="B22950" s="32">
        <v>55051</v>
      </c>
      <c r="C22950" s="33" t="s">
        <v>563</v>
      </c>
      <c r="D22950" s="33" t="s">
        <v>564</v>
      </c>
      <c r="E22950" s="34">
        <v>90689</v>
      </c>
      <c r="F22950" s="35">
        <v>1.0249999999999999</v>
      </c>
      <c r="G22950" s="34" t="s">
        <v>364</v>
      </c>
    </row>
    <row r="22951" spans="1:7">
      <c r="A22951" s="32">
        <v>2018</v>
      </c>
      <c r="B22951" s="32">
        <v>55051</v>
      </c>
      <c r="C22951" s="33" t="s">
        <v>563</v>
      </c>
      <c r="D22951" s="33" t="s">
        <v>564</v>
      </c>
      <c r="E22951" s="34">
        <v>341302</v>
      </c>
      <c r="F22951" s="35">
        <v>1.0249999999999999</v>
      </c>
      <c r="G22951" s="34" t="s">
        <v>364</v>
      </c>
    </row>
    <row r="22952" spans="1:7">
      <c r="A22952" s="32">
        <v>2018</v>
      </c>
      <c r="B22952" s="32">
        <v>55051</v>
      </c>
      <c r="C22952" s="33" t="s">
        <v>563</v>
      </c>
      <c r="D22952" s="33" t="s">
        <v>564</v>
      </c>
      <c r="E22952" s="34">
        <v>151148</v>
      </c>
      <c r="F22952" s="35">
        <v>1.0249999999999999</v>
      </c>
      <c r="G22952" s="34" t="s">
        <v>364</v>
      </c>
    </row>
    <row r="22953" spans="1:7">
      <c r="A22953" s="32">
        <v>2018</v>
      </c>
      <c r="B22953" s="32">
        <v>55051</v>
      </c>
      <c r="C22953" s="33" t="s">
        <v>563</v>
      </c>
      <c r="D22953" s="33" t="s">
        <v>564</v>
      </c>
      <c r="E22953" s="34">
        <v>760481</v>
      </c>
      <c r="F22953" s="35">
        <v>1.0189999999999999</v>
      </c>
      <c r="G22953" s="34" t="s">
        <v>364</v>
      </c>
    </row>
    <row r="22954" spans="1:7">
      <c r="A22954" s="32">
        <v>2018</v>
      </c>
      <c r="B22954" s="32">
        <v>55051</v>
      </c>
      <c r="C22954" s="33" t="s">
        <v>563</v>
      </c>
      <c r="D22954" s="33" t="s">
        <v>564</v>
      </c>
      <c r="E22954" s="34">
        <v>75036</v>
      </c>
      <c r="F22954" s="35">
        <v>1.0249999999999999</v>
      </c>
      <c r="G22954" s="34" t="s">
        <v>364</v>
      </c>
    </row>
    <row r="22955" spans="1:7">
      <c r="A22955" s="32">
        <v>2018</v>
      </c>
      <c r="B22955" s="32">
        <v>55061</v>
      </c>
      <c r="C22955" s="33" t="s">
        <v>563</v>
      </c>
      <c r="D22955" s="33" t="s">
        <v>564</v>
      </c>
      <c r="E22955" s="34">
        <v>139627</v>
      </c>
      <c r="F22955" s="35">
        <v>1.022</v>
      </c>
      <c r="G22955" s="34" t="s">
        <v>364</v>
      </c>
    </row>
    <row r="22956" spans="1:7">
      <c r="A22956" s="32">
        <v>2018</v>
      </c>
      <c r="B22956" s="32">
        <v>55062</v>
      </c>
      <c r="C22956" s="33" t="s">
        <v>563</v>
      </c>
      <c r="D22956" s="33" t="s">
        <v>564</v>
      </c>
      <c r="E22956" s="34">
        <v>1782177</v>
      </c>
      <c r="F22956" s="35">
        <v>1.022</v>
      </c>
      <c r="G22956" s="34" t="s">
        <v>364</v>
      </c>
    </row>
    <row r="22957" spans="1:7">
      <c r="A22957" s="32">
        <v>2018</v>
      </c>
      <c r="B22957" s="32">
        <v>55062</v>
      </c>
      <c r="C22957" s="33" t="s">
        <v>563</v>
      </c>
      <c r="D22957" s="33" t="s">
        <v>564</v>
      </c>
      <c r="E22957" s="34">
        <v>1124963</v>
      </c>
      <c r="F22957" s="35">
        <v>1.022</v>
      </c>
      <c r="G22957" s="34" t="s">
        <v>364</v>
      </c>
    </row>
    <row r="22958" spans="1:7">
      <c r="A22958" s="32">
        <v>2018</v>
      </c>
      <c r="B22958" s="32">
        <v>55063</v>
      </c>
      <c r="C22958" s="33" t="s">
        <v>563</v>
      </c>
      <c r="D22958" s="33" t="s">
        <v>564</v>
      </c>
      <c r="E22958" s="34">
        <v>2846539</v>
      </c>
      <c r="F22958" s="35">
        <v>1.0429999999999999</v>
      </c>
      <c r="G22958" s="34">
        <v>304.60000000000002</v>
      </c>
    </row>
    <row r="22959" spans="1:7">
      <c r="A22959" s="32">
        <v>2018</v>
      </c>
      <c r="B22959" s="32">
        <v>55064</v>
      </c>
      <c r="C22959" s="33" t="s">
        <v>563</v>
      </c>
      <c r="D22959" s="33" t="s">
        <v>564</v>
      </c>
      <c r="E22959" s="34">
        <v>1596241</v>
      </c>
      <c r="F22959" s="35">
        <v>0.98799999999999999</v>
      </c>
      <c r="G22959" s="34" t="s">
        <v>364</v>
      </c>
    </row>
    <row r="22960" spans="1:7">
      <c r="A22960" s="32">
        <v>2018</v>
      </c>
      <c r="B22960" s="32">
        <v>55065</v>
      </c>
      <c r="C22960" s="33" t="s">
        <v>563</v>
      </c>
      <c r="D22960" s="33" t="s">
        <v>564</v>
      </c>
      <c r="E22960" s="34">
        <v>2108371</v>
      </c>
      <c r="F22960" s="35">
        <v>1.0169999999999999</v>
      </c>
      <c r="G22960" s="34">
        <v>287.39999999999998</v>
      </c>
    </row>
    <row r="22961" spans="1:7">
      <c r="A22961" s="32">
        <v>2018</v>
      </c>
      <c r="B22961" s="32">
        <v>55068</v>
      </c>
      <c r="C22961" s="33" t="s">
        <v>563</v>
      </c>
      <c r="D22961" s="33" t="s">
        <v>564</v>
      </c>
      <c r="E22961" s="34">
        <v>591662</v>
      </c>
      <c r="F22961" s="35">
        <v>1.0289999999999999</v>
      </c>
      <c r="G22961" s="34" t="s">
        <v>364</v>
      </c>
    </row>
    <row r="22962" spans="1:7">
      <c r="A22962" s="32">
        <v>2018</v>
      </c>
      <c r="B22962" s="32">
        <v>55075</v>
      </c>
      <c r="C22962" s="33" t="s">
        <v>563</v>
      </c>
      <c r="D22962" s="33" t="s">
        <v>564</v>
      </c>
      <c r="E22962" s="34">
        <v>1170768</v>
      </c>
      <c r="F22962" s="35">
        <v>1.0149999999999999</v>
      </c>
      <c r="G22962" s="34" t="s">
        <v>364</v>
      </c>
    </row>
    <row r="22963" spans="1:7">
      <c r="A22963" s="32">
        <v>2018</v>
      </c>
      <c r="B22963" s="32">
        <v>55076</v>
      </c>
      <c r="C22963" s="33" t="s">
        <v>362</v>
      </c>
      <c r="D22963" s="33" t="s">
        <v>354</v>
      </c>
      <c r="E22963" s="34">
        <v>306923</v>
      </c>
      <c r="F22963" s="35">
        <v>10.71</v>
      </c>
      <c r="G22963" s="34" t="s">
        <v>364</v>
      </c>
    </row>
    <row r="22964" spans="1:7">
      <c r="A22964" s="32">
        <v>2018</v>
      </c>
      <c r="B22964" s="32">
        <v>55076</v>
      </c>
      <c r="C22964" s="33" t="s">
        <v>563</v>
      </c>
      <c r="D22964" s="33" t="s">
        <v>564</v>
      </c>
      <c r="E22964" s="34">
        <v>4807</v>
      </c>
      <c r="F22964" s="35">
        <v>1.04</v>
      </c>
      <c r="G22964" s="34" t="s">
        <v>364</v>
      </c>
    </row>
    <row r="22965" spans="1:7">
      <c r="A22965" s="32">
        <v>2018</v>
      </c>
      <c r="B22965" s="32">
        <v>55077</v>
      </c>
      <c r="C22965" s="33" t="s">
        <v>563</v>
      </c>
      <c r="D22965" s="33" t="s">
        <v>564</v>
      </c>
      <c r="E22965" s="34">
        <v>1677134</v>
      </c>
      <c r="F22965" s="35">
        <v>1.012</v>
      </c>
      <c r="G22965" s="34">
        <v>603.20000000000005</v>
      </c>
    </row>
    <row r="22966" spans="1:7">
      <c r="A22966" s="32">
        <v>2018</v>
      </c>
      <c r="B22966" s="32">
        <v>55079</v>
      </c>
      <c r="C22966" s="33" t="s">
        <v>563</v>
      </c>
      <c r="D22966" s="33" t="s">
        <v>564</v>
      </c>
      <c r="E22966" s="34">
        <v>1595980</v>
      </c>
      <c r="F22966" s="35">
        <v>1.0289999999999999</v>
      </c>
      <c r="G22966" s="34" t="s">
        <v>364</v>
      </c>
    </row>
    <row r="22967" spans="1:7">
      <c r="A22967" s="32">
        <v>2018</v>
      </c>
      <c r="B22967" s="32">
        <v>55081</v>
      </c>
      <c r="C22967" s="33" t="s">
        <v>563</v>
      </c>
      <c r="D22967" s="33" t="s">
        <v>564</v>
      </c>
      <c r="E22967" s="34">
        <v>783222</v>
      </c>
      <c r="F22967" s="35">
        <v>1</v>
      </c>
      <c r="G22967" s="34">
        <v>298.39999999999998</v>
      </c>
    </row>
    <row r="22968" spans="1:7">
      <c r="A22968" s="32">
        <v>2018</v>
      </c>
      <c r="B22968" s="32">
        <v>55084</v>
      </c>
      <c r="C22968" s="33" t="s">
        <v>563</v>
      </c>
      <c r="D22968" s="33" t="s">
        <v>564</v>
      </c>
      <c r="E22968" s="34">
        <v>1355913</v>
      </c>
      <c r="F22968" s="35">
        <v>1.044</v>
      </c>
      <c r="G22968" s="34" t="s">
        <v>364</v>
      </c>
    </row>
    <row r="22969" spans="1:7">
      <c r="A22969" s="32">
        <v>2018</v>
      </c>
      <c r="B22969" s="32">
        <v>55087</v>
      </c>
      <c r="C22969" s="33" t="s">
        <v>563</v>
      </c>
      <c r="D22969" s="33" t="s">
        <v>564</v>
      </c>
      <c r="E22969" s="34">
        <v>2544552</v>
      </c>
      <c r="F22969" s="35">
        <v>1.0509999999999999</v>
      </c>
      <c r="G22969" s="34">
        <v>308.10000000000002</v>
      </c>
    </row>
    <row r="22970" spans="1:7">
      <c r="A22970" s="32">
        <v>2018</v>
      </c>
      <c r="B22970" s="32">
        <v>55088</v>
      </c>
      <c r="C22970" s="33" t="s">
        <v>563</v>
      </c>
      <c r="D22970" s="33" t="s">
        <v>564</v>
      </c>
      <c r="E22970" s="34">
        <v>2807329</v>
      </c>
      <c r="F22970" s="35">
        <v>1.0589999999999999</v>
      </c>
      <c r="G22970" s="34" t="s">
        <v>364</v>
      </c>
    </row>
    <row r="22971" spans="1:7">
      <c r="A22971" s="32">
        <v>2018</v>
      </c>
      <c r="B22971" s="32">
        <v>55089</v>
      </c>
      <c r="C22971" s="33" t="s">
        <v>563</v>
      </c>
      <c r="D22971" s="33" t="s">
        <v>564</v>
      </c>
      <c r="E22971" s="34">
        <v>3463282</v>
      </c>
      <c r="F22971" s="35">
        <v>1.03</v>
      </c>
      <c r="G22971" s="34" t="s">
        <v>364</v>
      </c>
    </row>
    <row r="22972" spans="1:7">
      <c r="A22972" s="32">
        <v>2018</v>
      </c>
      <c r="B22972" s="32">
        <v>55091</v>
      </c>
      <c r="C22972" s="33" t="s">
        <v>563</v>
      </c>
      <c r="D22972" s="33" t="s">
        <v>564</v>
      </c>
      <c r="E22972" s="34">
        <v>4571166</v>
      </c>
      <c r="F22972" s="35">
        <v>1.0069999999999999</v>
      </c>
      <c r="G22972" s="34" t="s">
        <v>364</v>
      </c>
    </row>
    <row r="22973" spans="1:7">
      <c r="A22973" s="32">
        <v>2018</v>
      </c>
      <c r="B22973" s="32">
        <v>55097</v>
      </c>
      <c r="C22973" s="33" t="s">
        <v>563</v>
      </c>
      <c r="D22973" s="33" t="s">
        <v>564</v>
      </c>
      <c r="E22973" s="34">
        <v>4682557</v>
      </c>
      <c r="F22973" s="35">
        <v>1.032</v>
      </c>
      <c r="G22973" s="34" t="s">
        <v>364</v>
      </c>
    </row>
    <row r="22974" spans="1:7">
      <c r="A22974" s="32">
        <v>2018</v>
      </c>
      <c r="B22974" s="32">
        <v>55100</v>
      </c>
      <c r="C22974" s="33" t="s">
        <v>563</v>
      </c>
      <c r="D22974" s="33" t="s">
        <v>564</v>
      </c>
      <c r="E22974" s="34">
        <v>350626</v>
      </c>
      <c r="F22974" s="35">
        <v>1.0309999999999999</v>
      </c>
      <c r="G22974" s="34" t="s">
        <v>364</v>
      </c>
    </row>
    <row r="22975" spans="1:7">
      <c r="A22975" s="32">
        <v>2018</v>
      </c>
      <c r="B22975" s="32">
        <v>55103</v>
      </c>
      <c r="C22975" s="33" t="s">
        <v>563</v>
      </c>
      <c r="D22975" s="33" t="s">
        <v>564</v>
      </c>
      <c r="E22975" s="34">
        <v>2173617</v>
      </c>
      <c r="F22975" s="35">
        <v>1.042</v>
      </c>
      <c r="G22975" s="34" t="s">
        <v>364</v>
      </c>
    </row>
    <row r="22976" spans="1:7">
      <c r="A22976" s="32">
        <v>2018</v>
      </c>
      <c r="B22976" s="32">
        <v>55107</v>
      </c>
      <c r="C22976" s="33" t="s">
        <v>563</v>
      </c>
      <c r="D22976" s="33" t="s">
        <v>564</v>
      </c>
      <c r="E22976" s="34">
        <v>2282215</v>
      </c>
      <c r="F22976" s="35">
        <v>1.0289999999999999</v>
      </c>
      <c r="G22976" s="34" t="s">
        <v>364</v>
      </c>
    </row>
    <row r="22977" spans="1:7">
      <c r="A22977" s="32">
        <v>2018</v>
      </c>
      <c r="B22977" s="32">
        <v>55109</v>
      </c>
      <c r="C22977" s="33" t="s">
        <v>563</v>
      </c>
      <c r="D22977" s="33" t="s">
        <v>564</v>
      </c>
      <c r="E22977" s="34">
        <v>53041</v>
      </c>
      <c r="F22977" s="35">
        <v>1.0489999999999999</v>
      </c>
      <c r="G22977" s="34" t="s">
        <v>364</v>
      </c>
    </row>
    <row r="22978" spans="1:7">
      <c r="A22978" s="32">
        <v>2018</v>
      </c>
      <c r="B22978" s="32">
        <v>55110</v>
      </c>
      <c r="C22978" s="33" t="s">
        <v>563</v>
      </c>
      <c r="D22978" s="33" t="s">
        <v>564</v>
      </c>
      <c r="E22978" s="34">
        <v>170005</v>
      </c>
      <c r="F22978" s="35">
        <v>1.028</v>
      </c>
      <c r="G22978" s="34">
        <v>290.89999999999998</v>
      </c>
    </row>
    <row r="22979" spans="1:7">
      <c r="A22979" s="32">
        <v>2018</v>
      </c>
      <c r="B22979" s="32">
        <v>55110</v>
      </c>
      <c r="C22979" s="33" t="s">
        <v>563</v>
      </c>
      <c r="D22979" s="33" t="s">
        <v>564</v>
      </c>
      <c r="E22979" s="34">
        <v>205944</v>
      </c>
      <c r="F22979" s="35">
        <v>1.028</v>
      </c>
      <c r="G22979" s="34">
        <v>220.8</v>
      </c>
    </row>
    <row r="22980" spans="1:7">
      <c r="A22980" s="32">
        <v>2018</v>
      </c>
      <c r="B22980" s="32">
        <v>55110</v>
      </c>
      <c r="C22980" s="33" t="s">
        <v>563</v>
      </c>
      <c r="D22980" s="33" t="s">
        <v>564</v>
      </c>
      <c r="E22980" s="34">
        <v>464</v>
      </c>
      <c r="F22980" s="35">
        <v>1.028</v>
      </c>
      <c r="G22980" s="34">
        <v>273.7</v>
      </c>
    </row>
    <row r="22981" spans="1:7">
      <c r="A22981" s="32">
        <v>2018</v>
      </c>
      <c r="B22981" s="32">
        <v>55110</v>
      </c>
      <c r="C22981" s="33" t="s">
        <v>563</v>
      </c>
      <c r="D22981" s="33" t="s">
        <v>564</v>
      </c>
      <c r="E22981" s="34">
        <v>162013</v>
      </c>
      <c r="F22981" s="35">
        <v>1.028</v>
      </c>
      <c r="G22981" s="34">
        <v>449.4</v>
      </c>
    </row>
    <row r="22982" spans="1:7">
      <c r="A22982" s="32">
        <v>2018</v>
      </c>
      <c r="B22982" s="32">
        <v>55110</v>
      </c>
      <c r="C22982" s="33" t="s">
        <v>563</v>
      </c>
      <c r="D22982" s="33" t="s">
        <v>564</v>
      </c>
      <c r="E22982" s="34">
        <v>2535</v>
      </c>
      <c r="F22982" s="35">
        <v>1.028</v>
      </c>
      <c r="G22982" s="34">
        <v>262.39999999999998</v>
      </c>
    </row>
    <row r="22983" spans="1:7">
      <c r="A22983" s="32">
        <v>2018</v>
      </c>
      <c r="B22983" s="32">
        <v>55110</v>
      </c>
      <c r="C22983" s="33" t="s">
        <v>563</v>
      </c>
      <c r="D22983" s="33" t="s">
        <v>564</v>
      </c>
      <c r="E22983" s="34">
        <v>53494</v>
      </c>
      <c r="F22983" s="35">
        <v>1.028</v>
      </c>
      <c r="G22983" s="34">
        <v>329.2</v>
      </c>
    </row>
    <row r="22984" spans="1:7">
      <c r="A22984" s="32">
        <v>2018</v>
      </c>
      <c r="B22984" s="32">
        <v>55110</v>
      </c>
      <c r="C22984" s="33" t="s">
        <v>563</v>
      </c>
      <c r="D22984" s="33" t="s">
        <v>564</v>
      </c>
      <c r="E22984" s="34">
        <v>84640</v>
      </c>
      <c r="F22984" s="35">
        <v>1.028</v>
      </c>
      <c r="G22984" s="34">
        <v>416.4</v>
      </c>
    </row>
    <row r="22985" spans="1:7">
      <c r="A22985" s="32">
        <v>2018</v>
      </c>
      <c r="B22985" s="32">
        <v>55111</v>
      </c>
      <c r="C22985" s="33" t="s">
        <v>563</v>
      </c>
      <c r="D22985" s="33" t="s">
        <v>564</v>
      </c>
      <c r="E22985" s="34">
        <v>296569</v>
      </c>
      <c r="F22985" s="35">
        <v>1.028</v>
      </c>
      <c r="G22985" s="34">
        <v>356.7</v>
      </c>
    </row>
    <row r="22986" spans="1:7">
      <c r="A22986" s="32">
        <v>2018</v>
      </c>
      <c r="B22986" s="32">
        <v>55111</v>
      </c>
      <c r="C22986" s="33" t="s">
        <v>563</v>
      </c>
      <c r="D22986" s="33" t="s">
        <v>564</v>
      </c>
      <c r="E22986" s="34">
        <v>4301</v>
      </c>
      <c r="F22986" s="35">
        <v>1.028</v>
      </c>
      <c r="G22986" s="34">
        <v>386.2</v>
      </c>
    </row>
    <row r="22987" spans="1:7">
      <c r="A22987" s="32">
        <v>2018</v>
      </c>
      <c r="B22987" s="32">
        <v>55112</v>
      </c>
      <c r="C22987" s="33" t="s">
        <v>563</v>
      </c>
      <c r="D22987" s="33" t="s">
        <v>564</v>
      </c>
      <c r="E22987" s="34">
        <v>883650</v>
      </c>
      <c r="F22987" s="35">
        <v>1.0309999999999999</v>
      </c>
      <c r="G22987" s="34" t="s">
        <v>364</v>
      </c>
    </row>
    <row r="22988" spans="1:7">
      <c r="A22988" s="32">
        <v>2018</v>
      </c>
      <c r="B22988" s="32">
        <v>55116</v>
      </c>
      <c r="C22988" s="33" t="s">
        <v>563</v>
      </c>
      <c r="D22988" s="33" t="s">
        <v>564</v>
      </c>
      <c r="E22988" s="34">
        <v>2244196</v>
      </c>
      <c r="F22988" s="35">
        <v>1.0249999999999999</v>
      </c>
      <c r="G22988" s="34">
        <v>323.89999999999998</v>
      </c>
    </row>
    <row r="22989" spans="1:7">
      <c r="A22989" s="32">
        <v>2018</v>
      </c>
      <c r="B22989" s="32">
        <v>55117</v>
      </c>
      <c r="C22989" s="33" t="s">
        <v>563</v>
      </c>
      <c r="D22989" s="33" t="s">
        <v>564</v>
      </c>
      <c r="E22989" s="34">
        <v>1006718</v>
      </c>
      <c r="F22989" s="35">
        <v>1.04</v>
      </c>
      <c r="G22989" s="34" t="s">
        <v>364</v>
      </c>
    </row>
    <row r="22990" spans="1:7">
      <c r="A22990" s="32">
        <v>2018</v>
      </c>
      <c r="B22990" s="32">
        <v>55117</v>
      </c>
      <c r="C22990" s="33" t="s">
        <v>563</v>
      </c>
      <c r="D22990" s="33" t="s">
        <v>564</v>
      </c>
      <c r="E22990" s="34">
        <v>480929</v>
      </c>
      <c r="F22990" s="35">
        <v>1.04</v>
      </c>
      <c r="G22990" s="34" t="s">
        <v>364</v>
      </c>
    </row>
    <row r="22991" spans="1:7">
      <c r="A22991" s="32">
        <v>2018</v>
      </c>
      <c r="B22991" s="32">
        <v>55117</v>
      </c>
      <c r="C22991" s="33" t="s">
        <v>563</v>
      </c>
      <c r="D22991" s="33" t="s">
        <v>564</v>
      </c>
      <c r="E22991" s="34">
        <v>481628</v>
      </c>
      <c r="F22991" s="35">
        <v>1.04</v>
      </c>
      <c r="G22991" s="34" t="s">
        <v>364</v>
      </c>
    </row>
    <row r="22992" spans="1:7">
      <c r="A22992" s="32">
        <v>2018</v>
      </c>
      <c r="B22992" s="32">
        <v>55117</v>
      </c>
      <c r="C22992" s="33" t="s">
        <v>563</v>
      </c>
      <c r="D22992" s="33" t="s">
        <v>564</v>
      </c>
      <c r="E22992" s="34">
        <v>212171</v>
      </c>
      <c r="F22992" s="35">
        <v>1.04</v>
      </c>
      <c r="G22992" s="34" t="s">
        <v>364</v>
      </c>
    </row>
    <row r="22993" spans="1:7">
      <c r="A22993" s="32">
        <v>2018</v>
      </c>
      <c r="B22993" s="32">
        <v>55117</v>
      </c>
      <c r="C22993" s="33" t="s">
        <v>563</v>
      </c>
      <c r="D22993" s="33" t="s">
        <v>564</v>
      </c>
      <c r="E22993" s="34">
        <v>61813</v>
      </c>
      <c r="F22993" s="35">
        <v>1.04</v>
      </c>
      <c r="G22993" s="34" t="s">
        <v>364</v>
      </c>
    </row>
    <row r="22994" spans="1:7">
      <c r="A22994" s="32">
        <v>2018</v>
      </c>
      <c r="B22994" s="32">
        <v>55123</v>
      </c>
      <c r="C22994" s="33" t="s">
        <v>563</v>
      </c>
      <c r="D22994" s="33" t="s">
        <v>564</v>
      </c>
      <c r="E22994" s="34">
        <v>1784022</v>
      </c>
      <c r="F22994" s="35">
        <v>1.03</v>
      </c>
      <c r="G22994" s="34" t="s">
        <v>364</v>
      </c>
    </row>
    <row r="22995" spans="1:7">
      <c r="A22995" s="32">
        <v>2018</v>
      </c>
      <c r="B22995" s="32">
        <v>55124</v>
      </c>
      <c r="C22995" s="33" t="s">
        <v>563</v>
      </c>
      <c r="D22995" s="33" t="s">
        <v>564</v>
      </c>
      <c r="E22995" s="34">
        <v>2122550</v>
      </c>
      <c r="F22995" s="35">
        <v>1.0189999999999999</v>
      </c>
      <c r="G22995" s="34" t="s">
        <v>364</v>
      </c>
    </row>
    <row r="22996" spans="1:7">
      <c r="A22996" s="32">
        <v>2018</v>
      </c>
      <c r="B22996" s="32">
        <v>55126</v>
      </c>
      <c r="C22996" s="33" t="s">
        <v>563</v>
      </c>
      <c r="D22996" s="33" t="s">
        <v>564</v>
      </c>
      <c r="E22996" s="34">
        <v>2483075</v>
      </c>
      <c r="F22996" s="35">
        <v>1.026</v>
      </c>
      <c r="G22996" s="34" t="s">
        <v>364</v>
      </c>
    </row>
    <row r="22997" spans="1:7">
      <c r="A22997" s="32">
        <v>2018</v>
      </c>
      <c r="B22997" s="32">
        <v>55127</v>
      </c>
      <c r="C22997" s="33" t="s">
        <v>563</v>
      </c>
      <c r="D22997" s="33" t="s">
        <v>564</v>
      </c>
      <c r="E22997" s="34">
        <v>365330</v>
      </c>
      <c r="F22997" s="35">
        <v>1.1020000000000001</v>
      </c>
      <c r="G22997" s="34" t="s">
        <v>364</v>
      </c>
    </row>
    <row r="22998" spans="1:7">
      <c r="A22998" s="32">
        <v>2018</v>
      </c>
      <c r="B22998" s="32">
        <v>55128</v>
      </c>
      <c r="C22998" s="33" t="s">
        <v>563</v>
      </c>
      <c r="D22998" s="33" t="s">
        <v>564</v>
      </c>
      <c r="E22998" s="34">
        <v>907</v>
      </c>
      <c r="F22998" s="35">
        <v>1.03</v>
      </c>
      <c r="G22998" s="34" t="s">
        <v>364</v>
      </c>
    </row>
    <row r="22999" spans="1:7">
      <c r="A22999" s="32">
        <v>2018</v>
      </c>
      <c r="B22999" s="32">
        <v>55128</v>
      </c>
      <c r="C22999" s="33" t="s">
        <v>563</v>
      </c>
      <c r="D22999" s="33" t="s">
        <v>564</v>
      </c>
      <c r="E22999" s="34">
        <v>330840</v>
      </c>
      <c r="F22999" s="35">
        <v>1.03</v>
      </c>
      <c r="G22999" s="34" t="s">
        <v>364</v>
      </c>
    </row>
    <row r="23000" spans="1:7">
      <c r="A23000" s="32">
        <v>2018</v>
      </c>
      <c r="B23000" s="32">
        <v>55129</v>
      </c>
      <c r="C23000" s="33" t="s">
        <v>563</v>
      </c>
      <c r="D23000" s="33" t="s">
        <v>564</v>
      </c>
      <c r="E23000" s="34">
        <v>1900645</v>
      </c>
      <c r="F23000" s="35">
        <v>1.0569999999999999</v>
      </c>
      <c r="G23000" s="34">
        <v>289.3</v>
      </c>
    </row>
    <row r="23001" spans="1:7">
      <c r="A23001" s="32">
        <v>2018</v>
      </c>
      <c r="B23001" s="32">
        <v>55131</v>
      </c>
      <c r="C23001" s="33" t="s">
        <v>563</v>
      </c>
      <c r="D23001" s="33" t="s">
        <v>564</v>
      </c>
      <c r="E23001" s="34">
        <v>5224453</v>
      </c>
      <c r="F23001" s="35">
        <v>1</v>
      </c>
      <c r="G23001" s="34" t="s">
        <v>364</v>
      </c>
    </row>
    <row r="23002" spans="1:7">
      <c r="A23002" s="32">
        <v>2018</v>
      </c>
      <c r="B23002" s="32">
        <v>55132</v>
      </c>
      <c r="C23002" s="33" t="s">
        <v>563</v>
      </c>
      <c r="D23002" s="33" t="s">
        <v>564</v>
      </c>
      <c r="E23002" s="34">
        <v>1814136</v>
      </c>
      <c r="F23002" s="35">
        <v>1.03</v>
      </c>
      <c r="G23002" s="34" t="s">
        <v>364</v>
      </c>
    </row>
    <row r="23003" spans="1:7">
      <c r="A23003" s="32">
        <v>2018</v>
      </c>
      <c r="B23003" s="32">
        <v>55132</v>
      </c>
      <c r="C23003" s="33" t="s">
        <v>563</v>
      </c>
      <c r="D23003" s="33" t="s">
        <v>564</v>
      </c>
      <c r="E23003" s="34">
        <v>1784959</v>
      </c>
      <c r="F23003" s="35">
        <v>0.99399999999999999</v>
      </c>
      <c r="G23003" s="34" t="s">
        <v>364</v>
      </c>
    </row>
    <row r="23004" spans="1:7">
      <c r="A23004" s="32">
        <v>2018</v>
      </c>
      <c r="B23004" s="32">
        <v>55135</v>
      </c>
      <c r="C23004" s="33" t="s">
        <v>563</v>
      </c>
      <c r="D23004" s="33" t="s">
        <v>564</v>
      </c>
      <c r="E23004" s="34">
        <v>284371</v>
      </c>
      <c r="F23004" s="35">
        <v>1</v>
      </c>
      <c r="G23004" s="34">
        <v>250.9</v>
      </c>
    </row>
    <row r="23005" spans="1:7">
      <c r="A23005" s="32">
        <v>2018</v>
      </c>
      <c r="B23005" s="32">
        <v>55137</v>
      </c>
      <c r="C23005" s="33" t="s">
        <v>563</v>
      </c>
      <c r="D23005" s="33" t="s">
        <v>564</v>
      </c>
      <c r="E23005" s="34">
        <v>3154274</v>
      </c>
      <c r="F23005" s="35">
        <v>1.028</v>
      </c>
      <c r="G23005" s="34">
        <v>315.39999999999998</v>
      </c>
    </row>
    <row r="23006" spans="1:7">
      <c r="A23006" s="32">
        <v>2018</v>
      </c>
      <c r="B23006" s="32">
        <v>55139</v>
      </c>
      <c r="C23006" s="33" t="s">
        <v>563</v>
      </c>
      <c r="D23006" s="33" t="s">
        <v>564</v>
      </c>
      <c r="E23006" s="34">
        <v>2291372</v>
      </c>
      <c r="F23006" s="35">
        <v>1.0209999999999999</v>
      </c>
      <c r="G23006" s="34" t="s">
        <v>364</v>
      </c>
    </row>
    <row r="23007" spans="1:7">
      <c r="A23007" s="32">
        <v>2018</v>
      </c>
      <c r="B23007" s="32">
        <v>55141</v>
      </c>
      <c r="C23007" s="33" t="s">
        <v>563</v>
      </c>
      <c r="D23007" s="33" t="s">
        <v>564</v>
      </c>
      <c r="E23007" s="34">
        <v>583166</v>
      </c>
      <c r="F23007" s="35">
        <v>1.0209999999999999</v>
      </c>
      <c r="G23007" s="34">
        <v>298.60000000000002</v>
      </c>
    </row>
    <row r="23008" spans="1:7">
      <c r="A23008" s="32">
        <v>2018</v>
      </c>
      <c r="B23008" s="32">
        <v>55144</v>
      </c>
      <c r="C23008" s="33" t="s">
        <v>563</v>
      </c>
      <c r="D23008" s="33" t="s">
        <v>564</v>
      </c>
      <c r="E23008" s="34">
        <v>1061766</v>
      </c>
      <c r="F23008" s="35">
        <v>1.032</v>
      </c>
      <c r="G23008" s="34" t="s">
        <v>364</v>
      </c>
    </row>
    <row r="23009" spans="1:7">
      <c r="A23009" s="32">
        <v>2018</v>
      </c>
      <c r="B23009" s="32">
        <v>55144</v>
      </c>
      <c r="C23009" s="33" t="s">
        <v>563</v>
      </c>
      <c r="D23009" s="33" t="s">
        <v>564</v>
      </c>
      <c r="E23009" s="34">
        <v>2821092</v>
      </c>
      <c r="F23009" s="35">
        <v>1.032</v>
      </c>
      <c r="G23009" s="34" t="s">
        <v>364</v>
      </c>
    </row>
    <row r="23010" spans="1:7">
      <c r="A23010" s="32">
        <v>2018</v>
      </c>
      <c r="B23010" s="32">
        <v>55146</v>
      </c>
      <c r="C23010" s="33" t="s">
        <v>563</v>
      </c>
      <c r="D23010" s="33" t="s">
        <v>564</v>
      </c>
      <c r="E23010" s="34">
        <v>3900401</v>
      </c>
      <c r="F23010" s="35">
        <v>1.0249999999999999</v>
      </c>
      <c r="G23010" s="34" t="s">
        <v>364</v>
      </c>
    </row>
    <row r="23011" spans="1:7">
      <c r="A23011" s="32">
        <v>2018</v>
      </c>
      <c r="B23011" s="32">
        <v>55148</v>
      </c>
      <c r="C23011" s="33" t="s">
        <v>563</v>
      </c>
      <c r="D23011" s="33" t="s">
        <v>564</v>
      </c>
      <c r="E23011" s="34">
        <v>133721</v>
      </c>
      <c r="F23011" s="35">
        <v>1.0589999999999999</v>
      </c>
      <c r="G23011" s="34">
        <v>327.39999999999998</v>
      </c>
    </row>
    <row r="23012" spans="1:7">
      <c r="A23012" s="32">
        <v>2018</v>
      </c>
      <c r="B23012" s="32">
        <v>55149</v>
      </c>
      <c r="C23012" s="33" t="s">
        <v>563</v>
      </c>
      <c r="D23012" s="33" t="s">
        <v>564</v>
      </c>
      <c r="E23012" s="34">
        <v>3355926</v>
      </c>
      <c r="F23012" s="35">
        <v>1.0269999999999999</v>
      </c>
      <c r="G23012" s="34" t="s">
        <v>364</v>
      </c>
    </row>
    <row r="23013" spans="1:7">
      <c r="A23013" s="32">
        <v>2018</v>
      </c>
      <c r="B23013" s="32">
        <v>55151</v>
      </c>
      <c r="C23013" s="33" t="s">
        <v>563</v>
      </c>
      <c r="D23013" s="33" t="s">
        <v>564</v>
      </c>
      <c r="E23013" s="34">
        <v>1806509</v>
      </c>
      <c r="F23013" s="35">
        <v>1.038</v>
      </c>
      <c r="G23013" s="34" t="s">
        <v>364</v>
      </c>
    </row>
    <row r="23014" spans="1:7">
      <c r="A23014" s="32">
        <v>2018</v>
      </c>
      <c r="B23014" s="32">
        <v>55153</v>
      </c>
      <c r="C23014" s="33" t="s">
        <v>563</v>
      </c>
      <c r="D23014" s="33" t="s">
        <v>564</v>
      </c>
      <c r="E23014" s="34">
        <v>3785200</v>
      </c>
      <c r="F23014" s="35">
        <v>1.0429999999999999</v>
      </c>
      <c r="G23014" s="34" t="s">
        <v>364</v>
      </c>
    </row>
    <row r="23015" spans="1:7">
      <c r="A23015" s="32">
        <v>2018</v>
      </c>
      <c r="B23015" s="32">
        <v>55154</v>
      </c>
      <c r="C23015" s="33" t="s">
        <v>563</v>
      </c>
      <c r="D23015" s="33" t="s">
        <v>564</v>
      </c>
      <c r="E23015" s="34">
        <v>947451</v>
      </c>
      <c r="F23015" s="35">
        <v>1.03</v>
      </c>
      <c r="G23015" s="34">
        <v>287.5</v>
      </c>
    </row>
    <row r="23016" spans="1:7">
      <c r="A23016" s="32">
        <v>2018</v>
      </c>
      <c r="B23016" s="32">
        <v>55154</v>
      </c>
      <c r="C23016" s="33" t="s">
        <v>563</v>
      </c>
      <c r="D23016" s="33" t="s">
        <v>564</v>
      </c>
      <c r="E23016" s="34">
        <v>314736</v>
      </c>
      <c r="F23016" s="35">
        <v>1.03</v>
      </c>
      <c r="G23016" s="34">
        <v>299</v>
      </c>
    </row>
    <row r="23017" spans="1:7">
      <c r="A23017" s="32">
        <v>2018</v>
      </c>
      <c r="B23017" s="32">
        <v>55164</v>
      </c>
      <c r="C23017" s="33" t="s">
        <v>563</v>
      </c>
      <c r="D23017" s="33" t="s">
        <v>564</v>
      </c>
      <c r="E23017" s="34">
        <v>116779</v>
      </c>
      <c r="F23017" s="35">
        <v>1.03</v>
      </c>
      <c r="G23017" s="34">
        <v>350</v>
      </c>
    </row>
    <row r="23018" spans="1:7">
      <c r="A23018" s="32">
        <v>2018</v>
      </c>
      <c r="B23018" s="32">
        <v>55165</v>
      </c>
      <c r="C23018" s="33" t="s">
        <v>563</v>
      </c>
      <c r="D23018" s="33" t="s">
        <v>564</v>
      </c>
      <c r="E23018" s="34">
        <v>272884</v>
      </c>
      <c r="F23018" s="35">
        <v>1.03</v>
      </c>
      <c r="G23018" s="34">
        <v>388.7</v>
      </c>
    </row>
    <row r="23019" spans="1:7">
      <c r="A23019" s="32">
        <v>2018</v>
      </c>
      <c r="B23019" s="32">
        <v>55166</v>
      </c>
      <c r="C23019" s="33" t="s">
        <v>563</v>
      </c>
      <c r="D23019" s="33" t="s">
        <v>564</v>
      </c>
      <c r="E23019" s="34">
        <v>2967942</v>
      </c>
      <c r="F23019" s="35">
        <v>1.0229999999999999</v>
      </c>
      <c r="G23019" s="34" t="s">
        <v>364</v>
      </c>
    </row>
    <row r="23020" spans="1:7">
      <c r="A23020" s="32">
        <v>2018</v>
      </c>
      <c r="B23020" s="32">
        <v>55168</v>
      </c>
      <c r="C23020" s="33" t="s">
        <v>563</v>
      </c>
      <c r="D23020" s="33" t="s">
        <v>564</v>
      </c>
      <c r="E23020" s="34">
        <v>1420844</v>
      </c>
      <c r="F23020" s="35">
        <v>1.032</v>
      </c>
      <c r="G23020" s="34" t="s">
        <v>364</v>
      </c>
    </row>
    <row r="23021" spans="1:7">
      <c r="A23021" s="32">
        <v>2018</v>
      </c>
      <c r="B23021" s="32">
        <v>55170</v>
      </c>
      <c r="C23021" s="33" t="s">
        <v>563</v>
      </c>
      <c r="D23021" s="33" t="s">
        <v>564</v>
      </c>
      <c r="E23021" s="34">
        <v>3024572</v>
      </c>
      <c r="F23021" s="35">
        <v>1.0289999999999999</v>
      </c>
      <c r="G23021" s="34" t="s">
        <v>364</v>
      </c>
    </row>
    <row r="23022" spans="1:7">
      <c r="A23022" s="32">
        <v>2018</v>
      </c>
      <c r="B23022" s="32">
        <v>55172</v>
      </c>
      <c r="C23022" s="33" t="s">
        <v>563</v>
      </c>
      <c r="D23022" s="33" t="s">
        <v>564</v>
      </c>
      <c r="E23022" s="34">
        <v>3357297</v>
      </c>
      <c r="F23022" s="35">
        <v>1.0209999999999999</v>
      </c>
      <c r="G23022" s="34" t="s">
        <v>364</v>
      </c>
    </row>
    <row r="23023" spans="1:7">
      <c r="A23023" s="32">
        <v>2018</v>
      </c>
      <c r="B23023" s="32">
        <v>55173</v>
      </c>
      <c r="C23023" s="33" t="s">
        <v>563</v>
      </c>
      <c r="D23023" s="33" t="s">
        <v>564</v>
      </c>
      <c r="E23023" s="34">
        <v>4462688</v>
      </c>
      <c r="F23023" s="35">
        <v>1.024</v>
      </c>
      <c r="G23023" s="34">
        <v>301.8</v>
      </c>
    </row>
    <row r="23024" spans="1:7">
      <c r="A23024" s="32">
        <v>2018</v>
      </c>
      <c r="B23024" s="32">
        <v>55176</v>
      </c>
      <c r="C23024" s="33" t="s">
        <v>563</v>
      </c>
      <c r="D23024" s="33" t="s">
        <v>564</v>
      </c>
      <c r="E23024" s="34">
        <v>456479</v>
      </c>
      <c r="F23024" s="35">
        <v>1.0189999999999999</v>
      </c>
      <c r="G23024" s="34" t="s">
        <v>364</v>
      </c>
    </row>
    <row r="23025" spans="1:7">
      <c r="A23025" s="32">
        <v>2018</v>
      </c>
      <c r="B23025" s="32">
        <v>55176</v>
      </c>
      <c r="C23025" s="33" t="s">
        <v>563</v>
      </c>
      <c r="D23025" s="33" t="s">
        <v>564</v>
      </c>
      <c r="E23025" s="34">
        <v>90371</v>
      </c>
      <c r="F23025" s="35">
        <v>1.0229999999999999</v>
      </c>
      <c r="G23025" s="34" t="s">
        <v>364</v>
      </c>
    </row>
    <row r="23026" spans="1:7">
      <c r="A23026" s="32">
        <v>2018</v>
      </c>
      <c r="B23026" s="32">
        <v>55176</v>
      </c>
      <c r="C23026" s="33" t="s">
        <v>563</v>
      </c>
      <c r="D23026" s="33" t="s">
        <v>564</v>
      </c>
      <c r="E23026" s="34">
        <v>153364</v>
      </c>
      <c r="F23026" s="35">
        <v>1.0209999999999999</v>
      </c>
      <c r="G23026" s="34" t="s">
        <v>364</v>
      </c>
    </row>
    <row r="23027" spans="1:7">
      <c r="A23027" s="32">
        <v>2018</v>
      </c>
      <c r="B23027" s="32">
        <v>55176</v>
      </c>
      <c r="C23027" s="33" t="s">
        <v>563</v>
      </c>
      <c r="D23027" s="33" t="s">
        <v>564</v>
      </c>
      <c r="E23027" s="34">
        <v>786981</v>
      </c>
      <c r="F23027" s="35">
        <v>0.998</v>
      </c>
      <c r="G23027" s="34" t="s">
        <v>364</v>
      </c>
    </row>
    <row r="23028" spans="1:7">
      <c r="A23028" s="32">
        <v>2018</v>
      </c>
      <c r="B23028" s="32">
        <v>55176</v>
      </c>
      <c r="C23028" s="33" t="s">
        <v>563</v>
      </c>
      <c r="D23028" s="33" t="s">
        <v>564</v>
      </c>
      <c r="E23028" s="34">
        <v>72969</v>
      </c>
      <c r="F23028" s="35">
        <v>1.0189999999999999</v>
      </c>
      <c r="G23028" s="34" t="s">
        <v>364</v>
      </c>
    </row>
    <row r="23029" spans="1:7">
      <c r="A23029" s="32">
        <v>2018</v>
      </c>
      <c r="B23029" s="32">
        <v>55176</v>
      </c>
      <c r="C23029" s="33" t="s">
        <v>563</v>
      </c>
      <c r="D23029" s="33" t="s">
        <v>564</v>
      </c>
      <c r="E23029" s="34">
        <v>48484</v>
      </c>
      <c r="F23029" s="35">
        <v>1.0229999999999999</v>
      </c>
      <c r="G23029" s="34" t="s">
        <v>364</v>
      </c>
    </row>
    <row r="23030" spans="1:7">
      <c r="A23030" s="32">
        <v>2018</v>
      </c>
      <c r="B23030" s="32">
        <v>55176</v>
      </c>
      <c r="C23030" s="33" t="s">
        <v>563</v>
      </c>
      <c r="D23030" s="33" t="s">
        <v>564</v>
      </c>
      <c r="E23030" s="34">
        <v>420696</v>
      </c>
      <c r="F23030" s="35">
        <v>1.0209999999999999</v>
      </c>
      <c r="G23030" s="34" t="s">
        <v>364</v>
      </c>
    </row>
    <row r="23031" spans="1:7">
      <c r="A23031" s="32">
        <v>2018</v>
      </c>
      <c r="B23031" s="32">
        <v>55177</v>
      </c>
      <c r="C23031" s="33" t="s">
        <v>563</v>
      </c>
      <c r="D23031" s="33" t="s">
        <v>564</v>
      </c>
      <c r="E23031" s="34">
        <v>485420</v>
      </c>
      <c r="F23031" s="35">
        <v>1.02</v>
      </c>
      <c r="G23031" s="34" t="s">
        <v>364</v>
      </c>
    </row>
    <row r="23032" spans="1:7">
      <c r="A23032" s="32">
        <v>2018</v>
      </c>
      <c r="B23032" s="32">
        <v>55178</v>
      </c>
      <c r="C23032" s="33" t="s">
        <v>563</v>
      </c>
      <c r="D23032" s="33" t="s">
        <v>564</v>
      </c>
      <c r="E23032" s="34">
        <v>1439661</v>
      </c>
      <c r="F23032" s="35">
        <v>1.05</v>
      </c>
      <c r="G23032" s="34" t="s">
        <v>364</v>
      </c>
    </row>
    <row r="23033" spans="1:7">
      <c r="A23033" s="32">
        <v>2018</v>
      </c>
      <c r="B23033" s="32">
        <v>55179</v>
      </c>
      <c r="C23033" s="33" t="s">
        <v>563</v>
      </c>
      <c r="D23033" s="33" t="s">
        <v>564</v>
      </c>
      <c r="E23033" s="34">
        <v>1182624</v>
      </c>
      <c r="F23033" s="35">
        <v>1.0449999999999999</v>
      </c>
      <c r="G23033" s="34" t="s">
        <v>364</v>
      </c>
    </row>
    <row r="23034" spans="1:7">
      <c r="A23034" s="32">
        <v>2018</v>
      </c>
      <c r="B23034" s="32">
        <v>55182</v>
      </c>
      <c r="C23034" s="33" t="s">
        <v>563</v>
      </c>
      <c r="D23034" s="33" t="s">
        <v>564</v>
      </c>
      <c r="E23034" s="34">
        <v>1387637</v>
      </c>
      <c r="F23034" s="35">
        <v>1.03</v>
      </c>
      <c r="G23034" s="34" t="s">
        <v>364</v>
      </c>
    </row>
    <row r="23035" spans="1:7">
      <c r="A23035" s="32">
        <v>2018</v>
      </c>
      <c r="B23035" s="32">
        <v>55183</v>
      </c>
      <c r="C23035" s="33" t="s">
        <v>563</v>
      </c>
      <c r="D23035" s="33" t="s">
        <v>564</v>
      </c>
      <c r="E23035" s="34">
        <v>2529562</v>
      </c>
      <c r="F23035" s="35">
        <v>1.054</v>
      </c>
      <c r="G23035" s="34" t="s">
        <v>364</v>
      </c>
    </row>
    <row r="23036" spans="1:7">
      <c r="A23036" s="32">
        <v>2018</v>
      </c>
      <c r="B23036" s="32">
        <v>55187</v>
      </c>
      <c r="C23036" s="33" t="s">
        <v>563</v>
      </c>
      <c r="D23036" s="33" t="s">
        <v>564</v>
      </c>
      <c r="E23036" s="34">
        <v>4837456</v>
      </c>
      <c r="F23036" s="35">
        <v>1.024</v>
      </c>
      <c r="G23036" s="34" t="s">
        <v>364</v>
      </c>
    </row>
    <row r="23037" spans="1:7">
      <c r="A23037" s="32">
        <v>2018</v>
      </c>
      <c r="B23037" s="32">
        <v>55188</v>
      </c>
      <c r="C23037" s="33" t="s">
        <v>563</v>
      </c>
      <c r="D23037" s="33" t="s">
        <v>564</v>
      </c>
      <c r="E23037" s="34">
        <v>164899</v>
      </c>
      <c r="F23037" s="35">
        <v>1.0549999999999999</v>
      </c>
      <c r="G23037" s="34" t="s">
        <v>364</v>
      </c>
    </row>
    <row r="23038" spans="1:7">
      <c r="A23038" s="32">
        <v>2018</v>
      </c>
      <c r="B23038" s="32">
        <v>55193</v>
      </c>
      <c r="C23038" s="33" t="s">
        <v>563</v>
      </c>
      <c r="D23038" s="33" t="s">
        <v>564</v>
      </c>
      <c r="E23038" s="34">
        <v>2648927</v>
      </c>
      <c r="F23038" s="35">
        <v>1.05</v>
      </c>
      <c r="G23038" s="34" t="s">
        <v>364</v>
      </c>
    </row>
    <row r="23039" spans="1:7">
      <c r="A23039" s="32">
        <v>2018</v>
      </c>
      <c r="B23039" s="32">
        <v>55197</v>
      </c>
      <c r="C23039" s="33" t="s">
        <v>563</v>
      </c>
      <c r="D23039" s="33" t="s">
        <v>564</v>
      </c>
      <c r="E23039" s="34">
        <v>3525617</v>
      </c>
      <c r="F23039" s="35">
        <v>1</v>
      </c>
      <c r="G23039" s="34">
        <v>287.89999999999998</v>
      </c>
    </row>
    <row r="23040" spans="1:7">
      <c r="A23040" s="32">
        <v>2018</v>
      </c>
      <c r="B23040" s="32">
        <v>55198</v>
      </c>
      <c r="C23040" s="33" t="s">
        <v>563</v>
      </c>
      <c r="D23040" s="33" t="s">
        <v>564</v>
      </c>
      <c r="E23040" s="34">
        <v>677642</v>
      </c>
      <c r="F23040" s="35">
        <v>1.079</v>
      </c>
      <c r="G23040" s="34" t="s">
        <v>364</v>
      </c>
    </row>
    <row r="23041" spans="1:7">
      <c r="A23041" s="32">
        <v>2018</v>
      </c>
      <c r="B23041" s="32">
        <v>55199</v>
      </c>
      <c r="C23041" s="33" t="s">
        <v>563</v>
      </c>
      <c r="D23041" s="33" t="s">
        <v>564</v>
      </c>
      <c r="E23041" s="34">
        <v>668168</v>
      </c>
      <c r="F23041" s="35">
        <v>1.0649999999999999</v>
      </c>
      <c r="G23041" s="34" t="s">
        <v>364</v>
      </c>
    </row>
    <row r="23042" spans="1:7">
      <c r="A23042" s="32">
        <v>2018</v>
      </c>
      <c r="B23042" s="32">
        <v>55201</v>
      </c>
      <c r="C23042" s="33" t="s">
        <v>563</v>
      </c>
      <c r="D23042" s="33" t="s">
        <v>564</v>
      </c>
      <c r="E23042" s="34">
        <v>108151</v>
      </c>
      <c r="F23042" s="35">
        <v>1.0289999999999999</v>
      </c>
      <c r="G23042" s="34" t="s">
        <v>364</v>
      </c>
    </row>
    <row r="23043" spans="1:7">
      <c r="A23043" s="32">
        <v>2018</v>
      </c>
      <c r="B23043" s="32">
        <v>55202</v>
      </c>
      <c r="C23043" s="33" t="s">
        <v>563</v>
      </c>
      <c r="D23043" s="33" t="s">
        <v>564</v>
      </c>
      <c r="E23043" s="34">
        <v>177937</v>
      </c>
      <c r="F23043" s="35">
        <v>1.026</v>
      </c>
      <c r="G23043" s="34">
        <v>350.1</v>
      </c>
    </row>
    <row r="23044" spans="1:7">
      <c r="A23044" s="32">
        <v>2018</v>
      </c>
      <c r="B23044" s="32">
        <v>55204</v>
      </c>
      <c r="C23044" s="33" t="s">
        <v>563</v>
      </c>
      <c r="D23044" s="33" t="s">
        <v>564</v>
      </c>
      <c r="E23044" s="34">
        <v>21428</v>
      </c>
      <c r="F23044" s="35">
        <v>1.024</v>
      </c>
      <c r="G23044" s="34">
        <v>433.2</v>
      </c>
    </row>
    <row r="23045" spans="1:7">
      <c r="A23045" s="32">
        <v>2018</v>
      </c>
      <c r="B23045" s="32">
        <v>55206</v>
      </c>
      <c r="C23045" s="33" t="s">
        <v>563</v>
      </c>
      <c r="D23045" s="33" t="s">
        <v>564</v>
      </c>
      <c r="E23045" s="34">
        <v>1611492</v>
      </c>
      <c r="F23045" s="35">
        <v>1.0289999999999999</v>
      </c>
      <c r="G23045" s="34" t="s">
        <v>364</v>
      </c>
    </row>
    <row r="23046" spans="1:7">
      <c r="A23046" s="32">
        <v>2018</v>
      </c>
      <c r="B23046" s="32">
        <v>55210</v>
      </c>
      <c r="C23046" s="33" t="s">
        <v>563</v>
      </c>
      <c r="D23046" s="33" t="s">
        <v>564</v>
      </c>
      <c r="E23046" s="34">
        <v>919258</v>
      </c>
      <c r="F23046" s="35">
        <v>1.05</v>
      </c>
      <c r="G23046" s="34">
        <v>259</v>
      </c>
    </row>
    <row r="23047" spans="1:7">
      <c r="A23047" s="32">
        <v>2018</v>
      </c>
      <c r="B23047" s="32">
        <v>55211</v>
      </c>
      <c r="C23047" s="33" t="s">
        <v>563</v>
      </c>
      <c r="D23047" s="33" t="s">
        <v>564</v>
      </c>
      <c r="E23047" s="34">
        <v>2230352</v>
      </c>
      <c r="F23047" s="35">
        <v>1.03</v>
      </c>
      <c r="G23047" s="34" t="s">
        <v>364</v>
      </c>
    </row>
    <row r="23048" spans="1:7">
      <c r="A23048" s="32">
        <v>2018</v>
      </c>
      <c r="B23048" s="32">
        <v>55212</v>
      </c>
      <c r="C23048" s="33" t="s">
        <v>563</v>
      </c>
      <c r="D23048" s="33" t="s">
        <v>564</v>
      </c>
      <c r="E23048" s="34">
        <v>2226216</v>
      </c>
      <c r="F23048" s="35">
        <v>1.03</v>
      </c>
      <c r="G23048" s="34" t="s">
        <v>364</v>
      </c>
    </row>
    <row r="23049" spans="1:7">
      <c r="A23049" s="32">
        <v>2018</v>
      </c>
      <c r="B23049" s="32">
        <v>55215</v>
      </c>
      <c r="C23049" s="33" t="s">
        <v>563</v>
      </c>
      <c r="D23049" s="33" t="s">
        <v>564</v>
      </c>
      <c r="E23049" s="34">
        <v>4969672</v>
      </c>
      <c r="F23049" s="35">
        <v>1.04</v>
      </c>
      <c r="G23049" s="34" t="s">
        <v>364</v>
      </c>
    </row>
    <row r="23050" spans="1:7">
      <c r="A23050" s="32">
        <v>2018</v>
      </c>
      <c r="B23050" s="32">
        <v>55217</v>
      </c>
      <c r="C23050" s="33" t="s">
        <v>563</v>
      </c>
      <c r="D23050" s="33" t="s">
        <v>564</v>
      </c>
      <c r="E23050" s="34">
        <v>1925326</v>
      </c>
      <c r="F23050" s="35">
        <v>1.04</v>
      </c>
      <c r="G23050" s="34" t="s">
        <v>364</v>
      </c>
    </row>
    <row r="23051" spans="1:7">
      <c r="A23051" s="32">
        <v>2018</v>
      </c>
      <c r="B23051" s="32">
        <v>55218</v>
      </c>
      <c r="C23051" s="33" t="s">
        <v>563</v>
      </c>
      <c r="D23051" s="33" t="s">
        <v>564</v>
      </c>
      <c r="E23051" s="34">
        <v>157566</v>
      </c>
      <c r="F23051" s="35">
        <v>1.06</v>
      </c>
      <c r="G23051" s="34">
        <v>334</v>
      </c>
    </row>
    <row r="23052" spans="1:7">
      <c r="A23052" s="32">
        <v>2018</v>
      </c>
      <c r="B23052" s="32">
        <v>55218</v>
      </c>
      <c r="C23052" s="33" t="s">
        <v>563</v>
      </c>
      <c r="D23052" s="33" t="s">
        <v>564</v>
      </c>
      <c r="E23052" s="34">
        <v>2121713</v>
      </c>
      <c r="F23052" s="35">
        <v>1.06</v>
      </c>
      <c r="G23052" s="34">
        <v>286.8</v>
      </c>
    </row>
    <row r="23053" spans="1:7">
      <c r="A23053" s="32">
        <v>2018</v>
      </c>
      <c r="B23053" s="32">
        <v>55220</v>
      </c>
      <c r="C23053" s="33" t="s">
        <v>563</v>
      </c>
      <c r="D23053" s="33" t="s">
        <v>564</v>
      </c>
      <c r="E23053" s="34">
        <v>439613</v>
      </c>
      <c r="F23053" s="35">
        <v>1.0089999999999999</v>
      </c>
      <c r="G23053" s="34">
        <v>289.89999999999998</v>
      </c>
    </row>
    <row r="23054" spans="1:7">
      <c r="A23054" s="32">
        <v>2018</v>
      </c>
      <c r="B23054" s="32">
        <v>55220</v>
      </c>
      <c r="C23054" s="33" t="s">
        <v>563</v>
      </c>
      <c r="D23054" s="33" t="s">
        <v>564</v>
      </c>
      <c r="E23054" s="34">
        <v>1156680</v>
      </c>
      <c r="F23054" s="35">
        <v>1.0089999999999999</v>
      </c>
      <c r="G23054" s="34">
        <v>300.39999999999998</v>
      </c>
    </row>
    <row r="23055" spans="1:7">
      <c r="A23055" s="32">
        <v>2018</v>
      </c>
      <c r="B23055" s="32">
        <v>55221</v>
      </c>
      <c r="C23055" s="33" t="s">
        <v>563</v>
      </c>
      <c r="D23055" s="33" t="s">
        <v>564</v>
      </c>
      <c r="E23055" s="34">
        <v>802753</v>
      </c>
      <c r="F23055" s="35">
        <v>1.03</v>
      </c>
      <c r="G23055" s="34">
        <v>335.1</v>
      </c>
    </row>
    <row r="23056" spans="1:7">
      <c r="A23056" s="32">
        <v>2018</v>
      </c>
      <c r="B23056" s="32">
        <v>55222</v>
      </c>
      <c r="C23056" s="33" t="s">
        <v>563</v>
      </c>
      <c r="D23056" s="33" t="s">
        <v>564</v>
      </c>
      <c r="E23056" s="34">
        <v>20083</v>
      </c>
      <c r="F23056" s="35">
        <v>1.0649999999999999</v>
      </c>
      <c r="G23056" s="34" t="s">
        <v>364</v>
      </c>
    </row>
    <row r="23057" spans="1:7">
      <c r="A23057" s="32">
        <v>2018</v>
      </c>
      <c r="B23057" s="32">
        <v>55223</v>
      </c>
      <c r="C23057" s="33" t="s">
        <v>563</v>
      </c>
      <c r="D23057" s="33" t="s">
        <v>564</v>
      </c>
      <c r="E23057" s="34">
        <v>173065</v>
      </c>
      <c r="F23057" s="35">
        <v>1.02</v>
      </c>
      <c r="G23057" s="34" t="s">
        <v>364</v>
      </c>
    </row>
    <row r="23058" spans="1:7">
      <c r="A23058" s="32">
        <v>2018</v>
      </c>
      <c r="B23058" s="32">
        <v>55223</v>
      </c>
      <c r="C23058" s="33" t="s">
        <v>563</v>
      </c>
      <c r="D23058" s="33" t="s">
        <v>564</v>
      </c>
      <c r="E23058" s="34">
        <v>164277</v>
      </c>
      <c r="F23058" s="35">
        <v>1.022</v>
      </c>
      <c r="G23058" s="34" t="s">
        <v>364</v>
      </c>
    </row>
    <row r="23059" spans="1:7">
      <c r="A23059" s="32">
        <v>2018</v>
      </c>
      <c r="B23059" s="32">
        <v>55223</v>
      </c>
      <c r="C23059" s="33" t="s">
        <v>563</v>
      </c>
      <c r="D23059" s="33" t="s">
        <v>564</v>
      </c>
      <c r="E23059" s="34">
        <v>160020</v>
      </c>
      <c r="F23059" s="35">
        <v>1.026</v>
      </c>
      <c r="G23059" s="34" t="s">
        <v>364</v>
      </c>
    </row>
    <row r="23060" spans="1:7">
      <c r="A23060" s="32">
        <v>2018</v>
      </c>
      <c r="B23060" s="32">
        <v>55223</v>
      </c>
      <c r="C23060" s="33" t="s">
        <v>563</v>
      </c>
      <c r="D23060" s="33" t="s">
        <v>564</v>
      </c>
      <c r="E23060" s="34">
        <v>27087</v>
      </c>
      <c r="F23060" s="35">
        <v>1.028</v>
      </c>
      <c r="G23060" s="34" t="s">
        <v>364</v>
      </c>
    </row>
    <row r="23061" spans="1:7">
      <c r="A23061" s="32">
        <v>2018</v>
      </c>
      <c r="B23061" s="32">
        <v>55223</v>
      </c>
      <c r="C23061" s="33" t="s">
        <v>563</v>
      </c>
      <c r="D23061" s="33" t="s">
        <v>564</v>
      </c>
      <c r="E23061" s="34">
        <v>122971</v>
      </c>
      <c r="F23061" s="35">
        <v>1.0209999999999999</v>
      </c>
      <c r="G23061" s="34" t="s">
        <v>364</v>
      </c>
    </row>
    <row r="23062" spans="1:7">
      <c r="A23062" s="32">
        <v>2018</v>
      </c>
      <c r="B23062" s="32">
        <v>55223</v>
      </c>
      <c r="C23062" s="33" t="s">
        <v>563</v>
      </c>
      <c r="D23062" s="33" t="s">
        <v>564</v>
      </c>
      <c r="E23062" s="34">
        <v>108948</v>
      </c>
      <c r="F23062" s="35">
        <v>1.0149999999999999</v>
      </c>
      <c r="G23062" s="34" t="s">
        <v>364</v>
      </c>
    </row>
    <row r="23063" spans="1:7">
      <c r="A23063" s="32">
        <v>2018</v>
      </c>
      <c r="B23063" s="32">
        <v>55223</v>
      </c>
      <c r="C23063" s="33" t="s">
        <v>563</v>
      </c>
      <c r="D23063" s="33" t="s">
        <v>564</v>
      </c>
      <c r="E23063" s="34">
        <v>100318</v>
      </c>
      <c r="F23063" s="35">
        <v>1.024</v>
      </c>
      <c r="G23063" s="34" t="s">
        <v>364</v>
      </c>
    </row>
    <row r="23064" spans="1:7">
      <c r="A23064" s="32">
        <v>2018</v>
      </c>
      <c r="B23064" s="32">
        <v>55223</v>
      </c>
      <c r="C23064" s="33" t="s">
        <v>563</v>
      </c>
      <c r="D23064" s="33" t="s">
        <v>564</v>
      </c>
      <c r="E23064" s="34">
        <v>94588</v>
      </c>
      <c r="F23064" s="35">
        <v>1.022</v>
      </c>
      <c r="G23064" s="34" t="s">
        <v>364</v>
      </c>
    </row>
    <row r="23065" spans="1:7">
      <c r="A23065" s="32">
        <v>2018</v>
      </c>
      <c r="B23065" s="32">
        <v>55223</v>
      </c>
      <c r="C23065" s="33" t="s">
        <v>563</v>
      </c>
      <c r="D23065" s="33" t="s">
        <v>564</v>
      </c>
      <c r="E23065" s="34">
        <v>80476</v>
      </c>
      <c r="F23065" s="35">
        <v>1.038</v>
      </c>
      <c r="G23065" s="34" t="s">
        <v>364</v>
      </c>
    </row>
    <row r="23066" spans="1:7">
      <c r="A23066" s="32">
        <v>2018</v>
      </c>
      <c r="B23066" s="32">
        <v>55223</v>
      </c>
      <c r="C23066" s="33" t="s">
        <v>563</v>
      </c>
      <c r="D23066" s="33" t="s">
        <v>564</v>
      </c>
      <c r="E23066" s="34">
        <v>72034</v>
      </c>
      <c r="F23066" s="35">
        <v>1</v>
      </c>
      <c r="G23066" s="34" t="s">
        <v>364</v>
      </c>
    </row>
    <row r="23067" spans="1:7">
      <c r="A23067" s="32">
        <v>2018</v>
      </c>
      <c r="B23067" s="32">
        <v>55223</v>
      </c>
      <c r="C23067" s="33" t="s">
        <v>563</v>
      </c>
      <c r="D23067" s="33" t="s">
        <v>564</v>
      </c>
      <c r="E23067" s="34">
        <v>130465</v>
      </c>
      <c r="F23067" s="35">
        <v>1.0189999999999999</v>
      </c>
      <c r="G23067" s="34" t="s">
        <v>364</v>
      </c>
    </row>
    <row r="23068" spans="1:7">
      <c r="A23068" s="32">
        <v>2018</v>
      </c>
      <c r="B23068" s="32">
        <v>55223</v>
      </c>
      <c r="C23068" s="33" t="s">
        <v>563</v>
      </c>
      <c r="D23068" s="33" t="s">
        <v>564</v>
      </c>
      <c r="E23068" s="34">
        <v>26511</v>
      </c>
      <c r="F23068" s="35">
        <v>1</v>
      </c>
      <c r="G23068" s="34" t="s">
        <v>364</v>
      </c>
    </row>
    <row r="23069" spans="1:7">
      <c r="A23069" s="32">
        <v>2018</v>
      </c>
      <c r="B23069" s="32">
        <v>55224</v>
      </c>
      <c r="C23069" s="33" t="s">
        <v>563</v>
      </c>
      <c r="D23069" s="33" t="s">
        <v>564</v>
      </c>
      <c r="E23069" s="34">
        <v>1028</v>
      </c>
      <c r="F23069" s="35">
        <v>1.028</v>
      </c>
      <c r="G23069" s="34">
        <v>468.5</v>
      </c>
    </row>
    <row r="23070" spans="1:7">
      <c r="A23070" s="32">
        <v>2018</v>
      </c>
      <c r="B23070" s="32">
        <v>55224</v>
      </c>
      <c r="C23070" s="33" t="s">
        <v>563</v>
      </c>
      <c r="D23070" s="33" t="s">
        <v>564</v>
      </c>
      <c r="E23070" s="34">
        <v>241683</v>
      </c>
      <c r="F23070" s="35">
        <v>1.028</v>
      </c>
      <c r="G23070" s="34">
        <v>350.6</v>
      </c>
    </row>
    <row r="23071" spans="1:7">
      <c r="A23071" s="32">
        <v>2018</v>
      </c>
      <c r="B23071" s="32">
        <v>55225</v>
      </c>
      <c r="C23071" s="33" t="s">
        <v>563</v>
      </c>
      <c r="D23071" s="33" t="s">
        <v>564</v>
      </c>
      <c r="E23071" s="34">
        <v>3510277</v>
      </c>
      <c r="F23071" s="35">
        <v>1.0249999999999999</v>
      </c>
      <c r="G23071" s="34" t="s">
        <v>364</v>
      </c>
    </row>
    <row r="23072" spans="1:7">
      <c r="A23072" s="32">
        <v>2018</v>
      </c>
      <c r="B23072" s="32">
        <v>55226</v>
      </c>
      <c r="C23072" s="33" t="s">
        <v>563</v>
      </c>
      <c r="D23072" s="33" t="s">
        <v>564</v>
      </c>
      <c r="E23072" s="34">
        <v>4754887</v>
      </c>
      <c r="F23072" s="35">
        <v>1.0189999999999999</v>
      </c>
      <c r="G23072" s="34" t="s">
        <v>364</v>
      </c>
    </row>
    <row r="23073" spans="1:7">
      <c r="A23073" s="32">
        <v>2018</v>
      </c>
      <c r="B23073" s="32">
        <v>55228</v>
      </c>
      <c r="C23073" s="33" t="s">
        <v>565</v>
      </c>
      <c r="D23073" s="33" t="s">
        <v>566</v>
      </c>
      <c r="E23073" s="34">
        <v>467</v>
      </c>
      <c r="F23073" s="35">
        <v>5.7919999999999998</v>
      </c>
      <c r="G23073" s="34">
        <v>1635.5</v>
      </c>
    </row>
    <row r="23074" spans="1:7">
      <c r="A23074" s="32">
        <v>2018</v>
      </c>
      <c r="B23074" s="32">
        <v>55228</v>
      </c>
      <c r="C23074" s="33" t="s">
        <v>563</v>
      </c>
      <c r="D23074" s="33" t="s">
        <v>564</v>
      </c>
      <c r="E23074" s="34">
        <v>25897</v>
      </c>
      <c r="F23074" s="35">
        <v>1.0660000000000001</v>
      </c>
      <c r="G23074" s="34">
        <v>700.8</v>
      </c>
    </row>
    <row r="23075" spans="1:7">
      <c r="A23075" s="32">
        <v>2018</v>
      </c>
      <c r="B23075" s="32">
        <v>55228</v>
      </c>
      <c r="C23075" s="33" t="s">
        <v>563</v>
      </c>
      <c r="D23075" s="33" t="s">
        <v>564</v>
      </c>
      <c r="E23075" s="34">
        <v>158181</v>
      </c>
      <c r="F23075" s="35">
        <v>1.0609999999999999</v>
      </c>
      <c r="G23075" s="34">
        <v>283.3</v>
      </c>
    </row>
    <row r="23076" spans="1:7">
      <c r="A23076" s="32">
        <v>2018</v>
      </c>
      <c r="B23076" s="32">
        <v>55229</v>
      </c>
      <c r="C23076" s="33" t="s">
        <v>563</v>
      </c>
      <c r="D23076" s="33" t="s">
        <v>564</v>
      </c>
      <c r="E23076" s="34">
        <v>273448</v>
      </c>
      <c r="F23076" s="35">
        <v>1.0640000000000001</v>
      </c>
      <c r="G23076" s="34" t="s">
        <v>364</v>
      </c>
    </row>
    <row r="23077" spans="1:7">
      <c r="A23077" s="32">
        <v>2018</v>
      </c>
      <c r="B23077" s="32">
        <v>55230</v>
      </c>
      <c r="C23077" s="33" t="s">
        <v>563</v>
      </c>
      <c r="D23077" s="33" t="s">
        <v>564</v>
      </c>
      <c r="E23077" s="34">
        <v>3493</v>
      </c>
      <c r="F23077" s="35">
        <v>1.0189999999999999</v>
      </c>
      <c r="G23077" s="34">
        <v>317.7</v>
      </c>
    </row>
    <row r="23078" spans="1:7">
      <c r="A23078" s="32">
        <v>2018</v>
      </c>
      <c r="B23078" s="32">
        <v>55230</v>
      </c>
      <c r="C23078" s="33" t="s">
        <v>563</v>
      </c>
      <c r="D23078" s="33" t="s">
        <v>564</v>
      </c>
      <c r="E23078" s="34">
        <v>4541</v>
      </c>
      <c r="F23078" s="35">
        <v>1.0189999999999999</v>
      </c>
      <c r="G23078" s="34">
        <v>296.7</v>
      </c>
    </row>
    <row r="23079" spans="1:7">
      <c r="A23079" s="32">
        <v>2018</v>
      </c>
      <c r="B23079" s="32">
        <v>55230</v>
      </c>
      <c r="C23079" s="33" t="s">
        <v>563</v>
      </c>
      <c r="D23079" s="33" t="s">
        <v>564</v>
      </c>
      <c r="E23079" s="34">
        <v>10479</v>
      </c>
      <c r="F23079" s="35">
        <v>1.0189999999999999</v>
      </c>
      <c r="G23079" s="34">
        <v>296.10000000000002</v>
      </c>
    </row>
    <row r="23080" spans="1:7">
      <c r="A23080" s="32">
        <v>2018</v>
      </c>
      <c r="B23080" s="32">
        <v>55230</v>
      </c>
      <c r="C23080" s="33" t="s">
        <v>563</v>
      </c>
      <c r="D23080" s="33" t="s">
        <v>564</v>
      </c>
      <c r="E23080" s="34">
        <v>35980</v>
      </c>
      <c r="F23080" s="35">
        <v>1.0189999999999999</v>
      </c>
      <c r="G23080" s="34">
        <v>247.6</v>
      </c>
    </row>
    <row r="23081" spans="1:7">
      <c r="A23081" s="32">
        <v>2018</v>
      </c>
      <c r="B23081" s="32">
        <v>55230</v>
      </c>
      <c r="C23081" s="33" t="s">
        <v>563</v>
      </c>
      <c r="D23081" s="33" t="s">
        <v>564</v>
      </c>
      <c r="E23081" s="34">
        <v>41918</v>
      </c>
      <c r="F23081" s="35">
        <v>1.0189999999999999</v>
      </c>
      <c r="G23081" s="34">
        <v>316.39999999999998</v>
      </c>
    </row>
    <row r="23082" spans="1:7">
      <c r="A23082" s="32">
        <v>2018</v>
      </c>
      <c r="B23082" s="32">
        <v>55230</v>
      </c>
      <c r="C23082" s="33" t="s">
        <v>563</v>
      </c>
      <c r="D23082" s="33" t="s">
        <v>564</v>
      </c>
      <c r="E23082" s="34">
        <v>1233211</v>
      </c>
      <c r="F23082" s="35">
        <v>1.0189999999999999</v>
      </c>
      <c r="G23082" s="34">
        <v>301.8</v>
      </c>
    </row>
    <row r="23083" spans="1:7">
      <c r="A23083" s="32">
        <v>2018</v>
      </c>
      <c r="B23083" s="32">
        <v>55230</v>
      </c>
      <c r="C23083" s="33" t="s">
        <v>563</v>
      </c>
      <c r="D23083" s="33" t="s">
        <v>564</v>
      </c>
      <c r="E23083" s="34">
        <v>150206</v>
      </c>
      <c r="F23083" s="35">
        <v>1.0189999999999999</v>
      </c>
      <c r="G23083" s="34">
        <v>310.3</v>
      </c>
    </row>
    <row r="23084" spans="1:7">
      <c r="A23084" s="32">
        <v>2018</v>
      </c>
      <c r="B23084" s="32">
        <v>55230</v>
      </c>
      <c r="C23084" s="33" t="s">
        <v>563</v>
      </c>
      <c r="D23084" s="33" t="s">
        <v>564</v>
      </c>
      <c r="E23084" s="34">
        <v>393399</v>
      </c>
      <c r="F23084" s="35">
        <v>1.0189999999999999</v>
      </c>
      <c r="G23084" s="34">
        <v>302.39999999999998</v>
      </c>
    </row>
    <row r="23085" spans="1:7">
      <c r="A23085" s="32">
        <v>2018</v>
      </c>
      <c r="B23085" s="32">
        <v>55230</v>
      </c>
      <c r="C23085" s="33" t="s">
        <v>563</v>
      </c>
      <c r="D23085" s="33" t="s">
        <v>564</v>
      </c>
      <c r="E23085" s="34">
        <v>581960</v>
      </c>
      <c r="F23085" s="35">
        <v>1.0189999999999999</v>
      </c>
      <c r="G23085" s="34">
        <v>305.39999999999998</v>
      </c>
    </row>
    <row r="23086" spans="1:7">
      <c r="A23086" s="32">
        <v>2018</v>
      </c>
      <c r="B23086" s="32">
        <v>55230</v>
      </c>
      <c r="C23086" s="33" t="s">
        <v>563</v>
      </c>
      <c r="D23086" s="33" t="s">
        <v>564</v>
      </c>
      <c r="E23086" s="34">
        <v>649727</v>
      </c>
      <c r="F23086" s="35">
        <v>1.0189999999999999</v>
      </c>
      <c r="G23086" s="34">
        <v>304.2</v>
      </c>
    </row>
    <row r="23087" spans="1:7">
      <c r="A23087" s="32">
        <v>2018</v>
      </c>
      <c r="B23087" s="32">
        <v>55230</v>
      </c>
      <c r="C23087" s="33" t="s">
        <v>563</v>
      </c>
      <c r="D23087" s="33" t="s">
        <v>564</v>
      </c>
      <c r="E23087" s="34">
        <v>57602</v>
      </c>
      <c r="F23087" s="35">
        <v>1.0189999999999999</v>
      </c>
      <c r="G23087" s="34">
        <v>309.89999999999998</v>
      </c>
    </row>
    <row r="23088" spans="1:7">
      <c r="A23088" s="32">
        <v>2018</v>
      </c>
      <c r="B23088" s="32">
        <v>55231</v>
      </c>
      <c r="C23088" s="33" t="s">
        <v>563</v>
      </c>
      <c r="D23088" s="33" t="s">
        <v>564</v>
      </c>
      <c r="E23088" s="34">
        <v>2671389</v>
      </c>
      <c r="F23088" s="35">
        <v>1.0429999999999999</v>
      </c>
      <c r="G23088" s="34" t="s">
        <v>364</v>
      </c>
    </row>
    <row r="23089" spans="1:7">
      <c r="A23089" s="32">
        <v>2018</v>
      </c>
      <c r="B23089" s="32">
        <v>55232</v>
      </c>
      <c r="C23089" s="33" t="s">
        <v>563</v>
      </c>
      <c r="D23089" s="33" t="s">
        <v>564</v>
      </c>
      <c r="E23089" s="34">
        <v>20455</v>
      </c>
      <c r="F23089" s="35">
        <v>1</v>
      </c>
      <c r="G23089" s="34">
        <v>304</v>
      </c>
    </row>
    <row r="23090" spans="1:7">
      <c r="A23090" s="32">
        <v>2018</v>
      </c>
      <c r="B23090" s="32">
        <v>55233</v>
      </c>
      <c r="C23090" s="33" t="s">
        <v>563</v>
      </c>
      <c r="D23090" s="33" t="s">
        <v>564</v>
      </c>
      <c r="E23090" s="34">
        <v>107544</v>
      </c>
      <c r="F23090" s="35">
        <v>1.0249999999999999</v>
      </c>
      <c r="G23090" s="34" t="s">
        <v>364</v>
      </c>
    </row>
    <row r="23091" spans="1:7">
      <c r="A23091" s="32">
        <v>2018</v>
      </c>
      <c r="B23091" s="32">
        <v>55234</v>
      </c>
      <c r="C23091" s="33" t="s">
        <v>563</v>
      </c>
      <c r="D23091" s="33" t="s">
        <v>564</v>
      </c>
      <c r="E23091" s="34">
        <v>56217</v>
      </c>
      <c r="F23091" s="35">
        <v>1.02</v>
      </c>
      <c r="G23091" s="34">
        <v>489.8</v>
      </c>
    </row>
    <row r="23092" spans="1:7">
      <c r="A23092" s="32">
        <v>2018</v>
      </c>
      <c r="B23092" s="32">
        <v>55236</v>
      </c>
      <c r="C23092" s="33" t="s">
        <v>563</v>
      </c>
      <c r="D23092" s="33" t="s">
        <v>564</v>
      </c>
      <c r="E23092" s="34">
        <v>135760</v>
      </c>
      <c r="F23092" s="35">
        <v>1.052</v>
      </c>
      <c r="G23092" s="34" t="s">
        <v>364</v>
      </c>
    </row>
    <row r="23093" spans="1:7">
      <c r="A23093" s="32">
        <v>2018</v>
      </c>
      <c r="B23093" s="32">
        <v>55237</v>
      </c>
      <c r="C23093" s="33" t="s">
        <v>563</v>
      </c>
      <c r="D23093" s="33" t="s">
        <v>564</v>
      </c>
      <c r="E23093" s="34">
        <v>224626</v>
      </c>
      <c r="F23093" s="35">
        <v>1.0109999999999999</v>
      </c>
      <c r="G23093" s="34" t="s">
        <v>364</v>
      </c>
    </row>
    <row r="23094" spans="1:7">
      <c r="A23094" s="32">
        <v>2018</v>
      </c>
      <c r="B23094" s="32">
        <v>55238</v>
      </c>
      <c r="C23094" s="33" t="s">
        <v>563</v>
      </c>
      <c r="D23094" s="33" t="s">
        <v>564</v>
      </c>
      <c r="E23094" s="34">
        <v>235786</v>
      </c>
      <c r="F23094" s="35">
        <v>1.05</v>
      </c>
      <c r="G23094" s="34" t="s">
        <v>364</v>
      </c>
    </row>
    <row r="23095" spans="1:7">
      <c r="A23095" s="32">
        <v>2018</v>
      </c>
      <c r="B23095" s="32">
        <v>55239</v>
      </c>
      <c r="C23095" s="33" t="s">
        <v>563</v>
      </c>
      <c r="D23095" s="33" t="s">
        <v>564</v>
      </c>
      <c r="E23095" s="34">
        <v>3643945</v>
      </c>
      <c r="F23095" s="35">
        <v>1.046</v>
      </c>
      <c r="G23095" s="34" t="s">
        <v>364</v>
      </c>
    </row>
    <row r="23096" spans="1:7">
      <c r="A23096" s="32">
        <v>2018</v>
      </c>
      <c r="B23096" s="32">
        <v>55241</v>
      </c>
      <c r="C23096" s="33" t="s">
        <v>563</v>
      </c>
      <c r="D23096" s="33" t="s">
        <v>564</v>
      </c>
      <c r="E23096" s="34">
        <v>315463</v>
      </c>
      <c r="F23096" s="35">
        <v>1.0189999999999999</v>
      </c>
      <c r="G23096" s="34" t="s">
        <v>364</v>
      </c>
    </row>
    <row r="23097" spans="1:7">
      <c r="A23097" s="32">
        <v>2018</v>
      </c>
      <c r="B23097" s="32">
        <v>55242</v>
      </c>
      <c r="C23097" s="33" t="s">
        <v>563</v>
      </c>
      <c r="D23097" s="33" t="s">
        <v>564</v>
      </c>
      <c r="E23097" s="34">
        <v>1096948</v>
      </c>
      <c r="F23097" s="35">
        <v>1.0169999999999999</v>
      </c>
      <c r="G23097" s="34" t="s">
        <v>364</v>
      </c>
    </row>
    <row r="23098" spans="1:7">
      <c r="A23098" s="32">
        <v>2018</v>
      </c>
      <c r="B23098" s="32">
        <v>55243</v>
      </c>
      <c r="C23098" s="33" t="s">
        <v>563</v>
      </c>
      <c r="D23098" s="33" t="s">
        <v>564</v>
      </c>
      <c r="E23098" s="34">
        <v>72332</v>
      </c>
      <c r="F23098" s="35">
        <v>1.03</v>
      </c>
      <c r="G23098" s="34" t="s">
        <v>364</v>
      </c>
    </row>
    <row r="23099" spans="1:7">
      <c r="A23099" s="32">
        <v>2018</v>
      </c>
      <c r="B23099" s="32">
        <v>55244</v>
      </c>
      <c r="C23099" s="33" t="s">
        <v>563</v>
      </c>
      <c r="D23099" s="33" t="s">
        <v>564</v>
      </c>
      <c r="E23099" s="34">
        <v>77130</v>
      </c>
      <c r="F23099" s="35">
        <v>1.02</v>
      </c>
      <c r="G23099" s="34">
        <v>314.39999999999998</v>
      </c>
    </row>
    <row r="23100" spans="1:7">
      <c r="A23100" s="32">
        <v>2018</v>
      </c>
      <c r="B23100" s="32">
        <v>55247</v>
      </c>
      <c r="C23100" s="33" t="s">
        <v>565</v>
      </c>
      <c r="D23100" s="33" t="s">
        <v>566</v>
      </c>
      <c r="E23100" s="34">
        <v>218</v>
      </c>
      <c r="F23100" s="35">
        <v>5.8</v>
      </c>
      <c r="G23100" s="34" t="s">
        <v>364</v>
      </c>
    </row>
    <row r="23101" spans="1:7">
      <c r="A23101" s="32">
        <v>2018</v>
      </c>
      <c r="B23101" s="32">
        <v>55247</v>
      </c>
      <c r="C23101" s="33" t="s">
        <v>563</v>
      </c>
      <c r="D23101" s="33" t="s">
        <v>564</v>
      </c>
      <c r="E23101" s="34">
        <v>253653</v>
      </c>
      <c r="F23101" s="35">
        <v>1.07</v>
      </c>
      <c r="G23101" s="34" t="s">
        <v>364</v>
      </c>
    </row>
    <row r="23102" spans="1:7">
      <c r="A23102" s="32">
        <v>2018</v>
      </c>
      <c r="B23102" s="32">
        <v>55248</v>
      </c>
      <c r="C23102" s="33" t="s">
        <v>563</v>
      </c>
      <c r="D23102" s="33" t="s">
        <v>564</v>
      </c>
      <c r="E23102" s="34">
        <v>489581</v>
      </c>
      <c r="F23102" s="35">
        <v>1.0669999999999999</v>
      </c>
      <c r="G23102" s="34" t="s">
        <v>364</v>
      </c>
    </row>
    <row r="23103" spans="1:7">
      <c r="A23103" s="32">
        <v>2018</v>
      </c>
      <c r="B23103" s="32">
        <v>55250</v>
      </c>
      <c r="C23103" s="33" t="s">
        <v>563</v>
      </c>
      <c r="D23103" s="33" t="s">
        <v>564</v>
      </c>
      <c r="E23103" s="34">
        <v>293031</v>
      </c>
      <c r="F23103" s="35">
        <v>1.07</v>
      </c>
      <c r="G23103" s="34" t="s">
        <v>364</v>
      </c>
    </row>
    <row r="23104" spans="1:7">
      <c r="A23104" s="32">
        <v>2018</v>
      </c>
      <c r="B23104" s="32">
        <v>55251</v>
      </c>
      <c r="C23104" s="33" t="s">
        <v>563</v>
      </c>
      <c r="D23104" s="33" t="s">
        <v>564</v>
      </c>
      <c r="E23104" s="34">
        <v>696927</v>
      </c>
      <c r="F23104" s="35">
        <v>1</v>
      </c>
      <c r="G23104" s="34">
        <v>298.39999999999998</v>
      </c>
    </row>
    <row r="23105" spans="1:7">
      <c r="A23105" s="32">
        <v>2018</v>
      </c>
      <c r="B23105" s="32">
        <v>55253</v>
      </c>
      <c r="C23105" s="33" t="s">
        <v>563</v>
      </c>
      <c r="D23105" s="33" t="s">
        <v>564</v>
      </c>
      <c r="E23105" s="34">
        <v>126838</v>
      </c>
      <c r="F23105" s="35">
        <v>1.0649999999999999</v>
      </c>
      <c r="G23105" s="34" t="s">
        <v>364</v>
      </c>
    </row>
    <row r="23106" spans="1:7">
      <c r="A23106" s="32">
        <v>2018</v>
      </c>
      <c r="B23106" s="32">
        <v>55259</v>
      </c>
      <c r="C23106" s="33" t="s">
        <v>563</v>
      </c>
      <c r="D23106" s="33" t="s">
        <v>564</v>
      </c>
      <c r="E23106" s="34">
        <v>2050751</v>
      </c>
      <c r="F23106" s="35">
        <v>1.0569999999999999</v>
      </c>
      <c r="G23106" s="34" t="s">
        <v>364</v>
      </c>
    </row>
    <row r="23107" spans="1:7">
      <c r="A23107" s="32">
        <v>2018</v>
      </c>
      <c r="B23107" s="32">
        <v>55267</v>
      </c>
      <c r="C23107" s="33" t="s">
        <v>565</v>
      </c>
      <c r="D23107" s="33" t="s">
        <v>566</v>
      </c>
      <c r="E23107" s="34">
        <v>190</v>
      </c>
      <c r="F23107" s="35">
        <v>5.8</v>
      </c>
      <c r="G23107" s="34" t="s">
        <v>364</v>
      </c>
    </row>
    <row r="23108" spans="1:7">
      <c r="A23108" s="32">
        <v>2018</v>
      </c>
      <c r="B23108" s="32">
        <v>55267</v>
      </c>
      <c r="C23108" s="33" t="s">
        <v>565</v>
      </c>
      <c r="D23108" s="33" t="s">
        <v>566</v>
      </c>
      <c r="E23108" s="34">
        <v>2385</v>
      </c>
      <c r="F23108" s="35">
        <v>5.8</v>
      </c>
      <c r="G23108" s="34" t="s">
        <v>364</v>
      </c>
    </row>
    <row r="23109" spans="1:7">
      <c r="A23109" s="32">
        <v>2018</v>
      </c>
      <c r="B23109" s="32">
        <v>55267</v>
      </c>
      <c r="C23109" s="33" t="s">
        <v>563</v>
      </c>
      <c r="D23109" s="33" t="s">
        <v>564</v>
      </c>
      <c r="E23109" s="34">
        <v>309869</v>
      </c>
      <c r="F23109" s="35">
        <v>1.03</v>
      </c>
      <c r="G23109" s="34" t="s">
        <v>364</v>
      </c>
    </row>
    <row r="23110" spans="1:7">
      <c r="A23110" s="32">
        <v>2018</v>
      </c>
      <c r="B23110" s="32">
        <v>55269</v>
      </c>
      <c r="C23110" s="33" t="s">
        <v>563</v>
      </c>
      <c r="D23110" s="33" t="s">
        <v>564</v>
      </c>
      <c r="E23110" s="34">
        <v>3252756</v>
      </c>
      <c r="F23110" s="35">
        <v>1</v>
      </c>
      <c r="G23110" s="34">
        <v>288.10000000000002</v>
      </c>
    </row>
    <row r="23111" spans="1:7">
      <c r="A23111" s="32">
        <v>2018</v>
      </c>
      <c r="B23111" s="32">
        <v>55270</v>
      </c>
      <c r="C23111" s="33" t="s">
        <v>563</v>
      </c>
      <c r="D23111" s="33" t="s">
        <v>564</v>
      </c>
      <c r="E23111" s="34">
        <v>1475156</v>
      </c>
      <c r="F23111" s="35">
        <v>1.0720000000000001</v>
      </c>
      <c r="G23111" s="34">
        <v>347.5</v>
      </c>
    </row>
    <row r="23112" spans="1:7">
      <c r="A23112" s="32">
        <v>2018</v>
      </c>
      <c r="B23112" s="32">
        <v>55271</v>
      </c>
      <c r="C23112" s="33" t="s">
        <v>563</v>
      </c>
      <c r="D23112" s="33" t="s">
        <v>564</v>
      </c>
      <c r="E23112" s="34">
        <v>1912633</v>
      </c>
      <c r="F23112" s="35">
        <v>1.0229999999999999</v>
      </c>
      <c r="G23112" s="34" t="s">
        <v>364</v>
      </c>
    </row>
    <row r="23113" spans="1:7">
      <c r="A23113" s="32">
        <v>2018</v>
      </c>
      <c r="B23113" s="32">
        <v>55276</v>
      </c>
      <c r="C23113" s="33" t="s">
        <v>563</v>
      </c>
      <c r="D23113" s="33" t="s">
        <v>564</v>
      </c>
      <c r="E23113" s="34">
        <v>9149</v>
      </c>
      <c r="F23113" s="35">
        <v>1.093</v>
      </c>
      <c r="G23113" s="34">
        <v>296.10000000000002</v>
      </c>
    </row>
    <row r="23114" spans="1:7">
      <c r="A23114" s="32">
        <v>2018</v>
      </c>
      <c r="B23114" s="32">
        <v>55276</v>
      </c>
      <c r="C23114" s="33" t="s">
        <v>563</v>
      </c>
      <c r="D23114" s="33" t="s">
        <v>564</v>
      </c>
      <c r="E23114" s="34">
        <v>9149</v>
      </c>
      <c r="F23114" s="35">
        <v>1.093</v>
      </c>
      <c r="G23114" s="34">
        <v>298.60000000000002</v>
      </c>
    </row>
    <row r="23115" spans="1:7">
      <c r="A23115" s="32">
        <v>2018</v>
      </c>
      <c r="B23115" s="32">
        <v>55276</v>
      </c>
      <c r="C23115" s="33" t="s">
        <v>563</v>
      </c>
      <c r="D23115" s="33" t="s">
        <v>564</v>
      </c>
      <c r="E23115" s="34">
        <v>68618</v>
      </c>
      <c r="F23115" s="35">
        <v>1.093</v>
      </c>
      <c r="G23115" s="34">
        <v>292.3</v>
      </c>
    </row>
    <row r="23116" spans="1:7">
      <c r="A23116" s="32">
        <v>2018</v>
      </c>
      <c r="B23116" s="32">
        <v>55276</v>
      </c>
      <c r="C23116" s="33" t="s">
        <v>563</v>
      </c>
      <c r="D23116" s="33" t="s">
        <v>564</v>
      </c>
      <c r="E23116" s="34">
        <v>28362</v>
      </c>
      <c r="F23116" s="35">
        <v>1.093</v>
      </c>
      <c r="G23116" s="34">
        <v>298.60000000000002</v>
      </c>
    </row>
    <row r="23117" spans="1:7">
      <c r="A23117" s="32">
        <v>2018</v>
      </c>
      <c r="B23117" s="32">
        <v>55276</v>
      </c>
      <c r="C23117" s="33" t="s">
        <v>563</v>
      </c>
      <c r="D23117" s="33" t="s">
        <v>564</v>
      </c>
      <c r="E23117" s="34">
        <v>22873</v>
      </c>
      <c r="F23117" s="35">
        <v>1.093</v>
      </c>
      <c r="G23117" s="34">
        <v>291.60000000000002</v>
      </c>
    </row>
    <row r="23118" spans="1:7">
      <c r="A23118" s="32">
        <v>2018</v>
      </c>
      <c r="B23118" s="32">
        <v>55279</v>
      </c>
      <c r="C23118" s="33" t="s">
        <v>563</v>
      </c>
      <c r="D23118" s="33" t="s">
        <v>564</v>
      </c>
      <c r="E23118" s="34">
        <v>1321744</v>
      </c>
      <c r="F23118" s="35">
        <v>1.008</v>
      </c>
      <c r="G23118" s="34" t="s">
        <v>364</v>
      </c>
    </row>
    <row r="23119" spans="1:7">
      <c r="A23119" s="32">
        <v>2018</v>
      </c>
      <c r="B23119" s="32">
        <v>55281</v>
      </c>
      <c r="C23119" s="33" t="s">
        <v>563</v>
      </c>
      <c r="D23119" s="33" t="s">
        <v>564</v>
      </c>
      <c r="E23119" s="34">
        <v>100348</v>
      </c>
      <c r="F23119" s="35">
        <v>1.0349999999999999</v>
      </c>
      <c r="G23119" s="34" t="s">
        <v>364</v>
      </c>
    </row>
    <row r="23120" spans="1:7">
      <c r="A23120" s="32">
        <v>2018</v>
      </c>
      <c r="B23120" s="32">
        <v>55282</v>
      </c>
      <c r="C23120" s="33" t="s">
        <v>563</v>
      </c>
      <c r="D23120" s="33" t="s">
        <v>564</v>
      </c>
      <c r="E23120" s="34">
        <v>2675652</v>
      </c>
      <c r="F23120" s="35">
        <v>1.0249999999999999</v>
      </c>
      <c r="G23120" s="34" t="s">
        <v>364</v>
      </c>
    </row>
    <row r="23121" spans="1:7">
      <c r="A23121" s="32">
        <v>2018</v>
      </c>
      <c r="B23121" s="32">
        <v>55283</v>
      </c>
      <c r="C23121" s="33" t="s">
        <v>563</v>
      </c>
      <c r="D23121" s="33" t="s">
        <v>564</v>
      </c>
      <c r="E23121" s="34">
        <v>889316</v>
      </c>
      <c r="F23121" s="35">
        <v>1.141</v>
      </c>
      <c r="G23121" s="34">
        <v>312.10000000000002</v>
      </c>
    </row>
    <row r="23122" spans="1:7">
      <c r="A23122" s="32">
        <v>2018</v>
      </c>
      <c r="B23122" s="32">
        <v>55284</v>
      </c>
      <c r="C23122" s="33" t="s">
        <v>563</v>
      </c>
      <c r="D23122" s="33" t="s">
        <v>564</v>
      </c>
      <c r="E23122" s="34">
        <v>26338</v>
      </c>
      <c r="F23122" s="35">
        <v>1.08</v>
      </c>
      <c r="G23122" s="34" t="s">
        <v>364</v>
      </c>
    </row>
    <row r="23123" spans="1:7">
      <c r="A23123" s="32">
        <v>2018</v>
      </c>
      <c r="B23123" s="32">
        <v>55284</v>
      </c>
      <c r="C23123" s="33" t="s">
        <v>563</v>
      </c>
      <c r="D23123" s="33" t="s">
        <v>564</v>
      </c>
      <c r="E23123" s="34">
        <v>28836</v>
      </c>
      <c r="F23123" s="35">
        <v>1.08</v>
      </c>
      <c r="G23123" s="34" t="s">
        <v>364</v>
      </c>
    </row>
    <row r="23124" spans="1:7">
      <c r="A23124" s="32">
        <v>2018</v>
      </c>
      <c r="B23124" s="32">
        <v>55284</v>
      </c>
      <c r="C23124" s="33" t="s">
        <v>563</v>
      </c>
      <c r="D23124" s="33" t="s">
        <v>564</v>
      </c>
      <c r="E23124" s="34">
        <v>36181</v>
      </c>
      <c r="F23124" s="35">
        <v>1.08</v>
      </c>
      <c r="G23124" s="34" t="s">
        <v>364</v>
      </c>
    </row>
    <row r="23125" spans="1:7">
      <c r="A23125" s="32">
        <v>2018</v>
      </c>
      <c r="B23125" s="32">
        <v>55284</v>
      </c>
      <c r="C23125" s="33" t="s">
        <v>563</v>
      </c>
      <c r="D23125" s="33" t="s">
        <v>564</v>
      </c>
      <c r="E23125" s="34">
        <v>45847</v>
      </c>
      <c r="F23125" s="35">
        <v>1.08</v>
      </c>
      <c r="G23125" s="34" t="s">
        <v>364</v>
      </c>
    </row>
    <row r="23126" spans="1:7">
      <c r="A23126" s="32">
        <v>2018</v>
      </c>
      <c r="B23126" s="32">
        <v>55284</v>
      </c>
      <c r="C23126" s="33" t="s">
        <v>563</v>
      </c>
      <c r="D23126" s="33" t="s">
        <v>564</v>
      </c>
      <c r="E23126" s="34">
        <v>6114</v>
      </c>
      <c r="F23126" s="35">
        <v>1.08</v>
      </c>
      <c r="G23126" s="34" t="s">
        <v>364</v>
      </c>
    </row>
    <row r="23127" spans="1:7">
      <c r="A23127" s="32">
        <v>2018</v>
      </c>
      <c r="B23127" s="32">
        <v>55284</v>
      </c>
      <c r="C23127" s="33" t="s">
        <v>563</v>
      </c>
      <c r="D23127" s="33" t="s">
        <v>564</v>
      </c>
      <c r="E23127" s="34">
        <v>2071</v>
      </c>
      <c r="F23127" s="35">
        <v>1.07</v>
      </c>
      <c r="G23127" s="34" t="s">
        <v>364</v>
      </c>
    </row>
    <row r="23128" spans="1:7">
      <c r="A23128" s="32">
        <v>2018</v>
      </c>
      <c r="B23128" s="32">
        <v>55284</v>
      </c>
      <c r="C23128" s="33" t="s">
        <v>563</v>
      </c>
      <c r="D23128" s="33" t="s">
        <v>564</v>
      </c>
      <c r="E23128" s="34">
        <v>15930</v>
      </c>
      <c r="F23128" s="35">
        <v>1.08</v>
      </c>
      <c r="G23128" s="34" t="s">
        <v>364</v>
      </c>
    </row>
    <row r="23129" spans="1:7">
      <c r="A23129" s="32">
        <v>2018</v>
      </c>
      <c r="B23129" s="32">
        <v>55284</v>
      </c>
      <c r="C23129" s="33" t="s">
        <v>563</v>
      </c>
      <c r="D23129" s="33" t="s">
        <v>564</v>
      </c>
      <c r="E23129" s="34">
        <v>18129</v>
      </c>
      <c r="F23129" s="35">
        <v>1.0900000000000001</v>
      </c>
      <c r="G23129" s="34" t="s">
        <v>364</v>
      </c>
    </row>
    <row r="23130" spans="1:7">
      <c r="A23130" s="32">
        <v>2018</v>
      </c>
      <c r="B23130" s="32">
        <v>55284</v>
      </c>
      <c r="C23130" s="33" t="s">
        <v>563</v>
      </c>
      <c r="D23130" s="33" t="s">
        <v>564</v>
      </c>
      <c r="E23130" s="34">
        <v>22249</v>
      </c>
      <c r="F23130" s="35">
        <v>1.1000000000000001</v>
      </c>
      <c r="G23130" s="34" t="s">
        <v>364</v>
      </c>
    </row>
    <row r="23131" spans="1:7">
      <c r="A23131" s="32">
        <v>2018</v>
      </c>
      <c r="B23131" s="32">
        <v>55284</v>
      </c>
      <c r="C23131" s="33" t="s">
        <v>563</v>
      </c>
      <c r="D23131" s="33" t="s">
        <v>564</v>
      </c>
      <c r="E23131" s="34">
        <v>692</v>
      </c>
      <c r="F23131" s="35">
        <v>1.07</v>
      </c>
      <c r="G23131" s="34" t="s">
        <v>364</v>
      </c>
    </row>
    <row r="23132" spans="1:7">
      <c r="A23132" s="32">
        <v>2018</v>
      </c>
      <c r="B23132" s="32">
        <v>55284</v>
      </c>
      <c r="C23132" s="33" t="s">
        <v>563</v>
      </c>
      <c r="D23132" s="33" t="s">
        <v>564</v>
      </c>
      <c r="E23132" s="34">
        <v>1611</v>
      </c>
      <c r="F23132" s="35">
        <v>1.07</v>
      </c>
      <c r="G23132" s="34" t="s">
        <v>364</v>
      </c>
    </row>
    <row r="23133" spans="1:7">
      <c r="A23133" s="32">
        <v>2018</v>
      </c>
      <c r="B23133" s="32">
        <v>55284</v>
      </c>
      <c r="C23133" s="33" t="s">
        <v>563</v>
      </c>
      <c r="D23133" s="33" t="s">
        <v>564</v>
      </c>
      <c r="E23133" s="34">
        <v>7956</v>
      </c>
      <c r="F23133" s="35">
        <v>1.1100000000000001</v>
      </c>
      <c r="G23133" s="34" t="s">
        <v>364</v>
      </c>
    </row>
    <row r="23134" spans="1:7">
      <c r="A23134" s="32">
        <v>2018</v>
      </c>
      <c r="B23134" s="32">
        <v>55285</v>
      </c>
      <c r="C23134" s="33" t="s">
        <v>563</v>
      </c>
      <c r="D23134" s="33" t="s">
        <v>564</v>
      </c>
      <c r="E23134" s="34">
        <v>121153</v>
      </c>
      <c r="F23134" s="35">
        <v>1.06</v>
      </c>
      <c r="G23134" s="34" t="s">
        <v>364</v>
      </c>
    </row>
    <row r="23135" spans="1:7">
      <c r="A23135" s="32">
        <v>2018</v>
      </c>
      <c r="B23135" s="32">
        <v>55286</v>
      </c>
      <c r="C23135" s="33" t="s">
        <v>563</v>
      </c>
      <c r="D23135" s="33" t="s">
        <v>564</v>
      </c>
      <c r="E23135" s="34">
        <v>138925</v>
      </c>
      <c r="F23135" s="35">
        <v>1.03</v>
      </c>
      <c r="G23135" s="34" t="s">
        <v>364</v>
      </c>
    </row>
    <row r="23136" spans="1:7">
      <c r="A23136" s="32">
        <v>2018</v>
      </c>
      <c r="B23136" s="32">
        <v>55292</v>
      </c>
      <c r="C23136" s="33" t="s">
        <v>563</v>
      </c>
      <c r="D23136" s="33" t="s">
        <v>564</v>
      </c>
      <c r="E23136" s="34">
        <v>1980298</v>
      </c>
      <c r="F23136" s="35">
        <v>1.056</v>
      </c>
      <c r="G23136" s="34" t="s">
        <v>364</v>
      </c>
    </row>
    <row r="23137" spans="1:7">
      <c r="A23137" s="32">
        <v>2018</v>
      </c>
      <c r="B23137" s="32">
        <v>55293</v>
      </c>
      <c r="C23137" s="33" t="s">
        <v>563</v>
      </c>
      <c r="D23137" s="33" t="s">
        <v>564</v>
      </c>
      <c r="E23137" s="34">
        <v>3019707</v>
      </c>
      <c r="F23137" s="35">
        <v>1.056</v>
      </c>
      <c r="G23137" s="34" t="s">
        <v>364</v>
      </c>
    </row>
    <row r="23138" spans="1:7">
      <c r="A23138" s="32">
        <v>2018</v>
      </c>
      <c r="B23138" s="32">
        <v>55294</v>
      </c>
      <c r="C23138" s="33" t="s">
        <v>563</v>
      </c>
      <c r="D23138" s="33" t="s">
        <v>564</v>
      </c>
      <c r="E23138" s="34">
        <v>1434792</v>
      </c>
      <c r="F23138" s="35">
        <v>1.06</v>
      </c>
      <c r="G23138" s="34" t="s">
        <v>364</v>
      </c>
    </row>
    <row r="23139" spans="1:7">
      <c r="A23139" s="32">
        <v>2018</v>
      </c>
      <c r="B23139" s="32">
        <v>55295</v>
      </c>
      <c r="C23139" s="33" t="s">
        <v>563</v>
      </c>
      <c r="D23139" s="33" t="s">
        <v>564</v>
      </c>
      <c r="E23139" s="34">
        <v>2033247</v>
      </c>
      <c r="F23139" s="35">
        <v>1.0349999999999999</v>
      </c>
      <c r="G23139" s="34" t="s">
        <v>364</v>
      </c>
    </row>
    <row r="23140" spans="1:7">
      <c r="A23140" s="32">
        <v>2018</v>
      </c>
      <c r="B23140" s="32">
        <v>55296</v>
      </c>
      <c r="C23140" s="33" t="s">
        <v>563</v>
      </c>
      <c r="D23140" s="33" t="s">
        <v>564</v>
      </c>
      <c r="E23140" s="34">
        <v>22757</v>
      </c>
      <c r="F23140" s="35">
        <v>1.04</v>
      </c>
      <c r="G23140" s="34" t="s">
        <v>364</v>
      </c>
    </row>
    <row r="23141" spans="1:7">
      <c r="A23141" s="32">
        <v>2018</v>
      </c>
      <c r="B23141" s="32">
        <v>55297</v>
      </c>
      <c r="C23141" s="33" t="s">
        <v>563</v>
      </c>
      <c r="D23141" s="33" t="s">
        <v>564</v>
      </c>
      <c r="E23141" s="34">
        <v>4213187</v>
      </c>
      <c r="F23141" s="35">
        <v>1.0740000000000001</v>
      </c>
      <c r="G23141" s="34" t="s">
        <v>364</v>
      </c>
    </row>
    <row r="23142" spans="1:7">
      <c r="A23142" s="32">
        <v>2018</v>
      </c>
      <c r="B23142" s="32">
        <v>55298</v>
      </c>
      <c r="C23142" s="33" t="s">
        <v>563</v>
      </c>
      <c r="D23142" s="33" t="s">
        <v>564</v>
      </c>
      <c r="E23142" s="34">
        <v>5348672</v>
      </c>
      <c r="F23142" s="35">
        <v>1.0229999999999999</v>
      </c>
      <c r="G23142" s="34" t="s">
        <v>364</v>
      </c>
    </row>
    <row r="23143" spans="1:7">
      <c r="A23143" s="32">
        <v>2018</v>
      </c>
      <c r="B23143" s="32">
        <v>55299</v>
      </c>
      <c r="C23143" s="33" t="s">
        <v>563</v>
      </c>
      <c r="D23143" s="33" t="s">
        <v>564</v>
      </c>
      <c r="E23143" s="34">
        <v>3512026</v>
      </c>
      <c r="F23143" s="35">
        <v>1.0329999999999999</v>
      </c>
      <c r="G23143" s="34" t="s">
        <v>364</v>
      </c>
    </row>
    <row r="23144" spans="1:7">
      <c r="A23144" s="32">
        <v>2018</v>
      </c>
      <c r="B23144" s="32">
        <v>55304</v>
      </c>
      <c r="C23144" s="33" t="s">
        <v>563</v>
      </c>
      <c r="D23144" s="33" t="s">
        <v>564</v>
      </c>
      <c r="E23144" s="34">
        <v>60936</v>
      </c>
      <c r="F23144" s="35">
        <v>1.0209999999999999</v>
      </c>
      <c r="G23144" s="34" t="s">
        <v>364</v>
      </c>
    </row>
    <row r="23145" spans="1:7">
      <c r="A23145" s="32">
        <v>2018</v>
      </c>
      <c r="B23145" s="32">
        <v>55306</v>
      </c>
      <c r="C23145" s="33" t="s">
        <v>563</v>
      </c>
      <c r="D23145" s="33" t="s">
        <v>564</v>
      </c>
      <c r="E23145" s="34">
        <v>1646662</v>
      </c>
      <c r="F23145" s="35">
        <v>1.0609999999999999</v>
      </c>
      <c r="G23145" s="34">
        <v>274.10000000000002</v>
      </c>
    </row>
    <row r="23146" spans="1:7">
      <c r="A23146" s="32">
        <v>2018</v>
      </c>
      <c r="B23146" s="32">
        <v>55306</v>
      </c>
      <c r="C23146" s="33" t="s">
        <v>563</v>
      </c>
      <c r="D23146" s="33" t="s">
        <v>564</v>
      </c>
      <c r="E23146" s="34">
        <v>346044</v>
      </c>
      <c r="F23146" s="35">
        <v>1.0609999999999999</v>
      </c>
      <c r="G23146" s="34">
        <v>339.5</v>
      </c>
    </row>
    <row r="23147" spans="1:7">
      <c r="A23147" s="32">
        <v>2018</v>
      </c>
      <c r="B23147" s="32">
        <v>55313</v>
      </c>
      <c r="C23147" s="33" t="s">
        <v>563</v>
      </c>
      <c r="D23147" s="33" t="s">
        <v>564</v>
      </c>
      <c r="E23147" s="34">
        <v>2251793</v>
      </c>
      <c r="F23147" s="35">
        <v>1.03</v>
      </c>
      <c r="G23147" s="34" t="s">
        <v>364</v>
      </c>
    </row>
    <row r="23148" spans="1:7">
      <c r="A23148" s="32">
        <v>2018</v>
      </c>
      <c r="B23148" s="32">
        <v>55317</v>
      </c>
      <c r="C23148" s="33" t="s">
        <v>563</v>
      </c>
      <c r="D23148" s="33" t="s">
        <v>564</v>
      </c>
      <c r="E23148" s="34">
        <v>3351685</v>
      </c>
      <c r="F23148" s="35">
        <v>1.028</v>
      </c>
      <c r="G23148" s="34" t="s">
        <v>364</v>
      </c>
    </row>
    <row r="23149" spans="1:7">
      <c r="A23149" s="32">
        <v>2018</v>
      </c>
      <c r="B23149" s="32">
        <v>55320</v>
      </c>
      <c r="C23149" s="33" t="s">
        <v>563</v>
      </c>
      <c r="D23149" s="33" t="s">
        <v>564</v>
      </c>
      <c r="E23149" s="34">
        <v>765101</v>
      </c>
      <c r="F23149" s="35">
        <v>1</v>
      </c>
      <c r="G23149" s="34" t="s">
        <v>364</v>
      </c>
    </row>
    <row r="23150" spans="1:7">
      <c r="A23150" s="32">
        <v>2018</v>
      </c>
      <c r="B23150" s="32">
        <v>55322</v>
      </c>
      <c r="C23150" s="33" t="s">
        <v>563</v>
      </c>
      <c r="D23150" s="33" t="s">
        <v>564</v>
      </c>
      <c r="E23150" s="34">
        <v>4338534</v>
      </c>
      <c r="F23150" s="35">
        <v>1.0389999999999999</v>
      </c>
      <c r="G23150" s="34">
        <v>315.8</v>
      </c>
    </row>
    <row r="23151" spans="1:7">
      <c r="A23151" s="32">
        <v>2018</v>
      </c>
      <c r="B23151" s="32">
        <v>55327</v>
      </c>
      <c r="C23151" s="33" t="s">
        <v>563</v>
      </c>
      <c r="D23151" s="33" t="s">
        <v>564</v>
      </c>
      <c r="E23151" s="34">
        <v>3610303</v>
      </c>
      <c r="F23151" s="35">
        <v>1.0349999999999999</v>
      </c>
      <c r="G23151" s="34" t="s">
        <v>364</v>
      </c>
    </row>
    <row r="23152" spans="1:7">
      <c r="A23152" s="32">
        <v>2018</v>
      </c>
      <c r="B23152" s="32">
        <v>55328</v>
      </c>
      <c r="C23152" s="33" t="s">
        <v>563</v>
      </c>
      <c r="D23152" s="33" t="s">
        <v>564</v>
      </c>
      <c r="E23152" s="34">
        <v>2889464</v>
      </c>
      <c r="F23152" s="35">
        <v>1.04</v>
      </c>
      <c r="G23152" s="34" t="s">
        <v>364</v>
      </c>
    </row>
    <row r="23153" spans="1:7">
      <c r="A23153" s="32">
        <v>2018</v>
      </c>
      <c r="B23153" s="32">
        <v>55332</v>
      </c>
      <c r="C23153" s="33" t="s">
        <v>563</v>
      </c>
      <c r="D23153" s="33" t="s">
        <v>564</v>
      </c>
      <c r="E23153" s="34">
        <v>378</v>
      </c>
      <c r="F23153" s="35">
        <v>1.03</v>
      </c>
      <c r="G23153" s="34" t="s">
        <v>364</v>
      </c>
    </row>
    <row r="23154" spans="1:7">
      <c r="A23154" s="32">
        <v>2018</v>
      </c>
      <c r="B23154" s="32">
        <v>55332</v>
      </c>
      <c r="C23154" s="33" t="s">
        <v>563</v>
      </c>
      <c r="D23154" s="33" t="s">
        <v>564</v>
      </c>
      <c r="E23154" s="34">
        <v>38606</v>
      </c>
      <c r="F23154" s="35">
        <v>1.034</v>
      </c>
      <c r="G23154" s="34" t="s">
        <v>364</v>
      </c>
    </row>
    <row r="23155" spans="1:7">
      <c r="A23155" s="32">
        <v>2018</v>
      </c>
      <c r="B23155" s="32">
        <v>55332</v>
      </c>
      <c r="C23155" s="33" t="s">
        <v>563</v>
      </c>
      <c r="D23155" s="33" t="s">
        <v>564</v>
      </c>
      <c r="E23155" s="34">
        <v>79879</v>
      </c>
      <c r="F23155" s="35">
        <v>1.03</v>
      </c>
      <c r="G23155" s="34" t="s">
        <v>364</v>
      </c>
    </row>
    <row r="23156" spans="1:7">
      <c r="A23156" s="32">
        <v>2018</v>
      </c>
      <c r="B23156" s="32">
        <v>55333</v>
      </c>
      <c r="C23156" s="33" t="s">
        <v>563</v>
      </c>
      <c r="D23156" s="33" t="s">
        <v>564</v>
      </c>
      <c r="E23156" s="34">
        <v>3165273</v>
      </c>
      <c r="F23156" s="35">
        <v>1.034</v>
      </c>
      <c r="G23156" s="34" t="s">
        <v>364</v>
      </c>
    </row>
    <row r="23157" spans="1:7">
      <c r="A23157" s="32">
        <v>2018</v>
      </c>
      <c r="B23157" s="32">
        <v>55334</v>
      </c>
      <c r="C23157" s="33" t="s">
        <v>563</v>
      </c>
      <c r="D23157" s="33" t="s">
        <v>564</v>
      </c>
      <c r="E23157" s="34">
        <v>1252823</v>
      </c>
      <c r="F23157" s="35">
        <v>1.032</v>
      </c>
      <c r="G23157" s="34">
        <v>308.60000000000002</v>
      </c>
    </row>
    <row r="23158" spans="1:7">
      <c r="A23158" s="32">
        <v>2018</v>
      </c>
      <c r="B23158" s="32">
        <v>55337</v>
      </c>
      <c r="C23158" s="33" t="s">
        <v>563</v>
      </c>
      <c r="D23158" s="33" t="s">
        <v>564</v>
      </c>
      <c r="E23158" s="34">
        <v>3454128</v>
      </c>
      <c r="F23158" s="35">
        <v>1.05</v>
      </c>
      <c r="G23158" s="34" t="s">
        <v>364</v>
      </c>
    </row>
    <row r="23159" spans="1:7">
      <c r="A23159" s="32">
        <v>2018</v>
      </c>
      <c r="B23159" s="32">
        <v>55340</v>
      </c>
      <c r="C23159" s="33" t="s">
        <v>565</v>
      </c>
      <c r="D23159" s="33" t="s">
        <v>566</v>
      </c>
      <c r="E23159" s="34">
        <v>93</v>
      </c>
      <c r="F23159" s="35">
        <v>5.88</v>
      </c>
      <c r="G23159" s="34">
        <v>1620.3</v>
      </c>
    </row>
    <row r="23160" spans="1:7">
      <c r="A23160" s="32">
        <v>2018</v>
      </c>
      <c r="B23160" s="32">
        <v>55340</v>
      </c>
      <c r="C23160" s="33" t="s">
        <v>563</v>
      </c>
      <c r="D23160" s="33" t="s">
        <v>564</v>
      </c>
      <c r="E23160" s="34">
        <v>919890</v>
      </c>
      <c r="F23160" s="35">
        <v>1.028</v>
      </c>
      <c r="G23160" s="34">
        <v>279.7</v>
      </c>
    </row>
    <row r="23161" spans="1:7">
      <c r="A23161" s="32">
        <v>2018</v>
      </c>
      <c r="B23161" s="32">
        <v>55340</v>
      </c>
      <c r="C23161" s="33" t="s">
        <v>563</v>
      </c>
      <c r="D23161" s="33" t="s">
        <v>564</v>
      </c>
      <c r="E23161" s="34">
        <v>278</v>
      </c>
      <c r="F23161" s="35">
        <v>1.028</v>
      </c>
      <c r="G23161" s="34">
        <v>458.7</v>
      </c>
    </row>
    <row r="23162" spans="1:7">
      <c r="A23162" s="32">
        <v>2018</v>
      </c>
      <c r="B23162" s="32">
        <v>55340</v>
      </c>
      <c r="C23162" s="33" t="s">
        <v>563</v>
      </c>
      <c r="D23162" s="33" t="s">
        <v>564</v>
      </c>
      <c r="E23162" s="34">
        <v>292</v>
      </c>
      <c r="F23162" s="35">
        <v>1.028</v>
      </c>
      <c r="G23162" s="34">
        <v>326.2</v>
      </c>
    </row>
    <row r="23163" spans="1:7">
      <c r="A23163" s="32">
        <v>2018</v>
      </c>
      <c r="B23163" s="32">
        <v>55340</v>
      </c>
      <c r="C23163" s="33" t="s">
        <v>563</v>
      </c>
      <c r="D23163" s="33" t="s">
        <v>564</v>
      </c>
      <c r="E23163" s="34">
        <v>302</v>
      </c>
      <c r="F23163" s="35">
        <v>1.028</v>
      </c>
      <c r="G23163" s="34">
        <v>355.3</v>
      </c>
    </row>
    <row r="23164" spans="1:7">
      <c r="A23164" s="32">
        <v>2018</v>
      </c>
      <c r="B23164" s="32">
        <v>55340</v>
      </c>
      <c r="C23164" s="33" t="s">
        <v>563</v>
      </c>
      <c r="D23164" s="33" t="s">
        <v>564</v>
      </c>
      <c r="E23164" s="34">
        <v>2326</v>
      </c>
      <c r="F23164" s="35">
        <v>1.028</v>
      </c>
      <c r="G23164" s="34">
        <v>364.9</v>
      </c>
    </row>
    <row r="23165" spans="1:7">
      <c r="A23165" s="32">
        <v>2018</v>
      </c>
      <c r="B23165" s="32">
        <v>55340</v>
      </c>
      <c r="C23165" s="33" t="s">
        <v>563</v>
      </c>
      <c r="D23165" s="33" t="s">
        <v>564</v>
      </c>
      <c r="E23165" s="34">
        <v>3995</v>
      </c>
      <c r="F23165" s="35">
        <v>1.028</v>
      </c>
      <c r="G23165" s="34">
        <v>332.9</v>
      </c>
    </row>
    <row r="23166" spans="1:7">
      <c r="A23166" s="32">
        <v>2018</v>
      </c>
      <c r="B23166" s="32">
        <v>55340</v>
      </c>
      <c r="C23166" s="33" t="s">
        <v>563</v>
      </c>
      <c r="D23166" s="33" t="s">
        <v>564</v>
      </c>
      <c r="E23166" s="34">
        <v>15166</v>
      </c>
      <c r="F23166" s="35">
        <v>1.028</v>
      </c>
      <c r="G23166" s="34">
        <v>378.4</v>
      </c>
    </row>
    <row r="23167" spans="1:7">
      <c r="A23167" s="32">
        <v>2018</v>
      </c>
      <c r="B23167" s="32">
        <v>55340</v>
      </c>
      <c r="C23167" s="33" t="s">
        <v>563</v>
      </c>
      <c r="D23167" s="33" t="s">
        <v>564</v>
      </c>
      <c r="E23167" s="34">
        <v>18767</v>
      </c>
      <c r="F23167" s="35">
        <v>1.028</v>
      </c>
      <c r="G23167" s="34">
        <v>448.6</v>
      </c>
    </row>
    <row r="23168" spans="1:7">
      <c r="A23168" s="32">
        <v>2018</v>
      </c>
      <c r="B23168" s="32">
        <v>55340</v>
      </c>
      <c r="C23168" s="33" t="s">
        <v>563</v>
      </c>
      <c r="D23168" s="33" t="s">
        <v>564</v>
      </c>
      <c r="E23168" s="34">
        <v>30852</v>
      </c>
      <c r="F23168" s="35">
        <v>1.028</v>
      </c>
      <c r="G23168" s="34">
        <v>365.4</v>
      </c>
    </row>
    <row r="23169" spans="1:7">
      <c r="A23169" s="32">
        <v>2018</v>
      </c>
      <c r="B23169" s="32">
        <v>55340</v>
      </c>
      <c r="C23169" s="33" t="s">
        <v>563</v>
      </c>
      <c r="D23169" s="33" t="s">
        <v>564</v>
      </c>
      <c r="E23169" s="34">
        <v>38643</v>
      </c>
      <c r="F23169" s="35">
        <v>1.028</v>
      </c>
      <c r="G23169" s="34">
        <v>294.3</v>
      </c>
    </row>
    <row r="23170" spans="1:7">
      <c r="A23170" s="32">
        <v>2018</v>
      </c>
      <c r="B23170" s="32">
        <v>55340</v>
      </c>
      <c r="C23170" s="33" t="s">
        <v>563</v>
      </c>
      <c r="D23170" s="33" t="s">
        <v>564</v>
      </c>
      <c r="E23170" s="34">
        <v>75712</v>
      </c>
      <c r="F23170" s="35">
        <v>1.028</v>
      </c>
      <c r="G23170" s="34">
        <v>279.3</v>
      </c>
    </row>
    <row r="23171" spans="1:7">
      <c r="A23171" s="32">
        <v>2018</v>
      </c>
      <c r="B23171" s="32">
        <v>55340</v>
      </c>
      <c r="C23171" s="33" t="s">
        <v>563</v>
      </c>
      <c r="D23171" s="33" t="s">
        <v>564</v>
      </c>
      <c r="E23171" s="34">
        <v>83717</v>
      </c>
      <c r="F23171" s="35">
        <v>1.028</v>
      </c>
      <c r="G23171" s="34">
        <v>355.9</v>
      </c>
    </row>
    <row r="23172" spans="1:7">
      <c r="A23172" s="32">
        <v>2018</v>
      </c>
      <c r="B23172" s="32">
        <v>55340</v>
      </c>
      <c r="C23172" s="33" t="s">
        <v>563</v>
      </c>
      <c r="D23172" s="33" t="s">
        <v>564</v>
      </c>
      <c r="E23172" s="34">
        <v>96896</v>
      </c>
      <c r="F23172" s="35">
        <v>1.028</v>
      </c>
      <c r="G23172" s="34">
        <v>313.89999999999998</v>
      </c>
    </row>
    <row r="23173" spans="1:7">
      <c r="A23173" s="32">
        <v>2018</v>
      </c>
      <c r="B23173" s="32">
        <v>55340</v>
      </c>
      <c r="C23173" s="33" t="s">
        <v>563</v>
      </c>
      <c r="D23173" s="33" t="s">
        <v>564</v>
      </c>
      <c r="E23173" s="34">
        <v>206901</v>
      </c>
      <c r="F23173" s="35">
        <v>1.028</v>
      </c>
      <c r="G23173" s="34">
        <v>396.1</v>
      </c>
    </row>
    <row r="23174" spans="1:7">
      <c r="A23174" s="32">
        <v>2018</v>
      </c>
      <c r="B23174" s="32">
        <v>55340</v>
      </c>
      <c r="C23174" s="33" t="s">
        <v>563</v>
      </c>
      <c r="D23174" s="33" t="s">
        <v>564</v>
      </c>
      <c r="E23174" s="34">
        <v>246980</v>
      </c>
      <c r="F23174" s="35">
        <v>1.028</v>
      </c>
      <c r="G23174" s="34">
        <v>258.39999999999998</v>
      </c>
    </row>
    <row r="23175" spans="1:7">
      <c r="A23175" s="32">
        <v>2018</v>
      </c>
      <c r="B23175" s="32">
        <v>55340</v>
      </c>
      <c r="C23175" s="33" t="s">
        <v>563</v>
      </c>
      <c r="D23175" s="33" t="s">
        <v>564</v>
      </c>
      <c r="E23175" s="34">
        <v>698482</v>
      </c>
      <c r="F23175" s="35">
        <v>1.028</v>
      </c>
      <c r="G23175" s="34">
        <v>286.39999999999998</v>
      </c>
    </row>
    <row r="23176" spans="1:7">
      <c r="A23176" s="32">
        <v>2018</v>
      </c>
      <c r="B23176" s="32">
        <v>55343</v>
      </c>
      <c r="C23176" s="33" t="s">
        <v>563</v>
      </c>
      <c r="D23176" s="33" t="s">
        <v>564</v>
      </c>
      <c r="E23176" s="34">
        <v>805979</v>
      </c>
      <c r="F23176" s="35">
        <v>1.05</v>
      </c>
      <c r="G23176" s="34">
        <v>232</v>
      </c>
    </row>
    <row r="23177" spans="1:7">
      <c r="A23177" s="32">
        <v>2018</v>
      </c>
      <c r="B23177" s="32">
        <v>55343</v>
      </c>
      <c r="C23177" s="33" t="s">
        <v>563</v>
      </c>
      <c r="D23177" s="33" t="s">
        <v>564</v>
      </c>
      <c r="E23177" s="34">
        <v>264542</v>
      </c>
      <c r="F23177" s="35">
        <v>1.05</v>
      </c>
      <c r="G23177" s="34">
        <v>283</v>
      </c>
    </row>
    <row r="23178" spans="1:7">
      <c r="A23178" s="32">
        <v>2018</v>
      </c>
      <c r="B23178" s="32">
        <v>55343</v>
      </c>
      <c r="C23178" s="33" t="s">
        <v>563</v>
      </c>
      <c r="D23178" s="33" t="s">
        <v>564</v>
      </c>
      <c r="E23178" s="34">
        <v>941762</v>
      </c>
      <c r="F23178" s="35">
        <v>1.05</v>
      </c>
      <c r="G23178" s="34">
        <v>207</v>
      </c>
    </row>
    <row r="23179" spans="1:7">
      <c r="A23179" s="32">
        <v>2018</v>
      </c>
      <c r="B23179" s="32">
        <v>55345</v>
      </c>
      <c r="C23179" s="33" t="s">
        <v>563</v>
      </c>
      <c r="D23179" s="33" t="s">
        <v>564</v>
      </c>
      <c r="E23179" s="34">
        <v>385705</v>
      </c>
      <c r="F23179" s="35">
        <v>1.028</v>
      </c>
      <c r="G23179" s="34" t="s">
        <v>364</v>
      </c>
    </row>
    <row r="23180" spans="1:7">
      <c r="A23180" s="32">
        <v>2018</v>
      </c>
      <c r="B23180" s="32">
        <v>55347</v>
      </c>
      <c r="C23180" s="33" t="s">
        <v>563</v>
      </c>
      <c r="D23180" s="33" t="s">
        <v>564</v>
      </c>
      <c r="E23180" s="34">
        <v>1269904</v>
      </c>
      <c r="F23180" s="35">
        <v>1.03</v>
      </c>
      <c r="G23180" s="34" t="s">
        <v>364</v>
      </c>
    </row>
    <row r="23181" spans="1:7">
      <c r="A23181" s="32">
        <v>2018</v>
      </c>
      <c r="B23181" s="32">
        <v>55348</v>
      </c>
      <c r="C23181" s="33" t="s">
        <v>563</v>
      </c>
      <c r="D23181" s="33" t="s">
        <v>564</v>
      </c>
      <c r="E23181" s="34">
        <v>569782</v>
      </c>
      <c r="F23181" s="35">
        <v>1.0589999999999999</v>
      </c>
      <c r="G23181" s="34" t="s">
        <v>364</v>
      </c>
    </row>
    <row r="23182" spans="1:7">
      <c r="A23182" s="32">
        <v>2018</v>
      </c>
      <c r="B23182" s="32">
        <v>55349</v>
      </c>
      <c r="C23182" s="33" t="s">
        <v>563</v>
      </c>
      <c r="D23182" s="33" t="s">
        <v>564</v>
      </c>
      <c r="E23182" s="34">
        <v>981034</v>
      </c>
      <c r="F23182" s="35">
        <v>1.05</v>
      </c>
      <c r="G23182" s="34" t="s">
        <v>364</v>
      </c>
    </row>
    <row r="23183" spans="1:7">
      <c r="A23183" s="32">
        <v>2018</v>
      </c>
      <c r="B23183" s="32">
        <v>55350</v>
      </c>
      <c r="C23183" s="33" t="s">
        <v>563</v>
      </c>
      <c r="D23183" s="33" t="s">
        <v>564</v>
      </c>
      <c r="E23183" s="34">
        <v>39439</v>
      </c>
      <c r="F23183" s="35">
        <v>1.077</v>
      </c>
      <c r="G23183" s="34">
        <v>289.7</v>
      </c>
    </row>
    <row r="23184" spans="1:7">
      <c r="A23184" s="32">
        <v>2018</v>
      </c>
      <c r="B23184" s="32">
        <v>55350</v>
      </c>
      <c r="C23184" s="33" t="s">
        <v>563</v>
      </c>
      <c r="D23184" s="33" t="s">
        <v>564</v>
      </c>
      <c r="E23184" s="34">
        <v>42726</v>
      </c>
      <c r="F23184" s="35">
        <v>1.0740000000000001</v>
      </c>
      <c r="G23184" s="34">
        <v>288.39999999999998</v>
      </c>
    </row>
    <row r="23185" spans="1:7">
      <c r="A23185" s="32">
        <v>2018</v>
      </c>
      <c r="B23185" s="32">
        <v>55350</v>
      </c>
      <c r="C23185" s="33" t="s">
        <v>563</v>
      </c>
      <c r="D23185" s="33" t="s">
        <v>564</v>
      </c>
      <c r="E23185" s="34">
        <v>80705</v>
      </c>
      <c r="F23185" s="35">
        <v>1.07</v>
      </c>
      <c r="G23185" s="34">
        <v>281.7</v>
      </c>
    </row>
    <row r="23186" spans="1:7">
      <c r="A23186" s="32">
        <v>2018</v>
      </c>
      <c r="B23186" s="32">
        <v>55350</v>
      </c>
      <c r="C23186" s="33" t="s">
        <v>563</v>
      </c>
      <c r="D23186" s="33" t="s">
        <v>564</v>
      </c>
      <c r="E23186" s="34">
        <v>100425</v>
      </c>
      <c r="F23186" s="35">
        <v>1.0740000000000001</v>
      </c>
      <c r="G23186" s="34">
        <v>271.39999999999998</v>
      </c>
    </row>
    <row r="23187" spans="1:7">
      <c r="A23187" s="32">
        <v>2018</v>
      </c>
      <c r="B23187" s="32">
        <v>55350</v>
      </c>
      <c r="C23187" s="33" t="s">
        <v>563</v>
      </c>
      <c r="D23187" s="33" t="s">
        <v>564</v>
      </c>
      <c r="E23187" s="34">
        <v>147533</v>
      </c>
      <c r="F23187" s="35">
        <v>1.0740000000000001</v>
      </c>
      <c r="G23187" s="34">
        <v>277.3</v>
      </c>
    </row>
    <row r="23188" spans="1:7">
      <c r="A23188" s="32">
        <v>2018</v>
      </c>
      <c r="B23188" s="32">
        <v>55350</v>
      </c>
      <c r="C23188" s="33" t="s">
        <v>563</v>
      </c>
      <c r="D23188" s="33" t="s">
        <v>564</v>
      </c>
      <c r="E23188" s="34">
        <v>158762</v>
      </c>
      <c r="F23188" s="35">
        <v>1.075</v>
      </c>
      <c r="G23188" s="34">
        <v>279.5</v>
      </c>
    </row>
    <row r="23189" spans="1:7">
      <c r="A23189" s="32">
        <v>2018</v>
      </c>
      <c r="B23189" s="32">
        <v>55350</v>
      </c>
      <c r="C23189" s="33" t="s">
        <v>563</v>
      </c>
      <c r="D23189" s="33" t="s">
        <v>564</v>
      </c>
      <c r="E23189" s="34">
        <v>280185</v>
      </c>
      <c r="F23189" s="35">
        <v>1.073</v>
      </c>
      <c r="G23189" s="34">
        <v>283</v>
      </c>
    </row>
    <row r="23190" spans="1:7">
      <c r="A23190" s="32">
        <v>2018</v>
      </c>
      <c r="B23190" s="32">
        <v>55350</v>
      </c>
      <c r="C23190" s="33" t="s">
        <v>563</v>
      </c>
      <c r="D23190" s="33" t="s">
        <v>564</v>
      </c>
      <c r="E23190" s="34">
        <v>283015</v>
      </c>
      <c r="F23190" s="35">
        <v>1.0740000000000001</v>
      </c>
      <c r="G23190" s="34">
        <v>274.10000000000002</v>
      </c>
    </row>
    <row r="23191" spans="1:7">
      <c r="A23191" s="32">
        <v>2018</v>
      </c>
      <c r="B23191" s="32">
        <v>55350</v>
      </c>
      <c r="C23191" s="33" t="s">
        <v>563</v>
      </c>
      <c r="D23191" s="33" t="s">
        <v>564</v>
      </c>
      <c r="E23191" s="34">
        <v>341900</v>
      </c>
      <c r="F23191" s="35">
        <v>1.0740000000000001</v>
      </c>
      <c r="G23191" s="34">
        <v>275.8</v>
      </c>
    </row>
    <row r="23192" spans="1:7">
      <c r="A23192" s="32">
        <v>2018</v>
      </c>
      <c r="B23192" s="32">
        <v>55350</v>
      </c>
      <c r="C23192" s="33" t="s">
        <v>563</v>
      </c>
      <c r="D23192" s="33" t="s">
        <v>564</v>
      </c>
      <c r="E23192" s="34">
        <v>26567</v>
      </c>
      <c r="F23192" s="35">
        <v>1.0780000000000001</v>
      </c>
      <c r="G23192" s="34">
        <v>277.10000000000002</v>
      </c>
    </row>
    <row r="23193" spans="1:7">
      <c r="A23193" s="32">
        <v>2018</v>
      </c>
      <c r="B23193" s="32">
        <v>55350</v>
      </c>
      <c r="C23193" s="33" t="s">
        <v>563</v>
      </c>
      <c r="D23193" s="33" t="s">
        <v>564</v>
      </c>
      <c r="E23193" s="34">
        <v>23645</v>
      </c>
      <c r="F23193" s="35">
        <v>1.0720000000000001</v>
      </c>
      <c r="G23193" s="34">
        <v>279</v>
      </c>
    </row>
    <row r="23194" spans="1:7">
      <c r="A23194" s="32">
        <v>2018</v>
      </c>
      <c r="B23194" s="32">
        <v>55350</v>
      </c>
      <c r="C23194" s="33" t="s">
        <v>563</v>
      </c>
      <c r="D23194" s="33" t="s">
        <v>564</v>
      </c>
      <c r="E23194" s="34">
        <v>818095</v>
      </c>
      <c r="F23194" s="35">
        <v>1.073</v>
      </c>
      <c r="G23194" s="34">
        <v>277.7</v>
      </c>
    </row>
    <row r="23195" spans="1:7">
      <c r="A23195" s="32">
        <v>2018</v>
      </c>
      <c r="B23195" s="32">
        <v>55350</v>
      </c>
      <c r="C23195" s="33" t="s">
        <v>563</v>
      </c>
      <c r="D23195" s="33" t="s">
        <v>564</v>
      </c>
      <c r="E23195" s="34">
        <v>18259</v>
      </c>
      <c r="F23195" s="35">
        <v>1.073</v>
      </c>
      <c r="G23195" s="34">
        <v>284.39999999999998</v>
      </c>
    </row>
    <row r="23196" spans="1:7">
      <c r="A23196" s="32">
        <v>2018</v>
      </c>
      <c r="B23196" s="32">
        <v>55350</v>
      </c>
      <c r="C23196" s="33" t="s">
        <v>563</v>
      </c>
      <c r="D23196" s="33" t="s">
        <v>564</v>
      </c>
      <c r="E23196" s="34">
        <v>4565</v>
      </c>
      <c r="F23196" s="35">
        <v>1.0640000000000001</v>
      </c>
      <c r="G23196" s="34">
        <v>285.89999999999998</v>
      </c>
    </row>
    <row r="23197" spans="1:7">
      <c r="A23197" s="32">
        <v>2018</v>
      </c>
      <c r="B23197" s="32">
        <v>55350</v>
      </c>
      <c r="C23197" s="33" t="s">
        <v>563</v>
      </c>
      <c r="D23197" s="33" t="s">
        <v>564</v>
      </c>
      <c r="E23197" s="34">
        <v>3469</v>
      </c>
      <c r="F23197" s="35">
        <v>1.075</v>
      </c>
      <c r="G23197" s="34">
        <v>308.5</v>
      </c>
    </row>
    <row r="23198" spans="1:7">
      <c r="A23198" s="32">
        <v>2018</v>
      </c>
      <c r="B23198" s="32">
        <v>55350</v>
      </c>
      <c r="C23198" s="33" t="s">
        <v>563</v>
      </c>
      <c r="D23198" s="33" t="s">
        <v>564</v>
      </c>
      <c r="E23198" s="34">
        <v>1369</v>
      </c>
      <c r="F23198" s="35">
        <v>1.077</v>
      </c>
      <c r="G23198" s="34">
        <v>312.2</v>
      </c>
    </row>
    <row r="23199" spans="1:7">
      <c r="A23199" s="32">
        <v>2018</v>
      </c>
      <c r="B23199" s="32">
        <v>55350</v>
      </c>
      <c r="C23199" s="33" t="s">
        <v>563</v>
      </c>
      <c r="D23199" s="33" t="s">
        <v>564</v>
      </c>
      <c r="E23199" s="34">
        <v>18259</v>
      </c>
      <c r="F23199" s="35">
        <v>1.073</v>
      </c>
      <c r="G23199" s="34">
        <v>274</v>
      </c>
    </row>
    <row r="23200" spans="1:7">
      <c r="A23200" s="32">
        <v>2018</v>
      </c>
      <c r="B23200" s="32">
        <v>55357</v>
      </c>
      <c r="C23200" s="33" t="s">
        <v>563</v>
      </c>
      <c r="D23200" s="33" t="s">
        <v>564</v>
      </c>
      <c r="E23200" s="34">
        <v>2566025</v>
      </c>
      <c r="F23200" s="35">
        <v>1.0229999999999999</v>
      </c>
      <c r="G23200" s="34" t="s">
        <v>364</v>
      </c>
    </row>
    <row r="23201" spans="1:7">
      <c r="A23201" s="32">
        <v>2018</v>
      </c>
      <c r="B23201" s="32">
        <v>55358</v>
      </c>
      <c r="C23201" s="33" t="s">
        <v>563</v>
      </c>
      <c r="D23201" s="33" t="s">
        <v>564</v>
      </c>
      <c r="E23201" s="34">
        <v>4597053</v>
      </c>
      <c r="F23201" s="35">
        <v>1.03</v>
      </c>
      <c r="G23201" s="34" t="s">
        <v>364</v>
      </c>
    </row>
    <row r="23202" spans="1:7">
      <c r="A23202" s="32">
        <v>2018</v>
      </c>
      <c r="B23202" s="32">
        <v>55364</v>
      </c>
      <c r="C23202" s="33" t="s">
        <v>563</v>
      </c>
      <c r="D23202" s="33" t="s">
        <v>564</v>
      </c>
      <c r="E23202" s="34">
        <v>2119135</v>
      </c>
      <c r="F23202" s="35">
        <v>1.0649999999999999</v>
      </c>
      <c r="G23202" s="34">
        <v>264</v>
      </c>
    </row>
    <row r="23203" spans="1:7">
      <c r="A23203" s="32">
        <v>2018</v>
      </c>
      <c r="B23203" s="32">
        <v>55365</v>
      </c>
      <c r="C23203" s="33" t="s">
        <v>563</v>
      </c>
      <c r="D23203" s="33" t="s">
        <v>564</v>
      </c>
      <c r="E23203" s="34">
        <v>67456</v>
      </c>
      <c r="F23203" s="35">
        <v>1.0900000000000001</v>
      </c>
      <c r="G23203" s="34" t="s">
        <v>364</v>
      </c>
    </row>
    <row r="23204" spans="1:7">
      <c r="A23204" s="32">
        <v>2018</v>
      </c>
      <c r="B23204" s="32">
        <v>55372</v>
      </c>
      <c r="C23204" s="33" t="s">
        <v>563</v>
      </c>
      <c r="D23204" s="33" t="s">
        <v>564</v>
      </c>
      <c r="E23204" s="34">
        <v>21496</v>
      </c>
      <c r="F23204" s="35">
        <v>1.056</v>
      </c>
      <c r="G23204" s="34" t="s">
        <v>364</v>
      </c>
    </row>
    <row r="23205" spans="1:7">
      <c r="A23205" s="32">
        <v>2018</v>
      </c>
      <c r="B23205" s="32">
        <v>55375</v>
      </c>
      <c r="C23205" s="33" t="s">
        <v>563</v>
      </c>
      <c r="D23205" s="33" t="s">
        <v>564</v>
      </c>
      <c r="E23205" s="34">
        <v>2549038</v>
      </c>
      <c r="F23205" s="35">
        <v>1.028</v>
      </c>
      <c r="G23205" s="34" t="s">
        <v>364</v>
      </c>
    </row>
    <row r="23206" spans="1:7">
      <c r="A23206" s="32">
        <v>2018</v>
      </c>
      <c r="B23206" s="32">
        <v>55380</v>
      </c>
      <c r="C23206" s="33" t="s">
        <v>563</v>
      </c>
      <c r="D23206" s="33" t="s">
        <v>564</v>
      </c>
      <c r="E23206" s="34">
        <v>1809030</v>
      </c>
      <c r="F23206" s="35">
        <v>1.0209999999999999</v>
      </c>
      <c r="G23206" s="34">
        <v>298.89999999999998</v>
      </c>
    </row>
    <row r="23207" spans="1:7">
      <c r="A23207" s="32">
        <v>2018</v>
      </c>
      <c r="B23207" s="32">
        <v>55380</v>
      </c>
      <c r="C23207" s="33" t="s">
        <v>563</v>
      </c>
      <c r="D23207" s="33" t="s">
        <v>564</v>
      </c>
      <c r="E23207" s="34">
        <v>2034025</v>
      </c>
      <c r="F23207" s="35">
        <v>1.0209999999999999</v>
      </c>
      <c r="G23207" s="34">
        <v>296.39999999999998</v>
      </c>
    </row>
    <row r="23208" spans="1:7">
      <c r="A23208" s="32">
        <v>2018</v>
      </c>
      <c r="B23208" s="32">
        <v>55380</v>
      </c>
      <c r="C23208" s="33" t="s">
        <v>563</v>
      </c>
      <c r="D23208" s="33" t="s">
        <v>564</v>
      </c>
      <c r="E23208" s="34">
        <v>4104076</v>
      </c>
      <c r="F23208" s="35">
        <v>1.0209999999999999</v>
      </c>
      <c r="G23208" s="34">
        <v>296.5</v>
      </c>
    </row>
    <row r="23209" spans="1:7">
      <c r="A23209" s="32">
        <v>2018</v>
      </c>
      <c r="B23209" s="32">
        <v>55381</v>
      </c>
      <c r="C23209" s="33" t="s">
        <v>565</v>
      </c>
      <c r="D23209" s="33" t="s">
        <v>566</v>
      </c>
      <c r="E23209" s="34">
        <v>4892</v>
      </c>
      <c r="F23209" s="35">
        <v>5.74</v>
      </c>
      <c r="G23209" s="34" t="s">
        <v>364</v>
      </c>
    </row>
    <row r="23210" spans="1:7">
      <c r="A23210" s="32">
        <v>2018</v>
      </c>
      <c r="B23210" s="32">
        <v>55382</v>
      </c>
      <c r="C23210" s="33" t="s">
        <v>563</v>
      </c>
      <c r="D23210" s="33" t="s">
        <v>564</v>
      </c>
      <c r="E23210" s="34">
        <v>2806248</v>
      </c>
      <c r="F23210" s="35">
        <v>1.038</v>
      </c>
      <c r="G23210" s="34">
        <v>446.6</v>
      </c>
    </row>
    <row r="23211" spans="1:7">
      <c r="A23211" s="32">
        <v>2018</v>
      </c>
      <c r="B23211" s="32">
        <v>55386</v>
      </c>
      <c r="C23211" s="33" t="s">
        <v>563</v>
      </c>
      <c r="D23211" s="33" t="s">
        <v>564</v>
      </c>
      <c r="E23211" s="34">
        <v>49491</v>
      </c>
      <c r="F23211" s="35">
        <v>1.03</v>
      </c>
      <c r="G23211" s="34">
        <v>312.7</v>
      </c>
    </row>
    <row r="23212" spans="1:7">
      <c r="A23212" s="32">
        <v>2018</v>
      </c>
      <c r="B23212" s="32">
        <v>55386</v>
      </c>
      <c r="C23212" s="33" t="s">
        <v>563</v>
      </c>
      <c r="D23212" s="33" t="s">
        <v>564</v>
      </c>
      <c r="E23212" s="34">
        <v>57714</v>
      </c>
      <c r="F23212" s="35">
        <v>1.03</v>
      </c>
      <c r="G23212" s="34">
        <v>314.60000000000002</v>
      </c>
    </row>
    <row r="23213" spans="1:7">
      <c r="A23213" s="32">
        <v>2018</v>
      </c>
      <c r="B23213" s="32">
        <v>55386</v>
      </c>
      <c r="C23213" s="33" t="s">
        <v>563</v>
      </c>
      <c r="D23213" s="33" t="s">
        <v>564</v>
      </c>
      <c r="E23213" s="34">
        <v>905069</v>
      </c>
      <c r="F23213" s="35">
        <v>1.03</v>
      </c>
      <c r="G23213" s="34">
        <v>274.60000000000002</v>
      </c>
    </row>
    <row r="23214" spans="1:7">
      <c r="A23214" s="32">
        <v>2018</v>
      </c>
      <c r="B23214" s="32">
        <v>55386</v>
      </c>
      <c r="C23214" s="33" t="s">
        <v>563</v>
      </c>
      <c r="D23214" s="33" t="s">
        <v>564</v>
      </c>
      <c r="E23214" s="34">
        <v>245167</v>
      </c>
      <c r="F23214" s="35">
        <v>1.03</v>
      </c>
      <c r="G23214" s="34">
        <v>310.5</v>
      </c>
    </row>
    <row r="23215" spans="1:7">
      <c r="A23215" s="32">
        <v>2018</v>
      </c>
      <c r="B23215" s="32">
        <v>55386</v>
      </c>
      <c r="C23215" s="33" t="s">
        <v>563</v>
      </c>
      <c r="D23215" s="33" t="s">
        <v>564</v>
      </c>
      <c r="E23215" s="34">
        <v>215958</v>
      </c>
      <c r="F23215" s="35">
        <v>1.03</v>
      </c>
      <c r="G23215" s="34">
        <v>269.7</v>
      </c>
    </row>
    <row r="23216" spans="1:7">
      <c r="A23216" s="32">
        <v>2018</v>
      </c>
      <c r="B23216" s="32">
        <v>55386</v>
      </c>
      <c r="C23216" s="33" t="s">
        <v>563</v>
      </c>
      <c r="D23216" s="33" t="s">
        <v>564</v>
      </c>
      <c r="E23216" s="34">
        <v>167691</v>
      </c>
      <c r="F23216" s="35">
        <v>1.03</v>
      </c>
      <c r="G23216" s="34">
        <v>310.5</v>
      </c>
    </row>
    <row r="23217" spans="1:7">
      <c r="A23217" s="32">
        <v>2018</v>
      </c>
      <c r="B23217" s="32">
        <v>55386</v>
      </c>
      <c r="C23217" s="33" t="s">
        <v>563</v>
      </c>
      <c r="D23217" s="33" t="s">
        <v>564</v>
      </c>
      <c r="E23217" s="34">
        <v>118929</v>
      </c>
      <c r="F23217" s="35">
        <v>1.03</v>
      </c>
      <c r="G23217" s="34">
        <v>316.10000000000002</v>
      </c>
    </row>
    <row r="23218" spans="1:7">
      <c r="A23218" s="32">
        <v>2018</v>
      </c>
      <c r="B23218" s="32">
        <v>55386</v>
      </c>
      <c r="C23218" s="33" t="s">
        <v>563</v>
      </c>
      <c r="D23218" s="33" t="s">
        <v>564</v>
      </c>
      <c r="E23218" s="34">
        <v>136089</v>
      </c>
      <c r="F23218" s="35">
        <v>1.03</v>
      </c>
      <c r="G23218" s="34">
        <v>313.2</v>
      </c>
    </row>
    <row r="23219" spans="1:7">
      <c r="A23219" s="32">
        <v>2018</v>
      </c>
      <c r="B23219" s="32">
        <v>55386</v>
      </c>
      <c r="C23219" s="33" t="s">
        <v>563</v>
      </c>
      <c r="D23219" s="33" t="s">
        <v>564</v>
      </c>
      <c r="E23219" s="34">
        <v>161246</v>
      </c>
      <c r="F23219" s="35">
        <v>1.03</v>
      </c>
      <c r="G23219" s="34">
        <v>294.39999999999998</v>
      </c>
    </row>
    <row r="23220" spans="1:7">
      <c r="A23220" s="32">
        <v>2018</v>
      </c>
      <c r="B23220" s="32">
        <v>55391</v>
      </c>
      <c r="C23220" s="33" t="s">
        <v>563</v>
      </c>
      <c r="D23220" s="33" t="s">
        <v>564</v>
      </c>
      <c r="E23220" s="34">
        <v>1047994</v>
      </c>
      <c r="F23220" s="35">
        <v>1.0109999999999999</v>
      </c>
      <c r="G23220" s="34" t="s">
        <v>364</v>
      </c>
    </row>
    <row r="23221" spans="1:7">
      <c r="A23221" s="32">
        <v>2018</v>
      </c>
      <c r="B23221" s="32">
        <v>55392</v>
      </c>
      <c r="C23221" s="33" t="s">
        <v>563</v>
      </c>
      <c r="D23221" s="33" t="s">
        <v>564</v>
      </c>
      <c r="E23221" s="34">
        <v>723605</v>
      </c>
      <c r="F23221" s="35">
        <v>1.0109999999999999</v>
      </c>
      <c r="G23221" s="34" t="s">
        <v>364</v>
      </c>
    </row>
    <row r="23222" spans="1:7">
      <c r="A23222" s="32">
        <v>2018</v>
      </c>
      <c r="B23222" s="32">
        <v>55393</v>
      </c>
      <c r="C23222" s="33" t="s">
        <v>563</v>
      </c>
      <c r="D23222" s="33" t="s">
        <v>564</v>
      </c>
      <c r="E23222" s="34">
        <v>2547134</v>
      </c>
      <c r="F23222" s="35">
        <v>1.038</v>
      </c>
      <c r="G23222" s="34" t="s">
        <v>364</v>
      </c>
    </row>
    <row r="23223" spans="1:7">
      <c r="A23223" s="32">
        <v>2018</v>
      </c>
      <c r="B23223" s="32">
        <v>55395</v>
      </c>
      <c r="C23223" s="33" t="s">
        <v>563</v>
      </c>
      <c r="D23223" s="33" t="s">
        <v>564</v>
      </c>
      <c r="E23223" s="34">
        <v>88383</v>
      </c>
      <c r="F23223" s="35">
        <v>1.008</v>
      </c>
      <c r="G23223" s="34" t="s">
        <v>364</v>
      </c>
    </row>
    <row r="23224" spans="1:7">
      <c r="A23224" s="32">
        <v>2018</v>
      </c>
      <c r="B23224" s="32">
        <v>55397</v>
      </c>
      <c r="C23224" s="33" t="s">
        <v>563</v>
      </c>
      <c r="D23224" s="33" t="s">
        <v>564</v>
      </c>
      <c r="E23224" s="34">
        <v>2742632</v>
      </c>
      <c r="F23224" s="35">
        <v>1.0609999999999999</v>
      </c>
      <c r="G23224" s="34" t="s">
        <v>364</v>
      </c>
    </row>
    <row r="23225" spans="1:7">
      <c r="A23225" s="32">
        <v>2018</v>
      </c>
      <c r="B23225" s="32">
        <v>55400</v>
      </c>
      <c r="C23225" s="33" t="s">
        <v>563</v>
      </c>
      <c r="D23225" s="33" t="s">
        <v>564</v>
      </c>
      <c r="E23225" s="34">
        <v>2480443</v>
      </c>
      <c r="F23225" s="35">
        <v>0.98</v>
      </c>
      <c r="G23225" s="34" t="s">
        <v>364</v>
      </c>
    </row>
    <row r="23226" spans="1:7">
      <c r="A23226" s="32">
        <v>2018</v>
      </c>
      <c r="B23226" s="32">
        <v>55401</v>
      </c>
      <c r="C23226" s="33" t="s">
        <v>563</v>
      </c>
      <c r="D23226" s="33" t="s">
        <v>564</v>
      </c>
      <c r="E23226" s="34">
        <v>782177</v>
      </c>
      <c r="F23226" s="35">
        <v>1.032</v>
      </c>
      <c r="G23226" s="34" t="s">
        <v>364</v>
      </c>
    </row>
    <row r="23227" spans="1:7">
      <c r="A23227" s="32">
        <v>2018</v>
      </c>
      <c r="B23227" s="32">
        <v>55402</v>
      </c>
      <c r="C23227" s="33" t="s">
        <v>563</v>
      </c>
      <c r="D23227" s="33" t="s">
        <v>564</v>
      </c>
      <c r="E23227" s="34">
        <v>526566</v>
      </c>
      <c r="F23227" s="35">
        <v>1.01</v>
      </c>
      <c r="G23227" s="34">
        <v>346</v>
      </c>
    </row>
    <row r="23228" spans="1:7">
      <c r="A23228" s="32">
        <v>2018</v>
      </c>
      <c r="B23228" s="32">
        <v>55404</v>
      </c>
      <c r="C23228" s="33" t="s">
        <v>563</v>
      </c>
      <c r="D23228" s="33" t="s">
        <v>564</v>
      </c>
      <c r="E23228" s="34">
        <v>2391272</v>
      </c>
      <c r="F23228" s="35">
        <v>1.032</v>
      </c>
      <c r="G23228" s="34" t="s">
        <v>364</v>
      </c>
    </row>
    <row r="23229" spans="1:7">
      <c r="A23229" s="32">
        <v>2018</v>
      </c>
      <c r="B23229" s="32">
        <v>55405</v>
      </c>
      <c r="C23229" s="33" t="s">
        <v>563</v>
      </c>
      <c r="D23229" s="33" t="s">
        <v>564</v>
      </c>
      <c r="E23229" s="34">
        <v>4084028</v>
      </c>
      <c r="F23229" s="35">
        <v>1.0269999999999999</v>
      </c>
      <c r="G23229" s="34" t="s">
        <v>364</v>
      </c>
    </row>
    <row r="23230" spans="1:7">
      <c r="A23230" s="32">
        <v>2018</v>
      </c>
      <c r="B23230" s="32">
        <v>55406</v>
      </c>
      <c r="C23230" s="33" t="s">
        <v>563</v>
      </c>
      <c r="D23230" s="33" t="s">
        <v>564</v>
      </c>
      <c r="E23230" s="34">
        <v>1836003</v>
      </c>
      <c r="F23230" s="35">
        <v>1.0229999999999999</v>
      </c>
      <c r="G23230" s="34" t="s">
        <v>364</v>
      </c>
    </row>
    <row r="23231" spans="1:7">
      <c r="A23231" s="32">
        <v>2018</v>
      </c>
      <c r="B23231" s="32">
        <v>55409</v>
      </c>
      <c r="C23231" s="33" t="s">
        <v>563</v>
      </c>
      <c r="D23231" s="33" t="s">
        <v>564</v>
      </c>
      <c r="E23231" s="34">
        <v>268743</v>
      </c>
      <c r="F23231" s="35">
        <v>1.0069999999999999</v>
      </c>
      <c r="G23231" s="34" t="s">
        <v>364</v>
      </c>
    </row>
    <row r="23232" spans="1:7">
      <c r="A23232" s="32">
        <v>2018</v>
      </c>
      <c r="B23232" s="32">
        <v>55411</v>
      </c>
      <c r="C23232" s="33" t="s">
        <v>563</v>
      </c>
      <c r="D23232" s="33" t="s">
        <v>564</v>
      </c>
      <c r="E23232" s="34">
        <v>3392189</v>
      </c>
      <c r="F23232" s="35">
        <v>1</v>
      </c>
      <c r="G23232" s="34" t="s">
        <v>364</v>
      </c>
    </row>
    <row r="23233" spans="1:7">
      <c r="A23233" s="32">
        <v>2018</v>
      </c>
      <c r="B23233" s="32">
        <v>55412</v>
      </c>
      <c r="C23233" s="33" t="s">
        <v>563</v>
      </c>
      <c r="D23233" s="33" t="s">
        <v>564</v>
      </c>
      <c r="E23233" s="34">
        <v>555510</v>
      </c>
      <c r="F23233" s="35">
        <v>1.022</v>
      </c>
      <c r="G23233" s="34">
        <v>414</v>
      </c>
    </row>
    <row r="23234" spans="1:7">
      <c r="A23234" s="32">
        <v>2018</v>
      </c>
      <c r="B23234" s="32">
        <v>55412</v>
      </c>
      <c r="C23234" s="33" t="s">
        <v>563</v>
      </c>
      <c r="D23234" s="33" t="s">
        <v>564</v>
      </c>
      <c r="E23234" s="34">
        <v>119317</v>
      </c>
      <c r="F23234" s="35">
        <v>1.022</v>
      </c>
      <c r="G23234" s="34">
        <v>414</v>
      </c>
    </row>
    <row r="23235" spans="1:7">
      <c r="A23235" s="32">
        <v>2018</v>
      </c>
      <c r="B23235" s="32">
        <v>55412</v>
      </c>
      <c r="C23235" s="33" t="s">
        <v>563</v>
      </c>
      <c r="D23235" s="33" t="s">
        <v>564</v>
      </c>
      <c r="E23235" s="34">
        <v>775000</v>
      </c>
      <c r="F23235" s="35">
        <v>1.022</v>
      </c>
      <c r="G23235" s="34">
        <v>414</v>
      </c>
    </row>
    <row r="23236" spans="1:7">
      <c r="A23236" s="32">
        <v>2018</v>
      </c>
      <c r="B23236" s="32">
        <v>55414</v>
      </c>
      <c r="C23236" s="33" t="s">
        <v>563</v>
      </c>
      <c r="D23236" s="33" t="s">
        <v>564</v>
      </c>
      <c r="E23236" s="34">
        <v>803334</v>
      </c>
      <c r="F23236" s="35">
        <v>1.0249999999999999</v>
      </c>
      <c r="G23236" s="34" t="s">
        <v>364</v>
      </c>
    </row>
    <row r="23237" spans="1:7">
      <c r="A23237" s="32">
        <v>2018</v>
      </c>
      <c r="B23237" s="32">
        <v>55415</v>
      </c>
      <c r="C23237" s="33" t="s">
        <v>563</v>
      </c>
      <c r="D23237" s="33" t="s">
        <v>564</v>
      </c>
      <c r="E23237" s="34">
        <v>1794874</v>
      </c>
      <c r="F23237" s="35">
        <v>1.0229999999999999</v>
      </c>
      <c r="G23237" s="34" t="s">
        <v>364</v>
      </c>
    </row>
    <row r="23238" spans="1:7">
      <c r="A23238" s="32">
        <v>2018</v>
      </c>
      <c r="B23238" s="32">
        <v>55417</v>
      </c>
      <c r="C23238" s="33" t="s">
        <v>563</v>
      </c>
      <c r="D23238" s="33" t="s">
        <v>564</v>
      </c>
      <c r="E23238" s="34">
        <v>13810</v>
      </c>
      <c r="F23238" s="35">
        <v>1.0209999999999999</v>
      </c>
      <c r="G23238" s="34">
        <v>1322.5</v>
      </c>
    </row>
    <row r="23239" spans="1:7">
      <c r="A23239" s="32">
        <v>2018</v>
      </c>
      <c r="B23239" s="32">
        <v>55418</v>
      </c>
      <c r="C23239" s="33" t="s">
        <v>563</v>
      </c>
      <c r="D23239" s="33" t="s">
        <v>564</v>
      </c>
      <c r="E23239" s="34">
        <v>958894</v>
      </c>
      <c r="F23239" s="35">
        <v>1.0129999999999999</v>
      </c>
      <c r="G23239" s="34">
        <v>344.2</v>
      </c>
    </row>
    <row r="23240" spans="1:7">
      <c r="A23240" s="32">
        <v>2018</v>
      </c>
      <c r="B23240" s="32">
        <v>55418</v>
      </c>
      <c r="C23240" s="33" t="s">
        <v>563</v>
      </c>
      <c r="D23240" s="33" t="s">
        <v>564</v>
      </c>
      <c r="E23240" s="34">
        <v>1672229</v>
      </c>
      <c r="F23240" s="35">
        <v>1.022</v>
      </c>
      <c r="G23240" s="34">
        <v>300.8</v>
      </c>
    </row>
    <row r="23241" spans="1:7">
      <c r="A23241" s="32">
        <v>2018</v>
      </c>
      <c r="B23241" s="32">
        <v>55419</v>
      </c>
      <c r="C23241" s="33" t="s">
        <v>563</v>
      </c>
      <c r="D23241" s="33" t="s">
        <v>564</v>
      </c>
      <c r="E23241" s="34">
        <v>4219151</v>
      </c>
      <c r="F23241" s="35">
        <v>1.05</v>
      </c>
      <c r="G23241" s="34" t="s">
        <v>364</v>
      </c>
    </row>
    <row r="23242" spans="1:7">
      <c r="A23242" s="32">
        <v>2018</v>
      </c>
      <c r="B23242" s="32">
        <v>55433</v>
      </c>
      <c r="C23242" s="33" t="s">
        <v>563</v>
      </c>
      <c r="D23242" s="33" t="s">
        <v>564</v>
      </c>
      <c r="E23242" s="34">
        <v>75408</v>
      </c>
      <c r="F23242" s="35">
        <v>1.04</v>
      </c>
      <c r="G23242" s="34" t="s">
        <v>364</v>
      </c>
    </row>
    <row r="23243" spans="1:7">
      <c r="A23243" s="32">
        <v>2018</v>
      </c>
      <c r="B23243" s="32">
        <v>55438</v>
      </c>
      <c r="C23243" s="33" t="s">
        <v>563</v>
      </c>
      <c r="D23243" s="33" t="s">
        <v>564</v>
      </c>
      <c r="E23243" s="34">
        <v>421911</v>
      </c>
      <c r="F23243" s="35">
        <v>1.044</v>
      </c>
      <c r="G23243" s="34" t="s">
        <v>364</v>
      </c>
    </row>
    <row r="23244" spans="1:7">
      <c r="A23244" s="32">
        <v>2018</v>
      </c>
      <c r="B23244" s="32">
        <v>55439</v>
      </c>
      <c r="C23244" s="33" t="s">
        <v>563</v>
      </c>
      <c r="D23244" s="33" t="s">
        <v>564</v>
      </c>
      <c r="E23244" s="34">
        <v>3852861</v>
      </c>
      <c r="F23244" s="35">
        <v>1.054</v>
      </c>
      <c r="G23244" s="34" t="s">
        <v>364</v>
      </c>
    </row>
    <row r="23245" spans="1:7">
      <c r="A23245" s="32">
        <v>2018</v>
      </c>
      <c r="B23245" s="32">
        <v>55440</v>
      </c>
      <c r="C23245" s="33" t="s">
        <v>563</v>
      </c>
      <c r="D23245" s="33" t="s">
        <v>564</v>
      </c>
      <c r="E23245" s="34">
        <v>3329966</v>
      </c>
      <c r="F23245" s="35">
        <v>1.0229999999999999</v>
      </c>
      <c r="G23245" s="34" t="s">
        <v>364</v>
      </c>
    </row>
    <row r="23246" spans="1:7">
      <c r="A23246" s="32">
        <v>2018</v>
      </c>
      <c r="B23246" s="32">
        <v>55451</v>
      </c>
      <c r="C23246" s="33" t="s">
        <v>563</v>
      </c>
      <c r="D23246" s="33" t="s">
        <v>564</v>
      </c>
      <c r="E23246" s="34">
        <v>3703029</v>
      </c>
      <c r="F23246" s="35">
        <v>1</v>
      </c>
      <c r="G23246" s="34">
        <v>288.7</v>
      </c>
    </row>
    <row r="23247" spans="1:7">
      <c r="A23247" s="32">
        <v>2018</v>
      </c>
      <c r="B23247" s="32">
        <v>55453</v>
      </c>
      <c r="C23247" s="33" t="s">
        <v>563</v>
      </c>
      <c r="D23247" s="33" t="s">
        <v>564</v>
      </c>
      <c r="E23247" s="34">
        <v>134809</v>
      </c>
      <c r="F23247" s="35">
        <v>1.0609999999999999</v>
      </c>
      <c r="G23247" s="34" t="s">
        <v>364</v>
      </c>
    </row>
    <row r="23248" spans="1:7">
      <c r="A23248" s="32">
        <v>2018</v>
      </c>
      <c r="B23248" s="32">
        <v>55455</v>
      </c>
      <c r="C23248" s="33" t="s">
        <v>563</v>
      </c>
      <c r="D23248" s="33" t="s">
        <v>564</v>
      </c>
      <c r="E23248" s="34">
        <v>3478744</v>
      </c>
      <c r="F23248" s="35">
        <v>1.0389999999999999</v>
      </c>
      <c r="G23248" s="34">
        <v>328.9</v>
      </c>
    </row>
    <row r="23249" spans="1:7">
      <c r="A23249" s="32">
        <v>2018</v>
      </c>
      <c r="B23249" s="32">
        <v>55457</v>
      </c>
      <c r="C23249" s="33" t="s">
        <v>563</v>
      </c>
      <c r="D23249" s="33" t="s">
        <v>564</v>
      </c>
      <c r="E23249" s="34">
        <v>2328055</v>
      </c>
      <c r="F23249" s="35">
        <v>1.044</v>
      </c>
      <c r="G23249" s="34">
        <v>195.6</v>
      </c>
    </row>
    <row r="23250" spans="1:7">
      <c r="A23250" s="32">
        <v>2018</v>
      </c>
      <c r="B23250" s="32">
        <v>55463</v>
      </c>
      <c r="C23250" s="33" t="s">
        <v>563</v>
      </c>
      <c r="D23250" s="33" t="s">
        <v>564</v>
      </c>
      <c r="E23250" s="34">
        <v>5458860</v>
      </c>
      <c r="F23250" s="35">
        <v>1.0229999999999999</v>
      </c>
      <c r="G23250" s="34">
        <v>196.4</v>
      </c>
    </row>
    <row r="23251" spans="1:7">
      <c r="A23251" s="32">
        <v>2018</v>
      </c>
      <c r="B23251" s="32">
        <v>55464</v>
      </c>
      <c r="C23251" s="33" t="s">
        <v>563</v>
      </c>
      <c r="D23251" s="33" t="s">
        <v>564</v>
      </c>
      <c r="E23251" s="34">
        <v>1868017</v>
      </c>
      <c r="F23251" s="35">
        <v>1.03</v>
      </c>
      <c r="G23251" s="34" t="s">
        <v>364</v>
      </c>
    </row>
    <row r="23252" spans="1:7">
      <c r="A23252" s="32">
        <v>2018</v>
      </c>
      <c r="B23252" s="32">
        <v>55464</v>
      </c>
      <c r="C23252" s="33" t="s">
        <v>563</v>
      </c>
      <c r="D23252" s="33" t="s">
        <v>564</v>
      </c>
      <c r="E23252" s="34">
        <v>2095601</v>
      </c>
      <c r="F23252" s="35">
        <v>1.03</v>
      </c>
      <c r="G23252" s="34" t="s">
        <v>364</v>
      </c>
    </row>
    <row r="23253" spans="1:7">
      <c r="A23253" s="32">
        <v>2018</v>
      </c>
      <c r="B23253" s="32">
        <v>55464</v>
      </c>
      <c r="C23253" s="33" t="s">
        <v>563</v>
      </c>
      <c r="D23253" s="33" t="s">
        <v>564</v>
      </c>
      <c r="E23253" s="34">
        <v>2997173</v>
      </c>
      <c r="F23253" s="35">
        <v>1.03</v>
      </c>
      <c r="G23253" s="34" t="s">
        <v>364</v>
      </c>
    </row>
    <row r="23254" spans="1:7">
      <c r="A23254" s="32">
        <v>2018</v>
      </c>
      <c r="B23254" s="32">
        <v>55467</v>
      </c>
      <c r="C23254" s="33" t="s">
        <v>563</v>
      </c>
      <c r="D23254" s="33" t="s">
        <v>564</v>
      </c>
      <c r="E23254" s="34">
        <v>48</v>
      </c>
      <c r="F23254" s="35">
        <v>1.0209999999999999</v>
      </c>
      <c r="G23254" s="34">
        <v>428.3</v>
      </c>
    </row>
    <row r="23255" spans="1:7">
      <c r="A23255" s="32">
        <v>2018</v>
      </c>
      <c r="B23255" s="32">
        <v>55467</v>
      </c>
      <c r="C23255" s="33" t="s">
        <v>563</v>
      </c>
      <c r="D23255" s="33" t="s">
        <v>564</v>
      </c>
      <c r="E23255" s="34">
        <v>61</v>
      </c>
      <c r="F23255" s="35">
        <v>1.016</v>
      </c>
      <c r="G23255" s="34">
        <v>435</v>
      </c>
    </row>
    <row r="23256" spans="1:7">
      <c r="A23256" s="32">
        <v>2018</v>
      </c>
      <c r="B23256" s="32">
        <v>55467</v>
      </c>
      <c r="C23256" s="33" t="s">
        <v>563</v>
      </c>
      <c r="D23256" s="33" t="s">
        <v>564</v>
      </c>
      <c r="E23256" s="34">
        <v>746869</v>
      </c>
      <c r="F23256" s="35">
        <v>1.008</v>
      </c>
      <c r="G23256" s="34">
        <v>296.60000000000002</v>
      </c>
    </row>
    <row r="23257" spans="1:7">
      <c r="A23257" s="32">
        <v>2018</v>
      </c>
      <c r="B23257" s="32">
        <v>55467</v>
      </c>
      <c r="C23257" s="33" t="s">
        <v>563</v>
      </c>
      <c r="D23257" s="33" t="s">
        <v>564</v>
      </c>
      <c r="E23257" s="34">
        <v>2107638</v>
      </c>
      <c r="F23257" s="35">
        <v>1.008</v>
      </c>
      <c r="G23257" s="34">
        <v>296.7</v>
      </c>
    </row>
    <row r="23258" spans="1:7">
      <c r="A23258" s="32">
        <v>2018</v>
      </c>
      <c r="B23258" s="32">
        <v>55470</v>
      </c>
      <c r="C23258" s="33" t="s">
        <v>563</v>
      </c>
      <c r="D23258" s="33" t="s">
        <v>564</v>
      </c>
      <c r="E23258" s="34">
        <v>3633403</v>
      </c>
      <c r="F23258" s="35">
        <v>1.026</v>
      </c>
      <c r="G23258" s="34" t="s">
        <v>364</v>
      </c>
    </row>
    <row r="23259" spans="1:7">
      <c r="A23259" s="32">
        <v>2018</v>
      </c>
      <c r="B23259" s="32">
        <v>55479</v>
      </c>
      <c r="C23259" s="33" t="s">
        <v>363</v>
      </c>
      <c r="D23259" s="33" t="s">
        <v>354</v>
      </c>
      <c r="E23259" s="34">
        <v>44693</v>
      </c>
      <c r="F23259" s="35">
        <v>16.239999999999998</v>
      </c>
      <c r="G23259" s="34" t="s">
        <v>364</v>
      </c>
    </row>
    <row r="23260" spans="1:7">
      <c r="A23260" s="32">
        <v>2018</v>
      </c>
      <c r="B23260" s="32">
        <v>55479</v>
      </c>
      <c r="C23260" s="33" t="s">
        <v>563</v>
      </c>
      <c r="D23260" s="33" t="s">
        <v>564</v>
      </c>
      <c r="E23260" s="34">
        <v>1097</v>
      </c>
      <c r="F23260" s="35">
        <v>1.08</v>
      </c>
      <c r="G23260" s="34" t="s">
        <v>364</v>
      </c>
    </row>
    <row r="23261" spans="1:7">
      <c r="A23261" s="32">
        <v>2018</v>
      </c>
      <c r="B23261" s="32">
        <v>55480</v>
      </c>
      <c r="C23261" s="33" t="s">
        <v>563</v>
      </c>
      <c r="D23261" s="33" t="s">
        <v>564</v>
      </c>
      <c r="E23261" s="34">
        <v>7418293</v>
      </c>
      <c r="F23261" s="35">
        <v>1.032</v>
      </c>
      <c r="G23261" s="34" t="s">
        <v>364</v>
      </c>
    </row>
    <row r="23262" spans="1:7">
      <c r="A23262" s="32">
        <v>2018</v>
      </c>
      <c r="B23262" s="32">
        <v>55481</v>
      </c>
      <c r="C23262" s="33" t="s">
        <v>563</v>
      </c>
      <c r="D23262" s="33" t="s">
        <v>564</v>
      </c>
      <c r="E23262" s="34">
        <v>887520</v>
      </c>
      <c r="F23262" s="35">
        <v>1.0589999999999999</v>
      </c>
      <c r="G23262" s="34" t="s">
        <v>364</v>
      </c>
    </row>
    <row r="23263" spans="1:7">
      <c r="A23263" s="32">
        <v>2018</v>
      </c>
      <c r="B23263" s="32">
        <v>55481</v>
      </c>
      <c r="C23263" s="33" t="s">
        <v>563</v>
      </c>
      <c r="D23263" s="33" t="s">
        <v>564</v>
      </c>
      <c r="E23263" s="34">
        <v>1619079</v>
      </c>
      <c r="F23263" s="35">
        <v>1.0189999999999999</v>
      </c>
      <c r="G23263" s="34" t="s">
        <v>364</v>
      </c>
    </row>
    <row r="23264" spans="1:7">
      <c r="A23264" s="32">
        <v>2018</v>
      </c>
      <c r="B23264" s="32">
        <v>55482</v>
      </c>
      <c r="C23264" s="33" t="s">
        <v>563</v>
      </c>
      <c r="D23264" s="33" t="s">
        <v>564</v>
      </c>
      <c r="E23264" s="34">
        <v>11574</v>
      </c>
      <c r="F23264" s="35">
        <v>1.0640000000000001</v>
      </c>
      <c r="G23264" s="34">
        <v>167.9</v>
      </c>
    </row>
    <row r="23265" spans="1:7">
      <c r="A23265" s="32">
        <v>2018</v>
      </c>
      <c r="B23265" s="32">
        <v>55482</v>
      </c>
      <c r="C23265" s="33" t="s">
        <v>563</v>
      </c>
      <c r="D23265" s="33" t="s">
        <v>564</v>
      </c>
      <c r="E23265" s="34">
        <v>91</v>
      </c>
      <c r="F23265" s="35">
        <v>1.087</v>
      </c>
      <c r="G23265" s="34">
        <v>184.9</v>
      </c>
    </row>
    <row r="23266" spans="1:7">
      <c r="A23266" s="32">
        <v>2018</v>
      </c>
      <c r="B23266" s="32">
        <v>55482</v>
      </c>
      <c r="C23266" s="33" t="s">
        <v>563</v>
      </c>
      <c r="D23266" s="33" t="s">
        <v>564</v>
      </c>
      <c r="E23266" s="34">
        <v>2660</v>
      </c>
      <c r="F23266" s="35">
        <v>1.083</v>
      </c>
      <c r="G23266" s="34">
        <v>217</v>
      </c>
    </row>
    <row r="23267" spans="1:7">
      <c r="A23267" s="32">
        <v>2018</v>
      </c>
      <c r="B23267" s="32">
        <v>55482</v>
      </c>
      <c r="C23267" s="33" t="s">
        <v>563</v>
      </c>
      <c r="D23267" s="33" t="s">
        <v>564</v>
      </c>
      <c r="E23267" s="34">
        <v>2364</v>
      </c>
      <c r="F23267" s="35">
        <v>1.083</v>
      </c>
      <c r="G23267" s="34">
        <v>121.7</v>
      </c>
    </row>
    <row r="23268" spans="1:7">
      <c r="A23268" s="32">
        <v>2018</v>
      </c>
      <c r="B23268" s="32">
        <v>55482</v>
      </c>
      <c r="C23268" s="33" t="s">
        <v>563</v>
      </c>
      <c r="D23268" s="33" t="s">
        <v>564</v>
      </c>
      <c r="E23268" s="34">
        <v>99763</v>
      </c>
      <c r="F23268" s="35">
        <v>1.0720000000000001</v>
      </c>
      <c r="G23268" s="34">
        <v>168.8</v>
      </c>
    </row>
    <row r="23269" spans="1:7">
      <c r="A23269" s="32">
        <v>2018</v>
      </c>
      <c r="B23269" s="32">
        <v>55482</v>
      </c>
      <c r="C23269" s="33" t="s">
        <v>563</v>
      </c>
      <c r="D23269" s="33" t="s">
        <v>564</v>
      </c>
      <c r="E23269" s="34">
        <v>1182</v>
      </c>
      <c r="F23269" s="35">
        <v>1.083</v>
      </c>
      <c r="G23269" s="34">
        <v>153.19999999999999</v>
      </c>
    </row>
    <row r="23270" spans="1:7">
      <c r="A23270" s="32">
        <v>2018</v>
      </c>
      <c r="B23270" s="32">
        <v>55482</v>
      </c>
      <c r="C23270" s="33" t="s">
        <v>563</v>
      </c>
      <c r="D23270" s="33" t="s">
        <v>564</v>
      </c>
      <c r="E23270" s="34">
        <v>49586</v>
      </c>
      <c r="F23270" s="35">
        <v>1.073</v>
      </c>
      <c r="G23270" s="34">
        <v>146.30000000000001</v>
      </c>
    </row>
    <row r="23271" spans="1:7">
      <c r="A23271" s="32">
        <v>2018</v>
      </c>
      <c r="B23271" s="32">
        <v>55482</v>
      </c>
      <c r="C23271" s="33" t="s">
        <v>563</v>
      </c>
      <c r="D23271" s="33" t="s">
        <v>564</v>
      </c>
      <c r="E23271" s="34">
        <v>14192</v>
      </c>
      <c r="F23271" s="35">
        <v>1.0049999999999999</v>
      </c>
      <c r="G23271" s="34">
        <v>203.7</v>
      </c>
    </row>
    <row r="23272" spans="1:7">
      <c r="A23272" s="32">
        <v>2018</v>
      </c>
      <c r="B23272" s="32">
        <v>55482</v>
      </c>
      <c r="C23272" s="33" t="s">
        <v>563</v>
      </c>
      <c r="D23272" s="33" t="s">
        <v>564</v>
      </c>
      <c r="E23272" s="34">
        <v>65</v>
      </c>
      <c r="F23272" s="35">
        <v>1.0049999999999999</v>
      </c>
      <c r="G23272" s="34">
        <v>232.8</v>
      </c>
    </row>
    <row r="23273" spans="1:7">
      <c r="A23273" s="32">
        <v>2018</v>
      </c>
      <c r="B23273" s="32">
        <v>55482</v>
      </c>
      <c r="C23273" s="33" t="s">
        <v>563</v>
      </c>
      <c r="D23273" s="33" t="s">
        <v>564</v>
      </c>
      <c r="E23273" s="34">
        <v>4731</v>
      </c>
      <c r="F23273" s="35">
        <v>1.0049999999999999</v>
      </c>
      <c r="G23273" s="34">
        <v>203.7</v>
      </c>
    </row>
    <row r="23274" spans="1:7">
      <c r="A23274" s="32">
        <v>2018</v>
      </c>
      <c r="B23274" s="32">
        <v>55482</v>
      </c>
      <c r="C23274" s="33" t="s">
        <v>563</v>
      </c>
      <c r="D23274" s="33" t="s">
        <v>564</v>
      </c>
      <c r="E23274" s="34">
        <v>1078200</v>
      </c>
      <c r="F23274" s="35">
        <v>1.0640000000000001</v>
      </c>
      <c r="G23274" s="34">
        <v>187.2</v>
      </c>
    </row>
    <row r="23275" spans="1:7">
      <c r="A23275" s="32">
        <v>2018</v>
      </c>
      <c r="B23275" s="32">
        <v>55496</v>
      </c>
      <c r="C23275" s="33" t="s">
        <v>563</v>
      </c>
      <c r="D23275" s="33" t="s">
        <v>564</v>
      </c>
      <c r="E23275" s="34">
        <v>50357</v>
      </c>
      <c r="F23275" s="35">
        <v>1.0269999999999999</v>
      </c>
      <c r="G23275" s="34">
        <v>446</v>
      </c>
    </row>
    <row r="23276" spans="1:7">
      <c r="A23276" s="32">
        <v>2018</v>
      </c>
      <c r="B23276" s="32">
        <v>55501</v>
      </c>
      <c r="C23276" s="33" t="s">
        <v>563</v>
      </c>
      <c r="D23276" s="33" t="s">
        <v>564</v>
      </c>
      <c r="E23276" s="34">
        <v>2482494</v>
      </c>
      <c r="F23276" s="35">
        <v>1.018</v>
      </c>
      <c r="G23276" s="34" t="s">
        <v>364</v>
      </c>
    </row>
    <row r="23277" spans="1:7">
      <c r="A23277" s="32">
        <v>2018</v>
      </c>
      <c r="B23277" s="32">
        <v>55501</v>
      </c>
      <c r="C23277" s="33" t="s">
        <v>563</v>
      </c>
      <c r="D23277" s="33" t="s">
        <v>564</v>
      </c>
      <c r="E23277" s="34">
        <v>2651590</v>
      </c>
      <c r="F23277" s="35">
        <v>1.026</v>
      </c>
      <c r="G23277" s="34" t="s">
        <v>364</v>
      </c>
    </row>
    <row r="23278" spans="1:7">
      <c r="A23278" s="32">
        <v>2018</v>
      </c>
      <c r="B23278" s="32">
        <v>55502</v>
      </c>
      <c r="C23278" s="33" t="s">
        <v>563</v>
      </c>
      <c r="D23278" s="33" t="s">
        <v>564</v>
      </c>
      <c r="E23278" s="34">
        <v>4584112</v>
      </c>
      <c r="F23278" s="35">
        <v>1.07</v>
      </c>
      <c r="G23278" s="34" t="s">
        <v>364</v>
      </c>
    </row>
    <row r="23279" spans="1:7">
      <c r="A23279" s="32">
        <v>2018</v>
      </c>
      <c r="B23279" s="32">
        <v>55503</v>
      </c>
      <c r="C23279" s="33" t="s">
        <v>563</v>
      </c>
      <c r="D23279" s="33" t="s">
        <v>564</v>
      </c>
      <c r="E23279" s="34">
        <v>3591469</v>
      </c>
      <c r="F23279" s="35">
        <v>1.0549999999999999</v>
      </c>
      <c r="G23279" s="34" t="s">
        <v>364</v>
      </c>
    </row>
    <row r="23280" spans="1:7">
      <c r="A23280" s="32">
        <v>2018</v>
      </c>
      <c r="B23280" s="32">
        <v>55514</v>
      </c>
      <c r="C23280" s="33" t="s">
        <v>563</v>
      </c>
      <c r="D23280" s="33" t="s">
        <v>564</v>
      </c>
      <c r="E23280" s="34">
        <v>1753988</v>
      </c>
      <c r="F23280" s="35">
        <v>1.0389999999999999</v>
      </c>
      <c r="G23280" s="34">
        <v>412</v>
      </c>
    </row>
    <row r="23281" spans="1:7">
      <c r="A23281" s="32">
        <v>2018</v>
      </c>
      <c r="B23281" s="32">
        <v>55516</v>
      </c>
      <c r="C23281" s="33" t="s">
        <v>563</v>
      </c>
      <c r="D23281" s="33" t="s">
        <v>564</v>
      </c>
      <c r="E23281" s="34">
        <v>2924479</v>
      </c>
      <c r="F23281" s="35">
        <v>1.0429999999999999</v>
      </c>
      <c r="G23281" s="34" t="s">
        <v>364</v>
      </c>
    </row>
    <row r="23282" spans="1:7">
      <c r="A23282" s="32">
        <v>2018</v>
      </c>
      <c r="B23282" s="32">
        <v>55517</v>
      </c>
      <c r="C23282" s="33" t="s">
        <v>563</v>
      </c>
      <c r="D23282" s="33" t="s">
        <v>564</v>
      </c>
      <c r="E23282" s="34">
        <v>174984</v>
      </c>
      <c r="F23282" s="35">
        <v>1.018</v>
      </c>
      <c r="G23282" s="34" t="s">
        <v>364</v>
      </c>
    </row>
    <row r="23283" spans="1:7">
      <c r="A23283" s="32">
        <v>2018</v>
      </c>
      <c r="B23283" s="32">
        <v>55518</v>
      </c>
      <c r="C23283" s="33" t="s">
        <v>563</v>
      </c>
      <c r="D23283" s="33" t="s">
        <v>564</v>
      </c>
      <c r="E23283" s="34">
        <v>2571219</v>
      </c>
      <c r="F23283" s="35">
        <v>1.026</v>
      </c>
      <c r="G23283" s="34" t="s">
        <v>364</v>
      </c>
    </row>
    <row r="23284" spans="1:7">
      <c r="A23284" s="32">
        <v>2018</v>
      </c>
      <c r="B23284" s="32">
        <v>55522</v>
      </c>
      <c r="C23284" s="33" t="s">
        <v>563</v>
      </c>
      <c r="D23284" s="33" t="s">
        <v>564</v>
      </c>
      <c r="E23284" s="34">
        <v>538928</v>
      </c>
      <c r="F23284" s="35">
        <v>1.0189999999999999</v>
      </c>
      <c r="G23284" s="34">
        <v>328.9</v>
      </c>
    </row>
    <row r="23285" spans="1:7">
      <c r="A23285" s="32">
        <v>2018</v>
      </c>
      <c r="B23285" s="32">
        <v>55524</v>
      </c>
      <c r="C23285" s="33" t="s">
        <v>563</v>
      </c>
      <c r="D23285" s="33" t="s">
        <v>564</v>
      </c>
      <c r="E23285" s="34">
        <v>1519785</v>
      </c>
      <c r="F23285" s="35">
        <v>1.0409999999999999</v>
      </c>
      <c r="G23285" s="34" t="s">
        <v>364</v>
      </c>
    </row>
    <row r="23286" spans="1:7">
      <c r="A23286" s="32">
        <v>2018</v>
      </c>
      <c r="B23286" s="32">
        <v>55545</v>
      </c>
      <c r="C23286" s="33" t="s">
        <v>563</v>
      </c>
      <c r="D23286" s="33" t="s">
        <v>564</v>
      </c>
      <c r="E23286" s="34">
        <v>2410071</v>
      </c>
      <c r="F23286" s="35">
        <v>1.03</v>
      </c>
      <c r="G23286" s="34" t="s">
        <v>364</v>
      </c>
    </row>
    <row r="23287" spans="1:7">
      <c r="A23287" s="32">
        <v>2018</v>
      </c>
      <c r="B23287" s="32">
        <v>55620</v>
      </c>
      <c r="C23287" s="33" t="s">
        <v>563</v>
      </c>
      <c r="D23287" s="33" t="s">
        <v>564</v>
      </c>
      <c r="E23287" s="34">
        <v>2589475</v>
      </c>
      <c r="F23287" s="35">
        <v>1.0129999999999999</v>
      </c>
      <c r="G23287" s="34">
        <v>316.2</v>
      </c>
    </row>
    <row r="23288" spans="1:7">
      <c r="A23288" s="32">
        <v>2018</v>
      </c>
      <c r="B23288" s="32">
        <v>55622</v>
      </c>
      <c r="C23288" s="33" t="s">
        <v>563</v>
      </c>
      <c r="D23288" s="33" t="s">
        <v>564</v>
      </c>
      <c r="E23288" s="34">
        <v>740864</v>
      </c>
      <c r="F23288" s="35">
        <v>1.02</v>
      </c>
      <c r="G23288" s="34">
        <v>312.3</v>
      </c>
    </row>
    <row r="23289" spans="1:7">
      <c r="A23289" s="32">
        <v>2018</v>
      </c>
      <c r="B23289" s="32">
        <v>55640</v>
      </c>
      <c r="C23289" s="33" t="s">
        <v>563</v>
      </c>
      <c r="D23289" s="33" t="s">
        <v>564</v>
      </c>
      <c r="E23289" s="34">
        <v>750486</v>
      </c>
      <c r="F23289" s="35">
        <v>1.07</v>
      </c>
      <c r="G23289" s="34" t="s">
        <v>364</v>
      </c>
    </row>
    <row r="23290" spans="1:7">
      <c r="A23290" s="32">
        <v>2018</v>
      </c>
      <c r="B23290" s="32">
        <v>55641</v>
      </c>
      <c r="C23290" s="33" t="s">
        <v>563</v>
      </c>
      <c r="D23290" s="33" t="s">
        <v>564</v>
      </c>
      <c r="E23290" s="34">
        <v>2549594</v>
      </c>
      <c r="F23290" s="35">
        <v>1</v>
      </c>
      <c r="G23290" s="34">
        <v>272.7</v>
      </c>
    </row>
    <row r="23291" spans="1:7">
      <c r="A23291" s="32">
        <v>2018</v>
      </c>
      <c r="B23291" s="32">
        <v>55645</v>
      </c>
      <c r="C23291" s="33" t="s">
        <v>563</v>
      </c>
      <c r="D23291" s="33" t="s">
        <v>564</v>
      </c>
      <c r="E23291" s="34">
        <v>330265</v>
      </c>
      <c r="F23291" s="35">
        <v>1.1060000000000001</v>
      </c>
      <c r="G23291" s="34">
        <v>312.89999999999998</v>
      </c>
    </row>
    <row r="23292" spans="1:7">
      <c r="A23292" s="32">
        <v>2018</v>
      </c>
      <c r="B23292" s="32">
        <v>55651</v>
      </c>
      <c r="C23292" s="33" t="s">
        <v>563</v>
      </c>
      <c r="D23292" s="33" t="s">
        <v>564</v>
      </c>
      <c r="E23292" s="34">
        <v>279120</v>
      </c>
      <c r="F23292" s="35">
        <v>1</v>
      </c>
      <c r="G23292" s="34">
        <v>194.4</v>
      </c>
    </row>
    <row r="23293" spans="1:7">
      <c r="A23293" s="32">
        <v>2018</v>
      </c>
      <c r="B23293" s="32">
        <v>55656</v>
      </c>
      <c r="C23293" s="33" t="s">
        <v>563</v>
      </c>
      <c r="D23293" s="33" t="s">
        <v>564</v>
      </c>
      <c r="E23293" s="34">
        <v>2758310</v>
      </c>
      <c r="F23293" s="35">
        <v>1.038</v>
      </c>
      <c r="G23293" s="34" t="s">
        <v>364</v>
      </c>
    </row>
    <row r="23294" spans="1:7">
      <c r="A23294" s="32">
        <v>2018</v>
      </c>
      <c r="B23294" s="32">
        <v>55661</v>
      </c>
      <c r="C23294" s="33" t="s">
        <v>563</v>
      </c>
      <c r="D23294" s="33" t="s">
        <v>564</v>
      </c>
      <c r="E23294" s="34">
        <v>986652</v>
      </c>
      <c r="F23294" s="35">
        <v>1.0249999999999999</v>
      </c>
      <c r="G23294" s="34" t="s">
        <v>364</v>
      </c>
    </row>
    <row r="23295" spans="1:7">
      <c r="A23295" s="32">
        <v>2018</v>
      </c>
      <c r="B23295" s="32">
        <v>55662</v>
      </c>
      <c r="C23295" s="33" t="s">
        <v>563</v>
      </c>
      <c r="D23295" s="33" t="s">
        <v>564</v>
      </c>
      <c r="E23295" s="34">
        <v>2034882</v>
      </c>
      <c r="F23295" s="35">
        <v>1.0980000000000001</v>
      </c>
      <c r="G23295" s="34">
        <v>277.39999999999998</v>
      </c>
    </row>
    <row r="23296" spans="1:7">
      <c r="A23296" s="32">
        <v>2018</v>
      </c>
      <c r="B23296" s="32">
        <v>55664</v>
      </c>
      <c r="C23296" s="33" t="s">
        <v>563</v>
      </c>
      <c r="D23296" s="33" t="s">
        <v>564</v>
      </c>
      <c r="E23296" s="34">
        <v>1576484</v>
      </c>
      <c r="F23296" s="35">
        <v>1.014</v>
      </c>
      <c r="G23296" s="34">
        <v>291.5</v>
      </c>
    </row>
    <row r="23297" spans="1:7">
      <c r="A23297" s="32">
        <v>2018</v>
      </c>
      <c r="B23297" s="32">
        <v>55667</v>
      </c>
      <c r="C23297" s="33" t="s">
        <v>563</v>
      </c>
      <c r="D23297" s="33" t="s">
        <v>564</v>
      </c>
      <c r="E23297" s="34">
        <v>2657567</v>
      </c>
      <c r="F23297" s="35">
        <v>1.03</v>
      </c>
      <c r="G23297" s="34" t="s">
        <v>364</v>
      </c>
    </row>
    <row r="23298" spans="1:7">
      <c r="A23298" s="32">
        <v>2018</v>
      </c>
      <c r="B23298" s="32">
        <v>55672</v>
      </c>
      <c r="C23298" s="33" t="s">
        <v>563</v>
      </c>
      <c r="D23298" s="33" t="s">
        <v>564</v>
      </c>
      <c r="E23298" s="34">
        <v>287</v>
      </c>
      <c r="F23298" s="35">
        <v>1.03</v>
      </c>
      <c r="G23298" s="34" t="s">
        <v>364</v>
      </c>
    </row>
    <row r="23299" spans="1:7">
      <c r="A23299" s="32">
        <v>2018</v>
      </c>
      <c r="B23299" s="32">
        <v>55672</v>
      </c>
      <c r="C23299" s="33" t="s">
        <v>563</v>
      </c>
      <c r="D23299" s="33" t="s">
        <v>564</v>
      </c>
      <c r="E23299" s="34">
        <v>62192</v>
      </c>
      <c r="F23299" s="35">
        <v>1.03</v>
      </c>
      <c r="G23299" s="34" t="s">
        <v>364</v>
      </c>
    </row>
    <row r="23300" spans="1:7">
      <c r="A23300" s="32">
        <v>2018</v>
      </c>
      <c r="B23300" s="32">
        <v>55687</v>
      </c>
      <c r="C23300" s="33" t="s">
        <v>563</v>
      </c>
      <c r="D23300" s="33" t="s">
        <v>564</v>
      </c>
      <c r="E23300" s="34">
        <v>2148654</v>
      </c>
      <c r="F23300" s="35">
        <v>1.0389999999999999</v>
      </c>
      <c r="G23300" s="34">
        <v>316</v>
      </c>
    </row>
    <row r="23301" spans="1:7">
      <c r="A23301" s="32">
        <v>2018</v>
      </c>
      <c r="B23301" s="32">
        <v>55690</v>
      </c>
      <c r="C23301" s="33" t="s">
        <v>563</v>
      </c>
      <c r="D23301" s="33" t="s">
        <v>564</v>
      </c>
      <c r="E23301" s="34">
        <v>3272308</v>
      </c>
      <c r="F23301" s="35">
        <v>1.028</v>
      </c>
      <c r="G23301" s="34" t="s">
        <v>364</v>
      </c>
    </row>
    <row r="23302" spans="1:7">
      <c r="A23302" s="32">
        <v>2018</v>
      </c>
      <c r="B23302" s="32">
        <v>55694</v>
      </c>
      <c r="C23302" s="33" t="s">
        <v>563</v>
      </c>
      <c r="D23302" s="33" t="s">
        <v>564</v>
      </c>
      <c r="E23302" s="34">
        <v>2864771</v>
      </c>
      <c r="F23302" s="35">
        <v>1</v>
      </c>
      <c r="G23302" s="34">
        <v>288.7</v>
      </c>
    </row>
    <row r="23303" spans="1:7">
      <c r="A23303" s="32">
        <v>2018</v>
      </c>
      <c r="B23303" s="32">
        <v>55700</v>
      </c>
      <c r="C23303" s="33" t="s">
        <v>563</v>
      </c>
      <c r="D23303" s="33" t="s">
        <v>564</v>
      </c>
      <c r="E23303" s="34">
        <v>2262</v>
      </c>
      <c r="F23303" s="35">
        <v>1.095</v>
      </c>
      <c r="G23303" s="34">
        <v>159.19999999999999</v>
      </c>
    </row>
    <row r="23304" spans="1:7">
      <c r="A23304" s="32">
        <v>2018</v>
      </c>
      <c r="B23304" s="32">
        <v>55700</v>
      </c>
      <c r="C23304" s="33" t="s">
        <v>563</v>
      </c>
      <c r="D23304" s="33" t="s">
        <v>564</v>
      </c>
      <c r="E23304" s="34">
        <v>54439</v>
      </c>
      <c r="F23304" s="35">
        <v>1.0980000000000001</v>
      </c>
      <c r="G23304" s="34">
        <v>150.30000000000001</v>
      </c>
    </row>
    <row r="23305" spans="1:7">
      <c r="A23305" s="32">
        <v>2018</v>
      </c>
      <c r="B23305" s="32">
        <v>55700</v>
      </c>
      <c r="C23305" s="33" t="s">
        <v>563</v>
      </c>
      <c r="D23305" s="33" t="s">
        <v>564</v>
      </c>
      <c r="E23305" s="34">
        <v>31800</v>
      </c>
      <c r="F23305" s="35">
        <v>1.0980000000000001</v>
      </c>
      <c r="G23305" s="34">
        <v>109.1</v>
      </c>
    </row>
    <row r="23306" spans="1:7">
      <c r="A23306" s="32">
        <v>2018</v>
      </c>
      <c r="B23306" s="32">
        <v>55700</v>
      </c>
      <c r="C23306" s="33" t="s">
        <v>563</v>
      </c>
      <c r="D23306" s="33" t="s">
        <v>564</v>
      </c>
      <c r="E23306" s="34">
        <v>37552</v>
      </c>
      <c r="F23306" s="35">
        <v>1.0980000000000001</v>
      </c>
      <c r="G23306" s="34">
        <v>228.3</v>
      </c>
    </row>
    <row r="23307" spans="1:7">
      <c r="A23307" s="32">
        <v>2018</v>
      </c>
      <c r="B23307" s="32">
        <v>55700</v>
      </c>
      <c r="C23307" s="33" t="s">
        <v>563</v>
      </c>
      <c r="D23307" s="33" t="s">
        <v>564</v>
      </c>
      <c r="E23307" s="34">
        <v>15901</v>
      </c>
      <c r="F23307" s="35">
        <v>1.0980000000000001</v>
      </c>
      <c r="G23307" s="34">
        <v>141.19999999999999</v>
      </c>
    </row>
    <row r="23308" spans="1:7">
      <c r="A23308" s="32">
        <v>2018</v>
      </c>
      <c r="B23308" s="32">
        <v>55700</v>
      </c>
      <c r="C23308" s="33" t="s">
        <v>563</v>
      </c>
      <c r="D23308" s="33" t="s">
        <v>564</v>
      </c>
      <c r="E23308" s="34">
        <v>10175</v>
      </c>
      <c r="F23308" s="35">
        <v>1.099</v>
      </c>
      <c r="G23308" s="34">
        <v>141.6</v>
      </c>
    </row>
    <row r="23309" spans="1:7">
      <c r="A23309" s="32">
        <v>2018</v>
      </c>
      <c r="B23309" s="32">
        <v>55700</v>
      </c>
      <c r="C23309" s="33" t="s">
        <v>563</v>
      </c>
      <c r="D23309" s="33" t="s">
        <v>564</v>
      </c>
      <c r="E23309" s="34">
        <v>13820</v>
      </c>
      <c r="F23309" s="35">
        <v>1.099</v>
      </c>
      <c r="G23309" s="34">
        <v>214.5</v>
      </c>
    </row>
    <row r="23310" spans="1:7">
      <c r="A23310" s="32">
        <v>2018</v>
      </c>
      <c r="B23310" s="32">
        <v>55700</v>
      </c>
      <c r="C23310" s="33" t="s">
        <v>563</v>
      </c>
      <c r="D23310" s="33" t="s">
        <v>564</v>
      </c>
      <c r="E23310" s="34">
        <v>1834</v>
      </c>
      <c r="F23310" s="35">
        <v>1.099</v>
      </c>
      <c r="G23310" s="34">
        <v>245.4</v>
      </c>
    </row>
    <row r="23311" spans="1:7">
      <c r="A23311" s="32">
        <v>2018</v>
      </c>
      <c r="B23311" s="32">
        <v>55700</v>
      </c>
      <c r="C23311" s="33" t="s">
        <v>563</v>
      </c>
      <c r="D23311" s="33" t="s">
        <v>564</v>
      </c>
      <c r="E23311" s="34">
        <v>4607</v>
      </c>
      <c r="F23311" s="35">
        <v>1.099</v>
      </c>
      <c r="G23311" s="34">
        <v>214.5</v>
      </c>
    </row>
    <row r="23312" spans="1:7">
      <c r="A23312" s="32">
        <v>2018</v>
      </c>
      <c r="B23312" s="32">
        <v>55700</v>
      </c>
      <c r="C23312" s="33" t="s">
        <v>563</v>
      </c>
      <c r="D23312" s="33" t="s">
        <v>564</v>
      </c>
      <c r="E23312" s="34">
        <v>1147893</v>
      </c>
      <c r="F23312" s="35">
        <v>1.0980000000000001</v>
      </c>
      <c r="G23312" s="34">
        <v>223.8</v>
      </c>
    </row>
    <row r="23313" spans="1:7">
      <c r="A23313" s="32">
        <v>2018</v>
      </c>
      <c r="B23313" s="32">
        <v>55701</v>
      </c>
      <c r="C23313" s="33" t="s">
        <v>563</v>
      </c>
      <c r="D23313" s="33" t="s">
        <v>564</v>
      </c>
      <c r="E23313" s="34">
        <v>2770029</v>
      </c>
      <c r="F23313" s="35">
        <v>1.0589999999999999</v>
      </c>
      <c r="G23313" s="34">
        <v>291.89999999999998</v>
      </c>
    </row>
    <row r="23314" spans="1:7">
      <c r="A23314" s="32">
        <v>2018</v>
      </c>
      <c r="B23314" s="32">
        <v>55706</v>
      </c>
      <c r="C23314" s="33" t="s">
        <v>563</v>
      </c>
      <c r="D23314" s="33" t="s">
        <v>564</v>
      </c>
      <c r="E23314" s="34">
        <v>3234565</v>
      </c>
      <c r="F23314" s="35">
        <v>1.06</v>
      </c>
      <c r="G23314" s="34" t="s">
        <v>364</v>
      </c>
    </row>
    <row r="23315" spans="1:7">
      <c r="A23315" s="32">
        <v>2018</v>
      </c>
      <c r="B23315" s="32">
        <v>55710</v>
      </c>
      <c r="C23315" s="33" t="s">
        <v>563</v>
      </c>
      <c r="D23315" s="33" t="s">
        <v>564</v>
      </c>
      <c r="E23315" s="34">
        <v>2256130</v>
      </c>
      <c r="F23315" s="35">
        <v>1.046</v>
      </c>
      <c r="G23315" s="34" t="s">
        <v>364</v>
      </c>
    </row>
    <row r="23316" spans="1:7">
      <c r="A23316" s="32">
        <v>2018</v>
      </c>
      <c r="B23316" s="32">
        <v>55714</v>
      </c>
      <c r="C23316" s="33" t="s">
        <v>563</v>
      </c>
      <c r="D23316" s="33" t="s">
        <v>564</v>
      </c>
      <c r="E23316" s="34">
        <v>571660</v>
      </c>
      <c r="F23316" s="35">
        <v>1.02</v>
      </c>
      <c r="G23316" s="34">
        <v>354.3</v>
      </c>
    </row>
    <row r="23317" spans="1:7">
      <c r="A23317" s="32">
        <v>2018</v>
      </c>
      <c r="B23317" s="32">
        <v>55718</v>
      </c>
      <c r="C23317" s="33" t="s">
        <v>563</v>
      </c>
      <c r="D23317" s="33" t="s">
        <v>564</v>
      </c>
      <c r="E23317" s="34">
        <v>286749</v>
      </c>
      <c r="F23317" s="35">
        <v>1</v>
      </c>
      <c r="G23317" s="34">
        <v>316.5</v>
      </c>
    </row>
    <row r="23318" spans="1:7">
      <c r="A23318" s="32">
        <v>2018</v>
      </c>
      <c r="B23318" s="32">
        <v>55736</v>
      </c>
      <c r="C23318" s="33" t="s">
        <v>563</v>
      </c>
      <c r="D23318" s="33" t="s">
        <v>564</v>
      </c>
      <c r="E23318" s="34">
        <v>5608819</v>
      </c>
      <c r="F23318" s="35">
        <v>1.054</v>
      </c>
      <c r="G23318" s="34" t="s">
        <v>364</v>
      </c>
    </row>
    <row r="23319" spans="1:7">
      <c r="A23319" s="32">
        <v>2018</v>
      </c>
      <c r="B23319" s="32">
        <v>55748</v>
      </c>
      <c r="C23319" s="33" t="s">
        <v>563</v>
      </c>
      <c r="D23319" s="33" t="s">
        <v>564</v>
      </c>
      <c r="E23319" s="34">
        <v>572463</v>
      </c>
      <c r="F23319" s="35">
        <v>1.0389999999999999</v>
      </c>
      <c r="G23319" s="34" t="s">
        <v>364</v>
      </c>
    </row>
    <row r="23320" spans="1:7">
      <c r="A23320" s="32">
        <v>2018</v>
      </c>
      <c r="B23320" s="32">
        <v>55749</v>
      </c>
      <c r="C23320" s="33" t="s">
        <v>363</v>
      </c>
      <c r="D23320" s="33" t="s">
        <v>354</v>
      </c>
      <c r="E23320" s="34">
        <v>9073</v>
      </c>
      <c r="F23320" s="35">
        <v>16.399999999999999</v>
      </c>
      <c r="G23320" s="34" t="s">
        <v>364</v>
      </c>
    </row>
    <row r="23321" spans="1:7">
      <c r="A23321" s="32">
        <v>2018</v>
      </c>
      <c r="B23321" s="32">
        <v>55749</v>
      </c>
      <c r="C23321" s="33" t="s">
        <v>563</v>
      </c>
      <c r="D23321" s="33" t="s">
        <v>564</v>
      </c>
      <c r="E23321" s="34">
        <v>1318</v>
      </c>
      <c r="F23321" s="35">
        <v>1.028</v>
      </c>
      <c r="G23321" s="34" t="s">
        <v>364</v>
      </c>
    </row>
    <row r="23322" spans="1:7">
      <c r="A23322" s="32">
        <v>2018</v>
      </c>
      <c r="B23322" s="32">
        <v>55801</v>
      </c>
      <c r="C23322" s="33" t="s">
        <v>563</v>
      </c>
      <c r="D23322" s="33" t="s">
        <v>564</v>
      </c>
      <c r="E23322" s="34">
        <v>2417758</v>
      </c>
      <c r="F23322" s="35">
        <v>1.0289999999999999</v>
      </c>
      <c r="G23322" s="34" t="s">
        <v>364</v>
      </c>
    </row>
    <row r="23323" spans="1:7">
      <c r="A23323" s="32">
        <v>2018</v>
      </c>
      <c r="B23323" s="32">
        <v>55801</v>
      </c>
      <c r="C23323" s="33" t="s">
        <v>563</v>
      </c>
      <c r="D23323" s="33" t="s">
        <v>564</v>
      </c>
      <c r="E23323" s="34">
        <v>618867</v>
      </c>
      <c r="F23323" s="35">
        <v>1.0289999999999999</v>
      </c>
      <c r="G23323" s="34" t="s">
        <v>364</v>
      </c>
    </row>
    <row r="23324" spans="1:7">
      <c r="A23324" s="32">
        <v>2018</v>
      </c>
      <c r="B23324" s="32">
        <v>55818</v>
      </c>
      <c r="C23324" s="33" t="s">
        <v>563</v>
      </c>
      <c r="D23324" s="33" t="s">
        <v>564</v>
      </c>
      <c r="E23324" s="34">
        <v>5388</v>
      </c>
      <c r="F23324" s="35">
        <v>1.0980000000000001</v>
      </c>
      <c r="G23324" s="34" t="s">
        <v>364</v>
      </c>
    </row>
    <row r="23325" spans="1:7">
      <c r="A23325" s="32">
        <v>2018</v>
      </c>
      <c r="B23325" s="32">
        <v>55818</v>
      </c>
      <c r="C23325" s="33" t="s">
        <v>563</v>
      </c>
      <c r="D23325" s="33" t="s">
        <v>564</v>
      </c>
      <c r="E23325" s="34">
        <v>7669</v>
      </c>
      <c r="F23325" s="35">
        <v>1.101</v>
      </c>
      <c r="G23325" s="34" t="s">
        <v>364</v>
      </c>
    </row>
    <row r="23326" spans="1:7">
      <c r="A23326" s="32">
        <v>2018</v>
      </c>
      <c r="B23326" s="32">
        <v>55818</v>
      </c>
      <c r="C23326" s="33" t="s">
        <v>563</v>
      </c>
      <c r="D23326" s="33" t="s">
        <v>564</v>
      </c>
      <c r="E23326" s="34">
        <v>7844</v>
      </c>
      <c r="F23326" s="35">
        <v>1.1000000000000001</v>
      </c>
      <c r="G23326" s="34" t="s">
        <v>364</v>
      </c>
    </row>
    <row r="23327" spans="1:7">
      <c r="A23327" s="32">
        <v>2018</v>
      </c>
      <c r="B23327" s="32">
        <v>55818</v>
      </c>
      <c r="C23327" s="33" t="s">
        <v>563</v>
      </c>
      <c r="D23327" s="33" t="s">
        <v>564</v>
      </c>
      <c r="E23327" s="34">
        <v>8082</v>
      </c>
      <c r="F23327" s="35">
        <v>1.0980000000000001</v>
      </c>
      <c r="G23327" s="34" t="s">
        <v>364</v>
      </c>
    </row>
    <row r="23328" spans="1:7">
      <c r="A23328" s="32">
        <v>2018</v>
      </c>
      <c r="B23328" s="32">
        <v>55818</v>
      </c>
      <c r="C23328" s="33" t="s">
        <v>563</v>
      </c>
      <c r="D23328" s="33" t="s">
        <v>564</v>
      </c>
      <c r="E23328" s="34">
        <v>8521</v>
      </c>
      <c r="F23328" s="35">
        <v>1.101</v>
      </c>
      <c r="G23328" s="34" t="s">
        <v>364</v>
      </c>
    </row>
    <row r="23329" spans="1:7">
      <c r="A23329" s="32">
        <v>2018</v>
      </c>
      <c r="B23329" s="32">
        <v>55818</v>
      </c>
      <c r="C23329" s="33" t="s">
        <v>563</v>
      </c>
      <c r="D23329" s="33" t="s">
        <v>564</v>
      </c>
      <c r="E23329" s="34">
        <v>8716</v>
      </c>
      <c r="F23329" s="35">
        <v>1.1000000000000001</v>
      </c>
      <c r="G23329" s="34" t="s">
        <v>364</v>
      </c>
    </row>
    <row r="23330" spans="1:7">
      <c r="A23330" s="32">
        <v>2018</v>
      </c>
      <c r="B23330" s="32">
        <v>55818</v>
      </c>
      <c r="C23330" s="33" t="s">
        <v>563</v>
      </c>
      <c r="D23330" s="33" t="s">
        <v>564</v>
      </c>
      <c r="E23330" s="34">
        <v>8939</v>
      </c>
      <c r="F23330" s="35">
        <v>1.1040000000000001</v>
      </c>
      <c r="G23330" s="34" t="s">
        <v>364</v>
      </c>
    </row>
    <row r="23331" spans="1:7">
      <c r="A23331" s="32">
        <v>2018</v>
      </c>
      <c r="B23331" s="32">
        <v>55818</v>
      </c>
      <c r="C23331" s="33" t="s">
        <v>563</v>
      </c>
      <c r="D23331" s="33" t="s">
        <v>564</v>
      </c>
      <c r="E23331" s="34">
        <v>8979</v>
      </c>
      <c r="F23331" s="35">
        <v>1.0980000000000001</v>
      </c>
      <c r="G23331" s="34" t="s">
        <v>364</v>
      </c>
    </row>
    <row r="23332" spans="1:7">
      <c r="A23332" s="32">
        <v>2018</v>
      </c>
      <c r="B23332" s="32">
        <v>55818</v>
      </c>
      <c r="C23332" s="33" t="s">
        <v>563</v>
      </c>
      <c r="D23332" s="33" t="s">
        <v>564</v>
      </c>
      <c r="E23332" s="34">
        <v>13410</v>
      </c>
      <c r="F23332" s="35">
        <v>1.1040000000000001</v>
      </c>
      <c r="G23332" s="34" t="s">
        <v>364</v>
      </c>
    </row>
    <row r="23333" spans="1:7">
      <c r="A23333" s="32">
        <v>2018</v>
      </c>
      <c r="B23333" s="32">
        <v>55818</v>
      </c>
      <c r="C23333" s="33" t="s">
        <v>563</v>
      </c>
      <c r="D23333" s="33" t="s">
        <v>564</v>
      </c>
      <c r="E23333" s="34">
        <v>13682</v>
      </c>
      <c r="F23333" s="35">
        <v>1.115</v>
      </c>
      <c r="G23333" s="34" t="s">
        <v>364</v>
      </c>
    </row>
    <row r="23334" spans="1:7">
      <c r="A23334" s="32">
        <v>2018</v>
      </c>
      <c r="B23334" s="32">
        <v>55818</v>
      </c>
      <c r="C23334" s="33" t="s">
        <v>563</v>
      </c>
      <c r="D23334" s="33" t="s">
        <v>564</v>
      </c>
      <c r="E23334" s="34">
        <v>14899</v>
      </c>
      <c r="F23334" s="35">
        <v>1.1040000000000001</v>
      </c>
      <c r="G23334" s="34" t="s">
        <v>364</v>
      </c>
    </row>
    <row r="23335" spans="1:7">
      <c r="A23335" s="32">
        <v>2018</v>
      </c>
      <c r="B23335" s="32">
        <v>55818</v>
      </c>
      <c r="C23335" s="33" t="s">
        <v>563</v>
      </c>
      <c r="D23335" s="33" t="s">
        <v>564</v>
      </c>
      <c r="E23335" s="34">
        <v>20523</v>
      </c>
      <c r="F23335" s="35">
        <v>1.115</v>
      </c>
      <c r="G23335" s="34" t="s">
        <v>364</v>
      </c>
    </row>
    <row r="23336" spans="1:7">
      <c r="A23336" s="32">
        <v>2018</v>
      </c>
      <c r="B23336" s="32">
        <v>55818</v>
      </c>
      <c r="C23336" s="33" t="s">
        <v>563</v>
      </c>
      <c r="D23336" s="33" t="s">
        <v>564</v>
      </c>
      <c r="E23336" s="34">
        <v>21177</v>
      </c>
      <c r="F23336" s="35">
        <v>1.101</v>
      </c>
      <c r="G23336" s="34" t="s">
        <v>364</v>
      </c>
    </row>
    <row r="23337" spans="1:7">
      <c r="A23337" s="32">
        <v>2018</v>
      </c>
      <c r="B23337" s="32">
        <v>55818</v>
      </c>
      <c r="C23337" s="33" t="s">
        <v>563</v>
      </c>
      <c r="D23337" s="33" t="s">
        <v>564</v>
      </c>
      <c r="E23337" s="34">
        <v>21652</v>
      </c>
      <c r="F23337" s="35">
        <v>1.1000000000000001</v>
      </c>
      <c r="G23337" s="34" t="s">
        <v>364</v>
      </c>
    </row>
    <row r="23338" spans="1:7">
      <c r="A23338" s="32">
        <v>2018</v>
      </c>
      <c r="B23338" s="32">
        <v>55818</v>
      </c>
      <c r="C23338" s="33" t="s">
        <v>563</v>
      </c>
      <c r="D23338" s="33" t="s">
        <v>564</v>
      </c>
      <c r="E23338" s="34">
        <v>22314</v>
      </c>
      <c r="F23338" s="35">
        <v>1.0980000000000001</v>
      </c>
      <c r="G23338" s="34" t="s">
        <v>364</v>
      </c>
    </row>
    <row r="23339" spans="1:7">
      <c r="A23339" s="32">
        <v>2018</v>
      </c>
      <c r="B23339" s="32">
        <v>55818</v>
      </c>
      <c r="C23339" s="33" t="s">
        <v>563</v>
      </c>
      <c r="D23339" s="33" t="s">
        <v>564</v>
      </c>
      <c r="E23339" s="34">
        <v>5230</v>
      </c>
      <c r="F23339" s="35">
        <v>1.1000000000000001</v>
      </c>
      <c r="G23339" s="34" t="s">
        <v>364</v>
      </c>
    </row>
    <row r="23340" spans="1:7">
      <c r="A23340" s="32">
        <v>2018</v>
      </c>
      <c r="B23340" s="32">
        <v>55818</v>
      </c>
      <c r="C23340" s="33" t="s">
        <v>563</v>
      </c>
      <c r="D23340" s="33" t="s">
        <v>564</v>
      </c>
      <c r="E23340" s="34">
        <v>5113</v>
      </c>
      <c r="F23340" s="35">
        <v>1.101</v>
      </c>
      <c r="G23340" s="34" t="s">
        <v>364</v>
      </c>
    </row>
    <row r="23341" spans="1:7">
      <c r="A23341" s="32">
        <v>2018</v>
      </c>
      <c r="B23341" s="32">
        <v>55818</v>
      </c>
      <c r="C23341" s="33" t="s">
        <v>563</v>
      </c>
      <c r="D23341" s="33" t="s">
        <v>564</v>
      </c>
      <c r="E23341" s="34">
        <v>22803</v>
      </c>
      <c r="F23341" s="35">
        <v>1.115</v>
      </c>
      <c r="G23341" s="34" t="s">
        <v>364</v>
      </c>
    </row>
    <row r="23342" spans="1:7">
      <c r="A23342" s="32">
        <v>2018</v>
      </c>
      <c r="B23342" s="32">
        <v>55818</v>
      </c>
      <c r="C23342" s="33" t="s">
        <v>563</v>
      </c>
      <c r="D23342" s="33" t="s">
        <v>564</v>
      </c>
      <c r="E23342" s="34">
        <v>156695</v>
      </c>
      <c r="F23342" s="35">
        <v>1.0980000000000001</v>
      </c>
      <c r="G23342" s="34" t="s">
        <v>364</v>
      </c>
    </row>
    <row r="23343" spans="1:7">
      <c r="A23343" s="32">
        <v>2018</v>
      </c>
      <c r="B23343" s="32">
        <v>55818</v>
      </c>
      <c r="C23343" s="33" t="s">
        <v>563</v>
      </c>
      <c r="D23343" s="33" t="s">
        <v>564</v>
      </c>
      <c r="E23343" s="34">
        <v>151314</v>
      </c>
      <c r="F23343" s="35">
        <v>1.1020000000000001</v>
      </c>
      <c r="G23343" s="34" t="s">
        <v>364</v>
      </c>
    </row>
    <row r="23344" spans="1:7">
      <c r="A23344" s="32">
        <v>2018</v>
      </c>
      <c r="B23344" s="32">
        <v>55818</v>
      </c>
      <c r="C23344" s="33" t="s">
        <v>563</v>
      </c>
      <c r="D23344" s="33" t="s">
        <v>564</v>
      </c>
      <c r="E23344" s="34">
        <v>123876</v>
      </c>
      <c r="F23344" s="35">
        <v>1.099</v>
      </c>
      <c r="G23344" s="34" t="s">
        <v>364</v>
      </c>
    </row>
    <row r="23345" spans="1:7">
      <c r="A23345" s="32">
        <v>2018</v>
      </c>
      <c r="B23345" s="32">
        <v>55818</v>
      </c>
      <c r="C23345" s="33" t="s">
        <v>563</v>
      </c>
      <c r="D23345" s="33" t="s">
        <v>564</v>
      </c>
      <c r="E23345" s="34">
        <v>63044</v>
      </c>
      <c r="F23345" s="35">
        <v>1.0980000000000001</v>
      </c>
      <c r="G23345" s="34" t="s">
        <v>364</v>
      </c>
    </row>
    <row r="23346" spans="1:7">
      <c r="A23346" s="32">
        <v>2018</v>
      </c>
      <c r="B23346" s="32">
        <v>55818</v>
      </c>
      <c r="C23346" s="33" t="s">
        <v>563</v>
      </c>
      <c r="D23346" s="33" t="s">
        <v>564</v>
      </c>
      <c r="E23346" s="34">
        <v>60878</v>
      </c>
      <c r="F23346" s="35">
        <v>1.1020000000000001</v>
      </c>
      <c r="G23346" s="34" t="s">
        <v>364</v>
      </c>
    </row>
    <row r="23347" spans="1:7">
      <c r="A23347" s="32">
        <v>2018</v>
      </c>
      <c r="B23347" s="32">
        <v>55818</v>
      </c>
      <c r="C23347" s="33" t="s">
        <v>563</v>
      </c>
      <c r="D23347" s="33" t="s">
        <v>564</v>
      </c>
      <c r="E23347" s="34">
        <v>30761</v>
      </c>
      <c r="F23347" s="35">
        <v>1.099</v>
      </c>
      <c r="G23347" s="34" t="s">
        <v>364</v>
      </c>
    </row>
    <row r="23348" spans="1:7">
      <c r="A23348" s="32">
        <v>2018</v>
      </c>
      <c r="B23348" s="32">
        <v>55818</v>
      </c>
      <c r="C23348" s="33" t="s">
        <v>563</v>
      </c>
      <c r="D23348" s="33" t="s">
        <v>564</v>
      </c>
      <c r="E23348" s="34">
        <v>36527</v>
      </c>
      <c r="F23348" s="35">
        <v>1.1020000000000001</v>
      </c>
      <c r="G23348" s="34" t="s">
        <v>364</v>
      </c>
    </row>
    <row r="23349" spans="1:7">
      <c r="A23349" s="32">
        <v>2018</v>
      </c>
      <c r="B23349" s="32">
        <v>55818</v>
      </c>
      <c r="C23349" s="33" t="s">
        <v>563</v>
      </c>
      <c r="D23349" s="33" t="s">
        <v>564</v>
      </c>
      <c r="E23349" s="34">
        <v>37032</v>
      </c>
      <c r="F23349" s="35">
        <v>1.1040000000000001</v>
      </c>
      <c r="G23349" s="34" t="s">
        <v>364</v>
      </c>
    </row>
    <row r="23350" spans="1:7">
      <c r="A23350" s="32">
        <v>2018</v>
      </c>
      <c r="B23350" s="32">
        <v>55818</v>
      </c>
      <c r="C23350" s="33" t="s">
        <v>563</v>
      </c>
      <c r="D23350" s="33" t="s">
        <v>564</v>
      </c>
      <c r="E23350" s="34">
        <v>37827</v>
      </c>
      <c r="F23350" s="35">
        <v>1.0980000000000001</v>
      </c>
      <c r="G23350" s="34" t="s">
        <v>364</v>
      </c>
    </row>
    <row r="23351" spans="1:7">
      <c r="A23351" s="32">
        <v>2018</v>
      </c>
      <c r="B23351" s="32">
        <v>55818</v>
      </c>
      <c r="C23351" s="33" t="s">
        <v>563</v>
      </c>
      <c r="D23351" s="33" t="s">
        <v>564</v>
      </c>
      <c r="E23351" s="34">
        <v>46141</v>
      </c>
      <c r="F23351" s="35">
        <v>1.099</v>
      </c>
      <c r="G23351" s="34" t="s">
        <v>364</v>
      </c>
    </row>
    <row r="23352" spans="1:7">
      <c r="A23352" s="32">
        <v>2018</v>
      </c>
      <c r="B23352" s="32">
        <v>55818</v>
      </c>
      <c r="C23352" s="33" t="s">
        <v>563</v>
      </c>
      <c r="D23352" s="33" t="s">
        <v>564</v>
      </c>
      <c r="E23352" s="34">
        <v>51268</v>
      </c>
      <c r="F23352" s="35">
        <v>1.099</v>
      </c>
      <c r="G23352" s="34" t="s">
        <v>364</v>
      </c>
    </row>
    <row r="23353" spans="1:7">
      <c r="A23353" s="32">
        <v>2018</v>
      </c>
      <c r="B23353" s="32">
        <v>55818</v>
      </c>
      <c r="C23353" s="33" t="s">
        <v>563</v>
      </c>
      <c r="D23353" s="33" t="s">
        <v>564</v>
      </c>
      <c r="E23353" s="34">
        <v>54790</v>
      </c>
      <c r="F23353" s="35">
        <v>1.1020000000000001</v>
      </c>
      <c r="G23353" s="34" t="s">
        <v>364</v>
      </c>
    </row>
    <row r="23354" spans="1:7">
      <c r="A23354" s="32">
        <v>2018</v>
      </c>
      <c r="B23354" s="32">
        <v>55818</v>
      </c>
      <c r="C23354" s="33" t="s">
        <v>563</v>
      </c>
      <c r="D23354" s="33" t="s">
        <v>564</v>
      </c>
      <c r="E23354" s="34">
        <v>56657</v>
      </c>
      <c r="F23354" s="35">
        <v>1.115</v>
      </c>
      <c r="G23354" s="34" t="s">
        <v>364</v>
      </c>
    </row>
    <row r="23355" spans="1:7">
      <c r="A23355" s="32">
        <v>2018</v>
      </c>
      <c r="B23355" s="32">
        <v>55818</v>
      </c>
      <c r="C23355" s="33" t="s">
        <v>563</v>
      </c>
      <c r="D23355" s="33" t="s">
        <v>564</v>
      </c>
      <c r="E23355" s="34">
        <v>56740</v>
      </c>
      <c r="F23355" s="35">
        <v>1.0980000000000001</v>
      </c>
      <c r="G23355" s="34" t="s">
        <v>364</v>
      </c>
    </row>
    <row r="23356" spans="1:7">
      <c r="A23356" s="32">
        <v>2018</v>
      </c>
      <c r="B23356" s="32">
        <v>55821</v>
      </c>
      <c r="C23356" s="33" t="s">
        <v>563</v>
      </c>
      <c r="D23356" s="33" t="s">
        <v>564</v>
      </c>
      <c r="E23356" s="34">
        <v>1576081</v>
      </c>
      <c r="F23356" s="35">
        <v>1.0229999999999999</v>
      </c>
      <c r="G23356" s="34" t="s">
        <v>364</v>
      </c>
    </row>
    <row r="23357" spans="1:7">
      <c r="A23357" s="32">
        <v>2018</v>
      </c>
      <c r="B23357" s="32">
        <v>55835</v>
      </c>
      <c r="C23357" s="33" t="s">
        <v>563</v>
      </c>
      <c r="D23357" s="33" t="s">
        <v>564</v>
      </c>
      <c r="E23357" s="34">
        <v>1759102</v>
      </c>
      <c r="F23357" s="35">
        <v>1.133</v>
      </c>
      <c r="G23357" s="34">
        <v>312.3</v>
      </c>
    </row>
    <row r="23358" spans="1:7">
      <c r="A23358" s="32">
        <v>2018</v>
      </c>
      <c r="B23358" s="32">
        <v>55841</v>
      </c>
      <c r="C23358" s="33" t="s">
        <v>563</v>
      </c>
      <c r="D23358" s="33" t="s">
        <v>564</v>
      </c>
      <c r="E23358" s="34">
        <v>2184407</v>
      </c>
      <c r="F23358" s="35">
        <v>1.0389999999999999</v>
      </c>
      <c r="G23358" s="34">
        <v>315.8</v>
      </c>
    </row>
    <row r="23359" spans="1:7">
      <c r="A23359" s="32">
        <v>2018</v>
      </c>
      <c r="B23359" s="32">
        <v>55853</v>
      </c>
      <c r="C23359" s="33" t="s">
        <v>563</v>
      </c>
      <c r="D23359" s="33" t="s">
        <v>564</v>
      </c>
      <c r="E23359" s="34">
        <v>187802</v>
      </c>
      <c r="F23359" s="35">
        <v>1.0369999999999999</v>
      </c>
      <c r="G23359" s="34" t="s">
        <v>364</v>
      </c>
    </row>
    <row r="23360" spans="1:7">
      <c r="A23360" s="32">
        <v>2018</v>
      </c>
      <c r="B23360" s="32">
        <v>55856</v>
      </c>
      <c r="C23360" s="33" t="s">
        <v>353</v>
      </c>
      <c r="D23360" s="33" t="s">
        <v>354</v>
      </c>
      <c r="E23360" s="34">
        <v>647684</v>
      </c>
      <c r="F23360" s="35">
        <v>16.95</v>
      </c>
      <c r="G23360" s="34" t="s">
        <v>364</v>
      </c>
    </row>
    <row r="23361" spans="1:7">
      <c r="A23361" s="32">
        <v>2018</v>
      </c>
      <c r="B23361" s="32">
        <v>55856</v>
      </c>
      <c r="C23361" s="33" t="s">
        <v>563</v>
      </c>
      <c r="D23361" s="33" t="s">
        <v>564</v>
      </c>
      <c r="E23361" s="34">
        <v>7</v>
      </c>
      <c r="F23361" s="35">
        <v>1.02</v>
      </c>
      <c r="G23361" s="34" t="s">
        <v>364</v>
      </c>
    </row>
    <row r="23362" spans="1:7">
      <c r="A23362" s="32">
        <v>2018</v>
      </c>
      <c r="B23362" s="32">
        <v>55927</v>
      </c>
      <c r="C23362" s="33" t="s">
        <v>563</v>
      </c>
      <c r="D23362" s="33" t="s">
        <v>564</v>
      </c>
      <c r="E23362" s="34">
        <v>14652</v>
      </c>
      <c r="F23362" s="35">
        <v>1.024</v>
      </c>
      <c r="G23362" s="34">
        <v>333.5</v>
      </c>
    </row>
    <row r="23363" spans="1:7">
      <c r="A23363" s="32">
        <v>2018</v>
      </c>
      <c r="B23363" s="32">
        <v>55927</v>
      </c>
      <c r="C23363" s="33" t="s">
        <v>563</v>
      </c>
      <c r="D23363" s="33" t="s">
        <v>564</v>
      </c>
      <c r="E23363" s="34">
        <v>9767</v>
      </c>
      <c r="F23363" s="35">
        <v>1.024</v>
      </c>
      <c r="G23363" s="34">
        <v>331.3</v>
      </c>
    </row>
    <row r="23364" spans="1:7">
      <c r="A23364" s="32">
        <v>2018</v>
      </c>
      <c r="B23364" s="32">
        <v>55927</v>
      </c>
      <c r="C23364" s="33" t="s">
        <v>563</v>
      </c>
      <c r="D23364" s="33" t="s">
        <v>564</v>
      </c>
      <c r="E23364" s="34">
        <v>9815</v>
      </c>
      <c r="F23364" s="35">
        <v>1.024</v>
      </c>
      <c r="G23364" s="34">
        <v>332.6</v>
      </c>
    </row>
    <row r="23365" spans="1:7">
      <c r="A23365" s="32">
        <v>2018</v>
      </c>
      <c r="B23365" s="32">
        <v>55927</v>
      </c>
      <c r="C23365" s="33" t="s">
        <v>563</v>
      </c>
      <c r="D23365" s="33" t="s">
        <v>564</v>
      </c>
      <c r="E23365" s="34">
        <v>3374946</v>
      </c>
      <c r="F23365" s="35">
        <v>1.024</v>
      </c>
      <c r="G23365" s="34">
        <v>327.10000000000002</v>
      </c>
    </row>
    <row r="23366" spans="1:7">
      <c r="A23366" s="32">
        <v>2018</v>
      </c>
      <c r="B23366" s="32">
        <v>55927</v>
      </c>
      <c r="C23366" s="33" t="s">
        <v>563</v>
      </c>
      <c r="D23366" s="33" t="s">
        <v>564</v>
      </c>
      <c r="E23366" s="34">
        <v>19538</v>
      </c>
      <c r="F23366" s="35">
        <v>1.024</v>
      </c>
      <c r="G23366" s="34">
        <v>330.8</v>
      </c>
    </row>
    <row r="23367" spans="1:7">
      <c r="A23367" s="32">
        <v>2018</v>
      </c>
      <c r="B23367" s="32">
        <v>55933</v>
      </c>
      <c r="C23367" s="33" t="s">
        <v>563</v>
      </c>
      <c r="D23367" s="33" t="s">
        <v>564</v>
      </c>
      <c r="E23367" s="34">
        <v>43767</v>
      </c>
      <c r="F23367" s="35">
        <v>1.044</v>
      </c>
      <c r="G23367" s="34" t="s">
        <v>364</v>
      </c>
    </row>
    <row r="23368" spans="1:7">
      <c r="A23368" s="32">
        <v>2018</v>
      </c>
      <c r="B23368" s="32">
        <v>55933</v>
      </c>
      <c r="C23368" s="33" t="s">
        <v>563</v>
      </c>
      <c r="D23368" s="33" t="s">
        <v>564</v>
      </c>
      <c r="E23368" s="34">
        <v>941771</v>
      </c>
      <c r="F23368" s="35">
        <v>1.044</v>
      </c>
      <c r="G23368" s="34" t="s">
        <v>364</v>
      </c>
    </row>
    <row r="23369" spans="1:7">
      <c r="A23369" s="32">
        <v>2018</v>
      </c>
      <c r="B23369" s="32">
        <v>55938</v>
      </c>
      <c r="C23369" s="33" t="s">
        <v>563</v>
      </c>
      <c r="D23369" s="33" t="s">
        <v>564</v>
      </c>
      <c r="E23369" s="34">
        <v>1267</v>
      </c>
      <c r="F23369" s="35">
        <v>1.0609999999999999</v>
      </c>
      <c r="G23369" s="34" t="s">
        <v>364</v>
      </c>
    </row>
    <row r="23370" spans="1:7">
      <c r="A23370" s="32">
        <v>2018</v>
      </c>
      <c r="B23370" s="32">
        <v>55938</v>
      </c>
      <c r="C23370" s="33" t="s">
        <v>563</v>
      </c>
      <c r="D23370" s="33" t="s">
        <v>564</v>
      </c>
      <c r="E23370" s="34">
        <v>1135</v>
      </c>
      <c r="F23370" s="35">
        <v>1.0609999999999999</v>
      </c>
      <c r="G23370" s="34" t="s">
        <v>364</v>
      </c>
    </row>
    <row r="23371" spans="1:7">
      <c r="A23371" s="32">
        <v>2018</v>
      </c>
      <c r="B23371" s="32">
        <v>55938</v>
      </c>
      <c r="C23371" s="33" t="s">
        <v>563</v>
      </c>
      <c r="D23371" s="33" t="s">
        <v>564</v>
      </c>
      <c r="E23371" s="34">
        <v>2147</v>
      </c>
      <c r="F23371" s="35">
        <v>1.0609999999999999</v>
      </c>
      <c r="G23371" s="34" t="s">
        <v>364</v>
      </c>
    </row>
    <row r="23372" spans="1:7">
      <c r="A23372" s="32">
        <v>2018</v>
      </c>
      <c r="B23372" s="32">
        <v>55938</v>
      </c>
      <c r="C23372" s="33" t="s">
        <v>563</v>
      </c>
      <c r="D23372" s="33" t="s">
        <v>564</v>
      </c>
      <c r="E23372" s="34">
        <v>4086</v>
      </c>
      <c r="F23372" s="35">
        <v>1.0609999999999999</v>
      </c>
      <c r="G23372" s="34" t="s">
        <v>364</v>
      </c>
    </row>
    <row r="23373" spans="1:7">
      <c r="A23373" s="32">
        <v>2018</v>
      </c>
      <c r="B23373" s="32">
        <v>55938</v>
      </c>
      <c r="C23373" s="33" t="s">
        <v>563</v>
      </c>
      <c r="D23373" s="33" t="s">
        <v>564</v>
      </c>
      <c r="E23373" s="34">
        <v>24810</v>
      </c>
      <c r="F23373" s="35">
        <v>1.0609999999999999</v>
      </c>
      <c r="G23373" s="34" t="s">
        <v>364</v>
      </c>
    </row>
    <row r="23374" spans="1:7">
      <c r="A23374" s="32">
        <v>2018</v>
      </c>
      <c r="B23374" s="32">
        <v>55938</v>
      </c>
      <c r="C23374" s="33" t="s">
        <v>563</v>
      </c>
      <c r="D23374" s="33" t="s">
        <v>564</v>
      </c>
      <c r="E23374" s="34">
        <v>41383</v>
      </c>
      <c r="F23374" s="35">
        <v>1.0609999999999999</v>
      </c>
      <c r="G23374" s="34" t="s">
        <v>364</v>
      </c>
    </row>
    <row r="23375" spans="1:7">
      <c r="A23375" s="32">
        <v>2018</v>
      </c>
      <c r="B23375" s="32">
        <v>55938</v>
      </c>
      <c r="C23375" s="33" t="s">
        <v>563</v>
      </c>
      <c r="D23375" s="33" t="s">
        <v>564</v>
      </c>
      <c r="E23375" s="34">
        <v>256579</v>
      </c>
      <c r="F23375" s="35">
        <v>1.0609999999999999</v>
      </c>
      <c r="G23375" s="34" t="s">
        <v>364</v>
      </c>
    </row>
    <row r="23376" spans="1:7">
      <c r="A23376" s="32">
        <v>2018</v>
      </c>
      <c r="B23376" s="32">
        <v>55939</v>
      </c>
      <c r="C23376" s="33" t="s">
        <v>563</v>
      </c>
      <c r="D23376" s="33" t="s">
        <v>564</v>
      </c>
      <c r="E23376" s="34">
        <v>5966598</v>
      </c>
      <c r="F23376" s="35">
        <v>1.079</v>
      </c>
      <c r="G23376" s="34">
        <v>309.8</v>
      </c>
    </row>
    <row r="23377" spans="1:7">
      <c r="A23377" s="32">
        <v>2018</v>
      </c>
      <c r="B23377" s="32">
        <v>55965</v>
      </c>
      <c r="C23377" s="33" t="s">
        <v>563</v>
      </c>
      <c r="D23377" s="33" t="s">
        <v>564</v>
      </c>
      <c r="E23377" s="34">
        <v>5217988</v>
      </c>
      <c r="F23377" s="35">
        <v>1.02</v>
      </c>
      <c r="G23377" s="34" t="s">
        <v>364</v>
      </c>
    </row>
    <row r="23378" spans="1:7">
      <c r="A23378" s="32">
        <v>2018</v>
      </c>
      <c r="B23378" s="32">
        <v>55970</v>
      </c>
      <c r="C23378" s="33" t="s">
        <v>563</v>
      </c>
      <c r="D23378" s="33" t="s">
        <v>564</v>
      </c>
      <c r="E23378" s="34">
        <v>241000</v>
      </c>
      <c r="F23378" s="35">
        <v>1</v>
      </c>
      <c r="G23378" s="34">
        <v>331.2</v>
      </c>
    </row>
    <row r="23379" spans="1:7">
      <c r="A23379" s="32">
        <v>2018</v>
      </c>
      <c r="B23379" s="32">
        <v>55970</v>
      </c>
      <c r="C23379" s="33" t="s">
        <v>563</v>
      </c>
      <c r="D23379" s="33" t="s">
        <v>564</v>
      </c>
      <c r="E23379" s="34">
        <v>285487</v>
      </c>
      <c r="F23379" s="35">
        <v>1</v>
      </c>
      <c r="G23379" s="34">
        <v>137.6</v>
      </c>
    </row>
    <row r="23380" spans="1:7">
      <c r="A23380" s="32">
        <v>2018</v>
      </c>
      <c r="B23380" s="32">
        <v>55970</v>
      </c>
      <c r="C23380" s="33" t="s">
        <v>563</v>
      </c>
      <c r="D23380" s="33" t="s">
        <v>564</v>
      </c>
      <c r="E23380" s="34">
        <v>312413</v>
      </c>
      <c r="F23380" s="35">
        <v>1</v>
      </c>
      <c r="G23380" s="34">
        <v>387.2</v>
      </c>
    </row>
    <row r="23381" spans="1:7">
      <c r="A23381" s="32">
        <v>2018</v>
      </c>
      <c r="B23381" s="32">
        <v>55970</v>
      </c>
      <c r="C23381" s="33" t="s">
        <v>563</v>
      </c>
      <c r="D23381" s="33" t="s">
        <v>564</v>
      </c>
      <c r="E23381" s="34">
        <v>259716</v>
      </c>
      <c r="F23381" s="35">
        <v>1</v>
      </c>
      <c r="G23381" s="34">
        <v>339.4</v>
      </c>
    </row>
    <row r="23382" spans="1:7">
      <c r="A23382" s="32">
        <v>2018</v>
      </c>
      <c r="B23382" s="32">
        <v>55970</v>
      </c>
      <c r="C23382" s="33" t="s">
        <v>563</v>
      </c>
      <c r="D23382" s="33" t="s">
        <v>564</v>
      </c>
      <c r="E23382" s="34">
        <v>147790</v>
      </c>
      <c r="F23382" s="35">
        <v>1</v>
      </c>
      <c r="G23382" s="34">
        <v>462.2</v>
      </c>
    </row>
    <row r="23383" spans="1:7">
      <c r="A23383" s="32">
        <v>2018</v>
      </c>
      <c r="B23383" s="32">
        <v>55970</v>
      </c>
      <c r="C23383" s="33" t="s">
        <v>563</v>
      </c>
      <c r="D23383" s="33" t="s">
        <v>564</v>
      </c>
      <c r="E23383" s="34">
        <v>133889</v>
      </c>
      <c r="F23383" s="35">
        <v>1</v>
      </c>
      <c r="G23383" s="34">
        <v>407.4</v>
      </c>
    </row>
    <row r="23384" spans="1:7">
      <c r="A23384" s="32">
        <v>2018</v>
      </c>
      <c r="B23384" s="32">
        <v>55970</v>
      </c>
      <c r="C23384" s="33" t="s">
        <v>563</v>
      </c>
      <c r="D23384" s="33" t="s">
        <v>564</v>
      </c>
      <c r="E23384" s="34">
        <v>132161</v>
      </c>
      <c r="F23384" s="35">
        <v>1</v>
      </c>
      <c r="G23384" s="34">
        <v>204.6</v>
      </c>
    </row>
    <row r="23385" spans="1:7">
      <c r="A23385" s="32">
        <v>2018</v>
      </c>
      <c r="B23385" s="32">
        <v>55970</v>
      </c>
      <c r="C23385" s="33" t="s">
        <v>563</v>
      </c>
      <c r="D23385" s="33" t="s">
        <v>564</v>
      </c>
      <c r="E23385" s="34">
        <v>123811</v>
      </c>
      <c r="F23385" s="35">
        <v>1</v>
      </c>
      <c r="G23385" s="34">
        <v>413.5</v>
      </c>
    </row>
    <row r="23386" spans="1:7">
      <c r="A23386" s="32">
        <v>2018</v>
      </c>
      <c r="B23386" s="32">
        <v>55970</v>
      </c>
      <c r="C23386" s="33" t="s">
        <v>563</v>
      </c>
      <c r="D23386" s="33" t="s">
        <v>564</v>
      </c>
      <c r="E23386" s="34">
        <v>89547</v>
      </c>
      <c r="F23386" s="35">
        <v>1</v>
      </c>
      <c r="G23386" s="34">
        <v>491.7</v>
      </c>
    </row>
    <row r="23387" spans="1:7">
      <c r="A23387" s="32">
        <v>2018</v>
      </c>
      <c r="B23387" s="32">
        <v>55970</v>
      </c>
      <c r="C23387" s="33" t="s">
        <v>563</v>
      </c>
      <c r="D23387" s="33" t="s">
        <v>564</v>
      </c>
      <c r="E23387" s="34">
        <v>31270</v>
      </c>
      <c r="F23387" s="35">
        <v>1</v>
      </c>
      <c r="G23387" s="34">
        <v>431.1</v>
      </c>
    </row>
    <row r="23388" spans="1:7">
      <c r="A23388" s="32">
        <v>2018</v>
      </c>
      <c r="B23388" s="32">
        <v>55970</v>
      </c>
      <c r="C23388" s="33" t="s">
        <v>563</v>
      </c>
      <c r="D23388" s="33" t="s">
        <v>564</v>
      </c>
      <c r="E23388" s="34">
        <v>28793</v>
      </c>
      <c r="F23388" s="35">
        <v>1</v>
      </c>
      <c r="G23388" s="34">
        <v>436.3</v>
      </c>
    </row>
    <row r="23389" spans="1:7">
      <c r="A23389" s="32">
        <v>2018</v>
      </c>
      <c r="B23389" s="32">
        <v>55970</v>
      </c>
      <c r="C23389" s="33" t="s">
        <v>563</v>
      </c>
      <c r="D23389" s="33" t="s">
        <v>564</v>
      </c>
      <c r="E23389" s="34">
        <v>25914</v>
      </c>
      <c r="F23389" s="35">
        <v>1</v>
      </c>
      <c r="G23389" s="34">
        <v>436.2</v>
      </c>
    </row>
    <row r="23390" spans="1:7">
      <c r="A23390" s="32">
        <v>2018</v>
      </c>
      <c r="B23390" s="32">
        <v>55970</v>
      </c>
      <c r="C23390" s="33" t="s">
        <v>563</v>
      </c>
      <c r="D23390" s="33" t="s">
        <v>564</v>
      </c>
      <c r="E23390" s="34">
        <v>10078</v>
      </c>
      <c r="F23390" s="35">
        <v>1</v>
      </c>
      <c r="G23390" s="34">
        <v>429.6</v>
      </c>
    </row>
    <row r="23391" spans="1:7">
      <c r="A23391" s="32">
        <v>2018</v>
      </c>
      <c r="B23391" s="32">
        <v>55970</v>
      </c>
      <c r="C23391" s="33" t="s">
        <v>563</v>
      </c>
      <c r="D23391" s="33" t="s">
        <v>564</v>
      </c>
      <c r="E23391" s="34">
        <v>8638</v>
      </c>
      <c r="F23391" s="35">
        <v>1</v>
      </c>
      <c r="G23391" s="34">
        <v>442.2</v>
      </c>
    </row>
    <row r="23392" spans="1:7">
      <c r="A23392" s="32">
        <v>2018</v>
      </c>
      <c r="B23392" s="32">
        <v>55970</v>
      </c>
      <c r="C23392" s="33" t="s">
        <v>563</v>
      </c>
      <c r="D23392" s="33" t="s">
        <v>564</v>
      </c>
      <c r="E23392" s="34">
        <v>5759</v>
      </c>
      <c r="F23392" s="35">
        <v>1</v>
      </c>
      <c r="G23392" s="34">
        <v>445.2</v>
      </c>
    </row>
    <row r="23393" spans="1:7">
      <c r="A23393" s="32">
        <v>2018</v>
      </c>
      <c r="B23393" s="32">
        <v>55970</v>
      </c>
      <c r="C23393" s="33" t="s">
        <v>563</v>
      </c>
      <c r="D23393" s="33" t="s">
        <v>564</v>
      </c>
      <c r="E23393" s="34">
        <v>2017</v>
      </c>
      <c r="F23393" s="35">
        <v>1</v>
      </c>
      <c r="G23393" s="34">
        <v>296.89999999999998</v>
      </c>
    </row>
    <row r="23394" spans="1:7">
      <c r="A23394" s="32">
        <v>2018</v>
      </c>
      <c r="B23394" s="32">
        <v>55970</v>
      </c>
      <c r="C23394" s="33" t="s">
        <v>563</v>
      </c>
      <c r="D23394" s="33" t="s">
        <v>564</v>
      </c>
      <c r="E23394" s="34">
        <v>2016</v>
      </c>
      <c r="F23394" s="35">
        <v>1</v>
      </c>
      <c r="G23394" s="34">
        <v>377.1</v>
      </c>
    </row>
    <row r="23395" spans="1:7">
      <c r="A23395" s="32">
        <v>2018</v>
      </c>
      <c r="B23395" s="32">
        <v>55970</v>
      </c>
      <c r="C23395" s="33" t="s">
        <v>563</v>
      </c>
      <c r="D23395" s="33" t="s">
        <v>564</v>
      </c>
      <c r="E23395" s="34">
        <v>1728</v>
      </c>
      <c r="F23395" s="35">
        <v>1</v>
      </c>
      <c r="G23395" s="34">
        <v>359.2</v>
      </c>
    </row>
    <row r="23396" spans="1:7">
      <c r="A23396" s="32">
        <v>2018</v>
      </c>
      <c r="B23396" s="32">
        <v>55970</v>
      </c>
      <c r="C23396" s="33" t="s">
        <v>563</v>
      </c>
      <c r="D23396" s="33" t="s">
        <v>564</v>
      </c>
      <c r="E23396" s="34">
        <v>1440</v>
      </c>
      <c r="F23396" s="35">
        <v>1</v>
      </c>
      <c r="G23396" s="34">
        <v>301.39999999999998</v>
      </c>
    </row>
    <row r="23397" spans="1:7">
      <c r="A23397" s="32">
        <v>2018</v>
      </c>
      <c r="B23397" s="32">
        <v>55970</v>
      </c>
      <c r="C23397" s="33" t="s">
        <v>563</v>
      </c>
      <c r="D23397" s="33" t="s">
        <v>564</v>
      </c>
      <c r="E23397" s="34">
        <v>691</v>
      </c>
      <c r="F23397" s="35">
        <v>1</v>
      </c>
      <c r="G23397" s="34">
        <v>305.10000000000002</v>
      </c>
    </row>
    <row r="23398" spans="1:7">
      <c r="A23398" s="32">
        <v>2018</v>
      </c>
      <c r="B23398" s="32">
        <v>55970</v>
      </c>
      <c r="C23398" s="33" t="s">
        <v>563</v>
      </c>
      <c r="D23398" s="33" t="s">
        <v>564</v>
      </c>
      <c r="E23398" s="34">
        <v>288</v>
      </c>
      <c r="F23398" s="35">
        <v>1</v>
      </c>
      <c r="G23398" s="34">
        <v>345.2</v>
      </c>
    </row>
    <row r="23399" spans="1:7">
      <c r="A23399" s="32">
        <v>2018</v>
      </c>
      <c r="B23399" s="32">
        <v>55970</v>
      </c>
      <c r="C23399" s="33" t="s">
        <v>563</v>
      </c>
      <c r="D23399" s="33" t="s">
        <v>564</v>
      </c>
      <c r="E23399" s="34">
        <v>288</v>
      </c>
      <c r="F23399" s="35">
        <v>1</v>
      </c>
      <c r="G23399" s="34">
        <v>322.89999999999998</v>
      </c>
    </row>
    <row r="23400" spans="1:7">
      <c r="A23400" s="32">
        <v>2018</v>
      </c>
      <c r="B23400" s="32">
        <v>55970</v>
      </c>
      <c r="C23400" s="33" t="s">
        <v>563</v>
      </c>
      <c r="D23400" s="33" t="s">
        <v>564</v>
      </c>
      <c r="E23400" s="34">
        <v>288</v>
      </c>
      <c r="F23400" s="35">
        <v>1</v>
      </c>
      <c r="G23400" s="34">
        <v>353.2</v>
      </c>
    </row>
    <row r="23401" spans="1:7">
      <c r="A23401" s="32">
        <v>2018</v>
      </c>
      <c r="B23401" s="32">
        <v>55970</v>
      </c>
      <c r="C23401" s="33" t="s">
        <v>563</v>
      </c>
      <c r="D23401" s="33" t="s">
        <v>564</v>
      </c>
      <c r="E23401" s="34">
        <v>2591</v>
      </c>
      <c r="F23401" s="35">
        <v>1</v>
      </c>
      <c r="G23401" s="34">
        <v>345.5</v>
      </c>
    </row>
    <row r="23402" spans="1:7">
      <c r="A23402" s="32">
        <v>2018</v>
      </c>
      <c r="B23402" s="32">
        <v>55970</v>
      </c>
      <c r="C23402" s="33" t="s">
        <v>563</v>
      </c>
      <c r="D23402" s="33" t="s">
        <v>564</v>
      </c>
      <c r="E23402" s="34">
        <v>640591</v>
      </c>
      <c r="F23402" s="35">
        <v>1</v>
      </c>
      <c r="G23402" s="34">
        <v>299.3</v>
      </c>
    </row>
    <row r="23403" spans="1:7">
      <c r="A23403" s="32">
        <v>2018</v>
      </c>
      <c r="B23403" s="32">
        <v>55970</v>
      </c>
      <c r="C23403" s="33" t="s">
        <v>563</v>
      </c>
      <c r="D23403" s="33" t="s">
        <v>564</v>
      </c>
      <c r="E23403" s="34">
        <v>319903</v>
      </c>
      <c r="F23403" s="35">
        <v>1</v>
      </c>
      <c r="G23403" s="34">
        <v>358.2</v>
      </c>
    </row>
    <row r="23404" spans="1:7">
      <c r="A23404" s="32">
        <v>2018</v>
      </c>
      <c r="B23404" s="32">
        <v>55972</v>
      </c>
      <c r="C23404" s="33" t="s">
        <v>563</v>
      </c>
      <c r="D23404" s="33" t="s">
        <v>564</v>
      </c>
      <c r="E23404" s="34">
        <v>155085</v>
      </c>
      <c r="F23404" s="35">
        <v>1.05</v>
      </c>
      <c r="G23404" s="34">
        <v>394.9</v>
      </c>
    </row>
    <row r="23405" spans="1:7">
      <c r="A23405" s="32">
        <v>2018</v>
      </c>
      <c r="B23405" s="32">
        <v>55976</v>
      </c>
      <c r="C23405" s="33" t="s">
        <v>563</v>
      </c>
      <c r="D23405" s="33" t="s">
        <v>564</v>
      </c>
      <c r="E23405" s="34">
        <v>3777455</v>
      </c>
      <c r="F23405" s="35">
        <v>1.04</v>
      </c>
      <c r="G23405" s="34" t="s">
        <v>364</v>
      </c>
    </row>
    <row r="23406" spans="1:7">
      <c r="A23406" s="32">
        <v>2018</v>
      </c>
      <c r="B23406" s="32">
        <v>55985</v>
      </c>
      <c r="C23406" s="33" t="s">
        <v>563</v>
      </c>
      <c r="D23406" s="33" t="s">
        <v>564</v>
      </c>
      <c r="E23406" s="34">
        <v>1257565</v>
      </c>
      <c r="F23406" s="35">
        <v>1.038</v>
      </c>
      <c r="G23406" s="34">
        <v>436.5</v>
      </c>
    </row>
    <row r="23407" spans="1:7">
      <c r="A23407" s="32">
        <v>2018</v>
      </c>
      <c r="B23407" s="32">
        <v>56031</v>
      </c>
      <c r="C23407" s="33" t="s">
        <v>563</v>
      </c>
      <c r="D23407" s="33" t="s">
        <v>564</v>
      </c>
      <c r="E23407" s="34">
        <v>2612698</v>
      </c>
      <c r="F23407" s="35">
        <v>1.024</v>
      </c>
      <c r="G23407" s="34">
        <v>290.60000000000002</v>
      </c>
    </row>
    <row r="23408" spans="1:7">
      <c r="A23408" s="32">
        <v>2018</v>
      </c>
      <c r="B23408" s="32">
        <v>56046</v>
      </c>
      <c r="C23408" s="33" t="s">
        <v>563</v>
      </c>
      <c r="D23408" s="33" t="s">
        <v>564</v>
      </c>
      <c r="E23408" s="34">
        <v>773222</v>
      </c>
      <c r="F23408" s="35">
        <v>1.034</v>
      </c>
      <c r="G23408" s="34">
        <v>1217.4000000000001</v>
      </c>
    </row>
    <row r="23409" spans="1:7">
      <c r="A23409" s="32">
        <v>2018</v>
      </c>
      <c r="B23409" s="32">
        <v>56047</v>
      </c>
      <c r="C23409" s="33" t="s">
        <v>563</v>
      </c>
      <c r="D23409" s="33" t="s">
        <v>564</v>
      </c>
      <c r="E23409" s="34">
        <v>3072259</v>
      </c>
      <c r="F23409" s="35">
        <v>1.026</v>
      </c>
      <c r="G23409" s="34" t="s">
        <v>364</v>
      </c>
    </row>
    <row r="23410" spans="1:7">
      <c r="A23410" s="32">
        <v>2018</v>
      </c>
      <c r="B23410" s="32">
        <v>56068</v>
      </c>
      <c r="C23410" s="33" t="s">
        <v>363</v>
      </c>
      <c r="D23410" s="33" t="s">
        <v>354</v>
      </c>
      <c r="E23410" s="34">
        <v>69700</v>
      </c>
      <c r="F23410" s="35">
        <v>18.010000000000002</v>
      </c>
      <c r="G23410" s="34">
        <v>201.5</v>
      </c>
    </row>
    <row r="23411" spans="1:7">
      <c r="A23411" s="32">
        <v>2018</v>
      </c>
      <c r="B23411" s="32">
        <v>56068</v>
      </c>
      <c r="C23411" s="33" t="s">
        <v>363</v>
      </c>
      <c r="D23411" s="33" t="s">
        <v>354</v>
      </c>
      <c r="E23411" s="34">
        <v>149305</v>
      </c>
      <c r="F23411" s="35">
        <v>17.68</v>
      </c>
      <c r="G23411" s="34">
        <v>209</v>
      </c>
    </row>
    <row r="23412" spans="1:7">
      <c r="A23412" s="32">
        <v>2018</v>
      </c>
      <c r="B23412" s="32">
        <v>56068</v>
      </c>
      <c r="C23412" s="33" t="s">
        <v>363</v>
      </c>
      <c r="D23412" s="33" t="s">
        <v>354</v>
      </c>
      <c r="E23412" s="34">
        <v>23658</v>
      </c>
      <c r="F23412" s="35">
        <v>17.68</v>
      </c>
      <c r="G23412" s="34">
        <v>206</v>
      </c>
    </row>
    <row r="23413" spans="1:7">
      <c r="A23413" s="32">
        <v>2018</v>
      </c>
      <c r="B23413" s="32">
        <v>56068</v>
      </c>
      <c r="C23413" s="33" t="s">
        <v>363</v>
      </c>
      <c r="D23413" s="33" t="s">
        <v>354</v>
      </c>
      <c r="E23413" s="34">
        <v>61462</v>
      </c>
      <c r="F23413" s="35">
        <v>17.79</v>
      </c>
      <c r="G23413" s="34">
        <v>205.8</v>
      </c>
    </row>
    <row r="23414" spans="1:7">
      <c r="A23414" s="32">
        <v>2018</v>
      </c>
      <c r="B23414" s="32">
        <v>56068</v>
      </c>
      <c r="C23414" s="33" t="s">
        <v>353</v>
      </c>
      <c r="D23414" s="33" t="s">
        <v>354</v>
      </c>
      <c r="E23414" s="34">
        <v>46930</v>
      </c>
      <c r="F23414" s="35">
        <v>25.96</v>
      </c>
      <c r="G23414" s="34">
        <v>256.5</v>
      </c>
    </row>
    <row r="23415" spans="1:7">
      <c r="A23415" s="32">
        <v>2018</v>
      </c>
      <c r="B23415" s="32">
        <v>56068</v>
      </c>
      <c r="C23415" s="33" t="s">
        <v>563</v>
      </c>
      <c r="D23415" s="33" t="s">
        <v>564</v>
      </c>
      <c r="E23415" s="34">
        <v>21022</v>
      </c>
      <c r="F23415" s="35">
        <v>1.05</v>
      </c>
      <c r="G23415" s="34">
        <v>792.5</v>
      </c>
    </row>
    <row r="23416" spans="1:7">
      <c r="A23416" s="32">
        <v>2018</v>
      </c>
      <c r="B23416" s="32">
        <v>56078</v>
      </c>
      <c r="C23416" s="33" t="s">
        <v>563</v>
      </c>
      <c r="D23416" s="33" t="s">
        <v>564</v>
      </c>
      <c r="E23416" s="34">
        <v>1080353</v>
      </c>
      <c r="F23416" s="35">
        <v>1.0429999999999999</v>
      </c>
      <c r="G23416" s="34">
        <v>442.5</v>
      </c>
    </row>
    <row r="23417" spans="1:7">
      <c r="A23417" s="32">
        <v>2018</v>
      </c>
      <c r="B23417" s="32">
        <v>56102</v>
      </c>
      <c r="C23417" s="33" t="s">
        <v>563</v>
      </c>
      <c r="D23417" s="33" t="s">
        <v>564</v>
      </c>
      <c r="E23417" s="34">
        <v>2082839</v>
      </c>
      <c r="F23417" s="35">
        <v>1.042</v>
      </c>
      <c r="G23417" s="34">
        <v>271</v>
      </c>
    </row>
    <row r="23418" spans="1:7">
      <c r="A23418" s="32">
        <v>2018</v>
      </c>
      <c r="B23418" s="32">
        <v>56104</v>
      </c>
      <c r="C23418" s="33" t="s">
        <v>565</v>
      </c>
      <c r="D23418" s="33" t="s">
        <v>566</v>
      </c>
      <c r="E23418" s="34">
        <v>134</v>
      </c>
      <c r="F23418" s="35">
        <v>5.8170000000000002</v>
      </c>
      <c r="G23418" s="34" t="s">
        <v>364</v>
      </c>
    </row>
    <row r="23419" spans="1:7">
      <c r="A23419" s="32">
        <v>2018</v>
      </c>
      <c r="B23419" s="32">
        <v>56104</v>
      </c>
      <c r="C23419" s="33" t="s">
        <v>563</v>
      </c>
      <c r="D23419" s="33" t="s">
        <v>564</v>
      </c>
      <c r="E23419" s="34">
        <v>590148</v>
      </c>
      <c r="F23419" s="35">
        <v>1.0620000000000001</v>
      </c>
      <c r="G23419" s="34" t="s">
        <v>364</v>
      </c>
    </row>
    <row r="23420" spans="1:7">
      <c r="A23420" s="32">
        <v>2018</v>
      </c>
      <c r="B23420" s="32">
        <v>56150</v>
      </c>
      <c r="C23420" s="33" t="s">
        <v>563</v>
      </c>
      <c r="D23420" s="33" t="s">
        <v>564</v>
      </c>
      <c r="E23420" s="34">
        <v>5818436</v>
      </c>
      <c r="F23420" s="35">
        <v>1.0309999999999999</v>
      </c>
      <c r="G23420" s="34">
        <v>323.7</v>
      </c>
    </row>
    <row r="23421" spans="1:7">
      <c r="A23421" s="32">
        <v>2018</v>
      </c>
      <c r="B23421" s="32">
        <v>56151</v>
      </c>
      <c r="C23421" s="33" t="s">
        <v>563</v>
      </c>
      <c r="D23421" s="33" t="s">
        <v>564</v>
      </c>
      <c r="E23421" s="34">
        <v>3531</v>
      </c>
      <c r="F23421" s="35">
        <v>1</v>
      </c>
      <c r="G23421" s="34">
        <v>183</v>
      </c>
    </row>
    <row r="23422" spans="1:7">
      <c r="A23422" s="32">
        <v>2018</v>
      </c>
      <c r="B23422" s="32">
        <v>56151</v>
      </c>
      <c r="C23422" s="33" t="s">
        <v>563</v>
      </c>
      <c r="D23422" s="33" t="s">
        <v>564</v>
      </c>
      <c r="E23422" s="34">
        <v>46535</v>
      </c>
      <c r="F23422" s="35">
        <v>1</v>
      </c>
      <c r="G23422" s="34">
        <v>413.2</v>
      </c>
    </row>
    <row r="23423" spans="1:7">
      <c r="A23423" s="32">
        <v>2018</v>
      </c>
      <c r="B23423" s="32">
        <v>56152</v>
      </c>
      <c r="C23423" s="33" t="s">
        <v>563</v>
      </c>
      <c r="D23423" s="33" t="s">
        <v>564</v>
      </c>
      <c r="E23423" s="34">
        <v>10731481</v>
      </c>
      <c r="F23423" s="35">
        <v>1.03</v>
      </c>
      <c r="G23423" s="34" t="s">
        <v>364</v>
      </c>
    </row>
    <row r="23424" spans="1:7">
      <c r="A23424" s="32">
        <v>2018</v>
      </c>
      <c r="B23424" s="32">
        <v>56163</v>
      </c>
      <c r="C23424" s="33" t="s">
        <v>563</v>
      </c>
      <c r="D23424" s="33" t="s">
        <v>564</v>
      </c>
      <c r="E23424" s="34">
        <v>41761</v>
      </c>
      <c r="F23424" s="35">
        <v>1.044</v>
      </c>
      <c r="G23424" s="34" t="s">
        <v>364</v>
      </c>
    </row>
    <row r="23425" spans="1:7">
      <c r="A23425" s="32">
        <v>2018</v>
      </c>
      <c r="B23425" s="32">
        <v>56164</v>
      </c>
      <c r="C23425" s="33" t="s">
        <v>563</v>
      </c>
      <c r="D23425" s="33" t="s">
        <v>564</v>
      </c>
      <c r="E23425" s="34">
        <v>180699</v>
      </c>
      <c r="F23425" s="35">
        <v>1.0820000000000001</v>
      </c>
      <c r="G23425" s="34">
        <v>317.3</v>
      </c>
    </row>
    <row r="23426" spans="1:7">
      <c r="A23426" s="32">
        <v>2018</v>
      </c>
      <c r="B23426" s="32">
        <v>56164</v>
      </c>
      <c r="C23426" s="33" t="s">
        <v>563</v>
      </c>
      <c r="D23426" s="33" t="s">
        <v>564</v>
      </c>
      <c r="E23426" s="34">
        <v>419865</v>
      </c>
      <c r="F23426" s="35">
        <v>1.0820000000000001</v>
      </c>
      <c r="G23426" s="34">
        <v>281.5</v>
      </c>
    </row>
    <row r="23427" spans="1:7">
      <c r="A23427" s="32">
        <v>2018</v>
      </c>
      <c r="B23427" s="32">
        <v>56166</v>
      </c>
      <c r="C23427" s="33" t="s">
        <v>563</v>
      </c>
      <c r="D23427" s="33" t="s">
        <v>564</v>
      </c>
      <c r="E23427" s="34">
        <v>566172</v>
      </c>
      <c r="F23427" s="35">
        <v>1</v>
      </c>
      <c r="G23427" s="34">
        <v>253.3</v>
      </c>
    </row>
    <row r="23428" spans="1:7">
      <c r="A23428" s="32">
        <v>2018</v>
      </c>
      <c r="B23428" s="32">
        <v>56196</v>
      </c>
      <c r="C23428" s="33" t="s">
        <v>563</v>
      </c>
      <c r="D23428" s="33" t="s">
        <v>564</v>
      </c>
      <c r="E23428" s="34">
        <v>216187</v>
      </c>
      <c r="F23428" s="35">
        <v>1.0269999999999999</v>
      </c>
      <c r="G23428" s="34">
        <v>314.5</v>
      </c>
    </row>
    <row r="23429" spans="1:7">
      <c r="A23429" s="32">
        <v>2018</v>
      </c>
      <c r="B23429" s="32">
        <v>56196</v>
      </c>
      <c r="C23429" s="33" t="s">
        <v>563</v>
      </c>
      <c r="D23429" s="33" t="s">
        <v>564</v>
      </c>
      <c r="E23429" s="34">
        <v>243327</v>
      </c>
      <c r="F23429" s="35">
        <v>1.0269999999999999</v>
      </c>
      <c r="G23429" s="34">
        <v>304.7</v>
      </c>
    </row>
    <row r="23430" spans="1:7">
      <c r="A23430" s="32">
        <v>2018</v>
      </c>
      <c r="B23430" s="32">
        <v>56196</v>
      </c>
      <c r="C23430" s="33" t="s">
        <v>563</v>
      </c>
      <c r="D23430" s="33" t="s">
        <v>564</v>
      </c>
      <c r="E23430" s="34">
        <v>275127</v>
      </c>
      <c r="F23430" s="35">
        <v>1.0269999999999999</v>
      </c>
      <c r="G23430" s="34">
        <v>315.89999999999998</v>
      </c>
    </row>
    <row r="23431" spans="1:7">
      <c r="A23431" s="32">
        <v>2018</v>
      </c>
      <c r="B23431" s="32">
        <v>56196</v>
      </c>
      <c r="C23431" s="33" t="s">
        <v>563</v>
      </c>
      <c r="D23431" s="33" t="s">
        <v>564</v>
      </c>
      <c r="E23431" s="34">
        <v>201820</v>
      </c>
      <c r="F23431" s="35">
        <v>1.0269999999999999</v>
      </c>
      <c r="G23431" s="34">
        <v>284.2</v>
      </c>
    </row>
    <row r="23432" spans="1:7">
      <c r="A23432" s="32">
        <v>2018</v>
      </c>
      <c r="B23432" s="32">
        <v>56196</v>
      </c>
      <c r="C23432" s="33" t="s">
        <v>563</v>
      </c>
      <c r="D23432" s="33" t="s">
        <v>564</v>
      </c>
      <c r="E23432" s="34">
        <v>163691</v>
      </c>
      <c r="F23432" s="35">
        <v>1.0269999999999999</v>
      </c>
      <c r="G23432" s="34">
        <v>294.60000000000002</v>
      </c>
    </row>
    <row r="23433" spans="1:7">
      <c r="A23433" s="32">
        <v>2018</v>
      </c>
      <c r="B23433" s="32">
        <v>56196</v>
      </c>
      <c r="C23433" s="33" t="s">
        <v>563</v>
      </c>
      <c r="D23433" s="33" t="s">
        <v>564</v>
      </c>
      <c r="E23433" s="34">
        <v>130983</v>
      </c>
      <c r="F23433" s="35">
        <v>1.0269999999999999</v>
      </c>
      <c r="G23433" s="34">
        <v>320.89999999999998</v>
      </c>
    </row>
    <row r="23434" spans="1:7">
      <c r="A23434" s="32">
        <v>2018</v>
      </c>
      <c r="B23434" s="32">
        <v>56196</v>
      </c>
      <c r="C23434" s="33" t="s">
        <v>563</v>
      </c>
      <c r="D23434" s="33" t="s">
        <v>564</v>
      </c>
      <c r="E23434" s="34">
        <v>129499</v>
      </c>
      <c r="F23434" s="35">
        <v>1.0269999999999999</v>
      </c>
      <c r="G23434" s="34">
        <v>285.39999999999998</v>
      </c>
    </row>
    <row r="23435" spans="1:7">
      <c r="A23435" s="32">
        <v>2018</v>
      </c>
      <c r="B23435" s="32">
        <v>56196</v>
      </c>
      <c r="C23435" s="33" t="s">
        <v>563</v>
      </c>
      <c r="D23435" s="33" t="s">
        <v>564</v>
      </c>
      <c r="E23435" s="34">
        <v>40298</v>
      </c>
      <c r="F23435" s="35">
        <v>1.0269999999999999</v>
      </c>
      <c r="G23435" s="34">
        <v>309.2</v>
      </c>
    </row>
    <row r="23436" spans="1:7">
      <c r="A23436" s="32">
        <v>2018</v>
      </c>
      <c r="B23436" s="32">
        <v>56196</v>
      </c>
      <c r="C23436" s="33" t="s">
        <v>563</v>
      </c>
      <c r="D23436" s="33" t="s">
        <v>564</v>
      </c>
      <c r="E23436" s="34">
        <v>35550</v>
      </c>
      <c r="F23436" s="35">
        <v>1.0269999999999999</v>
      </c>
      <c r="G23436" s="34">
        <v>318</v>
      </c>
    </row>
    <row r="23437" spans="1:7">
      <c r="A23437" s="32">
        <v>2018</v>
      </c>
      <c r="B23437" s="32">
        <v>56196</v>
      </c>
      <c r="C23437" s="33" t="s">
        <v>563</v>
      </c>
      <c r="D23437" s="33" t="s">
        <v>564</v>
      </c>
      <c r="E23437" s="34">
        <v>21914</v>
      </c>
      <c r="F23437" s="35">
        <v>1.0269999999999999</v>
      </c>
      <c r="G23437" s="34">
        <v>266</v>
      </c>
    </row>
    <row r="23438" spans="1:7">
      <c r="A23438" s="32">
        <v>2018</v>
      </c>
      <c r="B23438" s="32">
        <v>56196</v>
      </c>
      <c r="C23438" s="33" t="s">
        <v>563</v>
      </c>
      <c r="D23438" s="33" t="s">
        <v>564</v>
      </c>
      <c r="E23438" s="34">
        <v>13636</v>
      </c>
      <c r="F23438" s="35">
        <v>1.0269999999999999</v>
      </c>
      <c r="G23438" s="34">
        <v>321.8</v>
      </c>
    </row>
    <row r="23439" spans="1:7">
      <c r="A23439" s="32">
        <v>2018</v>
      </c>
      <c r="B23439" s="32">
        <v>56196</v>
      </c>
      <c r="C23439" s="33" t="s">
        <v>563</v>
      </c>
      <c r="D23439" s="33" t="s">
        <v>564</v>
      </c>
      <c r="E23439" s="34">
        <v>11882</v>
      </c>
      <c r="F23439" s="35">
        <v>1.0269999999999999</v>
      </c>
      <c r="G23439" s="34">
        <v>316.10000000000002</v>
      </c>
    </row>
    <row r="23440" spans="1:7">
      <c r="A23440" s="32">
        <v>2018</v>
      </c>
      <c r="B23440" s="32">
        <v>56196</v>
      </c>
      <c r="C23440" s="33" t="s">
        <v>563</v>
      </c>
      <c r="D23440" s="33" t="s">
        <v>564</v>
      </c>
      <c r="E23440" s="34">
        <v>750879</v>
      </c>
      <c r="F23440" s="35">
        <v>1.0269999999999999</v>
      </c>
      <c r="G23440" s="34">
        <v>313.8</v>
      </c>
    </row>
    <row r="23441" spans="1:7">
      <c r="A23441" s="32">
        <v>2018</v>
      </c>
      <c r="B23441" s="32">
        <v>56196</v>
      </c>
      <c r="C23441" s="33" t="s">
        <v>563</v>
      </c>
      <c r="D23441" s="33" t="s">
        <v>564</v>
      </c>
      <c r="E23441" s="34">
        <v>4870</v>
      </c>
      <c r="F23441" s="35">
        <v>1.0269999999999999</v>
      </c>
      <c r="G23441" s="34">
        <v>312.5</v>
      </c>
    </row>
    <row r="23442" spans="1:7">
      <c r="A23442" s="32">
        <v>2018</v>
      </c>
      <c r="B23442" s="32">
        <v>56196</v>
      </c>
      <c r="C23442" s="33" t="s">
        <v>563</v>
      </c>
      <c r="D23442" s="33" t="s">
        <v>564</v>
      </c>
      <c r="E23442" s="34">
        <v>9740</v>
      </c>
      <c r="F23442" s="35">
        <v>1.0269999999999999</v>
      </c>
      <c r="G23442" s="34">
        <v>357.7</v>
      </c>
    </row>
    <row r="23443" spans="1:7">
      <c r="A23443" s="32">
        <v>2018</v>
      </c>
      <c r="B23443" s="32">
        <v>56224</v>
      </c>
      <c r="C23443" s="33" t="s">
        <v>363</v>
      </c>
      <c r="D23443" s="33" t="s">
        <v>354</v>
      </c>
      <c r="E23443" s="34">
        <v>60976</v>
      </c>
      <c r="F23443" s="35">
        <v>17.931999999999999</v>
      </c>
      <c r="G23443" s="34" t="s">
        <v>364</v>
      </c>
    </row>
    <row r="23444" spans="1:7">
      <c r="A23444" s="32">
        <v>2018</v>
      </c>
      <c r="B23444" s="32">
        <v>56224</v>
      </c>
      <c r="C23444" s="33" t="s">
        <v>565</v>
      </c>
      <c r="D23444" s="33" t="s">
        <v>566</v>
      </c>
      <c r="E23444" s="34">
        <v>570</v>
      </c>
      <c r="F23444" s="35">
        <v>5.71</v>
      </c>
      <c r="G23444" s="34" t="s">
        <v>364</v>
      </c>
    </row>
    <row r="23445" spans="1:7">
      <c r="A23445" s="32">
        <v>2018</v>
      </c>
      <c r="B23445" s="32">
        <v>56227</v>
      </c>
      <c r="C23445" s="33" t="s">
        <v>563</v>
      </c>
      <c r="D23445" s="33" t="s">
        <v>564</v>
      </c>
      <c r="E23445" s="34">
        <v>1838261</v>
      </c>
      <c r="F23445" s="35">
        <v>1.097</v>
      </c>
      <c r="G23445" s="34">
        <v>230</v>
      </c>
    </row>
    <row r="23446" spans="1:7">
      <c r="A23446" s="32">
        <v>2018</v>
      </c>
      <c r="B23446" s="32">
        <v>56227</v>
      </c>
      <c r="C23446" s="33" t="s">
        <v>563</v>
      </c>
      <c r="D23446" s="33" t="s">
        <v>564</v>
      </c>
      <c r="E23446" s="34">
        <v>58555</v>
      </c>
      <c r="F23446" s="35">
        <v>1.097</v>
      </c>
      <c r="G23446" s="34">
        <v>66</v>
      </c>
    </row>
    <row r="23447" spans="1:7">
      <c r="A23447" s="32">
        <v>2018</v>
      </c>
      <c r="B23447" s="32">
        <v>56234</v>
      </c>
      <c r="C23447" s="33" t="s">
        <v>563</v>
      </c>
      <c r="D23447" s="33" t="s">
        <v>564</v>
      </c>
      <c r="E23447" s="34">
        <v>179035</v>
      </c>
      <c r="F23447" s="35">
        <v>1.026</v>
      </c>
      <c r="G23447" s="34" t="s">
        <v>364</v>
      </c>
    </row>
    <row r="23448" spans="1:7">
      <c r="A23448" s="32">
        <v>2018</v>
      </c>
      <c r="B23448" s="32">
        <v>56234</v>
      </c>
      <c r="C23448" s="33" t="s">
        <v>563</v>
      </c>
      <c r="D23448" s="33" t="s">
        <v>564</v>
      </c>
      <c r="E23448" s="34">
        <v>1418188</v>
      </c>
      <c r="F23448" s="35">
        <v>1.026</v>
      </c>
      <c r="G23448" s="34" t="s">
        <v>364</v>
      </c>
    </row>
    <row r="23449" spans="1:7">
      <c r="A23449" s="32">
        <v>2018</v>
      </c>
      <c r="B23449" s="32">
        <v>56237</v>
      </c>
      <c r="C23449" s="33" t="s">
        <v>563</v>
      </c>
      <c r="D23449" s="33" t="s">
        <v>564</v>
      </c>
      <c r="E23449" s="34">
        <v>3978284</v>
      </c>
      <c r="F23449" s="35">
        <v>1.04</v>
      </c>
      <c r="G23449" s="34">
        <v>273.5</v>
      </c>
    </row>
    <row r="23450" spans="1:7">
      <c r="A23450" s="32">
        <v>2018</v>
      </c>
      <c r="B23450" s="32">
        <v>56241</v>
      </c>
      <c r="C23450" s="33" t="s">
        <v>563</v>
      </c>
      <c r="D23450" s="33" t="s">
        <v>564</v>
      </c>
      <c r="E23450" s="34">
        <v>34408</v>
      </c>
      <c r="F23450" s="35">
        <v>1.0900000000000001</v>
      </c>
      <c r="G23450" s="34" t="s">
        <v>364</v>
      </c>
    </row>
    <row r="23451" spans="1:7">
      <c r="A23451" s="32">
        <v>2018</v>
      </c>
      <c r="B23451" s="32">
        <v>56249</v>
      </c>
      <c r="C23451" s="33" t="s">
        <v>565</v>
      </c>
      <c r="D23451" s="33" t="s">
        <v>566</v>
      </c>
      <c r="E23451" s="34">
        <v>1813</v>
      </c>
      <c r="F23451" s="35">
        <v>5.8</v>
      </c>
      <c r="G23451" s="34">
        <v>1850.7</v>
      </c>
    </row>
    <row r="23452" spans="1:7">
      <c r="A23452" s="32">
        <v>2018</v>
      </c>
      <c r="B23452" s="32">
        <v>56249</v>
      </c>
      <c r="C23452" s="33" t="s">
        <v>563</v>
      </c>
      <c r="D23452" s="33" t="s">
        <v>564</v>
      </c>
      <c r="E23452" s="34">
        <v>379017</v>
      </c>
      <c r="F23452" s="35">
        <v>1.028</v>
      </c>
      <c r="G23452" s="34">
        <v>447.2</v>
      </c>
    </row>
    <row r="23453" spans="1:7">
      <c r="A23453" s="32">
        <v>2018</v>
      </c>
      <c r="B23453" s="32">
        <v>56259</v>
      </c>
      <c r="C23453" s="33" t="s">
        <v>563</v>
      </c>
      <c r="D23453" s="33" t="s">
        <v>564</v>
      </c>
      <c r="E23453" s="34">
        <v>2099271</v>
      </c>
      <c r="F23453" s="35">
        <v>1.03</v>
      </c>
      <c r="G23453" s="34" t="s">
        <v>364</v>
      </c>
    </row>
    <row r="23454" spans="1:7">
      <c r="A23454" s="32">
        <v>2018</v>
      </c>
      <c r="B23454" s="32">
        <v>56292</v>
      </c>
      <c r="C23454" s="33" t="s">
        <v>565</v>
      </c>
      <c r="D23454" s="33" t="s">
        <v>566</v>
      </c>
      <c r="E23454" s="34">
        <v>951</v>
      </c>
      <c r="F23454" s="35">
        <v>5.8</v>
      </c>
      <c r="G23454" s="34">
        <v>1592.4</v>
      </c>
    </row>
    <row r="23455" spans="1:7">
      <c r="A23455" s="32">
        <v>2018</v>
      </c>
      <c r="B23455" s="32">
        <v>56292</v>
      </c>
      <c r="C23455" s="33" t="s">
        <v>563</v>
      </c>
      <c r="D23455" s="33" t="s">
        <v>564</v>
      </c>
      <c r="E23455" s="34">
        <v>157881</v>
      </c>
      <c r="F23455" s="35">
        <v>1.028</v>
      </c>
      <c r="G23455" s="34">
        <v>547.9</v>
      </c>
    </row>
    <row r="23456" spans="1:7">
      <c r="A23456" s="32">
        <v>2018</v>
      </c>
      <c r="B23456" s="32">
        <v>56319</v>
      </c>
      <c r="C23456" s="33" t="s">
        <v>363</v>
      </c>
      <c r="D23456" s="33" t="s">
        <v>354</v>
      </c>
      <c r="E23456" s="34">
        <v>56508</v>
      </c>
      <c r="F23456" s="35">
        <v>16.11</v>
      </c>
      <c r="G23456" s="34">
        <v>88.1</v>
      </c>
    </row>
    <row r="23457" spans="1:7">
      <c r="A23457" s="32">
        <v>2018</v>
      </c>
      <c r="B23457" s="32">
        <v>56319</v>
      </c>
      <c r="C23457" s="33" t="s">
        <v>563</v>
      </c>
      <c r="D23457" s="33" t="s">
        <v>564</v>
      </c>
      <c r="E23457" s="34">
        <v>177</v>
      </c>
      <c r="F23457" s="35">
        <v>1.06</v>
      </c>
      <c r="G23457" s="34">
        <v>505.5</v>
      </c>
    </row>
    <row r="23458" spans="1:7">
      <c r="A23458" s="32">
        <v>2018</v>
      </c>
      <c r="B23458" s="32">
        <v>56326</v>
      </c>
      <c r="C23458" s="33" t="s">
        <v>563</v>
      </c>
      <c r="D23458" s="33" t="s">
        <v>564</v>
      </c>
      <c r="E23458" s="34">
        <v>1028913</v>
      </c>
      <c r="F23458" s="35">
        <v>1.0349999999999999</v>
      </c>
      <c r="G23458" s="34">
        <v>199.1</v>
      </c>
    </row>
    <row r="23459" spans="1:7">
      <c r="A23459" s="32">
        <v>2018</v>
      </c>
      <c r="B23459" s="32">
        <v>56328</v>
      </c>
      <c r="C23459" s="33" t="s">
        <v>563</v>
      </c>
      <c r="D23459" s="33" t="s">
        <v>564</v>
      </c>
      <c r="E23459" s="34">
        <v>2586</v>
      </c>
      <c r="F23459" s="35">
        <v>1.03</v>
      </c>
      <c r="G23459" s="34">
        <v>2564</v>
      </c>
    </row>
    <row r="23460" spans="1:7">
      <c r="A23460" s="32">
        <v>2018</v>
      </c>
      <c r="B23460" s="32">
        <v>56328</v>
      </c>
      <c r="C23460" s="33" t="s">
        <v>563</v>
      </c>
      <c r="D23460" s="33" t="s">
        <v>564</v>
      </c>
      <c r="E23460" s="34">
        <v>2798</v>
      </c>
      <c r="F23460" s="35">
        <v>1.05</v>
      </c>
      <c r="G23460" s="34">
        <v>2120.5</v>
      </c>
    </row>
    <row r="23461" spans="1:7">
      <c r="A23461" s="32">
        <v>2018</v>
      </c>
      <c r="B23461" s="32">
        <v>56328</v>
      </c>
      <c r="C23461" s="33" t="s">
        <v>563</v>
      </c>
      <c r="D23461" s="33" t="s">
        <v>564</v>
      </c>
      <c r="E23461" s="34">
        <v>1727</v>
      </c>
      <c r="F23461" s="35">
        <v>1.05</v>
      </c>
      <c r="G23461" s="34">
        <v>2016.7</v>
      </c>
    </row>
    <row r="23462" spans="1:7">
      <c r="A23462" s="32">
        <v>2018</v>
      </c>
      <c r="B23462" s="32">
        <v>56328</v>
      </c>
      <c r="C23462" s="33" t="s">
        <v>563</v>
      </c>
      <c r="D23462" s="33" t="s">
        <v>564</v>
      </c>
      <c r="E23462" s="34">
        <v>1050</v>
      </c>
      <c r="F23462" s="35">
        <v>1.05</v>
      </c>
      <c r="G23462" s="34">
        <v>3072</v>
      </c>
    </row>
    <row r="23463" spans="1:7">
      <c r="A23463" s="32">
        <v>2018</v>
      </c>
      <c r="B23463" s="32">
        <v>56328</v>
      </c>
      <c r="C23463" s="33" t="s">
        <v>563</v>
      </c>
      <c r="D23463" s="33" t="s">
        <v>564</v>
      </c>
      <c r="E23463" s="34">
        <v>501</v>
      </c>
      <c r="F23463" s="35">
        <v>1.04</v>
      </c>
      <c r="G23463" s="34">
        <v>3089.3</v>
      </c>
    </row>
    <row r="23464" spans="1:7">
      <c r="A23464" s="32">
        <v>2018</v>
      </c>
      <c r="B23464" s="32">
        <v>56328</v>
      </c>
      <c r="C23464" s="33" t="s">
        <v>563</v>
      </c>
      <c r="D23464" s="33" t="s">
        <v>564</v>
      </c>
      <c r="E23464" s="34">
        <v>2871</v>
      </c>
      <c r="F23464" s="35">
        <v>1.05</v>
      </c>
      <c r="G23464" s="34">
        <v>2287.1</v>
      </c>
    </row>
    <row r="23465" spans="1:7">
      <c r="A23465" s="32">
        <v>2018</v>
      </c>
      <c r="B23465" s="32">
        <v>56328</v>
      </c>
      <c r="C23465" s="33" t="s">
        <v>563</v>
      </c>
      <c r="D23465" s="33" t="s">
        <v>564</v>
      </c>
      <c r="E23465" s="34">
        <v>16689</v>
      </c>
      <c r="F23465" s="35">
        <v>1.05</v>
      </c>
      <c r="G23465" s="34">
        <v>1945.8</v>
      </c>
    </row>
    <row r="23466" spans="1:7">
      <c r="A23466" s="32">
        <v>2018</v>
      </c>
      <c r="B23466" s="32">
        <v>56328</v>
      </c>
      <c r="C23466" s="33" t="s">
        <v>563</v>
      </c>
      <c r="D23466" s="33" t="s">
        <v>564</v>
      </c>
      <c r="E23466" s="34">
        <v>4974</v>
      </c>
      <c r="F23466" s="35">
        <v>1.04</v>
      </c>
      <c r="G23466" s="34">
        <v>1017.3</v>
      </c>
    </row>
    <row r="23467" spans="1:7">
      <c r="A23467" s="32">
        <v>2018</v>
      </c>
      <c r="B23467" s="32">
        <v>56328</v>
      </c>
      <c r="C23467" s="33" t="s">
        <v>563</v>
      </c>
      <c r="D23467" s="33" t="s">
        <v>564</v>
      </c>
      <c r="E23467" s="34">
        <v>5077</v>
      </c>
      <c r="F23467" s="35">
        <v>1.03</v>
      </c>
      <c r="G23467" s="34">
        <v>1730.8</v>
      </c>
    </row>
    <row r="23468" spans="1:7">
      <c r="A23468" s="32">
        <v>2018</v>
      </c>
      <c r="B23468" s="32">
        <v>56328</v>
      </c>
      <c r="C23468" s="33" t="s">
        <v>563</v>
      </c>
      <c r="D23468" s="33" t="s">
        <v>564</v>
      </c>
      <c r="E23468" s="34">
        <v>8315</v>
      </c>
      <c r="F23468" s="35">
        <v>0.92</v>
      </c>
      <c r="G23468" s="34">
        <v>2155.5</v>
      </c>
    </row>
    <row r="23469" spans="1:7">
      <c r="A23469" s="32">
        <v>2018</v>
      </c>
      <c r="B23469" s="32">
        <v>56328</v>
      </c>
      <c r="C23469" s="33" t="s">
        <v>563</v>
      </c>
      <c r="D23469" s="33" t="s">
        <v>564</v>
      </c>
      <c r="E23469" s="34">
        <v>10344</v>
      </c>
      <c r="F23469" s="35">
        <v>1.04</v>
      </c>
      <c r="G23469" s="34">
        <v>2158.3000000000002</v>
      </c>
    </row>
    <row r="23470" spans="1:7">
      <c r="A23470" s="32">
        <v>2018</v>
      </c>
      <c r="B23470" s="32">
        <v>56328</v>
      </c>
      <c r="C23470" s="33" t="s">
        <v>563</v>
      </c>
      <c r="D23470" s="33" t="s">
        <v>564</v>
      </c>
      <c r="E23470" s="34">
        <v>11795</v>
      </c>
      <c r="F23470" s="35">
        <v>0.94</v>
      </c>
      <c r="G23470" s="34">
        <v>1127.2</v>
      </c>
    </row>
    <row r="23471" spans="1:7">
      <c r="A23471" s="32">
        <v>2018</v>
      </c>
      <c r="B23471" s="32">
        <v>56349</v>
      </c>
      <c r="C23471" s="33" t="s">
        <v>563</v>
      </c>
      <c r="D23471" s="33" t="s">
        <v>564</v>
      </c>
      <c r="E23471" s="34">
        <v>1557652</v>
      </c>
      <c r="F23471" s="35">
        <v>1.0549999999999999</v>
      </c>
      <c r="G23471" s="34" t="s">
        <v>364</v>
      </c>
    </row>
    <row r="23472" spans="1:7">
      <c r="A23472" s="32">
        <v>2018</v>
      </c>
      <c r="B23472" s="32">
        <v>56350</v>
      </c>
      <c r="C23472" s="33" t="s">
        <v>563</v>
      </c>
      <c r="D23472" s="33" t="s">
        <v>564</v>
      </c>
      <c r="E23472" s="34">
        <v>2355031</v>
      </c>
      <c r="F23472" s="35">
        <v>1.008</v>
      </c>
      <c r="G23472" s="34" t="s">
        <v>364</v>
      </c>
    </row>
    <row r="23473" spans="1:7">
      <c r="A23473" s="32">
        <v>2018</v>
      </c>
      <c r="B23473" s="32">
        <v>56400</v>
      </c>
      <c r="C23473" s="33" t="s">
        <v>563</v>
      </c>
      <c r="D23473" s="33" t="s">
        <v>564</v>
      </c>
      <c r="E23473" s="34">
        <v>1232720</v>
      </c>
      <c r="F23473" s="35">
        <v>1.0229999999999999</v>
      </c>
      <c r="G23473" s="34">
        <v>354.1</v>
      </c>
    </row>
    <row r="23474" spans="1:7">
      <c r="A23474" s="32">
        <v>2018</v>
      </c>
      <c r="B23474" s="32">
        <v>56407</v>
      </c>
      <c r="C23474" s="33" t="s">
        <v>563</v>
      </c>
      <c r="D23474" s="33" t="s">
        <v>564</v>
      </c>
      <c r="E23474" s="34">
        <v>14087139</v>
      </c>
      <c r="F23474" s="35">
        <v>1.022</v>
      </c>
      <c r="G23474" s="34">
        <v>405.1</v>
      </c>
    </row>
    <row r="23475" spans="1:7">
      <c r="A23475" s="32">
        <v>2018</v>
      </c>
      <c r="B23475" s="32">
        <v>56445</v>
      </c>
      <c r="C23475" s="33" t="s">
        <v>563</v>
      </c>
      <c r="D23475" s="33" t="s">
        <v>564</v>
      </c>
      <c r="E23475" s="34">
        <v>296946</v>
      </c>
      <c r="F23475" s="35">
        <v>1.1419999999999999</v>
      </c>
      <c r="G23475" s="34" t="s">
        <v>364</v>
      </c>
    </row>
    <row r="23476" spans="1:7">
      <c r="A23476" s="32">
        <v>2018</v>
      </c>
      <c r="B23476" s="32">
        <v>56456</v>
      </c>
      <c r="C23476" s="33" t="s">
        <v>363</v>
      </c>
      <c r="D23476" s="33" t="s">
        <v>354</v>
      </c>
      <c r="E23476" s="34">
        <v>165491</v>
      </c>
      <c r="F23476" s="35">
        <v>17.57</v>
      </c>
      <c r="G23476" s="34" t="s">
        <v>364</v>
      </c>
    </row>
    <row r="23477" spans="1:7">
      <c r="A23477" s="32">
        <v>2018</v>
      </c>
      <c r="B23477" s="32">
        <v>56456</v>
      </c>
      <c r="C23477" s="33" t="s">
        <v>565</v>
      </c>
      <c r="D23477" s="33" t="s">
        <v>566</v>
      </c>
      <c r="E23477" s="34">
        <v>1823</v>
      </c>
      <c r="F23477" s="35">
        <v>5.8</v>
      </c>
      <c r="G23477" s="34" t="s">
        <v>364</v>
      </c>
    </row>
    <row r="23478" spans="1:7">
      <c r="A23478" s="32">
        <v>2018</v>
      </c>
      <c r="B23478" s="32">
        <v>56456</v>
      </c>
      <c r="C23478" s="33" t="s">
        <v>565</v>
      </c>
      <c r="D23478" s="33" t="s">
        <v>566</v>
      </c>
      <c r="E23478" s="34">
        <v>2285</v>
      </c>
      <c r="F23478" s="35">
        <v>5.8</v>
      </c>
      <c r="G23478" s="34" t="s">
        <v>364</v>
      </c>
    </row>
    <row r="23479" spans="1:7">
      <c r="A23479" s="32">
        <v>2018</v>
      </c>
      <c r="B23479" s="32">
        <v>56458</v>
      </c>
      <c r="C23479" s="33" t="s">
        <v>563</v>
      </c>
      <c r="D23479" s="33" t="s">
        <v>564</v>
      </c>
      <c r="E23479" s="34">
        <v>2555161</v>
      </c>
      <c r="F23479" s="35">
        <v>1.0329999999999999</v>
      </c>
      <c r="G23479" s="34" t="s">
        <v>364</v>
      </c>
    </row>
    <row r="23480" spans="1:7">
      <c r="A23480" s="32">
        <v>2018</v>
      </c>
      <c r="B23480" s="32">
        <v>56467</v>
      </c>
      <c r="C23480" s="33" t="s">
        <v>563</v>
      </c>
      <c r="D23480" s="33" t="s">
        <v>564</v>
      </c>
      <c r="E23480" s="34">
        <v>1475225</v>
      </c>
      <c r="F23480" s="35">
        <v>1.0389999999999999</v>
      </c>
      <c r="G23480" s="34" t="s">
        <v>364</v>
      </c>
    </row>
    <row r="23481" spans="1:7">
      <c r="A23481" s="32">
        <v>2018</v>
      </c>
      <c r="B23481" s="32">
        <v>56476</v>
      </c>
      <c r="C23481" s="33" t="s">
        <v>563</v>
      </c>
      <c r="D23481" s="33" t="s">
        <v>564</v>
      </c>
      <c r="E23481" s="34">
        <v>2338208</v>
      </c>
      <c r="F23481" s="35">
        <v>1.0429999999999999</v>
      </c>
      <c r="G23481" s="34">
        <v>381</v>
      </c>
    </row>
    <row r="23482" spans="1:7">
      <c r="A23482" s="32">
        <v>2018</v>
      </c>
      <c r="B23482" s="32">
        <v>56502</v>
      </c>
      <c r="C23482" s="33" t="s">
        <v>563</v>
      </c>
      <c r="D23482" s="33" t="s">
        <v>564</v>
      </c>
      <c r="E23482" s="34">
        <v>482059</v>
      </c>
      <c r="F23482" s="35">
        <v>1.0269999999999999</v>
      </c>
      <c r="G23482" s="34">
        <v>356.8</v>
      </c>
    </row>
    <row r="23483" spans="1:7">
      <c r="A23483" s="32">
        <v>2018</v>
      </c>
      <c r="B23483" s="32">
        <v>56505</v>
      </c>
      <c r="C23483" s="33" t="s">
        <v>563</v>
      </c>
      <c r="D23483" s="33" t="s">
        <v>564</v>
      </c>
      <c r="E23483" s="34">
        <v>60742</v>
      </c>
      <c r="F23483" s="35">
        <v>1.05</v>
      </c>
      <c r="G23483" s="34">
        <v>327</v>
      </c>
    </row>
    <row r="23484" spans="1:7">
      <c r="A23484" s="32">
        <v>2018</v>
      </c>
      <c r="B23484" s="32">
        <v>56532</v>
      </c>
      <c r="C23484" s="33" t="s">
        <v>563</v>
      </c>
      <c r="D23484" s="33" t="s">
        <v>564</v>
      </c>
      <c r="E23484" s="34">
        <v>2547785</v>
      </c>
      <c r="F23484" s="35">
        <v>1.044</v>
      </c>
      <c r="G23484" s="34">
        <v>381</v>
      </c>
    </row>
    <row r="23485" spans="1:7">
      <c r="A23485" s="32">
        <v>2018</v>
      </c>
      <c r="B23485" s="32">
        <v>56564</v>
      </c>
      <c r="C23485" s="33" t="s">
        <v>363</v>
      </c>
      <c r="D23485" s="33" t="s">
        <v>354</v>
      </c>
      <c r="E23485" s="34">
        <v>120</v>
      </c>
      <c r="F23485" s="35">
        <v>17.076000000000001</v>
      </c>
      <c r="G23485" s="34">
        <v>209.2</v>
      </c>
    </row>
    <row r="23486" spans="1:7">
      <c r="A23486" s="32">
        <v>2018</v>
      </c>
      <c r="B23486" s="32">
        <v>56564</v>
      </c>
      <c r="C23486" s="33" t="s">
        <v>363</v>
      </c>
      <c r="D23486" s="33" t="s">
        <v>354</v>
      </c>
      <c r="E23486" s="34">
        <v>10478</v>
      </c>
      <c r="F23486" s="35">
        <v>17.076000000000001</v>
      </c>
      <c r="G23486" s="34">
        <v>209.2</v>
      </c>
    </row>
    <row r="23487" spans="1:7">
      <c r="A23487" s="32">
        <v>2018</v>
      </c>
      <c r="B23487" s="32">
        <v>56564</v>
      </c>
      <c r="C23487" s="33" t="s">
        <v>363</v>
      </c>
      <c r="D23487" s="33" t="s">
        <v>354</v>
      </c>
      <c r="E23487" s="34">
        <v>10802</v>
      </c>
      <c r="F23487" s="35">
        <v>17.071999999999999</v>
      </c>
      <c r="G23487" s="34">
        <v>209.2</v>
      </c>
    </row>
    <row r="23488" spans="1:7">
      <c r="A23488" s="32">
        <v>2018</v>
      </c>
      <c r="B23488" s="32">
        <v>56564</v>
      </c>
      <c r="C23488" s="33" t="s">
        <v>363</v>
      </c>
      <c r="D23488" s="33" t="s">
        <v>354</v>
      </c>
      <c r="E23488" s="34">
        <v>66400</v>
      </c>
      <c r="F23488" s="35">
        <v>17.452000000000002</v>
      </c>
      <c r="G23488" s="34">
        <v>202.7</v>
      </c>
    </row>
    <row r="23489" spans="1:7">
      <c r="A23489" s="32">
        <v>2018</v>
      </c>
      <c r="B23489" s="32">
        <v>56564</v>
      </c>
      <c r="C23489" s="33" t="s">
        <v>563</v>
      </c>
      <c r="D23489" s="33" t="s">
        <v>564</v>
      </c>
      <c r="E23489" s="34">
        <v>70</v>
      </c>
      <c r="F23489" s="35">
        <v>1.014</v>
      </c>
      <c r="G23489" s="34">
        <v>325</v>
      </c>
    </row>
    <row r="23490" spans="1:7">
      <c r="A23490" s="32">
        <v>2018</v>
      </c>
      <c r="B23490" s="32">
        <v>56564</v>
      </c>
      <c r="C23490" s="33" t="s">
        <v>563</v>
      </c>
      <c r="D23490" s="33" t="s">
        <v>564</v>
      </c>
      <c r="E23490" s="34">
        <v>441</v>
      </c>
      <c r="F23490" s="35">
        <v>1.036</v>
      </c>
      <c r="G23490" s="34">
        <v>293.2</v>
      </c>
    </row>
    <row r="23491" spans="1:7">
      <c r="A23491" s="32">
        <v>2018</v>
      </c>
      <c r="B23491" s="32">
        <v>56564</v>
      </c>
      <c r="C23491" s="33" t="s">
        <v>363</v>
      </c>
      <c r="D23491" s="33" t="s">
        <v>354</v>
      </c>
      <c r="E23491" s="34">
        <v>81911</v>
      </c>
      <c r="F23491" s="35">
        <v>17.327999999999999</v>
      </c>
      <c r="G23491" s="34">
        <v>219.3</v>
      </c>
    </row>
    <row r="23492" spans="1:7">
      <c r="A23492" s="32">
        <v>2018</v>
      </c>
      <c r="B23492" s="32">
        <v>56565</v>
      </c>
      <c r="C23492" s="33" t="s">
        <v>563</v>
      </c>
      <c r="D23492" s="33" t="s">
        <v>564</v>
      </c>
      <c r="E23492" s="34">
        <v>208592</v>
      </c>
      <c r="F23492" s="35">
        <v>1.014</v>
      </c>
      <c r="G23492" s="34">
        <v>289.89999999999998</v>
      </c>
    </row>
    <row r="23493" spans="1:7">
      <c r="A23493" s="32">
        <v>2018</v>
      </c>
      <c r="B23493" s="32">
        <v>56565</v>
      </c>
      <c r="C23493" s="33" t="s">
        <v>563</v>
      </c>
      <c r="D23493" s="33" t="s">
        <v>564</v>
      </c>
      <c r="E23493" s="34">
        <v>182088</v>
      </c>
      <c r="F23493" s="35">
        <v>1.014</v>
      </c>
      <c r="G23493" s="34">
        <v>309</v>
      </c>
    </row>
    <row r="23494" spans="1:7">
      <c r="A23494" s="32">
        <v>2018</v>
      </c>
      <c r="B23494" s="32">
        <v>56565</v>
      </c>
      <c r="C23494" s="33" t="s">
        <v>563</v>
      </c>
      <c r="D23494" s="33" t="s">
        <v>564</v>
      </c>
      <c r="E23494" s="34">
        <v>182191</v>
      </c>
      <c r="F23494" s="35">
        <v>1.014</v>
      </c>
      <c r="G23494" s="34">
        <v>299.7</v>
      </c>
    </row>
    <row r="23495" spans="1:7">
      <c r="A23495" s="32">
        <v>2018</v>
      </c>
      <c r="B23495" s="32">
        <v>56565</v>
      </c>
      <c r="C23495" s="33" t="s">
        <v>563</v>
      </c>
      <c r="D23495" s="33" t="s">
        <v>564</v>
      </c>
      <c r="E23495" s="34">
        <v>198678</v>
      </c>
      <c r="F23495" s="35">
        <v>1.0129999999999999</v>
      </c>
      <c r="G23495" s="34">
        <v>301.39999999999998</v>
      </c>
    </row>
    <row r="23496" spans="1:7">
      <c r="A23496" s="32">
        <v>2018</v>
      </c>
      <c r="B23496" s="32">
        <v>56565</v>
      </c>
      <c r="C23496" s="33" t="s">
        <v>563</v>
      </c>
      <c r="D23496" s="33" t="s">
        <v>564</v>
      </c>
      <c r="E23496" s="34">
        <v>135268</v>
      </c>
      <c r="F23496" s="35">
        <v>1.0129999999999999</v>
      </c>
      <c r="G23496" s="34">
        <v>305.7</v>
      </c>
    </row>
    <row r="23497" spans="1:7">
      <c r="A23497" s="32">
        <v>2018</v>
      </c>
      <c r="B23497" s="32">
        <v>56565</v>
      </c>
      <c r="C23497" s="33" t="s">
        <v>563</v>
      </c>
      <c r="D23497" s="33" t="s">
        <v>564</v>
      </c>
      <c r="E23497" s="34">
        <v>128103</v>
      </c>
      <c r="F23497" s="35">
        <v>1.0149999999999999</v>
      </c>
      <c r="G23497" s="34">
        <v>298.89999999999998</v>
      </c>
    </row>
    <row r="23498" spans="1:7">
      <c r="A23498" s="32">
        <v>2018</v>
      </c>
      <c r="B23498" s="32">
        <v>56565</v>
      </c>
      <c r="C23498" s="33" t="s">
        <v>563</v>
      </c>
      <c r="D23498" s="33" t="s">
        <v>564</v>
      </c>
      <c r="E23498" s="34">
        <v>116097</v>
      </c>
      <c r="F23498" s="35">
        <v>1.0129999999999999</v>
      </c>
      <c r="G23498" s="34">
        <v>310</v>
      </c>
    </row>
    <row r="23499" spans="1:7">
      <c r="A23499" s="32">
        <v>2018</v>
      </c>
      <c r="B23499" s="32">
        <v>56565</v>
      </c>
      <c r="C23499" s="33" t="s">
        <v>563</v>
      </c>
      <c r="D23499" s="33" t="s">
        <v>564</v>
      </c>
      <c r="E23499" s="34">
        <v>112270</v>
      </c>
      <c r="F23499" s="35">
        <v>1.0149999999999999</v>
      </c>
      <c r="G23499" s="34">
        <v>302.60000000000002</v>
      </c>
    </row>
    <row r="23500" spans="1:7">
      <c r="A23500" s="32">
        <v>2018</v>
      </c>
      <c r="B23500" s="32">
        <v>56565</v>
      </c>
      <c r="C23500" s="33" t="s">
        <v>563</v>
      </c>
      <c r="D23500" s="33" t="s">
        <v>564</v>
      </c>
      <c r="E23500" s="34">
        <v>57833</v>
      </c>
      <c r="F23500" s="35">
        <v>1.014</v>
      </c>
      <c r="G23500" s="34">
        <v>309.3</v>
      </c>
    </row>
    <row r="23501" spans="1:7">
      <c r="A23501" s="32">
        <v>2018</v>
      </c>
      <c r="B23501" s="32">
        <v>56565</v>
      </c>
      <c r="C23501" s="33" t="s">
        <v>563</v>
      </c>
      <c r="D23501" s="33" t="s">
        <v>564</v>
      </c>
      <c r="E23501" s="34">
        <v>46164</v>
      </c>
      <c r="F23501" s="35">
        <v>1.016</v>
      </c>
      <c r="G23501" s="34">
        <v>301.39999999999998</v>
      </c>
    </row>
    <row r="23502" spans="1:7">
      <c r="A23502" s="32">
        <v>2018</v>
      </c>
      <c r="B23502" s="32">
        <v>56565</v>
      </c>
      <c r="C23502" s="33" t="s">
        <v>563</v>
      </c>
      <c r="D23502" s="33" t="s">
        <v>564</v>
      </c>
      <c r="E23502" s="34">
        <v>22623</v>
      </c>
      <c r="F23502" s="35">
        <v>1.0149999999999999</v>
      </c>
      <c r="G23502" s="34">
        <v>304</v>
      </c>
    </row>
    <row r="23503" spans="1:7">
      <c r="A23503" s="32">
        <v>2018</v>
      </c>
      <c r="B23503" s="32">
        <v>56565</v>
      </c>
      <c r="C23503" s="33" t="s">
        <v>563</v>
      </c>
      <c r="D23503" s="33" t="s">
        <v>564</v>
      </c>
      <c r="E23503" s="34">
        <v>12175</v>
      </c>
      <c r="F23503" s="35">
        <v>1.012</v>
      </c>
      <c r="G23503" s="34">
        <v>303.2</v>
      </c>
    </row>
    <row r="23504" spans="1:7">
      <c r="A23504" s="32">
        <v>2018</v>
      </c>
      <c r="B23504" s="32">
        <v>56565</v>
      </c>
      <c r="C23504" s="33" t="s">
        <v>563</v>
      </c>
      <c r="D23504" s="33" t="s">
        <v>564</v>
      </c>
      <c r="E23504" s="34">
        <v>5478</v>
      </c>
      <c r="F23504" s="35">
        <v>1.04</v>
      </c>
      <c r="G23504" s="34">
        <v>339.5</v>
      </c>
    </row>
    <row r="23505" spans="1:7">
      <c r="A23505" s="32">
        <v>2018</v>
      </c>
      <c r="B23505" s="32">
        <v>56565</v>
      </c>
      <c r="C23505" s="33" t="s">
        <v>563</v>
      </c>
      <c r="D23505" s="33" t="s">
        <v>564</v>
      </c>
      <c r="E23505" s="34">
        <v>3731</v>
      </c>
      <c r="F23505" s="35">
        <v>1.014</v>
      </c>
      <c r="G23505" s="34">
        <v>298.5</v>
      </c>
    </row>
    <row r="23506" spans="1:7">
      <c r="A23506" s="32">
        <v>2018</v>
      </c>
      <c r="B23506" s="32">
        <v>56565</v>
      </c>
      <c r="C23506" s="33" t="s">
        <v>563</v>
      </c>
      <c r="D23506" s="33" t="s">
        <v>564</v>
      </c>
      <c r="E23506" s="34">
        <v>1906</v>
      </c>
      <c r="F23506" s="35">
        <v>1.0149999999999999</v>
      </c>
      <c r="G23506" s="34">
        <v>306.3</v>
      </c>
    </row>
    <row r="23507" spans="1:7">
      <c r="A23507" s="32">
        <v>2018</v>
      </c>
      <c r="B23507" s="32">
        <v>56565</v>
      </c>
      <c r="C23507" s="33" t="s">
        <v>563</v>
      </c>
      <c r="D23507" s="33" t="s">
        <v>564</v>
      </c>
      <c r="E23507" s="34">
        <v>18745</v>
      </c>
      <c r="F23507" s="35">
        <v>1.0149999999999999</v>
      </c>
      <c r="G23507" s="34">
        <v>308.3</v>
      </c>
    </row>
    <row r="23508" spans="1:7">
      <c r="A23508" s="32">
        <v>2018</v>
      </c>
      <c r="B23508" s="32">
        <v>56565</v>
      </c>
      <c r="C23508" s="33" t="s">
        <v>563</v>
      </c>
      <c r="D23508" s="33" t="s">
        <v>564</v>
      </c>
      <c r="E23508" s="34">
        <v>412109</v>
      </c>
      <c r="F23508" s="35">
        <v>1.014</v>
      </c>
      <c r="G23508" s="34">
        <v>300.3</v>
      </c>
    </row>
    <row r="23509" spans="1:7">
      <c r="A23509" s="32">
        <v>2018</v>
      </c>
      <c r="B23509" s="32">
        <v>56565</v>
      </c>
      <c r="C23509" s="33" t="s">
        <v>563</v>
      </c>
      <c r="D23509" s="33" t="s">
        <v>564</v>
      </c>
      <c r="E23509" s="34">
        <v>272666</v>
      </c>
      <c r="F23509" s="35">
        <v>1.0389999999999999</v>
      </c>
      <c r="G23509" s="34">
        <v>338.3</v>
      </c>
    </row>
    <row r="23510" spans="1:7">
      <c r="A23510" s="32">
        <v>2018</v>
      </c>
      <c r="B23510" s="32">
        <v>56596</v>
      </c>
      <c r="C23510" s="33" t="s">
        <v>363</v>
      </c>
      <c r="D23510" s="33" t="s">
        <v>354</v>
      </c>
      <c r="E23510" s="34">
        <v>60256</v>
      </c>
      <c r="F23510" s="35">
        <v>16.11</v>
      </c>
      <c r="G23510" s="34">
        <v>88.1</v>
      </c>
    </row>
    <row r="23511" spans="1:7">
      <c r="A23511" s="32">
        <v>2018</v>
      </c>
      <c r="B23511" s="32">
        <v>56596</v>
      </c>
      <c r="C23511" s="33" t="s">
        <v>563</v>
      </c>
      <c r="D23511" s="33" t="s">
        <v>564</v>
      </c>
      <c r="E23511" s="34">
        <v>123</v>
      </c>
      <c r="F23511" s="35">
        <v>1.06</v>
      </c>
      <c r="G23511" s="34">
        <v>571.70000000000005</v>
      </c>
    </row>
    <row r="23512" spans="1:7">
      <c r="A23512" s="32">
        <v>2018</v>
      </c>
      <c r="B23512" s="32">
        <v>56609</v>
      </c>
      <c r="C23512" s="33" t="s">
        <v>363</v>
      </c>
      <c r="D23512" s="33" t="s">
        <v>354</v>
      </c>
      <c r="E23512" s="34">
        <v>188940</v>
      </c>
      <c r="F23512" s="35">
        <v>16.094000000000001</v>
      </c>
      <c r="G23512" s="34">
        <v>81.7</v>
      </c>
    </row>
    <row r="23513" spans="1:7">
      <c r="A23513" s="32">
        <v>2018</v>
      </c>
      <c r="B23513" s="32">
        <v>56610</v>
      </c>
      <c r="C23513" s="33" t="s">
        <v>563</v>
      </c>
      <c r="D23513" s="33" t="s">
        <v>564</v>
      </c>
      <c r="E23513" s="34">
        <v>674443</v>
      </c>
      <c r="F23513" s="35">
        <v>1.0840000000000001</v>
      </c>
      <c r="G23513" s="34">
        <v>264.2</v>
      </c>
    </row>
    <row r="23514" spans="1:7">
      <c r="A23514" s="32">
        <v>2018</v>
      </c>
      <c r="B23514" s="32">
        <v>56611</v>
      </c>
      <c r="C23514" s="33" t="s">
        <v>363</v>
      </c>
      <c r="D23514" s="33" t="s">
        <v>354</v>
      </c>
      <c r="E23514" s="34">
        <v>53031</v>
      </c>
      <c r="F23514" s="35">
        <v>17.23</v>
      </c>
      <c r="G23514" s="34" t="s">
        <v>364</v>
      </c>
    </row>
    <row r="23515" spans="1:7">
      <c r="A23515" s="32">
        <v>2018</v>
      </c>
      <c r="B23515" s="32">
        <v>56611</v>
      </c>
      <c r="C23515" s="33" t="s">
        <v>363</v>
      </c>
      <c r="D23515" s="33" t="s">
        <v>354</v>
      </c>
      <c r="E23515" s="34">
        <v>72370</v>
      </c>
      <c r="F23515" s="35">
        <v>17.940000000000001</v>
      </c>
      <c r="G23515" s="34" t="s">
        <v>364</v>
      </c>
    </row>
    <row r="23516" spans="1:7">
      <c r="A23516" s="32">
        <v>2018</v>
      </c>
      <c r="B23516" s="32">
        <v>56611</v>
      </c>
      <c r="C23516" s="33" t="s">
        <v>363</v>
      </c>
      <c r="D23516" s="33" t="s">
        <v>354</v>
      </c>
      <c r="E23516" s="34">
        <v>126104</v>
      </c>
      <c r="F23516" s="35">
        <v>17.09</v>
      </c>
      <c r="G23516" s="34" t="s">
        <v>364</v>
      </c>
    </row>
    <row r="23517" spans="1:7">
      <c r="A23517" s="32">
        <v>2018</v>
      </c>
      <c r="B23517" s="32">
        <v>56671</v>
      </c>
      <c r="C23517" s="33" t="s">
        <v>353</v>
      </c>
      <c r="D23517" s="33" t="s">
        <v>354</v>
      </c>
      <c r="E23517" s="34">
        <v>10449</v>
      </c>
      <c r="F23517" s="35">
        <v>22.26</v>
      </c>
      <c r="G23517" s="34" t="s">
        <v>364</v>
      </c>
    </row>
    <row r="23518" spans="1:7">
      <c r="A23518" s="32">
        <v>2018</v>
      </c>
      <c r="B23518" s="32">
        <v>56671</v>
      </c>
      <c r="C23518" s="33" t="s">
        <v>353</v>
      </c>
      <c r="D23518" s="33" t="s">
        <v>354</v>
      </c>
      <c r="E23518" s="34">
        <v>147144</v>
      </c>
      <c r="F23518" s="35">
        <v>25.89</v>
      </c>
      <c r="G23518" s="34" t="s">
        <v>364</v>
      </c>
    </row>
    <row r="23519" spans="1:7">
      <c r="A23519" s="32">
        <v>2018</v>
      </c>
      <c r="B23519" s="32">
        <v>56671</v>
      </c>
      <c r="C23519" s="33" t="s">
        <v>353</v>
      </c>
      <c r="D23519" s="33" t="s">
        <v>354</v>
      </c>
      <c r="E23519" s="34">
        <v>7798</v>
      </c>
      <c r="F23519" s="35">
        <v>25.64</v>
      </c>
      <c r="G23519" s="34" t="s">
        <v>364</v>
      </c>
    </row>
    <row r="23520" spans="1:7">
      <c r="A23520" s="32">
        <v>2018</v>
      </c>
      <c r="B23520" s="32">
        <v>56671</v>
      </c>
      <c r="C23520" s="33" t="s">
        <v>563</v>
      </c>
      <c r="D23520" s="33" t="s">
        <v>564</v>
      </c>
      <c r="E23520" s="34">
        <v>563</v>
      </c>
      <c r="F23520" s="35">
        <v>1.07</v>
      </c>
      <c r="G23520" s="34" t="s">
        <v>364</v>
      </c>
    </row>
    <row r="23521" spans="1:7">
      <c r="A23521" s="32">
        <v>2018</v>
      </c>
      <c r="B23521" s="32">
        <v>56674</v>
      </c>
      <c r="C23521" s="33" t="s">
        <v>563</v>
      </c>
      <c r="D23521" s="33" t="s">
        <v>564</v>
      </c>
      <c r="E23521" s="34">
        <v>11869</v>
      </c>
      <c r="F23521" s="35">
        <v>1.03</v>
      </c>
      <c r="G23521" s="34">
        <v>273.8</v>
      </c>
    </row>
    <row r="23522" spans="1:7">
      <c r="A23522" s="32">
        <v>2018</v>
      </c>
      <c r="B23522" s="32">
        <v>56674</v>
      </c>
      <c r="C23522" s="33" t="s">
        <v>563</v>
      </c>
      <c r="D23522" s="33" t="s">
        <v>564</v>
      </c>
      <c r="E23522" s="34">
        <v>4982</v>
      </c>
      <c r="F23522" s="35">
        <v>1.03</v>
      </c>
      <c r="G23522" s="34">
        <v>308.5</v>
      </c>
    </row>
    <row r="23523" spans="1:7">
      <c r="A23523" s="32">
        <v>2018</v>
      </c>
      <c r="B23523" s="32">
        <v>56674</v>
      </c>
      <c r="C23523" s="33" t="s">
        <v>563</v>
      </c>
      <c r="D23523" s="33" t="s">
        <v>564</v>
      </c>
      <c r="E23523" s="34">
        <v>28617</v>
      </c>
      <c r="F23523" s="35">
        <v>1.03</v>
      </c>
      <c r="G23523" s="34">
        <v>295.3</v>
      </c>
    </row>
    <row r="23524" spans="1:7">
      <c r="A23524" s="32">
        <v>2018</v>
      </c>
      <c r="B23524" s="32">
        <v>56708</v>
      </c>
      <c r="C23524" s="33" t="s">
        <v>563</v>
      </c>
      <c r="D23524" s="33" t="s">
        <v>564</v>
      </c>
      <c r="E23524" s="34">
        <v>1089109</v>
      </c>
      <c r="F23524" s="35">
        <v>1.028</v>
      </c>
      <c r="G23524" s="34" t="s">
        <v>364</v>
      </c>
    </row>
    <row r="23525" spans="1:7">
      <c r="A23525" s="32">
        <v>2018</v>
      </c>
      <c r="B23525" s="32">
        <v>56786</v>
      </c>
      <c r="C23525" s="33" t="s">
        <v>362</v>
      </c>
      <c r="D23525" s="33" t="s">
        <v>354</v>
      </c>
      <c r="E23525" s="34">
        <v>25741</v>
      </c>
      <c r="F23525" s="35">
        <v>14.7</v>
      </c>
      <c r="G23525" s="34">
        <v>220.1</v>
      </c>
    </row>
    <row r="23526" spans="1:7">
      <c r="A23526" s="32">
        <v>2018</v>
      </c>
      <c r="B23526" s="32">
        <v>56786</v>
      </c>
      <c r="C23526" s="33" t="s">
        <v>563</v>
      </c>
      <c r="D23526" s="33" t="s">
        <v>564</v>
      </c>
      <c r="E23526" s="34">
        <v>66286</v>
      </c>
      <c r="F23526" s="35">
        <v>1</v>
      </c>
      <c r="G23526" s="34">
        <v>320.89999999999998</v>
      </c>
    </row>
    <row r="23527" spans="1:7">
      <c r="A23527" s="32">
        <v>2018</v>
      </c>
      <c r="B23527" s="32">
        <v>56798</v>
      </c>
      <c r="C23527" s="33" t="s">
        <v>563</v>
      </c>
      <c r="D23527" s="33" t="s">
        <v>564</v>
      </c>
      <c r="E23527" s="34">
        <v>2249968</v>
      </c>
      <c r="F23527" s="35">
        <v>1.0269999999999999</v>
      </c>
      <c r="G23527" s="34" t="s">
        <v>364</v>
      </c>
    </row>
    <row r="23528" spans="1:7">
      <c r="A23528" s="32">
        <v>2018</v>
      </c>
      <c r="B23528" s="32">
        <v>56799</v>
      </c>
      <c r="C23528" s="33" t="s">
        <v>565</v>
      </c>
      <c r="D23528" s="33" t="s">
        <v>566</v>
      </c>
      <c r="E23528" s="34">
        <v>779</v>
      </c>
      <c r="F23528" s="35">
        <v>5.8339999999999996</v>
      </c>
      <c r="G23528" s="34">
        <v>1646.4</v>
      </c>
    </row>
    <row r="23529" spans="1:7">
      <c r="A23529" s="32">
        <v>2018</v>
      </c>
      <c r="B23529" s="32">
        <v>56799</v>
      </c>
      <c r="C23529" s="33" t="s">
        <v>565</v>
      </c>
      <c r="D23529" s="33" t="s">
        <v>566</v>
      </c>
      <c r="E23529" s="34">
        <v>994</v>
      </c>
      <c r="F23529" s="35">
        <v>5.8390000000000004</v>
      </c>
      <c r="G23529" s="34">
        <v>1727.1</v>
      </c>
    </row>
    <row r="23530" spans="1:7">
      <c r="A23530" s="32">
        <v>2018</v>
      </c>
      <c r="B23530" s="32">
        <v>56799</v>
      </c>
      <c r="C23530" s="33" t="s">
        <v>563</v>
      </c>
      <c r="D23530" s="33" t="s">
        <v>564</v>
      </c>
      <c r="E23530" s="34">
        <v>384704</v>
      </c>
      <c r="F23530" s="35">
        <v>1.042</v>
      </c>
      <c r="G23530" s="34">
        <v>644.79999999999995</v>
      </c>
    </row>
    <row r="23531" spans="1:7">
      <c r="A23531" s="32">
        <v>2018</v>
      </c>
      <c r="B23531" s="32">
        <v>56803</v>
      </c>
      <c r="C23531" s="33" t="s">
        <v>563</v>
      </c>
      <c r="D23531" s="33" t="s">
        <v>564</v>
      </c>
      <c r="E23531" s="34">
        <v>963500</v>
      </c>
      <c r="F23531" s="35">
        <v>1.0409999999999999</v>
      </c>
      <c r="G23531" s="34" t="s">
        <v>364</v>
      </c>
    </row>
    <row r="23532" spans="1:7">
      <c r="A23532" s="32">
        <v>2018</v>
      </c>
      <c r="B23532" s="32">
        <v>56806</v>
      </c>
      <c r="C23532" s="33" t="s">
        <v>563</v>
      </c>
      <c r="D23532" s="33" t="s">
        <v>564</v>
      </c>
      <c r="E23532" s="34">
        <v>697459</v>
      </c>
      <c r="F23532" s="35">
        <v>1.03</v>
      </c>
      <c r="G23532" s="34" t="s">
        <v>364</v>
      </c>
    </row>
    <row r="23533" spans="1:7">
      <c r="A23533" s="32">
        <v>2018</v>
      </c>
      <c r="B23533" s="32">
        <v>56807</v>
      </c>
      <c r="C23533" s="33" t="s">
        <v>565</v>
      </c>
      <c r="D23533" s="33" t="s">
        <v>566</v>
      </c>
      <c r="E23533" s="34">
        <v>706</v>
      </c>
      <c r="F23533" s="35">
        <v>5.88</v>
      </c>
      <c r="G23533" s="34">
        <v>1312.9</v>
      </c>
    </row>
    <row r="23534" spans="1:7">
      <c r="A23534" s="32">
        <v>2018</v>
      </c>
      <c r="B23534" s="32">
        <v>56807</v>
      </c>
      <c r="C23534" s="33" t="s">
        <v>565</v>
      </c>
      <c r="D23534" s="33" t="s">
        <v>566</v>
      </c>
      <c r="E23534" s="34">
        <v>5133</v>
      </c>
      <c r="F23534" s="35">
        <v>5.88</v>
      </c>
      <c r="G23534" s="34">
        <v>1816.2</v>
      </c>
    </row>
    <row r="23535" spans="1:7">
      <c r="A23535" s="32">
        <v>2018</v>
      </c>
      <c r="B23535" s="32">
        <v>56807</v>
      </c>
      <c r="C23535" s="33" t="s">
        <v>563</v>
      </c>
      <c r="D23535" s="33" t="s">
        <v>564</v>
      </c>
      <c r="E23535" s="34">
        <v>2729113</v>
      </c>
      <c r="F23535" s="35">
        <v>1.05</v>
      </c>
      <c r="G23535" s="34">
        <v>357.5</v>
      </c>
    </row>
    <row r="23536" spans="1:7">
      <c r="A23536" s="32">
        <v>2018</v>
      </c>
      <c r="B23536" s="32">
        <v>56808</v>
      </c>
      <c r="C23536" s="33" t="s">
        <v>565</v>
      </c>
      <c r="D23536" s="33" t="s">
        <v>566</v>
      </c>
      <c r="E23536" s="34">
        <v>885</v>
      </c>
      <c r="F23536" s="35">
        <v>5.88</v>
      </c>
      <c r="G23536" s="34">
        <v>1703.2</v>
      </c>
    </row>
    <row r="23537" spans="1:7">
      <c r="A23537" s="32">
        <v>2018</v>
      </c>
      <c r="B23537" s="32">
        <v>56808</v>
      </c>
      <c r="C23537" s="33" t="s">
        <v>353</v>
      </c>
      <c r="D23537" s="33" t="s">
        <v>354</v>
      </c>
      <c r="E23537" s="34">
        <v>1985</v>
      </c>
      <c r="F23537" s="35">
        <v>15.93</v>
      </c>
      <c r="G23537" s="34">
        <v>189.7</v>
      </c>
    </row>
    <row r="23538" spans="1:7">
      <c r="A23538" s="32">
        <v>2018</v>
      </c>
      <c r="B23538" s="32">
        <v>56808</v>
      </c>
      <c r="C23538" s="33" t="s">
        <v>353</v>
      </c>
      <c r="D23538" s="33" t="s">
        <v>354</v>
      </c>
      <c r="E23538" s="34">
        <v>214441</v>
      </c>
      <c r="F23538" s="35">
        <v>15.198</v>
      </c>
      <c r="G23538" s="34">
        <v>239.7</v>
      </c>
    </row>
    <row r="23539" spans="1:7">
      <c r="A23539" s="32">
        <v>2018</v>
      </c>
      <c r="B23539" s="32">
        <v>56846</v>
      </c>
      <c r="C23539" s="33" t="s">
        <v>563</v>
      </c>
      <c r="D23539" s="33" t="s">
        <v>564</v>
      </c>
      <c r="E23539" s="34">
        <v>2847939</v>
      </c>
      <c r="F23539" s="35">
        <v>1.044</v>
      </c>
      <c r="G23539" s="34" t="s">
        <v>364</v>
      </c>
    </row>
    <row r="23540" spans="1:7">
      <c r="A23540" s="32">
        <v>2018</v>
      </c>
      <c r="B23540" s="32">
        <v>56908</v>
      </c>
      <c r="C23540" s="33" t="s">
        <v>563</v>
      </c>
      <c r="D23540" s="33" t="s">
        <v>564</v>
      </c>
      <c r="E23540" s="34">
        <v>294766</v>
      </c>
      <c r="F23540" s="35">
        <v>1.042</v>
      </c>
      <c r="G23540" s="34">
        <v>89.8</v>
      </c>
    </row>
    <row r="23541" spans="1:7">
      <c r="A23541" s="32">
        <v>2018</v>
      </c>
      <c r="B23541" s="32">
        <v>56940</v>
      </c>
      <c r="C23541" s="33" t="s">
        <v>563</v>
      </c>
      <c r="D23541" s="33" t="s">
        <v>564</v>
      </c>
      <c r="E23541" s="34">
        <v>535604</v>
      </c>
      <c r="F23541" s="35">
        <v>1.0249999999999999</v>
      </c>
      <c r="G23541" s="34" t="s">
        <v>364</v>
      </c>
    </row>
    <row r="23542" spans="1:7">
      <c r="A23542" s="32">
        <v>2018</v>
      </c>
      <c r="B23542" s="32">
        <v>56948</v>
      </c>
      <c r="C23542" s="33" t="s">
        <v>563</v>
      </c>
      <c r="D23542" s="33" t="s">
        <v>564</v>
      </c>
      <c r="E23542" s="34">
        <v>258433</v>
      </c>
      <c r="F23542" s="35">
        <v>1.06</v>
      </c>
      <c r="G23542" s="34" t="s">
        <v>364</v>
      </c>
    </row>
    <row r="23543" spans="1:7">
      <c r="A23543" s="32">
        <v>2018</v>
      </c>
      <c r="B23543" s="32">
        <v>56963</v>
      </c>
      <c r="C23543" s="33" t="s">
        <v>563</v>
      </c>
      <c r="D23543" s="33" t="s">
        <v>564</v>
      </c>
      <c r="E23543" s="34">
        <v>2997988</v>
      </c>
      <c r="F23543" s="35">
        <v>1.0349999999999999</v>
      </c>
      <c r="G23543" s="34" t="s">
        <v>364</v>
      </c>
    </row>
    <row r="23544" spans="1:7">
      <c r="A23544" s="32">
        <v>2018</v>
      </c>
      <c r="B23544" s="32">
        <v>56964</v>
      </c>
      <c r="C23544" s="33" t="s">
        <v>563</v>
      </c>
      <c r="D23544" s="33" t="s">
        <v>564</v>
      </c>
      <c r="E23544" s="34">
        <v>147158</v>
      </c>
      <c r="F23544" s="35">
        <v>1.028</v>
      </c>
      <c r="G23544" s="34" t="s">
        <v>364</v>
      </c>
    </row>
    <row r="23545" spans="1:7">
      <c r="A23545" s="32">
        <v>2018</v>
      </c>
      <c r="B23545" s="32">
        <v>56964</v>
      </c>
      <c r="C23545" s="33" t="s">
        <v>563</v>
      </c>
      <c r="D23545" s="33" t="s">
        <v>564</v>
      </c>
      <c r="E23545" s="34">
        <v>1026237</v>
      </c>
      <c r="F23545" s="35">
        <v>1.044</v>
      </c>
      <c r="G23545" s="34" t="s">
        <v>364</v>
      </c>
    </row>
    <row r="23546" spans="1:7">
      <c r="A23546" s="32">
        <v>2018</v>
      </c>
      <c r="B23546" s="32">
        <v>56998</v>
      </c>
      <c r="C23546" s="33" t="s">
        <v>563</v>
      </c>
      <c r="D23546" s="33" t="s">
        <v>564</v>
      </c>
      <c r="E23546" s="34">
        <v>1063995</v>
      </c>
      <c r="F23546" s="35">
        <v>1.03</v>
      </c>
      <c r="G23546" s="34" t="s">
        <v>364</v>
      </c>
    </row>
    <row r="23547" spans="1:7">
      <c r="A23547" s="32">
        <v>2018</v>
      </c>
      <c r="B23547" s="32">
        <v>57027</v>
      </c>
      <c r="C23547" s="33" t="s">
        <v>563</v>
      </c>
      <c r="D23547" s="33" t="s">
        <v>564</v>
      </c>
      <c r="E23547" s="34">
        <v>288298</v>
      </c>
      <c r="F23547" s="35">
        <v>1.02</v>
      </c>
      <c r="G23547" s="34">
        <v>970</v>
      </c>
    </row>
    <row r="23548" spans="1:7">
      <c r="A23548" s="32">
        <v>2018</v>
      </c>
      <c r="B23548" s="32">
        <v>57028</v>
      </c>
      <c r="C23548" s="33" t="s">
        <v>563</v>
      </c>
      <c r="D23548" s="33" t="s">
        <v>564</v>
      </c>
      <c r="E23548" s="34">
        <v>12996</v>
      </c>
      <c r="F23548" s="35">
        <v>1</v>
      </c>
      <c r="G23548" s="34">
        <v>169</v>
      </c>
    </row>
    <row r="23549" spans="1:7">
      <c r="A23549" s="32">
        <v>2018</v>
      </c>
      <c r="B23549" s="32">
        <v>57028</v>
      </c>
      <c r="C23549" s="33" t="s">
        <v>563</v>
      </c>
      <c r="D23549" s="33" t="s">
        <v>564</v>
      </c>
      <c r="E23549" s="34">
        <v>1052757</v>
      </c>
      <c r="F23549" s="35">
        <v>1</v>
      </c>
      <c r="G23549" s="34">
        <v>270.3</v>
      </c>
    </row>
    <row r="23550" spans="1:7">
      <c r="A23550" s="32">
        <v>2018</v>
      </c>
      <c r="B23550" s="32">
        <v>57029</v>
      </c>
      <c r="C23550" s="33" t="s">
        <v>565</v>
      </c>
      <c r="D23550" s="33" t="s">
        <v>566</v>
      </c>
      <c r="E23550" s="34">
        <v>345</v>
      </c>
      <c r="F23550" s="35">
        <v>5.8170000000000002</v>
      </c>
      <c r="G23550" s="34" t="s">
        <v>364</v>
      </c>
    </row>
    <row r="23551" spans="1:7">
      <c r="A23551" s="32">
        <v>2018</v>
      </c>
      <c r="B23551" s="32">
        <v>57029</v>
      </c>
      <c r="C23551" s="33" t="s">
        <v>565</v>
      </c>
      <c r="D23551" s="33" t="s">
        <v>566</v>
      </c>
      <c r="E23551" s="34">
        <v>312</v>
      </c>
      <c r="F23551" s="35">
        <v>5.8170000000000002</v>
      </c>
      <c r="G23551" s="34" t="s">
        <v>364</v>
      </c>
    </row>
    <row r="23552" spans="1:7">
      <c r="A23552" s="32">
        <v>2018</v>
      </c>
      <c r="B23552" s="32">
        <v>57029</v>
      </c>
      <c r="C23552" s="33" t="s">
        <v>565</v>
      </c>
      <c r="D23552" s="33" t="s">
        <v>566</v>
      </c>
      <c r="E23552" s="34">
        <v>1219</v>
      </c>
      <c r="F23552" s="35">
        <v>5.8170000000000002</v>
      </c>
      <c r="G23552" s="34" t="s">
        <v>364</v>
      </c>
    </row>
    <row r="23553" spans="1:7">
      <c r="A23553" s="32">
        <v>2018</v>
      </c>
      <c r="B23553" s="32">
        <v>57029</v>
      </c>
      <c r="C23553" s="33" t="s">
        <v>563</v>
      </c>
      <c r="D23553" s="33" t="s">
        <v>564</v>
      </c>
      <c r="E23553" s="34">
        <v>843774</v>
      </c>
      <c r="F23553" s="35">
        <v>1.0249999999999999</v>
      </c>
      <c r="G23553" s="34" t="s">
        <v>364</v>
      </c>
    </row>
    <row r="23554" spans="1:7">
      <c r="A23554" s="32">
        <v>2018</v>
      </c>
      <c r="B23554" s="32">
        <v>57036</v>
      </c>
      <c r="C23554" s="33" t="s">
        <v>563</v>
      </c>
      <c r="D23554" s="33" t="s">
        <v>564</v>
      </c>
      <c r="E23554" s="34">
        <v>4146</v>
      </c>
      <c r="F23554" s="35">
        <v>1</v>
      </c>
      <c r="G23554" s="34">
        <v>671.6</v>
      </c>
    </row>
    <row r="23555" spans="1:7">
      <c r="A23555" s="32">
        <v>2018</v>
      </c>
      <c r="B23555" s="32">
        <v>57036</v>
      </c>
      <c r="C23555" s="33" t="s">
        <v>563</v>
      </c>
      <c r="D23555" s="33" t="s">
        <v>564</v>
      </c>
      <c r="E23555" s="34">
        <v>131835</v>
      </c>
      <c r="F23555" s="35">
        <v>1</v>
      </c>
      <c r="G23555" s="34">
        <v>522.79999999999995</v>
      </c>
    </row>
    <row r="23556" spans="1:7">
      <c r="A23556" s="32">
        <v>2018</v>
      </c>
      <c r="B23556" s="32">
        <v>57036</v>
      </c>
      <c r="C23556" s="33" t="s">
        <v>563</v>
      </c>
      <c r="D23556" s="33" t="s">
        <v>564</v>
      </c>
      <c r="E23556" s="34">
        <v>600007</v>
      </c>
      <c r="F23556" s="35">
        <v>1</v>
      </c>
      <c r="G23556" s="34">
        <v>787.6</v>
      </c>
    </row>
    <row r="23557" spans="1:7">
      <c r="A23557" s="32">
        <v>2018</v>
      </c>
      <c r="B23557" s="32">
        <v>57037</v>
      </c>
      <c r="C23557" s="33" t="s">
        <v>563</v>
      </c>
      <c r="D23557" s="33" t="s">
        <v>564</v>
      </c>
      <c r="E23557" s="34">
        <v>2935333</v>
      </c>
      <c r="F23557" s="35">
        <v>1.056</v>
      </c>
      <c r="G23557" s="34">
        <v>293.7</v>
      </c>
    </row>
    <row r="23558" spans="1:7">
      <c r="A23558" s="32">
        <v>2018</v>
      </c>
      <c r="B23558" s="32">
        <v>57046</v>
      </c>
      <c r="C23558" s="33" t="s">
        <v>363</v>
      </c>
      <c r="D23558" s="33" t="s">
        <v>354</v>
      </c>
      <c r="E23558" s="34">
        <v>47980</v>
      </c>
      <c r="F23558" s="35">
        <v>17.3</v>
      </c>
      <c r="G23558" s="34" t="s">
        <v>364</v>
      </c>
    </row>
    <row r="23559" spans="1:7">
      <c r="A23559" s="32">
        <v>2018</v>
      </c>
      <c r="B23559" s="32">
        <v>57267</v>
      </c>
      <c r="C23559" s="33" t="s">
        <v>563</v>
      </c>
      <c r="D23559" s="33" t="s">
        <v>564</v>
      </c>
      <c r="E23559" s="34">
        <v>900726</v>
      </c>
      <c r="F23559" s="35">
        <v>1.03</v>
      </c>
      <c r="G23559" s="34" t="s">
        <v>364</v>
      </c>
    </row>
    <row r="23560" spans="1:7">
      <c r="A23560" s="32">
        <v>2018</v>
      </c>
      <c r="B23560" s="32">
        <v>57349</v>
      </c>
      <c r="C23560" s="33" t="s">
        <v>563</v>
      </c>
      <c r="D23560" s="33" t="s">
        <v>564</v>
      </c>
      <c r="E23560" s="34">
        <v>1245375</v>
      </c>
      <c r="F23560" s="35">
        <v>1.042</v>
      </c>
      <c r="G23560" s="34" t="s">
        <v>364</v>
      </c>
    </row>
    <row r="23561" spans="1:7">
      <c r="A23561" s="32">
        <v>2018</v>
      </c>
      <c r="B23561" s="32">
        <v>57482</v>
      </c>
      <c r="C23561" s="33" t="s">
        <v>563</v>
      </c>
      <c r="D23561" s="33" t="s">
        <v>564</v>
      </c>
      <c r="E23561" s="34">
        <v>388208</v>
      </c>
      <c r="F23561" s="35">
        <v>1.038</v>
      </c>
      <c r="G23561" s="34" t="s">
        <v>364</v>
      </c>
    </row>
    <row r="23562" spans="1:7">
      <c r="A23562" s="32">
        <v>2018</v>
      </c>
      <c r="B23562" s="32">
        <v>57515</v>
      </c>
      <c r="C23562" s="33" t="s">
        <v>563</v>
      </c>
      <c r="D23562" s="33" t="s">
        <v>564</v>
      </c>
      <c r="E23562" s="34">
        <v>512335</v>
      </c>
      <c r="F23562" s="35">
        <v>1.036</v>
      </c>
      <c r="G23562" s="34" t="s">
        <v>364</v>
      </c>
    </row>
    <row r="23563" spans="1:7">
      <c r="A23563" s="32">
        <v>2018</v>
      </c>
      <c r="B23563" s="32">
        <v>57555</v>
      </c>
      <c r="C23563" s="33" t="s">
        <v>563</v>
      </c>
      <c r="D23563" s="33" t="s">
        <v>564</v>
      </c>
      <c r="E23563" s="34">
        <v>161436</v>
      </c>
      <c r="F23563" s="35">
        <v>1.038</v>
      </c>
      <c r="G23563" s="34" t="s">
        <v>364</v>
      </c>
    </row>
    <row r="23564" spans="1:7">
      <c r="A23564" s="32">
        <v>2018</v>
      </c>
      <c r="B23564" s="32">
        <v>57664</v>
      </c>
      <c r="C23564" s="33" t="s">
        <v>563</v>
      </c>
      <c r="D23564" s="33" t="s">
        <v>564</v>
      </c>
      <c r="E23564" s="34">
        <v>248</v>
      </c>
      <c r="F23564" s="35">
        <v>1.028</v>
      </c>
      <c r="G23564" s="34" t="s">
        <v>364</v>
      </c>
    </row>
    <row r="23565" spans="1:7">
      <c r="A23565" s="32">
        <v>2018</v>
      </c>
      <c r="B23565" s="32">
        <v>57664</v>
      </c>
      <c r="C23565" s="33" t="s">
        <v>563</v>
      </c>
      <c r="D23565" s="33" t="s">
        <v>564</v>
      </c>
      <c r="E23565" s="34">
        <v>11678</v>
      </c>
      <c r="F23565" s="35">
        <v>1.028</v>
      </c>
      <c r="G23565" s="34" t="s">
        <v>364</v>
      </c>
    </row>
    <row r="23566" spans="1:7">
      <c r="A23566" s="32">
        <v>2018</v>
      </c>
      <c r="B23566" s="32">
        <v>57664</v>
      </c>
      <c r="C23566" s="33" t="s">
        <v>563</v>
      </c>
      <c r="D23566" s="33" t="s">
        <v>564</v>
      </c>
      <c r="E23566" s="34">
        <v>32641</v>
      </c>
      <c r="F23566" s="35">
        <v>1.028</v>
      </c>
      <c r="G23566" s="34" t="s">
        <v>364</v>
      </c>
    </row>
    <row r="23567" spans="1:7">
      <c r="A23567" s="32">
        <v>2018</v>
      </c>
      <c r="B23567" s="32">
        <v>57664</v>
      </c>
      <c r="C23567" s="33" t="s">
        <v>563</v>
      </c>
      <c r="D23567" s="33" t="s">
        <v>564</v>
      </c>
      <c r="E23567" s="34">
        <v>35522</v>
      </c>
      <c r="F23567" s="35">
        <v>1.028</v>
      </c>
      <c r="G23567" s="34" t="s">
        <v>364</v>
      </c>
    </row>
    <row r="23568" spans="1:7">
      <c r="A23568" s="32">
        <v>2018</v>
      </c>
      <c r="B23568" s="32">
        <v>57664</v>
      </c>
      <c r="C23568" s="33" t="s">
        <v>563</v>
      </c>
      <c r="D23568" s="33" t="s">
        <v>564</v>
      </c>
      <c r="E23568" s="34">
        <v>43210</v>
      </c>
      <c r="F23568" s="35">
        <v>1.028</v>
      </c>
      <c r="G23568" s="34" t="s">
        <v>364</v>
      </c>
    </row>
    <row r="23569" spans="1:7">
      <c r="A23569" s="32">
        <v>2018</v>
      </c>
      <c r="B23569" s="32">
        <v>57664</v>
      </c>
      <c r="C23569" s="33" t="s">
        <v>563</v>
      </c>
      <c r="D23569" s="33" t="s">
        <v>564</v>
      </c>
      <c r="E23569" s="34">
        <v>44768</v>
      </c>
      <c r="F23569" s="35">
        <v>1.028</v>
      </c>
      <c r="G23569" s="34" t="s">
        <v>364</v>
      </c>
    </row>
    <row r="23570" spans="1:7">
      <c r="A23570" s="32">
        <v>2018</v>
      </c>
      <c r="B23570" s="32">
        <v>57664</v>
      </c>
      <c r="C23570" s="33" t="s">
        <v>563</v>
      </c>
      <c r="D23570" s="33" t="s">
        <v>564</v>
      </c>
      <c r="E23570" s="34">
        <v>633077</v>
      </c>
      <c r="F23570" s="35">
        <v>1.028</v>
      </c>
      <c r="G23570" s="34" t="s">
        <v>364</v>
      </c>
    </row>
    <row r="23571" spans="1:7">
      <c r="A23571" s="32">
        <v>2018</v>
      </c>
      <c r="B23571" s="32">
        <v>57664</v>
      </c>
      <c r="C23571" s="33" t="s">
        <v>563</v>
      </c>
      <c r="D23571" s="33" t="s">
        <v>564</v>
      </c>
      <c r="E23571" s="34">
        <v>83097</v>
      </c>
      <c r="F23571" s="35">
        <v>1.028</v>
      </c>
      <c r="G23571" s="34" t="s">
        <v>364</v>
      </c>
    </row>
    <row r="23572" spans="1:7">
      <c r="A23572" s="32">
        <v>2018</v>
      </c>
      <c r="B23572" s="32">
        <v>57664</v>
      </c>
      <c r="C23572" s="33" t="s">
        <v>563</v>
      </c>
      <c r="D23572" s="33" t="s">
        <v>564</v>
      </c>
      <c r="E23572" s="34">
        <v>141589</v>
      </c>
      <c r="F23572" s="35">
        <v>1.028</v>
      </c>
      <c r="G23572" s="34" t="s">
        <v>364</v>
      </c>
    </row>
    <row r="23573" spans="1:7">
      <c r="A23573" s="32">
        <v>2018</v>
      </c>
      <c r="B23573" s="32">
        <v>57664</v>
      </c>
      <c r="C23573" s="33" t="s">
        <v>563</v>
      </c>
      <c r="D23573" s="33" t="s">
        <v>564</v>
      </c>
      <c r="E23573" s="34">
        <v>167907</v>
      </c>
      <c r="F23573" s="35">
        <v>1.028</v>
      </c>
      <c r="G23573" s="34" t="s">
        <v>364</v>
      </c>
    </row>
    <row r="23574" spans="1:7">
      <c r="A23574" s="32">
        <v>2018</v>
      </c>
      <c r="B23574" s="32">
        <v>57664</v>
      </c>
      <c r="C23574" s="33" t="s">
        <v>563</v>
      </c>
      <c r="D23574" s="33" t="s">
        <v>564</v>
      </c>
      <c r="E23574" s="34">
        <v>202903</v>
      </c>
      <c r="F23574" s="35">
        <v>1.028</v>
      </c>
      <c r="G23574" s="34" t="s">
        <v>364</v>
      </c>
    </row>
    <row r="23575" spans="1:7">
      <c r="A23575" s="32">
        <v>2018</v>
      </c>
      <c r="B23575" s="32">
        <v>57664</v>
      </c>
      <c r="C23575" s="33" t="s">
        <v>563</v>
      </c>
      <c r="D23575" s="33" t="s">
        <v>564</v>
      </c>
      <c r="E23575" s="34">
        <v>376676</v>
      </c>
      <c r="F23575" s="35">
        <v>1.028</v>
      </c>
      <c r="G23575" s="34" t="s">
        <v>364</v>
      </c>
    </row>
    <row r="23576" spans="1:7">
      <c r="A23576" s="32">
        <v>2018</v>
      </c>
      <c r="B23576" s="32">
        <v>57664</v>
      </c>
      <c r="C23576" s="33" t="s">
        <v>563</v>
      </c>
      <c r="D23576" s="33" t="s">
        <v>564</v>
      </c>
      <c r="E23576" s="34">
        <v>578872</v>
      </c>
      <c r="F23576" s="35">
        <v>1.028</v>
      </c>
      <c r="G23576" s="34" t="s">
        <v>364</v>
      </c>
    </row>
    <row r="23577" spans="1:7">
      <c r="A23577" s="32">
        <v>2018</v>
      </c>
      <c r="B23577" s="32">
        <v>57664</v>
      </c>
      <c r="C23577" s="33" t="s">
        <v>563</v>
      </c>
      <c r="D23577" s="33" t="s">
        <v>564</v>
      </c>
      <c r="E23577" s="34">
        <v>63064</v>
      </c>
      <c r="F23577" s="35">
        <v>1.028</v>
      </c>
      <c r="G23577" s="34" t="s">
        <v>364</v>
      </c>
    </row>
    <row r="23578" spans="1:7">
      <c r="A23578" s="32">
        <v>2018</v>
      </c>
      <c r="B23578" s="32">
        <v>57703</v>
      </c>
      <c r="C23578" s="33" t="s">
        <v>563</v>
      </c>
      <c r="D23578" s="33" t="s">
        <v>564</v>
      </c>
      <c r="E23578" s="34">
        <v>182666</v>
      </c>
      <c r="F23578" s="35">
        <v>1.05</v>
      </c>
      <c r="G23578" s="34">
        <v>261.39999999999998</v>
      </c>
    </row>
    <row r="23579" spans="1:7">
      <c r="A23579" s="32">
        <v>2018</v>
      </c>
      <c r="B23579" s="32">
        <v>57794</v>
      </c>
      <c r="C23579" s="33" t="s">
        <v>563</v>
      </c>
      <c r="D23579" s="33" t="s">
        <v>564</v>
      </c>
      <c r="E23579" s="34">
        <v>3259371</v>
      </c>
      <c r="F23579" s="35">
        <v>1.0720000000000001</v>
      </c>
      <c r="G23579" s="34" t="s">
        <v>364</v>
      </c>
    </row>
    <row r="23580" spans="1:7">
      <c r="A23580" s="32">
        <v>2018</v>
      </c>
      <c r="B23580" s="32">
        <v>57839</v>
      </c>
      <c r="C23580" s="33" t="s">
        <v>563</v>
      </c>
      <c r="D23580" s="33" t="s">
        <v>564</v>
      </c>
      <c r="E23580" s="34">
        <v>3145892</v>
      </c>
      <c r="F23580" s="35">
        <v>1.028</v>
      </c>
      <c r="G23580" s="34" t="s">
        <v>364</v>
      </c>
    </row>
    <row r="23581" spans="1:7">
      <c r="A23581" s="32">
        <v>2018</v>
      </c>
      <c r="B23581" s="32">
        <v>57842</v>
      </c>
      <c r="C23581" s="33" t="s">
        <v>563</v>
      </c>
      <c r="D23581" s="33" t="s">
        <v>564</v>
      </c>
      <c r="E23581" s="34">
        <v>95379</v>
      </c>
      <c r="F23581" s="35">
        <v>1.0640000000000001</v>
      </c>
      <c r="G23581" s="34">
        <v>317.89999999999998</v>
      </c>
    </row>
    <row r="23582" spans="1:7">
      <c r="A23582" s="32">
        <v>2018</v>
      </c>
      <c r="B23582" s="32">
        <v>57881</v>
      </c>
      <c r="C23582" s="33" t="s">
        <v>563</v>
      </c>
      <c r="D23582" s="33" t="s">
        <v>564</v>
      </c>
      <c r="E23582" s="34">
        <v>363856</v>
      </c>
      <c r="F23582" s="35">
        <v>1.0940000000000001</v>
      </c>
      <c r="G23582" s="34">
        <v>133</v>
      </c>
    </row>
    <row r="23583" spans="1:7">
      <c r="A23583" s="32">
        <v>2018</v>
      </c>
      <c r="B23583" s="32">
        <v>57901</v>
      </c>
      <c r="C23583" s="33" t="s">
        <v>563</v>
      </c>
      <c r="D23583" s="33" t="s">
        <v>564</v>
      </c>
      <c r="E23583" s="34">
        <v>773204</v>
      </c>
      <c r="F23583" s="35">
        <v>1.03</v>
      </c>
      <c r="G23583" s="34" t="s">
        <v>364</v>
      </c>
    </row>
    <row r="23584" spans="1:7">
      <c r="A23584" s="32">
        <v>2018</v>
      </c>
      <c r="B23584" s="32">
        <v>57943</v>
      </c>
      <c r="C23584" s="33" t="s">
        <v>563</v>
      </c>
      <c r="D23584" s="33" t="s">
        <v>564</v>
      </c>
      <c r="E23584" s="34">
        <v>541052</v>
      </c>
      <c r="F23584" s="35">
        <v>1.0569999999999999</v>
      </c>
      <c r="G23584" s="34">
        <v>133</v>
      </c>
    </row>
    <row r="23585" spans="1:7">
      <c r="A23585" s="32">
        <v>2018</v>
      </c>
      <c r="B23585" s="32">
        <v>57953</v>
      </c>
      <c r="C23585" s="33" t="s">
        <v>353</v>
      </c>
      <c r="D23585" s="33" t="s">
        <v>354</v>
      </c>
      <c r="E23585" s="34">
        <v>5950</v>
      </c>
      <c r="F23585" s="35">
        <v>23.02</v>
      </c>
      <c r="G23585" s="34" t="s">
        <v>364</v>
      </c>
    </row>
    <row r="23586" spans="1:7">
      <c r="A23586" s="32">
        <v>2018</v>
      </c>
      <c r="B23586" s="32">
        <v>57953</v>
      </c>
      <c r="C23586" s="33" t="s">
        <v>568</v>
      </c>
      <c r="D23586" s="33" t="s">
        <v>569</v>
      </c>
      <c r="E23586" s="34">
        <v>9860</v>
      </c>
      <c r="F23586" s="35">
        <v>26.4</v>
      </c>
      <c r="G23586" s="34" t="s">
        <v>364</v>
      </c>
    </row>
    <row r="23587" spans="1:7">
      <c r="A23587" s="32">
        <v>2018</v>
      </c>
      <c r="B23587" s="32">
        <v>57953</v>
      </c>
      <c r="C23587" s="33" t="s">
        <v>563</v>
      </c>
      <c r="D23587" s="33" t="s">
        <v>564</v>
      </c>
      <c r="E23587" s="34">
        <v>293425</v>
      </c>
      <c r="F23587" s="35">
        <v>1.0329999999999999</v>
      </c>
      <c r="G23587" s="34" t="s">
        <v>364</v>
      </c>
    </row>
    <row r="23588" spans="1:7">
      <c r="A23588" s="32">
        <v>2018</v>
      </c>
      <c r="B23588" s="32">
        <v>57978</v>
      </c>
      <c r="C23588" s="33" t="s">
        <v>563</v>
      </c>
      <c r="D23588" s="33" t="s">
        <v>564</v>
      </c>
      <c r="E23588" s="34">
        <v>1200689</v>
      </c>
      <c r="F23588" s="35">
        <v>1.0449999999999999</v>
      </c>
      <c r="G23588" s="34">
        <v>397.1</v>
      </c>
    </row>
    <row r="23589" spans="1:7">
      <c r="A23589" s="32">
        <v>2018</v>
      </c>
      <c r="B23589" s="32">
        <v>58001</v>
      </c>
      <c r="C23589" s="33" t="s">
        <v>563</v>
      </c>
      <c r="D23589" s="33" t="s">
        <v>564</v>
      </c>
      <c r="E23589" s="34">
        <v>2822408</v>
      </c>
      <c r="F23589" s="35">
        <v>1.01</v>
      </c>
      <c r="G23589" s="34" t="s">
        <v>364</v>
      </c>
    </row>
    <row r="23590" spans="1:7">
      <c r="A23590" s="32">
        <v>2018</v>
      </c>
      <c r="B23590" s="32">
        <v>58001</v>
      </c>
      <c r="C23590" s="33" t="s">
        <v>563</v>
      </c>
      <c r="D23590" s="33" t="s">
        <v>564</v>
      </c>
      <c r="E23590" s="34">
        <v>2485088</v>
      </c>
      <c r="F23590" s="35">
        <v>1.01</v>
      </c>
      <c r="G23590" s="34" t="s">
        <v>364</v>
      </c>
    </row>
    <row r="23591" spans="1:7">
      <c r="A23591" s="32">
        <v>2018</v>
      </c>
      <c r="B23591" s="32">
        <v>58005</v>
      </c>
      <c r="C23591" s="33" t="s">
        <v>563</v>
      </c>
      <c r="D23591" s="33" t="s">
        <v>564</v>
      </c>
      <c r="E23591" s="34">
        <v>3048505</v>
      </c>
      <c r="F23591" s="35">
        <v>1.01</v>
      </c>
      <c r="G23591" s="34" t="s">
        <v>364</v>
      </c>
    </row>
    <row r="23592" spans="1:7">
      <c r="A23592" s="32">
        <v>2018</v>
      </c>
      <c r="B23592" s="32">
        <v>58079</v>
      </c>
      <c r="C23592" s="33" t="s">
        <v>563</v>
      </c>
      <c r="D23592" s="33" t="s">
        <v>564</v>
      </c>
      <c r="E23592" s="34">
        <v>3062042</v>
      </c>
      <c r="F23592" s="35">
        <v>1.026</v>
      </c>
      <c r="G23592" s="34" t="s">
        <v>364</v>
      </c>
    </row>
    <row r="23593" spans="1:7">
      <c r="A23593" s="32">
        <v>2018</v>
      </c>
      <c r="B23593" s="32">
        <v>58215</v>
      </c>
      <c r="C23593" s="33" t="s">
        <v>563</v>
      </c>
      <c r="D23593" s="33" t="s">
        <v>564</v>
      </c>
      <c r="E23593" s="34">
        <v>4653412</v>
      </c>
      <c r="F23593" s="35">
        <v>1.0269999999999999</v>
      </c>
      <c r="G23593" s="34">
        <v>370.4</v>
      </c>
    </row>
    <row r="23594" spans="1:7">
      <c r="A23594" s="32">
        <v>2018</v>
      </c>
      <c r="B23594" s="32">
        <v>58236</v>
      </c>
      <c r="C23594" s="33" t="s">
        <v>563</v>
      </c>
      <c r="D23594" s="33" t="s">
        <v>564</v>
      </c>
      <c r="E23594" s="34">
        <v>722116</v>
      </c>
      <c r="F23594" s="35">
        <v>1.091</v>
      </c>
      <c r="G23594" s="34">
        <v>282.10000000000002</v>
      </c>
    </row>
    <row r="23595" spans="1:7">
      <c r="A23595" s="32">
        <v>2018</v>
      </c>
      <c r="B23595" s="32">
        <v>58236</v>
      </c>
      <c r="C23595" s="33" t="s">
        <v>563</v>
      </c>
      <c r="D23595" s="33" t="s">
        <v>564</v>
      </c>
      <c r="E23595" s="34">
        <v>7014</v>
      </c>
      <c r="F23595" s="35">
        <v>1.091</v>
      </c>
      <c r="G23595" s="34">
        <v>247</v>
      </c>
    </row>
    <row r="23596" spans="1:7">
      <c r="A23596" s="32">
        <v>2018</v>
      </c>
      <c r="B23596" s="32">
        <v>58236</v>
      </c>
      <c r="C23596" s="33" t="s">
        <v>563</v>
      </c>
      <c r="D23596" s="33" t="s">
        <v>564</v>
      </c>
      <c r="E23596" s="34">
        <v>8768</v>
      </c>
      <c r="F23596" s="35">
        <v>1.091</v>
      </c>
      <c r="G23596" s="34">
        <v>292</v>
      </c>
    </row>
    <row r="23597" spans="1:7">
      <c r="A23597" s="32">
        <v>2018</v>
      </c>
      <c r="B23597" s="32">
        <v>58236</v>
      </c>
      <c r="C23597" s="33" t="s">
        <v>563</v>
      </c>
      <c r="D23597" s="33" t="s">
        <v>564</v>
      </c>
      <c r="E23597" s="34">
        <v>8768</v>
      </c>
      <c r="F23597" s="35">
        <v>1.091</v>
      </c>
      <c r="G23597" s="34">
        <v>294</v>
      </c>
    </row>
    <row r="23598" spans="1:7">
      <c r="A23598" s="32">
        <v>2018</v>
      </c>
      <c r="B23598" s="32">
        <v>58236</v>
      </c>
      <c r="C23598" s="33" t="s">
        <v>563</v>
      </c>
      <c r="D23598" s="33" t="s">
        <v>564</v>
      </c>
      <c r="E23598" s="34">
        <v>373731</v>
      </c>
      <c r="F23598" s="35">
        <v>1.091</v>
      </c>
      <c r="G23598" s="34">
        <v>242.1</v>
      </c>
    </row>
    <row r="23599" spans="1:7">
      <c r="A23599" s="32">
        <v>2018</v>
      </c>
      <c r="B23599" s="32">
        <v>58236</v>
      </c>
      <c r="C23599" s="33" t="s">
        <v>563</v>
      </c>
      <c r="D23599" s="33" t="s">
        <v>564</v>
      </c>
      <c r="E23599" s="34">
        <v>107175</v>
      </c>
      <c r="F23599" s="35">
        <v>1.091</v>
      </c>
      <c r="G23599" s="34">
        <v>252.5</v>
      </c>
    </row>
    <row r="23600" spans="1:7">
      <c r="A23600" s="32">
        <v>2018</v>
      </c>
      <c r="B23600" s="32">
        <v>58236</v>
      </c>
      <c r="C23600" s="33" t="s">
        <v>563</v>
      </c>
      <c r="D23600" s="33" t="s">
        <v>564</v>
      </c>
      <c r="E23600" s="34">
        <v>115144</v>
      </c>
      <c r="F23600" s="35">
        <v>1.091</v>
      </c>
      <c r="G23600" s="34">
        <v>271.8</v>
      </c>
    </row>
    <row r="23601" spans="1:7">
      <c r="A23601" s="32">
        <v>2018</v>
      </c>
      <c r="B23601" s="32">
        <v>58236</v>
      </c>
      <c r="C23601" s="33" t="s">
        <v>563</v>
      </c>
      <c r="D23601" s="33" t="s">
        <v>564</v>
      </c>
      <c r="E23601" s="34">
        <v>115322</v>
      </c>
      <c r="F23601" s="35">
        <v>1.091</v>
      </c>
      <c r="G23601" s="34">
        <v>295.39999999999998</v>
      </c>
    </row>
    <row r="23602" spans="1:7">
      <c r="A23602" s="32">
        <v>2018</v>
      </c>
      <c r="B23602" s="32">
        <v>58236</v>
      </c>
      <c r="C23602" s="33" t="s">
        <v>563</v>
      </c>
      <c r="D23602" s="33" t="s">
        <v>564</v>
      </c>
      <c r="E23602" s="34">
        <v>138094</v>
      </c>
      <c r="F23602" s="35">
        <v>1.091</v>
      </c>
      <c r="G23602" s="34">
        <v>285.2</v>
      </c>
    </row>
    <row r="23603" spans="1:7">
      <c r="A23603" s="32">
        <v>2018</v>
      </c>
      <c r="B23603" s="32">
        <v>58236</v>
      </c>
      <c r="C23603" s="33" t="s">
        <v>563</v>
      </c>
      <c r="D23603" s="33" t="s">
        <v>564</v>
      </c>
      <c r="E23603" s="34">
        <v>199469</v>
      </c>
      <c r="F23603" s="35">
        <v>1.091</v>
      </c>
      <c r="G23603" s="34">
        <v>283.7</v>
      </c>
    </row>
    <row r="23604" spans="1:7">
      <c r="A23604" s="32">
        <v>2018</v>
      </c>
      <c r="B23604" s="32">
        <v>58236</v>
      </c>
      <c r="C23604" s="33" t="s">
        <v>563</v>
      </c>
      <c r="D23604" s="33" t="s">
        <v>564</v>
      </c>
      <c r="E23604" s="34">
        <v>362298</v>
      </c>
      <c r="F23604" s="35">
        <v>1.091</v>
      </c>
      <c r="G23604" s="34">
        <v>239.2</v>
      </c>
    </row>
    <row r="23605" spans="1:7">
      <c r="A23605" s="32">
        <v>2018</v>
      </c>
      <c r="B23605" s="32">
        <v>58236</v>
      </c>
      <c r="C23605" s="33" t="s">
        <v>563</v>
      </c>
      <c r="D23605" s="33" t="s">
        <v>564</v>
      </c>
      <c r="E23605" s="34">
        <v>874366</v>
      </c>
      <c r="F23605" s="35">
        <v>1.091</v>
      </c>
      <c r="G23605" s="34">
        <v>266.60000000000002</v>
      </c>
    </row>
    <row r="23606" spans="1:7">
      <c r="A23606" s="32">
        <v>2018</v>
      </c>
      <c r="B23606" s="32">
        <v>58236</v>
      </c>
      <c r="C23606" s="33" t="s">
        <v>563</v>
      </c>
      <c r="D23606" s="33" t="s">
        <v>564</v>
      </c>
      <c r="E23606" s="34">
        <v>65759</v>
      </c>
      <c r="F23606" s="35">
        <v>1.091</v>
      </c>
      <c r="G23606" s="34">
        <v>281.60000000000002</v>
      </c>
    </row>
    <row r="23607" spans="1:7">
      <c r="A23607" s="32">
        <v>2018</v>
      </c>
      <c r="B23607" s="32">
        <v>58260</v>
      </c>
      <c r="C23607" s="33" t="s">
        <v>563</v>
      </c>
      <c r="D23607" s="33" t="s">
        <v>564</v>
      </c>
      <c r="E23607" s="34">
        <v>5984231</v>
      </c>
      <c r="F23607" s="35">
        <v>1.0369999999999999</v>
      </c>
      <c r="G23607" s="34">
        <v>341.6</v>
      </c>
    </row>
    <row r="23608" spans="1:7">
      <c r="A23608" s="32">
        <v>2018</v>
      </c>
      <c r="B23608" s="32">
        <v>58266</v>
      </c>
      <c r="C23608" s="33" t="s">
        <v>563</v>
      </c>
      <c r="D23608" s="33" t="s">
        <v>564</v>
      </c>
      <c r="E23608" s="34">
        <v>52193</v>
      </c>
      <c r="F23608" s="35">
        <v>1.097</v>
      </c>
      <c r="G23608" s="34">
        <v>181.8</v>
      </c>
    </row>
    <row r="23609" spans="1:7">
      <c r="A23609" s="32">
        <v>2018</v>
      </c>
      <c r="B23609" s="32">
        <v>58266</v>
      </c>
      <c r="C23609" s="33" t="s">
        <v>563</v>
      </c>
      <c r="D23609" s="33" t="s">
        <v>564</v>
      </c>
      <c r="E23609" s="34">
        <v>23847</v>
      </c>
      <c r="F23609" s="35">
        <v>1.097</v>
      </c>
      <c r="G23609" s="34">
        <v>127.2</v>
      </c>
    </row>
    <row r="23610" spans="1:7">
      <c r="A23610" s="32">
        <v>2018</v>
      </c>
      <c r="B23610" s="32">
        <v>58266</v>
      </c>
      <c r="C23610" s="33" t="s">
        <v>563</v>
      </c>
      <c r="D23610" s="33" t="s">
        <v>564</v>
      </c>
      <c r="E23610" s="34">
        <v>58249</v>
      </c>
      <c r="F23610" s="35">
        <v>1.097</v>
      </c>
      <c r="G23610" s="34">
        <v>205.5</v>
      </c>
    </row>
    <row r="23611" spans="1:7">
      <c r="A23611" s="32">
        <v>2018</v>
      </c>
      <c r="B23611" s="32">
        <v>58420</v>
      </c>
      <c r="C23611" s="33" t="s">
        <v>563</v>
      </c>
      <c r="D23611" s="33" t="s">
        <v>564</v>
      </c>
      <c r="E23611" s="34">
        <v>3424990</v>
      </c>
      <c r="F23611" s="35">
        <v>1.028</v>
      </c>
      <c r="G23611" s="34" t="s">
        <v>364</v>
      </c>
    </row>
    <row r="23612" spans="1:7">
      <c r="A23612" s="32">
        <v>2018</v>
      </c>
      <c r="B23612" s="32">
        <v>58426</v>
      </c>
      <c r="C23612" s="33" t="s">
        <v>563</v>
      </c>
      <c r="D23612" s="33" t="s">
        <v>564</v>
      </c>
      <c r="E23612" s="34">
        <v>3450113</v>
      </c>
      <c r="F23612" s="35">
        <v>1.03</v>
      </c>
      <c r="G23612" s="34" t="s">
        <v>364</v>
      </c>
    </row>
    <row r="23613" spans="1:7">
      <c r="A23613" s="32">
        <v>2018</v>
      </c>
      <c r="B23613" s="32">
        <v>58471</v>
      </c>
      <c r="C23613" s="33" t="s">
        <v>563</v>
      </c>
      <c r="D23613" s="33" t="s">
        <v>564</v>
      </c>
      <c r="E23613" s="34">
        <v>562346</v>
      </c>
      <c r="F23613" s="35">
        <v>1.03</v>
      </c>
      <c r="G23613" s="34" t="s">
        <v>364</v>
      </c>
    </row>
    <row r="23614" spans="1:7">
      <c r="A23614" s="32">
        <v>2018</v>
      </c>
      <c r="B23614" s="32">
        <v>58503</v>
      </c>
      <c r="C23614" s="33" t="s">
        <v>563</v>
      </c>
      <c r="D23614" s="33" t="s">
        <v>564</v>
      </c>
      <c r="E23614" s="34">
        <v>1967230</v>
      </c>
      <c r="F23614" s="35">
        <v>1.0449999999999999</v>
      </c>
      <c r="G23614" s="34">
        <v>111.2</v>
      </c>
    </row>
    <row r="23615" spans="1:7">
      <c r="A23615" s="32">
        <v>2018</v>
      </c>
      <c r="B23615" s="32">
        <v>58557</v>
      </c>
      <c r="C23615" s="33" t="s">
        <v>563</v>
      </c>
      <c r="D23615" s="33" t="s">
        <v>564</v>
      </c>
      <c r="E23615" s="34">
        <v>3018</v>
      </c>
      <c r="F23615" s="35">
        <v>1.02</v>
      </c>
      <c r="G23615" s="34">
        <v>12050.3</v>
      </c>
    </row>
    <row r="23616" spans="1:7">
      <c r="A23616" s="32">
        <v>2018</v>
      </c>
      <c r="B23616" s="32">
        <v>58557</v>
      </c>
      <c r="C23616" s="33" t="s">
        <v>563</v>
      </c>
      <c r="D23616" s="33" t="s">
        <v>564</v>
      </c>
      <c r="E23616" s="34">
        <v>1816928</v>
      </c>
      <c r="F23616" s="35">
        <v>1.0569999999999999</v>
      </c>
      <c r="G23616" s="34">
        <v>274.10000000000002</v>
      </c>
    </row>
    <row r="23617" spans="1:7">
      <c r="A23617" s="32">
        <v>2018</v>
      </c>
      <c r="B23617" s="32">
        <v>58562</v>
      </c>
      <c r="C23617" s="33" t="s">
        <v>563</v>
      </c>
      <c r="D23617" s="33" t="s">
        <v>564</v>
      </c>
      <c r="E23617" s="34">
        <v>22610</v>
      </c>
      <c r="F23617" s="35">
        <v>1.052</v>
      </c>
      <c r="G23617" s="34">
        <v>243.9</v>
      </c>
    </row>
    <row r="23618" spans="1:7">
      <c r="A23618" s="32">
        <v>2018</v>
      </c>
      <c r="B23618" s="32">
        <v>58562</v>
      </c>
      <c r="C23618" s="33" t="s">
        <v>563</v>
      </c>
      <c r="D23618" s="33" t="s">
        <v>564</v>
      </c>
      <c r="E23618" s="34">
        <v>45808</v>
      </c>
      <c r="F23618" s="35">
        <v>1.052</v>
      </c>
      <c r="G23618" s="34">
        <v>198.5</v>
      </c>
    </row>
    <row r="23619" spans="1:7">
      <c r="A23619" s="32">
        <v>2018</v>
      </c>
      <c r="B23619" s="32">
        <v>58562</v>
      </c>
      <c r="C23619" s="33" t="s">
        <v>563</v>
      </c>
      <c r="D23619" s="33" t="s">
        <v>564</v>
      </c>
      <c r="E23619" s="34">
        <v>188450</v>
      </c>
      <c r="F23619" s="35">
        <v>1.052</v>
      </c>
      <c r="G23619" s="34">
        <v>227.5</v>
      </c>
    </row>
    <row r="23620" spans="1:7">
      <c r="A23620" s="32">
        <v>2018</v>
      </c>
      <c r="B23620" s="32">
        <v>58562</v>
      </c>
      <c r="C23620" s="33" t="s">
        <v>563</v>
      </c>
      <c r="D23620" s="33" t="s">
        <v>564</v>
      </c>
      <c r="E23620" s="34">
        <v>75584</v>
      </c>
      <c r="F23620" s="35">
        <v>1.052</v>
      </c>
      <c r="G23620" s="34">
        <v>241.3</v>
      </c>
    </row>
    <row r="23621" spans="1:7">
      <c r="A23621" s="32">
        <v>2018</v>
      </c>
      <c r="B23621" s="32">
        <v>58562</v>
      </c>
      <c r="C23621" s="33" t="s">
        <v>563</v>
      </c>
      <c r="D23621" s="33" t="s">
        <v>564</v>
      </c>
      <c r="E23621" s="34">
        <v>91199</v>
      </c>
      <c r="F23621" s="35">
        <v>1.052</v>
      </c>
      <c r="G23621" s="34">
        <v>249.7</v>
      </c>
    </row>
    <row r="23622" spans="1:7">
      <c r="A23622" s="32">
        <v>2018</v>
      </c>
      <c r="B23622" s="32">
        <v>58562</v>
      </c>
      <c r="C23622" s="33" t="s">
        <v>563</v>
      </c>
      <c r="D23622" s="33" t="s">
        <v>564</v>
      </c>
      <c r="E23622" s="34">
        <v>98031</v>
      </c>
      <c r="F23622" s="35">
        <v>1.052</v>
      </c>
      <c r="G23622" s="34">
        <v>246.6</v>
      </c>
    </row>
    <row r="23623" spans="1:7">
      <c r="A23623" s="32">
        <v>2018</v>
      </c>
      <c r="B23623" s="32">
        <v>58562</v>
      </c>
      <c r="C23623" s="33" t="s">
        <v>563</v>
      </c>
      <c r="D23623" s="33" t="s">
        <v>564</v>
      </c>
      <c r="E23623" s="34">
        <v>98761</v>
      </c>
      <c r="F23623" s="35">
        <v>1.052</v>
      </c>
      <c r="G23623" s="34">
        <v>235.4</v>
      </c>
    </row>
    <row r="23624" spans="1:7">
      <c r="A23624" s="32">
        <v>2018</v>
      </c>
      <c r="B23624" s="32">
        <v>58562</v>
      </c>
      <c r="C23624" s="33" t="s">
        <v>563</v>
      </c>
      <c r="D23624" s="33" t="s">
        <v>564</v>
      </c>
      <c r="E23624" s="34">
        <v>107778</v>
      </c>
      <c r="F23624" s="35">
        <v>1.052</v>
      </c>
      <c r="G23624" s="34">
        <v>247.8</v>
      </c>
    </row>
    <row r="23625" spans="1:7">
      <c r="A23625" s="32">
        <v>2018</v>
      </c>
      <c r="B23625" s="32">
        <v>58562</v>
      </c>
      <c r="C23625" s="33" t="s">
        <v>563</v>
      </c>
      <c r="D23625" s="33" t="s">
        <v>564</v>
      </c>
      <c r="E23625" s="34">
        <v>130789</v>
      </c>
      <c r="F23625" s="35">
        <v>1.052</v>
      </c>
      <c r="G23625" s="34">
        <v>251</v>
      </c>
    </row>
    <row r="23626" spans="1:7">
      <c r="A23626" s="32">
        <v>2018</v>
      </c>
      <c r="B23626" s="32">
        <v>58562</v>
      </c>
      <c r="C23626" s="33" t="s">
        <v>563</v>
      </c>
      <c r="D23626" s="33" t="s">
        <v>564</v>
      </c>
      <c r="E23626" s="34">
        <v>157525</v>
      </c>
      <c r="F23626" s="35">
        <v>1.052</v>
      </c>
      <c r="G23626" s="34">
        <v>225.7</v>
      </c>
    </row>
    <row r="23627" spans="1:7">
      <c r="A23627" s="32">
        <v>2018</v>
      </c>
      <c r="B23627" s="32">
        <v>58562</v>
      </c>
      <c r="C23627" s="33" t="s">
        <v>563</v>
      </c>
      <c r="D23627" s="33" t="s">
        <v>564</v>
      </c>
      <c r="E23627" s="34">
        <v>7099</v>
      </c>
      <c r="F23627" s="35">
        <v>1.052</v>
      </c>
      <c r="G23627" s="34">
        <v>224</v>
      </c>
    </row>
    <row r="23628" spans="1:7">
      <c r="A23628" s="32">
        <v>2018</v>
      </c>
      <c r="B23628" s="32">
        <v>58562</v>
      </c>
      <c r="C23628" s="33" t="s">
        <v>563</v>
      </c>
      <c r="D23628" s="33" t="s">
        <v>564</v>
      </c>
      <c r="E23628" s="34">
        <v>4632</v>
      </c>
      <c r="F23628" s="35">
        <v>1.052</v>
      </c>
      <c r="G23628" s="34">
        <v>240.7</v>
      </c>
    </row>
    <row r="23629" spans="1:7">
      <c r="A23629" s="32">
        <v>2018</v>
      </c>
      <c r="B23629" s="32">
        <v>58562</v>
      </c>
      <c r="C23629" s="33" t="s">
        <v>563</v>
      </c>
      <c r="D23629" s="33" t="s">
        <v>564</v>
      </c>
      <c r="E23629" s="34">
        <v>1329</v>
      </c>
      <c r="F23629" s="35">
        <v>1.052</v>
      </c>
      <c r="G23629" s="34">
        <v>203.6</v>
      </c>
    </row>
    <row r="23630" spans="1:7">
      <c r="A23630" s="32">
        <v>2018</v>
      </c>
      <c r="B23630" s="32">
        <v>58562</v>
      </c>
      <c r="C23630" s="33" t="s">
        <v>563</v>
      </c>
      <c r="D23630" s="33" t="s">
        <v>564</v>
      </c>
      <c r="E23630" s="34">
        <v>53613</v>
      </c>
      <c r="F23630" s="35">
        <v>1.052</v>
      </c>
      <c r="G23630" s="34">
        <v>257.60000000000002</v>
      </c>
    </row>
    <row r="23631" spans="1:7">
      <c r="A23631" s="32">
        <v>2018</v>
      </c>
      <c r="B23631" s="32">
        <v>58697</v>
      </c>
      <c r="C23631" s="33" t="s">
        <v>563</v>
      </c>
      <c r="D23631" s="33" t="s">
        <v>564</v>
      </c>
      <c r="E23631" s="34">
        <v>317892</v>
      </c>
      <c r="F23631" s="35">
        <v>1.024</v>
      </c>
      <c r="G23631" s="34">
        <v>372.7</v>
      </c>
    </row>
    <row r="23632" spans="1:7">
      <c r="A23632" s="32">
        <v>2018</v>
      </c>
      <c r="B23632" s="32">
        <v>58697</v>
      </c>
      <c r="C23632" s="33" t="s">
        <v>563</v>
      </c>
      <c r="D23632" s="33" t="s">
        <v>564</v>
      </c>
      <c r="E23632" s="34">
        <v>1878726</v>
      </c>
      <c r="F23632" s="35">
        <v>1.0229999999999999</v>
      </c>
      <c r="G23632" s="34">
        <v>429.2</v>
      </c>
    </row>
    <row r="23633" spans="1:7">
      <c r="A23633" s="32">
        <v>2018</v>
      </c>
      <c r="B23633" s="32">
        <v>58697</v>
      </c>
      <c r="C23633" s="33" t="s">
        <v>563</v>
      </c>
      <c r="D23633" s="33" t="s">
        <v>564</v>
      </c>
      <c r="E23633" s="34">
        <v>1038428</v>
      </c>
      <c r="F23633" s="35">
        <v>1.0229999999999999</v>
      </c>
      <c r="G23633" s="34">
        <v>429.2</v>
      </c>
    </row>
    <row r="23634" spans="1:7">
      <c r="A23634" s="32">
        <v>2018</v>
      </c>
      <c r="B23634" s="32">
        <v>58835</v>
      </c>
      <c r="C23634" s="33" t="s">
        <v>563</v>
      </c>
      <c r="D23634" s="33" t="s">
        <v>564</v>
      </c>
      <c r="E23634" s="34">
        <v>670081</v>
      </c>
      <c r="F23634" s="35">
        <v>1.0389999999999999</v>
      </c>
      <c r="G23634" s="34">
        <v>217</v>
      </c>
    </row>
    <row r="23635" spans="1:7">
      <c r="A23635" s="32">
        <v>2018</v>
      </c>
      <c r="B23635" s="32">
        <v>59004</v>
      </c>
      <c r="C23635" s="33" t="s">
        <v>563</v>
      </c>
      <c r="D23635" s="33" t="s">
        <v>564</v>
      </c>
      <c r="E23635" s="34">
        <v>3054155</v>
      </c>
      <c r="F23635" s="35">
        <v>1.042</v>
      </c>
      <c r="G23635" s="34" t="s">
        <v>364</v>
      </c>
    </row>
    <row r="23636" spans="1:7">
      <c r="A23636" s="32">
        <v>2018</v>
      </c>
      <c r="B23636" s="32">
        <v>59220</v>
      </c>
      <c r="C23636" s="33" t="s">
        <v>563</v>
      </c>
      <c r="D23636" s="33" t="s">
        <v>564</v>
      </c>
      <c r="E23636" s="34">
        <v>10301</v>
      </c>
      <c r="F23636" s="35">
        <v>1.0289999999999999</v>
      </c>
      <c r="G23636" s="34">
        <v>511.4</v>
      </c>
    </row>
    <row r="23637" spans="1:7">
      <c r="A23637" s="32">
        <v>2018</v>
      </c>
      <c r="B23637" s="32">
        <v>59220</v>
      </c>
      <c r="C23637" s="33" t="s">
        <v>563</v>
      </c>
      <c r="D23637" s="33" t="s">
        <v>564</v>
      </c>
      <c r="E23637" s="34">
        <v>14577</v>
      </c>
      <c r="F23637" s="35">
        <v>1.0289999999999999</v>
      </c>
      <c r="G23637" s="34">
        <v>340.5</v>
      </c>
    </row>
    <row r="23638" spans="1:7">
      <c r="A23638" s="32">
        <v>2018</v>
      </c>
      <c r="B23638" s="32">
        <v>59220</v>
      </c>
      <c r="C23638" s="33" t="s">
        <v>563</v>
      </c>
      <c r="D23638" s="33" t="s">
        <v>564</v>
      </c>
      <c r="E23638" s="34">
        <v>38095</v>
      </c>
      <c r="F23638" s="35">
        <v>1.0289999999999999</v>
      </c>
      <c r="G23638" s="34">
        <v>334.9</v>
      </c>
    </row>
    <row r="23639" spans="1:7">
      <c r="A23639" s="32">
        <v>2018</v>
      </c>
      <c r="B23639" s="32">
        <v>59220</v>
      </c>
      <c r="C23639" s="33" t="s">
        <v>563</v>
      </c>
      <c r="D23639" s="33" t="s">
        <v>564</v>
      </c>
      <c r="E23639" s="34">
        <v>63848</v>
      </c>
      <c r="F23639" s="35">
        <v>1.0289999999999999</v>
      </c>
      <c r="G23639" s="34">
        <v>337.5</v>
      </c>
    </row>
    <row r="23640" spans="1:7">
      <c r="A23640" s="32">
        <v>2018</v>
      </c>
      <c r="B23640" s="32">
        <v>59220</v>
      </c>
      <c r="C23640" s="33" t="s">
        <v>563</v>
      </c>
      <c r="D23640" s="33" t="s">
        <v>564</v>
      </c>
      <c r="E23640" s="34">
        <v>107677</v>
      </c>
      <c r="F23640" s="35">
        <v>1.0289999999999999</v>
      </c>
      <c r="G23640" s="34">
        <v>354.5</v>
      </c>
    </row>
    <row r="23641" spans="1:7">
      <c r="A23641" s="32">
        <v>2018</v>
      </c>
      <c r="B23641" s="32">
        <v>59220</v>
      </c>
      <c r="C23641" s="33" t="s">
        <v>563</v>
      </c>
      <c r="D23641" s="33" t="s">
        <v>564</v>
      </c>
      <c r="E23641" s="34">
        <v>140039</v>
      </c>
      <c r="F23641" s="35">
        <v>1.0289999999999999</v>
      </c>
      <c r="G23641" s="34">
        <v>344.7</v>
      </c>
    </row>
    <row r="23642" spans="1:7">
      <c r="A23642" s="32">
        <v>2018</v>
      </c>
      <c r="B23642" s="32">
        <v>59220</v>
      </c>
      <c r="C23642" s="33" t="s">
        <v>563</v>
      </c>
      <c r="D23642" s="33" t="s">
        <v>564</v>
      </c>
      <c r="E23642" s="34">
        <v>9718</v>
      </c>
      <c r="F23642" s="35">
        <v>1.0289999999999999</v>
      </c>
      <c r="G23642" s="34">
        <v>325.7</v>
      </c>
    </row>
    <row r="23643" spans="1:7">
      <c r="A23643" s="32">
        <v>2018</v>
      </c>
      <c r="B23643" s="32">
        <v>59220</v>
      </c>
      <c r="C23643" s="33" t="s">
        <v>563</v>
      </c>
      <c r="D23643" s="33" t="s">
        <v>564</v>
      </c>
      <c r="E23643" s="34">
        <v>310982</v>
      </c>
      <c r="F23643" s="35">
        <v>1.0289999999999999</v>
      </c>
      <c r="G23643" s="34">
        <v>344.7</v>
      </c>
    </row>
    <row r="23644" spans="1:7">
      <c r="A23644" s="32">
        <v>2018</v>
      </c>
      <c r="B23644" s="32">
        <v>59220</v>
      </c>
      <c r="C23644" s="33" t="s">
        <v>563</v>
      </c>
      <c r="D23644" s="33" t="s">
        <v>564</v>
      </c>
      <c r="E23644" s="34">
        <v>383771</v>
      </c>
      <c r="F23644" s="35">
        <v>1.0289999999999999</v>
      </c>
      <c r="G23644" s="34">
        <v>353.2</v>
      </c>
    </row>
    <row r="23645" spans="1:7">
      <c r="A23645" s="32">
        <v>2018</v>
      </c>
      <c r="B23645" s="32">
        <v>59220</v>
      </c>
      <c r="C23645" s="33" t="s">
        <v>563</v>
      </c>
      <c r="D23645" s="33" t="s">
        <v>564</v>
      </c>
      <c r="E23645" s="34">
        <v>451215</v>
      </c>
      <c r="F23645" s="35">
        <v>1.0289999999999999</v>
      </c>
      <c r="G23645" s="34">
        <v>348.6</v>
      </c>
    </row>
    <row r="23646" spans="1:7">
      <c r="A23646" s="32">
        <v>2018</v>
      </c>
      <c r="B23646" s="32">
        <v>59220</v>
      </c>
      <c r="C23646" s="33" t="s">
        <v>563</v>
      </c>
      <c r="D23646" s="33" t="s">
        <v>564</v>
      </c>
      <c r="E23646" s="34">
        <v>515063</v>
      </c>
      <c r="F23646" s="35">
        <v>1.0289999999999999</v>
      </c>
      <c r="G23646" s="34">
        <v>343.5</v>
      </c>
    </row>
    <row r="23647" spans="1:7">
      <c r="A23647" s="32">
        <v>2018</v>
      </c>
      <c r="B23647" s="32">
        <v>59220</v>
      </c>
      <c r="C23647" s="33" t="s">
        <v>563</v>
      </c>
      <c r="D23647" s="33" t="s">
        <v>564</v>
      </c>
      <c r="E23647" s="34">
        <v>544464</v>
      </c>
      <c r="F23647" s="35">
        <v>1.0289999999999999</v>
      </c>
      <c r="G23647" s="34">
        <v>344.3</v>
      </c>
    </row>
    <row r="23648" spans="1:7">
      <c r="A23648" s="32">
        <v>2018</v>
      </c>
      <c r="B23648" s="32">
        <v>59220</v>
      </c>
      <c r="C23648" s="33" t="s">
        <v>563</v>
      </c>
      <c r="D23648" s="33" t="s">
        <v>564</v>
      </c>
      <c r="E23648" s="34">
        <v>9718</v>
      </c>
      <c r="F23648" s="35">
        <v>1.0289999999999999</v>
      </c>
      <c r="G23648" s="34">
        <v>338.7</v>
      </c>
    </row>
    <row r="23649" spans="1:7">
      <c r="A23649" s="32">
        <v>2018</v>
      </c>
      <c r="B23649" s="32">
        <v>59220</v>
      </c>
      <c r="C23649" s="33" t="s">
        <v>563</v>
      </c>
      <c r="D23649" s="33" t="s">
        <v>564</v>
      </c>
      <c r="E23649" s="34">
        <v>301263</v>
      </c>
      <c r="F23649" s="35">
        <v>1.0289999999999999</v>
      </c>
      <c r="G23649" s="34">
        <v>341.3</v>
      </c>
    </row>
    <row r="23650" spans="1:7">
      <c r="A23650" s="32">
        <v>2018</v>
      </c>
      <c r="B23650" s="32">
        <v>59325</v>
      </c>
      <c r="C23650" s="33" t="s">
        <v>563</v>
      </c>
      <c r="D23650" s="33" t="s">
        <v>564</v>
      </c>
      <c r="E23650" s="34">
        <v>1297449</v>
      </c>
      <c r="F23650" s="35">
        <v>1.0229999999999999</v>
      </c>
      <c r="G23650" s="34" t="s">
        <v>364</v>
      </c>
    </row>
    <row r="23651" spans="1:7">
      <c r="A23651" s="32">
        <v>2018</v>
      </c>
      <c r="B23651" s="32">
        <v>59326</v>
      </c>
      <c r="C23651" s="33" t="s">
        <v>563</v>
      </c>
      <c r="D23651" s="33" t="s">
        <v>564</v>
      </c>
      <c r="E23651" s="34">
        <v>1958170</v>
      </c>
      <c r="F23651" s="35">
        <v>1.0669999999999999</v>
      </c>
      <c r="G23651" s="34" t="s">
        <v>364</v>
      </c>
    </row>
    <row r="23652" spans="1:7">
      <c r="A23652" s="32">
        <v>2018</v>
      </c>
      <c r="B23652" s="32">
        <v>59338</v>
      </c>
      <c r="C23652" s="33" t="s">
        <v>563</v>
      </c>
      <c r="D23652" s="33" t="s">
        <v>564</v>
      </c>
      <c r="E23652" s="34">
        <v>1615631</v>
      </c>
      <c r="F23652" s="35">
        <v>1.0609999999999999</v>
      </c>
      <c r="G23652" s="34">
        <v>274.39999999999998</v>
      </c>
    </row>
    <row r="23653" spans="1:7">
      <c r="A23653" s="32">
        <v>2018</v>
      </c>
      <c r="B23653" s="32">
        <v>59338</v>
      </c>
      <c r="C23653" s="33" t="s">
        <v>563</v>
      </c>
      <c r="D23653" s="33" t="s">
        <v>564</v>
      </c>
      <c r="E23653" s="34">
        <v>339523</v>
      </c>
      <c r="F23653" s="35">
        <v>1.0609999999999999</v>
      </c>
      <c r="G23653" s="34">
        <v>341.1</v>
      </c>
    </row>
    <row r="23654" spans="1:7">
      <c r="A23654" s="32">
        <v>2018</v>
      </c>
      <c r="B23654" s="32">
        <v>59391</v>
      </c>
      <c r="C23654" s="33" t="s">
        <v>563</v>
      </c>
      <c r="D23654" s="33" t="s">
        <v>564</v>
      </c>
      <c r="E23654" s="34">
        <v>363770</v>
      </c>
      <c r="F23654" s="35">
        <v>1.028</v>
      </c>
      <c r="G23654" s="34">
        <v>347.9</v>
      </c>
    </row>
    <row r="23655" spans="1:7">
      <c r="A23655" s="32">
        <v>2018</v>
      </c>
      <c r="B23655" s="32">
        <v>59764</v>
      </c>
      <c r="C23655" s="33" t="s">
        <v>563</v>
      </c>
      <c r="D23655" s="33" t="s">
        <v>564</v>
      </c>
      <c r="E23655" s="34">
        <v>3242631</v>
      </c>
      <c r="F23655" s="35">
        <v>1.0589999999999999</v>
      </c>
      <c r="G23655" s="34" t="s">
        <v>364</v>
      </c>
    </row>
    <row r="23656" spans="1:7">
      <c r="A23656" s="32">
        <v>2018</v>
      </c>
      <c r="B23656" s="32">
        <v>59773</v>
      </c>
      <c r="C23656" s="33" t="s">
        <v>563</v>
      </c>
      <c r="D23656" s="33" t="s">
        <v>564</v>
      </c>
      <c r="E23656" s="34">
        <v>2906067</v>
      </c>
      <c r="F23656" s="35">
        <v>1.038</v>
      </c>
      <c r="G23656" s="34" t="s">
        <v>364</v>
      </c>
    </row>
    <row r="23657" spans="1:7">
      <c r="A23657" s="32">
        <v>2018</v>
      </c>
      <c r="B23657" s="32">
        <v>59784</v>
      </c>
      <c r="C23657" s="33" t="s">
        <v>563</v>
      </c>
      <c r="D23657" s="33" t="s">
        <v>564</v>
      </c>
      <c r="E23657" s="34">
        <v>1918370</v>
      </c>
      <c r="F23657" s="35">
        <v>1.0249999999999999</v>
      </c>
      <c r="G23657" s="34">
        <v>295.10000000000002</v>
      </c>
    </row>
    <row r="23658" spans="1:7">
      <c r="A23658" s="32">
        <v>2018</v>
      </c>
      <c r="B23658" s="32">
        <v>59812</v>
      </c>
      <c r="C23658" s="33" t="s">
        <v>563</v>
      </c>
      <c r="D23658" s="33" t="s">
        <v>564</v>
      </c>
      <c r="E23658" s="34">
        <v>4144614</v>
      </c>
      <c r="F23658" s="35">
        <v>1.0349999999999999</v>
      </c>
      <c r="G23658" s="34" t="s">
        <v>364</v>
      </c>
    </row>
    <row r="23659" spans="1:7">
      <c r="A23659" s="32">
        <v>2018</v>
      </c>
      <c r="B23659" s="32">
        <v>59906</v>
      </c>
      <c r="C23659" s="33" t="s">
        <v>563</v>
      </c>
      <c r="D23659" s="33" t="s">
        <v>564</v>
      </c>
      <c r="E23659" s="34">
        <v>3796693</v>
      </c>
      <c r="F23659" s="35">
        <v>1.028</v>
      </c>
      <c r="G23659" s="34" t="s">
        <v>364</v>
      </c>
    </row>
    <row r="23660" spans="1:7">
      <c r="A23660" s="32">
        <v>2018</v>
      </c>
      <c r="B23660" s="32">
        <v>60122</v>
      </c>
      <c r="C23660" s="33" t="s">
        <v>563</v>
      </c>
      <c r="D23660" s="33" t="s">
        <v>564</v>
      </c>
      <c r="E23660" s="34">
        <v>3899863</v>
      </c>
      <c r="F23660" s="35">
        <v>1.0249999999999999</v>
      </c>
      <c r="G23660" s="34" t="s">
        <v>364</v>
      </c>
    </row>
    <row r="23661" spans="1:7">
      <c r="A23661" s="32">
        <v>2018</v>
      </c>
      <c r="B23661" s="32">
        <v>60264</v>
      </c>
      <c r="C23661" s="33" t="s">
        <v>563</v>
      </c>
      <c r="D23661" s="33" t="s">
        <v>564</v>
      </c>
      <c r="E23661" s="34">
        <v>248664</v>
      </c>
      <c r="F23661" s="35">
        <v>1.02</v>
      </c>
      <c r="G23661" s="34" t="s">
        <v>364</v>
      </c>
    </row>
    <row r="23662" spans="1:7">
      <c r="A23662" s="32">
        <v>2018</v>
      </c>
      <c r="B23662" s="32">
        <v>60302</v>
      </c>
      <c r="C23662" s="33" t="s">
        <v>563</v>
      </c>
      <c r="D23662" s="33" t="s">
        <v>564</v>
      </c>
      <c r="E23662" s="34">
        <v>3356683</v>
      </c>
      <c r="F23662" s="35">
        <v>1.026</v>
      </c>
      <c r="G23662" s="34" t="s">
        <v>364</v>
      </c>
    </row>
    <row r="23663" spans="1:7">
      <c r="A23663" s="32">
        <v>2018</v>
      </c>
      <c r="B23663" s="32">
        <v>60357</v>
      </c>
      <c r="C23663" s="33" t="s">
        <v>563</v>
      </c>
      <c r="D23663" s="33" t="s">
        <v>564</v>
      </c>
      <c r="E23663" s="34">
        <v>3094937</v>
      </c>
      <c r="F23663" s="35">
        <v>1.0269999999999999</v>
      </c>
      <c r="G23663" s="34" t="s">
        <v>364</v>
      </c>
    </row>
    <row r="23664" spans="1:7">
      <c r="A23664" s="32">
        <v>2018</v>
      </c>
      <c r="B23664" s="32">
        <v>60368</v>
      </c>
      <c r="C23664" s="33" t="s">
        <v>563</v>
      </c>
      <c r="D23664" s="33" t="s">
        <v>564</v>
      </c>
      <c r="E23664" s="34">
        <v>4281547</v>
      </c>
      <c r="F23664" s="35">
        <v>1.028</v>
      </c>
      <c r="G23664" s="34" t="s">
        <v>364</v>
      </c>
    </row>
    <row r="23665" spans="1:7">
      <c r="A23665" s="32">
        <v>2018</v>
      </c>
      <c r="B23665" s="32">
        <v>60768</v>
      </c>
      <c r="C23665" s="33" t="s">
        <v>563</v>
      </c>
      <c r="D23665" s="33" t="s">
        <v>564</v>
      </c>
      <c r="E23665" s="34">
        <v>2291045</v>
      </c>
      <c r="F23665" s="35">
        <v>1.0609999999999999</v>
      </c>
      <c r="G23665" s="34" t="s">
        <v>364</v>
      </c>
    </row>
    <row r="23666" spans="1:7">
      <c r="A23666" s="32">
        <v>2018</v>
      </c>
      <c r="B23666" s="32">
        <v>60903</v>
      </c>
      <c r="C23666" s="33" t="s">
        <v>563</v>
      </c>
      <c r="D23666" s="33" t="s">
        <v>564</v>
      </c>
      <c r="E23666" s="34">
        <v>1648415</v>
      </c>
      <c r="F23666" s="35">
        <v>1.032</v>
      </c>
      <c r="G23666" s="34" t="s">
        <v>364</v>
      </c>
    </row>
    <row r="23667" spans="1:7">
      <c r="A23667" s="32">
        <v>2018</v>
      </c>
      <c r="B23667" s="32">
        <v>61643</v>
      </c>
      <c r="C23667" s="33" t="s">
        <v>563</v>
      </c>
      <c r="D23667" s="33" t="s">
        <v>564</v>
      </c>
      <c r="E23667" s="34">
        <v>208074</v>
      </c>
      <c r="F23667" s="35">
        <v>1</v>
      </c>
      <c r="G23667" s="34">
        <v>360</v>
      </c>
    </row>
    <row r="23668" spans="1:7">
      <c r="A23668" s="32">
        <v>2018</v>
      </c>
      <c r="B23668" s="32">
        <v>61890</v>
      </c>
      <c r="C23668" s="33" t="s">
        <v>563</v>
      </c>
      <c r="D23668" s="33" t="s">
        <v>564</v>
      </c>
      <c r="E23668" s="34">
        <v>52</v>
      </c>
      <c r="F23668" s="35">
        <v>1.03</v>
      </c>
      <c r="G23668" s="34" t="s">
        <v>364</v>
      </c>
    </row>
    <row r="23669" spans="1:7">
      <c r="A23669" s="32">
        <v>2018</v>
      </c>
      <c r="B23669" s="32">
        <v>3</v>
      </c>
      <c r="C23669" s="33" t="s">
        <v>353</v>
      </c>
      <c r="D23669" s="33" t="s">
        <v>354</v>
      </c>
      <c r="E23669" s="34">
        <v>169204</v>
      </c>
      <c r="F23669" s="35">
        <v>20.547999999999998</v>
      </c>
      <c r="G23669" s="34">
        <v>300.60000000000002</v>
      </c>
    </row>
    <row r="23670" spans="1:7">
      <c r="A23670" s="32">
        <v>2018</v>
      </c>
      <c r="B23670" s="32">
        <v>3</v>
      </c>
      <c r="C23670" s="33" t="s">
        <v>563</v>
      </c>
      <c r="D23670" s="33" t="s">
        <v>564</v>
      </c>
      <c r="E23670" s="34">
        <v>298180</v>
      </c>
      <c r="F23670" s="35">
        <v>1.0249999999999999</v>
      </c>
      <c r="G23670" s="34">
        <v>529.4</v>
      </c>
    </row>
    <row r="23671" spans="1:7">
      <c r="A23671" s="32">
        <v>2018</v>
      </c>
      <c r="B23671" s="32">
        <v>3</v>
      </c>
      <c r="C23671" s="33" t="s">
        <v>563</v>
      </c>
      <c r="D23671" s="33" t="s">
        <v>564</v>
      </c>
      <c r="E23671" s="34">
        <v>3273726</v>
      </c>
      <c r="F23671" s="35">
        <v>1.0149999999999999</v>
      </c>
      <c r="G23671" s="34">
        <v>329</v>
      </c>
    </row>
    <row r="23672" spans="1:7">
      <c r="A23672" s="32">
        <v>2018</v>
      </c>
      <c r="B23672" s="32">
        <v>7</v>
      </c>
      <c r="C23672" s="33" t="s">
        <v>563</v>
      </c>
      <c r="D23672" s="33" t="s">
        <v>564</v>
      </c>
      <c r="E23672" s="34">
        <v>243437</v>
      </c>
      <c r="F23672" s="35">
        <v>1.01</v>
      </c>
      <c r="G23672" s="34">
        <v>313.2</v>
      </c>
    </row>
    <row r="23673" spans="1:7">
      <c r="A23673" s="32">
        <v>2018</v>
      </c>
      <c r="B23673" s="32">
        <v>8</v>
      </c>
      <c r="C23673" s="33" t="s">
        <v>565</v>
      </c>
      <c r="D23673" s="33" t="s">
        <v>566</v>
      </c>
      <c r="E23673" s="34">
        <v>1411</v>
      </c>
      <c r="F23673" s="35">
        <v>5.8</v>
      </c>
      <c r="G23673" s="34">
        <v>1654.7</v>
      </c>
    </row>
    <row r="23674" spans="1:7">
      <c r="A23674" s="32">
        <v>2018</v>
      </c>
      <c r="B23674" s="32">
        <v>8</v>
      </c>
      <c r="C23674" s="33" t="s">
        <v>353</v>
      </c>
      <c r="D23674" s="33" t="s">
        <v>354</v>
      </c>
      <c r="E23674" s="34">
        <v>154356</v>
      </c>
      <c r="F23674" s="35">
        <v>19.966000000000001</v>
      </c>
      <c r="G23674" s="34">
        <v>375</v>
      </c>
    </row>
    <row r="23675" spans="1:7">
      <c r="A23675" s="32">
        <v>2018</v>
      </c>
      <c r="B23675" s="32">
        <v>8</v>
      </c>
      <c r="C23675" s="33" t="s">
        <v>353</v>
      </c>
      <c r="D23675" s="33" t="s">
        <v>354</v>
      </c>
      <c r="E23675" s="34">
        <v>12325</v>
      </c>
      <c r="F23675" s="35">
        <v>23.905999999999999</v>
      </c>
      <c r="G23675" s="34">
        <v>234.5</v>
      </c>
    </row>
    <row r="23676" spans="1:7">
      <c r="A23676" s="32">
        <v>2018</v>
      </c>
      <c r="B23676" s="32">
        <v>8</v>
      </c>
      <c r="C23676" s="33" t="s">
        <v>353</v>
      </c>
      <c r="D23676" s="33" t="s">
        <v>354</v>
      </c>
      <c r="E23676" s="34">
        <v>12448</v>
      </c>
      <c r="F23676" s="35">
        <v>21.597000000000001</v>
      </c>
      <c r="G23676" s="34">
        <v>329.6</v>
      </c>
    </row>
    <row r="23677" spans="1:7">
      <c r="A23677" s="32">
        <v>2018</v>
      </c>
      <c r="B23677" s="32">
        <v>10</v>
      </c>
      <c r="C23677" s="33" t="s">
        <v>565</v>
      </c>
      <c r="D23677" s="33" t="s">
        <v>566</v>
      </c>
      <c r="E23677" s="34">
        <v>529</v>
      </c>
      <c r="F23677" s="35">
        <v>5.8</v>
      </c>
      <c r="G23677" s="34">
        <v>1640.3</v>
      </c>
    </row>
    <row r="23678" spans="1:7">
      <c r="A23678" s="32">
        <v>2018</v>
      </c>
      <c r="B23678" s="32">
        <v>10</v>
      </c>
      <c r="C23678" s="33" t="s">
        <v>563</v>
      </c>
      <c r="D23678" s="33" t="s">
        <v>564</v>
      </c>
      <c r="E23678" s="34">
        <v>1581450</v>
      </c>
      <c r="F23678" s="35">
        <v>1.034</v>
      </c>
      <c r="G23678" s="34">
        <v>306.3</v>
      </c>
    </row>
    <row r="23679" spans="1:7">
      <c r="A23679" s="32">
        <v>2018</v>
      </c>
      <c r="B23679" s="32">
        <v>26</v>
      </c>
      <c r="C23679" s="33" t="s">
        <v>563</v>
      </c>
      <c r="D23679" s="33" t="s">
        <v>564</v>
      </c>
      <c r="E23679" s="34">
        <v>4039586</v>
      </c>
      <c r="F23679" s="35">
        <v>1.024</v>
      </c>
      <c r="G23679" s="34">
        <v>303.60000000000002</v>
      </c>
    </row>
    <row r="23680" spans="1:7">
      <c r="A23680" s="32">
        <v>2018</v>
      </c>
      <c r="B23680" s="32">
        <v>47</v>
      </c>
      <c r="C23680" s="33" t="s">
        <v>563</v>
      </c>
      <c r="D23680" s="33" t="s">
        <v>564</v>
      </c>
      <c r="E23680" s="34">
        <v>86579</v>
      </c>
      <c r="F23680" s="35">
        <v>1</v>
      </c>
      <c r="G23680" s="34">
        <v>315.5</v>
      </c>
    </row>
    <row r="23681" spans="1:7">
      <c r="A23681" s="32">
        <v>2018</v>
      </c>
      <c r="B23681" s="32">
        <v>51</v>
      </c>
      <c r="C23681" s="33" t="s">
        <v>362</v>
      </c>
      <c r="D23681" s="33" t="s">
        <v>354</v>
      </c>
      <c r="E23681" s="34">
        <v>173637</v>
      </c>
      <c r="F23681" s="35">
        <v>13.38</v>
      </c>
      <c r="G23681" s="34">
        <v>562.20000000000005</v>
      </c>
    </row>
    <row r="23682" spans="1:7">
      <c r="A23682" s="32">
        <v>2018</v>
      </c>
      <c r="B23682" s="32">
        <v>51</v>
      </c>
      <c r="C23682" s="33" t="s">
        <v>563</v>
      </c>
      <c r="D23682" s="33" t="s">
        <v>564</v>
      </c>
      <c r="E23682" s="34">
        <v>54890</v>
      </c>
      <c r="F23682" s="35">
        <v>1.054</v>
      </c>
      <c r="G23682" s="34">
        <v>382.7</v>
      </c>
    </row>
    <row r="23683" spans="1:7">
      <c r="A23683" s="32">
        <v>2018</v>
      </c>
      <c r="B23683" s="32">
        <v>54</v>
      </c>
      <c r="C23683" s="33" t="s">
        <v>563</v>
      </c>
      <c r="D23683" s="33" t="s">
        <v>564</v>
      </c>
      <c r="E23683" s="34">
        <v>666892</v>
      </c>
      <c r="F23683" s="35">
        <v>1.03</v>
      </c>
      <c r="G23683" s="34">
        <v>303.89999999999998</v>
      </c>
    </row>
    <row r="23684" spans="1:7">
      <c r="A23684" s="32">
        <v>2018</v>
      </c>
      <c r="B23684" s="32">
        <v>56</v>
      </c>
      <c r="C23684" s="33" t="s">
        <v>353</v>
      </c>
      <c r="D23684" s="33" t="s">
        <v>354</v>
      </c>
      <c r="E23684" s="34">
        <v>6440</v>
      </c>
      <c r="F23684" s="35">
        <v>22.957999999999998</v>
      </c>
      <c r="G23684" s="34">
        <v>159.1</v>
      </c>
    </row>
    <row r="23685" spans="1:7">
      <c r="A23685" s="32">
        <v>2018</v>
      </c>
      <c r="B23685" s="32">
        <v>56</v>
      </c>
      <c r="C23685" s="33" t="s">
        <v>353</v>
      </c>
      <c r="D23685" s="33" t="s">
        <v>354</v>
      </c>
      <c r="E23685" s="34">
        <v>21875</v>
      </c>
      <c r="F23685" s="35">
        <v>22.52</v>
      </c>
      <c r="G23685" s="34">
        <v>260.5</v>
      </c>
    </row>
    <row r="23686" spans="1:7">
      <c r="A23686" s="32">
        <v>2018</v>
      </c>
      <c r="B23686" s="32">
        <v>56</v>
      </c>
      <c r="C23686" s="33" t="s">
        <v>565</v>
      </c>
      <c r="D23686" s="33" t="s">
        <v>566</v>
      </c>
      <c r="E23686" s="34">
        <v>1798</v>
      </c>
      <c r="F23686" s="35">
        <v>5.5</v>
      </c>
      <c r="G23686" s="34">
        <v>1747.4</v>
      </c>
    </row>
    <row r="23687" spans="1:7">
      <c r="A23687" s="32">
        <v>2018</v>
      </c>
      <c r="B23687" s="32">
        <v>59</v>
      </c>
      <c r="C23687" s="33" t="s">
        <v>363</v>
      </c>
      <c r="D23687" s="33" t="s">
        <v>354</v>
      </c>
      <c r="E23687" s="34">
        <v>26368</v>
      </c>
      <c r="F23687" s="35">
        <v>16.39</v>
      </c>
      <c r="G23687" s="34">
        <v>153</v>
      </c>
    </row>
    <row r="23688" spans="1:7">
      <c r="A23688" s="32">
        <v>2018</v>
      </c>
      <c r="B23688" s="32">
        <v>60</v>
      </c>
      <c r="C23688" s="33" t="s">
        <v>363</v>
      </c>
      <c r="D23688" s="33" t="s">
        <v>354</v>
      </c>
      <c r="E23688" s="34">
        <v>51823</v>
      </c>
      <c r="F23688" s="35">
        <v>16.170000000000002</v>
      </c>
      <c r="G23688" s="34">
        <v>112.2</v>
      </c>
    </row>
    <row r="23689" spans="1:7">
      <c r="A23689" s="32">
        <v>2018</v>
      </c>
      <c r="B23689" s="32">
        <v>60</v>
      </c>
      <c r="C23689" s="33" t="s">
        <v>565</v>
      </c>
      <c r="D23689" s="33" t="s">
        <v>566</v>
      </c>
      <c r="E23689" s="34">
        <v>1143</v>
      </c>
      <c r="F23689" s="35">
        <v>5.7539999999999996</v>
      </c>
      <c r="G23689" s="34">
        <v>1750.1</v>
      </c>
    </row>
    <row r="23690" spans="1:7">
      <c r="A23690" s="32">
        <v>2018</v>
      </c>
      <c r="B23690" s="32">
        <v>87</v>
      </c>
      <c r="C23690" s="33" t="s">
        <v>363</v>
      </c>
      <c r="D23690" s="33" t="s">
        <v>354</v>
      </c>
      <c r="E23690" s="34">
        <v>41326</v>
      </c>
      <c r="F23690" s="35">
        <v>18.28</v>
      </c>
      <c r="G23690" s="34">
        <v>229.7</v>
      </c>
    </row>
    <row r="23691" spans="1:7">
      <c r="A23691" s="32">
        <v>2018</v>
      </c>
      <c r="B23691" s="32">
        <v>87</v>
      </c>
      <c r="C23691" s="33" t="s">
        <v>563</v>
      </c>
      <c r="D23691" s="33" t="s">
        <v>564</v>
      </c>
      <c r="E23691" s="34">
        <v>1353</v>
      </c>
      <c r="F23691" s="35">
        <v>1.032</v>
      </c>
      <c r="G23691" s="34">
        <v>362</v>
      </c>
    </row>
    <row r="23692" spans="1:7">
      <c r="A23692" s="32">
        <v>2018</v>
      </c>
      <c r="B23692" s="32">
        <v>96</v>
      </c>
      <c r="C23692" s="33" t="s">
        <v>563</v>
      </c>
      <c r="D23692" s="33" t="s">
        <v>564</v>
      </c>
      <c r="E23692" s="34">
        <v>27050</v>
      </c>
      <c r="F23692" s="35">
        <v>1</v>
      </c>
      <c r="G23692" s="34">
        <v>772.1</v>
      </c>
    </row>
    <row r="23693" spans="1:7">
      <c r="A23693" s="32">
        <v>2018</v>
      </c>
      <c r="B23693" s="32">
        <v>108</v>
      </c>
      <c r="C23693" s="33" t="s">
        <v>563</v>
      </c>
      <c r="D23693" s="33" t="s">
        <v>564</v>
      </c>
      <c r="E23693" s="34">
        <v>424</v>
      </c>
      <c r="F23693" s="35">
        <v>1.143</v>
      </c>
      <c r="G23693" s="34">
        <v>253</v>
      </c>
    </row>
    <row r="23694" spans="1:7">
      <c r="A23694" s="32">
        <v>2018</v>
      </c>
      <c r="B23694" s="32">
        <v>108</v>
      </c>
      <c r="C23694" s="33" t="s">
        <v>563</v>
      </c>
      <c r="D23694" s="33" t="s">
        <v>564</v>
      </c>
      <c r="E23694" s="34">
        <v>7058</v>
      </c>
      <c r="F23694" s="35">
        <v>1.143</v>
      </c>
      <c r="G23694" s="34">
        <v>259.10000000000002</v>
      </c>
    </row>
    <row r="23695" spans="1:7">
      <c r="A23695" s="32">
        <v>2018</v>
      </c>
      <c r="B23695" s="32">
        <v>108</v>
      </c>
      <c r="C23695" s="33" t="s">
        <v>363</v>
      </c>
      <c r="D23695" s="33" t="s">
        <v>354</v>
      </c>
      <c r="E23695" s="34">
        <v>15063</v>
      </c>
      <c r="F23695" s="35">
        <v>17.82</v>
      </c>
      <c r="G23695" s="34">
        <v>164.2</v>
      </c>
    </row>
    <row r="23696" spans="1:7">
      <c r="A23696" s="32">
        <v>2018</v>
      </c>
      <c r="B23696" s="32">
        <v>108</v>
      </c>
      <c r="C23696" s="33" t="s">
        <v>363</v>
      </c>
      <c r="D23696" s="33" t="s">
        <v>354</v>
      </c>
      <c r="E23696" s="34">
        <v>14999</v>
      </c>
      <c r="F23696" s="35">
        <v>17.059999999999999</v>
      </c>
      <c r="G23696" s="34">
        <v>128.1</v>
      </c>
    </row>
    <row r="23697" spans="1:7">
      <c r="A23697" s="32">
        <v>2018</v>
      </c>
      <c r="B23697" s="32">
        <v>113</v>
      </c>
      <c r="C23697" s="33" t="s">
        <v>363</v>
      </c>
      <c r="D23697" s="33" t="s">
        <v>354</v>
      </c>
      <c r="E23697" s="34">
        <v>174986</v>
      </c>
      <c r="F23697" s="35">
        <v>18.559999999999999</v>
      </c>
      <c r="G23697" s="34">
        <v>222</v>
      </c>
    </row>
    <row r="23698" spans="1:7">
      <c r="A23698" s="32">
        <v>2018</v>
      </c>
      <c r="B23698" s="32">
        <v>113</v>
      </c>
      <c r="C23698" s="33" t="s">
        <v>565</v>
      </c>
      <c r="D23698" s="33" t="s">
        <v>566</v>
      </c>
      <c r="E23698" s="34">
        <v>337</v>
      </c>
      <c r="F23698" s="35">
        <v>5.43</v>
      </c>
      <c r="G23698" s="34">
        <v>1807</v>
      </c>
    </row>
    <row r="23699" spans="1:7">
      <c r="A23699" s="32">
        <v>2018</v>
      </c>
      <c r="B23699" s="32">
        <v>113</v>
      </c>
      <c r="C23699" s="33" t="s">
        <v>563</v>
      </c>
      <c r="D23699" s="33" t="s">
        <v>564</v>
      </c>
      <c r="E23699" s="34">
        <v>168</v>
      </c>
      <c r="F23699" s="35">
        <v>0.85499999999999998</v>
      </c>
      <c r="G23699" s="34">
        <v>511.4</v>
      </c>
    </row>
    <row r="23700" spans="1:7">
      <c r="A23700" s="32">
        <v>2018</v>
      </c>
      <c r="B23700" s="32">
        <v>116</v>
      </c>
      <c r="C23700" s="33" t="s">
        <v>563</v>
      </c>
      <c r="D23700" s="33" t="s">
        <v>564</v>
      </c>
      <c r="E23700" s="34">
        <v>285218</v>
      </c>
      <c r="F23700" s="35">
        <v>1.0489999999999999</v>
      </c>
      <c r="G23700" s="34">
        <v>285.2</v>
      </c>
    </row>
    <row r="23701" spans="1:7">
      <c r="A23701" s="32">
        <v>2018</v>
      </c>
      <c r="B23701" s="32">
        <v>117</v>
      </c>
      <c r="C23701" s="33" t="s">
        <v>563</v>
      </c>
      <c r="D23701" s="33" t="s">
        <v>564</v>
      </c>
      <c r="E23701" s="34">
        <v>2533490</v>
      </c>
      <c r="F23701" s="35">
        <v>1.0469999999999999</v>
      </c>
      <c r="G23701" s="34">
        <v>305.7</v>
      </c>
    </row>
    <row r="23702" spans="1:7">
      <c r="A23702" s="32">
        <v>2018</v>
      </c>
      <c r="B23702" s="32">
        <v>120</v>
      </c>
      <c r="C23702" s="33" t="s">
        <v>563</v>
      </c>
      <c r="D23702" s="33" t="s">
        <v>564</v>
      </c>
      <c r="E23702" s="34">
        <v>545666</v>
      </c>
      <c r="F23702" s="35">
        <v>1.0289999999999999</v>
      </c>
      <c r="G23702" s="34">
        <v>352.7</v>
      </c>
    </row>
    <row r="23703" spans="1:7">
      <c r="A23703" s="32">
        <v>2018</v>
      </c>
      <c r="B23703" s="32">
        <v>126</v>
      </c>
      <c r="C23703" s="33" t="s">
        <v>563</v>
      </c>
      <c r="D23703" s="33" t="s">
        <v>564</v>
      </c>
      <c r="E23703" s="34">
        <v>18041</v>
      </c>
      <c r="F23703" s="35">
        <v>1.03</v>
      </c>
      <c r="G23703" s="34">
        <v>656.5</v>
      </c>
    </row>
    <row r="23704" spans="1:7">
      <c r="A23704" s="32">
        <v>2018</v>
      </c>
      <c r="B23704" s="32">
        <v>126</v>
      </c>
      <c r="C23704" s="33" t="s">
        <v>563</v>
      </c>
      <c r="D23704" s="33" t="s">
        <v>564</v>
      </c>
      <c r="E23704" s="34">
        <v>2018043</v>
      </c>
      <c r="F23704" s="35">
        <v>1.03</v>
      </c>
      <c r="G23704" s="34">
        <v>206.7</v>
      </c>
    </row>
    <row r="23705" spans="1:7">
      <c r="A23705" s="32">
        <v>2018</v>
      </c>
      <c r="B23705" s="32">
        <v>127</v>
      </c>
      <c r="C23705" s="33" t="s">
        <v>363</v>
      </c>
      <c r="D23705" s="33" t="s">
        <v>354</v>
      </c>
      <c r="E23705" s="34">
        <v>270564</v>
      </c>
      <c r="F23705" s="35">
        <v>17.245999999999999</v>
      </c>
      <c r="G23705" s="34">
        <v>217.1</v>
      </c>
    </row>
    <row r="23706" spans="1:7">
      <c r="A23706" s="32">
        <v>2018</v>
      </c>
      <c r="B23706" s="32">
        <v>130</v>
      </c>
      <c r="C23706" s="33" t="s">
        <v>353</v>
      </c>
      <c r="D23706" s="33" t="s">
        <v>354</v>
      </c>
      <c r="E23706" s="34">
        <v>25796</v>
      </c>
      <c r="F23706" s="35">
        <v>23.72</v>
      </c>
      <c r="G23706" s="34">
        <v>389.2</v>
      </c>
    </row>
    <row r="23707" spans="1:7">
      <c r="A23707" s="32">
        <v>2018</v>
      </c>
      <c r="B23707" s="32">
        <v>130</v>
      </c>
      <c r="C23707" s="33" t="s">
        <v>353</v>
      </c>
      <c r="D23707" s="33" t="s">
        <v>354</v>
      </c>
      <c r="E23707" s="34">
        <v>154216</v>
      </c>
      <c r="F23707" s="35">
        <v>24.22</v>
      </c>
      <c r="G23707" s="34">
        <v>322.5</v>
      </c>
    </row>
    <row r="23708" spans="1:7">
      <c r="A23708" s="32">
        <v>2018</v>
      </c>
      <c r="B23708" s="32">
        <v>130</v>
      </c>
      <c r="C23708" s="33" t="s">
        <v>565</v>
      </c>
      <c r="D23708" s="33" t="s">
        <v>566</v>
      </c>
      <c r="E23708" s="34">
        <v>1064</v>
      </c>
      <c r="F23708" s="35">
        <v>5.79</v>
      </c>
      <c r="G23708" s="34">
        <v>1718.9</v>
      </c>
    </row>
    <row r="23709" spans="1:7">
      <c r="A23709" s="32">
        <v>2018</v>
      </c>
      <c r="B23709" s="32">
        <v>136</v>
      </c>
      <c r="C23709" s="33" t="s">
        <v>353</v>
      </c>
      <c r="D23709" s="33" t="s">
        <v>354</v>
      </c>
      <c r="E23709" s="34">
        <v>39905</v>
      </c>
      <c r="F23709" s="35">
        <v>23.55</v>
      </c>
      <c r="G23709" s="34">
        <v>342.7</v>
      </c>
    </row>
    <row r="23710" spans="1:7">
      <c r="A23710" s="32">
        <v>2018</v>
      </c>
      <c r="B23710" s="32">
        <v>136</v>
      </c>
      <c r="C23710" s="33" t="s">
        <v>353</v>
      </c>
      <c r="D23710" s="33" t="s">
        <v>354</v>
      </c>
      <c r="E23710" s="34">
        <v>79287</v>
      </c>
      <c r="F23710" s="35">
        <v>24.28</v>
      </c>
      <c r="G23710" s="34">
        <v>341.3</v>
      </c>
    </row>
    <row r="23711" spans="1:7">
      <c r="A23711" s="32">
        <v>2018</v>
      </c>
      <c r="B23711" s="32">
        <v>136</v>
      </c>
      <c r="C23711" s="33" t="s">
        <v>353</v>
      </c>
      <c r="D23711" s="33" t="s">
        <v>354</v>
      </c>
      <c r="E23711" s="34">
        <v>117641</v>
      </c>
      <c r="F23711" s="35">
        <v>24.64</v>
      </c>
      <c r="G23711" s="34">
        <v>326</v>
      </c>
    </row>
    <row r="23712" spans="1:7">
      <c r="A23712" s="32">
        <v>2018</v>
      </c>
      <c r="B23712" s="32">
        <v>136</v>
      </c>
      <c r="C23712" s="33" t="s">
        <v>565</v>
      </c>
      <c r="D23712" s="33" t="s">
        <v>566</v>
      </c>
      <c r="E23712" s="34">
        <v>278</v>
      </c>
      <c r="F23712" s="35">
        <v>5.67</v>
      </c>
      <c r="G23712" s="34">
        <v>1825.7</v>
      </c>
    </row>
    <row r="23713" spans="1:7">
      <c r="A23713" s="32">
        <v>2018</v>
      </c>
      <c r="B23713" s="32">
        <v>136</v>
      </c>
      <c r="C23713" s="33" t="s">
        <v>565</v>
      </c>
      <c r="D23713" s="33" t="s">
        <v>566</v>
      </c>
      <c r="E23713" s="34">
        <v>2470</v>
      </c>
      <c r="F23713" s="35">
        <v>5.82</v>
      </c>
      <c r="G23713" s="34">
        <v>1711.1</v>
      </c>
    </row>
    <row r="23714" spans="1:7">
      <c r="A23714" s="32">
        <v>2018</v>
      </c>
      <c r="B23714" s="32">
        <v>141</v>
      </c>
      <c r="C23714" s="33" t="s">
        <v>563</v>
      </c>
      <c r="D23714" s="33" t="s">
        <v>564</v>
      </c>
      <c r="E23714" s="34">
        <v>109683</v>
      </c>
      <c r="F23714" s="35">
        <v>1.02</v>
      </c>
      <c r="G23714" s="34">
        <v>1163</v>
      </c>
    </row>
    <row r="23715" spans="1:7">
      <c r="A23715" s="32">
        <v>2018</v>
      </c>
      <c r="B23715" s="32">
        <v>147</v>
      </c>
      <c r="C23715" s="33" t="s">
        <v>563</v>
      </c>
      <c r="D23715" s="33" t="s">
        <v>564</v>
      </c>
      <c r="E23715" s="34">
        <v>806437</v>
      </c>
      <c r="F23715" s="35">
        <v>1.048</v>
      </c>
      <c r="G23715" s="34">
        <v>280.7</v>
      </c>
    </row>
    <row r="23716" spans="1:7">
      <c r="A23716" s="32">
        <v>2018</v>
      </c>
      <c r="B23716" s="32">
        <v>160</v>
      </c>
      <c r="C23716" s="33" t="s">
        <v>563</v>
      </c>
      <c r="D23716" s="33" t="s">
        <v>564</v>
      </c>
      <c r="E23716" s="34">
        <v>9497</v>
      </c>
      <c r="F23716" s="35">
        <v>1.0529999999999999</v>
      </c>
      <c r="G23716" s="34">
        <v>261.89999999999998</v>
      </c>
    </row>
    <row r="23717" spans="1:7">
      <c r="A23717" s="32">
        <v>2018</v>
      </c>
      <c r="B23717" s="32">
        <v>160</v>
      </c>
      <c r="C23717" s="33" t="s">
        <v>563</v>
      </c>
      <c r="D23717" s="33" t="s">
        <v>564</v>
      </c>
      <c r="E23717" s="34">
        <v>1156232</v>
      </c>
      <c r="F23717" s="35">
        <v>1.0529999999999999</v>
      </c>
      <c r="G23717" s="34">
        <v>179.6</v>
      </c>
    </row>
    <row r="23718" spans="1:7">
      <c r="A23718" s="32">
        <v>2018</v>
      </c>
      <c r="B23718" s="32">
        <v>160</v>
      </c>
      <c r="C23718" s="33" t="s">
        <v>363</v>
      </c>
      <c r="D23718" s="33" t="s">
        <v>354</v>
      </c>
      <c r="E23718" s="34">
        <v>13505</v>
      </c>
      <c r="F23718" s="35">
        <v>18.059999999999999</v>
      </c>
      <c r="G23718" s="34">
        <v>259.2</v>
      </c>
    </row>
    <row r="23719" spans="1:7">
      <c r="A23719" s="32">
        <v>2018</v>
      </c>
      <c r="B23719" s="32">
        <v>160</v>
      </c>
      <c r="C23719" s="33" t="s">
        <v>363</v>
      </c>
      <c r="D23719" s="33" t="s">
        <v>354</v>
      </c>
      <c r="E23719" s="34">
        <v>14205</v>
      </c>
      <c r="F23719" s="35">
        <v>17.690000000000001</v>
      </c>
      <c r="G23719" s="34">
        <v>290.2</v>
      </c>
    </row>
    <row r="23720" spans="1:7">
      <c r="A23720" s="32">
        <v>2018</v>
      </c>
      <c r="B23720" s="32">
        <v>165</v>
      </c>
      <c r="C23720" s="33" t="s">
        <v>363</v>
      </c>
      <c r="D23720" s="33" t="s">
        <v>354</v>
      </c>
      <c r="E23720" s="34">
        <v>48427</v>
      </c>
      <c r="F23720" s="35">
        <v>16.442</v>
      </c>
      <c r="G23720" s="34">
        <v>210.3</v>
      </c>
    </row>
    <row r="23721" spans="1:7">
      <c r="A23721" s="32">
        <v>2018</v>
      </c>
      <c r="B23721" s="32">
        <v>165</v>
      </c>
      <c r="C23721" s="33" t="s">
        <v>563</v>
      </c>
      <c r="D23721" s="33" t="s">
        <v>564</v>
      </c>
      <c r="E23721" s="34">
        <v>1488659</v>
      </c>
      <c r="F23721" s="35">
        <v>1.0249999999999999</v>
      </c>
      <c r="G23721" s="34">
        <v>289.60000000000002</v>
      </c>
    </row>
    <row r="23722" spans="1:7">
      <c r="A23722" s="32">
        <v>2018</v>
      </c>
      <c r="B23722" s="32">
        <v>170</v>
      </c>
      <c r="C23722" s="33" t="s">
        <v>563</v>
      </c>
      <c r="D23722" s="33" t="s">
        <v>564</v>
      </c>
      <c r="E23722" s="34">
        <v>247533</v>
      </c>
      <c r="F23722" s="35">
        <v>1.02</v>
      </c>
      <c r="G23722" s="34">
        <v>599.29999999999995</v>
      </c>
    </row>
    <row r="23723" spans="1:7">
      <c r="A23723" s="32">
        <v>2018</v>
      </c>
      <c r="B23723" s="32">
        <v>260</v>
      </c>
      <c r="C23723" s="33" t="s">
        <v>563</v>
      </c>
      <c r="D23723" s="33" t="s">
        <v>564</v>
      </c>
      <c r="E23723" s="34">
        <v>2714772</v>
      </c>
      <c r="F23723" s="35">
        <v>1.0349999999999999</v>
      </c>
      <c r="G23723" s="34" t="s">
        <v>364</v>
      </c>
    </row>
    <row r="23724" spans="1:7">
      <c r="A23724" s="32">
        <v>2018</v>
      </c>
      <c r="B23724" s="32">
        <v>298</v>
      </c>
      <c r="C23724" s="33" t="s">
        <v>363</v>
      </c>
      <c r="D23724" s="33" t="s">
        <v>354</v>
      </c>
      <c r="E23724" s="34">
        <v>62676</v>
      </c>
      <c r="F23724" s="35">
        <v>15.95</v>
      </c>
      <c r="G23724" s="34" t="s">
        <v>364</v>
      </c>
    </row>
    <row r="23725" spans="1:7">
      <c r="A23725" s="32">
        <v>2018</v>
      </c>
      <c r="B23725" s="32">
        <v>298</v>
      </c>
      <c r="C23725" s="33" t="s">
        <v>363</v>
      </c>
      <c r="D23725" s="33" t="s">
        <v>354</v>
      </c>
      <c r="E23725" s="34">
        <v>30536</v>
      </c>
      <c r="F23725" s="35">
        <v>16.73</v>
      </c>
      <c r="G23725" s="34" t="s">
        <v>364</v>
      </c>
    </row>
    <row r="23726" spans="1:7">
      <c r="A23726" s="32">
        <v>2018</v>
      </c>
      <c r="B23726" s="32">
        <v>298</v>
      </c>
      <c r="C23726" s="33" t="s">
        <v>363</v>
      </c>
      <c r="D23726" s="33" t="s">
        <v>354</v>
      </c>
      <c r="E23726" s="34">
        <v>30316</v>
      </c>
      <c r="F23726" s="35">
        <v>16.63</v>
      </c>
      <c r="G23726" s="34" t="s">
        <v>364</v>
      </c>
    </row>
    <row r="23727" spans="1:7">
      <c r="A23727" s="32">
        <v>2018</v>
      </c>
      <c r="B23727" s="32">
        <v>298</v>
      </c>
      <c r="C23727" s="33" t="s">
        <v>363</v>
      </c>
      <c r="D23727" s="33" t="s">
        <v>354</v>
      </c>
      <c r="E23727" s="34">
        <v>15000</v>
      </c>
      <c r="F23727" s="35">
        <v>16.63</v>
      </c>
      <c r="G23727" s="34" t="s">
        <v>364</v>
      </c>
    </row>
    <row r="23728" spans="1:7">
      <c r="A23728" s="32">
        <v>2018</v>
      </c>
      <c r="B23728" s="32">
        <v>298</v>
      </c>
      <c r="C23728" s="33" t="s">
        <v>363</v>
      </c>
      <c r="D23728" s="33" t="s">
        <v>354</v>
      </c>
      <c r="E23728" s="34">
        <v>31609</v>
      </c>
      <c r="F23728" s="35">
        <v>16.329999999999998</v>
      </c>
      <c r="G23728" s="34" t="s">
        <v>364</v>
      </c>
    </row>
    <row r="23729" spans="1:7">
      <c r="A23729" s="32">
        <v>2018</v>
      </c>
      <c r="B23729" s="32">
        <v>298</v>
      </c>
      <c r="C23729" s="33" t="s">
        <v>363</v>
      </c>
      <c r="D23729" s="33" t="s">
        <v>354</v>
      </c>
      <c r="E23729" s="34">
        <v>170262</v>
      </c>
      <c r="F23729" s="35">
        <v>16.61</v>
      </c>
      <c r="G23729" s="34" t="s">
        <v>364</v>
      </c>
    </row>
    <row r="23730" spans="1:7">
      <c r="A23730" s="32">
        <v>2018</v>
      </c>
      <c r="B23730" s="32">
        <v>298</v>
      </c>
      <c r="C23730" s="33" t="s">
        <v>363</v>
      </c>
      <c r="D23730" s="33" t="s">
        <v>354</v>
      </c>
      <c r="E23730" s="34">
        <v>31620</v>
      </c>
      <c r="F23730" s="35">
        <v>17.059999999999999</v>
      </c>
      <c r="G23730" s="34" t="s">
        <v>364</v>
      </c>
    </row>
    <row r="23731" spans="1:7">
      <c r="A23731" s="32">
        <v>2018</v>
      </c>
      <c r="B23731" s="32">
        <v>298</v>
      </c>
      <c r="C23731" s="33" t="s">
        <v>363</v>
      </c>
      <c r="D23731" s="33" t="s">
        <v>354</v>
      </c>
      <c r="E23731" s="34">
        <v>48094</v>
      </c>
      <c r="F23731" s="35">
        <v>18.02</v>
      </c>
      <c r="G23731" s="34" t="s">
        <v>364</v>
      </c>
    </row>
    <row r="23732" spans="1:7">
      <c r="A23732" s="32">
        <v>2018</v>
      </c>
      <c r="B23732" s="32">
        <v>298</v>
      </c>
      <c r="C23732" s="33" t="s">
        <v>363</v>
      </c>
      <c r="D23732" s="33" t="s">
        <v>354</v>
      </c>
      <c r="E23732" s="34">
        <v>189266</v>
      </c>
      <c r="F23732" s="35">
        <v>17.04</v>
      </c>
      <c r="G23732" s="34" t="s">
        <v>364</v>
      </c>
    </row>
    <row r="23733" spans="1:7">
      <c r="A23733" s="32">
        <v>2018</v>
      </c>
      <c r="B23733" s="32">
        <v>298</v>
      </c>
      <c r="C23733" s="33" t="s">
        <v>563</v>
      </c>
      <c r="D23733" s="33" t="s">
        <v>564</v>
      </c>
      <c r="E23733" s="34">
        <v>47316</v>
      </c>
      <c r="F23733" s="35">
        <v>1.03</v>
      </c>
      <c r="G23733" s="34" t="s">
        <v>364</v>
      </c>
    </row>
    <row r="23734" spans="1:7">
      <c r="A23734" s="32">
        <v>2018</v>
      </c>
      <c r="B23734" s="32">
        <v>302</v>
      </c>
      <c r="C23734" s="33" t="s">
        <v>563</v>
      </c>
      <c r="D23734" s="33" t="s">
        <v>564</v>
      </c>
      <c r="E23734" s="34">
        <v>210734</v>
      </c>
      <c r="F23734" s="35">
        <v>1.03</v>
      </c>
      <c r="G23734" s="34" t="s">
        <v>364</v>
      </c>
    </row>
    <row r="23735" spans="1:7">
      <c r="A23735" s="32">
        <v>2018</v>
      </c>
      <c r="B23735" s="32">
        <v>315</v>
      </c>
      <c r="C23735" s="33" t="s">
        <v>563</v>
      </c>
      <c r="D23735" s="33" t="s">
        <v>564</v>
      </c>
      <c r="E23735" s="34">
        <v>1034260</v>
      </c>
      <c r="F23735" s="35">
        <v>1.0349999999999999</v>
      </c>
      <c r="G23735" s="34" t="s">
        <v>364</v>
      </c>
    </row>
    <row r="23736" spans="1:7">
      <c r="A23736" s="32">
        <v>2018</v>
      </c>
      <c r="B23736" s="32">
        <v>335</v>
      </c>
      <c r="C23736" s="33" t="s">
        <v>563</v>
      </c>
      <c r="D23736" s="33" t="s">
        <v>564</v>
      </c>
      <c r="E23736" s="34">
        <v>230390</v>
      </c>
      <c r="F23736" s="35">
        <v>1.0309999999999999</v>
      </c>
      <c r="G23736" s="34" t="s">
        <v>364</v>
      </c>
    </row>
    <row r="23737" spans="1:7">
      <c r="A23737" s="32">
        <v>2018</v>
      </c>
      <c r="B23737" s="32">
        <v>341</v>
      </c>
      <c r="C23737" s="33" t="s">
        <v>563</v>
      </c>
      <c r="D23737" s="33" t="s">
        <v>564</v>
      </c>
      <c r="E23737" s="34">
        <v>33510</v>
      </c>
      <c r="F23737" s="35">
        <v>1.03</v>
      </c>
      <c r="G23737" s="34" t="s">
        <v>364</v>
      </c>
    </row>
    <row r="23738" spans="1:7">
      <c r="A23738" s="32">
        <v>2018</v>
      </c>
      <c r="B23738" s="32">
        <v>350</v>
      </c>
      <c r="C23738" s="33" t="s">
        <v>563</v>
      </c>
      <c r="D23738" s="33" t="s">
        <v>564</v>
      </c>
      <c r="E23738" s="34">
        <v>32530</v>
      </c>
      <c r="F23738" s="35">
        <v>1.034</v>
      </c>
      <c r="G23738" s="34" t="s">
        <v>364</v>
      </c>
    </row>
    <row r="23739" spans="1:7">
      <c r="A23739" s="32">
        <v>2018</v>
      </c>
      <c r="B23739" s="32">
        <v>356</v>
      </c>
      <c r="C23739" s="33" t="s">
        <v>563</v>
      </c>
      <c r="D23739" s="33" t="s">
        <v>564</v>
      </c>
      <c r="E23739" s="34">
        <v>198920</v>
      </c>
      <c r="F23739" s="35">
        <v>1.036</v>
      </c>
      <c r="G23739" s="34" t="s">
        <v>364</v>
      </c>
    </row>
    <row r="23740" spans="1:7">
      <c r="A23740" s="32">
        <v>2018</v>
      </c>
      <c r="B23740" s="32">
        <v>358</v>
      </c>
      <c r="C23740" s="33" t="s">
        <v>563</v>
      </c>
      <c r="D23740" s="33" t="s">
        <v>564</v>
      </c>
      <c r="E23740" s="34">
        <v>1258379</v>
      </c>
      <c r="F23740" s="35">
        <v>1.05</v>
      </c>
      <c r="G23740" s="34" t="s">
        <v>364</v>
      </c>
    </row>
    <row r="23741" spans="1:7">
      <c r="A23741" s="32">
        <v>2018</v>
      </c>
      <c r="B23741" s="32">
        <v>377</v>
      </c>
      <c r="C23741" s="33" t="s">
        <v>563</v>
      </c>
      <c r="D23741" s="33" t="s">
        <v>564</v>
      </c>
      <c r="E23741" s="34">
        <v>166041</v>
      </c>
      <c r="F23741" s="35">
        <v>1.0349999999999999</v>
      </c>
      <c r="G23741" s="34">
        <v>419</v>
      </c>
    </row>
    <row r="23742" spans="1:7">
      <c r="A23742" s="32">
        <v>2018</v>
      </c>
      <c r="B23742" s="32">
        <v>384</v>
      </c>
      <c r="C23742" s="33" t="s">
        <v>563</v>
      </c>
      <c r="D23742" s="33" t="s">
        <v>564</v>
      </c>
      <c r="E23742" s="34">
        <v>1452642</v>
      </c>
      <c r="F23742" s="35">
        <v>1.03</v>
      </c>
      <c r="G23742" s="34" t="s">
        <v>364</v>
      </c>
    </row>
    <row r="23743" spans="1:7">
      <c r="A23743" s="32">
        <v>2018</v>
      </c>
      <c r="B23743" s="32">
        <v>389</v>
      </c>
      <c r="C23743" s="33" t="s">
        <v>563</v>
      </c>
      <c r="D23743" s="33" t="s">
        <v>564</v>
      </c>
      <c r="E23743" s="34">
        <v>448083</v>
      </c>
      <c r="F23743" s="35">
        <v>1.0389999999999999</v>
      </c>
      <c r="G23743" s="34">
        <v>310.8</v>
      </c>
    </row>
    <row r="23744" spans="1:7">
      <c r="A23744" s="32">
        <v>2018</v>
      </c>
      <c r="B23744" s="32">
        <v>399</v>
      </c>
      <c r="C23744" s="33" t="s">
        <v>563</v>
      </c>
      <c r="D23744" s="33" t="s">
        <v>564</v>
      </c>
      <c r="E23744" s="34">
        <v>32614</v>
      </c>
      <c r="F23744" s="35">
        <v>1.026</v>
      </c>
      <c r="G23744" s="34">
        <v>383.1</v>
      </c>
    </row>
    <row r="23745" spans="1:7">
      <c r="A23745" s="32">
        <v>2018</v>
      </c>
      <c r="B23745" s="32">
        <v>400</v>
      </c>
      <c r="C23745" s="33" t="s">
        <v>563</v>
      </c>
      <c r="D23745" s="33" t="s">
        <v>564</v>
      </c>
      <c r="E23745" s="34">
        <v>2302317</v>
      </c>
      <c r="F23745" s="35">
        <v>1.0349999999999999</v>
      </c>
      <c r="G23745" s="34">
        <v>383.1</v>
      </c>
    </row>
    <row r="23746" spans="1:7">
      <c r="A23746" s="32">
        <v>2018</v>
      </c>
      <c r="B23746" s="32">
        <v>404</v>
      </c>
      <c r="C23746" s="33" t="s">
        <v>563</v>
      </c>
      <c r="D23746" s="33" t="s">
        <v>564</v>
      </c>
      <c r="E23746" s="34">
        <v>1546805</v>
      </c>
      <c r="F23746" s="35">
        <v>1.0349999999999999</v>
      </c>
      <c r="G23746" s="34">
        <v>383.1</v>
      </c>
    </row>
    <row r="23747" spans="1:7">
      <c r="A23747" s="32">
        <v>2018</v>
      </c>
      <c r="B23747" s="32">
        <v>408</v>
      </c>
      <c r="C23747" s="33" t="s">
        <v>563</v>
      </c>
      <c r="D23747" s="33" t="s">
        <v>564</v>
      </c>
      <c r="E23747" s="34">
        <v>302114</v>
      </c>
      <c r="F23747" s="35">
        <v>1.0349999999999999</v>
      </c>
      <c r="G23747" s="34">
        <v>383.1</v>
      </c>
    </row>
    <row r="23748" spans="1:7">
      <c r="A23748" s="32">
        <v>2018</v>
      </c>
      <c r="B23748" s="32">
        <v>422</v>
      </c>
      <c r="C23748" s="33" t="s">
        <v>563</v>
      </c>
      <c r="D23748" s="33" t="s">
        <v>564</v>
      </c>
      <c r="E23748" s="34">
        <v>101709</v>
      </c>
      <c r="F23748" s="35">
        <v>1.036</v>
      </c>
      <c r="G23748" s="34" t="s">
        <v>364</v>
      </c>
    </row>
    <row r="23749" spans="1:7">
      <c r="A23749" s="32">
        <v>2018</v>
      </c>
      <c r="B23749" s="32">
        <v>469</v>
      </c>
      <c r="C23749" s="33" t="s">
        <v>563</v>
      </c>
      <c r="D23749" s="33" t="s">
        <v>564</v>
      </c>
      <c r="E23749" s="34">
        <v>1895121</v>
      </c>
      <c r="F23749" s="35">
        <v>1.1060000000000001</v>
      </c>
      <c r="G23749" s="34">
        <v>294.3</v>
      </c>
    </row>
    <row r="23750" spans="1:7">
      <c r="A23750" s="32">
        <v>2018</v>
      </c>
      <c r="B23750" s="32">
        <v>470</v>
      </c>
      <c r="C23750" s="33" t="s">
        <v>363</v>
      </c>
      <c r="D23750" s="33" t="s">
        <v>354</v>
      </c>
      <c r="E23750" s="34">
        <v>42285</v>
      </c>
      <c r="F23750" s="35">
        <v>17.169</v>
      </c>
      <c r="G23750" s="34">
        <v>129.1</v>
      </c>
    </row>
    <row r="23751" spans="1:7">
      <c r="A23751" s="32">
        <v>2018</v>
      </c>
      <c r="B23751" s="32">
        <v>470</v>
      </c>
      <c r="C23751" s="33" t="s">
        <v>363</v>
      </c>
      <c r="D23751" s="33" t="s">
        <v>354</v>
      </c>
      <c r="E23751" s="34">
        <v>28253</v>
      </c>
      <c r="F23751" s="35">
        <v>17.212</v>
      </c>
      <c r="G23751" s="34">
        <v>144.6</v>
      </c>
    </row>
    <row r="23752" spans="1:7">
      <c r="A23752" s="32">
        <v>2018</v>
      </c>
      <c r="B23752" s="32">
        <v>470</v>
      </c>
      <c r="C23752" s="33" t="s">
        <v>363</v>
      </c>
      <c r="D23752" s="33" t="s">
        <v>354</v>
      </c>
      <c r="E23752" s="34">
        <v>28207</v>
      </c>
      <c r="F23752" s="35">
        <v>17.190000000000001</v>
      </c>
      <c r="G23752" s="34">
        <v>142</v>
      </c>
    </row>
    <row r="23753" spans="1:7">
      <c r="A23753" s="32">
        <v>2018</v>
      </c>
      <c r="B23753" s="32">
        <v>470</v>
      </c>
      <c r="C23753" s="33" t="s">
        <v>363</v>
      </c>
      <c r="D23753" s="33" t="s">
        <v>354</v>
      </c>
      <c r="E23753" s="34">
        <v>98718</v>
      </c>
      <c r="F23753" s="35">
        <v>17.122</v>
      </c>
      <c r="G23753" s="34">
        <v>133.1</v>
      </c>
    </row>
    <row r="23754" spans="1:7">
      <c r="A23754" s="32">
        <v>2018</v>
      </c>
      <c r="B23754" s="32">
        <v>470</v>
      </c>
      <c r="C23754" s="33" t="s">
        <v>363</v>
      </c>
      <c r="D23754" s="33" t="s">
        <v>354</v>
      </c>
      <c r="E23754" s="34">
        <v>235</v>
      </c>
      <c r="F23754" s="35">
        <v>17.045999999999999</v>
      </c>
      <c r="G23754" s="34">
        <v>138.9</v>
      </c>
    </row>
    <row r="23755" spans="1:7">
      <c r="A23755" s="32">
        <v>2018</v>
      </c>
      <c r="B23755" s="32">
        <v>470</v>
      </c>
      <c r="C23755" s="33" t="s">
        <v>563</v>
      </c>
      <c r="D23755" s="33" t="s">
        <v>564</v>
      </c>
      <c r="E23755" s="34">
        <v>29718</v>
      </c>
      <c r="F23755" s="35">
        <v>1.0229999999999999</v>
      </c>
      <c r="G23755" s="34">
        <v>351.5</v>
      </c>
    </row>
    <row r="23756" spans="1:7">
      <c r="A23756" s="32">
        <v>2018</v>
      </c>
      <c r="B23756" s="32">
        <v>470</v>
      </c>
      <c r="C23756" s="33" t="s">
        <v>563</v>
      </c>
      <c r="D23756" s="33" t="s">
        <v>564</v>
      </c>
      <c r="E23756" s="34">
        <v>90246</v>
      </c>
      <c r="F23756" s="35">
        <v>1.0229999999999999</v>
      </c>
      <c r="G23756" s="34">
        <v>333.6</v>
      </c>
    </row>
    <row r="23757" spans="1:7">
      <c r="A23757" s="32">
        <v>2018</v>
      </c>
      <c r="B23757" s="32">
        <v>470</v>
      </c>
      <c r="C23757" s="33" t="s">
        <v>363</v>
      </c>
      <c r="D23757" s="33" t="s">
        <v>354</v>
      </c>
      <c r="E23757" s="34">
        <v>14087</v>
      </c>
      <c r="F23757" s="35">
        <v>16.931999999999999</v>
      </c>
      <c r="G23757" s="34">
        <v>131</v>
      </c>
    </row>
    <row r="23758" spans="1:7">
      <c r="A23758" s="32">
        <v>2018</v>
      </c>
      <c r="B23758" s="32">
        <v>470</v>
      </c>
      <c r="C23758" s="33" t="s">
        <v>363</v>
      </c>
      <c r="D23758" s="33" t="s">
        <v>354</v>
      </c>
      <c r="E23758" s="34">
        <v>84794</v>
      </c>
      <c r="F23758" s="35">
        <v>17.928000000000001</v>
      </c>
      <c r="G23758" s="34">
        <v>134.4</v>
      </c>
    </row>
    <row r="23759" spans="1:7">
      <c r="A23759" s="32">
        <v>2018</v>
      </c>
      <c r="B23759" s="32">
        <v>470</v>
      </c>
      <c r="C23759" s="33" t="s">
        <v>363</v>
      </c>
      <c r="D23759" s="33" t="s">
        <v>354</v>
      </c>
      <c r="E23759" s="34">
        <v>98740</v>
      </c>
      <c r="F23759" s="35">
        <v>17.149999999999999</v>
      </c>
      <c r="G23759" s="34">
        <v>131.69999999999999</v>
      </c>
    </row>
    <row r="23760" spans="1:7">
      <c r="A23760" s="32">
        <v>2018</v>
      </c>
      <c r="B23760" s="32">
        <v>470</v>
      </c>
      <c r="C23760" s="33" t="s">
        <v>363</v>
      </c>
      <c r="D23760" s="33" t="s">
        <v>354</v>
      </c>
      <c r="E23760" s="34">
        <v>28330</v>
      </c>
      <c r="F23760" s="35">
        <v>18.073</v>
      </c>
      <c r="G23760" s="34">
        <v>134.5</v>
      </c>
    </row>
    <row r="23761" spans="1:7">
      <c r="A23761" s="32">
        <v>2018</v>
      </c>
      <c r="B23761" s="32">
        <v>470</v>
      </c>
      <c r="C23761" s="33" t="s">
        <v>363</v>
      </c>
      <c r="D23761" s="33" t="s">
        <v>354</v>
      </c>
      <c r="E23761" s="34">
        <v>28248</v>
      </c>
      <c r="F23761" s="35">
        <v>17.779</v>
      </c>
      <c r="G23761" s="34">
        <v>134.80000000000001</v>
      </c>
    </row>
    <row r="23762" spans="1:7">
      <c r="A23762" s="32">
        <v>2018</v>
      </c>
      <c r="B23762" s="32">
        <v>477</v>
      </c>
      <c r="C23762" s="33" t="s">
        <v>563</v>
      </c>
      <c r="D23762" s="33" t="s">
        <v>564</v>
      </c>
      <c r="E23762" s="34">
        <v>3864</v>
      </c>
      <c r="F23762" s="35">
        <v>1.05</v>
      </c>
      <c r="G23762" s="34">
        <v>336</v>
      </c>
    </row>
    <row r="23763" spans="1:7">
      <c r="A23763" s="32">
        <v>2018</v>
      </c>
      <c r="B23763" s="32">
        <v>492</v>
      </c>
      <c r="C23763" s="33" t="s">
        <v>563</v>
      </c>
      <c r="D23763" s="33" t="s">
        <v>564</v>
      </c>
      <c r="E23763" s="34">
        <v>2077</v>
      </c>
      <c r="F23763" s="35">
        <v>1.0580000000000001</v>
      </c>
      <c r="G23763" s="34">
        <v>367.9</v>
      </c>
    </row>
    <row r="23764" spans="1:7">
      <c r="A23764" s="32">
        <v>2018</v>
      </c>
      <c r="B23764" s="32">
        <v>525</v>
      </c>
      <c r="C23764" s="33" t="s">
        <v>353</v>
      </c>
      <c r="D23764" s="33" t="s">
        <v>354</v>
      </c>
      <c r="E23764" s="34">
        <v>81460</v>
      </c>
      <c r="F23764" s="35">
        <v>22.297000000000001</v>
      </c>
      <c r="G23764" s="34">
        <v>244.1</v>
      </c>
    </row>
    <row r="23765" spans="1:7">
      <c r="A23765" s="32">
        <v>2018</v>
      </c>
      <c r="B23765" s="32">
        <v>525</v>
      </c>
      <c r="C23765" s="33" t="s">
        <v>353</v>
      </c>
      <c r="D23765" s="33" t="s">
        <v>354</v>
      </c>
      <c r="E23765" s="34">
        <v>40480</v>
      </c>
      <c r="F23765" s="35">
        <v>22.373999999999999</v>
      </c>
      <c r="G23765" s="34">
        <v>198</v>
      </c>
    </row>
    <row r="23766" spans="1:7">
      <c r="A23766" s="32">
        <v>2018</v>
      </c>
      <c r="B23766" s="32">
        <v>525</v>
      </c>
      <c r="C23766" s="33" t="s">
        <v>563</v>
      </c>
      <c r="D23766" s="33" t="s">
        <v>564</v>
      </c>
      <c r="E23766" s="34">
        <v>1004</v>
      </c>
      <c r="F23766" s="35">
        <v>1.0449999999999999</v>
      </c>
      <c r="G23766" s="34">
        <v>351.1</v>
      </c>
    </row>
    <row r="23767" spans="1:7">
      <c r="A23767" s="32">
        <v>2018</v>
      </c>
      <c r="B23767" s="32">
        <v>527</v>
      </c>
      <c r="C23767" s="33" t="s">
        <v>353</v>
      </c>
      <c r="D23767" s="33" t="s">
        <v>354</v>
      </c>
      <c r="E23767" s="34">
        <v>32269</v>
      </c>
      <c r="F23767" s="35">
        <v>20.47</v>
      </c>
      <c r="G23767" s="34">
        <v>316.10000000000002</v>
      </c>
    </row>
    <row r="23768" spans="1:7">
      <c r="A23768" s="32">
        <v>2018</v>
      </c>
      <c r="B23768" s="32">
        <v>533</v>
      </c>
      <c r="C23768" s="33" t="s">
        <v>563</v>
      </c>
      <c r="D23768" s="33" t="s">
        <v>564</v>
      </c>
      <c r="E23768" s="34">
        <v>83663</v>
      </c>
      <c r="F23768" s="35">
        <v>1.0229999999999999</v>
      </c>
      <c r="G23768" s="34">
        <v>339.9</v>
      </c>
    </row>
    <row r="23769" spans="1:7">
      <c r="A23769" s="32">
        <v>2018</v>
      </c>
      <c r="B23769" s="32">
        <v>533</v>
      </c>
      <c r="C23769" s="33" t="s">
        <v>563</v>
      </c>
      <c r="D23769" s="33" t="s">
        <v>564</v>
      </c>
      <c r="E23769" s="34">
        <v>83379</v>
      </c>
      <c r="F23769" s="35">
        <v>1.0229999999999999</v>
      </c>
      <c r="G23769" s="34">
        <v>373.8</v>
      </c>
    </row>
    <row r="23770" spans="1:7">
      <c r="A23770" s="32">
        <v>2018</v>
      </c>
      <c r="B23770" s="32">
        <v>533</v>
      </c>
      <c r="C23770" s="33" t="s">
        <v>563</v>
      </c>
      <c r="D23770" s="33" t="s">
        <v>564</v>
      </c>
      <c r="E23770" s="34">
        <v>83663</v>
      </c>
      <c r="F23770" s="35">
        <v>1.0229999999999999</v>
      </c>
      <c r="G23770" s="34">
        <v>311.89999999999998</v>
      </c>
    </row>
    <row r="23771" spans="1:7">
      <c r="A23771" s="32">
        <v>2018</v>
      </c>
      <c r="B23771" s="32">
        <v>533</v>
      </c>
      <c r="C23771" s="33" t="s">
        <v>563</v>
      </c>
      <c r="D23771" s="33" t="s">
        <v>564</v>
      </c>
      <c r="E23771" s="34">
        <v>83663</v>
      </c>
      <c r="F23771" s="35">
        <v>1.0229999999999999</v>
      </c>
      <c r="G23771" s="34">
        <v>369.4</v>
      </c>
    </row>
    <row r="23772" spans="1:7">
      <c r="A23772" s="32">
        <v>2018</v>
      </c>
      <c r="B23772" s="32">
        <v>533</v>
      </c>
      <c r="C23772" s="33" t="s">
        <v>563</v>
      </c>
      <c r="D23772" s="33" t="s">
        <v>564</v>
      </c>
      <c r="E23772" s="34">
        <v>83663</v>
      </c>
      <c r="F23772" s="35">
        <v>1.0229999999999999</v>
      </c>
      <c r="G23772" s="34">
        <v>324.89999999999998</v>
      </c>
    </row>
    <row r="23773" spans="1:7">
      <c r="A23773" s="32">
        <v>2018</v>
      </c>
      <c r="B23773" s="32">
        <v>533</v>
      </c>
      <c r="C23773" s="33" t="s">
        <v>563</v>
      </c>
      <c r="D23773" s="33" t="s">
        <v>564</v>
      </c>
      <c r="E23773" s="34">
        <v>166757</v>
      </c>
      <c r="F23773" s="35">
        <v>1.0229999999999999</v>
      </c>
      <c r="G23773" s="34">
        <v>404.4</v>
      </c>
    </row>
    <row r="23774" spans="1:7">
      <c r="A23774" s="32">
        <v>2018</v>
      </c>
      <c r="B23774" s="32">
        <v>533</v>
      </c>
      <c r="C23774" s="33" t="s">
        <v>563</v>
      </c>
      <c r="D23774" s="33" t="s">
        <v>564</v>
      </c>
      <c r="E23774" s="34">
        <v>167325</v>
      </c>
      <c r="F23774" s="35">
        <v>1.0229999999999999</v>
      </c>
      <c r="G23774" s="34">
        <v>299.39999999999998</v>
      </c>
    </row>
    <row r="23775" spans="1:7">
      <c r="A23775" s="32">
        <v>2018</v>
      </c>
      <c r="B23775" s="32">
        <v>533</v>
      </c>
      <c r="C23775" s="33" t="s">
        <v>563</v>
      </c>
      <c r="D23775" s="33" t="s">
        <v>564</v>
      </c>
      <c r="E23775" s="34">
        <v>167326</v>
      </c>
      <c r="F23775" s="35">
        <v>1.0229999999999999</v>
      </c>
      <c r="G23775" s="34">
        <v>298.39999999999998</v>
      </c>
    </row>
    <row r="23776" spans="1:7">
      <c r="A23776" s="32">
        <v>2018</v>
      </c>
      <c r="B23776" s="32">
        <v>533</v>
      </c>
      <c r="C23776" s="33" t="s">
        <v>563</v>
      </c>
      <c r="D23776" s="33" t="s">
        <v>564</v>
      </c>
      <c r="E23776" s="34">
        <v>632934</v>
      </c>
      <c r="F23776" s="35">
        <v>1.0229999999999999</v>
      </c>
      <c r="G23776" s="34">
        <v>313.89999999999998</v>
      </c>
    </row>
    <row r="23777" spans="1:7">
      <c r="A23777" s="32">
        <v>2018</v>
      </c>
      <c r="B23777" s="32">
        <v>546</v>
      </c>
      <c r="C23777" s="33" t="s">
        <v>565</v>
      </c>
      <c r="D23777" s="33" t="s">
        <v>566</v>
      </c>
      <c r="E23777" s="34">
        <v>12</v>
      </c>
      <c r="F23777" s="35">
        <v>5.8250000000000002</v>
      </c>
      <c r="G23777" s="34" t="s">
        <v>364</v>
      </c>
    </row>
    <row r="23778" spans="1:7">
      <c r="A23778" s="32">
        <v>2018</v>
      </c>
      <c r="B23778" s="32">
        <v>546</v>
      </c>
      <c r="C23778" s="33" t="s">
        <v>563</v>
      </c>
      <c r="D23778" s="33" t="s">
        <v>564</v>
      </c>
      <c r="E23778" s="34">
        <v>42328</v>
      </c>
      <c r="F23778" s="35">
        <v>1.03</v>
      </c>
      <c r="G23778" s="34" t="s">
        <v>364</v>
      </c>
    </row>
    <row r="23779" spans="1:7">
      <c r="A23779" s="32">
        <v>2018</v>
      </c>
      <c r="B23779" s="32">
        <v>546</v>
      </c>
      <c r="C23779" s="33" t="s">
        <v>567</v>
      </c>
      <c r="D23779" s="33" t="s">
        <v>566</v>
      </c>
      <c r="E23779" s="34">
        <v>636</v>
      </c>
      <c r="F23779" s="35">
        <v>6.2</v>
      </c>
      <c r="G23779" s="34" t="s">
        <v>364</v>
      </c>
    </row>
    <row r="23780" spans="1:7">
      <c r="A23780" s="32">
        <v>2018</v>
      </c>
      <c r="B23780" s="32">
        <v>546</v>
      </c>
      <c r="C23780" s="33" t="s">
        <v>567</v>
      </c>
      <c r="D23780" s="33" t="s">
        <v>566</v>
      </c>
      <c r="E23780" s="34">
        <v>645</v>
      </c>
      <c r="F23780" s="35">
        <v>5.8250000000000002</v>
      </c>
      <c r="G23780" s="34" t="s">
        <v>364</v>
      </c>
    </row>
    <row r="23781" spans="1:7">
      <c r="A23781" s="32">
        <v>2018</v>
      </c>
      <c r="B23781" s="32">
        <v>562</v>
      </c>
      <c r="C23781" s="33" t="s">
        <v>565</v>
      </c>
      <c r="D23781" s="33" t="s">
        <v>566</v>
      </c>
      <c r="E23781" s="34">
        <v>10</v>
      </c>
      <c r="F23781" s="35">
        <v>5.67</v>
      </c>
      <c r="G23781" s="34" t="s">
        <v>364</v>
      </c>
    </row>
    <row r="23782" spans="1:7">
      <c r="A23782" s="32">
        <v>2018</v>
      </c>
      <c r="B23782" s="32">
        <v>562</v>
      </c>
      <c r="C23782" s="33" t="s">
        <v>563</v>
      </c>
      <c r="D23782" s="33" t="s">
        <v>564</v>
      </c>
      <c r="E23782" s="34">
        <v>547310</v>
      </c>
      <c r="F23782" s="35">
        <v>1.03</v>
      </c>
      <c r="G23782" s="34" t="s">
        <v>364</v>
      </c>
    </row>
    <row r="23783" spans="1:7">
      <c r="A23783" s="32">
        <v>2018</v>
      </c>
      <c r="B23783" s="32">
        <v>564</v>
      </c>
      <c r="C23783" s="33" t="s">
        <v>353</v>
      </c>
      <c r="D23783" s="33" t="s">
        <v>354</v>
      </c>
      <c r="E23783" s="34">
        <v>61685</v>
      </c>
      <c r="F23783" s="35">
        <v>23.65</v>
      </c>
      <c r="G23783" s="34">
        <v>251</v>
      </c>
    </row>
    <row r="23784" spans="1:7">
      <c r="A23784" s="32">
        <v>2018</v>
      </c>
      <c r="B23784" s="32">
        <v>564</v>
      </c>
      <c r="C23784" s="33" t="s">
        <v>353</v>
      </c>
      <c r="D23784" s="33" t="s">
        <v>354</v>
      </c>
      <c r="E23784" s="34">
        <v>64067</v>
      </c>
      <c r="F23784" s="35">
        <v>24.09</v>
      </c>
      <c r="G23784" s="34">
        <v>253</v>
      </c>
    </row>
    <row r="23785" spans="1:7">
      <c r="A23785" s="32">
        <v>2018</v>
      </c>
      <c r="B23785" s="32">
        <v>564</v>
      </c>
      <c r="C23785" s="33" t="s">
        <v>563</v>
      </c>
      <c r="D23785" s="33" t="s">
        <v>564</v>
      </c>
      <c r="E23785" s="34">
        <v>21526</v>
      </c>
      <c r="F23785" s="35">
        <v>1.024</v>
      </c>
      <c r="G23785" s="34">
        <v>348.9</v>
      </c>
    </row>
    <row r="23786" spans="1:7">
      <c r="A23786" s="32">
        <v>2018</v>
      </c>
      <c r="B23786" s="32">
        <v>564</v>
      </c>
      <c r="C23786" s="33" t="s">
        <v>563</v>
      </c>
      <c r="D23786" s="33" t="s">
        <v>564</v>
      </c>
      <c r="E23786" s="34">
        <v>1186287</v>
      </c>
      <c r="F23786" s="35">
        <v>1.024</v>
      </c>
      <c r="G23786" s="34">
        <v>352.1</v>
      </c>
    </row>
    <row r="23787" spans="1:7">
      <c r="A23787" s="32">
        <v>2018</v>
      </c>
      <c r="B23787" s="32">
        <v>568</v>
      </c>
      <c r="C23787" s="33" t="s">
        <v>565</v>
      </c>
      <c r="D23787" s="33" t="s">
        <v>566</v>
      </c>
      <c r="E23787" s="34">
        <v>1068</v>
      </c>
      <c r="F23787" s="35">
        <v>5.8</v>
      </c>
      <c r="G23787" s="34" t="s">
        <v>364</v>
      </c>
    </row>
    <row r="23788" spans="1:7">
      <c r="A23788" s="32">
        <v>2018</v>
      </c>
      <c r="B23788" s="32">
        <v>593</v>
      </c>
      <c r="C23788" s="33" t="s">
        <v>565</v>
      </c>
      <c r="D23788" s="33" t="s">
        <v>566</v>
      </c>
      <c r="E23788" s="34">
        <v>9</v>
      </c>
      <c r="F23788" s="35">
        <v>5.8579999999999997</v>
      </c>
      <c r="G23788" s="34" t="s">
        <v>364</v>
      </c>
    </row>
    <row r="23789" spans="1:7">
      <c r="A23789" s="32">
        <v>2018</v>
      </c>
      <c r="B23789" s="32">
        <v>593</v>
      </c>
      <c r="C23789" s="33" t="s">
        <v>563</v>
      </c>
      <c r="D23789" s="33" t="s">
        <v>564</v>
      </c>
      <c r="E23789" s="34">
        <v>294644</v>
      </c>
      <c r="F23789" s="35">
        <v>1.0329999999999999</v>
      </c>
      <c r="G23789" s="34" t="s">
        <v>364</v>
      </c>
    </row>
    <row r="23790" spans="1:7">
      <c r="A23790" s="32">
        <v>2018</v>
      </c>
      <c r="B23790" s="32">
        <v>593</v>
      </c>
      <c r="C23790" s="33" t="s">
        <v>567</v>
      </c>
      <c r="D23790" s="33" t="s">
        <v>566</v>
      </c>
      <c r="E23790" s="34">
        <v>5866</v>
      </c>
      <c r="F23790" s="35">
        <v>6.3490000000000002</v>
      </c>
      <c r="G23790" s="34" t="s">
        <v>364</v>
      </c>
    </row>
    <row r="23791" spans="1:7">
      <c r="A23791" s="32">
        <v>2018</v>
      </c>
      <c r="B23791" s="32">
        <v>594</v>
      </c>
      <c r="C23791" s="33" t="s">
        <v>565</v>
      </c>
      <c r="D23791" s="33" t="s">
        <v>566</v>
      </c>
      <c r="E23791" s="34">
        <v>3541</v>
      </c>
      <c r="F23791" s="35">
        <v>5.67</v>
      </c>
      <c r="G23791" s="34" t="s">
        <v>364</v>
      </c>
    </row>
    <row r="23792" spans="1:7">
      <c r="A23792" s="32">
        <v>2018</v>
      </c>
      <c r="B23792" s="32">
        <v>602</v>
      </c>
      <c r="C23792" s="33" t="s">
        <v>353</v>
      </c>
      <c r="D23792" s="33" t="s">
        <v>354</v>
      </c>
      <c r="E23792" s="34">
        <v>30198</v>
      </c>
      <c r="F23792" s="35">
        <v>26.51</v>
      </c>
      <c r="G23792" s="34" t="s">
        <v>364</v>
      </c>
    </row>
    <row r="23793" spans="1:7">
      <c r="A23793" s="32">
        <v>2018</v>
      </c>
      <c r="B23793" s="32">
        <v>602</v>
      </c>
      <c r="C23793" s="33" t="s">
        <v>353</v>
      </c>
      <c r="D23793" s="33" t="s">
        <v>354</v>
      </c>
      <c r="E23793" s="34">
        <v>174466</v>
      </c>
      <c r="F23793" s="35">
        <v>25.92</v>
      </c>
      <c r="G23793" s="34" t="s">
        <v>364</v>
      </c>
    </row>
    <row r="23794" spans="1:7">
      <c r="A23794" s="32">
        <v>2018</v>
      </c>
      <c r="B23794" s="32">
        <v>602</v>
      </c>
      <c r="C23794" s="33" t="s">
        <v>565</v>
      </c>
      <c r="D23794" s="33" t="s">
        <v>566</v>
      </c>
      <c r="E23794" s="34">
        <v>5327</v>
      </c>
      <c r="F23794" s="35">
        <v>5.8</v>
      </c>
      <c r="G23794" s="34" t="s">
        <v>364</v>
      </c>
    </row>
    <row r="23795" spans="1:7">
      <c r="A23795" s="32">
        <v>2018</v>
      </c>
      <c r="B23795" s="32">
        <v>607</v>
      </c>
      <c r="C23795" s="33" t="s">
        <v>563</v>
      </c>
      <c r="D23795" s="33" t="s">
        <v>564</v>
      </c>
      <c r="E23795" s="34">
        <v>3566</v>
      </c>
      <c r="F23795" s="35">
        <v>1.099</v>
      </c>
      <c r="G23795" s="34">
        <v>125.3</v>
      </c>
    </row>
    <row r="23796" spans="1:7">
      <c r="A23796" s="32">
        <v>2018</v>
      </c>
      <c r="B23796" s="32">
        <v>607</v>
      </c>
      <c r="C23796" s="33" t="s">
        <v>563</v>
      </c>
      <c r="D23796" s="33" t="s">
        <v>564</v>
      </c>
      <c r="E23796" s="34">
        <v>7131</v>
      </c>
      <c r="F23796" s="35">
        <v>1.099</v>
      </c>
      <c r="G23796" s="34">
        <v>88.8</v>
      </c>
    </row>
    <row r="23797" spans="1:7">
      <c r="A23797" s="32">
        <v>2018</v>
      </c>
      <c r="B23797" s="32">
        <v>607</v>
      </c>
      <c r="C23797" s="33" t="s">
        <v>563</v>
      </c>
      <c r="D23797" s="33" t="s">
        <v>564</v>
      </c>
      <c r="E23797" s="34">
        <v>7189</v>
      </c>
      <c r="F23797" s="35">
        <v>1.099</v>
      </c>
      <c r="G23797" s="34">
        <v>245.3</v>
      </c>
    </row>
    <row r="23798" spans="1:7">
      <c r="A23798" s="32">
        <v>2018</v>
      </c>
      <c r="B23798" s="32">
        <v>607</v>
      </c>
      <c r="C23798" s="33" t="s">
        <v>563</v>
      </c>
      <c r="D23798" s="33" t="s">
        <v>564</v>
      </c>
      <c r="E23798" s="34">
        <v>7132</v>
      </c>
      <c r="F23798" s="35">
        <v>1.099</v>
      </c>
      <c r="G23798" s="34">
        <v>122.6</v>
      </c>
    </row>
    <row r="23799" spans="1:7">
      <c r="A23799" s="32">
        <v>2018</v>
      </c>
      <c r="B23799" s="32">
        <v>607</v>
      </c>
      <c r="C23799" s="33" t="s">
        <v>563</v>
      </c>
      <c r="D23799" s="33" t="s">
        <v>564</v>
      </c>
      <c r="E23799" s="34">
        <v>177434</v>
      </c>
      <c r="F23799" s="35">
        <v>1.099</v>
      </c>
      <c r="G23799" s="34">
        <v>199.3</v>
      </c>
    </row>
    <row r="23800" spans="1:7">
      <c r="A23800" s="32">
        <v>2018</v>
      </c>
      <c r="B23800" s="32">
        <v>609</v>
      </c>
      <c r="C23800" s="33" t="s">
        <v>563</v>
      </c>
      <c r="D23800" s="33" t="s">
        <v>564</v>
      </c>
      <c r="E23800" s="34">
        <v>4438203</v>
      </c>
      <c r="F23800" s="35">
        <v>1.024</v>
      </c>
      <c r="G23800" s="34">
        <v>405.1</v>
      </c>
    </row>
    <row r="23801" spans="1:7">
      <c r="A23801" s="32">
        <v>2018</v>
      </c>
      <c r="B23801" s="32">
        <v>612</v>
      </c>
      <c r="C23801" s="33" t="s">
        <v>563</v>
      </c>
      <c r="D23801" s="33" t="s">
        <v>564</v>
      </c>
      <c r="E23801" s="34">
        <v>6631809</v>
      </c>
      <c r="F23801" s="35">
        <v>1.018</v>
      </c>
      <c r="G23801" s="34">
        <v>405.1</v>
      </c>
    </row>
    <row r="23802" spans="1:7">
      <c r="A23802" s="32">
        <v>2018</v>
      </c>
      <c r="B23802" s="32">
        <v>612</v>
      </c>
      <c r="C23802" s="33" t="s">
        <v>565</v>
      </c>
      <c r="D23802" s="33" t="s">
        <v>566</v>
      </c>
      <c r="E23802" s="34">
        <v>2316</v>
      </c>
      <c r="F23802" s="35">
        <v>5.8</v>
      </c>
      <c r="G23802" s="34">
        <v>1824.4</v>
      </c>
    </row>
    <row r="23803" spans="1:7">
      <c r="A23803" s="32">
        <v>2018</v>
      </c>
      <c r="B23803" s="32">
        <v>613</v>
      </c>
      <c r="C23803" s="33" t="s">
        <v>563</v>
      </c>
      <c r="D23803" s="33" t="s">
        <v>564</v>
      </c>
      <c r="E23803" s="34">
        <v>3306480</v>
      </c>
      <c r="F23803" s="35">
        <v>1.022</v>
      </c>
      <c r="G23803" s="34">
        <v>405.1</v>
      </c>
    </row>
    <row r="23804" spans="1:7">
      <c r="A23804" s="32">
        <v>2018</v>
      </c>
      <c r="B23804" s="32">
        <v>617</v>
      </c>
      <c r="C23804" s="33" t="s">
        <v>563</v>
      </c>
      <c r="D23804" s="33" t="s">
        <v>564</v>
      </c>
      <c r="E23804" s="34">
        <v>3372390</v>
      </c>
      <c r="F23804" s="35">
        <v>1.022</v>
      </c>
      <c r="G23804" s="34">
        <v>405.1</v>
      </c>
    </row>
    <row r="23805" spans="1:7">
      <c r="A23805" s="32">
        <v>2018</v>
      </c>
      <c r="B23805" s="32">
        <v>619</v>
      </c>
      <c r="C23805" s="33" t="s">
        <v>563</v>
      </c>
      <c r="D23805" s="33" t="s">
        <v>564</v>
      </c>
      <c r="E23805" s="34">
        <v>3833682</v>
      </c>
      <c r="F23805" s="35">
        <v>1.022</v>
      </c>
      <c r="G23805" s="34">
        <v>405.1</v>
      </c>
    </row>
    <row r="23806" spans="1:7">
      <c r="A23806" s="32">
        <v>2018</v>
      </c>
      <c r="B23806" s="32">
        <v>620</v>
      </c>
      <c r="C23806" s="33" t="s">
        <v>563</v>
      </c>
      <c r="D23806" s="33" t="s">
        <v>564</v>
      </c>
      <c r="E23806" s="34">
        <v>7475194</v>
      </c>
      <c r="F23806" s="35">
        <v>1.022</v>
      </c>
      <c r="G23806" s="34">
        <v>405.1</v>
      </c>
    </row>
    <row r="23807" spans="1:7">
      <c r="A23807" s="32">
        <v>2018</v>
      </c>
      <c r="B23807" s="32">
        <v>621</v>
      </c>
      <c r="C23807" s="33" t="s">
        <v>563</v>
      </c>
      <c r="D23807" s="33" t="s">
        <v>564</v>
      </c>
      <c r="E23807" s="34">
        <v>4412193</v>
      </c>
      <c r="F23807" s="35">
        <v>1.022</v>
      </c>
      <c r="G23807" s="34">
        <v>405</v>
      </c>
    </row>
    <row r="23808" spans="1:7">
      <c r="A23808" s="32">
        <v>2018</v>
      </c>
      <c r="B23808" s="32">
        <v>621</v>
      </c>
      <c r="C23808" s="33" t="s">
        <v>565</v>
      </c>
      <c r="D23808" s="33" t="s">
        <v>566</v>
      </c>
      <c r="E23808" s="34">
        <v>4755</v>
      </c>
      <c r="F23808" s="35">
        <v>5.8</v>
      </c>
      <c r="G23808" s="34">
        <v>1655.4</v>
      </c>
    </row>
    <row r="23809" spans="1:7">
      <c r="A23809" s="32">
        <v>2018</v>
      </c>
      <c r="B23809" s="32">
        <v>628</v>
      </c>
      <c r="C23809" s="33" t="s">
        <v>353</v>
      </c>
      <c r="D23809" s="33" t="s">
        <v>354</v>
      </c>
      <c r="E23809" s="34">
        <v>11701</v>
      </c>
      <c r="F23809" s="35">
        <v>22.962</v>
      </c>
      <c r="G23809" s="34">
        <v>293.3</v>
      </c>
    </row>
    <row r="23810" spans="1:7">
      <c r="A23810" s="32">
        <v>2018</v>
      </c>
      <c r="B23810" s="32">
        <v>628</v>
      </c>
      <c r="C23810" s="33" t="s">
        <v>353</v>
      </c>
      <c r="D23810" s="33" t="s">
        <v>354</v>
      </c>
      <c r="E23810" s="34">
        <v>35207</v>
      </c>
      <c r="F23810" s="35">
        <v>25.956</v>
      </c>
      <c r="G23810" s="34">
        <v>286.3</v>
      </c>
    </row>
    <row r="23811" spans="1:7">
      <c r="A23811" s="32">
        <v>2018</v>
      </c>
      <c r="B23811" s="32">
        <v>634</v>
      </c>
      <c r="C23811" s="33" t="s">
        <v>563</v>
      </c>
      <c r="D23811" s="33" t="s">
        <v>564</v>
      </c>
      <c r="E23811" s="34">
        <v>41448</v>
      </c>
      <c r="F23811" s="35">
        <v>1.022</v>
      </c>
      <c r="G23811" s="34">
        <v>461</v>
      </c>
    </row>
    <row r="23812" spans="1:7">
      <c r="A23812" s="32">
        <v>2018</v>
      </c>
      <c r="B23812" s="32">
        <v>634</v>
      </c>
      <c r="C23812" s="33" t="s">
        <v>563</v>
      </c>
      <c r="D23812" s="33" t="s">
        <v>564</v>
      </c>
      <c r="E23812" s="34">
        <v>4912453</v>
      </c>
      <c r="F23812" s="35">
        <v>1.018</v>
      </c>
      <c r="G23812" s="34">
        <v>425</v>
      </c>
    </row>
    <row r="23813" spans="1:7">
      <c r="A23813" s="32">
        <v>2018</v>
      </c>
      <c r="B23813" s="32">
        <v>641</v>
      </c>
      <c r="C23813" s="33" t="s">
        <v>565</v>
      </c>
      <c r="D23813" s="33" t="s">
        <v>566</v>
      </c>
      <c r="E23813" s="34">
        <v>1582</v>
      </c>
      <c r="F23813" s="35">
        <v>5.8</v>
      </c>
      <c r="G23813" s="34">
        <v>1697.8</v>
      </c>
    </row>
    <row r="23814" spans="1:7">
      <c r="A23814" s="32">
        <v>2018</v>
      </c>
      <c r="B23814" s="32">
        <v>641</v>
      </c>
      <c r="C23814" s="33" t="s">
        <v>353</v>
      </c>
      <c r="D23814" s="33" t="s">
        <v>354</v>
      </c>
      <c r="E23814" s="34">
        <v>142029</v>
      </c>
      <c r="F23814" s="35">
        <v>22.847000000000001</v>
      </c>
      <c r="G23814" s="34">
        <v>261.7</v>
      </c>
    </row>
    <row r="23815" spans="1:7">
      <c r="A23815" s="32">
        <v>2018</v>
      </c>
      <c r="B23815" s="32">
        <v>641</v>
      </c>
      <c r="C23815" s="33" t="s">
        <v>563</v>
      </c>
      <c r="D23815" s="33" t="s">
        <v>564</v>
      </c>
      <c r="E23815" s="34">
        <v>129400</v>
      </c>
      <c r="F23815" s="35">
        <v>1.02</v>
      </c>
      <c r="G23815" s="34">
        <v>459.2</v>
      </c>
    </row>
    <row r="23816" spans="1:7">
      <c r="A23816" s="32">
        <v>2018</v>
      </c>
      <c r="B23816" s="32">
        <v>643</v>
      </c>
      <c r="C23816" s="33" t="s">
        <v>563</v>
      </c>
      <c r="D23816" s="33" t="s">
        <v>564</v>
      </c>
      <c r="E23816" s="34">
        <v>2762379</v>
      </c>
      <c r="F23816" s="35">
        <v>1.024</v>
      </c>
      <c r="G23816" s="34">
        <v>375.2</v>
      </c>
    </row>
    <row r="23817" spans="1:7">
      <c r="A23817" s="32">
        <v>2018</v>
      </c>
      <c r="B23817" s="32">
        <v>645</v>
      </c>
      <c r="C23817" s="33" t="s">
        <v>563</v>
      </c>
      <c r="D23817" s="33" t="s">
        <v>564</v>
      </c>
      <c r="E23817" s="34">
        <v>2686612</v>
      </c>
      <c r="F23817" s="35">
        <v>1.018</v>
      </c>
      <c r="G23817" s="34">
        <v>321.10000000000002</v>
      </c>
    </row>
    <row r="23818" spans="1:7">
      <c r="A23818" s="32">
        <v>2018</v>
      </c>
      <c r="B23818" s="32">
        <v>645</v>
      </c>
      <c r="C23818" s="33" t="s">
        <v>353</v>
      </c>
      <c r="D23818" s="33" t="s">
        <v>354</v>
      </c>
      <c r="E23818" s="34">
        <v>73993</v>
      </c>
      <c r="F23818" s="35">
        <v>23.367000000000001</v>
      </c>
      <c r="G23818" s="34">
        <v>297.2</v>
      </c>
    </row>
    <row r="23819" spans="1:7">
      <c r="A23819" s="32">
        <v>2018</v>
      </c>
      <c r="B23819" s="32">
        <v>663</v>
      </c>
      <c r="C23819" s="33" t="s">
        <v>563</v>
      </c>
      <c r="D23819" s="33" t="s">
        <v>564</v>
      </c>
      <c r="E23819" s="34">
        <v>493098</v>
      </c>
      <c r="F23819" s="35">
        <v>1.024</v>
      </c>
      <c r="G23819" s="34">
        <v>354.7</v>
      </c>
    </row>
    <row r="23820" spans="1:7">
      <c r="A23820" s="32">
        <v>2018</v>
      </c>
      <c r="B23820" s="32">
        <v>663</v>
      </c>
      <c r="C23820" s="33" t="s">
        <v>353</v>
      </c>
      <c r="D23820" s="33" t="s">
        <v>354</v>
      </c>
      <c r="E23820" s="34">
        <v>11650</v>
      </c>
      <c r="F23820" s="35">
        <v>26.14</v>
      </c>
      <c r="G23820" s="34">
        <v>304.60000000000002</v>
      </c>
    </row>
    <row r="23821" spans="1:7">
      <c r="A23821" s="32">
        <v>2018</v>
      </c>
      <c r="B23821" s="32">
        <v>663</v>
      </c>
      <c r="C23821" s="33" t="s">
        <v>353</v>
      </c>
      <c r="D23821" s="33" t="s">
        <v>354</v>
      </c>
      <c r="E23821" s="34">
        <v>23421</v>
      </c>
      <c r="F23821" s="35">
        <v>25.01</v>
      </c>
      <c r="G23821" s="34">
        <v>318.3</v>
      </c>
    </row>
    <row r="23822" spans="1:7">
      <c r="A23822" s="32">
        <v>2018</v>
      </c>
      <c r="B23822" s="32">
        <v>666</v>
      </c>
      <c r="C23822" s="33" t="s">
        <v>563</v>
      </c>
      <c r="D23822" s="33" t="s">
        <v>564</v>
      </c>
      <c r="E23822" s="34">
        <v>126115</v>
      </c>
      <c r="F23822" s="35">
        <v>1.042</v>
      </c>
      <c r="G23822" s="34">
        <v>357.5</v>
      </c>
    </row>
    <row r="23823" spans="1:7">
      <c r="A23823" s="32">
        <v>2018</v>
      </c>
      <c r="B23823" s="32">
        <v>667</v>
      </c>
      <c r="C23823" s="33" t="s">
        <v>563</v>
      </c>
      <c r="D23823" s="33" t="s">
        <v>564</v>
      </c>
      <c r="E23823" s="34">
        <v>1877819</v>
      </c>
      <c r="F23823" s="35">
        <v>1.0429999999999999</v>
      </c>
      <c r="G23823" s="34">
        <v>371.7</v>
      </c>
    </row>
    <row r="23824" spans="1:7">
      <c r="A23824" s="32">
        <v>2018</v>
      </c>
      <c r="B23824" s="32">
        <v>667</v>
      </c>
      <c r="C23824" s="33" t="s">
        <v>568</v>
      </c>
      <c r="D23824" s="33" t="s">
        <v>569</v>
      </c>
      <c r="E23824" s="34">
        <v>37261</v>
      </c>
      <c r="F23824" s="35">
        <v>28.277999999999999</v>
      </c>
      <c r="G23824" s="34">
        <v>367.7</v>
      </c>
    </row>
    <row r="23825" spans="1:7">
      <c r="A23825" s="32">
        <v>2018</v>
      </c>
      <c r="B23825" s="32">
        <v>667</v>
      </c>
      <c r="C23825" s="33" t="s">
        <v>568</v>
      </c>
      <c r="D23825" s="33" t="s">
        <v>569</v>
      </c>
      <c r="E23825" s="34">
        <v>37990</v>
      </c>
      <c r="F23825" s="35">
        <v>28.577999999999999</v>
      </c>
      <c r="G23825" s="34">
        <v>371.2</v>
      </c>
    </row>
    <row r="23826" spans="1:7">
      <c r="A23826" s="32">
        <v>2018</v>
      </c>
      <c r="B23826" s="32">
        <v>676</v>
      </c>
      <c r="C23826" s="33" t="s">
        <v>353</v>
      </c>
      <c r="D23826" s="33" t="s">
        <v>354</v>
      </c>
      <c r="E23826" s="34">
        <v>13016</v>
      </c>
      <c r="F23826" s="35">
        <v>21.72</v>
      </c>
      <c r="G23826" s="34">
        <v>290.2</v>
      </c>
    </row>
    <row r="23827" spans="1:7">
      <c r="A23827" s="32">
        <v>2018</v>
      </c>
      <c r="B23827" s="32">
        <v>676</v>
      </c>
      <c r="C23827" s="33" t="s">
        <v>353</v>
      </c>
      <c r="D23827" s="33" t="s">
        <v>354</v>
      </c>
      <c r="E23827" s="34">
        <v>88909</v>
      </c>
      <c r="F23827" s="35">
        <v>24.09</v>
      </c>
      <c r="G23827" s="34">
        <v>272.3</v>
      </c>
    </row>
    <row r="23828" spans="1:7">
      <c r="A23828" s="32">
        <v>2018</v>
      </c>
      <c r="B23828" s="32">
        <v>676</v>
      </c>
      <c r="C23828" s="33" t="s">
        <v>563</v>
      </c>
      <c r="D23828" s="33" t="s">
        <v>564</v>
      </c>
      <c r="E23828" s="34">
        <v>564855</v>
      </c>
      <c r="F23828" s="35">
        <v>1.024</v>
      </c>
      <c r="G23828" s="34">
        <v>445.2</v>
      </c>
    </row>
    <row r="23829" spans="1:7">
      <c r="A23829" s="32">
        <v>2018</v>
      </c>
      <c r="B23829" s="32">
        <v>676</v>
      </c>
      <c r="C23829" s="33" t="s">
        <v>563</v>
      </c>
      <c r="D23829" s="33" t="s">
        <v>564</v>
      </c>
      <c r="E23829" s="34">
        <v>1073306</v>
      </c>
      <c r="F23829" s="35">
        <v>1.024</v>
      </c>
      <c r="G23829" s="34">
        <v>445.2</v>
      </c>
    </row>
    <row r="23830" spans="1:7">
      <c r="A23830" s="32">
        <v>2018</v>
      </c>
      <c r="B23830" s="32">
        <v>683</v>
      </c>
      <c r="C23830" s="33" t="s">
        <v>563</v>
      </c>
      <c r="D23830" s="33" t="s">
        <v>564</v>
      </c>
      <c r="E23830" s="34">
        <v>33878</v>
      </c>
      <c r="F23830" s="35">
        <v>1.024</v>
      </c>
      <c r="G23830" s="34">
        <v>296.7</v>
      </c>
    </row>
    <row r="23831" spans="1:7">
      <c r="A23831" s="32">
        <v>2018</v>
      </c>
      <c r="B23831" s="32">
        <v>688</v>
      </c>
      <c r="C23831" s="33" t="s">
        <v>563</v>
      </c>
      <c r="D23831" s="33" t="s">
        <v>564</v>
      </c>
      <c r="E23831" s="34">
        <v>1407991</v>
      </c>
      <c r="F23831" s="35">
        <v>1.024</v>
      </c>
      <c r="G23831" s="34">
        <v>363</v>
      </c>
    </row>
    <row r="23832" spans="1:7">
      <c r="A23832" s="32">
        <v>2018</v>
      </c>
      <c r="B23832" s="32">
        <v>689</v>
      </c>
      <c r="C23832" s="33" t="s">
        <v>563</v>
      </c>
      <c r="D23832" s="33" t="s">
        <v>564</v>
      </c>
      <c r="E23832" s="34">
        <v>884418</v>
      </c>
      <c r="F23832" s="35">
        <v>1.024</v>
      </c>
      <c r="G23832" s="34">
        <v>337.2</v>
      </c>
    </row>
    <row r="23833" spans="1:7">
      <c r="A23833" s="32">
        <v>2018</v>
      </c>
      <c r="B23833" s="32">
        <v>703</v>
      </c>
      <c r="C23833" s="33" t="s">
        <v>565</v>
      </c>
      <c r="D23833" s="33" t="s">
        <v>566</v>
      </c>
      <c r="E23833" s="34">
        <v>2300</v>
      </c>
      <c r="F23833" s="35">
        <v>5.8</v>
      </c>
      <c r="G23833" s="34">
        <v>1654.7</v>
      </c>
    </row>
    <row r="23834" spans="1:7">
      <c r="A23834" s="32">
        <v>2018</v>
      </c>
      <c r="B23834" s="32">
        <v>703</v>
      </c>
      <c r="C23834" s="33" t="s">
        <v>353</v>
      </c>
      <c r="D23834" s="33" t="s">
        <v>354</v>
      </c>
      <c r="E23834" s="34">
        <v>93962</v>
      </c>
      <c r="F23834" s="35">
        <v>25.902000000000001</v>
      </c>
      <c r="G23834" s="34">
        <v>231.7</v>
      </c>
    </row>
    <row r="23835" spans="1:7">
      <c r="A23835" s="32">
        <v>2018</v>
      </c>
      <c r="B23835" s="32">
        <v>703</v>
      </c>
      <c r="C23835" s="33" t="s">
        <v>353</v>
      </c>
      <c r="D23835" s="33" t="s">
        <v>354</v>
      </c>
      <c r="E23835" s="34">
        <v>82105</v>
      </c>
      <c r="F23835" s="35">
        <v>23.962</v>
      </c>
      <c r="G23835" s="34">
        <v>287.10000000000002</v>
      </c>
    </row>
    <row r="23836" spans="1:7">
      <c r="A23836" s="32">
        <v>2018</v>
      </c>
      <c r="B23836" s="32">
        <v>703</v>
      </c>
      <c r="C23836" s="33" t="s">
        <v>353</v>
      </c>
      <c r="D23836" s="33" t="s">
        <v>354</v>
      </c>
      <c r="E23836" s="34">
        <v>14390</v>
      </c>
      <c r="F23836" s="35">
        <v>23.463999999999999</v>
      </c>
      <c r="G23836" s="34">
        <v>296.7</v>
      </c>
    </row>
    <row r="23837" spans="1:7">
      <c r="A23837" s="32">
        <v>2018</v>
      </c>
      <c r="B23837" s="32">
        <v>703</v>
      </c>
      <c r="C23837" s="33" t="s">
        <v>353</v>
      </c>
      <c r="D23837" s="33" t="s">
        <v>354</v>
      </c>
      <c r="E23837" s="34">
        <v>209036</v>
      </c>
      <c r="F23837" s="35">
        <v>24.091999999999999</v>
      </c>
      <c r="G23837" s="34">
        <v>304.3</v>
      </c>
    </row>
    <row r="23838" spans="1:7">
      <c r="A23838" s="32">
        <v>2018</v>
      </c>
      <c r="B23838" s="32">
        <v>703</v>
      </c>
      <c r="C23838" s="33" t="s">
        <v>353</v>
      </c>
      <c r="D23838" s="33" t="s">
        <v>354</v>
      </c>
      <c r="E23838" s="34">
        <v>65162</v>
      </c>
      <c r="F23838" s="35">
        <v>23.346</v>
      </c>
      <c r="G23838" s="34">
        <v>341.8</v>
      </c>
    </row>
    <row r="23839" spans="1:7">
      <c r="A23839" s="32">
        <v>2018</v>
      </c>
      <c r="B23839" s="32">
        <v>703</v>
      </c>
      <c r="C23839" s="33" t="s">
        <v>353</v>
      </c>
      <c r="D23839" s="33" t="s">
        <v>354</v>
      </c>
      <c r="E23839" s="34">
        <v>27527</v>
      </c>
      <c r="F23839" s="35">
        <v>23.207999999999998</v>
      </c>
      <c r="G23839" s="34">
        <v>323.60000000000002</v>
      </c>
    </row>
    <row r="23840" spans="1:7">
      <c r="A23840" s="32">
        <v>2018</v>
      </c>
      <c r="B23840" s="32">
        <v>708</v>
      </c>
      <c r="C23840" s="33" t="s">
        <v>565</v>
      </c>
      <c r="D23840" s="33" t="s">
        <v>566</v>
      </c>
      <c r="E23840" s="34">
        <v>4447</v>
      </c>
      <c r="F23840" s="35">
        <v>5.8</v>
      </c>
      <c r="G23840" s="34">
        <v>1661.9</v>
      </c>
    </row>
    <row r="23841" spans="1:7">
      <c r="A23841" s="32">
        <v>2018</v>
      </c>
      <c r="B23841" s="32">
        <v>708</v>
      </c>
      <c r="C23841" s="33" t="s">
        <v>353</v>
      </c>
      <c r="D23841" s="33" t="s">
        <v>354</v>
      </c>
      <c r="E23841" s="34">
        <v>12327</v>
      </c>
      <c r="F23841" s="35">
        <v>23.998000000000001</v>
      </c>
      <c r="G23841" s="34">
        <v>340.7</v>
      </c>
    </row>
    <row r="23842" spans="1:7">
      <c r="A23842" s="32">
        <v>2018</v>
      </c>
      <c r="B23842" s="32">
        <v>710</v>
      </c>
      <c r="C23842" s="33" t="s">
        <v>563</v>
      </c>
      <c r="D23842" s="33" t="s">
        <v>564</v>
      </c>
      <c r="E23842" s="34">
        <v>9597557</v>
      </c>
      <c r="F23842" s="35">
        <v>1.0349999999999999</v>
      </c>
      <c r="G23842" s="34">
        <v>351.8</v>
      </c>
    </row>
    <row r="23843" spans="1:7">
      <c r="A23843" s="32">
        <v>2018</v>
      </c>
      <c r="B23843" s="32">
        <v>715</v>
      </c>
      <c r="C23843" s="33" t="s">
        <v>565</v>
      </c>
      <c r="D23843" s="33" t="s">
        <v>566</v>
      </c>
      <c r="E23843" s="34">
        <v>1274</v>
      </c>
      <c r="F23843" s="35">
        <v>5.8170000000000002</v>
      </c>
      <c r="G23843" s="34">
        <v>1796</v>
      </c>
    </row>
    <row r="23844" spans="1:7">
      <c r="A23844" s="32">
        <v>2018</v>
      </c>
      <c r="B23844" s="32">
        <v>728</v>
      </c>
      <c r="C23844" s="33" t="s">
        <v>563</v>
      </c>
      <c r="D23844" s="33" t="s">
        <v>564</v>
      </c>
      <c r="E23844" s="34">
        <v>2555541</v>
      </c>
      <c r="F23844" s="35">
        <v>1.024</v>
      </c>
      <c r="G23844" s="34">
        <v>542.29999999999995</v>
      </c>
    </row>
    <row r="23845" spans="1:7">
      <c r="A23845" s="32">
        <v>2018</v>
      </c>
      <c r="B23845" s="32">
        <v>766</v>
      </c>
      <c r="C23845" s="33" t="s">
        <v>565</v>
      </c>
      <c r="D23845" s="33" t="s">
        <v>566</v>
      </c>
      <c r="E23845" s="34">
        <v>14755</v>
      </c>
      <c r="F23845" s="35">
        <v>5.74</v>
      </c>
      <c r="G23845" s="34">
        <v>1666.7</v>
      </c>
    </row>
    <row r="23846" spans="1:7">
      <c r="A23846" s="32">
        <v>2018</v>
      </c>
      <c r="B23846" s="32">
        <v>856</v>
      </c>
      <c r="C23846" s="33" t="s">
        <v>363</v>
      </c>
      <c r="D23846" s="33" t="s">
        <v>354</v>
      </c>
      <c r="E23846" s="34">
        <v>16416</v>
      </c>
      <c r="F23846" s="35">
        <v>17.600000000000001</v>
      </c>
      <c r="G23846" s="34" t="s">
        <v>364</v>
      </c>
    </row>
    <row r="23847" spans="1:7">
      <c r="A23847" s="32">
        <v>2018</v>
      </c>
      <c r="B23847" s="32">
        <v>856</v>
      </c>
      <c r="C23847" s="33" t="s">
        <v>363</v>
      </c>
      <c r="D23847" s="33" t="s">
        <v>354</v>
      </c>
      <c r="E23847" s="34">
        <v>148066</v>
      </c>
      <c r="F23847" s="35">
        <v>17.600000000000001</v>
      </c>
      <c r="G23847" s="34" t="s">
        <v>364</v>
      </c>
    </row>
    <row r="23848" spans="1:7">
      <c r="A23848" s="32">
        <v>2018</v>
      </c>
      <c r="B23848" s="32">
        <v>856</v>
      </c>
      <c r="C23848" s="33" t="s">
        <v>565</v>
      </c>
      <c r="D23848" s="33" t="s">
        <v>566</v>
      </c>
      <c r="E23848" s="34">
        <v>896</v>
      </c>
      <c r="F23848" s="35">
        <v>5.8</v>
      </c>
      <c r="G23848" s="34" t="s">
        <v>364</v>
      </c>
    </row>
    <row r="23849" spans="1:7">
      <c r="A23849" s="32">
        <v>2018</v>
      </c>
      <c r="B23849" s="32">
        <v>861</v>
      </c>
      <c r="C23849" s="33" t="s">
        <v>363</v>
      </c>
      <c r="D23849" s="33" t="s">
        <v>354</v>
      </c>
      <c r="E23849" s="34">
        <v>286661</v>
      </c>
      <c r="F23849" s="35">
        <v>17.600000000000001</v>
      </c>
      <c r="G23849" s="34" t="s">
        <v>364</v>
      </c>
    </row>
    <row r="23850" spans="1:7">
      <c r="A23850" s="32">
        <v>2018</v>
      </c>
      <c r="B23850" s="32">
        <v>861</v>
      </c>
      <c r="C23850" s="33" t="s">
        <v>565</v>
      </c>
      <c r="D23850" s="33" t="s">
        <v>566</v>
      </c>
      <c r="E23850" s="34">
        <v>329</v>
      </c>
      <c r="F23850" s="35">
        <v>5.8</v>
      </c>
      <c r="G23850" s="34" t="s">
        <v>364</v>
      </c>
    </row>
    <row r="23851" spans="1:7">
      <c r="A23851" s="32">
        <v>2018</v>
      </c>
      <c r="B23851" s="32">
        <v>862</v>
      </c>
      <c r="C23851" s="33" t="s">
        <v>563</v>
      </c>
      <c r="D23851" s="33" t="s">
        <v>564</v>
      </c>
      <c r="E23851" s="34">
        <v>681197</v>
      </c>
      <c r="F23851" s="35">
        <v>1.0289999999999999</v>
      </c>
      <c r="G23851" s="34" t="s">
        <v>364</v>
      </c>
    </row>
    <row r="23852" spans="1:7">
      <c r="A23852" s="32">
        <v>2018</v>
      </c>
      <c r="B23852" s="32">
        <v>874</v>
      </c>
      <c r="C23852" s="33" t="s">
        <v>563</v>
      </c>
      <c r="D23852" s="33" t="s">
        <v>564</v>
      </c>
      <c r="E23852" s="34">
        <v>36125</v>
      </c>
      <c r="F23852" s="35">
        <v>1.03</v>
      </c>
      <c r="G23852" s="34" t="s">
        <v>364</v>
      </c>
    </row>
    <row r="23853" spans="1:7">
      <c r="A23853" s="32">
        <v>2018</v>
      </c>
      <c r="B23853" s="32">
        <v>876</v>
      </c>
      <c r="C23853" s="33" t="s">
        <v>363</v>
      </c>
      <c r="D23853" s="33" t="s">
        <v>354</v>
      </c>
      <c r="E23853" s="34">
        <v>238795</v>
      </c>
      <c r="F23853" s="35">
        <v>17.553999999999998</v>
      </c>
      <c r="G23853" s="34" t="s">
        <v>364</v>
      </c>
    </row>
    <row r="23854" spans="1:7">
      <c r="A23854" s="32">
        <v>2018</v>
      </c>
      <c r="B23854" s="32">
        <v>876</v>
      </c>
      <c r="C23854" s="33" t="s">
        <v>563</v>
      </c>
      <c r="D23854" s="33" t="s">
        <v>564</v>
      </c>
      <c r="E23854" s="34">
        <v>24091</v>
      </c>
      <c r="F23854" s="35">
        <v>1.0189999999999999</v>
      </c>
      <c r="G23854" s="34" t="s">
        <v>364</v>
      </c>
    </row>
    <row r="23855" spans="1:7">
      <c r="A23855" s="32">
        <v>2018</v>
      </c>
      <c r="B23855" s="32">
        <v>879</v>
      </c>
      <c r="C23855" s="33" t="s">
        <v>363</v>
      </c>
      <c r="D23855" s="33" t="s">
        <v>354</v>
      </c>
      <c r="E23855" s="34">
        <v>283409</v>
      </c>
      <c r="F23855" s="35">
        <v>17.25</v>
      </c>
      <c r="G23855" s="34" t="s">
        <v>364</v>
      </c>
    </row>
    <row r="23856" spans="1:7">
      <c r="A23856" s="32">
        <v>2018</v>
      </c>
      <c r="B23856" s="32">
        <v>879</v>
      </c>
      <c r="C23856" s="33" t="s">
        <v>563</v>
      </c>
      <c r="D23856" s="33" t="s">
        <v>564</v>
      </c>
      <c r="E23856" s="34">
        <v>4543</v>
      </c>
      <c r="F23856" s="35">
        <v>1.03</v>
      </c>
      <c r="G23856" s="34" t="s">
        <v>364</v>
      </c>
    </row>
    <row r="23857" spans="1:7">
      <c r="A23857" s="32">
        <v>2018</v>
      </c>
      <c r="B23857" s="32">
        <v>883</v>
      </c>
      <c r="C23857" s="33" t="s">
        <v>363</v>
      </c>
      <c r="D23857" s="33" t="s">
        <v>354</v>
      </c>
      <c r="E23857" s="34">
        <v>159165</v>
      </c>
      <c r="F23857" s="35">
        <v>17.309999999999999</v>
      </c>
      <c r="G23857" s="34" t="s">
        <v>364</v>
      </c>
    </row>
    <row r="23858" spans="1:7">
      <c r="A23858" s="32">
        <v>2018</v>
      </c>
      <c r="B23858" s="32">
        <v>883</v>
      </c>
      <c r="C23858" s="33" t="s">
        <v>563</v>
      </c>
      <c r="D23858" s="33" t="s">
        <v>564</v>
      </c>
      <c r="E23858" s="34">
        <v>17908</v>
      </c>
      <c r="F23858" s="35">
        <v>1.03</v>
      </c>
      <c r="G23858" s="34" t="s">
        <v>364</v>
      </c>
    </row>
    <row r="23859" spans="1:7">
      <c r="A23859" s="32">
        <v>2018</v>
      </c>
      <c r="B23859" s="32">
        <v>884</v>
      </c>
      <c r="C23859" s="33" t="s">
        <v>565</v>
      </c>
      <c r="D23859" s="33" t="s">
        <v>566</v>
      </c>
      <c r="E23859" s="34">
        <v>1951</v>
      </c>
      <c r="F23859" s="35">
        <v>5.8250000000000002</v>
      </c>
      <c r="G23859" s="34" t="s">
        <v>364</v>
      </c>
    </row>
    <row r="23860" spans="1:7">
      <c r="A23860" s="32">
        <v>2018</v>
      </c>
      <c r="B23860" s="32">
        <v>886</v>
      </c>
      <c r="C23860" s="33" t="s">
        <v>565</v>
      </c>
      <c r="D23860" s="33" t="s">
        <v>566</v>
      </c>
      <c r="E23860" s="34">
        <v>459</v>
      </c>
      <c r="F23860" s="35">
        <v>6.2</v>
      </c>
      <c r="G23860" s="34" t="s">
        <v>364</v>
      </c>
    </row>
    <row r="23861" spans="1:7">
      <c r="A23861" s="32">
        <v>2018</v>
      </c>
      <c r="B23861" s="32">
        <v>887</v>
      </c>
      <c r="C23861" s="33" t="s">
        <v>363</v>
      </c>
      <c r="D23861" s="33" t="s">
        <v>354</v>
      </c>
      <c r="E23861" s="34">
        <v>126104</v>
      </c>
      <c r="F23861" s="35">
        <v>17.52</v>
      </c>
      <c r="G23861" s="34" t="s">
        <v>364</v>
      </c>
    </row>
    <row r="23862" spans="1:7">
      <c r="A23862" s="32">
        <v>2018</v>
      </c>
      <c r="B23862" s="32">
        <v>887</v>
      </c>
      <c r="C23862" s="33" t="s">
        <v>363</v>
      </c>
      <c r="D23862" s="33" t="s">
        <v>354</v>
      </c>
      <c r="E23862" s="34">
        <v>94645</v>
      </c>
      <c r="F23862" s="35">
        <v>17.52</v>
      </c>
      <c r="G23862" s="34" t="s">
        <v>364</v>
      </c>
    </row>
    <row r="23863" spans="1:7">
      <c r="A23863" s="32">
        <v>2018</v>
      </c>
      <c r="B23863" s="32">
        <v>887</v>
      </c>
      <c r="C23863" s="33" t="s">
        <v>363</v>
      </c>
      <c r="D23863" s="33" t="s">
        <v>354</v>
      </c>
      <c r="E23863" s="34">
        <v>63044</v>
      </c>
      <c r="F23863" s="35">
        <v>17.52</v>
      </c>
      <c r="G23863" s="34" t="s">
        <v>364</v>
      </c>
    </row>
    <row r="23864" spans="1:7">
      <c r="A23864" s="32">
        <v>2018</v>
      </c>
      <c r="B23864" s="32">
        <v>887</v>
      </c>
      <c r="C23864" s="33" t="s">
        <v>563</v>
      </c>
      <c r="D23864" s="33" t="s">
        <v>564</v>
      </c>
      <c r="E23864" s="34">
        <v>20939</v>
      </c>
      <c r="F23864" s="35">
        <v>1</v>
      </c>
      <c r="G23864" s="34" t="s">
        <v>364</v>
      </c>
    </row>
    <row r="23865" spans="1:7">
      <c r="A23865" s="32">
        <v>2018</v>
      </c>
      <c r="B23865" s="32">
        <v>889</v>
      </c>
      <c r="C23865" s="33" t="s">
        <v>363</v>
      </c>
      <c r="D23865" s="33" t="s">
        <v>354</v>
      </c>
      <c r="E23865" s="34">
        <v>215025</v>
      </c>
      <c r="F23865" s="35">
        <v>17.579999999999998</v>
      </c>
      <c r="G23865" s="34" t="s">
        <v>364</v>
      </c>
    </row>
    <row r="23866" spans="1:7">
      <c r="A23866" s="32">
        <v>2018</v>
      </c>
      <c r="B23866" s="32">
        <v>889</v>
      </c>
      <c r="C23866" s="33" t="s">
        <v>363</v>
      </c>
      <c r="D23866" s="33" t="s">
        <v>354</v>
      </c>
      <c r="E23866" s="34">
        <v>131053</v>
      </c>
      <c r="F23866" s="35">
        <v>17.11</v>
      </c>
      <c r="G23866" s="34" t="s">
        <v>364</v>
      </c>
    </row>
    <row r="23867" spans="1:7">
      <c r="A23867" s="32">
        <v>2018</v>
      </c>
      <c r="B23867" s="32">
        <v>889</v>
      </c>
      <c r="C23867" s="33" t="s">
        <v>565</v>
      </c>
      <c r="D23867" s="33" t="s">
        <v>566</v>
      </c>
      <c r="E23867" s="34">
        <v>1777</v>
      </c>
      <c r="F23867" s="35">
        <v>5.8</v>
      </c>
      <c r="G23867" s="34" t="s">
        <v>364</v>
      </c>
    </row>
    <row r="23868" spans="1:7">
      <c r="A23868" s="32">
        <v>2018</v>
      </c>
      <c r="B23868" s="32">
        <v>891</v>
      </c>
      <c r="C23868" s="33" t="s">
        <v>363</v>
      </c>
      <c r="D23868" s="33" t="s">
        <v>354</v>
      </c>
      <c r="E23868" s="34">
        <v>75487</v>
      </c>
      <c r="F23868" s="35">
        <v>18</v>
      </c>
      <c r="G23868" s="34" t="s">
        <v>364</v>
      </c>
    </row>
    <row r="23869" spans="1:7">
      <c r="A23869" s="32">
        <v>2018</v>
      </c>
      <c r="B23869" s="32">
        <v>891</v>
      </c>
      <c r="C23869" s="33" t="s">
        <v>363</v>
      </c>
      <c r="D23869" s="33" t="s">
        <v>354</v>
      </c>
      <c r="E23869" s="34">
        <v>51000</v>
      </c>
      <c r="F23869" s="35">
        <v>17.09</v>
      </c>
      <c r="G23869" s="34" t="s">
        <v>364</v>
      </c>
    </row>
    <row r="23870" spans="1:7">
      <c r="A23870" s="32">
        <v>2018</v>
      </c>
      <c r="B23870" s="32">
        <v>891</v>
      </c>
      <c r="C23870" s="33" t="s">
        <v>565</v>
      </c>
      <c r="D23870" s="33" t="s">
        <v>566</v>
      </c>
      <c r="E23870" s="34">
        <v>1374</v>
      </c>
      <c r="F23870" s="35">
        <v>5.8</v>
      </c>
      <c r="G23870" s="34" t="s">
        <v>364</v>
      </c>
    </row>
    <row r="23871" spans="1:7">
      <c r="A23871" s="32">
        <v>2018</v>
      </c>
      <c r="B23871" s="32">
        <v>892</v>
      </c>
      <c r="C23871" s="33" t="s">
        <v>363</v>
      </c>
      <c r="D23871" s="33" t="s">
        <v>354</v>
      </c>
      <c r="E23871" s="34">
        <v>88647</v>
      </c>
      <c r="F23871" s="35">
        <v>17.399999999999999</v>
      </c>
      <c r="G23871" s="34" t="s">
        <v>364</v>
      </c>
    </row>
    <row r="23872" spans="1:7">
      <c r="A23872" s="32">
        <v>2018</v>
      </c>
      <c r="B23872" s="32">
        <v>892</v>
      </c>
      <c r="C23872" s="33" t="s">
        <v>563</v>
      </c>
      <c r="D23872" s="33" t="s">
        <v>564</v>
      </c>
      <c r="E23872" s="34">
        <v>8310</v>
      </c>
      <c r="F23872" s="35">
        <v>1.0589999999999999</v>
      </c>
      <c r="G23872" s="34" t="s">
        <v>364</v>
      </c>
    </row>
    <row r="23873" spans="1:7">
      <c r="A23873" s="32">
        <v>2018</v>
      </c>
      <c r="B23873" s="32">
        <v>913</v>
      </c>
      <c r="C23873" s="33" t="s">
        <v>563</v>
      </c>
      <c r="D23873" s="33" t="s">
        <v>564</v>
      </c>
      <c r="E23873" s="34">
        <v>94907</v>
      </c>
      <c r="F23873" s="35">
        <v>1.02</v>
      </c>
      <c r="G23873" s="34">
        <v>373.8</v>
      </c>
    </row>
    <row r="23874" spans="1:7">
      <c r="A23874" s="32">
        <v>2018</v>
      </c>
      <c r="B23874" s="32">
        <v>963</v>
      </c>
      <c r="C23874" s="33" t="s">
        <v>353</v>
      </c>
      <c r="D23874" s="33" t="s">
        <v>354</v>
      </c>
      <c r="E23874" s="34">
        <v>110037</v>
      </c>
      <c r="F23874" s="35">
        <v>21.021999999999998</v>
      </c>
      <c r="G23874" s="34">
        <v>183.3</v>
      </c>
    </row>
    <row r="23875" spans="1:7">
      <c r="A23875" s="32">
        <v>2018</v>
      </c>
      <c r="B23875" s="32">
        <v>963</v>
      </c>
      <c r="C23875" s="33" t="s">
        <v>563</v>
      </c>
      <c r="D23875" s="33" t="s">
        <v>564</v>
      </c>
      <c r="E23875" s="34">
        <v>11667</v>
      </c>
      <c r="F23875" s="35">
        <v>1</v>
      </c>
      <c r="G23875" s="34">
        <v>381.6</v>
      </c>
    </row>
    <row r="23876" spans="1:7">
      <c r="A23876" s="32">
        <v>2018</v>
      </c>
      <c r="B23876" s="32">
        <v>976</v>
      </c>
      <c r="C23876" s="33" t="s">
        <v>353</v>
      </c>
      <c r="D23876" s="33" t="s">
        <v>354</v>
      </c>
      <c r="E23876" s="34">
        <v>13</v>
      </c>
      <c r="F23876" s="35">
        <v>23.75</v>
      </c>
      <c r="G23876" s="34">
        <v>117.7</v>
      </c>
    </row>
    <row r="23877" spans="1:7">
      <c r="A23877" s="32">
        <v>2018</v>
      </c>
      <c r="B23877" s="32">
        <v>976</v>
      </c>
      <c r="C23877" s="33" t="s">
        <v>353</v>
      </c>
      <c r="D23877" s="33" t="s">
        <v>354</v>
      </c>
      <c r="E23877" s="34">
        <v>6819</v>
      </c>
      <c r="F23877" s="35">
        <v>22.19</v>
      </c>
      <c r="G23877" s="34">
        <v>212.4</v>
      </c>
    </row>
    <row r="23878" spans="1:7">
      <c r="A23878" s="32">
        <v>2018</v>
      </c>
      <c r="B23878" s="32">
        <v>976</v>
      </c>
      <c r="C23878" s="33" t="s">
        <v>353</v>
      </c>
      <c r="D23878" s="33" t="s">
        <v>354</v>
      </c>
      <c r="E23878" s="34">
        <v>10824</v>
      </c>
      <c r="F23878" s="35">
        <v>25.01</v>
      </c>
      <c r="G23878" s="34">
        <v>217.7</v>
      </c>
    </row>
    <row r="23879" spans="1:7">
      <c r="A23879" s="32">
        <v>2018</v>
      </c>
      <c r="B23879" s="32">
        <v>976</v>
      </c>
      <c r="C23879" s="33" t="s">
        <v>353</v>
      </c>
      <c r="D23879" s="33" t="s">
        <v>354</v>
      </c>
      <c r="E23879" s="34">
        <v>11309</v>
      </c>
      <c r="F23879" s="35">
        <v>21.58</v>
      </c>
      <c r="G23879" s="34">
        <v>208.4</v>
      </c>
    </row>
    <row r="23880" spans="1:7">
      <c r="A23880" s="32">
        <v>2018</v>
      </c>
      <c r="B23880" s="32">
        <v>976</v>
      </c>
      <c r="C23880" s="33" t="s">
        <v>353</v>
      </c>
      <c r="D23880" s="33" t="s">
        <v>354</v>
      </c>
      <c r="E23880" s="34">
        <v>17351</v>
      </c>
      <c r="F23880" s="35">
        <v>18.21</v>
      </c>
      <c r="G23880" s="34">
        <v>150.9</v>
      </c>
    </row>
    <row r="23881" spans="1:7">
      <c r="A23881" s="32">
        <v>2018</v>
      </c>
      <c r="B23881" s="32">
        <v>976</v>
      </c>
      <c r="C23881" s="33" t="s">
        <v>353</v>
      </c>
      <c r="D23881" s="33" t="s">
        <v>354</v>
      </c>
      <c r="E23881" s="34">
        <v>12034</v>
      </c>
      <c r="F23881" s="35">
        <v>23.32</v>
      </c>
      <c r="G23881" s="34">
        <v>156.69999999999999</v>
      </c>
    </row>
    <row r="23882" spans="1:7">
      <c r="A23882" s="32">
        <v>2018</v>
      </c>
      <c r="B23882" s="32">
        <v>976</v>
      </c>
      <c r="C23882" s="33" t="s">
        <v>353</v>
      </c>
      <c r="D23882" s="33" t="s">
        <v>354</v>
      </c>
      <c r="E23882" s="34">
        <v>11314</v>
      </c>
      <c r="F23882" s="35">
        <v>15.32</v>
      </c>
      <c r="G23882" s="34">
        <v>131.1</v>
      </c>
    </row>
    <row r="23883" spans="1:7">
      <c r="A23883" s="32">
        <v>2018</v>
      </c>
      <c r="B23883" s="32">
        <v>976</v>
      </c>
      <c r="C23883" s="33" t="s">
        <v>353</v>
      </c>
      <c r="D23883" s="33" t="s">
        <v>354</v>
      </c>
      <c r="E23883" s="34">
        <v>1651</v>
      </c>
      <c r="F23883" s="35">
        <v>14.97</v>
      </c>
      <c r="G23883" s="34">
        <v>45.3</v>
      </c>
    </row>
    <row r="23884" spans="1:7">
      <c r="A23884" s="32">
        <v>2018</v>
      </c>
      <c r="B23884" s="32">
        <v>976</v>
      </c>
      <c r="C23884" s="33" t="s">
        <v>563</v>
      </c>
      <c r="D23884" s="33" t="s">
        <v>564</v>
      </c>
      <c r="E23884" s="34">
        <v>4425</v>
      </c>
      <c r="F23884" s="35">
        <v>1</v>
      </c>
      <c r="G23884" s="34">
        <v>304</v>
      </c>
    </row>
    <row r="23885" spans="1:7">
      <c r="A23885" s="32">
        <v>2018</v>
      </c>
      <c r="B23885" s="32">
        <v>983</v>
      </c>
      <c r="C23885" s="33" t="s">
        <v>353</v>
      </c>
      <c r="D23885" s="33" t="s">
        <v>354</v>
      </c>
      <c r="E23885" s="34">
        <v>76369</v>
      </c>
      <c r="F23885" s="35">
        <v>23.141999999999999</v>
      </c>
      <c r="G23885" s="34">
        <v>240.5</v>
      </c>
    </row>
    <row r="23886" spans="1:7">
      <c r="A23886" s="32">
        <v>2018</v>
      </c>
      <c r="B23886" s="32">
        <v>983</v>
      </c>
      <c r="C23886" s="33" t="s">
        <v>353</v>
      </c>
      <c r="D23886" s="33" t="s">
        <v>354</v>
      </c>
      <c r="E23886" s="34">
        <v>34633</v>
      </c>
      <c r="F23886" s="35">
        <v>23.154</v>
      </c>
      <c r="G23886" s="34">
        <v>178.6</v>
      </c>
    </row>
    <row r="23887" spans="1:7">
      <c r="A23887" s="32">
        <v>2018</v>
      </c>
      <c r="B23887" s="32">
        <v>983</v>
      </c>
      <c r="C23887" s="33" t="s">
        <v>353</v>
      </c>
      <c r="D23887" s="33" t="s">
        <v>354</v>
      </c>
      <c r="E23887" s="34">
        <v>42215</v>
      </c>
      <c r="F23887" s="35">
        <v>23.065999999999999</v>
      </c>
      <c r="G23887" s="34">
        <v>163.6</v>
      </c>
    </row>
    <row r="23888" spans="1:7">
      <c r="A23888" s="32">
        <v>2018</v>
      </c>
      <c r="B23888" s="32">
        <v>983</v>
      </c>
      <c r="C23888" s="33" t="s">
        <v>565</v>
      </c>
      <c r="D23888" s="33" t="s">
        <v>566</v>
      </c>
      <c r="E23888" s="34">
        <v>536</v>
      </c>
      <c r="F23888" s="35">
        <v>5.7119999999999997</v>
      </c>
      <c r="G23888" s="34">
        <v>1801.8</v>
      </c>
    </row>
    <row r="23889" spans="1:7">
      <c r="A23889" s="32">
        <v>2018</v>
      </c>
      <c r="B23889" s="32">
        <v>983</v>
      </c>
      <c r="C23889" s="33" t="s">
        <v>363</v>
      </c>
      <c r="D23889" s="33" t="s">
        <v>354</v>
      </c>
      <c r="E23889" s="34">
        <v>64844</v>
      </c>
      <c r="F23889" s="35">
        <v>17.434000000000001</v>
      </c>
      <c r="G23889" s="34">
        <v>187.7</v>
      </c>
    </row>
    <row r="23890" spans="1:7">
      <c r="A23890" s="32">
        <v>2018</v>
      </c>
      <c r="B23890" s="32">
        <v>990</v>
      </c>
      <c r="C23890" s="33" t="s">
        <v>563</v>
      </c>
      <c r="D23890" s="33" t="s">
        <v>564</v>
      </c>
      <c r="E23890" s="34">
        <v>462747</v>
      </c>
      <c r="F23890" s="35">
        <v>1.0629999999999999</v>
      </c>
      <c r="G23890" s="34">
        <v>400.7</v>
      </c>
    </row>
    <row r="23891" spans="1:7">
      <c r="A23891" s="32">
        <v>2018</v>
      </c>
      <c r="B23891" s="32">
        <v>990</v>
      </c>
      <c r="C23891" s="33" t="s">
        <v>563</v>
      </c>
      <c r="D23891" s="33" t="s">
        <v>564</v>
      </c>
      <c r="E23891" s="34">
        <v>248270</v>
      </c>
      <c r="F23891" s="35">
        <v>1.0629999999999999</v>
      </c>
      <c r="G23891" s="34">
        <v>400.7</v>
      </c>
    </row>
    <row r="23892" spans="1:7">
      <c r="A23892" s="32">
        <v>2018</v>
      </c>
      <c r="B23892" s="32">
        <v>990</v>
      </c>
      <c r="C23892" s="33" t="s">
        <v>563</v>
      </c>
      <c r="D23892" s="33" t="s">
        <v>564</v>
      </c>
      <c r="E23892" s="34">
        <v>29015</v>
      </c>
      <c r="F23892" s="35">
        <v>1.0629999999999999</v>
      </c>
      <c r="G23892" s="34">
        <v>400.7</v>
      </c>
    </row>
    <row r="23893" spans="1:7">
      <c r="A23893" s="32">
        <v>2018</v>
      </c>
      <c r="B23893" s="32">
        <v>990</v>
      </c>
      <c r="C23893" s="33" t="s">
        <v>563</v>
      </c>
      <c r="D23893" s="33" t="s">
        <v>564</v>
      </c>
      <c r="E23893" s="34">
        <v>14382</v>
      </c>
      <c r="F23893" s="35">
        <v>1.0629999999999999</v>
      </c>
      <c r="G23893" s="34">
        <v>400.7</v>
      </c>
    </row>
    <row r="23894" spans="1:7">
      <c r="A23894" s="32">
        <v>2018</v>
      </c>
      <c r="B23894" s="32">
        <v>990</v>
      </c>
      <c r="C23894" s="33" t="s">
        <v>563</v>
      </c>
      <c r="D23894" s="33" t="s">
        <v>564</v>
      </c>
      <c r="E23894" s="34">
        <v>13839</v>
      </c>
      <c r="F23894" s="35">
        <v>1.0629999999999999</v>
      </c>
      <c r="G23894" s="34">
        <v>400.7</v>
      </c>
    </row>
    <row r="23895" spans="1:7">
      <c r="A23895" s="32">
        <v>2018</v>
      </c>
      <c r="B23895" s="32">
        <v>990</v>
      </c>
      <c r="C23895" s="33" t="s">
        <v>563</v>
      </c>
      <c r="D23895" s="33" t="s">
        <v>564</v>
      </c>
      <c r="E23895" s="34">
        <v>12618</v>
      </c>
      <c r="F23895" s="35">
        <v>1.0620000000000001</v>
      </c>
      <c r="G23895" s="34">
        <v>400.7</v>
      </c>
    </row>
    <row r="23896" spans="1:7">
      <c r="A23896" s="32">
        <v>2018</v>
      </c>
      <c r="B23896" s="32">
        <v>990</v>
      </c>
      <c r="C23896" s="33" t="s">
        <v>563</v>
      </c>
      <c r="D23896" s="33" t="s">
        <v>564</v>
      </c>
      <c r="E23896" s="34">
        <v>601200</v>
      </c>
      <c r="F23896" s="35">
        <v>1.0629999999999999</v>
      </c>
      <c r="G23896" s="34">
        <v>400.7</v>
      </c>
    </row>
    <row r="23897" spans="1:7">
      <c r="A23897" s="32">
        <v>2018</v>
      </c>
      <c r="B23897" s="32">
        <v>994</v>
      </c>
      <c r="C23897" s="33" t="s">
        <v>353</v>
      </c>
      <c r="D23897" s="33" t="s">
        <v>354</v>
      </c>
      <c r="E23897" s="34">
        <v>17052</v>
      </c>
      <c r="F23897" s="35">
        <v>22.41</v>
      </c>
      <c r="G23897" s="34">
        <v>214.6</v>
      </c>
    </row>
    <row r="23898" spans="1:7">
      <c r="A23898" s="32">
        <v>2018</v>
      </c>
      <c r="B23898" s="32">
        <v>994</v>
      </c>
      <c r="C23898" s="33" t="s">
        <v>353</v>
      </c>
      <c r="D23898" s="33" t="s">
        <v>354</v>
      </c>
      <c r="E23898" s="34">
        <v>59406</v>
      </c>
      <c r="F23898" s="35">
        <v>22.22</v>
      </c>
      <c r="G23898" s="34">
        <v>216.3</v>
      </c>
    </row>
    <row r="23899" spans="1:7">
      <c r="A23899" s="32">
        <v>2018</v>
      </c>
      <c r="B23899" s="32">
        <v>994</v>
      </c>
      <c r="C23899" s="33" t="s">
        <v>353</v>
      </c>
      <c r="D23899" s="33" t="s">
        <v>354</v>
      </c>
      <c r="E23899" s="34">
        <v>145236</v>
      </c>
      <c r="F23899" s="35">
        <v>22.09</v>
      </c>
      <c r="G23899" s="34">
        <v>216.3</v>
      </c>
    </row>
    <row r="23900" spans="1:7">
      <c r="A23900" s="32">
        <v>2018</v>
      </c>
      <c r="B23900" s="32">
        <v>994</v>
      </c>
      <c r="C23900" s="33" t="s">
        <v>353</v>
      </c>
      <c r="D23900" s="33" t="s">
        <v>354</v>
      </c>
      <c r="E23900" s="34">
        <v>38821</v>
      </c>
      <c r="F23900" s="35">
        <v>22.94</v>
      </c>
      <c r="G23900" s="34">
        <v>192.4</v>
      </c>
    </row>
    <row r="23901" spans="1:7">
      <c r="A23901" s="32">
        <v>2018</v>
      </c>
      <c r="B23901" s="32">
        <v>994</v>
      </c>
      <c r="C23901" s="33" t="s">
        <v>353</v>
      </c>
      <c r="D23901" s="33" t="s">
        <v>354</v>
      </c>
      <c r="E23901" s="34">
        <v>53187</v>
      </c>
      <c r="F23901" s="35">
        <v>23.18</v>
      </c>
      <c r="G23901" s="34">
        <v>168.9</v>
      </c>
    </row>
    <row r="23902" spans="1:7">
      <c r="A23902" s="32">
        <v>2018</v>
      </c>
      <c r="B23902" s="32">
        <v>994</v>
      </c>
      <c r="C23902" s="33" t="s">
        <v>353</v>
      </c>
      <c r="D23902" s="33" t="s">
        <v>354</v>
      </c>
      <c r="E23902" s="34">
        <v>8019</v>
      </c>
      <c r="F23902" s="35">
        <v>22.78</v>
      </c>
      <c r="G23902" s="34">
        <v>176.9</v>
      </c>
    </row>
    <row r="23903" spans="1:7">
      <c r="A23903" s="32">
        <v>2018</v>
      </c>
      <c r="B23903" s="32">
        <v>994</v>
      </c>
      <c r="C23903" s="33" t="s">
        <v>353</v>
      </c>
      <c r="D23903" s="33" t="s">
        <v>354</v>
      </c>
      <c r="E23903" s="34">
        <v>4804</v>
      </c>
      <c r="F23903" s="35">
        <v>22.38</v>
      </c>
      <c r="G23903" s="34">
        <v>180</v>
      </c>
    </row>
    <row r="23904" spans="1:7">
      <c r="A23904" s="32">
        <v>2018</v>
      </c>
      <c r="B23904" s="32">
        <v>994</v>
      </c>
      <c r="C23904" s="33" t="s">
        <v>353</v>
      </c>
      <c r="D23904" s="33" t="s">
        <v>354</v>
      </c>
      <c r="E23904" s="34">
        <v>3218</v>
      </c>
      <c r="F23904" s="35">
        <v>23.16</v>
      </c>
      <c r="G23904" s="34">
        <v>174</v>
      </c>
    </row>
    <row r="23905" spans="1:7">
      <c r="A23905" s="32">
        <v>2018</v>
      </c>
      <c r="B23905" s="32">
        <v>994</v>
      </c>
      <c r="C23905" s="33" t="s">
        <v>565</v>
      </c>
      <c r="D23905" s="33" t="s">
        <v>566</v>
      </c>
      <c r="E23905" s="34">
        <v>7978</v>
      </c>
      <c r="F23905" s="35">
        <v>5.75</v>
      </c>
      <c r="G23905" s="34">
        <v>1627.7</v>
      </c>
    </row>
    <row r="23906" spans="1:7">
      <c r="A23906" s="32">
        <v>2018</v>
      </c>
      <c r="B23906" s="32">
        <v>997</v>
      </c>
      <c r="C23906" s="33" t="s">
        <v>363</v>
      </c>
      <c r="D23906" s="33" t="s">
        <v>354</v>
      </c>
      <c r="E23906" s="34">
        <v>38383</v>
      </c>
      <c r="F23906" s="35">
        <v>17.998000000000001</v>
      </c>
      <c r="G23906" s="34">
        <v>199.3</v>
      </c>
    </row>
    <row r="23907" spans="1:7">
      <c r="A23907" s="32">
        <v>2018</v>
      </c>
      <c r="B23907" s="32">
        <v>997</v>
      </c>
      <c r="C23907" s="33" t="s">
        <v>563</v>
      </c>
      <c r="D23907" s="33" t="s">
        <v>564</v>
      </c>
      <c r="E23907" s="34">
        <v>16916</v>
      </c>
      <c r="F23907" s="35">
        <v>1.077</v>
      </c>
      <c r="G23907" s="34">
        <v>326.3</v>
      </c>
    </row>
    <row r="23908" spans="1:7">
      <c r="A23908" s="32">
        <v>2018</v>
      </c>
      <c r="B23908" s="32">
        <v>1001</v>
      </c>
      <c r="C23908" s="33" t="s">
        <v>565</v>
      </c>
      <c r="D23908" s="33" t="s">
        <v>566</v>
      </c>
      <c r="E23908" s="34">
        <v>1758</v>
      </c>
      <c r="F23908" s="35">
        <v>5.75</v>
      </c>
      <c r="G23908" s="34">
        <v>1725.2</v>
      </c>
    </row>
    <row r="23909" spans="1:7">
      <c r="A23909" s="32">
        <v>2018</v>
      </c>
      <c r="B23909" s="32">
        <v>1001</v>
      </c>
      <c r="C23909" s="33" t="s">
        <v>353</v>
      </c>
      <c r="D23909" s="33" t="s">
        <v>354</v>
      </c>
      <c r="E23909" s="34">
        <v>70858</v>
      </c>
      <c r="F23909" s="35">
        <v>22.995999999999999</v>
      </c>
      <c r="G23909" s="34">
        <v>211</v>
      </c>
    </row>
    <row r="23910" spans="1:7">
      <c r="A23910" s="32">
        <v>2018</v>
      </c>
      <c r="B23910" s="32">
        <v>1001</v>
      </c>
      <c r="C23910" s="33" t="s">
        <v>353</v>
      </c>
      <c r="D23910" s="33" t="s">
        <v>354</v>
      </c>
      <c r="E23910" s="34">
        <v>185555</v>
      </c>
      <c r="F23910" s="35">
        <v>22.212</v>
      </c>
      <c r="G23910" s="34">
        <v>255.6</v>
      </c>
    </row>
    <row r="23911" spans="1:7">
      <c r="A23911" s="32">
        <v>2018</v>
      </c>
      <c r="B23911" s="32">
        <v>1004</v>
      </c>
      <c r="C23911" s="33" t="s">
        <v>353</v>
      </c>
      <c r="D23911" s="33" t="s">
        <v>354</v>
      </c>
      <c r="E23911" s="34">
        <v>115938</v>
      </c>
      <c r="F23911" s="35">
        <v>22.408000000000001</v>
      </c>
      <c r="G23911" s="34">
        <v>227.8</v>
      </c>
    </row>
    <row r="23912" spans="1:7">
      <c r="A23912" s="32">
        <v>2018</v>
      </c>
      <c r="B23912" s="32">
        <v>1004</v>
      </c>
      <c r="C23912" s="33" t="s">
        <v>563</v>
      </c>
      <c r="D23912" s="33" t="s">
        <v>564</v>
      </c>
      <c r="E23912" s="34">
        <v>6809</v>
      </c>
      <c r="F23912" s="35">
        <v>1.028</v>
      </c>
      <c r="G23912" s="34">
        <v>305.2</v>
      </c>
    </row>
    <row r="23913" spans="1:7">
      <c r="A23913" s="32">
        <v>2018</v>
      </c>
      <c r="B23913" s="32">
        <v>1004</v>
      </c>
      <c r="C23913" s="33" t="s">
        <v>563</v>
      </c>
      <c r="D23913" s="33" t="s">
        <v>564</v>
      </c>
      <c r="E23913" s="34">
        <v>751597</v>
      </c>
      <c r="F23913" s="35">
        <v>1.028</v>
      </c>
      <c r="G23913" s="34">
        <v>321.5</v>
      </c>
    </row>
    <row r="23914" spans="1:7">
      <c r="A23914" s="32">
        <v>2018</v>
      </c>
      <c r="B23914" s="32">
        <v>1007</v>
      </c>
      <c r="C23914" s="33" t="s">
        <v>563</v>
      </c>
      <c r="D23914" s="33" t="s">
        <v>564</v>
      </c>
      <c r="E23914" s="34">
        <v>1008987</v>
      </c>
      <c r="F23914" s="35">
        <v>1.028</v>
      </c>
      <c r="G23914" s="34">
        <v>320</v>
      </c>
    </row>
    <row r="23915" spans="1:7">
      <c r="A23915" s="32">
        <v>2018</v>
      </c>
      <c r="B23915" s="32">
        <v>1007</v>
      </c>
      <c r="C23915" s="33" t="s">
        <v>563</v>
      </c>
      <c r="D23915" s="33" t="s">
        <v>564</v>
      </c>
      <c r="E23915" s="34">
        <v>15333</v>
      </c>
      <c r="F23915" s="35">
        <v>1.028</v>
      </c>
      <c r="G23915" s="34">
        <v>267.7</v>
      </c>
    </row>
    <row r="23916" spans="1:7">
      <c r="A23916" s="32">
        <v>2018</v>
      </c>
      <c r="B23916" s="32">
        <v>1008</v>
      </c>
      <c r="C23916" s="33" t="s">
        <v>565</v>
      </c>
      <c r="D23916" s="33" t="s">
        <v>566</v>
      </c>
      <c r="E23916" s="34">
        <v>379</v>
      </c>
      <c r="F23916" s="35">
        <v>5.75</v>
      </c>
      <c r="G23916" s="34">
        <v>1829.7</v>
      </c>
    </row>
    <row r="23917" spans="1:7">
      <c r="A23917" s="32">
        <v>2018</v>
      </c>
      <c r="B23917" s="32">
        <v>1012</v>
      </c>
      <c r="C23917" s="33" t="s">
        <v>353</v>
      </c>
      <c r="D23917" s="33" t="s">
        <v>354</v>
      </c>
      <c r="E23917" s="34">
        <v>57505</v>
      </c>
      <c r="F23917" s="35">
        <v>22.84</v>
      </c>
      <c r="G23917" s="34">
        <v>226.3</v>
      </c>
    </row>
    <row r="23918" spans="1:7">
      <c r="A23918" s="32">
        <v>2018</v>
      </c>
      <c r="B23918" s="32">
        <v>1012</v>
      </c>
      <c r="C23918" s="33" t="s">
        <v>563</v>
      </c>
      <c r="D23918" s="33" t="s">
        <v>564</v>
      </c>
      <c r="E23918" s="34">
        <v>29216</v>
      </c>
      <c r="F23918" s="35">
        <v>1.0609999999999999</v>
      </c>
      <c r="G23918" s="34">
        <v>470</v>
      </c>
    </row>
    <row r="23919" spans="1:7">
      <c r="A23919" s="32">
        <v>2018</v>
      </c>
      <c r="B23919" s="32">
        <v>1016</v>
      </c>
      <c r="C23919" s="33" t="s">
        <v>563</v>
      </c>
      <c r="D23919" s="33" t="s">
        <v>564</v>
      </c>
      <c r="E23919" s="34">
        <v>218383</v>
      </c>
      <c r="F23919" s="35">
        <v>1.034</v>
      </c>
      <c r="G23919" s="34" t="s">
        <v>364</v>
      </c>
    </row>
    <row r="23920" spans="1:7">
      <c r="A23920" s="32">
        <v>2018</v>
      </c>
      <c r="B23920" s="32">
        <v>1040</v>
      </c>
      <c r="C23920" s="33" t="s">
        <v>353</v>
      </c>
      <c r="D23920" s="33" t="s">
        <v>354</v>
      </c>
      <c r="E23920" s="34">
        <v>933</v>
      </c>
      <c r="F23920" s="35">
        <v>23.52</v>
      </c>
      <c r="G23920" s="34">
        <v>289.39999999999998</v>
      </c>
    </row>
    <row r="23921" spans="1:7">
      <c r="A23921" s="32">
        <v>2018</v>
      </c>
      <c r="B23921" s="32">
        <v>1040</v>
      </c>
      <c r="C23921" s="33" t="s">
        <v>353</v>
      </c>
      <c r="D23921" s="33" t="s">
        <v>354</v>
      </c>
      <c r="E23921" s="34">
        <v>1947</v>
      </c>
      <c r="F23921" s="35">
        <v>22.77</v>
      </c>
      <c r="G23921" s="34">
        <v>332.1</v>
      </c>
    </row>
    <row r="23922" spans="1:7">
      <c r="A23922" s="32">
        <v>2018</v>
      </c>
      <c r="B23922" s="32">
        <v>1040</v>
      </c>
      <c r="C23922" s="33" t="s">
        <v>353</v>
      </c>
      <c r="D23922" s="33" t="s">
        <v>354</v>
      </c>
      <c r="E23922" s="34">
        <v>375</v>
      </c>
      <c r="F23922" s="35">
        <v>22.98</v>
      </c>
      <c r="G23922" s="34">
        <v>301.60000000000002</v>
      </c>
    </row>
    <row r="23923" spans="1:7">
      <c r="A23923" s="32">
        <v>2018</v>
      </c>
      <c r="B23923" s="32">
        <v>1040</v>
      </c>
      <c r="C23923" s="33" t="s">
        <v>353</v>
      </c>
      <c r="D23923" s="33" t="s">
        <v>354</v>
      </c>
      <c r="E23923" s="34">
        <v>144</v>
      </c>
      <c r="F23923" s="35">
        <v>23.52</v>
      </c>
      <c r="G23923" s="34">
        <v>336.8</v>
      </c>
    </row>
    <row r="23924" spans="1:7">
      <c r="A23924" s="32">
        <v>2018</v>
      </c>
      <c r="B23924" s="32">
        <v>1040</v>
      </c>
      <c r="C23924" s="33" t="s">
        <v>565</v>
      </c>
      <c r="D23924" s="33" t="s">
        <v>566</v>
      </c>
      <c r="E23924" s="34">
        <v>116</v>
      </c>
      <c r="F23924" s="35">
        <v>5.7960000000000003</v>
      </c>
      <c r="G23924" s="34">
        <v>1708.9</v>
      </c>
    </row>
    <row r="23925" spans="1:7">
      <c r="A23925" s="32">
        <v>2018</v>
      </c>
      <c r="B23925" s="32">
        <v>1047</v>
      </c>
      <c r="C23925" s="33" t="s">
        <v>363</v>
      </c>
      <c r="D23925" s="33" t="s">
        <v>354</v>
      </c>
      <c r="E23925" s="34">
        <v>95566</v>
      </c>
      <c r="F23925" s="35">
        <v>17.161999999999999</v>
      </c>
      <c r="G23925" s="34">
        <v>151.5</v>
      </c>
    </row>
    <row r="23926" spans="1:7">
      <c r="A23926" s="32">
        <v>2018</v>
      </c>
      <c r="B23926" s="32">
        <v>1047</v>
      </c>
      <c r="C23926" s="33" t="s">
        <v>565</v>
      </c>
      <c r="D23926" s="33" t="s">
        <v>566</v>
      </c>
      <c r="E23926" s="34">
        <v>1231</v>
      </c>
      <c r="F23926" s="35">
        <v>5.88</v>
      </c>
      <c r="G23926" s="34">
        <v>1724.5</v>
      </c>
    </row>
    <row r="23927" spans="1:7">
      <c r="A23927" s="32">
        <v>2018</v>
      </c>
      <c r="B23927" s="32">
        <v>1073</v>
      </c>
      <c r="C23927" s="33" t="s">
        <v>563</v>
      </c>
      <c r="D23927" s="33" t="s">
        <v>564</v>
      </c>
      <c r="E23927" s="34">
        <v>45615</v>
      </c>
      <c r="F23927" s="35">
        <v>1.069</v>
      </c>
      <c r="G23927" s="34">
        <v>509.7</v>
      </c>
    </row>
    <row r="23928" spans="1:7">
      <c r="A23928" s="32">
        <v>2018</v>
      </c>
      <c r="B23928" s="32">
        <v>1073</v>
      </c>
      <c r="C23928" s="33" t="s">
        <v>363</v>
      </c>
      <c r="D23928" s="33" t="s">
        <v>354</v>
      </c>
      <c r="E23928" s="34">
        <v>29784</v>
      </c>
      <c r="F23928" s="35">
        <v>17.916</v>
      </c>
      <c r="G23928" s="34">
        <v>193.6</v>
      </c>
    </row>
    <row r="23929" spans="1:7">
      <c r="A23929" s="32">
        <v>2018</v>
      </c>
      <c r="B23929" s="32">
        <v>1082</v>
      </c>
      <c r="C23929" s="33" t="s">
        <v>363</v>
      </c>
      <c r="D23929" s="33" t="s">
        <v>354</v>
      </c>
      <c r="E23929" s="34">
        <v>131636</v>
      </c>
      <c r="F23929" s="35">
        <v>17.696999999999999</v>
      </c>
      <c r="G23929" s="34">
        <v>150.80000000000001</v>
      </c>
    </row>
    <row r="23930" spans="1:7">
      <c r="A23930" s="32">
        <v>2018</v>
      </c>
      <c r="B23930" s="32">
        <v>1082</v>
      </c>
      <c r="C23930" s="33" t="s">
        <v>363</v>
      </c>
      <c r="D23930" s="33" t="s">
        <v>354</v>
      </c>
      <c r="E23930" s="34">
        <v>49499</v>
      </c>
      <c r="F23930" s="35">
        <v>18.030999999999999</v>
      </c>
      <c r="G23930" s="34">
        <v>153</v>
      </c>
    </row>
    <row r="23931" spans="1:7">
      <c r="A23931" s="32">
        <v>2018</v>
      </c>
      <c r="B23931" s="32">
        <v>1082</v>
      </c>
      <c r="C23931" s="33" t="s">
        <v>363</v>
      </c>
      <c r="D23931" s="33" t="s">
        <v>354</v>
      </c>
      <c r="E23931" s="34">
        <v>130947</v>
      </c>
      <c r="F23931" s="35">
        <v>17.09</v>
      </c>
      <c r="G23931" s="34">
        <v>144.5</v>
      </c>
    </row>
    <row r="23932" spans="1:7">
      <c r="A23932" s="32">
        <v>2018</v>
      </c>
      <c r="B23932" s="32">
        <v>1082</v>
      </c>
      <c r="C23932" s="33" t="s">
        <v>363</v>
      </c>
      <c r="D23932" s="33" t="s">
        <v>354</v>
      </c>
      <c r="E23932" s="34">
        <v>32888</v>
      </c>
      <c r="F23932" s="35">
        <v>17.550999999999998</v>
      </c>
      <c r="G23932" s="34">
        <v>135</v>
      </c>
    </row>
    <row r="23933" spans="1:7">
      <c r="A23933" s="32">
        <v>2018</v>
      </c>
      <c r="B23933" s="32">
        <v>1082</v>
      </c>
      <c r="C23933" s="33" t="s">
        <v>363</v>
      </c>
      <c r="D23933" s="33" t="s">
        <v>354</v>
      </c>
      <c r="E23933" s="34">
        <v>49027</v>
      </c>
      <c r="F23933" s="35">
        <v>17.722999999999999</v>
      </c>
      <c r="G23933" s="34">
        <v>138.5</v>
      </c>
    </row>
    <row r="23934" spans="1:7">
      <c r="A23934" s="32">
        <v>2018</v>
      </c>
      <c r="B23934" s="32">
        <v>1082</v>
      </c>
      <c r="C23934" s="33" t="s">
        <v>363</v>
      </c>
      <c r="D23934" s="33" t="s">
        <v>354</v>
      </c>
      <c r="E23934" s="34">
        <v>49184</v>
      </c>
      <c r="F23934" s="35">
        <v>17.986000000000001</v>
      </c>
      <c r="G23934" s="34">
        <v>132.80000000000001</v>
      </c>
    </row>
    <row r="23935" spans="1:7">
      <c r="A23935" s="32">
        <v>2018</v>
      </c>
      <c r="B23935" s="32">
        <v>1082</v>
      </c>
      <c r="C23935" s="33" t="s">
        <v>563</v>
      </c>
      <c r="D23935" s="33" t="s">
        <v>564</v>
      </c>
      <c r="E23935" s="34">
        <v>3417</v>
      </c>
      <c r="F23935" s="35">
        <v>1.0589999999999999</v>
      </c>
      <c r="G23935" s="34">
        <v>560.1</v>
      </c>
    </row>
    <row r="23936" spans="1:7">
      <c r="A23936" s="32">
        <v>2018</v>
      </c>
      <c r="B23936" s="32">
        <v>1091</v>
      </c>
      <c r="C23936" s="33" t="s">
        <v>363</v>
      </c>
      <c r="D23936" s="33" t="s">
        <v>354</v>
      </c>
      <c r="E23936" s="34">
        <v>17676</v>
      </c>
      <c r="F23936" s="35">
        <v>17.988</v>
      </c>
      <c r="G23936" s="34">
        <v>189.9</v>
      </c>
    </row>
    <row r="23937" spans="1:7">
      <c r="A23937" s="32">
        <v>2018</v>
      </c>
      <c r="B23937" s="32">
        <v>1091</v>
      </c>
      <c r="C23937" s="33" t="s">
        <v>363</v>
      </c>
      <c r="D23937" s="33" t="s">
        <v>354</v>
      </c>
      <c r="E23937" s="34">
        <v>34566</v>
      </c>
      <c r="F23937" s="35">
        <v>17.161999999999999</v>
      </c>
      <c r="G23937" s="34">
        <v>182.4</v>
      </c>
    </row>
    <row r="23938" spans="1:7">
      <c r="A23938" s="32">
        <v>2018</v>
      </c>
      <c r="B23938" s="32">
        <v>1091</v>
      </c>
      <c r="C23938" s="33" t="s">
        <v>363</v>
      </c>
      <c r="D23938" s="33" t="s">
        <v>354</v>
      </c>
      <c r="E23938" s="34">
        <v>34693</v>
      </c>
      <c r="F23938" s="35">
        <v>17.901</v>
      </c>
      <c r="G23938" s="34">
        <v>170.7</v>
      </c>
    </row>
    <row r="23939" spans="1:7">
      <c r="A23939" s="32">
        <v>2018</v>
      </c>
      <c r="B23939" s="32">
        <v>1091</v>
      </c>
      <c r="C23939" s="33" t="s">
        <v>563</v>
      </c>
      <c r="D23939" s="33" t="s">
        <v>564</v>
      </c>
      <c r="E23939" s="34">
        <v>11876</v>
      </c>
      <c r="F23939" s="35">
        <v>1.069</v>
      </c>
      <c r="G23939" s="34">
        <v>519.5</v>
      </c>
    </row>
    <row r="23940" spans="1:7">
      <c r="A23940" s="32">
        <v>2018</v>
      </c>
      <c r="B23940" s="32">
        <v>1104</v>
      </c>
      <c r="C23940" s="33" t="s">
        <v>563</v>
      </c>
      <c r="D23940" s="33" t="s">
        <v>564</v>
      </c>
      <c r="E23940" s="34">
        <v>3344</v>
      </c>
      <c r="F23940" s="35">
        <v>1.0389999999999999</v>
      </c>
      <c r="G23940" s="34">
        <v>405.3</v>
      </c>
    </row>
    <row r="23941" spans="1:7">
      <c r="A23941" s="32">
        <v>2018</v>
      </c>
      <c r="B23941" s="32">
        <v>1104</v>
      </c>
      <c r="C23941" s="33" t="s">
        <v>563</v>
      </c>
      <c r="D23941" s="33" t="s">
        <v>564</v>
      </c>
      <c r="E23941" s="34">
        <v>28602</v>
      </c>
      <c r="F23941" s="35">
        <v>1.0389999999999999</v>
      </c>
      <c r="G23941" s="34">
        <v>399.5</v>
      </c>
    </row>
    <row r="23942" spans="1:7">
      <c r="A23942" s="32">
        <v>2018</v>
      </c>
      <c r="B23942" s="32">
        <v>1104</v>
      </c>
      <c r="C23942" s="33" t="s">
        <v>363</v>
      </c>
      <c r="D23942" s="33" t="s">
        <v>354</v>
      </c>
      <c r="E23942" s="34">
        <v>41919</v>
      </c>
      <c r="F23942" s="35">
        <v>17.085999999999999</v>
      </c>
      <c r="G23942" s="34">
        <v>157.80000000000001</v>
      </c>
    </row>
    <row r="23943" spans="1:7">
      <c r="A23943" s="32">
        <v>2018</v>
      </c>
      <c r="B23943" s="32">
        <v>1104</v>
      </c>
      <c r="C23943" s="33" t="s">
        <v>565</v>
      </c>
      <c r="D23943" s="33" t="s">
        <v>566</v>
      </c>
      <c r="E23943" s="34">
        <v>13</v>
      </c>
      <c r="F23943" s="35">
        <v>5.88</v>
      </c>
      <c r="G23943" s="34">
        <v>1998.3</v>
      </c>
    </row>
    <row r="23944" spans="1:7">
      <c r="A23944" s="32">
        <v>2018</v>
      </c>
      <c r="B23944" s="32">
        <v>1167</v>
      </c>
      <c r="C23944" s="33" t="s">
        <v>563</v>
      </c>
      <c r="D23944" s="33" t="s">
        <v>564</v>
      </c>
      <c r="E23944" s="34">
        <v>2382</v>
      </c>
      <c r="F23944" s="35">
        <v>1.0489999999999999</v>
      </c>
      <c r="G23944" s="34">
        <v>539.29999999999995</v>
      </c>
    </row>
    <row r="23945" spans="1:7">
      <c r="A23945" s="32">
        <v>2018</v>
      </c>
      <c r="B23945" s="32">
        <v>1167</v>
      </c>
      <c r="C23945" s="33" t="s">
        <v>363</v>
      </c>
      <c r="D23945" s="33" t="s">
        <v>354</v>
      </c>
      <c r="E23945" s="34">
        <v>58312</v>
      </c>
      <c r="F23945" s="35">
        <v>17.135999999999999</v>
      </c>
      <c r="G23945" s="34">
        <v>183.8</v>
      </c>
    </row>
    <row r="23946" spans="1:7">
      <c r="A23946" s="32">
        <v>2018</v>
      </c>
      <c r="B23946" s="32">
        <v>1239</v>
      </c>
      <c r="C23946" s="33" t="s">
        <v>563</v>
      </c>
      <c r="D23946" s="33" t="s">
        <v>564</v>
      </c>
      <c r="E23946" s="34">
        <v>587394</v>
      </c>
      <c r="F23946" s="35">
        <v>1.022</v>
      </c>
      <c r="G23946" s="34">
        <v>252.8</v>
      </c>
    </row>
    <row r="23947" spans="1:7">
      <c r="A23947" s="32">
        <v>2018</v>
      </c>
      <c r="B23947" s="32">
        <v>1240</v>
      </c>
      <c r="C23947" s="33" t="s">
        <v>563</v>
      </c>
      <c r="D23947" s="33" t="s">
        <v>564</v>
      </c>
      <c r="E23947" s="34">
        <v>358387</v>
      </c>
      <c r="F23947" s="35">
        <v>1</v>
      </c>
      <c r="G23947" s="34">
        <v>322</v>
      </c>
    </row>
    <row r="23948" spans="1:7">
      <c r="A23948" s="32">
        <v>2018</v>
      </c>
      <c r="B23948" s="32">
        <v>1241</v>
      </c>
      <c r="C23948" s="33" t="s">
        <v>353</v>
      </c>
      <c r="D23948" s="33" t="s">
        <v>354</v>
      </c>
      <c r="E23948" s="34">
        <v>17024</v>
      </c>
      <c r="F23948" s="35">
        <v>22.05</v>
      </c>
      <c r="G23948" s="34">
        <v>264.89999999999998</v>
      </c>
    </row>
    <row r="23949" spans="1:7">
      <c r="A23949" s="32">
        <v>2018</v>
      </c>
      <c r="B23949" s="32">
        <v>1241</v>
      </c>
      <c r="C23949" s="33" t="s">
        <v>363</v>
      </c>
      <c r="D23949" s="33" t="s">
        <v>354</v>
      </c>
      <c r="E23949" s="34">
        <v>32812</v>
      </c>
      <c r="F23949" s="35">
        <v>17.84</v>
      </c>
      <c r="G23949" s="34">
        <v>177</v>
      </c>
    </row>
    <row r="23950" spans="1:7">
      <c r="A23950" s="32">
        <v>2018</v>
      </c>
      <c r="B23950" s="32">
        <v>1241</v>
      </c>
      <c r="C23950" s="33" t="s">
        <v>363</v>
      </c>
      <c r="D23950" s="33" t="s">
        <v>354</v>
      </c>
      <c r="E23950" s="34">
        <v>49227</v>
      </c>
      <c r="F23950" s="35">
        <v>17.13</v>
      </c>
      <c r="G23950" s="34">
        <v>174.6</v>
      </c>
    </row>
    <row r="23951" spans="1:7">
      <c r="A23951" s="32">
        <v>2018</v>
      </c>
      <c r="B23951" s="32">
        <v>1241</v>
      </c>
      <c r="C23951" s="33" t="s">
        <v>363</v>
      </c>
      <c r="D23951" s="33" t="s">
        <v>354</v>
      </c>
      <c r="E23951" s="34">
        <v>48841</v>
      </c>
      <c r="F23951" s="35">
        <v>17.07</v>
      </c>
      <c r="G23951" s="34">
        <v>174.4</v>
      </c>
    </row>
    <row r="23952" spans="1:7">
      <c r="A23952" s="32">
        <v>2018</v>
      </c>
      <c r="B23952" s="32">
        <v>1241</v>
      </c>
      <c r="C23952" s="33" t="s">
        <v>363</v>
      </c>
      <c r="D23952" s="33" t="s">
        <v>354</v>
      </c>
      <c r="E23952" s="34">
        <v>32606</v>
      </c>
      <c r="F23952" s="35">
        <v>17.03</v>
      </c>
      <c r="G23952" s="34">
        <v>163.4</v>
      </c>
    </row>
    <row r="23953" spans="1:7">
      <c r="A23953" s="32">
        <v>2018</v>
      </c>
      <c r="B23953" s="32">
        <v>1241</v>
      </c>
      <c r="C23953" s="33" t="s">
        <v>363</v>
      </c>
      <c r="D23953" s="33" t="s">
        <v>354</v>
      </c>
      <c r="E23953" s="34">
        <v>16294</v>
      </c>
      <c r="F23953" s="35">
        <v>17.809999999999999</v>
      </c>
      <c r="G23953" s="34">
        <v>174.2</v>
      </c>
    </row>
    <row r="23954" spans="1:7">
      <c r="A23954" s="32">
        <v>2018</v>
      </c>
      <c r="B23954" s="32">
        <v>1241</v>
      </c>
      <c r="C23954" s="33" t="s">
        <v>363</v>
      </c>
      <c r="D23954" s="33" t="s">
        <v>354</v>
      </c>
      <c r="E23954" s="34">
        <v>16092</v>
      </c>
      <c r="F23954" s="35">
        <v>18.190000000000001</v>
      </c>
      <c r="G23954" s="34">
        <v>173.4</v>
      </c>
    </row>
    <row r="23955" spans="1:7">
      <c r="A23955" s="32">
        <v>2018</v>
      </c>
      <c r="B23955" s="32">
        <v>1241</v>
      </c>
      <c r="C23955" s="33" t="s">
        <v>363</v>
      </c>
      <c r="D23955" s="33" t="s">
        <v>354</v>
      </c>
      <c r="E23955" s="34">
        <v>65474</v>
      </c>
      <c r="F23955" s="35">
        <v>17.57</v>
      </c>
      <c r="G23955" s="34">
        <v>180.2</v>
      </c>
    </row>
    <row r="23956" spans="1:7">
      <c r="A23956" s="32">
        <v>2018</v>
      </c>
      <c r="B23956" s="32">
        <v>1241</v>
      </c>
      <c r="C23956" s="33" t="s">
        <v>363</v>
      </c>
      <c r="D23956" s="33" t="s">
        <v>354</v>
      </c>
      <c r="E23956" s="34">
        <v>65630</v>
      </c>
      <c r="F23956" s="35">
        <v>18.05</v>
      </c>
      <c r="G23956" s="34">
        <v>172.2</v>
      </c>
    </row>
    <row r="23957" spans="1:7">
      <c r="A23957" s="32">
        <v>2018</v>
      </c>
      <c r="B23957" s="32">
        <v>1242</v>
      </c>
      <c r="C23957" s="33" t="s">
        <v>563</v>
      </c>
      <c r="D23957" s="33" t="s">
        <v>564</v>
      </c>
      <c r="E23957" s="34">
        <v>106007</v>
      </c>
      <c r="F23957" s="35">
        <v>1</v>
      </c>
      <c r="G23957" s="34">
        <v>237.9</v>
      </c>
    </row>
    <row r="23958" spans="1:7">
      <c r="A23958" s="32">
        <v>2018</v>
      </c>
      <c r="B23958" s="32">
        <v>1248</v>
      </c>
      <c r="C23958" s="33" t="s">
        <v>563</v>
      </c>
      <c r="D23958" s="33" t="s">
        <v>564</v>
      </c>
      <c r="E23958" s="34">
        <v>15333</v>
      </c>
      <c r="F23958" s="35">
        <v>1</v>
      </c>
      <c r="G23958" s="34">
        <v>291.10000000000002</v>
      </c>
    </row>
    <row r="23959" spans="1:7">
      <c r="A23959" s="32">
        <v>2018</v>
      </c>
      <c r="B23959" s="32">
        <v>1250</v>
      </c>
      <c r="C23959" s="33" t="s">
        <v>563</v>
      </c>
      <c r="D23959" s="33" t="s">
        <v>564</v>
      </c>
      <c r="E23959" s="34">
        <v>13023</v>
      </c>
      <c r="F23959" s="35">
        <v>1</v>
      </c>
      <c r="G23959" s="34">
        <v>374.4</v>
      </c>
    </row>
    <row r="23960" spans="1:7">
      <c r="A23960" s="32">
        <v>2018</v>
      </c>
      <c r="B23960" s="32">
        <v>1250</v>
      </c>
      <c r="C23960" s="33" t="s">
        <v>363</v>
      </c>
      <c r="D23960" s="33" t="s">
        <v>354</v>
      </c>
      <c r="E23960" s="34">
        <v>80062</v>
      </c>
      <c r="F23960" s="35">
        <v>18.02</v>
      </c>
      <c r="G23960" s="34">
        <v>148</v>
      </c>
    </row>
    <row r="23961" spans="1:7">
      <c r="A23961" s="32">
        <v>2018</v>
      </c>
      <c r="B23961" s="32">
        <v>1250</v>
      </c>
      <c r="C23961" s="33" t="s">
        <v>363</v>
      </c>
      <c r="D23961" s="33" t="s">
        <v>354</v>
      </c>
      <c r="E23961" s="34">
        <v>95891</v>
      </c>
      <c r="F23961" s="35">
        <v>17.914999999999999</v>
      </c>
      <c r="G23961" s="34">
        <v>144.5</v>
      </c>
    </row>
    <row r="23962" spans="1:7">
      <c r="A23962" s="32">
        <v>2018</v>
      </c>
      <c r="B23962" s="32">
        <v>1252</v>
      </c>
      <c r="C23962" s="33" t="s">
        <v>363</v>
      </c>
      <c r="D23962" s="33" t="s">
        <v>354</v>
      </c>
      <c r="E23962" s="34">
        <v>15267</v>
      </c>
      <c r="F23962" s="35">
        <v>17.93</v>
      </c>
      <c r="G23962" s="34">
        <v>145.19999999999999</v>
      </c>
    </row>
    <row r="23963" spans="1:7">
      <c r="A23963" s="32">
        <v>2018</v>
      </c>
      <c r="B23963" s="32">
        <v>1295</v>
      </c>
      <c r="C23963" s="33" t="s">
        <v>565</v>
      </c>
      <c r="D23963" s="33" t="s">
        <v>566</v>
      </c>
      <c r="E23963" s="34">
        <v>250</v>
      </c>
      <c r="F23963" s="35">
        <v>5.8</v>
      </c>
      <c r="G23963" s="34">
        <v>1739.7</v>
      </c>
    </row>
    <row r="23964" spans="1:7">
      <c r="A23964" s="32">
        <v>2018</v>
      </c>
      <c r="B23964" s="32">
        <v>1295</v>
      </c>
      <c r="C23964" s="33" t="s">
        <v>565</v>
      </c>
      <c r="D23964" s="33" t="s">
        <v>566</v>
      </c>
      <c r="E23964" s="34">
        <v>251</v>
      </c>
      <c r="F23964" s="35">
        <v>5.8</v>
      </c>
      <c r="G23964" s="34">
        <v>1769.2</v>
      </c>
    </row>
    <row r="23965" spans="1:7">
      <c r="A23965" s="32">
        <v>2018</v>
      </c>
      <c r="B23965" s="32">
        <v>1295</v>
      </c>
      <c r="C23965" s="33" t="s">
        <v>563</v>
      </c>
      <c r="D23965" s="33" t="s">
        <v>564</v>
      </c>
      <c r="E23965" s="34">
        <v>53856</v>
      </c>
      <c r="F23965" s="35">
        <v>1.02</v>
      </c>
      <c r="G23965" s="34">
        <v>660.7</v>
      </c>
    </row>
    <row r="23966" spans="1:7">
      <c r="A23966" s="32">
        <v>2018</v>
      </c>
      <c r="B23966" s="32">
        <v>1305</v>
      </c>
      <c r="C23966" s="33" t="s">
        <v>563</v>
      </c>
      <c r="D23966" s="33" t="s">
        <v>564</v>
      </c>
      <c r="E23966" s="34">
        <v>19386</v>
      </c>
      <c r="F23966" s="35">
        <v>1.02</v>
      </c>
      <c r="G23966" s="34">
        <v>369.3</v>
      </c>
    </row>
    <row r="23967" spans="1:7">
      <c r="A23967" s="32">
        <v>2018</v>
      </c>
      <c r="B23967" s="32">
        <v>1336</v>
      </c>
      <c r="C23967" s="33" t="s">
        <v>563</v>
      </c>
      <c r="D23967" s="33" t="s">
        <v>564</v>
      </c>
      <c r="E23967" s="34">
        <v>2984</v>
      </c>
      <c r="F23967" s="35">
        <v>1.111</v>
      </c>
      <c r="G23967" s="34">
        <v>390.4</v>
      </c>
    </row>
    <row r="23968" spans="1:7">
      <c r="A23968" s="32">
        <v>2018</v>
      </c>
      <c r="B23968" s="32">
        <v>1336</v>
      </c>
      <c r="C23968" s="33" t="s">
        <v>563</v>
      </c>
      <c r="D23968" s="33" t="s">
        <v>564</v>
      </c>
      <c r="E23968" s="34">
        <v>989</v>
      </c>
      <c r="F23968" s="35">
        <v>1.111</v>
      </c>
      <c r="G23968" s="34">
        <v>387.7</v>
      </c>
    </row>
    <row r="23969" spans="1:7">
      <c r="A23969" s="32">
        <v>2018</v>
      </c>
      <c r="B23969" s="32">
        <v>1336</v>
      </c>
      <c r="C23969" s="33" t="s">
        <v>563</v>
      </c>
      <c r="D23969" s="33" t="s">
        <v>564</v>
      </c>
      <c r="E23969" s="34">
        <v>22778</v>
      </c>
      <c r="F23969" s="35">
        <v>1.111</v>
      </c>
      <c r="G23969" s="34">
        <v>271.5</v>
      </c>
    </row>
    <row r="23970" spans="1:7">
      <c r="A23970" s="32">
        <v>2018</v>
      </c>
      <c r="B23970" s="32">
        <v>1353</v>
      </c>
      <c r="C23970" s="33" t="s">
        <v>563</v>
      </c>
      <c r="D23970" s="33" t="s">
        <v>564</v>
      </c>
      <c r="E23970" s="34">
        <v>36647</v>
      </c>
      <c r="F23970" s="35">
        <v>1.23</v>
      </c>
      <c r="G23970" s="34">
        <v>343.6</v>
      </c>
    </row>
    <row r="23971" spans="1:7">
      <c r="A23971" s="32">
        <v>2018</v>
      </c>
      <c r="B23971" s="32">
        <v>1353</v>
      </c>
      <c r="C23971" s="33" t="s">
        <v>563</v>
      </c>
      <c r="D23971" s="33" t="s">
        <v>564</v>
      </c>
      <c r="E23971" s="34">
        <v>36182</v>
      </c>
      <c r="F23971" s="35">
        <v>1.24</v>
      </c>
      <c r="G23971" s="34">
        <v>303.3</v>
      </c>
    </row>
    <row r="23972" spans="1:7">
      <c r="A23972" s="32">
        <v>2018</v>
      </c>
      <c r="B23972" s="32">
        <v>1353</v>
      </c>
      <c r="C23972" s="33" t="s">
        <v>563</v>
      </c>
      <c r="D23972" s="33" t="s">
        <v>564</v>
      </c>
      <c r="E23972" s="34">
        <v>51594</v>
      </c>
      <c r="F23972" s="35">
        <v>1.23</v>
      </c>
      <c r="G23972" s="34">
        <v>358.5</v>
      </c>
    </row>
    <row r="23973" spans="1:7">
      <c r="A23973" s="32">
        <v>2018</v>
      </c>
      <c r="B23973" s="32">
        <v>1353</v>
      </c>
      <c r="C23973" s="33" t="s">
        <v>563</v>
      </c>
      <c r="D23973" s="33" t="s">
        <v>564</v>
      </c>
      <c r="E23973" s="34">
        <v>53487</v>
      </c>
      <c r="F23973" s="35">
        <v>1.23</v>
      </c>
      <c r="G23973" s="34">
        <v>342.1</v>
      </c>
    </row>
    <row r="23974" spans="1:7">
      <c r="A23974" s="32">
        <v>2018</v>
      </c>
      <c r="B23974" s="32">
        <v>1353</v>
      </c>
      <c r="C23974" s="33" t="s">
        <v>563</v>
      </c>
      <c r="D23974" s="33" t="s">
        <v>564</v>
      </c>
      <c r="E23974" s="34">
        <v>55087</v>
      </c>
      <c r="F23974" s="35">
        <v>1.24</v>
      </c>
      <c r="G23974" s="34">
        <v>329.7</v>
      </c>
    </row>
    <row r="23975" spans="1:7">
      <c r="A23975" s="32">
        <v>2018</v>
      </c>
      <c r="B23975" s="32">
        <v>1353</v>
      </c>
      <c r="C23975" s="33" t="s">
        <v>563</v>
      </c>
      <c r="D23975" s="33" t="s">
        <v>564</v>
      </c>
      <c r="E23975" s="34">
        <v>55130</v>
      </c>
      <c r="F23975" s="35">
        <v>1.23</v>
      </c>
      <c r="G23975" s="34">
        <v>363.6</v>
      </c>
    </row>
    <row r="23976" spans="1:7">
      <c r="A23976" s="32">
        <v>2018</v>
      </c>
      <c r="B23976" s="32">
        <v>1353</v>
      </c>
      <c r="C23976" s="33" t="s">
        <v>563</v>
      </c>
      <c r="D23976" s="33" t="s">
        <v>564</v>
      </c>
      <c r="E23976" s="34">
        <v>56034</v>
      </c>
      <c r="F23976" s="35">
        <v>1.24</v>
      </c>
      <c r="G23976" s="34">
        <v>345.5</v>
      </c>
    </row>
    <row r="23977" spans="1:7">
      <c r="A23977" s="32">
        <v>2018</v>
      </c>
      <c r="B23977" s="32">
        <v>1353</v>
      </c>
      <c r="C23977" s="33" t="s">
        <v>563</v>
      </c>
      <c r="D23977" s="33" t="s">
        <v>564</v>
      </c>
      <c r="E23977" s="34">
        <v>78032</v>
      </c>
      <c r="F23977" s="35">
        <v>1.23</v>
      </c>
      <c r="G23977" s="34">
        <v>331.4</v>
      </c>
    </row>
    <row r="23978" spans="1:7">
      <c r="A23978" s="32">
        <v>2018</v>
      </c>
      <c r="B23978" s="32">
        <v>1353</v>
      </c>
      <c r="C23978" s="33" t="s">
        <v>563</v>
      </c>
      <c r="D23978" s="33" t="s">
        <v>564</v>
      </c>
      <c r="E23978" s="34">
        <v>84525</v>
      </c>
      <c r="F23978" s="35">
        <v>1.24</v>
      </c>
      <c r="G23978" s="34">
        <v>340.4</v>
      </c>
    </row>
    <row r="23979" spans="1:7">
      <c r="A23979" s="32">
        <v>2018</v>
      </c>
      <c r="B23979" s="32">
        <v>1353</v>
      </c>
      <c r="C23979" s="33" t="s">
        <v>563</v>
      </c>
      <c r="D23979" s="33" t="s">
        <v>564</v>
      </c>
      <c r="E23979" s="34">
        <v>150058</v>
      </c>
      <c r="F23979" s="35">
        <v>1.23</v>
      </c>
      <c r="G23979" s="34">
        <v>350.5</v>
      </c>
    </row>
    <row r="23980" spans="1:7">
      <c r="A23980" s="32">
        <v>2018</v>
      </c>
      <c r="B23980" s="32">
        <v>1353</v>
      </c>
      <c r="C23980" s="33" t="s">
        <v>563</v>
      </c>
      <c r="D23980" s="33" t="s">
        <v>564</v>
      </c>
      <c r="E23980" s="34">
        <v>159181</v>
      </c>
      <c r="F23980" s="35">
        <v>1.23</v>
      </c>
      <c r="G23980" s="34">
        <v>347.4</v>
      </c>
    </row>
    <row r="23981" spans="1:7">
      <c r="A23981" s="32">
        <v>2018</v>
      </c>
      <c r="B23981" s="32">
        <v>1353</v>
      </c>
      <c r="C23981" s="33" t="s">
        <v>563</v>
      </c>
      <c r="D23981" s="33" t="s">
        <v>564</v>
      </c>
      <c r="E23981" s="34">
        <v>760</v>
      </c>
      <c r="F23981" s="35">
        <v>1.22</v>
      </c>
      <c r="G23981" s="34">
        <v>352.3</v>
      </c>
    </row>
    <row r="23982" spans="1:7">
      <c r="A23982" s="32">
        <v>2018</v>
      </c>
      <c r="B23982" s="32">
        <v>1353</v>
      </c>
      <c r="C23982" s="33" t="s">
        <v>563</v>
      </c>
      <c r="D23982" s="33" t="s">
        <v>564</v>
      </c>
      <c r="E23982" s="34">
        <v>1415</v>
      </c>
      <c r="F23982" s="35">
        <v>1.24</v>
      </c>
      <c r="G23982" s="34">
        <v>304.2</v>
      </c>
    </row>
    <row r="23983" spans="1:7">
      <c r="A23983" s="32">
        <v>2018</v>
      </c>
      <c r="B23983" s="32">
        <v>1353</v>
      </c>
      <c r="C23983" s="33" t="s">
        <v>563</v>
      </c>
      <c r="D23983" s="33" t="s">
        <v>564</v>
      </c>
      <c r="E23983" s="34">
        <v>3753</v>
      </c>
      <c r="F23983" s="35">
        <v>1.24</v>
      </c>
      <c r="G23983" s="34">
        <v>294.60000000000002</v>
      </c>
    </row>
    <row r="23984" spans="1:7">
      <c r="A23984" s="32">
        <v>2018</v>
      </c>
      <c r="B23984" s="32">
        <v>1353</v>
      </c>
      <c r="C23984" s="33" t="s">
        <v>563</v>
      </c>
      <c r="D23984" s="33" t="s">
        <v>564</v>
      </c>
      <c r="E23984" s="34">
        <v>4954</v>
      </c>
      <c r="F23984" s="35">
        <v>1.24</v>
      </c>
      <c r="G23984" s="34">
        <v>323.7</v>
      </c>
    </row>
    <row r="23985" spans="1:7">
      <c r="A23985" s="32">
        <v>2018</v>
      </c>
      <c r="B23985" s="32">
        <v>1353</v>
      </c>
      <c r="C23985" s="33" t="s">
        <v>563</v>
      </c>
      <c r="D23985" s="33" t="s">
        <v>564</v>
      </c>
      <c r="E23985" s="34">
        <v>7417</v>
      </c>
      <c r="F23985" s="35">
        <v>1.24</v>
      </c>
      <c r="G23985" s="34">
        <v>427.8</v>
      </c>
    </row>
    <row r="23986" spans="1:7">
      <c r="A23986" s="32">
        <v>2018</v>
      </c>
      <c r="B23986" s="32">
        <v>1353</v>
      </c>
      <c r="C23986" s="33" t="s">
        <v>563</v>
      </c>
      <c r="D23986" s="33" t="s">
        <v>564</v>
      </c>
      <c r="E23986" s="34">
        <v>13143</v>
      </c>
      <c r="F23986" s="35">
        <v>1.23</v>
      </c>
      <c r="G23986" s="34">
        <v>470.7</v>
      </c>
    </row>
    <row r="23987" spans="1:7">
      <c r="A23987" s="32">
        <v>2018</v>
      </c>
      <c r="B23987" s="32">
        <v>1353</v>
      </c>
      <c r="C23987" s="33" t="s">
        <v>563</v>
      </c>
      <c r="D23987" s="33" t="s">
        <v>564</v>
      </c>
      <c r="E23987" s="34">
        <v>20946</v>
      </c>
      <c r="F23987" s="35">
        <v>1.24</v>
      </c>
      <c r="G23987" s="34">
        <v>350.4</v>
      </c>
    </row>
    <row r="23988" spans="1:7">
      <c r="A23988" s="32">
        <v>2018</v>
      </c>
      <c r="B23988" s="32">
        <v>1353</v>
      </c>
      <c r="C23988" s="33" t="s">
        <v>563</v>
      </c>
      <c r="D23988" s="33" t="s">
        <v>564</v>
      </c>
      <c r="E23988" s="34">
        <v>27836</v>
      </c>
      <c r="F23988" s="35">
        <v>1.24</v>
      </c>
      <c r="G23988" s="34">
        <v>318.39999999999998</v>
      </c>
    </row>
    <row r="23989" spans="1:7">
      <c r="A23989" s="32">
        <v>2018</v>
      </c>
      <c r="B23989" s="32">
        <v>1353</v>
      </c>
      <c r="C23989" s="33" t="s">
        <v>563</v>
      </c>
      <c r="D23989" s="33" t="s">
        <v>564</v>
      </c>
      <c r="E23989" s="34">
        <v>45707</v>
      </c>
      <c r="F23989" s="35">
        <v>1.22</v>
      </c>
      <c r="G23989" s="34">
        <v>427</v>
      </c>
    </row>
    <row r="23990" spans="1:7">
      <c r="A23990" s="32">
        <v>2018</v>
      </c>
      <c r="B23990" s="32">
        <v>1355</v>
      </c>
      <c r="C23990" s="33" t="s">
        <v>353</v>
      </c>
      <c r="D23990" s="33" t="s">
        <v>354</v>
      </c>
      <c r="E23990" s="34">
        <v>22315</v>
      </c>
      <c r="F23990" s="35">
        <v>22.611000000000001</v>
      </c>
      <c r="G23990" s="34">
        <v>244.5</v>
      </c>
    </row>
    <row r="23991" spans="1:7">
      <c r="A23991" s="32">
        <v>2018</v>
      </c>
      <c r="B23991" s="32">
        <v>1355</v>
      </c>
      <c r="C23991" s="33" t="s">
        <v>353</v>
      </c>
      <c r="D23991" s="33" t="s">
        <v>354</v>
      </c>
      <c r="E23991" s="34">
        <v>11210</v>
      </c>
      <c r="F23991" s="35">
        <v>22.033999999999999</v>
      </c>
      <c r="G23991" s="34">
        <v>251</v>
      </c>
    </row>
    <row r="23992" spans="1:7">
      <c r="A23992" s="32">
        <v>2018</v>
      </c>
      <c r="B23992" s="32">
        <v>1355</v>
      </c>
      <c r="C23992" s="33" t="s">
        <v>353</v>
      </c>
      <c r="D23992" s="33" t="s">
        <v>354</v>
      </c>
      <c r="E23992" s="34">
        <v>55911</v>
      </c>
      <c r="F23992" s="35">
        <v>22.96</v>
      </c>
      <c r="G23992" s="34">
        <v>229.3</v>
      </c>
    </row>
    <row r="23993" spans="1:7">
      <c r="A23993" s="32">
        <v>2018</v>
      </c>
      <c r="B23993" s="32">
        <v>1355</v>
      </c>
      <c r="C23993" s="33" t="s">
        <v>353</v>
      </c>
      <c r="D23993" s="33" t="s">
        <v>354</v>
      </c>
      <c r="E23993" s="34">
        <v>7357</v>
      </c>
      <c r="F23993" s="35">
        <v>23.46</v>
      </c>
      <c r="G23993" s="34">
        <v>276.3</v>
      </c>
    </row>
    <row r="23994" spans="1:7">
      <c r="A23994" s="32">
        <v>2018</v>
      </c>
      <c r="B23994" s="32">
        <v>1355</v>
      </c>
      <c r="C23994" s="33" t="s">
        <v>563</v>
      </c>
      <c r="D23994" s="33" t="s">
        <v>564</v>
      </c>
      <c r="E23994" s="34">
        <v>343220</v>
      </c>
      <c r="F23994" s="35">
        <v>1.0249999999999999</v>
      </c>
      <c r="G23994" s="34">
        <v>298.8</v>
      </c>
    </row>
    <row r="23995" spans="1:7">
      <c r="A23995" s="32">
        <v>2018</v>
      </c>
      <c r="B23995" s="32">
        <v>1356</v>
      </c>
      <c r="C23995" s="33" t="s">
        <v>353</v>
      </c>
      <c r="D23995" s="33" t="s">
        <v>354</v>
      </c>
      <c r="E23995" s="34">
        <v>9845</v>
      </c>
      <c r="F23995" s="35">
        <v>25.198</v>
      </c>
      <c r="G23995" s="34">
        <v>226.4</v>
      </c>
    </row>
    <row r="23996" spans="1:7">
      <c r="A23996" s="32">
        <v>2018</v>
      </c>
      <c r="B23996" s="32">
        <v>1356</v>
      </c>
      <c r="C23996" s="33" t="s">
        <v>353</v>
      </c>
      <c r="D23996" s="33" t="s">
        <v>354</v>
      </c>
      <c r="E23996" s="34">
        <v>1764</v>
      </c>
      <c r="F23996" s="35">
        <v>23.917999999999999</v>
      </c>
      <c r="G23996" s="34">
        <v>197.7</v>
      </c>
    </row>
    <row r="23997" spans="1:7">
      <c r="A23997" s="32">
        <v>2018</v>
      </c>
      <c r="B23997" s="32">
        <v>1356</v>
      </c>
      <c r="C23997" s="33" t="s">
        <v>353</v>
      </c>
      <c r="D23997" s="33" t="s">
        <v>354</v>
      </c>
      <c r="E23997" s="34">
        <v>1674</v>
      </c>
      <c r="F23997" s="35">
        <v>23.143999999999998</v>
      </c>
      <c r="G23997" s="34">
        <v>203.4</v>
      </c>
    </row>
    <row r="23998" spans="1:7">
      <c r="A23998" s="32">
        <v>2018</v>
      </c>
      <c r="B23998" s="32">
        <v>1356</v>
      </c>
      <c r="C23998" s="33" t="s">
        <v>353</v>
      </c>
      <c r="D23998" s="33" t="s">
        <v>354</v>
      </c>
      <c r="E23998" s="34">
        <v>6448</v>
      </c>
      <c r="F23998" s="35">
        <v>23.751999999999999</v>
      </c>
      <c r="G23998" s="34">
        <v>198.9</v>
      </c>
    </row>
    <row r="23999" spans="1:7">
      <c r="A23999" s="32">
        <v>2018</v>
      </c>
      <c r="B23999" s="32">
        <v>1356</v>
      </c>
      <c r="C23999" s="33" t="s">
        <v>353</v>
      </c>
      <c r="D23999" s="33" t="s">
        <v>354</v>
      </c>
      <c r="E23999" s="34">
        <v>12883</v>
      </c>
      <c r="F23999" s="35">
        <v>22.423999999999999</v>
      </c>
      <c r="G23999" s="34">
        <v>194.8</v>
      </c>
    </row>
    <row r="24000" spans="1:7">
      <c r="A24000" s="32">
        <v>2018</v>
      </c>
      <c r="B24000" s="32">
        <v>1356</v>
      </c>
      <c r="C24000" s="33" t="s">
        <v>353</v>
      </c>
      <c r="D24000" s="33" t="s">
        <v>354</v>
      </c>
      <c r="E24000" s="34">
        <v>13007</v>
      </c>
      <c r="F24000" s="35">
        <v>23.062000000000001</v>
      </c>
      <c r="G24000" s="34">
        <v>184.5</v>
      </c>
    </row>
    <row r="24001" spans="1:7">
      <c r="A24001" s="32">
        <v>2018</v>
      </c>
      <c r="B24001" s="32">
        <v>1356</v>
      </c>
      <c r="C24001" s="33" t="s">
        <v>353</v>
      </c>
      <c r="D24001" s="33" t="s">
        <v>354</v>
      </c>
      <c r="E24001" s="34">
        <v>6309</v>
      </c>
      <c r="F24001" s="35">
        <v>22.594000000000001</v>
      </c>
      <c r="G24001" s="34">
        <v>183.6</v>
      </c>
    </row>
    <row r="24002" spans="1:7">
      <c r="A24002" s="32">
        <v>2018</v>
      </c>
      <c r="B24002" s="32">
        <v>1356</v>
      </c>
      <c r="C24002" s="33" t="s">
        <v>353</v>
      </c>
      <c r="D24002" s="33" t="s">
        <v>354</v>
      </c>
      <c r="E24002" s="34">
        <v>38340</v>
      </c>
      <c r="F24002" s="35">
        <v>25.535</v>
      </c>
      <c r="G24002" s="34">
        <v>155.6</v>
      </c>
    </row>
    <row r="24003" spans="1:7">
      <c r="A24003" s="32">
        <v>2018</v>
      </c>
      <c r="B24003" s="32">
        <v>1356</v>
      </c>
      <c r="C24003" s="33" t="s">
        <v>353</v>
      </c>
      <c r="D24003" s="33" t="s">
        <v>354</v>
      </c>
      <c r="E24003" s="34">
        <v>20296</v>
      </c>
      <c r="F24003" s="35">
        <v>24.117999999999999</v>
      </c>
      <c r="G24003" s="34">
        <v>166</v>
      </c>
    </row>
    <row r="24004" spans="1:7">
      <c r="A24004" s="32">
        <v>2018</v>
      </c>
      <c r="B24004" s="32">
        <v>1356</v>
      </c>
      <c r="C24004" s="33" t="s">
        <v>353</v>
      </c>
      <c r="D24004" s="33" t="s">
        <v>354</v>
      </c>
      <c r="E24004" s="34">
        <v>6356</v>
      </c>
      <c r="F24004" s="35">
        <v>22.599</v>
      </c>
      <c r="G24004" s="34">
        <v>185.9</v>
      </c>
    </row>
    <row r="24005" spans="1:7">
      <c r="A24005" s="32">
        <v>2018</v>
      </c>
      <c r="B24005" s="32">
        <v>1356</v>
      </c>
      <c r="C24005" s="33" t="s">
        <v>565</v>
      </c>
      <c r="D24005" s="33" t="s">
        <v>566</v>
      </c>
      <c r="E24005" s="34">
        <v>7664</v>
      </c>
      <c r="F24005" s="35">
        <v>5.88</v>
      </c>
      <c r="G24005" s="34">
        <v>1631.9</v>
      </c>
    </row>
    <row r="24006" spans="1:7">
      <c r="A24006" s="32">
        <v>2018</v>
      </c>
      <c r="B24006" s="32">
        <v>1363</v>
      </c>
      <c r="C24006" s="33" t="s">
        <v>563</v>
      </c>
      <c r="D24006" s="33" t="s">
        <v>564</v>
      </c>
      <c r="E24006" s="34">
        <v>2797210</v>
      </c>
      <c r="F24006" s="35">
        <v>1.0649999999999999</v>
      </c>
      <c r="G24006" s="34">
        <v>302.60000000000002</v>
      </c>
    </row>
    <row r="24007" spans="1:7">
      <c r="A24007" s="32">
        <v>2018</v>
      </c>
      <c r="B24007" s="32">
        <v>1364</v>
      </c>
      <c r="C24007" s="33" t="s">
        <v>353</v>
      </c>
      <c r="D24007" s="33" t="s">
        <v>354</v>
      </c>
      <c r="E24007" s="34">
        <v>11533</v>
      </c>
      <c r="F24007" s="35">
        <v>25.308</v>
      </c>
      <c r="G24007" s="34">
        <v>222.4</v>
      </c>
    </row>
    <row r="24008" spans="1:7">
      <c r="A24008" s="32">
        <v>2018</v>
      </c>
      <c r="B24008" s="32">
        <v>1364</v>
      </c>
      <c r="C24008" s="33" t="s">
        <v>353</v>
      </c>
      <c r="D24008" s="33" t="s">
        <v>354</v>
      </c>
      <c r="E24008" s="34">
        <v>63413</v>
      </c>
      <c r="F24008" s="35">
        <v>24.195</v>
      </c>
      <c r="G24008" s="34">
        <v>193.7</v>
      </c>
    </row>
    <row r="24009" spans="1:7">
      <c r="A24009" s="32">
        <v>2018</v>
      </c>
      <c r="B24009" s="32">
        <v>1364</v>
      </c>
      <c r="C24009" s="33" t="s">
        <v>563</v>
      </c>
      <c r="D24009" s="33" t="s">
        <v>564</v>
      </c>
      <c r="E24009" s="34">
        <v>37548</v>
      </c>
      <c r="F24009" s="35">
        <v>1.0649999999999999</v>
      </c>
      <c r="G24009" s="34">
        <v>853.6</v>
      </c>
    </row>
    <row r="24010" spans="1:7">
      <c r="A24010" s="32">
        <v>2018</v>
      </c>
      <c r="B24010" s="32">
        <v>1364</v>
      </c>
      <c r="C24010" s="33" t="s">
        <v>353</v>
      </c>
      <c r="D24010" s="33" t="s">
        <v>354</v>
      </c>
      <c r="E24010" s="34">
        <v>1620</v>
      </c>
      <c r="F24010" s="35">
        <v>23.738</v>
      </c>
      <c r="G24010" s="34">
        <v>196.2</v>
      </c>
    </row>
    <row r="24011" spans="1:7">
      <c r="A24011" s="32">
        <v>2018</v>
      </c>
      <c r="B24011" s="32">
        <v>1364</v>
      </c>
      <c r="C24011" s="33" t="s">
        <v>353</v>
      </c>
      <c r="D24011" s="33" t="s">
        <v>354</v>
      </c>
      <c r="E24011" s="34">
        <v>35785</v>
      </c>
      <c r="F24011" s="35">
        <v>24.106999999999999</v>
      </c>
      <c r="G24011" s="34">
        <v>193</v>
      </c>
    </row>
    <row r="24012" spans="1:7">
      <c r="A24012" s="32">
        <v>2018</v>
      </c>
      <c r="B24012" s="32">
        <v>1364</v>
      </c>
      <c r="C24012" s="33" t="s">
        <v>353</v>
      </c>
      <c r="D24012" s="33" t="s">
        <v>354</v>
      </c>
      <c r="E24012" s="34">
        <v>10720</v>
      </c>
      <c r="F24012" s="35">
        <v>22.27</v>
      </c>
      <c r="G24012" s="34">
        <v>216.5</v>
      </c>
    </row>
    <row r="24013" spans="1:7">
      <c r="A24013" s="32">
        <v>2018</v>
      </c>
      <c r="B24013" s="32">
        <v>1364</v>
      </c>
      <c r="C24013" s="33" t="s">
        <v>353</v>
      </c>
      <c r="D24013" s="33" t="s">
        <v>354</v>
      </c>
      <c r="E24013" s="34">
        <v>8432</v>
      </c>
      <c r="F24013" s="35">
        <v>23.103999999999999</v>
      </c>
      <c r="G24013" s="34">
        <v>200.3</v>
      </c>
    </row>
    <row r="24014" spans="1:7">
      <c r="A24014" s="32">
        <v>2018</v>
      </c>
      <c r="B24014" s="32">
        <v>1364</v>
      </c>
      <c r="C24014" s="33" t="s">
        <v>353</v>
      </c>
      <c r="D24014" s="33" t="s">
        <v>354</v>
      </c>
      <c r="E24014" s="34">
        <v>31999</v>
      </c>
      <c r="F24014" s="35">
        <v>22.247</v>
      </c>
      <c r="G24014" s="34">
        <v>205.2</v>
      </c>
    </row>
    <row r="24015" spans="1:7">
      <c r="A24015" s="32">
        <v>2018</v>
      </c>
      <c r="B24015" s="32">
        <v>1364</v>
      </c>
      <c r="C24015" s="33" t="s">
        <v>353</v>
      </c>
      <c r="D24015" s="33" t="s">
        <v>354</v>
      </c>
      <c r="E24015" s="34">
        <v>32780</v>
      </c>
      <c r="F24015" s="35">
        <v>23.013000000000002</v>
      </c>
      <c r="G24015" s="34">
        <v>207</v>
      </c>
    </row>
    <row r="24016" spans="1:7">
      <c r="A24016" s="32">
        <v>2018</v>
      </c>
      <c r="B24016" s="32">
        <v>1364</v>
      </c>
      <c r="C24016" s="33" t="s">
        <v>353</v>
      </c>
      <c r="D24016" s="33" t="s">
        <v>354</v>
      </c>
      <c r="E24016" s="34">
        <v>1606</v>
      </c>
      <c r="F24016" s="35">
        <v>22.312000000000001</v>
      </c>
      <c r="G24016" s="34">
        <v>191.1</v>
      </c>
    </row>
    <row r="24017" spans="1:7">
      <c r="A24017" s="32">
        <v>2018</v>
      </c>
      <c r="B24017" s="32">
        <v>1364</v>
      </c>
      <c r="C24017" s="33" t="s">
        <v>353</v>
      </c>
      <c r="D24017" s="33" t="s">
        <v>354</v>
      </c>
      <c r="E24017" s="34">
        <v>17503</v>
      </c>
      <c r="F24017" s="35">
        <v>23.381</v>
      </c>
      <c r="G24017" s="34">
        <v>198.8</v>
      </c>
    </row>
    <row r="24018" spans="1:7">
      <c r="A24018" s="32">
        <v>2018</v>
      </c>
      <c r="B24018" s="32">
        <v>1364</v>
      </c>
      <c r="C24018" s="33" t="s">
        <v>353</v>
      </c>
      <c r="D24018" s="33" t="s">
        <v>354</v>
      </c>
      <c r="E24018" s="34">
        <v>15651</v>
      </c>
      <c r="F24018" s="35">
        <v>22.725999999999999</v>
      </c>
      <c r="G24018" s="34">
        <v>178.8</v>
      </c>
    </row>
    <row r="24019" spans="1:7">
      <c r="A24019" s="32">
        <v>2018</v>
      </c>
      <c r="B24019" s="32">
        <v>1364</v>
      </c>
      <c r="C24019" s="33" t="s">
        <v>353</v>
      </c>
      <c r="D24019" s="33" t="s">
        <v>354</v>
      </c>
      <c r="E24019" s="34">
        <v>43474</v>
      </c>
      <c r="F24019" s="35">
        <v>23.175999999999998</v>
      </c>
      <c r="G24019" s="34">
        <v>171.7</v>
      </c>
    </row>
    <row r="24020" spans="1:7">
      <c r="A24020" s="32">
        <v>2018</v>
      </c>
      <c r="B24020" s="32">
        <v>1364</v>
      </c>
      <c r="C24020" s="33" t="s">
        <v>353</v>
      </c>
      <c r="D24020" s="33" t="s">
        <v>354</v>
      </c>
      <c r="E24020" s="34">
        <v>1580</v>
      </c>
      <c r="F24020" s="35">
        <v>23.756</v>
      </c>
      <c r="G24020" s="34">
        <v>165.5</v>
      </c>
    </row>
    <row r="24021" spans="1:7">
      <c r="A24021" s="32">
        <v>2018</v>
      </c>
      <c r="B24021" s="32">
        <v>1364</v>
      </c>
      <c r="C24021" s="33" t="s">
        <v>353</v>
      </c>
      <c r="D24021" s="33" t="s">
        <v>354</v>
      </c>
      <c r="E24021" s="34">
        <v>53065</v>
      </c>
      <c r="F24021" s="35">
        <v>24.169</v>
      </c>
      <c r="G24021" s="34">
        <v>200.3</v>
      </c>
    </row>
    <row r="24022" spans="1:7">
      <c r="A24022" s="32">
        <v>2018</v>
      </c>
      <c r="B24022" s="32">
        <v>1366</v>
      </c>
      <c r="C24022" s="33" t="s">
        <v>563</v>
      </c>
      <c r="D24022" s="33" t="s">
        <v>564</v>
      </c>
      <c r="E24022" s="34">
        <v>52179</v>
      </c>
      <c r="F24022" s="35">
        <v>1.0649999999999999</v>
      </c>
      <c r="G24022" s="34">
        <v>762.2</v>
      </c>
    </row>
    <row r="24023" spans="1:7">
      <c r="A24023" s="32">
        <v>2018</v>
      </c>
      <c r="B24023" s="32">
        <v>1374</v>
      </c>
      <c r="C24023" s="33" t="s">
        <v>353</v>
      </c>
      <c r="D24023" s="33" t="s">
        <v>354</v>
      </c>
      <c r="E24023" s="34">
        <v>9787</v>
      </c>
      <c r="F24023" s="35">
        <v>22.192</v>
      </c>
      <c r="G24023" s="34">
        <v>213</v>
      </c>
    </row>
    <row r="24024" spans="1:7">
      <c r="A24024" s="32">
        <v>2018</v>
      </c>
      <c r="B24024" s="32">
        <v>1374</v>
      </c>
      <c r="C24024" s="33" t="s">
        <v>353</v>
      </c>
      <c r="D24024" s="33" t="s">
        <v>354</v>
      </c>
      <c r="E24024" s="34">
        <v>19001</v>
      </c>
      <c r="F24024" s="35">
        <v>23.327999999999999</v>
      </c>
      <c r="G24024" s="34">
        <v>199</v>
      </c>
    </row>
    <row r="24025" spans="1:7">
      <c r="A24025" s="32">
        <v>2018</v>
      </c>
      <c r="B24025" s="32">
        <v>1374</v>
      </c>
      <c r="C24025" s="33" t="s">
        <v>353</v>
      </c>
      <c r="D24025" s="33" t="s">
        <v>354</v>
      </c>
      <c r="E24025" s="34">
        <v>20879</v>
      </c>
      <c r="F24025" s="35">
        <v>22.106000000000002</v>
      </c>
      <c r="G24025" s="34">
        <v>199</v>
      </c>
    </row>
    <row r="24026" spans="1:7">
      <c r="A24026" s="32">
        <v>2018</v>
      </c>
      <c r="B24026" s="32">
        <v>1374</v>
      </c>
      <c r="C24026" s="33" t="s">
        <v>353</v>
      </c>
      <c r="D24026" s="33" t="s">
        <v>354</v>
      </c>
      <c r="E24026" s="34">
        <v>2836</v>
      </c>
      <c r="F24026" s="35">
        <v>23.207999999999998</v>
      </c>
      <c r="G24026" s="34">
        <v>210.7</v>
      </c>
    </row>
    <row r="24027" spans="1:7">
      <c r="A24027" s="32">
        <v>2018</v>
      </c>
      <c r="B24027" s="32">
        <v>1374</v>
      </c>
      <c r="C24027" s="33" t="s">
        <v>353</v>
      </c>
      <c r="D24027" s="33" t="s">
        <v>354</v>
      </c>
      <c r="E24027" s="34">
        <v>23976</v>
      </c>
      <c r="F24027" s="35">
        <v>22.532</v>
      </c>
      <c r="G24027" s="34">
        <v>199.2</v>
      </c>
    </row>
    <row r="24028" spans="1:7">
      <c r="A24028" s="32">
        <v>2018</v>
      </c>
      <c r="B24028" s="32">
        <v>1374</v>
      </c>
      <c r="C24028" s="33" t="s">
        <v>565</v>
      </c>
      <c r="D24028" s="33" t="s">
        <v>566</v>
      </c>
      <c r="E24028" s="34">
        <v>879</v>
      </c>
      <c r="F24028" s="35">
        <v>5.71</v>
      </c>
      <c r="G24028" s="34">
        <v>1733.9</v>
      </c>
    </row>
    <row r="24029" spans="1:7">
      <c r="A24029" s="32">
        <v>2018</v>
      </c>
      <c r="B24029" s="32">
        <v>1374</v>
      </c>
      <c r="C24029" s="33" t="s">
        <v>563</v>
      </c>
      <c r="D24029" s="33" t="s">
        <v>564</v>
      </c>
      <c r="E24029" s="34">
        <v>4029</v>
      </c>
      <c r="F24029" s="35">
        <v>1.03</v>
      </c>
      <c r="G24029" s="34">
        <v>431</v>
      </c>
    </row>
    <row r="24030" spans="1:7">
      <c r="A24030" s="32">
        <v>2018</v>
      </c>
      <c r="B24030" s="32">
        <v>1378</v>
      </c>
      <c r="C24030" s="33" t="s">
        <v>353</v>
      </c>
      <c r="D24030" s="33" t="s">
        <v>354</v>
      </c>
      <c r="E24030" s="34">
        <v>38734</v>
      </c>
      <c r="F24030" s="35">
        <v>24.2</v>
      </c>
      <c r="G24030" s="34">
        <v>217.5</v>
      </c>
    </row>
    <row r="24031" spans="1:7">
      <c r="A24031" s="32">
        <v>2018</v>
      </c>
      <c r="B24031" s="32">
        <v>1378</v>
      </c>
      <c r="C24031" s="33" t="s">
        <v>565</v>
      </c>
      <c r="D24031" s="33" t="s">
        <v>566</v>
      </c>
      <c r="E24031" s="34">
        <v>340</v>
      </c>
      <c r="F24031" s="35">
        <v>5.7619999999999996</v>
      </c>
      <c r="G24031" s="34">
        <v>1698.7</v>
      </c>
    </row>
    <row r="24032" spans="1:7">
      <c r="A24032" s="32">
        <v>2018</v>
      </c>
      <c r="B24032" s="32">
        <v>1378</v>
      </c>
      <c r="C24032" s="33" t="s">
        <v>353</v>
      </c>
      <c r="D24032" s="33" t="s">
        <v>354</v>
      </c>
      <c r="E24032" s="34">
        <v>51297</v>
      </c>
      <c r="F24032" s="35">
        <v>23.564</v>
      </c>
      <c r="G24032" s="34">
        <v>192.9</v>
      </c>
    </row>
    <row r="24033" spans="1:7">
      <c r="A24033" s="32">
        <v>2018</v>
      </c>
      <c r="B24033" s="32">
        <v>1378</v>
      </c>
      <c r="C24033" s="33" t="s">
        <v>353</v>
      </c>
      <c r="D24033" s="33" t="s">
        <v>354</v>
      </c>
      <c r="E24033" s="34">
        <v>37282</v>
      </c>
      <c r="F24033" s="35">
        <v>23.716000000000001</v>
      </c>
      <c r="G24033" s="34">
        <v>186.4</v>
      </c>
    </row>
    <row r="24034" spans="1:7">
      <c r="A24034" s="32">
        <v>2018</v>
      </c>
      <c r="B24034" s="32">
        <v>1378</v>
      </c>
      <c r="C24034" s="33" t="s">
        <v>353</v>
      </c>
      <c r="D24034" s="33" t="s">
        <v>354</v>
      </c>
      <c r="E24034" s="34">
        <v>22910</v>
      </c>
      <c r="F24034" s="35">
        <v>24.332000000000001</v>
      </c>
      <c r="G24034" s="34">
        <v>178.1</v>
      </c>
    </row>
    <row r="24035" spans="1:7">
      <c r="A24035" s="32">
        <v>2018</v>
      </c>
      <c r="B24035" s="32">
        <v>1378</v>
      </c>
      <c r="C24035" s="33" t="s">
        <v>353</v>
      </c>
      <c r="D24035" s="33" t="s">
        <v>354</v>
      </c>
      <c r="E24035" s="34">
        <v>49944</v>
      </c>
      <c r="F24035" s="35">
        <v>23.56</v>
      </c>
      <c r="G24035" s="34">
        <v>189.8</v>
      </c>
    </row>
    <row r="24036" spans="1:7">
      <c r="A24036" s="32">
        <v>2018</v>
      </c>
      <c r="B24036" s="32">
        <v>1378</v>
      </c>
      <c r="C24036" s="33" t="s">
        <v>563</v>
      </c>
      <c r="D24036" s="33" t="s">
        <v>564</v>
      </c>
      <c r="E24036" s="34">
        <v>4596707</v>
      </c>
      <c r="F24036" s="35">
        <v>1</v>
      </c>
      <c r="G24036" s="34">
        <v>290.89999999999998</v>
      </c>
    </row>
    <row r="24037" spans="1:7">
      <c r="A24037" s="32">
        <v>2018</v>
      </c>
      <c r="B24037" s="32">
        <v>1379</v>
      </c>
      <c r="C24037" s="33" t="s">
        <v>565</v>
      </c>
      <c r="D24037" s="33" t="s">
        <v>566</v>
      </c>
      <c r="E24037" s="34">
        <v>1189</v>
      </c>
      <c r="F24037" s="35">
        <v>5.7619999999999996</v>
      </c>
      <c r="G24037" s="34">
        <v>1608.8</v>
      </c>
    </row>
    <row r="24038" spans="1:7">
      <c r="A24038" s="32">
        <v>2018</v>
      </c>
      <c r="B24038" s="32">
        <v>1379</v>
      </c>
      <c r="C24038" s="33" t="s">
        <v>565</v>
      </c>
      <c r="D24038" s="33" t="s">
        <v>566</v>
      </c>
      <c r="E24038" s="34">
        <v>170</v>
      </c>
      <c r="F24038" s="35">
        <v>5.7619999999999996</v>
      </c>
      <c r="G24038" s="34">
        <v>1608.8</v>
      </c>
    </row>
    <row r="24039" spans="1:7">
      <c r="A24039" s="32">
        <v>2018</v>
      </c>
      <c r="B24039" s="32">
        <v>1379</v>
      </c>
      <c r="C24039" s="33" t="s">
        <v>363</v>
      </c>
      <c r="D24039" s="33" t="s">
        <v>354</v>
      </c>
      <c r="E24039" s="34">
        <v>63505</v>
      </c>
      <c r="F24039" s="35">
        <v>17.698</v>
      </c>
      <c r="G24039" s="34">
        <v>199.5</v>
      </c>
    </row>
    <row r="24040" spans="1:7">
      <c r="A24040" s="32">
        <v>2018</v>
      </c>
      <c r="B24040" s="32">
        <v>1379</v>
      </c>
      <c r="C24040" s="33" t="s">
        <v>363</v>
      </c>
      <c r="D24040" s="33" t="s">
        <v>354</v>
      </c>
      <c r="E24040" s="34">
        <v>15928</v>
      </c>
      <c r="F24040" s="35">
        <v>17.974</v>
      </c>
      <c r="G24040" s="34">
        <v>162.69999999999999</v>
      </c>
    </row>
    <row r="24041" spans="1:7">
      <c r="A24041" s="32">
        <v>2018</v>
      </c>
      <c r="B24041" s="32">
        <v>1379</v>
      </c>
      <c r="C24041" s="33" t="s">
        <v>363</v>
      </c>
      <c r="D24041" s="33" t="s">
        <v>354</v>
      </c>
      <c r="E24041" s="34">
        <v>207122</v>
      </c>
      <c r="F24041" s="35">
        <v>17.472000000000001</v>
      </c>
      <c r="G24041" s="34">
        <v>180.3</v>
      </c>
    </row>
    <row r="24042" spans="1:7">
      <c r="A24042" s="32">
        <v>2018</v>
      </c>
      <c r="B24042" s="32">
        <v>1379</v>
      </c>
      <c r="C24042" s="33" t="s">
        <v>363</v>
      </c>
      <c r="D24042" s="33" t="s">
        <v>354</v>
      </c>
      <c r="E24042" s="34">
        <v>47423</v>
      </c>
      <c r="F24042" s="35">
        <v>17.978000000000002</v>
      </c>
      <c r="G24042" s="34">
        <v>160.4</v>
      </c>
    </row>
    <row r="24043" spans="1:7">
      <c r="A24043" s="32">
        <v>2018</v>
      </c>
      <c r="B24043" s="32">
        <v>1379</v>
      </c>
      <c r="C24043" s="33" t="s">
        <v>363</v>
      </c>
      <c r="D24043" s="33" t="s">
        <v>354</v>
      </c>
      <c r="E24043" s="34">
        <v>31839</v>
      </c>
      <c r="F24043" s="35">
        <v>17.704000000000001</v>
      </c>
      <c r="G24043" s="34">
        <v>160.4</v>
      </c>
    </row>
    <row r="24044" spans="1:7">
      <c r="A24044" s="32">
        <v>2018</v>
      </c>
      <c r="B24044" s="32">
        <v>1382</v>
      </c>
      <c r="C24044" s="33" t="s">
        <v>353</v>
      </c>
      <c r="D24044" s="33" t="s">
        <v>354</v>
      </c>
      <c r="E24044" s="34">
        <v>3239</v>
      </c>
      <c r="F24044" s="35">
        <v>22.81</v>
      </c>
      <c r="G24044" s="34">
        <v>223.6</v>
      </c>
    </row>
    <row r="24045" spans="1:7">
      <c r="A24045" s="32">
        <v>2018</v>
      </c>
      <c r="B24045" s="32">
        <v>1382</v>
      </c>
      <c r="C24045" s="33" t="s">
        <v>353</v>
      </c>
      <c r="D24045" s="33" t="s">
        <v>354</v>
      </c>
      <c r="E24045" s="34">
        <v>6318</v>
      </c>
      <c r="F24045" s="35">
        <v>23.09</v>
      </c>
      <c r="G24045" s="34">
        <v>244.2</v>
      </c>
    </row>
    <row r="24046" spans="1:7">
      <c r="A24046" s="32">
        <v>2018</v>
      </c>
      <c r="B24046" s="32">
        <v>1382</v>
      </c>
      <c r="C24046" s="33" t="s">
        <v>353</v>
      </c>
      <c r="D24046" s="33" t="s">
        <v>354</v>
      </c>
      <c r="E24046" s="34">
        <v>3341</v>
      </c>
      <c r="F24046" s="35">
        <v>23.2</v>
      </c>
      <c r="G24046" s="34">
        <v>171.9</v>
      </c>
    </row>
    <row r="24047" spans="1:7">
      <c r="A24047" s="32">
        <v>2018</v>
      </c>
      <c r="B24047" s="32">
        <v>1384</v>
      </c>
      <c r="C24047" s="33" t="s">
        <v>353</v>
      </c>
      <c r="D24047" s="33" t="s">
        <v>354</v>
      </c>
      <c r="E24047" s="34">
        <v>5476</v>
      </c>
      <c r="F24047" s="35">
        <v>24.01</v>
      </c>
      <c r="G24047" s="34">
        <v>253.2</v>
      </c>
    </row>
    <row r="24048" spans="1:7">
      <c r="A24048" s="32">
        <v>2018</v>
      </c>
      <c r="B24048" s="32">
        <v>1384</v>
      </c>
      <c r="C24048" s="33" t="s">
        <v>353</v>
      </c>
      <c r="D24048" s="33" t="s">
        <v>354</v>
      </c>
      <c r="E24048" s="34">
        <v>2175</v>
      </c>
      <c r="F24048" s="35">
        <v>23.16</v>
      </c>
      <c r="G24048" s="34">
        <v>303.10000000000002</v>
      </c>
    </row>
    <row r="24049" spans="1:7">
      <c r="A24049" s="32">
        <v>2018</v>
      </c>
      <c r="B24049" s="32">
        <v>1384</v>
      </c>
      <c r="C24049" s="33" t="s">
        <v>353</v>
      </c>
      <c r="D24049" s="33" t="s">
        <v>354</v>
      </c>
      <c r="E24049" s="34">
        <v>5082</v>
      </c>
      <c r="F24049" s="35">
        <v>24.8</v>
      </c>
      <c r="G24049" s="34">
        <v>326.10000000000002</v>
      </c>
    </row>
    <row r="24050" spans="1:7">
      <c r="A24050" s="32">
        <v>2018</v>
      </c>
      <c r="B24050" s="32">
        <v>1384</v>
      </c>
      <c r="C24050" s="33" t="s">
        <v>353</v>
      </c>
      <c r="D24050" s="33" t="s">
        <v>354</v>
      </c>
      <c r="E24050" s="34">
        <v>2144</v>
      </c>
      <c r="F24050" s="35">
        <v>25.26</v>
      </c>
      <c r="G24050" s="34">
        <v>326.7</v>
      </c>
    </row>
    <row r="24051" spans="1:7">
      <c r="A24051" s="32">
        <v>2018</v>
      </c>
      <c r="B24051" s="32">
        <v>1384</v>
      </c>
      <c r="C24051" s="33" t="s">
        <v>353</v>
      </c>
      <c r="D24051" s="33" t="s">
        <v>354</v>
      </c>
      <c r="E24051" s="34">
        <v>5213</v>
      </c>
      <c r="F24051" s="35">
        <v>24.39</v>
      </c>
      <c r="G24051" s="34">
        <v>333.1</v>
      </c>
    </row>
    <row r="24052" spans="1:7">
      <c r="A24052" s="32">
        <v>2018</v>
      </c>
      <c r="B24052" s="32">
        <v>1384</v>
      </c>
      <c r="C24052" s="33" t="s">
        <v>353</v>
      </c>
      <c r="D24052" s="33" t="s">
        <v>354</v>
      </c>
      <c r="E24052" s="34">
        <v>8076</v>
      </c>
      <c r="F24052" s="35">
        <v>25.16</v>
      </c>
      <c r="G24052" s="34">
        <v>306.10000000000002</v>
      </c>
    </row>
    <row r="24053" spans="1:7">
      <c r="A24053" s="32">
        <v>2018</v>
      </c>
      <c r="B24053" s="32">
        <v>1384</v>
      </c>
      <c r="C24053" s="33" t="s">
        <v>353</v>
      </c>
      <c r="D24053" s="33" t="s">
        <v>354</v>
      </c>
      <c r="E24053" s="34">
        <v>10872</v>
      </c>
      <c r="F24053" s="35">
        <v>24.2</v>
      </c>
      <c r="G24053" s="34">
        <v>319.10000000000002</v>
      </c>
    </row>
    <row r="24054" spans="1:7">
      <c r="A24054" s="32">
        <v>2018</v>
      </c>
      <c r="B24054" s="32">
        <v>1384</v>
      </c>
      <c r="C24054" s="33" t="s">
        <v>565</v>
      </c>
      <c r="D24054" s="33" t="s">
        <v>566</v>
      </c>
      <c r="E24054" s="34">
        <v>696</v>
      </c>
      <c r="F24054" s="35">
        <v>5.82</v>
      </c>
      <c r="G24054" s="34">
        <v>1696</v>
      </c>
    </row>
    <row r="24055" spans="1:7">
      <c r="A24055" s="32">
        <v>2018</v>
      </c>
      <c r="B24055" s="32">
        <v>1391</v>
      </c>
      <c r="C24055" s="33" t="s">
        <v>563</v>
      </c>
      <c r="D24055" s="33" t="s">
        <v>564</v>
      </c>
      <c r="E24055" s="34">
        <v>752380</v>
      </c>
      <c r="F24055" s="35">
        <v>1.0209999999999999</v>
      </c>
      <c r="G24055" s="34" t="s">
        <v>364</v>
      </c>
    </row>
    <row r="24056" spans="1:7">
      <c r="A24056" s="32">
        <v>2018</v>
      </c>
      <c r="B24056" s="32">
        <v>1391</v>
      </c>
      <c r="C24056" s="33" t="s">
        <v>563</v>
      </c>
      <c r="D24056" s="33" t="s">
        <v>564</v>
      </c>
      <c r="E24056" s="34">
        <v>899844</v>
      </c>
      <c r="F24056" s="35">
        <v>1.0209999999999999</v>
      </c>
      <c r="G24056" s="34" t="s">
        <v>364</v>
      </c>
    </row>
    <row r="24057" spans="1:7">
      <c r="A24057" s="32">
        <v>2018</v>
      </c>
      <c r="B24057" s="32">
        <v>1393</v>
      </c>
      <c r="C24057" s="33" t="s">
        <v>563</v>
      </c>
      <c r="D24057" s="33" t="s">
        <v>564</v>
      </c>
      <c r="E24057" s="34">
        <v>12615</v>
      </c>
      <c r="F24057" s="35">
        <v>1.04</v>
      </c>
      <c r="G24057" s="34">
        <v>308.10000000000002</v>
      </c>
    </row>
    <row r="24058" spans="1:7">
      <c r="A24058" s="32">
        <v>2018</v>
      </c>
      <c r="B24058" s="32">
        <v>1393</v>
      </c>
      <c r="C24058" s="33" t="s">
        <v>568</v>
      </c>
      <c r="D24058" s="33" t="s">
        <v>569</v>
      </c>
      <c r="E24058" s="34">
        <v>59391</v>
      </c>
      <c r="F24058" s="35">
        <v>29.19</v>
      </c>
      <c r="G24058" s="34">
        <v>273.8</v>
      </c>
    </row>
    <row r="24059" spans="1:7">
      <c r="A24059" s="32">
        <v>2018</v>
      </c>
      <c r="B24059" s="32">
        <v>1393</v>
      </c>
      <c r="C24059" s="33" t="s">
        <v>363</v>
      </c>
      <c r="D24059" s="33" t="s">
        <v>354</v>
      </c>
      <c r="E24059" s="34">
        <v>30392</v>
      </c>
      <c r="F24059" s="35">
        <v>17.79</v>
      </c>
      <c r="G24059" s="34">
        <v>195.3</v>
      </c>
    </row>
    <row r="24060" spans="1:7">
      <c r="A24060" s="32">
        <v>2018</v>
      </c>
      <c r="B24060" s="32">
        <v>1393</v>
      </c>
      <c r="C24060" s="33" t="s">
        <v>363</v>
      </c>
      <c r="D24060" s="33" t="s">
        <v>354</v>
      </c>
      <c r="E24060" s="34">
        <v>30162</v>
      </c>
      <c r="F24060" s="35">
        <v>16.91</v>
      </c>
      <c r="G24060" s="34">
        <v>190.3</v>
      </c>
    </row>
    <row r="24061" spans="1:7">
      <c r="A24061" s="32">
        <v>2018</v>
      </c>
      <c r="B24061" s="32">
        <v>1393</v>
      </c>
      <c r="C24061" s="33" t="s">
        <v>363</v>
      </c>
      <c r="D24061" s="33" t="s">
        <v>354</v>
      </c>
      <c r="E24061" s="34">
        <v>30322</v>
      </c>
      <c r="F24061" s="35">
        <v>16.54</v>
      </c>
      <c r="G24061" s="34">
        <v>191.4</v>
      </c>
    </row>
    <row r="24062" spans="1:7">
      <c r="A24062" s="32">
        <v>2018</v>
      </c>
      <c r="B24062" s="32">
        <v>1393</v>
      </c>
      <c r="C24062" s="33" t="s">
        <v>363</v>
      </c>
      <c r="D24062" s="33" t="s">
        <v>354</v>
      </c>
      <c r="E24062" s="34">
        <v>15090</v>
      </c>
      <c r="F24062" s="35">
        <v>17.100000000000001</v>
      </c>
      <c r="G24062" s="34">
        <v>249.3</v>
      </c>
    </row>
    <row r="24063" spans="1:7">
      <c r="A24063" s="32">
        <v>2018</v>
      </c>
      <c r="B24063" s="32">
        <v>1396</v>
      </c>
      <c r="C24063" s="33" t="s">
        <v>563</v>
      </c>
      <c r="D24063" s="33" t="s">
        <v>564</v>
      </c>
      <c r="E24063" s="34">
        <v>9709</v>
      </c>
      <c r="F24063" s="35">
        <v>1.03</v>
      </c>
      <c r="G24063" s="34">
        <v>311.5</v>
      </c>
    </row>
    <row r="24064" spans="1:7">
      <c r="A24064" s="32">
        <v>2018</v>
      </c>
      <c r="B24064" s="32">
        <v>1396</v>
      </c>
      <c r="C24064" s="33" t="s">
        <v>563</v>
      </c>
      <c r="D24064" s="33" t="s">
        <v>564</v>
      </c>
      <c r="E24064" s="34">
        <v>14563</v>
      </c>
      <c r="F24064" s="35">
        <v>1.03</v>
      </c>
      <c r="G24064" s="34">
        <v>304.89999999999998</v>
      </c>
    </row>
    <row r="24065" spans="1:7">
      <c r="A24065" s="32">
        <v>2018</v>
      </c>
      <c r="B24065" s="32">
        <v>1396</v>
      </c>
      <c r="C24065" s="33" t="s">
        <v>563</v>
      </c>
      <c r="D24065" s="33" t="s">
        <v>564</v>
      </c>
      <c r="E24065" s="34">
        <v>14563</v>
      </c>
      <c r="F24065" s="35">
        <v>1.03</v>
      </c>
      <c r="G24065" s="34">
        <v>305.5</v>
      </c>
    </row>
    <row r="24066" spans="1:7">
      <c r="A24066" s="32">
        <v>2018</v>
      </c>
      <c r="B24066" s="32">
        <v>1396</v>
      </c>
      <c r="C24066" s="33" t="s">
        <v>563</v>
      </c>
      <c r="D24066" s="33" t="s">
        <v>564</v>
      </c>
      <c r="E24066" s="34">
        <v>16311</v>
      </c>
      <c r="F24066" s="35">
        <v>1.03</v>
      </c>
      <c r="G24066" s="34">
        <v>304.89999999999998</v>
      </c>
    </row>
    <row r="24067" spans="1:7">
      <c r="A24067" s="32">
        <v>2018</v>
      </c>
      <c r="B24067" s="32">
        <v>1396</v>
      </c>
      <c r="C24067" s="33" t="s">
        <v>563</v>
      </c>
      <c r="D24067" s="33" t="s">
        <v>564</v>
      </c>
      <c r="E24067" s="34">
        <v>16505</v>
      </c>
      <c r="F24067" s="35">
        <v>1.03</v>
      </c>
      <c r="G24067" s="34">
        <v>292.60000000000002</v>
      </c>
    </row>
    <row r="24068" spans="1:7">
      <c r="A24068" s="32">
        <v>2018</v>
      </c>
      <c r="B24068" s="32">
        <v>1396</v>
      </c>
      <c r="C24068" s="33" t="s">
        <v>563</v>
      </c>
      <c r="D24068" s="33" t="s">
        <v>564</v>
      </c>
      <c r="E24068" s="34">
        <v>18447</v>
      </c>
      <c r="F24068" s="35">
        <v>1.03</v>
      </c>
      <c r="G24068" s="34">
        <v>295.3</v>
      </c>
    </row>
    <row r="24069" spans="1:7">
      <c r="A24069" s="32">
        <v>2018</v>
      </c>
      <c r="B24069" s="32">
        <v>1396</v>
      </c>
      <c r="C24069" s="33" t="s">
        <v>563</v>
      </c>
      <c r="D24069" s="33" t="s">
        <v>564</v>
      </c>
      <c r="E24069" s="34">
        <v>21068</v>
      </c>
      <c r="F24069" s="35">
        <v>1.03</v>
      </c>
      <c r="G24069" s="34">
        <v>284</v>
      </c>
    </row>
    <row r="24070" spans="1:7">
      <c r="A24070" s="32">
        <v>2018</v>
      </c>
      <c r="B24070" s="32">
        <v>1396</v>
      </c>
      <c r="C24070" s="33" t="s">
        <v>563</v>
      </c>
      <c r="D24070" s="33" t="s">
        <v>564</v>
      </c>
      <c r="E24070" s="34">
        <v>27087</v>
      </c>
      <c r="F24070" s="35">
        <v>1.03</v>
      </c>
      <c r="G24070" s="34">
        <v>304.89999999999998</v>
      </c>
    </row>
    <row r="24071" spans="1:7">
      <c r="A24071" s="32">
        <v>2018</v>
      </c>
      <c r="B24071" s="32">
        <v>1396</v>
      </c>
      <c r="C24071" s="33" t="s">
        <v>563</v>
      </c>
      <c r="D24071" s="33" t="s">
        <v>564</v>
      </c>
      <c r="E24071" s="34">
        <v>29126</v>
      </c>
      <c r="F24071" s="35">
        <v>1.03</v>
      </c>
      <c r="G24071" s="34">
        <v>304.39999999999998</v>
      </c>
    </row>
    <row r="24072" spans="1:7">
      <c r="A24072" s="32">
        <v>2018</v>
      </c>
      <c r="B24072" s="32">
        <v>1396</v>
      </c>
      <c r="C24072" s="33" t="s">
        <v>563</v>
      </c>
      <c r="D24072" s="33" t="s">
        <v>564</v>
      </c>
      <c r="E24072" s="34">
        <v>29126</v>
      </c>
      <c r="F24072" s="35">
        <v>1.03</v>
      </c>
      <c r="G24072" s="34">
        <v>305.89999999999998</v>
      </c>
    </row>
    <row r="24073" spans="1:7">
      <c r="A24073" s="32">
        <v>2018</v>
      </c>
      <c r="B24073" s="32">
        <v>1396</v>
      </c>
      <c r="C24073" s="33" t="s">
        <v>563</v>
      </c>
      <c r="D24073" s="33" t="s">
        <v>564</v>
      </c>
      <c r="E24073" s="34">
        <v>36699</v>
      </c>
      <c r="F24073" s="35">
        <v>1.03</v>
      </c>
      <c r="G24073" s="34">
        <v>301</v>
      </c>
    </row>
    <row r="24074" spans="1:7">
      <c r="A24074" s="32">
        <v>2018</v>
      </c>
      <c r="B24074" s="32">
        <v>1396</v>
      </c>
      <c r="C24074" s="33" t="s">
        <v>563</v>
      </c>
      <c r="D24074" s="33" t="s">
        <v>564</v>
      </c>
      <c r="E24074" s="34">
        <v>48544</v>
      </c>
      <c r="F24074" s="35">
        <v>1.03</v>
      </c>
      <c r="G24074" s="34">
        <v>301.3</v>
      </c>
    </row>
    <row r="24075" spans="1:7">
      <c r="A24075" s="32">
        <v>2018</v>
      </c>
      <c r="B24075" s="32">
        <v>1396</v>
      </c>
      <c r="C24075" s="33" t="s">
        <v>563</v>
      </c>
      <c r="D24075" s="33" t="s">
        <v>564</v>
      </c>
      <c r="E24075" s="34">
        <v>58252</v>
      </c>
      <c r="F24075" s="35">
        <v>1.03</v>
      </c>
      <c r="G24075" s="34">
        <v>308.5</v>
      </c>
    </row>
    <row r="24076" spans="1:7">
      <c r="A24076" s="32">
        <v>2018</v>
      </c>
      <c r="B24076" s="32">
        <v>1396</v>
      </c>
      <c r="C24076" s="33" t="s">
        <v>563</v>
      </c>
      <c r="D24076" s="33" t="s">
        <v>564</v>
      </c>
      <c r="E24076" s="34">
        <v>58447</v>
      </c>
      <c r="F24076" s="35">
        <v>1.03</v>
      </c>
      <c r="G24076" s="34">
        <v>303.8</v>
      </c>
    </row>
    <row r="24077" spans="1:7">
      <c r="A24077" s="32">
        <v>2018</v>
      </c>
      <c r="B24077" s="32">
        <v>1396</v>
      </c>
      <c r="C24077" s="33" t="s">
        <v>563</v>
      </c>
      <c r="D24077" s="33" t="s">
        <v>564</v>
      </c>
      <c r="E24077" s="34">
        <v>87379</v>
      </c>
      <c r="F24077" s="35">
        <v>1.03</v>
      </c>
      <c r="G24077" s="34">
        <v>298.5</v>
      </c>
    </row>
    <row r="24078" spans="1:7">
      <c r="A24078" s="32">
        <v>2018</v>
      </c>
      <c r="B24078" s="32">
        <v>1396</v>
      </c>
      <c r="C24078" s="33" t="s">
        <v>563</v>
      </c>
      <c r="D24078" s="33" t="s">
        <v>564</v>
      </c>
      <c r="E24078" s="34">
        <v>184466</v>
      </c>
      <c r="F24078" s="35">
        <v>1.03</v>
      </c>
      <c r="G24078" s="34">
        <v>298.89999999999998</v>
      </c>
    </row>
    <row r="24079" spans="1:7">
      <c r="A24079" s="32">
        <v>2018</v>
      </c>
      <c r="B24079" s="32">
        <v>1396</v>
      </c>
      <c r="C24079" s="33" t="s">
        <v>563</v>
      </c>
      <c r="D24079" s="33" t="s">
        <v>564</v>
      </c>
      <c r="E24079" s="34">
        <v>238835</v>
      </c>
      <c r="F24079" s="35">
        <v>1.03</v>
      </c>
      <c r="G24079" s="34">
        <v>292.89999999999998</v>
      </c>
    </row>
    <row r="24080" spans="1:7">
      <c r="A24080" s="32">
        <v>2018</v>
      </c>
      <c r="B24080" s="32">
        <v>1396</v>
      </c>
      <c r="C24080" s="33" t="s">
        <v>563</v>
      </c>
      <c r="D24080" s="33" t="s">
        <v>564</v>
      </c>
      <c r="E24080" s="34">
        <v>374355</v>
      </c>
      <c r="F24080" s="35">
        <v>1.03</v>
      </c>
      <c r="G24080" s="34">
        <v>298.10000000000002</v>
      </c>
    </row>
    <row r="24081" spans="1:7">
      <c r="A24081" s="32">
        <v>2018</v>
      </c>
      <c r="B24081" s="32">
        <v>1396</v>
      </c>
      <c r="C24081" s="33" t="s">
        <v>563</v>
      </c>
      <c r="D24081" s="33" t="s">
        <v>564</v>
      </c>
      <c r="E24081" s="34">
        <v>898058</v>
      </c>
      <c r="F24081" s="35">
        <v>1.03</v>
      </c>
      <c r="G24081" s="34">
        <v>293.60000000000002</v>
      </c>
    </row>
    <row r="24082" spans="1:7">
      <c r="A24082" s="32">
        <v>2018</v>
      </c>
      <c r="B24082" s="32">
        <v>1396</v>
      </c>
      <c r="C24082" s="33" t="s">
        <v>563</v>
      </c>
      <c r="D24082" s="33" t="s">
        <v>564</v>
      </c>
      <c r="E24082" s="34">
        <v>3495</v>
      </c>
      <c r="F24082" s="35">
        <v>1.03</v>
      </c>
      <c r="G24082" s="34">
        <v>288.60000000000002</v>
      </c>
    </row>
    <row r="24083" spans="1:7">
      <c r="A24083" s="32">
        <v>2018</v>
      </c>
      <c r="B24083" s="32">
        <v>1396</v>
      </c>
      <c r="C24083" s="33" t="s">
        <v>563</v>
      </c>
      <c r="D24083" s="33" t="s">
        <v>564</v>
      </c>
      <c r="E24083" s="34">
        <v>8738</v>
      </c>
      <c r="F24083" s="35">
        <v>1.03</v>
      </c>
      <c r="G24083" s="34">
        <v>312.5</v>
      </c>
    </row>
    <row r="24084" spans="1:7">
      <c r="A24084" s="32">
        <v>2018</v>
      </c>
      <c r="B24084" s="32">
        <v>1396</v>
      </c>
      <c r="C24084" s="33" t="s">
        <v>563</v>
      </c>
      <c r="D24084" s="33" t="s">
        <v>564</v>
      </c>
      <c r="E24084" s="34">
        <v>9709</v>
      </c>
      <c r="F24084" s="35">
        <v>1.03</v>
      </c>
      <c r="G24084" s="34">
        <v>298.3</v>
      </c>
    </row>
    <row r="24085" spans="1:7">
      <c r="A24085" s="32">
        <v>2018</v>
      </c>
      <c r="B24085" s="32">
        <v>1396</v>
      </c>
      <c r="C24085" s="33" t="s">
        <v>563</v>
      </c>
      <c r="D24085" s="33" t="s">
        <v>564</v>
      </c>
      <c r="E24085" s="34">
        <v>9709</v>
      </c>
      <c r="F24085" s="35">
        <v>1.03</v>
      </c>
      <c r="G24085" s="34">
        <v>293.2</v>
      </c>
    </row>
    <row r="24086" spans="1:7">
      <c r="A24086" s="32">
        <v>2018</v>
      </c>
      <c r="B24086" s="32">
        <v>1400</v>
      </c>
      <c r="C24086" s="33" t="s">
        <v>563</v>
      </c>
      <c r="D24086" s="33" t="s">
        <v>564</v>
      </c>
      <c r="E24086" s="34">
        <v>1193</v>
      </c>
      <c r="F24086" s="35">
        <v>1.0469999999999999</v>
      </c>
      <c r="G24086" s="34">
        <v>284</v>
      </c>
    </row>
    <row r="24087" spans="1:7">
      <c r="A24087" s="32">
        <v>2018</v>
      </c>
      <c r="B24087" s="32">
        <v>1400</v>
      </c>
      <c r="C24087" s="33" t="s">
        <v>563</v>
      </c>
      <c r="D24087" s="33" t="s">
        <v>564</v>
      </c>
      <c r="E24087" s="34">
        <v>3619</v>
      </c>
      <c r="F24087" s="35">
        <v>1.0469999999999999</v>
      </c>
      <c r="G24087" s="34">
        <v>428.7</v>
      </c>
    </row>
    <row r="24088" spans="1:7">
      <c r="A24088" s="32">
        <v>2018</v>
      </c>
      <c r="B24088" s="32">
        <v>1400</v>
      </c>
      <c r="C24088" s="33" t="s">
        <v>563</v>
      </c>
      <c r="D24088" s="33" t="s">
        <v>564</v>
      </c>
      <c r="E24088" s="34">
        <v>1223</v>
      </c>
      <c r="F24088" s="35">
        <v>1.0469999999999999</v>
      </c>
      <c r="G24088" s="34">
        <v>660.1</v>
      </c>
    </row>
    <row r="24089" spans="1:7">
      <c r="A24089" s="32">
        <v>2018</v>
      </c>
      <c r="B24089" s="32">
        <v>1400</v>
      </c>
      <c r="C24089" s="33" t="s">
        <v>563</v>
      </c>
      <c r="D24089" s="33" t="s">
        <v>564</v>
      </c>
      <c r="E24089" s="34">
        <v>1270</v>
      </c>
      <c r="F24089" s="35">
        <v>1.0469999999999999</v>
      </c>
      <c r="G24089" s="34">
        <v>290.8</v>
      </c>
    </row>
    <row r="24090" spans="1:7">
      <c r="A24090" s="32">
        <v>2018</v>
      </c>
      <c r="B24090" s="32">
        <v>1400</v>
      </c>
      <c r="C24090" s="33" t="s">
        <v>563</v>
      </c>
      <c r="D24090" s="33" t="s">
        <v>564</v>
      </c>
      <c r="E24090" s="34">
        <v>4199</v>
      </c>
      <c r="F24090" s="35">
        <v>1.0469999999999999</v>
      </c>
      <c r="G24090" s="34">
        <v>363.5</v>
      </c>
    </row>
    <row r="24091" spans="1:7">
      <c r="A24091" s="32">
        <v>2018</v>
      </c>
      <c r="B24091" s="32">
        <v>1400</v>
      </c>
      <c r="C24091" s="33" t="s">
        <v>563</v>
      </c>
      <c r="D24091" s="33" t="s">
        <v>564</v>
      </c>
      <c r="E24091" s="34">
        <v>4639</v>
      </c>
      <c r="F24091" s="35">
        <v>1.0469999999999999</v>
      </c>
      <c r="G24091" s="34">
        <v>286.5</v>
      </c>
    </row>
    <row r="24092" spans="1:7">
      <c r="A24092" s="32">
        <v>2018</v>
      </c>
      <c r="B24092" s="32">
        <v>1400</v>
      </c>
      <c r="C24092" s="33" t="s">
        <v>563</v>
      </c>
      <c r="D24092" s="33" t="s">
        <v>564</v>
      </c>
      <c r="E24092" s="34">
        <v>4893</v>
      </c>
      <c r="F24092" s="35">
        <v>1.0469999999999999</v>
      </c>
      <c r="G24092" s="34">
        <v>369.5</v>
      </c>
    </row>
    <row r="24093" spans="1:7">
      <c r="A24093" s="32">
        <v>2018</v>
      </c>
      <c r="B24093" s="32">
        <v>1400</v>
      </c>
      <c r="C24093" s="33" t="s">
        <v>563</v>
      </c>
      <c r="D24093" s="33" t="s">
        <v>564</v>
      </c>
      <c r="E24093" s="34">
        <v>5430</v>
      </c>
      <c r="F24093" s="35">
        <v>1.0469999999999999</v>
      </c>
      <c r="G24093" s="34">
        <v>272.89999999999998</v>
      </c>
    </row>
    <row r="24094" spans="1:7">
      <c r="A24094" s="32">
        <v>2018</v>
      </c>
      <c r="B24094" s="32">
        <v>1400</v>
      </c>
      <c r="C24094" s="33" t="s">
        <v>563</v>
      </c>
      <c r="D24094" s="33" t="s">
        <v>564</v>
      </c>
      <c r="E24094" s="34">
        <v>6014</v>
      </c>
      <c r="F24094" s="35">
        <v>1.0469999999999999</v>
      </c>
      <c r="G24094" s="34">
        <v>369.8</v>
      </c>
    </row>
    <row r="24095" spans="1:7">
      <c r="A24095" s="32">
        <v>2018</v>
      </c>
      <c r="B24095" s="32">
        <v>1400</v>
      </c>
      <c r="C24095" s="33" t="s">
        <v>563</v>
      </c>
      <c r="D24095" s="33" t="s">
        <v>564</v>
      </c>
      <c r="E24095" s="34">
        <v>6534</v>
      </c>
      <c r="F24095" s="35">
        <v>1.0469999999999999</v>
      </c>
      <c r="G24095" s="34">
        <v>294.89999999999998</v>
      </c>
    </row>
    <row r="24096" spans="1:7">
      <c r="A24096" s="32">
        <v>2018</v>
      </c>
      <c r="B24096" s="32">
        <v>1400</v>
      </c>
      <c r="C24096" s="33" t="s">
        <v>563</v>
      </c>
      <c r="D24096" s="33" t="s">
        <v>564</v>
      </c>
      <c r="E24096" s="34">
        <v>6841</v>
      </c>
      <c r="F24096" s="35">
        <v>1.0469999999999999</v>
      </c>
      <c r="G24096" s="34">
        <v>356.8</v>
      </c>
    </row>
    <row r="24097" spans="1:7">
      <c r="A24097" s="32">
        <v>2018</v>
      </c>
      <c r="B24097" s="32">
        <v>1400</v>
      </c>
      <c r="C24097" s="33" t="s">
        <v>563</v>
      </c>
      <c r="D24097" s="33" t="s">
        <v>564</v>
      </c>
      <c r="E24097" s="34">
        <v>7221</v>
      </c>
      <c r="F24097" s="35">
        <v>1.0469999999999999</v>
      </c>
      <c r="G24097" s="34">
        <v>291.5</v>
      </c>
    </row>
    <row r="24098" spans="1:7">
      <c r="A24098" s="32">
        <v>2018</v>
      </c>
      <c r="B24098" s="32">
        <v>1400</v>
      </c>
      <c r="C24098" s="33" t="s">
        <v>563</v>
      </c>
      <c r="D24098" s="33" t="s">
        <v>564</v>
      </c>
      <c r="E24098" s="34">
        <v>7783</v>
      </c>
      <c r="F24098" s="35">
        <v>1.0469999999999999</v>
      </c>
      <c r="G24098" s="34">
        <v>269.39999999999998</v>
      </c>
    </row>
    <row r="24099" spans="1:7">
      <c r="A24099" s="32">
        <v>2018</v>
      </c>
      <c r="B24099" s="32">
        <v>1400</v>
      </c>
      <c r="C24099" s="33" t="s">
        <v>563</v>
      </c>
      <c r="D24099" s="33" t="s">
        <v>564</v>
      </c>
      <c r="E24099" s="34">
        <v>9953</v>
      </c>
      <c r="F24099" s="35">
        <v>1.0469999999999999</v>
      </c>
      <c r="G24099" s="34">
        <v>374</v>
      </c>
    </row>
    <row r="24100" spans="1:7">
      <c r="A24100" s="32">
        <v>2018</v>
      </c>
      <c r="B24100" s="32">
        <v>1400</v>
      </c>
      <c r="C24100" s="33" t="s">
        <v>563</v>
      </c>
      <c r="D24100" s="33" t="s">
        <v>564</v>
      </c>
      <c r="E24100" s="34">
        <v>14915</v>
      </c>
      <c r="F24100" s="35">
        <v>1.0469999999999999</v>
      </c>
      <c r="G24100" s="34">
        <v>266.7</v>
      </c>
    </row>
    <row r="24101" spans="1:7">
      <c r="A24101" s="32">
        <v>2018</v>
      </c>
      <c r="B24101" s="32">
        <v>1400</v>
      </c>
      <c r="C24101" s="33" t="s">
        <v>563</v>
      </c>
      <c r="D24101" s="33" t="s">
        <v>564</v>
      </c>
      <c r="E24101" s="34">
        <v>21594</v>
      </c>
      <c r="F24101" s="35">
        <v>1.0469999999999999</v>
      </c>
      <c r="G24101" s="34">
        <v>338.9</v>
      </c>
    </row>
    <row r="24102" spans="1:7">
      <c r="A24102" s="32">
        <v>2018</v>
      </c>
      <c r="B24102" s="32">
        <v>1400</v>
      </c>
      <c r="C24102" s="33" t="s">
        <v>563</v>
      </c>
      <c r="D24102" s="33" t="s">
        <v>564</v>
      </c>
      <c r="E24102" s="34">
        <v>22134</v>
      </c>
      <c r="F24102" s="35">
        <v>1.0469999999999999</v>
      </c>
      <c r="G24102" s="34">
        <v>271.2</v>
      </c>
    </row>
    <row r="24103" spans="1:7">
      <c r="A24103" s="32">
        <v>2018</v>
      </c>
      <c r="B24103" s="32">
        <v>1400</v>
      </c>
      <c r="C24103" s="33" t="s">
        <v>563</v>
      </c>
      <c r="D24103" s="33" t="s">
        <v>564</v>
      </c>
      <c r="E24103" s="34">
        <v>26657</v>
      </c>
      <c r="F24103" s="35">
        <v>1.0469999999999999</v>
      </c>
      <c r="G24103" s="34">
        <v>287.3</v>
      </c>
    </row>
    <row r="24104" spans="1:7">
      <c r="A24104" s="32">
        <v>2018</v>
      </c>
      <c r="B24104" s="32">
        <v>1400</v>
      </c>
      <c r="C24104" s="33" t="s">
        <v>563</v>
      </c>
      <c r="D24104" s="33" t="s">
        <v>564</v>
      </c>
      <c r="E24104" s="34">
        <v>28503</v>
      </c>
      <c r="F24104" s="35">
        <v>1.0469999999999999</v>
      </c>
      <c r="G24104" s="34">
        <v>411.6</v>
      </c>
    </row>
    <row r="24105" spans="1:7">
      <c r="A24105" s="32">
        <v>2018</v>
      </c>
      <c r="B24105" s="32">
        <v>1400</v>
      </c>
      <c r="C24105" s="33" t="s">
        <v>563</v>
      </c>
      <c r="D24105" s="33" t="s">
        <v>564</v>
      </c>
      <c r="E24105" s="34">
        <v>29437</v>
      </c>
      <c r="F24105" s="35">
        <v>1.0469999999999999</v>
      </c>
      <c r="G24105" s="34">
        <v>285.7</v>
      </c>
    </row>
    <row r="24106" spans="1:7">
      <c r="A24106" s="32">
        <v>2018</v>
      </c>
      <c r="B24106" s="32">
        <v>1400</v>
      </c>
      <c r="C24106" s="33" t="s">
        <v>563</v>
      </c>
      <c r="D24106" s="33" t="s">
        <v>564</v>
      </c>
      <c r="E24106" s="34">
        <v>39211</v>
      </c>
      <c r="F24106" s="35">
        <v>1.0469999999999999</v>
      </c>
      <c r="G24106" s="34">
        <v>293</v>
      </c>
    </row>
    <row r="24107" spans="1:7">
      <c r="A24107" s="32">
        <v>2018</v>
      </c>
      <c r="B24107" s="32">
        <v>1400</v>
      </c>
      <c r="C24107" s="33" t="s">
        <v>563</v>
      </c>
      <c r="D24107" s="33" t="s">
        <v>564</v>
      </c>
      <c r="E24107" s="34">
        <v>47638</v>
      </c>
      <c r="F24107" s="35">
        <v>1.0469999999999999</v>
      </c>
      <c r="G24107" s="34">
        <v>272.3</v>
      </c>
    </row>
    <row r="24108" spans="1:7">
      <c r="A24108" s="32">
        <v>2018</v>
      </c>
      <c r="B24108" s="32">
        <v>1400</v>
      </c>
      <c r="C24108" s="33" t="s">
        <v>563</v>
      </c>
      <c r="D24108" s="33" t="s">
        <v>564</v>
      </c>
      <c r="E24108" s="34">
        <v>50339</v>
      </c>
      <c r="F24108" s="35">
        <v>1.0469999999999999</v>
      </c>
      <c r="G24108" s="34">
        <v>278</v>
      </c>
    </row>
    <row r="24109" spans="1:7">
      <c r="A24109" s="32">
        <v>2018</v>
      </c>
      <c r="B24109" s="32">
        <v>1400</v>
      </c>
      <c r="C24109" s="33" t="s">
        <v>563</v>
      </c>
      <c r="D24109" s="33" t="s">
        <v>564</v>
      </c>
      <c r="E24109" s="34">
        <v>65683</v>
      </c>
      <c r="F24109" s="35">
        <v>1.0469999999999999</v>
      </c>
      <c r="G24109" s="34">
        <v>274.3</v>
      </c>
    </row>
    <row r="24110" spans="1:7">
      <c r="A24110" s="32">
        <v>2018</v>
      </c>
      <c r="B24110" s="32">
        <v>1400</v>
      </c>
      <c r="C24110" s="33" t="s">
        <v>563</v>
      </c>
      <c r="D24110" s="33" t="s">
        <v>564</v>
      </c>
      <c r="E24110" s="34">
        <v>66414</v>
      </c>
      <c r="F24110" s="35">
        <v>1.0469999999999999</v>
      </c>
      <c r="G24110" s="34">
        <v>314.7</v>
      </c>
    </row>
    <row r="24111" spans="1:7">
      <c r="A24111" s="32">
        <v>2018</v>
      </c>
      <c r="B24111" s="32">
        <v>1400</v>
      </c>
      <c r="C24111" s="33" t="s">
        <v>563</v>
      </c>
      <c r="D24111" s="33" t="s">
        <v>564</v>
      </c>
      <c r="E24111" s="34">
        <v>112209</v>
      </c>
      <c r="F24111" s="35">
        <v>1.0469999999999999</v>
      </c>
      <c r="G24111" s="34">
        <v>278.7</v>
      </c>
    </row>
    <row r="24112" spans="1:7">
      <c r="A24112" s="32">
        <v>2018</v>
      </c>
      <c r="B24112" s="32">
        <v>1400</v>
      </c>
      <c r="C24112" s="33" t="s">
        <v>563</v>
      </c>
      <c r="D24112" s="33" t="s">
        <v>564</v>
      </c>
      <c r="E24112" s="34">
        <v>140097</v>
      </c>
      <c r="F24112" s="35">
        <v>1.0469999999999999</v>
      </c>
      <c r="G24112" s="34">
        <v>298.7</v>
      </c>
    </row>
    <row r="24113" spans="1:7">
      <c r="A24113" s="32">
        <v>2018</v>
      </c>
      <c r="B24113" s="32">
        <v>1400</v>
      </c>
      <c r="C24113" s="33" t="s">
        <v>563</v>
      </c>
      <c r="D24113" s="33" t="s">
        <v>564</v>
      </c>
      <c r="E24113" s="34">
        <v>179522</v>
      </c>
      <c r="F24113" s="35">
        <v>1.0469999999999999</v>
      </c>
      <c r="G24113" s="34">
        <v>287.7</v>
      </c>
    </row>
    <row r="24114" spans="1:7">
      <c r="A24114" s="32">
        <v>2018</v>
      </c>
      <c r="B24114" s="32">
        <v>1400</v>
      </c>
      <c r="C24114" s="33" t="s">
        <v>563</v>
      </c>
      <c r="D24114" s="33" t="s">
        <v>564</v>
      </c>
      <c r="E24114" s="34">
        <v>251268</v>
      </c>
      <c r="F24114" s="35">
        <v>1.0469999999999999</v>
      </c>
      <c r="G24114" s="34">
        <v>300.3</v>
      </c>
    </row>
    <row r="24115" spans="1:7">
      <c r="A24115" s="32">
        <v>2018</v>
      </c>
      <c r="B24115" s="32">
        <v>1400</v>
      </c>
      <c r="C24115" s="33" t="s">
        <v>563</v>
      </c>
      <c r="D24115" s="33" t="s">
        <v>564</v>
      </c>
      <c r="E24115" s="34">
        <v>1194</v>
      </c>
      <c r="F24115" s="35">
        <v>1.0469999999999999</v>
      </c>
      <c r="G24115" s="34">
        <v>310.5</v>
      </c>
    </row>
    <row r="24116" spans="1:7">
      <c r="A24116" s="32">
        <v>2018</v>
      </c>
      <c r="B24116" s="32">
        <v>1400</v>
      </c>
      <c r="C24116" s="33" t="s">
        <v>563</v>
      </c>
      <c r="D24116" s="33" t="s">
        <v>564</v>
      </c>
      <c r="E24116" s="34">
        <v>1193</v>
      </c>
      <c r="F24116" s="35">
        <v>1.0469999999999999</v>
      </c>
      <c r="G24116" s="34">
        <v>299.89999999999998</v>
      </c>
    </row>
    <row r="24117" spans="1:7">
      <c r="A24117" s="32">
        <v>2018</v>
      </c>
      <c r="B24117" s="32">
        <v>1400</v>
      </c>
      <c r="C24117" s="33" t="s">
        <v>563</v>
      </c>
      <c r="D24117" s="33" t="s">
        <v>564</v>
      </c>
      <c r="E24117" s="34">
        <v>639</v>
      </c>
      <c r="F24117" s="35">
        <v>1.0469999999999999</v>
      </c>
      <c r="G24117" s="34">
        <v>345.5</v>
      </c>
    </row>
    <row r="24118" spans="1:7">
      <c r="A24118" s="32">
        <v>2018</v>
      </c>
      <c r="B24118" s="32">
        <v>1400</v>
      </c>
      <c r="C24118" s="33" t="s">
        <v>563</v>
      </c>
      <c r="D24118" s="33" t="s">
        <v>564</v>
      </c>
      <c r="E24118" s="34">
        <v>394</v>
      </c>
      <c r="F24118" s="35">
        <v>1.0469999999999999</v>
      </c>
      <c r="G24118" s="34">
        <v>320.39999999999998</v>
      </c>
    </row>
    <row r="24119" spans="1:7">
      <c r="A24119" s="32">
        <v>2018</v>
      </c>
      <c r="B24119" s="32">
        <v>1400</v>
      </c>
      <c r="C24119" s="33" t="s">
        <v>563</v>
      </c>
      <c r="D24119" s="33" t="s">
        <v>564</v>
      </c>
      <c r="E24119" s="34">
        <v>95</v>
      </c>
      <c r="F24119" s="35">
        <v>1.0469999999999999</v>
      </c>
      <c r="G24119" s="34">
        <v>315.3</v>
      </c>
    </row>
    <row r="24120" spans="1:7">
      <c r="A24120" s="32">
        <v>2018</v>
      </c>
      <c r="B24120" s="32">
        <v>1400</v>
      </c>
      <c r="C24120" s="33" t="s">
        <v>563</v>
      </c>
      <c r="D24120" s="33" t="s">
        <v>564</v>
      </c>
      <c r="E24120" s="34">
        <v>2923</v>
      </c>
      <c r="F24120" s="35">
        <v>1.0469999999999999</v>
      </c>
      <c r="G24120" s="34">
        <v>328.1</v>
      </c>
    </row>
    <row r="24121" spans="1:7">
      <c r="A24121" s="32">
        <v>2018</v>
      </c>
      <c r="B24121" s="32">
        <v>1400</v>
      </c>
      <c r="C24121" s="33" t="s">
        <v>563</v>
      </c>
      <c r="D24121" s="33" t="s">
        <v>564</v>
      </c>
      <c r="E24121" s="34">
        <v>2409</v>
      </c>
      <c r="F24121" s="35">
        <v>1.0469999999999999</v>
      </c>
      <c r="G24121" s="34">
        <v>384.1</v>
      </c>
    </row>
    <row r="24122" spans="1:7">
      <c r="A24122" s="32">
        <v>2018</v>
      </c>
      <c r="B24122" s="32">
        <v>1400</v>
      </c>
      <c r="C24122" s="33" t="s">
        <v>563</v>
      </c>
      <c r="D24122" s="33" t="s">
        <v>564</v>
      </c>
      <c r="E24122" s="34">
        <v>2399</v>
      </c>
      <c r="F24122" s="35">
        <v>1.0469999999999999</v>
      </c>
      <c r="G24122" s="34">
        <v>373.5</v>
      </c>
    </row>
    <row r="24123" spans="1:7">
      <c r="A24123" s="32">
        <v>2018</v>
      </c>
      <c r="B24123" s="32">
        <v>1400</v>
      </c>
      <c r="C24123" s="33" t="s">
        <v>563</v>
      </c>
      <c r="D24123" s="33" t="s">
        <v>564</v>
      </c>
      <c r="E24123" s="34">
        <v>2372</v>
      </c>
      <c r="F24123" s="35">
        <v>1.0469999999999999</v>
      </c>
      <c r="G24123" s="34">
        <v>306.89999999999998</v>
      </c>
    </row>
    <row r="24124" spans="1:7">
      <c r="A24124" s="32">
        <v>2018</v>
      </c>
      <c r="B24124" s="32">
        <v>1400</v>
      </c>
      <c r="C24124" s="33" t="s">
        <v>563</v>
      </c>
      <c r="D24124" s="33" t="s">
        <v>564</v>
      </c>
      <c r="E24124" s="34">
        <v>2317</v>
      </c>
      <c r="F24124" s="35">
        <v>1.0469999999999999</v>
      </c>
      <c r="G24124" s="34">
        <v>265.89999999999998</v>
      </c>
    </row>
    <row r="24125" spans="1:7">
      <c r="A24125" s="32">
        <v>2018</v>
      </c>
      <c r="B24125" s="32">
        <v>1400</v>
      </c>
      <c r="C24125" s="33" t="s">
        <v>563</v>
      </c>
      <c r="D24125" s="33" t="s">
        <v>564</v>
      </c>
      <c r="E24125" s="34">
        <v>2161</v>
      </c>
      <c r="F24125" s="35">
        <v>1.0469999999999999</v>
      </c>
      <c r="G24125" s="34">
        <v>332</v>
      </c>
    </row>
    <row r="24126" spans="1:7">
      <c r="A24126" s="32">
        <v>2018</v>
      </c>
      <c r="B24126" s="32">
        <v>1400</v>
      </c>
      <c r="C24126" s="33" t="s">
        <v>563</v>
      </c>
      <c r="D24126" s="33" t="s">
        <v>564</v>
      </c>
      <c r="E24126" s="34">
        <v>1806</v>
      </c>
      <c r="F24126" s="35">
        <v>1.0469999999999999</v>
      </c>
      <c r="G24126" s="34">
        <v>290.3</v>
      </c>
    </row>
    <row r="24127" spans="1:7">
      <c r="A24127" s="32">
        <v>2018</v>
      </c>
      <c r="B24127" s="32">
        <v>1400</v>
      </c>
      <c r="C24127" s="33" t="s">
        <v>563</v>
      </c>
      <c r="D24127" s="33" t="s">
        <v>564</v>
      </c>
      <c r="E24127" s="34">
        <v>1371</v>
      </c>
      <c r="F24127" s="35">
        <v>1.0469999999999999</v>
      </c>
      <c r="G24127" s="34">
        <v>293.7</v>
      </c>
    </row>
    <row r="24128" spans="1:7">
      <c r="A24128" s="32">
        <v>2018</v>
      </c>
      <c r="B24128" s="32">
        <v>1400</v>
      </c>
      <c r="C24128" s="33" t="s">
        <v>563</v>
      </c>
      <c r="D24128" s="33" t="s">
        <v>564</v>
      </c>
      <c r="E24128" s="34">
        <v>1564</v>
      </c>
      <c r="F24128" s="35">
        <v>1.0469999999999999</v>
      </c>
      <c r="G24128" s="34">
        <v>331.4</v>
      </c>
    </row>
    <row r="24129" spans="1:7">
      <c r="A24129" s="32">
        <v>2018</v>
      </c>
      <c r="B24129" s="32">
        <v>1400</v>
      </c>
      <c r="C24129" s="33" t="s">
        <v>563</v>
      </c>
      <c r="D24129" s="33" t="s">
        <v>564</v>
      </c>
      <c r="E24129" s="34">
        <v>1754</v>
      </c>
      <c r="F24129" s="35">
        <v>1.0469999999999999</v>
      </c>
      <c r="G24129" s="34">
        <v>281.3</v>
      </c>
    </row>
    <row r="24130" spans="1:7">
      <c r="A24130" s="32">
        <v>2018</v>
      </c>
      <c r="B24130" s="32">
        <v>1400</v>
      </c>
      <c r="C24130" s="33" t="s">
        <v>563</v>
      </c>
      <c r="D24130" s="33" t="s">
        <v>564</v>
      </c>
      <c r="E24130" s="34">
        <v>1793</v>
      </c>
      <c r="F24130" s="35">
        <v>1.0469999999999999</v>
      </c>
      <c r="G24130" s="34">
        <v>276.5</v>
      </c>
    </row>
    <row r="24131" spans="1:7">
      <c r="A24131" s="32">
        <v>2018</v>
      </c>
      <c r="B24131" s="32">
        <v>1402</v>
      </c>
      <c r="C24131" s="33" t="s">
        <v>563</v>
      </c>
      <c r="D24131" s="33" t="s">
        <v>564</v>
      </c>
      <c r="E24131" s="34">
        <v>111185</v>
      </c>
      <c r="F24131" s="35">
        <v>1.016</v>
      </c>
      <c r="G24131" s="34">
        <v>314.3</v>
      </c>
    </row>
    <row r="24132" spans="1:7">
      <c r="A24132" s="32">
        <v>2018</v>
      </c>
      <c r="B24132" s="32">
        <v>1402</v>
      </c>
      <c r="C24132" s="33" t="s">
        <v>563</v>
      </c>
      <c r="D24132" s="33" t="s">
        <v>564</v>
      </c>
      <c r="E24132" s="34">
        <v>485194</v>
      </c>
      <c r="F24132" s="35">
        <v>1.0229999999999999</v>
      </c>
      <c r="G24132" s="34">
        <v>289.89999999999998</v>
      </c>
    </row>
    <row r="24133" spans="1:7">
      <c r="A24133" s="32">
        <v>2018</v>
      </c>
      <c r="B24133" s="32">
        <v>1402</v>
      </c>
      <c r="C24133" s="33" t="s">
        <v>563</v>
      </c>
      <c r="D24133" s="33" t="s">
        <v>564</v>
      </c>
      <c r="E24133" s="34">
        <v>733365</v>
      </c>
      <c r="F24133" s="35">
        <v>1.014</v>
      </c>
      <c r="G24133" s="34">
        <v>334.6</v>
      </c>
    </row>
    <row r="24134" spans="1:7">
      <c r="A24134" s="32">
        <v>2018</v>
      </c>
      <c r="B24134" s="32">
        <v>1402</v>
      </c>
      <c r="C24134" s="33" t="s">
        <v>563</v>
      </c>
      <c r="D24134" s="33" t="s">
        <v>564</v>
      </c>
      <c r="E24134" s="34">
        <v>81204</v>
      </c>
      <c r="F24134" s="35">
        <v>1.008</v>
      </c>
      <c r="G24134" s="34">
        <v>339.7</v>
      </c>
    </row>
    <row r="24135" spans="1:7">
      <c r="A24135" s="32">
        <v>2018</v>
      </c>
      <c r="B24135" s="32">
        <v>1402</v>
      </c>
      <c r="C24135" s="33" t="s">
        <v>563</v>
      </c>
      <c r="D24135" s="33" t="s">
        <v>564</v>
      </c>
      <c r="E24135" s="34">
        <v>73818</v>
      </c>
      <c r="F24135" s="35">
        <v>1.008</v>
      </c>
      <c r="G24135" s="34">
        <v>289.2</v>
      </c>
    </row>
    <row r="24136" spans="1:7">
      <c r="A24136" s="32">
        <v>2018</v>
      </c>
      <c r="B24136" s="32">
        <v>1403</v>
      </c>
      <c r="C24136" s="33" t="s">
        <v>563</v>
      </c>
      <c r="D24136" s="33" t="s">
        <v>564</v>
      </c>
      <c r="E24136" s="34">
        <v>396239</v>
      </c>
      <c r="F24136" s="35">
        <v>1.03</v>
      </c>
      <c r="G24136" s="34">
        <v>336.5</v>
      </c>
    </row>
    <row r="24137" spans="1:7">
      <c r="A24137" s="32">
        <v>2018</v>
      </c>
      <c r="B24137" s="32">
        <v>1403</v>
      </c>
      <c r="C24137" s="33" t="s">
        <v>563</v>
      </c>
      <c r="D24137" s="33" t="s">
        <v>564</v>
      </c>
      <c r="E24137" s="34">
        <v>1557105</v>
      </c>
      <c r="F24137" s="35">
        <v>1.016</v>
      </c>
      <c r="G24137" s="34">
        <v>314.3</v>
      </c>
    </row>
    <row r="24138" spans="1:7">
      <c r="A24138" s="32">
        <v>2018</v>
      </c>
      <c r="B24138" s="32">
        <v>1403</v>
      </c>
      <c r="C24138" s="33" t="s">
        <v>563</v>
      </c>
      <c r="D24138" s="33" t="s">
        <v>564</v>
      </c>
      <c r="E24138" s="34">
        <v>2008497</v>
      </c>
      <c r="F24138" s="35">
        <v>1.014</v>
      </c>
      <c r="G24138" s="34">
        <v>334.6</v>
      </c>
    </row>
    <row r="24139" spans="1:7">
      <c r="A24139" s="32">
        <v>2018</v>
      </c>
      <c r="B24139" s="32">
        <v>1403</v>
      </c>
      <c r="C24139" s="33" t="s">
        <v>563</v>
      </c>
      <c r="D24139" s="33" t="s">
        <v>564</v>
      </c>
      <c r="E24139" s="34">
        <v>2292506</v>
      </c>
      <c r="F24139" s="35">
        <v>1.016</v>
      </c>
      <c r="G24139" s="34">
        <v>306.8</v>
      </c>
    </row>
    <row r="24140" spans="1:7">
      <c r="A24140" s="32">
        <v>2018</v>
      </c>
      <c r="B24140" s="32">
        <v>1403</v>
      </c>
      <c r="C24140" s="33" t="s">
        <v>563</v>
      </c>
      <c r="D24140" s="33" t="s">
        <v>564</v>
      </c>
      <c r="E24140" s="34">
        <v>1787185</v>
      </c>
      <c r="F24140" s="35">
        <v>1.016</v>
      </c>
      <c r="G24140" s="34">
        <v>326.89999999999998</v>
      </c>
    </row>
    <row r="24141" spans="1:7">
      <c r="A24141" s="32">
        <v>2018</v>
      </c>
      <c r="B24141" s="32">
        <v>1403</v>
      </c>
      <c r="C24141" s="33" t="s">
        <v>563</v>
      </c>
      <c r="D24141" s="33" t="s">
        <v>564</v>
      </c>
      <c r="E24141" s="34">
        <v>1328826</v>
      </c>
      <c r="F24141" s="35">
        <v>1.0229999999999999</v>
      </c>
      <c r="G24141" s="34">
        <v>289.89999999999998</v>
      </c>
    </row>
    <row r="24142" spans="1:7">
      <c r="A24142" s="32">
        <v>2018</v>
      </c>
      <c r="B24142" s="32">
        <v>1464</v>
      </c>
      <c r="C24142" s="33" t="s">
        <v>563</v>
      </c>
      <c r="D24142" s="33" t="s">
        <v>564</v>
      </c>
      <c r="E24142" s="34">
        <v>77329</v>
      </c>
      <c r="F24142" s="35">
        <v>1.04</v>
      </c>
      <c r="G24142" s="34" t="s">
        <v>364</v>
      </c>
    </row>
    <row r="24143" spans="1:7">
      <c r="A24143" s="32">
        <v>2018</v>
      </c>
      <c r="B24143" s="32">
        <v>1554</v>
      </c>
      <c r="C24143" s="33" t="s">
        <v>563</v>
      </c>
      <c r="D24143" s="33" t="s">
        <v>564</v>
      </c>
      <c r="E24143" s="34">
        <v>19630</v>
      </c>
      <c r="F24143" s="35">
        <v>1.014</v>
      </c>
      <c r="G24143" s="34" t="s">
        <v>364</v>
      </c>
    </row>
    <row r="24144" spans="1:7">
      <c r="A24144" s="32">
        <v>2018</v>
      </c>
      <c r="B24144" s="32">
        <v>1556</v>
      </c>
      <c r="C24144" s="33" t="s">
        <v>563</v>
      </c>
      <c r="D24144" s="33" t="s">
        <v>564</v>
      </c>
      <c r="E24144" s="34">
        <v>291350</v>
      </c>
      <c r="F24144" s="35">
        <v>1.014</v>
      </c>
      <c r="G24144" s="34" t="s">
        <v>364</v>
      </c>
    </row>
    <row r="24145" spans="1:7">
      <c r="A24145" s="32">
        <v>2018</v>
      </c>
      <c r="B24145" s="32">
        <v>1571</v>
      </c>
      <c r="C24145" s="33" t="s">
        <v>353</v>
      </c>
      <c r="D24145" s="33" t="s">
        <v>354</v>
      </c>
      <c r="E24145" s="34">
        <v>27628</v>
      </c>
      <c r="F24145" s="35">
        <v>25.84</v>
      </c>
      <c r="G24145" s="34" t="s">
        <v>364</v>
      </c>
    </row>
    <row r="24146" spans="1:7">
      <c r="A24146" s="32">
        <v>2018</v>
      </c>
      <c r="B24146" s="32">
        <v>1571</v>
      </c>
      <c r="C24146" s="33" t="s">
        <v>353</v>
      </c>
      <c r="D24146" s="33" t="s">
        <v>354</v>
      </c>
      <c r="E24146" s="34">
        <v>8284</v>
      </c>
      <c r="F24146" s="35">
        <v>25.09</v>
      </c>
      <c r="G24146" s="34" t="s">
        <v>364</v>
      </c>
    </row>
    <row r="24147" spans="1:7">
      <c r="A24147" s="32">
        <v>2018</v>
      </c>
      <c r="B24147" s="32">
        <v>1571</v>
      </c>
      <c r="C24147" s="33" t="s">
        <v>565</v>
      </c>
      <c r="D24147" s="33" t="s">
        <v>566</v>
      </c>
      <c r="E24147" s="34">
        <v>2155</v>
      </c>
      <c r="F24147" s="35">
        <v>5.8250000000000002</v>
      </c>
      <c r="G24147" s="34" t="s">
        <v>364</v>
      </c>
    </row>
    <row r="24148" spans="1:7">
      <c r="A24148" s="32">
        <v>2018</v>
      </c>
      <c r="B24148" s="32">
        <v>1571</v>
      </c>
      <c r="C24148" s="33" t="s">
        <v>563</v>
      </c>
      <c r="D24148" s="33" t="s">
        <v>564</v>
      </c>
      <c r="E24148" s="34">
        <v>15533</v>
      </c>
      <c r="F24148" s="35">
        <v>1.03</v>
      </c>
      <c r="G24148" s="34" t="s">
        <v>364</v>
      </c>
    </row>
    <row r="24149" spans="1:7">
      <c r="A24149" s="32">
        <v>2018</v>
      </c>
      <c r="B24149" s="32">
        <v>1572</v>
      </c>
      <c r="C24149" s="33" t="s">
        <v>353</v>
      </c>
      <c r="D24149" s="33" t="s">
        <v>354</v>
      </c>
      <c r="E24149" s="34">
        <v>9267</v>
      </c>
      <c r="F24149" s="35">
        <v>25.856000000000002</v>
      </c>
      <c r="G24149" s="34" t="s">
        <v>364</v>
      </c>
    </row>
    <row r="24150" spans="1:7">
      <c r="A24150" s="32">
        <v>2018</v>
      </c>
      <c r="B24150" s="32">
        <v>1572</v>
      </c>
      <c r="C24150" s="33" t="s">
        <v>565</v>
      </c>
      <c r="D24150" s="33" t="s">
        <v>566</v>
      </c>
      <c r="E24150" s="34">
        <v>1063</v>
      </c>
      <c r="F24150" s="35">
        <v>5.8250000000000002</v>
      </c>
      <c r="G24150" s="34" t="s">
        <v>364</v>
      </c>
    </row>
    <row r="24151" spans="1:7">
      <c r="A24151" s="32">
        <v>2018</v>
      </c>
      <c r="B24151" s="32">
        <v>1572</v>
      </c>
      <c r="C24151" s="33" t="s">
        <v>563</v>
      </c>
      <c r="D24151" s="33" t="s">
        <v>564</v>
      </c>
      <c r="E24151" s="34">
        <v>92060</v>
      </c>
      <c r="F24151" s="35">
        <v>1.05</v>
      </c>
      <c r="G24151" s="34" t="s">
        <v>364</v>
      </c>
    </row>
    <row r="24152" spans="1:7">
      <c r="A24152" s="32">
        <v>2018</v>
      </c>
      <c r="B24152" s="32">
        <v>1573</v>
      </c>
      <c r="C24152" s="33" t="s">
        <v>353</v>
      </c>
      <c r="D24152" s="33" t="s">
        <v>354</v>
      </c>
      <c r="E24152" s="34">
        <v>9106</v>
      </c>
      <c r="F24152" s="35">
        <v>25.55</v>
      </c>
      <c r="G24152" s="34" t="s">
        <v>364</v>
      </c>
    </row>
    <row r="24153" spans="1:7">
      <c r="A24153" s="32">
        <v>2018</v>
      </c>
      <c r="B24153" s="32">
        <v>1573</v>
      </c>
      <c r="C24153" s="33" t="s">
        <v>353</v>
      </c>
      <c r="D24153" s="33" t="s">
        <v>354</v>
      </c>
      <c r="E24153" s="34">
        <v>9134</v>
      </c>
      <c r="F24153" s="35">
        <v>25.65</v>
      </c>
      <c r="G24153" s="34" t="s">
        <v>364</v>
      </c>
    </row>
    <row r="24154" spans="1:7">
      <c r="A24154" s="32">
        <v>2018</v>
      </c>
      <c r="B24154" s="32">
        <v>1573</v>
      </c>
      <c r="C24154" s="33" t="s">
        <v>353</v>
      </c>
      <c r="D24154" s="33" t="s">
        <v>354</v>
      </c>
      <c r="E24154" s="34">
        <v>44247</v>
      </c>
      <c r="F24154" s="35">
        <v>25.96</v>
      </c>
      <c r="G24154" s="34" t="s">
        <v>364</v>
      </c>
    </row>
    <row r="24155" spans="1:7">
      <c r="A24155" s="32">
        <v>2018</v>
      </c>
      <c r="B24155" s="32">
        <v>1573</v>
      </c>
      <c r="C24155" s="33" t="s">
        <v>353</v>
      </c>
      <c r="D24155" s="33" t="s">
        <v>354</v>
      </c>
      <c r="E24155" s="34">
        <v>16792</v>
      </c>
      <c r="F24155" s="35">
        <v>25.03</v>
      </c>
      <c r="G24155" s="34" t="s">
        <v>364</v>
      </c>
    </row>
    <row r="24156" spans="1:7">
      <c r="A24156" s="32">
        <v>2018</v>
      </c>
      <c r="B24156" s="32">
        <v>1573</v>
      </c>
      <c r="C24156" s="33" t="s">
        <v>353</v>
      </c>
      <c r="D24156" s="33" t="s">
        <v>354</v>
      </c>
      <c r="E24156" s="34">
        <v>37019</v>
      </c>
      <c r="F24156" s="35">
        <v>25.92</v>
      </c>
      <c r="G24156" s="34" t="s">
        <v>364</v>
      </c>
    </row>
    <row r="24157" spans="1:7">
      <c r="A24157" s="32">
        <v>2018</v>
      </c>
      <c r="B24157" s="32">
        <v>1588</v>
      </c>
      <c r="C24157" s="33" t="s">
        <v>563</v>
      </c>
      <c r="D24157" s="33" t="s">
        <v>564</v>
      </c>
      <c r="E24157" s="34">
        <v>1954451</v>
      </c>
      <c r="F24157" s="35">
        <v>1.036</v>
      </c>
      <c r="G24157" s="34" t="s">
        <v>364</v>
      </c>
    </row>
    <row r="24158" spans="1:7">
      <c r="A24158" s="32">
        <v>2018</v>
      </c>
      <c r="B24158" s="32">
        <v>1588</v>
      </c>
      <c r="C24158" s="33" t="s">
        <v>565</v>
      </c>
      <c r="D24158" s="33" t="s">
        <v>566</v>
      </c>
      <c r="E24158" s="34">
        <v>233</v>
      </c>
      <c r="F24158" s="35">
        <v>5.8140000000000001</v>
      </c>
      <c r="G24158" s="34" t="s">
        <v>364</v>
      </c>
    </row>
    <row r="24159" spans="1:7">
      <c r="A24159" s="32">
        <v>2018</v>
      </c>
      <c r="B24159" s="32">
        <v>1588</v>
      </c>
      <c r="C24159" s="33" t="s">
        <v>563</v>
      </c>
      <c r="D24159" s="33" t="s">
        <v>564</v>
      </c>
      <c r="E24159" s="34">
        <v>5805</v>
      </c>
      <c r="F24159" s="35">
        <v>1.0389999999999999</v>
      </c>
      <c r="G24159" s="34" t="s">
        <v>364</v>
      </c>
    </row>
    <row r="24160" spans="1:7">
      <c r="A24160" s="32">
        <v>2018</v>
      </c>
      <c r="B24160" s="32">
        <v>1595</v>
      </c>
      <c r="C24160" s="33" t="s">
        <v>563</v>
      </c>
      <c r="D24160" s="33" t="s">
        <v>564</v>
      </c>
      <c r="E24160" s="34">
        <v>559634</v>
      </c>
      <c r="F24160" s="35">
        <v>1.03</v>
      </c>
      <c r="G24160" s="34" t="s">
        <v>364</v>
      </c>
    </row>
    <row r="24161" spans="1:7">
      <c r="A24161" s="32">
        <v>2018</v>
      </c>
      <c r="B24161" s="32">
        <v>1599</v>
      </c>
      <c r="C24161" s="33" t="s">
        <v>563</v>
      </c>
      <c r="D24161" s="33" t="s">
        <v>564</v>
      </c>
      <c r="E24161" s="34">
        <v>2193</v>
      </c>
      <c r="F24161" s="35">
        <v>1.03</v>
      </c>
      <c r="G24161" s="34" t="s">
        <v>364</v>
      </c>
    </row>
    <row r="24162" spans="1:7">
      <c r="A24162" s="32">
        <v>2018</v>
      </c>
      <c r="B24162" s="32">
        <v>1642</v>
      </c>
      <c r="C24162" s="33" t="s">
        <v>565</v>
      </c>
      <c r="D24162" s="33" t="s">
        <v>566</v>
      </c>
      <c r="E24162" s="34">
        <v>11</v>
      </c>
      <c r="F24162" s="35">
        <v>5.6</v>
      </c>
      <c r="G24162" s="34" t="s">
        <v>364</v>
      </c>
    </row>
    <row r="24163" spans="1:7">
      <c r="A24163" s="32">
        <v>2018</v>
      </c>
      <c r="B24163" s="32">
        <v>1642</v>
      </c>
      <c r="C24163" s="33" t="s">
        <v>563</v>
      </c>
      <c r="D24163" s="33" t="s">
        <v>564</v>
      </c>
      <c r="E24163" s="34">
        <v>12618</v>
      </c>
      <c r="F24163" s="35">
        <v>1.032</v>
      </c>
      <c r="G24163" s="34" t="s">
        <v>364</v>
      </c>
    </row>
    <row r="24164" spans="1:7">
      <c r="A24164" s="32">
        <v>2018</v>
      </c>
      <c r="B24164" s="32">
        <v>1660</v>
      </c>
      <c r="C24164" s="33" t="s">
        <v>565</v>
      </c>
      <c r="D24164" s="33" t="s">
        <v>566</v>
      </c>
      <c r="E24164" s="34">
        <v>37</v>
      </c>
      <c r="F24164" s="35">
        <v>5.8</v>
      </c>
      <c r="G24164" s="34">
        <v>1907.4</v>
      </c>
    </row>
    <row r="24165" spans="1:7">
      <c r="A24165" s="32">
        <v>2018</v>
      </c>
      <c r="B24165" s="32">
        <v>1660</v>
      </c>
      <c r="C24165" s="33" t="s">
        <v>563</v>
      </c>
      <c r="D24165" s="33" t="s">
        <v>564</v>
      </c>
      <c r="E24165" s="34">
        <v>43357</v>
      </c>
      <c r="F24165" s="35">
        <v>1.0349999999999999</v>
      </c>
      <c r="G24165" s="34">
        <v>331.4</v>
      </c>
    </row>
    <row r="24166" spans="1:7">
      <c r="A24166" s="32">
        <v>2018</v>
      </c>
      <c r="B24166" s="32">
        <v>1702</v>
      </c>
      <c r="C24166" s="33" t="s">
        <v>363</v>
      </c>
      <c r="D24166" s="33" t="s">
        <v>354</v>
      </c>
      <c r="E24166" s="34">
        <v>60652</v>
      </c>
      <c r="F24166" s="35">
        <v>18.146999999999998</v>
      </c>
      <c r="G24166" s="34">
        <v>227.7</v>
      </c>
    </row>
    <row r="24167" spans="1:7">
      <c r="A24167" s="32">
        <v>2018</v>
      </c>
      <c r="B24167" s="32">
        <v>1702</v>
      </c>
      <c r="C24167" s="33" t="s">
        <v>363</v>
      </c>
      <c r="D24167" s="33" t="s">
        <v>354</v>
      </c>
      <c r="E24167" s="34">
        <v>15932</v>
      </c>
      <c r="F24167" s="35">
        <v>17.858000000000001</v>
      </c>
      <c r="G24167" s="34">
        <v>218.3</v>
      </c>
    </row>
    <row r="24168" spans="1:7">
      <c r="A24168" s="32">
        <v>2018</v>
      </c>
      <c r="B24168" s="32">
        <v>1702</v>
      </c>
      <c r="C24168" s="33" t="s">
        <v>563</v>
      </c>
      <c r="D24168" s="33" t="s">
        <v>564</v>
      </c>
      <c r="E24168" s="34">
        <v>230098</v>
      </c>
      <c r="F24168" s="35">
        <v>1.0409999999999999</v>
      </c>
      <c r="G24168" s="34">
        <v>452.3</v>
      </c>
    </row>
    <row r="24169" spans="1:7">
      <c r="A24169" s="32">
        <v>2018</v>
      </c>
      <c r="B24169" s="32">
        <v>1702</v>
      </c>
      <c r="C24169" s="33" t="s">
        <v>565</v>
      </c>
      <c r="D24169" s="33" t="s">
        <v>566</v>
      </c>
      <c r="E24169" s="34">
        <v>1155</v>
      </c>
      <c r="F24169" s="35">
        <v>5.7960000000000003</v>
      </c>
      <c r="G24169" s="34">
        <v>1842.3</v>
      </c>
    </row>
    <row r="24170" spans="1:7">
      <c r="A24170" s="32">
        <v>2018</v>
      </c>
      <c r="B24170" s="32">
        <v>1702</v>
      </c>
      <c r="C24170" s="33" t="s">
        <v>363</v>
      </c>
      <c r="D24170" s="33" t="s">
        <v>354</v>
      </c>
      <c r="E24170" s="34">
        <v>63219</v>
      </c>
      <c r="F24170" s="35">
        <v>17.183</v>
      </c>
      <c r="G24170" s="34">
        <v>219.9</v>
      </c>
    </row>
    <row r="24171" spans="1:7">
      <c r="A24171" s="32">
        <v>2018</v>
      </c>
      <c r="B24171" s="32">
        <v>1710</v>
      </c>
      <c r="C24171" s="33" t="s">
        <v>363</v>
      </c>
      <c r="D24171" s="33" t="s">
        <v>354</v>
      </c>
      <c r="E24171" s="34">
        <v>15930</v>
      </c>
      <c r="F24171" s="35">
        <v>18.052</v>
      </c>
      <c r="G24171" s="34">
        <v>234.6</v>
      </c>
    </row>
    <row r="24172" spans="1:7">
      <c r="A24172" s="32">
        <v>2018</v>
      </c>
      <c r="B24172" s="32">
        <v>1710</v>
      </c>
      <c r="C24172" s="33" t="s">
        <v>363</v>
      </c>
      <c r="D24172" s="33" t="s">
        <v>354</v>
      </c>
      <c r="E24172" s="34">
        <v>79502</v>
      </c>
      <c r="F24172" s="35">
        <v>18.030999999999999</v>
      </c>
      <c r="G24172" s="34">
        <v>235.2</v>
      </c>
    </row>
    <row r="24173" spans="1:7">
      <c r="A24173" s="32">
        <v>2018</v>
      </c>
      <c r="B24173" s="32">
        <v>1710</v>
      </c>
      <c r="C24173" s="33" t="s">
        <v>363</v>
      </c>
      <c r="D24173" s="33" t="s">
        <v>354</v>
      </c>
      <c r="E24173" s="34">
        <v>142795</v>
      </c>
      <c r="F24173" s="35">
        <v>17.559000000000001</v>
      </c>
      <c r="G24173" s="34">
        <v>246.3</v>
      </c>
    </row>
    <row r="24174" spans="1:7">
      <c r="A24174" s="32">
        <v>2018</v>
      </c>
      <c r="B24174" s="32">
        <v>1710</v>
      </c>
      <c r="C24174" s="33" t="s">
        <v>363</v>
      </c>
      <c r="D24174" s="33" t="s">
        <v>354</v>
      </c>
      <c r="E24174" s="34">
        <v>47838</v>
      </c>
      <c r="F24174" s="35">
        <v>18.138000000000002</v>
      </c>
      <c r="G24174" s="34">
        <v>235.8</v>
      </c>
    </row>
    <row r="24175" spans="1:7">
      <c r="A24175" s="32">
        <v>2018</v>
      </c>
      <c r="B24175" s="32">
        <v>1710</v>
      </c>
      <c r="C24175" s="33" t="s">
        <v>363</v>
      </c>
      <c r="D24175" s="33" t="s">
        <v>354</v>
      </c>
      <c r="E24175" s="34">
        <v>31817</v>
      </c>
      <c r="F24175" s="35">
        <v>17.978000000000002</v>
      </c>
      <c r="G24175" s="34">
        <v>240.2</v>
      </c>
    </row>
    <row r="24176" spans="1:7">
      <c r="A24176" s="32">
        <v>2018</v>
      </c>
      <c r="B24176" s="32">
        <v>1710</v>
      </c>
      <c r="C24176" s="33" t="s">
        <v>565</v>
      </c>
      <c r="D24176" s="33" t="s">
        <v>566</v>
      </c>
      <c r="E24176" s="34">
        <v>893</v>
      </c>
      <c r="F24176" s="35">
        <v>5.7960000000000003</v>
      </c>
      <c r="G24176" s="34">
        <v>1699.3</v>
      </c>
    </row>
    <row r="24177" spans="1:7">
      <c r="A24177" s="32">
        <v>2018</v>
      </c>
      <c r="B24177" s="32">
        <v>1710</v>
      </c>
      <c r="C24177" s="33" t="s">
        <v>363</v>
      </c>
      <c r="D24177" s="33" t="s">
        <v>354</v>
      </c>
      <c r="E24177" s="34">
        <v>47473</v>
      </c>
      <c r="F24177" s="35">
        <v>17.187999999999999</v>
      </c>
      <c r="G24177" s="34">
        <v>238.3</v>
      </c>
    </row>
    <row r="24178" spans="1:7">
      <c r="A24178" s="32">
        <v>2018</v>
      </c>
      <c r="B24178" s="32">
        <v>1733</v>
      </c>
      <c r="C24178" s="33" t="s">
        <v>568</v>
      </c>
      <c r="D24178" s="33" t="s">
        <v>569</v>
      </c>
      <c r="E24178" s="34">
        <v>11421</v>
      </c>
      <c r="F24178" s="35">
        <v>27.138000000000002</v>
      </c>
      <c r="G24178" s="34">
        <v>156.6</v>
      </c>
    </row>
    <row r="24179" spans="1:7">
      <c r="A24179" s="32">
        <v>2018</v>
      </c>
      <c r="B24179" s="32">
        <v>1733</v>
      </c>
      <c r="C24179" s="33" t="s">
        <v>353</v>
      </c>
      <c r="D24179" s="33" t="s">
        <v>354</v>
      </c>
      <c r="E24179" s="34">
        <v>93491</v>
      </c>
      <c r="F24179" s="35">
        <v>25.977</v>
      </c>
      <c r="G24179" s="34">
        <v>210.8</v>
      </c>
    </row>
    <row r="24180" spans="1:7">
      <c r="A24180" s="32">
        <v>2018</v>
      </c>
      <c r="B24180" s="32">
        <v>1733</v>
      </c>
      <c r="C24180" s="33" t="s">
        <v>363</v>
      </c>
      <c r="D24180" s="33" t="s">
        <v>354</v>
      </c>
      <c r="E24180" s="34">
        <v>31576</v>
      </c>
      <c r="F24180" s="35">
        <v>17.831</v>
      </c>
      <c r="G24180" s="34">
        <v>197.9</v>
      </c>
    </row>
    <row r="24181" spans="1:7">
      <c r="A24181" s="32">
        <v>2018</v>
      </c>
      <c r="B24181" s="32">
        <v>1733</v>
      </c>
      <c r="C24181" s="33" t="s">
        <v>363</v>
      </c>
      <c r="D24181" s="33" t="s">
        <v>354</v>
      </c>
      <c r="E24181" s="34">
        <v>29637</v>
      </c>
      <c r="F24181" s="35">
        <v>17.875</v>
      </c>
      <c r="G24181" s="34">
        <v>214.3</v>
      </c>
    </row>
    <row r="24182" spans="1:7">
      <c r="A24182" s="32">
        <v>2018</v>
      </c>
      <c r="B24182" s="32">
        <v>1733</v>
      </c>
      <c r="C24182" s="33" t="s">
        <v>363</v>
      </c>
      <c r="D24182" s="33" t="s">
        <v>354</v>
      </c>
      <c r="E24182" s="34">
        <v>15879</v>
      </c>
      <c r="F24182" s="35">
        <v>18.100000000000001</v>
      </c>
      <c r="G24182" s="34">
        <v>199.3</v>
      </c>
    </row>
    <row r="24183" spans="1:7">
      <c r="A24183" s="32">
        <v>2018</v>
      </c>
      <c r="B24183" s="32">
        <v>1733</v>
      </c>
      <c r="C24183" s="33" t="s">
        <v>363</v>
      </c>
      <c r="D24183" s="33" t="s">
        <v>354</v>
      </c>
      <c r="E24183" s="34">
        <v>15842</v>
      </c>
      <c r="F24183" s="35">
        <v>18.024000000000001</v>
      </c>
      <c r="G24183" s="34">
        <v>197.9</v>
      </c>
    </row>
    <row r="24184" spans="1:7">
      <c r="A24184" s="32">
        <v>2018</v>
      </c>
      <c r="B24184" s="32">
        <v>1733</v>
      </c>
      <c r="C24184" s="33" t="s">
        <v>363</v>
      </c>
      <c r="D24184" s="33" t="s">
        <v>354</v>
      </c>
      <c r="E24184" s="34">
        <v>31549</v>
      </c>
      <c r="F24184" s="35">
        <v>18.024999999999999</v>
      </c>
      <c r="G24184" s="34">
        <v>197.8</v>
      </c>
    </row>
    <row r="24185" spans="1:7">
      <c r="A24185" s="32">
        <v>2018</v>
      </c>
      <c r="B24185" s="32">
        <v>1733</v>
      </c>
      <c r="C24185" s="33" t="s">
        <v>363</v>
      </c>
      <c r="D24185" s="33" t="s">
        <v>354</v>
      </c>
      <c r="E24185" s="34">
        <v>45195</v>
      </c>
      <c r="F24185" s="35">
        <v>17.52</v>
      </c>
      <c r="G24185" s="34">
        <v>219.1</v>
      </c>
    </row>
    <row r="24186" spans="1:7">
      <c r="A24186" s="32">
        <v>2018</v>
      </c>
      <c r="B24186" s="32">
        <v>1733</v>
      </c>
      <c r="C24186" s="33" t="s">
        <v>363</v>
      </c>
      <c r="D24186" s="33" t="s">
        <v>354</v>
      </c>
      <c r="E24186" s="34">
        <v>8142</v>
      </c>
      <c r="F24186" s="35">
        <v>17.832000000000001</v>
      </c>
      <c r="G24186" s="34">
        <v>215.9</v>
      </c>
    </row>
    <row r="24187" spans="1:7">
      <c r="A24187" s="32">
        <v>2018</v>
      </c>
      <c r="B24187" s="32">
        <v>1733</v>
      </c>
      <c r="C24187" s="33" t="s">
        <v>565</v>
      </c>
      <c r="D24187" s="33" t="s">
        <v>566</v>
      </c>
      <c r="E24187" s="34">
        <v>2555</v>
      </c>
      <c r="F24187" s="35">
        <v>5.8</v>
      </c>
      <c r="G24187" s="34">
        <v>1686.9</v>
      </c>
    </row>
    <row r="24188" spans="1:7">
      <c r="A24188" s="32">
        <v>2018</v>
      </c>
      <c r="B24188" s="32">
        <v>1740</v>
      </c>
      <c r="C24188" s="33" t="s">
        <v>363</v>
      </c>
      <c r="D24188" s="33" t="s">
        <v>354</v>
      </c>
      <c r="E24188" s="34">
        <v>15800</v>
      </c>
      <c r="F24188" s="35">
        <v>17.526</v>
      </c>
      <c r="G24188" s="34">
        <v>206.1</v>
      </c>
    </row>
    <row r="24189" spans="1:7">
      <c r="A24189" s="32">
        <v>2018</v>
      </c>
      <c r="B24189" s="32">
        <v>1740</v>
      </c>
      <c r="C24189" s="33" t="s">
        <v>363</v>
      </c>
      <c r="D24189" s="33" t="s">
        <v>354</v>
      </c>
      <c r="E24189" s="34">
        <v>15822</v>
      </c>
      <c r="F24189" s="35">
        <v>17.995999999999999</v>
      </c>
      <c r="G24189" s="34">
        <v>202.8</v>
      </c>
    </row>
    <row r="24190" spans="1:7">
      <c r="A24190" s="32">
        <v>2018</v>
      </c>
      <c r="B24190" s="32">
        <v>1740</v>
      </c>
      <c r="C24190" s="33" t="s">
        <v>563</v>
      </c>
      <c r="D24190" s="33" t="s">
        <v>564</v>
      </c>
      <c r="E24190" s="34">
        <v>40177</v>
      </c>
      <c r="F24190" s="35">
        <v>1.0089999999999999</v>
      </c>
      <c r="G24190" s="34">
        <v>548</v>
      </c>
    </row>
    <row r="24191" spans="1:7">
      <c r="A24191" s="32">
        <v>2018</v>
      </c>
      <c r="B24191" s="32">
        <v>1743</v>
      </c>
      <c r="C24191" s="33" t="s">
        <v>353</v>
      </c>
      <c r="D24191" s="33" t="s">
        <v>354</v>
      </c>
      <c r="E24191" s="34">
        <v>46527</v>
      </c>
      <c r="F24191" s="35">
        <v>26.077000000000002</v>
      </c>
      <c r="G24191" s="34">
        <v>249.9</v>
      </c>
    </row>
    <row r="24192" spans="1:7">
      <c r="A24192" s="32">
        <v>2018</v>
      </c>
      <c r="B24192" s="32">
        <v>1743</v>
      </c>
      <c r="C24192" s="33" t="s">
        <v>565</v>
      </c>
      <c r="D24192" s="33" t="s">
        <v>566</v>
      </c>
      <c r="E24192" s="34">
        <v>2968</v>
      </c>
      <c r="F24192" s="35">
        <v>5.8</v>
      </c>
      <c r="G24192" s="34">
        <v>1601.7</v>
      </c>
    </row>
    <row r="24193" spans="1:7">
      <c r="A24193" s="32">
        <v>2018</v>
      </c>
      <c r="B24193" s="32">
        <v>1743</v>
      </c>
      <c r="C24193" s="33" t="s">
        <v>563</v>
      </c>
      <c r="D24193" s="33" t="s">
        <v>564</v>
      </c>
      <c r="E24193" s="34">
        <v>64449</v>
      </c>
      <c r="F24193" s="35">
        <v>1.01</v>
      </c>
      <c r="G24193" s="34">
        <v>473.4</v>
      </c>
    </row>
    <row r="24194" spans="1:7">
      <c r="A24194" s="32">
        <v>2018</v>
      </c>
      <c r="B24194" s="32">
        <v>1745</v>
      </c>
      <c r="C24194" s="33" t="s">
        <v>363</v>
      </c>
      <c r="D24194" s="33" t="s">
        <v>354</v>
      </c>
      <c r="E24194" s="34">
        <v>31579</v>
      </c>
      <c r="F24194" s="35">
        <v>18.065000000000001</v>
      </c>
      <c r="G24194" s="34">
        <v>200.9</v>
      </c>
    </row>
    <row r="24195" spans="1:7">
      <c r="A24195" s="32">
        <v>2018</v>
      </c>
      <c r="B24195" s="32">
        <v>1745</v>
      </c>
      <c r="C24195" s="33" t="s">
        <v>363</v>
      </c>
      <c r="D24195" s="33" t="s">
        <v>354</v>
      </c>
      <c r="E24195" s="34">
        <v>31717</v>
      </c>
      <c r="F24195" s="35">
        <v>17.957000000000001</v>
      </c>
      <c r="G24195" s="34">
        <v>200.2</v>
      </c>
    </row>
    <row r="24196" spans="1:7">
      <c r="A24196" s="32">
        <v>2018</v>
      </c>
      <c r="B24196" s="32">
        <v>1745</v>
      </c>
      <c r="C24196" s="33" t="s">
        <v>363</v>
      </c>
      <c r="D24196" s="33" t="s">
        <v>354</v>
      </c>
      <c r="E24196" s="34">
        <v>30255</v>
      </c>
      <c r="F24196" s="35">
        <v>17.968</v>
      </c>
      <c r="G24196" s="34">
        <v>200.6</v>
      </c>
    </row>
    <row r="24197" spans="1:7">
      <c r="A24197" s="32">
        <v>2018</v>
      </c>
      <c r="B24197" s="32">
        <v>1745</v>
      </c>
      <c r="C24197" s="33" t="s">
        <v>363</v>
      </c>
      <c r="D24197" s="33" t="s">
        <v>354</v>
      </c>
      <c r="E24197" s="34">
        <v>15877</v>
      </c>
      <c r="F24197" s="35">
        <v>17.565999999999999</v>
      </c>
      <c r="G24197" s="34">
        <v>204.3</v>
      </c>
    </row>
    <row r="24198" spans="1:7">
      <c r="A24198" s="32">
        <v>2018</v>
      </c>
      <c r="B24198" s="32">
        <v>1745</v>
      </c>
      <c r="C24198" s="33" t="s">
        <v>565</v>
      </c>
      <c r="D24198" s="33" t="s">
        <v>566</v>
      </c>
      <c r="E24198" s="34">
        <v>2067</v>
      </c>
      <c r="F24198" s="35">
        <v>5.8</v>
      </c>
      <c r="G24198" s="34">
        <v>1674</v>
      </c>
    </row>
    <row r="24199" spans="1:7">
      <c r="A24199" s="32">
        <v>2018</v>
      </c>
      <c r="B24199" s="32">
        <v>1745</v>
      </c>
      <c r="C24199" s="33" t="s">
        <v>563</v>
      </c>
      <c r="D24199" s="33" t="s">
        <v>564</v>
      </c>
      <c r="E24199" s="34">
        <v>15017</v>
      </c>
      <c r="F24199" s="35">
        <v>1.0089999999999999</v>
      </c>
      <c r="G24199" s="34">
        <v>491.4</v>
      </c>
    </row>
    <row r="24200" spans="1:7">
      <c r="A24200" s="32">
        <v>2018</v>
      </c>
      <c r="B24200" s="32">
        <v>1769</v>
      </c>
      <c r="C24200" s="33" t="s">
        <v>363</v>
      </c>
      <c r="D24200" s="33" t="s">
        <v>354</v>
      </c>
      <c r="E24200" s="34">
        <v>30255</v>
      </c>
      <c r="F24200" s="35">
        <v>17.61</v>
      </c>
      <c r="G24200" s="34">
        <v>145.19999999999999</v>
      </c>
    </row>
    <row r="24201" spans="1:7">
      <c r="A24201" s="32">
        <v>2018</v>
      </c>
      <c r="B24201" s="32">
        <v>1769</v>
      </c>
      <c r="C24201" s="33" t="s">
        <v>363</v>
      </c>
      <c r="D24201" s="33" t="s">
        <v>354</v>
      </c>
      <c r="E24201" s="34">
        <v>5193</v>
      </c>
      <c r="F24201" s="35">
        <v>17.57</v>
      </c>
      <c r="G24201" s="34">
        <v>250.3</v>
      </c>
    </row>
    <row r="24202" spans="1:7">
      <c r="A24202" s="32">
        <v>2018</v>
      </c>
      <c r="B24202" s="32">
        <v>1769</v>
      </c>
      <c r="C24202" s="33" t="s">
        <v>363</v>
      </c>
      <c r="D24202" s="33" t="s">
        <v>354</v>
      </c>
      <c r="E24202" s="34">
        <v>31786</v>
      </c>
      <c r="F24202" s="35">
        <v>17.920000000000002</v>
      </c>
      <c r="G24202" s="34">
        <v>316.7</v>
      </c>
    </row>
    <row r="24203" spans="1:7">
      <c r="A24203" s="32">
        <v>2018</v>
      </c>
      <c r="B24203" s="32">
        <v>1769</v>
      </c>
      <c r="C24203" s="33" t="s">
        <v>565</v>
      </c>
      <c r="D24203" s="33" t="s">
        <v>566</v>
      </c>
      <c r="E24203" s="34">
        <v>697</v>
      </c>
      <c r="F24203" s="35">
        <v>5.88</v>
      </c>
      <c r="G24203" s="34">
        <v>1822.4</v>
      </c>
    </row>
    <row r="24204" spans="1:7">
      <c r="A24204" s="32">
        <v>2018</v>
      </c>
      <c r="B24204" s="32">
        <v>1825</v>
      </c>
      <c r="C24204" s="33" t="s">
        <v>563</v>
      </c>
      <c r="D24204" s="33" t="s">
        <v>564</v>
      </c>
      <c r="E24204" s="34">
        <v>189</v>
      </c>
      <c r="F24204" s="35">
        <v>1</v>
      </c>
      <c r="G24204" s="34">
        <v>463.2</v>
      </c>
    </row>
    <row r="24205" spans="1:7">
      <c r="A24205" s="32">
        <v>2018</v>
      </c>
      <c r="B24205" s="32">
        <v>1825</v>
      </c>
      <c r="C24205" s="33" t="s">
        <v>353</v>
      </c>
      <c r="D24205" s="33" t="s">
        <v>354</v>
      </c>
      <c r="E24205" s="34">
        <v>2402</v>
      </c>
      <c r="F24205" s="35">
        <v>24.93</v>
      </c>
      <c r="G24205" s="34">
        <v>275.89999999999998</v>
      </c>
    </row>
    <row r="24206" spans="1:7">
      <c r="A24206" s="32">
        <v>2018</v>
      </c>
      <c r="B24206" s="32">
        <v>1825</v>
      </c>
      <c r="C24206" s="33" t="s">
        <v>353</v>
      </c>
      <c r="D24206" s="33" t="s">
        <v>354</v>
      </c>
      <c r="E24206" s="34">
        <v>2416</v>
      </c>
      <c r="F24206" s="35">
        <v>24.93</v>
      </c>
      <c r="G24206" s="34">
        <v>275.89999999999998</v>
      </c>
    </row>
    <row r="24207" spans="1:7">
      <c r="A24207" s="32">
        <v>2018</v>
      </c>
      <c r="B24207" s="32">
        <v>1831</v>
      </c>
      <c r="C24207" s="33" t="s">
        <v>363</v>
      </c>
      <c r="D24207" s="33" t="s">
        <v>354</v>
      </c>
      <c r="E24207" s="34">
        <v>26066</v>
      </c>
      <c r="F24207" s="35">
        <v>17.988</v>
      </c>
      <c r="G24207" s="34">
        <v>220.9</v>
      </c>
    </row>
    <row r="24208" spans="1:7">
      <c r="A24208" s="32">
        <v>2018</v>
      </c>
      <c r="B24208" s="32">
        <v>1832</v>
      </c>
      <c r="C24208" s="33" t="s">
        <v>363</v>
      </c>
      <c r="D24208" s="33" t="s">
        <v>354</v>
      </c>
      <c r="E24208" s="34">
        <v>35153</v>
      </c>
      <c r="F24208" s="35">
        <v>18</v>
      </c>
      <c r="G24208" s="34">
        <v>229.6</v>
      </c>
    </row>
    <row r="24209" spans="1:7">
      <c r="A24209" s="32">
        <v>2018</v>
      </c>
      <c r="B24209" s="32">
        <v>1832</v>
      </c>
      <c r="C24209" s="33" t="s">
        <v>565</v>
      </c>
      <c r="D24209" s="33" t="s">
        <v>566</v>
      </c>
      <c r="E24209" s="34">
        <v>115</v>
      </c>
      <c r="F24209" s="35">
        <v>5.8</v>
      </c>
      <c r="G24209" s="34">
        <v>1980.8</v>
      </c>
    </row>
    <row r="24210" spans="1:7">
      <c r="A24210" s="32">
        <v>2018</v>
      </c>
      <c r="B24210" s="32">
        <v>1866</v>
      </c>
      <c r="C24210" s="33" t="s">
        <v>565</v>
      </c>
      <c r="D24210" s="33" t="s">
        <v>566</v>
      </c>
      <c r="E24210" s="34">
        <v>60</v>
      </c>
      <c r="F24210" s="35">
        <v>5.85</v>
      </c>
      <c r="G24210" s="34">
        <v>1897.8</v>
      </c>
    </row>
    <row r="24211" spans="1:7">
      <c r="A24211" s="32">
        <v>2018</v>
      </c>
      <c r="B24211" s="32">
        <v>1893</v>
      </c>
      <c r="C24211" s="33" t="s">
        <v>363</v>
      </c>
      <c r="D24211" s="33" t="s">
        <v>354</v>
      </c>
      <c r="E24211" s="34">
        <v>89555</v>
      </c>
      <c r="F24211" s="35">
        <v>17.670000000000002</v>
      </c>
      <c r="G24211" s="34">
        <v>224.6</v>
      </c>
    </row>
    <row r="24212" spans="1:7">
      <c r="A24212" s="32">
        <v>2018</v>
      </c>
      <c r="B24212" s="32">
        <v>1893</v>
      </c>
      <c r="C24212" s="33" t="s">
        <v>363</v>
      </c>
      <c r="D24212" s="33" t="s">
        <v>354</v>
      </c>
      <c r="E24212" s="34">
        <v>88897</v>
      </c>
      <c r="F24212" s="35">
        <v>18.37</v>
      </c>
      <c r="G24212" s="34">
        <v>209.6</v>
      </c>
    </row>
    <row r="24213" spans="1:7">
      <c r="A24213" s="32">
        <v>2018</v>
      </c>
      <c r="B24213" s="32">
        <v>1893</v>
      </c>
      <c r="C24213" s="33" t="s">
        <v>363</v>
      </c>
      <c r="D24213" s="33" t="s">
        <v>354</v>
      </c>
      <c r="E24213" s="34">
        <v>29143</v>
      </c>
      <c r="F24213" s="35">
        <v>17.64</v>
      </c>
      <c r="G24213" s="34">
        <v>229.6</v>
      </c>
    </row>
    <row r="24214" spans="1:7">
      <c r="A24214" s="32">
        <v>2018</v>
      </c>
      <c r="B24214" s="32">
        <v>1893</v>
      </c>
      <c r="C24214" s="33" t="s">
        <v>363</v>
      </c>
      <c r="D24214" s="33" t="s">
        <v>354</v>
      </c>
      <c r="E24214" s="34">
        <v>59465</v>
      </c>
      <c r="F24214" s="35">
        <v>18.739999999999998</v>
      </c>
      <c r="G24214" s="34">
        <v>219.6</v>
      </c>
    </row>
    <row r="24215" spans="1:7">
      <c r="A24215" s="32">
        <v>2018</v>
      </c>
      <c r="B24215" s="32">
        <v>1893</v>
      </c>
      <c r="C24215" s="33" t="s">
        <v>565</v>
      </c>
      <c r="D24215" s="33" t="s">
        <v>566</v>
      </c>
      <c r="E24215" s="34">
        <v>343</v>
      </c>
      <c r="F24215" s="35">
        <v>5.7539999999999996</v>
      </c>
      <c r="G24215" s="34">
        <v>1831.6</v>
      </c>
    </row>
    <row r="24216" spans="1:7">
      <c r="A24216" s="32">
        <v>2018</v>
      </c>
      <c r="B24216" s="32">
        <v>1893</v>
      </c>
      <c r="C24216" s="33" t="s">
        <v>363</v>
      </c>
      <c r="D24216" s="33" t="s">
        <v>354</v>
      </c>
      <c r="E24216" s="34">
        <v>147595</v>
      </c>
      <c r="F24216" s="35">
        <v>18.07</v>
      </c>
      <c r="G24216" s="34">
        <v>220.8</v>
      </c>
    </row>
    <row r="24217" spans="1:7">
      <c r="A24217" s="32">
        <v>2018</v>
      </c>
      <c r="B24217" s="32">
        <v>1893</v>
      </c>
      <c r="C24217" s="33" t="s">
        <v>563</v>
      </c>
      <c r="D24217" s="33" t="s">
        <v>564</v>
      </c>
      <c r="E24217" s="34">
        <v>4820</v>
      </c>
      <c r="F24217" s="35">
        <v>1.024</v>
      </c>
      <c r="G24217" s="34">
        <v>359.8</v>
      </c>
    </row>
    <row r="24218" spans="1:7">
      <c r="A24218" s="32">
        <v>2018</v>
      </c>
      <c r="B24218" s="32">
        <v>1897</v>
      </c>
      <c r="C24218" s="33" t="s">
        <v>563</v>
      </c>
      <c r="D24218" s="33" t="s">
        <v>564</v>
      </c>
      <c r="E24218" s="34">
        <v>1810</v>
      </c>
      <c r="F24218" s="35">
        <v>1.0209999999999999</v>
      </c>
      <c r="G24218" s="34">
        <v>467.6</v>
      </c>
    </row>
    <row r="24219" spans="1:7">
      <c r="A24219" s="32">
        <v>2018</v>
      </c>
      <c r="B24219" s="32">
        <v>1904</v>
      </c>
      <c r="C24219" s="33" t="s">
        <v>563</v>
      </c>
      <c r="D24219" s="33" t="s">
        <v>564</v>
      </c>
      <c r="E24219" s="34">
        <v>39786</v>
      </c>
      <c r="F24219" s="35">
        <v>1.1000000000000001</v>
      </c>
      <c r="G24219" s="34">
        <v>555</v>
      </c>
    </row>
    <row r="24220" spans="1:7">
      <c r="A24220" s="32">
        <v>2018</v>
      </c>
      <c r="B24220" s="32">
        <v>1904</v>
      </c>
      <c r="C24220" s="33" t="s">
        <v>563</v>
      </c>
      <c r="D24220" s="33" t="s">
        <v>564</v>
      </c>
      <c r="E24220" s="34">
        <v>12012</v>
      </c>
      <c r="F24220" s="35">
        <v>1.1000000000000001</v>
      </c>
      <c r="G24220" s="34">
        <v>434.7</v>
      </c>
    </row>
    <row r="24221" spans="1:7">
      <c r="A24221" s="32">
        <v>2018</v>
      </c>
      <c r="B24221" s="32">
        <v>1904</v>
      </c>
      <c r="C24221" s="33" t="s">
        <v>563</v>
      </c>
      <c r="D24221" s="33" t="s">
        <v>564</v>
      </c>
      <c r="E24221" s="34">
        <v>97096</v>
      </c>
      <c r="F24221" s="35">
        <v>1.1000000000000001</v>
      </c>
      <c r="G24221" s="34">
        <v>417.9</v>
      </c>
    </row>
    <row r="24222" spans="1:7">
      <c r="A24222" s="32">
        <v>2018</v>
      </c>
      <c r="B24222" s="32">
        <v>1904</v>
      </c>
      <c r="C24222" s="33" t="s">
        <v>563</v>
      </c>
      <c r="D24222" s="33" t="s">
        <v>564</v>
      </c>
      <c r="E24222" s="34">
        <v>110450</v>
      </c>
      <c r="F24222" s="35">
        <v>1.1000000000000001</v>
      </c>
      <c r="G24222" s="34">
        <v>334.5</v>
      </c>
    </row>
    <row r="24223" spans="1:7">
      <c r="A24223" s="32">
        <v>2018</v>
      </c>
      <c r="B24223" s="32">
        <v>1904</v>
      </c>
      <c r="C24223" s="33" t="s">
        <v>563</v>
      </c>
      <c r="D24223" s="33" t="s">
        <v>564</v>
      </c>
      <c r="E24223" s="34">
        <v>116384</v>
      </c>
      <c r="F24223" s="35">
        <v>1.1000000000000001</v>
      </c>
      <c r="G24223" s="34">
        <v>349.9</v>
      </c>
    </row>
    <row r="24224" spans="1:7">
      <c r="A24224" s="32">
        <v>2018</v>
      </c>
      <c r="B24224" s="32">
        <v>1904</v>
      </c>
      <c r="C24224" s="33" t="s">
        <v>563</v>
      </c>
      <c r="D24224" s="33" t="s">
        <v>564</v>
      </c>
      <c r="E24224" s="34">
        <v>136127</v>
      </c>
      <c r="F24224" s="35">
        <v>1.1000000000000001</v>
      </c>
      <c r="G24224" s="34">
        <v>293</v>
      </c>
    </row>
    <row r="24225" spans="1:7">
      <c r="A24225" s="32">
        <v>2018</v>
      </c>
      <c r="B24225" s="32">
        <v>1904</v>
      </c>
      <c r="C24225" s="33" t="s">
        <v>563</v>
      </c>
      <c r="D24225" s="33" t="s">
        <v>564</v>
      </c>
      <c r="E24225" s="34">
        <v>44433</v>
      </c>
      <c r="F24225" s="35">
        <v>1.1000000000000001</v>
      </c>
      <c r="G24225" s="34">
        <v>461.8</v>
      </c>
    </row>
    <row r="24226" spans="1:7">
      <c r="A24226" s="32">
        <v>2018</v>
      </c>
      <c r="B24226" s="32">
        <v>1904</v>
      </c>
      <c r="C24226" s="33" t="s">
        <v>563</v>
      </c>
      <c r="D24226" s="33" t="s">
        <v>564</v>
      </c>
      <c r="E24226" s="34">
        <v>1101</v>
      </c>
      <c r="F24226" s="35">
        <v>1.1000000000000001</v>
      </c>
      <c r="G24226" s="34">
        <v>1086</v>
      </c>
    </row>
    <row r="24227" spans="1:7">
      <c r="A24227" s="32">
        <v>2018</v>
      </c>
      <c r="B24227" s="32">
        <v>1904</v>
      </c>
      <c r="C24227" s="33" t="s">
        <v>563</v>
      </c>
      <c r="D24227" s="33" t="s">
        <v>564</v>
      </c>
      <c r="E24227" s="34">
        <v>986</v>
      </c>
      <c r="F24227" s="35">
        <v>1.1000000000000001</v>
      </c>
      <c r="G24227" s="34">
        <v>1570.5</v>
      </c>
    </row>
    <row r="24228" spans="1:7">
      <c r="A24228" s="32">
        <v>2018</v>
      </c>
      <c r="B24228" s="32">
        <v>1904</v>
      </c>
      <c r="C24228" s="33" t="s">
        <v>563</v>
      </c>
      <c r="D24228" s="33" t="s">
        <v>564</v>
      </c>
      <c r="E24228" s="34">
        <v>890</v>
      </c>
      <c r="F24228" s="35">
        <v>1.1000000000000001</v>
      </c>
      <c r="G24228" s="34">
        <v>471.3</v>
      </c>
    </row>
    <row r="24229" spans="1:7">
      <c r="A24229" s="32">
        <v>2018</v>
      </c>
      <c r="B24229" s="32">
        <v>1904</v>
      </c>
      <c r="C24229" s="33" t="s">
        <v>563</v>
      </c>
      <c r="D24229" s="33" t="s">
        <v>564</v>
      </c>
      <c r="E24229" s="34">
        <v>182911</v>
      </c>
      <c r="F24229" s="35">
        <v>1.1000000000000001</v>
      </c>
      <c r="G24229" s="34">
        <v>288.89999999999998</v>
      </c>
    </row>
    <row r="24230" spans="1:7">
      <c r="A24230" s="32">
        <v>2018</v>
      </c>
      <c r="B24230" s="32">
        <v>1904</v>
      </c>
      <c r="C24230" s="33" t="s">
        <v>563</v>
      </c>
      <c r="D24230" s="33" t="s">
        <v>564</v>
      </c>
      <c r="E24230" s="34">
        <v>178655</v>
      </c>
      <c r="F24230" s="35">
        <v>1.1000000000000001</v>
      </c>
      <c r="G24230" s="34">
        <v>290.8</v>
      </c>
    </row>
    <row r="24231" spans="1:7">
      <c r="A24231" s="32">
        <v>2018</v>
      </c>
      <c r="B24231" s="32">
        <v>1912</v>
      </c>
      <c r="C24231" s="33" t="s">
        <v>563</v>
      </c>
      <c r="D24231" s="33" t="s">
        <v>564</v>
      </c>
      <c r="E24231" s="34">
        <v>1174551</v>
      </c>
      <c r="F24231" s="35">
        <v>1.0960000000000001</v>
      </c>
      <c r="G24231" s="34">
        <v>358</v>
      </c>
    </row>
    <row r="24232" spans="1:7">
      <c r="A24232" s="32">
        <v>2018</v>
      </c>
      <c r="B24232" s="32">
        <v>1913</v>
      </c>
      <c r="C24232" s="33" t="s">
        <v>563</v>
      </c>
      <c r="D24232" s="33" t="s">
        <v>564</v>
      </c>
      <c r="E24232" s="34">
        <v>17</v>
      </c>
      <c r="F24232" s="35">
        <v>1.0669999999999999</v>
      </c>
      <c r="G24232" s="34">
        <v>882</v>
      </c>
    </row>
    <row r="24233" spans="1:7">
      <c r="A24233" s="32">
        <v>2018</v>
      </c>
      <c r="B24233" s="32">
        <v>1913</v>
      </c>
      <c r="C24233" s="33" t="s">
        <v>563</v>
      </c>
      <c r="D24233" s="33" t="s">
        <v>564</v>
      </c>
      <c r="E24233" s="34">
        <v>3828</v>
      </c>
      <c r="F24233" s="35">
        <v>1.0920000000000001</v>
      </c>
      <c r="G24233" s="34">
        <v>335.4</v>
      </c>
    </row>
    <row r="24234" spans="1:7">
      <c r="A24234" s="32">
        <v>2018</v>
      </c>
      <c r="B24234" s="32">
        <v>1913</v>
      </c>
      <c r="C24234" s="33" t="s">
        <v>563</v>
      </c>
      <c r="D24234" s="33" t="s">
        <v>564</v>
      </c>
      <c r="E24234" s="34">
        <v>5168</v>
      </c>
      <c r="F24234" s="35">
        <v>1.097</v>
      </c>
      <c r="G24234" s="34">
        <v>366.9</v>
      </c>
    </row>
    <row r="24235" spans="1:7">
      <c r="A24235" s="32">
        <v>2018</v>
      </c>
      <c r="B24235" s="32">
        <v>1913</v>
      </c>
      <c r="C24235" s="33" t="s">
        <v>563</v>
      </c>
      <c r="D24235" s="33" t="s">
        <v>564</v>
      </c>
      <c r="E24235" s="34">
        <v>6532</v>
      </c>
      <c r="F24235" s="35">
        <v>1.0620000000000001</v>
      </c>
      <c r="G24235" s="34">
        <v>324.8</v>
      </c>
    </row>
    <row r="24236" spans="1:7">
      <c r="A24236" s="32">
        <v>2018</v>
      </c>
      <c r="B24236" s="32">
        <v>1913</v>
      </c>
      <c r="C24236" s="33" t="s">
        <v>563</v>
      </c>
      <c r="D24236" s="33" t="s">
        <v>564</v>
      </c>
      <c r="E24236" s="34">
        <v>2558</v>
      </c>
      <c r="F24236" s="35">
        <v>1.0880000000000001</v>
      </c>
      <c r="G24236" s="34">
        <v>361.5</v>
      </c>
    </row>
    <row r="24237" spans="1:7">
      <c r="A24237" s="32">
        <v>2018</v>
      </c>
      <c r="B24237" s="32">
        <v>1913</v>
      </c>
      <c r="C24237" s="33" t="s">
        <v>563</v>
      </c>
      <c r="D24237" s="33" t="s">
        <v>564</v>
      </c>
      <c r="E24237" s="34">
        <v>2621</v>
      </c>
      <c r="F24237" s="35">
        <v>1.091</v>
      </c>
      <c r="G24237" s="34">
        <v>450.8</v>
      </c>
    </row>
    <row r="24238" spans="1:7">
      <c r="A24238" s="32">
        <v>2018</v>
      </c>
      <c r="B24238" s="32">
        <v>1913</v>
      </c>
      <c r="C24238" s="33" t="s">
        <v>563</v>
      </c>
      <c r="D24238" s="33" t="s">
        <v>564</v>
      </c>
      <c r="E24238" s="34">
        <v>156</v>
      </c>
      <c r="F24238" s="35">
        <v>1.0580000000000001</v>
      </c>
      <c r="G24238" s="34">
        <v>314.3</v>
      </c>
    </row>
    <row r="24239" spans="1:7">
      <c r="A24239" s="32">
        <v>2018</v>
      </c>
      <c r="B24239" s="32">
        <v>1913</v>
      </c>
      <c r="C24239" s="33" t="s">
        <v>563</v>
      </c>
      <c r="D24239" s="33" t="s">
        <v>564</v>
      </c>
      <c r="E24239" s="34">
        <v>306</v>
      </c>
      <c r="F24239" s="35">
        <v>1.081</v>
      </c>
      <c r="G24239" s="34">
        <v>318.3</v>
      </c>
    </row>
    <row r="24240" spans="1:7">
      <c r="A24240" s="32">
        <v>2018</v>
      </c>
      <c r="B24240" s="32">
        <v>1913</v>
      </c>
      <c r="C24240" s="33" t="s">
        <v>563</v>
      </c>
      <c r="D24240" s="33" t="s">
        <v>564</v>
      </c>
      <c r="E24240" s="34">
        <v>670</v>
      </c>
      <c r="F24240" s="35">
        <v>1.0900000000000001</v>
      </c>
      <c r="G24240" s="34">
        <v>499.8</v>
      </c>
    </row>
    <row r="24241" spans="1:7">
      <c r="A24241" s="32">
        <v>2018</v>
      </c>
      <c r="B24241" s="32">
        <v>1913</v>
      </c>
      <c r="C24241" s="33" t="s">
        <v>563</v>
      </c>
      <c r="D24241" s="33" t="s">
        <v>564</v>
      </c>
      <c r="E24241" s="34">
        <v>865</v>
      </c>
      <c r="F24241" s="35">
        <v>1.0580000000000001</v>
      </c>
      <c r="G24241" s="34">
        <v>349.6</v>
      </c>
    </row>
    <row r="24242" spans="1:7">
      <c r="A24242" s="32">
        <v>2018</v>
      </c>
      <c r="B24242" s="32">
        <v>1913</v>
      </c>
      <c r="C24242" s="33" t="s">
        <v>563</v>
      </c>
      <c r="D24242" s="33" t="s">
        <v>564</v>
      </c>
      <c r="E24242" s="34">
        <v>1168</v>
      </c>
      <c r="F24242" s="35">
        <v>1.0609999999999999</v>
      </c>
      <c r="G24242" s="34">
        <v>396.1</v>
      </c>
    </row>
    <row r="24243" spans="1:7">
      <c r="A24243" s="32">
        <v>2018</v>
      </c>
      <c r="B24243" s="32">
        <v>1915</v>
      </c>
      <c r="C24243" s="33" t="s">
        <v>363</v>
      </c>
      <c r="D24243" s="33" t="s">
        <v>354</v>
      </c>
      <c r="E24243" s="34">
        <v>65498</v>
      </c>
      <c r="F24243" s="35">
        <v>18.042999999999999</v>
      </c>
      <c r="G24243" s="34">
        <v>215.9</v>
      </c>
    </row>
    <row r="24244" spans="1:7">
      <c r="A24244" s="32">
        <v>2018</v>
      </c>
      <c r="B24244" s="32">
        <v>1915</v>
      </c>
      <c r="C24244" s="33" t="s">
        <v>363</v>
      </c>
      <c r="D24244" s="33" t="s">
        <v>354</v>
      </c>
      <c r="E24244" s="34">
        <v>26261</v>
      </c>
      <c r="F24244" s="35">
        <v>18.114999999999998</v>
      </c>
      <c r="G24244" s="34">
        <v>211.4</v>
      </c>
    </row>
    <row r="24245" spans="1:7">
      <c r="A24245" s="32">
        <v>2018</v>
      </c>
      <c r="B24245" s="32">
        <v>1915</v>
      </c>
      <c r="C24245" s="33" t="s">
        <v>363</v>
      </c>
      <c r="D24245" s="33" t="s">
        <v>354</v>
      </c>
      <c r="E24245" s="34">
        <v>26223</v>
      </c>
      <c r="F24245" s="35">
        <v>18.038</v>
      </c>
      <c r="G24245" s="34">
        <v>207.7</v>
      </c>
    </row>
    <row r="24246" spans="1:7">
      <c r="A24246" s="32">
        <v>2018</v>
      </c>
      <c r="B24246" s="32">
        <v>1915</v>
      </c>
      <c r="C24246" s="33" t="s">
        <v>363</v>
      </c>
      <c r="D24246" s="33" t="s">
        <v>354</v>
      </c>
      <c r="E24246" s="34">
        <v>26127</v>
      </c>
      <c r="F24246" s="35">
        <v>17.698</v>
      </c>
      <c r="G24246" s="34">
        <v>215.8</v>
      </c>
    </row>
    <row r="24247" spans="1:7">
      <c r="A24247" s="32">
        <v>2018</v>
      </c>
      <c r="B24247" s="32">
        <v>1915</v>
      </c>
      <c r="C24247" s="33" t="s">
        <v>563</v>
      </c>
      <c r="D24247" s="33" t="s">
        <v>564</v>
      </c>
      <c r="E24247" s="34">
        <v>7427</v>
      </c>
      <c r="F24247" s="35">
        <v>1.0960000000000001</v>
      </c>
      <c r="G24247" s="34">
        <v>353.8</v>
      </c>
    </row>
    <row r="24248" spans="1:7">
      <c r="A24248" s="32">
        <v>2018</v>
      </c>
      <c r="B24248" s="32">
        <v>1927</v>
      </c>
      <c r="C24248" s="33" t="s">
        <v>563</v>
      </c>
      <c r="D24248" s="33" t="s">
        <v>564</v>
      </c>
      <c r="E24248" s="34">
        <v>1917656</v>
      </c>
      <c r="F24248" s="35">
        <v>1.095</v>
      </c>
      <c r="G24248" s="34">
        <v>328.2</v>
      </c>
    </row>
    <row r="24249" spans="1:7">
      <c r="A24249" s="32">
        <v>2018</v>
      </c>
      <c r="B24249" s="32">
        <v>1943</v>
      </c>
      <c r="C24249" s="33" t="s">
        <v>363</v>
      </c>
      <c r="D24249" s="33" t="s">
        <v>354</v>
      </c>
      <c r="E24249" s="34">
        <v>30633</v>
      </c>
      <c r="F24249" s="35">
        <v>18.251000000000001</v>
      </c>
      <c r="G24249" s="34">
        <v>228.1</v>
      </c>
    </row>
    <row r="24250" spans="1:7">
      <c r="A24250" s="32">
        <v>2018</v>
      </c>
      <c r="B24250" s="32">
        <v>1943</v>
      </c>
      <c r="C24250" s="33" t="s">
        <v>565</v>
      </c>
      <c r="D24250" s="33" t="s">
        <v>566</v>
      </c>
      <c r="E24250" s="34">
        <v>255</v>
      </c>
      <c r="F24250" s="35">
        <v>6</v>
      </c>
      <c r="G24250" s="34">
        <v>1649.3</v>
      </c>
    </row>
    <row r="24251" spans="1:7">
      <c r="A24251" s="32">
        <v>2018</v>
      </c>
      <c r="B24251" s="32">
        <v>2039</v>
      </c>
      <c r="C24251" s="33" t="s">
        <v>563</v>
      </c>
      <c r="D24251" s="33" t="s">
        <v>564</v>
      </c>
      <c r="E24251" s="34">
        <v>83490</v>
      </c>
      <c r="F24251" s="35">
        <v>1</v>
      </c>
      <c r="G24251" s="34">
        <v>314.89999999999998</v>
      </c>
    </row>
    <row r="24252" spans="1:7">
      <c r="A24252" s="32">
        <v>2018</v>
      </c>
      <c r="B24252" s="32">
        <v>2039</v>
      </c>
      <c r="C24252" s="33" t="s">
        <v>563</v>
      </c>
      <c r="D24252" s="33" t="s">
        <v>564</v>
      </c>
      <c r="E24252" s="34">
        <v>8648</v>
      </c>
      <c r="F24252" s="35">
        <v>1</v>
      </c>
      <c r="G24252" s="34">
        <v>378</v>
      </c>
    </row>
    <row r="24253" spans="1:7">
      <c r="A24253" s="32">
        <v>2018</v>
      </c>
      <c r="B24253" s="32">
        <v>2049</v>
      </c>
      <c r="C24253" s="33" t="s">
        <v>563</v>
      </c>
      <c r="D24253" s="33" t="s">
        <v>564</v>
      </c>
      <c r="E24253" s="34">
        <v>2071023</v>
      </c>
      <c r="F24253" s="35">
        <v>1.0249999999999999</v>
      </c>
      <c r="G24253" s="34">
        <v>331.3</v>
      </c>
    </row>
    <row r="24254" spans="1:7">
      <c r="A24254" s="32">
        <v>2018</v>
      </c>
      <c r="B24254" s="32">
        <v>2050</v>
      </c>
      <c r="C24254" s="33" t="s">
        <v>563</v>
      </c>
      <c r="D24254" s="33" t="s">
        <v>564</v>
      </c>
      <c r="E24254" s="34">
        <v>823475</v>
      </c>
      <c r="F24254" s="35">
        <v>1.071</v>
      </c>
      <c r="G24254" s="34">
        <v>302.2</v>
      </c>
    </row>
    <row r="24255" spans="1:7">
      <c r="A24255" s="32">
        <v>2018</v>
      </c>
      <c r="B24255" s="32">
        <v>2053</v>
      </c>
      <c r="C24255" s="33" t="s">
        <v>565</v>
      </c>
      <c r="D24255" s="33" t="s">
        <v>566</v>
      </c>
      <c r="E24255" s="34">
        <v>244</v>
      </c>
      <c r="F24255" s="35">
        <v>5.9</v>
      </c>
      <c r="G24255" s="34">
        <v>1774.6</v>
      </c>
    </row>
    <row r="24256" spans="1:7">
      <c r="A24256" s="32">
        <v>2018</v>
      </c>
      <c r="B24256" s="32">
        <v>2053</v>
      </c>
      <c r="C24256" s="33" t="s">
        <v>563</v>
      </c>
      <c r="D24256" s="33" t="s">
        <v>564</v>
      </c>
      <c r="E24256" s="34">
        <v>168613</v>
      </c>
      <c r="F24256" s="35">
        <v>1.016</v>
      </c>
      <c r="G24256" s="34">
        <v>303.60000000000002</v>
      </c>
    </row>
    <row r="24257" spans="1:7">
      <c r="A24257" s="32">
        <v>2018</v>
      </c>
      <c r="B24257" s="32">
        <v>2070</v>
      </c>
      <c r="C24257" s="33" t="s">
        <v>563</v>
      </c>
      <c r="D24257" s="33" t="s">
        <v>564</v>
      </c>
      <c r="E24257" s="34">
        <v>960130</v>
      </c>
      <c r="F24257" s="35">
        <v>1.0389999999999999</v>
      </c>
      <c r="G24257" s="34">
        <v>341.4</v>
      </c>
    </row>
    <row r="24258" spans="1:7">
      <c r="A24258" s="32">
        <v>2018</v>
      </c>
      <c r="B24258" s="32">
        <v>2076</v>
      </c>
      <c r="C24258" s="33" t="s">
        <v>565</v>
      </c>
      <c r="D24258" s="33" t="s">
        <v>566</v>
      </c>
      <c r="E24258" s="34">
        <v>528</v>
      </c>
      <c r="F24258" s="35">
        <v>5.8550000000000004</v>
      </c>
      <c r="G24258" s="34">
        <v>1763</v>
      </c>
    </row>
    <row r="24259" spans="1:7">
      <c r="A24259" s="32">
        <v>2018</v>
      </c>
      <c r="B24259" s="32">
        <v>2076</v>
      </c>
      <c r="C24259" s="33" t="s">
        <v>363</v>
      </c>
      <c r="D24259" s="33" t="s">
        <v>354</v>
      </c>
      <c r="E24259" s="34">
        <v>15349</v>
      </c>
      <c r="F24259" s="35">
        <v>17.510000000000002</v>
      </c>
      <c r="G24259" s="34">
        <v>212.4</v>
      </c>
    </row>
    <row r="24260" spans="1:7">
      <c r="A24260" s="32">
        <v>2018</v>
      </c>
      <c r="B24260" s="32">
        <v>2076</v>
      </c>
      <c r="C24260" s="33" t="s">
        <v>363</v>
      </c>
      <c r="D24260" s="33" t="s">
        <v>354</v>
      </c>
      <c r="E24260" s="34">
        <v>46082</v>
      </c>
      <c r="F24260" s="35">
        <v>17.8</v>
      </c>
      <c r="G24260" s="34">
        <v>209.4</v>
      </c>
    </row>
    <row r="24261" spans="1:7">
      <c r="A24261" s="32">
        <v>2018</v>
      </c>
      <c r="B24261" s="32">
        <v>2079</v>
      </c>
      <c r="C24261" s="33" t="s">
        <v>563</v>
      </c>
      <c r="D24261" s="33" t="s">
        <v>564</v>
      </c>
      <c r="E24261" s="34">
        <v>151440</v>
      </c>
      <c r="F24261" s="35">
        <v>1</v>
      </c>
      <c r="G24261" s="34">
        <v>272.60000000000002</v>
      </c>
    </row>
    <row r="24262" spans="1:7">
      <c r="A24262" s="32">
        <v>2018</v>
      </c>
      <c r="B24262" s="32">
        <v>2079</v>
      </c>
      <c r="C24262" s="33" t="s">
        <v>563</v>
      </c>
      <c r="D24262" s="33" t="s">
        <v>564</v>
      </c>
      <c r="E24262" s="34">
        <v>93073</v>
      </c>
      <c r="F24262" s="35">
        <v>1</v>
      </c>
      <c r="G24262" s="34">
        <v>272.7</v>
      </c>
    </row>
    <row r="24263" spans="1:7">
      <c r="A24263" s="32">
        <v>2018</v>
      </c>
      <c r="B24263" s="32">
        <v>2079</v>
      </c>
      <c r="C24263" s="33" t="s">
        <v>563</v>
      </c>
      <c r="D24263" s="33" t="s">
        <v>564</v>
      </c>
      <c r="E24263" s="34">
        <v>24010</v>
      </c>
      <c r="F24263" s="35">
        <v>1</v>
      </c>
      <c r="G24263" s="34">
        <v>272.60000000000002</v>
      </c>
    </row>
    <row r="24264" spans="1:7">
      <c r="A24264" s="32">
        <v>2018</v>
      </c>
      <c r="B24264" s="32">
        <v>2079</v>
      </c>
      <c r="C24264" s="33" t="s">
        <v>563</v>
      </c>
      <c r="D24264" s="33" t="s">
        <v>564</v>
      </c>
      <c r="E24264" s="34">
        <v>6428</v>
      </c>
      <c r="F24264" s="35">
        <v>1</v>
      </c>
      <c r="G24264" s="34">
        <v>692.1</v>
      </c>
    </row>
    <row r="24265" spans="1:7">
      <c r="A24265" s="32">
        <v>2018</v>
      </c>
      <c r="B24265" s="32">
        <v>2079</v>
      </c>
      <c r="C24265" s="33" t="s">
        <v>363</v>
      </c>
      <c r="D24265" s="33" t="s">
        <v>354</v>
      </c>
      <c r="E24265" s="34">
        <v>65652</v>
      </c>
      <c r="F24265" s="35">
        <v>17.940000000000001</v>
      </c>
      <c r="G24265" s="34">
        <v>158.69999999999999</v>
      </c>
    </row>
    <row r="24266" spans="1:7">
      <c r="A24266" s="32">
        <v>2018</v>
      </c>
      <c r="B24266" s="32">
        <v>2079</v>
      </c>
      <c r="C24266" s="33" t="s">
        <v>363</v>
      </c>
      <c r="D24266" s="33" t="s">
        <v>354</v>
      </c>
      <c r="E24266" s="34">
        <v>49127</v>
      </c>
      <c r="F24266" s="35">
        <v>18.079999999999998</v>
      </c>
      <c r="G24266" s="34">
        <v>159.4</v>
      </c>
    </row>
    <row r="24267" spans="1:7">
      <c r="A24267" s="32">
        <v>2018</v>
      </c>
      <c r="B24267" s="32">
        <v>2081</v>
      </c>
      <c r="C24267" s="33" t="s">
        <v>565</v>
      </c>
      <c r="D24267" s="33" t="s">
        <v>566</v>
      </c>
      <c r="E24267" s="34">
        <v>1924</v>
      </c>
      <c r="F24267" s="35">
        <v>5.75</v>
      </c>
      <c r="G24267" s="34">
        <v>1734.9</v>
      </c>
    </row>
    <row r="24268" spans="1:7">
      <c r="A24268" s="32">
        <v>2018</v>
      </c>
      <c r="B24268" s="32">
        <v>2094</v>
      </c>
      <c r="C24268" s="33" t="s">
        <v>363</v>
      </c>
      <c r="D24268" s="33" t="s">
        <v>354</v>
      </c>
      <c r="E24268" s="34">
        <v>17534</v>
      </c>
      <c r="F24268" s="35">
        <v>17.43</v>
      </c>
      <c r="G24268" s="34">
        <v>210.4</v>
      </c>
    </row>
    <row r="24269" spans="1:7">
      <c r="A24269" s="32">
        <v>2018</v>
      </c>
      <c r="B24269" s="32">
        <v>2098</v>
      </c>
      <c r="C24269" s="33" t="s">
        <v>563</v>
      </c>
      <c r="D24269" s="33" t="s">
        <v>564</v>
      </c>
      <c r="E24269" s="34">
        <v>173718</v>
      </c>
      <c r="F24269" s="35">
        <v>1</v>
      </c>
      <c r="G24269" s="34">
        <v>219.3</v>
      </c>
    </row>
    <row r="24270" spans="1:7">
      <c r="A24270" s="32">
        <v>2018</v>
      </c>
      <c r="B24270" s="32">
        <v>2098</v>
      </c>
      <c r="C24270" s="33" t="s">
        <v>363</v>
      </c>
      <c r="D24270" s="33" t="s">
        <v>354</v>
      </c>
      <c r="E24270" s="34">
        <v>8542</v>
      </c>
      <c r="F24270" s="35">
        <v>17.59</v>
      </c>
      <c r="G24270" s="34">
        <v>122</v>
      </c>
    </row>
    <row r="24271" spans="1:7">
      <c r="A24271" s="32">
        <v>2018</v>
      </c>
      <c r="B24271" s="32">
        <v>2103</v>
      </c>
      <c r="C24271" s="33" t="s">
        <v>565</v>
      </c>
      <c r="D24271" s="33" t="s">
        <v>566</v>
      </c>
      <c r="E24271" s="34">
        <v>668</v>
      </c>
      <c r="F24271" s="35">
        <v>5.7539999999999996</v>
      </c>
      <c r="G24271" s="34">
        <v>1677.5</v>
      </c>
    </row>
    <row r="24272" spans="1:7">
      <c r="A24272" s="32">
        <v>2018</v>
      </c>
      <c r="B24272" s="32">
        <v>2103</v>
      </c>
      <c r="C24272" s="33" t="s">
        <v>363</v>
      </c>
      <c r="D24272" s="33" t="s">
        <v>354</v>
      </c>
      <c r="E24272" s="34">
        <v>165815</v>
      </c>
      <c r="F24272" s="35">
        <v>17.57</v>
      </c>
      <c r="G24272" s="34">
        <v>184</v>
      </c>
    </row>
    <row r="24273" spans="1:7">
      <c r="A24273" s="32">
        <v>2018</v>
      </c>
      <c r="B24273" s="32">
        <v>2103</v>
      </c>
      <c r="C24273" s="33" t="s">
        <v>363</v>
      </c>
      <c r="D24273" s="33" t="s">
        <v>354</v>
      </c>
      <c r="E24273" s="34">
        <v>232783</v>
      </c>
      <c r="F24273" s="35">
        <v>17.649999999999999</v>
      </c>
      <c r="G24273" s="34">
        <v>158.80000000000001</v>
      </c>
    </row>
    <row r="24274" spans="1:7">
      <c r="A24274" s="32">
        <v>2018</v>
      </c>
      <c r="B24274" s="32">
        <v>2103</v>
      </c>
      <c r="C24274" s="33" t="s">
        <v>363</v>
      </c>
      <c r="D24274" s="33" t="s">
        <v>354</v>
      </c>
      <c r="E24274" s="34">
        <v>256520</v>
      </c>
      <c r="F24274" s="35">
        <v>17.989999999999998</v>
      </c>
      <c r="G24274" s="34">
        <v>145.19999999999999</v>
      </c>
    </row>
    <row r="24275" spans="1:7">
      <c r="A24275" s="32">
        <v>2018</v>
      </c>
      <c r="B24275" s="32">
        <v>2104</v>
      </c>
      <c r="C24275" s="33" t="s">
        <v>363</v>
      </c>
      <c r="D24275" s="33" t="s">
        <v>354</v>
      </c>
      <c r="E24275" s="34">
        <v>31428</v>
      </c>
      <c r="F24275" s="35">
        <v>17.72</v>
      </c>
      <c r="G24275" s="34">
        <v>165.6</v>
      </c>
    </row>
    <row r="24276" spans="1:7">
      <c r="A24276" s="32">
        <v>2018</v>
      </c>
      <c r="B24276" s="32">
        <v>2104</v>
      </c>
      <c r="C24276" s="33" t="s">
        <v>363</v>
      </c>
      <c r="D24276" s="33" t="s">
        <v>354</v>
      </c>
      <c r="E24276" s="34">
        <v>31663</v>
      </c>
      <c r="F24276" s="35">
        <v>17.899999999999999</v>
      </c>
      <c r="G24276" s="34">
        <v>158.9</v>
      </c>
    </row>
    <row r="24277" spans="1:7">
      <c r="A24277" s="32">
        <v>2018</v>
      </c>
      <c r="B24277" s="32">
        <v>2104</v>
      </c>
      <c r="C24277" s="33" t="s">
        <v>563</v>
      </c>
      <c r="D24277" s="33" t="s">
        <v>564</v>
      </c>
      <c r="E24277" s="34">
        <v>107317</v>
      </c>
      <c r="F24277" s="35">
        <v>1.0109999999999999</v>
      </c>
      <c r="G24277" s="34">
        <v>310.5</v>
      </c>
    </row>
    <row r="24278" spans="1:7">
      <c r="A24278" s="32">
        <v>2018</v>
      </c>
      <c r="B24278" s="32">
        <v>2104</v>
      </c>
      <c r="C24278" s="33" t="s">
        <v>563</v>
      </c>
      <c r="D24278" s="33" t="s">
        <v>564</v>
      </c>
      <c r="E24278" s="34">
        <v>5934</v>
      </c>
      <c r="F24278" s="35">
        <v>1.012</v>
      </c>
      <c r="G24278" s="34">
        <v>308.89999999999998</v>
      </c>
    </row>
    <row r="24279" spans="1:7">
      <c r="A24279" s="32">
        <v>2018</v>
      </c>
      <c r="B24279" s="32">
        <v>2107</v>
      </c>
      <c r="C24279" s="33" t="s">
        <v>565</v>
      </c>
      <c r="D24279" s="33" t="s">
        <v>566</v>
      </c>
      <c r="E24279" s="34">
        <v>476</v>
      </c>
      <c r="F24279" s="35">
        <v>5.7539999999999996</v>
      </c>
      <c r="G24279" s="34">
        <v>1721.3</v>
      </c>
    </row>
    <row r="24280" spans="1:7">
      <c r="A24280" s="32">
        <v>2018</v>
      </c>
      <c r="B24280" s="32">
        <v>2107</v>
      </c>
      <c r="C24280" s="33" t="s">
        <v>363</v>
      </c>
      <c r="D24280" s="33" t="s">
        <v>354</v>
      </c>
      <c r="E24280" s="34">
        <v>32262</v>
      </c>
      <c r="F24280" s="35">
        <v>18.04</v>
      </c>
      <c r="G24280" s="34">
        <v>178.9</v>
      </c>
    </row>
    <row r="24281" spans="1:7">
      <c r="A24281" s="32">
        <v>2018</v>
      </c>
      <c r="B24281" s="32">
        <v>2107</v>
      </c>
      <c r="C24281" s="33" t="s">
        <v>363</v>
      </c>
      <c r="D24281" s="33" t="s">
        <v>354</v>
      </c>
      <c r="E24281" s="34">
        <v>163703</v>
      </c>
      <c r="F24281" s="35">
        <v>17.66</v>
      </c>
      <c r="G24281" s="34">
        <v>183.4</v>
      </c>
    </row>
    <row r="24282" spans="1:7">
      <c r="A24282" s="32">
        <v>2018</v>
      </c>
      <c r="B24282" s="32">
        <v>2107</v>
      </c>
      <c r="C24282" s="33" t="s">
        <v>363</v>
      </c>
      <c r="D24282" s="33" t="s">
        <v>354</v>
      </c>
      <c r="E24282" s="34">
        <v>16131</v>
      </c>
      <c r="F24282" s="35">
        <v>17.5</v>
      </c>
      <c r="G24282" s="34">
        <v>187.7</v>
      </c>
    </row>
    <row r="24283" spans="1:7">
      <c r="A24283" s="32">
        <v>2018</v>
      </c>
      <c r="B24283" s="32">
        <v>2107</v>
      </c>
      <c r="C24283" s="33" t="s">
        <v>353</v>
      </c>
      <c r="D24283" s="33" t="s">
        <v>354</v>
      </c>
      <c r="E24283" s="34">
        <v>21332</v>
      </c>
      <c r="F24283" s="35">
        <v>22.24</v>
      </c>
      <c r="G24283" s="34">
        <v>157.69999999999999</v>
      </c>
    </row>
    <row r="24284" spans="1:7">
      <c r="A24284" s="32">
        <v>2018</v>
      </c>
      <c r="B24284" s="32">
        <v>2107</v>
      </c>
      <c r="C24284" s="33" t="s">
        <v>353</v>
      </c>
      <c r="D24284" s="33" t="s">
        <v>354</v>
      </c>
      <c r="E24284" s="34">
        <v>32346</v>
      </c>
      <c r="F24284" s="35">
        <v>21.91</v>
      </c>
      <c r="G24284" s="34">
        <v>168.1</v>
      </c>
    </row>
    <row r="24285" spans="1:7">
      <c r="A24285" s="32">
        <v>2018</v>
      </c>
      <c r="B24285" s="32">
        <v>2107</v>
      </c>
      <c r="C24285" s="33" t="s">
        <v>363</v>
      </c>
      <c r="D24285" s="33" t="s">
        <v>354</v>
      </c>
      <c r="E24285" s="34">
        <v>16142</v>
      </c>
      <c r="F24285" s="35">
        <v>18.02</v>
      </c>
      <c r="G24285" s="34">
        <v>176.9</v>
      </c>
    </row>
    <row r="24286" spans="1:7">
      <c r="A24286" s="32">
        <v>2018</v>
      </c>
      <c r="B24286" s="32">
        <v>2161</v>
      </c>
      <c r="C24286" s="33" t="s">
        <v>563</v>
      </c>
      <c r="D24286" s="33" t="s">
        <v>564</v>
      </c>
      <c r="E24286" s="34">
        <v>199627</v>
      </c>
      <c r="F24286" s="35">
        <v>1.0269999999999999</v>
      </c>
      <c r="G24286" s="34">
        <v>252.4</v>
      </c>
    </row>
    <row r="24287" spans="1:7">
      <c r="A24287" s="32">
        <v>2018</v>
      </c>
      <c r="B24287" s="32">
        <v>2167</v>
      </c>
      <c r="C24287" s="33" t="s">
        <v>363</v>
      </c>
      <c r="D24287" s="33" t="s">
        <v>354</v>
      </c>
      <c r="E24287" s="34">
        <v>193693</v>
      </c>
      <c r="F24287" s="35">
        <v>17.579999999999998</v>
      </c>
      <c r="G24287" s="34">
        <v>195.2</v>
      </c>
    </row>
    <row r="24288" spans="1:7">
      <c r="A24288" s="32">
        <v>2018</v>
      </c>
      <c r="B24288" s="32">
        <v>2167</v>
      </c>
      <c r="C24288" s="33" t="s">
        <v>565</v>
      </c>
      <c r="D24288" s="33" t="s">
        <v>566</v>
      </c>
      <c r="E24288" s="34">
        <v>1002</v>
      </c>
      <c r="F24288" s="35">
        <v>5.88</v>
      </c>
      <c r="G24288" s="34">
        <v>1850</v>
      </c>
    </row>
    <row r="24289" spans="1:7">
      <c r="A24289" s="32">
        <v>2018</v>
      </c>
      <c r="B24289" s="32">
        <v>2168</v>
      </c>
      <c r="C24289" s="33" t="s">
        <v>363</v>
      </c>
      <c r="D24289" s="33" t="s">
        <v>354</v>
      </c>
      <c r="E24289" s="34">
        <v>425123</v>
      </c>
      <c r="F24289" s="35">
        <v>17.600000000000001</v>
      </c>
      <c r="G24289" s="34">
        <v>190.6</v>
      </c>
    </row>
    <row r="24290" spans="1:7">
      <c r="A24290" s="32">
        <v>2018</v>
      </c>
      <c r="B24290" s="32">
        <v>2168</v>
      </c>
      <c r="C24290" s="33" t="s">
        <v>565</v>
      </c>
      <c r="D24290" s="33" t="s">
        <v>566</v>
      </c>
      <c r="E24290" s="34">
        <v>2659</v>
      </c>
      <c r="F24290" s="35">
        <v>5.88</v>
      </c>
      <c r="G24290" s="34">
        <v>1717.9</v>
      </c>
    </row>
    <row r="24291" spans="1:7">
      <c r="A24291" s="32">
        <v>2018</v>
      </c>
      <c r="B24291" s="32">
        <v>2240</v>
      </c>
      <c r="C24291" s="33" t="s">
        <v>363</v>
      </c>
      <c r="D24291" s="33" t="s">
        <v>354</v>
      </c>
      <c r="E24291" s="34">
        <v>13723</v>
      </c>
      <c r="F24291" s="35">
        <v>17.64</v>
      </c>
      <c r="G24291" s="34">
        <v>168.1</v>
      </c>
    </row>
    <row r="24292" spans="1:7">
      <c r="A24292" s="32">
        <v>2018</v>
      </c>
      <c r="B24292" s="32">
        <v>2240</v>
      </c>
      <c r="C24292" s="33" t="s">
        <v>563</v>
      </c>
      <c r="D24292" s="33" t="s">
        <v>564</v>
      </c>
      <c r="E24292" s="34">
        <v>19660</v>
      </c>
      <c r="F24292" s="35">
        <v>1.07</v>
      </c>
      <c r="G24292" s="34">
        <v>360.9</v>
      </c>
    </row>
    <row r="24293" spans="1:7">
      <c r="A24293" s="32">
        <v>2018</v>
      </c>
      <c r="B24293" s="32">
        <v>2240</v>
      </c>
      <c r="C24293" s="33" t="s">
        <v>363</v>
      </c>
      <c r="D24293" s="33" t="s">
        <v>354</v>
      </c>
      <c r="E24293" s="34">
        <v>3414</v>
      </c>
      <c r="F24293" s="35">
        <v>18.09</v>
      </c>
      <c r="G24293" s="34">
        <v>167.8</v>
      </c>
    </row>
    <row r="24294" spans="1:7">
      <c r="A24294" s="32">
        <v>2018</v>
      </c>
      <c r="B24294" s="32">
        <v>2240</v>
      </c>
      <c r="C24294" s="33" t="s">
        <v>363</v>
      </c>
      <c r="D24294" s="33" t="s">
        <v>354</v>
      </c>
      <c r="E24294" s="34">
        <v>7925</v>
      </c>
      <c r="F24294" s="35">
        <v>17.100000000000001</v>
      </c>
      <c r="G24294" s="34">
        <v>164.1</v>
      </c>
    </row>
    <row r="24295" spans="1:7">
      <c r="A24295" s="32">
        <v>2018</v>
      </c>
      <c r="B24295" s="32">
        <v>2277</v>
      </c>
      <c r="C24295" s="33" t="s">
        <v>563</v>
      </c>
      <c r="D24295" s="33" t="s">
        <v>564</v>
      </c>
      <c r="E24295" s="34">
        <v>3253</v>
      </c>
      <c r="F24295" s="35">
        <v>1.0589999999999999</v>
      </c>
      <c r="G24295" s="34">
        <v>318.5</v>
      </c>
    </row>
    <row r="24296" spans="1:7">
      <c r="A24296" s="32">
        <v>2018</v>
      </c>
      <c r="B24296" s="32">
        <v>2277</v>
      </c>
      <c r="C24296" s="33" t="s">
        <v>363</v>
      </c>
      <c r="D24296" s="33" t="s">
        <v>354</v>
      </c>
      <c r="E24296" s="34">
        <v>29367</v>
      </c>
      <c r="F24296" s="35">
        <v>17.25</v>
      </c>
      <c r="G24296" s="34">
        <v>136.19999999999999</v>
      </c>
    </row>
    <row r="24297" spans="1:7">
      <c r="A24297" s="32">
        <v>2018</v>
      </c>
      <c r="B24297" s="32">
        <v>2291</v>
      </c>
      <c r="C24297" s="33" t="s">
        <v>363</v>
      </c>
      <c r="D24297" s="33" t="s">
        <v>354</v>
      </c>
      <c r="E24297" s="34">
        <v>110251</v>
      </c>
      <c r="F24297" s="35">
        <v>17.11</v>
      </c>
      <c r="G24297" s="34">
        <v>134.1</v>
      </c>
    </row>
    <row r="24298" spans="1:7">
      <c r="A24298" s="32">
        <v>2018</v>
      </c>
      <c r="B24298" s="32">
        <v>2291</v>
      </c>
      <c r="C24298" s="33" t="s">
        <v>563</v>
      </c>
      <c r="D24298" s="33" t="s">
        <v>564</v>
      </c>
      <c r="E24298" s="34">
        <v>535</v>
      </c>
      <c r="F24298" s="35">
        <v>1.0580000000000001</v>
      </c>
      <c r="G24298" s="34">
        <v>356.9</v>
      </c>
    </row>
    <row r="24299" spans="1:7">
      <c r="A24299" s="32">
        <v>2018</v>
      </c>
      <c r="B24299" s="32">
        <v>2291</v>
      </c>
      <c r="C24299" s="33" t="s">
        <v>563</v>
      </c>
      <c r="D24299" s="33" t="s">
        <v>564</v>
      </c>
      <c r="E24299" s="34">
        <v>1830</v>
      </c>
      <c r="F24299" s="35">
        <v>1.0580000000000001</v>
      </c>
      <c r="G24299" s="34">
        <v>356.9</v>
      </c>
    </row>
    <row r="24300" spans="1:7">
      <c r="A24300" s="32">
        <v>2018</v>
      </c>
      <c r="B24300" s="32">
        <v>2292</v>
      </c>
      <c r="C24300" s="33" t="s">
        <v>563</v>
      </c>
      <c r="D24300" s="33" t="s">
        <v>564</v>
      </c>
      <c r="E24300" s="34">
        <v>52098</v>
      </c>
      <c r="F24300" s="35">
        <v>1.044</v>
      </c>
      <c r="G24300" s="34">
        <v>365</v>
      </c>
    </row>
    <row r="24301" spans="1:7">
      <c r="A24301" s="32">
        <v>2018</v>
      </c>
      <c r="B24301" s="32">
        <v>2292</v>
      </c>
      <c r="C24301" s="33" t="s">
        <v>565</v>
      </c>
      <c r="D24301" s="33" t="s">
        <v>566</v>
      </c>
      <c r="E24301" s="34">
        <v>304</v>
      </c>
      <c r="F24301" s="35">
        <v>5.8</v>
      </c>
      <c r="G24301" s="34">
        <v>1971.9</v>
      </c>
    </row>
    <row r="24302" spans="1:7">
      <c r="A24302" s="32">
        <v>2018</v>
      </c>
      <c r="B24302" s="32">
        <v>2322</v>
      </c>
      <c r="C24302" s="33" t="s">
        <v>563</v>
      </c>
      <c r="D24302" s="33" t="s">
        <v>564</v>
      </c>
      <c r="E24302" s="34">
        <v>1175688</v>
      </c>
      <c r="F24302" s="35">
        <v>1.0349999999999999</v>
      </c>
      <c r="G24302" s="34">
        <v>252.9</v>
      </c>
    </row>
    <row r="24303" spans="1:7">
      <c r="A24303" s="32">
        <v>2018</v>
      </c>
      <c r="B24303" s="32">
        <v>2330</v>
      </c>
      <c r="C24303" s="33" t="s">
        <v>563</v>
      </c>
      <c r="D24303" s="33" t="s">
        <v>564</v>
      </c>
      <c r="E24303" s="34">
        <v>574516</v>
      </c>
      <c r="F24303" s="35">
        <v>1.0329999999999999</v>
      </c>
      <c r="G24303" s="34">
        <v>222.1</v>
      </c>
    </row>
    <row r="24304" spans="1:7">
      <c r="A24304" s="32">
        <v>2018</v>
      </c>
      <c r="B24304" s="32">
        <v>2336</v>
      </c>
      <c r="C24304" s="33" t="s">
        <v>563</v>
      </c>
      <c r="D24304" s="33" t="s">
        <v>564</v>
      </c>
      <c r="E24304" s="34">
        <v>2280858</v>
      </c>
      <c r="F24304" s="35">
        <v>1.044</v>
      </c>
      <c r="G24304" s="34">
        <v>221.9</v>
      </c>
    </row>
    <row r="24305" spans="1:7">
      <c r="A24305" s="32">
        <v>2018</v>
      </c>
      <c r="B24305" s="32">
        <v>2336</v>
      </c>
      <c r="C24305" s="33" t="s">
        <v>563</v>
      </c>
      <c r="D24305" s="33" t="s">
        <v>564</v>
      </c>
      <c r="E24305" s="34">
        <v>301770</v>
      </c>
      <c r="F24305" s="35">
        <v>1.0329999999999999</v>
      </c>
      <c r="G24305" s="34">
        <v>221.9</v>
      </c>
    </row>
    <row r="24306" spans="1:7">
      <c r="A24306" s="32">
        <v>2018</v>
      </c>
      <c r="B24306" s="32">
        <v>2336</v>
      </c>
      <c r="C24306" s="33" t="s">
        <v>563</v>
      </c>
      <c r="D24306" s="33" t="s">
        <v>564</v>
      </c>
      <c r="E24306" s="34">
        <v>262421</v>
      </c>
      <c r="F24306" s="35">
        <v>1.044</v>
      </c>
      <c r="G24306" s="34">
        <v>221.1</v>
      </c>
    </row>
    <row r="24307" spans="1:7">
      <c r="A24307" s="32">
        <v>2018</v>
      </c>
      <c r="B24307" s="32">
        <v>2336</v>
      </c>
      <c r="C24307" s="33" t="s">
        <v>563</v>
      </c>
      <c r="D24307" s="33" t="s">
        <v>564</v>
      </c>
      <c r="E24307" s="34">
        <v>82404</v>
      </c>
      <c r="F24307" s="35">
        <v>1.044</v>
      </c>
      <c r="G24307" s="34">
        <v>221.1</v>
      </c>
    </row>
    <row r="24308" spans="1:7">
      <c r="A24308" s="32">
        <v>2018</v>
      </c>
      <c r="B24308" s="32">
        <v>2336</v>
      </c>
      <c r="C24308" s="33" t="s">
        <v>563</v>
      </c>
      <c r="D24308" s="33" t="s">
        <v>564</v>
      </c>
      <c r="E24308" s="34">
        <v>34720</v>
      </c>
      <c r="F24308" s="35">
        <v>1.0329999999999999</v>
      </c>
      <c r="G24308" s="34">
        <v>221.1</v>
      </c>
    </row>
    <row r="24309" spans="1:7">
      <c r="A24309" s="32">
        <v>2018</v>
      </c>
      <c r="B24309" s="32">
        <v>2336</v>
      </c>
      <c r="C24309" s="33" t="s">
        <v>563</v>
      </c>
      <c r="D24309" s="33" t="s">
        <v>564</v>
      </c>
      <c r="E24309" s="34">
        <v>10902</v>
      </c>
      <c r="F24309" s="35">
        <v>1.0329999999999999</v>
      </c>
      <c r="G24309" s="34">
        <v>221.1</v>
      </c>
    </row>
    <row r="24310" spans="1:7">
      <c r="A24310" s="32">
        <v>2018</v>
      </c>
      <c r="B24310" s="32">
        <v>2364</v>
      </c>
      <c r="C24310" s="33" t="s">
        <v>565</v>
      </c>
      <c r="D24310" s="33" t="s">
        <v>566</v>
      </c>
      <c r="E24310" s="34">
        <v>60</v>
      </c>
      <c r="F24310" s="35">
        <v>5.8</v>
      </c>
      <c r="G24310" s="34">
        <v>1000</v>
      </c>
    </row>
    <row r="24311" spans="1:7">
      <c r="A24311" s="32">
        <v>2018</v>
      </c>
      <c r="B24311" s="32">
        <v>2367</v>
      </c>
      <c r="C24311" s="33" t="s">
        <v>563</v>
      </c>
      <c r="D24311" s="33" t="s">
        <v>564</v>
      </c>
      <c r="E24311" s="34">
        <v>841</v>
      </c>
      <c r="F24311" s="35">
        <v>1.05</v>
      </c>
      <c r="G24311" s="34">
        <v>625</v>
      </c>
    </row>
    <row r="24312" spans="1:7">
      <c r="A24312" s="32">
        <v>2018</v>
      </c>
      <c r="B24312" s="32">
        <v>2390</v>
      </c>
      <c r="C24312" s="33" t="s">
        <v>565</v>
      </c>
      <c r="D24312" s="33" t="s">
        <v>566</v>
      </c>
      <c r="E24312" s="34">
        <v>8</v>
      </c>
      <c r="F24312" s="35">
        <v>5.8250000000000002</v>
      </c>
      <c r="G24312" s="34" t="s">
        <v>364</v>
      </c>
    </row>
    <row r="24313" spans="1:7">
      <c r="A24313" s="32">
        <v>2018</v>
      </c>
      <c r="B24313" s="32">
        <v>2390</v>
      </c>
      <c r="C24313" s="33" t="s">
        <v>563</v>
      </c>
      <c r="D24313" s="33" t="s">
        <v>564</v>
      </c>
      <c r="E24313" s="34">
        <v>1575</v>
      </c>
      <c r="F24313" s="35">
        <v>1.028</v>
      </c>
      <c r="G24313" s="34" t="s">
        <v>364</v>
      </c>
    </row>
    <row r="24314" spans="1:7">
      <c r="A24314" s="32">
        <v>2018</v>
      </c>
      <c r="B24314" s="32">
        <v>2393</v>
      </c>
      <c r="C24314" s="33" t="s">
        <v>563</v>
      </c>
      <c r="D24314" s="33" t="s">
        <v>564</v>
      </c>
      <c r="E24314" s="34">
        <v>1435</v>
      </c>
      <c r="F24314" s="35">
        <v>1.03</v>
      </c>
      <c r="G24314" s="34" t="s">
        <v>364</v>
      </c>
    </row>
    <row r="24315" spans="1:7">
      <c r="A24315" s="32">
        <v>2018</v>
      </c>
      <c r="B24315" s="32">
        <v>2393</v>
      </c>
      <c r="C24315" s="33" t="s">
        <v>563</v>
      </c>
      <c r="D24315" s="33" t="s">
        <v>564</v>
      </c>
      <c r="E24315" s="34">
        <v>582</v>
      </c>
      <c r="F24315" s="35">
        <v>1.03</v>
      </c>
      <c r="G24315" s="34" t="s">
        <v>364</v>
      </c>
    </row>
    <row r="24316" spans="1:7">
      <c r="A24316" s="32">
        <v>2018</v>
      </c>
      <c r="B24316" s="32">
        <v>2398</v>
      </c>
      <c r="C24316" s="33" t="s">
        <v>563</v>
      </c>
      <c r="D24316" s="33" t="s">
        <v>564</v>
      </c>
      <c r="E24316" s="34">
        <v>2893786</v>
      </c>
      <c r="F24316" s="35">
        <v>1.028</v>
      </c>
      <c r="G24316" s="34" t="s">
        <v>364</v>
      </c>
    </row>
    <row r="24317" spans="1:7">
      <c r="A24317" s="32">
        <v>2018</v>
      </c>
      <c r="B24317" s="32">
        <v>2399</v>
      </c>
      <c r="C24317" s="33" t="s">
        <v>563</v>
      </c>
      <c r="D24317" s="33" t="s">
        <v>564</v>
      </c>
      <c r="E24317" s="34">
        <v>34802</v>
      </c>
      <c r="F24317" s="35">
        <v>1.3</v>
      </c>
      <c r="G24317" s="34" t="s">
        <v>364</v>
      </c>
    </row>
    <row r="24318" spans="1:7">
      <c r="A24318" s="32">
        <v>2018</v>
      </c>
      <c r="B24318" s="32">
        <v>2404</v>
      </c>
      <c r="C24318" s="33" t="s">
        <v>563</v>
      </c>
      <c r="D24318" s="33" t="s">
        <v>564</v>
      </c>
      <c r="E24318" s="34">
        <v>304433</v>
      </c>
      <c r="F24318" s="35">
        <v>1.03</v>
      </c>
      <c r="G24318" s="34" t="s">
        <v>364</v>
      </c>
    </row>
    <row r="24319" spans="1:7">
      <c r="A24319" s="32">
        <v>2018</v>
      </c>
      <c r="B24319" s="32">
        <v>2406</v>
      </c>
      <c r="C24319" s="33" t="s">
        <v>563</v>
      </c>
      <c r="D24319" s="33" t="s">
        <v>564</v>
      </c>
      <c r="E24319" s="34">
        <v>4146645</v>
      </c>
      <c r="F24319" s="35">
        <v>1.0289999999999999</v>
      </c>
      <c r="G24319" s="34" t="s">
        <v>364</v>
      </c>
    </row>
    <row r="24320" spans="1:7">
      <c r="A24320" s="32">
        <v>2018</v>
      </c>
      <c r="B24320" s="32">
        <v>2411</v>
      </c>
      <c r="C24320" s="33" t="s">
        <v>563</v>
      </c>
      <c r="D24320" s="33" t="s">
        <v>564</v>
      </c>
      <c r="E24320" s="34">
        <v>1994599</v>
      </c>
      <c r="F24320" s="35">
        <v>1.0409999999999999</v>
      </c>
      <c r="G24320" s="34" t="s">
        <v>364</v>
      </c>
    </row>
    <row r="24321" spans="1:7">
      <c r="A24321" s="32">
        <v>2018</v>
      </c>
      <c r="B24321" s="32">
        <v>2442</v>
      </c>
      <c r="C24321" s="33" t="s">
        <v>563</v>
      </c>
      <c r="D24321" s="33" t="s">
        <v>564</v>
      </c>
      <c r="E24321" s="34">
        <v>20952</v>
      </c>
      <c r="F24321" s="35">
        <v>1.014</v>
      </c>
      <c r="G24321" s="34">
        <v>606</v>
      </c>
    </row>
    <row r="24322" spans="1:7">
      <c r="A24322" s="32">
        <v>2018</v>
      </c>
      <c r="B24322" s="32">
        <v>2442</v>
      </c>
      <c r="C24322" s="33" t="s">
        <v>363</v>
      </c>
      <c r="D24322" s="33" t="s">
        <v>354</v>
      </c>
      <c r="E24322" s="34">
        <v>385259</v>
      </c>
      <c r="F24322" s="35">
        <v>17.699000000000002</v>
      </c>
      <c r="G24322" s="34">
        <v>290.39999999999998</v>
      </c>
    </row>
    <row r="24323" spans="1:7">
      <c r="A24323" s="32">
        <v>2018</v>
      </c>
      <c r="B24323" s="32">
        <v>2444</v>
      </c>
      <c r="C24323" s="33" t="s">
        <v>563</v>
      </c>
      <c r="D24323" s="33" t="s">
        <v>564</v>
      </c>
      <c r="E24323" s="34">
        <v>202425</v>
      </c>
      <c r="F24323" s="35">
        <v>1.0620000000000001</v>
      </c>
      <c r="G24323" s="34">
        <v>223.1</v>
      </c>
    </row>
    <row r="24324" spans="1:7">
      <c r="A24324" s="32">
        <v>2018</v>
      </c>
      <c r="B24324" s="32">
        <v>2444</v>
      </c>
      <c r="C24324" s="33" t="s">
        <v>563</v>
      </c>
      <c r="D24324" s="33" t="s">
        <v>564</v>
      </c>
      <c r="E24324" s="34">
        <v>121723</v>
      </c>
      <c r="F24324" s="35">
        <v>1.0620000000000001</v>
      </c>
      <c r="G24324" s="34">
        <v>224</v>
      </c>
    </row>
    <row r="24325" spans="1:7">
      <c r="A24325" s="32">
        <v>2018</v>
      </c>
      <c r="B24325" s="32">
        <v>2444</v>
      </c>
      <c r="C24325" s="33" t="s">
        <v>563</v>
      </c>
      <c r="D24325" s="33" t="s">
        <v>564</v>
      </c>
      <c r="E24325" s="34">
        <v>113942</v>
      </c>
      <c r="F24325" s="35">
        <v>1.0620000000000001</v>
      </c>
      <c r="G24325" s="34">
        <v>226.9</v>
      </c>
    </row>
    <row r="24326" spans="1:7">
      <c r="A24326" s="32">
        <v>2018</v>
      </c>
      <c r="B24326" s="32">
        <v>2444</v>
      </c>
      <c r="C24326" s="33" t="s">
        <v>563</v>
      </c>
      <c r="D24326" s="33" t="s">
        <v>564</v>
      </c>
      <c r="E24326" s="34">
        <v>29681</v>
      </c>
      <c r="F24326" s="35">
        <v>1.0620000000000001</v>
      </c>
      <c r="G24326" s="34">
        <v>253.3</v>
      </c>
    </row>
    <row r="24327" spans="1:7">
      <c r="A24327" s="32">
        <v>2018</v>
      </c>
      <c r="B24327" s="32">
        <v>2444</v>
      </c>
      <c r="C24327" s="33" t="s">
        <v>563</v>
      </c>
      <c r="D24327" s="33" t="s">
        <v>564</v>
      </c>
      <c r="E24327" s="34">
        <v>26990</v>
      </c>
      <c r="F24327" s="35">
        <v>1.0620000000000001</v>
      </c>
      <c r="G24327" s="34">
        <v>199.1</v>
      </c>
    </row>
    <row r="24328" spans="1:7">
      <c r="A24328" s="32">
        <v>2018</v>
      </c>
      <c r="B24328" s="32">
        <v>2444</v>
      </c>
      <c r="C24328" s="33" t="s">
        <v>563</v>
      </c>
      <c r="D24328" s="33" t="s">
        <v>564</v>
      </c>
      <c r="E24328" s="34">
        <v>202425</v>
      </c>
      <c r="F24328" s="35">
        <v>1.0620000000000001</v>
      </c>
      <c r="G24328" s="34">
        <v>255.8</v>
      </c>
    </row>
    <row r="24329" spans="1:7">
      <c r="A24329" s="32">
        <v>2018</v>
      </c>
      <c r="B24329" s="32">
        <v>2444</v>
      </c>
      <c r="C24329" s="33" t="s">
        <v>563</v>
      </c>
      <c r="D24329" s="33" t="s">
        <v>564</v>
      </c>
      <c r="E24329" s="34">
        <v>19230</v>
      </c>
      <c r="F24329" s="35">
        <v>1.0620000000000001</v>
      </c>
      <c r="G24329" s="34">
        <v>194.1</v>
      </c>
    </row>
    <row r="24330" spans="1:7">
      <c r="A24330" s="32">
        <v>2018</v>
      </c>
      <c r="B24330" s="32">
        <v>2446</v>
      </c>
      <c r="C24330" s="33" t="s">
        <v>563</v>
      </c>
      <c r="D24330" s="33" t="s">
        <v>564</v>
      </c>
      <c r="E24330" s="34">
        <v>305610</v>
      </c>
      <c r="F24330" s="35">
        <v>1.028</v>
      </c>
      <c r="G24330" s="34">
        <v>205.1</v>
      </c>
    </row>
    <row r="24331" spans="1:7">
      <c r="A24331" s="32">
        <v>2018</v>
      </c>
      <c r="B24331" s="32">
        <v>2446</v>
      </c>
      <c r="C24331" s="33" t="s">
        <v>563</v>
      </c>
      <c r="D24331" s="33" t="s">
        <v>564</v>
      </c>
      <c r="E24331" s="34">
        <v>200463</v>
      </c>
      <c r="F24331" s="35">
        <v>1.028</v>
      </c>
      <c r="G24331" s="34">
        <v>205.1</v>
      </c>
    </row>
    <row r="24332" spans="1:7">
      <c r="A24332" s="32">
        <v>2018</v>
      </c>
      <c r="B24332" s="32">
        <v>2451</v>
      </c>
      <c r="C24332" s="33" t="s">
        <v>353</v>
      </c>
      <c r="D24332" s="33" t="s">
        <v>354</v>
      </c>
      <c r="E24332" s="34">
        <v>205325</v>
      </c>
      <c r="F24332" s="35">
        <v>19.532</v>
      </c>
      <c r="G24332" s="34">
        <v>223</v>
      </c>
    </row>
    <row r="24333" spans="1:7">
      <c r="A24333" s="32">
        <v>2018</v>
      </c>
      <c r="B24333" s="32">
        <v>2451</v>
      </c>
      <c r="C24333" s="33" t="s">
        <v>565</v>
      </c>
      <c r="D24333" s="33" t="s">
        <v>566</v>
      </c>
      <c r="E24333" s="34">
        <v>7234</v>
      </c>
      <c r="F24333" s="35">
        <v>5.66</v>
      </c>
      <c r="G24333" s="34">
        <v>2017</v>
      </c>
    </row>
    <row r="24334" spans="1:7">
      <c r="A24334" s="32">
        <v>2018</v>
      </c>
      <c r="B24334" s="32">
        <v>2454</v>
      </c>
      <c r="C24334" s="33" t="s">
        <v>563</v>
      </c>
      <c r="D24334" s="33" t="s">
        <v>564</v>
      </c>
      <c r="E24334" s="34">
        <v>437950</v>
      </c>
      <c r="F24334" s="35">
        <v>1.0289999999999999</v>
      </c>
      <c r="G24334" s="34">
        <v>205.1</v>
      </c>
    </row>
    <row r="24335" spans="1:7">
      <c r="A24335" s="32">
        <v>2018</v>
      </c>
      <c r="B24335" s="32">
        <v>2454</v>
      </c>
      <c r="C24335" s="33" t="s">
        <v>563</v>
      </c>
      <c r="D24335" s="33" t="s">
        <v>564</v>
      </c>
      <c r="E24335" s="34">
        <v>988375</v>
      </c>
      <c r="F24335" s="35">
        <v>1.028</v>
      </c>
      <c r="G24335" s="34">
        <v>205.1</v>
      </c>
    </row>
    <row r="24336" spans="1:7">
      <c r="A24336" s="32">
        <v>2018</v>
      </c>
      <c r="B24336" s="32">
        <v>2480</v>
      </c>
      <c r="C24336" s="33" t="s">
        <v>565</v>
      </c>
      <c r="D24336" s="33" t="s">
        <v>566</v>
      </c>
      <c r="E24336" s="34">
        <v>4</v>
      </c>
      <c r="F24336" s="35">
        <v>5.7960000000000003</v>
      </c>
      <c r="G24336" s="34" t="s">
        <v>364</v>
      </c>
    </row>
    <row r="24337" spans="1:7">
      <c r="A24337" s="32">
        <v>2018</v>
      </c>
      <c r="B24337" s="32">
        <v>2480</v>
      </c>
      <c r="C24337" s="33" t="s">
        <v>563</v>
      </c>
      <c r="D24337" s="33" t="s">
        <v>564</v>
      </c>
      <c r="E24337" s="34">
        <v>11540</v>
      </c>
      <c r="F24337" s="35">
        <v>1.02</v>
      </c>
      <c r="G24337" s="34" t="s">
        <v>364</v>
      </c>
    </row>
    <row r="24338" spans="1:7">
      <c r="A24338" s="32">
        <v>2018</v>
      </c>
      <c r="B24338" s="32">
        <v>2490</v>
      </c>
      <c r="C24338" s="33" t="s">
        <v>563</v>
      </c>
      <c r="D24338" s="33" t="s">
        <v>564</v>
      </c>
      <c r="E24338" s="34">
        <v>1456232</v>
      </c>
      <c r="F24338" s="35">
        <v>1.03</v>
      </c>
      <c r="G24338" s="34" t="s">
        <v>364</v>
      </c>
    </row>
    <row r="24339" spans="1:7">
      <c r="A24339" s="32">
        <v>2018</v>
      </c>
      <c r="B24339" s="32">
        <v>2493</v>
      </c>
      <c r="C24339" s="33" t="s">
        <v>563</v>
      </c>
      <c r="D24339" s="33" t="s">
        <v>564</v>
      </c>
      <c r="E24339" s="34">
        <v>2013456</v>
      </c>
      <c r="F24339" s="35">
        <v>1.04</v>
      </c>
      <c r="G24339" s="34">
        <v>298</v>
      </c>
    </row>
    <row r="24340" spans="1:7">
      <c r="A24340" s="32">
        <v>2018</v>
      </c>
      <c r="B24340" s="32">
        <v>2494</v>
      </c>
      <c r="C24340" s="33" t="s">
        <v>565</v>
      </c>
      <c r="D24340" s="33" t="s">
        <v>566</v>
      </c>
      <c r="E24340" s="34">
        <v>133</v>
      </c>
      <c r="F24340" s="35">
        <v>5.83</v>
      </c>
      <c r="G24340" s="34" t="s">
        <v>364</v>
      </c>
    </row>
    <row r="24341" spans="1:7">
      <c r="A24341" s="32">
        <v>2018</v>
      </c>
      <c r="B24341" s="32">
        <v>2494</v>
      </c>
      <c r="C24341" s="33" t="s">
        <v>563</v>
      </c>
      <c r="D24341" s="33" t="s">
        <v>564</v>
      </c>
      <c r="E24341" s="34">
        <v>25046</v>
      </c>
      <c r="F24341" s="35">
        <v>1.03</v>
      </c>
      <c r="G24341" s="34" t="s">
        <v>364</v>
      </c>
    </row>
    <row r="24342" spans="1:7">
      <c r="A24342" s="32">
        <v>2018</v>
      </c>
      <c r="B24342" s="32">
        <v>2499</v>
      </c>
      <c r="C24342" s="33" t="s">
        <v>565</v>
      </c>
      <c r="D24342" s="33" t="s">
        <v>566</v>
      </c>
      <c r="E24342" s="34">
        <v>178</v>
      </c>
      <c r="F24342" s="35">
        <v>5.83</v>
      </c>
      <c r="G24342" s="34" t="s">
        <v>364</v>
      </c>
    </row>
    <row r="24343" spans="1:7">
      <c r="A24343" s="32">
        <v>2018</v>
      </c>
      <c r="B24343" s="32">
        <v>2499</v>
      </c>
      <c r="C24343" s="33" t="s">
        <v>563</v>
      </c>
      <c r="D24343" s="33" t="s">
        <v>564</v>
      </c>
      <c r="E24343" s="34">
        <v>109617</v>
      </c>
      <c r="F24343" s="35">
        <v>1.03</v>
      </c>
      <c r="G24343" s="34" t="s">
        <v>364</v>
      </c>
    </row>
    <row r="24344" spans="1:7">
      <c r="A24344" s="32">
        <v>2018</v>
      </c>
      <c r="B24344" s="32">
        <v>2500</v>
      </c>
      <c r="C24344" s="33" t="s">
        <v>563</v>
      </c>
      <c r="D24344" s="33" t="s">
        <v>564</v>
      </c>
      <c r="E24344" s="34">
        <v>3853031</v>
      </c>
      <c r="F24344" s="35">
        <v>1.0289999999999999</v>
      </c>
      <c r="G24344" s="34" t="s">
        <v>364</v>
      </c>
    </row>
    <row r="24345" spans="1:7">
      <c r="A24345" s="32">
        <v>2018</v>
      </c>
      <c r="B24345" s="32">
        <v>2500</v>
      </c>
      <c r="C24345" s="33" t="s">
        <v>567</v>
      </c>
      <c r="D24345" s="33" t="s">
        <v>566</v>
      </c>
      <c r="E24345" s="34">
        <v>38003</v>
      </c>
      <c r="F24345" s="35">
        <v>6.1</v>
      </c>
      <c r="G24345" s="34" t="s">
        <v>364</v>
      </c>
    </row>
    <row r="24346" spans="1:7">
      <c r="A24346" s="32">
        <v>2018</v>
      </c>
      <c r="B24346" s="32">
        <v>2511</v>
      </c>
      <c r="C24346" s="33" t="s">
        <v>563</v>
      </c>
      <c r="D24346" s="33" t="s">
        <v>564</v>
      </c>
      <c r="E24346" s="34">
        <v>1766853</v>
      </c>
      <c r="F24346" s="35">
        <v>1.028</v>
      </c>
      <c r="G24346" s="34">
        <v>316</v>
      </c>
    </row>
    <row r="24347" spans="1:7">
      <c r="A24347" s="32">
        <v>2018</v>
      </c>
      <c r="B24347" s="32">
        <v>2516</v>
      </c>
      <c r="C24347" s="33" t="s">
        <v>563</v>
      </c>
      <c r="D24347" s="33" t="s">
        <v>564</v>
      </c>
      <c r="E24347" s="34">
        <v>2599051</v>
      </c>
      <c r="F24347" s="35">
        <v>1.028</v>
      </c>
      <c r="G24347" s="34">
        <v>317</v>
      </c>
    </row>
    <row r="24348" spans="1:7">
      <c r="A24348" s="32">
        <v>2018</v>
      </c>
      <c r="B24348" s="32">
        <v>2517</v>
      </c>
      <c r="C24348" s="33" t="s">
        <v>565</v>
      </c>
      <c r="D24348" s="33" t="s">
        <v>566</v>
      </c>
      <c r="E24348" s="34">
        <v>138</v>
      </c>
      <c r="F24348" s="35">
        <v>5.6829999999999998</v>
      </c>
      <c r="G24348" s="34">
        <v>1952.6</v>
      </c>
    </row>
    <row r="24349" spans="1:7">
      <c r="A24349" s="32">
        <v>2018</v>
      </c>
      <c r="B24349" s="32">
        <v>2517</v>
      </c>
      <c r="C24349" s="33" t="s">
        <v>563</v>
      </c>
      <c r="D24349" s="33" t="s">
        <v>564</v>
      </c>
      <c r="E24349" s="34">
        <v>424161</v>
      </c>
      <c r="F24349" s="35">
        <v>1.026</v>
      </c>
      <c r="G24349" s="34">
        <v>330.2</v>
      </c>
    </row>
    <row r="24350" spans="1:7">
      <c r="A24350" s="32">
        <v>2018</v>
      </c>
      <c r="B24350" s="32">
        <v>2517</v>
      </c>
      <c r="C24350" s="33" t="s">
        <v>567</v>
      </c>
      <c r="D24350" s="33" t="s">
        <v>566</v>
      </c>
      <c r="E24350" s="34">
        <v>1387</v>
      </c>
      <c r="F24350" s="35">
        <v>6.3419999999999996</v>
      </c>
      <c r="G24350" s="34">
        <v>1038.2</v>
      </c>
    </row>
    <row r="24351" spans="1:7">
      <c r="A24351" s="32">
        <v>2018</v>
      </c>
      <c r="B24351" s="32">
        <v>2535</v>
      </c>
      <c r="C24351" s="33" t="s">
        <v>565</v>
      </c>
      <c r="D24351" s="33" t="s">
        <v>566</v>
      </c>
      <c r="E24351" s="34">
        <v>508</v>
      </c>
      <c r="F24351" s="35">
        <v>5.641</v>
      </c>
      <c r="G24351" s="34" t="s">
        <v>364</v>
      </c>
    </row>
    <row r="24352" spans="1:7">
      <c r="A24352" s="32">
        <v>2018</v>
      </c>
      <c r="B24352" s="32">
        <v>2539</v>
      </c>
      <c r="C24352" s="33" t="s">
        <v>563</v>
      </c>
      <c r="D24352" s="33" t="s">
        <v>564</v>
      </c>
      <c r="E24352" s="34">
        <v>3338727</v>
      </c>
      <c r="F24352" s="35">
        <v>1.0269999999999999</v>
      </c>
      <c r="G24352" s="34" t="s">
        <v>364</v>
      </c>
    </row>
    <row r="24353" spans="1:7">
      <c r="A24353" s="32">
        <v>2018</v>
      </c>
      <c r="B24353" s="32">
        <v>2625</v>
      </c>
      <c r="C24353" s="33" t="s">
        <v>563</v>
      </c>
      <c r="D24353" s="33" t="s">
        <v>564</v>
      </c>
      <c r="E24353" s="34">
        <v>937919</v>
      </c>
      <c r="F24353" s="35">
        <v>1.026</v>
      </c>
      <c r="G24353" s="34" t="s">
        <v>364</v>
      </c>
    </row>
    <row r="24354" spans="1:7">
      <c r="A24354" s="32">
        <v>2018</v>
      </c>
      <c r="B24354" s="32">
        <v>2706</v>
      </c>
      <c r="C24354" s="33" t="s">
        <v>353</v>
      </c>
      <c r="D24354" s="33" t="s">
        <v>354</v>
      </c>
      <c r="E24354" s="34">
        <v>11609</v>
      </c>
      <c r="F24354" s="35">
        <v>23.724</v>
      </c>
      <c r="G24354" s="34">
        <v>324.3</v>
      </c>
    </row>
    <row r="24355" spans="1:7">
      <c r="A24355" s="32">
        <v>2018</v>
      </c>
      <c r="B24355" s="32">
        <v>2706</v>
      </c>
      <c r="C24355" s="33" t="s">
        <v>353</v>
      </c>
      <c r="D24355" s="33" t="s">
        <v>354</v>
      </c>
      <c r="E24355" s="34">
        <v>11227</v>
      </c>
      <c r="F24355" s="35">
        <v>24.425999999999998</v>
      </c>
      <c r="G24355" s="34">
        <v>342.2</v>
      </c>
    </row>
    <row r="24356" spans="1:7">
      <c r="A24356" s="32">
        <v>2018</v>
      </c>
      <c r="B24356" s="32">
        <v>2706</v>
      </c>
      <c r="C24356" s="33" t="s">
        <v>563</v>
      </c>
      <c r="D24356" s="33" t="s">
        <v>564</v>
      </c>
      <c r="E24356" s="34">
        <v>106</v>
      </c>
      <c r="F24356" s="35">
        <v>1.026</v>
      </c>
      <c r="G24356" s="34">
        <v>1269.0999999999999</v>
      </c>
    </row>
    <row r="24357" spans="1:7">
      <c r="A24357" s="32">
        <v>2018</v>
      </c>
      <c r="B24357" s="32">
        <v>2712</v>
      </c>
      <c r="C24357" s="33" t="s">
        <v>353</v>
      </c>
      <c r="D24357" s="33" t="s">
        <v>354</v>
      </c>
      <c r="E24357" s="34">
        <v>11706</v>
      </c>
      <c r="F24357" s="35">
        <v>26.108000000000001</v>
      </c>
      <c r="G24357" s="34">
        <v>313.10000000000002</v>
      </c>
    </row>
    <row r="24358" spans="1:7">
      <c r="A24358" s="32">
        <v>2018</v>
      </c>
      <c r="B24358" s="32">
        <v>2712</v>
      </c>
      <c r="C24358" s="33" t="s">
        <v>353</v>
      </c>
      <c r="D24358" s="33" t="s">
        <v>354</v>
      </c>
      <c r="E24358" s="34">
        <v>143365</v>
      </c>
      <c r="F24358" s="35">
        <v>26</v>
      </c>
      <c r="G24358" s="34">
        <v>312.2</v>
      </c>
    </row>
    <row r="24359" spans="1:7">
      <c r="A24359" s="32">
        <v>2018</v>
      </c>
      <c r="B24359" s="32">
        <v>2712</v>
      </c>
      <c r="C24359" s="33" t="s">
        <v>353</v>
      </c>
      <c r="D24359" s="33" t="s">
        <v>354</v>
      </c>
      <c r="E24359" s="34">
        <v>12233</v>
      </c>
      <c r="F24359" s="35">
        <v>25.29</v>
      </c>
      <c r="G24359" s="34">
        <v>332.3</v>
      </c>
    </row>
    <row r="24360" spans="1:7">
      <c r="A24360" s="32">
        <v>2018</v>
      </c>
      <c r="B24360" s="32">
        <v>2712</v>
      </c>
      <c r="C24360" s="33" t="s">
        <v>353</v>
      </c>
      <c r="D24360" s="33" t="s">
        <v>354</v>
      </c>
      <c r="E24360" s="34">
        <v>12003</v>
      </c>
      <c r="F24360" s="35">
        <v>22.713999999999999</v>
      </c>
      <c r="G24360" s="34">
        <v>329.7</v>
      </c>
    </row>
    <row r="24361" spans="1:7">
      <c r="A24361" s="32">
        <v>2018</v>
      </c>
      <c r="B24361" s="32">
        <v>2712</v>
      </c>
      <c r="C24361" s="33" t="s">
        <v>353</v>
      </c>
      <c r="D24361" s="33" t="s">
        <v>354</v>
      </c>
      <c r="E24361" s="34">
        <v>12929</v>
      </c>
      <c r="F24361" s="35">
        <v>25.53</v>
      </c>
      <c r="G24361" s="34">
        <v>371.9</v>
      </c>
    </row>
    <row r="24362" spans="1:7">
      <c r="A24362" s="32">
        <v>2018</v>
      </c>
      <c r="B24362" s="32">
        <v>2712</v>
      </c>
      <c r="C24362" s="33" t="s">
        <v>353</v>
      </c>
      <c r="D24362" s="33" t="s">
        <v>354</v>
      </c>
      <c r="E24362" s="34">
        <v>11939</v>
      </c>
      <c r="F24362" s="35">
        <v>23.765999999999998</v>
      </c>
      <c r="G24362" s="34">
        <v>347.5</v>
      </c>
    </row>
    <row r="24363" spans="1:7">
      <c r="A24363" s="32">
        <v>2018</v>
      </c>
      <c r="B24363" s="32">
        <v>2712</v>
      </c>
      <c r="C24363" s="33" t="s">
        <v>353</v>
      </c>
      <c r="D24363" s="33" t="s">
        <v>354</v>
      </c>
      <c r="E24363" s="34">
        <v>38672</v>
      </c>
      <c r="F24363" s="35">
        <v>23.446000000000002</v>
      </c>
      <c r="G24363" s="34">
        <v>353.9</v>
      </c>
    </row>
    <row r="24364" spans="1:7">
      <c r="A24364" s="32">
        <v>2018</v>
      </c>
      <c r="B24364" s="32">
        <v>2718</v>
      </c>
      <c r="C24364" s="33" t="s">
        <v>353</v>
      </c>
      <c r="D24364" s="33" t="s">
        <v>354</v>
      </c>
      <c r="E24364" s="34">
        <v>12034</v>
      </c>
      <c r="F24364" s="35">
        <v>23.925999999999998</v>
      </c>
      <c r="G24364" s="34">
        <v>325</v>
      </c>
    </row>
    <row r="24365" spans="1:7">
      <c r="A24365" s="32">
        <v>2018</v>
      </c>
      <c r="B24365" s="32">
        <v>2718</v>
      </c>
      <c r="C24365" s="33" t="s">
        <v>353</v>
      </c>
      <c r="D24365" s="33" t="s">
        <v>354</v>
      </c>
      <c r="E24365" s="34">
        <v>11909</v>
      </c>
      <c r="F24365" s="35">
        <v>24.088000000000001</v>
      </c>
      <c r="G24365" s="34">
        <v>333.9</v>
      </c>
    </row>
    <row r="24366" spans="1:7">
      <c r="A24366" s="32">
        <v>2018</v>
      </c>
      <c r="B24366" s="32">
        <v>2718</v>
      </c>
      <c r="C24366" s="33" t="s">
        <v>353</v>
      </c>
      <c r="D24366" s="33" t="s">
        <v>354</v>
      </c>
      <c r="E24366" s="34">
        <v>11971</v>
      </c>
      <c r="F24366" s="35">
        <v>23.673999999999999</v>
      </c>
      <c r="G24366" s="34">
        <v>343.1</v>
      </c>
    </row>
    <row r="24367" spans="1:7">
      <c r="A24367" s="32">
        <v>2018</v>
      </c>
      <c r="B24367" s="32">
        <v>2718</v>
      </c>
      <c r="C24367" s="33" t="s">
        <v>565</v>
      </c>
      <c r="D24367" s="33" t="s">
        <v>566</v>
      </c>
      <c r="E24367" s="34">
        <v>1744</v>
      </c>
      <c r="F24367" s="35">
        <v>5.82</v>
      </c>
      <c r="G24367" s="34">
        <v>1691.3</v>
      </c>
    </row>
    <row r="24368" spans="1:7">
      <c r="A24368" s="32">
        <v>2018</v>
      </c>
      <c r="B24368" s="32">
        <v>2718</v>
      </c>
      <c r="C24368" s="33" t="s">
        <v>353</v>
      </c>
      <c r="D24368" s="33" t="s">
        <v>354</v>
      </c>
      <c r="E24368" s="34">
        <v>11923</v>
      </c>
      <c r="F24368" s="35">
        <v>25.353999999999999</v>
      </c>
      <c r="G24368" s="34">
        <v>331.6</v>
      </c>
    </row>
    <row r="24369" spans="1:7">
      <c r="A24369" s="32">
        <v>2018</v>
      </c>
      <c r="B24369" s="32">
        <v>2718</v>
      </c>
      <c r="C24369" s="33" t="s">
        <v>565</v>
      </c>
      <c r="D24369" s="33" t="s">
        <v>566</v>
      </c>
      <c r="E24369" s="34">
        <v>1251</v>
      </c>
      <c r="F24369" s="35">
        <v>5.82</v>
      </c>
      <c r="G24369" s="34">
        <v>1648.7</v>
      </c>
    </row>
    <row r="24370" spans="1:7">
      <c r="A24370" s="32">
        <v>2018</v>
      </c>
      <c r="B24370" s="32">
        <v>2720</v>
      </c>
      <c r="C24370" s="33" t="s">
        <v>563</v>
      </c>
      <c r="D24370" s="33" t="s">
        <v>564</v>
      </c>
      <c r="E24370" s="34">
        <v>640616</v>
      </c>
      <c r="F24370" s="35">
        <v>1.0349999999999999</v>
      </c>
      <c r="G24370" s="34">
        <v>326.8</v>
      </c>
    </row>
    <row r="24371" spans="1:7">
      <c r="A24371" s="32">
        <v>2018</v>
      </c>
      <c r="B24371" s="32">
        <v>2720</v>
      </c>
      <c r="C24371" s="33" t="s">
        <v>563</v>
      </c>
      <c r="D24371" s="33" t="s">
        <v>564</v>
      </c>
      <c r="E24371" s="34">
        <v>7225</v>
      </c>
      <c r="F24371" s="35">
        <v>1.0349999999999999</v>
      </c>
      <c r="G24371" s="34">
        <v>326.8</v>
      </c>
    </row>
    <row r="24372" spans="1:7">
      <c r="A24372" s="32">
        <v>2018</v>
      </c>
      <c r="B24372" s="32">
        <v>2720</v>
      </c>
      <c r="C24372" s="33" t="s">
        <v>563</v>
      </c>
      <c r="D24372" s="33" t="s">
        <v>564</v>
      </c>
      <c r="E24372" s="34">
        <v>415204</v>
      </c>
      <c r="F24372" s="35">
        <v>1.0349999999999999</v>
      </c>
      <c r="G24372" s="34">
        <v>326.8</v>
      </c>
    </row>
    <row r="24373" spans="1:7">
      <c r="A24373" s="32">
        <v>2018</v>
      </c>
      <c r="B24373" s="32">
        <v>2720</v>
      </c>
      <c r="C24373" s="33" t="s">
        <v>563</v>
      </c>
      <c r="D24373" s="33" t="s">
        <v>564</v>
      </c>
      <c r="E24373" s="34">
        <v>419290</v>
      </c>
      <c r="F24373" s="35">
        <v>1.0349999999999999</v>
      </c>
      <c r="G24373" s="34">
        <v>326.8</v>
      </c>
    </row>
    <row r="24374" spans="1:7">
      <c r="A24374" s="32">
        <v>2018</v>
      </c>
      <c r="B24374" s="32">
        <v>2720</v>
      </c>
      <c r="C24374" s="33" t="s">
        <v>563</v>
      </c>
      <c r="D24374" s="33" t="s">
        <v>564</v>
      </c>
      <c r="E24374" s="34">
        <v>434627</v>
      </c>
      <c r="F24374" s="35">
        <v>1.0349999999999999</v>
      </c>
      <c r="G24374" s="34">
        <v>326.8</v>
      </c>
    </row>
    <row r="24375" spans="1:7">
      <c r="A24375" s="32">
        <v>2018</v>
      </c>
      <c r="B24375" s="32">
        <v>2720</v>
      </c>
      <c r="C24375" s="33" t="s">
        <v>563</v>
      </c>
      <c r="D24375" s="33" t="s">
        <v>564</v>
      </c>
      <c r="E24375" s="34">
        <v>461106</v>
      </c>
      <c r="F24375" s="35">
        <v>1.0349999999999999</v>
      </c>
      <c r="G24375" s="34">
        <v>326.8</v>
      </c>
    </row>
    <row r="24376" spans="1:7">
      <c r="A24376" s="32">
        <v>2018</v>
      </c>
      <c r="B24376" s="32">
        <v>2720</v>
      </c>
      <c r="C24376" s="33" t="s">
        <v>563</v>
      </c>
      <c r="D24376" s="33" t="s">
        <v>564</v>
      </c>
      <c r="E24376" s="34">
        <v>445234</v>
      </c>
      <c r="F24376" s="35">
        <v>1.0349999999999999</v>
      </c>
      <c r="G24376" s="34">
        <v>326.8</v>
      </c>
    </row>
    <row r="24377" spans="1:7">
      <c r="A24377" s="32">
        <v>2018</v>
      </c>
      <c r="B24377" s="32">
        <v>2720</v>
      </c>
      <c r="C24377" s="33" t="s">
        <v>563</v>
      </c>
      <c r="D24377" s="33" t="s">
        <v>564</v>
      </c>
      <c r="E24377" s="34">
        <v>438767</v>
      </c>
      <c r="F24377" s="35">
        <v>1.0349999999999999</v>
      </c>
      <c r="G24377" s="34">
        <v>326.8</v>
      </c>
    </row>
    <row r="24378" spans="1:7">
      <c r="A24378" s="32">
        <v>2018</v>
      </c>
      <c r="B24378" s="32">
        <v>2721</v>
      </c>
      <c r="C24378" s="33" t="s">
        <v>565</v>
      </c>
      <c r="D24378" s="33" t="s">
        <v>566</v>
      </c>
      <c r="E24378" s="34">
        <v>1803</v>
      </c>
      <c r="F24378" s="35">
        <v>5.79</v>
      </c>
      <c r="G24378" s="34">
        <v>1689.5</v>
      </c>
    </row>
    <row r="24379" spans="1:7">
      <c r="A24379" s="32">
        <v>2018</v>
      </c>
      <c r="B24379" s="32">
        <v>2721</v>
      </c>
      <c r="C24379" s="33" t="s">
        <v>353</v>
      </c>
      <c r="D24379" s="33" t="s">
        <v>354</v>
      </c>
      <c r="E24379" s="34">
        <v>25652</v>
      </c>
      <c r="F24379" s="35">
        <v>22.896000000000001</v>
      </c>
      <c r="G24379" s="34">
        <v>313.7</v>
      </c>
    </row>
    <row r="24380" spans="1:7">
      <c r="A24380" s="32">
        <v>2018</v>
      </c>
      <c r="B24380" s="32">
        <v>2721</v>
      </c>
      <c r="C24380" s="33" t="s">
        <v>353</v>
      </c>
      <c r="D24380" s="33" t="s">
        <v>354</v>
      </c>
      <c r="E24380" s="34">
        <v>26010</v>
      </c>
      <c r="F24380" s="35">
        <v>22.9</v>
      </c>
      <c r="G24380" s="34">
        <v>299.60000000000002</v>
      </c>
    </row>
    <row r="24381" spans="1:7">
      <c r="A24381" s="32">
        <v>2018</v>
      </c>
      <c r="B24381" s="32">
        <v>2721</v>
      </c>
      <c r="C24381" s="33" t="s">
        <v>353</v>
      </c>
      <c r="D24381" s="33" t="s">
        <v>354</v>
      </c>
      <c r="E24381" s="34">
        <v>38309</v>
      </c>
      <c r="F24381" s="35">
        <v>26.053999999999998</v>
      </c>
      <c r="G24381" s="34">
        <v>291.2</v>
      </c>
    </row>
    <row r="24382" spans="1:7">
      <c r="A24382" s="32">
        <v>2018</v>
      </c>
      <c r="B24382" s="32">
        <v>2721</v>
      </c>
      <c r="C24382" s="33" t="s">
        <v>353</v>
      </c>
      <c r="D24382" s="33" t="s">
        <v>354</v>
      </c>
      <c r="E24382" s="34">
        <v>36933</v>
      </c>
      <c r="F24382" s="35">
        <v>22.45</v>
      </c>
      <c r="G24382" s="34">
        <v>425.6</v>
      </c>
    </row>
    <row r="24383" spans="1:7">
      <c r="A24383" s="32">
        <v>2018</v>
      </c>
      <c r="B24383" s="32">
        <v>2721</v>
      </c>
      <c r="C24383" s="33" t="s">
        <v>353</v>
      </c>
      <c r="D24383" s="33" t="s">
        <v>354</v>
      </c>
      <c r="E24383" s="34">
        <v>11643</v>
      </c>
      <c r="F24383" s="35">
        <v>24.77</v>
      </c>
      <c r="G24383" s="34">
        <v>386.7</v>
      </c>
    </row>
    <row r="24384" spans="1:7">
      <c r="A24384" s="32">
        <v>2018</v>
      </c>
      <c r="B24384" s="32">
        <v>2721</v>
      </c>
      <c r="C24384" s="33" t="s">
        <v>353</v>
      </c>
      <c r="D24384" s="33" t="s">
        <v>354</v>
      </c>
      <c r="E24384" s="34">
        <v>11980</v>
      </c>
      <c r="F24384" s="35">
        <v>24.405999999999999</v>
      </c>
      <c r="G24384" s="34">
        <v>391</v>
      </c>
    </row>
    <row r="24385" spans="1:7">
      <c r="A24385" s="32">
        <v>2018</v>
      </c>
      <c r="B24385" s="32">
        <v>2721</v>
      </c>
      <c r="C24385" s="33" t="s">
        <v>353</v>
      </c>
      <c r="D24385" s="33" t="s">
        <v>354</v>
      </c>
      <c r="E24385" s="34">
        <v>12188</v>
      </c>
      <c r="F24385" s="35">
        <v>24.661999999999999</v>
      </c>
      <c r="G24385" s="34">
        <v>402.7</v>
      </c>
    </row>
    <row r="24386" spans="1:7">
      <c r="A24386" s="32">
        <v>2018</v>
      </c>
      <c r="B24386" s="32">
        <v>2721</v>
      </c>
      <c r="C24386" s="33" t="s">
        <v>353</v>
      </c>
      <c r="D24386" s="33" t="s">
        <v>354</v>
      </c>
      <c r="E24386" s="34">
        <v>12928</v>
      </c>
      <c r="F24386" s="35">
        <v>26.17</v>
      </c>
      <c r="G24386" s="34">
        <v>303.3</v>
      </c>
    </row>
    <row r="24387" spans="1:7">
      <c r="A24387" s="32">
        <v>2018</v>
      </c>
      <c r="B24387" s="32">
        <v>2721</v>
      </c>
      <c r="C24387" s="33" t="s">
        <v>353</v>
      </c>
      <c r="D24387" s="33" t="s">
        <v>354</v>
      </c>
      <c r="E24387" s="34">
        <v>12714</v>
      </c>
      <c r="F24387" s="35">
        <v>24.806000000000001</v>
      </c>
      <c r="G24387" s="34">
        <v>388</v>
      </c>
    </row>
    <row r="24388" spans="1:7">
      <c r="A24388" s="32">
        <v>2018</v>
      </c>
      <c r="B24388" s="32">
        <v>2723</v>
      </c>
      <c r="C24388" s="33" t="s">
        <v>563</v>
      </c>
      <c r="D24388" s="33" t="s">
        <v>564</v>
      </c>
      <c r="E24388" s="34">
        <v>285942</v>
      </c>
      <c r="F24388" s="35">
        <v>1.02</v>
      </c>
      <c r="G24388" s="34">
        <v>326.3</v>
      </c>
    </row>
    <row r="24389" spans="1:7">
      <c r="A24389" s="32">
        <v>2018</v>
      </c>
      <c r="B24389" s="32">
        <v>2723</v>
      </c>
      <c r="C24389" s="33" t="s">
        <v>563</v>
      </c>
      <c r="D24389" s="33" t="s">
        <v>564</v>
      </c>
      <c r="E24389" s="34">
        <v>69730</v>
      </c>
      <c r="F24389" s="35">
        <v>1.02</v>
      </c>
      <c r="G24389" s="34">
        <v>326.3</v>
      </c>
    </row>
    <row r="24390" spans="1:7">
      <c r="A24390" s="32">
        <v>2018</v>
      </c>
      <c r="B24390" s="32">
        <v>2723</v>
      </c>
      <c r="C24390" s="33" t="s">
        <v>563</v>
      </c>
      <c r="D24390" s="33" t="s">
        <v>564</v>
      </c>
      <c r="E24390" s="34">
        <v>225244</v>
      </c>
      <c r="F24390" s="35">
        <v>1.02</v>
      </c>
      <c r="G24390" s="34">
        <v>326.3</v>
      </c>
    </row>
    <row r="24391" spans="1:7">
      <c r="A24391" s="32">
        <v>2018</v>
      </c>
      <c r="B24391" s="32">
        <v>2723</v>
      </c>
      <c r="C24391" s="33" t="s">
        <v>563</v>
      </c>
      <c r="D24391" s="33" t="s">
        <v>564</v>
      </c>
      <c r="E24391" s="34">
        <v>227091</v>
      </c>
      <c r="F24391" s="35">
        <v>1.02</v>
      </c>
      <c r="G24391" s="34">
        <v>326.3</v>
      </c>
    </row>
    <row r="24392" spans="1:7">
      <c r="A24392" s="32">
        <v>2018</v>
      </c>
      <c r="B24392" s="32">
        <v>2723</v>
      </c>
      <c r="C24392" s="33" t="s">
        <v>563</v>
      </c>
      <c r="D24392" s="33" t="s">
        <v>564</v>
      </c>
      <c r="E24392" s="34">
        <v>261340</v>
      </c>
      <c r="F24392" s="35">
        <v>1.02</v>
      </c>
      <c r="G24392" s="34">
        <v>326.3</v>
      </c>
    </row>
    <row r="24393" spans="1:7">
      <c r="A24393" s="32">
        <v>2018</v>
      </c>
      <c r="B24393" s="32">
        <v>2723</v>
      </c>
      <c r="C24393" s="33" t="s">
        <v>563</v>
      </c>
      <c r="D24393" s="33" t="s">
        <v>564</v>
      </c>
      <c r="E24393" s="34">
        <v>273064</v>
      </c>
      <c r="F24393" s="35">
        <v>1.02</v>
      </c>
      <c r="G24393" s="34">
        <v>326.3</v>
      </c>
    </row>
    <row r="24394" spans="1:7">
      <c r="A24394" s="32">
        <v>2018</v>
      </c>
      <c r="B24394" s="32">
        <v>2723</v>
      </c>
      <c r="C24394" s="33" t="s">
        <v>563</v>
      </c>
      <c r="D24394" s="33" t="s">
        <v>564</v>
      </c>
      <c r="E24394" s="34">
        <v>363007</v>
      </c>
      <c r="F24394" s="35">
        <v>1.02</v>
      </c>
      <c r="G24394" s="34">
        <v>326.3</v>
      </c>
    </row>
    <row r="24395" spans="1:7">
      <c r="A24395" s="32">
        <v>2018</v>
      </c>
      <c r="B24395" s="32">
        <v>2723</v>
      </c>
      <c r="C24395" s="33" t="s">
        <v>563</v>
      </c>
      <c r="D24395" s="33" t="s">
        <v>564</v>
      </c>
      <c r="E24395" s="34">
        <v>395358</v>
      </c>
      <c r="F24395" s="35">
        <v>1.02</v>
      </c>
      <c r="G24395" s="34">
        <v>326.3</v>
      </c>
    </row>
    <row r="24396" spans="1:7">
      <c r="A24396" s="32">
        <v>2018</v>
      </c>
      <c r="B24396" s="32">
        <v>2727</v>
      </c>
      <c r="C24396" s="33" t="s">
        <v>353</v>
      </c>
      <c r="D24396" s="33" t="s">
        <v>354</v>
      </c>
      <c r="E24396" s="34">
        <v>11943</v>
      </c>
      <c r="F24396" s="35">
        <v>23.658000000000001</v>
      </c>
      <c r="G24396" s="34">
        <v>323.5</v>
      </c>
    </row>
    <row r="24397" spans="1:7">
      <c r="A24397" s="32">
        <v>2018</v>
      </c>
      <c r="B24397" s="32">
        <v>2727</v>
      </c>
      <c r="C24397" s="33" t="s">
        <v>565</v>
      </c>
      <c r="D24397" s="33" t="s">
        <v>566</v>
      </c>
      <c r="E24397" s="34">
        <v>1410</v>
      </c>
      <c r="F24397" s="35">
        <v>5.8</v>
      </c>
      <c r="G24397" s="34">
        <v>1681</v>
      </c>
    </row>
    <row r="24398" spans="1:7">
      <c r="A24398" s="32">
        <v>2018</v>
      </c>
      <c r="B24398" s="32">
        <v>2727</v>
      </c>
      <c r="C24398" s="33" t="s">
        <v>353</v>
      </c>
      <c r="D24398" s="33" t="s">
        <v>354</v>
      </c>
      <c r="E24398" s="34">
        <v>135404</v>
      </c>
      <c r="F24398" s="35">
        <v>26.065999999999999</v>
      </c>
      <c r="G24398" s="34">
        <v>289.3</v>
      </c>
    </row>
    <row r="24399" spans="1:7">
      <c r="A24399" s="32">
        <v>2018</v>
      </c>
      <c r="B24399" s="32">
        <v>2727</v>
      </c>
      <c r="C24399" s="33" t="s">
        <v>353</v>
      </c>
      <c r="D24399" s="33" t="s">
        <v>354</v>
      </c>
      <c r="E24399" s="34">
        <v>33793</v>
      </c>
      <c r="F24399" s="35">
        <v>24.491</v>
      </c>
      <c r="G24399" s="34">
        <v>310.39999999999998</v>
      </c>
    </row>
    <row r="24400" spans="1:7">
      <c r="A24400" s="32">
        <v>2018</v>
      </c>
      <c r="B24400" s="32">
        <v>2727</v>
      </c>
      <c r="C24400" s="33" t="s">
        <v>353</v>
      </c>
      <c r="D24400" s="33" t="s">
        <v>354</v>
      </c>
      <c r="E24400" s="34">
        <v>10553</v>
      </c>
      <c r="F24400" s="35">
        <v>24.036000000000001</v>
      </c>
      <c r="G24400" s="34">
        <v>315.39999999999998</v>
      </c>
    </row>
    <row r="24401" spans="1:7">
      <c r="A24401" s="32">
        <v>2018</v>
      </c>
      <c r="B24401" s="32">
        <v>2727</v>
      </c>
      <c r="C24401" s="33" t="s">
        <v>353</v>
      </c>
      <c r="D24401" s="33" t="s">
        <v>354</v>
      </c>
      <c r="E24401" s="34">
        <v>60155</v>
      </c>
      <c r="F24401" s="35">
        <v>25.923999999999999</v>
      </c>
      <c r="G24401" s="34">
        <v>318</v>
      </c>
    </row>
    <row r="24402" spans="1:7">
      <c r="A24402" s="32">
        <v>2018</v>
      </c>
      <c r="B24402" s="32">
        <v>2727</v>
      </c>
      <c r="C24402" s="33" t="s">
        <v>353</v>
      </c>
      <c r="D24402" s="33" t="s">
        <v>354</v>
      </c>
      <c r="E24402" s="34">
        <v>11842</v>
      </c>
      <c r="F24402" s="35">
        <v>23.882000000000001</v>
      </c>
      <c r="G24402" s="34">
        <v>330.6</v>
      </c>
    </row>
    <row r="24403" spans="1:7">
      <c r="A24403" s="32">
        <v>2018</v>
      </c>
      <c r="B24403" s="32">
        <v>2727</v>
      </c>
      <c r="C24403" s="33" t="s">
        <v>353</v>
      </c>
      <c r="D24403" s="33" t="s">
        <v>354</v>
      </c>
      <c r="E24403" s="34">
        <v>13056</v>
      </c>
      <c r="F24403" s="35">
        <v>24.553999999999998</v>
      </c>
      <c r="G24403" s="34">
        <v>384.8</v>
      </c>
    </row>
    <row r="24404" spans="1:7">
      <c r="A24404" s="32">
        <v>2018</v>
      </c>
      <c r="B24404" s="32">
        <v>2727</v>
      </c>
      <c r="C24404" s="33" t="s">
        <v>353</v>
      </c>
      <c r="D24404" s="33" t="s">
        <v>354</v>
      </c>
      <c r="E24404" s="34">
        <v>12106</v>
      </c>
      <c r="F24404" s="35">
        <v>26.352</v>
      </c>
      <c r="G24404" s="34">
        <v>310.5</v>
      </c>
    </row>
    <row r="24405" spans="1:7">
      <c r="A24405" s="32">
        <v>2018</v>
      </c>
      <c r="B24405" s="32">
        <v>2727</v>
      </c>
      <c r="C24405" s="33" t="s">
        <v>353</v>
      </c>
      <c r="D24405" s="33" t="s">
        <v>354</v>
      </c>
      <c r="E24405" s="34">
        <v>5635</v>
      </c>
      <c r="F24405" s="35">
        <v>25.065999999999999</v>
      </c>
      <c r="G24405" s="34">
        <v>334.8</v>
      </c>
    </row>
    <row r="24406" spans="1:7">
      <c r="A24406" s="32">
        <v>2018</v>
      </c>
      <c r="B24406" s="32">
        <v>2727</v>
      </c>
      <c r="C24406" s="33" t="s">
        <v>353</v>
      </c>
      <c r="D24406" s="33" t="s">
        <v>354</v>
      </c>
      <c r="E24406" s="34">
        <v>12017</v>
      </c>
      <c r="F24406" s="35">
        <v>26.225999999999999</v>
      </c>
      <c r="G24406" s="34">
        <v>312</v>
      </c>
    </row>
    <row r="24407" spans="1:7">
      <c r="A24407" s="32">
        <v>2018</v>
      </c>
      <c r="B24407" s="32">
        <v>2790</v>
      </c>
      <c r="C24407" s="33" t="s">
        <v>563</v>
      </c>
      <c r="D24407" s="33" t="s">
        <v>564</v>
      </c>
      <c r="E24407" s="34">
        <v>7967</v>
      </c>
      <c r="F24407" s="35">
        <v>1.1000000000000001</v>
      </c>
      <c r="G24407" s="34">
        <v>2551.1999999999998</v>
      </c>
    </row>
    <row r="24408" spans="1:7">
      <c r="A24408" s="32">
        <v>2018</v>
      </c>
      <c r="B24408" s="32">
        <v>2790</v>
      </c>
      <c r="C24408" s="33" t="s">
        <v>362</v>
      </c>
      <c r="D24408" s="33" t="s">
        <v>354</v>
      </c>
      <c r="E24408" s="34">
        <v>43847</v>
      </c>
      <c r="F24408" s="35">
        <v>13.84</v>
      </c>
      <c r="G24408" s="34">
        <v>289.2</v>
      </c>
    </row>
    <row r="24409" spans="1:7">
      <c r="A24409" s="32">
        <v>2018</v>
      </c>
      <c r="B24409" s="32">
        <v>2817</v>
      </c>
      <c r="C24409" s="33" t="s">
        <v>362</v>
      </c>
      <c r="D24409" s="33" t="s">
        <v>354</v>
      </c>
      <c r="E24409" s="34">
        <v>272946</v>
      </c>
      <c r="F24409" s="35">
        <v>13.587999999999999</v>
      </c>
      <c r="G24409" s="34">
        <v>138.1</v>
      </c>
    </row>
    <row r="24410" spans="1:7">
      <c r="A24410" s="32">
        <v>2018</v>
      </c>
      <c r="B24410" s="32">
        <v>2823</v>
      </c>
      <c r="C24410" s="33" t="s">
        <v>362</v>
      </c>
      <c r="D24410" s="33" t="s">
        <v>354</v>
      </c>
      <c r="E24410" s="34">
        <v>12534</v>
      </c>
      <c r="F24410" s="35">
        <v>13.214</v>
      </c>
      <c r="G24410" s="34">
        <v>178.2</v>
      </c>
    </row>
    <row r="24411" spans="1:7">
      <c r="A24411" s="32">
        <v>2018</v>
      </c>
      <c r="B24411" s="32">
        <v>2823</v>
      </c>
      <c r="C24411" s="33" t="s">
        <v>362</v>
      </c>
      <c r="D24411" s="33" t="s">
        <v>354</v>
      </c>
      <c r="E24411" s="34">
        <v>235383</v>
      </c>
      <c r="F24411" s="35">
        <v>13.116</v>
      </c>
      <c r="G24411" s="34">
        <v>145.80000000000001</v>
      </c>
    </row>
    <row r="24412" spans="1:7">
      <c r="A24412" s="32">
        <v>2018</v>
      </c>
      <c r="B24412" s="32">
        <v>2823</v>
      </c>
      <c r="C24412" s="33" t="s">
        <v>565</v>
      </c>
      <c r="D24412" s="33" t="s">
        <v>566</v>
      </c>
      <c r="E24412" s="34">
        <v>2240</v>
      </c>
      <c r="F24412" s="35">
        <v>5.88</v>
      </c>
      <c r="G24412" s="34">
        <v>1774.3</v>
      </c>
    </row>
    <row r="24413" spans="1:7">
      <c r="A24413" s="32">
        <v>2018</v>
      </c>
      <c r="B24413" s="32">
        <v>2823</v>
      </c>
      <c r="C24413" s="33" t="s">
        <v>565</v>
      </c>
      <c r="D24413" s="33" t="s">
        <v>566</v>
      </c>
      <c r="E24413" s="34">
        <v>4684</v>
      </c>
      <c r="F24413" s="35">
        <v>5.88</v>
      </c>
      <c r="G24413" s="34">
        <v>1774.3</v>
      </c>
    </row>
    <row r="24414" spans="1:7">
      <c r="A24414" s="32">
        <v>2018</v>
      </c>
      <c r="B24414" s="32">
        <v>2828</v>
      </c>
      <c r="C24414" s="33" t="s">
        <v>565</v>
      </c>
      <c r="D24414" s="33" t="s">
        <v>566</v>
      </c>
      <c r="E24414" s="34">
        <v>12114</v>
      </c>
      <c r="F24414" s="35">
        <v>5.81</v>
      </c>
      <c r="G24414" s="34" t="s">
        <v>364</v>
      </c>
    </row>
    <row r="24415" spans="1:7">
      <c r="A24415" s="32">
        <v>2018</v>
      </c>
      <c r="B24415" s="32">
        <v>2828</v>
      </c>
      <c r="C24415" s="33" t="s">
        <v>353</v>
      </c>
      <c r="D24415" s="33" t="s">
        <v>354</v>
      </c>
      <c r="E24415" s="34">
        <v>68938</v>
      </c>
      <c r="F24415" s="35">
        <v>25.26</v>
      </c>
      <c r="G24415" s="34" t="s">
        <v>364</v>
      </c>
    </row>
    <row r="24416" spans="1:7">
      <c r="A24416" s="32">
        <v>2018</v>
      </c>
      <c r="B24416" s="32">
        <v>2828</v>
      </c>
      <c r="C24416" s="33" t="s">
        <v>353</v>
      </c>
      <c r="D24416" s="33" t="s">
        <v>354</v>
      </c>
      <c r="E24416" s="34">
        <v>59547</v>
      </c>
      <c r="F24416" s="35">
        <v>25.338000000000001</v>
      </c>
      <c r="G24416" s="34" t="s">
        <v>364</v>
      </c>
    </row>
    <row r="24417" spans="1:7">
      <c r="A24417" s="32">
        <v>2018</v>
      </c>
      <c r="B24417" s="32">
        <v>2828</v>
      </c>
      <c r="C24417" s="33" t="s">
        <v>353</v>
      </c>
      <c r="D24417" s="33" t="s">
        <v>354</v>
      </c>
      <c r="E24417" s="34">
        <v>36489</v>
      </c>
      <c r="F24417" s="35">
        <v>25.824000000000002</v>
      </c>
      <c r="G24417" s="34" t="s">
        <v>364</v>
      </c>
    </row>
    <row r="24418" spans="1:7">
      <c r="A24418" s="32">
        <v>2018</v>
      </c>
      <c r="B24418" s="32">
        <v>2828</v>
      </c>
      <c r="C24418" s="33" t="s">
        <v>353</v>
      </c>
      <c r="D24418" s="33" t="s">
        <v>354</v>
      </c>
      <c r="E24418" s="34">
        <v>12025</v>
      </c>
      <c r="F24418" s="35">
        <v>26.06</v>
      </c>
      <c r="G24418" s="34" t="s">
        <v>364</v>
      </c>
    </row>
    <row r="24419" spans="1:7">
      <c r="A24419" s="32">
        <v>2018</v>
      </c>
      <c r="B24419" s="32">
        <v>2828</v>
      </c>
      <c r="C24419" s="33" t="s">
        <v>353</v>
      </c>
      <c r="D24419" s="33" t="s">
        <v>354</v>
      </c>
      <c r="E24419" s="34">
        <v>21291</v>
      </c>
      <c r="F24419" s="35">
        <v>23.946000000000002</v>
      </c>
      <c r="G24419" s="34" t="s">
        <v>364</v>
      </c>
    </row>
    <row r="24420" spans="1:7">
      <c r="A24420" s="32">
        <v>2018</v>
      </c>
      <c r="B24420" s="32">
        <v>2828</v>
      </c>
      <c r="C24420" s="33" t="s">
        <v>353</v>
      </c>
      <c r="D24420" s="33" t="s">
        <v>354</v>
      </c>
      <c r="E24420" s="34">
        <v>1668</v>
      </c>
      <c r="F24420" s="35">
        <v>24.821999999999999</v>
      </c>
      <c r="G24420" s="34" t="s">
        <v>364</v>
      </c>
    </row>
    <row r="24421" spans="1:7">
      <c r="A24421" s="32">
        <v>2018</v>
      </c>
      <c r="B24421" s="32">
        <v>2828</v>
      </c>
      <c r="C24421" s="33" t="s">
        <v>353</v>
      </c>
      <c r="D24421" s="33" t="s">
        <v>354</v>
      </c>
      <c r="E24421" s="34">
        <v>24395</v>
      </c>
      <c r="F24421" s="35">
        <v>25.207999999999998</v>
      </c>
      <c r="G24421" s="34" t="s">
        <v>364</v>
      </c>
    </row>
    <row r="24422" spans="1:7">
      <c r="A24422" s="32">
        <v>2018</v>
      </c>
      <c r="B24422" s="32">
        <v>2828</v>
      </c>
      <c r="C24422" s="33" t="s">
        <v>353</v>
      </c>
      <c r="D24422" s="33" t="s">
        <v>354</v>
      </c>
      <c r="E24422" s="34">
        <v>3320</v>
      </c>
      <c r="F24422" s="35">
        <v>25.116</v>
      </c>
      <c r="G24422" s="34" t="s">
        <v>364</v>
      </c>
    </row>
    <row r="24423" spans="1:7">
      <c r="A24423" s="32">
        <v>2018</v>
      </c>
      <c r="B24423" s="32">
        <v>2828</v>
      </c>
      <c r="C24423" s="33" t="s">
        <v>353</v>
      </c>
      <c r="D24423" s="33" t="s">
        <v>354</v>
      </c>
      <c r="E24423" s="34">
        <v>3305</v>
      </c>
      <c r="F24423" s="35">
        <v>25.03</v>
      </c>
      <c r="G24423" s="34" t="s">
        <v>364</v>
      </c>
    </row>
    <row r="24424" spans="1:7">
      <c r="A24424" s="32">
        <v>2018</v>
      </c>
      <c r="B24424" s="32">
        <v>2832</v>
      </c>
      <c r="C24424" s="33" t="s">
        <v>353</v>
      </c>
      <c r="D24424" s="33" t="s">
        <v>354</v>
      </c>
      <c r="E24424" s="34">
        <v>4779</v>
      </c>
      <c r="F24424" s="35">
        <v>22.562000000000001</v>
      </c>
      <c r="G24424" s="34" t="s">
        <v>364</v>
      </c>
    </row>
    <row r="24425" spans="1:7">
      <c r="A24425" s="32">
        <v>2018</v>
      </c>
      <c r="B24425" s="32">
        <v>2832</v>
      </c>
      <c r="C24425" s="33" t="s">
        <v>353</v>
      </c>
      <c r="D24425" s="33" t="s">
        <v>354</v>
      </c>
      <c r="E24425" s="34">
        <v>3084</v>
      </c>
      <c r="F24425" s="35">
        <v>22.74</v>
      </c>
      <c r="G24425" s="34" t="s">
        <v>364</v>
      </c>
    </row>
    <row r="24426" spans="1:7">
      <c r="A24426" s="32">
        <v>2018</v>
      </c>
      <c r="B24426" s="32">
        <v>2832</v>
      </c>
      <c r="C24426" s="33" t="s">
        <v>353</v>
      </c>
      <c r="D24426" s="33" t="s">
        <v>354</v>
      </c>
      <c r="E24426" s="34">
        <v>27192</v>
      </c>
      <c r="F24426" s="35">
        <v>25.933</v>
      </c>
      <c r="G24426" s="34" t="s">
        <v>364</v>
      </c>
    </row>
    <row r="24427" spans="1:7">
      <c r="A24427" s="32">
        <v>2018</v>
      </c>
      <c r="B24427" s="32">
        <v>2832</v>
      </c>
      <c r="C24427" s="33" t="s">
        <v>353</v>
      </c>
      <c r="D24427" s="33" t="s">
        <v>354</v>
      </c>
      <c r="E24427" s="34">
        <v>81986</v>
      </c>
      <c r="F24427" s="35">
        <v>25.184000000000001</v>
      </c>
      <c r="G24427" s="34" t="s">
        <v>364</v>
      </c>
    </row>
    <row r="24428" spans="1:7">
      <c r="A24428" s="32">
        <v>2018</v>
      </c>
      <c r="B24428" s="32">
        <v>2832</v>
      </c>
      <c r="C24428" s="33" t="s">
        <v>353</v>
      </c>
      <c r="D24428" s="33" t="s">
        <v>354</v>
      </c>
      <c r="E24428" s="34">
        <v>64839</v>
      </c>
      <c r="F24428" s="35">
        <v>22.231999999999999</v>
      </c>
      <c r="G24428" s="34" t="s">
        <v>364</v>
      </c>
    </row>
    <row r="24429" spans="1:7">
      <c r="A24429" s="32">
        <v>2018</v>
      </c>
      <c r="B24429" s="32">
        <v>2832</v>
      </c>
      <c r="C24429" s="33" t="s">
        <v>353</v>
      </c>
      <c r="D24429" s="33" t="s">
        <v>354</v>
      </c>
      <c r="E24429" s="34">
        <v>44834</v>
      </c>
      <c r="F24429" s="35">
        <v>25.199000000000002</v>
      </c>
      <c r="G24429" s="34" t="s">
        <v>364</v>
      </c>
    </row>
    <row r="24430" spans="1:7">
      <c r="A24430" s="32">
        <v>2018</v>
      </c>
      <c r="B24430" s="32">
        <v>2836</v>
      </c>
      <c r="C24430" s="33" t="s">
        <v>353</v>
      </c>
      <c r="D24430" s="33" t="s">
        <v>354</v>
      </c>
      <c r="E24430" s="34">
        <v>12486</v>
      </c>
      <c r="F24430" s="35">
        <v>22.675999999999998</v>
      </c>
      <c r="G24430" s="34" t="s">
        <v>364</v>
      </c>
    </row>
    <row r="24431" spans="1:7">
      <c r="A24431" s="32">
        <v>2018</v>
      </c>
      <c r="B24431" s="32">
        <v>2836</v>
      </c>
      <c r="C24431" s="33" t="s">
        <v>565</v>
      </c>
      <c r="D24431" s="33" t="s">
        <v>566</v>
      </c>
      <c r="E24431" s="34">
        <v>1774</v>
      </c>
      <c r="F24431" s="35">
        <v>5.8250000000000002</v>
      </c>
      <c r="G24431" s="34" t="s">
        <v>364</v>
      </c>
    </row>
    <row r="24432" spans="1:7">
      <c r="A24432" s="32">
        <v>2018</v>
      </c>
      <c r="B24432" s="32">
        <v>2840</v>
      </c>
      <c r="C24432" s="33" t="s">
        <v>353</v>
      </c>
      <c r="D24432" s="33" t="s">
        <v>354</v>
      </c>
      <c r="E24432" s="34">
        <v>44784</v>
      </c>
      <c r="F24432" s="35">
        <v>22.916</v>
      </c>
      <c r="G24432" s="34" t="s">
        <v>364</v>
      </c>
    </row>
    <row r="24433" spans="1:7">
      <c r="A24433" s="32">
        <v>2018</v>
      </c>
      <c r="B24433" s="32">
        <v>2840</v>
      </c>
      <c r="C24433" s="33" t="s">
        <v>353</v>
      </c>
      <c r="D24433" s="33" t="s">
        <v>354</v>
      </c>
      <c r="E24433" s="34">
        <v>29610</v>
      </c>
      <c r="F24433" s="35">
        <v>23.745999999999999</v>
      </c>
      <c r="G24433" s="34" t="s">
        <v>364</v>
      </c>
    </row>
    <row r="24434" spans="1:7">
      <c r="A24434" s="32">
        <v>2018</v>
      </c>
      <c r="B24434" s="32">
        <v>2840</v>
      </c>
      <c r="C24434" s="33" t="s">
        <v>353</v>
      </c>
      <c r="D24434" s="33" t="s">
        <v>354</v>
      </c>
      <c r="E24434" s="34">
        <v>75078</v>
      </c>
      <c r="F24434" s="35">
        <v>23.56</v>
      </c>
      <c r="G24434" s="34" t="s">
        <v>364</v>
      </c>
    </row>
    <row r="24435" spans="1:7">
      <c r="A24435" s="32">
        <v>2018</v>
      </c>
      <c r="B24435" s="32">
        <v>2840</v>
      </c>
      <c r="C24435" s="33" t="s">
        <v>565</v>
      </c>
      <c r="D24435" s="33" t="s">
        <v>566</v>
      </c>
      <c r="E24435" s="34">
        <v>2156</v>
      </c>
      <c r="F24435" s="35">
        <v>5.8090000000000002</v>
      </c>
      <c r="G24435" s="34" t="s">
        <v>364</v>
      </c>
    </row>
    <row r="24436" spans="1:7">
      <c r="A24436" s="32">
        <v>2018</v>
      </c>
      <c r="B24436" s="32">
        <v>2847</v>
      </c>
      <c r="C24436" s="33" t="s">
        <v>563</v>
      </c>
      <c r="D24436" s="33" t="s">
        <v>564</v>
      </c>
      <c r="E24436" s="34">
        <v>165867</v>
      </c>
      <c r="F24436" s="35">
        <v>1.0669999999999999</v>
      </c>
      <c r="G24436" s="34">
        <v>288.3</v>
      </c>
    </row>
    <row r="24437" spans="1:7">
      <c r="A24437" s="32">
        <v>2018</v>
      </c>
      <c r="B24437" s="32">
        <v>2866</v>
      </c>
      <c r="C24437" s="33" t="s">
        <v>353</v>
      </c>
      <c r="D24437" s="33" t="s">
        <v>354</v>
      </c>
      <c r="E24437" s="34">
        <v>114629</v>
      </c>
      <c r="F24437" s="35">
        <v>25.332999999999998</v>
      </c>
      <c r="G24437" s="34" t="s">
        <v>364</v>
      </c>
    </row>
    <row r="24438" spans="1:7">
      <c r="A24438" s="32">
        <v>2018</v>
      </c>
      <c r="B24438" s="32">
        <v>2866</v>
      </c>
      <c r="C24438" s="33" t="s">
        <v>565</v>
      </c>
      <c r="D24438" s="33" t="s">
        <v>566</v>
      </c>
      <c r="E24438" s="34">
        <v>6432</v>
      </c>
      <c r="F24438" s="35">
        <v>5.8</v>
      </c>
      <c r="G24438" s="34" t="s">
        <v>364</v>
      </c>
    </row>
    <row r="24439" spans="1:7">
      <c r="A24439" s="32">
        <v>2018</v>
      </c>
      <c r="B24439" s="32">
        <v>2876</v>
      </c>
      <c r="C24439" s="33" t="s">
        <v>353</v>
      </c>
      <c r="D24439" s="33" t="s">
        <v>354</v>
      </c>
      <c r="E24439" s="34">
        <v>79714</v>
      </c>
      <c r="F24439" s="35">
        <v>24.436</v>
      </c>
      <c r="G24439" s="34">
        <v>171.2</v>
      </c>
    </row>
    <row r="24440" spans="1:7">
      <c r="A24440" s="32">
        <v>2018</v>
      </c>
      <c r="B24440" s="32">
        <v>2876</v>
      </c>
      <c r="C24440" s="33" t="s">
        <v>353</v>
      </c>
      <c r="D24440" s="33" t="s">
        <v>354</v>
      </c>
      <c r="E24440" s="34">
        <v>94271</v>
      </c>
      <c r="F24440" s="35">
        <v>24.564</v>
      </c>
      <c r="G24440" s="34">
        <v>171.2</v>
      </c>
    </row>
    <row r="24441" spans="1:7">
      <c r="A24441" s="32">
        <v>2018</v>
      </c>
      <c r="B24441" s="32">
        <v>2876</v>
      </c>
      <c r="C24441" s="33" t="s">
        <v>353</v>
      </c>
      <c r="D24441" s="33" t="s">
        <v>354</v>
      </c>
      <c r="E24441" s="34">
        <v>1405</v>
      </c>
      <c r="F24441" s="35">
        <v>24.494</v>
      </c>
      <c r="G24441" s="34">
        <v>158.19999999999999</v>
      </c>
    </row>
    <row r="24442" spans="1:7">
      <c r="A24442" s="32">
        <v>2018</v>
      </c>
      <c r="B24442" s="32">
        <v>2876</v>
      </c>
      <c r="C24442" s="33" t="s">
        <v>565</v>
      </c>
      <c r="D24442" s="33" t="s">
        <v>566</v>
      </c>
      <c r="E24442" s="34">
        <v>1413</v>
      </c>
      <c r="F24442" s="35">
        <v>5.7119999999999997</v>
      </c>
      <c r="G24442" s="34">
        <v>1757.5</v>
      </c>
    </row>
    <row r="24443" spans="1:7">
      <c r="A24443" s="32">
        <v>2018</v>
      </c>
      <c r="B24443" s="32">
        <v>2880</v>
      </c>
      <c r="C24443" s="33" t="s">
        <v>563</v>
      </c>
      <c r="D24443" s="33" t="s">
        <v>564</v>
      </c>
      <c r="E24443" s="34">
        <v>128603</v>
      </c>
      <c r="F24443" s="35">
        <v>1.0529999999999999</v>
      </c>
      <c r="G24443" s="34" t="s">
        <v>364</v>
      </c>
    </row>
    <row r="24444" spans="1:7">
      <c r="A24444" s="32">
        <v>2018</v>
      </c>
      <c r="B24444" s="32">
        <v>2936</v>
      </c>
      <c r="C24444" s="33" t="s">
        <v>563</v>
      </c>
      <c r="D24444" s="33" t="s">
        <v>564</v>
      </c>
      <c r="E24444" s="34">
        <v>882</v>
      </c>
      <c r="F24444" s="35">
        <v>1.079</v>
      </c>
      <c r="G24444" s="34">
        <v>466.7</v>
      </c>
    </row>
    <row r="24445" spans="1:7">
      <c r="A24445" s="32">
        <v>2018</v>
      </c>
      <c r="B24445" s="32">
        <v>2936</v>
      </c>
      <c r="C24445" s="33" t="s">
        <v>353</v>
      </c>
      <c r="D24445" s="33" t="s">
        <v>354</v>
      </c>
      <c r="E24445" s="34">
        <v>103</v>
      </c>
      <c r="F24445" s="35">
        <v>24.52</v>
      </c>
      <c r="G24445" s="34">
        <v>344.9</v>
      </c>
    </row>
    <row r="24446" spans="1:7">
      <c r="A24446" s="32">
        <v>2018</v>
      </c>
      <c r="B24446" s="32">
        <v>2936</v>
      </c>
      <c r="C24446" s="33" t="s">
        <v>353</v>
      </c>
      <c r="D24446" s="33" t="s">
        <v>354</v>
      </c>
      <c r="E24446" s="34">
        <v>38</v>
      </c>
      <c r="F24446" s="35">
        <v>25.1</v>
      </c>
      <c r="G24446" s="34">
        <v>339.6</v>
      </c>
    </row>
    <row r="24447" spans="1:7">
      <c r="A24447" s="32">
        <v>2018</v>
      </c>
      <c r="B24447" s="32">
        <v>2936</v>
      </c>
      <c r="C24447" s="33" t="s">
        <v>565</v>
      </c>
      <c r="D24447" s="33" t="s">
        <v>566</v>
      </c>
      <c r="E24447" s="34">
        <v>29</v>
      </c>
      <c r="F24447" s="35">
        <v>5.84</v>
      </c>
      <c r="G24447" s="34">
        <v>1988</v>
      </c>
    </row>
    <row r="24448" spans="1:7">
      <c r="A24448" s="32">
        <v>2018</v>
      </c>
      <c r="B24448" s="32">
        <v>2951</v>
      </c>
      <c r="C24448" s="33" t="s">
        <v>563</v>
      </c>
      <c r="D24448" s="33" t="s">
        <v>564</v>
      </c>
      <c r="E24448" s="34">
        <v>483922</v>
      </c>
      <c r="F24448" s="35">
        <v>1.054</v>
      </c>
      <c r="G24448" s="34">
        <v>343.7</v>
      </c>
    </row>
    <row r="24449" spans="1:7">
      <c r="A24449" s="32">
        <v>2018</v>
      </c>
      <c r="B24449" s="32">
        <v>2952</v>
      </c>
      <c r="C24449" s="33" t="s">
        <v>363</v>
      </c>
      <c r="D24449" s="33" t="s">
        <v>354</v>
      </c>
      <c r="E24449" s="34">
        <v>292751</v>
      </c>
      <c r="F24449" s="35">
        <v>17.132000000000001</v>
      </c>
      <c r="G24449" s="34">
        <v>184.7</v>
      </c>
    </row>
    <row r="24450" spans="1:7">
      <c r="A24450" s="32">
        <v>2018</v>
      </c>
      <c r="B24450" s="32">
        <v>2952</v>
      </c>
      <c r="C24450" s="33" t="s">
        <v>563</v>
      </c>
      <c r="D24450" s="33" t="s">
        <v>564</v>
      </c>
      <c r="E24450" s="34">
        <v>29566</v>
      </c>
      <c r="F24450" s="35">
        <v>1.006</v>
      </c>
      <c r="G24450" s="34">
        <v>520.70000000000005</v>
      </c>
    </row>
    <row r="24451" spans="1:7">
      <c r="A24451" s="32">
        <v>2018</v>
      </c>
      <c r="B24451" s="32">
        <v>2953</v>
      </c>
      <c r="C24451" s="33" t="s">
        <v>563</v>
      </c>
      <c r="D24451" s="33" t="s">
        <v>564</v>
      </c>
      <c r="E24451" s="34">
        <v>646</v>
      </c>
      <c r="F24451" s="35">
        <v>1.0169999999999999</v>
      </c>
      <c r="G24451" s="34">
        <v>5762.6</v>
      </c>
    </row>
    <row r="24452" spans="1:7">
      <c r="A24452" s="32">
        <v>2018</v>
      </c>
      <c r="B24452" s="32">
        <v>2956</v>
      </c>
      <c r="C24452" s="33" t="s">
        <v>563</v>
      </c>
      <c r="D24452" s="33" t="s">
        <v>564</v>
      </c>
      <c r="E24452" s="34">
        <v>548025</v>
      </c>
      <c r="F24452" s="35">
        <v>1.018</v>
      </c>
      <c r="G24452" s="34">
        <v>520.70000000000005</v>
      </c>
    </row>
    <row r="24453" spans="1:7">
      <c r="A24453" s="32">
        <v>2018</v>
      </c>
      <c r="B24453" s="32">
        <v>2963</v>
      </c>
      <c r="C24453" s="33" t="s">
        <v>363</v>
      </c>
      <c r="D24453" s="33" t="s">
        <v>354</v>
      </c>
      <c r="E24453" s="34">
        <v>30598</v>
      </c>
      <c r="F24453" s="35">
        <v>17.384</v>
      </c>
      <c r="G24453" s="34">
        <v>153.30000000000001</v>
      </c>
    </row>
    <row r="24454" spans="1:7">
      <c r="A24454" s="32">
        <v>2018</v>
      </c>
      <c r="B24454" s="32">
        <v>2963</v>
      </c>
      <c r="C24454" s="33" t="s">
        <v>563</v>
      </c>
      <c r="D24454" s="33" t="s">
        <v>564</v>
      </c>
      <c r="E24454" s="34">
        <v>275939</v>
      </c>
      <c r="F24454" s="35">
        <v>1.02</v>
      </c>
      <c r="G24454" s="34">
        <v>267.7</v>
      </c>
    </row>
    <row r="24455" spans="1:7">
      <c r="A24455" s="32">
        <v>2018</v>
      </c>
      <c r="B24455" s="32">
        <v>2963</v>
      </c>
      <c r="C24455" s="33" t="s">
        <v>563</v>
      </c>
      <c r="D24455" s="33" t="s">
        <v>564</v>
      </c>
      <c r="E24455" s="34">
        <v>356034</v>
      </c>
      <c r="F24455" s="35">
        <v>1.02</v>
      </c>
      <c r="G24455" s="34">
        <v>298.2</v>
      </c>
    </row>
    <row r="24456" spans="1:7">
      <c r="A24456" s="32">
        <v>2018</v>
      </c>
      <c r="B24456" s="32">
        <v>2963</v>
      </c>
      <c r="C24456" s="33" t="s">
        <v>563</v>
      </c>
      <c r="D24456" s="33" t="s">
        <v>564</v>
      </c>
      <c r="E24456" s="34">
        <v>430464</v>
      </c>
      <c r="F24456" s="35">
        <v>1.02</v>
      </c>
      <c r="G24456" s="34">
        <v>297.2</v>
      </c>
    </row>
    <row r="24457" spans="1:7">
      <c r="A24457" s="32">
        <v>2018</v>
      </c>
      <c r="B24457" s="32">
        <v>2963</v>
      </c>
      <c r="C24457" s="33" t="s">
        <v>563</v>
      </c>
      <c r="D24457" s="33" t="s">
        <v>564</v>
      </c>
      <c r="E24457" s="34">
        <v>16844</v>
      </c>
      <c r="F24457" s="35">
        <v>1.02</v>
      </c>
      <c r="G24457" s="34">
        <v>247.9</v>
      </c>
    </row>
    <row r="24458" spans="1:7">
      <c r="A24458" s="32">
        <v>2018</v>
      </c>
      <c r="B24458" s="32">
        <v>2963</v>
      </c>
      <c r="C24458" s="33" t="s">
        <v>563</v>
      </c>
      <c r="D24458" s="33" t="s">
        <v>564</v>
      </c>
      <c r="E24458" s="34">
        <v>18015</v>
      </c>
      <c r="F24458" s="35">
        <v>1.02</v>
      </c>
      <c r="G24458" s="34">
        <v>263.5</v>
      </c>
    </row>
    <row r="24459" spans="1:7">
      <c r="A24459" s="32">
        <v>2018</v>
      </c>
      <c r="B24459" s="32">
        <v>2963</v>
      </c>
      <c r="C24459" s="33" t="s">
        <v>563</v>
      </c>
      <c r="D24459" s="33" t="s">
        <v>564</v>
      </c>
      <c r="E24459" s="34">
        <v>46905</v>
      </c>
      <c r="F24459" s="35">
        <v>1.02</v>
      </c>
      <c r="G24459" s="34">
        <v>273.39999999999998</v>
      </c>
    </row>
    <row r="24460" spans="1:7">
      <c r="A24460" s="32">
        <v>2018</v>
      </c>
      <c r="B24460" s="32">
        <v>2963</v>
      </c>
      <c r="C24460" s="33" t="s">
        <v>563</v>
      </c>
      <c r="D24460" s="33" t="s">
        <v>564</v>
      </c>
      <c r="E24460" s="34">
        <v>38740</v>
      </c>
      <c r="F24460" s="35">
        <v>1.02</v>
      </c>
      <c r="G24460" s="34">
        <v>371</v>
      </c>
    </row>
    <row r="24461" spans="1:7">
      <c r="A24461" s="32">
        <v>2018</v>
      </c>
      <c r="B24461" s="32">
        <v>2963</v>
      </c>
      <c r="C24461" s="33" t="s">
        <v>563</v>
      </c>
      <c r="D24461" s="33" t="s">
        <v>564</v>
      </c>
      <c r="E24461" s="34">
        <v>21686</v>
      </c>
      <c r="F24461" s="35">
        <v>1.02</v>
      </c>
      <c r="G24461" s="34">
        <v>281</v>
      </c>
    </row>
    <row r="24462" spans="1:7">
      <c r="A24462" s="32">
        <v>2018</v>
      </c>
      <c r="B24462" s="32">
        <v>2963</v>
      </c>
      <c r="C24462" s="33" t="s">
        <v>563</v>
      </c>
      <c r="D24462" s="33" t="s">
        <v>564</v>
      </c>
      <c r="E24462" s="34">
        <v>93656</v>
      </c>
      <c r="F24462" s="35">
        <v>1.02</v>
      </c>
      <c r="G24462" s="34">
        <v>270</v>
      </c>
    </row>
    <row r="24463" spans="1:7">
      <c r="A24463" s="32">
        <v>2018</v>
      </c>
      <c r="B24463" s="32">
        <v>2963</v>
      </c>
      <c r="C24463" s="33" t="s">
        <v>563</v>
      </c>
      <c r="D24463" s="33" t="s">
        <v>564</v>
      </c>
      <c r="E24463" s="34">
        <v>68229</v>
      </c>
      <c r="F24463" s="35">
        <v>1.02</v>
      </c>
      <c r="G24463" s="34">
        <v>334.3</v>
      </c>
    </row>
    <row r="24464" spans="1:7">
      <c r="A24464" s="32">
        <v>2018</v>
      </c>
      <c r="B24464" s="32">
        <v>2963</v>
      </c>
      <c r="C24464" s="33" t="s">
        <v>563</v>
      </c>
      <c r="D24464" s="33" t="s">
        <v>564</v>
      </c>
      <c r="E24464" s="34">
        <v>64794</v>
      </c>
      <c r="F24464" s="35">
        <v>1.02</v>
      </c>
      <c r="G24464" s="34">
        <v>306.89999999999998</v>
      </c>
    </row>
    <row r="24465" spans="1:7">
      <c r="A24465" s="32">
        <v>2018</v>
      </c>
      <c r="B24465" s="32">
        <v>2963</v>
      </c>
      <c r="C24465" s="33" t="s">
        <v>363</v>
      </c>
      <c r="D24465" s="33" t="s">
        <v>354</v>
      </c>
      <c r="E24465" s="34">
        <v>137423</v>
      </c>
      <c r="F24465" s="35">
        <v>17.277999999999999</v>
      </c>
      <c r="G24465" s="34">
        <v>153.9</v>
      </c>
    </row>
    <row r="24466" spans="1:7">
      <c r="A24466" s="32">
        <v>2018</v>
      </c>
      <c r="B24466" s="32">
        <v>2964</v>
      </c>
      <c r="C24466" s="33" t="s">
        <v>563</v>
      </c>
      <c r="D24466" s="33" t="s">
        <v>564</v>
      </c>
      <c r="E24466" s="34">
        <v>78780</v>
      </c>
      <c r="F24466" s="35">
        <v>1.02</v>
      </c>
      <c r="G24466" s="34">
        <v>251.4</v>
      </c>
    </row>
    <row r="24467" spans="1:7">
      <c r="A24467" s="32">
        <v>2018</v>
      </c>
      <c r="B24467" s="32">
        <v>2964</v>
      </c>
      <c r="C24467" s="33" t="s">
        <v>563</v>
      </c>
      <c r="D24467" s="33" t="s">
        <v>564</v>
      </c>
      <c r="E24467" s="34">
        <v>85869</v>
      </c>
      <c r="F24467" s="35">
        <v>1.04</v>
      </c>
      <c r="G24467" s="34">
        <v>182.4</v>
      </c>
    </row>
    <row r="24468" spans="1:7">
      <c r="A24468" s="32">
        <v>2018</v>
      </c>
      <c r="B24468" s="32">
        <v>2964</v>
      </c>
      <c r="C24468" s="33" t="s">
        <v>563</v>
      </c>
      <c r="D24468" s="33" t="s">
        <v>564</v>
      </c>
      <c r="E24468" s="34">
        <v>102665</v>
      </c>
      <c r="F24468" s="35">
        <v>1.04</v>
      </c>
      <c r="G24468" s="34">
        <v>227.1</v>
      </c>
    </row>
    <row r="24469" spans="1:7">
      <c r="A24469" s="32">
        <v>2018</v>
      </c>
      <c r="B24469" s="32">
        <v>2964</v>
      </c>
      <c r="C24469" s="33" t="s">
        <v>563</v>
      </c>
      <c r="D24469" s="33" t="s">
        <v>564</v>
      </c>
      <c r="E24469" s="34">
        <v>192577</v>
      </c>
      <c r="F24469" s="35">
        <v>1.02</v>
      </c>
      <c r="G24469" s="34">
        <v>220.2</v>
      </c>
    </row>
    <row r="24470" spans="1:7">
      <c r="A24470" s="32">
        <v>2018</v>
      </c>
      <c r="B24470" s="32">
        <v>2964</v>
      </c>
      <c r="C24470" s="33" t="s">
        <v>563</v>
      </c>
      <c r="D24470" s="33" t="s">
        <v>564</v>
      </c>
      <c r="E24470" s="34">
        <v>42189</v>
      </c>
      <c r="F24470" s="35">
        <v>1.02</v>
      </c>
      <c r="G24470" s="34">
        <v>305.10000000000002</v>
      </c>
    </row>
    <row r="24471" spans="1:7">
      <c r="A24471" s="32">
        <v>2018</v>
      </c>
      <c r="B24471" s="32">
        <v>2964</v>
      </c>
      <c r="C24471" s="33" t="s">
        <v>563</v>
      </c>
      <c r="D24471" s="33" t="s">
        <v>564</v>
      </c>
      <c r="E24471" s="34">
        <v>18437</v>
      </c>
      <c r="F24471" s="35">
        <v>1.02</v>
      </c>
      <c r="G24471" s="34">
        <v>305</v>
      </c>
    </row>
    <row r="24472" spans="1:7">
      <c r="A24472" s="32">
        <v>2018</v>
      </c>
      <c r="B24472" s="32">
        <v>2964</v>
      </c>
      <c r="C24472" s="33" t="s">
        <v>563</v>
      </c>
      <c r="D24472" s="33" t="s">
        <v>564</v>
      </c>
      <c r="E24472" s="34">
        <v>18437</v>
      </c>
      <c r="F24472" s="35">
        <v>1.03</v>
      </c>
      <c r="G24472" s="34">
        <v>242.8</v>
      </c>
    </row>
    <row r="24473" spans="1:7">
      <c r="A24473" s="32">
        <v>2018</v>
      </c>
      <c r="B24473" s="32">
        <v>2964</v>
      </c>
      <c r="C24473" s="33" t="s">
        <v>563</v>
      </c>
      <c r="D24473" s="33" t="s">
        <v>564</v>
      </c>
      <c r="E24473" s="34">
        <v>15796</v>
      </c>
      <c r="F24473" s="35">
        <v>1.02</v>
      </c>
      <c r="G24473" s="34">
        <v>161.1</v>
      </c>
    </row>
    <row r="24474" spans="1:7">
      <c r="A24474" s="32">
        <v>2018</v>
      </c>
      <c r="B24474" s="32">
        <v>2964</v>
      </c>
      <c r="C24474" s="33" t="s">
        <v>563</v>
      </c>
      <c r="D24474" s="33" t="s">
        <v>564</v>
      </c>
      <c r="E24474" s="34">
        <v>13255</v>
      </c>
      <c r="F24474" s="35">
        <v>1.03</v>
      </c>
      <c r="G24474" s="34">
        <v>256.8</v>
      </c>
    </row>
    <row r="24475" spans="1:7">
      <c r="A24475" s="32">
        <v>2018</v>
      </c>
      <c r="B24475" s="32">
        <v>2964</v>
      </c>
      <c r="C24475" s="33" t="s">
        <v>563</v>
      </c>
      <c r="D24475" s="33" t="s">
        <v>564</v>
      </c>
      <c r="E24475" s="34">
        <v>11751</v>
      </c>
      <c r="F24475" s="35">
        <v>1.04</v>
      </c>
      <c r="G24475" s="34">
        <v>246.3</v>
      </c>
    </row>
    <row r="24476" spans="1:7">
      <c r="A24476" s="32">
        <v>2018</v>
      </c>
      <c r="B24476" s="32">
        <v>2964</v>
      </c>
      <c r="C24476" s="33" t="s">
        <v>563</v>
      </c>
      <c r="D24476" s="33" t="s">
        <v>564</v>
      </c>
      <c r="E24476" s="34">
        <v>10619</v>
      </c>
      <c r="F24476" s="35">
        <v>1.02</v>
      </c>
      <c r="G24476" s="34">
        <v>234.9</v>
      </c>
    </row>
    <row r="24477" spans="1:7">
      <c r="A24477" s="32">
        <v>2018</v>
      </c>
      <c r="B24477" s="32">
        <v>2964</v>
      </c>
      <c r="C24477" s="33" t="s">
        <v>563</v>
      </c>
      <c r="D24477" s="33" t="s">
        <v>564</v>
      </c>
      <c r="E24477" s="34">
        <v>9328</v>
      </c>
      <c r="F24477" s="35">
        <v>1.02</v>
      </c>
      <c r="G24477" s="34">
        <v>246.5</v>
      </c>
    </row>
    <row r="24478" spans="1:7">
      <c r="A24478" s="32">
        <v>2018</v>
      </c>
      <c r="B24478" s="32">
        <v>2964</v>
      </c>
      <c r="C24478" s="33" t="s">
        <v>563</v>
      </c>
      <c r="D24478" s="33" t="s">
        <v>564</v>
      </c>
      <c r="E24478" s="34">
        <v>9145</v>
      </c>
      <c r="F24478" s="35">
        <v>1.02</v>
      </c>
      <c r="G24478" s="34">
        <v>262.60000000000002</v>
      </c>
    </row>
    <row r="24479" spans="1:7">
      <c r="A24479" s="32">
        <v>2018</v>
      </c>
      <c r="B24479" s="32">
        <v>2964</v>
      </c>
      <c r="C24479" s="33" t="s">
        <v>563</v>
      </c>
      <c r="D24479" s="33" t="s">
        <v>564</v>
      </c>
      <c r="E24479" s="34">
        <v>6937</v>
      </c>
      <c r="F24479" s="35">
        <v>1.03</v>
      </c>
      <c r="G24479" s="34">
        <v>159.5</v>
      </c>
    </row>
    <row r="24480" spans="1:7">
      <c r="A24480" s="32">
        <v>2018</v>
      </c>
      <c r="B24480" s="32">
        <v>2964</v>
      </c>
      <c r="C24480" s="33" t="s">
        <v>563</v>
      </c>
      <c r="D24480" s="33" t="s">
        <v>564</v>
      </c>
      <c r="E24480" s="34">
        <v>2776</v>
      </c>
      <c r="F24480" s="35">
        <v>1.02</v>
      </c>
      <c r="G24480" s="34">
        <v>258.60000000000002</v>
      </c>
    </row>
    <row r="24481" spans="1:7">
      <c r="A24481" s="32">
        <v>2018</v>
      </c>
      <c r="B24481" s="32">
        <v>2964</v>
      </c>
      <c r="C24481" s="33" t="s">
        <v>563</v>
      </c>
      <c r="D24481" s="33" t="s">
        <v>564</v>
      </c>
      <c r="E24481" s="34">
        <v>1630</v>
      </c>
      <c r="F24481" s="35">
        <v>1.02</v>
      </c>
      <c r="G24481" s="34">
        <v>244.4</v>
      </c>
    </row>
    <row r="24482" spans="1:7">
      <c r="A24482" s="32">
        <v>2018</v>
      </c>
      <c r="B24482" s="32">
        <v>2964</v>
      </c>
      <c r="C24482" s="33" t="s">
        <v>563</v>
      </c>
      <c r="D24482" s="33" t="s">
        <v>564</v>
      </c>
      <c r="E24482" s="34">
        <v>1223</v>
      </c>
      <c r="F24482" s="35">
        <v>1.04</v>
      </c>
      <c r="G24482" s="34">
        <v>225.2</v>
      </c>
    </row>
    <row r="24483" spans="1:7">
      <c r="A24483" s="32">
        <v>2018</v>
      </c>
      <c r="B24483" s="32">
        <v>2964</v>
      </c>
      <c r="C24483" s="33" t="s">
        <v>563</v>
      </c>
      <c r="D24483" s="33" t="s">
        <v>564</v>
      </c>
      <c r="E24483" s="34">
        <v>1164</v>
      </c>
      <c r="F24483" s="35">
        <v>1.02</v>
      </c>
      <c r="G24483" s="34">
        <v>292.89999999999998</v>
      </c>
    </row>
    <row r="24484" spans="1:7">
      <c r="A24484" s="32">
        <v>2018</v>
      </c>
      <c r="B24484" s="32">
        <v>2964</v>
      </c>
      <c r="C24484" s="33" t="s">
        <v>563</v>
      </c>
      <c r="D24484" s="33" t="s">
        <v>564</v>
      </c>
      <c r="E24484" s="34">
        <v>1103</v>
      </c>
      <c r="F24484" s="35">
        <v>1.03</v>
      </c>
      <c r="G24484" s="34">
        <v>292.2</v>
      </c>
    </row>
    <row r="24485" spans="1:7">
      <c r="A24485" s="32">
        <v>2018</v>
      </c>
      <c r="B24485" s="32">
        <v>2964</v>
      </c>
      <c r="C24485" s="33" t="s">
        <v>563</v>
      </c>
      <c r="D24485" s="33" t="s">
        <v>564</v>
      </c>
      <c r="E24485" s="34">
        <v>1060</v>
      </c>
      <c r="F24485" s="35">
        <v>1.02</v>
      </c>
      <c r="G24485" s="34">
        <v>170.1</v>
      </c>
    </row>
    <row r="24486" spans="1:7">
      <c r="A24486" s="32">
        <v>2018</v>
      </c>
      <c r="B24486" s="32">
        <v>2964</v>
      </c>
      <c r="C24486" s="33" t="s">
        <v>563</v>
      </c>
      <c r="D24486" s="33" t="s">
        <v>564</v>
      </c>
      <c r="E24486" s="34">
        <v>670</v>
      </c>
      <c r="F24486" s="35">
        <v>1.02</v>
      </c>
      <c r="G24486" s="34">
        <v>305.2</v>
      </c>
    </row>
    <row r="24487" spans="1:7">
      <c r="A24487" s="32">
        <v>2018</v>
      </c>
      <c r="B24487" s="32">
        <v>2964</v>
      </c>
      <c r="C24487" s="33" t="s">
        <v>563</v>
      </c>
      <c r="D24487" s="33" t="s">
        <v>564</v>
      </c>
      <c r="E24487" s="34">
        <v>630</v>
      </c>
      <c r="F24487" s="35">
        <v>1.02</v>
      </c>
      <c r="G24487" s="34">
        <v>250.7</v>
      </c>
    </row>
    <row r="24488" spans="1:7">
      <c r="A24488" s="32">
        <v>2018</v>
      </c>
      <c r="B24488" s="32">
        <v>2964</v>
      </c>
      <c r="C24488" s="33" t="s">
        <v>563</v>
      </c>
      <c r="D24488" s="33" t="s">
        <v>564</v>
      </c>
      <c r="E24488" s="34">
        <v>300</v>
      </c>
      <c r="F24488" s="35">
        <v>1.02</v>
      </c>
      <c r="G24488" s="34">
        <v>261.39999999999998</v>
      </c>
    </row>
    <row r="24489" spans="1:7">
      <c r="A24489" s="32">
        <v>2018</v>
      </c>
      <c r="B24489" s="32">
        <v>2964</v>
      </c>
      <c r="C24489" s="33" t="s">
        <v>563</v>
      </c>
      <c r="D24489" s="33" t="s">
        <v>564</v>
      </c>
      <c r="E24489" s="34">
        <v>263086</v>
      </c>
      <c r="F24489" s="35">
        <v>1.02</v>
      </c>
      <c r="G24489" s="34">
        <v>232.8</v>
      </c>
    </row>
    <row r="24490" spans="1:7">
      <c r="A24490" s="32">
        <v>2018</v>
      </c>
      <c r="B24490" s="32">
        <v>2964</v>
      </c>
      <c r="C24490" s="33" t="s">
        <v>563</v>
      </c>
      <c r="D24490" s="33" t="s">
        <v>564</v>
      </c>
      <c r="E24490" s="34">
        <v>161</v>
      </c>
      <c r="F24490" s="35">
        <v>1.02</v>
      </c>
      <c r="G24490" s="34">
        <v>206.6</v>
      </c>
    </row>
    <row r="24491" spans="1:7">
      <c r="A24491" s="32">
        <v>2018</v>
      </c>
      <c r="B24491" s="32">
        <v>2964</v>
      </c>
      <c r="C24491" s="33" t="s">
        <v>563</v>
      </c>
      <c r="D24491" s="33" t="s">
        <v>564</v>
      </c>
      <c r="E24491" s="34">
        <v>70</v>
      </c>
      <c r="F24491" s="35">
        <v>1.02</v>
      </c>
      <c r="G24491" s="34">
        <v>271.3</v>
      </c>
    </row>
    <row r="24492" spans="1:7">
      <c r="A24492" s="32">
        <v>2018</v>
      </c>
      <c r="B24492" s="32">
        <v>2964</v>
      </c>
      <c r="C24492" s="33" t="s">
        <v>563</v>
      </c>
      <c r="D24492" s="33" t="s">
        <v>564</v>
      </c>
      <c r="E24492" s="34">
        <v>296</v>
      </c>
      <c r="F24492" s="35">
        <v>1.02</v>
      </c>
      <c r="G24492" s="34">
        <v>293.10000000000002</v>
      </c>
    </row>
    <row r="24493" spans="1:7">
      <c r="A24493" s="32">
        <v>2018</v>
      </c>
      <c r="B24493" s="32">
        <v>2965</v>
      </c>
      <c r="C24493" s="33" t="s">
        <v>563</v>
      </c>
      <c r="D24493" s="33" t="s">
        <v>564</v>
      </c>
      <c r="E24493" s="34">
        <v>1659</v>
      </c>
      <c r="F24493" s="35">
        <v>1.02</v>
      </c>
      <c r="G24493" s="34">
        <v>228.8</v>
      </c>
    </row>
    <row r="24494" spans="1:7">
      <c r="A24494" s="32">
        <v>2018</v>
      </c>
      <c r="B24494" s="32">
        <v>2965</v>
      </c>
      <c r="C24494" s="33" t="s">
        <v>563</v>
      </c>
      <c r="D24494" s="33" t="s">
        <v>564</v>
      </c>
      <c r="E24494" s="34">
        <v>1882</v>
      </c>
      <c r="F24494" s="35">
        <v>1.03</v>
      </c>
      <c r="G24494" s="34">
        <v>156.19999999999999</v>
      </c>
    </row>
    <row r="24495" spans="1:7">
      <c r="A24495" s="32">
        <v>2018</v>
      </c>
      <c r="B24495" s="32">
        <v>2965</v>
      </c>
      <c r="C24495" s="33" t="s">
        <v>563</v>
      </c>
      <c r="D24495" s="33" t="s">
        <v>564</v>
      </c>
      <c r="E24495" s="34">
        <v>1931</v>
      </c>
      <c r="F24495" s="35">
        <v>1.02</v>
      </c>
      <c r="G24495" s="34">
        <v>248.9</v>
      </c>
    </row>
    <row r="24496" spans="1:7">
      <c r="A24496" s="32">
        <v>2018</v>
      </c>
      <c r="B24496" s="32">
        <v>2965</v>
      </c>
      <c r="C24496" s="33" t="s">
        <v>563</v>
      </c>
      <c r="D24496" s="33" t="s">
        <v>564</v>
      </c>
      <c r="E24496" s="34">
        <v>2463</v>
      </c>
      <c r="F24496" s="35">
        <v>1.02</v>
      </c>
      <c r="G24496" s="34">
        <v>255.1</v>
      </c>
    </row>
    <row r="24497" spans="1:7">
      <c r="A24497" s="32">
        <v>2018</v>
      </c>
      <c r="B24497" s="32">
        <v>2965</v>
      </c>
      <c r="C24497" s="33" t="s">
        <v>563</v>
      </c>
      <c r="D24497" s="33" t="s">
        <v>564</v>
      </c>
      <c r="E24497" s="34">
        <v>2712</v>
      </c>
      <c r="F24497" s="35">
        <v>1.03</v>
      </c>
      <c r="G24497" s="34">
        <v>154.6</v>
      </c>
    </row>
    <row r="24498" spans="1:7">
      <c r="A24498" s="32">
        <v>2018</v>
      </c>
      <c r="B24498" s="32">
        <v>2965</v>
      </c>
      <c r="C24498" s="33" t="s">
        <v>563</v>
      </c>
      <c r="D24498" s="33" t="s">
        <v>564</v>
      </c>
      <c r="E24498" s="34">
        <v>3822</v>
      </c>
      <c r="F24498" s="35">
        <v>1.02</v>
      </c>
      <c r="G24498" s="34">
        <v>200.8</v>
      </c>
    </row>
    <row r="24499" spans="1:7">
      <c r="A24499" s="32">
        <v>2018</v>
      </c>
      <c r="B24499" s="32">
        <v>2965</v>
      </c>
      <c r="C24499" s="33" t="s">
        <v>563</v>
      </c>
      <c r="D24499" s="33" t="s">
        <v>564</v>
      </c>
      <c r="E24499" s="34">
        <v>4984</v>
      </c>
      <c r="F24499" s="35">
        <v>1.03</v>
      </c>
      <c r="G24499" s="34">
        <v>157.80000000000001</v>
      </c>
    </row>
    <row r="24500" spans="1:7">
      <c r="A24500" s="32">
        <v>2018</v>
      </c>
      <c r="B24500" s="32">
        <v>2965</v>
      </c>
      <c r="C24500" s="33" t="s">
        <v>563</v>
      </c>
      <c r="D24500" s="33" t="s">
        <v>564</v>
      </c>
      <c r="E24500" s="34">
        <v>7058</v>
      </c>
      <c r="F24500" s="35">
        <v>1.03</v>
      </c>
      <c r="G24500" s="34">
        <v>200.7</v>
      </c>
    </row>
    <row r="24501" spans="1:7">
      <c r="A24501" s="32">
        <v>2018</v>
      </c>
      <c r="B24501" s="32">
        <v>2965</v>
      </c>
      <c r="C24501" s="33" t="s">
        <v>563</v>
      </c>
      <c r="D24501" s="33" t="s">
        <v>564</v>
      </c>
      <c r="E24501" s="34">
        <v>9777</v>
      </c>
      <c r="F24501" s="35">
        <v>1.02</v>
      </c>
      <c r="G24501" s="34">
        <v>300.3</v>
      </c>
    </row>
    <row r="24502" spans="1:7">
      <c r="A24502" s="32">
        <v>2018</v>
      </c>
      <c r="B24502" s="32">
        <v>2965</v>
      </c>
      <c r="C24502" s="33" t="s">
        <v>563</v>
      </c>
      <c r="D24502" s="33" t="s">
        <v>564</v>
      </c>
      <c r="E24502" s="34">
        <v>9939</v>
      </c>
      <c r="F24502" s="35">
        <v>1.02</v>
      </c>
      <c r="G24502" s="34">
        <v>240.9</v>
      </c>
    </row>
    <row r="24503" spans="1:7">
      <c r="A24503" s="32">
        <v>2018</v>
      </c>
      <c r="B24503" s="32">
        <v>2965</v>
      </c>
      <c r="C24503" s="33" t="s">
        <v>563</v>
      </c>
      <c r="D24503" s="33" t="s">
        <v>564</v>
      </c>
      <c r="E24503" s="34">
        <v>12745</v>
      </c>
      <c r="F24503" s="35">
        <v>1.02</v>
      </c>
      <c r="G24503" s="34">
        <v>236.5</v>
      </c>
    </row>
    <row r="24504" spans="1:7">
      <c r="A24504" s="32">
        <v>2018</v>
      </c>
      <c r="B24504" s="32">
        <v>2965</v>
      </c>
      <c r="C24504" s="33" t="s">
        <v>563</v>
      </c>
      <c r="D24504" s="33" t="s">
        <v>564</v>
      </c>
      <c r="E24504" s="34">
        <v>27291</v>
      </c>
      <c r="F24504" s="35">
        <v>1.02</v>
      </c>
      <c r="G24504" s="34">
        <v>259.5</v>
      </c>
    </row>
    <row r="24505" spans="1:7">
      <c r="A24505" s="32">
        <v>2018</v>
      </c>
      <c r="B24505" s="32">
        <v>2965</v>
      </c>
      <c r="C24505" s="33" t="s">
        <v>563</v>
      </c>
      <c r="D24505" s="33" t="s">
        <v>564</v>
      </c>
      <c r="E24505" s="34">
        <v>8</v>
      </c>
      <c r="F24505" s="35">
        <v>1.03</v>
      </c>
      <c r="G24505" s="34">
        <v>164</v>
      </c>
    </row>
    <row r="24506" spans="1:7">
      <c r="A24506" s="32">
        <v>2018</v>
      </c>
      <c r="B24506" s="32">
        <v>2965</v>
      </c>
      <c r="C24506" s="33" t="s">
        <v>563</v>
      </c>
      <c r="D24506" s="33" t="s">
        <v>564</v>
      </c>
      <c r="E24506" s="34">
        <v>63</v>
      </c>
      <c r="F24506" s="35">
        <v>1.02</v>
      </c>
      <c r="G24506" s="34">
        <v>285.39999999999998</v>
      </c>
    </row>
    <row r="24507" spans="1:7">
      <c r="A24507" s="32">
        <v>2018</v>
      </c>
      <c r="B24507" s="32">
        <v>2965</v>
      </c>
      <c r="C24507" s="33" t="s">
        <v>563</v>
      </c>
      <c r="D24507" s="33" t="s">
        <v>564</v>
      </c>
      <c r="E24507" s="34">
        <v>109</v>
      </c>
      <c r="F24507" s="35">
        <v>1.02</v>
      </c>
      <c r="G24507" s="34">
        <v>240.1</v>
      </c>
    </row>
    <row r="24508" spans="1:7">
      <c r="A24508" s="32">
        <v>2018</v>
      </c>
      <c r="B24508" s="32">
        <v>2965</v>
      </c>
      <c r="C24508" s="33" t="s">
        <v>563</v>
      </c>
      <c r="D24508" s="33" t="s">
        <v>564</v>
      </c>
      <c r="E24508" s="34">
        <v>129</v>
      </c>
      <c r="F24508" s="35">
        <v>1.02</v>
      </c>
      <c r="G24508" s="34">
        <v>247.7</v>
      </c>
    </row>
    <row r="24509" spans="1:7">
      <c r="A24509" s="32">
        <v>2018</v>
      </c>
      <c r="B24509" s="32">
        <v>2965</v>
      </c>
      <c r="C24509" s="33" t="s">
        <v>563</v>
      </c>
      <c r="D24509" s="33" t="s">
        <v>564</v>
      </c>
      <c r="E24509" s="34">
        <v>173</v>
      </c>
      <c r="F24509" s="35">
        <v>1.01</v>
      </c>
      <c r="G24509" s="34">
        <v>130.19999999999999</v>
      </c>
    </row>
    <row r="24510" spans="1:7">
      <c r="A24510" s="32">
        <v>2018</v>
      </c>
      <c r="B24510" s="32">
        <v>2965</v>
      </c>
      <c r="C24510" s="33" t="s">
        <v>563</v>
      </c>
      <c r="D24510" s="33" t="s">
        <v>564</v>
      </c>
      <c r="E24510" s="34">
        <v>255</v>
      </c>
      <c r="F24510" s="35">
        <v>1.02</v>
      </c>
      <c r="G24510" s="34">
        <v>220.5</v>
      </c>
    </row>
    <row r="24511" spans="1:7">
      <c r="A24511" s="32">
        <v>2018</v>
      </c>
      <c r="B24511" s="32">
        <v>2965</v>
      </c>
      <c r="C24511" s="33" t="s">
        <v>563</v>
      </c>
      <c r="D24511" s="33" t="s">
        <v>564</v>
      </c>
      <c r="E24511" s="34">
        <v>260</v>
      </c>
      <c r="F24511" s="35">
        <v>1.02</v>
      </c>
      <c r="G24511" s="34">
        <v>283.7</v>
      </c>
    </row>
    <row r="24512" spans="1:7">
      <c r="A24512" s="32">
        <v>2018</v>
      </c>
      <c r="B24512" s="32">
        <v>2965</v>
      </c>
      <c r="C24512" s="33" t="s">
        <v>563</v>
      </c>
      <c r="D24512" s="33" t="s">
        <v>564</v>
      </c>
      <c r="E24512" s="34">
        <v>309</v>
      </c>
      <c r="F24512" s="35">
        <v>1.04</v>
      </c>
      <c r="G24512" s="34">
        <v>147.4</v>
      </c>
    </row>
    <row r="24513" spans="1:7">
      <c r="A24513" s="32">
        <v>2018</v>
      </c>
      <c r="B24513" s="32">
        <v>2965</v>
      </c>
      <c r="C24513" s="33" t="s">
        <v>563</v>
      </c>
      <c r="D24513" s="33" t="s">
        <v>564</v>
      </c>
      <c r="E24513" s="34">
        <v>391</v>
      </c>
      <c r="F24513" s="35">
        <v>1.03</v>
      </c>
      <c r="G24513" s="34">
        <v>107.1</v>
      </c>
    </row>
    <row r="24514" spans="1:7">
      <c r="A24514" s="32">
        <v>2018</v>
      </c>
      <c r="B24514" s="32">
        <v>2965</v>
      </c>
      <c r="C24514" s="33" t="s">
        <v>563</v>
      </c>
      <c r="D24514" s="33" t="s">
        <v>564</v>
      </c>
      <c r="E24514" s="34">
        <v>514</v>
      </c>
      <c r="F24514" s="35">
        <v>1.02</v>
      </c>
      <c r="G24514" s="34">
        <v>293.8</v>
      </c>
    </row>
    <row r="24515" spans="1:7">
      <c r="A24515" s="32">
        <v>2018</v>
      </c>
      <c r="B24515" s="32">
        <v>2965</v>
      </c>
      <c r="C24515" s="33" t="s">
        <v>563</v>
      </c>
      <c r="D24515" s="33" t="s">
        <v>564</v>
      </c>
      <c r="E24515" s="34">
        <v>555</v>
      </c>
      <c r="F24515" s="35">
        <v>1.02</v>
      </c>
      <c r="G24515" s="34">
        <v>232.2</v>
      </c>
    </row>
    <row r="24516" spans="1:7">
      <c r="A24516" s="32">
        <v>2018</v>
      </c>
      <c r="B24516" s="32">
        <v>2965</v>
      </c>
      <c r="C24516" s="33" t="s">
        <v>563</v>
      </c>
      <c r="D24516" s="33" t="s">
        <v>564</v>
      </c>
      <c r="E24516" s="34">
        <v>47045</v>
      </c>
      <c r="F24516" s="35">
        <v>1.02</v>
      </c>
      <c r="G24516" s="34">
        <v>172</v>
      </c>
    </row>
    <row r="24517" spans="1:7">
      <c r="A24517" s="32">
        <v>2018</v>
      </c>
      <c r="B24517" s="32">
        <v>2965</v>
      </c>
      <c r="C24517" s="33" t="s">
        <v>563</v>
      </c>
      <c r="D24517" s="33" t="s">
        <v>564</v>
      </c>
      <c r="E24517" s="34">
        <v>56723</v>
      </c>
      <c r="F24517" s="35">
        <v>1.02</v>
      </c>
      <c r="G24517" s="34">
        <v>226.3</v>
      </c>
    </row>
    <row r="24518" spans="1:7">
      <c r="A24518" s="32">
        <v>2018</v>
      </c>
      <c r="B24518" s="32">
        <v>2965</v>
      </c>
      <c r="C24518" s="33" t="s">
        <v>563</v>
      </c>
      <c r="D24518" s="33" t="s">
        <v>564</v>
      </c>
      <c r="E24518" s="34">
        <v>74471</v>
      </c>
      <c r="F24518" s="35">
        <v>1.02</v>
      </c>
      <c r="G24518" s="34">
        <v>221.6</v>
      </c>
    </row>
    <row r="24519" spans="1:7">
      <c r="A24519" s="32">
        <v>2018</v>
      </c>
      <c r="B24519" s="32">
        <v>2965</v>
      </c>
      <c r="C24519" s="33" t="s">
        <v>563</v>
      </c>
      <c r="D24519" s="33" t="s">
        <v>564</v>
      </c>
      <c r="E24519" s="34">
        <v>130342</v>
      </c>
      <c r="F24519" s="35">
        <v>1.02</v>
      </c>
      <c r="G24519" s="34">
        <v>232.8</v>
      </c>
    </row>
    <row r="24520" spans="1:7">
      <c r="A24520" s="32">
        <v>2018</v>
      </c>
      <c r="B24520" s="32">
        <v>3006</v>
      </c>
      <c r="C24520" s="33" t="s">
        <v>563</v>
      </c>
      <c r="D24520" s="33" t="s">
        <v>564</v>
      </c>
      <c r="E24520" s="34">
        <v>833856</v>
      </c>
      <c r="F24520" s="35">
        <v>1.02</v>
      </c>
      <c r="G24520" s="34">
        <v>247.1</v>
      </c>
    </row>
    <row r="24521" spans="1:7">
      <c r="A24521" s="32">
        <v>2018</v>
      </c>
      <c r="B24521" s="32">
        <v>3008</v>
      </c>
      <c r="C24521" s="33" t="s">
        <v>563</v>
      </c>
      <c r="D24521" s="33" t="s">
        <v>564</v>
      </c>
      <c r="E24521" s="34">
        <v>56820</v>
      </c>
      <c r="F24521" s="35">
        <v>1.032</v>
      </c>
      <c r="G24521" s="34">
        <v>198.9</v>
      </c>
    </row>
    <row r="24522" spans="1:7">
      <c r="A24522" s="32">
        <v>2018</v>
      </c>
      <c r="B24522" s="32">
        <v>3096</v>
      </c>
      <c r="C24522" s="33" t="s">
        <v>563</v>
      </c>
      <c r="D24522" s="33" t="s">
        <v>564</v>
      </c>
      <c r="E24522" s="34">
        <v>26047</v>
      </c>
      <c r="F24522" s="35">
        <v>1.03</v>
      </c>
      <c r="G24522" s="34" t="s">
        <v>364</v>
      </c>
    </row>
    <row r="24523" spans="1:7">
      <c r="A24523" s="32">
        <v>2018</v>
      </c>
      <c r="B24523" s="32">
        <v>3096</v>
      </c>
      <c r="C24523" s="33" t="s">
        <v>563</v>
      </c>
      <c r="D24523" s="33" t="s">
        <v>564</v>
      </c>
      <c r="E24523" s="34">
        <v>45696</v>
      </c>
      <c r="F24523" s="35">
        <v>1.03</v>
      </c>
      <c r="G24523" s="34" t="s">
        <v>364</v>
      </c>
    </row>
    <row r="24524" spans="1:7">
      <c r="A24524" s="32">
        <v>2018</v>
      </c>
      <c r="B24524" s="32">
        <v>3118</v>
      </c>
      <c r="C24524" s="33" t="s">
        <v>563</v>
      </c>
      <c r="D24524" s="33" t="s">
        <v>564</v>
      </c>
      <c r="E24524" s="34">
        <v>6404</v>
      </c>
      <c r="F24524" s="35">
        <v>1.03</v>
      </c>
      <c r="G24524" s="34" t="s">
        <v>364</v>
      </c>
    </row>
    <row r="24525" spans="1:7">
      <c r="A24525" s="32">
        <v>2018</v>
      </c>
      <c r="B24525" s="32">
        <v>3122</v>
      </c>
      <c r="C24525" s="33" t="s">
        <v>353</v>
      </c>
      <c r="D24525" s="33" t="s">
        <v>354</v>
      </c>
      <c r="E24525" s="34">
        <v>3520</v>
      </c>
      <c r="F24525" s="35">
        <v>24</v>
      </c>
      <c r="G24525" s="34" t="s">
        <v>364</v>
      </c>
    </row>
    <row r="24526" spans="1:7">
      <c r="A24526" s="32">
        <v>2018</v>
      </c>
      <c r="B24526" s="32">
        <v>3122</v>
      </c>
      <c r="C24526" s="33" t="s">
        <v>353</v>
      </c>
      <c r="D24526" s="33" t="s">
        <v>354</v>
      </c>
      <c r="E24526" s="34">
        <v>89673</v>
      </c>
      <c r="F24526" s="35">
        <v>26</v>
      </c>
      <c r="G24526" s="34" t="s">
        <v>364</v>
      </c>
    </row>
    <row r="24527" spans="1:7">
      <c r="A24527" s="32">
        <v>2018</v>
      </c>
      <c r="B24527" s="32">
        <v>3122</v>
      </c>
      <c r="C24527" s="33" t="s">
        <v>353</v>
      </c>
      <c r="D24527" s="33" t="s">
        <v>354</v>
      </c>
      <c r="E24527" s="34">
        <v>121044</v>
      </c>
      <c r="F24527" s="35">
        <v>26</v>
      </c>
      <c r="G24527" s="34" t="s">
        <v>364</v>
      </c>
    </row>
    <row r="24528" spans="1:7">
      <c r="A24528" s="32">
        <v>2018</v>
      </c>
      <c r="B24528" s="32">
        <v>3122</v>
      </c>
      <c r="C24528" s="33" t="s">
        <v>353</v>
      </c>
      <c r="D24528" s="33" t="s">
        <v>354</v>
      </c>
      <c r="E24528" s="34">
        <v>2086</v>
      </c>
      <c r="F24528" s="35">
        <v>25</v>
      </c>
      <c r="G24528" s="34" t="s">
        <v>364</v>
      </c>
    </row>
    <row r="24529" spans="1:7">
      <c r="A24529" s="32">
        <v>2018</v>
      </c>
      <c r="B24529" s="32">
        <v>3122</v>
      </c>
      <c r="C24529" s="33" t="s">
        <v>565</v>
      </c>
      <c r="D24529" s="33" t="s">
        <v>566</v>
      </c>
      <c r="E24529" s="34">
        <v>2665</v>
      </c>
      <c r="F24529" s="35">
        <v>5.78</v>
      </c>
      <c r="G24529" s="34" t="s">
        <v>364</v>
      </c>
    </row>
    <row r="24530" spans="1:7">
      <c r="A24530" s="32">
        <v>2018</v>
      </c>
      <c r="B24530" s="32">
        <v>3130</v>
      </c>
      <c r="C24530" s="33" t="s">
        <v>365</v>
      </c>
      <c r="D24530" s="33" t="s">
        <v>354</v>
      </c>
      <c r="E24530" s="34">
        <v>186697</v>
      </c>
      <c r="F24530" s="35">
        <v>13.07</v>
      </c>
      <c r="G24530" s="34" t="s">
        <v>364</v>
      </c>
    </row>
    <row r="24531" spans="1:7">
      <c r="A24531" s="32">
        <v>2018</v>
      </c>
      <c r="B24531" s="32">
        <v>3130</v>
      </c>
      <c r="C24531" s="33" t="s">
        <v>565</v>
      </c>
      <c r="D24531" s="33" t="s">
        <v>566</v>
      </c>
      <c r="E24531" s="34">
        <v>713</v>
      </c>
      <c r="F24531" s="35">
        <v>5.8</v>
      </c>
      <c r="G24531" s="34" t="s">
        <v>364</v>
      </c>
    </row>
    <row r="24532" spans="1:7">
      <c r="A24532" s="32">
        <v>2018</v>
      </c>
      <c r="B24532" s="32">
        <v>3130</v>
      </c>
      <c r="C24532" s="33" t="s">
        <v>565</v>
      </c>
      <c r="D24532" s="33" t="s">
        <v>566</v>
      </c>
      <c r="E24532" s="34">
        <v>891</v>
      </c>
      <c r="F24532" s="35">
        <v>5.8</v>
      </c>
      <c r="G24532" s="34" t="s">
        <v>364</v>
      </c>
    </row>
    <row r="24533" spans="1:7">
      <c r="A24533" s="32">
        <v>2018</v>
      </c>
      <c r="B24533" s="32">
        <v>3131</v>
      </c>
      <c r="C24533" s="33" t="s">
        <v>563</v>
      </c>
      <c r="D24533" s="33" t="s">
        <v>564</v>
      </c>
      <c r="E24533" s="34">
        <v>777321</v>
      </c>
      <c r="F24533" s="35">
        <v>1.03</v>
      </c>
      <c r="G24533" s="34" t="s">
        <v>364</v>
      </c>
    </row>
    <row r="24534" spans="1:7">
      <c r="A24534" s="32">
        <v>2018</v>
      </c>
      <c r="B24534" s="32">
        <v>3136</v>
      </c>
      <c r="C24534" s="33" t="s">
        <v>565</v>
      </c>
      <c r="D24534" s="33" t="s">
        <v>566</v>
      </c>
      <c r="E24534" s="34">
        <v>3913</v>
      </c>
      <c r="F24534" s="35">
        <v>5.8</v>
      </c>
      <c r="G24534" s="34" t="s">
        <v>364</v>
      </c>
    </row>
    <row r="24535" spans="1:7">
      <c r="A24535" s="32">
        <v>2018</v>
      </c>
      <c r="B24535" s="32">
        <v>3138</v>
      </c>
      <c r="C24535" s="33" t="s">
        <v>565</v>
      </c>
      <c r="D24535" s="33" t="s">
        <v>566</v>
      </c>
      <c r="E24535" s="34">
        <v>30</v>
      </c>
      <c r="F24535" s="35">
        <v>5.8250000000000002</v>
      </c>
      <c r="G24535" s="34" t="s">
        <v>364</v>
      </c>
    </row>
    <row r="24536" spans="1:7">
      <c r="A24536" s="32">
        <v>2018</v>
      </c>
      <c r="B24536" s="32">
        <v>3138</v>
      </c>
      <c r="C24536" s="33" t="s">
        <v>563</v>
      </c>
      <c r="D24536" s="33" t="s">
        <v>564</v>
      </c>
      <c r="E24536" s="34">
        <v>283252</v>
      </c>
      <c r="F24536" s="35">
        <v>1.03</v>
      </c>
      <c r="G24536" s="34" t="s">
        <v>364</v>
      </c>
    </row>
    <row r="24537" spans="1:7">
      <c r="A24537" s="32">
        <v>2018</v>
      </c>
      <c r="B24537" s="32">
        <v>3138</v>
      </c>
      <c r="C24537" s="33" t="s">
        <v>563</v>
      </c>
      <c r="D24537" s="33" t="s">
        <v>564</v>
      </c>
      <c r="E24537" s="34">
        <v>344434</v>
      </c>
      <c r="F24537" s="35">
        <v>1.03</v>
      </c>
      <c r="G24537" s="34" t="s">
        <v>364</v>
      </c>
    </row>
    <row r="24538" spans="1:7">
      <c r="A24538" s="32">
        <v>2018</v>
      </c>
      <c r="B24538" s="32">
        <v>3140</v>
      </c>
      <c r="C24538" s="33" t="s">
        <v>353</v>
      </c>
      <c r="D24538" s="33" t="s">
        <v>354</v>
      </c>
      <c r="E24538" s="34">
        <v>15643</v>
      </c>
      <c r="F24538" s="35">
        <v>25.95</v>
      </c>
      <c r="G24538" s="34" t="s">
        <v>364</v>
      </c>
    </row>
    <row r="24539" spans="1:7">
      <c r="A24539" s="32">
        <v>2018</v>
      </c>
      <c r="B24539" s="32">
        <v>3140</v>
      </c>
      <c r="C24539" s="33" t="s">
        <v>353</v>
      </c>
      <c r="D24539" s="33" t="s">
        <v>354</v>
      </c>
      <c r="E24539" s="34">
        <v>15654</v>
      </c>
      <c r="F24539" s="35">
        <v>25.49</v>
      </c>
      <c r="G24539" s="34" t="s">
        <v>364</v>
      </c>
    </row>
    <row r="24540" spans="1:7">
      <c r="A24540" s="32">
        <v>2018</v>
      </c>
      <c r="B24540" s="32">
        <v>3140</v>
      </c>
      <c r="C24540" s="33" t="s">
        <v>563</v>
      </c>
      <c r="D24540" s="33" t="s">
        <v>564</v>
      </c>
      <c r="E24540" s="34">
        <v>844010</v>
      </c>
      <c r="F24540" s="35">
        <v>1.03</v>
      </c>
      <c r="G24540" s="34" t="s">
        <v>364</v>
      </c>
    </row>
    <row r="24541" spans="1:7">
      <c r="A24541" s="32">
        <v>2018</v>
      </c>
      <c r="B24541" s="32">
        <v>3148</v>
      </c>
      <c r="C24541" s="33" t="s">
        <v>567</v>
      </c>
      <c r="D24541" s="33" t="s">
        <v>566</v>
      </c>
      <c r="E24541" s="34">
        <v>17066</v>
      </c>
      <c r="F24541" s="35">
        <v>6.15</v>
      </c>
      <c r="G24541" s="34" t="s">
        <v>364</v>
      </c>
    </row>
    <row r="24542" spans="1:7">
      <c r="A24542" s="32">
        <v>2018</v>
      </c>
      <c r="B24542" s="32">
        <v>3148</v>
      </c>
      <c r="C24542" s="33" t="s">
        <v>567</v>
      </c>
      <c r="D24542" s="33" t="s">
        <v>566</v>
      </c>
      <c r="E24542" s="34">
        <v>24551</v>
      </c>
      <c r="F24542" s="35">
        <v>6.15</v>
      </c>
      <c r="G24542" s="34" t="s">
        <v>364</v>
      </c>
    </row>
    <row r="24543" spans="1:7">
      <c r="A24543" s="32">
        <v>2018</v>
      </c>
      <c r="B24543" s="32">
        <v>3148</v>
      </c>
      <c r="C24543" s="33" t="s">
        <v>563</v>
      </c>
      <c r="D24543" s="33" t="s">
        <v>564</v>
      </c>
      <c r="E24543" s="34">
        <v>853730</v>
      </c>
      <c r="F24543" s="35">
        <v>1.03</v>
      </c>
      <c r="G24543" s="34" t="s">
        <v>364</v>
      </c>
    </row>
    <row r="24544" spans="1:7">
      <c r="A24544" s="32">
        <v>2018</v>
      </c>
      <c r="B24544" s="32">
        <v>3149</v>
      </c>
      <c r="C24544" s="33" t="s">
        <v>353</v>
      </c>
      <c r="D24544" s="33" t="s">
        <v>354</v>
      </c>
      <c r="E24544" s="34">
        <v>93719</v>
      </c>
      <c r="F24544" s="35">
        <v>26.17</v>
      </c>
      <c r="G24544" s="34" t="s">
        <v>364</v>
      </c>
    </row>
    <row r="24545" spans="1:7">
      <c r="A24545" s="32">
        <v>2018</v>
      </c>
      <c r="B24545" s="32">
        <v>3149</v>
      </c>
      <c r="C24545" s="33" t="s">
        <v>565</v>
      </c>
      <c r="D24545" s="33" t="s">
        <v>566</v>
      </c>
      <c r="E24545" s="34">
        <v>887</v>
      </c>
      <c r="F24545" s="35">
        <v>5.8</v>
      </c>
      <c r="G24545" s="34" t="s">
        <v>364</v>
      </c>
    </row>
    <row r="24546" spans="1:7">
      <c r="A24546" s="32">
        <v>2018</v>
      </c>
      <c r="B24546" s="32">
        <v>3161</v>
      </c>
      <c r="C24546" s="33" t="s">
        <v>565</v>
      </c>
      <c r="D24546" s="33" t="s">
        <v>566</v>
      </c>
      <c r="E24546" s="34">
        <v>5713</v>
      </c>
      <c r="F24546" s="35">
        <v>5.8</v>
      </c>
      <c r="G24546" s="34" t="s">
        <v>364</v>
      </c>
    </row>
    <row r="24547" spans="1:7">
      <c r="A24547" s="32">
        <v>2018</v>
      </c>
      <c r="B24547" s="32">
        <v>3236</v>
      </c>
      <c r="C24547" s="33" t="s">
        <v>563</v>
      </c>
      <c r="D24547" s="33" t="s">
        <v>564</v>
      </c>
      <c r="E24547" s="34">
        <v>1522775</v>
      </c>
      <c r="F24547" s="35">
        <v>1.0269999999999999</v>
      </c>
      <c r="G24547" s="34" t="s">
        <v>364</v>
      </c>
    </row>
    <row r="24548" spans="1:7">
      <c r="A24548" s="32">
        <v>2018</v>
      </c>
      <c r="B24548" s="32">
        <v>3250</v>
      </c>
      <c r="C24548" s="33" t="s">
        <v>565</v>
      </c>
      <c r="D24548" s="33" t="s">
        <v>566</v>
      </c>
      <c r="E24548" s="34">
        <v>498</v>
      </c>
      <c r="F24548" s="35">
        <v>5.8</v>
      </c>
      <c r="G24548" s="34">
        <v>1755.8</v>
      </c>
    </row>
    <row r="24549" spans="1:7">
      <c r="A24549" s="32">
        <v>2018</v>
      </c>
      <c r="B24549" s="32">
        <v>3250</v>
      </c>
      <c r="C24549" s="33" t="s">
        <v>565</v>
      </c>
      <c r="D24549" s="33" t="s">
        <v>566</v>
      </c>
      <c r="E24549" s="34">
        <v>6</v>
      </c>
      <c r="F24549" s="35">
        <v>5.8</v>
      </c>
      <c r="G24549" s="34">
        <v>1493.4</v>
      </c>
    </row>
    <row r="24550" spans="1:7">
      <c r="A24550" s="32">
        <v>2018</v>
      </c>
      <c r="B24550" s="32">
        <v>3250</v>
      </c>
      <c r="C24550" s="33" t="s">
        <v>565</v>
      </c>
      <c r="D24550" s="33" t="s">
        <v>566</v>
      </c>
      <c r="E24550" s="34">
        <v>6</v>
      </c>
      <c r="F24550" s="35">
        <v>5.8</v>
      </c>
      <c r="G24550" s="34">
        <v>1489.7</v>
      </c>
    </row>
    <row r="24551" spans="1:7">
      <c r="A24551" s="32">
        <v>2018</v>
      </c>
      <c r="B24551" s="32">
        <v>3250</v>
      </c>
      <c r="C24551" s="33" t="s">
        <v>565</v>
      </c>
      <c r="D24551" s="33" t="s">
        <v>566</v>
      </c>
      <c r="E24551" s="34">
        <v>248</v>
      </c>
      <c r="F24551" s="35">
        <v>5.8</v>
      </c>
      <c r="G24551" s="34">
        <v>1619.9</v>
      </c>
    </row>
    <row r="24552" spans="1:7">
      <c r="A24552" s="32">
        <v>2018</v>
      </c>
      <c r="B24552" s="32">
        <v>3250</v>
      </c>
      <c r="C24552" s="33" t="s">
        <v>565</v>
      </c>
      <c r="D24552" s="33" t="s">
        <v>566</v>
      </c>
      <c r="E24552" s="34">
        <v>3337</v>
      </c>
      <c r="F24552" s="35">
        <v>5.8</v>
      </c>
      <c r="G24552" s="34">
        <v>1795.1</v>
      </c>
    </row>
    <row r="24553" spans="1:7">
      <c r="A24553" s="32">
        <v>2018</v>
      </c>
      <c r="B24553" s="32">
        <v>3250</v>
      </c>
      <c r="C24553" s="33" t="s">
        <v>565</v>
      </c>
      <c r="D24553" s="33" t="s">
        <v>566</v>
      </c>
      <c r="E24553" s="34">
        <v>2518</v>
      </c>
      <c r="F24553" s="35">
        <v>5.8</v>
      </c>
      <c r="G24553" s="34">
        <v>1711.9</v>
      </c>
    </row>
    <row r="24554" spans="1:7">
      <c r="A24554" s="32">
        <v>2018</v>
      </c>
      <c r="B24554" s="32">
        <v>3250</v>
      </c>
      <c r="C24554" s="33" t="s">
        <v>565</v>
      </c>
      <c r="D24554" s="33" t="s">
        <v>566</v>
      </c>
      <c r="E24554" s="34">
        <v>74</v>
      </c>
      <c r="F24554" s="35">
        <v>5.8</v>
      </c>
      <c r="G24554" s="34">
        <v>1568.2</v>
      </c>
    </row>
    <row r="24555" spans="1:7">
      <c r="A24555" s="32">
        <v>2018</v>
      </c>
      <c r="B24555" s="32">
        <v>3250</v>
      </c>
      <c r="C24555" s="33" t="s">
        <v>563</v>
      </c>
      <c r="D24555" s="33" t="s">
        <v>564</v>
      </c>
      <c r="E24555" s="34">
        <v>460</v>
      </c>
      <c r="F24555" s="35">
        <v>1.024</v>
      </c>
      <c r="G24555" s="34">
        <v>396</v>
      </c>
    </row>
    <row r="24556" spans="1:7">
      <c r="A24556" s="32">
        <v>2018</v>
      </c>
      <c r="B24556" s="32">
        <v>3250</v>
      </c>
      <c r="C24556" s="33" t="s">
        <v>563</v>
      </c>
      <c r="D24556" s="33" t="s">
        <v>564</v>
      </c>
      <c r="E24556" s="34">
        <v>1933</v>
      </c>
      <c r="F24556" s="35">
        <v>1.024</v>
      </c>
      <c r="G24556" s="34">
        <v>274.60000000000002</v>
      </c>
    </row>
    <row r="24557" spans="1:7">
      <c r="A24557" s="32">
        <v>2018</v>
      </c>
      <c r="B24557" s="32">
        <v>3250</v>
      </c>
      <c r="C24557" s="33" t="s">
        <v>563</v>
      </c>
      <c r="D24557" s="33" t="s">
        <v>564</v>
      </c>
      <c r="E24557" s="34">
        <v>880</v>
      </c>
      <c r="F24557" s="35">
        <v>1.024</v>
      </c>
      <c r="G24557" s="34">
        <v>257.10000000000002</v>
      </c>
    </row>
    <row r="24558" spans="1:7">
      <c r="A24558" s="32">
        <v>2018</v>
      </c>
      <c r="B24558" s="32">
        <v>3250</v>
      </c>
      <c r="C24558" s="33" t="s">
        <v>563</v>
      </c>
      <c r="D24558" s="33" t="s">
        <v>564</v>
      </c>
      <c r="E24558" s="34">
        <v>2020</v>
      </c>
      <c r="F24558" s="35">
        <v>1.024</v>
      </c>
      <c r="G24558" s="34">
        <v>317.10000000000002</v>
      </c>
    </row>
    <row r="24559" spans="1:7">
      <c r="A24559" s="32">
        <v>2018</v>
      </c>
      <c r="B24559" s="32">
        <v>3250</v>
      </c>
      <c r="C24559" s="33" t="s">
        <v>563</v>
      </c>
      <c r="D24559" s="33" t="s">
        <v>564</v>
      </c>
      <c r="E24559" s="34">
        <v>24345</v>
      </c>
      <c r="F24559" s="35">
        <v>1.024</v>
      </c>
      <c r="G24559" s="34">
        <v>313.39999999999998</v>
      </c>
    </row>
    <row r="24560" spans="1:7">
      <c r="A24560" s="32">
        <v>2018</v>
      </c>
      <c r="B24560" s="32">
        <v>3250</v>
      </c>
      <c r="C24560" s="33" t="s">
        <v>563</v>
      </c>
      <c r="D24560" s="33" t="s">
        <v>564</v>
      </c>
      <c r="E24560" s="34">
        <v>34184</v>
      </c>
      <c r="F24560" s="35">
        <v>1.024</v>
      </c>
      <c r="G24560" s="34">
        <v>303.89999999999998</v>
      </c>
    </row>
    <row r="24561" spans="1:7">
      <c r="A24561" s="32">
        <v>2018</v>
      </c>
      <c r="B24561" s="32">
        <v>3250</v>
      </c>
      <c r="C24561" s="33" t="s">
        <v>563</v>
      </c>
      <c r="D24561" s="33" t="s">
        <v>564</v>
      </c>
      <c r="E24561" s="34">
        <v>49688</v>
      </c>
      <c r="F24561" s="35">
        <v>1.024</v>
      </c>
      <c r="G24561" s="34">
        <v>3851.6</v>
      </c>
    </row>
    <row r="24562" spans="1:7">
      <c r="A24562" s="32">
        <v>2018</v>
      </c>
      <c r="B24562" s="32">
        <v>3250</v>
      </c>
      <c r="C24562" s="33" t="s">
        <v>563</v>
      </c>
      <c r="D24562" s="33" t="s">
        <v>564</v>
      </c>
      <c r="E24562" s="34">
        <v>87521</v>
      </c>
      <c r="F24562" s="35">
        <v>1.024</v>
      </c>
      <c r="G24562" s="34">
        <v>310.10000000000002</v>
      </c>
    </row>
    <row r="24563" spans="1:7">
      <c r="A24563" s="32">
        <v>2018</v>
      </c>
      <c r="B24563" s="32">
        <v>3264</v>
      </c>
      <c r="C24563" s="33" t="s">
        <v>565</v>
      </c>
      <c r="D24563" s="33" t="s">
        <v>566</v>
      </c>
      <c r="E24563" s="34">
        <v>3470</v>
      </c>
      <c r="F24563" s="35">
        <v>5.75</v>
      </c>
      <c r="G24563" s="34">
        <v>1714.1</v>
      </c>
    </row>
    <row r="24564" spans="1:7">
      <c r="A24564" s="32">
        <v>2018</v>
      </c>
      <c r="B24564" s="32">
        <v>3264</v>
      </c>
      <c r="C24564" s="33" t="s">
        <v>563</v>
      </c>
      <c r="D24564" s="33" t="s">
        <v>564</v>
      </c>
      <c r="E24564" s="34">
        <v>1104557</v>
      </c>
      <c r="F24564" s="35">
        <v>1.024</v>
      </c>
      <c r="G24564" s="34">
        <v>326.3</v>
      </c>
    </row>
    <row r="24565" spans="1:7">
      <c r="A24565" s="32">
        <v>2018</v>
      </c>
      <c r="B24565" s="32">
        <v>3264</v>
      </c>
      <c r="C24565" s="33" t="s">
        <v>563</v>
      </c>
      <c r="D24565" s="33" t="s">
        <v>564</v>
      </c>
      <c r="E24565" s="34">
        <v>731271</v>
      </c>
      <c r="F24565" s="35">
        <v>1.024</v>
      </c>
      <c r="G24565" s="34">
        <v>326.3</v>
      </c>
    </row>
    <row r="24566" spans="1:7">
      <c r="A24566" s="32">
        <v>2018</v>
      </c>
      <c r="B24566" s="32">
        <v>3264</v>
      </c>
      <c r="C24566" s="33" t="s">
        <v>563</v>
      </c>
      <c r="D24566" s="33" t="s">
        <v>564</v>
      </c>
      <c r="E24566" s="34">
        <v>426422</v>
      </c>
      <c r="F24566" s="35">
        <v>1.024</v>
      </c>
      <c r="G24566" s="34">
        <v>326.3</v>
      </c>
    </row>
    <row r="24567" spans="1:7">
      <c r="A24567" s="32">
        <v>2018</v>
      </c>
      <c r="B24567" s="32">
        <v>3264</v>
      </c>
      <c r="C24567" s="33" t="s">
        <v>563</v>
      </c>
      <c r="D24567" s="33" t="s">
        <v>564</v>
      </c>
      <c r="E24567" s="34">
        <v>1153444</v>
      </c>
      <c r="F24567" s="35">
        <v>1.024</v>
      </c>
      <c r="G24567" s="34">
        <v>326.3</v>
      </c>
    </row>
    <row r="24568" spans="1:7">
      <c r="A24568" s="32">
        <v>2018</v>
      </c>
      <c r="B24568" s="32">
        <v>3264</v>
      </c>
      <c r="C24568" s="33" t="s">
        <v>563</v>
      </c>
      <c r="D24568" s="33" t="s">
        <v>564</v>
      </c>
      <c r="E24568" s="34">
        <v>68913</v>
      </c>
      <c r="F24568" s="35">
        <v>1.0229999999999999</v>
      </c>
      <c r="G24568" s="34">
        <v>361.2</v>
      </c>
    </row>
    <row r="24569" spans="1:7">
      <c r="A24569" s="32">
        <v>2018</v>
      </c>
      <c r="B24569" s="32">
        <v>3287</v>
      </c>
      <c r="C24569" s="33" t="s">
        <v>563</v>
      </c>
      <c r="D24569" s="33" t="s">
        <v>564</v>
      </c>
      <c r="E24569" s="34">
        <v>96066</v>
      </c>
      <c r="F24569" s="35">
        <v>1.026</v>
      </c>
      <c r="G24569" s="34">
        <v>735.5</v>
      </c>
    </row>
    <row r="24570" spans="1:7">
      <c r="A24570" s="32">
        <v>2018</v>
      </c>
      <c r="B24570" s="32">
        <v>3287</v>
      </c>
      <c r="C24570" s="33" t="s">
        <v>563</v>
      </c>
      <c r="D24570" s="33" t="s">
        <v>564</v>
      </c>
      <c r="E24570" s="34">
        <v>60215</v>
      </c>
      <c r="F24570" s="35">
        <v>1.026</v>
      </c>
      <c r="G24570" s="34">
        <v>733.4</v>
      </c>
    </row>
    <row r="24571" spans="1:7">
      <c r="A24571" s="32">
        <v>2018</v>
      </c>
      <c r="B24571" s="32">
        <v>3287</v>
      </c>
      <c r="C24571" s="33" t="s">
        <v>563</v>
      </c>
      <c r="D24571" s="33" t="s">
        <v>564</v>
      </c>
      <c r="E24571" s="34">
        <v>38839</v>
      </c>
      <c r="F24571" s="35">
        <v>1.026</v>
      </c>
      <c r="G24571" s="34">
        <v>734.5</v>
      </c>
    </row>
    <row r="24572" spans="1:7">
      <c r="A24572" s="32">
        <v>2018</v>
      </c>
      <c r="B24572" s="32">
        <v>3287</v>
      </c>
      <c r="C24572" s="33" t="s">
        <v>563</v>
      </c>
      <c r="D24572" s="33" t="s">
        <v>564</v>
      </c>
      <c r="E24572" s="34">
        <v>32055</v>
      </c>
      <c r="F24572" s="35">
        <v>1.026</v>
      </c>
      <c r="G24572" s="34">
        <v>736.7</v>
      </c>
    </row>
    <row r="24573" spans="1:7">
      <c r="A24573" s="32">
        <v>2018</v>
      </c>
      <c r="B24573" s="32">
        <v>3287</v>
      </c>
      <c r="C24573" s="33" t="s">
        <v>563</v>
      </c>
      <c r="D24573" s="33" t="s">
        <v>564</v>
      </c>
      <c r="E24573" s="34">
        <v>15751</v>
      </c>
      <c r="F24573" s="35">
        <v>1.026</v>
      </c>
      <c r="G24573" s="34">
        <v>736</v>
      </c>
    </row>
    <row r="24574" spans="1:7">
      <c r="A24574" s="32">
        <v>2018</v>
      </c>
      <c r="B24574" s="32">
        <v>3287</v>
      </c>
      <c r="C24574" s="33" t="s">
        <v>563</v>
      </c>
      <c r="D24574" s="33" t="s">
        <v>564</v>
      </c>
      <c r="E24574" s="34">
        <v>11701</v>
      </c>
      <c r="F24574" s="35">
        <v>1.026</v>
      </c>
      <c r="G24574" s="34">
        <v>726.4</v>
      </c>
    </row>
    <row r="24575" spans="1:7">
      <c r="A24575" s="32">
        <v>2018</v>
      </c>
      <c r="B24575" s="32">
        <v>3287</v>
      </c>
      <c r="C24575" s="33" t="s">
        <v>563</v>
      </c>
      <c r="D24575" s="33" t="s">
        <v>564</v>
      </c>
      <c r="E24575" s="34">
        <v>14571</v>
      </c>
      <c r="F24575" s="35">
        <v>1.026</v>
      </c>
      <c r="G24575" s="34">
        <v>731.4</v>
      </c>
    </row>
    <row r="24576" spans="1:7">
      <c r="A24576" s="32">
        <v>2018</v>
      </c>
      <c r="B24576" s="32">
        <v>3295</v>
      </c>
      <c r="C24576" s="33" t="s">
        <v>563</v>
      </c>
      <c r="D24576" s="33" t="s">
        <v>564</v>
      </c>
      <c r="E24576" s="34">
        <v>223640</v>
      </c>
      <c r="F24576" s="35">
        <v>1.032</v>
      </c>
      <c r="G24576" s="34">
        <v>348.5</v>
      </c>
    </row>
    <row r="24577" spans="1:7">
      <c r="A24577" s="32">
        <v>2018</v>
      </c>
      <c r="B24577" s="32">
        <v>3295</v>
      </c>
      <c r="C24577" s="33" t="s">
        <v>563</v>
      </c>
      <c r="D24577" s="33" t="s">
        <v>564</v>
      </c>
      <c r="E24577" s="34">
        <v>244185</v>
      </c>
      <c r="F24577" s="35">
        <v>1.032</v>
      </c>
      <c r="G24577" s="34">
        <v>347.7</v>
      </c>
    </row>
    <row r="24578" spans="1:7">
      <c r="A24578" s="32">
        <v>2018</v>
      </c>
      <c r="B24578" s="32">
        <v>3295</v>
      </c>
      <c r="C24578" s="33" t="s">
        <v>563</v>
      </c>
      <c r="D24578" s="33" t="s">
        <v>564</v>
      </c>
      <c r="E24578" s="34">
        <v>393734</v>
      </c>
      <c r="F24578" s="35">
        <v>1.032</v>
      </c>
      <c r="G24578" s="34">
        <v>344.2</v>
      </c>
    </row>
    <row r="24579" spans="1:7">
      <c r="A24579" s="32">
        <v>2018</v>
      </c>
      <c r="B24579" s="32">
        <v>3295</v>
      </c>
      <c r="C24579" s="33" t="s">
        <v>563</v>
      </c>
      <c r="D24579" s="33" t="s">
        <v>564</v>
      </c>
      <c r="E24579" s="34">
        <v>396952</v>
      </c>
      <c r="F24579" s="35">
        <v>1.032</v>
      </c>
      <c r="G24579" s="34">
        <v>347.3</v>
      </c>
    </row>
    <row r="24580" spans="1:7">
      <c r="A24580" s="32">
        <v>2018</v>
      </c>
      <c r="B24580" s="32">
        <v>3295</v>
      </c>
      <c r="C24580" s="33" t="s">
        <v>563</v>
      </c>
      <c r="D24580" s="33" t="s">
        <v>564</v>
      </c>
      <c r="E24580" s="34">
        <v>183364</v>
      </c>
      <c r="F24580" s="35">
        <v>1.032</v>
      </c>
      <c r="G24580" s="34">
        <v>342.2</v>
      </c>
    </row>
    <row r="24581" spans="1:7">
      <c r="A24581" s="32">
        <v>2018</v>
      </c>
      <c r="B24581" s="32">
        <v>3295</v>
      </c>
      <c r="C24581" s="33" t="s">
        <v>563</v>
      </c>
      <c r="D24581" s="33" t="s">
        <v>564</v>
      </c>
      <c r="E24581" s="34">
        <v>139635</v>
      </c>
      <c r="F24581" s="35">
        <v>1.032</v>
      </c>
      <c r="G24581" s="34">
        <v>351</v>
      </c>
    </row>
    <row r="24582" spans="1:7">
      <c r="A24582" s="32">
        <v>2018</v>
      </c>
      <c r="B24582" s="32">
        <v>3295</v>
      </c>
      <c r="C24582" s="33" t="s">
        <v>563</v>
      </c>
      <c r="D24582" s="33" t="s">
        <v>564</v>
      </c>
      <c r="E24582" s="34">
        <v>114578</v>
      </c>
      <c r="F24582" s="35">
        <v>1.032</v>
      </c>
      <c r="G24582" s="34">
        <v>335.7</v>
      </c>
    </row>
    <row r="24583" spans="1:7">
      <c r="A24583" s="32">
        <v>2018</v>
      </c>
      <c r="B24583" s="32">
        <v>3295</v>
      </c>
      <c r="C24583" s="33" t="s">
        <v>563</v>
      </c>
      <c r="D24583" s="33" t="s">
        <v>564</v>
      </c>
      <c r="E24583" s="34">
        <v>73100</v>
      </c>
      <c r="F24583" s="35">
        <v>1.032</v>
      </c>
      <c r="G24583" s="34">
        <v>341.1</v>
      </c>
    </row>
    <row r="24584" spans="1:7">
      <c r="A24584" s="32">
        <v>2018</v>
      </c>
      <c r="B24584" s="32">
        <v>3295</v>
      </c>
      <c r="C24584" s="33" t="s">
        <v>563</v>
      </c>
      <c r="D24584" s="33" t="s">
        <v>564</v>
      </c>
      <c r="E24584" s="34">
        <v>56724</v>
      </c>
      <c r="F24584" s="35">
        <v>1.032</v>
      </c>
      <c r="G24584" s="34">
        <v>345.3</v>
      </c>
    </row>
    <row r="24585" spans="1:7">
      <c r="A24585" s="32">
        <v>2018</v>
      </c>
      <c r="B24585" s="32">
        <v>3295</v>
      </c>
      <c r="C24585" s="33" t="s">
        <v>563</v>
      </c>
      <c r="D24585" s="33" t="s">
        <v>564</v>
      </c>
      <c r="E24585" s="34">
        <v>4132</v>
      </c>
      <c r="F24585" s="35">
        <v>1.032</v>
      </c>
      <c r="G24585" s="34">
        <v>343.6</v>
      </c>
    </row>
    <row r="24586" spans="1:7">
      <c r="A24586" s="32">
        <v>2018</v>
      </c>
      <c r="B24586" s="32">
        <v>3295</v>
      </c>
      <c r="C24586" s="33" t="s">
        <v>563</v>
      </c>
      <c r="D24586" s="33" t="s">
        <v>564</v>
      </c>
      <c r="E24586" s="34">
        <v>96</v>
      </c>
      <c r="F24586" s="35">
        <v>1.032</v>
      </c>
      <c r="G24586" s="34">
        <v>337.6</v>
      </c>
    </row>
    <row r="24587" spans="1:7">
      <c r="A24587" s="32">
        <v>2018</v>
      </c>
      <c r="B24587" s="32">
        <v>3297</v>
      </c>
      <c r="C24587" s="33" t="s">
        <v>353</v>
      </c>
      <c r="D24587" s="33" t="s">
        <v>354</v>
      </c>
      <c r="E24587" s="34">
        <v>12291</v>
      </c>
      <c r="F24587" s="35">
        <v>25.27</v>
      </c>
      <c r="G24587" s="34">
        <v>342</v>
      </c>
    </row>
    <row r="24588" spans="1:7">
      <c r="A24588" s="32">
        <v>2018</v>
      </c>
      <c r="B24588" s="32">
        <v>3297</v>
      </c>
      <c r="C24588" s="33" t="s">
        <v>353</v>
      </c>
      <c r="D24588" s="33" t="s">
        <v>354</v>
      </c>
      <c r="E24588" s="34">
        <v>12854</v>
      </c>
      <c r="F24588" s="35">
        <v>25.49</v>
      </c>
      <c r="G24588" s="34">
        <v>364</v>
      </c>
    </row>
    <row r="24589" spans="1:7">
      <c r="A24589" s="32">
        <v>2018</v>
      </c>
      <c r="B24589" s="32">
        <v>3297</v>
      </c>
      <c r="C24589" s="33" t="s">
        <v>353</v>
      </c>
      <c r="D24589" s="33" t="s">
        <v>354</v>
      </c>
      <c r="E24589" s="34">
        <v>39125</v>
      </c>
      <c r="F24589" s="35">
        <v>25.27</v>
      </c>
      <c r="G24589" s="34">
        <v>295.39999999999998</v>
      </c>
    </row>
    <row r="24590" spans="1:7">
      <c r="A24590" s="32">
        <v>2018</v>
      </c>
      <c r="B24590" s="32">
        <v>3297</v>
      </c>
      <c r="C24590" s="33" t="s">
        <v>353</v>
      </c>
      <c r="D24590" s="33" t="s">
        <v>354</v>
      </c>
      <c r="E24590" s="34">
        <v>13142</v>
      </c>
      <c r="F24590" s="35">
        <v>24.75</v>
      </c>
      <c r="G24590" s="34">
        <v>303.2</v>
      </c>
    </row>
    <row r="24591" spans="1:7">
      <c r="A24591" s="32">
        <v>2018</v>
      </c>
      <c r="B24591" s="32">
        <v>3297</v>
      </c>
      <c r="C24591" s="33" t="s">
        <v>353</v>
      </c>
      <c r="D24591" s="33" t="s">
        <v>354</v>
      </c>
      <c r="E24591" s="34">
        <v>12671</v>
      </c>
      <c r="F24591" s="35">
        <v>25.55</v>
      </c>
      <c r="G24591" s="34">
        <v>315.5</v>
      </c>
    </row>
    <row r="24592" spans="1:7">
      <c r="A24592" s="32">
        <v>2018</v>
      </c>
      <c r="B24592" s="32">
        <v>3297</v>
      </c>
      <c r="C24592" s="33" t="s">
        <v>353</v>
      </c>
      <c r="D24592" s="33" t="s">
        <v>354</v>
      </c>
      <c r="E24592" s="34">
        <v>12346</v>
      </c>
      <c r="F24592" s="35">
        <v>25.02</v>
      </c>
      <c r="G24592" s="34">
        <v>323.10000000000002</v>
      </c>
    </row>
    <row r="24593" spans="1:7">
      <c r="A24593" s="32">
        <v>2018</v>
      </c>
      <c r="B24593" s="32">
        <v>3297</v>
      </c>
      <c r="C24593" s="33" t="s">
        <v>353</v>
      </c>
      <c r="D24593" s="33" t="s">
        <v>354</v>
      </c>
      <c r="E24593" s="34">
        <v>12942</v>
      </c>
      <c r="F24593" s="35">
        <v>24.77</v>
      </c>
      <c r="G24593" s="34">
        <v>360</v>
      </c>
    </row>
    <row r="24594" spans="1:7">
      <c r="A24594" s="32">
        <v>2018</v>
      </c>
      <c r="B24594" s="32">
        <v>3297</v>
      </c>
      <c r="C24594" s="33" t="s">
        <v>353</v>
      </c>
      <c r="D24594" s="33" t="s">
        <v>354</v>
      </c>
      <c r="E24594" s="34">
        <v>12826</v>
      </c>
      <c r="F24594" s="35">
        <v>26.04</v>
      </c>
      <c r="G24594" s="34">
        <v>297.89999999999998</v>
      </c>
    </row>
    <row r="24595" spans="1:7">
      <c r="A24595" s="32">
        <v>2018</v>
      </c>
      <c r="B24595" s="32">
        <v>3297</v>
      </c>
      <c r="C24595" s="33" t="s">
        <v>353</v>
      </c>
      <c r="D24595" s="33" t="s">
        <v>354</v>
      </c>
      <c r="E24595" s="34">
        <v>12923</v>
      </c>
      <c r="F24595" s="35">
        <v>26.08</v>
      </c>
      <c r="G24595" s="34">
        <v>287.7</v>
      </c>
    </row>
    <row r="24596" spans="1:7">
      <c r="A24596" s="32">
        <v>2018</v>
      </c>
      <c r="B24596" s="32">
        <v>3298</v>
      </c>
      <c r="C24596" s="33" t="s">
        <v>565</v>
      </c>
      <c r="D24596" s="33" t="s">
        <v>566</v>
      </c>
      <c r="E24596" s="34">
        <v>325</v>
      </c>
      <c r="F24596" s="35">
        <v>5.77</v>
      </c>
      <c r="G24596" s="34">
        <v>1708.3</v>
      </c>
    </row>
    <row r="24597" spans="1:7">
      <c r="A24597" s="32">
        <v>2018</v>
      </c>
      <c r="B24597" s="32">
        <v>3298</v>
      </c>
      <c r="C24597" s="33" t="s">
        <v>353</v>
      </c>
      <c r="D24597" s="33" t="s">
        <v>354</v>
      </c>
      <c r="E24597" s="34">
        <v>35831</v>
      </c>
      <c r="F24597" s="35">
        <v>24.68</v>
      </c>
      <c r="G24597" s="34">
        <v>317.7</v>
      </c>
    </row>
    <row r="24598" spans="1:7">
      <c r="A24598" s="32">
        <v>2018</v>
      </c>
      <c r="B24598" s="32">
        <v>3298</v>
      </c>
      <c r="C24598" s="33" t="s">
        <v>563</v>
      </c>
      <c r="D24598" s="33" t="s">
        <v>564</v>
      </c>
      <c r="E24598" s="34">
        <v>2290</v>
      </c>
      <c r="F24598" s="35">
        <v>1.028</v>
      </c>
      <c r="G24598" s="34">
        <v>284.7</v>
      </c>
    </row>
    <row r="24599" spans="1:7">
      <c r="A24599" s="32">
        <v>2018</v>
      </c>
      <c r="B24599" s="32">
        <v>3298</v>
      </c>
      <c r="C24599" s="33" t="s">
        <v>353</v>
      </c>
      <c r="D24599" s="33" t="s">
        <v>354</v>
      </c>
      <c r="E24599" s="34">
        <v>12593</v>
      </c>
      <c r="F24599" s="35">
        <v>25.26</v>
      </c>
      <c r="G24599" s="34">
        <v>322.39999999999998</v>
      </c>
    </row>
    <row r="24600" spans="1:7">
      <c r="A24600" s="32">
        <v>2018</v>
      </c>
      <c r="B24600" s="32">
        <v>3298</v>
      </c>
      <c r="C24600" s="33" t="s">
        <v>353</v>
      </c>
      <c r="D24600" s="33" t="s">
        <v>354</v>
      </c>
      <c r="E24600" s="34">
        <v>12017</v>
      </c>
      <c r="F24600" s="35">
        <v>24.41</v>
      </c>
      <c r="G24600" s="34">
        <v>358.3</v>
      </c>
    </row>
    <row r="24601" spans="1:7">
      <c r="A24601" s="32">
        <v>2018</v>
      </c>
      <c r="B24601" s="32">
        <v>3298</v>
      </c>
      <c r="C24601" s="33" t="s">
        <v>353</v>
      </c>
      <c r="D24601" s="33" t="s">
        <v>354</v>
      </c>
      <c r="E24601" s="34">
        <v>25169</v>
      </c>
      <c r="F24601" s="35">
        <v>25.49</v>
      </c>
      <c r="G24601" s="34">
        <v>391.1</v>
      </c>
    </row>
    <row r="24602" spans="1:7">
      <c r="A24602" s="32">
        <v>2018</v>
      </c>
      <c r="B24602" s="32">
        <v>3393</v>
      </c>
      <c r="C24602" s="33" t="s">
        <v>563</v>
      </c>
      <c r="D24602" s="33" t="s">
        <v>564</v>
      </c>
      <c r="E24602" s="34">
        <v>3603351</v>
      </c>
      <c r="F24602" s="35">
        <v>1</v>
      </c>
      <c r="G24602" s="34">
        <v>294.60000000000002</v>
      </c>
    </row>
    <row r="24603" spans="1:7">
      <c r="A24603" s="32">
        <v>2018</v>
      </c>
      <c r="B24603" s="32">
        <v>3396</v>
      </c>
      <c r="C24603" s="33" t="s">
        <v>565</v>
      </c>
      <c r="D24603" s="33" t="s">
        <v>566</v>
      </c>
      <c r="E24603" s="34">
        <v>3573</v>
      </c>
      <c r="F24603" s="35">
        <v>5.7619999999999996</v>
      </c>
      <c r="G24603" s="34">
        <v>1689.8</v>
      </c>
    </row>
    <row r="24604" spans="1:7">
      <c r="A24604" s="32">
        <v>2018</v>
      </c>
      <c r="B24604" s="32">
        <v>3396</v>
      </c>
      <c r="C24604" s="33" t="s">
        <v>565</v>
      </c>
      <c r="D24604" s="33" t="s">
        <v>566</v>
      </c>
      <c r="E24604" s="34">
        <v>170</v>
      </c>
      <c r="F24604" s="35">
        <v>5.7619999999999996</v>
      </c>
      <c r="G24604" s="34">
        <v>1642</v>
      </c>
    </row>
    <row r="24605" spans="1:7">
      <c r="A24605" s="32">
        <v>2018</v>
      </c>
      <c r="B24605" s="32">
        <v>3396</v>
      </c>
      <c r="C24605" s="33" t="s">
        <v>353</v>
      </c>
      <c r="D24605" s="33" t="s">
        <v>354</v>
      </c>
      <c r="E24605" s="34">
        <v>34405</v>
      </c>
      <c r="F24605" s="35">
        <v>21.43</v>
      </c>
      <c r="G24605" s="34">
        <v>270</v>
      </c>
    </row>
    <row r="24606" spans="1:7">
      <c r="A24606" s="32">
        <v>2018</v>
      </c>
      <c r="B24606" s="32">
        <v>3399</v>
      </c>
      <c r="C24606" s="33" t="s">
        <v>353</v>
      </c>
      <c r="D24606" s="33" t="s">
        <v>354</v>
      </c>
      <c r="E24606" s="34">
        <v>48906</v>
      </c>
      <c r="F24606" s="35">
        <v>22.457999999999998</v>
      </c>
      <c r="G24606" s="34">
        <v>158.9</v>
      </c>
    </row>
    <row r="24607" spans="1:7">
      <c r="A24607" s="32">
        <v>2018</v>
      </c>
      <c r="B24607" s="32">
        <v>3399</v>
      </c>
      <c r="C24607" s="33" t="s">
        <v>565</v>
      </c>
      <c r="D24607" s="33" t="s">
        <v>566</v>
      </c>
      <c r="E24607" s="34">
        <v>2417</v>
      </c>
      <c r="F24607" s="35">
        <v>5.7619999999999996</v>
      </c>
      <c r="G24607" s="34">
        <v>1689.3</v>
      </c>
    </row>
    <row r="24608" spans="1:7">
      <c r="A24608" s="32">
        <v>2018</v>
      </c>
      <c r="B24608" s="32">
        <v>3399</v>
      </c>
      <c r="C24608" s="33" t="s">
        <v>353</v>
      </c>
      <c r="D24608" s="33" t="s">
        <v>354</v>
      </c>
      <c r="E24608" s="34">
        <v>82725</v>
      </c>
      <c r="F24608" s="35">
        <v>24.391999999999999</v>
      </c>
      <c r="G24608" s="34">
        <v>190.8</v>
      </c>
    </row>
    <row r="24609" spans="1:7">
      <c r="A24609" s="32">
        <v>2018</v>
      </c>
      <c r="B24609" s="32">
        <v>3399</v>
      </c>
      <c r="C24609" s="33" t="s">
        <v>353</v>
      </c>
      <c r="D24609" s="33" t="s">
        <v>354</v>
      </c>
      <c r="E24609" s="34">
        <v>92325</v>
      </c>
      <c r="F24609" s="35">
        <v>22.981000000000002</v>
      </c>
      <c r="G24609" s="34">
        <v>185.3</v>
      </c>
    </row>
    <row r="24610" spans="1:7">
      <c r="A24610" s="32">
        <v>2018</v>
      </c>
      <c r="B24610" s="32">
        <v>3403</v>
      </c>
      <c r="C24610" s="33" t="s">
        <v>565</v>
      </c>
      <c r="D24610" s="33" t="s">
        <v>566</v>
      </c>
      <c r="E24610" s="34">
        <v>98700</v>
      </c>
      <c r="F24610" s="35">
        <v>5.7</v>
      </c>
      <c r="G24610" s="34">
        <v>1657.6</v>
      </c>
    </row>
    <row r="24611" spans="1:7">
      <c r="A24611" s="32">
        <v>2018</v>
      </c>
      <c r="B24611" s="32">
        <v>3405</v>
      </c>
      <c r="C24611" s="33" t="s">
        <v>563</v>
      </c>
      <c r="D24611" s="33" t="s">
        <v>564</v>
      </c>
      <c r="E24611" s="34">
        <v>3011839</v>
      </c>
      <c r="F24611" s="35">
        <v>1</v>
      </c>
      <c r="G24611" s="34">
        <v>289.8</v>
      </c>
    </row>
    <row r="24612" spans="1:7">
      <c r="A24612" s="32">
        <v>2018</v>
      </c>
      <c r="B24612" s="32">
        <v>3406</v>
      </c>
      <c r="C24612" s="33" t="s">
        <v>563</v>
      </c>
      <c r="D24612" s="33" t="s">
        <v>564</v>
      </c>
      <c r="E24612" s="34">
        <v>447821</v>
      </c>
      <c r="F24612" s="35">
        <v>1</v>
      </c>
      <c r="G24612" s="34">
        <v>288.60000000000002</v>
      </c>
    </row>
    <row r="24613" spans="1:7">
      <c r="A24613" s="32">
        <v>2018</v>
      </c>
      <c r="B24613" s="32">
        <v>3407</v>
      </c>
      <c r="C24613" s="33" t="s">
        <v>565</v>
      </c>
      <c r="D24613" s="33" t="s">
        <v>566</v>
      </c>
      <c r="E24613" s="34">
        <v>170</v>
      </c>
      <c r="F24613" s="35">
        <v>5.7619999999999996</v>
      </c>
      <c r="G24613" s="34">
        <v>1674.1</v>
      </c>
    </row>
    <row r="24614" spans="1:7">
      <c r="A24614" s="32">
        <v>2018</v>
      </c>
      <c r="B24614" s="32">
        <v>3407</v>
      </c>
      <c r="C24614" s="33" t="s">
        <v>353</v>
      </c>
      <c r="D24614" s="33" t="s">
        <v>354</v>
      </c>
      <c r="E24614" s="34">
        <v>35386</v>
      </c>
      <c r="F24614" s="35">
        <v>21.925000000000001</v>
      </c>
      <c r="G24614" s="34">
        <v>218.1</v>
      </c>
    </row>
    <row r="24615" spans="1:7">
      <c r="A24615" s="32">
        <v>2018</v>
      </c>
      <c r="B24615" s="32">
        <v>3407</v>
      </c>
      <c r="C24615" s="33" t="s">
        <v>363</v>
      </c>
      <c r="D24615" s="33" t="s">
        <v>354</v>
      </c>
      <c r="E24615" s="34">
        <v>43962</v>
      </c>
      <c r="F24615" s="35">
        <v>18.045999999999999</v>
      </c>
      <c r="G24615" s="34">
        <v>233.4</v>
      </c>
    </row>
    <row r="24616" spans="1:7">
      <c r="A24616" s="32">
        <v>2018</v>
      </c>
      <c r="B24616" s="32">
        <v>3439</v>
      </c>
      <c r="C24616" s="33" t="s">
        <v>563</v>
      </c>
      <c r="D24616" s="33" t="s">
        <v>564</v>
      </c>
      <c r="E24616" s="34">
        <v>156967</v>
      </c>
      <c r="F24616" s="35">
        <v>1.02</v>
      </c>
      <c r="G24616" s="34" t="s">
        <v>364</v>
      </c>
    </row>
    <row r="24617" spans="1:7">
      <c r="A24617" s="32">
        <v>2018</v>
      </c>
      <c r="B24617" s="32">
        <v>3441</v>
      </c>
      <c r="C24617" s="33" t="s">
        <v>563</v>
      </c>
      <c r="D24617" s="33" t="s">
        <v>564</v>
      </c>
      <c r="E24617" s="34">
        <v>1903915</v>
      </c>
      <c r="F24617" s="35">
        <v>1.03</v>
      </c>
      <c r="G24617" s="34" t="s">
        <v>364</v>
      </c>
    </row>
    <row r="24618" spans="1:7">
      <c r="A24618" s="32">
        <v>2018</v>
      </c>
      <c r="B24618" s="32">
        <v>3443</v>
      </c>
      <c r="C24618" s="33" t="s">
        <v>563</v>
      </c>
      <c r="D24618" s="33" t="s">
        <v>564</v>
      </c>
      <c r="E24618" s="34">
        <v>12842</v>
      </c>
      <c r="F24618" s="35">
        <v>1.034</v>
      </c>
      <c r="G24618" s="34" t="s">
        <v>364</v>
      </c>
    </row>
    <row r="24619" spans="1:7">
      <c r="A24619" s="32">
        <v>2018</v>
      </c>
      <c r="B24619" s="32">
        <v>3443</v>
      </c>
      <c r="C24619" s="33" t="s">
        <v>563</v>
      </c>
      <c r="D24619" s="33" t="s">
        <v>564</v>
      </c>
      <c r="E24619" s="34">
        <v>20318</v>
      </c>
      <c r="F24619" s="35">
        <v>1.03</v>
      </c>
      <c r="G24619" s="34" t="s">
        <v>364</v>
      </c>
    </row>
    <row r="24620" spans="1:7">
      <c r="A24620" s="32">
        <v>2018</v>
      </c>
      <c r="B24620" s="32">
        <v>3443</v>
      </c>
      <c r="C24620" s="33" t="s">
        <v>563</v>
      </c>
      <c r="D24620" s="33" t="s">
        <v>564</v>
      </c>
      <c r="E24620" s="34">
        <v>22762</v>
      </c>
      <c r="F24620" s="35">
        <v>1.026</v>
      </c>
      <c r="G24620" s="34" t="s">
        <v>364</v>
      </c>
    </row>
    <row r="24621" spans="1:7">
      <c r="A24621" s="32">
        <v>2018</v>
      </c>
      <c r="B24621" s="32">
        <v>3443</v>
      </c>
      <c r="C24621" s="33" t="s">
        <v>563</v>
      </c>
      <c r="D24621" s="33" t="s">
        <v>564</v>
      </c>
      <c r="E24621" s="34">
        <v>40849</v>
      </c>
      <c r="F24621" s="35">
        <v>1.038</v>
      </c>
      <c r="G24621" s="34" t="s">
        <v>364</v>
      </c>
    </row>
    <row r="24622" spans="1:7">
      <c r="A24622" s="32">
        <v>2018</v>
      </c>
      <c r="B24622" s="32">
        <v>3443</v>
      </c>
      <c r="C24622" s="33" t="s">
        <v>563</v>
      </c>
      <c r="D24622" s="33" t="s">
        <v>564</v>
      </c>
      <c r="E24622" s="34">
        <v>66058</v>
      </c>
      <c r="F24622" s="35">
        <v>1.042</v>
      </c>
      <c r="G24622" s="34" t="s">
        <v>364</v>
      </c>
    </row>
    <row r="24623" spans="1:7">
      <c r="A24623" s="32">
        <v>2018</v>
      </c>
      <c r="B24623" s="32">
        <v>3443</v>
      </c>
      <c r="C24623" s="33" t="s">
        <v>563</v>
      </c>
      <c r="D24623" s="33" t="s">
        <v>564</v>
      </c>
      <c r="E24623" s="34">
        <v>141117</v>
      </c>
      <c r="F24623" s="35">
        <v>1.0469999999999999</v>
      </c>
      <c r="G24623" s="34" t="s">
        <v>364</v>
      </c>
    </row>
    <row r="24624" spans="1:7">
      <c r="A24624" s="32">
        <v>2018</v>
      </c>
      <c r="B24624" s="32">
        <v>3443</v>
      </c>
      <c r="C24624" s="33" t="s">
        <v>563</v>
      </c>
      <c r="D24624" s="33" t="s">
        <v>564</v>
      </c>
      <c r="E24624" s="34">
        <v>87462</v>
      </c>
      <c r="F24624" s="35">
        <v>1.028</v>
      </c>
      <c r="G24624" s="34" t="s">
        <v>364</v>
      </c>
    </row>
    <row r="24625" spans="1:7">
      <c r="A24625" s="32">
        <v>2018</v>
      </c>
      <c r="B24625" s="32">
        <v>3443</v>
      </c>
      <c r="C24625" s="33" t="s">
        <v>563</v>
      </c>
      <c r="D24625" s="33" t="s">
        <v>564</v>
      </c>
      <c r="E24625" s="34">
        <v>90933</v>
      </c>
      <c r="F24625" s="35">
        <v>1.0329999999999999</v>
      </c>
      <c r="G24625" s="34" t="s">
        <v>364</v>
      </c>
    </row>
    <row r="24626" spans="1:7">
      <c r="A24626" s="32">
        <v>2018</v>
      </c>
      <c r="B24626" s="32">
        <v>3443</v>
      </c>
      <c r="C24626" s="33" t="s">
        <v>563</v>
      </c>
      <c r="D24626" s="33" t="s">
        <v>564</v>
      </c>
      <c r="E24626" s="34">
        <v>111722</v>
      </c>
      <c r="F24626" s="35">
        <v>1.0369999999999999</v>
      </c>
      <c r="G24626" s="34" t="s">
        <v>364</v>
      </c>
    </row>
    <row r="24627" spans="1:7">
      <c r="A24627" s="32">
        <v>2018</v>
      </c>
      <c r="B24627" s="32">
        <v>3443</v>
      </c>
      <c r="C24627" s="33" t="s">
        <v>563</v>
      </c>
      <c r="D24627" s="33" t="s">
        <v>564</v>
      </c>
      <c r="E24627" s="34">
        <v>113767</v>
      </c>
      <c r="F24627" s="35">
        <v>1.0289999999999999</v>
      </c>
      <c r="G24627" s="34" t="s">
        <v>364</v>
      </c>
    </row>
    <row r="24628" spans="1:7">
      <c r="A24628" s="32">
        <v>2018</v>
      </c>
      <c r="B24628" s="32">
        <v>3443</v>
      </c>
      <c r="C24628" s="33" t="s">
        <v>563</v>
      </c>
      <c r="D24628" s="33" t="s">
        <v>564</v>
      </c>
      <c r="E24628" s="34">
        <v>139162</v>
      </c>
      <c r="F24628" s="35">
        <v>1.0349999999999999</v>
      </c>
      <c r="G24628" s="34" t="s">
        <v>364</v>
      </c>
    </row>
    <row r="24629" spans="1:7">
      <c r="A24629" s="32">
        <v>2018</v>
      </c>
      <c r="B24629" s="32">
        <v>3443</v>
      </c>
      <c r="C24629" s="33" t="s">
        <v>563</v>
      </c>
      <c r="D24629" s="33" t="s">
        <v>564</v>
      </c>
      <c r="E24629" s="34">
        <v>87423</v>
      </c>
      <c r="F24629" s="35">
        <v>1.0349999999999999</v>
      </c>
      <c r="G24629" s="34" t="s">
        <v>364</v>
      </c>
    </row>
    <row r="24630" spans="1:7">
      <c r="A24630" s="32">
        <v>2018</v>
      </c>
      <c r="B24630" s="32">
        <v>3452</v>
      </c>
      <c r="C24630" s="33" t="s">
        <v>563</v>
      </c>
      <c r="D24630" s="33" t="s">
        <v>564</v>
      </c>
      <c r="E24630" s="34">
        <v>106520</v>
      </c>
      <c r="F24630" s="35">
        <v>1.0109999999999999</v>
      </c>
      <c r="G24630" s="34" t="s">
        <v>364</v>
      </c>
    </row>
    <row r="24631" spans="1:7">
      <c r="A24631" s="32">
        <v>2018</v>
      </c>
      <c r="B24631" s="32">
        <v>3453</v>
      </c>
      <c r="C24631" s="33" t="s">
        <v>563</v>
      </c>
      <c r="D24631" s="33" t="s">
        <v>564</v>
      </c>
      <c r="E24631" s="34">
        <v>74526</v>
      </c>
      <c r="F24631" s="35">
        <v>1.0009999999999999</v>
      </c>
      <c r="G24631" s="34" t="s">
        <v>364</v>
      </c>
    </row>
    <row r="24632" spans="1:7">
      <c r="A24632" s="32">
        <v>2018</v>
      </c>
      <c r="B24632" s="32">
        <v>3453</v>
      </c>
      <c r="C24632" s="33" t="s">
        <v>563</v>
      </c>
      <c r="D24632" s="33" t="s">
        <v>564</v>
      </c>
      <c r="E24632" s="34">
        <v>24797</v>
      </c>
      <c r="F24632" s="35">
        <v>1.0009999999999999</v>
      </c>
      <c r="G24632" s="34" t="s">
        <v>364</v>
      </c>
    </row>
    <row r="24633" spans="1:7">
      <c r="A24633" s="32">
        <v>2018</v>
      </c>
      <c r="B24633" s="32">
        <v>3456</v>
      </c>
      <c r="C24633" s="33" t="s">
        <v>563</v>
      </c>
      <c r="D24633" s="33" t="s">
        <v>564</v>
      </c>
      <c r="E24633" s="34">
        <v>16168</v>
      </c>
      <c r="F24633" s="35">
        <v>1.06</v>
      </c>
      <c r="G24633" s="34">
        <v>173.9</v>
      </c>
    </row>
    <row r="24634" spans="1:7">
      <c r="A24634" s="32">
        <v>2018</v>
      </c>
      <c r="B24634" s="32">
        <v>3456</v>
      </c>
      <c r="C24634" s="33" t="s">
        <v>563</v>
      </c>
      <c r="D24634" s="33" t="s">
        <v>564</v>
      </c>
      <c r="E24634" s="34">
        <v>16758</v>
      </c>
      <c r="F24634" s="35">
        <v>1.06</v>
      </c>
      <c r="G24634" s="34">
        <v>249.6</v>
      </c>
    </row>
    <row r="24635" spans="1:7">
      <c r="A24635" s="32">
        <v>2018</v>
      </c>
      <c r="B24635" s="32">
        <v>3456</v>
      </c>
      <c r="C24635" s="33" t="s">
        <v>563</v>
      </c>
      <c r="D24635" s="33" t="s">
        <v>564</v>
      </c>
      <c r="E24635" s="34">
        <v>109334</v>
      </c>
      <c r="F24635" s="35">
        <v>1.06</v>
      </c>
      <c r="G24635" s="34">
        <v>172.6</v>
      </c>
    </row>
    <row r="24636" spans="1:7">
      <c r="A24636" s="32">
        <v>2018</v>
      </c>
      <c r="B24636" s="32">
        <v>3456</v>
      </c>
      <c r="C24636" s="33" t="s">
        <v>563</v>
      </c>
      <c r="D24636" s="33" t="s">
        <v>564</v>
      </c>
      <c r="E24636" s="34">
        <v>221226</v>
      </c>
      <c r="F24636" s="35">
        <v>1.06</v>
      </c>
      <c r="G24636" s="34">
        <v>268.10000000000002</v>
      </c>
    </row>
    <row r="24637" spans="1:7">
      <c r="A24637" s="32">
        <v>2018</v>
      </c>
      <c r="B24637" s="32">
        <v>3456</v>
      </c>
      <c r="C24637" s="33" t="s">
        <v>563</v>
      </c>
      <c r="D24637" s="33" t="s">
        <v>564</v>
      </c>
      <c r="E24637" s="34">
        <v>961488</v>
      </c>
      <c r="F24637" s="35">
        <v>1.06</v>
      </c>
      <c r="G24637" s="34">
        <v>206.4</v>
      </c>
    </row>
    <row r="24638" spans="1:7">
      <c r="A24638" s="32">
        <v>2018</v>
      </c>
      <c r="B24638" s="32">
        <v>3456</v>
      </c>
      <c r="C24638" s="33" t="s">
        <v>563</v>
      </c>
      <c r="D24638" s="33" t="s">
        <v>564</v>
      </c>
      <c r="E24638" s="34">
        <v>424385</v>
      </c>
      <c r="F24638" s="35">
        <v>1.06</v>
      </c>
      <c r="G24638" s="34">
        <v>223</v>
      </c>
    </row>
    <row r="24639" spans="1:7">
      <c r="A24639" s="32">
        <v>2018</v>
      </c>
      <c r="B24639" s="32">
        <v>3456</v>
      </c>
      <c r="C24639" s="33" t="s">
        <v>563</v>
      </c>
      <c r="D24639" s="33" t="s">
        <v>564</v>
      </c>
      <c r="E24639" s="34">
        <v>438908</v>
      </c>
      <c r="F24639" s="35">
        <v>1.06</v>
      </c>
      <c r="G24639" s="34">
        <v>190.2</v>
      </c>
    </row>
    <row r="24640" spans="1:7">
      <c r="A24640" s="32">
        <v>2018</v>
      </c>
      <c r="B24640" s="32">
        <v>3456</v>
      </c>
      <c r="C24640" s="33" t="s">
        <v>563</v>
      </c>
      <c r="D24640" s="33" t="s">
        <v>564</v>
      </c>
      <c r="E24640" s="34">
        <v>594125</v>
      </c>
      <c r="F24640" s="35">
        <v>1.06</v>
      </c>
      <c r="G24640" s="34">
        <v>194.1</v>
      </c>
    </row>
    <row r="24641" spans="1:7">
      <c r="A24641" s="32">
        <v>2018</v>
      </c>
      <c r="B24641" s="32">
        <v>3456</v>
      </c>
      <c r="C24641" s="33" t="s">
        <v>563</v>
      </c>
      <c r="D24641" s="33" t="s">
        <v>564</v>
      </c>
      <c r="E24641" s="34">
        <v>375619</v>
      </c>
      <c r="F24641" s="35">
        <v>1.06</v>
      </c>
      <c r="G24641" s="34">
        <v>246.4</v>
      </c>
    </row>
    <row r="24642" spans="1:7">
      <c r="A24642" s="32">
        <v>2018</v>
      </c>
      <c r="B24642" s="32">
        <v>3457</v>
      </c>
      <c r="C24642" s="33" t="s">
        <v>563</v>
      </c>
      <c r="D24642" s="33" t="s">
        <v>564</v>
      </c>
      <c r="E24642" s="34">
        <v>1777675</v>
      </c>
      <c r="F24642" s="35">
        <v>1.018</v>
      </c>
      <c r="G24642" s="34">
        <v>308.10000000000002</v>
      </c>
    </row>
    <row r="24643" spans="1:7">
      <c r="A24643" s="32">
        <v>2018</v>
      </c>
      <c r="B24643" s="32">
        <v>3457</v>
      </c>
      <c r="C24643" s="33" t="s">
        <v>563</v>
      </c>
      <c r="D24643" s="33" t="s">
        <v>564</v>
      </c>
      <c r="E24643" s="34">
        <v>577526</v>
      </c>
      <c r="F24643" s="35">
        <v>1.016</v>
      </c>
      <c r="G24643" s="34">
        <v>307.10000000000002</v>
      </c>
    </row>
    <row r="24644" spans="1:7">
      <c r="A24644" s="32">
        <v>2018</v>
      </c>
      <c r="B24644" s="32">
        <v>3459</v>
      </c>
      <c r="C24644" s="33" t="s">
        <v>563</v>
      </c>
      <c r="D24644" s="33" t="s">
        <v>564</v>
      </c>
      <c r="E24644" s="34">
        <v>2070799</v>
      </c>
      <c r="F24644" s="35">
        <v>1.0569999999999999</v>
      </c>
      <c r="G24644" s="34">
        <v>301.7</v>
      </c>
    </row>
    <row r="24645" spans="1:7">
      <c r="A24645" s="32">
        <v>2018</v>
      </c>
      <c r="B24645" s="32">
        <v>3459</v>
      </c>
      <c r="C24645" s="33" t="s">
        <v>563</v>
      </c>
      <c r="D24645" s="33" t="s">
        <v>564</v>
      </c>
      <c r="E24645" s="34">
        <v>1273089</v>
      </c>
      <c r="F24645" s="35">
        <v>1.0069999999999999</v>
      </c>
      <c r="G24645" s="34">
        <v>311.3</v>
      </c>
    </row>
    <row r="24646" spans="1:7">
      <c r="A24646" s="32">
        <v>2018</v>
      </c>
      <c r="B24646" s="32">
        <v>3460</v>
      </c>
      <c r="C24646" s="33" t="s">
        <v>563</v>
      </c>
      <c r="D24646" s="33" t="s">
        <v>564</v>
      </c>
      <c r="E24646" s="34">
        <v>923337</v>
      </c>
      <c r="F24646" s="35">
        <v>1.03</v>
      </c>
      <c r="G24646" s="34" t="s">
        <v>364</v>
      </c>
    </row>
    <row r="24647" spans="1:7">
      <c r="A24647" s="32">
        <v>2018</v>
      </c>
      <c r="B24647" s="32">
        <v>3464</v>
      </c>
      <c r="C24647" s="33" t="s">
        <v>563</v>
      </c>
      <c r="D24647" s="33" t="s">
        <v>564</v>
      </c>
      <c r="E24647" s="34">
        <v>64132</v>
      </c>
      <c r="F24647" s="35">
        <v>1.03</v>
      </c>
      <c r="G24647" s="34" t="s">
        <v>364</v>
      </c>
    </row>
    <row r="24648" spans="1:7">
      <c r="A24648" s="32">
        <v>2018</v>
      </c>
      <c r="B24648" s="32">
        <v>3469</v>
      </c>
      <c r="C24648" s="33" t="s">
        <v>563</v>
      </c>
      <c r="D24648" s="33" t="s">
        <v>564</v>
      </c>
      <c r="E24648" s="34">
        <v>669887</v>
      </c>
      <c r="F24648" s="35">
        <v>1.03</v>
      </c>
      <c r="G24648" s="34" t="s">
        <v>364</v>
      </c>
    </row>
    <row r="24649" spans="1:7">
      <c r="A24649" s="32">
        <v>2018</v>
      </c>
      <c r="B24649" s="32">
        <v>3470</v>
      </c>
      <c r="C24649" s="33" t="s">
        <v>363</v>
      </c>
      <c r="D24649" s="33" t="s">
        <v>354</v>
      </c>
      <c r="E24649" s="34">
        <v>104787</v>
      </c>
      <c r="F24649" s="35">
        <v>16.64</v>
      </c>
      <c r="G24649" s="34" t="s">
        <v>364</v>
      </c>
    </row>
    <row r="24650" spans="1:7">
      <c r="A24650" s="32">
        <v>2018</v>
      </c>
      <c r="B24650" s="32">
        <v>3470</v>
      </c>
      <c r="C24650" s="33" t="s">
        <v>363</v>
      </c>
      <c r="D24650" s="33" t="s">
        <v>354</v>
      </c>
      <c r="E24650" s="34">
        <v>151402</v>
      </c>
      <c r="F24650" s="35">
        <v>18.100000000000001</v>
      </c>
      <c r="G24650" s="34" t="s">
        <v>364</v>
      </c>
    </row>
    <row r="24651" spans="1:7">
      <c r="A24651" s="32">
        <v>2018</v>
      </c>
      <c r="B24651" s="32">
        <v>3470</v>
      </c>
      <c r="C24651" s="33" t="s">
        <v>363</v>
      </c>
      <c r="D24651" s="33" t="s">
        <v>354</v>
      </c>
      <c r="E24651" s="34">
        <v>181028</v>
      </c>
      <c r="F24651" s="35">
        <v>17.07</v>
      </c>
      <c r="G24651" s="34" t="s">
        <v>364</v>
      </c>
    </row>
    <row r="24652" spans="1:7">
      <c r="A24652" s="32">
        <v>2018</v>
      </c>
      <c r="B24652" s="32">
        <v>3470</v>
      </c>
      <c r="C24652" s="33" t="s">
        <v>363</v>
      </c>
      <c r="D24652" s="33" t="s">
        <v>354</v>
      </c>
      <c r="E24652" s="34">
        <v>60525</v>
      </c>
      <c r="F24652" s="35">
        <v>16.54</v>
      </c>
      <c r="G24652" s="34" t="s">
        <v>364</v>
      </c>
    </row>
    <row r="24653" spans="1:7">
      <c r="A24653" s="32">
        <v>2018</v>
      </c>
      <c r="B24653" s="32">
        <v>3470</v>
      </c>
      <c r="C24653" s="33" t="s">
        <v>363</v>
      </c>
      <c r="D24653" s="33" t="s">
        <v>354</v>
      </c>
      <c r="E24653" s="34">
        <v>15024</v>
      </c>
      <c r="F24653" s="35">
        <v>16.690000000000001</v>
      </c>
      <c r="G24653" s="34" t="s">
        <v>364</v>
      </c>
    </row>
    <row r="24654" spans="1:7">
      <c r="A24654" s="32">
        <v>2018</v>
      </c>
      <c r="B24654" s="32">
        <v>3470</v>
      </c>
      <c r="C24654" s="33" t="s">
        <v>363</v>
      </c>
      <c r="D24654" s="33" t="s">
        <v>354</v>
      </c>
      <c r="E24654" s="34">
        <v>45394</v>
      </c>
      <c r="F24654" s="35">
        <v>16.55</v>
      </c>
      <c r="G24654" s="34" t="s">
        <v>364</v>
      </c>
    </row>
    <row r="24655" spans="1:7">
      <c r="A24655" s="32">
        <v>2018</v>
      </c>
      <c r="B24655" s="32">
        <v>3470</v>
      </c>
      <c r="C24655" s="33" t="s">
        <v>363</v>
      </c>
      <c r="D24655" s="33" t="s">
        <v>354</v>
      </c>
      <c r="E24655" s="34">
        <v>60419</v>
      </c>
      <c r="F24655" s="35">
        <v>16.37</v>
      </c>
      <c r="G24655" s="34" t="s">
        <v>364</v>
      </c>
    </row>
    <row r="24656" spans="1:7">
      <c r="A24656" s="32">
        <v>2018</v>
      </c>
      <c r="B24656" s="32">
        <v>3470</v>
      </c>
      <c r="C24656" s="33" t="s">
        <v>363</v>
      </c>
      <c r="D24656" s="33" t="s">
        <v>354</v>
      </c>
      <c r="E24656" s="34">
        <v>195965</v>
      </c>
      <c r="F24656" s="35">
        <v>16.95</v>
      </c>
      <c r="G24656" s="34" t="s">
        <v>364</v>
      </c>
    </row>
    <row r="24657" spans="1:7">
      <c r="A24657" s="32">
        <v>2018</v>
      </c>
      <c r="B24657" s="32">
        <v>3470</v>
      </c>
      <c r="C24657" s="33" t="s">
        <v>563</v>
      </c>
      <c r="D24657" s="33" t="s">
        <v>564</v>
      </c>
      <c r="E24657" s="34">
        <v>712652</v>
      </c>
      <c r="F24657" s="35">
        <v>1.03</v>
      </c>
      <c r="G24657" s="34" t="s">
        <v>364</v>
      </c>
    </row>
    <row r="24658" spans="1:7">
      <c r="A24658" s="32">
        <v>2018</v>
      </c>
      <c r="B24658" s="32">
        <v>3478</v>
      </c>
      <c r="C24658" s="33" t="s">
        <v>563</v>
      </c>
      <c r="D24658" s="33" t="s">
        <v>564</v>
      </c>
      <c r="E24658" s="34">
        <v>53</v>
      </c>
      <c r="F24658" s="35">
        <v>1.02</v>
      </c>
      <c r="G24658" s="34">
        <v>527.4</v>
      </c>
    </row>
    <row r="24659" spans="1:7">
      <c r="A24659" s="32">
        <v>2018</v>
      </c>
      <c r="B24659" s="32">
        <v>3478</v>
      </c>
      <c r="C24659" s="33" t="s">
        <v>563</v>
      </c>
      <c r="D24659" s="33" t="s">
        <v>564</v>
      </c>
      <c r="E24659" s="34">
        <v>92684</v>
      </c>
      <c r="F24659" s="35">
        <v>1.02</v>
      </c>
      <c r="G24659" s="34">
        <v>342.5</v>
      </c>
    </row>
    <row r="24660" spans="1:7">
      <c r="A24660" s="32">
        <v>2018</v>
      </c>
      <c r="B24660" s="32">
        <v>3478</v>
      </c>
      <c r="C24660" s="33" t="s">
        <v>563</v>
      </c>
      <c r="D24660" s="33" t="s">
        <v>564</v>
      </c>
      <c r="E24660" s="34">
        <v>93</v>
      </c>
      <c r="F24660" s="35">
        <v>1.04</v>
      </c>
      <c r="G24660" s="34">
        <v>306.10000000000002</v>
      </c>
    </row>
    <row r="24661" spans="1:7">
      <c r="A24661" s="32">
        <v>2018</v>
      </c>
      <c r="B24661" s="32">
        <v>3478</v>
      </c>
      <c r="C24661" s="33" t="s">
        <v>563</v>
      </c>
      <c r="D24661" s="33" t="s">
        <v>564</v>
      </c>
      <c r="E24661" s="34">
        <v>215</v>
      </c>
      <c r="F24661" s="35">
        <v>1.01</v>
      </c>
      <c r="G24661" s="34">
        <v>555.4</v>
      </c>
    </row>
    <row r="24662" spans="1:7">
      <c r="A24662" s="32">
        <v>2018</v>
      </c>
      <c r="B24662" s="32">
        <v>3478</v>
      </c>
      <c r="C24662" s="33" t="s">
        <v>563</v>
      </c>
      <c r="D24662" s="33" t="s">
        <v>564</v>
      </c>
      <c r="E24662" s="34">
        <v>544</v>
      </c>
      <c r="F24662" s="35">
        <v>1.02</v>
      </c>
      <c r="G24662" s="34">
        <v>305.7</v>
      </c>
    </row>
    <row r="24663" spans="1:7">
      <c r="A24663" s="32">
        <v>2018</v>
      </c>
      <c r="B24663" s="32">
        <v>3478</v>
      </c>
      <c r="C24663" s="33" t="s">
        <v>563</v>
      </c>
      <c r="D24663" s="33" t="s">
        <v>564</v>
      </c>
      <c r="E24663" s="34">
        <v>645</v>
      </c>
      <c r="F24663" s="35">
        <v>1.07</v>
      </c>
      <c r="G24663" s="34">
        <v>298.7</v>
      </c>
    </row>
    <row r="24664" spans="1:7">
      <c r="A24664" s="32">
        <v>2018</v>
      </c>
      <c r="B24664" s="32">
        <v>3478</v>
      </c>
      <c r="C24664" s="33" t="s">
        <v>563</v>
      </c>
      <c r="D24664" s="33" t="s">
        <v>564</v>
      </c>
      <c r="E24664" s="34">
        <v>1546</v>
      </c>
      <c r="F24664" s="35">
        <v>1.02</v>
      </c>
      <c r="G24664" s="34">
        <v>308.7</v>
      </c>
    </row>
    <row r="24665" spans="1:7">
      <c r="A24665" s="32">
        <v>2018</v>
      </c>
      <c r="B24665" s="32">
        <v>3478</v>
      </c>
      <c r="C24665" s="33" t="s">
        <v>563</v>
      </c>
      <c r="D24665" s="33" t="s">
        <v>564</v>
      </c>
      <c r="E24665" s="34">
        <v>2536</v>
      </c>
      <c r="F24665" s="35">
        <v>1.02</v>
      </c>
      <c r="G24665" s="34">
        <v>350.2</v>
      </c>
    </row>
    <row r="24666" spans="1:7">
      <c r="A24666" s="32">
        <v>2018</v>
      </c>
      <c r="B24666" s="32">
        <v>3478</v>
      </c>
      <c r="C24666" s="33" t="s">
        <v>563</v>
      </c>
      <c r="D24666" s="33" t="s">
        <v>564</v>
      </c>
      <c r="E24666" s="34">
        <v>2677</v>
      </c>
      <c r="F24666" s="35">
        <v>1.02</v>
      </c>
      <c r="G24666" s="34">
        <v>340.5</v>
      </c>
    </row>
    <row r="24667" spans="1:7">
      <c r="A24667" s="32">
        <v>2018</v>
      </c>
      <c r="B24667" s="32">
        <v>3478</v>
      </c>
      <c r="C24667" s="33" t="s">
        <v>563</v>
      </c>
      <c r="D24667" s="33" t="s">
        <v>564</v>
      </c>
      <c r="E24667" s="34">
        <v>3342</v>
      </c>
      <c r="F24667" s="35">
        <v>1.02</v>
      </c>
      <c r="G24667" s="34">
        <v>361.8</v>
      </c>
    </row>
    <row r="24668" spans="1:7">
      <c r="A24668" s="32">
        <v>2018</v>
      </c>
      <c r="B24668" s="32">
        <v>3478</v>
      </c>
      <c r="C24668" s="33" t="s">
        <v>563</v>
      </c>
      <c r="D24668" s="33" t="s">
        <v>564</v>
      </c>
      <c r="E24668" s="34">
        <v>4893</v>
      </c>
      <c r="F24668" s="35">
        <v>1.02</v>
      </c>
      <c r="G24668" s="34">
        <v>382.1</v>
      </c>
    </row>
    <row r="24669" spans="1:7">
      <c r="A24669" s="32">
        <v>2018</v>
      </c>
      <c r="B24669" s="32">
        <v>3478</v>
      </c>
      <c r="C24669" s="33" t="s">
        <v>563</v>
      </c>
      <c r="D24669" s="33" t="s">
        <v>564</v>
      </c>
      <c r="E24669" s="34">
        <v>6371</v>
      </c>
      <c r="F24669" s="35">
        <v>1.02</v>
      </c>
      <c r="G24669" s="34">
        <v>371.6</v>
      </c>
    </row>
    <row r="24670" spans="1:7">
      <c r="A24670" s="32">
        <v>2018</v>
      </c>
      <c r="B24670" s="32">
        <v>3478</v>
      </c>
      <c r="C24670" s="33" t="s">
        <v>563</v>
      </c>
      <c r="D24670" s="33" t="s">
        <v>564</v>
      </c>
      <c r="E24670" s="34">
        <v>25</v>
      </c>
      <c r="F24670" s="35">
        <v>1.02</v>
      </c>
      <c r="G24670" s="34">
        <v>278.89999999999998</v>
      </c>
    </row>
    <row r="24671" spans="1:7">
      <c r="A24671" s="32">
        <v>2018</v>
      </c>
      <c r="B24671" s="32">
        <v>3478</v>
      </c>
      <c r="C24671" s="33" t="s">
        <v>563</v>
      </c>
      <c r="D24671" s="33" t="s">
        <v>564</v>
      </c>
      <c r="E24671" s="34">
        <v>39</v>
      </c>
      <c r="F24671" s="35">
        <v>1.02</v>
      </c>
      <c r="G24671" s="34">
        <v>327.10000000000002</v>
      </c>
    </row>
    <row r="24672" spans="1:7">
      <c r="A24672" s="32">
        <v>2018</v>
      </c>
      <c r="B24672" s="32">
        <v>3478</v>
      </c>
      <c r="C24672" s="33" t="s">
        <v>563</v>
      </c>
      <c r="D24672" s="33" t="s">
        <v>564</v>
      </c>
      <c r="E24672" s="34">
        <v>8376</v>
      </c>
      <c r="F24672" s="35">
        <v>1.02</v>
      </c>
      <c r="G24672" s="34">
        <v>247.8</v>
      </c>
    </row>
    <row r="24673" spans="1:7">
      <c r="A24673" s="32">
        <v>2018</v>
      </c>
      <c r="B24673" s="32">
        <v>3478</v>
      </c>
      <c r="C24673" s="33" t="s">
        <v>563</v>
      </c>
      <c r="D24673" s="33" t="s">
        <v>564</v>
      </c>
      <c r="E24673" s="34">
        <v>8911</v>
      </c>
      <c r="F24673" s="35">
        <v>1.04</v>
      </c>
      <c r="G24673" s="34">
        <v>304.5</v>
      </c>
    </row>
    <row r="24674" spans="1:7">
      <c r="A24674" s="32">
        <v>2018</v>
      </c>
      <c r="B24674" s="32">
        <v>3478</v>
      </c>
      <c r="C24674" s="33" t="s">
        <v>563</v>
      </c>
      <c r="D24674" s="33" t="s">
        <v>564</v>
      </c>
      <c r="E24674" s="34">
        <v>9539</v>
      </c>
      <c r="F24674" s="35">
        <v>1.02</v>
      </c>
      <c r="G24674" s="34">
        <v>346.8</v>
      </c>
    </row>
    <row r="24675" spans="1:7">
      <c r="A24675" s="32">
        <v>2018</v>
      </c>
      <c r="B24675" s="32">
        <v>3478</v>
      </c>
      <c r="C24675" s="33" t="s">
        <v>563</v>
      </c>
      <c r="D24675" s="33" t="s">
        <v>564</v>
      </c>
      <c r="E24675" s="34">
        <v>9881</v>
      </c>
      <c r="F24675" s="35">
        <v>1.02</v>
      </c>
      <c r="G24675" s="34">
        <v>367.4</v>
      </c>
    </row>
    <row r="24676" spans="1:7">
      <c r="A24676" s="32">
        <v>2018</v>
      </c>
      <c r="B24676" s="32">
        <v>3478</v>
      </c>
      <c r="C24676" s="33" t="s">
        <v>563</v>
      </c>
      <c r="D24676" s="33" t="s">
        <v>564</v>
      </c>
      <c r="E24676" s="34">
        <v>14830</v>
      </c>
      <c r="F24676" s="35">
        <v>1.02</v>
      </c>
      <c r="G24676" s="34">
        <v>331.3</v>
      </c>
    </row>
    <row r="24677" spans="1:7">
      <c r="A24677" s="32">
        <v>2018</v>
      </c>
      <c r="B24677" s="32">
        <v>3478</v>
      </c>
      <c r="C24677" s="33" t="s">
        <v>563</v>
      </c>
      <c r="D24677" s="33" t="s">
        <v>564</v>
      </c>
      <c r="E24677" s="34">
        <v>15145</v>
      </c>
      <c r="F24677" s="35">
        <v>1.02</v>
      </c>
      <c r="G24677" s="34">
        <v>359.3</v>
      </c>
    </row>
    <row r="24678" spans="1:7">
      <c r="A24678" s="32">
        <v>2018</v>
      </c>
      <c r="B24678" s="32">
        <v>3478</v>
      </c>
      <c r="C24678" s="33" t="s">
        <v>563</v>
      </c>
      <c r="D24678" s="33" t="s">
        <v>564</v>
      </c>
      <c r="E24678" s="34">
        <v>15310</v>
      </c>
      <c r="F24678" s="35">
        <v>1.02</v>
      </c>
      <c r="G24678" s="34">
        <v>362.9</v>
      </c>
    </row>
    <row r="24679" spans="1:7">
      <c r="A24679" s="32">
        <v>2018</v>
      </c>
      <c r="B24679" s="32">
        <v>3478</v>
      </c>
      <c r="C24679" s="33" t="s">
        <v>563</v>
      </c>
      <c r="D24679" s="33" t="s">
        <v>564</v>
      </c>
      <c r="E24679" s="34">
        <v>17113</v>
      </c>
      <c r="F24679" s="35">
        <v>1.02</v>
      </c>
      <c r="G24679" s="34">
        <v>356.7</v>
      </c>
    </row>
    <row r="24680" spans="1:7">
      <c r="A24680" s="32">
        <v>2018</v>
      </c>
      <c r="B24680" s="32">
        <v>3478</v>
      </c>
      <c r="C24680" s="33" t="s">
        <v>563</v>
      </c>
      <c r="D24680" s="33" t="s">
        <v>564</v>
      </c>
      <c r="E24680" s="34">
        <v>18873</v>
      </c>
      <c r="F24680" s="35">
        <v>1.02</v>
      </c>
      <c r="G24680" s="34">
        <v>334.5</v>
      </c>
    </row>
    <row r="24681" spans="1:7">
      <c r="A24681" s="32">
        <v>2018</v>
      </c>
      <c r="B24681" s="32">
        <v>3478</v>
      </c>
      <c r="C24681" s="33" t="s">
        <v>563</v>
      </c>
      <c r="D24681" s="33" t="s">
        <v>564</v>
      </c>
      <c r="E24681" s="34">
        <v>35503</v>
      </c>
      <c r="F24681" s="35">
        <v>1.02</v>
      </c>
      <c r="G24681" s="34">
        <v>349.1</v>
      </c>
    </row>
    <row r="24682" spans="1:7">
      <c r="A24682" s="32">
        <v>2018</v>
      </c>
      <c r="B24682" s="32">
        <v>3478</v>
      </c>
      <c r="C24682" s="33" t="s">
        <v>563</v>
      </c>
      <c r="D24682" s="33" t="s">
        <v>564</v>
      </c>
      <c r="E24682" s="34">
        <v>68085</v>
      </c>
      <c r="F24682" s="35">
        <v>1.02</v>
      </c>
      <c r="G24682" s="34">
        <v>332.8</v>
      </c>
    </row>
    <row r="24683" spans="1:7">
      <c r="A24683" s="32">
        <v>2018</v>
      </c>
      <c r="B24683" s="32">
        <v>3478</v>
      </c>
      <c r="C24683" s="33" t="s">
        <v>563</v>
      </c>
      <c r="D24683" s="33" t="s">
        <v>564</v>
      </c>
      <c r="E24683" s="34">
        <v>58</v>
      </c>
      <c r="F24683" s="35">
        <v>1.02</v>
      </c>
      <c r="G24683" s="34">
        <v>312.89999999999998</v>
      </c>
    </row>
    <row r="24684" spans="1:7">
      <c r="A24684" s="32">
        <v>2018</v>
      </c>
      <c r="B24684" s="32">
        <v>3482</v>
      </c>
      <c r="C24684" s="33" t="s">
        <v>563</v>
      </c>
      <c r="D24684" s="33" t="s">
        <v>564</v>
      </c>
      <c r="E24684" s="34">
        <v>1201643</v>
      </c>
      <c r="F24684" s="35">
        <v>1.04</v>
      </c>
      <c r="G24684" s="34">
        <v>180.8</v>
      </c>
    </row>
    <row r="24685" spans="1:7">
      <c r="A24685" s="32">
        <v>2018</v>
      </c>
      <c r="B24685" s="32">
        <v>3482</v>
      </c>
      <c r="C24685" s="33" t="s">
        <v>563</v>
      </c>
      <c r="D24685" s="33" t="s">
        <v>564</v>
      </c>
      <c r="E24685" s="34">
        <v>1042225</v>
      </c>
      <c r="F24685" s="35">
        <v>1.0469999999999999</v>
      </c>
      <c r="G24685" s="34">
        <v>159.69999999999999</v>
      </c>
    </row>
    <row r="24686" spans="1:7">
      <c r="A24686" s="32">
        <v>2018</v>
      </c>
      <c r="B24686" s="32">
        <v>3484</v>
      </c>
      <c r="C24686" s="33" t="s">
        <v>563</v>
      </c>
      <c r="D24686" s="33" t="s">
        <v>564</v>
      </c>
      <c r="E24686" s="34">
        <v>4636</v>
      </c>
      <c r="F24686" s="35">
        <v>1.1000000000000001</v>
      </c>
      <c r="G24686" s="34">
        <v>240.9</v>
      </c>
    </row>
    <row r="24687" spans="1:7">
      <c r="A24687" s="32">
        <v>2018</v>
      </c>
      <c r="B24687" s="32">
        <v>3484</v>
      </c>
      <c r="C24687" s="33" t="s">
        <v>563</v>
      </c>
      <c r="D24687" s="33" t="s">
        <v>564</v>
      </c>
      <c r="E24687" s="34">
        <v>5423</v>
      </c>
      <c r="F24687" s="35">
        <v>1.1000000000000001</v>
      </c>
      <c r="G24687" s="34">
        <v>452.7</v>
      </c>
    </row>
    <row r="24688" spans="1:7">
      <c r="A24688" s="32">
        <v>2018</v>
      </c>
      <c r="B24688" s="32">
        <v>3484</v>
      </c>
      <c r="C24688" s="33" t="s">
        <v>563</v>
      </c>
      <c r="D24688" s="33" t="s">
        <v>564</v>
      </c>
      <c r="E24688" s="34">
        <v>6346</v>
      </c>
      <c r="F24688" s="35">
        <v>1.1000000000000001</v>
      </c>
      <c r="G24688" s="34">
        <v>211</v>
      </c>
    </row>
    <row r="24689" spans="1:7">
      <c r="A24689" s="32">
        <v>2018</v>
      </c>
      <c r="B24689" s="32">
        <v>3484</v>
      </c>
      <c r="C24689" s="33" t="s">
        <v>563</v>
      </c>
      <c r="D24689" s="33" t="s">
        <v>564</v>
      </c>
      <c r="E24689" s="34">
        <v>8392</v>
      </c>
      <c r="F24689" s="35">
        <v>1.1000000000000001</v>
      </c>
      <c r="G24689" s="34">
        <v>258.89999999999998</v>
      </c>
    </row>
    <row r="24690" spans="1:7">
      <c r="A24690" s="32">
        <v>2018</v>
      </c>
      <c r="B24690" s="32">
        <v>3484</v>
      </c>
      <c r="C24690" s="33" t="s">
        <v>563</v>
      </c>
      <c r="D24690" s="33" t="s">
        <v>564</v>
      </c>
      <c r="E24690" s="34">
        <v>11098</v>
      </c>
      <c r="F24690" s="35">
        <v>1.1000000000000001</v>
      </c>
      <c r="G24690" s="34">
        <v>235.7</v>
      </c>
    </row>
    <row r="24691" spans="1:7">
      <c r="A24691" s="32">
        <v>2018</v>
      </c>
      <c r="B24691" s="32">
        <v>3484</v>
      </c>
      <c r="C24691" s="33" t="s">
        <v>563</v>
      </c>
      <c r="D24691" s="33" t="s">
        <v>564</v>
      </c>
      <c r="E24691" s="34">
        <v>11156</v>
      </c>
      <c r="F24691" s="35">
        <v>1.1000000000000001</v>
      </c>
      <c r="G24691" s="34">
        <v>228.1</v>
      </c>
    </row>
    <row r="24692" spans="1:7">
      <c r="A24692" s="32">
        <v>2018</v>
      </c>
      <c r="B24692" s="32">
        <v>3484</v>
      </c>
      <c r="C24692" s="33" t="s">
        <v>563</v>
      </c>
      <c r="D24692" s="33" t="s">
        <v>564</v>
      </c>
      <c r="E24692" s="34">
        <v>12075</v>
      </c>
      <c r="F24692" s="35">
        <v>1</v>
      </c>
      <c r="G24692" s="34">
        <v>376.9</v>
      </c>
    </row>
    <row r="24693" spans="1:7">
      <c r="A24693" s="32">
        <v>2018</v>
      </c>
      <c r="B24693" s="32">
        <v>3484</v>
      </c>
      <c r="C24693" s="33" t="s">
        <v>563</v>
      </c>
      <c r="D24693" s="33" t="s">
        <v>564</v>
      </c>
      <c r="E24693" s="34">
        <v>14729</v>
      </c>
      <c r="F24693" s="35">
        <v>1</v>
      </c>
      <c r="G24693" s="34">
        <v>364.9</v>
      </c>
    </row>
    <row r="24694" spans="1:7">
      <c r="A24694" s="32">
        <v>2018</v>
      </c>
      <c r="B24694" s="32">
        <v>3484</v>
      </c>
      <c r="C24694" s="33" t="s">
        <v>563</v>
      </c>
      <c r="D24694" s="33" t="s">
        <v>564</v>
      </c>
      <c r="E24694" s="34">
        <v>18446</v>
      </c>
      <c r="F24694" s="35">
        <v>1.1000000000000001</v>
      </c>
      <c r="G24694" s="34">
        <v>223.2</v>
      </c>
    </row>
    <row r="24695" spans="1:7">
      <c r="A24695" s="32">
        <v>2018</v>
      </c>
      <c r="B24695" s="32">
        <v>3484</v>
      </c>
      <c r="C24695" s="33" t="s">
        <v>563</v>
      </c>
      <c r="D24695" s="33" t="s">
        <v>564</v>
      </c>
      <c r="E24695" s="34">
        <v>21185</v>
      </c>
      <c r="F24695" s="35">
        <v>1.1000000000000001</v>
      </c>
      <c r="G24695" s="34">
        <v>225.5</v>
      </c>
    </row>
    <row r="24696" spans="1:7">
      <c r="A24696" s="32">
        <v>2018</v>
      </c>
      <c r="B24696" s="32">
        <v>3484</v>
      </c>
      <c r="C24696" s="33" t="s">
        <v>563</v>
      </c>
      <c r="D24696" s="33" t="s">
        <v>564</v>
      </c>
      <c r="E24696" s="34">
        <v>23707</v>
      </c>
      <c r="F24696" s="35">
        <v>1</v>
      </c>
      <c r="G24696" s="34">
        <v>216.4</v>
      </c>
    </row>
    <row r="24697" spans="1:7">
      <c r="A24697" s="32">
        <v>2018</v>
      </c>
      <c r="B24697" s="32">
        <v>3484</v>
      </c>
      <c r="C24697" s="33" t="s">
        <v>563</v>
      </c>
      <c r="D24697" s="33" t="s">
        <v>564</v>
      </c>
      <c r="E24697" s="34">
        <v>24747</v>
      </c>
      <c r="F24697" s="35">
        <v>1</v>
      </c>
      <c r="G24697" s="34">
        <v>258.39999999999998</v>
      </c>
    </row>
    <row r="24698" spans="1:7">
      <c r="A24698" s="32">
        <v>2018</v>
      </c>
      <c r="B24698" s="32">
        <v>3484</v>
      </c>
      <c r="C24698" s="33" t="s">
        <v>563</v>
      </c>
      <c r="D24698" s="33" t="s">
        <v>564</v>
      </c>
      <c r="E24698" s="34">
        <v>28572</v>
      </c>
      <c r="F24698" s="35">
        <v>1</v>
      </c>
      <c r="G24698" s="34">
        <v>338.2</v>
      </c>
    </row>
    <row r="24699" spans="1:7">
      <c r="A24699" s="32">
        <v>2018</v>
      </c>
      <c r="B24699" s="32">
        <v>3484</v>
      </c>
      <c r="C24699" s="33" t="s">
        <v>563</v>
      </c>
      <c r="D24699" s="33" t="s">
        <v>564</v>
      </c>
      <c r="E24699" s="34">
        <v>30599</v>
      </c>
      <c r="F24699" s="35">
        <v>1</v>
      </c>
      <c r="G24699" s="34">
        <v>267.3</v>
      </c>
    </row>
    <row r="24700" spans="1:7">
      <c r="A24700" s="32">
        <v>2018</v>
      </c>
      <c r="B24700" s="32">
        <v>3484</v>
      </c>
      <c r="C24700" s="33" t="s">
        <v>563</v>
      </c>
      <c r="D24700" s="33" t="s">
        <v>564</v>
      </c>
      <c r="E24700" s="34">
        <v>52725</v>
      </c>
      <c r="F24700" s="35">
        <v>1</v>
      </c>
      <c r="G24700" s="34">
        <v>229.2</v>
      </c>
    </row>
    <row r="24701" spans="1:7">
      <c r="A24701" s="32">
        <v>2018</v>
      </c>
      <c r="B24701" s="32">
        <v>3484</v>
      </c>
      <c r="C24701" s="33" t="s">
        <v>563</v>
      </c>
      <c r="D24701" s="33" t="s">
        <v>564</v>
      </c>
      <c r="E24701" s="34">
        <v>53357</v>
      </c>
      <c r="F24701" s="35">
        <v>1</v>
      </c>
      <c r="G24701" s="34">
        <v>262.5</v>
      </c>
    </row>
    <row r="24702" spans="1:7">
      <c r="A24702" s="32">
        <v>2018</v>
      </c>
      <c r="B24702" s="32">
        <v>3484</v>
      </c>
      <c r="C24702" s="33" t="s">
        <v>563</v>
      </c>
      <c r="D24702" s="33" t="s">
        <v>564</v>
      </c>
      <c r="E24702" s="34">
        <v>53551</v>
      </c>
      <c r="F24702" s="35">
        <v>1</v>
      </c>
      <c r="G24702" s="34">
        <v>210.9</v>
      </c>
    </row>
    <row r="24703" spans="1:7">
      <c r="A24703" s="32">
        <v>2018</v>
      </c>
      <c r="B24703" s="32">
        <v>3484</v>
      </c>
      <c r="C24703" s="33" t="s">
        <v>563</v>
      </c>
      <c r="D24703" s="33" t="s">
        <v>564</v>
      </c>
      <c r="E24703" s="34">
        <v>53875</v>
      </c>
      <c r="F24703" s="35">
        <v>1</v>
      </c>
      <c r="G24703" s="34">
        <v>257.8</v>
      </c>
    </row>
    <row r="24704" spans="1:7">
      <c r="A24704" s="32">
        <v>2018</v>
      </c>
      <c r="B24704" s="32">
        <v>3484</v>
      </c>
      <c r="C24704" s="33" t="s">
        <v>563</v>
      </c>
      <c r="D24704" s="33" t="s">
        <v>564</v>
      </c>
      <c r="E24704" s="34">
        <v>61834</v>
      </c>
      <c r="F24704" s="35">
        <v>1</v>
      </c>
      <c r="G24704" s="34">
        <v>235.1</v>
      </c>
    </row>
    <row r="24705" spans="1:7">
      <c r="A24705" s="32">
        <v>2018</v>
      </c>
      <c r="B24705" s="32">
        <v>3484</v>
      </c>
      <c r="C24705" s="33" t="s">
        <v>563</v>
      </c>
      <c r="D24705" s="33" t="s">
        <v>564</v>
      </c>
      <c r="E24705" s="34">
        <v>64219</v>
      </c>
      <c r="F24705" s="35">
        <v>1</v>
      </c>
      <c r="G24705" s="34">
        <v>206.8</v>
      </c>
    </row>
    <row r="24706" spans="1:7">
      <c r="A24706" s="32">
        <v>2018</v>
      </c>
      <c r="B24706" s="32">
        <v>3484</v>
      </c>
      <c r="C24706" s="33" t="s">
        <v>563</v>
      </c>
      <c r="D24706" s="33" t="s">
        <v>564</v>
      </c>
      <c r="E24706" s="34">
        <v>75828</v>
      </c>
      <c r="F24706" s="35">
        <v>1</v>
      </c>
      <c r="G24706" s="34">
        <v>253.1</v>
      </c>
    </row>
    <row r="24707" spans="1:7">
      <c r="A24707" s="32">
        <v>2018</v>
      </c>
      <c r="B24707" s="32">
        <v>3484</v>
      </c>
      <c r="C24707" s="33" t="s">
        <v>563</v>
      </c>
      <c r="D24707" s="33" t="s">
        <v>564</v>
      </c>
      <c r="E24707" s="34">
        <v>79425</v>
      </c>
      <c r="F24707" s="35">
        <v>1</v>
      </c>
      <c r="G24707" s="34">
        <v>189.8</v>
      </c>
    </row>
    <row r="24708" spans="1:7">
      <c r="A24708" s="32">
        <v>2018</v>
      </c>
      <c r="B24708" s="32">
        <v>3484</v>
      </c>
      <c r="C24708" s="33" t="s">
        <v>563</v>
      </c>
      <c r="D24708" s="33" t="s">
        <v>564</v>
      </c>
      <c r="E24708" s="34">
        <v>93510</v>
      </c>
      <c r="F24708" s="35">
        <v>1</v>
      </c>
      <c r="G24708" s="34">
        <v>246.3</v>
      </c>
    </row>
    <row r="24709" spans="1:7">
      <c r="A24709" s="32">
        <v>2018</v>
      </c>
      <c r="B24709" s="32">
        <v>3484</v>
      </c>
      <c r="C24709" s="33" t="s">
        <v>563</v>
      </c>
      <c r="D24709" s="33" t="s">
        <v>564</v>
      </c>
      <c r="E24709" s="34">
        <v>45800</v>
      </c>
      <c r="F24709" s="35">
        <v>1</v>
      </c>
      <c r="G24709" s="34">
        <v>218.4</v>
      </c>
    </row>
    <row r="24710" spans="1:7">
      <c r="A24710" s="32">
        <v>2018</v>
      </c>
      <c r="B24710" s="32">
        <v>3485</v>
      </c>
      <c r="C24710" s="33" t="s">
        <v>563</v>
      </c>
      <c r="D24710" s="33" t="s">
        <v>564</v>
      </c>
      <c r="E24710" s="34">
        <v>16978</v>
      </c>
      <c r="F24710" s="35">
        <v>1.0249999999999999</v>
      </c>
      <c r="G24710" s="34">
        <v>324</v>
      </c>
    </row>
    <row r="24711" spans="1:7">
      <c r="A24711" s="32">
        <v>2018</v>
      </c>
      <c r="B24711" s="32">
        <v>3485</v>
      </c>
      <c r="C24711" s="33" t="s">
        <v>563</v>
      </c>
      <c r="D24711" s="33" t="s">
        <v>564</v>
      </c>
      <c r="E24711" s="34">
        <v>71838</v>
      </c>
      <c r="F24711" s="35">
        <v>1.034</v>
      </c>
      <c r="G24711" s="34">
        <v>236.8</v>
      </c>
    </row>
    <row r="24712" spans="1:7">
      <c r="A24712" s="32">
        <v>2018</v>
      </c>
      <c r="B24712" s="32">
        <v>3485</v>
      </c>
      <c r="C24712" s="33" t="s">
        <v>563</v>
      </c>
      <c r="D24712" s="33" t="s">
        <v>564</v>
      </c>
      <c r="E24712" s="34">
        <v>61633</v>
      </c>
      <c r="F24712" s="35">
        <v>1.0329999999999999</v>
      </c>
      <c r="G24712" s="34">
        <v>180.5</v>
      </c>
    </row>
    <row r="24713" spans="1:7">
      <c r="A24713" s="32">
        <v>2018</v>
      </c>
      <c r="B24713" s="32">
        <v>3485</v>
      </c>
      <c r="C24713" s="33" t="s">
        <v>563</v>
      </c>
      <c r="D24713" s="33" t="s">
        <v>564</v>
      </c>
      <c r="E24713" s="34">
        <v>61331</v>
      </c>
      <c r="F24713" s="35">
        <v>1.032</v>
      </c>
      <c r="G24713" s="34">
        <v>226.8</v>
      </c>
    </row>
    <row r="24714" spans="1:7">
      <c r="A24714" s="32">
        <v>2018</v>
      </c>
      <c r="B24714" s="32">
        <v>3485</v>
      </c>
      <c r="C24714" s="33" t="s">
        <v>563</v>
      </c>
      <c r="D24714" s="33" t="s">
        <v>564</v>
      </c>
      <c r="E24714" s="34">
        <v>60595</v>
      </c>
      <c r="F24714" s="35">
        <v>1.034</v>
      </c>
      <c r="G24714" s="34">
        <v>182.3</v>
      </c>
    </row>
    <row r="24715" spans="1:7">
      <c r="A24715" s="32">
        <v>2018</v>
      </c>
      <c r="B24715" s="32">
        <v>3485</v>
      </c>
      <c r="C24715" s="33" t="s">
        <v>563</v>
      </c>
      <c r="D24715" s="33" t="s">
        <v>564</v>
      </c>
      <c r="E24715" s="34">
        <v>19709</v>
      </c>
      <c r="F24715" s="35">
        <v>1.03</v>
      </c>
      <c r="G24715" s="34">
        <v>400.9</v>
      </c>
    </row>
    <row r="24716" spans="1:7">
      <c r="A24716" s="32">
        <v>2018</v>
      </c>
      <c r="B24716" s="32">
        <v>3485</v>
      </c>
      <c r="C24716" s="33" t="s">
        <v>563</v>
      </c>
      <c r="D24716" s="33" t="s">
        <v>564</v>
      </c>
      <c r="E24716" s="34">
        <v>22544</v>
      </c>
      <c r="F24716" s="35">
        <v>1.028</v>
      </c>
      <c r="G24716" s="34">
        <v>240.2</v>
      </c>
    </row>
    <row r="24717" spans="1:7">
      <c r="A24717" s="32">
        <v>2018</v>
      </c>
      <c r="B24717" s="32">
        <v>3485</v>
      </c>
      <c r="C24717" s="33" t="s">
        <v>563</v>
      </c>
      <c r="D24717" s="33" t="s">
        <v>564</v>
      </c>
      <c r="E24717" s="34">
        <v>23035</v>
      </c>
      <c r="F24717" s="35">
        <v>1.0229999999999999</v>
      </c>
      <c r="G24717" s="34">
        <v>213.3</v>
      </c>
    </row>
    <row r="24718" spans="1:7">
      <c r="A24718" s="32">
        <v>2018</v>
      </c>
      <c r="B24718" s="32">
        <v>3485</v>
      </c>
      <c r="C24718" s="33" t="s">
        <v>563</v>
      </c>
      <c r="D24718" s="33" t="s">
        <v>564</v>
      </c>
      <c r="E24718" s="34">
        <v>27851</v>
      </c>
      <c r="F24718" s="35">
        <v>1.0229999999999999</v>
      </c>
      <c r="G24718" s="34">
        <v>263.39999999999998</v>
      </c>
    </row>
    <row r="24719" spans="1:7">
      <c r="A24719" s="32">
        <v>2018</v>
      </c>
      <c r="B24719" s="32">
        <v>3485</v>
      </c>
      <c r="C24719" s="33" t="s">
        <v>563</v>
      </c>
      <c r="D24719" s="33" t="s">
        <v>564</v>
      </c>
      <c r="E24719" s="34">
        <v>32596</v>
      </c>
      <c r="F24719" s="35">
        <v>1.0289999999999999</v>
      </c>
      <c r="G24719" s="34">
        <v>183.2</v>
      </c>
    </row>
    <row r="24720" spans="1:7">
      <c r="A24720" s="32">
        <v>2018</v>
      </c>
      <c r="B24720" s="32">
        <v>3485</v>
      </c>
      <c r="C24720" s="33" t="s">
        <v>563</v>
      </c>
      <c r="D24720" s="33" t="s">
        <v>564</v>
      </c>
      <c r="E24720" s="34">
        <v>33542</v>
      </c>
      <c r="F24720" s="35">
        <v>1.02</v>
      </c>
      <c r="G24720" s="34">
        <v>193.4</v>
      </c>
    </row>
    <row r="24721" spans="1:7">
      <c r="A24721" s="32">
        <v>2018</v>
      </c>
      <c r="B24721" s="32">
        <v>3485</v>
      </c>
      <c r="C24721" s="33" t="s">
        <v>563</v>
      </c>
      <c r="D24721" s="33" t="s">
        <v>564</v>
      </c>
      <c r="E24721" s="34">
        <v>33861</v>
      </c>
      <c r="F24721" s="35">
        <v>1.0369999999999999</v>
      </c>
      <c r="G24721" s="34">
        <v>187.4</v>
      </c>
    </row>
    <row r="24722" spans="1:7">
      <c r="A24722" s="32">
        <v>2018</v>
      </c>
      <c r="B24722" s="32">
        <v>3485</v>
      </c>
      <c r="C24722" s="33" t="s">
        <v>563</v>
      </c>
      <c r="D24722" s="33" t="s">
        <v>564</v>
      </c>
      <c r="E24722" s="34">
        <v>34933</v>
      </c>
      <c r="F24722" s="35">
        <v>1.03</v>
      </c>
      <c r="G24722" s="34">
        <v>191.8</v>
      </c>
    </row>
    <row r="24723" spans="1:7">
      <c r="A24723" s="32">
        <v>2018</v>
      </c>
      <c r="B24723" s="32">
        <v>3485</v>
      </c>
      <c r="C24723" s="33" t="s">
        <v>563</v>
      </c>
      <c r="D24723" s="33" t="s">
        <v>564</v>
      </c>
      <c r="E24723" s="34">
        <v>36829</v>
      </c>
      <c r="F24723" s="35">
        <v>0.96399999999999997</v>
      </c>
      <c r="G24723" s="34">
        <v>148.9</v>
      </c>
    </row>
    <row r="24724" spans="1:7">
      <c r="A24724" s="32">
        <v>2018</v>
      </c>
      <c r="B24724" s="32">
        <v>3485</v>
      </c>
      <c r="C24724" s="33" t="s">
        <v>563</v>
      </c>
      <c r="D24724" s="33" t="s">
        <v>564</v>
      </c>
      <c r="E24724" s="34">
        <v>37736</v>
      </c>
      <c r="F24724" s="35">
        <v>1.034</v>
      </c>
      <c r="G24724" s="34">
        <v>210.1</v>
      </c>
    </row>
    <row r="24725" spans="1:7">
      <c r="A24725" s="32">
        <v>2018</v>
      </c>
      <c r="B24725" s="32">
        <v>3485</v>
      </c>
      <c r="C24725" s="33" t="s">
        <v>563</v>
      </c>
      <c r="D24725" s="33" t="s">
        <v>564</v>
      </c>
      <c r="E24725" s="34">
        <v>40746</v>
      </c>
      <c r="F24725" s="35">
        <v>1.036</v>
      </c>
      <c r="G24725" s="34">
        <v>170.9</v>
      </c>
    </row>
    <row r="24726" spans="1:7">
      <c r="A24726" s="32">
        <v>2018</v>
      </c>
      <c r="B24726" s="32">
        <v>3485</v>
      </c>
      <c r="C24726" s="33" t="s">
        <v>563</v>
      </c>
      <c r="D24726" s="33" t="s">
        <v>564</v>
      </c>
      <c r="E24726" s="34">
        <v>43032</v>
      </c>
      <c r="F24726" s="35">
        <v>1.028</v>
      </c>
      <c r="G24726" s="34">
        <v>222.1</v>
      </c>
    </row>
    <row r="24727" spans="1:7">
      <c r="A24727" s="32">
        <v>2018</v>
      </c>
      <c r="B24727" s="32">
        <v>3485</v>
      </c>
      <c r="C24727" s="33" t="s">
        <v>563</v>
      </c>
      <c r="D24727" s="33" t="s">
        <v>564</v>
      </c>
      <c r="E24727" s="34">
        <v>43498</v>
      </c>
      <c r="F24727" s="35">
        <v>1.036</v>
      </c>
      <c r="G24727" s="34">
        <v>201.8</v>
      </c>
    </row>
    <row r="24728" spans="1:7">
      <c r="A24728" s="32">
        <v>2018</v>
      </c>
      <c r="B24728" s="32">
        <v>3485</v>
      </c>
      <c r="C24728" s="33" t="s">
        <v>563</v>
      </c>
      <c r="D24728" s="33" t="s">
        <v>564</v>
      </c>
      <c r="E24728" s="34">
        <v>49417</v>
      </c>
      <c r="F24728" s="35">
        <v>1.0369999999999999</v>
      </c>
      <c r="G24728" s="34">
        <v>189.6</v>
      </c>
    </row>
    <row r="24729" spans="1:7">
      <c r="A24729" s="32">
        <v>2018</v>
      </c>
      <c r="B24729" s="32">
        <v>3485</v>
      </c>
      <c r="C24729" s="33" t="s">
        <v>563</v>
      </c>
      <c r="D24729" s="33" t="s">
        <v>564</v>
      </c>
      <c r="E24729" s="34">
        <v>50801</v>
      </c>
      <c r="F24729" s="35">
        <v>1.028</v>
      </c>
      <c r="G24729" s="34">
        <v>212.5</v>
      </c>
    </row>
    <row r="24730" spans="1:7">
      <c r="A24730" s="32">
        <v>2018</v>
      </c>
      <c r="B24730" s="32">
        <v>3485</v>
      </c>
      <c r="C24730" s="33" t="s">
        <v>563</v>
      </c>
      <c r="D24730" s="33" t="s">
        <v>564</v>
      </c>
      <c r="E24730" s="34">
        <v>52022</v>
      </c>
      <c r="F24730" s="35">
        <v>1.0249999999999999</v>
      </c>
      <c r="G24730" s="34">
        <v>256</v>
      </c>
    </row>
    <row r="24731" spans="1:7">
      <c r="A24731" s="32">
        <v>2018</v>
      </c>
      <c r="B24731" s="32">
        <v>3485</v>
      </c>
      <c r="C24731" s="33" t="s">
        <v>563</v>
      </c>
      <c r="D24731" s="33" t="s">
        <v>564</v>
      </c>
      <c r="E24731" s="34">
        <v>53202</v>
      </c>
      <c r="F24731" s="35">
        <v>1.0289999999999999</v>
      </c>
      <c r="G24731" s="34">
        <v>189.1</v>
      </c>
    </row>
    <row r="24732" spans="1:7">
      <c r="A24732" s="32">
        <v>2018</v>
      </c>
      <c r="B24732" s="32">
        <v>3485</v>
      </c>
      <c r="C24732" s="33" t="s">
        <v>563</v>
      </c>
      <c r="D24732" s="33" t="s">
        <v>564</v>
      </c>
      <c r="E24732" s="34">
        <v>57848</v>
      </c>
      <c r="F24732" s="35">
        <v>1.0409999999999999</v>
      </c>
      <c r="G24732" s="34">
        <v>172.4</v>
      </c>
    </row>
    <row r="24733" spans="1:7">
      <c r="A24733" s="32">
        <v>2018</v>
      </c>
      <c r="B24733" s="32">
        <v>3485</v>
      </c>
      <c r="C24733" s="33" t="s">
        <v>563</v>
      </c>
      <c r="D24733" s="33" t="s">
        <v>564</v>
      </c>
      <c r="E24733" s="34">
        <v>59946</v>
      </c>
      <c r="F24733" s="35">
        <v>1.028</v>
      </c>
      <c r="G24733" s="34">
        <v>207.7</v>
      </c>
    </row>
    <row r="24734" spans="1:7">
      <c r="A24734" s="32">
        <v>2018</v>
      </c>
      <c r="B24734" s="32">
        <v>3490</v>
      </c>
      <c r="C24734" s="33" t="s">
        <v>563</v>
      </c>
      <c r="D24734" s="33" t="s">
        <v>564</v>
      </c>
      <c r="E24734" s="34">
        <v>4520</v>
      </c>
      <c r="F24734" s="35">
        <v>1.0129999999999999</v>
      </c>
      <c r="G24734" s="34" t="s">
        <v>364</v>
      </c>
    </row>
    <row r="24735" spans="1:7">
      <c r="A24735" s="32">
        <v>2018</v>
      </c>
      <c r="B24735" s="32">
        <v>3491</v>
      </c>
      <c r="C24735" s="33" t="s">
        <v>563</v>
      </c>
      <c r="D24735" s="33" t="s">
        <v>564</v>
      </c>
      <c r="E24735" s="34">
        <v>1009057</v>
      </c>
      <c r="F24735" s="35">
        <v>1.0349999999999999</v>
      </c>
      <c r="G24735" s="34" t="s">
        <v>364</v>
      </c>
    </row>
    <row r="24736" spans="1:7">
      <c r="A24736" s="32">
        <v>2018</v>
      </c>
      <c r="B24736" s="32">
        <v>3491</v>
      </c>
      <c r="C24736" s="33" t="s">
        <v>563</v>
      </c>
      <c r="D24736" s="33" t="s">
        <v>564</v>
      </c>
      <c r="E24736" s="34">
        <v>138811</v>
      </c>
      <c r="F24736" s="35">
        <v>1.0349999999999999</v>
      </c>
      <c r="G24736" s="34" t="s">
        <v>364</v>
      </c>
    </row>
    <row r="24737" spans="1:7">
      <c r="A24737" s="32">
        <v>2018</v>
      </c>
      <c r="B24737" s="32">
        <v>3492</v>
      </c>
      <c r="C24737" s="33" t="s">
        <v>563</v>
      </c>
      <c r="D24737" s="33" t="s">
        <v>564</v>
      </c>
      <c r="E24737" s="34">
        <v>11137</v>
      </c>
      <c r="F24737" s="35">
        <v>1.02</v>
      </c>
      <c r="G24737" s="34" t="s">
        <v>364</v>
      </c>
    </row>
    <row r="24738" spans="1:7">
      <c r="A24738" s="32">
        <v>2018</v>
      </c>
      <c r="B24738" s="32">
        <v>3494</v>
      </c>
      <c r="C24738" s="33" t="s">
        <v>563</v>
      </c>
      <c r="D24738" s="33" t="s">
        <v>564</v>
      </c>
      <c r="E24738" s="34">
        <v>83206</v>
      </c>
      <c r="F24738" s="35">
        <v>1.03</v>
      </c>
      <c r="G24738" s="34" t="s">
        <v>364</v>
      </c>
    </row>
    <row r="24739" spans="1:7">
      <c r="A24739" s="32">
        <v>2018</v>
      </c>
      <c r="B24739" s="32">
        <v>3504</v>
      </c>
      <c r="C24739" s="33" t="s">
        <v>563</v>
      </c>
      <c r="D24739" s="33" t="s">
        <v>564</v>
      </c>
      <c r="E24739" s="34">
        <v>52162</v>
      </c>
      <c r="F24739" s="35">
        <v>1.02</v>
      </c>
      <c r="G24739" s="34" t="s">
        <v>364</v>
      </c>
    </row>
    <row r="24740" spans="1:7">
      <c r="A24740" s="32">
        <v>2018</v>
      </c>
      <c r="B24740" s="32">
        <v>3548</v>
      </c>
      <c r="C24740" s="33" t="s">
        <v>563</v>
      </c>
      <c r="D24740" s="33" t="s">
        <v>564</v>
      </c>
      <c r="E24740" s="34">
        <v>497663</v>
      </c>
      <c r="F24740" s="35">
        <v>1.0249999999999999</v>
      </c>
      <c r="G24740" s="34">
        <v>314.8</v>
      </c>
    </row>
    <row r="24741" spans="1:7">
      <c r="A24741" s="32">
        <v>2018</v>
      </c>
      <c r="B24741" s="32">
        <v>3548</v>
      </c>
      <c r="C24741" s="33" t="s">
        <v>563</v>
      </c>
      <c r="D24741" s="33" t="s">
        <v>564</v>
      </c>
      <c r="E24741" s="34">
        <v>208005</v>
      </c>
      <c r="F24741" s="35">
        <v>1.0249999999999999</v>
      </c>
      <c r="G24741" s="34">
        <v>329.8</v>
      </c>
    </row>
    <row r="24742" spans="1:7">
      <c r="A24742" s="32">
        <v>2018</v>
      </c>
      <c r="B24742" s="32">
        <v>3601</v>
      </c>
      <c r="C24742" s="33" t="s">
        <v>563</v>
      </c>
      <c r="D24742" s="33" t="s">
        <v>564</v>
      </c>
      <c r="E24742" s="34">
        <v>5562</v>
      </c>
      <c r="F24742" s="35">
        <v>1.03</v>
      </c>
      <c r="G24742" s="34">
        <v>288.2</v>
      </c>
    </row>
    <row r="24743" spans="1:7">
      <c r="A24743" s="32">
        <v>2018</v>
      </c>
      <c r="B24743" s="32">
        <v>3601</v>
      </c>
      <c r="C24743" s="33" t="s">
        <v>563</v>
      </c>
      <c r="D24743" s="33" t="s">
        <v>564</v>
      </c>
      <c r="E24743" s="34">
        <v>107044</v>
      </c>
      <c r="F24743" s="35">
        <v>1.03</v>
      </c>
      <c r="G24743" s="34">
        <v>303.3</v>
      </c>
    </row>
    <row r="24744" spans="1:7">
      <c r="A24744" s="32">
        <v>2018</v>
      </c>
      <c r="B24744" s="32">
        <v>3601</v>
      </c>
      <c r="C24744" s="33" t="s">
        <v>563</v>
      </c>
      <c r="D24744" s="33" t="s">
        <v>564</v>
      </c>
      <c r="E24744" s="34">
        <v>143982</v>
      </c>
      <c r="F24744" s="35">
        <v>1.03</v>
      </c>
      <c r="G24744" s="34">
        <v>373.2</v>
      </c>
    </row>
    <row r="24745" spans="1:7">
      <c r="A24745" s="32">
        <v>2018</v>
      </c>
      <c r="B24745" s="32">
        <v>3601</v>
      </c>
      <c r="C24745" s="33" t="s">
        <v>563</v>
      </c>
      <c r="D24745" s="33" t="s">
        <v>564</v>
      </c>
      <c r="E24745" s="34">
        <v>2808</v>
      </c>
      <c r="F24745" s="35">
        <v>1.03</v>
      </c>
      <c r="G24745" s="34">
        <v>285.7</v>
      </c>
    </row>
    <row r="24746" spans="1:7">
      <c r="A24746" s="32">
        <v>2018</v>
      </c>
      <c r="B24746" s="32">
        <v>3609</v>
      </c>
      <c r="C24746" s="33" t="s">
        <v>563</v>
      </c>
      <c r="D24746" s="33" t="s">
        <v>564</v>
      </c>
      <c r="E24746" s="34">
        <v>193710</v>
      </c>
      <c r="F24746" s="35">
        <v>1.0249999999999999</v>
      </c>
      <c r="G24746" s="34">
        <v>262.10000000000002</v>
      </c>
    </row>
    <row r="24747" spans="1:7">
      <c r="A24747" s="32">
        <v>2018</v>
      </c>
      <c r="B24747" s="32">
        <v>3611</v>
      </c>
      <c r="C24747" s="33" t="s">
        <v>563</v>
      </c>
      <c r="D24747" s="33" t="s">
        <v>564</v>
      </c>
      <c r="E24747" s="34">
        <v>409466</v>
      </c>
      <c r="F24747" s="35">
        <v>1.0309999999999999</v>
      </c>
      <c r="G24747" s="34">
        <v>271.8</v>
      </c>
    </row>
    <row r="24748" spans="1:7">
      <c r="A24748" s="32">
        <v>2018</v>
      </c>
      <c r="B24748" s="32">
        <v>3612</v>
      </c>
      <c r="C24748" s="33" t="s">
        <v>563</v>
      </c>
      <c r="D24748" s="33" t="s">
        <v>564</v>
      </c>
      <c r="E24748" s="34">
        <v>132027</v>
      </c>
      <c r="F24748" s="35">
        <v>1.0209999999999999</v>
      </c>
      <c r="G24748" s="34">
        <v>254.1</v>
      </c>
    </row>
    <row r="24749" spans="1:7">
      <c r="A24749" s="32">
        <v>2018</v>
      </c>
      <c r="B24749" s="32">
        <v>3628</v>
      </c>
      <c r="C24749" s="33" t="s">
        <v>563</v>
      </c>
      <c r="D24749" s="33" t="s">
        <v>564</v>
      </c>
      <c r="E24749" s="34">
        <v>1608</v>
      </c>
      <c r="F24749" s="35">
        <v>1.0309999999999999</v>
      </c>
      <c r="G24749" s="34">
        <v>305.39999999999998</v>
      </c>
    </row>
    <row r="24750" spans="1:7">
      <c r="A24750" s="32">
        <v>2018</v>
      </c>
      <c r="B24750" s="32">
        <v>3628</v>
      </c>
      <c r="C24750" s="33" t="s">
        <v>563</v>
      </c>
      <c r="D24750" s="33" t="s">
        <v>564</v>
      </c>
      <c r="E24750" s="34">
        <v>503</v>
      </c>
      <c r="F24750" s="35">
        <v>1.0309999999999999</v>
      </c>
      <c r="G24750" s="34">
        <v>291.2</v>
      </c>
    </row>
    <row r="24751" spans="1:7">
      <c r="A24751" s="32">
        <v>2018</v>
      </c>
      <c r="B24751" s="32">
        <v>3628</v>
      </c>
      <c r="C24751" s="33" t="s">
        <v>563</v>
      </c>
      <c r="D24751" s="33" t="s">
        <v>564</v>
      </c>
      <c r="E24751" s="34">
        <v>9449</v>
      </c>
      <c r="F24751" s="35">
        <v>1.0309999999999999</v>
      </c>
      <c r="G24751" s="34">
        <v>306.89999999999998</v>
      </c>
    </row>
    <row r="24752" spans="1:7">
      <c r="A24752" s="32">
        <v>2018</v>
      </c>
      <c r="B24752" s="32">
        <v>3628</v>
      </c>
      <c r="C24752" s="33" t="s">
        <v>563</v>
      </c>
      <c r="D24752" s="33" t="s">
        <v>564</v>
      </c>
      <c r="E24752" s="34">
        <v>211098</v>
      </c>
      <c r="F24752" s="35">
        <v>1.0309999999999999</v>
      </c>
      <c r="G24752" s="34">
        <v>294.10000000000002</v>
      </c>
    </row>
    <row r="24753" spans="1:7">
      <c r="A24753" s="32">
        <v>2018</v>
      </c>
      <c r="B24753" s="32">
        <v>3628</v>
      </c>
      <c r="C24753" s="33" t="s">
        <v>563</v>
      </c>
      <c r="D24753" s="33" t="s">
        <v>564</v>
      </c>
      <c r="E24753" s="34">
        <v>57248</v>
      </c>
      <c r="F24753" s="35">
        <v>1.0309999999999999</v>
      </c>
      <c r="G24753" s="34">
        <v>296.10000000000002</v>
      </c>
    </row>
    <row r="24754" spans="1:7">
      <c r="A24754" s="32">
        <v>2018</v>
      </c>
      <c r="B24754" s="32">
        <v>3628</v>
      </c>
      <c r="C24754" s="33" t="s">
        <v>563</v>
      </c>
      <c r="D24754" s="33" t="s">
        <v>564</v>
      </c>
      <c r="E24754" s="34">
        <v>34178</v>
      </c>
      <c r="F24754" s="35">
        <v>1.0309999999999999</v>
      </c>
      <c r="G24754" s="34">
        <v>301</v>
      </c>
    </row>
    <row r="24755" spans="1:7">
      <c r="A24755" s="32">
        <v>2018</v>
      </c>
      <c r="B24755" s="32">
        <v>3628</v>
      </c>
      <c r="C24755" s="33" t="s">
        <v>563</v>
      </c>
      <c r="D24755" s="33" t="s">
        <v>564</v>
      </c>
      <c r="E24755" s="34">
        <v>14302</v>
      </c>
      <c r="F24755" s="35">
        <v>1.0309999999999999</v>
      </c>
      <c r="G24755" s="34">
        <v>302.60000000000002</v>
      </c>
    </row>
    <row r="24756" spans="1:7">
      <c r="A24756" s="32">
        <v>2018</v>
      </c>
      <c r="B24756" s="32">
        <v>3628</v>
      </c>
      <c r="C24756" s="33" t="s">
        <v>563</v>
      </c>
      <c r="D24756" s="33" t="s">
        <v>564</v>
      </c>
      <c r="E24756" s="34">
        <v>23120</v>
      </c>
      <c r="F24756" s="35">
        <v>1.0309999999999999</v>
      </c>
      <c r="G24756" s="34">
        <v>191.7</v>
      </c>
    </row>
    <row r="24757" spans="1:7">
      <c r="A24757" s="32">
        <v>2018</v>
      </c>
      <c r="B24757" s="32">
        <v>3628</v>
      </c>
      <c r="C24757" s="33" t="s">
        <v>563</v>
      </c>
      <c r="D24757" s="33" t="s">
        <v>564</v>
      </c>
      <c r="E24757" s="34">
        <v>23523</v>
      </c>
      <c r="F24757" s="35">
        <v>1.0309999999999999</v>
      </c>
      <c r="G24757" s="34">
        <v>301.5</v>
      </c>
    </row>
    <row r="24758" spans="1:7">
      <c r="A24758" s="32">
        <v>2018</v>
      </c>
      <c r="B24758" s="32">
        <v>3630</v>
      </c>
      <c r="C24758" s="33" t="s">
        <v>563</v>
      </c>
      <c r="D24758" s="33" t="s">
        <v>564</v>
      </c>
      <c r="E24758" s="34">
        <v>229570</v>
      </c>
      <c r="F24758" s="35">
        <v>1.0389999999999999</v>
      </c>
      <c r="G24758" s="34">
        <v>493.1</v>
      </c>
    </row>
    <row r="24759" spans="1:7">
      <c r="A24759" s="32">
        <v>2018</v>
      </c>
      <c r="B24759" s="32">
        <v>3631</v>
      </c>
      <c r="C24759" s="33" t="s">
        <v>563</v>
      </c>
      <c r="D24759" s="33" t="s">
        <v>564</v>
      </c>
      <c r="E24759" s="34">
        <v>170344</v>
      </c>
      <c r="F24759" s="35">
        <v>1.0389999999999999</v>
      </c>
      <c r="G24759" s="34">
        <v>324.2</v>
      </c>
    </row>
    <row r="24760" spans="1:7">
      <c r="A24760" s="32">
        <v>2018</v>
      </c>
      <c r="B24760" s="32">
        <v>3631</v>
      </c>
      <c r="C24760" s="33" t="s">
        <v>565</v>
      </c>
      <c r="D24760" s="33" t="s">
        <v>566</v>
      </c>
      <c r="E24760" s="34">
        <v>17</v>
      </c>
      <c r="F24760" s="35">
        <v>5.8380000000000001</v>
      </c>
      <c r="G24760" s="34">
        <v>2235.9</v>
      </c>
    </row>
    <row r="24761" spans="1:7">
      <c r="A24761" s="32">
        <v>2018</v>
      </c>
      <c r="B24761" s="32">
        <v>3648</v>
      </c>
      <c r="C24761" s="33" t="s">
        <v>563</v>
      </c>
      <c r="D24761" s="33" t="s">
        <v>564</v>
      </c>
      <c r="E24761" s="34">
        <v>38302</v>
      </c>
      <c r="F24761" s="35">
        <v>1.05</v>
      </c>
      <c r="G24761" s="34">
        <v>566.4</v>
      </c>
    </row>
    <row r="24762" spans="1:7">
      <c r="A24762" s="32">
        <v>2018</v>
      </c>
      <c r="B24762" s="32">
        <v>3775</v>
      </c>
      <c r="C24762" s="33" t="s">
        <v>563</v>
      </c>
      <c r="D24762" s="33" t="s">
        <v>564</v>
      </c>
      <c r="E24762" s="34">
        <v>89407</v>
      </c>
      <c r="F24762" s="35">
        <v>1.0289999999999999</v>
      </c>
      <c r="G24762" s="34">
        <v>341.7</v>
      </c>
    </row>
    <row r="24763" spans="1:7">
      <c r="A24763" s="32">
        <v>2018</v>
      </c>
      <c r="B24763" s="32">
        <v>3775</v>
      </c>
      <c r="C24763" s="33" t="s">
        <v>563</v>
      </c>
      <c r="D24763" s="33" t="s">
        <v>564</v>
      </c>
      <c r="E24763" s="34">
        <v>94238</v>
      </c>
      <c r="F24763" s="35">
        <v>1.028</v>
      </c>
      <c r="G24763" s="34">
        <v>356.6</v>
      </c>
    </row>
    <row r="24764" spans="1:7">
      <c r="A24764" s="32">
        <v>2018</v>
      </c>
      <c r="B24764" s="32">
        <v>3775</v>
      </c>
      <c r="C24764" s="33" t="s">
        <v>563</v>
      </c>
      <c r="D24764" s="33" t="s">
        <v>564</v>
      </c>
      <c r="E24764" s="34">
        <v>136540</v>
      </c>
      <c r="F24764" s="35">
        <v>1.0289999999999999</v>
      </c>
      <c r="G24764" s="34">
        <v>347.8</v>
      </c>
    </row>
    <row r="24765" spans="1:7">
      <c r="A24765" s="32">
        <v>2018</v>
      </c>
      <c r="B24765" s="32">
        <v>3775</v>
      </c>
      <c r="C24765" s="33" t="s">
        <v>563</v>
      </c>
      <c r="D24765" s="33" t="s">
        <v>564</v>
      </c>
      <c r="E24765" s="34">
        <v>789116</v>
      </c>
      <c r="F24765" s="35">
        <v>1.0289999999999999</v>
      </c>
      <c r="G24765" s="34">
        <v>354</v>
      </c>
    </row>
    <row r="24766" spans="1:7">
      <c r="A24766" s="32">
        <v>2018</v>
      </c>
      <c r="B24766" s="32">
        <v>3797</v>
      </c>
      <c r="C24766" s="33" t="s">
        <v>353</v>
      </c>
      <c r="D24766" s="33" t="s">
        <v>354</v>
      </c>
      <c r="E24766" s="34">
        <v>11639</v>
      </c>
      <c r="F24766" s="35">
        <v>25.532</v>
      </c>
      <c r="G24766" s="34">
        <v>296.5</v>
      </c>
    </row>
    <row r="24767" spans="1:7">
      <c r="A24767" s="32">
        <v>2018</v>
      </c>
      <c r="B24767" s="32">
        <v>3797</v>
      </c>
      <c r="C24767" s="33" t="s">
        <v>353</v>
      </c>
      <c r="D24767" s="33" t="s">
        <v>354</v>
      </c>
      <c r="E24767" s="34">
        <v>24185</v>
      </c>
      <c r="F24767" s="35">
        <v>26.04</v>
      </c>
      <c r="G24767" s="34">
        <v>299.2</v>
      </c>
    </row>
    <row r="24768" spans="1:7">
      <c r="A24768" s="32">
        <v>2018</v>
      </c>
      <c r="B24768" s="32">
        <v>3797</v>
      </c>
      <c r="C24768" s="33" t="s">
        <v>353</v>
      </c>
      <c r="D24768" s="33" t="s">
        <v>354</v>
      </c>
      <c r="E24768" s="34">
        <v>11386</v>
      </c>
      <c r="F24768" s="35">
        <v>24.231999999999999</v>
      </c>
      <c r="G24768" s="34">
        <v>311</v>
      </c>
    </row>
    <row r="24769" spans="1:7">
      <c r="A24769" s="32">
        <v>2018</v>
      </c>
      <c r="B24769" s="32">
        <v>3797</v>
      </c>
      <c r="C24769" s="33" t="s">
        <v>353</v>
      </c>
      <c r="D24769" s="33" t="s">
        <v>354</v>
      </c>
      <c r="E24769" s="34">
        <v>11792</v>
      </c>
      <c r="F24769" s="35">
        <v>26.026</v>
      </c>
      <c r="G24769" s="34">
        <v>288.60000000000002</v>
      </c>
    </row>
    <row r="24770" spans="1:7">
      <c r="A24770" s="32">
        <v>2018</v>
      </c>
      <c r="B24770" s="32">
        <v>3797</v>
      </c>
      <c r="C24770" s="33" t="s">
        <v>353</v>
      </c>
      <c r="D24770" s="33" t="s">
        <v>354</v>
      </c>
      <c r="E24770" s="34">
        <v>11194</v>
      </c>
      <c r="F24770" s="35">
        <v>25.111999999999998</v>
      </c>
      <c r="G24770" s="34">
        <v>289.7</v>
      </c>
    </row>
    <row r="24771" spans="1:7">
      <c r="A24771" s="32">
        <v>2018</v>
      </c>
      <c r="B24771" s="32">
        <v>3797</v>
      </c>
      <c r="C24771" s="33" t="s">
        <v>563</v>
      </c>
      <c r="D24771" s="33" t="s">
        <v>564</v>
      </c>
      <c r="E24771" s="34">
        <v>1128962</v>
      </c>
      <c r="F24771" s="35">
        <v>1.0389999999999999</v>
      </c>
      <c r="G24771" s="34">
        <v>379.7</v>
      </c>
    </row>
    <row r="24772" spans="1:7">
      <c r="A24772" s="32">
        <v>2018</v>
      </c>
      <c r="B24772" s="32">
        <v>3804</v>
      </c>
      <c r="C24772" s="33" t="s">
        <v>563</v>
      </c>
      <c r="D24772" s="33" t="s">
        <v>564</v>
      </c>
      <c r="E24772" s="34">
        <v>80459</v>
      </c>
      <c r="F24772" s="35">
        <v>1.0409999999999999</v>
      </c>
      <c r="G24772" s="34">
        <v>314.8</v>
      </c>
    </row>
    <row r="24773" spans="1:7">
      <c r="A24773" s="32">
        <v>2018</v>
      </c>
      <c r="B24773" s="32">
        <v>3804</v>
      </c>
      <c r="C24773" s="33" t="s">
        <v>563</v>
      </c>
      <c r="D24773" s="33" t="s">
        <v>564</v>
      </c>
      <c r="E24773" s="34">
        <v>931514</v>
      </c>
      <c r="F24773" s="35">
        <v>1.0409999999999999</v>
      </c>
      <c r="G24773" s="34">
        <v>314.8</v>
      </c>
    </row>
    <row r="24774" spans="1:7">
      <c r="A24774" s="32">
        <v>2018</v>
      </c>
      <c r="B24774" s="32">
        <v>3809</v>
      </c>
      <c r="C24774" s="33" t="s">
        <v>353</v>
      </c>
      <c r="D24774" s="33" t="s">
        <v>354</v>
      </c>
      <c r="E24774" s="34">
        <v>11697</v>
      </c>
      <c r="F24774" s="35">
        <v>25.076000000000001</v>
      </c>
      <c r="G24774" s="34">
        <v>292.39999999999998</v>
      </c>
    </row>
    <row r="24775" spans="1:7">
      <c r="A24775" s="32">
        <v>2018</v>
      </c>
      <c r="B24775" s="32">
        <v>3809</v>
      </c>
      <c r="C24775" s="33" t="s">
        <v>353</v>
      </c>
      <c r="D24775" s="33" t="s">
        <v>354</v>
      </c>
      <c r="E24775" s="34">
        <v>12010</v>
      </c>
      <c r="F24775" s="35">
        <v>25.602</v>
      </c>
      <c r="G24775" s="34">
        <v>369.7</v>
      </c>
    </row>
    <row r="24776" spans="1:7">
      <c r="A24776" s="32">
        <v>2018</v>
      </c>
      <c r="B24776" s="32">
        <v>3809</v>
      </c>
      <c r="C24776" s="33" t="s">
        <v>565</v>
      </c>
      <c r="D24776" s="33" t="s">
        <v>566</v>
      </c>
      <c r="E24776" s="34">
        <v>1236</v>
      </c>
      <c r="F24776" s="35">
        <v>5.88</v>
      </c>
      <c r="G24776" s="34">
        <v>1496.2</v>
      </c>
    </row>
    <row r="24777" spans="1:7">
      <c r="A24777" s="32">
        <v>2018</v>
      </c>
      <c r="B24777" s="32">
        <v>3809</v>
      </c>
      <c r="C24777" s="33" t="s">
        <v>563</v>
      </c>
      <c r="D24777" s="33" t="s">
        <v>564</v>
      </c>
      <c r="E24777" s="34">
        <v>15590</v>
      </c>
      <c r="F24777" s="35">
        <v>1.0389999999999999</v>
      </c>
      <c r="G24777" s="34">
        <v>393.9</v>
      </c>
    </row>
    <row r="24778" spans="1:7">
      <c r="A24778" s="32">
        <v>2018</v>
      </c>
      <c r="B24778" s="32">
        <v>3845</v>
      </c>
      <c r="C24778" s="33" t="s">
        <v>363</v>
      </c>
      <c r="D24778" s="33" t="s">
        <v>354</v>
      </c>
      <c r="E24778" s="34">
        <v>116637</v>
      </c>
      <c r="F24778" s="35">
        <v>16.12</v>
      </c>
      <c r="G24778" s="34" t="s">
        <v>364</v>
      </c>
    </row>
    <row r="24779" spans="1:7">
      <c r="A24779" s="32">
        <v>2018</v>
      </c>
      <c r="B24779" s="32">
        <v>3845</v>
      </c>
      <c r="C24779" s="33" t="s">
        <v>363</v>
      </c>
      <c r="D24779" s="33" t="s">
        <v>354</v>
      </c>
      <c r="E24779" s="34">
        <v>249410</v>
      </c>
      <c r="F24779" s="35">
        <v>17.05</v>
      </c>
      <c r="G24779" s="34" t="s">
        <v>364</v>
      </c>
    </row>
    <row r="24780" spans="1:7">
      <c r="A24780" s="32">
        <v>2018</v>
      </c>
      <c r="B24780" s="32">
        <v>3845</v>
      </c>
      <c r="C24780" s="33" t="s">
        <v>365</v>
      </c>
      <c r="D24780" s="33" t="s">
        <v>354</v>
      </c>
      <c r="E24780" s="34">
        <v>5264</v>
      </c>
      <c r="F24780" s="35">
        <v>15.02</v>
      </c>
      <c r="G24780" s="34" t="s">
        <v>364</v>
      </c>
    </row>
    <row r="24781" spans="1:7">
      <c r="A24781" s="32">
        <v>2018</v>
      </c>
      <c r="B24781" s="32">
        <v>3935</v>
      </c>
      <c r="C24781" s="33" t="s">
        <v>353</v>
      </c>
      <c r="D24781" s="33" t="s">
        <v>354</v>
      </c>
      <c r="E24781" s="34">
        <v>1679</v>
      </c>
      <c r="F24781" s="35">
        <v>23.713999999999999</v>
      </c>
      <c r="G24781" s="34">
        <v>246.4</v>
      </c>
    </row>
    <row r="24782" spans="1:7">
      <c r="A24782" s="32">
        <v>2018</v>
      </c>
      <c r="B24782" s="32">
        <v>3935</v>
      </c>
      <c r="C24782" s="33" t="s">
        <v>353</v>
      </c>
      <c r="D24782" s="33" t="s">
        <v>354</v>
      </c>
      <c r="E24782" s="34">
        <v>13315</v>
      </c>
      <c r="F24782" s="35">
        <v>23.821999999999999</v>
      </c>
      <c r="G24782" s="34">
        <v>262.3</v>
      </c>
    </row>
    <row r="24783" spans="1:7">
      <c r="A24783" s="32">
        <v>2018</v>
      </c>
      <c r="B24783" s="32">
        <v>3935</v>
      </c>
      <c r="C24783" s="33" t="s">
        <v>353</v>
      </c>
      <c r="D24783" s="33" t="s">
        <v>354</v>
      </c>
      <c r="E24783" s="34">
        <v>36492</v>
      </c>
      <c r="F24783" s="35">
        <v>24.15</v>
      </c>
      <c r="G24783" s="34">
        <v>237.9</v>
      </c>
    </row>
    <row r="24784" spans="1:7">
      <c r="A24784" s="32">
        <v>2018</v>
      </c>
      <c r="B24784" s="32">
        <v>3935</v>
      </c>
      <c r="C24784" s="33" t="s">
        <v>353</v>
      </c>
      <c r="D24784" s="33" t="s">
        <v>354</v>
      </c>
      <c r="E24784" s="34">
        <v>24305</v>
      </c>
      <c r="F24784" s="35">
        <v>23.818000000000001</v>
      </c>
      <c r="G24784" s="34">
        <v>233</v>
      </c>
    </row>
    <row r="24785" spans="1:7">
      <c r="A24785" s="32">
        <v>2018</v>
      </c>
      <c r="B24785" s="32">
        <v>3935</v>
      </c>
      <c r="C24785" s="33" t="s">
        <v>353</v>
      </c>
      <c r="D24785" s="33" t="s">
        <v>354</v>
      </c>
      <c r="E24785" s="34">
        <v>29162</v>
      </c>
      <c r="F24785" s="35">
        <v>23.923999999999999</v>
      </c>
      <c r="G24785" s="34">
        <v>232.2</v>
      </c>
    </row>
    <row r="24786" spans="1:7">
      <c r="A24786" s="32">
        <v>2018</v>
      </c>
      <c r="B24786" s="32">
        <v>3935</v>
      </c>
      <c r="C24786" s="33" t="s">
        <v>353</v>
      </c>
      <c r="D24786" s="33" t="s">
        <v>354</v>
      </c>
      <c r="E24786" s="34">
        <v>29162</v>
      </c>
      <c r="F24786" s="35">
        <v>23.923999999999999</v>
      </c>
      <c r="G24786" s="34">
        <v>232.2</v>
      </c>
    </row>
    <row r="24787" spans="1:7">
      <c r="A24787" s="32">
        <v>2018</v>
      </c>
      <c r="B24787" s="32">
        <v>3935</v>
      </c>
      <c r="C24787" s="33" t="s">
        <v>353</v>
      </c>
      <c r="D24787" s="33" t="s">
        <v>354</v>
      </c>
      <c r="E24787" s="34">
        <v>13315</v>
      </c>
      <c r="F24787" s="35">
        <v>23.821999999999999</v>
      </c>
      <c r="G24787" s="34">
        <v>262.3</v>
      </c>
    </row>
    <row r="24788" spans="1:7">
      <c r="A24788" s="32">
        <v>2018</v>
      </c>
      <c r="B24788" s="32">
        <v>3935</v>
      </c>
      <c r="C24788" s="33" t="s">
        <v>353</v>
      </c>
      <c r="D24788" s="33" t="s">
        <v>354</v>
      </c>
      <c r="E24788" s="34">
        <v>36492</v>
      </c>
      <c r="F24788" s="35">
        <v>24.15</v>
      </c>
      <c r="G24788" s="34">
        <v>237.9</v>
      </c>
    </row>
    <row r="24789" spans="1:7">
      <c r="A24789" s="32">
        <v>2018</v>
      </c>
      <c r="B24789" s="32">
        <v>3935</v>
      </c>
      <c r="C24789" s="33" t="s">
        <v>353</v>
      </c>
      <c r="D24789" s="33" t="s">
        <v>354</v>
      </c>
      <c r="E24789" s="34">
        <v>30711</v>
      </c>
      <c r="F24789" s="35">
        <v>26.536000000000001</v>
      </c>
      <c r="G24789" s="34">
        <v>149.9</v>
      </c>
    </row>
    <row r="24790" spans="1:7">
      <c r="A24790" s="32">
        <v>2018</v>
      </c>
      <c r="B24790" s="32">
        <v>3935</v>
      </c>
      <c r="C24790" s="33" t="s">
        <v>353</v>
      </c>
      <c r="D24790" s="33" t="s">
        <v>354</v>
      </c>
      <c r="E24790" s="34">
        <v>53533</v>
      </c>
      <c r="F24790" s="35">
        <v>25.06</v>
      </c>
      <c r="G24790" s="34">
        <v>157.9</v>
      </c>
    </row>
    <row r="24791" spans="1:7">
      <c r="A24791" s="32">
        <v>2018</v>
      </c>
      <c r="B24791" s="32">
        <v>3935</v>
      </c>
      <c r="C24791" s="33" t="s">
        <v>353</v>
      </c>
      <c r="D24791" s="33" t="s">
        <v>354</v>
      </c>
      <c r="E24791" s="34">
        <v>78575</v>
      </c>
      <c r="F24791" s="35">
        <v>25.23</v>
      </c>
      <c r="G24791" s="34">
        <v>157.80000000000001</v>
      </c>
    </row>
    <row r="24792" spans="1:7">
      <c r="A24792" s="32">
        <v>2018</v>
      </c>
      <c r="B24792" s="32">
        <v>3935</v>
      </c>
      <c r="C24792" s="33" t="s">
        <v>353</v>
      </c>
      <c r="D24792" s="33" t="s">
        <v>354</v>
      </c>
      <c r="E24792" s="34">
        <v>14567</v>
      </c>
      <c r="F24792" s="35">
        <v>24.596</v>
      </c>
      <c r="G24792" s="34">
        <v>233.9</v>
      </c>
    </row>
    <row r="24793" spans="1:7">
      <c r="A24793" s="32">
        <v>2018</v>
      </c>
      <c r="B24793" s="32">
        <v>3935</v>
      </c>
      <c r="C24793" s="33" t="s">
        <v>353</v>
      </c>
      <c r="D24793" s="33" t="s">
        <v>354</v>
      </c>
      <c r="E24793" s="34">
        <v>14567</v>
      </c>
      <c r="F24793" s="35">
        <v>24.596</v>
      </c>
      <c r="G24793" s="34">
        <v>233.9</v>
      </c>
    </row>
    <row r="24794" spans="1:7">
      <c r="A24794" s="32">
        <v>2018</v>
      </c>
      <c r="B24794" s="32">
        <v>3935</v>
      </c>
      <c r="C24794" s="33" t="s">
        <v>353</v>
      </c>
      <c r="D24794" s="33" t="s">
        <v>354</v>
      </c>
      <c r="E24794" s="34">
        <v>10012</v>
      </c>
      <c r="F24794" s="35">
        <v>24.498000000000001</v>
      </c>
      <c r="G24794" s="34">
        <v>321</v>
      </c>
    </row>
    <row r="24795" spans="1:7">
      <c r="A24795" s="32">
        <v>2018</v>
      </c>
      <c r="B24795" s="32">
        <v>3935</v>
      </c>
      <c r="C24795" s="33" t="s">
        <v>353</v>
      </c>
      <c r="D24795" s="33" t="s">
        <v>354</v>
      </c>
      <c r="E24795" s="34">
        <v>8550</v>
      </c>
      <c r="F24795" s="35">
        <v>23.861999999999998</v>
      </c>
      <c r="G24795" s="34">
        <v>241.9</v>
      </c>
    </row>
    <row r="24796" spans="1:7">
      <c r="A24796" s="32">
        <v>2018</v>
      </c>
      <c r="B24796" s="32">
        <v>3935</v>
      </c>
      <c r="C24796" s="33" t="s">
        <v>353</v>
      </c>
      <c r="D24796" s="33" t="s">
        <v>354</v>
      </c>
      <c r="E24796" s="34">
        <v>8550</v>
      </c>
      <c r="F24796" s="35">
        <v>23.861999999999998</v>
      </c>
      <c r="G24796" s="34">
        <v>241.9</v>
      </c>
    </row>
    <row r="24797" spans="1:7">
      <c r="A24797" s="32">
        <v>2018</v>
      </c>
      <c r="B24797" s="32">
        <v>3943</v>
      </c>
      <c r="C24797" s="33" t="s">
        <v>565</v>
      </c>
      <c r="D24797" s="33" t="s">
        <v>566</v>
      </c>
      <c r="E24797" s="34">
        <v>1053</v>
      </c>
      <c r="F24797" s="35">
        <v>5.8</v>
      </c>
      <c r="G24797" s="34">
        <v>1810</v>
      </c>
    </row>
    <row r="24798" spans="1:7">
      <c r="A24798" s="32">
        <v>2018</v>
      </c>
      <c r="B24798" s="32">
        <v>3943</v>
      </c>
      <c r="C24798" s="33" t="s">
        <v>353</v>
      </c>
      <c r="D24798" s="33" t="s">
        <v>354</v>
      </c>
      <c r="E24798" s="34">
        <v>22171</v>
      </c>
      <c r="F24798" s="35">
        <v>25.219000000000001</v>
      </c>
      <c r="G24798" s="34">
        <v>208</v>
      </c>
    </row>
    <row r="24799" spans="1:7">
      <c r="A24799" s="32">
        <v>2018</v>
      </c>
      <c r="B24799" s="32">
        <v>3943</v>
      </c>
      <c r="C24799" s="33" t="s">
        <v>353</v>
      </c>
      <c r="D24799" s="33" t="s">
        <v>354</v>
      </c>
      <c r="E24799" s="34">
        <v>71974</v>
      </c>
      <c r="F24799" s="35">
        <v>26.027999999999999</v>
      </c>
      <c r="G24799" s="34">
        <v>171.5</v>
      </c>
    </row>
    <row r="24800" spans="1:7">
      <c r="A24800" s="32">
        <v>2018</v>
      </c>
      <c r="B24800" s="32">
        <v>3943</v>
      </c>
      <c r="C24800" s="33" t="s">
        <v>353</v>
      </c>
      <c r="D24800" s="33" t="s">
        <v>354</v>
      </c>
      <c r="E24800" s="34">
        <v>28006</v>
      </c>
      <c r="F24800" s="35">
        <v>25.376999999999999</v>
      </c>
      <c r="G24800" s="34">
        <v>269.89999999999998</v>
      </c>
    </row>
    <row r="24801" spans="1:7">
      <c r="A24801" s="32">
        <v>2018</v>
      </c>
      <c r="B24801" s="32">
        <v>3943</v>
      </c>
      <c r="C24801" s="33" t="s">
        <v>353</v>
      </c>
      <c r="D24801" s="33" t="s">
        <v>354</v>
      </c>
      <c r="E24801" s="34">
        <v>30166</v>
      </c>
      <c r="F24801" s="35">
        <v>25.925000000000001</v>
      </c>
      <c r="G24801" s="34">
        <v>230.5</v>
      </c>
    </row>
    <row r="24802" spans="1:7">
      <c r="A24802" s="32">
        <v>2018</v>
      </c>
      <c r="B24802" s="32">
        <v>3944</v>
      </c>
      <c r="C24802" s="33" t="s">
        <v>563</v>
      </c>
      <c r="D24802" s="33" t="s">
        <v>564</v>
      </c>
      <c r="E24802" s="34">
        <v>8783</v>
      </c>
      <c r="F24802" s="35">
        <v>1.0640000000000001</v>
      </c>
      <c r="G24802" s="34">
        <v>270.8</v>
      </c>
    </row>
    <row r="24803" spans="1:7">
      <c r="A24803" s="32">
        <v>2018</v>
      </c>
      <c r="B24803" s="32">
        <v>3944</v>
      </c>
      <c r="C24803" s="33" t="s">
        <v>353</v>
      </c>
      <c r="D24803" s="33" t="s">
        <v>354</v>
      </c>
      <c r="E24803" s="34">
        <v>548736</v>
      </c>
      <c r="F24803" s="35">
        <v>25.337</v>
      </c>
      <c r="G24803" s="34">
        <v>207</v>
      </c>
    </row>
    <row r="24804" spans="1:7">
      <c r="A24804" s="32">
        <v>2018</v>
      </c>
      <c r="B24804" s="32">
        <v>3948</v>
      </c>
      <c r="C24804" s="33" t="s">
        <v>353</v>
      </c>
      <c r="D24804" s="33" t="s">
        <v>354</v>
      </c>
      <c r="E24804" s="34">
        <v>9957</v>
      </c>
      <c r="F24804" s="35">
        <v>24.402000000000001</v>
      </c>
      <c r="G24804" s="34">
        <v>262.39999999999998</v>
      </c>
    </row>
    <row r="24805" spans="1:7">
      <c r="A24805" s="32">
        <v>2018</v>
      </c>
      <c r="B24805" s="32">
        <v>3948</v>
      </c>
      <c r="C24805" s="33" t="s">
        <v>353</v>
      </c>
      <c r="D24805" s="33" t="s">
        <v>354</v>
      </c>
      <c r="E24805" s="34">
        <v>680</v>
      </c>
      <c r="F24805" s="35">
        <v>24.06</v>
      </c>
      <c r="G24805" s="34">
        <v>278.2</v>
      </c>
    </row>
    <row r="24806" spans="1:7">
      <c r="A24806" s="32">
        <v>2018</v>
      </c>
      <c r="B24806" s="32">
        <v>3948</v>
      </c>
      <c r="C24806" s="33" t="s">
        <v>353</v>
      </c>
      <c r="D24806" s="33" t="s">
        <v>354</v>
      </c>
      <c r="E24806" s="34">
        <v>9957</v>
      </c>
      <c r="F24806" s="35">
        <v>24.402000000000001</v>
      </c>
      <c r="G24806" s="34">
        <v>262.39999999999998</v>
      </c>
    </row>
    <row r="24807" spans="1:7">
      <c r="A24807" s="32">
        <v>2018</v>
      </c>
      <c r="B24807" s="32">
        <v>3948</v>
      </c>
      <c r="C24807" s="33" t="s">
        <v>353</v>
      </c>
      <c r="D24807" s="33" t="s">
        <v>354</v>
      </c>
      <c r="E24807" s="34">
        <v>20999</v>
      </c>
      <c r="F24807" s="35">
        <v>24.585999999999999</v>
      </c>
      <c r="G24807" s="34">
        <v>252</v>
      </c>
    </row>
    <row r="24808" spans="1:7">
      <c r="A24808" s="32">
        <v>2018</v>
      </c>
      <c r="B24808" s="32">
        <v>3948</v>
      </c>
      <c r="C24808" s="33" t="s">
        <v>353</v>
      </c>
      <c r="D24808" s="33" t="s">
        <v>354</v>
      </c>
      <c r="E24808" s="34">
        <v>20999</v>
      </c>
      <c r="F24808" s="35">
        <v>24.585999999999999</v>
      </c>
      <c r="G24808" s="34">
        <v>252</v>
      </c>
    </row>
    <row r="24809" spans="1:7">
      <c r="A24809" s="32">
        <v>2018</v>
      </c>
      <c r="B24809" s="32">
        <v>3948</v>
      </c>
      <c r="C24809" s="33" t="s">
        <v>353</v>
      </c>
      <c r="D24809" s="33" t="s">
        <v>354</v>
      </c>
      <c r="E24809" s="34">
        <v>10901</v>
      </c>
      <c r="F24809" s="35">
        <v>24.146000000000001</v>
      </c>
      <c r="G24809" s="34">
        <v>263.39999999999998</v>
      </c>
    </row>
    <row r="24810" spans="1:7">
      <c r="A24810" s="32">
        <v>2018</v>
      </c>
      <c r="B24810" s="32">
        <v>3948</v>
      </c>
      <c r="C24810" s="33" t="s">
        <v>353</v>
      </c>
      <c r="D24810" s="33" t="s">
        <v>354</v>
      </c>
      <c r="E24810" s="34">
        <v>3066</v>
      </c>
      <c r="F24810" s="35">
        <v>23.542000000000002</v>
      </c>
      <c r="G24810" s="34">
        <v>260.8</v>
      </c>
    </row>
    <row r="24811" spans="1:7">
      <c r="A24811" s="32">
        <v>2018</v>
      </c>
      <c r="B24811" s="32">
        <v>3948</v>
      </c>
      <c r="C24811" s="33" t="s">
        <v>353</v>
      </c>
      <c r="D24811" s="33" t="s">
        <v>354</v>
      </c>
      <c r="E24811" s="34">
        <v>1523</v>
      </c>
      <c r="F24811" s="35">
        <v>23.844000000000001</v>
      </c>
      <c r="G24811" s="34">
        <v>271.39999999999998</v>
      </c>
    </row>
    <row r="24812" spans="1:7">
      <c r="A24812" s="32">
        <v>2018</v>
      </c>
      <c r="B24812" s="32">
        <v>3948</v>
      </c>
      <c r="C24812" s="33" t="s">
        <v>353</v>
      </c>
      <c r="D24812" s="33" t="s">
        <v>354</v>
      </c>
      <c r="E24812" s="34">
        <v>1478</v>
      </c>
      <c r="F24812" s="35">
        <v>23.844000000000001</v>
      </c>
      <c r="G24812" s="34">
        <v>271.39999999999998</v>
      </c>
    </row>
    <row r="24813" spans="1:7">
      <c r="A24813" s="32">
        <v>2018</v>
      </c>
      <c r="B24813" s="32">
        <v>3948</v>
      </c>
      <c r="C24813" s="33" t="s">
        <v>353</v>
      </c>
      <c r="D24813" s="33" t="s">
        <v>354</v>
      </c>
      <c r="E24813" s="34">
        <v>1478</v>
      </c>
      <c r="F24813" s="35">
        <v>23.844000000000001</v>
      </c>
      <c r="G24813" s="34">
        <v>271.39999999999998</v>
      </c>
    </row>
    <row r="24814" spans="1:7">
      <c r="A24814" s="32">
        <v>2018</v>
      </c>
      <c r="B24814" s="32">
        <v>3948</v>
      </c>
      <c r="C24814" s="33" t="s">
        <v>353</v>
      </c>
      <c r="D24814" s="33" t="s">
        <v>354</v>
      </c>
      <c r="E24814" s="34">
        <v>680</v>
      </c>
      <c r="F24814" s="35">
        <v>24.06</v>
      </c>
      <c r="G24814" s="34">
        <v>278.2</v>
      </c>
    </row>
    <row r="24815" spans="1:7">
      <c r="A24815" s="32">
        <v>2018</v>
      </c>
      <c r="B24815" s="32">
        <v>3948</v>
      </c>
      <c r="C24815" s="33" t="s">
        <v>353</v>
      </c>
      <c r="D24815" s="33" t="s">
        <v>354</v>
      </c>
      <c r="E24815" s="34">
        <v>10901</v>
      </c>
      <c r="F24815" s="35">
        <v>24.146000000000001</v>
      </c>
      <c r="G24815" s="34">
        <v>263.39999999999998</v>
      </c>
    </row>
    <row r="24816" spans="1:7">
      <c r="A24816" s="32">
        <v>2018</v>
      </c>
      <c r="B24816" s="32">
        <v>3948</v>
      </c>
      <c r="C24816" s="33" t="s">
        <v>353</v>
      </c>
      <c r="D24816" s="33" t="s">
        <v>354</v>
      </c>
      <c r="E24816" s="34">
        <v>6980</v>
      </c>
      <c r="F24816" s="35">
        <v>25.286000000000001</v>
      </c>
      <c r="G24816" s="34">
        <v>170.2</v>
      </c>
    </row>
    <row r="24817" spans="1:7">
      <c r="A24817" s="32">
        <v>2018</v>
      </c>
      <c r="B24817" s="32">
        <v>3948</v>
      </c>
      <c r="C24817" s="33" t="s">
        <v>565</v>
      </c>
      <c r="D24817" s="33" t="s">
        <v>566</v>
      </c>
      <c r="E24817" s="34">
        <v>536</v>
      </c>
      <c r="F24817" s="35">
        <v>5.6239999999999997</v>
      </c>
      <c r="G24817" s="34">
        <v>1893.8</v>
      </c>
    </row>
    <row r="24818" spans="1:7">
      <c r="A24818" s="32">
        <v>2018</v>
      </c>
      <c r="B24818" s="32">
        <v>3948</v>
      </c>
      <c r="C24818" s="33" t="s">
        <v>353</v>
      </c>
      <c r="D24818" s="33" t="s">
        <v>354</v>
      </c>
      <c r="E24818" s="34">
        <v>3025</v>
      </c>
      <c r="F24818" s="35">
        <v>23.576000000000001</v>
      </c>
      <c r="G24818" s="34">
        <v>290.89999999999998</v>
      </c>
    </row>
    <row r="24819" spans="1:7">
      <c r="A24819" s="32">
        <v>2018</v>
      </c>
      <c r="B24819" s="32">
        <v>3954</v>
      </c>
      <c r="C24819" s="33" t="s">
        <v>353</v>
      </c>
      <c r="D24819" s="33" t="s">
        <v>354</v>
      </c>
      <c r="E24819" s="34">
        <v>24631</v>
      </c>
      <c r="F24819" s="35">
        <v>26.134</v>
      </c>
      <c r="G24819" s="34">
        <v>227.1</v>
      </c>
    </row>
    <row r="24820" spans="1:7">
      <c r="A24820" s="32">
        <v>2018</v>
      </c>
      <c r="B24820" s="32">
        <v>3954</v>
      </c>
      <c r="C24820" s="33" t="s">
        <v>353</v>
      </c>
      <c r="D24820" s="33" t="s">
        <v>354</v>
      </c>
      <c r="E24820" s="34">
        <v>5896</v>
      </c>
      <c r="F24820" s="35">
        <v>24.091999999999999</v>
      </c>
      <c r="G24820" s="34">
        <v>214.3</v>
      </c>
    </row>
    <row r="24821" spans="1:7">
      <c r="A24821" s="32">
        <v>2018</v>
      </c>
      <c r="B24821" s="32">
        <v>3954</v>
      </c>
      <c r="C24821" s="33" t="s">
        <v>353</v>
      </c>
      <c r="D24821" s="33" t="s">
        <v>354</v>
      </c>
      <c r="E24821" s="34">
        <v>49449</v>
      </c>
      <c r="F24821" s="35">
        <v>26.061</v>
      </c>
      <c r="G24821" s="34">
        <v>234.4</v>
      </c>
    </row>
    <row r="24822" spans="1:7">
      <c r="A24822" s="32">
        <v>2018</v>
      </c>
      <c r="B24822" s="32">
        <v>3954</v>
      </c>
      <c r="C24822" s="33" t="s">
        <v>353</v>
      </c>
      <c r="D24822" s="33" t="s">
        <v>354</v>
      </c>
      <c r="E24822" s="34">
        <v>136</v>
      </c>
      <c r="F24822" s="35">
        <v>24.244</v>
      </c>
      <c r="G24822" s="34">
        <v>299</v>
      </c>
    </row>
    <row r="24823" spans="1:7">
      <c r="A24823" s="32">
        <v>2018</v>
      </c>
      <c r="B24823" s="32">
        <v>3954</v>
      </c>
      <c r="C24823" s="33" t="s">
        <v>353</v>
      </c>
      <c r="D24823" s="33" t="s">
        <v>354</v>
      </c>
      <c r="E24823" s="34">
        <v>102951</v>
      </c>
      <c r="F24823" s="35">
        <v>24.013999999999999</v>
      </c>
      <c r="G24823" s="34">
        <v>302.10000000000002</v>
      </c>
    </row>
    <row r="24824" spans="1:7">
      <c r="A24824" s="32">
        <v>2018</v>
      </c>
      <c r="B24824" s="32">
        <v>4014</v>
      </c>
      <c r="C24824" s="33" t="s">
        <v>565</v>
      </c>
      <c r="D24824" s="33" t="s">
        <v>566</v>
      </c>
      <c r="E24824" s="34">
        <v>217</v>
      </c>
      <c r="F24824" s="35">
        <v>5.9870000000000001</v>
      </c>
      <c r="G24824" s="34">
        <v>1922.2</v>
      </c>
    </row>
    <row r="24825" spans="1:7">
      <c r="A24825" s="32">
        <v>2018</v>
      </c>
      <c r="B24825" s="32">
        <v>4014</v>
      </c>
      <c r="C24825" s="33" t="s">
        <v>565</v>
      </c>
      <c r="D24825" s="33" t="s">
        <v>566</v>
      </c>
      <c r="E24825" s="34">
        <v>689</v>
      </c>
      <c r="F24825" s="35">
        <v>5.9870000000000001</v>
      </c>
      <c r="G24825" s="34">
        <v>1720</v>
      </c>
    </row>
    <row r="24826" spans="1:7">
      <c r="A24826" s="32">
        <v>2018</v>
      </c>
      <c r="B24826" s="32">
        <v>4014</v>
      </c>
      <c r="C24826" s="33" t="s">
        <v>563</v>
      </c>
      <c r="D24826" s="33" t="s">
        <v>564</v>
      </c>
      <c r="E24826" s="34">
        <v>52</v>
      </c>
      <c r="F24826" s="35">
        <v>1.03</v>
      </c>
      <c r="G24826" s="34">
        <v>222.8</v>
      </c>
    </row>
    <row r="24827" spans="1:7">
      <c r="A24827" s="32">
        <v>2018</v>
      </c>
      <c r="B24827" s="32">
        <v>4014</v>
      </c>
      <c r="C24827" s="33" t="s">
        <v>563</v>
      </c>
      <c r="D24827" s="33" t="s">
        <v>564</v>
      </c>
      <c r="E24827" s="34">
        <v>101</v>
      </c>
      <c r="F24827" s="35">
        <v>1.0329999999999999</v>
      </c>
      <c r="G24827" s="34">
        <v>744.8</v>
      </c>
    </row>
    <row r="24828" spans="1:7">
      <c r="A24828" s="32">
        <v>2018</v>
      </c>
      <c r="B24828" s="32">
        <v>4014</v>
      </c>
      <c r="C24828" s="33" t="s">
        <v>563</v>
      </c>
      <c r="D24828" s="33" t="s">
        <v>564</v>
      </c>
      <c r="E24828" s="34">
        <v>316</v>
      </c>
      <c r="F24828" s="35">
        <v>1.03</v>
      </c>
      <c r="G24828" s="34">
        <v>251.4</v>
      </c>
    </row>
    <row r="24829" spans="1:7">
      <c r="A24829" s="32">
        <v>2018</v>
      </c>
      <c r="B24829" s="32">
        <v>4014</v>
      </c>
      <c r="C24829" s="33" t="s">
        <v>563</v>
      </c>
      <c r="D24829" s="33" t="s">
        <v>564</v>
      </c>
      <c r="E24829" s="34">
        <v>51</v>
      </c>
      <c r="F24829" s="35">
        <v>1.0349999999999999</v>
      </c>
      <c r="G24829" s="34">
        <v>478.2</v>
      </c>
    </row>
    <row r="24830" spans="1:7">
      <c r="A24830" s="32">
        <v>2018</v>
      </c>
      <c r="B24830" s="32">
        <v>4014</v>
      </c>
      <c r="C24830" s="33" t="s">
        <v>563</v>
      </c>
      <c r="D24830" s="33" t="s">
        <v>564</v>
      </c>
      <c r="E24830" s="34">
        <v>2</v>
      </c>
      <c r="F24830" s="35">
        <v>1.03</v>
      </c>
      <c r="G24830" s="34">
        <v>472.6</v>
      </c>
    </row>
    <row r="24831" spans="1:7">
      <c r="A24831" s="32">
        <v>2018</v>
      </c>
      <c r="B24831" s="32">
        <v>4014</v>
      </c>
      <c r="C24831" s="33" t="s">
        <v>563</v>
      </c>
      <c r="D24831" s="33" t="s">
        <v>564</v>
      </c>
      <c r="E24831" s="34">
        <v>1426</v>
      </c>
      <c r="F24831" s="35">
        <v>1.036</v>
      </c>
      <c r="G24831" s="34">
        <v>271.7</v>
      </c>
    </row>
    <row r="24832" spans="1:7">
      <c r="A24832" s="32">
        <v>2018</v>
      </c>
      <c r="B24832" s="32">
        <v>4014</v>
      </c>
      <c r="C24832" s="33" t="s">
        <v>563</v>
      </c>
      <c r="D24832" s="33" t="s">
        <v>564</v>
      </c>
      <c r="E24832" s="34">
        <v>8742</v>
      </c>
      <c r="F24832" s="35">
        <v>1.028</v>
      </c>
      <c r="G24832" s="34">
        <v>268.5</v>
      </c>
    </row>
    <row r="24833" spans="1:7">
      <c r="A24833" s="32">
        <v>2018</v>
      </c>
      <c r="B24833" s="32">
        <v>4014</v>
      </c>
      <c r="C24833" s="33" t="s">
        <v>563</v>
      </c>
      <c r="D24833" s="33" t="s">
        <v>564</v>
      </c>
      <c r="E24833" s="34">
        <v>3419</v>
      </c>
      <c r="F24833" s="35">
        <v>1.03</v>
      </c>
      <c r="G24833" s="34">
        <v>312.2</v>
      </c>
    </row>
    <row r="24834" spans="1:7">
      <c r="A24834" s="32">
        <v>2018</v>
      </c>
      <c r="B24834" s="32">
        <v>4014</v>
      </c>
      <c r="C24834" s="33" t="s">
        <v>563</v>
      </c>
      <c r="D24834" s="33" t="s">
        <v>564</v>
      </c>
      <c r="E24834" s="34">
        <v>3879</v>
      </c>
      <c r="F24834" s="35">
        <v>1.026</v>
      </c>
      <c r="G24834" s="34">
        <v>269</v>
      </c>
    </row>
    <row r="24835" spans="1:7">
      <c r="A24835" s="32">
        <v>2018</v>
      </c>
      <c r="B24835" s="32">
        <v>4014</v>
      </c>
      <c r="C24835" s="33" t="s">
        <v>563</v>
      </c>
      <c r="D24835" s="33" t="s">
        <v>564</v>
      </c>
      <c r="E24835" s="34">
        <v>4023</v>
      </c>
      <c r="F24835" s="35">
        <v>1.02</v>
      </c>
      <c r="G24835" s="34">
        <v>264.2</v>
      </c>
    </row>
    <row r="24836" spans="1:7">
      <c r="A24836" s="32">
        <v>2018</v>
      </c>
      <c r="B24836" s="32">
        <v>4014</v>
      </c>
      <c r="C24836" s="33" t="s">
        <v>563</v>
      </c>
      <c r="D24836" s="33" t="s">
        <v>564</v>
      </c>
      <c r="E24836" s="34">
        <v>7580</v>
      </c>
      <c r="F24836" s="35">
        <v>1.032</v>
      </c>
      <c r="G24836" s="34">
        <v>330.9</v>
      </c>
    </row>
    <row r="24837" spans="1:7">
      <c r="A24837" s="32">
        <v>2018</v>
      </c>
      <c r="B24837" s="32">
        <v>4040</v>
      </c>
      <c r="C24837" s="33" t="s">
        <v>563</v>
      </c>
      <c r="D24837" s="33" t="s">
        <v>564</v>
      </c>
      <c r="E24837" s="34">
        <v>3750882</v>
      </c>
      <c r="F24837" s="35">
        <v>1.0369999999999999</v>
      </c>
      <c r="G24837" s="34">
        <v>301.89999999999998</v>
      </c>
    </row>
    <row r="24838" spans="1:7">
      <c r="A24838" s="32">
        <v>2018</v>
      </c>
      <c r="B24838" s="32">
        <v>4041</v>
      </c>
      <c r="C24838" s="33" t="s">
        <v>363</v>
      </c>
      <c r="D24838" s="33" t="s">
        <v>354</v>
      </c>
      <c r="E24838" s="34">
        <v>45498</v>
      </c>
      <c r="F24838" s="35">
        <v>18.100000000000001</v>
      </c>
      <c r="G24838" s="34">
        <v>200.6</v>
      </c>
    </row>
    <row r="24839" spans="1:7">
      <c r="A24839" s="32">
        <v>2018</v>
      </c>
      <c r="B24839" s="32">
        <v>4041</v>
      </c>
      <c r="C24839" s="33" t="s">
        <v>363</v>
      </c>
      <c r="D24839" s="33" t="s">
        <v>354</v>
      </c>
      <c r="E24839" s="34">
        <v>9124</v>
      </c>
      <c r="F24839" s="35">
        <v>17.5</v>
      </c>
      <c r="G24839" s="34">
        <v>207.4</v>
      </c>
    </row>
    <row r="24840" spans="1:7">
      <c r="A24840" s="32">
        <v>2018</v>
      </c>
      <c r="B24840" s="32">
        <v>4041</v>
      </c>
      <c r="C24840" s="33" t="s">
        <v>363</v>
      </c>
      <c r="D24840" s="33" t="s">
        <v>354</v>
      </c>
      <c r="E24840" s="34">
        <v>127870</v>
      </c>
      <c r="F24840" s="35">
        <v>17.59</v>
      </c>
      <c r="G24840" s="34">
        <v>209.8</v>
      </c>
    </row>
    <row r="24841" spans="1:7">
      <c r="A24841" s="32">
        <v>2018</v>
      </c>
      <c r="B24841" s="32">
        <v>4041</v>
      </c>
      <c r="C24841" s="33" t="s">
        <v>363</v>
      </c>
      <c r="D24841" s="33" t="s">
        <v>354</v>
      </c>
      <c r="E24841" s="34">
        <v>18166</v>
      </c>
      <c r="F24841" s="35">
        <v>18</v>
      </c>
      <c r="G24841" s="34">
        <v>204</v>
      </c>
    </row>
    <row r="24842" spans="1:7">
      <c r="A24842" s="32">
        <v>2018</v>
      </c>
      <c r="B24842" s="32">
        <v>4041</v>
      </c>
      <c r="C24842" s="33" t="s">
        <v>563</v>
      </c>
      <c r="D24842" s="33" t="s">
        <v>564</v>
      </c>
      <c r="E24842" s="34">
        <v>57694</v>
      </c>
      <c r="F24842" s="35">
        <v>1.0569999999999999</v>
      </c>
      <c r="G24842" s="34">
        <v>318</v>
      </c>
    </row>
    <row r="24843" spans="1:7">
      <c r="A24843" s="32">
        <v>2018</v>
      </c>
      <c r="B24843" s="32">
        <v>4042</v>
      </c>
      <c r="C24843" s="33" t="s">
        <v>563</v>
      </c>
      <c r="D24843" s="33" t="s">
        <v>564</v>
      </c>
      <c r="E24843" s="34">
        <v>506350</v>
      </c>
      <c r="F24843" s="35">
        <v>1.06</v>
      </c>
      <c r="G24843" s="34">
        <v>366.6</v>
      </c>
    </row>
    <row r="24844" spans="1:7">
      <c r="A24844" s="32">
        <v>2018</v>
      </c>
      <c r="B24844" s="32">
        <v>4050</v>
      </c>
      <c r="C24844" s="33" t="s">
        <v>363</v>
      </c>
      <c r="D24844" s="33" t="s">
        <v>354</v>
      </c>
      <c r="E24844" s="34">
        <v>75411</v>
      </c>
      <c r="F24844" s="35">
        <v>16.812000000000001</v>
      </c>
      <c r="G24844" s="34">
        <v>260</v>
      </c>
    </row>
    <row r="24845" spans="1:7">
      <c r="A24845" s="32">
        <v>2018</v>
      </c>
      <c r="B24845" s="32">
        <v>4050</v>
      </c>
      <c r="C24845" s="33" t="s">
        <v>363</v>
      </c>
      <c r="D24845" s="33" t="s">
        <v>354</v>
      </c>
      <c r="E24845" s="34">
        <v>90553</v>
      </c>
      <c r="F24845" s="35">
        <v>16.55</v>
      </c>
      <c r="G24845" s="34">
        <v>235.4</v>
      </c>
    </row>
    <row r="24846" spans="1:7">
      <c r="A24846" s="32">
        <v>2018</v>
      </c>
      <c r="B24846" s="32">
        <v>4050</v>
      </c>
      <c r="C24846" s="33" t="s">
        <v>565</v>
      </c>
      <c r="D24846" s="33" t="s">
        <v>566</v>
      </c>
      <c r="E24846" s="34">
        <v>367</v>
      </c>
      <c r="F24846" s="35">
        <v>5.88</v>
      </c>
      <c r="G24846" s="34">
        <v>1479.5</v>
      </c>
    </row>
    <row r="24847" spans="1:7">
      <c r="A24847" s="32">
        <v>2018</v>
      </c>
      <c r="B24847" s="32">
        <v>4050</v>
      </c>
      <c r="C24847" s="33" t="s">
        <v>363</v>
      </c>
      <c r="D24847" s="33" t="s">
        <v>354</v>
      </c>
      <c r="E24847" s="34">
        <v>60392</v>
      </c>
      <c r="F24847" s="35">
        <v>17.41</v>
      </c>
      <c r="G24847" s="34">
        <v>237.8</v>
      </c>
    </row>
    <row r="24848" spans="1:7">
      <c r="A24848" s="32">
        <v>2018</v>
      </c>
      <c r="B24848" s="32">
        <v>4072</v>
      </c>
      <c r="C24848" s="33" t="s">
        <v>363</v>
      </c>
      <c r="D24848" s="33" t="s">
        <v>354</v>
      </c>
      <c r="E24848" s="34">
        <v>24912</v>
      </c>
      <c r="F24848" s="35">
        <v>17.57</v>
      </c>
      <c r="G24848" s="34">
        <v>276.8</v>
      </c>
    </row>
    <row r="24849" spans="1:7">
      <c r="A24849" s="32">
        <v>2018</v>
      </c>
      <c r="B24849" s="32">
        <v>4072</v>
      </c>
      <c r="C24849" s="33" t="s">
        <v>563</v>
      </c>
      <c r="D24849" s="33" t="s">
        <v>564</v>
      </c>
      <c r="E24849" s="34">
        <v>522280</v>
      </c>
      <c r="F24849" s="35">
        <v>1.04</v>
      </c>
      <c r="G24849" s="34">
        <v>282.10000000000002</v>
      </c>
    </row>
    <row r="24850" spans="1:7">
      <c r="A24850" s="32">
        <v>2018</v>
      </c>
      <c r="B24850" s="32">
        <v>4078</v>
      </c>
      <c r="C24850" s="33" t="s">
        <v>363</v>
      </c>
      <c r="D24850" s="33" t="s">
        <v>354</v>
      </c>
      <c r="E24850" s="34">
        <v>68366</v>
      </c>
      <c r="F24850" s="35">
        <v>17.93</v>
      </c>
      <c r="G24850" s="34">
        <v>230.4</v>
      </c>
    </row>
    <row r="24851" spans="1:7">
      <c r="A24851" s="32">
        <v>2018</v>
      </c>
      <c r="B24851" s="32">
        <v>4078</v>
      </c>
      <c r="C24851" s="33" t="s">
        <v>363</v>
      </c>
      <c r="D24851" s="33" t="s">
        <v>354</v>
      </c>
      <c r="E24851" s="34">
        <v>112</v>
      </c>
      <c r="F24851" s="35">
        <v>17.89</v>
      </c>
      <c r="G24851" s="34">
        <v>231.1</v>
      </c>
    </row>
    <row r="24852" spans="1:7">
      <c r="A24852" s="32">
        <v>2018</v>
      </c>
      <c r="B24852" s="32">
        <v>4078</v>
      </c>
      <c r="C24852" s="33" t="s">
        <v>363</v>
      </c>
      <c r="D24852" s="33" t="s">
        <v>354</v>
      </c>
      <c r="E24852" s="34">
        <v>19166</v>
      </c>
      <c r="F24852" s="35">
        <v>17.489999999999998</v>
      </c>
      <c r="G24852" s="34">
        <v>240.3</v>
      </c>
    </row>
    <row r="24853" spans="1:7">
      <c r="A24853" s="32">
        <v>2018</v>
      </c>
      <c r="B24853" s="32">
        <v>4078</v>
      </c>
      <c r="C24853" s="33" t="s">
        <v>563</v>
      </c>
      <c r="D24853" s="33" t="s">
        <v>564</v>
      </c>
      <c r="E24853" s="34">
        <v>27994</v>
      </c>
      <c r="F24853" s="35">
        <v>1.024</v>
      </c>
      <c r="G24853" s="34">
        <v>286.5</v>
      </c>
    </row>
    <row r="24854" spans="1:7">
      <c r="A24854" s="32">
        <v>2018</v>
      </c>
      <c r="B24854" s="32">
        <v>4078</v>
      </c>
      <c r="C24854" s="33" t="s">
        <v>363</v>
      </c>
      <c r="D24854" s="33" t="s">
        <v>354</v>
      </c>
      <c r="E24854" s="34">
        <v>84331</v>
      </c>
      <c r="F24854" s="35">
        <v>16.989999999999998</v>
      </c>
      <c r="G24854" s="34">
        <v>227.4</v>
      </c>
    </row>
    <row r="24855" spans="1:7">
      <c r="A24855" s="32">
        <v>2018</v>
      </c>
      <c r="B24855" s="32">
        <v>4078</v>
      </c>
      <c r="C24855" s="33" t="s">
        <v>363</v>
      </c>
      <c r="D24855" s="33" t="s">
        <v>354</v>
      </c>
      <c r="E24855" s="34">
        <v>85663</v>
      </c>
      <c r="F24855" s="35">
        <v>17.190000000000001</v>
      </c>
      <c r="G24855" s="34">
        <v>225.3</v>
      </c>
    </row>
    <row r="24856" spans="1:7">
      <c r="A24856" s="32">
        <v>2018</v>
      </c>
      <c r="B24856" s="32">
        <v>4125</v>
      </c>
      <c r="C24856" s="33" t="s">
        <v>563</v>
      </c>
      <c r="D24856" s="33" t="s">
        <v>564</v>
      </c>
      <c r="E24856" s="34">
        <v>3094</v>
      </c>
      <c r="F24856" s="35">
        <v>1</v>
      </c>
      <c r="G24856" s="34">
        <v>454.4</v>
      </c>
    </row>
    <row r="24857" spans="1:7">
      <c r="A24857" s="32">
        <v>2018</v>
      </c>
      <c r="B24857" s="32">
        <v>4125</v>
      </c>
      <c r="C24857" s="33" t="s">
        <v>568</v>
      </c>
      <c r="D24857" s="33" t="s">
        <v>569</v>
      </c>
      <c r="E24857" s="34">
        <v>5230</v>
      </c>
      <c r="F24857" s="35">
        <v>26.27</v>
      </c>
      <c r="G24857" s="34">
        <v>184.1</v>
      </c>
    </row>
    <row r="24858" spans="1:7">
      <c r="A24858" s="32">
        <v>2018</v>
      </c>
      <c r="B24858" s="32">
        <v>4143</v>
      </c>
      <c r="C24858" s="33" t="s">
        <v>363</v>
      </c>
      <c r="D24858" s="33" t="s">
        <v>354</v>
      </c>
      <c r="E24858" s="34">
        <v>65173</v>
      </c>
      <c r="F24858" s="35">
        <v>17.95</v>
      </c>
      <c r="G24858" s="34">
        <v>265</v>
      </c>
    </row>
    <row r="24859" spans="1:7">
      <c r="A24859" s="32">
        <v>2018</v>
      </c>
      <c r="B24859" s="32">
        <v>4143</v>
      </c>
      <c r="C24859" s="33" t="s">
        <v>363</v>
      </c>
      <c r="D24859" s="33" t="s">
        <v>354</v>
      </c>
      <c r="E24859" s="34">
        <v>14653</v>
      </c>
      <c r="F24859" s="35">
        <v>18.079999999999998</v>
      </c>
      <c r="G24859" s="34">
        <v>253</v>
      </c>
    </row>
    <row r="24860" spans="1:7">
      <c r="A24860" s="32">
        <v>2018</v>
      </c>
      <c r="B24860" s="32">
        <v>4143</v>
      </c>
      <c r="C24860" s="33" t="s">
        <v>363</v>
      </c>
      <c r="D24860" s="33" t="s">
        <v>354</v>
      </c>
      <c r="E24860" s="34">
        <v>28452</v>
      </c>
      <c r="F24860" s="35">
        <v>17.86</v>
      </c>
      <c r="G24860" s="34">
        <v>259</v>
      </c>
    </row>
    <row r="24861" spans="1:7">
      <c r="A24861" s="32">
        <v>2018</v>
      </c>
      <c r="B24861" s="32">
        <v>4143</v>
      </c>
      <c r="C24861" s="33" t="s">
        <v>363</v>
      </c>
      <c r="D24861" s="33" t="s">
        <v>354</v>
      </c>
      <c r="E24861" s="34">
        <v>43625</v>
      </c>
      <c r="F24861" s="35">
        <v>17.8</v>
      </c>
      <c r="G24861" s="34">
        <v>257</v>
      </c>
    </row>
    <row r="24862" spans="1:7">
      <c r="A24862" s="32">
        <v>2018</v>
      </c>
      <c r="B24862" s="32">
        <v>4158</v>
      </c>
      <c r="C24862" s="33" t="s">
        <v>565</v>
      </c>
      <c r="D24862" s="33" t="s">
        <v>566</v>
      </c>
      <c r="E24862" s="34">
        <v>1286</v>
      </c>
      <c r="F24862" s="35">
        <v>5.88</v>
      </c>
      <c r="G24862" s="34">
        <v>1826.1</v>
      </c>
    </row>
    <row r="24863" spans="1:7">
      <c r="A24863" s="32">
        <v>2018</v>
      </c>
      <c r="B24863" s="32">
        <v>4158</v>
      </c>
      <c r="C24863" s="33" t="s">
        <v>363</v>
      </c>
      <c r="D24863" s="33" t="s">
        <v>354</v>
      </c>
      <c r="E24863" s="34">
        <v>32182</v>
      </c>
      <c r="F24863" s="35">
        <v>16.984000000000002</v>
      </c>
      <c r="G24863" s="34">
        <v>108.2</v>
      </c>
    </row>
    <row r="24864" spans="1:7">
      <c r="A24864" s="32">
        <v>2018</v>
      </c>
      <c r="B24864" s="32">
        <v>4158</v>
      </c>
      <c r="C24864" s="33" t="s">
        <v>363</v>
      </c>
      <c r="D24864" s="33" t="s">
        <v>354</v>
      </c>
      <c r="E24864" s="34">
        <v>112881</v>
      </c>
      <c r="F24864" s="35">
        <v>16.16</v>
      </c>
      <c r="G24864" s="34">
        <v>92.9</v>
      </c>
    </row>
    <row r="24865" spans="1:7">
      <c r="A24865" s="32">
        <v>2018</v>
      </c>
      <c r="B24865" s="32">
        <v>4158</v>
      </c>
      <c r="C24865" s="33" t="s">
        <v>363</v>
      </c>
      <c r="D24865" s="33" t="s">
        <v>354</v>
      </c>
      <c r="E24865" s="34">
        <v>65250</v>
      </c>
      <c r="F24865" s="35">
        <v>17.2</v>
      </c>
      <c r="G24865" s="34">
        <v>91.7</v>
      </c>
    </row>
    <row r="24866" spans="1:7">
      <c r="A24866" s="32">
        <v>2018</v>
      </c>
      <c r="B24866" s="32">
        <v>4162</v>
      </c>
      <c r="C24866" s="33" t="s">
        <v>363</v>
      </c>
      <c r="D24866" s="33" t="s">
        <v>354</v>
      </c>
      <c r="E24866" s="34">
        <v>174058</v>
      </c>
      <c r="F24866" s="35">
        <v>19.975999999999999</v>
      </c>
      <c r="G24866" s="34">
        <v>242.3</v>
      </c>
    </row>
    <row r="24867" spans="1:7">
      <c r="A24867" s="32">
        <v>2018</v>
      </c>
      <c r="B24867" s="32">
        <v>4162</v>
      </c>
      <c r="C24867" s="33" t="s">
        <v>563</v>
      </c>
      <c r="D24867" s="33" t="s">
        <v>564</v>
      </c>
      <c r="E24867" s="34">
        <v>3141</v>
      </c>
      <c r="F24867" s="35">
        <v>1.048</v>
      </c>
      <c r="G24867" s="34">
        <v>833.4</v>
      </c>
    </row>
    <row r="24868" spans="1:7">
      <c r="A24868" s="32">
        <v>2018</v>
      </c>
      <c r="B24868" s="32">
        <v>4271</v>
      </c>
      <c r="C24868" s="33" t="s">
        <v>363</v>
      </c>
      <c r="D24868" s="33" t="s">
        <v>354</v>
      </c>
      <c r="E24868" s="34">
        <v>30064</v>
      </c>
      <c r="F24868" s="35">
        <v>17.809999999999999</v>
      </c>
      <c r="G24868" s="34">
        <v>251</v>
      </c>
    </row>
    <row r="24869" spans="1:7">
      <c r="A24869" s="32">
        <v>2018</v>
      </c>
      <c r="B24869" s="32">
        <v>4271</v>
      </c>
      <c r="C24869" s="33" t="s">
        <v>363</v>
      </c>
      <c r="D24869" s="33" t="s">
        <v>354</v>
      </c>
      <c r="E24869" s="34">
        <v>15050</v>
      </c>
      <c r="F24869" s="35">
        <v>18.059999999999999</v>
      </c>
      <c r="G24869" s="34">
        <v>234</v>
      </c>
    </row>
    <row r="24870" spans="1:7">
      <c r="A24870" s="32">
        <v>2018</v>
      </c>
      <c r="B24870" s="32">
        <v>4271</v>
      </c>
      <c r="C24870" s="33" t="s">
        <v>363</v>
      </c>
      <c r="D24870" s="33" t="s">
        <v>354</v>
      </c>
      <c r="E24870" s="34">
        <v>30294</v>
      </c>
      <c r="F24870" s="35">
        <v>17.579999999999998</v>
      </c>
      <c r="G24870" s="34">
        <v>248</v>
      </c>
    </row>
    <row r="24871" spans="1:7">
      <c r="A24871" s="32">
        <v>2018</v>
      </c>
      <c r="B24871" s="32">
        <v>4937</v>
      </c>
      <c r="C24871" s="33" t="s">
        <v>563</v>
      </c>
      <c r="D24871" s="33" t="s">
        <v>564</v>
      </c>
      <c r="E24871" s="34">
        <v>1339869</v>
      </c>
      <c r="F24871" s="35">
        <v>1.02</v>
      </c>
      <c r="G24871" s="34">
        <v>300.10000000000002</v>
      </c>
    </row>
    <row r="24872" spans="1:7">
      <c r="A24872" s="32">
        <v>2018</v>
      </c>
      <c r="B24872" s="32">
        <v>4937</v>
      </c>
      <c r="C24872" s="33" t="s">
        <v>563</v>
      </c>
      <c r="D24872" s="33" t="s">
        <v>564</v>
      </c>
      <c r="E24872" s="34">
        <v>567793</v>
      </c>
      <c r="F24872" s="35">
        <v>1.02</v>
      </c>
      <c r="G24872" s="34">
        <v>296.8</v>
      </c>
    </row>
    <row r="24873" spans="1:7">
      <c r="A24873" s="32">
        <v>2018</v>
      </c>
      <c r="B24873" s="32">
        <v>4937</v>
      </c>
      <c r="C24873" s="33" t="s">
        <v>563</v>
      </c>
      <c r="D24873" s="33" t="s">
        <v>564</v>
      </c>
      <c r="E24873" s="34">
        <v>39775</v>
      </c>
      <c r="F24873" s="35">
        <v>1.02</v>
      </c>
      <c r="G24873" s="34">
        <v>301.39999999999998</v>
      </c>
    </row>
    <row r="24874" spans="1:7">
      <c r="A24874" s="32">
        <v>2018</v>
      </c>
      <c r="B24874" s="32">
        <v>4939</v>
      </c>
      <c r="C24874" s="33" t="s">
        <v>563</v>
      </c>
      <c r="D24874" s="33" t="s">
        <v>564</v>
      </c>
      <c r="E24874" s="34">
        <v>2140225</v>
      </c>
      <c r="F24874" s="35">
        <v>1.03</v>
      </c>
      <c r="G24874" s="34" t="s">
        <v>364</v>
      </c>
    </row>
    <row r="24875" spans="1:7">
      <c r="A24875" s="32">
        <v>2018</v>
      </c>
      <c r="B24875" s="32">
        <v>4940</v>
      </c>
      <c r="C24875" s="33" t="s">
        <v>563</v>
      </c>
      <c r="D24875" s="33" t="s">
        <v>564</v>
      </c>
      <c r="E24875" s="34">
        <v>1258</v>
      </c>
      <c r="F24875" s="35">
        <v>1.02</v>
      </c>
      <c r="G24875" s="34">
        <v>297.2</v>
      </c>
    </row>
    <row r="24876" spans="1:7">
      <c r="A24876" s="32">
        <v>2018</v>
      </c>
      <c r="B24876" s="32">
        <v>4940</v>
      </c>
      <c r="C24876" s="33" t="s">
        <v>563</v>
      </c>
      <c r="D24876" s="33" t="s">
        <v>564</v>
      </c>
      <c r="E24876" s="34">
        <v>479</v>
      </c>
      <c r="F24876" s="35">
        <v>1.02</v>
      </c>
      <c r="G24876" s="34">
        <v>237.9</v>
      </c>
    </row>
    <row r="24877" spans="1:7">
      <c r="A24877" s="32">
        <v>2018</v>
      </c>
      <c r="B24877" s="32">
        <v>4940</v>
      </c>
      <c r="C24877" s="33" t="s">
        <v>563</v>
      </c>
      <c r="D24877" s="33" t="s">
        <v>564</v>
      </c>
      <c r="E24877" s="34">
        <v>145</v>
      </c>
      <c r="F24877" s="35">
        <v>1.02</v>
      </c>
      <c r="G24877" s="34">
        <v>374.8</v>
      </c>
    </row>
    <row r="24878" spans="1:7">
      <c r="A24878" s="32">
        <v>2018</v>
      </c>
      <c r="B24878" s="32">
        <v>4940</v>
      </c>
      <c r="C24878" s="33" t="s">
        <v>563</v>
      </c>
      <c r="D24878" s="33" t="s">
        <v>564</v>
      </c>
      <c r="E24878" s="34">
        <v>4</v>
      </c>
      <c r="F24878" s="35">
        <v>1.02</v>
      </c>
      <c r="G24878" s="34">
        <v>237.5</v>
      </c>
    </row>
    <row r="24879" spans="1:7">
      <c r="A24879" s="32">
        <v>2018</v>
      </c>
      <c r="B24879" s="32">
        <v>4940</v>
      </c>
      <c r="C24879" s="33" t="s">
        <v>563</v>
      </c>
      <c r="D24879" s="33" t="s">
        <v>564</v>
      </c>
      <c r="E24879" s="34">
        <v>2295</v>
      </c>
      <c r="F24879" s="35">
        <v>1.02</v>
      </c>
      <c r="G24879" s="34">
        <v>280.89999999999998</v>
      </c>
    </row>
    <row r="24880" spans="1:7">
      <c r="A24880" s="32">
        <v>2018</v>
      </c>
      <c r="B24880" s="32">
        <v>4940</v>
      </c>
      <c r="C24880" s="33" t="s">
        <v>563</v>
      </c>
      <c r="D24880" s="33" t="s">
        <v>564</v>
      </c>
      <c r="E24880" s="34">
        <v>13861</v>
      </c>
      <c r="F24880" s="35">
        <v>1.02</v>
      </c>
      <c r="G24880" s="34">
        <v>279.39999999999998</v>
      </c>
    </row>
    <row r="24881" spans="1:7">
      <c r="A24881" s="32">
        <v>2018</v>
      </c>
      <c r="B24881" s="32">
        <v>4940</v>
      </c>
      <c r="C24881" s="33" t="s">
        <v>563</v>
      </c>
      <c r="D24881" s="33" t="s">
        <v>564</v>
      </c>
      <c r="E24881" s="34">
        <v>4067</v>
      </c>
      <c r="F24881" s="35">
        <v>1.02</v>
      </c>
      <c r="G24881" s="34">
        <v>272.60000000000002</v>
      </c>
    </row>
    <row r="24882" spans="1:7">
      <c r="A24882" s="32">
        <v>2018</v>
      </c>
      <c r="B24882" s="32">
        <v>4940</v>
      </c>
      <c r="C24882" s="33" t="s">
        <v>563</v>
      </c>
      <c r="D24882" s="33" t="s">
        <v>564</v>
      </c>
      <c r="E24882" s="34">
        <v>4098</v>
      </c>
      <c r="F24882" s="35">
        <v>1.02</v>
      </c>
      <c r="G24882" s="34">
        <v>279.7</v>
      </c>
    </row>
    <row r="24883" spans="1:7">
      <c r="A24883" s="32">
        <v>2018</v>
      </c>
      <c r="B24883" s="32">
        <v>4940</v>
      </c>
      <c r="C24883" s="33" t="s">
        <v>563</v>
      </c>
      <c r="D24883" s="33" t="s">
        <v>564</v>
      </c>
      <c r="E24883" s="34">
        <v>4182</v>
      </c>
      <c r="F24883" s="35">
        <v>1.02</v>
      </c>
      <c r="G24883" s="34">
        <v>295.7</v>
      </c>
    </row>
    <row r="24884" spans="1:7">
      <c r="A24884" s="32">
        <v>2018</v>
      </c>
      <c r="B24884" s="32">
        <v>4940</v>
      </c>
      <c r="C24884" s="33" t="s">
        <v>563</v>
      </c>
      <c r="D24884" s="33" t="s">
        <v>564</v>
      </c>
      <c r="E24884" s="34">
        <v>7263</v>
      </c>
      <c r="F24884" s="35">
        <v>1.02</v>
      </c>
      <c r="G24884" s="34">
        <v>333.7</v>
      </c>
    </row>
    <row r="24885" spans="1:7">
      <c r="A24885" s="32">
        <v>2018</v>
      </c>
      <c r="B24885" s="32">
        <v>4940</v>
      </c>
      <c r="C24885" s="33" t="s">
        <v>563</v>
      </c>
      <c r="D24885" s="33" t="s">
        <v>564</v>
      </c>
      <c r="E24885" s="34">
        <v>10961</v>
      </c>
      <c r="F24885" s="35">
        <v>1.02</v>
      </c>
      <c r="G24885" s="34">
        <v>263.89999999999998</v>
      </c>
    </row>
    <row r="24886" spans="1:7">
      <c r="A24886" s="32">
        <v>2018</v>
      </c>
      <c r="B24886" s="32">
        <v>4941</v>
      </c>
      <c r="C24886" s="33" t="s">
        <v>353</v>
      </c>
      <c r="D24886" s="33" t="s">
        <v>354</v>
      </c>
      <c r="E24886" s="34">
        <v>556266</v>
      </c>
      <c r="F24886" s="35">
        <v>21.2</v>
      </c>
      <c r="G24886" s="34">
        <v>266.39999999999998</v>
      </c>
    </row>
    <row r="24887" spans="1:7">
      <c r="A24887" s="32">
        <v>2018</v>
      </c>
      <c r="B24887" s="32">
        <v>4941</v>
      </c>
      <c r="C24887" s="33" t="s">
        <v>565</v>
      </c>
      <c r="D24887" s="33" t="s">
        <v>566</v>
      </c>
      <c r="E24887" s="34">
        <v>2711</v>
      </c>
      <c r="F24887" s="35">
        <v>5.8</v>
      </c>
      <c r="G24887" s="34">
        <v>1814</v>
      </c>
    </row>
    <row r="24888" spans="1:7">
      <c r="A24888" s="32">
        <v>2018</v>
      </c>
      <c r="B24888" s="32">
        <v>5083</v>
      </c>
      <c r="C24888" s="33" t="s">
        <v>563</v>
      </c>
      <c r="D24888" s="33" t="s">
        <v>564</v>
      </c>
      <c r="E24888" s="34">
        <v>9585</v>
      </c>
      <c r="F24888" s="35">
        <v>1.036</v>
      </c>
      <c r="G24888" s="34" t="s">
        <v>364</v>
      </c>
    </row>
    <row r="24889" spans="1:7">
      <c r="A24889" s="32">
        <v>2018</v>
      </c>
      <c r="B24889" s="32">
        <v>6002</v>
      </c>
      <c r="C24889" s="33" t="s">
        <v>363</v>
      </c>
      <c r="D24889" s="33" t="s">
        <v>354</v>
      </c>
      <c r="E24889" s="34">
        <v>48268</v>
      </c>
      <c r="F24889" s="35">
        <v>17.904</v>
      </c>
      <c r="G24889" s="34">
        <v>166.5</v>
      </c>
    </row>
    <row r="24890" spans="1:7">
      <c r="A24890" s="32">
        <v>2018</v>
      </c>
      <c r="B24890" s="32">
        <v>6002</v>
      </c>
      <c r="C24890" s="33" t="s">
        <v>363</v>
      </c>
      <c r="D24890" s="33" t="s">
        <v>354</v>
      </c>
      <c r="E24890" s="34">
        <v>63944</v>
      </c>
      <c r="F24890" s="35">
        <v>17.806000000000001</v>
      </c>
      <c r="G24890" s="34">
        <v>190.6</v>
      </c>
    </row>
    <row r="24891" spans="1:7">
      <c r="A24891" s="32">
        <v>2018</v>
      </c>
      <c r="B24891" s="32">
        <v>6002</v>
      </c>
      <c r="C24891" s="33" t="s">
        <v>363</v>
      </c>
      <c r="D24891" s="33" t="s">
        <v>354</v>
      </c>
      <c r="E24891" s="34">
        <v>96181</v>
      </c>
      <c r="F24891" s="35">
        <v>17.79</v>
      </c>
      <c r="G24891" s="34">
        <v>165.6</v>
      </c>
    </row>
    <row r="24892" spans="1:7">
      <c r="A24892" s="32">
        <v>2018</v>
      </c>
      <c r="B24892" s="32">
        <v>6002</v>
      </c>
      <c r="C24892" s="33" t="s">
        <v>363</v>
      </c>
      <c r="D24892" s="33" t="s">
        <v>354</v>
      </c>
      <c r="E24892" s="34">
        <v>48236</v>
      </c>
      <c r="F24892" s="35">
        <v>17.827999999999999</v>
      </c>
      <c r="G24892" s="34">
        <v>174.2</v>
      </c>
    </row>
    <row r="24893" spans="1:7">
      <c r="A24893" s="32">
        <v>2018</v>
      </c>
      <c r="B24893" s="32">
        <v>6002</v>
      </c>
      <c r="C24893" s="33" t="s">
        <v>363</v>
      </c>
      <c r="D24893" s="33" t="s">
        <v>354</v>
      </c>
      <c r="E24893" s="34">
        <v>96461</v>
      </c>
      <c r="F24893" s="35">
        <v>17.754000000000001</v>
      </c>
      <c r="G24893" s="34">
        <v>172.8</v>
      </c>
    </row>
    <row r="24894" spans="1:7">
      <c r="A24894" s="32">
        <v>2018</v>
      </c>
      <c r="B24894" s="32">
        <v>6002</v>
      </c>
      <c r="C24894" s="33" t="s">
        <v>363</v>
      </c>
      <c r="D24894" s="33" t="s">
        <v>354</v>
      </c>
      <c r="E24894" s="34">
        <v>96447</v>
      </c>
      <c r="F24894" s="35">
        <v>17.736000000000001</v>
      </c>
      <c r="G24894" s="34">
        <v>169.1</v>
      </c>
    </row>
    <row r="24895" spans="1:7">
      <c r="A24895" s="32">
        <v>2018</v>
      </c>
      <c r="B24895" s="32">
        <v>6002</v>
      </c>
      <c r="C24895" s="33" t="s">
        <v>363</v>
      </c>
      <c r="D24895" s="33" t="s">
        <v>354</v>
      </c>
      <c r="E24895" s="34">
        <v>31894</v>
      </c>
      <c r="F24895" s="35">
        <v>17.527999999999999</v>
      </c>
      <c r="G24895" s="34">
        <v>178.4</v>
      </c>
    </row>
    <row r="24896" spans="1:7">
      <c r="A24896" s="32">
        <v>2018</v>
      </c>
      <c r="B24896" s="32">
        <v>6002</v>
      </c>
      <c r="C24896" s="33" t="s">
        <v>363</v>
      </c>
      <c r="D24896" s="33" t="s">
        <v>354</v>
      </c>
      <c r="E24896" s="34">
        <v>255760</v>
      </c>
      <c r="F24896" s="35">
        <v>17.838000000000001</v>
      </c>
      <c r="G24896" s="34">
        <v>166.2</v>
      </c>
    </row>
    <row r="24897" spans="1:7">
      <c r="A24897" s="32">
        <v>2018</v>
      </c>
      <c r="B24897" s="32">
        <v>6002</v>
      </c>
      <c r="C24897" s="33" t="s">
        <v>563</v>
      </c>
      <c r="D24897" s="33" t="s">
        <v>564</v>
      </c>
      <c r="E24897" s="34">
        <v>478196</v>
      </c>
      <c r="F24897" s="35">
        <v>0.98399999999999999</v>
      </c>
      <c r="G24897" s="34">
        <v>338.4</v>
      </c>
    </row>
    <row r="24898" spans="1:7">
      <c r="A24898" s="32">
        <v>2018</v>
      </c>
      <c r="B24898" s="32">
        <v>6004</v>
      </c>
      <c r="C24898" s="33" t="s">
        <v>563</v>
      </c>
      <c r="D24898" s="33" t="s">
        <v>564</v>
      </c>
      <c r="E24898" s="34">
        <v>21010</v>
      </c>
      <c r="F24898" s="35">
        <v>1.0640000000000001</v>
      </c>
      <c r="G24898" s="34" t="s">
        <v>364</v>
      </c>
    </row>
    <row r="24899" spans="1:7">
      <c r="A24899" s="32">
        <v>2018</v>
      </c>
      <c r="B24899" s="32">
        <v>6004</v>
      </c>
      <c r="C24899" s="33" t="s">
        <v>353</v>
      </c>
      <c r="D24899" s="33" t="s">
        <v>354</v>
      </c>
      <c r="E24899" s="34">
        <v>107537</v>
      </c>
      <c r="F24899" s="35">
        <v>25.234000000000002</v>
      </c>
      <c r="G24899" s="34" t="s">
        <v>364</v>
      </c>
    </row>
    <row r="24900" spans="1:7">
      <c r="A24900" s="32">
        <v>2018</v>
      </c>
      <c r="B24900" s="32">
        <v>6004</v>
      </c>
      <c r="C24900" s="33" t="s">
        <v>353</v>
      </c>
      <c r="D24900" s="33" t="s">
        <v>354</v>
      </c>
      <c r="E24900" s="34">
        <v>35508</v>
      </c>
      <c r="F24900" s="35">
        <v>25.254000000000001</v>
      </c>
      <c r="G24900" s="34" t="s">
        <v>364</v>
      </c>
    </row>
    <row r="24901" spans="1:7">
      <c r="A24901" s="32">
        <v>2018</v>
      </c>
      <c r="B24901" s="32">
        <v>6004</v>
      </c>
      <c r="C24901" s="33" t="s">
        <v>353</v>
      </c>
      <c r="D24901" s="33" t="s">
        <v>354</v>
      </c>
      <c r="E24901" s="34">
        <v>23754</v>
      </c>
      <c r="F24901" s="35">
        <v>24.856000000000002</v>
      </c>
      <c r="G24901" s="34" t="s">
        <v>364</v>
      </c>
    </row>
    <row r="24902" spans="1:7">
      <c r="A24902" s="32">
        <v>2018</v>
      </c>
      <c r="B24902" s="32">
        <v>6009</v>
      </c>
      <c r="C24902" s="33" t="s">
        <v>363</v>
      </c>
      <c r="D24902" s="33" t="s">
        <v>354</v>
      </c>
      <c r="E24902" s="34">
        <v>65533</v>
      </c>
      <c r="F24902" s="35">
        <v>17.989999999999998</v>
      </c>
      <c r="G24902" s="34">
        <v>205</v>
      </c>
    </row>
    <row r="24903" spans="1:7">
      <c r="A24903" s="32">
        <v>2018</v>
      </c>
      <c r="B24903" s="32">
        <v>6009</v>
      </c>
      <c r="C24903" s="33" t="s">
        <v>363</v>
      </c>
      <c r="D24903" s="33" t="s">
        <v>354</v>
      </c>
      <c r="E24903" s="34">
        <v>32992</v>
      </c>
      <c r="F24903" s="35">
        <v>18</v>
      </c>
      <c r="G24903" s="34">
        <v>204.1</v>
      </c>
    </row>
    <row r="24904" spans="1:7">
      <c r="A24904" s="32">
        <v>2018</v>
      </c>
      <c r="B24904" s="32">
        <v>6009</v>
      </c>
      <c r="C24904" s="33" t="s">
        <v>363</v>
      </c>
      <c r="D24904" s="33" t="s">
        <v>354</v>
      </c>
      <c r="E24904" s="34">
        <v>130893</v>
      </c>
      <c r="F24904" s="35">
        <v>17.12</v>
      </c>
      <c r="G24904" s="34">
        <v>197.5</v>
      </c>
    </row>
    <row r="24905" spans="1:7">
      <c r="A24905" s="32">
        <v>2018</v>
      </c>
      <c r="B24905" s="32">
        <v>6009</v>
      </c>
      <c r="C24905" s="33" t="s">
        <v>363</v>
      </c>
      <c r="D24905" s="33" t="s">
        <v>354</v>
      </c>
      <c r="E24905" s="34">
        <v>33038</v>
      </c>
      <c r="F24905" s="35">
        <v>17.93</v>
      </c>
      <c r="G24905" s="34">
        <v>201.4</v>
      </c>
    </row>
    <row r="24906" spans="1:7">
      <c r="A24906" s="32">
        <v>2018</v>
      </c>
      <c r="B24906" s="32">
        <v>6009</v>
      </c>
      <c r="C24906" s="33" t="s">
        <v>363</v>
      </c>
      <c r="D24906" s="33" t="s">
        <v>354</v>
      </c>
      <c r="E24906" s="34">
        <v>32868</v>
      </c>
      <c r="F24906" s="35">
        <v>17.559999999999999</v>
      </c>
      <c r="G24906" s="34">
        <v>208.9</v>
      </c>
    </row>
    <row r="24907" spans="1:7">
      <c r="A24907" s="32">
        <v>2018</v>
      </c>
      <c r="B24907" s="32">
        <v>6009</v>
      </c>
      <c r="C24907" s="33" t="s">
        <v>363</v>
      </c>
      <c r="D24907" s="33" t="s">
        <v>354</v>
      </c>
      <c r="E24907" s="34">
        <v>64695</v>
      </c>
      <c r="F24907" s="35">
        <v>16.5</v>
      </c>
      <c r="G24907" s="34">
        <v>197.8</v>
      </c>
    </row>
    <row r="24908" spans="1:7">
      <c r="A24908" s="32">
        <v>2018</v>
      </c>
      <c r="B24908" s="32">
        <v>6009</v>
      </c>
      <c r="C24908" s="33" t="s">
        <v>363</v>
      </c>
      <c r="D24908" s="33" t="s">
        <v>354</v>
      </c>
      <c r="E24908" s="34">
        <v>65798</v>
      </c>
      <c r="F24908" s="35">
        <v>17.39</v>
      </c>
      <c r="G24908" s="34">
        <v>203.7</v>
      </c>
    </row>
    <row r="24909" spans="1:7">
      <c r="A24909" s="32">
        <v>2018</v>
      </c>
      <c r="B24909" s="32">
        <v>6009</v>
      </c>
      <c r="C24909" s="33" t="s">
        <v>363</v>
      </c>
      <c r="D24909" s="33" t="s">
        <v>354</v>
      </c>
      <c r="E24909" s="34">
        <v>65778</v>
      </c>
      <c r="F24909" s="35">
        <v>17.399999999999999</v>
      </c>
      <c r="G24909" s="34">
        <v>196</v>
      </c>
    </row>
    <row r="24910" spans="1:7">
      <c r="A24910" s="32">
        <v>2018</v>
      </c>
      <c r="B24910" s="32">
        <v>6016</v>
      </c>
      <c r="C24910" s="33" t="s">
        <v>363</v>
      </c>
      <c r="D24910" s="33" t="s">
        <v>354</v>
      </c>
      <c r="E24910" s="34">
        <v>131909</v>
      </c>
      <c r="F24910" s="35">
        <v>18.05</v>
      </c>
      <c r="G24910" s="34" t="s">
        <v>364</v>
      </c>
    </row>
    <row r="24911" spans="1:7">
      <c r="A24911" s="32">
        <v>2018</v>
      </c>
      <c r="B24911" s="32">
        <v>6016</v>
      </c>
      <c r="C24911" s="33" t="s">
        <v>565</v>
      </c>
      <c r="D24911" s="33" t="s">
        <v>566</v>
      </c>
      <c r="E24911" s="34">
        <v>344</v>
      </c>
      <c r="F24911" s="35">
        <v>5.8</v>
      </c>
      <c r="G24911" s="34" t="s">
        <v>364</v>
      </c>
    </row>
    <row r="24912" spans="1:7">
      <c r="A24912" s="32">
        <v>2018</v>
      </c>
      <c r="B24912" s="32">
        <v>6017</v>
      </c>
      <c r="C24912" s="33" t="s">
        <v>363</v>
      </c>
      <c r="D24912" s="33" t="s">
        <v>354</v>
      </c>
      <c r="E24912" s="34">
        <v>12816</v>
      </c>
      <c r="F24912" s="35">
        <v>17.600000000000001</v>
      </c>
      <c r="G24912" s="34" t="s">
        <v>364</v>
      </c>
    </row>
    <row r="24913" spans="1:7">
      <c r="A24913" s="32">
        <v>2018</v>
      </c>
      <c r="B24913" s="32">
        <v>6017</v>
      </c>
      <c r="C24913" s="33" t="s">
        <v>363</v>
      </c>
      <c r="D24913" s="33" t="s">
        <v>354</v>
      </c>
      <c r="E24913" s="34">
        <v>121355</v>
      </c>
      <c r="F24913" s="35">
        <v>17.600000000000001</v>
      </c>
      <c r="G24913" s="34" t="s">
        <v>364</v>
      </c>
    </row>
    <row r="24914" spans="1:7">
      <c r="A24914" s="32">
        <v>2018</v>
      </c>
      <c r="B24914" s="32">
        <v>6017</v>
      </c>
      <c r="C24914" s="33" t="s">
        <v>565</v>
      </c>
      <c r="D24914" s="33" t="s">
        <v>566</v>
      </c>
      <c r="E24914" s="34">
        <v>175</v>
      </c>
      <c r="F24914" s="35">
        <v>5.8</v>
      </c>
      <c r="G24914" s="34" t="s">
        <v>364</v>
      </c>
    </row>
    <row r="24915" spans="1:7">
      <c r="A24915" s="32">
        <v>2018</v>
      </c>
      <c r="B24915" s="32">
        <v>6018</v>
      </c>
      <c r="C24915" s="33" t="s">
        <v>565</v>
      </c>
      <c r="D24915" s="33" t="s">
        <v>566</v>
      </c>
      <c r="E24915" s="34">
        <v>3933</v>
      </c>
      <c r="F24915" s="35">
        <v>5.84</v>
      </c>
      <c r="G24915" s="34">
        <v>1716.8</v>
      </c>
    </row>
    <row r="24916" spans="1:7">
      <c r="A24916" s="32">
        <v>2018</v>
      </c>
      <c r="B24916" s="32">
        <v>6018</v>
      </c>
      <c r="C24916" s="33" t="s">
        <v>353</v>
      </c>
      <c r="D24916" s="33" t="s">
        <v>354</v>
      </c>
      <c r="E24916" s="34">
        <v>17066</v>
      </c>
      <c r="F24916" s="35">
        <v>23.602</v>
      </c>
      <c r="G24916" s="34">
        <v>168.3</v>
      </c>
    </row>
    <row r="24917" spans="1:7">
      <c r="A24917" s="32">
        <v>2018</v>
      </c>
      <c r="B24917" s="32">
        <v>6018</v>
      </c>
      <c r="C24917" s="33" t="s">
        <v>353</v>
      </c>
      <c r="D24917" s="33" t="s">
        <v>354</v>
      </c>
      <c r="E24917" s="34">
        <v>32161</v>
      </c>
      <c r="F24917" s="35">
        <v>22.341999999999999</v>
      </c>
      <c r="G24917" s="34">
        <v>192.1</v>
      </c>
    </row>
    <row r="24918" spans="1:7">
      <c r="A24918" s="32">
        <v>2018</v>
      </c>
      <c r="B24918" s="32">
        <v>6018</v>
      </c>
      <c r="C24918" s="33" t="s">
        <v>353</v>
      </c>
      <c r="D24918" s="33" t="s">
        <v>354</v>
      </c>
      <c r="E24918" s="34">
        <v>78958</v>
      </c>
      <c r="F24918" s="35">
        <v>25.344000000000001</v>
      </c>
      <c r="G24918" s="34">
        <v>184</v>
      </c>
    </row>
    <row r="24919" spans="1:7">
      <c r="A24919" s="32">
        <v>2018</v>
      </c>
      <c r="B24919" s="32">
        <v>6018</v>
      </c>
      <c r="C24919" s="33" t="s">
        <v>353</v>
      </c>
      <c r="D24919" s="33" t="s">
        <v>354</v>
      </c>
      <c r="E24919" s="34">
        <v>19202</v>
      </c>
      <c r="F24919" s="35">
        <v>23.576000000000001</v>
      </c>
      <c r="G24919" s="34">
        <v>195.9</v>
      </c>
    </row>
    <row r="24920" spans="1:7">
      <c r="A24920" s="32">
        <v>2018</v>
      </c>
      <c r="B24920" s="32">
        <v>6019</v>
      </c>
      <c r="C24920" s="33" t="s">
        <v>353</v>
      </c>
      <c r="D24920" s="33" t="s">
        <v>354</v>
      </c>
      <c r="E24920" s="34">
        <v>24671</v>
      </c>
      <c r="F24920" s="35">
        <v>26.1</v>
      </c>
      <c r="G24920" s="34" t="s">
        <v>364</v>
      </c>
    </row>
    <row r="24921" spans="1:7">
      <c r="A24921" s="32">
        <v>2018</v>
      </c>
      <c r="B24921" s="32">
        <v>6019</v>
      </c>
      <c r="C24921" s="33" t="s">
        <v>353</v>
      </c>
      <c r="D24921" s="33" t="s">
        <v>354</v>
      </c>
      <c r="E24921" s="34">
        <v>45959</v>
      </c>
      <c r="F24921" s="35">
        <v>24.44</v>
      </c>
      <c r="G24921" s="34" t="s">
        <v>364</v>
      </c>
    </row>
    <row r="24922" spans="1:7">
      <c r="A24922" s="32">
        <v>2018</v>
      </c>
      <c r="B24922" s="32">
        <v>6019</v>
      </c>
      <c r="C24922" s="33" t="s">
        <v>353</v>
      </c>
      <c r="D24922" s="33" t="s">
        <v>354</v>
      </c>
      <c r="E24922" s="34">
        <v>128097</v>
      </c>
      <c r="F24922" s="35">
        <v>25.44</v>
      </c>
      <c r="G24922" s="34" t="s">
        <v>364</v>
      </c>
    </row>
    <row r="24923" spans="1:7">
      <c r="A24923" s="32">
        <v>2018</v>
      </c>
      <c r="B24923" s="32">
        <v>6019</v>
      </c>
      <c r="C24923" s="33" t="s">
        <v>353</v>
      </c>
      <c r="D24923" s="33" t="s">
        <v>354</v>
      </c>
      <c r="E24923" s="34">
        <v>65653</v>
      </c>
      <c r="F24923" s="35">
        <v>22.08</v>
      </c>
      <c r="G24923" s="34" t="s">
        <v>364</v>
      </c>
    </row>
    <row r="24924" spans="1:7">
      <c r="A24924" s="32">
        <v>2018</v>
      </c>
      <c r="B24924" s="32">
        <v>6019</v>
      </c>
      <c r="C24924" s="33" t="s">
        <v>563</v>
      </c>
      <c r="D24924" s="33" t="s">
        <v>564</v>
      </c>
      <c r="E24924" s="34">
        <v>58527</v>
      </c>
      <c r="F24924" s="35">
        <v>1</v>
      </c>
      <c r="G24924" s="34" t="s">
        <v>364</v>
      </c>
    </row>
    <row r="24925" spans="1:7">
      <c r="A24925" s="32">
        <v>2018</v>
      </c>
      <c r="B24925" s="32">
        <v>6021</v>
      </c>
      <c r="C24925" s="33" t="s">
        <v>363</v>
      </c>
      <c r="D24925" s="33" t="s">
        <v>354</v>
      </c>
      <c r="E24925" s="34">
        <v>94498</v>
      </c>
      <c r="F24925" s="35">
        <v>20.61</v>
      </c>
      <c r="G24925" s="34">
        <v>320</v>
      </c>
    </row>
    <row r="24926" spans="1:7">
      <c r="A24926" s="32">
        <v>2018</v>
      </c>
      <c r="B24926" s="32">
        <v>6021</v>
      </c>
      <c r="C24926" s="33" t="s">
        <v>563</v>
      </c>
      <c r="D24926" s="33" t="s">
        <v>564</v>
      </c>
      <c r="E24926" s="34">
        <v>14349</v>
      </c>
      <c r="F24926" s="35">
        <v>1.0449999999999999</v>
      </c>
      <c r="G24926" s="34">
        <v>337</v>
      </c>
    </row>
    <row r="24927" spans="1:7">
      <c r="A24927" s="32">
        <v>2018</v>
      </c>
      <c r="B24927" s="32">
        <v>6021</v>
      </c>
      <c r="C24927" s="33" t="s">
        <v>363</v>
      </c>
      <c r="D24927" s="33" t="s">
        <v>354</v>
      </c>
      <c r="E24927" s="34">
        <v>111374</v>
      </c>
      <c r="F24927" s="35">
        <v>19.190000000000001</v>
      </c>
      <c r="G24927" s="34">
        <v>155.6</v>
      </c>
    </row>
    <row r="24928" spans="1:7">
      <c r="A24928" s="32">
        <v>2018</v>
      </c>
      <c r="B24928" s="32">
        <v>6030</v>
      </c>
      <c r="C24928" s="33" t="s">
        <v>362</v>
      </c>
      <c r="D24928" s="33" t="s">
        <v>354</v>
      </c>
      <c r="E24928" s="34">
        <v>896328</v>
      </c>
      <c r="F24928" s="35">
        <v>12</v>
      </c>
      <c r="G24928" s="34">
        <v>170.2</v>
      </c>
    </row>
    <row r="24929" spans="1:7">
      <c r="A24929" s="32">
        <v>2018</v>
      </c>
      <c r="B24929" s="32">
        <v>6030</v>
      </c>
      <c r="C24929" s="33" t="s">
        <v>565</v>
      </c>
      <c r="D24929" s="33" t="s">
        <v>566</v>
      </c>
      <c r="E24929" s="34">
        <v>191</v>
      </c>
      <c r="F24929" s="35">
        <v>5.7</v>
      </c>
      <c r="G24929" s="34">
        <v>1884.9</v>
      </c>
    </row>
    <row r="24930" spans="1:7">
      <c r="A24930" s="32">
        <v>2018</v>
      </c>
      <c r="B24930" s="32">
        <v>6034</v>
      </c>
      <c r="C24930" s="33" t="s">
        <v>565</v>
      </c>
      <c r="D24930" s="33" t="s">
        <v>566</v>
      </c>
      <c r="E24930" s="34">
        <v>592</v>
      </c>
      <c r="F24930" s="35">
        <v>5.8</v>
      </c>
      <c r="G24930" s="34">
        <v>1692.5</v>
      </c>
    </row>
    <row r="24931" spans="1:7">
      <c r="A24931" s="32">
        <v>2018</v>
      </c>
      <c r="B24931" s="32">
        <v>6034</v>
      </c>
      <c r="C24931" s="33" t="s">
        <v>563</v>
      </c>
      <c r="D24931" s="33" t="s">
        <v>564</v>
      </c>
      <c r="E24931" s="34">
        <v>560509</v>
      </c>
      <c r="F24931" s="35">
        <v>1.01</v>
      </c>
      <c r="G24931" s="34">
        <v>318.5</v>
      </c>
    </row>
    <row r="24932" spans="1:7">
      <c r="A24932" s="32">
        <v>2018</v>
      </c>
      <c r="B24932" s="32">
        <v>6035</v>
      </c>
      <c r="C24932" s="33" t="s">
        <v>565</v>
      </c>
      <c r="D24932" s="33" t="s">
        <v>566</v>
      </c>
      <c r="E24932" s="34">
        <v>284</v>
      </c>
      <c r="F24932" s="35">
        <v>5.8</v>
      </c>
      <c r="G24932" s="34">
        <v>1690</v>
      </c>
    </row>
    <row r="24933" spans="1:7">
      <c r="A24933" s="32">
        <v>2018</v>
      </c>
      <c r="B24933" s="32">
        <v>6035</v>
      </c>
      <c r="C24933" s="33" t="s">
        <v>563</v>
      </c>
      <c r="D24933" s="33" t="s">
        <v>564</v>
      </c>
      <c r="E24933" s="34">
        <v>1536422</v>
      </c>
      <c r="F24933" s="35">
        <v>1</v>
      </c>
      <c r="G24933" s="34">
        <v>400.4</v>
      </c>
    </row>
    <row r="24934" spans="1:7">
      <c r="A24934" s="32">
        <v>2018</v>
      </c>
      <c r="B24934" s="32">
        <v>6041</v>
      </c>
      <c r="C24934" s="33" t="s">
        <v>353</v>
      </c>
      <c r="D24934" s="33" t="s">
        <v>354</v>
      </c>
      <c r="E24934" s="34">
        <v>40604</v>
      </c>
      <c r="F24934" s="35">
        <v>22.16</v>
      </c>
      <c r="G24934" s="34">
        <v>164.6</v>
      </c>
    </row>
    <row r="24935" spans="1:7">
      <c r="A24935" s="32">
        <v>2018</v>
      </c>
      <c r="B24935" s="32">
        <v>6041</v>
      </c>
      <c r="C24935" s="33" t="s">
        <v>353</v>
      </c>
      <c r="D24935" s="33" t="s">
        <v>354</v>
      </c>
      <c r="E24935" s="34">
        <v>13869</v>
      </c>
      <c r="F24935" s="35">
        <v>22.72</v>
      </c>
      <c r="G24935" s="34">
        <v>183.8</v>
      </c>
    </row>
    <row r="24936" spans="1:7">
      <c r="A24936" s="32">
        <v>2018</v>
      </c>
      <c r="B24936" s="32">
        <v>6041</v>
      </c>
      <c r="C24936" s="33" t="s">
        <v>353</v>
      </c>
      <c r="D24936" s="33" t="s">
        <v>354</v>
      </c>
      <c r="E24936" s="34">
        <v>8674</v>
      </c>
      <c r="F24936" s="35">
        <v>21.26</v>
      </c>
      <c r="G24936" s="34">
        <v>185.2</v>
      </c>
    </row>
    <row r="24937" spans="1:7">
      <c r="A24937" s="32">
        <v>2018</v>
      </c>
      <c r="B24937" s="32">
        <v>6041</v>
      </c>
      <c r="C24937" s="33" t="s">
        <v>353</v>
      </c>
      <c r="D24937" s="33" t="s">
        <v>354</v>
      </c>
      <c r="E24937" s="34">
        <v>6558</v>
      </c>
      <c r="F24937" s="35">
        <v>23.94</v>
      </c>
      <c r="G24937" s="34">
        <v>207.9</v>
      </c>
    </row>
    <row r="24938" spans="1:7">
      <c r="A24938" s="32">
        <v>2018</v>
      </c>
      <c r="B24938" s="32">
        <v>6041</v>
      </c>
      <c r="C24938" s="33" t="s">
        <v>353</v>
      </c>
      <c r="D24938" s="33" t="s">
        <v>354</v>
      </c>
      <c r="E24938" s="34">
        <v>19435</v>
      </c>
      <c r="F24938" s="35">
        <v>23.94</v>
      </c>
      <c r="G24938" s="34">
        <v>207.9</v>
      </c>
    </row>
    <row r="24939" spans="1:7">
      <c r="A24939" s="32">
        <v>2018</v>
      </c>
      <c r="B24939" s="32">
        <v>6041</v>
      </c>
      <c r="C24939" s="33" t="s">
        <v>353</v>
      </c>
      <c r="D24939" s="33" t="s">
        <v>354</v>
      </c>
      <c r="E24939" s="34">
        <v>10315</v>
      </c>
      <c r="F24939" s="35">
        <v>22.27</v>
      </c>
      <c r="G24939" s="34">
        <v>194</v>
      </c>
    </row>
    <row r="24940" spans="1:7">
      <c r="A24940" s="32">
        <v>2018</v>
      </c>
      <c r="B24940" s="32">
        <v>6041</v>
      </c>
      <c r="C24940" s="33" t="s">
        <v>353</v>
      </c>
      <c r="D24940" s="33" t="s">
        <v>354</v>
      </c>
      <c r="E24940" s="34">
        <v>7385</v>
      </c>
      <c r="F24940" s="35">
        <v>23.79</v>
      </c>
      <c r="G24940" s="34">
        <v>169.2</v>
      </c>
    </row>
    <row r="24941" spans="1:7">
      <c r="A24941" s="32">
        <v>2018</v>
      </c>
      <c r="B24941" s="32">
        <v>6041</v>
      </c>
      <c r="C24941" s="33" t="s">
        <v>353</v>
      </c>
      <c r="D24941" s="33" t="s">
        <v>354</v>
      </c>
      <c r="E24941" s="34">
        <v>5292</v>
      </c>
      <c r="F24941" s="35">
        <v>23.79</v>
      </c>
      <c r="G24941" s="34">
        <v>169.2</v>
      </c>
    </row>
    <row r="24942" spans="1:7">
      <c r="A24942" s="32">
        <v>2018</v>
      </c>
      <c r="B24942" s="32">
        <v>6041</v>
      </c>
      <c r="C24942" s="33" t="s">
        <v>353</v>
      </c>
      <c r="D24942" s="33" t="s">
        <v>354</v>
      </c>
      <c r="E24942" s="34">
        <v>5263</v>
      </c>
      <c r="F24942" s="35">
        <v>23.82</v>
      </c>
      <c r="G24942" s="34">
        <v>175.1</v>
      </c>
    </row>
    <row r="24943" spans="1:7">
      <c r="A24943" s="32">
        <v>2018</v>
      </c>
      <c r="B24943" s="32">
        <v>6041</v>
      </c>
      <c r="C24943" s="33" t="s">
        <v>353</v>
      </c>
      <c r="D24943" s="33" t="s">
        <v>354</v>
      </c>
      <c r="E24943" s="34">
        <v>3432</v>
      </c>
      <c r="F24943" s="35">
        <v>23.82</v>
      </c>
      <c r="G24943" s="34">
        <v>175.1</v>
      </c>
    </row>
    <row r="24944" spans="1:7">
      <c r="A24944" s="32">
        <v>2018</v>
      </c>
      <c r="B24944" s="32">
        <v>6041</v>
      </c>
      <c r="C24944" s="33" t="s">
        <v>353</v>
      </c>
      <c r="D24944" s="33" t="s">
        <v>354</v>
      </c>
      <c r="E24944" s="34">
        <v>13449</v>
      </c>
      <c r="F24944" s="35">
        <v>23.15</v>
      </c>
      <c r="G24944" s="34">
        <v>180.8</v>
      </c>
    </row>
    <row r="24945" spans="1:7">
      <c r="A24945" s="32">
        <v>2018</v>
      </c>
      <c r="B24945" s="32">
        <v>6041</v>
      </c>
      <c r="C24945" s="33" t="s">
        <v>353</v>
      </c>
      <c r="D24945" s="33" t="s">
        <v>354</v>
      </c>
      <c r="E24945" s="34">
        <v>14416</v>
      </c>
      <c r="F24945" s="35">
        <v>26.01</v>
      </c>
      <c r="G24945" s="34">
        <v>173.3</v>
      </c>
    </row>
    <row r="24946" spans="1:7">
      <c r="A24946" s="32">
        <v>2018</v>
      </c>
      <c r="B24946" s="32">
        <v>6041</v>
      </c>
      <c r="C24946" s="33" t="s">
        <v>353</v>
      </c>
      <c r="D24946" s="33" t="s">
        <v>354</v>
      </c>
      <c r="E24946" s="34">
        <v>24083</v>
      </c>
      <c r="F24946" s="35">
        <v>23.03</v>
      </c>
      <c r="G24946" s="34">
        <v>165.6</v>
      </c>
    </row>
    <row r="24947" spans="1:7">
      <c r="A24947" s="32">
        <v>2018</v>
      </c>
      <c r="B24947" s="32">
        <v>6041</v>
      </c>
      <c r="C24947" s="33" t="s">
        <v>353</v>
      </c>
      <c r="D24947" s="33" t="s">
        <v>354</v>
      </c>
      <c r="E24947" s="34">
        <v>10323</v>
      </c>
      <c r="F24947" s="35">
        <v>23.07</v>
      </c>
      <c r="G24947" s="34">
        <v>180.9</v>
      </c>
    </row>
    <row r="24948" spans="1:7">
      <c r="A24948" s="32">
        <v>2018</v>
      </c>
      <c r="B24948" s="32">
        <v>6041</v>
      </c>
      <c r="C24948" s="33" t="s">
        <v>353</v>
      </c>
      <c r="D24948" s="33" t="s">
        <v>354</v>
      </c>
      <c r="E24948" s="34">
        <v>27117</v>
      </c>
      <c r="F24948" s="35">
        <v>25.28</v>
      </c>
      <c r="G24948" s="34">
        <v>192.3</v>
      </c>
    </row>
    <row r="24949" spans="1:7">
      <c r="A24949" s="32">
        <v>2018</v>
      </c>
      <c r="B24949" s="32">
        <v>6041</v>
      </c>
      <c r="C24949" s="33" t="s">
        <v>353</v>
      </c>
      <c r="D24949" s="33" t="s">
        <v>354</v>
      </c>
      <c r="E24949" s="34">
        <v>1576</v>
      </c>
      <c r="F24949" s="35">
        <v>23.61</v>
      </c>
      <c r="G24949" s="34">
        <v>186.8</v>
      </c>
    </row>
    <row r="24950" spans="1:7">
      <c r="A24950" s="32">
        <v>2018</v>
      </c>
      <c r="B24950" s="32">
        <v>6041</v>
      </c>
      <c r="C24950" s="33" t="s">
        <v>353</v>
      </c>
      <c r="D24950" s="33" t="s">
        <v>354</v>
      </c>
      <c r="E24950" s="34">
        <v>20903</v>
      </c>
      <c r="F24950" s="35">
        <v>23.37</v>
      </c>
      <c r="G24950" s="34">
        <v>175.5</v>
      </c>
    </row>
    <row r="24951" spans="1:7">
      <c r="A24951" s="32">
        <v>2018</v>
      </c>
      <c r="B24951" s="32">
        <v>6041</v>
      </c>
      <c r="C24951" s="33" t="s">
        <v>353</v>
      </c>
      <c r="D24951" s="33" t="s">
        <v>354</v>
      </c>
      <c r="E24951" s="34">
        <v>43348</v>
      </c>
      <c r="F24951" s="35">
        <v>25.28</v>
      </c>
      <c r="G24951" s="34">
        <v>192.3</v>
      </c>
    </row>
    <row r="24952" spans="1:7">
      <c r="A24952" s="32">
        <v>2018</v>
      </c>
      <c r="B24952" s="32">
        <v>6041</v>
      </c>
      <c r="C24952" s="33" t="s">
        <v>353</v>
      </c>
      <c r="D24952" s="33" t="s">
        <v>354</v>
      </c>
      <c r="E24952" s="34">
        <v>4827</v>
      </c>
      <c r="F24952" s="35">
        <v>22.84</v>
      </c>
      <c r="G24952" s="34">
        <v>189.3</v>
      </c>
    </row>
    <row r="24953" spans="1:7">
      <c r="A24953" s="32">
        <v>2018</v>
      </c>
      <c r="B24953" s="32">
        <v>6041</v>
      </c>
      <c r="C24953" s="33" t="s">
        <v>353</v>
      </c>
      <c r="D24953" s="33" t="s">
        <v>354</v>
      </c>
      <c r="E24953" s="34">
        <v>6484</v>
      </c>
      <c r="F24953" s="35">
        <v>22.39</v>
      </c>
      <c r="G24953" s="34">
        <v>186.3</v>
      </c>
    </row>
    <row r="24954" spans="1:7">
      <c r="A24954" s="32">
        <v>2018</v>
      </c>
      <c r="B24954" s="32">
        <v>6041</v>
      </c>
      <c r="C24954" s="33" t="s">
        <v>353</v>
      </c>
      <c r="D24954" s="33" t="s">
        <v>354</v>
      </c>
      <c r="E24954" s="34">
        <v>9585</v>
      </c>
      <c r="F24954" s="35">
        <v>22.96</v>
      </c>
      <c r="G24954" s="34">
        <v>187.2</v>
      </c>
    </row>
    <row r="24955" spans="1:7">
      <c r="A24955" s="32">
        <v>2018</v>
      </c>
      <c r="B24955" s="32">
        <v>6041</v>
      </c>
      <c r="C24955" s="33" t="s">
        <v>565</v>
      </c>
      <c r="D24955" s="33" t="s">
        <v>566</v>
      </c>
      <c r="E24955" s="34">
        <v>881</v>
      </c>
      <c r="F24955" s="35">
        <v>5.82</v>
      </c>
      <c r="G24955" s="34">
        <v>1335</v>
      </c>
    </row>
    <row r="24956" spans="1:7">
      <c r="A24956" s="32">
        <v>2018</v>
      </c>
      <c r="B24956" s="32">
        <v>6042</v>
      </c>
      <c r="C24956" s="33" t="s">
        <v>563</v>
      </c>
      <c r="D24956" s="33" t="s">
        <v>564</v>
      </c>
      <c r="E24956" s="34">
        <v>8169061</v>
      </c>
      <c r="F24956" s="35">
        <v>1.022</v>
      </c>
      <c r="G24956" s="34">
        <v>405.1</v>
      </c>
    </row>
    <row r="24957" spans="1:7">
      <c r="A24957" s="32">
        <v>2018</v>
      </c>
      <c r="B24957" s="32">
        <v>6043</v>
      </c>
      <c r="C24957" s="33" t="s">
        <v>563</v>
      </c>
      <c r="D24957" s="33" t="s">
        <v>564</v>
      </c>
      <c r="E24957" s="34">
        <v>11037766</v>
      </c>
      <c r="F24957" s="35">
        <v>1.022</v>
      </c>
      <c r="G24957" s="34">
        <v>405.1</v>
      </c>
    </row>
    <row r="24958" spans="1:7">
      <c r="A24958" s="32">
        <v>2018</v>
      </c>
      <c r="B24958" s="32">
        <v>6046</v>
      </c>
      <c r="C24958" s="33" t="s">
        <v>565</v>
      </c>
      <c r="D24958" s="33" t="s">
        <v>566</v>
      </c>
      <c r="E24958" s="34">
        <v>1193</v>
      </c>
      <c r="F24958" s="35">
        <v>5.75</v>
      </c>
      <c r="G24958" s="34">
        <v>1749.3</v>
      </c>
    </row>
    <row r="24959" spans="1:7">
      <c r="A24959" s="32">
        <v>2018</v>
      </c>
      <c r="B24959" s="32">
        <v>6046</v>
      </c>
      <c r="C24959" s="33" t="s">
        <v>563</v>
      </c>
      <c r="D24959" s="33" t="s">
        <v>564</v>
      </c>
      <c r="E24959" s="34">
        <v>31478</v>
      </c>
      <c r="F24959" s="35">
        <v>1.024</v>
      </c>
      <c r="G24959" s="34">
        <v>402.5</v>
      </c>
    </row>
    <row r="24960" spans="1:7">
      <c r="A24960" s="32">
        <v>2018</v>
      </c>
      <c r="B24960" s="32">
        <v>6052</v>
      </c>
      <c r="C24960" s="33" t="s">
        <v>353</v>
      </c>
      <c r="D24960" s="33" t="s">
        <v>354</v>
      </c>
      <c r="E24960" s="34">
        <v>100966</v>
      </c>
      <c r="F24960" s="35">
        <v>24.038</v>
      </c>
      <c r="G24960" s="34">
        <v>303.89999999999998</v>
      </c>
    </row>
    <row r="24961" spans="1:7">
      <c r="A24961" s="32">
        <v>2018</v>
      </c>
      <c r="B24961" s="32">
        <v>6052</v>
      </c>
      <c r="C24961" s="33" t="s">
        <v>353</v>
      </c>
      <c r="D24961" s="33" t="s">
        <v>354</v>
      </c>
      <c r="E24961" s="34">
        <v>36303</v>
      </c>
      <c r="F24961" s="35">
        <v>22.975999999999999</v>
      </c>
      <c r="G24961" s="34">
        <v>312.8</v>
      </c>
    </row>
    <row r="24962" spans="1:7">
      <c r="A24962" s="32">
        <v>2018</v>
      </c>
      <c r="B24962" s="32">
        <v>6055</v>
      </c>
      <c r="C24962" s="33" t="s">
        <v>363</v>
      </c>
      <c r="D24962" s="33" t="s">
        <v>354</v>
      </c>
      <c r="E24962" s="34">
        <v>32699</v>
      </c>
      <c r="F24962" s="35">
        <v>16.649999999999999</v>
      </c>
      <c r="G24962" s="34" t="s">
        <v>364</v>
      </c>
    </row>
    <row r="24963" spans="1:7">
      <c r="A24963" s="32">
        <v>2018</v>
      </c>
      <c r="B24963" s="32">
        <v>6055</v>
      </c>
      <c r="C24963" s="33" t="s">
        <v>363</v>
      </c>
      <c r="D24963" s="33" t="s">
        <v>354</v>
      </c>
      <c r="E24963" s="34">
        <v>16328</v>
      </c>
      <c r="F24963" s="35">
        <v>17.95</v>
      </c>
      <c r="G24963" s="34" t="s">
        <v>364</v>
      </c>
    </row>
    <row r="24964" spans="1:7">
      <c r="A24964" s="32">
        <v>2018</v>
      </c>
      <c r="B24964" s="32">
        <v>6055</v>
      </c>
      <c r="C24964" s="33" t="s">
        <v>363</v>
      </c>
      <c r="D24964" s="33" t="s">
        <v>354</v>
      </c>
      <c r="E24964" s="34">
        <v>204052</v>
      </c>
      <c r="F24964" s="35">
        <v>17.13</v>
      </c>
      <c r="G24964" s="34" t="s">
        <v>364</v>
      </c>
    </row>
    <row r="24965" spans="1:7">
      <c r="A24965" s="32">
        <v>2018</v>
      </c>
      <c r="B24965" s="32">
        <v>6055</v>
      </c>
      <c r="C24965" s="33" t="s">
        <v>363</v>
      </c>
      <c r="D24965" s="33" t="s">
        <v>354</v>
      </c>
      <c r="E24965" s="34">
        <v>65496</v>
      </c>
      <c r="F24965" s="35">
        <v>16.649999999999999</v>
      </c>
      <c r="G24965" s="34" t="s">
        <v>364</v>
      </c>
    </row>
    <row r="24966" spans="1:7">
      <c r="A24966" s="32">
        <v>2018</v>
      </c>
      <c r="B24966" s="32">
        <v>6055</v>
      </c>
      <c r="C24966" s="33" t="s">
        <v>563</v>
      </c>
      <c r="D24966" s="33" t="s">
        <v>564</v>
      </c>
      <c r="E24966" s="34">
        <v>446451</v>
      </c>
      <c r="F24966" s="35">
        <v>1.0680000000000001</v>
      </c>
      <c r="G24966" s="34" t="s">
        <v>364</v>
      </c>
    </row>
    <row r="24967" spans="1:7">
      <c r="A24967" s="32">
        <v>2018</v>
      </c>
      <c r="B24967" s="32">
        <v>6063</v>
      </c>
      <c r="C24967" s="33" t="s">
        <v>563</v>
      </c>
      <c r="D24967" s="33" t="s">
        <v>564</v>
      </c>
      <c r="E24967" s="34">
        <v>12964</v>
      </c>
      <c r="F24967" s="35">
        <v>1.0580000000000001</v>
      </c>
      <c r="G24967" s="34">
        <v>663.5</v>
      </c>
    </row>
    <row r="24968" spans="1:7">
      <c r="A24968" s="32">
        <v>2018</v>
      </c>
      <c r="B24968" s="32">
        <v>6064</v>
      </c>
      <c r="C24968" s="33" t="s">
        <v>363</v>
      </c>
      <c r="D24968" s="33" t="s">
        <v>354</v>
      </c>
      <c r="E24968" s="34">
        <v>97966</v>
      </c>
      <c r="F24968" s="35">
        <v>17.11</v>
      </c>
      <c r="G24968" s="34">
        <v>167.3</v>
      </c>
    </row>
    <row r="24969" spans="1:7">
      <c r="A24969" s="32">
        <v>2018</v>
      </c>
      <c r="B24969" s="32">
        <v>6064</v>
      </c>
      <c r="C24969" s="33" t="s">
        <v>563</v>
      </c>
      <c r="D24969" s="33" t="s">
        <v>564</v>
      </c>
      <c r="E24969" s="34">
        <v>6302</v>
      </c>
      <c r="F24969" s="35">
        <v>1.02</v>
      </c>
      <c r="G24969" s="34">
        <v>315.7</v>
      </c>
    </row>
    <row r="24970" spans="1:7">
      <c r="A24970" s="32">
        <v>2018</v>
      </c>
      <c r="B24970" s="32">
        <v>6065</v>
      </c>
      <c r="C24970" s="33" t="s">
        <v>363</v>
      </c>
      <c r="D24970" s="33" t="s">
        <v>354</v>
      </c>
      <c r="E24970" s="34">
        <v>32658</v>
      </c>
      <c r="F24970" s="35">
        <v>16.899999999999999</v>
      </c>
      <c r="G24970" s="34">
        <v>147.6</v>
      </c>
    </row>
    <row r="24971" spans="1:7">
      <c r="A24971" s="32">
        <v>2018</v>
      </c>
      <c r="B24971" s="32">
        <v>6065</v>
      </c>
      <c r="C24971" s="33" t="s">
        <v>565</v>
      </c>
      <c r="D24971" s="33" t="s">
        <v>566</v>
      </c>
      <c r="E24971" s="34">
        <v>1704</v>
      </c>
      <c r="F24971" s="35">
        <v>5.7350000000000003</v>
      </c>
      <c r="G24971" s="34">
        <v>1732.9</v>
      </c>
    </row>
    <row r="24972" spans="1:7">
      <c r="A24972" s="32">
        <v>2018</v>
      </c>
      <c r="B24972" s="32">
        <v>6065</v>
      </c>
      <c r="C24972" s="33" t="s">
        <v>363</v>
      </c>
      <c r="D24972" s="33" t="s">
        <v>354</v>
      </c>
      <c r="E24972" s="34">
        <v>32357</v>
      </c>
      <c r="F24972" s="35">
        <v>18.07</v>
      </c>
      <c r="G24972" s="34">
        <v>151.80000000000001</v>
      </c>
    </row>
    <row r="24973" spans="1:7">
      <c r="A24973" s="32">
        <v>2018</v>
      </c>
      <c r="B24973" s="32">
        <v>6065</v>
      </c>
      <c r="C24973" s="33" t="s">
        <v>363</v>
      </c>
      <c r="D24973" s="33" t="s">
        <v>354</v>
      </c>
      <c r="E24973" s="34">
        <v>49084</v>
      </c>
      <c r="F24973" s="35">
        <v>17.11</v>
      </c>
      <c r="G24973" s="34">
        <v>139.1</v>
      </c>
    </row>
    <row r="24974" spans="1:7">
      <c r="A24974" s="32">
        <v>2018</v>
      </c>
      <c r="B24974" s="32">
        <v>6065</v>
      </c>
      <c r="C24974" s="33" t="s">
        <v>363</v>
      </c>
      <c r="D24974" s="33" t="s">
        <v>354</v>
      </c>
      <c r="E24974" s="34">
        <v>65244</v>
      </c>
      <c r="F24974" s="35">
        <v>17.89</v>
      </c>
      <c r="G24974" s="34">
        <v>151.19999999999999</v>
      </c>
    </row>
    <row r="24975" spans="1:7">
      <c r="A24975" s="32">
        <v>2018</v>
      </c>
      <c r="B24975" s="32">
        <v>6065</v>
      </c>
      <c r="C24975" s="33" t="s">
        <v>363</v>
      </c>
      <c r="D24975" s="33" t="s">
        <v>354</v>
      </c>
      <c r="E24975" s="34">
        <v>65640</v>
      </c>
      <c r="F24975" s="35">
        <v>18.04</v>
      </c>
      <c r="G24975" s="34">
        <v>150.5</v>
      </c>
    </row>
    <row r="24976" spans="1:7">
      <c r="A24976" s="32">
        <v>2018</v>
      </c>
      <c r="B24976" s="32">
        <v>6065</v>
      </c>
      <c r="C24976" s="33" t="s">
        <v>363</v>
      </c>
      <c r="D24976" s="33" t="s">
        <v>354</v>
      </c>
      <c r="E24976" s="34">
        <v>80575</v>
      </c>
      <c r="F24976" s="35">
        <v>17.11</v>
      </c>
      <c r="G24976" s="34">
        <v>151.30000000000001</v>
      </c>
    </row>
    <row r="24977" spans="1:7">
      <c r="A24977" s="32">
        <v>2018</v>
      </c>
      <c r="B24977" s="32">
        <v>6065</v>
      </c>
      <c r="C24977" s="33" t="s">
        <v>363</v>
      </c>
      <c r="D24977" s="33" t="s">
        <v>354</v>
      </c>
      <c r="E24977" s="34">
        <v>97619</v>
      </c>
      <c r="F24977" s="35">
        <v>17.489999999999998</v>
      </c>
      <c r="G24977" s="34">
        <v>157.9</v>
      </c>
    </row>
    <row r="24978" spans="1:7">
      <c r="A24978" s="32">
        <v>2018</v>
      </c>
      <c r="B24978" s="32">
        <v>6068</v>
      </c>
      <c r="C24978" s="33" t="s">
        <v>565</v>
      </c>
      <c r="D24978" s="33" t="s">
        <v>566</v>
      </c>
      <c r="E24978" s="34">
        <v>4999</v>
      </c>
      <c r="F24978" s="35">
        <v>5.73</v>
      </c>
      <c r="G24978" s="34">
        <v>1650.2</v>
      </c>
    </row>
    <row r="24979" spans="1:7">
      <c r="A24979" s="32">
        <v>2018</v>
      </c>
      <c r="B24979" s="32">
        <v>6068</v>
      </c>
      <c r="C24979" s="33" t="s">
        <v>363</v>
      </c>
      <c r="D24979" s="33" t="s">
        <v>354</v>
      </c>
      <c r="E24979" s="34">
        <v>598540</v>
      </c>
      <c r="F24979" s="35">
        <v>16.652999999999999</v>
      </c>
      <c r="G24979" s="34">
        <v>173.6</v>
      </c>
    </row>
    <row r="24980" spans="1:7">
      <c r="A24980" s="32">
        <v>2018</v>
      </c>
      <c r="B24980" s="32">
        <v>6071</v>
      </c>
      <c r="C24980" s="33" t="s">
        <v>353</v>
      </c>
      <c r="D24980" s="33" t="s">
        <v>354</v>
      </c>
      <c r="E24980" s="34">
        <v>9655</v>
      </c>
      <c r="F24980" s="35">
        <v>25.247</v>
      </c>
      <c r="G24980" s="34">
        <v>224.1</v>
      </c>
    </row>
    <row r="24981" spans="1:7">
      <c r="A24981" s="32">
        <v>2018</v>
      </c>
      <c r="B24981" s="32">
        <v>6071</v>
      </c>
      <c r="C24981" s="33" t="s">
        <v>353</v>
      </c>
      <c r="D24981" s="33" t="s">
        <v>354</v>
      </c>
      <c r="E24981" s="34">
        <v>6500</v>
      </c>
      <c r="F24981" s="35">
        <v>22.23</v>
      </c>
      <c r="G24981" s="34">
        <v>214.8</v>
      </c>
    </row>
    <row r="24982" spans="1:7">
      <c r="A24982" s="32">
        <v>2018</v>
      </c>
      <c r="B24982" s="32">
        <v>6071</v>
      </c>
      <c r="C24982" s="33" t="s">
        <v>353</v>
      </c>
      <c r="D24982" s="33" t="s">
        <v>354</v>
      </c>
      <c r="E24982" s="34">
        <v>102186</v>
      </c>
      <c r="F24982" s="35">
        <v>23.111999999999998</v>
      </c>
      <c r="G24982" s="34">
        <v>201.8</v>
      </c>
    </row>
    <row r="24983" spans="1:7">
      <c r="A24983" s="32">
        <v>2018</v>
      </c>
      <c r="B24983" s="32">
        <v>6071</v>
      </c>
      <c r="C24983" s="33" t="s">
        <v>353</v>
      </c>
      <c r="D24983" s="33" t="s">
        <v>354</v>
      </c>
      <c r="E24983" s="34">
        <v>30271</v>
      </c>
      <c r="F24983" s="35">
        <v>24.103999999999999</v>
      </c>
      <c r="G24983" s="34">
        <v>195.4</v>
      </c>
    </row>
    <row r="24984" spans="1:7">
      <c r="A24984" s="32">
        <v>2018</v>
      </c>
      <c r="B24984" s="32">
        <v>6071</v>
      </c>
      <c r="C24984" s="33" t="s">
        <v>363</v>
      </c>
      <c r="D24984" s="33" t="s">
        <v>354</v>
      </c>
      <c r="E24984" s="34">
        <v>41433</v>
      </c>
      <c r="F24984" s="35">
        <v>17.869</v>
      </c>
      <c r="G24984" s="34">
        <v>213.4</v>
      </c>
    </row>
    <row r="24985" spans="1:7">
      <c r="A24985" s="32">
        <v>2018</v>
      </c>
      <c r="B24985" s="32">
        <v>6071</v>
      </c>
      <c r="C24985" s="33" t="s">
        <v>353</v>
      </c>
      <c r="D24985" s="33" t="s">
        <v>354</v>
      </c>
      <c r="E24985" s="34">
        <v>12735</v>
      </c>
      <c r="F24985" s="35">
        <v>23.582999999999998</v>
      </c>
      <c r="G24985" s="34">
        <v>198.5</v>
      </c>
    </row>
    <row r="24986" spans="1:7">
      <c r="A24986" s="32">
        <v>2018</v>
      </c>
      <c r="B24986" s="32">
        <v>6071</v>
      </c>
      <c r="C24986" s="33" t="s">
        <v>353</v>
      </c>
      <c r="D24986" s="33" t="s">
        <v>354</v>
      </c>
      <c r="E24986" s="34">
        <v>11339</v>
      </c>
      <c r="F24986" s="35">
        <v>22.274000000000001</v>
      </c>
      <c r="G24986" s="34">
        <v>193</v>
      </c>
    </row>
    <row r="24987" spans="1:7">
      <c r="A24987" s="32">
        <v>2018</v>
      </c>
      <c r="B24987" s="32">
        <v>6071</v>
      </c>
      <c r="C24987" s="33" t="s">
        <v>353</v>
      </c>
      <c r="D24987" s="33" t="s">
        <v>354</v>
      </c>
      <c r="E24987" s="34">
        <v>72034</v>
      </c>
      <c r="F24987" s="35">
        <v>23.117999999999999</v>
      </c>
      <c r="G24987" s="34">
        <v>182.2</v>
      </c>
    </row>
    <row r="24988" spans="1:7">
      <c r="A24988" s="32">
        <v>2018</v>
      </c>
      <c r="B24988" s="32">
        <v>6071</v>
      </c>
      <c r="C24988" s="33" t="s">
        <v>353</v>
      </c>
      <c r="D24988" s="33" t="s">
        <v>354</v>
      </c>
      <c r="E24988" s="34">
        <v>6302</v>
      </c>
      <c r="F24988" s="35">
        <v>22.57</v>
      </c>
      <c r="G24988" s="34">
        <v>181</v>
      </c>
    </row>
    <row r="24989" spans="1:7">
      <c r="A24989" s="32">
        <v>2018</v>
      </c>
      <c r="B24989" s="32">
        <v>6071</v>
      </c>
      <c r="C24989" s="33" t="s">
        <v>353</v>
      </c>
      <c r="D24989" s="33" t="s">
        <v>354</v>
      </c>
      <c r="E24989" s="34">
        <v>16458</v>
      </c>
      <c r="F24989" s="35">
        <v>23.129000000000001</v>
      </c>
      <c r="G24989" s="34">
        <v>173.5</v>
      </c>
    </row>
    <row r="24990" spans="1:7">
      <c r="A24990" s="32">
        <v>2018</v>
      </c>
      <c r="B24990" s="32">
        <v>6071</v>
      </c>
      <c r="C24990" s="33" t="s">
        <v>353</v>
      </c>
      <c r="D24990" s="33" t="s">
        <v>354</v>
      </c>
      <c r="E24990" s="34">
        <v>1616</v>
      </c>
      <c r="F24990" s="35">
        <v>23.518000000000001</v>
      </c>
      <c r="G24990" s="34">
        <v>165.1</v>
      </c>
    </row>
    <row r="24991" spans="1:7">
      <c r="A24991" s="32">
        <v>2018</v>
      </c>
      <c r="B24991" s="32">
        <v>6071</v>
      </c>
      <c r="C24991" s="33" t="s">
        <v>353</v>
      </c>
      <c r="D24991" s="33" t="s">
        <v>354</v>
      </c>
      <c r="E24991" s="34">
        <v>18591</v>
      </c>
      <c r="F24991" s="35">
        <v>24.117999999999999</v>
      </c>
      <c r="G24991" s="34">
        <v>161.1</v>
      </c>
    </row>
    <row r="24992" spans="1:7">
      <c r="A24992" s="32">
        <v>2018</v>
      </c>
      <c r="B24992" s="32">
        <v>6071</v>
      </c>
      <c r="C24992" s="33" t="s">
        <v>353</v>
      </c>
      <c r="D24992" s="33" t="s">
        <v>354</v>
      </c>
      <c r="E24992" s="34">
        <v>11192</v>
      </c>
      <c r="F24992" s="35">
        <v>22.684999999999999</v>
      </c>
      <c r="G24992" s="34">
        <v>183.2</v>
      </c>
    </row>
    <row r="24993" spans="1:7">
      <c r="A24993" s="32">
        <v>2018</v>
      </c>
      <c r="B24993" s="32">
        <v>6071</v>
      </c>
      <c r="C24993" s="33" t="s">
        <v>563</v>
      </c>
      <c r="D24993" s="33" t="s">
        <v>564</v>
      </c>
      <c r="E24993" s="34">
        <v>722441</v>
      </c>
      <c r="F24993" s="35">
        <v>1.0649999999999999</v>
      </c>
      <c r="G24993" s="34">
        <v>505.1</v>
      </c>
    </row>
    <row r="24994" spans="1:7">
      <c r="A24994" s="32">
        <v>2018</v>
      </c>
      <c r="B24994" s="32">
        <v>6073</v>
      </c>
      <c r="C24994" s="33" t="s">
        <v>565</v>
      </c>
      <c r="D24994" s="33" t="s">
        <v>566</v>
      </c>
      <c r="E24994" s="34">
        <v>11775</v>
      </c>
      <c r="F24994" s="35">
        <v>5.8</v>
      </c>
      <c r="G24994" s="34">
        <v>1633.1</v>
      </c>
    </row>
    <row r="24995" spans="1:7">
      <c r="A24995" s="32">
        <v>2018</v>
      </c>
      <c r="B24995" s="32">
        <v>6073</v>
      </c>
      <c r="C24995" s="33" t="s">
        <v>363</v>
      </c>
      <c r="D24995" s="33" t="s">
        <v>354</v>
      </c>
      <c r="E24995" s="34">
        <v>126620</v>
      </c>
      <c r="F24995" s="35">
        <v>17.84</v>
      </c>
      <c r="G24995" s="34">
        <v>250.8</v>
      </c>
    </row>
    <row r="24996" spans="1:7">
      <c r="A24996" s="32">
        <v>2018</v>
      </c>
      <c r="B24996" s="32">
        <v>6073</v>
      </c>
      <c r="C24996" s="33" t="s">
        <v>353</v>
      </c>
      <c r="D24996" s="33" t="s">
        <v>354</v>
      </c>
      <c r="E24996" s="34">
        <v>23242</v>
      </c>
      <c r="F24996" s="35">
        <v>22.92</v>
      </c>
      <c r="G24996" s="34">
        <v>361.5</v>
      </c>
    </row>
    <row r="24997" spans="1:7">
      <c r="A24997" s="32">
        <v>2018</v>
      </c>
      <c r="B24997" s="32">
        <v>6073</v>
      </c>
      <c r="C24997" s="33" t="s">
        <v>563</v>
      </c>
      <c r="D24997" s="33" t="s">
        <v>564</v>
      </c>
      <c r="E24997" s="34">
        <v>5128162</v>
      </c>
      <c r="F24997" s="35">
        <v>1.018</v>
      </c>
      <c r="G24997" s="34">
        <v>318.10000000000002</v>
      </c>
    </row>
    <row r="24998" spans="1:7">
      <c r="A24998" s="32">
        <v>2018</v>
      </c>
      <c r="B24998" s="32">
        <v>6074</v>
      </c>
      <c r="C24998" s="33" t="s">
        <v>563</v>
      </c>
      <c r="D24998" s="33" t="s">
        <v>564</v>
      </c>
      <c r="E24998" s="34">
        <v>34199</v>
      </c>
      <c r="F24998" s="35">
        <v>1</v>
      </c>
      <c r="G24998" s="34">
        <v>217.4</v>
      </c>
    </row>
    <row r="24999" spans="1:7">
      <c r="A24999" s="32">
        <v>2018</v>
      </c>
      <c r="B24999" s="32">
        <v>6076</v>
      </c>
      <c r="C24999" s="33" t="s">
        <v>363</v>
      </c>
      <c r="D24999" s="33" t="s">
        <v>354</v>
      </c>
      <c r="E24999" s="34">
        <v>194190</v>
      </c>
      <c r="F24999" s="35">
        <v>17.277999999999999</v>
      </c>
      <c r="G24999" s="34" t="s">
        <v>364</v>
      </c>
    </row>
    <row r="25000" spans="1:7">
      <c r="A25000" s="32">
        <v>2018</v>
      </c>
      <c r="B25000" s="32">
        <v>6076</v>
      </c>
      <c r="C25000" s="33" t="s">
        <v>363</v>
      </c>
      <c r="D25000" s="33" t="s">
        <v>354</v>
      </c>
      <c r="E25000" s="34">
        <v>513280</v>
      </c>
      <c r="F25000" s="35">
        <v>17.015999999999998</v>
      </c>
      <c r="G25000" s="34" t="s">
        <v>364</v>
      </c>
    </row>
    <row r="25001" spans="1:7">
      <c r="A25001" s="32">
        <v>2018</v>
      </c>
      <c r="B25001" s="32">
        <v>6077</v>
      </c>
      <c r="C25001" s="33" t="s">
        <v>563</v>
      </c>
      <c r="D25001" s="33" t="s">
        <v>564</v>
      </c>
      <c r="E25001" s="34">
        <v>17123</v>
      </c>
      <c r="F25001" s="35">
        <v>1.077</v>
      </c>
      <c r="G25001" s="34">
        <v>279.60000000000002</v>
      </c>
    </row>
    <row r="25002" spans="1:7">
      <c r="A25002" s="32">
        <v>2018</v>
      </c>
      <c r="B25002" s="32">
        <v>6077</v>
      </c>
      <c r="C25002" s="33" t="s">
        <v>363</v>
      </c>
      <c r="D25002" s="33" t="s">
        <v>354</v>
      </c>
      <c r="E25002" s="34">
        <v>17094</v>
      </c>
      <c r="F25002" s="35">
        <v>16.87</v>
      </c>
      <c r="G25002" s="34">
        <v>97.5</v>
      </c>
    </row>
    <row r="25003" spans="1:7">
      <c r="A25003" s="32">
        <v>2018</v>
      </c>
      <c r="B25003" s="32">
        <v>6077</v>
      </c>
      <c r="C25003" s="33" t="s">
        <v>363</v>
      </c>
      <c r="D25003" s="33" t="s">
        <v>354</v>
      </c>
      <c r="E25003" s="34">
        <v>17090</v>
      </c>
      <c r="F25003" s="35">
        <v>17.071999999999999</v>
      </c>
      <c r="G25003" s="34">
        <v>96</v>
      </c>
    </row>
    <row r="25004" spans="1:7">
      <c r="A25004" s="32">
        <v>2018</v>
      </c>
      <c r="B25004" s="32">
        <v>6077</v>
      </c>
      <c r="C25004" s="33" t="s">
        <v>363</v>
      </c>
      <c r="D25004" s="33" t="s">
        <v>354</v>
      </c>
      <c r="E25004" s="34">
        <v>34153</v>
      </c>
      <c r="F25004" s="35">
        <v>16.771000000000001</v>
      </c>
      <c r="G25004" s="34">
        <v>97.8</v>
      </c>
    </row>
    <row r="25005" spans="1:7">
      <c r="A25005" s="32">
        <v>2018</v>
      </c>
      <c r="B25005" s="32">
        <v>6077</v>
      </c>
      <c r="C25005" s="33" t="s">
        <v>363</v>
      </c>
      <c r="D25005" s="33" t="s">
        <v>354</v>
      </c>
      <c r="E25005" s="34">
        <v>34203</v>
      </c>
      <c r="F25005" s="35">
        <v>16.498999999999999</v>
      </c>
      <c r="G25005" s="34">
        <v>104.5</v>
      </c>
    </row>
    <row r="25006" spans="1:7">
      <c r="A25006" s="32">
        <v>2018</v>
      </c>
      <c r="B25006" s="32">
        <v>6077</v>
      </c>
      <c r="C25006" s="33" t="s">
        <v>363</v>
      </c>
      <c r="D25006" s="33" t="s">
        <v>354</v>
      </c>
      <c r="E25006" s="34">
        <v>34177</v>
      </c>
      <c r="F25006" s="35">
        <v>16.664000000000001</v>
      </c>
      <c r="G25006" s="34">
        <v>104</v>
      </c>
    </row>
    <row r="25007" spans="1:7">
      <c r="A25007" s="32">
        <v>2018</v>
      </c>
      <c r="B25007" s="32">
        <v>6077</v>
      </c>
      <c r="C25007" s="33" t="s">
        <v>363</v>
      </c>
      <c r="D25007" s="33" t="s">
        <v>354</v>
      </c>
      <c r="E25007" s="34">
        <v>102650</v>
      </c>
      <c r="F25007" s="35">
        <v>17.059000000000001</v>
      </c>
      <c r="G25007" s="34">
        <v>96.7</v>
      </c>
    </row>
    <row r="25008" spans="1:7">
      <c r="A25008" s="32">
        <v>2018</v>
      </c>
      <c r="B25008" s="32">
        <v>6077</v>
      </c>
      <c r="C25008" s="33" t="s">
        <v>363</v>
      </c>
      <c r="D25008" s="33" t="s">
        <v>354</v>
      </c>
      <c r="E25008" s="34">
        <v>119799</v>
      </c>
      <c r="F25008" s="35">
        <v>17.077999999999999</v>
      </c>
      <c r="G25008" s="34">
        <v>102.4</v>
      </c>
    </row>
    <row r="25009" spans="1:7">
      <c r="A25009" s="32">
        <v>2018</v>
      </c>
      <c r="B25009" s="32">
        <v>6081</v>
      </c>
      <c r="C25009" s="33" t="s">
        <v>563</v>
      </c>
      <c r="D25009" s="33" t="s">
        <v>564</v>
      </c>
      <c r="E25009" s="34">
        <v>1700</v>
      </c>
      <c r="F25009" s="35">
        <v>1.0249999999999999</v>
      </c>
      <c r="G25009" s="34">
        <v>328.5</v>
      </c>
    </row>
    <row r="25010" spans="1:7">
      <c r="A25010" s="32">
        <v>2018</v>
      </c>
      <c r="B25010" s="32">
        <v>6081</v>
      </c>
      <c r="C25010" s="33" t="s">
        <v>563</v>
      </c>
      <c r="D25010" s="33" t="s">
        <v>564</v>
      </c>
      <c r="E25010" s="34">
        <v>7000</v>
      </c>
      <c r="F25010" s="35">
        <v>1.0249999999999999</v>
      </c>
      <c r="G25010" s="34">
        <v>329.4</v>
      </c>
    </row>
    <row r="25011" spans="1:7">
      <c r="A25011" s="32">
        <v>2018</v>
      </c>
      <c r="B25011" s="32">
        <v>6081</v>
      </c>
      <c r="C25011" s="33" t="s">
        <v>563</v>
      </c>
      <c r="D25011" s="33" t="s">
        <v>564</v>
      </c>
      <c r="E25011" s="34">
        <v>48100</v>
      </c>
      <c r="F25011" s="35">
        <v>1.0249999999999999</v>
      </c>
      <c r="G25011" s="34">
        <v>345.1</v>
      </c>
    </row>
    <row r="25012" spans="1:7">
      <c r="A25012" s="32">
        <v>2018</v>
      </c>
      <c r="B25012" s="32">
        <v>6081</v>
      </c>
      <c r="C25012" s="33" t="s">
        <v>563</v>
      </c>
      <c r="D25012" s="33" t="s">
        <v>564</v>
      </c>
      <c r="E25012" s="34">
        <v>8500</v>
      </c>
      <c r="F25012" s="35">
        <v>1.0249999999999999</v>
      </c>
      <c r="G25012" s="34">
        <v>308.7</v>
      </c>
    </row>
    <row r="25013" spans="1:7">
      <c r="A25013" s="32">
        <v>2018</v>
      </c>
      <c r="B25013" s="32">
        <v>6082</v>
      </c>
      <c r="C25013" s="33" t="s">
        <v>565</v>
      </c>
      <c r="D25013" s="33" t="s">
        <v>566</v>
      </c>
      <c r="E25013" s="34">
        <v>476</v>
      </c>
      <c r="F25013" s="35">
        <v>5.7750000000000004</v>
      </c>
      <c r="G25013" s="34" t="s">
        <v>364</v>
      </c>
    </row>
    <row r="25014" spans="1:7">
      <c r="A25014" s="32">
        <v>2018</v>
      </c>
      <c r="B25014" s="32">
        <v>6085</v>
      </c>
      <c r="C25014" s="33" t="s">
        <v>363</v>
      </c>
      <c r="D25014" s="33" t="s">
        <v>354</v>
      </c>
      <c r="E25014" s="34">
        <v>194954</v>
      </c>
      <c r="F25014" s="35">
        <v>17.623999999999999</v>
      </c>
      <c r="G25014" s="34">
        <v>177.7</v>
      </c>
    </row>
    <row r="25015" spans="1:7">
      <c r="A25015" s="32">
        <v>2018</v>
      </c>
      <c r="B25015" s="32">
        <v>6085</v>
      </c>
      <c r="C25015" s="33" t="s">
        <v>353</v>
      </c>
      <c r="D25015" s="33" t="s">
        <v>354</v>
      </c>
      <c r="E25015" s="34">
        <v>172946</v>
      </c>
      <c r="F25015" s="35">
        <v>21.87</v>
      </c>
      <c r="G25015" s="34">
        <v>255.5</v>
      </c>
    </row>
    <row r="25016" spans="1:7">
      <c r="A25016" s="32">
        <v>2018</v>
      </c>
      <c r="B25016" s="32">
        <v>6085</v>
      </c>
      <c r="C25016" s="33" t="s">
        <v>563</v>
      </c>
      <c r="D25016" s="33" t="s">
        <v>564</v>
      </c>
      <c r="E25016" s="34">
        <v>92708</v>
      </c>
      <c r="F25016" s="35">
        <v>1.077</v>
      </c>
      <c r="G25016" s="34">
        <v>300.8</v>
      </c>
    </row>
    <row r="25017" spans="1:7">
      <c r="A25017" s="32">
        <v>2018</v>
      </c>
      <c r="B25017" s="32">
        <v>6089</v>
      </c>
      <c r="C25017" s="33" t="s">
        <v>563</v>
      </c>
      <c r="D25017" s="33" t="s">
        <v>564</v>
      </c>
      <c r="E25017" s="34">
        <v>6070</v>
      </c>
      <c r="F25017" s="35">
        <v>1.216</v>
      </c>
      <c r="G25017" s="34">
        <v>309.3</v>
      </c>
    </row>
    <row r="25018" spans="1:7">
      <c r="A25018" s="32">
        <v>2018</v>
      </c>
      <c r="B25018" s="32">
        <v>6089</v>
      </c>
      <c r="C25018" s="33" t="s">
        <v>563</v>
      </c>
      <c r="D25018" s="33" t="s">
        <v>564</v>
      </c>
      <c r="E25018" s="34">
        <v>759</v>
      </c>
      <c r="F25018" s="35">
        <v>1.216</v>
      </c>
      <c r="G25018" s="34">
        <v>543.70000000000005</v>
      </c>
    </row>
    <row r="25019" spans="1:7">
      <c r="A25019" s="32">
        <v>2018</v>
      </c>
      <c r="B25019" s="32">
        <v>6089</v>
      </c>
      <c r="C25019" s="33" t="s">
        <v>362</v>
      </c>
      <c r="D25019" s="33" t="s">
        <v>354</v>
      </c>
      <c r="E25019" s="34">
        <v>21247</v>
      </c>
      <c r="F25019" s="35">
        <v>13.23</v>
      </c>
      <c r="G25019" s="34">
        <v>227.2</v>
      </c>
    </row>
    <row r="25020" spans="1:7">
      <c r="A25020" s="32">
        <v>2018</v>
      </c>
      <c r="B25020" s="32">
        <v>6090</v>
      </c>
      <c r="C25020" s="33" t="s">
        <v>363</v>
      </c>
      <c r="D25020" s="33" t="s">
        <v>354</v>
      </c>
      <c r="E25020" s="34">
        <v>12890</v>
      </c>
      <c r="F25020" s="35">
        <v>17.847999999999999</v>
      </c>
      <c r="G25020" s="34">
        <v>222</v>
      </c>
    </row>
    <row r="25021" spans="1:7">
      <c r="A25021" s="32">
        <v>2018</v>
      </c>
      <c r="B25021" s="32">
        <v>6090</v>
      </c>
      <c r="C25021" s="33" t="s">
        <v>363</v>
      </c>
      <c r="D25021" s="33" t="s">
        <v>354</v>
      </c>
      <c r="E25021" s="34">
        <v>29078</v>
      </c>
      <c r="F25021" s="35">
        <v>17.923999999999999</v>
      </c>
      <c r="G25021" s="34">
        <v>226</v>
      </c>
    </row>
    <row r="25022" spans="1:7">
      <c r="A25022" s="32">
        <v>2018</v>
      </c>
      <c r="B25022" s="32">
        <v>6090</v>
      </c>
      <c r="C25022" s="33" t="s">
        <v>363</v>
      </c>
      <c r="D25022" s="33" t="s">
        <v>354</v>
      </c>
      <c r="E25022" s="34">
        <v>116619</v>
      </c>
      <c r="F25022" s="35">
        <v>17.992999999999999</v>
      </c>
      <c r="G25022" s="34">
        <v>226.4</v>
      </c>
    </row>
    <row r="25023" spans="1:7">
      <c r="A25023" s="32">
        <v>2018</v>
      </c>
      <c r="B25023" s="32">
        <v>6090</v>
      </c>
      <c r="C25023" s="33" t="s">
        <v>363</v>
      </c>
      <c r="D25023" s="33" t="s">
        <v>354</v>
      </c>
      <c r="E25023" s="34">
        <v>202075</v>
      </c>
      <c r="F25023" s="35">
        <v>16.954000000000001</v>
      </c>
      <c r="G25023" s="34">
        <v>222.7</v>
      </c>
    </row>
    <row r="25024" spans="1:7">
      <c r="A25024" s="32">
        <v>2018</v>
      </c>
      <c r="B25024" s="32">
        <v>6090</v>
      </c>
      <c r="C25024" s="33" t="s">
        <v>363</v>
      </c>
      <c r="D25024" s="33" t="s">
        <v>354</v>
      </c>
      <c r="E25024" s="34">
        <v>88093</v>
      </c>
      <c r="F25024" s="35">
        <v>17.507000000000001</v>
      </c>
      <c r="G25024" s="34">
        <v>226.1</v>
      </c>
    </row>
    <row r="25025" spans="1:7">
      <c r="A25025" s="32">
        <v>2018</v>
      </c>
      <c r="B25025" s="32">
        <v>6090</v>
      </c>
      <c r="C25025" s="33" t="s">
        <v>363</v>
      </c>
      <c r="D25025" s="33" t="s">
        <v>354</v>
      </c>
      <c r="E25025" s="34">
        <v>58867</v>
      </c>
      <c r="F25025" s="35">
        <v>18.015999999999998</v>
      </c>
      <c r="G25025" s="34">
        <v>223.6</v>
      </c>
    </row>
    <row r="25026" spans="1:7">
      <c r="A25026" s="32">
        <v>2018</v>
      </c>
      <c r="B25026" s="32">
        <v>6090</v>
      </c>
      <c r="C25026" s="33" t="s">
        <v>363</v>
      </c>
      <c r="D25026" s="33" t="s">
        <v>354</v>
      </c>
      <c r="E25026" s="34">
        <v>42917</v>
      </c>
      <c r="F25026" s="35">
        <v>17.54</v>
      </c>
      <c r="G25026" s="34">
        <v>226.7</v>
      </c>
    </row>
    <row r="25027" spans="1:7">
      <c r="A25027" s="32">
        <v>2018</v>
      </c>
      <c r="B25027" s="32">
        <v>6090</v>
      </c>
      <c r="C25027" s="33" t="s">
        <v>565</v>
      </c>
      <c r="D25027" s="33" t="s">
        <v>566</v>
      </c>
      <c r="E25027" s="34">
        <v>2144</v>
      </c>
      <c r="F25027" s="35">
        <v>5.8040000000000003</v>
      </c>
      <c r="G25027" s="34">
        <v>1637</v>
      </c>
    </row>
    <row r="25028" spans="1:7">
      <c r="A25028" s="32">
        <v>2018</v>
      </c>
      <c r="B25028" s="32">
        <v>6090</v>
      </c>
      <c r="C25028" s="33" t="s">
        <v>363</v>
      </c>
      <c r="D25028" s="33" t="s">
        <v>354</v>
      </c>
      <c r="E25028" s="34">
        <v>71269</v>
      </c>
      <c r="F25028" s="35">
        <v>16.954000000000001</v>
      </c>
      <c r="G25028" s="34">
        <v>222.7</v>
      </c>
    </row>
    <row r="25029" spans="1:7">
      <c r="A25029" s="32">
        <v>2018</v>
      </c>
      <c r="B25029" s="32">
        <v>6094</v>
      </c>
      <c r="C25029" s="33" t="s">
        <v>353</v>
      </c>
      <c r="D25029" s="33" t="s">
        <v>354</v>
      </c>
      <c r="E25029" s="34">
        <v>25498</v>
      </c>
      <c r="F25029" s="35">
        <v>24.954000000000001</v>
      </c>
      <c r="G25029" s="34" t="s">
        <v>364</v>
      </c>
    </row>
    <row r="25030" spans="1:7">
      <c r="A25030" s="32">
        <v>2018</v>
      </c>
      <c r="B25030" s="32">
        <v>6095</v>
      </c>
      <c r="C25030" s="33" t="s">
        <v>363</v>
      </c>
      <c r="D25030" s="33" t="s">
        <v>354</v>
      </c>
      <c r="E25030" s="34">
        <v>144572</v>
      </c>
      <c r="F25030" s="35">
        <v>17.068000000000001</v>
      </c>
      <c r="G25030" s="34">
        <v>177</v>
      </c>
    </row>
    <row r="25031" spans="1:7">
      <c r="A25031" s="32">
        <v>2018</v>
      </c>
      <c r="B25031" s="32">
        <v>6096</v>
      </c>
      <c r="C25031" s="33" t="s">
        <v>363</v>
      </c>
      <c r="D25031" s="33" t="s">
        <v>354</v>
      </c>
      <c r="E25031" s="34">
        <v>33695</v>
      </c>
      <c r="F25031" s="35">
        <v>17.010000000000002</v>
      </c>
      <c r="G25031" s="34">
        <v>150.5</v>
      </c>
    </row>
    <row r="25032" spans="1:7">
      <c r="A25032" s="32">
        <v>2018</v>
      </c>
      <c r="B25032" s="32">
        <v>6096</v>
      </c>
      <c r="C25032" s="33" t="s">
        <v>363</v>
      </c>
      <c r="D25032" s="33" t="s">
        <v>354</v>
      </c>
      <c r="E25032" s="34">
        <v>129087</v>
      </c>
      <c r="F25032" s="35">
        <v>17.05</v>
      </c>
      <c r="G25032" s="34">
        <v>143.4</v>
      </c>
    </row>
    <row r="25033" spans="1:7">
      <c r="A25033" s="32">
        <v>2018</v>
      </c>
      <c r="B25033" s="32">
        <v>6096</v>
      </c>
      <c r="C25033" s="33" t="s">
        <v>363</v>
      </c>
      <c r="D25033" s="33" t="s">
        <v>354</v>
      </c>
      <c r="E25033" s="34">
        <v>16066</v>
      </c>
      <c r="F25033" s="35">
        <v>18.11</v>
      </c>
      <c r="G25033" s="34">
        <v>151.69999999999999</v>
      </c>
    </row>
    <row r="25034" spans="1:7">
      <c r="A25034" s="32">
        <v>2018</v>
      </c>
      <c r="B25034" s="32">
        <v>6096</v>
      </c>
      <c r="C25034" s="33" t="s">
        <v>363</v>
      </c>
      <c r="D25034" s="33" t="s">
        <v>354</v>
      </c>
      <c r="E25034" s="34">
        <v>145239</v>
      </c>
      <c r="F25034" s="35">
        <v>16.579999999999998</v>
      </c>
      <c r="G25034" s="34">
        <v>155.19999999999999</v>
      </c>
    </row>
    <row r="25035" spans="1:7">
      <c r="A25035" s="32">
        <v>2018</v>
      </c>
      <c r="B25035" s="32">
        <v>6096</v>
      </c>
      <c r="C25035" s="33" t="s">
        <v>363</v>
      </c>
      <c r="D25035" s="33" t="s">
        <v>354</v>
      </c>
      <c r="E25035" s="34">
        <v>79961</v>
      </c>
      <c r="F25035" s="35">
        <v>18.03</v>
      </c>
      <c r="G25035" s="34">
        <v>152.5</v>
      </c>
    </row>
    <row r="25036" spans="1:7">
      <c r="A25036" s="32">
        <v>2018</v>
      </c>
      <c r="B25036" s="32">
        <v>6096</v>
      </c>
      <c r="C25036" s="33" t="s">
        <v>563</v>
      </c>
      <c r="D25036" s="33" t="s">
        <v>564</v>
      </c>
      <c r="E25036" s="34">
        <v>16635</v>
      </c>
      <c r="F25036" s="35">
        <v>1.05</v>
      </c>
      <c r="G25036" s="34">
        <v>307.2</v>
      </c>
    </row>
    <row r="25037" spans="1:7">
      <c r="A25037" s="32">
        <v>2018</v>
      </c>
      <c r="B25037" s="32">
        <v>6098</v>
      </c>
      <c r="C25037" s="33" t="s">
        <v>363</v>
      </c>
      <c r="D25037" s="33" t="s">
        <v>354</v>
      </c>
      <c r="E25037" s="34">
        <v>85313</v>
      </c>
      <c r="F25037" s="35">
        <v>16.47</v>
      </c>
      <c r="G25037" s="34">
        <v>159</v>
      </c>
    </row>
    <row r="25038" spans="1:7">
      <c r="A25038" s="32">
        <v>2018</v>
      </c>
      <c r="B25038" s="32">
        <v>6101</v>
      </c>
      <c r="C25038" s="33" t="s">
        <v>363</v>
      </c>
      <c r="D25038" s="33" t="s">
        <v>354</v>
      </c>
      <c r="E25038" s="34">
        <v>153131</v>
      </c>
      <c r="F25038" s="35">
        <v>16.222000000000001</v>
      </c>
      <c r="G25038" s="34">
        <v>118.1</v>
      </c>
    </row>
    <row r="25039" spans="1:7">
      <c r="A25039" s="32">
        <v>2018</v>
      </c>
      <c r="B25039" s="32">
        <v>6106</v>
      </c>
      <c r="C25039" s="33" t="s">
        <v>363</v>
      </c>
      <c r="D25039" s="33" t="s">
        <v>354</v>
      </c>
      <c r="E25039" s="34">
        <v>13875</v>
      </c>
      <c r="F25039" s="35">
        <v>17.882000000000001</v>
      </c>
      <c r="G25039" s="34">
        <v>240.5</v>
      </c>
    </row>
    <row r="25040" spans="1:7">
      <c r="A25040" s="32">
        <v>2018</v>
      </c>
      <c r="B25040" s="32">
        <v>6106</v>
      </c>
      <c r="C25040" s="33" t="s">
        <v>363</v>
      </c>
      <c r="D25040" s="33" t="s">
        <v>354</v>
      </c>
      <c r="E25040" s="34">
        <v>27110</v>
      </c>
      <c r="F25040" s="35">
        <v>17.526</v>
      </c>
      <c r="G25040" s="34">
        <v>256.39999999999998</v>
      </c>
    </row>
    <row r="25041" spans="1:7">
      <c r="A25041" s="32">
        <v>2018</v>
      </c>
      <c r="B25041" s="32">
        <v>6106</v>
      </c>
      <c r="C25041" s="33" t="s">
        <v>363</v>
      </c>
      <c r="D25041" s="33" t="s">
        <v>354</v>
      </c>
      <c r="E25041" s="34">
        <v>96096</v>
      </c>
      <c r="F25041" s="35">
        <v>17.126000000000001</v>
      </c>
      <c r="G25041" s="34">
        <v>219.3</v>
      </c>
    </row>
    <row r="25042" spans="1:7">
      <c r="A25042" s="32">
        <v>2018</v>
      </c>
      <c r="B25042" s="32">
        <v>6112</v>
      </c>
      <c r="C25042" s="33" t="s">
        <v>563</v>
      </c>
      <c r="D25042" s="33" t="s">
        <v>564</v>
      </c>
      <c r="E25042" s="34">
        <v>2407268</v>
      </c>
      <c r="F25042" s="35">
        <v>1.0920000000000001</v>
      </c>
      <c r="G25042" s="34">
        <v>290.2</v>
      </c>
    </row>
    <row r="25043" spans="1:7">
      <c r="A25043" s="32">
        <v>2018</v>
      </c>
      <c r="B25043" s="32">
        <v>6113</v>
      </c>
      <c r="C25043" s="33" t="s">
        <v>353</v>
      </c>
      <c r="D25043" s="33" t="s">
        <v>354</v>
      </c>
      <c r="E25043" s="34">
        <v>28477</v>
      </c>
      <c r="F25043" s="35">
        <v>21.802</v>
      </c>
      <c r="G25043" s="34">
        <v>177.7</v>
      </c>
    </row>
    <row r="25044" spans="1:7">
      <c r="A25044" s="32">
        <v>2018</v>
      </c>
      <c r="B25044" s="32">
        <v>6113</v>
      </c>
      <c r="C25044" s="33" t="s">
        <v>565</v>
      </c>
      <c r="D25044" s="33" t="s">
        <v>566</v>
      </c>
      <c r="E25044" s="34">
        <v>8139</v>
      </c>
      <c r="F25044" s="35">
        <v>5.75</v>
      </c>
      <c r="G25044" s="34">
        <v>1738.3</v>
      </c>
    </row>
    <row r="25045" spans="1:7">
      <c r="A25045" s="32">
        <v>2018</v>
      </c>
      <c r="B25045" s="32">
        <v>6113</v>
      </c>
      <c r="C25045" s="33" t="s">
        <v>353</v>
      </c>
      <c r="D25045" s="33" t="s">
        <v>354</v>
      </c>
      <c r="E25045" s="34">
        <v>46424</v>
      </c>
      <c r="F25045" s="35">
        <v>23.074000000000002</v>
      </c>
      <c r="G25045" s="34">
        <v>169.7</v>
      </c>
    </row>
    <row r="25046" spans="1:7">
      <c r="A25046" s="32">
        <v>2018</v>
      </c>
      <c r="B25046" s="32">
        <v>6113</v>
      </c>
      <c r="C25046" s="33" t="s">
        <v>353</v>
      </c>
      <c r="D25046" s="33" t="s">
        <v>354</v>
      </c>
      <c r="E25046" s="34">
        <v>46984</v>
      </c>
      <c r="F25046" s="35">
        <v>22.564</v>
      </c>
      <c r="G25046" s="34">
        <v>191.9</v>
      </c>
    </row>
    <row r="25047" spans="1:7">
      <c r="A25047" s="32">
        <v>2018</v>
      </c>
      <c r="B25047" s="32">
        <v>6113</v>
      </c>
      <c r="C25047" s="33" t="s">
        <v>353</v>
      </c>
      <c r="D25047" s="33" t="s">
        <v>354</v>
      </c>
      <c r="E25047" s="34">
        <v>46867</v>
      </c>
      <c r="F25047" s="35">
        <v>20.78</v>
      </c>
      <c r="G25047" s="34">
        <v>119.2</v>
      </c>
    </row>
    <row r="25048" spans="1:7">
      <c r="A25048" s="32">
        <v>2018</v>
      </c>
      <c r="B25048" s="32">
        <v>6113</v>
      </c>
      <c r="C25048" s="33" t="s">
        <v>353</v>
      </c>
      <c r="D25048" s="33" t="s">
        <v>354</v>
      </c>
      <c r="E25048" s="34">
        <v>85919</v>
      </c>
      <c r="F25048" s="35">
        <v>22.974</v>
      </c>
      <c r="G25048" s="34">
        <v>180.4</v>
      </c>
    </row>
    <row r="25049" spans="1:7">
      <c r="A25049" s="32">
        <v>2018</v>
      </c>
      <c r="B25049" s="32">
        <v>6113</v>
      </c>
      <c r="C25049" s="33" t="s">
        <v>353</v>
      </c>
      <c r="D25049" s="33" t="s">
        <v>354</v>
      </c>
      <c r="E25049" s="34">
        <v>43302</v>
      </c>
      <c r="F25049" s="35">
        <v>20.876000000000001</v>
      </c>
      <c r="G25049" s="34">
        <v>119.7</v>
      </c>
    </row>
    <row r="25050" spans="1:7">
      <c r="A25050" s="32">
        <v>2018</v>
      </c>
      <c r="B25050" s="32">
        <v>6113</v>
      </c>
      <c r="C25050" s="33" t="s">
        <v>353</v>
      </c>
      <c r="D25050" s="33" t="s">
        <v>354</v>
      </c>
      <c r="E25050" s="34">
        <v>105739</v>
      </c>
      <c r="F25050" s="35">
        <v>22.641999999999999</v>
      </c>
      <c r="G25050" s="34">
        <v>185.3</v>
      </c>
    </row>
    <row r="25051" spans="1:7">
      <c r="A25051" s="32">
        <v>2018</v>
      </c>
      <c r="B25051" s="32">
        <v>6113</v>
      </c>
      <c r="C25051" s="33" t="s">
        <v>353</v>
      </c>
      <c r="D25051" s="33" t="s">
        <v>354</v>
      </c>
      <c r="E25051" s="34">
        <v>140081</v>
      </c>
      <c r="F25051" s="35">
        <v>22.568000000000001</v>
      </c>
      <c r="G25051" s="34">
        <v>200.4</v>
      </c>
    </row>
    <row r="25052" spans="1:7">
      <c r="A25052" s="32">
        <v>2018</v>
      </c>
      <c r="B25052" s="32">
        <v>6113</v>
      </c>
      <c r="C25052" s="33" t="s">
        <v>353</v>
      </c>
      <c r="D25052" s="33" t="s">
        <v>354</v>
      </c>
      <c r="E25052" s="34">
        <v>56554</v>
      </c>
      <c r="F25052" s="35">
        <v>21.783999999999999</v>
      </c>
      <c r="G25052" s="34">
        <v>267.8</v>
      </c>
    </row>
    <row r="25053" spans="1:7">
      <c r="A25053" s="32">
        <v>2018</v>
      </c>
      <c r="B25053" s="32">
        <v>6124</v>
      </c>
      <c r="C25053" s="33" t="s">
        <v>565</v>
      </c>
      <c r="D25053" s="33" t="s">
        <v>566</v>
      </c>
      <c r="E25053" s="34">
        <v>350</v>
      </c>
      <c r="F25053" s="35">
        <v>5.8</v>
      </c>
      <c r="G25053" s="34">
        <v>1762.6</v>
      </c>
    </row>
    <row r="25054" spans="1:7">
      <c r="A25054" s="32">
        <v>2018</v>
      </c>
      <c r="B25054" s="32">
        <v>6124</v>
      </c>
      <c r="C25054" s="33" t="s">
        <v>563</v>
      </c>
      <c r="D25054" s="33" t="s">
        <v>564</v>
      </c>
      <c r="E25054" s="34">
        <v>51042</v>
      </c>
      <c r="F25054" s="35">
        <v>1.032</v>
      </c>
      <c r="G25054" s="34">
        <v>296</v>
      </c>
    </row>
    <row r="25055" spans="1:7">
      <c r="A25055" s="32">
        <v>2018</v>
      </c>
      <c r="B25055" s="32">
        <v>6136</v>
      </c>
      <c r="C25055" s="33" t="s">
        <v>563</v>
      </c>
      <c r="D25055" s="33" t="s">
        <v>564</v>
      </c>
      <c r="E25055" s="34">
        <v>3499</v>
      </c>
      <c r="F25055" s="35">
        <v>1.006</v>
      </c>
      <c r="G25055" s="34">
        <v>312.2</v>
      </c>
    </row>
    <row r="25056" spans="1:7">
      <c r="A25056" s="32">
        <v>2018</v>
      </c>
      <c r="B25056" s="32">
        <v>6137</v>
      </c>
      <c r="C25056" s="33" t="s">
        <v>353</v>
      </c>
      <c r="D25056" s="33" t="s">
        <v>354</v>
      </c>
      <c r="E25056" s="34">
        <v>97416</v>
      </c>
      <c r="F25056" s="35">
        <v>22.904</v>
      </c>
      <c r="G25056" s="34">
        <v>231.2</v>
      </c>
    </row>
    <row r="25057" spans="1:7">
      <c r="A25057" s="32">
        <v>2018</v>
      </c>
      <c r="B25057" s="32">
        <v>6137</v>
      </c>
      <c r="C25057" s="33" t="s">
        <v>565</v>
      </c>
      <c r="D25057" s="33" t="s">
        <v>566</v>
      </c>
      <c r="E25057" s="34">
        <v>538</v>
      </c>
      <c r="F25057" s="35">
        <v>5.8380000000000001</v>
      </c>
      <c r="G25057" s="34">
        <v>1692.9</v>
      </c>
    </row>
    <row r="25058" spans="1:7">
      <c r="A25058" s="32">
        <v>2018</v>
      </c>
      <c r="B25058" s="32">
        <v>6137</v>
      </c>
      <c r="C25058" s="33" t="s">
        <v>563</v>
      </c>
      <c r="D25058" s="33" t="s">
        <v>564</v>
      </c>
      <c r="E25058" s="34">
        <v>119349</v>
      </c>
      <c r="F25058" s="35">
        <v>1.0609999999999999</v>
      </c>
      <c r="G25058" s="34">
        <v>383.1</v>
      </c>
    </row>
    <row r="25059" spans="1:7">
      <c r="A25059" s="32">
        <v>2018</v>
      </c>
      <c r="B25059" s="32">
        <v>6138</v>
      </c>
      <c r="C25059" s="33" t="s">
        <v>363</v>
      </c>
      <c r="D25059" s="33" t="s">
        <v>354</v>
      </c>
      <c r="E25059" s="34">
        <v>91478</v>
      </c>
      <c r="F25059" s="35">
        <v>17.18</v>
      </c>
      <c r="G25059" s="34">
        <v>167.8</v>
      </c>
    </row>
    <row r="25060" spans="1:7">
      <c r="A25060" s="32">
        <v>2018</v>
      </c>
      <c r="B25060" s="32">
        <v>6138</v>
      </c>
      <c r="C25060" s="33" t="s">
        <v>363</v>
      </c>
      <c r="D25060" s="33" t="s">
        <v>354</v>
      </c>
      <c r="E25060" s="34">
        <v>45666</v>
      </c>
      <c r="F25060" s="35">
        <v>17.248000000000001</v>
      </c>
      <c r="G25060" s="34">
        <v>175.1</v>
      </c>
    </row>
    <row r="25061" spans="1:7">
      <c r="A25061" s="32">
        <v>2018</v>
      </c>
      <c r="B25061" s="32">
        <v>6138</v>
      </c>
      <c r="C25061" s="33" t="s">
        <v>363</v>
      </c>
      <c r="D25061" s="33" t="s">
        <v>354</v>
      </c>
      <c r="E25061" s="34">
        <v>61283</v>
      </c>
      <c r="F25061" s="35">
        <v>17.178000000000001</v>
      </c>
      <c r="G25061" s="34">
        <v>171.5</v>
      </c>
    </row>
    <row r="25062" spans="1:7">
      <c r="A25062" s="32">
        <v>2018</v>
      </c>
      <c r="B25062" s="32">
        <v>6139</v>
      </c>
      <c r="C25062" s="33" t="s">
        <v>363</v>
      </c>
      <c r="D25062" s="33" t="s">
        <v>354</v>
      </c>
      <c r="E25062" s="34">
        <v>91797</v>
      </c>
      <c r="F25062" s="35">
        <v>17.167999999999999</v>
      </c>
      <c r="G25062" s="34">
        <v>201</v>
      </c>
    </row>
    <row r="25063" spans="1:7">
      <c r="A25063" s="32">
        <v>2018</v>
      </c>
      <c r="B25063" s="32">
        <v>6139</v>
      </c>
      <c r="C25063" s="33" t="s">
        <v>363</v>
      </c>
      <c r="D25063" s="33" t="s">
        <v>354</v>
      </c>
      <c r="E25063" s="34">
        <v>244811</v>
      </c>
      <c r="F25063" s="35">
        <v>17.126000000000001</v>
      </c>
      <c r="G25063" s="34">
        <v>202.4</v>
      </c>
    </row>
    <row r="25064" spans="1:7">
      <c r="A25064" s="32">
        <v>2018</v>
      </c>
      <c r="B25064" s="32">
        <v>6146</v>
      </c>
      <c r="C25064" s="33" t="s">
        <v>363</v>
      </c>
      <c r="D25064" s="33" t="s">
        <v>354</v>
      </c>
      <c r="E25064" s="34">
        <v>410531</v>
      </c>
      <c r="F25064" s="35">
        <v>16.52</v>
      </c>
      <c r="G25064" s="34" t="s">
        <v>364</v>
      </c>
    </row>
    <row r="25065" spans="1:7">
      <c r="A25065" s="32">
        <v>2018</v>
      </c>
      <c r="B25065" s="32">
        <v>6146</v>
      </c>
      <c r="C25065" s="33" t="s">
        <v>565</v>
      </c>
      <c r="D25065" s="33" t="s">
        <v>566</v>
      </c>
      <c r="E25065" s="34">
        <v>1465</v>
      </c>
      <c r="F25065" s="35">
        <v>5.8</v>
      </c>
      <c r="G25065" s="34" t="s">
        <v>364</v>
      </c>
    </row>
    <row r="25066" spans="1:7">
      <c r="A25066" s="32">
        <v>2018</v>
      </c>
      <c r="B25066" s="32">
        <v>6146</v>
      </c>
      <c r="C25066" s="33" t="s">
        <v>362</v>
      </c>
      <c r="D25066" s="33" t="s">
        <v>354</v>
      </c>
      <c r="E25066" s="34">
        <v>651343</v>
      </c>
      <c r="F25066" s="35">
        <v>12.9</v>
      </c>
      <c r="G25066" s="34" t="s">
        <v>364</v>
      </c>
    </row>
    <row r="25067" spans="1:7">
      <c r="A25067" s="32">
        <v>2018</v>
      </c>
      <c r="B25067" s="32">
        <v>6155</v>
      </c>
      <c r="C25067" s="33" t="s">
        <v>565</v>
      </c>
      <c r="D25067" s="33" t="s">
        <v>566</v>
      </c>
      <c r="E25067" s="34">
        <v>174</v>
      </c>
      <c r="F25067" s="35">
        <v>5.7539999999999996</v>
      </c>
      <c r="G25067" s="34">
        <v>1723.9</v>
      </c>
    </row>
    <row r="25068" spans="1:7">
      <c r="A25068" s="32">
        <v>2018</v>
      </c>
      <c r="B25068" s="32">
        <v>6155</v>
      </c>
      <c r="C25068" s="33" t="s">
        <v>565</v>
      </c>
      <c r="D25068" s="33" t="s">
        <v>566</v>
      </c>
      <c r="E25068" s="34">
        <v>3349</v>
      </c>
      <c r="F25068" s="35">
        <v>5.7539999999999996</v>
      </c>
      <c r="G25068" s="34">
        <v>1723.9</v>
      </c>
    </row>
    <row r="25069" spans="1:7">
      <c r="A25069" s="32">
        <v>2018</v>
      </c>
      <c r="B25069" s="32">
        <v>6155</v>
      </c>
      <c r="C25069" s="33" t="s">
        <v>363</v>
      </c>
      <c r="D25069" s="33" t="s">
        <v>354</v>
      </c>
      <c r="E25069" s="34">
        <v>118533</v>
      </c>
      <c r="F25069" s="35">
        <v>17.079999999999998</v>
      </c>
      <c r="G25069" s="34">
        <v>226.6</v>
      </c>
    </row>
    <row r="25070" spans="1:7">
      <c r="A25070" s="32">
        <v>2018</v>
      </c>
      <c r="B25070" s="32">
        <v>6155</v>
      </c>
      <c r="C25070" s="33" t="s">
        <v>363</v>
      </c>
      <c r="D25070" s="33" t="s">
        <v>354</v>
      </c>
      <c r="E25070" s="34">
        <v>16823</v>
      </c>
      <c r="F25070" s="35">
        <v>17.05</v>
      </c>
      <c r="G25070" s="34">
        <v>188.1</v>
      </c>
    </row>
    <row r="25071" spans="1:7">
      <c r="A25071" s="32">
        <v>2018</v>
      </c>
      <c r="B25071" s="32">
        <v>6155</v>
      </c>
      <c r="C25071" s="33" t="s">
        <v>363</v>
      </c>
      <c r="D25071" s="33" t="s">
        <v>354</v>
      </c>
      <c r="E25071" s="34">
        <v>16274</v>
      </c>
      <c r="F25071" s="35">
        <v>17.97</v>
      </c>
      <c r="G25071" s="34">
        <v>192.1</v>
      </c>
    </row>
    <row r="25072" spans="1:7">
      <c r="A25072" s="32">
        <v>2018</v>
      </c>
      <c r="B25072" s="32">
        <v>6155</v>
      </c>
      <c r="C25072" s="33" t="s">
        <v>363</v>
      </c>
      <c r="D25072" s="33" t="s">
        <v>354</v>
      </c>
      <c r="E25072" s="34">
        <v>151384</v>
      </c>
      <c r="F25072" s="35">
        <v>17.66</v>
      </c>
      <c r="G25072" s="34">
        <v>192.8</v>
      </c>
    </row>
    <row r="25073" spans="1:7">
      <c r="A25073" s="32">
        <v>2018</v>
      </c>
      <c r="B25073" s="32">
        <v>6155</v>
      </c>
      <c r="C25073" s="33" t="s">
        <v>363</v>
      </c>
      <c r="D25073" s="33" t="s">
        <v>354</v>
      </c>
      <c r="E25073" s="34">
        <v>84170</v>
      </c>
      <c r="F25073" s="35">
        <v>17.12</v>
      </c>
      <c r="G25073" s="34">
        <v>183.2</v>
      </c>
    </row>
    <row r="25074" spans="1:7">
      <c r="A25074" s="32">
        <v>2018</v>
      </c>
      <c r="B25074" s="32">
        <v>6156</v>
      </c>
      <c r="C25074" s="33" t="s">
        <v>565</v>
      </c>
      <c r="D25074" s="33" t="s">
        <v>566</v>
      </c>
      <c r="E25074" s="34">
        <v>178</v>
      </c>
      <c r="F25074" s="35">
        <v>5.8</v>
      </c>
      <c r="G25074" s="34" t="s">
        <v>364</v>
      </c>
    </row>
    <row r="25075" spans="1:7">
      <c r="A25075" s="32">
        <v>2018</v>
      </c>
      <c r="B25075" s="32">
        <v>6156</v>
      </c>
      <c r="C25075" s="33" t="s">
        <v>563</v>
      </c>
      <c r="D25075" s="33" t="s">
        <v>564</v>
      </c>
      <c r="E25075" s="34">
        <v>71822</v>
      </c>
      <c r="F25075" s="35">
        <v>1.03</v>
      </c>
      <c r="G25075" s="34" t="s">
        <v>364</v>
      </c>
    </row>
    <row r="25076" spans="1:7">
      <c r="A25076" s="32">
        <v>2018</v>
      </c>
      <c r="B25076" s="32">
        <v>6165</v>
      </c>
      <c r="C25076" s="33" t="s">
        <v>353</v>
      </c>
      <c r="D25076" s="33" t="s">
        <v>354</v>
      </c>
      <c r="E25076" s="34">
        <v>1626</v>
      </c>
      <c r="F25076" s="35">
        <v>22.192</v>
      </c>
      <c r="G25076" s="34">
        <v>229.8</v>
      </c>
    </row>
    <row r="25077" spans="1:7">
      <c r="A25077" s="32">
        <v>2018</v>
      </c>
      <c r="B25077" s="32">
        <v>6165</v>
      </c>
      <c r="C25077" s="33" t="s">
        <v>353</v>
      </c>
      <c r="D25077" s="33" t="s">
        <v>354</v>
      </c>
      <c r="E25077" s="34">
        <v>3951</v>
      </c>
      <c r="F25077" s="35">
        <v>22.192</v>
      </c>
      <c r="G25077" s="34">
        <v>201.8</v>
      </c>
    </row>
    <row r="25078" spans="1:7">
      <c r="A25078" s="32">
        <v>2018</v>
      </c>
      <c r="B25078" s="32">
        <v>6165</v>
      </c>
      <c r="C25078" s="33" t="s">
        <v>565</v>
      </c>
      <c r="D25078" s="33" t="s">
        <v>566</v>
      </c>
      <c r="E25078" s="34">
        <v>781</v>
      </c>
      <c r="F25078" s="35">
        <v>5.88</v>
      </c>
      <c r="G25078" s="34">
        <v>1848</v>
      </c>
    </row>
    <row r="25079" spans="1:7">
      <c r="A25079" s="32">
        <v>2018</v>
      </c>
      <c r="B25079" s="32">
        <v>6165</v>
      </c>
      <c r="C25079" s="33" t="s">
        <v>353</v>
      </c>
      <c r="D25079" s="33" t="s">
        <v>354</v>
      </c>
      <c r="E25079" s="34">
        <v>322241</v>
      </c>
      <c r="F25079" s="35">
        <v>22.47</v>
      </c>
      <c r="G25079" s="34">
        <v>177.2</v>
      </c>
    </row>
    <row r="25080" spans="1:7">
      <c r="A25080" s="32">
        <v>2018</v>
      </c>
      <c r="B25080" s="32">
        <v>6165</v>
      </c>
      <c r="C25080" s="33" t="s">
        <v>353</v>
      </c>
      <c r="D25080" s="33" t="s">
        <v>354</v>
      </c>
      <c r="E25080" s="34">
        <v>10923</v>
      </c>
      <c r="F25080" s="35">
        <v>22.192</v>
      </c>
      <c r="G25080" s="34">
        <v>177.7</v>
      </c>
    </row>
    <row r="25081" spans="1:7">
      <c r="A25081" s="32">
        <v>2018</v>
      </c>
      <c r="B25081" s="32">
        <v>6166</v>
      </c>
      <c r="C25081" s="33" t="s">
        <v>353</v>
      </c>
      <c r="D25081" s="33" t="s">
        <v>354</v>
      </c>
      <c r="E25081" s="34">
        <v>2234</v>
      </c>
      <c r="F25081" s="35">
        <v>24.102</v>
      </c>
      <c r="G25081" s="34">
        <v>278</v>
      </c>
    </row>
    <row r="25082" spans="1:7">
      <c r="A25082" s="32">
        <v>2018</v>
      </c>
      <c r="B25082" s="32">
        <v>6166</v>
      </c>
      <c r="C25082" s="33" t="s">
        <v>353</v>
      </c>
      <c r="D25082" s="33" t="s">
        <v>354</v>
      </c>
      <c r="E25082" s="34">
        <v>5265</v>
      </c>
      <c r="F25082" s="35">
        <v>23.748000000000001</v>
      </c>
      <c r="G25082" s="34">
        <v>267.10000000000002</v>
      </c>
    </row>
    <row r="25083" spans="1:7">
      <c r="A25083" s="32">
        <v>2018</v>
      </c>
      <c r="B25083" s="32">
        <v>6166</v>
      </c>
      <c r="C25083" s="33" t="s">
        <v>353</v>
      </c>
      <c r="D25083" s="33" t="s">
        <v>354</v>
      </c>
      <c r="E25083" s="34">
        <v>2234</v>
      </c>
      <c r="F25083" s="35">
        <v>24.102</v>
      </c>
      <c r="G25083" s="34">
        <v>278</v>
      </c>
    </row>
    <row r="25084" spans="1:7">
      <c r="A25084" s="32">
        <v>2018</v>
      </c>
      <c r="B25084" s="32">
        <v>6166</v>
      </c>
      <c r="C25084" s="33" t="s">
        <v>353</v>
      </c>
      <c r="D25084" s="33" t="s">
        <v>354</v>
      </c>
      <c r="E25084" s="34">
        <v>929</v>
      </c>
      <c r="F25084" s="35">
        <v>23.748000000000001</v>
      </c>
      <c r="G25084" s="34">
        <v>267.10000000000002</v>
      </c>
    </row>
    <row r="25085" spans="1:7">
      <c r="A25085" s="32">
        <v>2018</v>
      </c>
      <c r="B25085" s="32">
        <v>6166</v>
      </c>
      <c r="C25085" s="33" t="s">
        <v>565</v>
      </c>
      <c r="D25085" s="33" t="s">
        <v>566</v>
      </c>
      <c r="E25085" s="34">
        <v>1782</v>
      </c>
      <c r="F25085" s="35">
        <v>5.758</v>
      </c>
      <c r="G25085" s="34">
        <v>1649.8</v>
      </c>
    </row>
    <row r="25086" spans="1:7">
      <c r="A25086" s="32">
        <v>2018</v>
      </c>
      <c r="B25086" s="32">
        <v>6166</v>
      </c>
      <c r="C25086" s="33" t="s">
        <v>353</v>
      </c>
      <c r="D25086" s="33" t="s">
        <v>354</v>
      </c>
      <c r="E25086" s="34">
        <v>5098</v>
      </c>
      <c r="F25086" s="35">
        <v>24.353999999999999</v>
      </c>
      <c r="G25086" s="34">
        <v>264.60000000000002</v>
      </c>
    </row>
    <row r="25087" spans="1:7">
      <c r="A25087" s="32">
        <v>2018</v>
      </c>
      <c r="B25087" s="32">
        <v>6166</v>
      </c>
      <c r="C25087" s="33" t="s">
        <v>353</v>
      </c>
      <c r="D25087" s="33" t="s">
        <v>354</v>
      </c>
      <c r="E25087" s="34">
        <v>5098</v>
      </c>
      <c r="F25087" s="35">
        <v>24.353999999999999</v>
      </c>
      <c r="G25087" s="34">
        <v>264.60000000000002</v>
      </c>
    </row>
    <row r="25088" spans="1:7">
      <c r="A25088" s="32">
        <v>2018</v>
      </c>
      <c r="B25088" s="32">
        <v>6166</v>
      </c>
      <c r="C25088" s="33" t="s">
        <v>353</v>
      </c>
      <c r="D25088" s="33" t="s">
        <v>354</v>
      </c>
      <c r="E25088" s="34">
        <v>5252</v>
      </c>
      <c r="F25088" s="35">
        <v>24.353999999999999</v>
      </c>
      <c r="G25088" s="34">
        <v>264.60000000000002</v>
      </c>
    </row>
    <row r="25089" spans="1:7">
      <c r="A25089" s="32">
        <v>2018</v>
      </c>
      <c r="B25089" s="32">
        <v>6166</v>
      </c>
      <c r="C25089" s="33" t="s">
        <v>353</v>
      </c>
      <c r="D25089" s="33" t="s">
        <v>354</v>
      </c>
      <c r="E25089" s="34">
        <v>10504</v>
      </c>
      <c r="F25089" s="35">
        <v>23.643999999999998</v>
      </c>
      <c r="G25089" s="34">
        <v>290.8</v>
      </c>
    </row>
    <row r="25090" spans="1:7">
      <c r="A25090" s="32">
        <v>2018</v>
      </c>
      <c r="B25090" s="32">
        <v>6166</v>
      </c>
      <c r="C25090" s="33" t="s">
        <v>353</v>
      </c>
      <c r="D25090" s="33" t="s">
        <v>354</v>
      </c>
      <c r="E25090" s="34">
        <v>13399</v>
      </c>
      <c r="F25090" s="35">
        <v>23.88</v>
      </c>
      <c r="G25090" s="34">
        <v>305</v>
      </c>
    </row>
    <row r="25091" spans="1:7">
      <c r="A25091" s="32">
        <v>2018</v>
      </c>
      <c r="B25091" s="32">
        <v>6177</v>
      </c>
      <c r="C25091" s="33" t="s">
        <v>363</v>
      </c>
      <c r="D25091" s="33" t="s">
        <v>354</v>
      </c>
      <c r="E25091" s="34">
        <v>15034</v>
      </c>
      <c r="F25091" s="35">
        <v>18.2</v>
      </c>
      <c r="G25091" s="34">
        <v>267.89999999999998</v>
      </c>
    </row>
    <row r="25092" spans="1:7">
      <c r="A25092" s="32">
        <v>2018</v>
      </c>
      <c r="B25092" s="32">
        <v>6177</v>
      </c>
      <c r="C25092" s="33" t="s">
        <v>363</v>
      </c>
      <c r="D25092" s="33" t="s">
        <v>354</v>
      </c>
      <c r="E25092" s="34">
        <v>90603</v>
      </c>
      <c r="F25092" s="35">
        <v>17.7</v>
      </c>
      <c r="G25092" s="34">
        <v>264</v>
      </c>
    </row>
    <row r="25093" spans="1:7">
      <c r="A25093" s="32">
        <v>2018</v>
      </c>
      <c r="B25093" s="32">
        <v>6178</v>
      </c>
      <c r="C25093" s="33" t="s">
        <v>363</v>
      </c>
      <c r="D25093" s="33" t="s">
        <v>354</v>
      </c>
      <c r="E25093" s="34">
        <v>56353</v>
      </c>
      <c r="F25093" s="35">
        <v>17.593</v>
      </c>
      <c r="G25093" s="34" t="s">
        <v>364</v>
      </c>
    </row>
    <row r="25094" spans="1:7">
      <c r="A25094" s="32">
        <v>2018</v>
      </c>
      <c r="B25094" s="32">
        <v>6178</v>
      </c>
      <c r="C25094" s="33" t="s">
        <v>363</v>
      </c>
      <c r="D25094" s="33" t="s">
        <v>354</v>
      </c>
      <c r="E25094" s="34">
        <v>115103</v>
      </c>
      <c r="F25094" s="35">
        <v>16.585999999999999</v>
      </c>
      <c r="G25094" s="34" t="s">
        <v>364</v>
      </c>
    </row>
    <row r="25095" spans="1:7">
      <c r="A25095" s="32">
        <v>2018</v>
      </c>
      <c r="B25095" s="32">
        <v>6179</v>
      </c>
      <c r="C25095" s="33" t="s">
        <v>565</v>
      </c>
      <c r="D25095" s="33" t="s">
        <v>566</v>
      </c>
      <c r="E25095" s="34">
        <v>1393</v>
      </c>
      <c r="F25095" s="35">
        <v>5.92</v>
      </c>
      <c r="G25095" s="34">
        <v>1692</v>
      </c>
    </row>
    <row r="25096" spans="1:7">
      <c r="A25096" s="32">
        <v>2018</v>
      </c>
      <c r="B25096" s="32">
        <v>6179</v>
      </c>
      <c r="C25096" s="33" t="s">
        <v>363</v>
      </c>
      <c r="D25096" s="33" t="s">
        <v>354</v>
      </c>
      <c r="E25096" s="34">
        <v>105758</v>
      </c>
      <c r="F25096" s="35">
        <v>17.968</v>
      </c>
      <c r="G25096" s="34">
        <v>166.6</v>
      </c>
    </row>
    <row r="25097" spans="1:7">
      <c r="A25097" s="32">
        <v>2018</v>
      </c>
      <c r="B25097" s="32">
        <v>6179</v>
      </c>
      <c r="C25097" s="33" t="s">
        <v>363</v>
      </c>
      <c r="D25097" s="33" t="s">
        <v>354</v>
      </c>
      <c r="E25097" s="34">
        <v>75513</v>
      </c>
      <c r="F25097" s="35">
        <v>16.343</v>
      </c>
      <c r="G25097" s="34">
        <v>165.1</v>
      </c>
    </row>
    <row r="25098" spans="1:7">
      <c r="A25098" s="32">
        <v>2018</v>
      </c>
      <c r="B25098" s="32">
        <v>6179</v>
      </c>
      <c r="C25098" s="33" t="s">
        <v>363</v>
      </c>
      <c r="D25098" s="33" t="s">
        <v>354</v>
      </c>
      <c r="E25098" s="34">
        <v>74736</v>
      </c>
      <c r="F25098" s="35">
        <v>16.594000000000001</v>
      </c>
      <c r="G25098" s="34">
        <v>165.9</v>
      </c>
    </row>
    <row r="25099" spans="1:7">
      <c r="A25099" s="32">
        <v>2018</v>
      </c>
      <c r="B25099" s="32">
        <v>6179</v>
      </c>
      <c r="C25099" s="33" t="s">
        <v>363</v>
      </c>
      <c r="D25099" s="33" t="s">
        <v>354</v>
      </c>
      <c r="E25099" s="34">
        <v>29473</v>
      </c>
      <c r="F25099" s="35">
        <v>16.710999999999999</v>
      </c>
      <c r="G25099" s="34">
        <v>165.5</v>
      </c>
    </row>
    <row r="25100" spans="1:7">
      <c r="A25100" s="32">
        <v>2018</v>
      </c>
      <c r="B25100" s="32">
        <v>6179</v>
      </c>
      <c r="C25100" s="33" t="s">
        <v>363</v>
      </c>
      <c r="D25100" s="33" t="s">
        <v>354</v>
      </c>
      <c r="E25100" s="34">
        <v>29298</v>
      </c>
      <c r="F25100" s="35">
        <v>16.521000000000001</v>
      </c>
      <c r="G25100" s="34">
        <v>164</v>
      </c>
    </row>
    <row r="25101" spans="1:7">
      <c r="A25101" s="32">
        <v>2018</v>
      </c>
      <c r="B25101" s="32">
        <v>6179</v>
      </c>
      <c r="C25101" s="33" t="s">
        <v>363</v>
      </c>
      <c r="D25101" s="33" t="s">
        <v>354</v>
      </c>
      <c r="E25101" s="34">
        <v>15122</v>
      </c>
      <c r="F25101" s="35">
        <v>16.423999999999999</v>
      </c>
      <c r="G25101" s="34">
        <v>163.30000000000001</v>
      </c>
    </row>
    <row r="25102" spans="1:7">
      <c r="A25102" s="32">
        <v>2018</v>
      </c>
      <c r="B25102" s="32">
        <v>6179</v>
      </c>
      <c r="C25102" s="33" t="s">
        <v>363</v>
      </c>
      <c r="D25102" s="33" t="s">
        <v>354</v>
      </c>
      <c r="E25102" s="34">
        <v>15110</v>
      </c>
      <c r="F25102" s="35">
        <v>16.277999999999999</v>
      </c>
      <c r="G25102" s="34">
        <v>167.2</v>
      </c>
    </row>
    <row r="25103" spans="1:7">
      <c r="A25103" s="32">
        <v>2018</v>
      </c>
      <c r="B25103" s="32">
        <v>6179</v>
      </c>
      <c r="C25103" s="33" t="s">
        <v>363</v>
      </c>
      <c r="D25103" s="33" t="s">
        <v>354</v>
      </c>
      <c r="E25103" s="34">
        <v>15085</v>
      </c>
      <c r="F25103" s="35">
        <v>16.361999999999998</v>
      </c>
      <c r="G25103" s="34">
        <v>158.19999999999999</v>
      </c>
    </row>
    <row r="25104" spans="1:7">
      <c r="A25104" s="32">
        <v>2018</v>
      </c>
      <c r="B25104" s="32">
        <v>6179</v>
      </c>
      <c r="C25104" s="33" t="s">
        <v>363</v>
      </c>
      <c r="D25104" s="33" t="s">
        <v>354</v>
      </c>
      <c r="E25104" s="34">
        <v>14999</v>
      </c>
      <c r="F25104" s="35">
        <v>16.312000000000001</v>
      </c>
      <c r="G25104" s="34">
        <v>168.4</v>
      </c>
    </row>
    <row r="25105" spans="1:7">
      <c r="A25105" s="32">
        <v>2018</v>
      </c>
      <c r="B25105" s="32">
        <v>6179</v>
      </c>
      <c r="C25105" s="33" t="s">
        <v>363</v>
      </c>
      <c r="D25105" s="33" t="s">
        <v>354</v>
      </c>
      <c r="E25105" s="34">
        <v>15122</v>
      </c>
      <c r="F25105" s="35">
        <v>16.542000000000002</v>
      </c>
      <c r="G25105" s="34">
        <v>163.19999999999999</v>
      </c>
    </row>
    <row r="25106" spans="1:7">
      <c r="A25106" s="32">
        <v>2018</v>
      </c>
      <c r="B25106" s="32">
        <v>6179</v>
      </c>
      <c r="C25106" s="33" t="s">
        <v>363</v>
      </c>
      <c r="D25106" s="33" t="s">
        <v>354</v>
      </c>
      <c r="E25106" s="34">
        <v>15126</v>
      </c>
      <c r="F25106" s="35">
        <v>17.172000000000001</v>
      </c>
      <c r="G25106" s="34">
        <v>161</v>
      </c>
    </row>
    <row r="25107" spans="1:7">
      <c r="A25107" s="32">
        <v>2018</v>
      </c>
      <c r="B25107" s="32">
        <v>6180</v>
      </c>
      <c r="C25107" s="33" t="s">
        <v>362</v>
      </c>
      <c r="D25107" s="33" t="s">
        <v>354</v>
      </c>
      <c r="E25107" s="34">
        <v>862777</v>
      </c>
      <c r="F25107" s="35">
        <v>13.6</v>
      </c>
      <c r="G25107" s="34" t="s">
        <v>364</v>
      </c>
    </row>
    <row r="25108" spans="1:7">
      <c r="A25108" s="32">
        <v>2018</v>
      </c>
      <c r="B25108" s="32">
        <v>6180</v>
      </c>
      <c r="C25108" s="33" t="s">
        <v>563</v>
      </c>
      <c r="D25108" s="33" t="s">
        <v>564</v>
      </c>
      <c r="E25108" s="34">
        <v>53696</v>
      </c>
      <c r="F25108" s="35">
        <v>1.012</v>
      </c>
      <c r="G25108" s="34" t="s">
        <v>364</v>
      </c>
    </row>
    <row r="25109" spans="1:7">
      <c r="A25109" s="32">
        <v>2018</v>
      </c>
      <c r="B25109" s="32">
        <v>6183</v>
      </c>
      <c r="C25109" s="33" t="s">
        <v>362</v>
      </c>
      <c r="D25109" s="33" t="s">
        <v>354</v>
      </c>
      <c r="E25109" s="34">
        <v>198887</v>
      </c>
      <c r="F25109" s="35">
        <v>10.3</v>
      </c>
      <c r="G25109" s="34">
        <v>332</v>
      </c>
    </row>
    <row r="25110" spans="1:7">
      <c r="A25110" s="32">
        <v>2018</v>
      </c>
      <c r="B25110" s="32">
        <v>6190</v>
      </c>
      <c r="C25110" s="33" t="s">
        <v>353</v>
      </c>
      <c r="D25110" s="33" t="s">
        <v>354</v>
      </c>
      <c r="E25110" s="34">
        <v>9625</v>
      </c>
      <c r="F25110" s="35">
        <v>22.41</v>
      </c>
      <c r="G25110" s="34">
        <v>213.9</v>
      </c>
    </row>
    <row r="25111" spans="1:7">
      <c r="A25111" s="32">
        <v>2018</v>
      </c>
      <c r="B25111" s="32">
        <v>6190</v>
      </c>
      <c r="C25111" s="33" t="s">
        <v>353</v>
      </c>
      <c r="D25111" s="33" t="s">
        <v>354</v>
      </c>
      <c r="E25111" s="34">
        <v>28185</v>
      </c>
      <c r="F25111" s="35">
        <v>21.8</v>
      </c>
      <c r="G25111" s="34">
        <v>229.1</v>
      </c>
    </row>
    <row r="25112" spans="1:7">
      <c r="A25112" s="32">
        <v>2018</v>
      </c>
      <c r="B25112" s="32">
        <v>6190</v>
      </c>
      <c r="C25112" s="33" t="s">
        <v>568</v>
      </c>
      <c r="D25112" s="33" t="s">
        <v>569</v>
      </c>
      <c r="E25112" s="34">
        <v>19339</v>
      </c>
      <c r="F25112" s="35">
        <v>28.18</v>
      </c>
      <c r="G25112" s="34">
        <v>335.4</v>
      </c>
    </row>
    <row r="25113" spans="1:7">
      <c r="A25113" s="32">
        <v>2018</v>
      </c>
      <c r="B25113" s="32">
        <v>6190</v>
      </c>
      <c r="C25113" s="33" t="s">
        <v>568</v>
      </c>
      <c r="D25113" s="33" t="s">
        <v>569</v>
      </c>
      <c r="E25113" s="34">
        <v>36939</v>
      </c>
      <c r="F25113" s="35">
        <v>28.238</v>
      </c>
      <c r="G25113" s="34">
        <v>252.1</v>
      </c>
    </row>
    <row r="25114" spans="1:7">
      <c r="A25114" s="32">
        <v>2018</v>
      </c>
      <c r="B25114" s="32">
        <v>6190</v>
      </c>
      <c r="C25114" s="33" t="s">
        <v>568</v>
      </c>
      <c r="D25114" s="33" t="s">
        <v>569</v>
      </c>
      <c r="E25114" s="34">
        <v>28383</v>
      </c>
      <c r="F25114" s="35">
        <v>28.24</v>
      </c>
      <c r="G25114" s="34">
        <v>322.8</v>
      </c>
    </row>
    <row r="25115" spans="1:7">
      <c r="A25115" s="32">
        <v>2018</v>
      </c>
      <c r="B25115" s="32">
        <v>6190</v>
      </c>
      <c r="C25115" s="33" t="s">
        <v>568</v>
      </c>
      <c r="D25115" s="33" t="s">
        <v>569</v>
      </c>
      <c r="E25115" s="34">
        <v>27189</v>
      </c>
      <c r="F25115" s="35">
        <v>28.81</v>
      </c>
      <c r="G25115" s="34">
        <v>305.2</v>
      </c>
    </row>
    <row r="25116" spans="1:7">
      <c r="A25116" s="32">
        <v>2018</v>
      </c>
      <c r="B25116" s="32">
        <v>6190</v>
      </c>
      <c r="C25116" s="33" t="s">
        <v>363</v>
      </c>
      <c r="D25116" s="33" t="s">
        <v>354</v>
      </c>
      <c r="E25116" s="34">
        <v>48305</v>
      </c>
      <c r="F25116" s="35">
        <v>18.07</v>
      </c>
      <c r="G25116" s="34">
        <v>213</v>
      </c>
    </row>
    <row r="25117" spans="1:7">
      <c r="A25117" s="32">
        <v>2018</v>
      </c>
      <c r="B25117" s="32">
        <v>6190</v>
      </c>
      <c r="C25117" s="33" t="s">
        <v>363</v>
      </c>
      <c r="D25117" s="33" t="s">
        <v>354</v>
      </c>
      <c r="E25117" s="34">
        <v>81721</v>
      </c>
      <c r="F25117" s="35">
        <v>17.34</v>
      </c>
      <c r="G25117" s="34">
        <v>199.3</v>
      </c>
    </row>
    <row r="25118" spans="1:7">
      <c r="A25118" s="32">
        <v>2018</v>
      </c>
      <c r="B25118" s="32">
        <v>6190</v>
      </c>
      <c r="C25118" s="33" t="s">
        <v>363</v>
      </c>
      <c r="D25118" s="33" t="s">
        <v>354</v>
      </c>
      <c r="E25118" s="34">
        <v>32940</v>
      </c>
      <c r="F25118" s="35">
        <v>17.940000000000001</v>
      </c>
      <c r="G25118" s="34">
        <v>208.8</v>
      </c>
    </row>
    <row r="25119" spans="1:7">
      <c r="A25119" s="32">
        <v>2018</v>
      </c>
      <c r="B25119" s="32">
        <v>6190</v>
      </c>
      <c r="C25119" s="33" t="s">
        <v>563</v>
      </c>
      <c r="D25119" s="33" t="s">
        <v>564</v>
      </c>
      <c r="E25119" s="34">
        <v>24752</v>
      </c>
      <c r="F25119" s="35">
        <v>1.01</v>
      </c>
      <c r="G25119" s="34">
        <v>320.2</v>
      </c>
    </row>
    <row r="25120" spans="1:7">
      <c r="A25120" s="32">
        <v>2018</v>
      </c>
      <c r="B25120" s="32">
        <v>6190</v>
      </c>
      <c r="C25120" s="33" t="s">
        <v>563</v>
      </c>
      <c r="D25120" s="33" t="s">
        <v>564</v>
      </c>
      <c r="E25120" s="34">
        <v>13406</v>
      </c>
      <c r="F25120" s="35">
        <v>1.01</v>
      </c>
      <c r="G25120" s="34">
        <v>316.89999999999998</v>
      </c>
    </row>
    <row r="25121" spans="1:7">
      <c r="A25121" s="32">
        <v>2018</v>
      </c>
      <c r="B25121" s="32">
        <v>6190</v>
      </c>
      <c r="C25121" s="33" t="s">
        <v>563</v>
      </c>
      <c r="D25121" s="33" t="s">
        <v>564</v>
      </c>
      <c r="E25121" s="34">
        <v>1980</v>
      </c>
      <c r="F25121" s="35">
        <v>1.01</v>
      </c>
      <c r="G25121" s="34">
        <v>297</v>
      </c>
    </row>
    <row r="25122" spans="1:7">
      <c r="A25122" s="32">
        <v>2018</v>
      </c>
      <c r="B25122" s="32">
        <v>6190</v>
      </c>
      <c r="C25122" s="33" t="s">
        <v>563</v>
      </c>
      <c r="D25122" s="33" t="s">
        <v>564</v>
      </c>
      <c r="E25122" s="34">
        <v>4950</v>
      </c>
      <c r="F25122" s="35">
        <v>1.01</v>
      </c>
      <c r="G25122" s="34">
        <v>318.3</v>
      </c>
    </row>
    <row r="25123" spans="1:7">
      <c r="A25123" s="32">
        <v>2018</v>
      </c>
      <c r="B25123" s="32">
        <v>6190</v>
      </c>
      <c r="C25123" s="33" t="s">
        <v>563</v>
      </c>
      <c r="D25123" s="33" t="s">
        <v>564</v>
      </c>
      <c r="E25123" s="34">
        <v>142475</v>
      </c>
      <c r="F25123" s="35">
        <v>1.01</v>
      </c>
      <c r="G25123" s="34">
        <v>315.5</v>
      </c>
    </row>
    <row r="25124" spans="1:7">
      <c r="A25124" s="32">
        <v>2018</v>
      </c>
      <c r="B25124" s="32">
        <v>6193</v>
      </c>
      <c r="C25124" s="33" t="s">
        <v>363</v>
      </c>
      <c r="D25124" s="33" t="s">
        <v>354</v>
      </c>
      <c r="E25124" s="34">
        <v>249571</v>
      </c>
      <c r="F25124" s="35">
        <v>17.875</v>
      </c>
      <c r="G25124" s="34">
        <v>151</v>
      </c>
    </row>
    <row r="25125" spans="1:7">
      <c r="A25125" s="32">
        <v>2018</v>
      </c>
      <c r="B25125" s="32">
        <v>6193</v>
      </c>
      <c r="C25125" s="33" t="s">
        <v>563</v>
      </c>
      <c r="D25125" s="33" t="s">
        <v>564</v>
      </c>
      <c r="E25125" s="34">
        <v>17676</v>
      </c>
      <c r="F25125" s="35">
        <v>1.0269999999999999</v>
      </c>
      <c r="G25125" s="34">
        <v>182.1</v>
      </c>
    </row>
    <row r="25126" spans="1:7">
      <c r="A25126" s="32">
        <v>2018</v>
      </c>
      <c r="B25126" s="32">
        <v>6194</v>
      </c>
      <c r="C25126" s="33" t="s">
        <v>363</v>
      </c>
      <c r="D25126" s="33" t="s">
        <v>354</v>
      </c>
      <c r="E25126" s="34">
        <v>238477</v>
      </c>
      <c r="F25126" s="35">
        <v>17.657</v>
      </c>
      <c r="G25126" s="34">
        <v>178.6</v>
      </c>
    </row>
    <row r="25127" spans="1:7">
      <c r="A25127" s="32">
        <v>2018</v>
      </c>
      <c r="B25127" s="32">
        <v>6194</v>
      </c>
      <c r="C25127" s="33" t="s">
        <v>563</v>
      </c>
      <c r="D25127" s="33" t="s">
        <v>564</v>
      </c>
      <c r="E25127" s="34">
        <v>2165</v>
      </c>
      <c r="F25127" s="35">
        <v>1.0369999999999999</v>
      </c>
      <c r="G25127" s="34">
        <v>182.1</v>
      </c>
    </row>
    <row r="25128" spans="1:7">
      <c r="A25128" s="32">
        <v>2018</v>
      </c>
      <c r="B25128" s="32">
        <v>6195</v>
      </c>
      <c r="C25128" s="33" t="s">
        <v>563</v>
      </c>
      <c r="D25128" s="33" t="s">
        <v>564</v>
      </c>
      <c r="E25128" s="34">
        <v>75249</v>
      </c>
      <c r="F25128" s="35">
        <v>1.0269999999999999</v>
      </c>
      <c r="G25128" s="34">
        <v>252.4</v>
      </c>
    </row>
    <row r="25129" spans="1:7">
      <c r="A25129" s="32">
        <v>2018</v>
      </c>
      <c r="B25129" s="32">
        <v>6195</v>
      </c>
      <c r="C25129" s="33" t="s">
        <v>363</v>
      </c>
      <c r="D25129" s="33" t="s">
        <v>354</v>
      </c>
      <c r="E25129" s="34">
        <v>127803</v>
      </c>
      <c r="F25129" s="35">
        <v>18.013999999999999</v>
      </c>
      <c r="G25129" s="34">
        <v>170.8</v>
      </c>
    </row>
    <row r="25130" spans="1:7">
      <c r="A25130" s="32">
        <v>2018</v>
      </c>
      <c r="B25130" s="32">
        <v>6204</v>
      </c>
      <c r="C25130" s="33" t="s">
        <v>363</v>
      </c>
      <c r="D25130" s="33" t="s">
        <v>354</v>
      </c>
      <c r="E25130" s="34">
        <v>60819</v>
      </c>
      <c r="F25130" s="35">
        <v>17.908000000000001</v>
      </c>
      <c r="G25130" s="34">
        <v>95.7</v>
      </c>
    </row>
    <row r="25131" spans="1:7">
      <c r="A25131" s="32">
        <v>2018</v>
      </c>
      <c r="B25131" s="32">
        <v>6204</v>
      </c>
      <c r="C25131" s="33" t="s">
        <v>363</v>
      </c>
      <c r="D25131" s="33" t="s">
        <v>354</v>
      </c>
      <c r="E25131" s="34">
        <v>45864</v>
      </c>
      <c r="F25131" s="35">
        <v>17.707999999999998</v>
      </c>
      <c r="G25131" s="34">
        <v>100.6</v>
      </c>
    </row>
    <row r="25132" spans="1:7">
      <c r="A25132" s="32">
        <v>2018</v>
      </c>
      <c r="B25132" s="32">
        <v>6204</v>
      </c>
      <c r="C25132" s="33" t="s">
        <v>363</v>
      </c>
      <c r="D25132" s="33" t="s">
        <v>354</v>
      </c>
      <c r="E25132" s="34">
        <v>15247</v>
      </c>
      <c r="F25132" s="35">
        <v>17.873999999999999</v>
      </c>
      <c r="G25132" s="34">
        <v>98.7</v>
      </c>
    </row>
    <row r="25133" spans="1:7">
      <c r="A25133" s="32">
        <v>2018</v>
      </c>
      <c r="B25133" s="32">
        <v>6204</v>
      </c>
      <c r="C25133" s="33" t="s">
        <v>363</v>
      </c>
      <c r="D25133" s="33" t="s">
        <v>354</v>
      </c>
      <c r="E25133" s="34">
        <v>136743</v>
      </c>
      <c r="F25133" s="35">
        <v>17.794</v>
      </c>
      <c r="G25133" s="34">
        <v>95.1</v>
      </c>
    </row>
    <row r="25134" spans="1:7">
      <c r="A25134" s="32">
        <v>2018</v>
      </c>
      <c r="B25134" s="32">
        <v>6204</v>
      </c>
      <c r="C25134" s="33" t="s">
        <v>363</v>
      </c>
      <c r="D25134" s="33" t="s">
        <v>354</v>
      </c>
      <c r="E25134" s="34">
        <v>244012</v>
      </c>
      <c r="F25134" s="35">
        <v>16.207999999999998</v>
      </c>
      <c r="G25134" s="34">
        <v>105.4</v>
      </c>
    </row>
    <row r="25135" spans="1:7">
      <c r="A25135" s="32">
        <v>2018</v>
      </c>
      <c r="B25135" s="32">
        <v>6213</v>
      </c>
      <c r="C25135" s="33" t="s">
        <v>353</v>
      </c>
      <c r="D25135" s="33" t="s">
        <v>354</v>
      </c>
      <c r="E25135" s="34">
        <v>120222</v>
      </c>
      <c r="F25135" s="35">
        <v>23.1</v>
      </c>
      <c r="G25135" s="34">
        <v>213.8</v>
      </c>
    </row>
    <row r="25136" spans="1:7">
      <c r="A25136" s="32">
        <v>2018</v>
      </c>
      <c r="B25136" s="32">
        <v>6213</v>
      </c>
      <c r="C25136" s="33" t="s">
        <v>353</v>
      </c>
      <c r="D25136" s="33" t="s">
        <v>354</v>
      </c>
      <c r="E25136" s="34">
        <v>107553</v>
      </c>
      <c r="F25136" s="35">
        <v>22.26</v>
      </c>
      <c r="G25136" s="34">
        <v>206.4</v>
      </c>
    </row>
    <row r="25137" spans="1:7">
      <c r="A25137" s="32">
        <v>2018</v>
      </c>
      <c r="B25137" s="32">
        <v>6213</v>
      </c>
      <c r="C25137" s="33" t="s">
        <v>565</v>
      </c>
      <c r="D25137" s="33" t="s">
        <v>566</v>
      </c>
      <c r="E25137" s="34">
        <v>1778</v>
      </c>
      <c r="F25137" s="35">
        <v>5.7960000000000003</v>
      </c>
      <c r="G25137" s="34">
        <v>1713.8</v>
      </c>
    </row>
    <row r="25138" spans="1:7">
      <c r="A25138" s="32">
        <v>2018</v>
      </c>
      <c r="B25138" s="32">
        <v>6223</v>
      </c>
      <c r="C25138" s="33" t="s">
        <v>565</v>
      </c>
      <c r="D25138" s="33" t="s">
        <v>566</v>
      </c>
      <c r="E25138" s="34">
        <v>1888</v>
      </c>
      <c r="F25138" s="35">
        <v>5.38</v>
      </c>
      <c r="G25138" s="34">
        <v>1829.6</v>
      </c>
    </row>
    <row r="25139" spans="1:7">
      <c r="A25139" s="32">
        <v>2018</v>
      </c>
      <c r="B25139" s="32">
        <v>6223</v>
      </c>
      <c r="C25139" s="33" t="s">
        <v>563</v>
      </c>
      <c r="D25139" s="33" t="s">
        <v>564</v>
      </c>
      <c r="E25139" s="34">
        <v>110622</v>
      </c>
      <c r="F25139" s="35">
        <v>1.04</v>
      </c>
      <c r="G25139" s="34">
        <v>266.8</v>
      </c>
    </row>
    <row r="25140" spans="1:7">
      <c r="A25140" s="32">
        <v>2018</v>
      </c>
      <c r="B25140" s="32">
        <v>6243</v>
      </c>
      <c r="C25140" s="33" t="s">
        <v>563</v>
      </c>
      <c r="D25140" s="33" t="s">
        <v>564</v>
      </c>
      <c r="E25140" s="34">
        <v>174987</v>
      </c>
      <c r="F25140" s="35">
        <v>1</v>
      </c>
      <c r="G25140" s="34">
        <v>1118.5</v>
      </c>
    </row>
    <row r="25141" spans="1:7">
      <c r="A25141" s="32">
        <v>2018</v>
      </c>
      <c r="B25141" s="32">
        <v>6248</v>
      </c>
      <c r="C25141" s="33" t="s">
        <v>363</v>
      </c>
      <c r="D25141" s="33" t="s">
        <v>354</v>
      </c>
      <c r="E25141" s="34">
        <v>42356</v>
      </c>
      <c r="F25141" s="35">
        <v>16.963999999999999</v>
      </c>
      <c r="G25141" s="34">
        <v>128.19999999999999</v>
      </c>
    </row>
    <row r="25142" spans="1:7">
      <c r="A25142" s="32">
        <v>2018</v>
      </c>
      <c r="B25142" s="32">
        <v>6248</v>
      </c>
      <c r="C25142" s="33" t="s">
        <v>363</v>
      </c>
      <c r="D25142" s="33" t="s">
        <v>354</v>
      </c>
      <c r="E25142" s="34">
        <v>41634</v>
      </c>
      <c r="F25142" s="35">
        <v>16.623000000000001</v>
      </c>
      <c r="G25142" s="34">
        <v>127.3</v>
      </c>
    </row>
    <row r="25143" spans="1:7">
      <c r="A25143" s="32">
        <v>2018</v>
      </c>
      <c r="B25143" s="32">
        <v>6248</v>
      </c>
      <c r="C25143" s="33" t="s">
        <v>363</v>
      </c>
      <c r="D25143" s="33" t="s">
        <v>354</v>
      </c>
      <c r="E25143" s="34">
        <v>28233</v>
      </c>
      <c r="F25143" s="35">
        <v>17.181999999999999</v>
      </c>
      <c r="G25143" s="34">
        <v>119</v>
      </c>
    </row>
    <row r="25144" spans="1:7">
      <c r="A25144" s="32">
        <v>2018</v>
      </c>
      <c r="B25144" s="32">
        <v>6248</v>
      </c>
      <c r="C25144" s="33" t="s">
        <v>363</v>
      </c>
      <c r="D25144" s="33" t="s">
        <v>354</v>
      </c>
      <c r="E25144" s="34">
        <v>13776</v>
      </c>
      <c r="F25144" s="35">
        <v>16.565999999999999</v>
      </c>
      <c r="G25144" s="34">
        <v>118.3</v>
      </c>
    </row>
    <row r="25145" spans="1:7">
      <c r="A25145" s="32">
        <v>2018</v>
      </c>
      <c r="B25145" s="32">
        <v>6248</v>
      </c>
      <c r="C25145" s="33" t="s">
        <v>563</v>
      </c>
      <c r="D25145" s="33" t="s">
        <v>564</v>
      </c>
      <c r="E25145" s="34">
        <v>4884</v>
      </c>
      <c r="F25145" s="35">
        <v>1.101</v>
      </c>
      <c r="G25145" s="34">
        <v>333.1</v>
      </c>
    </row>
    <row r="25146" spans="1:7">
      <c r="A25146" s="32">
        <v>2018</v>
      </c>
      <c r="B25146" s="32">
        <v>6248</v>
      </c>
      <c r="C25146" s="33" t="s">
        <v>363</v>
      </c>
      <c r="D25146" s="33" t="s">
        <v>354</v>
      </c>
      <c r="E25146" s="34">
        <v>14118</v>
      </c>
      <c r="F25146" s="35">
        <v>17.079999999999998</v>
      </c>
      <c r="G25146" s="34">
        <v>110.6</v>
      </c>
    </row>
    <row r="25147" spans="1:7">
      <c r="A25147" s="32">
        <v>2018</v>
      </c>
      <c r="B25147" s="32">
        <v>6248</v>
      </c>
      <c r="C25147" s="33" t="s">
        <v>363</v>
      </c>
      <c r="D25147" s="33" t="s">
        <v>354</v>
      </c>
      <c r="E25147" s="34">
        <v>14138</v>
      </c>
      <c r="F25147" s="35">
        <v>16.558</v>
      </c>
      <c r="G25147" s="34">
        <v>110.8</v>
      </c>
    </row>
    <row r="25148" spans="1:7">
      <c r="A25148" s="32">
        <v>2018</v>
      </c>
      <c r="B25148" s="32">
        <v>6248</v>
      </c>
      <c r="C25148" s="33" t="s">
        <v>363</v>
      </c>
      <c r="D25148" s="33" t="s">
        <v>354</v>
      </c>
      <c r="E25148" s="34">
        <v>28112</v>
      </c>
      <c r="F25148" s="35">
        <v>17.084</v>
      </c>
      <c r="G25148" s="34">
        <v>111.4</v>
      </c>
    </row>
    <row r="25149" spans="1:7">
      <c r="A25149" s="32">
        <v>2018</v>
      </c>
      <c r="B25149" s="32">
        <v>6249</v>
      </c>
      <c r="C25149" s="33" t="s">
        <v>565</v>
      </c>
      <c r="D25149" s="33" t="s">
        <v>566</v>
      </c>
      <c r="E25149" s="34">
        <v>606</v>
      </c>
      <c r="F25149" s="35">
        <v>5.79</v>
      </c>
      <c r="G25149" s="34">
        <v>1744</v>
      </c>
    </row>
    <row r="25150" spans="1:7">
      <c r="A25150" s="32">
        <v>2018</v>
      </c>
      <c r="B25150" s="32">
        <v>6253</v>
      </c>
      <c r="C25150" s="33" t="s">
        <v>565</v>
      </c>
      <c r="D25150" s="33" t="s">
        <v>566</v>
      </c>
      <c r="E25150" s="34">
        <v>2949</v>
      </c>
      <c r="F25150" s="35">
        <v>5.88</v>
      </c>
      <c r="G25150" s="34">
        <v>1744.9</v>
      </c>
    </row>
    <row r="25151" spans="1:7">
      <c r="A25151" s="32">
        <v>2018</v>
      </c>
      <c r="B25151" s="32">
        <v>6253</v>
      </c>
      <c r="C25151" s="33" t="s">
        <v>563</v>
      </c>
      <c r="D25151" s="33" t="s">
        <v>564</v>
      </c>
      <c r="E25151" s="34">
        <v>36747</v>
      </c>
      <c r="F25151" s="35">
        <v>1.024</v>
      </c>
      <c r="G25151" s="34">
        <v>289.7</v>
      </c>
    </row>
    <row r="25152" spans="1:7">
      <c r="A25152" s="32">
        <v>2018</v>
      </c>
      <c r="B25152" s="32">
        <v>6254</v>
      </c>
      <c r="C25152" s="33" t="s">
        <v>363</v>
      </c>
      <c r="D25152" s="33" t="s">
        <v>354</v>
      </c>
      <c r="E25152" s="34">
        <v>30644</v>
      </c>
      <c r="F25152" s="35">
        <v>16.788</v>
      </c>
      <c r="G25152" s="34">
        <v>200.6</v>
      </c>
    </row>
    <row r="25153" spans="1:7">
      <c r="A25153" s="32">
        <v>2018</v>
      </c>
      <c r="B25153" s="32">
        <v>6254</v>
      </c>
      <c r="C25153" s="33" t="s">
        <v>363</v>
      </c>
      <c r="D25153" s="33" t="s">
        <v>354</v>
      </c>
      <c r="E25153" s="34">
        <v>61423</v>
      </c>
      <c r="F25153" s="35">
        <v>17.088000000000001</v>
      </c>
      <c r="G25153" s="34">
        <v>171.8</v>
      </c>
    </row>
    <row r="25154" spans="1:7">
      <c r="A25154" s="32">
        <v>2018</v>
      </c>
      <c r="B25154" s="32">
        <v>6254</v>
      </c>
      <c r="C25154" s="33" t="s">
        <v>363</v>
      </c>
      <c r="D25154" s="33" t="s">
        <v>354</v>
      </c>
      <c r="E25154" s="34">
        <v>76661</v>
      </c>
      <c r="F25154" s="35">
        <v>17.155999999999999</v>
      </c>
      <c r="G25154" s="34">
        <v>170.1</v>
      </c>
    </row>
    <row r="25155" spans="1:7">
      <c r="A25155" s="32">
        <v>2018</v>
      </c>
      <c r="B25155" s="32">
        <v>6254</v>
      </c>
      <c r="C25155" s="33" t="s">
        <v>363</v>
      </c>
      <c r="D25155" s="33" t="s">
        <v>354</v>
      </c>
      <c r="E25155" s="34">
        <v>46112</v>
      </c>
      <c r="F25155" s="35">
        <v>16.282</v>
      </c>
      <c r="G25155" s="34">
        <v>160</v>
      </c>
    </row>
    <row r="25156" spans="1:7">
      <c r="A25156" s="32">
        <v>2018</v>
      </c>
      <c r="B25156" s="32">
        <v>6257</v>
      </c>
      <c r="C25156" s="33" t="s">
        <v>565</v>
      </c>
      <c r="D25156" s="33" t="s">
        <v>566</v>
      </c>
      <c r="E25156" s="34">
        <v>702</v>
      </c>
      <c r="F25156" s="35">
        <v>5.8</v>
      </c>
      <c r="G25156" s="34">
        <v>1633.1</v>
      </c>
    </row>
    <row r="25157" spans="1:7">
      <c r="A25157" s="32">
        <v>2018</v>
      </c>
      <c r="B25157" s="32">
        <v>6257</v>
      </c>
      <c r="C25157" s="33" t="s">
        <v>363</v>
      </c>
      <c r="D25157" s="33" t="s">
        <v>354</v>
      </c>
      <c r="E25157" s="34">
        <v>79014</v>
      </c>
      <c r="F25157" s="35">
        <v>17.114000000000001</v>
      </c>
      <c r="G25157" s="34">
        <v>229.4</v>
      </c>
    </row>
    <row r="25158" spans="1:7">
      <c r="A25158" s="32">
        <v>2018</v>
      </c>
      <c r="B25158" s="32">
        <v>6257</v>
      </c>
      <c r="C25158" s="33" t="s">
        <v>363</v>
      </c>
      <c r="D25158" s="33" t="s">
        <v>354</v>
      </c>
      <c r="E25158" s="34">
        <v>313753</v>
      </c>
      <c r="F25158" s="35">
        <v>17.001999999999999</v>
      </c>
      <c r="G25158" s="34">
        <v>231.4</v>
      </c>
    </row>
    <row r="25159" spans="1:7">
      <c r="A25159" s="32">
        <v>2018</v>
      </c>
      <c r="B25159" s="32">
        <v>6257</v>
      </c>
      <c r="C25159" s="33" t="s">
        <v>363</v>
      </c>
      <c r="D25159" s="33" t="s">
        <v>354</v>
      </c>
      <c r="E25159" s="34">
        <v>158550</v>
      </c>
      <c r="F25159" s="35">
        <v>16.655999999999999</v>
      </c>
      <c r="G25159" s="34">
        <v>236.9</v>
      </c>
    </row>
    <row r="25160" spans="1:7">
      <c r="A25160" s="32">
        <v>2018</v>
      </c>
      <c r="B25160" s="32">
        <v>6257</v>
      </c>
      <c r="C25160" s="33" t="s">
        <v>363</v>
      </c>
      <c r="D25160" s="33" t="s">
        <v>354</v>
      </c>
      <c r="E25160" s="34">
        <v>31388</v>
      </c>
      <c r="F25160" s="35">
        <v>16.992000000000001</v>
      </c>
      <c r="G25160" s="34">
        <v>235.9</v>
      </c>
    </row>
    <row r="25161" spans="1:7">
      <c r="A25161" s="32">
        <v>2018</v>
      </c>
      <c r="B25161" s="32">
        <v>6257</v>
      </c>
      <c r="C25161" s="33" t="s">
        <v>363</v>
      </c>
      <c r="D25161" s="33" t="s">
        <v>354</v>
      </c>
      <c r="E25161" s="34">
        <v>31469</v>
      </c>
      <c r="F25161" s="35">
        <v>16.52</v>
      </c>
      <c r="G25161" s="34">
        <v>236.3</v>
      </c>
    </row>
    <row r="25162" spans="1:7">
      <c r="A25162" s="32">
        <v>2018</v>
      </c>
      <c r="B25162" s="32">
        <v>6257</v>
      </c>
      <c r="C25162" s="33" t="s">
        <v>363</v>
      </c>
      <c r="D25162" s="33" t="s">
        <v>354</v>
      </c>
      <c r="E25162" s="34">
        <v>47722</v>
      </c>
      <c r="F25162" s="35">
        <v>17.079999999999998</v>
      </c>
      <c r="G25162" s="34">
        <v>233.7</v>
      </c>
    </row>
    <row r="25163" spans="1:7">
      <c r="A25163" s="32">
        <v>2018</v>
      </c>
      <c r="B25163" s="32">
        <v>6257</v>
      </c>
      <c r="C25163" s="33" t="s">
        <v>363</v>
      </c>
      <c r="D25163" s="33" t="s">
        <v>354</v>
      </c>
      <c r="E25163" s="34">
        <v>143671</v>
      </c>
      <c r="F25163" s="35">
        <v>16.992000000000001</v>
      </c>
      <c r="G25163" s="34">
        <v>248</v>
      </c>
    </row>
    <row r="25164" spans="1:7">
      <c r="A25164" s="32">
        <v>2018</v>
      </c>
      <c r="B25164" s="32">
        <v>6258</v>
      </c>
      <c r="C25164" s="33" t="s">
        <v>565</v>
      </c>
      <c r="D25164" s="33" t="s">
        <v>566</v>
      </c>
      <c r="E25164" s="34">
        <v>969</v>
      </c>
      <c r="F25164" s="35">
        <v>5.8170000000000002</v>
      </c>
      <c r="G25164" s="34">
        <v>1664.9</v>
      </c>
    </row>
    <row r="25165" spans="1:7">
      <c r="A25165" s="32">
        <v>2018</v>
      </c>
      <c r="B25165" s="32">
        <v>6264</v>
      </c>
      <c r="C25165" s="33" t="s">
        <v>353</v>
      </c>
      <c r="D25165" s="33" t="s">
        <v>354</v>
      </c>
      <c r="E25165" s="34">
        <v>13638</v>
      </c>
      <c r="F25165" s="35">
        <v>25.071999999999999</v>
      </c>
      <c r="G25165" s="34">
        <v>148.9</v>
      </c>
    </row>
    <row r="25166" spans="1:7">
      <c r="A25166" s="32">
        <v>2018</v>
      </c>
      <c r="B25166" s="32">
        <v>6264</v>
      </c>
      <c r="C25166" s="33" t="s">
        <v>353</v>
      </c>
      <c r="D25166" s="33" t="s">
        <v>354</v>
      </c>
      <c r="E25166" s="34">
        <v>22183</v>
      </c>
      <c r="F25166" s="35">
        <v>24.904</v>
      </c>
      <c r="G25166" s="34">
        <v>173.9</v>
      </c>
    </row>
    <row r="25167" spans="1:7">
      <c r="A25167" s="32">
        <v>2018</v>
      </c>
      <c r="B25167" s="32">
        <v>6264</v>
      </c>
      <c r="C25167" s="33" t="s">
        <v>353</v>
      </c>
      <c r="D25167" s="33" t="s">
        <v>354</v>
      </c>
      <c r="E25167" s="34">
        <v>16202</v>
      </c>
      <c r="F25167" s="35">
        <v>25.123999999999999</v>
      </c>
      <c r="G25167" s="34">
        <v>172.3</v>
      </c>
    </row>
    <row r="25168" spans="1:7">
      <c r="A25168" s="32">
        <v>2018</v>
      </c>
      <c r="B25168" s="32">
        <v>6264</v>
      </c>
      <c r="C25168" s="33" t="s">
        <v>353</v>
      </c>
      <c r="D25168" s="33" t="s">
        <v>354</v>
      </c>
      <c r="E25168" s="34">
        <v>12264</v>
      </c>
      <c r="F25168" s="35">
        <v>25.052</v>
      </c>
      <c r="G25168" s="34">
        <v>149</v>
      </c>
    </row>
    <row r="25169" spans="1:7">
      <c r="A25169" s="32">
        <v>2018</v>
      </c>
      <c r="B25169" s="32">
        <v>6288</v>
      </c>
      <c r="C25169" s="33" t="s">
        <v>362</v>
      </c>
      <c r="D25169" s="33" t="s">
        <v>354</v>
      </c>
      <c r="E25169" s="34">
        <v>24394</v>
      </c>
      <c r="F25169" s="35">
        <v>15.6</v>
      </c>
      <c r="G25169" s="34">
        <v>396</v>
      </c>
    </row>
    <row r="25170" spans="1:7">
      <c r="A25170" s="32">
        <v>2018</v>
      </c>
      <c r="B25170" s="32">
        <v>6288</v>
      </c>
      <c r="C25170" s="33" t="s">
        <v>365</v>
      </c>
      <c r="D25170" s="33" t="s">
        <v>354</v>
      </c>
      <c r="E25170" s="34">
        <v>16908</v>
      </c>
      <c r="F25170" s="35">
        <v>12.2</v>
      </c>
      <c r="G25170" s="34">
        <v>195</v>
      </c>
    </row>
    <row r="25171" spans="1:7">
      <c r="A25171" s="32">
        <v>2018</v>
      </c>
      <c r="B25171" s="32">
        <v>6288</v>
      </c>
      <c r="C25171" s="33" t="s">
        <v>565</v>
      </c>
      <c r="D25171" s="33" t="s">
        <v>566</v>
      </c>
      <c r="E25171" s="34">
        <v>973</v>
      </c>
      <c r="F25171" s="35">
        <v>5.6</v>
      </c>
      <c r="G25171" s="34">
        <v>1821</v>
      </c>
    </row>
    <row r="25172" spans="1:7">
      <c r="A25172" s="32">
        <v>2018</v>
      </c>
      <c r="B25172" s="32">
        <v>6373</v>
      </c>
      <c r="C25172" s="33" t="s">
        <v>563</v>
      </c>
      <c r="D25172" s="33" t="s">
        <v>564</v>
      </c>
      <c r="E25172" s="34">
        <v>18847</v>
      </c>
      <c r="F25172" s="35">
        <v>1.06</v>
      </c>
      <c r="G25172" s="34">
        <v>377</v>
      </c>
    </row>
    <row r="25173" spans="1:7">
      <c r="A25173" s="32">
        <v>2018</v>
      </c>
      <c r="B25173" s="32">
        <v>6373</v>
      </c>
      <c r="C25173" s="33" t="s">
        <v>563</v>
      </c>
      <c r="D25173" s="33" t="s">
        <v>564</v>
      </c>
      <c r="E25173" s="34">
        <v>4341</v>
      </c>
      <c r="F25173" s="35">
        <v>1.06</v>
      </c>
      <c r="G25173" s="34">
        <v>292</v>
      </c>
    </row>
    <row r="25174" spans="1:7">
      <c r="A25174" s="32">
        <v>2018</v>
      </c>
      <c r="B25174" s="32">
        <v>6469</v>
      </c>
      <c r="C25174" s="33" t="s">
        <v>362</v>
      </c>
      <c r="D25174" s="33" t="s">
        <v>354</v>
      </c>
      <c r="E25174" s="34">
        <v>430604</v>
      </c>
      <c r="F25174" s="35">
        <v>13.054</v>
      </c>
      <c r="G25174" s="34">
        <v>117.1</v>
      </c>
    </row>
    <row r="25175" spans="1:7">
      <c r="A25175" s="32">
        <v>2018</v>
      </c>
      <c r="B25175" s="32">
        <v>6469</v>
      </c>
      <c r="C25175" s="33" t="s">
        <v>563</v>
      </c>
      <c r="D25175" s="33" t="s">
        <v>564</v>
      </c>
      <c r="E25175" s="34">
        <v>14700</v>
      </c>
      <c r="F25175" s="35">
        <v>0.98099999999999998</v>
      </c>
      <c r="G25175" s="34">
        <v>269.2</v>
      </c>
    </row>
    <row r="25176" spans="1:7">
      <c r="A25176" s="32">
        <v>2018</v>
      </c>
      <c r="B25176" s="32">
        <v>6481</v>
      </c>
      <c r="C25176" s="33" t="s">
        <v>353</v>
      </c>
      <c r="D25176" s="33" t="s">
        <v>354</v>
      </c>
      <c r="E25176" s="34">
        <v>48169</v>
      </c>
      <c r="F25176" s="35">
        <v>22.542000000000002</v>
      </c>
      <c r="G25176" s="34">
        <v>222.6</v>
      </c>
    </row>
    <row r="25177" spans="1:7">
      <c r="A25177" s="32">
        <v>2018</v>
      </c>
      <c r="B25177" s="32">
        <v>6481</v>
      </c>
      <c r="C25177" s="33" t="s">
        <v>353</v>
      </c>
      <c r="D25177" s="33" t="s">
        <v>354</v>
      </c>
      <c r="E25177" s="34">
        <v>102241</v>
      </c>
      <c r="F25177" s="35">
        <v>21.878</v>
      </c>
      <c r="G25177" s="34">
        <v>226</v>
      </c>
    </row>
    <row r="25178" spans="1:7">
      <c r="A25178" s="32">
        <v>2018</v>
      </c>
      <c r="B25178" s="32">
        <v>6481</v>
      </c>
      <c r="C25178" s="33" t="s">
        <v>363</v>
      </c>
      <c r="D25178" s="33" t="s">
        <v>354</v>
      </c>
      <c r="E25178" s="34">
        <v>31839</v>
      </c>
      <c r="F25178" s="35">
        <v>19.946999999999999</v>
      </c>
      <c r="G25178" s="34">
        <v>230.7</v>
      </c>
    </row>
    <row r="25179" spans="1:7">
      <c r="A25179" s="32">
        <v>2018</v>
      </c>
      <c r="B25179" s="32">
        <v>6504</v>
      </c>
      <c r="C25179" s="33" t="s">
        <v>565</v>
      </c>
      <c r="D25179" s="33" t="s">
        <v>566</v>
      </c>
      <c r="E25179" s="34">
        <v>153</v>
      </c>
      <c r="F25179" s="35">
        <v>5.2690000000000001</v>
      </c>
      <c r="G25179" s="34">
        <v>0</v>
      </c>
    </row>
    <row r="25180" spans="1:7">
      <c r="A25180" s="32">
        <v>2018</v>
      </c>
      <c r="B25180" s="32">
        <v>6504</v>
      </c>
      <c r="C25180" s="33" t="s">
        <v>565</v>
      </c>
      <c r="D25180" s="33" t="s">
        <v>566</v>
      </c>
      <c r="E25180" s="34">
        <v>635</v>
      </c>
      <c r="F25180" s="35">
        <v>5.7619999999999996</v>
      </c>
      <c r="G25180" s="34">
        <v>1889.9</v>
      </c>
    </row>
    <row r="25181" spans="1:7">
      <c r="A25181" s="32">
        <v>2018</v>
      </c>
      <c r="B25181" s="32">
        <v>6504</v>
      </c>
      <c r="C25181" s="33" t="s">
        <v>565</v>
      </c>
      <c r="D25181" s="33" t="s">
        <v>566</v>
      </c>
      <c r="E25181" s="34">
        <v>111720</v>
      </c>
      <c r="F25181" s="35">
        <v>5.76</v>
      </c>
      <c r="G25181" s="34">
        <v>1824.4</v>
      </c>
    </row>
    <row r="25182" spans="1:7">
      <c r="A25182" s="32">
        <v>2018</v>
      </c>
      <c r="B25182" s="32">
        <v>6559</v>
      </c>
      <c r="C25182" s="33" t="s">
        <v>565</v>
      </c>
      <c r="D25182" s="33" t="s">
        <v>566</v>
      </c>
      <c r="E25182" s="34">
        <v>5</v>
      </c>
      <c r="F25182" s="35">
        <v>5.6070000000000002</v>
      </c>
      <c r="G25182" s="34">
        <v>1262.5999999999999</v>
      </c>
    </row>
    <row r="25183" spans="1:7">
      <c r="A25183" s="32">
        <v>2018</v>
      </c>
      <c r="B25183" s="32">
        <v>6559</v>
      </c>
      <c r="C25183" s="33" t="s">
        <v>563</v>
      </c>
      <c r="D25183" s="33" t="s">
        <v>564</v>
      </c>
      <c r="E25183" s="34">
        <v>518270</v>
      </c>
      <c r="F25183" s="35">
        <v>1</v>
      </c>
      <c r="G25183" s="34">
        <v>526.20000000000005</v>
      </c>
    </row>
    <row r="25184" spans="1:7">
      <c r="A25184" s="32">
        <v>2018</v>
      </c>
      <c r="B25184" s="32">
        <v>6639</v>
      </c>
      <c r="C25184" s="33" t="s">
        <v>353</v>
      </c>
      <c r="D25184" s="33" t="s">
        <v>354</v>
      </c>
      <c r="E25184" s="34">
        <v>3046</v>
      </c>
      <c r="F25184" s="35">
        <v>22.78</v>
      </c>
      <c r="G25184" s="34">
        <v>223.6</v>
      </c>
    </row>
    <row r="25185" spans="1:7">
      <c r="A25185" s="32">
        <v>2018</v>
      </c>
      <c r="B25185" s="32">
        <v>6639</v>
      </c>
      <c r="C25185" s="33" t="s">
        <v>353</v>
      </c>
      <c r="D25185" s="33" t="s">
        <v>354</v>
      </c>
      <c r="E25185" s="34">
        <v>46806</v>
      </c>
      <c r="F25185" s="35">
        <v>22.23</v>
      </c>
      <c r="G25185" s="34">
        <v>203.8</v>
      </c>
    </row>
    <row r="25186" spans="1:7">
      <c r="A25186" s="32">
        <v>2018</v>
      </c>
      <c r="B25186" s="32">
        <v>6639</v>
      </c>
      <c r="C25186" s="33" t="s">
        <v>353</v>
      </c>
      <c r="D25186" s="33" t="s">
        <v>354</v>
      </c>
      <c r="E25186" s="34">
        <v>2911</v>
      </c>
      <c r="F25186" s="35">
        <v>22.16</v>
      </c>
      <c r="G25186" s="34">
        <v>201.6</v>
      </c>
    </row>
    <row r="25187" spans="1:7">
      <c r="A25187" s="32">
        <v>2018</v>
      </c>
      <c r="B25187" s="32">
        <v>6639</v>
      </c>
      <c r="C25187" s="33" t="s">
        <v>353</v>
      </c>
      <c r="D25187" s="33" t="s">
        <v>354</v>
      </c>
      <c r="E25187" s="34">
        <v>47637</v>
      </c>
      <c r="F25187" s="35">
        <v>23.14</v>
      </c>
      <c r="G25187" s="34">
        <v>171.9</v>
      </c>
    </row>
    <row r="25188" spans="1:7">
      <c r="A25188" s="32">
        <v>2018</v>
      </c>
      <c r="B25188" s="32">
        <v>6639</v>
      </c>
      <c r="C25188" s="33" t="s">
        <v>565</v>
      </c>
      <c r="D25188" s="33" t="s">
        <v>566</v>
      </c>
      <c r="E25188" s="34">
        <v>1812</v>
      </c>
      <c r="F25188" s="35">
        <v>5.8</v>
      </c>
      <c r="G25188" s="34">
        <v>1610.1</v>
      </c>
    </row>
    <row r="25189" spans="1:7">
      <c r="A25189" s="32">
        <v>2018</v>
      </c>
      <c r="B25189" s="32">
        <v>6641</v>
      </c>
      <c r="C25189" s="33" t="s">
        <v>363</v>
      </c>
      <c r="D25189" s="33" t="s">
        <v>354</v>
      </c>
      <c r="E25189" s="34">
        <v>81676</v>
      </c>
      <c r="F25189" s="35">
        <v>18</v>
      </c>
      <c r="G25189" s="34">
        <v>203.9</v>
      </c>
    </row>
    <row r="25190" spans="1:7">
      <c r="A25190" s="32">
        <v>2018</v>
      </c>
      <c r="B25190" s="32">
        <v>6641</v>
      </c>
      <c r="C25190" s="33" t="s">
        <v>363</v>
      </c>
      <c r="D25190" s="33" t="s">
        <v>354</v>
      </c>
      <c r="E25190" s="34">
        <v>65731</v>
      </c>
      <c r="F25190" s="35">
        <v>17.989999999999998</v>
      </c>
      <c r="G25190" s="34">
        <v>201.6</v>
      </c>
    </row>
    <row r="25191" spans="1:7">
      <c r="A25191" s="32">
        <v>2018</v>
      </c>
      <c r="B25191" s="32">
        <v>6641</v>
      </c>
      <c r="C25191" s="33" t="s">
        <v>363</v>
      </c>
      <c r="D25191" s="33" t="s">
        <v>354</v>
      </c>
      <c r="E25191" s="34">
        <v>113961</v>
      </c>
      <c r="F25191" s="35">
        <v>16.87</v>
      </c>
      <c r="G25191" s="34">
        <v>197.2</v>
      </c>
    </row>
    <row r="25192" spans="1:7">
      <c r="A25192" s="32">
        <v>2018</v>
      </c>
      <c r="B25192" s="32">
        <v>6641</v>
      </c>
      <c r="C25192" s="33" t="s">
        <v>363</v>
      </c>
      <c r="D25192" s="33" t="s">
        <v>354</v>
      </c>
      <c r="E25192" s="34">
        <v>82274</v>
      </c>
      <c r="F25192" s="35">
        <v>17.62</v>
      </c>
      <c r="G25192" s="34">
        <v>209.1</v>
      </c>
    </row>
    <row r="25193" spans="1:7">
      <c r="A25193" s="32">
        <v>2018</v>
      </c>
      <c r="B25193" s="32">
        <v>6641</v>
      </c>
      <c r="C25193" s="33" t="s">
        <v>363</v>
      </c>
      <c r="D25193" s="33" t="s">
        <v>354</v>
      </c>
      <c r="E25193" s="34">
        <v>49149</v>
      </c>
      <c r="F25193" s="35">
        <v>17.5</v>
      </c>
      <c r="G25193" s="34">
        <v>209.8</v>
      </c>
    </row>
    <row r="25194" spans="1:7">
      <c r="A25194" s="32">
        <v>2018</v>
      </c>
      <c r="B25194" s="32">
        <v>6641</v>
      </c>
      <c r="C25194" s="33" t="s">
        <v>363</v>
      </c>
      <c r="D25194" s="33" t="s">
        <v>354</v>
      </c>
      <c r="E25194" s="34">
        <v>82478</v>
      </c>
      <c r="F25194" s="35">
        <v>17.350000000000001</v>
      </c>
      <c r="G25194" s="34">
        <v>198.4</v>
      </c>
    </row>
    <row r="25195" spans="1:7">
      <c r="A25195" s="32">
        <v>2018</v>
      </c>
      <c r="B25195" s="32">
        <v>6641</v>
      </c>
      <c r="C25195" s="33" t="s">
        <v>565</v>
      </c>
      <c r="D25195" s="33" t="s">
        <v>566</v>
      </c>
      <c r="E25195" s="34">
        <v>2303</v>
      </c>
      <c r="F25195" s="35">
        <v>5.9</v>
      </c>
      <c r="G25195" s="34">
        <v>1797.2</v>
      </c>
    </row>
    <row r="25196" spans="1:7">
      <c r="A25196" s="32">
        <v>2018</v>
      </c>
      <c r="B25196" s="32">
        <v>6641</v>
      </c>
      <c r="C25196" s="33" t="s">
        <v>565</v>
      </c>
      <c r="D25196" s="33" t="s">
        <v>566</v>
      </c>
      <c r="E25196" s="34">
        <v>5463</v>
      </c>
      <c r="F25196" s="35">
        <v>5.9</v>
      </c>
      <c r="G25196" s="34">
        <v>1703.2</v>
      </c>
    </row>
    <row r="25197" spans="1:7">
      <c r="A25197" s="32">
        <v>2018</v>
      </c>
      <c r="B25197" s="32">
        <v>6664</v>
      </c>
      <c r="C25197" s="33" t="s">
        <v>363</v>
      </c>
      <c r="D25197" s="33" t="s">
        <v>354</v>
      </c>
      <c r="E25197" s="34">
        <v>16460</v>
      </c>
      <c r="F25197" s="35">
        <v>18.012</v>
      </c>
      <c r="G25197" s="34">
        <v>199.3</v>
      </c>
    </row>
    <row r="25198" spans="1:7">
      <c r="A25198" s="32">
        <v>2018</v>
      </c>
      <c r="B25198" s="32">
        <v>6664</v>
      </c>
      <c r="C25198" s="33" t="s">
        <v>363</v>
      </c>
      <c r="D25198" s="33" t="s">
        <v>354</v>
      </c>
      <c r="E25198" s="34">
        <v>32996</v>
      </c>
      <c r="F25198" s="35">
        <v>17.594999999999999</v>
      </c>
      <c r="G25198" s="34">
        <v>198.2</v>
      </c>
    </row>
    <row r="25199" spans="1:7">
      <c r="A25199" s="32">
        <v>2018</v>
      </c>
      <c r="B25199" s="32">
        <v>6664</v>
      </c>
      <c r="C25199" s="33" t="s">
        <v>363</v>
      </c>
      <c r="D25199" s="33" t="s">
        <v>354</v>
      </c>
      <c r="E25199" s="34">
        <v>33039</v>
      </c>
      <c r="F25199" s="35">
        <v>17.481999999999999</v>
      </c>
      <c r="G25199" s="34">
        <v>182.4</v>
      </c>
    </row>
    <row r="25200" spans="1:7">
      <c r="A25200" s="32">
        <v>2018</v>
      </c>
      <c r="B25200" s="32">
        <v>6664</v>
      </c>
      <c r="C25200" s="33" t="s">
        <v>363</v>
      </c>
      <c r="D25200" s="33" t="s">
        <v>354</v>
      </c>
      <c r="E25200" s="34">
        <v>16418</v>
      </c>
      <c r="F25200" s="35">
        <v>17.757999999999999</v>
      </c>
      <c r="G25200" s="34">
        <v>179.8</v>
      </c>
    </row>
    <row r="25201" spans="1:7">
      <c r="A25201" s="32">
        <v>2018</v>
      </c>
      <c r="B25201" s="32">
        <v>6664</v>
      </c>
      <c r="C25201" s="33" t="s">
        <v>563</v>
      </c>
      <c r="D25201" s="33" t="s">
        <v>564</v>
      </c>
      <c r="E25201" s="34">
        <v>18680</v>
      </c>
      <c r="F25201" s="35">
        <v>1.0489999999999999</v>
      </c>
      <c r="G25201" s="34">
        <v>400.8</v>
      </c>
    </row>
    <row r="25202" spans="1:7">
      <c r="A25202" s="32">
        <v>2018</v>
      </c>
      <c r="B25202" s="32">
        <v>6705</v>
      </c>
      <c r="C25202" s="33" t="s">
        <v>353</v>
      </c>
      <c r="D25202" s="33" t="s">
        <v>354</v>
      </c>
      <c r="E25202" s="34">
        <v>56097</v>
      </c>
      <c r="F25202" s="35">
        <v>23</v>
      </c>
      <c r="G25202" s="34" t="s">
        <v>364</v>
      </c>
    </row>
    <row r="25203" spans="1:7">
      <c r="A25203" s="32">
        <v>2018</v>
      </c>
      <c r="B25203" s="32">
        <v>6705</v>
      </c>
      <c r="C25203" s="33" t="s">
        <v>353</v>
      </c>
      <c r="D25203" s="33" t="s">
        <v>354</v>
      </c>
      <c r="E25203" s="34">
        <v>111366</v>
      </c>
      <c r="F25203" s="35">
        <v>22.48</v>
      </c>
      <c r="G25203" s="34" t="s">
        <v>364</v>
      </c>
    </row>
    <row r="25204" spans="1:7">
      <c r="A25204" s="32">
        <v>2018</v>
      </c>
      <c r="B25204" s="32">
        <v>6705</v>
      </c>
      <c r="C25204" s="33" t="s">
        <v>563</v>
      </c>
      <c r="D25204" s="33" t="s">
        <v>564</v>
      </c>
      <c r="E25204" s="34">
        <v>6087</v>
      </c>
      <c r="F25204" s="35">
        <v>1.0669999999999999</v>
      </c>
      <c r="G25204" s="34" t="s">
        <v>364</v>
      </c>
    </row>
    <row r="25205" spans="1:7">
      <c r="A25205" s="32">
        <v>2018</v>
      </c>
      <c r="B25205" s="32">
        <v>6705</v>
      </c>
      <c r="C25205" s="33" t="s">
        <v>563</v>
      </c>
      <c r="D25205" s="33" t="s">
        <v>564</v>
      </c>
      <c r="E25205" s="34">
        <v>9355</v>
      </c>
      <c r="F25205" s="35">
        <v>1.0269999999999999</v>
      </c>
      <c r="G25205" s="34" t="s">
        <v>364</v>
      </c>
    </row>
    <row r="25206" spans="1:7">
      <c r="A25206" s="32">
        <v>2018</v>
      </c>
      <c r="B25206" s="32">
        <v>6761</v>
      </c>
      <c r="C25206" s="33" t="s">
        <v>363</v>
      </c>
      <c r="D25206" s="33" t="s">
        <v>354</v>
      </c>
      <c r="E25206" s="34">
        <v>85977</v>
      </c>
      <c r="F25206" s="35">
        <v>17.829000000000001</v>
      </c>
      <c r="G25206" s="34">
        <v>130.5</v>
      </c>
    </row>
    <row r="25207" spans="1:7">
      <c r="A25207" s="32">
        <v>2018</v>
      </c>
      <c r="B25207" s="32">
        <v>6761</v>
      </c>
      <c r="C25207" s="33" t="s">
        <v>563</v>
      </c>
      <c r="D25207" s="33" t="s">
        <v>564</v>
      </c>
      <c r="E25207" s="34">
        <v>47928</v>
      </c>
      <c r="F25207" s="35">
        <v>1.113</v>
      </c>
      <c r="G25207" s="34">
        <v>307.10000000000002</v>
      </c>
    </row>
    <row r="25208" spans="1:7">
      <c r="A25208" s="32">
        <v>2018</v>
      </c>
      <c r="B25208" s="32">
        <v>6768</v>
      </c>
      <c r="C25208" s="33" t="s">
        <v>363</v>
      </c>
      <c r="D25208" s="33" t="s">
        <v>354</v>
      </c>
      <c r="E25208" s="34">
        <v>127476</v>
      </c>
      <c r="F25208" s="35">
        <v>18.02</v>
      </c>
      <c r="G25208" s="34">
        <v>153.30000000000001</v>
      </c>
    </row>
    <row r="25209" spans="1:7">
      <c r="A25209" s="32">
        <v>2018</v>
      </c>
      <c r="B25209" s="32">
        <v>6772</v>
      </c>
      <c r="C25209" s="33" t="s">
        <v>363</v>
      </c>
      <c r="D25209" s="33" t="s">
        <v>354</v>
      </c>
      <c r="E25209" s="34">
        <v>82806</v>
      </c>
      <c r="F25209" s="35">
        <v>17.170000000000002</v>
      </c>
      <c r="G25209" s="34">
        <v>189.9</v>
      </c>
    </row>
    <row r="25210" spans="1:7">
      <c r="A25210" s="32">
        <v>2018</v>
      </c>
      <c r="B25210" s="32">
        <v>6823</v>
      </c>
      <c r="C25210" s="33" t="s">
        <v>353</v>
      </c>
      <c r="D25210" s="33" t="s">
        <v>354</v>
      </c>
      <c r="E25210" s="34">
        <v>10411</v>
      </c>
      <c r="F25210" s="35">
        <v>22.63</v>
      </c>
      <c r="G25210" s="34">
        <v>223.7</v>
      </c>
    </row>
    <row r="25211" spans="1:7">
      <c r="A25211" s="32">
        <v>2018</v>
      </c>
      <c r="B25211" s="32">
        <v>6823</v>
      </c>
      <c r="C25211" s="33" t="s">
        <v>353</v>
      </c>
      <c r="D25211" s="33" t="s">
        <v>354</v>
      </c>
      <c r="E25211" s="34">
        <v>1624</v>
      </c>
      <c r="F25211" s="35">
        <v>23.47</v>
      </c>
      <c r="G25211" s="34">
        <v>199.4</v>
      </c>
    </row>
    <row r="25212" spans="1:7">
      <c r="A25212" s="32">
        <v>2018</v>
      </c>
      <c r="B25212" s="32">
        <v>6823</v>
      </c>
      <c r="C25212" s="33" t="s">
        <v>353</v>
      </c>
      <c r="D25212" s="33" t="s">
        <v>354</v>
      </c>
      <c r="E25212" s="34">
        <v>40601</v>
      </c>
      <c r="F25212" s="35">
        <v>23.34</v>
      </c>
      <c r="G25212" s="34">
        <v>193.1</v>
      </c>
    </row>
    <row r="25213" spans="1:7">
      <c r="A25213" s="32">
        <v>2018</v>
      </c>
      <c r="B25213" s="32">
        <v>6823</v>
      </c>
      <c r="C25213" s="33" t="s">
        <v>353</v>
      </c>
      <c r="D25213" s="33" t="s">
        <v>354</v>
      </c>
      <c r="E25213" s="34">
        <v>33854</v>
      </c>
      <c r="F25213" s="35">
        <v>23.53</v>
      </c>
      <c r="G25213" s="34">
        <v>226.6</v>
      </c>
    </row>
    <row r="25214" spans="1:7">
      <c r="A25214" s="32">
        <v>2018</v>
      </c>
      <c r="B25214" s="32">
        <v>6823</v>
      </c>
      <c r="C25214" s="33" t="s">
        <v>353</v>
      </c>
      <c r="D25214" s="33" t="s">
        <v>354</v>
      </c>
      <c r="E25214" s="34">
        <v>21212</v>
      </c>
      <c r="F25214" s="35">
        <v>22.74</v>
      </c>
      <c r="G25214" s="34">
        <v>179.4</v>
      </c>
    </row>
    <row r="25215" spans="1:7">
      <c r="A25215" s="32">
        <v>2018</v>
      </c>
      <c r="B25215" s="32">
        <v>7030</v>
      </c>
      <c r="C25215" s="33" t="s">
        <v>362</v>
      </c>
      <c r="D25215" s="33" t="s">
        <v>354</v>
      </c>
      <c r="E25215" s="34">
        <v>178001</v>
      </c>
      <c r="F25215" s="35">
        <v>14.044</v>
      </c>
      <c r="G25215" s="34" t="s">
        <v>364</v>
      </c>
    </row>
    <row r="25216" spans="1:7">
      <c r="A25216" s="32">
        <v>2018</v>
      </c>
      <c r="B25216" s="32">
        <v>7032</v>
      </c>
      <c r="C25216" s="33" t="s">
        <v>565</v>
      </c>
      <c r="D25216" s="33" t="s">
        <v>566</v>
      </c>
      <c r="E25216" s="34">
        <v>14</v>
      </c>
      <c r="F25216" s="35">
        <v>5.88</v>
      </c>
      <c r="G25216" s="34">
        <v>2215.6999999999998</v>
      </c>
    </row>
    <row r="25217" spans="1:7">
      <c r="A25217" s="32">
        <v>2018</v>
      </c>
      <c r="B25217" s="32">
        <v>7032</v>
      </c>
      <c r="C25217" s="33" t="s">
        <v>565</v>
      </c>
      <c r="D25217" s="33" t="s">
        <v>566</v>
      </c>
      <c r="E25217" s="34">
        <v>18</v>
      </c>
      <c r="F25217" s="35">
        <v>5.88</v>
      </c>
      <c r="G25217" s="34">
        <v>3054.3</v>
      </c>
    </row>
    <row r="25218" spans="1:7">
      <c r="A25218" s="32">
        <v>2018</v>
      </c>
      <c r="B25218" s="32">
        <v>7032</v>
      </c>
      <c r="C25218" s="33" t="s">
        <v>565</v>
      </c>
      <c r="D25218" s="33" t="s">
        <v>566</v>
      </c>
      <c r="E25218" s="34">
        <v>78</v>
      </c>
      <c r="F25218" s="35">
        <v>5.88</v>
      </c>
      <c r="G25218" s="34">
        <v>1982.7</v>
      </c>
    </row>
    <row r="25219" spans="1:7">
      <c r="A25219" s="32">
        <v>2018</v>
      </c>
      <c r="B25219" s="32">
        <v>7032</v>
      </c>
      <c r="C25219" s="33" t="s">
        <v>565</v>
      </c>
      <c r="D25219" s="33" t="s">
        <v>566</v>
      </c>
      <c r="E25219" s="34">
        <v>37</v>
      </c>
      <c r="F25219" s="35">
        <v>5.88</v>
      </c>
      <c r="G25219" s="34">
        <v>2207.8000000000002</v>
      </c>
    </row>
    <row r="25220" spans="1:7">
      <c r="A25220" s="32">
        <v>2018</v>
      </c>
      <c r="B25220" s="32">
        <v>7032</v>
      </c>
      <c r="C25220" s="33" t="s">
        <v>565</v>
      </c>
      <c r="D25220" s="33" t="s">
        <v>566</v>
      </c>
      <c r="E25220" s="34">
        <v>54</v>
      </c>
      <c r="F25220" s="35">
        <v>5.88</v>
      </c>
      <c r="G25220" s="34">
        <v>2105.6</v>
      </c>
    </row>
    <row r="25221" spans="1:7">
      <c r="A25221" s="32">
        <v>2018</v>
      </c>
      <c r="B25221" s="32">
        <v>7032</v>
      </c>
      <c r="C25221" s="33" t="s">
        <v>565</v>
      </c>
      <c r="D25221" s="33" t="s">
        <v>566</v>
      </c>
      <c r="E25221" s="34">
        <v>59</v>
      </c>
      <c r="F25221" s="35">
        <v>5.88</v>
      </c>
      <c r="G25221" s="34">
        <v>2114.9</v>
      </c>
    </row>
    <row r="25222" spans="1:7">
      <c r="A25222" s="32">
        <v>2018</v>
      </c>
      <c r="B25222" s="32">
        <v>7032</v>
      </c>
      <c r="C25222" s="33" t="s">
        <v>565</v>
      </c>
      <c r="D25222" s="33" t="s">
        <v>566</v>
      </c>
      <c r="E25222" s="34">
        <v>66</v>
      </c>
      <c r="F25222" s="35">
        <v>5.88</v>
      </c>
      <c r="G25222" s="34">
        <v>1903.2</v>
      </c>
    </row>
    <row r="25223" spans="1:7">
      <c r="A25223" s="32">
        <v>2018</v>
      </c>
      <c r="B25223" s="32">
        <v>7032</v>
      </c>
      <c r="C25223" s="33" t="s">
        <v>565</v>
      </c>
      <c r="D25223" s="33" t="s">
        <v>566</v>
      </c>
      <c r="E25223" s="34">
        <v>10</v>
      </c>
      <c r="F25223" s="35">
        <v>5.88</v>
      </c>
      <c r="G25223" s="34">
        <v>2249.6999999999998</v>
      </c>
    </row>
    <row r="25224" spans="1:7">
      <c r="A25224" s="32">
        <v>2018</v>
      </c>
      <c r="B25224" s="32">
        <v>7032</v>
      </c>
      <c r="C25224" s="33" t="s">
        <v>565</v>
      </c>
      <c r="D25224" s="33" t="s">
        <v>566</v>
      </c>
      <c r="E25224" s="34">
        <v>29</v>
      </c>
      <c r="F25224" s="35">
        <v>5.88</v>
      </c>
      <c r="G25224" s="34">
        <v>2237.8000000000002</v>
      </c>
    </row>
    <row r="25225" spans="1:7">
      <c r="A25225" s="32">
        <v>2018</v>
      </c>
      <c r="B25225" s="32">
        <v>7032</v>
      </c>
      <c r="C25225" s="33" t="s">
        <v>563</v>
      </c>
      <c r="D25225" s="33" t="s">
        <v>564</v>
      </c>
      <c r="E25225" s="34">
        <v>38</v>
      </c>
      <c r="F25225" s="35">
        <v>1.091</v>
      </c>
      <c r="G25225" s="34">
        <v>4709</v>
      </c>
    </row>
    <row r="25226" spans="1:7">
      <c r="A25226" s="32">
        <v>2018</v>
      </c>
      <c r="B25226" s="32">
        <v>7032</v>
      </c>
      <c r="C25226" s="33" t="s">
        <v>563</v>
      </c>
      <c r="D25226" s="33" t="s">
        <v>564</v>
      </c>
      <c r="E25226" s="34">
        <v>24478</v>
      </c>
      <c r="F25226" s="35">
        <v>1.0840000000000001</v>
      </c>
      <c r="G25226" s="34">
        <v>195.8</v>
      </c>
    </row>
    <row r="25227" spans="1:7">
      <c r="A25227" s="32">
        <v>2018</v>
      </c>
      <c r="B25227" s="32">
        <v>7032</v>
      </c>
      <c r="C25227" s="33" t="s">
        <v>563</v>
      </c>
      <c r="D25227" s="33" t="s">
        <v>564</v>
      </c>
      <c r="E25227" s="34">
        <v>1099</v>
      </c>
      <c r="F25227" s="35">
        <v>1.091</v>
      </c>
      <c r="G25227" s="34">
        <v>471.5</v>
      </c>
    </row>
    <row r="25228" spans="1:7">
      <c r="A25228" s="32">
        <v>2018</v>
      </c>
      <c r="B25228" s="32">
        <v>7032</v>
      </c>
      <c r="C25228" s="33" t="s">
        <v>563</v>
      </c>
      <c r="D25228" s="33" t="s">
        <v>564</v>
      </c>
      <c r="E25228" s="34">
        <v>3855</v>
      </c>
      <c r="F25228" s="35">
        <v>1.083</v>
      </c>
      <c r="G25228" s="34">
        <v>273.7</v>
      </c>
    </row>
    <row r="25229" spans="1:7">
      <c r="A25229" s="32">
        <v>2018</v>
      </c>
      <c r="B25229" s="32">
        <v>7032</v>
      </c>
      <c r="C25229" s="33" t="s">
        <v>563</v>
      </c>
      <c r="D25229" s="33" t="s">
        <v>564</v>
      </c>
      <c r="E25229" s="34">
        <v>4163</v>
      </c>
      <c r="F25229" s="35">
        <v>1.077</v>
      </c>
      <c r="G25229" s="34">
        <v>271.89999999999998</v>
      </c>
    </row>
    <row r="25230" spans="1:7">
      <c r="A25230" s="32">
        <v>2018</v>
      </c>
      <c r="B25230" s="32">
        <v>7032</v>
      </c>
      <c r="C25230" s="33" t="s">
        <v>563</v>
      </c>
      <c r="D25230" s="33" t="s">
        <v>564</v>
      </c>
      <c r="E25230" s="34">
        <v>6389</v>
      </c>
      <c r="F25230" s="35">
        <v>1.0740000000000001</v>
      </c>
      <c r="G25230" s="34">
        <v>246.7</v>
      </c>
    </row>
    <row r="25231" spans="1:7">
      <c r="A25231" s="32">
        <v>2018</v>
      </c>
      <c r="B25231" s="32">
        <v>7032</v>
      </c>
      <c r="C25231" s="33" t="s">
        <v>563</v>
      </c>
      <c r="D25231" s="33" t="s">
        <v>564</v>
      </c>
      <c r="E25231" s="34">
        <v>8830</v>
      </c>
      <c r="F25231" s="35">
        <v>1.079</v>
      </c>
      <c r="G25231" s="34">
        <v>212.1</v>
      </c>
    </row>
    <row r="25232" spans="1:7">
      <c r="A25232" s="32">
        <v>2018</v>
      </c>
      <c r="B25232" s="32">
        <v>7032</v>
      </c>
      <c r="C25232" s="33" t="s">
        <v>563</v>
      </c>
      <c r="D25232" s="33" t="s">
        <v>564</v>
      </c>
      <c r="E25232" s="34">
        <v>9376</v>
      </c>
      <c r="F25232" s="35">
        <v>1.0720000000000001</v>
      </c>
      <c r="G25232" s="34">
        <v>234.8</v>
      </c>
    </row>
    <row r="25233" spans="1:7">
      <c r="A25233" s="32">
        <v>2018</v>
      </c>
      <c r="B25233" s="32">
        <v>7032</v>
      </c>
      <c r="C25233" s="33" t="s">
        <v>563</v>
      </c>
      <c r="D25233" s="33" t="s">
        <v>564</v>
      </c>
      <c r="E25233" s="34">
        <v>12595</v>
      </c>
      <c r="F25233" s="35">
        <v>1.0720000000000001</v>
      </c>
      <c r="G25233" s="34">
        <v>235.1</v>
      </c>
    </row>
    <row r="25234" spans="1:7">
      <c r="A25234" s="32">
        <v>2018</v>
      </c>
      <c r="B25234" s="32">
        <v>7082</v>
      </c>
      <c r="C25234" s="33" t="s">
        <v>563</v>
      </c>
      <c r="D25234" s="33" t="s">
        <v>564</v>
      </c>
      <c r="E25234" s="34">
        <v>2144044</v>
      </c>
      <c r="F25234" s="35">
        <v>1.038</v>
      </c>
      <c r="G25234" s="34">
        <v>282.7</v>
      </c>
    </row>
    <row r="25235" spans="1:7">
      <c r="A25235" s="32">
        <v>2018</v>
      </c>
      <c r="B25235" s="32">
        <v>7097</v>
      </c>
      <c r="C25235" s="33" t="s">
        <v>563</v>
      </c>
      <c r="D25235" s="33" t="s">
        <v>564</v>
      </c>
      <c r="E25235" s="34">
        <v>54947</v>
      </c>
      <c r="F25235" s="35">
        <v>1.018</v>
      </c>
      <c r="G25235" s="34">
        <v>254.1</v>
      </c>
    </row>
    <row r="25236" spans="1:7">
      <c r="A25236" s="32">
        <v>2018</v>
      </c>
      <c r="B25236" s="32">
        <v>7146</v>
      </c>
      <c r="C25236" s="33" t="s">
        <v>565</v>
      </c>
      <c r="D25236" s="33" t="s">
        <v>566</v>
      </c>
      <c r="E25236" s="34">
        <v>791</v>
      </c>
      <c r="F25236" s="35">
        <v>5.67</v>
      </c>
      <c r="G25236" s="34">
        <v>1792.9</v>
      </c>
    </row>
    <row r="25237" spans="1:7">
      <c r="A25237" s="32">
        <v>2018</v>
      </c>
      <c r="B25237" s="32">
        <v>7153</v>
      </c>
      <c r="C25237" s="33" t="s">
        <v>563</v>
      </c>
      <c r="D25237" s="33" t="s">
        <v>564</v>
      </c>
      <c r="E25237" s="34">
        <v>2032759</v>
      </c>
      <c r="F25237" s="35">
        <v>1.0349999999999999</v>
      </c>
      <c r="G25237" s="34" t="s">
        <v>364</v>
      </c>
    </row>
    <row r="25238" spans="1:7">
      <c r="A25238" s="32">
        <v>2018</v>
      </c>
      <c r="B25238" s="32">
        <v>7158</v>
      </c>
      <c r="C25238" s="33" t="s">
        <v>563</v>
      </c>
      <c r="D25238" s="33" t="s">
        <v>564</v>
      </c>
      <c r="E25238" s="34">
        <v>9728</v>
      </c>
      <c r="F25238" s="35">
        <v>1.028</v>
      </c>
      <c r="G25238" s="34">
        <v>350</v>
      </c>
    </row>
    <row r="25239" spans="1:7">
      <c r="A25239" s="32">
        <v>2018</v>
      </c>
      <c r="B25239" s="32">
        <v>7158</v>
      </c>
      <c r="C25239" s="33" t="s">
        <v>563</v>
      </c>
      <c r="D25239" s="33" t="s">
        <v>564</v>
      </c>
      <c r="E25239" s="34">
        <v>19455</v>
      </c>
      <c r="F25239" s="35">
        <v>1.028</v>
      </c>
      <c r="G25239" s="34">
        <v>305</v>
      </c>
    </row>
    <row r="25240" spans="1:7">
      <c r="A25240" s="32">
        <v>2018</v>
      </c>
      <c r="B25240" s="32">
        <v>7158</v>
      </c>
      <c r="C25240" s="33" t="s">
        <v>563</v>
      </c>
      <c r="D25240" s="33" t="s">
        <v>564</v>
      </c>
      <c r="E25240" s="34">
        <v>37451</v>
      </c>
      <c r="F25240" s="35">
        <v>1.028</v>
      </c>
      <c r="G25240" s="34">
        <v>361.1</v>
      </c>
    </row>
    <row r="25241" spans="1:7">
      <c r="A25241" s="32">
        <v>2018</v>
      </c>
      <c r="B25241" s="32">
        <v>7158</v>
      </c>
      <c r="C25241" s="33" t="s">
        <v>563</v>
      </c>
      <c r="D25241" s="33" t="s">
        <v>564</v>
      </c>
      <c r="E25241" s="34">
        <v>70039</v>
      </c>
      <c r="F25241" s="35">
        <v>1.028</v>
      </c>
      <c r="G25241" s="34">
        <v>325.60000000000002</v>
      </c>
    </row>
    <row r="25242" spans="1:7">
      <c r="A25242" s="32">
        <v>2018</v>
      </c>
      <c r="B25242" s="32">
        <v>7159</v>
      </c>
      <c r="C25242" s="33" t="s">
        <v>563</v>
      </c>
      <c r="D25242" s="33" t="s">
        <v>564</v>
      </c>
      <c r="E25242" s="34">
        <v>173293</v>
      </c>
      <c r="F25242" s="35">
        <v>1.01</v>
      </c>
      <c r="G25242" s="34">
        <v>325.3</v>
      </c>
    </row>
    <row r="25243" spans="1:7">
      <c r="A25243" s="32">
        <v>2018</v>
      </c>
      <c r="B25243" s="32">
        <v>7203</v>
      </c>
      <c r="C25243" s="33" t="s">
        <v>563</v>
      </c>
      <c r="D25243" s="33" t="s">
        <v>564</v>
      </c>
      <c r="E25243" s="34">
        <v>68425</v>
      </c>
      <c r="F25243" s="35">
        <v>1.03</v>
      </c>
      <c r="G25243" s="34">
        <v>246.9</v>
      </c>
    </row>
    <row r="25244" spans="1:7">
      <c r="A25244" s="32">
        <v>2018</v>
      </c>
      <c r="B25244" s="32">
        <v>7210</v>
      </c>
      <c r="C25244" s="33" t="s">
        <v>563</v>
      </c>
      <c r="D25244" s="33" t="s">
        <v>564</v>
      </c>
      <c r="E25244" s="34">
        <v>27942</v>
      </c>
      <c r="F25244" s="35">
        <v>1.032</v>
      </c>
      <c r="G25244" s="34">
        <v>230.2</v>
      </c>
    </row>
    <row r="25245" spans="1:7">
      <c r="A25245" s="32">
        <v>2018</v>
      </c>
      <c r="B25245" s="32">
        <v>7210</v>
      </c>
      <c r="C25245" s="33" t="s">
        <v>563</v>
      </c>
      <c r="D25245" s="33" t="s">
        <v>564</v>
      </c>
      <c r="E25245" s="34">
        <v>14532</v>
      </c>
      <c r="F25245" s="35">
        <v>1.032</v>
      </c>
      <c r="G25245" s="34">
        <v>302.5</v>
      </c>
    </row>
    <row r="25246" spans="1:7">
      <c r="A25246" s="32">
        <v>2018</v>
      </c>
      <c r="B25246" s="32">
        <v>7210</v>
      </c>
      <c r="C25246" s="33" t="s">
        <v>563</v>
      </c>
      <c r="D25246" s="33" t="s">
        <v>564</v>
      </c>
      <c r="E25246" s="34">
        <v>9921</v>
      </c>
      <c r="F25246" s="35">
        <v>1.032</v>
      </c>
      <c r="G25246" s="34">
        <v>301.2</v>
      </c>
    </row>
    <row r="25247" spans="1:7">
      <c r="A25247" s="32">
        <v>2018</v>
      </c>
      <c r="B25247" s="32">
        <v>7210</v>
      </c>
      <c r="C25247" s="33" t="s">
        <v>563</v>
      </c>
      <c r="D25247" s="33" t="s">
        <v>564</v>
      </c>
      <c r="E25247" s="34">
        <v>5085</v>
      </c>
      <c r="F25247" s="35">
        <v>1.032</v>
      </c>
      <c r="G25247" s="34">
        <v>301.89999999999998</v>
      </c>
    </row>
    <row r="25248" spans="1:7">
      <c r="A25248" s="32">
        <v>2018</v>
      </c>
      <c r="B25248" s="32">
        <v>7210</v>
      </c>
      <c r="C25248" s="33" t="s">
        <v>563</v>
      </c>
      <c r="D25248" s="33" t="s">
        <v>564</v>
      </c>
      <c r="E25248" s="34">
        <v>3672</v>
      </c>
      <c r="F25248" s="35">
        <v>1.032</v>
      </c>
      <c r="G25248" s="34">
        <v>292.3</v>
      </c>
    </row>
    <row r="25249" spans="1:7">
      <c r="A25249" s="32">
        <v>2018</v>
      </c>
      <c r="B25249" s="32">
        <v>7210</v>
      </c>
      <c r="C25249" s="33" t="s">
        <v>563</v>
      </c>
      <c r="D25249" s="33" t="s">
        <v>564</v>
      </c>
      <c r="E25249" s="34">
        <v>240</v>
      </c>
      <c r="F25249" s="35">
        <v>1.032</v>
      </c>
      <c r="G25249" s="34">
        <v>301.3</v>
      </c>
    </row>
    <row r="25250" spans="1:7">
      <c r="A25250" s="32">
        <v>2018</v>
      </c>
      <c r="B25250" s="32">
        <v>7210</v>
      </c>
      <c r="C25250" s="33" t="s">
        <v>563</v>
      </c>
      <c r="D25250" s="33" t="s">
        <v>564</v>
      </c>
      <c r="E25250" s="34">
        <v>75721</v>
      </c>
      <c r="F25250" s="35">
        <v>1.032</v>
      </c>
      <c r="G25250" s="34">
        <v>309.5</v>
      </c>
    </row>
    <row r="25251" spans="1:7">
      <c r="A25251" s="32">
        <v>2018</v>
      </c>
      <c r="B25251" s="32">
        <v>7210</v>
      </c>
      <c r="C25251" s="33" t="s">
        <v>563</v>
      </c>
      <c r="D25251" s="33" t="s">
        <v>564</v>
      </c>
      <c r="E25251" s="34">
        <v>36577</v>
      </c>
      <c r="F25251" s="35">
        <v>1.032</v>
      </c>
      <c r="G25251" s="34">
        <v>293.7</v>
      </c>
    </row>
    <row r="25252" spans="1:7">
      <c r="A25252" s="32">
        <v>2018</v>
      </c>
      <c r="B25252" s="32">
        <v>7210</v>
      </c>
      <c r="C25252" s="33" t="s">
        <v>563</v>
      </c>
      <c r="D25252" s="33" t="s">
        <v>564</v>
      </c>
      <c r="E25252" s="34">
        <v>97500</v>
      </c>
      <c r="F25252" s="35">
        <v>1.032</v>
      </c>
      <c r="G25252" s="34">
        <v>293.10000000000002</v>
      </c>
    </row>
    <row r="25253" spans="1:7">
      <c r="A25253" s="32">
        <v>2018</v>
      </c>
      <c r="B25253" s="32">
        <v>7210</v>
      </c>
      <c r="C25253" s="33" t="s">
        <v>563</v>
      </c>
      <c r="D25253" s="33" t="s">
        <v>564</v>
      </c>
      <c r="E25253" s="34">
        <v>177048</v>
      </c>
      <c r="F25253" s="35">
        <v>1.032</v>
      </c>
      <c r="G25253" s="34">
        <v>304</v>
      </c>
    </row>
    <row r="25254" spans="1:7">
      <c r="A25254" s="32">
        <v>2018</v>
      </c>
      <c r="B25254" s="32">
        <v>7210</v>
      </c>
      <c r="C25254" s="33" t="s">
        <v>563</v>
      </c>
      <c r="D25254" s="33" t="s">
        <v>564</v>
      </c>
      <c r="E25254" s="34">
        <v>314244</v>
      </c>
      <c r="F25254" s="35">
        <v>1.032</v>
      </c>
      <c r="G25254" s="34">
        <v>303</v>
      </c>
    </row>
    <row r="25255" spans="1:7">
      <c r="A25255" s="32">
        <v>2018</v>
      </c>
      <c r="B25255" s="32">
        <v>7210</v>
      </c>
      <c r="C25255" s="33" t="s">
        <v>353</v>
      </c>
      <c r="D25255" s="33" t="s">
        <v>354</v>
      </c>
      <c r="E25255" s="34">
        <v>11519</v>
      </c>
      <c r="F25255" s="35">
        <v>26.03</v>
      </c>
      <c r="G25255" s="34">
        <v>308.89999999999998</v>
      </c>
    </row>
    <row r="25256" spans="1:7">
      <c r="A25256" s="32">
        <v>2018</v>
      </c>
      <c r="B25256" s="32">
        <v>7210</v>
      </c>
      <c r="C25256" s="33" t="s">
        <v>353</v>
      </c>
      <c r="D25256" s="33" t="s">
        <v>354</v>
      </c>
      <c r="E25256" s="34">
        <v>12811</v>
      </c>
      <c r="F25256" s="35">
        <v>25.5</v>
      </c>
      <c r="G25256" s="34">
        <v>347.4</v>
      </c>
    </row>
    <row r="25257" spans="1:7">
      <c r="A25257" s="32">
        <v>2018</v>
      </c>
      <c r="B25257" s="32">
        <v>7212</v>
      </c>
      <c r="C25257" s="33" t="s">
        <v>565</v>
      </c>
      <c r="D25257" s="33" t="s">
        <v>566</v>
      </c>
      <c r="E25257" s="34">
        <v>3</v>
      </c>
      <c r="F25257" s="35">
        <v>5.88</v>
      </c>
      <c r="G25257" s="34">
        <v>2127.1</v>
      </c>
    </row>
    <row r="25258" spans="1:7">
      <c r="A25258" s="32">
        <v>2018</v>
      </c>
      <c r="B25258" s="32">
        <v>7212</v>
      </c>
      <c r="C25258" s="33" t="s">
        <v>565</v>
      </c>
      <c r="D25258" s="33" t="s">
        <v>566</v>
      </c>
      <c r="E25258" s="34">
        <v>3</v>
      </c>
      <c r="F25258" s="35">
        <v>5.88</v>
      </c>
      <c r="G25258" s="34">
        <v>2021.1</v>
      </c>
    </row>
    <row r="25259" spans="1:7">
      <c r="A25259" s="32">
        <v>2018</v>
      </c>
      <c r="B25259" s="32">
        <v>7212</v>
      </c>
      <c r="C25259" s="33" t="s">
        <v>565</v>
      </c>
      <c r="D25259" s="33" t="s">
        <v>566</v>
      </c>
      <c r="E25259" s="34">
        <v>1</v>
      </c>
      <c r="F25259" s="35">
        <v>5.88</v>
      </c>
      <c r="G25259" s="34">
        <v>2214.5</v>
      </c>
    </row>
    <row r="25260" spans="1:7">
      <c r="A25260" s="32">
        <v>2018</v>
      </c>
      <c r="B25260" s="32">
        <v>7212</v>
      </c>
      <c r="C25260" s="33" t="s">
        <v>565</v>
      </c>
      <c r="D25260" s="33" t="s">
        <v>566</v>
      </c>
      <c r="E25260" s="34">
        <v>17</v>
      </c>
      <c r="F25260" s="35">
        <v>5.88</v>
      </c>
      <c r="G25260" s="34">
        <v>2085.1999999999998</v>
      </c>
    </row>
    <row r="25261" spans="1:7">
      <c r="A25261" s="32">
        <v>2018</v>
      </c>
      <c r="B25261" s="32">
        <v>7212</v>
      </c>
      <c r="C25261" s="33" t="s">
        <v>565</v>
      </c>
      <c r="D25261" s="33" t="s">
        <v>566</v>
      </c>
      <c r="E25261" s="34">
        <v>258</v>
      </c>
      <c r="F25261" s="35">
        <v>5.88</v>
      </c>
      <c r="G25261" s="34">
        <v>1968.5</v>
      </c>
    </row>
    <row r="25262" spans="1:7">
      <c r="A25262" s="32">
        <v>2018</v>
      </c>
      <c r="B25262" s="32">
        <v>7212</v>
      </c>
      <c r="C25262" s="33" t="s">
        <v>565</v>
      </c>
      <c r="D25262" s="33" t="s">
        <v>566</v>
      </c>
      <c r="E25262" s="34">
        <v>128</v>
      </c>
      <c r="F25262" s="35">
        <v>5.88</v>
      </c>
      <c r="G25262" s="34">
        <v>2074.9</v>
      </c>
    </row>
    <row r="25263" spans="1:7">
      <c r="A25263" s="32">
        <v>2018</v>
      </c>
      <c r="B25263" s="32">
        <v>7212</v>
      </c>
      <c r="C25263" s="33" t="s">
        <v>565</v>
      </c>
      <c r="D25263" s="33" t="s">
        <v>566</v>
      </c>
      <c r="E25263" s="34">
        <v>11</v>
      </c>
      <c r="F25263" s="35">
        <v>5.88</v>
      </c>
      <c r="G25263" s="34">
        <v>2918.5</v>
      </c>
    </row>
    <row r="25264" spans="1:7">
      <c r="A25264" s="32">
        <v>2018</v>
      </c>
      <c r="B25264" s="32">
        <v>7212</v>
      </c>
      <c r="C25264" s="33" t="s">
        <v>563</v>
      </c>
      <c r="D25264" s="33" t="s">
        <v>564</v>
      </c>
      <c r="E25264" s="34">
        <v>44509</v>
      </c>
      <c r="F25264" s="35">
        <v>1.0349999999999999</v>
      </c>
      <c r="G25264" s="34">
        <v>169.1</v>
      </c>
    </row>
    <row r="25265" spans="1:7">
      <c r="A25265" s="32">
        <v>2018</v>
      </c>
      <c r="B25265" s="32">
        <v>7212</v>
      </c>
      <c r="C25265" s="33" t="s">
        <v>563</v>
      </c>
      <c r="D25265" s="33" t="s">
        <v>564</v>
      </c>
      <c r="E25265" s="34">
        <v>6732</v>
      </c>
      <c r="F25265" s="35">
        <v>1.038</v>
      </c>
      <c r="G25265" s="34">
        <v>261.8</v>
      </c>
    </row>
    <row r="25266" spans="1:7">
      <c r="A25266" s="32">
        <v>2018</v>
      </c>
      <c r="B25266" s="32">
        <v>7212</v>
      </c>
      <c r="C25266" s="33" t="s">
        <v>563</v>
      </c>
      <c r="D25266" s="33" t="s">
        <v>564</v>
      </c>
      <c r="E25266" s="34">
        <v>1765</v>
      </c>
      <c r="F25266" s="35">
        <v>1.0369999999999999</v>
      </c>
      <c r="G25266" s="34">
        <v>552.20000000000005</v>
      </c>
    </row>
    <row r="25267" spans="1:7">
      <c r="A25267" s="32">
        <v>2018</v>
      </c>
      <c r="B25267" s="32">
        <v>7212</v>
      </c>
      <c r="C25267" s="33" t="s">
        <v>563</v>
      </c>
      <c r="D25267" s="33" t="s">
        <v>564</v>
      </c>
      <c r="E25267" s="34">
        <v>1252</v>
      </c>
      <c r="F25267" s="35">
        <v>1.0389999999999999</v>
      </c>
      <c r="G25267" s="34">
        <v>621.20000000000005</v>
      </c>
    </row>
    <row r="25268" spans="1:7">
      <c r="A25268" s="32">
        <v>2018</v>
      </c>
      <c r="B25268" s="32">
        <v>7212</v>
      </c>
      <c r="C25268" s="33" t="s">
        <v>563</v>
      </c>
      <c r="D25268" s="33" t="s">
        <v>564</v>
      </c>
      <c r="E25268" s="34">
        <v>492</v>
      </c>
      <c r="F25268" s="35">
        <v>1.038</v>
      </c>
      <c r="G25268" s="34">
        <v>1307.7</v>
      </c>
    </row>
    <row r="25269" spans="1:7">
      <c r="A25269" s="32">
        <v>2018</v>
      </c>
      <c r="B25269" s="32">
        <v>7212</v>
      </c>
      <c r="C25269" s="33" t="s">
        <v>563</v>
      </c>
      <c r="D25269" s="33" t="s">
        <v>564</v>
      </c>
      <c r="E25269" s="34">
        <v>464</v>
      </c>
      <c r="F25269" s="35">
        <v>1.0409999999999999</v>
      </c>
      <c r="G25269" s="34">
        <v>662.5</v>
      </c>
    </row>
    <row r="25270" spans="1:7">
      <c r="A25270" s="32">
        <v>2018</v>
      </c>
      <c r="B25270" s="32">
        <v>7212</v>
      </c>
      <c r="C25270" s="33" t="s">
        <v>563</v>
      </c>
      <c r="D25270" s="33" t="s">
        <v>564</v>
      </c>
      <c r="E25270" s="34">
        <v>373</v>
      </c>
      <c r="F25270" s="35">
        <v>1.038</v>
      </c>
      <c r="G25270" s="34">
        <v>1858.5</v>
      </c>
    </row>
    <row r="25271" spans="1:7">
      <c r="A25271" s="32">
        <v>2018</v>
      </c>
      <c r="B25271" s="32">
        <v>7212</v>
      </c>
      <c r="C25271" s="33" t="s">
        <v>563</v>
      </c>
      <c r="D25271" s="33" t="s">
        <v>564</v>
      </c>
      <c r="E25271" s="34">
        <v>318</v>
      </c>
      <c r="F25271" s="35">
        <v>1.04</v>
      </c>
      <c r="G25271" s="34">
        <v>2081.8000000000002</v>
      </c>
    </row>
    <row r="25272" spans="1:7">
      <c r="A25272" s="32">
        <v>2018</v>
      </c>
      <c r="B25272" s="32">
        <v>7212</v>
      </c>
      <c r="C25272" s="33" t="s">
        <v>563</v>
      </c>
      <c r="D25272" s="33" t="s">
        <v>564</v>
      </c>
      <c r="E25272" s="34">
        <v>72</v>
      </c>
      <c r="F25272" s="35">
        <v>1.0409999999999999</v>
      </c>
      <c r="G25272" s="34">
        <v>3478.5</v>
      </c>
    </row>
    <row r="25273" spans="1:7">
      <c r="A25273" s="32">
        <v>2018</v>
      </c>
      <c r="B25273" s="32">
        <v>7212</v>
      </c>
      <c r="C25273" s="33" t="s">
        <v>563</v>
      </c>
      <c r="D25273" s="33" t="s">
        <v>564</v>
      </c>
      <c r="E25273" s="34">
        <v>40</v>
      </c>
      <c r="F25273" s="35">
        <v>1.0069999999999999</v>
      </c>
      <c r="G25273" s="34">
        <v>4452.8</v>
      </c>
    </row>
    <row r="25274" spans="1:7">
      <c r="A25274" s="32">
        <v>2018</v>
      </c>
      <c r="B25274" s="32">
        <v>7213</v>
      </c>
      <c r="C25274" s="33" t="s">
        <v>353</v>
      </c>
      <c r="D25274" s="33" t="s">
        <v>354</v>
      </c>
      <c r="E25274" s="34">
        <v>12302</v>
      </c>
      <c r="F25274" s="35">
        <v>24.03</v>
      </c>
      <c r="G25274" s="34">
        <v>263.39999999999998</v>
      </c>
    </row>
    <row r="25275" spans="1:7">
      <c r="A25275" s="32">
        <v>2018</v>
      </c>
      <c r="B25275" s="32">
        <v>7213</v>
      </c>
      <c r="C25275" s="33" t="s">
        <v>353</v>
      </c>
      <c r="D25275" s="33" t="s">
        <v>354</v>
      </c>
      <c r="E25275" s="34">
        <v>36245</v>
      </c>
      <c r="F25275" s="35">
        <v>25.867000000000001</v>
      </c>
      <c r="G25275" s="34">
        <v>258.5</v>
      </c>
    </row>
    <row r="25276" spans="1:7">
      <c r="A25276" s="32">
        <v>2018</v>
      </c>
      <c r="B25276" s="32">
        <v>7213</v>
      </c>
      <c r="C25276" s="33" t="s">
        <v>353</v>
      </c>
      <c r="D25276" s="33" t="s">
        <v>354</v>
      </c>
      <c r="E25276" s="34">
        <v>11896</v>
      </c>
      <c r="F25276" s="35">
        <v>24.582000000000001</v>
      </c>
      <c r="G25276" s="34">
        <v>250.9</v>
      </c>
    </row>
    <row r="25277" spans="1:7">
      <c r="A25277" s="32">
        <v>2018</v>
      </c>
      <c r="B25277" s="32">
        <v>7213</v>
      </c>
      <c r="C25277" s="33" t="s">
        <v>353</v>
      </c>
      <c r="D25277" s="33" t="s">
        <v>354</v>
      </c>
      <c r="E25277" s="34">
        <v>11853</v>
      </c>
      <c r="F25277" s="35">
        <v>24.405999999999999</v>
      </c>
      <c r="G25277" s="34">
        <v>251.5</v>
      </c>
    </row>
    <row r="25278" spans="1:7">
      <c r="A25278" s="32">
        <v>2018</v>
      </c>
      <c r="B25278" s="32">
        <v>7213</v>
      </c>
      <c r="C25278" s="33" t="s">
        <v>565</v>
      </c>
      <c r="D25278" s="33" t="s">
        <v>566</v>
      </c>
      <c r="E25278" s="34">
        <v>1594</v>
      </c>
      <c r="F25278" s="35">
        <v>5.88</v>
      </c>
      <c r="G25278" s="34">
        <v>1503.3</v>
      </c>
    </row>
    <row r="25279" spans="1:7">
      <c r="A25279" s="32">
        <v>2018</v>
      </c>
      <c r="B25279" s="32">
        <v>7237</v>
      </c>
      <c r="C25279" s="33" t="s">
        <v>563</v>
      </c>
      <c r="D25279" s="33" t="s">
        <v>564</v>
      </c>
      <c r="E25279" s="34">
        <v>6484</v>
      </c>
      <c r="F25279" s="35">
        <v>1.081</v>
      </c>
      <c r="G25279" s="34">
        <v>317.3</v>
      </c>
    </row>
    <row r="25280" spans="1:7">
      <c r="A25280" s="32">
        <v>2018</v>
      </c>
      <c r="B25280" s="32">
        <v>7237</v>
      </c>
      <c r="C25280" s="33" t="s">
        <v>563</v>
      </c>
      <c r="D25280" s="33" t="s">
        <v>564</v>
      </c>
      <c r="E25280" s="34">
        <v>10425</v>
      </c>
      <c r="F25280" s="35">
        <v>1.0629999999999999</v>
      </c>
      <c r="G25280" s="34">
        <v>320.3</v>
      </c>
    </row>
    <row r="25281" spans="1:7">
      <c r="A25281" s="32">
        <v>2018</v>
      </c>
      <c r="B25281" s="32">
        <v>7237</v>
      </c>
      <c r="C25281" s="33" t="s">
        <v>563</v>
      </c>
      <c r="D25281" s="33" t="s">
        <v>564</v>
      </c>
      <c r="E25281" s="34">
        <v>12365</v>
      </c>
      <c r="F25281" s="35">
        <v>1.0660000000000001</v>
      </c>
      <c r="G25281" s="34">
        <v>307.10000000000002</v>
      </c>
    </row>
    <row r="25282" spans="1:7">
      <c r="A25282" s="32">
        <v>2018</v>
      </c>
      <c r="B25282" s="32">
        <v>7237</v>
      </c>
      <c r="C25282" s="33" t="s">
        <v>563</v>
      </c>
      <c r="D25282" s="33" t="s">
        <v>564</v>
      </c>
      <c r="E25282" s="34">
        <v>17503</v>
      </c>
      <c r="F25282" s="35">
        <v>1.0740000000000001</v>
      </c>
      <c r="G25282" s="34">
        <v>311.89999999999998</v>
      </c>
    </row>
    <row r="25283" spans="1:7">
      <c r="A25283" s="32">
        <v>2018</v>
      </c>
      <c r="B25283" s="32">
        <v>7237</v>
      </c>
      <c r="C25283" s="33" t="s">
        <v>563</v>
      </c>
      <c r="D25283" s="33" t="s">
        <v>564</v>
      </c>
      <c r="E25283" s="34">
        <v>30666</v>
      </c>
      <c r="F25283" s="35">
        <v>1.077</v>
      </c>
      <c r="G25283" s="34">
        <v>294.7</v>
      </c>
    </row>
    <row r="25284" spans="1:7">
      <c r="A25284" s="32">
        <v>2018</v>
      </c>
      <c r="B25284" s="32">
        <v>7237</v>
      </c>
      <c r="C25284" s="33" t="s">
        <v>563</v>
      </c>
      <c r="D25284" s="33" t="s">
        <v>564</v>
      </c>
      <c r="E25284" s="34">
        <v>34101</v>
      </c>
      <c r="F25284" s="35">
        <v>1.069</v>
      </c>
      <c r="G25284" s="34">
        <v>274.7</v>
      </c>
    </row>
    <row r="25285" spans="1:7">
      <c r="A25285" s="32">
        <v>2018</v>
      </c>
      <c r="B25285" s="32">
        <v>7237</v>
      </c>
      <c r="C25285" s="33" t="s">
        <v>563</v>
      </c>
      <c r="D25285" s="33" t="s">
        <v>564</v>
      </c>
      <c r="E25285" s="34">
        <v>6285</v>
      </c>
      <c r="F25285" s="35">
        <v>1.071</v>
      </c>
      <c r="G25285" s="34">
        <v>397.8</v>
      </c>
    </row>
    <row r="25286" spans="1:7">
      <c r="A25286" s="32">
        <v>2018</v>
      </c>
      <c r="B25286" s="32">
        <v>7237</v>
      </c>
      <c r="C25286" s="33" t="s">
        <v>563</v>
      </c>
      <c r="D25286" s="33" t="s">
        <v>564</v>
      </c>
      <c r="E25286" s="34">
        <v>1015</v>
      </c>
      <c r="F25286" s="35">
        <v>1.048</v>
      </c>
      <c r="G25286" s="34">
        <v>440</v>
      </c>
    </row>
    <row r="25287" spans="1:7">
      <c r="A25287" s="32">
        <v>2018</v>
      </c>
      <c r="B25287" s="32">
        <v>7237</v>
      </c>
      <c r="C25287" s="33" t="s">
        <v>563</v>
      </c>
      <c r="D25287" s="33" t="s">
        <v>564</v>
      </c>
      <c r="E25287" s="34">
        <v>447</v>
      </c>
      <c r="F25287" s="35">
        <v>1.0620000000000001</v>
      </c>
      <c r="G25287" s="34">
        <v>309.89999999999998</v>
      </c>
    </row>
    <row r="25288" spans="1:7">
      <c r="A25288" s="32">
        <v>2018</v>
      </c>
      <c r="B25288" s="32">
        <v>7237</v>
      </c>
      <c r="C25288" s="33" t="s">
        <v>563</v>
      </c>
      <c r="D25288" s="33" t="s">
        <v>564</v>
      </c>
      <c r="E25288" s="34">
        <v>112</v>
      </c>
      <c r="F25288" s="35">
        <v>1.0549999999999999</v>
      </c>
      <c r="G25288" s="34">
        <v>376.7</v>
      </c>
    </row>
    <row r="25289" spans="1:7">
      <c r="A25289" s="32">
        <v>2018</v>
      </c>
      <c r="B25289" s="32">
        <v>7237</v>
      </c>
      <c r="C25289" s="33" t="s">
        <v>563</v>
      </c>
      <c r="D25289" s="33" t="s">
        <v>564</v>
      </c>
      <c r="E25289" s="34">
        <v>98</v>
      </c>
      <c r="F25289" s="35">
        <v>1.0589999999999999</v>
      </c>
      <c r="G25289" s="34">
        <v>527.9</v>
      </c>
    </row>
    <row r="25290" spans="1:7">
      <c r="A25290" s="32">
        <v>2018</v>
      </c>
      <c r="B25290" s="32">
        <v>7237</v>
      </c>
      <c r="C25290" s="33" t="s">
        <v>563</v>
      </c>
      <c r="D25290" s="33" t="s">
        <v>564</v>
      </c>
      <c r="E25290" s="34">
        <v>34</v>
      </c>
      <c r="F25290" s="35">
        <v>1.0509999999999999</v>
      </c>
      <c r="G25290" s="34">
        <v>345.7</v>
      </c>
    </row>
    <row r="25291" spans="1:7">
      <c r="A25291" s="32">
        <v>2018</v>
      </c>
      <c r="B25291" s="32">
        <v>7238</v>
      </c>
      <c r="C25291" s="33" t="s">
        <v>563</v>
      </c>
      <c r="D25291" s="33" t="s">
        <v>564</v>
      </c>
      <c r="E25291" s="34">
        <v>2581726</v>
      </c>
      <c r="F25291" s="35">
        <v>1.0229999999999999</v>
      </c>
      <c r="G25291" s="34">
        <v>346</v>
      </c>
    </row>
    <row r="25292" spans="1:7">
      <c r="A25292" s="32">
        <v>2018</v>
      </c>
      <c r="B25292" s="32">
        <v>7242</v>
      </c>
      <c r="C25292" s="33" t="s">
        <v>563</v>
      </c>
      <c r="D25292" s="33" t="s">
        <v>564</v>
      </c>
      <c r="E25292" s="34">
        <v>4458802</v>
      </c>
      <c r="F25292" s="35">
        <v>1.0229999999999999</v>
      </c>
      <c r="G25292" s="34">
        <v>370.1</v>
      </c>
    </row>
    <row r="25293" spans="1:7">
      <c r="A25293" s="32">
        <v>2018</v>
      </c>
      <c r="B25293" s="32">
        <v>7270</v>
      </c>
      <c r="C25293" s="33" t="s">
        <v>563</v>
      </c>
      <c r="D25293" s="33" t="s">
        <v>564</v>
      </c>
      <c r="E25293" s="34">
        <v>105713</v>
      </c>
      <c r="F25293" s="35">
        <v>1.034</v>
      </c>
      <c r="G25293" s="34">
        <v>310.5</v>
      </c>
    </row>
    <row r="25294" spans="1:7">
      <c r="A25294" s="32">
        <v>2018</v>
      </c>
      <c r="B25294" s="32">
        <v>7277</v>
      </c>
      <c r="C25294" s="33" t="s">
        <v>563</v>
      </c>
      <c r="D25294" s="33" t="s">
        <v>564</v>
      </c>
      <c r="E25294" s="34">
        <v>45825</v>
      </c>
      <c r="F25294" s="35">
        <v>1.026</v>
      </c>
      <c r="G25294" s="34">
        <v>339.9</v>
      </c>
    </row>
    <row r="25295" spans="1:7">
      <c r="A25295" s="32">
        <v>2018</v>
      </c>
      <c r="B25295" s="32">
        <v>7296</v>
      </c>
      <c r="C25295" s="33" t="s">
        <v>563</v>
      </c>
      <c r="D25295" s="33" t="s">
        <v>564</v>
      </c>
      <c r="E25295" s="34">
        <v>703515</v>
      </c>
      <c r="F25295" s="35">
        <v>1.0229999999999999</v>
      </c>
      <c r="G25295" s="34">
        <v>247.1</v>
      </c>
    </row>
    <row r="25296" spans="1:7">
      <c r="A25296" s="32">
        <v>2018</v>
      </c>
      <c r="B25296" s="32">
        <v>7296</v>
      </c>
      <c r="C25296" s="33" t="s">
        <v>563</v>
      </c>
      <c r="D25296" s="33" t="s">
        <v>564</v>
      </c>
      <c r="E25296" s="34">
        <v>1005622</v>
      </c>
      <c r="F25296" s="35">
        <v>1.022</v>
      </c>
      <c r="G25296" s="34">
        <v>250.5</v>
      </c>
    </row>
    <row r="25297" spans="1:7">
      <c r="A25297" s="32">
        <v>2018</v>
      </c>
      <c r="B25297" s="32">
        <v>7302</v>
      </c>
      <c r="C25297" s="33" t="s">
        <v>563</v>
      </c>
      <c r="D25297" s="33" t="s">
        <v>564</v>
      </c>
      <c r="E25297" s="34">
        <v>1446450</v>
      </c>
      <c r="F25297" s="35">
        <v>1.0209999999999999</v>
      </c>
      <c r="G25297" s="34">
        <v>439</v>
      </c>
    </row>
    <row r="25298" spans="1:7">
      <c r="A25298" s="32">
        <v>2018</v>
      </c>
      <c r="B25298" s="32">
        <v>7302</v>
      </c>
      <c r="C25298" s="33" t="s">
        <v>563</v>
      </c>
      <c r="D25298" s="33" t="s">
        <v>564</v>
      </c>
      <c r="E25298" s="34">
        <v>3479900</v>
      </c>
      <c r="F25298" s="35">
        <v>1.0209999999999999</v>
      </c>
      <c r="G25298" s="34">
        <v>439</v>
      </c>
    </row>
    <row r="25299" spans="1:7">
      <c r="A25299" s="32">
        <v>2018</v>
      </c>
      <c r="B25299" s="32">
        <v>7302</v>
      </c>
      <c r="C25299" s="33" t="s">
        <v>563</v>
      </c>
      <c r="D25299" s="33" t="s">
        <v>564</v>
      </c>
      <c r="E25299" s="34">
        <v>1537564</v>
      </c>
      <c r="F25299" s="35">
        <v>1.0209999999999999</v>
      </c>
      <c r="G25299" s="34">
        <v>439</v>
      </c>
    </row>
    <row r="25300" spans="1:7">
      <c r="A25300" s="32">
        <v>2018</v>
      </c>
      <c r="B25300" s="32">
        <v>7302</v>
      </c>
      <c r="C25300" s="33" t="s">
        <v>563</v>
      </c>
      <c r="D25300" s="33" t="s">
        <v>564</v>
      </c>
      <c r="E25300" s="34">
        <v>3139999</v>
      </c>
      <c r="F25300" s="35">
        <v>1.0209999999999999</v>
      </c>
      <c r="G25300" s="34">
        <v>439</v>
      </c>
    </row>
    <row r="25301" spans="1:7">
      <c r="A25301" s="32">
        <v>2018</v>
      </c>
      <c r="B25301" s="32">
        <v>7315</v>
      </c>
      <c r="C25301" s="33" t="s">
        <v>563</v>
      </c>
      <c r="D25301" s="33" t="s">
        <v>564</v>
      </c>
      <c r="E25301" s="34">
        <v>47046</v>
      </c>
      <c r="F25301" s="35">
        <v>1.0369999999999999</v>
      </c>
      <c r="G25301" s="34">
        <v>447.4</v>
      </c>
    </row>
    <row r="25302" spans="1:7">
      <c r="A25302" s="32">
        <v>2018</v>
      </c>
      <c r="B25302" s="32">
        <v>7315</v>
      </c>
      <c r="C25302" s="33" t="s">
        <v>563</v>
      </c>
      <c r="D25302" s="33" t="s">
        <v>564</v>
      </c>
      <c r="E25302" s="34">
        <v>106294</v>
      </c>
      <c r="F25302" s="35">
        <v>1.0369999999999999</v>
      </c>
      <c r="G25302" s="34">
        <v>425.6</v>
      </c>
    </row>
    <row r="25303" spans="1:7">
      <c r="A25303" s="32">
        <v>2018</v>
      </c>
      <c r="B25303" s="32">
        <v>7343</v>
      </c>
      <c r="C25303" s="33" t="s">
        <v>363</v>
      </c>
      <c r="D25303" s="33" t="s">
        <v>354</v>
      </c>
      <c r="E25303" s="34">
        <v>34595</v>
      </c>
      <c r="F25303" s="35">
        <v>18.001000000000001</v>
      </c>
      <c r="G25303" s="34">
        <v>169.2</v>
      </c>
    </row>
    <row r="25304" spans="1:7">
      <c r="A25304" s="32">
        <v>2018</v>
      </c>
      <c r="B25304" s="32">
        <v>7343</v>
      </c>
      <c r="C25304" s="33" t="s">
        <v>363</v>
      </c>
      <c r="D25304" s="33" t="s">
        <v>354</v>
      </c>
      <c r="E25304" s="34">
        <v>34102</v>
      </c>
      <c r="F25304" s="35">
        <v>17.579000000000001</v>
      </c>
      <c r="G25304" s="34">
        <v>172.5</v>
      </c>
    </row>
    <row r="25305" spans="1:7">
      <c r="A25305" s="32">
        <v>2018</v>
      </c>
      <c r="B25305" s="32">
        <v>7343</v>
      </c>
      <c r="C25305" s="33" t="s">
        <v>363</v>
      </c>
      <c r="D25305" s="33" t="s">
        <v>354</v>
      </c>
      <c r="E25305" s="34">
        <v>17057</v>
      </c>
      <c r="F25305" s="35">
        <v>17.75</v>
      </c>
      <c r="G25305" s="34">
        <v>175.4</v>
      </c>
    </row>
    <row r="25306" spans="1:7">
      <c r="A25306" s="32">
        <v>2018</v>
      </c>
      <c r="B25306" s="32">
        <v>7343</v>
      </c>
      <c r="C25306" s="33" t="s">
        <v>565</v>
      </c>
      <c r="D25306" s="33" t="s">
        <v>566</v>
      </c>
      <c r="E25306" s="34">
        <v>2492</v>
      </c>
      <c r="F25306" s="35">
        <v>5.7119999999999997</v>
      </c>
      <c r="G25306" s="34">
        <v>1735.9</v>
      </c>
    </row>
    <row r="25307" spans="1:7">
      <c r="A25307" s="32">
        <v>2018</v>
      </c>
      <c r="B25307" s="32">
        <v>7343</v>
      </c>
      <c r="C25307" s="33" t="s">
        <v>565</v>
      </c>
      <c r="D25307" s="33" t="s">
        <v>566</v>
      </c>
      <c r="E25307" s="34">
        <v>1788</v>
      </c>
      <c r="F25307" s="35">
        <v>5.7119999999999997</v>
      </c>
      <c r="G25307" s="34">
        <v>1799.4</v>
      </c>
    </row>
    <row r="25308" spans="1:7">
      <c r="A25308" s="32">
        <v>2018</v>
      </c>
      <c r="B25308" s="32">
        <v>7343</v>
      </c>
      <c r="C25308" s="33" t="s">
        <v>565</v>
      </c>
      <c r="D25308" s="33" t="s">
        <v>566</v>
      </c>
      <c r="E25308" s="34">
        <v>1595</v>
      </c>
      <c r="F25308" s="35">
        <v>5.7119999999999997</v>
      </c>
      <c r="G25308" s="34">
        <v>1715.1</v>
      </c>
    </row>
    <row r="25309" spans="1:7">
      <c r="A25309" s="32">
        <v>2018</v>
      </c>
      <c r="B25309" s="32">
        <v>7350</v>
      </c>
      <c r="C25309" s="33" t="s">
        <v>563</v>
      </c>
      <c r="D25309" s="33" t="s">
        <v>564</v>
      </c>
      <c r="E25309" s="34">
        <v>1337286</v>
      </c>
      <c r="F25309" s="35">
        <v>1.0449999999999999</v>
      </c>
      <c r="G25309" s="34">
        <v>89.9</v>
      </c>
    </row>
    <row r="25310" spans="1:7">
      <c r="A25310" s="32">
        <v>2018</v>
      </c>
      <c r="B25310" s="32">
        <v>7380</v>
      </c>
      <c r="C25310" s="33" t="s">
        <v>563</v>
      </c>
      <c r="D25310" s="33" t="s">
        <v>564</v>
      </c>
      <c r="E25310" s="34">
        <v>274254</v>
      </c>
      <c r="F25310" s="35">
        <v>1</v>
      </c>
      <c r="G25310" s="34">
        <v>304.10000000000002</v>
      </c>
    </row>
    <row r="25311" spans="1:7">
      <c r="A25311" s="32">
        <v>2018</v>
      </c>
      <c r="B25311" s="32">
        <v>7380</v>
      </c>
      <c r="C25311" s="33" t="s">
        <v>563</v>
      </c>
      <c r="D25311" s="33" t="s">
        <v>564</v>
      </c>
      <c r="E25311" s="34">
        <v>223782</v>
      </c>
      <c r="F25311" s="35">
        <v>1</v>
      </c>
      <c r="G25311" s="34">
        <v>307.8</v>
      </c>
    </row>
    <row r="25312" spans="1:7">
      <c r="A25312" s="32">
        <v>2018</v>
      </c>
      <c r="B25312" s="32">
        <v>7380</v>
      </c>
      <c r="C25312" s="33" t="s">
        <v>563</v>
      </c>
      <c r="D25312" s="33" t="s">
        <v>564</v>
      </c>
      <c r="E25312" s="34">
        <v>395105</v>
      </c>
      <c r="F25312" s="35">
        <v>1</v>
      </c>
      <c r="G25312" s="34">
        <v>297.89999999999998</v>
      </c>
    </row>
    <row r="25313" spans="1:7">
      <c r="A25313" s="32">
        <v>2018</v>
      </c>
      <c r="B25313" s="32">
        <v>7380</v>
      </c>
      <c r="C25313" s="33" t="s">
        <v>563</v>
      </c>
      <c r="D25313" s="33" t="s">
        <v>564</v>
      </c>
      <c r="E25313" s="34">
        <v>1733417</v>
      </c>
      <c r="F25313" s="35">
        <v>1</v>
      </c>
      <c r="G25313" s="34">
        <v>294.39999999999998</v>
      </c>
    </row>
    <row r="25314" spans="1:7">
      <c r="A25314" s="32">
        <v>2018</v>
      </c>
      <c r="B25314" s="32">
        <v>7504</v>
      </c>
      <c r="C25314" s="33" t="s">
        <v>363</v>
      </c>
      <c r="D25314" s="33" t="s">
        <v>354</v>
      </c>
      <c r="E25314" s="34">
        <v>36260</v>
      </c>
      <c r="F25314" s="35">
        <v>16.100000000000001</v>
      </c>
      <c r="G25314" s="34">
        <v>83.6</v>
      </c>
    </row>
    <row r="25315" spans="1:7">
      <c r="A25315" s="32">
        <v>2018</v>
      </c>
      <c r="B25315" s="32">
        <v>7504</v>
      </c>
      <c r="C25315" s="33" t="s">
        <v>563</v>
      </c>
      <c r="D25315" s="33" t="s">
        <v>564</v>
      </c>
      <c r="E25315" s="34">
        <v>19026</v>
      </c>
      <c r="F25315" s="35">
        <v>1.06</v>
      </c>
      <c r="G25315" s="34">
        <v>659.7</v>
      </c>
    </row>
    <row r="25316" spans="1:7">
      <c r="A25316" s="32">
        <v>2018</v>
      </c>
      <c r="B25316" s="32">
        <v>7512</v>
      </c>
      <c r="C25316" s="33" t="s">
        <v>563</v>
      </c>
      <c r="D25316" s="33" t="s">
        <v>564</v>
      </c>
      <c r="E25316" s="34">
        <v>2038818</v>
      </c>
      <c r="F25316" s="35">
        <v>1.018</v>
      </c>
      <c r="G25316" s="34">
        <v>254.1</v>
      </c>
    </row>
    <row r="25317" spans="1:7">
      <c r="A25317" s="32">
        <v>2018</v>
      </c>
      <c r="B25317" s="32">
        <v>7538</v>
      </c>
      <c r="C25317" s="33" t="s">
        <v>565</v>
      </c>
      <c r="D25317" s="33" t="s">
        <v>566</v>
      </c>
      <c r="E25317" s="34">
        <v>348</v>
      </c>
      <c r="F25317" s="35">
        <v>5.78</v>
      </c>
      <c r="G25317" s="34">
        <v>1786.5</v>
      </c>
    </row>
    <row r="25318" spans="1:7">
      <c r="A25318" s="32">
        <v>2018</v>
      </c>
      <c r="B25318" s="32">
        <v>7538</v>
      </c>
      <c r="C25318" s="33" t="s">
        <v>565</v>
      </c>
      <c r="D25318" s="33" t="s">
        <v>566</v>
      </c>
      <c r="E25318" s="34">
        <v>1173</v>
      </c>
      <c r="F25318" s="35">
        <v>5.78</v>
      </c>
      <c r="G25318" s="34">
        <v>1557</v>
      </c>
    </row>
    <row r="25319" spans="1:7">
      <c r="A25319" s="32">
        <v>2018</v>
      </c>
      <c r="B25319" s="32">
        <v>7538</v>
      </c>
      <c r="C25319" s="33" t="s">
        <v>565</v>
      </c>
      <c r="D25319" s="33" t="s">
        <v>566</v>
      </c>
      <c r="E25319" s="34">
        <v>2260</v>
      </c>
      <c r="F25319" s="35">
        <v>5.78</v>
      </c>
      <c r="G25319" s="34">
        <v>1795.9</v>
      </c>
    </row>
    <row r="25320" spans="1:7">
      <c r="A25320" s="32">
        <v>2018</v>
      </c>
      <c r="B25320" s="32">
        <v>7538</v>
      </c>
      <c r="C25320" s="33" t="s">
        <v>565</v>
      </c>
      <c r="D25320" s="33" t="s">
        <v>566</v>
      </c>
      <c r="E25320" s="34">
        <v>1441</v>
      </c>
      <c r="F25320" s="35">
        <v>5.78</v>
      </c>
      <c r="G25320" s="34">
        <v>1920.3</v>
      </c>
    </row>
    <row r="25321" spans="1:7">
      <c r="A25321" s="32">
        <v>2018</v>
      </c>
      <c r="B25321" s="32">
        <v>7538</v>
      </c>
      <c r="C25321" s="33" t="s">
        <v>563</v>
      </c>
      <c r="D25321" s="33" t="s">
        <v>564</v>
      </c>
      <c r="E25321" s="34">
        <v>3133</v>
      </c>
      <c r="F25321" s="35">
        <v>1.034</v>
      </c>
      <c r="G25321" s="34">
        <v>490.2</v>
      </c>
    </row>
    <row r="25322" spans="1:7">
      <c r="A25322" s="32">
        <v>2018</v>
      </c>
      <c r="B25322" s="32">
        <v>7538</v>
      </c>
      <c r="C25322" s="33" t="s">
        <v>563</v>
      </c>
      <c r="D25322" s="33" t="s">
        <v>564</v>
      </c>
      <c r="E25322" s="34">
        <v>353749</v>
      </c>
      <c r="F25322" s="35">
        <v>1.034</v>
      </c>
      <c r="G25322" s="34">
        <v>302.10000000000002</v>
      </c>
    </row>
    <row r="25323" spans="1:7">
      <c r="A25323" s="32">
        <v>2018</v>
      </c>
      <c r="B25323" s="32">
        <v>7604</v>
      </c>
      <c r="C25323" s="33" t="s">
        <v>563</v>
      </c>
      <c r="D25323" s="33" t="s">
        <v>564</v>
      </c>
      <c r="E25323" s="34">
        <v>367235</v>
      </c>
      <c r="F25323" s="35">
        <v>1.012</v>
      </c>
      <c r="G25323" s="34">
        <v>378.1</v>
      </c>
    </row>
    <row r="25324" spans="1:7">
      <c r="A25324" s="32">
        <v>2018</v>
      </c>
      <c r="B25324" s="32">
        <v>7605</v>
      </c>
      <c r="C25324" s="33" t="s">
        <v>563</v>
      </c>
      <c r="D25324" s="33" t="s">
        <v>564</v>
      </c>
      <c r="E25324" s="34">
        <v>1148393</v>
      </c>
      <c r="F25324" s="35">
        <v>1.0980000000000001</v>
      </c>
      <c r="G25324" s="34">
        <v>420.8</v>
      </c>
    </row>
    <row r="25325" spans="1:7">
      <c r="A25325" s="32">
        <v>2018</v>
      </c>
      <c r="B25325" s="32">
        <v>7699</v>
      </c>
      <c r="C25325" s="33" t="s">
        <v>563</v>
      </c>
      <c r="D25325" s="33" t="s">
        <v>564</v>
      </c>
      <c r="E25325" s="34">
        <v>1100100</v>
      </c>
      <c r="F25325" s="35">
        <v>1.02</v>
      </c>
      <c r="G25325" s="34">
        <v>415.3</v>
      </c>
    </row>
    <row r="25326" spans="1:7">
      <c r="A25326" s="32">
        <v>2018</v>
      </c>
      <c r="B25326" s="32">
        <v>7709</v>
      </c>
      <c r="C25326" s="33" t="s">
        <v>565</v>
      </c>
      <c r="D25326" s="33" t="s">
        <v>566</v>
      </c>
      <c r="E25326" s="34">
        <v>178</v>
      </c>
      <c r="F25326" s="35">
        <v>5.8</v>
      </c>
      <c r="G25326" s="34" t="s">
        <v>364</v>
      </c>
    </row>
    <row r="25327" spans="1:7">
      <c r="A25327" s="32">
        <v>2018</v>
      </c>
      <c r="B25327" s="32">
        <v>7709</v>
      </c>
      <c r="C25327" s="33" t="s">
        <v>563</v>
      </c>
      <c r="D25327" s="33" t="s">
        <v>564</v>
      </c>
      <c r="E25327" s="34">
        <v>420865</v>
      </c>
      <c r="F25327" s="35">
        <v>1.02</v>
      </c>
      <c r="G25327" s="34" t="s">
        <v>364</v>
      </c>
    </row>
    <row r="25328" spans="1:7">
      <c r="A25328" s="32">
        <v>2018</v>
      </c>
      <c r="B25328" s="32">
        <v>7710</v>
      </c>
      <c r="C25328" s="33" t="s">
        <v>563</v>
      </c>
      <c r="D25328" s="33" t="s">
        <v>564</v>
      </c>
      <c r="E25328" s="34">
        <v>8126719</v>
      </c>
      <c r="F25328" s="35">
        <v>1.034</v>
      </c>
      <c r="G25328" s="34" t="s">
        <v>364</v>
      </c>
    </row>
    <row r="25329" spans="1:7">
      <c r="A25329" s="32">
        <v>2018</v>
      </c>
      <c r="B25329" s="32">
        <v>7721</v>
      </c>
      <c r="C25329" s="33" t="s">
        <v>563</v>
      </c>
      <c r="D25329" s="33" t="s">
        <v>564</v>
      </c>
      <c r="E25329" s="34">
        <v>1114369</v>
      </c>
      <c r="F25329" s="35">
        <v>1.018</v>
      </c>
      <c r="G25329" s="34">
        <v>328.2</v>
      </c>
    </row>
    <row r="25330" spans="1:7">
      <c r="A25330" s="32">
        <v>2018</v>
      </c>
      <c r="B25330" s="32">
        <v>7737</v>
      </c>
      <c r="C25330" s="33" t="s">
        <v>353</v>
      </c>
      <c r="D25330" s="33" t="s">
        <v>354</v>
      </c>
      <c r="E25330" s="34">
        <v>10902</v>
      </c>
      <c r="F25330" s="35">
        <v>26.248999999999999</v>
      </c>
      <c r="G25330" s="34">
        <v>382</v>
      </c>
    </row>
    <row r="25331" spans="1:7">
      <c r="A25331" s="32">
        <v>2018</v>
      </c>
      <c r="B25331" s="32">
        <v>7754</v>
      </c>
      <c r="C25331" s="33" t="s">
        <v>563</v>
      </c>
      <c r="D25331" s="33" t="s">
        <v>564</v>
      </c>
      <c r="E25331" s="34">
        <v>8805</v>
      </c>
      <c r="F25331" s="35">
        <v>1.034</v>
      </c>
      <c r="G25331" s="34">
        <v>420.4</v>
      </c>
    </row>
    <row r="25332" spans="1:7">
      <c r="A25332" s="32">
        <v>2018</v>
      </c>
      <c r="B25332" s="32">
        <v>7754</v>
      </c>
      <c r="C25332" s="33" t="s">
        <v>563</v>
      </c>
      <c r="D25332" s="33" t="s">
        <v>564</v>
      </c>
      <c r="E25332" s="34">
        <v>1470</v>
      </c>
      <c r="F25332" s="35">
        <v>1.034</v>
      </c>
      <c r="G25332" s="34">
        <v>653.79999999999995</v>
      </c>
    </row>
    <row r="25333" spans="1:7">
      <c r="A25333" s="32">
        <v>2018</v>
      </c>
      <c r="B25333" s="32">
        <v>7757</v>
      </c>
      <c r="C25333" s="33" t="s">
        <v>563</v>
      </c>
      <c r="D25333" s="33" t="s">
        <v>564</v>
      </c>
      <c r="E25333" s="34">
        <v>48424</v>
      </c>
      <c r="F25333" s="35">
        <v>1.0469999999999999</v>
      </c>
      <c r="G25333" s="34">
        <v>226.8</v>
      </c>
    </row>
    <row r="25334" spans="1:7">
      <c r="A25334" s="32">
        <v>2018</v>
      </c>
      <c r="B25334" s="32">
        <v>7757</v>
      </c>
      <c r="C25334" s="33" t="s">
        <v>563</v>
      </c>
      <c r="D25334" s="33" t="s">
        <v>564</v>
      </c>
      <c r="E25334" s="34">
        <v>33429</v>
      </c>
      <c r="F25334" s="35">
        <v>1.0469999999999999</v>
      </c>
      <c r="G25334" s="34">
        <v>205.8</v>
      </c>
    </row>
    <row r="25335" spans="1:7">
      <c r="A25335" s="32">
        <v>2018</v>
      </c>
      <c r="B25335" s="32">
        <v>7757</v>
      </c>
      <c r="C25335" s="33" t="s">
        <v>563</v>
      </c>
      <c r="D25335" s="33" t="s">
        <v>564</v>
      </c>
      <c r="E25335" s="34">
        <v>15282</v>
      </c>
      <c r="F25335" s="35">
        <v>1.0469999999999999</v>
      </c>
      <c r="G25335" s="34">
        <v>217.6</v>
      </c>
    </row>
    <row r="25336" spans="1:7">
      <c r="A25336" s="32">
        <v>2018</v>
      </c>
      <c r="B25336" s="32">
        <v>7757</v>
      </c>
      <c r="C25336" s="33" t="s">
        <v>563</v>
      </c>
      <c r="D25336" s="33" t="s">
        <v>564</v>
      </c>
      <c r="E25336" s="34">
        <v>14995</v>
      </c>
      <c r="F25336" s="35">
        <v>1.0469999999999999</v>
      </c>
      <c r="G25336" s="34">
        <v>203.3</v>
      </c>
    </row>
    <row r="25337" spans="1:7">
      <c r="A25337" s="32">
        <v>2018</v>
      </c>
      <c r="B25337" s="32">
        <v>7757</v>
      </c>
      <c r="C25337" s="33" t="s">
        <v>563</v>
      </c>
      <c r="D25337" s="33" t="s">
        <v>564</v>
      </c>
      <c r="E25337" s="34">
        <v>14327</v>
      </c>
      <c r="F25337" s="35">
        <v>1.0469999999999999</v>
      </c>
      <c r="G25337" s="34">
        <v>196.6</v>
      </c>
    </row>
    <row r="25338" spans="1:7">
      <c r="A25338" s="32">
        <v>2018</v>
      </c>
      <c r="B25338" s="32">
        <v>7757</v>
      </c>
      <c r="C25338" s="33" t="s">
        <v>563</v>
      </c>
      <c r="D25338" s="33" t="s">
        <v>564</v>
      </c>
      <c r="E25338" s="34">
        <v>13849</v>
      </c>
      <c r="F25338" s="35">
        <v>1.0469999999999999</v>
      </c>
      <c r="G25338" s="34">
        <v>162.6</v>
      </c>
    </row>
    <row r="25339" spans="1:7">
      <c r="A25339" s="32">
        <v>2018</v>
      </c>
      <c r="B25339" s="32">
        <v>7757</v>
      </c>
      <c r="C25339" s="33" t="s">
        <v>563</v>
      </c>
      <c r="D25339" s="33" t="s">
        <v>564</v>
      </c>
      <c r="E25339" s="34">
        <v>7736</v>
      </c>
      <c r="F25339" s="35">
        <v>1.0469999999999999</v>
      </c>
      <c r="G25339" s="34">
        <v>196.6</v>
      </c>
    </row>
    <row r="25340" spans="1:7">
      <c r="A25340" s="32">
        <v>2018</v>
      </c>
      <c r="B25340" s="32">
        <v>7757</v>
      </c>
      <c r="C25340" s="33" t="s">
        <v>563</v>
      </c>
      <c r="D25340" s="33" t="s">
        <v>564</v>
      </c>
      <c r="E25340" s="34">
        <v>56351</v>
      </c>
      <c r="F25340" s="35">
        <v>1.0469999999999999</v>
      </c>
      <c r="G25340" s="34">
        <v>218.4</v>
      </c>
    </row>
    <row r="25341" spans="1:7">
      <c r="A25341" s="32">
        <v>2018</v>
      </c>
      <c r="B25341" s="32">
        <v>7757</v>
      </c>
      <c r="C25341" s="33" t="s">
        <v>563</v>
      </c>
      <c r="D25341" s="33" t="s">
        <v>564</v>
      </c>
      <c r="E25341" s="34">
        <v>1135148</v>
      </c>
      <c r="F25341" s="35">
        <v>1.0469999999999999</v>
      </c>
      <c r="G25341" s="34">
        <v>202.9</v>
      </c>
    </row>
    <row r="25342" spans="1:7">
      <c r="A25342" s="32">
        <v>2018</v>
      </c>
      <c r="B25342" s="32">
        <v>7757</v>
      </c>
      <c r="C25342" s="33" t="s">
        <v>563</v>
      </c>
      <c r="D25342" s="33" t="s">
        <v>564</v>
      </c>
      <c r="E25342" s="34">
        <v>873926</v>
      </c>
      <c r="F25342" s="35">
        <v>1.0469999999999999</v>
      </c>
      <c r="G25342" s="34">
        <v>215.8</v>
      </c>
    </row>
    <row r="25343" spans="1:7">
      <c r="A25343" s="32">
        <v>2018</v>
      </c>
      <c r="B25343" s="32">
        <v>7757</v>
      </c>
      <c r="C25343" s="33" t="s">
        <v>563</v>
      </c>
      <c r="D25343" s="33" t="s">
        <v>564</v>
      </c>
      <c r="E25343" s="34">
        <v>551098</v>
      </c>
      <c r="F25343" s="35">
        <v>1.0469999999999999</v>
      </c>
      <c r="G25343" s="34">
        <v>196.3</v>
      </c>
    </row>
    <row r="25344" spans="1:7">
      <c r="A25344" s="32">
        <v>2018</v>
      </c>
      <c r="B25344" s="32">
        <v>7757</v>
      </c>
      <c r="C25344" s="33" t="s">
        <v>563</v>
      </c>
      <c r="D25344" s="33" t="s">
        <v>564</v>
      </c>
      <c r="E25344" s="34">
        <v>429799</v>
      </c>
      <c r="F25344" s="35">
        <v>1.0469999999999999</v>
      </c>
      <c r="G25344" s="34">
        <v>260.60000000000002</v>
      </c>
    </row>
    <row r="25345" spans="1:7">
      <c r="A25345" s="32">
        <v>2018</v>
      </c>
      <c r="B25345" s="32">
        <v>7757</v>
      </c>
      <c r="C25345" s="33" t="s">
        <v>563</v>
      </c>
      <c r="D25345" s="33" t="s">
        <v>564</v>
      </c>
      <c r="E25345" s="34">
        <v>242216</v>
      </c>
      <c r="F25345" s="35">
        <v>1.0469999999999999</v>
      </c>
      <c r="G25345" s="34">
        <v>184.6</v>
      </c>
    </row>
    <row r="25346" spans="1:7">
      <c r="A25346" s="32">
        <v>2018</v>
      </c>
      <c r="B25346" s="32">
        <v>7757</v>
      </c>
      <c r="C25346" s="33" t="s">
        <v>563</v>
      </c>
      <c r="D25346" s="33" t="s">
        <v>564</v>
      </c>
      <c r="E25346" s="34">
        <v>56734</v>
      </c>
      <c r="F25346" s="35">
        <v>1.0469999999999999</v>
      </c>
      <c r="G25346" s="34">
        <v>161.9</v>
      </c>
    </row>
    <row r="25347" spans="1:7">
      <c r="A25347" s="32">
        <v>2018</v>
      </c>
      <c r="B25347" s="32">
        <v>7757</v>
      </c>
      <c r="C25347" s="33" t="s">
        <v>563</v>
      </c>
      <c r="D25347" s="33" t="s">
        <v>564</v>
      </c>
      <c r="E25347" s="34">
        <v>151862</v>
      </c>
      <c r="F25347" s="35">
        <v>1.0469999999999999</v>
      </c>
      <c r="G25347" s="34">
        <v>191.3</v>
      </c>
    </row>
    <row r="25348" spans="1:7">
      <c r="A25348" s="32">
        <v>2018</v>
      </c>
      <c r="B25348" s="32">
        <v>7757</v>
      </c>
      <c r="C25348" s="33" t="s">
        <v>563</v>
      </c>
      <c r="D25348" s="33" t="s">
        <v>564</v>
      </c>
      <c r="E25348" s="34">
        <v>159671</v>
      </c>
      <c r="F25348" s="35">
        <v>1.0469999999999999</v>
      </c>
      <c r="G25348" s="34">
        <v>196.1</v>
      </c>
    </row>
    <row r="25349" spans="1:7">
      <c r="A25349" s="32">
        <v>2018</v>
      </c>
      <c r="B25349" s="32">
        <v>7757</v>
      </c>
      <c r="C25349" s="33" t="s">
        <v>563</v>
      </c>
      <c r="D25349" s="33" t="s">
        <v>564</v>
      </c>
      <c r="E25349" s="34">
        <v>166380</v>
      </c>
      <c r="F25349" s="35">
        <v>1.0469999999999999</v>
      </c>
      <c r="G25349" s="34">
        <v>202.7</v>
      </c>
    </row>
    <row r="25350" spans="1:7">
      <c r="A25350" s="32">
        <v>2018</v>
      </c>
      <c r="B25350" s="32">
        <v>7759</v>
      </c>
      <c r="C25350" s="33" t="s">
        <v>563</v>
      </c>
      <c r="D25350" s="33" t="s">
        <v>564</v>
      </c>
      <c r="E25350" s="34">
        <v>6296</v>
      </c>
      <c r="F25350" s="35">
        <v>1.04</v>
      </c>
      <c r="G25350" s="34">
        <v>327.3</v>
      </c>
    </row>
    <row r="25351" spans="1:7">
      <c r="A25351" s="32">
        <v>2018</v>
      </c>
      <c r="B25351" s="32">
        <v>7759</v>
      </c>
      <c r="C25351" s="33" t="s">
        <v>563</v>
      </c>
      <c r="D25351" s="33" t="s">
        <v>564</v>
      </c>
      <c r="E25351" s="34">
        <v>84136</v>
      </c>
      <c r="F25351" s="35">
        <v>1.04</v>
      </c>
      <c r="G25351" s="34">
        <v>327.3</v>
      </c>
    </row>
    <row r="25352" spans="1:7">
      <c r="A25352" s="32">
        <v>2018</v>
      </c>
      <c r="B25352" s="32">
        <v>7759</v>
      </c>
      <c r="C25352" s="33" t="s">
        <v>563</v>
      </c>
      <c r="D25352" s="33" t="s">
        <v>564</v>
      </c>
      <c r="E25352" s="34">
        <v>36600</v>
      </c>
      <c r="F25352" s="35">
        <v>1.04</v>
      </c>
      <c r="G25352" s="34">
        <v>327.3</v>
      </c>
    </row>
    <row r="25353" spans="1:7">
      <c r="A25353" s="32">
        <v>2018</v>
      </c>
      <c r="B25353" s="32">
        <v>7764</v>
      </c>
      <c r="C25353" s="33" t="s">
        <v>563</v>
      </c>
      <c r="D25353" s="33" t="s">
        <v>564</v>
      </c>
      <c r="E25353" s="34">
        <v>342</v>
      </c>
      <c r="F25353" s="35">
        <v>1.03</v>
      </c>
      <c r="G25353" s="34" t="s">
        <v>364</v>
      </c>
    </row>
    <row r="25354" spans="1:7">
      <c r="A25354" s="32">
        <v>2018</v>
      </c>
      <c r="B25354" s="32">
        <v>7764</v>
      </c>
      <c r="C25354" s="33" t="s">
        <v>565</v>
      </c>
      <c r="D25354" s="33" t="s">
        <v>566</v>
      </c>
      <c r="E25354" s="34">
        <v>369</v>
      </c>
      <c r="F25354" s="35">
        <v>5.8</v>
      </c>
      <c r="G25354" s="34" t="s">
        <v>364</v>
      </c>
    </row>
    <row r="25355" spans="1:7">
      <c r="A25355" s="32">
        <v>2018</v>
      </c>
      <c r="B25355" s="32">
        <v>7764</v>
      </c>
      <c r="C25355" s="33" t="s">
        <v>563</v>
      </c>
      <c r="D25355" s="33" t="s">
        <v>564</v>
      </c>
      <c r="E25355" s="34">
        <v>14843</v>
      </c>
      <c r="F25355" s="35">
        <v>1.03</v>
      </c>
      <c r="G25355" s="34" t="s">
        <v>364</v>
      </c>
    </row>
    <row r="25356" spans="1:7">
      <c r="A25356" s="32">
        <v>2018</v>
      </c>
      <c r="B25356" s="32">
        <v>7805</v>
      </c>
      <c r="C25356" s="33" t="s">
        <v>563</v>
      </c>
      <c r="D25356" s="33" t="s">
        <v>564</v>
      </c>
      <c r="E25356" s="34">
        <v>554252</v>
      </c>
      <c r="F25356" s="35">
        <v>1.0289999999999999</v>
      </c>
      <c r="G25356" s="34">
        <v>337.2</v>
      </c>
    </row>
    <row r="25357" spans="1:7">
      <c r="A25357" s="32">
        <v>2018</v>
      </c>
      <c r="B25357" s="32">
        <v>7805</v>
      </c>
      <c r="C25357" s="33" t="s">
        <v>563</v>
      </c>
      <c r="D25357" s="33" t="s">
        <v>564</v>
      </c>
      <c r="E25357" s="34">
        <v>1099822</v>
      </c>
      <c r="F25357" s="35">
        <v>1.0289999999999999</v>
      </c>
      <c r="G25357" s="34">
        <v>337.2</v>
      </c>
    </row>
    <row r="25358" spans="1:7">
      <c r="A25358" s="32">
        <v>2018</v>
      </c>
      <c r="B25358" s="32">
        <v>7805</v>
      </c>
      <c r="C25358" s="33" t="s">
        <v>563</v>
      </c>
      <c r="D25358" s="33" t="s">
        <v>564</v>
      </c>
      <c r="E25358" s="34">
        <v>3720419</v>
      </c>
      <c r="F25358" s="35">
        <v>1.0289999999999999</v>
      </c>
      <c r="G25358" s="34">
        <v>337.2</v>
      </c>
    </row>
    <row r="25359" spans="1:7">
      <c r="A25359" s="32">
        <v>2018</v>
      </c>
      <c r="B25359" s="32">
        <v>7805</v>
      </c>
      <c r="C25359" s="33" t="s">
        <v>563</v>
      </c>
      <c r="D25359" s="33" t="s">
        <v>564</v>
      </c>
      <c r="E25359" s="34">
        <v>3885000</v>
      </c>
      <c r="F25359" s="35">
        <v>1.0289999999999999</v>
      </c>
      <c r="G25359" s="34">
        <v>337.2</v>
      </c>
    </row>
    <row r="25360" spans="1:7">
      <c r="A25360" s="32">
        <v>2018</v>
      </c>
      <c r="B25360" s="32">
        <v>7805</v>
      </c>
      <c r="C25360" s="33" t="s">
        <v>563</v>
      </c>
      <c r="D25360" s="33" t="s">
        <v>564</v>
      </c>
      <c r="E25360" s="34">
        <v>1098</v>
      </c>
      <c r="F25360" s="35">
        <v>1.0289999999999999</v>
      </c>
      <c r="G25360" s="34">
        <v>337.2</v>
      </c>
    </row>
    <row r="25361" spans="1:7">
      <c r="A25361" s="32">
        <v>2018</v>
      </c>
      <c r="B25361" s="32">
        <v>7813</v>
      </c>
      <c r="C25361" s="33" t="s">
        <v>563</v>
      </c>
      <c r="D25361" s="33" t="s">
        <v>564</v>
      </c>
      <c r="E25361" s="34">
        <v>599036</v>
      </c>
      <c r="F25361" s="35">
        <v>1.0209999999999999</v>
      </c>
      <c r="G25361" s="34">
        <v>558</v>
      </c>
    </row>
    <row r="25362" spans="1:7">
      <c r="A25362" s="32">
        <v>2018</v>
      </c>
      <c r="B25362" s="32">
        <v>7826</v>
      </c>
      <c r="C25362" s="33" t="s">
        <v>563</v>
      </c>
      <c r="D25362" s="33" t="s">
        <v>564</v>
      </c>
      <c r="E25362" s="34">
        <v>3107185</v>
      </c>
      <c r="F25362" s="35">
        <v>1.036</v>
      </c>
      <c r="G25362" s="34" t="s">
        <v>364</v>
      </c>
    </row>
    <row r="25363" spans="1:7">
      <c r="A25363" s="32">
        <v>2018</v>
      </c>
      <c r="B25363" s="32">
        <v>7829</v>
      </c>
      <c r="C25363" s="33" t="s">
        <v>563</v>
      </c>
      <c r="D25363" s="33" t="s">
        <v>564</v>
      </c>
      <c r="E25363" s="34">
        <v>284060</v>
      </c>
      <c r="F25363" s="35">
        <v>1.0289999999999999</v>
      </c>
      <c r="G25363" s="34">
        <v>784.8</v>
      </c>
    </row>
    <row r="25364" spans="1:7">
      <c r="A25364" s="32">
        <v>2018</v>
      </c>
      <c r="B25364" s="32">
        <v>7834</v>
      </c>
      <c r="C25364" s="33" t="s">
        <v>563</v>
      </c>
      <c r="D25364" s="33" t="s">
        <v>564</v>
      </c>
      <c r="E25364" s="34">
        <v>3933434</v>
      </c>
      <c r="F25364" s="35">
        <v>1.03</v>
      </c>
      <c r="G25364" s="34">
        <v>354.3</v>
      </c>
    </row>
    <row r="25365" spans="1:7">
      <c r="A25365" s="32">
        <v>2018</v>
      </c>
      <c r="B25365" s="32">
        <v>7835</v>
      </c>
      <c r="C25365" s="33" t="s">
        <v>563</v>
      </c>
      <c r="D25365" s="33" t="s">
        <v>564</v>
      </c>
      <c r="E25365" s="34">
        <v>2164</v>
      </c>
      <c r="F25365" s="35">
        <v>1.04</v>
      </c>
      <c r="G25365" s="34" t="s">
        <v>364</v>
      </c>
    </row>
    <row r="25366" spans="1:7">
      <c r="A25366" s="32">
        <v>2018</v>
      </c>
      <c r="B25366" s="32">
        <v>7835</v>
      </c>
      <c r="C25366" s="33" t="s">
        <v>563</v>
      </c>
      <c r="D25366" s="33" t="s">
        <v>564</v>
      </c>
      <c r="E25366" s="34">
        <v>4115</v>
      </c>
      <c r="F25366" s="35">
        <v>1.04</v>
      </c>
      <c r="G25366" s="34" t="s">
        <v>364</v>
      </c>
    </row>
    <row r="25367" spans="1:7">
      <c r="A25367" s="32">
        <v>2018</v>
      </c>
      <c r="B25367" s="32">
        <v>7835</v>
      </c>
      <c r="C25367" s="33" t="s">
        <v>563</v>
      </c>
      <c r="D25367" s="33" t="s">
        <v>564</v>
      </c>
      <c r="E25367" s="34">
        <v>4532</v>
      </c>
      <c r="F25367" s="35">
        <v>1.04</v>
      </c>
      <c r="G25367" s="34" t="s">
        <v>364</v>
      </c>
    </row>
    <row r="25368" spans="1:7">
      <c r="A25368" s="32">
        <v>2018</v>
      </c>
      <c r="B25368" s="32">
        <v>7835</v>
      </c>
      <c r="C25368" s="33" t="s">
        <v>563</v>
      </c>
      <c r="D25368" s="33" t="s">
        <v>564</v>
      </c>
      <c r="E25368" s="34">
        <v>5825</v>
      </c>
      <c r="F25368" s="35">
        <v>1.04</v>
      </c>
      <c r="G25368" s="34" t="s">
        <v>364</v>
      </c>
    </row>
    <row r="25369" spans="1:7">
      <c r="A25369" s="32">
        <v>2018</v>
      </c>
      <c r="B25369" s="32">
        <v>7835</v>
      </c>
      <c r="C25369" s="33" t="s">
        <v>563</v>
      </c>
      <c r="D25369" s="33" t="s">
        <v>564</v>
      </c>
      <c r="E25369" s="34">
        <v>20207</v>
      </c>
      <c r="F25369" s="35">
        <v>1.04</v>
      </c>
      <c r="G25369" s="34" t="s">
        <v>364</v>
      </c>
    </row>
    <row r="25370" spans="1:7">
      <c r="A25370" s="32">
        <v>2018</v>
      </c>
      <c r="B25370" s="32">
        <v>7835</v>
      </c>
      <c r="C25370" s="33" t="s">
        <v>563</v>
      </c>
      <c r="D25370" s="33" t="s">
        <v>564</v>
      </c>
      <c r="E25370" s="34">
        <v>249471</v>
      </c>
      <c r="F25370" s="35">
        <v>1.04</v>
      </c>
      <c r="G25370" s="34" t="s">
        <v>364</v>
      </c>
    </row>
    <row r="25371" spans="1:7">
      <c r="A25371" s="32">
        <v>2018</v>
      </c>
      <c r="B25371" s="32">
        <v>7836</v>
      </c>
      <c r="C25371" s="33" t="s">
        <v>565</v>
      </c>
      <c r="D25371" s="33" t="s">
        <v>566</v>
      </c>
      <c r="E25371" s="34">
        <v>357</v>
      </c>
      <c r="F25371" s="35">
        <v>5.8</v>
      </c>
      <c r="G25371" s="34">
        <v>2351.1999999999998</v>
      </c>
    </row>
    <row r="25372" spans="1:7">
      <c r="A25372" s="32">
        <v>2018</v>
      </c>
      <c r="B25372" s="32">
        <v>7836</v>
      </c>
      <c r="C25372" s="33" t="s">
        <v>563</v>
      </c>
      <c r="D25372" s="33" t="s">
        <v>564</v>
      </c>
      <c r="E25372" s="34">
        <v>11329</v>
      </c>
      <c r="F25372" s="35">
        <v>1.04</v>
      </c>
      <c r="G25372" s="34">
        <v>240</v>
      </c>
    </row>
    <row r="25373" spans="1:7">
      <c r="A25373" s="32">
        <v>2018</v>
      </c>
      <c r="B25373" s="32">
        <v>7836</v>
      </c>
      <c r="C25373" s="33" t="s">
        <v>563</v>
      </c>
      <c r="D25373" s="33" t="s">
        <v>564</v>
      </c>
      <c r="E25373" s="34">
        <v>446</v>
      </c>
      <c r="F25373" s="35">
        <v>1.04</v>
      </c>
      <c r="G25373" s="34">
        <v>231.3</v>
      </c>
    </row>
    <row r="25374" spans="1:7">
      <c r="A25374" s="32">
        <v>2018</v>
      </c>
      <c r="B25374" s="32">
        <v>7836</v>
      </c>
      <c r="C25374" s="33" t="s">
        <v>563</v>
      </c>
      <c r="D25374" s="33" t="s">
        <v>564</v>
      </c>
      <c r="E25374" s="34">
        <v>2322</v>
      </c>
      <c r="F25374" s="35">
        <v>1.04</v>
      </c>
      <c r="G25374" s="34">
        <v>235.8</v>
      </c>
    </row>
    <row r="25375" spans="1:7">
      <c r="A25375" s="32">
        <v>2018</v>
      </c>
      <c r="B25375" s="32">
        <v>7836</v>
      </c>
      <c r="C25375" s="33" t="s">
        <v>563</v>
      </c>
      <c r="D25375" s="33" t="s">
        <v>564</v>
      </c>
      <c r="E25375" s="34">
        <v>8685</v>
      </c>
      <c r="F25375" s="35">
        <v>1.04</v>
      </c>
      <c r="G25375" s="34">
        <v>249.1</v>
      </c>
    </row>
    <row r="25376" spans="1:7">
      <c r="A25376" s="32">
        <v>2018</v>
      </c>
      <c r="B25376" s="32">
        <v>7836</v>
      </c>
      <c r="C25376" s="33" t="s">
        <v>563</v>
      </c>
      <c r="D25376" s="33" t="s">
        <v>564</v>
      </c>
      <c r="E25376" s="34">
        <v>9496</v>
      </c>
      <c r="F25376" s="35">
        <v>1.04</v>
      </c>
      <c r="G25376" s="34">
        <v>232.5</v>
      </c>
    </row>
    <row r="25377" spans="1:7">
      <c r="A25377" s="32">
        <v>2018</v>
      </c>
      <c r="B25377" s="32">
        <v>7836</v>
      </c>
      <c r="C25377" s="33" t="s">
        <v>563</v>
      </c>
      <c r="D25377" s="33" t="s">
        <v>564</v>
      </c>
      <c r="E25377" s="34">
        <v>22422</v>
      </c>
      <c r="F25377" s="35">
        <v>1.04</v>
      </c>
      <c r="G25377" s="34">
        <v>274.39999999999998</v>
      </c>
    </row>
    <row r="25378" spans="1:7">
      <c r="A25378" s="32">
        <v>2018</v>
      </c>
      <c r="B25378" s="32">
        <v>7836</v>
      </c>
      <c r="C25378" s="33" t="s">
        <v>563</v>
      </c>
      <c r="D25378" s="33" t="s">
        <v>564</v>
      </c>
      <c r="E25378" s="34">
        <v>9506</v>
      </c>
      <c r="F25378" s="35">
        <v>1.04</v>
      </c>
      <c r="G25378" s="34">
        <v>236.8</v>
      </c>
    </row>
    <row r="25379" spans="1:7">
      <c r="A25379" s="32">
        <v>2018</v>
      </c>
      <c r="B25379" s="32">
        <v>7836</v>
      </c>
      <c r="C25379" s="33" t="s">
        <v>563</v>
      </c>
      <c r="D25379" s="33" t="s">
        <v>564</v>
      </c>
      <c r="E25379" s="34">
        <v>38097</v>
      </c>
      <c r="F25379" s="35">
        <v>1.04</v>
      </c>
      <c r="G25379" s="34">
        <v>234.1</v>
      </c>
    </row>
    <row r="25380" spans="1:7">
      <c r="A25380" s="32">
        <v>2018</v>
      </c>
      <c r="B25380" s="32">
        <v>7836</v>
      </c>
      <c r="C25380" s="33" t="s">
        <v>563</v>
      </c>
      <c r="D25380" s="33" t="s">
        <v>564</v>
      </c>
      <c r="E25380" s="34">
        <v>200501</v>
      </c>
      <c r="F25380" s="35">
        <v>1.04</v>
      </c>
      <c r="G25380" s="34">
        <v>233.6</v>
      </c>
    </row>
    <row r="25381" spans="1:7">
      <c r="A25381" s="32">
        <v>2018</v>
      </c>
      <c r="B25381" s="32">
        <v>7836</v>
      </c>
      <c r="C25381" s="33" t="s">
        <v>563</v>
      </c>
      <c r="D25381" s="33" t="s">
        <v>564</v>
      </c>
      <c r="E25381" s="34">
        <v>155000</v>
      </c>
      <c r="F25381" s="35">
        <v>1.04</v>
      </c>
      <c r="G25381" s="34">
        <v>246.3</v>
      </c>
    </row>
    <row r="25382" spans="1:7">
      <c r="A25382" s="32">
        <v>2018</v>
      </c>
      <c r="B25382" s="32">
        <v>7836</v>
      </c>
      <c r="C25382" s="33" t="s">
        <v>563</v>
      </c>
      <c r="D25382" s="33" t="s">
        <v>564</v>
      </c>
      <c r="E25382" s="34">
        <v>59223</v>
      </c>
      <c r="F25382" s="35">
        <v>1.04</v>
      </c>
      <c r="G25382" s="34">
        <v>242.8</v>
      </c>
    </row>
    <row r="25383" spans="1:7">
      <c r="A25383" s="32">
        <v>2018</v>
      </c>
      <c r="B25383" s="32">
        <v>7836</v>
      </c>
      <c r="C25383" s="33" t="s">
        <v>563</v>
      </c>
      <c r="D25383" s="33" t="s">
        <v>564</v>
      </c>
      <c r="E25383" s="34">
        <v>24519</v>
      </c>
      <c r="F25383" s="35">
        <v>1.04</v>
      </c>
      <c r="G25383" s="34">
        <v>223.1</v>
      </c>
    </row>
    <row r="25384" spans="1:7">
      <c r="A25384" s="32">
        <v>2018</v>
      </c>
      <c r="B25384" s="32">
        <v>7837</v>
      </c>
      <c r="C25384" s="33" t="s">
        <v>565</v>
      </c>
      <c r="D25384" s="33" t="s">
        <v>566</v>
      </c>
      <c r="E25384" s="34">
        <v>120</v>
      </c>
      <c r="F25384" s="35">
        <v>5.78</v>
      </c>
      <c r="G25384" s="34">
        <v>2472.4</v>
      </c>
    </row>
    <row r="25385" spans="1:7">
      <c r="A25385" s="32">
        <v>2018</v>
      </c>
      <c r="B25385" s="32">
        <v>7837</v>
      </c>
      <c r="C25385" s="33" t="s">
        <v>565</v>
      </c>
      <c r="D25385" s="33" t="s">
        <v>566</v>
      </c>
      <c r="E25385" s="34">
        <v>162</v>
      </c>
      <c r="F25385" s="35">
        <v>5.8</v>
      </c>
      <c r="G25385" s="34">
        <v>2424.5</v>
      </c>
    </row>
    <row r="25386" spans="1:7">
      <c r="A25386" s="32">
        <v>2018</v>
      </c>
      <c r="B25386" s="32">
        <v>7837</v>
      </c>
      <c r="C25386" s="33" t="s">
        <v>563</v>
      </c>
      <c r="D25386" s="33" t="s">
        <v>564</v>
      </c>
      <c r="E25386" s="34">
        <v>1337</v>
      </c>
      <c r="F25386" s="35">
        <v>1.048</v>
      </c>
      <c r="G25386" s="34">
        <v>235.1</v>
      </c>
    </row>
    <row r="25387" spans="1:7">
      <c r="A25387" s="32">
        <v>2018</v>
      </c>
      <c r="B25387" s="32">
        <v>7837</v>
      </c>
      <c r="C25387" s="33" t="s">
        <v>563</v>
      </c>
      <c r="D25387" s="33" t="s">
        <v>564</v>
      </c>
      <c r="E25387" s="34">
        <v>17573</v>
      </c>
      <c r="F25387" s="35">
        <v>1.048</v>
      </c>
      <c r="G25387" s="34">
        <v>245.7</v>
      </c>
    </row>
    <row r="25388" spans="1:7">
      <c r="A25388" s="32">
        <v>2018</v>
      </c>
      <c r="B25388" s="32">
        <v>7837</v>
      </c>
      <c r="C25388" s="33" t="s">
        <v>563</v>
      </c>
      <c r="D25388" s="33" t="s">
        <v>564</v>
      </c>
      <c r="E25388" s="34">
        <v>14351</v>
      </c>
      <c r="F25388" s="35">
        <v>1.048</v>
      </c>
      <c r="G25388" s="34">
        <v>281.89999999999998</v>
      </c>
    </row>
    <row r="25389" spans="1:7">
      <c r="A25389" s="32">
        <v>2018</v>
      </c>
      <c r="B25389" s="32">
        <v>7837</v>
      </c>
      <c r="C25389" s="33" t="s">
        <v>563</v>
      </c>
      <c r="D25389" s="33" t="s">
        <v>564</v>
      </c>
      <c r="E25389" s="34">
        <v>2581</v>
      </c>
      <c r="F25389" s="35">
        <v>1.048</v>
      </c>
      <c r="G25389" s="34">
        <v>237.1</v>
      </c>
    </row>
    <row r="25390" spans="1:7">
      <c r="A25390" s="32">
        <v>2018</v>
      </c>
      <c r="B25390" s="32">
        <v>7837</v>
      </c>
      <c r="C25390" s="33" t="s">
        <v>563</v>
      </c>
      <c r="D25390" s="33" t="s">
        <v>564</v>
      </c>
      <c r="E25390" s="34">
        <v>7833</v>
      </c>
      <c r="F25390" s="35">
        <v>1.048</v>
      </c>
      <c r="G25390" s="34">
        <v>317.60000000000002</v>
      </c>
    </row>
    <row r="25391" spans="1:7">
      <c r="A25391" s="32">
        <v>2018</v>
      </c>
      <c r="B25391" s="32">
        <v>7837</v>
      </c>
      <c r="C25391" s="33" t="s">
        <v>563</v>
      </c>
      <c r="D25391" s="33" t="s">
        <v>564</v>
      </c>
      <c r="E25391" s="34">
        <v>10688</v>
      </c>
      <c r="F25391" s="35">
        <v>1.048</v>
      </c>
      <c r="G25391" s="34">
        <v>251.3</v>
      </c>
    </row>
    <row r="25392" spans="1:7">
      <c r="A25392" s="32">
        <v>2018</v>
      </c>
      <c r="B25392" s="32">
        <v>7837</v>
      </c>
      <c r="C25392" s="33" t="s">
        <v>563</v>
      </c>
      <c r="D25392" s="33" t="s">
        <v>564</v>
      </c>
      <c r="E25392" s="34">
        <v>242848</v>
      </c>
      <c r="F25392" s="35">
        <v>1.048</v>
      </c>
      <c r="G25392" s="34">
        <v>255.2</v>
      </c>
    </row>
    <row r="25393" spans="1:7">
      <c r="A25393" s="32">
        <v>2018</v>
      </c>
      <c r="B25393" s="32">
        <v>7837</v>
      </c>
      <c r="C25393" s="33" t="s">
        <v>563</v>
      </c>
      <c r="D25393" s="33" t="s">
        <v>564</v>
      </c>
      <c r="E25393" s="34">
        <v>108011</v>
      </c>
      <c r="F25393" s="35">
        <v>1.048</v>
      </c>
      <c r="G25393" s="34">
        <v>254.9</v>
      </c>
    </row>
    <row r="25394" spans="1:7">
      <c r="A25394" s="32">
        <v>2018</v>
      </c>
      <c r="B25394" s="32">
        <v>7837</v>
      </c>
      <c r="C25394" s="33" t="s">
        <v>563</v>
      </c>
      <c r="D25394" s="33" t="s">
        <v>564</v>
      </c>
      <c r="E25394" s="34">
        <v>18338</v>
      </c>
      <c r="F25394" s="35">
        <v>1.048</v>
      </c>
      <c r="G25394" s="34">
        <v>231.9</v>
      </c>
    </row>
    <row r="25395" spans="1:7">
      <c r="A25395" s="32">
        <v>2018</v>
      </c>
      <c r="B25395" s="32">
        <v>7837</v>
      </c>
      <c r="C25395" s="33" t="s">
        <v>563</v>
      </c>
      <c r="D25395" s="33" t="s">
        <v>564</v>
      </c>
      <c r="E25395" s="34">
        <v>20844</v>
      </c>
      <c r="F25395" s="35">
        <v>1.048</v>
      </c>
      <c r="G25395" s="34">
        <v>246.3</v>
      </c>
    </row>
    <row r="25396" spans="1:7">
      <c r="A25396" s="32">
        <v>2018</v>
      </c>
      <c r="B25396" s="32">
        <v>7837</v>
      </c>
      <c r="C25396" s="33" t="s">
        <v>563</v>
      </c>
      <c r="D25396" s="33" t="s">
        <v>564</v>
      </c>
      <c r="E25396" s="34">
        <v>30227</v>
      </c>
      <c r="F25396" s="35">
        <v>1.048</v>
      </c>
      <c r="G25396" s="34">
        <v>241.4</v>
      </c>
    </row>
    <row r="25397" spans="1:7">
      <c r="A25397" s="32">
        <v>2018</v>
      </c>
      <c r="B25397" s="32">
        <v>7837</v>
      </c>
      <c r="C25397" s="33" t="s">
        <v>563</v>
      </c>
      <c r="D25397" s="33" t="s">
        <v>564</v>
      </c>
      <c r="E25397" s="34">
        <v>88751</v>
      </c>
      <c r="F25397" s="35">
        <v>1.048</v>
      </c>
      <c r="G25397" s="34">
        <v>243.2</v>
      </c>
    </row>
    <row r="25398" spans="1:7">
      <c r="A25398" s="32">
        <v>2018</v>
      </c>
      <c r="B25398" s="32">
        <v>7838</v>
      </c>
      <c r="C25398" s="33" t="s">
        <v>565</v>
      </c>
      <c r="D25398" s="33" t="s">
        <v>566</v>
      </c>
      <c r="E25398" s="34">
        <v>18</v>
      </c>
      <c r="F25398" s="35">
        <v>5.88</v>
      </c>
      <c r="G25398" s="34">
        <v>1963.5</v>
      </c>
    </row>
    <row r="25399" spans="1:7">
      <c r="A25399" s="32">
        <v>2018</v>
      </c>
      <c r="B25399" s="32">
        <v>7838</v>
      </c>
      <c r="C25399" s="33" t="s">
        <v>565</v>
      </c>
      <c r="D25399" s="33" t="s">
        <v>566</v>
      </c>
      <c r="E25399" s="34">
        <v>12</v>
      </c>
      <c r="F25399" s="35">
        <v>5.88</v>
      </c>
      <c r="G25399" s="34">
        <v>1665.5</v>
      </c>
    </row>
    <row r="25400" spans="1:7">
      <c r="A25400" s="32">
        <v>2018</v>
      </c>
      <c r="B25400" s="32">
        <v>7838</v>
      </c>
      <c r="C25400" s="33" t="s">
        <v>565</v>
      </c>
      <c r="D25400" s="33" t="s">
        <v>566</v>
      </c>
      <c r="E25400" s="34">
        <v>410</v>
      </c>
      <c r="F25400" s="35">
        <v>5.88</v>
      </c>
      <c r="G25400" s="34">
        <v>1938.2</v>
      </c>
    </row>
    <row r="25401" spans="1:7">
      <c r="A25401" s="32">
        <v>2018</v>
      </c>
      <c r="B25401" s="32">
        <v>7838</v>
      </c>
      <c r="C25401" s="33" t="s">
        <v>563</v>
      </c>
      <c r="D25401" s="33" t="s">
        <v>564</v>
      </c>
      <c r="E25401" s="34">
        <v>756</v>
      </c>
      <c r="F25401" s="35">
        <v>1.04</v>
      </c>
      <c r="G25401" s="34">
        <v>560.1</v>
      </c>
    </row>
    <row r="25402" spans="1:7">
      <c r="A25402" s="32">
        <v>2018</v>
      </c>
      <c r="B25402" s="32">
        <v>7838</v>
      </c>
      <c r="C25402" s="33" t="s">
        <v>563</v>
      </c>
      <c r="D25402" s="33" t="s">
        <v>564</v>
      </c>
      <c r="E25402" s="34">
        <v>28802</v>
      </c>
      <c r="F25402" s="35">
        <v>1.0269999999999999</v>
      </c>
      <c r="G25402" s="34">
        <v>370.8</v>
      </c>
    </row>
    <row r="25403" spans="1:7">
      <c r="A25403" s="32">
        <v>2018</v>
      </c>
      <c r="B25403" s="32">
        <v>7838</v>
      </c>
      <c r="C25403" s="33" t="s">
        <v>563</v>
      </c>
      <c r="D25403" s="33" t="s">
        <v>564</v>
      </c>
      <c r="E25403" s="34">
        <v>37536</v>
      </c>
      <c r="F25403" s="35">
        <v>1.052</v>
      </c>
      <c r="G25403" s="34">
        <v>1247.9000000000001</v>
      </c>
    </row>
    <row r="25404" spans="1:7">
      <c r="A25404" s="32">
        <v>2018</v>
      </c>
      <c r="B25404" s="32">
        <v>7838</v>
      </c>
      <c r="C25404" s="33" t="s">
        <v>563</v>
      </c>
      <c r="D25404" s="33" t="s">
        <v>564</v>
      </c>
      <c r="E25404" s="34">
        <v>57410</v>
      </c>
      <c r="F25404" s="35">
        <v>1.044</v>
      </c>
      <c r="G25404" s="34">
        <v>300.8</v>
      </c>
    </row>
    <row r="25405" spans="1:7">
      <c r="A25405" s="32">
        <v>2018</v>
      </c>
      <c r="B25405" s="32">
        <v>7838</v>
      </c>
      <c r="C25405" s="33" t="s">
        <v>563</v>
      </c>
      <c r="D25405" s="33" t="s">
        <v>564</v>
      </c>
      <c r="E25405" s="34">
        <v>61701</v>
      </c>
      <c r="F25405" s="35">
        <v>1.036</v>
      </c>
      <c r="G25405" s="34">
        <v>245.6</v>
      </c>
    </row>
    <row r="25406" spans="1:7">
      <c r="A25406" s="32">
        <v>2018</v>
      </c>
      <c r="B25406" s="32">
        <v>7838</v>
      </c>
      <c r="C25406" s="33" t="s">
        <v>563</v>
      </c>
      <c r="D25406" s="33" t="s">
        <v>564</v>
      </c>
      <c r="E25406" s="34">
        <v>72369</v>
      </c>
      <c r="F25406" s="35">
        <v>1.038</v>
      </c>
      <c r="G25406" s="34">
        <v>250.7</v>
      </c>
    </row>
    <row r="25407" spans="1:7">
      <c r="A25407" s="32">
        <v>2018</v>
      </c>
      <c r="B25407" s="32">
        <v>7838</v>
      </c>
      <c r="C25407" s="33" t="s">
        <v>563</v>
      </c>
      <c r="D25407" s="33" t="s">
        <v>564</v>
      </c>
      <c r="E25407" s="34">
        <v>72658</v>
      </c>
      <c r="F25407" s="35">
        <v>1.034</v>
      </c>
      <c r="G25407" s="34">
        <v>262.8</v>
      </c>
    </row>
    <row r="25408" spans="1:7">
      <c r="A25408" s="32">
        <v>2018</v>
      </c>
      <c r="B25408" s="32">
        <v>7838</v>
      </c>
      <c r="C25408" s="33" t="s">
        <v>563</v>
      </c>
      <c r="D25408" s="33" t="s">
        <v>564</v>
      </c>
      <c r="E25408" s="34">
        <v>107452</v>
      </c>
      <c r="F25408" s="35">
        <v>1.0349999999999999</v>
      </c>
      <c r="G25408" s="34">
        <v>249.3</v>
      </c>
    </row>
    <row r="25409" spans="1:7">
      <c r="A25409" s="32">
        <v>2018</v>
      </c>
      <c r="B25409" s="32">
        <v>7838</v>
      </c>
      <c r="C25409" s="33" t="s">
        <v>563</v>
      </c>
      <c r="D25409" s="33" t="s">
        <v>564</v>
      </c>
      <c r="E25409" s="34">
        <v>141464</v>
      </c>
      <c r="F25409" s="35">
        <v>1.036</v>
      </c>
      <c r="G25409" s="34">
        <v>242.8</v>
      </c>
    </row>
    <row r="25410" spans="1:7">
      <c r="A25410" s="32">
        <v>2018</v>
      </c>
      <c r="B25410" s="32">
        <v>7838</v>
      </c>
      <c r="C25410" s="33" t="s">
        <v>563</v>
      </c>
      <c r="D25410" s="33" t="s">
        <v>564</v>
      </c>
      <c r="E25410" s="34">
        <v>158856</v>
      </c>
      <c r="F25410" s="35">
        <v>1.0449999999999999</v>
      </c>
      <c r="G25410" s="34">
        <v>283</v>
      </c>
    </row>
    <row r="25411" spans="1:7">
      <c r="A25411" s="32">
        <v>2018</v>
      </c>
      <c r="B25411" s="32">
        <v>7838</v>
      </c>
      <c r="C25411" s="33" t="s">
        <v>563</v>
      </c>
      <c r="D25411" s="33" t="s">
        <v>564</v>
      </c>
      <c r="E25411" s="34">
        <v>178371</v>
      </c>
      <c r="F25411" s="35">
        <v>1.0429999999999999</v>
      </c>
      <c r="G25411" s="34">
        <v>233.9</v>
      </c>
    </row>
    <row r="25412" spans="1:7">
      <c r="A25412" s="32">
        <v>2018</v>
      </c>
      <c r="B25412" s="32">
        <v>7839</v>
      </c>
      <c r="C25412" s="33" t="s">
        <v>563</v>
      </c>
      <c r="D25412" s="33" t="s">
        <v>564</v>
      </c>
      <c r="E25412" s="34">
        <v>885745</v>
      </c>
      <c r="F25412" s="35">
        <v>1.038</v>
      </c>
      <c r="G25412" s="34">
        <v>327.7</v>
      </c>
    </row>
    <row r="25413" spans="1:7">
      <c r="A25413" s="32">
        <v>2018</v>
      </c>
      <c r="B25413" s="32">
        <v>7843</v>
      </c>
      <c r="C25413" s="33" t="s">
        <v>563</v>
      </c>
      <c r="D25413" s="33" t="s">
        <v>564</v>
      </c>
      <c r="E25413" s="34">
        <v>105493</v>
      </c>
      <c r="F25413" s="35">
        <v>1</v>
      </c>
      <c r="G25413" s="34">
        <v>317.60000000000002</v>
      </c>
    </row>
    <row r="25414" spans="1:7">
      <c r="A25414" s="32">
        <v>2018</v>
      </c>
      <c r="B25414" s="32">
        <v>7843</v>
      </c>
      <c r="C25414" s="33" t="s">
        <v>565</v>
      </c>
      <c r="D25414" s="33" t="s">
        <v>566</v>
      </c>
      <c r="E25414" s="34">
        <v>139</v>
      </c>
      <c r="F25414" s="35">
        <v>5.7</v>
      </c>
      <c r="G25414" s="34">
        <v>2097</v>
      </c>
    </row>
    <row r="25415" spans="1:7">
      <c r="A25415" s="32">
        <v>2018</v>
      </c>
      <c r="B25415" s="32">
        <v>7845</v>
      </c>
      <c r="C25415" s="33" t="s">
        <v>563</v>
      </c>
      <c r="D25415" s="33" t="s">
        <v>564</v>
      </c>
      <c r="E25415" s="34">
        <v>653491</v>
      </c>
      <c r="F25415" s="35">
        <v>1</v>
      </c>
      <c r="G25415" s="34">
        <v>281.39999999999998</v>
      </c>
    </row>
    <row r="25416" spans="1:7">
      <c r="A25416" s="32">
        <v>2018</v>
      </c>
      <c r="B25416" s="32">
        <v>7845</v>
      </c>
      <c r="C25416" s="33" t="s">
        <v>563</v>
      </c>
      <c r="D25416" s="33" t="s">
        <v>564</v>
      </c>
      <c r="E25416" s="34">
        <v>2483866</v>
      </c>
      <c r="F25416" s="35">
        <v>1</v>
      </c>
      <c r="G25416" s="34">
        <v>293.60000000000002</v>
      </c>
    </row>
    <row r="25417" spans="1:7">
      <c r="A25417" s="32">
        <v>2018</v>
      </c>
      <c r="B25417" s="32">
        <v>7846</v>
      </c>
      <c r="C25417" s="33" t="s">
        <v>563</v>
      </c>
      <c r="D25417" s="33" t="s">
        <v>564</v>
      </c>
      <c r="E25417" s="34">
        <v>703484</v>
      </c>
      <c r="F25417" s="35">
        <v>1.042</v>
      </c>
      <c r="G25417" s="34">
        <v>371.7</v>
      </c>
    </row>
    <row r="25418" spans="1:7">
      <c r="A25418" s="32">
        <v>2018</v>
      </c>
      <c r="B25418" s="32">
        <v>7846</v>
      </c>
      <c r="C25418" s="33" t="s">
        <v>563</v>
      </c>
      <c r="D25418" s="33" t="s">
        <v>564</v>
      </c>
      <c r="E25418" s="34">
        <v>1775974</v>
      </c>
      <c r="F25418" s="35">
        <v>1.042</v>
      </c>
      <c r="G25418" s="34">
        <v>345.2</v>
      </c>
    </row>
    <row r="25419" spans="1:7">
      <c r="A25419" s="32">
        <v>2018</v>
      </c>
      <c r="B25419" s="32">
        <v>7848</v>
      </c>
      <c r="C25419" s="33" t="s">
        <v>563</v>
      </c>
      <c r="D25419" s="33" t="s">
        <v>564</v>
      </c>
      <c r="E25419" s="34">
        <v>1842</v>
      </c>
      <c r="F25419" s="35">
        <v>1.0229999999999999</v>
      </c>
      <c r="G25419" s="34">
        <v>518.6</v>
      </c>
    </row>
    <row r="25420" spans="1:7">
      <c r="A25420" s="32">
        <v>2018</v>
      </c>
      <c r="B25420" s="32">
        <v>7848</v>
      </c>
      <c r="C25420" s="33" t="s">
        <v>563</v>
      </c>
      <c r="D25420" s="33" t="s">
        <v>564</v>
      </c>
      <c r="E25420" s="34">
        <v>18410</v>
      </c>
      <c r="F25420" s="35">
        <v>1.0229999999999999</v>
      </c>
      <c r="G25420" s="34">
        <v>316.5</v>
      </c>
    </row>
    <row r="25421" spans="1:7">
      <c r="A25421" s="32">
        <v>2018</v>
      </c>
      <c r="B25421" s="32">
        <v>7848</v>
      </c>
      <c r="C25421" s="33" t="s">
        <v>563</v>
      </c>
      <c r="D25421" s="33" t="s">
        <v>564</v>
      </c>
      <c r="E25421" s="34">
        <v>116160</v>
      </c>
      <c r="F25421" s="35">
        <v>1.0229999999999999</v>
      </c>
      <c r="G25421" s="34">
        <v>266.3</v>
      </c>
    </row>
    <row r="25422" spans="1:7">
      <c r="A25422" s="32">
        <v>2018</v>
      </c>
      <c r="B25422" s="32">
        <v>7858</v>
      </c>
      <c r="C25422" s="33" t="s">
        <v>563</v>
      </c>
      <c r="D25422" s="33" t="s">
        <v>564</v>
      </c>
      <c r="E25422" s="34">
        <v>3337</v>
      </c>
      <c r="F25422" s="35">
        <v>1.0289999999999999</v>
      </c>
      <c r="G25422" s="34" t="s">
        <v>364</v>
      </c>
    </row>
    <row r="25423" spans="1:7">
      <c r="A25423" s="32">
        <v>2018</v>
      </c>
      <c r="B25423" s="32">
        <v>7872</v>
      </c>
      <c r="C25423" s="33" t="s">
        <v>565</v>
      </c>
      <c r="D25423" s="33" t="s">
        <v>566</v>
      </c>
      <c r="E25423" s="34">
        <v>491</v>
      </c>
      <c r="F25423" s="35">
        <v>5.8</v>
      </c>
      <c r="G25423" s="34">
        <v>1819.6</v>
      </c>
    </row>
    <row r="25424" spans="1:7">
      <c r="A25424" s="32">
        <v>2018</v>
      </c>
      <c r="B25424" s="32">
        <v>7872</v>
      </c>
      <c r="C25424" s="33" t="s">
        <v>563</v>
      </c>
      <c r="D25424" s="33" t="s">
        <v>564</v>
      </c>
      <c r="E25424" s="34">
        <v>355161</v>
      </c>
      <c r="F25424" s="35">
        <v>1.0660000000000001</v>
      </c>
      <c r="G25424" s="34">
        <v>325.39999999999998</v>
      </c>
    </row>
    <row r="25425" spans="1:7">
      <c r="A25425" s="32">
        <v>2018</v>
      </c>
      <c r="B25425" s="32">
        <v>7873</v>
      </c>
      <c r="C25425" s="33" t="s">
        <v>563</v>
      </c>
      <c r="D25425" s="33" t="s">
        <v>564</v>
      </c>
      <c r="E25425" s="34">
        <v>2447061</v>
      </c>
      <c r="F25425" s="35">
        <v>1.0229999999999999</v>
      </c>
      <c r="G25425" s="34">
        <v>370.1</v>
      </c>
    </row>
    <row r="25426" spans="1:7">
      <c r="A25426" s="32">
        <v>2018</v>
      </c>
      <c r="B25426" s="32">
        <v>7873</v>
      </c>
      <c r="C25426" s="33" t="s">
        <v>563</v>
      </c>
      <c r="D25426" s="33" t="s">
        <v>564</v>
      </c>
      <c r="E25426" s="34">
        <v>2517986</v>
      </c>
      <c r="F25426" s="35">
        <v>1.018</v>
      </c>
      <c r="G25426" s="34">
        <v>321.10000000000002</v>
      </c>
    </row>
    <row r="25427" spans="1:7">
      <c r="A25427" s="32">
        <v>2018</v>
      </c>
      <c r="B25427" s="32">
        <v>7887</v>
      </c>
      <c r="C25427" s="33" t="s">
        <v>563</v>
      </c>
      <c r="D25427" s="33" t="s">
        <v>564</v>
      </c>
      <c r="E25427" s="34">
        <v>77292</v>
      </c>
      <c r="F25427" s="35">
        <v>1.07</v>
      </c>
      <c r="G25427" s="34">
        <v>403.1</v>
      </c>
    </row>
    <row r="25428" spans="1:7">
      <c r="A25428" s="32">
        <v>2018</v>
      </c>
      <c r="B25428" s="32">
        <v>7897</v>
      </c>
      <c r="C25428" s="33" t="s">
        <v>563</v>
      </c>
      <c r="D25428" s="33" t="s">
        <v>564</v>
      </c>
      <c r="E25428" s="34">
        <v>5137080</v>
      </c>
      <c r="F25428" s="35">
        <v>1.032</v>
      </c>
      <c r="G25428" s="34" t="s">
        <v>364</v>
      </c>
    </row>
    <row r="25429" spans="1:7">
      <c r="A25429" s="32">
        <v>2018</v>
      </c>
      <c r="B25429" s="32">
        <v>7900</v>
      </c>
      <c r="C25429" s="33" t="s">
        <v>563</v>
      </c>
      <c r="D25429" s="33" t="s">
        <v>564</v>
      </c>
      <c r="E25429" s="34">
        <v>325425</v>
      </c>
      <c r="F25429" s="35">
        <v>1.026</v>
      </c>
      <c r="G25429" s="34">
        <v>341.6</v>
      </c>
    </row>
    <row r="25430" spans="1:7">
      <c r="A25430" s="32">
        <v>2018</v>
      </c>
      <c r="B25430" s="32">
        <v>7900</v>
      </c>
      <c r="C25430" s="33" t="s">
        <v>563</v>
      </c>
      <c r="D25430" s="33" t="s">
        <v>564</v>
      </c>
      <c r="E25430" s="34">
        <v>95418</v>
      </c>
      <c r="F25430" s="35">
        <v>1.026</v>
      </c>
      <c r="G25430" s="34">
        <v>314.3</v>
      </c>
    </row>
    <row r="25431" spans="1:7">
      <c r="A25431" s="32">
        <v>2018</v>
      </c>
      <c r="B25431" s="32">
        <v>7900</v>
      </c>
      <c r="C25431" s="33" t="s">
        <v>563</v>
      </c>
      <c r="D25431" s="33" t="s">
        <v>564</v>
      </c>
      <c r="E25431" s="34">
        <v>842778</v>
      </c>
      <c r="F25431" s="35">
        <v>1.026</v>
      </c>
      <c r="G25431" s="34">
        <v>327.3</v>
      </c>
    </row>
    <row r="25432" spans="1:7">
      <c r="A25432" s="32">
        <v>2018</v>
      </c>
      <c r="B25432" s="32">
        <v>7902</v>
      </c>
      <c r="C25432" s="33" t="s">
        <v>362</v>
      </c>
      <c r="D25432" s="33" t="s">
        <v>354</v>
      </c>
      <c r="E25432" s="34">
        <v>388134</v>
      </c>
      <c r="F25432" s="35">
        <v>13</v>
      </c>
      <c r="G25432" s="34">
        <v>281.39999999999998</v>
      </c>
    </row>
    <row r="25433" spans="1:7">
      <c r="A25433" s="32">
        <v>2018</v>
      </c>
      <c r="B25433" s="32">
        <v>7902</v>
      </c>
      <c r="C25433" s="33" t="s">
        <v>563</v>
      </c>
      <c r="D25433" s="33" t="s">
        <v>564</v>
      </c>
      <c r="E25433" s="34">
        <v>566</v>
      </c>
      <c r="F25433" s="35">
        <v>1.014</v>
      </c>
      <c r="G25433" s="34">
        <v>286</v>
      </c>
    </row>
    <row r="25434" spans="1:7">
      <c r="A25434" s="32">
        <v>2018</v>
      </c>
      <c r="B25434" s="32">
        <v>7916</v>
      </c>
      <c r="C25434" s="33" t="s">
        <v>563</v>
      </c>
      <c r="D25434" s="33" t="s">
        <v>564</v>
      </c>
      <c r="E25434" s="34">
        <v>529668</v>
      </c>
      <c r="F25434" s="35">
        <v>1.0329999999999999</v>
      </c>
      <c r="G25434" s="34">
        <v>559.79999999999995</v>
      </c>
    </row>
    <row r="25435" spans="1:7">
      <c r="A25435" s="32">
        <v>2018</v>
      </c>
      <c r="B25435" s="32">
        <v>7916</v>
      </c>
      <c r="C25435" s="33" t="s">
        <v>565</v>
      </c>
      <c r="D25435" s="33" t="s">
        <v>566</v>
      </c>
      <c r="E25435" s="34">
        <v>1162</v>
      </c>
      <c r="F25435" s="35">
        <v>5.8</v>
      </c>
      <c r="G25435" s="34">
        <v>1773.3</v>
      </c>
    </row>
    <row r="25436" spans="1:7">
      <c r="A25436" s="32">
        <v>2018</v>
      </c>
      <c r="B25436" s="32">
        <v>7917</v>
      </c>
      <c r="C25436" s="33" t="s">
        <v>563</v>
      </c>
      <c r="D25436" s="33" t="s">
        <v>564</v>
      </c>
      <c r="E25436" s="34">
        <v>1529102</v>
      </c>
      <c r="F25436" s="35">
        <v>1.0269999999999999</v>
      </c>
      <c r="G25436" s="34">
        <v>364.8</v>
      </c>
    </row>
    <row r="25437" spans="1:7">
      <c r="A25437" s="32">
        <v>2018</v>
      </c>
      <c r="B25437" s="32">
        <v>7925</v>
      </c>
      <c r="C25437" s="33" t="s">
        <v>563</v>
      </c>
      <c r="D25437" s="33" t="s">
        <v>564</v>
      </c>
      <c r="E25437" s="34">
        <v>177724</v>
      </c>
      <c r="F25437" s="35">
        <v>1</v>
      </c>
      <c r="G25437" s="34">
        <v>326.5</v>
      </c>
    </row>
    <row r="25438" spans="1:7">
      <c r="A25438" s="32">
        <v>2018</v>
      </c>
      <c r="B25438" s="32">
        <v>7925</v>
      </c>
      <c r="C25438" s="33" t="s">
        <v>565</v>
      </c>
      <c r="D25438" s="33" t="s">
        <v>566</v>
      </c>
      <c r="E25438" s="34">
        <v>400</v>
      </c>
      <c r="F25438" s="35">
        <v>5.7</v>
      </c>
      <c r="G25438" s="34">
        <v>1753.5</v>
      </c>
    </row>
    <row r="25439" spans="1:7">
      <c r="A25439" s="32">
        <v>2018</v>
      </c>
      <c r="B25439" s="32">
        <v>7929</v>
      </c>
      <c r="C25439" s="33" t="s">
        <v>563</v>
      </c>
      <c r="D25439" s="33" t="s">
        <v>564</v>
      </c>
      <c r="E25439" s="34">
        <v>55055</v>
      </c>
      <c r="F25439" s="35">
        <v>1</v>
      </c>
      <c r="G25439" s="34">
        <v>224.7</v>
      </c>
    </row>
    <row r="25440" spans="1:7">
      <c r="A25440" s="32">
        <v>2018</v>
      </c>
      <c r="B25440" s="32">
        <v>7931</v>
      </c>
      <c r="C25440" s="33" t="s">
        <v>563</v>
      </c>
      <c r="D25440" s="33" t="s">
        <v>564</v>
      </c>
      <c r="E25440" s="34">
        <v>1026182</v>
      </c>
      <c r="F25440" s="35">
        <v>1.044</v>
      </c>
      <c r="G25440" s="34">
        <v>239.2</v>
      </c>
    </row>
    <row r="25441" spans="1:7">
      <c r="A25441" s="32">
        <v>2018</v>
      </c>
      <c r="B25441" s="32">
        <v>7946</v>
      </c>
      <c r="C25441" s="33" t="s">
        <v>563</v>
      </c>
      <c r="D25441" s="33" t="s">
        <v>564</v>
      </c>
      <c r="E25441" s="34">
        <v>102112</v>
      </c>
      <c r="F25441" s="35">
        <v>1.024</v>
      </c>
      <c r="G25441" s="34">
        <v>280.3</v>
      </c>
    </row>
    <row r="25442" spans="1:7">
      <c r="A25442" s="32">
        <v>2018</v>
      </c>
      <c r="B25442" s="32">
        <v>7946</v>
      </c>
      <c r="C25442" s="33" t="s">
        <v>563</v>
      </c>
      <c r="D25442" s="33" t="s">
        <v>564</v>
      </c>
      <c r="E25442" s="34">
        <v>280974</v>
      </c>
      <c r="F25442" s="35">
        <v>1.024</v>
      </c>
      <c r="G25442" s="34">
        <v>306.89999999999998</v>
      </c>
    </row>
    <row r="25443" spans="1:7">
      <c r="A25443" s="32">
        <v>2018</v>
      </c>
      <c r="B25443" s="32">
        <v>7946</v>
      </c>
      <c r="C25443" s="33" t="s">
        <v>563</v>
      </c>
      <c r="D25443" s="33" t="s">
        <v>564</v>
      </c>
      <c r="E25443" s="34">
        <v>1772135</v>
      </c>
      <c r="F25443" s="35">
        <v>1.024</v>
      </c>
      <c r="G25443" s="34">
        <v>316</v>
      </c>
    </row>
    <row r="25444" spans="1:7">
      <c r="A25444" s="32">
        <v>2018</v>
      </c>
      <c r="B25444" s="32">
        <v>7948</v>
      </c>
      <c r="C25444" s="33" t="s">
        <v>563</v>
      </c>
      <c r="D25444" s="33" t="s">
        <v>564</v>
      </c>
      <c r="E25444" s="34">
        <v>115580</v>
      </c>
      <c r="F25444" s="35">
        <v>1.0669999999999999</v>
      </c>
      <c r="G25444" s="34">
        <v>306.39999999999998</v>
      </c>
    </row>
    <row r="25445" spans="1:7">
      <c r="A25445" s="32">
        <v>2018</v>
      </c>
      <c r="B25445" s="32">
        <v>7953</v>
      </c>
      <c r="C25445" s="33" t="s">
        <v>563</v>
      </c>
      <c r="D25445" s="33" t="s">
        <v>564</v>
      </c>
      <c r="E25445" s="34">
        <v>2800</v>
      </c>
      <c r="F25445" s="35">
        <v>1</v>
      </c>
      <c r="G25445" s="34">
        <v>171.2</v>
      </c>
    </row>
    <row r="25446" spans="1:7">
      <c r="A25446" s="32">
        <v>2018</v>
      </c>
      <c r="B25446" s="32">
        <v>7953</v>
      </c>
      <c r="C25446" s="33" t="s">
        <v>563</v>
      </c>
      <c r="D25446" s="33" t="s">
        <v>564</v>
      </c>
      <c r="E25446" s="34">
        <v>170615</v>
      </c>
      <c r="F25446" s="35">
        <v>1</v>
      </c>
      <c r="G25446" s="34">
        <v>291.3</v>
      </c>
    </row>
    <row r="25447" spans="1:7">
      <c r="A25447" s="32">
        <v>2018</v>
      </c>
      <c r="B25447" s="32">
        <v>7960</v>
      </c>
      <c r="C25447" s="33" t="s">
        <v>563</v>
      </c>
      <c r="D25447" s="33" t="s">
        <v>564</v>
      </c>
      <c r="E25447" s="34">
        <v>471405</v>
      </c>
      <c r="F25447" s="35">
        <v>1</v>
      </c>
      <c r="G25447" s="34">
        <v>316.89999999999998</v>
      </c>
    </row>
    <row r="25448" spans="1:7">
      <c r="A25448" s="32">
        <v>2018</v>
      </c>
      <c r="B25448" s="32">
        <v>7964</v>
      </c>
      <c r="C25448" s="33" t="s">
        <v>563</v>
      </c>
      <c r="D25448" s="33" t="s">
        <v>564</v>
      </c>
      <c r="E25448" s="34">
        <v>83219</v>
      </c>
      <c r="F25448" s="35">
        <v>1.022</v>
      </c>
      <c r="G25448" s="34">
        <v>335.6</v>
      </c>
    </row>
    <row r="25449" spans="1:7">
      <c r="A25449" s="32">
        <v>2018</v>
      </c>
      <c r="B25449" s="32">
        <v>7981</v>
      </c>
      <c r="C25449" s="33" t="s">
        <v>565</v>
      </c>
      <c r="D25449" s="33" t="s">
        <v>566</v>
      </c>
      <c r="E25449" s="34">
        <v>2461</v>
      </c>
      <c r="F25449" s="35">
        <v>5.75</v>
      </c>
      <c r="G25449" s="34">
        <v>1648.7</v>
      </c>
    </row>
    <row r="25450" spans="1:7">
      <c r="A25450" s="32">
        <v>2018</v>
      </c>
      <c r="B25450" s="32">
        <v>7981</v>
      </c>
      <c r="C25450" s="33" t="s">
        <v>565</v>
      </c>
      <c r="D25450" s="33" t="s">
        <v>566</v>
      </c>
      <c r="E25450" s="34">
        <v>76</v>
      </c>
      <c r="F25450" s="35">
        <v>5.75</v>
      </c>
      <c r="G25450" s="34">
        <v>1514.8</v>
      </c>
    </row>
    <row r="25451" spans="1:7">
      <c r="A25451" s="32">
        <v>2018</v>
      </c>
      <c r="B25451" s="32">
        <v>7981</v>
      </c>
      <c r="C25451" s="33" t="s">
        <v>563</v>
      </c>
      <c r="D25451" s="33" t="s">
        <v>564</v>
      </c>
      <c r="E25451" s="34">
        <v>131635</v>
      </c>
      <c r="F25451" s="35">
        <v>1.03</v>
      </c>
      <c r="G25451" s="34">
        <v>1206</v>
      </c>
    </row>
    <row r="25452" spans="1:7">
      <c r="A25452" s="32">
        <v>2018</v>
      </c>
      <c r="B25452" s="32">
        <v>7981</v>
      </c>
      <c r="C25452" s="33" t="s">
        <v>563</v>
      </c>
      <c r="D25452" s="33" t="s">
        <v>564</v>
      </c>
      <c r="E25452" s="34">
        <v>52926</v>
      </c>
      <c r="F25452" s="35">
        <v>1.03</v>
      </c>
      <c r="G25452" s="34">
        <v>1047</v>
      </c>
    </row>
    <row r="25453" spans="1:7">
      <c r="A25453" s="32">
        <v>2018</v>
      </c>
      <c r="B25453" s="32">
        <v>7981</v>
      </c>
      <c r="C25453" s="33" t="s">
        <v>563</v>
      </c>
      <c r="D25453" s="33" t="s">
        <v>564</v>
      </c>
      <c r="E25453" s="34">
        <v>43325</v>
      </c>
      <c r="F25453" s="35">
        <v>1.03</v>
      </c>
      <c r="G25453" s="34">
        <v>2168.1</v>
      </c>
    </row>
    <row r="25454" spans="1:7">
      <c r="A25454" s="32">
        <v>2018</v>
      </c>
      <c r="B25454" s="32">
        <v>7985</v>
      </c>
      <c r="C25454" s="33" t="s">
        <v>563</v>
      </c>
      <c r="D25454" s="33" t="s">
        <v>564</v>
      </c>
      <c r="E25454" s="34">
        <v>312768</v>
      </c>
      <c r="F25454" s="35">
        <v>1.056</v>
      </c>
      <c r="G25454" s="34">
        <v>450.2</v>
      </c>
    </row>
    <row r="25455" spans="1:7">
      <c r="A25455" s="32">
        <v>2018</v>
      </c>
      <c r="B25455" s="32">
        <v>7988</v>
      </c>
      <c r="C25455" s="33" t="s">
        <v>563</v>
      </c>
      <c r="D25455" s="33" t="s">
        <v>564</v>
      </c>
      <c r="E25455" s="34">
        <v>144612</v>
      </c>
      <c r="F25455" s="35">
        <v>1.0409999999999999</v>
      </c>
      <c r="G25455" s="34">
        <v>369.2</v>
      </c>
    </row>
    <row r="25456" spans="1:7">
      <c r="A25456" s="32">
        <v>2018</v>
      </c>
      <c r="B25456" s="32">
        <v>7999</v>
      </c>
      <c r="C25456" s="33" t="s">
        <v>563</v>
      </c>
      <c r="D25456" s="33" t="s">
        <v>564</v>
      </c>
      <c r="E25456" s="34">
        <v>2885105</v>
      </c>
      <c r="F25456" s="35">
        <v>1.1020000000000001</v>
      </c>
      <c r="G25456" s="34" t="s">
        <v>364</v>
      </c>
    </row>
    <row r="25457" spans="1:7">
      <c r="A25457" s="32">
        <v>2018</v>
      </c>
      <c r="B25457" s="32">
        <v>8000</v>
      </c>
      <c r="C25457" s="33" t="s">
        <v>563</v>
      </c>
      <c r="D25457" s="33" t="s">
        <v>564</v>
      </c>
      <c r="E25457" s="34">
        <v>151962</v>
      </c>
      <c r="F25457" s="35">
        <v>1.083</v>
      </c>
      <c r="G25457" s="34">
        <v>323.2</v>
      </c>
    </row>
    <row r="25458" spans="1:7">
      <c r="A25458" s="32">
        <v>2018</v>
      </c>
      <c r="B25458" s="32">
        <v>8002</v>
      </c>
      <c r="C25458" s="33" t="s">
        <v>563</v>
      </c>
      <c r="D25458" s="33" t="s">
        <v>564</v>
      </c>
      <c r="E25458" s="34">
        <v>46429</v>
      </c>
      <c r="F25458" s="35">
        <v>1.02</v>
      </c>
      <c r="G25458" s="34">
        <v>650</v>
      </c>
    </row>
    <row r="25459" spans="1:7">
      <c r="A25459" s="32">
        <v>2018</v>
      </c>
      <c r="B25459" s="32">
        <v>8006</v>
      </c>
      <c r="C25459" s="33" t="s">
        <v>563</v>
      </c>
      <c r="D25459" s="33" t="s">
        <v>564</v>
      </c>
      <c r="E25459" s="34">
        <v>484929</v>
      </c>
      <c r="F25459" s="35">
        <v>1.01</v>
      </c>
      <c r="G25459" s="34" t="s">
        <v>364</v>
      </c>
    </row>
    <row r="25460" spans="1:7">
      <c r="A25460" s="32">
        <v>2018</v>
      </c>
      <c r="B25460" s="32">
        <v>8006</v>
      </c>
      <c r="C25460" s="33" t="s">
        <v>567</v>
      </c>
      <c r="D25460" s="33" t="s">
        <v>566</v>
      </c>
      <c r="E25460" s="34">
        <v>1586</v>
      </c>
      <c r="F25460" s="35">
        <v>6.41</v>
      </c>
      <c r="G25460" s="34" t="s">
        <v>364</v>
      </c>
    </row>
    <row r="25461" spans="1:7">
      <c r="A25461" s="32">
        <v>2018</v>
      </c>
      <c r="B25461" s="32">
        <v>8012</v>
      </c>
      <c r="C25461" s="33" t="s">
        <v>565</v>
      </c>
      <c r="D25461" s="33" t="s">
        <v>566</v>
      </c>
      <c r="E25461" s="34">
        <v>10274</v>
      </c>
      <c r="F25461" s="35">
        <v>5.77</v>
      </c>
      <c r="G25461" s="34" t="s">
        <v>364</v>
      </c>
    </row>
    <row r="25462" spans="1:7">
      <c r="A25462" s="32">
        <v>2018</v>
      </c>
      <c r="B25462" s="32">
        <v>8023</v>
      </c>
      <c r="C25462" s="33" t="s">
        <v>363</v>
      </c>
      <c r="D25462" s="33" t="s">
        <v>354</v>
      </c>
      <c r="E25462" s="34">
        <v>110153</v>
      </c>
      <c r="F25462" s="35">
        <v>18.062000000000001</v>
      </c>
      <c r="G25462" s="34">
        <v>247.7</v>
      </c>
    </row>
    <row r="25463" spans="1:7">
      <c r="A25463" s="32">
        <v>2018</v>
      </c>
      <c r="B25463" s="32">
        <v>8023</v>
      </c>
      <c r="C25463" s="33" t="s">
        <v>363</v>
      </c>
      <c r="D25463" s="33" t="s">
        <v>354</v>
      </c>
      <c r="E25463" s="34">
        <v>27383</v>
      </c>
      <c r="F25463" s="35">
        <v>16.827999999999999</v>
      </c>
      <c r="G25463" s="34">
        <v>264.8</v>
      </c>
    </row>
    <row r="25464" spans="1:7">
      <c r="A25464" s="32">
        <v>2018</v>
      </c>
      <c r="B25464" s="32">
        <v>8023</v>
      </c>
      <c r="C25464" s="33" t="s">
        <v>363</v>
      </c>
      <c r="D25464" s="33" t="s">
        <v>354</v>
      </c>
      <c r="E25464" s="34">
        <v>13785</v>
      </c>
      <c r="F25464" s="35">
        <v>18.068000000000001</v>
      </c>
      <c r="G25464" s="34">
        <v>264.2</v>
      </c>
    </row>
    <row r="25465" spans="1:7">
      <c r="A25465" s="32">
        <v>2018</v>
      </c>
      <c r="B25465" s="32">
        <v>8023</v>
      </c>
      <c r="C25465" s="33" t="s">
        <v>363</v>
      </c>
      <c r="D25465" s="33" t="s">
        <v>354</v>
      </c>
      <c r="E25465" s="34">
        <v>164992</v>
      </c>
      <c r="F25465" s="35">
        <v>17.114000000000001</v>
      </c>
      <c r="G25465" s="34">
        <v>240.3</v>
      </c>
    </row>
    <row r="25466" spans="1:7">
      <c r="A25466" s="32">
        <v>2018</v>
      </c>
      <c r="B25466" s="32">
        <v>8023</v>
      </c>
      <c r="C25466" s="33" t="s">
        <v>363</v>
      </c>
      <c r="D25466" s="33" t="s">
        <v>354</v>
      </c>
      <c r="E25466" s="34">
        <v>45309</v>
      </c>
      <c r="F25466" s="35">
        <v>17.085999999999999</v>
      </c>
      <c r="G25466" s="34">
        <v>239.4</v>
      </c>
    </row>
    <row r="25467" spans="1:7">
      <c r="A25467" s="32">
        <v>2018</v>
      </c>
      <c r="B25467" s="32">
        <v>8027</v>
      </c>
      <c r="C25467" s="33" t="s">
        <v>563</v>
      </c>
      <c r="D25467" s="33" t="s">
        <v>564</v>
      </c>
      <c r="E25467" s="34">
        <v>4</v>
      </c>
      <c r="F25467" s="35">
        <v>1.0780000000000001</v>
      </c>
      <c r="G25467" s="34">
        <v>333.7</v>
      </c>
    </row>
    <row r="25468" spans="1:7">
      <c r="A25468" s="32">
        <v>2018</v>
      </c>
      <c r="B25468" s="32">
        <v>8027</v>
      </c>
      <c r="C25468" s="33" t="s">
        <v>563</v>
      </c>
      <c r="D25468" s="33" t="s">
        <v>564</v>
      </c>
      <c r="E25468" s="34">
        <v>2782</v>
      </c>
      <c r="F25468" s="35">
        <v>1.0580000000000001</v>
      </c>
      <c r="G25468" s="34">
        <v>669.4</v>
      </c>
    </row>
    <row r="25469" spans="1:7">
      <c r="A25469" s="32">
        <v>2018</v>
      </c>
      <c r="B25469" s="32">
        <v>8027</v>
      </c>
      <c r="C25469" s="33" t="s">
        <v>563</v>
      </c>
      <c r="D25469" s="33" t="s">
        <v>564</v>
      </c>
      <c r="E25469" s="34">
        <v>4254</v>
      </c>
      <c r="F25469" s="35">
        <v>1.0609999999999999</v>
      </c>
      <c r="G25469" s="34">
        <v>591.9</v>
      </c>
    </row>
    <row r="25470" spans="1:7">
      <c r="A25470" s="32">
        <v>2018</v>
      </c>
      <c r="B25470" s="32">
        <v>8027</v>
      </c>
      <c r="C25470" s="33" t="s">
        <v>563</v>
      </c>
      <c r="D25470" s="33" t="s">
        <v>564</v>
      </c>
      <c r="E25470" s="34">
        <v>4695</v>
      </c>
      <c r="F25470" s="35">
        <v>1.0820000000000001</v>
      </c>
      <c r="G25470" s="34">
        <v>535.5</v>
      </c>
    </row>
    <row r="25471" spans="1:7">
      <c r="A25471" s="32">
        <v>2018</v>
      </c>
      <c r="B25471" s="32">
        <v>8027</v>
      </c>
      <c r="C25471" s="33" t="s">
        <v>563</v>
      </c>
      <c r="D25471" s="33" t="s">
        <v>564</v>
      </c>
      <c r="E25471" s="34">
        <v>7622</v>
      </c>
      <c r="F25471" s="35">
        <v>1.095</v>
      </c>
      <c r="G25471" s="34">
        <v>533.6</v>
      </c>
    </row>
    <row r="25472" spans="1:7">
      <c r="A25472" s="32">
        <v>2018</v>
      </c>
      <c r="B25472" s="32">
        <v>8027</v>
      </c>
      <c r="C25472" s="33" t="s">
        <v>563</v>
      </c>
      <c r="D25472" s="33" t="s">
        <v>564</v>
      </c>
      <c r="E25472" s="34">
        <v>9600</v>
      </c>
      <c r="F25472" s="35">
        <v>1.0580000000000001</v>
      </c>
      <c r="G25472" s="34">
        <v>460.5</v>
      </c>
    </row>
    <row r="25473" spans="1:7">
      <c r="A25473" s="32">
        <v>2018</v>
      </c>
      <c r="B25473" s="32">
        <v>8027</v>
      </c>
      <c r="C25473" s="33" t="s">
        <v>563</v>
      </c>
      <c r="D25473" s="33" t="s">
        <v>564</v>
      </c>
      <c r="E25473" s="34">
        <v>9744</v>
      </c>
      <c r="F25473" s="35">
        <v>1.097</v>
      </c>
      <c r="G25473" s="34">
        <v>431.3</v>
      </c>
    </row>
    <row r="25474" spans="1:7">
      <c r="A25474" s="32">
        <v>2018</v>
      </c>
      <c r="B25474" s="32">
        <v>8027</v>
      </c>
      <c r="C25474" s="33" t="s">
        <v>563</v>
      </c>
      <c r="D25474" s="33" t="s">
        <v>564</v>
      </c>
      <c r="E25474" s="34">
        <v>19806</v>
      </c>
      <c r="F25474" s="35">
        <v>1.091</v>
      </c>
      <c r="G25474" s="34">
        <v>373.4</v>
      </c>
    </row>
    <row r="25475" spans="1:7">
      <c r="A25475" s="32">
        <v>2018</v>
      </c>
      <c r="B25475" s="32">
        <v>8027</v>
      </c>
      <c r="C25475" s="33" t="s">
        <v>563</v>
      </c>
      <c r="D25475" s="33" t="s">
        <v>564</v>
      </c>
      <c r="E25475" s="34">
        <v>35472</v>
      </c>
      <c r="F25475" s="35">
        <v>1.0620000000000001</v>
      </c>
      <c r="G25475" s="34">
        <v>328.1</v>
      </c>
    </row>
    <row r="25476" spans="1:7">
      <c r="A25476" s="32">
        <v>2018</v>
      </c>
      <c r="B25476" s="32">
        <v>8027</v>
      </c>
      <c r="C25476" s="33" t="s">
        <v>563</v>
      </c>
      <c r="D25476" s="33" t="s">
        <v>564</v>
      </c>
      <c r="E25476" s="34">
        <v>7340</v>
      </c>
      <c r="F25476" s="35">
        <v>1.1020000000000001</v>
      </c>
      <c r="G25476" s="34">
        <v>455.7</v>
      </c>
    </row>
    <row r="25477" spans="1:7">
      <c r="A25477" s="32">
        <v>2018</v>
      </c>
      <c r="B25477" s="32">
        <v>8031</v>
      </c>
      <c r="C25477" s="33" t="s">
        <v>563</v>
      </c>
      <c r="D25477" s="33" t="s">
        <v>564</v>
      </c>
      <c r="E25477" s="34">
        <v>687546</v>
      </c>
      <c r="F25477" s="35">
        <v>1.0960000000000001</v>
      </c>
      <c r="G25477" s="34">
        <v>271.89999999999998</v>
      </c>
    </row>
    <row r="25478" spans="1:7">
      <c r="A25478" s="32">
        <v>2018</v>
      </c>
      <c r="B25478" s="32">
        <v>8031</v>
      </c>
      <c r="C25478" s="33" t="s">
        <v>563</v>
      </c>
      <c r="D25478" s="33" t="s">
        <v>564</v>
      </c>
      <c r="E25478" s="34">
        <v>282993</v>
      </c>
      <c r="F25478" s="35">
        <v>1.0960000000000001</v>
      </c>
      <c r="G25478" s="34">
        <v>245.1</v>
      </c>
    </row>
    <row r="25479" spans="1:7">
      <c r="A25479" s="32">
        <v>2018</v>
      </c>
      <c r="B25479" s="32">
        <v>8031</v>
      </c>
      <c r="C25479" s="33" t="s">
        <v>563</v>
      </c>
      <c r="D25479" s="33" t="s">
        <v>564</v>
      </c>
      <c r="E25479" s="34">
        <v>153625</v>
      </c>
      <c r="F25479" s="35">
        <v>1.0960000000000001</v>
      </c>
      <c r="G25479" s="34">
        <v>230</v>
      </c>
    </row>
    <row r="25480" spans="1:7">
      <c r="A25480" s="32">
        <v>2018</v>
      </c>
      <c r="B25480" s="32">
        <v>8031</v>
      </c>
      <c r="C25480" s="33" t="s">
        <v>563</v>
      </c>
      <c r="D25480" s="33" t="s">
        <v>564</v>
      </c>
      <c r="E25480" s="34">
        <v>151482</v>
      </c>
      <c r="F25480" s="35">
        <v>1.0960000000000001</v>
      </c>
      <c r="G25480" s="34">
        <v>271</v>
      </c>
    </row>
    <row r="25481" spans="1:7">
      <c r="A25481" s="32">
        <v>2018</v>
      </c>
      <c r="B25481" s="32">
        <v>8031</v>
      </c>
      <c r="C25481" s="33" t="s">
        <v>563</v>
      </c>
      <c r="D25481" s="33" t="s">
        <v>564</v>
      </c>
      <c r="E25481" s="34">
        <v>102646</v>
      </c>
      <c r="F25481" s="35">
        <v>1.0960000000000001</v>
      </c>
      <c r="G25481" s="34">
        <v>296.89999999999998</v>
      </c>
    </row>
    <row r="25482" spans="1:7">
      <c r="A25482" s="32">
        <v>2018</v>
      </c>
      <c r="B25482" s="32">
        <v>8031</v>
      </c>
      <c r="C25482" s="33" t="s">
        <v>563</v>
      </c>
      <c r="D25482" s="33" t="s">
        <v>564</v>
      </c>
      <c r="E25482" s="34">
        <v>69643</v>
      </c>
      <c r="F25482" s="35">
        <v>1.0960000000000001</v>
      </c>
      <c r="G25482" s="34">
        <v>270.89999999999998</v>
      </c>
    </row>
    <row r="25483" spans="1:7">
      <c r="A25483" s="32">
        <v>2018</v>
      </c>
      <c r="B25483" s="32">
        <v>8031</v>
      </c>
      <c r="C25483" s="33" t="s">
        <v>563</v>
      </c>
      <c r="D25483" s="33" t="s">
        <v>564</v>
      </c>
      <c r="E25483" s="34">
        <v>61450</v>
      </c>
      <c r="F25483" s="35">
        <v>1.0960000000000001</v>
      </c>
      <c r="G25483" s="34">
        <v>229.8</v>
      </c>
    </row>
    <row r="25484" spans="1:7">
      <c r="A25484" s="32">
        <v>2018</v>
      </c>
      <c r="B25484" s="32">
        <v>8031</v>
      </c>
      <c r="C25484" s="33" t="s">
        <v>563</v>
      </c>
      <c r="D25484" s="33" t="s">
        <v>564</v>
      </c>
      <c r="E25484" s="34">
        <v>61450</v>
      </c>
      <c r="F25484" s="35">
        <v>1.0960000000000001</v>
      </c>
      <c r="G25484" s="34">
        <v>239.5</v>
      </c>
    </row>
    <row r="25485" spans="1:7">
      <c r="A25485" s="32">
        <v>2018</v>
      </c>
      <c r="B25485" s="32">
        <v>8031</v>
      </c>
      <c r="C25485" s="33" t="s">
        <v>563</v>
      </c>
      <c r="D25485" s="33" t="s">
        <v>564</v>
      </c>
      <c r="E25485" s="34">
        <v>36870</v>
      </c>
      <c r="F25485" s="35">
        <v>1.0960000000000001</v>
      </c>
      <c r="G25485" s="34">
        <v>275.39999999999998</v>
      </c>
    </row>
    <row r="25486" spans="1:7">
      <c r="A25486" s="32">
        <v>2018</v>
      </c>
      <c r="B25486" s="32">
        <v>8031</v>
      </c>
      <c r="C25486" s="33" t="s">
        <v>563</v>
      </c>
      <c r="D25486" s="33" t="s">
        <v>564</v>
      </c>
      <c r="E25486" s="34">
        <v>13658</v>
      </c>
      <c r="F25486" s="35">
        <v>1.0960000000000001</v>
      </c>
      <c r="G25486" s="34">
        <v>249</v>
      </c>
    </row>
    <row r="25487" spans="1:7">
      <c r="A25487" s="32">
        <v>2018</v>
      </c>
      <c r="B25487" s="32">
        <v>8031</v>
      </c>
      <c r="C25487" s="33" t="s">
        <v>563</v>
      </c>
      <c r="D25487" s="33" t="s">
        <v>564</v>
      </c>
      <c r="E25487" s="34">
        <v>8193</v>
      </c>
      <c r="F25487" s="35">
        <v>1.0960000000000001</v>
      </c>
      <c r="G25487" s="34">
        <v>273</v>
      </c>
    </row>
    <row r="25488" spans="1:7">
      <c r="A25488" s="32">
        <v>2018</v>
      </c>
      <c r="B25488" s="32">
        <v>8031</v>
      </c>
      <c r="C25488" s="33" t="s">
        <v>563</v>
      </c>
      <c r="D25488" s="33" t="s">
        <v>564</v>
      </c>
      <c r="E25488" s="34">
        <v>994410</v>
      </c>
      <c r="F25488" s="35">
        <v>1.0960000000000001</v>
      </c>
      <c r="G25488" s="34">
        <v>259.7</v>
      </c>
    </row>
    <row r="25489" spans="1:7">
      <c r="A25489" s="32">
        <v>2018</v>
      </c>
      <c r="B25489" s="32">
        <v>8042</v>
      </c>
      <c r="C25489" s="33" t="s">
        <v>353</v>
      </c>
      <c r="D25489" s="33" t="s">
        <v>354</v>
      </c>
      <c r="E25489" s="34">
        <v>37695</v>
      </c>
      <c r="F25489" s="35">
        <v>24.065999999999999</v>
      </c>
      <c r="G25489" s="34">
        <v>323</v>
      </c>
    </row>
    <row r="25490" spans="1:7">
      <c r="A25490" s="32">
        <v>2018</v>
      </c>
      <c r="B25490" s="32">
        <v>8042</v>
      </c>
      <c r="C25490" s="33" t="s">
        <v>353</v>
      </c>
      <c r="D25490" s="33" t="s">
        <v>354</v>
      </c>
      <c r="E25490" s="34">
        <v>13045</v>
      </c>
      <c r="F25490" s="35">
        <v>23.725999999999999</v>
      </c>
      <c r="G25490" s="34">
        <v>329.9</v>
      </c>
    </row>
    <row r="25491" spans="1:7">
      <c r="A25491" s="32">
        <v>2018</v>
      </c>
      <c r="B25491" s="32">
        <v>8042</v>
      </c>
      <c r="C25491" s="33" t="s">
        <v>353</v>
      </c>
      <c r="D25491" s="33" t="s">
        <v>354</v>
      </c>
      <c r="E25491" s="34">
        <v>12784</v>
      </c>
      <c r="F25491" s="35">
        <v>23.878</v>
      </c>
      <c r="G25491" s="34">
        <v>321.3</v>
      </c>
    </row>
    <row r="25492" spans="1:7">
      <c r="A25492" s="32">
        <v>2018</v>
      </c>
      <c r="B25492" s="32">
        <v>8042</v>
      </c>
      <c r="C25492" s="33" t="s">
        <v>565</v>
      </c>
      <c r="D25492" s="33" t="s">
        <v>566</v>
      </c>
      <c r="E25492" s="34">
        <v>5075</v>
      </c>
      <c r="F25492" s="35">
        <v>5.78</v>
      </c>
      <c r="G25492" s="34">
        <v>1683.3</v>
      </c>
    </row>
    <row r="25493" spans="1:7">
      <c r="A25493" s="32">
        <v>2018</v>
      </c>
      <c r="B25493" s="32">
        <v>8042</v>
      </c>
      <c r="C25493" s="33" t="s">
        <v>353</v>
      </c>
      <c r="D25493" s="33" t="s">
        <v>354</v>
      </c>
      <c r="E25493" s="34">
        <v>45436</v>
      </c>
      <c r="F25493" s="35">
        <v>26.024000000000001</v>
      </c>
      <c r="G25493" s="34">
        <v>300.5</v>
      </c>
    </row>
    <row r="25494" spans="1:7">
      <c r="A25494" s="32">
        <v>2018</v>
      </c>
      <c r="B25494" s="32">
        <v>8042</v>
      </c>
      <c r="C25494" s="33" t="s">
        <v>353</v>
      </c>
      <c r="D25494" s="33" t="s">
        <v>354</v>
      </c>
      <c r="E25494" s="34">
        <v>28063</v>
      </c>
      <c r="F25494" s="35">
        <v>23.584</v>
      </c>
      <c r="G25494" s="34">
        <v>325.7</v>
      </c>
    </row>
    <row r="25495" spans="1:7">
      <c r="A25495" s="32">
        <v>2018</v>
      </c>
      <c r="B25495" s="32">
        <v>8042</v>
      </c>
      <c r="C25495" s="33" t="s">
        <v>353</v>
      </c>
      <c r="D25495" s="33" t="s">
        <v>354</v>
      </c>
      <c r="E25495" s="34">
        <v>60603</v>
      </c>
      <c r="F25495" s="35">
        <v>26.015999999999998</v>
      </c>
      <c r="G25495" s="34">
        <v>302.3</v>
      </c>
    </row>
    <row r="25496" spans="1:7">
      <c r="A25496" s="32">
        <v>2018</v>
      </c>
      <c r="B25496" s="32">
        <v>8042</v>
      </c>
      <c r="C25496" s="33" t="s">
        <v>353</v>
      </c>
      <c r="D25496" s="33" t="s">
        <v>354</v>
      </c>
      <c r="E25496" s="34">
        <v>12542</v>
      </c>
      <c r="F25496" s="35">
        <v>23.696000000000002</v>
      </c>
      <c r="G25496" s="34">
        <v>316.89999999999998</v>
      </c>
    </row>
    <row r="25497" spans="1:7">
      <c r="A25497" s="32">
        <v>2018</v>
      </c>
      <c r="B25497" s="32">
        <v>8042</v>
      </c>
      <c r="C25497" s="33" t="s">
        <v>353</v>
      </c>
      <c r="D25497" s="33" t="s">
        <v>354</v>
      </c>
      <c r="E25497" s="34">
        <v>15280</v>
      </c>
      <c r="F25497" s="35">
        <v>26.052</v>
      </c>
      <c r="G25497" s="34">
        <v>320</v>
      </c>
    </row>
    <row r="25498" spans="1:7">
      <c r="A25498" s="32">
        <v>2018</v>
      </c>
      <c r="B25498" s="32">
        <v>8042</v>
      </c>
      <c r="C25498" s="33" t="s">
        <v>353</v>
      </c>
      <c r="D25498" s="33" t="s">
        <v>354</v>
      </c>
      <c r="E25498" s="34">
        <v>15393</v>
      </c>
      <c r="F25498" s="35">
        <v>26.472000000000001</v>
      </c>
      <c r="G25498" s="34">
        <v>312.10000000000002</v>
      </c>
    </row>
    <row r="25499" spans="1:7">
      <c r="A25499" s="32">
        <v>2018</v>
      </c>
      <c r="B25499" s="32">
        <v>8048</v>
      </c>
      <c r="C25499" s="33" t="s">
        <v>563</v>
      </c>
      <c r="D25499" s="33" t="s">
        <v>564</v>
      </c>
      <c r="E25499" s="34">
        <v>263414</v>
      </c>
      <c r="F25499" s="35">
        <v>1.024</v>
      </c>
      <c r="G25499" s="34">
        <v>461</v>
      </c>
    </row>
    <row r="25500" spans="1:7">
      <c r="A25500" s="32">
        <v>2018</v>
      </c>
      <c r="B25500" s="32">
        <v>8048</v>
      </c>
      <c r="C25500" s="33" t="s">
        <v>563</v>
      </c>
      <c r="D25500" s="33" t="s">
        <v>564</v>
      </c>
      <c r="E25500" s="34">
        <v>44733</v>
      </c>
      <c r="F25500" s="35">
        <v>1.024</v>
      </c>
      <c r="G25500" s="34">
        <v>461</v>
      </c>
    </row>
    <row r="25501" spans="1:7">
      <c r="A25501" s="32">
        <v>2018</v>
      </c>
      <c r="B25501" s="32">
        <v>8048</v>
      </c>
      <c r="C25501" s="33" t="s">
        <v>563</v>
      </c>
      <c r="D25501" s="33" t="s">
        <v>564</v>
      </c>
      <c r="E25501" s="34">
        <v>750000</v>
      </c>
      <c r="F25501" s="35">
        <v>1.024</v>
      </c>
      <c r="G25501" s="34">
        <v>461</v>
      </c>
    </row>
    <row r="25502" spans="1:7">
      <c r="A25502" s="32">
        <v>2018</v>
      </c>
      <c r="B25502" s="32">
        <v>8048</v>
      </c>
      <c r="C25502" s="33" t="s">
        <v>563</v>
      </c>
      <c r="D25502" s="33" t="s">
        <v>564</v>
      </c>
      <c r="E25502" s="34">
        <v>1139375</v>
      </c>
      <c r="F25502" s="35">
        <v>1.024</v>
      </c>
      <c r="G25502" s="34">
        <v>461</v>
      </c>
    </row>
    <row r="25503" spans="1:7">
      <c r="A25503" s="32">
        <v>2018</v>
      </c>
      <c r="B25503" s="32">
        <v>8048</v>
      </c>
      <c r="C25503" s="33" t="s">
        <v>563</v>
      </c>
      <c r="D25503" s="33" t="s">
        <v>564</v>
      </c>
      <c r="E25503" s="34">
        <v>1352019</v>
      </c>
      <c r="F25503" s="35">
        <v>1.024</v>
      </c>
      <c r="G25503" s="34">
        <v>461</v>
      </c>
    </row>
    <row r="25504" spans="1:7">
      <c r="A25504" s="32">
        <v>2018</v>
      </c>
      <c r="B25504" s="32">
        <v>8049</v>
      </c>
      <c r="C25504" s="33" t="s">
        <v>563</v>
      </c>
      <c r="D25504" s="33" t="s">
        <v>564</v>
      </c>
      <c r="E25504" s="34">
        <v>32750</v>
      </c>
      <c r="F25504" s="35">
        <v>1.024</v>
      </c>
      <c r="G25504" s="34">
        <v>425</v>
      </c>
    </row>
    <row r="25505" spans="1:7">
      <c r="A25505" s="32">
        <v>2018</v>
      </c>
      <c r="B25505" s="32">
        <v>8049</v>
      </c>
      <c r="C25505" s="33" t="s">
        <v>563</v>
      </c>
      <c r="D25505" s="33" t="s">
        <v>564</v>
      </c>
      <c r="E25505" s="34">
        <v>706877</v>
      </c>
      <c r="F25505" s="35">
        <v>1.024</v>
      </c>
      <c r="G25505" s="34">
        <v>425</v>
      </c>
    </row>
    <row r="25506" spans="1:7">
      <c r="A25506" s="32">
        <v>2018</v>
      </c>
      <c r="B25506" s="32">
        <v>8049</v>
      </c>
      <c r="C25506" s="33" t="s">
        <v>563</v>
      </c>
      <c r="D25506" s="33" t="s">
        <v>564</v>
      </c>
      <c r="E25506" s="34">
        <v>297312</v>
      </c>
      <c r="F25506" s="35">
        <v>1.024</v>
      </c>
      <c r="G25506" s="34">
        <v>425</v>
      </c>
    </row>
    <row r="25507" spans="1:7">
      <c r="A25507" s="32">
        <v>2018</v>
      </c>
      <c r="B25507" s="32">
        <v>8054</v>
      </c>
      <c r="C25507" s="33" t="s">
        <v>563</v>
      </c>
      <c r="D25507" s="33" t="s">
        <v>564</v>
      </c>
      <c r="E25507" s="34">
        <v>944031</v>
      </c>
      <c r="F25507" s="35">
        <v>1.0529999999999999</v>
      </c>
      <c r="G25507" s="34">
        <v>306.7</v>
      </c>
    </row>
    <row r="25508" spans="1:7">
      <c r="A25508" s="32">
        <v>2018</v>
      </c>
      <c r="B25508" s="32">
        <v>8056</v>
      </c>
      <c r="C25508" s="33" t="s">
        <v>565</v>
      </c>
      <c r="D25508" s="33" t="s">
        <v>566</v>
      </c>
      <c r="E25508" s="34">
        <v>192</v>
      </c>
      <c r="F25508" s="35">
        <v>5.9</v>
      </c>
      <c r="G25508" s="34">
        <v>1611.6</v>
      </c>
    </row>
    <row r="25509" spans="1:7">
      <c r="A25509" s="32">
        <v>2018</v>
      </c>
      <c r="B25509" s="32">
        <v>8056</v>
      </c>
      <c r="C25509" s="33" t="s">
        <v>565</v>
      </c>
      <c r="D25509" s="33" t="s">
        <v>566</v>
      </c>
      <c r="E25509" s="34">
        <v>267</v>
      </c>
      <c r="F25509" s="35">
        <v>5.9</v>
      </c>
      <c r="G25509" s="34">
        <v>1801.8</v>
      </c>
    </row>
    <row r="25510" spans="1:7">
      <c r="A25510" s="32">
        <v>2018</v>
      </c>
      <c r="B25510" s="32">
        <v>8056</v>
      </c>
      <c r="C25510" s="33" t="s">
        <v>565</v>
      </c>
      <c r="D25510" s="33" t="s">
        <v>566</v>
      </c>
      <c r="E25510" s="34">
        <v>688</v>
      </c>
      <c r="F25510" s="35">
        <v>5.9</v>
      </c>
      <c r="G25510" s="34">
        <v>1656.5</v>
      </c>
    </row>
    <row r="25511" spans="1:7">
      <c r="A25511" s="32">
        <v>2018</v>
      </c>
      <c r="B25511" s="32">
        <v>8056</v>
      </c>
      <c r="C25511" s="33" t="s">
        <v>563</v>
      </c>
      <c r="D25511" s="33" t="s">
        <v>564</v>
      </c>
      <c r="E25511" s="34">
        <v>970951</v>
      </c>
      <c r="F25511" s="35">
        <v>1.0249999999999999</v>
      </c>
      <c r="G25511" s="34">
        <v>301.7</v>
      </c>
    </row>
    <row r="25512" spans="1:7">
      <c r="A25512" s="32">
        <v>2018</v>
      </c>
      <c r="B25512" s="32">
        <v>8056</v>
      </c>
      <c r="C25512" s="33" t="s">
        <v>563</v>
      </c>
      <c r="D25512" s="33" t="s">
        <v>564</v>
      </c>
      <c r="E25512" s="34">
        <v>526673</v>
      </c>
      <c r="F25512" s="35">
        <v>1.0249999999999999</v>
      </c>
      <c r="G25512" s="34">
        <v>309.39999999999998</v>
      </c>
    </row>
    <row r="25513" spans="1:7">
      <c r="A25513" s="32">
        <v>2018</v>
      </c>
      <c r="B25513" s="32">
        <v>8056</v>
      </c>
      <c r="C25513" s="33" t="s">
        <v>563</v>
      </c>
      <c r="D25513" s="33" t="s">
        <v>564</v>
      </c>
      <c r="E25513" s="34">
        <v>1683844</v>
      </c>
      <c r="F25513" s="35">
        <v>1.0149999999999999</v>
      </c>
      <c r="G25513" s="34">
        <v>338</v>
      </c>
    </row>
    <row r="25514" spans="1:7">
      <c r="A25514" s="32">
        <v>2018</v>
      </c>
      <c r="B25514" s="32">
        <v>8063</v>
      </c>
      <c r="C25514" s="33" t="s">
        <v>563</v>
      </c>
      <c r="D25514" s="33" t="s">
        <v>564</v>
      </c>
      <c r="E25514" s="34">
        <v>14557</v>
      </c>
      <c r="F25514" s="35">
        <v>1.03</v>
      </c>
      <c r="G25514" s="34" t="s">
        <v>364</v>
      </c>
    </row>
    <row r="25515" spans="1:7">
      <c r="A25515" s="32">
        <v>2018</v>
      </c>
      <c r="B25515" s="32">
        <v>8066</v>
      </c>
      <c r="C25515" s="33" t="s">
        <v>565</v>
      </c>
      <c r="D25515" s="33" t="s">
        <v>566</v>
      </c>
      <c r="E25515" s="34">
        <v>1750</v>
      </c>
      <c r="F25515" s="35">
        <v>5.88</v>
      </c>
      <c r="G25515" s="34">
        <v>2205.4</v>
      </c>
    </row>
    <row r="25516" spans="1:7">
      <c r="A25516" s="32">
        <v>2018</v>
      </c>
      <c r="B25516" s="32">
        <v>8066</v>
      </c>
      <c r="C25516" s="33" t="s">
        <v>363</v>
      </c>
      <c r="D25516" s="33" t="s">
        <v>354</v>
      </c>
      <c r="E25516" s="34">
        <v>111934</v>
      </c>
      <c r="F25516" s="35">
        <v>19.231999999999999</v>
      </c>
      <c r="G25516" s="34">
        <v>232.5</v>
      </c>
    </row>
    <row r="25517" spans="1:7">
      <c r="A25517" s="32">
        <v>2018</v>
      </c>
      <c r="B25517" s="32">
        <v>8066</v>
      </c>
      <c r="C25517" s="33" t="s">
        <v>363</v>
      </c>
      <c r="D25517" s="33" t="s">
        <v>354</v>
      </c>
      <c r="E25517" s="34">
        <v>166676</v>
      </c>
      <c r="F25517" s="35">
        <v>18.481999999999999</v>
      </c>
      <c r="G25517" s="34">
        <v>338.2</v>
      </c>
    </row>
    <row r="25518" spans="1:7">
      <c r="A25518" s="32">
        <v>2018</v>
      </c>
      <c r="B25518" s="32">
        <v>8066</v>
      </c>
      <c r="C25518" s="33" t="s">
        <v>363</v>
      </c>
      <c r="D25518" s="33" t="s">
        <v>354</v>
      </c>
      <c r="E25518" s="34">
        <v>134344</v>
      </c>
      <c r="F25518" s="35">
        <v>18.481999999999999</v>
      </c>
      <c r="G25518" s="34">
        <v>338.2</v>
      </c>
    </row>
    <row r="25519" spans="1:7">
      <c r="A25519" s="32">
        <v>2018</v>
      </c>
      <c r="B25519" s="32">
        <v>8068</v>
      </c>
      <c r="C25519" s="33" t="s">
        <v>563</v>
      </c>
      <c r="D25519" s="33" t="s">
        <v>564</v>
      </c>
      <c r="E25519" s="34">
        <v>1229</v>
      </c>
      <c r="F25519" s="35">
        <v>1.046</v>
      </c>
      <c r="G25519" s="34">
        <v>58990</v>
      </c>
    </row>
    <row r="25520" spans="1:7">
      <c r="A25520" s="32">
        <v>2018</v>
      </c>
      <c r="B25520" s="32">
        <v>8068</v>
      </c>
      <c r="C25520" s="33" t="s">
        <v>563</v>
      </c>
      <c r="D25520" s="33" t="s">
        <v>564</v>
      </c>
      <c r="E25520" s="34">
        <v>3437850</v>
      </c>
      <c r="F25520" s="35">
        <v>1.0449999999999999</v>
      </c>
      <c r="G25520" s="34">
        <v>224.3</v>
      </c>
    </row>
    <row r="25521" spans="1:7">
      <c r="A25521" s="32">
        <v>2018</v>
      </c>
      <c r="B25521" s="32">
        <v>8069</v>
      </c>
      <c r="C25521" s="33" t="s">
        <v>565</v>
      </c>
      <c r="D25521" s="33" t="s">
        <v>566</v>
      </c>
      <c r="E25521" s="34">
        <v>260</v>
      </c>
      <c r="F25521" s="35">
        <v>5.88</v>
      </c>
      <c r="G25521" s="34">
        <v>1242.0999999999999</v>
      </c>
    </row>
    <row r="25522" spans="1:7">
      <c r="A25522" s="32">
        <v>2018</v>
      </c>
      <c r="B25522" s="32">
        <v>8069</v>
      </c>
      <c r="C25522" s="33" t="s">
        <v>353</v>
      </c>
      <c r="D25522" s="33" t="s">
        <v>354</v>
      </c>
      <c r="E25522" s="34">
        <v>25230</v>
      </c>
      <c r="F25522" s="35">
        <v>23.54</v>
      </c>
      <c r="G25522" s="34">
        <v>165.2</v>
      </c>
    </row>
    <row r="25523" spans="1:7">
      <c r="A25523" s="32">
        <v>2018</v>
      </c>
      <c r="B25523" s="32">
        <v>8069</v>
      </c>
      <c r="C25523" s="33" t="s">
        <v>353</v>
      </c>
      <c r="D25523" s="33" t="s">
        <v>354</v>
      </c>
      <c r="E25523" s="34">
        <v>50860</v>
      </c>
      <c r="F25523" s="35">
        <v>23.565999999999999</v>
      </c>
      <c r="G25523" s="34">
        <v>192.6</v>
      </c>
    </row>
    <row r="25524" spans="1:7">
      <c r="A25524" s="32">
        <v>2018</v>
      </c>
      <c r="B25524" s="32">
        <v>8069</v>
      </c>
      <c r="C25524" s="33" t="s">
        <v>353</v>
      </c>
      <c r="D25524" s="33" t="s">
        <v>354</v>
      </c>
      <c r="E25524" s="34">
        <v>14747</v>
      </c>
      <c r="F25524" s="35">
        <v>23.635000000000002</v>
      </c>
      <c r="G25524" s="34">
        <v>192.2</v>
      </c>
    </row>
    <row r="25525" spans="1:7">
      <c r="A25525" s="32">
        <v>2018</v>
      </c>
      <c r="B25525" s="32">
        <v>8069</v>
      </c>
      <c r="C25525" s="33" t="s">
        <v>353</v>
      </c>
      <c r="D25525" s="33" t="s">
        <v>354</v>
      </c>
      <c r="E25525" s="34">
        <v>11467</v>
      </c>
      <c r="F25525" s="35">
        <v>24.164000000000001</v>
      </c>
      <c r="G25525" s="34">
        <v>187.8</v>
      </c>
    </row>
    <row r="25526" spans="1:7">
      <c r="A25526" s="32">
        <v>2018</v>
      </c>
      <c r="B25526" s="32">
        <v>8069</v>
      </c>
      <c r="C25526" s="33" t="s">
        <v>353</v>
      </c>
      <c r="D25526" s="33" t="s">
        <v>354</v>
      </c>
      <c r="E25526" s="34">
        <v>81215</v>
      </c>
      <c r="F25526" s="35">
        <v>21.783000000000001</v>
      </c>
      <c r="G25526" s="34">
        <v>208.5</v>
      </c>
    </row>
    <row r="25527" spans="1:7">
      <c r="A25527" s="32">
        <v>2018</v>
      </c>
      <c r="B25527" s="32">
        <v>8073</v>
      </c>
      <c r="C25527" s="33" t="s">
        <v>563</v>
      </c>
      <c r="D25527" s="33" t="s">
        <v>564</v>
      </c>
      <c r="E25527" s="34">
        <v>202518</v>
      </c>
      <c r="F25527" s="35">
        <v>1.089</v>
      </c>
      <c r="G25527" s="34">
        <v>193.9</v>
      </c>
    </row>
    <row r="25528" spans="1:7">
      <c r="A25528" s="32">
        <v>2018</v>
      </c>
      <c r="B25528" s="32">
        <v>8073</v>
      </c>
      <c r="C25528" s="33" t="s">
        <v>563</v>
      </c>
      <c r="D25528" s="33" t="s">
        <v>564</v>
      </c>
      <c r="E25528" s="34">
        <v>361849</v>
      </c>
      <c r="F25528" s="35">
        <v>1.0880000000000001</v>
      </c>
      <c r="G25528" s="34">
        <v>159.30000000000001</v>
      </c>
    </row>
    <row r="25529" spans="1:7">
      <c r="A25529" s="32">
        <v>2018</v>
      </c>
      <c r="B25529" s="32">
        <v>8073</v>
      </c>
      <c r="C25529" s="33" t="s">
        <v>563</v>
      </c>
      <c r="D25529" s="33" t="s">
        <v>564</v>
      </c>
      <c r="E25529" s="34">
        <v>653454</v>
      </c>
      <c r="F25529" s="35">
        <v>1.087</v>
      </c>
      <c r="G25529" s="34">
        <v>217.4</v>
      </c>
    </row>
    <row r="25530" spans="1:7">
      <c r="A25530" s="32">
        <v>2018</v>
      </c>
      <c r="B25530" s="32">
        <v>8102</v>
      </c>
      <c r="C25530" s="33" t="s">
        <v>565</v>
      </c>
      <c r="D25530" s="33" t="s">
        <v>566</v>
      </c>
      <c r="E25530" s="34">
        <v>20030</v>
      </c>
      <c r="F25530" s="35">
        <v>5.7450000000000001</v>
      </c>
      <c r="G25530" s="34" t="s">
        <v>364</v>
      </c>
    </row>
    <row r="25531" spans="1:7">
      <c r="A25531" s="32">
        <v>2018</v>
      </c>
      <c r="B25531" s="32">
        <v>8102</v>
      </c>
      <c r="C25531" s="33" t="s">
        <v>353</v>
      </c>
      <c r="D25531" s="33" t="s">
        <v>354</v>
      </c>
      <c r="E25531" s="34">
        <v>44783</v>
      </c>
      <c r="F25531" s="35">
        <v>25.242000000000001</v>
      </c>
      <c r="G25531" s="34" t="s">
        <v>364</v>
      </c>
    </row>
    <row r="25532" spans="1:7">
      <c r="A25532" s="32">
        <v>2018</v>
      </c>
      <c r="B25532" s="32">
        <v>8102</v>
      </c>
      <c r="C25532" s="33" t="s">
        <v>353</v>
      </c>
      <c r="D25532" s="33" t="s">
        <v>354</v>
      </c>
      <c r="E25532" s="34">
        <v>44783</v>
      </c>
      <c r="F25532" s="35">
        <v>25.242000000000001</v>
      </c>
      <c r="G25532" s="34" t="s">
        <v>364</v>
      </c>
    </row>
    <row r="25533" spans="1:7">
      <c r="A25533" s="32">
        <v>2018</v>
      </c>
      <c r="B25533" s="32">
        <v>8102</v>
      </c>
      <c r="C25533" s="33" t="s">
        <v>353</v>
      </c>
      <c r="D25533" s="33" t="s">
        <v>354</v>
      </c>
      <c r="E25533" s="34">
        <v>96488</v>
      </c>
      <c r="F25533" s="35">
        <v>24.844000000000001</v>
      </c>
      <c r="G25533" s="34" t="s">
        <v>364</v>
      </c>
    </row>
    <row r="25534" spans="1:7">
      <c r="A25534" s="32">
        <v>2018</v>
      </c>
      <c r="B25534" s="32">
        <v>8102</v>
      </c>
      <c r="C25534" s="33" t="s">
        <v>353</v>
      </c>
      <c r="D25534" s="33" t="s">
        <v>354</v>
      </c>
      <c r="E25534" s="34">
        <v>78062</v>
      </c>
      <c r="F25534" s="35">
        <v>24.718</v>
      </c>
      <c r="G25534" s="34" t="s">
        <v>364</v>
      </c>
    </row>
    <row r="25535" spans="1:7">
      <c r="A25535" s="32">
        <v>2018</v>
      </c>
      <c r="B25535" s="32">
        <v>8102</v>
      </c>
      <c r="C25535" s="33" t="s">
        <v>353</v>
      </c>
      <c r="D25535" s="33" t="s">
        <v>354</v>
      </c>
      <c r="E25535" s="34">
        <v>47163</v>
      </c>
      <c r="F25535" s="35">
        <v>24.218</v>
      </c>
      <c r="G25535" s="34" t="s">
        <v>364</v>
      </c>
    </row>
    <row r="25536" spans="1:7">
      <c r="A25536" s="32">
        <v>2018</v>
      </c>
      <c r="B25536" s="32">
        <v>8219</v>
      </c>
      <c r="C25536" s="33" t="s">
        <v>363</v>
      </c>
      <c r="D25536" s="33" t="s">
        <v>354</v>
      </c>
      <c r="E25536" s="34">
        <v>29482</v>
      </c>
      <c r="F25536" s="35">
        <v>17.550999999999998</v>
      </c>
      <c r="G25536" s="34">
        <v>166.5</v>
      </c>
    </row>
    <row r="25537" spans="1:7">
      <c r="A25537" s="32">
        <v>2018</v>
      </c>
      <c r="B25537" s="32">
        <v>8219</v>
      </c>
      <c r="C25537" s="33" t="s">
        <v>563</v>
      </c>
      <c r="D25537" s="33" t="s">
        <v>564</v>
      </c>
      <c r="E25537" s="34">
        <v>4397</v>
      </c>
      <c r="F25537" s="35">
        <v>1.1499999999999999</v>
      </c>
      <c r="G25537" s="34">
        <v>88273.2</v>
      </c>
    </row>
    <row r="25538" spans="1:7">
      <c r="A25538" s="32">
        <v>2018</v>
      </c>
      <c r="B25538" s="32">
        <v>8222</v>
      </c>
      <c r="C25538" s="33" t="s">
        <v>362</v>
      </c>
      <c r="D25538" s="33" t="s">
        <v>354</v>
      </c>
      <c r="E25538" s="34">
        <v>199636</v>
      </c>
      <c r="F25538" s="35">
        <v>13.85</v>
      </c>
      <c r="G25538" s="34">
        <v>171.5</v>
      </c>
    </row>
    <row r="25539" spans="1:7">
      <c r="A25539" s="32">
        <v>2018</v>
      </c>
      <c r="B25539" s="32">
        <v>8222</v>
      </c>
      <c r="C25539" s="33" t="s">
        <v>565</v>
      </c>
      <c r="D25539" s="33" t="s">
        <v>566</v>
      </c>
      <c r="E25539" s="34">
        <v>1417</v>
      </c>
      <c r="F25539" s="35">
        <v>6</v>
      </c>
      <c r="G25539" s="34">
        <v>1718.1</v>
      </c>
    </row>
    <row r="25540" spans="1:7">
      <c r="A25540" s="32">
        <v>2018</v>
      </c>
      <c r="B25540" s="32">
        <v>8223</v>
      </c>
      <c r="C25540" s="33" t="s">
        <v>363</v>
      </c>
      <c r="D25540" s="33" t="s">
        <v>354</v>
      </c>
      <c r="E25540" s="34">
        <v>90875</v>
      </c>
      <c r="F25540" s="35">
        <v>17.82</v>
      </c>
      <c r="G25540" s="34">
        <v>265</v>
      </c>
    </row>
    <row r="25541" spans="1:7">
      <c r="A25541" s="32">
        <v>2018</v>
      </c>
      <c r="B25541" s="32">
        <v>8223</v>
      </c>
      <c r="C25541" s="33" t="s">
        <v>363</v>
      </c>
      <c r="D25541" s="33" t="s">
        <v>354</v>
      </c>
      <c r="E25541" s="34">
        <v>325828</v>
      </c>
      <c r="F25541" s="35">
        <v>18.36</v>
      </c>
      <c r="G25541" s="34">
        <v>170.7</v>
      </c>
    </row>
    <row r="25542" spans="1:7">
      <c r="A25542" s="32">
        <v>2018</v>
      </c>
      <c r="B25542" s="32">
        <v>8223</v>
      </c>
      <c r="C25542" s="33" t="s">
        <v>363</v>
      </c>
      <c r="D25542" s="33" t="s">
        <v>354</v>
      </c>
      <c r="E25542" s="34">
        <v>105545</v>
      </c>
      <c r="F25542" s="35">
        <v>17.739999999999998</v>
      </c>
      <c r="G25542" s="34">
        <v>211.4</v>
      </c>
    </row>
    <row r="25543" spans="1:7">
      <c r="A25543" s="32">
        <v>2018</v>
      </c>
      <c r="B25543" s="32">
        <v>8223</v>
      </c>
      <c r="C25543" s="33" t="s">
        <v>565</v>
      </c>
      <c r="D25543" s="33" t="s">
        <v>566</v>
      </c>
      <c r="E25543" s="34">
        <v>7200</v>
      </c>
      <c r="F25543" s="35">
        <v>5.5</v>
      </c>
      <c r="G25543" s="34">
        <v>1892</v>
      </c>
    </row>
    <row r="25544" spans="1:7">
      <c r="A25544" s="32">
        <v>2018</v>
      </c>
      <c r="B25544" s="32">
        <v>8223</v>
      </c>
      <c r="C25544" s="33" t="s">
        <v>363</v>
      </c>
      <c r="D25544" s="33" t="s">
        <v>354</v>
      </c>
      <c r="E25544" s="34">
        <v>75389</v>
      </c>
      <c r="F25544" s="35">
        <v>18</v>
      </c>
      <c r="G25544" s="34">
        <v>243.4</v>
      </c>
    </row>
    <row r="25545" spans="1:7">
      <c r="A25545" s="32">
        <v>2018</v>
      </c>
      <c r="B25545" s="32">
        <v>8224</v>
      </c>
      <c r="C25545" s="33" t="s">
        <v>565</v>
      </c>
      <c r="D25545" s="33" t="s">
        <v>566</v>
      </c>
      <c r="E25545" s="34">
        <v>2113</v>
      </c>
      <c r="F25545" s="35">
        <v>5.8390000000000004</v>
      </c>
      <c r="G25545" s="34">
        <v>1985</v>
      </c>
    </row>
    <row r="25546" spans="1:7">
      <c r="A25546" s="32">
        <v>2018</v>
      </c>
      <c r="B25546" s="32">
        <v>8224</v>
      </c>
      <c r="C25546" s="33" t="s">
        <v>363</v>
      </c>
      <c r="D25546" s="33" t="s">
        <v>354</v>
      </c>
      <c r="E25546" s="34">
        <v>98377</v>
      </c>
      <c r="F25546" s="35">
        <v>19.5</v>
      </c>
      <c r="G25546" s="34">
        <v>300.3</v>
      </c>
    </row>
    <row r="25547" spans="1:7">
      <c r="A25547" s="32">
        <v>2018</v>
      </c>
      <c r="B25547" s="32">
        <v>8226</v>
      </c>
      <c r="C25547" s="33" t="s">
        <v>353</v>
      </c>
      <c r="D25547" s="33" t="s">
        <v>354</v>
      </c>
      <c r="E25547" s="34">
        <v>41012</v>
      </c>
      <c r="F25547" s="35">
        <v>25.16</v>
      </c>
      <c r="G25547" s="34" t="s">
        <v>364</v>
      </c>
    </row>
    <row r="25548" spans="1:7">
      <c r="A25548" s="32">
        <v>2018</v>
      </c>
      <c r="B25548" s="32">
        <v>8226</v>
      </c>
      <c r="C25548" s="33" t="s">
        <v>563</v>
      </c>
      <c r="D25548" s="33" t="s">
        <v>564</v>
      </c>
      <c r="E25548" s="34">
        <v>15885</v>
      </c>
      <c r="F25548" s="35">
        <v>1.04</v>
      </c>
      <c r="G25548" s="34" t="s">
        <v>364</v>
      </c>
    </row>
    <row r="25549" spans="1:7">
      <c r="A25549" s="32">
        <v>2018</v>
      </c>
      <c r="B25549" s="32">
        <v>8816</v>
      </c>
      <c r="C25549" s="33" t="s">
        <v>353</v>
      </c>
      <c r="D25549" s="33" t="s">
        <v>354</v>
      </c>
      <c r="E25549" s="34">
        <v>35720</v>
      </c>
      <c r="F25549" s="35">
        <v>22.427</v>
      </c>
      <c r="G25549" s="34">
        <v>248.5</v>
      </c>
    </row>
    <row r="25550" spans="1:7">
      <c r="A25550" s="32">
        <v>2018</v>
      </c>
      <c r="B25550" s="32">
        <v>8823</v>
      </c>
      <c r="C25550" s="33" t="s">
        <v>565</v>
      </c>
      <c r="D25550" s="33" t="s">
        <v>566</v>
      </c>
      <c r="E25550" s="34">
        <v>2945</v>
      </c>
      <c r="F25550" s="35">
        <v>5.7430000000000003</v>
      </c>
      <c r="G25550" s="34">
        <v>1664.4</v>
      </c>
    </row>
    <row r="25551" spans="1:7">
      <c r="A25551" s="32">
        <v>2018</v>
      </c>
      <c r="B25551" s="32">
        <v>8823</v>
      </c>
      <c r="C25551" s="33" t="s">
        <v>565</v>
      </c>
      <c r="D25551" s="33" t="s">
        <v>566</v>
      </c>
      <c r="E25551" s="34">
        <v>2180</v>
      </c>
      <c r="F25551" s="35">
        <v>5.7320000000000002</v>
      </c>
      <c r="G25551" s="34">
        <v>1667.6</v>
      </c>
    </row>
    <row r="25552" spans="1:7">
      <c r="A25552" s="32">
        <v>2018</v>
      </c>
      <c r="B25552" s="32">
        <v>8823</v>
      </c>
      <c r="C25552" s="33" t="s">
        <v>565</v>
      </c>
      <c r="D25552" s="33" t="s">
        <v>566</v>
      </c>
      <c r="E25552" s="34">
        <v>1979</v>
      </c>
      <c r="F25552" s="35">
        <v>5.7320000000000002</v>
      </c>
      <c r="G25552" s="34">
        <v>1667.6</v>
      </c>
    </row>
    <row r="25553" spans="1:7">
      <c r="A25553" s="32">
        <v>2018</v>
      </c>
      <c r="B25553" s="32">
        <v>8823</v>
      </c>
      <c r="C25553" s="33" t="s">
        <v>565</v>
      </c>
      <c r="D25553" s="33" t="s">
        <v>566</v>
      </c>
      <c r="E25553" s="34">
        <v>1884</v>
      </c>
      <c r="F25553" s="35">
        <v>5.7229999999999999</v>
      </c>
      <c r="G25553" s="34">
        <v>1670.2</v>
      </c>
    </row>
    <row r="25554" spans="1:7">
      <c r="A25554" s="32">
        <v>2018</v>
      </c>
      <c r="B25554" s="32">
        <v>8823</v>
      </c>
      <c r="C25554" s="33" t="s">
        <v>567</v>
      </c>
      <c r="D25554" s="33" t="s">
        <v>566</v>
      </c>
      <c r="E25554" s="34">
        <v>68498</v>
      </c>
      <c r="F25554" s="35">
        <v>6.3140000000000001</v>
      </c>
      <c r="G25554" s="34">
        <v>1378.1</v>
      </c>
    </row>
    <row r="25555" spans="1:7">
      <c r="A25555" s="32">
        <v>2018</v>
      </c>
      <c r="B25555" s="32">
        <v>8823</v>
      </c>
      <c r="C25555" s="33" t="s">
        <v>567</v>
      </c>
      <c r="D25555" s="33" t="s">
        <v>566</v>
      </c>
      <c r="E25555" s="34">
        <v>68550</v>
      </c>
      <c r="F25555" s="35">
        <v>6.3170000000000002</v>
      </c>
      <c r="G25555" s="34">
        <v>1378.1</v>
      </c>
    </row>
    <row r="25556" spans="1:7">
      <c r="A25556" s="32">
        <v>2018</v>
      </c>
      <c r="B25556" s="32">
        <v>8823</v>
      </c>
      <c r="C25556" s="33" t="s">
        <v>567</v>
      </c>
      <c r="D25556" s="33" t="s">
        <v>566</v>
      </c>
      <c r="E25556" s="34">
        <v>133</v>
      </c>
      <c r="F25556" s="35">
        <v>6.3040000000000003</v>
      </c>
      <c r="G25556" s="34">
        <v>1402.4</v>
      </c>
    </row>
    <row r="25557" spans="1:7">
      <c r="A25557" s="32">
        <v>2018</v>
      </c>
      <c r="B25557" s="32">
        <v>8823</v>
      </c>
      <c r="C25557" s="33" t="s">
        <v>567</v>
      </c>
      <c r="D25557" s="33" t="s">
        <v>566</v>
      </c>
      <c r="E25557" s="34">
        <v>47847</v>
      </c>
      <c r="F25557" s="35">
        <v>6.31</v>
      </c>
      <c r="G25557" s="34">
        <v>1378.1</v>
      </c>
    </row>
    <row r="25558" spans="1:7">
      <c r="A25558" s="32">
        <v>2018</v>
      </c>
      <c r="B25558" s="32">
        <v>8823</v>
      </c>
      <c r="C25558" s="33" t="s">
        <v>567</v>
      </c>
      <c r="D25558" s="33" t="s">
        <v>566</v>
      </c>
      <c r="E25558" s="34">
        <v>68747</v>
      </c>
      <c r="F25558" s="35">
        <v>6.2839999999999998</v>
      </c>
      <c r="G25558" s="34">
        <v>1378.2</v>
      </c>
    </row>
    <row r="25559" spans="1:7">
      <c r="A25559" s="32">
        <v>2018</v>
      </c>
      <c r="B25559" s="32">
        <v>8823</v>
      </c>
      <c r="C25559" s="33" t="s">
        <v>567</v>
      </c>
      <c r="D25559" s="33" t="s">
        <v>566</v>
      </c>
      <c r="E25559" s="34">
        <v>68472</v>
      </c>
      <c r="F25559" s="35">
        <v>6.3129999999999997</v>
      </c>
      <c r="G25559" s="34">
        <v>1378.1</v>
      </c>
    </row>
    <row r="25560" spans="1:7">
      <c r="A25560" s="32">
        <v>2018</v>
      </c>
      <c r="B25560" s="32">
        <v>8823</v>
      </c>
      <c r="C25560" s="33" t="s">
        <v>567</v>
      </c>
      <c r="D25560" s="33" t="s">
        <v>566</v>
      </c>
      <c r="E25560" s="34">
        <v>67756</v>
      </c>
      <c r="F25560" s="35">
        <v>6.3170000000000002</v>
      </c>
      <c r="G25560" s="34">
        <v>1395.4</v>
      </c>
    </row>
    <row r="25561" spans="1:7">
      <c r="A25561" s="32">
        <v>2018</v>
      </c>
      <c r="B25561" s="32">
        <v>8823</v>
      </c>
      <c r="C25561" s="33" t="s">
        <v>567</v>
      </c>
      <c r="D25561" s="33" t="s">
        <v>566</v>
      </c>
      <c r="E25561" s="34">
        <v>66735</v>
      </c>
      <c r="F25561" s="35">
        <v>6.3239999999999998</v>
      </c>
      <c r="G25561" s="34">
        <v>1378.1</v>
      </c>
    </row>
    <row r="25562" spans="1:7">
      <c r="A25562" s="32">
        <v>2018</v>
      </c>
      <c r="B25562" s="32">
        <v>8827</v>
      </c>
      <c r="C25562" s="33" t="s">
        <v>353</v>
      </c>
      <c r="D25562" s="33" t="s">
        <v>354</v>
      </c>
      <c r="E25562" s="34">
        <v>33910</v>
      </c>
      <c r="F25562" s="35">
        <v>25.547999999999998</v>
      </c>
      <c r="G25562" s="34">
        <v>239.5</v>
      </c>
    </row>
    <row r="25563" spans="1:7">
      <c r="A25563" s="32">
        <v>2018</v>
      </c>
      <c r="B25563" s="32">
        <v>8827</v>
      </c>
      <c r="C25563" s="33" t="s">
        <v>353</v>
      </c>
      <c r="D25563" s="33" t="s">
        <v>354</v>
      </c>
      <c r="E25563" s="34">
        <v>80179</v>
      </c>
      <c r="F25563" s="35">
        <v>22.366</v>
      </c>
      <c r="G25563" s="34">
        <v>238.9</v>
      </c>
    </row>
    <row r="25564" spans="1:7">
      <c r="A25564" s="32">
        <v>2018</v>
      </c>
      <c r="B25564" s="32">
        <v>8827</v>
      </c>
      <c r="C25564" s="33" t="s">
        <v>353</v>
      </c>
      <c r="D25564" s="33" t="s">
        <v>354</v>
      </c>
      <c r="E25564" s="34">
        <v>32246</v>
      </c>
      <c r="F25564" s="35">
        <v>23.134</v>
      </c>
      <c r="G25564" s="34">
        <v>229.6</v>
      </c>
    </row>
    <row r="25565" spans="1:7">
      <c r="A25565" s="32">
        <v>2018</v>
      </c>
      <c r="B25565" s="32">
        <v>8827</v>
      </c>
      <c r="C25565" s="33" t="s">
        <v>353</v>
      </c>
      <c r="D25565" s="33" t="s">
        <v>354</v>
      </c>
      <c r="E25565" s="34">
        <v>37776</v>
      </c>
      <c r="F25565" s="35">
        <v>24.026</v>
      </c>
      <c r="G25565" s="34">
        <v>220.5</v>
      </c>
    </row>
    <row r="25566" spans="1:7">
      <c r="A25566" s="32">
        <v>2018</v>
      </c>
      <c r="B25566" s="32">
        <v>8827</v>
      </c>
      <c r="C25566" s="33" t="s">
        <v>353</v>
      </c>
      <c r="D25566" s="33" t="s">
        <v>354</v>
      </c>
      <c r="E25566" s="34">
        <v>46727</v>
      </c>
      <c r="F25566" s="35">
        <v>23.166</v>
      </c>
      <c r="G25566" s="34">
        <v>255.4</v>
      </c>
    </row>
    <row r="25567" spans="1:7">
      <c r="A25567" s="32">
        <v>2018</v>
      </c>
      <c r="B25567" s="32">
        <v>8831</v>
      </c>
      <c r="C25567" s="33" t="s">
        <v>563</v>
      </c>
      <c r="D25567" s="33" t="s">
        <v>564</v>
      </c>
      <c r="E25567" s="34">
        <v>64633</v>
      </c>
      <c r="F25567" s="35">
        <v>1.03</v>
      </c>
      <c r="G25567" s="34">
        <v>306.8</v>
      </c>
    </row>
    <row r="25568" spans="1:7">
      <c r="A25568" s="32">
        <v>2018</v>
      </c>
      <c r="B25568" s="32">
        <v>8832</v>
      </c>
      <c r="C25568" s="33" t="s">
        <v>563</v>
      </c>
      <c r="D25568" s="33" t="s">
        <v>564</v>
      </c>
      <c r="E25568" s="34">
        <v>1467</v>
      </c>
      <c r="F25568" s="35">
        <v>1.03</v>
      </c>
      <c r="G25568" s="34">
        <v>298.7</v>
      </c>
    </row>
    <row r="25569" spans="1:7">
      <c r="A25569" s="32">
        <v>2018</v>
      </c>
      <c r="B25569" s="32">
        <v>8832</v>
      </c>
      <c r="C25569" s="33" t="s">
        <v>563</v>
      </c>
      <c r="D25569" s="33" t="s">
        <v>564</v>
      </c>
      <c r="E25569" s="34">
        <v>182346</v>
      </c>
      <c r="F25569" s="35">
        <v>1.03</v>
      </c>
      <c r="G25569" s="34">
        <v>296.2</v>
      </c>
    </row>
    <row r="25570" spans="1:7">
      <c r="A25570" s="32">
        <v>2018</v>
      </c>
      <c r="B25570" s="32">
        <v>8832</v>
      </c>
      <c r="C25570" s="33" t="s">
        <v>563</v>
      </c>
      <c r="D25570" s="33" t="s">
        <v>564</v>
      </c>
      <c r="E25570" s="34">
        <v>155484</v>
      </c>
      <c r="F25570" s="35">
        <v>1.03</v>
      </c>
      <c r="G25570" s="34">
        <v>301.8</v>
      </c>
    </row>
    <row r="25571" spans="1:7">
      <c r="A25571" s="32">
        <v>2018</v>
      </c>
      <c r="B25571" s="32">
        <v>8832</v>
      </c>
      <c r="C25571" s="33" t="s">
        <v>563</v>
      </c>
      <c r="D25571" s="33" t="s">
        <v>564</v>
      </c>
      <c r="E25571" s="34">
        <v>104600</v>
      </c>
      <c r="F25571" s="35">
        <v>1.03</v>
      </c>
      <c r="G25571" s="34">
        <v>302.3</v>
      </c>
    </row>
    <row r="25572" spans="1:7">
      <c r="A25572" s="32">
        <v>2018</v>
      </c>
      <c r="B25572" s="32">
        <v>8832</v>
      </c>
      <c r="C25572" s="33" t="s">
        <v>563</v>
      </c>
      <c r="D25572" s="33" t="s">
        <v>564</v>
      </c>
      <c r="E25572" s="34">
        <v>96640</v>
      </c>
      <c r="F25572" s="35">
        <v>1.03</v>
      </c>
      <c r="G25572" s="34">
        <v>289.10000000000002</v>
      </c>
    </row>
    <row r="25573" spans="1:7">
      <c r="A25573" s="32">
        <v>2018</v>
      </c>
      <c r="B25573" s="32">
        <v>8832</v>
      </c>
      <c r="C25573" s="33" t="s">
        <v>563</v>
      </c>
      <c r="D25573" s="33" t="s">
        <v>564</v>
      </c>
      <c r="E25573" s="34">
        <v>95349</v>
      </c>
      <c r="F25573" s="35">
        <v>1.03</v>
      </c>
      <c r="G25573" s="34">
        <v>300</v>
      </c>
    </row>
    <row r="25574" spans="1:7">
      <c r="A25574" s="32">
        <v>2018</v>
      </c>
      <c r="B25574" s="32">
        <v>8832</v>
      </c>
      <c r="C25574" s="33" t="s">
        <v>563</v>
      </c>
      <c r="D25574" s="33" t="s">
        <v>564</v>
      </c>
      <c r="E25574" s="34">
        <v>81817</v>
      </c>
      <c r="F25574" s="35">
        <v>1.03</v>
      </c>
      <c r="G25574" s="34">
        <v>296.3</v>
      </c>
    </row>
    <row r="25575" spans="1:7">
      <c r="A25575" s="32">
        <v>2018</v>
      </c>
      <c r="B25575" s="32">
        <v>8832</v>
      </c>
      <c r="C25575" s="33" t="s">
        <v>563</v>
      </c>
      <c r="D25575" s="33" t="s">
        <v>564</v>
      </c>
      <c r="E25575" s="34">
        <v>41747</v>
      </c>
      <c r="F25575" s="35">
        <v>1.03</v>
      </c>
      <c r="G25575" s="34">
        <v>307.10000000000002</v>
      </c>
    </row>
    <row r="25576" spans="1:7">
      <c r="A25576" s="32">
        <v>2018</v>
      </c>
      <c r="B25576" s="32">
        <v>8832</v>
      </c>
      <c r="C25576" s="33" t="s">
        <v>563</v>
      </c>
      <c r="D25576" s="33" t="s">
        <v>564</v>
      </c>
      <c r="E25576" s="34">
        <v>38308</v>
      </c>
      <c r="F25576" s="35">
        <v>1.03</v>
      </c>
      <c r="G25576" s="34">
        <v>306.2</v>
      </c>
    </row>
    <row r="25577" spans="1:7">
      <c r="A25577" s="32">
        <v>2018</v>
      </c>
      <c r="B25577" s="32">
        <v>8832</v>
      </c>
      <c r="C25577" s="33" t="s">
        <v>563</v>
      </c>
      <c r="D25577" s="33" t="s">
        <v>564</v>
      </c>
      <c r="E25577" s="34">
        <v>24272</v>
      </c>
      <c r="F25577" s="35">
        <v>1.03</v>
      </c>
      <c r="G25577" s="34">
        <v>294.60000000000002</v>
      </c>
    </row>
    <row r="25578" spans="1:7">
      <c r="A25578" s="32">
        <v>2018</v>
      </c>
      <c r="B25578" s="32">
        <v>8832</v>
      </c>
      <c r="C25578" s="33" t="s">
        <v>563</v>
      </c>
      <c r="D25578" s="33" t="s">
        <v>564</v>
      </c>
      <c r="E25578" s="34">
        <v>297</v>
      </c>
      <c r="F25578" s="35">
        <v>1.03</v>
      </c>
      <c r="G25578" s="34">
        <v>295.10000000000002</v>
      </c>
    </row>
    <row r="25579" spans="1:7">
      <c r="A25579" s="32">
        <v>2018</v>
      </c>
      <c r="B25579" s="32">
        <v>8832</v>
      </c>
      <c r="C25579" s="33" t="s">
        <v>563</v>
      </c>
      <c r="D25579" s="33" t="s">
        <v>564</v>
      </c>
      <c r="E25579" s="34">
        <v>2368</v>
      </c>
      <c r="F25579" s="35">
        <v>1.03</v>
      </c>
      <c r="G25579" s="34">
        <v>299.8</v>
      </c>
    </row>
    <row r="25580" spans="1:7">
      <c r="A25580" s="32">
        <v>2018</v>
      </c>
      <c r="B25580" s="32">
        <v>8832</v>
      </c>
      <c r="C25580" s="33" t="s">
        <v>563</v>
      </c>
      <c r="D25580" s="33" t="s">
        <v>564</v>
      </c>
      <c r="E25580" s="34">
        <v>2574</v>
      </c>
      <c r="F25580" s="35">
        <v>1.03</v>
      </c>
      <c r="G25580" s="34">
        <v>299.8</v>
      </c>
    </row>
    <row r="25581" spans="1:7">
      <c r="A25581" s="32">
        <v>2018</v>
      </c>
      <c r="B25581" s="32">
        <v>8832</v>
      </c>
      <c r="C25581" s="33" t="s">
        <v>563</v>
      </c>
      <c r="D25581" s="33" t="s">
        <v>564</v>
      </c>
      <c r="E25581" s="34">
        <v>2767</v>
      </c>
      <c r="F25581" s="35">
        <v>1.03</v>
      </c>
      <c r="G25581" s="34">
        <v>299.8</v>
      </c>
    </row>
    <row r="25582" spans="1:7">
      <c r="A25582" s="32">
        <v>2018</v>
      </c>
      <c r="B25582" s="32">
        <v>8832</v>
      </c>
      <c r="C25582" s="33" t="s">
        <v>563</v>
      </c>
      <c r="D25582" s="33" t="s">
        <v>564</v>
      </c>
      <c r="E25582" s="34">
        <v>3887</v>
      </c>
      <c r="F25582" s="35">
        <v>1.03</v>
      </c>
      <c r="G25582" s="34">
        <v>299.10000000000002</v>
      </c>
    </row>
    <row r="25583" spans="1:7">
      <c r="A25583" s="32">
        <v>2018</v>
      </c>
      <c r="B25583" s="32">
        <v>8832</v>
      </c>
      <c r="C25583" s="33" t="s">
        <v>563</v>
      </c>
      <c r="D25583" s="33" t="s">
        <v>564</v>
      </c>
      <c r="E25583" s="34">
        <v>11165</v>
      </c>
      <c r="F25583" s="35">
        <v>1.03</v>
      </c>
      <c r="G25583" s="34">
        <v>303.89999999999998</v>
      </c>
    </row>
    <row r="25584" spans="1:7">
      <c r="A25584" s="32">
        <v>2018</v>
      </c>
      <c r="B25584" s="32">
        <v>8834</v>
      </c>
      <c r="C25584" s="33" t="s">
        <v>363</v>
      </c>
      <c r="D25584" s="33" t="s">
        <v>354</v>
      </c>
      <c r="E25584" s="34">
        <v>15934</v>
      </c>
      <c r="F25584" s="35">
        <v>17.474</v>
      </c>
      <c r="G25584" s="34">
        <v>170</v>
      </c>
    </row>
    <row r="25585" spans="1:7">
      <c r="A25585" s="32">
        <v>2018</v>
      </c>
      <c r="B25585" s="32">
        <v>8834</v>
      </c>
      <c r="C25585" s="33" t="s">
        <v>363</v>
      </c>
      <c r="D25585" s="33" t="s">
        <v>354</v>
      </c>
      <c r="E25585" s="34">
        <v>15934</v>
      </c>
      <c r="F25585" s="35">
        <v>17.815999999999999</v>
      </c>
      <c r="G25585" s="34">
        <v>167.2</v>
      </c>
    </row>
    <row r="25586" spans="1:7">
      <c r="A25586" s="32">
        <v>2018</v>
      </c>
      <c r="B25586" s="32">
        <v>8837</v>
      </c>
      <c r="C25586" s="33" t="s">
        <v>353</v>
      </c>
      <c r="D25586" s="33" t="s">
        <v>354</v>
      </c>
      <c r="E25586" s="34">
        <v>90574</v>
      </c>
      <c r="F25586" s="35">
        <v>24.736000000000001</v>
      </c>
      <c r="G25586" s="34">
        <v>233.9</v>
      </c>
    </row>
    <row r="25587" spans="1:7">
      <c r="A25587" s="32">
        <v>2018</v>
      </c>
      <c r="B25587" s="32">
        <v>8837</v>
      </c>
      <c r="C25587" s="33" t="s">
        <v>363</v>
      </c>
      <c r="D25587" s="33" t="s">
        <v>354</v>
      </c>
      <c r="E25587" s="34">
        <v>79449</v>
      </c>
      <c r="F25587" s="35">
        <v>17.53</v>
      </c>
      <c r="G25587" s="34">
        <v>178.4</v>
      </c>
    </row>
    <row r="25588" spans="1:7">
      <c r="A25588" s="32">
        <v>2018</v>
      </c>
      <c r="B25588" s="32">
        <v>8837</v>
      </c>
      <c r="C25588" s="33" t="s">
        <v>363</v>
      </c>
      <c r="D25588" s="33" t="s">
        <v>354</v>
      </c>
      <c r="E25588" s="34">
        <v>15942</v>
      </c>
      <c r="F25588" s="35">
        <v>18.03</v>
      </c>
      <c r="G25588" s="34">
        <v>167.4</v>
      </c>
    </row>
    <row r="25589" spans="1:7">
      <c r="A25589" s="32">
        <v>2018</v>
      </c>
      <c r="B25589" s="32">
        <v>8837</v>
      </c>
      <c r="C25589" s="33" t="s">
        <v>363</v>
      </c>
      <c r="D25589" s="33" t="s">
        <v>354</v>
      </c>
      <c r="E25589" s="34">
        <v>48175</v>
      </c>
      <c r="F25589" s="35">
        <v>17.826000000000001</v>
      </c>
      <c r="G25589" s="34">
        <v>206.7</v>
      </c>
    </row>
    <row r="25590" spans="1:7">
      <c r="A25590" s="32">
        <v>2018</v>
      </c>
      <c r="B25590" s="32">
        <v>8837</v>
      </c>
      <c r="C25590" s="33" t="s">
        <v>363</v>
      </c>
      <c r="D25590" s="33" t="s">
        <v>354</v>
      </c>
      <c r="E25590" s="34">
        <v>141358</v>
      </c>
      <c r="F25590" s="35">
        <v>18.007999999999999</v>
      </c>
      <c r="G25590" s="34">
        <v>194.5</v>
      </c>
    </row>
    <row r="25591" spans="1:7">
      <c r="A25591" s="32">
        <v>2018</v>
      </c>
      <c r="B25591" s="32">
        <v>8841</v>
      </c>
      <c r="C25591" s="33" t="s">
        <v>363</v>
      </c>
      <c r="D25591" s="33" t="s">
        <v>354</v>
      </c>
      <c r="E25591" s="34">
        <v>317566</v>
      </c>
      <c r="F25591" s="35">
        <v>18.670000000000002</v>
      </c>
      <c r="G25591" s="34">
        <v>188.8</v>
      </c>
    </row>
    <row r="25592" spans="1:7">
      <c r="A25592" s="32">
        <v>2018</v>
      </c>
      <c r="B25592" s="32">
        <v>8841</v>
      </c>
      <c r="C25592" s="33" t="s">
        <v>363</v>
      </c>
      <c r="D25592" s="33" t="s">
        <v>354</v>
      </c>
      <c r="E25592" s="34">
        <v>266579</v>
      </c>
      <c r="F25592" s="35">
        <v>18.835999999999999</v>
      </c>
      <c r="G25592" s="34">
        <v>203.4</v>
      </c>
    </row>
    <row r="25593" spans="1:7">
      <c r="A25593" s="32">
        <v>2018</v>
      </c>
      <c r="B25593" s="32">
        <v>8845</v>
      </c>
      <c r="C25593" s="33" t="s">
        <v>353</v>
      </c>
      <c r="D25593" s="33" t="s">
        <v>354</v>
      </c>
      <c r="E25593" s="34">
        <v>9507</v>
      </c>
      <c r="F25593" s="35">
        <v>14.545999999999999</v>
      </c>
      <c r="G25593" s="34" t="s">
        <v>364</v>
      </c>
    </row>
    <row r="25594" spans="1:7">
      <c r="A25594" s="32">
        <v>2018</v>
      </c>
      <c r="B25594" s="32">
        <v>8845</v>
      </c>
      <c r="C25594" s="33" t="s">
        <v>365</v>
      </c>
      <c r="D25594" s="33" t="s">
        <v>354</v>
      </c>
      <c r="E25594" s="34">
        <v>16903</v>
      </c>
      <c r="F25594" s="35">
        <v>14.97</v>
      </c>
      <c r="G25594" s="34" t="s">
        <v>364</v>
      </c>
    </row>
    <row r="25595" spans="1:7">
      <c r="A25595" s="32">
        <v>2018</v>
      </c>
      <c r="B25595" s="32">
        <v>8845</v>
      </c>
      <c r="C25595" s="33" t="s">
        <v>353</v>
      </c>
      <c r="D25595" s="33" t="s">
        <v>354</v>
      </c>
      <c r="E25595" s="34">
        <v>14662</v>
      </c>
      <c r="F25595" s="35">
        <v>21.238</v>
      </c>
      <c r="G25595" s="34" t="s">
        <v>364</v>
      </c>
    </row>
    <row r="25596" spans="1:7">
      <c r="A25596" s="32">
        <v>2018</v>
      </c>
      <c r="B25596" s="32">
        <v>8845</v>
      </c>
      <c r="C25596" s="33" t="s">
        <v>353</v>
      </c>
      <c r="D25596" s="33" t="s">
        <v>354</v>
      </c>
      <c r="E25596" s="34">
        <v>8578</v>
      </c>
      <c r="F25596" s="35">
        <v>22.49</v>
      </c>
      <c r="G25596" s="34" t="s">
        <v>364</v>
      </c>
    </row>
    <row r="25597" spans="1:7">
      <c r="A25597" s="32">
        <v>2018</v>
      </c>
      <c r="B25597" s="32">
        <v>8845</v>
      </c>
      <c r="C25597" s="33" t="s">
        <v>353</v>
      </c>
      <c r="D25597" s="33" t="s">
        <v>354</v>
      </c>
      <c r="E25597" s="34">
        <v>9962</v>
      </c>
      <c r="F25597" s="35">
        <v>24.774000000000001</v>
      </c>
      <c r="G25597" s="34" t="s">
        <v>364</v>
      </c>
    </row>
    <row r="25598" spans="1:7">
      <c r="A25598" s="32">
        <v>2018</v>
      </c>
      <c r="B25598" s="32">
        <v>8845</v>
      </c>
      <c r="C25598" s="33" t="s">
        <v>353</v>
      </c>
      <c r="D25598" s="33" t="s">
        <v>354</v>
      </c>
      <c r="E25598" s="34">
        <v>29979</v>
      </c>
      <c r="F25598" s="35">
        <v>26.181999999999999</v>
      </c>
      <c r="G25598" s="34" t="s">
        <v>364</v>
      </c>
    </row>
    <row r="25599" spans="1:7">
      <c r="A25599" s="32">
        <v>2018</v>
      </c>
      <c r="B25599" s="32">
        <v>8845</v>
      </c>
      <c r="C25599" s="33" t="s">
        <v>353</v>
      </c>
      <c r="D25599" s="33" t="s">
        <v>354</v>
      </c>
      <c r="E25599" s="34">
        <v>8676</v>
      </c>
      <c r="F25599" s="35">
        <v>24.978000000000002</v>
      </c>
      <c r="G25599" s="34" t="s">
        <v>364</v>
      </c>
    </row>
    <row r="25600" spans="1:7">
      <c r="A25600" s="32">
        <v>2018</v>
      </c>
      <c r="B25600" s="32">
        <v>8845</v>
      </c>
      <c r="C25600" s="33" t="s">
        <v>353</v>
      </c>
      <c r="D25600" s="33" t="s">
        <v>354</v>
      </c>
      <c r="E25600" s="34">
        <v>166425</v>
      </c>
      <c r="F25600" s="35">
        <v>26.102</v>
      </c>
      <c r="G25600" s="34" t="s">
        <v>364</v>
      </c>
    </row>
    <row r="25601" spans="1:7">
      <c r="A25601" s="32">
        <v>2018</v>
      </c>
      <c r="B25601" s="32">
        <v>8845</v>
      </c>
      <c r="C25601" s="33" t="s">
        <v>353</v>
      </c>
      <c r="D25601" s="33" t="s">
        <v>354</v>
      </c>
      <c r="E25601" s="34">
        <v>1526</v>
      </c>
      <c r="F25601" s="35">
        <v>16.8</v>
      </c>
      <c r="G25601" s="34" t="s">
        <v>364</v>
      </c>
    </row>
    <row r="25602" spans="1:7">
      <c r="A25602" s="32">
        <v>2018</v>
      </c>
      <c r="B25602" s="32">
        <v>8845</v>
      </c>
      <c r="C25602" s="33" t="s">
        <v>353</v>
      </c>
      <c r="D25602" s="33" t="s">
        <v>354</v>
      </c>
      <c r="E25602" s="34">
        <v>163587</v>
      </c>
      <c r="F25602" s="35">
        <v>25.975999999999999</v>
      </c>
      <c r="G25602" s="34" t="s">
        <v>364</v>
      </c>
    </row>
    <row r="25603" spans="1:7">
      <c r="A25603" s="32">
        <v>2018</v>
      </c>
      <c r="B25603" s="32">
        <v>8845</v>
      </c>
      <c r="C25603" s="33" t="s">
        <v>353</v>
      </c>
      <c r="D25603" s="33" t="s">
        <v>354</v>
      </c>
      <c r="E25603" s="34">
        <v>3038</v>
      </c>
      <c r="F25603" s="35">
        <v>20.742000000000001</v>
      </c>
      <c r="G25603" s="34" t="s">
        <v>364</v>
      </c>
    </row>
    <row r="25604" spans="1:7">
      <c r="A25604" s="32">
        <v>2018</v>
      </c>
      <c r="B25604" s="32">
        <v>8845</v>
      </c>
      <c r="C25604" s="33" t="s">
        <v>353</v>
      </c>
      <c r="D25604" s="33" t="s">
        <v>354</v>
      </c>
      <c r="E25604" s="34">
        <v>4488</v>
      </c>
      <c r="F25604" s="35">
        <v>18.146000000000001</v>
      </c>
      <c r="G25604" s="34" t="s">
        <v>364</v>
      </c>
    </row>
    <row r="25605" spans="1:7">
      <c r="A25605" s="32">
        <v>2018</v>
      </c>
      <c r="B25605" s="32">
        <v>8845</v>
      </c>
      <c r="C25605" s="33" t="s">
        <v>353</v>
      </c>
      <c r="D25605" s="33" t="s">
        <v>354</v>
      </c>
      <c r="E25605" s="34">
        <v>6185</v>
      </c>
      <c r="F25605" s="35">
        <v>22.49</v>
      </c>
      <c r="G25605" s="34" t="s">
        <v>364</v>
      </c>
    </row>
    <row r="25606" spans="1:7">
      <c r="A25606" s="32">
        <v>2018</v>
      </c>
      <c r="B25606" s="32">
        <v>8845</v>
      </c>
      <c r="C25606" s="33" t="s">
        <v>353</v>
      </c>
      <c r="D25606" s="33" t="s">
        <v>354</v>
      </c>
      <c r="E25606" s="34">
        <v>248</v>
      </c>
      <c r="F25606" s="35">
        <v>19.48</v>
      </c>
      <c r="G25606" s="34" t="s">
        <v>364</v>
      </c>
    </row>
    <row r="25607" spans="1:7">
      <c r="A25607" s="32">
        <v>2018</v>
      </c>
      <c r="B25607" s="32">
        <v>8845</v>
      </c>
      <c r="C25607" s="33" t="s">
        <v>353</v>
      </c>
      <c r="D25607" s="33" t="s">
        <v>354</v>
      </c>
      <c r="E25607" s="34">
        <v>472</v>
      </c>
      <c r="F25607" s="35">
        <v>22.428000000000001</v>
      </c>
      <c r="G25607" s="34" t="s">
        <v>364</v>
      </c>
    </row>
    <row r="25608" spans="1:7">
      <c r="A25608" s="32">
        <v>2018</v>
      </c>
      <c r="B25608" s="32">
        <v>8845</v>
      </c>
      <c r="C25608" s="33" t="s">
        <v>353</v>
      </c>
      <c r="D25608" s="33" t="s">
        <v>354</v>
      </c>
      <c r="E25608" s="34">
        <v>1539</v>
      </c>
      <c r="F25608" s="35">
        <v>21.341999999999999</v>
      </c>
      <c r="G25608" s="34" t="s">
        <v>364</v>
      </c>
    </row>
    <row r="25609" spans="1:7">
      <c r="A25609" s="32">
        <v>2018</v>
      </c>
      <c r="B25609" s="32">
        <v>8846</v>
      </c>
      <c r="C25609" s="33" t="s">
        <v>353</v>
      </c>
      <c r="D25609" s="33" t="s">
        <v>354</v>
      </c>
      <c r="E25609" s="34">
        <v>2900</v>
      </c>
      <c r="F25609" s="35">
        <v>15.962</v>
      </c>
      <c r="G25609" s="34" t="s">
        <v>364</v>
      </c>
    </row>
    <row r="25610" spans="1:7">
      <c r="A25610" s="32">
        <v>2018</v>
      </c>
      <c r="B25610" s="32">
        <v>8846</v>
      </c>
      <c r="C25610" s="33" t="s">
        <v>353</v>
      </c>
      <c r="D25610" s="33" t="s">
        <v>354</v>
      </c>
      <c r="E25610" s="34">
        <v>966</v>
      </c>
      <c r="F25610" s="35">
        <v>23.045999999999999</v>
      </c>
      <c r="G25610" s="34" t="s">
        <v>364</v>
      </c>
    </row>
    <row r="25611" spans="1:7">
      <c r="A25611" s="32">
        <v>2018</v>
      </c>
      <c r="B25611" s="32">
        <v>8846</v>
      </c>
      <c r="C25611" s="33" t="s">
        <v>353</v>
      </c>
      <c r="D25611" s="33" t="s">
        <v>354</v>
      </c>
      <c r="E25611" s="34">
        <v>8220</v>
      </c>
      <c r="F25611" s="35">
        <v>15.188000000000001</v>
      </c>
      <c r="G25611" s="34" t="s">
        <v>364</v>
      </c>
    </row>
    <row r="25612" spans="1:7">
      <c r="A25612" s="32">
        <v>2018</v>
      </c>
      <c r="B25612" s="32">
        <v>8846</v>
      </c>
      <c r="C25612" s="33" t="s">
        <v>353</v>
      </c>
      <c r="D25612" s="33" t="s">
        <v>354</v>
      </c>
      <c r="E25612" s="34">
        <v>3163</v>
      </c>
      <c r="F25612" s="35">
        <v>25.376000000000001</v>
      </c>
      <c r="G25612" s="34" t="s">
        <v>364</v>
      </c>
    </row>
    <row r="25613" spans="1:7">
      <c r="A25613" s="32">
        <v>2018</v>
      </c>
      <c r="B25613" s="32">
        <v>8846</v>
      </c>
      <c r="C25613" s="33" t="s">
        <v>353</v>
      </c>
      <c r="D25613" s="33" t="s">
        <v>354</v>
      </c>
      <c r="E25613" s="34">
        <v>11010</v>
      </c>
      <c r="F25613" s="35">
        <v>22.978000000000002</v>
      </c>
      <c r="G25613" s="34" t="s">
        <v>364</v>
      </c>
    </row>
    <row r="25614" spans="1:7">
      <c r="A25614" s="32">
        <v>2018</v>
      </c>
      <c r="B25614" s="32">
        <v>8846</v>
      </c>
      <c r="C25614" s="33" t="s">
        <v>353</v>
      </c>
      <c r="D25614" s="33" t="s">
        <v>354</v>
      </c>
      <c r="E25614" s="34">
        <v>7877</v>
      </c>
      <c r="F25614" s="35">
        <v>15.586</v>
      </c>
      <c r="G25614" s="34" t="s">
        <v>364</v>
      </c>
    </row>
    <row r="25615" spans="1:7">
      <c r="A25615" s="32">
        <v>2018</v>
      </c>
      <c r="B25615" s="32">
        <v>8846</v>
      </c>
      <c r="C25615" s="33" t="s">
        <v>353</v>
      </c>
      <c r="D25615" s="33" t="s">
        <v>354</v>
      </c>
      <c r="E25615" s="34">
        <v>193350</v>
      </c>
      <c r="F25615" s="35">
        <v>25.893999999999998</v>
      </c>
      <c r="G25615" s="34" t="s">
        <v>364</v>
      </c>
    </row>
    <row r="25616" spans="1:7">
      <c r="A25616" s="32">
        <v>2018</v>
      </c>
      <c r="B25616" s="32">
        <v>8846</v>
      </c>
      <c r="C25616" s="33" t="s">
        <v>353</v>
      </c>
      <c r="D25616" s="33" t="s">
        <v>354</v>
      </c>
      <c r="E25616" s="34">
        <v>14848</v>
      </c>
      <c r="F25616" s="35">
        <v>25.998000000000001</v>
      </c>
      <c r="G25616" s="34" t="s">
        <v>364</v>
      </c>
    </row>
    <row r="25617" spans="1:7">
      <c r="A25617" s="32">
        <v>2018</v>
      </c>
      <c r="B25617" s="32">
        <v>8846</v>
      </c>
      <c r="C25617" s="33" t="s">
        <v>353</v>
      </c>
      <c r="D25617" s="33" t="s">
        <v>354</v>
      </c>
      <c r="E25617" s="34">
        <v>1474</v>
      </c>
      <c r="F25617" s="35">
        <v>22.962</v>
      </c>
      <c r="G25617" s="34" t="s">
        <v>364</v>
      </c>
    </row>
    <row r="25618" spans="1:7">
      <c r="A25618" s="32">
        <v>2018</v>
      </c>
      <c r="B25618" s="32">
        <v>8846</v>
      </c>
      <c r="C25618" s="33" t="s">
        <v>353</v>
      </c>
      <c r="D25618" s="33" t="s">
        <v>354</v>
      </c>
      <c r="E25618" s="34">
        <v>355</v>
      </c>
      <c r="F25618" s="35">
        <v>20.047999999999998</v>
      </c>
      <c r="G25618" s="34" t="s">
        <v>364</v>
      </c>
    </row>
    <row r="25619" spans="1:7">
      <c r="A25619" s="32">
        <v>2018</v>
      </c>
      <c r="B25619" s="32">
        <v>8846</v>
      </c>
      <c r="C25619" s="33" t="s">
        <v>353</v>
      </c>
      <c r="D25619" s="33" t="s">
        <v>354</v>
      </c>
      <c r="E25619" s="34">
        <v>432</v>
      </c>
      <c r="F25619" s="35">
        <v>20.43</v>
      </c>
      <c r="G25619" s="34" t="s">
        <v>364</v>
      </c>
    </row>
    <row r="25620" spans="1:7">
      <c r="A25620" s="32">
        <v>2018</v>
      </c>
      <c r="B25620" s="32">
        <v>8846</v>
      </c>
      <c r="C25620" s="33" t="s">
        <v>365</v>
      </c>
      <c r="D25620" s="33" t="s">
        <v>354</v>
      </c>
      <c r="E25620" s="34">
        <v>301</v>
      </c>
      <c r="F25620" s="35">
        <v>11.257999999999999</v>
      </c>
      <c r="G25620" s="34" t="s">
        <v>364</v>
      </c>
    </row>
    <row r="25621" spans="1:7">
      <c r="A25621" s="32">
        <v>2018</v>
      </c>
      <c r="B25621" s="32">
        <v>8848</v>
      </c>
      <c r="C25621" s="33" t="s">
        <v>353</v>
      </c>
      <c r="D25621" s="33" t="s">
        <v>354</v>
      </c>
      <c r="E25621" s="34">
        <v>11144</v>
      </c>
      <c r="F25621" s="35">
        <v>23.995999999999999</v>
      </c>
      <c r="G25621" s="34">
        <v>257</v>
      </c>
    </row>
    <row r="25622" spans="1:7">
      <c r="A25622" s="32">
        <v>2018</v>
      </c>
      <c r="B25622" s="32">
        <v>8852</v>
      </c>
      <c r="C25622" s="33" t="s">
        <v>363</v>
      </c>
      <c r="D25622" s="33" t="s">
        <v>354</v>
      </c>
      <c r="E25622" s="34">
        <v>33063</v>
      </c>
      <c r="F25622" s="35">
        <v>17.097999999999999</v>
      </c>
      <c r="G25622" s="34">
        <v>191.7</v>
      </c>
    </row>
    <row r="25623" spans="1:7">
      <c r="A25623" s="32">
        <v>2018</v>
      </c>
      <c r="B25623" s="32">
        <v>8852</v>
      </c>
      <c r="C25623" s="33" t="s">
        <v>363</v>
      </c>
      <c r="D25623" s="33" t="s">
        <v>354</v>
      </c>
      <c r="E25623" s="34">
        <v>292883</v>
      </c>
      <c r="F25623" s="35">
        <v>17.963999999999999</v>
      </c>
      <c r="G25623" s="34">
        <v>196.7</v>
      </c>
    </row>
    <row r="25624" spans="1:7">
      <c r="A25624" s="32">
        <v>2018</v>
      </c>
      <c r="B25624" s="32">
        <v>8852</v>
      </c>
      <c r="C25624" s="33" t="s">
        <v>363</v>
      </c>
      <c r="D25624" s="33" t="s">
        <v>354</v>
      </c>
      <c r="E25624" s="34">
        <v>149982</v>
      </c>
      <c r="F25624" s="35">
        <v>17.341999999999999</v>
      </c>
      <c r="G25624" s="34">
        <v>191.1</v>
      </c>
    </row>
    <row r="25625" spans="1:7">
      <c r="A25625" s="32">
        <v>2018</v>
      </c>
      <c r="B25625" s="32">
        <v>8853</v>
      </c>
      <c r="C25625" s="33" t="s">
        <v>563</v>
      </c>
      <c r="D25625" s="33" t="s">
        <v>564</v>
      </c>
      <c r="E25625" s="34">
        <v>7850</v>
      </c>
      <c r="F25625" s="35">
        <v>1.03</v>
      </c>
      <c r="G25625" s="34">
        <v>296.3</v>
      </c>
    </row>
    <row r="25626" spans="1:7">
      <c r="A25626" s="32">
        <v>2018</v>
      </c>
      <c r="B25626" s="32">
        <v>8906</v>
      </c>
      <c r="C25626" s="33" t="s">
        <v>563</v>
      </c>
      <c r="D25626" s="33" t="s">
        <v>564</v>
      </c>
      <c r="E25626" s="34">
        <v>1731456</v>
      </c>
      <c r="F25626" s="35">
        <v>1.03</v>
      </c>
      <c r="G25626" s="34" t="s">
        <v>364</v>
      </c>
    </row>
    <row r="25627" spans="1:7">
      <c r="A25627" s="32">
        <v>2018</v>
      </c>
      <c r="B25627" s="32">
        <v>8906</v>
      </c>
      <c r="C25627" s="33" t="s">
        <v>567</v>
      </c>
      <c r="D25627" s="33" t="s">
        <v>566</v>
      </c>
      <c r="E25627" s="34">
        <v>2063</v>
      </c>
      <c r="F25627" s="35">
        <v>6.29</v>
      </c>
      <c r="G25627" s="34" t="s">
        <v>364</v>
      </c>
    </row>
    <row r="25628" spans="1:7">
      <c r="A25628" s="32">
        <v>2018</v>
      </c>
      <c r="B25628" s="32">
        <v>10017</v>
      </c>
      <c r="C25628" s="33" t="s">
        <v>353</v>
      </c>
      <c r="D25628" s="33" t="s">
        <v>354</v>
      </c>
      <c r="E25628" s="34">
        <v>4002</v>
      </c>
      <c r="F25628" s="35">
        <v>25</v>
      </c>
      <c r="G25628" s="34" t="s">
        <v>364</v>
      </c>
    </row>
    <row r="25629" spans="1:7">
      <c r="A25629" s="32">
        <v>2018</v>
      </c>
      <c r="B25629" s="32">
        <v>10017</v>
      </c>
      <c r="C25629" s="33" t="s">
        <v>563</v>
      </c>
      <c r="D25629" s="33" t="s">
        <v>564</v>
      </c>
      <c r="E25629" s="34">
        <v>399052</v>
      </c>
      <c r="F25629" s="35">
        <v>1.05</v>
      </c>
      <c r="G25629" s="34" t="s">
        <v>364</v>
      </c>
    </row>
    <row r="25630" spans="1:7">
      <c r="A25630" s="32">
        <v>2018</v>
      </c>
      <c r="B25630" s="32">
        <v>10017</v>
      </c>
      <c r="C25630" s="33" t="s">
        <v>565</v>
      </c>
      <c r="D25630" s="33" t="s">
        <v>566</v>
      </c>
      <c r="E25630" s="34">
        <v>177</v>
      </c>
      <c r="F25630" s="35">
        <v>5.9</v>
      </c>
      <c r="G25630" s="34" t="s">
        <v>364</v>
      </c>
    </row>
    <row r="25631" spans="1:7">
      <c r="A25631" s="32">
        <v>2018</v>
      </c>
      <c r="B25631" s="32">
        <v>10025</v>
      </c>
      <c r="C25631" s="33" t="s">
        <v>563</v>
      </c>
      <c r="D25631" s="33" t="s">
        <v>564</v>
      </c>
      <c r="E25631" s="34">
        <v>635606</v>
      </c>
      <c r="F25631" s="35">
        <v>1.03</v>
      </c>
      <c r="G25631" s="34" t="s">
        <v>364</v>
      </c>
    </row>
    <row r="25632" spans="1:7">
      <c r="A25632" s="32">
        <v>2018</v>
      </c>
      <c r="B25632" s="32">
        <v>10025</v>
      </c>
      <c r="C25632" s="33" t="s">
        <v>565</v>
      </c>
      <c r="D25632" s="33" t="s">
        <v>566</v>
      </c>
      <c r="E25632" s="34">
        <v>1000</v>
      </c>
      <c r="F25632" s="35">
        <v>5.81</v>
      </c>
      <c r="G25632" s="34" t="s">
        <v>364</v>
      </c>
    </row>
    <row r="25633" spans="1:7">
      <c r="A25633" s="32">
        <v>2018</v>
      </c>
      <c r="B25633" s="32">
        <v>10043</v>
      </c>
      <c r="C25633" s="33" t="s">
        <v>353</v>
      </c>
      <c r="D25633" s="33" t="s">
        <v>354</v>
      </c>
      <c r="E25633" s="34">
        <v>12358</v>
      </c>
      <c r="F25633" s="35">
        <v>26.02</v>
      </c>
      <c r="G25633" s="34" t="s">
        <v>364</v>
      </c>
    </row>
    <row r="25634" spans="1:7">
      <c r="A25634" s="32">
        <v>2018</v>
      </c>
      <c r="B25634" s="32">
        <v>10043</v>
      </c>
      <c r="C25634" s="33" t="s">
        <v>353</v>
      </c>
      <c r="D25634" s="33" t="s">
        <v>354</v>
      </c>
      <c r="E25634" s="34">
        <v>11650</v>
      </c>
      <c r="F25634" s="35">
        <v>27.03</v>
      </c>
      <c r="G25634" s="34" t="s">
        <v>364</v>
      </c>
    </row>
    <row r="25635" spans="1:7">
      <c r="A25635" s="32">
        <v>2018</v>
      </c>
      <c r="B25635" s="32">
        <v>10043</v>
      </c>
      <c r="C25635" s="33" t="s">
        <v>565</v>
      </c>
      <c r="D25635" s="33" t="s">
        <v>566</v>
      </c>
      <c r="E25635" s="34">
        <v>181</v>
      </c>
      <c r="F25635" s="35">
        <v>5.77</v>
      </c>
      <c r="G25635" s="34" t="s">
        <v>364</v>
      </c>
    </row>
    <row r="25636" spans="1:7">
      <c r="A25636" s="32">
        <v>2018</v>
      </c>
      <c r="B25636" s="32">
        <v>10113</v>
      </c>
      <c r="C25636" s="33" t="s">
        <v>365</v>
      </c>
      <c r="D25636" s="33" t="s">
        <v>354</v>
      </c>
      <c r="E25636" s="34">
        <v>54580</v>
      </c>
      <c r="F25636" s="35">
        <v>11.97</v>
      </c>
      <c r="G25636" s="34" t="s">
        <v>364</v>
      </c>
    </row>
    <row r="25637" spans="1:7">
      <c r="A25637" s="32">
        <v>2018</v>
      </c>
      <c r="B25637" s="32">
        <v>10113</v>
      </c>
      <c r="C25637" s="33" t="s">
        <v>565</v>
      </c>
      <c r="D25637" s="33" t="s">
        <v>566</v>
      </c>
      <c r="E25637" s="34">
        <v>982</v>
      </c>
      <c r="F25637" s="35">
        <v>5.75</v>
      </c>
      <c r="G25637" s="34" t="s">
        <v>364</v>
      </c>
    </row>
    <row r="25638" spans="1:7">
      <c r="A25638" s="32">
        <v>2018</v>
      </c>
      <c r="B25638" s="32">
        <v>10151</v>
      </c>
      <c r="C25638" s="33" t="s">
        <v>563</v>
      </c>
      <c r="D25638" s="33" t="s">
        <v>564</v>
      </c>
      <c r="E25638" s="34">
        <v>5009</v>
      </c>
      <c r="F25638" s="35">
        <v>1.071</v>
      </c>
      <c r="G25638" s="34" t="s">
        <v>364</v>
      </c>
    </row>
    <row r="25639" spans="1:7">
      <c r="A25639" s="32">
        <v>2018</v>
      </c>
      <c r="B25639" s="32">
        <v>10151</v>
      </c>
      <c r="C25639" s="33" t="s">
        <v>365</v>
      </c>
      <c r="D25639" s="33" t="s">
        <v>354</v>
      </c>
      <c r="E25639" s="34">
        <v>3216</v>
      </c>
      <c r="F25639" s="35">
        <v>16.05</v>
      </c>
      <c r="G25639" s="34" t="s">
        <v>364</v>
      </c>
    </row>
    <row r="25640" spans="1:7">
      <c r="A25640" s="32">
        <v>2018</v>
      </c>
      <c r="B25640" s="32">
        <v>10151</v>
      </c>
      <c r="C25640" s="33" t="s">
        <v>365</v>
      </c>
      <c r="D25640" s="33" t="s">
        <v>354</v>
      </c>
      <c r="E25640" s="34">
        <v>7202</v>
      </c>
      <c r="F25640" s="35">
        <v>10.56</v>
      </c>
      <c r="G25640" s="34" t="s">
        <v>364</v>
      </c>
    </row>
    <row r="25641" spans="1:7">
      <c r="A25641" s="32">
        <v>2018</v>
      </c>
      <c r="B25641" s="32">
        <v>10151</v>
      </c>
      <c r="C25641" s="33" t="s">
        <v>365</v>
      </c>
      <c r="D25641" s="33" t="s">
        <v>354</v>
      </c>
      <c r="E25641" s="34">
        <v>13577</v>
      </c>
      <c r="F25641" s="35">
        <v>17.47</v>
      </c>
      <c r="G25641" s="34" t="s">
        <v>364</v>
      </c>
    </row>
    <row r="25642" spans="1:7">
      <c r="A25642" s="32">
        <v>2018</v>
      </c>
      <c r="B25642" s="32">
        <v>10151</v>
      </c>
      <c r="C25642" s="33" t="s">
        <v>365</v>
      </c>
      <c r="D25642" s="33" t="s">
        <v>354</v>
      </c>
      <c r="E25642" s="34">
        <v>14637</v>
      </c>
      <c r="F25642" s="35">
        <v>16.04</v>
      </c>
      <c r="G25642" s="34" t="s">
        <v>364</v>
      </c>
    </row>
    <row r="25643" spans="1:7">
      <c r="A25643" s="32">
        <v>2018</v>
      </c>
      <c r="B25643" s="32">
        <v>10151</v>
      </c>
      <c r="C25643" s="33" t="s">
        <v>365</v>
      </c>
      <c r="D25643" s="33" t="s">
        <v>354</v>
      </c>
      <c r="E25643" s="34">
        <v>1339</v>
      </c>
      <c r="F25643" s="35">
        <v>15.92</v>
      </c>
      <c r="G25643" s="34" t="s">
        <v>364</v>
      </c>
    </row>
    <row r="25644" spans="1:7">
      <c r="A25644" s="32">
        <v>2018</v>
      </c>
      <c r="B25644" s="32">
        <v>10151</v>
      </c>
      <c r="C25644" s="33" t="s">
        <v>365</v>
      </c>
      <c r="D25644" s="33" t="s">
        <v>354</v>
      </c>
      <c r="E25644" s="34">
        <v>86</v>
      </c>
      <c r="F25644" s="35">
        <v>22.19</v>
      </c>
      <c r="G25644" s="34" t="s">
        <v>364</v>
      </c>
    </row>
    <row r="25645" spans="1:7">
      <c r="A25645" s="32">
        <v>2018</v>
      </c>
      <c r="B25645" s="32">
        <v>10151</v>
      </c>
      <c r="C25645" s="33" t="s">
        <v>365</v>
      </c>
      <c r="D25645" s="33" t="s">
        <v>354</v>
      </c>
      <c r="E25645" s="34">
        <v>4093</v>
      </c>
      <c r="F25645" s="35">
        <v>16.010000000000002</v>
      </c>
      <c r="G25645" s="34" t="s">
        <v>364</v>
      </c>
    </row>
    <row r="25646" spans="1:7">
      <c r="A25646" s="32">
        <v>2018</v>
      </c>
      <c r="B25646" s="32">
        <v>10202</v>
      </c>
      <c r="C25646" s="33" t="s">
        <v>563</v>
      </c>
      <c r="D25646" s="33" t="s">
        <v>564</v>
      </c>
      <c r="E25646" s="34">
        <v>374469</v>
      </c>
      <c r="F25646" s="35">
        <v>1.06</v>
      </c>
      <c r="G25646" s="34" t="s">
        <v>364</v>
      </c>
    </row>
    <row r="25647" spans="1:7">
      <c r="A25647" s="32">
        <v>2018</v>
      </c>
      <c r="B25647" s="32">
        <v>10202</v>
      </c>
      <c r="C25647" s="33" t="s">
        <v>565</v>
      </c>
      <c r="D25647" s="33" t="s">
        <v>566</v>
      </c>
      <c r="E25647" s="34">
        <v>1129</v>
      </c>
      <c r="F25647" s="35">
        <v>6.01</v>
      </c>
      <c r="G25647" s="34" t="s">
        <v>364</v>
      </c>
    </row>
    <row r="25648" spans="1:7">
      <c r="A25648" s="32">
        <v>2018</v>
      </c>
      <c r="B25648" s="32">
        <v>10208</v>
      </c>
      <c r="C25648" s="33" t="s">
        <v>563</v>
      </c>
      <c r="D25648" s="33" t="s">
        <v>564</v>
      </c>
      <c r="E25648" s="34">
        <v>338409</v>
      </c>
      <c r="F25648" s="35">
        <v>1.02</v>
      </c>
      <c r="G25648" s="34" t="s">
        <v>364</v>
      </c>
    </row>
    <row r="25649" spans="1:7">
      <c r="A25649" s="32">
        <v>2018</v>
      </c>
      <c r="B25649" s="32">
        <v>10208</v>
      </c>
      <c r="C25649" s="33" t="s">
        <v>567</v>
      </c>
      <c r="D25649" s="33" t="s">
        <v>566</v>
      </c>
      <c r="E25649" s="34">
        <v>772</v>
      </c>
      <c r="F25649" s="35">
        <v>6.6130000000000004</v>
      </c>
      <c r="G25649" s="34" t="s">
        <v>364</v>
      </c>
    </row>
    <row r="25650" spans="1:7">
      <c r="A25650" s="32">
        <v>2018</v>
      </c>
      <c r="B25650" s="32">
        <v>10244</v>
      </c>
      <c r="C25650" s="33" t="s">
        <v>565</v>
      </c>
      <c r="D25650" s="33" t="s">
        <v>566</v>
      </c>
      <c r="E25650" s="34">
        <v>1886</v>
      </c>
      <c r="F25650" s="35">
        <v>5.88</v>
      </c>
      <c r="G25650" s="34" t="s">
        <v>364</v>
      </c>
    </row>
    <row r="25651" spans="1:7">
      <c r="A25651" s="32">
        <v>2018</v>
      </c>
      <c r="B25651" s="32">
        <v>10244</v>
      </c>
      <c r="C25651" s="33" t="s">
        <v>563</v>
      </c>
      <c r="D25651" s="33" t="s">
        <v>564</v>
      </c>
      <c r="E25651" s="34">
        <v>332497</v>
      </c>
      <c r="F25651" s="35">
        <v>1.0509999999999999</v>
      </c>
      <c r="G25651" s="34" t="s">
        <v>364</v>
      </c>
    </row>
    <row r="25652" spans="1:7">
      <c r="A25652" s="32">
        <v>2018</v>
      </c>
      <c r="B25652" s="32">
        <v>10298</v>
      </c>
      <c r="C25652" s="33" t="s">
        <v>563</v>
      </c>
      <c r="D25652" s="33" t="s">
        <v>564</v>
      </c>
      <c r="E25652" s="34">
        <v>441134</v>
      </c>
      <c r="F25652" s="35">
        <v>1.0569999999999999</v>
      </c>
      <c r="G25652" s="34" t="s">
        <v>364</v>
      </c>
    </row>
    <row r="25653" spans="1:7">
      <c r="A25653" s="32">
        <v>2018</v>
      </c>
      <c r="B25653" s="32">
        <v>10298</v>
      </c>
      <c r="C25653" s="33" t="s">
        <v>563</v>
      </c>
      <c r="D25653" s="33" t="s">
        <v>564</v>
      </c>
      <c r="E25653" s="34">
        <v>594855</v>
      </c>
      <c r="F25653" s="35">
        <v>1.0209999999999999</v>
      </c>
      <c r="G25653" s="34" t="s">
        <v>364</v>
      </c>
    </row>
    <row r="25654" spans="1:7">
      <c r="A25654" s="32">
        <v>2018</v>
      </c>
      <c r="B25654" s="32">
        <v>10298</v>
      </c>
      <c r="C25654" s="33" t="s">
        <v>563</v>
      </c>
      <c r="D25654" s="33" t="s">
        <v>564</v>
      </c>
      <c r="E25654" s="34">
        <v>633535</v>
      </c>
      <c r="F25654" s="35">
        <v>1.026</v>
      </c>
      <c r="G25654" s="34" t="s">
        <v>364</v>
      </c>
    </row>
    <row r="25655" spans="1:7">
      <c r="A25655" s="32">
        <v>2018</v>
      </c>
      <c r="B25655" s="32">
        <v>10298</v>
      </c>
      <c r="C25655" s="33" t="s">
        <v>563</v>
      </c>
      <c r="D25655" s="33" t="s">
        <v>564</v>
      </c>
      <c r="E25655" s="34">
        <v>300701</v>
      </c>
      <c r="F25655" s="35">
        <v>1.0249999999999999</v>
      </c>
      <c r="G25655" s="34" t="s">
        <v>364</v>
      </c>
    </row>
    <row r="25656" spans="1:7">
      <c r="A25656" s="32">
        <v>2018</v>
      </c>
      <c r="B25656" s="32">
        <v>10307</v>
      </c>
      <c r="C25656" s="33" t="s">
        <v>565</v>
      </c>
      <c r="D25656" s="33" t="s">
        <v>566</v>
      </c>
      <c r="E25656" s="34">
        <v>80</v>
      </c>
      <c r="F25656" s="35">
        <v>5.76</v>
      </c>
      <c r="G25656" s="34" t="s">
        <v>364</v>
      </c>
    </row>
    <row r="25657" spans="1:7">
      <c r="A25657" s="32">
        <v>2018</v>
      </c>
      <c r="B25657" s="32">
        <v>10307</v>
      </c>
      <c r="C25657" s="33" t="s">
        <v>563</v>
      </c>
      <c r="D25657" s="33" t="s">
        <v>564</v>
      </c>
      <c r="E25657" s="34">
        <v>162668</v>
      </c>
      <c r="F25657" s="35">
        <v>1</v>
      </c>
      <c r="G25657" s="34" t="s">
        <v>364</v>
      </c>
    </row>
    <row r="25658" spans="1:7">
      <c r="A25658" s="32">
        <v>2018</v>
      </c>
      <c r="B25658" s="32">
        <v>10308</v>
      </c>
      <c r="C25658" s="33" t="s">
        <v>563</v>
      </c>
      <c r="D25658" s="33" t="s">
        <v>564</v>
      </c>
      <c r="E25658" s="34">
        <v>550169</v>
      </c>
      <c r="F25658" s="35">
        <v>1.028</v>
      </c>
      <c r="G25658" s="34" t="s">
        <v>364</v>
      </c>
    </row>
    <row r="25659" spans="1:7">
      <c r="A25659" s="32">
        <v>2018</v>
      </c>
      <c r="B25659" s="32">
        <v>10328</v>
      </c>
      <c r="C25659" s="33" t="s">
        <v>563</v>
      </c>
      <c r="D25659" s="33" t="s">
        <v>564</v>
      </c>
      <c r="E25659" s="34">
        <v>124159</v>
      </c>
      <c r="F25659" s="35">
        <v>1.0369999999999999</v>
      </c>
      <c r="G25659" s="34" t="s">
        <v>364</v>
      </c>
    </row>
    <row r="25660" spans="1:7">
      <c r="A25660" s="32">
        <v>2018</v>
      </c>
      <c r="B25660" s="32">
        <v>10328</v>
      </c>
      <c r="C25660" s="33" t="s">
        <v>563</v>
      </c>
      <c r="D25660" s="33" t="s">
        <v>564</v>
      </c>
      <c r="E25660" s="34">
        <v>150781</v>
      </c>
      <c r="F25660" s="35">
        <v>1.0369999999999999</v>
      </c>
      <c r="G25660" s="34" t="s">
        <v>364</v>
      </c>
    </row>
    <row r="25661" spans="1:7">
      <c r="A25661" s="32">
        <v>2018</v>
      </c>
      <c r="B25661" s="32">
        <v>10328</v>
      </c>
      <c r="C25661" s="33" t="s">
        <v>563</v>
      </c>
      <c r="D25661" s="33" t="s">
        <v>564</v>
      </c>
      <c r="E25661" s="34">
        <v>208197</v>
      </c>
      <c r="F25661" s="35">
        <v>1.0369999999999999</v>
      </c>
      <c r="G25661" s="34" t="s">
        <v>364</v>
      </c>
    </row>
    <row r="25662" spans="1:7">
      <c r="A25662" s="32">
        <v>2018</v>
      </c>
      <c r="B25662" s="32">
        <v>10328</v>
      </c>
      <c r="C25662" s="33" t="s">
        <v>563</v>
      </c>
      <c r="D25662" s="33" t="s">
        <v>564</v>
      </c>
      <c r="E25662" s="34">
        <v>74523</v>
      </c>
      <c r="F25662" s="35">
        <v>1.0369999999999999</v>
      </c>
      <c r="G25662" s="34" t="s">
        <v>364</v>
      </c>
    </row>
    <row r="25663" spans="1:7">
      <c r="A25663" s="32">
        <v>2018</v>
      </c>
      <c r="B25663" s="32">
        <v>10360</v>
      </c>
      <c r="C25663" s="33" t="s">
        <v>563</v>
      </c>
      <c r="D25663" s="33" t="s">
        <v>564</v>
      </c>
      <c r="E25663" s="34">
        <v>164252</v>
      </c>
      <c r="F25663" s="35">
        <v>1.0409999999999999</v>
      </c>
      <c r="G25663" s="34" t="s">
        <v>364</v>
      </c>
    </row>
    <row r="25664" spans="1:7">
      <c r="A25664" s="32">
        <v>2018</v>
      </c>
      <c r="B25664" s="32">
        <v>10362</v>
      </c>
      <c r="C25664" s="33" t="s">
        <v>563</v>
      </c>
      <c r="D25664" s="33" t="s">
        <v>564</v>
      </c>
      <c r="E25664" s="34">
        <v>553493</v>
      </c>
      <c r="F25664" s="35">
        <v>1.0129999999999999</v>
      </c>
      <c r="G25664" s="34" t="s">
        <v>364</v>
      </c>
    </row>
    <row r="25665" spans="1:7">
      <c r="A25665" s="32">
        <v>2018</v>
      </c>
      <c r="B25665" s="32">
        <v>10377</v>
      </c>
      <c r="C25665" s="33" t="s">
        <v>353</v>
      </c>
      <c r="D25665" s="33" t="s">
        <v>354</v>
      </c>
      <c r="E25665" s="34">
        <v>9302</v>
      </c>
      <c r="F25665" s="35">
        <v>25.92</v>
      </c>
      <c r="G25665" s="34" t="s">
        <v>364</v>
      </c>
    </row>
    <row r="25666" spans="1:7">
      <c r="A25666" s="32">
        <v>2018</v>
      </c>
      <c r="B25666" s="32">
        <v>10377</v>
      </c>
      <c r="C25666" s="33" t="s">
        <v>353</v>
      </c>
      <c r="D25666" s="33" t="s">
        <v>354</v>
      </c>
      <c r="E25666" s="34">
        <v>1121</v>
      </c>
      <c r="F25666" s="35">
        <v>25.4</v>
      </c>
      <c r="G25666" s="34" t="s">
        <v>364</v>
      </c>
    </row>
    <row r="25667" spans="1:7">
      <c r="A25667" s="32">
        <v>2018</v>
      </c>
      <c r="B25667" s="32">
        <v>10377</v>
      </c>
      <c r="C25667" s="33" t="s">
        <v>353</v>
      </c>
      <c r="D25667" s="33" t="s">
        <v>354</v>
      </c>
      <c r="E25667" s="34">
        <v>211</v>
      </c>
      <c r="F25667" s="35">
        <v>25.92</v>
      </c>
      <c r="G25667" s="34" t="s">
        <v>364</v>
      </c>
    </row>
    <row r="25668" spans="1:7">
      <c r="A25668" s="32">
        <v>2018</v>
      </c>
      <c r="B25668" s="32">
        <v>10377</v>
      </c>
      <c r="C25668" s="33" t="s">
        <v>353</v>
      </c>
      <c r="D25668" s="33" t="s">
        <v>354</v>
      </c>
      <c r="E25668" s="34">
        <v>856</v>
      </c>
      <c r="F25668" s="35">
        <v>25.66</v>
      </c>
      <c r="G25668" s="34" t="s">
        <v>364</v>
      </c>
    </row>
    <row r="25669" spans="1:7">
      <c r="A25669" s="32">
        <v>2018</v>
      </c>
      <c r="B25669" s="32">
        <v>10379</v>
      </c>
      <c r="C25669" s="33" t="s">
        <v>353</v>
      </c>
      <c r="D25669" s="33" t="s">
        <v>354</v>
      </c>
      <c r="E25669" s="34">
        <v>252</v>
      </c>
      <c r="F25669" s="35">
        <v>27.117999999999999</v>
      </c>
      <c r="G25669" s="34" t="s">
        <v>364</v>
      </c>
    </row>
    <row r="25670" spans="1:7">
      <c r="A25670" s="32">
        <v>2018</v>
      </c>
      <c r="B25670" s="32">
        <v>10379</v>
      </c>
      <c r="C25670" s="33" t="s">
        <v>353</v>
      </c>
      <c r="D25670" s="33" t="s">
        <v>354</v>
      </c>
      <c r="E25670" s="34">
        <v>1401</v>
      </c>
      <c r="F25670" s="35">
        <v>27.521999999999998</v>
      </c>
      <c r="G25670" s="34" t="s">
        <v>364</v>
      </c>
    </row>
    <row r="25671" spans="1:7">
      <c r="A25671" s="32">
        <v>2018</v>
      </c>
      <c r="B25671" s="32">
        <v>10384</v>
      </c>
      <c r="C25671" s="33" t="s">
        <v>353</v>
      </c>
      <c r="D25671" s="33" t="s">
        <v>354</v>
      </c>
      <c r="E25671" s="34">
        <v>4836</v>
      </c>
      <c r="F25671" s="35">
        <v>25.83</v>
      </c>
      <c r="G25671" s="34" t="s">
        <v>364</v>
      </c>
    </row>
    <row r="25672" spans="1:7">
      <c r="A25672" s="32">
        <v>2018</v>
      </c>
      <c r="B25672" s="32">
        <v>10398</v>
      </c>
      <c r="C25672" s="33" t="s">
        <v>563</v>
      </c>
      <c r="D25672" s="33" t="s">
        <v>564</v>
      </c>
      <c r="E25672" s="34">
        <v>84482</v>
      </c>
      <c r="F25672" s="35">
        <v>1.0640000000000001</v>
      </c>
      <c r="G25672" s="34" t="s">
        <v>364</v>
      </c>
    </row>
    <row r="25673" spans="1:7">
      <c r="A25673" s="32">
        <v>2018</v>
      </c>
      <c r="B25673" s="32">
        <v>10464</v>
      </c>
      <c r="C25673" s="33" t="s">
        <v>565</v>
      </c>
      <c r="D25673" s="33" t="s">
        <v>566</v>
      </c>
      <c r="E25673" s="34">
        <v>219</v>
      </c>
      <c r="F25673" s="35">
        <v>5.7960000000000003</v>
      </c>
      <c r="G25673" s="34" t="s">
        <v>364</v>
      </c>
    </row>
    <row r="25674" spans="1:7">
      <c r="A25674" s="32">
        <v>2018</v>
      </c>
      <c r="B25674" s="32">
        <v>10495</v>
      </c>
      <c r="C25674" s="33" t="s">
        <v>353</v>
      </c>
      <c r="D25674" s="33" t="s">
        <v>354</v>
      </c>
      <c r="E25674" s="34">
        <v>4105</v>
      </c>
      <c r="F25674" s="35">
        <v>25.5</v>
      </c>
      <c r="G25674" s="34" t="s">
        <v>364</v>
      </c>
    </row>
    <row r="25675" spans="1:7">
      <c r="A25675" s="32">
        <v>2018</v>
      </c>
      <c r="B25675" s="32">
        <v>10495</v>
      </c>
      <c r="C25675" s="33" t="s">
        <v>567</v>
      </c>
      <c r="D25675" s="33" t="s">
        <v>566</v>
      </c>
      <c r="E25675" s="34">
        <v>1571</v>
      </c>
      <c r="F25675" s="35">
        <v>6.25</v>
      </c>
      <c r="G25675" s="34" t="s">
        <v>364</v>
      </c>
    </row>
    <row r="25676" spans="1:7">
      <c r="A25676" s="32">
        <v>2018</v>
      </c>
      <c r="B25676" s="32">
        <v>10496</v>
      </c>
      <c r="C25676" s="33" t="s">
        <v>563</v>
      </c>
      <c r="D25676" s="33" t="s">
        <v>564</v>
      </c>
      <c r="E25676" s="34">
        <v>705069</v>
      </c>
      <c r="F25676" s="35">
        <v>1.03</v>
      </c>
      <c r="G25676" s="34" t="s">
        <v>364</v>
      </c>
    </row>
    <row r="25677" spans="1:7">
      <c r="A25677" s="32">
        <v>2018</v>
      </c>
      <c r="B25677" s="32">
        <v>10554</v>
      </c>
      <c r="C25677" s="33" t="s">
        <v>563</v>
      </c>
      <c r="D25677" s="33" t="s">
        <v>564</v>
      </c>
      <c r="E25677" s="34">
        <v>49236</v>
      </c>
      <c r="F25677" s="35">
        <v>1.0269999999999999</v>
      </c>
      <c r="G25677" s="34" t="s">
        <v>364</v>
      </c>
    </row>
    <row r="25678" spans="1:7">
      <c r="A25678" s="32">
        <v>2018</v>
      </c>
      <c r="B25678" s="32">
        <v>10554</v>
      </c>
      <c r="C25678" s="33" t="s">
        <v>563</v>
      </c>
      <c r="D25678" s="33" t="s">
        <v>564</v>
      </c>
      <c r="E25678" s="34">
        <v>1940475</v>
      </c>
      <c r="F25678" s="35">
        <v>1.0269999999999999</v>
      </c>
      <c r="G25678" s="34" t="s">
        <v>364</v>
      </c>
    </row>
    <row r="25679" spans="1:7">
      <c r="A25679" s="32">
        <v>2018</v>
      </c>
      <c r="B25679" s="32">
        <v>10566</v>
      </c>
      <c r="C25679" s="33" t="s">
        <v>353</v>
      </c>
      <c r="D25679" s="33" t="s">
        <v>354</v>
      </c>
      <c r="E25679" s="34">
        <v>10281</v>
      </c>
      <c r="F25679" s="35">
        <v>24.57</v>
      </c>
      <c r="G25679" s="34" t="s">
        <v>364</v>
      </c>
    </row>
    <row r="25680" spans="1:7">
      <c r="A25680" s="32">
        <v>2018</v>
      </c>
      <c r="B25680" s="32">
        <v>10566</v>
      </c>
      <c r="C25680" s="33" t="s">
        <v>353</v>
      </c>
      <c r="D25680" s="33" t="s">
        <v>354</v>
      </c>
      <c r="E25680" s="34">
        <v>11040</v>
      </c>
      <c r="F25680" s="35">
        <v>25.57</v>
      </c>
      <c r="G25680" s="34" t="s">
        <v>364</v>
      </c>
    </row>
    <row r="25681" spans="1:7">
      <c r="A25681" s="32">
        <v>2018</v>
      </c>
      <c r="B25681" s="32">
        <v>10603</v>
      </c>
      <c r="C25681" s="33" t="s">
        <v>365</v>
      </c>
      <c r="D25681" s="33" t="s">
        <v>354</v>
      </c>
      <c r="E25681" s="34">
        <v>31244</v>
      </c>
      <c r="F25681" s="35">
        <v>12.3</v>
      </c>
      <c r="G25681" s="34" t="s">
        <v>364</v>
      </c>
    </row>
    <row r="25682" spans="1:7">
      <c r="A25682" s="32">
        <v>2018</v>
      </c>
      <c r="B25682" s="32">
        <v>10603</v>
      </c>
      <c r="C25682" s="33" t="s">
        <v>563</v>
      </c>
      <c r="D25682" s="33" t="s">
        <v>564</v>
      </c>
      <c r="E25682" s="34">
        <v>551</v>
      </c>
      <c r="F25682" s="35">
        <v>1.04</v>
      </c>
      <c r="G25682" s="34" t="s">
        <v>364</v>
      </c>
    </row>
    <row r="25683" spans="1:7">
      <c r="A25683" s="32">
        <v>2018</v>
      </c>
      <c r="B25683" s="32">
        <v>10633</v>
      </c>
      <c r="C25683" s="33" t="s">
        <v>563</v>
      </c>
      <c r="D25683" s="33" t="s">
        <v>564</v>
      </c>
      <c r="E25683" s="34">
        <v>1811226</v>
      </c>
      <c r="F25683" s="35">
        <v>1.0860000000000001</v>
      </c>
      <c r="G25683" s="34" t="s">
        <v>364</v>
      </c>
    </row>
    <row r="25684" spans="1:7">
      <c r="A25684" s="32">
        <v>2018</v>
      </c>
      <c r="B25684" s="32">
        <v>10641</v>
      </c>
      <c r="C25684" s="33" t="s">
        <v>365</v>
      </c>
      <c r="D25684" s="33" t="s">
        <v>354</v>
      </c>
      <c r="E25684" s="34">
        <v>40487</v>
      </c>
      <c r="F25684" s="35">
        <v>7</v>
      </c>
      <c r="G25684" s="34" t="s">
        <v>364</v>
      </c>
    </row>
    <row r="25685" spans="1:7">
      <c r="A25685" s="32">
        <v>2018</v>
      </c>
      <c r="B25685" s="32">
        <v>10641</v>
      </c>
      <c r="C25685" s="33" t="s">
        <v>563</v>
      </c>
      <c r="D25685" s="33" t="s">
        <v>564</v>
      </c>
      <c r="E25685" s="34">
        <v>4790</v>
      </c>
      <c r="F25685" s="35">
        <v>1</v>
      </c>
      <c r="G25685" s="34" t="s">
        <v>364</v>
      </c>
    </row>
    <row r="25686" spans="1:7">
      <c r="A25686" s="32">
        <v>2018</v>
      </c>
      <c r="B25686" s="32">
        <v>10671</v>
      </c>
      <c r="C25686" s="33" t="s">
        <v>353</v>
      </c>
      <c r="D25686" s="33" t="s">
        <v>354</v>
      </c>
      <c r="E25686" s="34">
        <v>21097</v>
      </c>
      <c r="F25686" s="35">
        <v>22.7</v>
      </c>
      <c r="G25686" s="34" t="s">
        <v>364</v>
      </c>
    </row>
    <row r="25687" spans="1:7">
      <c r="A25687" s="32">
        <v>2018</v>
      </c>
      <c r="B25687" s="32">
        <v>10671</v>
      </c>
      <c r="C25687" s="33" t="s">
        <v>353</v>
      </c>
      <c r="D25687" s="33" t="s">
        <v>354</v>
      </c>
      <c r="E25687" s="34">
        <v>441</v>
      </c>
      <c r="F25687" s="35">
        <v>17.96</v>
      </c>
      <c r="G25687" s="34" t="s">
        <v>364</v>
      </c>
    </row>
    <row r="25688" spans="1:7">
      <c r="A25688" s="32">
        <v>2018</v>
      </c>
      <c r="B25688" s="32">
        <v>10671</v>
      </c>
      <c r="C25688" s="33" t="s">
        <v>353</v>
      </c>
      <c r="D25688" s="33" t="s">
        <v>354</v>
      </c>
      <c r="E25688" s="34">
        <v>10243</v>
      </c>
      <c r="F25688" s="35">
        <v>15.88</v>
      </c>
      <c r="G25688" s="34" t="s">
        <v>364</v>
      </c>
    </row>
    <row r="25689" spans="1:7">
      <c r="A25689" s="32">
        <v>2018</v>
      </c>
      <c r="B25689" s="32">
        <v>10671</v>
      </c>
      <c r="C25689" s="33" t="s">
        <v>363</v>
      </c>
      <c r="D25689" s="33" t="s">
        <v>354</v>
      </c>
      <c r="E25689" s="34">
        <v>84058</v>
      </c>
      <c r="F25689" s="35">
        <v>17.11</v>
      </c>
      <c r="G25689" s="34" t="s">
        <v>364</v>
      </c>
    </row>
    <row r="25690" spans="1:7">
      <c r="A25690" s="32">
        <v>2018</v>
      </c>
      <c r="B25690" s="32">
        <v>10673</v>
      </c>
      <c r="C25690" s="33" t="s">
        <v>363</v>
      </c>
      <c r="D25690" s="33" t="s">
        <v>354</v>
      </c>
      <c r="E25690" s="34">
        <v>60737</v>
      </c>
      <c r="F25690" s="35">
        <v>19.486000000000001</v>
      </c>
      <c r="G25690" s="34" t="s">
        <v>364</v>
      </c>
    </row>
    <row r="25691" spans="1:7">
      <c r="A25691" s="32">
        <v>2018</v>
      </c>
      <c r="B25691" s="32">
        <v>10678</v>
      </c>
      <c r="C25691" s="33" t="s">
        <v>353</v>
      </c>
      <c r="D25691" s="33" t="s">
        <v>354</v>
      </c>
      <c r="E25691" s="34">
        <v>12139</v>
      </c>
      <c r="F25691" s="35">
        <v>21.89</v>
      </c>
      <c r="G25691" s="34" t="s">
        <v>364</v>
      </c>
    </row>
    <row r="25692" spans="1:7">
      <c r="A25692" s="32">
        <v>2018</v>
      </c>
      <c r="B25692" s="32">
        <v>10678</v>
      </c>
      <c r="C25692" s="33" t="s">
        <v>353</v>
      </c>
      <c r="D25692" s="33" t="s">
        <v>354</v>
      </c>
      <c r="E25692" s="34">
        <v>2679</v>
      </c>
      <c r="F25692" s="35">
        <v>22.15</v>
      </c>
      <c r="G25692" s="34" t="s">
        <v>364</v>
      </c>
    </row>
    <row r="25693" spans="1:7">
      <c r="A25693" s="32">
        <v>2018</v>
      </c>
      <c r="B25693" s="32">
        <v>10678</v>
      </c>
      <c r="C25693" s="33" t="s">
        <v>353</v>
      </c>
      <c r="D25693" s="33" t="s">
        <v>354</v>
      </c>
      <c r="E25693" s="34">
        <v>5998</v>
      </c>
      <c r="F25693" s="35">
        <v>21.89</v>
      </c>
      <c r="G25693" s="34" t="s">
        <v>364</v>
      </c>
    </row>
    <row r="25694" spans="1:7">
      <c r="A25694" s="32">
        <v>2018</v>
      </c>
      <c r="B25694" s="32">
        <v>10678</v>
      </c>
      <c r="C25694" s="33" t="s">
        <v>353</v>
      </c>
      <c r="D25694" s="33" t="s">
        <v>354</v>
      </c>
      <c r="E25694" s="34">
        <v>19388</v>
      </c>
      <c r="F25694" s="35">
        <v>21.84</v>
      </c>
      <c r="G25694" s="34" t="s">
        <v>364</v>
      </c>
    </row>
    <row r="25695" spans="1:7">
      <c r="A25695" s="32">
        <v>2018</v>
      </c>
      <c r="B25695" s="32">
        <v>10682</v>
      </c>
      <c r="C25695" s="33" t="s">
        <v>563</v>
      </c>
      <c r="D25695" s="33" t="s">
        <v>564</v>
      </c>
      <c r="E25695" s="34">
        <v>239512</v>
      </c>
      <c r="F25695" s="35">
        <v>1.107</v>
      </c>
      <c r="G25695" s="34" t="s">
        <v>364</v>
      </c>
    </row>
    <row r="25696" spans="1:7">
      <c r="A25696" s="32">
        <v>2018</v>
      </c>
      <c r="B25696" s="32">
        <v>10684</v>
      </c>
      <c r="C25696" s="33" t="s">
        <v>353</v>
      </c>
      <c r="D25696" s="33" t="s">
        <v>354</v>
      </c>
      <c r="E25696" s="34">
        <v>32890</v>
      </c>
      <c r="F25696" s="35">
        <v>22.995999999999999</v>
      </c>
      <c r="G25696" s="34" t="s">
        <v>364</v>
      </c>
    </row>
    <row r="25697" spans="1:7">
      <c r="A25697" s="32">
        <v>2018</v>
      </c>
      <c r="B25697" s="32">
        <v>10684</v>
      </c>
      <c r="C25697" s="33" t="s">
        <v>353</v>
      </c>
      <c r="D25697" s="33" t="s">
        <v>354</v>
      </c>
      <c r="E25697" s="34">
        <v>21982</v>
      </c>
      <c r="F25697" s="35">
        <v>22.94</v>
      </c>
      <c r="G25697" s="34" t="s">
        <v>364</v>
      </c>
    </row>
    <row r="25698" spans="1:7">
      <c r="A25698" s="32">
        <v>2018</v>
      </c>
      <c r="B25698" s="32">
        <v>10684</v>
      </c>
      <c r="C25698" s="33" t="s">
        <v>563</v>
      </c>
      <c r="D25698" s="33" t="s">
        <v>564</v>
      </c>
      <c r="E25698" s="34">
        <v>957</v>
      </c>
      <c r="F25698" s="35">
        <v>1.0189999999999999</v>
      </c>
      <c r="G25698" s="34" t="s">
        <v>364</v>
      </c>
    </row>
    <row r="25699" spans="1:7">
      <c r="A25699" s="32">
        <v>2018</v>
      </c>
      <c r="B25699" s="32">
        <v>10692</v>
      </c>
      <c r="C25699" s="33" t="s">
        <v>563</v>
      </c>
      <c r="D25699" s="33" t="s">
        <v>564</v>
      </c>
      <c r="E25699" s="34">
        <v>1327460</v>
      </c>
      <c r="F25699" s="35">
        <v>1.0269999999999999</v>
      </c>
      <c r="G25699" s="34" t="s">
        <v>364</v>
      </c>
    </row>
    <row r="25700" spans="1:7">
      <c r="A25700" s="32">
        <v>2018</v>
      </c>
      <c r="B25700" s="32">
        <v>10692</v>
      </c>
      <c r="C25700" s="33" t="s">
        <v>563</v>
      </c>
      <c r="D25700" s="33" t="s">
        <v>564</v>
      </c>
      <c r="E25700" s="34">
        <v>1190161</v>
      </c>
      <c r="F25700" s="35">
        <v>1.0269999999999999</v>
      </c>
      <c r="G25700" s="34" t="s">
        <v>364</v>
      </c>
    </row>
    <row r="25701" spans="1:7">
      <c r="A25701" s="32">
        <v>2018</v>
      </c>
      <c r="B25701" s="32">
        <v>10692</v>
      </c>
      <c r="C25701" s="33" t="s">
        <v>563</v>
      </c>
      <c r="D25701" s="33" t="s">
        <v>564</v>
      </c>
      <c r="E25701" s="34">
        <v>527814</v>
      </c>
      <c r="F25701" s="35">
        <v>1.0269999999999999</v>
      </c>
      <c r="G25701" s="34" t="s">
        <v>364</v>
      </c>
    </row>
    <row r="25702" spans="1:7">
      <c r="A25702" s="32">
        <v>2018</v>
      </c>
      <c r="B25702" s="32">
        <v>10725</v>
      </c>
      <c r="C25702" s="33" t="s">
        <v>563</v>
      </c>
      <c r="D25702" s="33" t="s">
        <v>564</v>
      </c>
      <c r="E25702" s="34">
        <v>940058</v>
      </c>
      <c r="F25702" s="35">
        <v>1.028</v>
      </c>
      <c r="G25702" s="34" t="s">
        <v>364</v>
      </c>
    </row>
    <row r="25703" spans="1:7">
      <c r="A25703" s="32">
        <v>2018</v>
      </c>
      <c r="B25703" s="32">
        <v>10726</v>
      </c>
      <c r="C25703" s="33" t="s">
        <v>563</v>
      </c>
      <c r="D25703" s="33" t="s">
        <v>564</v>
      </c>
      <c r="E25703" s="34">
        <v>33584</v>
      </c>
      <c r="F25703" s="35">
        <v>1.03</v>
      </c>
      <c r="G25703" s="34" t="s">
        <v>364</v>
      </c>
    </row>
    <row r="25704" spans="1:7">
      <c r="A25704" s="32">
        <v>2018</v>
      </c>
      <c r="B25704" s="32">
        <v>10726</v>
      </c>
      <c r="C25704" s="33" t="s">
        <v>563</v>
      </c>
      <c r="D25704" s="33" t="s">
        <v>564</v>
      </c>
      <c r="E25704" s="34">
        <v>36692</v>
      </c>
      <c r="F25704" s="35">
        <v>1.0289999999999999</v>
      </c>
      <c r="G25704" s="34" t="s">
        <v>364</v>
      </c>
    </row>
    <row r="25705" spans="1:7">
      <c r="A25705" s="32">
        <v>2018</v>
      </c>
      <c r="B25705" s="32">
        <v>10726</v>
      </c>
      <c r="C25705" s="33" t="s">
        <v>563</v>
      </c>
      <c r="D25705" s="33" t="s">
        <v>564</v>
      </c>
      <c r="E25705" s="34">
        <v>44226</v>
      </c>
      <c r="F25705" s="35">
        <v>1.0289999999999999</v>
      </c>
      <c r="G25705" s="34" t="s">
        <v>364</v>
      </c>
    </row>
    <row r="25706" spans="1:7">
      <c r="A25706" s="32">
        <v>2018</v>
      </c>
      <c r="B25706" s="32">
        <v>10726</v>
      </c>
      <c r="C25706" s="33" t="s">
        <v>563</v>
      </c>
      <c r="D25706" s="33" t="s">
        <v>564</v>
      </c>
      <c r="E25706" s="34">
        <v>46153</v>
      </c>
      <c r="F25706" s="35">
        <v>1.0269999999999999</v>
      </c>
      <c r="G25706" s="34" t="s">
        <v>364</v>
      </c>
    </row>
    <row r="25707" spans="1:7">
      <c r="A25707" s="32">
        <v>2018</v>
      </c>
      <c r="B25707" s="32">
        <v>10726</v>
      </c>
      <c r="C25707" s="33" t="s">
        <v>563</v>
      </c>
      <c r="D25707" s="33" t="s">
        <v>564</v>
      </c>
      <c r="E25707" s="34">
        <v>87882</v>
      </c>
      <c r="F25707" s="35">
        <v>1.0289999999999999</v>
      </c>
      <c r="G25707" s="34" t="s">
        <v>364</v>
      </c>
    </row>
    <row r="25708" spans="1:7">
      <c r="A25708" s="32">
        <v>2018</v>
      </c>
      <c r="B25708" s="32">
        <v>10726</v>
      </c>
      <c r="C25708" s="33" t="s">
        <v>563</v>
      </c>
      <c r="D25708" s="33" t="s">
        <v>564</v>
      </c>
      <c r="E25708" s="34">
        <v>104220</v>
      </c>
      <c r="F25708" s="35">
        <v>1.0289999999999999</v>
      </c>
      <c r="G25708" s="34" t="s">
        <v>364</v>
      </c>
    </row>
    <row r="25709" spans="1:7">
      <c r="A25709" s="32">
        <v>2018</v>
      </c>
      <c r="B25709" s="32">
        <v>10726</v>
      </c>
      <c r="C25709" s="33" t="s">
        <v>563</v>
      </c>
      <c r="D25709" s="33" t="s">
        <v>564</v>
      </c>
      <c r="E25709" s="34">
        <v>18000</v>
      </c>
      <c r="F25709" s="35">
        <v>1.03</v>
      </c>
      <c r="G25709" s="34" t="s">
        <v>364</v>
      </c>
    </row>
    <row r="25710" spans="1:7">
      <c r="A25710" s="32">
        <v>2018</v>
      </c>
      <c r="B25710" s="32">
        <v>10726</v>
      </c>
      <c r="C25710" s="33" t="s">
        <v>563</v>
      </c>
      <c r="D25710" s="33" t="s">
        <v>564</v>
      </c>
      <c r="E25710" s="34">
        <v>17426</v>
      </c>
      <c r="F25710" s="35">
        <v>1.032</v>
      </c>
      <c r="G25710" s="34" t="s">
        <v>364</v>
      </c>
    </row>
    <row r="25711" spans="1:7">
      <c r="A25711" s="32">
        <v>2018</v>
      </c>
      <c r="B25711" s="32">
        <v>10726</v>
      </c>
      <c r="C25711" s="33" t="s">
        <v>563</v>
      </c>
      <c r="D25711" s="33" t="s">
        <v>564</v>
      </c>
      <c r="E25711" s="34">
        <v>9216</v>
      </c>
      <c r="F25711" s="35">
        <v>1.0309999999999999</v>
      </c>
      <c r="G25711" s="34" t="s">
        <v>364</v>
      </c>
    </row>
    <row r="25712" spans="1:7">
      <c r="A25712" s="32">
        <v>2018</v>
      </c>
      <c r="B25712" s="32">
        <v>10726</v>
      </c>
      <c r="C25712" s="33" t="s">
        <v>563</v>
      </c>
      <c r="D25712" s="33" t="s">
        <v>564</v>
      </c>
      <c r="E25712" s="34">
        <v>6386</v>
      </c>
      <c r="F25712" s="35">
        <v>1.0289999999999999</v>
      </c>
      <c r="G25712" s="34" t="s">
        <v>364</v>
      </c>
    </row>
    <row r="25713" spans="1:7">
      <c r="A25713" s="32">
        <v>2018</v>
      </c>
      <c r="B25713" s="32">
        <v>10726</v>
      </c>
      <c r="C25713" s="33" t="s">
        <v>563</v>
      </c>
      <c r="D25713" s="33" t="s">
        <v>564</v>
      </c>
      <c r="E25713" s="34">
        <v>6317</v>
      </c>
      <c r="F25713" s="35">
        <v>1.0289999999999999</v>
      </c>
      <c r="G25713" s="34" t="s">
        <v>364</v>
      </c>
    </row>
    <row r="25714" spans="1:7">
      <c r="A25714" s="32">
        <v>2018</v>
      </c>
      <c r="B25714" s="32">
        <v>10726</v>
      </c>
      <c r="C25714" s="33" t="s">
        <v>563</v>
      </c>
      <c r="D25714" s="33" t="s">
        <v>564</v>
      </c>
      <c r="E25714" s="34">
        <v>2899</v>
      </c>
      <c r="F25714" s="35">
        <v>1.0289999999999999</v>
      </c>
      <c r="G25714" s="34" t="s">
        <v>364</v>
      </c>
    </row>
    <row r="25715" spans="1:7">
      <c r="A25715" s="32">
        <v>2018</v>
      </c>
      <c r="B25715" s="32">
        <v>10726</v>
      </c>
      <c r="C25715" s="33" t="s">
        <v>563</v>
      </c>
      <c r="D25715" s="33" t="s">
        <v>564</v>
      </c>
      <c r="E25715" s="34">
        <v>2874</v>
      </c>
      <c r="F25715" s="35">
        <v>1.0289999999999999</v>
      </c>
      <c r="G25715" s="34" t="s">
        <v>364</v>
      </c>
    </row>
    <row r="25716" spans="1:7">
      <c r="A25716" s="32">
        <v>2018</v>
      </c>
      <c r="B25716" s="32">
        <v>10726</v>
      </c>
      <c r="C25716" s="33" t="s">
        <v>563</v>
      </c>
      <c r="D25716" s="33" t="s">
        <v>564</v>
      </c>
      <c r="E25716" s="34">
        <v>1549</v>
      </c>
      <c r="F25716" s="35">
        <v>1.0289999999999999</v>
      </c>
      <c r="G25716" s="34" t="s">
        <v>364</v>
      </c>
    </row>
    <row r="25717" spans="1:7">
      <c r="A25717" s="32">
        <v>2018</v>
      </c>
      <c r="B25717" s="32">
        <v>10726</v>
      </c>
      <c r="C25717" s="33" t="s">
        <v>563</v>
      </c>
      <c r="D25717" s="33" t="s">
        <v>564</v>
      </c>
      <c r="E25717" s="34">
        <v>1374</v>
      </c>
      <c r="F25717" s="35">
        <v>1.0289999999999999</v>
      </c>
      <c r="G25717" s="34" t="s">
        <v>364</v>
      </c>
    </row>
    <row r="25718" spans="1:7">
      <c r="A25718" s="32">
        <v>2018</v>
      </c>
      <c r="B25718" s="32">
        <v>10726</v>
      </c>
      <c r="C25718" s="33" t="s">
        <v>563</v>
      </c>
      <c r="D25718" s="33" t="s">
        <v>564</v>
      </c>
      <c r="E25718" s="34">
        <v>687</v>
      </c>
      <c r="F25718" s="35">
        <v>1.03</v>
      </c>
      <c r="G25718" s="34" t="s">
        <v>364</v>
      </c>
    </row>
    <row r="25719" spans="1:7">
      <c r="A25719" s="32">
        <v>2018</v>
      </c>
      <c r="B25719" s="32">
        <v>10726</v>
      </c>
      <c r="C25719" s="33" t="s">
        <v>563</v>
      </c>
      <c r="D25719" s="33" t="s">
        <v>564</v>
      </c>
      <c r="E25719" s="34">
        <v>328</v>
      </c>
      <c r="F25719" s="35">
        <v>1.0269999999999999</v>
      </c>
      <c r="G25719" s="34" t="s">
        <v>364</v>
      </c>
    </row>
    <row r="25720" spans="1:7">
      <c r="A25720" s="32">
        <v>2018</v>
      </c>
      <c r="B25720" s="32">
        <v>10726</v>
      </c>
      <c r="C25720" s="33" t="s">
        <v>563</v>
      </c>
      <c r="D25720" s="33" t="s">
        <v>564</v>
      </c>
      <c r="E25720" s="34">
        <v>146</v>
      </c>
      <c r="F25720" s="35">
        <v>1.0309999999999999</v>
      </c>
      <c r="G25720" s="34" t="s">
        <v>364</v>
      </c>
    </row>
    <row r="25721" spans="1:7">
      <c r="A25721" s="32">
        <v>2018</v>
      </c>
      <c r="B25721" s="32">
        <v>10726</v>
      </c>
      <c r="C25721" s="33" t="s">
        <v>563</v>
      </c>
      <c r="D25721" s="33" t="s">
        <v>564</v>
      </c>
      <c r="E25721" s="34">
        <v>25172</v>
      </c>
      <c r="F25721" s="35">
        <v>1.0289999999999999</v>
      </c>
      <c r="G25721" s="34" t="s">
        <v>364</v>
      </c>
    </row>
    <row r="25722" spans="1:7">
      <c r="A25722" s="32">
        <v>2018</v>
      </c>
      <c r="B25722" s="32">
        <v>10743</v>
      </c>
      <c r="C25722" s="33" t="s">
        <v>563</v>
      </c>
      <c r="D25722" s="33" t="s">
        <v>564</v>
      </c>
      <c r="E25722" s="34">
        <v>320</v>
      </c>
      <c r="F25722" s="35">
        <v>1.077</v>
      </c>
      <c r="G25722" s="34" t="s">
        <v>364</v>
      </c>
    </row>
    <row r="25723" spans="1:7">
      <c r="A25723" s="32">
        <v>2018</v>
      </c>
      <c r="B25723" s="32">
        <v>10743</v>
      </c>
      <c r="C25723" s="33" t="s">
        <v>365</v>
      </c>
      <c r="D25723" s="33" t="s">
        <v>354</v>
      </c>
      <c r="E25723" s="34">
        <v>31973</v>
      </c>
      <c r="F25723" s="35">
        <v>15.318</v>
      </c>
      <c r="G25723" s="34" t="s">
        <v>364</v>
      </c>
    </row>
    <row r="25724" spans="1:7">
      <c r="A25724" s="32">
        <v>2018</v>
      </c>
      <c r="B25724" s="32">
        <v>10745</v>
      </c>
      <c r="C25724" s="33" t="s">
        <v>563</v>
      </c>
      <c r="D25724" s="33" t="s">
        <v>564</v>
      </c>
      <c r="E25724" s="34">
        <v>5683400</v>
      </c>
      <c r="F25724" s="35">
        <v>1.04</v>
      </c>
      <c r="G25724" s="34" t="s">
        <v>364</v>
      </c>
    </row>
    <row r="25725" spans="1:7">
      <c r="A25725" s="32">
        <v>2018</v>
      </c>
      <c r="B25725" s="32">
        <v>10761</v>
      </c>
      <c r="C25725" s="33" t="s">
        <v>563</v>
      </c>
      <c r="D25725" s="33" t="s">
        <v>564</v>
      </c>
      <c r="E25725" s="34">
        <v>406753</v>
      </c>
      <c r="F25725" s="35">
        <v>1.038</v>
      </c>
      <c r="G25725" s="34">
        <v>289.7</v>
      </c>
    </row>
    <row r="25726" spans="1:7">
      <c r="A25726" s="32">
        <v>2018</v>
      </c>
      <c r="B25726" s="32">
        <v>10789</v>
      </c>
      <c r="C25726" s="33" t="s">
        <v>563</v>
      </c>
      <c r="D25726" s="33" t="s">
        <v>564</v>
      </c>
      <c r="E25726" s="34">
        <v>407783</v>
      </c>
      <c r="F25726" s="35">
        <v>1.022</v>
      </c>
      <c r="G25726" s="34" t="s">
        <v>364</v>
      </c>
    </row>
    <row r="25727" spans="1:7">
      <c r="A25727" s="32">
        <v>2018</v>
      </c>
      <c r="B25727" s="32">
        <v>10789</v>
      </c>
      <c r="C25727" s="33" t="s">
        <v>563</v>
      </c>
      <c r="D25727" s="33" t="s">
        <v>564</v>
      </c>
      <c r="E25727" s="34">
        <v>1494636</v>
      </c>
      <c r="F25727" s="35">
        <v>1.022</v>
      </c>
      <c r="G25727" s="34" t="s">
        <v>364</v>
      </c>
    </row>
    <row r="25728" spans="1:7">
      <c r="A25728" s="32">
        <v>2018</v>
      </c>
      <c r="B25728" s="32">
        <v>10849</v>
      </c>
      <c r="C25728" s="33" t="s">
        <v>563</v>
      </c>
      <c r="D25728" s="33" t="s">
        <v>564</v>
      </c>
      <c r="E25728" s="34">
        <v>29984</v>
      </c>
      <c r="F25728" s="35">
        <v>1.0840000000000001</v>
      </c>
      <c r="G25728" s="34" t="s">
        <v>364</v>
      </c>
    </row>
    <row r="25729" spans="1:7">
      <c r="A25729" s="32">
        <v>2018</v>
      </c>
      <c r="B25729" s="32">
        <v>10860</v>
      </c>
      <c r="C25729" s="33" t="s">
        <v>363</v>
      </c>
      <c r="D25729" s="33" t="s">
        <v>354</v>
      </c>
      <c r="E25729" s="34">
        <v>87393</v>
      </c>
      <c r="F25729" s="35">
        <v>17.5</v>
      </c>
      <c r="G25729" s="34" t="s">
        <v>364</v>
      </c>
    </row>
    <row r="25730" spans="1:7">
      <c r="A25730" s="32">
        <v>2018</v>
      </c>
      <c r="B25730" s="32">
        <v>10864</v>
      </c>
      <c r="C25730" s="33" t="s">
        <v>353</v>
      </c>
      <c r="D25730" s="33" t="s">
        <v>354</v>
      </c>
      <c r="E25730" s="34">
        <v>10470</v>
      </c>
      <c r="F25730" s="35">
        <v>22.2</v>
      </c>
      <c r="G25730" s="34" t="s">
        <v>364</v>
      </c>
    </row>
    <row r="25731" spans="1:7">
      <c r="A25731" s="32">
        <v>2018</v>
      </c>
      <c r="B25731" s="32">
        <v>10864</v>
      </c>
      <c r="C25731" s="33" t="s">
        <v>363</v>
      </c>
      <c r="D25731" s="33" t="s">
        <v>354</v>
      </c>
      <c r="E25731" s="34">
        <v>47337</v>
      </c>
      <c r="F25731" s="35">
        <v>17.5</v>
      </c>
      <c r="G25731" s="34" t="s">
        <v>364</v>
      </c>
    </row>
    <row r="25732" spans="1:7">
      <c r="A25732" s="32">
        <v>2018</v>
      </c>
      <c r="B25732" s="32">
        <v>10864</v>
      </c>
      <c r="C25732" s="33" t="s">
        <v>563</v>
      </c>
      <c r="D25732" s="33" t="s">
        <v>564</v>
      </c>
      <c r="E25732" s="34">
        <v>276544</v>
      </c>
      <c r="F25732" s="35">
        <v>1</v>
      </c>
      <c r="G25732" s="34" t="s">
        <v>364</v>
      </c>
    </row>
    <row r="25733" spans="1:7">
      <c r="A25733" s="32">
        <v>2018</v>
      </c>
      <c r="B25733" s="32">
        <v>10865</v>
      </c>
      <c r="C25733" s="33" t="s">
        <v>353</v>
      </c>
      <c r="D25733" s="33" t="s">
        <v>354</v>
      </c>
      <c r="E25733" s="34">
        <v>13625</v>
      </c>
      <c r="F25733" s="35">
        <v>21.7</v>
      </c>
      <c r="G25733" s="34" t="s">
        <v>364</v>
      </c>
    </row>
    <row r="25734" spans="1:7">
      <c r="A25734" s="32">
        <v>2018</v>
      </c>
      <c r="B25734" s="32">
        <v>10865</v>
      </c>
      <c r="C25734" s="33" t="s">
        <v>353</v>
      </c>
      <c r="D25734" s="33" t="s">
        <v>354</v>
      </c>
      <c r="E25734" s="34">
        <v>89896</v>
      </c>
      <c r="F25734" s="35">
        <v>21.7</v>
      </c>
      <c r="G25734" s="34" t="s">
        <v>364</v>
      </c>
    </row>
    <row r="25735" spans="1:7">
      <c r="A25735" s="32">
        <v>2018</v>
      </c>
      <c r="B25735" s="32">
        <v>10865</v>
      </c>
      <c r="C25735" s="33" t="s">
        <v>353</v>
      </c>
      <c r="D25735" s="33" t="s">
        <v>354</v>
      </c>
      <c r="E25735" s="34">
        <v>7473</v>
      </c>
      <c r="F25735" s="35">
        <v>21.7</v>
      </c>
      <c r="G25735" s="34" t="s">
        <v>364</v>
      </c>
    </row>
    <row r="25736" spans="1:7">
      <c r="A25736" s="32">
        <v>2018</v>
      </c>
      <c r="B25736" s="32">
        <v>10865</v>
      </c>
      <c r="C25736" s="33" t="s">
        <v>363</v>
      </c>
      <c r="D25736" s="33" t="s">
        <v>354</v>
      </c>
      <c r="E25736" s="34">
        <v>49523</v>
      </c>
      <c r="F25736" s="35">
        <v>17.5</v>
      </c>
      <c r="G25736" s="34" t="s">
        <v>364</v>
      </c>
    </row>
    <row r="25737" spans="1:7">
      <c r="A25737" s="32">
        <v>2018</v>
      </c>
      <c r="B25737" s="32">
        <v>10865</v>
      </c>
      <c r="C25737" s="33" t="s">
        <v>563</v>
      </c>
      <c r="D25737" s="33" t="s">
        <v>564</v>
      </c>
      <c r="E25737" s="34">
        <v>3005</v>
      </c>
      <c r="F25737" s="35">
        <v>1</v>
      </c>
      <c r="G25737" s="34" t="s">
        <v>364</v>
      </c>
    </row>
    <row r="25738" spans="1:7">
      <c r="A25738" s="32">
        <v>2018</v>
      </c>
      <c r="B25738" s="32">
        <v>10867</v>
      </c>
      <c r="C25738" s="33" t="s">
        <v>353</v>
      </c>
      <c r="D25738" s="33" t="s">
        <v>354</v>
      </c>
      <c r="E25738" s="34">
        <v>22187</v>
      </c>
      <c r="F25738" s="35">
        <v>21.16</v>
      </c>
      <c r="G25738" s="34" t="s">
        <v>364</v>
      </c>
    </row>
    <row r="25739" spans="1:7">
      <c r="A25739" s="32">
        <v>2018</v>
      </c>
      <c r="B25739" s="32">
        <v>50006</v>
      </c>
      <c r="C25739" s="33" t="s">
        <v>563</v>
      </c>
      <c r="D25739" s="33" t="s">
        <v>564</v>
      </c>
      <c r="E25739" s="34">
        <v>279903</v>
      </c>
      <c r="F25739" s="35">
        <v>1.0349999999999999</v>
      </c>
      <c r="G25739" s="34" t="s">
        <v>364</v>
      </c>
    </row>
    <row r="25740" spans="1:7">
      <c r="A25740" s="32">
        <v>2018</v>
      </c>
      <c r="B25740" s="32">
        <v>50006</v>
      </c>
      <c r="C25740" s="33" t="s">
        <v>563</v>
      </c>
      <c r="D25740" s="33" t="s">
        <v>564</v>
      </c>
      <c r="E25740" s="34">
        <v>3753127</v>
      </c>
      <c r="F25740" s="35">
        <v>1.0349999999999999</v>
      </c>
      <c r="G25740" s="34" t="s">
        <v>364</v>
      </c>
    </row>
    <row r="25741" spans="1:7">
      <c r="A25741" s="32">
        <v>2018</v>
      </c>
      <c r="B25741" s="32">
        <v>50006</v>
      </c>
      <c r="C25741" s="33" t="s">
        <v>563</v>
      </c>
      <c r="D25741" s="33" t="s">
        <v>564</v>
      </c>
      <c r="E25741" s="34">
        <v>924943</v>
      </c>
      <c r="F25741" s="35">
        <v>1.0349999999999999</v>
      </c>
      <c r="G25741" s="34" t="s">
        <v>364</v>
      </c>
    </row>
    <row r="25742" spans="1:7">
      <c r="A25742" s="32">
        <v>2018</v>
      </c>
      <c r="B25742" s="32">
        <v>50039</v>
      </c>
      <c r="C25742" s="33" t="s">
        <v>565</v>
      </c>
      <c r="D25742" s="33" t="s">
        <v>566</v>
      </c>
      <c r="E25742" s="34">
        <v>841</v>
      </c>
      <c r="F25742" s="35">
        <v>5.8259999999999996</v>
      </c>
      <c r="G25742" s="34" t="s">
        <v>364</v>
      </c>
    </row>
    <row r="25743" spans="1:7">
      <c r="A25743" s="32">
        <v>2018</v>
      </c>
      <c r="B25743" s="32">
        <v>50039</v>
      </c>
      <c r="C25743" s="33" t="s">
        <v>365</v>
      </c>
      <c r="D25743" s="33" t="s">
        <v>354</v>
      </c>
      <c r="E25743" s="34">
        <v>80</v>
      </c>
      <c r="F25743" s="35">
        <v>8</v>
      </c>
      <c r="G25743" s="34" t="s">
        <v>364</v>
      </c>
    </row>
    <row r="25744" spans="1:7">
      <c r="A25744" s="32">
        <v>2018</v>
      </c>
      <c r="B25744" s="32">
        <v>50039</v>
      </c>
      <c r="C25744" s="33" t="s">
        <v>365</v>
      </c>
      <c r="D25744" s="33" t="s">
        <v>354</v>
      </c>
      <c r="E25744" s="34">
        <v>132</v>
      </c>
      <c r="F25744" s="35">
        <v>8.5</v>
      </c>
      <c r="G25744" s="34" t="s">
        <v>364</v>
      </c>
    </row>
    <row r="25745" spans="1:7">
      <c r="A25745" s="32">
        <v>2018</v>
      </c>
      <c r="B25745" s="32">
        <v>50043</v>
      </c>
      <c r="C25745" s="33" t="s">
        <v>563</v>
      </c>
      <c r="D25745" s="33" t="s">
        <v>564</v>
      </c>
      <c r="E25745" s="34">
        <v>1637445</v>
      </c>
      <c r="F25745" s="35">
        <v>1.03</v>
      </c>
      <c r="G25745" s="34" t="s">
        <v>364</v>
      </c>
    </row>
    <row r="25746" spans="1:7">
      <c r="A25746" s="32">
        <v>2018</v>
      </c>
      <c r="B25746" s="32">
        <v>50109</v>
      </c>
      <c r="C25746" s="33" t="s">
        <v>563</v>
      </c>
      <c r="D25746" s="33" t="s">
        <v>564</v>
      </c>
      <c r="E25746" s="34">
        <v>363167</v>
      </c>
      <c r="F25746" s="35">
        <v>1.028</v>
      </c>
      <c r="G25746" s="34" t="s">
        <v>364</v>
      </c>
    </row>
    <row r="25747" spans="1:7">
      <c r="A25747" s="32">
        <v>2018</v>
      </c>
      <c r="B25747" s="32">
        <v>50134</v>
      </c>
      <c r="C25747" s="33" t="s">
        <v>563</v>
      </c>
      <c r="D25747" s="33" t="s">
        <v>564</v>
      </c>
      <c r="E25747" s="34">
        <v>1307609</v>
      </c>
      <c r="F25747" s="35">
        <v>1.03</v>
      </c>
      <c r="G25747" s="34" t="s">
        <v>364</v>
      </c>
    </row>
    <row r="25748" spans="1:7">
      <c r="A25748" s="32">
        <v>2018</v>
      </c>
      <c r="B25748" s="32">
        <v>50152</v>
      </c>
      <c r="C25748" s="33" t="s">
        <v>563</v>
      </c>
      <c r="D25748" s="33" t="s">
        <v>564</v>
      </c>
      <c r="E25748" s="34">
        <v>2058791</v>
      </c>
      <c r="F25748" s="35">
        <v>1.04</v>
      </c>
      <c r="G25748" s="34" t="s">
        <v>364</v>
      </c>
    </row>
    <row r="25749" spans="1:7">
      <c r="A25749" s="32">
        <v>2018</v>
      </c>
      <c r="B25749" s="32">
        <v>50216</v>
      </c>
      <c r="C25749" s="33" t="s">
        <v>563</v>
      </c>
      <c r="D25749" s="33" t="s">
        <v>564</v>
      </c>
      <c r="E25749" s="34">
        <v>2537266</v>
      </c>
      <c r="F25749" s="35">
        <v>1.0309999999999999</v>
      </c>
      <c r="G25749" s="34" t="s">
        <v>364</v>
      </c>
    </row>
    <row r="25750" spans="1:7">
      <c r="A25750" s="32">
        <v>2018</v>
      </c>
      <c r="B25750" s="32">
        <v>50243</v>
      </c>
      <c r="C25750" s="33" t="s">
        <v>563</v>
      </c>
      <c r="D25750" s="33" t="s">
        <v>564</v>
      </c>
      <c r="E25750" s="34">
        <v>14926</v>
      </c>
      <c r="F25750" s="35">
        <v>1.0269999999999999</v>
      </c>
      <c r="G25750" s="34" t="s">
        <v>364</v>
      </c>
    </row>
    <row r="25751" spans="1:7">
      <c r="A25751" s="32">
        <v>2018</v>
      </c>
      <c r="B25751" s="32">
        <v>50244</v>
      </c>
      <c r="C25751" s="33" t="s">
        <v>567</v>
      </c>
      <c r="D25751" s="33" t="s">
        <v>566</v>
      </c>
      <c r="E25751" s="34">
        <v>3839</v>
      </c>
      <c r="F25751" s="35">
        <v>6.62</v>
      </c>
      <c r="G25751" s="34" t="s">
        <v>364</v>
      </c>
    </row>
    <row r="25752" spans="1:7">
      <c r="A25752" s="32">
        <v>2018</v>
      </c>
      <c r="B25752" s="32">
        <v>50244</v>
      </c>
      <c r="C25752" s="33" t="s">
        <v>353</v>
      </c>
      <c r="D25752" s="33" t="s">
        <v>354</v>
      </c>
      <c r="E25752" s="34">
        <v>6080</v>
      </c>
      <c r="F25752" s="35">
        <v>27.867999999999999</v>
      </c>
      <c r="G25752" s="34" t="s">
        <v>364</v>
      </c>
    </row>
    <row r="25753" spans="1:7">
      <c r="A25753" s="32">
        <v>2018</v>
      </c>
      <c r="B25753" s="32">
        <v>50244</v>
      </c>
      <c r="C25753" s="33" t="s">
        <v>353</v>
      </c>
      <c r="D25753" s="33" t="s">
        <v>354</v>
      </c>
      <c r="E25753" s="34">
        <v>10535</v>
      </c>
      <c r="F25753" s="35">
        <v>27.731999999999999</v>
      </c>
      <c r="G25753" s="34" t="s">
        <v>364</v>
      </c>
    </row>
    <row r="25754" spans="1:7">
      <c r="A25754" s="32">
        <v>2018</v>
      </c>
      <c r="B25754" s="32">
        <v>50244</v>
      </c>
      <c r="C25754" s="33" t="s">
        <v>353</v>
      </c>
      <c r="D25754" s="33" t="s">
        <v>354</v>
      </c>
      <c r="E25754" s="34">
        <v>2146</v>
      </c>
      <c r="F25754" s="35">
        <v>27.802</v>
      </c>
      <c r="G25754" s="34" t="s">
        <v>364</v>
      </c>
    </row>
    <row r="25755" spans="1:7">
      <c r="A25755" s="32">
        <v>2018</v>
      </c>
      <c r="B25755" s="32">
        <v>50244</v>
      </c>
      <c r="C25755" s="33" t="s">
        <v>563</v>
      </c>
      <c r="D25755" s="33" t="s">
        <v>564</v>
      </c>
      <c r="E25755" s="34">
        <v>201477</v>
      </c>
      <c r="F25755" s="35">
        <v>1.032</v>
      </c>
      <c r="G25755" s="34" t="s">
        <v>364</v>
      </c>
    </row>
    <row r="25756" spans="1:7">
      <c r="A25756" s="32">
        <v>2018</v>
      </c>
      <c r="B25756" s="32">
        <v>50282</v>
      </c>
      <c r="C25756" s="33" t="s">
        <v>353</v>
      </c>
      <c r="D25756" s="33" t="s">
        <v>354</v>
      </c>
      <c r="E25756" s="34">
        <v>1207</v>
      </c>
      <c r="F25756" s="35">
        <v>21.73</v>
      </c>
      <c r="G25756" s="34" t="s">
        <v>364</v>
      </c>
    </row>
    <row r="25757" spans="1:7">
      <c r="A25757" s="32">
        <v>2018</v>
      </c>
      <c r="B25757" s="32">
        <v>50282</v>
      </c>
      <c r="C25757" s="33" t="s">
        <v>353</v>
      </c>
      <c r="D25757" s="33" t="s">
        <v>354</v>
      </c>
      <c r="E25757" s="34">
        <v>4896</v>
      </c>
      <c r="F25757" s="35">
        <v>20.05</v>
      </c>
      <c r="G25757" s="34" t="s">
        <v>364</v>
      </c>
    </row>
    <row r="25758" spans="1:7">
      <c r="A25758" s="32">
        <v>2018</v>
      </c>
      <c r="B25758" s="32">
        <v>50282</v>
      </c>
      <c r="C25758" s="33" t="s">
        <v>563</v>
      </c>
      <c r="D25758" s="33" t="s">
        <v>564</v>
      </c>
      <c r="E25758" s="34">
        <v>288681</v>
      </c>
      <c r="F25758" s="35">
        <v>1</v>
      </c>
      <c r="G25758" s="34" t="s">
        <v>364</v>
      </c>
    </row>
    <row r="25759" spans="1:7">
      <c r="A25759" s="32">
        <v>2018</v>
      </c>
      <c r="B25759" s="32">
        <v>50282</v>
      </c>
      <c r="C25759" s="33" t="s">
        <v>353</v>
      </c>
      <c r="D25759" s="33" t="s">
        <v>354</v>
      </c>
      <c r="E25759" s="34">
        <v>2247</v>
      </c>
      <c r="F25759" s="35">
        <v>21.33</v>
      </c>
      <c r="G25759" s="34" t="s">
        <v>364</v>
      </c>
    </row>
    <row r="25760" spans="1:7">
      <c r="A25760" s="32">
        <v>2018</v>
      </c>
      <c r="B25760" s="32">
        <v>50292</v>
      </c>
      <c r="C25760" s="33" t="s">
        <v>563</v>
      </c>
      <c r="D25760" s="33" t="s">
        <v>564</v>
      </c>
      <c r="E25760" s="34">
        <v>323510</v>
      </c>
      <c r="F25760" s="35">
        <v>1.0289999999999999</v>
      </c>
      <c r="G25760" s="34" t="s">
        <v>364</v>
      </c>
    </row>
    <row r="25761" spans="1:7">
      <c r="A25761" s="32">
        <v>2018</v>
      </c>
      <c r="B25761" s="32">
        <v>50296</v>
      </c>
      <c r="C25761" s="33" t="s">
        <v>565</v>
      </c>
      <c r="D25761" s="33" t="s">
        <v>566</v>
      </c>
      <c r="E25761" s="34">
        <v>26</v>
      </c>
      <c r="F25761" s="35">
        <v>5.8</v>
      </c>
      <c r="G25761" s="34" t="s">
        <v>364</v>
      </c>
    </row>
    <row r="25762" spans="1:7">
      <c r="A25762" s="32">
        <v>2018</v>
      </c>
      <c r="B25762" s="32">
        <v>50296</v>
      </c>
      <c r="C25762" s="33" t="s">
        <v>563</v>
      </c>
      <c r="D25762" s="33" t="s">
        <v>564</v>
      </c>
      <c r="E25762" s="34">
        <v>313150</v>
      </c>
      <c r="F25762" s="35">
        <v>1.02</v>
      </c>
      <c r="G25762" s="34" t="s">
        <v>364</v>
      </c>
    </row>
    <row r="25763" spans="1:7">
      <c r="A25763" s="32">
        <v>2018</v>
      </c>
      <c r="B25763" s="32">
        <v>50397</v>
      </c>
      <c r="C25763" s="33" t="s">
        <v>563</v>
      </c>
      <c r="D25763" s="33" t="s">
        <v>564</v>
      </c>
      <c r="E25763" s="34">
        <v>223826</v>
      </c>
      <c r="F25763" s="35">
        <v>1.03</v>
      </c>
      <c r="G25763" s="34" t="s">
        <v>364</v>
      </c>
    </row>
    <row r="25764" spans="1:7">
      <c r="A25764" s="32">
        <v>2018</v>
      </c>
      <c r="B25764" s="32">
        <v>50397</v>
      </c>
      <c r="C25764" s="33" t="s">
        <v>567</v>
      </c>
      <c r="D25764" s="33" t="s">
        <v>566</v>
      </c>
      <c r="E25764" s="34">
        <v>1702</v>
      </c>
      <c r="F25764" s="35">
        <v>6.3</v>
      </c>
      <c r="G25764" s="34" t="s">
        <v>364</v>
      </c>
    </row>
    <row r="25765" spans="1:7">
      <c r="A25765" s="32">
        <v>2018</v>
      </c>
      <c r="B25765" s="32">
        <v>50397</v>
      </c>
      <c r="C25765" s="33" t="s">
        <v>567</v>
      </c>
      <c r="D25765" s="33" t="s">
        <v>566</v>
      </c>
      <c r="E25765" s="34">
        <v>4643</v>
      </c>
      <c r="F25765" s="35">
        <v>6.3</v>
      </c>
      <c r="G25765" s="34" t="s">
        <v>364</v>
      </c>
    </row>
    <row r="25766" spans="1:7">
      <c r="A25766" s="32">
        <v>2018</v>
      </c>
      <c r="B25766" s="32">
        <v>50398</v>
      </c>
      <c r="C25766" s="33" t="s">
        <v>563</v>
      </c>
      <c r="D25766" s="33" t="s">
        <v>564</v>
      </c>
      <c r="E25766" s="34">
        <v>524466</v>
      </c>
      <c r="F25766" s="35">
        <v>1.0249999999999999</v>
      </c>
      <c r="G25766" s="34" t="s">
        <v>364</v>
      </c>
    </row>
    <row r="25767" spans="1:7">
      <c r="A25767" s="32">
        <v>2018</v>
      </c>
      <c r="B25767" s="32">
        <v>50481</v>
      </c>
      <c r="C25767" s="33" t="s">
        <v>353</v>
      </c>
      <c r="D25767" s="33" t="s">
        <v>354</v>
      </c>
      <c r="E25767" s="34">
        <v>13524</v>
      </c>
      <c r="F25767" s="35">
        <v>25.61</v>
      </c>
      <c r="G25767" s="34" t="s">
        <v>364</v>
      </c>
    </row>
    <row r="25768" spans="1:7">
      <c r="A25768" s="32">
        <v>2018</v>
      </c>
      <c r="B25768" s="32">
        <v>50481</v>
      </c>
      <c r="C25768" s="33" t="s">
        <v>563</v>
      </c>
      <c r="D25768" s="33" t="s">
        <v>564</v>
      </c>
      <c r="E25768" s="34">
        <v>1260128</v>
      </c>
      <c r="F25768" s="35">
        <v>1.03</v>
      </c>
      <c r="G25768" s="34" t="s">
        <v>364</v>
      </c>
    </row>
    <row r="25769" spans="1:7">
      <c r="A25769" s="32">
        <v>2018</v>
      </c>
      <c r="B25769" s="32">
        <v>50481</v>
      </c>
      <c r="C25769" s="33" t="s">
        <v>353</v>
      </c>
      <c r="D25769" s="33" t="s">
        <v>354</v>
      </c>
      <c r="E25769" s="34">
        <v>5315</v>
      </c>
      <c r="F25769" s="35">
        <v>25.11</v>
      </c>
      <c r="G25769" s="34" t="s">
        <v>364</v>
      </c>
    </row>
    <row r="25770" spans="1:7">
      <c r="A25770" s="32">
        <v>2018</v>
      </c>
      <c r="B25770" s="32">
        <v>50481</v>
      </c>
      <c r="C25770" s="33" t="s">
        <v>353</v>
      </c>
      <c r="D25770" s="33" t="s">
        <v>354</v>
      </c>
      <c r="E25770" s="34">
        <v>20919</v>
      </c>
      <c r="F25770" s="35">
        <v>25.21</v>
      </c>
      <c r="G25770" s="34" t="s">
        <v>364</v>
      </c>
    </row>
    <row r="25771" spans="1:7">
      <c r="A25771" s="32">
        <v>2018</v>
      </c>
      <c r="B25771" s="32">
        <v>50481</v>
      </c>
      <c r="C25771" s="33" t="s">
        <v>353</v>
      </c>
      <c r="D25771" s="33" t="s">
        <v>354</v>
      </c>
      <c r="E25771" s="34">
        <v>17009</v>
      </c>
      <c r="F25771" s="35">
        <v>25.58</v>
      </c>
      <c r="G25771" s="34" t="s">
        <v>364</v>
      </c>
    </row>
    <row r="25772" spans="1:7">
      <c r="A25772" s="32">
        <v>2018</v>
      </c>
      <c r="B25772" s="32">
        <v>50481</v>
      </c>
      <c r="C25772" s="33" t="s">
        <v>353</v>
      </c>
      <c r="D25772" s="33" t="s">
        <v>354</v>
      </c>
      <c r="E25772" s="34">
        <v>9451</v>
      </c>
      <c r="F25772" s="35">
        <v>26.18</v>
      </c>
      <c r="G25772" s="34" t="s">
        <v>364</v>
      </c>
    </row>
    <row r="25773" spans="1:7">
      <c r="A25773" s="32">
        <v>2018</v>
      </c>
      <c r="B25773" s="32">
        <v>50489</v>
      </c>
      <c r="C25773" s="33" t="s">
        <v>563</v>
      </c>
      <c r="D25773" s="33" t="s">
        <v>564</v>
      </c>
      <c r="E25773" s="34">
        <v>133696</v>
      </c>
      <c r="F25773" s="35">
        <v>1.04</v>
      </c>
      <c r="G25773" s="34" t="s">
        <v>364</v>
      </c>
    </row>
    <row r="25774" spans="1:7">
      <c r="A25774" s="32">
        <v>2018</v>
      </c>
      <c r="B25774" s="32">
        <v>50489</v>
      </c>
      <c r="C25774" s="33" t="s">
        <v>563</v>
      </c>
      <c r="D25774" s="33" t="s">
        <v>564</v>
      </c>
      <c r="E25774" s="34">
        <v>190982</v>
      </c>
      <c r="F25774" s="35">
        <v>1.04</v>
      </c>
      <c r="G25774" s="34" t="s">
        <v>364</v>
      </c>
    </row>
    <row r="25775" spans="1:7">
      <c r="A25775" s="32">
        <v>2018</v>
      </c>
      <c r="B25775" s="32">
        <v>50489</v>
      </c>
      <c r="C25775" s="33" t="s">
        <v>563</v>
      </c>
      <c r="D25775" s="33" t="s">
        <v>564</v>
      </c>
      <c r="E25775" s="34">
        <v>231489</v>
      </c>
      <c r="F25775" s="35">
        <v>1.04</v>
      </c>
      <c r="G25775" s="34" t="s">
        <v>364</v>
      </c>
    </row>
    <row r="25776" spans="1:7">
      <c r="A25776" s="32">
        <v>2018</v>
      </c>
      <c r="B25776" s="32">
        <v>50489</v>
      </c>
      <c r="C25776" s="33" t="s">
        <v>563</v>
      </c>
      <c r="D25776" s="33" t="s">
        <v>564</v>
      </c>
      <c r="E25776" s="34">
        <v>714417</v>
      </c>
      <c r="F25776" s="35">
        <v>1.04</v>
      </c>
      <c r="G25776" s="34" t="s">
        <v>364</v>
      </c>
    </row>
    <row r="25777" spans="1:7">
      <c r="A25777" s="32">
        <v>2018</v>
      </c>
      <c r="B25777" s="32">
        <v>50489</v>
      </c>
      <c r="C25777" s="33" t="s">
        <v>563</v>
      </c>
      <c r="D25777" s="33" t="s">
        <v>564</v>
      </c>
      <c r="E25777" s="34">
        <v>600954</v>
      </c>
      <c r="F25777" s="35">
        <v>1.04</v>
      </c>
      <c r="G25777" s="34" t="s">
        <v>364</v>
      </c>
    </row>
    <row r="25778" spans="1:7">
      <c r="A25778" s="32">
        <v>2018</v>
      </c>
      <c r="B25778" s="32">
        <v>50489</v>
      </c>
      <c r="C25778" s="33" t="s">
        <v>563</v>
      </c>
      <c r="D25778" s="33" t="s">
        <v>564</v>
      </c>
      <c r="E25778" s="34">
        <v>276190</v>
      </c>
      <c r="F25778" s="35">
        <v>1.04</v>
      </c>
      <c r="G25778" s="34" t="s">
        <v>364</v>
      </c>
    </row>
    <row r="25779" spans="1:7">
      <c r="A25779" s="32">
        <v>2018</v>
      </c>
      <c r="B25779" s="32">
        <v>50491</v>
      </c>
      <c r="C25779" s="33" t="s">
        <v>563</v>
      </c>
      <c r="D25779" s="33" t="s">
        <v>564</v>
      </c>
      <c r="E25779" s="34">
        <v>438365</v>
      </c>
      <c r="F25779" s="35">
        <v>1.08</v>
      </c>
      <c r="G25779" s="34" t="s">
        <v>364</v>
      </c>
    </row>
    <row r="25780" spans="1:7">
      <c r="A25780" s="32">
        <v>2018</v>
      </c>
      <c r="B25780" s="32">
        <v>50561</v>
      </c>
      <c r="C25780" s="33" t="s">
        <v>563</v>
      </c>
      <c r="D25780" s="33" t="s">
        <v>564</v>
      </c>
      <c r="E25780" s="34">
        <v>824580</v>
      </c>
      <c r="F25780" s="35">
        <v>1.04</v>
      </c>
      <c r="G25780" s="34" t="s">
        <v>364</v>
      </c>
    </row>
    <row r="25781" spans="1:7">
      <c r="A25781" s="32">
        <v>2018</v>
      </c>
      <c r="B25781" s="32">
        <v>50625</v>
      </c>
      <c r="C25781" s="33" t="s">
        <v>563</v>
      </c>
      <c r="D25781" s="33" t="s">
        <v>564</v>
      </c>
      <c r="E25781" s="34">
        <v>2390007</v>
      </c>
      <c r="F25781" s="35">
        <v>1.03</v>
      </c>
      <c r="G25781" s="34" t="s">
        <v>364</v>
      </c>
    </row>
    <row r="25782" spans="1:7">
      <c r="A25782" s="32">
        <v>2018</v>
      </c>
      <c r="B25782" s="32">
        <v>50625</v>
      </c>
      <c r="C25782" s="33" t="s">
        <v>563</v>
      </c>
      <c r="D25782" s="33" t="s">
        <v>564</v>
      </c>
      <c r="E25782" s="34">
        <v>1409575</v>
      </c>
      <c r="F25782" s="35">
        <v>1.03</v>
      </c>
      <c r="G25782" s="34" t="s">
        <v>364</v>
      </c>
    </row>
    <row r="25783" spans="1:7">
      <c r="A25783" s="32">
        <v>2018</v>
      </c>
      <c r="B25783" s="32">
        <v>50707</v>
      </c>
      <c r="C25783" s="33" t="s">
        <v>563</v>
      </c>
      <c r="D25783" s="33" t="s">
        <v>564</v>
      </c>
      <c r="E25783" s="34">
        <v>557646</v>
      </c>
      <c r="F25783" s="35">
        <v>1.1359999999999999</v>
      </c>
      <c r="G25783" s="34">
        <v>162</v>
      </c>
    </row>
    <row r="25784" spans="1:7">
      <c r="A25784" s="32">
        <v>2018</v>
      </c>
      <c r="B25784" s="32">
        <v>50707</v>
      </c>
      <c r="C25784" s="33" t="s">
        <v>563</v>
      </c>
      <c r="D25784" s="33" t="s">
        <v>564</v>
      </c>
      <c r="E25784" s="34">
        <v>265843</v>
      </c>
      <c r="F25784" s="35">
        <v>1.1359999999999999</v>
      </c>
      <c r="G25784" s="34">
        <v>349</v>
      </c>
    </row>
    <row r="25785" spans="1:7">
      <c r="A25785" s="32">
        <v>2018</v>
      </c>
      <c r="B25785" s="32">
        <v>50776</v>
      </c>
      <c r="C25785" s="33" t="s">
        <v>565</v>
      </c>
      <c r="D25785" s="33" t="s">
        <v>566</v>
      </c>
      <c r="E25785" s="34">
        <v>150</v>
      </c>
      <c r="F25785" s="35">
        <v>6.07</v>
      </c>
      <c r="G25785" s="34" t="s">
        <v>364</v>
      </c>
    </row>
    <row r="25786" spans="1:7">
      <c r="A25786" s="32">
        <v>2018</v>
      </c>
      <c r="B25786" s="32">
        <v>50776</v>
      </c>
      <c r="C25786" s="33" t="s">
        <v>365</v>
      </c>
      <c r="D25786" s="33" t="s">
        <v>354</v>
      </c>
      <c r="E25786" s="34">
        <v>98</v>
      </c>
      <c r="F25786" s="35">
        <v>11.72</v>
      </c>
      <c r="G25786" s="34" t="s">
        <v>364</v>
      </c>
    </row>
    <row r="25787" spans="1:7">
      <c r="A25787" s="32">
        <v>2018</v>
      </c>
      <c r="B25787" s="32">
        <v>50776</v>
      </c>
      <c r="C25787" s="33" t="s">
        <v>365</v>
      </c>
      <c r="D25787" s="33" t="s">
        <v>354</v>
      </c>
      <c r="E25787" s="34">
        <v>137</v>
      </c>
      <c r="F25787" s="35">
        <v>13</v>
      </c>
      <c r="G25787" s="34" t="s">
        <v>364</v>
      </c>
    </row>
    <row r="25788" spans="1:7">
      <c r="A25788" s="32">
        <v>2018</v>
      </c>
      <c r="B25788" s="32">
        <v>50776</v>
      </c>
      <c r="C25788" s="33" t="s">
        <v>365</v>
      </c>
      <c r="D25788" s="33" t="s">
        <v>354</v>
      </c>
      <c r="E25788" s="34">
        <v>180</v>
      </c>
      <c r="F25788" s="35">
        <v>14</v>
      </c>
      <c r="G25788" s="34" t="s">
        <v>364</v>
      </c>
    </row>
    <row r="25789" spans="1:7">
      <c r="A25789" s="32">
        <v>2018</v>
      </c>
      <c r="B25789" s="32">
        <v>50776</v>
      </c>
      <c r="C25789" s="33" t="s">
        <v>365</v>
      </c>
      <c r="D25789" s="33" t="s">
        <v>354</v>
      </c>
      <c r="E25789" s="34">
        <v>182</v>
      </c>
      <c r="F25789" s="35">
        <v>10.35</v>
      </c>
      <c r="G25789" s="34" t="s">
        <v>364</v>
      </c>
    </row>
    <row r="25790" spans="1:7">
      <c r="A25790" s="32">
        <v>2018</v>
      </c>
      <c r="B25790" s="32">
        <v>50776</v>
      </c>
      <c r="C25790" s="33" t="s">
        <v>365</v>
      </c>
      <c r="D25790" s="33" t="s">
        <v>354</v>
      </c>
      <c r="E25790" s="34">
        <v>1474</v>
      </c>
      <c r="F25790" s="35">
        <v>10</v>
      </c>
      <c r="G25790" s="34" t="s">
        <v>364</v>
      </c>
    </row>
    <row r="25791" spans="1:7">
      <c r="A25791" s="32">
        <v>2018</v>
      </c>
      <c r="B25791" s="32">
        <v>50776</v>
      </c>
      <c r="C25791" s="33" t="s">
        <v>365</v>
      </c>
      <c r="D25791" s="33" t="s">
        <v>354</v>
      </c>
      <c r="E25791" s="34">
        <v>453</v>
      </c>
      <c r="F25791" s="35">
        <v>12.4</v>
      </c>
      <c r="G25791" s="34" t="s">
        <v>364</v>
      </c>
    </row>
    <row r="25792" spans="1:7">
      <c r="A25792" s="32">
        <v>2018</v>
      </c>
      <c r="B25792" s="32">
        <v>50776</v>
      </c>
      <c r="C25792" s="33" t="s">
        <v>365</v>
      </c>
      <c r="D25792" s="33" t="s">
        <v>354</v>
      </c>
      <c r="E25792" s="34">
        <v>590</v>
      </c>
      <c r="F25792" s="35">
        <v>9.56</v>
      </c>
      <c r="G25792" s="34" t="s">
        <v>364</v>
      </c>
    </row>
    <row r="25793" spans="1:7">
      <c r="A25793" s="32">
        <v>2018</v>
      </c>
      <c r="B25793" s="32">
        <v>50776</v>
      </c>
      <c r="C25793" s="33" t="s">
        <v>365</v>
      </c>
      <c r="D25793" s="33" t="s">
        <v>354</v>
      </c>
      <c r="E25793" s="34">
        <v>637</v>
      </c>
      <c r="F25793" s="35">
        <v>12</v>
      </c>
      <c r="G25793" s="34" t="s">
        <v>364</v>
      </c>
    </row>
    <row r="25794" spans="1:7">
      <c r="A25794" s="32">
        <v>2018</v>
      </c>
      <c r="B25794" s="32">
        <v>50776</v>
      </c>
      <c r="C25794" s="33" t="s">
        <v>365</v>
      </c>
      <c r="D25794" s="33" t="s">
        <v>354</v>
      </c>
      <c r="E25794" s="34">
        <v>795</v>
      </c>
      <c r="F25794" s="35">
        <v>13.5</v>
      </c>
      <c r="G25794" s="34" t="s">
        <v>364</v>
      </c>
    </row>
    <row r="25795" spans="1:7">
      <c r="A25795" s="32">
        <v>2018</v>
      </c>
      <c r="B25795" s="32">
        <v>50776</v>
      </c>
      <c r="C25795" s="33" t="s">
        <v>365</v>
      </c>
      <c r="D25795" s="33" t="s">
        <v>354</v>
      </c>
      <c r="E25795" s="34">
        <v>921</v>
      </c>
      <c r="F25795" s="35">
        <v>12.4</v>
      </c>
      <c r="G25795" s="34" t="s">
        <v>364</v>
      </c>
    </row>
    <row r="25796" spans="1:7">
      <c r="A25796" s="32">
        <v>2018</v>
      </c>
      <c r="B25796" s="32">
        <v>50776</v>
      </c>
      <c r="C25796" s="33" t="s">
        <v>365</v>
      </c>
      <c r="D25796" s="33" t="s">
        <v>354</v>
      </c>
      <c r="E25796" s="34">
        <v>981</v>
      </c>
      <c r="F25796" s="35">
        <v>12</v>
      </c>
      <c r="G25796" s="34" t="s">
        <v>364</v>
      </c>
    </row>
    <row r="25797" spans="1:7">
      <c r="A25797" s="32">
        <v>2018</v>
      </c>
      <c r="B25797" s="32">
        <v>50776</v>
      </c>
      <c r="C25797" s="33" t="s">
        <v>365</v>
      </c>
      <c r="D25797" s="33" t="s">
        <v>354</v>
      </c>
      <c r="E25797" s="34">
        <v>1197</v>
      </c>
      <c r="F25797" s="35">
        <v>14</v>
      </c>
      <c r="G25797" s="34" t="s">
        <v>364</v>
      </c>
    </row>
    <row r="25798" spans="1:7">
      <c r="A25798" s="32">
        <v>2018</v>
      </c>
      <c r="B25798" s="32">
        <v>50776</v>
      </c>
      <c r="C25798" s="33" t="s">
        <v>365</v>
      </c>
      <c r="D25798" s="33" t="s">
        <v>354</v>
      </c>
      <c r="E25798" s="34">
        <v>1260</v>
      </c>
      <c r="F25798" s="35">
        <v>10.4</v>
      </c>
      <c r="G25798" s="34" t="s">
        <v>364</v>
      </c>
    </row>
    <row r="25799" spans="1:7">
      <c r="A25799" s="32">
        <v>2018</v>
      </c>
      <c r="B25799" s="32">
        <v>50776</v>
      </c>
      <c r="C25799" s="33" t="s">
        <v>365</v>
      </c>
      <c r="D25799" s="33" t="s">
        <v>354</v>
      </c>
      <c r="E25799" s="34">
        <v>1333</v>
      </c>
      <c r="F25799" s="35">
        <v>11.2</v>
      </c>
      <c r="G25799" s="34" t="s">
        <v>364</v>
      </c>
    </row>
    <row r="25800" spans="1:7">
      <c r="A25800" s="32">
        <v>2018</v>
      </c>
      <c r="B25800" s="32">
        <v>50776</v>
      </c>
      <c r="C25800" s="33" t="s">
        <v>365</v>
      </c>
      <c r="D25800" s="33" t="s">
        <v>354</v>
      </c>
      <c r="E25800" s="34">
        <v>35</v>
      </c>
      <c r="F25800" s="35">
        <v>10</v>
      </c>
      <c r="G25800" s="34" t="s">
        <v>364</v>
      </c>
    </row>
    <row r="25801" spans="1:7">
      <c r="A25801" s="32">
        <v>2018</v>
      </c>
      <c r="B25801" s="32">
        <v>50776</v>
      </c>
      <c r="C25801" s="33" t="s">
        <v>365</v>
      </c>
      <c r="D25801" s="33" t="s">
        <v>354</v>
      </c>
      <c r="E25801" s="34">
        <v>27</v>
      </c>
      <c r="F25801" s="35">
        <v>11.69</v>
      </c>
      <c r="G25801" s="34" t="s">
        <v>364</v>
      </c>
    </row>
    <row r="25802" spans="1:7">
      <c r="A25802" s="32">
        <v>2018</v>
      </c>
      <c r="B25802" s="32">
        <v>50776</v>
      </c>
      <c r="C25802" s="33" t="s">
        <v>365</v>
      </c>
      <c r="D25802" s="33" t="s">
        <v>354</v>
      </c>
      <c r="E25802" s="34">
        <v>13</v>
      </c>
      <c r="F25802" s="35">
        <v>11.65</v>
      </c>
      <c r="G25802" s="34" t="s">
        <v>364</v>
      </c>
    </row>
    <row r="25803" spans="1:7">
      <c r="A25803" s="32">
        <v>2018</v>
      </c>
      <c r="B25803" s="32">
        <v>50776</v>
      </c>
      <c r="C25803" s="33" t="s">
        <v>365</v>
      </c>
      <c r="D25803" s="33" t="s">
        <v>354</v>
      </c>
      <c r="E25803" s="34">
        <v>197</v>
      </c>
      <c r="F25803" s="35">
        <v>13.6</v>
      </c>
      <c r="G25803" s="34" t="s">
        <v>364</v>
      </c>
    </row>
    <row r="25804" spans="1:7">
      <c r="A25804" s="32">
        <v>2018</v>
      </c>
      <c r="B25804" s="32">
        <v>50806</v>
      </c>
      <c r="C25804" s="33" t="s">
        <v>563</v>
      </c>
      <c r="D25804" s="33" t="s">
        <v>564</v>
      </c>
      <c r="E25804" s="34">
        <v>56972</v>
      </c>
      <c r="F25804" s="35">
        <v>1.03</v>
      </c>
      <c r="G25804" s="34" t="s">
        <v>364</v>
      </c>
    </row>
    <row r="25805" spans="1:7">
      <c r="A25805" s="32">
        <v>2018</v>
      </c>
      <c r="B25805" s="32">
        <v>50815</v>
      </c>
      <c r="C25805" s="33" t="s">
        <v>563</v>
      </c>
      <c r="D25805" s="33" t="s">
        <v>564</v>
      </c>
      <c r="E25805" s="34">
        <v>2864905</v>
      </c>
      <c r="F25805" s="35">
        <v>1.0269999999999999</v>
      </c>
      <c r="G25805" s="34" t="s">
        <v>364</v>
      </c>
    </row>
    <row r="25806" spans="1:7">
      <c r="A25806" s="32">
        <v>2018</v>
      </c>
      <c r="B25806" s="32">
        <v>50835</v>
      </c>
      <c r="C25806" s="33" t="s">
        <v>353</v>
      </c>
      <c r="D25806" s="33" t="s">
        <v>354</v>
      </c>
      <c r="E25806" s="34">
        <v>13520</v>
      </c>
      <c r="F25806" s="35">
        <v>22.75</v>
      </c>
      <c r="G25806" s="34" t="s">
        <v>364</v>
      </c>
    </row>
    <row r="25807" spans="1:7">
      <c r="A25807" s="32">
        <v>2018</v>
      </c>
      <c r="B25807" s="32">
        <v>50835</v>
      </c>
      <c r="C25807" s="33" t="s">
        <v>353</v>
      </c>
      <c r="D25807" s="33" t="s">
        <v>354</v>
      </c>
      <c r="E25807" s="34">
        <v>18500</v>
      </c>
      <c r="F25807" s="35">
        <v>20.32</v>
      </c>
      <c r="G25807" s="34" t="s">
        <v>364</v>
      </c>
    </row>
    <row r="25808" spans="1:7">
      <c r="A25808" s="32">
        <v>2018</v>
      </c>
      <c r="B25808" s="32">
        <v>50835</v>
      </c>
      <c r="C25808" s="33" t="s">
        <v>563</v>
      </c>
      <c r="D25808" s="33" t="s">
        <v>564</v>
      </c>
      <c r="E25808" s="34">
        <v>75728</v>
      </c>
      <c r="F25808" s="35">
        <v>1.05</v>
      </c>
      <c r="G25808" s="34" t="s">
        <v>364</v>
      </c>
    </row>
    <row r="25809" spans="1:7">
      <c r="A25809" s="32">
        <v>2018</v>
      </c>
      <c r="B25809" s="32">
        <v>50900</v>
      </c>
      <c r="C25809" s="33" t="s">
        <v>353</v>
      </c>
      <c r="D25809" s="33" t="s">
        <v>354</v>
      </c>
      <c r="E25809" s="34">
        <v>22035</v>
      </c>
      <c r="F25809" s="35">
        <v>26</v>
      </c>
      <c r="G25809" s="34" t="s">
        <v>364</v>
      </c>
    </row>
    <row r="25810" spans="1:7">
      <c r="A25810" s="32">
        <v>2018</v>
      </c>
      <c r="B25810" s="32">
        <v>50900</v>
      </c>
      <c r="C25810" s="33" t="s">
        <v>563</v>
      </c>
      <c r="D25810" s="33" t="s">
        <v>564</v>
      </c>
      <c r="E25810" s="34">
        <v>332830</v>
      </c>
      <c r="F25810" s="35">
        <v>1.07</v>
      </c>
      <c r="G25810" s="34" t="s">
        <v>364</v>
      </c>
    </row>
    <row r="25811" spans="1:7">
      <c r="A25811" s="32">
        <v>2018</v>
      </c>
      <c r="B25811" s="32">
        <v>50900</v>
      </c>
      <c r="C25811" s="33" t="s">
        <v>567</v>
      </c>
      <c r="D25811" s="33" t="s">
        <v>566</v>
      </c>
      <c r="E25811" s="34">
        <v>1655</v>
      </c>
      <c r="F25811" s="35">
        <v>6.3419999999999996</v>
      </c>
      <c r="G25811" s="34" t="s">
        <v>364</v>
      </c>
    </row>
    <row r="25812" spans="1:7">
      <c r="A25812" s="32">
        <v>2018</v>
      </c>
      <c r="B25812" s="32">
        <v>50949</v>
      </c>
      <c r="C25812" s="33" t="s">
        <v>563</v>
      </c>
      <c r="D25812" s="33" t="s">
        <v>564</v>
      </c>
      <c r="E25812" s="34">
        <v>635086</v>
      </c>
      <c r="F25812" s="35">
        <v>1.0229999999999999</v>
      </c>
      <c r="G25812" s="34" t="s">
        <v>364</v>
      </c>
    </row>
    <row r="25813" spans="1:7">
      <c r="A25813" s="32">
        <v>2018</v>
      </c>
      <c r="B25813" s="32">
        <v>50951</v>
      </c>
      <c r="C25813" s="33" t="s">
        <v>565</v>
      </c>
      <c r="D25813" s="33" t="s">
        <v>566</v>
      </c>
      <c r="E25813" s="34">
        <v>264</v>
      </c>
      <c r="F25813" s="35">
        <v>5.8170000000000002</v>
      </c>
      <c r="G25813" s="34" t="s">
        <v>364</v>
      </c>
    </row>
    <row r="25814" spans="1:7">
      <c r="A25814" s="32">
        <v>2018</v>
      </c>
      <c r="B25814" s="32">
        <v>50951</v>
      </c>
      <c r="C25814" s="33" t="s">
        <v>365</v>
      </c>
      <c r="D25814" s="33" t="s">
        <v>354</v>
      </c>
      <c r="E25814" s="34">
        <v>33334</v>
      </c>
      <c r="F25814" s="35">
        <v>11.57</v>
      </c>
      <c r="G25814" s="34" t="s">
        <v>364</v>
      </c>
    </row>
    <row r="25815" spans="1:7">
      <c r="A25815" s="32">
        <v>2018</v>
      </c>
      <c r="B25815" s="32">
        <v>50969</v>
      </c>
      <c r="C25815" s="33" t="s">
        <v>563</v>
      </c>
      <c r="D25815" s="33" t="s">
        <v>564</v>
      </c>
      <c r="E25815" s="34">
        <v>163425</v>
      </c>
      <c r="F25815" s="35">
        <v>1</v>
      </c>
      <c r="G25815" s="34" t="s">
        <v>364</v>
      </c>
    </row>
    <row r="25816" spans="1:7">
      <c r="A25816" s="32">
        <v>2018</v>
      </c>
      <c r="B25816" s="32">
        <v>50973</v>
      </c>
      <c r="C25816" s="33" t="s">
        <v>563</v>
      </c>
      <c r="D25816" s="33" t="s">
        <v>564</v>
      </c>
      <c r="E25816" s="34">
        <v>1998880</v>
      </c>
      <c r="F25816" s="35">
        <v>1.01</v>
      </c>
      <c r="G25816" s="34" t="s">
        <v>364</v>
      </c>
    </row>
    <row r="25817" spans="1:7">
      <c r="A25817" s="32">
        <v>2018</v>
      </c>
      <c r="B25817" s="32">
        <v>50973</v>
      </c>
      <c r="C25817" s="33" t="s">
        <v>563</v>
      </c>
      <c r="D25817" s="33" t="s">
        <v>564</v>
      </c>
      <c r="E25817" s="34">
        <v>550831</v>
      </c>
      <c r="F25817" s="35">
        <v>1.01</v>
      </c>
      <c r="G25817" s="34" t="s">
        <v>364</v>
      </c>
    </row>
    <row r="25818" spans="1:7">
      <c r="A25818" s="32">
        <v>2018</v>
      </c>
      <c r="B25818" s="32">
        <v>50973</v>
      </c>
      <c r="C25818" s="33" t="s">
        <v>563</v>
      </c>
      <c r="D25818" s="33" t="s">
        <v>564</v>
      </c>
      <c r="E25818" s="34">
        <v>1701221</v>
      </c>
      <c r="F25818" s="35">
        <v>0.9</v>
      </c>
      <c r="G25818" s="34" t="s">
        <v>364</v>
      </c>
    </row>
    <row r="25819" spans="1:7">
      <c r="A25819" s="32">
        <v>2018</v>
      </c>
      <c r="B25819" s="32">
        <v>50974</v>
      </c>
      <c r="C25819" s="33" t="s">
        <v>365</v>
      </c>
      <c r="D25819" s="33" t="s">
        <v>354</v>
      </c>
      <c r="E25819" s="34">
        <v>29765</v>
      </c>
      <c r="F25819" s="35">
        <v>10.356</v>
      </c>
      <c r="G25819" s="34" t="s">
        <v>364</v>
      </c>
    </row>
    <row r="25820" spans="1:7">
      <c r="A25820" s="32">
        <v>2018</v>
      </c>
      <c r="B25820" s="32">
        <v>50974</v>
      </c>
      <c r="C25820" s="33" t="s">
        <v>353</v>
      </c>
      <c r="D25820" s="33" t="s">
        <v>354</v>
      </c>
      <c r="E25820" s="34">
        <v>1320</v>
      </c>
      <c r="F25820" s="35">
        <v>21.617999999999999</v>
      </c>
      <c r="G25820" s="34" t="s">
        <v>364</v>
      </c>
    </row>
    <row r="25821" spans="1:7">
      <c r="A25821" s="32">
        <v>2018</v>
      </c>
      <c r="B25821" s="32">
        <v>50974</v>
      </c>
      <c r="C25821" s="33" t="s">
        <v>353</v>
      </c>
      <c r="D25821" s="33" t="s">
        <v>354</v>
      </c>
      <c r="E25821" s="34">
        <v>441</v>
      </c>
      <c r="F25821" s="35">
        <v>20.402999999999999</v>
      </c>
      <c r="G25821" s="34" t="s">
        <v>364</v>
      </c>
    </row>
    <row r="25822" spans="1:7">
      <c r="A25822" s="32">
        <v>2018</v>
      </c>
      <c r="B25822" s="32">
        <v>50974</v>
      </c>
      <c r="C25822" s="33" t="s">
        <v>353</v>
      </c>
      <c r="D25822" s="33" t="s">
        <v>354</v>
      </c>
      <c r="E25822" s="34">
        <v>97</v>
      </c>
      <c r="F25822" s="35">
        <v>25.757000000000001</v>
      </c>
      <c r="G25822" s="34" t="s">
        <v>364</v>
      </c>
    </row>
    <row r="25823" spans="1:7">
      <c r="A25823" s="32">
        <v>2018</v>
      </c>
      <c r="B25823" s="32">
        <v>50974</v>
      </c>
      <c r="C25823" s="33" t="s">
        <v>353</v>
      </c>
      <c r="D25823" s="33" t="s">
        <v>354</v>
      </c>
      <c r="E25823" s="34">
        <v>147</v>
      </c>
      <c r="F25823" s="35">
        <v>23.89</v>
      </c>
      <c r="G25823" s="34" t="s">
        <v>364</v>
      </c>
    </row>
    <row r="25824" spans="1:7">
      <c r="A25824" s="32">
        <v>2018</v>
      </c>
      <c r="B25824" s="32">
        <v>50974</v>
      </c>
      <c r="C25824" s="33" t="s">
        <v>353</v>
      </c>
      <c r="D25824" s="33" t="s">
        <v>354</v>
      </c>
      <c r="E25824" s="34">
        <v>364</v>
      </c>
      <c r="F25824" s="35">
        <v>24.209</v>
      </c>
      <c r="G25824" s="34" t="s">
        <v>364</v>
      </c>
    </row>
    <row r="25825" spans="1:7">
      <c r="A25825" s="32">
        <v>2018</v>
      </c>
      <c r="B25825" s="32">
        <v>50974</v>
      </c>
      <c r="C25825" s="33" t="s">
        <v>353</v>
      </c>
      <c r="D25825" s="33" t="s">
        <v>354</v>
      </c>
      <c r="E25825" s="34">
        <v>15</v>
      </c>
      <c r="F25825" s="35">
        <v>22.186</v>
      </c>
      <c r="G25825" s="34" t="s">
        <v>364</v>
      </c>
    </row>
    <row r="25826" spans="1:7">
      <c r="A25826" s="32">
        <v>2018</v>
      </c>
      <c r="B25826" s="32">
        <v>50974</v>
      </c>
      <c r="C25826" s="33" t="s">
        <v>565</v>
      </c>
      <c r="D25826" s="33" t="s">
        <v>566</v>
      </c>
      <c r="E25826" s="34">
        <v>246</v>
      </c>
      <c r="F25826" s="35">
        <v>5.774</v>
      </c>
      <c r="G25826" s="34" t="s">
        <v>364</v>
      </c>
    </row>
    <row r="25827" spans="1:7">
      <c r="A25827" s="32">
        <v>2018</v>
      </c>
      <c r="B25827" s="32">
        <v>50974</v>
      </c>
      <c r="C25827" s="33" t="s">
        <v>365</v>
      </c>
      <c r="D25827" s="33" t="s">
        <v>354</v>
      </c>
      <c r="E25827" s="34">
        <v>1701</v>
      </c>
      <c r="F25827" s="35">
        <v>11.114000000000001</v>
      </c>
      <c r="G25827" s="34" t="s">
        <v>364</v>
      </c>
    </row>
    <row r="25828" spans="1:7">
      <c r="A25828" s="32">
        <v>2018</v>
      </c>
      <c r="B25828" s="32">
        <v>50974</v>
      </c>
      <c r="C25828" s="33" t="s">
        <v>365</v>
      </c>
      <c r="D25828" s="33" t="s">
        <v>354</v>
      </c>
      <c r="E25828" s="34">
        <v>604</v>
      </c>
      <c r="F25828" s="35">
        <v>13.785</v>
      </c>
      <c r="G25828" s="34" t="s">
        <v>364</v>
      </c>
    </row>
    <row r="25829" spans="1:7">
      <c r="A25829" s="32">
        <v>2018</v>
      </c>
      <c r="B25829" s="32">
        <v>50974</v>
      </c>
      <c r="C25829" s="33" t="s">
        <v>365</v>
      </c>
      <c r="D25829" s="33" t="s">
        <v>354</v>
      </c>
      <c r="E25829" s="34">
        <v>448</v>
      </c>
      <c r="F25829" s="35">
        <v>11.208</v>
      </c>
      <c r="G25829" s="34" t="s">
        <v>364</v>
      </c>
    </row>
    <row r="25830" spans="1:7">
      <c r="A25830" s="32">
        <v>2018</v>
      </c>
      <c r="B25830" s="32">
        <v>50974</v>
      </c>
      <c r="C25830" s="33" t="s">
        <v>365</v>
      </c>
      <c r="D25830" s="33" t="s">
        <v>354</v>
      </c>
      <c r="E25830" s="34">
        <v>98</v>
      </c>
      <c r="F25830" s="35">
        <v>16.568999999999999</v>
      </c>
      <c r="G25830" s="34" t="s">
        <v>364</v>
      </c>
    </row>
    <row r="25831" spans="1:7">
      <c r="A25831" s="32">
        <v>2018</v>
      </c>
      <c r="B25831" s="32">
        <v>50974</v>
      </c>
      <c r="C25831" s="33" t="s">
        <v>365</v>
      </c>
      <c r="D25831" s="33" t="s">
        <v>354</v>
      </c>
      <c r="E25831" s="34">
        <v>47</v>
      </c>
      <c r="F25831" s="35">
        <v>15.105</v>
      </c>
      <c r="G25831" s="34" t="s">
        <v>364</v>
      </c>
    </row>
    <row r="25832" spans="1:7">
      <c r="A25832" s="32">
        <v>2018</v>
      </c>
      <c r="B25832" s="32">
        <v>50974</v>
      </c>
      <c r="C25832" s="33" t="s">
        <v>365</v>
      </c>
      <c r="D25832" s="33" t="s">
        <v>354</v>
      </c>
      <c r="E25832" s="34">
        <v>2283</v>
      </c>
      <c r="F25832" s="35">
        <v>13.029</v>
      </c>
      <c r="G25832" s="34" t="s">
        <v>364</v>
      </c>
    </row>
    <row r="25833" spans="1:7">
      <c r="A25833" s="32">
        <v>2018</v>
      </c>
      <c r="B25833" s="32">
        <v>50974</v>
      </c>
      <c r="C25833" s="33" t="s">
        <v>365</v>
      </c>
      <c r="D25833" s="33" t="s">
        <v>354</v>
      </c>
      <c r="E25833" s="34">
        <v>4533</v>
      </c>
      <c r="F25833" s="35">
        <v>13.007999999999999</v>
      </c>
      <c r="G25833" s="34" t="s">
        <v>364</v>
      </c>
    </row>
    <row r="25834" spans="1:7">
      <c r="A25834" s="32">
        <v>2018</v>
      </c>
      <c r="B25834" s="32">
        <v>51030</v>
      </c>
      <c r="C25834" s="33" t="s">
        <v>565</v>
      </c>
      <c r="D25834" s="33" t="s">
        <v>566</v>
      </c>
      <c r="E25834" s="34">
        <v>94</v>
      </c>
      <c r="F25834" s="35">
        <v>5.79</v>
      </c>
      <c r="G25834" s="34" t="s">
        <v>364</v>
      </c>
    </row>
    <row r="25835" spans="1:7">
      <c r="A25835" s="32">
        <v>2018</v>
      </c>
      <c r="B25835" s="32">
        <v>51030</v>
      </c>
      <c r="C25835" s="33" t="s">
        <v>563</v>
      </c>
      <c r="D25835" s="33" t="s">
        <v>564</v>
      </c>
      <c r="E25835" s="34">
        <v>732640</v>
      </c>
      <c r="F25835" s="35">
        <v>1.028</v>
      </c>
      <c r="G25835" s="34" t="s">
        <v>364</v>
      </c>
    </row>
    <row r="25836" spans="1:7">
      <c r="A25836" s="32">
        <v>2018</v>
      </c>
      <c r="B25836" s="32">
        <v>51030</v>
      </c>
      <c r="C25836" s="33" t="s">
        <v>563</v>
      </c>
      <c r="D25836" s="33" t="s">
        <v>564</v>
      </c>
      <c r="E25836" s="34">
        <v>424232</v>
      </c>
      <c r="F25836" s="35">
        <v>1.028</v>
      </c>
      <c r="G25836" s="34" t="s">
        <v>364</v>
      </c>
    </row>
    <row r="25837" spans="1:7">
      <c r="A25837" s="32">
        <v>2018</v>
      </c>
      <c r="B25837" s="32">
        <v>52006</v>
      </c>
      <c r="C25837" s="33" t="s">
        <v>563</v>
      </c>
      <c r="D25837" s="33" t="s">
        <v>564</v>
      </c>
      <c r="E25837" s="34">
        <v>570609</v>
      </c>
      <c r="F25837" s="35">
        <v>1.05</v>
      </c>
      <c r="G25837" s="34" t="s">
        <v>364</v>
      </c>
    </row>
    <row r="25838" spans="1:7">
      <c r="A25838" s="32">
        <v>2018</v>
      </c>
      <c r="B25838" s="32">
        <v>52007</v>
      </c>
      <c r="C25838" s="33" t="s">
        <v>565</v>
      </c>
      <c r="D25838" s="33" t="s">
        <v>566</v>
      </c>
      <c r="E25838" s="34">
        <v>6</v>
      </c>
      <c r="F25838" s="35">
        <v>5.88</v>
      </c>
      <c r="G25838" s="34">
        <v>2018.4</v>
      </c>
    </row>
    <row r="25839" spans="1:7">
      <c r="A25839" s="32">
        <v>2018</v>
      </c>
      <c r="B25839" s="32">
        <v>52019</v>
      </c>
      <c r="C25839" s="33" t="s">
        <v>563</v>
      </c>
      <c r="D25839" s="33" t="s">
        <v>564</v>
      </c>
      <c r="E25839" s="34">
        <v>5008106</v>
      </c>
      <c r="F25839" s="35">
        <v>1.0429999999999999</v>
      </c>
      <c r="G25839" s="34" t="s">
        <v>364</v>
      </c>
    </row>
    <row r="25840" spans="1:7">
      <c r="A25840" s="32">
        <v>2018</v>
      </c>
      <c r="B25840" s="32">
        <v>52087</v>
      </c>
      <c r="C25840" s="33" t="s">
        <v>565</v>
      </c>
      <c r="D25840" s="33" t="s">
        <v>566</v>
      </c>
      <c r="E25840" s="34">
        <v>273</v>
      </c>
      <c r="F25840" s="35">
        <v>5.88</v>
      </c>
      <c r="G25840" s="34">
        <v>1761.9</v>
      </c>
    </row>
    <row r="25841" spans="1:7">
      <c r="A25841" s="32">
        <v>2018</v>
      </c>
      <c r="B25841" s="32">
        <v>52087</v>
      </c>
      <c r="C25841" s="33" t="s">
        <v>565</v>
      </c>
      <c r="D25841" s="33" t="s">
        <v>566</v>
      </c>
      <c r="E25841" s="34">
        <v>115</v>
      </c>
      <c r="F25841" s="35">
        <v>5.88</v>
      </c>
      <c r="G25841" s="34">
        <v>1987.5</v>
      </c>
    </row>
    <row r="25842" spans="1:7">
      <c r="A25842" s="32">
        <v>2018</v>
      </c>
      <c r="B25842" s="32">
        <v>52087</v>
      </c>
      <c r="C25842" s="33" t="s">
        <v>565</v>
      </c>
      <c r="D25842" s="33" t="s">
        <v>566</v>
      </c>
      <c r="E25842" s="34">
        <v>116</v>
      </c>
      <c r="F25842" s="35">
        <v>5.88</v>
      </c>
      <c r="G25842" s="34">
        <v>2123.6999999999998</v>
      </c>
    </row>
    <row r="25843" spans="1:7">
      <c r="A25843" s="32">
        <v>2018</v>
      </c>
      <c r="B25843" s="32">
        <v>52087</v>
      </c>
      <c r="C25843" s="33" t="s">
        <v>565</v>
      </c>
      <c r="D25843" s="33" t="s">
        <v>566</v>
      </c>
      <c r="E25843" s="34">
        <v>144</v>
      </c>
      <c r="F25843" s="35">
        <v>5.88</v>
      </c>
      <c r="G25843" s="34">
        <v>2114.1</v>
      </c>
    </row>
    <row r="25844" spans="1:7">
      <c r="A25844" s="32">
        <v>2018</v>
      </c>
      <c r="B25844" s="32">
        <v>52087</v>
      </c>
      <c r="C25844" s="33" t="s">
        <v>563</v>
      </c>
      <c r="D25844" s="33" t="s">
        <v>564</v>
      </c>
      <c r="E25844" s="34">
        <v>2297</v>
      </c>
      <c r="F25844" s="35">
        <v>1.091</v>
      </c>
      <c r="G25844" s="34">
        <v>564.79999999999995</v>
      </c>
    </row>
    <row r="25845" spans="1:7">
      <c r="A25845" s="32">
        <v>2018</v>
      </c>
      <c r="B25845" s="32">
        <v>52087</v>
      </c>
      <c r="C25845" s="33" t="s">
        <v>563</v>
      </c>
      <c r="D25845" s="33" t="s">
        <v>564</v>
      </c>
      <c r="E25845" s="34">
        <v>11098</v>
      </c>
      <c r="F25845" s="35">
        <v>1.081</v>
      </c>
      <c r="G25845" s="34">
        <v>358.8</v>
      </c>
    </row>
    <row r="25846" spans="1:7">
      <c r="A25846" s="32">
        <v>2018</v>
      </c>
      <c r="B25846" s="32">
        <v>52087</v>
      </c>
      <c r="C25846" s="33" t="s">
        <v>563</v>
      </c>
      <c r="D25846" s="33" t="s">
        <v>564</v>
      </c>
      <c r="E25846" s="34">
        <v>16578</v>
      </c>
      <c r="F25846" s="35">
        <v>1.077</v>
      </c>
      <c r="G25846" s="34">
        <v>263.10000000000002</v>
      </c>
    </row>
    <row r="25847" spans="1:7">
      <c r="A25847" s="32">
        <v>2018</v>
      </c>
      <c r="B25847" s="32">
        <v>52087</v>
      </c>
      <c r="C25847" s="33" t="s">
        <v>563</v>
      </c>
      <c r="D25847" s="33" t="s">
        <v>564</v>
      </c>
      <c r="E25847" s="34">
        <v>24821</v>
      </c>
      <c r="F25847" s="35">
        <v>1.0720000000000001</v>
      </c>
      <c r="G25847" s="34">
        <v>204.1</v>
      </c>
    </row>
    <row r="25848" spans="1:7">
      <c r="A25848" s="32">
        <v>2018</v>
      </c>
      <c r="B25848" s="32">
        <v>52087</v>
      </c>
      <c r="C25848" s="33" t="s">
        <v>563</v>
      </c>
      <c r="D25848" s="33" t="s">
        <v>564</v>
      </c>
      <c r="E25848" s="34">
        <v>29837</v>
      </c>
      <c r="F25848" s="35">
        <v>1.0720000000000001</v>
      </c>
      <c r="G25848" s="34">
        <v>240.4</v>
      </c>
    </row>
    <row r="25849" spans="1:7">
      <c r="A25849" s="32">
        <v>2018</v>
      </c>
      <c r="B25849" s="32">
        <v>52087</v>
      </c>
      <c r="C25849" s="33" t="s">
        <v>563</v>
      </c>
      <c r="D25849" s="33" t="s">
        <v>564</v>
      </c>
      <c r="E25849" s="34">
        <v>35303</v>
      </c>
      <c r="F25849" s="35">
        <v>1.0720000000000001</v>
      </c>
      <c r="G25849" s="34">
        <v>236.1</v>
      </c>
    </row>
    <row r="25850" spans="1:7">
      <c r="A25850" s="32">
        <v>2018</v>
      </c>
      <c r="B25850" s="32">
        <v>52087</v>
      </c>
      <c r="C25850" s="33" t="s">
        <v>563</v>
      </c>
      <c r="D25850" s="33" t="s">
        <v>564</v>
      </c>
      <c r="E25850" s="34">
        <v>40339</v>
      </c>
      <c r="F25850" s="35">
        <v>1.0740000000000001</v>
      </c>
      <c r="G25850" s="34">
        <v>221.5</v>
      </c>
    </row>
    <row r="25851" spans="1:7">
      <c r="A25851" s="32">
        <v>2018</v>
      </c>
      <c r="B25851" s="32">
        <v>52087</v>
      </c>
      <c r="C25851" s="33" t="s">
        <v>563</v>
      </c>
      <c r="D25851" s="33" t="s">
        <v>564</v>
      </c>
      <c r="E25851" s="34">
        <v>70166</v>
      </c>
      <c r="F25851" s="35">
        <v>1.0840000000000001</v>
      </c>
      <c r="G25851" s="34">
        <v>231.2</v>
      </c>
    </row>
    <row r="25852" spans="1:7">
      <c r="A25852" s="32">
        <v>2018</v>
      </c>
      <c r="B25852" s="32">
        <v>52088</v>
      </c>
      <c r="C25852" s="33" t="s">
        <v>563</v>
      </c>
      <c r="D25852" s="33" t="s">
        <v>564</v>
      </c>
      <c r="E25852" s="34">
        <v>978741</v>
      </c>
      <c r="F25852" s="35">
        <v>1.034</v>
      </c>
      <c r="G25852" s="34" t="s">
        <v>364</v>
      </c>
    </row>
    <row r="25853" spans="1:7">
      <c r="A25853" s="32">
        <v>2018</v>
      </c>
      <c r="B25853" s="32">
        <v>52120</v>
      </c>
      <c r="C25853" s="33" t="s">
        <v>563</v>
      </c>
      <c r="D25853" s="33" t="s">
        <v>564</v>
      </c>
      <c r="E25853" s="34">
        <v>3196107</v>
      </c>
      <c r="F25853" s="35">
        <v>1.03</v>
      </c>
      <c r="G25853" s="34" t="s">
        <v>364</v>
      </c>
    </row>
    <row r="25854" spans="1:7">
      <c r="A25854" s="32">
        <v>2018</v>
      </c>
      <c r="B25854" s="32">
        <v>52169</v>
      </c>
      <c r="C25854" s="33" t="s">
        <v>563</v>
      </c>
      <c r="D25854" s="33" t="s">
        <v>564</v>
      </c>
      <c r="E25854" s="34">
        <v>785591</v>
      </c>
      <c r="F25854" s="35">
        <v>1.036</v>
      </c>
      <c r="G25854" s="34" t="s">
        <v>364</v>
      </c>
    </row>
    <row r="25855" spans="1:7">
      <c r="A25855" s="32">
        <v>2018</v>
      </c>
      <c r="B25855" s="32">
        <v>52176</v>
      </c>
      <c r="C25855" s="33" t="s">
        <v>563</v>
      </c>
      <c r="D25855" s="33" t="s">
        <v>564</v>
      </c>
      <c r="E25855" s="34">
        <v>723392</v>
      </c>
      <c r="F25855" s="35">
        <v>1.0249999999999999</v>
      </c>
      <c r="G25855" s="34" t="s">
        <v>364</v>
      </c>
    </row>
    <row r="25856" spans="1:7">
      <c r="A25856" s="32">
        <v>2018</v>
      </c>
      <c r="B25856" s="32">
        <v>54041</v>
      </c>
      <c r="C25856" s="33" t="s">
        <v>563</v>
      </c>
      <c r="D25856" s="33" t="s">
        <v>564</v>
      </c>
      <c r="E25856" s="34">
        <v>541749</v>
      </c>
      <c r="F25856" s="35">
        <v>1.0309999999999999</v>
      </c>
      <c r="G25856" s="34" t="s">
        <v>364</v>
      </c>
    </row>
    <row r="25857" spans="1:7">
      <c r="A25857" s="32">
        <v>2018</v>
      </c>
      <c r="B25857" s="32">
        <v>54081</v>
      </c>
      <c r="C25857" s="33" t="s">
        <v>353</v>
      </c>
      <c r="D25857" s="33" t="s">
        <v>354</v>
      </c>
      <c r="E25857" s="34">
        <v>10759</v>
      </c>
      <c r="F25857" s="35">
        <v>25.95</v>
      </c>
      <c r="G25857" s="34" t="s">
        <v>364</v>
      </c>
    </row>
    <row r="25858" spans="1:7">
      <c r="A25858" s="32">
        <v>2018</v>
      </c>
      <c r="B25858" s="32">
        <v>54081</v>
      </c>
      <c r="C25858" s="33" t="s">
        <v>353</v>
      </c>
      <c r="D25858" s="33" t="s">
        <v>354</v>
      </c>
      <c r="E25858" s="34">
        <v>10839</v>
      </c>
      <c r="F25858" s="35">
        <v>26.26</v>
      </c>
      <c r="G25858" s="34" t="s">
        <v>364</v>
      </c>
    </row>
    <row r="25859" spans="1:7">
      <c r="A25859" s="32">
        <v>2018</v>
      </c>
      <c r="B25859" s="32">
        <v>54081</v>
      </c>
      <c r="C25859" s="33" t="s">
        <v>353</v>
      </c>
      <c r="D25859" s="33" t="s">
        <v>354</v>
      </c>
      <c r="E25859" s="34">
        <v>11085</v>
      </c>
      <c r="F25859" s="35">
        <v>25.32</v>
      </c>
      <c r="G25859" s="34" t="s">
        <v>364</v>
      </c>
    </row>
    <row r="25860" spans="1:7">
      <c r="A25860" s="32">
        <v>2018</v>
      </c>
      <c r="B25860" s="32">
        <v>54087</v>
      </c>
      <c r="C25860" s="33" t="s">
        <v>563</v>
      </c>
      <c r="D25860" s="33" t="s">
        <v>564</v>
      </c>
      <c r="E25860" s="34">
        <v>35129</v>
      </c>
      <c r="F25860" s="35">
        <v>1.05</v>
      </c>
      <c r="G25860" s="34" t="s">
        <v>364</v>
      </c>
    </row>
    <row r="25861" spans="1:7">
      <c r="A25861" s="32">
        <v>2018</v>
      </c>
      <c r="B25861" s="32">
        <v>54087</v>
      </c>
      <c r="C25861" s="33" t="s">
        <v>567</v>
      </c>
      <c r="D25861" s="33" t="s">
        <v>566</v>
      </c>
      <c r="E25861" s="34">
        <v>4319</v>
      </c>
      <c r="F25861" s="35">
        <v>6.2880000000000003</v>
      </c>
      <c r="G25861" s="34" t="s">
        <v>364</v>
      </c>
    </row>
    <row r="25862" spans="1:7">
      <c r="A25862" s="32">
        <v>2018</v>
      </c>
      <c r="B25862" s="32">
        <v>54101</v>
      </c>
      <c r="C25862" s="33" t="s">
        <v>353</v>
      </c>
      <c r="D25862" s="33" t="s">
        <v>354</v>
      </c>
      <c r="E25862" s="34">
        <v>938</v>
      </c>
      <c r="F25862" s="35">
        <v>26.89</v>
      </c>
      <c r="G25862" s="34" t="s">
        <v>364</v>
      </c>
    </row>
    <row r="25863" spans="1:7">
      <c r="A25863" s="32">
        <v>2018</v>
      </c>
      <c r="B25863" s="32">
        <v>54101</v>
      </c>
      <c r="C25863" s="33" t="s">
        <v>353</v>
      </c>
      <c r="D25863" s="33" t="s">
        <v>354</v>
      </c>
      <c r="E25863" s="34">
        <v>2064</v>
      </c>
      <c r="F25863" s="35">
        <v>24.4</v>
      </c>
      <c r="G25863" s="34" t="s">
        <v>364</v>
      </c>
    </row>
    <row r="25864" spans="1:7">
      <c r="A25864" s="32">
        <v>2018</v>
      </c>
      <c r="B25864" s="32">
        <v>54101</v>
      </c>
      <c r="C25864" s="33" t="s">
        <v>353</v>
      </c>
      <c r="D25864" s="33" t="s">
        <v>354</v>
      </c>
      <c r="E25864" s="34">
        <v>10276</v>
      </c>
      <c r="F25864" s="35">
        <v>25.05</v>
      </c>
      <c r="G25864" s="34" t="s">
        <v>364</v>
      </c>
    </row>
    <row r="25865" spans="1:7">
      <c r="A25865" s="32">
        <v>2018</v>
      </c>
      <c r="B25865" s="32">
        <v>54101</v>
      </c>
      <c r="C25865" s="33" t="s">
        <v>353</v>
      </c>
      <c r="D25865" s="33" t="s">
        <v>354</v>
      </c>
      <c r="E25865" s="34">
        <v>10317</v>
      </c>
      <c r="F25865" s="35">
        <v>25.15</v>
      </c>
      <c r="G25865" s="34" t="s">
        <v>364</v>
      </c>
    </row>
    <row r="25866" spans="1:7">
      <c r="A25866" s="32">
        <v>2018</v>
      </c>
      <c r="B25866" s="32">
        <v>54101</v>
      </c>
      <c r="C25866" s="33" t="s">
        <v>565</v>
      </c>
      <c r="D25866" s="33" t="s">
        <v>566</v>
      </c>
      <c r="E25866" s="34">
        <v>2498</v>
      </c>
      <c r="F25866" s="35">
        <v>5.7960000000000003</v>
      </c>
      <c r="G25866" s="34" t="s">
        <v>364</v>
      </c>
    </row>
    <row r="25867" spans="1:7">
      <c r="A25867" s="32">
        <v>2018</v>
      </c>
      <c r="B25867" s="32">
        <v>54101</v>
      </c>
      <c r="C25867" s="33" t="s">
        <v>563</v>
      </c>
      <c r="D25867" s="33" t="s">
        <v>564</v>
      </c>
      <c r="E25867" s="34">
        <v>240397</v>
      </c>
      <c r="F25867" s="35">
        <v>1</v>
      </c>
      <c r="G25867" s="34" t="s">
        <v>364</v>
      </c>
    </row>
    <row r="25868" spans="1:7">
      <c r="A25868" s="32">
        <v>2018</v>
      </c>
      <c r="B25868" s="32">
        <v>54101</v>
      </c>
      <c r="C25868" s="33" t="s">
        <v>567</v>
      </c>
      <c r="D25868" s="33" t="s">
        <v>566</v>
      </c>
      <c r="E25868" s="34">
        <v>1234</v>
      </c>
      <c r="F25868" s="35">
        <v>6.2969999999999997</v>
      </c>
      <c r="G25868" s="34" t="s">
        <v>364</v>
      </c>
    </row>
    <row r="25869" spans="1:7">
      <c r="A25869" s="32">
        <v>2018</v>
      </c>
      <c r="B25869" s="32">
        <v>54104</v>
      </c>
      <c r="C25869" s="33" t="s">
        <v>353</v>
      </c>
      <c r="D25869" s="33" t="s">
        <v>354</v>
      </c>
      <c r="E25869" s="34">
        <v>5055</v>
      </c>
      <c r="F25869" s="35">
        <v>24</v>
      </c>
      <c r="G25869" s="34" t="s">
        <v>364</v>
      </c>
    </row>
    <row r="25870" spans="1:7">
      <c r="A25870" s="32">
        <v>2018</v>
      </c>
      <c r="B25870" s="32">
        <v>54104</v>
      </c>
      <c r="C25870" s="33" t="s">
        <v>563</v>
      </c>
      <c r="D25870" s="33" t="s">
        <v>564</v>
      </c>
      <c r="E25870" s="34">
        <v>222424</v>
      </c>
      <c r="F25870" s="35">
        <v>1.0249999999999999</v>
      </c>
      <c r="G25870" s="34" t="s">
        <v>364</v>
      </c>
    </row>
    <row r="25871" spans="1:7">
      <c r="A25871" s="32">
        <v>2018</v>
      </c>
      <c r="B25871" s="32">
        <v>54304</v>
      </c>
      <c r="C25871" s="33" t="s">
        <v>353</v>
      </c>
      <c r="D25871" s="33" t="s">
        <v>354</v>
      </c>
      <c r="E25871" s="34">
        <v>11802</v>
      </c>
      <c r="F25871" s="35">
        <v>24.34</v>
      </c>
      <c r="G25871" s="34" t="s">
        <v>364</v>
      </c>
    </row>
    <row r="25872" spans="1:7">
      <c r="A25872" s="32">
        <v>2018</v>
      </c>
      <c r="B25872" s="32">
        <v>54304</v>
      </c>
      <c r="C25872" s="33" t="s">
        <v>565</v>
      </c>
      <c r="D25872" s="33" t="s">
        <v>566</v>
      </c>
      <c r="E25872" s="34">
        <v>177</v>
      </c>
      <c r="F25872" s="35">
        <v>5.88</v>
      </c>
      <c r="G25872" s="34" t="s">
        <v>364</v>
      </c>
    </row>
    <row r="25873" spans="1:7">
      <c r="A25873" s="32">
        <v>2018</v>
      </c>
      <c r="B25873" s="32">
        <v>54304</v>
      </c>
      <c r="C25873" s="33" t="s">
        <v>565</v>
      </c>
      <c r="D25873" s="33" t="s">
        <v>566</v>
      </c>
      <c r="E25873" s="34">
        <v>176</v>
      </c>
      <c r="F25873" s="35">
        <v>5.88</v>
      </c>
      <c r="G25873" s="34" t="s">
        <v>364</v>
      </c>
    </row>
    <row r="25874" spans="1:7">
      <c r="A25874" s="32">
        <v>2018</v>
      </c>
      <c r="B25874" s="32">
        <v>54304</v>
      </c>
      <c r="C25874" s="33" t="s">
        <v>565</v>
      </c>
      <c r="D25874" s="33" t="s">
        <v>566</v>
      </c>
      <c r="E25874" s="34">
        <v>177</v>
      </c>
      <c r="F25874" s="35">
        <v>5.88</v>
      </c>
      <c r="G25874" s="34" t="s">
        <v>364</v>
      </c>
    </row>
    <row r="25875" spans="1:7">
      <c r="A25875" s="32">
        <v>2018</v>
      </c>
      <c r="B25875" s="32">
        <v>54304</v>
      </c>
      <c r="C25875" s="33" t="s">
        <v>565</v>
      </c>
      <c r="D25875" s="33" t="s">
        <v>566</v>
      </c>
      <c r="E25875" s="34">
        <v>177</v>
      </c>
      <c r="F25875" s="35">
        <v>5.88</v>
      </c>
      <c r="G25875" s="34" t="s">
        <v>364</v>
      </c>
    </row>
    <row r="25876" spans="1:7">
      <c r="A25876" s="32">
        <v>2018</v>
      </c>
      <c r="B25876" s="32">
        <v>54324</v>
      </c>
      <c r="C25876" s="33" t="s">
        <v>565</v>
      </c>
      <c r="D25876" s="33" t="s">
        <v>566</v>
      </c>
      <c r="E25876" s="34">
        <v>94</v>
      </c>
      <c r="F25876" s="35">
        <v>5.79</v>
      </c>
      <c r="G25876" s="34" t="s">
        <v>364</v>
      </c>
    </row>
    <row r="25877" spans="1:7">
      <c r="A25877" s="32">
        <v>2018</v>
      </c>
      <c r="B25877" s="32">
        <v>54324</v>
      </c>
      <c r="C25877" s="33" t="s">
        <v>563</v>
      </c>
      <c r="D25877" s="33" t="s">
        <v>564</v>
      </c>
      <c r="E25877" s="34">
        <v>300946</v>
      </c>
      <c r="F25877" s="35">
        <v>1.028</v>
      </c>
      <c r="G25877" s="34" t="s">
        <v>364</v>
      </c>
    </row>
    <row r="25878" spans="1:7">
      <c r="A25878" s="32">
        <v>2018</v>
      </c>
      <c r="B25878" s="32">
        <v>54324</v>
      </c>
      <c r="C25878" s="33" t="s">
        <v>563</v>
      </c>
      <c r="D25878" s="33" t="s">
        <v>564</v>
      </c>
      <c r="E25878" s="34">
        <v>525815</v>
      </c>
      <c r="F25878" s="35">
        <v>1.028</v>
      </c>
      <c r="G25878" s="34" t="s">
        <v>364</v>
      </c>
    </row>
    <row r="25879" spans="1:7">
      <c r="A25879" s="32">
        <v>2018</v>
      </c>
      <c r="B25879" s="32">
        <v>54537</v>
      </c>
      <c r="C25879" s="33" t="s">
        <v>563</v>
      </c>
      <c r="D25879" s="33" t="s">
        <v>564</v>
      </c>
      <c r="E25879" s="34">
        <v>29027</v>
      </c>
      <c r="F25879" s="35">
        <v>1.1020000000000001</v>
      </c>
      <c r="G25879" s="34">
        <v>129.9</v>
      </c>
    </row>
    <row r="25880" spans="1:7">
      <c r="A25880" s="32">
        <v>2018</v>
      </c>
      <c r="B25880" s="32">
        <v>54537</v>
      </c>
      <c r="C25880" s="33" t="s">
        <v>563</v>
      </c>
      <c r="D25880" s="33" t="s">
        <v>564</v>
      </c>
      <c r="E25880" s="34">
        <v>58052</v>
      </c>
      <c r="F25880" s="35">
        <v>1.1020000000000001</v>
      </c>
      <c r="G25880" s="34">
        <v>93.4</v>
      </c>
    </row>
    <row r="25881" spans="1:7">
      <c r="A25881" s="32">
        <v>2018</v>
      </c>
      <c r="B25881" s="32">
        <v>54537</v>
      </c>
      <c r="C25881" s="33" t="s">
        <v>563</v>
      </c>
      <c r="D25881" s="33" t="s">
        <v>564</v>
      </c>
      <c r="E25881" s="34">
        <v>58055</v>
      </c>
      <c r="F25881" s="35">
        <v>1.1020000000000001</v>
      </c>
      <c r="G25881" s="34">
        <v>127.2</v>
      </c>
    </row>
    <row r="25882" spans="1:7">
      <c r="A25882" s="32">
        <v>2018</v>
      </c>
      <c r="B25882" s="32">
        <v>54537</v>
      </c>
      <c r="C25882" s="33" t="s">
        <v>563</v>
      </c>
      <c r="D25882" s="33" t="s">
        <v>564</v>
      </c>
      <c r="E25882" s="34">
        <v>58522</v>
      </c>
      <c r="F25882" s="35">
        <v>1.1020000000000001</v>
      </c>
      <c r="G25882" s="34">
        <v>249.9</v>
      </c>
    </row>
    <row r="25883" spans="1:7">
      <c r="A25883" s="32">
        <v>2018</v>
      </c>
      <c r="B25883" s="32">
        <v>54537</v>
      </c>
      <c r="C25883" s="33" t="s">
        <v>563</v>
      </c>
      <c r="D25883" s="33" t="s">
        <v>564</v>
      </c>
      <c r="E25883" s="34">
        <v>1094875</v>
      </c>
      <c r="F25883" s="35">
        <v>1.1020000000000001</v>
      </c>
      <c r="G25883" s="34">
        <v>194</v>
      </c>
    </row>
    <row r="25884" spans="1:7">
      <c r="A25884" s="32">
        <v>2018</v>
      </c>
      <c r="B25884" s="32">
        <v>54538</v>
      </c>
      <c r="C25884" s="33" t="s">
        <v>563</v>
      </c>
      <c r="D25884" s="33" t="s">
        <v>564</v>
      </c>
      <c r="E25884" s="34">
        <v>212115</v>
      </c>
      <c r="F25884" s="35">
        <v>1.018</v>
      </c>
      <c r="G25884" s="34">
        <v>279.60000000000002</v>
      </c>
    </row>
    <row r="25885" spans="1:7">
      <c r="A25885" s="32">
        <v>2018</v>
      </c>
      <c r="B25885" s="32">
        <v>54538</v>
      </c>
      <c r="C25885" s="33" t="s">
        <v>565</v>
      </c>
      <c r="D25885" s="33" t="s">
        <v>566</v>
      </c>
      <c r="E25885" s="34">
        <v>2045</v>
      </c>
      <c r="F25885" s="35">
        <v>5.8</v>
      </c>
      <c r="G25885" s="34">
        <v>1740.5</v>
      </c>
    </row>
    <row r="25886" spans="1:7">
      <c r="A25886" s="32">
        <v>2018</v>
      </c>
      <c r="B25886" s="32">
        <v>54547</v>
      </c>
      <c r="C25886" s="33" t="s">
        <v>563</v>
      </c>
      <c r="D25886" s="33" t="s">
        <v>564</v>
      </c>
      <c r="E25886" s="34">
        <v>3461509</v>
      </c>
      <c r="F25886" s="35">
        <v>1.0289999999999999</v>
      </c>
      <c r="G25886" s="34" t="s">
        <v>364</v>
      </c>
    </row>
    <row r="25887" spans="1:7">
      <c r="A25887" s="32">
        <v>2018</v>
      </c>
      <c r="B25887" s="32">
        <v>54574</v>
      </c>
      <c r="C25887" s="33" t="s">
        <v>563</v>
      </c>
      <c r="D25887" s="33" t="s">
        <v>564</v>
      </c>
      <c r="E25887" s="34">
        <v>69522</v>
      </c>
      <c r="F25887" s="35">
        <v>1.032</v>
      </c>
      <c r="G25887" s="34" t="s">
        <v>364</v>
      </c>
    </row>
    <row r="25888" spans="1:7">
      <c r="A25888" s="32">
        <v>2018</v>
      </c>
      <c r="B25888" s="32">
        <v>54634</v>
      </c>
      <c r="C25888" s="33" t="s">
        <v>365</v>
      </c>
      <c r="D25888" s="33" t="s">
        <v>354</v>
      </c>
      <c r="E25888" s="34">
        <v>131000</v>
      </c>
      <c r="F25888" s="35">
        <v>7.1260000000000003</v>
      </c>
      <c r="G25888" s="34" t="s">
        <v>364</v>
      </c>
    </row>
    <row r="25889" spans="1:7">
      <c r="A25889" s="32">
        <v>2018</v>
      </c>
      <c r="B25889" s="32">
        <v>54634</v>
      </c>
      <c r="C25889" s="33" t="s">
        <v>565</v>
      </c>
      <c r="D25889" s="33" t="s">
        <v>566</v>
      </c>
      <c r="E25889" s="34">
        <v>357</v>
      </c>
      <c r="F25889" s="35">
        <v>5.88</v>
      </c>
      <c r="G25889" s="34" t="s">
        <v>364</v>
      </c>
    </row>
    <row r="25890" spans="1:7">
      <c r="A25890" s="32">
        <v>2018</v>
      </c>
      <c r="B25890" s="32">
        <v>54640</v>
      </c>
      <c r="C25890" s="33" t="s">
        <v>565</v>
      </c>
      <c r="D25890" s="33" t="s">
        <v>566</v>
      </c>
      <c r="E25890" s="34">
        <v>6</v>
      </c>
      <c r="F25890" s="35">
        <v>5.8380000000000001</v>
      </c>
      <c r="G25890" s="34" t="s">
        <v>364</v>
      </c>
    </row>
    <row r="25891" spans="1:7">
      <c r="A25891" s="32">
        <v>2018</v>
      </c>
      <c r="B25891" s="32">
        <v>54640</v>
      </c>
      <c r="C25891" s="33" t="s">
        <v>565</v>
      </c>
      <c r="D25891" s="33" t="s">
        <v>566</v>
      </c>
      <c r="E25891" s="34">
        <v>37</v>
      </c>
      <c r="F25891" s="35">
        <v>5.8380000000000001</v>
      </c>
      <c r="G25891" s="34" t="s">
        <v>364</v>
      </c>
    </row>
    <row r="25892" spans="1:7">
      <c r="A25892" s="32">
        <v>2018</v>
      </c>
      <c r="B25892" s="32">
        <v>54640</v>
      </c>
      <c r="C25892" s="33" t="s">
        <v>563</v>
      </c>
      <c r="D25892" s="33" t="s">
        <v>564</v>
      </c>
      <c r="E25892" s="34">
        <v>918</v>
      </c>
      <c r="F25892" s="35">
        <v>1.0609999999999999</v>
      </c>
      <c r="G25892" s="34" t="s">
        <v>364</v>
      </c>
    </row>
    <row r="25893" spans="1:7">
      <c r="A25893" s="32">
        <v>2018</v>
      </c>
      <c r="B25893" s="32">
        <v>54640</v>
      </c>
      <c r="C25893" s="33" t="s">
        <v>563</v>
      </c>
      <c r="D25893" s="33" t="s">
        <v>564</v>
      </c>
      <c r="E25893" s="34">
        <v>1581</v>
      </c>
      <c r="F25893" s="35">
        <v>1.0609999999999999</v>
      </c>
      <c r="G25893" s="34" t="s">
        <v>364</v>
      </c>
    </row>
    <row r="25894" spans="1:7">
      <c r="A25894" s="32">
        <v>2018</v>
      </c>
      <c r="B25894" s="32">
        <v>54640</v>
      </c>
      <c r="C25894" s="33" t="s">
        <v>563</v>
      </c>
      <c r="D25894" s="33" t="s">
        <v>564</v>
      </c>
      <c r="E25894" s="34">
        <v>822374</v>
      </c>
      <c r="F25894" s="35">
        <v>1.0609999999999999</v>
      </c>
      <c r="G25894" s="34" t="s">
        <v>364</v>
      </c>
    </row>
    <row r="25895" spans="1:7">
      <c r="A25895" s="32">
        <v>2018</v>
      </c>
      <c r="B25895" s="32">
        <v>54640</v>
      </c>
      <c r="C25895" s="33" t="s">
        <v>563</v>
      </c>
      <c r="D25895" s="33" t="s">
        <v>564</v>
      </c>
      <c r="E25895" s="34">
        <v>44354</v>
      </c>
      <c r="F25895" s="35">
        <v>1.0609999999999999</v>
      </c>
      <c r="G25895" s="34" t="s">
        <v>364</v>
      </c>
    </row>
    <row r="25896" spans="1:7">
      <c r="A25896" s="32">
        <v>2018</v>
      </c>
      <c r="B25896" s="32">
        <v>54640</v>
      </c>
      <c r="C25896" s="33" t="s">
        <v>563</v>
      </c>
      <c r="D25896" s="33" t="s">
        <v>564</v>
      </c>
      <c r="E25896" s="34">
        <v>33260</v>
      </c>
      <c r="F25896" s="35">
        <v>1.0609999999999999</v>
      </c>
      <c r="G25896" s="34" t="s">
        <v>364</v>
      </c>
    </row>
    <row r="25897" spans="1:7">
      <c r="A25897" s="32">
        <v>2018</v>
      </c>
      <c r="B25897" s="32">
        <v>54646</v>
      </c>
      <c r="C25897" s="33" t="s">
        <v>565</v>
      </c>
      <c r="D25897" s="33" t="s">
        <v>566</v>
      </c>
      <c r="E25897" s="34">
        <v>262</v>
      </c>
      <c r="F25897" s="35">
        <v>5.4649999999999999</v>
      </c>
      <c r="G25897" s="34" t="s">
        <v>364</v>
      </c>
    </row>
    <row r="25898" spans="1:7">
      <c r="A25898" s="32">
        <v>2018</v>
      </c>
      <c r="B25898" s="32">
        <v>54646</v>
      </c>
      <c r="C25898" s="33" t="s">
        <v>567</v>
      </c>
      <c r="D25898" s="33" t="s">
        <v>566</v>
      </c>
      <c r="E25898" s="34">
        <v>157630</v>
      </c>
      <c r="F25898" s="35">
        <v>5.8979999999999997</v>
      </c>
      <c r="G25898" s="34" t="s">
        <v>364</v>
      </c>
    </row>
    <row r="25899" spans="1:7">
      <c r="A25899" s="32">
        <v>2018</v>
      </c>
      <c r="B25899" s="32">
        <v>54676</v>
      </c>
      <c r="C25899" s="33" t="s">
        <v>563</v>
      </c>
      <c r="D25899" s="33" t="s">
        <v>564</v>
      </c>
      <c r="E25899" s="34">
        <v>2271200</v>
      </c>
      <c r="F25899" s="35">
        <v>1.02</v>
      </c>
      <c r="G25899" s="34" t="s">
        <v>364</v>
      </c>
    </row>
    <row r="25900" spans="1:7">
      <c r="A25900" s="32">
        <v>2018</v>
      </c>
      <c r="B25900" s="32">
        <v>54761</v>
      </c>
      <c r="C25900" s="33" t="s">
        <v>563</v>
      </c>
      <c r="D25900" s="33" t="s">
        <v>564</v>
      </c>
      <c r="E25900" s="34">
        <v>2208228</v>
      </c>
      <c r="F25900" s="35">
        <v>1.044</v>
      </c>
      <c r="G25900" s="34" t="s">
        <v>364</v>
      </c>
    </row>
    <row r="25901" spans="1:7">
      <c r="A25901" s="32">
        <v>2018</v>
      </c>
      <c r="B25901" s="32">
        <v>54805</v>
      </c>
      <c r="C25901" s="33" t="s">
        <v>563</v>
      </c>
      <c r="D25901" s="33" t="s">
        <v>564</v>
      </c>
      <c r="E25901" s="34">
        <v>93363</v>
      </c>
      <c r="F25901" s="35">
        <v>1.028</v>
      </c>
      <c r="G25901" s="34" t="s">
        <v>364</v>
      </c>
    </row>
    <row r="25902" spans="1:7">
      <c r="A25902" s="32">
        <v>2018</v>
      </c>
      <c r="B25902" s="32">
        <v>54805</v>
      </c>
      <c r="C25902" s="33" t="s">
        <v>563</v>
      </c>
      <c r="D25902" s="33" t="s">
        <v>564</v>
      </c>
      <c r="E25902" s="34">
        <v>82939</v>
      </c>
      <c r="F25902" s="35">
        <v>1.028</v>
      </c>
      <c r="G25902" s="34" t="s">
        <v>364</v>
      </c>
    </row>
    <row r="25903" spans="1:7">
      <c r="A25903" s="32">
        <v>2018</v>
      </c>
      <c r="B25903" s="32">
        <v>54805</v>
      </c>
      <c r="C25903" s="33" t="s">
        <v>563</v>
      </c>
      <c r="D25903" s="33" t="s">
        <v>564</v>
      </c>
      <c r="E25903" s="34">
        <v>81663</v>
      </c>
      <c r="F25903" s="35">
        <v>1.028</v>
      </c>
      <c r="G25903" s="34" t="s">
        <v>364</v>
      </c>
    </row>
    <row r="25904" spans="1:7">
      <c r="A25904" s="32">
        <v>2018</v>
      </c>
      <c r="B25904" s="32">
        <v>54805</v>
      </c>
      <c r="C25904" s="33" t="s">
        <v>563</v>
      </c>
      <c r="D25904" s="33" t="s">
        <v>564</v>
      </c>
      <c r="E25904" s="34">
        <v>21662</v>
      </c>
      <c r="F25904" s="35">
        <v>1.028</v>
      </c>
      <c r="G25904" s="34" t="s">
        <v>364</v>
      </c>
    </row>
    <row r="25905" spans="1:7">
      <c r="A25905" s="32">
        <v>2018</v>
      </c>
      <c r="B25905" s="32">
        <v>54805</v>
      </c>
      <c r="C25905" s="33" t="s">
        <v>563</v>
      </c>
      <c r="D25905" s="33" t="s">
        <v>564</v>
      </c>
      <c r="E25905" s="34">
        <v>3586</v>
      </c>
      <c r="F25905" s="35">
        <v>1.028</v>
      </c>
      <c r="G25905" s="34" t="s">
        <v>364</v>
      </c>
    </row>
    <row r="25906" spans="1:7">
      <c r="A25906" s="32">
        <v>2018</v>
      </c>
      <c r="B25906" s="32">
        <v>54805</v>
      </c>
      <c r="C25906" s="33" t="s">
        <v>563</v>
      </c>
      <c r="D25906" s="33" t="s">
        <v>564</v>
      </c>
      <c r="E25906" s="34">
        <v>7168</v>
      </c>
      <c r="F25906" s="35">
        <v>1.028</v>
      </c>
      <c r="G25906" s="34" t="s">
        <v>364</v>
      </c>
    </row>
    <row r="25907" spans="1:7">
      <c r="A25907" s="32">
        <v>2018</v>
      </c>
      <c r="B25907" s="32">
        <v>54805</v>
      </c>
      <c r="C25907" s="33" t="s">
        <v>563</v>
      </c>
      <c r="D25907" s="33" t="s">
        <v>564</v>
      </c>
      <c r="E25907" s="34">
        <v>5279</v>
      </c>
      <c r="F25907" s="35">
        <v>1.028</v>
      </c>
      <c r="G25907" s="34" t="s">
        <v>364</v>
      </c>
    </row>
    <row r="25908" spans="1:7">
      <c r="A25908" s="32">
        <v>2018</v>
      </c>
      <c r="B25908" s="32">
        <v>54805</v>
      </c>
      <c r="C25908" s="33" t="s">
        <v>563</v>
      </c>
      <c r="D25908" s="33" t="s">
        <v>564</v>
      </c>
      <c r="E25908" s="34">
        <v>110965</v>
      </c>
      <c r="F25908" s="35">
        <v>1.028</v>
      </c>
      <c r="G25908" s="34" t="s">
        <v>364</v>
      </c>
    </row>
    <row r="25909" spans="1:7">
      <c r="A25909" s="32">
        <v>2018</v>
      </c>
      <c r="B25909" s="32">
        <v>54805</v>
      </c>
      <c r="C25909" s="33" t="s">
        <v>563</v>
      </c>
      <c r="D25909" s="33" t="s">
        <v>564</v>
      </c>
      <c r="E25909" s="34">
        <v>7253</v>
      </c>
      <c r="F25909" s="35">
        <v>1.028</v>
      </c>
      <c r="G25909" s="34" t="s">
        <v>364</v>
      </c>
    </row>
    <row r="25910" spans="1:7">
      <c r="A25910" s="32">
        <v>2018</v>
      </c>
      <c r="B25910" s="32">
        <v>54817</v>
      </c>
      <c r="C25910" s="33" t="s">
        <v>563</v>
      </c>
      <c r="D25910" s="33" t="s">
        <v>564</v>
      </c>
      <c r="E25910" s="34">
        <v>42724</v>
      </c>
      <c r="F25910" s="35">
        <v>0.997</v>
      </c>
      <c r="G25910" s="34">
        <v>319.39999999999998</v>
      </c>
    </row>
    <row r="25911" spans="1:7">
      <c r="A25911" s="32">
        <v>2018</v>
      </c>
      <c r="B25911" s="32">
        <v>54817</v>
      </c>
      <c r="C25911" s="33" t="s">
        <v>563</v>
      </c>
      <c r="D25911" s="33" t="s">
        <v>564</v>
      </c>
      <c r="E25911" s="34">
        <v>35111</v>
      </c>
      <c r="F25911" s="35">
        <v>0.997</v>
      </c>
      <c r="G25911" s="34">
        <v>358</v>
      </c>
    </row>
    <row r="25912" spans="1:7">
      <c r="A25912" s="32">
        <v>2018</v>
      </c>
      <c r="B25912" s="32">
        <v>54817</v>
      </c>
      <c r="C25912" s="33" t="s">
        <v>563</v>
      </c>
      <c r="D25912" s="33" t="s">
        <v>564</v>
      </c>
      <c r="E25912" s="34">
        <v>32766</v>
      </c>
      <c r="F25912" s="35">
        <v>0.997</v>
      </c>
      <c r="G25912" s="34">
        <v>300.60000000000002</v>
      </c>
    </row>
    <row r="25913" spans="1:7">
      <c r="A25913" s="32">
        <v>2018</v>
      </c>
      <c r="B25913" s="32">
        <v>54817</v>
      </c>
      <c r="C25913" s="33" t="s">
        <v>563</v>
      </c>
      <c r="D25913" s="33" t="s">
        <v>564</v>
      </c>
      <c r="E25913" s="34">
        <v>15213</v>
      </c>
      <c r="F25913" s="35">
        <v>0.997</v>
      </c>
      <c r="G25913" s="34">
        <v>298.8</v>
      </c>
    </row>
    <row r="25914" spans="1:7">
      <c r="A25914" s="32">
        <v>2018</v>
      </c>
      <c r="B25914" s="32">
        <v>54817</v>
      </c>
      <c r="C25914" s="33" t="s">
        <v>563</v>
      </c>
      <c r="D25914" s="33" t="s">
        <v>564</v>
      </c>
      <c r="E25914" s="34">
        <v>11656</v>
      </c>
      <c r="F25914" s="35">
        <v>0.997</v>
      </c>
      <c r="G25914" s="34">
        <v>361</v>
      </c>
    </row>
    <row r="25915" spans="1:7">
      <c r="A25915" s="32">
        <v>2018</v>
      </c>
      <c r="B25915" s="32">
        <v>54817</v>
      </c>
      <c r="C25915" s="33" t="s">
        <v>563</v>
      </c>
      <c r="D25915" s="33" t="s">
        <v>564</v>
      </c>
      <c r="E25915" s="34">
        <v>10370</v>
      </c>
      <c r="F25915" s="35">
        <v>0.997</v>
      </c>
      <c r="G25915" s="34">
        <v>259.60000000000002</v>
      </c>
    </row>
    <row r="25916" spans="1:7">
      <c r="A25916" s="32">
        <v>2018</v>
      </c>
      <c r="B25916" s="32">
        <v>54817</v>
      </c>
      <c r="C25916" s="33" t="s">
        <v>563</v>
      </c>
      <c r="D25916" s="33" t="s">
        <v>564</v>
      </c>
      <c r="E25916" s="34">
        <v>5210</v>
      </c>
      <c r="F25916" s="35">
        <v>0.997</v>
      </c>
      <c r="G25916" s="34">
        <v>328.2</v>
      </c>
    </row>
    <row r="25917" spans="1:7">
      <c r="A25917" s="32">
        <v>2018</v>
      </c>
      <c r="B25917" s="32">
        <v>54817</v>
      </c>
      <c r="C25917" s="33" t="s">
        <v>563</v>
      </c>
      <c r="D25917" s="33" t="s">
        <v>564</v>
      </c>
      <c r="E25917" s="34">
        <v>9802</v>
      </c>
      <c r="F25917" s="35">
        <v>0.997</v>
      </c>
      <c r="G25917" s="34">
        <v>269.60000000000002</v>
      </c>
    </row>
    <row r="25918" spans="1:7">
      <c r="A25918" s="32">
        <v>2018</v>
      </c>
      <c r="B25918" s="32">
        <v>54817</v>
      </c>
      <c r="C25918" s="33" t="s">
        <v>563</v>
      </c>
      <c r="D25918" s="33" t="s">
        <v>564</v>
      </c>
      <c r="E25918" s="34">
        <v>243294</v>
      </c>
      <c r="F25918" s="35">
        <v>0.997</v>
      </c>
      <c r="G25918" s="34">
        <v>290.7</v>
      </c>
    </row>
    <row r="25919" spans="1:7">
      <c r="A25919" s="32">
        <v>2018</v>
      </c>
      <c r="B25919" s="32">
        <v>54817</v>
      </c>
      <c r="C25919" s="33" t="s">
        <v>563</v>
      </c>
      <c r="D25919" s="33" t="s">
        <v>564</v>
      </c>
      <c r="E25919" s="34">
        <v>70413</v>
      </c>
      <c r="F25919" s="35">
        <v>0.997</v>
      </c>
      <c r="G25919" s="34">
        <v>309.7</v>
      </c>
    </row>
    <row r="25920" spans="1:7">
      <c r="A25920" s="32">
        <v>2018</v>
      </c>
      <c r="B25920" s="32">
        <v>54817</v>
      </c>
      <c r="C25920" s="33" t="s">
        <v>563</v>
      </c>
      <c r="D25920" s="33" t="s">
        <v>564</v>
      </c>
      <c r="E25920" s="34">
        <v>62069</v>
      </c>
      <c r="F25920" s="35">
        <v>0.997</v>
      </c>
      <c r="G25920" s="34">
        <v>314</v>
      </c>
    </row>
    <row r="25921" spans="1:7">
      <c r="A25921" s="32">
        <v>2018</v>
      </c>
      <c r="B25921" s="32">
        <v>54817</v>
      </c>
      <c r="C25921" s="33" t="s">
        <v>563</v>
      </c>
      <c r="D25921" s="33" t="s">
        <v>564</v>
      </c>
      <c r="E25921" s="34">
        <v>67969</v>
      </c>
      <c r="F25921" s="35">
        <v>0.997</v>
      </c>
      <c r="G25921" s="34">
        <v>293</v>
      </c>
    </row>
    <row r="25922" spans="1:7">
      <c r="A25922" s="32">
        <v>2018</v>
      </c>
      <c r="B25922" s="32">
        <v>54832</v>
      </c>
      <c r="C25922" s="33" t="s">
        <v>563</v>
      </c>
      <c r="D25922" s="33" t="s">
        <v>564</v>
      </c>
      <c r="E25922" s="34">
        <v>668006</v>
      </c>
      <c r="F25922" s="35">
        <v>1.0489999999999999</v>
      </c>
      <c r="G25922" s="34" t="s">
        <v>364</v>
      </c>
    </row>
    <row r="25923" spans="1:7">
      <c r="A25923" s="32">
        <v>2018</v>
      </c>
      <c r="B25923" s="32">
        <v>54832</v>
      </c>
      <c r="C25923" s="33" t="s">
        <v>563</v>
      </c>
      <c r="D25923" s="33" t="s">
        <v>564</v>
      </c>
      <c r="E25923" s="34">
        <v>257219</v>
      </c>
      <c r="F25923" s="35">
        <v>1.0489999999999999</v>
      </c>
      <c r="G25923" s="34" t="s">
        <v>364</v>
      </c>
    </row>
    <row r="25924" spans="1:7">
      <c r="A25924" s="32">
        <v>2018</v>
      </c>
      <c r="B25924" s="32">
        <v>54844</v>
      </c>
      <c r="C25924" s="33" t="s">
        <v>565</v>
      </c>
      <c r="D25924" s="33" t="s">
        <v>566</v>
      </c>
      <c r="E25924" s="34">
        <v>230</v>
      </c>
      <c r="F25924" s="35">
        <v>5.88</v>
      </c>
      <c r="G25924" s="34">
        <v>1937.2</v>
      </c>
    </row>
    <row r="25925" spans="1:7">
      <c r="A25925" s="32">
        <v>2018</v>
      </c>
      <c r="B25925" s="32">
        <v>54844</v>
      </c>
      <c r="C25925" s="33" t="s">
        <v>563</v>
      </c>
      <c r="D25925" s="33" t="s">
        <v>564</v>
      </c>
      <c r="E25925" s="34">
        <v>24506</v>
      </c>
      <c r="F25925" s="35">
        <v>1.0660000000000001</v>
      </c>
      <c r="G25925" s="34">
        <v>376.2</v>
      </c>
    </row>
    <row r="25926" spans="1:7">
      <c r="A25926" s="32">
        <v>2018</v>
      </c>
      <c r="B25926" s="32">
        <v>54844</v>
      </c>
      <c r="C25926" s="33" t="s">
        <v>563</v>
      </c>
      <c r="D25926" s="33" t="s">
        <v>564</v>
      </c>
      <c r="E25926" s="34">
        <v>26444</v>
      </c>
      <c r="F25926" s="35">
        <v>1.0669999999999999</v>
      </c>
      <c r="G25926" s="34">
        <v>1028.9000000000001</v>
      </c>
    </row>
    <row r="25927" spans="1:7">
      <c r="A25927" s="32">
        <v>2018</v>
      </c>
      <c r="B25927" s="32">
        <v>54844</v>
      </c>
      <c r="C25927" s="33" t="s">
        <v>563</v>
      </c>
      <c r="D25927" s="33" t="s">
        <v>564</v>
      </c>
      <c r="E25927" s="34">
        <v>31475</v>
      </c>
      <c r="F25927" s="35">
        <v>1.08</v>
      </c>
      <c r="G25927" s="34">
        <v>233.7</v>
      </c>
    </row>
    <row r="25928" spans="1:7">
      <c r="A25928" s="32">
        <v>2018</v>
      </c>
      <c r="B25928" s="32">
        <v>54844</v>
      </c>
      <c r="C25928" s="33" t="s">
        <v>563</v>
      </c>
      <c r="D25928" s="33" t="s">
        <v>564</v>
      </c>
      <c r="E25928" s="34">
        <v>49891</v>
      </c>
      <c r="F25928" s="35">
        <v>1.0449999999999999</v>
      </c>
      <c r="G25928" s="34">
        <v>317.39999999999998</v>
      </c>
    </row>
    <row r="25929" spans="1:7">
      <c r="A25929" s="32">
        <v>2018</v>
      </c>
      <c r="B25929" s="32">
        <v>54844</v>
      </c>
      <c r="C25929" s="33" t="s">
        <v>563</v>
      </c>
      <c r="D25929" s="33" t="s">
        <v>564</v>
      </c>
      <c r="E25929" s="34">
        <v>54040</v>
      </c>
      <c r="F25929" s="35">
        <v>1.0720000000000001</v>
      </c>
      <c r="G25929" s="34">
        <v>218</v>
      </c>
    </row>
    <row r="25930" spans="1:7">
      <c r="A25930" s="32">
        <v>2018</v>
      </c>
      <c r="B25930" s="32">
        <v>54844</v>
      </c>
      <c r="C25930" s="33" t="s">
        <v>563</v>
      </c>
      <c r="D25930" s="33" t="s">
        <v>564</v>
      </c>
      <c r="E25930" s="34">
        <v>73408</v>
      </c>
      <c r="F25930" s="35">
        <v>1.081</v>
      </c>
      <c r="G25930" s="34">
        <v>242.6</v>
      </c>
    </row>
    <row r="25931" spans="1:7">
      <c r="A25931" s="32">
        <v>2018</v>
      </c>
      <c r="B25931" s="32">
        <v>54844</v>
      </c>
      <c r="C25931" s="33" t="s">
        <v>563</v>
      </c>
      <c r="D25931" s="33" t="s">
        <v>564</v>
      </c>
      <c r="E25931" s="34">
        <v>86529</v>
      </c>
      <c r="F25931" s="35">
        <v>1.0680000000000001</v>
      </c>
      <c r="G25931" s="34">
        <v>239.4</v>
      </c>
    </row>
    <row r="25932" spans="1:7">
      <c r="A25932" s="32">
        <v>2018</v>
      </c>
      <c r="B25932" s="32">
        <v>54844</v>
      </c>
      <c r="C25932" s="33" t="s">
        <v>563</v>
      </c>
      <c r="D25932" s="33" t="s">
        <v>564</v>
      </c>
      <c r="E25932" s="34">
        <v>86546</v>
      </c>
      <c r="F25932" s="35">
        <v>1.0660000000000001</v>
      </c>
      <c r="G25932" s="34">
        <v>239.9</v>
      </c>
    </row>
    <row r="25933" spans="1:7">
      <c r="A25933" s="32">
        <v>2018</v>
      </c>
      <c r="B25933" s="32">
        <v>54844</v>
      </c>
      <c r="C25933" s="33" t="s">
        <v>563</v>
      </c>
      <c r="D25933" s="33" t="s">
        <v>564</v>
      </c>
      <c r="E25933" s="34">
        <v>89185</v>
      </c>
      <c r="F25933" s="35">
        <v>1.075</v>
      </c>
      <c r="G25933" s="34">
        <v>246.5</v>
      </c>
    </row>
    <row r="25934" spans="1:7">
      <c r="A25934" s="32">
        <v>2018</v>
      </c>
      <c r="B25934" s="32">
        <v>54844</v>
      </c>
      <c r="C25934" s="33" t="s">
        <v>563</v>
      </c>
      <c r="D25934" s="33" t="s">
        <v>564</v>
      </c>
      <c r="E25934" s="34">
        <v>128060</v>
      </c>
      <c r="F25934" s="35">
        <v>1.0489999999999999</v>
      </c>
      <c r="G25934" s="34">
        <v>295.8</v>
      </c>
    </row>
    <row r="25935" spans="1:7">
      <c r="A25935" s="32">
        <v>2018</v>
      </c>
      <c r="B25935" s="32">
        <v>54844</v>
      </c>
      <c r="C25935" s="33" t="s">
        <v>563</v>
      </c>
      <c r="D25935" s="33" t="s">
        <v>564</v>
      </c>
      <c r="E25935" s="34">
        <v>3160</v>
      </c>
      <c r="F25935" s="35">
        <v>1.081</v>
      </c>
      <c r="G25935" s="34">
        <v>832.9</v>
      </c>
    </row>
    <row r="25936" spans="1:7">
      <c r="A25936" s="32">
        <v>2018</v>
      </c>
      <c r="B25936" s="32">
        <v>54844</v>
      </c>
      <c r="C25936" s="33" t="s">
        <v>563</v>
      </c>
      <c r="D25936" s="33" t="s">
        <v>564</v>
      </c>
      <c r="E25936" s="34">
        <v>16596</v>
      </c>
      <c r="F25936" s="35">
        <v>1.087</v>
      </c>
      <c r="G25936" s="34">
        <v>438.8</v>
      </c>
    </row>
    <row r="25937" spans="1:7">
      <c r="A25937" s="32">
        <v>2018</v>
      </c>
      <c r="B25937" s="32">
        <v>54854</v>
      </c>
      <c r="C25937" s="33" t="s">
        <v>563</v>
      </c>
      <c r="D25937" s="33" t="s">
        <v>564</v>
      </c>
      <c r="E25937" s="34">
        <v>38618</v>
      </c>
      <c r="F25937" s="35">
        <v>1.036</v>
      </c>
      <c r="G25937" s="34">
        <v>325.8</v>
      </c>
    </row>
    <row r="25938" spans="1:7">
      <c r="A25938" s="32">
        <v>2018</v>
      </c>
      <c r="B25938" s="32">
        <v>54914</v>
      </c>
      <c r="C25938" s="33" t="s">
        <v>563</v>
      </c>
      <c r="D25938" s="33" t="s">
        <v>564</v>
      </c>
      <c r="E25938" s="34">
        <v>878296</v>
      </c>
      <c r="F25938" s="35">
        <v>1.0349999999999999</v>
      </c>
      <c r="G25938" s="34" t="s">
        <v>364</v>
      </c>
    </row>
    <row r="25939" spans="1:7">
      <c r="A25939" s="32">
        <v>2018</v>
      </c>
      <c r="B25939" s="32">
        <v>54914</v>
      </c>
      <c r="C25939" s="33" t="s">
        <v>563</v>
      </c>
      <c r="D25939" s="33" t="s">
        <v>564</v>
      </c>
      <c r="E25939" s="34">
        <v>731928</v>
      </c>
      <c r="F25939" s="35">
        <v>1.0349999999999999</v>
      </c>
      <c r="G25939" s="34" t="s">
        <v>364</v>
      </c>
    </row>
    <row r="25940" spans="1:7">
      <c r="A25940" s="32">
        <v>2018</v>
      </c>
      <c r="B25940" s="32">
        <v>55010</v>
      </c>
      <c r="C25940" s="33" t="s">
        <v>563</v>
      </c>
      <c r="D25940" s="33" t="s">
        <v>564</v>
      </c>
      <c r="E25940" s="34">
        <v>312638</v>
      </c>
      <c r="F25940" s="35">
        <v>1.083</v>
      </c>
      <c r="G25940" s="34" t="s">
        <v>364</v>
      </c>
    </row>
    <row r="25941" spans="1:7">
      <c r="A25941" s="32">
        <v>2018</v>
      </c>
      <c r="B25941" s="32">
        <v>55011</v>
      </c>
      <c r="C25941" s="33" t="s">
        <v>563</v>
      </c>
      <c r="D25941" s="33" t="s">
        <v>564</v>
      </c>
      <c r="E25941" s="34">
        <v>706815</v>
      </c>
      <c r="F25941" s="35">
        <v>1.07</v>
      </c>
      <c r="G25941" s="34" t="s">
        <v>364</v>
      </c>
    </row>
    <row r="25942" spans="1:7">
      <c r="A25942" s="32">
        <v>2018</v>
      </c>
      <c r="B25942" s="32">
        <v>55015</v>
      </c>
      <c r="C25942" s="33" t="s">
        <v>563</v>
      </c>
      <c r="D25942" s="33" t="s">
        <v>564</v>
      </c>
      <c r="E25942" s="34">
        <v>2157302</v>
      </c>
      <c r="F25942" s="35">
        <v>1.02</v>
      </c>
      <c r="G25942" s="34" t="s">
        <v>364</v>
      </c>
    </row>
    <row r="25943" spans="1:7">
      <c r="A25943" s="32">
        <v>2018</v>
      </c>
      <c r="B25943" s="32">
        <v>55026</v>
      </c>
      <c r="C25943" s="33" t="s">
        <v>563</v>
      </c>
      <c r="D25943" s="33" t="s">
        <v>564</v>
      </c>
      <c r="E25943" s="34">
        <v>82577</v>
      </c>
      <c r="F25943" s="35">
        <v>1.026</v>
      </c>
      <c r="G25943" s="34" t="s">
        <v>364</v>
      </c>
    </row>
    <row r="25944" spans="1:7">
      <c r="A25944" s="32">
        <v>2018</v>
      </c>
      <c r="B25944" s="32">
        <v>55026</v>
      </c>
      <c r="C25944" s="33" t="s">
        <v>563</v>
      </c>
      <c r="D25944" s="33" t="s">
        <v>564</v>
      </c>
      <c r="E25944" s="34">
        <v>69100</v>
      </c>
      <c r="F25944" s="35">
        <v>1.028</v>
      </c>
      <c r="G25944" s="34" t="s">
        <v>364</v>
      </c>
    </row>
    <row r="25945" spans="1:7">
      <c r="A25945" s="32">
        <v>2018</v>
      </c>
      <c r="B25945" s="32">
        <v>55026</v>
      </c>
      <c r="C25945" s="33" t="s">
        <v>563</v>
      </c>
      <c r="D25945" s="33" t="s">
        <v>564</v>
      </c>
      <c r="E25945" s="34">
        <v>1258</v>
      </c>
      <c r="F25945" s="35">
        <v>1.0269999999999999</v>
      </c>
      <c r="G25945" s="34" t="s">
        <v>364</v>
      </c>
    </row>
    <row r="25946" spans="1:7">
      <c r="A25946" s="32">
        <v>2018</v>
      </c>
      <c r="B25946" s="32">
        <v>55026</v>
      </c>
      <c r="C25946" s="33" t="s">
        <v>563</v>
      </c>
      <c r="D25946" s="33" t="s">
        <v>564</v>
      </c>
      <c r="E25946" s="34">
        <v>1256</v>
      </c>
      <c r="F25946" s="35">
        <v>1.0269999999999999</v>
      </c>
      <c r="G25946" s="34" t="s">
        <v>364</v>
      </c>
    </row>
    <row r="25947" spans="1:7">
      <c r="A25947" s="32">
        <v>2018</v>
      </c>
      <c r="B25947" s="32">
        <v>55026</v>
      </c>
      <c r="C25947" s="33" t="s">
        <v>563</v>
      </c>
      <c r="D25947" s="33" t="s">
        <v>564</v>
      </c>
      <c r="E25947" s="34">
        <v>89581</v>
      </c>
      <c r="F25947" s="35">
        <v>1.0269999999999999</v>
      </c>
      <c r="G25947" s="34" t="s">
        <v>364</v>
      </c>
    </row>
    <row r="25948" spans="1:7">
      <c r="A25948" s="32">
        <v>2018</v>
      </c>
      <c r="B25948" s="32">
        <v>55026</v>
      </c>
      <c r="C25948" s="33" t="s">
        <v>563</v>
      </c>
      <c r="D25948" s="33" t="s">
        <v>564</v>
      </c>
      <c r="E25948" s="34">
        <v>94194</v>
      </c>
      <c r="F25948" s="35">
        <v>1.026</v>
      </c>
      <c r="G25948" s="34" t="s">
        <v>364</v>
      </c>
    </row>
    <row r="25949" spans="1:7">
      <c r="A25949" s="32">
        <v>2018</v>
      </c>
      <c r="B25949" s="32">
        <v>55026</v>
      </c>
      <c r="C25949" s="33" t="s">
        <v>563</v>
      </c>
      <c r="D25949" s="33" t="s">
        <v>564</v>
      </c>
      <c r="E25949" s="34">
        <v>110720</v>
      </c>
      <c r="F25949" s="35">
        <v>1.028</v>
      </c>
      <c r="G25949" s="34" t="s">
        <v>364</v>
      </c>
    </row>
    <row r="25950" spans="1:7">
      <c r="A25950" s="32">
        <v>2018</v>
      </c>
      <c r="B25950" s="32">
        <v>55026</v>
      </c>
      <c r="C25950" s="33" t="s">
        <v>563</v>
      </c>
      <c r="D25950" s="33" t="s">
        <v>564</v>
      </c>
      <c r="E25950" s="34">
        <v>22232</v>
      </c>
      <c r="F25950" s="35">
        <v>1.026</v>
      </c>
      <c r="G25950" s="34" t="s">
        <v>364</v>
      </c>
    </row>
    <row r="25951" spans="1:7">
      <c r="A25951" s="32">
        <v>2018</v>
      </c>
      <c r="B25951" s="32">
        <v>55026</v>
      </c>
      <c r="C25951" s="33" t="s">
        <v>563</v>
      </c>
      <c r="D25951" s="33" t="s">
        <v>564</v>
      </c>
      <c r="E25951" s="34">
        <v>1459</v>
      </c>
      <c r="F25951" s="35">
        <v>1.0269999999999999</v>
      </c>
      <c r="G25951" s="34" t="s">
        <v>364</v>
      </c>
    </row>
    <row r="25952" spans="1:7">
      <c r="A25952" s="32">
        <v>2018</v>
      </c>
      <c r="B25952" s="32">
        <v>55026</v>
      </c>
      <c r="C25952" s="33" t="s">
        <v>563</v>
      </c>
      <c r="D25952" s="33" t="s">
        <v>564</v>
      </c>
      <c r="E25952" s="34">
        <v>7847</v>
      </c>
      <c r="F25952" s="35">
        <v>1.028</v>
      </c>
      <c r="G25952" s="34" t="s">
        <v>364</v>
      </c>
    </row>
    <row r="25953" spans="1:7">
      <c r="A25953" s="32">
        <v>2018</v>
      </c>
      <c r="B25953" s="32">
        <v>55026</v>
      </c>
      <c r="C25953" s="33" t="s">
        <v>563</v>
      </c>
      <c r="D25953" s="33" t="s">
        <v>564</v>
      </c>
      <c r="E25953" s="34">
        <v>14682</v>
      </c>
      <c r="F25953" s="35">
        <v>1.0269999999999999</v>
      </c>
      <c r="G25953" s="34" t="s">
        <v>364</v>
      </c>
    </row>
    <row r="25954" spans="1:7">
      <c r="A25954" s="32">
        <v>2018</v>
      </c>
      <c r="B25954" s="32">
        <v>55026</v>
      </c>
      <c r="C25954" s="33" t="s">
        <v>563</v>
      </c>
      <c r="D25954" s="33" t="s">
        <v>564</v>
      </c>
      <c r="E25954" s="34">
        <v>11547</v>
      </c>
      <c r="F25954" s="35">
        <v>1.028</v>
      </c>
      <c r="G25954" s="34" t="s">
        <v>364</v>
      </c>
    </row>
    <row r="25955" spans="1:7">
      <c r="A25955" s="32">
        <v>2018</v>
      </c>
      <c r="B25955" s="32">
        <v>55040</v>
      </c>
      <c r="C25955" s="33" t="s">
        <v>563</v>
      </c>
      <c r="D25955" s="33" t="s">
        <v>564</v>
      </c>
      <c r="E25955" s="34">
        <v>489340</v>
      </c>
      <c r="F25955" s="35">
        <v>1.034</v>
      </c>
      <c r="G25955" s="34" t="s">
        <v>364</v>
      </c>
    </row>
    <row r="25956" spans="1:7">
      <c r="A25956" s="32">
        <v>2018</v>
      </c>
      <c r="B25956" s="32">
        <v>55041</v>
      </c>
      <c r="C25956" s="33" t="s">
        <v>563</v>
      </c>
      <c r="D25956" s="33" t="s">
        <v>564</v>
      </c>
      <c r="E25956" s="34">
        <v>266203</v>
      </c>
      <c r="F25956" s="35">
        <v>1.03</v>
      </c>
      <c r="G25956" s="34" t="s">
        <v>364</v>
      </c>
    </row>
    <row r="25957" spans="1:7">
      <c r="A25957" s="32">
        <v>2018</v>
      </c>
      <c r="B25957" s="32">
        <v>55041</v>
      </c>
      <c r="C25957" s="33" t="s">
        <v>563</v>
      </c>
      <c r="D25957" s="33" t="s">
        <v>564</v>
      </c>
      <c r="E25957" s="34">
        <v>344852</v>
      </c>
      <c r="F25957" s="35">
        <v>1.0289999999999999</v>
      </c>
      <c r="G25957" s="34" t="s">
        <v>364</v>
      </c>
    </row>
    <row r="25958" spans="1:7">
      <c r="A25958" s="32">
        <v>2018</v>
      </c>
      <c r="B25958" s="32">
        <v>55042</v>
      </c>
      <c r="C25958" s="33" t="s">
        <v>563</v>
      </c>
      <c r="D25958" s="33" t="s">
        <v>564</v>
      </c>
      <c r="E25958" s="34">
        <v>2154341</v>
      </c>
      <c r="F25958" s="35">
        <v>1.026</v>
      </c>
      <c r="G25958" s="34" t="s">
        <v>364</v>
      </c>
    </row>
    <row r="25959" spans="1:7">
      <c r="A25959" s="32">
        <v>2018</v>
      </c>
      <c r="B25959" s="32">
        <v>55047</v>
      </c>
      <c r="C25959" s="33" t="s">
        <v>563</v>
      </c>
      <c r="D25959" s="33" t="s">
        <v>564</v>
      </c>
      <c r="E25959" s="34">
        <v>3051176</v>
      </c>
      <c r="F25959" s="35">
        <v>1.03</v>
      </c>
      <c r="G25959" s="34" t="s">
        <v>364</v>
      </c>
    </row>
    <row r="25960" spans="1:7">
      <c r="A25960" s="32">
        <v>2018</v>
      </c>
      <c r="B25960" s="32">
        <v>55048</v>
      </c>
      <c r="C25960" s="33" t="s">
        <v>563</v>
      </c>
      <c r="D25960" s="33" t="s">
        <v>564</v>
      </c>
      <c r="E25960" s="34">
        <v>1149492</v>
      </c>
      <c r="F25960" s="35">
        <v>1.0269999999999999</v>
      </c>
      <c r="G25960" s="34" t="s">
        <v>364</v>
      </c>
    </row>
    <row r="25961" spans="1:7">
      <c r="A25961" s="32">
        <v>2018</v>
      </c>
      <c r="B25961" s="32">
        <v>55051</v>
      </c>
      <c r="C25961" s="33" t="s">
        <v>563</v>
      </c>
      <c r="D25961" s="33" t="s">
        <v>564</v>
      </c>
      <c r="E25961" s="34">
        <v>61608</v>
      </c>
      <c r="F25961" s="35">
        <v>1.028</v>
      </c>
      <c r="G25961" s="34" t="s">
        <v>364</v>
      </c>
    </row>
    <row r="25962" spans="1:7">
      <c r="A25962" s="32">
        <v>2018</v>
      </c>
      <c r="B25962" s="32">
        <v>55051</v>
      </c>
      <c r="C25962" s="33" t="s">
        <v>563</v>
      </c>
      <c r="D25962" s="33" t="s">
        <v>564</v>
      </c>
      <c r="E25962" s="34">
        <v>87528</v>
      </c>
      <c r="F25962" s="35">
        <v>1.028</v>
      </c>
      <c r="G25962" s="34" t="s">
        <v>364</v>
      </c>
    </row>
    <row r="25963" spans="1:7">
      <c r="A25963" s="32">
        <v>2018</v>
      </c>
      <c r="B25963" s="32">
        <v>55051</v>
      </c>
      <c r="C25963" s="33" t="s">
        <v>563</v>
      </c>
      <c r="D25963" s="33" t="s">
        <v>564</v>
      </c>
      <c r="E25963" s="34">
        <v>50766</v>
      </c>
      <c r="F25963" s="35">
        <v>1.028</v>
      </c>
      <c r="G25963" s="34" t="s">
        <v>364</v>
      </c>
    </row>
    <row r="25964" spans="1:7">
      <c r="A25964" s="32">
        <v>2018</v>
      </c>
      <c r="B25964" s="32">
        <v>55051</v>
      </c>
      <c r="C25964" s="33" t="s">
        <v>563</v>
      </c>
      <c r="D25964" s="33" t="s">
        <v>564</v>
      </c>
      <c r="E25964" s="34">
        <v>47946</v>
      </c>
      <c r="F25964" s="35">
        <v>1.028</v>
      </c>
      <c r="G25964" s="34" t="s">
        <v>364</v>
      </c>
    </row>
    <row r="25965" spans="1:7">
      <c r="A25965" s="32">
        <v>2018</v>
      </c>
      <c r="B25965" s="32">
        <v>55051</v>
      </c>
      <c r="C25965" s="33" t="s">
        <v>563</v>
      </c>
      <c r="D25965" s="33" t="s">
        <v>564</v>
      </c>
      <c r="E25965" s="34">
        <v>126916</v>
      </c>
      <c r="F25965" s="35">
        <v>1.028</v>
      </c>
      <c r="G25965" s="34" t="s">
        <v>364</v>
      </c>
    </row>
    <row r="25966" spans="1:7">
      <c r="A25966" s="32">
        <v>2018</v>
      </c>
      <c r="B25966" s="32">
        <v>55051</v>
      </c>
      <c r="C25966" s="33" t="s">
        <v>563</v>
      </c>
      <c r="D25966" s="33" t="s">
        <v>564</v>
      </c>
      <c r="E25966" s="34">
        <v>735588</v>
      </c>
      <c r="F25966" s="35">
        <v>1.02</v>
      </c>
      <c r="G25966" s="34" t="s">
        <v>364</v>
      </c>
    </row>
    <row r="25967" spans="1:7">
      <c r="A25967" s="32">
        <v>2018</v>
      </c>
      <c r="B25967" s="32">
        <v>55051</v>
      </c>
      <c r="C25967" s="33" t="s">
        <v>563</v>
      </c>
      <c r="D25967" s="33" t="s">
        <v>564</v>
      </c>
      <c r="E25967" s="34">
        <v>544619</v>
      </c>
      <c r="F25967" s="35">
        <v>1.028</v>
      </c>
      <c r="G25967" s="34" t="s">
        <v>364</v>
      </c>
    </row>
    <row r="25968" spans="1:7">
      <c r="A25968" s="32">
        <v>2018</v>
      </c>
      <c r="B25968" s="32">
        <v>55061</v>
      </c>
      <c r="C25968" s="33" t="s">
        <v>563</v>
      </c>
      <c r="D25968" s="33" t="s">
        <v>564</v>
      </c>
      <c r="E25968" s="34">
        <v>274173</v>
      </c>
      <c r="F25968" s="35">
        <v>1.026</v>
      </c>
      <c r="G25968" s="34" t="s">
        <v>364</v>
      </c>
    </row>
    <row r="25969" spans="1:7">
      <c r="A25969" s="32">
        <v>2018</v>
      </c>
      <c r="B25969" s="32">
        <v>55062</v>
      </c>
      <c r="C25969" s="33" t="s">
        <v>563</v>
      </c>
      <c r="D25969" s="33" t="s">
        <v>564</v>
      </c>
      <c r="E25969" s="34">
        <v>1272843</v>
      </c>
      <c r="F25969" s="35">
        <v>1.02</v>
      </c>
      <c r="G25969" s="34" t="s">
        <v>364</v>
      </c>
    </row>
    <row r="25970" spans="1:7">
      <c r="A25970" s="32">
        <v>2018</v>
      </c>
      <c r="B25970" s="32">
        <v>55062</v>
      </c>
      <c r="C25970" s="33" t="s">
        <v>563</v>
      </c>
      <c r="D25970" s="33" t="s">
        <v>564</v>
      </c>
      <c r="E25970" s="34">
        <v>1143585</v>
      </c>
      <c r="F25970" s="35">
        <v>1.02</v>
      </c>
      <c r="G25970" s="34" t="s">
        <v>364</v>
      </c>
    </row>
    <row r="25971" spans="1:7">
      <c r="A25971" s="32">
        <v>2018</v>
      </c>
      <c r="B25971" s="32">
        <v>55063</v>
      </c>
      <c r="C25971" s="33" t="s">
        <v>563</v>
      </c>
      <c r="D25971" s="33" t="s">
        <v>564</v>
      </c>
      <c r="E25971" s="34">
        <v>2562070</v>
      </c>
      <c r="F25971" s="35">
        <v>1.0580000000000001</v>
      </c>
      <c r="G25971" s="34">
        <v>301</v>
      </c>
    </row>
    <row r="25972" spans="1:7">
      <c r="A25972" s="32">
        <v>2018</v>
      </c>
      <c r="B25972" s="32">
        <v>55064</v>
      </c>
      <c r="C25972" s="33" t="s">
        <v>563</v>
      </c>
      <c r="D25972" s="33" t="s">
        <v>564</v>
      </c>
      <c r="E25972" s="34">
        <v>1572673</v>
      </c>
      <c r="F25972" s="35">
        <v>0.97599999999999998</v>
      </c>
      <c r="G25972" s="34" t="s">
        <v>364</v>
      </c>
    </row>
    <row r="25973" spans="1:7">
      <c r="A25973" s="32">
        <v>2018</v>
      </c>
      <c r="B25973" s="32">
        <v>55065</v>
      </c>
      <c r="C25973" s="33" t="s">
        <v>563</v>
      </c>
      <c r="D25973" s="33" t="s">
        <v>564</v>
      </c>
      <c r="E25973" s="34">
        <v>1222191</v>
      </c>
      <c r="F25973" s="35">
        <v>1.054</v>
      </c>
      <c r="G25973" s="34">
        <v>161.4</v>
      </c>
    </row>
    <row r="25974" spans="1:7">
      <c r="A25974" s="32">
        <v>2018</v>
      </c>
      <c r="B25974" s="32">
        <v>55068</v>
      </c>
      <c r="C25974" s="33" t="s">
        <v>563</v>
      </c>
      <c r="D25974" s="33" t="s">
        <v>564</v>
      </c>
      <c r="E25974" s="34">
        <v>271683</v>
      </c>
      <c r="F25974" s="35">
        <v>1.0289999999999999</v>
      </c>
      <c r="G25974" s="34" t="s">
        <v>364</v>
      </c>
    </row>
    <row r="25975" spans="1:7">
      <c r="A25975" s="32">
        <v>2018</v>
      </c>
      <c r="B25975" s="32">
        <v>55075</v>
      </c>
      <c r="C25975" s="33" t="s">
        <v>563</v>
      </c>
      <c r="D25975" s="33" t="s">
        <v>564</v>
      </c>
      <c r="E25975" s="34">
        <v>897942</v>
      </c>
      <c r="F25975" s="35">
        <v>1.0149999999999999</v>
      </c>
      <c r="G25975" s="34" t="s">
        <v>364</v>
      </c>
    </row>
    <row r="25976" spans="1:7">
      <c r="A25976" s="32">
        <v>2018</v>
      </c>
      <c r="B25976" s="32">
        <v>55076</v>
      </c>
      <c r="C25976" s="33" t="s">
        <v>362</v>
      </c>
      <c r="D25976" s="33" t="s">
        <v>354</v>
      </c>
      <c r="E25976" s="34">
        <v>79353</v>
      </c>
      <c r="F25976" s="35">
        <v>10.79</v>
      </c>
      <c r="G25976" s="34" t="s">
        <v>364</v>
      </c>
    </row>
    <row r="25977" spans="1:7">
      <c r="A25977" s="32">
        <v>2018</v>
      </c>
      <c r="B25977" s="32">
        <v>55076</v>
      </c>
      <c r="C25977" s="33" t="s">
        <v>563</v>
      </c>
      <c r="D25977" s="33" t="s">
        <v>564</v>
      </c>
      <c r="E25977" s="34">
        <v>994</v>
      </c>
      <c r="F25977" s="35">
        <v>1.04</v>
      </c>
      <c r="G25977" s="34" t="s">
        <v>364</v>
      </c>
    </row>
    <row r="25978" spans="1:7">
      <c r="A25978" s="32">
        <v>2018</v>
      </c>
      <c r="B25978" s="32">
        <v>55077</v>
      </c>
      <c r="C25978" s="33" t="s">
        <v>563</v>
      </c>
      <c r="D25978" s="33" t="s">
        <v>564</v>
      </c>
      <c r="E25978" s="34">
        <v>1606239</v>
      </c>
      <c r="F25978" s="35">
        <v>1.012</v>
      </c>
      <c r="G25978" s="34">
        <v>331.5</v>
      </c>
    </row>
    <row r="25979" spans="1:7">
      <c r="A25979" s="32">
        <v>2018</v>
      </c>
      <c r="B25979" s="32">
        <v>55079</v>
      </c>
      <c r="C25979" s="33" t="s">
        <v>563</v>
      </c>
      <c r="D25979" s="33" t="s">
        <v>564</v>
      </c>
      <c r="E25979" s="34">
        <v>791465</v>
      </c>
      <c r="F25979" s="35">
        <v>1.0289999999999999</v>
      </c>
      <c r="G25979" s="34" t="s">
        <v>364</v>
      </c>
    </row>
    <row r="25980" spans="1:7">
      <c r="A25980" s="32">
        <v>2018</v>
      </c>
      <c r="B25980" s="32">
        <v>55081</v>
      </c>
      <c r="C25980" s="33" t="s">
        <v>563</v>
      </c>
      <c r="D25980" s="33" t="s">
        <v>564</v>
      </c>
      <c r="E25980" s="34">
        <v>802416</v>
      </c>
      <c r="F25980" s="35">
        <v>1</v>
      </c>
      <c r="G25980" s="34">
        <v>303.2</v>
      </c>
    </row>
    <row r="25981" spans="1:7">
      <c r="A25981" s="32">
        <v>2018</v>
      </c>
      <c r="B25981" s="32">
        <v>55084</v>
      </c>
      <c r="C25981" s="33" t="s">
        <v>563</v>
      </c>
      <c r="D25981" s="33" t="s">
        <v>564</v>
      </c>
      <c r="E25981" s="34">
        <v>816986</v>
      </c>
      <c r="F25981" s="35">
        <v>1.038</v>
      </c>
      <c r="G25981" s="34" t="s">
        <v>364</v>
      </c>
    </row>
    <row r="25982" spans="1:7">
      <c r="A25982" s="32">
        <v>2018</v>
      </c>
      <c r="B25982" s="32">
        <v>55087</v>
      </c>
      <c r="C25982" s="33" t="s">
        <v>563</v>
      </c>
      <c r="D25982" s="33" t="s">
        <v>564</v>
      </c>
      <c r="E25982" s="34">
        <v>1182356</v>
      </c>
      <c r="F25982" s="35">
        <v>1.0509999999999999</v>
      </c>
      <c r="G25982" s="34">
        <v>301.2</v>
      </c>
    </row>
    <row r="25983" spans="1:7">
      <c r="A25983" s="32">
        <v>2018</v>
      </c>
      <c r="B25983" s="32">
        <v>55088</v>
      </c>
      <c r="C25983" s="33" t="s">
        <v>563</v>
      </c>
      <c r="D25983" s="33" t="s">
        <v>564</v>
      </c>
      <c r="E25983" s="34">
        <v>2335328</v>
      </c>
      <c r="F25983" s="35">
        <v>1.06</v>
      </c>
      <c r="G25983" s="34" t="s">
        <v>364</v>
      </c>
    </row>
    <row r="25984" spans="1:7">
      <c r="A25984" s="32">
        <v>2018</v>
      </c>
      <c r="B25984" s="32">
        <v>55089</v>
      </c>
      <c r="C25984" s="33" t="s">
        <v>563</v>
      </c>
      <c r="D25984" s="33" t="s">
        <v>564</v>
      </c>
      <c r="E25984" s="34">
        <v>3442711</v>
      </c>
      <c r="F25984" s="35">
        <v>1.03</v>
      </c>
      <c r="G25984" s="34" t="s">
        <v>364</v>
      </c>
    </row>
    <row r="25985" spans="1:7">
      <c r="A25985" s="32">
        <v>2018</v>
      </c>
      <c r="B25985" s="32">
        <v>55091</v>
      </c>
      <c r="C25985" s="33" t="s">
        <v>563</v>
      </c>
      <c r="D25985" s="33" t="s">
        <v>564</v>
      </c>
      <c r="E25985" s="34">
        <v>4612003</v>
      </c>
      <c r="F25985" s="35">
        <v>1.0069999999999999</v>
      </c>
      <c r="G25985" s="34" t="s">
        <v>364</v>
      </c>
    </row>
    <row r="25986" spans="1:7">
      <c r="A25986" s="32">
        <v>2018</v>
      </c>
      <c r="B25986" s="32">
        <v>55097</v>
      </c>
      <c r="C25986" s="33" t="s">
        <v>563</v>
      </c>
      <c r="D25986" s="33" t="s">
        <v>564</v>
      </c>
      <c r="E25986" s="34">
        <v>4604673</v>
      </c>
      <c r="F25986" s="35">
        <v>1.032</v>
      </c>
      <c r="G25986" s="34" t="s">
        <v>364</v>
      </c>
    </row>
    <row r="25987" spans="1:7">
      <c r="A25987" s="32">
        <v>2018</v>
      </c>
      <c r="B25987" s="32">
        <v>55100</v>
      </c>
      <c r="C25987" s="33" t="s">
        <v>563</v>
      </c>
      <c r="D25987" s="33" t="s">
        <v>564</v>
      </c>
      <c r="E25987" s="34">
        <v>156194</v>
      </c>
      <c r="F25987" s="35">
        <v>1.0309999999999999</v>
      </c>
      <c r="G25987" s="34" t="s">
        <v>364</v>
      </c>
    </row>
    <row r="25988" spans="1:7">
      <c r="A25988" s="32">
        <v>2018</v>
      </c>
      <c r="B25988" s="32">
        <v>55103</v>
      </c>
      <c r="C25988" s="33" t="s">
        <v>563</v>
      </c>
      <c r="D25988" s="33" t="s">
        <v>564</v>
      </c>
      <c r="E25988" s="34">
        <v>2123586</v>
      </c>
      <c r="F25988" s="35">
        <v>1.044</v>
      </c>
      <c r="G25988" s="34" t="s">
        <v>364</v>
      </c>
    </row>
    <row r="25989" spans="1:7">
      <c r="A25989" s="32">
        <v>2018</v>
      </c>
      <c r="B25989" s="32">
        <v>55107</v>
      </c>
      <c r="C25989" s="33" t="s">
        <v>563</v>
      </c>
      <c r="D25989" s="33" t="s">
        <v>564</v>
      </c>
      <c r="E25989" s="34">
        <v>2259868</v>
      </c>
      <c r="F25989" s="35">
        <v>1.03</v>
      </c>
      <c r="G25989" s="34" t="s">
        <v>364</v>
      </c>
    </row>
    <row r="25990" spans="1:7">
      <c r="A25990" s="32">
        <v>2018</v>
      </c>
      <c r="B25990" s="32">
        <v>55109</v>
      </c>
      <c r="C25990" s="33" t="s">
        <v>563</v>
      </c>
      <c r="D25990" s="33" t="s">
        <v>564</v>
      </c>
      <c r="E25990" s="34">
        <v>42541</v>
      </c>
      <c r="F25990" s="35">
        <v>1.0489999999999999</v>
      </c>
      <c r="G25990" s="34" t="s">
        <v>364</v>
      </c>
    </row>
    <row r="25991" spans="1:7">
      <c r="A25991" s="32">
        <v>2018</v>
      </c>
      <c r="B25991" s="32">
        <v>55110</v>
      </c>
      <c r="C25991" s="33" t="s">
        <v>563</v>
      </c>
      <c r="D25991" s="33" t="s">
        <v>564</v>
      </c>
      <c r="E25991" s="34">
        <v>74781</v>
      </c>
      <c r="F25991" s="35">
        <v>1.028</v>
      </c>
      <c r="G25991" s="34">
        <v>416.1</v>
      </c>
    </row>
    <row r="25992" spans="1:7">
      <c r="A25992" s="32">
        <v>2018</v>
      </c>
      <c r="B25992" s="32">
        <v>55110</v>
      </c>
      <c r="C25992" s="33" t="s">
        <v>563</v>
      </c>
      <c r="D25992" s="33" t="s">
        <v>564</v>
      </c>
      <c r="E25992" s="34">
        <v>143141</v>
      </c>
      <c r="F25992" s="35">
        <v>1.028</v>
      </c>
      <c r="G25992" s="34">
        <v>449.1</v>
      </c>
    </row>
    <row r="25993" spans="1:7">
      <c r="A25993" s="32">
        <v>2018</v>
      </c>
      <c r="B25993" s="32">
        <v>55110</v>
      </c>
      <c r="C25993" s="33" t="s">
        <v>563</v>
      </c>
      <c r="D25993" s="33" t="s">
        <v>564</v>
      </c>
      <c r="E25993" s="34">
        <v>47263</v>
      </c>
      <c r="F25993" s="35">
        <v>1.028</v>
      </c>
      <c r="G25993" s="34">
        <v>329</v>
      </c>
    </row>
    <row r="25994" spans="1:7">
      <c r="A25994" s="32">
        <v>2018</v>
      </c>
      <c r="B25994" s="32">
        <v>55110</v>
      </c>
      <c r="C25994" s="33" t="s">
        <v>563</v>
      </c>
      <c r="D25994" s="33" t="s">
        <v>564</v>
      </c>
      <c r="E25994" s="34">
        <v>2239</v>
      </c>
      <c r="F25994" s="35">
        <v>1.028</v>
      </c>
      <c r="G25994" s="34">
        <v>262.3</v>
      </c>
    </row>
    <row r="25995" spans="1:7">
      <c r="A25995" s="32">
        <v>2018</v>
      </c>
      <c r="B25995" s="32">
        <v>55110</v>
      </c>
      <c r="C25995" s="33" t="s">
        <v>563</v>
      </c>
      <c r="D25995" s="33" t="s">
        <v>564</v>
      </c>
      <c r="E25995" s="34">
        <v>181954</v>
      </c>
      <c r="F25995" s="35">
        <v>1.028</v>
      </c>
      <c r="G25995" s="34">
        <v>220.6</v>
      </c>
    </row>
    <row r="25996" spans="1:7">
      <c r="A25996" s="32">
        <v>2018</v>
      </c>
      <c r="B25996" s="32">
        <v>55110</v>
      </c>
      <c r="C25996" s="33" t="s">
        <v>563</v>
      </c>
      <c r="D25996" s="33" t="s">
        <v>564</v>
      </c>
      <c r="E25996" s="34">
        <v>150202</v>
      </c>
      <c r="F25996" s="35">
        <v>1.028</v>
      </c>
      <c r="G25996" s="34">
        <v>290.7</v>
      </c>
    </row>
    <row r="25997" spans="1:7">
      <c r="A25997" s="32">
        <v>2018</v>
      </c>
      <c r="B25997" s="32">
        <v>55110</v>
      </c>
      <c r="C25997" s="33" t="s">
        <v>563</v>
      </c>
      <c r="D25997" s="33" t="s">
        <v>564</v>
      </c>
      <c r="E25997" s="34">
        <v>410</v>
      </c>
      <c r="F25997" s="35">
        <v>1.028</v>
      </c>
      <c r="G25997" s="34">
        <v>273.39999999999998</v>
      </c>
    </row>
    <row r="25998" spans="1:7">
      <c r="A25998" s="32">
        <v>2018</v>
      </c>
      <c r="B25998" s="32">
        <v>55111</v>
      </c>
      <c r="C25998" s="33" t="s">
        <v>563</v>
      </c>
      <c r="D25998" s="33" t="s">
        <v>564</v>
      </c>
      <c r="E25998" s="34">
        <v>236033</v>
      </c>
      <c r="F25998" s="35">
        <v>1.028</v>
      </c>
      <c r="G25998" s="34">
        <v>360.7</v>
      </c>
    </row>
    <row r="25999" spans="1:7">
      <c r="A25999" s="32">
        <v>2018</v>
      </c>
      <c r="B25999" s="32">
        <v>55111</v>
      </c>
      <c r="C25999" s="33" t="s">
        <v>563</v>
      </c>
      <c r="D25999" s="33" t="s">
        <v>564</v>
      </c>
      <c r="E25999" s="34">
        <v>3423</v>
      </c>
      <c r="F25999" s="35">
        <v>1.028</v>
      </c>
      <c r="G25999" s="34">
        <v>390.6</v>
      </c>
    </row>
    <row r="26000" spans="1:7">
      <c r="A26000" s="32">
        <v>2018</v>
      </c>
      <c r="B26000" s="32">
        <v>55112</v>
      </c>
      <c r="C26000" s="33" t="s">
        <v>563</v>
      </c>
      <c r="D26000" s="33" t="s">
        <v>564</v>
      </c>
      <c r="E26000" s="34">
        <v>453436</v>
      </c>
      <c r="F26000" s="35">
        <v>1.0309999999999999</v>
      </c>
      <c r="G26000" s="34" t="s">
        <v>364</v>
      </c>
    </row>
    <row r="26001" spans="1:7">
      <c r="A26001" s="32">
        <v>2018</v>
      </c>
      <c r="B26001" s="32">
        <v>55116</v>
      </c>
      <c r="C26001" s="33" t="s">
        <v>565</v>
      </c>
      <c r="D26001" s="33" t="s">
        <v>566</v>
      </c>
      <c r="E26001" s="34">
        <v>2297</v>
      </c>
      <c r="F26001" s="35">
        <v>5.75</v>
      </c>
      <c r="G26001" s="34">
        <v>1728.5</v>
      </c>
    </row>
    <row r="26002" spans="1:7">
      <c r="A26002" s="32">
        <v>2018</v>
      </c>
      <c r="B26002" s="32">
        <v>55116</v>
      </c>
      <c r="C26002" s="33" t="s">
        <v>563</v>
      </c>
      <c r="D26002" s="33" t="s">
        <v>564</v>
      </c>
      <c r="E26002" s="34">
        <v>399008</v>
      </c>
      <c r="F26002" s="35">
        <v>1.036</v>
      </c>
      <c r="G26002" s="34">
        <v>327.5</v>
      </c>
    </row>
    <row r="26003" spans="1:7">
      <c r="A26003" s="32">
        <v>2018</v>
      </c>
      <c r="B26003" s="32">
        <v>55116</v>
      </c>
      <c r="C26003" s="33" t="s">
        <v>563</v>
      </c>
      <c r="D26003" s="33" t="s">
        <v>564</v>
      </c>
      <c r="E26003" s="34">
        <v>2248938</v>
      </c>
      <c r="F26003" s="35">
        <v>1.036</v>
      </c>
      <c r="G26003" s="34">
        <v>327.5</v>
      </c>
    </row>
    <row r="26004" spans="1:7">
      <c r="A26004" s="32">
        <v>2018</v>
      </c>
      <c r="B26004" s="32">
        <v>55117</v>
      </c>
      <c r="C26004" s="33" t="s">
        <v>563</v>
      </c>
      <c r="D26004" s="33" t="s">
        <v>564</v>
      </c>
      <c r="E26004" s="34">
        <v>110233</v>
      </c>
      <c r="F26004" s="35">
        <v>1.04</v>
      </c>
      <c r="G26004" s="34" t="s">
        <v>364</v>
      </c>
    </row>
    <row r="26005" spans="1:7">
      <c r="A26005" s="32">
        <v>2018</v>
      </c>
      <c r="B26005" s="32">
        <v>55117</v>
      </c>
      <c r="C26005" s="33" t="s">
        <v>563</v>
      </c>
      <c r="D26005" s="33" t="s">
        <v>564</v>
      </c>
      <c r="E26005" s="34">
        <v>64379</v>
      </c>
      <c r="F26005" s="35">
        <v>1.04</v>
      </c>
      <c r="G26005" s="34" t="s">
        <v>364</v>
      </c>
    </row>
    <row r="26006" spans="1:7">
      <c r="A26006" s="32">
        <v>2018</v>
      </c>
      <c r="B26006" s="32">
        <v>55117</v>
      </c>
      <c r="C26006" s="33" t="s">
        <v>563</v>
      </c>
      <c r="D26006" s="33" t="s">
        <v>564</v>
      </c>
      <c r="E26006" s="34">
        <v>743506</v>
      </c>
      <c r="F26006" s="35">
        <v>1.04</v>
      </c>
      <c r="G26006" s="34" t="s">
        <v>364</v>
      </c>
    </row>
    <row r="26007" spans="1:7">
      <c r="A26007" s="32">
        <v>2018</v>
      </c>
      <c r="B26007" s="32">
        <v>55117</v>
      </c>
      <c r="C26007" s="33" t="s">
        <v>563</v>
      </c>
      <c r="D26007" s="33" t="s">
        <v>564</v>
      </c>
      <c r="E26007" s="34">
        <v>344013</v>
      </c>
      <c r="F26007" s="35">
        <v>1.04</v>
      </c>
      <c r="G26007" s="34" t="s">
        <v>364</v>
      </c>
    </row>
    <row r="26008" spans="1:7">
      <c r="A26008" s="32">
        <v>2018</v>
      </c>
      <c r="B26008" s="32">
        <v>55117</v>
      </c>
      <c r="C26008" s="33" t="s">
        <v>563</v>
      </c>
      <c r="D26008" s="33" t="s">
        <v>564</v>
      </c>
      <c r="E26008" s="34">
        <v>289377</v>
      </c>
      <c r="F26008" s="35">
        <v>1.04</v>
      </c>
      <c r="G26008" s="34" t="s">
        <v>364</v>
      </c>
    </row>
    <row r="26009" spans="1:7">
      <c r="A26009" s="32">
        <v>2018</v>
      </c>
      <c r="B26009" s="32">
        <v>55117</v>
      </c>
      <c r="C26009" s="33" t="s">
        <v>563</v>
      </c>
      <c r="D26009" s="33" t="s">
        <v>564</v>
      </c>
      <c r="E26009" s="34">
        <v>132994</v>
      </c>
      <c r="F26009" s="35">
        <v>1.04</v>
      </c>
      <c r="G26009" s="34" t="s">
        <v>364</v>
      </c>
    </row>
    <row r="26010" spans="1:7">
      <c r="A26010" s="32">
        <v>2018</v>
      </c>
      <c r="B26010" s="32">
        <v>55123</v>
      </c>
      <c r="C26010" s="33" t="s">
        <v>563</v>
      </c>
      <c r="D26010" s="33" t="s">
        <v>564</v>
      </c>
      <c r="E26010" s="34">
        <v>2529112</v>
      </c>
      <c r="F26010" s="35">
        <v>1.03</v>
      </c>
      <c r="G26010" s="34" t="s">
        <v>364</v>
      </c>
    </row>
    <row r="26011" spans="1:7">
      <c r="A26011" s="32">
        <v>2018</v>
      </c>
      <c r="B26011" s="32">
        <v>55124</v>
      </c>
      <c r="C26011" s="33" t="s">
        <v>563</v>
      </c>
      <c r="D26011" s="33" t="s">
        <v>564</v>
      </c>
      <c r="E26011" s="34">
        <v>2420296</v>
      </c>
      <c r="F26011" s="35">
        <v>1.02</v>
      </c>
      <c r="G26011" s="34" t="s">
        <v>364</v>
      </c>
    </row>
    <row r="26012" spans="1:7">
      <c r="A26012" s="32">
        <v>2018</v>
      </c>
      <c r="B26012" s="32">
        <v>55126</v>
      </c>
      <c r="C26012" s="33" t="s">
        <v>563</v>
      </c>
      <c r="D26012" s="33" t="s">
        <v>564</v>
      </c>
      <c r="E26012" s="34">
        <v>2180475</v>
      </c>
      <c r="F26012" s="35">
        <v>1.026</v>
      </c>
      <c r="G26012" s="34" t="s">
        <v>364</v>
      </c>
    </row>
    <row r="26013" spans="1:7">
      <c r="A26013" s="32">
        <v>2018</v>
      </c>
      <c r="B26013" s="32">
        <v>55127</v>
      </c>
      <c r="C26013" s="33" t="s">
        <v>563</v>
      </c>
      <c r="D26013" s="33" t="s">
        <v>564</v>
      </c>
      <c r="E26013" s="34">
        <v>395130</v>
      </c>
      <c r="F26013" s="35">
        <v>1.1000000000000001</v>
      </c>
      <c r="G26013" s="34" t="s">
        <v>364</v>
      </c>
    </row>
    <row r="26014" spans="1:7">
      <c r="A26014" s="32">
        <v>2018</v>
      </c>
      <c r="B26014" s="32">
        <v>55128</v>
      </c>
      <c r="C26014" s="33" t="s">
        <v>563</v>
      </c>
      <c r="D26014" s="33" t="s">
        <v>564</v>
      </c>
      <c r="E26014" s="34">
        <v>883</v>
      </c>
      <c r="F26014" s="35">
        <v>1.03</v>
      </c>
      <c r="G26014" s="34" t="s">
        <v>364</v>
      </c>
    </row>
    <row r="26015" spans="1:7">
      <c r="A26015" s="32">
        <v>2018</v>
      </c>
      <c r="B26015" s="32">
        <v>55128</v>
      </c>
      <c r="C26015" s="33" t="s">
        <v>563</v>
      </c>
      <c r="D26015" s="33" t="s">
        <v>564</v>
      </c>
      <c r="E26015" s="34">
        <v>322227</v>
      </c>
      <c r="F26015" s="35">
        <v>1.03</v>
      </c>
      <c r="G26015" s="34" t="s">
        <v>364</v>
      </c>
    </row>
    <row r="26016" spans="1:7">
      <c r="A26016" s="32">
        <v>2018</v>
      </c>
      <c r="B26016" s="32">
        <v>55129</v>
      </c>
      <c r="C26016" s="33" t="s">
        <v>563</v>
      </c>
      <c r="D26016" s="33" t="s">
        <v>564</v>
      </c>
      <c r="E26016" s="34">
        <v>1853601</v>
      </c>
      <c r="F26016" s="35">
        <v>1.06</v>
      </c>
      <c r="G26016" s="34">
        <v>237.1</v>
      </c>
    </row>
    <row r="26017" spans="1:7">
      <c r="A26017" s="32">
        <v>2018</v>
      </c>
      <c r="B26017" s="32">
        <v>55131</v>
      </c>
      <c r="C26017" s="33" t="s">
        <v>563</v>
      </c>
      <c r="D26017" s="33" t="s">
        <v>564</v>
      </c>
      <c r="E26017" s="34">
        <v>4085999</v>
      </c>
      <c r="F26017" s="35">
        <v>1</v>
      </c>
      <c r="G26017" s="34" t="s">
        <v>364</v>
      </c>
    </row>
    <row r="26018" spans="1:7">
      <c r="A26018" s="32">
        <v>2018</v>
      </c>
      <c r="B26018" s="32">
        <v>55132</v>
      </c>
      <c r="C26018" s="33" t="s">
        <v>563</v>
      </c>
      <c r="D26018" s="33" t="s">
        <v>564</v>
      </c>
      <c r="E26018" s="34">
        <v>1114681</v>
      </c>
      <c r="F26018" s="35">
        <v>1.032</v>
      </c>
      <c r="G26018" s="34" t="s">
        <v>364</v>
      </c>
    </row>
    <row r="26019" spans="1:7">
      <c r="A26019" s="32">
        <v>2018</v>
      </c>
      <c r="B26019" s="32">
        <v>55132</v>
      </c>
      <c r="C26019" s="33" t="s">
        <v>563</v>
      </c>
      <c r="D26019" s="33" t="s">
        <v>564</v>
      </c>
      <c r="E26019" s="34">
        <v>2309094</v>
      </c>
      <c r="F26019" s="35">
        <v>0.99</v>
      </c>
      <c r="G26019" s="34" t="s">
        <v>364</v>
      </c>
    </row>
    <row r="26020" spans="1:7">
      <c r="A26020" s="32">
        <v>2018</v>
      </c>
      <c r="B26020" s="32">
        <v>55135</v>
      </c>
      <c r="C26020" s="33" t="s">
        <v>563</v>
      </c>
      <c r="D26020" s="33" t="s">
        <v>564</v>
      </c>
      <c r="E26020" s="34">
        <v>218649</v>
      </c>
      <c r="F26020" s="35">
        <v>1</v>
      </c>
      <c r="G26020" s="34">
        <v>251.9</v>
      </c>
    </row>
    <row r="26021" spans="1:7">
      <c r="A26021" s="32">
        <v>2018</v>
      </c>
      <c r="B26021" s="32">
        <v>55137</v>
      </c>
      <c r="C26021" s="33" t="s">
        <v>563</v>
      </c>
      <c r="D26021" s="33" t="s">
        <v>564</v>
      </c>
      <c r="E26021" s="34">
        <v>2841037</v>
      </c>
      <c r="F26021" s="35">
        <v>1.03</v>
      </c>
      <c r="G26021" s="34">
        <v>317.7</v>
      </c>
    </row>
    <row r="26022" spans="1:7">
      <c r="A26022" s="32">
        <v>2018</v>
      </c>
      <c r="B26022" s="32">
        <v>55139</v>
      </c>
      <c r="C26022" s="33" t="s">
        <v>563</v>
      </c>
      <c r="D26022" s="33" t="s">
        <v>564</v>
      </c>
      <c r="E26022" s="34">
        <v>1872957</v>
      </c>
      <c r="F26022" s="35">
        <v>1.0249999999999999</v>
      </c>
      <c r="G26022" s="34" t="s">
        <v>364</v>
      </c>
    </row>
    <row r="26023" spans="1:7">
      <c r="A26023" s="32">
        <v>2018</v>
      </c>
      <c r="B26023" s="32">
        <v>55141</v>
      </c>
      <c r="C26023" s="33" t="s">
        <v>563</v>
      </c>
      <c r="D26023" s="33" t="s">
        <v>564</v>
      </c>
      <c r="E26023" s="34">
        <v>567982</v>
      </c>
      <c r="F26023" s="35">
        <v>1.0209999999999999</v>
      </c>
      <c r="G26023" s="34">
        <v>299.3</v>
      </c>
    </row>
    <row r="26024" spans="1:7">
      <c r="A26024" s="32">
        <v>2018</v>
      </c>
      <c r="B26024" s="32">
        <v>55144</v>
      </c>
      <c r="C26024" s="33" t="s">
        <v>563</v>
      </c>
      <c r="D26024" s="33" t="s">
        <v>564</v>
      </c>
      <c r="E26024" s="34">
        <v>2087092</v>
      </c>
      <c r="F26024" s="35">
        <v>1.022</v>
      </c>
      <c r="G26024" s="34" t="s">
        <v>364</v>
      </c>
    </row>
    <row r="26025" spans="1:7">
      <c r="A26025" s="32">
        <v>2018</v>
      </c>
      <c r="B26025" s="32">
        <v>55144</v>
      </c>
      <c r="C26025" s="33" t="s">
        <v>563</v>
      </c>
      <c r="D26025" s="33" t="s">
        <v>564</v>
      </c>
      <c r="E26025" s="34">
        <v>1069683</v>
      </c>
      <c r="F26025" s="35">
        <v>1.034</v>
      </c>
      <c r="G26025" s="34" t="s">
        <v>364</v>
      </c>
    </row>
    <row r="26026" spans="1:7">
      <c r="A26026" s="32">
        <v>2018</v>
      </c>
      <c r="B26026" s="32">
        <v>55146</v>
      </c>
      <c r="C26026" s="33" t="s">
        <v>563</v>
      </c>
      <c r="D26026" s="33" t="s">
        <v>564</v>
      </c>
      <c r="E26026" s="34">
        <v>3828111</v>
      </c>
      <c r="F26026" s="35">
        <v>1.024</v>
      </c>
      <c r="G26026" s="34" t="s">
        <v>364</v>
      </c>
    </row>
    <row r="26027" spans="1:7">
      <c r="A26027" s="32">
        <v>2018</v>
      </c>
      <c r="B26027" s="32">
        <v>55148</v>
      </c>
      <c r="C26027" s="33" t="s">
        <v>563</v>
      </c>
      <c r="D26027" s="33" t="s">
        <v>564</v>
      </c>
      <c r="E26027" s="34">
        <v>106426</v>
      </c>
      <c r="F26027" s="35">
        <v>1.0589999999999999</v>
      </c>
      <c r="G26027" s="34">
        <v>331.1</v>
      </c>
    </row>
    <row r="26028" spans="1:7">
      <c r="A26028" s="32">
        <v>2018</v>
      </c>
      <c r="B26028" s="32">
        <v>55149</v>
      </c>
      <c r="C26028" s="33" t="s">
        <v>563</v>
      </c>
      <c r="D26028" s="33" t="s">
        <v>564</v>
      </c>
      <c r="E26028" s="34">
        <v>3489897</v>
      </c>
      <c r="F26028" s="35">
        <v>1.0269999999999999</v>
      </c>
      <c r="G26028" s="34" t="s">
        <v>364</v>
      </c>
    </row>
    <row r="26029" spans="1:7">
      <c r="A26029" s="32">
        <v>2018</v>
      </c>
      <c r="B26029" s="32">
        <v>55151</v>
      </c>
      <c r="C26029" s="33" t="s">
        <v>563</v>
      </c>
      <c r="D26029" s="33" t="s">
        <v>564</v>
      </c>
      <c r="E26029" s="34">
        <v>893666</v>
      </c>
      <c r="F26029" s="35">
        <v>1.0369999999999999</v>
      </c>
      <c r="G26029" s="34" t="s">
        <v>364</v>
      </c>
    </row>
    <row r="26030" spans="1:7">
      <c r="A26030" s="32">
        <v>2018</v>
      </c>
      <c r="B26030" s="32">
        <v>55153</v>
      </c>
      <c r="C26030" s="33" t="s">
        <v>563</v>
      </c>
      <c r="D26030" s="33" t="s">
        <v>564</v>
      </c>
      <c r="E26030" s="34">
        <v>3413900</v>
      </c>
      <c r="F26030" s="35">
        <v>1.0409999999999999</v>
      </c>
      <c r="G26030" s="34" t="s">
        <v>364</v>
      </c>
    </row>
    <row r="26031" spans="1:7">
      <c r="A26031" s="32">
        <v>2018</v>
      </c>
      <c r="B26031" s="32">
        <v>55154</v>
      </c>
      <c r="C26031" s="33" t="s">
        <v>563</v>
      </c>
      <c r="D26031" s="33" t="s">
        <v>564</v>
      </c>
      <c r="E26031" s="34">
        <v>319691</v>
      </c>
      <c r="F26031" s="35">
        <v>1.02</v>
      </c>
      <c r="G26031" s="34">
        <v>297.5</v>
      </c>
    </row>
    <row r="26032" spans="1:7">
      <c r="A26032" s="32">
        <v>2018</v>
      </c>
      <c r="B26032" s="32">
        <v>55154</v>
      </c>
      <c r="C26032" s="33" t="s">
        <v>563</v>
      </c>
      <c r="D26032" s="33" t="s">
        <v>564</v>
      </c>
      <c r="E26032" s="34">
        <v>1254038</v>
      </c>
      <c r="F26032" s="35">
        <v>1.02</v>
      </c>
      <c r="G26032" s="34">
        <v>272.39999999999998</v>
      </c>
    </row>
    <row r="26033" spans="1:7">
      <c r="A26033" s="32">
        <v>2018</v>
      </c>
      <c r="B26033" s="32">
        <v>55154</v>
      </c>
      <c r="C26033" s="33" t="s">
        <v>563</v>
      </c>
      <c r="D26033" s="33" t="s">
        <v>564</v>
      </c>
      <c r="E26033" s="34">
        <v>920</v>
      </c>
      <c r="F26033" s="35">
        <v>1.02</v>
      </c>
      <c r="G26033" s="34">
        <v>296.8</v>
      </c>
    </row>
    <row r="26034" spans="1:7">
      <c r="A26034" s="32">
        <v>2018</v>
      </c>
      <c r="B26034" s="32">
        <v>55164</v>
      </c>
      <c r="C26034" s="33" t="s">
        <v>563</v>
      </c>
      <c r="D26034" s="33" t="s">
        <v>564</v>
      </c>
      <c r="E26034" s="34">
        <v>119641</v>
      </c>
      <c r="F26034" s="35">
        <v>1.03</v>
      </c>
      <c r="G26034" s="34">
        <v>349.9</v>
      </c>
    </row>
    <row r="26035" spans="1:7">
      <c r="A26035" s="32">
        <v>2018</v>
      </c>
      <c r="B26035" s="32">
        <v>55165</v>
      </c>
      <c r="C26035" s="33" t="s">
        <v>563</v>
      </c>
      <c r="D26035" s="33" t="s">
        <v>564</v>
      </c>
      <c r="E26035" s="34">
        <v>255835</v>
      </c>
      <c r="F26035" s="35">
        <v>1.03</v>
      </c>
      <c r="G26035" s="34">
        <v>396.5</v>
      </c>
    </row>
    <row r="26036" spans="1:7">
      <c r="A26036" s="32">
        <v>2018</v>
      </c>
      <c r="B26036" s="32">
        <v>55166</v>
      </c>
      <c r="C26036" s="33" t="s">
        <v>563</v>
      </c>
      <c r="D26036" s="33" t="s">
        <v>564</v>
      </c>
      <c r="E26036" s="34">
        <v>5319639</v>
      </c>
      <c r="F26036" s="35">
        <v>1.0269999999999999</v>
      </c>
      <c r="G26036" s="34" t="s">
        <v>364</v>
      </c>
    </row>
    <row r="26037" spans="1:7">
      <c r="A26037" s="32">
        <v>2018</v>
      </c>
      <c r="B26037" s="32">
        <v>55168</v>
      </c>
      <c r="C26037" s="33" t="s">
        <v>563</v>
      </c>
      <c r="D26037" s="33" t="s">
        <v>564</v>
      </c>
      <c r="E26037" s="34">
        <v>1658173</v>
      </c>
      <c r="F26037" s="35">
        <v>1.03</v>
      </c>
      <c r="G26037" s="34" t="s">
        <v>364</v>
      </c>
    </row>
    <row r="26038" spans="1:7">
      <c r="A26038" s="32">
        <v>2018</v>
      </c>
      <c r="B26038" s="32">
        <v>55170</v>
      </c>
      <c r="C26038" s="33" t="s">
        <v>563</v>
      </c>
      <c r="D26038" s="33" t="s">
        <v>564</v>
      </c>
      <c r="E26038" s="34">
        <v>1407714</v>
      </c>
      <c r="F26038" s="35">
        <v>1.028</v>
      </c>
      <c r="G26038" s="34" t="s">
        <v>364</v>
      </c>
    </row>
    <row r="26039" spans="1:7">
      <c r="A26039" s="32">
        <v>2018</v>
      </c>
      <c r="B26039" s="32">
        <v>55172</v>
      </c>
      <c r="C26039" s="33" t="s">
        <v>563</v>
      </c>
      <c r="D26039" s="33" t="s">
        <v>564</v>
      </c>
      <c r="E26039" s="34">
        <v>3113691</v>
      </c>
      <c r="F26039" s="35">
        <v>1.024</v>
      </c>
      <c r="G26039" s="34" t="s">
        <v>364</v>
      </c>
    </row>
    <row r="26040" spans="1:7">
      <c r="A26040" s="32">
        <v>2018</v>
      </c>
      <c r="B26040" s="32">
        <v>55173</v>
      </c>
      <c r="C26040" s="33" t="s">
        <v>563</v>
      </c>
      <c r="D26040" s="33" t="s">
        <v>564</v>
      </c>
      <c r="E26040" s="34">
        <v>1796934</v>
      </c>
      <c r="F26040" s="35">
        <v>1.024</v>
      </c>
      <c r="G26040" s="34">
        <v>360.4</v>
      </c>
    </row>
    <row r="26041" spans="1:7">
      <c r="A26041" s="32">
        <v>2018</v>
      </c>
      <c r="B26041" s="32">
        <v>55176</v>
      </c>
      <c r="C26041" s="33" t="s">
        <v>563</v>
      </c>
      <c r="D26041" s="33" t="s">
        <v>564</v>
      </c>
      <c r="E26041" s="34">
        <v>86200</v>
      </c>
      <c r="F26041" s="35">
        <v>1.024</v>
      </c>
      <c r="G26041" s="34" t="s">
        <v>364</v>
      </c>
    </row>
    <row r="26042" spans="1:7">
      <c r="A26042" s="32">
        <v>2018</v>
      </c>
      <c r="B26042" s="32">
        <v>55176</v>
      </c>
      <c r="C26042" s="33" t="s">
        <v>563</v>
      </c>
      <c r="D26042" s="33" t="s">
        <v>564</v>
      </c>
      <c r="E26042" s="34">
        <v>137121</v>
      </c>
      <c r="F26042" s="35">
        <v>1.0209999999999999</v>
      </c>
      <c r="G26042" s="34" t="s">
        <v>364</v>
      </c>
    </row>
    <row r="26043" spans="1:7">
      <c r="A26043" s="32">
        <v>2018</v>
      </c>
      <c r="B26043" s="32">
        <v>55176</v>
      </c>
      <c r="C26043" s="33" t="s">
        <v>563</v>
      </c>
      <c r="D26043" s="33" t="s">
        <v>564</v>
      </c>
      <c r="E26043" s="34">
        <v>444187</v>
      </c>
      <c r="F26043" s="35">
        <v>1.0129999999999999</v>
      </c>
      <c r="G26043" s="34" t="s">
        <v>364</v>
      </c>
    </row>
    <row r="26044" spans="1:7">
      <c r="A26044" s="32">
        <v>2018</v>
      </c>
      <c r="B26044" s="32">
        <v>55176</v>
      </c>
      <c r="C26044" s="33" t="s">
        <v>563</v>
      </c>
      <c r="D26044" s="33" t="s">
        <v>564</v>
      </c>
      <c r="E26044" s="34">
        <v>754018</v>
      </c>
      <c r="F26044" s="35">
        <v>0.998</v>
      </c>
      <c r="G26044" s="34" t="s">
        <v>364</v>
      </c>
    </row>
    <row r="26045" spans="1:7">
      <c r="A26045" s="32">
        <v>2018</v>
      </c>
      <c r="B26045" s="32">
        <v>55176</v>
      </c>
      <c r="C26045" s="33" t="s">
        <v>563</v>
      </c>
      <c r="D26045" s="33" t="s">
        <v>564</v>
      </c>
      <c r="E26045" s="34">
        <v>50239</v>
      </c>
      <c r="F26045" s="35">
        <v>1.024</v>
      </c>
      <c r="G26045" s="34" t="s">
        <v>364</v>
      </c>
    </row>
    <row r="26046" spans="1:7">
      <c r="A26046" s="32">
        <v>2018</v>
      </c>
      <c r="B26046" s="32">
        <v>55176</v>
      </c>
      <c r="C26046" s="33" t="s">
        <v>563</v>
      </c>
      <c r="D26046" s="33" t="s">
        <v>564</v>
      </c>
      <c r="E26046" s="34">
        <v>62186</v>
      </c>
      <c r="F26046" s="35">
        <v>1.0129999999999999</v>
      </c>
      <c r="G26046" s="34" t="s">
        <v>364</v>
      </c>
    </row>
    <row r="26047" spans="1:7">
      <c r="A26047" s="32">
        <v>2018</v>
      </c>
      <c r="B26047" s="32">
        <v>55176</v>
      </c>
      <c r="C26047" s="33" t="s">
        <v>563</v>
      </c>
      <c r="D26047" s="33" t="s">
        <v>564</v>
      </c>
      <c r="E26047" s="34">
        <v>267459</v>
      </c>
      <c r="F26047" s="35">
        <v>1.0209999999999999</v>
      </c>
      <c r="G26047" s="34" t="s">
        <v>364</v>
      </c>
    </row>
    <row r="26048" spans="1:7">
      <c r="A26048" s="32">
        <v>2018</v>
      </c>
      <c r="B26048" s="32">
        <v>55177</v>
      </c>
      <c r="C26048" s="33" t="s">
        <v>563</v>
      </c>
      <c r="D26048" s="33" t="s">
        <v>564</v>
      </c>
      <c r="E26048" s="34">
        <v>1166280</v>
      </c>
      <c r="F26048" s="35">
        <v>1.024</v>
      </c>
      <c r="G26048" s="34" t="s">
        <v>364</v>
      </c>
    </row>
    <row r="26049" spans="1:7">
      <c r="A26049" s="32">
        <v>2018</v>
      </c>
      <c r="B26049" s="32">
        <v>55178</v>
      </c>
      <c r="C26049" s="33" t="s">
        <v>563</v>
      </c>
      <c r="D26049" s="33" t="s">
        <v>564</v>
      </c>
      <c r="E26049" s="34">
        <v>968775</v>
      </c>
      <c r="F26049" s="35">
        <v>1.0389999999999999</v>
      </c>
      <c r="G26049" s="34" t="s">
        <v>364</v>
      </c>
    </row>
    <row r="26050" spans="1:7">
      <c r="A26050" s="32">
        <v>2018</v>
      </c>
      <c r="B26050" s="32">
        <v>55179</v>
      </c>
      <c r="C26050" s="33" t="s">
        <v>563</v>
      </c>
      <c r="D26050" s="33" t="s">
        <v>564</v>
      </c>
      <c r="E26050" s="34">
        <v>1190412</v>
      </c>
      <c r="F26050" s="35">
        <v>1.0449999999999999</v>
      </c>
      <c r="G26050" s="34" t="s">
        <v>364</v>
      </c>
    </row>
    <row r="26051" spans="1:7">
      <c r="A26051" s="32">
        <v>2018</v>
      </c>
      <c r="B26051" s="32">
        <v>55182</v>
      </c>
      <c r="C26051" s="33" t="s">
        <v>563</v>
      </c>
      <c r="D26051" s="33" t="s">
        <v>564</v>
      </c>
      <c r="E26051" s="34">
        <v>2102639</v>
      </c>
      <c r="F26051" s="35">
        <v>1.03</v>
      </c>
      <c r="G26051" s="34" t="s">
        <v>364</v>
      </c>
    </row>
    <row r="26052" spans="1:7">
      <c r="A26052" s="32">
        <v>2018</v>
      </c>
      <c r="B26052" s="32">
        <v>55183</v>
      </c>
      <c r="C26052" s="33" t="s">
        <v>563</v>
      </c>
      <c r="D26052" s="33" t="s">
        <v>564</v>
      </c>
      <c r="E26052" s="34">
        <v>2289592</v>
      </c>
      <c r="F26052" s="35">
        <v>1.054</v>
      </c>
      <c r="G26052" s="34" t="s">
        <v>364</v>
      </c>
    </row>
    <row r="26053" spans="1:7">
      <c r="A26053" s="32">
        <v>2018</v>
      </c>
      <c r="B26053" s="32">
        <v>55187</v>
      </c>
      <c r="C26053" s="33" t="s">
        <v>563</v>
      </c>
      <c r="D26053" s="33" t="s">
        <v>564</v>
      </c>
      <c r="E26053" s="34">
        <v>4081813</v>
      </c>
      <c r="F26053" s="35">
        <v>1.024</v>
      </c>
      <c r="G26053" s="34" t="s">
        <v>364</v>
      </c>
    </row>
    <row r="26054" spans="1:7">
      <c r="A26054" s="32">
        <v>2018</v>
      </c>
      <c r="B26054" s="32">
        <v>55193</v>
      </c>
      <c r="C26054" s="33" t="s">
        <v>563</v>
      </c>
      <c r="D26054" s="33" t="s">
        <v>564</v>
      </c>
      <c r="E26054" s="34">
        <v>2546161</v>
      </c>
      <c r="F26054" s="35">
        <v>1.046</v>
      </c>
      <c r="G26054" s="34" t="s">
        <v>364</v>
      </c>
    </row>
    <row r="26055" spans="1:7">
      <c r="A26055" s="32">
        <v>2018</v>
      </c>
      <c r="B26055" s="32">
        <v>55197</v>
      </c>
      <c r="C26055" s="33" t="s">
        <v>563</v>
      </c>
      <c r="D26055" s="33" t="s">
        <v>564</v>
      </c>
      <c r="E26055" s="34">
        <v>3197178</v>
      </c>
      <c r="F26055" s="35">
        <v>1</v>
      </c>
      <c r="G26055" s="34">
        <v>292.89999999999998</v>
      </c>
    </row>
    <row r="26056" spans="1:7">
      <c r="A26056" s="32">
        <v>2018</v>
      </c>
      <c r="B26056" s="32">
        <v>55198</v>
      </c>
      <c r="C26056" s="33" t="s">
        <v>563</v>
      </c>
      <c r="D26056" s="33" t="s">
        <v>564</v>
      </c>
      <c r="E26056" s="34">
        <v>970917</v>
      </c>
      <c r="F26056" s="35">
        <v>1.079</v>
      </c>
      <c r="G26056" s="34" t="s">
        <v>364</v>
      </c>
    </row>
    <row r="26057" spans="1:7">
      <c r="A26057" s="32">
        <v>2018</v>
      </c>
      <c r="B26057" s="32">
        <v>55199</v>
      </c>
      <c r="C26057" s="33" t="s">
        <v>563</v>
      </c>
      <c r="D26057" s="33" t="s">
        <v>564</v>
      </c>
      <c r="E26057" s="34">
        <v>883504</v>
      </c>
      <c r="F26057" s="35">
        <v>1.0429999999999999</v>
      </c>
      <c r="G26057" s="34" t="s">
        <v>364</v>
      </c>
    </row>
    <row r="26058" spans="1:7">
      <c r="A26058" s="32">
        <v>2018</v>
      </c>
      <c r="B26058" s="32">
        <v>55201</v>
      </c>
      <c r="C26058" s="33" t="s">
        <v>563</v>
      </c>
      <c r="D26058" s="33" t="s">
        <v>564</v>
      </c>
      <c r="E26058" s="34">
        <v>86741</v>
      </c>
      <c r="F26058" s="35">
        <v>1.0289999999999999</v>
      </c>
      <c r="G26058" s="34" t="s">
        <v>364</v>
      </c>
    </row>
    <row r="26059" spans="1:7">
      <c r="A26059" s="32">
        <v>2018</v>
      </c>
      <c r="B26059" s="32">
        <v>55202</v>
      </c>
      <c r="C26059" s="33" t="s">
        <v>563</v>
      </c>
      <c r="D26059" s="33" t="s">
        <v>564</v>
      </c>
      <c r="E26059" s="34">
        <v>142712</v>
      </c>
      <c r="F26059" s="35">
        <v>1.026</v>
      </c>
      <c r="G26059" s="34">
        <v>345.6</v>
      </c>
    </row>
    <row r="26060" spans="1:7">
      <c r="A26060" s="32">
        <v>2018</v>
      </c>
      <c r="B26060" s="32">
        <v>55204</v>
      </c>
      <c r="C26060" s="33" t="s">
        <v>563</v>
      </c>
      <c r="D26060" s="33" t="s">
        <v>564</v>
      </c>
      <c r="E26060" s="34">
        <v>17186</v>
      </c>
      <c r="F26060" s="35">
        <v>1.024</v>
      </c>
      <c r="G26060" s="34">
        <v>427.5</v>
      </c>
    </row>
    <row r="26061" spans="1:7">
      <c r="A26061" s="32">
        <v>2018</v>
      </c>
      <c r="B26061" s="32">
        <v>55206</v>
      </c>
      <c r="C26061" s="33" t="s">
        <v>563</v>
      </c>
      <c r="D26061" s="33" t="s">
        <v>564</v>
      </c>
      <c r="E26061" s="34">
        <v>1856612</v>
      </c>
      <c r="F26061" s="35">
        <v>1.026</v>
      </c>
      <c r="G26061" s="34" t="s">
        <v>364</v>
      </c>
    </row>
    <row r="26062" spans="1:7">
      <c r="A26062" s="32">
        <v>2018</v>
      </c>
      <c r="B26062" s="32">
        <v>55210</v>
      </c>
      <c r="C26062" s="33" t="s">
        <v>563</v>
      </c>
      <c r="D26062" s="33" t="s">
        <v>564</v>
      </c>
      <c r="E26062" s="34">
        <v>555073</v>
      </c>
      <c r="F26062" s="35">
        <v>1.05</v>
      </c>
      <c r="G26062" s="34">
        <v>254</v>
      </c>
    </row>
    <row r="26063" spans="1:7">
      <c r="A26063" s="32">
        <v>2018</v>
      </c>
      <c r="B26063" s="32">
        <v>55211</v>
      </c>
      <c r="C26063" s="33" t="s">
        <v>563</v>
      </c>
      <c r="D26063" s="33" t="s">
        <v>564</v>
      </c>
      <c r="E26063" s="34">
        <v>1548861</v>
      </c>
      <c r="F26063" s="35">
        <v>1.0289999999999999</v>
      </c>
      <c r="G26063" s="34" t="s">
        <v>364</v>
      </c>
    </row>
    <row r="26064" spans="1:7">
      <c r="A26064" s="32">
        <v>2018</v>
      </c>
      <c r="B26064" s="32">
        <v>55212</v>
      </c>
      <c r="C26064" s="33" t="s">
        <v>563</v>
      </c>
      <c r="D26064" s="33" t="s">
        <v>564</v>
      </c>
      <c r="E26064" s="34">
        <v>1581527</v>
      </c>
      <c r="F26064" s="35">
        <v>1.03</v>
      </c>
      <c r="G26064" s="34" t="s">
        <v>364</v>
      </c>
    </row>
    <row r="26065" spans="1:7">
      <c r="A26065" s="32">
        <v>2018</v>
      </c>
      <c r="B26065" s="32">
        <v>55215</v>
      </c>
      <c r="C26065" s="33" t="s">
        <v>563</v>
      </c>
      <c r="D26065" s="33" t="s">
        <v>564</v>
      </c>
      <c r="E26065" s="34">
        <v>4773722</v>
      </c>
      <c r="F26065" s="35">
        <v>1.04</v>
      </c>
      <c r="G26065" s="34" t="s">
        <v>364</v>
      </c>
    </row>
    <row r="26066" spans="1:7">
      <c r="A26066" s="32">
        <v>2018</v>
      </c>
      <c r="B26066" s="32">
        <v>55217</v>
      </c>
      <c r="C26066" s="33" t="s">
        <v>563</v>
      </c>
      <c r="D26066" s="33" t="s">
        <v>564</v>
      </c>
      <c r="E26066" s="34">
        <v>1791402</v>
      </c>
      <c r="F26066" s="35">
        <v>1.0409999999999999</v>
      </c>
      <c r="G26066" s="34" t="s">
        <v>364</v>
      </c>
    </row>
    <row r="26067" spans="1:7">
      <c r="A26067" s="32">
        <v>2018</v>
      </c>
      <c r="B26067" s="32">
        <v>55218</v>
      </c>
      <c r="C26067" s="33" t="s">
        <v>563</v>
      </c>
      <c r="D26067" s="33" t="s">
        <v>564</v>
      </c>
      <c r="E26067" s="34">
        <v>1765121</v>
      </c>
      <c r="F26067" s="35">
        <v>1.0680000000000001</v>
      </c>
      <c r="G26067" s="34">
        <v>279.10000000000002</v>
      </c>
    </row>
    <row r="26068" spans="1:7">
      <c r="A26068" s="32">
        <v>2018</v>
      </c>
      <c r="B26068" s="32">
        <v>55218</v>
      </c>
      <c r="C26068" s="33" t="s">
        <v>563</v>
      </c>
      <c r="D26068" s="33" t="s">
        <v>564</v>
      </c>
      <c r="E26068" s="34">
        <v>436338</v>
      </c>
      <c r="F26068" s="35">
        <v>1.0680000000000001</v>
      </c>
      <c r="G26068" s="34">
        <v>299.2</v>
      </c>
    </row>
    <row r="26069" spans="1:7">
      <c r="A26069" s="32">
        <v>2018</v>
      </c>
      <c r="B26069" s="32">
        <v>55220</v>
      </c>
      <c r="C26069" s="33" t="s">
        <v>563</v>
      </c>
      <c r="D26069" s="33" t="s">
        <v>564</v>
      </c>
      <c r="E26069" s="34">
        <v>686834</v>
      </c>
      <c r="F26069" s="35">
        <v>1.0089999999999999</v>
      </c>
      <c r="G26069" s="34">
        <v>284.39999999999998</v>
      </c>
    </row>
    <row r="26070" spans="1:7">
      <c r="A26070" s="32">
        <v>2018</v>
      </c>
      <c r="B26070" s="32">
        <v>55220</v>
      </c>
      <c r="C26070" s="33" t="s">
        <v>563</v>
      </c>
      <c r="D26070" s="33" t="s">
        <v>564</v>
      </c>
      <c r="E26070" s="34">
        <v>1008671</v>
      </c>
      <c r="F26070" s="35">
        <v>1.0089999999999999</v>
      </c>
      <c r="G26070" s="34">
        <v>293.2</v>
      </c>
    </row>
    <row r="26071" spans="1:7">
      <c r="A26071" s="32">
        <v>2018</v>
      </c>
      <c r="B26071" s="32">
        <v>55221</v>
      </c>
      <c r="C26071" s="33" t="s">
        <v>563</v>
      </c>
      <c r="D26071" s="33" t="s">
        <v>564</v>
      </c>
      <c r="E26071" s="34">
        <v>522831</v>
      </c>
      <c r="F26071" s="35">
        <v>1.03</v>
      </c>
      <c r="G26071" s="34">
        <v>335.2</v>
      </c>
    </row>
    <row r="26072" spans="1:7">
      <c r="A26072" s="32">
        <v>2018</v>
      </c>
      <c r="B26072" s="32">
        <v>55222</v>
      </c>
      <c r="C26072" s="33" t="s">
        <v>563</v>
      </c>
      <c r="D26072" s="33" t="s">
        <v>564</v>
      </c>
      <c r="E26072" s="34">
        <v>16107</v>
      </c>
      <c r="F26072" s="35">
        <v>1.0649999999999999</v>
      </c>
      <c r="G26072" s="34" t="s">
        <v>364</v>
      </c>
    </row>
    <row r="26073" spans="1:7">
      <c r="A26073" s="32">
        <v>2018</v>
      </c>
      <c r="B26073" s="32">
        <v>55223</v>
      </c>
      <c r="C26073" s="33" t="s">
        <v>563</v>
      </c>
      <c r="D26073" s="33" t="s">
        <v>564</v>
      </c>
      <c r="E26073" s="34">
        <v>121322</v>
      </c>
      <c r="F26073" s="35">
        <v>1.022</v>
      </c>
      <c r="G26073" s="34" t="s">
        <v>364</v>
      </c>
    </row>
    <row r="26074" spans="1:7">
      <c r="A26074" s="32">
        <v>2018</v>
      </c>
      <c r="B26074" s="32">
        <v>55223</v>
      </c>
      <c r="C26074" s="33" t="s">
        <v>563</v>
      </c>
      <c r="D26074" s="33" t="s">
        <v>564</v>
      </c>
      <c r="E26074" s="34">
        <v>128673</v>
      </c>
      <c r="F26074" s="35">
        <v>1.024</v>
      </c>
      <c r="G26074" s="34" t="s">
        <v>364</v>
      </c>
    </row>
    <row r="26075" spans="1:7">
      <c r="A26075" s="32">
        <v>2018</v>
      </c>
      <c r="B26075" s="32">
        <v>55223</v>
      </c>
      <c r="C26075" s="33" t="s">
        <v>563</v>
      </c>
      <c r="D26075" s="33" t="s">
        <v>564</v>
      </c>
      <c r="E26075" s="34">
        <v>139741</v>
      </c>
      <c r="F26075" s="35">
        <v>1.0149999999999999</v>
      </c>
      <c r="G26075" s="34" t="s">
        <v>364</v>
      </c>
    </row>
    <row r="26076" spans="1:7">
      <c r="A26076" s="32">
        <v>2018</v>
      </c>
      <c r="B26076" s="32">
        <v>55223</v>
      </c>
      <c r="C26076" s="33" t="s">
        <v>563</v>
      </c>
      <c r="D26076" s="33" t="s">
        <v>564</v>
      </c>
      <c r="E26076" s="34">
        <v>157729</v>
      </c>
      <c r="F26076" s="35">
        <v>1.0209999999999999</v>
      </c>
      <c r="G26076" s="34" t="s">
        <v>364</v>
      </c>
    </row>
    <row r="26077" spans="1:7">
      <c r="A26077" s="32">
        <v>2018</v>
      </c>
      <c r="B26077" s="32">
        <v>55223</v>
      </c>
      <c r="C26077" s="33" t="s">
        <v>563</v>
      </c>
      <c r="D26077" s="33" t="s">
        <v>564</v>
      </c>
      <c r="E26077" s="34">
        <v>167341</v>
      </c>
      <c r="F26077" s="35">
        <v>1.0189999999999999</v>
      </c>
      <c r="G26077" s="34" t="s">
        <v>364</v>
      </c>
    </row>
    <row r="26078" spans="1:7">
      <c r="A26078" s="32">
        <v>2018</v>
      </c>
      <c r="B26078" s="32">
        <v>55223</v>
      </c>
      <c r="C26078" s="33" t="s">
        <v>563</v>
      </c>
      <c r="D26078" s="33" t="s">
        <v>564</v>
      </c>
      <c r="E26078" s="34">
        <v>205249</v>
      </c>
      <c r="F26078" s="35">
        <v>1.026</v>
      </c>
      <c r="G26078" s="34" t="s">
        <v>364</v>
      </c>
    </row>
    <row r="26079" spans="1:7">
      <c r="A26079" s="32">
        <v>2018</v>
      </c>
      <c r="B26079" s="32">
        <v>55223</v>
      </c>
      <c r="C26079" s="33" t="s">
        <v>563</v>
      </c>
      <c r="D26079" s="33" t="s">
        <v>564</v>
      </c>
      <c r="E26079" s="34">
        <v>210709</v>
      </c>
      <c r="F26079" s="35">
        <v>1.022</v>
      </c>
      <c r="G26079" s="34" t="s">
        <v>364</v>
      </c>
    </row>
    <row r="26080" spans="1:7">
      <c r="A26080" s="32">
        <v>2018</v>
      </c>
      <c r="B26080" s="32">
        <v>55223</v>
      </c>
      <c r="C26080" s="33" t="s">
        <v>563</v>
      </c>
      <c r="D26080" s="33" t="s">
        <v>564</v>
      </c>
      <c r="E26080" s="34">
        <v>221981</v>
      </c>
      <c r="F26080" s="35">
        <v>1.02</v>
      </c>
      <c r="G26080" s="34" t="s">
        <v>364</v>
      </c>
    </row>
    <row r="26081" spans="1:7">
      <c r="A26081" s="32">
        <v>2018</v>
      </c>
      <c r="B26081" s="32">
        <v>55223</v>
      </c>
      <c r="C26081" s="33" t="s">
        <v>563</v>
      </c>
      <c r="D26081" s="33" t="s">
        <v>564</v>
      </c>
      <c r="E26081" s="34">
        <v>92394</v>
      </c>
      <c r="F26081" s="35">
        <v>1</v>
      </c>
      <c r="G26081" s="34" t="s">
        <v>364</v>
      </c>
    </row>
    <row r="26082" spans="1:7">
      <c r="A26082" s="32">
        <v>2018</v>
      </c>
      <c r="B26082" s="32">
        <v>55223</v>
      </c>
      <c r="C26082" s="33" t="s">
        <v>563</v>
      </c>
      <c r="D26082" s="33" t="s">
        <v>564</v>
      </c>
      <c r="E26082" s="34">
        <v>103222</v>
      </c>
      <c r="F26082" s="35">
        <v>1.038</v>
      </c>
      <c r="G26082" s="34" t="s">
        <v>364</v>
      </c>
    </row>
    <row r="26083" spans="1:7">
      <c r="A26083" s="32">
        <v>2018</v>
      </c>
      <c r="B26083" s="32">
        <v>55223</v>
      </c>
      <c r="C26083" s="33" t="s">
        <v>563</v>
      </c>
      <c r="D26083" s="33" t="s">
        <v>564</v>
      </c>
      <c r="E26083" s="34">
        <v>34743</v>
      </c>
      <c r="F26083" s="35">
        <v>1.028</v>
      </c>
      <c r="G26083" s="34" t="s">
        <v>364</v>
      </c>
    </row>
    <row r="26084" spans="1:7">
      <c r="A26084" s="32">
        <v>2018</v>
      </c>
      <c r="B26084" s="32">
        <v>55223</v>
      </c>
      <c r="C26084" s="33" t="s">
        <v>563</v>
      </c>
      <c r="D26084" s="33" t="s">
        <v>564</v>
      </c>
      <c r="E26084" s="34">
        <v>34004</v>
      </c>
      <c r="F26084" s="35">
        <v>1</v>
      </c>
      <c r="G26084" s="34" t="s">
        <v>364</v>
      </c>
    </row>
    <row r="26085" spans="1:7">
      <c r="A26085" s="32">
        <v>2018</v>
      </c>
      <c r="B26085" s="32">
        <v>55224</v>
      </c>
      <c r="C26085" s="33" t="s">
        <v>563</v>
      </c>
      <c r="D26085" s="33" t="s">
        <v>564</v>
      </c>
      <c r="E26085" s="34">
        <v>192349</v>
      </c>
      <c r="F26085" s="35">
        <v>1.028</v>
      </c>
      <c r="G26085" s="34">
        <v>354.6</v>
      </c>
    </row>
    <row r="26086" spans="1:7">
      <c r="A26086" s="32">
        <v>2018</v>
      </c>
      <c r="B26086" s="32">
        <v>55224</v>
      </c>
      <c r="C26086" s="33" t="s">
        <v>563</v>
      </c>
      <c r="D26086" s="33" t="s">
        <v>564</v>
      </c>
      <c r="E26086" s="34">
        <v>819</v>
      </c>
      <c r="F26086" s="35">
        <v>1.028</v>
      </c>
      <c r="G26086" s="34">
        <v>473.3</v>
      </c>
    </row>
    <row r="26087" spans="1:7">
      <c r="A26087" s="32">
        <v>2018</v>
      </c>
      <c r="B26087" s="32">
        <v>55225</v>
      </c>
      <c r="C26087" s="33" t="s">
        <v>563</v>
      </c>
      <c r="D26087" s="33" t="s">
        <v>564</v>
      </c>
      <c r="E26087" s="34">
        <v>3632857</v>
      </c>
      <c r="F26087" s="35">
        <v>1.024</v>
      </c>
      <c r="G26087" s="34" t="s">
        <v>364</v>
      </c>
    </row>
    <row r="26088" spans="1:7">
      <c r="A26088" s="32">
        <v>2018</v>
      </c>
      <c r="B26088" s="32">
        <v>55226</v>
      </c>
      <c r="C26088" s="33" t="s">
        <v>563</v>
      </c>
      <c r="D26088" s="33" t="s">
        <v>564</v>
      </c>
      <c r="E26088" s="34">
        <v>4428543</v>
      </c>
      <c r="F26088" s="35">
        <v>1.024</v>
      </c>
      <c r="G26088" s="34" t="s">
        <v>364</v>
      </c>
    </row>
    <row r="26089" spans="1:7">
      <c r="A26089" s="32">
        <v>2018</v>
      </c>
      <c r="B26089" s="32">
        <v>55228</v>
      </c>
      <c r="C26089" s="33" t="s">
        <v>565</v>
      </c>
      <c r="D26089" s="33" t="s">
        <v>566</v>
      </c>
      <c r="E26089" s="34">
        <v>2074</v>
      </c>
      <c r="F26089" s="35">
        <v>5.7919999999999998</v>
      </c>
      <c r="G26089" s="34">
        <v>1715.1</v>
      </c>
    </row>
    <row r="26090" spans="1:7">
      <c r="A26090" s="32">
        <v>2018</v>
      </c>
      <c r="B26090" s="32">
        <v>55228</v>
      </c>
      <c r="C26090" s="33" t="s">
        <v>563</v>
      </c>
      <c r="D26090" s="33" t="s">
        <v>564</v>
      </c>
      <c r="E26090" s="34">
        <v>22880</v>
      </c>
      <c r="F26090" s="35">
        <v>1.0660000000000001</v>
      </c>
      <c r="G26090" s="34">
        <v>700.4</v>
      </c>
    </row>
    <row r="26091" spans="1:7">
      <c r="A26091" s="32">
        <v>2018</v>
      </c>
      <c r="B26091" s="32">
        <v>55228</v>
      </c>
      <c r="C26091" s="33" t="s">
        <v>563</v>
      </c>
      <c r="D26091" s="33" t="s">
        <v>564</v>
      </c>
      <c r="E26091" s="34">
        <v>139756</v>
      </c>
      <c r="F26091" s="35">
        <v>1.0609999999999999</v>
      </c>
      <c r="G26091" s="34">
        <v>283.10000000000002</v>
      </c>
    </row>
    <row r="26092" spans="1:7">
      <c r="A26092" s="32">
        <v>2018</v>
      </c>
      <c r="B26092" s="32">
        <v>55229</v>
      </c>
      <c r="C26092" s="33" t="s">
        <v>563</v>
      </c>
      <c r="D26092" s="33" t="s">
        <v>564</v>
      </c>
      <c r="E26092" s="34">
        <v>240879</v>
      </c>
      <c r="F26092" s="35">
        <v>1.06</v>
      </c>
      <c r="G26092" s="34" t="s">
        <v>364</v>
      </c>
    </row>
    <row r="26093" spans="1:7">
      <c r="A26093" s="32">
        <v>2018</v>
      </c>
      <c r="B26093" s="32">
        <v>55230</v>
      </c>
      <c r="C26093" s="33" t="s">
        <v>563</v>
      </c>
      <c r="D26093" s="33" t="s">
        <v>564</v>
      </c>
      <c r="E26093" s="34">
        <v>408502</v>
      </c>
      <c r="F26093" s="35">
        <v>1.022</v>
      </c>
      <c r="G26093" s="34">
        <v>296.10000000000002</v>
      </c>
    </row>
    <row r="26094" spans="1:7">
      <c r="A26094" s="32">
        <v>2018</v>
      </c>
      <c r="B26094" s="32">
        <v>55230</v>
      </c>
      <c r="C26094" s="33" t="s">
        <v>563</v>
      </c>
      <c r="D26094" s="33" t="s">
        <v>564</v>
      </c>
      <c r="E26094" s="34">
        <v>243882</v>
      </c>
      <c r="F26094" s="35">
        <v>1.022</v>
      </c>
      <c r="G26094" s="34">
        <v>301</v>
      </c>
    </row>
    <row r="26095" spans="1:7">
      <c r="A26095" s="32">
        <v>2018</v>
      </c>
      <c r="B26095" s="32">
        <v>55230</v>
      </c>
      <c r="C26095" s="33" t="s">
        <v>563</v>
      </c>
      <c r="D26095" s="33" t="s">
        <v>564</v>
      </c>
      <c r="E26095" s="34">
        <v>167848</v>
      </c>
      <c r="F26095" s="35">
        <v>1.022</v>
      </c>
      <c r="G26095" s="34">
        <v>301.5</v>
      </c>
    </row>
    <row r="26096" spans="1:7">
      <c r="A26096" s="32">
        <v>2018</v>
      </c>
      <c r="B26096" s="32">
        <v>55230</v>
      </c>
      <c r="C26096" s="33" t="s">
        <v>563</v>
      </c>
      <c r="D26096" s="33" t="s">
        <v>564</v>
      </c>
      <c r="E26096" s="34">
        <v>164979</v>
      </c>
      <c r="F26096" s="35">
        <v>1.022</v>
      </c>
      <c r="G26096" s="34">
        <v>191.7</v>
      </c>
    </row>
    <row r="26097" spans="1:7">
      <c r="A26097" s="32">
        <v>2018</v>
      </c>
      <c r="B26097" s="32">
        <v>55230</v>
      </c>
      <c r="C26097" s="33" t="s">
        <v>563</v>
      </c>
      <c r="D26097" s="33" t="s">
        <v>564</v>
      </c>
      <c r="E26097" s="34">
        <v>1506329</v>
      </c>
      <c r="F26097" s="35">
        <v>1.022</v>
      </c>
      <c r="G26097" s="34">
        <v>294.10000000000002</v>
      </c>
    </row>
    <row r="26098" spans="1:7">
      <c r="A26098" s="32">
        <v>2018</v>
      </c>
      <c r="B26098" s="32">
        <v>55230</v>
      </c>
      <c r="C26098" s="33" t="s">
        <v>563</v>
      </c>
      <c r="D26098" s="33" t="s">
        <v>564</v>
      </c>
      <c r="E26098" s="34">
        <v>102057</v>
      </c>
      <c r="F26098" s="35">
        <v>1.022</v>
      </c>
      <c r="G26098" s="34">
        <v>302.60000000000002</v>
      </c>
    </row>
    <row r="26099" spans="1:7">
      <c r="A26099" s="32">
        <v>2018</v>
      </c>
      <c r="B26099" s="32">
        <v>55230</v>
      </c>
      <c r="C26099" s="33" t="s">
        <v>563</v>
      </c>
      <c r="D26099" s="33" t="s">
        <v>564</v>
      </c>
      <c r="E26099" s="34">
        <v>3586</v>
      </c>
      <c r="F26099" s="35">
        <v>1.022</v>
      </c>
      <c r="G26099" s="34">
        <v>291.2</v>
      </c>
    </row>
    <row r="26100" spans="1:7">
      <c r="A26100" s="32">
        <v>2018</v>
      </c>
      <c r="B26100" s="32">
        <v>55230</v>
      </c>
      <c r="C26100" s="33" t="s">
        <v>563</v>
      </c>
      <c r="D26100" s="33" t="s">
        <v>564</v>
      </c>
      <c r="E26100" s="34">
        <v>11477</v>
      </c>
      <c r="F26100" s="35">
        <v>1.022</v>
      </c>
      <c r="G26100" s="34">
        <v>305.39999999999998</v>
      </c>
    </row>
    <row r="26101" spans="1:7">
      <c r="A26101" s="32">
        <v>2018</v>
      </c>
      <c r="B26101" s="32">
        <v>55230</v>
      </c>
      <c r="C26101" s="33" t="s">
        <v>563</v>
      </c>
      <c r="D26101" s="33" t="s">
        <v>564</v>
      </c>
      <c r="E26101" s="34">
        <v>67426</v>
      </c>
      <c r="F26101" s="35">
        <v>1.022</v>
      </c>
      <c r="G26101" s="34">
        <v>306.89999999999998</v>
      </c>
    </row>
    <row r="26102" spans="1:7">
      <c r="A26102" s="32">
        <v>2018</v>
      </c>
      <c r="B26102" s="32">
        <v>55231</v>
      </c>
      <c r="C26102" s="33" t="s">
        <v>563</v>
      </c>
      <c r="D26102" s="33" t="s">
        <v>564</v>
      </c>
      <c r="E26102" s="34">
        <v>2595625</v>
      </c>
      <c r="F26102" s="35">
        <v>1.046</v>
      </c>
      <c r="G26102" s="34" t="s">
        <v>364</v>
      </c>
    </row>
    <row r="26103" spans="1:7">
      <c r="A26103" s="32">
        <v>2018</v>
      </c>
      <c r="B26103" s="32">
        <v>55232</v>
      </c>
      <c r="C26103" s="33" t="s">
        <v>563</v>
      </c>
      <c r="D26103" s="33" t="s">
        <v>564</v>
      </c>
      <c r="E26103" s="34">
        <v>35387</v>
      </c>
      <c r="F26103" s="35">
        <v>1</v>
      </c>
      <c r="G26103" s="34">
        <v>290.3</v>
      </c>
    </row>
    <row r="26104" spans="1:7">
      <c r="A26104" s="32">
        <v>2018</v>
      </c>
      <c r="B26104" s="32">
        <v>55233</v>
      </c>
      <c r="C26104" s="33" t="s">
        <v>563</v>
      </c>
      <c r="D26104" s="33" t="s">
        <v>564</v>
      </c>
      <c r="E26104" s="34">
        <v>93407</v>
      </c>
      <c r="F26104" s="35">
        <v>1.0249999999999999</v>
      </c>
      <c r="G26104" s="34" t="s">
        <v>364</v>
      </c>
    </row>
    <row r="26105" spans="1:7">
      <c r="A26105" s="32">
        <v>2018</v>
      </c>
      <c r="B26105" s="32">
        <v>55234</v>
      </c>
      <c r="C26105" s="33" t="s">
        <v>563</v>
      </c>
      <c r="D26105" s="33" t="s">
        <v>564</v>
      </c>
      <c r="E26105" s="34">
        <v>45053</v>
      </c>
      <c r="F26105" s="35">
        <v>1.02</v>
      </c>
      <c r="G26105" s="34">
        <v>442.3</v>
      </c>
    </row>
    <row r="26106" spans="1:7">
      <c r="A26106" s="32">
        <v>2018</v>
      </c>
      <c r="B26106" s="32">
        <v>55236</v>
      </c>
      <c r="C26106" s="33" t="s">
        <v>563</v>
      </c>
      <c r="D26106" s="33" t="s">
        <v>564</v>
      </c>
      <c r="E26106" s="34">
        <v>108885</v>
      </c>
      <c r="F26106" s="35">
        <v>1.052</v>
      </c>
      <c r="G26106" s="34" t="s">
        <v>364</v>
      </c>
    </row>
    <row r="26107" spans="1:7">
      <c r="A26107" s="32">
        <v>2018</v>
      </c>
      <c r="B26107" s="32">
        <v>55237</v>
      </c>
      <c r="C26107" s="33" t="s">
        <v>563</v>
      </c>
      <c r="D26107" s="33" t="s">
        <v>564</v>
      </c>
      <c r="E26107" s="34">
        <v>180159</v>
      </c>
      <c r="F26107" s="35">
        <v>1.0109999999999999</v>
      </c>
      <c r="G26107" s="34" t="s">
        <v>364</v>
      </c>
    </row>
    <row r="26108" spans="1:7">
      <c r="A26108" s="32">
        <v>2018</v>
      </c>
      <c r="B26108" s="32">
        <v>55238</v>
      </c>
      <c r="C26108" s="33" t="s">
        <v>563</v>
      </c>
      <c r="D26108" s="33" t="s">
        <v>564</v>
      </c>
      <c r="E26108" s="34">
        <v>189110</v>
      </c>
      <c r="F26108" s="35">
        <v>1.05</v>
      </c>
      <c r="G26108" s="34" t="s">
        <v>364</v>
      </c>
    </row>
    <row r="26109" spans="1:7">
      <c r="A26109" s="32">
        <v>2018</v>
      </c>
      <c r="B26109" s="32">
        <v>55239</v>
      </c>
      <c r="C26109" s="33" t="s">
        <v>563</v>
      </c>
      <c r="D26109" s="33" t="s">
        <v>564</v>
      </c>
      <c r="E26109" s="34">
        <v>3297448</v>
      </c>
      <c r="F26109" s="35">
        <v>1.0469999999999999</v>
      </c>
      <c r="G26109" s="34" t="s">
        <v>364</v>
      </c>
    </row>
    <row r="26110" spans="1:7">
      <c r="A26110" s="32">
        <v>2018</v>
      </c>
      <c r="B26110" s="32">
        <v>55241</v>
      </c>
      <c r="C26110" s="33" t="s">
        <v>563</v>
      </c>
      <c r="D26110" s="33" t="s">
        <v>564</v>
      </c>
      <c r="E26110" s="34">
        <v>611662</v>
      </c>
      <c r="F26110" s="35">
        <v>1.0209999999999999</v>
      </c>
      <c r="G26110" s="34" t="s">
        <v>364</v>
      </c>
    </row>
    <row r="26111" spans="1:7">
      <c r="A26111" s="32">
        <v>2018</v>
      </c>
      <c r="B26111" s="32">
        <v>55242</v>
      </c>
      <c r="C26111" s="33" t="s">
        <v>563</v>
      </c>
      <c r="D26111" s="33" t="s">
        <v>564</v>
      </c>
      <c r="E26111" s="34">
        <v>734551</v>
      </c>
      <c r="F26111" s="35">
        <v>1.0189999999999999</v>
      </c>
      <c r="G26111" s="34" t="s">
        <v>364</v>
      </c>
    </row>
    <row r="26112" spans="1:7">
      <c r="A26112" s="32">
        <v>2018</v>
      </c>
      <c r="B26112" s="32">
        <v>55243</v>
      </c>
      <c r="C26112" s="33" t="s">
        <v>563</v>
      </c>
      <c r="D26112" s="33" t="s">
        <v>564</v>
      </c>
      <c r="E26112" s="34">
        <v>53995</v>
      </c>
      <c r="F26112" s="35">
        <v>1.03</v>
      </c>
      <c r="G26112" s="34" t="s">
        <v>364</v>
      </c>
    </row>
    <row r="26113" spans="1:7">
      <c r="A26113" s="32">
        <v>2018</v>
      </c>
      <c r="B26113" s="32">
        <v>55244</v>
      </c>
      <c r="C26113" s="33" t="s">
        <v>563</v>
      </c>
      <c r="D26113" s="33" t="s">
        <v>564</v>
      </c>
      <c r="E26113" s="34">
        <v>75121</v>
      </c>
      <c r="F26113" s="35">
        <v>1.02</v>
      </c>
      <c r="G26113" s="34">
        <v>315.10000000000002</v>
      </c>
    </row>
    <row r="26114" spans="1:7">
      <c r="A26114" s="32">
        <v>2018</v>
      </c>
      <c r="B26114" s="32">
        <v>55247</v>
      </c>
      <c r="C26114" s="33" t="s">
        <v>565</v>
      </c>
      <c r="D26114" s="33" t="s">
        <v>566</v>
      </c>
      <c r="E26114" s="34">
        <v>969</v>
      </c>
      <c r="F26114" s="35">
        <v>5.8</v>
      </c>
      <c r="G26114" s="34" t="s">
        <v>364</v>
      </c>
    </row>
    <row r="26115" spans="1:7">
      <c r="A26115" s="32">
        <v>2018</v>
      </c>
      <c r="B26115" s="32">
        <v>55247</v>
      </c>
      <c r="C26115" s="33" t="s">
        <v>563</v>
      </c>
      <c r="D26115" s="33" t="s">
        <v>564</v>
      </c>
      <c r="E26115" s="34">
        <v>224106</v>
      </c>
      <c r="F26115" s="35">
        <v>1.07</v>
      </c>
      <c r="G26115" s="34" t="s">
        <v>364</v>
      </c>
    </row>
    <row r="26116" spans="1:7">
      <c r="A26116" s="32">
        <v>2018</v>
      </c>
      <c r="B26116" s="32">
        <v>55248</v>
      </c>
      <c r="C26116" s="33" t="s">
        <v>563</v>
      </c>
      <c r="D26116" s="33" t="s">
        <v>564</v>
      </c>
      <c r="E26116" s="34">
        <v>432553</v>
      </c>
      <c r="F26116" s="35">
        <v>1.0669999999999999</v>
      </c>
      <c r="G26116" s="34" t="s">
        <v>364</v>
      </c>
    </row>
    <row r="26117" spans="1:7">
      <c r="A26117" s="32">
        <v>2018</v>
      </c>
      <c r="B26117" s="32">
        <v>55250</v>
      </c>
      <c r="C26117" s="33" t="s">
        <v>563</v>
      </c>
      <c r="D26117" s="33" t="s">
        <v>564</v>
      </c>
      <c r="E26117" s="34">
        <v>235022</v>
      </c>
      <c r="F26117" s="35">
        <v>1.07</v>
      </c>
      <c r="G26117" s="34" t="s">
        <v>364</v>
      </c>
    </row>
    <row r="26118" spans="1:7">
      <c r="A26118" s="32">
        <v>2018</v>
      </c>
      <c r="B26118" s="32">
        <v>55251</v>
      </c>
      <c r="C26118" s="33" t="s">
        <v>563</v>
      </c>
      <c r="D26118" s="33" t="s">
        <v>564</v>
      </c>
      <c r="E26118" s="34">
        <v>714006</v>
      </c>
      <c r="F26118" s="35">
        <v>1</v>
      </c>
      <c r="G26118" s="34">
        <v>303.2</v>
      </c>
    </row>
    <row r="26119" spans="1:7">
      <c r="A26119" s="32">
        <v>2018</v>
      </c>
      <c r="B26119" s="32">
        <v>55253</v>
      </c>
      <c r="C26119" s="33" t="s">
        <v>563</v>
      </c>
      <c r="D26119" s="33" t="s">
        <v>564</v>
      </c>
      <c r="E26119" s="34">
        <v>101729</v>
      </c>
      <c r="F26119" s="35">
        <v>1.0649999999999999</v>
      </c>
      <c r="G26119" s="34" t="s">
        <v>364</v>
      </c>
    </row>
    <row r="26120" spans="1:7">
      <c r="A26120" s="32">
        <v>2018</v>
      </c>
      <c r="B26120" s="32">
        <v>55259</v>
      </c>
      <c r="C26120" s="33" t="s">
        <v>563</v>
      </c>
      <c r="D26120" s="33" t="s">
        <v>564</v>
      </c>
      <c r="E26120" s="34">
        <v>1833251</v>
      </c>
      <c r="F26120" s="35">
        <v>1.044</v>
      </c>
      <c r="G26120" s="34" t="s">
        <v>364</v>
      </c>
    </row>
    <row r="26121" spans="1:7">
      <c r="A26121" s="32">
        <v>2018</v>
      </c>
      <c r="B26121" s="32">
        <v>55267</v>
      </c>
      <c r="C26121" s="33" t="s">
        <v>565</v>
      </c>
      <c r="D26121" s="33" t="s">
        <v>566</v>
      </c>
      <c r="E26121" s="34">
        <v>102</v>
      </c>
      <c r="F26121" s="35">
        <v>5.8</v>
      </c>
      <c r="G26121" s="34" t="s">
        <v>364</v>
      </c>
    </row>
    <row r="26122" spans="1:7">
      <c r="A26122" s="32">
        <v>2018</v>
      </c>
      <c r="B26122" s="32">
        <v>55267</v>
      </c>
      <c r="C26122" s="33" t="s">
        <v>565</v>
      </c>
      <c r="D26122" s="33" t="s">
        <v>566</v>
      </c>
      <c r="E26122" s="34">
        <v>1279</v>
      </c>
      <c r="F26122" s="35">
        <v>5.8</v>
      </c>
      <c r="G26122" s="34" t="s">
        <v>364</v>
      </c>
    </row>
    <row r="26123" spans="1:7">
      <c r="A26123" s="32">
        <v>2018</v>
      </c>
      <c r="B26123" s="32">
        <v>55267</v>
      </c>
      <c r="C26123" s="33" t="s">
        <v>563</v>
      </c>
      <c r="D26123" s="33" t="s">
        <v>564</v>
      </c>
      <c r="E26123" s="34">
        <v>301802</v>
      </c>
      <c r="F26123" s="35">
        <v>1.03</v>
      </c>
      <c r="G26123" s="34" t="s">
        <v>364</v>
      </c>
    </row>
    <row r="26124" spans="1:7">
      <c r="A26124" s="32">
        <v>2018</v>
      </c>
      <c r="B26124" s="32">
        <v>55269</v>
      </c>
      <c r="C26124" s="33" t="s">
        <v>563</v>
      </c>
      <c r="D26124" s="33" t="s">
        <v>564</v>
      </c>
      <c r="E26124" s="34">
        <v>3429273</v>
      </c>
      <c r="F26124" s="35">
        <v>1</v>
      </c>
      <c r="G26124" s="34">
        <v>292.10000000000002</v>
      </c>
    </row>
    <row r="26125" spans="1:7">
      <c r="A26125" s="32">
        <v>2018</v>
      </c>
      <c r="B26125" s="32">
        <v>55270</v>
      </c>
      <c r="C26125" s="33" t="s">
        <v>563</v>
      </c>
      <c r="D26125" s="33" t="s">
        <v>564</v>
      </c>
      <c r="E26125" s="34">
        <v>1499994</v>
      </c>
      <c r="F26125" s="35">
        <v>1.0740000000000001</v>
      </c>
      <c r="G26125" s="34">
        <v>339.9</v>
      </c>
    </row>
    <row r="26126" spans="1:7">
      <c r="A26126" s="32">
        <v>2018</v>
      </c>
      <c r="B26126" s="32">
        <v>55271</v>
      </c>
      <c r="C26126" s="33" t="s">
        <v>563</v>
      </c>
      <c r="D26126" s="33" t="s">
        <v>564</v>
      </c>
      <c r="E26126" s="34">
        <v>1639481</v>
      </c>
      <c r="F26126" s="35">
        <v>1.0249999999999999</v>
      </c>
      <c r="G26126" s="34" t="s">
        <v>364</v>
      </c>
    </row>
    <row r="26127" spans="1:7">
      <c r="A26127" s="32">
        <v>2018</v>
      </c>
      <c r="B26127" s="32">
        <v>55276</v>
      </c>
      <c r="C26127" s="33" t="s">
        <v>563</v>
      </c>
      <c r="D26127" s="33" t="s">
        <v>564</v>
      </c>
      <c r="E26127" s="34">
        <v>69124</v>
      </c>
      <c r="F26127" s="35">
        <v>1.085</v>
      </c>
      <c r="G26127" s="34">
        <v>290.39999999999998</v>
      </c>
    </row>
    <row r="26128" spans="1:7">
      <c r="A26128" s="32">
        <v>2018</v>
      </c>
      <c r="B26128" s="32">
        <v>55276</v>
      </c>
      <c r="C26128" s="33" t="s">
        <v>563</v>
      </c>
      <c r="D26128" s="33" t="s">
        <v>564</v>
      </c>
      <c r="E26128" s="34">
        <v>57143</v>
      </c>
      <c r="F26128" s="35">
        <v>1.085</v>
      </c>
      <c r="G26128" s="34">
        <v>298.5</v>
      </c>
    </row>
    <row r="26129" spans="1:7">
      <c r="A26129" s="32">
        <v>2018</v>
      </c>
      <c r="B26129" s="32">
        <v>55276</v>
      </c>
      <c r="C26129" s="33" t="s">
        <v>563</v>
      </c>
      <c r="D26129" s="33" t="s">
        <v>564</v>
      </c>
      <c r="E26129" s="34">
        <v>13825</v>
      </c>
      <c r="F26129" s="35">
        <v>1.085</v>
      </c>
      <c r="G26129" s="34">
        <v>291.60000000000002</v>
      </c>
    </row>
    <row r="26130" spans="1:7">
      <c r="A26130" s="32">
        <v>2018</v>
      </c>
      <c r="B26130" s="32">
        <v>55276</v>
      </c>
      <c r="C26130" s="33" t="s">
        <v>563</v>
      </c>
      <c r="D26130" s="33" t="s">
        <v>564</v>
      </c>
      <c r="E26130" s="34">
        <v>39263</v>
      </c>
      <c r="F26130" s="35">
        <v>1.085</v>
      </c>
      <c r="G26130" s="34">
        <v>292.8</v>
      </c>
    </row>
    <row r="26131" spans="1:7">
      <c r="A26131" s="32">
        <v>2018</v>
      </c>
      <c r="B26131" s="32">
        <v>55276</v>
      </c>
      <c r="C26131" s="33" t="s">
        <v>563</v>
      </c>
      <c r="D26131" s="33" t="s">
        <v>564</v>
      </c>
      <c r="E26131" s="34">
        <v>46083</v>
      </c>
      <c r="F26131" s="35">
        <v>1.085</v>
      </c>
      <c r="G26131" s="34">
        <v>299.3</v>
      </c>
    </row>
    <row r="26132" spans="1:7">
      <c r="A26132" s="32">
        <v>2018</v>
      </c>
      <c r="B26132" s="32">
        <v>55279</v>
      </c>
      <c r="C26132" s="33" t="s">
        <v>563</v>
      </c>
      <c r="D26132" s="33" t="s">
        <v>564</v>
      </c>
      <c r="E26132" s="34">
        <v>1191297</v>
      </c>
      <c r="F26132" s="35">
        <v>1.01</v>
      </c>
      <c r="G26132" s="34" t="s">
        <v>364</v>
      </c>
    </row>
    <row r="26133" spans="1:7">
      <c r="A26133" s="32">
        <v>2018</v>
      </c>
      <c r="B26133" s="32">
        <v>55281</v>
      </c>
      <c r="C26133" s="33" t="s">
        <v>563</v>
      </c>
      <c r="D26133" s="33" t="s">
        <v>564</v>
      </c>
      <c r="E26133" s="34">
        <v>80483</v>
      </c>
      <c r="F26133" s="35">
        <v>1.0349999999999999</v>
      </c>
      <c r="G26133" s="34" t="s">
        <v>364</v>
      </c>
    </row>
    <row r="26134" spans="1:7">
      <c r="A26134" s="32">
        <v>2018</v>
      </c>
      <c r="B26134" s="32">
        <v>55282</v>
      </c>
      <c r="C26134" s="33" t="s">
        <v>563</v>
      </c>
      <c r="D26134" s="33" t="s">
        <v>564</v>
      </c>
      <c r="E26134" s="34">
        <v>2426810</v>
      </c>
      <c r="F26134" s="35">
        <v>1.0369999999999999</v>
      </c>
      <c r="G26134" s="34" t="s">
        <v>364</v>
      </c>
    </row>
    <row r="26135" spans="1:7">
      <c r="A26135" s="32">
        <v>2018</v>
      </c>
      <c r="B26135" s="32">
        <v>55283</v>
      </c>
      <c r="C26135" s="33" t="s">
        <v>563</v>
      </c>
      <c r="D26135" s="33" t="s">
        <v>564</v>
      </c>
      <c r="E26135" s="34">
        <v>1535604</v>
      </c>
      <c r="F26135" s="35">
        <v>1.145</v>
      </c>
      <c r="G26135" s="34">
        <v>252.9</v>
      </c>
    </row>
    <row r="26136" spans="1:7">
      <c r="A26136" s="32">
        <v>2018</v>
      </c>
      <c r="B26136" s="32">
        <v>55284</v>
      </c>
      <c r="C26136" s="33" t="s">
        <v>563</v>
      </c>
      <c r="D26136" s="33" t="s">
        <v>564</v>
      </c>
      <c r="E26136" s="34">
        <v>23599</v>
      </c>
      <c r="F26136" s="35">
        <v>1.08</v>
      </c>
      <c r="G26136" s="34" t="s">
        <v>364</v>
      </c>
    </row>
    <row r="26137" spans="1:7">
      <c r="A26137" s="32">
        <v>2018</v>
      </c>
      <c r="B26137" s="32">
        <v>55284</v>
      </c>
      <c r="C26137" s="33" t="s">
        <v>563</v>
      </c>
      <c r="D26137" s="33" t="s">
        <v>564</v>
      </c>
      <c r="E26137" s="34">
        <v>18624</v>
      </c>
      <c r="F26137" s="35">
        <v>1.08</v>
      </c>
      <c r="G26137" s="34" t="s">
        <v>364</v>
      </c>
    </row>
    <row r="26138" spans="1:7">
      <c r="A26138" s="32">
        <v>2018</v>
      </c>
      <c r="B26138" s="32">
        <v>55284</v>
      </c>
      <c r="C26138" s="33" t="s">
        <v>563</v>
      </c>
      <c r="D26138" s="33" t="s">
        <v>564</v>
      </c>
      <c r="E26138" s="34">
        <v>14843</v>
      </c>
      <c r="F26138" s="35">
        <v>1.08</v>
      </c>
      <c r="G26138" s="34" t="s">
        <v>364</v>
      </c>
    </row>
    <row r="26139" spans="1:7">
      <c r="A26139" s="32">
        <v>2018</v>
      </c>
      <c r="B26139" s="32">
        <v>55284</v>
      </c>
      <c r="C26139" s="33" t="s">
        <v>563</v>
      </c>
      <c r="D26139" s="33" t="s">
        <v>564</v>
      </c>
      <c r="E26139" s="34">
        <v>13558</v>
      </c>
      <c r="F26139" s="35">
        <v>1.08</v>
      </c>
      <c r="G26139" s="34" t="s">
        <v>364</v>
      </c>
    </row>
    <row r="26140" spans="1:7">
      <c r="A26140" s="32">
        <v>2018</v>
      </c>
      <c r="B26140" s="32">
        <v>55284</v>
      </c>
      <c r="C26140" s="33" t="s">
        <v>563</v>
      </c>
      <c r="D26140" s="33" t="s">
        <v>564</v>
      </c>
      <c r="E26140" s="34">
        <v>11453</v>
      </c>
      <c r="F26140" s="35">
        <v>1.1000000000000001</v>
      </c>
      <c r="G26140" s="34" t="s">
        <v>364</v>
      </c>
    </row>
    <row r="26141" spans="1:7">
      <c r="A26141" s="32">
        <v>2018</v>
      </c>
      <c r="B26141" s="32">
        <v>55284</v>
      </c>
      <c r="C26141" s="33" t="s">
        <v>563</v>
      </c>
      <c r="D26141" s="33" t="s">
        <v>564</v>
      </c>
      <c r="E26141" s="34">
        <v>9332</v>
      </c>
      <c r="F26141" s="35">
        <v>1.0900000000000001</v>
      </c>
      <c r="G26141" s="34" t="s">
        <v>364</v>
      </c>
    </row>
    <row r="26142" spans="1:7">
      <c r="A26142" s="32">
        <v>2018</v>
      </c>
      <c r="B26142" s="32">
        <v>55284</v>
      </c>
      <c r="C26142" s="33" t="s">
        <v>563</v>
      </c>
      <c r="D26142" s="33" t="s">
        <v>564</v>
      </c>
      <c r="E26142" s="34">
        <v>8200</v>
      </c>
      <c r="F26142" s="35">
        <v>1.08</v>
      </c>
      <c r="G26142" s="34" t="s">
        <v>364</v>
      </c>
    </row>
    <row r="26143" spans="1:7">
      <c r="A26143" s="32">
        <v>2018</v>
      </c>
      <c r="B26143" s="32">
        <v>55284</v>
      </c>
      <c r="C26143" s="33" t="s">
        <v>563</v>
      </c>
      <c r="D26143" s="33" t="s">
        <v>564</v>
      </c>
      <c r="E26143" s="34">
        <v>4095</v>
      </c>
      <c r="F26143" s="35">
        <v>1.1100000000000001</v>
      </c>
      <c r="G26143" s="34" t="s">
        <v>364</v>
      </c>
    </row>
    <row r="26144" spans="1:7">
      <c r="A26144" s="32">
        <v>2018</v>
      </c>
      <c r="B26144" s="32">
        <v>55284</v>
      </c>
      <c r="C26144" s="33" t="s">
        <v>563</v>
      </c>
      <c r="D26144" s="33" t="s">
        <v>564</v>
      </c>
      <c r="E26144" s="34">
        <v>1066</v>
      </c>
      <c r="F26144" s="35">
        <v>1.07</v>
      </c>
      <c r="G26144" s="34" t="s">
        <v>364</v>
      </c>
    </row>
    <row r="26145" spans="1:7">
      <c r="A26145" s="32">
        <v>2018</v>
      </c>
      <c r="B26145" s="32">
        <v>55284</v>
      </c>
      <c r="C26145" s="33" t="s">
        <v>563</v>
      </c>
      <c r="D26145" s="33" t="s">
        <v>564</v>
      </c>
      <c r="E26145" s="34">
        <v>829</v>
      </c>
      <c r="F26145" s="35">
        <v>1.07</v>
      </c>
      <c r="G26145" s="34" t="s">
        <v>364</v>
      </c>
    </row>
    <row r="26146" spans="1:7">
      <c r="A26146" s="32">
        <v>2018</v>
      </c>
      <c r="B26146" s="32">
        <v>55284</v>
      </c>
      <c r="C26146" s="33" t="s">
        <v>563</v>
      </c>
      <c r="D26146" s="33" t="s">
        <v>564</v>
      </c>
      <c r="E26146" s="34">
        <v>356</v>
      </c>
      <c r="F26146" s="35">
        <v>1.07</v>
      </c>
      <c r="G26146" s="34" t="s">
        <v>364</v>
      </c>
    </row>
    <row r="26147" spans="1:7">
      <c r="A26147" s="32">
        <v>2018</v>
      </c>
      <c r="B26147" s="32">
        <v>55284</v>
      </c>
      <c r="C26147" s="33" t="s">
        <v>563</v>
      </c>
      <c r="D26147" s="33" t="s">
        <v>564</v>
      </c>
      <c r="E26147" s="34">
        <v>3147</v>
      </c>
      <c r="F26147" s="35">
        <v>1.08</v>
      </c>
      <c r="G26147" s="34" t="s">
        <v>364</v>
      </c>
    </row>
    <row r="26148" spans="1:7">
      <c r="A26148" s="32">
        <v>2018</v>
      </c>
      <c r="B26148" s="32">
        <v>55285</v>
      </c>
      <c r="C26148" s="33" t="s">
        <v>563</v>
      </c>
      <c r="D26148" s="33" t="s">
        <v>564</v>
      </c>
      <c r="E26148" s="34">
        <v>112869</v>
      </c>
      <c r="F26148" s="35">
        <v>1.06</v>
      </c>
      <c r="G26148" s="34" t="s">
        <v>364</v>
      </c>
    </row>
    <row r="26149" spans="1:7">
      <c r="A26149" s="32">
        <v>2018</v>
      </c>
      <c r="B26149" s="32">
        <v>55286</v>
      </c>
      <c r="C26149" s="33" t="s">
        <v>563</v>
      </c>
      <c r="D26149" s="33" t="s">
        <v>564</v>
      </c>
      <c r="E26149" s="34">
        <v>138440</v>
      </c>
      <c r="F26149" s="35">
        <v>1.03</v>
      </c>
      <c r="G26149" s="34" t="s">
        <v>364</v>
      </c>
    </row>
    <row r="26150" spans="1:7">
      <c r="A26150" s="32">
        <v>2018</v>
      </c>
      <c r="B26150" s="32">
        <v>55292</v>
      </c>
      <c r="C26150" s="33" t="s">
        <v>563</v>
      </c>
      <c r="D26150" s="33" t="s">
        <v>564</v>
      </c>
      <c r="E26150" s="34">
        <v>2017444</v>
      </c>
      <c r="F26150" s="35">
        <v>1.0629999999999999</v>
      </c>
      <c r="G26150" s="34" t="s">
        <v>364</v>
      </c>
    </row>
    <row r="26151" spans="1:7">
      <c r="A26151" s="32">
        <v>2018</v>
      </c>
      <c r="B26151" s="32">
        <v>55293</v>
      </c>
      <c r="C26151" s="33" t="s">
        <v>563</v>
      </c>
      <c r="D26151" s="33" t="s">
        <v>564</v>
      </c>
      <c r="E26151" s="34">
        <v>3070906</v>
      </c>
      <c r="F26151" s="35">
        <v>1.0629999999999999</v>
      </c>
      <c r="G26151" s="34" t="s">
        <v>364</v>
      </c>
    </row>
    <row r="26152" spans="1:7">
      <c r="A26152" s="32">
        <v>2018</v>
      </c>
      <c r="B26152" s="32">
        <v>55294</v>
      </c>
      <c r="C26152" s="33" t="s">
        <v>563</v>
      </c>
      <c r="D26152" s="33" t="s">
        <v>564</v>
      </c>
      <c r="E26152" s="34">
        <v>737719</v>
      </c>
      <c r="F26152" s="35">
        <v>1.06</v>
      </c>
      <c r="G26152" s="34" t="s">
        <v>364</v>
      </c>
    </row>
    <row r="26153" spans="1:7">
      <c r="A26153" s="32">
        <v>2018</v>
      </c>
      <c r="B26153" s="32">
        <v>55295</v>
      </c>
      <c r="C26153" s="33" t="s">
        <v>563</v>
      </c>
      <c r="D26153" s="33" t="s">
        <v>564</v>
      </c>
      <c r="E26153" s="34">
        <v>2042499</v>
      </c>
      <c r="F26153" s="35">
        <v>1.0349999999999999</v>
      </c>
      <c r="G26153" s="34" t="s">
        <v>364</v>
      </c>
    </row>
    <row r="26154" spans="1:7">
      <c r="A26154" s="32">
        <v>2018</v>
      </c>
      <c r="B26154" s="32">
        <v>55296</v>
      </c>
      <c r="C26154" s="33" t="s">
        <v>563</v>
      </c>
      <c r="D26154" s="33" t="s">
        <v>564</v>
      </c>
      <c r="E26154" s="34">
        <v>18252</v>
      </c>
      <c r="F26154" s="35">
        <v>1.04</v>
      </c>
      <c r="G26154" s="34" t="s">
        <v>364</v>
      </c>
    </row>
    <row r="26155" spans="1:7">
      <c r="A26155" s="32">
        <v>2018</v>
      </c>
      <c r="B26155" s="32">
        <v>55297</v>
      </c>
      <c r="C26155" s="33" t="s">
        <v>563</v>
      </c>
      <c r="D26155" s="33" t="s">
        <v>564</v>
      </c>
      <c r="E26155" s="34">
        <v>3620639</v>
      </c>
      <c r="F26155" s="35">
        <v>1.073</v>
      </c>
      <c r="G26155" s="34" t="s">
        <v>364</v>
      </c>
    </row>
    <row r="26156" spans="1:7">
      <c r="A26156" s="32">
        <v>2018</v>
      </c>
      <c r="B26156" s="32">
        <v>55298</v>
      </c>
      <c r="C26156" s="33" t="s">
        <v>563</v>
      </c>
      <c r="D26156" s="33" t="s">
        <v>564</v>
      </c>
      <c r="E26156" s="34">
        <v>4040920</v>
      </c>
      <c r="F26156" s="35">
        <v>1.024</v>
      </c>
      <c r="G26156" s="34" t="s">
        <v>364</v>
      </c>
    </row>
    <row r="26157" spans="1:7">
      <c r="A26157" s="32">
        <v>2018</v>
      </c>
      <c r="B26157" s="32">
        <v>55299</v>
      </c>
      <c r="C26157" s="33" t="s">
        <v>563</v>
      </c>
      <c r="D26157" s="33" t="s">
        <v>564</v>
      </c>
      <c r="E26157" s="34">
        <v>2954994</v>
      </c>
      <c r="F26157" s="35">
        <v>1.0329999999999999</v>
      </c>
      <c r="G26157" s="34" t="s">
        <v>364</v>
      </c>
    </row>
    <row r="26158" spans="1:7">
      <c r="A26158" s="32">
        <v>2018</v>
      </c>
      <c r="B26158" s="32">
        <v>55304</v>
      </c>
      <c r="C26158" s="33" t="s">
        <v>563</v>
      </c>
      <c r="D26158" s="33" t="s">
        <v>564</v>
      </c>
      <c r="E26158" s="34">
        <v>59350</v>
      </c>
      <c r="F26158" s="35">
        <v>1.0209999999999999</v>
      </c>
      <c r="G26158" s="34" t="s">
        <v>364</v>
      </c>
    </row>
    <row r="26159" spans="1:7">
      <c r="A26159" s="32">
        <v>2018</v>
      </c>
      <c r="B26159" s="32">
        <v>55306</v>
      </c>
      <c r="C26159" s="33" t="s">
        <v>563</v>
      </c>
      <c r="D26159" s="33" t="s">
        <v>564</v>
      </c>
      <c r="E26159" s="34">
        <v>1733009</v>
      </c>
      <c r="F26159" s="35">
        <v>1.0609999999999999</v>
      </c>
      <c r="G26159" s="34">
        <v>220.9</v>
      </c>
    </row>
    <row r="26160" spans="1:7">
      <c r="A26160" s="32">
        <v>2018</v>
      </c>
      <c r="B26160" s="32">
        <v>55306</v>
      </c>
      <c r="C26160" s="33" t="s">
        <v>563</v>
      </c>
      <c r="D26160" s="33" t="s">
        <v>564</v>
      </c>
      <c r="E26160" s="34">
        <v>372360</v>
      </c>
      <c r="F26160" s="35">
        <v>1.0609999999999999</v>
      </c>
      <c r="G26160" s="34">
        <v>278.60000000000002</v>
      </c>
    </row>
    <row r="26161" spans="1:7">
      <c r="A26161" s="32">
        <v>2018</v>
      </c>
      <c r="B26161" s="32">
        <v>55313</v>
      </c>
      <c r="C26161" s="33" t="s">
        <v>563</v>
      </c>
      <c r="D26161" s="33" t="s">
        <v>564</v>
      </c>
      <c r="E26161" s="34">
        <v>2175362</v>
      </c>
      <c r="F26161" s="35">
        <v>1.03</v>
      </c>
      <c r="G26161" s="34" t="s">
        <v>364</v>
      </c>
    </row>
    <row r="26162" spans="1:7">
      <c r="A26162" s="32">
        <v>2018</v>
      </c>
      <c r="B26162" s="32">
        <v>55317</v>
      </c>
      <c r="C26162" s="33" t="s">
        <v>563</v>
      </c>
      <c r="D26162" s="33" t="s">
        <v>564</v>
      </c>
      <c r="E26162" s="34">
        <v>2043326</v>
      </c>
      <c r="F26162" s="35">
        <v>1.0269999999999999</v>
      </c>
      <c r="G26162" s="34" t="s">
        <v>364</v>
      </c>
    </row>
    <row r="26163" spans="1:7">
      <c r="A26163" s="32">
        <v>2018</v>
      </c>
      <c r="B26163" s="32">
        <v>55320</v>
      </c>
      <c r="C26163" s="33" t="s">
        <v>563</v>
      </c>
      <c r="D26163" s="33" t="s">
        <v>564</v>
      </c>
      <c r="E26163" s="34">
        <v>44186</v>
      </c>
      <c r="F26163" s="35">
        <v>1.0009999999999999</v>
      </c>
      <c r="G26163" s="34" t="s">
        <v>364</v>
      </c>
    </row>
    <row r="26164" spans="1:7">
      <c r="A26164" s="32">
        <v>2018</v>
      </c>
      <c r="B26164" s="32">
        <v>55322</v>
      </c>
      <c r="C26164" s="33" t="s">
        <v>563</v>
      </c>
      <c r="D26164" s="33" t="s">
        <v>564</v>
      </c>
      <c r="E26164" s="34">
        <v>4294607</v>
      </c>
      <c r="F26164" s="35">
        <v>1.038</v>
      </c>
      <c r="G26164" s="34">
        <v>282.7</v>
      </c>
    </row>
    <row r="26165" spans="1:7">
      <c r="A26165" s="32">
        <v>2018</v>
      </c>
      <c r="B26165" s="32">
        <v>55327</v>
      </c>
      <c r="C26165" s="33" t="s">
        <v>563</v>
      </c>
      <c r="D26165" s="33" t="s">
        <v>564</v>
      </c>
      <c r="E26165" s="34">
        <v>2900209</v>
      </c>
      <c r="F26165" s="35">
        <v>1.0349999999999999</v>
      </c>
      <c r="G26165" s="34" t="s">
        <v>364</v>
      </c>
    </row>
    <row r="26166" spans="1:7">
      <c r="A26166" s="32">
        <v>2018</v>
      </c>
      <c r="B26166" s="32">
        <v>55328</v>
      </c>
      <c r="C26166" s="33" t="s">
        <v>563</v>
      </c>
      <c r="D26166" s="33" t="s">
        <v>564</v>
      </c>
      <c r="E26166" s="34">
        <v>2435516</v>
      </c>
      <c r="F26166" s="35">
        <v>1.04</v>
      </c>
      <c r="G26166" s="34" t="s">
        <v>364</v>
      </c>
    </row>
    <row r="26167" spans="1:7">
      <c r="A26167" s="32">
        <v>2018</v>
      </c>
      <c r="B26167" s="32">
        <v>55332</v>
      </c>
      <c r="C26167" s="33" t="s">
        <v>563</v>
      </c>
      <c r="D26167" s="33" t="s">
        <v>564</v>
      </c>
      <c r="E26167" s="34">
        <v>368</v>
      </c>
      <c r="F26167" s="35">
        <v>1.03</v>
      </c>
      <c r="G26167" s="34" t="s">
        <v>364</v>
      </c>
    </row>
    <row r="26168" spans="1:7">
      <c r="A26168" s="32">
        <v>2018</v>
      </c>
      <c r="B26168" s="32">
        <v>55332</v>
      </c>
      <c r="C26168" s="33" t="s">
        <v>563</v>
      </c>
      <c r="D26168" s="33" t="s">
        <v>564</v>
      </c>
      <c r="E26168" s="34">
        <v>37600</v>
      </c>
      <c r="F26168" s="35">
        <v>1.034</v>
      </c>
      <c r="G26168" s="34" t="s">
        <v>364</v>
      </c>
    </row>
    <row r="26169" spans="1:7">
      <c r="A26169" s="32">
        <v>2018</v>
      </c>
      <c r="B26169" s="32">
        <v>55332</v>
      </c>
      <c r="C26169" s="33" t="s">
        <v>563</v>
      </c>
      <c r="D26169" s="33" t="s">
        <v>564</v>
      </c>
      <c r="E26169" s="34">
        <v>77799</v>
      </c>
      <c r="F26169" s="35">
        <v>1.03</v>
      </c>
      <c r="G26169" s="34" t="s">
        <v>364</v>
      </c>
    </row>
    <row r="26170" spans="1:7">
      <c r="A26170" s="32">
        <v>2018</v>
      </c>
      <c r="B26170" s="32">
        <v>55333</v>
      </c>
      <c r="C26170" s="33" t="s">
        <v>563</v>
      </c>
      <c r="D26170" s="33" t="s">
        <v>564</v>
      </c>
      <c r="E26170" s="34">
        <v>2538498</v>
      </c>
      <c r="F26170" s="35">
        <v>1.0349999999999999</v>
      </c>
      <c r="G26170" s="34" t="s">
        <v>364</v>
      </c>
    </row>
    <row r="26171" spans="1:7">
      <c r="A26171" s="32">
        <v>2018</v>
      </c>
      <c r="B26171" s="32">
        <v>55334</v>
      </c>
      <c r="C26171" s="33" t="s">
        <v>563</v>
      </c>
      <c r="D26171" s="33" t="s">
        <v>564</v>
      </c>
      <c r="E26171" s="34">
        <v>694547</v>
      </c>
      <c r="F26171" s="35">
        <v>1.0269999999999999</v>
      </c>
      <c r="G26171" s="34">
        <v>311.89999999999998</v>
      </c>
    </row>
    <row r="26172" spans="1:7">
      <c r="A26172" s="32">
        <v>2018</v>
      </c>
      <c r="B26172" s="32">
        <v>55337</v>
      </c>
      <c r="C26172" s="33" t="s">
        <v>563</v>
      </c>
      <c r="D26172" s="33" t="s">
        <v>564</v>
      </c>
      <c r="E26172" s="34">
        <v>3448071</v>
      </c>
      <c r="F26172" s="35">
        <v>1.05</v>
      </c>
      <c r="G26172" s="34" t="s">
        <v>364</v>
      </c>
    </row>
    <row r="26173" spans="1:7">
      <c r="A26173" s="32">
        <v>2018</v>
      </c>
      <c r="B26173" s="32">
        <v>55340</v>
      </c>
      <c r="C26173" s="33" t="s">
        <v>565</v>
      </c>
      <c r="D26173" s="33" t="s">
        <v>566</v>
      </c>
      <c r="E26173" s="34">
        <v>106</v>
      </c>
      <c r="F26173" s="35">
        <v>5.88</v>
      </c>
      <c r="G26173" s="34">
        <v>1685.7</v>
      </c>
    </row>
    <row r="26174" spans="1:7">
      <c r="A26174" s="32">
        <v>2018</v>
      </c>
      <c r="B26174" s="32">
        <v>55340</v>
      </c>
      <c r="C26174" s="33" t="s">
        <v>563</v>
      </c>
      <c r="D26174" s="33" t="s">
        <v>564</v>
      </c>
      <c r="E26174" s="34">
        <v>1027</v>
      </c>
      <c r="F26174" s="35">
        <v>1.028</v>
      </c>
      <c r="G26174" s="34">
        <v>333</v>
      </c>
    </row>
    <row r="26175" spans="1:7">
      <c r="A26175" s="32">
        <v>2018</v>
      </c>
      <c r="B26175" s="32">
        <v>55340</v>
      </c>
      <c r="C26175" s="33" t="s">
        <v>563</v>
      </c>
      <c r="D26175" s="33" t="s">
        <v>564</v>
      </c>
      <c r="E26175" s="34">
        <v>3900</v>
      </c>
      <c r="F26175" s="35">
        <v>1.028</v>
      </c>
      <c r="G26175" s="34">
        <v>378.4</v>
      </c>
    </row>
    <row r="26176" spans="1:7">
      <c r="A26176" s="32">
        <v>2018</v>
      </c>
      <c r="B26176" s="32">
        <v>55340</v>
      </c>
      <c r="C26176" s="33" t="s">
        <v>563</v>
      </c>
      <c r="D26176" s="33" t="s">
        <v>564</v>
      </c>
      <c r="E26176" s="34">
        <v>4825</v>
      </c>
      <c r="F26176" s="35">
        <v>1.028</v>
      </c>
      <c r="G26176" s="34">
        <v>448.7</v>
      </c>
    </row>
    <row r="26177" spans="1:7">
      <c r="A26177" s="32">
        <v>2018</v>
      </c>
      <c r="B26177" s="32">
        <v>55340</v>
      </c>
      <c r="C26177" s="33" t="s">
        <v>563</v>
      </c>
      <c r="D26177" s="33" t="s">
        <v>564</v>
      </c>
      <c r="E26177" s="34">
        <v>7933</v>
      </c>
      <c r="F26177" s="35">
        <v>1.028</v>
      </c>
      <c r="G26177" s="34">
        <v>365.5</v>
      </c>
    </row>
    <row r="26178" spans="1:7">
      <c r="A26178" s="32">
        <v>2018</v>
      </c>
      <c r="B26178" s="32">
        <v>55340</v>
      </c>
      <c r="C26178" s="33" t="s">
        <v>563</v>
      </c>
      <c r="D26178" s="33" t="s">
        <v>564</v>
      </c>
      <c r="E26178" s="34">
        <v>9936</v>
      </c>
      <c r="F26178" s="35">
        <v>1.028</v>
      </c>
      <c r="G26178" s="34">
        <v>294.3</v>
      </c>
    </row>
    <row r="26179" spans="1:7">
      <c r="A26179" s="32">
        <v>2018</v>
      </c>
      <c r="B26179" s="32">
        <v>55340</v>
      </c>
      <c r="C26179" s="33" t="s">
        <v>563</v>
      </c>
      <c r="D26179" s="33" t="s">
        <v>564</v>
      </c>
      <c r="E26179" s="34">
        <v>19468</v>
      </c>
      <c r="F26179" s="35">
        <v>1.028</v>
      </c>
      <c r="G26179" s="34">
        <v>279.3</v>
      </c>
    </row>
    <row r="26180" spans="1:7">
      <c r="A26180" s="32">
        <v>2018</v>
      </c>
      <c r="B26180" s="32">
        <v>55340</v>
      </c>
      <c r="C26180" s="33" t="s">
        <v>563</v>
      </c>
      <c r="D26180" s="33" t="s">
        <v>564</v>
      </c>
      <c r="E26180" s="34">
        <v>21526</v>
      </c>
      <c r="F26180" s="35">
        <v>1.028</v>
      </c>
      <c r="G26180" s="34">
        <v>355.9</v>
      </c>
    </row>
    <row r="26181" spans="1:7">
      <c r="A26181" s="32">
        <v>2018</v>
      </c>
      <c r="B26181" s="32">
        <v>55340</v>
      </c>
      <c r="C26181" s="33" t="s">
        <v>563</v>
      </c>
      <c r="D26181" s="33" t="s">
        <v>564</v>
      </c>
      <c r="E26181" s="34">
        <v>24915</v>
      </c>
      <c r="F26181" s="35">
        <v>1.028</v>
      </c>
      <c r="G26181" s="34">
        <v>314</v>
      </c>
    </row>
    <row r="26182" spans="1:7">
      <c r="A26182" s="32">
        <v>2018</v>
      </c>
      <c r="B26182" s="32">
        <v>55340</v>
      </c>
      <c r="C26182" s="33" t="s">
        <v>563</v>
      </c>
      <c r="D26182" s="33" t="s">
        <v>564</v>
      </c>
      <c r="E26182" s="34">
        <v>53200</v>
      </c>
      <c r="F26182" s="35">
        <v>1.028</v>
      </c>
      <c r="G26182" s="34">
        <v>396.1</v>
      </c>
    </row>
    <row r="26183" spans="1:7">
      <c r="A26183" s="32">
        <v>2018</v>
      </c>
      <c r="B26183" s="32">
        <v>55340</v>
      </c>
      <c r="C26183" s="33" t="s">
        <v>563</v>
      </c>
      <c r="D26183" s="33" t="s">
        <v>564</v>
      </c>
      <c r="E26183" s="34">
        <v>63505</v>
      </c>
      <c r="F26183" s="35">
        <v>1.028</v>
      </c>
      <c r="G26183" s="34">
        <v>258.5</v>
      </c>
    </row>
    <row r="26184" spans="1:7">
      <c r="A26184" s="32">
        <v>2018</v>
      </c>
      <c r="B26184" s="32">
        <v>55340</v>
      </c>
      <c r="C26184" s="33" t="s">
        <v>563</v>
      </c>
      <c r="D26184" s="33" t="s">
        <v>564</v>
      </c>
      <c r="E26184" s="34">
        <v>179598</v>
      </c>
      <c r="F26184" s="35">
        <v>1.028</v>
      </c>
      <c r="G26184" s="34">
        <v>286.39999999999998</v>
      </c>
    </row>
    <row r="26185" spans="1:7">
      <c r="A26185" s="32">
        <v>2018</v>
      </c>
      <c r="B26185" s="32">
        <v>55340</v>
      </c>
      <c r="C26185" s="33" t="s">
        <v>563</v>
      </c>
      <c r="D26185" s="33" t="s">
        <v>564</v>
      </c>
      <c r="E26185" s="34">
        <v>236528</v>
      </c>
      <c r="F26185" s="35">
        <v>1.028</v>
      </c>
      <c r="G26185" s="34">
        <v>279.7</v>
      </c>
    </row>
    <row r="26186" spans="1:7">
      <c r="A26186" s="32">
        <v>2018</v>
      </c>
      <c r="B26186" s="32">
        <v>55340</v>
      </c>
      <c r="C26186" s="33" t="s">
        <v>563</v>
      </c>
      <c r="D26186" s="33" t="s">
        <v>564</v>
      </c>
      <c r="E26186" s="34">
        <v>71</v>
      </c>
      <c r="F26186" s="35">
        <v>1.028</v>
      </c>
      <c r="G26186" s="34">
        <v>461.8</v>
      </c>
    </row>
    <row r="26187" spans="1:7">
      <c r="A26187" s="32">
        <v>2018</v>
      </c>
      <c r="B26187" s="32">
        <v>55340</v>
      </c>
      <c r="C26187" s="33" t="s">
        <v>563</v>
      </c>
      <c r="D26187" s="33" t="s">
        <v>564</v>
      </c>
      <c r="E26187" s="34">
        <v>75</v>
      </c>
      <c r="F26187" s="35">
        <v>1.028</v>
      </c>
      <c r="G26187" s="34">
        <v>326.60000000000002</v>
      </c>
    </row>
    <row r="26188" spans="1:7">
      <c r="A26188" s="32">
        <v>2018</v>
      </c>
      <c r="B26188" s="32">
        <v>55340</v>
      </c>
      <c r="C26188" s="33" t="s">
        <v>563</v>
      </c>
      <c r="D26188" s="33" t="s">
        <v>564</v>
      </c>
      <c r="E26188" s="34">
        <v>78</v>
      </c>
      <c r="F26188" s="35">
        <v>1.028</v>
      </c>
      <c r="G26188" s="34">
        <v>353.8</v>
      </c>
    </row>
    <row r="26189" spans="1:7">
      <c r="A26189" s="32">
        <v>2018</v>
      </c>
      <c r="B26189" s="32">
        <v>55340</v>
      </c>
      <c r="C26189" s="33" t="s">
        <v>563</v>
      </c>
      <c r="D26189" s="33" t="s">
        <v>564</v>
      </c>
      <c r="E26189" s="34">
        <v>598</v>
      </c>
      <c r="F26189" s="35">
        <v>1.028</v>
      </c>
      <c r="G26189" s="34">
        <v>365</v>
      </c>
    </row>
    <row r="26190" spans="1:7">
      <c r="A26190" s="32">
        <v>2018</v>
      </c>
      <c r="B26190" s="32">
        <v>55343</v>
      </c>
      <c r="C26190" s="33" t="s">
        <v>563</v>
      </c>
      <c r="D26190" s="33" t="s">
        <v>564</v>
      </c>
      <c r="E26190" s="34">
        <v>248421</v>
      </c>
      <c r="F26190" s="35">
        <v>1.06</v>
      </c>
      <c r="G26190" s="34">
        <v>265</v>
      </c>
    </row>
    <row r="26191" spans="1:7">
      <c r="A26191" s="32">
        <v>2018</v>
      </c>
      <c r="B26191" s="32">
        <v>55343</v>
      </c>
      <c r="C26191" s="33" t="s">
        <v>563</v>
      </c>
      <c r="D26191" s="33" t="s">
        <v>564</v>
      </c>
      <c r="E26191" s="34">
        <v>820000</v>
      </c>
      <c r="F26191" s="35">
        <v>1.06</v>
      </c>
      <c r="G26191" s="34">
        <v>190</v>
      </c>
    </row>
    <row r="26192" spans="1:7">
      <c r="A26192" s="32">
        <v>2018</v>
      </c>
      <c r="B26192" s="32">
        <v>55343</v>
      </c>
      <c r="C26192" s="33" t="s">
        <v>563</v>
      </c>
      <c r="D26192" s="33" t="s">
        <v>564</v>
      </c>
      <c r="E26192" s="34">
        <v>950280</v>
      </c>
      <c r="F26192" s="35">
        <v>1.06</v>
      </c>
      <c r="G26192" s="34">
        <v>167</v>
      </c>
    </row>
    <row r="26193" spans="1:7">
      <c r="A26193" s="32">
        <v>2018</v>
      </c>
      <c r="B26193" s="32">
        <v>55345</v>
      </c>
      <c r="C26193" s="33" t="s">
        <v>563</v>
      </c>
      <c r="D26193" s="33" t="s">
        <v>564</v>
      </c>
      <c r="E26193" s="34">
        <v>532172</v>
      </c>
      <c r="F26193" s="35">
        <v>1.0369999999999999</v>
      </c>
      <c r="G26193" s="34" t="s">
        <v>364</v>
      </c>
    </row>
    <row r="26194" spans="1:7">
      <c r="A26194" s="32">
        <v>2018</v>
      </c>
      <c r="B26194" s="32">
        <v>55347</v>
      </c>
      <c r="C26194" s="33" t="s">
        <v>563</v>
      </c>
      <c r="D26194" s="33" t="s">
        <v>564</v>
      </c>
      <c r="E26194" s="34">
        <v>521657</v>
      </c>
      <c r="F26194" s="35">
        <v>1.03</v>
      </c>
      <c r="G26194" s="34" t="s">
        <v>364</v>
      </c>
    </row>
    <row r="26195" spans="1:7">
      <c r="A26195" s="32">
        <v>2018</v>
      </c>
      <c r="B26195" s="32">
        <v>55348</v>
      </c>
      <c r="C26195" s="33" t="s">
        <v>563</v>
      </c>
      <c r="D26195" s="33" t="s">
        <v>564</v>
      </c>
      <c r="E26195" s="34">
        <v>503411</v>
      </c>
      <c r="F26195" s="35">
        <v>1.0589999999999999</v>
      </c>
      <c r="G26195" s="34" t="s">
        <v>364</v>
      </c>
    </row>
    <row r="26196" spans="1:7">
      <c r="A26196" s="32">
        <v>2018</v>
      </c>
      <c r="B26196" s="32">
        <v>55349</v>
      </c>
      <c r="C26196" s="33" t="s">
        <v>563</v>
      </c>
      <c r="D26196" s="33" t="s">
        <v>564</v>
      </c>
      <c r="E26196" s="34">
        <v>1426109</v>
      </c>
      <c r="F26196" s="35">
        <v>1.0900000000000001</v>
      </c>
      <c r="G26196" s="34" t="s">
        <v>364</v>
      </c>
    </row>
    <row r="26197" spans="1:7">
      <c r="A26197" s="32">
        <v>2018</v>
      </c>
      <c r="B26197" s="32">
        <v>55350</v>
      </c>
      <c r="C26197" s="33" t="s">
        <v>563</v>
      </c>
      <c r="D26197" s="33" t="s">
        <v>564</v>
      </c>
      <c r="E26197" s="34">
        <v>367484</v>
      </c>
      <c r="F26197" s="35">
        <v>1.0740000000000001</v>
      </c>
      <c r="G26197" s="34">
        <v>272</v>
      </c>
    </row>
    <row r="26198" spans="1:7">
      <c r="A26198" s="32">
        <v>2018</v>
      </c>
      <c r="B26198" s="32">
        <v>55350</v>
      </c>
      <c r="C26198" s="33" t="s">
        <v>563</v>
      </c>
      <c r="D26198" s="33" t="s">
        <v>564</v>
      </c>
      <c r="E26198" s="34">
        <v>2189</v>
      </c>
      <c r="F26198" s="35">
        <v>1.0720000000000001</v>
      </c>
      <c r="G26198" s="34">
        <v>305.2</v>
      </c>
    </row>
    <row r="26199" spans="1:7">
      <c r="A26199" s="32">
        <v>2018</v>
      </c>
      <c r="B26199" s="32">
        <v>55350</v>
      </c>
      <c r="C26199" s="33" t="s">
        <v>563</v>
      </c>
      <c r="D26199" s="33" t="s">
        <v>564</v>
      </c>
      <c r="E26199" s="34">
        <v>175761</v>
      </c>
      <c r="F26199" s="35">
        <v>1.0740000000000001</v>
      </c>
      <c r="G26199" s="34">
        <v>274</v>
      </c>
    </row>
    <row r="26200" spans="1:7">
      <c r="A26200" s="32">
        <v>2018</v>
      </c>
      <c r="B26200" s="32">
        <v>55350</v>
      </c>
      <c r="C26200" s="33" t="s">
        <v>563</v>
      </c>
      <c r="D26200" s="33" t="s">
        <v>564</v>
      </c>
      <c r="E26200" s="34">
        <v>115654</v>
      </c>
      <c r="F26200" s="35">
        <v>1.075</v>
      </c>
      <c r="G26200" s="34">
        <v>283.5</v>
      </c>
    </row>
    <row r="26201" spans="1:7">
      <c r="A26201" s="32">
        <v>2018</v>
      </c>
      <c r="B26201" s="32">
        <v>55350</v>
      </c>
      <c r="C26201" s="33" t="s">
        <v>563</v>
      </c>
      <c r="D26201" s="33" t="s">
        <v>564</v>
      </c>
      <c r="E26201" s="34">
        <v>113282</v>
      </c>
      <c r="F26201" s="35">
        <v>1.0760000000000001</v>
      </c>
      <c r="G26201" s="34">
        <v>281.60000000000002</v>
      </c>
    </row>
    <row r="26202" spans="1:7">
      <c r="A26202" s="32">
        <v>2018</v>
      </c>
      <c r="B26202" s="32">
        <v>55350</v>
      </c>
      <c r="C26202" s="33" t="s">
        <v>563</v>
      </c>
      <c r="D26202" s="33" t="s">
        <v>564</v>
      </c>
      <c r="E26202" s="34">
        <v>68225</v>
      </c>
      <c r="F26202" s="35">
        <v>1.075</v>
      </c>
      <c r="G26202" s="34">
        <v>273.8</v>
      </c>
    </row>
    <row r="26203" spans="1:7">
      <c r="A26203" s="32">
        <v>2018</v>
      </c>
      <c r="B26203" s="32">
        <v>55350</v>
      </c>
      <c r="C26203" s="33" t="s">
        <v>563</v>
      </c>
      <c r="D26203" s="33" t="s">
        <v>564</v>
      </c>
      <c r="E26203" s="34">
        <v>66309</v>
      </c>
      <c r="F26203" s="35">
        <v>1.073</v>
      </c>
      <c r="G26203" s="34">
        <v>285.89999999999998</v>
      </c>
    </row>
    <row r="26204" spans="1:7">
      <c r="A26204" s="32">
        <v>2018</v>
      </c>
      <c r="B26204" s="32">
        <v>55350</v>
      </c>
      <c r="C26204" s="33" t="s">
        <v>563</v>
      </c>
      <c r="D26204" s="33" t="s">
        <v>564</v>
      </c>
      <c r="E26204" s="34">
        <v>42048</v>
      </c>
      <c r="F26204" s="35">
        <v>1.075</v>
      </c>
      <c r="G26204" s="34">
        <v>292.60000000000002</v>
      </c>
    </row>
    <row r="26205" spans="1:7">
      <c r="A26205" s="32">
        <v>2018</v>
      </c>
      <c r="B26205" s="32">
        <v>55350</v>
      </c>
      <c r="C26205" s="33" t="s">
        <v>563</v>
      </c>
      <c r="D26205" s="33" t="s">
        <v>564</v>
      </c>
      <c r="E26205" s="34">
        <v>33656</v>
      </c>
      <c r="F26205" s="35">
        <v>1.0760000000000001</v>
      </c>
      <c r="G26205" s="34">
        <v>289.3</v>
      </c>
    </row>
    <row r="26206" spans="1:7">
      <c r="A26206" s="32">
        <v>2018</v>
      </c>
      <c r="B26206" s="32">
        <v>55350</v>
      </c>
      <c r="C26206" s="33" t="s">
        <v>563</v>
      </c>
      <c r="D26206" s="33" t="s">
        <v>564</v>
      </c>
      <c r="E26206" s="34">
        <v>32197</v>
      </c>
      <c r="F26206" s="35">
        <v>1.0760000000000001</v>
      </c>
      <c r="G26206" s="34">
        <v>257.8</v>
      </c>
    </row>
    <row r="26207" spans="1:7">
      <c r="A26207" s="32">
        <v>2018</v>
      </c>
      <c r="B26207" s="32">
        <v>55350</v>
      </c>
      <c r="C26207" s="33" t="s">
        <v>563</v>
      </c>
      <c r="D26207" s="33" t="s">
        <v>564</v>
      </c>
      <c r="E26207" s="34">
        <v>26451</v>
      </c>
      <c r="F26207" s="35">
        <v>1.0720000000000001</v>
      </c>
      <c r="G26207" s="34">
        <v>278.60000000000002</v>
      </c>
    </row>
    <row r="26208" spans="1:7">
      <c r="A26208" s="32">
        <v>2018</v>
      </c>
      <c r="B26208" s="32">
        <v>55350</v>
      </c>
      <c r="C26208" s="33" t="s">
        <v>563</v>
      </c>
      <c r="D26208" s="33" t="s">
        <v>564</v>
      </c>
      <c r="E26208" s="34">
        <v>20705</v>
      </c>
      <c r="F26208" s="35">
        <v>1.0740000000000001</v>
      </c>
      <c r="G26208" s="34">
        <v>297.5</v>
      </c>
    </row>
    <row r="26209" spans="1:7">
      <c r="A26209" s="32">
        <v>2018</v>
      </c>
      <c r="B26209" s="32">
        <v>55350</v>
      </c>
      <c r="C26209" s="33" t="s">
        <v>563</v>
      </c>
      <c r="D26209" s="33" t="s">
        <v>564</v>
      </c>
      <c r="E26209" s="34">
        <v>16600</v>
      </c>
      <c r="F26209" s="35">
        <v>1.0740000000000001</v>
      </c>
      <c r="G26209" s="34">
        <v>272.3</v>
      </c>
    </row>
    <row r="26210" spans="1:7">
      <c r="A26210" s="32">
        <v>2018</v>
      </c>
      <c r="B26210" s="32">
        <v>55350</v>
      </c>
      <c r="C26210" s="33" t="s">
        <v>563</v>
      </c>
      <c r="D26210" s="33" t="s">
        <v>564</v>
      </c>
      <c r="E26210" s="34">
        <v>15597</v>
      </c>
      <c r="F26210" s="35">
        <v>1.0760000000000001</v>
      </c>
      <c r="G26210" s="34">
        <v>276.39999999999998</v>
      </c>
    </row>
    <row r="26211" spans="1:7">
      <c r="A26211" s="32">
        <v>2018</v>
      </c>
      <c r="B26211" s="32">
        <v>55350</v>
      </c>
      <c r="C26211" s="33" t="s">
        <v>563</v>
      </c>
      <c r="D26211" s="33" t="s">
        <v>564</v>
      </c>
      <c r="E26211" s="34">
        <v>14685</v>
      </c>
      <c r="F26211" s="35">
        <v>1.071</v>
      </c>
      <c r="G26211" s="34">
        <v>265</v>
      </c>
    </row>
    <row r="26212" spans="1:7">
      <c r="A26212" s="32">
        <v>2018</v>
      </c>
      <c r="B26212" s="32">
        <v>55350</v>
      </c>
      <c r="C26212" s="33" t="s">
        <v>563</v>
      </c>
      <c r="D26212" s="33" t="s">
        <v>564</v>
      </c>
      <c r="E26212" s="34">
        <v>9121</v>
      </c>
      <c r="F26212" s="35">
        <v>1.0760000000000001</v>
      </c>
      <c r="G26212" s="34">
        <v>261</v>
      </c>
    </row>
    <row r="26213" spans="1:7">
      <c r="A26213" s="32">
        <v>2018</v>
      </c>
      <c r="B26213" s="32">
        <v>55350</v>
      </c>
      <c r="C26213" s="33" t="s">
        <v>563</v>
      </c>
      <c r="D26213" s="33" t="s">
        <v>564</v>
      </c>
      <c r="E26213" s="34">
        <v>4560</v>
      </c>
      <c r="F26213" s="35">
        <v>1.071</v>
      </c>
      <c r="G26213" s="34">
        <v>276.2</v>
      </c>
    </row>
    <row r="26214" spans="1:7">
      <c r="A26214" s="32">
        <v>2018</v>
      </c>
      <c r="B26214" s="32">
        <v>55350</v>
      </c>
      <c r="C26214" s="33" t="s">
        <v>563</v>
      </c>
      <c r="D26214" s="33" t="s">
        <v>564</v>
      </c>
      <c r="E26214" s="34">
        <v>3557</v>
      </c>
      <c r="F26214" s="35">
        <v>1.071</v>
      </c>
      <c r="G26214" s="34">
        <v>280.8</v>
      </c>
    </row>
    <row r="26215" spans="1:7">
      <c r="A26215" s="32">
        <v>2018</v>
      </c>
      <c r="B26215" s="32">
        <v>55357</v>
      </c>
      <c r="C26215" s="33" t="s">
        <v>563</v>
      </c>
      <c r="D26215" s="33" t="s">
        <v>564</v>
      </c>
      <c r="E26215" s="34">
        <v>1899535</v>
      </c>
      <c r="F26215" s="35">
        <v>1.0189999999999999</v>
      </c>
      <c r="G26215" s="34" t="s">
        <v>364</v>
      </c>
    </row>
    <row r="26216" spans="1:7">
      <c r="A26216" s="32">
        <v>2018</v>
      </c>
      <c r="B26216" s="32">
        <v>55358</v>
      </c>
      <c r="C26216" s="33" t="s">
        <v>563</v>
      </c>
      <c r="D26216" s="33" t="s">
        <v>564</v>
      </c>
      <c r="E26216" s="34">
        <v>4348559</v>
      </c>
      <c r="F26216" s="35">
        <v>1.03</v>
      </c>
      <c r="G26216" s="34" t="s">
        <v>364</v>
      </c>
    </row>
    <row r="26217" spans="1:7">
      <c r="A26217" s="32">
        <v>2018</v>
      </c>
      <c r="B26217" s="32">
        <v>55364</v>
      </c>
      <c r="C26217" s="33" t="s">
        <v>563</v>
      </c>
      <c r="D26217" s="33" t="s">
        <v>564</v>
      </c>
      <c r="E26217" s="34">
        <v>986440</v>
      </c>
      <c r="F26217" s="35">
        <v>1.0620000000000001</v>
      </c>
      <c r="G26217" s="34">
        <v>273.10000000000002</v>
      </c>
    </row>
    <row r="26218" spans="1:7">
      <c r="A26218" s="32">
        <v>2018</v>
      </c>
      <c r="B26218" s="32">
        <v>55365</v>
      </c>
      <c r="C26218" s="33" t="s">
        <v>563</v>
      </c>
      <c r="D26218" s="33" t="s">
        <v>564</v>
      </c>
      <c r="E26218" s="34">
        <v>57228</v>
      </c>
      <c r="F26218" s="35">
        <v>1.0900000000000001</v>
      </c>
      <c r="G26218" s="34" t="s">
        <v>364</v>
      </c>
    </row>
    <row r="26219" spans="1:7">
      <c r="A26219" s="32">
        <v>2018</v>
      </c>
      <c r="B26219" s="32">
        <v>55375</v>
      </c>
      <c r="C26219" s="33" t="s">
        <v>563</v>
      </c>
      <c r="D26219" s="33" t="s">
        <v>564</v>
      </c>
      <c r="E26219" s="34">
        <v>2422315</v>
      </c>
      <c r="F26219" s="35">
        <v>1.028</v>
      </c>
      <c r="G26219" s="34" t="s">
        <v>364</v>
      </c>
    </row>
    <row r="26220" spans="1:7">
      <c r="A26220" s="32">
        <v>2018</v>
      </c>
      <c r="B26220" s="32">
        <v>55380</v>
      </c>
      <c r="C26220" s="33" t="s">
        <v>563</v>
      </c>
      <c r="D26220" s="33" t="s">
        <v>564</v>
      </c>
      <c r="E26220" s="34">
        <v>1691144</v>
      </c>
      <c r="F26220" s="35">
        <v>1.022</v>
      </c>
      <c r="G26220" s="34">
        <v>296.5</v>
      </c>
    </row>
    <row r="26221" spans="1:7">
      <c r="A26221" s="32">
        <v>2018</v>
      </c>
      <c r="B26221" s="32">
        <v>55380</v>
      </c>
      <c r="C26221" s="33" t="s">
        <v>563</v>
      </c>
      <c r="D26221" s="33" t="s">
        <v>564</v>
      </c>
      <c r="E26221" s="34">
        <v>1519854</v>
      </c>
      <c r="F26221" s="35">
        <v>1.022</v>
      </c>
      <c r="G26221" s="34">
        <v>297.3</v>
      </c>
    </row>
    <row r="26222" spans="1:7">
      <c r="A26222" s="32">
        <v>2018</v>
      </c>
      <c r="B26222" s="32">
        <v>55380</v>
      </c>
      <c r="C26222" s="33" t="s">
        <v>563</v>
      </c>
      <c r="D26222" s="33" t="s">
        <v>564</v>
      </c>
      <c r="E26222" s="34">
        <v>2676861</v>
      </c>
      <c r="F26222" s="35">
        <v>1.022</v>
      </c>
      <c r="G26222" s="34">
        <v>295.39999999999998</v>
      </c>
    </row>
    <row r="26223" spans="1:7">
      <c r="A26223" s="32">
        <v>2018</v>
      </c>
      <c r="B26223" s="32">
        <v>55382</v>
      </c>
      <c r="C26223" s="33" t="s">
        <v>563</v>
      </c>
      <c r="D26223" s="33" t="s">
        <v>564</v>
      </c>
      <c r="E26223" s="34">
        <v>2833631</v>
      </c>
      <c r="F26223" s="35">
        <v>1.0549999999999999</v>
      </c>
      <c r="G26223" s="34">
        <v>423.8</v>
      </c>
    </row>
    <row r="26224" spans="1:7">
      <c r="A26224" s="32">
        <v>2018</v>
      </c>
      <c r="B26224" s="32">
        <v>55386</v>
      </c>
      <c r="C26224" s="33" t="s">
        <v>563</v>
      </c>
      <c r="D26224" s="33" t="s">
        <v>564</v>
      </c>
      <c r="E26224" s="34">
        <v>49433</v>
      </c>
      <c r="F26224" s="35">
        <v>1.0309999999999999</v>
      </c>
      <c r="G26224" s="34">
        <v>322.89999999999998</v>
      </c>
    </row>
    <row r="26225" spans="1:7">
      <c r="A26225" s="32">
        <v>2018</v>
      </c>
      <c r="B26225" s="32">
        <v>55386</v>
      </c>
      <c r="C26225" s="33" t="s">
        <v>563</v>
      </c>
      <c r="D26225" s="33" t="s">
        <v>564</v>
      </c>
      <c r="E26225" s="34">
        <v>18930</v>
      </c>
      <c r="F26225" s="35">
        <v>1.0309999999999999</v>
      </c>
      <c r="G26225" s="34">
        <v>247.8</v>
      </c>
    </row>
    <row r="26226" spans="1:7">
      <c r="A26226" s="32">
        <v>2018</v>
      </c>
      <c r="B26226" s="32">
        <v>55386</v>
      </c>
      <c r="C26226" s="33" t="s">
        <v>563</v>
      </c>
      <c r="D26226" s="33" t="s">
        <v>564</v>
      </c>
      <c r="E26226" s="34">
        <v>7079</v>
      </c>
      <c r="F26226" s="35">
        <v>1.0309999999999999</v>
      </c>
      <c r="G26226" s="34">
        <v>311.60000000000002</v>
      </c>
    </row>
    <row r="26227" spans="1:7">
      <c r="A26227" s="32">
        <v>2018</v>
      </c>
      <c r="B26227" s="32">
        <v>55386</v>
      </c>
      <c r="C26227" s="33" t="s">
        <v>563</v>
      </c>
      <c r="D26227" s="33" t="s">
        <v>564</v>
      </c>
      <c r="E26227" s="34">
        <v>72581</v>
      </c>
      <c r="F26227" s="35">
        <v>1.0309999999999999</v>
      </c>
      <c r="G26227" s="34">
        <v>312.3</v>
      </c>
    </row>
    <row r="26228" spans="1:7">
      <c r="A26228" s="32">
        <v>2018</v>
      </c>
      <c r="B26228" s="32">
        <v>55386</v>
      </c>
      <c r="C26228" s="33" t="s">
        <v>563</v>
      </c>
      <c r="D26228" s="33" t="s">
        <v>564</v>
      </c>
      <c r="E26228" s="34">
        <v>102240</v>
      </c>
      <c r="F26228" s="35">
        <v>1.0309999999999999</v>
      </c>
      <c r="G26228" s="34">
        <v>297.5</v>
      </c>
    </row>
    <row r="26229" spans="1:7">
      <c r="A26229" s="32">
        <v>2018</v>
      </c>
      <c r="B26229" s="32">
        <v>55386</v>
      </c>
      <c r="C26229" s="33" t="s">
        <v>563</v>
      </c>
      <c r="D26229" s="33" t="s">
        <v>564</v>
      </c>
      <c r="E26229" s="34">
        <v>232505</v>
      </c>
      <c r="F26229" s="35">
        <v>1.0309999999999999</v>
      </c>
      <c r="G26229" s="34">
        <v>322</v>
      </c>
    </row>
    <row r="26230" spans="1:7">
      <c r="A26230" s="32">
        <v>2018</v>
      </c>
      <c r="B26230" s="32">
        <v>55386</v>
      </c>
      <c r="C26230" s="33" t="s">
        <v>563</v>
      </c>
      <c r="D26230" s="33" t="s">
        <v>564</v>
      </c>
      <c r="E26230" s="34">
        <v>357820</v>
      </c>
      <c r="F26230" s="35">
        <v>1.0309999999999999</v>
      </c>
      <c r="G26230" s="34">
        <v>246.3</v>
      </c>
    </row>
    <row r="26231" spans="1:7">
      <c r="A26231" s="32">
        <v>2018</v>
      </c>
      <c r="B26231" s="32">
        <v>55386</v>
      </c>
      <c r="C26231" s="33" t="s">
        <v>563</v>
      </c>
      <c r="D26231" s="33" t="s">
        <v>564</v>
      </c>
      <c r="E26231" s="34">
        <v>399476</v>
      </c>
      <c r="F26231" s="35">
        <v>1.0309999999999999</v>
      </c>
      <c r="G26231" s="34">
        <v>309.60000000000002</v>
      </c>
    </row>
    <row r="26232" spans="1:7">
      <c r="A26232" s="32">
        <v>2018</v>
      </c>
      <c r="B26232" s="32">
        <v>55386</v>
      </c>
      <c r="C26232" s="33" t="s">
        <v>563</v>
      </c>
      <c r="D26232" s="33" t="s">
        <v>564</v>
      </c>
      <c r="E26232" s="34">
        <v>894198</v>
      </c>
      <c r="F26232" s="35">
        <v>1.0309999999999999</v>
      </c>
      <c r="G26232" s="34">
        <v>257.3</v>
      </c>
    </row>
    <row r="26233" spans="1:7">
      <c r="A26233" s="32">
        <v>2018</v>
      </c>
      <c r="B26233" s="32">
        <v>55386</v>
      </c>
      <c r="C26233" s="33" t="s">
        <v>563</v>
      </c>
      <c r="D26233" s="33" t="s">
        <v>564</v>
      </c>
      <c r="E26233" s="34">
        <v>61269</v>
      </c>
      <c r="F26233" s="35">
        <v>1.0309999999999999</v>
      </c>
      <c r="G26233" s="34">
        <v>318</v>
      </c>
    </row>
    <row r="26234" spans="1:7">
      <c r="A26234" s="32">
        <v>2018</v>
      </c>
      <c r="B26234" s="32">
        <v>55391</v>
      </c>
      <c r="C26234" s="33" t="s">
        <v>563</v>
      </c>
      <c r="D26234" s="33" t="s">
        <v>564</v>
      </c>
      <c r="E26234" s="34">
        <v>774564</v>
      </c>
      <c r="F26234" s="35">
        <v>1.0109999999999999</v>
      </c>
      <c r="G26234" s="34" t="s">
        <v>364</v>
      </c>
    </row>
    <row r="26235" spans="1:7">
      <c r="A26235" s="32">
        <v>2018</v>
      </c>
      <c r="B26235" s="32">
        <v>55392</v>
      </c>
      <c r="C26235" s="33" t="s">
        <v>563</v>
      </c>
      <c r="D26235" s="33" t="s">
        <v>564</v>
      </c>
      <c r="E26235" s="34">
        <v>580359</v>
      </c>
      <c r="F26235" s="35">
        <v>1.0109999999999999</v>
      </c>
      <c r="G26235" s="34" t="s">
        <v>364</v>
      </c>
    </row>
    <row r="26236" spans="1:7">
      <c r="A26236" s="32">
        <v>2018</v>
      </c>
      <c r="B26236" s="32">
        <v>55393</v>
      </c>
      <c r="C26236" s="33" t="s">
        <v>563</v>
      </c>
      <c r="D26236" s="33" t="s">
        <v>564</v>
      </c>
      <c r="E26236" s="34">
        <v>1912002</v>
      </c>
      <c r="F26236" s="35">
        <v>1.042</v>
      </c>
      <c r="G26236" s="34" t="s">
        <v>364</v>
      </c>
    </row>
    <row r="26237" spans="1:7">
      <c r="A26237" s="32">
        <v>2018</v>
      </c>
      <c r="B26237" s="32">
        <v>55395</v>
      </c>
      <c r="C26237" s="33" t="s">
        <v>563</v>
      </c>
      <c r="D26237" s="33" t="s">
        <v>564</v>
      </c>
      <c r="E26237" s="34">
        <v>77001</v>
      </c>
      <c r="F26237" s="35">
        <v>1.008</v>
      </c>
      <c r="G26237" s="34" t="s">
        <v>364</v>
      </c>
    </row>
    <row r="26238" spans="1:7">
      <c r="A26238" s="32">
        <v>2018</v>
      </c>
      <c r="B26238" s="32">
        <v>55397</v>
      </c>
      <c r="C26238" s="33" t="s">
        <v>563</v>
      </c>
      <c r="D26238" s="33" t="s">
        <v>564</v>
      </c>
      <c r="E26238" s="34">
        <v>2595994</v>
      </c>
      <c r="F26238" s="35">
        <v>1.0680000000000001</v>
      </c>
      <c r="G26238" s="34" t="s">
        <v>364</v>
      </c>
    </row>
    <row r="26239" spans="1:7">
      <c r="A26239" s="32">
        <v>2018</v>
      </c>
      <c r="B26239" s="32">
        <v>55400</v>
      </c>
      <c r="C26239" s="33" t="s">
        <v>563</v>
      </c>
      <c r="D26239" s="33" t="s">
        <v>564</v>
      </c>
      <c r="E26239" s="34">
        <v>2467333</v>
      </c>
      <c r="F26239" s="35">
        <v>0.99</v>
      </c>
      <c r="G26239" s="34" t="s">
        <v>364</v>
      </c>
    </row>
    <row r="26240" spans="1:7">
      <c r="A26240" s="32">
        <v>2018</v>
      </c>
      <c r="B26240" s="32">
        <v>55401</v>
      </c>
      <c r="C26240" s="33" t="s">
        <v>563</v>
      </c>
      <c r="D26240" s="33" t="s">
        <v>564</v>
      </c>
      <c r="E26240" s="34">
        <v>691067</v>
      </c>
      <c r="F26240" s="35">
        <v>1.032</v>
      </c>
      <c r="G26240" s="34" t="s">
        <v>364</v>
      </c>
    </row>
    <row r="26241" spans="1:7">
      <c r="A26241" s="32">
        <v>2018</v>
      </c>
      <c r="B26241" s="32">
        <v>55402</v>
      </c>
      <c r="C26241" s="33" t="s">
        <v>563</v>
      </c>
      <c r="D26241" s="33" t="s">
        <v>564</v>
      </c>
      <c r="E26241" s="34">
        <v>959102</v>
      </c>
      <c r="F26241" s="35">
        <v>1.01</v>
      </c>
      <c r="G26241" s="34">
        <v>320.10000000000002</v>
      </c>
    </row>
    <row r="26242" spans="1:7">
      <c r="A26242" s="32">
        <v>2018</v>
      </c>
      <c r="B26242" s="32">
        <v>55404</v>
      </c>
      <c r="C26242" s="33" t="s">
        <v>563</v>
      </c>
      <c r="D26242" s="33" t="s">
        <v>564</v>
      </c>
      <c r="E26242" s="34">
        <v>2539485</v>
      </c>
      <c r="F26242" s="35">
        <v>1.034</v>
      </c>
      <c r="G26242" s="34" t="s">
        <v>364</v>
      </c>
    </row>
    <row r="26243" spans="1:7">
      <c r="A26243" s="32">
        <v>2018</v>
      </c>
      <c r="B26243" s="32">
        <v>55405</v>
      </c>
      <c r="C26243" s="33" t="s">
        <v>563</v>
      </c>
      <c r="D26243" s="33" t="s">
        <v>564</v>
      </c>
      <c r="E26243" s="34">
        <v>2924293</v>
      </c>
      <c r="F26243" s="35">
        <v>1.026</v>
      </c>
      <c r="G26243" s="34" t="s">
        <v>364</v>
      </c>
    </row>
    <row r="26244" spans="1:7">
      <c r="A26244" s="32">
        <v>2018</v>
      </c>
      <c r="B26244" s="32">
        <v>55406</v>
      </c>
      <c r="C26244" s="33" t="s">
        <v>563</v>
      </c>
      <c r="D26244" s="33" t="s">
        <v>564</v>
      </c>
      <c r="E26244" s="34">
        <v>1787619</v>
      </c>
      <c r="F26244" s="35">
        <v>1.0249999999999999</v>
      </c>
      <c r="G26244" s="34" t="s">
        <v>364</v>
      </c>
    </row>
    <row r="26245" spans="1:7">
      <c r="A26245" s="32">
        <v>2018</v>
      </c>
      <c r="B26245" s="32">
        <v>55409</v>
      </c>
      <c r="C26245" s="33" t="s">
        <v>563</v>
      </c>
      <c r="D26245" s="33" t="s">
        <v>564</v>
      </c>
      <c r="E26245" s="34">
        <v>1087739</v>
      </c>
      <c r="F26245" s="35">
        <v>1.0069999999999999</v>
      </c>
      <c r="G26245" s="34" t="s">
        <v>364</v>
      </c>
    </row>
    <row r="26246" spans="1:7">
      <c r="A26246" s="32">
        <v>2018</v>
      </c>
      <c r="B26246" s="32">
        <v>55411</v>
      </c>
      <c r="C26246" s="33" t="s">
        <v>563</v>
      </c>
      <c r="D26246" s="33" t="s">
        <v>564</v>
      </c>
      <c r="E26246" s="34">
        <v>2663583</v>
      </c>
      <c r="F26246" s="35">
        <v>1</v>
      </c>
      <c r="G26246" s="34" t="s">
        <v>364</v>
      </c>
    </row>
    <row r="26247" spans="1:7">
      <c r="A26247" s="32">
        <v>2018</v>
      </c>
      <c r="B26247" s="32">
        <v>55412</v>
      </c>
      <c r="C26247" s="33" t="s">
        <v>563</v>
      </c>
      <c r="D26247" s="33" t="s">
        <v>564</v>
      </c>
      <c r="E26247" s="34">
        <v>486586</v>
      </c>
      <c r="F26247" s="35">
        <v>1.024</v>
      </c>
      <c r="G26247" s="34">
        <v>425</v>
      </c>
    </row>
    <row r="26248" spans="1:7">
      <c r="A26248" s="32">
        <v>2018</v>
      </c>
      <c r="B26248" s="32">
        <v>55412</v>
      </c>
      <c r="C26248" s="33" t="s">
        <v>563</v>
      </c>
      <c r="D26248" s="33" t="s">
        <v>564</v>
      </c>
      <c r="E26248" s="34">
        <v>750000</v>
      </c>
      <c r="F26248" s="35">
        <v>1.024</v>
      </c>
      <c r="G26248" s="34">
        <v>425</v>
      </c>
    </row>
    <row r="26249" spans="1:7">
      <c r="A26249" s="32">
        <v>2018</v>
      </c>
      <c r="B26249" s="32">
        <v>55412</v>
      </c>
      <c r="C26249" s="33" t="s">
        <v>563</v>
      </c>
      <c r="D26249" s="33" t="s">
        <v>564</v>
      </c>
      <c r="E26249" s="34">
        <v>717250</v>
      </c>
      <c r="F26249" s="35">
        <v>1.024</v>
      </c>
      <c r="G26249" s="34">
        <v>425</v>
      </c>
    </row>
    <row r="26250" spans="1:7">
      <c r="A26250" s="32">
        <v>2018</v>
      </c>
      <c r="B26250" s="32">
        <v>55414</v>
      </c>
      <c r="C26250" s="33" t="s">
        <v>563</v>
      </c>
      <c r="D26250" s="33" t="s">
        <v>564</v>
      </c>
      <c r="E26250" s="34">
        <v>685237</v>
      </c>
      <c r="F26250" s="35">
        <v>1.024</v>
      </c>
      <c r="G26250" s="34" t="s">
        <v>364</v>
      </c>
    </row>
    <row r="26251" spans="1:7">
      <c r="A26251" s="32">
        <v>2018</v>
      </c>
      <c r="B26251" s="32">
        <v>55415</v>
      </c>
      <c r="C26251" s="33" t="s">
        <v>563</v>
      </c>
      <c r="D26251" s="33" t="s">
        <v>564</v>
      </c>
      <c r="E26251" s="34">
        <v>1129683</v>
      </c>
      <c r="F26251" s="35">
        <v>1.0229999999999999</v>
      </c>
      <c r="G26251" s="34" t="s">
        <v>364</v>
      </c>
    </row>
    <row r="26252" spans="1:7">
      <c r="A26252" s="32">
        <v>2018</v>
      </c>
      <c r="B26252" s="32">
        <v>55417</v>
      </c>
      <c r="C26252" s="33" t="s">
        <v>563</v>
      </c>
      <c r="D26252" s="33" t="s">
        <v>564</v>
      </c>
      <c r="E26252" s="34">
        <v>11076</v>
      </c>
      <c r="F26252" s="35">
        <v>1.0209999999999999</v>
      </c>
      <c r="G26252" s="34">
        <v>1305.3</v>
      </c>
    </row>
    <row r="26253" spans="1:7">
      <c r="A26253" s="32">
        <v>2018</v>
      </c>
      <c r="B26253" s="32">
        <v>55418</v>
      </c>
      <c r="C26253" s="33" t="s">
        <v>563</v>
      </c>
      <c r="D26253" s="33" t="s">
        <v>564</v>
      </c>
      <c r="E26253" s="34">
        <v>915244</v>
      </c>
      <c r="F26253" s="35">
        <v>1.018</v>
      </c>
      <c r="G26253" s="34">
        <v>309.10000000000002</v>
      </c>
    </row>
    <row r="26254" spans="1:7">
      <c r="A26254" s="32">
        <v>2018</v>
      </c>
      <c r="B26254" s="32">
        <v>55418</v>
      </c>
      <c r="C26254" s="33" t="s">
        <v>563</v>
      </c>
      <c r="D26254" s="33" t="s">
        <v>564</v>
      </c>
      <c r="E26254" s="34">
        <v>1075312</v>
      </c>
      <c r="F26254" s="35">
        <v>1.012</v>
      </c>
      <c r="G26254" s="34">
        <v>334.5</v>
      </c>
    </row>
    <row r="26255" spans="1:7">
      <c r="A26255" s="32">
        <v>2018</v>
      </c>
      <c r="B26255" s="32">
        <v>55419</v>
      </c>
      <c r="C26255" s="33" t="s">
        <v>563</v>
      </c>
      <c r="D26255" s="33" t="s">
        <v>564</v>
      </c>
      <c r="E26255" s="34">
        <v>3785484</v>
      </c>
      <c r="F26255" s="35">
        <v>1.05</v>
      </c>
      <c r="G26255" s="34" t="s">
        <v>364</v>
      </c>
    </row>
    <row r="26256" spans="1:7">
      <c r="A26256" s="32">
        <v>2018</v>
      </c>
      <c r="B26256" s="32">
        <v>55433</v>
      </c>
      <c r="C26256" s="33" t="s">
        <v>563</v>
      </c>
      <c r="D26256" s="33" t="s">
        <v>564</v>
      </c>
      <c r="E26256" s="34">
        <v>131959</v>
      </c>
      <c r="F26256" s="35">
        <v>1.04</v>
      </c>
      <c r="G26256" s="34" t="s">
        <v>364</v>
      </c>
    </row>
    <row r="26257" spans="1:7">
      <c r="A26257" s="32">
        <v>2018</v>
      </c>
      <c r="B26257" s="32">
        <v>55438</v>
      </c>
      <c r="C26257" s="33" t="s">
        <v>563</v>
      </c>
      <c r="D26257" s="33" t="s">
        <v>564</v>
      </c>
      <c r="E26257" s="34">
        <v>338390</v>
      </c>
      <c r="F26257" s="35">
        <v>1.044</v>
      </c>
      <c r="G26257" s="34" t="s">
        <v>364</v>
      </c>
    </row>
    <row r="26258" spans="1:7">
      <c r="A26258" s="32">
        <v>2018</v>
      </c>
      <c r="B26258" s="32">
        <v>55439</v>
      </c>
      <c r="C26258" s="33" t="s">
        <v>563</v>
      </c>
      <c r="D26258" s="33" t="s">
        <v>564</v>
      </c>
      <c r="E26258" s="34">
        <v>3865915</v>
      </c>
      <c r="F26258" s="35">
        <v>1.0449999999999999</v>
      </c>
      <c r="G26258" s="34" t="s">
        <v>364</v>
      </c>
    </row>
    <row r="26259" spans="1:7">
      <c r="A26259" s="32">
        <v>2018</v>
      </c>
      <c r="B26259" s="32">
        <v>55440</v>
      </c>
      <c r="C26259" s="33" t="s">
        <v>563</v>
      </c>
      <c r="D26259" s="33" t="s">
        <v>564</v>
      </c>
      <c r="E26259" s="34">
        <v>3734602</v>
      </c>
      <c r="F26259" s="35">
        <v>1.0249999999999999</v>
      </c>
      <c r="G26259" s="34" t="s">
        <v>364</v>
      </c>
    </row>
    <row r="26260" spans="1:7">
      <c r="A26260" s="32">
        <v>2018</v>
      </c>
      <c r="B26260" s="32">
        <v>55451</v>
      </c>
      <c r="C26260" s="33" t="s">
        <v>563</v>
      </c>
      <c r="D26260" s="33" t="s">
        <v>564</v>
      </c>
      <c r="E26260" s="34">
        <v>3479960</v>
      </c>
      <c r="F26260" s="35">
        <v>1</v>
      </c>
      <c r="G26260" s="34">
        <v>291.7</v>
      </c>
    </row>
    <row r="26261" spans="1:7">
      <c r="A26261" s="32">
        <v>2018</v>
      </c>
      <c r="B26261" s="32">
        <v>55453</v>
      </c>
      <c r="C26261" s="33" t="s">
        <v>563</v>
      </c>
      <c r="D26261" s="33" t="s">
        <v>564</v>
      </c>
      <c r="E26261" s="34">
        <v>136654</v>
      </c>
      <c r="F26261" s="35">
        <v>1.0609999999999999</v>
      </c>
      <c r="G26261" s="34" t="s">
        <v>364</v>
      </c>
    </row>
    <row r="26262" spans="1:7">
      <c r="A26262" s="32">
        <v>2018</v>
      </c>
      <c r="B26262" s="32">
        <v>55455</v>
      </c>
      <c r="C26262" s="33" t="s">
        <v>563</v>
      </c>
      <c r="D26262" s="33" t="s">
        <v>564</v>
      </c>
      <c r="E26262" s="34">
        <v>2563028</v>
      </c>
      <c r="F26262" s="35">
        <v>1.0409999999999999</v>
      </c>
      <c r="G26262" s="34">
        <v>303.89999999999998</v>
      </c>
    </row>
    <row r="26263" spans="1:7">
      <c r="A26263" s="32">
        <v>2018</v>
      </c>
      <c r="B26263" s="32">
        <v>55457</v>
      </c>
      <c r="C26263" s="33" t="s">
        <v>563</v>
      </c>
      <c r="D26263" s="33" t="s">
        <v>564</v>
      </c>
      <c r="E26263" s="34">
        <v>2281168</v>
      </c>
      <c r="F26263" s="35">
        <v>1.038</v>
      </c>
      <c r="G26263" s="34">
        <v>185.7</v>
      </c>
    </row>
    <row r="26264" spans="1:7">
      <c r="A26264" s="32">
        <v>2018</v>
      </c>
      <c r="B26264" s="32">
        <v>55463</v>
      </c>
      <c r="C26264" s="33" t="s">
        <v>563</v>
      </c>
      <c r="D26264" s="33" t="s">
        <v>564</v>
      </c>
      <c r="E26264" s="34">
        <v>5561612</v>
      </c>
      <c r="F26264" s="35">
        <v>1.0249999999999999</v>
      </c>
      <c r="G26264" s="34">
        <v>186.1</v>
      </c>
    </row>
    <row r="26265" spans="1:7">
      <c r="A26265" s="32">
        <v>2018</v>
      </c>
      <c r="B26265" s="32">
        <v>55464</v>
      </c>
      <c r="C26265" s="33" t="s">
        <v>563</v>
      </c>
      <c r="D26265" s="33" t="s">
        <v>564</v>
      </c>
      <c r="E26265" s="34">
        <v>2732712</v>
      </c>
      <c r="F26265" s="35">
        <v>1.03</v>
      </c>
      <c r="G26265" s="34" t="s">
        <v>364</v>
      </c>
    </row>
    <row r="26266" spans="1:7">
      <c r="A26266" s="32">
        <v>2018</v>
      </c>
      <c r="B26266" s="32">
        <v>55464</v>
      </c>
      <c r="C26266" s="33" t="s">
        <v>563</v>
      </c>
      <c r="D26266" s="33" t="s">
        <v>564</v>
      </c>
      <c r="E26266" s="34">
        <v>1783310</v>
      </c>
      <c r="F26266" s="35">
        <v>1.03</v>
      </c>
      <c r="G26266" s="34" t="s">
        <v>364</v>
      </c>
    </row>
    <row r="26267" spans="1:7">
      <c r="A26267" s="32">
        <v>2018</v>
      </c>
      <c r="B26267" s="32">
        <v>55464</v>
      </c>
      <c r="C26267" s="33" t="s">
        <v>563</v>
      </c>
      <c r="D26267" s="33" t="s">
        <v>564</v>
      </c>
      <c r="E26267" s="34">
        <v>1586522</v>
      </c>
      <c r="F26267" s="35">
        <v>1.03</v>
      </c>
      <c r="G26267" s="34" t="s">
        <v>364</v>
      </c>
    </row>
    <row r="26268" spans="1:7">
      <c r="A26268" s="32">
        <v>2018</v>
      </c>
      <c r="B26268" s="32">
        <v>55467</v>
      </c>
      <c r="C26268" s="33" t="s">
        <v>563</v>
      </c>
      <c r="D26268" s="33" t="s">
        <v>564</v>
      </c>
      <c r="E26268" s="34">
        <v>2069146</v>
      </c>
      <c r="F26268" s="35">
        <v>1.0269999999999999</v>
      </c>
      <c r="G26268" s="34">
        <v>294.8</v>
      </c>
    </row>
    <row r="26269" spans="1:7">
      <c r="A26269" s="32">
        <v>2018</v>
      </c>
      <c r="B26269" s="32">
        <v>55467</v>
      </c>
      <c r="C26269" s="33" t="s">
        <v>563</v>
      </c>
      <c r="D26269" s="33" t="s">
        <v>564</v>
      </c>
      <c r="E26269" s="34">
        <v>689174</v>
      </c>
      <c r="F26269" s="35">
        <v>1.0369999999999999</v>
      </c>
      <c r="G26269" s="34">
        <v>295.7</v>
      </c>
    </row>
    <row r="26270" spans="1:7">
      <c r="A26270" s="32">
        <v>2018</v>
      </c>
      <c r="B26270" s="32">
        <v>55467</v>
      </c>
      <c r="C26270" s="33" t="s">
        <v>563</v>
      </c>
      <c r="D26270" s="33" t="s">
        <v>564</v>
      </c>
      <c r="E26270" s="34">
        <v>4</v>
      </c>
      <c r="F26270" s="35">
        <v>1</v>
      </c>
      <c r="G26270" s="34">
        <v>435.3</v>
      </c>
    </row>
    <row r="26271" spans="1:7">
      <c r="A26271" s="32">
        <v>2018</v>
      </c>
      <c r="B26271" s="32">
        <v>55467</v>
      </c>
      <c r="C26271" s="33" t="s">
        <v>563</v>
      </c>
      <c r="D26271" s="33" t="s">
        <v>564</v>
      </c>
      <c r="E26271" s="34">
        <v>2</v>
      </c>
      <c r="F26271" s="35">
        <v>1</v>
      </c>
      <c r="G26271" s="34">
        <v>410</v>
      </c>
    </row>
    <row r="26272" spans="1:7">
      <c r="A26272" s="32">
        <v>2018</v>
      </c>
      <c r="B26272" s="32">
        <v>55470</v>
      </c>
      <c r="C26272" s="33" t="s">
        <v>563</v>
      </c>
      <c r="D26272" s="33" t="s">
        <v>564</v>
      </c>
      <c r="E26272" s="34">
        <v>3268553</v>
      </c>
      <c r="F26272" s="35">
        <v>1.022</v>
      </c>
      <c r="G26272" s="34" t="s">
        <v>364</v>
      </c>
    </row>
    <row r="26273" spans="1:7">
      <c r="A26273" s="32">
        <v>2018</v>
      </c>
      <c r="B26273" s="32">
        <v>55479</v>
      </c>
      <c r="C26273" s="33" t="s">
        <v>363</v>
      </c>
      <c r="D26273" s="33" t="s">
        <v>354</v>
      </c>
      <c r="E26273" s="34">
        <v>44998</v>
      </c>
      <c r="F26273" s="35">
        <v>16.21</v>
      </c>
      <c r="G26273" s="34" t="s">
        <v>364</v>
      </c>
    </row>
    <row r="26274" spans="1:7">
      <c r="A26274" s="32">
        <v>2018</v>
      </c>
      <c r="B26274" s="32">
        <v>55480</v>
      </c>
      <c r="C26274" s="33" t="s">
        <v>563</v>
      </c>
      <c r="D26274" s="33" t="s">
        <v>564</v>
      </c>
      <c r="E26274" s="34">
        <v>7509184</v>
      </c>
      <c r="F26274" s="35">
        <v>1.032</v>
      </c>
      <c r="G26274" s="34" t="s">
        <v>364</v>
      </c>
    </row>
    <row r="26275" spans="1:7">
      <c r="A26275" s="32">
        <v>2018</v>
      </c>
      <c r="B26275" s="32">
        <v>55481</v>
      </c>
      <c r="C26275" s="33" t="s">
        <v>563</v>
      </c>
      <c r="D26275" s="33" t="s">
        <v>564</v>
      </c>
      <c r="E26275" s="34">
        <v>840624</v>
      </c>
      <c r="F26275" s="35">
        <v>1.0580000000000001</v>
      </c>
      <c r="G26275" s="34" t="s">
        <v>364</v>
      </c>
    </row>
    <row r="26276" spans="1:7">
      <c r="A26276" s="32">
        <v>2018</v>
      </c>
      <c r="B26276" s="32">
        <v>55481</v>
      </c>
      <c r="C26276" s="33" t="s">
        <v>563</v>
      </c>
      <c r="D26276" s="33" t="s">
        <v>564</v>
      </c>
      <c r="E26276" s="34">
        <v>1708730</v>
      </c>
      <c r="F26276" s="35">
        <v>1.0249999999999999</v>
      </c>
      <c r="G26276" s="34" t="s">
        <v>364</v>
      </c>
    </row>
    <row r="26277" spans="1:7">
      <c r="A26277" s="32">
        <v>2018</v>
      </c>
      <c r="B26277" s="32">
        <v>55482</v>
      </c>
      <c r="C26277" s="33" t="s">
        <v>563</v>
      </c>
      <c r="D26277" s="33" t="s">
        <v>564</v>
      </c>
      <c r="E26277" s="34">
        <v>12175</v>
      </c>
      <c r="F26277" s="35">
        <v>1.0640000000000001</v>
      </c>
      <c r="G26277" s="34">
        <v>163.19999999999999</v>
      </c>
    </row>
    <row r="26278" spans="1:7">
      <c r="A26278" s="32">
        <v>2018</v>
      </c>
      <c r="B26278" s="32">
        <v>55482</v>
      </c>
      <c r="C26278" s="33" t="s">
        <v>563</v>
      </c>
      <c r="D26278" s="33" t="s">
        <v>564</v>
      </c>
      <c r="E26278" s="34">
        <v>96</v>
      </c>
      <c r="F26278" s="35">
        <v>1.087</v>
      </c>
      <c r="G26278" s="34">
        <v>179.2</v>
      </c>
    </row>
    <row r="26279" spans="1:7">
      <c r="A26279" s="32">
        <v>2018</v>
      </c>
      <c r="B26279" s="32">
        <v>55482</v>
      </c>
      <c r="C26279" s="33" t="s">
        <v>563</v>
      </c>
      <c r="D26279" s="33" t="s">
        <v>564</v>
      </c>
      <c r="E26279" s="34">
        <v>2798</v>
      </c>
      <c r="F26279" s="35">
        <v>1.083</v>
      </c>
      <c r="G26279" s="34">
        <v>211</v>
      </c>
    </row>
    <row r="26280" spans="1:7">
      <c r="A26280" s="32">
        <v>2018</v>
      </c>
      <c r="B26280" s="32">
        <v>55482</v>
      </c>
      <c r="C26280" s="33" t="s">
        <v>563</v>
      </c>
      <c r="D26280" s="33" t="s">
        <v>564</v>
      </c>
      <c r="E26280" s="34">
        <v>52158</v>
      </c>
      <c r="F26280" s="35">
        <v>1.073</v>
      </c>
      <c r="G26280" s="34">
        <v>142.30000000000001</v>
      </c>
    </row>
    <row r="26281" spans="1:7">
      <c r="A26281" s="32">
        <v>2018</v>
      </c>
      <c r="B26281" s="32">
        <v>55482</v>
      </c>
      <c r="C26281" s="33" t="s">
        <v>563</v>
      </c>
      <c r="D26281" s="33" t="s">
        <v>564</v>
      </c>
      <c r="E26281" s="34">
        <v>104938</v>
      </c>
      <c r="F26281" s="35">
        <v>1.0720000000000001</v>
      </c>
      <c r="G26281" s="34">
        <v>164.1</v>
      </c>
    </row>
    <row r="26282" spans="1:7">
      <c r="A26282" s="32">
        <v>2018</v>
      </c>
      <c r="B26282" s="32">
        <v>55482</v>
      </c>
      <c r="C26282" s="33" t="s">
        <v>563</v>
      </c>
      <c r="D26282" s="33" t="s">
        <v>564</v>
      </c>
      <c r="E26282" s="34">
        <v>1243</v>
      </c>
      <c r="F26282" s="35">
        <v>1.083</v>
      </c>
      <c r="G26282" s="34">
        <v>148.9</v>
      </c>
    </row>
    <row r="26283" spans="1:7">
      <c r="A26283" s="32">
        <v>2018</v>
      </c>
      <c r="B26283" s="32">
        <v>55482</v>
      </c>
      <c r="C26283" s="33" t="s">
        <v>563</v>
      </c>
      <c r="D26283" s="33" t="s">
        <v>564</v>
      </c>
      <c r="E26283" s="34">
        <v>2487</v>
      </c>
      <c r="F26283" s="35">
        <v>1.083</v>
      </c>
      <c r="G26283" s="34">
        <v>118.3</v>
      </c>
    </row>
    <row r="26284" spans="1:7">
      <c r="A26284" s="32">
        <v>2018</v>
      </c>
      <c r="B26284" s="32">
        <v>55482</v>
      </c>
      <c r="C26284" s="33" t="s">
        <v>563</v>
      </c>
      <c r="D26284" s="33" t="s">
        <v>564</v>
      </c>
      <c r="E26284" s="34">
        <v>14928</v>
      </c>
      <c r="F26284" s="35">
        <v>1.0049999999999999</v>
      </c>
      <c r="G26284" s="34">
        <v>198</v>
      </c>
    </row>
    <row r="26285" spans="1:7">
      <c r="A26285" s="32">
        <v>2018</v>
      </c>
      <c r="B26285" s="32">
        <v>55482</v>
      </c>
      <c r="C26285" s="33" t="s">
        <v>563</v>
      </c>
      <c r="D26285" s="33" t="s">
        <v>564</v>
      </c>
      <c r="E26285" s="34">
        <v>68</v>
      </c>
      <c r="F26285" s="35">
        <v>1.0049999999999999</v>
      </c>
      <c r="G26285" s="34">
        <v>227.5</v>
      </c>
    </row>
    <row r="26286" spans="1:7">
      <c r="A26286" s="32">
        <v>2018</v>
      </c>
      <c r="B26286" s="32">
        <v>55482</v>
      </c>
      <c r="C26286" s="33" t="s">
        <v>563</v>
      </c>
      <c r="D26286" s="33" t="s">
        <v>564</v>
      </c>
      <c r="E26286" s="34">
        <v>4976</v>
      </c>
      <c r="F26286" s="35">
        <v>1.0049999999999999</v>
      </c>
      <c r="G26286" s="34">
        <v>198</v>
      </c>
    </row>
    <row r="26287" spans="1:7">
      <c r="A26287" s="32">
        <v>2018</v>
      </c>
      <c r="B26287" s="32">
        <v>55482</v>
      </c>
      <c r="C26287" s="33" t="s">
        <v>563</v>
      </c>
      <c r="D26287" s="33" t="s">
        <v>564</v>
      </c>
      <c r="E26287" s="34">
        <v>1134124</v>
      </c>
      <c r="F26287" s="35">
        <v>1.0640000000000001</v>
      </c>
      <c r="G26287" s="34">
        <v>182</v>
      </c>
    </row>
    <row r="26288" spans="1:7">
      <c r="A26288" s="32">
        <v>2018</v>
      </c>
      <c r="B26288" s="32">
        <v>55496</v>
      </c>
      <c r="C26288" s="33" t="s">
        <v>563</v>
      </c>
      <c r="D26288" s="33" t="s">
        <v>564</v>
      </c>
      <c r="E26288" s="34">
        <v>40389</v>
      </c>
      <c r="F26288" s="35">
        <v>1.0269999999999999</v>
      </c>
      <c r="G26288" s="34">
        <v>440.2</v>
      </c>
    </row>
    <row r="26289" spans="1:7">
      <c r="A26289" s="32">
        <v>2018</v>
      </c>
      <c r="B26289" s="32">
        <v>55501</v>
      </c>
      <c r="C26289" s="33" t="s">
        <v>563</v>
      </c>
      <c r="D26289" s="33" t="s">
        <v>564</v>
      </c>
      <c r="E26289" s="34">
        <v>2408633</v>
      </c>
      <c r="F26289" s="35">
        <v>1.0129999999999999</v>
      </c>
      <c r="G26289" s="34" t="s">
        <v>364</v>
      </c>
    </row>
    <row r="26290" spans="1:7">
      <c r="A26290" s="32">
        <v>2018</v>
      </c>
      <c r="B26290" s="32">
        <v>55501</v>
      </c>
      <c r="C26290" s="33" t="s">
        <v>563</v>
      </c>
      <c r="D26290" s="33" t="s">
        <v>564</v>
      </c>
      <c r="E26290" s="34">
        <v>2461611</v>
      </c>
      <c r="F26290" s="35">
        <v>1.0229999999999999</v>
      </c>
      <c r="G26290" s="34" t="s">
        <v>364</v>
      </c>
    </row>
    <row r="26291" spans="1:7">
      <c r="A26291" s="32">
        <v>2018</v>
      </c>
      <c r="B26291" s="32">
        <v>55502</v>
      </c>
      <c r="C26291" s="33" t="s">
        <v>563</v>
      </c>
      <c r="D26291" s="33" t="s">
        <v>564</v>
      </c>
      <c r="E26291" s="34">
        <v>3831448</v>
      </c>
      <c r="F26291" s="35">
        <v>1.07</v>
      </c>
      <c r="G26291" s="34" t="s">
        <v>364</v>
      </c>
    </row>
    <row r="26292" spans="1:7">
      <c r="A26292" s="32">
        <v>2018</v>
      </c>
      <c r="B26292" s="32">
        <v>55503</v>
      </c>
      <c r="C26292" s="33" t="s">
        <v>563</v>
      </c>
      <c r="D26292" s="33" t="s">
        <v>564</v>
      </c>
      <c r="E26292" s="34">
        <v>3471983</v>
      </c>
      <c r="F26292" s="35">
        <v>1.0549999999999999</v>
      </c>
      <c r="G26292" s="34" t="s">
        <v>364</v>
      </c>
    </row>
    <row r="26293" spans="1:7">
      <c r="A26293" s="32">
        <v>2018</v>
      </c>
      <c r="B26293" s="32">
        <v>55514</v>
      </c>
      <c r="C26293" s="33" t="s">
        <v>563</v>
      </c>
      <c r="D26293" s="33" t="s">
        <v>564</v>
      </c>
      <c r="E26293" s="34">
        <v>1662491</v>
      </c>
      <c r="F26293" s="35">
        <v>1.038</v>
      </c>
      <c r="G26293" s="34">
        <v>266</v>
      </c>
    </row>
    <row r="26294" spans="1:7">
      <c r="A26294" s="32">
        <v>2018</v>
      </c>
      <c r="B26294" s="32">
        <v>55516</v>
      </c>
      <c r="C26294" s="33" t="s">
        <v>563</v>
      </c>
      <c r="D26294" s="33" t="s">
        <v>564</v>
      </c>
      <c r="E26294" s="34">
        <v>3032638</v>
      </c>
      <c r="F26294" s="35">
        <v>1.0429999999999999</v>
      </c>
      <c r="G26294" s="34" t="s">
        <v>364</v>
      </c>
    </row>
    <row r="26295" spans="1:7">
      <c r="A26295" s="32">
        <v>2018</v>
      </c>
      <c r="B26295" s="32">
        <v>55517</v>
      </c>
      <c r="C26295" s="33" t="s">
        <v>563</v>
      </c>
      <c r="D26295" s="33" t="s">
        <v>564</v>
      </c>
      <c r="E26295" s="34">
        <v>145096</v>
      </c>
      <c r="F26295" s="35">
        <v>1.018</v>
      </c>
      <c r="G26295" s="34" t="s">
        <v>364</v>
      </c>
    </row>
    <row r="26296" spans="1:7">
      <c r="A26296" s="32">
        <v>2018</v>
      </c>
      <c r="B26296" s="32">
        <v>55518</v>
      </c>
      <c r="C26296" s="33" t="s">
        <v>563</v>
      </c>
      <c r="D26296" s="33" t="s">
        <v>564</v>
      </c>
      <c r="E26296" s="34">
        <v>2761017</v>
      </c>
      <c r="F26296" s="35">
        <v>1.0289999999999999</v>
      </c>
      <c r="G26296" s="34" t="s">
        <v>364</v>
      </c>
    </row>
    <row r="26297" spans="1:7">
      <c r="A26297" s="32">
        <v>2018</v>
      </c>
      <c r="B26297" s="32">
        <v>55522</v>
      </c>
      <c r="C26297" s="33" t="s">
        <v>563</v>
      </c>
      <c r="D26297" s="33" t="s">
        <v>564</v>
      </c>
      <c r="E26297" s="34">
        <v>346389</v>
      </c>
      <c r="F26297" s="35">
        <v>1.024</v>
      </c>
      <c r="G26297" s="34">
        <v>303.89999999999998</v>
      </c>
    </row>
    <row r="26298" spans="1:7">
      <c r="A26298" s="32">
        <v>2018</v>
      </c>
      <c r="B26298" s="32">
        <v>55524</v>
      </c>
      <c r="C26298" s="33" t="s">
        <v>563</v>
      </c>
      <c r="D26298" s="33" t="s">
        <v>564</v>
      </c>
      <c r="E26298" s="34">
        <v>1030619</v>
      </c>
      <c r="F26298" s="35">
        <v>1.0409999999999999</v>
      </c>
      <c r="G26298" s="34" t="s">
        <v>364</v>
      </c>
    </row>
    <row r="26299" spans="1:7">
      <c r="A26299" s="32">
        <v>2018</v>
      </c>
      <c r="B26299" s="32">
        <v>55545</v>
      </c>
      <c r="C26299" s="33" t="s">
        <v>563</v>
      </c>
      <c r="D26299" s="33" t="s">
        <v>564</v>
      </c>
      <c r="E26299" s="34">
        <v>2070292</v>
      </c>
      <c r="F26299" s="35">
        <v>1.032</v>
      </c>
      <c r="G26299" s="34" t="s">
        <v>364</v>
      </c>
    </row>
    <row r="26300" spans="1:7">
      <c r="A26300" s="32">
        <v>2018</v>
      </c>
      <c r="B26300" s="32">
        <v>55620</v>
      </c>
      <c r="C26300" s="33" t="s">
        <v>563</v>
      </c>
      <c r="D26300" s="33" t="s">
        <v>564</v>
      </c>
      <c r="E26300" s="34">
        <v>58218</v>
      </c>
      <c r="F26300" s="35">
        <v>1.0309999999999999</v>
      </c>
      <c r="G26300" s="34">
        <v>298.2</v>
      </c>
    </row>
    <row r="26301" spans="1:7">
      <c r="A26301" s="32">
        <v>2018</v>
      </c>
      <c r="B26301" s="32">
        <v>55620</v>
      </c>
      <c r="C26301" s="33" t="s">
        <v>563</v>
      </c>
      <c r="D26301" s="33" t="s">
        <v>564</v>
      </c>
      <c r="E26301" s="34">
        <v>2453458</v>
      </c>
      <c r="F26301" s="35">
        <v>1.0309999999999999</v>
      </c>
      <c r="G26301" s="34">
        <v>314.89999999999998</v>
      </c>
    </row>
    <row r="26302" spans="1:7">
      <c r="A26302" s="32">
        <v>2018</v>
      </c>
      <c r="B26302" s="32">
        <v>55622</v>
      </c>
      <c r="C26302" s="33" t="s">
        <v>563</v>
      </c>
      <c r="D26302" s="33" t="s">
        <v>564</v>
      </c>
      <c r="E26302" s="34">
        <v>171063</v>
      </c>
      <c r="F26302" s="35">
        <v>1.02</v>
      </c>
      <c r="G26302" s="34">
        <v>287.60000000000002</v>
      </c>
    </row>
    <row r="26303" spans="1:7">
      <c r="A26303" s="32">
        <v>2018</v>
      </c>
      <c r="B26303" s="32">
        <v>55640</v>
      </c>
      <c r="C26303" s="33" t="s">
        <v>563</v>
      </c>
      <c r="D26303" s="33" t="s">
        <v>564</v>
      </c>
      <c r="E26303" s="34">
        <v>601919</v>
      </c>
      <c r="F26303" s="35">
        <v>1.07</v>
      </c>
      <c r="G26303" s="34" t="s">
        <v>364</v>
      </c>
    </row>
    <row r="26304" spans="1:7">
      <c r="A26304" s="32">
        <v>2018</v>
      </c>
      <c r="B26304" s="32">
        <v>55641</v>
      </c>
      <c r="C26304" s="33" t="s">
        <v>563</v>
      </c>
      <c r="D26304" s="33" t="s">
        <v>564</v>
      </c>
      <c r="E26304" s="34">
        <v>1149133</v>
      </c>
      <c r="F26304" s="35">
        <v>1</v>
      </c>
      <c r="G26304" s="34">
        <v>273.8</v>
      </c>
    </row>
    <row r="26305" spans="1:7">
      <c r="A26305" s="32">
        <v>2018</v>
      </c>
      <c r="B26305" s="32">
        <v>55645</v>
      </c>
      <c r="C26305" s="33" t="s">
        <v>563</v>
      </c>
      <c r="D26305" s="33" t="s">
        <v>564</v>
      </c>
      <c r="E26305" s="34">
        <v>300157</v>
      </c>
      <c r="F26305" s="35">
        <v>1.137</v>
      </c>
      <c r="G26305" s="34">
        <v>263.89999999999998</v>
      </c>
    </row>
    <row r="26306" spans="1:7">
      <c r="A26306" s="32">
        <v>2018</v>
      </c>
      <c r="B26306" s="32">
        <v>55651</v>
      </c>
      <c r="C26306" s="33" t="s">
        <v>563</v>
      </c>
      <c r="D26306" s="33" t="s">
        <v>564</v>
      </c>
      <c r="E26306" s="34">
        <v>253117</v>
      </c>
      <c r="F26306" s="35">
        <v>1</v>
      </c>
      <c r="G26306" s="34">
        <v>176.6</v>
      </c>
    </row>
    <row r="26307" spans="1:7">
      <c r="A26307" s="32">
        <v>2018</v>
      </c>
      <c r="B26307" s="32">
        <v>55656</v>
      </c>
      <c r="C26307" s="33" t="s">
        <v>563</v>
      </c>
      <c r="D26307" s="33" t="s">
        <v>564</v>
      </c>
      <c r="E26307" s="34">
        <v>3439714</v>
      </c>
      <c r="F26307" s="35">
        <v>1.036</v>
      </c>
      <c r="G26307" s="34" t="s">
        <v>364</v>
      </c>
    </row>
    <row r="26308" spans="1:7">
      <c r="A26308" s="32">
        <v>2018</v>
      </c>
      <c r="B26308" s="32">
        <v>55661</v>
      </c>
      <c r="C26308" s="33" t="s">
        <v>563</v>
      </c>
      <c r="D26308" s="33" t="s">
        <v>564</v>
      </c>
      <c r="E26308" s="34">
        <v>795117</v>
      </c>
      <c r="F26308" s="35">
        <v>1.0269999999999999</v>
      </c>
      <c r="G26308" s="34" t="s">
        <v>364</v>
      </c>
    </row>
    <row r="26309" spans="1:7">
      <c r="A26309" s="32">
        <v>2018</v>
      </c>
      <c r="B26309" s="32">
        <v>55662</v>
      </c>
      <c r="C26309" s="33" t="s">
        <v>563</v>
      </c>
      <c r="D26309" s="33" t="s">
        <v>564</v>
      </c>
      <c r="E26309" s="34">
        <v>1744726</v>
      </c>
      <c r="F26309" s="35">
        <v>1.1000000000000001</v>
      </c>
      <c r="G26309" s="34">
        <v>271.7</v>
      </c>
    </row>
    <row r="26310" spans="1:7">
      <c r="A26310" s="32">
        <v>2018</v>
      </c>
      <c r="B26310" s="32">
        <v>55664</v>
      </c>
      <c r="C26310" s="33" t="s">
        <v>563</v>
      </c>
      <c r="D26310" s="33" t="s">
        <v>564</v>
      </c>
      <c r="E26310" s="34">
        <v>1506262</v>
      </c>
      <c r="F26310" s="35">
        <v>1.0169999999999999</v>
      </c>
      <c r="G26310" s="34">
        <v>289.89999999999998</v>
      </c>
    </row>
    <row r="26311" spans="1:7">
      <c r="A26311" s="32">
        <v>2018</v>
      </c>
      <c r="B26311" s="32">
        <v>55667</v>
      </c>
      <c r="C26311" s="33" t="s">
        <v>563</v>
      </c>
      <c r="D26311" s="33" t="s">
        <v>564</v>
      </c>
      <c r="E26311" s="34">
        <v>2428449</v>
      </c>
      <c r="F26311" s="35">
        <v>1.03</v>
      </c>
      <c r="G26311" s="34" t="s">
        <v>364</v>
      </c>
    </row>
    <row r="26312" spans="1:7">
      <c r="A26312" s="32">
        <v>2018</v>
      </c>
      <c r="B26312" s="32">
        <v>55672</v>
      </c>
      <c r="C26312" s="33" t="s">
        <v>563</v>
      </c>
      <c r="D26312" s="33" t="s">
        <v>564</v>
      </c>
      <c r="E26312" s="34">
        <v>279</v>
      </c>
      <c r="F26312" s="35">
        <v>1.03</v>
      </c>
      <c r="G26312" s="34" t="s">
        <v>364</v>
      </c>
    </row>
    <row r="26313" spans="1:7">
      <c r="A26313" s="32">
        <v>2018</v>
      </c>
      <c r="B26313" s="32">
        <v>55672</v>
      </c>
      <c r="C26313" s="33" t="s">
        <v>563</v>
      </c>
      <c r="D26313" s="33" t="s">
        <v>564</v>
      </c>
      <c r="E26313" s="34">
        <v>60573</v>
      </c>
      <c r="F26313" s="35">
        <v>1.03</v>
      </c>
      <c r="G26313" s="34" t="s">
        <v>364</v>
      </c>
    </row>
    <row r="26314" spans="1:7">
      <c r="A26314" s="32">
        <v>2018</v>
      </c>
      <c r="B26314" s="32">
        <v>55687</v>
      </c>
      <c r="C26314" s="33" t="s">
        <v>563</v>
      </c>
      <c r="D26314" s="33" t="s">
        <v>564</v>
      </c>
      <c r="E26314" s="34">
        <v>1826044</v>
      </c>
      <c r="F26314" s="35">
        <v>1.038</v>
      </c>
      <c r="G26314" s="34">
        <v>283.10000000000002</v>
      </c>
    </row>
    <row r="26315" spans="1:7">
      <c r="A26315" s="32">
        <v>2018</v>
      </c>
      <c r="B26315" s="32">
        <v>55690</v>
      </c>
      <c r="C26315" s="33" t="s">
        <v>563</v>
      </c>
      <c r="D26315" s="33" t="s">
        <v>564</v>
      </c>
      <c r="E26315" s="34">
        <v>2548655</v>
      </c>
      <c r="F26315" s="35">
        <v>1.0289999999999999</v>
      </c>
      <c r="G26315" s="34" t="s">
        <v>364</v>
      </c>
    </row>
    <row r="26316" spans="1:7">
      <c r="A26316" s="32">
        <v>2018</v>
      </c>
      <c r="B26316" s="32">
        <v>55700</v>
      </c>
      <c r="C26316" s="33" t="s">
        <v>563</v>
      </c>
      <c r="D26316" s="33" t="s">
        <v>564</v>
      </c>
      <c r="E26316" s="34">
        <v>2397</v>
      </c>
      <c r="F26316" s="35">
        <v>1.095</v>
      </c>
      <c r="G26316" s="34">
        <v>154.80000000000001</v>
      </c>
    </row>
    <row r="26317" spans="1:7">
      <c r="A26317" s="32">
        <v>2018</v>
      </c>
      <c r="B26317" s="32">
        <v>55700</v>
      </c>
      <c r="C26317" s="33" t="s">
        <v>563</v>
      </c>
      <c r="D26317" s="33" t="s">
        <v>564</v>
      </c>
      <c r="E26317" s="34">
        <v>57697</v>
      </c>
      <c r="F26317" s="35">
        <v>1.0980000000000001</v>
      </c>
      <c r="G26317" s="34">
        <v>146.1</v>
      </c>
    </row>
    <row r="26318" spans="1:7">
      <c r="A26318" s="32">
        <v>2018</v>
      </c>
      <c r="B26318" s="32">
        <v>55700</v>
      </c>
      <c r="C26318" s="33" t="s">
        <v>563</v>
      </c>
      <c r="D26318" s="33" t="s">
        <v>564</v>
      </c>
      <c r="E26318" s="34">
        <v>10784</v>
      </c>
      <c r="F26318" s="35">
        <v>1.099</v>
      </c>
      <c r="G26318" s="34">
        <v>137.69999999999999</v>
      </c>
    </row>
    <row r="26319" spans="1:7">
      <c r="A26319" s="32">
        <v>2018</v>
      </c>
      <c r="B26319" s="32">
        <v>55700</v>
      </c>
      <c r="C26319" s="33" t="s">
        <v>563</v>
      </c>
      <c r="D26319" s="33" t="s">
        <v>564</v>
      </c>
      <c r="E26319" s="34">
        <v>16852</v>
      </c>
      <c r="F26319" s="35">
        <v>1.0980000000000001</v>
      </c>
      <c r="G26319" s="34">
        <v>137.30000000000001</v>
      </c>
    </row>
    <row r="26320" spans="1:7">
      <c r="A26320" s="32">
        <v>2018</v>
      </c>
      <c r="B26320" s="32">
        <v>55700</v>
      </c>
      <c r="C26320" s="33" t="s">
        <v>563</v>
      </c>
      <c r="D26320" s="33" t="s">
        <v>564</v>
      </c>
      <c r="E26320" s="34">
        <v>33703</v>
      </c>
      <c r="F26320" s="35">
        <v>1.0980000000000001</v>
      </c>
      <c r="G26320" s="34">
        <v>106.1</v>
      </c>
    </row>
    <row r="26321" spans="1:7">
      <c r="A26321" s="32">
        <v>2018</v>
      </c>
      <c r="B26321" s="32">
        <v>55700</v>
      </c>
      <c r="C26321" s="33" t="s">
        <v>563</v>
      </c>
      <c r="D26321" s="33" t="s">
        <v>564</v>
      </c>
      <c r="E26321" s="34">
        <v>39800</v>
      </c>
      <c r="F26321" s="35">
        <v>1.0980000000000001</v>
      </c>
      <c r="G26321" s="34">
        <v>221.9</v>
      </c>
    </row>
    <row r="26322" spans="1:7">
      <c r="A26322" s="32">
        <v>2018</v>
      </c>
      <c r="B26322" s="32">
        <v>55700</v>
      </c>
      <c r="C26322" s="33" t="s">
        <v>563</v>
      </c>
      <c r="D26322" s="33" t="s">
        <v>564</v>
      </c>
      <c r="E26322" s="34">
        <v>14647</v>
      </c>
      <c r="F26322" s="35">
        <v>1.099</v>
      </c>
      <c r="G26322" s="34">
        <v>208.5</v>
      </c>
    </row>
    <row r="26323" spans="1:7">
      <c r="A26323" s="32">
        <v>2018</v>
      </c>
      <c r="B26323" s="32">
        <v>55700</v>
      </c>
      <c r="C26323" s="33" t="s">
        <v>563</v>
      </c>
      <c r="D26323" s="33" t="s">
        <v>564</v>
      </c>
      <c r="E26323" s="34">
        <v>1944</v>
      </c>
      <c r="F26323" s="35">
        <v>1.099</v>
      </c>
      <c r="G26323" s="34">
        <v>238.5</v>
      </c>
    </row>
    <row r="26324" spans="1:7">
      <c r="A26324" s="32">
        <v>2018</v>
      </c>
      <c r="B26324" s="32">
        <v>55700</v>
      </c>
      <c r="C26324" s="33" t="s">
        <v>563</v>
      </c>
      <c r="D26324" s="33" t="s">
        <v>564</v>
      </c>
      <c r="E26324" s="34">
        <v>4883</v>
      </c>
      <c r="F26324" s="35">
        <v>1.099</v>
      </c>
      <c r="G26324" s="34">
        <v>208.5</v>
      </c>
    </row>
    <row r="26325" spans="1:7">
      <c r="A26325" s="32">
        <v>2018</v>
      </c>
      <c r="B26325" s="32">
        <v>55700</v>
      </c>
      <c r="C26325" s="33" t="s">
        <v>563</v>
      </c>
      <c r="D26325" s="33" t="s">
        <v>564</v>
      </c>
      <c r="E26325" s="34">
        <v>1216590</v>
      </c>
      <c r="F26325" s="35">
        <v>1.0980000000000001</v>
      </c>
      <c r="G26325" s="34">
        <v>217.5</v>
      </c>
    </row>
    <row r="26326" spans="1:7">
      <c r="A26326" s="32">
        <v>2018</v>
      </c>
      <c r="B26326" s="32">
        <v>55701</v>
      </c>
      <c r="C26326" s="33" t="s">
        <v>563</v>
      </c>
      <c r="D26326" s="33" t="s">
        <v>564</v>
      </c>
      <c r="E26326" s="34">
        <v>2756244</v>
      </c>
      <c r="F26326" s="35">
        <v>1.0589999999999999</v>
      </c>
      <c r="G26326" s="34">
        <v>280.39999999999998</v>
      </c>
    </row>
    <row r="26327" spans="1:7">
      <c r="A26327" s="32">
        <v>2018</v>
      </c>
      <c r="B26327" s="32">
        <v>55706</v>
      </c>
      <c r="C26327" s="33" t="s">
        <v>563</v>
      </c>
      <c r="D26327" s="33" t="s">
        <v>564</v>
      </c>
      <c r="E26327" s="34">
        <v>2212749</v>
      </c>
      <c r="F26327" s="35">
        <v>1.07</v>
      </c>
      <c r="G26327" s="34" t="s">
        <v>364</v>
      </c>
    </row>
    <row r="26328" spans="1:7">
      <c r="A26328" s="32">
        <v>2018</v>
      </c>
      <c r="B26328" s="32">
        <v>55710</v>
      </c>
      <c r="C26328" s="33" t="s">
        <v>563</v>
      </c>
      <c r="D26328" s="33" t="s">
        <v>564</v>
      </c>
      <c r="E26328" s="34">
        <v>2460460</v>
      </c>
      <c r="F26328" s="35">
        <v>1.046</v>
      </c>
      <c r="G26328" s="34" t="s">
        <v>364</v>
      </c>
    </row>
    <row r="26329" spans="1:7">
      <c r="A26329" s="32">
        <v>2018</v>
      </c>
      <c r="B26329" s="32">
        <v>55714</v>
      </c>
      <c r="C26329" s="33" t="s">
        <v>563</v>
      </c>
      <c r="D26329" s="33" t="s">
        <v>564</v>
      </c>
      <c r="E26329" s="34">
        <v>691688</v>
      </c>
      <c r="F26329" s="35">
        <v>1.018</v>
      </c>
      <c r="G26329" s="34">
        <v>332</v>
      </c>
    </row>
    <row r="26330" spans="1:7">
      <c r="A26330" s="32">
        <v>2018</v>
      </c>
      <c r="B26330" s="32">
        <v>55718</v>
      </c>
      <c r="C26330" s="33" t="s">
        <v>563</v>
      </c>
      <c r="D26330" s="33" t="s">
        <v>564</v>
      </c>
      <c r="E26330" s="34">
        <v>238330</v>
      </c>
      <c r="F26330" s="35">
        <v>1</v>
      </c>
      <c r="G26330" s="34">
        <v>313.2</v>
      </c>
    </row>
    <row r="26331" spans="1:7">
      <c r="A26331" s="32">
        <v>2018</v>
      </c>
      <c r="B26331" s="32">
        <v>55736</v>
      </c>
      <c r="C26331" s="33" t="s">
        <v>563</v>
      </c>
      <c r="D26331" s="33" t="s">
        <v>564</v>
      </c>
      <c r="E26331" s="34">
        <v>5472241</v>
      </c>
      <c r="F26331" s="35">
        <v>1.0580000000000001</v>
      </c>
      <c r="G26331" s="34" t="s">
        <v>364</v>
      </c>
    </row>
    <row r="26332" spans="1:7">
      <c r="A26332" s="32">
        <v>2018</v>
      </c>
      <c r="B26332" s="32">
        <v>55748</v>
      </c>
      <c r="C26332" s="33" t="s">
        <v>563</v>
      </c>
      <c r="D26332" s="33" t="s">
        <v>564</v>
      </c>
      <c r="E26332" s="34">
        <v>27934</v>
      </c>
      <c r="F26332" s="35">
        <v>1.042</v>
      </c>
      <c r="G26332" s="34" t="s">
        <v>364</v>
      </c>
    </row>
    <row r="26333" spans="1:7">
      <c r="A26333" s="32">
        <v>2018</v>
      </c>
      <c r="B26333" s="32">
        <v>55749</v>
      </c>
      <c r="C26333" s="33" t="s">
        <v>363</v>
      </c>
      <c r="D26333" s="33" t="s">
        <v>354</v>
      </c>
      <c r="E26333" s="34">
        <v>10384</v>
      </c>
      <c r="F26333" s="35">
        <v>16.399999999999999</v>
      </c>
      <c r="G26333" s="34" t="s">
        <v>364</v>
      </c>
    </row>
    <row r="26334" spans="1:7">
      <c r="A26334" s="32">
        <v>2018</v>
      </c>
      <c r="B26334" s="32">
        <v>55749</v>
      </c>
      <c r="C26334" s="33" t="s">
        <v>563</v>
      </c>
      <c r="D26334" s="33" t="s">
        <v>564</v>
      </c>
      <c r="E26334" s="34">
        <v>1701</v>
      </c>
      <c r="F26334" s="35">
        <v>1.028</v>
      </c>
      <c r="G26334" s="34" t="s">
        <v>364</v>
      </c>
    </row>
    <row r="26335" spans="1:7">
      <c r="A26335" s="32">
        <v>2018</v>
      </c>
      <c r="B26335" s="32">
        <v>55801</v>
      </c>
      <c r="C26335" s="33" t="s">
        <v>563</v>
      </c>
      <c r="D26335" s="33" t="s">
        <v>564</v>
      </c>
      <c r="E26335" s="34">
        <v>2012629</v>
      </c>
      <c r="F26335" s="35">
        <v>1.0289999999999999</v>
      </c>
      <c r="G26335" s="34" t="s">
        <v>364</v>
      </c>
    </row>
    <row r="26336" spans="1:7">
      <c r="A26336" s="32">
        <v>2018</v>
      </c>
      <c r="B26336" s="32">
        <v>55801</v>
      </c>
      <c r="C26336" s="33" t="s">
        <v>563</v>
      </c>
      <c r="D26336" s="33" t="s">
        <v>564</v>
      </c>
      <c r="E26336" s="34">
        <v>284828</v>
      </c>
      <c r="F26336" s="35">
        <v>1.0289999999999999</v>
      </c>
      <c r="G26336" s="34" t="s">
        <v>364</v>
      </c>
    </row>
    <row r="26337" spans="1:7">
      <c r="A26337" s="32">
        <v>2018</v>
      </c>
      <c r="B26337" s="32">
        <v>55818</v>
      </c>
      <c r="C26337" s="33" t="s">
        <v>563</v>
      </c>
      <c r="D26337" s="33" t="s">
        <v>564</v>
      </c>
      <c r="E26337" s="34">
        <v>20908</v>
      </c>
      <c r="F26337" s="35">
        <v>1.1000000000000001</v>
      </c>
      <c r="G26337" s="34" t="s">
        <v>364</v>
      </c>
    </row>
    <row r="26338" spans="1:7">
      <c r="A26338" s="32">
        <v>2018</v>
      </c>
      <c r="B26338" s="32">
        <v>55818</v>
      </c>
      <c r="C26338" s="33" t="s">
        <v>563</v>
      </c>
      <c r="D26338" s="33" t="s">
        <v>564</v>
      </c>
      <c r="E26338" s="34">
        <v>21548</v>
      </c>
      <c r="F26338" s="35">
        <v>1.0980000000000001</v>
      </c>
      <c r="G26338" s="34" t="s">
        <v>364</v>
      </c>
    </row>
    <row r="26339" spans="1:7">
      <c r="A26339" s="32">
        <v>2018</v>
      </c>
      <c r="B26339" s="32">
        <v>55818</v>
      </c>
      <c r="C26339" s="33" t="s">
        <v>563</v>
      </c>
      <c r="D26339" s="33" t="s">
        <v>564</v>
      </c>
      <c r="E26339" s="34">
        <v>22020</v>
      </c>
      <c r="F26339" s="35">
        <v>1.115</v>
      </c>
      <c r="G26339" s="34" t="s">
        <v>364</v>
      </c>
    </row>
    <row r="26340" spans="1:7">
      <c r="A26340" s="32">
        <v>2018</v>
      </c>
      <c r="B26340" s="32">
        <v>55818</v>
      </c>
      <c r="C26340" s="33" t="s">
        <v>563</v>
      </c>
      <c r="D26340" s="33" t="s">
        <v>564</v>
      </c>
      <c r="E26340" s="34">
        <v>29704</v>
      </c>
      <c r="F26340" s="35">
        <v>1.099</v>
      </c>
      <c r="G26340" s="34" t="s">
        <v>364</v>
      </c>
    </row>
    <row r="26341" spans="1:7">
      <c r="A26341" s="32">
        <v>2018</v>
      </c>
      <c r="B26341" s="32">
        <v>55818</v>
      </c>
      <c r="C26341" s="33" t="s">
        <v>563</v>
      </c>
      <c r="D26341" s="33" t="s">
        <v>564</v>
      </c>
      <c r="E26341" s="34">
        <v>35273</v>
      </c>
      <c r="F26341" s="35">
        <v>1.1020000000000001</v>
      </c>
      <c r="G26341" s="34" t="s">
        <v>364</v>
      </c>
    </row>
    <row r="26342" spans="1:7">
      <c r="A26342" s="32">
        <v>2018</v>
      </c>
      <c r="B26342" s="32">
        <v>55818</v>
      </c>
      <c r="C26342" s="33" t="s">
        <v>563</v>
      </c>
      <c r="D26342" s="33" t="s">
        <v>564</v>
      </c>
      <c r="E26342" s="34">
        <v>35760</v>
      </c>
      <c r="F26342" s="35">
        <v>1.1040000000000001</v>
      </c>
      <c r="G26342" s="34" t="s">
        <v>364</v>
      </c>
    </row>
    <row r="26343" spans="1:7">
      <c r="A26343" s="32">
        <v>2018</v>
      </c>
      <c r="B26343" s="32">
        <v>55818</v>
      </c>
      <c r="C26343" s="33" t="s">
        <v>563</v>
      </c>
      <c r="D26343" s="33" t="s">
        <v>564</v>
      </c>
      <c r="E26343" s="34">
        <v>36527</v>
      </c>
      <c r="F26343" s="35">
        <v>1.0980000000000001</v>
      </c>
      <c r="G26343" s="34" t="s">
        <v>364</v>
      </c>
    </row>
    <row r="26344" spans="1:7">
      <c r="A26344" s="32">
        <v>2018</v>
      </c>
      <c r="B26344" s="32">
        <v>55818</v>
      </c>
      <c r="C26344" s="33" t="s">
        <v>563</v>
      </c>
      <c r="D26344" s="33" t="s">
        <v>564</v>
      </c>
      <c r="E26344" s="34">
        <v>44557</v>
      </c>
      <c r="F26344" s="35">
        <v>1.099</v>
      </c>
      <c r="G26344" s="34" t="s">
        <v>364</v>
      </c>
    </row>
    <row r="26345" spans="1:7">
      <c r="A26345" s="32">
        <v>2018</v>
      </c>
      <c r="B26345" s="32">
        <v>55818</v>
      </c>
      <c r="C26345" s="33" t="s">
        <v>563</v>
      </c>
      <c r="D26345" s="33" t="s">
        <v>564</v>
      </c>
      <c r="E26345" s="34">
        <v>49507</v>
      </c>
      <c r="F26345" s="35">
        <v>1.099</v>
      </c>
      <c r="G26345" s="34" t="s">
        <v>364</v>
      </c>
    </row>
    <row r="26346" spans="1:7">
      <c r="A26346" s="32">
        <v>2018</v>
      </c>
      <c r="B26346" s="32">
        <v>55818</v>
      </c>
      <c r="C26346" s="33" t="s">
        <v>563</v>
      </c>
      <c r="D26346" s="33" t="s">
        <v>564</v>
      </c>
      <c r="E26346" s="34">
        <v>52909</v>
      </c>
      <c r="F26346" s="35">
        <v>1.1020000000000001</v>
      </c>
      <c r="G26346" s="34" t="s">
        <v>364</v>
      </c>
    </row>
    <row r="26347" spans="1:7">
      <c r="A26347" s="32">
        <v>2018</v>
      </c>
      <c r="B26347" s="32">
        <v>55818</v>
      </c>
      <c r="C26347" s="33" t="s">
        <v>563</v>
      </c>
      <c r="D26347" s="33" t="s">
        <v>564</v>
      </c>
      <c r="E26347" s="34">
        <v>54711</v>
      </c>
      <c r="F26347" s="35">
        <v>1.115</v>
      </c>
      <c r="G26347" s="34" t="s">
        <v>364</v>
      </c>
    </row>
    <row r="26348" spans="1:7">
      <c r="A26348" s="32">
        <v>2018</v>
      </c>
      <c r="B26348" s="32">
        <v>55818</v>
      </c>
      <c r="C26348" s="33" t="s">
        <v>563</v>
      </c>
      <c r="D26348" s="33" t="s">
        <v>564</v>
      </c>
      <c r="E26348" s="34">
        <v>54791</v>
      </c>
      <c r="F26348" s="35">
        <v>1.0980000000000001</v>
      </c>
      <c r="G26348" s="34" t="s">
        <v>364</v>
      </c>
    </row>
    <row r="26349" spans="1:7">
      <c r="A26349" s="32">
        <v>2018</v>
      </c>
      <c r="B26349" s="32">
        <v>55818</v>
      </c>
      <c r="C26349" s="33" t="s">
        <v>563</v>
      </c>
      <c r="D26349" s="33" t="s">
        <v>564</v>
      </c>
      <c r="E26349" s="34">
        <v>58787</v>
      </c>
      <c r="F26349" s="35">
        <v>1.1020000000000001</v>
      </c>
      <c r="G26349" s="34" t="s">
        <v>364</v>
      </c>
    </row>
    <row r="26350" spans="1:7">
      <c r="A26350" s="32">
        <v>2018</v>
      </c>
      <c r="B26350" s="32">
        <v>55818</v>
      </c>
      <c r="C26350" s="33" t="s">
        <v>563</v>
      </c>
      <c r="D26350" s="33" t="s">
        <v>564</v>
      </c>
      <c r="E26350" s="34">
        <v>60879</v>
      </c>
      <c r="F26350" s="35">
        <v>1.0980000000000001</v>
      </c>
      <c r="G26350" s="34" t="s">
        <v>364</v>
      </c>
    </row>
    <row r="26351" spans="1:7">
      <c r="A26351" s="32">
        <v>2018</v>
      </c>
      <c r="B26351" s="32">
        <v>55818</v>
      </c>
      <c r="C26351" s="33" t="s">
        <v>563</v>
      </c>
      <c r="D26351" s="33" t="s">
        <v>564</v>
      </c>
      <c r="E26351" s="34">
        <v>119622</v>
      </c>
      <c r="F26351" s="35">
        <v>1.099</v>
      </c>
      <c r="G26351" s="34" t="s">
        <v>364</v>
      </c>
    </row>
    <row r="26352" spans="1:7">
      <c r="A26352" s="32">
        <v>2018</v>
      </c>
      <c r="B26352" s="32">
        <v>55818</v>
      </c>
      <c r="C26352" s="33" t="s">
        <v>563</v>
      </c>
      <c r="D26352" s="33" t="s">
        <v>564</v>
      </c>
      <c r="E26352" s="34">
        <v>146118</v>
      </c>
      <c r="F26352" s="35">
        <v>1.1020000000000001</v>
      </c>
      <c r="G26352" s="34" t="s">
        <v>364</v>
      </c>
    </row>
    <row r="26353" spans="1:7">
      <c r="A26353" s="32">
        <v>2018</v>
      </c>
      <c r="B26353" s="32">
        <v>55818</v>
      </c>
      <c r="C26353" s="33" t="s">
        <v>563</v>
      </c>
      <c r="D26353" s="33" t="s">
        <v>564</v>
      </c>
      <c r="E26353" s="34">
        <v>151313</v>
      </c>
      <c r="F26353" s="35">
        <v>1.0980000000000001</v>
      </c>
      <c r="G26353" s="34" t="s">
        <v>364</v>
      </c>
    </row>
    <row r="26354" spans="1:7">
      <c r="A26354" s="32">
        <v>2018</v>
      </c>
      <c r="B26354" s="32">
        <v>55818</v>
      </c>
      <c r="C26354" s="33" t="s">
        <v>563</v>
      </c>
      <c r="D26354" s="33" t="s">
        <v>564</v>
      </c>
      <c r="E26354" s="34">
        <v>14388</v>
      </c>
      <c r="F26354" s="35">
        <v>1.1040000000000001</v>
      </c>
      <c r="G26354" s="34" t="s">
        <v>364</v>
      </c>
    </row>
    <row r="26355" spans="1:7">
      <c r="A26355" s="32">
        <v>2018</v>
      </c>
      <c r="B26355" s="32">
        <v>55818</v>
      </c>
      <c r="C26355" s="33" t="s">
        <v>563</v>
      </c>
      <c r="D26355" s="33" t="s">
        <v>564</v>
      </c>
      <c r="E26355" s="34">
        <v>19818</v>
      </c>
      <c r="F26355" s="35">
        <v>1.115</v>
      </c>
      <c r="G26355" s="34" t="s">
        <v>364</v>
      </c>
    </row>
    <row r="26356" spans="1:7">
      <c r="A26356" s="32">
        <v>2018</v>
      </c>
      <c r="B26356" s="32">
        <v>55818</v>
      </c>
      <c r="C26356" s="33" t="s">
        <v>563</v>
      </c>
      <c r="D26356" s="33" t="s">
        <v>564</v>
      </c>
      <c r="E26356" s="34">
        <v>20450</v>
      </c>
      <c r="F26356" s="35">
        <v>1.101</v>
      </c>
      <c r="G26356" s="34" t="s">
        <v>364</v>
      </c>
    </row>
    <row r="26357" spans="1:7">
      <c r="A26357" s="32">
        <v>2018</v>
      </c>
      <c r="B26357" s="32">
        <v>55818</v>
      </c>
      <c r="C26357" s="33" t="s">
        <v>563</v>
      </c>
      <c r="D26357" s="33" t="s">
        <v>564</v>
      </c>
      <c r="E26357" s="34">
        <v>13212</v>
      </c>
      <c r="F26357" s="35">
        <v>1.115</v>
      </c>
      <c r="G26357" s="34" t="s">
        <v>364</v>
      </c>
    </row>
    <row r="26358" spans="1:7">
      <c r="A26358" s="32">
        <v>2018</v>
      </c>
      <c r="B26358" s="32">
        <v>55818</v>
      </c>
      <c r="C26358" s="33" t="s">
        <v>563</v>
      </c>
      <c r="D26358" s="33" t="s">
        <v>564</v>
      </c>
      <c r="E26358" s="34">
        <v>12949</v>
      </c>
      <c r="F26358" s="35">
        <v>1.1040000000000001</v>
      </c>
      <c r="G26358" s="34" t="s">
        <v>364</v>
      </c>
    </row>
    <row r="26359" spans="1:7">
      <c r="A26359" s="32">
        <v>2018</v>
      </c>
      <c r="B26359" s="32">
        <v>55818</v>
      </c>
      <c r="C26359" s="33" t="s">
        <v>563</v>
      </c>
      <c r="D26359" s="33" t="s">
        <v>564</v>
      </c>
      <c r="E26359" s="34">
        <v>8671</v>
      </c>
      <c r="F26359" s="35">
        <v>1.0980000000000001</v>
      </c>
      <c r="G26359" s="34" t="s">
        <v>364</v>
      </c>
    </row>
    <row r="26360" spans="1:7">
      <c r="A26360" s="32">
        <v>2018</v>
      </c>
      <c r="B26360" s="32">
        <v>55818</v>
      </c>
      <c r="C26360" s="33" t="s">
        <v>563</v>
      </c>
      <c r="D26360" s="33" t="s">
        <v>564</v>
      </c>
      <c r="E26360" s="34">
        <v>8632</v>
      </c>
      <c r="F26360" s="35">
        <v>1.1040000000000001</v>
      </c>
      <c r="G26360" s="34" t="s">
        <v>364</v>
      </c>
    </row>
    <row r="26361" spans="1:7">
      <c r="A26361" s="32">
        <v>2018</v>
      </c>
      <c r="B26361" s="32">
        <v>55818</v>
      </c>
      <c r="C26361" s="33" t="s">
        <v>563</v>
      </c>
      <c r="D26361" s="33" t="s">
        <v>564</v>
      </c>
      <c r="E26361" s="34">
        <v>8417</v>
      </c>
      <c r="F26361" s="35">
        <v>1.1000000000000001</v>
      </c>
      <c r="G26361" s="34" t="s">
        <v>364</v>
      </c>
    </row>
    <row r="26362" spans="1:7">
      <c r="A26362" s="32">
        <v>2018</v>
      </c>
      <c r="B26362" s="32">
        <v>55818</v>
      </c>
      <c r="C26362" s="33" t="s">
        <v>563</v>
      </c>
      <c r="D26362" s="33" t="s">
        <v>564</v>
      </c>
      <c r="E26362" s="34">
        <v>4937</v>
      </c>
      <c r="F26362" s="35">
        <v>1.101</v>
      </c>
      <c r="G26362" s="34" t="s">
        <v>364</v>
      </c>
    </row>
    <row r="26363" spans="1:7">
      <c r="A26363" s="32">
        <v>2018</v>
      </c>
      <c r="B26363" s="32">
        <v>55818</v>
      </c>
      <c r="C26363" s="33" t="s">
        <v>563</v>
      </c>
      <c r="D26363" s="33" t="s">
        <v>564</v>
      </c>
      <c r="E26363" s="34">
        <v>5050</v>
      </c>
      <c r="F26363" s="35">
        <v>1.1000000000000001</v>
      </c>
      <c r="G26363" s="34" t="s">
        <v>364</v>
      </c>
    </row>
    <row r="26364" spans="1:7">
      <c r="A26364" s="32">
        <v>2018</v>
      </c>
      <c r="B26364" s="32">
        <v>55818</v>
      </c>
      <c r="C26364" s="33" t="s">
        <v>563</v>
      </c>
      <c r="D26364" s="33" t="s">
        <v>564</v>
      </c>
      <c r="E26364" s="34">
        <v>5203</v>
      </c>
      <c r="F26364" s="35">
        <v>1.0980000000000001</v>
      </c>
      <c r="G26364" s="34" t="s">
        <v>364</v>
      </c>
    </row>
    <row r="26365" spans="1:7">
      <c r="A26365" s="32">
        <v>2018</v>
      </c>
      <c r="B26365" s="32">
        <v>55818</v>
      </c>
      <c r="C26365" s="33" t="s">
        <v>563</v>
      </c>
      <c r="D26365" s="33" t="s">
        <v>564</v>
      </c>
      <c r="E26365" s="34">
        <v>7406</v>
      </c>
      <c r="F26365" s="35">
        <v>1.101</v>
      </c>
      <c r="G26365" s="34" t="s">
        <v>364</v>
      </c>
    </row>
    <row r="26366" spans="1:7">
      <c r="A26366" s="32">
        <v>2018</v>
      </c>
      <c r="B26366" s="32">
        <v>55818</v>
      </c>
      <c r="C26366" s="33" t="s">
        <v>563</v>
      </c>
      <c r="D26366" s="33" t="s">
        <v>564</v>
      </c>
      <c r="E26366" s="34">
        <v>7575</v>
      </c>
      <c r="F26366" s="35">
        <v>1.1000000000000001</v>
      </c>
      <c r="G26366" s="34" t="s">
        <v>364</v>
      </c>
    </row>
    <row r="26367" spans="1:7">
      <c r="A26367" s="32">
        <v>2018</v>
      </c>
      <c r="B26367" s="32">
        <v>55818</v>
      </c>
      <c r="C26367" s="33" t="s">
        <v>563</v>
      </c>
      <c r="D26367" s="33" t="s">
        <v>564</v>
      </c>
      <c r="E26367" s="34">
        <v>7804</v>
      </c>
      <c r="F26367" s="35">
        <v>1.0980000000000001</v>
      </c>
      <c r="G26367" s="34" t="s">
        <v>364</v>
      </c>
    </row>
    <row r="26368" spans="1:7">
      <c r="A26368" s="32">
        <v>2018</v>
      </c>
      <c r="B26368" s="32">
        <v>55818</v>
      </c>
      <c r="C26368" s="33" t="s">
        <v>563</v>
      </c>
      <c r="D26368" s="33" t="s">
        <v>564</v>
      </c>
      <c r="E26368" s="34">
        <v>8228</v>
      </c>
      <c r="F26368" s="35">
        <v>1.101</v>
      </c>
      <c r="G26368" s="34" t="s">
        <v>364</v>
      </c>
    </row>
    <row r="26369" spans="1:7">
      <c r="A26369" s="32">
        <v>2018</v>
      </c>
      <c r="B26369" s="32">
        <v>55821</v>
      </c>
      <c r="C26369" s="33" t="s">
        <v>563</v>
      </c>
      <c r="D26369" s="33" t="s">
        <v>564</v>
      </c>
      <c r="E26369" s="34">
        <v>1734585</v>
      </c>
      <c r="F26369" s="35">
        <v>1.0249999999999999</v>
      </c>
      <c r="G26369" s="34" t="s">
        <v>364</v>
      </c>
    </row>
    <row r="26370" spans="1:7">
      <c r="A26370" s="32">
        <v>2018</v>
      </c>
      <c r="B26370" s="32">
        <v>55835</v>
      </c>
      <c r="C26370" s="33" t="s">
        <v>563</v>
      </c>
      <c r="D26370" s="33" t="s">
        <v>564</v>
      </c>
      <c r="E26370" s="34">
        <v>977279</v>
      </c>
      <c r="F26370" s="35">
        <v>1.133</v>
      </c>
      <c r="G26370" s="34">
        <v>269.60000000000002</v>
      </c>
    </row>
    <row r="26371" spans="1:7">
      <c r="A26371" s="32">
        <v>2018</v>
      </c>
      <c r="B26371" s="32">
        <v>55841</v>
      </c>
      <c r="C26371" s="33" t="s">
        <v>563</v>
      </c>
      <c r="D26371" s="33" t="s">
        <v>564</v>
      </c>
      <c r="E26371" s="34">
        <v>1980796</v>
      </c>
      <c r="F26371" s="35">
        <v>1.038</v>
      </c>
      <c r="G26371" s="34">
        <v>282.7</v>
      </c>
    </row>
    <row r="26372" spans="1:7">
      <c r="A26372" s="32">
        <v>2018</v>
      </c>
      <c r="B26372" s="32">
        <v>55853</v>
      </c>
      <c r="C26372" s="33" t="s">
        <v>563</v>
      </c>
      <c r="D26372" s="33" t="s">
        <v>564</v>
      </c>
      <c r="E26372" s="34">
        <v>247039</v>
      </c>
      <c r="F26372" s="35">
        <v>1.038</v>
      </c>
      <c r="G26372" s="34" t="s">
        <v>364</v>
      </c>
    </row>
    <row r="26373" spans="1:7">
      <c r="A26373" s="32">
        <v>2018</v>
      </c>
      <c r="B26373" s="32">
        <v>55856</v>
      </c>
      <c r="C26373" s="33" t="s">
        <v>353</v>
      </c>
      <c r="D26373" s="33" t="s">
        <v>354</v>
      </c>
      <c r="E26373" s="34">
        <v>464760</v>
      </c>
      <c r="F26373" s="35">
        <v>16.864999999999998</v>
      </c>
      <c r="G26373" s="34" t="s">
        <v>364</v>
      </c>
    </row>
    <row r="26374" spans="1:7">
      <c r="A26374" s="32">
        <v>2018</v>
      </c>
      <c r="B26374" s="32">
        <v>55856</v>
      </c>
      <c r="C26374" s="33" t="s">
        <v>563</v>
      </c>
      <c r="D26374" s="33" t="s">
        <v>564</v>
      </c>
      <c r="E26374" s="34">
        <v>33144</v>
      </c>
      <c r="F26374" s="35">
        <v>1.02</v>
      </c>
      <c r="G26374" s="34" t="s">
        <v>364</v>
      </c>
    </row>
    <row r="26375" spans="1:7">
      <c r="A26375" s="32">
        <v>2018</v>
      </c>
      <c r="B26375" s="32">
        <v>55927</v>
      </c>
      <c r="C26375" s="33" t="s">
        <v>563</v>
      </c>
      <c r="D26375" s="33" t="s">
        <v>564</v>
      </c>
      <c r="E26375" s="34">
        <v>852</v>
      </c>
      <c r="F26375" s="35">
        <v>1.0249999999999999</v>
      </c>
      <c r="G26375" s="34">
        <v>333.8</v>
      </c>
    </row>
    <row r="26376" spans="1:7">
      <c r="A26376" s="32">
        <v>2018</v>
      </c>
      <c r="B26376" s="32">
        <v>55927</v>
      </c>
      <c r="C26376" s="33" t="s">
        <v>563</v>
      </c>
      <c r="D26376" s="33" t="s">
        <v>564</v>
      </c>
      <c r="E26376" s="34">
        <v>9236</v>
      </c>
      <c r="F26376" s="35">
        <v>1.0249999999999999</v>
      </c>
      <c r="G26376" s="34">
        <v>337.9</v>
      </c>
    </row>
    <row r="26377" spans="1:7">
      <c r="A26377" s="32">
        <v>2018</v>
      </c>
      <c r="B26377" s="32">
        <v>55927</v>
      </c>
      <c r="C26377" s="33" t="s">
        <v>563</v>
      </c>
      <c r="D26377" s="33" t="s">
        <v>564</v>
      </c>
      <c r="E26377" s="34">
        <v>2781242</v>
      </c>
      <c r="F26377" s="35">
        <v>1.0249999999999999</v>
      </c>
      <c r="G26377" s="34">
        <v>337</v>
      </c>
    </row>
    <row r="26378" spans="1:7">
      <c r="A26378" s="32">
        <v>2018</v>
      </c>
      <c r="B26378" s="32">
        <v>55927</v>
      </c>
      <c r="C26378" s="33" t="s">
        <v>563</v>
      </c>
      <c r="D26378" s="33" t="s">
        <v>564</v>
      </c>
      <c r="E26378" s="34">
        <v>24393</v>
      </c>
      <c r="F26378" s="35">
        <v>1.0249999999999999</v>
      </c>
      <c r="G26378" s="34">
        <v>341.2</v>
      </c>
    </row>
    <row r="26379" spans="1:7">
      <c r="A26379" s="32">
        <v>2018</v>
      </c>
      <c r="B26379" s="32">
        <v>55927</v>
      </c>
      <c r="C26379" s="33" t="s">
        <v>563</v>
      </c>
      <c r="D26379" s="33" t="s">
        <v>564</v>
      </c>
      <c r="E26379" s="34">
        <v>14637</v>
      </c>
      <c r="F26379" s="35">
        <v>1.0249999999999999</v>
      </c>
      <c r="G26379" s="34">
        <v>338.9</v>
      </c>
    </row>
    <row r="26380" spans="1:7">
      <c r="A26380" s="32">
        <v>2018</v>
      </c>
      <c r="B26380" s="32">
        <v>55927</v>
      </c>
      <c r="C26380" s="33" t="s">
        <v>563</v>
      </c>
      <c r="D26380" s="33" t="s">
        <v>564</v>
      </c>
      <c r="E26380" s="34">
        <v>124495</v>
      </c>
      <c r="F26380" s="35">
        <v>1.0249999999999999</v>
      </c>
      <c r="G26380" s="34">
        <v>348.7</v>
      </c>
    </row>
    <row r="26381" spans="1:7">
      <c r="A26381" s="32">
        <v>2018</v>
      </c>
      <c r="B26381" s="32">
        <v>55927</v>
      </c>
      <c r="C26381" s="33" t="s">
        <v>563</v>
      </c>
      <c r="D26381" s="33" t="s">
        <v>564</v>
      </c>
      <c r="E26381" s="34">
        <v>28514</v>
      </c>
      <c r="F26381" s="35">
        <v>1.0249999999999999</v>
      </c>
      <c r="G26381" s="34">
        <v>341.1</v>
      </c>
    </row>
    <row r="26382" spans="1:7">
      <c r="A26382" s="32">
        <v>2018</v>
      </c>
      <c r="B26382" s="32">
        <v>55927</v>
      </c>
      <c r="C26382" s="33" t="s">
        <v>563</v>
      </c>
      <c r="D26382" s="33" t="s">
        <v>564</v>
      </c>
      <c r="E26382" s="34">
        <v>26026</v>
      </c>
      <c r="F26382" s="35">
        <v>1.0249999999999999</v>
      </c>
      <c r="G26382" s="34">
        <v>345.3</v>
      </c>
    </row>
    <row r="26383" spans="1:7">
      <c r="A26383" s="32">
        <v>2018</v>
      </c>
      <c r="B26383" s="32">
        <v>55933</v>
      </c>
      <c r="C26383" s="33" t="s">
        <v>563</v>
      </c>
      <c r="D26383" s="33" t="s">
        <v>564</v>
      </c>
      <c r="E26383" s="34">
        <v>3206</v>
      </c>
      <c r="F26383" s="35">
        <v>1.038</v>
      </c>
      <c r="G26383" s="34" t="s">
        <v>364</v>
      </c>
    </row>
    <row r="26384" spans="1:7">
      <c r="A26384" s="32">
        <v>2018</v>
      </c>
      <c r="B26384" s="32">
        <v>55933</v>
      </c>
      <c r="C26384" s="33" t="s">
        <v>563</v>
      </c>
      <c r="D26384" s="33" t="s">
        <v>564</v>
      </c>
      <c r="E26384" s="34">
        <v>316180</v>
      </c>
      <c r="F26384" s="35">
        <v>1.038</v>
      </c>
      <c r="G26384" s="34" t="s">
        <v>364</v>
      </c>
    </row>
    <row r="26385" spans="1:7">
      <c r="A26385" s="32">
        <v>2018</v>
      </c>
      <c r="B26385" s="32">
        <v>55938</v>
      </c>
      <c r="C26385" s="33" t="s">
        <v>563</v>
      </c>
      <c r="D26385" s="33" t="s">
        <v>564</v>
      </c>
      <c r="E26385" s="34">
        <v>21170</v>
      </c>
      <c r="F26385" s="35">
        <v>1.0609999999999999</v>
      </c>
      <c r="G26385" s="34" t="s">
        <v>364</v>
      </c>
    </row>
    <row r="26386" spans="1:7">
      <c r="A26386" s="32">
        <v>2018</v>
      </c>
      <c r="B26386" s="32">
        <v>55938</v>
      </c>
      <c r="C26386" s="33" t="s">
        <v>563</v>
      </c>
      <c r="D26386" s="33" t="s">
        <v>564</v>
      </c>
      <c r="E26386" s="34">
        <v>35311</v>
      </c>
      <c r="F26386" s="35">
        <v>1.0609999999999999</v>
      </c>
      <c r="G26386" s="34" t="s">
        <v>364</v>
      </c>
    </row>
    <row r="26387" spans="1:7">
      <c r="A26387" s="32">
        <v>2018</v>
      </c>
      <c r="B26387" s="32">
        <v>55938</v>
      </c>
      <c r="C26387" s="33" t="s">
        <v>563</v>
      </c>
      <c r="D26387" s="33" t="s">
        <v>564</v>
      </c>
      <c r="E26387" s="34">
        <v>218927</v>
      </c>
      <c r="F26387" s="35">
        <v>1.0609999999999999</v>
      </c>
      <c r="G26387" s="34" t="s">
        <v>364</v>
      </c>
    </row>
    <row r="26388" spans="1:7">
      <c r="A26388" s="32">
        <v>2018</v>
      </c>
      <c r="B26388" s="32">
        <v>55938</v>
      </c>
      <c r="C26388" s="33" t="s">
        <v>563</v>
      </c>
      <c r="D26388" s="33" t="s">
        <v>564</v>
      </c>
      <c r="E26388" s="34">
        <v>3487</v>
      </c>
      <c r="F26388" s="35">
        <v>1.0609999999999999</v>
      </c>
      <c r="G26388" s="34" t="s">
        <v>364</v>
      </c>
    </row>
    <row r="26389" spans="1:7">
      <c r="A26389" s="32">
        <v>2018</v>
      </c>
      <c r="B26389" s="32">
        <v>55938</v>
      </c>
      <c r="C26389" s="33" t="s">
        <v>563</v>
      </c>
      <c r="D26389" s="33" t="s">
        <v>564</v>
      </c>
      <c r="E26389" s="34">
        <v>1832</v>
      </c>
      <c r="F26389" s="35">
        <v>1.0609999999999999</v>
      </c>
      <c r="G26389" s="34" t="s">
        <v>364</v>
      </c>
    </row>
    <row r="26390" spans="1:7">
      <c r="A26390" s="32">
        <v>2018</v>
      </c>
      <c r="B26390" s="32">
        <v>55938</v>
      </c>
      <c r="C26390" s="33" t="s">
        <v>563</v>
      </c>
      <c r="D26390" s="33" t="s">
        <v>564</v>
      </c>
      <c r="E26390" s="34">
        <v>1081</v>
      </c>
      <c r="F26390" s="35">
        <v>1.0609999999999999</v>
      </c>
      <c r="G26390" s="34" t="s">
        <v>364</v>
      </c>
    </row>
    <row r="26391" spans="1:7">
      <c r="A26391" s="32">
        <v>2018</v>
      </c>
      <c r="B26391" s="32">
        <v>55938</v>
      </c>
      <c r="C26391" s="33" t="s">
        <v>563</v>
      </c>
      <c r="D26391" s="33" t="s">
        <v>564</v>
      </c>
      <c r="E26391" s="34">
        <v>969</v>
      </c>
      <c r="F26391" s="35">
        <v>1.0609999999999999</v>
      </c>
      <c r="G26391" s="34" t="s">
        <v>364</v>
      </c>
    </row>
    <row r="26392" spans="1:7">
      <c r="A26392" s="32">
        <v>2018</v>
      </c>
      <c r="B26392" s="32">
        <v>55939</v>
      </c>
      <c r="C26392" s="33" t="s">
        <v>563</v>
      </c>
      <c r="D26392" s="33" t="s">
        <v>564</v>
      </c>
      <c r="E26392" s="34">
        <v>5622527</v>
      </c>
      <c r="F26392" s="35">
        <v>1.081</v>
      </c>
      <c r="G26392" s="34">
        <v>303.8</v>
      </c>
    </row>
    <row r="26393" spans="1:7">
      <c r="A26393" s="32">
        <v>2018</v>
      </c>
      <c r="B26393" s="32">
        <v>55965</v>
      </c>
      <c r="C26393" s="33" t="s">
        <v>563</v>
      </c>
      <c r="D26393" s="33" t="s">
        <v>564</v>
      </c>
      <c r="E26393" s="34">
        <v>5325762</v>
      </c>
      <c r="F26393" s="35">
        <v>1.024</v>
      </c>
      <c r="G26393" s="34" t="s">
        <v>364</v>
      </c>
    </row>
    <row r="26394" spans="1:7">
      <c r="A26394" s="32">
        <v>2018</v>
      </c>
      <c r="B26394" s="32">
        <v>55970</v>
      </c>
      <c r="C26394" s="33" t="s">
        <v>563</v>
      </c>
      <c r="D26394" s="33" t="s">
        <v>564</v>
      </c>
      <c r="E26394" s="34">
        <v>244832</v>
      </c>
      <c r="F26394" s="35">
        <v>1</v>
      </c>
      <c r="G26394" s="34">
        <v>294.2</v>
      </c>
    </row>
    <row r="26395" spans="1:7">
      <c r="A26395" s="32">
        <v>2018</v>
      </c>
      <c r="B26395" s="32">
        <v>55970</v>
      </c>
      <c r="C26395" s="33" t="s">
        <v>563</v>
      </c>
      <c r="D26395" s="33" t="s">
        <v>564</v>
      </c>
      <c r="E26395" s="34">
        <v>304102</v>
      </c>
      <c r="F26395" s="35">
        <v>1</v>
      </c>
      <c r="G26395" s="34">
        <v>116</v>
      </c>
    </row>
    <row r="26396" spans="1:7">
      <c r="A26396" s="32">
        <v>2018</v>
      </c>
      <c r="B26396" s="32">
        <v>55970</v>
      </c>
      <c r="C26396" s="33" t="s">
        <v>563</v>
      </c>
      <c r="D26396" s="33" t="s">
        <v>564</v>
      </c>
      <c r="E26396" s="34">
        <v>333599</v>
      </c>
      <c r="F26396" s="35">
        <v>1</v>
      </c>
      <c r="G26396" s="34">
        <v>398.2</v>
      </c>
    </row>
    <row r="26397" spans="1:7">
      <c r="A26397" s="32">
        <v>2018</v>
      </c>
      <c r="B26397" s="32">
        <v>55970</v>
      </c>
      <c r="C26397" s="33" t="s">
        <v>563</v>
      </c>
      <c r="D26397" s="33" t="s">
        <v>564</v>
      </c>
      <c r="E26397" s="34">
        <v>347142</v>
      </c>
      <c r="F26397" s="35">
        <v>1</v>
      </c>
      <c r="G26397" s="34">
        <v>347.4</v>
      </c>
    </row>
    <row r="26398" spans="1:7">
      <c r="A26398" s="32">
        <v>2018</v>
      </c>
      <c r="B26398" s="32">
        <v>55970</v>
      </c>
      <c r="C26398" s="33" t="s">
        <v>563</v>
      </c>
      <c r="D26398" s="33" t="s">
        <v>564</v>
      </c>
      <c r="E26398" s="34">
        <v>679231</v>
      </c>
      <c r="F26398" s="35">
        <v>1</v>
      </c>
      <c r="G26398" s="34">
        <v>287.10000000000002</v>
      </c>
    </row>
    <row r="26399" spans="1:7">
      <c r="A26399" s="32">
        <v>2018</v>
      </c>
      <c r="B26399" s="32">
        <v>55970</v>
      </c>
      <c r="C26399" s="33" t="s">
        <v>563</v>
      </c>
      <c r="D26399" s="33" t="s">
        <v>564</v>
      </c>
      <c r="E26399" s="34">
        <v>274564</v>
      </c>
      <c r="F26399" s="35">
        <v>1</v>
      </c>
      <c r="G26399" s="34">
        <v>302.39999999999998</v>
      </c>
    </row>
    <row r="26400" spans="1:7">
      <c r="A26400" s="32">
        <v>2018</v>
      </c>
      <c r="B26400" s="32">
        <v>55970</v>
      </c>
      <c r="C26400" s="33" t="s">
        <v>563</v>
      </c>
      <c r="D26400" s="33" t="s">
        <v>564</v>
      </c>
      <c r="E26400" s="34">
        <v>149718</v>
      </c>
      <c r="F26400" s="35">
        <v>1</v>
      </c>
      <c r="G26400" s="34">
        <v>462.2</v>
      </c>
    </row>
    <row r="26401" spans="1:7">
      <c r="A26401" s="32">
        <v>2018</v>
      </c>
      <c r="B26401" s="32">
        <v>55970</v>
      </c>
      <c r="C26401" s="33" t="s">
        <v>563</v>
      </c>
      <c r="D26401" s="33" t="s">
        <v>564</v>
      </c>
      <c r="E26401" s="34">
        <v>134822</v>
      </c>
      <c r="F26401" s="35">
        <v>1</v>
      </c>
      <c r="G26401" s="34">
        <v>187.9</v>
      </c>
    </row>
    <row r="26402" spans="1:7">
      <c r="A26402" s="32">
        <v>2018</v>
      </c>
      <c r="B26402" s="32">
        <v>55970</v>
      </c>
      <c r="C26402" s="33" t="s">
        <v>563</v>
      </c>
      <c r="D26402" s="33" t="s">
        <v>564</v>
      </c>
      <c r="E26402" s="34">
        <v>7923</v>
      </c>
      <c r="F26402" s="35">
        <v>1</v>
      </c>
      <c r="G26402" s="34">
        <v>262</v>
      </c>
    </row>
    <row r="26403" spans="1:7">
      <c r="A26403" s="32">
        <v>2018</v>
      </c>
      <c r="B26403" s="32">
        <v>55970</v>
      </c>
      <c r="C26403" s="33" t="s">
        <v>563</v>
      </c>
      <c r="D26403" s="33" t="s">
        <v>564</v>
      </c>
      <c r="E26403" s="34">
        <v>82402</v>
      </c>
      <c r="F26403" s="35">
        <v>1</v>
      </c>
      <c r="G26403" s="34">
        <v>417.9</v>
      </c>
    </row>
    <row r="26404" spans="1:7">
      <c r="A26404" s="32">
        <v>2018</v>
      </c>
      <c r="B26404" s="32">
        <v>55970</v>
      </c>
      <c r="C26404" s="33" t="s">
        <v>563</v>
      </c>
      <c r="D26404" s="33" t="s">
        <v>564</v>
      </c>
      <c r="E26404" s="34">
        <v>94454</v>
      </c>
      <c r="F26404" s="35">
        <v>1</v>
      </c>
      <c r="G26404" s="34">
        <v>345.2</v>
      </c>
    </row>
    <row r="26405" spans="1:7">
      <c r="A26405" s="32">
        <v>2018</v>
      </c>
      <c r="B26405" s="32">
        <v>55970</v>
      </c>
      <c r="C26405" s="33" t="s">
        <v>563</v>
      </c>
      <c r="D26405" s="33" t="s">
        <v>564</v>
      </c>
      <c r="E26405" s="34">
        <v>8874</v>
      </c>
      <c r="F26405" s="35">
        <v>1</v>
      </c>
      <c r="G26405" s="34">
        <v>416</v>
      </c>
    </row>
    <row r="26406" spans="1:7">
      <c r="A26406" s="32">
        <v>2018</v>
      </c>
      <c r="B26406" s="32">
        <v>55970</v>
      </c>
      <c r="C26406" s="33" t="s">
        <v>563</v>
      </c>
      <c r="D26406" s="33" t="s">
        <v>564</v>
      </c>
      <c r="E26406" s="34">
        <v>15847</v>
      </c>
      <c r="F26406" s="35">
        <v>1</v>
      </c>
      <c r="G26406" s="34">
        <v>420.7</v>
      </c>
    </row>
    <row r="26407" spans="1:7">
      <c r="A26407" s="32">
        <v>2018</v>
      </c>
      <c r="B26407" s="32">
        <v>55970</v>
      </c>
      <c r="C26407" s="33" t="s">
        <v>563</v>
      </c>
      <c r="D26407" s="33" t="s">
        <v>564</v>
      </c>
      <c r="E26407" s="34">
        <v>6972</v>
      </c>
      <c r="F26407" s="35">
        <v>1</v>
      </c>
      <c r="G26407" s="34">
        <v>406.2</v>
      </c>
    </row>
    <row r="26408" spans="1:7">
      <c r="A26408" s="32">
        <v>2018</v>
      </c>
      <c r="B26408" s="32">
        <v>55970</v>
      </c>
      <c r="C26408" s="33" t="s">
        <v>563</v>
      </c>
      <c r="D26408" s="33" t="s">
        <v>564</v>
      </c>
      <c r="E26408" s="34">
        <v>4754</v>
      </c>
      <c r="F26408" s="35">
        <v>1</v>
      </c>
      <c r="G26408" s="34">
        <v>411.2</v>
      </c>
    </row>
    <row r="26409" spans="1:7">
      <c r="A26409" s="32">
        <v>2018</v>
      </c>
      <c r="B26409" s="32">
        <v>55970</v>
      </c>
      <c r="C26409" s="33" t="s">
        <v>563</v>
      </c>
      <c r="D26409" s="33" t="s">
        <v>564</v>
      </c>
      <c r="E26409" s="34">
        <v>4754</v>
      </c>
      <c r="F26409" s="35">
        <v>1</v>
      </c>
      <c r="G26409" s="34">
        <v>407.7</v>
      </c>
    </row>
    <row r="26410" spans="1:7">
      <c r="A26410" s="32">
        <v>2018</v>
      </c>
      <c r="B26410" s="32">
        <v>55970</v>
      </c>
      <c r="C26410" s="33" t="s">
        <v>563</v>
      </c>
      <c r="D26410" s="33" t="s">
        <v>564</v>
      </c>
      <c r="E26410" s="34">
        <v>3670</v>
      </c>
      <c r="F26410" s="35">
        <v>1</v>
      </c>
      <c r="G26410" s="34">
        <v>215.1</v>
      </c>
    </row>
    <row r="26411" spans="1:7">
      <c r="A26411" s="32">
        <v>2018</v>
      </c>
      <c r="B26411" s="32">
        <v>55970</v>
      </c>
      <c r="C26411" s="33" t="s">
        <v>563</v>
      </c>
      <c r="D26411" s="33" t="s">
        <v>564</v>
      </c>
      <c r="E26411" s="34">
        <v>3648</v>
      </c>
      <c r="F26411" s="35">
        <v>1</v>
      </c>
      <c r="G26411" s="34">
        <v>322.89999999999998</v>
      </c>
    </row>
    <row r="26412" spans="1:7">
      <c r="A26412" s="32">
        <v>2018</v>
      </c>
      <c r="B26412" s="32">
        <v>55970</v>
      </c>
      <c r="C26412" s="33" t="s">
        <v>563</v>
      </c>
      <c r="D26412" s="33" t="s">
        <v>564</v>
      </c>
      <c r="E26412" s="34">
        <v>3169</v>
      </c>
      <c r="F26412" s="35">
        <v>1</v>
      </c>
      <c r="G26412" s="34">
        <v>425.7</v>
      </c>
    </row>
    <row r="26413" spans="1:7">
      <c r="A26413" s="32">
        <v>2018</v>
      </c>
      <c r="B26413" s="32">
        <v>55970</v>
      </c>
      <c r="C26413" s="33" t="s">
        <v>563</v>
      </c>
      <c r="D26413" s="33" t="s">
        <v>564</v>
      </c>
      <c r="E26413" s="34">
        <v>3169</v>
      </c>
      <c r="F26413" s="35">
        <v>1</v>
      </c>
      <c r="G26413" s="34">
        <v>414.2</v>
      </c>
    </row>
    <row r="26414" spans="1:7">
      <c r="A26414" s="32">
        <v>2018</v>
      </c>
      <c r="B26414" s="32">
        <v>55970</v>
      </c>
      <c r="C26414" s="33" t="s">
        <v>563</v>
      </c>
      <c r="D26414" s="33" t="s">
        <v>564</v>
      </c>
      <c r="E26414" s="34">
        <v>1585</v>
      </c>
      <c r="F26414" s="35">
        <v>1</v>
      </c>
      <c r="G26414" s="34">
        <v>334.9</v>
      </c>
    </row>
    <row r="26415" spans="1:7">
      <c r="A26415" s="32">
        <v>2018</v>
      </c>
      <c r="B26415" s="32">
        <v>55970</v>
      </c>
      <c r="C26415" s="33" t="s">
        <v>563</v>
      </c>
      <c r="D26415" s="33" t="s">
        <v>564</v>
      </c>
      <c r="E26415" s="34">
        <v>28524</v>
      </c>
      <c r="F26415" s="35">
        <v>1</v>
      </c>
      <c r="G26415" s="34">
        <v>407.7</v>
      </c>
    </row>
    <row r="26416" spans="1:7">
      <c r="A26416" s="32">
        <v>2018</v>
      </c>
      <c r="B26416" s="32">
        <v>55970</v>
      </c>
      <c r="C26416" s="33" t="s">
        <v>563</v>
      </c>
      <c r="D26416" s="33" t="s">
        <v>564</v>
      </c>
      <c r="E26416" s="34">
        <v>22502</v>
      </c>
      <c r="F26416" s="35">
        <v>1</v>
      </c>
      <c r="G26416" s="34">
        <v>310</v>
      </c>
    </row>
    <row r="26417" spans="1:7">
      <c r="A26417" s="32">
        <v>2018</v>
      </c>
      <c r="B26417" s="32">
        <v>55972</v>
      </c>
      <c r="C26417" s="33" t="s">
        <v>563</v>
      </c>
      <c r="D26417" s="33" t="s">
        <v>564</v>
      </c>
      <c r="E26417" s="34">
        <v>58217</v>
      </c>
      <c r="F26417" s="35">
        <v>1.05</v>
      </c>
      <c r="G26417" s="34">
        <v>424.1</v>
      </c>
    </row>
    <row r="26418" spans="1:7">
      <c r="A26418" s="32">
        <v>2018</v>
      </c>
      <c r="B26418" s="32">
        <v>55976</v>
      </c>
      <c r="C26418" s="33" t="s">
        <v>563</v>
      </c>
      <c r="D26418" s="33" t="s">
        <v>564</v>
      </c>
      <c r="E26418" s="34">
        <v>3582920</v>
      </c>
      <c r="F26418" s="35">
        <v>1.046</v>
      </c>
      <c r="G26418" s="34" t="s">
        <v>364</v>
      </c>
    </row>
    <row r="26419" spans="1:7">
      <c r="A26419" s="32">
        <v>2018</v>
      </c>
      <c r="B26419" s="32">
        <v>55985</v>
      </c>
      <c r="C26419" s="33" t="s">
        <v>563</v>
      </c>
      <c r="D26419" s="33" t="s">
        <v>564</v>
      </c>
      <c r="E26419" s="34">
        <v>1159359</v>
      </c>
      <c r="F26419" s="35">
        <v>1.038</v>
      </c>
      <c r="G26419" s="34">
        <v>511.5</v>
      </c>
    </row>
    <row r="26420" spans="1:7">
      <c r="A26420" s="32">
        <v>2018</v>
      </c>
      <c r="B26420" s="32">
        <v>56031</v>
      </c>
      <c r="C26420" s="33" t="s">
        <v>563</v>
      </c>
      <c r="D26420" s="33" t="s">
        <v>564</v>
      </c>
      <c r="E26420" s="34">
        <v>2242574</v>
      </c>
      <c r="F26420" s="35">
        <v>1.0249999999999999</v>
      </c>
      <c r="G26420" s="34">
        <v>278</v>
      </c>
    </row>
    <row r="26421" spans="1:7">
      <c r="A26421" s="32">
        <v>2018</v>
      </c>
      <c r="B26421" s="32">
        <v>56046</v>
      </c>
      <c r="C26421" s="33" t="s">
        <v>563</v>
      </c>
      <c r="D26421" s="33" t="s">
        <v>564</v>
      </c>
      <c r="E26421" s="34">
        <v>926237</v>
      </c>
      <c r="F26421" s="35">
        <v>1.034</v>
      </c>
      <c r="G26421" s="34">
        <v>422.4</v>
      </c>
    </row>
    <row r="26422" spans="1:7">
      <c r="A26422" s="32">
        <v>2018</v>
      </c>
      <c r="B26422" s="32">
        <v>56047</v>
      </c>
      <c r="C26422" s="33" t="s">
        <v>563</v>
      </c>
      <c r="D26422" s="33" t="s">
        <v>564</v>
      </c>
      <c r="E26422" s="34">
        <v>2671473</v>
      </c>
      <c r="F26422" s="35">
        <v>1.026</v>
      </c>
      <c r="G26422" s="34" t="s">
        <v>364</v>
      </c>
    </row>
    <row r="26423" spans="1:7">
      <c r="A26423" s="32">
        <v>2018</v>
      </c>
      <c r="B26423" s="32">
        <v>56068</v>
      </c>
      <c r="C26423" s="33" t="s">
        <v>353</v>
      </c>
      <c r="D26423" s="33" t="s">
        <v>354</v>
      </c>
      <c r="E26423" s="34">
        <v>31353</v>
      </c>
      <c r="F26423" s="35">
        <v>25.946999999999999</v>
      </c>
      <c r="G26423" s="34">
        <v>256.2</v>
      </c>
    </row>
    <row r="26424" spans="1:7">
      <c r="A26424" s="32">
        <v>2018</v>
      </c>
      <c r="B26424" s="32">
        <v>56068</v>
      </c>
      <c r="C26424" s="33" t="s">
        <v>363</v>
      </c>
      <c r="D26424" s="33" t="s">
        <v>354</v>
      </c>
      <c r="E26424" s="34">
        <v>43714</v>
      </c>
      <c r="F26424" s="35">
        <v>18.061</v>
      </c>
      <c r="G26424" s="34">
        <v>200.7</v>
      </c>
    </row>
    <row r="26425" spans="1:7">
      <c r="A26425" s="32">
        <v>2018</v>
      </c>
      <c r="B26425" s="32">
        <v>56068</v>
      </c>
      <c r="C26425" s="33" t="s">
        <v>363</v>
      </c>
      <c r="D26425" s="33" t="s">
        <v>354</v>
      </c>
      <c r="E26425" s="34">
        <v>122855</v>
      </c>
      <c r="F26425" s="35">
        <v>17.59</v>
      </c>
      <c r="G26425" s="34">
        <v>209.8</v>
      </c>
    </row>
    <row r="26426" spans="1:7">
      <c r="A26426" s="32">
        <v>2018</v>
      </c>
      <c r="B26426" s="32">
        <v>56068</v>
      </c>
      <c r="C26426" s="33" t="s">
        <v>363</v>
      </c>
      <c r="D26426" s="33" t="s">
        <v>354</v>
      </c>
      <c r="E26426" s="34">
        <v>8766</v>
      </c>
      <c r="F26426" s="35">
        <v>17.504000000000001</v>
      </c>
      <c r="G26426" s="34">
        <v>207.4</v>
      </c>
    </row>
    <row r="26427" spans="1:7">
      <c r="A26427" s="32">
        <v>2018</v>
      </c>
      <c r="B26427" s="32">
        <v>56068</v>
      </c>
      <c r="C26427" s="33" t="s">
        <v>363</v>
      </c>
      <c r="D26427" s="33" t="s">
        <v>354</v>
      </c>
      <c r="E26427" s="34">
        <v>17453</v>
      </c>
      <c r="F26427" s="35">
        <v>18.012</v>
      </c>
      <c r="G26427" s="34">
        <v>204</v>
      </c>
    </row>
    <row r="26428" spans="1:7">
      <c r="A26428" s="32">
        <v>2018</v>
      </c>
      <c r="B26428" s="32">
        <v>56068</v>
      </c>
      <c r="C26428" s="33" t="s">
        <v>563</v>
      </c>
      <c r="D26428" s="33" t="s">
        <v>564</v>
      </c>
      <c r="E26428" s="34">
        <v>5878</v>
      </c>
      <c r="F26428" s="35">
        <v>1.0609999999999999</v>
      </c>
      <c r="G26428" s="34">
        <v>2056.8000000000002</v>
      </c>
    </row>
    <row r="26429" spans="1:7">
      <c r="A26429" s="32">
        <v>2018</v>
      </c>
      <c r="B26429" s="32">
        <v>56078</v>
      </c>
      <c r="C26429" s="33" t="s">
        <v>563</v>
      </c>
      <c r="D26429" s="33" t="s">
        <v>564</v>
      </c>
      <c r="E26429" s="34">
        <v>976966</v>
      </c>
      <c r="F26429" s="35">
        <v>1.0369999999999999</v>
      </c>
      <c r="G26429" s="34">
        <v>433</v>
      </c>
    </row>
    <row r="26430" spans="1:7">
      <c r="A26430" s="32">
        <v>2018</v>
      </c>
      <c r="B26430" s="32">
        <v>56102</v>
      </c>
      <c r="C26430" s="33" t="s">
        <v>563</v>
      </c>
      <c r="D26430" s="33" t="s">
        <v>564</v>
      </c>
      <c r="E26430" s="34">
        <v>1999042</v>
      </c>
      <c r="F26430" s="35">
        <v>1.0449999999999999</v>
      </c>
      <c r="G26430" s="34">
        <v>256</v>
      </c>
    </row>
    <row r="26431" spans="1:7">
      <c r="A26431" s="32">
        <v>2018</v>
      </c>
      <c r="B26431" s="32">
        <v>56104</v>
      </c>
      <c r="C26431" s="33" t="s">
        <v>565</v>
      </c>
      <c r="D26431" s="33" t="s">
        <v>566</v>
      </c>
      <c r="E26431" s="34">
        <v>187</v>
      </c>
      <c r="F26431" s="35">
        <v>5.8170000000000002</v>
      </c>
      <c r="G26431" s="34" t="s">
        <v>364</v>
      </c>
    </row>
    <row r="26432" spans="1:7">
      <c r="A26432" s="32">
        <v>2018</v>
      </c>
      <c r="B26432" s="32">
        <v>56104</v>
      </c>
      <c r="C26432" s="33" t="s">
        <v>563</v>
      </c>
      <c r="D26432" s="33" t="s">
        <v>564</v>
      </c>
      <c r="E26432" s="34">
        <v>148202</v>
      </c>
      <c r="F26432" s="35">
        <v>1.0620000000000001</v>
      </c>
      <c r="G26432" s="34" t="s">
        <v>364</v>
      </c>
    </row>
    <row r="26433" spans="1:7">
      <c r="A26433" s="32">
        <v>2018</v>
      </c>
      <c r="B26433" s="32">
        <v>56150</v>
      </c>
      <c r="C26433" s="33" t="s">
        <v>563</v>
      </c>
      <c r="D26433" s="33" t="s">
        <v>564</v>
      </c>
      <c r="E26433" s="34">
        <v>5818436</v>
      </c>
      <c r="F26433" s="35">
        <v>1.032</v>
      </c>
      <c r="G26433" s="34">
        <v>325</v>
      </c>
    </row>
    <row r="26434" spans="1:7">
      <c r="A26434" s="32">
        <v>2018</v>
      </c>
      <c r="B26434" s="32">
        <v>56151</v>
      </c>
      <c r="C26434" s="33" t="s">
        <v>563</v>
      </c>
      <c r="D26434" s="33" t="s">
        <v>564</v>
      </c>
      <c r="E26434" s="34">
        <v>2830</v>
      </c>
      <c r="F26434" s="35">
        <v>1</v>
      </c>
      <c r="G26434" s="34">
        <v>165.3</v>
      </c>
    </row>
    <row r="26435" spans="1:7">
      <c r="A26435" s="32">
        <v>2018</v>
      </c>
      <c r="B26435" s="32">
        <v>56151</v>
      </c>
      <c r="C26435" s="33" t="s">
        <v>563</v>
      </c>
      <c r="D26435" s="33" t="s">
        <v>564</v>
      </c>
      <c r="E26435" s="34">
        <v>37294</v>
      </c>
      <c r="F26435" s="35">
        <v>1</v>
      </c>
      <c r="G26435" s="34">
        <v>373.2</v>
      </c>
    </row>
    <row r="26436" spans="1:7">
      <c r="A26436" s="32">
        <v>2018</v>
      </c>
      <c r="B26436" s="32">
        <v>56152</v>
      </c>
      <c r="C26436" s="33" t="s">
        <v>563</v>
      </c>
      <c r="D26436" s="33" t="s">
        <v>564</v>
      </c>
      <c r="E26436" s="34">
        <v>10545117</v>
      </c>
      <c r="F26436" s="35">
        <v>1.03</v>
      </c>
      <c r="G26436" s="34" t="s">
        <v>364</v>
      </c>
    </row>
    <row r="26437" spans="1:7">
      <c r="A26437" s="32">
        <v>2018</v>
      </c>
      <c r="B26437" s="32">
        <v>56163</v>
      </c>
      <c r="C26437" s="33" t="s">
        <v>563</v>
      </c>
      <c r="D26437" s="33" t="s">
        <v>564</v>
      </c>
      <c r="E26437" s="34">
        <v>42333</v>
      </c>
      <c r="F26437" s="35">
        <v>1.0449999999999999</v>
      </c>
      <c r="G26437" s="34" t="s">
        <v>364</v>
      </c>
    </row>
    <row r="26438" spans="1:7">
      <c r="A26438" s="32">
        <v>2018</v>
      </c>
      <c r="B26438" s="32">
        <v>56164</v>
      </c>
      <c r="C26438" s="33" t="s">
        <v>563</v>
      </c>
      <c r="D26438" s="33" t="s">
        <v>564</v>
      </c>
      <c r="E26438" s="34">
        <v>103114</v>
      </c>
      <c r="F26438" s="35">
        <v>1.0820000000000001</v>
      </c>
      <c r="G26438" s="34">
        <v>334.6</v>
      </c>
    </row>
    <row r="26439" spans="1:7">
      <c r="A26439" s="32">
        <v>2018</v>
      </c>
      <c r="B26439" s="32">
        <v>56164</v>
      </c>
      <c r="C26439" s="33" t="s">
        <v>563</v>
      </c>
      <c r="D26439" s="33" t="s">
        <v>564</v>
      </c>
      <c r="E26439" s="34">
        <v>239593</v>
      </c>
      <c r="F26439" s="35">
        <v>1.0820000000000001</v>
      </c>
      <c r="G26439" s="34">
        <v>296.8</v>
      </c>
    </row>
    <row r="26440" spans="1:7">
      <c r="A26440" s="32">
        <v>2018</v>
      </c>
      <c r="B26440" s="32">
        <v>56166</v>
      </c>
      <c r="C26440" s="33" t="s">
        <v>563</v>
      </c>
      <c r="D26440" s="33" t="s">
        <v>564</v>
      </c>
      <c r="E26440" s="34">
        <v>435322</v>
      </c>
      <c r="F26440" s="35">
        <v>1</v>
      </c>
      <c r="G26440" s="34">
        <v>254.4</v>
      </c>
    </row>
    <row r="26441" spans="1:7">
      <c r="A26441" s="32">
        <v>2018</v>
      </c>
      <c r="B26441" s="32">
        <v>56196</v>
      </c>
      <c r="C26441" s="33" t="s">
        <v>563</v>
      </c>
      <c r="D26441" s="33" t="s">
        <v>564</v>
      </c>
      <c r="E26441" s="34">
        <v>4870</v>
      </c>
      <c r="F26441" s="35">
        <v>1.0269999999999999</v>
      </c>
      <c r="G26441" s="34">
        <v>370.8</v>
      </c>
    </row>
    <row r="26442" spans="1:7">
      <c r="A26442" s="32">
        <v>2018</v>
      </c>
      <c r="B26442" s="32">
        <v>56196</v>
      </c>
      <c r="C26442" s="33" t="s">
        <v>563</v>
      </c>
      <c r="D26442" s="33" t="s">
        <v>564</v>
      </c>
      <c r="E26442" s="34">
        <v>10399</v>
      </c>
      <c r="F26442" s="35">
        <v>1.0269999999999999</v>
      </c>
      <c r="G26442" s="34">
        <v>307.2</v>
      </c>
    </row>
    <row r="26443" spans="1:7">
      <c r="A26443" s="32">
        <v>2018</v>
      </c>
      <c r="B26443" s="32">
        <v>56196</v>
      </c>
      <c r="C26443" s="33" t="s">
        <v>563</v>
      </c>
      <c r="D26443" s="33" t="s">
        <v>564</v>
      </c>
      <c r="E26443" s="34">
        <v>19283</v>
      </c>
      <c r="F26443" s="35">
        <v>1.0269999999999999</v>
      </c>
      <c r="G26443" s="34">
        <v>278.10000000000002</v>
      </c>
    </row>
    <row r="26444" spans="1:7">
      <c r="A26444" s="32">
        <v>2018</v>
      </c>
      <c r="B26444" s="32">
        <v>56196</v>
      </c>
      <c r="C26444" s="33" t="s">
        <v>563</v>
      </c>
      <c r="D26444" s="33" t="s">
        <v>564</v>
      </c>
      <c r="E26444" s="34">
        <v>21673</v>
      </c>
      <c r="F26444" s="35">
        <v>1.0269999999999999</v>
      </c>
      <c r="G26444" s="34">
        <v>340.6</v>
      </c>
    </row>
    <row r="26445" spans="1:7">
      <c r="A26445" s="32">
        <v>2018</v>
      </c>
      <c r="B26445" s="32">
        <v>56196</v>
      </c>
      <c r="C26445" s="33" t="s">
        <v>563</v>
      </c>
      <c r="D26445" s="33" t="s">
        <v>564</v>
      </c>
      <c r="E26445" s="34">
        <v>25128</v>
      </c>
      <c r="F26445" s="35">
        <v>1.0269999999999999</v>
      </c>
      <c r="G26445" s="34">
        <v>273.3</v>
      </c>
    </row>
    <row r="26446" spans="1:7">
      <c r="A26446" s="32">
        <v>2018</v>
      </c>
      <c r="B26446" s="32">
        <v>56196</v>
      </c>
      <c r="C26446" s="33" t="s">
        <v>563</v>
      </c>
      <c r="D26446" s="33" t="s">
        <v>564</v>
      </c>
      <c r="E26446" s="34">
        <v>270351</v>
      </c>
      <c r="F26446" s="35">
        <v>1.0269999999999999</v>
      </c>
      <c r="G26446" s="34">
        <v>325.8</v>
      </c>
    </row>
    <row r="26447" spans="1:7">
      <c r="A26447" s="32">
        <v>2018</v>
      </c>
      <c r="B26447" s="32">
        <v>56196</v>
      </c>
      <c r="C26447" s="33" t="s">
        <v>563</v>
      </c>
      <c r="D26447" s="33" t="s">
        <v>564</v>
      </c>
      <c r="E26447" s="34">
        <v>61901</v>
      </c>
      <c r="F26447" s="35">
        <v>1.0269999999999999</v>
      </c>
      <c r="G26447" s="34">
        <v>313.2</v>
      </c>
    </row>
    <row r="26448" spans="1:7">
      <c r="A26448" s="32">
        <v>2018</v>
      </c>
      <c r="B26448" s="32">
        <v>56196</v>
      </c>
      <c r="C26448" s="33" t="s">
        <v>563</v>
      </c>
      <c r="D26448" s="33" t="s">
        <v>564</v>
      </c>
      <c r="E26448" s="34">
        <v>87622</v>
      </c>
      <c r="F26448" s="35">
        <v>1.0269999999999999</v>
      </c>
      <c r="G26448" s="34">
        <v>328.5</v>
      </c>
    </row>
    <row r="26449" spans="1:7">
      <c r="A26449" s="32">
        <v>2018</v>
      </c>
      <c r="B26449" s="32">
        <v>56196</v>
      </c>
      <c r="C26449" s="33" t="s">
        <v>563</v>
      </c>
      <c r="D26449" s="33" t="s">
        <v>564</v>
      </c>
      <c r="E26449" s="34">
        <v>110435</v>
      </c>
      <c r="F26449" s="35">
        <v>1.0269999999999999</v>
      </c>
      <c r="G26449" s="34">
        <v>325.60000000000002</v>
      </c>
    </row>
    <row r="26450" spans="1:7">
      <c r="A26450" s="32">
        <v>2018</v>
      </c>
      <c r="B26450" s="32">
        <v>56196</v>
      </c>
      <c r="C26450" s="33" t="s">
        <v>563</v>
      </c>
      <c r="D26450" s="33" t="s">
        <v>564</v>
      </c>
      <c r="E26450" s="34">
        <v>170934</v>
      </c>
      <c r="F26450" s="35">
        <v>1.0269999999999999</v>
      </c>
      <c r="G26450" s="34">
        <v>304.3</v>
      </c>
    </row>
    <row r="26451" spans="1:7">
      <c r="A26451" s="32">
        <v>2018</v>
      </c>
      <c r="B26451" s="32">
        <v>56196</v>
      </c>
      <c r="C26451" s="33" t="s">
        <v>563</v>
      </c>
      <c r="D26451" s="33" t="s">
        <v>564</v>
      </c>
      <c r="E26451" s="34">
        <v>36518</v>
      </c>
      <c r="F26451" s="35">
        <v>1.0269999999999999</v>
      </c>
      <c r="G26451" s="34">
        <v>325.39999999999998</v>
      </c>
    </row>
    <row r="26452" spans="1:7">
      <c r="A26452" s="32">
        <v>2018</v>
      </c>
      <c r="B26452" s="32">
        <v>56224</v>
      </c>
      <c r="C26452" s="33" t="s">
        <v>363</v>
      </c>
      <c r="D26452" s="33" t="s">
        <v>354</v>
      </c>
      <c r="E26452" s="34">
        <v>45784</v>
      </c>
      <c r="F26452" s="35">
        <v>17.986000000000001</v>
      </c>
      <c r="G26452" s="34" t="s">
        <v>364</v>
      </c>
    </row>
    <row r="26453" spans="1:7">
      <c r="A26453" s="32">
        <v>2018</v>
      </c>
      <c r="B26453" s="32">
        <v>56224</v>
      </c>
      <c r="C26453" s="33" t="s">
        <v>565</v>
      </c>
      <c r="D26453" s="33" t="s">
        <v>566</v>
      </c>
      <c r="E26453" s="34">
        <v>390</v>
      </c>
      <c r="F26453" s="35">
        <v>5.85</v>
      </c>
      <c r="G26453" s="34" t="s">
        <v>364</v>
      </c>
    </row>
    <row r="26454" spans="1:7">
      <c r="A26454" s="32">
        <v>2018</v>
      </c>
      <c r="B26454" s="32">
        <v>56227</v>
      </c>
      <c r="C26454" s="33" t="s">
        <v>563</v>
      </c>
      <c r="D26454" s="33" t="s">
        <v>564</v>
      </c>
      <c r="E26454" s="34">
        <v>1821115</v>
      </c>
      <c r="F26454" s="35">
        <v>1.1120000000000001</v>
      </c>
      <c r="G26454" s="34">
        <v>209.9</v>
      </c>
    </row>
    <row r="26455" spans="1:7">
      <c r="A26455" s="32">
        <v>2018</v>
      </c>
      <c r="B26455" s="32">
        <v>56227</v>
      </c>
      <c r="C26455" s="33" t="s">
        <v>563</v>
      </c>
      <c r="D26455" s="33" t="s">
        <v>564</v>
      </c>
      <c r="E26455" s="34">
        <v>180635</v>
      </c>
      <c r="F26455" s="35">
        <v>1.1120000000000001</v>
      </c>
      <c r="G26455" s="34">
        <v>113.4</v>
      </c>
    </row>
    <row r="26456" spans="1:7">
      <c r="A26456" s="32">
        <v>2018</v>
      </c>
      <c r="B26456" s="32">
        <v>56234</v>
      </c>
      <c r="C26456" s="33" t="s">
        <v>563</v>
      </c>
      <c r="D26456" s="33" t="s">
        <v>564</v>
      </c>
      <c r="E26456" s="34">
        <v>104600</v>
      </c>
      <c r="F26456" s="35">
        <v>1.026</v>
      </c>
      <c r="G26456" s="34" t="s">
        <v>364</v>
      </c>
    </row>
    <row r="26457" spans="1:7">
      <c r="A26457" s="32">
        <v>2018</v>
      </c>
      <c r="B26457" s="32">
        <v>56234</v>
      </c>
      <c r="C26457" s="33" t="s">
        <v>563</v>
      </c>
      <c r="D26457" s="33" t="s">
        <v>564</v>
      </c>
      <c r="E26457" s="34">
        <v>1324856</v>
      </c>
      <c r="F26457" s="35">
        <v>1.026</v>
      </c>
      <c r="G26457" s="34" t="s">
        <v>364</v>
      </c>
    </row>
    <row r="26458" spans="1:7">
      <c r="A26458" s="32">
        <v>2018</v>
      </c>
      <c r="B26458" s="32">
        <v>56237</v>
      </c>
      <c r="C26458" s="33" t="s">
        <v>563</v>
      </c>
      <c r="D26458" s="33" t="s">
        <v>564</v>
      </c>
      <c r="E26458" s="34">
        <v>3283281</v>
      </c>
      <c r="F26458" s="35">
        <v>1.04</v>
      </c>
      <c r="G26458" s="34">
        <v>261.7</v>
      </c>
    </row>
    <row r="26459" spans="1:7">
      <c r="A26459" s="32">
        <v>2018</v>
      </c>
      <c r="B26459" s="32">
        <v>56241</v>
      </c>
      <c r="C26459" s="33" t="s">
        <v>563</v>
      </c>
      <c r="D26459" s="33" t="s">
        <v>564</v>
      </c>
      <c r="E26459" s="34">
        <v>174030</v>
      </c>
      <c r="F26459" s="35">
        <v>1.1000000000000001</v>
      </c>
      <c r="G26459" s="34" t="s">
        <v>364</v>
      </c>
    </row>
    <row r="26460" spans="1:7">
      <c r="A26460" s="32">
        <v>2018</v>
      </c>
      <c r="B26460" s="32">
        <v>56249</v>
      </c>
      <c r="C26460" s="33" t="s">
        <v>565</v>
      </c>
      <c r="D26460" s="33" t="s">
        <v>566</v>
      </c>
      <c r="E26460" s="34">
        <v>1131</v>
      </c>
      <c r="F26460" s="35">
        <v>5.8</v>
      </c>
      <c r="G26460" s="34">
        <v>1906.9</v>
      </c>
    </row>
    <row r="26461" spans="1:7">
      <c r="A26461" s="32">
        <v>2018</v>
      </c>
      <c r="B26461" s="32">
        <v>56249</v>
      </c>
      <c r="C26461" s="33" t="s">
        <v>563</v>
      </c>
      <c r="D26461" s="33" t="s">
        <v>564</v>
      </c>
      <c r="E26461" s="34">
        <v>350453</v>
      </c>
      <c r="F26461" s="35">
        <v>1.028</v>
      </c>
      <c r="G26461" s="34">
        <v>454.5</v>
      </c>
    </row>
    <row r="26462" spans="1:7">
      <c r="A26462" s="32">
        <v>2018</v>
      </c>
      <c r="B26462" s="32">
        <v>56259</v>
      </c>
      <c r="C26462" s="33" t="s">
        <v>563</v>
      </c>
      <c r="D26462" s="33" t="s">
        <v>564</v>
      </c>
      <c r="E26462" s="34">
        <v>1516595</v>
      </c>
      <c r="F26462" s="35">
        <v>1.03</v>
      </c>
      <c r="G26462" s="34" t="s">
        <v>364</v>
      </c>
    </row>
    <row r="26463" spans="1:7">
      <c r="A26463" s="32">
        <v>2018</v>
      </c>
      <c r="B26463" s="32">
        <v>56259</v>
      </c>
      <c r="C26463" s="33" t="s">
        <v>565</v>
      </c>
      <c r="D26463" s="33" t="s">
        <v>566</v>
      </c>
      <c r="E26463" s="34">
        <v>1000</v>
      </c>
      <c r="F26463" s="35">
        <v>5.7750000000000004</v>
      </c>
      <c r="G26463" s="34" t="s">
        <v>364</v>
      </c>
    </row>
    <row r="26464" spans="1:7">
      <c r="A26464" s="32">
        <v>2018</v>
      </c>
      <c r="B26464" s="32">
        <v>56292</v>
      </c>
      <c r="C26464" s="33" t="s">
        <v>565</v>
      </c>
      <c r="D26464" s="33" t="s">
        <v>566</v>
      </c>
      <c r="E26464" s="34">
        <v>593</v>
      </c>
      <c r="F26464" s="35">
        <v>5.8</v>
      </c>
      <c r="G26464" s="34">
        <v>1641.5</v>
      </c>
    </row>
    <row r="26465" spans="1:7">
      <c r="A26465" s="32">
        <v>2018</v>
      </c>
      <c r="B26465" s="32">
        <v>56292</v>
      </c>
      <c r="C26465" s="33" t="s">
        <v>563</v>
      </c>
      <c r="D26465" s="33" t="s">
        <v>564</v>
      </c>
      <c r="E26465" s="34">
        <v>145982</v>
      </c>
      <c r="F26465" s="35">
        <v>1.028</v>
      </c>
      <c r="G26465" s="34">
        <v>557</v>
      </c>
    </row>
    <row r="26466" spans="1:7">
      <c r="A26466" s="32">
        <v>2018</v>
      </c>
      <c r="B26466" s="32">
        <v>56319</v>
      </c>
      <c r="C26466" s="33" t="s">
        <v>363</v>
      </c>
      <c r="D26466" s="33" t="s">
        <v>354</v>
      </c>
      <c r="E26466" s="34">
        <v>42001</v>
      </c>
      <c r="F26466" s="35">
        <v>16.11</v>
      </c>
      <c r="G26466" s="34">
        <v>83.5</v>
      </c>
    </row>
    <row r="26467" spans="1:7">
      <c r="A26467" s="32">
        <v>2018</v>
      </c>
      <c r="B26467" s="32">
        <v>56326</v>
      </c>
      <c r="C26467" s="33" t="s">
        <v>563</v>
      </c>
      <c r="D26467" s="33" t="s">
        <v>564</v>
      </c>
      <c r="E26467" s="34">
        <v>872912</v>
      </c>
      <c r="F26467" s="35">
        <v>1.0349999999999999</v>
      </c>
      <c r="G26467" s="34">
        <v>196.3</v>
      </c>
    </row>
    <row r="26468" spans="1:7">
      <c r="A26468" s="32">
        <v>2018</v>
      </c>
      <c r="B26468" s="32">
        <v>56328</v>
      </c>
      <c r="C26468" s="33" t="s">
        <v>563</v>
      </c>
      <c r="D26468" s="33" t="s">
        <v>564</v>
      </c>
      <c r="E26468" s="34">
        <v>1764</v>
      </c>
      <c r="F26468" s="35">
        <v>1.03</v>
      </c>
      <c r="G26468" s="34">
        <v>2564.8000000000002</v>
      </c>
    </row>
    <row r="26469" spans="1:7">
      <c r="A26469" s="32">
        <v>2018</v>
      </c>
      <c r="B26469" s="32">
        <v>56328</v>
      </c>
      <c r="C26469" s="33" t="s">
        <v>563</v>
      </c>
      <c r="D26469" s="33" t="s">
        <v>564</v>
      </c>
      <c r="E26469" s="34">
        <v>1909</v>
      </c>
      <c r="F26469" s="35">
        <v>1.05</v>
      </c>
      <c r="G26469" s="34">
        <v>2120.8000000000002</v>
      </c>
    </row>
    <row r="26470" spans="1:7">
      <c r="A26470" s="32">
        <v>2018</v>
      </c>
      <c r="B26470" s="32">
        <v>56328</v>
      </c>
      <c r="C26470" s="33" t="s">
        <v>563</v>
      </c>
      <c r="D26470" s="33" t="s">
        <v>564</v>
      </c>
      <c r="E26470" s="34">
        <v>1959</v>
      </c>
      <c r="F26470" s="35">
        <v>1.05</v>
      </c>
      <c r="G26470" s="34">
        <v>2287.1</v>
      </c>
    </row>
    <row r="26471" spans="1:7">
      <c r="A26471" s="32">
        <v>2018</v>
      </c>
      <c r="B26471" s="32">
        <v>56328</v>
      </c>
      <c r="C26471" s="33" t="s">
        <v>563</v>
      </c>
      <c r="D26471" s="33" t="s">
        <v>564</v>
      </c>
      <c r="E26471" s="34">
        <v>3394</v>
      </c>
      <c r="F26471" s="35">
        <v>1.04</v>
      </c>
      <c r="G26471" s="34">
        <v>1017.4</v>
      </c>
    </row>
    <row r="26472" spans="1:7">
      <c r="A26472" s="32">
        <v>2018</v>
      </c>
      <c r="B26472" s="32">
        <v>56328</v>
      </c>
      <c r="C26472" s="33" t="s">
        <v>563</v>
      </c>
      <c r="D26472" s="33" t="s">
        <v>564</v>
      </c>
      <c r="E26472" s="34">
        <v>3464</v>
      </c>
      <c r="F26472" s="35">
        <v>1.03</v>
      </c>
      <c r="G26472" s="34">
        <v>1731</v>
      </c>
    </row>
    <row r="26473" spans="1:7">
      <c r="A26473" s="32">
        <v>2018</v>
      </c>
      <c r="B26473" s="32">
        <v>56328</v>
      </c>
      <c r="C26473" s="33" t="s">
        <v>563</v>
      </c>
      <c r="D26473" s="33" t="s">
        <v>564</v>
      </c>
      <c r="E26473" s="34">
        <v>5673</v>
      </c>
      <c r="F26473" s="35">
        <v>0.92</v>
      </c>
      <c r="G26473" s="34">
        <v>2155.8000000000002</v>
      </c>
    </row>
    <row r="26474" spans="1:7">
      <c r="A26474" s="32">
        <v>2018</v>
      </c>
      <c r="B26474" s="32">
        <v>56328</v>
      </c>
      <c r="C26474" s="33" t="s">
        <v>563</v>
      </c>
      <c r="D26474" s="33" t="s">
        <v>564</v>
      </c>
      <c r="E26474" s="34">
        <v>7058</v>
      </c>
      <c r="F26474" s="35">
        <v>1.04</v>
      </c>
      <c r="G26474" s="34">
        <v>2158.4</v>
      </c>
    </row>
    <row r="26475" spans="1:7">
      <c r="A26475" s="32">
        <v>2018</v>
      </c>
      <c r="B26475" s="32">
        <v>56328</v>
      </c>
      <c r="C26475" s="33" t="s">
        <v>563</v>
      </c>
      <c r="D26475" s="33" t="s">
        <v>564</v>
      </c>
      <c r="E26475" s="34">
        <v>8047</v>
      </c>
      <c r="F26475" s="35">
        <v>0.94</v>
      </c>
      <c r="G26475" s="34">
        <v>1127.4000000000001</v>
      </c>
    </row>
    <row r="26476" spans="1:7">
      <c r="A26476" s="32">
        <v>2018</v>
      </c>
      <c r="B26476" s="32">
        <v>56328</v>
      </c>
      <c r="C26476" s="33" t="s">
        <v>563</v>
      </c>
      <c r="D26476" s="33" t="s">
        <v>564</v>
      </c>
      <c r="E26476" s="34">
        <v>11386</v>
      </c>
      <c r="F26476" s="35">
        <v>1.05</v>
      </c>
      <c r="G26476" s="34">
        <v>1946.1</v>
      </c>
    </row>
    <row r="26477" spans="1:7">
      <c r="A26477" s="32">
        <v>2018</v>
      </c>
      <c r="B26477" s="32">
        <v>56328</v>
      </c>
      <c r="C26477" s="33" t="s">
        <v>563</v>
      </c>
      <c r="D26477" s="33" t="s">
        <v>564</v>
      </c>
      <c r="E26477" s="34">
        <v>342</v>
      </c>
      <c r="F26477" s="35">
        <v>1.04</v>
      </c>
      <c r="G26477" s="34">
        <v>3088.1</v>
      </c>
    </row>
    <row r="26478" spans="1:7">
      <c r="A26478" s="32">
        <v>2018</v>
      </c>
      <c r="B26478" s="32">
        <v>56328</v>
      </c>
      <c r="C26478" s="33" t="s">
        <v>563</v>
      </c>
      <c r="D26478" s="33" t="s">
        <v>564</v>
      </c>
      <c r="E26478" s="34">
        <v>717</v>
      </c>
      <c r="F26478" s="35">
        <v>1.05</v>
      </c>
      <c r="G26478" s="34">
        <v>3069.8</v>
      </c>
    </row>
    <row r="26479" spans="1:7">
      <c r="A26479" s="32">
        <v>2018</v>
      </c>
      <c r="B26479" s="32">
        <v>56328</v>
      </c>
      <c r="C26479" s="33" t="s">
        <v>563</v>
      </c>
      <c r="D26479" s="33" t="s">
        <v>564</v>
      </c>
      <c r="E26479" s="34">
        <v>1178</v>
      </c>
      <c r="F26479" s="35">
        <v>1.05</v>
      </c>
      <c r="G26479" s="34">
        <v>2017.4</v>
      </c>
    </row>
    <row r="26480" spans="1:7">
      <c r="A26480" s="32">
        <v>2018</v>
      </c>
      <c r="B26480" s="32">
        <v>56349</v>
      </c>
      <c r="C26480" s="33" t="s">
        <v>563</v>
      </c>
      <c r="D26480" s="33" t="s">
        <v>564</v>
      </c>
      <c r="E26480" s="34">
        <v>1813193</v>
      </c>
      <c r="F26480" s="35">
        <v>1.0549999999999999</v>
      </c>
      <c r="G26480" s="34" t="s">
        <v>364</v>
      </c>
    </row>
    <row r="26481" spans="1:7">
      <c r="A26481" s="32">
        <v>2018</v>
      </c>
      <c r="B26481" s="32">
        <v>56350</v>
      </c>
      <c r="C26481" s="33" t="s">
        <v>563</v>
      </c>
      <c r="D26481" s="33" t="s">
        <v>564</v>
      </c>
      <c r="E26481" s="34">
        <v>2160325</v>
      </c>
      <c r="F26481" s="35">
        <v>1.0069999999999999</v>
      </c>
      <c r="G26481" s="34" t="s">
        <v>364</v>
      </c>
    </row>
    <row r="26482" spans="1:7">
      <c r="A26482" s="32">
        <v>2018</v>
      </c>
      <c r="B26482" s="32">
        <v>56400</v>
      </c>
      <c r="C26482" s="33" t="s">
        <v>563</v>
      </c>
      <c r="D26482" s="33" t="s">
        <v>564</v>
      </c>
      <c r="E26482" s="34">
        <v>1228841</v>
      </c>
      <c r="F26482" s="35">
        <v>1.024</v>
      </c>
      <c r="G26482" s="34">
        <v>359.2</v>
      </c>
    </row>
    <row r="26483" spans="1:7">
      <c r="A26483" s="32">
        <v>2018</v>
      </c>
      <c r="B26483" s="32">
        <v>56407</v>
      </c>
      <c r="C26483" s="33" t="s">
        <v>563</v>
      </c>
      <c r="D26483" s="33" t="s">
        <v>564</v>
      </c>
      <c r="E26483" s="34">
        <v>14197676</v>
      </c>
      <c r="F26483" s="35">
        <v>1.022</v>
      </c>
      <c r="G26483" s="34">
        <v>405.1</v>
      </c>
    </row>
    <row r="26484" spans="1:7">
      <c r="A26484" s="32">
        <v>2018</v>
      </c>
      <c r="B26484" s="32">
        <v>56407</v>
      </c>
      <c r="C26484" s="33" t="s">
        <v>565</v>
      </c>
      <c r="D26484" s="33" t="s">
        <v>566</v>
      </c>
      <c r="E26484" s="34">
        <v>18203</v>
      </c>
      <c r="F26484" s="35">
        <v>5.8</v>
      </c>
      <c r="G26484" s="34">
        <v>1703.7</v>
      </c>
    </row>
    <row r="26485" spans="1:7">
      <c r="A26485" s="32">
        <v>2018</v>
      </c>
      <c r="B26485" s="32">
        <v>56445</v>
      </c>
      <c r="C26485" s="33" t="s">
        <v>563</v>
      </c>
      <c r="D26485" s="33" t="s">
        <v>564</v>
      </c>
      <c r="E26485" s="34">
        <v>488541</v>
      </c>
      <c r="F26485" s="35">
        <v>1.1459999999999999</v>
      </c>
      <c r="G26485" s="34" t="s">
        <v>364</v>
      </c>
    </row>
    <row r="26486" spans="1:7">
      <c r="A26486" s="32">
        <v>2018</v>
      </c>
      <c r="B26486" s="32">
        <v>56456</v>
      </c>
      <c r="C26486" s="33" t="s">
        <v>363</v>
      </c>
      <c r="D26486" s="33" t="s">
        <v>354</v>
      </c>
      <c r="E26486" s="34">
        <v>114783</v>
      </c>
      <c r="F26486" s="35">
        <v>17.02</v>
      </c>
      <c r="G26486" s="34" t="s">
        <v>364</v>
      </c>
    </row>
    <row r="26487" spans="1:7">
      <c r="A26487" s="32">
        <v>2018</v>
      </c>
      <c r="B26487" s="32">
        <v>56456</v>
      </c>
      <c r="C26487" s="33" t="s">
        <v>363</v>
      </c>
      <c r="D26487" s="33" t="s">
        <v>354</v>
      </c>
      <c r="E26487" s="34">
        <v>131657</v>
      </c>
      <c r="F26487" s="35">
        <v>17.68</v>
      </c>
      <c r="G26487" s="34" t="s">
        <v>364</v>
      </c>
    </row>
    <row r="26488" spans="1:7">
      <c r="A26488" s="32">
        <v>2018</v>
      </c>
      <c r="B26488" s="32">
        <v>56458</v>
      </c>
      <c r="C26488" s="33" t="s">
        <v>563</v>
      </c>
      <c r="D26488" s="33" t="s">
        <v>564</v>
      </c>
      <c r="E26488" s="34">
        <v>2685553</v>
      </c>
      <c r="F26488" s="35">
        <v>1.0329999999999999</v>
      </c>
      <c r="G26488" s="34" t="s">
        <v>364</v>
      </c>
    </row>
    <row r="26489" spans="1:7">
      <c r="A26489" s="32">
        <v>2018</v>
      </c>
      <c r="B26489" s="32">
        <v>56467</v>
      </c>
      <c r="C26489" s="33" t="s">
        <v>563</v>
      </c>
      <c r="D26489" s="33" t="s">
        <v>564</v>
      </c>
      <c r="E26489" s="34">
        <v>126725</v>
      </c>
      <c r="F26489" s="35">
        <v>1.0580000000000001</v>
      </c>
      <c r="G26489" s="34" t="s">
        <v>364</v>
      </c>
    </row>
    <row r="26490" spans="1:7">
      <c r="A26490" s="32">
        <v>2018</v>
      </c>
      <c r="B26490" s="32">
        <v>56476</v>
      </c>
      <c r="C26490" s="33" t="s">
        <v>563</v>
      </c>
      <c r="D26490" s="33" t="s">
        <v>564</v>
      </c>
      <c r="E26490" s="34">
        <v>1991547</v>
      </c>
      <c r="F26490" s="35">
        <v>1.0369999999999999</v>
      </c>
      <c r="G26490" s="34">
        <v>400</v>
      </c>
    </row>
    <row r="26491" spans="1:7">
      <c r="A26491" s="32">
        <v>2018</v>
      </c>
      <c r="B26491" s="32">
        <v>56502</v>
      </c>
      <c r="C26491" s="33" t="s">
        <v>563</v>
      </c>
      <c r="D26491" s="33" t="s">
        <v>564</v>
      </c>
      <c r="E26491" s="34">
        <v>247793</v>
      </c>
      <c r="F26491" s="35">
        <v>1</v>
      </c>
      <c r="G26491" s="34">
        <v>367.8</v>
      </c>
    </row>
    <row r="26492" spans="1:7">
      <c r="A26492" s="32">
        <v>2018</v>
      </c>
      <c r="B26492" s="32">
        <v>56505</v>
      </c>
      <c r="C26492" s="33" t="s">
        <v>563</v>
      </c>
      <c r="D26492" s="33" t="s">
        <v>564</v>
      </c>
      <c r="E26492" s="34">
        <v>41443</v>
      </c>
      <c r="F26492" s="35">
        <v>1.05</v>
      </c>
      <c r="G26492" s="34">
        <v>327</v>
      </c>
    </row>
    <row r="26493" spans="1:7">
      <c r="A26493" s="32">
        <v>2018</v>
      </c>
      <c r="B26493" s="32">
        <v>56532</v>
      </c>
      <c r="C26493" s="33" t="s">
        <v>563</v>
      </c>
      <c r="D26493" s="33" t="s">
        <v>564</v>
      </c>
      <c r="E26493" s="34">
        <v>1374045</v>
      </c>
      <c r="F26493" s="35">
        <v>1.0369999999999999</v>
      </c>
      <c r="G26493" s="34">
        <v>400</v>
      </c>
    </row>
    <row r="26494" spans="1:7">
      <c r="A26494" s="32">
        <v>2018</v>
      </c>
      <c r="B26494" s="32">
        <v>56564</v>
      </c>
      <c r="C26494" s="33" t="s">
        <v>363</v>
      </c>
      <c r="D26494" s="33" t="s">
        <v>354</v>
      </c>
      <c r="E26494" s="34">
        <v>10407</v>
      </c>
      <c r="F26494" s="35">
        <v>17.085999999999999</v>
      </c>
      <c r="G26494" s="34">
        <v>216.4</v>
      </c>
    </row>
    <row r="26495" spans="1:7">
      <c r="A26495" s="32">
        <v>2018</v>
      </c>
      <c r="B26495" s="32">
        <v>56564</v>
      </c>
      <c r="C26495" s="33" t="s">
        <v>363</v>
      </c>
      <c r="D26495" s="33" t="s">
        <v>354</v>
      </c>
      <c r="E26495" s="34">
        <v>21306</v>
      </c>
      <c r="F26495" s="35">
        <v>17.006</v>
      </c>
      <c r="G26495" s="34">
        <v>220.6</v>
      </c>
    </row>
    <row r="26496" spans="1:7">
      <c r="A26496" s="32">
        <v>2018</v>
      </c>
      <c r="B26496" s="32">
        <v>56564</v>
      </c>
      <c r="C26496" s="33" t="s">
        <v>563</v>
      </c>
      <c r="D26496" s="33" t="s">
        <v>564</v>
      </c>
      <c r="E26496" s="34">
        <v>708</v>
      </c>
      <c r="F26496" s="35">
        <v>1.032</v>
      </c>
      <c r="G26496" s="34">
        <v>292.89999999999998</v>
      </c>
    </row>
    <row r="26497" spans="1:7">
      <c r="A26497" s="32">
        <v>2018</v>
      </c>
      <c r="B26497" s="32">
        <v>56564</v>
      </c>
      <c r="C26497" s="33" t="s">
        <v>563</v>
      </c>
      <c r="D26497" s="33" t="s">
        <v>564</v>
      </c>
      <c r="E26497" s="34">
        <v>20</v>
      </c>
      <c r="F26497" s="35">
        <v>1.0449999999999999</v>
      </c>
      <c r="G26497" s="34">
        <v>329.2</v>
      </c>
    </row>
    <row r="26498" spans="1:7">
      <c r="A26498" s="32">
        <v>2018</v>
      </c>
      <c r="B26498" s="32">
        <v>56564</v>
      </c>
      <c r="C26498" s="33" t="s">
        <v>563</v>
      </c>
      <c r="D26498" s="33" t="s">
        <v>564</v>
      </c>
      <c r="E26498" s="34">
        <v>328</v>
      </c>
      <c r="F26498" s="35">
        <v>1.032</v>
      </c>
      <c r="G26498" s="34">
        <v>313.60000000000002</v>
      </c>
    </row>
    <row r="26499" spans="1:7">
      <c r="A26499" s="32">
        <v>2018</v>
      </c>
      <c r="B26499" s="32">
        <v>56564</v>
      </c>
      <c r="C26499" s="33" t="s">
        <v>563</v>
      </c>
      <c r="D26499" s="33" t="s">
        <v>564</v>
      </c>
      <c r="E26499" s="34">
        <v>162</v>
      </c>
      <c r="F26499" s="35">
        <v>1.0309999999999999</v>
      </c>
      <c r="G26499" s="34">
        <v>325.5</v>
      </c>
    </row>
    <row r="26500" spans="1:7">
      <c r="A26500" s="32">
        <v>2018</v>
      </c>
      <c r="B26500" s="32">
        <v>56564</v>
      </c>
      <c r="C26500" s="33" t="s">
        <v>363</v>
      </c>
      <c r="D26500" s="33" t="s">
        <v>354</v>
      </c>
      <c r="E26500" s="34">
        <v>97422</v>
      </c>
      <c r="F26500" s="35">
        <v>17.167999999999999</v>
      </c>
      <c r="G26500" s="34">
        <v>209.9</v>
      </c>
    </row>
    <row r="26501" spans="1:7">
      <c r="A26501" s="32">
        <v>2018</v>
      </c>
      <c r="B26501" s="32">
        <v>56565</v>
      </c>
      <c r="C26501" s="33" t="s">
        <v>563</v>
      </c>
      <c r="D26501" s="33" t="s">
        <v>564</v>
      </c>
      <c r="E26501" s="34">
        <v>174588</v>
      </c>
      <c r="F26501" s="35">
        <v>1.014</v>
      </c>
      <c r="G26501" s="34">
        <v>299.3</v>
      </c>
    </row>
    <row r="26502" spans="1:7">
      <c r="A26502" s="32">
        <v>2018</v>
      </c>
      <c r="B26502" s="32">
        <v>56565</v>
      </c>
      <c r="C26502" s="33" t="s">
        <v>563</v>
      </c>
      <c r="D26502" s="33" t="s">
        <v>564</v>
      </c>
      <c r="E26502" s="34">
        <v>152324</v>
      </c>
      <c r="F26502" s="35">
        <v>1.0229999999999999</v>
      </c>
      <c r="G26502" s="34">
        <v>310.60000000000002</v>
      </c>
    </row>
    <row r="26503" spans="1:7">
      <c r="A26503" s="32">
        <v>2018</v>
      </c>
      <c r="B26503" s="32">
        <v>56565</v>
      </c>
      <c r="C26503" s="33" t="s">
        <v>563</v>
      </c>
      <c r="D26503" s="33" t="s">
        <v>564</v>
      </c>
      <c r="E26503" s="34">
        <v>99764</v>
      </c>
      <c r="F26503" s="35">
        <v>1.014</v>
      </c>
      <c r="G26503" s="34">
        <v>323.39999999999998</v>
      </c>
    </row>
    <row r="26504" spans="1:7">
      <c r="A26504" s="32">
        <v>2018</v>
      </c>
      <c r="B26504" s="32">
        <v>56565</v>
      </c>
      <c r="C26504" s="33" t="s">
        <v>563</v>
      </c>
      <c r="D26504" s="33" t="s">
        <v>564</v>
      </c>
      <c r="E26504" s="34">
        <v>60323</v>
      </c>
      <c r="F26504" s="35">
        <v>1.0109999999999999</v>
      </c>
      <c r="G26504" s="34">
        <v>322</v>
      </c>
    </row>
    <row r="26505" spans="1:7">
      <c r="A26505" s="32">
        <v>2018</v>
      </c>
      <c r="B26505" s="32">
        <v>56565</v>
      </c>
      <c r="C26505" s="33" t="s">
        <v>563</v>
      </c>
      <c r="D26505" s="33" t="s">
        <v>564</v>
      </c>
      <c r="E26505" s="34">
        <v>39249</v>
      </c>
      <c r="F26505" s="35">
        <v>1.0129999999999999</v>
      </c>
      <c r="G26505" s="34">
        <v>320.39999999999998</v>
      </c>
    </row>
    <row r="26506" spans="1:7">
      <c r="A26506" s="32">
        <v>2018</v>
      </c>
      <c r="B26506" s="32">
        <v>56565</v>
      </c>
      <c r="C26506" s="33" t="s">
        <v>563</v>
      </c>
      <c r="D26506" s="33" t="s">
        <v>564</v>
      </c>
      <c r="E26506" s="34">
        <v>37538</v>
      </c>
      <c r="F26506" s="35">
        <v>1.01</v>
      </c>
      <c r="G26506" s="34">
        <v>329.4</v>
      </c>
    </row>
    <row r="26507" spans="1:7">
      <c r="A26507" s="32">
        <v>2018</v>
      </c>
      <c r="B26507" s="32">
        <v>56565</v>
      </c>
      <c r="C26507" s="33" t="s">
        <v>563</v>
      </c>
      <c r="D26507" s="33" t="s">
        <v>564</v>
      </c>
      <c r="E26507" s="34">
        <v>37293</v>
      </c>
      <c r="F26507" s="35">
        <v>1.012</v>
      </c>
      <c r="G26507" s="34">
        <v>316.3</v>
      </c>
    </row>
    <row r="26508" spans="1:7">
      <c r="A26508" s="32">
        <v>2018</v>
      </c>
      <c r="B26508" s="32">
        <v>56565</v>
      </c>
      <c r="C26508" s="33" t="s">
        <v>563</v>
      </c>
      <c r="D26508" s="33" t="s">
        <v>564</v>
      </c>
      <c r="E26508" s="34">
        <v>23563</v>
      </c>
      <c r="F26508" s="35">
        <v>1.014</v>
      </c>
      <c r="G26508" s="34">
        <v>314.3</v>
      </c>
    </row>
    <row r="26509" spans="1:7">
      <c r="A26509" s="32">
        <v>2018</v>
      </c>
      <c r="B26509" s="32">
        <v>56565</v>
      </c>
      <c r="C26509" s="33" t="s">
        <v>563</v>
      </c>
      <c r="D26509" s="33" t="s">
        <v>564</v>
      </c>
      <c r="E26509" s="34">
        <v>14305</v>
      </c>
      <c r="F26509" s="35">
        <v>1.0129999999999999</v>
      </c>
      <c r="G26509" s="34">
        <v>316.8</v>
      </c>
    </row>
    <row r="26510" spans="1:7">
      <c r="A26510" s="32">
        <v>2018</v>
      </c>
      <c r="B26510" s="32">
        <v>56565</v>
      </c>
      <c r="C26510" s="33" t="s">
        <v>563</v>
      </c>
      <c r="D26510" s="33" t="s">
        <v>564</v>
      </c>
      <c r="E26510" s="34">
        <v>13000</v>
      </c>
      <c r="F26510" s="35">
        <v>1.0109999999999999</v>
      </c>
      <c r="G26510" s="34">
        <v>325.5</v>
      </c>
    </row>
    <row r="26511" spans="1:7">
      <c r="A26511" s="32">
        <v>2018</v>
      </c>
      <c r="B26511" s="32">
        <v>56565</v>
      </c>
      <c r="C26511" s="33" t="s">
        <v>563</v>
      </c>
      <c r="D26511" s="33" t="s">
        <v>564</v>
      </c>
      <c r="E26511" s="34">
        <v>12985</v>
      </c>
      <c r="F26511" s="35">
        <v>1.014</v>
      </c>
      <c r="G26511" s="34">
        <v>312.89999999999998</v>
      </c>
    </row>
    <row r="26512" spans="1:7">
      <c r="A26512" s="32">
        <v>2018</v>
      </c>
      <c r="B26512" s="32">
        <v>56565</v>
      </c>
      <c r="C26512" s="33" t="s">
        <v>563</v>
      </c>
      <c r="D26512" s="33" t="s">
        <v>564</v>
      </c>
      <c r="E26512" s="34">
        <v>5393</v>
      </c>
      <c r="F26512" s="35">
        <v>1.0129999999999999</v>
      </c>
      <c r="G26512" s="34">
        <v>320.8</v>
      </c>
    </row>
    <row r="26513" spans="1:7">
      <c r="A26513" s="32">
        <v>2018</v>
      </c>
      <c r="B26513" s="32">
        <v>56565</v>
      </c>
      <c r="C26513" s="33" t="s">
        <v>563</v>
      </c>
      <c r="D26513" s="33" t="s">
        <v>564</v>
      </c>
      <c r="E26513" s="34">
        <v>4090</v>
      </c>
      <c r="F26513" s="35">
        <v>1.01</v>
      </c>
      <c r="G26513" s="34">
        <v>323.7</v>
      </c>
    </row>
    <row r="26514" spans="1:7">
      <c r="A26514" s="32">
        <v>2018</v>
      </c>
      <c r="B26514" s="32">
        <v>56565</v>
      </c>
      <c r="C26514" s="33" t="s">
        <v>563</v>
      </c>
      <c r="D26514" s="33" t="s">
        <v>564</v>
      </c>
      <c r="E26514" s="34">
        <v>13935</v>
      </c>
      <c r="F26514" s="35">
        <v>1.036</v>
      </c>
      <c r="G26514" s="34">
        <v>351.9</v>
      </c>
    </row>
    <row r="26515" spans="1:7">
      <c r="A26515" s="32">
        <v>2018</v>
      </c>
      <c r="B26515" s="32">
        <v>56565</v>
      </c>
      <c r="C26515" s="33" t="s">
        <v>563</v>
      </c>
      <c r="D26515" s="33" t="s">
        <v>564</v>
      </c>
      <c r="E26515" s="34">
        <v>369988</v>
      </c>
      <c r="F26515" s="35">
        <v>1.0129999999999999</v>
      </c>
      <c r="G26515" s="34">
        <v>311</v>
      </c>
    </row>
    <row r="26516" spans="1:7">
      <c r="A26516" s="32">
        <v>2018</v>
      </c>
      <c r="B26516" s="32">
        <v>56565</v>
      </c>
      <c r="C26516" s="33" t="s">
        <v>563</v>
      </c>
      <c r="D26516" s="33" t="s">
        <v>564</v>
      </c>
      <c r="E26516" s="34">
        <v>220000</v>
      </c>
      <c r="F26516" s="35">
        <v>1.0129999999999999</v>
      </c>
      <c r="G26516" s="34">
        <v>311.7</v>
      </c>
    </row>
    <row r="26517" spans="1:7">
      <c r="A26517" s="32">
        <v>2018</v>
      </c>
      <c r="B26517" s="32">
        <v>56565</v>
      </c>
      <c r="C26517" s="33" t="s">
        <v>563</v>
      </c>
      <c r="D26517" s="33" t="s">
        <v>564</v>
      </c>
      <c r="E26517" s="34">
        <v>262729</v>
      </c>
      <c r="F26517" s="35">
        <v>1.038</v>
      </c>
      <c r="G26517" s="34">
        <v>334</v>
      </c>
    </row>
    <row r="26518" spans="1:7">
      <c r="A26518" s="32">
        <v>2018</v>
      </c>
      <c r="B26518" s="32">
        <v>56596</v>
      </c>
      <c r="C26518" s="33" t="s">
        <v>363</v>
      </c>
      <c r="D26518" s="33" t="s">
        <v>354</v>
      </c>
      <c r="E26518" s="34">
        <v>44786</v>
      </c>
      <c r="F26518" s="35">
        <v>16.11</v>
      </c>
      <c r="G26518" s="34">
        <v>83.5</v>
      </c>
    </row>
    <row r="26519" spans="1:7">
      <c r="A26519" s="32">
        <v>2018</v>
      </c>
      <c r="B26519" s="32">
        <v>56596</v>
      </c>
      <c r="C26519" s="33" t="s">
        <v>563</v>
      </c>
      <c r="D26519" s="33" t="s">
        <v>564</v>
      </c>
      <c r="E26519" s="34">
        <v>4266</v>
      </c>
      <c r="F26519" s="35">
        <v>1.06</v>
      </c>
      <c r="G26519" s="34">
        <v>593</v>
      </c>
    </row>
    <row r="26520" spans="1:7">
      <c r="A26520" s="32">
        <v>2018</v>
      </c>
      <c r="B26520" s="32">
        <v>56609</v>
      </c>
      <c r="C26520" s="33" t="s">
        <v>363</v>
      </c>
      <c r="D26520" s="33" t="s">
        <v>354</v>
      </c>
      <c r="E26520" s="34">
        <v>155578</v>
      </c>
      <c r="F26520" s="35">
        <v>16.202000000000002</v>
      </c>
      <c r="G26520" s="34">
        <v>65.599999999999994</v>
      </c>
    </row>
    <row r="26521" spans="1:7">
      <c r="A26521" s="32">
        <v>2018</v>
      </c>
      <c r="B26521" s="32">
        <v>56610</v>
      </c>
      <c r="C26521" s="33" t="s">
        <v>563</v>
      </c>
      <c r="D26521" s="33" t="s">
        <v>564</v>
      </c>
      <c r="E26521" s="34">
        <v>271856</v>
      </c>
      <c r="F26521" s="35">
        <v>1.0840000000000001</v>
      </c>
      <c r="G26521" s="34">
        <v>253.1</v>
      </c>
    </row>
    <row r="26522" spans="1:7">
      <c r="A26522" s="32">
        <v>2018</v>
      </c>
      <c r="B26522" s="32">
        <v>56611</v>
      </c>
      <c r="C26522" s="33" t="s">
        <v>363</v>
      </c>
      <c r="D26522" s="33" t="s">
        <v>354</v>
      </c>
      <c r="E26522" s="34">
        <v>35978</v>
      </c>
      <c r="F26522" s="35">
        <v>18.09</v>
      </c>
      <c r="G26522" s="34" t="s">
        <v>364</v>
      </c>
    </row>
    <row r="26523" spans="1:7">
      <c r="A26523" s="32">
        <v>2018</v>
      </c>
      <c r="B26523" s="32">
        <v>56611</v>
      </c>
      <c r="C26523" s="33" t="s">
        <v>363</v>
      </c>
      <c r="D26523" s="33" t="s">
        <v>354</v>
      </c>
      <c r="E26523" s="34">
        <v>72735</v>
      </c>
      <c r="F26523" s="35">
        <v>17.12</v>
      </c>
      <c r="G26523" s="34" t="s">
        <v>364</v>
      </c>
    </row>
    <row r="26524" spans="1:7">
      <c r="A26524" s="32">
        <v>2018</v>
      </c>
      <c r="B26524" s="32">
        <v>56611</v>
      </c>
      <c r="C26524" s="33" t="s">
        <v>363</v>
      </c>
      <c r="D26524" s="33" t="s">
        <v>354</v>
      </c>
      <c r="E26524" s="34">
        <v>161658</v>
      </c>
      <c r="F26524" s="35">
        <v>17.07</v>
      </c>
      <c r="G26524" s="34" t="s">
        <v>364</v>
      </c>
    </row>
    <row r="26525" spans="1:7">
      <c r="A26525" s="32">
        <v>2018</v>
      </c>
      <c r="B26525" s="32">
        <v>56671</v>
      </c>
      <c r="C26525" s="33" t="s">
        <v>353</v>
      </c>
      <c r="D26525" s="33" t="s">
        <v>354</v>
      </c>
      <c r="E26525" s="34">
        <v>10877</v>
      </c>
      <c r="F26525" s="35">
        <v>20.74</v>
      </c>
      <c r="G26525" s="34" t="s">
        <v>364</v>
      </c>
    </row>
    <row r="26526" spans="1:7">
      <c r="A26526" s="32">
        <v>2018</v>
      </c>
      <c r="B26526" s="32">
        <v>56671</v>
      </c>
      <c r="C26526" s="33" t="s">
        <v>353</v>
      </c>
      <c r="D26526" s="33" t="s">
        <v>354</v>
      </c>
      <c r="E26526" s="34">
        <v>160829</v>
      </c>
      <c r="F26526" s="35">
        <v>25.98</v>
      </c>
      <c r="G26526" s="34" t="s">
        <v>364</v>
      </c>
    </row>
    <row r="26527" spans="1:7">
      <c r="A26527" s="32">
        <v>2018</v>
      </c>
      <c r="B26527" s="32">
        <v>56671</v>
      </c>
      <c r="C26527" s="33" t="s">
        <v>353</v>
      </c>
      <c r="D26527" s="33" t="s">
        <v>354</v>
      </c>
      <c r="E26527" s="34">
        <v>1436</v>
      </c>
      <c r="F26527" s="35">
        <v>25.19</v>
      </c>
      <c r="G26527" s="34" t="s">
        <v>364</v>
      </c>
    </row>
    <row r="26528" spans="1:7">
      <c r="A26528" s="32">
        <v>2018</v>
      </c>
      <c r="B26528" s="32">
        <v>56671</v>
      </c>
      <c r="C26528" s="33" t="s">
        <v>353</v>
      </c>
      <c r="D26528" s="33" t="s">
        <v>354</v>
      </c>
      <c r="E26528" s="34">
        <v>11641</v>
      </c>
      <c r="F26528" s="35">
        <v>25.63</v>
      </c>
      <c r="G26528" s="34" t="s">
        <v>364</v>
      </c>
    </row>
    <row r="26529" spans="1:7">
      <c r="A26529" s="32">
        <v>2018</v>
      </c>
      <c r="B26529" s="32">
        <v>56671</v>
      </c>
      <c r="C26529" s="33" t="s">
        <v>563</v>
      </c>
      <c r="D26529" s="33" t="s">
        <v>564</v>
      </c>
      <c r="E26529" s="34">
        <v>2267</v>
      </c>
      <c r="F26529" s="35">
        <v>1.07</v>
      </c>
      <c r="G26529" s="34" t="s">
        <v>364</v>
      </c>
    </row>
    <row r="26530" spans="1:7">
      <c r="A26530" s="32">
        <v>2018</v>
      </c>
      <c r="B26530" s="32">
        <v>56671</v>
      </c>
      <c r="C26530" s="33" t="s">
        <v>563</v>
      </c>
      <c r="D26530" s="33" t="s">
        <v>564</v>
      </c>
      <c r="E26530" s="34">
        <v>7007</v>
      </c>
      <c r="F26530" s="35">
        <v>1.07</v>
      </c>
      <c r="G26530" s="34" t="s">
        <v>364</v>
      </c>
    </row>
    <row r="26531" spans="1:7">
      <c r="A26531" s="32">
        <v>2018</v>
      </c>
      <c r="B26531" s="32">
        <v>56674</v>
      </c>
      <c r="C26531" s="33" t="s">
        <v>563</v>
      </c>
      <c r="D26531" s="33" t="s">
        <v>564</v>
      </c>
      <c r="E26531" s="34">
        <v>10070</v>
      </c>
      <c r="F26531" s="35">
        <v>1.03</v>
      </c>
      <c r="G26531" s="34">
        <v>270</v>
      </c>
    </row>
    <row r="26532" spans="1:7">
      <c r="A26532" s="32">
        <v>2018</v>
      </c>
      <c r="B26532" s="32">
        <v>56674</v>
      </c>
      <c r="C26532" s="33" t="s">
        <v>563</v>
      </c>
      <c r="D26532" s="33" t="s">
        <v>564</v>
      </c>
      <c r="E26532" s="34">
        <v>24278</v>
      </c>
      <c r="F26532" s="35">
        <v>1.03</v>
      </c>
      <c r="G26532" s="34">
        <v>291.2</v>
      </c>
    </row>
    <row r="26533" spans="1:7">
      <c r="A26533" s="32">
        <v>2018</v>
      </c>
      <c r="B26533" s="32">
        <v>56674</v>
      </c>
      <c r="C26533" s="33" t="s">
        <v>563</v>
      </c>
      <c r="D26533" s="33" t="s">
        <v>564</v>
      </c>
      <c r="E26533" s="34">
        <v>4226</v>
      </c>
      <c r="F26533" s="35">
        <v>1.03</v>
      </c>
      <c r="G26533" s="34">
        <v>304.2</v>
      </c>
    </row>
    <row r="26534" spans="1:7">
      <c r="A26534" s="32">
        <v>2018</v>
      </c>
      <c r="B26534" s="32">
        <v>56708</v>
      </c>
      <c r="C26534" s="33" t="s">
        <v>563</v>
      </c>
      <c r="D26534" s="33" t="s">
        <v>564</v>
      </c>
      <c r="E26534" s="34">
        <v>1120995</v>
      </c>
      <c r="F26534" s="35">
        <v>1.028</v>
      </c>
      <c r="G26534" s="34" t="s">
        <v>364</v>
      </c>
    </row>
    <row r="26535" spans="1:7">
      <c r="A26535" s="32">
        <v>2018</v>
      </c>
      <c r="B26535" s="32">
        <v>56786</v>
      </c>
      <c r="C26535" s="33" t="s">
        <v>362</v>
      </c>
      <c r="D26535" s="33" t="s">
        <v>354</v>
      </c>
      <c r="E26535" s="34">
        <v>20643</v>
      </c>
      <c r="F26535" s="35">
        <v>14.4</v>
      </c>
      <c r="G26535" s="34">
        <v>223.9</v>
      </c>
    </row>
    <row r="26536" spans="1:7">
      <c r="A26536" s="32">
        <v>2018</v>
      </c>
      <c r="B26536" s="32">
        <v>56786</v>
      </c>
      <c r="C26536" s="33" t="s">
        <v>563</v>
      </c>
      <c r="D26536" s="33" t="s">
        <v>564</v>
      </c>
      <c r="E26536" s="34">
        <v>70544</v>
      </c>
      <c r="F26536" s="35">
        <v>1</v>
      </c>
      <c r="G26536" s="34">
        <v>309.60000000000002</v>
      </c>
    </row>
    <row r="26537" spans="1:7">
      <c r="A26537" s="32">
        <v>2018</v>
      </c>
      <c r="B26537" s="32">
        <v>56798</v>
      </c>
      <c r="C26537" s="33" t="s">
        <v>563</v>
      </c>
      <c r="D26537" s="33" t="s">
        <v>564</v>
      </c>
      <c r="E26537" s="34">
        <v>681851</v>
      </c>
      <c r="F26537" s="35">
        <v>1.026</v>
      </c>
      <c r="G26537" s="34" t="s">
        <v>364</v>
      </c>
    </row>
    <row r="26538" spans="1:7">
      <c r="A26538" s="32">
        <v>2018</v>
      </c>
      <c r="B26538" s="32">
        <v>56799</v>
      </c>
      <c r="C26538" s="33" t="s">
        <v>565</v>
      </c>
      <c r="D26538" s="33" t="s">
        <v>566</v>
      </c>
      <c r="E26538" s="34">
        <v>750</v>
      </c>
      <c r="F26538" s="35">
        <v>5.8339999999999996</v>
      </c>
      <c r="G26538" s="34">
        <v>1721.2</v>
      </c>
    </row>
    <row r="26539" spans="1:7">
      <c r="A26539" s="32">
        <v>2018</v>
      </c>
      <c r="B26539" s="32">
        <v>56799</v>
      </c>
      <c r="C26539" s="33" t="s">
        <v>565</v>
      </c>
      <c r="D26539" s="33" t="s">
        <v>566</v>
      </c>
      <c r="E26539" s="34">
        <v>958</v>
      </c>
      <c r="F26539" s="35">
        <v>5.8390000000000004</v>
      </c>
      <c r="G26539" s="34">
        <v>1803.7</v>
      </c>
    </row>
    <row r="26540" spans="1:7">
      <c r="A26540" s="32">
        <v>2018</v>
      </c>
      <c r="B26540" s="32">
        <v>56799</v>
      </c>
      <c r="C26540" s="33" t="s">
        <v>563</v>
      </c>
      <c r="D26540" s="33" t="s">
        <v>564</v>
      </c>
      <c r="E26540" s="34">
        <v>383362</v>
      </c>
      <c r="F26540" s="35">
        <v>1.042</v>
      </c>
      <c r="G26540" s="34">
        <v>654.6</v>
      </c>
    </row>
    <row r="26541" spans="1:7">
      <c r="A26541" s="32">
        <v>2018</v>
      </c>
      <c r="B26541" s="32">
        <v>56803</v>
      </c>
      <c r="C26541" s="33" t="s">
        <v>563</v>
      </c>
      <c r="D26541" s="33" t="s">
        <v>564</v>
      </c>
      <c r="E26541" s="34">
        <v>435400</v>
      </c>
      <c r="F26541" s="35">
        <v>1.04</v>
      </c>
      <c r="G26541" s="34" t="s">
        <v>364</v>
      </c>
    </row>
    <row r="26542" spans="1:7">
      <c r="A26542" s="32">
        <v>2018</v>
      </c>
      <c r="B26542" s="32">
        <v>56806</v>
      </c>
      <c r="C26542" s="33" t="s">
        <v>563</v>
      </c>
      <c r="D26542" s="33" t="s">
        <v>564</v>
      </c>
      <c r="E26542" s="34">
        <v>383113</v>
      </c>
      <c r="F26542" s="35">
        <v>1.03</v>
      </c>
      <c r="G26542" s="34" t="s">
        <v>364</v>
      </c>
    </row>
    <row r="26543" spans="1:7">
      <c r="A26543" s="32">
        <v>2018</v>
      </c>
      <c r="B26543" s="32">
        <v>56807</v>
      </c>
      <c r="C26543" s="33" t="s">
        <v>563</v>
      </c>
      <c r="D26543" s="33" t="s">
        <v>564</v>
      </c>
      <c r="E26543" s="34">
        <v>2759606</v>
      </c>
      <c r="F26543" s="35">
        <v>1.0389999999999999</v>
      </c>
      <c r="G26543" s="34">
        <v>360</v>
      </c>
    </row>
    <row r="26544" spans="1:7">
      <c r="A26544" s="32">
        <v>2018</v>
      </c>
      <c r="B26544" s="32">
        <v>56808</v>
      </c>
      <c r="C26544" s="33" t="s">
        <v>353</v>
      </c>
      <c r="D26544" s="33" t="s">
        <v>354</v>
      </c>
      <c r="E26544" s="34">
        <v>817</v>
      </c>
      <c r="F26544" s="35">
        <v>14.644</v>
      </c>
      <c r="G26544" s="34">
        <v>236.7</v>
      </c>
    </row>
    <row r="26545" spans="1:7">
      <c r="A26545" s="32">
        <v>2018</v>
      </c>
      <c r="B26545" s="32">
        <v>56808</v>
      </c>
      <c r="C26545" s="33" t="s">
        <v>353</v>
      </c>
      <c r="D26545" s="33" t="s">
        <v>354</v>
      </c>
      <c r="E26545" s="34">
        <v>36127</v>
      </c>
      <c r="F26545" s="35">
        <v>15.814</v>
      </c>
      <c r="G26545" s="34">
        <v>252.9</v>
      </c>
    </row>
    <row r="26546" spans="1:7">
      <c r="A26546" s="32">
        <v>2018</v>
      </c>
      <c r="B26546" s="32">
        <v>56846</v>
      </c>
      <c r="C26546" s="33" t="s">
        <v>563</v>
      </c>
      <c r="D26546" s="33" t="s">
        <v>564</v>
      </c>
      <c r="E26546" s="34">
        <v>2977123</v>
      </c>
      <c r="F26546" s="35">
        <v>1.0469999999999999</v>
      </c>
      <c r="G26546" s="34" t="s">
        <v>364</v>
      </c>
    </row>
    <row r="26547" spans="1:7">
      <c r="A26547" s="32">
        <v>2018</v>
      </c>
      <c r="B26547" s="32">
        <v>56908</v>
      </c>
      <c r="C26547" s="33" t="s">
        <v>563</v>
      </c>
      <c r="D26547" s="33" t="s">
        <v>564</v>
      </c>
      <c r="E26547" s="34">
        <v>155418</v>
      </c>
      <c r="F26547" s="35">
        <v>1.0409999999999999</v>
      </c>
      <c r="G26547" s="34">
        <v>124.2</v>
      </c>
    </row>
    <row r="26548" spans="1:7">
      <c r="A26548" s="32">
        <v>2018</v>
      </c>
      <c r="B26548" s="32">
        <v>56940</v>
      </c>
      <c r="C26548" s="33" t="s">
        <v>563</v>
      </c>
      <c r="D26548" s="33" t="s">
        <v>564</v>
      </c>
      <c r="E26548" s="34">
        <v>1002805</v>
      </c>
      <c r="F26548" s="35">
        <v>1.0249999999999999</v>
      </c>
      <c r="G26548" s="34" t="s">
        <v>364</v>
      </c>
    </row>
    <row r="26549" spans="1:7">
      <c r="A26549" s="32">
        <v>2018</v>
      </c>
      <c r="B26549" s="32">
        <v>56948</v>
      </c>
      <c r="C26549" s="33" t="s">
        <v>563</v>
      </c>
      <c r="D26549" s="33" t="s">
        <v>564</v>
      </c>
      <c r="E26549" s="34">
        <v>162405</v>
      </c>
      <c r="F26549" s="35">
        <v>1.06</v>
      </c>
      <c r="G26549" s="34" t="s">
        <v>364</v>
      </c>
    </row>
    <row r="26550" spans="1:7">
      <c r="A26550" s="32">
        <v>2018</v>
      </c>
      <c r="B26550" s="32">
        <v>56963</v>
      </c>
      <c r="C26550" s="33" t="s">
        <v>563</v>
      </c>
      <c r="D26550" s="33" t="s">
        <v>564</v>
      </c>
      <c r="E26550" s="34">
        <v>1540080</v>
      </c>
      <c r="F26550" s="35">
        <v>1.036</v>
      </c>
      <c r="G26550" s="34" t="s">
        <v>364</v>
      </c>
    </row>
    <row r="26551" spans="1:7">
      <c r="A26551" s="32">
        <v>2018</v>
      </c>
      <c r="B26551" s="32">
        <v>56964</v>
      </c>
      <c r="C26551" s="33" t="s">
        <v>563</v>
      </c>
      <c r="D26551" s="33" t="s">
        <v>564</v>
      </c>
      <c r="E26551" s="34">
        <v>133908</v>
      </c>
      <c r="F26551" s="35">
        <v>1.028</v>
      </c>
      <c r="G26551" s="34" t="s">
        <v>364</v>
      </c>
    </row>
    <row r="26552" spans="1:7">
      <c r="A26552" s="32">
        <v>2018</v>
      </c>
      <c r="B26552" s="32">
        <v>56964</v>
      </c>
      <c r="C26552" s="33" t="s">
        <v>563</v>
      </c>
      <c r="D26552" s="33" t="s">
        <v>564</v>
      </c>
      <c r="E26552" s="34">
        <v>984655</v>
      </c>
      <c r="F26552" s="35">
        <v>1.042</v>
      </c>
      <c r="G26552" s="34" t="s">
        <v>364</v>
      </c>
    </row>
    <row r="26553" spans="1:7">
      <c r="A26553" s="32">
        <v>2018</v>
      </c>
      <c r="B26553" s="32">
        <v>56998</v>
      </c>
      <c r="C26553" s="33" t="s">
        <v>563</v>
      </c>
      <c r="D26553" s="33" t="s">
        <v>564</v>
      </c>
      <c r="E26553" s="34">
        <v>903724</v>
      </c>
      <c r="F26553" s="35">
        <v>1.03</v>
      </c>
      <c r="G26553" s="34" t="s">
        <v>364</v>
      </c>
    </row>
    <row r="26554" spans="1:7">
      <c r="A26554" s="32">
        <v>2018</v>
      </c>
      <c r="B26554" s="32">
        <v>57027</v>
      </c>
      <c r="C26554" s="33" t="s">
        <v>563</v>
      </c>
      <c r="D26554" s="33" t="s">
        <v>564</v>
      </c>
      <c r="E26554" s="34">
        <v>97306</v>
      </c>
      <c r="F26554" s="35">
        <v>1.026</v>
      </c>
      <c r="G26554" s="34">
        <v>389</v>
      </c>
    </row>
    <row r="26555" spans="1:7">
      <c r="A26555" s="32">
        <v>2018</v>
      </c>
      <c r="B26555" s="32">
        <v>57028</v>
      </c>
      <c r="C26555" s="33" t="s">
        <v>563</v>
      </c>
      <c r="D26555" s="33" t="s">
        <v>564</v>
      </c>
      <c r="E26555" s="34">
        <v>1275637</v>
      </c>
      <c r="F26555" s="35">
        <v>1</v>
      </c>
      <c r="G26555" s="34">
        <v>286.39999999999998</v>
      </c>
    </row>
    <row r="26556" spans="1:7">
      <c r="A26556" s="32">
        <v>2018</v>
      </c>
      <c r="B26556" s="32">
        <v>57029</v>
      </c>
      <c r="C26556" s="33" t="s">
        <v>565</v>
      </c>
      <c r="D26556" s="33" t="s">
        <v>566</v>
      </c>
      <c r="E26556" s="34">
        <v>195</v>
      </c>
      <c r="F26556" s="35">
        <v>5.8170000000000002</v>
      </c>
      <c r="G26556" s="34" t="s">
        <v>364</v>
      </c>
    </row>
    <row r="26557" spans="1:7">
      <c r="A26557" s="32">
        <v>2018</v>
      </c>
      <c r="B26557" s="32">
        <v>57029</v>
      </c>
      <c r="C26557" s="33" t="s">
        <v>565</v>
      </c>
      <c r="D26557" s="33" t="s">
        <v>566</v>
      </c>
      <c r="E26557" s="34">
        <v>215</v>
      </c>
      <c r="F26557" s="35">
        <v>5.8170000000000002</v>
      </c>
      <c r="G26557" s="34" t="s">
        <v>364</v>
      </c>
    </row>
    <row r="26558" spans="1:7">
      <c r="A26558" s="32">
        <v>2018</v>
      </c>
      <c r="B26558" s="32">
        <v>57029</v>
      </c>
      <c r="C26558" s="33" t="s">
        <v>565</v>
      </c>
      <c r="D26558" s="33" t="s">
        <v>566</v>
      </c>
      <c r="E26558" s="34">
        <v>760</v>
      </c>
      <c r="F26558" s="35">
        <v>5.8170000000000002</v>
      </c>
      <c r="G26558" s="34" t="s">
        <v>364</v>
      </c>
    </row>
    <row r="26559" spans="1:7">
      <c r="A26559" s="32">
        <v>2018</v>
      </c>
      <c r="B26559" s="32">
        <v>57029</v>
      </c>
      <c r="C26559" s="33" t="s">
        <v>563</v>
      </c>
      <c r="D26559" s="33" t="s">
        <v>564</v>
      </c>
      <c r="E26559" s="34">
        <v>780182</v>
      </c>
      <c r="F26559" s="35">
        <v>1.0249999999999999</v>
      </c>
      <c r="G26559" s="34" t="s">
        <v>364</v>
      </c>
    </row>
    <row r="26560" spans="1:7">
      <c r="A26560" s="32">
        <v>2018</v>
      </c>
      <c r="B26560" s="32">
        <v>57036</v>
      </c>
      <c r="C26560" s="33" t="s">
        <v>563</v>
      </c>
      <c r="D26560" s="33" t="s">
        <v>564</v>
      </c>
      <c r="E26560" s="34">
        <v>4084</v>
      </c>
      <c r="F26560" s="35">
        <v>1</v>
      </c>
      <c r="G26560" s="34">
        <v>671.6</v>
      </c>
    </row>
    <row r="26561" spans="1:7">
      <c r="A26561" s="32">
        <v>2018</v>
      </c>
      <c r="B26561" s="32">
        <v>57036</v>
      </c>
      <c r="C26561" s="33" t="s">
        <v>563</v>
      </c>
      <c r="D26561" s="33" t="s">
        <v>564</v>
      </c>
      <c r="E26561" s="34">
        <v>129848</v>
      </c>
      <c r="F26561" s="35">
        <v>1</v>
      </c>
      <c r="G26561" s="34">
        <v>522.79999999999995</v>
      </c>
    </row>
    <row r="26562" spans="1:7">
      <c r="A26562" s="32">
        <v>2018</v>
      </c>
      <c r="B26562" s="32">
        <v>57036</v>
      </c>
      <c r="C26562" s="33" t="s">
        <v>563</v>
      </c>
      <c r="D26562" s="33" t="s">
        <v>564</v>
      </c>
      <c r="E26562" s="34">
        <v>590965</v>
      </c>
      <c r="F26562" s="35">
        <v>1</v>
      </c>
      <c r="G26562" s="34">
        <v>787.6</v>
      </c>
    </row>
    <row r="26563" spans="1:7">
      <c r="A26563" s="32">
        <v>2018</v>
      </c>
      <c r="B26563" s="32">
        <v>57037</v>
      </c>
      <c r="C26563" s="33" t="s">
        <v>563</v>
      </c>
      <c r="D26563" s="33" t="s">
        <v>564</v>
      </c>
      <c r="E26563" s="34">
        <v>2833315</v>
      </c>
      <c r="F26563" s="35">
        <v>1.0629999999999999</v>
      </c>
      <c r="G26563" s="34">
        <v>297.3</v>
      </c>
    </row>
    <row r="26564" spans="1:7">
      <c r="A26564" s="32">
        <v>2018</v>
      </c>
      <c r="B26564" s="32">
        <v>57046</v>
      </c>
      <c r="C26564" s="33" t="s">
        <v>363</v>
      </c>
      <c r="D26564" s="33" t="s">
        <v>354</v>
      </c>
      <c r="E26564" s="34">
        <v>62946</v>
      </c>
      <c r="F26564" s="35">
        <v>17.3</v>
      </c>
      <c r="G26564" s="34" t="s">
        <v>364</v>
      </c>
    </row>
    <row r="26565" spans="1:7">
      <c r="A26565" s="32">
        <v>2018</v>
      </c>
      <c r="B26565" s="32">
        <v>57267</v>
      </c>
      <c r="C26565" s="33" t="s">
        <v>563</v>
      </c>
      <c r="D26565" s="33" t="s">
        <v>564</v>
      </c>
      <c r="E26565" s="34">
        <v>188</v>
      </c>
      <c r="F26565" s="35">
        <v>1.03</v>
      </c>
      <c r="G26565" s="34" t="s">
        <v>364</v>
      </c>
    </row>
    <row r="26566" spans="1:7">
      <c r="A26566" s="32">
        <v>2018</v>
      </c>
      <c r="B26566" s="32">
        <v>57349</v>
      </c>
      <c r="C26566" s="33" t="s">
        <v>563</v>
      </c>
      <c r="D26566" s="33" t="s">
        <v>564</v>
      </c>
      <c r="E26566" s="34">
        <v>1216189</v>
      </c>
      <c r="F26566" s="35">
        <v>1.0449999999999999</v>
      </c>
      <c r="G26566" s="34" t="s">
        <v>364</v>
      </c>
    </row>
    <row r="26567" spans="1:7">
      <c r="A26567" s="32">
        <v>2018</v>
      </c>
      <c r="B26567" s="32">
        <v>57482</v>
      </c>
      <c r="C26567" s="33" t="s">
        <v>563</v>
      </c>
      <c r="D26567" s="33" t="s">
        <v>564</v>
      </c>
      <c r="E26567" s="34">
        <v>258035</v>
      </c>
      <c r="F26567" s="35">
        <v>1.0389999999999999</v>
      </c>
      <c r="G26567" s="34" t="s">
        <v>364</v>
      </c>
    </row>
    <row r="26568" spans="1:7">
      <c r="A26568" s="32">
        <v>2018</v>
      </c>
      <c r="B26568" s="32">
        <v>57515</v>
      </c>
      <c r="C26568" s="33" t="s">
        <v>563</v>
      </c>
      <c r="D26568" s="33" t="s">
        <v>564</v>
      </c>
      <c r="E26568" s="34">
        <v>177120</v>
      </c>
      <c r="F26568" s="35">
        <v>1.0369999999999999</v>
      </c>
      <c r="G26568" s="34" t="s">
        <v>364</v>
      </c>
    </row>
    <row r="26569" spans="1:7">
      <c r="A26569" s="32">
        <v>2018</v>
      </c>
      <c r="B26569" s="32">
        <v>57555</v>
      </c>
      <c r="C26569" s="33" t="s">
        <v>563</v>
      </c>
      <c r="D26569" s="33" t="s">
        <v>564</v>
      </c>
      <c r="E26569" s="34">
        <v>129924</v>
      </c>
      <c r="F26569" s="35">
        <v>1.038</v>
      </c>
      <c r="G26569" s="34" t="s">
        <v>364</v>
      </c>
    </row>
    <row r="26570" spans="1:7">
      <c r="A26570" s="32">
        <v>2018</v>
      </c>
      <c r="B26570" s="32">
        <v>57664</v>
      </c>
      <c r="C26570" s="33" t="s">
        <v>563</v>
      </c>
      <c r="D26570" s="33" t="s">
        <v>564</v>
      </c>
      <c r="E26570" s="34">
        <v>25054</v>
      </c>
      <c r="F26570" s="35">
        <v>1.028</v>
      </c>
      <c r="G26570" s="34" t="s">
        <v>364</v>
      </c>
    </row>
    <row r="26571" spans="1:7">
      <c r="A26571" s="32">
        <v>2018</v>
      </c>
      <c r="B26571" s="32">
        <v>57664</v>
      </c>
      <c r="C26571" s="33" t="s">
        <v>563</v>
      </c>
      <c r="D26571" s="33" t="s">
        <v>564</v>
      </c>
      <c r="E26571" s="34">
        <v>35513</v>
      </c>
      <c r="F26571" s="35">
        <v>1.028</v>
      </c>
      <c r="G26571" s="34" t="s">
        <v>364</v>
      </c>
    </row>
    <row r="26572" spans="1:7">
      <c r="A26572" s="32">
        <v>2018</v>
      </c>
      <c r="B26572" s="32">
        <v>57664</v>
      </c>
      <c r="C26572" s="33" t="s">
        <v>563</v>
      </c>
      <c r="D26572" s="33" t="s">
        <v>564</v>
      </c>
      <c r="E26572" s="34">
        <v>39697</v>
      </c>
      <c r="F26572" s="35">
        <v>1.028</v>
      </c>
      <c r="G26572" s="34" t="s">
        <v>364</v>
      </c>
    </row>
    <row r="26573" spans="1:7">
      <c r="A26573" s="32">
        <v>2018</v>
      </c>
      <c r="B26573" s="32">
        <v>57664</v>
      </c>
      <c r="C26573" s="33" t="s">
        <v>563</v>
      </c>
      <c r="D26573" s="33" t="s">
        <v>564</v>
      </c>
      <c r="E26573" s="34">
        <v>65189</v>
      </c>
      <c r="F26573" s="35">
        <v>1.028</v>
      </c>
      <c r="G26573" s="34" t="s">
        <v>364</v>
      </c>
    </row>
    <row r="26574" spans="1:7">
      <c r="A26574" s="32">
        <v>2018</v>
      </c>
      <c r="B26574" s="32">
        <v>57664</v>
      </c>
      <c r="C26574" s="33" t="s">
        <v>563</v>
      </c>
      <c r="D26574" s="33" t="s">
        <v>564</v>
      </c>
      <c r="E26574" s="34">
        <v>84388</v>
      </c>
      <c r="F26574" s="35">
        <v>1.028</v>
      </c>
      <c r="G26574" s="34" t="s">
        <v>364</v>
      </c>
    </row>
    <row r="26575" spans="1:7">
      <c r="A26575" s="32">
        <v>2018</v>
      </c>
      <c r="B26575" s="32">
        <v>57664</v>
      </c>
      <c r="C26575" s="33" t="s">
        <v>563</v>
      </c>
      <c r="D26575" s="33" t="s">
        <v>564</v>
      </c>
      <c r="E26575" s="34">
        <v>155092</v>
      </c>
      <c r="F26575" s="35">
        <v>1.028</v>
      </c>
      <c r="G26575" s="34" t="s">
        <v>364</v>
      </c>
    </row>
    <row r="26576" spans="1:7">
      <c r="A26576" s="32">
        <v>2018</v>
      </c>
      <c r="B26576" s="32">
        <v>57664</v>
      </c>
      <c r="C26576" s="33" t="s">
        <v>563</v>
      </c>
      <c r="D26576" s="33" t="s">
        <v>564</v>
      </c>
      <c r="E26576" s="34">
        <v>19459</v>
      </c>
      <c r="F26576" s="35">
        <v>1.028</v>
      </c>
      <c r="G26576" s="34" t="s">
        <v>364</v>
      </c>
    </row>
    <row r="26577" spans="1:7">
      <c r="A26577" s="32">
        <v>2018</v>
      </c>
      <c r="B26577" s="32">
        <v>57664</v>
      </c>
      <c r="C26577" s="33" t="s">
        <v>563</v>
      </c>
      <c r="D26577" s="33" t="s">
        <v>564</v>
      </c>
      <c r="E26577" s="34">
        <v>200810</v>
      </c>
      <c r="F26577" s="35">
        <v>1.028</v>
      </c>
      <c r="G26577" s="34" t="s">
        <v>364</v>
      </c>
    </row>
    <row r="26578" spans="1:7">
      <c r="A26578" s="32">
        <v>2018</v>
      </c>
      <c r="B26578" s="32">
        <v>57664</v>
      </c>
      <c r="C26578" s="33" t="s">
        <v>563</v>
      </c>
      <c r="D26578" s="33" t="s">
        <v>564</v>
      </c>
      <c r="E26578" s="34">
        <v>218609</v>
      </c>
      <c r="F26578" s="35">
        <v>1.028</v>
      </c>
      <c r="G26578" s="34" t="s">
        <v>364</v>
      </c>
    </row>
    <row r="26579" spans="1:7">
      <c r="A26579" s="32">
        <v>2018</v>
      </c>
      <c r="B26579" s="32">
        <v>57664</v>
      </c>
      <c r="C26579" s="33" t="s">
        <v>563</v>
      </c>
      <c r="D26579" s="33" t="s">
        <v>564</v>
      </c>
      <c r="E26579" s="34">
        <v>283640</v>
      </c>
      <c r="F26579" s="35">
        <v>1.028</v>
      </c>
      <c r="G26579" s="34" t="s">
        <v>364</v>
      </c>
    </row>
    <row r="26580" spans="1:7">
      <c r="A26580" s="32">
        <v>2018</v>
      </c>
      <c r="B26580" s="32">
        <v>57664</v>
      </c>
      <c r="C26580" s="33" t="s">
        <v>563</v>
      </c>
      <c r="D26580" s="33" t="s">
        <v>564</v>
      </c>
      <c r="E26580" s="34">
        <v>376872</v>
      </c>
      <c r="F26580" s="35">
        <v>1.028</v>
      </c>
      <c r="G26580" s="34" t="s">
        <v>364</v>
      </c>
    </row>
    <row r="26581" spans="1:7">
      <c r="A26581" s="32">
        <v>2018</v>
      </c>
      <c r="B26581" s="32">
        <v>57664</v>
      </c>
      <c r="C26581" s="33" t="s">
        <v>563</v>
      </c>
      <c r="D26581" s="33" t="s">
        <v>564</v>
      </c>
      <c r="E26581" s="34">
        <v>16054</v>
      </c>
      <c r="F26581" s="35">
        <v>1.028</v>
      </c>
      <c r="G26581" s="34" t="s">
        <v>364</v>
      </c>
    </row>
    <row r="26582" spans="1:7">
      <c r="A26582" s="32">
        <v>2018</v>
      </c>
      <c r="B26582" s="32">
        <v>57664</v>
      </c>
      <c r="C26582" s="33" t="s">
        <v>563</v>
      </c>
      <c r="D26582" s="33" t="s">
        <v>564</v>
      </c>
      <c r="E26582" s="34">
        <v>157767</v>
      </c>
      <c r="F26582" s="35">
        <v>1.028</v>
      </c>
      <c r="G26582" s="34" t="s">
        <v>364</v>
      </c>
    </row>
    <row r="26583" spans="1:7">
      <c r="A26583" s="32">
        <v>2018</v>
      </c>
      <c r="B26583" s="32">
        <v>57703</v>
      </c>
      <c r="C26583" s="33" t="s">
        <v>563</v>
      </c>
      <c r="D26583" s="33" t="s">
        <v>564</v>
      </c>
      <c r="E26583" s="34">
        <v>101558</v>
      </c>
      <c r="F26583" s="35">
        <v>1.05</v>
      </c>
      <c r="G26583" s="34">
        <v>265.10000000000002</v>
      </c>
    </row>
    <row r="26584" spans="1:7">
      <c r="A26584" s="32">
        <v>2018</v>
      </c>
      <c r="B26584" s="32">
        <v>57794</v>
      </c>
      <c r="C26584" s="33" t="s">
        <v>563</v>
      </c>
      <c r="D26584" s="33" t="s">
        <v>564</v>
      </c>
      <c r="E26584" s="34">
        <v>3098555</v>
      </c>
      <c r="F26584" s="35">
        <v>1.0720000000000001</v>
      </c>
      <c r="G26584" s="34" t="s">
        <v>364</v>
      </c>
    </row>
    <row r="26585" spans="1:7">
      <c r="A26585" s="32">
        <v>2018</v>
      </c>
      <c r="B26585" s="32">
        <v>57839</v>
      </c>
      <c r="C26585" s="33" t="s">
        <v>563</v>
      </c>
      <c r="D26585" s="33" t="s">
        <v>564</v>
      </c>
      <c r="E26585" s="34">
        <v>2975104</v>
      </c>
      <c r="F26585" s="35">
        <v>1.028</v>
      </c>
      <c r="G26585" s="34" t="s">
        <v>364</v>
      </c>
    </row>
    <row r="26586" spans="1:7">
      <c r="A26586" s="32">
        <v>2018</v>
      </c>
      <c r="B26586" s="32">
        <v>57842</v>
      </c>
      <c r="C26586" s="33" t="s">
        <v>563</v>
      </c>
      <c r="D26586" s="33" t="s">
        <v>564</v>
      </c>
      <c r="E26586" s="34">
        <v>125806</v>
      </c>
      <c r="F26586" s="35">
        <v>1.0620000000000001</v>
      </c>
      <c r="G26586" s="34">
        <v>321.8</v>
      </c>
    </row>
    <row r="26587" spans="1:7">
      <c r="A26587" s="32">
        <v>2018</v>
      </c>
      <c r="B26587" s="32">
        <v>57881</v>
      </c>
      <c r="C26587" s="33" t="s">
        <v>563</v>
      </c>
      <c r="D26587" s="33" t="s">
        <v>564</v>
      </c>
      <c r="E26587" s="34">
        <v>328474</v>
      </c>
      <c r="F26587" s="35">
        <v>1.0940000000000001</v>
      </c>
      <c r="G26587" s="34">
        <v>216.3</v>
      </c>
    </row>
    <row r="26588" spans="1:7">
      <c r="A26588" s="32">
        <v>2018</v>
      </c>
      <c r="B26588" s="32">
        <v>57901</v>
      </c>
      <c r="C26588" s="33" t="s">
        <v>563</v>
      </c>
      <c r="D26588" s="33" t="s">
        <v>564</v>
      </c>
      <c r="E26588" s="34">
        <v>722390</v>
      </c>
      <c r="F26588" s="35">
        <v>1.03</v>
      </c>
      <c r="G26588" s="34" t="s">
        <v>364</v>
      </c>
    </row>
    <row r="26589" spans="1:7">
      <c r="A26589" s="32">
        <v>2018</v>
      </c>
      <c r="B26589" s="32">
        <v>57943</v>
      </c>
      <c r="C26589" s="33" t="s">
        <v>563</v>
      </c>
      <c r="D26589" s="33" t="s">
        <v>564</v>
      </c>
      <c r="E26589" s="34">
        <v>488439</v>
      </c>
      <c r="F26589" s="35">
        <v>1.0569999999999999</v>
      </c>
      <c r="G26589" s="34">
        <v>216.3</v>
      </c>
    </row>
    <row r="26590" spans="1:7">
      <c r="A26590" s="32">
        <v>2018</v>
      </c>
      <c r="B26590" s="32">
        <v>57953</v>
      </c>
      <c r="C26590" s="33" t="s">
        <v>563</v>
      </c>
      <c r="D26590" s="33" t="s">
        <v>564</v>
      </c>
      <c r="E26590" s="34">
        <v>212743</v>
      </c>
      <c r="F26590" s="35">
        <v>1.036</v>
      </c>
      <c r="G26590" s="34" t="s">
        <v>364</v>
      </c>
    </row>
    <row r="26591" spans="1:7">
      <c r="A26591" s="32">
        <v>2018</v>
      </c>
      <c r="B26591" s="32">
        <v>57953</v>
      </c>
      <c r="C26591" s="33" t="s">
        <v>353</v>
      </c>
      <c r="D26591" s="33" t="s">
        <v>354</v>
      </c>
      <c r="E26591" s="34">
        <v>6272</v>
      </c>
      <c r="F26591" s="35">
        <v>22.14</v>
      </c>
      <c r="G26591" s="34" t="s">
        <v>364</v>
      </c>
    </row>
    <row r="26592" spans="1:7">
      <c r="A26592" s="32">
        <v>2018</v>
      </c>
      <c r="B26592" s="32">
        <v>57953</v>
      </c>
      <c r="C26592" s="33" t="s">
        <v>568</v>
      </c>
      <c r="D26592" s="33" t="s">
        <v>569</v>
      </c>
      <c r="E26592" s="34">
        <v>24874</v>
      </c>
      <c r="F26592" s="35">
        <v>26.71</v>
      </c>
      <c r="G26592" s="34" t="s">
        <v>364</v>
      </c>
    </row>
    <row r="26593" spans="1:7">
      <c r="A26593" s="32">
        <v>2018</v>
      </c>
      <c r="B26593" s="32">
        <v>57978</v>
      </c>
      <c r="C26593" s="33" t="s">
        <v>563</v>
      </c>
      <c r="D26593" s="33" t="s">
        <v>564</v>
      </c>
      <c r="E26593" s="34">
        <v>539636</v>
      </c>
      <c r="F26593" s="35">
        <v>1.036</v>
      </c>
      <c r="G26593" s="34">
        <v>375.1</v>
      </c>
    </row>
    <row r="26594" spans="1:7">
      <c r="A26594" s="32">
        <v>2018</v>
      </c>
      <c r="B26594" s="32">
        <v>58001</v>
      </c>
      <c r="C26594" s="33" t="s">
        <v>563</v>
      </c>
      <c r="D26594" s="33" t="s">
        <v>564</v>
      </c>
      <c r="E26594" s="34">
        <v>1882853</v>
      </c>
      <c r="F26594" s="35">
        <v>1.0209999999999999</v>
      </c>
      <c r="G26594" s="34" t="s">
        <v>364</v>
      </c>
    </row>
    <row r="26595" spans="1:7">
      <c r="A26595" s="32">
        <v>2018</v>
      </c>
      <c r="B26595" s="32">
        <v>58001</v>
      </c>
      <c r="C26595" s="33" t="s">
        <v>563</v>
      </c>
      <c r="D26595" s="33" t="s">
        <v>564</v>
      </c>
      <c r="E26595" s="34">
        <v>2280491</v>
      </c>
      <c r="F26595" s="35">
        <v>1.0209999999999999</v>
      </c>
      <c r="G26595" s="34" t="s">
        <v>364</v>
      </c>
    </row>
    <row r="26596" spans="1:7">
      <c r="A26596" s="32">
        <v>2018</v>
      </c>
      <c r="B26596" s="32">
        <v>58005</v>
      </c>
      <c r="C26596" s="33" t="s">
        <v>563</v>
      </c>
      <c r="D26596" s="33" t="s">
        <v>564</v>
      </c>
      <c r="E26596" s="34">
        <v>2675581</v>
      </c>
      <c r="F26596" s="35">
        <v>1.012</v>
      </c>
      <c r="G26596" s="34" t="s">
        <v>364</v>
      </c>
    </row>
    <row r="26597" spans="1:7">
      <c r="A26597" s="32">
        <v>2018</v>
      </c>
      <c r="B26597" s="32">
        <v>58079</v>
      </c>
      <c r="C26597" s="33" t="s">
        <v>563</v>
      </c>
      <c r="D26597" s="33" t="s">
        <v>564</v>
      </c>
      <c r="E26597" s="34">
        <v>2881513</v>
      </c>
      <c r="F26597" s="35">
        <v>1.026</v>
      </c>
      <c r="G26597" s="34" t="s">
        <v>364</v>
      </c>
    </row>
    <row r="26598" spans="1:7">
      <c r="A26598" s="32">
        <v>2018</v>
      </c>
      <c r="B26598" s="32">
        <v>58215</v>
      </c>
      <c r="C26598" s="33" t="s">
        <v>563</v>
      </c>
      <c r="D26598" s="33" t="s">
        <v>564</v>
      </c>
      <c r="E26598" s="34">
        <v>4144900</v>
      </c>
      <c r="F26598" s="35">
        <v>1.0309999999999999</v>
      </c>
      <c r="G26598" s="34">
        <v>379.4</v>
      </c>
    </row>
    <row r="26599" spans="1:7">
      <c r="A26599" s="32">
        <v>2018</v>
      </c>
      <c r="B26599" s="32">
        <v>58236</v>
      </c>
      <c r="C26599" s="33" t="s">
        <v>563</v>
      </c>
      <c r="D26599" s="33" t="s">
        <v>564</v>
      </c>
      <c r="E26599" s="34">
        <v>44528</v>
      </c>
      <c r="F26599" s="35">
        <v>1.0960000000000001</v>
      </c>
      <c r="G26599" s="34">
        <v>275.39999999999998</v>
      </c>
    </row>
    <row r="26600" spans="1:7">
      <c r="A26600" s="32">
        <v>2018</v>
      </c>
      <c r="B26600" s="32">
        <v>58236</v>
      </c>
      <c r="C26600" s="33" t="s">
        <v>563</v>
      </c>
      <c r="D26600" s="33" t="s">
        <v>564</v>
      </c>
      <c r="E26600" s="34">
        <v>84108</v>
      </c>
      <c r="F26600" s="35">
        <v>1.0960000000000001</v>
      </c>
      <c r="G26600" s="34">
        <v>270.89999999999998</v>
      </c>
    </row>
    <row r="26601" spans="1:7">
      <c r="A26601" s="32">
        <v>2018</v>
      </c>
      <c r="B26601" s="32">
        <v>58236</v>
      </c>
      <c r="C26601" s="33" t="s">
        <v>563</v>
      </c>
      <c r="D26601" s="33" t="s">
        <v>564</v>
      </c>
      <c r="E26601" s="34">
        <v>102646</v>
      </c>
      <c r="F26601" s="35">
        <v>1.0960000000000001</v>
      </c>
      <c r="G26601" s="34">
        <v>296.89999999999998</v>
      </c>
    </row>
    <row r="26602" spans="1:7">
      <c r="A26602" s="32">
        <v>2018</v>
      </c>
      <c r="B26602" s="32">
        <v>58236</v>
      </c>
      <c r="C26602" s="33" t="s">
        <v>563</v>
      </c>
      <c r="D26602" s="33" t="s">
        <v>564</v>
      </c>
      <c r="E26602" s="34">
        <v>182945</v>
      </c>
      <c r="F26602" s="35">
        <v>1.0960000000000001</v>
      </c>
      <c r="G26602" s="34">
        <v>271</v>
      </c>
    </row>
    <row r="26603" spans="1:7">
      <c r="A26603" s="32">
        <v>2018</v>
      </c>
      <c r="B26603" s="32">
        <v>58236</v>
      </c>
      <c r="C26603" s="33" t="s">
        <v>563</v>
      </c>
      <c r="D26603" s="33" t="s">
        <v>564</v>
      </c>
      <c r="E26603" s="34">
        <v>185533</v>
      </c>
      <c r="F26603" s="35">
        <v>1.0960000000000001</v>
      </c>
      <c r="G26603" s="34">
        <v>230</v>
      </c>
    </row>
    <row r="26604" spans="1:7">
      <c r="A26604" s="32">
        <v>2018</v>
      </c>
      <c r="B26604" s="32">
        <v>58236</v>
      </c>
      <c r="C26604" s="33" t="s">
        <v>563</v>
      </c>
      <c r="D26604" s="33" t="s">
        <v>564</v>
      </c>
      <c r="E26604" s="34">
        <v>341771</v>
      </c>
      <c r="F26604" s="35">
        <v>1.0960000000000001</v>
      </c>
      <c r="G26604" s="34">
        <v>245.1</v>
      </c>
    </row>
    <row r="26605" spans="1:7">
      <c r="A26605" s="32">
        <v>2018</v>
      </c>
      <c r="B26605" s="32">
        <v>58236</v>
      </c>
      <c r="C26605" s="33" t="s">
        <v>563</v>
      </c>
      <c r="D26605" s="33" t="s">
        <v>564</v>
      </c>
      <c r="E26605" s="34">
        <v>830350</v>
      </c>
      <c r="F26605" s="35">
        <v>1.0960000000000001</v>
      </c>
      <c r="G26605" s="34">
        <v>271.89999999999998</v>
      </c>
    </row>
    <row r="26606" spans="1:7">
      <c r="A26606" s="32">
        <v>2018</v>
      </c>
      <c r="B26606" s="32">
        <v>58236</v>
      </c>
      <c r="C26606" s="33" t="s">
        <v>563</v>
      </c>
      <c r="D26606" s="33" t="s">
        <v>564</v>
      </c>
      <c r="E26606" s="34">
        <v>1200950</v>
      </c>
      <c r="F26606" s="35">
        <v>1.0960000000000001</v>
      </c>
      <c r="G26606" s="34">
        <v>259.7</v>
      </c>
    </row>
    <row r="26607" spans="1:7">
      <c r="A26607" s="32">
        <v>2018</v>
      </c>
      <c r="B26607" s="32">
        <v>58236</v>
      </c>
      <c r="C26607" s="33" t="s">
        <v>563</v>
      </c>
      <c r="D26607" s="33" t="s">
        <v>564</v>
      </c>
      <c r="E26607" s="34">
        <v>74213</v>
      </c>
      <c r="F26607" s="35">
        <v>1.0960000000000001</v>
      </c>
      <c r="G26607" s="34">
        <v>229.8</v>
      </c>
    </row>
    <row r="26608" spans="1:7">
      <c r="A26608" s="32">
        <v>2018</v>
      </c>
      <c r="B26608" s="32">
        <v>58236</v>
      </c>
      <c r="C26608" s="33" t="s">
        <v>563</v>
      </c>
      <c r="D26608" s="33" t="s">
        <v>564</v>
      </c>
      <c r="E26608" s="34">
        <v>74213</v>
      </c>
      <c r="F26608" s="35">
        <v>1.0960000000000001</v>
      </c>
      <c r="G26608" s="34">
        <v>239.5</v>
      </c>
    </row>
    <row r="26609" spans="1:7">
      <c r="A26609" s="32">
        <v>2018</v>
      </c>
      <c r="B26609" s="32">
        <v>58236</v>
      </c>
      <c r="C26609" s="33" t="s">
        <v>563</v>
      </c>
      <c r="D26609" s="33" t="s">
        <v>564</v>
      </c>
      <c r="E26609" s="34">
        <v>16495</v>
      </c>
      <c r="F26609" s="35">
        <v>1.0960000000000001</v>
      </c>
      <c r="G26609" s="34">
        <v>249</v>
      </c>
    </row>
    <row r="26610" spans="1:7">
      <c r="A26610" s="32">
        <v>2018</v>
      </c>
      <c r="B26610" s="32">
        <v>58236</v>
      </c>
      <c r="C26610" s="33" t="s">
        <v>563</v>
      </c>
      <c r="D26610" s="33" t="s">
        <v>564</v>
      </c>
      <c r="E26610" s="34">
        <v>9895</v>
      </c>
      <c r="F26610" s="35">
        <v>1.0960000000000001</v>
      </c>
      <c r="G26610" s="34">
        <v>273</v>
      </c>
    </row>
    <row r="26611" spans="1:7">
      <c r="A26611" s="32">
        <v>2018</v>
      </c>
      <c r="B26611" s="32">
        <v>58260</v>
      </c>
      <c r="C26611" s="33" t="s">
        <v>563</v>
      </c>
      <c r="D26611" s="33" t="s">
        <v>564</v>
      </c>
      <c r="E26611" s="34">
        <v>5463184</v>
      </c>
      <c r="F26611" s="35">
        <v>1.0209999999999999</v>
      </c>
      <c r="G26611" s="34">
        <v>336.4</v>
      </c>
    </row>
    <row r="26612" spans="1:7">
      <c r="A26612" s="32">
        <v>2018</v>
      </c>
      <c r="B26612" s="32">
        <v>58266</v>
      </c>
      <c r="C26612" s="33" t="s">
        <v>563</v>
      </c>
      <c r="D26612" s="33" t="s">
        <v>564</v>
      </c>
      <c r="E26612" s="34">
        <v>53643</v>
      </c>
      <c r="F26612" s="35">
        <v>1.097</v>
      </c>
      <c r="G26612" s="34">
        <v>183.6</v>
      </c>
    </row>
    <row r="26613" spans="1:7">
      <c r="A26613" s="32">
        <v>2018</v>
      </c>
      <c r="B26613" s="32">
        <v>58266</v>
      </c>
      <c r="C26613" s="33" t="s">
        <v>563</v>
      </c>
      <c r="D26613" s="33" t="s">
        <v>564</v>
      </c>
      <c r="E26613" s="34">
        <v>48067</v>
      </c>
      <c r="F26613" s="35">
        <v>1.097</v>
      </c>
      <c r="G26613" s="34">
        <v>162.5</v>
      </c>
    </row>
    <row r="26614" spans="1:7">
      <c r="A26614" s="32">
        <v>2018</v>
      </c>
      <c r="B26614" s="32">
        <v>58266</v>
      </c>
      <c r="C26614" s="33" t="s">
        <v>563</v>
      </c>
      <c r="D26614" s="33" t="s">
        <v>564</v>
      </c>
      <c r="E26614" s="34">
        <v>21961</v>
      </c>
      <c r="F26614" s="35">
        <v>1.097</v>
      </c>
      <c r="G26614" s="34">
        <v>113.7</v>
      </c>
    </row>
    <row r="26615" spans="1:7">
      <c r="A26615" s="32">
        <v>2018</v>
      </c>
      <c r="B26615" s="32">
        <v>58420</v>
      </c>
      <c r="C26615" s="33" t="s">
        <v>563</v>
      </c>
      <c r="D26615" s="33" t="s">
        <v>564</v>
      </c>
      <c r="E26615" s="34">
        <v>2530704</v>
      </c>
      <c r="F26615" s="35">
        <v>1.028</v>
      </c>
      <c r="G26615" s="34" t="s">
        <v>364</v>
      </c>
    </row>
    <row r="26616" spans="1:7">
      <c r="A26616" s="32">
        <v>2018</v>
      </c>
      <c r="B26616" s="32">
        <v>58426</v>
      </c>
      <c r="C26616" s="33" t="s">
        <v>563</v>
      </c>
      <c r="D26616" s="33" t="s">
        <v>564</v>
      </c>
      <c r="E26616" s="34">
        <v>3408246</v>
      </c>
      <c r="F26616" s="35">
        <v>1.03</v>
      </c>
      <c r="G26616" s="34" t="s">
        <v>364</v>
      </c>
    </row>
    <row r="26617" spans="1:7">
      <c r="A26617" s="32">
        <v>2018</v>
      </c>
      <c r="B26617" s="32">
        <v>58471</v>
      </c>
      <c r="C26617" s="33" t="s">
        <v>563</v>
      </c>
      <c r="D26617" s="33" t="s">
        <v>564</v>
      </c>
      <c r="E26617" s="34">
        <v>477085</v>
      </c>
      <c r="F26617" s="35">
        <v>1.03</v>
      </c>
      <c r="G26617" s="34" t="s">
        <v>364</v>
      </c>
    </row>
    <row r="26618" spans="1:7">
      <c r="A26618" s="32">
        <v>2018</v>
      </c>
      <c r="B26618" s="32">
        <v>58503</v>
      </c>
      <c r="C26618" s="33" t="s">
        <v>563</v>
      </c>
      <c r="D26618" s="33" t="s">
        <v>564</v>
      </c>
      <c r="E26618" s="34">
        <v>1923050</v>
      </c>
      <c r="F26618" s="35">
        <v>1.0449999999999999</v>
      </c>
      <c r="G26618" s="34">
        <v>99.4</v>
      </c>
    </row>
    <row r="26619" spans="1:7">
      <c r="A26619" s="32">
        <v>2018</v>
      </c>
      <c r="B26619" s="32">
        <v>58557</v>
      </c>
      <c r="C26619" s="33" t="s">
        <v>563</v>
      </c>
      <c r="D26619" s="33" t="s">
        <v>564</v>
      </c>
      <c r="E26619" s="34">
        <v>3344</v>
      </c>
      <c r="F26619" s="35">
        <v>1.0249999999999999</v>
      </c>
      <c r="G26619" s="34">
        <v>10446.4</v>
      </c>
    </row>
    <row r="26620" spans="1:7">
      <c r="A26620" s="32">
        <v>2018</v>
      </c>
      <c r="B26620" s="32">
        <v>58557</v>
      </c>
      <c r="C26620" s="33" t="s">
        <v>563</v>
      </c>
      <c r="D26620" s="33" t="s">
        <v>564</v>
      </c>
      <c r="E26620" s="34">
        <v>1705894</v>
      </c>
      <c r="F26620" s="35">
        <v>1.0580000000000001</v>
      </c>
      <c r="G26620" s="34">
        <v>222.8</v>
      </c>
    </row>
    <row r="26621" spans="1:7">
      <c r="A26621" s="32">
        <v>2018</v>
      </c>
      <c r="B26621" s="32">
        <v>58562</v>
      </c>
      <c r="C26621" s="33" t="s">
        <v>563</v>
      </c>
      <c r="D26621" s="33" t="s">
        <v>564</v>
      </c>
      <c r="E26621" s="34">
        <v>83168</v>
      </c>
      <c r="F26621" s="35">
        <v>1.052</v>
      </c>
      <c r="G26621" s="34">
        <v>243.2</v>
      </c>
    </row>
    <row r="26622" spans="1:7">
      <c r="A26622" s="32">
        <v>2018</v>
      </c>
      <c r="B26622" s="32">
        <v>58562</v>
      </c>
      <c r="C26622" s="33" t="s">
        <v>563</v>
      </c>
      <c r="D26622" s="33" t="s">
        <v>564</v>
      </c>
      <c r="E26622" s="34">
        <v>83787</v>
      </c>
      <c r="F26622" s="35">
        <v>1.052</v>
      </c>
      <c r="G26622" s="34">
        <v>232.2</v>
      </c>
    </row>
    <row r="26623" spans="1:7">
      <c r="A26623" s="32">
        <v>2018</v>
      </c>
      <c r="B26623" s="32">
        <v>58562</v>
      </c>
      <c r="C26623" s="33" t="s">
        <v>563</v>
      </c>
      <c r="D26623" s="33" t="s">
        <v>564</v>
      </c>
      <c r="E26623" s="34">
        <v>91437</v>
      </c>
      <c r="F26623" s="35">
        <v>1.052</v>
      </c>
      <c r="G26623" s="34">
        <v>244.4</v>
      </c>
    </row>
    <row r="26624" spans="1:7">
      <c r="A26624" s="32">
        <v>2018</v>
      </c>
      <c r="B26624" s="32">
        <v>58562</v>
      </c>
      <c r="C26624" s="33" t="s">
        <v>563</v>
      </c>
      <c r="D26624" s="33" t="s">
        <v>564</v>
      </c>
      <c r="E26624" s="34">
        <v>110959</v>
      </c>
      <c r="F26624" s="35">
        <v>1.052</v>
      </c>
      <c r="G26624" s="34">
        <v>247.5</v>
      </c>
    </row>
    <row r="26625" spans="1:7">
      <c r="A26625" s="32">
        <v>2018</v>
      </c>
      <c r="B26625" s="32">
        <v>58562</v>
      </c>
      <c r="C26625" s="33" t="s">
        <v>563</v>
      </c>
      <c r="D26625" s="33" t="s">
        <v>564</v>
      </c>
      <c r="E26625" s="34">
        <v>133641</v>
      </c>
      <c r="F26625" s="35">
        <v>1.052</v>
      </c>
      <c r="G26625" s="34">
        <v>222.6</v>
      </c>
    </row>
    <row r="26626" spans="1:7">
      <c r="A26626" s="32">
        <v>2018</v>
      </c>
      <c r="B26626" s="32">
        <v>58562</v>
      </c>
      <c r="C26626" s="33" t="s">
        <v>563</v>
      </c>
      <c r="D26626" s="33" t="s">
        <v>564</v>
      </c>
      <c r="E26626" s="34">
        <v>159878</v>
      </c>
      <c r="F26626" s="35">
        <v>1.052</v>
      </c>
      <c r="G26626" s="34">
        <v>224.4</v>
      </c>
    </row>
    <row r="26627" spans="1:7">
      <c r="A26627" s="32">
        <v>2018</v>
      </c>
      <c r="B26627" s="32">
        <v>58562</v>
      </c>
      <c r="C26627" s="33" t="s">
        <v>563</v>
      </c>
      <c r="D26627" s="33" t="s">
        <v>564</v>
      </c>
      <c r="E26627" s="34">
        <v>1127</v>
      </c>
      <c r="F26627" s="35">
        <v>1.052</v>
      </c>
      <c r="G26627" s="34">
        <v>200.8</v>
      </c>
    </row>
    <row r="26628" spans="1:7">
      <c r="A26628" s="32">
        <v>2018</v>
      </c>
      <c r="B26628" s="32">
        <v>58562</v>
      </c>
      <c r="C26628" s="33" t="s">
        <v>563</v>
      </c>
      <c r="D26628" s="33" t="s">
        <v>564</v>
      </c>
      <c r="E26628" s="34">
        <v>3930</v>
      </c>
      <c r="F26628" s="35">
        <v>1.052</v>
      </c>
      <c r="G26628" s="34">
        <v>237.3</v>
      </c>
    </row>
    <row r="26629" spans="1:7">
      <c r="A26629" s="32">
        <v>2018</v>
      </c>
      <c r="B26629" s="32">
        <v>58562</v>
      </c>
      <c r="C26629" s="33" t="s">
        <v>563</v>
      </c>
      <c r="D26629" s="33" t="s">
        <v>564</v>
      </c>
      <c r="E26629" s="34">
        <v>6023</v>
      </c>
      <c r="F26629" s="35">
        <v>1.052</v>
      </c>
      <c r="G26629" s="34">
        <v>220.9</v>
      </c>
    </row>
    <row r="26630" spans="1:7">
      <c r="A26630" s="32">
        <v>2018</v>
      </c>
      <c r="B26630" s="32">
        <v>58562</v>
      </c>
      <c r="C26630" s="33" t="s">
        <v>563</v>
      </c>
      <c r="D26630" s="33" t="s">
        <v>564</v>
      </c>
      <c r="E26630" s="34">
        <v>19182</v>
      </c>
      <c r="F26630" s="35">
        <v>1.052</v>
      </c>
      <c r="G26630" s="34">
        <v>240.5</v>
      </c>
    </row>
    <row r="26631" spans="1:7">
      <c r="A26631" s="32">
        <v>2018</v>
      </c>
      <c r="B26631" s="32">
        <v>58562</v>
      </c>
      <c r="C26631" s="33" t="s">
        <v>563</v>
      </c>
      <c r="D26631" s="33" t="s">
        <v>564</v>
      </c>
      <c r="E26631" s="34">
        <v>77371</v>
      </c>
      <c r="F26631" s="35">
        <v>1.052</v>
      </c>
      <c r="G26631" s="34">
        <v>246.3</v>
      </c>
    </row>
    <row r="26632" spans="1:7">
      <c r="A26632" s="32">
        <v>2018</v>
      </c>
      <c r="B26632" s="32">
        <v>58562</v>
      </c>
      <c r="C26632" s="33" t="s">
        <v>563</v>
      </c>
      <c r="D26632" s="33" t="s">
        <v>564</v>
      </c>
      <c r="E26632" s="34">
        <v>38863</v>
      </c>
      <c r="F26632" s="35">
        <v>1.052</v>
      </c>
      <c r="G26632" s="34">
        <v>195.7</v>
      </c>
    </row>
    <row r="26633" spans="1:7">
      <c r="A26633" s="32">
        <v>2018</v>
      </c>
      <c r="B26633" s="32">
        <v>58562</v>
      </c>
      <c r="C26633" s="33" t="s">
        <v>563</v>
      </c>
      <c r="D26633" s="33" t="s">
        <v>564</v>
      </c>
      <c r="E26633" s="34">
        <v>45485</v>
      </c>
      <c r="F26633" s="35">
        <v>1.052</v>
      </c>
      <c r="G26633" s="34">
        <v>254</v>
      </c>
    </row>
    <row r="26634" spans="1:7">
      <c r="A26634" s="32">
        <v>2018</v>
      </c>
      <c r="B26634" s="32">
        <v>58562</v>
      </c>
      <c r="C26634" s="33" t="s">
        <v>563</v>
      </c>
      <c r="D26634" s="33" t="s">
        <v>564</v>
      </c>
      <c r="E26634" s="34">
        <v>64124</v>
      </c>
      <c r="F26634" s="35">
        <v>1.052</v>
      </c>
      <c r="G26634" s="34">
        <v>237.9</v>
      </c>
    </row>
    <row r="26635" spans="1:7">
      <c r="A26635" s="32">
        <v>2018</v>
      </c>
      <c r="B26635" s="32">
        <v>58697</v>
      </c>
      <c r="C26635" s="33" t="s">
        <v>563</v>
      </c>
      <c r="D26635" s="33" t="s">
        <v>564</v>
      </c>
      <c r="E26635" s="34">
        <v>133224</v>
      </c>
      <c r="F26635" s="35">
        <v>1.0249999999999999</v>
      </c>
      <c r="G26635" s="34">
        <v>434.1</v>
      </c>
    </row>
    <row r="26636" spans="1:7">
      <c r="A26636" s="32">
        <v>2018</v>
      </c>
      <c r="B26636" s="32">
        <v>58697</v>
      </c>
      <c r="C26636" s="33" t="s">
        <v>563</v>
      </c>
      <c r="D26636" s="33" t="s">
        <v>564</v>
      </c>
      <c r="E26636" s="34">
        <v>1179150</v>
      </c>
      <c r="F26636" s="35">
        <v>1.026</v>
      </c>
      <c r="G26636" s="34">
        <v>495.2</v>
      </c>
    </row>
    <row r="26637" spans="1:7">
      <c r="A26637" s="32">
        <v>2018</v>
      </c>
      <c r="B26637" s="32">
        <v>58697</v>
      </c>
      <c r="C26637" s="33" t="s">
        <v>563</v>
      </c>
      <c r="D26637" s="33" t="s">
        <v>564</v>
      </c>
      <c r="E26637" s="34">
        <v>626643</v>
      </c>
      <c r="F26637" s="35">
        <v>1.026</v>
      </c>
      <c r="G26637" s="34">
        <v>495.2</v>
      </c>
    </row>
    <row r="26638" spans="1:7">
      <c r="A26638" s="32">
        <v>2018</v>
      </c>
      <c r="B26638" s="32">
        <v>58835</v>
      </c>
      <c r="C26638" s="33" t="s">
        <v>563</v>
      </c>
      <c r="D26638" s="33" t="s">
        <v>564</v>
      </c>
      <c r="E26638" s="34">
        <v>568486</v>
      </c>
      <c r="F26638" s="35">
        <v>1.0389999999999999</v>
      </c>
      <c r="G26638" s="34">
        <v>214</v>
      </c>
    </row>
    <row r="26639" spans="1:7">
      <c r="A26639" s="32">
        <v>2018</v>
      </c>
      <c r="B26639" s="32">
        <v>59004</v>
      </c>
      <c r="C26639" s="33" t="s">
        <v>563</v>
      </c>
      <c r="D26639" s="33" t="s">
        <v>564</v>
      </c>
      <c r="E26639" s="34">
        <v>3203337</v>
      </c>
      <c r="F26639" s="35">
        <v>1.042</v>
      </c>
      <c r="G26639" s="34" t="s">
        <v>364</v>
      </c>
    </row>
    <row r="26640" spans="1:7">
      <c r="A26640" s="32">
        <v>2018</v>
      </c>
      <c r="B26640" s="32">
        <v>59220</v>
      </c>
      <c r="C26640" s="33" t="s">
        <v>563</v>
      </c>
      <c r="D26640" s="33" t="s">
        <v>564</v>
      </c>
      <c r="E26640" s="34">
        <v>9718</v>
      </c>
      <c r="F26640" s="35">
        <v>1.0289999999999999</v>
      </c>
      <c r="G26640" s="34">
        <v>320.5</v>
      </c>
    </row>
    <row r="26641" spans="1:7">
      <c r="A26641" s="32">
        <v>2018</v>
      </c>
      <c r="B26641" s="32">
        <v>59220</v>
      </c>
      <c r="C26641" s="33" t="s">
        <v>563</v>
      </c>
      <c r="D26641" s="33" t="s">
        <v>564</v>
      </c>
      <c r="E26641" s="34">
        <v>19436</v>
      </c>
      <c r="F26641" s="35">
        <v>1.0289999999999999</v>
      </c>
      <c r="G26641" s="34">
        <v>353</v>
      </c>
    </row>
    <row r="26642" spans="1:7">
      <c r="A26642" s="32">
        <v>2018</v>
      </c>
      <c r="B26642" s="32">
        <v>59220</v>
      </c>
      <c r="C26642" s="33" t="s">
        <v>563</v>
      </c>
      <c r="D26642" s="33" t="s">
        <v>564</v>
      </c>
      <c r="E26642" s="34">
        <v>23907</v>
      </c>
      <c r="F26642" s="35">
        <v>1.0289999999999999</v>
      </c>
      <c r="G26642" s="34">
        <v>328.9</v>
      </c>
    </row>
    <row r="26643" spans="1:7">
      <c r="A26643" s="32">
        <v>2018</v>
      </c>
      <c r="B26643" s="32">
        <v>59220</v>
      </c>
      <c r="C26643" s="33" t="s">
        <v>563</v>
      </c>
      <c r="D26643" s="33" t="s">
        <v>564</v>
      </c>
      <c r="E26643" s="34">
        <v>27308</v>
      </c>
      <c r="F26643" s="35">
        <v>1.0289999999999999</v>
      </c>
      <c r="G26643" s="34">
        <v>328.9</v>
      </c>
    </row>
    <row r="26644" spans="1:7">
      <c r="A26644" s="32">
        <v>2018</v>
      </c>
      <c r="B26644" s="32">
        <v>59220</v>
      </c>
      <c r="C26644" s="33" t="s">
        <v>563</v>
      </c>
      <c r="D26644" s="33" t="s">
        <v>564</v>
      </c>
      <c r="E26644" s="34">
        <v>63168</v>
      </c>
      <c r="F26644" s="35">
        <v>1.0289999999999999</v>
      </c>
      <c r="G26644" s="34">
        <v>350.2</v>
      </c>
    </row>
    <row r="26645" spans="1:7">
      <c r="A26645" s="32">
        <v>2018</v>
      </c>
      <c r="B26645" s="32">
        <v>59220</v>
      </c>
      <c r="C26645" s="33" t="s">
        <v>563</v>
      </c>
      <c r="D26645" s="33" t="s">
        <v>564</v>
      </c>
      <c r="E26645" s="34">
        <v>80762</v>
      </c>
      <c r="F26645" s="35">
        <v>1.0289999999999999</v>
      </c>
      <c r="G26645" s="34">
        <v>327.60000000000002</v>
      </c>
    </row>
    <row r="26646" spans="1:7">
      <c r="A26646" s="32">
        <v>2018</v>
      </c>
      <c r="B26646" s="32">
        <v>59220</v>
      </c>
      <c r="C26646" s="33" t="s">
        <v>563</v>
      </c>
      <c r="D26646" s="33" t="s">
        <v>564</v>
      </c>
      <c r="E26646" s="34">
        <v>656785</v>
      </c>
      <c r="F26646" s="35">
        <v>1.0289999999999999</v>
      </c>
      <c r="G26646" s="34">
        <v>330.8</v>
      </c>
    </row>
    <row r="26647" spans="1:7">
      <c r="A26647" s="32">
        <v>2018</v>
      </c>
      <c r="B26647" s="32">
        <v>59220</v>
      </c>
      <c r="C26647" s="33" t="s">
        <v>563</v>
      </c>
      <c r="D26647" s="33" t="s">
        <v>564</v>
      </c>
      <c r="E26647" s="34">
        <v>222255</v>
      </c>
      <c r="F26647" s="35">
        <v>1.0289999999999999</v>
      </c>
      <c r="G26647" s="34">
        <v>348.8</v>
      </c>
    </row>
    <row r="26648" spans="1:7">
      <c r="A26648" s="32">
        <v>2018</v>
      </c>
      <c r="B26648" s="32">
        <v>59220</v>
      </c>
      <c r="C26648" s="33" t="s">
        <v>563</v>
      </c>
      <c r="D26648" s="33" t="s">
        <v>564</v>
      </c>
      <c r="E26648" s="34">
        <v>251312</v>
      </c>
      <c r="F26648" s="35">
        <v>1.0289999999999999</v>
      </c>
      <c r="G26648" s="34">
        <v>352.1</v>
      </c>
    </row>
    <row r="26649" spans="1:7">
      <c r="A26649" s="32">
        <v>2018</v>
      </c>
      <c r="B26649" s="32">
        <v>59220</v>
      </c>
      <c r="C26649" s="33" t="s">
        <v>563</v>
      </c>
      <c r="D26649" s="33" t="s">
        <v>564</v>
      </c>
      <c r="E26649" s="34">
        <v>260253</v>
      </c>
      <c r="F26649" s="35">
        <v>1.0289999999999999</v>
      </c>
      <c r="G26649" s="34">
        <v>341</v>
      </c>
    </row>
    <row r="26650" spans="1:7">
      <c r="A26650" s="32">
        <v>2018</v>
      </c>
      <c r="B26650" s="32">
        <v>59220</v>
      </c>
      <c r="C26650" s="33" t="s">
        <v>563</v>
      </c>
      <c r="D26650" s="33" t="s">
        <v>564</v>
      </c>
      <c r="E26650" s="34">
        <v>317815</v>
      </c>
      <c r="F26650" s="35">
        <v>1.0289999999999999</v>
      </c>
      <c r="G26650" s="34">
        <v>334</v>
      </c>
    </row>
    <row r="26651" spans="1:7">
      <c r="A26651" s="32">
        <v>2018</v>
      </c>
      <c r="B26651" s="32">
        <v>59220</v>
      </c>
      <c r="C26651" s="33" t="s">
        <v>563</v>
      </c>
      <c r="D26651" s="33" t="s">
        <v>564</v>
      </c>
      <c r="E26651" s="34">
        <v>343803</v>
      </c>
      <c r="F26651" s="35">
        <v>1.0289999999999999</v>
      </c>
      <c r="G26651" s="34">
        <v>314.89999999999998</v>
      </c>
    </row>
    <row r="26652" spans="1:7">
      <c r="A26652" s="32">
        <v>2018</v>
      </c>
      <c r="B26652" s="32">
        <v>59220</v>
      </c>
      <c r="C26652" s="33" t="s">
        <v>563</v>
      </c>
      <c r="D26652" s="33" t="s">
        <v>564</v>
      </c>
      <c r="E26652" s="34">
        <v>450784</v>
      </c>
      <c r="F26652" s="35">
        <v>1.0289999999999999</v>
      </c>
      <c r="G26652" s="34">
        <v>337.9</v>
      </c>
    </row>
    <row r="26653" spans="1:7">
      <c r="A26653" s="32">
        <v>2018</v>
      </c>
      <c r="B26653" s="32">
        <v>59220</v>
      </c>
      <c r="C26653" s="33" t="s">
        <v>563</v>
      </c>
      <c r="D26653" s="33" t="s">
        <v>564</v>
      </c>
      <c r="E26653" s="34">
        <v>96458</v>
      </c>
      <c r="F26653" s="35">
        <v>1.0289999999999999</v>
      </c>
      <c r="G26653" s="34">
        <v>309.60000000000002</v>
      </c>
    </row>
    <row r="26654" spans="1:7">
      <c r="A26654" s="32">
        <v>2018</v>
      </c>
      <c r="B26654" s="32">
        <v>59325</v>
      </c>
      <c r="C26654" s="33" t="s">
        <v>563</v>
      </c>
      <c r="D26654" s="33" t="s">
        <v>564</v>
      </c>
      <c r="E26654" s="34">
        <v>1878664</v>
      </c>
      <c r="F26654" s="35">
        <v>1.026</v>
      </c>
      <c r="G26654" s="34" t="s">
        <v>364</v>
      </c>
    </row>
    <row r="26655" spans="1:7">
      <c r="A26655" s="32">
        <v>2018</v>
      </c>
      <c r="B26655" s="32">
        <v>59326</v>
      </c>
      <c r="C26655" s="33" t="s">
        <v>563</v>
      </c>
      <c r="D26655" s="33" t="s">
        <v>564</v>
      </c>
      <c r="E26655" s="34">
        <v>1709883</v>
      </c>
      <c r="F26655" s="35">
        <v>1.06</v>
      </c>
      <c r="G26655" s="34" t="s">
        <v>364</v>
      </c>
    </row>
    <row r="26656" spans="1:7">
      <c r="A26656" s="32">
        <v>2018</v>
      </c>
      <c r="B26656" s="32">
        <v>59338</v>
      </c>
      <c r="C26656" s="33" t="s">
        <v>563</v>
      </c>
      <c r="D26656" s="33" t="s">
        <v>564</v>
      </c>
      <c r="E26656" s="34">
        <v>1795646</v>
      </c>
      <c r="F26656" s="35">
        <v>1.0609999999999999</v>
      </c>
      <c r="G26656" s="34">
        <v>220.3</v>
      </c>
    </row>
    <row r="26657" spans="1:7">
      <c r="A26657" s="32">
        <v>2018</v>
      </c>
      <c r="B26657" s="32">
        <v>59338</v>
      </c>
      <c r="C26657" s="33" t="s">
        <v>563</v>
      </c>
      <c r="D26657" s="33" t="s">
        <v>564</v>
      </c>
      <c r="E26657" s="34">
        <v>385818</v>
      </c>
      <c r="F26657" s="35">
        <v>1.0609999999999999</v>
      </c>
      <c r="G26657" s="34">
        <v>276.10000000000002</v>
      </c>
    </row>
    <row r="26658" spans="1:7">
      <c r="A26658" s="32">
        <v>2018</v>
      </c>
      <c r="B26658" s="32">
        <v>59391</v>
      </c>
      <c r="C26658" s="33" t="s">
        <v>563</v>
      </c>
      <c r="D26658" s="33" t="s">
        <v>564</v>
      </c>
      <c r="E26658" s="34">
        <v>232956</v>
      </c>
      <c r="F26658" s="35">
        <v>1.0249999999999999</v>
      </c>
      <c r="G26658" s="34">
        <v>538.6</v>
      </c>
    </row>
    <row r="26659" spans="1:7">
      <c r="A26659" s="32">
        <v>2018</v>
      </c>
      <c r="B26659" s="32">
        <v>59764</v>
      </c>
      <c r="C26659" s="33" t="s">
        <v>563</v>
      </c>
      <c r="D26659" s="33" t="s">
        <v>564</v>
      </c>
      <c r="E26659" s="34">
        <v>2172671</v>
      </c>
      <c r="F26659" s="35">
        <v>1.0629999999999999</v>
      </c>
      <c r="G26659" s="34" t="s">
        <v>364</v>
      </c>
    </row>
    <row r="26660" spans="1:7">
      <c r="A26660" s="32">
        <v>2018</v>
      </c>
      <c r="B26660" s="32">
        <v>59773</v>
      </c>
      <c r="C26660" s="33" t="s">
        <v>563</v>
      </c>
      <c r="D26660" s="33" t="s">
        <v>564</v>
      </c>
      <c r="E26660" s="34">
        <v>2773712</v>
      </c>
      <c r="F26660" s="35">
        <v>1.038</v>
      </c>
      <c r="G26660" s="34" t="s">
        <v>364</v>
      </c>
    </row>
    <row r="26661" spans="1:7">
      <c r="A26661" s="32">
        <v>2018</v>
      </c>
      <c r="B26661" s="32">
        <v>59784</v>
      </c>
      <c r="C26661" s="33" t="s">
        <v>563</v>
      </c>
      <c r="D26661" s="33" t="s">
        <v>564</v>
      </c>
      <c r="E26661" s="34">
        <v>2354000</v>
      </c>
      <c r="F26661" s="35">
        <v>1.0289999999999999</v>
      </c>
      <c r="G26661" s="34">
        <v>237.2</v>
      </c>
    </row>
    <row r="26662" spans="1:7">
      <c r="A26662" s="32">
        <v>2018</v>
      </c>
      <c r="B26662" s="32">
        <v>59812</v>
      </c>
      <c r="C26662" s="33" t="s">
        <v>563</v>
      </c>
      <c r="D26662" s="33" t="s">
        <v>564</v>
      </c>
      <c r="E26662" s="34">
        <v>1219460</v>
      </c>
      <c r="F26662" s="35">
        <v>1.0349999999999999</v>
      </c>
      <c r="G26662" s="34" t="s">
        <v>364</v>
      </c>
    </row>
    <row r="26663" spans="1:7">
      <c r="A26663" s="32">
        <v>2018</v>
      </c>
      <c r="B26663" s="32">
        <v>59906</v>
      </c>
      <c r="C26663" s="33" t="s">
        <v>563</v>
      </c>
      <c r="D26663" s="33" t="s">
        <v>564</v>
      </c>
      <c r="E26663" s="34">
        <v>4229219</v>
      </c>
      <c r="F26663" s="35">
        <v>1.0289999999999999</v>
      </c>
      <c r="G26663" s="34" t="s">
        <v>364</v>
      </c>
    </row>
    <row r="26664" spans="1:7">
      <c r="A26664" s="32">
        <v>2018</v>
      </c>
      <c r="B26664" s="32">
        <v>60122</v>
      </c>
      <c r="C26664" s="33" t="s">
        <v>563</v>
      </c>
      <c r="D26664" s="33" t="s">
        <v>564</v>
      </c>
      <c r="E26664" s="34">
        <v>540194</v>
      </c>
      <c r="F26664" s="35">
        <v>1.0249999999999999</v>
      </c>
      <c r="G26664" s="34" t="s">
        <v>364</v>
      </c>
    </row>
    <row r="26665" spans="1:7">
      <c r="A26665" s="32">
        <v>2018</v>
      </c>
      <c r="B26665" s="32">
        <v>60264</v>
      </c>
      <c r="C26665" s="33" t="s">
        <v>563</v>
      </c>
      <c r="D26665" s="33" t="s">
        <v>564</v>
      </c>
      <c r="E26665" s="34">
        <v>118571</v>
      </c>
      <c r="F26665" s="35">
        <v>1.1000000000000001</v>
      </c>
      <c r="G26665" s="34" t="s">
        <v>364</v>
      </c>
    </row>
    <row r="26666" spans="1:7">
      <c r="A26666" s="32">
        <v>2018</v>
      </c>
      <c r="B26666" s="32">
        <v>60302</v>
      </c>
      <c r="C26666" s="33" t="s">
        <v>563</v>
      </c>
      <c r="D26666" s="33" t="s">
        <v>564</v>
      </c>
      <c r="E26666" s="34">
        <v>3272483</v>
      </c>
      <c r="F26666" s="35">
        <v>1.026</v>
      </c>
      <c r="G26666" s="34" t="s">
        <v>364</v>
      </c>
    </row>
    <row r="26667" spans="1:7">
      <c r="A26667" s="32">
        <v>2018</v>
      </c>
      <c r="B26667" s="32">
        <v>60357</v>
      </c>
      <c r="C26667" s="33" t="s">
        <v>563</v>
      </c>
      <c r="D26667" s="33" t="s">
        <v>564</v>
      </c>
      <c r="E26667" s="34">
        <v>3404090</v>
      </c>
      <c r="F26667" s="35">
        <v>1.0269999999999999</v>
      </c>
      <c r="G26667" s="34" t="s">
        <v>364</v>
      </c>
    </row>
    <row r="26668" spans="1:7">
      <c r="A26668" s="32">
        <v>2018</v>
      </c>
      <c r="B26668" s="32">
        <v>60368</v>
      </c>
      <c r="C26668" s="33" t="s">
        <v>563</v>
      </c>
      <c r="D26668" s="33" t="s">
        <v>564</v>
      </c>
      <c r="E26668" s="34">
        <v>4073291</v>
      </c>
      <c r="F26668" s="35">
        <v>1.028</v>
      </c>
      <c r="G26668" s="34" t="s">
        <v>364</v>
      </c>
    </row>
    <row r="26669" spans="1:7">
      <c r="A26669" s="32">
        <v>2018</v>
      </c>
      <c r="B26669" s="32">
        <v>60768</v>
      </c>
      <c r="C26669" s="33" t="s">
        <v>563</v>
      </c>
      <c r="D26669" s="33" t="s">
        <v>564</v>
      </c>
      <c r="E26669" s="34">
        <v>2406813</v>
      </c>
      <c r="F26669" s="35">
        <v>1.0609999999999999</v>
      </c>
      <c r="G26669" s="34" t="s">
        <v>364</v>
      </c>
    </row>
    <row r="26670" spans="1:7">
      <c r="A26670" s="32">
        <v>2018</v>
      </c>
      <c r="B26670" s="32">
        <v>60903</v>
      </c>
      <c r="C26670" s="33" t="s">
        <v>563</v>
      </c>
      <c r="D26670" s="33" t="s">
        <v>564</v>
      </c>
      <c r="E26670" s="34">
        <v>1620049</v>
      </c>
      <c r="F26670" s="35">
        <v>1.032</v>
      </c>
      <c r="G26670" s="34" t="s">
        <v>364</v>
      </c>
    </row>
    <row r="26671" spans="1:7">
      <c r="A26671" s="32">
        <v>2018</v>
      </c>
      <c r="B26671" s="32">
        <v>61643</v>
      </c>
      <c r="C26671" s="33" t="s">
        <v>563</v>
      </c>
      <c r="D26671" s="33" t="s">
        <v>564</v>
      </c>
      <c r="E26671" s="34">
        <v>131385</v>
      </c>
      <c r="F26671" s="35">
        <v>1</v>
      </c>
      <c r="G26671" s="34">
        <v>355.3</v>
      </c>
    </row>
    <row r="26672" spans="1:7">
      <c r="A26672" s="32">
        <v>2018</v>
      </c>
      <c r="B26672" s="32">
        <v>3</v>
      </c>
      <c r="C26672" s="33" t="s">
        <v>353</v>
      </c>
      <c r="D26672" s="33" t="s">
        <v>354</v>
      </c>
      <c r="E26672" s="34">
        <v>102749</v>
      </c>
      <c r="F26672" s="35">
        <v>20.608000000000001</v>
      </c>
      <c r="G26672" s="34">
        <v>291.3</v>
      </c>
    </row>
    <row r="26673" spans="1:7">
      <c r="A26673" s="32">
        <v>2018</v>
      </c>
      <c r="B26673" s="32">
        <v>3</v>
      </c>
      <c r="C26673" s="33" t="s">
        <v>563</v>
      </c>
      <c r="D26673" s="33" t="s">
        <v>564</v>
      </c>
      <c r="E26673" s="34">
        <v>156459</v>
      </c>
      <c r="F26673" s="35">
        <v>1.0189999999999999</v>
      </c>
      <c r="G26673" s="34">
        <v>786.4</v>
      </c>
    </row>
    <row r="26674" spans="1:7">
      <c r="A26674" s="32">
        <v>2018</v>
      </c>
      <c r="B26674" s="32">
        <v>3</v>
      </c>
      <c r="C26674" s="33" t="s">
        <v>563</v>
      </c>
      <c r="D26674" s="33" t="s">
        <v>564</v>
      </c>
      <c r="E26674" s="34">
        <v>5061214</v>
      </c>
      <c r="F26674" s="35">
        <v>1.016</v>
      </c>
      <c r="G26674" s="34">
        <v>330.8</v>
      </c>
    </row>
    <row r="26675" spans="1:7">
      <c r="A26675" s="32">
        <v>2018</v>
      </c>
      <c r="B26675" s="32">
        <v>7</v>
      </c>
      <c r="C26675" s="33" t="s">
        <v>563</v>
      </c>
      <c r="D26675" s="33" t="s">
        <v>564</v>
      </c>
      <c r="E26675" s="34">
        <v>253847</v>
      </c>
      <c r="F26675" s="35">
        <v>1.016</v>
      </c>
      <c r="G26675" s="34">
        <v>341</v>
      </c>
    </row>
    <row r="26676" spans="1:7">
      <c r="A26676" s="32">
        <v>2018</v>
      </c>
      <c r="B26676" s="32">
        <v>8</v>
      </c>
      <c r="C26676" s="33" t="s">
        <v>565</v>
      </c>
      <c r="D26676" s="33" t="s">
        <v>566</v>
      </c>
      <c r="E26676" s="34">
        <v>886</v>
      </c>
      <c r="F26676" s="35">
        <v>5.8</v>
      </c>
      <c r="G26676" s="34">
        <v>1690.6</v>
      </c>
    </row>
    <row r="26677" spans="1:7">
      <c r="A26677" s="32">
        <v>2018</v>
      </c>
      <c r="B26677" s="32">
        <v>8</v>
      </c>
      <c r="C26677" s="33" t="s">
        <v>353</v>
      </c>
      <c r="D26677" s="33" t="s">
        <v>354</v>
      </c>
      <c r="E26677" s="34">
        <v>180058</v>
      </c>
      <c r="F26677" s="35">
        <v>23.38</v>
      </c>
      <c r="G26677" s="34">
        <v>336.4</v>
      </c>
    </row>
    <row r="26678" spans="1:7">
      <c r="A26678" s="32">
        <v>2018</v>
      </c>
      <c r="B26678" s="32">
        <v>8</v>
      </c>
      <c r="C26678" s="33" t="s">
        <v>353</v>
      </c>
      <c r="D26678" s="33" t="s">
        <v>354</v>
      </c>
      <c r="E26678" s="34">
        <v>12762</v>
      </c>
      <c r="F26678" s="35">
        <v>20.608000000000001</v>
      </c>
      <c r="G26678" s="34">
        <v>334.4</v>
      </c>
    </row>
    <row r="26679" spans="1:7">
      <c r="A26679" s="32">
        <v>2018</v>
      </c>
      <c r="B26679" s="32">
        <v>8</v>
      </c>
      <c r="C26679" s="33" t="s">
        <v>353</v>
      </c>
      <c r="D26679" s="33" t="s">
        <v>354</v>
      </c>
      <c r="E26679" s="34">
        <v>12309</v>
      </c>
      <c r="F26679" s="35">
        <v>23.904</v>
      </c>
      <c r="G26679" s="34">
        <v>273.39999999999998</v>
      </c>
    </row>
    <row r="26680" spans="1:7">
      <c r="A26680" s="32">
        <v>2018</v>
      </c>
      <c r="B26680" s="32">
        <v>10</v>
      </c>
      <c r="C26680" s="33" t="s">
        <v>563</v>
      </c>
      <c r="D26680" s="33" t="s">
        <v>564</v>
      </c>
      <c r="E26680" s="34">
        <v>1588323</v>
      </c>
      <c r="F26680" s="35">
        <v>1.0329999999999999</v>
      </c>
      <c r="G26680" s="34">
        <v>333.7</v>
      </c>
    </row>
    <row r="26681" spans="1:7">
      <c r="A26681" s="32">
        <v>2018</v>
      </c>
      <c r="B26681" s="32">
        <v>26</v>
      </c>
      <c r="C26681" s="33" t="s">
        <v>353</v>
      </c>
      <c r="D26681" s="33" t="s">
        <v>354</v>
      </c>
      <c r="E26681" s="34">
        <v>23199</v>
      </c>
      <c r="F26681" s="35">
        <v>23.95</v>
      </c>
      <c r="G26681" s="34">
        <v>224</v>
      </c>
    </row>
    <row r="26682" spans="1:7">
      <c r="A26682" s="32">
        <v>2018</v>
      </c>
      <c r="B26682" s="32">
        <v>26</v>
      </c>
      <c r="C26682" s="33" t="s">
        <v>563</v>
      </c>
      <c r="D26682" s="33" t="s">
        <v>564</v>
      </c>
      <c r="E26682" s="34">
        <v>2795811</v>
      </c>
      <c r="F26682" s="35">
        <v>1.024</v>
      </c>
      <c r="G26682" s="34">
        <v>319.89999999999998</v>
      </c>
    </row>
    <row r="26683" spans="1:7">
      <c r="A26683" s="32">
        <v>2018</v>
      </c>
      <c r="B26683" s="32">
        <v>47</v>
      </c>
      <c r="C26683" s="33" t="s">
        <v>563</v>
      </c>
      <c r="D26683" s="33" t="s">
        <v>564</v>
      </c>
      <c r="E26683" s="34">
        <v>78055</v>
      </c>
      <c r="F26683" s="35">
        <v>1</v>
      </c>
      <c r="G26683" s="34">
        <v>342.6</v>
      </c>
    </row>
    <row r="26684" spans="1:7">
      <c r="A26684" s="32">
        <v>2018</v>
      </c>
      <c r="B26684" s="32">
        <v>51</v>
      </c>
      <c r="C26684" s="33" t="s">
        <v>563</v>
      </c>
      <c r="D26684" s="33" t="s">
        <v>564</v>
      </c>
      <c r="E26684" s="34">
        <v>72931</v>
      </c>
      <c r="F26684" s="35">
        <v>1.054</v>
      </c>
      <c r="G26684" s="34">
        <v>408.1</v>
      </c>
    </row>
    <row r="26685" spans="1:7">
      <c r="A26685" s="32">
        <v>2018</v>
      </c>
      <c r="B26685" s="32">
        <v>51</v>
      </c>
      <c r="C26685" s="33" t="s">
        <v>362</v>
      </c>
      <c r="D26685" s="33" t="s">
        <v>354</v>
      </c>
      <c r="E26685" s="34">
        <v>102735</v>
      </c>
      <c r="F26685" s="35">
        <v>13.55</v>
      </c>
      <c r="G26685" s="34">
        <v>832.3</v>
      </c>
    </row>
    <row r="26686" spans="1:7">
      <c r="A26686" s="32">
        <v>2018</v>
      </c>
      <c r="B26686" s="32">
        <v>54</v>
      </c>
      <c r="C26686" s="33" t="s">
        <v>563</v>
      </c>
      <c r="D26686" s="33" t="s">
        <v>564</v>
      </c>
      <c r="E26686" s="34">
        <v>321219</v>
      </c>
      <c r="F26686" s="35">
        <v>1.03</v>
      </c>
      <c r="G26686" s="34">
        <v>340.9</v>
      </c>
    </row>
    <row r="26687" spans="1:7">
      <c r="A26687" s="32">
        <v>2018</v>
      </c>
      <c r="B26687" s="32">
        <v>56</v>
      </c>
      <c r="C26687" s="33" t="s">
        <v>353</v>
      </c>
      <c r="D26687" s="33" t="s">
        <v>354</v>
      </c>
      <c r="E26687" s="34">
        <v>40345</v>
      </c>
      <c r="F26687" s="35">
        <v>22.616</v>
      </c>
      <c r="G26687" s="34">
        <v>265.60000000000002</v>
      </c>
    </row>
    <row r="26688" spans="1:7">
      <c r="A26688" s="32">
        <v>2018</v>
      </c>
      <c r="B26688" s="32">
        <v>56</v>
      </c>
      <c r="C26688" s="33" t="s">
        <v>565</v>
      </c>
      <c r="D26688" s="33" t="s">
        <v>566</v>
      </c>
      <c r="E26688" s="34">
        <v>1083</v>
      </c>
      <c r="F26688" s="35">
        <v>5.5</v>
      </c>
      <c r="G26688" s="34">
        <v>1815.5</v>
      </c>
    </row>
    <row r="26689" spans="1:7">
      <c r="A26689" s="32">
        <v>2018</v>
      </c>
      <c r="B26689" s="32">
        <v>59</v>
      </c>
      <c r="C26689" s="33" t="s">
        <v>363</v>
      </c>
      <c r="D26689" s="33" t="s">
        <v>354</v>
      </c>
      <c r="E26689" s="34">
        <v>30739</v>
      </c>
      <c r="F26689" s="35">
        <v>16.39</v>
      </c>
      <c r="G26689" s="34">
        <v>146.19999999999999</v>
      </c>
    </row>
    <row r="26690" spans="1:7">
      <c r="A26690" s="32">
        <v>2018</v>
      </c>
      <c r="B26690" s="32">
        <v>60</v>
      </c>
      <c r="C26690" s="33" t="s">
        <v>363</v>
      </c>
      <c r="D26690" s="33" t="s">
        <v>354</v>
      </c>
      <c r="E26690" s="34">
        <v>80109</v>
      </c>
      <c r="F26690" s="35">
        <v>16.146000000000001</v>
      </c>
      <c r="G26690" s="34">
        <v>112.8</v>
      </c>
    </row>
    <row r="26691" spans="1:7">
      <c r="A26691" s="32">
        <v>2018</v>
      </c>
      <c r="B26691" s="32">
        <v>87</v>
      </c>
      <c r="C26691" s="33" t="s">
        <v>363</v>
      </c>
      <c r="D26691" s="33" t="s">
        <v>354</v>
      </c>
      <c r="E26691" s="34">
        <v>33551</v>
      </c>
      <c r="F26691" s="35">
        <v>18.53</v>
      </c>
      <c r="G26691" s="34">
        <v>233.3</v>
      </c>
    </row>
    <row r="26692" spans="1:7">
      <c r="A26692" s="32">
        <v>2018</v>
      </c>
      <c r="B26692" s="32">
        <v>87</v>
      </c>
      <c r="C26692" s="33" t="s">
        <v>563</v>
      </c>
      <c r="D26692" s="33" t="s">
        <v>564</v>
      </c>
      <c r="E26692" s="34">
        <v>35</v>
      </c>
      <c r="F26692" s="35">
        <v>1.032</v>
      </c>
      <c r="G26692" s="34">
        <v>3948.9</v>
      </c>
    </row>
    <row r="26693" spans="1:7">
      <c r="A26693" s="32">
        <v>2018</v>
      </c>
      <c r="B26693" s="32">
        <v>96</v>
      </c>
      <c r="C26693" s="33" t="s">
        <v>563</v>
      </c>
      <c r="D26693" s="33" t="s">
        <v>564</v>
      </c>
      <c r="E26693" s="34">
        <v>40224</v>
      </c>
      <c r="F26693" s="35">
        <v>1</v>
      </c>
      <c r="G26693" s="34">
        <v>772.1</v>
      </c>
    </row>
    <row r="26694" spans="1:7">
      <c r="A26694" s="32">
        <v>2018</v>
      </c>
      <c r="B26694" s="32">
        <v>108</v>
      </c>
      <c r="C26694" s="33" t="s">
        <v>563</v>
      </c>
      <c r="D26694" s="33" t="s">
        <v>564</v>
      </c>
      <c r="E26694" s="34">
        <v>23</v>
      </c>
      <c r="F26694" s="35">
        <v>1.135</v>
      </c>
      <c r="G26694" s="34">
        <v>310.39999999999998</v>
      </c>
    </row>
    <row r="26695" spans="1:7">
      <c r="A26695" s="32">
        <v>2018</v>
      </c>
      <c r="B26695" s="32">
        <v>108</v>
      </c>
      <c r="C26695" s="33" t="s">
        <v>563</v>
      </c>
      <c r="D26695" s="33" t="s">
        <v>564</v>
      </c>
      <c r="E26695" s="34">
        <v>841</v>
      </c>
      <c r="F26695" s="35">
        <v>1.135</v>
      </c>
      <c r="G26695" s="34">
        <v>333.5</v>
      </c>
    </row>
    <row r="26696" spans="1:7">
      <c r="A26696" s="32">
        <v>2018</v>
      </c>
      <c r="B26696" s="32">
        <v>113</v>
      </c>
      <c r="C26696" s="33" t="s">
        <v>363</v>
      </c>
      <c r="D26696" s="33" t="s">
        <v>354</v>
      </c>
      <c r="E26696" s="34">
        <v>137494</v>
      </c>
      <c r="F26696" s="35">
        <v>18.600000000000001</v>
      </c>
      <c r="G26696" s="34">
        <v>223</v>
      </c>
    </row>
    <row r="26697" spans="1:7">
      <c r="A26697" s="32">
        <v>2018</v>
      </c>
      <c r="B26697" s="32">
        <v>113</v>
      </c>
      <c r="C26697" s="33" t="s">
        <v>565</v>
      </c>
      <c r="D26697" s="33" t="s">
        <v>566</v>
      </c>
      <c r="E26697" s="34">
        <v>172</v>
      </c>
      <c r="F26697" s="35">
        <v>5.43</v>
      </c>
      <c r="G26697" s="34">
        <v>1899.1</v>
      </c>
    </row>
    <row r="26698" spans="1:7">
      <c r="A26698" s="32">
        <v>2018</v>
      </c>
      <c r="B26698" s="32">
        <v>113</v>
      </c>
      <c r="C26698" s="33" t="s">
        <v>563</v>
      </c>
      <c r="D26698" s="33" t="s">
        <v>564</v>
      </c>
      <c r="E26698" s="34">
        <v>8</v>
      </c>
      <c r="F26698" s="35">
        <v>0.85499999999999998</v>
      </c>
      <c r="G26698" s="34">
        <v>6377.6</v>
      </c>
    </row>
    <row r="26699" spans="1:7">
      <c r="A26699" s="32">
        <v>2018</v>
      </c>
      <c r="B26699" s="32">
        <v>116</v>
      </c>
      <c r="C26699" s="33" t="s">
        <v>563</v>
      </c>
      <c r="D26699" s="33" t="s">
        <v>564</v>
      </c>
      <c r="E26699" s="34">
        <v>290031</v>
      </c>
      <c r="F26699" s="35">
        <v>1.0489999999999999</v>
      </c>
      <c r="G26699" s="34">
        <v>278.2</v>
      </c>
    </row>
    <row r="26700" spans="1:7">
      <c r="A26700" s="32">
        <v>2018</v>
      </c>
      <c r="B26700" s="32">
        <v>117</v>
      </c>
      <c r="C26700" s="33" t="s">
        <v>563</v>
      </c>
      <c r="D26700" s="33" t="s">
        <v>564</v>
      </c>
      <c r="E26700" s="34">
        <v>2268115</v>
      </c>
      <c r="F26700" s="35">
        <v>1.0549999999999999</v>
      </c>
      <c r="G26700" s="34">
        <v>284</v>
      </c>
    </row>
    <row r="26701" spans="1:7">
      <c r="A26701" s="32">
        <v>2018</v>
      </c>
      <c r="B26701" s="32">
        <v>120</v>
      </c>
      <c r="C26701" s="33" t="s">
        <v>563</v>
      </c>
      <c r="D26701" s="33" t="s">
        <v>564</v>
      </c>
      <c r="E26701" s="34">
        <v>358915</v>
      </c>
      <c r="F26701" s="35">
        <v>1.0289999999999999</v>
      </c>
      <c r="G26701" s="34">
        <v>318.5</v>
      </c>
    </row>
    <row r="26702" spans="1:7">
      <c r="A26702" s="32">
        <v>2018</v>
      </c>
      <c r="B26702" s="32">
        <v>126</v>
      </c>
      <c r="C26702" s="33" t="s">
        <v>563</v>
      </c>
      <c r="D26702" s="33" t="s">
        <v>564</v>
      </c>
      <c r="E26702" s="34">
        <v>3416</v>
      </c>
      <c r="F26702" s="35">
        <v>1.03</v>
      </c>
      <c r="G26702" s="34">
        <v>357.9</v>
      </c>
    </row>
    <row r="26703" spans="1:7">
      <c r="A26703" s="32">
        <v>2018</v>
      </c>
      <c r="B26703" s="32">
        <v>126</v>
      </c>
      <c r="C26703" s="33" t="s">
        <v>563</v>
      </c>
      <c r="D26703" s="33" t="s">
        <v>564</v>
      </c>
      <c r="E26703" s="34">
        <v>2133524</v>
      </c>
      <c r="F26703" s="35">
        <v>1.03</v>
      </c>
      <c r="G26703" s="34">
        <v>229.8</v>
      </c>
    </row>
    <row r="26704" spans="1:7">
      <c r="A26704" s="32">
        <v>2018</v>
      </c>
      <c r="B26704" s="32">
        <v>127</v>
      </c>
      <c r="C26704" s="33" t="s">
        <v>565</v>
      </c>
      <c r="D26704" s="33" t="s">
        <v>566</v>
      </c>
      <c r="E26704" s="34">
        <v>1778</v>
      </c>
      <c r="F26704" s="35">
        <v>5.7709999999999999</v>
      </c>
      <c r="G26704" s="34">
        <v>1799.5</v>
      </c>
    </row>
    <row r="26705" spans="1:7">
      <c r="A26705" s="32">
        <v>2018</v>
      </c>
      <c r="B26705" s="32">
        <v>127</v>
      </c>
      <c r="C26705" s="33" t="s">
        <v>363</v>
      </c>
      <c r="D26705" s="33" t="s">
        <v>354</v>
      </c>
      <c r="E26705" s="34">
        <v>285338</v>
      </c>
      <c r="F26705" s="35">
        <v>17.143999999999998</v>
      </c>
      <c r="G26705" s="34">
        <v>220.4</v>
      </c>
    </row>
    <row r="26706" spans="1:7">
      <c r="A26706" s="32">
        <v>2018</v>
      </c>
      <c r="B26706" s="32">
        <v>130</v>
      </c>
      <c r="C26706" s="33" t="s">
        <v>353</v>
      </c>
      <c r="D26706" s="33" t="s">
        <v>354</v>
      </c>
      <c r="E26706" s="34">
        <v>12929</v>
      </c>
      <c r="F26706" s="35">
        <v>23.53</v>
      </c>
      <c r="G26706" s="34">
        <v>385.8</v>
      </c>
    </row>
    <row r="26707" spans="1:7">
      <c r="A26707" s="32">
        <v>2018</v>
      </c>
      <c r="B26707" s="32">
        <v>130</v>
      </c>
      <c r="C26707" s="33" t="s">
        <v>353</v>
      </c>
      <c r="D26707" s="33" t="s">
        <v>354</v>
      </c>
      <c r="E26707" s="34">
        <v>25584</v>
      </c>
      <c r="F26707" s="35">
        <v>23.16</v>
      </c>
      <c r="G26707" s="34">
        <v>300</v>
      </c>
    </row>
    <row r="26708" spans="1:7">
      <c r="A26708" s="32">
        <v>2018</v>
      </c>
      <c r="B26708" s="32">
        <v>130</v>
      </c>
      <c r="C26708" s="33" t="s">
        <v>353</v>
      </c>
      <c r="D26708" s="33" t="s">
        <v>354</v>
      </c>
      <c r="E26708" s="34">
        <v>155447</v>
      </c>
      <c r="F26708" s="35">
        <v>23.95</v>
      </c>
      <c r="G26708" s="34">
        <v>323.2</v>
      </c>
    </row>
    <row r="26709" spans="1:7">
      <c r="A26709" s="32">
        <v>2018</v>
      </c>
      <c r="B26709" s="32">
        <v>130</v>
      </c>
      <c r="C26709" s="33" t="s">
        <v>565</v>
      </c>
      <c r="D26709" s="33" t="s">
        <v>566</v>
      </c>
      <c r="E26709" s="34">
        <v>4148</v>
      </c>
      <c r="F26709" s="35">
        <v>5.79</v>
      </c>
      <c r="G26709" s="34">
        <v>1773.1</v>
      </c>
    </row>
    <row r="26710" spans="1:7">
      <c r="A26710" s="32">
        <v>2018</v>
      </c>
      <c r="B26710" s="32">
        <v>136</v>
      </c>
      <c r="C26710" s="33" t="s">
        <v>353</v>
      </c>
      <c r="D26710" s="33" t="s">
        <v>354</v>
      </c>
      <c r="E26710" s="34">
        <v>117730</v>
      </c>
      <c r="F26710" s="35">
        <v>24.5</v>
      </c>
      <c r="G26710" s="34">
        <v>330.1</v>
      </c>
    </row>
    <row r="26711" spans="1:7">
      <c r="A26711" s="32">
        <v>2018</v>
      </c>
      <c r="B26711" s="32">
        <v>136</v>
      </c>
      <c r="C26711" s="33" t="s">
        <v>353</v>
      </c>
      <c r="D26711" s="33" t="s">
        <v>354</v>
      </c>
      <c r="E26711" s="34">
        <v>39863</v>
      </c>
      <c r="F26711" s="35">
        <v>23.24</v>
      </c>
      <c r="G26711" s="34">
        <v>346.9</v>
      </c>
    </row>
    <row r="26712" spans="1:7">
      <c r="A26712" s="32">
        <v>2018</v>
      </c>
      <c r="B26712" s="32">
        <v>136</v>
      </c>
      <c r="C26712" s="33" t="s">
        <v>353</v>
      </c>
      <c r="D26712" s="33" t="s">
        <v>354</v>
      </c>
      <c r="E26712" s="34">
        <v>92424</v>
      </c>
      <c r="F26712" s="35">
        <v>24.35</v>
      </c>
      <c r="G26712" s="34">
        <v>344</v>
      </c>
    </row>
    <row r="26713" spans="1:7">
      <c r="A26713" s="32">
        <v>2018</v>
      </c>
      <c r="B26713" s="32">
        <v>136</v>
      </c>
      <c r="C26713" s="33" t="s">
        <v>565</v>
      </c>
      <c r="D26713" s="33" t="s">
        <v>566</v>
      </c>
      <c r="E26713" s="34">
        <v>189</v>
      </c>
      <c r="F26713" s="35">
        <v>5.67</v>
      </c>
      <c r="G26713" s="34">
        <v>1895.9</v>
      </c>
    </row>
    <row r="26714" spans="1:7">
      <c r="A26714" s="32">
        <v>2018</v>
      </c>
      <c r="B26714" s="32">
        <v>136</v>
      </c>
      <c r="C26714" s="33" t="s">
        <v>565</v>
      </c>
      <c r="D26714" s="33" t="s">
        <v>566</v>
      </c>
      <c r="E26714" s="34">
        <v>2654</v>
      </c>
      <c r="F26714" s="35">
        <v>5.74</v>
      </c>
      <c r="G26714" s="34">
        <v>1774.4</v>
      </c>
    </row>
    <row r="26715" spans="1:7">
      <c r="A26715" s="32">
        <v>2018</v>
      </c>
      <c r="B26715" s="32">
        <v>141</v>
      </c>
      <c r="C26715" s="33" t="s">
        <v>563</v>
      </c>
      <c r="D26715" s="33" t="s">
        <v>564</v>
      </c>
      <c r="E26715" s="34">
        <v>76120</v>
      </c>
      <c r="F26715" s="35">
        <v>1.0389999999999999</v>
      </c>
      <c r="G26715" s="34">
        <v>1557.7</v>
      </c>
    </row>
    <row r="26716" spans="1:7">
      <c r="A26716" s="32">
        <v>2018</v>
      </c>
      <c r="B26716" s="32">
        <v>147</v>
      </c>
      <c r="C26716" s="33" t="s">
        <v>563</v>
      </c>
      <c r="D26716" s="33" t="s">
        <v>564</v>
      </c>
      <c r="E26716" s="34">
        <v>911213</v>
      </c>
      <c r="F26716" s="35">
        <v>1.05</v>
      </c>
      <c r="G26716" s="34">
        <v>248.4</v>
      </c>
    </row>
    <row r="26717" spans="1:7">
      <c r="A26717" s="32">
        <v>2018</v>
      </c>
      <c r="B26717" s="32">
        <v>160</v>
      </c>
      <c r="C26717" s="33" t="s">
        <v>563</v>
      </c>
      <c r="D26717" s="33" t="s">
        <v>564</v>
      </c>
      <c r="E26717" s="34">
        <v>1232567</v>
      </c>
      <c r="F26717" s="35">
        <v>1.052</v>
      </c>
      <c r="G26717" s="34">
        <v>177</v>
      </c>
    </row>
    <row r="26718" spans="1:7">
      <c r="A26718" s="32">
        <v>2018</v>
      </c>
      <c r="B26718" s="32">
        <v>160</v>
      </c>
      <c r="C26718" s="33" t="s">
        <v>363</v>
      </c>
      <c r="D26718" s="33" t="s">
        <v>354</v>
      </c>
      <c r="E26718" s="34">
        <v>27716</v>
      </c>
      <c r="F26718" s="35">
        <v>18.73</v>
      </c>
      <c r="G26718" s="34">
        <v>250</v>
      </c>
    </row>
    <row r="26719" spans="1:7">
      <c r="A26719" s="32">
        <v>2018</v>
      </c>
      <c r="B26719" s="32">
        <v>165</v>
      </c>
      <c r="C26719" s="33" t="s">
        <v>563</v>
      </c>
      <c r="D26719" s="33" t="s">
        <v>564</v>
      </c>
      <c r="E26719" s="34">
        <v>696293</v>
      </c>
      <c r="F26719" s="35">
        <v>1.0209999999999999</v>
      </c>
      <c r="G26719" s="34">
        <v>289.60000000000002</v>
      </c>
    </row>
    <row r="26720" spans="1:7">
      <c r="A26720" s="32">
        <v>2018</v>
      </c>
      <c r="B26720" s="32">
        <v>165</v>
      </c>
      <c r="C26720" s="33" t="s">
        <v>363</v>
      </c>
      <c r="D26720" s="33" t="s">
        <v>354</v>
      </c>
      <c r="E26720" s="34">
        <v>49291</v>
      </c>
      <c r="F26720" s="35">
        <v>16.405999999999999</v>
      </c>
      <c r="G26720" s="34">
        <v>210.3</v>
      </c>
    </row>
    <row r="26721" spans="1:7">
      <c r="A26721" s="32">
        <v>2018</v>
      </c>
      <c r="B26721" s="32">
        <v>260</v>
      </c>
      <c r="C26721" s="33" t="s">
        <v>563</v>
      </c>
      <c r="D26721" s="33" t="s">
        <v>564</v>
      </c>
      <c r="E26721" s="34">
        <v>3774604</v>
      </c>
      <c r="F26721" s="35">
        <v>1.034</v>
      </c>
      <c r="G26721" s="34" t="s">
        <v>364</v>
      </c>
    </row>
    <row r="26722" spans="1:7">
      <c r="A26722" s="32">
        <v>2018</v>
      </c>
      <c r="B26722" s="32">
        <v>298</v>
      </c>
      <c r="C26722" s="33" t="s">
        <v>363</v>
      </c>
      <c r="D26722" s="33" t="s">
        <v>354</v>
      </c>
      <c r="E26722" s="34">
        <v>61787</v>
      </c>
      <c r="F26722" s="35">
        <v>15.96</v>
      </c>
      <c r="G26722" s="34" t="s">
        <v>364</v>
      </c>
    </row>
    <row r="26723" spans="1:7">
      <c r="A26723" s="32">
        <v>2018</v>
      </c>
      <c r="B26723" s="32">
        <v>298</v>
      </c>
      <c r="C26723" s="33" t="s">
        <v>363</v>
      </c>
      <c r="D26723" s="33" t="s">
        <v>354</v>
      </c>
      <c r="E26723" s="34">
        <v>15030</v>
      </c>
      <c r="F26723" s="35">
        <v>16.7</v>
      </c>
      <c r="G26723" s="34" t="s">
        <v>364</v>
      </c>
    </row>
    <row r="26724" spans="1:7">
      <c r="A26724" s="32">
        <v>2018</v>
      </c>
      <c r="B26724" s="32">
        <v>298</v>
      </c>
      <c r="C26724" s="33" t="s">
        <v>363</v>
      </c>
      <c r="D26724" s="33" t="s">
        <v>354</v>
      </c>
      <c r="E26724" s="34">
        <v>16455</v>
      </c>
      <c r="F26724" s="35">
        <v>16.63</v>
      </c>
      <c r="G26724" s="34" t="s">
        <v>364</v>
      </c>
    </row>
    <row r="26725" spans="1:7">
      <c r="A26725" s="32">
        <v>2018</v>
      </c>
      <c r="B26725" s="32">
        <v>298</v>
      </c>
      <c r="C26725" s="33" t="s">
        <v>363</v>
      </c>
      <c r="D26725" s="33" t="s">
        <v>354</v>
      </c>
      <c r="E26725" s="34">
        <v>14804</v>
      </c>
      <c r="F26725" s="35">
        <v>16.690000000000001</v>
      </c>
      <c r="G26725" s="34" t="s">
        <v>364</v>
      </c>
    </row>
    <row r="26726" spans="1:7">
      <c r="A26726" s="32">
        <v>2018</v>
      </c>
      <c r="B26726" s="32">
        <v>298</v>
      </c>
      <c r="C26726" s="33" t="s">
        <v>363</v>
      </c>
      <c r="D26726" s="33" t="s">
        <v>354</v>
      </c>
      <c r="E26726" s="34">
        <v>14402</v>
      </c>
      <c r="F26726" s="35">
        <v>16.57</v>
      </c>
      <c r="G26726" s="34" t="s">
        <v>364</v>
      </c>
    </row>
    <row r="26727" spans="1:7">
      <c r="A26727" s="32">
        <v>2018</v>
      </c>
      <c r="B26727" s="32">
        <v>298</v>
      </c>
      <c r="C26727" s="33" t="s">
        <v>363</v>
      </c>
      <c r="D26727" s="33" t="s">
        <v>354</v>
      </c>
      <c r="E26727" s="34">
        <v>16474</v>
      </c>
      <c r="F26727" s="35">
        <v>16.52</v>
      </c>
      <c r="G26727" s="34" t="s">
        <v>364</v>
      </c>
    </row>
    <row r="26728" spans="1:7">
      <c r="A26728" s="32">
        <v>2018</v>
      </c>
      <c r="B26728" s="32">
        <v>298</v>
      </c>
      <c r="C26728" s="33" t="s">
        <v>363</v>
      </c>
      <c r="D26728" s="33" t="s">
        <v>354</v>
      </c>
      <c r="E26728" s="34">
        <v>89960</v>
      </c>
      <c r="F26728" s="35">
        <v>18.07</v>
      </c>
      <c r="G26728" s="34" t="s">
        <v>364</v>
      </c>
    </row>
    <row r="26729" spans="1:7">
      <c r="A26729" s="32">
        <v>2018</v>
      </c>
      <c r="B26729" s="32">
        <v>298</v>
      </c>
      <c r="C26729" s="33" t="s">
        <v>363</v>
      </c>
      <c r="D26729" s="33" t="s">
        <v>354</v>
      </c>
      <c r="E26729" s="34">
        <v>48556</v>
      </c>
      <c r="F26729" s="35">
        <v>17.04</v>
      </c>
      <c r="G26729" s="34" t="s">
        <v>364</v>
      </c>
    </row>
    <row r="26730" spans="1:7">
      <c r="A26730" s="32">
        <v>2018</v>
      </c>
      <c r="B26730" s="32">
        <v>298</v>
      </c>
      <c r="C26730" s="33" t="s">
        <v>363</v>
      </c>
      <c r="D26730" s="33" t="s">
        <v>354</v>
      </c>
      <c r="E26730" s="34">
        <v>64428</v>
      </c>
      <c r="F26730" s="35">
        <v>16.350000000000001</v>
      </c>
      <c r="G26730" s="34" t="s">
        <v>364</v>
      </c>
    </row>
    <row r="26731" spans="1:7">
      <c r="A26731" s="32">
        <v>2018</v>
      </c>
      <c r="B26731" s="32">
        <v>298</v>
      </c>
      <c r="C26731" s="33" t="s">
        <v>363</v>
      </c>
      <c r="D26731" s="33" t="s">
        <v>354</v>
      </c>
      <c r="E26731" s="34">
        <v>80531</v>
      </c>
      <c r="F26731" s="35">
        <v>16.71</v>
      </c>
      <c r="G26731" s="34" t="s">
        <v>364</v>
      </c>
    </row>
    <row r="26732" spans="1:7">
      <c r="A26732" s="32">
        <v>2018</v>
      </c>
      <c r="B26732" s="32">
        <v>298</v>
      </c>
      <c r="C26732" s="33" t="s">
        <v>363</v>
      </c>
      <c r="D26732" s="33" t="s">
        <v>354</v>
      </c>
      <c r="E26732" s="34">
        <v>126640</v>
      </c>
      <c r="F26732" s="35">
        <v>16.850000000000001</v>
      </c>
      <c r="G26732" s="34" t="s">
        <v>364</v>
      </c>
    </row>
    <row r="26733" spans="1:7">
      <c r="A26733" s="32">
        <v>2018</v>
      </c>
      <c r="B26733" s="32">
        <v>298</v>
      </c>
      <c r="C26733" s="33" t="s">
        <v>563</v>
      </c>
      <c r="D26733" s="33" t="s">
        <v>564</v>
      </c>
      <c r="E26733" s="34">
        <v>37140</v>
      </c>
      <c r="F26733" s="35">
        <v>1.03</v>
      </c>
      <c r="G26733" s="34" t="s">
        <v>364</v>
      </c>
    </row>
    <row r="26734" spans="1:7">
      <c r="A26734" s="32">
        <v>2018</v>
      </c>
      <c r="B26734" s="32">
        <v>302</v>
      </c>
      <c r="C26734" s="33" t="s">
        <v>563</v>
      </c>
      <c r="D26734" s="33" t="s">
        <v>564</v>
      </c>
      <c r="E26734" s="34">
        <v>115618</v>
      </c>
      <c r="F26734" s="35">
        <v>1.03</v>
      </c>
      <c r="G26734" s="34" t="s">
        <v>364</v>
      </c>
    </row>
    <row r="26735" spans="1:7">
      <c r="A26735" s="32">
        <v>2018</v>
      </c>
      <c r="B26735" s="32">
        <v>315</v>
      </c>
      <c r="C26735" s="33" t="s">
        <v>563</v>
      </c>
      <c r="D26735" s="33" t="s">
        <v>564</v>
      </c>
      <c r="E26735" s="34">
        <v>303890</v>
      </c>
      <c r="F26735" s="35">
        <v>1.0309999999999999</v>
      </c>
      <c r="G26735" s="34" t="s">
        <v>364</v>
      </c>
    </row>
    <row r="26736" spans="1:7">
      <c r="A26736" s="32">
        <v>2018</v>
      </c>
      <c r="B26736" s="32">
        <v>335</v>
      </c>
      <c r="C26736" s="33" t="s">
        <v>563</v>
      </c>
      <c r="D26736" s="33" t="s">
        <v>564</v>
      </c>
      <c r="E26736" s="34">
        <v>265830</v>
      </c>
      <c r="F26736" s="35">
        <v>1.03</v>
      </c>
      <c r="G26736" s="34" t="s">
        <v>364</v>
      </c>
    </row>
    <row r="26737" spans="1:7">
      <c r="A26737" s="32">
        <v>2018</v>
      </c>
      <c r="B26737" s="32">
        <v>341</v>
      </c>
      <c r="C26737" s="33" t="s">
        <v>563</v>
      </c>
      <c r="D26737" s="33" t="s">
        <v>564</v>
      </c>
      <c r="E26737" s="34">
        <v>37456</v>
      </c>
      <c r="F26737" s="35">
        <v>1.03</v>
      </c>
      <c r="G26737" s="34" t="s">
        <v>364</v>
      </c>
    </row>
    <row r="26738" spans="1:7">
      <c r="A26738" s="32">
        <v>2018</v>
      </c>
      <c r="B26738" s="32">
        <v>358</v>
      </c>
      <c r="C26738" s="33" t="s">
        <v>563</v>
      </c>
      <c r="D26738" s="33" t="s">
        <v>564</v>
      </c>
      <c r="E26738" s="34">
        <v>981433</v>
      </c>
      <c r="F26738" s="35">
        <v>1.05</v>
      </c>
      <c r="G26738" s="34" t="s">
        <v>364</v>
      </c>
    </row>
    <row r="26739" spans="1:7">
      <c r="A26739" s="32">
        <v>2018</v>
      </c>
      <c r="B26739" s="32">
        <v>377</v>
      </c>
      <c r="C26739" s="33" t="s">
        <v>563</v>
      </c>
      <c r="D26739" s="33" t="s">
        <v>564</v>
      </c>
      <c r="E26739" s="34">
        <v>139097</v>
      </c>
      <c r="F26739" s="35">
        <v>1.032</v>
      </c>
      <c r="G26739" s="34">
        <v>458</v>
      </c>
    </row>
    <row r="26740" spans="1:7">
      <c r="A26740" s="32">
        <v>2018</v>
      </c>
      <c r="B26740" s="32">
        <v>384</v>
      </c>
      <c r="C26740" s="33" t="s">
        <v>563</v>
      </c>
      <c r="D26740" s="33" t="s">
        <v>564</v>
      </c>
      <c r="E26740" s="34">
        <v>145005</v>
      </c>
      <c r="F26740" s="35">
        <v>1.03</v>
      </c>
      <c r="G26740" s="34" t="s">
        <v>364</v>
      </c>
    </row>
    <row r="26741" spans="1:7">
      <c r="A26741" s="32">
        <v>2018</v>
      </c>
      <c r="B26741" s="32">
        <v>389</v>
      </c>
      <c r="C26741" s="33" t="s">
        <v>563</v>
      </c>
      <c r="D26741" s="33" t="s">
        <v>564</v>
      </c>
      <c r="E26741" s="34">
        <v>400217</v>
      </c>
      <c r="F26741" s="35">
        <v>1.04</v>
      </c>
      <c r="G26741" s="34">
        <v>314.89999999999998</v>
      </c>
    </row>
    <row r="26742" spans="1:7">
      <c r="A26742" s="32">
        <v>2018</v>
      </c>
      <c r="B26742" s="32">
        <v>399</v>
      </c>
      <c r="C26742" s="33" t="s">
        <v>563</v>
      </c>
      <c r="D26742" s="33" t="s">
        <v>564</v>
      </c>
      <c r="E26742" s="34">
        <v>8740</v>
      </c>
      <c r="F26742" s="35">
        <v>1.03</v>
      </c>
      <c r="G26742" s="34">
        <v>378.7</v>
      </c>
    </row>
    <row r="26743" spans="1:7">
      <c r="A26743" s="32">
        <v>2018</v>
      </c>
      <c r="B26743" s="32">
        <v>400</v>
      </c>
      <c r="C26743" s="33" t="s">
        <v>563</v>
      </c>
      <c r="D26743" s="33" t="s">
        <v>564</v>
      </c>
      <c r="E26743" s="34">
        <v>1199088</v>
      </c>
      <c r="F26743" s="35">
        <v>1.032</v>
      </c>
      <c r="G26743" s="34">
        <v>378.6</v>
      </c>
    </row>
    <row r="26744" spans="1:7">
      <c r="A26744" s="32">
        <v>2018</v>
      </c>
      <c r="B26744" s="32">
        <v>404</v>
      </c>
      <c r="C26744" s="33" t="s">
        <v>563</v>
      </c>
      <c r="D26744" s="33" t="s">
        <v>564</v>
      </c>
      <c r="E26744" s="34">
        <v>1076255</v>
      </c>
      <c r="F26744" s="35">
        <v>1.036</v>
      </c>
      <c r="G26744" s="34">
        <v>378.6</v>
      </c>
    </row>
    <row r="26745" spans="1:7">
      <c r="A26745" s="32">
        <v>2018</v>
      </c>
      <c r="B26745" s="32">
        <v>408</v>
      </c>
      <c r="C26745" s="33" t="s">
        <v>563</v>
      </c>
      <c r="D26745" s="33" t="s">
        <v>564</v>
      </c>
      <c r="E26745" s="34">
        <v>1673067</v>
      </c>
      <c r="F26745" s="35">
        <v>1.0329999999999999</v>
      </c>
      <c r="G26745" s="34">
        <v>378.6</v>
      </c>
    </row>
    <row r="26746" spans="1:7">
      <c r="A26746" s="32">
        <v>2018</v>
      </c>
      <c r="B26746" s="32">
        <v>422</v>
      </c>
      <c r="C26746" s="33" t="s">
        <v>563</v>
      </c>
      <c r="D26746" s="33" t="s">
        <v>564</v>
      </c>
      <c r="E26746" s="34">
        <v>95857</v>
      </c>
      <c r="F26746" s="35">
        <v>1.036</v>
      </c>
      <c r="G26746" s="34" t="s">
        <v>364</v>
      </c>
    </row>
    <row r="26747" spans="1:7">
      <c r="A26747" s="32">
        <v>2018</v>
      </c>
      <c r="B26747" s="32">
        <v>469</v>
      </c>
      <c r="C26747" s="33" t="s">
        <v>563</v>
      </c>
      <c r="D26747" s="33" t="s">
        <v>564</v>
      </c>
      <c r="E26747" s="34">
        <v>2519295</v>
      </c>
      <c r="F26747" s="35">
        <v>1.131</v>
      </c>
      <c r="G26747" s="34">
        <v>319.2</v>
      </c>
    </row>
    <row r="26748" spans="1:7">
      <c r="A26748" s="32">
        <v>2018</v>
      </c>
      <c r="B26748" s="32">
        <v>470</v>
      </c>
      <c r="C26748" s="33" t="s">
        <v>363</v>
      </c>
      <c r="D26748" s="33" t="s">
        <v>354</v>
      </c>
      <c r="E26748" s="34">
        <v>112477</v>
      </c>
      <c r="F26748" s="35">
        <v>17.091999999999999</v>
      </c>
      <c r="G26748" s="34">
        <v>133.1</v>
      </c>
    </row>
    <row r="26749" spans="1:7">
      <c r="A26749" s="32">
        <v>2018</v>
      </c>
      <c r="B26749" s="32">
        <v>470</v>
      </c>
      <c r="C26749" s="33" t="s">
        <v>363</v>
      </c>
      <c r="D26749" s="33" t="s">
        <v>354</v>
      </c>
      <c r="E26749" s="34">
        <v>14127</v>
      </c>
      <c r="F26749" s="35">
        <v>17.161999999999999</v>
      </c>
      <c r="G26749" s="34">
        <v>130.4</v>
      </c>
    </row>
    <row r="26750" spans="1:7">
      <c r="A26750" s="32">
        <v>2018</v>
      </c>
      <c r="B26750" s="32">
        <v>470</v>
      </c>
      <c r="C26750" s="33" t="s">
        <v>363</v>
      </c>
      <c r="D26750" s="33" t="s">
        <v>354</v>
      </c>
      <c r="E26750" s="34">
        <v>28353</v>
      </c>
      <c r="F26750" s="35">
        <v>17.14</v>
      </c>
      <c r="G26750" s="34">
        <v>134.30000000000001</v>
      </c>
    </row>
    <row r="26751" spans="1:7">
      <c r="A26751" s="32">
        <v>2018</v>
      </c>
      <c r="B26751" s="32">
        <v>470</v>
      </c>
      <c r="C26751" s="33" t="s">
        <v>563</v>
      </c>
      <c r="D26751" s="33" t="s">
        <v>564</v>
      </c>
      <c r="E26751" s="34">
        <v>168377</v>
      </c>
      <c r="F26751" s="35">
        <v>1.056</v>
      </c>
      <c r="G26751" s="34">
        <v>353</v>
      </c>
    </row>
    <row r="26752" spans="1:7">
      <c r="A26752" s="32">
        <v>2018</v>
      </c>
      <c r="B26752" s="32">
        <v>470</v>
      </c>
      <c r="C26752" s="33" t="s">
        <v>563</v>
      </c>
      <c r="D26752" s="33" t="s">
        <v>564</v>
      </c>
      <c r="E26752" s="34">
        <v>15138</v>
      </c>
      <c r="F26752" s="35">
        <v>1.056</v>
      </c>
      <c r="G26752" s="34">
        <v>432.4</v>
      </c>
    </row>
    <row r="26753" spans="1:7">
      <c r="A26753" s="32">
        <v>2018</v>
      </c>
      <c r="B26753" s="32">
        <v>470</v>
      </c>
      <c r="C26753" s="33" t="s">
        <v>363</v>
      </c>
      <c r="D26753" s="33" t="s">
        <v>354</v>
      </c>
      <c r="E26753" s="34">
        <v>42151</v>
      </c>
      <c r="F26753" s="35">
        <v>17.024000000000001</v>
      </c>
      <c r="G26753" s="34">
        <v>133.4</v>
      </c>
    </row>
    <row r="26754" spans="1:7">
      <c r="A26754" s="32">
        <v>2018</v>
      </c>
      <c r="B26754" s="32">
        <v>470</v>
      </c>
      <c r="C26754" s="33" t="s">
        <v>363</v>
      </c>
      <c r="D26754" s="33" t="s">
        <v>354</v>
      </c>
      <c r="E26754" s="34">
        <v>28247</v>
      </c>
      <c r="F26754" s="35">
        <v>17.956</v>
      </c>
      <c r="G26754" s="34">
        <v>135.9</v>
      </c>
    </row>
    <row r="26755" spans="1:7">
      <c r="A26755" s="32">
        <v>2018</v>
      </c>
      <c r="B26755" s="32">
        <v>470</v>
      </c>
      <c r="C26755" s="33" t="s">
        <v>363</v>
      </c>
      <c r="D26755" s="33" t="s">
        <v>354</v>
      </c>
      <c r="E26755" s="34">
        <v>56476</v>
      </c>
      <c r="F26755" s="35">
        <v>17.721</v>
      </c>
      <c r="G26755" s="34">
        <v>139.6</v>
      </c>
    </row>
    <row r="26756" spans="1:7">
      <c r="A26756" s="32">
        <v>2018</v>
      </c>
      <c r="B26756" s="32">
        <v>470</v>
      </c>
      <c r="C26756" s="33" t="s">
        <v>363</v>
      </c>
      <c r="D26756" s="33" t="s">
        <v>354</v>
      </c>
      <c r="E26756" s="34">
        <v>126925</v>
      </c>
      <c r="F26756" s="35">
        <v>17.827999999999999</v>
      </c>
      <c r="G26756" s="34">
        <v>136.19999999999999</v>
      </c>
    </row>
    <row r="26757" spans="1:7">
      <c r="A26757" s="32">
        <v>2018</v>
      </c>
      <c r="B26757" s="32">
        <v>470</v>
      </c>
      <c r="C26757" s="33" t="s">
        <v>363</v>
      </c>
      <c r="D26757" s="33" t="s">
        <v>354</v>
      </c>
      <c r="E26757" s="34">
        <v>98808</v>
      </c>
      <c r="F26757" s="35">
        <v>18.039000000000001</v>
      </c>
      <c r="G26757" s="34">
        <v>135.1</v>
      </c>
    </row>
    <row r="26758" spans="1:7">
      <c r="A26758" s="32">
        <v>2018</v>
      </c>
      <c r="B26758" s="32">
        <v>477</v>
      </c>
      <c r="C26758" s="33" t="s">
        <v>563</v>
      </c>
      <c r="D26758" s="33" t="s">
        <v>564</v>
      </c>
      <c r="E26758" s="34">
        <v>1236</v>
      </c>
      <c r="F26758" s="35">
        <v>1.0509999999999999</v>
      </c>
      <c r="G26758" s="34">
        <v>374.4</v>
      </c>
    </row>
    <row r="26759" spans="1:7">
      <c r="A26759" s="32">
        <v>2018</v>
      </c>
      <c r="B26759" s="32">
        <v>492</v>
      </c>
      <c r="C26759" s="33" t="s">
        <v>363</v>
      </c>
      <c r="D26759" s="33" t="s">
        <v>354</v>
      </c>
      <c r="E26759" s="34">
        <v>56826</v>
      </c>
      <c r="F26759" s="35">
        <v>17.539000000000001</v>
      </c>
      <c r="G26759" s="34">
        <v>148.30000000000001</v>
      </c>
    </row>
    <row r="26760" spans="1:7">
      <c r="A26760" s="32">
        <v>2018</v>
      </c>
      <c r="B26760" s="32">
        <v>492</v>
      </c>
      <c r="C26760" s="33" t="s">
        <v>563</v>
      </c>
      <c r="D26760" s="33" t="s">
        <v>564</v>
      </c>
      <c r="E26760" s="34">
        <v>14074</v>
      </c>
      <c r="F26760" s="35">
        <v>1.0609999999999999</v>
      </c>
      <c r="G26760" s="34">
        <v>346.1</v>
      </c>
    </row>
    <row r="26761" spans="1:7">
      <c r="A26761" s="32">
        <v>2018</v>
      </c>
      <c r="B26761" s="32">
        <v>525</v>
      </c>
      <c r="C26761" s="33" t="s">
        <v>353</v>
      </c>
      <c r="D26761" s="33" t="s">
        <v>354</v>
      </c>
      <c r="E26761" s="34">
        <v>94914</v>
      </c>
      <c r="F26761" s="35">
        <v>22.388999999999999</v>
      </c>
      <c r="G26761" s="34">
        <v>244</v>
      </c>
    </row>
    <row r="26762" spans="1:7">
      <c r="A26762" s="32">
        <v>2018</v>
      </c>
      <c r="B26762" s="32">
        <v>525</v>
      </c>
      <c r="C26762" s="33" t="s">
        <v>353</v>
      </c>
      <c r="D26762" s="33" t="s">
        <v>354</v>
      </c>
      <c r="E26762" s="34">
        <v>40742</v>
      </c>
      <c r="F26762" s="35">
        <v>22.491</v>
      </c>
      <c r="G26762" s="34">
        <v>198.1</v>
      </c>
    </row>
    <row r="26763" spans="1:7">
      <c r="A26763" s="32">
        <v>2018</v>
      </c>
      <c r="B26763" s="32">
        <v>525</v>
      </c>
      <c r="C26763" s="33" t="s">
        <v>563</v>
      </c>
      <c r="D26763" s="33" t="s">
        <v>564</v>
      </c>
      <c r="E26763" s="34">
        <v>379</v>
      </c>
      <c r="F26763" s="35">
        <v>1.0349999999999999</v>
      </c>
      <c r="G26763" s="34">
        <v>348.5</v>
      </c>
    </row>
    <row r="26764" spans="1:7">
      <c r="A26764" s="32">
        <v>2018</v>
      </c>
      <c r="B26764" s="32">
        <v>527</v>
      </c>
      <c r="C26764" s="33" t="s">
        <v>353</v>
      </c>
      <c r="D26764" s="33" t="s">
        <v>354</v>
      </c>
      <c r="E26764" s="34">
        <v>10180</v>
      </c>
      <c r="F26764" s="35">
        <v>20.47</v>
      </c>
      <c r="G26764" s="34">
        <v>326.5</v>
      </c>
    </row>
    <row r="26765" spans="1:7">
      <c r="A26765" s="32">
        <v>2018</v>
      </c>
      <c r="B26765" s="32">
        <v>533</v>
      </c>
      <c r="C26765" s="33" t="s">
        <v>563</v>
      </c>
      <c r="D26765" s="33" t="s">
        <v>564</v>
      </c>
      <c r="E26765" s="34">
        <v>124279</v>
      </c>
      <c r="F26765" s="35">
        <v>1.024</v>
      </c>
      <c r="G26765" s="34">
        <v>328.5</v>
      </c>
    </row>
    <row r="26766" spans="1:7">
      <c r="A26766" s="32">
        <v>2018</v>
      </c>
      <c r="B26766" s="32">
        <v>533</v>
      </c>
      <c r="C26766" s="33" t="s">
        <v>563</v>
      </c>
      <c r="D26766" s="33" t="s">
        <v>564</v>
      </c>
      <c r="E26766" s="34">
        <v>247712</v>
      </c>
      <c r="F26766" s="35">
        <v>1.024</v>
      </c>
      <c r="G26766" s="34">
        <v>405.1</v>
      </c>
    </row>
    <row r="26767" spans="1:7">
      <c r="A26767" s="32">
        <v>2018</v>
      </c>
      <c r="B26767" s="32">
        <v>533</v>
      </c>
      <c r="C26767" s="33" t="s">
        <v>563</v>
      </c>
      <c r="D26767" s="33" t="s">
        <v>564</v>
      </c>
      <c r="E26767" s="34">
        <v>248306</v>
      </c>
      <c r="F26767" s="35">
        <v>1.024</v>
      </c>
      <c r="G26767" s="34">
        <v>315.2</v>
      </c>
    </row>
    <row r="26768" spans="1:7">
      <c r="A26768" s="32">
        <v>2018</v>
      </c>
      <c r="B26768" s="32">
        <v>533</v>
      </c>
      <c r="C26768" s="33" t="s">
        <v>563</v>
      </c>
      <c r="D26768" s="33" t="s">
        <v>564</v>
      </c>
      <c r="E26768" s="34">
        <v>248557</v>
      </c>
      <c r="F26768" s="35">
        <v>1.024</v>
      </c>
      <c r="G26768" s="34">
        <v>314.2</v>
      </c>
    </row>
    <row r="26769" spans="1:7">
      <c r="A26769" s="32">
        <v>2018</v>
      </c>
      <c r="B26769" s="32">
        <v>533</v>
      </c>
      <c r="C26769" s="33" t="s">
        <v>563</v>
      </c>
      <c r="D26769" s="33" t="s">
        <v>564</v>
      </c>
      <c r="E26769" s="34">
        <v>124279</v>
      </c>
      <c r="F26769" s="35">
        <v>1.024</v>
      </c>
      <c r="G26769" s="34">
        <v>343.1</v>
      </c>
    </row>
    <row r="26770" spans="1:7">
      <c r="A26770" s="32">
        <v>2018</v>
      </c>
      <c r="B26770" s="32">
        <v>533</v>
      </c>
      <c r="C26770" s="33" t="s">
        <v>563</v>
      </c>
      <c r="D26770" s="33" t="s">
        <v>564</v>
      </c>
      <c r="E26770" s="34">
        <v>386742</v>
      </c>
      <c r="F26770" s="35">
        <v>1.024</v>
      </c>
      <c r="G26770" s="34">
        <v>348.2</v>
      </c>
    </row>
    <row r="26771" spans="1:7">
      <c r="A26771" s="32">
        <v>2018</v>
      </c>
      <c r="B26771" s="32">
        <v>533</v>
      </c>
      <c r="C26771" s="33" t="s">
        <v>563</v>
      </c>
      <c r="D26771" s="33" t="s">
        <v>564</v>
      </c>
      <c r="E26771" s="34">
        <v>124279</v>
      </c>
      <c r="F26771" s="35">
        <v>1.024</v>
      </c>
      <c r="G26771" s="34">
        <v>372.6</v>
      </c>
    </row>
    <row r="26772" spans="1:7">
      <c r="A26772" s="32">
        <v>2018</v>
      </c>
      <c r="B26772" s="32">
        <v>533</v>
      </c>
      <c r="C26772" s="33" t="s">
        <v>563</v>
      </c>
      <c r="D26772" s="33" t="s">
        <v>564</v>
      </c>
      <c r="E26772" s="34">
        <v>123856</v>
      </c>
      <c r="F26772" s="35">
        <v>1.024</v>
      </c>
      <c r="G26772" s="34">
        <v>374.5</v>
      </c>
    </row>
    <row r="26773" spans="1:7">
      <c r="A26773" s="32">
        <v>2018</v>
      </c>
      <c r="B26773" s="32">
        <v>533</v>
      </c>
      <c r="C26773" s="33" t="s">
        <v>563</v>
      </c>
      <c r="D26773" s="33" t="s">
        <v>564</v>
      </c>
      <c r="E26773" s="34">
        <v>124279</v>
      </c>
      <c r="F26773" s="35">
        <v>1.024</v>
      </c>
      <c r="G26773" s="34">
        <v>315.10000000000002</v>
      </c>
    </row>
    <row r="26774" spans="1:7">
      <c r="A26774" s="32">
        <v>2018</v>
      </c>
      <c r="B26774" s="32">
        <v>546</v>
      </c>
      <c r="C26774" s="33" t="s">
        <v>565</v>
      </c>
      <c r="D26774" s="33" t="s">
        <v>566</v>
      </c>
      <c r="E26774" s="34">
        <v>2</v>
      </c>
      <c r="F26774" s="35">
        <v>5.8250000000000002</v>
      </c>
      <c r="G26774" s="34" t="s">
        <v>364</v>
      </c>
    </row>
    <row r="26775" spans="1:7">
      <c r="A26775" s="32">
        <v>2018</v>
      </c>
      <c r="B26775" s="32">
        <v>546</v>
      </c>
      <c r="C26775" s="33" t="s">
        <v>567</v>
      </c>
      <c r="D26775" s="33" t="s">
        <v>566</v>
      </c>
      <c r="E26775" s="34">
        <v>91</v>
      </c>
      <c r="F26775" s="35">
        <v>6.2</v>
      </c>
      <c r="G26775" s="34" t="s">
        <v>364</v>
      </c>
    </row>
    <row r="26776" spans="1:7">
      <c r="A26776" s="32">
        <v>2018</v>
      </c>
      <c r="B26776" s="32">
        <v>546</v>
      </c>
      <c r="C26776" s="33" t="s">
        <v>567</v>
      </c>
      <c r="D26776" s="33" t="s">
        <v>566</v>
      </c>
      <c r="E26776" s="34">
        <v>93</v>
      </c>
      <c r="F26776" s="35">
        <v>5.8250000000000002</v>
      </c>
      <c r="G26776" s="34" t="s">
        <v>364</v>
      </c>
    </row>
    <row r="26777" spans="1:7">
      <c r="A26777" s="32">
        <v>2018</v>
      </c>
      <c r="B26777" s="32">
        <v>562</v>
      </c>
      <c r="C26777" s="33" t="s">
        <v>565</v>
      </c>
      <c r="D26777" s="33" t="s">
        <v>566</v>
      </c>
      <c r="E26777" s="34">
        <v>1</v>
      </c>
      <c r="F26777" s="35">
        <v>5.67</v>
      </c>
      <c r="G26777" s="34" t="s">
        <v>364</v>
      </c>
    </row>
    <row r="26778" spans="1:7">
      <c r="A26778" s="32">
        <v>2018</v>
      </c>
      <c r="B26778" s="32">
        <v>562</v>
      </c>
      <c r="C26778" s="33" t="s">
        <v>563</v>
      </c>
      <c r="D26778" s="33" t="s">
        <v>564</v>
      </c>
      <c r="E26778" s="34">
        <v>810890</v>
      </c>
      <c r="F26778" s="35">
        <v>1.03</v>
      </c>
      <c r="G26778" s="34" t="s">
        <v>364</v>
      </c>
    </row>
    <row r="26779" spans="1:7">
      <c r="A26779" s="32">
        <v>2018</v>
      </c>
      <c r="B26779" s="32">
        <v>564</v>
      </c>
      <c r="C26779" s="33" t="s">
        <v>353</v>
      </c>
      <c r="D26779" s="33" t="s">
        <v>354</v>
      </c>
      <c r="E26779" s="34">
        <v>74918</v>
      </c>
      <c r="F26779" s="35">
        <v>23.85</v>
      </c>
      <c r="G26779" s="34">
        <v>244</v>
      </c>
    </row>
    <row r="26780" spans="1:7">
      <c r="A26780" s="32">
        <v>2018</v>
      </c>
      <c r="B26780" s="32">
        <v>564</v>
      </c>
      <c r="C26780" s="33" t="s">
        <v>353</v>
      </c>
      <c r="D26780" s="33" t="s">
        <v>354</v>
      </c>
      <c r="E26780" s="34">
        <v>88243</v>
      </c>
      <c r="F26780" s="35">
        <v>23.65</v>
      </c>
      <c r="G26780" s="34">
        <v>262</v>
      </c>
    </row>
    <row r="26781" spans="1:7">
      <c r="A26781" s="32">
        <v>2018</v>
      </c>
      <c r="B26781" s="32">
        <v>564</v>
      </c>
      <c r="C26781" s="33" t="s">
        <v>563</v>
      </c>
      <c r="D26781" s="33" t="s">
        <v>564</v>
      </c>
      <c r="E26781" s="34">
        <v>15206</v>
      </c>
      <c r="F26781" s="35">
        <v>1.022</v>
      </c>
      <c r="G26781" s="34">
        <v>386.5</v>
      </c>
    </row>
    <row r="26782" spans="1:7">
      <c r="A26782" s="32">
        <v>2018</v>
      </c>
      <c r="B26782" s="32">
        <v>564</v>
      </c>
      <c r="C26782" s="33" t="s">
        <v>563</v>
      </c>
      <c r="D26782" s="33" t="s">
        <v>564</v>
      </c>
      <c r="E26782" s="34">
        <v>1127824</v>
      </c>
      <c r="F26782" s="35">
        <v>1.024</v>
      </c>
      <c r="G26782" s="34">
        <v>385.6</v>
      </c>
    </row>
    <row r="26783" spans="1:7">
      <c r="A26783" s="32">
        <v>2018</v>
      </c>
      <c r="B26783" s="32">
        <v>593</v>
      </c>
      <c r="C26783" s="33" t="s">
        <v>565</v>
      </c>
      <c r="D26783" s="33" t="s">
        <v>566</v>
      </c>
      <c r="E26783" s="34">
        <v>19</v>
      </c>
      <c r="F26783" s="35">
        <v>5.8579999999999997</v>
      </c>
      <c r="G26783" s="34" t="s">
        <v>364</v>
      </c>
    </row>
    <row r="26784" spans="1:7">
      <c r="A26784" s="32">
        <v>2018</v>
      </c>
      <c r="B26784" s="32">
        <v>593</v>
      </c>
      <c r="C26784" s="33" t="s">
        <v>563</v>
      </c>
      <c r="D26784" s="33" t="s">
        <v>564</v>
      </c>
      <c r="E26784" s="34">
        <v>143916</v>
      </c>
      <c r="F26784" s="35">
        <v>1.0329999999999999</v>
      </c>
      <c r="G26784" s="34" t="s">
        <v>364</v>
      </c>
    </row>
    <row r="26785" spans="1:7">
      <c r="A26785" s="32">
        <v>2018</v>
      </c>
      <c r="B26785" s="32">
        <v>593</v>
      </c>
      <c r="C26785" s="33" t="s">
        <v>567</v>
      </c>
      <c r="D26785" s="33" t="s">
        <v>566</v>
      </c>
      <c r="E26785" s="34">
        <v>12633</v>
      </c>
      <c r="F26785" s="35">
        <v>6.3490000000000002</v>
      </c>
      <c r="G26785" s="34" t="s">
        <v>364</v>
      </c>
    </row>
    <row r="26786" spans="1:7">
      <c r="A26786" s="32">
        <v>2018</v>
      </c>
      <c r="B26786" s="32">
        <v>594</v>
      </c>
      <c r="C26786" s="33" t="s">
        <v>353</v>
      </c>
      <c r="D26786" s="33" t="s">
        <v>354</v>
      </c>
      <c r="E26786" s="34">
        <v>11601</v>
      </c>
      <c r="F26786" s="35">
        <v>26.02</v>
      </c>
      <c r="G26786" s="34" t="s">
        <v>364</v>
      </c>
    </row>
    <row r="26787" spans="1:7">
      <c r="A26787" s="32">
        <v>2018</v>
      </c>
      <c r="B26787" s="32">
        <v>594</v>
      </c>
      <c r="C26787" s="33" t="s">
        <v>353</v>
      </c>
      <c r="D26787" s="33" t="s">
        <v>354</v>
      </c>
      <c r="E26787" s="34">
        <v>11859</v>
      </c>
      <c r="F26787" s="35">
        <v>25.85</v>
      </c>
      <c r="G26787" s="34" t="s">
        <v>364</v>
      </c>
    </row>
    <row r="26788" spans="1:7">
      <c r="A26788" s="32">
        <v>2018</v>
      </c>
      <c r="B26788" s="32">
        <v>602</v>
      </c>
      <c r="C26788" s="33" t="s">
        <v>353</v>
      </c>
      <c r="D26788" s="33" t="s">
        <v>354</v>
      </c>
      <c r="E26788" s="34">
        <v>15207</v>
      </c>
      <c r="F26788" s="35">
        <v>26.64</v>
      </c>
      <c r="G26788" s="34" t="s">
        <v>364</v>
      </c>
    </row>
    <row r="26789" spans="1:7">
      <c r="A26789" s="32">
        <v>2018</v>
      </c>
      <c r="B26789" s="32">
        <v>602</v>
      </c>
      <c r="C26789" s="33" t="s">
        <v>353</v>
      </c>
      <c r="D26789" s="33" t="s">
        <v>354</v>
      </c>
      <c r="E26789" s="34">
        <v>218340</v>
      </c>
      <c r="F26789" s="35">
        <v>25.85</v>
      </c>
      <c r="G26789" s="34" t="s">
        <v>364</v>
      </c>
    </row>
    <row r="26790" spans="1:7">
      <c r="A26790" s="32">
        <v>2018</v>
      </c>
      <c r="B26790" s="32">
        <v>602</v>
      </c>
      <c r="C26790" s="33" t="s">
        <v>565</v>
      </c>
      <c r="D26790" s="33" t="s">
        <v>566</v>
      </c>
      <c r="E26790" s="34">
        <v>4276</v>
      </c>
      <c r="F26790" s="35">
        <v>5.8</v>
      </c>
      <c r="G26790" s="34" t="s">
        <v>364</v>
      </c>
    </row>
    <row r="26791" spans="1:7">
      <c r="A26791" s="32">
        <v>2018</v>
      </c>
      <c r="B26791" s="32">
        <v>607</v>
      </c>
      <c r="C26791" s="33" t="s">
        <v>563</v>
      </c>
      <c r="D26791" s="33" t="s">
        <v>564</v>
      </c>
      <c r="E26791" s="34">
        <v>4774</v>
      </c>
      <c r="F26791" s="35">
        <v>1.113</v>
      </c>
      <c r="G26791" s="34">
        <v>152.1</v>
      </c>
    </row>
    <row r="26792" spans="1:7">
      <c r="A26792" s="32">
        <v>2018</v>
      </c>
      <c r="B26792" s="32">
        <v>607</v>
      </c>
      <c r="C26792" s="33" t="s">
        <v>563</v>
      </c>
      <c r="D26792" s="33" t="s">
        <v>564</v>
      </c>
      <c r="E26792" s="34">
        <v>9547</v>
      </c>
      <c r="F26792" s="35">
        <v>1.113</v>
      </c>
      <c r="G26792" s="34">
        <v>149.4</v>
      </c>
    </row>
    <row r="26793" spans="1:7">
      <c r="A26793" s="32">
        <v>2018</v>
      </c>
      <c r="B26793" s="32">
        <v>607</v>
      </c>
      <c r="C26793" s="33" t="s">
        <v>563</v>
      </c>
      <c r="D26793" s="33" t="s">
        <v>564</v>
      </c>
      <c r="E26793" s="34">
        <v>9547</v>
      </c>
      <c r="F26793" s="35">
        <v>1.113</v>
      </c>
      <c r="G26793" s="34">
        <v>115.6</v>
      </c>
    </row>
    <row r="26794" spans="1:7">
      <c r="A26794" s="32">
        <v>2018</v>
      </c>
      <c r="B26794" s="32">
        <v>607</v>
      </c>
      <c r="C26794" s="33" t="s">
        <v>563</v>
      </c>
      <c r="D26794" s="33" t="s">
        <v>564</v>
      </c>
      <c r="E26794" s="34">
        <v>10834</v>
      </c>
      <c r="F26794" s="35">
        <v>1.113</v>
      </c>
      <c r="G26794" s="34">
        <v>266.8</v>
      </c>
    </row>
    <row r="26795" spans="1:7">
      <c r="A26795" s="32">
        <v>2018</v>
      </c>
      <c r="B26795" s="32">
        <v>607</v>
      </c>
      <c r="C26795" s="33" t="s">
        <v>563</v>
      </c>
      <c r="D26795" s="33" t="s">
        <v>564</v>
      </c>
      <c r="E26795" s="34">
        <v>143723</v>
      </c>
      <c r="F26795" s="35">
        <v>1.113</v>
      </c>
      <c r="G26795" s="34">
        <v>242.2</v>
      </c>
    </row>
    <row r="26796" spans="1:7">
      <c r="A26796" s="32">
        <v>2018</v>
      </c>
      <c r="B26796" s="32">
        <v>609</v>
      </c>
      <c r="C26796" s="33" t="s">
        <v>563</v>
      </c>
      <c r="D26796" s="33" t="s">
        <v>564</v>
      </c>
      <c r="E26796" s="34">
        <v>4472207</v>
      </c>
      <c r="F26796" s="35">
        <v>1.024</v>
      </c>
      <c r="G26796" s="34">
        <v>432.3</v>
      </c>
    </row>
    <row r="26797" spans="1:7">
      <c r="A26797" s="32">
        <v>2018</v>
      </c>
      <c r="B26797" s="32">
        <v>612</v>
      </c>
      <c r="C26797" s="33" t="s">
        <v>563</v>
      </c>
      <c r="D26797" s="33" t="s">
        <v>564</v>
      </c>
      <c r="E26797" s="34">
        <v>6574888</v>
      </c>
      <c r="F26797" s="35">
        <v>1.018</v>
      </c>
      <c r="G26797" s="34">
        <v>432.3</v>
      </c>
    </row>
    <row r="26798" spans="1:7">
      <c r="A26798" s="32">
        <v>2018</v>
      </c>
      <c r="B26798" s="32">
        <v>612</v>
      </c>
      <c r="C26798" s="33" t="s">
        <v>565</v>
      </c>
      <c r="D26798" s="33" t="s">
        <v>566</v>
      </c>
      <c r="E26798" s="34">
        <v>8914</v>
      </c>
      <c r="F26798" s="35">
        <v>5.8</v>
      </c>
      <c r="G26798" s="34">
        <v>1844.2</v>
      </c>
    </row>
    <row r="26799" spans="1:7">
      <c r="A26799" s="32">
        <v>2018</v>
      </c>
      <c r="B26799" s="32">
        <v>613</v>
      </c>
      <c r="C26799" s="33" t="s">
        <v>563</v>
      </c>
      <c r="D26799" s="33" t="s">
        <v>564</v>
      </c>
      <c r="E26799" s="34">
        <v>2851989</v>
      </c>
      <c r="F26799" s="35">
        <v>1.022</v>
      </c>
      <c r="G26799" s="34">
        <v>432.3</v>
      </c>
    </row>
    <row r="26800" spans="1:7">
      <c r="A26800" s="32">
        <v>2018</v>
      </c>
      <c r="B26800" s="32">
        <v>617</v>
      </c>
      <c r="C26800" s="33" t="s">
        <v>563</v>
      </c>
      <c r="D26800" s="33" t="s">
        <v>564</v>
      </c>
      <c r="E26800" s="34">
        <v>4457925</v>
      </c>
      <c r="F26800" s="35">
        <v>1.022</v>
      </c>
      <c r="G26800" s="34">
        <v>432.3</v>
      </c>
    </row>
    <row r="26801" spans="1:7">
      <c r="A26801" s="32">
        <v>2018</v>
      </c>
      <c r="B26801" s="32">
        <v>619</v>
      </c>
      <c r="C26801" s="33" t="s">
        <v>563</v>
      </c>
      <c r="D26801" s="33" t="s">
        <v>564</v>
      </c>
      <c r="E26801" s="34">
        <v>3516688</v>
      </c>
      <c r="F26801" s="35">
        <v>1.022</v>
      </c>
      <c r="G26801" s="34">
        <v>432.3</v>
      </c>
    </row>
    <row r="26802" spans="1:7">
      <c r="A26802" s="32">
        <v>2018</v>
      </c>
      <c r="B26802" s="32">
        <v>620</v>
      </c>
      <c r="C26802" s="33" t="s">
        <v>563</v>
      </c>
      <c r="D26802" s="33" t="s">
        <v>564</v>
      </c>
      <c r="E26802" s="34">
        <v>7153856</v>
      </c>
      <c r="F26802" s="35">
        <v>1.022</v>
      </c>
      <c r="G26802" s="34">
        <v>432.3</v>
      </c>
    </row>
    <row r="26803" spans="1:7">
      <c r="A26803" s="32">
        <v>2018</v>
      </c>
      <c r="B26803" s="32">
        <v>621</v>
      </c>
      <c r="C26803" s="33" t="s">
        <v>563</v>
      </c>
      <c r="D26803" s="33" t="s">
        <v>564</v>
      </c>
      <c r="E26803" s="34">
        <v>4143177</v>
      </c>
      <c r="F26803" s="35">
        <v>1.022</v>
      </c>
      <c r="G26803" s="34">
        <v>432.3</v>
      </c>
    </row>
    <row r="26804" spans="1:7">
      <c r="A26804" s="32">
        <v>2018</v>
      </c>
      <c r="B26804" s="32">
        <v>628</v>
      </c>
      <c r="C26804" s="33" t="s">
        <v>563</v>
      </c>
      <c r="D26804" s="33" t="s">
        <v>564</v>
      </c>
      <c r="E26804" s="34">
        <v>373341</v>
      </c>
      <c r="F26804" s="35">
        <v>1.026</v>
      </c>
      <c r="G26804" s="34">
        <v>382</v>
      </c>
    </row>
    <row r="26805" spans="1:7">
      <c r="A26805" s="32">
        <v>2018</v>
      </c>
      <c r="B26805" s="32">
        <v>628</v>
      </c>
      <c r="C26805" s="33" t="s">
        <v>353</v>
      </c>
      <c r="D26805" s="33" t="s">
        <v>354</v>
      </c>
      <c r="E26805" s="34">
        <v>46596</v>
      </c>
      <c r="F26805" s="35">
        <v>25.768000000000001</v>
      </c>
      <c r="G26805" s="34">
        <v>290</v>
      </c>
    </row>
    <row r="26806" spans="1:7">
      <c r="A26806" s="32">
        <v>2018</v>
      </c>
      <c r="B26806" s="32">
        <v>628</v>
      </c>
      <c r="C26806" s="33" t="s">
        <v>353</v>
      </c>
      <c r="D26806" s="33" t="s">
        <v>354</v>
      </c>
      <c r="E26806" s="34">
        <v>23632</v>
      </c>
      <c r="F26806" s="35">
        <v>23.27</v>
      </c>
      <c r="G26806" s="34">
        <v>289.5</v>
      </c>
    </row>
    <row r="26807" spans="1:7">
      <c r="A26807" s="32">
        <v>2018</v>
      </c>
      <c r="B26807" s="32">
        <v>628</v>
      </c>
      <c r="C26807" s="33" t="s">
        <v>563</v>
      </c>
      <c r="D26807" s="33" t="s">
        <v>564</v>
      </c>
      <c r="E26807" s="34">
        <v>775000</v>
      </c>
      <c r="F26807" s="35">
        <v>1.026</v>
      </c>
      <c r="G26807" s="34">
        <v>382</v>
      </c>
    </row>
    <row r="26808" spans="1:7">
      <c r="A26808" s="32">
        <v>2018</v>
      </c>
      <c r="B26808" s="32">
        <v>628</v>
      </c>
      <c r="C26808" s="33" t="s">
        <v>563</v>
      </c>
      <c r="D26808" s="33" t="s">
        <v>564</v>
      </c>
      <c r="E26808" s="34">
        <v>259888</v>
      </c>
      <c r="F26808" s="35">
        <v>1.026</v>
      </c>
      <c r="G26808" s="34">
        <v>382</v>
      </c>
    </row>
    <row r="26809" spans="1:7">
      <c r="A26809" s="32">
        <v>2018</v>
      </c>
      <c r="B26809" s="32">
        <v>634</v>
      </c>
      <c r="C26809" s="33" t="s">
        <v>563</v>
      </c>
      <c r="D26809" s="33" t="s">
        <v>564</v>
      </c>
      <c r="E26809" s="34">
        <v>39862</v>
      </c>
      <c r="F26809" s="35">
        <v>1.0229999999999999</v>
      </c>
      <c r="G26809" s="34">
        <v>522</v>
      </c>
    </row>
    <row r="26810" spans="1:7">
      <c r="A26810" s="32">
        <v>2018</v>
      </c>
      <c r="B26810" s="32">
        <v>634</v>
      </c>
      <c r="C26810" s="33" t="s">
        <v>563</v>
      </c>
      <c r="D26810" s="33" t="s">
        <v>564</v>
      </c>
      <c r="E26810" s="34">
        <v>5011115</v>
      </c>
      <c r="F26810" s="35">
        <v>1.018</v>
      </c>
      <c r="G26810" s="34">
        <v>476</v>
      </c>
    </row>
    <row r="26811" spans="1:7">
      <c r="A26811" s="32">
        <v>2018</v>
      </c>
      <c r="B26811" s="32">
        <v>641</v>
      </c>
      <c r="C26811" s="33" t="s">
        <v>353</v>
      </c>
      <c r="D26811" s="33" t="s">
        <v>354</v>
      </c>
      <c r="E26811" s="34">
        <v>171079</v>
      </c>
      <c r="F26811" s="35">
        <v>22.847000000000001</v>
      </c>
      <c r="G26811" s="34">
        <v>275.89999999999998</v>
      </c>
    </row>
    <row r="26812" spans="1:7">
      <c r="A26812" s="32">
        <v>2018</v>
      </c>
      <c r="B26812" s="32">
        <v>641</v>
      </c>
      <c r="C26812" s="33" t="s">
        <v>563</v>
      </c>
      <c r="D26812" s="33" t="s">
        <v>564</v>
      </c>
      <c r="E26812" s="34">
        <v>300191</v>
      </c>
      <c r="F26812" s="35">
        <v>1.018</v>
      </c>
      <c r="G26812" s="34">
        <v>383.6</v>
      </c>
    </row>
    <row r="26813" spans="1:7">
      <c r="A26813" s="32">
        <v>2018</v>
      </c>
      <c r="B26813" s="32">
        <v>643</v>
      </c>
      <c r="C26813" s="33" t="s">
        <v>565</v>
      </c>
      <c r="D26813" s="33" t="s">
        <v>566</v>
      </c>
      <c r="E26813" s="34">
        <v>1772</v>
      </c>
      <c r="F26813" s="35">
        <v>5.8</v>
      </c>
      <c r="G26813" s="34">
        <v>1726.6</v>
      </c>
    </row>
    <row r="26814" spans="1:7">
      <c r="A26814" s="32">
        <v>2018</v>
      </c>
      <c r="B26814" s="32">
        <v>643</v>
      </c>
      <c r="C26814" s="33" t="s">
        <v>563</v>
      </c>
      <c r="D26814" s="33" t="s">
        <v>564</v>
      </c>
      <c r="E26814" s="34">
        <v>797206</v>
      </c>
      <c r="F26814" s="35">
        <v>1.0229999999999999</v>
      </c>
      <c r="G26814" s="34">
        <v>594.5</v>
      </c>
    </row>
    <row r="26815" spans="1:7">
      <c r="A26815" s="32">
        <v>2018</v>
      </c>
      <c r="B26815" s="32">
        <v>645</v>
      </c>
      <c r="C26815" s="33" t="s">
        <v>563</v>
      </c>
      <c r="D26815" s="33" t="s">
        <v>564</v>
      </c>
      <c r="E26815" s="34">
        <v>2738364</v>
      </c>
      <c r="F26815" s="35">
        <v>1.018</v>
      </c>
      <c r="G26815" s="34">
        <v>338.1</v>
      </c>
    </row>
    <row r="26816" spans="1:7">
      <c r="A26816" s="32">
        <v>2018</v>
      </c>
      <c r="B26816" s="32">
        <v>645</v>
      </c>
      <c r="C26816" s="33" t="s">
        <v>353</v>
      </c>
      <c r="D26816" s="33" t="s">
        <v>354</v>
      </c>
      <c r="E26816" s="34">
        <v>37688</v>
      </c>
      <c r="F26816" s="35">
        <v>23.489000000000001</v>
      </c>
      <c r="G26816" s="34">
        <v>316.7</v>
      </c>
    </row>
    <row r="26817" spans="1:7">
      <c r="A26817" s="32">
        <v>2018</v>
      </c>
      <c r="B26817" s="32">
        <v>663</v>
      </c>
      <c r="C26817" s="33" t="s">
        <v>563</v>
      </c>
      <c r="D26817" s="33" t="s">
        <v>564</v>
      </c>
      <c r="E26817" s="34">
        <v>345571</v>
      </c>
      <c r="F26817" s="35">
        <v>1.0289999999999999</v>
      </c>
      <c r="G26817" s="34">
        <v>376.8</v>
      </c>
    </row>
    <row r="26818" spans="1:7">
      <c r="A26818" s="32">
        <v>2018</v>
      </c>
      <c r="B26818" s="32">
        <v>663</v>
      </c>
      <c r="C26818" s="33" t="s">
        <v>353</v>
      </c>
      <c r="D26818" s="33" t="s">
        <v>354</v>
      </c>
      <c r="E26818" s="34">
        <v>11327</v>
      </c>
      <c r="F26818" s="35">
        <v>25.08</v>
      </c>
      <c r="G26818" s="34">
        <v>314.10000000000002</v>
      </c>
    </row>
    <row r="26819" spans="1:7">
      <c r="A26819" s="32">
        <v>2018</v>
      </c>
      <c r="B26819" s="32">
        <v>663</v>
      </c>
      <c r="C26819" s="33" t="s">
        <v>353</v>
      </c>
      <c r="D26819" s="33" t="s">
        <v>354</v>
      </c>
      <c r="E26819" s="34">
        <v>10597</v>
      </c>
      <c r="F26819" s="35">
        <v>24.86</v>
      </c>
      <c r="G26819" s="34">
        <v>321.60000000000002</v>
      </c>
    </row>
    <row r="26820" spans="1:7">
      <c r="A26820" s="32">
        <v>2018</v>
      </c>
      <c r="B26820" s="32">
        <v>666</v>
      </c>
      <c r="C26820" s="33" t="s">
        <v>563</v>
      </c>
      <c r="D26820" s="33" t="s">
        <v>564</v>
      </c>
      <c r="E26820" s="34">
        <v>115922</v>
      </c>
      <c r="F26820" s="35">
        <v>1.042</v>
      </c>
      <c r="G26820" s="34">
        <v>382.8</v>
      </c>
    </row>
    <row r="26821" spans="1:7">
      <c r="A26821" s="32">
        <v>2018</v>
      </c>
      <c r="B26821" s="32">
        <v>667</v>
      </c>
      <c r="C26821" s="33" t="s">
        <v>563</v>
      </c>
      <c r="D26821" s="33" t="s">
        <v>564</v>
      </c>
      <c r="E26821" s="34">
        <v>2204851</v>
      </c>
      <c r="F26821" s="35">
        <v>1.044</v>
      </c>
      <c r="G26821" s="34">
        <v>380.2</v>
      </c>
    </row>
    <row r="26822" spans="1:7">
      <c r="A26822" s="32">
        <v>2018</v>
      </c>
      <c r="B26822" s="32">
        <v>676</v>
      </c>
      <c r="C26822" s="33" t="s">
        <v>353</v>
      </c>
      <c r="D26822" s="33" t="s">
        <v>354</v>
      </c>
      <c r="E26822" s="34">
        <v>13028</v>
      </c>
      <c r="F26822" s="35">
        <v>21.66</v>
      </c>
      <c r="G26822" s="34">
        <v>295.5</v>
      </c>
    </row>
    <row r="26823" spans="1:7">
      <c r="A26823" s="32">
        <v>2018</v>
      </c>
      <c r="B26823" s="32">
        <v>676</v>
      </c>
      <c r="C26823" s="33" t="s">
        <v>563</v>
      </c>
      <c r="D26823" s="33" t="s">
        <v>564</v>
      </c>
      <c r="E26823" s="34">
        <v>959008</v>
      </c>
      <c r="F26823" s="35">
        <v>1.0249999999999999</v>
      </c>
      <c r="G26823" s="34">
        <v>394.2</v>
      </c>
    </row>
    <row r="26824" spans="1:7">
      <c r="A26824" s="32">
        <v>2018</v>
      </c>
      <c r="B26824" s="32">
        <v>676</v>
      </c>
      <c r="C26824" s="33" t="s">
        <v>353</v>
      </c>
      <c r="D26824" s="33" t="s">
        <v>354</v>
      </c>
      <c r="E26824" s="34">
        <v>49445</v>
      </c>
      <c r="F26824" s="35">
        <v>23.96</v>
      </c>
      <c r="G26824" s="34">
        <v>266.3</v>
      </c>
    </row>
    <row r="26825" spans="1:7">
      <c r="A26825" s="32">
        <v>2018</v>
      </c>
      <c r="B26825" s="32">
        <v>676</v>
      </c>
      <c r="C26825" s="33" t="s">
        <v>563</v>
      </c>
      <c r="D26825" s="33" t="s">
        <v>564</v>
      </c>
      <c r="E26825" s="34">
        <v>641887</v>
      </c>
      <c r="F26825" s="35">
        <v>1.0249999999999999</v>
      </c>
      <c r="G26825" s="34">
        <v>394.2</v>
      </c>
    </row>
    <row r="26826" spans="1:7">
      <c r="A26826" s="32">
        <v>2018</v>
      </c>
      <c r="B26826" s="32">
        <v>683</v>
      </c>
      <c r="C26826" s="33" t="s">
        <v>563</v>
      </c>
      <c r="D26826" s="33" t="s">
        <v>564</v>
      </c>
      <c r="E26826" s="34">
        <v>31140</v>
      </c>
      <c r="F26826" s="35">
        <v>1.024</v>
      </c>
      <c r="G26826" s="34">
        <v>317.7</v>
      </c>
    </row>
    <row r="26827" spans="1:7">
      <c r="A26827" s="32">
        <v>2018</v>
      </c>
      <c r="B26827" s="32">
        <v>688</v>
      </c>
      <c r="C26827" s="33" t="s">
        <v>563</v>
      </c>
      <c r="D26827" s="33" t="s">
        <v>564</v>
      </c>
      <c r="E26827" s="34">
        <v>1353010</v>
      </c>
      <c r="F26827" s="35">
        <v>1.0249999999999999</v>
      </c>
      <c r="G26827" s="34">
        <v>381</v>
      </c>
    </row>
    <row r="26828" spans="1:7">
      <c r="A26828" s="32">
        <v>2018</v>
      </c>
      <c r="B26828" s="32">
        <v>689</v>
      </c>
      <c r="C26828" s="33" t="s">
        <v>563</v>
      </c>
      <c r="D26828" s="33" t="s">
        <v>564</v>
      </c>
      <c r="E26828" s="34">
        <v>365394</v>
      </c>
      <c r="F26828" s="35">
        <v>1.024</v>
      </c>
      <c r="G26828" s="34">
        <v>361.1</v>
      </c>
    </row>
    <row r="26829" spans="1:7">
      <c r="A26829" s="32">
        <v>2018</v>
      </c>
      <c r="B26829" s="32">
        <v>703</v>
      </c>
      <c r="C26829" s="33" t="s">
        <v>565</v>
      </c>
      <c r="D26829" s="33" t="s">
        <v>566</v>
      </c>
      <c r="E26829" s="34">
        <v>7820</v>
      </c>
      <c r="F26829" s="35">
        <v>5.8</v>
      </c>
      <c r="G26829" s="34">
        <v>1719.4</v>
      </c>
    </row>
    <row r="26830" spans="1:7">
      <c r="A26830" s="32">
        <v>2018</v>
      </c>
      <c r="B26830" s="32">
        <v>703</v>
      </c>
      <c r="C26830" s="33" t="s">
        <v>353</v>
      </c>
      <c r="D26830" s="33" t="s">
        <v>354</v>
      </c>
      <c r="E26830" s="34">
        <v>202259</v>
      </c>
      <c r="F26830" s="35">
        <v>23.864000000000001</v>
      </c>
      <c r="G26830" s="34">
        <v>310.60000000000002</v>
      </c>
    </row>
    <row r="26831" spans="1:7">
      <c r="A26831" s="32">
        <v>2018</v>
      </c>
      <c r="B26831" s="32">
        <v>703</v>
      </c>
      <c r="C26831" s="33" t="s">
        <v>353</v>
      </c>
      <c r="D26831" s="33" t="s">
        <v>354</v>
      </c>
      <c r="E26831" s="34">
        <v>43059</v>
      </c>
      <c r="F26831" s="35">
        <v>25.812000000000001</v>
      </c>
      <c r="G26831" s="34">
        <v>232.5</v>
      </c>
    </row>
    <row r="26832" spans="1:7">
      <c r="A26832" s="32">
        <v>2018</v>
      </c>
      <c r="B26832" s="32">
        <v>703</v>
      </c>
      <c r="C26832" s="33" t="s">
        <v>353</v>
      </c>
      <c r="D26832" s="33" t="s">
        <v>354</v>
      </c>
      <c r="E26832" s="34">
        <v>69388</v>
      </c>
      <c r="F26832" s="35">
        <v>23.885999999999999</v>
      </c>
      <c r="G26832" s="34">
        <v>291</v>
      </c>
    </row>
    <row r="26833" spans="1:7">
      <c r="A26833" s="32">
        <v>2018</v>
      </c>
      <c r="B26833" s="32">
        <v>703</v>
      </c>
      <c r="C26833" s="33" t="s">
        <v>353</v>
      </c>
      <c r="D26833" s="33" t="s">
        <v>354</v>
      </c>
      <c r="E26833" s="34">
        <v>56998</v>
      </c>
      <c r="F26833" s="35">
        <v>23.193999999999999</v>
      </c>
      <c r="G26833" s="34">
        <v>323</v>
      </c>
    </row>
    <row r="26834" spans="1:7">
      <c r="A26834" s="32">
        <v>2018</v>
      </c>
      <c r="B26834" s="32">
        <v>703</v>
      </c>
      <c r="C26834" s="33" t="s">
        <v>353</v>
      </c>
      <c r="D26834" s="33" t="s">
        <v>354</v>
      </c>
      <c r="E26834" s="34">
        <v>43871</v>
      </c>
      <c r="F26834" s="35">
        <v>23.486000000000001</v>
      </c>
      <c r="G26834" s="34">
        <v>338.2</v>
      </c>
    </row>
    <row r="26835" spans="1:7">
      <c r="A26835" s="32">
        <v>2018</v>
      </c>
      <c r="B26835" s="32">
        <v>703</v>
      </c>
      <c r="C26835" s="33" t="s">
        <v>353</v>
      </c>
      <c r="D26835" s="33" t="s">
        <v>354</v>
      </c>
      <c r="E26835" s="34">
        <v>40639</v>
      </c>
      <c r="F26835" s="35">
        <v>23.052</v>
      </c>
      <c r="G26835" s="34">
        <v>306.7</v>
      </c>
    </row>
    <row r="26836" spans="1:7">
      <c r="A26836" s="32">
        <v>2018</v>
      </c>
      <c r="B26836" s="32">
        <v>708</v>
      </c>
      <c r="C26836" s="33" t="s">
        <v>565</v>
      </c>
      <c r="D26836" s="33" t="s">
        <v>566</v>
      </c>
      <c r="E26836" s="34">
        <v>2668</v>
      </c>
      <c r="F26836" s="35">
        <v>5.8</v>
      </c>
      <c r="G26836" s="34">
        <v>1791.4</v>
      </c>
    </row>
    <row r="26837" spans="1:7">
      <c r="A26837" s="32">
        <v>2018</v>
      </c>
      <c r="B26837" s="32">
        <v>708</v>
      </c>
      <c r="C26837" s="33" t="s">
        <v>353</v>
      </c>
      <c r="D26837" s="33" t="s">
        <v>354</v>
      </c>
      <c r="E26837" s="34">
        <v>12598</v>
      </c>
      <c r="F26837" s="35">
        <v>23.878</v>
      </c>
      <c r="G26837" s="34">
        <v>346.3</v>
      </c>
    </row>
    <row r="26838" spans="1:7">
      <c r="A26838" s="32">
        <v>2018</v>
      </c>
      <c r="B26838" s="32">
        <v>710</v>
      </c>
      <c r="C26838" s="33" t="s">
        <v>563</v>
      </c>
      <c r="D26838" s="33" t="s">
        <v>564</v>
      </c>
      <c r="E26838" s="34">
        <v>10226462</v>
      </c>
      <c r="F26838" s="35">
        <v>1.0329999999999999</v>
      </c>
      <c r="G26838" s="34">
        <v>368.5</v>
      </c>
    </row>
    <row r="26839" spans="1:7">
      <c r="A26839" s="32">
        <v>2018</v>
      </c>
      <c r="B26839" s="32">
        <v>715</v>
      </c>
      <c r="C26839" s="33" t="s">
        <v>565</v>
      </c>
      <c r="D26839" s="33" t="s">
        <v>566</v>
      </c>
      <c r="E26839" s="34">
        <v>1699</v>
      </c>
      <c r="F26839" s="35">
        <v>5.8170000000000002</v>
      </c>
      <c r="G26839" s="34">
        <v>1924.4</v>
      </c>
    </row>
    <row r="26840" spans="1:7">
      <c r="A26840" s="32">
        <v>2018</v>
      </c>
      <c r="B26840" s="32">
        <v>728</v>
      </c>
      <c r="C26840" s="33" t="s">
        <v>563</v>
      </c>
      <c r="D26840" s="33" t="s">
        <v>564</v>
      </c>
      <c r="E26840" s="34">
        <v>1391183</v>
      </c>
      <c r="F26840" s="35">
        <v>1.024</v>
      </c>
      <c r="G26840" s="34">
        <v>583.29999999999995</v>
      </c>
    </row>
    <row r="26841" spans="1:7">
      <c r="A26841" s="32">
        <v>2018</v>
      </c>
      <c r="B26841" s="32">
        <v>766</v>
      </c>
      <c r="C26841" s="33" t="s">
        <v>565</v>
      </c>
      <c r="D26841" s="33" t="s">
        <v>566</v>
      </c>
      <c r="E26841" s="34">
        <v>14757</v>
      </c>
      <c r="F26841" s="35">
        <v>5.73</v>
      </c>
      <c r="G26841" s="34">
        <v>1754.7</v>
      </c>
    </row>
    <row r="26842" spans="1:7">
      <c r="A26842" s="32">
        <v>2018</v>
      </c>
      <c r="B26842" s="32">
        <v>856</v>
      </c>
      <c r="C26842" s="33" t="s">
        <v>363</v>
      </c>
      <c r="D26842" s="33" t="s">
        <v>354</v>
      </c>
      <c r="E26842" s="34">
        <v>163320</v>
      </c>
      <c r="F26842" s="35">
        <v>17.600000000000001</v>
      </c>
      <c r="G26842" s="34" t="s">
        <v>364</v>
      </c>
    </row>
    <row r="26843" spans="1:7">
      <c r="A26843" s="32">
        <v>2018</v>
      </c>
      <c r="B26843" s="32">
        <v>856</v>
      </c>
      <c r="C26843" s="33" t="s">
        <v>565</v>
      </c>
      <c r="D26843" s="33" t="s">
        <v>566</v>
      </c>
      <c r="E26843" s="34">
        <v>1432</v>
      </c>
      <c r="F26843" s="35">
        <v>5.8</v>
      </c>
      <c r="G26843" s="34" t="s">
        <v>364</v>
      </c>
    </row>
    <row r="26844" spans="1:7">
      <c r="A26844" s="32">
        <v>2018</v>
      </c>
      <c r="B26844" s="32">
        <v>861</v>
      </c>
      <c r="C26844" s="33" t="s">
        <v>363</v>
      </c>
      <c r="D26844" s="33" t="s">
        <v>354</v>
      </c>
      <c r="E26844" s="34">
        <v>269949</v>
      </c>
      <c r="F26844" s="35">
        <v>17.399999999999999</v>
      </c>
      <c r="G26844" s="34" t="s">
        <v>364</v>
      </c>
    </row>
    <row r="26845" spans="1:7">
      <c r="A26845" s="32">
        <v>2018</v>
      </c>
      <c r="B26845" s="32">
        <v>861</v>
      </c>
      <c r="C26845" s="33" t="s">
        <v>565</v>
      </c>
      <c r="D26845" s="33" t="s">
        <v>566</v>
      </c>
      <c r="E26845" s="34">
        <v>1225</v>
      </c>
      <c r="F26845" s="35">
        <v>5.7549999999999999</v>
      </c>
      <c r="G26845" s="34" t="s">
        <v>364</v>
      </c>
    </row>
    <row r="26846" spans="1:7">
      <c r="A26846" s="32">
        <v>2018</v>
      </c>
      <c r="B26846" s="32">
        <v>862</v>
      </c>
      <c r="C26846" s="33" t="s">
        <v>563</v>
      </c>
      <c r="D26846" s="33" t="s">
        <v>564</v>
      </c>
      <c r="E26846" s="34">
        <v>725755</v>
      </c>
      <c r="F26846" s="35">
        <v>1.0289999999999999</v>
      </c>
      <c r="G26846" s="34" t="s">
        <v>364</v>
      </c>
    </row>
    <row r="26847" spans="1:7">
      <c r="A26847" s="32">
        <v>2018</v>
      </c>
      <c r="B26847" s="32">
        <v>876</v>
      </c>
      <c r="C26847" s="33" t="s">
        <v>363</v>
      </c>
      <c r="D26847" s="33" t="s">
        <v>354</v>
      </c>
      <c r="E26847" s="34">
        <v>301613</v>
      </c>
      <c r="F26847" s="35">
        <v>17.552</v>
      </c>
      <c r="G26847" s="34" t="s">
        <v>364</v>
      </c>
    </row>
    <row r="26848" spans="1:7">
      <c r="A26848" s="32">
        <v>2018</v>
      </c>
      <c r="B26848" s="32">
        <v>876</v>
      </c>
      <c r="C26848" s="33" t="s">
        <v>563</v>
      </c>
      <c r="D26848" s="33" t="s">
        <v>564</v>
      </c>
      <c r="E26848" s="34">
        <v>11853</v>
      </c>
      <c r="F26848" s="35">
        <v>1.018</v>
      </c>
      <c r="G26848" s="34" t="s">
        <v>364</v>
      </c>
    </row>
    <row r="26849" spans="1:7">
      <c r="A26849" s="32">
        <v>2018</v>
      </c>
      <c r="B26849" s="32">
        <v>879</v>
      </c>
      <c r="C26849" s="33" t="s">
        <v>363</v>
      </c>
      <c r="D26849" s="33" t="s">
        <v>354</v>
      </c>
      <c r="E26849" s="34">
        <v>289014</v>
      </c>
      <c r="F26849" s="35">
        <v>17.27</v>
      </c>
      <c r="G26849" s="34" t="s">
        <v>364</v>
      </c>
    </row>
    <row r="26850" spans="1:7">
      <c r="A26850" s="32">
        <v>2018</v>
      </c>
      <c r="B26850" s="32">
        <v>879</v>
      </c>
      <c r="C26850" s="33" t="s">
        <v>563</v>
      </c>
      <c r="D26850" s="33" t="s">
        <v>564</v>
      </c>
      <c r="E26850" s="34">
        <v>982</v>
      </c>
      <c r="F26850" s="35">
        <v>1.03</v>
      </c>
      <c r="G26850" s="34" t="s">
        <v>364</v>
      </c>
    </row>
    <row r="26851" spans="1:7">
      <c r="A26851" s="32">
        <v>2018</v>
      </c>
      <c r="B26851" s="32">
        <v>883</v>
      </c>
      <c r="C26851" s="33" t="s">
        <v>363</v>
      </c>
      <c r="D26851" s="33" t="s">
        <v>354</v>
      </c>
      <c r="E26851" s="34">
        <v>114783</v>
      </c>
      <c r="F26851" s="35">
        <v>17.18</v>
      </c>
      <c r="G26851" s="34" t="s">
        <v>364</v>
      </c>
    </row>
    <row r="26852" spans="1:7">
      <c r="A26852" s="32">
        <v>2018</v>
      </c>
      <c r="B26852" s="32">
        <v>883</v>
      </c>
      <c r="C26852" s="33" t="s">
        <v>563</v>
      </c>
      <c r="D26852" s="33" t="s">
        <v>564</v>
      </c>
      <c r="E26852" s="34">
        <v>14229</v>
      </c>
      <c r="F26852" s="35">
        <v>1.03</v>
      </c>
      <c r="G26852" s="34" t="s">
        <v>364</v>
      </c>
    </row>
    <row r="26853" spans="1:7">
      <c r="A26853" s="32">
        <v>2018</v>
      </c>
      <c r="B26853" s="32">
        <v>884</v>
      </c>
      <c r="C26853" s="33" t="s">
        <v>363</v>
      </c>
      <c r="D26853" s="33" t="s">
        <v>354</v>
      </c>
      <c r="E26853" s="34">
        <v>81402</v>
      </c>
      <c r="F26853" s="35">
        <v>17.11</v>
      </c>
      <c r="G26853" s="34" t="s">
        <v>364</v>
      </c>
    </row>
    <row r="26854" spans="1:7">
      <c r="A26854" s="32">
        <v>2018</v>
      </c>
      <c r="B26854" s="32">
        <v>884</v>
      </c>
      <c r="C26854" s="33" t="s">
        <v>565</v>
      </c>
      <c r="D26854" s="33" t="s">
        <v>566</v>
      </c>
      <c r="E26854" s="34">
        <v>1250</v>
      </c>
      <c r="F26854" s="35">
        <v>5.8250000000000002</v>
      </c>
      <c r="G26854" s="34" t="s">
        <v>364</v>
      </c>
    </row>
    <row r="26855" spans="1:7">
      <c r="A26855" s="32">
        <v>2018</v>
      </c>
      <c r="B26855" s="32">
        <v>886</v>
      </c>
      <c r="C26855" s="33" t="s">
        <v>565</v>
      </c>
      <c r="D26855" s="33" t="s">
        <v>566</v>
      </c>
      <c r="E26855" s="34">
        <v>638</v>
      </c>
      <c r="F26855" s="35">
        <v>6.2</v>
      </c>
      <c r="G26855" s="34" t="s">
        <v>364</v>
      </c>
    </row>
    <row r="26856" spans="1:7">
      <c r="A26856" s="32">
        <v>2018</v>
      </c>
      <c r="B26856" s="32">
        <v>887</v>
      </c>
      <c r="C26856" s="33" t="s">
        <v>363</v>
      </c>
      <c r="D26856" s="33" t="s">
        <v>354</v>
      </c>
      <c r="E26856" s="34">
        <v>189712</v>
      </c>
      <c r="F26856" s="35">
        <v>17.510000000000002</v>
      </c>
      <c r="G26856" s="34" t="s">
        <v>364</v>
      </c>
    </row>
    <row r="26857" spans="1:7">
      <c r="A26857" s="32">
        <v>2018</v>
      </c>
      <c r="B26857" s="32">
        <v>887</v>
      </c>
      <c r="C26857" s="33" t="s">
        <v>363</v>
      </c>
      <c r="D26857" s="33" t="s">
        <v>354</v>
      </c>
      <c r="E26857" s="34">
        <v>31337</v>
      </c>
      <c r="F26857" s="35">
        <v>17.510000000000002</v>
      </c>
      <c r="G26857" s="34" t="s">
        <v>364</v>
      </c>
    </row>
    <row r="26858" spans="1:7">
      <c r="A26858" s="32">
        <v>2018</v>
      </c>
      <c r="B26858" s="32">
        <v>887</v>
      </c>
      <c r="C26858" s="33" t="s">
        <v>563</v>
      </c>
      <c r="D26858" s="33" t="s">
        <v>564</v>
      </c>
      <c r="E26858" s="34">
        <v>32736</v>
      </c>
      <c r="F26858" s="35">
        <v>1</v>
      </c>
      <c r="G26858" s="34" t="s">
        <v>364</v>
      </c>
    </row>
    <row r="26859" spans="1:7">
      <c r="A26859" s="32">
        <v>2018</v>
      </c>
      <c r="B26859" s="32">
        <v>889</v>
      </c>
      <c r="C26859" s="33" t="s">
        <v>363</v>
      </c>
      <c r="D26859" s="33" t="s">
        <v>354</v>
      </c>
      <c r="E26859" s="34">
        <v>145743</v>
      </c>
      <c r="F26859" s="35">
        <v>17.16</v>
      </c>
      <c r="G26859" s="34" t="s">
        <v>364</v>
      </c>
    </row>
    <row r="26860" spans="1:7">
      <c r="A26860" s="32">
        <v>2018</v>
      </c>
      <c r="B26860" s="32">
        <v>889</v>
      </c>
      <c r="C26860" s="33" t="s">
        <v>363</v>
      </c>
      <c r="D26860" s="33" t="s">
        <v>354</v>
      </c>
      <c r="E26860" s="34">
        <v>307098</v>
      </c>
      <c r="F26860" s="35">
        <v>17.559999999999999</v>
      </c>
      <c r="G26860" s="34" t="s">
        <v>364</v>
      </c>
    </row>
    <row r="26861" spans="1:7">
      <c r="A26861" s="32">
        <v>2018</v>
      </c>
      <c r="B26861" s="32">
        <v>889</v>
      </c>
      <c r="C26861" s="33" t="s">
        <v>565</v>
      </c>
      <c r="D26861" s="33" t="s">
        <v>566</v>
      </c>
      <c r="E26861" s="34">
        <v>1588</v>
      </c>
      <c r="F26861" s="35">
        <v>5.8</v>
      </c>
      <c r="G26861" s="34" t="s">
        <v>364</v>
      </c>
    </row>
    <row r="26862" spans="1:7">
      <c r="A26862" s="32">
        <v>2018</v>
      </c>
      <c r="B26862" s="32">
        <v>891</v>
      </c>
      <c r="C26862" s="33" t="s">
        <v>363</v>
      </c>
      <c r="D26862" s="33" t="s">
        <v>354</v>
      </c>
      <c r="E26862" s="34">
        <v>40097</v>
      </c>
      <c r="F26862" s="35">
        <v>17.03</v>
      </c>
      <c r="G26862" s="34" t="s">
        <v>364</v>
      </c>
    </row>
    <row r="26863" spans="1:7">
      <c r="A26863" s="32">
        <v>2018</v>
      </c>
      <c r="B26863" s="32">
        <v>891</v>
      </c>
      <c r="C26863" s="33" t="s">
        <v>363</v>
      </c>
      <c r="D26863" s="33" t="s">
        <v>354</v>
      </c>
      <c r="E26863" s="34">
        <v>92733</v>
      </c>
      <c r="F26863" s="35">
        <v>17.96</v>
      </c>
      <c r="G26863" s="34" t="s">
        <v>364</v>
      </c>
    </row>
    <row r="26864" spans="1:7">
      <c r="A26864" s="32">
        <v>2018</v>
      </c>
      <c r="B26864" s="32">
        <v>891</v>
      </c>
      <c r="C26864" s="33" t="s">
        <v>565</v>
      </c>
      <c r="D26864" s="33" t="s">
        <v>566</v>
      </c>
      <c r="E26864" s="34">
        <v>866</v>
      </c>
      <c r="F26864" s="35">
        <v>5.8</v>
      </c>
      <c r="G26864" s="34" t="s">
        <v>364</v>
      </c>
    </row>
    <row r="26865" spans="1:7">
      <c r="A26865" s="32">
        <v>2018</v>
      </c>
      <c r="B26865" s="32">
        <v>892</v>
      </c>
      <c r="C26865" s="33" t="s">
        <v>363</v>
      </c>
      <c r="D26865" s="33" t="s">
        <v>354</v>
      </c>
      <c r="E26865" s="34">
        <v>102887</v>
      </c>
      <c r="F26865" s="35">
        <v>17.690000000000001</v>
      </c>
      <c r="G26865" s="34" t="s">
        <v>364</v>
      </c>
    </row>
    <row r="26866" spans="1:7">
      <c r="A26866" s="32">
        <v>2018</v>
      </c>
      <c r="B26866" s="32">
        <v>892</v>
      </c>
      <c r="C26866" s="33" t="s">
        <v>563</v>
      </c>
      <c r="D26866" s="33" t="s">
        <v>564</v>
      </c>
      <c r="E26866" s="34">
        <v>9734</v>
      </c>
      <c r="F26866" s="35">
        <v>1.054</v>
      </c>
      <c r="G26866" s="34" t="s">
        <v>364</v>
      </c>
    </row>
    <row r="26867" spans="1:7">
      <c r="A26867" s="32">
        <v>2018</v>
      </c>
      <c r="B26867" s="32">
        <v>913</v>
      </c>
      <c r="C26867" s="33" t="s">
        <v>563</v>
      </c>
      <c r="D26867" s="33" t="s">
        <v>564</v>
      </c>
      <c r="E26867" s="34">
        <v>62998</v>
      </c>
      <c r="F26867" s="35">
        <v>1.02</v>
      </c>
      <c r="G26867" s="34">
        <v>420.4</v>
      </c>
    </row>
    <row r="26868" spans="1:7">
      <c r="A26868" s="32">
        <v>2018</v>
      </c>
      <c r="B26868" s="32">
        <v>963</v>
      </c>
      <c r="C26868" s="33" t="s">
        <v>353</v>
      </c>
      <c r="D26868" s="33" t="s">
        <v>354</v>
      </c>
      <c r="E26868" s="34">
        <v>110227</v>
      </c>
      <c r="F26868" s="35">
        <v>21.08</v>
      </c>
      <c r="G26868" s="34">
        <v>183.3</v>
      </c>
    </row>
    <row r="26869" spans="1:7">
      <c r="A26869" s="32">
        <v>2018</v>
      </c>
      <c r="B26869" s="32">
        <v>963</v>
      </c>
      <c r="C26869" s="33" t="s">
        <v>563</v>
      </c>
      <c r="D26869" s="33" t="s">
        <v>564</v>
      </c>
      <c r="E26869" s="34">
        <v>12965</v>
      </c>
      <c r="F26869" s="35">
        <v>1</v>
      </c>
      <c r="G26869" s="34">
        <v>319.10000000000002</v>
      </c>
    </row>
    <row r="26870" spans="1:7">
      <c r="A26870" s="32">
        <v>2018</v>
      </c>
      <c r="B26870" s="32">
        <v>976</v>
      </c>
      <c r="C26870" s="33" t="s">
        <v>353</v>
      </c>
      <c r="D26870" s="33" t="s">
        <v>354</v>
      </c>
      <c r="E26870" s="34">
        <v>21</v>
      </c>
      <c r="F26870" s="35">
        <v>22.67</v>
      </c>
      <c r="G26870" s="34">
        <v>117.6</v>
      </c>
    </row>
    <row r="26871" spans="1:7">
      <c r="A26871" s="32">
        <v>2018</v>
      </c>
      <c r="B26871" s="32">
        <v>976</v>
      </c>
      <c r="C26871" s="33" t="s">
        <v>353</v>
      </c>
      <c r="D26871" s="33" t="s">
        <v>354</v>
      </c>
      <c r="E26871" s="34">
        <v>3695</v>
      </c>
      <c r="F26871" s="35">
        <v>25.21</v>
      </c>
      <c r="G26871" s="34">
        <v>216.6</v>
      </c>
    </row>
    <row r="26872" spans="1:7">
      <c r="A26872" s="32">
        <v>2018</v>
      </c>
      <c r="B26872" s="32">
        <v>976</v>
      </c>
      <c r="C26872" s="33" t="s">
        <v>353</v>
      </c>
      <c r="D26872" s="33" t="s">
        <v>354</v>
      </c>
      <c r="E26872" s="34">
        <v>9926</v>
      </c>
      <c r="F26872" s="35">
        <v>21.39</v>
      </c>
      <c r="G26872" s="34">
        <v>210.7</v>
      </c>
    </row>
    <row r="26873" spans="1:7">
      <c r="A26873" s="32">
        <v>2018</v>
      </c>
      <c r="B26873" s="32">
        <v>976</v>
      </c>
      <c r="C26873" s="33" t="s">
        <v>353</v>
      </c>
      <c r="D26873" s="33" t="s">
        <v>354</v>
      </c>
      <c r="E26873" s="34">
        <v>8345</v>
      </c>
      <c r="F26873" s="35">
        <v>22.14</v>
      </c>
      <c r="G26873" s="34">
        <v>214.5</v>
      </c>
    </row>
    <row r="26874" spans="1:7">
      <c r="A26874" s="32">
        <v>2018</v>
      </c>
      <c r="B26874" s="32">
        <v>976</v>
      </c>
      <c r="C26874" s="33" t="s">
        <v>353</v>
      </c>
      <c r="D26874" s="33" t="s">
        <v>354</v>
      </c>
      <c r="E26874" s="34">
        <v>14822</v>
      </c>
      <c r="F26874" s="35">
        <v>17.52</v>
      </c>
      <c r="G26874" s="34">
        <v>150.30000000000001</v>
      </c>
    </row>
    <row r="26875" spans="1:7">
      <c r="A26875" s="32">
        <v>2018</v>
      </c>
      <c r="B26875" s="32">
        <v>976</v>
      </c>
      <c r="C26875" s="33" t="s">
        <v>353</v>
      </c>
      <c r="D26875" s="33" t="s">
        <v>354</v>
      </c>
      <c r="E26875" s="34">
        <v>21312</v>
      </c>
      <c r="F26875" s="35">
        <v>23.46</v>
      </c>
      <c r="G26875" s="34">
        <v>156.80000000000001</v>
      </c>
    </row>
    <row r="26876" spans="1:7">
      <c r="A26876" s="32">
        <v>2018</v>
      </c>
      <c r="B26876" s="32">
        <v>976</v>
      </c>
      <c r="C26876" s="33" t="s">
        <v>353</v>
      </c>
      <c r="D26876" s="33" t="s">
        <v>354</v>
      </c>
      <c r="E26876" s="34">
        <v>11784</v>
      </c>
      <c r="F26876" s="35">
        <v>15.36</v>
      </c>
      <c r="G26876" s="34">
        <v>132.30000000000001</v>
      </c>
    </row>
    <row r="26877" spans="1:7">
      <c r="A26877" s="32">
        <v>2018</v>
      </c>
      <c r="B26877" s="32">
        <v>976</v>
      </c>
      <c r="C26877" s="33" t="s">
        <v>353</v>
      </c>
      <c r="D26877" s="33" t="s">
        <v>354</v>
      </c>
      <c r="E26877" s="34">
        <v>4764</v>
      </c>
      <c r="F26877" s="35">
        <v>14.43</v>
      </c>
      <c r="G26877" s="34">
        <v>137.80000000000001</v>
      </c>
    </row>
    <row r="26878" spans="1:7">
      <c r="A26878" s="32">
        <v>2018</v>
      </c>
      <c r="B26878" s="32">
        <v>976</v>
      </c>
      <c r="C26878" s="33" t="s">
        <v>565</v>
      </c>
      <c r="D26878" s="33" t="s">
        <v>566</v>
      </c>
      <c r="E26878" s="34">
        <v>702</v>
      </c>
      <c r="F26878" s="35">
        <v>5.69</v>
      </c>
      <c r="G26878" s="34">
        <v>1841</v>
      </c>
    </row>
    <row r="26879" spans="1:7">
      <c r="A26879" s="32">
        <v>2018</v>
      </c>
      <c r="B26879" s="32">
        <v>976</v>
      </c>
      <c r="C26879" s="33" t="s">
        <v>563</v>
      </c>
      <c r="D26879" s="33" t="s">
        <v>564</v>
      </c>
      <c r="E26879" s="34">
        <v>18991</v>
      </c>
      <c r="F26879" s="35">
        <v>1</v>
      </c>
      <c r="G26879" s="34">
        <v>336</v>
      </c>
    </row>
    <row r="26880" spans="1:7">
      <c r="A26880" s="32">
        <v>2018</v>
      </c>
      <c r="B26880" s="32">
        <v>976</v>
      </c>
      <c r="C26880" s="33" t="s">
        <v>563</v>
      </c>
      <c r="D26880" s="33" t="s">
        <v>564</v>
      </c>
      <c r="E26880" s="34">
        <v>1373</v>
      </c>
      <c r="F26880" s="35">
        <v>1</v>
      </c>
      <c r="G26880" s="34">
        <v>334</v>
      </c>
    </row>
    <row r="26881" spans="1:7">
      <c r="A26881" s="32">
        <v>2018</v>
      </c>
      <c r="B26881" s="32">
        <v>983</v>
      </c>
      <c r="C26881" s="33" t="s">
        <v>353</v>
      </c>
      <c r="D26881" s="33" t="s">
        <v>354</v>
      </c>
      <c r="E26881" s="34">
        <v>109146</v>
      </c>
      <c r="F26881" s="35">
        <v>23.096</v>
      </c>
      <c r="G26881" s="34">
        <v>245.6</v>
      </c>
    </row>
    <row r="26882" spans="1:7">
      <c r="A26882" s="32">
        <v>2018</v>
      </c>
      <c r="B26882" s="32">
        <v>983</v>
      </c>
      <c r="C26882" s="33" t="s">
        <v>353</v>
      </c>
      <c r="D26882" s="33" t="s">
        <v>354</v>
      </c>
      <c r="E26882" s="34">
        <v>109448</v>
      </c>
      <c r="F26882" s="35">
        <v>23.056000000000001</v>
      </c>
      <c r="G26882" s="34">
        <v>187.8</v>
      </c>
    </row>
    <row r="26883" spans="1:7">
      <c r="A26883" s="32">
        <v>2018</v>
      </c>
      <c r="B26883" s="32">
        <v>983</v>
      </c>
      <c r="C26883" s="33" t="s">
        <v>353</v>
      </c>
      <c r="D26883" s="33" t="s">
        <v>354</v>
      </c>
      <c r="E26883" s="34">
        <v>24884</v>
      </c>
      <c r="F26883" s="35">
        <v>22.998000000000001</v>
      </c>
      <c r="G26883" s="34">
        <v>179.9</v>
      </c>
    </row>
    <row r="26884" spans="1:7">
      <c r="A26884" s="32">
        <v>2018</v>
      </c>
      <c r="B26884" s="32">
        <v>983</v>
      </c>
      <c r="C26884" s="33" t="s">
        <v>353</v>
      </c>
      <c r="D26884" s="33" t="s">
        <v>354</v>
      </c>
      <c r="E26884" s="34">
        <v>38409</v>
      </c>
      <c r="F26884" s="35">
        <v>22.824000000000002</v>
      </c>
      <c r="G26884" s="34">
        <v>176.3</v>
      </c>
    </row>
    <row r="26885" spans="1:7">
      <c r="A26885" s="32">
        <v>2018</v>
      </c>
      <c r="B26885" s="32">
        <v>983</v>
      </c>
      <c r="C26885" s="33" t="s">
        <v>565</v>
      </c>
      <c r="D26885" s="33" t="s">
        <v>566</v>
      </c>
      <c r="E26885" s="34">
        <v>1429</v>
      </c>
      <c r="F26885" s="35">
        <v>5.7119999999999997</v>
      </c>
      <c r="G26885" s="34">
        <v>1867.6</v>
      </c>
    </row>
    <row r="26886" spans="1:7">
      <c r="A26886" s="32">
        <v>2018</v>
      </c>
      <c r="B26886" s="32">
        <v>983</v>
      </c>
      <c r="C26886" s="33" t="s">
        <v>363</v>
      </c>
      <c r="D26886" s="33" t="s">
        <v>354</v>
      </c>
      <c r="E26886" s="34">
        <v>50749</v>
      </c>
      <c r="F26886" s="35">
        <v>17.149999999999999</v>
      </c>
      <c r="G26886" s="34">
        <v>166.6</v>
      </c>
    </row>
    <row r="26887" spans="1:7">
      <c r="A26887" s="32">
        <v>2018</v>
      </c>
      <c r="B26887" s="32">
        <v>990</v>
      </c>
      <c r="C26887" s="33" t="s">
        <v>563</v>
      </c>
      <c r="D26887" s="33" t="s">
        <v>564</v>
      </c>
      <c r="E26887" s="34">
        <v>8376</v>
      </c>
      <c r="F26887" s="35">
        <v>1.0629999999999999</v>
      </c>
      <c r="G26887" s="34">
        <v>407.9</v>
      </c>
    </row>
    <row r="26888" spans="1:7">
      <c r="A26888" s="32">
        <v>2018</v>
      </c>
      <c r="B26888" s="32">
        <v>990</v>
      </c>
      <c r="C26888" s="33" t="s">
        <v>563</v>
      </c>
      <c r="D26888" s="33" t="s">
        <v>564</v>
      </c>
      <c r="E26888" s="34">
        <v>499871</v>
      </c>
      <c r="F26888" s="35">
        <v>1.0629999999999999</v>
      </c>
      <c r="G26888" s="34">
        <v>407.9</v>
      </c>
    </row>
    <row r="26889" spans="1:7">
      <c r="A26889" s="32">
        <v>2018</v>
      </c>
      <c r="B26889" s="32">
        <v>990</v>
      </c>
      <c r="C26889" s="33" t="s">
        <v>563</v>
      </c>
      <c r="D26889" s="33" t="s">
        <v>564</v>
      </c>
      <c r="E26889" s="34">
        <v>306400</v>
      </c>
      <c r="F26889" s="35">
        <v>1.0629999999999999</v>
      </c>
      <c r="G26889" s="34">
        <v>407.9</v>
      </c>
    </row>
    <row r="26890" spans="1:7">
      <c r="A26890" s="32">
        <v>2018</v>
      </c>
      <c r="B26890" s="32">
        <v>990</v>
      </c>
      <c r="C26890" s="33" t="s">
        <v>563</v>
      </c>
      <c r="D26890" s="33" t="s">
        <v>564</v>
      </c>
      <c r="E26890" s="34">
        <v>10032</v>
      </c>
      <c r="F26890" s="35">
        <v>1.0629999999999999</v>
      </c>
      <c r="G26890" s="34">
        <v>407.9</v>
      </c>
    </row>
    <row r="26891" spans="1:7">
      <c r="A26891" s="32">
        <v>2018</v>
      </c>
      <c r="B26891" s="32">
        <v>990</v>
      </c>
      <c r="C26891" s="33" t="s">
        <v>563</v>
      </c>
      <c r="D26891" s="33" t="s">
        <v>564</v>
      </c>
      <c r="E26891" s="34">
        <v>12134</v>
      </c>
      <c r="F26891" s="35">
        <v>1.0629999999999999</v>
      </c>
      <c r="G26891" s="34">
        <v>407.9</v>
      </c>
    </row>
    <row r="26892" spans="1:7">
      <c r="A26892" s="32">
        <v>2018</v>
      </c>
      <c r="B26892" s="32">
        <v>990</v>
      </c>
      <c r="C26892" s="33" t="s">
        <v>563</v>
      </c>
      <c r="D26892" s="33" t="s">
        <v>564</v>
      </c>
      <c r="E26892" s="34">
        <v>19968</v>
      </c>
      <c r="F26892" s="35">
        <v>1.0629999999999999</v>
      </c>
      <c r="G26892" s="34">
        <v>407.9</v>
      </c>
    </row>
    <row r="26893" spans="1:7">
      <c r="A26893" s="32">
        <v>2018</v>
      </c>
      <c r="B26893" s="32">
        <v>990</v>
      </c>
      <c r="C26893" s="33" t="s">
        <v>563</v>
      </c>
      <c r="D26893" s="33" t="s">
        <v>564</v>
      </c>
      <c r="E26893" s="34">
        <v>99044</v>
      </c>
      <c r="F26893" s="35">
        <v>1.0629999999999999</v>
      </c>
      <c r="G26893" s="34">
        <v>407.9</v>
      </c>
    </row>
    <row r="26894" spans="1:7">
      <c r="A26894" s="32">
        <v>2018</v>
      </c>
      <c r="B26894" s="32">
        <v>991</v>
      </c>
      <c r="C26894" s="33" t="s">
        <v>563</v>
      </c>
      <c r="D26894" s="33" t="s">
        <v>564</v>
      </c>
      <c r="E26894" s="34">
        <v>359620</v>
      </c>
      <c r="F26894" s="35">
        <v>1</v>
      </c>
      <c r="G26894" s="34">
        <v>346</v>
      </c>
    </row>
    <row r="26895" spans="1:7">
      <c r="A26895" s="32">
        <v>2018</v>
      </c>
      <c r="B26895" s="32">
        <v>991</v>
      </c>
      <c r="C26895" s="33" t="s">
        <v>563</v>
      </c>
      <c r="D26895" s="33" t="s">
        <v>564</v>
      </c>
      <c r="E26895" s="34">
        <v>310330</v>
      </c>
      <c r="F26895" s="35">
        <v>1</v>
      </c>
      <c r="G26895" s="34">
        <v>346</v>
      </c>
    </row>
    <row r="26896" spans="1:7">
      <c r="A26896" s="32">
        <v>2018</v>
      </c>
      <c r="B26896" s="32">
        <v>991</v>
      </c>
      <c r="C26896" s="33" t="s">
        <v>563</v>
      </c>
      <c r="D26896" s="33" t="s">
        <v>564</v>
      </c>
      <c r="E26896" s="34">
        <v>39772</v>
      </c>
      <c r="F26896" s="35">
        <v>1</v>
      </c>
      <c r="G26896" s="34">
        <v>346</v>
      </c>
    </row>
    <row r="26897" spans="1:7">
      <c r="A26897" s="32">
        <v>2018</v>
      </c>
      <c r="B26897" s="32">
        <v>991</v>
      </c>
      <c r="C26897" s="33" t="s">
        <v>563</v>
      </c>
      <c r="D26897" s="33" t="s">
        <v>564</v>
      </c>
      <c r="E26897" s="34">
        <v>399297</v>
      </c>
      <c r="F26897" s="35">
        <v>1</v>
      </c>
      <c r="G26897" s="34">
        <v>346</v>
      </c>
    </row>
    <row r="26898" spans="1:7">
      <c r="A26898" s="32">
        <v>2018</v>
      </c>
      <c r="B26898" s="32">
        <v>991</v>
      </c>
      <c r="C26898" s="33" t="s">
        <v>563</v>
      </c>
      <c r="D26898" s="33" t="s">
        <v>564</v>
      </c>
      <c r="E26898" s="34">
        <v>935528</v>
      </c>
      <c r="F26898" s="35">
        <v>1</v>
      </c>
      <c r="G26898" s="34">
        <v>346</v>
      </c>
    </row>
    <row r="26899" spans="1:7">
      <c r="A26899" s="32">
        <v>2018</v>
      </c>
      <c r="B26899" s="32">
        <v>991</v>
      </c>
      <c r="C26899" s="33" t="s">
        <v>563</v>
      </c>
      <c r="D26899" s="33" t="s">
        <v>564</v>
      </c>
      <c r="E26899" s="34">
        <v>612056</v>
      </c>
      <c r="F26899" s="35">
        <v>1</v>
      </c>
      <c r="G26899" s="34">
        <v>346</v>
      </c>
    </row>
    <row r="26900" spans="1:7">
      <c r="A26900" s="32">
        <v>2018</v>
      </c>
      <c r="B26900" s="32">
        <v>994</v>
      </c>
      <c r="C26900" s="33" t="s">
        <v>353</v>
      </c>
      <c r="D26900" s="33" t="s">
        <v>354</v>
      </c>
      <c r="E26900" s="34">
        <v>49513</v>
      </c>
      <c r="F26900" s="35">
        <v>22.23</v>
      </c>
      <c r="G26900" s="34">
        <v>217.1</v>
      </c>
    </row>
    <row r="26901" spans="1:7">
      <c r="A26901" s="32">
        <v>2018</v>
      </c>
      <c r="B26901" s="32">
        <v>994</v>
      </c>
      <c r="C26901" s="33" t="s">
        <v>353</v>
      </c>
      <c r="D26901" s="33" t="s">
        <v>354</v>
      </c>
      <c r="E26901" s="34">
        <v>167972</v>
      </c>
      <c r="F26901" s="35">
        <v>22.03</v>
      </c>
      <c r="G26901" s="34">
        <v>217.9</v>
      </c>
    </row>
    <row r="26902" spans="1:7">
      <c r="A26902" s="32">
        <v>2018</v>
      </c>
      <c r="B26902" s="32">
        <v>994</v>
      </c>
      <c r="C26902" s="33" t="s">
        <v>353</v>
      </c>
      <c r="D26902" s="33" t="s">
        <v>354</v>
      </c>
      <c r="E26902" s="34">
        <v>38404</v>
      </c>
      <c r="F26902" s="35">
        <v>23.08</v>
      </c>
      <c r="G26902" s="34">
        <v>192.6</v>
      </c>
    </row>
    <row r="26903" spans="1:7">
      <c r="A26903" s="32">
        <v>2018</v>
      </c>
      <c r="B26903" s="32">
        <v>994</v>
      </c>
      <c r="C26903" s="33" t="s">
        <v>353</v>
      </c>
      <c r="D26903" s="33" t="s">
        <v>354</v>
      </c>
      <c r="E26903" s="34">
        <v>65570</v>
      </c>
      <c r="F26903" s="35">
        <v>23.3</v>
      </c>
      <c r="G26903" s="34">
        <v>169.1</v>
      </c>
    </row>
    <row r="26904" spans="1:7">
      <c r="A26904" s="32">
        <v>2018</v>
      </c>
      <c r="B26904" s="32">
        <v>994</v>
      </c>
      <c r="C26904" s="33" t="s">
        <v>353</v>
      </c>
      <c r="D26904" s="33" t="s">
        <v>354</v>
      </c>
      <c r="E26904" s="34">
        <v>7767</v>
      </c>
      <c r="F26904" s="35">
        <v>22.6</v>
      </c>
      <c r="G26904" s="34">
        <v>181.6</v>
      </c>
    </row>
    <row r="26905" spans="1:7">
      <c r="A26905" s="32">
        <v>2018</v>
      </c>
      <c r="B26905" s="32">
        <v>994</v>
      </c>
      <c r="C26905" s="33" t="s">
        <v>353</v>
      </c>
      <c r="D26905" s="33" t="s">
        <v>354</v>
      </c>
      <c r="E26905" s="34">
        <v>11404</v>
      </c>
      <c r="F26905" s="35">
        <v>22.87</v>
      </c>
      <c r="G26905" s="34">
        <v>179.5</v>
      </c>
    </row>
    <row r="26906" spans="1:7">
      <c r="A26906" s="32">
        <v>2018</v>
      </c>
      <c r="B26906" s="32">
        <v>994</v>
      </c>
      <c r="C26906" s="33" t="s">
        <v>353</v>
      </c>
      <c r="D26906" s="33" t="s">
        <v>354</v>
      </c>
      <c r="E26906" s="34">
        <v>19824</v>
      </c>
      <c r="F26906" s="35">
        <v>22.89</v>
      </c>
      <c r="G26906" s="34">
        <v>179.3</v>
      </c>
    </row>
    <row r="26907" spans="1:7">
      <c r="A26907" s="32">
        <v>2018</v>
      </c>
      <c r="B26907" s="32">
        <v>994</v>
      </c>
      <c r="C26907" s="33" t="s">
        <v>565</v>
      </c>
      <c r="D26907" s="33" t="s">
        <v>566</v>
      </c>
      <c r="E26907" s="34">
        <v>1791</v>
      </c>
      <c r="F26907" s="35">
        <v>5.8</v>
      </c>
      <c r="G26907" s="34">
        <v>1766.7</v>
      </c>
    </row>
    <row r="26908" spans="1:7">
      <c r="A26908" s="32">
        <v>2018</v>
      </c>
      <c r="B26908" s="32">
        <v>997</v>
      </c>
      <c r="C26908" s="33" t="s">
        <v>363</v>
      </c>
      <c r="D26908" s="33" t="s">
        <v>354</v>
      </c>
      <c r="E26908" s="34">
        <v>75055</v>
      </c>
      <c r="F26908" s="35">
        <v>18.036000000000001</v>
      </c>
      <c r="G26908" s="34">
        <v>200</v>
      </c>
    </row>
    <row r="26909" spans="1:7">
      <c r="A26909" s="32">
        <v>2018</v>
      </c>
      <c r="B26909" s="32">
        <v>997</v>
      </c>
      <c r="C26909" s="33" t="s">
        <v>353</v>
      </c>
      <c r="D26909" s="33" t="s">
        <v>354</v>
      </c>
      <c r="E26909" s="34">
        <v>29121</v>
      </c>
      <c r="F26909" s="35">
        <v>26.268000000000001</v>
      </c>
      <c r="G26909" s="34">
        <v>261.39999999999998</v>
      </c>
    </row>
    <row r="26910" spans="1:7">
      <c r="A26910" s="32">
        <v>2018</v>
      </c>
      <c r="B26910" s="32">
        <v>997</v>
      </c>
      <c r="C26910" s="33" t="s">
        <v>563</v>
      </c>
      <c r="D26910" s="33" t="s">
        <v>564</v>
      </c>
      <c r="E26910" s="34">
        <v>19252</v>
      </c>
      <c r="F26910" s="35">
        <v>1.075</v>
      </c>
      <c r="G26910" s="34">
        <v>378.4</v>
      </c>
    </row>
    <row r="26911" spans="1:7">
      <c r="A26911" s="32">
        <v>2018</v>
      </c>
      <c r="B26911" s="32">
        <v>1001</v>
      </c>
      <c r="C26911" s="33" t="s">
        <v>353</v>
      </c>
      <c r="D26911" s="33" t="s">
        <v>354</v>
      </c>
      <c r="E26911" s="34">
        <v>26590</v>
      </c>
      <c r="F26911" s="35">
        <v>23.167999999999999</v>
      </c>
      <c r="G26911" s="34">
        <v>211.3</v>
      </c>
    </row>
    <row r="26912" spans="1:7">
      <c r="A26912" s="32">
        <v>2018</v>
      </c>
      <c r="B26912" s="32">
        <v>1001</v>
      </c>
      <c r="C26912" s="33" t="s">
        <v>353</v>
      </c>
      <c r="D26912" s="33" t="s">
        <v>354</v>
      </c>
      <c r="E26912" s="34">
        <v>94121</v>
      </c>
      <c r="F26912" s="35">
        <v>22.064</v>
      </c>
      <c r="G26912" s="34">
        <v>256.8</v>
      </c>
    </row>
    <row r="26913" spans="1:7">
      <c r="A26913" s="32">
        <v>2018</v>
      </c>
      <c r="B26913" s="32">
        <v>1001</v>
      </c>
      <c r="C26913" s="33" t="s">
        <v>563</v>
      </c>
      <c r="D26913" s="33" t="s">
        <v>564</v>
      </c>
      <c r="E26913" s="34">
        <v>2280</v>
      </c>
      <c r="F26913" s="35">
        <v>1.028</v>
      </c>
      <c r="G26913" s="34">
        <v>681</v>
      </c>
    </row>
    <row r="26914" spans="1:7">
      <c r="A26914" s="32">
        <v>2018</v>
      </c>
      <c r="B26914" s="32">
        <v>1004</v>
      </c>
      <c r="C26914" s="33" t="s">
        <v>353</v>
      </c>
      <c r="D26914" s="33" t="s">
        <v>354</v>
      </c>
      <c r="E26914" s="34">
        <v>104491</v>
      </c>
      <c r="F26914" s="35">
        <v>22.096</v>
      </c>
      <c r="G26914" s="34">
        <v>230.4</v>
      </c>
    </row>
    <row r="26915" spans="1:7">
      <c r="A26915" s="32">
        <v>2018</v>
      </c>
      <c r="B26915" s="32">
        <v>1004</v>
      </c>
      <c r="C26915" s="33" t="s">
        <v>563</v>
      </c>
      <c r="D26915" s="33" t="s">
        <v>564</v>
      </c>
      <c r="E26915" s="34">
        <v>39494</v>
      </c>
      <c r="F26915" s="35">
        <v>1.028</v>
      </c>
      <c r="G26915" s="34">
        <v>349.3</v>
      </c>
    </row>
    <row r="26916" spans="1:7">
      <c r="A26916" s="32">
        <v>2018</v>
      </c>
      <c r="B26916" s="32">
        <v>1004</v>
      </c>
      <c r="C26916" s="33" t="s">
        <v>563</v>
      </c>
      <c r="D26916" s="33" t="s">
        <v>564</v>
      </c>
      <c r="E26916" s="34">
        <v>797568</v>
      </c>
      <c r="F26916" s="35">
        <v>1.028</v>
      </c>
      <c r="G26916" s="34">
        <v>351.5</v>
      </c>
    </row>
    <row r="26917" spans="1:7">
      <c r="A26917" s="32">
        <v>2018</v>
      </c>
      <c r="B26917" s="32">
        <v>1007</v>
      </c>
      <c r="C26917" s="33" t="s">
        <v>563</v>
      </c>
      <c r="D26917" s="33" t="s">
        <v>564</v>
      </c>
      <c r="E26917" s="34">
        <v>7305</v>
      </c>
      <c r="F26917" s="35">
        <v>1.028</v>
      </c>
      <c r="G26917" s="34">
        <v>289.2</v>
      </c>
    </row>
    <row r="26918" spans="1:7">
      <c r="A26918" s="32">
        <v>2018</v>
      </c>
      <c r="B26918" s="32">
        <v>1007</v>
      </c>
      <c r="C26918" s="33" t="s">
        <v>563</v>
      </c>
      <c r="D26918" s="33" t="s">
        <v>564</v>
      </c>
      <c r="E26918" s="34">
        <v>480666</v>
      </c>
      <c r="F26918" s="35">
        <v>1.028</v>
      </c>
      <c r="G26918" s="34">
        <v>345.8</v>
      </c>
    </row>
    <row r="26919" spans="1:7">
      <c r="A26919" s="32">
        <v>2018</v>
      </c>
      <c r="B26919" s="32">
        <v>1008</v>
      </c>
      <c r="C26919" s="33" t="s">
        <v>565</v>
      </c>
      <c r="D26919" s="33" t="s">
        <v>566</v>
      </c>
      <c r="E26919" s="34">
        <v>3626</v>
      </c>
      <c r="F26919" s="35">
        <v>5.75</v>
      </c>
      <c r="G26919" s="34">
        <v>1848.1</v>
      </c>
    </row>
    <row r="26920" spans="1:7">
      <c r="A26920" s="32">
        <v>2018</v>
      </c>
      <c r="B26920" s="32">
        <v>1012</v>
      </c>
      <c r="C26920" s="33" t="s">
        <v>353</v>
      </c>
      <c r="D26920" s="33" t="s">
        <v>354</v>
      </c>
      <c r="E26920" s="34">
        <v>70142</v>
      </c>
      <c r="F26920" s="35">
        <v>23.218</v>
      </c>
      <c r="G26920" s="34">
        <v>226.2</v>
      </c>
    </row>
    <row r="26921" spans="1:7">
      <c r="A26921" s="32">
        <v>2018</v>
      </c>
      <c r="B26921" s="32">
        <v>1012</v>
      </c>
      <c r="C26921" s="33" t="s">
        <v>563</v>
      </c>
      <c r="D26921" s="33" t="s">
        <v>564</v>
      </c>
      <c r="E26921" s="34">
        <v>22484</v>
      </c>
      <c r="F26921" s="35">
        <v>1.06</v>
      </c>
      <c r="G26921" s="34">
        <v>500.9</v>
      </c>
    </row>
    <row r="26922" spans="1:7">
      <c r="A26922" s="32">
        <v>2018</v>
      </c>
      <c r="B26922" s="32">
        <v>1016</v>
      </c>
      <c r="C26922" s="33" t="s">
        <v>563</v>
      </c>
      <c r="D26922" s="33" t="s">
        <v>564</v>
      </c>
      <c r="E26922" s="34">
        <v>77208</v>
      </c>
      <c r="F26922" s="35">
        <v>1.04</v>
      </c>
      <c r="G26922" s="34" t="s">
        <v>364</v>
      </c>
    </row>
    <row r="26923" spans="1:7">
      <c r="A26923" s="32">
        <v>2018</v>
      </c>
      <c r="B26923" s="32">
        <v>1040</v>
      </c>
      <c r="C26923" s="33" t="s">
        <v>353</v>
      </c>
      <c r="D26923" s="33" t="s">
        <v>354</v>
      </c>
      <c r="E26923" s="34">
        <v>146</v>
      </c>
      <c r="F26923" s="35">
        <v>23.52</v>
      </c>
      <c r="G26923" s="34">
        <v>338.3</v>
      </c>
    </row>
    <row r="26924" spans="1:7">
      <c r="A26924" s="32">
        <v>2018</v>
      </c>
      <c r="B26924" s="32">
        <v>1040</v>
      </c>
      <c r="C26924" s="33" t="s">
        <v>353</v>
      </c>
      <c r="D26924" s="33" t="s">
        <v>354</v>
      </c>
      <c r="E26924" s="34">
        <v>380</v>
      </c>
      <c r="F26924" s="35">
        <v>22.98</v>
      </c>
      <c r="G26924" s="34">
        <v>303.10000000000002</v>
      </c>
    </row>
    <row r="26925" spans="1:7">
      <c r="A26925" s="32">
        <v>2018</v>
      </c>
      <c r="B26925" s="32">
        <v>1040</v>
      </c>
      <c r="C26925" s="33" t="s">
        <v>353</v>
      </c>
      <c r="D26925" s="33" t="s">
        <v>354</v>
      </c>
      <c r="E26925" s="34">
        <v>944</v>
      </c>
      <c r="F26925" s="35">
        <v>23.52</v>
      </c>
      <c r="G26925" s="34">
        <v>291.3</v>
      </c>
    </row>
    <row r="26926" spans="1:7">
      <c r="A26926" s="32">
        <v>2018</v>
      </c>
      <c r="B26926" s="32">
        <v>1040</v>
      </c>
      <c r="C26926" s="33" t="s">
        <v>353</v>
      </c>
      <c r="D26926" s="33" t="s">
        <v>354</v>
      </c>
      <c r="E26926" s="34">
        <v>1971</v>
      </c>
      <c r="F26926" s="35">
        <v>22.77</v>
      </c>
      <c r="G26926" s="34">
        <v>334.1</v>
      </c>
    </row>
    <row r="26927" spans="1:7">
      <c r="A26927" s="32">
        <v>2018</v>
      </c>
      <c r="B26927" s="32">
        <v>1040</v>
      </c>
      <c r="C26927" s="33" t="s">
        <v>565</v>
      </c>
      <c r="D26927" s="33" t="s">
        <v>566</v>
      </c>
      <c r="E26927" s="34">
        <v>89</v>
      </c>
      <c r="F26927" s="35">
        <v>5.7960000000000003</v>
      </c>
      <c r="G26927" s="34">
        <v>1814.8</v>
      </c>
    </row>
    <row r="26928" spans="1:7">
      <c r="A26928" s="32">
        <v>2018</v>
      </c>
      <c r="B26928" s="32">
        <v>1047</v>
      </c>
      <c r="C26928" s="33" t="s">
        <v>363</v>
      </c>
      <c r="D26928" s="33" t="s">
        <v>354</v>
      </c>
      <c r="E26928" s="34">
        <v>85631</v>
      </c>
      <c r="F26928" s="35">
        <v>17.044</v>
      </c>
      <c r="G26928" s="34">
        <v>151.6</v>
      </c>
    </row>
    <row r="26929" spans="1:7">
      <c r="A26929" s="32">
        <v>2018</v>
      </c>
      <c r="B26929" s="32">
        <v>1073</v>
      </c>
      <c r="C26929" s="33" t="s">
        <v>563</v>
      </c>
      <c r="D26929" s="33" t="s">
        <v>564</v>
      </c>
      <c r="E26929" s="34">
        <v>45959</v>
      </c>
      <c r="F26929" s="35">
        <v>1.0609999999999999</v>
      </c>
      <c r="G26929" s="34">
        <v>508.4</v>
      </c>
    </row>
    <row r="26930" spans="1:7">
      <c r="A26930" s="32">
        <v>2018</v>
      </c>
      <c r="B26930" s="32">
        <v>1073</v>
      </c>
      <c r="C26930" s="33" t="s">
        <v>363</v>
      </c>
      <c r="D26930" s="33" t="s">
        <v>354</v>
      </c>
      <c r="E26930" s="34">
        <v>29634</v>
      </c>
      <c r="F26930" s="35">
        <v>17.533999999999999</v>
      </c>
      <c r="G26930" s="34">
        <v>198.3</v>
      </c>
    </row>
    <row r="26931" spans="1:7">
      <c r="A26931" s="32">
        <v>2018</v>
      </c>
      <c r="B26931" s="32">
        <v>1082</v>
      </c>
      <c r="C26931" s="33" t="s">
        <v>363</v>
      </c>
      <c r="D26931" s="33" t="s">
        <v>354</v>
      </c>
      <c r="E26931" s="34">
        <v>261412</v>
      </c>
      <c r="F26931" s="35">
        <v>17.936</v>
      </c>
      <c r="G26931" s="34">
        <v>125.1</v>
      </c>
    </row>
    <row r="26932" spans="1:7">
      <c r="A26932" s="32">
        <v>2018</v>
      </c>
      <c r="B26932" s="32">
        <v>1082</v>
      </c>
      <c r="C26932" s="33" t="s">
        <v>363</v>
      </c>
      <c r="D26932" s="33" t="s">
        <v>354</v>
      </c>
      <c r="E26932" s="34">
        <v>15883</v>
      </c>
      <c r="F26932" s="35">
        <v>17.134</v>
      </c>
      <c r="G26932" s="34">
        <v>123.6</v>
      </c>
    </row>
    <row r="26933" spans="1:7">
      <c r="A26933" s="32">
        <v>2018</v>
      </c>
      <c r="B26933" s="32">
        <v>1082</v>
      </c>
      <c r="C26933" s="33" t="s">
        <v>363</v>
      </c>
      <c r="D26933" s="33" t="s">
        <v>354</v>
      </c>
      <c r="E26933" s="34">
        <v>32976</v>
      </c>
      <c r="F26933" s="35">
        <v>17.434999999999999</v>
      </c>
      <c r="G26933" s="34">
        <v>152.30000000000001</v>
      </c>
    </row>
    <row r="26934" spans="1:7">
      <c r="A26934" s="32">
        <v>2018</v>
      </c>
      <c r="B26934" s="32">
        <v>1082</v>
      </c>
      <c r="C26934" s="33" t="s">
        <v>363</v>
      </c>
      <c r="D26934" s="33" t="s">
        <v>354</v>
      </c>
      <c r="E26934" s="34">
        <v>65746</v>
      </c>
      <c r="F26934" s="35">
        <v>17.495000000000001</v>
      </c>
      <c r="G26934" s="34">
        <v>130.19999999999999</v>
      </c>
    </row>
    <row r="26935" spans="1:7">
      <c r="A26935" s="32">
        <v>2018</v>
      </c>
      <c r="B26935" s="32">
        <v>1082</v>
      </c>
      <c r="C26935" s="33" t="s">
        <v>363</v>
      </c>
      <c r="D26935" s="33" t="s">
        <v>354</v>
      </c>
      <c r="E26935" s="34">
        <v>65117</v>
      </c>
      <c r="F26935" s="35">
        <v>17.044</v>
      </c>
      <c r="G26935" s="34">
        <v>145.4</v>
      </c>
    </row>
    <row r="26936" spans="1:7">
      <c r="A26936" s="32">
        <v>2018</v>
      </c>
      <c r="B26936" s="32">
        <v>1082</v>
      </c>
      <c r="C26936" s="33" t="s">
        <v>363</v>
      </c>
      <c r="D26936" s="33" t="s">
        <v>354</v>
      </c>
      <c r="E26936" s="34">
        <v>65232</v>
      </c>
      <c r="F26936" s="35">
        <v>17.457999999999998</v>
      </c>
      <c r="G26936" s="34">
        <v>136</v>
      </c>
    </row>
    <row r="26937" spans="1:7">
      <c r="A26937" s="32">
        <v>2018</v>
      </c>
      <c r="B26937" s="32">
        <v>1082</v>
      </c>
      <c r="C26937" s="33" t="s">
        <v>363</v>
      </c>
      <c r="D26937" s="33" t="s">
        <v>354</v>
      </c>
      <c r="E26937" s="34">
        <v>65482</v>
      </c>
      <c r="F26937" s="35">
        <v>17.885000000000002</v>
      </c>
      <c r="G26937" s="34">
        <v>138.5</v>
      </c>
    </row>
    <row r="26938" spans="1:7">
      <c r="A26938" s="32">
        <v>2018</v>
      </c>
      <c r="B26938" s="32">
        <v>1082</v>
      </c>
      <c r="C26938" s="33" t="s">
        <v>565</v>
      </c>
      <c r="D26938" s="33" t="s">
        <v>566</v>
      </c>
      <c r="E26938" s="34">
        <v>5623</v>
      </c>
      <c r="F26938" s="35">
        <v>5.7119999999999997</v>
      </c>
      <c r="G26938" s="34">
        <v>1843.3</v>
      </c>
    </row>
    <row r="26939" spans="1:7">
      <c r="A26939" s="32">
        <v>2018</v>
      </c>
      <c r="B26939" s="32">
        <v>1082</v>
      </c>
      <c r="C26939" s="33" t="s">
        <v>563</v>
      </c>
      <c r="D26939" s="33" t="s">
        <v>564</v>
      </c>
      <c r="E26939" s="34">
        <v>47</v>
      </c>
      <c r="F26939" s="35">
        <v>1.0629999999999999</v>
      </c>
      <c r="G26939" s="34">
        <v>16923.900000000001</v>
      </c>
    </row>
    <row r="26940" spans="1:7">
      <c r="A26940" s="32">
        <v>2018</v>
      </c>
      <c r="B26940" s="32">
        <v>1091</v>
      </c>
      <c r="C26940" s="33" t="s">
        <v>363</v>
      </c>
      <c r="D26940" s="33" t="s">
        <v>354</v>
      </c>
      <c r="E26940" s="34">
        <v>120470</v>
      </c>
      <c r="F26940" s="35">
        <v>17.984999999999999</v>
      </c>
      <c r="G26940" s="34">
        <v>161.4</v>
      </c>
    </row>
    <row r="26941" spans="1:7">
      <c r="A26941" s="32">
        <v>2018</v>
      </c>
      <c r="B26941" s="32">
        <v>1091</v>
      </c>
      <c r="C26941" s="33" t="s">
        <v>563</v>
      </c>
      <c r="D26941" s="33" t="s">
        <v>564</v>
      </c>
      <c r="E26941" s="34">
        <v>13499</v>
      </c>
      <c r="F26941" s="35">
        <v>1.0609999999999999</v>
      </c>
      <c r="G26941" s="34">
        <v>539.29999999999995</v>
      </c>
    </row>
    <row r="26942" spans="1:7">
      <c r="A26942" s="32">
        <v>2018</v>
      </c>
      <c r="B26942" s="32">
        <v>1104</v>
      </c>
      <c r="C26942" s="33" t="s">
        <v>563</v>
      </c>
      <c r="D26942" s="33" t="s">
        <v>564</v>
      </c>
      <c r="E26942" s="34">
        <v>1367</v>
      </c>
      <c r="F26942" s="35">
        <v>1.038</v>
      </c>
      <c r="G26942" s="34">
        <v>422.1</v>
      </c>
    </row>
    <row r="26943" spans="1:7">
      <c r="A26943" s="32">
        <v>2018</v>
      </c>
      <c r="B26943" s="32">
        <v>1104</v>
      </c>
      <c r="C26943" s="33" t="s">
        <v>563</v>
      </c>
      <c r="D26943" s="33" t="s">
        <v>564</v>
      </c>
      <c r="E26943" s="34">
        <v>4529</v>
      </c>
      <c r="F26943" s="35">
        <v>1.034</v>
      </c>
      <c r="G26943" s="34">
        <v>410.8</v>
      </c>
    </row>
    <row r="26944" spans="1:7">
      <c r="A26944" s="32">
        <v>2018</v>
      </c>
      <c r="B26944" s="32">
        <v>1104</v>
      </c>
      <c r="C26944" s="33" t="s">
        <v>363</v>
      </c>
      <c r="D26944" s="33" t="s">
        <v>354</v>
      </c>
      <c r="E26944" s="34">
        <v>69269</v>
      </c>
      <c r="F26944" s="35">
        <v>17.096</v>
      </c>
      <c r="G26944" s="34">
        <v>157.4</v>
      </c>
    </row>
    <row r="26945" spans="1:7">
      <c r="A26945" s="32">
        <v>2018</v>
      </c>
      <c r="B26945" s="32">
        <v>1104</v>
      </c>
      <c r="C26945" s="33" t="s">
        <v>565</v>
      </c>
      <c r="D26945" s="33" t="s">
        <v>566</v>
      </c>
      <c r="E26945" s="34">
        <v>18</v>
      </c>
      <c r="F26945" s="35">
        <v>5.88</v>
      </c>
      <c r="G26945" s="34">
        <v>2115.6</v>
      </c>
    </row>
    <row r="26946" spans="1:7">
      <c r="A26946" s="32">
        <v>2018</v>
      </c>
      <c r="B26946" s="32">
        <v>1131</v>
      </c>
      <c r="C26946" s="33" t="s">
        <v>563</v>
      </c>
      <c r="D26946" s="33" t="s">
        <v>564</v>
      </c>
      <c r="E26946" s="34">
        <v>4</v>
      </c>
      <c r="F26946" s="35">
        <v>1.05</v>
      </c>
      <c r="G26946" s="34">
        <v>622.6</v>
      </c>
    </row>
    <row r="26947" spans="1:7">
      <c r="A26947" s="32">
        <v>2018</v>
      </c>
      <c r="B26947" s="32">
        <v>1131</v>
      </c>
      <c r="C26947" s="33" t="s">
        <v>563</v>
      </c>
      <c r="D26947" s="33" t="s">
        <v>564</v>
      </c>
      <c r="E26947" s="34">
        <v>95</v>
      </c>
      <c r="F26947" s="35">
        <v>1.05</v>
      </c>
      <c r="G26947" s="34">
        <v>353</v>
      </c>
    </row>
    <row r="26948" spans="1:7">
      <c r="A26948" s="32">
        <v>2018</v>
      </c>
      <c r="B26948" s="32">
        <v>1167</v>
      </c>
      <c r="C26948" s="33" t="s">
        <v>563</v>
      </c>
      <c r="D26948" s="33" t="s">
        <v>564</v>
      </c>
      <c r="E26948" s="34">
        <v>1419</v>
      </c>
      <c r="F26948" s="35">
        <v>1.056</v>
      </c>
      <c r="G26948" s="34">
        <v>598.20000000000005</v>
      </c>
    </row>
    <row r="26949" spans="1:7">
      <c r="A26949" s="32">
        <v>2018</v>
      </c>
      <c r="B26949" s="32">
        <v>1167</v>
      </c>
      <c r="C26949" s="33" t="s">
        <v>565</v>
      </c>
      <c r="D26949" s="33" t="s">
        <v>566</v>
      </c>
      <c r="E26949" s="34">
        <v>888</v>
      </c>
      <c r="F26949" s="35">
        <v>5.8170000000000002</v>
      </c>
      <c r="G26949" s="34">
        <v>1664.4</v>
      </c>
    </row>
    <row r="26950" spans="1:7">
      <c r="A26950" s="32">
        <v>2018</v>
      </c>
      <c r="B26950" s="32">
        <v>1167</v>
      </c>
      <c r="C26950" s="33" t="s">
        <v>363</v>
      </c>
      <c r="D26950" s="33" t="s">
        <v>354</v>
      </c>
      <c r="E26950" s="34">
        <v>58258</v>
      </c>
      <c r="F26950" s="35">
        <v>16.806999999999999</v>
      </c>
      <c r="G26950" s="34">
        <v>183.4</v>
      </c>
    </row>
    <row r="26951" spans="1:7">
      <c r="A26951" s="32">
        <v>2018</v>
      </c>
      <c r="B26951" s="32">
        <v>1239</v>
      </c>
      <c r="C26951" s="33" t="s">
        <v>563</v>
      </c>
      <c r="D26951" s="33" t="s">
        <v>564</v>
      </c>
      <c r="E26951" s="34">
        <v>639776</v>
      </c>
      <c r="F26951" s="35">
        <v>1.0209999999999999</v>
      </c>
      <c r="G26951" s="34">
        <v>283</v>
      </c>
    </row>
    <row r="26952" spans="1:7">
      <c r="A26952" s="32">
        <v>2018</v>
      </c>
      <c r="B26952" s="32">
        <v>1240</v>
      </c>
      <c r="C26952" s="33" t="s">
        <v>563</v>
      </c>
      <c r="D26952" s="33" t="s">
        <v>564</v>
      </c>
      <c r="E26952" s="34">
        <v>44385</v>
      </c>
      <c r="F26952" s="35">
        <v>1</v>
      </c>
      <c r="G26952" s="34">
        <v>1708.9</v>
      </c>
    </row>
    <row r="26953" spans="1:7">
      <c r="A26953" s="32">
        <v>2018</v>
      </c>
      <c r="B26953" s="32">
        <v>1241</v>
      </c>
      <c r="C26953" s="33" t="s">
        <v>363</v>
      </c>
      <c r="D26953" s="33" t="s">
        <v>354</v>
      </c>
      <c r="E26953" s="34">
        <v>64645</v>
      </c>
      <c r="F26953" s="35">
        <v>16.84</v>
      </c>
      <c r="G26953" s="34">
        <v>173.1</v>
      </c>
    </row>
    <row r="26954" spans="1:7">
      <c r="A26954" s="32">
        <v>2018</v>
      </c>
      <c r="B26954" s="32">
        <v>1241</v>
      </c>
      <c r="C26954" s="33" t="s">
        <v>353</v>
      </c>
      <c r="D26954" s="33" t="s">
        <v>354</v>
      </c>
      <c r="E26954" s="34">
        <v>17007</v>
      </c>
      <c r="F26954" s="35">
        <v>21.9</v>
      </c>
      <c r="G26954" s="34">
        <v>266.60000000000002</v>
      </c>
    </row>
    <row r="26955" spans="1:7">
      <c r="A26955" s="32">
        <v>2018</v>
      </c>
      <c r="B26955" s="32">
        <v>1241</v>
      </c>
      <c r="C26955" s="33" t="s">
        <v>565</v>
      </c>
      <c r="D26955" s="33" t="s">
        <v>566</v>
      </c>
      <c r="E26955" s="34">
        <v>5461</v>
      </c>
      <c r="F26955" s="35">
        <v>5.73</v>
      </c>
      <c r="G26955" s="34">
        <v>1895.1</v>
      </c>
    </row>
    <row r="26956" spans="1:7">
      <c r="A26956" s="32">
        <v>2018</v>
      </c>
      <c r="B26956" s="32">
        <v>1241</v>
      </c>
      <c r="C26956" s="33" t="s">
        <v>363</v>
      </c>
      <c r="D26956" s="33" t="s">
        <v>354</v>
      </c>
      <c r="E26956" s="34">
        <v>48790</v>
      </c>
      <c r="F26956" s="35">
        <v>16.87</v>
      </c>
      <c r="G26956" s="34">
        <v>166.5</v>
      </c>
    </row>
    <row r="26957" spans="1:7">
      <c r="A26957" s="32">
        <v>2018</v>
      </c>
      <c r="B26957" s="32">
        <v>1241</v>
      </c>
      <c r="C26957" s="33" t="s">
        <v>363</v>
      </c>
      <c r="D26957" s="33" t="s">
        <v>354</v>
      </c>
      <c r="E26957" s="34">
        <v>32633</v>
      </c>
      <c r="F26957" s="35">
        <v>17.22</v>
      </c>
      <c r="G26957" s="34">
        <v>174.8</v>
      </c>
    </row>
    <row r="26958" spans="1:7">
      <c r="A26958" s="32">
        <v>2018</v>
      </c>
      <c r="B26958" s="32">
        <v>1241</v>
      </c>
      <c r="C26958" s="33" t="s">
        <v>363</v>
      </c>
      <c r="D26958" s="33" t="s">
        <v>354</v>
      </c>
      <c r="E26958" s="34">
        <v>16470</v>
      </c>
      <c r="F26958" s="35">
        <v>17.88</v>
      </c>
      <c r="G26958" s="34">
        <v>175.2</v>
      </c>
    </row>
    <row r="26959" spans="1:7">
      <c r="A26959" s="32">
        <v>2018</v>
      </c>
      <c r="B26959" s="32">
        <v>1241</v>
      </c>
      <c r="C26959" s="33" t="s">
        <v>363</v>
      </c>
      <c r="D26959" s="33" t="s">
        <v>354</v>
      </c>
      <c r="E26959" s="34">
        <v>16399</v>
      </c>
      <c r="F26959" s="35">
        <v>18.03</v>
      </c>
      <c r="G26959" s="34">
        <v>175.7</v>
      </c>
    </row>
    <row r="26960" spans="1:7">
      <c r="A26960" s="32">
        <v>2018</v>
      </c>
      <c r="B26960" s="32">
        <v>1241</v>
      </c>
      <c r="C26960" s="33" t="s">
        <v>363</v>
      </c>
      <c r="D26960" s="33" t="s">
        <v>354</v>
      </c>
      <c r="E26960" s="34">
        <v>16398</v>
      </c>
      <c r="F26960" s="35">
        <v>17.41</v>
      </c>
      <c r="G26960" s="34">
        <v>182.5</v>
      </c>
    </row>
    <row r="26961" spans="1:7">
      <c r="A26961" s="32">
        <v>2018</v>
      </c>
      <c r="B26961" s="32">
        <v>1241</v>
      </c>
      <c r="C26961" s="33" t="s">
        <v>363</v>
      </c>
      <c r="D26961" s="33" t="s">
        <v>354</v>
      </c>
      <c r="E26961" s="34">
        <v>16377</v>
      </c>
      <c r="F26961" s="35">
        <v>17.149999999999999</v>
      </c>
      <c r="G26961" s="34">
        <v>162.9</v>
      </c>
    </row>
    <row r="26962" spans="1:7">
      <c r="A26962" s="32">
        <v>2018</v>
      </c>
      <c r="B26962" s="32">
        <v>1241</v>
      </c>
      <c r="C26962" s="33" t="s">
        <v>363</v>
      </c>
      <c r="D26962" s="33" t="s">
        <v>354</v>
      </c>
      <c r="E26962" s="34">
        <v>49253</v>
      </c>
      <c r="F26962" s="35">
        <v>18.09</v>
      </c>
      <c r="G26962" s="34">
        <v>175.8</v>
      </c>
    </row>
    <row r="26963" spans="1:7">
      <c r="A26963" s="32">
        <v>2018</v>
      </c>
      <c r="B26963" s="32">
        <v>1241</v>
      </c>
      <c r="C26963" s="33" t="s">
        <v>363</v>
      </c>
      <c r="D26963" s="33" t="s">
        <v>354</v>
      </c>
      <c r="E26963" s="34">
        <v>97921</v>
      </c>
      <c r="F26963" s="35">
        <v>17.010000000000002</v>
      </c>
      <c r="G26963" s="34">
        <v>176.8</v>
      </c>
    </row>
    <row r="26964" spans="1:7">
      <c r="A26964" s="32">
        <v>2018</v>
      </c>
      <c r="B26964" s="32">
        <v>1242</v>
      </c>
      <c r="C26964" s="33" t="s">
        <v>563</v>
      </c>
      <c r="D26964" s="33" t="s">
        <v>564</v>
      </c>
      <c r="E26964" s="34">
        <v>198230</v>
      </c>
      <c r="F26964" s="35">
        <v>1</v>
      </c>
      <c r="G26964" s="34">
        <v>320.8</v>
      </c>
    </row>
    <row r="26965" spans="1:7">
      <c r="A26965" s="32">
        <v>2018</v>
      </c>
      <c r="B26965" s="32">
        <v>1248</v>
      </c>
      <c r="C26965" s="33" t="s">
        <v>563</v>
      </c>
      <c r="D26965" s="33" t="s">
        <v>564</v>
      </c>
      <c r="E26965" s="34">
        <v>11252</v>
      </c>
      <c r="F26965" s="35">
        <v>1</v>
      </c>
      <c r="G26965" s="34">
        <v>392.5</v>
      </c>
    </row>
    <row r="26966" spans="1:7">
      <c r="A26966" s="32">
        <v>2018</v>
      </c>
      <c r="B26966" s="32">
        <v>1250</v>
      </c>
      <c r="C26966" s="33" t="s">
        <v>363</v>
      </c>
      <c r="D26966" s="33" t="s">
        <v>354</v>
      </c>
      <c r="E26966" s="34">
        <v>63602</v>
      </c>
      <c r="F26966" s="35">
        <v>17.943000000000001</v>
      </c>
      <c r="G26966" s="34">
        <v>155.4</v>
      </c>
    </row>
    <row r="26967" spans="1:7">
      <c r="A26967" s="32">
        <v>2018</v>
      </c>
      <c r="B26967" s="32">
        <v>1250</v>
      </c>
      <c r="C26967" s="33" t="s">
        <v>363</v>
      </c>
      <c r="D26967" s="33" t="s">
        <v>354</v>
      </c>
      <c r="E26967" s="34">
        <v>95199</v>
      </c>
      <c r="F26967" s="35">
        <v>17.887</v>
      </c>
      <c r="G26967" s="34">
        <v>155.80000000000001</v>
      </c>
    </row>
    <row r="26968" spans="1:7">
      <c r="A26968" s="32">
        <v>2018</v>
      </c>
      <c r="B26968" s="32">
        <v>1252</v>
      </c>
      <c r="C26968" s="33" t="s">
        <v>363</v>
      </c>
      <c r="D26968" s="33" t="s">
        <v>354</v>
      </c>
      <c r="E26968" s="34">
        <v>15448</v>
      </c>
      <c r="F26968" s="35">
        <v>17.93</v>
      </c>
      <c r="G26968" s="34">
        <v>146.6</v>
      </c>
    </row>
    <row r="26969" spans="1:7">
      <c r="A26969" s="32">
        <v>2018</v>
      </c>
      <c r="B26969" s="32">
        <v>1295</v>
      </c>
      <c r="C26969" s="33" t="s">
        <v>565</v>
      </c>
      <c r="D26969" s="33" t="s">
        <v>566</v>
      </c>
      <c r="E26969" s="34">
        <v>523</v>
      </c>
      <c r="F26969" s="35">
        <v>5.8</v>
      </c>
      <c r="G26969" s="34">
        <v>1997.9</v>
      </c>
    </row>
    <row r="26970" spans="1:7">
      <c r="A26970" s="32">
        <v>2018</v>
      </c>
      <c r="B26970" s="32">
        <v>1295</v>
      </c>
      <c r="C26970" s="33" t="s">
        <v>565</v>
      </c>
      <c r="D26970" s="33" t="s">
        <v>566</v>
      </c>
      <c r="E26970" s="34">
        <v>526</v>
      </c>
      <c r="F26970" s="35">
        <v>5.8</v>
      </c>
      <c r="G26970" s="34">
        <v>2028.4</v>
      </c>
    </row>
    <row r="26971" spans="1:7">
      <c r="A26971" s="32">
        <v>2018</v>
      </c>
      <c r="B26971" s="32">
        <v>1295</v>
      </c>
      <c r="C26971" s="33" t="s">
        <v>563</v>
      </c>
      <c r="D26971" s="33" t="s">
        <v>564</v>
      </c>
      <c r="E26971" s="34">
        <v>46449</v>
      </c>
      <c r="F26971" s="35">
        <v>1.02</v>
      </c>
      <c r="G26971" s="34">
        <v>891</v>
      </c>
    </row>
    <row r="26972" spans="1:7">
      <c r="A26972" s="32">
        <v>2018</v>
      </c>
      <c r="B26972" s="32">
        <v>1305</v>
      </c>
      <c r="C26972" s="33" t="s">
        <v>563</v>
      </c>
      <c r="D26972" s="33" t="s">
        <v>564</v>
      </c>
      <c r="E26972" s="34">
        <v>14227</v>
      </c>
      <c r="F26972" s="35">
        <v>1.02</v>
      </c>
      <c r="G26972" s="34">
        <v>498.1</v>
      </c>
    </row>
    <row r="26973" spans="1:7">
      <c r="A26973" s="32">
        <v>2018</v>
      </c>
      <c r="B26973" s="32">
        <v>1336</v>
      </c>
      <c r="C26973" s="33" t="s">
        <v>563</v>
      </c>
      <c r="D26973" s="33" t="s">
        <v>564</v>
      </c>
      <c r="E26973" s="34">
        <v>2190</v>
      </c>
      <c r="F26973" s="35">
        <v>1.111</v>
      </c>
      <c r="G26973" s="34">
        <v>526.5</v>
      </c>
    </row>
    <row r="26974" spans="1:7">
      <c r="A26974" s="32">
        <v>2018</v>
      </c>
      <c r="B26974" s="32">
        <v>1336</v>
      </c>
      <c r="C26974" s="33" t="s">
        <v>563</v>
      </c>
      <c r="D26974" s="33" t="s">
        <v>564</v>
      </c>
      <c r="E26974" s="34">
        <v>726</v>
      </c>
      <c r="F26974" s="35">
        <v>1.111</v>
      </c>
      <c r="G26974" s="34">
        <v>522.79999999999995</v>
      </c>
    </row>
    <row r="26975" spans="1:7">
      <c r="A26975" s="32">
        <v>2018</v>
      </c>
      <c r="B26975" s="32">
        <v>1336</v>
      </c>
      <c r="C26975" s="33" t="s">
        <v>563</v>
      </c>
      <c r="D26975" s="33" t="s">
        <v>564</v>
      </c>
      <c r="E26975" s="34">
        <v>16717</v>
      </c>
      <c r="F26975" s="35">
        <v>1.111</v>
      </c>
      <c r="G26975" s="34">
        <v>366.1</v>
      </c>
    </row>
    <row r="26976" spans="1:7">
      <c r="A26976" s="32">
        <v>2018</v>
      </c>
      <c r="B26976" s="32">
        <v>1353</v>
      </c>
      <c r="C26976" s="33" t="s">
        <v>563</v>
      </c>
      <c r="D26976" s="33" t="s">
        <v>564</v>
      </c>
      <c r="E26976" s="34">
        <v>16195</v>
      </c>
      <c r="F26976" s="35">
        <v>1.24</v>
      </c>
      <c r="G26976" s="34">
        <v>400.3</v>
      </c>
    </row>
    <row r="26977" spans="1:7">
      <c r="A26977" s="32">
        <v>2018</v>
      </c>
      <c r="B26977" s="32">
        <v>1353</v>
      </c>
      <c r="C26977" s="33" t="s">
        <v>563</v>
      </c>
      <c r="D26977" s="33" t="s">
        <v>564</v>
      </c>
      <c r="E26977" s="34">
        <v>123072</v>
      </c>
      <c r="F26977" s="35">
        <v>1.23</v>
      </c>
      <c r="G26977" s="34">
        <v>396.9</v>
      </c>
    </row>
    <row r="26978" spans="1:7">
      <c r="A26978" s="32">
        <v>2018</v>
      </c>
      <c r="B26978" s="32">
        <v>1353</v>
      </c>
      <c r="C26978" s="33" t="s">
        <v>563</v>
      </c>
      <c r="D26978" s="33" t="s">
        <v>564</v>
      </c>
      <c r="E26978" s="34">
        <v>116018</v>
      </c>
      <c r="F26978" s="35">
        <v>1.23</v>
      </c>
      <c r="G26978" s="34">
        <v>400.4</v>
      </c>
    </row>
    <row r="26979" spans="1:7">
      <c r="A26979" s="32">
        <v>2018</v>
      </c>
      <c r="B26979" s="32">
        <v>1353</v>
      </c>
      <c r="C26979" s="33" t="s">
        <v>563</v>
      </c>
      <c r="D26979" s="33" t="s">
        <v>564</v>
      </c>
      <c r="E26979" s="34">
        <v>65351</v>
      </c>
      <c r="F26979" s="35">
        <v>1.24</v>
      </c>
      <c r="G26979" s="34">
        <v>388.9</v>
      </c>
    </row>
    <row r="26980" spans="1:7">
      <c r="A26980" s="32">
        <v>2018</v>
      </c>
      <c r="B26980" s="32">
        <v>1353</v>
      </c>
      <c r="C26980" s="33" t="s">
        <v>563</v>
      </c>
      <c r="D26980" s="33" t="s">
        <v>564</v>
      </c>
      <c r="E26980" s="34">
        <v>60331</v>
      </c>
      <c r="F26980" s="35">
        <v>1.23</v>
      </c>
      <c r="G26980" s="34">
        <v>378.6</v>
      </c>
    </row>
    <row r="26981" spans="1:7">
      <c r="A26981" s="32">
        <v>2018</v>
      </c>
      <c r="B26981" s="32">
        <v>1353</v>
      </c>
      <c r="C26981" s="33" t="s">
        <v>563</v>
      </c>
      <c r="D26981" s="33" t="s">
        <v>564</v>
      </c>
      <c r="E26981" s="34">
        <v>587</v>
      </c>
      <c r="F26981" s="35">
        <v>1.22</v>
      </c>
      <c r="G26981" s="34">
        <v>402.9</v>
      </c>
    </row>
    <row r="26982" spans="1:7">
      <c r="A26982" s="32">
        <v>2018</v>
      </c>
      <c r="B26982" s="32">
        <v>1353</v>
      </c>
      <c r="C26982" s="33" t="s">
        <v>563</v>
      </c>
      <c r="D26982" s="33" t="s">
        <v>564</v>
      </c>
      <c r="E26982" s="34">
        <v>1094</v>
      </c>
      <c r="F26982" s="35">
        <v>1.24</v>
      </c>
      <c r="G26982" s="34">
        <v>347.5</v>
      </c>
    </row>
    <row r="26983" spans="1:7">
      <c r="A26983" s="32">
        <v>2018</v>
      </c>
      <c r="B26983" s="32">
        <v>1353</v>
      </c>
      <c r="C26983" s="33" t="s">
        <v>563</v>
      </c>
      <c r="D26983" s="33" t="s">
        <v>564</v>
      </c>
      <c r="E26983" s="34">
        <v>2902</v>
      </c>
      <c r="F26983" s="35">
        <v>1.24</v>
      </c>
      <c r="G26983" s="34">
        <v>336.5</v>
      </c>
    </row>
    <row r="26984" spans="1:7">
      <c r="A26984" s="32">
        <v>2018</v>
      </c>
      <c r="B26984" s="32">
        <v>1353</v>
      </c>
      <c r="C26984" s="33" t="s">
        <v>563</v>
      </c>
      <c r="D26984" s="33" t="s">
        <v>564</v>
      </c>
      <c r="E26984" s="34">
        <v>3830</v>
      </c>
      <c r="F26984" s="35">
        <v>1.24</v>
      </c>
      <c r="G26984" s="34">
        <v>369.8</v>
      </c>
    </row>
    <row r="26985" spans="1:7">
      <c r="A26985" s="32">
        <v>2018</v>
      </c>
      <c r="B26985" s="32">
        <v>1353</v>
      </c>
      <c r="C26985" s="33" t="s">
        <v>563</v>
      </c>
      <c r="D26985" s="33" t="s">
        <v>564</v>
      </c>
      <c r="E26985" s="34">
        <v>5734</v>
      </c>
      <c r="F26985" s="35">
        <v>1.24</v>
      </c>
      <c r="G26985" s="34">
        <v>488.7</v>
      </c>
    </row>
    <row r="26986" spans="1:7">
      <c r="A26986" s="32">
        <v>2018</v>
      </c>
      <c r="B26986" s="32">
        <v>1353</v>
      </c>
      <c r="C26986" s="33" t="s">
        <v>563</v>
      </c>
      <c r="D26986" s="33" t="s">
        <v>564</v>
      </c>
      <c r="E26986" s="34">
        <v>10162</v>
      </c>
      <c r="F26986" s="35">
        <v>1.23</v>
      </c>
      <c r="G26986" s="34">
        <v>537.79999999999995</v>
      </c>
    </row>
    <row r="26987" spans="1:7">
      <c r="A26987" s="32">
        <v>2018</v>
      </c>
      <c r="B26987" s="32">
        <v>1353</v>
      </c>
      <c r="C26987" s="33" t="s">
        <v>563</v>
      </c>
      <c r="D26987" s="33" t="s">
        <v>564</v>
      </c>
      <c r="E26987" s="34">
        <v>21522</v>
      </c>
      <c r="F26987" s="35">
        <v>1.24</v>
      </c>
      <c r="G26987" s="34">
        <v>363.8</v>
      </c>
    </row>
    <row r="26988" spans="1:7">
      <c r="A26988" s="32">
        <v>2018</v>
      </c>
      <c r="B26988" s="32">
        <v>1353</v>
      </c>
      <c r="C26988" s="33" t="s">
        <v>563</v>
      </c>
      <c r="D26988" s="33" t="s">
        <v>564</v>
      </c>
      <c r="E26988" s="34">
        <v>27974</v>
      </c>
      <c r="F26988" s="35">
        <v>1.24</v>
      </c>
      <c r="G26988" s="34">
        <v>346.6</v>
      </c>
    </row>
    <row r="26989" spans="1:7">
      <c r="A26989" s="32">
        <v>2018</v>
      </c>
      <c r="B26989" s="32">
        <v>1353</v>
      </c>
      <c r="C26989" s="33" t="s">
        <v>563</v>
      </c>
      <c r="D26989" s="33" t="s">
        <v>564</v>
      </c>
      <c r="E26989" s="34">
        <v>28334</v>
      </c>
      <c r="F26989" s="35">
        <v>1.23</v>
      </c>
      <c r="G26989" s="34">
        <v>392.5</v>
      </c>
    </row>
    <row r="26990" spans="1:7">
      <c r="A26990" s="32">
        <v>2018</v>
      </c>
      <c r="B26990" s="32">
        <v>1353</v>
      </c>
      <c r="C26990" s="33" t="s">
        <v>563</v>
      </c>
      <c r="D26990" s="33" t="s">
        <v>564</v>
      </c>
      <c r="E26990" s="34">
        <v>35339</v>
      </c>
      <c r="F26990" s="35">
        <v>1.22</v>
      </c>
      <c r="G26990" s="34">
        <v>487.9</v>
      </c>
    </row>
    <row r="26991" spans="1:7">
      <c r="A26991" s="32">
        <v>2018</v>
      </c>
      <c r="B26991" s="32">
        <v>1353</v>
      </c>
      <c r="C26991" s="33" t="s">
        <v>563</v>
      </c>
      <c r="D26991" s="33" t="s">
        <v>564</v>
      </c>
      <c r="E26991" s="34">
        <v>39890</v>
      </c>
      <c r="F26991" s="35">
        <v>1.23</v>
      </c>
      <c r="G26991" s="34">
        <v>409.5</v>
      </c>
    </row>
    <row r="26992" spans="1:7">
      <c r="A26992" s="32">
        <v>2018</v>
      </c>
      <c r="B26992" s="32">
        <v>1353</v>
      </c>
      <c r="C26992" s="33" t="s">
        <v>563</v>
      </c>
      <c r="D26992" s="33" t="s">
        <v>564</v>
      </c>
      <c r="E26992" s="34">
        <v>41354</v>
      </c>
      <c r="F26992" s="35">
        <v>1.23</v>
      </c>
      <c r="G26992" s="34">
        <v>390.9</v>
      </c>
    </row>
    <row r="26993" spans="1:7">
      <c r="A26993" s="32">
        <v>2018</v>
      </c>
      <c r="B26993" s="32">
        <v>1353</v>
      </c>
      <c r="C26993" s="33" t="s">
        <v>563</v>
      </c>
      <c r="D26993" s="33" t="s">
        <v>564</v>
      </c>
      <c r="E26993" s="34">
        <v>42591</v>
      </c>
      <c r="F26993" s="35">
        <v>1.24</v>
      </c>
      <c r="G26993" s="34">
        <v>376.6</v>
      </c>
    </row>
    <row r="26994" spans="1:7">
      <c r="A26994" s="32">
        <v>2018</v>
      </c>
      <c r="B26994" s="32">
        <v>1353</v>
      </c>
      <c r="C26994" s="33" t="s">
        <v>563</v>
      </c>
      <c r="D26994" s="33" t="s">
        <v>564</v>
      </c>
      <c r="E26994" s="34">
        <v>42624</v>
      </c>
      <c r="F26994" s="35">
        <v>1.23</v>
      </c>
      <c r="G26994" s="34">
        <v>415.3</v>
      </c>
    </row>
    <row r="26995" spans="1:7">
      <c r="A26995" s="32">
        <v>2018</v>
      </c>
      <c r="B26995" s="32">
        <v>1353</v>
      </c>
      <c r="C26995" s="33" t="s">
        <v>563</v>
      </c>
      <c r="D26995" s="33" t="s">
        <v>564</v>
      </c>
      <c r="E26995" s="34">
        <v>43323</v>
      </c>
      <c r="F26995" s="35">
        <v>1.24</v>
      </c>
      <c r="G26995" s="34">
        <v>394.7</v>
      </c>
    </row>
    <row r="26996" spans="1:7">
      <c r="A26996" s="32">
        <v>2018</v>
      </c>
      <c r="B26996" s="32">
        <v>1355</v>
      </c>
      <c r="C26996" s="33" t="s">
        <v>353</v>
      </c>
      <c r="D26996" s="33" t="s">
        <v>354</v>
      </c>
      <c r="E26996" s="34">
        <v>11210</v>
      </c>
      <c r="F26996" s="35">
        <v>22.437999999999999</v>
      </c>
      <c r="G26996" s="34">
        <v>274.7</v>
      </c>
    </row>
    <row r="26997" spans="1:7">
      <c r="A26997" s="32">
        <v>2018</v>
      </c>
      <c r="B26997" s="32">
        <v>1355</v>
      </c>
      <c r="C26997" s="33" t="s">
        <v>353</v>
      </c>
      <c r="D26997" s="33" t="s">
        <v>354</v>
      </c>
      <c r="E26997" s="34">
        <v>20799</v>
      </c>
      <c r="F26997" s="35">
        <v>22.565000000000001</v>
      </c>
      <c r="G26997" s="34">
        <v>273.10000000000002</v>
      </c>
    </row>
    <row r="26998" spans="1:7">
      <c r="A26998" s="32">
        <v>2018</v>
      </c>
      <c r="B26998" s="32">
        <v>1355</v>
      </c>
      <c r="C26998" s="33" t="s">
        <v>353</v>
      </c>
      <c r="D26998" s="33" t="s">
        <v>354</v>
      </c>
      <c r="E26998" s="34">
        <v>22269</v>
      </c>
      <c r="F26998" s="35">
        <v>22.919</v>
      </c>
      <c r="G26998" s="34">
        <v>248.5</v>
      </c>
    </row>
    <row r="26999" spans="1:7">
      <c r="A26999" s="32">
        <v>2018</v>
      </c>
      <c r="B26999" s="32">
        <v>1355</v>
      </c>
      <c r="C26999" s="33" t="s">
        <v>563</v>
      </c>
      <c r="D26999" s="33" t="s">
        <v>564</v>
      </c>
      <c r="E26999" s="34">
        <v>357569</v>
      </c>
      <c r="F26999" s="35">
        <v>1.0249999999999999</v>
      </c>
      <c r="G26999" s="34">
        <v>330.1</v>
      </c>
    </row>
    <row r="27000" spans="1:7">
      <c r="A27000" s="32">
        <v>2018</v>
      </c>
      <c r="B27000" s="32">
        <v>1363</v>
      </c>
      <c r="C27000" s="33" t="s">
        <v>563</v>
      </c>
      <c r="D27000" s="33" t="s">
        <v>564</v>
      </c>
      <c r="E27000" s="34">
        <v>1260908</v>
      </c>
      <c r="F27000" s="35">
        <v>1.0649999999999999</v>
      </c>
      <c r="G27000" s="34">
        <v>353.2</v>
      </c>
    </row>
    <row r="27001" spans="1:7">
      <c r="A27001" s="32">
        <v>2018</v>
      </c>
      <c r="B27001" s="32">
        <v>1364</v>
      </c>
      <c r="C27001" s="33" t="s">
        <v>353</v>
      </c>
      <c r="D27001" s="33" t="s">
        <v>354</v>
      </c>
      <c r="E27001" s="34">
        <v>22809</v>
      </c>
      <c r="F27001" s="35">
        <v>25.181000000000001</v>
      </c>
      <c r="G27001" s="34">
        <v>224.9</v>
      </c>
    </row>
    <row r="27002" spans="1:7">
      <c r="A27002" s="32">
        <v>2018</v>
      </c>
      <c r="B27002" s="32">
        <v>1364</v>
      </c>
      <c r="C27002" s="33" t="s">
        <v>353</v>
      </c>
      <c r="D27002" s="33" t="s">
        <v>354</v>
      </c>
      <c r="E27002" s="34">
        <v>117336</v>
      </c>
      <c r="F27002" s="35">
        <v>24.1</v>
      </c>
      <c r="G27002" s="34">
        <v>193.8</v>
      </c>
    </row>
    <row r="27003" spans="1:7">
      <c r="A27003" s="32">
        <v>2018</v>
      </c>
      <c r="B27003" s="32">
        <v>1364</v>
      </c>
      <c r="C27003" s="33" t="s">
        <v>563</v>
      </c>
      <c r="D27003" s="33" t="s">
        <v>564</v>
      </c>
      <c r="E27003" s="34">
        <v>12199</v>
      </c>
      <c r="F27003" s="35">
        <v>1.0649999999999999</v>
      </c>
      <c r="G27003" s="34">
        <v>1796.3</v>
      </c>
    </row>
    <row r="27004" spans="1:7">
      <c r="A27004" s="32">
        <v>2018</v>
      </c>
      <c r="B27004" s="32">
        <v>1364</v>
      </c>
      <c r="C27004" s="33" t="s">
        <v>353</v>
      </c>
      <c r="D27004" s="33" t="s">
        <v>354</v>
      </c>
      <c r="E27004" s="34">
        <v>39294</v>
      </c>
      <c r="F27004" s="35">
        <v>23.850999999999999</v>
      </c>
      <c r="G27004" s="34">
        <v>202.9</v>
      </c>
    </row>
    <row r="27005" spans="1:7">
      <c r="A27005" s="32">
        <v>2018</v>
      </c>
      <c r="B27005" s="32">
        <v>1364</v>
      </c>
      <c r="C27005" s="33" t="s">
        <v>353</v>
      </c>
      <c r="D27005" s="33" t="s">
        <v>354</v>
      </c>
      <c r="E27005" s="34">
        <v>1576</v>
      </c>
      <c r="F27005" s="35">
        <v>23.73</v>
      </c>
      <c r="G27005" s="34">
        <v>204.5</v>
      </c>
    </row>
    <row r="27006" spans="1:7">
      <c r="A27006" s="32">
        <v>2018</v>
      </c>
      <c r="B27006" s="32">
        <v>1364</v>
      </c>
      <c r="C27006" s="33" t="s">
        <v>353</v>
      </c>
      <c r="D27006" s="33" t="s">
        <v>354</v>
      </c>
      <c r="E27006" s="34">
        <v>10673</v>
      </c>
      <c r="F27006" s="35">
        <v>22.882000000000001</v>
      </c>
      <c r="G27006" s="34">
        <v>216.3</v>
      </c>
    </row>
    <row r="27007" spans="1:7">
      <c r="A27007" s="32">
        <v>2018</v>
      </c>
      <c r="B27007" s="32">
        <v>1364</v>
      </c>
      <c r="C27007" s="33" t="s">
        <v>353</v>
      </c>
      <c r="D27007" s="33" t="s">
        <v>354</v>
      </c>
      <c r="E27007" s="34">
        <v>10662</v>
      </c>
      <c r="F27007" s="35">
        <v>22.472000000000001</v>
      </c>
      <c r="G27007" s="34">
        <v>205.4</v>
      </c>
    </row>
    <row r="27008" spans="1:7">
      <c r="A27008" s="32">
        <v>2018</v>
      </c>
      <c r="B27008" s="32">
        <v>1364</v>
      </c>
      <c r="C27008" s="33" t="s">
        <v>353</v>
      </c>
      <c r="D27008" s="33" t="s">
        <v>354</v>
      </c>
      <c r="E27008" s="34">
        <v>4852</v>
      </c>
      <c r="F27008" s="35">
        <v>23.434999999999999</v>
      </c>
      <c r="G27008" s="34">
        <v>198</v>
      </c>
    </row>
    <row r="27009" spans="1:7">
      <c r="A27009" s="32">
        <v>2018</v>
      </c>
      <c r="B27009" s="32">
        <v>1364</v>
      </c>
      <c r="C27009" s="33" t="s">
        <v>353</v>
      </c>
      <c r="D27009" s="33" t="s">
        <v>354</v>
      </c>
      <c r="E27009" s="34">
        <v>14845</v>
      </c>
      <c r="F27009" s="35">
        <v>23.132000000000001</v>
      </c>
      <c r="G27009" s="34">
        <v>180.4</v>
      </c>
    </row>
    <row r="27010" spans="1:7">
      <c r="A27010" s="32">
        <v>2018</v>
      </c>
      <c r="B27010" s="32">
        <v>1364</v>
      </c>
      <c r="C27010" s="33" t="s">
        <v>353</v>
      </c>
      <c r="D27010" s="33" t="s">
        <v>354</v>
      </c>
      <c r="E27010" s="34">
        <v>26835</v>
      </c>
      <c r="F27010" s="35">
        <v>22.649000000000001</v>
      </c>
      <c r="G27010" s="34">
        <v>179</v>
      </c>
    </row>
    <row r="27011" spans="1:7">
      <c r="A27011" s="32">
        <v>2018</v>
      </c>
      <c r="B27011" s="32">
        <v>1364</v>
      </c>
      <c r="C27011" s="33" t="s">
        <v>353</v>
      </c>
      <c r="D27011" s="33" t="s">
        <v>354</v>
      </c>
      <c r="E27011" s="34">
        <v>96207</v>
      </c>
      <c r="F27011" s="35">
        <v>23.22</v>
      </c>
      <c r="G27011" s="34">
        <v>205.1</v>
      </c>
    </row>
    <row r="27012" spans="1:7">
      <c r="A27012" s="32">
        <v>2018</v>
      </c>
      <c r="B27012" s="32">
        <v>1364</v>
      </c>
      <c r="C27012" s="33" t="s">
        <v>353</v>
      </c>
      <c r="D27012" s="33" t="s">
        <v>354</v>
      </c>
      <c r="E27012" s="34">
        <v>12912</v>
      </c>
      <c r="F27012" s="35">
        <v>22.238</v>
      </c>
      <c r="G27012" s="34">
        <v>193.4</v>
      </c>
    </row>
    <row r="27013" spans="1:7">
      <c r="A27013" s="32">
        <v>2018</v>
      </c>
      <c r="B27013" s="32">
        <v>1364</v>
      </c>
      <c r="C27013" s="33" t="s">
        <v>353</v>
      </c>
      <c r="D27013" s="33" t="s">
        <v>354</v>
      </c>
      <c r="E27013" s="34">
        <v>62724</v>
      </c>
      <c r="F27013" s="35">
        <v>23.088999999999999</v>
      </c>
      <c r="G27013" s="34">
        <v>172.4</v>
      </c>
    </row>
    <row r="27014" spans="1:7">
      <c r="A27014" s="32">
        <v>2018</v>
      </c>
      <c r="B27014" s="32">
        <v>1364</v>
      </c>
      <c r="C27014" s="33" t="s">
        <v>353</v>
      </c>
      <c r="D27014" s="33" t="s">
        <v>354</v>
      </c>
      <c r="E27014" s="34">
        <v>4709</v>
      </c>
      <c r="F27014" s="35">
        <v>22.167999999999999</v>
      </c>
      <c r="G27014" s="34">
        <v>185.7</v>
      </c>
    </row>
    <row r="27015" spans="1:7">
      <c r="A27015" s="32">
        <v>2018</v>
      </c>
      <c r="B27015" s="32">
        <v>1366</v>
      </c>
      <c r="C27015" s="33" t="s">
        <v>563</v>
      </c>
      <c r="D27015" s="33" t="s">
        <v>564</v>
      </c>
      <c r="E27015" s="34">
        <v>72911</v>
      </c>
      <c r="F27015" s="35">
        <v>1.0649999999999999</v>
      </c>
      <c r="G27015" s="34">
        <v>656.7</v>
      </c>
    </row>
    <row r="27016" spans="1:7">
      <c r="A27016" s="32">
        <v>2018</v>
      </c>
      <c r="B27016" s="32">
        <v>1374</v>
      </c>
      <c r="C27016" s="33" t="s">
        <v>353</v>
      </c>
      <c r="D27016" s="33" t="s">
        <v>354</v>
      </c>
      <c r="E27016" s="34">
        <v>7621</v>
      </c>
      <c r="F27016" s="35">
        <v>23.51</v>
      </c>
      <c r="G27016" s="34">
        <v>210.8</v>
      </c>
    </row>
    <row r="27017" spans="1:7">
      <c r="A27017" s="32">
        <v>2018</v>
      </c>
      <c r="B27017" s="32">
        <v>1374</v>
      </c>
      <c r="C27017" s="33" t="s">
        <v>353</v>
      </c>
      <c r="D27017" s="33" t="s">
        <v>354</v>
      </c>
      <c r="E27017" s="34">
        <v>12984</v>
      </c>
      <c r="F27017" s="35">
        <v>22.111999999999998</v>
      </c>
      <c r="G27017" s="34">
        <v>214</v>
      </c>
    </row>
    <row r="27018" spans="1:7">
      <c r="A27018" s="32">
        <v>2018</v>
      </c>
      <c r="B27018" s="32">
        <v>1374</v>
      </c>
      <c r="C27018" s="33" t="s">
        <v>353</v>
      </c>
      <c r="D27018" s="33" t="s">
        <v>354</v>
      </c>
      <c r="E27018" s="34">
        <v>20051</v>
      </c>
      <c r="F27018" s="35">
        <v>22.238</v>
      </c>
      <c r="G27018" s="34">
        <v>199.4</v>
      </c>
    </row>
    <row r="27019" spans="1:7">
      <c r="A27019" s="32">
        <v>2018</v>
      </c>
      <c r="B27019" s="32">
        <v>1374</v>
      </c>
      <c r="C27019" s="33" t="s">
        <v>353</v>
      </c>
      <c r="D27019" s="33" t="s">
        <v>354</v>
      </c>
      <c r="E27019" s="34">
        <v>21409</v>
      </c>
      <c r="F27019" s="35">
        <v>22.027999999999999</v>
      </c>
      <c r="G27019" s="34">
        <v>199</v>
      </c>
    </row>
    <row r="27020" spans="1:7">
      <c r="A27020" s="32">
        <v>2018</v>
      </c>
      <c r="B27020" s="32">
        <v>1374</v>
      </c>
      <c r="C27020" s="33" t="s">
        <v>353</v>
      </c>
      <c r="D27020" s="33" t="s">
        <v>354</v>
      </c>
      <c r="E27020" s="34">
        <v>36828</v>
      </c>
      <c r="F27020" s="35">
        <v>23.411999999999999</v>
      </c>
      <c r="G27020" s="34">
        <v>199</v>
      </c>
    </row>
    <row r="27021" spans="1:7">
      <c r="A27021" s="32">
        <v>2018</v>
      </c>
      <c r="B27021" s="32">
        <v>1374</v>
      </c>
      <c r="C27021" s="33" t="s">
        <v>565</v>
      </c>
      <c r="D27021" s="33" t="s">
        <v>566</v>
      </c>
      <c r="E27021" s="34">
        <v>712</v>
      </c>
      <c r="F27021" s="35">
        <v>5.71</v>
      </c>
      <c r="G27021" s="34">
        <v>1817.1</v>
      </c>
    </row>
    <row r="27022" spans="1:7">
      <c r="A27022" s="32">
        <v>2018</v>
      </c>
      <c r="B27022" s="32">
        <v>1374</v>
      </c>
      <c r="C27022" s="33" t="s">
        <v>563</v>
      </c>
      <c r="D27022" s="33" t="s">
        <v>564</v>
      </c>
      <c r="E27022" s="34">
        <v>7043</v>
      </c>
      <c r="F27022" s="35">
        <v>1.03</v>
      </c>
      <c r="G27022" s="34">
        <v>427</v>
      </c>
    </row>
    <row r="27023" spans="1:7">
      <c r="A27023" s="32">
        <v>2018</v>
      </c>
      <c r="B27023" s="32">
        <v>1378</v>
      </c>
      <c r="C27023" s="33" t="s">
        <v>565</v>
      </c>
      <c r="D27023" s="33" t="s">
        <v>566</v>
      </c>
      <c r="E27023" s="34">
        <v>514</v>
      </c>
      <c r="F27023" s="35">
        <v>5.7619999999999996</v>
      </c>
      <c r="G27023" s="34">
        <v>1725.7</v>
      </c>
    </row>
    <row r="27024" spans="1:7">
      <c r="A27024" s="32">
        <v>2018</v>
      </c>
      <c r="B27024" s="32">
        <v>1378</v>
      </c>
      <c r="C27024" s="33" t="s">
        <v>353</v>
      </c>
      <c r="D27024" s="33" t="s">
        <v>354</v>
      </c>
      <c r="E27024" s="34">
        <v>31393</v>
      </c>
      <c r="F27024" s="35">
        <v>23.738</v>
      </c>
      <c r="G27024" s="34">
        <v>186.6</v>
      </c>
    </row>
    <row r="27025" spans="1:7">
      <c r="A27025" s="32">
        <v>2018</v>
      </c>
      <c r="B27025" s="32">
        <v>1378</v>
      </c>
      <c r="C27025" s="33" t="s">
        <v>353</v>
      </c>
      <c r="D27025" s="33" t="s">
        <v>354</v>
      </c>
      <c r="E27025" s="34">
        <v>41352</v>
      </c>
      <c r="F27025" s="35">
        <v>23.585999999999999</v>
      </c>
      <c r="G27025" s="34">
        <v>189.9</v>
      </c>
    </row>
    <row r="27026" spans="1:7">
      <c r="A27026" s="32">
        <v>2018</v>
      </c>
      <c r="B27026" s="32">
        <v>1378</v>
      </c>
      <c r="C27026" s="33" t="s">
        <v>353</v>
      </c>
      <c r="D27026" s="33" t="s">
        <v>354</v>
      </c>
      <c r="E27026" s="34">
        <v>85138</v>
      </c>
      <c r="F27026" s="35">
        <v>23.553999999999998</v>
      </c>
      <c r="G27026" s="34">
        <v>193.4</v>
      </c>
    </row>
    <row r="27027" spans="1:7">
      <c r="A27027" s="32">
        <v>2018</v>
      </c>
      <c r="B27027" s="32">
        <v>1378</v>
      </c>
      <c r="C27027" s="33" t="s">
        <v>563</v>
      </c>
      <c r="D27027" s="33" t="s">
        <v>564</v>
      </c>
      <c r="E27027" s="34">
        <v>4843251</v>
      </c>
      <c r="F27027" s="35">
        <v>1</v>
      </c>
      <c r="G27027" s="34">
        <v>347.7</v>
      </c>
    </row>
    <row r="27028" spans="1:7">
      <c r="A27028" s="32">
        <v>2018</v>
      </c>
      <c r="B27028" s="32">
        <v>1379</v>
      </c>
      <c r="C27028" s="33" t="s">
        <v>565</v>
      </c>
      <c r="D27028" s="33" t="s">
        <v>566</v>
      </c>
      <c r="E27028" s="34">
        <v>170</v>
      </c>
      <c r="F27028" s="35">
        <v>5.7619999999999996</v>
      </c>
      <c r="G27028" s="34">
        <v>1856.2</v>
      </c>
    </row>
    <row r="27029" spans="1:7">
      <c r="A27029" s="32">
        <v>2018</v>
      </c>
      <c r="B27029" s="32">
        <v>1379</v>
      </c>
      <c r="C27029" s="33" t="s">
        <v>565</v>
      </c>
      <c r="D27029" s="33" t="s">
        <v>566</v>
      </c>
      <c r="E27029" s="34">
        <v>683</v>
      </c>
      <c r="F27029" s="35">
        <v>5.7619999999999996</v>
      </c>
      <c r="G27029" s="34">
        <v>1502.2</v>
      </c>
    </row>
    <row r="27030" spans="1:7">
      <c r="A27030" s="32">
        <v>2018</v>
      </c>
      <c r="B27030" s="32">
        <v>1379</v>
      </c>
      <c r="C27030" s="33" t="s">
        <v>363</v>
      </c>
      <c r="D27030" s="33" t="s">
        <v>354</v>
      </c>
      <c r="E27030" s="34">
        <v>79554</v>
      </c>
      <c r="F27030" s="35">
        <v>17.661999999999999</v>
      </c>
      <c r="G27030" s="34">
        <v>193.1</v>
      </c>
    </row>
    <row r="27031" spans="1:7">
      <c r="A27031" s="32">
        <v>2018</v>
      </c>
      <c r="B27031" s="32">
        <v>1379</v>
      </c>
      <c r="C27031" s="33" t="s">
        <v>363</v>
      </c>
      <c r="D27031" s="33" t="s">
        <v>354</v>
      </c>
      <c r="E27031" s="34">
        <v>110763</v>
      </c>
      <c r="F27031" s="35">
        <v>17.475999999999999</v>
      </c>
      <c r="G27031" s="34">
        <v>163.4</v>
      </c>
    </row>
    <row r="27032" spans="1:7">
      <c r="A27032" s="32">
        <v>2018</v>
      </c>
      <c r="B27032" s="32">
        <v>1379</v>
      </c>
      <c r="C27032" s="33" t="s">
        <v>363</v>
      </c>
      <c r="D27032" s="33" t="s">
        <v>354</v>
      </c>
      <c r="E27032" s="34">
        <v>206812</v>
      </c>
      <c r="F27032" s="35">
        <v>17.952000000000002</v>
      </c>
      <c r="G27032" s="34">
        <v>172.9</v>
      </c>
    </row>
    <row r="27033" spans="1:7">
      <c r="A27033" s="32">
        <v>2018</v>
      </c>
      <c r="B27033" s="32">
        <v>1382</v>
      </c>
      <c r="C27033" s="33" t="s">
        <v>353</v>
      </c>
      <c r="D27033" s="33" t="s">
        <v>354</v>
      </c>
      <c r="E27033" s="34">
        <v>6650</v>
      </c>
      <c r="F27033" s="35">
        <v>22.81</v>
      </c>
      <c r="G27033" s="34">
        <v>223.2</v>
      </c>
    </row>
    <row r="27034" spans="1:7">
      <c r="A27034" s="32">
        <v>2018</v>
      </c>
      <c r="B27034" s="32">
        <v>1382</v>
      </c>
      <c r="C27034" s="33" t="s">
        <v>353</v>
      </c>
      <c r="D27034" s="33" t="s">
        <v>354</v>
      </c>
      <c r="E27034" s="34">
        <v>3195</v>
      </c>
      <c r="F27034" s="35">
        <v>23.07</v>
      </c>
      <c r="G27034" s="34">
        <v>244.5</v>
      </c>
    </row>
    <row r="27035" spans="1:7">
      <c r="A27035" s="32">
        <v>2018</v>
      </c>
      <c r="B27035" s="32">
        <v>1382</v>
      </c>
      <c r="C27035" s="33" t="s">
        <v>353</v>
      </c>
      <c r="D27035" s="33" t="s">
        <v>354</v>
      </c>
      <c r="E27035" s="34">
        <v>32538</v>
      </c>
      <c r="F27035" s="35">
        <v>23.07</v>
      </c>
      <c r="G27035" s="34">
        <v>171.7</v>
      </c>
    </row>
    <row r="27036" spans="1:7">
      <c r="A27036" s="32">
        <v>2018</v>
      </c>
      <c r="B27036" s="32">
        <v>1384</v>
      </c>
      <c r="C27036" s="33" t="s">
        <v>353</v>
      </c>
      <c r="D27036" s="33" t="s">
        <v>354</v>
      </c>
      <c r="E27036" s="34">
        <v>5815</v>
      </c>
      <c r="F27036" s="35">
        <v>23.75</v>
      </c>
      <c r="G27036" s="34">
        <v>254.4</v>
      </c>
    </row>
    <row r="27037" spans="1:7">
      <c r="A27037" s="32">
        <v>2018</v>
      </c>
      <c r="B27037" s="32">
        <v>1384</v>
      </c>
      <c r="C27037" s="33" t="s">
        <v>353</v>
      </c>
      <c r="D27037" s="33" t="s">
        <v>354</v>
      </c>
      <c r="E27037" s="34">
        <v>2397</v>
      </c>
      <c r="F27037" s="35">
        <v>26.3</v>
      </c>
      <c r="G27037" s="34">
        <v>288.5</v>
      </c>
    </row>
    <row r="27038" spans="1:7">
      <c r="A27038" s="32">
        <v>2018</v>
      </c>
      <c r="B27038" s="32">
        <v>1384</v>
      </c>
      <c r="C27038" s="33" t="s">
        <v>353</v>
      </c>
      <c r="D27038" s="33" t="s">
        <v>354</v>
      </c>
      <c r="E27038" s="34">
        <v>2432</v>
      </c>
      <c r="F27038" s="35">
        <v>24.95</v>
      </c>
      <c r="G27038" s="34">
        <v>326.10000000000002</v>
      </c>
    </row>
    <row r="27039" spans="1:7">
      <c r="A27039" s="32">
        <v>2018</v>
      </c>
      <c r="B27039" s="32">
        <v>1384</v>
      </c>
      <c r="C27039" s="33" t="s">
        <v>353</v>
      </c>
      <c r="D27039" s="33" t="s">
        <v>354</v>
      </c>
      <c r="E27039" s="34">
        <v>2914</v>
      </c>
      <c r="F27039" s="35">
        <v>23.82</v>
      </c>
      <c r="G27039" s="34">
        <v>295.3</v>
      </c>
    </row>
    <row r="27040" spans="1:7">
      <c r="A27040" s="32">
        <v>2018</v>
      </c>
      <c r="B27040" s="32">
        <v>1384</v>
      </c>
      <c r="C27040" s="33" t="s">
        <v>353</v>
      </c>
      <c r="D27040" s="33" t="s">
        <v>354</v>
      </c>
      <c r="E27040" s="34">
        <v>5130</v>
      </c>
      <c r="F27040" s="35">
        <v>24.12</v>
      </c>
      <c r="G27040" s="34">
        <v>319</v>
      </c>
    </row>
    <row r="27041" spans="1:7">
      <c r="A27041" s="32">
        <v>2018</v>
      </c>
      <c r="B27041" s="32">
        <v>1384</v>
      </c>
      <c r="C27041" s="33" t="s">
        <v>353</v>
      </c>
      <c r="D27041" s="33" t="s">
        <v>354</v>
      </c>
      <c r="E27041" s="34">
        <v>5216</v>
      </c>
      <c r="F27041" s="35">
        <v>24.07</v>
      </c>
      <c r="G27041" s="34">
        <v>331.3</v>
      </c>
    </row>
    <row r="27042" spans="1:7">
      <c r="A27042" s="32">
        <v>2018</v>
      </c>
      <c r="B27042" s="32">
        <v>1384</v>
      </c>
      <c r="C27042" s="33" t="s">
        <v>353</v>
      </c>
      <c r="D27042" s="33" t="s">
        <v>354</v>
      </c>
      <c r="E27042" s="34">
        <v>1260</v>
      </c>
      <c r="F27042" s="35">
        <v>23.65</v>
      </c>
      <c r="G27042" s="34">
        <v>304.39999999999998</v>
      </c>
    </row>
    <row r="27043" spans="1:7">
      <c r="A27043" s="32">
        <v>2018</v>
      </c>
      <c r="B27043" s="32">
        <v>1384</v>
      </c>
      <c r="C27043" s="33" t="s">
        <v>353</v>
      </c>
      <c r="D27043" s="33" t="s">
        <v>354</v>
      </c>
      <c r="E27043" s="34">
        <v>6557</v>
      </c>
      <c r="F27043" s="35">
        <v>25.44</v>
      </c>
      <c r="G27043" s="34">
        <v>306.10000000000002</v>
      </c>
    </row>
    <row r="27044" spans="1:7">
      <c r="A27044" s="32">
        <v>2018</v>
      </c>
      <c r="B27044" s="32">
        <v>1384</v>
      </c>
      <c r="C27044" s="33" t="s">
        <v>565</v>
      </c>
      <c r="D27044" s="33" t="s">
        <v>566</v>
      </c>
      <c r="E27044" s="34">
        <v>525</v>
      </c>
      <c r="F27044" s="35">
        <v>5.82</v>
      </c>
      <c r="G27044" s="34">
        <v>1811</v>
      </c>
    </row>
    <row r="27045" spans="1:7">
      <c r="A27045" s="32">
        <v>2018</v>
      </c>
      <c r="B27045" s="32">
        <v>1391</v>
      </c>
      <c r="C27045" s="33" t="s">
        <v>563</v>
      </c>
      <c r="D27045" s="33" t="s">
        <v>564</v>
      </c>
      <c r="E27045" s="34">
        <v>1239937</v>
      </c>
      <c r="F27045" s="35">
        <v>1.02</v>
      </c>
      <c r="G27045" s="34" t="s">
        <v>364</v>
      </c>
    </row>
    <row r="27046" spans="1:7">
      <c r="A27046" s="32">
        <v>2018</v>
      </c>
      <c r="B27046" s="32">
        <v>1391</v>
      </c>
      <c r="C27046" s="33" t="s">
        <v>563</v>
      </c>
      <c r="D27046" s="33" t="s">
        <v>564</v>
      </c>
      <c r="E27046" s="34">
        <v>626283</v>
      </c>
      <c r="F27046" s="35">
        <v>1.02</v>
      </c>
      <c r="G27046" s="34" t="s">
        <v>364</v>
      </c>
    </row>
    <row r="27047" spans="1:7">
      <c r="A27047" s="32">
        <v>2018</v>
      </c>
      <c r="B27047" s="32">
        <v>1393</v>
      </c>
      <c r="C27047" s="33" t="s">
        <v>563</v>
      </c>
      <c r="D27047" s="33" t="s">
        <v>564</v>
      </c>
      <c r="E27047" s="34">
        <v>6047</v>
      </c>
      <c r="F27047" s="35">
        <v>1.04</v>
      </c>
      <c r="G27047" s="34">
        <v>321.3</v>
      </c>
    </row>
    <row r="27048" spans="1:7">
      <c r="A27048" s="32">
        <v>2018</v>
      </c>
      <c r="B27048" s="32">
        <v>1393</v>
      </c>
      <c r="C27048" s="33" t="s">
        <v>568</v>
      </c>
      <c r="D27048" s="33" t="s">
        <v>569</v>
      </c>
      <c r="E27048" s="34">
        <v>59404</v>
      </c>
      <c r="F27048" s="35">
        <v>29.24</v>
      </c>
      <c r="G27048" s="34">
        <v>260.60000000000002</v>
      </c>
    </row>
    <row r="27049" spans="1:7">
      <c r="A27049" s="32">
        <v>2018</v>
      </c>
      <c r="B27049" s="32">
        <v>1393</v>
      </c>
      <c r="C27049" s="33" t="s">
        <v>363</v>
      </c>
      <c r="D27049" s="33" t="s">
        <v>354</v>
      </c>
      <c r="E27049" s="34">
        <v>15085</v>
      </c>
      <c r="F27049" s="35">
        <v>16.91</v>
      </c>
      <c r="G27049" s="34">
        <v>188.6</v>
      </c>
    </row>
    <row r="27050" spans="1:7">
      <c r="A27050" s="32">
        <v>2018</v>
      </c>
      <c r="B27050" s="32">
        <v>1393</v>
      </c>
      <c r="C27050" s="33" t="s">
        <v>363</v>
      </c>
      <c r="D27050" s="33" t="s">
        <v>354</v>
      </c>
      <c r="E27050" s="34">
        <v>30264</v>
      </c>
      <c r="F27050" s="35">
        <v>18</v>
      </c>
      <c r="G27050" s="34">
        <v>191.3</v>
      </c>
    </row>
    <row r="27051" spans="1:7">
      <c r="A27051" s="32">
        <v>2018</v>
      </c>
      <c r="B27051" s="32">
        <v>1393</v>
      </c>
      <c r="C27051" s="33" t="s">
        <v>363</v>
      </c>
      <c r="D27051" s="33" t="s">
        <v>354</v>
      </c>
      <c r="E27051" s="34">
        <v>30124</v>
      </c>
      <c r="F27051" s="35">
        <v>16.64</v>
      </c>
      <c r="G27051" s="34">
        <v>168.2</v>
      </c>
    </row>
    <row r="27052" spans="1:7">
      <c r="A27052" s="32">
        <v>2018</v>
      </c>
      <c r="B27052" s="32">
        <v>1393</v>
      </c>
      <c r="C27052" s="33" t="s">
        <v>363</v>
      </c>
      <c r="D27052" s="33" t="s">
        <v>354</v>
      </c>
      <c r="E27052" s="34">
        <v>30144</v>
      </c>
      <c r="F27052" s="35">
        <v>17.059999999999999</v>
      </c>
      <c r="G27052" s="34">
        <v>187.2</v>
      </c>
    </row>
    <row r="27053" spans="1:7">
      <c r="A27053" s="32">
        <v>2018</v>
      </c>
      <c r="B27053" s="32">
        <v>1393</v>
      </c>
      <c r="C27053" s="33" t="s">
        <v>363</v>
      </c>
      <c r="D27053" s="33" t="s">
        <v>354</v>
      </c>
      <c r="E27053" s="34">
        <v>60267</v>
      </c>
      <c r="F27053" s="35">
        <v>16.64</v>
      </c>
      <c r="G27053" s="34">
        <v>216.4</v>
      </c>
    </row>
    <row r="27054" spans="1:7">
      <c r="A27054" s="32">
        <v>2018</v>
      </c>
      <c r="B27054" s="32">
        <v>1396</v>
      </c>
      <c r="C27054" s="33" t="s">
        <v>563</v>
      </c>
      <c r="D27054" s="33" t="s">
        <v>564</v>
      </c>
      <c r="E27054" s="34">
        <v>1254175</v>
      </c>
      <c r="F27054" s="35">
        <v>1.03</v>
      </c>
      <c r="G27054" s="34">
        <v>336.8</v>
      </c>
    </row>
    <row r="27055" spans="1:7">
      <c r="A27055" s="32">
        <v>2018</v>
      </c>
      <c r="B27055" s="32">
        <v>1396</v>
      </c>
      <c r="C27055" s="33" t="s">
        <v>563</v>
      </c>
      <c r="D27055" s="33" t="s">
        <v>564</v>
      </c>
      <c r="E27055" s="34">
        <v>43689</v>
      </c>
      <c r="F27055" s="35">
        <v>1.03</v>
      </c>
      <c r="G27055" s="34">
        <v>325.7</v>
      </c>
    </row>
    <row r="27056" spans="1:7">
      <c r="A27056" s="32">
        <v>2018</v>
      </c>
      <c r="B27056" s="32">
        <v>1396</v>
      </c>
      <c r="C27056" s="33" t="s">
        <v>563</v>
      </c>
      <c r="D27056" s="33" t="s">
        <v>564</v>
      </c>
      <c r="E27056" s="34">
        <v>38835</v>
      </c>
      <c r="F27056" s="35">
        <v>1.03</v>
      </c>
      <c r="G27056" s="34">
        <v>322.39999999999998</v>
      </c>
    </row>
    <row r="27057" spans="1:7">
      <c r="A27057" s="32">
        <v>2018</v>
      </c>
      <c r="B27057" s="32">
        <v>1396</v>
      </c>
      <c r="C27057" s="33" t="s">
        <v>563</v>
      </c>
      <c r="D27057" s="33" t="s">
        <v>564</v>
      </c>
      <c r="E27057" s="34">
        <v>43265</v>
      </c>
      <c r="F27057" s="35">
        <v>1.03</v>
      </c>
      <c r="G27057" s="34">
        <v>334.6</v>
      </c>
    </row>
    <row r="27058" spans="1:7">
      <c r="A27058" s="32">
        <v>2018</v>
      </c>
      <c r="B27058" s="32">
        <v>1396</v>
      </c>
      <c r="C27058" s="33" t="s">
        <v>563</v>
      </c>
      <c r="D27058" s="33" t="s">
        <v>564</v>
      </c>
      <c r="E27058" s="34">
        <v>4854</v>
      </c>
      <c r="F27058" s="35">
        <v>1.03</v>
      </c>
      <c r="G27058" s="34">
        <v>332.9</v>
      </c>
    </row>
    <row r="27059" spans="1:7">
      <c r="A27059" s="32">
        <v>2018</v>
      </c>
      <c r="B27059" s="32">
        <v>1396</v>
      </c>
      <c r="C27059" s="33" t="s">
        <v>563</v>
      </c>
      <c r="D27059" s="33" t="s">
        <v>564</v>
      </c>
      <c r="E27059" s="34">
        <v>4854</v>
      </c>
      <c r="F27059" s="35">
        <v>1.03</v>
      </c>
      <c r="G27059" s="34">
        <v>332.9</v>
      </c>
    </row>
    <row r="27060" spans="1:7">
      <c r="A27060" s="32">
        <v>2018</v>
      </c>
      <c r="B27060" s="32">
        <v>1396</v>
      </c>
      <c r="C27060" s="33" t="s">
        <v>563</v>
      </c>
      <c r="D27060" s="33" t="s">
        <v>564</v>
      </c>
      <c r="E27060" s="34">
        <v>9508</v>
      </c>
      <c r="F27060" s="35">
        <v>1.03</v>
      </c>
      <c r="G27060" s="34">
        <v>304.39999999999998</v>
      </c>
    </row>
    <row r="27061" spans="1:7">
      <c r="A27061" s="32">
        <v>2018</v>
      </c>
      <c r="B27061" s="32">
        <v>1396</v>
      </c>
      <c r="C27061" s="33" t="s">
        <v>563</v>
      </c>
      <c r="D27061" s="33" t="s">
        <v>564</v>
      </c>
      <c r="E27061" s="34">
        <v>9709</v>
      </c>
      <c r="F27061" s="35">
        <v>1.03</v>
      </c>
      <c r="G27061" s="34">
        <v>319.10000000000002</v>
      </c>
    </row>
    <row r="27062" spans="1:7">
      <c r="A27062" s="32">
        <v>2018</v>
      </c>
      <c r="B27062" s="32">
        <v>1396</v>
      </c>
      <c r="C27062" s="33" t="s">
        <v>563</v>
      </c>
      <c r="D27062" s="33" t="s">
        <v>564</v>
      </c>
      <c r="E27062" s="34">
        <v>9709</v>
      </c>
      <c r="F27062" s="35">
        <v>1.03</v>
      </c>
      <c r="G27062" s="34">
        <v>299.7</v>
      </c>
    </row>
    <row r="27063" spans="1:7">
      <c r="A27063" s="32">
        <v>2018</v>
      </c>
      <c r="B27063" s="32">
        <v>1396</v>
      </c>
      <c r="C27063" s="33" t="s">
        <v>563</v>
      </c>
      <c r="D27063" s="33" t="s">
        <v>564</v>
      </c>
      <c r="E27063" s="34">
        <v>9709</v>
      </c>
      <c r="F27063" s="35">
        <v>1.03</v>
      </c>
      <c r="G27063" s="34">
        <v>350.9</v>
      </c>
    </row>
    <row r="27064" spans="1:7">
      <c r="A27064" s="32">
        <v>2018</v>
      </c>
      <c r="B27064" s="32">
        <v>1396</v>
      </c>
      <c r="C27064" s="33" t="s">
        <v>563</v>
      </c>
      <c r="D27064" s="33" t="s">
        <v>564</v>
      </c>
      <c r="E27064" s="34">
        <v>9709</v>
      </c>
      <c r="F27064" s="35">
        <v>1.03</v>
      </c>
      <c r="G27064" s="34">
        <v>310.3</v>
      </c>
    </row>
    <row r="27065" spans="1:7">
      <c r="A27065" s="32">
        <v>2018</v>
      </c>
      <c r="B27065" s="32">
        <v>1396</v>
      </c>
      <c r="C27065" s="33" t="s">
        <v>563</v>
      </c>
      <c r="D27065" s="33" t="s">
        <v>564</v>
      </c>
      <c r="E27065" s="34">
        <v>9709</v>
      </c>
      <c r="F27065" s="35">
        <v>1.03</v>
      </c>
      <c r="G27065" s="34">
        <v>334.3</v>
      </c>
    </row>
    <row r="27066" spans="1:7">
      <c r="A27066" s="32">
        <v>2018</v>
      </c>
      <c r="B27066" s="32">
        <v>1396</v>
      </c>
      <c r="C27066" s="33" t="s">
        <v>563</v>
      </c>
      <c r="D27066" s="33" t="s">
        <v>564</v>
      </c>
      <c r="E27066" s="34">
        <v>15534</v>
      </c>
      <c r="F27066" s="35">
        <v>1.03</v>
      </c>
      <c r="G27066" s="34">
        <v>307.39999999999998</v>
      </c>
    </row>
    <row r="27067" spans="1:7">
      <c r="A27067" s="32">
        <v>2018</v>
      </c>
      <c r="B27067" s="32">
        <v>1396</v>
      </c>
      <c r="C27067" s="33" t="s">
        <v>563</v>
      </c>
      <c r="D27067" s="33" t="s">
        <v>564</v>
      </c>
      <c r="E27067" s="34">
        <v>33981</v>
      </c>
      <c r="F27067" s="35">
        <v>1.03</v>
      </c>
      <c r="G27067" s="34">
        <v>313.39999999999998</v>
      </c>
    </row>
    <row r="27068" spans="1:7">
      <c r="A27068" s="32">
        <v>2018</v>
      </c>
      <c r="B27068" s="32">
        <v>1396</v>
      </c>
      <c r="C27068" s="33" t="s">
        <v>563</v>
      </c>
      <c r="D27068" s="33" t="s">
        <v>564</v>
      </c>
      <c r="E27068" s="34">
        <v>34951</v>
      </c>
      <c r="F27068" s="35">
        <v>1.03</v>
      </c>
      <c r="G27068" s="34">
        <v>331.8</v>
      </c>
    </row>
    <row r="27069" spans="1:7">
      <c r="A27069" s="32">
        <v>2018</v>
      </c>
      <c r="B27069" s="32">
        <v>1396</v>
      </c>
      <c r="C27069" s="33" t="s">
        <v>563</v>
      </c>
      <c r="D27069" s="33" t="s">
        <v>564</v>
      </c>
      <c r="E27069" s="34">
        <v>38835</v>
      </c>
      <c r="F27069" s="35">
        <v>1.03</v>
      </c>
      <c r="G27069" s="34">
        <v>331.6</v>
      </c>
    </row>
    <row r="27070" spans="1:7">
      <c r="A27070" s="32">
        <v>2018</v>
      </c>
      <c r="B27070" s="32">
        <v>1396</v>
      </c>
      <c r="C27070" s="33" t="s">
        <v>563</v>
      </c>
      <c r="D27070" s="33" t="s">
        <v>564</v>
      </c>
      <c r="E27070" s="34">
        <v>38835</v>
      </c>
      <c r="F27070" s="35">
        <v>1.03</v>
      </c>
      <c r="G27070" s="34">
        <v>317.10000000000002</v>
      </c>
    </row>
    <row r="27071" spans="1:7">
      <c r="A27071" s="32">
        <v>2018</v>
      </c>
      <c r="B27071" s="32">
        <v>1396</v>
      </c>
      <c r="C27071" s="33" t="s">
        <v>563</v>
      </c>
      <c r="D27071" s="33" t="s">
        <v>564</v>
      </c>
      <c r="E27071" s="34">
        <v>132039</v>
      </c>
      <c r="F27071" s="35">
        <v>1.03</v>
      </c>
      <c r="G27071" s="34">
        <v>356.6</v>
      </c>
    </row>
    <row r="27072" spans="1:7">
      <c r="A27072" s="32">
        <v>2018</v>
      </c>
      <c r="B27072" s="32">
        <v>1396</v>
      </c>
      <c r="C27072" s="33" t="s">
        <v>563</v>
      </c>
      <c r="D27072" s="33" t="s">
        <v>564</v>
      </c>
      <c r="E27072" s="34">
        <v>131068</v>
      </c>
      <c r="F27072" s="35">
        <v>1.03</v>
      </c>
      <c r="G27072" s="34">
        <v>328.9</v>
      </c>
    </row>
    <row r="27073" spans="1:7">
      <c r="A27073" s="32">
        <v>2018</v>
      </c>
      <c r="B27073" s="32">
        <v>1396</v>
      </c>
      <c r="C27073" s="33" t="s">
        <v>563</v>
      </c>
      <c r="D27073" s="33" t="s">
        <v>564</v>
      </c>
      <c r="E27073" s="34">
        <v>56602</v>
      </c>
      <c r="F27073" s="35">
        <v>1.03</v>
      </c>
      <c r="G27073" s="34">
        <v>320.7</v>
      </c>
    </row>
    <row r="27074" spans="1:7">
      <c r="A27074" s="32">
        <v>2018</v>
      </c>
      <c r="B27074" s="32">
        <v>1396</v>
      </c>
      <c r="C27074" s="33" t="s">
        <v>563</v>
      </c>
      <c r="D27074" s="33" t="s">
        <v>564</v>
      </c>
      <c r="E27074" s="34">
        <v>224757</v>
      </c>
      <c r="F27074" s="35">
        <v>1.03</v>
      </c>
      <c r="G27074" s="34">
        <v>322.89999999999998</v>
      </c>
    </row>
    <row r="27075" spans="1:7">
      <c r="A27075" s="32">
        <v>2018</v>
      </c>
      <c r="B27075" s="32">
        <v>1396</v>
      </c>
      <c r="C27075" s="33" t="s">
        <v>563</v>
      </c>
      <c r="D27075" s="33" t="s">
        <v>564</v>
      </c>
      <c r="E27075" s="34">
        <v>453495</v>
      </c>
      <c r="F27075" s="35">
        <v>1.03</v>
      </c>
      <c r="G27075" s="34">
        <v>326.10000000000002</v>
      </c>
    </row>
    <row r="27076" spans="1:7">
      <c r="A27076" s="32">
        <v>2018</v>
      </c>
      <c r="B27076" s="32">
        <v>1400</v>
      </c>
      <c r="C27076" s="33" t="s">
        <v>563</v>
      </c>
      <c r="D27076" s="33" t="s">
        <v>564</v>
      </c>
      <c r="E27076" s="34">
        <v>78</v>
      </c>
      <c r="F27076" s="35">
        <v>1.0469999999999999</v>
      </c>
      <c r="G27076" s="34">
        <v>337.8</v>
      </c>
    </row>
    <row r="27077" spans="1:7">
      <c r="A27077" s="32">
        <v>2018</v>
      </c>
      <c r="B27077" s="32">
        <v>1400</v>
      </c>
      <c r="C27077" s="33" t="s">
        <v>563</v>
      </c>
      <c r="D27077" s="33" t="s">
        <v>564</v>
      </c>
      <c r="E27077" s="34">
        <v>4428</v>
      </c>
      <c r="F27077" s="35">
        <v>1.0469999999999999</v>
      </c>
      <c r="G27077" s="34">
        <v>294.39999999999998</v>
      </c>
    </row>
    <row r="27078" spans="1:7">
      <c r="A27078" s="32">
        <v>2018</v>
      </c>
      <c r="B27078" s="32">
        <v>1400</v>
      </c>
      <c r="C27078" s="33" t="s">
        <v>563</v>
      </c>
      <c r="D27078" s="33" t="s">
        <v>564</v>
      </c>
      <c r="E27078" s="34">
        <v>521</v>
      </c>
      <c r="F27078" s="35">
        <v>1.0469999999999999</v>
      </c>
      <c r="G27078" s="34">
        <v>372.8</v>
      </c>
    </row>
    <row r="27079" spans="1:7">
      <c r="A27079" s="32">
        <v>2018</v>
      </c>
      <c r="B27079" s="32">
        <v>1400</v>
      </c>
      <c r="C27079" s="33" t="s">
        <v>563</v>
      </c>
      <c r="D27079" s="33" t="s">
        <v>564</v>
      </c>
      <c r="E27079" s="34">
        <v>973</v>
      </c>
      <c r="F27079" s="35">
        <v>1.0469999999999999</v>
      </c>
      <c r="G27079" s="34">
        <v>323.60000000000002</v>
      </c>
    </row>
    <row r="27080" spans="1:7">
      <c r="A27080" s="32">
        <v>2018</v>
      </c>
      <c r="B27080" s="32">
        <v>1400</v>
      </c>
      <c r="C27080" s="33" t="s">
        <v>563</v>
      </c>
      <c r="D27080" s="33" t="s">
        <v>564</v>
      </c>
      <c r="E27080" s="34">
        <v>973</v>
      </c>
      <c r="F27080" s="35">
        <v>1.0469999999999999</v>
      </c>
      <c r="G27080" s="34">
        <v>306.39999999999998</v>
      </c>
    </row>
    <row r="27081" spans="1:7">
      <c r="A27081" s="32">
        <v>2018</v>
      </c>
      <c r="B27081" s="32">
        <v>1400</v>
      </c>
      <c r="C27081" s="33" t="s">
        <v>563</v>
      </c>
      <c r="D27081" s="33" t="s">
        <v>564</v>
      </c>
      <c r="E27081" s="34">
        <v>973</v>
      </c>
      <c r="F27081" s="35">
        <v>1.0469999999999999</v>
      </c>
      <c r="G27081" s="34">
        <v>335.3</v>
      </c>
    </row>
    <row r="27082" spans="1:7">
      <c r="A27082" s="32">
        <v>2018</v>
      </c>
      <c r="B27082" s="32">
        <v>1400</v>
      </c>
      <c r="C27082" s="33" t="s">
        <v>563</v>
      </c>
      <c r="D27082" s="33" t="s">
        <v>564</v>
      </c>
      <c r="E27082" s="34">
        <v>998</v>
      </c>
      <c r="F27082" s="35">
        <v>1.0469999999999999</v>
      </c>
      <c r="G27082" s="34">
        <v>711.7</v>
      </c>
    </row>
    <row r="27083" spans="1:7">
      <c r="A27083" s="32">
        <v>2018</v>
      </c>
      <c r="B27083" s="32">
        <v>1400</v>
      </c>
      <c r="C27083" s="33" t="s">
        <v>563</v>
      </c>
      <c r="D27083" s="33" t="s">
        <v>564</v>
      </c>
      <c r="E27083" s="34">
        <v>1036</v>
      </c>
      <c r="F27083" s="35">
        <v>1.0469999999999999</v>
      </c>
      <c r="G27083" s="34">
        <v>313.7</v>
      </c>
    </row>
    <row r="27084" spans="1:7">
      <c r="A27084" s="32">
        <v>2018</v>
      </c>
      <c r="B27084" s="32">
        <v>1400</v>
      </c>
      <c r="C27084" s="33" t="s">
        <v>563</v>
      </c>
      <c r="D27084" s="33" t="s">
        <v>564</v>
      </c>
      <c r="E27084" s="34">
        <v>1118</v>
      </c>
      <c r="F27084" s="35">
        <v>1.0469999999999999</v>
      </c>
      <c r="G27084" s="34">
        <v>316.8</v>
      </c>
    </row>
    <row r="27085" spans="1:7">
      <c r="A27085" s="32">
        <v>2018</v>
      </c>
      <c r="B27085" s="32">
        <v>1400</v>
      </c>
      <c r="C27085" s="33" t="s">
        <v>563</v>
      </c>
      <c r="D27085" s="33" t="s">
        <v>564</v>
      </c>
      <c r="E27085" s="34">
        <v>1275</v>
      </c>
      <c r="F27085" s="35">
        <v>1.0469999999999999</v>
      </c>
      <c r="G27085" s="34">
        <v>357.7</v>
      </c>
    </row>
    <row r="27086" spans="1:7">
      <c r="A27086" s="32">
        <v>2018</v>
      </c>
      <c r="B27086" s="32">
        <v>1400</v>
      </c>
      <c r="C27086" s="33" t="s">
        <v>563</v>
      </c>
      <c r="D27086" s="33" t="s">
        <v>564</v>
      </c>
      <c r="E27086" s="34">
        <v>1430</v>
      </c>
      <c r="F27086" s="35">
        <v>1.0469999999999999</v>
      </c>
      <c r="G27086" s="34">
        <v>303.5</v>
      </c>
    </row>
    <row r="27087" spans="1:7">
      <c r="A27087" s="32">
        <v>2018</v>
      </c>
      <c r="B27087" s="32">
        <v>1400</v>
      </c>
      <c r="C27087" s="33" t="s">
        <v>563</v>
      </c>
      <c r="D27087" s="33" t="s">
        <v>564</v>
      </c>
      <c r="E27087" s="34">
        <v>1462</v>
      </c>
      <c r="F27087" s="35">
        <v>1.0469999999999999</v>
      </c>
      <c r="G27087" s="34">
        <v>298.39999999999998</v>
      </c>
    </row>
    <row r="27088" spans="1:7">
      <c r="A27088" s="32">
        <v>2018</v>
      </c>
      <c r="B27088" s="32">
        <v>1400</v>
      </c>
      <c r="C27088" s="33" t="s">
        <v>563</v>
      </c>
      <c r="D27088" s="33" t="s">
        <v>564</v>
      </c>
      <c r="E27088" s="34">
        <v>1473</v>
      </c>
      <c r="F27088" s="35">
        <v>1.0469999999999999</v>
      </c>
      <c r="G27088" s="34">
        <v>313.10000000000002</v>
      </c>
    </row>
    <row r="27089" spans="1:7">
      <c r="A27089" s="32">
        <v>2018</v>
      </c>
      <c r="B27089" s="32">
        <v>1400</v>
      </c>
      <c r="C27089" s="33" t="s">
        <v>563</v>
      </c>
      <c r="D27089" s="33" t="s">
        <v>564</v>
      </c>
      <c r="E27089" s="34">
        <v>1762</v>
      </c>
      <c r="F27089" s="35">
        <v>1.0469999999999999</v>
      </c>
      <c r="G27089" s="34">
        <v>358.2</v>
      </c>
    </row>
    <row r="27090" spans="1:7">
      <c r="A27090" s="32">
        <v>2018</v>
      </c>
      <c r="B27090" s="32">
        <v>1400</v>
      </c>
      <c r="C27090" s="33" t="s">
        <v>563</v>
      </c>
      <c r="D27090" s="33" t="s">
        <v>564</v>
      </c>
      <c r="E27090" s="34">
        <v>4904</v>
      </c>
      <c r="F27090" s="35">
        <v>1.0469999999999999</v>
      </c>
      <c r="G27090" s="34">
        <v>399</v>
      </c>
    </row>
    <row r="27091" spans="1:7">
      <c r="A27091" s="32">
        <v>2018</v>
      </c>
      <c r="B27091" s="32">
        <v>1400</v>
      </c>
      <c r="C27091" s="33" t="s">
        <v>563</v>
      </c>
      <c r="D27091" s="33" t="s">
        <v>564</v>
      </c>
      <c r="E27091" s="34">
        <v>5328</v>
      </c>
      <c r="F27091" s="35">
        <v>1.0469999999999999</v>
      </c>
      <c r="G27091" s="34">
        <v>318.2</v>
      </c>
    </row>
    <row r="27092" spans="1:7">
      <c r="A27092" s="32">
        <v>2018</v>
      </c>
      <c r="B27092" s="32">
        <v>1400</v>
      </c>
      <c r="C27092" s="33" t="s">
        <v>563</v>
      </c>
      <c r="D27092" s="33" t="s">
        <v>564</v>
      </c>
      <c r="E27092" s="34">
        <v>5579</v>
      </c>
      <c r="F27092" s="35">
        <v>1.0469999999999999</v>
      </c>
      <c r="G27092" s="34">
        <v>385</v>
      </c>
    </row>
    <row r="27093" spans="1:7">
      <c r="A27093" s="32">
        <v>2018</v>
      </c>
      <c r="B27093" s="32">
        <v>1400</v>
      </c>
      <c r="C27093" s="33" t="s">
        <v>563</v>
      </c>
      <c r="D27093" s="33" t="s">
        <v>564</v>
      </c>
      <c r="E27093" s="34">
        <v>5889</v>
      </c>
      <c r="F27093" s="35">
        <v>1.0469999999999999</v>
      </c>
      <c r="G27093" s="34">
        <v>314.5</v>
      </c>
    </row>
    <row r="27094" spans="1:7">
      <c r="A27094" s="32">
        <v>2018</v>
      </c>
      <c r="B27094" s="32">
        <v>1400</v>
      </c>
      <c r="C27094" s="33" t="s">
        <v>563</v>
      </c>
      <c r="D27094" s="33" t="s">
        <v>564</v>
      </c>
      <c r="E27094" s="34">
        <v>6347</v>
      </c>
      <c r="F27094" s="35">
        <v>1.0469999999999999</v>
      </c>
      <c r="G27094" s="34">
        <v>290.60000000000002</v>
      </c>
    </row>
    <row r="27095" spans="1:7">
      <c r="A27095" s="32">
        <v>2018</v>
      </c>
      <c r="B27095" s="32">
        <v>1400</v>
      </c>
      <c r="C27095" s="33" t="s">
        <v>563</v>
      </c>
      <c r="D27095" s="33" t="s">
        <v>564</v>
      </c>
      <c r="E27095" s="34">
        <v>8117</v>
      </c>
      <c r="F27095" s="35">
        <v>1.0469999999999999</v>
      </c>
      <c r="G27095" s="34">
        <v>403.5</v>
      </c>
    </row>
    <row r="27096" spans="1:7">
      <c r="A27096" s="32">
        <v>2018</v>
      </c>
      <c r="B27096" s="32">
        <v>1400</v>
      </c>
      <c r="C27096" s="33" t="s">
        <v>563</v>
      </c>
      <c r="D27096" s="33" t="s">
        <v>564</v>
      </c>
      <c r="E27096" s="34">
        <v>12163</v>
      </c>
      <c r="F27096" s="35">
        <v>1.0469999999999999</v>
      </c>
      <c r="G27096" s="34">
        <v>287.8</v>
      </c>
    </row>
    <row r="27097" spans="1:7">
      <c r="A27097" s="32">
        <v>2018</v>
      </c>
      <c r="B27097" s="32">
        <v>1400</v>
      </c>
      <c r="C27097" s="33" t="s">
        <v>563</v>
      </c>
      <c r="D27097" s="33" t="s">
        <v>564</v>
      </c>
      <c r="E27097" s="34">
        <v>17609</v>
      </c>
      <c r="F27097" s="35">
        <v>1.0469999999999999</v>
      </c>
      <c r="G27097" s="34">
        <v>365.7</v>
      </c>
    </row>
    <row r="27098" spans="1:7">
      <c r="A27098" s="32">
        <v>2018</v>
      </c>
      <c r="B27098" s="32">
        <v>1400</v>
      </c>
      <c r="C27098" s="33" t="s">
        <v>563</v>
      </c>
      <c r="D27098" s="33" t="s">
        <v>564</v>
      </c>
      <c r="E27098" s="34">
        <v>18050</v>
      </c>
      <c r="F27098" s="35">
        <v>1.0469999999999999</v>
      </c>
      <c r="G27098" s="34">
        <v>292.60000000000002</v>
      </c>
    </row>
    <row r="27099" spans="1:7">
      <c r="A27099" s="32">
        <v>2018</v>
      </c>
      <c r="B27099" s="32">
        <v>1400</v>
      </c>
      <c r="C27099" s="33" t="s">
        <v>563</v>
      </c>
      <c r="D27099" s="33" t="s">
        <v>564</v>
      </c>
      <c r="E27099" s="34">
        <v>21738</v>
      </c>
      <c r="F27099" s="35">
        <v>1.0469999999999999</v>
      </c>
      <c r="G27099" s="34">
        <v>310</v>
      </c>
    </row>
    <row r="27100" spans="1:7">
      <c r="A27100" s="32">
        <v>2018</v>
      </c>
      <c r="B27100" s="32">
        <v>1400</v>
      </c>
      <c r="C27100" s="33" t="s">
        <v>563</v>
      </c>
      <c r="D27100" s="33" t="s">
        <v>564</v>
      </c>
      <c r="E27100" s="34">
        <v>23243</v>
      </c>
      <c r="F27100" s="35">
        <v>1.0469999999999999</v>
      </c>
      <c r="G27100" s="34">
        <v>444.1</v>
      </c>
    </row>
    <row r="27101" spans="1:7">
      <c r="A27101" s="32">
        <v>2018</v>
      </c>
      <c r="B27101" s="32">
        <v>1400</v>
      </c>
      <c r="C27101" s="33" t="s">
        <v>563</v>
      </c>
      <c r="D27101" s="33" t="s">
        <v>564</v>
      </c>
      <c r="E27101" s="34">
        <v>24005</v>
      </c>
      <c r="F27101" s="35">
        <v>1.0469999999999999</v>
      </c>
      <c r="G27101" s="34">
        <v>308.2</v>
      </c>
    </row>
    <row r="27102" spans="1:7">
      <c r="A27102" s="32">
        <v>2018</v>
      </c>
      <c r="B27102" s="32">
        <v>1400</v>
      </c>
      <c r="C27102" s="33" t="s">
        <v>563</v>
      </c>
      <c r="D27102" s="33" t="s">
        <v>564</v>
      </c>
      <c r="E27102" s="34">
        <v>31976</v>
      </c>
      <c r="F27102" s="35">
        <v>1.0469999999999999</v>
      </c>
      <c r="G27102" s="34">
        <v>316.10000000000002</v>
      </c>
    </row>
    <row r="27103" spans="1:7">
      <c r="A27103" s="32">
        <v>2018</v>
      </c>
      <c r="B27103" s="32">
        <v>1400</v>
      </c>
      <c r="C27103" s="33" t="s">
        <v>563</v>
      </c>
      <c r="D27103" s="33" t="s">
        <v>564</v>
      </c>
      <c r="E27103" s="34">
        <v>38847</v>
      </c>
      <c r="F27103" s="35">
        <v>1.0469999999999999</v>
      </c>
      <c r="G27103" s="34">
        <v>293.8</v>
      </c>
    </row>
    <row r="27104" spans="1:7">
      <c r="A27104" s="32">
        <v>2018</v>
      </c>
      <c r="B27104" s="32">
        <v>1400</v>
      </c>
      <c r="C27104" s="33" t="s">
        <v>563</v>
      </c>
      <c r="D27104" s="33" t="s">
        <v>564</v>
      </c>
      <c r="E27104" s="34">
        <v>41051</v>
      </c>
      <c r="F27104" s="35">
        <v>1.0469999999999999</v>
      </c>
      <c r="G27104" s="34">
        <v>300</v>
      </c>
    </row>
    <row r="27105" spans="1:7">
      <c r="A27105" s="32">
        <v>2018</v>
      </c>
      <c r="B27105" s="32">
        <v>1400</v>
      </c>
      <c r="C27105" s="33" t="s">
        <v>563</v>
      </c>
      <c r="D27105" s="33" t="s">
        <v>564</v>
      </c>
      <c r="E27105" s="34">
        <v>53563</v>
      </c>
      <c r="F27105" s="35">
        <v>1.0469999999999999</v>
      </c>
      <c r="G27105" s="34">
        <v>296</v>
      </c>
    </row>
    <row r="27106" spans="1:7">
      <c r="A27106" s="32">
        <v>2018</v>
      </c>
      <c r="B27106" s="32">
        <v>1400</v>
      </c>
      <c r="C27106" s="33" t="s">
        <v>563</v>
      </c>
      <c r="D27106" s="33" t="s">
        <v>564</v>
      </c>
      <c r="E27106" s="34">
        <v>54160</v>
      </c>
      <c r="F27106" s="35">
        <v>1.0469999999999999</v>
      </c>
      <c r="G27106" s="34">
        <v>339.6</v>
      </c>
    </row>
    <row r="27107" spans="1:7">
      <c r="A27107" s="32">
        <v>2018</v>
      </c>
      <c r="B27107" s="32">
        <v>1400</v>
      </c>
      <c r="C27107" s="33" t="s">
        <v>563</v>
      </c>
      <c r="D27107" s="33" t="s">
        <v>564</v>
      </c>
      <c r="E27107" s="34">
        <v>91504</v>
      </c>
      <c r="F27107" s="35">
        <v>1.0469999999999999</v>
      </c>
      <c r="G27107" s="34">
        <v>300.7</v>
      </c>
    </row>
    <row r="27108" spans="1:7">
      <c r="A27108" s="32">
        <v>2018</v>
      </c>
      <c r="B27108" s="32">
        <v>1400</v>
      </c>
      <c r="C27108" s="33" t="s">
        <v>563</v>
      </c>
      <c r="D27108" s="33" t="s">
        <v>564</v>
      </c>
      <c r="E27108" s="34">
        <v>114246</v>
      </c>
      <c r="F27108" s="35">
        <v>1.0469999999999999</v>
      </c>
      <c r="G27108" s="34">
        <v>322.3</v>
      </c>
    </row>
    <row r="27109" spans="1:7">
      <c r="A27109" s="32">
        <v>2018</v>
      </c>
      <c r="B27109" s="32">
        <v>1400</v>
      </c>
      <c r="C27109" s="33" t="s">
        <v>563</v>
      </c>
      <c r="D27109" s="33" t="s">
        <v>564</v>
      </c>
      <c r="E27109" s="34">
        <v>146397</v>
      </c>
      <c r="F27109" s="35">
        <v>1.0469999999999999</v>
      </c>
      <c r="G27109" s="34">
        <v>310.39999999999998</v>
      </c>
    </row>
    <row r="27110" spans="1:7">
      <c r="A27110" s="32">
        <v>2018</v>
      </c>
      <c r="B27110" s="32">
        <v>1400</v>
      </c>
      <c r="C27110" s="33" t="s">
        <v>563</v>
      </c>
      <c r="D27110" s="33" t="s">
        <v>564</v>
      </c>
      <c r="E27110" s="34">
        <v>204904</v>
      </c>
      <c r="F27110" s="35">
        <v>1.0469999999999999</v>
      </c>
      <c r="G27110" s="34">
        <v>324</v>
      </c>
    </row>
    <row r="27111" spans="1:7">
      <c r="A27111" s="32">
        <v>2018</v>
      </c>
      <c r="B27111" s="32">
        <v>1400</v>
      </c>
      <c r="C27111" s="33" t="s">
        <v>563</v>
      </c>
      <c r="D27111" s="33" t="s">
        <v>564</v>
      </c>
      <c r="E27111" s="34">
        <v>321</v>
      </c>
      <c r="F27111" s="35">
        <v>1.0469999999999999</v>
      </c>
      <c r="G27111" s="34">
        <v>346</v>
      </c>
    </row>
    <row r="27112" spans="1:7">
      <c r="A27112" s="32">
        <v>2018</v>
      </c>
      <c r="B27112" s="32">
        <v>1400</v>
      </c>
      <c r="C27112" s="33" t="s">
        <v>563</v>
      </c>
      <c r="D27112" s="33" t="s">
        <v>564</v>
      </c>
      <c r="E27112" s="34">
        <v>3990</v>
      </c>
      <c r="F27112" s="35">
        <v>1.0469999999999999</v>
      </c>
      <c r="G27112" s="34">
        <v>398.6</v>
      </c>
    </row>
    <row r="27113" spans="1:7">
      <c r="A27113" s="32">
        <v>2018</v>
      </c>
      <c r="B27113" s="32">
        <v>1400</v>
      </c>
      <c r="C27113" s="33" t="s">
        <v>563</v>
      </c>
      <c r="D27113" s="33" t="s">
        <v>564</v>
      </c>
      <c r="E27113" s="34">
        <v>3783</v>
      </c>
      <c r="F27113" s="35">
        <v>1.0469999999999999</v>
      </c>
      <c r="G27113" s="34">
        <v>309.2</v>
      </c>
    </row>
    <row r="27114" spans="1:7">
      <c r="A27114" s="32">
        <v>2018</v>
      </c>
      <c r="B27114" s="32">
        <v>1400</v>
      </c>
      <c r="C27114" s="33" t="s">
        <v>563</v>
      </c>
      <c r="D27114" s="33" t="s">
        <v>564</v>
      </c>
      <c r="E27114" s="34">
        <v>3424</v>
      </c>
      <c r="F27114" s="35">
        <v>1.0469999999999999</v>
      </c>
      <c r="G27114" s="34">
        <v>392.2</v>
      </c>
    </row>
    <row r="27115" spans="1:7">
      <c r="A27115" s="32">
        <v>2018</v>
      </c>
      <c r="B27115" s="32">
        <v>1400</v>
      </c>
      <c r="C27115" s="33" t="s">
        <v>563</v>
      </c>
      <c r="D27115" s="33" t="s">
        <v>564</v>
      </c>
      <c r="E27115" s="34">
        <v>2952</v>
      </c>
      <c r="F27115" s="35">
        <v>1.0469999999999999</v>
      </c>
      <c r="G27115" s="34">
        <v>462.4</v>
      </c>
    </row>
    <row r="27116" spans="1:7">
      <c r="A27116" s="32">
        <v>2018</v>
      </c>
      <c r="B27116" s="32">
        <v>1400</v>
      </c>
      <c r="C27116" s="33" t="s">
        <v>563</v>
      </c>
      <c r="D27116" s="33" t="s">
        <v>564</v>
      </c>
      <c r="E27116" s="34">
        <v>2384</v>
      </c>
      <c r="F27116" s="35">
        <v>1.0469999999999999</v>
      </c>
      <c r="G27116" s="34">
        <v>354</v>
      </c>
    </row>
    <row r="27117" spans="1:7">
      <c r="A27117" s="32">
        <v>2018</v>
      </c>
      <c r="B27117" s="32">
        <v>1400</v>
      </c>
      <c r="C27117" s="33" t="s">
        <v>563</v>
      </c>
      <c r="D27117" s="33" t="s">
        <v>564</v>
      </c>
      <c r="E27117" s="34">
        <v>1965</v>
      </c>
      <c r="F27117" s="35">
        <v>1.0469999999999999</v>
      </c>
      <c r="G27117" s="34">
        <v>414.3</v>
      </c>
    </row>
    <row r="27118" spans="1:7">
      <c r="A27118" s="32">
        <v>2018</v>
      </c>
      <c r="B27118" s="32">
        <v>1400</v>
      </c>
      <c r="C27118" s="33" t="s">
        <v>563</v>
      </c>
      <c r="D27118" s="33" t="s">
        <v>564</v>
      </c>
      <c r="E27118" s="34">
        <v>1957</v>
      </c>
      <c r="F27118" s="35">
        <v>1.0469999999999999</v>
      </c>
      <c r="G27118" s="34">
        <v>402.8</v>
      </c>
    </row>
    <row r="27119" spans="1:7">
      <c r="A27119" s="32">
        <v>2018</v>
      </c>
      <c r="B27119" s="32">
        <v>1400</v>
      </c>
      <c r="C27119" s="33" t="s">
        <v>563</v>
      </c>
      <c r="D27119" s="33" t="s">
        <v>564</v>
      </c>
      <c r="E27119" s="34">
        <v>1934</v>
      </c>
      <c r="F27119" s="35">
        <v>1.0469999999999999</v>
      </c>
      <c r="G27119" s="34">
        <v>331.1</v>
      </c>
    </row>
    <row r="27120" spans="1:7">
      <c r="A27120" s="32">
        <v>2018</v>
      </c>
      <c r="B27120" s="32">
        <v>1400</v>
      </c>
      <c r="C27120" s="33" t="s">
        <v>563</v>
      </c>
      <c r="D27120" s="33" t="s">
        <v>564</v>
      </c>
      <c r="E27120" s="34">
        <v>1889</v>
      </c>
      <c r="F27120" s="35">
        <v>1.0469999999999999</v>
      </c>
      <c r="G27120" s="34">
        <v>287</v>
      </c>
    </row>
    <row r="27121" spans="1:7">
      <c r="A27121" s="32">
        <v>2018</v>
      </c>
      <c r="B27121" s="32">
        <v>1402</v>
      </c>
      <c r="C27121" s="33" t="s">
        <v>563</v>
      </c>
      <c r="D27121" s="33" t="s">
        <v>564</v>
      </c>
      <c r="E27121" s="34">
        <v>142463</v>
      </c>
      <c r="F27121" s="35">
        <v>1.0069999999999999</v>
      </c>
      <c r="G27121" s="34">
        <v>338.4</v>
      </c>
    </row>
    <row r="27122" spans="1:7">
      <c r="A27122" s="32">
        <v>2018</v>
      </c>
      <c r="B27122" s="32">
        <v>1402</v>
      </c>
      <c r="C27122" s="33" t="s">
        <v>563</v>
      </c>
      <c r="D27122" s="33" t="s">
        <v>564</v>
      </c>
      <c r="E27122" s="34">
        <v>243358</v>
      </c>
      <c r="F27122" s="35">
        <v>1.0169999999999999</v>
      </c>
      <c r="G27122" s="34">
        <v>348.5</v>
      </c>
    </row>
    <row r="27123" spans="1:7">
      <c r="A27123" s="32">
        <v>2018</v>
      </c>
      <c r="B27123" s="32">
        <v>1402</v>
      </c>
      <c r="C27123" s="33" t="s">
        <v>563</v>
      </c>
      <c r="D27123" s="33" t="s">
        <v>564</v>
      </c>
      <c r="E27123" s="34">
        <v>662682</v>
      </c>
      <c r="F27123" s="35">
        <v>1.024</v>
      </c>
      <c r="G27123" s="34">
        <v>326.7</v>
      </c>
    </row>
    <row r="27124" spans="1:7">
      <c r="A27124" s="32">
        <v>2018</v>
      </c>
      <c r="B27124" s="32">
        <v>1402</v>
      </c>
      <c r="C27124" s="33" t="s">
        <v>563</v>
      </c>
      <c r="D27124" s="33" t="s">
        <v>564</v>
      </c>
      <c r="E27124" s="34">
        <v>1121071</v>
      </c>
      <c r="F27124" s="35">
        <v>1.0369999999999999</v>
      </c>
      <c r="G27124" s="34">
        <v>381.2</v>
      </c>
    </row>
    <row r="27125" spans="1:7">
      <c r="A27125" s="32">
        <v>2018</v>
      </c>
      <c r="B27125" s="32">
        <v>1402</v>
      </c>
      <c r="C27125" s="33" t="s">
        <v>563</v>
      </c>
      <c r="D27125" s="33" t="s">
        <v>564</v>
      </c>
      <c r="E27125" s="34">
        <v>10923</v>
      </c>
      <c r="F27125" s="35">
        <v>1.0069999999999999</v>
      </c>
      <c r="G27125" s="34">
        <v>362.1</v>
      </c>
    </row>
    <row r="27126" spans="1:7">
      <c r="A27126" s="32">
        <v>2018</v>
      </c>
      <c r="B27126" s="32">
        <v>1403</v>
      </c>
      <c r="C27126" s="33" t="s">
        <v>563</v>
      </c>
      <c r="D27126" s="33" t="s">
        <v>564</v>
      </c>
      <c r="E27126" s="34">
        <v>608811</v>
      </c>
      <c r="F27126" s="35">
        <v>1.0129999999999999</v>
      </c>
      <c r="G27126" s="34">
        <v>345.9</v>
      </c>
    </row>
    <row r="27127" spans="1:7">
      <c r="A27127" s="32">
        <v>2018</v>
      </c>
      <c r="B27127" s="32">
        <v>1403</v>
      </c>
      <c r="C27127" s="33" t="s">
        <v>563</v>
      </c>
      <c r="D27127" s="33" t="s">
        <v>564</v>
      </c>
      <c r="E27127" s="34">
        <v>1144687</v>
      </c>
      <c r="F27127" s="35">
        <v>1.0129999999999999</v>
      </c>
      <c r="G27127" s="34">
        <v>374.5</v>
      </c>
    </row>
    <row r="27128" spans="1:7">
      <c r="A27128" s="32">
        <v>2018</v>
      </c>
      <c r="B27128" s="32">
        <v>1403</v>
      </c>
      <c r="C27128" s="33" t="s">
        <v>563</v>
      </c>
      <c r="D27128" s="33" t="s">
        <v>564</v>
      </c>
      <c r="E27128" s="34">
        <v>1315072</v>
      </c>
      <c r="F27128" s="35">
        <v>1.024</v>
      </c>
      <c r="G27128" s="34">
        <v>326.7</v>
      </c>
    </row>
    <row r="27129" spans="1:7">
      <c r="A27129" s="32">
        <v>2018</v>
      </c>
      <c r="B27129" s="32">
        <v>1403</v>
      </c>
      <c r="C27129" s="33" t="s">
        <v>563</v>
      </c>
      <c r="D27129" s="33" t="s">
        <v>564</v>
      </c>
      <c r="E27129" s="34">
        <v>2010350</v>
      </c>
      <c r="F27129" s="35">
        <v>1.0169999999999999</v>
      </c>
      <c r="G27129" s="34">
        <v>348.5</v>
      </c>
    </row>
    <row r="27130" spans="1:7">
      <c r="A27130" s="32">
        <v>2018</v>
      </c>
      <c r="B27130" s="32">
        <v>1403</v>
      </c>
      <c r="C27130" s="33" t="s">
        <v>563</v>
      </c>
      <c r="D27130" s="33" t="s">
        <v>564</v>
      </c>
      <c r="E27130" s="34">
        <v>2224751</v>
      </c>
      <c r="F27130" s="35">
        <v>1.0369999999999999</v>
      </c>
      <c r="G27130" s="34">
        <v>381.2</v>
      </c>
    </row>
    <row r="27131" spans="1:7">
      <c r="A27131" s="32">
        <v>2018</v>
      </c>
      <c r="B27131" s="32">
        <v>1403</v>
      </c>
      <c r="C27131" s="33" t="s">
        <v>563</v>
      </c>
      <c r="D27131" s="33" t="s">
        <v>564</v>
      </c>
      <c r="E27131" s="34">
        <v>270886</v>
      </c>
      <c r="F27131" s="35">
        <v>1.0169999999999999</v>
      </c>
      <c r="G27131" s="34">
        <v>370.7</v>
      </c>
    </row>
    <row r="27132" spans="1:7">
      <c r="A27132" s="32">
        <v>2018</v>
      </c>
      <c r="B27132" s="32">
        <v>1417</v>
      </c>
      <c r="C27132" s="33" t="s">
        <v>563</v>
      </c>
      <c r="D27132" s="33" t="s">
        <v>564</v>
      </c>
      <c r="E27132" s="34">
        <v>112</v>
      </c>
      <c r="F27132" s="35">
        <v>1.02</v>
      </c>
      <c r="G27132" s="34">
        <v>399.1</v>
      </c>
    </row>
    <row r="27133" spans="1:7">
      <c r="A27133" s="32">
        <v>2018</v>
      </c>
      <c r="B27133" s="32">
        <v>1417</v>
      </c>
      <c r="C27133" s="33" t="s">
        <v>563</v>
      </c>
      <c r="D27133" s="33" t="s">
        <v>564</v>
      </c>
      <c r="E27133" s="34">
        <v>232</v>
      </c>
      <c r="F27133" s="35">
        <v>1.02</v>
      </c>
      <c r="G27133" s="34">
        <v>421.1</v>
      </c>
    </row>
    <row r="27134" spans="1:7">
      <c r="A27134" s="32">
        <v>2018</v>
      </c>
      <c r="B27134" s="32">
        <v>1417</v>
      </c>
      <c r="C27134" s="33" t="s">
        <v>563</v>
      </c>
      <c r="D27134" s="33" t="s">
        <v>564</v>
      </c>
      <c r="E27134" s="34">
        <v>242</v>
      </c>
      <c r="F27134" s="35">
        <v>1.02</v>
      </c>
      <c r="G27134" s="34">
        <v>380</v>
      </c>
    </row>
    <row r="27135" spans="1:7">
      <c r="A27135" s="32">
        <v>2018</v>
      </c>
      <c r="B27135" s="32">
        <v>1417</v>
      </c>
      <c r="C27135" s="33" t="s">
        <v>563</v>
      </c>
      <c r="D27135" s="33" t="s">
        <v>564</v>
      </c>
      <c r="E27135" s="34">
        <v>243</v>
      </c>
      <c r="F27135" s="35">
        <v>1.02</v>
      </c>
      <c r="G27135" s="34">
        <v>367.1</v>
      </c>
    </row>
    <row r="27136" spans="1:7">
      <c r="A27136" s="32">
        <v>2018</v>
      </c>
      <c r="B27136" s="32">
        <v>1417</v>
      </c>
      <c r="C27136" s="33" t="s">
        <v>563</v>
      </c>
      <c r="D27136" s="33" t="s">
        <v>564</v>
      </c>
      <c r="E27136" s="34">
        <v>337</v>
      </c>
      <c r="F27136" s="35">
        <v>1.02</v>
      </c>
      <c r="G27136" s="34">
        <v>397.5</v>
      </c>
    </row>
    <row r="27137" spans="1:7">
      <c r="A27137" s="32">
        <v>2018</v>
      </c>
      <c r="B27137" s="32">
        <v>1417</v>
      </c>
      <c r="C27137" s="33" t="s">
        <v>563</v>
      </c>
      <c r="D27137" s="33" t="s">
        <v>564</v>
      </c>
      <c r="E27137" s="34">
        <v>372</v>
      </c>
      <c r="F27137" s="35">
        <v>1.02</v>
      </c>
      <c r="G27137" s="34">
        <v>397.7</v>
      </c>
    </row>
    <row r="27138" spans="1:7">
      <c r="A27138" s="32">
        <v>2018</v>
      </c>
      <c r="B27138" s="32">
        <v>1417</v>
      </c>
      <c r="C27138" s="33" t="s">
        <v>563</v>
      </c>
      <c r="D27138" s="33" t="s">
        <v>564</v>
      </c>
      <c r="E27138" s="34">
        <v>533</v>
      </c>
      <c r="F27138" s="35">
        <v>1.02</v>
      </c>
      <c r="G27138" s="34">
        <v>425.2</v>
      </c>
    </row>
    <row r="27139" spans="1:7">
      <c r="A27139" s="32">
        <v>2018</v>
      </c>
      <c r="B27139" s="32">
        <v>1417</v>
      </c>
      <c r="C27139" s="33" t="s">
        <v>563</v>
      </c>
      <c r="D27139" s="33" t="s">
        <v>564</v>
      </c>
      <c r="E27139" s="34">
        <v>546</v>
      </c>
      <c r="F27139" s="35">
        <v>1.02</v>
      </c>
      <c r="G27139" s="34">
        <v>387.5</v>
      </c>
    </row>
    <row r="27140" spans="1:7">
      <c r="A27140" s="32">
        <v>2018</v>
      </c>
      <c r="B27140" s="32">
        <v>1417</v>
      </c>
      <c r="C27140" s="33" t="s">
        <v>563</v>
      </c>
      <c r="D27140" s="33" t="s">
        <v>564</v>
      </c>
      <c r="E27140" s="34">
        <v>559</v>
      </c>
      <c r="F27140" s="35">
        <v>1.01</v>
      </c>
      <c r="G27140" s="34">
        <v>385.9</v>
      </c>
    </row>
    <row r="27141" spans="1:7">
      <c r="A27141" s="32">
        <v>2018</v>
      </c>
      <c r="B27141" s="32">
        <v>1417</v>
      </c>
      <c r="C27141" s="33" t="s">
        <v>563</v>
      </c>
      <c r="D27141" s="33" t="s">
        <v>564</v>
      </c>
      <c r="E27141" s="34">
        <v>561</v>
      </c>
      <c r="F27141" s="35">
        <v>1.02</v>
      </c>
      <c r="G27141" s="34">
        <v>378.1</v>
      </c>
    </row>
    <row r="27142" spans="1:7">
      <c r="A27142" s="32">
        <v>2018</v>
      </c>
      <c r="B27142" s="32">
        <v>1417</v>
      </c>
      <c r="C27142" s="33" t="s">
        <v>563</v>
      </c>
      <c r="D27142" s="33" t="s">
        <v>564</v>
      </c>
      <c r="E27142" s="34">
        <v>622</v>
      </c>
      <c r="F27142" s="35">
        <v>1.02</v>
      </c>
      <c r="G27142" s="34">
        <v>447.7</v>
      </c>
    </row>
    <row r="27143" spans="1:7">
      <c r="A27143" s="32">
        <v>2018</v>
      </c>
      <c r="B27143" s="32">
        <v>1417</v>
      </c>
      <c r="C27143" s="33" t="s">
        <v>563</v>
      </c>
      <c r="D27143" s="33" t="s">
        <v>564</v>
      </c>
      <c r="E27143" s="34">
        <v>1212</v>
      </c>
      <c r="F27143" s="35">
        <v>1.02</v>
      </c>
      <c r="G27143" s="34">
        <v>434.8</v>
      </c>
    </row>
    <row r="27144" spans="1:7">
      <c r="A27144" s="32">
        <v>2018</v>
      </c>
      <c r="B27144" s="32">
        <v>1417</v>
      </c>
      <c r="C27144" s="33" t="s">
        <v>563</v>
      </c>
      <c r="D27144" s="33" t="s">
        <v>564</v>
      </c>
      <c r="E27144" s="34">
        <v>1660</v>
      </c>
      <c r="F27144" s="35">
        <v>1.02</v>
      </c>
      <c r="G27144" s="34">
        <v>406.6</v>
      </c>
    </row>
    <row r="27145" spans="1:7">
      <c r="A27145" s="32">
        <v>2018</v>
      </c>
      <c r="B27145" s="32">
        <v>1417</v>
      </c>
      <c r="C27145" s="33" t="s">
        <v>563</v>
      </c>
      <c r="D27145" s="33" t="s">
        <v>564</v>
      </c>
      <c r="E27145" s="34">
        <v>2</v>
      </c>
      <c r="F27145" s="35">
        <v>1.02</v>
      </c>
      <c r="G27145" s="34">
        <v>236.2</v>
      </c>
    </row>
    <row r="27146" spans="1:7">
      <c r="A27146" s="32">
        <v>2018</v>
      </c>
      <c r="B27146" s="32">
        <v>1417</v>
      </c>
      <c r="C27146" s="33" t="s">
        <v>563</v>
      </c>
      <c r="D27146" s="33" t="s">
        <v>564</v>
      </c>
      <c r="E27146" s="34">
        <v>2</v>
      </c>
      <c r="F27146" s="35">
        <v>1.02</v>
      </c>
      <c r="G27146" s="34">
        <v>426.8</v>
      </c>
    </row>
    <row r="27147" spans="1:7">
      <c r="A27147" s="32">
        <v>2018</v>
      </c>
      <c r="B27147" s="32">
        <v>1417</v>
      </c>
      <c r="C27147" s="33" t="s">
        <v>563</v>
      </c>
      <c r="D27147" s="33" t="s">
        <v>564</v>
      </c>
      <c r="E27147" s="34">
        <v>4</v>
      </c>
      <c r="F27147" s="35">
        <v>1.02</v>
      </c>
      <c r="G27147" s="34">
        <v>316.8</v>
      </c>
    </row>
    <row r="27148" spans="1:7">
      <c r="A27148" s="32">
        <v>2018</v>
      </c>
      <c r="B27148" s="32">
        <v>1417</v>
      </c>
      <c r="C27148" s="33" t="s">
        <v>563</v>
      </c>
      <c r="D27148" s="33" t="s">
        <v>564</v>
      </c>
      <c r="E27148" s="34">
        <v>7</v>
      </c>
      <c r="F27148" s="35">
        <v>1.02</v>
      </c>
      <c r="G27148" s="34">
        <v>296.89999999999998</v>
      </c>
    </row>
    <row r="27149" spans="1:7">
      <c r="A27149" s="32">
        <v>2018</v>
      </c>
      <c r="B27149" s="32">
        <v>1417</v>
      </c>
      <c r="C27149" s="33" t="s">
        <v>563</v>
      </c>
      <c r="D27149" s="33" t="s">
        <v>564</v>
      </c>
      <c r="E27149" s="34">
        <v>13</v>
      </c>
      <c r="F27149" s="35">
        <v>1.02</v>
      </c>
      <c r="G27149" s="34">
        <v>299.39999999999998</v>
      </c>
    </row>
    <row r="27150" spans="1:7">
      <c r="A27150" s="32">
        <v>2018</v>
      </c>
      <c r="B27150" s="32">
        <v>1417</v>
      </c>
      <c r="C27150" s="33" t="s">
        <v>563</v>
      </c>
      <c r="D27150" s="33" t="s">
        <v>564</v>
      </c>
      <c r="E27150" s="34">
        <v>22</v>
      </c>
      <c r="F27150" s="35">
        <v>1.01</v>
      </c>
      <c r="G27150" s="34">
        <v>611.5</v>
      </c>
    </row>
    <row r="27151" spans="1:7">
      <c r="A27151" s="32">
        <v>2018</v>
      </c>
      <c r="B27151" s="32">
        <v>1417</v>
      </c>
      <c r="C27151" s="33" t="s">
        <v>563</v>
      </c>
      <c r="D27151" s="33" t="s">
        <v>564</v>
      </c>
      <c r="E27151" s="34">
        <v>27</v>
      </c>
      <c r="F27151" s="35">
        <v>1.02</v>
      </c>
      <c r="G27151" s="34">
        <v>350.9</v>
      </c>
    </row>
    <row r="27152" spans="1:7">
      <c r="A27152" s="32">
        <v>2018</v>
      </c>
      <c r="B27152" s="32">
        <v>1417</v>
      </c>
      <c r="C27152" s="33" t="s">
        <v>563</v>
      </c>
      <c r="D27152" s="33" t="s">
        <v>564</v>
      </c>
      <c r="E27152" s="34">
        <v>73</v>
      </c>
      <c r="F27152" s="35">
        <v>1.01</v>
      </c>
      <c r="G27152" s="34">
        <v>392.6</v>
      </c>
    </row>
    <row r="27153" spans="1:7">
      <c r="A27153" s="32">
        <v>2018</v>
      </c>
      <c r="B27153" s="32">
        <v>1417</v>
      </c>
      <c r="C27153" s="33" t="s">
        <v>563</v>
      </c>
      <c r="D27153" s="33" t="s">
        <v>564</v>
      </c>
      <c r="E27153" s="34">
        <v>80</v>
      </c>
      <c r="F27153" s="35">
        <v>1.02</v>
      </c>
      <c r="G27153" s="34">
        <v>304.10000000000002</v>
      </c>
    </row>
    <row r="27154" spans="1:7">
      <c r="A27154" s="32">
        <v>2018</v>
      </c>
      <c r="B27154" s="32">
        <v>1417</v>
      </c>
      <c r="C27154" s="33" t="s">
        <v>563</v>
      </c>
      <c r="D27154" s="33" t="s">
        <v>564</v>
      </c>
      <c r="E27154" s="34">
        <v>98</v>
      </c>
      <c r="F27154" s="35">
        <v>1.02</v>
      </c>
      <c r="G27154" s="34">
        <v>341.3</v>
      </c>
    </row>
    <row r="27155" spans="1:7">
      <c r="A27155" s="32">
        <v>2018</v>
      </c>
      <c r="B27155" s="32">
        <v>1464</v>
      </c>
      <c r="C27155" s="33" t="s">
        <v>563</v>
      </c>
      <c r="D27155" s="33" t="s">
        <v>564</v>
      </c>
      <c r="E27155" s="34">
        <v>279145</v>
      </c>
      <c r="F27155" s="35">
        <v>1.04</v>
      </c>
      <c r="G27155" s="34" t="s">
        <v>364</v>
      </c>
    </row>
    <row r="27156" spans="1:7">
      <c r="A27156" s="32">
        <v>2018</v>
      </c>
      <c r="B27156" s="32">
        <v>1554</v>
      </c>
      <c r="C27156" s="33" t="s">
        <v>353</v>
      </c>
      <c r="D27156" s="33" t="s">
        <v>354</v>
      </c>
      <c r="E27156" s="34">
        <v>8273</v>
      </c>
      <c r="F27156" s="35">
        <v>24.81</v>
      </c>
      <c r="G27156" s="34" t="s">
        <v>364</v>
      </c>
    </row>
    <row r="27157" spans="1:7">
      <c r="A27157" s="32">
        <v>2018</v>
      </c>
      <c r="B27157" s="32">
        <v>1554</v>
      </c>
      <c r="C27157" s="33" t="s">
        <v>563</v>
      </c>
      <c r="D27157" s="33" t="s">
        <v>564</v>
      </c>
      <c r="E27157" s="34">
        <v>21500</v>
      </c>
      <c r="F27157" s="35">
        <v>1.018</v>
      </c>
      <c r="G27157" s="34" t="s">
        <v>364</v>
      </c>
    </row>
    <row r="27158" spans="1:7">
      <c r="A27158" s="32">
        <v>2018</v>
      </c>
      <c r="B27158" s="32">
        <v>1556</v>
      </c>
      <c r="C27158" s="33" t="s">
        <v>565</v>
      </c>
      <c r="D27158" s="33" t="s">
        <v>566</v>
      </c>
      <c r="E27158" s="34">
        <v>12497</v>
      </c>
      <c r="F27158" s="35">
        <v>5.8</v>
      </c>
      <c r="G27158" s="34" t="s">
        <v>364</v>
      </c>
    </row>
    <row r="27159" spans="1:7">
      <c r="A27159" s="32">
        <v>2018</v>
      </c>
      <c r="B27159" s="32">
        <v>1556</v>
      </c>
      <c r="C27159" s="33" t="s">
        <v>563</v>
      </c>
      <c r="D27159" s="33" t="s">
        <v>564</v>
      </c>
      <c r="E27159" s="34">
        <v>116410</v>
      </c>
      <c r="F27159" s="35">
        <v>1.018</v>
      </c>
      <c r="G27159" s="34" t="s">
        <v>364</v>
      </c>
    </row>
    <row r="27160" spans="1:7">
      <c r="A27160" s="32">
        <v>2018</v>
      </c>
      <c r="B27160" s="32">
        <v>1571</v>
      </c>
      <c r="C27160" s="33" t="s">
        <v>353</v>
      </c>
      <c r="D27160" s="33" t="s">
        <v>354</v>
      </c>
      <c r="E27160" s="34">
        <v>8286</v>
      </c>
      <c r="F27160" s="35">
        <v>25.196000000000002</v>
      </c>
      <c r="G27160" s="34" t="s">
        <v>364</v>
      </c>
    </row>
    <row r="27161" spans="1:7">
      <c r="A27161" s="32">
        <v>2018</v>
      </c>
      <c r="B27161" s="32">
        <v>1571</v>
      </c>
      <c r="C27161" s="33" t="s">
        <v>353</v>
      </c>
      <c r="D27161" s="33" t="s">
        <v>354</v>
      </c>
      <c r="E27161" s="34">
        <v>64304</v>
      </c>
      <c r="F27161" s="35">
        <v>25.82</v>
      </c>
      <c r="G27161" s="34" t="s">
        <v>364</v>
      </c>
    </row>
    <row r="27162" spans="1:7">
      <c r="A27162" s="32">
        <v>2018</v>
      </c>
      <c r="B27162" s="32">
        <v>1571</v>
      </c>
      <c r="C27162" s="33" t="s">
        <v>353</v>
      </c>
      <c r="D27162" s="33" t="s">
        <v>354</v>
      </c>
      <c r="E27162" s="34">
        <v>9212</v>
      </c>
      <c r="F27162" s="35">
        <v>25.923999999999999</v>
      </c>
      <c r="G27162" s="34" t="s">
        <v>364</v>
      </c>
    </row>
    <row r="27163" spans="1:7">
      <c r="A27163" s="32">
        <v>2018</v>
      </c>
      <c r="B27163" s="32">
        <v>1571</v>
      </c>
      <c r="C27163" s="33" t="s">
        <v>565</v>
      </c>
      <c r="D27163" s="33" t="s">
        <v>566</v>
      </c>
      <c r="E27163" s="34">
        <v>16860</v>
      </c>
      <c r="F27163" s="35">
        <v>5.8250000000000002</v>
      </c>
      <c r="G27163" s="34" t="s">
        <v>364</v>
      </c>
    </row>
    <row r="27164" spans="1:7">
      <c r="A27164" s="32">
        <v>2018</v>
      </c>
      <c r="B27164" s="32">
        <v>1571</v>
      </c>
      <c r="C27164" s="33" t="s">
        <v>563</v>
      </c>
      <c r="D27164" s="33" t="s">
        <v>564</v>
      </c>
      <c r="E27164" s="34">
        <v>337323</v>
      </c>
      <c r="F27164" s="35">
        <v>1.03</v>
      </c>
      <c r="G27164" s="34" t="s">
        <v>364</v>
      </c>
    </row>
    <row r="27165" spans="1:7">
      <c r="A27165" s="32">
        <v>2018</v>
      </c>
      <c r="B27165" s="32">
        <v>1572</v>
      </c>
      <c r="C27165" s="33" t="s">
        <v>353</v>
      </c>
      <c r="D27165" s="33" t="s">
        <v>354</v>
      </c>
      <c r="E27165" s="34">
        <v>8287</v>
      </c>
      <c r="F27165" s="35">
        <v>25.204000000000001</v>
      </c>
      <c r="G27165" s="34" t="s">
        <v>364</v>
      </c>
    </row>
    <row r="27166" spans="1:7">
      <c r="A27166" s="32">
        <v>2018</v>
      </c>
      <c r="B27166" s="32">
        <v>1572</v>
      </c>
      <c r="C27166" s="33" t="s">
        <v>353</v>
      </c>
      <c r="D27166" s="33" t="s">
        <v>354</v>
      </c>
      <c r="E27166" s="34">
        <v>36772</v>
      </c>
      <c r="F27166" s="35">
        <v>25.92</v>
      </c>
      <c r="G27166" s="34" t="s">
        <v>364</v>
      </c>
    </row>
    <row r="27167" spans="1:7">
      <c r="A27167" s="32">
        <v>2018</v>
      </c>
      <c r="B27167" s="32">
        <v>1572</v>
      </c>
      <c r="C27167" s="33" t="s">
        <v>565</v>
      </c>
      <c r="D27167" s="33" t="s">
        <v>566</v>
      </c>
      <c r="E27167" s="34">
        <v>1410</v>
      </c>
      <c r="F27167" s="35">
        <v>5.8250000000000002</v>
      </c>
      <c r="G27167" s="34" t="s">
        <v>364</v>
      </c>
    </row>
    <row r="27168" spans="1:7">
      <c r="A27168" s="32">
        <v>2018</v>
      </c>
      <c r="B27168" s="32">
        <v>1572</v>
      </c>
      <c r="C27168" s="33" t="s">
        <v>563</v>
      </c>
      <c r="D27168" s="33" t="s">
        <v>564</v>
      </c>
      <c r="E27168" s="34">
        <v>174760</v>
      </c>
      <c r="F27168" s="35">
        <v>1.05</v>
      </c>
      <c r="G27168" s="34" t="s">
        <v>364</v>
      </c>
    </row>
    <row r="27169" spans="1:7">
      <c r="A27169" s="32">
        <v>2018</v>
      </c>
      <c r="B27169" s="32">
        <v>1573</v>
      </c>
      <c r="C27169" s="33" t="s">
        <v>353</v>
      </c>
      <c r="D27169" s="33" t="s">
        <v>354</v>
      </c>
      <c r="E27169" s="34">
        <v>36637</v>
      </c>
      <c r="F27169" s="35">
        <v>25.8</v>
      </c>
      <c r="G27169" s="34" t="s">
        <v>364</v>
      </c>
    </row>
    <row r="27170" spans="1:7">
      <c r="A27170" s="32">
        <v>2018</v>
      </c>
      <c r="B27170" s="32">
        <v>1588</v>
      </c>
      <c r="C27170" s="33" t="s">
        <v>563</v>
      </c>
      <c r="D27170" s="33" t="s">
        <v>564</v>
      </c>
      <c r="E27170" s="34">
        <v>1172951</v>
      </c>
      <c r="F27170" s="35">
        <v>1.036</v>
      </c>
      <c r="G27170" s="34" t="s">
        <v>364</v>
      </c>
    </row>
    <row r="27171" spans="1:7">
      <c r="A27171" s="32">
        <v>2018</v>
      </c>
      <c r="B27171" s="32">
        <v>1588</v>
      </c>
      <c r="C27171" s="33" t="s">
        <v>565</v>
      </c>
      <c r="D27171" s="33" t="s">
        <v>566</v>
      </c>
      <c r="E27171" s="34">
        <v>52</v>
      </c>
      <c r="F27171" s="35">
        <v>5.8140000000000001</v>
      </c>
      <c r="G27171" s="34" t="s">
        <v>364</v>
      </c>
    </row>
    <row r="27172" spans="1:7">
      <c r="A27172" s="32">
        <v>2018</v>
      </c>
      <c r="B27172" s="32">
        <v>1588</v>
      </c>
      <c r="C27172" s="33" t="s">
        <v>563</v>
      </c>
      <c r="D27172" s="33" t="s">
        <v>564</v>
      </c>
      <c r="E27172" s="34">
        <v>19898</v>
      </c>
      <c r="F27172" s="35">
        <v>1.0269999999999999</v>
      </c>
      <c r="G27172" s="34" t="s">
        <v>364</v>
      </c>
    </row>
    <row r="27173" spans="1:7">
      <c r="A27173" s="32">
        <v>2018</v>
      </c>
      <c r="B27173" s="32">
        <v>1595</v>
      </c>
      <c r="C27173" s="33" t="s">
        <v>563</v>
      </c>
      <c r="D27173" s="33" t="s">
        <v>564</v>
      </c>
      <c r="E27173" s="34">
        <v>1134609</v>
      </c>
      <c r="F27173" s="35">
        <v>1.028</v>
      </c>
      <c r="G27173" s="34" t="s">
        <v>364</v>
      </c>
    </row>
    <row r="27174" spans="1:7">
      <c r="A27174" s="32">
        <v>2018</v>
      </c>
      <c r="B27174" s="32">
        <v>1599</v>
      </c>
      <c r="C27174" s="33" t="s">
        <v>563</v>
      </c>
      <c r="D27174" s="33" t="s">
        <v>564</v>
      </c>
      <c r="E27174" s="34">
        <v>215594</v>
      </c>
      <c r="F27174" s="35">
        <v>1.028</v>
      </c>
      <c r="G27174" s="34" t="s">
        <v>364</v>
      </c>
    </row>
    <row r="27175" spans="1:7">
      <c r="A27175" s="32">
        <v>2018</v>
      </c>
      <c r="B27175" s="32">
        <v>1642</v>
      </c>
      <c r="C27175" s="33" t="s">
        <v>565</v>
      </c>
      <c r="D27175" s="33" t="s">
        <v>566</v>
      </c>
      <c r="E27175" s="34">
        <v>108</v>
      </c>
      <c r="F27175" s="35">
        <v>5.6</v>
      </c>
      <c r="G27175" s="34" t="s">
        <v>364</v>
      </c>
    </row>
    <row r="27176" spans="1:7">
      <c r="A27176" s="32">
        <v>2018</v>
      </c>
      <c r="B27176" s="32">
        <v>1642</v>
      </c>
      <c r="C27176" s="33" t="s">
        <v>563</v>
      </c>
      <c r="D27176" s="33" t="s">
        <v>564</v>
      </c>
      <c r="E27176" s="34">
        <v>10008</v>
      </c>
      <c r="F27176" s="35">
        <v>1.032</v>
      </c>
      <c r="G27176" s="34" t="s">
        <v>364</v>
      </c>
    </row>
    <row r="27177" spans="1:7">
      <c r="A27177" s="32">
        <v>2018</v>
      </c>
      <c r="B27177" s="32">
        <v>1660</v>
      </c>
      <c r="C27177" s="33" t="s">
        <v>565</v>
      </c>
      <c r="D27177" s="33" t="s">
        <v>566</v>
      </c>
      <c r="E27177" s="34">
        <v>349</v>
      </c>
      <c r="F27177" s="35">
        <v>5.8</v>
      </c>
      <c r="G27177" s="34">
        <v>2024.5</v>
      </c>
    </row>
    <row r="27178" spans="1:7">
      <c r="A27178" s="32">
        <v>2018</v>
      </c>
      <c r="B27178" s="32">
        <v>1660</v>
      </c>
      <c r="C27178" s="33" t="s">
        <v>563</v>
      </c>
      <c r="D27178" s="33" t="s">
        <v>564</v>
      </c>
      <c r="E27178" s="34">
        <v>39610</v>
      </c>
      <c r="F27178" s="35">
        <v>1.0349999999999999</v>
      </c>
      <c r="G27178" s="34">
        <v>374.4</v>
      </c>
    </row>
    <row r="27179" spans="1:7">
      <c r="A27179" s="32">
        <v>2018</v>
      </c>
      <c r="B27179" s="32">
        <v>1702</v>
      </c>
      <c r="C27179" s="33" t="s">
        <v>363</v>
      </c>
      <c r="D27179" s="33" t="s">
        <v>354</v>
      </c>
      <c r="E27179" s="34">
        <v>15908</v>
      </c>
      <c r="F27179" s="35">
        <v>17.666</v>
      </c>
      <c r="G27179" s="34">
        <v>218.4</v>
      </c>
    </row>
    <row r="27180" spans="1:7">
      <c r="A27180" s="32">
        <v>2018</v>
      </c>
      <c r="B27180" s="32">
        <v>1702</v>
      </c>
      <c r="C27180" s="33" t="s">
        <v>363</v>
      </c>
      <c r="D27180" s="33" t="s">
        <v>354</v>
      </c>
      <c r="E27180" s="34">
        <v>119162</v>
      </c>
      <c r="F27180" s="35">
        <v>18.079000000000001</v>
      </c>
      <c r="G27180" s="34">
        <v>225.7</v>
      </c>
    </row>
    <row r="27181" spans="1:7">
      <c r="A27181" s="32">
        <v>2018</v>
      </c>
      <c r="B27181" s="32">
        <v>1702</v>
      </c>
      <c r="C27181" s="33" t="s">
        <v>363</v>
      </c>
      <c r="D27181" s="33" t="s">
        <v>354</v>
      </c>
      <c r="E27181" s="34">
        <v>15926</v>
      </c>
      <c r="F27181" s="35">
        <v>17.974</v>
      </c>
      <c r="G27181" s="34">
        <v>216.3</v>
      </c>
    </row>
    <row r="27182" spans="1:7">
      <c r="A27182" s="32">
        <v>2018</v>
      </c>
      <c r="B27182" s="32">
        <v>1702</v>
      </c>
      <c r="C27182" s="33" t="s">
        <v>563</v>
      </c>
      <c r="D27182" s="33" t="s">
        <v>564</v>
      </c>
      <c r="E27182" s="34">
        <v>6968</v>
      </c>
      <c r="F27182" s="35">
        <v>1.0740000000000001</v>
      </c>
      <c r="G27182" s="34">
        <v>5834</v>
      </c>
    </row>
    <row r="27183" spans="1:7">
      <c r="A27183" s="32">
        <v>2018</v>
      </c>
      <c r="B27183" s="32">
        <v>1702</v>
      </c>
      <c r="C27183" s="33" t="s">
        <v>363</v>
      </c>
      <c r="D27183" s="33" t="s">
        <v>354</v>
      </c>
      <c r="E27183" s="34">
        <v>15872</v>
      </c>
      <c r="F27183" s="35">
        <v>17.216000000000001</v>
      </c>
      <c r="G27183" s="34">
        <v>215.2</v>
      </c>
    </row>
    <row r="27184" spans="1:7">
      <c r="A27184" s="32">
        <v>2018</v>
      </c>
      <c r="B27184" s="32">
        <v>1710</v>
      </c>
      <c r="C27184" s="33" t="s">
        <v>363</v>
      </c>
      <c r="D27184" s="33" t="s">
        <v>354</v>
      </c>
      <c r="E27184" s="34">
        <v>111155</v>
      </c>
      <c r="F27184" s="35">
        <v>17.907</v>
      </c>
      <c r="G27184" s="34">
        <v>234.9</v>
      </c>
    </row>
    <row r="27185" spans="1:7">
      <c r="A27185" s="32">
        <v>2018</v>
      </c>
      <c r="B27185" s="32">
        <v>1710</v>
      </c>
      <c r="C27185" s="33" t="s">
        <v>363</v>
      </c>
      <c r="D27185" s="33" t="s">
        <v>354</v>
      </c>
      <c r="E27185" s="34">
        <v>47653</v>
      </c>
      <c r="F27185" s="35">
        <v>17.603999999999999</v>
      </c>
      <c r="G27185" s="34">
        <v>238.7</v>
      </c>
    </row>
    <row r="27186" spans="1:7">
      <c r="A27186" s="32">
        <v>2018</v>
      </c>
      <c r="B27186" s="32">
        <v>1710</v>
      </c>
      <c r="C27186" s="33" t="s">
        <v>363</v>
      </c>
      <c r="D27186" s="33" t="s">
        <v>354</v>
      </c>
      <c r="E27186" s="34">
        <v>31792</v>
      </c>
      <c r="F27186" s="35">
        <v>18.015999999999998</v>
      </c>
      <c r="G27186" s="34">
        <v>239.3</v>
      </c>
    </row>
    <row r="27187" spans="1:7">
      <c r="A27187" s="32">
        <v>2018</v>
      </c>
      <c r="B27187" s="32">
        <v>1710</v>
      </c>
      <c r="C27187" s="33" t="s">
        <v>363</v>
      </c>
      <c r="D27187" s="33" t="s">
        <v>354</v>
      </c>
      <c r="E27187" s="34">
        <v>158763</v>
      </c>
      <c r="F27187" s="35">
        <v>17.541</v>
      </c>
      <c r="G27187" s="34">
        <v>245.6</v>
      </c>
    </row>
    <row r="27188" spans="1:7">
      <c r="A27188" s="32">
        <v>2018</v>
      </c>
      <c r="B27188" s="32">
        <v>1710</v>
      </c>
      <c r="C27188" s="33" t="s">
        <v>363</v>
      </c>
      <c r="D27188" s="33" t="s">
        <v>354</v>
      </c>
      <c r="E27188" s="34">
        <v>47714</v>
      </c>
      <c r="F27188" s="35">
        <v>17.992000000000001</v>
      </c>
      <c r="G27188" s="34">
        <v>236.3</v>
      </c>
    </row>
    <row r="27189" spans="1:7">
      <c r="A27189" s="32">
        <v>2018</v>
      </c>
      <c r="B27189" s="32">
        <v>1710</v>
      </c>
      <c r="C27189" s="33" t="s">
        <v>565</v>
      </c>
      <c r="D27189" s="33" t="s">
        <v>566</v>
      </c>
      <c r="E27189" s="34">
        <v>893</v>
      </c>
      <c r="F27189" s="35">
        <v>5.7960000000000003</v>
      </c>
      <c r="G27189" s="34">
        <v>1831</v>
      </c>
    </row>
    <row r="27190" spans="1:7">
      <c r="A27190" s="32">
        <v>2018</v>
      </c>
      <c r="B27190" s="32">
        <v>1710</v>
      </c>
      <c r="C27190" s="33" t="s">
        <v>363</v>
      </c>
      <c r="D27190" s="33" t="s">
        <v>354</v>
      </c>
      <c r="E27190" s="34">
        <v>63429</v>
      </c>
      <c r="F27190" s="35">
        <v>17.861999999999998</v>
      </c>
      <c r="G27190" s="34">
        <v>233.1</v>
      </c>
    </row>
    <row r="27191" spans="1:7">
      <c r="A27191" s="32">
        <v>2018</v>
      </c>
      <c r="B27191" s="32">
        <v>1710</v>
      </c>
      <c r="C27191" s="33" t="s">
        <v>363</v>
      </c>
      <c r="D27191" s="33" t="s">
        <v>354</v>
      </c>
      <c r="E27191" s="34">
        <v>31548</v>
      </c>
      <c r="F27191" s="35">
        <v>16.983000000000001</v>
      </c>
      <c r="G27191" s="34">
        <v>239.4</v>
      </c>
    </row>
    <row r="27192" spans="1:7">
      <c r="A27192" s="32">
        <v>2018</v>
      </c>
      <c r="B27192" s="32">
        <v>1733</v>
      </c>
      <c r="C27192" s="33" t="s">
        <v>568</v>
      </c>
      <c r="D27192" s="33" t="s">
        <v>569</v>
      </c>
      <c r="E27192" s="34">
        <v>33963</v>
      </c>
      <c r="F27192" s="35">
        <v>27.13</v>
      </c>
      <c r="G27192" s="34">
        <v>131.69999999999999</v>
      </c>
    </row>
    <row r="27193" spans="1:7">
      <c r="A27193" s="32">
        <v>2018</v>
      </c>
      <c r="B27193" s="32">
        <v>1733</v>
      </c>
      <c r="C27193" s="33" t="s">
        <v>353</v>
      </c>
      <c r="D27193" s="33" t="s">
        <v>354</v>
      </c>
      <c r="E27193" s="34">
        <v>77654</v>
      </c>
      <c r="F27193" s="35">
        <v>25.911000000000001</v>
      </c>
      <c r="G27193" s="34">
        <v>211</v>
      </c>
    </row>
    <row r="27194" spans="1:7">
      <c r="A27194" s="32">
        <v>2018</v>
      </c>
      <c r="B27194" s="32">
        <v>1733</v>
      </c>
      <c r="C27194" s="33" t="s">
        <v>363</v>
      </c>
      <c r="D27194" s="33" t="s">
        <v>354</v>
      </c>
      <c r="E27194" s="34">
        <v>15820</v>
      </c>
      <c r="F27194" s="35">
        <v>17.422000000000001</v>
      </c>
      <c r="G27194" s="34">
        <v>201.4</v>
      </c>
    </row>
    <row r="27195" spans="1:7">
      <c r="A27195" s="32">
        <v>2018</v>
      </c>
      <c r="B27195" s="32">
        <v>1733</v>
      </c>
      <c r="C27195" s="33" t="s">
        <v>363</v>
      </c>
      <c r="D27195" s="33" t="s">
        <v>354</v>
      </c>
      <c r="E27195" s="34">
        <v>63180</v>
      </c>
      <c r="F27195" s="35">
        <v>17.869</v>
      </c>
      <c r="G27195" s="34">
        <v>196.7</v>
      </c>
    </row>
    <row r="27196" spans="1:7">
      <c r="A27196" s="32">
        <v>2018</v>
      </c>
      <c r="B27196" s="32">
        <v>1733</v>
      </c>
      <c r="C27196" s="33" t="s">
        <v>363</v>
      </c>
      <c r="D27196" s="33" t="s">
        <v>354</v>
      </c>
      <c r="E27196" s="34">
        <v>62762</v>
      </c>
      <c r="F27196" s="35">
        <v>17.462</v>
      </c>
      <c r="G27196" s="34">
        <v>201.6</v>
      </c>
    </row>
    <row r="27197" spans="1:7">
      <c r="A27197" s="32">
        <v>2018</v>
      </c>
      <c r="B27197" s="32">
        <v>1733</v>
      </c>
      <c r="C27197" s="33" t="s">
        <v>363</v>
      </c>
      <c r="D27197" s="33" t="s">
        <v>354</v>
      </c>
      <c r="E27197" s="34">
        <v>61955</v>
      </c>
      <c r="F27197" s="35">
        <v>18.067</v>
      </c>
      <c r="G27197" s="34">
        <v>197</v>
      </c>
    </row>
    <row r="27198" spans="1:7">
      <c r="A27198" s="32">
        <v>2018</v>
      </c>
      <c r="B27198" s="32">
        <v>1733</v>
      </c>
      <c r="C27198" s="33" t="s">
        <v>363</v>
      </c>
      <c r="D27198" s="33" t="s">
        <v>354</v>
      </c>
      <c r="E27198" s="34">
        <v>30804</v>
      </c>
      <c r="F27198" s="35">
        <v>17.859000000000002</v>
      </c>
      <c r="G27198" s="34">
        <v>198.7</v>
      </c>
    </row>
    <row r="27199" spans="1:7">
      <c r="A27199" s="32">
        <v>2018</v>
      </c>
      <c r="B27199" s="32">
        <v>1733</v>
      </c>
      <c r="C27199" s="33" t="s">
        <v>363</v>
      </c>
      <c r="D27199" s="33" t="s">
        <v>354</v>
      </c>
      <c r="E27199" s="34">
        <v>30342</v>
      </c>
      <c r="F27199" s="35">
        <v>17.997</v>
      </c>
      <c r="G27199" s="34">
        <v>221</v>
      </c>
    </row>
    <row r="27200" spans="1:7">
      <c r="A27200" s="32">
        <v>2018</v>
      </c>
      <c r="B27200" s="32">
        <v>1733</v>
      </c>
      <c r="C27200" s="33" t="s">
        <v>363</v>
      </c>
      <c r="D27200" s="33" t="s">
        <v>354</v>
      </c>
      <c r="E27200" s="34">
        <v>38917</v>
      </c>
      <c r="F27200" s="35">
        <v>17.577000000000002</v>
      </c>
      <c r="G27200" s="34">
        <v>223.5</v>
      </c>
    </row>
    <row r="27201" spans="1:7">
      <c r="A27201" s="32">
        <v>2018</v>
      </c>
      <c r="B27201" s="32">
        <v>1733</v>
      </c>
      <c r="C27201" s="33" t="s">
        <v>363</v>
      </c>
      <c r="D27201" s="33" t="s">
        <v>354</v>
      </c>
      <c r="E27201" s="34">
        <v>14982</v>
      </c>
      <c r="F27201" s="35">
        <v>17.878</v>
      </c>
      <c r="G27201" s="34">
        <v>222</v>
      </c>
    </row>
    <row r="27202" spans="1:7">
      <c r="A27202" s="32">
        <v>2018</v>
      </c>
      <c r="B27202" s="32">
        <v>1733</v>
      </c>
      <c r="C27202" s="33" t="s">
        <v>565</v>
      </c>
      <c r="D27202" s="33" t="s">
        <v>566</v>
      </c>
      <c r="E27202" s="34">
        <v>2571</v>
      </c>
      <c r="F27202" s="35">
        <v>5.8</v>
      </c>
      <c r="G27202" s="34">
        <v>1736.7</v>
      </c>
    </row>
    <row r="27203" spans="1:7">
      <c r="A27203" s="32">
        <v>2018</v>
      </c>
      <c r="B27203" s="32">
        <v>1740</v>
      </c>
      <c r="C27203" s="33" t="s">
        <v>363</v>
      </c>
      <c r="D27203" s="33" t="s">
        <v>354</v>
      </c>
      <c r="E27203" s="34">
        <v>15779</v>
      </c>
      <c r="F27203" s="35">
        <v>18.015999999999998</v>
      </c>
      <c r="G27203" s="34">
        <v>202</v>
      </c>
    </row>
    <row r="27204" spans="1:7">
      <c r="A27204" s="32">
        <v>2018</v>
      </c>
      <c r="B27204" s="32">
        <v>1740</v>
      </c>
      <c r="C27204" s="33" t="s">
        <v>363</v>
      </c>
      <c r="D27204" s="33" t="s">
        <v>354</v>
      </c>
      <c r="E27204" s="34">
        <v>15908</v>
      </c>
      <c r="F27204" s="35">
        <v>17.902000000000001</v>
      </c>
      <c r="G27204" s="34">
        <v>201.4</v>
      </c>
    </row>
    <row r="27205" spans="1:7">
      <c r="A27205" s="32">
        <v>2018</v>
      </c>
      <c r="B27205" s="32">
        <v>1740</v>
      </c>
      <c r="C27205" s="33" t="s">
        <v>563</v>
      </c>
      <c r="D27205" s="33" t="s">
        <v>564</v>
      </c>
      <c r="E27205" s="34">
        <v>12091</v>
      </c>
      <c r="F27205" s="35">
        <v>1.0089999999999999</v>
      </c>
      <c r="G27205" s="34">
        <v>729.7</v>
      </c>
    </row>
    <row r="27206" spans="1:7">
      <c r="A27206" s="32">
        <v>2018</v>
      </c>
      <c r="B27206" s="32">
        <v>1743</v>
      </c>
      <c r="C27206" s="33" t="s">
        <v>563</v>
      </c>
      <c r="D27206" s="33" t="s">
        <v>564</v>
      </c>
      <c r="E27206" s="34">
        <v>34664</v>
      </c>
      <c r="F27206" s="35">
        <v>1.01</v>
      </c>
      <c r="G27206" s="34">
        <v>475.3</v>
      </c>
    </row>
    <row r="27207" spans="1:7">
      <c r="A27207" s="32">
        <v>2018</v>
      </c>
      <c r="B27207" s="32">
        <v>1745</v>
      </c>
      <c r="C27207" s="33" t="s">
        <v>363</v>
      </c>
      <c r="D27207" s="33" t="s">
        <v>354</v>
      </c>
      <c r="E27207" s="34">
        <v>15900</v>
      </c>
      <c r="F27207" s="35">
        <v>17.957999999999998</v>
      </c>
      <c r="G27207" s="34">
        <v>199.6</v>
      </c>
    </row>
    <row r="27208" spans="1:7">
      <c r="A27208" s="32">
        <v>2018</v>
      </c>
      <c r="B27208" s="32">
        <v>1745</v>
      </c>
      <c r="C27208" s="33" t="s">
        <v>363</v>
      </c>
      <c r="D27208" s="33" t="s">
        <v>354</v>
      </c>
      <c r="E27208" s="34">
        <v>14982</v>
      </c>
      <c r="F27208" s="35">
        <v>18.021999999999998</v>
      </c>
      <c r="G27208" s="34">
        <v>199.3</v>
      </c>
    </row>
    <row r="27209" spans="1:7">
      <c r="A27209" s="32">
        <v>2018</v>
      </c>
      <c r="B27209" s="32">
        <v>1745</v>
      </c>
      <c r="C27209" s="33" t="s">
        <v>363</v>
      </c>
      <c r="D27209" s="33" t="s">
        <v>354</v>
      </c>
      <c r="E27209" s="34">
        <v>15790</v>
      </c>
      <c r="F27209" s="35">
        <v>17.564</v>
      </c>
      <c r="G27209" s="34">
        <v>203.5</v>
      </c>
    </row>
    <row r="27210" spans="1:7">
      <c r="A27210" s="32">
        <v>2018</v>
      </c>
      <c r="B27210" s="32">
        <v>1745</v>
      </c>
      <c r="C27210" s="33" t="s">
        <v>363</v>
      </c>
      <c r="D27210" s="33" t="s">
        <v>354</v>
      </c>
      <c r="E27210" s="34">
        <v>31656</v>
      </c>
      <c r="F27210" s="35">
        <v>17.780999999999999</v>
      </c>
      <c r="G27210" s="34">
        <v>202.5</v>
      </c>
    </row>
    <row r="27211" spans="1:7">
      <c r="A27211" s="32">
        <v>2018</v>
      </c>
      <c r="B27211" s="32">
        <v>1745</v>
      </c>
      <c r="C27211" s="33" t="s">
        <v>565</v>
      </c>
      <c r="D27211" s="33" t="s">
        <v>566</v>
      </c>
      <c r="E27211" s="34">
        <v>297</v>
      </c>
      <c r="F27211" s="35">
        <v>5.8</v>
      </c>
      <c r="G27211" s="34">
        <v>1794.7</v>
      </c>
    </row>
    <row r="27212" spans="1:7">
      <c r="A27212" s="32">
        <v>2018</v>
      </c>
      <c r="B27212" s="32">
        <v>1745</v>
      </c>
      <c r="C27212" s="33" t="s">
        <v>563</v>
      </c>
      <c r="D27212" s="33" t="s">
        <v>564</v>
      </c>
      <c r="E27212" s="34">
        <v>30332</v>
      </c>
      <c r="F27212" s="35">
        <v>1.0089999999999999</v>
      </c>
      <c r="G27212" s="34">
        <v>362.6</v>
      </c>
    </row>
    <row r="27213" spans="1:7">
      <c r="A27213" s="32">
        <v>2018</v>
      </c>
      <c r="B27213" s="32">
        <v>1769</v>
      </c>
      <c r="C27213" s="33" t="s">
        <v>565</v>
      </c>
      <c r="D27213" s="33" t="s">
        <v>566</v>
      </c>
      <c r="E27213" s="34">
        <v>706</v>
      </c>
      <c r="F27213" s="35">
        <v>5.88</v>
      </c>
      <c r="G27213" s="34">
        <v>1906.7</v>
      </c>
    </row>
    <row r="27214" spans="1:7">
      <c r="A27214" s="32">
        <v>2018</v>
      </c>
      <c r="B27214" s="32">
        <v>1825</v>
      </c>
      <c r="C27214" s="33" t="s">
        <v>353</v>
      </c>
      <c r="D27214" s="33" t="s">
        <v>354</v>
      </c>
      <c r="E27214" s="34">
        <v>2930</v>
      </c>
      <c r="F27214" s="35">
        <v>24.93</v>
      </c>
      <c r="G27214" s="34">
        <v>268.10000000000002</v>
      </c>
    </row>
    <row r="27215" spans="1:7">
      <c r="A27215" s="32">
        <v>2018</v>
      </c>
      <c r="B27215" s="32">
        <v>1825</v>
      </c>
      <c r="C27215" s="33" t="s">
        <v>353</v>
      </c>
      <c r="D27215" s="33" t="s">
        <v>354</v>
      </c>
      <c r="E27215" s="34">
        <v>2946</v>
      </c>
      <c r="F27215" s="35">
        <v>24.93</v>
      </c>
      <c r="G27215" s="34">
        <v>268.10000000000002</v>
      </c>
    </row>
    <row r="27216" spans="1:7">
      <c r="A27216" s="32">
        <v>2018</v>
      </c>
      <c r="B27216" s="32">
        <v>1831</v>
      </c>
      <c r="C27216" s="33" t="s">
        <v>363</v>
      </c>
      <c r="D27216" s="33" t="s">
        <v>354</v>
      </c>
      <c r="E27216" s="34">
        <v>25408</v>
      </c>
      <c r="F27216" s="35">
        <v>17.87</v>
      </c>
      <c r="G27216" s="34">
        <v>222.4</v>
      </c>
    </row>
    <row r="27217" spans="1:7">
      <c r="A27217" s="32">
        <v>2018</v>
      </c>
      <c r="B27217" s="32">
        <v>1831</v>
      </c>
      <c r="C27217" s="33" t="s">
        <v>565</v>
      </c>
      <c r="D27217" s="33" t="s">
        <v>566</v>
      </c>
      <c r="E27217" s="34">
        <v>298</v>
      </c>
      <c r="F27217" s="35">
        <v>5.7960000000000003</v>
      </c>
      <c r="G27217" s="34">
        <v>1837</v>
      </c>
    </row>
    <row r="27218" spans="1:7">
      <c r="A27218" s="32">
        <v>2018</v>
      </c>
      <c r="B27218" s="32">
        <v>1832</v>
      </c>
      <c r="C27218" s="33" t="s">
        <v>363</v>
      </c>
      <c r="D27218" s="33" t="s">
        <v>354</v>
      </c>
      <c r="E27218" s="34">
        <v>42874</v>
      </c>
      <c r="F27218" s="35">
        <v>18</v>
      </c>
      <c r="G27218" s="34">
        <v>223.1</v>
      </c>
    </row>
    <row r="27219" spans="1:7">
      <c r="A27219" s="32">
        <v>2018</v>
      </c>
      <c r="B27219" s="32">
        <v>1832</v>
      </c>
      <c r="C27219" s="33" t="s">
        <v>565</v>
      </c>
      <c r="D27219" s="33" t="s">
        <v>566</v>
      </c>
      <c r="E27219" s="34">
        <v>106</v>
      </c>
      <c r="F27219" s="35">
        <v>5.8</v>
      </c>
      <c r="G27219" s="34">
        <v>2061.5</v>
      </c>
    </row>
    <row r="27220" spans="1:7">
      <c r="A27220" s="32">
        <v>2018</v>
      </c>
      <c r="B27220" s="32">
        <v>1866</v>
      </c>
      <c r="C27220" s="33" t="s">
        <v>563</v>
      </c>
      <c r="D27220" s="33" t="s">
        <v>564</v>
      </c>
      <c r="E27220" s="34">
        <v>68884</v>
      </c>
      <c r="F27220" s="35">
        <v>1</v>
      </c>
      <c r="G27220" s="34">
        <v>414</v>
      </c>
    </row>
    <row r="27221" spans="1:7">
      <c r="A27221" s="32">
        <v>2018</v>
      </c>
      <c r="B27221" s="32">
        <v>1893</v>
      </c>
      <c r="C27221" s="33" t="s">
        <v>363</v>
      </c>
      <c r="D27221" s="33" t="s">
        <v>354</v>
      </c>
      <c r="E27221" s="34">
        <v>28953</v>
      </c>
      <c r="F27221" s="35">
        <v>17.7</v>
      </c>
      <c r="G27221" s="34">
        <v>224.5</v>
      </c>
    </row>
    <row r="27222" spans="1:7">
      <c r="A27222" s="32">
        <v>2018</v>
      </c>
      <c r="B27222" s="32">
        <v>1893</v>
      </c>
      <c r="C27222" s="33" t="s">
        <v>363</v>
      </c>
      <c r="D27222" s="33" t="s">
        <v>354</v>
      </c>
      <c r="E27222" s="34">
        <v>43924</v>
      </c>
      <c r="F27222" s="35">
        <v>18.510000000000002</v>
      </c>
      <c r="G27222" s="34">
        <v>207.6</v>
      </c>
    </row>
    <row r="27223" spans="1:7">
      <c r="A27223" s="32">
        <v>2018</v>
      </c>
      <c r="B27223" s="32">
        <v>1893</v>
      </c>
      <c r="C27223" s="33" t="s">
        <v>363</v>
      </c>
      <c r="D27223" s="33" t="s">
        <v>354</v>
      </c>
      <c r="E27223" s="34">
        <v>118664</v>
      </c>
      <c r="F27223" s="35">
        <v>17.78</v>
      </c>
      <c r="G27223" s="34">
        <v>223.2</v>
      </c>
    </row>
    <row r="27224" spans="1:7">
      <c r="A27224" s="32">
        <v>2018</v>
      </c>
      <c r="B27224" s="32">
        <v>1893</v>
      </c>
      <c r="C27224" s="33" t="s">
        <v>363</v>
      </c>
      <c r="D27224" s="33" t="s">
        <v>354</v>
      </c>
      <c r="E27224" s="34">
        <v>44856</v>
      </c>
      <c r="F27224" s="35">
        <v>19.149999999999999</v>
      </c>
      <c r="G27224" s="34">
        <v>216.2</v>
      </c>
    </row>
    <row r="27225" spans="1:7">
      <c r="A27225" s="32">
        <v>2018</v>
      </c>
      <c r="B27225" s="32">
        <v>1893</v>
      </c>
      <c r="C27225" s="33" t="s">
        <v>565</v>
      </c>
      <c r="D27225" s="33" t="s">
        <v>566</v>
      </c>
      <c r="E27225" s="34">
        <v>350</v>
      </c>
      <c r="F27225" s="35">
        <v>5.7539999999999996</v>
      </c>
      <c r="G27225" s="34">
        <v>1935</v>
      </c>
    </row>
    <row r="27226" spans="1:7">
      <c r="A27226" s="32">
        <v>2018</v>
      </c>
      <c r="B27226" s="32">
        <v>1893</v>
      </c>
      <c r="C27226" s="33" t="s">
        <v>363</v>
      </c>
      <c r="D27226" s="33" t="s">
        <v>354</v>
      </c>
      <c r="E27226" s="34">
        <v>117653</v>
      </c>
      <c r="F27226" s="35">
        <v>18</v>
      </c>
      <c r="G27226" s="34">
        <v>220.7</v>
      </c>
    </row>
    <row r="27227" spans="1:7">
      <c r="A27227" s="32">
        <v>2018</v>
      </c>
      <c r="B27227" s="32">
        <v>1893</v>
      </c>
      <c r="C27227" s="33" t="s">
        <v>563</v>
      </c>
      <c r="D27227" s="33" t="s">
        <v>564</v>
      </c>
      <c r="E27227" s="34">
        <v>12209</v>
      </c>
      <c r="F27227" s="35">
        <v>1.0349999999999999</v>
      </c>
      <c r="G27227" s="34">
        <v>348</v>
      </c>
    </row>
    <row r="27228" spans="1:7">
      <c r="A27228" s="32">
        <v>2018</v>
      </c>
      <c r="B27228" s="32">
        <v>1897</v>
      </c>
      <c r="C27228" s="33" t="s">
        <v>563</v>
      </c>
      <c r="D27228" s="33" t="s">
        <v>564</v>
      </c>
      <c r="E27228" s="34">
        <v>1455</v>
      </c>
      <c r="F27228" s="35">
        <v>1.0209999999999999</v>
      </c>
      <c r="G27228" s="34">
        <v>450.6</v>
      </c>
    </row>
    <row r="27229" spans="1:7">
      <c r="A27229" s="32">
        <v>2018</v>
      </c>
      <c r="B27229" s="32">
        <v>1904</v>
      </c>
      <c r="C27229" s="33" t="s">
        <v>563</v>
      </c>
      <c r="D27229" s="33" t="s">
        <v>564</v>
      </c>
      <c r="E27229" s="34">
        <v>81232</v>
      </c>
      <c r="F27229" s="35">
        <v>1.1000000000000001</v>
      </c>
      <c r="G27229" s="34">
        <v>416.3</v>
      </c>
    </row>
    <row r="27230" spans="1:7">
      <c r="A27230" s="32">
        <v>2018</v>
      </c>
      <c r="B27230" s="32">
        <v>1904</v>
      </c>
      <c r="C27230" s="33" t="s">
        <v>563</v>
      </c>
      <c r="D27230" s="33" t="s">
        <v>564</v>
      </c>
      <c r="E27230" s="34">
        <v>77090</v>
      </c>
      <c r="F27230" s="35">
        <v>1.1000000000000001</v>
      </c>
      <c r="G27230" s="34">
        <v>397.9</v>
      </c>
    </row>
    <row r="27231" spans="1:7">
      <c r="A27231" s="32">
        <v>2018</v>
      </c>
      <c r="B27231" s="32">
        <v>1904</v>
      </c>
      <c r="C27231" s="33" t="s">
        <v>563</v>
      </c>
      <c r="D27231" s="33" t="s">
        <v>564</v>
      </c>
      <c r="E27231" s="34">
        <v>67770</v>
      </c>
      <c r="F27231" s="35">
        <v>1.1000000000000001</v>
      </c>
      <c r="G27231" s="34">
        <v>497.1</v>
      </c>
    </row>
    <row r="27232" spans="1:7">
      <c r="A27232" s="32">
        <v>2018</v>
      </c>
      <c r="B27232" s="32">
        <v>1904</v>
      </c>
      <c r="C27232" s="33" t="s">
        <v>563</v>
      </c>
      <c r="D27232" s="33" t="s">
        <v>564</v>
      </c>
      <c r="E27232" s="34">
        <v>621</v>
      </c>
      <c r="F27232" s="35">
        <v>1.1000000000000001</v>
      </c>
      <c r="G27232" s="34">
        <v>560.79999999999995</v>
      </c>
    </row>
    <row r="27233" spans="1:7">
      <c r="A27233" s="32">
        <v>2018</v>
      </c>
      <c r="B27233" s="32">
        <v>1904</v>
      </c>
      <c r="C27233" s="33" t="s">
        <v>563</v>
      </c>
      <c r="D27233" s="33" t="s">
        <v>564</v>
      </c>
      <c r="E27233" s="34">
        <v>31013</v>
      </c>
      <c r="F27233" s="35">
        <v>1.1000000000000001</v>
      </c>
      <c r="G27233" s="34">
        <v>549.29999999999995</v>
      </c>
    </row>
    <row r="27234" spans="1:7">
      <c r="A27234" s="32">
        <v>2018</v>
      </c>
      <c r="B27234" s="32">
        <v>1904</v>
      </c>
      <c r="C27234" s="33" t="s">
        <v>563</v>
      </c>
      <c r="D27234" s="33" t="s">
        <v>564</v>
      </c>
      <c r="E27234" s="34">
        <v>688</v>
      </c>
      <c r="F27234" s="35">
        <v>1.1000000000000001</v>
      </c>
      <c r="G27234" s="34">
        <v>1868.8</v>
      </c>
    </row>
    <row r="27235" spans="1:7">
      <c r="A27235" s="32">
        <v>2018</v>
      </c>
      <c r="B27235" s="32">
        <v>1904</v>
      </c>
      <c r="C27235" s="33" t="s">
        <v>563</v>
      </c>
      <c r="D27235" s="33" t="s">
        <v>564</v>
      </c>
      <c r="E27235" s="34">
        <v>8384</v>
      </c>
      <c r="F27235" s="35">
        <v>1.1000000000000001</v>
      </c>
      <c r="G27235" s="34">
        <v>517.1</v>
      </c>
    </row>
    <row r="27236" spans="1:7">
      <c r="A27236" s="32">
        <v>2018</v>
      </c>
      <c r="B27236" s="32">
        <v>1904</v>
      </c>
      <c r="C27236" s="33" t="s">
        <v>563</v>
      </c>
      <c r="D27236" s="33" t="s">
        <v>564</v>
      </c>
      <c r="E27236" s="34">
        <v>769</v>
      </c>
      <c r="F27236" s="35">
        <v>1.1000000000000001</v>
      </c>
      <c r="G27236" s="34">
        <v>1291</v>
      </c>
    </row>
    <row r="27237" spans="1:7">
      <c r="A27237" s="32">
        <v>2018</v>
      </c>
      <c r="B27237" s="32">
        <v>1904</v>
      </c>
      <c r="C27237" s="33" t="s">
        <v>563</v>
      </c>
      <c r="D27237" s="33" t="s">
        <v>564</v>
      </c>
      <c r="E27237" s="34">
        <v>95012</v>
      </c>
      <c r="F27237" s="35">
        <v>1.1000000000000001</v>
      </c>
      <c r="G27237" s="34">
        <v>348.6</v>
      </c>
    </row>
    <row r="27238" spans="1:7">
      <c r="A27238" s="32">
        <v>2018</v>
      </c>
      <c r="B27238" s="32">
        <v>1904</v>
      </c>
      <c r="C27238" s="33" t="s">
        <v>563</v>
      </c>
      <c r="D27238" s="33" t="s">
        <v>564</v>
      </c>
      <c r="E27238" s="34">
        <v>124694</v>
      </c>
      <c r="F27238" s="35">
        <v>1.1000000000000001</v>
      </c>
      <c r="G27238" s="34">
        <v>345.9</v>
      </c>
    </row>
    <row r="27239" spans="1:7">
      <c r="A27239" s="32">
        <v>2018</v>
      </c>
      <c r="B27239" s="32">
        <v>1904</v>
      </c>
      <c r="C27239" s="33" t="s">
        <v>563</v>
      </c>
      <c r="D27239" s="33" t="s">
        <v>564</v>
      </c>
      <c r="E27239" s="34">
        <v>127665</v>
      </c>
      <c r="F27239" s="35">
        <v>1.1000000000000001</v>
      </c>
      <c r="G27239" s="34">
        <v>343.7</v>
      </c>
    </row>
    <row r="27240" spans="1:7">
      <c r="A27240" s="32">
        <v>2018</v>
      </c>
      <c r="B27240" s="32">
        <v>1904</v>
      </c>
      <c r="C27240" s="33" t="s">
        <v>563</v>
      </c>
      <c r="D27240" s="33" t="s">
        <v>564</v>
      </c>
      <c r="E27240" s="34">
        <v>27769</v>
      </c>
      <c r="F27240" s="35">
        <v>1.1000000000000001</v>
      </c>
      <c r="G27240" s="34">
        <v>660.3</v>
      </c>
    </row>
    <row r="27241" spans="1:7">
      <c r="A27241" s="32">
        <v>2018</v>
      </c>
      <c r="B27241" s="32">
        <v>1913</v>
      </c>
      <c r="C27241" s="33" t="s">
        <v>563</v>
      </c>
      <c r="D27241" s="33" t="s">
        <v>564</v>
      </c>
      <c r="E27241" s="34">
        <v>1690</v>
      </c>
      <c r="F27241" s="35">
        <v>1.0920000000000001</v>
      </c>
      <c r="G27241" s="34">
        <v>399</v>
      </c>
    </row>
    <row r="27242" spans="1:7">
      <c r="A27242" s="32">
        <v>2018</v>
      </c>
      <c r="B27242" s="32">
        <v>1913</v>
      </c>
      <c r="C27242" s="33" t="s">
        <v>563</v>
      </c>
      <c r="D27242" s="33" t="s">
        <v>564</v>
      </c>
      <c r="E27242" s="34">
        <v>1157</v>
      </c>
      <c r="F27242" s="35">
        <v>1.091</v>
      </c>
      <c r="G27242" s="34">
        <v>536.29999999999995</v>
      </c>
    </row>
    <row r="27243" spans="1:7">
      <c r="A27243" s="32">
        <v>2018</v>
      </c>
      <c r="B27243" s="32">
        <v>1913</v>
      </c>
      <c r="C27243" s="33" t="s">
        <v>563</v>
      </c>
      <c r="D27243" s="33" t="s">
        <v>564</v>
      </c>
      <c r="E27243" s="34">
        <v>1129</v>
      </c>
      <c r="F27243" s="35">
        <v>1.0880000000000001</v>
      </c>
      <c r="G27243" s="34">
        <v>430.1</v>
      </c>
    </row>
    <row r="27244" spans="1:7">
      <c r="A27244" s="32">
        <v>2018</v>
      </c>
      <c r="B27244" s="32">
        <v>1913</v>
      </c>
      <c r="C27244" s="33" t="s">
        <v>563</v>
      </c>
      <c r="D27244" s="33" t="s">
        <v>564</v>
      </c>
      <c r="E27244" s="34">
        <v>382</v>
      </c>
      <c r="F27244" s="35">
        <v>1.0580000000000001</v>
      </c>
      <c r="G27244" s="34">
        <v>415.8</v>
      </c>
    </row>
    <row r="27245" spans="1:7">
      <c r="A27245" s="32">
        <v>2018</v>
      </c>
      <c r="B27245" s="32">
        <v>1913</v>
      </c>
      <c r="C27245" s="33" t="s">
        <v>563</v>
      </c>
      <c r="D27245" s="33" t="s">
        <v>564</v>
      </c>
      <c r="E27245" s="34">
        <v>296</v>
      </c>
      <c r="F27245" s="35">
        <v>1.0900000000000001</v>
      </c>
      <c r="G27245" s="34">
        <v>594.20000000000005</v>
      </c>
    </row>
    <row r="27246" spans="1:7">
      <c r="A27246" s="32">
        <v>2018</v>
      </c>
      <c r="B27246" s="32">
        <v>1913</v>
      </c>
      <c r="C27246" s="33" t="s">
        <v>563</v>
      </c>
      <c r="D27246" s="33" t="s">
        <v>564</v>
      </c>
      <c r="E27246" s="34">
        <v>135</v>
      </c>
      <c r="F27246" s="35">
        <v>1.081</v>
      </c>
      <c r="G27246" s="34">
        <v>379</v>
      </c>
    </row>
    <row r="27247" spans="1:7">
      <c r="A27247" s="32">
        <v>2018</v>
      </c>
      <c r="B27247" s="32">
        <v>1913</v>
      </c>
      <c r="C27247" s="33" t="s">
        <v>563</v>
      </c>
      <c r="D27247" s="33" t="s">
        <v>564</v>
      </c>
      <c r="E27247" s="34">
        <v>69</v>
      </c>
      <c r="F27247" s="35">
        <v>1.0580000000000001</v>
      </c>
      <c r="G27247" s="34">
        <v>373.2</v>
      </c>
    </row>
    <row r="27248" spans="1:7">
      <c r="A27248" s="32">
        <v>2018</v>
      </c>
      <c r="B27248" s="32">
        <v>1913</v>
      </c>
      <c r="C27248" s="33" t="s">
        <v>563</v>
      </c>
      <c r="D27248" s="33" t="s">
        <v>564</v>
      </c>
      <c r="E27248" s="34">
        <v>8</v>
      </c>
      <c r="F27248" s="35">
        <v>1.0669999999999999</v>
      </c>
      <c r="G27248" s="34">
        <v>984.4</v>
      </c>
    </row>
    <row r="27249" spans="1:7">
      <c r="A27249" s="32">
        <v>2018</v>
      </c>
      <c r="B27249" s="32">
        <v>1913</v>
      </c>
      <c r="C27249" s="33" t="s">
        <v>563</v>
      </c>
      <c r="D27249" s="33" t="s">
        <v>564</v>
      </c>
      <c r="E27249" s="34">
        <v>516</v>
      </c>
      <c r="F27249" s="35">
        <v>1.0609999999999999</v>
      </c>
      <c r="G27249" s="34">
        <v>470.9</v>
      </c>
    </row>
    <row r="27250" spans="1:7">
      <c r="A27250" s="32">
        <v>2018</v>
      </c>
      <c r="B27250" s="32">
        <v>1913</v>
      </c>
      <c r="C27250" s="33" t="s">
        <v>563</v>
      </c>
      <c r="D27250" s="33" t="s">
        <v>564</v>
      </c>
      <c r="E27250" s="34">
        <v>2884</v>
      </c>
      <c r="F27250" s="35">
        <v>1.0620000000000001</v>
      </c>
      <c r="G27250" s="34">
        <v>386.4</v>
      </c>
    </row>
    <row r="27251" spans="1:7">
      <c r="A27251" s="32">
        <v>2018</v>
      </c>
      <c r="B27251" s="32">
        <v>1913</v>
      </c>
      <c r="C27251" s="33" t="s">
        <v>563</v>
      </c>
      <c r="D27251" s="33" t="s">
        <v>564</v>
      </c>
      <c r="E27251" s="34">
        <v>2282</v>
      </c>
      <c r="F27251" s="35">
        <v>1.097</v>
      </c>
      <c r="G27251" s="34">
        <v>436.4</v>
      </c>
    </row>
    <row r="27252" spans="1:7">
      <c r="A27252" s="32">
        <v>2018</v>
      </c>
      <c r="B27252" s="32">
        <v>1915</v>
      </c>
      <c r="C27252" s="33" t="s">
        <v>363</v>
      </c>
      <c r="D27252" s="33" t="s">
        <v>354</v>
      </c>
      <c r="E27252" s="34">
        <v>52109</v>
      </c>
      <c r="F27252" s="35">
        <v>18.155000000000001</v>
      </c>
      <c r="G27252" s="34">
        <v>211.9</v>
      </c>
    </row>
    <row r="27253" spans="1:7">
      <c r="A27253" s="32">
        <v>2018</v>
      </c>
      <c r="B27253" s="32">
        <v>1915</v>
      </c>
      <c r="C27253" s="33" t="s">
        <v>363</v>
      </c>
      <c r="D27253" s="33" t="s">
        <v>354</v>
      </c>
      <c r="E27253" s="34">
        <v>39305</v>
      </c>
      <c r="F27253" s="35">
        <v>18.122</v>
      </c>
      <c r="G27253" s="34">
        <v>219.7</v>
      </c>
    </row>
    <row r="27254" spans="1:7">
      <c r="A27254" s="32">
        <v>2018</v>
      </c>
      <c r="B27254" s="32">
        <v>1915</v>
      </c>
      <c r="C27254" s="33" t="s">
        <v>363</v>
      </c>
      <c r="D27254" s="33" t="s">
        <v>354</v>
      </c>
      <c r="E27254" s="34">
        <v>25984</v>
      </c>
      <c r="F27254" s="35">
        <v>17.951000000000001</v>
      </c>
      <c r="G27254" s="34">
        <v>221.5</v>
      </c>
    </row>
    <row r="27255" spans="1:7">
      <c r="A27255" s="32">
        <v>2018</v>
      </c>
      <c r="B27255" s="32">
        <v>1915</v>
      </c>
      <c r="C27255" s="33" t="s">
        <v>363</v>
      </c>
      <c r="D27255" s="33" t="s">
        <v>354</v>
      </c>
      <c r="E27255" s="34">
        <v>26120</v>
      </c>
      <c r="F27255" s="35">
        <v>18.068999999999999</v>
      </c>
      <c r="G27255" s="34">
        <v>216.9</v>
      </c>
    </row>
    <row r="27256" spans="1:7">
      <c r="A27256" s="32">
        <v>2018</v>
      </c>
      <c r="B27256" s="32">
        <v>1915</v>
      </c>
      <c r="C27256" s="33" t="s">
        <v>363</v>
      </c>
      <c r="D27256" s="33" t="s">
        <v>354</v>
      </c>
      <c r="E27256" s="34">
        <v>52359</v>
      </c>
      <c r="F27256" s="35">
        <v>17.757000000000001</v>
      </c>
      <c r="G27256" s="34">
        <v>215.7</v>
      </c>
    </row>
    <row r="27257" spans="1:7">
      <c r="A27257" s="32">
        <v>2018</v>
      </c>
      <c r="B27257" s="32">
        <v>1915</v>
      </c>
      <c r="C27257" s="33" t="s">
        <v>363</v>
      </c>
      <c r="D27257" s="33" t="s">
        <v>354</v>
      </c>
      <c r="E27257" s="34">
        <v>13021</v>
      </c>
      <c r="F27257" s="35">
        <v>17.783999999999999</v>
      </c>
      <c r="G27257" s="34">
        <v>215.5</v>
      </c>
    </row>
    <row r="27258" spans="1:7">
      <c r="A27258" s="32">
        <v>2018</v>
      </c>
      <c r="B27258" s="32">
        <v>1915</v>
      </c>
      <c r="C27258" s="33" t="s">
        <v>563</v>
      </c>
      <c r="D27258" s="33" t="s">
        <v>564</v>
      </c>
      <c r="E27258" s="34">
        <v>5121</v>
      </c>
      <c r="F27258" s="35">
        <v>1.0920000000000001</v>
      </c>
      <c r="G27258" s="34">
        <v>365.3</v>
      </c>
    </row>
    <row r="27259" spans="1:7">
      <c r="A27259" s="32">
        <v>2018</v>
      </c>
      <c r="B27259" s="32">
        <v>1927</v>
      </c>
      <c r="C27259" s="33" t="s">
        <v>563</v>
      </c>
      <c r="D27259" s="33" t="s">
        <v>564</v>
      </c>
      <c r="E27259" s="34">
        <v>1073190</v>
      </c>
      <c r="F27259" s="35">
        <v>1.093</v>
      </c>
      <c r="G27259" s="34">
        <v>414.9</v>
      </c>
    </row>
    <row r="27260" spans="1:7">
      <c r="A27260" s="32">
        <v>2018</v>
      </c>
      <c r="B27260" s="32">
        <v>1943</v>
      </c>
      <c r="C27260" s="33" t="s">
        <v>363</v>
      </c>
      <c r="D27260" s="33" t="s">
        <v>354</v>
      </c>
      <c r="E27260" s="34">
        <v>35385</v>
      </c>
      <c r="F27260" s="35">
        <v>18.251000000000001</v>
      </c>
      <c r="G27260" s="34">
        <v>228.4</v>
      </c>
    </row>
    <row r="27261" spans="1:7">
      <c r="A27261" s="32">
        <v>2018</v>
      </c>
      <c r="B27261" s="32">
        <v>1943</v>
      </c>
      <c r="C27261" s="33" t="s">
        <v>565</v>
      </c>
      <c r="D27261" s="33" t="s">
        <v>566</v>
      </c>
      <c r="E27261" s="34">
        <v>695</v>
      </c>
      <c r="F27261" s="35">
        <v>6</v>
      </c>
      <c r="G27261" s="34">
        <v>1640.8</v>
      </c>
    </row>
    <row r="27262" spans="1:7">
      <c r="A27262" s="32">
        <v>2018</v>
      </c>
      <c r="B27262" s="32">
        <v>2039</v>
      </c>
      <c r="C27262" s="33" t="s">
        <v>563</v>
      </c>
      <c r="D27262" s="33" t="s">
        <v>564</v>
      </c>
      <c r="E27262" s="34">
        <v>61788</v>
      </c>
      <c r="F27262" s="35">
        <v>1</v>
      </c>
      <c r="G27262" s="34">
        <v>361</v>
      </c>
    </row>
    <row r="27263" spans="1:7">
      <c r="A27263" s="32">
        <v>2018</v>
      </c>
      <c r="B27263" s="32">
        <v>2039</v>
      </c>
      <c r="C27263" s="33" t="s">
        <v>563</v>
      </c>
      <c r="D27263" s="33" t="s">
        <v>564</v>
      </c>
      <c r="E27263" s="34">
        <v>1571</v>
      </c>
      <c r="F27263" s="35">
        <v>1</v>
      </c>
      <c r="G27263" s="34">
        <v>387</v>
      </c>
    </row>
    <row r="27264" spans="1:7">
      <c r="A27264" s="32">
        <v>2018</v>
      </c>
      <c r="B27264" s="32">
        <v>2049</v>
      </c>
      <c r="C27264" s="33" t="s">
        <v>563</v>
      </c>
      <c r="D27264" s="33" t="s">
        <v>564</v>
      </c>
      <c r="E27264" s="34">
        <v>1438774</v>
      </c>
      <c r="F27264" s="35">
        <v>1.026</v>
      </c>
      <c r="G27264" s="34">
        <v>386.8</v>
      </c>
    </row>
    <row r="27265" spans="1:7">
      <c r="A27265" s="32">
        <v>2018</v>
      </c>
      <c r="B27265" s="32">
        <v>2053</v>
      </c>
      <c r="C27265" s="33" t="s">
        <v>565</v>
      </c>
      <c r="D27265" s="33" t="s">
        <v>566</v>
      </c>
      <c r="E27265" s="34">
        <v>56</v>
      </c>
      <c r="F27265" s="35">
        <v>5.9</v>
      </c>
      <c r="G27265" s="34">
        <v>1870.5</v>
      </c>
    </row>
    <row r="27266" spans="1:7">
      <c r="A27266" s="32">
        <v>2018</v>
      </c>
      <c r="B27266" s="32">
        <v>2053</v>
      </c>
      <c r="C27266" s="33" t="s">
        <v>563</v>
      </c>
      <c r="D27266" s="33" t="s">
        <v>564</v>
      </c>
      <c r="E27266" s="34">
        <v>85026</v>
      </c>
      <c r="F27266" s="35">
        <v>1.016</v>
      </c>
      <c r="G27266" s="34">
        <v>333.4</v>
      </c>
    </row>
    <row r="27267" spans="1:7">
      <c r="A27267" s="32">
        <v>2018</v>
      </c>
      <c r="B27267" s="32">
        <v>2070</v>
      </c>
      <c r="C27267" s="33" t="s">
        <v>563</v>
      </c>
      <c r="D27267" s="33" t="s">
        <v>564</v>
      </c>
      <c r="E27267" s="34">
        <v>525358</v>
      </c>
      <c r="F27267" s="35">
        <v>1.0389999999999999</v>
      </c>
      <c r="G27267" s="34">
        <v>386.8</v>
      </c>
    </row>
    <row r="27268" spans="1:7">
      <c r="A27268" s="32">
        <v>2018</v>
      </c>
      <c r="B27268" s="32">
        <v>2076</v>
      </c>
      <c r="C27268" s="33" t="s">
        <v>565</v>
      </c>
      <c r="D27268" s="33" t="s">
        <v>566</v>
      </c>
      <c r="E27268" s="34">
        <v>509</v>
      </c>
      <c r="F27268" s="35">
        <v>5.8550000000000004</v>
      </c>
      <c r="G27268" s="34">
        <v>1762</v>
      </c>
    </row>
    <row r="27269" spans="1:7">
      <c r="A27269" s="32">
        <v>2018</v>
      </c>
      <c r="B27269" s="32">
        <v>2076</v>
      </c>
      <c r="C27269" s="33" t="s">
        <v>565</v>
      </c>
      <c r="D27269" s="33" t="s">
        <v>566</v>
      </c>
      <c r="E27269" s="34">
        <v>533</v>
      </c>
      <c r="F27269" s="35">
        <v>5.8550000000000004</v>
      </c>
      <c r="G27269" s="34">
        <v>1832</v>
      </c>
    </row>
    <row r="27270" spans="1:7">
      <c r="A27270" s="32">
        <v>2018</v>
      </c>
      <c r="B27270" s="32">
        <v>2076</v>
      </c>
      <c r="C27270" s="33" t="s">
        <v>565</v>
      </c>
      <c r="D27270" s="33" t="s">
        <v>566</v>
      </c>
      <c r="E27270" s="34">
        <v>1065</v>
      </c>
      <c r="F27270" s="35">
        <v>5.8550000000000004</v>
      </c>
      <c r="G27270" s="34">
        <v>1812</v>
      </c>
    </row>
    <row r="27271" spans="1:7">
      <c r="A27271" s="32">
        <v>2018</v>
      </c>
      <c r="B27271" s="32">
        <v>2076</v>
      </c>
      <c r="C27271" s="33" t="s">
        <v>363</v>
      </c>
      <c r="D27271" s="33" t="s">
        <v>354</v>
      </c>
      <c r="E27271" s="34">
        <v>45784</v>
      </c>
      <c r="F27271" s="35">
        <v>18.03</v>
      </c>
      <c r="G27271" s="34">
        <v>231.5</v>
      </c>
    </row>
    <row r="27272" spans="1:7">
      <c r="A27272" s="32">
        <v>2018</v>
      </c>
      <c r="B27272" s="32">
        <v>2079</v>
      </c>
      <c r="C27272" s="33" t="s">
        <v>563</v>
      </c>
      <c r="D27272" s="33" t="s">
        <v>564</v>
      </c>
      <c r="E27272" s="34">
        <v>345134</v>
      </c>
      <c r="F27272" s="35">
        <v>1</v>
      </c>
      <c r="G27272" s="34">
        <v>349.2</v>
      </c>
    </row>
    <row r="27273" spans="1:7">
      <c r="A27273" s="32">
        <v>2018</v>
      </c>
      <c r="B27273" s="32">
        <v>2079</v>
      </c>
      <c r="C27273" s="33" t="s">
        <v>563</v>
      </c>
      <c r="D27273" s="33" t="s">
        <v>564</v>
      </c>
      <c r="E27273" s="34">
        <v>43079</v>
      </c>
      <c r="F27273" s="35">
        <v>1</v>
      </c>
      <c r="G27273" s="34">
        <v>294.2</v>
      </c>
    </row>
    <row r="27274" spans="1:7">
      <c r="A27274" s="32">
        <v>2018</v>
      </c>
      <c r="B27274" s="32">
        <v>2079</v>
      </c>
      <c r="C27274" s="33" t="s">
        <v>563</v>
      </c>
      <c r="D27274" s="33" t="s">
        <v>564</v>
      </c>
      <c r="E27274" s="34">
        <v>51060</v>
      </c>
      <c r="F27274" s="35">
        <v>1</v>
      </c>
      <c r="G27274" s="34">
        <v>398.4</v>
      </c>
    </row>
    <row r="27275" spans="1:7">
      <c r="A27275" s="32">
        <v>2018</v>
      </c>
      <c r="B27275" s="32">
        <v>2079</v>
      </c>
      <c r="C27275" s="33" t="s">
        <v>563</v>
      </c>
      <c r="D27275" s="33" t="s">
        <v>564</v>
      </c>
      <c r="E27275" s="34">
        <v>1664</v>
      </c>
      <c r="F27275" s="35">
        <v>1</v>
      </c>
      <c r="G27275" s="34">
        <v>501.2</v>
      </c>
    </row>
    <row r="27276" spans="1:7">
      <c r="A27276" s="32">
        <v>2018</v>
      </c>
      <c r="B27276" s="32">
        <v>2079</v>
      </c>
      <c r="C27276" s="33" t="s">
        <v>363</v>
      </c>
      <c r="D27276" s="33" t="s">
        <v>354</v>
      </c>
      <c r="E27276" s="34">
        <v>32785</v>
      </c>
      <c r="F27276" s="35">
        <v>17.89</v>
      </c>
      <c r="G27276" s="34">
        <v>159.4</v>
      </c>
    </row>
    <row r="27277" spans="1:7">
      <c r="A27277" s="32">
        <v>2018</v>
      </c>
      <c r="B27277" s="32">
        <v>2079</v>
      </c>
      <c r="C27277" s="33" t="s">
        <v>363</v>
      </c>
      <c r="D27277" s="33" t="s">
        <v>354</v>
      </c>
      <c r="E27277" s="34">
        <v>16414</v>
      </c>
      <c r="F27277" s="35">
        <v>18.03</v>
      </c>
      <c r="G27277" s="34">
        <v>157.30000000000001</v>
      </c>
    </row>
    <row r="27278" spans="1:7">
      <c r="A27278" s="32">
        <v>2018</v>
      </c>
      <c r="B27278" s="32">
        <v>2081</v>
      </c>
      <c r="C27278" s="33" t="s">
        <v>565</v>
      </c>
      <c r="D27278" s="33" t="s">
        <v>566</v>
      </c>
      <c r="E27278" s="34">
        <v>1775</v>
      </c>
      <c r="F27278" s="35">
        <v>5.75</v>
      </c>
      <c r="G27278" s="34">
        <v>1807.9</v>
      </c>
    </row>
    <row r="27279" spans="1:7">
      <c r="A27279" s="32">
        <v>2018</v>
      </c>
      <c r="B27279" s="32">
        <v>2098</v>
      </c>
      <c r="C27279" s="33" t="s">
        <v>563</v>
      </c>
      <c r="D27279" s="33" t="s">
        <v>564</v>
      </c>
      <c r="E27279" s="34">
        <v>325613</v>
      </c>
      <c r="F27279" s="35">
        <v>1</v>
      </c>
      <c r="G27279" s="34">
        <v>295.8</v>
      </c>
    </row>
    <row r="27280" spans="1:7">
      <c r="A27280" s="32">
        <v>2018</v>
      </c>
      <c r="B27280" s="32">
        <v>2098</v>
      </c>
      <c r="C27280" s="33" t="s">
        <v>363</v>
      </c>
      <c r="D27280" s="33" t="s">
        <v>354</v>
      </c>
      <c r="E27280" s="34">
        <v>13028</v>
      </c>
      <c r="F27280" s="35">
        <v>17.73</v>
      </c>
      <c r="G27280" s="34">
        <v>199</v>
      </c>
    </row>
    <row r="27281" spans="1:7">
      <c r="A27281" s="32">
        <v>2018</v>
      </c>
      <c r="B27281" s="32">
        <v>2098</v>
      </c>
      <c r="C27281" s="33" t="s">
        <v>565</v>
      </c>
      <c r="D27281" s="33" t="s">
        <v>566</v>
      </c>
      <c r="E27281" s="34">
        <v>1705</v>
      </c>
      <c r="F27281" s="35">
        <v>5.75</v>
      </c>
      <c r="G27281" s="34">
        <v>1857.7</v>
      </c>
    </row>
    <row r="27282" spans="1:7">
      <c r="A27282" s="32">
        <v>2018</v>
      </c>
      <c r="B27282" s="32">
        <v>2103</v>
      </c>
      <c r="C27282" s="33" t="s">
        <v>565</v>
      </c>
      <c r="D27282" s="33" t="s">
        <v>566</v>
      </c>
      <c r="E27282" s="34">
        <v>867</v>
      </c>
      <c r="F27282" s="35">
        <v>5.7539999999999996</v>
      </c>
      <c r="G27282" s="34">
        <v>1827.8</v>
      </c>
    </row>
    <row r="27283" spans="1:7">
      <c r="A27283" s="32">
        <v>2018</v>
      </c>
      <c r="B27283" s="32">
        <v>2103</v>
      </c>
      <c r="C27283" s="33" t="s">
        <v>363</v>
      </c>
      <c r="D27283" s="33" t="s">
        <v>354</v>
      </c>
      <c r="E27283" s="34">
        <v>17459</v>
      </c>
      <c r="F27283" s="35">
        <v>17.62</v>
      </c>
      <c r="G27283" s="34">
        <v>153.19999999999999</v>
      </c>
    </row>
    <row r="27284" spans="1:7">
      <c r="A27284" s="32">
        <v>2018</v>
      </c>
      <c r="B27284" s="32">
        <v>2103</v>
      </c>
      <c r="C27284" s="33" t="s">
        <v>363</v>
      </c>
      <c r="D27284" s="33" t="s">
        <v>354</v>
      </c>
      <c r="E27284" s="34">
        <v>438974</v>
      </c>
      <c r="F27284" s="35">
        <v>17.57</v>
      </c>
      <c r="G27284" s="34">
        <v>158.1</v>
      </c>
    </row>
    <row r="27285" spans="1:7">
      <c r="A27285" s="32">
        <v>2018</v>
      </c>
      <c r="B27285" s="32">
        <v>2103</v>
      </c>
      <c r="C27285" s="33" t="s">
        <v>363</v>
      </c>
      <c r="D27285" s="33" t="s">
        <v>354</v>
      </c>
      <c r="E27285" s="34">
        <v>150731</v>
      </c>
      <c r="F27285" s="35">
        <v>17.93</v>
      </c>
      <c r="G27285" s="34">
        <v>145.69999999999999</v>
      </c>
    </row>
    <row r="27286" spans="1:7">
      <c r="A27286" s="32">
        <v>2018</v>
      </c>
      <c r="B27286" s="32">
        <v>2104</v>
      </c>
      <c r="C27286" s="33" t="s">
        <v>565</v>
      </c>
      <c r="D27286" s="33" t="s">
        <v>566</v>
      </c>
      <c r="E27286" s="34">
        <v>177</v>
      </c>
      <c r="F27286" s="35">
        <v>5.7539999999999996</v>
      </c>
      <c r="G27286" s="34">
        <v>1820.7</v>
      </c>
    </row>
    <row r="27287" spans="1:7">
      <c r="A27287" s="32">
        <v>2018</v>
      </c>
      <c r="B27287" s="32">
        <v>2104</v>
      </c>
      <c r="C27287" s="33" t="s">
        <v>363</v>
      </c>
      <c r="D27287" s="33" t="s">
        <v>354</v>
      </c>
      <c r="E27287" s="34">
        <v>31535</v>
      </c>
      <c r="F27287" s="35">
        <v>17.89</v>
      </c>
      <c r="G27287" s="34">
        <v>164.7</v>
      </c>
    </row>
    <row r="27288" spans="1:7">
      <c r="A27288" s="32">
        <v>2018</v>
      </c>
      <c r="B27288" s="32">
        <v>2104</v>
      </c>
      <c r="C27288" s="33" t="s">
        <v>563</v>
      </c>
      <c r="D27288" s="33" t="s">
        <v>564</v>
      </c>
      <c r="E27288" s="34">
        <v>9114</v>
      </c>
      <c r="F27288" s="35">
        <v>1.018</v>
      </c>
      <c r="G27288" s="34">
        <v>336.7</v>
      </c>
    </row>
    <row r="27289" spans="1:7">
      <c r="A27289" s="32">
        <v>2018</v>
      </c>
      <c r="B27289" s="32">
        <v>2104</v>
      </c>
      <c r="C27289" s="33" t="s">
        <v>563</v>
      </c>
      <c r="D27289" s="33" t="s">
        <v>564</v>
      </c>
      <c r="E27289" s="34">
        <v>287757</v>
      </c>
      <c r="F27289" s="35">
        <v>1.018</v>
      </c>
      <c r="G27289" s="34">
        <v>337.1</v>
      </c>
    </row>
    <row r="27290" spans="1:7">
      <c r="A27290" s="32">
        <v>2018</v>
      </c>
      <c r="B27290" s="32">
        <v>2107</v>
      </c>
      <c r="C27290" s="33" t="s">
        <v>565</v>
      </c>
      <c r="D27290" s="33" t="s">
        <v>566</v>
      </c>
      <c r="E27290" s="34">
        <v>175</v>
      </c>
      <c r="F27290" s="35">
        <v>5.7539999999999996</v>
      </c>
      <c r="G27290" s="34">
        <v>1735.5</v>
      </c>
    </row>
    <row r="27291" spans="1:7">
      <c r="A27291" s="32">
        <v>2018</v>
      </c>
      <c r="B27291" s="32">
        <v>2107</v>
      </c>
      <c r="C27291" s="33" t="s">
        <v>363</v>
      </c>
      <c r="D27291" s="33" t="s">
        <v>354</v>
      </c>
      <c r="E27291" s="34">
        <v>65462</v>
      </c>
      <c r="F27291" s="35">
        <v>17.59</v>
      </c>
      <c r="G27291" s="34">
        <v>184.9</v>
      </c>
    </row>
    <row r="27292" spans="1:7">
      <c r="A27292" s="32">
        <v>2018</v>
      </c>
      <c r="B27292" s="32">
        <v>2107</v>
      </c>
      <c r="C27292" s="33" t="s">
        <v>363</v>
      </c>
      <c r="D27292" s="33" t="s">
        <v>354</v>
      </c>
      <c r="E27292" s="34">
        <v>16201</v>
      </c>
      <c r="F27292" s="35">
        <v>18</v>
      </c>
      <c r="G27292" s="34">
        <v>180.9</v>
      </c>
    </row>
    <row r="27293" spans="1:7">
      <c r="A27293" s="32">
        <v>2018</v>
      </c>
      <c r="B27293" s="32">
        <v>2107</v>
      </c>
      <c r="C27293" s="33" t="s">
        <v>363</v>
      </c>
      <c r="D27293" s="33" t="s">
        <v>354</v>
      </c>
      <c r="E27293" s="34">
        <v>32083</v>
      </c>
      <c r="F27293" s="35">
        <v>17.8</v>
      </c>
      <c r="G27293" s="34">
        <v>186.4</v>
      </c>
    </row>
    <row r="27294" spans="1:7">
      <c r="A27294" s="32">
        <v>2018</v>
      </c>
      <c r="B27294" s="32">
        <v>2107</v>
      </c>
      <c r="C27294" s="33" t="s">
        <v>353</v>
      </c>
      <c r="D27294" s="33" t="s">
        <v>354</v>
      </c>
      <c r="E27294" s="34">
        <v>15947</v>
      </c>
      <c r="F27294" s="35">
        <v>22.23</v>
      </c>
      <c r="G27294" s="34">
        <v>160.1</v>
      </c>
    </row>
    <row r="27295" spans="1:7">
      <c r="A27295" s="32">
        <v>2018</v>
      </c>
      <c r="B27295" s="32">
        <v>2107</v>
      </c>
      <c r="C27295" s="33" t="s">
        <v>353</v>
      </c>
      <c r="D27295" s="33" t="s">
        <v>354</v>
      </c>
      <c r="E27295" s="34">
        <v>32570</v>
      </c>
      <c r="F27295" s="35">
        <v>22.01</v>
      </c>
      <c r="G27295" s="34">
        <v>167.5</v>
      </c>
    </row>
    <row r="27296" spans="1:7">
      <c r="A27296" s="32">
        <v>2018</v>
      </c>
      <c r="B27296" s="32">
        <v>2107</v>
      </c>
      <c r="C27296" s="33" t="s">
        <v>363</v>
      </c>
      <c r="D27296" s="33" t="s">
        <v>354</v>
      </c>
      <c r="E27296" s="34">
        <v>64562</v>
      </c>
      <c r="F27296" s="35">
        <v>18.059999999999999</v>
      </c>
      <c r="G27296" s="34">
        <v>179.2</v>
      </c>
    </row>
    <row r="27297" spans="1:7">
      <c r="A27297" s="32">
        <v>2018</v>
      </c>
      <c r="B27297" s="32">
        <v>2107</v>
      </c>
      <c r="C27297" s="33" t="s">
        <v>363</v>
      </c>
      <c r="D27297" s="33" t="s">
        <v>354</v>
      </c>
      <c r="E27297" s="34">
        <v>16219</v>
      </c>
      <c r="F27297" s="35">
        <v>17.579999999999998</v>
      </c>
      <c r="G27297" s="34">
        <v>180</v>
      </c>
    </row>
    <row r="27298" spans="1:7">
      <c r="A27298" s="32">
        <v>2018</v>
      </c>
      <c r="B27298" s="32">
        <v>2161</v>
      </c>
      <c r="C27298" s="33" t="s">
        <v>563</v>
      </c>
      <c r="D27298" s="33" t="s">
        <v>564</v>
      </c>
      <c r="E27298" s="34">
        <v>252889</v>
      </c>
      <c r="F27298" s="35">
        <v>1.0249999999999999</v>
      </c>
      <c r="G27298" s="34">
        <v>275.5</v>
      </c>
    </row>
    <row r="27299" spans="1:7">
      <c r="A27299" s="32">
        <v>2018</v>
      </c>
      <c r="B27299" s="32">
        <v>2167</v>
      </c>
      <c r="C27299" s="33" t="s">
        <v>363</v>
      </c>
      <c r="D27299" s="33" t="s">
        <v>354</v>
      </c>
      <c r="E27299" s="34">
        <v>295172</v>
      </c>
      <c r="F27299" s="35">
        <v>17.46</v>
      </c>
      <c r="G27299" s="34">
        <v>198.4</v>
      </c>
    </row>
    <row r="27300" spans="1:7">
      <c r="A27300" s="32">
        <v>2018</v>
      </c>
      <c r="B27300" s="32">
        <v>2167</v>
      </c>
      <c r="C27300" s="33" t="s">
        <v>565</v>
      </c>
      <c r="D27300" s="33" t="s">
        <v>566</v>
      </c>
      <c r="E27300" s="34">
        <v>533</v>
      </c>
      <c r="F27300" s="35">
        <v>5.88</v>
      </c>
      <c r="G27300" s="34">
        <v>1901.9</v>
      </c>
    </row>
    <row r="27301" spans="1:7">
      <c r="A27301" s="32">
        <v>2018</v>
      </c>
      <c r="B27301" s="32">
        <v>2168</v>
      </c>
      <c r="C27301" s="33" t="s">
        <v>363</v>
      </c>
      <c r="D27301" s="33" t="s">
        <v>354</v>
      </c>
      <c r="E27301" s="34">
        <v>365151</v>
      </c>
      <c r="F27301" s="35">
        <v>17.47</v>
      </c>
      <c r="G27301" s="34">
        <v>193.7</v>
      </c>
    </row>
    <row r="27302" spans="1:7">
      <c r="A27302" s="32">
        <v>2018</v>
      </c>
      <c r="B27302" s="32">
        <v>2240</v>
      </c>
      <c r="C27302" s="33" t="s">
        <v>363</v>
      </c>
      <c r="D27302" s="33" t="s">
        <v>354</v>
      </c>
      <c r="E27302" s="34">
        <v>15998</v>
      </c>
      <c r="F27302" s="35">
        <v>17.64</v>
      </c>
      <c r="G27302" s="34">
        <v>160.5</v>
      </c>
    </row>
    <row r="27303" spans="1:7">
      <c r="A27303" s="32">
        <v>2018</v>
      </c>
      <c r="B27303" s="32">
        <v>2240</v>
      </c>
      <c r="C27303" s="33" t="s">
        <v>563</v>
      </c>
      <c r="D27303" s="33" t="s">
        <v>564</v>
      </c>
      <c r="E27303" s="34">
        <v>31234</v>
      </c>
      <c r="F27303" s="35">
        <v>1.07</v>
      </c>
      <c r="G27303" s="34">
        <v>380.8</v>
      </c>
    </row>
    <row r="27304" spans="1:7">
      <c r="A27304" s="32">
        <v>2018</v>
      </c>
      <c r="B27304" s="32">
        <v>2240</v>
      </c>
      <c r="C27304" s="33" t="s">
        <v>363</v>
      </c>
      <c r="D27304" s="33" t="s">
        <v>354</v>
      </c>
      <c r="E27304" s="34">
        <v>3980</v>
      </c>
      <c r="F27304" s="35">
        <v>18.09</v>
      </c>
      <c r="G27304" s="34">
        <v>160.30000000000001</v>
      </c>
    </row>
    <row r="27305" spans="1:7">
      <c r="A27305" s="32">
        <v>2018</v>
      </c>
      <c r="B27305" s="32">
        <v>2240</v>
      </c>
      <c r="C27305" s="33" t="s">
        <v>363</v>
      </c>
      <c r="D27305" s="33" t="s">
        <v>354</v>
      </c>
      <c r="E27305" s="34">
        <v>9238</v>
      </c>
      <c r="F27305" s="35">
        <v>17.100000000000001</v>
      </c>
      <c r="G27305" s="34">
        <v>156.69999999999999</v>
      </c>
    </row>
    <row r="27306" spans="1:7">
      <c r="A27306" s="32">
        <v>2018</v>
      </c>
      <c r="B27306" s="32">
        <v>2277</v>
      </c>
      <c r="C27306" s="33" t="s">
        <v>563</v>
      </c>
      <c r="D27306" s="33" t="s">
        <v>564</v>
      </c>
      <c r="E27306" s="34">
        <v>1267</v>
      </c>
      <c r="F27306" s="35">
        <v>1.0489999999999999</v>
      </c>
      <c r="G27306" s="34">
        <v>356.2</v>
      </c>
    </row>
    <row r="27307" spans="1:7">
      <c r="A27307" s="32">
        <v>2018</v>
      </c>
      <c r="B27307" s="32">
        <v>2277</v>
      </c>
      <c r="C27307" s="33" t="s">
        <v>363</v>
      </c>
      <c r="D27307" s="33" t="s">
        <v>354</v>
      </c>
      <c r="E27307" s="34">
        <v>58917</v>
      </c>
      <c r="F27307" s="35">
        <v>17.09</v>
      </c>
      <c r="G27307" s="34">
        <v>137.6</v>
      </c>
    </row>
    <row r="27308" spans="1:7">
      <c r="A27308" s="32">
        <v>2018</v>
      </c>
      <c r="B27308" s="32">
        <v>2291</v>
      </c>
      <c r="C27308" s="33" t="s">
        <v>363</v>
      </c>
      <c r="D27308" s="33" t="s">
        <v>354</v>
      </c>
      <c r="E27308" s="34">
        <v>16083</v>
      </c>
      <c r="F27308" s="35">
        <v>17.86</v>
      </c>
      <c r="G27308" s="34">
        <v>141.19999999999999</v>
      </c>
    </row>
    <row r="27309" spans="1:7">
      <c r="A27309" s="32">
        <v>2018</v>
      </c>
      <c r="B27309" s="32">
        <v>2291</v>
      </c>
      <c r="C27309" s="33" t="s">
        <v>363</v>
      </c>
      <c r="D27309" s="33" t="s">
        <v>354</v>
      </c>
      <c r="E27309" s="34">
        <v>78361</v>
      </c>
      <c r="F27309" s="35">
        <v>17.07</v>
      </c>
      <c r="G27309" s="34">
        <v>127.2</v>
      </c>
    </row>
    <row r="27310" spans="1:7">
      <c r="A27310" s="32">
        <v>2018</v>
      </c>
      <c r="B27310" s="32">
        <v>2291</v>
      </c>
      <c r="C27310" s="33" t="s">
        <v>563</v>
      </c>
      <c r="D27310" s="33" t="s">
        <v>564</v>
      </c>
      <c r="E27310" s="34">
        <v>5948</v>
      </c>
      <c r="F27310" s="35">
        <v>1.0489999999999999</v>
      </c>
      <c r="G27310" s="34">
        <v>419.5</v>
      </c>
    </row>
    <row r="27311" spans="1:7">
      <c r="A27311" s="32">
        <v>2018</v>
      </c>
      <c r="B27311" s="32">
        <v>2291</v>
      </c>
      <c r="C27311" s="33" t="s">
        <v>563</v>
      </c>
      <c r="D27311" s="33" t="s">
        <v>564</v>
      </c>
      <c r="E27311" s="34">
        <v>11560</v>
      </c>
      <c r="F27311" s="35">
        <v>1.0489999999999999</v>
      </c>
      <c r="G27311" s="34">
        <v>419.5</v>
      </c>
    </row>
    <row r="27312" spans="1:7">
      <c r="A27312" s="32">
        <v>2018</v>
      </c>
      <c r="B27312" s="32">
        <v>2292</v>
      </c>
      <c r="C27312" s="33" t="s">
        <v>563</v>
      </c>
      <c r="D27312" s="33" t="s">
        <v>564</v>
      </c>
      <c r="E27312" s="34">
        <v>147919</v>
      </c>
      <c r="F27312" s="35">
        <v>1.044</v>
      </c>
      <c r="G27312" s="34">
        <v>385.2</v>
      </c>
    </row>
    <row r="27313" spans="1:7">
      <c r="A27313" s="32">
        <v>2018</v>
      </c>
      <c r="B27313" s="32">
        <v>2292</v>
      </c>
      <c r="C27313" s="33" t="s">
        <v>565</v>
      </c>
      <c r="D27313" s="33" t="s">
        <v>566</v>
      </c>
      <c r="E27313" s="34">
        <v>361</v>
      </c>
      <c r="F27313" s="35">
        <v>5.8</v>
      </c>
      <c r="G27313" s="34">
        <v>2055.6</v>
      </c>
    </row>
    <row r="27314" spans="1:7">
      <c r="A27314" s="32">
        <v>2018</v>
      </c>
      <c r="B27314" s="32">
        <v>2322</v>
      </c>
      <c r="C27314" s="33" t="s">
        <v>563</v>
      </c>
      <c r="D27314" s="33" t="s">
        <v>564</v>
      </c>
      <c r="E27314" s="34">
        <v>22674</v>
      </c>
      <c r="F27314" s="35">
        <v>1.034</v>
      </c>
      <c r="G27314" s="34">
        <v>291.2</v>
      </c>
    </row>
    <row r="27315" spans="1:7">
      <c r="A27315" s="32">
        <v>2018</v>
      </c>
      <c r="B27315" s="32">
        <v>2330</v>
      </c>
      <c r="C27315" s="33" t="s">
        <v>563</v>
      </c>
      <c r="D27315" s="33" t="s">
        <v>564</v>
      </c>
      <c r="E27315" s="34">
        <v>595286</v>
      </c>
      <c r="F27315" s="35">
        <v>1.032</v>
      </c>
      <c r="G27315" s="34">
        <v>253.5</v>
      </c>
    </row>
    <row r="27316" spans="1:7">
      <c r="A27316" s="32">
        <v>2018</v>
      </c>
      <c r="B27316" s="32">
        <v>2336</v>
      </c>
      <c r="C27316" s="33" t="s">
        <v>563</v>
      </c>
      <c r="D27316" s="33" t="s">
        <v>564</v>
      </c>
      <c r="E27316" s="34">
        <v>2631</v>
      </c>
      <c r="F27316" s="35">
        <v>1.032</v>
      </c>
      <c r="G27316" s="34">
        <v>244.3</v>
      </c>
    </row>
    <row r="27317" spans="1:7">
      <c r="A27317" s="32">
        <v>2018</v>
      </c>
      <c r="B27317" s="32">
        <v>2336</v>
      </c>
      <c r="C27317" s="33" t="s">
        <v>563</v>
      </c>
      <c r="D27317" s="33" t="s">
        <v>564</v>
      </c>
      <c r="E27317" s="34">
        <v>2334212</v>
      </c>
      <c r="F27317" s="35">
        <v>1.0429999999999999</v>
      </c>
      <c r="G27317" s="34">
        <v>244.3</v>
      </c>
    </row>
    <row r="27318" spans="1:7">
      <c r="A27318" s="32">
        <v>2018</v>
      </c>
      <c r="B27318" s="32">
        <v>2336</v>
      </c>
      <c r="C27318" s="33" t="s">
        <v>563</v>
      </c>
      <c r="D27318" s="33" t="s">
        <v>564</v>
      </c>
      <c r="E27318" s="34">
        <v>100503</v>
      </c>
      <c r="F27318" s="35">
        <v>1.0429999999999999</v>
      </c>
      <c r="G27318" s="34">
        <v>241.4</v>
      </c>
    </row>
    <row r="27319" spans="1:7">
      <c r="A27319" s="32">
        <v>2018</v>
      </c>
      <c r="B27319" s="32">
        <v>2336</v>
      </c>
      <c r="C27319" s="33" t="s">
        <v>563</v>
      </c>
      <c r="D27319" s="33" t="s">
        <v>564</v>
      </c>
      <c r="E27319" s="34">
        <v>8167</v>
      </c>
      <c r="F27319" s="35">
        <v>1.0429999999999999</v>
      </c>
      <c r="G27319" s="34">
        <v>241.4</v>
      </c>
    </row>
    <row r="27320" spans="1:7">
      <c r="A27320" s="32">
        <v>2018</v>
      </c>
      <c r="B27320" s="32">
        <v>2336</v>
      </c>
      <c r="C27320" s="33" t="s">
        <v>563</v>
      </c>
      <c r="D27320" s="33" t="s">
        <v>564</v>
      </c>
      <c r="E27320" s="34">
        <v>113</v>
      </c>
      <c r="F27320" s="35">
        <v>1.032</v>
      </c>
      <c r="G27320" s="34">
        <v>241.4</v>
      </c>
    </row>
    <row r="27321" spans="1:7">
      <c r="A27321" s="32">
        <v>2018</v>
      </c>
      <c r="B27321" s="32">
        <v>2336</v>
      </c>
      <c r="C27321" s="33" t="s">
        <v>563</v>
      </c>
      <c r="D27321" s="33" t="s">
        <v>564</v>
      </c>
      <c r="E27321" s="34">
        <v>9</v>
      </c>
      <c r="F27321" s="35">
        <v>1.032</v>
      </c>
      <c r="G27321" s="34">
        <v>241.4</v>
      </c>
    </row>
    <row r="27322" spans="1:7">
      <c r="A27322" s="32">
        <v>2018</v>
      </c>
      <c r="B27322" s="32">
        <v>2364</v>
      </c>
      <c r="C27322" s="33" t="s">
        <v>565</v>
      </c>
      <c r="D27322" s="33" t="s">
        <v>566</v>
      </c>
      <c r="E27322" s="34">
        <v>183</v>
      </c>
      <c r="F27322" s="35">
        <v>5.8</v>
      </c>
      <c r="G27322" s="34">
        <v>950</v>
      </c>
    </row>
    <row r="27323" spans="1:7">
      <c r="A27323" s="32">
        <v>2018</v>
      </c>
      <c r="B27323" s="32">
        <v>2367</v>
      </c>
      <c r="C27323" s="33" t="s">
        <v>563</v>
      </c>
      <c r="D27323" s="33" t="s">
        <v>564</v>
      </c>
      <c r="E27323" s="34">
        <v>1711</v>
      </c>
      <c r="F27323" s="35">
        <v>1.05</v>
      </c>
      <c r="G27323" s="34">
        <v>600</v>
      </c>
    </row>
    <row r="27324" spans="1:7">
      <c r="A27324" s="32">
        <v>2018</v>
      </c>
      <c r="B27324" s="32">
        <v>2378</v>
      </c>
      <c r="C27324" s="33" t="s">
        <v>565</v>
      </c>
      <c r="D27324" s="33" t="s">
        <v>566</v>
      </c>
      <c r="E27324" s="34">
        <v>177</v>
      </c>
      <c r="F27324" s="35">
        <v>5.8</v>
      </c>
      <c r="G27324" s="34" t="s">
        <v>364</v>
      </c>
    </row>
    <row r="27325" spans="1:7">
      <c r="A27325" s="32">
        <v>2018</v>
      </c>
      <c r="B27325" s="32">
        <v>2390</v>
      </c>
      <c r="C27325" s="33" t="s">
        <v>565</v>
      </c>
      <c r="D27325" s="33" t="s">
        <v>566</v>
      </c>
      <c r="E27325" s="34">
        <v>24</v>
      </c>
      <c r="F27325" s="35">
        <v>5.8250000000000002</v>
      </c>
      <c r="G27325" s="34" t="s">
        <v>364</v>
      </c>
    </row>
    <row r="27326" spans="1:7">
      <c r="A27326" s="32">
        <v>2018</v>
      </c>
      <c r="B27326" s="32">
        <v>2390</v>
      </c>
      <c r="C27326" s="33" t="s">
        <v>563</v>
      </c>
      <c r="D27326" s="33" t="s">
        <v>564</v>
      </c>
      <c r="E27326" s="34">
        <v>1269</v>
      </c>
      <c r="F27326" s="35">
        <v>1.028</v>
      </c>
      <c r="G27326" s="34" t="s">
        <v>364</v>
      </c>
    </row>
    <row r="27327" spans="1:7">
      <c r="A27327" s="32">
        <v>2018</v>
      </c>
      <c r="B27327" s="32">
        <v>2393</v>
      </c>
      <c r="C27327" s="33" t="s">
        <v>563</v>
      </c>
      <c r="D27327" s="33" t="s">
        <v>564</v>
      </c>
      <c r="E27327" s="34">
        <v>469</v>
      </c>
      <c r="F27327" s="35">
        <v>1.03</v>
      </c>
      <c r="G27327" s="34" t="s">
        <v>364</v>
      </c>
    </row>
    <row r="27328" spans="1:7">
      <c r="A27328" s="32">
        <v>2018</v>
      </c>
      <c r="B27328" s="32">
        <v>2393</v>
      </c>
      <c r="C27328" s="33" t="s">
        <v>563</v>
      </c>
      <c r="D27328" s="33" t="s">
        <v>564</v>
      </c>
      <c r="E27328" s="34">
        <v>1156</v>
      </c>
      <c r="F27328" s="35">
        <v>1.03</v>
      </c>
      <c r="G27328" s="34" t="s">
        <v>364</v>
      </c>
    </row>
    <row r="27329" spans="1:7">
      <c r="A27329" s="32">
        <v>2018</v>
      </c>
      <c r="B27329" s="32">
        <v>2398</v>
      </c>
      <c r="C27329" s="33" t="s">
        <v>563</v>
      </c>
      <c r="D27329" s="33" t="s">
        <v>564</v>
      </c>
      <c r="E27329" s="34">
        <v>3522248</v>
      </c>
      <c r="F27329" s="35">
        <v>1.028</v>
      </c>
      <c r="G27329" s="34" t="s">
        <v>364</v>
      </c>
    </row>
    <row r="27330" spans="1:7">
      <c r="A27330" s="32">
        <v>2018</v>
      </c>
      <c r="B27330" s="32">
        <v>2399</v>
      </c>
      <c r="C27330" s="33" t="s">
        <v>563</v>
      </c>
      <c r="D27330" s="33" t="s">
        <v>564</v>
      </c>
      <c r="E27330" s="34">
        <v>28038</v>
      </c>
      <c r="F27330" s="35">
        <v>1.3</v>
      </c>
      <c r="G27330" s="34" t="s">
        <v>364</v>
      </c>
    </row>
    <row r="27331" spans="1:7">
      <c r="A27331" s="32">
        <v>2018</v>
      </c>
      <c r="B27331" s="32">
        <v>2404</v>
      </c>
      <c r="C27331" s="33" t="s">
        <v>563</v>
      </c>
      <c r="D27331" s="33" t="s">
        <v>564</v>
      </c>
      <c r="E27331" s="34">
        <v>245261</v>
      </c>
      <c r="F27331" s="35">
        <v>1.03</v>
      </c>
      <c r="G27331" s="34" t="s">
        <v>364</v>
      </c>
    </row>
    <row r="27332" spans="1:7">
      <c r="A27332" s="32">
        <v>2018</v>
      </c>
      <c r="B27332" s="32">
        <v>2406</v>
      </c>
      <c r="C27332" s="33" t="s">
        <v>563</v>
      </c>
      <c r="D27332" s="33" t="s">
        <v>564</v>
      </c>
      <c r="E27332" s="34">
        <v>4236991</v>
      </c>
      <c r="F27332" s="35">
        <v>1.0289999999999999</v>
      </c>
      <c r="G27332" s="34" t="s">
        <v>364</v>
      </c>
    </row>
    <row r="27333" spans="1:7">
      <c r="A27333" s="32">
        <v>2018</v>
      </c>
      <c r="B27333" s="32">
        <v>2411</v>
      </c>
      <c r="C27333" s="33" t="s">
        <v>563</v>
      </c>
      <c r="D27333" s="33" t="s">
        <v>564</v>
      </c>
      <c r="E27333" s="34">
        <v>1846739</v>
      </c>
      <c r="F27333" s="35">
        <v>1.0449999999999999</v>
      </c>
      <c r="G27333" s="34" t="s">
        <v>364</v>
      </c>
    </row>
    <row r="27334" spans="1:7">
      <c r="A27334" s="32">
        <v>2018</v>
      </c>
      <c r="B27334" s="32">
        <v>2442</v>
      </c>
      <c r="C27334" s="33" t="s">
        <v>563</v>
      </c>
      <c r="D27334" s="33" t="s">
        <v>564</v>
      </c>
      <c r="E27334" s="34">
        <v>57254</v>
      </c>
      <c r="F27334" s="35">
        <v>1.018</v>
      </c>
      <c r="G27334" s="34">
        <v>606</v>
      </c>
    </row>
    <row r="27335" spans="1:7">
      <c r="A27335" s="32">
        <v>2018</v>
      </c>
      <c r="B27335" s="32">
        <v>2442</v>
      </c>
      <c r="C27335" s="33" t="s">
        <v>363</v>
      </c>
      <c r="D27335" s="33" t="s">
        <v>354</v>
      </c>
      <c r="E27335" s="34">
        <v>459580</v>
      </c>
      <c r="F27335" s="35">
        <v>17.599</v>
      </c>
      <c r="G27335" s="34">
        <v>296.5</v>
      </c>
    </row>
    <row r="27336" spans="1:7">
      <c r="A27336" s="32">
        <v>2018</v>
      </c>
      <c r="B27336" s="32">
        <v>2444</v>
      </c>
      <c r="C27336" s="33" t="s">
        <v>563</v>
      </c>
      <c r="D27336" s="33" t="s">
        <v>564</v>
      </c>
      <c r="E27336" s="34">
        <v>244470</v>
      </c>
      <c r="F27336" s="35">
        <v>1.0620000000000001</v>
      </c>
      <c r="G27336" s="34">
        <v>201</v>
      </c>
    </row>
    <row r="27337" spans="1:7">
      <c r="A27337" s="32">
        <v>2018</v>
      </c>
      <c r="B27337" s="32">
        <v>2444</v>
      </c>
      <c r="C27337" s="33" t="s">
        <v>563</v>
      </c>
      <c r="D27337" s="33" t="s">
        <v>564</v>
      </c>
      <c r="E27337" s="34">
        <v>22663</v>
      </c>
      <c r="F27337" s="35">
        <v>1.0620000000000001</v>
      </c>
      <c r="G27337" s="34">
        <v>253</v>
      </c>
    </row>
    <row r="27338" spans="1:7">
      <c r="A27338" s="32">
        <v>2018</v>
      </c>
      <c r="B27338" s="32">
        <v>2444</v>
      </c>
      <c r="C27338" s="33" t="s">
        <v>563</v>
      </c>
      <c r="D27338" s="33" t="s">
        <v>564</v>
      </c>
      <c r="E27338" s="34">
        <v>233414</v>
      </c>
      <c r="F27338" s="35">
        <v>1.0620000000000001</v>
      </c>
      <c r="G27338" s="34">
        <v>232</v>
      </c>
    </row>
    <row r="27339" spans="1:7">
      <c r="A27339" s="32">
        <v>2018</v>
      </c>
      <c r="B27339" s="32">
        <v>2444</v>
      </c>
      <c r="C27339" s="33" t="s">
        <v>563</v>
      </c>
      <c r="D27339" s="33" t="s">
        <v>564</v>
      </c>
      <c r="E27339" s="34">
        <v>212278</v>
      </c>
      <c r="F27339" s="35">
        <v>1.0620000000000001</v>
      </c>
      <c r="G27339" s="34">
        <v>202</v>
      </c>
    </row>
    <row r="27340" spans="1:7">
      <c r="A27340" s="32">
        <v>2018</v>
      </c>
      <c r="B27340" s="32">
        <v>2444</v>
      </c>
      <c r="C27340" s="33" t="s">
        <v>563</v>
      </c>
      <c r="D27340" s="33" t="s">
        <v>564</v>
      </c>
      <c r="E27340" s="34">
        <v>5839</v>
      </c>
      <c r="F27340" s="35">
        <v>1.0620000000000001</v>
      </c>
      <c r="G27340" s="34">
        <v>190</v>
      </c>
    </row>
    <row r="27341" spans="1:7">
      <c r="A27341" s="32">
        <v>2018</v>
      </c>
      <c r="B27341" s="32">
        <v>2444</v>
      </c>
      <c r="C27341" s="33" t="s">
        <v>563</v>
      </c>
      <c r="D27341" s="33" t="s">
        <v>564</v>
      </c>
      <c r="E27341" s="34">
        <v>9443</v>
      </c>
      <c r="F27341" s="35">
        <v>1.0620000000000001</v>
      </c>
      <c r="G27341" s="34">
        <v>338</v>
      </c>
    </row>
    <row r="27342" spans="1:7">
      <c r="A27342" s="32">
        <v>2018</v>
      </c>
      <c r="B27342" s="32">
        <v>2444</v>
      </c>
      <c r="C27342" s="33" t="s">
        <v>563</v>
      </c>
      <c r="D27342" s="33" t="s">
        <v>564</v>
      </c>
      <c r="E27342" s="34">
        <v>45266</v>
      </c>
      <c r="F27342" s="35">
        <v>1.0620000000000001</v>
      </c>
      <c r="G27342" s="34">
        <v>236</v>
      </c>
    </row>
    <row r="27343" spans="1:7">
      <c r="A27343" s="32">
        <v>2018</v>
      </c>
      <c r="B27343" s="32">
        <v>2446</v>
      </c>
      <c r="C27343" s="33" t="s">
        <v>563</v>
      </c>
      <c r="D27343" s="33" t="s">
        <v>564</v>
      </c>
      <c r="E27343" s="34">
        <v>403454</v>
      </c>
      <c r="F27343" s="35">
        <v>1.024</v>
      </c>
      <c r="G27343" s="34">
        <v>208.4</v>
      </c>
    </row>
    <row r="27344" spans="1:7">
      <c r="A27344" s="32">
        <v>2018</v>
      </c>
      <c r="B27344" s="32">
        <v>2451</v>
      </c>
      <c r="C27344" s="33" t="s">
        <v>353</v>
      </c>
      <c r="D27344" s="33" t="s">
        <v>354</v>
      </c>
      <c r="E27344" s="34">
        <v>208378</v>
      </c>
      <c r="F27344" s="35">
        <v>19.792000000000002</v>
      </c>
      <c r="G27344" s="34">
        <v>217</v>
      </c>
    </row>
    <row r="27345" spans="1:7">
      <c r="A27345" s="32">
        <v>2018</v>
      </c>
      <c r="B27345" s="32">
        <v>2451</v>
      </c>
      <c r="C27345" s="33" t="s">
        <v>565</v>
      </c>
      <c r="D27345" s="33" t="s">
        <v>566</v>
      </c>
      <c r="E27345" s="34">
        <v>2004</v>
      </c>
      <c r="F27345" s="35">
        <v>5.66</v>
      </c>
      <c r="G27345" s="34">
        <v>2458</v>
      </c>
    </row>
    <row r="27346" spans="1:7">
      <c r="A27346" s="32">
        <v>2018</v>
      </c>
      <c r="B27346" s="32">
        <v>2454</v>
      </c>
      <c r="C27346" s="33" t="s">
        <v>563</v>
      </c>
      <c r="D27346" s="33" t="s">
        <v>564</v>
      </c>
      <c r="E27346" s="34">
        <v>397877</v>
      </c>
      <c r="F27346" s="35">
        <v>1.024</v>
      </c>
      <c r="G27346" s="34">
        <v>208.4</v>
      </c>
    </row>
    <row r="27347" spans="1:7">
      <c r="A27347" s="32">
        <v>2018</v>
      </c>
      <c r="B27347" s="32">
        <v>2454</v>
      </c>
      <c r="C27347" s="33" t="s">
        <v>563</v>
      </c>
      <c r="D27347" s="33" t="s">
        <v>564</v>
      </c>
      <c r="E27347" s="34">
        <v>450531</v>
      </c>
      <c r="F27347" s="35">
        <v>1.0249999999999999</v>
      </c>
      <c r="G27347" s="34">
        <v>208.4</v>
      </c>
    </row>
    <row r="27348" spans="1:7">
      <c r="A27348" s="32">
        <v>2018</v>
      </c>
      <c r="B27348" s="32">
        <v>2480</v>
      </c>
      <c r="C27348" s="33" t="s">
        <v>565</v>
      </c>
      <c r="D27348" s="33" t="s">
        <v>566</v>
      </c>
      <c r="E27348" s="34">
        <v>4</v>
      </c>
      <c r="F27348" s="35">
        <v>5.7960000000000003</v>
      </c>
      <c r="G27348" s="34" t="s">
        <v>364</v>
      </c>
    </row>
    <row r="27349" spans="1:7">
      <c r="A27349" s="32">
        <v>2018</v>
      </c>
      <c r="B27349" s="32">
        <v>2490</v>
      </c>
      <c r="C27349" s="33" t="s">
        <v>563</v>
      </c>
      <c r="D27349" s="33" t="s">
        <v>564</v>
      </c>
      <c r="E27349" s="34">
        <v>1364248</v>
      </c>
      <c r="F27349" s="35">
        <v>1.03</v>
      </c>
      <c r="G27349" s="34" t="s">
        <v>364</v>
      </c>
    </row>
    <row r="27350" spans="1:7">
      <c r="A27350" s="32">
        <v>2018</v>
      </c>
      <c r="B27350" s="32">
        <v>2493</v>
      </c>
      <c r="C27350" s="33" t="s">
        <v>563</v>
      </c>
      <c r="D27350" s="33" t="s">
        <v>564</v>
      </c>
      <c r="E27350" s="34">
        <v>1453750</v>
      </c>
      <c r="F27350" s="35">
        <v>1.04</v>
      </c>
      <c r="G27350" s="34">
        <v>304</v>
      </c>
    </row>
    <row r="27351" spans="1:7">
      <c r="A27351" s="32">
        <v>2018</v>
      </c>
      <c r="B27351" s="32">
        <v>2494</v>
      </c>
      <c r="C27351" s="33" t="s">
        <v>565</v>
      </c>
      <c r="D27351" s="33" t="s">
        <v>566</v>
      </c>
      <c r="E27351" s="34">
        <v>135</v>
      </c>
      <c r="F27351" s="35">
        <v>5.83</v>
      </c>
      <c r="G27351" s="34" t="s">
        <v>364</v>
      </c>
    </row>
    <row r="27352" spans="1:7">
      <c r="A27352" s="32">
        <v>2018</v>
      </c>
      <c r="B27352" s="32">
        <v>2494</v>
      </c>
      <c r="C27352" s="33" t="s">
        <v>563</v>
      </c>
      <c r="D27352" s="33" t="s">
        <v>564</v>
      </c>
      <c r="E27352" s="34">
        <v>20863</v>
      </c>
      <c r="F27352" s="35">
        <v>1.03</v>
      </c>
      <c r="G27352" s="34" t="s">
        <v>364</v>
      </c>
    </row>
    <row r="27353" spans="1:7">
      <c r="A27353" s="32">
        <v>2018</v>
      </c>
      <c r="B27353" s="32">
        <v>2499</v>
      </c>
      <c r="C27353" s="33" t="s">
        <v>565</v>
      </c>
      <c r="D27353" s="33" t="s">
        <v>566</v>
      </c>
      <c r="E27353" s="34">
        <v>181</v>
      </c>
      <c r="F27353" s="35">
        <v>5.83</v>
      </c>
      <c r="G27353" s="34" t="s">
        <v>364</v>
      </c>
    </row>
    <row r="27354" spans="1:7">
      <c r="A27354" s="32">
        <v>2018</v>
      </c>
      <c r="B27354" s="32">
        <v>2499</v>
      </c>
      <c r="C27354" s="33" t="s">
        <v>563</v>
      </c>
      <c r="D27354" s="33" t="s">
        <v>564</v>
      </c>
      <c r="E27354" s="34">
        <v>91312</v>
      </c>
      <c r="F27354" s="35">
        <v>1.03</v>
      </c>
      <c r="G27354" s="34" t="s">
        <v>364</v>
      </c>
    </row>
    <row r="27355" spans="1:7">
      <c r="A27355" s="32">
        <v>2018</v>
      </c>
      <c r="B27355" s="32">
        <v>2500</v>
      </c>
      <c r="C27355" s="33" t="s">
        <v>563</v>
      </c>
      <c r="D27355" s="33" t="s">
        <v>564</v>
      </c>
      <c r="E27355" s="34">
        <v>2451474</v>
      </c>
      <c r="F27355" s="35">
        <v>1.0289999999999999</v>
      </c>
      <c r="G27355" s="34" t="s">
        <v>364</v>
      </c>
    </row>
    <row r="27356" spans="1:7">
      <c r="A27356" s="32">
        <v>2018</v>
      </c>
      <c r="B27356" s="32">
        <v>2500</v>
      </c>
      <c r="C27356" s="33" t="s">
        <v>567</v>
      </c>
      <c r="D27356" s="33" t="s">
        <v>566</v>
      </c>
      <c r="E27356" s="34">
        <v>35102</v>
      </c>
      <c r="F27356" s="35">
        <v>5.9</v>
      </c>
      <c r="G27356" s="34" t="s">
        <v>364</v>
      </c>
    </row>
    <row r="27357" spans="1:7">
      <c r="A27357" s="32">
        <v>2018</v>
      </c>
      <c r="B27357" s="32">
        <v>2511</v>
      </c>
      <c r="C27357" s="33" t="s">
        <v>563</v>
      </c>
      <c r="D27357" s="33" t="s">
        <v>564</v>
      </c>
      <c r="E27357" s="34">
        <v>1070547</v>
      </c>
      <c r="F27357" s="35">
        <v>1.0289999999999999</v>
      </c>
      <c r="G27357" s="34">
        <v>325</v>
      </c>
    </row>
    <row r="27358" spans="1:7">
      <c r="A27358" s="32">
        <v>2018</v>
      </c>
      <c r="B27358" s="32">
        <v>2516</v>
      </c>
      <c r="C27358" s="33" t="s">
        <v>563</v>
      </c>
      <c r="D27358" s="33" t="s">
        <v>564</v>
      </c>
      <c r="E27358" s="34">
        <v>1751442</v>
      </c>
      <c r="F27358" s="35">
        <v>1.0269999999999999</v>
      </c>
      <c r="G27358" s="34">
        <v>326</v>
      </c>
    </row>
    <row r="27359" spans="1:7">
      <c r="A27359" s="32">
        <v>2018</v>
      </c>
      <c r="B27359" s="32">
        <v>2517</v>
      </c>
      <c r="C27359" s="33" t="s">
        <v>565</v>
      </c>
      <c r="D27359" s="33" t="s">
        <v>566</v>
      </c>
      <c r="E27359" s="34">
        <v>140</v>
      </c>
      <c r="F27359" s="35">
        <v>5.6829999999999998</v>
      </c>
      <c r="G27359" s="34">
        <v>1944.6</v>
      </c>
    </row>
    <row r="27360" spans="1:7">
      <c r="A27360" s="32">
        <v>2018</v>
      </c>
      <c r="B27360" s="32">
        <v>2517</v>
      </c>
      <c r="C27360" s="33" t="s">
        <v>563</v>
      </c>
      <c r="D27360" s="33" t="s">
        <v>564</v>
      </c>
      <c r="E27360" s="34">
        <v>361865</v>
      </c>
      <c r="F27360" s="35">
        <v>1.026</v>
      </c>
      <c r="G27360" s="34">
        <v>350</v>
      </c>
    </row>
    <row r="27361" spans="1:7">
      <c r="A27361" s="32">
        <v>2018</v>
      </c>
      <c r="B27361" s="32">
        <v>2517</v>
      </c>
      <c r="C27361" s="33" t="s">
        <v>567</v>
      </c>
      <c r="D27361" s="33" t="s">
        <v>566</v>
      </c>
      <c r="E27361" s="34">
        <v>1409</v>
      </c>
      <c r="F27361" s="35">
        <v>6.3419999999999996</v>
      </c>
      <c r="G27361" s="34">
        <v>1032.5</v>
      </c>
    </row>
    <row r="27362" spans="1:7">
      <c r="A27362" s="32">
        <v>2018</v>
      </c>
      <c r="B27362" s="32">
        <v>2535</v>
      </c>
      <c r="C27362" s="33" t="s">
        <v>565</v>
      </c>
      <c r="D27362" s="33" t="s">
        <v>566</v>
      </c>
      <c r="E27362" s="34">
        <v>406</v>
      </c>
      <c r="F27362" s="35">
        <v>5.6769999999999996</v>
      </c>
      <c r="G27362" s="34" t="s">
        <v>364</v>
      </c>
    </row>
    <row r="27363" spans="1:7">
      <c r="A27363" s="32">
        <v>2018</v>
      </c>
      <c r="B27363" s="32">
        <v>2539</v>
      </c>
      <c r="C27363" s="33" t="s">
        <v>563</v>
      </c>
      <c r="D27363" s="33" t="s">
        <v>564</v>
      </c>
      <c r="E27363" s="34">
        <v>3472255</v>
      </c>
      <c r="F27363" s="35">
        <v>1.028</v>
      </c>
      <c r="G27363" s="34" t="s">
        <v>364</v>
      </c>
    </row>
    <row r="27364" spans="1:7">
      <c r="A27364" s="32">
        <v>2018</v>
      </c>
      <c r="B27364" s="32">
        <v>2625</v>
      </c>
      <c r="C27364" s="33" t="s">
        <v>563</v>
      </c>
      <c r="D27364" s="33" t="s">
        <v>564</v>
      </c>
      <c r="E27364" s="34">
        <v>405043</v>
      </c>
      <c r="F27364" s="35">
        <v>1.0249999999999999</v>
      </c>
      <c r="G27364" s="34" t="s">
        <v>364</v>
      </c>
    </row>
    <row r="27365" spans="1:7">
      <c r="A27365" s="32">
        <v>2018</v>
      </c>
      <c r="B27365" s="32">
        <v>2706</v>
      </c>
      <c r="C27365" s="33" t="s">
        <v>353</v>
      </c>
      <c r="D27365" s="33" t="s">
        <v>354</v>
      </c>
      <c r="E27365" s="34">
        <v>23247</v>
      </c>
      <c r="F27365" s="35">
        <v>25.794</v>
      </c>
      <c r="G27365" s="34">
        <v>334.8</v>
      </c>
    </row>
    <row r="27366" spans="1:7">
      <c r="A27366" s="32">
        <v>2018</v>
      </c>
      <c r="B27366" s="32">
        <v>2706</v>
      </c>
      <c r="C27366" s="33" t="s">
        <v>353</v>
      </c>
      <c r="D27366" s="33" t="s">
        <v>354</v>
      </c>
      <c r="E27366" s="34">
        <v>11402</v>
      </c>
      <c r="F27366" s="35">
        <v>24.423999999999999</v>
      </c>
      <c r="G27366" s="34">
        <v>343.4</v>
      </c>
    </row>
    <row r="27367" spans="1:7">
      <c r="A27367" s="32">
        <v>2018</v>
      </c>
      <c r="B27367" s="32">
        <v>2706</v>
      </c>
      <c r="C27367" s="33" t="s">
        <v>353</v>
      </c>
      <c r="D27367" s="33" t="s">
        <v>354</v>
      </c>
      <c r="E27367" s="34">
        <v>11879</v>
      </c>
      <c r="F27367" s="35">
        <v>24.914000000000001</v>
      </c>
      <c r="G27367" s="34">
        <v>354.6</v>
      </c>
    </row>
    <row r="27368" spans="1:7">
      <c r="A27368" s="32">
        <v>2018</v>
      </c>
      <c r="B27368" s="32">
        <v>2706</v>
      </c>
      <c r="C27368" s="33" t="s">
        <v>563</v>
      </c>
      <c r="D27368" s="33" t="s">
        <v>564</v>
      </c>
      <c r="E27368" s="34">
        <v>10809</v>
      </c>
      <c r="F27368" s="35">
        <v>1.026</v>
      </c>
      <c r="G27368" s="34">
        <v>409.3</v>
      </c>
    </row>
    <row r="27369" spans="1:7">
      <c r="A27369" s="32">
        <v>2018</v>
      </c>
      <c r="B27369" s="32">
        <v>2712</v>
      </c>
      <c r="C27369" s="33" t="s">
        <v>353</v>
      </c>
      <c r="D27369" s="33" t="s">
        <v>354</v>
      </c>
      <c r="E27369" s="34">
        <v>12912</v>
      </c>
      <c r="F27369" s="35">
        <v>25.73</v>
      </c>
      <c r="G27369" s="34">
        <v>317</v>
      </c>
    </row>
    <row r="27370" spans="1:7">
      <c r="A27370" s="32">
        <v>2018</v>
      </c>
      <c r="B27370" s="32">
        <v>2712</v>
      </c>
      <c r="C27370" s="33" t="s">
        <v>353</v>
      </c>
      <c r="D27370" s="33" t="s">
        <v>354</v>
      </c>
      <c r="E27370" s="34">
        <v>147924</v>
      </c>
      <c r="F27370" s="35">
        <v>25.8</v>
      </c>
      <c r="G27370" s="34">
        <v>315.5</v>
      </c>
    </row>
    <row r="27371" spans="1:7">
      <c r="A27371" s="32">
        <v>2018</v>
      </c>
      <c r="B27371" s="32">
        <v>2712</v>
      </c>
      <c r="C27371" s="33" t="s">
        <v>353</v>
      </c>
      <c r="D27371" s="33" t="s">
        <v>354</v>
      </c>
      <c r="E27371" s="34">
        <v>10662</v>
      </c>
      <c r="F27371" s="35">
        <v>24.72</v>
      </c>
      <c r="G27371" s="34">
        <v>331.2</v>
      </c>
    </row>
    <row r="27372" spans="1:7">
      <c r="A27372" s="32">
        <v>2018</v>
      </c>
      <c r="B27372" s="32">
        <v>2712</v>
      </c>
      <c r="C27372" s="33" t="s">
        <v>353</v>
      </c>
      <c r="D27372" s="33" t="s">
        <v>354</v>
      </c>
      <c r="E27372" s="34">
        <v>12016</v>
      </c>
      <c r="F27372" s="35">
        <v>23.803999999999998</v>
      </c>
      <c r="G27372" s="34">
        <v>330.4</v>
      </c>
    </row>
    <row r="27373" spans="1:7">
      <c r="A27373" s="32">
        <v>2018</v>
      </c>
      <c r="B27373" s="32">
        <v>2712</v>
      </c>
      <c r="C27373" s="33" t="s">
        <v>353</v>
      </c>
      <c r="D27373" s="33" t="s">
        <v>354</v>
      </c>
      <c r="E27373" s="34">
        <v>12155</v>
      </c>
      <c r="F27373" s="35">
        <v>23.7</v>
      </c>
      <c r="G27373" s="34">
        <v>349.2</v>
      </c>
    </row>
    <row r="27374" spans="1:7">
      <c r="A27374" s="32">
        <v>2018</v>
      </c>
      <c r="B27374" s="32">
        <v>2712</v>
      </c>
      <c r="C27374" s="33" t="s">
        <v>353</v>
      </c>
      <c r="D27374" s="33" t="s">
        <v>354</v>
      </c>
      <c r="E27374" s="34">
        <v>11276</v>
      </c>
      <c r="F27374" s="35">
        <v>24.454000000000001</v>
      </c>
      <c r="G27374" s="34">
        <v>344.6</v>
      </c>
    </row>
    <row r="27375" spans="1:7">
      <c r="A27375" s="32">
        <v>2018</v>
      </c>
      <c r="B27375" s="32">
        <v>2712</v>
      </c>
      <c r="C27375" s="33" t="s">
        <v>353</v>
      </c>
      <c r="D27375" s="33" t="s">
        <v>354</v>
      </c>
      <c r="E27375" s="34">
        <v>36307</v>
      </c>
      <c r="F27375" s="35">
        <v>24.923999999999999</v>
      </c>
      <c r="G27375" s="34">
        <v>342.7</v>
      </c>
    </row>
    <row r="27376" spans="1:7">
      <c r="A27376" s="32">
        <v>2018</v>
      </c>
      <c r="B27376" s="32">
        <v>2718</v>
      </c>
      <c r="C27376" s="33" t="s">
        <v>565</v>
      </c>
      <c r="D27376" s="33" t="s">
        <v>566</v>
      </c>
      <c r="E27376" s="34">
        <v>2305</v>
      </c>
      <c r="F27376" s="35">
        <v>5.77</v>
      </c>
      <c r="G27376" s="34">
        <v>1789.6</v>
      </c>
    </row>
    <row r="27377" spans="1:7">
      <c r="A27377" s="32">
        <v>2018</v>
      </c>
      <c r="B27377" s="32">
        <v>2718</v>
      </c>
      <c r="C27377" s="33" t="s">
        <v>353</v>
      </c>
      <c r="D27377" s="33" t="s">
        <v>354</v>
      </c>
      <c r="E27377" s="34">
        <v>10092</v>
      </c>
      <c r="F27377" s="35">
        <v>24.024000000000001</v>
      </c>
      <c r="G27377" s="34">
        <v>332.7</v>
      </c>
    </row>
    <row r="27378" spans="1:7">
      <c r="A27378" s="32">
        <v>2018</v>
      </c>
      <c r="B27378" s="32">
        <v>2720</v>
      </c>
      <c r="C27378" s="33" t="s">
        <v>563</v>
      </c>
      <c r="D27378" s="33" t="s">
        <v>564</v>
      </c>
      <c r="E27378" s="34">
        <v>269162</v>
      </c>
      <c r="F27378" s="35">
        <v>1.038</v>
      </c>
      <c r="G27378" s="34">
        <v>331.8</v>
      </c>
    </row>
    <row r="27379" spans="1:7">
      <c r="A27379" s="32">
        <v>2018</v>
      </c>
      <c r="B27379" s="32">
        <v>2720</v>
      </c>
      <c r="C27379" s="33" t="s">
        <v>563</v>
      </c>
      <c r="D27379" s="33" t="s">
        <v>564</v>
      </c>
      <c r="E27379" s="34">
        <v>137045</v>
      </c>
      <c r="F27379" s="35">
        <v>1.038</v>
      </c>
      <c r="G27379" s="34">
        <v>331.8</v>
      </c>
    </row>
    <row r="27380" spans="1:7">
      <c r="A27380" s="32">
        <v>2018</v>
      </c>
      <c r="B27380" s="32">
        <v>2720</v>
      </c>
      <c r="C27380" s="33" t="s">
        <v>563</v>
      </c>
      <c r="D27380" s="33" t="s">
        <v>564</v>
      </c>
      <c r="E27380" s="34">
        <v>471955</v>
      </c>
      <c r="F27380" s="35">
        <v>1.038</v>
      </c>
      <c r="G27380" s="34">
        <v>331.8</v>
      </c>
    </row>
    <row r="27381" spans="1:7">
      <c r="A27381" s="32">
        <v>2018</v>
      </c>
      <c r="B27381" s="32">
        <v>2720</v>
      </c>
      <c r="C27381" s="33" t="s">
        <v>563</v>
      </c>
      <c r="D27381" s="33" t="s">
        <v>564</v>
      </c>
      <c r="E27381" s="34">
        <v>606926</v>
      </c>
      <c r="F27381" s="35">
        <v>1.038</v>
      </c>
      <c r="G27381" s="34">
        <v>331.8</v>
      </c>
    </row>
    <row r="27382" spans="1:7">
      <c r="A27382" s="32">
        <v>2018</v>
      </c>
      <c r="B27382" s="32">
        <v>2720</v>
      </c>
      <c r="C27382" s="33" t="s">
        <v>563</v>
      </c>
      <c r="D27382" s="33" t="s">
        <v>564</v>
      </c>
      <c r="E27382" s="34">
        <v>663669</v>
      </c>
      <c r="F27382" s="35">
        <v>1.038</v>
      </c>
      <c r="G27382" s="34">
        <v>331.8</v>
      </c>
    </row>
    <row r="27383" spans="1:7">
      <c r="A27383" s="32">
        <v>2018</v>
      </c>
      <c r="B27383" s="32">
        <v>2720</v>
      </c>
      <c r="C27383" s="33" t="s">
        <v>563</v>
      </c>
      <c r="D27383" s="33" t="s">
        <v>564</v>
      </c>
      <c r="E27383" s="34">
        <v>673158</v>
      </c>
      <c r="F27383" s="35">
        <v>1.038</v>
      </c>
      <c r="G27383" s="34">
        <v>331.8</v>
      </c>
    </row>
    <row r="27384" spans="1:7">
      <c r="A27384" s="32">
        <v>2018</v>
      </c>
      <c r="B27384" s="32">
        <v>2721</v>
      </c>
      <c r="C27384" s="33" t="s">
        <v>565</v>
      </c>
      <c r="D27384" s="33" t="s">
        <v>566</v>
      </c>
      <c r="E27384" s="34">
        <v>94</v>
      </c>
      <c r="F27384" s="35">
        <v>5.8</v>
      </c>
      <c r="G27384" s="34">
        <v>1910.5</v>
      </c>
    </row>
    <row r="27385" spans="1:7">
      <c r="A27385" s="32">
        <v>2018</v>
      </c>
      <c r="B27385" s="32">
        <v>2721</v>
      </c>
      <c r="C27385" s="33" t="s">
        <v>353</v>
      </c>
      <c r="D27385" s="33" t="s">
        <v>354</v>
      </c>
      <c r="E27385" s="34">
        <v>9359</v>
      </c>
      <c r="F27385" s="35">
        <v>22.891999999999999</v>
      </c>
      <c r="G27385" s="34">
        <v>316.3</v>
      </c>
    </row>
    <row r="27386" spans="1:7">
      <c r="A27386" s="32">
        <v>2018</v>
      </c>
      <c r="B27386" s="32">
        <v>2721</v>
      </c>
      <c r="C27386" s="33" t="s">
        <v>353</v>
      </c>
      <c r="D27386" s="33" t="s">
        <v>354</v>
      </c>
      <c r="E27386" s="34">
        <v>12897</v>
      </c>
      <c r="F27386" s="35">
        <v>22.885999999999999</v>
      </c>
      <c r="G27386" s="34">
        <v>302.3</v>
      </c>
    </row>
    <row r="27387" spans="1:7">
      <c r="A27387" s="32">
        <v>2018</v>
      </c>
      <c r="B27387" s="32">
        <v>2721</v>
      </c>
      <c r="C27387" s="33" t="s">
        <v>353</v>
      </c>
      <c r="D27387" s="33" t="s">
        <v>354</v>
      </c>
      <c r="E27387" s="34">
        <v>63840</v>
      </c>
      <c r="F27387" s="35">
        <v>25.954000000000001</v>
      </c>
      <c r="G27387" s="34">
        <v>292.60000000000002</v>
      </c>
    </row>
    <row r="27388" spans="1:7">
      <c r="A27388" s="32">
        <v>2018</v>
      </c>
      <c r="B27388" s="32">
        <v>2721</v>
      </c>
      <c r="C27388" s="33" t="s">
        <v>353</v>
      </c>
      <c r="D27388" s="33" t="s">
        <v>354</v>
      </c>
      <c r="E27388" s="34">
        <v>12460</v>
      </c>
      <c r="F27388" s="35">
        <v>24.638000000000002</v>
      </c>
      <c r="G27388" s="34">
        <v>403</v>
      </c>
    </row>
    <row r="27389" spans="1:7">
      <c r="A27389" s="32">
        <v>2018</v>
      </c>
      <c r="B27389" s="32">
        <v>2721</v>
      </c>
      <c r="C27389" s="33" t="s">
        <v>353</v>
      </c>
      <c r="D27389" s="33" t="s">
        <v>354</v>
      </c>
      <c r="E27389" s="34">
        <v>12524</v>
      </c>
      <c r="F27389" s="35">
        <v>24.603999999999999</v>
      </c>
      <c r="G27389" s="34">
        <v>390.1</v>
      </c>
    </row>
    <row r="27390" spans="1:7">
      <c r="A27390" s="32">
        <v>2018</v>
      </c>
      <c r="B27390" s="32">
        <v>2721</v>
      </c>
      <c r="C27390" s="33" t="s">
        <v>353</v>
      </c>
      <c r="D27390" s="33" t="s">
        <v>354</v>
      </c>
      <c r="E27390" s="34">
        <v>11730</v>
      </c>
      <c r="F27390" s="35">
        <v>23.79</v>
      </c>
      <c r="G27390" s="34">
        <v>378</v>
      </c>
    </row>
    <row r="27391" spans="1:7">
      <c r="A27391" s="32">
        <v>2018</v>
      </c>
      <c r="B27391" s="32">
        <v>2723</v>
      </c>
      <c r="C27391" s="33" t="s">
        <v>563</v>
      </c>
      <c r="D27391" s="33" t="s">
        <v>564</v>
      </c>
      <c r="E27391" s="34">
        <v>297341</v>
      </c>
      <c r="F27391" s="35">
        <v>1.0349999999999999</v>
      </c>
      <c r="G27391" s="34">
        <v>331.4</v>
      </c>
    </row>
    <row r="27392" spans="1:7">
      <c r="A27392" s="32">
        <v>2018</v>
      </c>
      <c r="B27392" s="32">
        <v>2723</v>
      </c>
      <c r="C27392" s="33" t="s">
        <v>563</v>
      </c>
      <c r="D27392" s="33" t="s">
        <v>564</v>
      </c>
      <c r="E27392" s="34">
        <v>307954</v>
      </c>
      <c r="F27392" s="35">
        <v>1.0349999999999999</v>
      </c>
      <c r="G27392" s="34">
        <v>331.4</v>
      </c>
    </row>
    <row r="27393" spans="1:7">
      <c r="A27393" s="32">
        <v>2018</v>
      </c>
      <c r="B27393" s="32">
        <v>2723</v>
      </c>
      <c r="C27393" s="33" t="s">
        <v>563</v>
      </c>
      <c r="D27393" s="33" t="s">
        <v>564</v>
      </c>
      <c r="E27393" s="34">
        <v>325914</v>
      </c>
      <c r="F27393" s="35">
        <v>1.0349999999999999</v>
      </c>
      <c r="G27393" s="34">
        <v>331.4</v>
      </c>
    </row>
    <row r="27394" spans="1:7">
      <c r="A27394" s="32">
        <v>2018</v>
      </c>
      <c r="B27394" s="32">
        <v>2723</v>
      </c>
      <c r="C27394" s="33" t="s">
        <v>563</v>
      </c>
      <c r="D27394" s="33" t="s">
        <v>564</v>
      </c>
      <c r="E27394" s="34">
        <v>334497</v>
      </c>
      <c r="F27394" s="35">
        <v>1.0349999999999999</v>
      </c>
      <c r="G27394" s="34">
        <v>331.4</v>
      </c>
    </row>
    <row r="27395" spans="1:7">
      <c r="A27395" s="32">
        <v>2018</v>
      </c>
      <c r="B27395" s="32">
        <v>2723</v>
      </c>
      <c r="C27395" s="33" t="s">
        <v>563</v>
      </c>
      <c r="D27395" s="33" t="s">
        <v>564</v>
      </c>
      <c r="E27395" s="34">
        <v>413413</v>
      </c>
      <c r="F27395" s="35">
        <v>1.0349999999999999</v>
      </c>
      <c r="G27395" s="34">
        <v>331.4</v>
      </c>
    </row>
    <row r="27396" spans="1:7">
      <c r="A27396" s="32">
        <v>2018</v>
      </c>
      <c r="B27396" s="32">
        <v>2723</v>
      </c>
      <c r="C27396" s="33" t="s">
        <v>563</v>
      </c>
      <c r="D27396" s="33" t="s">
        <v>564</v>
      </c>
      <c r="E27396" s="34">
        <v>279056</v>
      </c>
      <c r="F27396" s="35">
        <v>1.0349999999999999</v>
      </c>
      <c r="G27396" s="34">
        <v>331.4</v>
      </c>
    </row>
    <row r="27397" spans="1:7">
      <c r="A27397" s="32">
        <v>2018</v>
      </c>
      <c r="B27397" s="32">
        <v>2723</v>
      </c>
      <c r="C27397" s="33" t="s">
        <v>563</v>
      </c>
      <c r="D27397" s="33" t="s">
        <v>564</v>
      </c>
      <c r="E27397" s="34">
        <v>264027</v>
      </c>
      <c r="F27397" s="35">
        <v>1.0349999999999999</v>
      </c>
      <c r="G27397" s="34">
        <v>331.4</v>
      </c>
    </row>
    <row r="27398" spans="1:7">
      <c r="A27398" s="32">
        <v>2018</v>
      </c>
      <c r="B27398" s="32">
        <v>2723</v>
      </c>
      <c r="C27398" s="33" t="s">
        <v>563</v>
      </c>
      <c r="D27398" s="33" t="s">
        <v>564</v>
      </c>
      <c r="E27398" s="34">
        <v>150777</v>
      </c>
      <c r="F27398" s="35">
        <v>1.0349999999999999</v>
      </c>
      <c r="G27398" s="34">
        <v>331.4</v>
      </c>
    </row>
    <row r="27399" spans="1:7">
      <c r="A27399" s="32">
        <v>2018</v>
      </c>
      <c r="B27399" s="32">
        <v>2723</v>
      </c>
      <c r="C27399" s="33" t="s">
        <v>563</v>
      </c>
      <c r="D27399" s="33" t="s">
        <v>564</v>
      </c>
      <c r="E27399" s="34">
        <v>436927</v>
      </c>
      <c r="F27399" s="35">
        <v>1.0349999999999999</v>
      </c>
      <c r="G27399" s="34">
        <v>331.4</v>
      </c>
    </row>
    <row r="27400" spans="1:7">
      <c r="A27400" s="32">
        <v>2018</v>
      </c>
      <c r="B27400" s="32">
        <v>2727</v>
      </c>
      <c r="C27400" s="33" t="s">
        <v>353</v>
      </c>
      <c r="D27400" s="33" t="s">
        <v>354</v>
      </c>
      <c r="E27400" s="34">
        <v>35743</v>
      </c>
      <c r="F27400" s="35">
        <v>24.414000000000001</v>
      </c>
      <c r="G27400" s="34">
        <v>316.2</v>
      </c>
    </row>
    <row r="27401" spans="1:7">
      <c r="A27401" s="32">
        <v>2018</v>
      </c>
      <c r="B27401" s="32">
        <v>2727</v>
      </c>
      <c r="C27401" s="33" t="s">
        <v>353</v>
      </c>
      <c r="D27401" s="33" t="s">
        <v>354</v>
      </c>
      <c r="E27401" s="34">
        <v>11944</v>
      </c>
      <c r="F27401" s="35">
        <v>23.658000000000001</v>
      </c>
      <c r="G27401" s="34">
        <v>313.8</v>
      </c>
    </row>
    <row r="27402" spans="1:7">
      <c r="A27402" s="32">
        <v>2018</v>
      </c>
      <c r="B27402" s="32">
        <v>2727</v>
      </c>
      <c r="C27402" s="33" t="s">
        <v>353</v>
      </c>
      <c r="D27402" s="33" t="s">
        <v>354</v>
      </c>
      <c r="E27402" s="34">
        <v>47316</v>
      </c>
      <c r="F27402" s="35">
        <v>23.718</v>
      </c>
      <c r="G27402" s="34">
        <v>323.7</v>
      </c>
    </row>
    <row r="27403" spans="1:7">
      <c r="A27403" s="32">
        <v>2018</v>
      </c>
      <c r="B27403" s="32">
        <v>2727</v>
      </c>
      <c r="C27403" s="33" t="s">
        <v>565</v>
      </c>
      <c r="D27403" s="33" t="s">
        <v>566</v>
      </c>
      <c r="E27403" s="34">
        <v>1591</v>
      </c>
      <c r="F27403" s="35">
        <v>5.8</v>
      </c>
      <c r="G27403" s="34">
        <v>1726.5</v>
      </c>
    </row>
    <row r="27404" spans="1:7">
      <c r="A27404" s="32">
        <v>2018</v>
      </c>
      <c r="B27404" s="32">
        <v>2727</v>
      </c>
      <c r="C27404" s="33" t="s">
        <v>353</v>
      </c>
      <c r="D27404" s="33" t="s">
        <v>354</v>
      </c>
      <c r="E27404" s="34">
        <v>84445</v>
      </c>
      <c r="F27404" s="35">
        <v>25.783999999999999</v>
      </c>
      <c r="G27404" s="34">
        <v>296.8</v>
      </c>
    </row>
    <row r="27405" spans="1:7">
      <c r="A27405" s="32">
        <v>2018</v>
      </c>
      <c r="B27405" s="32">
        <v>2727</v>
      </c>
      <c r="C27405" s="33" t="s">
        <v>353</v>
      </c>
      <c r="D27405" s="33" t="s">
        <v>354</v>
      </c>
      <c r="E27405" s="34">
        <v>8717</v>
      </c>
      <c r="F27405" s="35">
        <v>24.173999999999999</v>
      </c>
      <c r="G27405" s="34">
        <v>393.2</v>
      </c>
    </row>
    <row r="27406" spans="1:7">
      <c r="A27406" s="32">
        <v>2018</v>
      </c>
      <c r="B27406" s="32">
        <v>2727</v>
      </c>
      <c r="C27406" s="33" t="s">
        <v>353</v>
      </c>
      <c r="D27406" s="33" t="s">
        <v>354</v>
      </c>
      <c r="E27406" s="34">
        <v>11973</v>
      </c>
      <c r="F27406" s="35">
        <v>23.635999999999999</v>
      </c>
      <c r="G27406" s="34">
        <v>332.2</v>
      </c>
    </row>
    <row r="27407" spans="1:7">
      <c r="A27407" s="32">
        <v>2018</v>
      </c>
      <c r="B27407" s="32">
        <v>2727</v>
      </c>
      <c r="C27407" s="33" t="s">
        <v>353</v>
      </c>
      <c r="D27407" s="33" t="s">
        <v>354</v>
      </c>
      <c r="E27407" s="34">
        <v>11829</v>
      </c>
      <c r="F27407" s="35">
        <v>25.001999999999999</v>
      </c>
      <c r="G27407" s="34">
        <v>320.7</v>
      </c>
    </row>
    <row r="27408" spans="1:7">
      <c r="A27408" s="32">
        <v>2018</v>
      </c>
      <c r="B27408" s="32">
        <v>2727</v>
      </c>
      <c r="C27408" s="33" t="s">
        <v>353</v>
      </c>
      <c r="D27408" s="33" t="s">
        <v>354</v>
      </c>
      <c r="E27408" s="34">
        <v>12017</v>
      </c>
      <c r="F27408" s="35">
        <v>25.928000000000001</v>
      </c>
      <c r="G27408" s="34">
        <v>317.8</v>
      </c>
    </row>
    <row r="27409" spans="1:7">
      <c r="A27409" s="32">
        <v>2018</v>
      </c>
      <c r="B27409" s="32">
        <v>2790</v>
      </c>
      <c r="C27409" s="33" t="s">
        <v>563</v>
      </c>
      <c r="D27409" s="33" t="s">
        <v>564</v>
      </c>
      <c r="E27409" s="34">
        <v>67</v>
      </c>
      <c r="F27409" s="35">
        <v>1.153</v>
      </c>
      <c r="G27409" s="34">
        <v>432.8</v>
      </c>
    </row>
    <row r="27410" spans="1:7">
      <c r="A27410" s="32">
        <v>2018</v>
      </c>
      <c r="B27410" s="32">
        <v>2790</v>
      </c>
      <c r="C27410" s="33" t="s">
        <v>563</v>
      </c>
      <c r="D27410" s="33" t="s">
        <v>564</v>
      </c>
      <c r="E27410" s="34">
        <v>18787</v>
      </c>
      <c r="F27410" s="35">
        <v>1.0900000000000001</v>
      </c>
      <c r="G27410" s="34">
        <v>1326.6</v>
      </c>
    </row>
    <row r="27411" spans="1:7">
      <c r="A27411" s="32">
        <v>2018</v>
      </c>
      <c r="B27411" s="32">
        <v>2790</v>
      </c>
      <c r="C27411" s="33" t="s">
        <v>362</v>
      </c>
      <c r="D27411" s="33" t="s">
        <v>354</v>
      </c>
      <c r="E27411" s="34">
        <v>32335</v>
      </c>
      <c r="F27411" s="35">
        <v>13.67</v>
      </c>
      <c r="G27411" s="34">
        <v>283.5</v>
      </c>
    </row>
    <row r="27412" spans="1:7">
      <c r="A27412" s="32">
        <v>2018</v>
      </c>
      <c r="B27412" s="32">
        <v>2817</v>
      </c>
      <c r="C27412" s="33" t="s">
        <v>362</v>
      </c>
      <c r="D27412" s="33" t="s">
        <v>354</v>
      </c>
      <c r="E27412" s="34">
        <v>318971</v>
      </c>
      <c r="F27412" s="35">
        <v>13.504</v>
      </c>
      <c r="G27412" s="34">
        <v>128.69999999999999</v>
      </c>
    </row>
    <row r="27413" spans="1:7">
      <c r="A27413" s="32">
        <v>2018</v>
      </c>
      <c r="B27413" s="32">
        <v>2823</v>
      </c>
      <c r="C27413" s="33" t="s">
        <v>362</v>
      </c>
      <c r="D27413" s="33" t="s">
        <v>354</v>
      </c>
      <c r="E27413" s="34">
        <v>174124</v>
      </c>
      <c r="F27413" s="35">
        <v>13.157999999999999</v>
      </c>
      <c r="G27413" s="34">
        <v>172.2</v>
      </c>
    </row>
    <row r="27414" spans="1:7">
      <c r="A27414" s="32">
        <v>2018</v>
      </c>
      <c r="B27414" s="32">
        <v>2828</v>
      </c>
      <c r="C27414" s="33" t="s">
        <v>353</v>
      </c>
      <c r="D27414" s="33" t="s">
        <v>354</v>
      </c>
      <c r="E27414" s="34">
        <v>1698</v>
      </c>
      <c r="F27414" s="35">
        <v>24.978000000000002</v>
      </c>
      <c r="G27414" s="34" t="s">
        <v>364</v>
      </c>
    </row>
    <row r="27415" spans="1:7">
      <c r="A27415" s="32">
        <v>2018</v>
      </c>
      <c r="B27415" s="32">
        <v>2828</v>
      </c>
      <c r="C27415" s="33" t="s">
        <v>353</v>
      </c>
      <c r="D27415" s="33" t="s">
        <v>354</v>
      </c>
      <c r="E27415" s="34">
        <v>10602</v>
      </c>
      <c r="F27415" s="35">
        <v>25.175999999999998</v>
      </c>
      <c r="G27415" s="34" t="s">
        <v>364</v>
      </c>
    </row>
    <row r="27416" spans="1:7">
      <c r="A27416" s="32">
        <v>2018</v>
      </c>
      <c r="B27416" s="32">
        <v>2828</v>
      </c>
      <c r="C27416" s="33" t="s">
        <v>353</v>
      </c>
      <c r="D27416" s="33" t="s">
        <v>354</v>
      </c>
      <c r="E27416" s="34">
        <v>17503</v>
      </c>
      <c r="F27416" s="35">
        <v>25.056000000000001</v>
      </c>
      <c r="G27416" s="34" t="s">
        <v>364</v>
      </c>
    </row>
    <row r="27417" spans="1:7">
      <c r="A27417" s="32">
        <v>2018</v>
      </c>
      <c r="B27417" s="32">
        <v>2828</v>
      </c>
      <c r="C27417" s="33" t="s">
        <v>353</v>
      </c>
      <c r="D27417" s="33" t="s">
        <v>354</v>
      </c>
      <c r="E27417" s="34">
        <v>87543</v>
      </c>
      <c r="F27417" s="35">
        <v>25.24</v>
      </c>
      <c r="G27417" s="34" t="s">
        <v>364</v>
      </c>
    </row>
    <row r="27418" spans="1:7">
      <c r="A27418" s="32">
        <v>2018</v>
      </c>
      <c r="B27418" s="32">
        <v>2828</v>
      </c>
      <c r="C27418" s="33" t="s">
        <v>353</v>
      </c>
      <c r="D27418" s="33" t="s">
        <v>354</v>
      </c>
      <c r="E27418" s="34">
        <v>82493</v>
      </c>
      <c r="F27418" s="35">
        <v>25.882000000000001</v>
      </c>
      <c r="G27418" s="34" t="s">
        <v>364</v>
      </c>
    </row>
    <row r="27419" spans="1:7">
      <c r="A27419" s="32">
        <v>2018</v>
      </c>
      <c r="B27419" s="32">
        <v>2828</v>
      </c>
      <c r="C27419" s="33" t="s">
        <v>353</v>
      </c>
      <c r="D27419" s="33" t="s">
        <v>354</v>
      </c>
      <c r="E27419" s="34">
        <v>35957</v>
      </c>
      <c r="F27419" s="35">
        <v>25.962</v>
      </c>
      <c r="G27419" s="34" t="s">
        <v>364</v>
      </c>
    </row>
    <row r="27420" spans="1:7">
      <c r="A27420" s="32">
        <v>2018</v>
      </c>
      <c r="B27420" s="32">
        <v>2828</v>
      </c>
      <c r="C27420" s="33" t="s">
        <v>353</v>
      </c>
      <c r="D27420" s="33" t="s">
        <v>354</v>
      </c>
      <c r="E27420" s="34">
        <v>1575</v>
      </c>
      <c r="F27420" s="35">
        <v>25.512</v>
      </c>
      <c r="G27420" s="34" t="s">
        <v>364</v>
      </c>
    </row>
    <row r="27421" spans="1:7">
      <c r="A27421" s="32">
        <v>2018</v>
      </c>
      <c r="B27421" s="32">
        <v>2828</v>
      </c>
      <c r="C27421" s="33" t="s">
        <v>353</v>
      </c>
      <c r="D27421" s="33" t="s">
        <v>354</v>
      </c>
      <c r="E27421" s="34">
        <v>17414</v>
      </c>
      <c r="F27421" s="35">
        <v>23.756</v>
      </c>
      <c r="G27421" s="34" t="s">
        <v>364</v>
      </c>
    </row>
    <row r="27422" spans="1:7">
      <c r="A27422" s="32">
        <v>2018</v>
      </c>
      <c r="B27422" s="32">
        <v>2828</v>
      </c>
      <c r="C27422" s="33" t="s">
        <v>353</v>
      </c>
      <c r="D27422" s="33" t="s">
        <v>354</v>
      </c>
      <c r="E27422" s="34">
        <v>10611</v>
      </c>
      <c r="F27422" s="35">
        <v>25.385999999999999</v>
      </c>
      <c r="G27422" s="34" t="s">
        <v>364</v>
      </c>
    </row>
    <row r="27423" spans="1:7">
      <c r="A27423" s="32">
        <v>2018</v>
      </c>
      <c r="B27423" s="32">
        <v>2828</v>
      </c>
      <c r="C27423" s="33" t="s">
        <v>353</v>
      </c>
      <c r="D27423" s="33" t="s">
        <v>354</v>
      </c>
      <c r="E27423" s="34">
        <v>50914</v>
      </c>
      <c r="F27423" s="35">
        <v>25.11</v>
      </c>
      <c r="G27423" s="34" t="s">
        <v>364</v>
      </c>
    </row>
    <row r="27424" spans="1:7">
      <c r="A27424" s="32">
        <v>2018</v>
      </c>
      <c r="B27424" s="32">
        <v>2828</v>
      </c>
      <c r="C27424" s="33" t="s">
        <v>353</v>
      </c>
      <c r="D27424" s="33" t="s">
        <v>354</v>
      </c>
      <c r="E27424" s="34">
        <v>1671</v>
      </c>
      <c r="F27424" s="35">
        <v>25.077999999999999</v>
      </c>
      <c r="G27424" s="34" t="s">
        <v>364</v>
      </c>
    </row>
    <row r="27425" spans="1:7">
      <c r="A27425" s="32">
        <v>2018</v>
      </c>
      <c r="B27425" s="32">
        <v>2828</v>
      </c>
      <c r="C27425" s="33" t="s">
        <v>353</v>
      </c>
      <c r="D27425" s="33" t="s">
        <v>354</v>
      </c>
      <c r="E27425" s="34">
        <v>33507</v>
      </c>
      <c r="F27425" s="35">
        <v>25.047999999999998</v>
      </c>
      <c r="G27425" s="34" t="s">
        <v>364</v>
      </c>
    </row>
    <row r="27426" spans="1:7">
      <c r="A27426" s="32">
        <v>2018</v>
      </c>
      <c r="B27426" s="32">
        <v>2828</v>
      </c>
      <c r="C27426" s="33" t="s">
        <v>353</v>
      </c>
      <c r="D27426" s="33" t="s">
        <v>354</v>
      </c>
      <c r="E27426" s="34">
        <v>31770</v>
      </c>
      <c r="F27426" s="35">
        <v>25.257999999999999</v>
      </c>
      <c r="G27426" s="34" t="s">
        <v>364</v>
      </c>
    </row>
    <row r="27427" spans="1:7">
      <c r="A27427" s="32">
        <v>2018</v>
      </c>
      <c r="B27427" s="32">
        <v>2828</v>
      </c>
      <c r="C27427" s="33" t="s">
        <v>353</v>
      </c>
      <c r="D27427" s="33" t="s">
        <v>354</v>
      </c>
      <c r="E27427" s="34">
        <v>12751</v>
      </c>
      <c r="F27427" s="35">
        <v>25.238</v>
      </c>
      <c r="G27427" s="34" t="s">
        <v>364</v>
      </c>
    </row>
    <row r="27428" spans="1:7">
      <c r="A27428" s="32">
        <v>2018</v>
      </c>
      <c r="B27428" s="32">
        <v>2828</v>
      </c>
      <c r="C27428" s="33" t="s">
        <v>353</v>
      </c>
      <c r="D27428" s="33" t="s">
        <v>354</v>
      </c>
      <c r="E27428" s="34">
        <v>35115</v>
      </c>
      <c r="F27428" s="35">
        <v>25.102</v>
      </c>
      <c r="G27428" s="34" t="s">
        <v>364</v>
      </c>
    </row>
    <row r="27429" spans="1:7">
      <c r="A27429" s="32">
        <v>2018</v>
      </c>
      <c r="B27429" s="32">
        <v>2832</v>
      </c>
      <c r="C27429" s="33" t="s">
        <v>353</v>
      </c>
      <c r="D27429" s="33" t="s">
        <v>354</v>
      </c>
      <c r="E27429" s="34">
        <v>64390</v>
      </c>
      <c r="F27429" s="35">
        <v>22.204000000000001</v>
      </c>
      <c r="G27429" s="34" t="s">
        <v>364</v>
      </c>
    </row>
    <row r="27430" spans="1:7">
      <c r="A27430" s="32">
        <v>2018</v>
      </c>
      <c r="B27430" s="32">
        <v>2832</v>
      </c>
      <c r="C27430" s="33" t="s">
        <v>353</v>
      </c>
      <c r="D27430" s="33" t="s">
        <v>354</v>
      </c>
      <c r="E27430" s="34">
        <v>42901</v>
      </c>
      <c r="F27430" s="35">
        <v>25.148</v>
      </c>
      <c r="G27430" s="34" t="s">
        <v>364</v>
      </c>
    </row>
    <row r="27431" spans="1:7">
      <c r="A27431" s="32">
        <v>2018</v>
      </c>
      <c r="B27431" s="32">
        <v>2832</v>
      </c>
      <c r="C27431" s="33" t="s">
        <v>353</v>
      </c>
      <c r="D27431" s="33" t="s">
        <v>354</v>
      </c>
      <c r="E27431" s="34">
        <v>5327</v>
      </c>
      <c r="F27431" s="35">
        <v>25.268999999999998</v>
      </c>
      <c r="G27431" s="34" t="s">
        <v>364</v>
      </c>
    </row>
    <row r="27432" spans="1:7">
      <c r="A27432" s="32">
        <v>2018</v>
      </c>
      <c r="B27432" s="32">
        <v>2832</v>
      </c>
      <c r="C27432" s="33" t="s">
        <v>353</v>
      </c>
      <c r="D27432" s="33" t="s">
        <v>354</v>
      </c>
      <c r="E27432" s="34">
        <v>21446</v>
      </c>
      <c r="F27432" s="35">
        <v>25.158000000000001</v>
      </c>
      <c r="G27432" s="34" t="s">
        <v>364</v>
      </c>
    </row>
    <row r="27433" spans="1:7">
      <c r="A27433" s="32">
        <v>2018</v>
      </c>
      <c r="B27433" s="32">
        <v>2832</v>
      </c>
      <c r="C27433" s="33" t="s">
        <v>353</v>
      </c>
      <c r="D27433" s="33" t="s">
        <v>354</v>
      </c>
      <c r="E27433" s="34">
        <v>18939</v>
      </c>
      <c r="F27433" s="35">
        <v>25.84</v>
      </c>
      <c r="G27433" s="34" t="s">
        <v>364</v>
      </c>
    </row>
    <row r="27434" spans="1:7">
      <c r="A27434" s="32">
        <v>2018</v>
      </c>
      <c r="B27434" s="32">
        <v>2832</v>
      </c>
      <c r="C27434" s="33" t="s">
        <v>353</v>
      </c>
      <c r="D27434" s="33" t="s">
        <v>354</v>
      </c>
      <c r="E27434" s="34">
        <v>16563</v>
      </c>
      <c r="F27434" s="35">
        <v>25.215</v>
      </c>
      <c r="G27434" s="34" t="s">
        <v>364</v>
      </c>
    </row>
    <row r="27435" spans="1:7">
      <c r="A27435" s="32">
        <v>2018</v>
      </c>
      <c r="B27435" s="32">
        <v>2832</v>
      </c>
      <c r="C27435" s="33" t="s">
        <v>353</v>
      </c>
      <c r="D27435" s="33" t="s">
        <v>354</v>
      </c>
      <c r="E27435" s="34">
        <v>16382</v>
      </c>
      <c r="F27435" s="35">
        <v>22.815999999999999</v>
      </c>
      <c r="G27435" s="34" t="s">
        <v>364</v>
      </c>
    </row>
    <row r="27436" spans="1:7">
      <c r="A27436" s="32">
        <v>2018</v>
      </c>
      <c r="B27436" s="32">
        <v>2832</v>
      </c>
      <c r="C27436" s="33" t="s">
        <v>353</v>
      </c>
      <c r="D27436" s="33" t="s">
        <v>354</v>
      </c>
      <c r="E27436" s="34">
        <v>14877</v>
      </c>
      <c r="F27436" s="35">
        <v>25.356999999999999</v>
      </c>
      <c r="G27436" s="34" t="s">
        <v>364</v>
      </c>
    </row>
    <row r="27437" spans="1:7">
      <c r="A27437" s="32">
        <v>2018</v>
      </c>
      <c r="B27437" s="32">
        <v>2832</v>
      </c>
      <c r="C27437" s="33" t="s">
        <v>353</v>
      </c>
      <c r="D27437" s="33" t="s">
        <v>354</v>
      </c>
      <c r="E27437" s="34">
        <v>11003</v>
      </c>
      <c r="F27437" s="35">
        <v>22.638000000000002</v>
      </c>
      <c r="G27437" s="34" t="s">
        <v>364</v>
      </c>
    </row>
    <row r="27438" spans="1:7">
      <c r="A27438" s="32">
        <v>2018</v>
      </c>
      <c r="B27438" s="32">
        <v>2832</v>
      </c>
      <c r="C27438" s="33" t="s">
        <v>353</v>
      </c>
      <c r="D27438" s="33" t="s">
        <v>354</v>
      </c>
      <c r="E27438" s="34">
        <v>8803</v>
      </c>
      <c r="F27438" s="35">
        <v>24.995999999999999</v>
      </c>
      <c r="G27438" s="34" t="s">
        <v>364</v>
      </c>
    </row>
    <row r="27439" spans="1:7">
      <c r="A27439" s="32">
        <v>2018</v>
      </c>
      <c r="B27439" s="32">
        <v>2832</v>
      </c>
      <c r="C27439" s="33" t="s">
        <v>353</v>
      </c>
      <c r="D27439" s="33" t="s">
        <v>354</v>
      </c>
      <c r="E27439" s="34">
        <v>8307</v>
      </c>
      <c r="F27439" s="35">
        <v>25.103999999999999</v>
      </c>
      <c r="G27439" s="34" t="s">
        <v>364</v>
      </c>
    </row>
    <row r="27440" spans="1:7">
      <c r="A27440" s="32">
        <v>2018</v>
      </c>
      <c r="B27440" s="32">
        <v>2832</v>
      </c>
      <c r="C27440" s="33" t="s">
        <v>353</v>
      </c>
      <c r="D27440" s="33" t="s">
        <v>354</v>
      </c>
      <c r="E27440" s="34">
        <v>4868</v>
      </c>
      <c r="F27440" s="35">
        <v>22.369</v>
      </c>
      <c r="G27440" s="34" t="s">
        <v>364</v>
      </c>
    </row>
    <row r="27441" spans="1:7">
      <c r="A27441" s="32">
        <v>2018</v>
      </c>
      <c r="B27441" s="32">
        <v>2832</v>
      </c>
      <c r="C27441" s="33" t="s">
        <v>353</v>
      </c>
      <c r="D27441" s="33" t="s">
        <v>354</v>
      </c>
      <c r="E27441" s="34">
        <v>4737</v>
      </c>
      <c r="F27441" s="35">
        <v>25.733000000000001</v>
      </c>
      <c r="G27441" s="34" t="s">
        <v>364</v>
      </c>
    </row>
    <row r="27442" spans="1:7">
      <c r="A27442" s="32">
        <v>2018</v>
      </c>
      <c r="B27442" s="32">
        <v>2832</v>
      </c>
      <c r="C27442" s="33" t="s">
        <v>565</v>
      </c>
      <c r="D27442" s="33" t="s">
        <v>566</v>
      </c>
      <c r="E27442" s="34">
        <v>20303</v>
      </c>
      <c r="F27442" s="35">
        <v>5.7670000000000003</v>
      </c>
      <c r="G27442" s="34" t="s">
        <v>364</v>
      </c>
    </row>
    <row r="27443" spans="1:7">
      <c r="A27443" s="32">
        <v>2018</v>
      </c>
      <c r="B27443" s="32">
        <v>2836</v>
      </c>
      <c r="C27443" s="33" t="s">
        <v>353</v>
      </c>
      <c r="D27443" s="33" t="s">
        <v>354</v>
      </c>
      <c r="E27443" s="34">
        <v>37804</v>
      </c>
      <c r="F27443" s="35">
        <v>22.49</v>
      </c>
      <c r="G27443" s="34" t="s">
        <v>364</v>
      </c>
    </row>
    <row r="27444" spans="1:7">
      <c r="A27444" s="32">
        <v>2018</v>
      </c>
      <c r="B27444" s="32">
        <v>2836</v>
      </c>
      <c r="C27444" s="33" t="s">
        <v>565</v>
      </c>
      <c r="D27444" s="33" t="s">
        <v>566</v>
      </c>
      <c r="E27444" s="34">
        <v>2852</v>
      </c>
      <c r="F27444" s="35">
        <v>5.8250000000000002</v>
      </c>
      <c r="G27444" s="34" t="s">
        <v>364</v>
      </c>
    </row>
    <row r="27445" spans="1:7">
      <c r="A27445" s="32">
        <v>2018</v>
      </c>
      <c r="B27445" s="32">
        <v>2840</v>
      </c>
      <c r="C27445" s="33" t="s">
        <v>353</v>
      </c>
      <c r="D27445" s="33" t="s">
        <v>354</v>
      </c>
      <c r="E27445" s="34">
        <v>46101</v>
      </c>
      <c r="F27445" s="35">
        <v>23.018000000000001</v>
      </c>
      <c r="G27445" s="34" t="s">
        <v>364</v>
      </c>
    </row>
    <row r="27446" spans="1:7">
      <c r="A27446" s="32">
        <v>2018</v>
      </c>
      <c r="B27446" s="32">
        <v>2840</v>
      </c>
      <c r="C27446" s="33" t="s">
        <v>353</v>
      </c>
      <c r="D27446" s="33" t="s">
        <v>354</v>
      </c>
      <c r="E27446" s="34">
        <v>29595</v>
      </c>
      <c r="F27446" s="35">
        <v>23.902000000000001</v>
      </c>
      <c r="G27446" s="34" t="s">
        <v>364</v>
      </c>
    </row>
    <row r="27447" spans="1:7">
      <c r="A27447" s="32">
        <v>2018</v>
      </c>
      <c r="B27447" s="32">
        <v>2840</v>
      </c>
      <c r="C27447" s="33" t="s">
        <v>353</v>
      </c>
      <c r="D27447" s="33" t="s">
        <v>354</v>
      </c>
      <c r="E27447" s="34">
        <v>65548</v>
      </c>
      <c r="F27447" s="35">
        <v>23.52</v>
      </c>
      <c r="G27447" s="34" t="s">
        <v>364</v>
      </c>
    </row>
    <row r="27448" spans="1:7">
      <c r="A27448" s="32">
        <v>2018</v>
      </c>
      <c r="B27448" s="32">
        <v>2847</v>
      </c>
      <c r="C27448" s="33" t="s">
        <v>563</v>
      </c>
      <c r="D27448" s="33" t="s">
        <v>564</v>
      </c>
      <c r="E27448" s="34">
        <v>153999</v>
      </c>
      <c r="F27448" s="35">
        <v>1.0669999999999999</v>
      </c>
      <c r="G27448" s="34">
        <v>317.2</v>
      </c>
    </row>
    <row r="27449" spans="1:7">
      <c r="A27449" s="32">
        <v>2018</v>
      </c>
      <c r="B27449" s="32">
        <v>2866</v>
      </c>
      <c r="C27449" s="33" t="s">
        <v>353</v>
      </c>
      <c r="D27449" s="33" t="s">
        <v>354</v>
      </c>
      <c r="E27449" s="34">
        <v>3656</v>
      </c>
      <c r="F27449" s="35">
        <v>25.117000000000001</v>
      </c>
      <c r="G27449" s="34" t="s">
        <v>364</v>
      </c>
    </row>
    <row r="27450" spans="1:7">
      <c r="A27450" s="32">
        <v>2018</v>
      </c>
      <c r="B27450" s="32">
        <v>2866</v>
      </c>
      <c r="C27450" s="33" t="s">
        <v>353</v>
      </c>
      <c r="D27450" s="33" t="s">
        <v>354</v>
      </c>
      <c r="E27450" s="34">
        <v>5284</v>
      </c>
      <c r="F27450" s="35">
        <v>25.067</v>
      </c>
      <c r="G27450" s="34" t="s">
        <v>364</v>
      </c>
    </row>
    <row r="27451" spans="1:7">
      <c r="A27451" s="32">
        <v>2018</v>
      </c>
      <c r="B27451" s="32">
        <v>2866</v>
      </c>
      <c r="C27451" s="33" t="s">
        <v>353</v>
      </c>
      <c r="D27451" s="33" t="s">
        <v>354</v>
      </c>
      <c r="E27451" s="34">
        <v>135918</v>
      </c>
      <c r="F27451" s="35">
        <v>25.036999999999999</v>
      </c>
      <c r="G27451" s="34" t="s">
        <v>364</v>
      </c>
    </row>
    <row r="27452" spans="1:7">
      <c r="A27452" s="32">
        <v>2018</v>
      </c>
      <c r="B27452" s="32">
        <v>2866</v>
      </c>
      <c r="C27452" s="33" t="s">
        <v>353</v>
      </c>
      <c r="D27452" s="33" t="s">
        <v>354</v>
      </c>
      <c r="E27452" s="34">
        <v>36191</v>
      </c>
      <c r="F27452" s="35">
        <v>25.126999999999999</v>
      </c>
      <c r="G27452" s="34" t="s">
        <v>364</v>
      </c>
    </row>
    <row r="27453" spans="1:7">
      <c r="A27453" s="32">
        <v>2018</v>
      </c>
      <c r="B27453" s="32">
        <v>2866</v>
      </c>
      <c r="C27453" s="33" t="s">
        <v>565</v>
      </c>
      <c r="D27453" s="33" t="s">
        <v>566</v>
      </c>
      <c r="E27453" s="34">
        <v>3396</v>
      </c>
      <c r="F27453" s="35">
        <v>5.8</v>
      </c>
      <c r="G27453" s="34" t="s">
        <v>364</v>
      </c>
    </row>
    <row r="27454" spans="1:7">
      <c r="A27454" s="32">
        <v>2018</v>
      </c>
      <c r="B27454" s="32">
        <v>2866</v>
      </c>
      <c r="C27454" s="33" t="s">
        <v>565</v>
      </c>
      <c r="D27454" s="33" t="s">
        <v>566</v>
      </c>
      <c r="E27454" s="34">
        <v>1251</v>
      </c>
      <c r="F27454" s="35">
        <v>5.8</v>
      </c>
      <c r="G27454" s="34" t="s">
        <v>364</v>
      </c>
    </row>
    <row r="27455" spans="1:7">
      <c r="A27455" s="32">
        <v>2018</v>
      </c>
      <c r="B27455" s="32">
        <v>2876</v>
      </c>
      <c r="C27455" s="33" t="s">
        <v>353</v>
      </c>
      <c r="D27455" s="33" t="s">
        <v>354</v>
      </c>
      <c r="E27455" s="34">
        <v>71244</v>
      </c>
      <c r="F27455" s="35">
        <v>24.98</v>
      </c>
      <c r="G27455" s="34">
        <v>170.9</v>
      </c>
    </row>
    <row r="27456" spans="1:7">
      <c r="A27456" s="32">
        <v>2018</v>
      </c>
      <c r="B27456" s="32">
        <v>2876</v>
      </c>
      <c r="C27456" s="33" t="s">
        <v>353</v>
      </c>
      <c r="D27456" s="33" t="s">
        <v>354</v>
      </c>
      <c r="E27456" s="34">
        <v>117647</v>
      </c>
      <c r="F27456" s="35">
        <v>25.047999999999998</v>
      </c>
      <c r="G27456" s="34">
        <v>171.4</v>
      </c>
    </row>
    <row r="27457" spans="1:7">
      <c r="A27457" s="32">
        <v>2018</v>
      </c>
      <c r="B27457" s="32">
        <v>2876</v>
      </c>
      <c r="C27457" s="33" t="s">
        <v>353</v>
      </c>
      <c r="D27457" s="33" t="s">
        <v>354</v>
      </c>
      <c r="E27457" s="34">
        <v>2960</v>
      </c>
      <c r="F27457" s="35">
        <v>24.245999999999999</v>
      </c>
      <c r="G27457" s="34">
        <v>132</v>
      </c>
    </row>
    <row r="27458" spans="1:7">
      <c r="A27458" s="32">
        <v>2018</v>
      </c>
      <c r="B27458" s="32">
        <v>2876</v>
      </c>
      <c r="C27458" s="33" t="s">
        <v>565</v>
      </c>
      <c r="D27458" s="33" t="s">
        <v>566</v>
      </c>
      <c r="E27458" s="34">
        <v>2269</v>
      </c>
      <c r="F27458" s="35">
        <v>5.7119999999999997</v>
      </c>
      <c r="G27458" s="34">
        <v>1845.4</v>
      </c>
    </row>
    <row r="27459" spans="1:7">
      <c r="A27459" s="32">
        <v>2018</v>
      </c>
      <c r="B27459" s="32">
        <v>2876</v>
      </c>
      <c r="C27459" s="33" t="s">
        <v>363</v>
      </c>
      <c r="D27459" s="33" t="s">
        <v>354</v>
      </c>
      <c r="E27459" s="34">
        <v>47053</v>
      </c>
      <c r="F27459" s="35">
        <v>17.18</v>
      </c>
      <c r="G27459" s="34">
        <v>166</v>
      </c>
    </row>
    <row r="27460" spans="1:7">
      <c r="A27460" s="32">
        <v>2018</v>
      </c>
      <c r="B27460" s="32">
        <v>2880</v>
      </c>
      <c r="C27460" s="33" t="s">
        <v>563</v>
      </c>
      <c r="D27460" s="33" t="s">
        <v>564</v>
      </c>
      <c r="E27460" s="34">
        <v>119402</v>
      </c>
      <c r="F27460" s="35">
        <v>1.0529999999999999</v>
      </c>
      <c r="G27460" s="34" t="s">
        <v>364</v>
      </c>
    </row>
    <row r="27461" spans="1:7">
      <c r="A27461" s="32">
        <v>2018</v>
      </c>
      <c r="B27461" s="32">
        <v>2936</v>
      </c>
      <c r="C27461" s="33" t="s">
        <v>353</v>
      </c>
      <c r="D27461" s="33" t="s">
        <v>354</v>
      </c>
      <c r="E27461" s="34">
        <v>59</v>
      </c>
      <c r="F27461" s="35">
        <v>25.1</v>
      </c>
      <c r="G27461" s="34">
        <v>329.7</v>
      </c>
    </row>
    <row r="27462" spans="1:7">
      <c r="A27462" s="32">
        <v>2018</v>
      </c>
      <c r="B27462" s="32">
        <v>2936</v>
      </c>
      <c r="C27462" s="33" t="s">
        <v>353</v>
      </c>
      <c r="D27462" s="33" t="s">
        <v>354</v>
      </c>
      <c r="E27462" s="34">
        <v>159</v>
      </c>
      <c r="F27462" s="35">
        <v>24.52</v>
      </c>
      <c r="G27462" s="34">
        <v>336.8</v>
      </c>
    </row>
    <row r="27463" spans="1:7">
      <c r="A27463" s="32">
        <v>2018</v>
      </c>
      <c r="B27463" s="32">
        <v>2936</v>
      </c>
      <c r="C27463" s="33" t="s">
        <v>565</v>
      </c>
      <c r="D27463" s="33" t="s">
        <v>566</v>
      </c>
      <c r="E27463" s="34">
        <v>21</v>
      </c>
      <c r="F27463" s="35">
        <v>5.84</v>
      </c>
      <c r="G27463" s="34">
        <v>2105</v>
      </c>
    </row>
    <row r="27464" spans="1:7">
      <c r="A27464" s="32">
        <v>2018</v>
      </c>
      <c r="B27464" s="32">
        <v>2951</v>
      </c>
      <c r="C27464" s="33" t="s">
        <v>563</v>
      </c>
      <c r="D27464" s="33" t="s">
        <v>564</v>
      </c>
      <c r="E27464" s="34">
        <v>508886</v>
      </c>
      <c r="F27464" s="35">
        <v>1.054</v>
      </c>
      <c r="G27464" s="34">
        <v>403.7</v>
      </c>
    </row>
    <row r="27465" spans="1:7">
      <c r="A27465" s="32">
        <v>2018</v>
      </c>
      <c r="B27465" s="32">
        <v>2952</v>
      </c>
      <c r="C27465" s="33" t="s">
        <v>363</v>
      </c>
      <c r="D27465" s="33" t="s">
        <v>354</v>
      </c>
      <c r="E27465" s="34">
        <v>65327</v>
      </c>
      <c r="F27465" s="35">
        <v>17.062000000000001</v>
      </c>
      <c r="G27465" s="34">
        <v>194.1</v>
      </c>
    </row>
    <row r="27466" spans="1:7">
      <c r="A27466" s="32">
        <v>2018</v>
      </c>
      <c r="B27466" s="32">
        <v>2952</v>
      </c>
      <c r="C27466" s="33" t="s">
        <v>563</v>
      </c>
      <c r="D27466" s="33" t="s">
        <v>564</v>
      </c>
      <c r="E27466" s="34">
        <v>25717</v>
      </c>
      <c r="F27466" s="35">
        <v>1.0049999999999999</v>
      </c>
      <c r="G27466" s="34">
        <v>499.1</v>
      </c>
    </row>
    <row r="27467" spans="1:7">
      <c r="A27467" s="32">
        <v>2018</v>
      </c>
      <c r="B27467" s="32">
        <v>2953</v>
      </c>
      <c r="C27467" s="33" t="s">
        <v>563</v>
      </c>
      <c r="D27467" s="33" t="s">
        <v>564</v>
      </c>
      <c r="E27467" s="34">
        <v>6756</v>
      </c>
      <c r="F27467" s="35">
        <v>1.016</v>
      </c>
      <c r="G27467" s="34">
        <v>759.9</v>
      </c>
    </row>
    <row r="27468" spans="1:7">
      <c r="A27468" s="32">
        <v>2018</v>
      </c>
      <c r="B27468" s="32">
        <v>2956</v>
      </c>
      <c r="C27468" s="33" t="s">
        <v>563</v>
      </c>
      <c r="D27468" s="33" t="s">
        <v>564</v>
      </c>
      <c r="E27468" s="34">
        <v>964152</v>
      </c>
      <c r="F27468" s="35">
        <v>1.02</v>
      </c>
      <c r="G27468" s="34">
        <v>499.1</v>
      </c>
    </row>
    <row r="27469" spans="1:7">
      <c r="A27469" s="32">
        <v>2018</v>
      </c>
      <c r="B27469" s="32">
        <v>2963</v>
      </c>
      <c r="C27469" s="33" t="s">
        <v>363</v>
      </c>
      <c r="D27469" s="33" t="s">
        <v>354</v>
      </c>
      <c r="E27469" s="34">
        <v>15728</v>
      </c>
      <c r="F27469" s="35">
        <v>17.352</v>
      </c>
      <c r="G27469" s="34">
        <v>123</v>
      </c>
    </row>
    <row r="27470" spans="1:7">
      <c r="A27470" s="32">
        <v>2018</v>
      </c>
      <c r="B27470" s="32">
        <v>2963</v>
      </c>
      <c r="C27470" s="33" t="s">
        <v>563</v>
      </c>
      <c r="D27470" s="33" t="s">
        <v>564</v>
      </c>
      <c r="E27470" s="34">
        <v>1</v>
      </c>
      <c r="F27470" s="35">
        <v>1.02</v>
      </c>
      <c r="G27470" s="34">
        <v>233</v>
      </c>
    </row>
    <row r="27471" spans="1:7">
      <c r="A27471" s="32">
        <v>2018</v>
      </c>
      <c r="B27471" s="32">
        <v>2963</v>
      </c>
      <c r="C27471" s="33" t="s">
        <v>563</v>
      </c>
      <c r="D27471" s="33" t="s">
        <v>564</v>
      </c>
      <c r="E27471" s="34">
        <v>1</v>
      </c>
      <c r="F27471" s="35">
        <v>1.02</v>
      </c>
      <c r="G27471" s="34">
        <v>474</v>
      </c>
    </row>
    <row r="27472" spans="1:7">
      <c r="A27472" s="32">
        <v>2018</v>
      </c>
      <c r="B27472" s="32">
        <v>2963</v>
      </c>
      <c r="C27472" s="33" t="s">
        <v>563</v>
      </c>
      <c r="D27472" s="33" t="s">
        <v>564</v>
      </c>
      <c r="E27472" s="34">
        <v>2</v>
      </c>
      <c r="F27472" s="35">
        <v>1.02</v>
      </c>
      <c r="G27472" s="34">
        <v>342.5</v>
      </c>
    </row>
    <row r="27473" spans="1:7">
      <c r="A27473" s="32">
        <v>2018</v>
      </c>
      <c r="B27473" s="32">
        <v>2963</v>
      </c>
      <c r="C27473" s="33" t="s">
        <v>563</v>
      </c>
      <c r="D27473" s="33" t="s">
        <v>564</v>
      </c>
      <c r="E27473" s="34">
        <v>2</v>
      </c>
      <c r="F27473" s="35">
        <v>1.02</v>
      </c>
      <c r="G27473" s="34">
        <v>384.5</v>
      </c>
    </row>
    <row r="27474" spans="1:7">
      <c r="A27474" s="32">
        <v>2018</v>
      </c>
      <c r="B27474" s="32">
        <v>2963</v>
      </c>
      <c r="C27474" s="33" t="s">
        <v>563</v>
      </c>
      <c r="D27474" s="33" t="s">
        <v>564</v>
      </c>
      <c r="E27474" s="34">
        <v>23</v>
      </c>
      <c r="F27474" s="35">
        <v>1.02</v>
      </c>
      <c r="G27474" s="34">
        <v>340.1</v>
      </c>
    </row>
    <row r="27475" spans="1:7">
      <c r="A27475" s="32">
        <v>2018</v>
      </c>
      <c r="B27475" s="32">
        <v>2963</v>
      </c>
      <c r="C27475" s="33" t="s">
        <v>563</v>
      </c>
      <c r="D27475" s="33" t="s">
        <v>564</v>
      </c>
      <c r="E27475" s="34">
        <v>96</v>
      </c>
      <c r="F27475" s="35">
        <v>1.02</v>
      </c>
      <c r="G27475" s="34">
        <v>330.1</v>
      </c>
    </row>
    <row r="27476" spans="1:7">
      <c r="A27476" s="32">
        <v>2018</v>
      </c>
      <c r="B27476" s="32">
        <v>2963</v>
      </c>
      <c r="C27476" s="33" t="s">
        <v>563</v>
      </c>
      <c r="D27476" s="33" t="s">
        <v>564</v>
      </c>
      <c r="E27476" s="34">
        <v>623</v>
      </c>
      <c r="F27476" s="35">
        <v>1.02</v>
      </c>
      <c r="G27476" s="34">
        <v>323.8</v>
      </c>
    </row>
    <row r="27477" spans="1:7">
      <c r="A27477" s="32">
        <v>2018</v>
      </c>
      <c r="B27477" s="32">
        <v>2963</v>
      </c>
      <c r="C27477" s="33" t="s">
        <v>563</v>
      </c>
      <c r="D27477" s="33" t="s">
        <v>564</v>
      </c>
      <c r="E27477" s="34">
        <v>637</v>
      </c>
      <c r="F27477" s="35">
        <v>1.02</v>
      </c>
      <c r="G27477" s="34">
        <v>326.8</v>
      </c>
    </row>
    <row r="27478" spans="1:7">
      <c r="A27478" s="32">
        <v>2018</v>
      </c>
      <c r="B27478" s="32">
        <v>2963</v>
      </c>
      <c r="C27478" s="33" t="s">
        <v>563</v>
      </c>
      <c r="D27478" s="33" t="s">
        <v>564</v>
      </c>
      <c r="E27478" s="34">
        <v>1216</v>
      </c>
      <c r="F27478" s="35">
        <v>1.02</v>
      </c>
      <c r="G27478" s="34">
        <v>326.2</v>
      </c>
    </row>
    <row r="27479" spans="1:7">
      <c r="A27479" s="32">
        <v>2018</v>
      </c>
      <c r="B27479" s="32">
        <v>2963</v>
      </c>
      <c r="C27479" s="33" t="s">
        <v>563</v>
      </c>
      <c r="D27479" s="33" t="s">
        <v>564</v>
      </c>
      <c r="E27479" s="34">
        <v>1868</v>
      </c>
      <c r="F27479" s="35">
        <v>1.02</v>
      </c>
      <c r="G27479" s="34">
        <v>326.89999999999998</v>
      </c>
    </row>
    <row r="27480" spans="1:7">
      <c r="A27480" s="32">
        <v>2018</v>
      </c>
      <c r="B27480" s="32">
        <v>2963</v>
      </c>
      <c r="C27480" s="33" t="s">
        <v>563</v>
      </c>
      <c r="D27480" s="33" t="s">
        <v>564</v>
      </c>
      <c r="E27480" s="34">
        <v>1871</v>
      </c>
      <c r="F27480" s="35">
        <v>1.02</v>
      </c>
      <c r="G27480" s="34">
        <v>326.7</v>
      </c>
    </row>
    <row r="27481" spans="1:7">
      <c r="A27481" s="32">
        <v>2018</v>
      </c>
      <c r="B27481" s="32">
        <v>2963</v>
      </c>
      <c r="C27481" s="33" t="s">
        <v>563</v>
      </c>
      <c r="D27481" s="33" t="s">
        <v>564</v>
      </c>
      <c r="E27481" s="34">
        <v>2066</v>
      </c>
      <c r="F27481" s="35">
        <v>1</v>
      </c>
      <c r="G27481" s="34">
        <v>317.8</v>
      </c>
    </row>
    <row r="27482" spans="1:7">
      <c r="A27482" s="32">
        <v>2018</v>
      </c>
      <c r="B27482" s="32">
        <v>2963</v>
      </c>
      <c r="C27482" s="33" t="s">
        <v>563</v>
      </c>
      <c r="D27482" s="33" t="s">
        <v>564</v>
      </c>
      <c r="E27482" s="34">
        <v>2602</v>
      </c>
      <c r="F27482" s="35">
        <v>1</v>
      </c>
      <c r="G27482" s="34">
        <v>331.5</v>
      </c>
    </row>
    <row r="27483" spans="1:7">
      <c r="A27483" s="32">
        <v>2018</v>
      </c>
      <c r="B27483" s="32">
        <v>2963</v>
      </c>
      <c r="C27483" s="33" t="s">
        <v>563</v>
      </c>
      <c r="D27483" s="33" t="s">
        <v>564</v>
      </c>
      <c r="E27483" s="34">
        <v>3702</v>
      </c>
      <c r="F27483" s="35">
        <v>1</v>
      </c>
      <c r="G27483" s="34">
        <v>280.39999999999998</v>
      </c>
    </row>
    <row r="27484" spans="1:7">
      <c r="A27484" s="32">
        <v>2018</v>
      </c>
      <c r="B27484" s="32">
        <v>2963</v>
      </c>
      <c r="C27484" s="33" t="s">
        <v>563</v>
      </c>
      <c r="D27484" s="33" t="s">
        <v>564</v>
      </c>
      <c r="E27484" s="34">
        <v>4753</v>
      </c>
      <c r="F27484" s="35">
        <v>1.02</v>
      </c>
      <c r="G27484" s="34">
        <v>279.39999999999998</v>
      </c>
    </row>
    <row r="27485" spans="1:7">
      <c r="A27485" s="32">
        <v>2018</v>
      </c>
      <c r="B27485" s="32">
        <v>2963</v>
      </c>
      <c r="C27485" s="33" t="s">
        <v>563</v>
      </c>
      <c r="D27485" s="33" t="s">
        <v>564</v>
      </c>
      <c r="E27485" s="34">
        <v>6898</v>
      </c>
      <c r="F27485" s="35">
        <v>1.02</v>
      </c>
      <c r="G27485" s="34">
        <v>344.7</v>
      </c>
    </row>
    <row r="27486" spans="1:7">
      <c r="A27486" s="32">
        <v>2018</v>
      </c>
      <c r="B27486" s="32">
        <v>2963</v>
      </c>
      <c r="C27486" s="33" t="s">
        <v>563</v>
      </c>
      <c r="D27486" s="33" t="s">
        <v>564</v>
      </c>
      <c r="E27486" s="34">
        <v>8247</v>
      </c>
      <c r="F27486" s="35">
        <v>1.02</v>
      </c>
      <c r="G27486" s="34">
        <v>280.7</v>
      </c>
    </row>
    <row r="27487" spans="1:7">
      <c r="A27487" s="32">
        <v>2018</v>
      </c>
      <c r="B27487" s="32">
        <v>2963</v>
      </c>
      <c r="C27487" s="33" t="s">
        <v>563</v>
      </c>
      <c r="D27487" s="33" t="s">
        <v>564</v>
      </c>
      <c r="E27487" s="34">
        <v>10932</v>
      </c>
      <c r="F27487" s="35">
        <v>1.0269999999999999</v>
      </c>
      <c r="G27487" s="34">
        <v>218.2</v>
      </c>
    </row>
    <row r="27488" spans="1:7">
      <c r="A27488" s="32">
        <v>2018</v>
      </c>
      <c r="B27488" s="32">
        <v>2963</v>
      </c>
      <c r="C27488" s="33" t="s">
        <v>563</v>
      </c>
      <c r="D27488" s="33" t="s">
        <v>564</v>
      </c>
      <c r="E27488" s="34">
        <v>26356</v>
      </c>
      <c r="F27488" s="35">
        <v>1.02</v>
      </c>
      <c r="G27488" s="34">
        <v>340.5</v>
      </c>
    </row>
    <row r="27489" spans="1:7">
      <c r="A27489" s="32">
        <v>2018</v>
      </c>
      <c r="B27489" s="32">
        <v>2963</v>
      </c>
      <c r="C27489" s="33" t="s">
        <v>563</v>
      </c>
      <c r="D27489" s="33" t="s">
        <v>564</v>
      </c>
      <c r="E27489" s="34">
        <v>31545</v>
      </c>
      <c r="F27489" s="35">
        <v>1.026</v>
      </c>
      <c r="G27489" s="34">
        <v>203.2</v>
      </c>
    </row>
    <row r="27490" spans="1:7">
      <c r="A27490" s="32">
        <v>2018</v>
      </c>
      <c r="B27490" s="32">
        <v>2963</v>
      </c>
      <c r="C27490" s="33" t="s">
        <v>563</v>
      </c>
      <c r="D27490" s="33" t="s">
        <v>564</v>
      </c>
      <c r="E27490" s="34">
        <v>33008</v>
      </c>
      <c r="F27490" s="35">
        <v>1.0129999999999999</v>
      </c>
      <c r="G27490" s="34">
        <v>330.2</v>
      </c>
    </row>
    <row r="27491" spans="1:7">
      <c r="A27491" s="32">
        <v>2018</v>
      </c>
      <c r="B27491" s="32">
        <v>2963</v>
      </c>
      <c r="C27491" s="33" t="s">
        <v>563</v>
      </c>
      <c r="D27491" s="33" t="s">
        <v>564</v>
      </c>
      <c r="E27491" s="34">
        <v>33433</v>
      </c>
      <c r="F27491" s="35">
        <v>1.0149999999999999</v>
      </c>
      <c r="G27491" s="34">
        <v>325.39999999999998</v>
      </c>
    </row>
    <row r="27492" spans="1:7">
      <c r="A27492" s="32">
        <v>2018</v>
      </c>
      <c r="B27492" s="32">
        <v>2963</v>
      </c>
      <c r="C27492" s="33" t="s">
        <v>563</v>
      </c>
      <c r="D27492" s="33" t="s">
        <v>564</v>
      </c>
      <c r="E27492" s="34">
        <v>58856</v>
      </c>
      <c r="F27492" s="35">
        <v>1.0229999999999999</v>
      </c>
      <c r="G27492" s="34">
        <v>275.39999999999998</v>
      </c>
    </row>
    <row r="27493" spans="1:7">
      <c r="A27493" s="32">
        <v>2018</v>
      </c>
      <c r="B27493" s="32">
        <v>2963</v>
      </c>
      <c r="C27493" s="33" t="s">
        <v>563</v>
      </c>
      <c r="D27493" s="33" t="s">
        <v>564</v>
      </c>
      <c r="E27493" s="34">
        <v>60552</v>
      </c>
      <c r="F27493" s="35">
        <v>1.0249999999999999</v>
      </c>
      <c r="G27493" s="34">
        <v>235.4</v>
      </c>
    </row>
    <row r="27494" spans="1:7">
      <c r="A27494" s="32">
        <v>2018</v>
      </c>
      <c r="B27494" s="32">
        <v>2963</v>
      </c>
      <c r="C27494" s="33" t="s">
        <v>563</v>
      </c>
      <c r="D27494" s="33" t="s">
        <v>564</v>
      </c>
      <c r="E27494" s="34">
        <v>104855</v>
      </c>
      <c r="F27494" s="35">
        <v>1.0129999999999999</v>
      </c>
      <c r="G27494" s="34">
        <v>328.3</v>
      </c>
    </row>
    <row r="27495" spans="1:7">
      <c r="A27495" s="32">
        <v>2018</v>
      </c>
      <c r="B27495" s="32">
        <v>2963</v>
      </c>
      <c r="C27495" s="33" t="s">
        <v>563</v>
      </c>
      <c r="D27495" s="33" t="s">
        <v>564</v>
      </c>
      <c r="E27495" s="34">
        <v>143471</v>
      </c>
      <c r="F27495" s="35">
        <v>1.024</v>
      </c>
      <c r="G27495" s="34">
        <v>242.8</v>
      </c>
    </row>
    <row r="27496" spans="1:7">
      <c r="A27496" s="32">
        <v>2018</v>
      </c>
      <c r="B27496" s="32">
        <v>2963</v>
      </c>
      <c r="C27496" s="33" t="s">
        <v>563</v>
      </c>
      <c r="D27496" s="33" t="s">
        <v>564</v>
      </c>
      <c r="E27496" s="34">
        <v>149650</v>
      </c>
      <c r="F27496" s="35">
        <v>1.0249999999999999</v>
      </c>
      <c r="G27496" s="34">
        <v>233.4</v>
      </c>
    </row>
    <row r="27497" spans="1:7">
      <c r="A27497" s="32">
        <v>2018</v>
      </c>
      <c r="B27497" s="32">
        <v>2963</v>
      </c>
      <c r="C27497" s="33" t="s">
        <v>563</v>
      </c>
      <c r="D27497" s="33" t="s">
        <v>564</v>
      </c>
      <c r="E27497" s="34">
        <v>157456</v>
      </c>
      <c r="F27497" s="35">
        <v>1.0149999999999999</v>
      </c>
      <c r="G27497" s="34">
        <v>341.8</v>
      </c>
    </row>
    <row r="27498" spans="1:7">
      <c r="A27498" s="32">
        <v>2018</v>
      </c>
      <c r="B27498" s="32">
        <v>2963</v>
      </c>
      <c r="C27498" s="33" t="s">
        <v>563</v>
      </c>
      <c r="D27498" s="33" t="s">
        <v>564</v>
      </c>
      <c r="E27498" s="34">
        <v>186428</v>
      </c>
      <c r="F27498" s="35">
        <v>1.0129999999999999</v>
      </c>
      <c r="G27498" s="34">
        <v>297.5</v>
      </c>
    </row>
    <row r="27499" spans="1:7">
      <c r="A27499" s="32">
        <v>2018</v>
      </c>
      <c r="B27499" s="32">
        <v>2963</v>
      </c>
      <c r="C27499" s="33" t="s">
        <v>563</v>
      </c>
      <c r="D27499" s="33" t="s">
        <v>564</v>
      </c>
      <c r="E27499" s="34">
        <v>360028</v>
      </c>
      <c r="F27499" s="35">
        <v>1.014</v>
      </c>
      <c r="G27499" s="34">
        <v>311.8</v>
      </c>
    </row>
    <row r="27500" spans="1:7">
      <c r="A27500" s="32">
        <v>2018</v>
      </c>
      <c r="B27500" s="32">
        <v>2963</v>
      </c>
      <c r="C27500" s="33" t="s">
        <v>563</v>
      </c>
      <c r="D27500" s="33" t="s">
        <v>564</v>
      </c>
      <c r="E27500" s="34">
        <v>457661</v>
      </c>
      <c r="F27500" s="35">
        <v>1.014</v>
      </c>
      <c r="G27500" s="34">
        <v>309.7</v>
      </c>
    </row>
    <row r="27501" spans="1:7">
      <c r="A27501" s="32">
        <v>2018</v>
      </c>
      <c r="B27501" s="32">
        <v>2963</v>
      </c>
      <c r="C27501" s="33" t="s">
        <v>563</v>
      </c>
      <c r="D27501" s="33" t="s">
        <v>564</v>
      </c>
      <c r="E27501" s="34">
        <v>1</v>
      </c>
      <c r="F27501" s="35">
        <v>1.02</v>
      </c>
      <c r="G27501" s="34">
        <v>233</v>
      </c>
    </row>
    <row r="27502" spans="1:7">
      <c r="A27502" s="32">
        <v>2018</v>
      </c>
      <c r="B27502" s="32">
        <v>2963</v>
      </c>
      <c r="C27502" s="33" t="s">
        <v>363</v>
      </c>
      <c r="D27502" s="33" t="s">
        <v>354</v>
      </c>
      <c r="E27502" s="34">
        <v>31458</v>
      </c>
      <c r="F27502" s="35">
        <v>17.12</v>
      </c>
      <c r="G27502" s="34">
        <v>151.30000000000001</v>
      </c>
    </row>
    <row r="27503" spans="1:7">
      <c r="A27503" s="32">
        <v>2018</v>
      </c>
      <c r="B27503" s="32">
        <v>2964</v>
      </c>
      <c r="C27503" s="33" t="s">
        <v>563</v>
      </c>
      <c r="D27503" s="33" t="s">
        <v>564</v>
      </c>
      <c r="E27503" s="34">
        <v>100884</v>
      </c>
      <c r="F27503" s="35">
        <v>1.02</v>
      </c>
      <c r="G27503" s="34">
        <v>295.3</v>
      </c>
    </row>
    <row r="27504" spans="1:7">
      <c r="A27504" s="32">
        <v>2018</v>
      </c>
      <c r="B27504" s="32">
        <v>2964</v>
      </c>
      <c r="C27504" s="33" t="s">
        <v>563</v>
      </c>
      <c r="D27504" s="33" t="s">
        <v>564</v>
      </c>
      <c r="E27504" s="34">
        <v>109962</v>
      </c>
      <c r="F27504" s="35">
        <v>1.04</v>
      </c>
      <c r="G27504" s="34">
        <v>214.3</v>
      </c>
    </row>
    <row r="27505" spans="1:7">
      <c r="A27505" s="32">
        <v>2018</v>
      </c>
      <c r="B27505" s="32">
        <v>2964</v>
      </c>
      <c r="C27505" s="33" t="s">
        <v>563</v>
      </c>
      <c r="D27505" s="33" t="s">
        <v>564</v>
      </c>
      <c r="E27505" s="34">
        <v>131470</v>
      </c>
      <c r="F27505" s="35">
        <v>1.04</v>
      </c>
      <c r="G27505" s="34">
        <v>266.7</v>
      </c>
    </row>
    <row r="27506" spans="1:7">
      <c r="A27506" s="32">
        <v>2018</v>
      </c>
      <c r="B27506" s="32">
        <v>2964</v>
      </c>
      <c r="C27506" s="33" t="s">
        <v>563</v>
      </c>
      <c r="D27506" s="33" t="s">
        <v>564</v>
      </c>
      <c r="E27506" s="34">
        <v>246609</v>
      </c>
      <c r="F27506" s="35">
        <v>1.02</v>
      </c>
      <c r="G27506" s="34">
        <v>258.60000000000002</v>
      </c>
    </row>
    <row r="27507" spans="1:7">
      <c r="A27507" s="32">
        <v>2018</v>
      </c>
      <c r="B27507" s="32">
        <v>2964</v>
      </c>
      <c r="C27507" s="33" t="s">
        <v>563</v>
      </c>
      <c r="D27507" s="33" t="s">
        <v>564</v>
      </c>
      <c r="E27507" s="34">
        <v>336901</v>
      </c>
      <c r="F27507" s="35">
        <v>1.02</v>
      </c>
      <c r="G27507" s="34">
        <v>273.39999999999998</v>
      </c>
    </row>
    <row r="27508" spans="1:7">
      <c r="A27508" s="32">
        <v>2018</v>
      </c>
      <c r="B27508" s="32">
        <v>2964</v>
      </c>
      <c r="C27508" s="33" t="s">
        <v>563</v>
      </c>
      <c r="D27508" s="33" t="s">
        <v>564</v>
      </c>
      <c r="E27508" s="34">
        <v>89</v>
      </c>
      <c r="F27508" s="35">
        <v>1.02</v>
      </c>
      <c r="G27508" s="34">
        <v>320.89999999999998</v>
      </c>
    </row>
    <row r="27509" spans="1:7">
      <c r="A27509" s="32">
        <v>2018</v>
      </c>
      <c r="B27509" s="32">
        <v>2964</v>
      </c>
      <c r="C27509" s="33" t="s">
        <v>563</v>
      </c>
      <c r="D27509" s="33" t="s">
        <v>564</v>
      </c>
      <c r="E27509" s="34">
        <v>206</v>
      </c>
      <c r="F27509" s="35">
        <v>1.02</v>
      </c>
      <c r="G27509" s="34">
        <v>242.9</v>
      </c>
    </row>
    <row r="27510" spans="1:7">
      <c r="A27510" s="32">
        <v>2018</v>
      </c>
      <c r="B27510" s="32">
        <v>2964</v>
      </c>
      <c r="C27510" s="33" t="s">
        <v>563</v>
      </c>
      <c r="D27510" s="33" t="s">
        <v>564</v>
      </c>
      <c r="E27510" s="34">
        <v>379</v>
      </c>
      <c r="F27510" s="35">
        <v>1.02</v>
      </c>
      <c r="G27510" s="34">
        <v>344.3</v>
      </c>
    </row>
    <row r="27511" spans="1:7">
      <c r="A27511" s="32">
        <v>2018</v>
      </c>
      <c r="B27511" s="32">
        <v>2964</v>
      </c>
      <c r="C27511" s="33" t="s">
        <v>563</v>
      </c>
      <c r="D27511" s="33" t="s">
        <v>564</v>
      </c>
      <c r="E27511" s="34">
        <v>384</v>
      </c>
      <c r="F27511" s="35">
        <v>1.02</v>
      </c>
      <c r="G27511" s="34">
        <v>307.10000000000002</v>
      </c>
    </row>
    <row r="27512" spans="1:7">
      <c r="A27512" s="32">
        <v>2018</v>
      </c>
      <c r="B27512" s="32">
        <v>2964</v>
      </c>
      <c r="C27512" s="33" t="s">
        <v>563</v>
      </c>
      <c r="D27512" s="33" t="s">
        <v>564</v>
      </c>
      <c r="E27512" s="34">
        <v>807</v>
      </c>
      <c r="F27512" s="35">
        <v>1.02</v>
      </c>
      <c r="G27512" s="34">
        <v>294.3</v>
      </c>
    </row>
    <row r="27513" spans="1:7">
      <c r="A27513" s="32">
        <v>2018</v>
      </c>
      <c r="B27513" s="32">
        <v>2964</v>
      </c>
      <c r="C27513" s="33" t="s">
        <v>563</v>
      </c>
      <c r="D27513" s="33" t="s">
        <v>564</v>
      </c>
      <c r="E27513" s="34">
        <v>859</v>
      </c>
      <c r="F27513" s="35">
        <v>1.02</v>
      </c>
      <c r="G27513" s="34">
        <v>358.1</v>
      </c>
    </row>
    <row r="27514" spans="1:7">
      <c r="A27514" s="32">
        <v>2018</v>
      </c>
      <c r="B27514" s="32">
        <v>2964</v>
      </c>
      <c r="C27514" s="33" t="s">
        <v>563</v>
      </c>
      <c r="D27514" s="33" t="s">
        <v>564</v>
      </c>
      <c r="E27514" s="34">
        <v>1358</v>
      </c>
      <c r="F27514" s="35">
        <v>1.02</v>
      </c>
      <c r="G27514" s="34">
        <v>199.6</v>
      </c>
    </row>
    <row r="27515" spans="1:7">
      <c r="A27515" s="32">
        <v>2018</v>
      </c>
      <c r="B27515" s="32">
        <v>2964</v>
      </c>
      <c r="C27515" s="33" t="s">
        <v>563</v>
      </c>
      <c r="D27515" s="33" t="s">
        <v>564</v>
      </c>
      <c r="E27515" s="34">
        <v>1412</v>
      </c>
      <c r="F27515" s="35">
        <v>1.03</v>
      </c>
      <c r="G27515" s="34">
        <v>343.3</v>
      </c>
    </row>
    <row r="27516" spans="1:7">
      <c r="A27516" s="32">
        <v>2018</v>
      </c>
      <c r="B27516" s="32">
        <v>2964</v>
      </c>
      <c r="C27516" s="33" t="s">
        <v>563</v>
      </c>
      <c r="D27516" s="33" t="s">
        <v>564</v>
      </c>
      <c r="E27516" s="34">
        <v>1491</v>
      </c>
      <c r="F27516" s="35">
        <v>1.02</v>
      </c>
      <c r="G27516" s="34">
        <v>343.9</v>
      </c>
    </row>
    <row r="27517" spans="1:7">
      <c r="A27517" s="32">
        <v>2018</v>
      </c>
      <c r="B27517" s="32">
        <v>2964</v>
      </c>
      <c r="C27517" s="33" t="s">
        <v>563</v>
      </c>
      <c r="D27517" s="33" t="s">
        <v>564</v>
      </c>
      <c r="E27517" s="34">
        <v>1566</v>
      </c>
      <c r="F27517" s="35">
        <v>1.04</v>
      </c>
      <c r="G27517" s="34">
        <v>264.5</v>
      </c>
    </row>
    <row r="27518" spans="1:7">
      <c r="A27518" s="32">
        <v>2018</v>
      </c>
      <c r="B27518" s="32">
        <v>2964</v>
      </c>
      <c r="C27518" s="33" t="s">
        <v>563</v>
      </c>
      <c r="D27518" s="33" t="s">
        <v>564</v>
      </c>
      <c r="E27518" s="34">
        <v>2088</v>
      </c>
      <c r="F27518" s="35">
        <v>1.02</v>
      </c>
      <c r="G27518" s="34">
        <v>287</v>
      </c>
    </row>
    <row r="27519" spans="1:7">
      <c r="A27519" s="32">
        <v>2018</v>
      </c>
      <c r="B27519" s="32">
        <v>2964</v>
      </c>
      <c r="C27519" s="33" t="s">
        <v>563</v>
      </c>
      <c r="D27519" s="33" t="s">
        <v>564</v>
      </c>
      <c r="E27519" s="34">
        <v>3555</v>
      </c>
      <c r="F27519" s="35">
        <v>1.02</v>
      </c>
      <c r="G27519" s="34">
        <v>303.7</v>
      </c>
    </row>
    <row r="27520" spans="1:7">
      <c r="A27520" s="32">
        <v>2018</v>
      </c>
      <c r="B27520" s="32">
        <v>2964</v>
      </c>
      <c r="C27520" s="33" t="s">
        <v>563</v>
      </c>
      <c r="D27520" s="33" t="s">
        <v>564</v>
      </c>
      <c r="E27520" s="34">
        <v>8883</v>
      </c>
      <c r="F27520" s="35">
        <v>1.03</v>
      </c>
      <c r="G27520" s="34">
        <v>187.3</v>
      </c>
    </row>
    <row r="27521" spans="1:7">
      <c r="A27521" s="32">
        <v>2018</v>
      </c>
      <c r="B27521" s="32">
        <v>2964</v>
      </c>
      <c r="C27521" s="33" t="s">
        <v>563</v>
      </c>
      <c r="D27521" s="33" t="s">
        <v>564</v>
      </c>
      <c r="E27521" s="34">
        <v>11711</v>
      </c>
      <c r="F27521" s="35">
        <v>1.02</v>
      </c>
      <c r="G27521" s="34">
        <v>308.39999999999998</v>
      </c>
    </row>
    <row r="27522" spans="1:7">
      <c r="A27522" s="32">
        <v>2018</v>
      </c>
      <c r="B27522" s="32">
        <v>2964</v>
      </c>
      <c r="C27522" s="33" t="s">
        <v>563</v>
      </c>
      <c r="D27522" s="33" t="s">
        <v>564</v>
      </c>
      <c r="E27522" s="34">
        <v>11946</v>
      </c>
      <c r="F27522" s="35">
        <v>1.02</v>
      </c>
      <c r="G27522" s="34">
        <v>289.5</v>
      </c>
    </row>
    <row r="27523" spans="1:7">
      <c r="A27523" s="32">
        <v>2018</v>
      </c>
      <c r="B27523" s="32">
        <v>2964</v>
      </c>
      <c r="C27523" s="33" t="s">
        <v>563</v>
      </c>
      <c r="D27523" s="33" t="s">
        <v>564</v>
      </c>
      <c r="E27523" s="34">
        <v>13598</v>
      </c>
      <c r="F27523" s="35">
        <v>1.02</v>
      </c>
      <c r="G27523" s="34">
        <v>275.89999999999998</v>
      </c>
    </row>
    <row r="27524" spans="1:7">
      <c r="A27524" s="32">
        <v>2018</v>
      </c>
      <c r="B27524" s="32">
        <v>2964</v>
      </c>
      <c r="C27524" s="33" t="s">
        <v>563</v>
      </c>
      <c r="D27524" s="33" t="s">
        <v>564</v>
      </c>
      <c r="E27524" s="34">
        <v>15049</v>
      </c>
      <c r="F27524" s="35">
        <v>1.04</v>
      </c>
      <c r="G27524" s="34">
        <v>289.3</v>
      </c>
    </row>
    <row r="27525" spans="1:7">
      <c r="A27525" s="32">
        <v>2018</v>
      </c>
      <c r="B27525" s="32">
        <v>2964</v>
      </c>
      <c r="C27525" s="33" t="s">
        <v>563</v>
      </c>
      <c r="D27525" s="33" t="s">
        <v>564</v>
      </c>
      <c r="E27525" s="34">
        <v>16974</v>
      </c>
      <c r="F27525" s="35">
        <v>1.03</v>
      </c>
      <c r="G27525" s="34">
        <v>301.60000000000002</v>
      </c>
    </row>
    <row r="27526" spans="1:7">
      <c r="A27526" s="32">
        <v>2018</v>
      </c>
      <c r="B27526" s="32">
        <v>2964</v>
      </c>
      <c r="C27526" s="33" t="s">
        <v>563</v>
      </c>
      <c r="D27526" s="33" t="s">
        <v>564</v>
      </c>
      <c r="E27526" s="34">
        <v>20228</v>
      </c>
      <c r="F27526" s="35">
        <v>1.02</v>
      </c>
      <c r="G27526" s="34">
        <v>189.2</v>
      </c>
    </row>
    <row r="27527" spans="1:7">
      <c r="A27527" s="32">
        <v>2018</v>
      </c>
      <c r="B27527" s="32">
        <v>2964</v>
      </c>
      <c r="C27527" s="33" t="s">
        <v>563</v>
      </c>
      <c r="D27527" s="33" t="s">
        <v>564</v>
      </c>
      <c r="E27527" s="34">
        <v>23610</v>
      </c>
      <c r="F27527" s="35">
        <v>1.03</v>
      </c>
      <c r="G27527" s="34">
        <v>285.2</v>
      </c>
    </row>
    <row r="27528" spans="1:7">
      <c r="A27528" s="32">
        <v>2018</v>
      </c>
      <c r="B27528" s="32">
        <v>2964</v>
      </c>
      <c r="C27528" s="33" t="s">
        <v>563</v>
      </c>
      <c r="D27528" s="33" t="s">
        <v>564</v>
      </c>
      <c r="E27528" s="34">
        <v>23610</v>
      </c>
      <c r="F27528" s="35">
        <v>1.02</v>
      </c>
      <c r="G27528" s="34">
        <v>358.3</v>
      </c>
    </row>
    <row r="27529" spans="1:7">
      <c r="A27529" s="32">
        <v>2018</v>
      </c>
      <c r="B27529" s="32">
        <v>2964</v>
      </c>
      <c r="C27529" s="33" t="s">
        <v>563</v>
      </c>
      <c r="D27529" s="33" t="s">
        <v>564</v>
      </c>
      <c r="E27529" s="34">
        <v>54026</v>
      </c>
      <c r="F27529" s="35">
        <v>1.02</v>
      </c>
      <c r="G27529" s="34">
        <v>358.4</v>
      </c>
    </row>
    <row r="27530" spans="1:7">
      <c r="A27530" s="32">
        <v>2018</v>
      </c>
      <c r="B27530" s="32">
        <v>2965</v>
      </c>
      <c r="C27530" s="33" t="s">
        <v>563</v>
      </c>
      <c r="D27530" s="33" t="s">
        <v>564</v>
      </c>
      <c r="E27530" s="34">
        <v>805</v>
      </c>
      <c r="F27530" s="35">
        <v>1.02</v>
      </c>
      <c r="G27530" s="34">
        <v>272.60000000000002</v>
      </c>
    </row>
    <row r="27531" spans="1:7">
      <c r="A27531" s="32">
        <v>2018</v>
      </c>
      <c r="B27531" s="32">
        <v>2965</v>
      </c>
      <c r="C27531" s="33" t="s">
        <v>563</v>
      </c>
      <c r="D27531" s="33" t="s">
        <v>564</v>
      </c>
      <c r="E27531" s="34">
        <v>745</v>
      </c>
      <c r="F27531" s="35">
        <v>1.02</v>
      </c>
      <c r="G27531" s="34">
        <v>345.2</v>
      </c>
    </row>
    <row r="27532" spans="1:7">
      <c r="A27532" s="32">
        <v>2018</v>
      </c>
      <c r="B27532" s="32">
        <v>2965</v>
      </c>
      <c r="C27532" s="33" t="s">
        <v>563</v>
      </c>
      <c r="D27532" s="33" t="s">
        <v>564</v>
      </c>
      <c r="E27532" s="34">
        <v>2729</v>
      </c>
      <c r="F27532" s="35">
        <v>1.03</v>
      </c>
      <c r="G27532" s="34">
        <v>183.4</v>
      </c>
    </row>
    <row r="27533" spans="1:7">
      <c r="A27533" s="32">
        <v>2018</v>
      </c>
      <c r="B27533" s="32">
        <v>2965</v>
      </c>
      <c r="C27533" s="33" t="s">
        <v>563</v>
      </c>
      <c r="D27533" s="33" t="s">
        <v>564</v>
      </c>
      <c r="E27533" s="34">
        <v>2800</v>
      </c>
      <c r="F27533" s="35">
        <v>1.02</v>
      </c>
      <c r="G27533" s="34">
        <v>292.3</v>
      </c>
    </row>
    <row r="27534" spans="1:7">
      <c r="A27534" s="32">
        <v>2018</v>
      </c>
      <c r="B27534" s="32">
        <v>2965</v>
      </c>
      <c r="C27534" s="33" t="s">
        <v>563</v>
      </c>
      <c r="D27534" s="33" t="s">
        <v>564</v>
      </c>
      <c r="E27534" s="34">
        <v>3571</v>
      </c>
      <c r="F27534" s="35">
        <v>1.02</v>
      </c>
      <c r="G27534" s="34">
        <v>299.60000000000002</v>
      </c>
    </row>
    <row r="27535" spans="1:7">
      <c r="A27535" s="32">
        <v>2018</v>
      </c>
      <c r="B27535" s="32">
        <v>2965</v>
      </c>
      <c r="C27535" s="33" t="s">
        <v>563</v>
      </c>
      <c r="D27535" s="33" t="s">
        <v>564</v>
      </c>
      <c r="E27535" s="34">
        <v>3931</v>
      </c>
      <c r="F27535" s="35">
        <v>1.03</v>
      </c>
      <c r="G27535" s="34">
        <v>181.6</v>
      </c>
    </row>
    <row r="27536" spans="1:7">
      <c r="A27536" s="32">
        <v>2018</v>
      </c>
      <c r="B27536" s="32">
        <v>2965</v>
      </c>
      <c r="C27536" s="33" t="s">
        <v>563</v>
      </c>
      <c r="D27536" s="33" t="s">
        <v>564</v>
      </c>
      <c r="E27536" s="34">
        <v>5542</v>
      </c>
      <c r="F27536" s="35">
        <v>1.02</v>
      </c>
      <c r="G27536" s="34">
        <v>235.8</v>
      </c>
    </row>
    <row r="27537" spans="1:7">
      <c r="A27537" s="32">
        <v>2018</v>
      </c>
      <c r="B27537" s="32">
        <v>2965</v>
      </c>
      <c r="C27537" s="33" t="s">
        <v>563</v>
      </c>
      <c r="D27537" s="33" t="s">
        <v>564</v>
      </c>
      <c r="E27537" s="34">
        <v>7226</v>
      </c>
      <c r="F27537" s="35">
        <v>1.03</v>
      </c>
      <c r="G27537" s="34">
        <v>185.3</v>
      </c>
    </row>
    <row r="27538" spans="1:7">
      <c r="A27538" s="32">
        <v>2018</v>
      </c>
      <c r="B27538" s="32">
        <v>2965</v>
      </c>
      <c r="C27538" s="33" t="s">
        <v>563</v>
      </c>
      <c r="D27538" s="33" t="s">
        <v>564</v>
      </c>
      <c r="E27538" s="34">
        <v>10233</v>
      </c>
      <c r="F27538" s="35">
        <v>1.03</v>
      </c>
      <c r="G27538" s="34">
        <v>235.8</v>
      </c>
    </row>
    <row r="27539" spans="1:7">
      <c r="A27539" s="32">
        <v>2018</v>
      </c>
      <c r="B27539" s="32">
        <v>2965</v>
      </c>
      <c r="C27539" s="33" t="s">
        <v>563</v>
      </c>
      <c r="D27539" s="33" t="s">
        <v>564</v>
      </c>
      <c r="E27539" s="34">
        <v>14175</v>
      </c>
      <c r="F27539" s="35">
        <v>1.02</v>
      </c>
      <c r="G27539" s="34">
        <v>352.7</v>
      </c>
    </row>
    <row r="27540" spans="1:7">
      <c r="A27540" s="32">
        <v>2018</v>
      </c>
      <c r="B27540" s="32">
        <v>2965</v>
      </c>
      <c r="C27540" s="33" t="s">
        <v>563</v>
      </c>
      <c r="D27540" s="33" t="s">
        <v>564</v>
      </c>
      <c r="E27540" s="34">
        <v>14410</v>
      </c>
      <c r="F27540" s="35">
        <v>1.02</v>
      </c>
      <c r="G27540" s="34">
        <v>282.89999999999998</v>
      </c>
    </row>
    <row r="27541" spans="1:7">
      <c r="A27541" s="32">
        <v>2018</v>
      </c>
      <c r="B27541" s="32">
        <v>2965</v>
      </c>
      <c r="C27541" s="33" t="s">
        <v>563</v>
      </c>
      <c r="D27541" s="33" t="s">
        <v>564</v>
      </c>
      <c r="E27541" s="34">
        <v>18479</v>
      </c>
      <c r="F27541" s="35">
        <v>1.02</v>
      </c>
      <c r="G27541" s="34">
        <v>277.8</v>
      </c>
    </row>
    <row r="27542" spans="1:7">
      <c r="A27542" s="32">
        <v>2018</v>
      </c>
      <c r="B27542" s="32">
        <v>2965</v>
      </c>
      <c r="C27542" s="33" t="s">
        <v>563</v>
      </c>
      <c r="D27542" s="33" t="s">
        <v>564</v>
      </c>
      <c r="E27542" s="34">
        <v>39568</v>
      </c>
      <c r="F27542" s="35">
        <v>1.02</v>
      </c>
      <c r="G27542" s="34">
        <v>304.8</v>
      </c>
    </row>
    <row r="27543" spans="1:7">
      <c r="A27543" s="32">
        <v>2018</v>
      </c>
      <c r="B27543" s="32">
        <v>2965</v>
      </c>
      <c r="C27543" s="33" t="s">
        <v>563</v>
      </c>
      <c r="D27543" s="33" t="s">
        <v>564</v>
      </c>
      <c r="E27543" s="34">
        <v>68208</v>
      </c>
      <c r="F27543" s="35">
        <v>1.02</v>
      </c>
      <c r="G27543" s="34">
        <v>202</v>
      </c>
    </row>
    <row r="27544" spans="1:7">
      <c r="A27544" s="32">
        <v>2018</v>
      </c>
      <c r="B27544" s="32">
        <v>2965</v>
      </c>
      <c r="C27544" s="33" t="s">
        <v>563</v>
      </c>
      <c r="D27544" s="33" t="s">
        <v>564</v>
      </c>
      <c r="E27544" s="34">
        <v>82240</v>
      </c>
      <c r="F27544" s="35">
        <v>1.02</v>
      </c>
      <c r="G27544" s="34">
        <v>265.8</v>
      </c>
    </row>
    <row r="27545" spans="1:7">
      <c r="A27545" s="32">
        <v>2018</v>
      </c>
      <c r="B27545" s="32">
        <v>2965</v>
      </c>
      <c r="C27545" s="33" t="s">
        <v>563</v>
      </c>
      <c r="D27545" s="33" t="s">
        <v>564</v>
      </c>
      <c r="E27545" s="34">
        <v>107972</v>
      </c>
      <c r="F27545" s="35">
        <v>1.02</v>
      </c>
      <c r="G27545" s="34">
        <v>260.3</v>
      </c>
    </row>
    <row r="27546" spans="1:7">
      <c r="A27546" s="32">
        <v>2018</v>
      </c>
      <c r="B27546" s="32">
        <v>2965</v>
      </c>
      <c r="C27546" s="33" t="s">
        <v>563</v>
      </c>
      <c r="D27546" s="33" t="s">
        <v>564</v>
      </c>
      <c r="E27546" s="34">
        <v>188977</v>
      </c>
      <c r="F27546" s="35">
        <v>1.02</v>
      </c>
      <c r="G27546" s="34">
        <v>273.5</v>
      </c>
    </row>
    <row r="27547" spans="1:7">
      <c r="A27547" s="32">
        <v>2018</v>
      </c>
      <c r="B27547" s="32">
        <v>2965</v>
      </c>
      <c r="C27547" s="33" t="s">
        <v>563</v>
      </c>
      <c r="D27547" s="33" t="s">
        <v>564</v>
      </c>
      <c r="E27547" s="34">
        <v>11</v>
      </c>
      <c r="F27547" s="35">
        <v>1.03</v>
      </c>
      <c r="G27547" s="34">
        <v>203.1</v>
      </c>
    </row>
    <row r="27548" spans="1:7">
      <c r="A27548" s="32">
        <v>2018</v>
      </c>
      <c r="B27548" s="32">
        <v>2965</v>
      </c>
      <c r="C27548" s="33" t="s">
        <v>563</v>
      </c>
      <c r="D27548" s="33" t="s">
        <v>564</v>
      </c>
      <c r="E27548" s="34">
        <v>91</v>
      </c>
      <c r="F27548" s="35">
        <v>1.02</v>
      </c>
      <c r="G27548" s="34">
        <v>336.5</v>
      </c>
    </row>
    <row r="27549" spans="1:7">
      <c r="A27549" s="32">
        <v>2018</v>
      </c>
      <c r="B27549" s="32">
        <v>2965</v>
      </c>
      <c r="C27549" s="33" t="s">
        <v>563</v>
      </c>
      <c r="D27549" s="33" t="s">
        <v>564</v>
      </c>
      <c r="E27549" s="34">
        <v>158</v>
      </c>
      <c r="F27549" s="35">
        <v>1.02</v>
      </c>
      <c r="G27549" s="34">
        <v>282.10000000000002</v>
      </c>
    </row>
    <row r="27550" spans="1:7">
      <c r="A27550" s="32">
        <v>2018</v>
      </c>
      <c r="B27550" s="32">
        <v>2965</v>
      </c>
      <c r="C27550" s="33" t="s">
        <v>563</v>
      </c>
      <c r="D27550" s="33" t="s">
        <v>564</v>
      </c>
      <c r="E27550" s="34">
        <v>187</v>
      </c>
      <c r="F27550" s="35">
        <v>1.02</v>
      </c>
      <c r="G27550" s="34">
        <v>291</v>
      </c>
    </row>
    <row r="27551" spans="1:7">
      <c r="A27551" s="32">
        <v>2018</v>
      </c>
      <c r="B27551" s="32">
        <v>2965</v>
      </c>
      <c r="C27551" s="33" t="s">
        <v>563</v>
      </c>
      <c r="D27551" s="33" t="s">
        <v>564</v>
      </c>
      <c r="E27551" s="34">
        <v>250</v>
      </c>
      <c r="F27551" s="35">
        <v>1.01</v>
      </c>
      <c r="G27551" s="34">
        <v>153.4</v>
      </c>
    </row>
    <row r="27552" spans="1:7">
      <c r="A27552" s="32">
        <v>2018</v>
      </c>
      <c r="B27552" s="32">
        <v>2965</v>
      </c>
      <c r="C27552" s="33" t="s">
        <v>563</v>
      </c>
      <c r="D27552" s="33" t="s">
        <v>564</v>
      </c>
      <c r="E27552" s="34">
        <v>369</v>
      </c>
      <c r="F27552" s="35">
        <v>1.02</v>
      </c>
      <c r="G27552" s="34">
        <v>259.39999999999998</v>
      </c>
    </row>
    <row r="27553" spans="1:7">
      <c r="A27553" s="32">
        <v>2018</v>
      </c>
      <c r="B27553" s="32">
        <v>2965</v>
      </c>
      <c r="C27553" s="33" t="s">
        <v>563</v>
      </c>
      <c r="D27553" s="33" t="s">
        <v>564</v>
      </c>
      <c r="E27553" s="34">
        <v>377</v>
      </c>
      <c r="F27553" s="35">
        <v>1.02</v>
      </c>
      <c r="G27553" s="34">
        <v>333.2</v>
      </c>
    </row>
    <row r="27554" spans="1:7">
      <c r="A27554" s="32">
        <v>2018</v>
      </c>
      <c r="B27554" s="32">
        <v>2965</v>
      </c>
      <c r="C27554" s="33" t="s">
        <v>563</v>
      </c>
      <c r="D27554" s="33" t="s">
        <v>564</v>
      </c>
      <c r="E27554" s="34">
        <v>448</v>
      </c>
      <c r="F27554" s="35">
        <v>1.04</v>
      </c>
      <c r="G27554" s="34">
        <v>173.1</v>
      </c>
    </row>
    <row r="27555" spans="1:7">
      <c r="A27555" s="32">
        <v>2018</v>
      </c>
      <c r="B27555" s="32">
        <v>2965</v>
      </c>
      <c r="C27555" s="33" t="s">
        <v>563</v>
      </c>
      <c r="D27555" s="33" t="s">
        <v>564</v>
      </c>
      <c r="E27555" s="34">
        <v>566</v>
      </c>
      <c r="F27555" s="35">
        <v>1.03</v>
      </c>
      <c r="G27555" s="34">
        <v>126</v>
      </c>
    </row>
    <row r="27556" spans="1:7">
      <c r="A27556" s="32">
        <v>2018</v>
      </c>
      <c r="B27556" s="32">
        <v>2965</v>
      </c>
      <c r="C27556" s="33" t="s">
        <v>563</v>
      </c>
      <c r="D27556" s="33" t="s">
        <v>564</v>
      </c>
      <c r="E27556" s="34">
        <v>2405</v>
      </c>
      <c r="F27556" s="35">
        <v>1.02</v>
      </c>
      <c r="G27556" s="34">
        <v>268.7</v>
      </c>
    </row>
    <row r="27557" spans="1:7">
      <c r="A27557" s="32">
        <v>2018</v>
      </c>
      <c r="B27557" s="32">
        <v>3006</v>
      </c>
      <c r="C27557" s="33" t="s">
        <v>563</v>
      </c>
      <c r="D27557" s="33" t="s">
        <v>564</v>
      </c>
      <c r="E27557" s="34">
        <v>1411963</v>
      </c>
      <c r="F27557" s="35">
        <v>1.03</v>
      </c>
      <c r="G27557" s="34">
        <v>254.2</v>
      </c>
    </row>
    <row r="27558" spans="1:7">
      <c r="A27558" s="32">
        <v>2018</v>
      </c>
      <c r="B27558" s="32">
        <v>3008</v>
      </c>
      <c r="C27558" s="33" t="s">
        <v>563</v>
      </c>
      <c r="D27558" s="33" t="s">
        <v>564</v>
      </c>
      <c r="E27558" s="34">
        <v>93434</v>
      </c>
      <c r="F27558" s="35">
        <v>1.032</v>
      </c>
      <c r="G27558" s="34">
        <v>233.6</v>
      </c>
    </row>
    <row r="27559" spans="1:7">
      <c r="A27559" s="32">
        <v>2018</v>
      </c>
      <c r="B27559" s="32">
        <v>3118</v>
      </c>
      <c r="C27559" s="33" t="s">
        <v>563</v>
      </c>
      <c r="D27559" s="33" t="s">
        <v>564</v>
      </c>
      <c r="E27559" s="34">
        <v>30325</v>
      </c>
      <c r="F27559" s="35">
        <v>1.036</v>
      </c>
      <c r="G27559" s="34" t="s">
        <v>364</v>
      </c>
    </row>
    <row r="27560" spans="1:7">
      <c r="A27560" s="32">
        <v>2018</v>
      </c>
      <c r="B27560" s="32">
        <v>3122</v>
      </c>
      <c r="C27560" s="33" t="s">
        <v>353</v>
      </c>
      <c r="D27560" s="33" t="s">
        <v>354</v>
      </c>
      <c r="E27560" s="34">
        <v>2796</v>
      </c>
      <c r="F27560" s="35">
        <v>24.8</v>
      </c>
      <c r="G27560" s="34" t="s">
        <v>364</v>
      </c>
    </row>
    <row r="27561" spans="1:7">
      <c r="A27561" s="32">
        <v>2018</v>
      </c>
      <c r="B27561" s="32">
        <v>3122</v>
      </c>
      <c r="C27561" s="33" t="s">
        <v>353</v>
      </c>
      <c r="D27561" s="33" t="s">
        <v>354</v>
      </c>
      <c r="E27561" s="34">
        <v>104400</v>
      </c>
      <c r="F27561" s="35">
        <v>25.93</v>
      </c>
      <c r="G27561" s="34" t="s">
        <v>364</v>
      </c>
    </row>
    <row r="27562" spans="1:7">
      <c r="A27562" s="32">
        <v>2018</v>
      </c>
      <c r="B27562" s="32">
        <v>3122</v>
      </c>
      <c r="C27562" s="33" t="s">
        <v>353</v>
      </c>
      <c r="D27562" s="33" t="s">
        <v>354</v>
      </c>
      <c r="E27562" s="34">
        <v>106801</v>
      </c>
      <c r="F27562" s="35">
        <v>25.91</v>
      </c>
      <c r="G27562" s="34" t="s">
        <v>364</v>
      </c>
    </row>
    <row r="27563" spans="1:7">
      <c r="A27563" s="32">
        <v>2018</v>
      </c>
      <c r="B27563" s="32">
        <v>3122</v>
      </c>
      <c r="C27563" s="33" t="s">
        <v>565</v>
      </c>
      <c r="D27563" s="33" t="s">
        <v>566</v>
      </c>
      <c r="E27563" s="34">
        <v>2852</v>
      </c>
      <c r="F27563" s="35">
        <v>5.78</v>
      </c>
      <c r="G27563" s="34" t="s">
        <v>364</v>
      </c>
    </row>
    <row r="27564" spans="1:7">
      <c r="A27564" s="32">
        <v>2018</v>
      </c>
      <c r="B27564" s="32">
        <v>3130</v>
      </c>
      <c r="C27564" s="33" t="s">
        <v>365</v>
      </c>
      <c r="D27564" s="33" t="s">
        <v>354</v>
      </c>
      <c r="E27564" s="34">
        <v>194827</v>
      </c>
      <c r="F27564" s="35">
        <v>12.7</v>
      </c>
      <c r="G27564" s="34" t="s">
        <v>364</v>
      </c>
    </row>
    <row r="27565" spans="1:7">
      <c r="A27565" s="32">
        <v>2018</v>
      </c>
      <c r="B27565" s="32">
        <v>3130</v>
      </c>
      <c r="C27565" s="33" t="s">
        <v>565</v>
      </c>
      <c r="D27565" s="33" t="s">
        <v>566</v>
      </c>
      <c r="E27565" s="34">
        <v>1963</v>
      </c>
      <c r="F27565" s="35">
        <v>5.8</v>
      </c>
      <c r="G27565" s="34" t="s">
        <v>364</v>
      </c>
    </row>
    <row r="27566" spans="1:7">
      <c r="A27566" s="32">
        <v>2018</v>
      </c>
      <c r="B27566" s="32">
        <v>3131</v>
      </c>
      <c r="C27566" s="33" t="s">
        <v>563</v>
      </c>
      <c r="D27566" s="33" t="s">
        <v>564</v>
      </c>
      <c r="E27566" s="34">
        <v>444748</v>
      </c>
      <c r="F27566" s="35">
        <v>1.0309999999999999</v>
      </c>
      <c r="G27566" s="34" t="s">
        <v>364</v>
      </c>
    </row>
    <row r="27567" spans="1:7">
      <c r="A27567" s="32">
        <v>2018</v>
      </c>
      <c r="B27567" s="32">
        <v>3138</v>
      </c>
      <c r="C27567" s="33" t="s">
        <v>565</v>
      </c>
      <c r="D27567" s="33" t="s">
        <v>566</v>
      </c>
      <c r="E27567" s="34">
        <v>48</v>
      </c>
      <c r="F27567" s="35">
        <v>5.8250000000000002</v>
      </c>
      <c r="G27567" s="34" t="s">
        <v>364</v>
      </c>
    </row>
    <row r="27568" spans="1:7">
      <c r="A27568" s="32">
        <v>2018</v>
      </c>
      <c r="B27568" s="32">
        <v>3138</v>
      </c>
      <c r="C27568" s="33" t="s">
        <v>563</v>
      </c>
      <c r="D27568" s="33" t="s">
        <v>564</v>
      </c>
      <c r="E27568" s="34">
        <v>180224</v>
      </c>
      <c r="F27568" s="35">
        <v>1.03</v>
      </c>
      <c r="G27568" s="34" t="s">
        <v>364</v>
      </c>
    </row>
    <row r="27569" spans="1:7">
      <c r="A27569" s="32">
        <v>2018</v>
      </c>
      <c r="B27569" s="32">
        <v>3138</v>
      </c>
      <c r="C27569" s="33" t="s">
        <v>563</v>
      </c>
      <c r="D27569" s="33" t="s">
        <v>564</v>
      </c>
      <c r="E27569" s="34">
        <v>219152</v>
      </c>
      <c r="F27569" s="35">
        <v>1.03</v>
      </c>
      <c r="G27569" s="34" t="s">
        <v>364</v>
      </c>
    </row>
    <row r="27570" spans="1:7">
      <c r="A27570" s="32">
        <v>2018</v>
      </c>
      <c r="B27570" s="32">
        <v>3140</v>
      </c>
      <c r="C27570" s="33" t="s">
        <v>353</v>
      </c>
      <c r="D27570" s="33" t="s">
        <v>354</v>
      </c>
      <c r="E27570" s="34">
        <v>62953</v>
      </c>
      <c r="F27570" s="35">
        <v>26.04</v>
      </c>
      <c r="G27570" s="34" t="s">
        <v>364</v>
      </c>
    </row>
    <row r="27571" spans="1:7">
      <c r="A27571" s="32">
        <v>2018</v>
      </c>
      <c r="B27571" s="32">
        <v>3140</v>
      </c>
      <c r="C27571" s="33" t="s">
        <v>565</v>
      </c>
      <c r="D27571" s="33" t="s">
        <v>566</v>
      </c>
      <c r="E27571" s="34">
        <v>355</v>
      </c>
      <c r="F27571" s="35">
        <v>5.8</v>
      </c>
      <c r="G27571" s="34" t="s">
        <v>364</v>
      </c>
    </row>
    <row r="27572" spans="1:7">
      <c r="A27572" s="32">
        <v>2018</v>
      </c>
      <c r="B27572" s="32">
        <v>3140</v>
      </c>
      <c r="C27572" s="33" t="s">
        <v>563</v>
      </c>
      <c r="D27572" s="33" t="s">
        <v>564</v>
      </c>
      <c r="E27572" s="34">
        <v>764837</v>
      </c>
      <c r="F27572" s="35">
        <v>1.03</v>
      </c>
      <c r="G27572" s="34" t="s">
        <v>364</v>
      </c>
    </row>
    <row r="27573" spans="1:7">
      <c r="A27573" s="32">
        <v>2018</v>
      </c>
      <c r="B27573" s="32">
        <v>3148</v>
      </c>
      <c r="C27573" s="33" t="s">
        <v>565</v>
      </c>
      <c r="D27573" s="33" t="s">
        <v>566</v>
      </c>
      <c r="E27573" s="34">
        <v>10243</v>
      </c>
      <c r="F27573" s="35">
        <v>5.8</v>
      </c>
      <c r="G27573" s="34" t="s">
        <v>364</v>
      </c>
    </row>
    <row r="27574" spans="1:7">
      <c r="A27574" s="32">
        <v>2018</v>
      </c>
      <c r="B27574" s="32">
        <v>3148</v>
      </c>
      <c r="C27574" s="33" t="s">
        <v>567</v>
      </c>
      <c r="D27574" s="33" t="s">
        <v>566</v>
      </c>
      <c r="E27574" s="34">
        <v>66821</v>
      </c>
      <c r="F27574" s="35">
        <v>6.15</v>
      </c>
      <c r="G27574" s="34" t="s">
        <v>364</v>
      </c>
    </row>
    <row r="27575" spans="1:7">
      <c r="A27575" s="32">
        <v>2018</v>
      </c>
      <c r="B27575" s="32">
        <v>3148</v>
      </c>
      <c r="C27575" s="33" t="s">
        <v>563</v>
      </c>
      <c r="D27575" s="33" t="s">
        <v>564</v>
      </c>
      <c r="E27575" s="34">
        <v>1223674</v>
      </c>
      <c r="F27575" s="35">
        <v>1.03</v>
      </c>
      <c r="G27575" s="34" t="s">
        <v>364</v>
      </c>
    </row>
    <row r="27576" spans="1:7">
      <c r="A27576" s="32">
        <v>2018</v>
      </c>
      <c r="B27576" s="32">
        <v>3149</v>
      </c>
      <c r="C27576" s="33" t="s">
        <v>353</v>
      </c>
      <c r="D27576" s="33" t="s">
        <v>354</v>
      </c>
      <c r="E27576" s="34">
        <v>93642</v>
      </c>
      <c r="F27576" s="35">
        <v>26.08</v>
      </c>
      <c r="G27576" s="34" t="s">
        <v>364</v>
      </c>
    </row>
    <row r="27577" spans="1:7">
      <c r="A27577" s="32">
        <v>2018</v>
      </c>
      <c r="B27577" s="32">
        <v>3149</v>
      </c>
      <c r="C27577" s="33" t="s">
        <v>565</v>
      </c>
      <c r="D27577" s="33" t="s">
        <v>566</v>
      </c>
      <c r="E27577" s="34">
        <v>2324</v>
      </c>
      <c r="F27577" s="35">
        <v>5.8</v>
      </c>
      <c r="G27577" s="34" t="s">
        <v>364</v>
      </c>
    </row>
    <row r="27578" spans="1:7">
      <c r="A27578" s="32">
        <v>2018</v>
      </c>
      <c r="B27578" s="32">
        <v>3161</v>
      </c>
      <c r="C27578" s="33" t="s">
        <v>565</v>
      </c>
      <c r="D27578" s="33" t="s">
        <v>566</v>
      </c>
      <c r="E27578" s="34">
        <v>9230</v>
      </c>
      <c r="F27578" s="35">
        <v>5.8</v>
      </c>
      <c r="G27578" s="34" t="s">
        <v>364</v>
      </c>
    </row>
    <row r="27579" spans="1:7">
      <c r="A27579" s="32">
        <v>2018</v>
      </c>
      <c r="B27579" s="32">
        <v>3236</v>
      </c>
      <c r="C27579" s="33" t="s">
        <v>563</v>
      </c>
      <c r="D27579" s="33" t="s">
        <v>564</v>
      </c>
      <c r="E27579" s="34">
        <v>1381584</v>
      </c>
      <c r="F27579" s="35">
        <v>1.0269999999999999</v>
      </c>
      <c r="G27579" s="34" t="s">
        <v>364</v>
      </c>
    </row>
    <row r="27580" spans="1:7">
      <c r="A27580" s="32">
        <v>2018</v>
      </c>
      <c r="B27580" s="32">
        <v>3250</v>
      </c>
      <c r="C27580" s="33" t="s">
        <v>565</v>
      </c>
      <c r="D27580" s="33" t="s">
        <v>566</v>
      </c>
      <c r="E27580" s="34">
        <v>622</v>
      </c>
      <c r="F27580" s="35">
        <v>5.8</v>
      </c>
      <c r="G27580" s="34">
        <v>1970.2</v>
      </c>
    </row>
    <row r="27581" spans="1:7">
      <c r="A27581" s="32">
        <v>2018</v>
      </c>
      <c r="B27581" s="32">
        <v>3250</v>
      </c>
      <c r="C27581" s="33" t="s">
        <v>565</v>
      </c>
      <c r="D27581" s="33" t="s">
        <v>566</v>
      </c>
      <c r="E27581" s="34">
        <v>7</v>
      </c>
      <c r="F27581" s="35">
        <v>5.8</v>
      </c>
      <c r="G27581" s="34">
        <v>1794</v>
      </c>
    </row>
    <row r="27582" spans="1:7">
      <c r="A27582" s="32">
        <v>2018</v>
      </c>
      <c r="B27582" s="32">
        <v>3250</v>
      </c>
      <c r="C27582" s="33" t="s">
        <v>565</v>
      </c>
      <c r="D27582" s="33" t="s">
        <v>566</v>
      </c>
      <c r="E27582" s="34">
        <v>310</v>
      </c>
      <c r="F27582" s="35">
        <v>5.8</v>
      </c>
      <c r="G27582" s="34">
        <v>1816.3</v>
      </c>
    </row>
    <row r="27583" spans="1:7">
      <c r="A27583" s="32">
        <v>2018</v>
      </c>
      <c r="B27583" s="32">
        <v>3250</v>
      </c>
      <c r="C27583" s="33" t="s">
        <v>565</v>
      </c>
      <c r="D27583" s="33" t="s">
        <v>566</v>
      </c>
      <c r="E27583" s="34">
        <v>92</v>
      </c>
      <c r="F27583" s="35">
        <v>5.8</v>
      </c>
      <c r="G27583" s="34">
        <v>1767.8</v>
      </c>
    </row>
    <row r="27584" spans="1:7">
      <c r="A27584" s="32">
        <v>2018</v>
      </c>
      <c r="B27584" s="32">
        <v>3250</v>
      </c>
      <c r="C27584" s="33" t="s">
        <v>565</v>
      </c>
      <c r="D27584" s="33" t="s">
        <v>566</v>
      </c>
      <c r="E27584" s="34">
        <v>7</v>
      </c>
      <c r="F27584" s="35">
        <v>5.8</v>
      </c>
      <c r="G27584" s="34">
        <v>1789.5</v>
      </c>
    </row>
    <row r="27585" spans="1:7">
      <c r="A27585" s="32">
        <v>2018</v>
      </c>
      <c r="B27585" s="32">
        <v>3250</v>
      </c>
      <c r="C27585" s="33" t="s">
        <v>565</v>
      </c>
      <c r="D27585" s="33" t="s">
        <v>566</v>
      </c>
      <c r="E27585" s="34">
        <v>3149</v>
      </c>
      <c r="F27585" s="35">
        <v>5.8</v>
      </c>
      <c r="G27585" s="34">
        <v>1918.5</v>
      </c>
    </row>
    <row r="27586" spans="1:7">
      <c r="A27586" s="32">
        <v>2018</v>
      </c>
      <c r="B27586" s="32">
        <v>3250</v>
      </c>
      <c r="C27586" s="33" t="s">
        <v>565</v>
      </c>
      <c r="D27586" s="33" t="s">
        <v>566</v>
      </c>
      <c r="E27586" s="34">
        <v>4172</v>
      </c>
      <c r="F27586" s="35">
        <v>5.8</v>
      </c>
      <c r="G27586" s="34">
        <v>2012.3</v>
      </c>
    </row>
    <row r="27587" spans="1:7">
      <c r="A27587" s="32">
        <v>2018</v>
      </c>
      <c r="B27587" s="32">
        <v>3250</v>
      </c>
      <c r="C27587" s="33" t="s">
        <v>563</v>
      </c>
      <c r="D27587" s="33" t="s">
        <v>564</v>
      </c>
      <c r="E27587" s="34">
        <v>28682</v>
      </c>
      <c r="F27587" s="35">
        <v>1.024</v>
      </c>
      <c r="G27587" s="34">
        <v>328.5</v>
      </c>
    </row>
    <row r="27588" spans="1:7">
      <c r="A27588" s="32">
        <v>2018</v>
      </c>
      <c r="B27588" s="32">
        <v>3250</v>
      </c>
      <c r="C27588" s="33" t="s">
        <v>563</v>
      </c>
      <c r="D27588" s="33" t="s">
        <v>564</v>
      </c>
      <c r="E27588" s="34">
        <v>20427</v>
      </c>
      <c r="F27588" s="35">
        <v>1.024</v>
      </c>
      <c r="G27588" s="34">
        <v>338.8</v>
      </c>
    </row>
    <row r="27589" spans="1:7">
      <c r="A27589" s="32">
        <v>2018</v>
      </c>
      <c r="B27589" s="32">
        <v>3250</v>
      </c>
      <c r="C27589" s="33" t="s">
        <v>563</v>
      </c>
      <c r="D27589" s="33" t="s">
        <v>564</v>
      </c>
      <c r="E27589" s="34">
        <v>1695</v>
      </c>
      <c r="F27589" s="35">
        <v>1.024</v>
      </c>
      <c r="G27589" s="34">
        <v>342.7</v>
      </c>
    </row>
    <row r="27590" spans="1:7">
      <c r="A27590" s="32">
        <v>2018</v>
      </c>
      <c r="B27590" s="32">
        <v>3250</v>
      </c>
      <c r="C27590" s="33" t="s">
        <v>563</v>
      </c>
      <c r="D27590" s="33" t="s">
        <v>564</v>
      </c>
      <c r="E27590" s="34">
        <v>1622</v>
      </c>
      <c r="F27590" s="35">
        <v>1.024</v>
      </c>
      <c r="G27590" s="34">
        <v>296.8</v>
      </c>
    </row>
    <row r="27591" spans="1:7">
      <c r="A27591" s="32">
        <v>2018</v>
      </c>
      <c r="B27591" s="32">
        <v>3250</v>
      </c>
      <c r="C27591" s="33" t="s">
        <v>563</v>
      </c>
      <c r="D27591" s="33" t="s">
        <v>564</v>
      </c>
      <c r="E27591" s="34">
        <v>738</v>
      </c>
      <c r="F27591" s="35">
        <v>1.024</v>
      </c>
      <c r="G27591" s="34">
        <v>278.10000000000002</v>
      </c>
    </row>
    <row r="27592" spans="1:7">
      <c r="A27592" s="32">
        <v>2018</v>
      </c>
      <c r="B27592" s="32">
        <v>3250</v>
      </c>
      <c r="C27592" s="33" t="s">
        <v>563</v>
      </c>
      <c r="D27592" s="33" t="s">
        <v>564</v>
      </c>
      <c r="E27592" s="34">
        <v>386</v>
      </c>
      <c r="F27592" s="35">
        <v>1.024</v>
      </c>
      <c r="G27592" s="34">
        <v>428</v>
      </c>
    </row>
    <row r="27593" spans="1:7">
      <c r="A27593" s="32">
        <v>2018</v>
      </c>
      <c r="B27593" s="32">
        <v>3250</v>
      </c>
      <c r="C27593" s="33" t="s">
        <v>563</v>
      </c>
      <c r="D27593" s="33" t="s">
        <v>564</v>
      </c>
      <c r="E27593" s="34">
        <v>41691</v>
      </c>
      <c r="F27593" s="35">
        <v>1.024</v>
      </c>
      <c r="G27593" s="34">
        <v>4163.6000000000004</v>
      </c>
    </row>
    <row r="27594" spans="1:7">
      <c r="A27594" s="32">
        <v>2018</v>
      </c>
      <c r="B27594" s="32">
        <v>3250</v>
      </c>
      <c r="C27594" s="33" t="s">
        <v>563</v>
      </c>
      <c r="D27594" s="33" t="s">
        <v>564</v>
      </c>
      <c r="E27594" s="34">
        <v>73434</v>
      </c>
      <c r="F27594" s="35">
        <v>1.024</v>
      </c>
      <c r="G27594" s="34">
        <v>335.3</v>
      </c>
    </row>
    <row r="27595" spans="1:7">
      <c r="A27595" s="32">
        <v>2018</v>
      </c>
      <c r="B27595" s="32">
        <v>3264</v>
      </c>
      <c r="C27595" s="33" t="s">
        <v>563</v>
      </c>
      <c r="D27595" s="33" t="s">
        <v>564</v>
      </c>
      <c r="E27595" s="34">
        <v>1023444</v>
      </c>
      <c r="F27595" s="35">
        <v>1.0249999999999999</v>
      </c>
      <c r="G27595" s="34">
        <v>336.7</v>
      </c>
    </row>
    <row r="27596" spans="1:7">
      <c r="A27596" s="32">
        <v>2018</v>
      </c>
      <c r="B27596" s="32">
        <v>3264</v>
      </c>
      <c r="C27596" s="33" t="s">
        <v>563</v>
      </c>
      <c r="D27596" s="33" t="s">
        <v>564</v>
      </c>
      <c r="E27596" s="34">
        <v>923717</v>
      </c>
      <c r="F27596" s="35">
        <v>1.0309999999999999</v>
      </c>
      <c r="G27596" s="34">
        <v>369.7</v>
      </c>
    </row>
    <row r="27597" spans="1:7">
      <c r="A27597" s="32">
        <v>2018</v>
      </c>
      <c r="B27597" s="32">
        <v>3264</v>
      </c>
      <c r="C27597" s="33" t="s">
        <v>563</v>
      </c>
      <c r="D27597" s="33" t="s">
        <v>564</v>
      </c>
      <c r="E27597" s="34">
        <v>229896</v>
      </c>
      <c r="F27597" s="35">
        <v>1.0249999999999999</v>
      </c>
      <c r="G27597" s="34">
        <v>336.7</v>
      </c>
    </row>
    <row r="27598" spans="1:7">
      <c r="A27598" s="32">
        <v>2018</v>
      </c>
      <c r="B27598" s="32">
        <v>3287</v>
      </c>
      <c r="C27598" s="33" t="s">
        <v>563</v>
      </c>
      <c r="D27598" s="33" t="s">
        <v>564</v>
      </c>
      <c r="E27598" s="34">
        <v>510362</v>
      </c>
      <c r="F27598" s="35">
        <v>1.0289999999999999</v>
      </c>
      <c r="G27598" s="34">
        <v>419.5</v>
      </c>
    </row>
    <row r="27599" spans="1:7">
      <c r="A27599" s="32">
        <v>2018</v>
      </c>
      <c r="B27599" s="32">
        <v>3287</v>
      </c>
      <c r="C27599" s="33" t="s">
        <v>563</v>
      </c>
      <c r="D27599" s="33" t="s">
        <v>564</v>
      </c>
      <c r="E27599" s="34">
        <v>39436</v>
      </c>
      <c r="F27599" s="35">
        <v>1.0289999999999999</v>
      </c>
      <c r="G27599" s="34">
        <v>441.2</v>
      </c>
    </row>
    <row r="27600" spans="1:7">
      <c r="A27600" s="32">
        <v>2018</v>
      </c>
      <c r="B27600" s="32">
        <v>3287</v>
      </c>
      <c r="C27600" s="33" t="s">
        <v>563</v>
      </c>
      <c r="D27600" s="33" t="s">
        <v>564</v>
      </c>
      <c r="E27600" s="34">
        <v>61458</v>
      </c>
      <c r="F27600" s="35">
        <v>1.0289999999999999</v>
      </c>
      <c r="G27600" s="34">
        <v>450.8</v>
      </c>
    </row>
    <row r="27601" spans="1:7">
      <c r="A27601" s="32">
        <v>2018</v>
      </c>
      <c r="B27601" s="32">
        <v>3287</v>
      </c>
      <c r="C27601" s="33" t="s">
        <v>563</v>
      </c>
      <c r="D27601" s="33" t="s">
        <v>564</v>
      </c>
      <c r="E27601" s="34">
        <v>76218</v>
      </c>
      <c r="F27601" s="35">
        <v>1.0289999999999999</v>
      </c>
      <c r="G27601" s="34">
        <v>443.5</v>
      </c>
    </row>
    <row r="27602" spans="1:7">
      <c r="A27602" s="32">
        <v>2018</v>
      </c>
      <c r="B27602" s="32">
        <v>3287</v>
      </c>
      <c r="C27602" s="33" t="s">
        <v>563</v>
      </c>
      <c r="D27602" s="33" t="s">
        <v>564</v>
      </c>
      <c r="E27602" s="34">
        <v>105874</v>
      </c>
      <c r="F27602" s="35">
        <v>1.0289999999999999</v>
      </c>
      <c r="G27602" s="34">
        <v>434.2</v>
      </c>
    </row>
    <row r="27603" spans="1:7">
      <c r="A27603" s="32">
        <v>2018</v>
      </c>
      <c r="B27603" s="32">
        <v>3287</v>
      </c>
      <c r="C27603" s="33" t="s">
        <v>563</v>
      </c>
      <c r="D27603" s="33" t="s">
        <v>564</v>
      </c>
      <c r="E27603" s="34">
        <v>170601</v>
      </c>
      <c r="F27603" s="35">
        <v>1.0289999999999999</v>
      </c>
      <c r="G27603" s="34">
        <v>415.7</v>
      </c>
    </row>
    <row r="27604" spans="1:7">
      <c r="A27604" s="32">
        <v>2018</v>
      </c>
      <c r="B27604" s="32">
        <v>3287</v>
      </c>
      <c r="C27604" s="33" t="s">
        <v>563</v>
      </c>
      <c r="D27604" s="33" t="s">
        <v>564</v>
      </c>
      <c r="E27604" s="34">
        <v>32824</v>
      </c>
      <c r="F27604" s="35">
        <v>1.0289999999999999</v>
      </c>
      <c r="G27604" s="34">
        <v>453.5</v>
      </c>
    </row>
    <row r="27605" spans="1:7">
      <c r="A27605" s="32">
        <v>2018</v>
      </c>
      <c r="B27605" s="32">
        <v>3287</v>
      </c>
      <c r="C27605" s="33" t="s">
        <v>563</v>
      </c>
      <c r="D27605" s="33" t="s">
        <v>564</v>
      </c>
      <c r="E27605" s="34">
        <v>25680</v>
      </c>
      <c r="F27605" s="35">
        <v>1.0289999999999999</v>
      </c>
      <c r="G27605" s="34">
        <v>448</v>
      </c>
    </row>
    <row r="27606" spans="1:7">
      <c r="A27606" s="32">
        <v>2018</v>
      </c>
      <c r="B27606" s="32">
        <v>3287</v>
      </c>
      <c r="C27606" s="33" t="s">
        <v>563</v>
      </c>
      <c r="D27606" s="33" t="s">
        <v>564</v>
      </c>
      <c r="E27606" s="34">
        <v>15156</v>
      </c>
      <c r="F27606" s="35">
        <v>1.0289999999999999</v>
      </c>
      <c r="G27606" s="34">
        <v>445.7</v>
      </c>
    </row>
    <row r="27607" spans="1:7">
      <c r="A27607" s="32">
        <v>2018</v>
      </c>
      <c r="B27607" s="32">
        <v>3287</v>
      </c>
      <c r="C27607" s="33" t="s">
        <v>563</v>
      </c>
      <c r="D27607" s="33" t="s">
        <v>564</v>
      </c>
      <c r="E27607" s="34">
        <v>37010</v>
      </c>
      <c r="F27607" s="35">
        <v>1.0289999999999999</v>
      </c>
      <c r="G27607" s="34">
        <v>448</v>
      </c>
    </row>
    <row r="27608" spans="1:7">
      <c r="A27608" s="32">
        <v>2018</v>
      </c>
      <c r="B27608" s="32">
        <v>3295</v>
      </c>
      <c r="C27608" s="33" t="s">
        <v>563</v>
      </c>
      <c r="D27608" s="33" t="s">
        <v>564</v>
      </c>
      <c r="E27608" s="34">
        <v>18725</v>
      </c>
      <c r="F27608" s="35">
        <v>1.0329999999999999</v>
      </c>
      <c r="G27608" s="34">
        <v>384.1</v>
      </c>
    </row>
    <row r="27609" spans="1:7">
      <c r="A27609" s="32">
        <v>2018</v>
      </c>
      <c r="B27609" s="32">
        <v>3295</v>
      </c>
      <c r="C27609" s="33" t="s">
        <v>563</v>
      </c>
      <c r="D27609" s="33" t="s">
        <v>564</v>
      </c>
      <c r="E27609" s="34">
        <v>608477</v>
      </c>
      <c r="F27609" s="35">
        <v>1.0329999999999999</v>
      </c>
      <c r="G27609" s="34">
        <v>374.2</v>
      </c>
    </row>
    <row r="27610" spans="1:7">
      <c r="A27610" s="32">
        <v>2018</v>
      </c>
      <c r="B27610" s="32">
        <v>3295</v>
      </c>
      <c r="C27610" s="33" t="s">
        <v>563</v>
      </c>
      <c r="D27610" s="33" t="s">
        <v>564</v>
      </c>
      <c r="E27610" s="34">
        <v>570325</v>
      </c>
      <c r="F27610" s="35">
        <v>1.0329999999999999</v>
      </c>
      <c r="G27610" s="34">
        <v>374.6</v>
      </c>
    </row>
    <row r="27611" spans="1:7">
      <c r="A27611" s="32">
        <v>2018</v>
      </c>
      <c r="B27611" s="32">
        <v>3295</v>
      </c>
      <c r="C27611" s="33" t="s">
        <v>563</v>
      </c>
      <c r="D27611" s="33" t="s">
        <v>564</v>
      </c>
      <c r="E27611" s="34">
        <v>329011</v>
      </c>
      <c r="F27611" s="35">
        <v>1.0329999999999999</v>
      </c>
      <c r="G27611" s="34">
        <v>376.6</v>
      </c>
    </row>
    <row r="27612" spans="1:7">
      <c r="A27612" s="32">
        <v>2018</v>
      </c>
      <c r="B27612" s="32">
        <v>3295</v>
      </c>
      <c r="C27612" s="33" t="s">
        <v>563</v>
      </c>
      <c r="D27612" s="33" t="s">
        <v>564</v>
      </c>
      <c r="E27612" s="34">
        <v>312858</v>
      </c>
      <c r="F27612" s="35">
        <v>1.0329999999999999</v>
      </c>
      <c r="G27612" s="34">
        <v>373.9</v>
      </c>
    </row>
    <row r="27613" spans="1:7">
      <c r="A27613" s="32">
        <v>2018</v>
      </c>
      <c r="B27613" s="32">
        <v>3295</v>
      </c>
      <c r="C27613" s="33" t="s">
        <v>563</v>
      </c>
      <c r="D27613" s="33" t="s">
        <v>564</v>
      </c>
      <c r="E27613" s="34">
        <v>189025</v>
      </c>
      <c r="F27613" s="35">
        <v>1.0329999999999999</v>
      </c>
      <c r="G27613" s="34">
        <v>375.5</v>
      </c>
    </row>
    <row r="27614" spans="1:7">
      <c r="A27614" s="32">
        <v>2018</v>
      </c>
      <c r="B27614" s="32">
        <v>3295</v>
      </c>
      <c r="C27614" s="33" t="s">
        <v>563</v>
      </c>
      <c r="D27614" s="33" t="s">
        <v>564</v>
      </c>
      <c r="E27614" s="34">
        <v>156200</v>
      </c>
      <c r="F27614" s="35">
        <v>1.0329999999999999</v>
      </c>
      <c r="G27614" s="34">
        <v>374</v>
      </c>
    </row>
    <row r="27615" spans="1:7">
      <c r="A27615" s="32">
        <v>2018</v>
      </c>
      <c r="B27615" s="32">
        <v>3295</v>
      </c>
      <c r="C27615" s="33" t="s">
        <v>563</v>
      </c>
      <c r="D27615" s="33" t="s">
        <v>564</v>
      </c>
      <c r="E27615" s="34">
        <v>121461</v>
      </c>
      <c r="F27615" s="35">
        <v>1.0329999999999999</v>
      </c>
      <c r="G27615" s="34">
        <v>380.4</v>
      </c>
    </row>
    <row r="27616" spans="1:7">
      <c r="A27616" s="32">
        <v>2018</v>
      </c>
      <c r="B27616" s="32">
        <v>3295</v>
      </c>
      <c r="C27616" s="33" t="s">
        <v>563</v>
      </c>
      <c r="D27616" s="33" t="s">
        <v>564</v>
      </c>
      <c r="E27616" s="34">
        <v>119168</v>
      </c>
      <c r="F27616" s="35">
        <v>1.0329999999999999</v>
      </c>
      <c r="G27616" s="34">
        <v>317.8</v>
      </c>
    </row>
    <row r="27617" spans="1:7">
      <c r="A27617" s="32">
        <v>2018</v>
      </c>
      <c r="B27617" s="32">
        <v>3295</v>
      </c>
      <c r="C27617" s="33" t="s">
        <v>563</v>
      </c>
      <c r="D27617" s="33" t="s">
        <v>564</v>
      </c>
      <c r="E27617" s="34">
        <v>22016</v>
      </c>
      <c r="F27617" s="35">
        <v>1.0329999999999999</v>
      </c>
      <c r="G27617" s="34">
        <v>334.7</v>
      </c>
    </row>
    <row r="27618" spans="1:7">
      <c r="A27618" s="32">
        <v>2018</v>
      </c>
      <c r="B27618" s="32">
        <v>3295</v>
      </c>
      <c r="C27618" s="33" t="s">
        <v>563</v>
      </c>
      <c r="D27618" s="33" t="s">
        <v>564</v>
      </c>
      <c r="E27618" s="34">
        <v>20224</v>
      </c>
      <c r="F27618" s="35">
        <v>1.0329999999999999</v>
      </c>
      <c r="G27618" s="34">
        <v>359.1</v>
      </c>
    </row>
    <row r="27619" spans="1:7">
      <c r="A27619" s="32">
        <v>2018</v>
      </c>
      <c r="B27619" s="32">
        <v>3297</v>
      </c>
      <c r="C27619" s="33" t="s">
        <v>353</v>
      </c>
      <c r="D27619" s="33" t="s">
        <v>354</v>
      </c>
      <c r="E27619" s="34">
        <v>114</v>
      </c>
      <c r="F27619" s="35">
        <v>25.35</v>
      </c>
      <c r="G27619" s="34">
        <v>282.3</v>
      </c>
    </row>
    <row r="27620" spans="1:7">
      <c r="A27620" s="32">
        <v>2018</v>
      </c>
      <c r="B27620" s="32">
        <v>3297</v>
      </c>
      <c r="C27620" s="33" t="s">
        <v>353</v>
      </c>
      <c r="D27620" s="33" t="s">
        <v>354</v>
      </c>
      <c r="E27620" s="34">
        <v>118</v>
      </c>
      <c r="F27620" s="35">
        <v>24.87</v>
      </c>
      <c r="G27620" s="34">
        <v>311.10000000000002</v>
      </c>
    </row>
    <row r="27621" spans="1:7">
      <c r="A27621" s="32">
        <v>2018</v>
      </c>
      <c r="B27621" s="32">
        <v>3297</v>
      </c>
      <c r="C27621" s="33" t="s">
        <v>353</v>
      </c>
      <c r="D27621" s="33" t="s">
        <v>354</v>
      </c>
      <c r="E27621" s="34">
        <v>9784</v>
      </c>
      <c r="F27621" s="35">
        <v>23.69</v>
      </c>
      <c r="G27621" s="34">
        <v>382.8</v>
      </c>
    </row>
    <row r="27622" spans="1:7">
      <c r="A27622" s="32">
        <v>2018</v>
      </c>
      <c r="B27622" s="32">
        <v>3297</v>
      </c>
      <c r="C27622" s="33" t="s">
        <v>353</v>
      </c>
      <c r="D27622" s="33" t="s">
        <v>354</v>
      </c>
      <c r="E27622" s="34">
        <v>13086</v>
      </c>
      <c r="F27622" s="35">
        <v>26.45</v>
      </c>
      <c r="G27622" s="34">
        <v>322.8</v>
      </c>
    </row>
    <row r="27623" spans="1:7">
      <c r="A27623" s="32">
        <v>2018</v>
      </c>
      <c r="B27623" s="32">
        <v>3297</v>
      </c>
      <c r="C27623" s="33" t="s">
        <v>353</v>
      </c>
      <c r="D27623" s="33" t="s">
        <v>354</v>
      </c>
      <c r="E27623" s="34">
        <v>12661</v>
      </c>
      <c r="F27623" s="35">
        <v>25.07</v>
      </c>
      <c r="G27623" s="34">
        <v>298.10000000000002</v>
      </c>
    </row>
    <row r="27624" spans="1:7">
      <c r="A27624" s="32">
        <v>2018</v>
      </c>
      <c r="B27624" s="32">
        <v>3297</v>
      </c>
      <c r="C27624" s="33" t="s">
        <v>353</v>
      </c>
      <c r="D27624" s="33" t="s">
        <v>354</v>
      </c>
      <c r="E27624" s="34">
        <v>37781</v>
      </c>
      <c r="F27624" s="35">
        <v>25.27</v>
      </c>
      <c r="G27624" s="34">
        <v>296.5</v>
      </c>
    </row>
    <row r="27625" spans="1:7">
      <c r="A27625" s="32">
        <v>2018</v>
      </c>
      <c r="B27625" s="32">
        <v>3297</v>
      </c>
      <c r="C27625" s="33" t="s">
        <v>353</v>
      </c>
      <c r="D27625" s="33" t="s">
        <v>354</v>
      </c>
      <c r="E27625" s="34">
        <v>12999</v>
      </c>
      <c r="F27625" s="35">
        <v>25.03</v>
      </c>
      <c r="G27625" s="34">
        <v>324.2</v>
      </c>
    </row>
    <row r="27626" spans="1:7">
      <c r="A27626" s="32">
        <v>2018</v>
      </c>
      <c r="B27626" s="32">
        <v>3297</v>
      </c>
      <c r="C27626" s="33" t="s">
        <v>353</v>
      </c>
      <c r="D27626" s="33" t="s">
        <v>354</v>
      </c>
      <c r="E27626" s="34">
        <v>24041</v>
      </c>
      <c r="F27626" s="35">
        <v>25.17</v>
      </c>
      <c r="G27626" s="34">
        <v>312</v>
      </c>
    </row>
    <row r="27627" spans="1:7">
      <c r="A27627" s="32">
        <v>2018</v>
      </c>
      <c r="B27627" s="32">
        <v>3297</v>
      </c>
      <c r="C27627" s="33" t="s">
        <v>353</v>
      </c>
      <c r="D27627" s="33" t="s">
        <v>354</v>
      </c>
      <c r="E27627" s="34">
        <v>25212</v>
      </c>
      <c r="F27627" s="35">
        <v>25.86</v>
      </c>
      <c r="G27627" s="34">
        <v>292.39999999999998</v>
      </c>
    </row>
    <row r="27628" spans="1:7">
      <c r="A27628" s="32">
        <v>2018</v>
      </c>
      <c r="B27628" s="32">
        <v>3297</v>
      </c>
      <c r="C27628" s="33" t="s">
        <v>353</v>
      </c>
      <c r="D27628" s="33" t="s">
        <v>354</v>
      </c>
      <c r="E27628" s="34">
        <v>12497</v>
      </c>
      <c r="F27628" s="35">
        <v>25.41</v>
      </c>
      <c r="G27628" s="34">
        <v>343.8</v>
      </c>
    </row>
    <row r="27629" spans="1:7">
      <c r="A27629" s="32">
        <v>2018</v>
      </c>
      <c r="B27629" s="32">
        <v>3298</v>
      </c>
      <c r="C27629" s="33" t="s">
        <v>565</v>
      </c>
      <c r="D27629" s="33" t="s">
        <v>566</v>
      </c>
      <c r="E27629" s="34">
        <v>1946</v>
      </c>
      <c r="F27629" s="35">
        <v>5.77</v>
      </c>
      <c r="G27629" s="34">
        <v>1816.3</v>
      </c>
    </row>
    <row r="27630" spans="1:7">
      <c r="A27630" s="32">
        <v>2018</v>
      </c>
      <c r="B27630" s="32">
        <v>3298</v>
      </c>
      <c r="C27630" s="33" t="s">
        <v>565</v>
      </c>
      <c r="D27630" s="33" t="s">
        <v>566</v>
      </c>
      <c r="E27630" s="34">
        <v>178</v>
      </c>
      <c r="F27630" s="35">
        <v>5.77</v>
      </c>
      <c r="G27630" s="34">
        <v>1740.9</v>
      </c>
    </row>
    <row r="27631" spans="1:7">
      <c r="A27631" s="32">
        <v>2018</v>
      </c>
      <c r="B27631" s="32">
        <v>3298</v>
      </c>
      <c r="C27631" s="33" t="s">
        <v>353</v>
      </c>
      <c r="D27631" s="33" t="s">
        <v>354</v>
      </c>
      <c r="E27631" s="34">
        <v>12869</v>
      </c>
      <c r="F27631" s="35">
        <v>24.53</v>
      </c>
      <c r="G27631" s="34">
        <v>326.60000000000002</v>
      </c>
    </row>
    <row r="27632" spans="1:7">
      <c r="A27632" s="32">
        <v>2018</v>
      </c>
      <c r="B27632" s="32">
        <v>3298</v>
      </c>
      <c r="C27632" s="33" t="s">
        <v>353</v>
      </c>
      <c r="D27632" s="33" t="s">
        <v>354</v>
      </c>
      <c r="E27632" s="34">
        <v>12835</v>
      </c>
      <c r="F27632" s="35">
        <v>25.02</v>
      </c>
      <c r="G27632" s="34">
        <v>338.9</v>
      </c>
    </row>
    <row r="27633" spans="1:7">
      <c r="A27633" s="32">
        <v>2018</v>
      </c>
      <c r="B27633" s="32">
        <v>3298</v>
      </c>
      <c r="C27633" s="33" t="s">
        <v>353</v>
      </c>
      <c r="D27633" s="33" t="s">
        <v>354</v>
      </c>
      <c r="E27633" s="34">
        <v>13014</v>
      </c>
      <c r="F27633" s="35">
        <v>26.18</v>
      </c>
      <c r="G27633" s="34">
        <v>322</v>
      </c>
    </row>
    <row r="27634" spans="1:7">
      <c r="A27634" s="32">
        <v>2018</v>
      </c>
      <c r="B27634" s="32">
        <v>3298</v>
      </c>
      <c r="C27634" s="33" t="s">
        <v>353</v>
      </c>
      <c r="D27634" s="33" t="s">
        <v>354</v>
      </c>
      <c r="E27634" s="34">
        <v>25380</v>
      </c>
      <c r="F27634" s="35">
        <v>24.9</v>
      </c>
      <c r="G27634" s="34">
        <v>310.8</v>
      </c>
    </row>
    <row r="27635" spans="1:7">
      <c r="A27635" s="32">
        <v>2018</v>
      </c>
      <c r="B27635" s="32">
        <v>3298</v>
      </c>
      <c r="C27635" s="33" t="s">
        <v>353</v>
      </c>
      <c r="D27635" s="33" t="s">
        <v>354</v>
      </c>
      <c r="E27635" s="34">
        <v>24242</v>
      </c>
      <c r="F27635" s="35">
        <v>25.54</v>
      </c>
      <c r="G27635" s="34">
        <v>310.7</v>
      </c>
    </row>
    <row r="27636" spans="1:7">
      <c r="A27636" s="32">
        <v>2018</v>
      </c>
      <c r="B27636" s="32">
        <v>3298</v>
      </c>
      <c r="C27636" s="33" t="s">
        <v>353</v>
      </c>
      <c r="D27636" s="33" t="s">
        <v>354</v>
      </c>
      <c r="E27636" s="34">
        <v>11360</v>
      </c>
      <c r="F27636" s="35">
        <v>24.2</v>
      </c>
      <c r="G27636" s="34">
        <v>376.4</v>
      </c>
    </row>
    <row r="27637" spans="1:7">
      <c r="A27637" s="32">
        <v>2018</v>
      </c>
      <c r="B27637" s="32">
        <v>3298</v>
      </c>
      <c r="C27637" s="33" t="s">
        <v>353</v>
      </c>
      <c r="D27637" s="33" t="s">
        <v>354</v>
      </c>
      <c r="E27637" s="34">
        <v>21455</v>
      </c>
      <c r="F27637" s="35">
        <v>24.53</v>
      </c>
      <c r="G27637" s="34">
        <v>318.7</v>
      </c>
    </row>
    <row r="27638" spans="1:7">
      <c r="A27638" s="32">
        <v>2018</v>
      </c>
      <c r="B27638" s="32">
        <v>3298</v>
      </c>
      <c r="C27638" s="33" t="s">
        <v>563</v>
      </c>
      <c r="D27638" s="33" t="s">
        <v>564</v>
      </c>
      <c r="E27638" s="34">
        <v>408</v>
      </c>
      <c r="F27638" s="35">
        <v>1.0269999999999999</v>
      </c>
      <c r="G27638" s="34">
        <v>366.5</v>
      </c>
    </row>
    <row r="27639" spans="1:7">
      <c r="A27639" s="32">
        <v>2018</v>
      </c>
      <c r="B27639" s="32">
        <v>3393</v>
      </c>
      <c r="C27639" s="33" t="s">
        <v>563</v>
      </c>
      <c r="D27639" s="33" t="s">
        <v>564</v>
      </c>
      <c r="E27639" s="34">
        <v>1233600</v>
      </c>
      <c r="F27639" s="35">
        <v>1</v>
      </c>
      <c r="G27639" s="34">
        <v>409</v>
      </c>
    </row>
    <row r="27640" spans="1:7">
      <c r="A27640" s="32">
        <v>2018</v>
      </c>
      <c r="B27640" s="32">
        <v>3396</v>
      </c>
      <c r="C27640" s="33" t="s">
        <v>565</v>
      </c>
      <c r="D27640" s="33" t="s">
        <v>566</v>
      </c>
      <c r="E27640" s="34">
        <v>6615</v>
      </c>
      <c r="F27640" s="35">
        <v>5.7619999999999996</v>
      </c>
      <c r="G27640" s="34">
        <v>1739.2</v>
      </c>
    </row>
    <row r="27641" spans="1:7">
      <c r="A27641" s="32">
        <v>2018</v>
      </c>
      <c r="B27641" s="32">
        <v>3396</v>
      </c>
      <c r="C27641" s="33" t="s">
        <v>565</v>
      </c>
      <c r="D27641" s="33" t="s">
        <v>566</v>
      </c>
      <c r="E27641" s="34">
        <v>171</v>
      </c>
      <c r="F27641" s="35">
        <v>5.7619999999999996</v>
      </c>
      <c r="G27641" s="34">
        <v>1681.7</v>
      </c>
    </row>
    <row r="27642" spans="1:7">
      <c r="A27642" s="32">
        <v>2018</v>
      </c>
      <c r="B27642" s="32">
        <v>3396</v>
      </c>
      <c r="C27642" s="33" t="s">
        <v>353</v>
      </c>
      <c r="D27642" s="33" t="s">
        <v>354</v>
      </c>
      <c r="E27642" s="34">
        <v>46698</v>
      </c>
      <c r="F27642" s="35">
        <v>21.6</v>
      </c>
      <c r="G27642" s="34">
        <v>263.8</v>
      </c>
    </row>
    <row r="27643" spans="1:7">
      <c r="A27643" s="32">
        <v>2018</v>
      </c>
      <c r="B27643" s="32">
        <v>3396</v>
      </c>
      <c r="C27643" s="33" t="s">
        <v>353</v>
      </c>
      <c r="D27643" s="33" t="s">
        <v>354</v>
      </c>
      <c r="E27643" s="34">
        <v>11811</v>
      </c>
      <c r="F27643" s="35">
        <v>23</v>
      </c>
      <c r="G27643" s="34">
        <v>292</v>
      </c>
    </row>
    <row r="27644" spans="1:7">
      <c r="A27644" s="32">
        <v>2018</v>
      </c>
      <c r="B27644" s="32">
        <v>3399</v>
      </c>
      <c r="C27644" s="33" t="s">
        <v>565</v>
      </c>
      <c r="D27644" s="33" t="s">
        <v>566</v>
      </c>
      <c r="E27644" s="34">
        <v>275</v>
      </c>
      <c r="F27644" s="35">
        <v>5.7619999999999996</v>
      </c>
      <c r="G27644" s="34">
        <v>1782.6</v>
      </c>
    </row>
    <row r="27645" spans="1:7">
      <c r="A27645" s="32">
        <v>2018</v>
      </c>
      <c r="B27645" s="32">
        <v>3399</v>
      </c>
      <c r="C27645" s="33" t="s">
        <v>565</v>
      </c>
      <c r="D27645" s="33" t="s">
        <v>566</v>
      </c>
      <c r="E27645" s="34">
        <v>2839</v>
      </c>
      <c r="F27645" s="35">
        <v>5.7619999999999996</v>
      </c>
      <c r="G27645" s="34">
        <v>1757.2</v>
      </c>
    </row>
    <row r="27646" spans="1:7">
      <c r="A27646" s="32">
        <v>2018</v>
      </c>
      <c r="B27646" s="32">
        <v>3399</v>
      </c>
      <c r="C27646" s="33" t="s">
        <v>353</v>
      </c>
      <c r="D27646" s="33" t="s">
        <v>354</v>
      </c>
      <c r="E27646" s="34">
        <v>41476</v>
      </c>
      <c r="F27646" s="35">
        <v>24.513999999999999</v>
      </c>
      <c r="G27646" s="34">
        <v>189.8</v>
      </c>
    </row>
    <row r="27647" spans="1:7">
      <c r="A27647" s="32">
        <v>2018</v>
      </c>
      <c r="B27647" s="32">
        <v>3399</v>
      </c>
      <c r="C27647" s="33" t="s">
        <v>353</v>
      </c>
      <c r="D27647" s="33" t="s">
        <v>354</v>
      </c>
      <c r="E27647" s="34">
        <v>57369</v>
      </c>
      <c r="F27647" s="35">
        <v>23.012</v>
      </c>
      <c r="G27647" s="34">
        <v>185.3</v>
      </c>
    </row>
    <row r="27648" spans="1:7">
      <c r="A27648" s="32">
        <v>2018</v>
      </c>
      <c r="B27648" s="32">
        <v>3403</v>
      </c>
      <c r="C27648" s="33" t="s">
        <v>565</v>
      </c>
      <c r="D27648" s="33" t="s">
        <v>566</v>
      </c>
      <c r="E27648" s="34">
        <v>170</v>
      </c>
      <c r="F27648" s="35">
        <v>5.7619999999999996</v>
      </c>
      <c r="G27648" s="34">
        <v>1800.5</v>
      </c>
    </row>
    <row r="27649" spans="1:7">
      <c r="A27649" s="32">
        <v>2018</v>
      </c>
      <c r="B27649" s="32">
        <v>3403</v>
      </c>
      <c r="C27649" s="33" t="s">
        <v>563</v>
      </c>
      <c r="D27649" s="33" t="s">
        <v>564</v>
      </c>
      <c r="E27649" s="34">
        <v>6407</v>
      </c>
      <c r="F27649" s="35">
        <v>1</v>
      </c>
      <c r="G27649" s="34">
        <v>275.89999999999998</v>
      </c>
    </row>
    <row r="27650" spans="1:7">
      <c r="A27650" s="32">
        <v>2018</v>
      </c>
      <c r="B27650" s="32">
        <v>3405</v>
      </c>
      <c r="C27650" s="33" t="s">
        <v>563</v>
      </c>
      <c r="D27650" s="33" t="s">
        <v>564</v>
      </c>
      <c r="E27650" s="34">
        <v>2754370</v>
      </c>
      <c r="F27650" s="35">
        <v>1</v>
      </c>
      <c r="G27650" s="34">
        <v>316.3</v>
      </c>
    </row>
    <row r="27651" spans="1:7">
      <c r="A27651" s="32">
        <v>2018</v>
      </c>
      <c r="B27651" s="32">
        <v>3406</v>
      </c>
      <c r="C27651" s="33" t="s">
        <v>563</v>
      </c>
      <c r="D27651" s="33" t="s">
        <v>564</v>
      </c>
      <c r="E27651" s="34">
        <v>3114496</v>
      </c>
      <c r="F27651" s="35">
        <v>1</v>
      </c>
      <c r="G27651" s="34">
        <v>333.5</v>
      </c>
    </row>
    <row r="27652" spans="1:7">
      <c r="A27652" s="32">
        <v>2018</v>
      </c>
      <c r="B27652" s="32">
        <v>3407</v>
      </c>
      <c r="C27652" s="33" t="s">
        <v>565</v>
      </c>
      <c r="D27652" s="33" t="s">
        <v>566</v>
      </c>
      <c r="E27652" s="34">
        <v>166</v>
      </c>
      <c r="F27652" s="35">
        <v>5.7619999999999996</v>
      </c>
      <c r="G27652" s="34">
        <v>1689</v>
      </c>
    </row>
    <row r="27653" spans="1:7">
      <c r="A27653" s="32">
        <v>2018</v>
      </c>
      <c r="B27653" s="32">
        <v>3407</v>
      </c>
      <c r="C27653" s="33" t="s">
        <v>363</v>
      </c>
      <c r="D27653" s="33" t="s">
        <v>354</v>
      </c>
      <c r="E27653" s="34">
        <v>14623</v>
      </c>
      <c r="F27653" s="35">
        <v>17.898</v>
      </c>
      <c r="G27653" s="34">
        <v>238.1</v>
      </c>
    </row>
    <row r="27654" spans="1:7">
      <c r="A27654" s="32">
        <v>2018</v>
      </c>
      <c r="B27654" s="32">
        <v>3407</v>
      </c>
      <c r="C27654" s="33" t="s">
        <v>353</v>
      </c>
      <c r="D27654" s="33" t="s">
        <v>354</v>
      </c>
      <c r="E27654" s="34">
        <v>23439</v>
      </c>
      <c r="F27654" s="35">
        <v>21.942</v>
      </c>
      <c r="G27654" s="34">
        <v>222.6</v>
      </c>
    </row>
    <row r="27655" spans="1:7">
      <c r="A27655" s="32">
        <v>2018</v>
      </c>
      <c r="B27655" s="32">
        <v>3407</v>
      </c>
      <c r="C27655" s="33" t="s">
        <v>363</v>
      </c>
      <c r="D27655" s="33" t="s">
        <v>354</v>
      </c>
      <c r="E27655" s="34">
        <v>43936</v>
      </c>
      <c r="F27655" s="35">
        <v>17.812000000000001</v>
      </c>
      <c r="G27655" s="34">
        <v>237.7</v>
      </c>
    </row>
    <row r="27656" spans="1:7">
      <c r="A27656" s="32">
        <v>2018</v>
      </c>
      <c r="B27656" s="32">
        <v>3439</v>
      </c>
      <c r="C27656" s="33" t="s">
        <v>563</v>
      </c>
      <c r="D27656" s="33" t="s">
        <v>564</v>
      </c>
      <c r="E27656" s="34">
        <v>131877</v>
      </c>
      <c r="F27656" s="35">
        <v>1.02</v>
      </c>
      <c r="G27656" s="34" t="s">
        <v>364</v>
      </c>
    </row>
    <row r="27657" spans="1:7">
      <c r="A27657" s="32">
        <v>2018</v>
      </c>
      <c r="B27657" s="32">
        <v>3441</v>
      </c>
      <c r="C27657" s="33" t="s">
        <v>563</v>
      </c>
      <c r="D27657" s="33" t="s">
        <v>564</v>
      </c>
      <c r="E27657" s="34">
        <v>1360062</v>
      </c>
      <c r="F27657" s="35">
        <v>1.026</v>
      </c>
      <c r="G27657" s="34" t="s">
        <v>364</v>
      </c>
    </row>
    <row r="27658" spans="1:7">
      <c r="A27658" s="32">
        <v>2018</v>
      </c>
      <c r="B27658" s="32">
        <v>3443</v>
      </c>
      <c r="C27658" s="33" t="s">
        <v>563</v>
      </c>
      <c r="D27658" s="33" t="s">
        <v>564</v>
      </c>
      <c r="E27658" s="34">
        <v>114859</v>
      </c>
      <c r="F27658" s="35">
        <v>1.0469999999999999</v>
      </c>
      <c r="G27658" s="34" t="s">
        <v>364</v>
      </c>
    </row>
    <row r="27659" spans="1:7">
      <c r="A27659" s="32">
        <v>2018</v>
      </c>
      <c r="B27659" s="32">
        <v>3443</v>
      </c>
      <c r="C27659" s="33" t="s">
        <v>563</v>
      </c>
      <c r="D27659" s="33" t="s">
        <v>564</v>
      </c>
      <c r="E27659" s="34">
        <v>10452</v>
      </c>
      <c r="F27659" s="35">
        <v>1.034</v>
      </c>
      <c r="G27659" s="34" t="s">
        <v>364</v>
      </c>
    </row>
    <row r="27660" spans="1:7">
      <c r="A27660" s="32">
        <v>2018</v>
      </c>
      <c r="B27660" s="32">
        <v>3443</v>
      </c>
      <c r="C27660" s="33" t="s">
        <v>563</v>
      </c>
      <c r="D27660" s="33" t="s">
        <v>564</v>
      </c>
      <c r="E27660" s="34">
        <v>16537</v>
      </c>
      <c r="F27660" s="35">
        <v>1.03</v>
      </c>
      <c r="G27660" s="34" t="s">
        <v>364</v>
      </c>
    </row>
    <row r="27661" spans="1:7">
      <c r="A27661" s="32">
        <v>2018</v>
      </c>
      <c r="B27661" s="32">
        <v>3443</v>
      </c>
      <c r="C27661" s="33" t="s">
        <v>563</v>
      </c>
      <c r="D27661" s="33" t="s">
        <v>564</v>
      </c>
      <c r="E27661" s="34">
        <v>18526</v>
      </c>
      <c r="F27661" s="35">
        <v>1.026</v>
      </c>
      <c r="G27661" s="34" t="s">
        <v>364</v>
      </c>
    </row>
    <row r="27662" spans="1:7">
      <c r="A27662" s="32">
        <v>2018</v>
      </c>
      <c r="B27662" s="32">
        <v>3443</v>
      </c>
      <c r="C27662" s="33" t="s">
        <v>563</v>
      </c>
      <c r="D27662" s="33" t="s">
        <v>564</v>
      </c>
      <c r="E27662" s="34">
        <v>33248</v>
      </c>
      <c r="F27662" s="35">
        <v>1.038</v>
      </c>
      <c r="G27662" s="34" t="s">
        <v>364</v>
      </c>
    </row>
    <row r="27663" spans="1:7">
      <c r="A27663" s="32">
        <v>2018</v>
      </c>
      <c r="B27663" s="32">
        <v>3443</v>
      </c>
      <c r="C27663" s="33" t="s">
        <v>563</v>
      </c>
      <c r="D27663" s="33" t="s">
        <v>564</v>
      </c>
      <c r="E27663" s="34">
        <v>113268</v>
      </c>
      <c r="F27663" s="35">
        <v>1.0349999999999999</v>
      </c>
      <c r="G27663" s="34" t="s">
        <v>364</v>
      </c>
    </row>
    <row r="27664" spans="1:7">
      <c r="A27664" s="32">
        <v>2018</v>
      </c>
      <c r="B27664" s="32">
        <v>3443</v>
      </c>
      <c r="C27664" s="33" t="s">
        <v>563</v>
      </c>
      <c r="D27664" s="33" t="s">
        <v>564</v>
      </c>
      <c r="E27664" s="34">
        <v>71156</v>
      </c>
      <c r="F27664" s="35">
        <v>1.0349999999999999</v>
      </c>
      <c r="G27664" s="34" t="s">
        <v>364</v>
      </c>
    </row>
    <row r="27665" spans="1:7">
      <c r="A27665" s="32">
        <v>2018</v>
      </c>
      <c r="B27665" s="32">
        <v>3443</v>
      </c>
      <c r="C27665" s="33" t="s">
        <v>563</v>
      </c>
      <c r="D27665" s="33" t="s">
        <v>564</v>
      </c>
      <c r="E27665" s="34">
        <v>71188</v>
      </c>
      <c r="F27665" s="35">
        <v>1.028</v>
      </c>
      <c r="G27665" s="34" t="s">
        <v>364</v>
      </c>
    </row>
    <row r="27666" spans="1:7">
      <c r="A27666" s="32">
        <v>2018</v>
      </c>
      <c r="B27666" s="32">
        <v>3443</v>
      </c>
      <c r="C27666" s="33" t="s">
        <v>563</v>
      </c>
      <c r="D27666" s="33" t="s">
        <v>564</v>
      </c>
      <c r="E27666" s="34">
        <v>74013</v>
      </c>
      <c r="F27666" s="35">
        <v>1.0329999999999999</v>
      </c>
      <c r="G27666" s="34" t="s">
        <v>364</v>
      </c>
    </row>
    <row r="27667" spans="1:7">
      <c r="A27667" s="32">
        <v>2018</v>
      </c>
      <c r="B27667" s="32">
        <v>3443</v>
      </c>
      <c r="C27667" s="33" t="s">
        <v>563</v>
      </c>
      <c r="D27667" s="33" t="s">
        <v>564</v>
      </c>
      <c r="E27667" s="34">
        <v>90933</v>
      </c>
      <c r="F27667" s="35">
        <v>1.0369999999999999</v>
      </c>
      <c r="G27667" s="34" t="s">
        <v>364</v>
      </c>
    </row>
    <row r="27668" spans="1:7">
      <c r="A27668" s="32">
        <v>2018</v>
      </c>
      <c r="B27668" s="32">
        <v>3443</v>
      </c>
      <c r="C27668" s="33" t="s">
        <v>563</v>
      </c>
      <c r="D27668" s="33" t="s">
        <v>564</v>
      </c>
      <c r="E27668" s="34">
        <v>92598</v>
      </c>
      <c r="F27668" s="35">
        <v>1.0289999999999999</v>
      </c>
      <c r="G27668" s="34" t="s">
        <v>364</v>
      </c>
    </row>
    <row r="27669" spans="1:7">
      <c r="A27669" s="32">
        <v>2018</v>
      </c>
      <c r="B27669" s="32">
        <v>3443</v>
      </c>
      <c r="C27669" s="33" t="s">
        <v>563</v>
      </c>
      <c r="D27669" s="33" t="s">
        <v>564</v>
      </c>
      <c r="E27669" s="34">
        <v>53767</v>
      </c>
      <c r="F27669" s="35">
        <v>1.042</v>
      </c>
      <c r="G27669" s="34" t="s">
        <v>364</v>
      </c>
    </row>
    <row r="27670" spans="1:7">
      <c r="A27670" s="32">
        <v>2018</v>
      </c>
      <c r="B27670" s="32">
        <v>3452</v>
      </c>
      <c r="C27670" s="33" t="s">
        <v>563</v>
      </c>
      <c r="D27670" s="33" t="s">
        <v>564</v>
      </c>
      <c r="E27670" s="34">
        <v>113380</v>
      </c>
      <c r="F27670" s="35">
        <v>1.0109999999999999</v>
      </c>
      <c r="G27670" s="34" t="s">
        <v>364</v>
      </c>
    </row>
    <row r="27671" spans="1:7">
      <c r="A27671" s="32">
        <v>2018</v>
      </c>
      <c r="B27671" s="32">
        <v>3453</v>
      </c>
      <c r="C27671" s="33" t="s">
        <v>563</v>
      </c>
      <c r="D27671" s="33" t="s">
        <v>564</v>
      </c>
      <c r="E27671" s="34">
        <v>23938</v>
      </c>
      <c r="F27671" s="35">
        <v>1.0009999999999999</v>
      </c>
      <c r="G27671" s="34" t="s">
        <v>364</v>
      </c>
    </row>
    <row r="27672" spans="1:7">
      <c r="A27672" s="32">
        <v>2018</v>
      </c>
      <c r="B27672" s="32">
        <v>3453</v>
      </c>
      <c r="C27672" s="33" t="s">
        <v>563</v>
      </c>
      <c r="D27672" s="33" t="s">
        <v>564</v>
      </c>
      <c r="E27672" s="34">
        <v>7965</v>
      </c>
      <c r="F27672" s="35">
        <v>1.0009999999999999</v>
      </c>
      <c r="G27672" s="34" t="s">
        <v>364</v>
      </c>
    </row>
    <row r="27673" spans="1:7">
      <c r="A27673" s="32">
        <v>2018</v>
      </c>
      <c r="B27673" s="32">
        <v>3456</v>
      </c>
      <c r="C27673" s="33" t="s">
        <v>563</v>
      </c>
      <c r="D27673" s="33" t="s">
        <v>564</v>
      </c>
      <c r="E27673" s="34">
        <v>8160</v>
      </c>
      <c r="F27673" s="35">
        <v>1.06</v>
      </c>
      <c r="G27673" s="34">
        <v>251</v>
      </c>
    </row>
    <row r="27674" spans="1:7">
      <c r="A27674" s="32">
        <v>2018</v>
      </c>
      <c r="B27674" s="32">
        <v>3456</v>
      </c>
      <c r="C27674" s="33" t="s">
        <v>563</v>
      </c>
      <c r="D27674" s="33" t="s">
        <v>564</v>
      </c>
      <c r="E27674" s="34">
        <v>8160</v>
      </c>
      <c r="F27674" s="35">
        <v>1.06</v>
      </c>
      <c r="G27674" s="34">
        <v>164</v>
      </c>
    </row>
    <row r="27675" spans="1:7">
      <c r="A27675" s="32">
        <v>2018</v>
      </c>
      <c r="B27675" s="32">
        <v>3456</v>
      </c>
      <c r="C27675" s="33" t="s">
        <v>563</v>
      </c>
      <c r="D27675" s="33" t="s">
        <v>564</v>
      </c>
      <c r="E27675" s="34">
        <v>202358</v>
      </c>
      <c r="F27675" s="35">
        <v>1.06</v>
      </c>
      <c r="G27675" s="34">
        <v>250</v>
      </c>
    </row>
    <row r="27676" spans="1:7">
      <c r="A27676" s="32">
        <v>2018</v>
      </c>
      <c r="B27676" s="32">
        <v>3456</v>
      </c>
      <c r="C27676" s="33" t="s">
        <v>563</v>
      </c>
      <c r="D27676" s="33" t="s">
        <v>564</v>
      </c>
      <c r="E27676" s="34">
        <v>202358</v>
      </c>
      <c r="F27676" s="35">
        <v>1.06</v>
      </c>
      <c r="G27676" s="34">
        <v>234</v>
      </c>
    </row>
    <row r="27677" spans="1:7">
      <c r="A27677" s="32">
        <v>2018</v>
      </c>
      <c r="B27677" s="32">
        <v>3456</v>
      </c>
      <c r="C27677" s="33" t="s">
        <v>563</v>
      </c>
      <c r="D27677" s="33" t="s">
        <v>564</v>
      </c>
      <c r="E27677" s="34">
        <v>659289</v>
      </c>
      <c r="F27677" s="35">
        <v>1.06</v>
      </c>
      <c r="G27677" s="34">
        <v>191</v>
      </c>
    </row>
    <row r="27678" spans="1:7">
      <c r="A27678" s="32">
        <v>2018</v>
      </c>
      <c r="B27678" s="32">
        <v>3456</v>
      </c>
      <c r="C27678" s="33" t="s">
        <v>563</v>
      </c>
      <c r="D27678" s="33" t="s">
        <v>564</v>
      </c>
      <c r="E27678" s="34">
        <v>418057</v>
      </c>
      <c r="F27678" s="35">
        <v>1.06</v>
      </c>
      <c r="G27678" s="34">
        <v>238</v>
      </c>
    </row>
    <row r="27679" spans="1:7">
      <c r="A27679" s="32">
        <v>2018</v>
      </c>
      <c r="B27679" s="32">
        <v>3456</v>
      </c>
      <c r="C27679" s="33" t="s">
        <v>563</v>
      </c>
      <c r="D27679" s="33" t="s">
        <v>564</v>
      </c>
      <c r="E27679" s="34">
        <v>508794</v>
      </c>
      <c r="F27679" s="35">
        <v>1.06</v>
      </c>
      <c r="G27679" s="34">
        <v>183</v>
      </c>
    </row>
    <row r="27680" spans="1:7">
      <c r="A27680" s="32">
        <v>2018</v>
      </c>
      <c r="B27680" s="32">
        <v>3456</v>
      </c>
      <c r="C27680" s="33" t="s">
        <v>563</v>
      </c>
      <c r="D27680" s="33" t="s">
        <v>564</v>
      </c>
      <c r="E27680" s="34">
        <v>555004</v>
      </c>
      <c r="F27680" s="35">
        <v>1.06</v>
      </c>
      <c r="G27680" s="34">
        <v>233</v>
      </c>
    </row>
    <row r="27681" spans="1:7">
      <c r="A27681" s="32">
        <v>2018</v>
      </c>
      <c r="B27681" s="32">
        <v>3456</v>
      </c>
      <c r="C27681" s="33" t="s">
        <v>563</v>
      </c>
      <c r="D27681" s="33" t="s">
        <v>564</v>
      </c>
      <c r="E27681" s="34">
        <v>261257</v>
      </c>
      <c r="F27681" s="35">
        <v>1.06</v>
      </c>
      <c r="G27681" s="34">
        <v>273</v>
      </c>
    </row>
    <row r="27682" spans="1:7">
      <c r="A27682" s="32">
        <v>2018</v>
      </c>
      <c r="B27682" s="32">
        <v>3457</v>
      </c>
      <c r="C27682" s="33" t="s">
        <v>563</v>
      </c>
      <c r="D27682" s="33" t="s">
        <v>564</v>
      </c>
      <c r="E27682" s="34">
        <v>1303796</v>
      </c>
      <c r="F27682" s="35">
        <v>1.012</v>
      </c>
      <c r="G27682" s="34">
        <v>315.60000000000002</v>
      </c>
    </row>
    <row r="27683" spans="1:7">
      <c r="A27683" s="32">
        <v>2018</v>
      </c>
      <c r="B27683" s="32">
        <v>3457</v>
      </c>
      <c r="C27683" s="33" t="s">
        <v>563</v>
      </c>
      <c r="D27683" s="33" t="s">
        <v>564</v>
      </c>
      <c r="E27683" s="34">
        <v>302599</v>
      </c>
      <c r="F27683" s="35">
        <v>1.0469999999999999</v>
      </c>
      <c r="G27683" s="34">
        <v>346.6</v>
      </c>
    </row>
    <row r="27684" spans="1:7">
      <c r="A27684" s="32">
        <v>2018</v>
      </c>
      <c r="B27684" s="32">
        <v>3459</v>
      </c>
      <c r="C27684" s="33" t="s">
        <v>563</v>
      </c>
      <c r="D27684" s="33" t="s">
        <v>564</v>
      </c>
      <c r="E27684" s="34">
        <v>2088407</v>
      </c>
      <c r="F27684" s="35">
        <v>1.032</v>
      </c>
      <c r="G27684" s="34">
        <v>346.9</v>
      </c>
    </row>
    <row r="27685" spans="1:7">
      <c r="A27685" s="32">
        <v>2018</v>
      </c>
      <c r="B27685" s="32">
        <v>3459</v>
      </c>
      <c r="C27685" s="33" t="s">
        <v>563</v>
      </c>
      <c r="D27685" s="33" t="s">
        <v>564</v>
      </c>
      <c r="E27685" s="34">
        <v>1727389</v>
      </c>
      <c r="F27685" s="35">
        <v>1.032</v>
      </c>
      <c r="G27685" s="34">
        <v>369.3</v>
      </c>
    </row>
    <row r="27686" spans="1:7">
      <c r="A27686" s="32">
        <v>2018</v>
      </c>
      <c r="B27686" s="32">
        <v>3459</v>
      </c>
      <c r="C27686" s="33" t="s">
        <v>563</v>
      </c>
      <c r="D27686" s="33" t="s">
        <v>564</v>
      </c>
      <c r="E27686" s="34">
        <v>194036</v>
      </c>
      <c r="F27686" s="35">
        <v>1.032</v>
      </c>
      <c r="G27686" s="34">
        <v>367.2</v>
      </c>
    </row>
    <row r="27687" spans="1:7">
      <c r="A27687" s="32">
        <v>2018</v>
      </c>
      <c r="B27687" s="32">
        <v>3460</v>
      </c>
      <c r="C27687" s="33" t="s">
        <v>563</v>
      </c>
      <c r="D27687" s="33" t="s">
        <v>564</v>
      </c>
      <c r="E27687" s="34">
        <v>765716</v>
      </c>
      <c r="F27687" s="35">
        <v>1.03</v>
      </c>
      <c r="G27687" s="34" t="s">
        <v>364</v>
      </c>
    </row>
    <row r="27688" spans="1:7">
      <c r="A27688" s="32">
        <v>2018</v>
      </c>
      <c r="B27688" s="32">
        <v>3464</v>
      </c>
      <c r="C27688" s="33" t="s">
        <v>563</v>
      </c>
      <c r="D27688" s="33" t="s">
        <v>564</v>
      </c>
      <c r="E27688" s="34">
        <v>53881</v>
      </c>
      <c r="F27688" s="35">
        <v>1.03</v>
      </c>
      <c r="G27688" s="34" t="s">
        <v>364</v>
      </c>
    </row>
    <row r="27689" spans="1:7">
      <c r="A27689" s="32">
        <v>2018</v>
      </c>
      <c r="B27689" s="32">
        <v>3469</v>
      </c>
      <c r="C27689" s="33" t="s">
        <v>563</v>
      </c>
      <c r="D27689" s="33" t="s">
        <v>564</v>
      </c>
      <c r="E27689" s="34">
        <v>406332</v>
      </c>
      <c r="F27689" s="35">
        <v>1.03</v>
      </c>
      <c r="G27689" s="34" t="s">
        <v>364</v>
      </c>
    </row>
    <row r="27690" spans="1:7">
      <c r="A27690" s="32">
        <v>2018</v>
      </c>
      <c r="B27690" s="32">
        <v>3470</v>
      </c>
      <c r="C27690" s="33" t="s">
        <v>363</v>
      </c>
      <c r="D27690" s="33" t="s">
        <v>354</v>
      </c>
      <c r="E27690" s="34">
        <v>60740</v>
      </c>
      <c r="F27690" s="35">
        <v>16.559999999999999</v>
      </c>
      <c r="G27690" s="34" t="s">
        <v>364</v>
      </c>
    </row>
    <row r="27691" spans="1:7">
      <c r="A27691" s="32">
        <v>2018</v>
      </c>
      <c r="B27691" s="32">
        <v>3470</v>
      </c>
      <c r="C27691" s="33" t="s">
        <v>363</v>
      </c>
      <c r="D27691" s="33" t="s">
        <v>354</v>
      </c>
      <c r="E27691" s="34">
        <v>135191</v>
      </c>
      <c r="F27691" s="35">
        <v>16.579999999999998</v>
      </c>
      <c r="G27691" s="34" t="s">
        <v>364</v>
      </c>
    </row>
    <row r="27692" spans="1:7">
      <c r="A27692" s="32">
        <v>2018</v>
      </c>
      <c r="B27692" s="32">
        <v>3470</v>
      </c>
      <c r="C27692" s="33" t="s">
        <v>363</v>
      </c>
      <c r="D27692" s="33" t="s">
        <v>354</v>
      </c>
      <c r="E27692" s="34">
        <v>15092</v>
      </c>
      <c r="F27692" s="35">
        <v>16.54</v>
      </c>
      <c r="G27692" s="34" t="s">
        <v>364</v>
      </c>
    </row>
    <row r="27693" spans="1:7">
      <c r="A27693" s="32">
        <v>2018</v>
      </c>
      <c r="B27693" s="32">
        <v>3470</v>
      </c>
      <c r="C27693" s="33" t="s">
        <v>363</v>
      </c>
      <c r="D27693" s="33" t="s">
        <v>354</v>
      </c>
      <c r="E27693" s="34">
        <v>15118</v>
      </c>
      <c r="F27693" s="35">
        <v>16.61</v>
      </c>
      <c r="G27693" s="34" t="s">
        <v>364</v>
      </c>
    </row>
    <row r="27694" spans="1:7">
      <c r="A27694" s="32">
        <v>2018</v>
      </c>
      <c r="B27694" s="32">
        <v>3470</v>
      </c>
      <c r="C27694" s="33" t="s">
        <v>363</v>
      </c>
      <c r="D27694" s="33" t="s">
        <v>354</v>
      </c>
      <c r="E27694" s="34">
        <v>15130</v>
      </c>
      <c r="F27694" s="35">
        <v>16.64</v>
      </c>
      <c r="G27694" s="34" t="s">
        <v>364</v>
      </c>
    </row>
    <row r="27695" spans="1:7">
      <c r="A27695" s="32">
        <v>2018</v>
      </c>
      <c r="B27695" s="32">
        <v>3470</v>
      </c>
      <c r="C27695" s="33" t="s">
        <v>363</v>
      </c>
      <c r="D27695" s="33" t="s">
        <v>354</v>
      </c>
      <c r="E27695" s="34">
        <v>15148</v>
      </c>
      <c r="F27695" s="35">
        <v>16.53</v>
      </c>
      <c r="G27695" s="34" t="s">
        <v>364</v>
      </c>
    </row>
    <row r="27696" spans="1:7">
      <c r="A27696" s="32">
        <v>2018</v>
      </c>
      <c r="B27696" s="32">
        <v>3470</v>
      </c>
      <c r="C27696" s="33" t="s">
        <v>363</v>
      </c>
      <c r="D27696" s="33" t="s">
        <v>354</v>
      </c>
      <c r="E27696" s="34">
        <v>105514</v>
      </c>
      <c r="F27696" s="35">
        <v>18</v>
      </c>
      <c r="G27696" s="34" t="s">
        <v>364</v>
      </c>
    </row>
    <row r="27697" spans="1:7">
      <c r="A27697" s="32">
        <v>2018</v>
      </c>
      <c r="B27697" s="32">
        <v>3470</v>
      </c>
      <c r="C27697" s="33" t="s">
        <v>363</v>
      </c>
      <c r="D27697" s="33" t="s">
        <v>354</v>
      </c>
      <c r="E27697" s="34">
        <v>120290</v>
      </c>
      <c r="F27697" s="35">
        <v>17.04</v>
      </c>
      <c r="G27697" s="34" t="s">
        <v>364</v>
      </c>
    </row>
    <row r="27698" spans="1:7">
      <c r="A27698" s="32">
        <v>2018</v>
      </c>
      <c r="B27698" s="32">
        <v>3470</v>
      </c>
      <c r="C27698" s="33" t="s">
        <v>363</v>
      </c>
      <c r="D27698" s="33" t="s">
        <v>354</v>
      </c>
      <c r="E27698" s="34">
        <v>120694</v>
      </c>
      <c r="F27698" s="35">
        <v>16.399999999999999</v>
      </c>
      <c r="G27698" s="34" t="s">
        <v>364</v>
      </c>
    </row>
    <row r="27699" spans="1:7">
      <c r="A27699" s="32">
        <v>2018</v>
      </c>
      <c r="B27699" s="32">
        <v>3470</v>
      </c>
      <c r="C27699" s="33" t="s">
        <v>363</v>
      </c>
      <c r="D27699" s="33" t="s">
        <v>354</v>
      </c>
      <c r="E27699" s="34">
        <v>332770</v>
      </c>
      <c r="F27699" s="35">
        <v>16.829999999999998</v>
      </c>
      <c r="G27699" s="34" t="s">
        <v>364</v>
      </c>
    </row>
    <row r="27700" spans="1:7">
      <c r="A27700" s="32">
        <v>2018</v>
      </c>
      <c r="B27700" s="32">
        <v>3470</v>
      </c>
      <c r="C27700" s="33" t="s">
        <v>563</v>
      </c>
      <c r="D27700" s="33" t="s">
        <v>564</v>
      </c>
      <c r="E27700" s="34">
        <v>552688</v>
      </c>
      <c r="F27700" s="35">
        <v>1.03</v>
      </c>
      <c r="G27700" s="34" t="s">
        <v>364</v>
      </c>
    </row>
    <row r="27701" spans="1:7">
      <c r="A27701" s="32">
        <v>2018</v>
      </c>
      <c r="B27701" s="32">
        <v>3476</v>
      </c>
      <c r="C27701" s="33" t="s">
        <v>563</v>
      </c>
      <c r="D27701" s="33" t="s">
        <v>564</v>
      </c>
      <c r="E27701" s="34">
        <v>43</v>
      </c>
      <c r="F27701" s="35">
        <v>1.02</v>
      </c>
      <c r="G27701" s="34">
        <v>307.7</v>
      </c>
    </row>
    <row r="27702" spans="1:7">
      <c r="A27702" s="32">
        <v>2018</v>
      </c>
      <c r="B27702" s="32">
        <v>3476</v>
      </c>
      <c r="C27702" s="33" t="s">
        <v>563</v>
      </c>
      <c r="D27702" s="33" t="s">
        <v>564</v>
      </c>
      <c r="E27702" s="34">
        <v>74</v>
      </c>
      <c r="F27702" s="35">
        <v>1.03</v>
      </c>
      <c r="G27702" s="34">
        <v>316.2</v>
      </c>
    </row>
    <row r="27703" spans="1:7">
      <c r="A27703" s="32">
        <v>2018</v>
      </c>
      <c r="B27703" s="32">
        <v>3476</v>
      </c>
      <c r="C27703" s="33" t="s">
        <v>563</v>
      </c>
      <c r="D27703" s="33" t="s">
        <v>564</v>
      </c>
      <c r="E27703" s="34">
        <v>125</v>
      </c>
      <c r="F27703" s="35">
        <v>1.03</v>
      </c>
      <c r="G27703" s="34">
        <v>321.3</v>
      </c>
    </row>
    <row r="27704" spans="1:7">
      <c r="A27704" s="32">
        <v>2018</v>
      </c>
      <c r="B27704" s="32">
        <v>3476</v>
      </c>
      <c r="C27704" s="33" t="s">
        <v>563</v>
      </c>
      <c r="D27704" s="33" t="s">
        <v>564</v>
      </c>
      <c r="E27704" s="34">
        <v>2905</v>
      </c>
      <c r="F27704" s="35">
        <v>1.02</v>
      </c>
      <c r="G27704" s="34">
        <v>369.2</v>
      </c>
    </row>
    <row r="27705" spans="1:7">
      <c r="A27705" s="32">
        <v>2018</v>
      </c>
      <c r="B27705" s="32">
        <v>3476</v>
      </c>
      <c r="C27705" s="33" t="s">
        <v>563</v>
      </c>
      <c r="D27705" s="33" t="s">
        <v>564</v>
      </c>
      <c r="E27705" s="34">
        <v>933</v>
      </c>
      <c r="F27705" s="35">
        <v>1.01</v>
      </c>
      <c r="G27705" s="34">
        <v>336.8</v>
      </c>
    </row>
    <row r="27706" spans="1:7">
      <c r="A27706" s="32">
        <v>2018</v>
      </c>
      <c r="B27706" s="32">
        <v>3476</v>
      </c>
      <c r="C27706" s="33" t="s">
        <v>563</v>
      </c>
      <c r="D27706" s="33" t="s">
        <v>564</v>
      </c>
      <c r="E27706" s="34">
        <v>2254</v>
      </c>
      <c r="F27706" s="35">
        <v>1.05</v>
      </c>
      <c r="G27706" s="34">
        <v>380.4</v>
      </c>
    </row>
    <row r="27707" spans="1:7">
      <c r="A27707" s="32">
        <v>2018</v>
      </c>
      <c r="B27707" s="32">
        <v>3476</v>
      </c>
      <c r="C27707" s="33" t="s">
        <v>563</v>
      </c>
      <c r="D27707" s="33" t="s">
        <v>564</v>
      </c>
      <c r="E27707" s="34">
        <v>133</v>
      </c>
      <c r="F27707" s="35">
        <v>1.02</v>
      </c>
      <c r="G27707" s="34">
        <v>356.6</v>
      </c>
    </row>
    <row r="27708" spans="1:7">
      <c r="A27708" s="32">
        <v>2018</v>
      </c>
      <c r="B27708" s="32">
        <v>3478</v>
      </c>
      <c r="C27708" s="33" t="s">
        <v>563</v>
      </c>
      <c r="D27708" s="33" t="s">
        <v>564</v>
      </c>
      <c r="E27708" s="34">
        <v>6170</v>
      </c>
      <c r="F27708" s="35">
        <v>1.02</v>
      </c>
      <c r="G27708" s="34">
        <v>423.8</v>
      </c>
    </row>
    <row r="27709" spans="1:7">
      <c r="A27709" s="32">
        <v>2018</v>
      </c>
      <c r="B27709" s="32">
        <v>3478</v>
      </c>
      <c r="C27709" s="33" t="s">
        <v>563</v>
      </c>
      <c r="D27709" s="33" t="s">
        <v>564</v>
      </c>
      <c r="E27709" s="34">
        <v>4214</v>
      </c>
      <c r="F27709" s="35">
        <v>1.02</v>
      </c>
      <c r="G27709" s="34">
        <v>401.4</v>
      </c>
    </row>
    <row r="27710" spans="1:7">
      <c r="A27710" s="32">
        <v>2018</v>
      </c>
      <c r="B27710" s="32">
        <v>3478</v>
      </c>
      <c r="C27710" s="33" t="s">
        <v>563</v>
      </c>
      <c r="D27710" s="33" t="s">
        <v>564</v>
      </c>
      <c r="E27710" s="34">
        <v>10562</v>
      </c>
      <c r="F27710" s="35">
        <v>1.02</v>
      </c>
      <c r="G27710" s="34">
        <v>274.8</v>
      </c>
    </row>
    <row r="27711" spans="1:7">
      <c r="A27711" s="32">
        <v>2018</v>
      </c>
      <c r="B27711" s="32">
        <v>3478</v>
      </c>
      <c r="C27711" s="33" t="s">
        <v>563</v>
      </c>
      <c r="D27711" s="33" t="s">
        <v>564</v>
      </c>
      <c r="E27711" s="34">
        <v>11236</v>
      </c>
      <c r="F27711" s="35">
        <v>1.04</v>
      </c>
      <c r="G27711" s="34">
        <v>337.8</v>
      </c>
    </row>
    <row r="27712" spans="1:7">
      <c r="A27712" s="32">
        <v>2018</v>
      </c>
      <c r="B27712" s="32">
        <v>3478</v>
      </c>
      <c r="C27712" s="33" t="s">
        <v>563</v>
      </c>
      <c r="D27712" s="33" t="s">
        <v>564</v>
      </c>
      <c r="E27712" s="34">
        <v>12028</v>
      </c>
      <c r="F27712" s="35">
        <v>1.02</v>
      </c>
      <c r="G27712" s="34">
        <v>384.7</v>
      </c>
    </row>
    <row r="27713" spans="1:7">
      <c r="A27713" s="32">
        <v>2018</v>
      </c>
      <c r="B27713" s="32">
        <v>3478</v>
      </c>
      <c r="C27713" s="33" t="s">
        <v>563</v>
      </c>
      <c r="D27713" s="33" t="s">
        <v>564</v>
      </c>
      <c r="E27713" s="34">
        <v>12459</v>
      </c>
      <c r="F27713" s="35">
        <v>1.02</v>
      </c>
      <c r="G27713" s="34">
        <v>407.6</v>
      </c>
    </row>
    <row r="27714" spans="1:7">
      <c r="A27714" s="32">
        <v>2018</v>
      </c>
      <c r="B27714" s="32">
        <v>3478</v>
      </c>
      <c r="C27714" s="33" t="s">
        <v>563</v>
      </c>
      <c r="D27714" s="33" t="s">
        <v>564</v>
      </c>
      <c r="E27714" s="34">
        <v>18699</v>
      </c>
      <c r="F27714" s="35">
        <v>1.02</v>
      </c>
      <c r="G27714" s="34">
        <v>367.5</v>
      </c>
    </row>
    <row r="27715" spans="1:7">
      <c r="A27715" s="32">
        <v>2018</v>
      </c>
      <c r="B27715" s="32">
        <v>3478</v>
      </c>
      <c r="C27715" s="33" t="s">
        <v>563</v>
      </c>
      <c r="D27715" s="33" t="s">
        <v>564</v>
      </c>
      <c r="E27715" s="34">
        <v>19097</v>
      </c>
      <c r="F27715" s="35">
        <v>1.02</v>
      </c>
      <c r="G27715" s="34">
        <v>398.5</v>
      </c>
    </row>
    <row r="27716" spans="1:7">
      <c r="A27716" s="32">
        <v>2018</v>
      </c>
      <c r="B27716" s="32">
        <v>3478</v>
      </c>
      <c r="C27716" s="33" t="s">
        <v>563</v>
      </c>
      <c r="D27716" s="33" t="s">
        <v>564</v>
      </c>
      <c r="E27716" s="34">
        <v>19305</v>
      </c>
      <c r="F27716" s="35">
        <v>1.02</v>
      </c>
      <c r="G27716" s="34">
        <v>402.6</v>
      </c>
    </row>
    <row r="27717" spans="1:7">
      <c r="A27717" s="32">
        <v>2018</v>
      </c>
      <c r="B27717" s="32">
        <v>3478</v>
      </c>
      <c r="C27717" s="33" t="s">
        <v>563</v>
      </c>
      <c r="D27717" s="33" t="s">
        <v>564</v>
      </c>
      <c r="E27717" s="34">
        <v>21578</v>
      </c>
      <c r="F27717" s="35">
        <v>1.02</v>
      </c>
      <c r="G27717" s="34">
        <v>395.7</v>
      </c>
    </row>
    <row r="27718" spans="1:7">
      <c r="A27718" s="32">
        <v>2018</v>
      </c>
      <c r="B27718" s="32">
        <v>3478</v>
      </c>
      <c r="C27718" s="33" t="s">
        <v>563</v>
      </c>
      <c r="D27718" s="33" t="s">
        <v>564</v>
      </c>
      <c r="E27718" s="34">
        <v>23798</v>
      </c>
      <c r="F27718" s="35">
        <v>1.02</v>
      </c>
      <c r="G27718" s="34">
        <v>371.1</v>
      </c>
    </row>
    <row r="27719" spans="1:7">
      <c r="A27719" s="32">
        <v>2018</v>
      </c>
      <c r="B27719" s="32">
        <v>3478</v>
      </c>
      <c r="C27719" s="33" t="s">
        <v>563</v>
      </c>
      <c r="D27719" s="33" t="s">
        <v>564</v>
      </c>
      <c r="E27719" s="34">
        <v>44767</v>
      </c>
      <c r="F27719" s="35">
        <v>1.02</v>
      </c>
      <c r="G27719" s="34">
        <v>387.3</v>
      </c>
    </row>
    <row r="27720" spans="1:7">
      <c r="A27720" s="32">
        <v>2018</v>
      </c>
      <c r="B27720" s="32">
        <v>3478</v>
      </c>
      <c r="C27720" s="33" t="s">
        <v>563</v>
      </c>
      <c r="D27720" s="33" t="s">
        <v>564</v>
      </c>
      <c r="E27720" s="34">
        <v>85850</v>
      </c>
      <c r="F27720" s="35">
        <v>1.02</v>
      </c>
      <c r="G27720" s="34">
        <v>369.1</v>
      </c>
    </row>
    <row r="27721" spans="1:7">
      <c r="A27721" s="32">
        <v>2018</v>
      </c>
      <c r="B27721" s="32">
        <v>3478</v>
      </c>
      <c r="C27721" s="33" t="s">
        <v>563</v>
      </c>
      <c r="D27721" s="33" t="s">
        <v>564</v>
      </c>
      <c r="E27721" s="34">
        <v>116868</v>
      </c>
      <c r="F27721" s="35">
        <v>1.02</v>
      </c>
      <c r="G27721" s="34">
        <v>379.9</v>
      </c>
    </row>
    <row r="27722" spans="1:7">
      <c r="A27722" s="32">
        <v>2018</v>
      </c>
      <c r="B27722" s="32">
        <v>3478</v>
      </c>
      <c r="C27722" s="33" t="s">
        <v>563</v>
      </c>
      <c r="D27722" s="33" t="s">
        <v>564</v>
      </c>
      <c r="E27722" s="34">
        <v>31</v>
      </c>
      <c r="F27722" s="35">
        <v>1.02</v>
      </c>
      <c r="G27722" s="34">
        <v>314.7</v>
      </c>
    </row>
    <row r="27723" spans="1:7">
      <c r="A27723" s="32">
        <v>2018</v>
      </c>
      <c r="B27723" s="32">
        <v>3478</v>
      </c>
      <c r="C27723" s="33" t="s">
        <v>563</v>
      </c>
      <c r="D27723" s="33" t="s">
        <v>564</v>
      </c>
      <c r="E27723" s="34">
        <v>49</v>
      </c>
      <c r="F27723" s="35">
        <v>1.02</v>
      </c>
      <c r="G27723" s="34">
        <v>364.1</v>
      </c>
    </row>
    <row r="27724" spans="1:7">
      <c r="A27724" s="32">
        <v>2018</v>
      </c>
      <c r="B27724" s="32">
        <v>3478</v>
      </c>
      <c r="C27724" s="33" t="s">
        <v>563</v>
      </c>
      <c r="D27724" s="33" t="s">
        <v>564</v>
      </c>
      <c r="E27724" s="34">
        <v>67</v>
      </c>
      <c r="F27724" s="35">
        <v>1.02</v>
      </c>
      <c r="G27724" s="34">
        <v>583.5</v>
      </c>
    </row>
    <row r="27725" spans="1:7">
      <c r="A27725" s="32">
        <v>2018</v>
      </c>
      <c r="B27725" s="32">
        <v>3478</v>
      </c>
      <c r="C27725" s="33" t="s">
        <v>563</v>
      </c>
      <c r="D27725" s="33" t="s">
        <v>564</v>
      </c>
      <c r="E27725" s="34">
        <v>73</v>
      </c>
      <c r="F27725" s="35">
        <v>1.02</v>
      </c>
      <c r="G27725" s="34">
        <v>347.7</v>
      </c>
    </row>
    <row r="27726" spans="1:7">
      <c r="A27726" s="32">
        <v>2018</v>
      </c>
      <c r="B27726" s="32">
        <v>3478</v>
      </c>
      <c r="C27726" s="33" t="s">
        <v>563</v>
      </c>
      <c r="D27726" s="33" t="s">
        <v>564</v>
      </c>
      <c r="E27726" s="34">
        <v>118</v>
      </c>
      <c r="F27726" s="35">
        <v>1.04</v>
      </c>
      <c r="G27726" s="34">
        <v>337.4</v>
      </c>
    </row>
    <row r="27727" spans="1:7">
      <c r="A27727" s="32">
        <v>2018</v>
      </c>
      <c r="B27727" s="32">
        <v>3478</v>
      </c>
      <c r="C27727" s="33" t="s">
        <v>563</v>
      </c>
      <c r="D27727" s="33" t="s">
        <v>564</v>
      </c>
      <c r="E27727" s="34">
        <v>271</v>
      </c>
      <c r="F27727" s="35">
        <v>1.01</v>
      </c>
      <c r="G27727" s="34">
        <v>616.29999999999995</v>
      </c>
    </row>
    <row r="27728" spans="1:7">
      <c r="A27728" s="32">
        <v>2018</v>
      </c>
      <c r="B27728" s="32">
        <v>3478</v>
      </c>
      <c r="C27728" s="33" t="s">
        <v>563</v>
      </c>
      <c r="D27728" s="33" t="s">
        <v>564</v>
      </c>
      <c r="E27728" s="34">
        <v>686</v>
      </c>
      <c r="F27728" s="35">
        <v>1.02</v>
      </c>
      <c r="G27728" s="34">
        <v>339.1</v>
      </c>
    </row>
    <row r="27729" spans="1:7">
      <c r="A27729" s="32">
        <v>2018</v>
      </c>
      <c r="B27729" s="32">
        <v>3478</v>
      </c>
      <c r="C27729" s="33" t="s">
        <v>563</v>
      </c>
      <c r="D27729" s="33" t="s">
        <v>564</v>
      </c>
      <c r="E27729" s="34">
        <v>813</v>
      </c>
      <c r="F27729" s="35">
        <v>1.07</v>
      </c>
      <c r="G27729" s="34">
        <v>331.5</v>
      </c>
    </row>
    <row r="27730" spans="1:7">
      <c r="A27730" s="32">
        <v>2018</v>
      </c>
      <c r="B27730" s="32">
        <v>3478</v>
      </c>
      <c r="C27730" s="33" t="s">
        <v>563</v>
      </c>
      <c r="D27730" s="33" t="s">
        <v>564</v>
      </c>
      <c r="E27730" s="34">
        <v>1950</v>
      </c>
      <c r="F27730" s="35">
        <v>1.02</v>
      </c>
      <c r="G27730" s="34">
        <v>342.4</v>
      </c>
    </row>
    <row r="27731" spans="1:7">
      <c r="A27731" s="32">
        <v>2018</v>
      </c>
      <c r="B27731" s="32">
        <v>3478</v>
      </c>
      <c r="C27731" s="33" t="s">
        <v>563</v>
      </c>
      <c r="D27731" s="33" t="s">
        <v>564</v>
      </c>
      <c r="E27731" s="34">
        <v>3198</v>
      </c>
      <c r="F27731" s="35">
        <v>1.02</v>
      </c>
      <c r="G27731" s="34">
        <v>388.5</v>
      </c>
    </row>
    <row r="27732" spans="1:7">
      <c r="A27732" s="32">
        <v>2018</v>
      </c>
      <c r="B27732" s="32">
        <v>3478</v>
      </c>
      <c r="C27732" s="33" t="s">
        <v>563</v>
      </c>
      <c r="D27732" s="33" t="s">
        <v>564</v>
      </c>
      <c r="E27732" s="34">
        <v>3375</v>
      </c>
      <c r="F27732" s="35">
        <v>1.02</v>
      </c>
      <c r="G27732" s="34">
        <v>377.8</v>
      </c>
    </row>
    <row r="27733" spans="1:7">
      <c r="A27733" s="32">
        <v>2018</v>
      </c>
      <c r="B27733" s="32">
        <v>3478</v>
      </c>
      <c r="C27733" s="33" t="s">
        <v>563</v>
      </c>
      <c r="D27733" s="33" t="s">
        <v>564</v>
      </c>
      <c r="E27733" s="34">
        <v>8033</v>
      </c>
      <c r="F27733" s="35">
        <v>1.02</v>
      </c>
      <c r="G27733" s="34">
        <v>412.3</v>
      </c>
    </row>
    <row r="27734" spans="1:7">
      <c r="A27734" s="32">
        <v>2018</v>
      </c>
      <c r="B27734" s="32">
        <v>3482</v>
      </c>
      <c r="C27734" s="33" t="s">
        <v>563</v>
      </c>
      <c r="D27734" s="33" t="s">
        <v>564</v>
      </c>
      <c r="E27734" s="34">
        <v>868970</v>
      </c>
      <c r="F27734" s="35">
        <v>1.036</v>
      </c>
      <c r="G27734" s="34">
        <v>130.6</v>
      </c>
    </row>
    <row r="27735" spans="1:7">
      <c r="A27735" s="32">
        <v>2018</v>
      </c>
      <c r="B27735" s="32">
        <v>3482</v>
      </c>
      <c r="C27735" s="33" t="s">
        <v>563</v>
      </c>
      <c r="D27735" s="33" t="s">
        <v>564</v>
      </c>
      <c r="E27735" s="34">
        <v>1505803</v>
      </c>
      <c r="F27735" s="35">
        <v>1.0389999999999999</v>
      </c>
      <c r="G27735" s="34">
        <v>215.7</v>
      </c>
    </row>
    <row r="27736" spans="1:7">
      <c r="A27736" s="32">
        <v>2018</v>
      </c>
      <c r="B27736" s="32">
        <v>3484</v>
      </c>
      <c r="C27736" s="33" t="s">
        <v>563</v>
      </c>
      <c r="D27736" s="33" t="s">
        <v>564</v>
      </c>
      <c r="E27736" s="34">
        <v>72199</v>
      </c>
      <c r="F27736" s="35">
        <v>1</v>
      </c>
      <c r="G27736" s="34">
        <v>286</v>
      </c>
    </row>
    <row r="27737" spans="1:7">
      <c r="A27737" s="32">
        <v>2018</v>
      </c>
      <c r="B27737" s="32">
        <v>3484</v>
      </c>
      <c r="C27737" s="33" t="s">
        <v>563</v>
      </c>
      <c r="D27737" s="33" t="s">
        <v>564</v>
      </c>
      <c r="E27737" s="34">
        <v>31771</v>
      </c>
      <c r="F27737" s="35">
        <v>1</v>
      </c>
      <c r="G27737" s="34">
        <v>240.1</v>
      </c>
    </row>
    <row r="27738" spans="1:7">
      <c r="A27738" s="32">
        <v>2018</v>
      </c>
      <c r="B27738" s="32">
        <v>3484</v>
      </c>
      <c r="C27738" s="33" t="s">
        <v>563</v>
      </c>
      <c r="D27738" s="33" t="s">
        <v>564</v>
      </c>
      <c r="E27738" s="34">
        <v>71506</v>
      </c>
      <c r="F27738" s="35">
        <v>1</v>
      </c>
      <c r="G27738" s="34">
        <v>291.2</v>
      </c>
    </row>
    <row r="27739" spans="1:7">
      <c r="A27739" s="32">
        <v>2018</v>
      </c>
      <c r="B27739" s="32">
        <v>3484</v>
      </c>
      <c r="C27739" s="33" t="s">
        <v>563</v>
      </c>
      <c r="D27739" s="33" t="s">
        <v>564</v>
      </c>
      <c r="E27739" s="34">
        <v>70658</v>
      </c>
      <c r="F27739" s="35">
        <v>1</v>
      </c>
      <c r="G27739" s="34">
        <v>254.3</v>
      </c>
    </row>
    <row r="27740" spans="1:7">
      <c r="A27740" s="32">
        <v>2018</v>
      </c>
      <c r="B27740" s="32">
        <v>3484</v>
      </c>
      <c r="C27740" s="33" t="s">
        <v>563</v>
      </c>
      <c r="D27740" s="33" t="s">
        <v>564</v>
      </c>
      <c r="E27740" s="34">
        <v>61378</v>
      </c>
      <c r="F27740" s="35">
        <v>1</v>
      </c>
      <c r="G27740" s="34">
        <v>242.3</v>
      </c>
    </row>
    <row r="27741" spans="1:7">
      <c r="A27741" s="32">
        <v>2018</v>
      </c>
      <c r="B27741" s="32">
        <v>3484</v>
      </c>
      <c r="C27741" s="33" t="s">
        <v>563</v>
      </c>
      <c r="D27741" s="33" t="s">
        <v>564</v>
      </c>
      <c r="E27741" s="34">
        <v>41007</v>
      </c>
      <c r="F27741" s="35">
        <v>1</v>
      </c>
      <c r="G27741" s="34">
        <v>296.5</v>
      </c>
    </row>
    <row r="27742" spans="1:7">
      <c r="A27742" s="32">
        <v>2018</v>
      </c>
      <c r="B27742" s="32">
        <v>3484</v>
      </c>
      <c r="C27742" s="33" t="s">
        <v>563</v>
      </c>
      <c r="D27742" s="33" t="s">
        <v>564</v>
      </c>
      <c r="E27742" s="34">
        <v>38290</v>
      </c>
      <c r="F27742" s="35">
        <v>1</v>
      </c>
      <c r="G27742" s="34">
        <v>375.1</v>
      </c>
    </row>
    <row r="27743" spans="1:7">
      <c r="A27743" s="32">
        <v>2018</v>
      </c>
      <c r="B27743" s="32">
        <v>3484</v>
      </c>
      <c r="C27743" s="33" t="s">
        <v>563</v>
      </c>
      <c r="D27743" s="33" t="s">
        <v>564</v>
      </c>
      <c r="E27743" s="34">
        <v>33164</v>
      </c>
      <c r="F27743" s="35">
        <v>1</v>
      </c>
      <c r="G27743" s="34">
        <v>286.60000000000002</v>
      </c>
    </row>
    <row r="27744" spans="1:7">
      <c r="A27744" s="32">
        <v>2018</v>
      </c>
      <c r="B27744" s="32">
        <v>3484</v>
      </c>
      <c r="C27744" s="33" t="s">
        <v>563</v>
      </c>
      <c r="D27744" s="33" t="s">
        <v>564</v>
      </c>
      <c r="E27744" s="34">
        <v>125316</v>
      </c>
      <c r="F27744" s="35">
        <v>1</v>
      </c>
      <c r="G27744" s="34">
        <v>273.2</v>
      </c>
    </row>
    <row r="27745" spans="1:7">
      <c r="A27745" s="32">
        <v>2018</v>
      </c>
      <c r="B27745" s="32">
        <v>3484</v>
      </c>
      <c r="C27745" s="33" t="s">
        <v>563</v>
      </c>
      <c r="D27745" s="33" t="s">
        <v>564</v>
      </c>
      <c r="E27745" s="34">
        <v>106440</v>
      </c>
      <c r="F27745" s="35">
        <v>1</v>
      </c>
      <c r="G27745" s="34">
        <v>210.5</v>
      </c>
    </row>
    <row r="27746" spans="1:7">
      <c r="A27746" s="32">
        <v>2018</v>
      </c>
      <c r="B27746" s="32">
        <v>3484</v>
      </c>
      <c r="C27746" s="33" t="s">
        <v>563</v>
      </c>
      <c r="D27746" s="33" t="s">
        <v>564</v>
      </c>
      <c r="E27746" s="34">
        <v>101620</v>
      </c>
      <c r="F27746" s="35">
        <v>1</v>
      </c>
      <c r="G27746" s="34">
        <v>280.8</v>
      </c>
    </row>
    <row r="27747" spans="1:7">
      <c r="A27747" s="32">
        <v>2018</v>
      </c>
      <c r="B27747" s="32">
        <v>3484</v>
      </c>
      <c r="C27747" s="33" t="s">
        <v>563</v>
      </c>
      <c r="D27747" s="33" t="s">
        <v>564</v>
      </c>
      <c r="E27747" s="34">
        <v>86061</v>
      </c>
      <c r="F27747" s="35">
        <v>1</v>
      </c>
      <c r="G27747" s="34">
        <v>229.4</v>
      </c>
    </row>
    <row r="27748" spans="1:7">
      <c r="A27748" s="32">
        <v>2018</v>
      </c>
      <c r="B27748" s="32">
        <v>3484</v>
      </c>
      <c r="C27748" s="33" t="s">
        <v>563</v>
      </c>
      <c r="D27748" s="33" t="s">
        <v>564</v>
      </c>
      <c r="E27748" s="34">
        <v>82865</v>
      </c>
      <c r="F27748" s="35">
        <v>1</v>
      </c>
      <c r="G27748" s="34">
        <v>260.89999999999998</v>
      </c>
    </row>
    <row r="27749" spans="1:7">
      <c r="A27749" s="32">
        <v>2018</v>
      </c>
      <c r="B27749" s="32">
        <v>3484</v>
      </c>
      <c r="C27749" s="33" t="s">
        <v>563</v>
      </c>
      <c r="D27749" s="33" t="s">
        <v>564</v>
      </c>
      <c r="E27749" s="34">
        <v>6213</v>
      </c>
      <c r="F27749" s="35">
        <v>1.1000000000000001</v>
      </c>
      <c r="G27749" s="34">
        <v>267.3</v>
      </c>
    </row>
    <row r="27750" spans="1:7">
      <c r="A27750" s="32">
        <v>2018</v>
      </c>
      <c r="B27750" s="32">
        <v>3484</v>
      </c>
      <c r="C27750" s="33" t="s">
        <v>563</v>
      </c>
      <c r="D27750" s="33" t="s">
        <v>564</v>
      </c>
      <c r="E27750" s="34">
        <v>7268</v>
      </c>
      <c r="F27750" s="35">
        <v>1.1000000000000001</v>
      </c>
      <c r="G27750" s="34">
        <v>502.2</v>
      </c>
    </row>
    <row r="27751" spans="1:7">
      <c r="A27751" s="32">
        <v>2018</v>
      </c>
      <c r="B27751" s="32">
        <v>3484</v>
      </c>
      <c r="C27751" s="33" t="s">
        <v>563</v>
      </c>
      <c r="D27751" s="33" t="s">
        <v>564</v>
      </c>
      <c r="E27751" s="34">
        <v>8504</v>
      </c>
      <c r="F27751" s="35">
        <v>1.1000000000000001</v>
      </c>
      <c r="G27751" s="34">
        <v>234.1</v>
      </c>
    </row>
    <row r="27752" spans="1:7">
      <c r="A27752" s="32">
        <v>2018</v>
      </c>
      <c r="B27752" s="32">
        <v>3484</v>
      </c>
      <c r="C27752" s="33" t="s">
        <v>563</v>
      </c>
      <c r="D27752" s="33" t="s">
        <v>564</v>
      </c>
      <c r="E27752" s="34">
        <v>11247</v>
      </c>
      <c r="F27752" s="35">
        <v>1.1000000000000001</v>
      </c>
      <c r="G27752" s="34">
        <v>287.2</v>
      </c>
    </row>
    <row r="27753" spans="1:7">
      <c r="A27753" s="32">
        <v>2018</v>
      </c>
      <c r="B27753" s="32">
        <v>3484</v>
      </c>
      <c r="C27753" s="33" t="s">
        <v>563</v>
      </c>
      <c r="D27753" s="33" t="s">
        <v>564</v>
      </c>
      <c r="E27753" s="34">
        <v>14873</v>
      </c>
      <c r="F27753" s="35">
        <v>1.1000000000000001</v>
      </c>
      <c r="G27753" s="34">
        <v>261.5</v>
      </c>
    </row>
    <row r="27754" spans="1:7">
      <c r="A27754" s="32">
        <v>2018</v>
      </c>
      <c r="B27754" s="32">
        <v>3484</v>
      </c>
      <c r="C27754" s="33" t="s">
        <v>563</v>
      </c>
      <c r="D27754" s="33" t="s">
        <v>564</v>
      </c>
      <c r="E27754" s="34">
        <v>14951</v>
      </c>
      <c r="F27754" s="35">
        <v>1.1000000000000001</v>
      </c>
      <c r="G27754" s="34">
        <v>253</v>
      </c>
    </row>
    <row r="27755" spans="1:7">
      <c r="A27755" s="32">
        <v>2018</v>
      </c>
      <c r="B27755" s="32">
        <v>3484</v>
      </c>
      <c r="C27755" s="33" t="s">
        <v>563</v>
      </c>
      <c r="D27755" s="33" t="s">
        <v>564</v>
      </c>
      <c r="E27755" s="34">
        <v>16183</v>
      </c>
      <c r="F27755" s="35">
        <v>1</v>
      </c>
      <c r="G27755" s="34">
        <v>418.1</v>
      </c>
    </row>
    <row r="27756" spans="1:7">
      <c r="A27756" s="32">
        <v>2018</v>
      </c>
      <c r="B27756" s="32">
        <v>3484</v>
      </c>
      <c r="C27756" s="33" t="s">
        <v>563</v>
      </c>
      <c r="D27756" s="33" t="s">
        <v>564</v>
      </c>
      <c r="E27756" s="34">
        <v>19739</v>
      </c>
      <c r="F27756" s="35">
        <v>1</v>
      </c>
      <c r="G27756" s="34">
        <v>404.8</v>
      </c>
    </row>
    <row r="27757" spans="1:7">
      <c r="A27757" s="32">
        <v>2018</v>
      </c>
      <c r="B27757" s="32">
        <v>3484</v>
      </c>
      <c r="C27757" s="33" t="s">
        <v>563</v>
      </c>
      <c r="D27757" s="33" t="s">
        <v>564</v>
      </c>
      <c r="E27757" s="34">
        <v>24720</v>
      </c>
      <c r="F27757" s="35">
        <v>1.1000000000000001</v>
      </c>
      <c r="G27757" s="34">
        <v>247.7</v>
      </c>
    </row>
    <row r="27758" spans="1:7">
      <c r="A27758" s="32">
        <v>2018</v>
      </c>
      <c r="B27758" s="32">
        <v>3484</v>
      </c>
      <c r="C27758" s="33" t="s">
        <v>563</v>
      </c>
      <c r="D27758" s="33" t="s">
        <v>564</v>
      </c>
      <c r="E27758" s="34">
        <v>28391</v>
      </c>
      <c r="F27758" s="35">
        <v>1.1000000000000001</v>
      </c>
      <c r="G27758" s="34">
        <v>250.2</v>
      </c>
    </row>
    <row r="27759" spans="1:7">
      <c r="A27759" s="32">
        <v>2018</v>
      </c>
      <c r="B27759" s="32">
        <v>3484</v>
      </c>
      <c r="C27759" s="33" t="s">
        <v>563</v>
      </c>
      <c r="D27759" s="33" t="s">
        <v>564</v>
      </c>
      <c r="E27759" s="34">
        <v>71765</v>
      </c>
      <c r="F27759" s="35">
        <v>1</v>
      </c>
      <c r="G27759" s="34">
        <v>234</v>
      </c>
    </row>
    <row r="27760" spans="1:7">
      <c r="A27760" s="32">
        <v>2018</v>
      </c>
      <c r="B27760" s="32">
        <v>3485</v>
      </c>
      <c r="C27760" s="33" t="s">
        <v>563</v>
      </c>
      <c r="D27760" s="33" t="s">
        <v>564</v>
      </c>
      <c r="E27760" s="34">
        <v>107740</v>
      </c>
      <c r="F27760" s="35">
        <v>1.034</v>
      </c>
      <c r="G27760" s="34">
        <v>262.7</v>
      </c>
    </row>
    <row r="27761" spans="1:7">
      <c r="A27761" s="32">
        <v>2018</v>
      </c>
      <c r="B27761" s="32">
        <v>3485</v>
      </c>
      <c r="C27761" s="33" t="s">
        <v>563</v>
      </c>
      <c r="D27761" s="33" t="s">
        <v>564</v>
      </c>
      <c r="E27761" s="34">
        <v>92434</v>
      </c>
      <c r="F27761" s="35">
        <v>1.0329999999999999</v>
      </c>
      <c r="G27761" s="34">
        <v>200.2</v>
      </c>
    </row>
    <row r="27762" spans="1:7">
      <c r="A27762" s="32">
        <v>2018</v>
      </c>
      <c r="B27762" s="32">
        <v>3485</v>
      </c>
      <c r="C27762" s="33" t="s">
        <v>563</v>
      </c>
      <c r="D27762" s="33" t="s">
        <v>564</v>
      </c>
      <c r="E27762" s="34">
        <v>91982</v>
      </c>
      <c r="F27762" s="35">
        <v>1.032</v>
      </c>
      <c r="G27762" s="34">
        <v>251.6</v>
      </c>
    </row>
    <row r="27763" spans="1:7">
      <c r="A27763" s="32">
        <v>2018</v>
      </c>
      <c r="B27763" s="32">
        <v>3485</v>
      </c>
      <c r="C27763" s="33" t="s">
        <v>563</v>
      </c>
      <c r="D27763" s="33" t="s">
        <v>564</v>
      </c>
      <c r="E27763" s="34">
        <v>76190</v>
      </c>
      <c r="F27763" s="35">
        <v>1.028</v>
      </c>
      <c r="G27763" s="34">
        <v>235.8</v>
      </c>
    </row>
    <row r="27764" spans="1:7">
      <c r="A27764" s="32">
        <v>2018</v>
      </c>
      <c r="B27764" s="32">
        <v>3485</v>
      </c>
      <c r="C27764" s="33" t="s">
        <v>563</v>
      </c>
      <c r="D27764" s="33" t="s">
        <v>564</v>
      </c>
      <c r="E27764" s="34">
        <v>74114</v>
      </c>
      <c r="F27764" s="35">
        <v>1.0369999999999999</v>
      </c>
      <c r="G27764" s="34">
        <v>210.3</v>
      </c>
    </row>
    <row r="27765" spans="1:7">
      <c r="A27765" s="32">
        <v>2018</v>
      </c>
      <c r="B27765" s="32">
        <v>3485</v>
      </c>
      <c r="C27765" s="33" t="s">
        <v>563</v>
      </c>
      <c r="D27765" s="33" t="s">
        <v>564</v>
      </c>
      <c r="E27765" s="34">
        <v>65236</v>
      </c>
      <c r="F27765" s="35">
        <v>1.036</v>
      </c>
      <c r="G27765" s="34">
        <v>223.9</v>
      </c>
    </row>
    <row r="27766" spans="1:7">
      <c r="A27766" s="32">
        <v>2018</v>
      </c>
      <c r="B27766" s="32">
        <v>3485</v>
      </c>
      <c r="C27766" s="33" t="s">
        <v>563</v>
      </c>
      <c r="D27766" s="33" t="s">
        <v>564</v>
      </c>
      <c r="E27766" s="34">
        <v>56594</v>
      </c>
      <c r="F27766" s="35">
        <v>1.034</v>
      </c>
      <c r="G27766" s="34">
        <v>233</v>
      </c>
    </row>
    <row r="27767" spans="1:7">
      <c r="A27767" s="32">
        <v>2018</v>
      </c>
      <c r="B27767" s="32">
        <v>3485</v>
      </c>
      <c r="C27767" s="33" t="s">
        <v>563</v>
      </c>
      <c r="D27767" s="33" t="s">
        <v>564</v>
      </c>
      <c r="E27767" s="34">
        <v>61110</v>
      </c>
      <c r="F27767" s="35">
        <v>1.036</v>
      </c>
      <c r="G27767" s="34">
        <v>189.6</v>
      </c>
    </row>
    <row r="27768" spans="1:7">
      <c r="A27768" s="32">
        <v>2018</v>
      </c>
      <c r="B27768" s="32">
        <v>3485</v>
      </c>
      <c r="C27768" s="33" t="s">
        <v>563</v>
      </c>
      <c r="D27768" s="33" t="s">
        <v>564</v>
      </c>
      <c r="E27768" s="34">
        <v>64538</v>
      </c>
      <c r="F27768" s="35">
        <v>1.028</v>
      </c>
      <c r="G27768" s="34">
        <v>246.4</v>
      </c>
    </row>
    <row r="27769" spans="1:7">
      <c r="A27769" s="32">
        <v>2018</v>
      </c>
      <c r="B27769" s="32">
        <v>3485</v>
      </c>
      <c r="C27769" s="33" t="s">
        <v>563</v>
      </c>
      <c r="D27769" s="33" t="s">
        <v>564</v>
      </c>
      <c r="E27769" s="34">
        <v>55235</v>
      </c>
      <c r="F27769" s="35">
        <v>0.96399999999999997</v>
      </c>
      <c r="G27769" s="34">
        <v>165.2</v>
      </c>
    </row>
    <row r="27770" spans="1:7">
      <c r="A27770" s="32">
        <v>2018</v>
      </c>
      <c r="B27770" s="32">
        <v>3485</v>
      </c>
      <c r="C27770" s="33" t="s">
        <v>563</v>
      </c>
      <c r="D27770" s="33" t="s">
        <v>564</v>
      </c>
      <c r="E27770" s="34">
        <v>52391</v>
      </c>
      <c r="F27770" s="35">
        <v>1.03</v>
      </c>
      <c r="G27770" s="34">
        <v>212.8</v>
      </c>
    </row>
    <row r="27771" spans="1:7">
      <c r="A27771" s="32">
        <v>2018</v>
      </c>
      <c r="B27771" s="32">
        <v>3485</v>
      </c>
      <c r="C27771" s="33" t="s">
        <v>563</v>
      </c>
      <c r="D27771" s="33" t="s">
        <v>564</v>
      </c>
      <c r="E27771" s="34">
        <v>50784</v>
      </c>
      <c r="F27771" s="35">
        <v>1.0369999999999999</v>
      </c>
      <c r="G27771" s="34">
        <v>207.9</v>
      </c>
    </row>
    <row r="27772" spans="1:7">
      <c r="A27772" s="32">
        <v>2018</v>
      </c>
      <c r="B27772" s="32">
        <v>3485</v>
      </c>
      <c r="C27772" s="33" t="s">
        <v>563</v>
      </c>
      <c r="D27772" s="33" t="s">
        <v>564</v>
      </c>
      <c r="E27772" s="34">
        <v>50306</v>
      </c>
      <c r="F27772" s="35">
        <v>1.02</v>
      </c>
      <c r="G27772" s="34">
        <v>214.6</v>
      </c>
    </row>
    <row r="27773" spans="1:7">
      <c r="A27773" s="32">
        <v>2018</v>
      </c>
      <c r="B27773" s="32">
        <v>3485</v>
      </c>
      <c r="C27773" s="33" t="s">
        <v>563</v>
      </c>
      <c r="D27773" s="33" t="s">
        <v>564</v>
      </c>
      <c r="E27773" s="34">
        <v>25463</v>
      </c>
      <c r="F27773" s="35">
        <v>1.0249999999999999</v>
      </c>
      <c r="G27773" s="34">
        <v>359.4</v>
      </c>
    </row>
    <row r="27774" spans="1:7">
      <c r="A27774" s="32">
        <v>2018</v>
      </c>
      <c r="B27774" s="32">
        <v>3485</v>
      </c>
      <c r="C27774" s="33" t="s">
        <v>563</v>
      </c>
      <c r="D27774" s="33" t="s">
        <v>564</v>
      </c>
      <c r="E27774" s="34">
        <v>29558</v>
      </c>
      <c r="F27774" s="35">
        <v>1.03</v>
      </c>
      <c r="G27774" s="34">
        <v>444.7</v>
      </c>
    </row>
    <row r="27775" spans="1:7">
      <c r="A27775" s="32">
        <v>2018</v>
      </c>
      <c r="B27775" s="32">
        <v>3485</v>
      </c>
      <c r="C27775" s="33" t="s">
        <v>563</v>
      </c>
      <c r="D27775" s="33" t="s">
        <v>564</v>
      </c>
      <c r="E27775" s="34">
        <v>33811</v>
      </c>
      <c r="F27775" s="35">
        <v>1.028</v>
      </c>
      <c r="G27775" s="34">
        <v>266.5</v>
      </c>
    </row>
    <row r="27776" spans="1:7">
      <c r="A27776" s="32">
        <v>2018</v>
      </c>
      <c r="B27776" s="32">
        <v>3485</v>
      </c>
      <c r="C27776" s="33" t="s">
        <v>563</v>
      </c>
      <c r="D27776" s="33" t="s">
        <v>564</v>
      </c>
      <c r="E27776" s="34">
        <v>34547</v>
      </c>
      <c r="F27776" s="35">
        <v>1.0229999999999999</v>
      </c>
      <c r="G27776" s="34">
        <v>236.6</v>
      </c>
    </row>
    <row r="27777" spans="1:7">
      <c r="A27777" s="32">
        <v>2018</v>
      </c>
      <c r="B27777" s="32">
        <v>3485</v>
      </c>
      <c r="C27777" s="33" t="s">
        <v>563</v>
      </c>
      <c r="D27777" s="33" t="s">
        <v>564</v>
      </c>
      <c r="E27777" s="34">
        <v>41770</v>
      </c>
      <c r="F27777" s="35">
        <v>1.0229999999999999</v>
      </c>
      <c r="G27777" s="34">
        <v>292.2</v>
      </c>
    </row>
    <row r="27778" spans="1:7">
      <c r="A27778" s="32">
        <v>2018</v>
      </c>
      <c r="B27778" s="32">
        <v>3485</v>
      </c>
      <c r="C27778" s="33" t="s">
        <v>563</v>
      </c>
      <c r="D27778" s="33" t="s">
        <v>564</v>
      </c>
      <c r="E27778" s="34">
        <v>48886</v>
      </c>
      <c r="F27778" s="35">
        <v>1.0289999999999999</v>
      </c>
      <c r="G27778" s="34">
        <v>203.3</v>
      </c>
    </row>
    <row r="27779" spans="1:7">
      <c r="A27779" s="32">
        <v>2018</v>
      </c>
      <c r="B27779" s="32">
        <v>3485</v>
      </c>
      <c r="C27779" s="33" t="s">
        <v>563</v>
      </c>
      <c r="D27779" s="33" t="s">
        <v>564</v>
      </c>
      <c r="E27779" s="34">
        <v>78020</v>
      </c>
      <c r="F27779" s="35">
        <v>1.0249999999999999</v>
      </c>
      <c r="G27779" s="34">
        <v>284</v>
      </c>
    </row>
    <row r="27780" spans="1:7">
      <c r="A27780" s="32">
        <v>2018</v>
      </c>
      <c r="B27780" s="32">
        <v>3485</v>
      </c>
      <c r="C27780" s="33" t="s">
        <v>563</v>
      </c>
      <c r="D27780" s="33" t="s">
        <v>564</v>
      </c>
      <c r="E27780" s="34">
        <v>79790</v>
      </c>
      <c r="F27780" s="35">
        <v>1.0289999999999999</v>
      </c>
      <c r="G27780" s="34">
        <v>209.8</v>
      </c>
    </row>
    <row r="27781" spans="1:7">
      <c r="A27781" s="32">
        <v>2018</v>
      </c>
      <c r="B27781" s="32">
        <v>3485</v>
      </c>
      <c r="C27781" s="33" t="s">
        <v>563</v>
      </c>
      <c r="D27781" s="33" t="s">
        <v>564</v>
      </c>
      <c r="E27781" s="34">
        <v>86757</v>
      </c>
      <c r="F27781" s="35">
        <v>1.0409999999999999</v>
      </c>
      <c r="G27781" s="34">
        <v>191.3</v>
      </c>
    </row>
    <row r="27782" spans="1:7">
      <c r="A27782" s="32">
        <v>2018</v>
      </c>
      <c r="B27782" s="32">
        <v>3485</v>
      </c>
      <c r="C27782" s="33" t="s">
        <v>563</v>
      </c>
      <c r="D27782" s="33" t="s">
        <v>564</v>
      </c>
      <c r="E27782" s="34">
        <v>89905</v>
      </c>
      <c r="F27782" s="35">
        <v>1.028</v>
      </c>
      <c r="G27782" s="34">
        <v>230.4</v>
      </c>
    </row>
    <row r="27783" spans="1:7">
      <c r="A27783" s="32">
        <v>2018</v>
      </c>
      <c r="B27783" s="32">
        <v>3485</v>
      </c>
      <c r="C27783" s="33" t="s">
        <v>563</v>
      </c>
      <c r="D27783" s="33" t="s">
        <v>564</v>
      </c>
      <c r="E27783" s="34">
        <v>90878</v>
      </c>
      <c r="F27783" s="35">
        <v>1.034</v>
      </c>
      <c r="G27783" s="34">
        <v>202.2</v>
      </c>
    </row>
    <row r="27784" spans="1:7">
      <c r="A27784" s="32">
        <v>2018</v>
      </c>
      <c r="B27784" s="32">
        <v>3490</v>
      </c>
      <c r="C27784" s="33" t="s">
        <v>563</v>
      </c>
      <c r="D27784" s="33" t="s">
        <v>564</v>
      </c>
      <c r="E27784" s="34">
        <v>18380</v>
      </c>
      <c r="F27784" s="35">
        <v>1.0129999999999999</v>
      </c>
      <c r="G27784" s="34" t="s">
        <v>364</v>
      </c>
    </row>
    <row r="27785" spans="1:7">
      <c r="A27785" s="32">
        <v>2018</v>
      </c>
      <c r="B27785" s="32">
        <v>3491</v>
      </c>
      <c r="C27785" s="33" t="s">
        <v>563</v>
      </c>
      <c r="D27785" s="33" t="s">
        <v>564</v>
      </c>
      <c r="E27785" s="34">
        <v>872750</v>
      </c>
      <c r="F27785" s="35">
        <v>1.0349999999999999</v>
      </c>
      <c r="G27785" s="34" t="s">
        <v>364</v>
      </c>
    </row>
    <row r="27786" spans="1:7">
      <c r="A27786" s="32">
        <v>2018</v>
      </c>
      <c r="B27786" s="32">
        <v>3491</v>
      </c>
      <c r="C27786" s="33" t="s">
        <v>563</v>
      </c>
      <c r="D27786" s="33" t="s">
        <v>564</v>
      </c>
      <c r="E27786" s="34">
        <v>184399</v>
      </c>
      <c r="F27786" s="35">
        <v>1.0349999999999999</v>
      </c>
      <c r="G27786" s="34" t="s">
        <v>364</v>
      </c>
    </row>
    <row r="27787" spans="1:7">
      <c r="A27787" s="32">
        <v>2018</v>
      </c>
      <c r="B27787" s="32">
        <v>3492</v>
      </c>
      <c r="C27787" s="33" t="s">
        <v>563</v>
      </c>
      <c r="D27787" s="33" t="s">
        <v>564</v>
      </c>
      <c r="E27787" s="34">
        <v>9357</v>
      </c>
      <c r="F27787" s="35">
        <v>1.02</v>
      </c>
      <c r="G27787" s="34" t="s">
        <v>364</v>
      </c>
    </row>
    <row r="27788" spans="1:7">
      <c r="A27788" s="32">
        <v>2018</v>
      </c>
      <c r="B27788" s="32">
        <v>3494</v>
      </c>
      <c r="C27788" s="33" t="s">
        <v>563</v>
      </c>
      <c r="D27788" s="33" t="s">
        <v>564</v>
      </c>
      <c r="E27788" s="34">
        <v>69906</v>
      </c>
      <c r="F27788" s="35">
        <v>1.03</v>
      </c>
      <c r="G27788" s="34" t="s">
        <v>364</v>
      </c>
    </row>
    <row r="27789" spans="1:7">
      <c r="A27789" s="32">
        <v>2018</v>
      </c>
      <c r="B27789" s="32">
        <v>3504</v>
      </c>
      <c r="C27789" s="33" t="s">
        <v>563</v>
      </c>
      <c r="D27789" s="33" t="s">
        <v>564</v>
      </c>
      <c r="E27789" s="34">
        <v>15226</v>
      </c>
      <c r="F27789" s="35">
        <v>1.02</v>
      </c>
      <c r="G27789" s="34" t="s">
        <v>364</v>
      </c>
    </row>
    <row r="27790" spans="1:7">
      <c r="A27790" s="32">
        <v>2018</v>
      </c>
      <c r="B27790" s="32">
        <v>3548</v>
      </c>
      <c r="C27790" s="33" t="s">
        <v>563</v>
      </c>
      <c r="D27790" s="33" t="s">
        <v>564</v>
      </c>
      <c r="E27790" s="34">
        <v>430745</v>
      </c>
      <c r="F27790" s="35">
        <v>1.0249999999999999</v>
      </c>
      <c r="G27790" s="34">
        <v>349.3</v>
      </c>
    </row>
    <row r="27791" spans="1:7">
      <c r="A27791" s="32">
        <v>2018</v>
      </c>
      <c r="B27791" s="32">
        <v>3548</v>
      </c>
      <c r="C27791" s="33" t="s">
        <v>563</v>
      </c>
      <c r="D27791" s="33" t="s">
        <v>564</v>
      </c>
      <c r="E27791" s="34">
        <v>180035</v>
      </c>
      <c r="F27791" s="35">
        <v>1.0249999999999999</v>
      </c>
      <c r="G27791" s="34">
        <v>365.8</v>
      </c>
    </row>
    <row r="27792" spans="1:7">
      <c r="A27792" s="32">
        <v>2018</v>
      </c>
      <c r="B27792" s="32">
        <v>3601</v>
      </c>
      <c r="C27792" s="33" t="s">
        <v>563</v>
      </c>
      <c r="D27792" s="33" t="s">
        <v>564</v>
      </c>
      <c r="E27792" s="34">
        <v>5165</v>
      </c>
      <c r="F27792" s="35">
        <v>1.03</v>
      </c>
      <c r="G27792" s="34">
        <v>319.7</v>
      </c>
    </row>
    <row r="27793" spans="1:7">
      <c r="A27793" s="32">
        <v>2018</v>
      </c>
      <c r="B27793" s="32">
        <v>3601</v>
      </c>
      <c r="C27793" s="33" t="s">
        <v>563</v>
      </c>
      <c r="D27793" s="33" t="s">
        <v>564</v>
      </c>
      <c r="E27793" s="34">
        <v>99404</v>
      </c>
      <c r="F27793" s="35">
        <v>1.03</v>
      </c>
      <c r="G27793" s="34">
        <v>336.5</v>
      </c>
    </row>
    <row r="27794" spans="1:7">
      <c r="A27794" s="32">
        <v>2018</v>
      </c>
      <c r="B27794" s="32">
        <v>3601</v>
      </c>
      <c r="C27794" s="33" t="s">
        <v>563</v>
      </c>
      <c r="D27794" s="33" t="s">
        <v>564</v>
      </c>
      <c r="E27794" s="34">
        <v>133707</v>
      </c>
      <c r="F27794" s="35">
        <v>1.03</v>
      </c>
      <c r="G27794" s="34">
        <v>414</v>
      </c>
    </row>
    <row r="27795" spans="1:7">
      <c r="A27795" s="32">
        <v>2018</v>
      </c>
      <c r="B27795" s="32">
        <v>3601</v>
      </c>
      <c r="C27795" s="33" t="s">
        <v>563</v>
      </c>
      <c r="D27795" s="33" t="s">
        <v>564</v>
      </c>
      <c r="E27795" s="34">
        <v>2607</v>
      </c>
      <c r="F27795" s="35">
        <v>1.03</v>
      </c>
      <c r="G27795" s="34">
        <v>317</v>
      </c>
    </row>
    <row r="27796" spans="1:7">
      <c r="A27796" s="32">
        <v>2018</v>
      </c>
      <c r="B27796" s="32">
        <v>3609</v>
      </c>
      <c r="C27796" s="33" t="s">
        <v>563</v>
      </c>
      <c r="D27796" s="33" t="s">
        <v>564</v>
      </c>
      <c r="E27796" s="34">
        <v>162746</v>
      </c>
      <c r="F27796" s="35">
        <v>1.0249999999999999</v>
      </c>
      <c r="G27796" s="34">
        <v>290.8</v>
      </c>
    </row>
    <row r="27797" spans="1:7">
      <c r="A27797" s="32">
        <v>2018</v>
      </c>
      <c r="B27797" s="32">
        <v>3611</v>
      </c>
      <c r="C27797" s="33" t="s">
        <v>563</v>
      </c>
      <c r="D27797" s="33" t="s">
        <v>564</v>
      </c>
      <c r="E27797" s="34">
        <v>261968</v>
      </c>
      <c r="F27797" s="35">
        <v>1.0309999999999999</v>
      </c>
      <c r="G27797" s="34">
        <v>301.60000000000002</v>
      </c>
    </row>
    <row r="27798" spans="1:7">
      <c r="A27798" s="32">
        <v>2018</v>
      </c>
      <c r="B27798" s="32">
        <v>3612</v>
      </c>
      <c r="C27798" s="33" t="s">
        <v>563</v>
      </c>
      <c r="D27798" s="33" t="s">
        <v>564</v>
      </c>
      <c r="E27798" s="34">
        <v>133144</v>
      </c>
      <c r="F27798" s="35">
        <v>1.0289999999999999</v>
      </c>
      <c r="G27798" s="34">
        <v>277.8</v>
      </c>
    </row>
    <row r="27799" spans="1:7">
      <c r="A27799" s="32">
        <v>2018</v>
      </c>
      <c r="B27799" s="32">
        <v>3628</v>
      </c>
      <c r="C27799" s="33" t="s">
        <v>563</v>
      </c>
      <c r="D27799" s="33" t="s">
        <v>564</v>
      </c>
      <c r="E27799" s="34">
        <v>2310</v>
      </c>
      <c r="F27799" s="35">
        <v>1.03</v>
      </c>
      <c r="G27799" s="34">
        <v>348.4</v>
      </c>
    </row>
    <row r="27800" spans="1:7">
      <c r="A27800" s="32">
        <v>2018</v>
      </c>
      <c r="B27800" s="32">
        <v>3628</v>
      </c>
      <c r="C27800" s="33" t="s">
        <v>563</v>
      </c>
      <c r="D27800" s="33" t="s">
        <v>564</v>
      </c>
      <c r="E27800" s="34">
        <v>7681</v>
      </c>
      <c r="F27800" s="35">
        <v>1.03</v>
      </c>
      <c r="G27800" s="34">
        <v>359.1</v>
      </c>
    </row>
    <row r="27801" spans="1:7">
      <c r="A27801" s="32">
        <v>2018</v>
      </c>
      <c r="B27801" s="32">
        <v>3628</v>
      </c>
      <c r="C27801" s="33" t="s">
        <v>563</v>
      </c>
      <c r="D27801" s="33" t="s">
        <v>564</v>
      </c>
      <c r="E27801" s="34">
        <v>267403</v>
      </c>
      <c r="F27801" s="35">
        <v>1.03</v>
      </c>
      <c r="G27801" s="34">
        <v>322.5</v>
      </c>
    </row>
    <row r="27802" spans="1:7">
      <c r="A27802" s="32">
        <v>2018</v>
      </c>
      <c r="B27802" s="32">
        <v>3628</v>
      </c>
      <c r="C27802" s="33" t="s">
        <v>563</v>
      </c>
      <c r="D27802" s="33" t="s">
        <v>564</v>
      </c>
      <c r="E27802" s="34">
        <v>42735</v>
      </c>
      <c r="F27802" s="35">
        <v>1.03</v>
      </c>
      <c r="G27802" s="34">
        <v>356.9</v>
      </c>
    </row>
    <row r="27803" spans="1:7">
      <c r="A27803" s="32">
        <v>2018</v>
      </c>
      <c r="B27803" s="32">
        <v>3628</v>
      </c>
      <c r="C27803" s="33" t="s">
        <v>563</v>
      </c>
      <c r="D27803" s="33" t="s">
        <v>564</v>
      </c>
      <c r="E27803" s="34">
        <v>38405</v>
      </c>
      <c r="F27803" s="35">
        <v>1.03</v>
      </c>
      <c r="G27803" s="34">
        <v>367.7</v>
      </c>
    </row>
    <row r="27804" spans="1:7">
      <c r="A27804" s="32">
        <v>2018</v>
      </c>
      <c r="B27804" s="32">
        <v>3628</v>
      </c>
      <c r="C27804" s="33" t="s">
        <v>563</v>
      </c>
      <c r="D27804" s="33" t="s">
        <v>564</v>
      </c>
      <c r="E27804" s="34">
        <v>16642</v>
      </c>
      <c r="F27804" s="35">
        <v>1.03</v>
      </c>
      <c r="G27804" s="34">
        <v>356.8</v>
      </c>
    </row>
    <row r="27805" spans="1:7">
      <c r="A27805" s="32">
        <v>2018</v>
      </c>
      <c r="B27805" s="32">
        <v>3628</v>
      </c>
      <c r="C27805" s="33" t="s">
        <v>563</v>
      </c>
      <c r="D27805" s="33" t="s">
        <v>564</v>
      </c>
      <c r="E27805" s="34">
        <v>20991</v>
      </c>
      <c r="F27805" s="35">
        <v>1.03</v>
      </c>
      <c r="G27805" s="34">
        <v>405.3</v>
      </c>
    </row>
    <row r="27806" spans="1:7">
      <c r="A27806" s="32">
        <v>2018</v>
      </c>
      <c r="B27806" s="32">
        <v>3630</v>
      </c>
      <c r="C27806" s="33" t="s">
        <v>563</v>
      </c>
      <c r="D27806" s="33" t="s">
        <v>564</v>
      </c>
      <c r="E27806" s="34">
        <v>192874</v>
      </c>
      <c r="F27806" s="35">
        <v>1.0389999999999999</v>
      </c>
      <c r="G27806" s="34">
        <v>547</v>
      </c>
    </row>
    <row r="27807" spans="1:7">
      <c r="A27807" s="32">
        <v>2018</v>
      </c>
      <c r="B27807" s="32">
        <v>3631</v>
      </c>
      <c r="C27807" s="33" t="s">
        <v>563</v>
      </c>
      <c r="D27807" s="33" t="s">
        <v>564</v>
      </c>
      <c r="E27807" s="34">
        <v>127624</v>
      </c>
      <c r="F27807" s="35">
        <v>1.0389999999999999</v>
      </c>
      <c r="G27807" s="34">
        <v>359.6</v>
      </c>
    </row>
    <row r="27808" spans="1:7">
      <c r="A27808" s="32">
        <v>2018</v>
      </c>
      <c r="B27808" s="32">
        <v>3631</v>
      </c>
      <c r="C27808" s="33" t="s">
        <v>565</v>
      </c>
      <c r="D27808" s="33" t="s">
        <v>566</v>
      </c>
      <c r="E27808" s="34">
        <v>16</v>
      </c>
      <c r="F27808" s="35">
        <v>5.8380000000000001</v>
      </c>
      <c r="G27808" s="34">
        <v>2243.4</v>
      </c>
    </row>
    <row r="27809" spans="1:7">
      <c r="A27809" s="32">
        <v>2018</v>
      </c>
      <c r="B27809" s="32">
        <v>3648</v>
      </c>
      <c r="C27809" s="33" t="s">
        <v>563</v>
      </c>
      <c r="D27809" s="33" t="s">
        <v>564</v>
      </c>
      <c r="E27809" s="34">
        <v>15032</v>
      </c>
      <c r="F27809" s="35">
        <v>1.038</v>
      </c>
      <c r="G27809" s="34">
        <v>880.6</v>
      </c>
    </row>
    <row r="27810" spans="1:7">
      <c r="A27810" s="32">
        <v>2018</v>
      </c>
      <c r="B27810" s="32">
        <v>3775</v>
      </c>
      <c r="C27810" s="33" t="s">
        <v>563</v>
      </c>
      <c r="D27810" s="33" t="s">
        <v>564</v>
      </c>
      <c r="E27810" s="34">
        <v>19417</v>
      </c>
      <c r="F27810" s="35">
        <v>1.0309999999999999</v>
      </c>
      <c r="G27810" s="34">
        <v>409.5</v>
      </c>
    </row>
    <row r="27811" spans="1:7">
      <c r="A27811" s="32">
        <v>2018</v>
      </c>
      <c r="B27811" s="32">
        <v>3775</v>
      </c>
      <c r="C27811" s="33" t="s">
        <v>563</v>
      </c>
      <c r="D27811" s="33" t="s">
        <v>564</v>
      </c>
      <c r="E27811" s="34">
        <v>31650</v>
      </c>
      <c r="F27811" s="35">
        <v>1.03</v>
      </c>
      <c r="G27811" s="34">
        <v>408.8</v>
      </c>
    </row>
    <row r="27812" spans="1:7">
      <c r="A27812" s="32">
        <v>2018</v>
      </c>
      <c r="B27812" s="32">
        <v>3775</v>
      </c>
      <c r="C27812" s="33" t="s">
        <v>563</v>
      </c>
      <c r="D27812" s="33" t="s">
        <v>564</v>
      </c>
      <c r="E27812" s="34">
        <v>547087</v>
      </c>
      <c r="F27812" s="35">
        <v>1.0309999999999999</v>
      </c>
      <c r="G27812" s="34">
        <v>406.5</v>
      </c>
    </row>
    <row r="27813" spans="1:7">
      <c r="A27813" s="32">
        <v>2018</v>
      </c>
      <c r="B27813" s="32">
        <v>3797</v>
      </c>
      <c r="C27813" s="33" t="s">
        <v>353</v>
      </c>
      <c r="D27813" s="33" t="s">
        <v>354</v>
      </c>
      <c r="E27813" s="34">
        <v>11514</v>
      </c>
      <c r="F27813" s="35">
        <v>24.411999999999999</v>
      </c>
      <c r="G27813" s="34">
        <v>312</v>
      </c>
    </row>
    <row r="27814" spans="1:7">
      <c r="A27814" s="32">
        <v>2018</v>
      </c>
      <c r="B27814" s="32">
        <v>3797</v>
      </c>
      <c r="C27814" s="33" t="s">
        <v>353</v>
      </c>
      <c r="D27814" s="33" t="s">
        <v>354</v>
      </c>
      <c r="E27814" s="34">
        <v>11912</v>
      </c>
      <c r="F27814" s="35">
        <v>25.602</v>
      </c>
      <c r="G27814" s="34">
        <v>363</v>
      </c>
    </row>
    <row r="27815" spans="1:7">
      <c r="A27815" s="32">
        <v>2018</v>
      </c>
      <c r="B27815" s="32">
        <v>3797</v>
      </c>
      <c r="C27815" s="33" t="s">
        <v>353</v>
      </c>
      <c r="D27815" s="33" t="s">
        <v>354</v>
      </c>
      <c r="E27815" s="34">
        <v>23620</v>
      </c>
      <c r="F27815" s="35">
        <v>25.902000000000001</v>
      </c>
      <c r="G27815" s="34">
        <v>300.7</v>
      </c>
    </row>
    <row r="27816" spans="1:7">
      <c r="A27816" s="32">
        <v>2018</v>
      </c>
      <c r="B27816" s="32">
        <v>3797</v>
      </c>
      <c r="C27816" s="33" t="s">
        <v>353</v>
      </c>
      <c r="D27816" s="33" t="s">
        <v>354</v>
      </c>
      <c r="E27816" s="34">
        <v>13025</v>
      </c>
      <c r="F27816" s="35">
        <v>24.702000000000002</v>
      </c>
      <c r="G27816" s="34">
        <v>290.10000000000002</v>
      </c>
    </row>
    <row r="27817" spans="1:7">
      <c r="A27817" s="32">
        <v>2018</v>
      </c>
      <c r="B27817" s="32">
        <v>3797</v>
      </c>
      <c r="C27817" s="33" t="s">
        <v>353</v>
      </c>
      <c r="D27817" s="33" t="s">
        <v>354</v>
      </c>
      <c r="E27817" s="34">
        <v>12097</v>
      </c>
      <c r="F27817" s="35">
        <v>25.591999999999999</v>
      </c>
      <c r="G27817" s="34">
        <v>290.60000000000002</v>
      </c>
    </row>
    <row r="27818" spans="1:7">
      <c r="A27818" s="32">
        <v>2018</v>
      </c>
      <c r="B27818" s="32">
        <v>3797</v>
      </c>
      <c r="C27818" s="33" t="s">
        <v>353</v>
      </c>
      <c r="D27818" s="33" t="s">
        <v>354</v>
      </c>
      <c r="E27818" s="34">
        <v>24229</v>
      </c>
      <c r="F27818" s="35">
        <v>25.741</v>
      </c>
      <c r="G27818" s="34">
        <v>297.60000000000002</v>
      </c>
    </row>
    <row r="27819" spans="1:7">
      <c r="A27819" s="32">
        <v>2018</v>
      </c>
      <c r="B27819" s="32">
        <v>3797</v>
      </c>
      <c r="C27819" s="33" t="s">
        <v>563</v>
      </c>
      <c r="D27819" s="33" t="s">
        <v>564</v>
      </c>
      <c r="E27819" s="34">
        <v>21556</v>
      </c>
      <c r="F27819" s="35">
        <v>1.04</v>
      </c>
      <c r="G27819" s="34">
        <v>5508.3</v>
      </c>
    </row>
    <row r="27820" spans="1:7">
      <c r="A27820" s="32">
        <v>2018</v>
      </c>
      <c r="B27820" s="32">
        <v>3804</v>
      </c>
      <c r="C27820" s="33" t="s">
        <v>565</v>
      </c>
      <c r="D27820" s="33" t="s">
        <v>566</v>
      </c>
      <c r="E27820" s="34">
        <v>10626</v>
      </c>
      <c r="F27820" s="35">
        <v>5.8780000000000001</v>
      </c>
      <c r="G27820" s="34">
        <v>1679</v>
      </c>
    </row>
    <row r="27821" spans="1:7">
      <c r="A27821" s="32">
        <v>2018</v>
      </c>
      <c r="B27821" s="32">
        <v>3804</v>
      </c>
      <c r="C27821" s="33" t="s">
        <v>563</v>
      </c>
      <c r="D27821" s="33" t="s">
        <v>564</v>
      </c>
      <c r="E27821" s="34">
        <v>2217082</v>
      </c>
      <c r="F27821" s="35">
        <v>1.0329999999999999</v>
      </c>
      <c r="G27821" s="34">
        <v>300</v>
      </c>
    </row>
    <row r="27822" spans="1:7">
      <c r="A27822" s="32">
        <v>2018</v>
      </c>
      <c r="B27822" s="32">
        <v>3809</v>
      </c>
      <c r="C27822" s="33" t="s">
        <v>353</v>
      </c>
      <c r="D27822" s="33" t="s">
        <v>354</v>
      </c>
      <c r="E27822" s="34">
        <v>11738</v>
      </c>
      <c r="F27822" s="35">
        <v>25.59</v>
      </c>
      <c r="G27822" s="34">
        <v>300.89999999999998</v>
      </c>
    </row>
    <row r="27823" spans="1:7">
      <c r="A27823" s="32">
        <v>2018</v>
      </c>
      <c r="B27823" s="32">
        <v>3809</v>
      </c>
      <c r="C27823" s="33" t="s">
        <v>565</v>
      </c>
      <c r="D27823" s="33" t="s">
        <v>566</v>
      </c>
      <c r="E27823" s="34">
        <v>179</v>
      </c>
      <c r="F27823" s="35">
        <v>5.88</v>
      </c>
      <c r="G27823" s="34">
        <v>1519.2</v>
      </c>
    </row>
    <row r="27824" spans="1:7">
      <c r="A27824" s="32">
        <v>2018</v>
      </c>
      <c r="B27824" s="32">
        <v>3809</v>
      </c>
      <c r="C27824" s="33" t="s">
        <v>563</v>
      </c>
      <c r="D27824" s="33" t="s">
        <v>564</v>
      </c>
      <c r="E27824" s="34">
        <v>4220</v>
      </c>
      <c r="F27824" s="35">
        <v>1.0309999999999999</v>
      </c>
      <c r="G27824" s="34">
        <v>1284.9000000000001</v>
      </c>
    </row>
    <row r="27825" spans="1:7">
      <c r="A27825" s="32">
        <v>2018</v>
      </c>
      <c r="B27825" s="32">
        <v>3845</v>
      </c>
      <c r="C27825" s="33" t="s">
        <v>565</v>
      </c>
      <c r="D27825" s="33" t="s">
        <v>566</v>
      </c>
      <c r="E27825" s="34">
        <v>1414</v>
      </c>
      <c r="F27825" s="35">
        <v>6</v>
      </c>
      <c r="G27825" s="34" t="s">
        <v>364</v>
      </c>
    </row>
    <row r="27826" spans="1:7">
      <c r="A27826" s="32">
        <v>2018</v>
      </c>
      <c r="B27826" s="32">
        <v>3845</v>
      </c>
      <c r="C27826" s="33" t="s">
        <v>363</v>
      </c>
      <c r="D27826" s="33" t="s">
        <v>354</v>
      </c>
      <c r="E27826" s="34">
        <v>117280</v>
      </c>
      <c r="F27826" s="35">
        <v>16.11</v>
      </c>
      <c r="G27826" s="34" t="s">
        <v>364</v>
      </c>
    </row>
    <row r="27827" spans="1:7">
      <c r="A27827" s="32">
        <v>2018</v>
      </c>
      <c r="B27827" s="32">
        <v>3845</v>
      </c>
      <c r="C27827" s="33" t="s">
        <v>363</v>
      </c>
      <c r="D27827" s="33" t="s">
        <v>354</v>
      </c>
      <c r="E27827" s="34">
        <v>395291</v>
      </c>
      <c r="F27827" s="35">
        <v>17.13</v>
      </c>
      <c r="G27827" s="34" t="s">
        <v>364</v>
      </c>
    </row>
    <row r="27828" spans="1:7">
      <c r="A27828" s="32">
        <v>2018</v>
      </c>
      <c r="B27828" s="32">
        <v>3845</v>
      </c>
      <c r="C27828" s="33" t="s">
        <v>365</v>
      </c>
      <c r="D27828" s="33" t="s">
        <v>354</v>
      </c>
      <c r="E27828" s="34">
        <v>5937</v>
      </c>
      <c r="F27828" s="35">
        <v>15.99</v>
      </c>
      <c r="G27828" s="34" t="s">
        <v>364</v>
      </c>
    </row>
    <row r="27829" spans="1:7">
      <c r="A27829" s="32">
        <v>2018</v>
      </c>
      <c r="B27829" s="32">
        <v>3935</v>
      </c>
      <c r="C27829" s="33" t="s">
        <v>353</v>
      </c>
      <c r="D27829" s="33" t="s">
        <v>354</v>
      </c>
      <c r="E27829" s="34">
        <v>59</v>
      </c>
      <c r="F27829" s="35">
        <v>25.19</v>
      </c>
      <c r="G27829" s="34">
        <v>263.7</v>
      </c>
    </row>
    <row r="27830" spans="1:7">
      <c r="A27830" s="32">
        <v>2018</v>
      </c>
      <c r="B27830" s="32">
        <v>3935</v>
      </c>
      <c r="C27830" s="33" t="s">
        <v>353</v>
      </c>
      <c r="D27830" s="33" t="s">
        <v>354</v>
      </c>
      <c r="E27830" s="34">
        <v>59</v>
      </c>
      <c r="F27830" s="35">
        <v>25.19</v>
      </c>
      <c r="G27830" s="34">
        <v>263.7</v>
      </c>
    </row>
    <row r="27831" spans="1:7">
      <c r="A27831" s="32">
        <v>2018</v>
      </c>
      <c r="B27831" s="32">
        <v>3935</v>
      </c>
      <c r="C27831" s="33" t="s">
        <v>353</v>
      </c>
      <c r="D27831" s="33" t="s">
        <v>354</v>
      </c>
      <c r="E27831" s="34">
        <v>44397</v>
      </c>
      <c r="F27831" s="35">
        <v>24.134</v>
      </c>
      <c r="G27831" s="34">
        <v>229.8</v>
      </c>
    </row>
    <row r="27832" spans="1:7">
      <c r="A27832" s="32">
        <v>2018</v>
      </c>
      <c r="B27832" s="32">
        <v>3935</v>
      </c>
      <c r="C27832" s="33" t="s">
        <v>353</v>
      </c>
      <c r="D27832" s="33" t="s">
        <v>354</v>
      </c>
      <c r="E27832" s="34">
        <v>44397</v>
      </c>
      <c r="F27832" s="35">
        <v>24.134</v>
      </c>
      <c r="G27832" s="34">
        <v>229.8</v>
      </c>
    </row>
    <row r="27833" spans="1:7">
      <c r="A27833" s="32">
        <v>2018</v>
      </c>
      <c r="B27833" s="32">
        <v>3935</v>
      </c>
      <c r="C27833" s="33" t="s">
        <v>353</v>
      </c>
      <c r="D27833" s="33" t="s">
        <v>354</v>
      </c>
      <c r="E27833" s="34">
        <v>28850</v>
      </c>
      <c r="F27833" s="35">
        <v>23.73</v>
      </c>
      <c r="G27833" s="34">
        <v>235.3</v>
      </c>
    </row>
    <row r="27834" spans="1:7">
      <c r="A27834" s="32">
        <v>2018</v>
      </c>
      <c r="B27834" s="32">
        <v>3935</v>
      </c>
      <c r="C27834" s="33" t="s">
        <v>353</v>
      </c>
      <c r="D27834" s="33" t="s">
        <v>354</v>
      </c>
      <c r="E27834" s="34">
        <v>19773</v>
      </c>
      <c r="F27834" s="35">
        <v>24.454000000000001</v>
      </c>
      <c r="G27834" s="34">
        <v>237.8</v>
      </c>
    </row>
    <row r="27835" spans="1:7">
      <c r="A27835" s="32">
        <v>2018</v>
      </c>
      <c r="B27835" s="32">
        <v>3935</v>
      </c>
      <c r="C27835" s="33" t="s">
        <v>353</v>
      </c>
      <c r="D27835" s="33" t="s">
        <v>354</v>
      </c>
      <c r="E27835" s="34">
        <v>19773</v>
      </c>
      <c r="F27835" s="35">
        <v>24.454000000000001</v>
      </c>
      <c r="G27835" s="34">
        <v>237.8</v>
      </c>
    </row>
    <row r="27836" spans="1:7">
      <c r="A27836" s="32">
        <v>2018</v>
      </c>
      <c r="B27836" s="32">
        <v>3935</v>
      </c>
      <c r="C27836" s="33" t="s">
        <v>353</v>
      </c>
      <c r="D27836" s="33" t="s">
        <v>354</v>
      </c>
      <c r="E27836" s="34">
        <v>50553</v>
      </c>
      <c r="F27836" s="35">
        <v>26.597999999999999</v>
      </c>
      <c r="G27836" s="34">
        <v>191.9</v>
      </c>
    </row>
    <row r="27837" spans="1:7">
      <c r="A27837" s="32">
        <v>2018</v>
      </c>
      <c r="B27837" s="32">
        <v>3935</v>
      </c>
      <c r="C27837" s="33" t="s">
        <v>353</v>
      </c>
      <c r="D27837" s="33" t="s">
        <v>354</v>
      </c>
      <c r="E27837" s="34">
        <v>89924</v>
      </c>
      <c r="F27837" s="35">
        <v>25.262</v>
      </c>
      <c r="G27837" s="34">
        <v>160.5</v>
      </c>
    </row>
    <row r="27838" spans="1:7">
      <c r="A27838" s="32">
        <v>2018</v>
      </c>
      <c r="B27838" s="32">
        <v>3935</v>
      </c>
      <c r="C27838" s="33" t="s">
        <v>353</v>
      </c>
      <c r="D27838" s="33" t="s">
        <v>354</v>
      </c>
      <c r="E27838" s="34">
        <v>3072</v>
      </c>
      <c r="F27838" s="35">
        <v>25.126000000000001</v>
      </c>
      <c r="G27838" s="34">
        <v>164.9</v>
      </c>
    </row>
    <row r="27839" spans="1:7">
      <c r="A27839" s="32">
        <v>2018</v>
      </c>
      <c r="B27839" s="32">
        <v>3935</v>
      </c>
      <c r="C27839" s="33" t="s">
        <v>353</v>
      </c>
      <c r="D27839" s="33" t="s">
        <v>354</v>
      </c>
      <c r="E27839" s="34">
        <v>181701</v>
      </c>
      <c r="F27839" s="35">
        <v>25.17</v>
      </c>
      <c r="G27839" s="34">
        <v>159.69999999999999</v>
      </c>
    </row>
    <row r="27840" spans="1:7">
      <c r="A27840" s="32">
        <v>2018</v>
      </c>
      <c r="B27840" s="32">
        <v>3935</v>
      </c>
      <c r="C27840" s="33" t="s">
        <v>565</v>
      </c>
      <c r="D27840" s="33" t="s">
        <v>566</v>
      </c>
      <c r="E27840" s="34">
        <v>9774</v>
      </c>
      <c r="F27840" s="35">
        <v>5.7670000000000003</v>
      </c>
      <c r="G27840" s="34">
        <v>1842</v>
      </c>
    </row>
    <row r="27841" spans="1:7">
      <c r="A27841" s="32">
        <v>2018</v>
      </c>
      <c r="B27841" s="32">
        <v>3935</v>
      </c>
      <c r="C27841" s="33" t="s">
        <v>353</v>
      </c>
      <c r="D27841" s="33" t="s">
        <v>354</v>
      </c>
      <c r="E27841" s="34">
        <v>11577</v>
      </c>
      <c r="F27841" s="35">
        <v>24.501999999999999</v>
      </c>
      <c r="G27841" s="34">
        <v>232.1</v>
      </c>
    </row>
    <row r="27842" spans="1:7">
      <c r="A27842" s="32">
        <v>2018</v>
      </c>
      <c r="B27842" s="32">
        <v>3935</v>
      </c>
      <c r="C27842" s="33" t="s">
        <v>353</v>
      </c>
      <c r="D27842" s="33" t="s">
        <v>354</v>
      </c>
      <c r="E27842" s="34">
        <v>10485</v>
      </c>
      <c r="F27842" s="35">
        <v>25.268000000000001</v>
      </c>
      <c r="G27842" s="34">
        <v>367.3</v>
      </c>
    </row>
    <row r="27843" spans="1:7">
      <c r="A27843" s="32">
        <v>2018</v>
      </c>
      <c r="B27843" s="32">
        <v>3935</v>
      </c>
      <c r="C27843" s="33" t="s">
        <v>353</v>
      </c>
      <c r="D27843" s="33" t="s">
        <v>354</v>
      </c>
      <c r="E27843" s="34">
        <v>11577</v>
      </c>
      <c r="F27843" s="35">
        <v>24.501999999999999</v>
      </c>
      <c r="G27843" s="34">
        <v>232.1</v>
      </c>
    </row>
    <row r="27844" spans="1:7">
      <c r="A27844" s="32">
        <v>2018</v>
      </c>
      <c r="B27844" s="32">
        <v>3935</v>
      </c>
      <c r="C27844" s="33" t="s">
        <v>353</v>
      </c>
      <c r="D27844" s="33" t="s">
        <v>354</v>
      </c>
      <c r="E27844" s="34">
        <v>1501</v>
      </c>
      <c r="F27844" s="35">
        <v>25.422000000000001</v>
      </c>
      <c r="G27844" s="34">
        <v>310.39999999999998</v>
      </c>
    </row>
    <row r="27845" spans="1:7">
      <c r="A27845" s="32">
        <v>2018</v>
      </c>
      <c r="B27845" s="32">
        <v>3935</v>
      </c>
      <c r="C27845" s="33" t="s">
        <v>353</v>
      </c>
      <c r="D27845" s="33" t="s">
        <v>354</v>
      </c>
      <c r="E27845" s="34">
        <v>4480</v>
      </c>
      <c r="F27845" s="35">
        <v>23.803999999999998</v>
      </c>
      <c r="G27845" s="34">
        <v>245.8</v>
      </c>
    </row>
    <row r="27846" spans="1:7">
      <c r="A27846" s="32">
        <v>2018</v>
      </c>
      <c r="B27846" s="32">
        <v>3935</v>
      </c>
      <c r="C27846" s="33" t="s">
        <v>353</v>
      </c>
      <c r="D27846" s="33" t="s">
        <v>354</v>
      </c>
      <c r="E27846" s="34">
        <v>4480</v>
      </c>
      <c r="F27846" s="35">
        <v>23.803999999999998</v>
      </c>
      <c r="G27846" s="34">
        <v>245.8</v>
      </c>
    </row>
    <row r="27847" spans="1:7">
      <c r="A27847" s="32">
        <v>2018</v>
      </c>
      <c r="B27847" s="32">
        <v>3935</v>
      </c>
      <c r="C27847" s="33" t="s">
        <v>353</v>
      </c>
      <c r="D27847" s="33" t="s">
        <v>354</v>
      </c>
      <c r="E27847" s="34">
        <v>6161</v>
      </c>
      <c r="F27847" s="35">
        <v>23.873999999999999</v>
      </c>
      <c r="G27847" s="34">
        <v>316.89999999999998</v>
      </c>
    </row>
    <row r="27848" spans="1:7">
      <c r="A27848" s="32">
        <v>2018</v>
      </c>
      <c r="B27848" s="32">
        <v>3943</v>
      </c>
      <c r="C27848" s="33" t="s">
        <v>565</v>
      </c>
      <c r="D27848" s="33" t="s">
        <v>566</v>
      </c>
      <c r="E27848" s="34">
        <v>4976</v>
      </c>
      <c r="F27848" s="35">
        <v>5.8</v>
      </c>
      <c r="G27848" s="34">
        <v>1856</v>
      </c>
    </row>
    <row r="27849" spans="1:7">
      <c r="A27849" s="32">
        <v>2018</v>
      </c>
      <c r="B27849" s="32">
        <v>3943</v>
      </c>
      <c r="C27849" s="33" t="s">
        <v>353</v>
      </c>
      <c r="D27849" s="33" t="s">
        <v>354</v>
      </c>
      <c r="E27849" s="34">
        <v>96606</v>
      </c>
      <c r="F27849" s="35">
        <v>25.227</v>
      </c>
      <c r="G27849" s="34">
        <v>207.1</v>
      </c>
    </row>
    <row r="27850" spans="1:7">
      <c r="A27850" s="32">
        <v>2018</v>
      </c>
      <c r="B27850" s="32">
        <v>3943</v>
      </c>
      <c r="C27850" s="33" t="s">
        <v>353</v>
      </c>
      <c r="D27850" s="33" t="s">
        <v>354</v>
      </c>
      <c r="E27850" s="34">
        <v>43414</v>
      </c>
      <c r="F27850" s="35">
        <v>25.902999999999999</v>
      </c>
      <c r="G27850" s="34">
        <v>177</v>
      </c>
    </row>
    <row r="27851" spans="1:7">
      <c r="A27851" s="32">
        <v>2018</v>
      </c>
      <c r="B27851" s="32">
        <v>3943</v>
      </c>
      <c r="C27851" s="33" t="s">
        <v>353</v>
      </c>
      <c r="D27851" s="33" t="s">
        <v>354</v>
      </c>
      <c r="E27851" s="34">
        <v>43977</v>
      </c>
      <c r="F27851" s="35">
        <v>25.077000000000002</v>
      </c>
      <c r="G27851" s="34">
        <v>372.8</v>
      </c>
    </row>
    <row r="27852" spans="1:7">
      <c r="A27852" s="32">
        <v>2018</v>
      </c>
      <c r="B27852" s="32">
        <v>3943</v>
      </c>
      <c r="C27852" s="33" t="s">
        <v>353</v>
      </c>
      <c r="D27852" s="33" t="s">
        <v>354</v>
      </c>
      <c r="E27852" s="34">
        <v>41366</v>
      </c>
      <c r="F27852" s="35">
        <v>25.236999999999998</v>
      </c>
      <c r="G27852" s="34">
        <v>257.7</v>
      </c>
    </row>
    <row r="27853" spans="1:7">
      <c r="A27853" s="32">
        <v>2018</v>
      </c>
      <c r="B27853" s="32">
        <v>3943</v>
      </c>
      <c r="C27853" s="33" t="s">
        <v>353</v>
      </c>
      <c r="D27853" s="33" t="s">
        <v>354</v>
      </c>
      <c r="E27853" s="34">
        <v>48569</v>
      </c>
      <c r="F27853" s="35">
        <v>25.902999999999999</v>
      </c>
      <c r="G27853" s="34">
        <v>231.2</v>
      </c>
    </row>
    <row r="27854" spans="1:7">
      <c r="A27854" s="32">
        <v>2018</v>
      </c>
      <c r="B27854" s="32">
        <v>3944</v>
      </c>
      <c r="C27854" s="33" t="s">
        <v>563</v>
      </c>
      <c r="D27854" s="33" t="s">
        <v>564</v>
      </c>
      <c r="E27854" s="34">
        <v>15107</v>
      </c>
      <c r="F27854" s="35">
        <v>1.0900000000000001</v>
      </c>
      <c r="G27854" s="34">
        <v>310.10000000000002</v>
      </c>
    </row>
    <row r="27855" spans="1:7">
      <c r="A27855" s="32">
        <v>2018</v>
      </c>
      <c r="B27855" s="32">
        <v>3944</v>
      </c>
      <c r="C27855" s="33" t="s">
        <v>353</v>
      </c>
      <c r="D27855" s="33" t="s">
        <v>354</v>
      </c>
      <c r="E27855" s="34">
        <v>603069</v>
      </c>
      <c r="F27855" s="35">
        <v>25.58</v>
      </c>
      <c r="G27855" s="34">
        <v>207</v>
      </c>
    </row>
    <row r="27856" spans="1:7">
      <c r="A27856" s="32">
        <v>2018</v>
      </c>
      <c r="B27856" s="32">
        <v>3948</v>
      </c>
      <c r="C27856" s="33" t="s">
        <v>565</v>
      </c>
      <c r="D27856" s="33" t="s">
        <v>566</v>
      </c>
      <c r="E27856" s="34">
        <v>10180</v>
      </c>
      <c r="F27856" s="35">
        <v>5.7789999999999999</v>
      </c>
      <c r="G27856" s="34">
        <v>1893.3</v>
      </c>
    </row>
    <row r="27857" spans="1:7">
      <c r="A27857" s="32">
        <v>2018</v>
      </c>
      <c r="B27857" s="32">
        <v>3948</v>
      </c>
      <c r="C27857" s="33" t="s">
        <v>353</v>
      </c>
      <c r="D27857" s="33" t="s">
        <v>354</v>
      </c>
      <c r="E27857" s="34">
        <v>3320</v>
      </c>
      <c r="F27857" s="35">
        <v>24.001999999999999</v>
      </c>
      <c r="G27857" s="34">
        <v>274.7</v>
      </c>
    </row>
    <row r="27858" spans="1:7">
      <c r="A27858" s="32">
        <v>2018</v>
      </c>
      <c r="B27858" s="32">
        <v>3948</v>
      </c>
      <c r="C27858" s="33" t="s">
        <v>353</v>
      </c>
      <c r="D27858" s="33" t="s">
        <v>354</v>
      </c>
      <c r="E27858" s="34">
        <v>21961</v>
      </c>
      <c r="F27858" s="35">
        <v>24.434000000000001</v>
      </c>
      <c r="G27858" s="34">
        <v>252.2</v>
      </c>
    </row>
    <row r="27859" spans="1:7">
      <c r="A27859" s="32">
        <v>2018</v>
      </c>
      <c r="B27859" s="32">
        <v>3948</v>
      </c>
      <c r="C27859" s="33" t="s">
        <v>353</v>
      </c>
      <c r="D27859" s="33" t="s">
        <v>354</v>
      </c>
      <c r="E27859" s="34">
        <v>21961</v>
      </c>
      <c r="F27859" s="35">
        <v>24.434000000000001</v>
      </c>
      <c r="G27859" s="34">
        <v>252.2</v>
      </c>
    </row>
    <row r="27860" spans="1:7">
      <c r="A27860" s="32">
        <v>2018</v>
      </c>
      <c r="B27860" s="32">
        <v>3948</v>
      </c>
      <c r="C27860" s="33" t="s">
        <v>353</v>
      </c>
      <c r="D27860" s="33" t="s">
        <v>354</v>
      </c>
      <c r="E27860" s="34">
        <v>6197</v>
      </c>
      <c r="F27860" s="35">
        <v>24.82</v>
      </c>
      <c r="G27860" s="34">
        <v>260.10000000000002</v>
      </c>
    </row>
    <row r="27861" spans="1:7">
      <c r="A27861" s="32">
        <v>2018</v>
      </c>
      <c r="B27861" s="32">
        <v>3948</v>
      </c>
      <c r="C27861" s="33" t="s">
        <v>353</v>
      </c>
      <c r="D27861" s="33" t="s">
        <v>354</v>
      </c>
      <c r="E27861" s="34">
        <v>3421</v>
      </c>
      <c r="F27861" s="35">
        <v>24.001999999999999</v>
      </c>
      <c r="G27861" s="34">
        <v>274.7</v>
      </c>
    </row>
    <row r="27862" spans="1:7">
      <c r="A27862" s="32">
        <v>2018</v>
      </c>
      <c r="B27862" s="32">
        <v>3948</v>
      </c>
      <c r="C27862" s="33" t="s">
        <v>353</v>
      </c>
      <c r="D27862" s="33" t="s">
        <v>354</v>
      </c>
      <c r="E27862" s="34">
        <v>6197</v>
      </c>
      <c r="F27862" s="35">
        <v>24.82</v>
      </c>
      <c r="G27862" s="34">
        <v>260.10000000000002</v>
      </c>
    </row>
    <row r="27863" spans="1:7">
      <c r="A27863" s="32">
        <v>2018</v>
      </c>
      <c r="B27863" s="32">
        <v>3948</v>
      </c>
      <c r="C27863" s="33" t="s">
        <v>353</v>
      </c>
      <c r="D27863" s="33" t="s">
        <v>354</v>
      </c>
      <c r="E27863" s="34">
        <v>3320</v>
      </c>
      <c r="F27863" s="35">
        <v>24.001999999999999</v>
      </c>
      <c r="G27863" s="34">
        <v>274.7</v>
      </c>
    </row>
    <row r="27864" spans="1:7">
      <c r="A27864" s="32">
        <v>2018</v>
      </c>
      <c r="B27864" s="32">
        <v>3948</v>
      </c>
      <c r="C27864" s="33" t="s">
        <v>353</v>
      </c>
      <c r="D27864" s="33" t="s">
        <v>354</v>
      </c>
      <c r="E27864" s="34">
        <v>1654</v>
      </c>
      <c r="F27864" s="35">
        <v>23.904</v>
      </c>
      <c r="G27864" s="34">
        <v>264.89999999999998</v>
      </c>
    </row>
    <row r="27865" spans="1:7">
      <c r="A27865" s="32">
        <v>2018</v>
      </c>
      <c r="B27865" s="32">
        <v>3948</v>
      </c>
      <c r="C27865" s="33" t="s">
        <v>353</v>
      </c>
      <c r="D27865" s="33" t="s">
        <v>354</v>
      </c>
      <c r="E27865" s="34">
        <v>1527</v>
      </c>
      <c r="F27865" s="35">
        <v>23.524000000000001</v>
      </c>
      <c r="G27865" s="34">
        <v>274</v>
      </c>
    </row>
    <row r="27866" spans="1:7">
      <c r="A27866" s="32">
        <v>2018</v>
      </c>
      <c r="B27866" s="32">
        <v>3948</v>
      </c>
      <c r="C27866" s="33" t="s">
        <v>353</v>
      </c>
      <c r="D27866" s="33" t="s">
        <v>354</v>
      </c>
      <c r="E27866" s="34">
        <v>1527</v>
      </c>
      <c r="F27866" s="35">
        <v>23.524000000000001</v>
      </c>
      <c r="G27866" s="34">
        <v>274</v>
      </c>
    </row>
    <row r="27867" spans="1:7">
      <c r="A27867" s="32">
        <v>2018</v>
      </c>
      <c r="B27867" s="32">
        <v>3948</v>
      </c>
      <c r="C27867" s="33" t="s">
        <v>353</v>
      </c>
      <c r="D27867" s="33" t="s">
        <v>354</v>
      </c>
      <c r="E27867" s="34">
        <v>1522</v>
      </c>
      <c r="F27867" s="35">
        <v>24.428000000000001</v>
      </c>
      <c r="G27867" s="34">
        <v>278.60000000000002</v>
      </c>
    </row>
    <row r="27868" spans="1:7">
      <c r="A27868" s="32">
        <v>2018</v>
      </c>
      <c r="B27868" s="32">
        <v>3948</v>
      </c>
      <c r="C27868" s="33" t="s">
        <v>353</v>
      </c>
      <c r="D27868" s="33" t="s">
        <v>354</v>
      </c>
      <c r="E27868" s="34">
        <v>39360</v>
      </c>
      <c r="F27868" s="35">
        <v>25.238</v>
      </c>
      <c r="G27868" s="34">
        <v>170.2</v>
      </c>
    </row>
    <row r="27869" spans="1:7">
      <c r="A27869" s="32">
        <v>2018</v>
      </c>
      <c r="B27869" s="32">
        <v>3948</v>
      </c>
      <c r="C27869" s="33" t="s">
        <v>353</v>
      </c>
      <c r="D27869" s="33" t="s">
        <v>354</v>
      </c>
      <c r="E27869" s="34">
        <v>6404</v>
      </c>
      <c r="F27869" s="35">
        <v>23.864000000000001</v>
      </c>
      <c r="G27869" s="34">
        <v>273.5</v>
      </c>
    </row>
    <row r="27870" spans="1:7">
      <c r="A27870" s="32">
        <v>2018</v>
      </c>
      <c r="B27870" s="32">
        <v>3948</v>
      </c>
      <c r="C27870" s="33" t="s">
        <v>353</v>
      </c>
      <c r="D27870" s="33" t="s">
        <v>354</v>
      </c>
      <c r="E27870" s="34">
        <v>2964</v>
      </c>
      <c r="F27870" s="35">
        <v>23.515999999999998</v>
      </c>
      <c r="G27870" s="34">
        <v>298</v>
      </c>
    </row>
    <row r="27871" spans="1:7">
      <c r="A27871" s="32">
        <v>2018</v>
      </c>
      <c r="B27871" s="32">
        <v>3948</v>
      </c>
      <c r="C27871" s="33" t="s">
        <v>353</v>
      </c>
      <c r="D27871" s="33" t="s">
        <v>354</v>
      </c>
      <c r="E27871" s="34">
        <v>12292</v>
      </c>
      <c r="F27871" s="35">
        <v>24.664000000000001</v>
      </c>
      <c r="G27871" s="34">
        <v>260.60000000000002</v>
      </c>
    </row>
    <row r="27872" spans="1:7">
      <c r="A27872" s="32">
        <v>2018</v>
      </c>
      <c r="B27872" s="32">
        <v>3948</v>
      </c>
      <c r="C27872" s="33" t="s">
        <v>353</v>
      </c>
      <c r="D27872" s="33" t="s">
        <v>354</v>
      </c>
      <c r="E27872" s="34">
        <v>6404</v>
      </c>
      <c r="F27872" s="35">
        <v>23.864000000000001</v>
      </c>
      <c r="G27872" s="34">
        <v>273.5</v>
      </c>
    </row>
    <row r="27873" spans="1:7">
      <c r="A27873" s="32">
        <v>2018</v>
      </c>
      <c r="B27873" s="32">
        <v>3948</v>
      </c>
      <c r="C27873" s="33" t="s">
        <v>353</v>
      </c>
      <c r="D27873" s="33" t="s">
        <v>354</v>
      </c>
      <c r="E27873" s="34">
        <v>12292</v>
      </c>
      <c r="F27873" s="35">
        <v>24.664000000000001</v>
      </c>
      <c r="G27873" s="34">
        <v>260.60000000000002</v>
      </c>
    </row>
    <row r="27874" spans="1:7">
      <c r="A27874" s="32">
        <v>2018</v>
      </c>
      <c r="B27874" s="32">
        <v>3954</v>
      </c>
      <c r="C27874" s="33" t="s">
        <v>353</v>
      </c>
      <c r="D27874" s="33" t="s">
        <v>354</v>
      </c>
      <c r="E27874" s="34">
        <v>6133</v>
      </c>
      <c r="F27874" s="35">
        <v>23.431999999999999</v>
      </c>
      <c r="G27874" s="34">
        <v>195.3</v>
      </c>
    </row>
    <row r="27875" spans="1:7">
      <c r="A27875" s="32">
        <v>2018</v>
      </c>
      <c r="B27875" s="32">
        <v>3954</v>
      </c>
      <c r="C27875" s="33" t="s">
        <v>353</v>
      </c>
      <c r="D27875" s="33" t="s">
        <v>354</v>
      </c>
      <c r="E27875" s="34">
        <v>57489</v>
      </c>
      <c r="F27875" s="35">
        <v>25.850999999999999</v>
      </c>
      <c r="G27875" s="34">
        <v>227.7</v>
      </c>
    </row>
    <row r="27876" spans="1:7">
      <c r="A27876" s="32">
        <v>2018</v>
      </c>
      <c r="B27876" s="32">
        <v>3954</v>
      </c>
      <c r="C27876" s="33" t="s">
        <v>353</v>
      </c>
      <c r="D27876" s="33" t="s">
        <v>354</v>
      </c>
      <c r="E27876" s="34">
        <v>14941</v>
      </c>
      <c r="F27876" s="35">
        <v>23.942</v>
      </c>
      <c r="G27876" s="34">
        <v>213.3</v>
      </c>
    </row>
    <row r="27877" spans="1:7">
      <c r="A27877" s="32">
        <v>2018</v>
      </c>
      <c r="B27877" s="32">
        <v>3954</v>
      </c>
      <c r="C27877" s="33" t="s">
        <v>353</v>
      </c>
      <c r="D27877" s="33" t="s">
        <v>354</v>
      </c>
      <c r="E27877" s="34">
        <v>123933</v>
      </c>
      <c r="F27877" s="35">
        <v>24.117999999999999</v>
      </c>
      <c r="G27877" s="34">
        <v>301.7</v>
      </c>
    </row>
    <row r="27878" spans="1:7">
      <c r="A27878" s="32">
        <v>2018</v>
      </c>
      <c r="B27878" s="32">
        <v>3954</v>
      </c>
      <c r="C27878" s="33" t="s">
        <v>353</v>
      </c>
      <c r="D27878" s="33" t="s">
        <v>354</v>
      </c>
      <c r="E27878" s="34">
        <v>42020</v>
      </c>
      <c r="F27878" s="35">
        <v>25.956</v>
      </c>
      <c r="G27878" s="34">
        <v>235.2</v>
      </c>
    </row>
    <row r="27879" spans="1:7">
      <c r="A27879" s="32">
        <v>2018</v>
      </c>
      <c r="B27879" s="32">
        <v>4014</v>
      </c>
      <c r="C27879" s="33" t="s">
        <v>565</v>
      </c>
      <c r="D27879" s="33" t="s">
        <v>566</v>
      </c>
      <c r="E27879" s="34">
        <v>192</v>
      </c>
      <c r="F27879" s="35">
        <v>5.9870000000000001</v>
      </c>
      <c r="G27879" s="34">
        <v>2034.1</v>
      </c>
    </row>
    <row r="27880" spans="1:7">
      <c r="A27880" s="32">
        <v>2018</v>
      </c>
      <c r="B27880" s="32">
        <v>4014</v>
      </c>
      <c r="C27880" s="33" t="s">
        <v>565</v>
      </c>
      <c r="D27880" s="33" t="s">
        <v>566</v>
      </c>
      <c r="E27880" s="34">
        <v>610</v>
      </c>
      <c r="F27880" s="35">
        <v>5.9870000000000001</v>
      </c>
      <c r="G27880" s="34">
        <v>1819</v>
      </c>
    </row>
    <row r="27881" spans="1:7">
      <c r="A27881" s="32">
        <v>2018</v>
      </c>
      <c r="B27881" s="32">
        <v>4014</v>
      </c>
      <c r="C27881" s="33" t="s">
        <v>563</v>
      </c>
      <c r="D27881" s="33" t="s">
        <v>564</v>
      </c>
      <c r="E27881" s="34">
        <v>3806</v>
      </c>
      <c r="F27881" s="35">
        <v>1.02</v>
      </c>
      <c r="G27881" s="34">
        <v>293.8</v>
      </c>
    </row>
    <row r="27882" spans="1:7">
      <c r="A27882" s="32">
        <v>2018</v>
      </c>
      <c r="B27882" s="32">
        <v>4014</v>
      </c>
      <c r="C27882" s="33" t="s">
        <v>563</v>
      </c>
      <c r="D27882" s="33" t="s">
        <v>564</v>
      </c>
      <c r="E27882" s="34">
        <v>3670</v>
      </c>
      <c r="F27882" s="35">
        <v>1.026</v>
      </c>
      <c r="G27882" s="34">
        <v>299.10000000000002</v>
      </c>
    </row>
    <row r="27883" spans="1:7">
      <c r="A27883" s="32">
        <v>2018</v>
      </c>
      <c r="B27883" s="32">
        <v>4014</v>
      </c>
      <c r="C27883" s="33" t="s">
        <v>563</v>
      </c>
      <c r="D27883" s="33" t="s">
        <v>564</v>
      </c>
      <c r="E27883" s="34">
        <v>3235</v>
      </c>
      <c r="F27883" s="35">
        <v>1.03</v>
      </c>
      <c r="G27883" s="34">
        <v>347.1</v>
      </c>
    </row>
    <row r="27884" spans="1:7">
      <c r="A27884" s="32">
        <v>2018</v>
      </c>
      <c r="B27884" s="32">
        <v>4014</v>
      </c>
      <c r="C27884" s="33" t="s">
        <v>563</v>
      </c>
      <c r="D27884" s="33" t="s">
        <v>564</v>
      </c>
      <c r="E27884" s="34">
        <v>48</v>
      </c>
      <c r="F27884" s="35">
        <v>1.0349999999999999</v>
      </c>
      <c r="G27884" s="34">
        <v>534.6</v>
      </c>
    </row>
    <row r="27885" spans="1:7">
      <c r="A27885" s="32">
        <v>2018</v>
      </c>
      <c r="B27885" s="32">
        <v>4014</v>
      </c>
      <c r="C27885" s="33" t="s">
        <v>563</v>
      </c>
      <c r="D27885" s="33" t="s">
        <v>564</v>
      </c>
      <c r="E27885" s="34">
        <v>299</v>
      </c>
      <c r="F27885" s="35">
        <v>1.03</v>
      </c>
      <c r="G27885" s="34">
        <v>279.5</v>
      </c>
    </row>
    <row r="27886" spans="1:7">
      <c r="A27886" s="32">
        <v>2018</v>
      </c>
      <c r="B27886" s="32">
        <v>4014</v>
      </c>
      <c r="C27886" s="33" t="s">
        <v>563</v>
      </c>
      <c r="D27886" s="33" t="s">
        <v>564</v>
      </c>
      <c r="E27886" s="34">
        <v>95</v>
      </c>
      <c r="F27886" s="35">
        <v>1.0329999999999999</v>
      </c>
      <c r="G27886" s="34">
        <v>833</v>
      </c>
    </row>
    <row r="27887" spans="1:7">
      <c r="A27887" s="32">
        <v>2018</v>
      </c>
      <c r="B27887" s="32">
        <v>4014</v>
      </c>
      <c r="C27887" s="33" t="s">
        <v>563</v>
      </c>
      <c r="D27887" s="33" t="s">
        <v>564</v>
      </c>
      <c r="E27887" s="34">
        <v>49</v>
      </c>
      <c r="F27887" s="35">
        <v>1.03</v>
      </c>
      <c r="G27887" s="34">
        <v>248.7</v>
      </c>
    </row>
    <row r="27888" spans="1:7">
      <c r="A27888" s="32">
        <v>2018</v>
      </c>
      <c r="B27888" s="32">
        <v>4014</v>
      </c>
      <c r="C27888" s="33" t="s">
        <v>563</v>
      </c>
      <c r="D27888" s="33" t="s">
        <v>564</v>
      </c>
      <c r="E27888" s="34">
        <v>7173</v>
      </c>
      <c r="F27888" s="35">
        <v>1.032</v>
      </c>
      <c r="G27888" s="34">
        <v>367.9</v>
      </c>
    </row>
    <row r="27889" spans="1:7">
      <c r="A27889" s="32">
        <v>2018</v>
      </c>
      <c r="B27889" s="32">
        <v>4014</v>
      </c>
      <c r="C27889" s="33" t="s">
        <v>563</v>
      </c>
      <c r="D27889" s="33" t="s">
        <v>564</v>
      </c>
      <c r="E27889" s="34">
        <v>8272</v>
      </c>
      <c r="F27889" s="35">
        <v>1.028</v>
      </c>
      <c r="G27889" s="34">
        <v>298.5</v>
      </c>
    </row>
    <row r="27890" spans="1:7">
      <c r="A27890" s="32">
        <v>2018</v>
      </c>
      <c r="B27890" s="32">
        <v>4014</v>
      </c>
      <c r="C27890" s="33" t="s">
        <v>563</v>
      </c>
      <c r="D27890" s="33" t="s">
        <v>564</v>
      </c>
      <c r="E27890" s="34">
        <v>1350</v>
      </c>
      <c r="F27890" s="35">
        <v>1.036</v>
      </c>
      <c r="G27890" s="34">
        <v>302</v>
      </c>
    </row>
    <row r="27891" spans="1:7">
      <c r="A27891" s="32">
        <v>2018</v>
      </c>
      <c r="B27891" s="32">
        <v>4014</v>
      </c>
      <c r="C27891" s="33" t="s">
        <v>563</v>
      </c>
      <c r="D27891" s="33" t="s">
        <v>564</v>
      </c>
      <c r="E27891" s="34">
        <v>2</v>
      </c>
      <c r="F27891" s="35">
        <v>1.03</v>
      </c>
      <c r="G27891" s="34">
        <v>497.2</v>
      </c>
    </row>
    <row r="27892" spans="1:7">
      <c r="A27892" s="32">
        <v>2018</v>
      </c>
      <c r="B27892" s="32">
        <v>4040</v>
      </c>
      <c r="C27892" s="33" t="s">
        <v>563</v>
      </c>
      <c r="D27892" s="33" t="s">
        <v>564</v>
      </c>
      <c r="E27892" s="34">
        <v>3983203</v>
      </c>
      <c r="F27892" s="35">
        <v>1.0429999999999999</v>
      </c>
      <c r="G27892" s="34">
        <v>331.8</v>
      </c>
    </row>
    <row r="27893" spans="1:7">
      <c r="A27893" s="32">
        <v>2018</v>
      </c>
      <c r="B27893" s="32">
        <v>4041</v>
      </c>
      <c r="C27893" s="33" t="s">
        <v>363</v>
      </c>
      <c r="D27893" s="33" t="s">
        <v>354</v>
      </c>
      <c r="E27893" s="34">
        <v>65801</v>
      </c>
      <c r="F27893" s="35">
        <v>17.920000000000002</v>
      </c>
      <c r="G27893" s="34">
        <v>203.8</v>
      </c>
    </row>
    <row r="27894" spans="1:7">
      <c r="A27894" s="32">
        <v>2018</v>
      </c>
      <c r="B27894" s="32">
        <v>4041</v>
      </c>
      <c r="C27894" s="33" t="s">
        <v>363</v>
      </c>
      <c r="D27894" s="33" t="s">
        <v>354</v>
      </c>
      <c r="E27894" s="34">
        <v>91995</v>
      </c>
      <c r="F27894" s="35">
        <v>17.43</v>
      </c>
      <c r="G27894" s="34">
        <v>213.1</v>
      </c>
    </row>
    <row r="27895" spans="1:7">
      <c r="A27895" s="32">
        <v>2018</v>
      </c>
      <c r="B27895" s="32">
        <v>4041</v>
      </c>
      <c r="C27895" s="33" t="s">
        <v>363</v>
      </c>
      <c r="D27895" s="33" t="s">
        <v>354</v>
      </c>
      <c r="E27895" s="34">
        <v>26115</v>
      </c>
      <c r="F27895" s="35">
        <v>17.93</v>
      </c>
      <c r="G27895" s="34">
        <v>209.6</v>
      </c>
    </row>
    <row r="27896" spans="1:7">
      <c r="A27896" s="32">
        <v>2018</v>
      </c>
      <c r="B27896" s="32">
        <v>4041</v>
      </c>
      <c r="C27896" s="33" t="s">
        <v>363</v>
      </c>
      <c r="D27896" s="33" t="s">
        <v>354</v>
      </c>
      <c r="E27896" s="34">
        <v>6584</v>
      </c>
      <c r="F27896" s="35">
        <v>17.97</v>
      </c>
      <c r="G27896" s="34">
        <v>206.7</v>
      </c>
    </row>
    <row r="27897" spans="1:7">
      <c r="A27897" s="32">
        <v>2018</v>
      </c>
      <c r="B27897" s="32">
        <v>4041</v>
      </c>
      <c r="C27897" s="33" t="s">
        <v>563</v>
      </c>
      <c r="D27897" s="33" t="s">
        <v>564</v>
      </c>
      <c r="E27897" s="34">
        <v>10247</v>
      </c>
      <c r="F27897" s="35">
        <v>1.0669999999999999</v>
      </c>
      <c r="G27897" s="34">
        <v>424.3</v>
      </c>
    </row>
    <row r="27898" spans="1:7">
      <c r="A27898" s="32">
        <v>2018</v>
      </c>
      <c r="B27898" s="32">
        <v>4042</v>
      </c>
      <c r="C27898" s="33" t="s">
        <v>563</v>
      </c>
      <c r="D27898" s="33" t="s">
        <v>564</v>
      </c>
      <c r="E27898" s="34">
        <v>569465</v>
      </c>
      <c r="F27898" s="35">
        <v>1.0669999999999999</v>
      </c>
      <c r="G27898" s="34">
        <v>382.9</v>
      </c>
    </row>
    <row r="27899" spans="1:7">
      <c r="A27899" s="32">
        <v>2018</v>
      </c>
      <c r="B27899" s="32">
        <v>4050</v>
      </c>
      <c r="C27899" s="33" t="s">
        <v>363</v>
      </c>
      <c r="D27899" s="33" t="s">
        <v>354</v>
      </c>
      <c r="E27899" s="34">
        <v>15042</v>
      </c>
      <c r="F27899" s="35">
        <v>16.795999999999999</v>
      </c>
      <c r="G27899" s="34">
        <v>263.60000000000002</v>
      </c>
    </row>
    <row r="27900" spans="1:7">
      <c r="A27900" s="32">
        <v>2018</v>
      </c>
      <c r="B27900" s="32">
        <v>4050</v>
      </c>
      <c r="C27900" s="33" t="s">
        <v>363</v>
      </c>
      <c r="D27900" s="33" t="s">
        <v>354</v>
      </c>
      <c r="E27900" s="34">
        <v>45315</v>
      </c>
      <c r="F27900" s="35">
        <v>16.696000000000002</v>
      </c>
      <c r="G27900" s="34">
        <v>236.9</v>
      </c>
    </row>
    <row r="27901" spans="1:7">
      <c r="A27901" s="32">
        <v>2018</v>
      </c>
      <c r="B27901" s="32">
        <v>4050</v>
      </c>
      <c r="C27901" s="33" t="s">
        <v>565</v>
      </c>
      <c r="D27901" s="33" t="s">
        <v>566</v>
      </c>
      <c r="E27901" s="34">
        <v>1923</v>
      </c>
      <c r="F27901" s="35">
        <v>5.88</v>
      </c>
      <c r="G27901" s="34">
        <v>1732.5</v>
      </c>
    </row>
    <row r="27902" spans="1:7">
      <c r="A27902" s="32">
        <v>2018</v>
      </c>
      <c r="B27902" s="32">
        <v>4050</v>
      </c>
      <c r="C27902" s="33" t="s">
        <v>363</v>
      </c>
      <c r="D27902" s="33" t="s">
        <v>354</v>
      </c>
      <c r="E27902" s="34">
        <v>30257</v>
      </c>
      <c r="F27902" s="35">
        <v>17.532</v>
      </c>
      <c r="G27902" s="34">
        <v>235.9</v>
      </c>
    </row>
    <row r="27903" spans="1:7">
      <c r="A27903" s="32">
        <v>2018</v>
      </c>
      <c r="B27903" s="32">
        <v>4050</v>
      </c>
      <c r="C27903" s="33" t="s">
        <v>363</v>
      </c>
      <c r="D27903" s="33" t="s">
        <v>354</v>
      </c>
      <c r="E27903" s="34">
        <v>30038</v>
      </c>
      <c r="F27903" s="35">
        <v>16.134</v>
      </c>
      <c r="G27903" s="34">
        <v>228.5</v>
      </c>
    </row>
    <row r="27904" spans="1:7">
      <c r="A27904" s="32">
        <v>2018</v>
      </c>
      <c r="B27904" s="32">
        <v>4072</v>
      </c>
      <c r="C27904" s="33" t="s">
        <v>563</v>
      </c>
      <c r="D27904" s="33" t="s">
        <v>564</v>
      </c>
      <c r="E27904" s="34">
        <v>132095</v>
      </c>
      <c r="F27904" s="35">
        <v>1.048</v>
      </c>
      <c r="G27904" s="34">
        <v>286.8</v>
      </c>
    </row>
    <row r="27905" spans="1:7">
      <c r="A27905" s="32">
        <v>2018</v>
      </c>
      <c r="B27905" s="32">
        <v>4078</v>
      </c>
      <c r="C27905" s="33" t="s">
        <v>363</v>
      </c>
      <c r="D27905" s="33" t="s">
        <v>354</v>
      </c>
      <c r="E27905" s="34">
        <v>51656</v>
      </c>
      <c r="F27905" s="35">
        <v>18.13</v>
      </c>
      <c r="G27905" s="34">
        <v>246.6</v>
      </c>
    </row>
    <row r="27906" spans="1:7">
      <c r="A27906" s="32">
        <v>2018</v>
      </c>
      <c r="B27906" s="32">
        <v>4078</v>
      </c>
      <c r="C27906" s="33" t="s">
        <v>363</v>
      </c>
      <c r="D27906" s="33" t="s">
        <v>354</v>
      </c>
      <c r="E27906" s="34">
        <v>16642</v>
      </c>
      <c r="F27906" s="35">
        <v>17.440000000000001</v>
      </c>
      <c r="G27906" s="34">
        <v>278.7</v>
      </c>
    </row>
    <row r="27907" spans="1:7">
      <c r="A27907" s="32">
        <v>2018</v>
      </c>
      <c r="B27907" s="32">
        <v>4078</v>
      </c>
      <c r="C27907" s="33" t="s">
        <v>563</v>
      </c>
      <c r="D27907" s="33" t="s">
        <v>564</v>
      </c>
      <c r="E27907" s="34">
        <v>19053</v>
      </c>
      <c r="F27907" s="35">
        <v>1.0289999999999999</v>
      </c>
      <c r="G27907" s="34">
        <v>292.10000000000002</v>
      </c>
    </row>
    <row r="27908" spans="1:7">
      <c r="A27908" s="32">
        <v>2018</v>
      </c>
      <c r="B27908" s="32">
        <v>4125</v>
      </c>
      <c r="C27908" s="33" t="s">
        <v>563</v>
      </c>
      <c r="D27908" s="33" t="s">
        <v>564</v>
      </c>
      <c r="E27908" s="34">
        <v>18606</v>
      </c>
      <c r="F27908" s="35">
        <v>1</v>
      </c>
      <c r="G27908" s="34">
        <v>402.4</v>
      </c>
    </row>
    <row r="27909" spans="1:7">
      <c r="A27909" s="32">
        <v>2018</v>
      </c>
      <c r="B27909" s="32">
        <v>4125</v>
      </c>
      <c r="C27909" s="33" t="s">
        <v>568</v>
      </c>
      <c r="D27909" s="33" t="s">
        <v>569</v>
      </c>
      <c r="E27909" s="34">
        <v>4879</v>
      </c>
      <c r="F27909" s="35">
        <v>26.51</v>
      </c>
      <c r="G27909" s="34">
        <v>182.5</v>
      </c>
    </row>
    <row r="27910" spans="1:7">
      <c r="A27910" s="32">
        <v>2018</v>
      </c>
      <c r="B27910" s="32">
        <v>4143</v>
      </c>
      <c r="C27910" s="33" t="s">
        <v>363</v>
      </c>
      <c r="D27910" s="33" t="s">
        <v>354</v>
      </c>
      <c r="E27910" s="34">
        <v>21970</v>
      </c>
      <c r="F27910" s="35">
        <v>17.82</v>
      </c>
      <c r="G27910" s="34">
        <v>267</v>
      </c>
    </row>
    <row r="27911" spans="1:7">
      <c r="A27911" s="32">
        <v>2018</v>
      </c>
      <c r="B27911" s="32">
        <v>4143</v>
      </c>
      <c r="C27911" s="33" t="s">
        <v>363</v>
      </c>
      <c r="D27911" s="33" t="s">
        <v>354</v>
      </c>
      <c r="E27911" s="34">
        <v>14493</v>
      </c>
      <c r="F27911" s="35">
        <v>18.02</v>
      </c>
      <c r="G27911" s="34">
        <v>258</v>
      </c>
    </row>
    <row r="27912" spans="1:7">
      <c r="A27912" s="32">
        <v>2018</v>
      </c>
      <c r="B27912" s="32">
        <v>4158</v>
      </c>
      <c r="C27912" s="33" t="s">
        <v>565</v>
      </c>
      <c r="D27912" s="33" t="s">
        <v>566</v>
      </c>
      <c r="E27912" s="34">
        <v>543</v>
      </c>
      <c r="F27912" s="35">
        <v>5.88</v>
      </c>
      <c r="G27912" s="34">
        <v>1867.7</v>
      </c>
    </row>
    <row r="27913" spans="1:7">
      <c r="A27913" s="32">
        <v>2018</v>
      </c>
      <c r="B27913" s="32">
        <v>4158</v>
      </c>
      <c r="C27913" s="33" t="s">
        <v>363</v>
      </c>
      <c r="D27913" s="33" t="s">
        <v>354</v>
      </c>
      <c r="E27913" s="34">
        <v>92109</v>
      </c>
      <c r="F27913" s="35">
        <v>16.87</v>
      </c>
      <c r="G27913" s="34">
        <v>110</v>
      </c>
    </row>
    <row r="27914" spans="1:7">
      <c r="A27914" s="32">
        <v>2018</v>
      </c>
      <c r="B27914" s="32">
        <v>4158</v>
      </c>
      <c r="C27914" s="33" t="s">
        <v>363</v>
      </c>
      <c r="D27914" s="33" t="s">
        <v>354</v>
      </c>
      <c r="E27914" s="34">
        <v>189376</v>
      </c>
      <c r="F27914" s="35">
        <v>16.111999999999998</v>
      </c>
      <c r="G27914" s="34">
        <v>93.3</v>
      </c>
    </row>
    <row r="27915" spans="1:7">
      <c r="A27915" s="32">
        <v>2018</v>
      </c>
      <c r="B27915" s="32">
        <v>4158</v>
      </c>
      <c r="C27915" s="33" t="s">
        <v>363</v>
      </c>
      <c r="D27915" s="33" t="s">
        <v>354</v>
      </c>
      <c r="E27915" s="34">
        <v>77710</v>
      </c>
      <c r="F27915" s="35">
        <v>17.12</v>
      </c>
      <c r="G27915" s="34">
        <v>92.9</v>
      </c>
    </row>
    <row r="27916" spans="1:7">
      <c r="A27916" s="32">
        <v>2018</v>
      </c>
      <c r="B27916" s="32">
        <v>4162</v>
      </c>
      <c r="C27916" s="33" t="s">
        <v>363</v>
      </c>
      <c r="D27916" s="33" t="s">
        <v>354</v>
      </c>
      <c r="E27916" s="34">
        <v>251799</v>
      </c>
      <c r="F27916" s="35">
        <v>20.07</v>
      </c>
      <c r="G27916" s="34">
        <v>239.8</v>
      </c>
    </row>
    <row r="27917" spans="1:7">
      <c r="A27917" s="32">
        <v>2018</v>
      </c>
      <c r="B27917" s="32">
        <v>4162</v>
      </c>
      <c r="C27917" s="33" t="s">
        <v>563</v>
      </c>
      <c r="D27917" s="33" t="s">
        <v>564</v>
      </c>
      <c r="E27917" s="34">
        <v>5861</v>
      </c>
      <c r="F27917" s="35">
        <v>1.044</v>
      </c>
      <c r="G27917" s="34">
        <v>573.20000000000005</v>
      </c>
    </row>
    <row r="27918" spans="1:7">
      <c r="A27918" s="32">
        <v>2018</v>
      </c>
      <c r="B27918" s="32">
        <v>4271</v>
      </c>
      <c r="C27918" s="33" t="s">
        <v>363</v>
      </c>
      <c r="D27918" s="33" t="s">
        <v>354</v>
      </c>
      <c r="E27918" s="34">
        <v>29705</v>
      </c>
      <c r="F27918" s="35">
        <v>17.989999999999998</v>
      </c>
      <c r="G27918" s="34">
        <v>237</v>
      </c>
    </row>
    <row r="27919" spans="1:7">
      <c r="A27919" s="32">
        <v>2018</v>
      </c>
      <c r="B27919" s="32">
        <v>4271</v>
      </c>
      <c r="C27919" s="33" t="s">
        <v>363</v>
      </c>
      <c r="D27919" s="33" t="s">
        <v>354</v>
      </c>
      <c r="E27919" s="34">
        <v>44019</v>
      </c>
      <c r="F27919" s="35">
        <v>17.420000000000002</v>
      </c>
      <c r="G27919" s="34">
        <v>252</v>
      </c>
    </row>
    <row r="27920" spans="1:7">
      <c r="A27920" s="32">
        <v>2018</v>
      </c>
      <c r="B27920" s="32">
        <v>4271</v>
      </c>
      <c r="C27920" s="33" t="s">
        <v>363</v>
      </c>
      <c r="D27920" s="33" t="s">
        <v>354</v>
      </c>
      <c r="E27920" s="34">
        <v>30109</v>
      </c>
      <c r="F27920" s="35">
        <v>18.149999999999999</v>
      </c>
      <c r="G27920" s="34">
        <v>237</v>
      </c>
    </row>
    <row r="27921" spans="1:7">
      <c r="A27921" s="32">
        <v>2018</v>
      </c>
      <c r="B27921" s="32">
        <v>4271</v>
      </c>
      <c r="C27921" s="33" t="s">
        <v>565</v>
      </c>
      <c r="D27921" s="33" t="s">
        <v>566</v>
      </c>
      <c r="E27921" s="34">
        <v>3568</v>
      </c>
      <c r="F27921" s="35">
        <v>5.88</v>
      </c>
      <c r="G27921" s="34">
        <v>1879.6</v>
      </c>
    </row>
    <row r="27922" spans="1:7">
      <c r="A27922" s="32">
        <v>2018</v>
      </c>
      <c r="B27922" s="32">
        <v>4271</v>
      </c>
      <c r="C27922" s="33" t="s">
        <v>363</v>
      </c>
      <c r="D27922" s="33" t="s">
        <v>354</v>
      </c>
      <c r="E27922" s="34">
        <v>14779</v>
      </c>
      <c r="F27922" s="35">
        <v>18.05</v>
      </c>
      <c r="G27922" s="34">
        <v>242</v>
      </c>
    </row>
    <row r="27923" spans="1:7">
      <c r="A27923" s="32">
        <v>2018</v>
      </c>
      <c r="B27923" s="32">
        <v>4271</v>
      </c>
      <c r="C27923" s="33" t="s">
        <v>363</v>
      </c>
      <c r="D27923" s="33" t="s">
        <v>354</v>
      </c>
      <c r="E27923" s="34">
        <v>30043</v>
      </c>
      <c r="F27923" s="35">
        <v>18.04</v>
      </c>
      <c r="G27923" s="34">
        <v>244</v>
      </c>
    </row>
    <row r="27924" spans="1:7">
      <c r="A27924" s="32">
        <v>2018</v>
      </c>
      <c r="B27924" s="32">
        <v>4937</v>
      </c>
      <c r="C27924" s="33" t="s">
        <v>563</v>
      </c>
      <c r="D27924" s="33" t="s">
        <v>564</v>
      </c>
      <c r="E27924" s="34">
        <v>46082</v>
      </c>
      <c r="F27924" s="35">
        <v>1.03</v>
      </c>
      <c r="G27924" s="34">
        <v>297.10000000000002</v>
      </c>
    </row>
    <row r="27925" spans="1:7">
      <c r="A27925" s="32">
        <v>2018</v>
      </c>
      <c r="B27925" s="32">
        <v>4937</v>
      </c>
      <c r="C27925" s="33" t="s">
        <v>563</v>
      </c>
      <c r="D27925" s="33" t="s">
        <v>564</v>
      </c>
      <c r="E27925" s="34">
        <v>68899</v>
      </c>
      <c r="F27925" s="35">
        <v>1.03</v>
      </c>
      <c r="G27925" s="34">
        <v>319.5</v>
      </c>
    </row>
    <row r="27926" spans="1:7">
      <c r="A27926" s="32">
        <v>2018</v>
      </c>
      <c r="B27926" s="32">
        <v>4937</v>
      </c>
      <c r="C27926" s="33" t="s">
        <v>563</v>
      </c>
      <c r="D27926" s="33" t="s">
        <v>564</v>
      </c>
      <c r="E27926" s="34">
        <v>639674</v>
      </c>
      <c r="F27926" s="35">
        <v>1.03</v>
      </c>
      <c r="G27926" s="34">
        <v>332.8</v>
      </c>
    </row>
    <row r="27927" spans="1:7">
      <c r="A27927" s="32">
        <v>2018</v>
      </c>
      <c r="B27927" s="32">
        <v>4937</v>
      </c>
      <c r="C27927" s="33" t="s">
        <v>563</v>
      </c>
      <c r="D27927" s="33" t="s">
        <v>564</v>
      </c>
      <c r="E27927" s="34">
        <v>62818</v>
      </c>
      <c r="F27927" s="35">
        <v>1.03</v>
      </c>
      <c r="G27927" s="34">
        <v>356.1</v>
      </c>
    </row>
    <row r="27928" spans="1:7">
      <c r="A27928" s="32">
        <v>2018</v>
      </c>
      <c r="B27928" s="32">
        <v>4937</v>
      </c>
      <c r="C27928" s="33" t="s">
        <v>563</v>
      </c>
      <c r="D27928" s="33" t="s">
        <v>564</v>
      </c>
      <c r="E27928" s="34">
        <v>330333</v>
      </c>
      <c r="F27928" s="35">
        <v>1.03</v>
      </c>
      <c r="G27928" s="34">
        <v>305.7</v>
      </c>
    </row>
    <row r="27929" spans="1:7">
      <c r="A27929" s="32">
        <v>2018</v>
      </c>
      <c r="B27929" s="32">
        <v>4939</v>
      </c>
      <c r="C27929" s="33" t="s">
        <v>563</v>
      </c>
      <c r="D27929" s="33" t="s">
        <v>564</v>
      </c>
      <c r="E27929" s="34">
        <v>1383261</v>
      </c>
      <c r="F27929" s="35">
        <v>1.0249999999999999</v>
      </c>
      <c r="G27929" s="34" t="s">
        <v>364</v>
      </c>
    </row>
    <row r="27930" spans="1:7">
      <c r="A27930" s="32">
        <v>2018</v>
      </c>
      <c r="B27930" s="32">
        <v>4940</v>
      </c>
      <c r="C27930" s="33" t="s">
        <v>563</v>
      </c>
      <c r="D27930" s="33" t="s">
        <v>564</v>
      </c>
      <c r="E27930" s="34">
        <v>2873</v>
      </c>
      <c r="F27930" s="35">
        <v>1.02</v>
      </c>
      <c r="G27930" s="34">
        <v>344.7</v>
      </c>
    </row>
    <row r="27931" spans="1:7">
      <c r="A27931" s="32">
        <v>2018</v>
      </c>
      <c r="B27931" s="32">
        <v>4940</v>
      </c>
      <c r="C27931" s="33" t="s">
        <v>563</v>
      </c>
      <c r="D27931" s="33" t="s">
        <v>564</v>
      </c>
      <c r="E27931" s="34">
        <v>5124</v>
      </c>
      <c r="F27931" s="35">
        <v>1.02</v>
      </c>
      <c r="G27931" s="34">
        <v>334.6</v>
      </c>
    </row>
    <row r="27932" spans="1:7">
      <c r="A27932" s="32">
        <v>2018</v>
      </c>
      <c r="B27932" s="32">
        <v>4940</v>
      </c>
      <c r="C27932" s="33" t="s">
        <v>563</v>
      </c>
      <c r="D27932" s="33" t="s">
        <v>564</v>
      </c>
      <c r="E27932" s="34">
        <v>2100</v>
      </c>
      <c r="F27932" s="35">
        <v>1.02</v>
      </c>
      <c r="G27932" s="34">
        <v>331.5</v>
      </c>
    </row>
    <row r="27933" spans="1:7">
      <c r="A27933" s="32">
        <v>2018</v>
      </c>
      <c r="B27933" s="32">
        <v>4940</v>
      </c>
      <c r="C27933" s="33" t="s">
        <v>563</v>
      </c>
      <c r="D27933" s="33" t="s">
        <v>564</v>
      </c>
      <c r="E27933" s="34">
        <v>1953</v>
      </c>
      <c r="F27933" s="35">
        <v>1.02</v>
      </c>
      <c r="G27933" s="34">
        <v>344.9</v>
      </c>
    </row>
    <row r="27934" spans="1:7">
      <c r="A27934" s="32">
        <v>2018</v>
      </c>
      <c r="B27934" s="32">
        <v>4940</v>
      </c>
      <c r="C27934" s="33" t="s">
        <v>563</v>
      </c>
      <c r="D27934" s="33" t="s">
        <v>564</v>
      </c>
      <c r="E27934" s="34">
        <v>1742</v>
      </c>
      <c r="F27934" s="35">
        <v>1.016</v>
      </c>
      <c r="G27934" s="34">
        <v>291.7</v>
      </c>
    </row>
    <row r="27935" spans="1:7">
      <c r="A27935" s="32">
        <v>2018</v>
      </c>
      <c r="B27935" s="32">
        <v>4940</v>
      </c>
      <c r="C27935" s="33" t="s">
        <v>563</v>
      </c>
      <c r="D27935" s="33" t="s">
        <v>564</v>
      </c>
      <c r="E27935" s="34">
        <v>1667</v>
      </c>
      <c r="F27935" s="35">
        <v>1.02</v>
      </c>
      <c r="G27935" s="34">
        <v>317.8</v>
      </c>
    </row>
    <row r="27936" spans="1:7">
      <c r="A27936" s="32">
        <v>2018</v>
      </c>
      <c r="B27936" s="32">
        <v>4940</v>
      </c>
      <c r="C27936" s="33" t="s">
        <v>563</v>
      </c>
      <c r="D27936" s="33" t="s">
        <v>564</v>
      </c>
      <c r="E27936" s="34">
        <v>676</v>
      </c>
      <c r="F27936" s="35">
        <v>1.0129999999999999</v>
      </c>
      <c r="G27936" s="34">
        <v>279.3</v>
      </c>
    </row>
    <row r="27937" spans="1:7">
      <c r="A27937" s="32">
        <v>2018</v>
      </c>
      <c r="B27937" s="32">
        <v>4940</v>
      </c>
      <c r="C27937" s="33" t="s">
        <v>563</v>
      </c>
      <c r="D27937" s="33" t="s">
        <v>564</v>
      </c>
      <c r="E27937" s="34">
        <v>111</v>
      </c>
      <c r="F27937" s="35">
        <v>1.02</v>
      </c>
      <c r="G27937" s="34">
        <v>281</v>
      </c>
    </row>
    <row r="27938" spans="1:7">
      <c r="A27938" s="32">
        <v>2018</v>
      </c>
      <c r="B27938" s="32">
        <v>4940</v>
      </c>
      <c r="C27938" s="33" t="s">
        <v>563</v>
      </c>
      <c r="D27938" s="33" t="s">
        <v>564</v>
      </c>
      <c r="E27938" s="34">
        <v>9574</v>
      </c>
      <c r="F27938" s="35">
        <v>1.03</v>
      </c>
      <c r="G27938" s="34">
        <v>260.60000000000002</v>
      </c>
    </row>
    <row r="27939" spans="1:7">
      <c r="A27939" s="32">
        <v>2018</v>
      </c>
      <c r="B27939" s="32">
        <v>4940</v>
      </c>
      <c r="C27939" s="33" t="s">
        <v>563</v>
      </c>
      <c r="D27939" s="33" t="s">
        <v>564</v>
      </c>
      <c r="E27939" s="34">
        <v>163360</v>
      </c>
      <c r="F27939" s="35">
        <v>1.032</v>
      </c>
      <c r="G27939" s="34">
        <v>236.1</v>
      </c>
    </row>
    <row r="27940" spans="1:7">
      <c r="A27940" s="32">
        <v>2018</v>
      </c>
      <c r="B27940" s="32">
        <v>4940</v>
      </c>
      <c r="C27940" s="33" t="s">
        <v>563</v>
      </c>
      <c r="D27940" s="33" t="s">
        <v>564</v>
      </c>
      <c r="E27940" s="34">
        <v>11348</v>
      </c>
      <c r="F27940" s="35">
        <v>1.02</v>
      </c>
      <c r="G27940" s="34">
        <v>336.4</v>
      </c>
    </row>
    <row r="27941" spans="1:7">
      <c r="A27941" s="32">
        <v>2018</v>
      </c>
      <c r="B27941" s="32">
        <v>4940</v>
      </c>
      <c r="C27941" s="33" t="s">
        <v>563</v>
      </c>
      <c r="D27941" s="33" t="s">
        <v>564</v>
      </c>
      <c r="E27941" s="34">
        <v>21272</v>
      </c>
      <c r="F27941" s="35">
        <v>1.02</v>
      </c>
      <c r="G27941" s="34">
        <v>342</v>
      </c>
    </row>
    <row r="27942" spans="1:7">
      <c r="A27942" s="32">
        <v>2018</v>
      </c>
      <c r="B27942" s="32">
        <v>4940</v>
      </c>
      <c r="C27942" s="33" t="s">
        <v>563</v>
      </c>
      <c r="D27942" s="33" t="s">
        <v>564</v>
      </c>
      <c r="E27942" s="34">
        <v>29776</v>
      </c>
      <c r="F27942" s="35">
        <v>1.0329999999999999</v>
      </c>
      <c r="G27942" s="34">
        <v>203</v>
      </c>
    </row>
    <row r="27943" spans="1:7">
      <c r="A27943" s="32">
        <v>2018</v>
      </c>
      <c r="B27943" s="32">
        <v>4940</v>
      </c>
      <c r="C27943" s="33" t="s">
        <v>563</v>
      </c>
      <c r="D27943" s="33" t="s">
        <v>564</v>
      </c>
      <c r="E27943" s="34">
        <v>32146</v>
      </c>
      <c r="F27943" s="35">
        <v>1.02</v>
      </c>
      <c r="G27943" s="34">
        <v>349.9</v>
      </c>
    </row>
    <row r="27944" spans="1:7">
      <c r="A27944" s="32">
        <v>2018</v>
      </c>
      <c r="B27944" s="32">
        <v>4940</v>
      </c>
      <c r="C27944" s="33" t="s">
        <v>563</v>
      </c>
      <c r="D27944" s="33" t="s">
        <v>564</v>
      </c>
      <c r="E27944" s="34">
        <v>49257</v>
      </c>
      <c r="F27944" s="35">
        <v>1.032</v>
      </c>
      <c r="G27944" s="34">
        <v>203.2</v>
      </c>
    </row>
    <row r="27945" spans="1:7">
      <c r="A27945" s="32">
        <v>2018</v>
      </c>
      <c r="B27945" s="32">
        <v>4940</v>
      </c>
      <c r="C27945" s="33" t="s">
        <v>563</v>
      </c>
      <c r="D27945" s="33" t="s">
        <v>564</v>
      </c>
      <c r="E27945" s="34">
        <v>58514</v>
      </c>
      <c r="F27945" s="35">
        <v>1.0189999999999999</v>
      </c>
      <c r="G27945" s="34">
        <v>303.3</v>
      </c>
    </row>
    <row r="27946" spans="1:7">
      <c r="A27946" s="32">
        <v>2018</v>
      </c>
      <c r="B27946" s="32">
        <v>4940</v>
      </c>
      <c r="C27946" s="33" t="s">
        <v>563</v>
      </c>
      <c r="D27946" s="33" t="s">
        <v>564</v>
      </c>
      <c r="E27946" s="34">
        <v>95089</v>
      </c>
      <c r="F27946" s="35">
        <v>1.02</v>
      </c>
      <c r="G27946" s="34">
        <v>337.8</v>
      </c>
    </row>
    <row r="27947" spans="1:7">
      <c r="A27947" s="32">
        <v>2018</v>
      </c>
      <c r="B27947" s="32">
        <v>4940</v>
      </c>
      <c r="C27947" s="33" t="s">
        <v>563</v>
      </c>
      <c r="D27947" s="33" t="s">
        <v>564</v>
      </c>
      <c r="E27947" s="34">
        <v>100765</v>
      </c>
      <c r="F27947" s="35">
        <v>1.02</v>
      </c>
      <c r="G27947" s="34">
        <v>311.5</v>
      </c>
    </row>
    <row r="27948" spans="1:7">
      <c r="A27948" s="32">
        <v>2018</v>
      </c>
      <c r="B27948" s="32">
        <v>4940</v>
      </c>
      <c r="C27948" s="33" t="s">
        <v>563</v>
      </c>
      <c r="D27948" s="33" t="s">
        <v>564</v>
      </c>
      <c r="E27948" s="34">
        <v>107436</v>
      </c>
      <c r="F27948" s="35">
        <v>1.032</v>
      </c>
      <c r="G27948" s="34">
        <v>242.9</v>
      </c>
    </row>
    <row r="27949" spans="1:7">
      <c r="A27949" s="32">
        <v>2018</v>
      </c>
      <c r="B27949" s="32">
        <v>4940</v>
      </c>
      <c r="C27949" s="33" t="s">
        <v>563</v>
      </c>
      <c r="D27949" s="33" t="s">
        <v>564</v>
      </c>
      <c r="E27949" s="34">
        <v>134263</v>
      </c>
      <c r="F27949" s="35">
        <v>1.0309999999999999</v>
      </c>
      <c r="G27949" s="34">
        <v>234.6</v>
      </c>
    </row>
    <row r="27950" spans="1:7">
      <c r="A27950" s="32">
        <v>2018</v>
      </c>
      <c r="B27950" s="32">
        <v>4940</v>
      </c>
      <c r="C27950" s="33" t="s">
        <v>563</v>
      </c>
      <c r="D27950" s="33" t="s">
        <v>564</v>
      </c>
      <c r="E27950" s="34">
        <v>139736</v>
      </c>
      <c r="F27950" s="35">
        <v>1.02</v>
      </c>
      <c r="G27950" s="34">
        <v>313.8</v>
      </c>
    </row>
    <row r="27951" spans="1:7">
      <c r="A27951" s="32">
        <v>2018</v>
      </c>
      <c r="B27951" s="32">
        <v>4941</v>
      </c>
      <c r="C27951" s="33" t="s">
        <v>353</v>
      </c>
      <c r="D27951" s="33" t="s">
        <v>354</v>
      </c>
      <c r="E27951" s="34">
        <v>412840</v>
      </c>
      <c r="F27951" s="35">
        <v>21.4</v>
      </c>
      <c r="G27951" s="34">
        <v>273.60000000000002</v>
      </c>
    </row>
    <row r="27952" spans="1:7">
      <c r="A27952" s="32">
        <v>2018</v>
      </c>
      <c r="B27952" s="32">
        <v>4941</v>
      </c>
      <c r="C27952" s="33" t="s">
        <v>565</v>
      </c>
      <c r="D27952" s="33" t="s">
        <v>566</v>
      </c>
      <c r="E27952" s="34">
        <v>5873</v>
      </c>
      <c r="F27952" s="35">
        <v>5.8</v>
      </c>
      <c r="G27952" s="34">
        <v>1922</v>
      </c>
    </row>
    <row r="27953" spans="1:7">
      <c r="A27953" s="32">
        <v>2018</v>
      </c>
      <c r="B27953" s="32">
        <v>5083</v>
      </c>
      <c r="C27953" s="33" t="s">
        <v>563</v>
      </c>
      <c r="D27953" s="33" t="s">
        <v>564</v>
      </c>
      <c r="E27953" s="34">
        <v>7722</v>
      </c>
      <c r="F27953" s="35">
        <v>1.036</v>
      </c>
      <c r="G27953" s="34" t="s">
        <v>364</v>
      </c>
    </row>
    <row r="27954" spans="1:7">
      <c r="A27954" s="32">
        <v>2018</v>
      </c>
      <c r="B27954" s="32">
        <v>6002</v>
      </c>
      <c r="C27954" s="33" t="s">
        <v>363</v>
      </c>
      <c r="D27954" s="33" t="s">
        <v>354</v>
      </c>
      <c r="E27954" s="34">
        <v>48235</v>
      </c>
      <c r="F27954" s="35">
        <v>17.55</v>
      </c>
      <c r="G27954" s="34">
        <v>194.3</v>
      </c>
    </row>
    <row r="27955" spans="1:7">
      <c r="A27955" s="32">
        <v>2018</v>
      </c>
      <c r="B27955" s="32">
        <v>6002</v>
      </c>
      <c r="C27955" s="33" t="s">
        <v>363</v>
      </c>
      <c r="D27955" s="33" t="s">
        <v>354</v>
      </c>
      <c r="E27955" s="34">
        <v>16091</v>
      </c>
      <c r="F27955" s="35">
        <v>17.783999999999999</v>
      </c>
      <c r="G27955" s="34">
        <v>190.4</v>
      </c>
    </row>
    <row r="27956" spans="1:7">
      <c r="A27956" s="32">
        <v>2018</v>
      </c>
      <c r="B27956" s="32">
        <v>6002</v>
      </c>
      <c r="C27956" s="33" t="s">
        <v>363</v>
      </c>
      <c r="D27956" s="33" t="s">
        <v>354</v>
      </c>
      <c r="E27956" s="34">
        <v>16102</v>
      </c>
      <c r="F27956" s="35">
        <v>17.585999999999999</v>
      </c>
      <c r="G27956" s="34">
        <v>180.8</v>
      </c>
    </row>
    <row r="27957" spans="1:7">
      <c r="A27957" s="32">
        <v>2018</v>
      </c>
      <c r="B27957" s="32">
        <v>6002</v>
      </c>
      <c r="C27957" s="33" t="s">
        <v>363</v>
      </c>
      <c r="D27957" s="33" t="s">
        <v>354</v>
      </c>
      <c r="E27957" s="34">
        <v>64471</v>
      </c>
      <c r="F27957" s="35">
        <v>17.734000000000002</v>
      </c>
      <c r="G27957" s="34">
        <v>164.9</v>
      </c>
    </row>
    <row r="27958" spans="1:7">
      <c r="A27958" s="32">
        <v>2018</v>
      </c>
      <c r="B27958" s="32">
        <v>6002</v>
      </c>
      <c r="C27958" s="33" t="s">
        <v>363</v>
      </c>
      <c r="D27958" s="33" t="s">
        <v>354</v>
      </c>
      <c r="E27958" s="34">
        <v>64042</v>
      </c>
      <c r="F27958" s="35">
        <v>17.835999999999999</v>
      </c>
      <c r="G27958" s="34">
        <v>165.3</v>
      </c>
    </row>
    <row r="27959" spans="1:7">
      <c r="A27959" s="32">
        <v>2018</v>
      </c>
      <c r="B27959" s="32">
        <v>6002</v>
      </c>
      <c r="C27959" s="33" t="s">
        <v>363</v>
      </c>
      <c r="D27959" s="33" t="s">
        <v>354</v>
      </c>
      <c r="E27959" s="34">
        <v>31977</v>
      </c>
      <c r="F27959" s="35">
        <v>17.571999999999999</v>
      </c>
      <c r="G27959" s="34">
        <v>170.1</v>
      </c>
    </row>
    <row r="27960" spans="1:7">
      <c r="A27960" s="32">
        <v>2018</v>
      </c>
      <c r="B27960" s="32">
        <v>6002</v>
      </c>
      <c r="C27960" s="33" t="s">
        <v>363</v>
      </c>
      <c r="D27960" s="33" t="s">
        <v>354</v>
      </c>
      <c r="E27960" s="34">
        <v>32063</v>
      </c>
      <c r="F27960" s="35">
        <v>18.036000000000001</v>
      </c>
      <c r="G27960" s="34">
        <v>170.3</v>
      </c>
    </row>
    <row r="27961" spans="1:7">
      <c r="A27961" s="32">
        <v>2018</v>
      </c>
      <c r="B27961" s="32">
        <v>6002</v>
      </c>
      <c r="C27961" s="33" t="s">
        <v>363</v>
      </c>
      <c r="D27961" s="33" t="s">
        <v>354</v>
      </c>
      <c r="E27961" s="34">
        <v>64358</v>
      </c>
      <c r="F27961" s="35">
        <v>17.841999999999999</v>
      </c>
      <c r="G27961" s="34">
        <v>172.8</v>
      </c>
    </row>
    <row r="27962" spans="1:7">
      <c r="A27962" s="32">
        <v>2018</v>
      </c>
      <c r="B27962" s="32">
        <v>6002</v>
      </c>
      <c r="C27962" s="33" t="s">
        <v>363</v>
      </c>
      <c r="D27962" s="33" t="s">
        <v>354</v>
      </c>
      <c r="E27962" s="34">
        <v>352785</v>
      </c>
      <c r="F27962" s="35">
        <v>17.878</v>
      </c>
      <c r="G27962" s="34">
        <v>165.8</v>
      </c>
    </row>
    <row r="27963" spans="1:7">
      <c r="A27963" s="32">
        <v>2018</v>
      </c>
      <c r="B27963" s="32">
        <v>6002</v>
      </c>
      <c r="C27963" s="33" t="s">
        <v>563</v>
      </c>
      <c r="D27963" s="33" t="s">
        <v>564</v>
      </c>
      <c r="E27963" s="34">
        <v>435868</v>
      </c>
      <c r="F27963" s="35">
        <v>1.01</v>
      </c>
      <c r="G27963" s="34">
        <v>350.7</v>
      </c>
    </row>
    <row r="27964" spans="1:7">
      <c r="A27964" s="32">
        <v>2018</v>
      </c>
      <c r="B27964" s="32">
        <v>6004</v>
      </c>
      <c r="C27964" s="33" t="s">
        <v>563</v>
      </c>
      <c r="D27964" s="33" t="s">
        <v>564</v>
      </c>
      <c r="E27964" s="34">
        <v>34012</v>
      </c>
      <c r="F27964" s="35">
        <v>1.07</v>
      </c>
      <c r="G27964" s="34" t="s">
        <v>364</v>
      </c>
    </row>
    <row r="27965" spans="1:7">
      <c r="A27965" s="32">
        <v>2018</v>
      </c>
      <c r="B27965" s="32">
        <v>6004</v>
      </c>
      <c r="C27965" s="33" t="s">
        <v>353</v>
      </c>
      <c r="D27965" s="33" t="s">
        <v>354</v>
      </c>
      <c r="E27965" s="34">
        <v>150588</v>
      </c>
      <c r="F27965" s="35">
        <v>25.201000000000001</v>
      </c>
      <c r="G27965" s="34" t="s">
        <v>364</v>
      </c>
    </row>
    <row r="27966" spans="1:7">
      <c r="A27966" s="32">
        <v>2018</v>
      </c>
      <c r="B27966" s="32">
        <v>6004</v>
      </c>
      <c r="C27966" s="33" t="s">
        <v>353</v>
      </c>
      <c r="D27966" s="33" t="s">
        <v>354</v>
      </c>
      <c r="E27966" s="34">
        <v>32037</v>
      </c>
      <c r="F27966" s="35">
        <v>25.26</v>
      </c>
      <c r="G27966" s="34" t="s">
        <v>364</v>
      </c>
    </row>
    <row r="27967" spans="1:7">
      <c r="A27967" s="32">
        <v>2018</v>
      </c>
      <c r="B27967" s="32">
        <v>6004</v>
      </c>
      <c r="C27967" s="33" t="s">
        <v>353</v>
      </c>
      <c r="D27967" s="33" t="s">
        <v>354</v>
      </c>
      <c r="E27967" s="34">
        <v>63807</v>
      </c>
      <c r="F27967" s="35">
        <v>25.04</v>
      </c>
      <c r="G27967" s="34" t="s">
        <v>364</v>
      </c>
    </row>
    <row r="27968" spans="1:7">
      <c r="A27968" s="32">
        <v>2018</v>
      </c>
      <c r="B27968" s="32">
        <v>6009</v>
      </c>
      <c r="C27968" s="33" t="s">
        <v>363</v>
      </c>
      <c r="D27968" s="33" t="s">
        <v>354</v>
      </c>
      <c r="E27968" s="34">
        <v>32538</v>
      </c>
      <c r="F27968" s="35">
        <v>17.989999999999998</v>
      </c>
      <c r="G27968" s="34">
        <v>206.2</v>
      </c>
    </row>
    <row r="27969" spans="1:7">
      <c r="A27969" s="32">
        <v>2018</v>
      </c>
      <c r="B27969" s="32">
        <v>6009</v>
      </c>
      <c r="C27969" s="33" t="s">
        <v>363</v>
      </c>
      <c r="D27969" s="33" t="s">
        <v>354</v>
      </c>
      <c r="E27969" s="34">
        <v>32333</v>
      </c>
      <c r="F27969" s="35">
        <v>17.86</v>
      </c>
      <c r="G27969" s="34">
        <v>204.4</v>
      </c>
    </row>
    <row r="27970" spans="1:7">
      <c r="A27970" s="32">
        <v>2018</v>
      </c>
      <c r="B27970" s="32">
        <v>6009</v>
      </c>
      <c r="C27970" s="33" t="s">
        <v>363</v>
      </c>
      <c r="D27970" s="33" t="s">
        <v>354</v>
      </c>
      <c r="E27970" s="34">
        <v>130643</v>
      </c>
      <c r="F27970" s="35">
        <v>17.010000000000002</v>
      </c>
      <c r="G27970" s="34">
        <v>200</v>
      </c>
    </row>
    <row r="27971" spans="1:7">
      <c r="A27971" s="32">
        <v>2018</v>
      </c>
      <c r="B27971" s="32">
        <v>6009</v>
      </c>
      <c r="C27971" s="33" t="s">
        <v>363</v>
      </c>
      <c r="D27971" s="33" t="s">
        <v>354</v>
      </c>
      <c r="E27971" s="34">
        <v>32040</v>
      </c>
      <c r="F27971" s="35">
        <v>18</v>
      </c>
      <c r="G27971" s="34">
        <v>203.1</v>
      </c>
    </row>
    <row r="27972" spans="1:7">
      <c r="A27972" s="32">
        <v>2018</v>
      </c>
      <c r="B27972" s="32">
        <v>6009</v>
      </c>
      <c r="C27972" s="33" t="s">
        <v>363</v>
      </c>
      <c r="D27972" s="33" t="s">
        <v>354</v>
      </c>
      <c r="E27972" s="34">
        <v>32970</v>
      </c>
      <c r="F27972" s="35">
        <v>17.600000000000001</v>
      </c>
      <c r="G27972" s="34">
        <v>209.9</v>
      </c>
    </row>
    <row r="27973" spans="1:7">
      <c r="A27973" s="32">
        <v>2018</v>
      </c>
      <c r="B27973" s="32">
        <v>6009</v>
      </c>
      <c r="C27973" s="33" t="s">
        <v>363</v>
      </c>
      <c r="D27973" s="33" t="s">
        <v>354</v>
      </c>
      <c r="E27973" s="34">
        <v>81375</v>
      </c>
      <c r="F27973" s="35">
        <v>16.93</v>
      </c>
      <c r="G27973" s="34">
        <v>197.4</v>
      </c>
    </row>
    <row r="27974" spans="1:7">
      <c r="A27974" s="32">
        <v>2018</v>
      </c>
      <c r="B27974" s="32">
        <v>6009</v>
      </c>
      <c r="C27974" s="33" t="s">
        <v>363</v>
      </c>
      <c r="D27974" s="33" t="s">
        <v>354</v>
      </c>
      <c r="E27974" s="34">
        <v>65189</v>
      </c>
      <c r="F27974" s="35">
        <v>17.010000000000002</v>
      </c>
      <c r="G27974" s="34">
        <v>203.4</v>
      </c>
    </row>
    <row r="27975" spans="1:7">
      <c r="A27975" s="32">
        <v>2018</v>
      </c>
      <c r="B27975" s="32">
        <v>6016</v>
      </c>
      <c r="C27975" s="33" t="s">
        <v>363</v>
      </c>
      <c r="D27975" s="33" t="s">
        <v>354</v>
      </c>
      <c r="E27975" s="34">
        <v>164182</v>
      </c>
      <c r="F27975" s="35">
        <v>17.98</v>
      </c>
      <c r="G27975" s="34" t="s">
        <v>364</v>
      </c>
    </row>
    <row r="27976" spans="1:7">
      <c r="A27976" s="32">
        <v>2018</v>
      </c>
      <c r="B27976" s="32">
        <v>6016</v>
      </c>
      <c r="C27976" s="33" t="s">
        <v>565</v>
      </c>
      <c r="D27976" s="33" t="s">
        <v>566</v>
      </c>
      <c r="E27976" s="34">
        <v>859</v>
      </c>
      <c r="F27976" s="35">
        <v>5.8</v>
      </c>
      <c r="G27976" s="34" t="s">
        <v>364</v>
      </c>
    </row>
    <row r="27977" spans="1:7">
      <c r="A27977" s="32">
        <v>2018</v>
      </c>
      <c r="B27977" s="32">
        <v>6017</v>
      </c>
      <c r="C27977" s="33" t="s">
        <v>363</v>
      </c>
      <c r="D27977" s="33" t="s">
        <v>354</v>
      </c>
      <c r="E27977" s="34">
        <v>36553</v>
      </c>
      <c r="F27977" s="35">
        <v>17.600000000000001</v>
      </c>
      <c r="G27977" s="34" t="s">
        <v>364</v>
      </c>
    </row>
    <row r="27978" spans="1:7">
      <c r="A27978" s="32">
        <v>2018</v>
      </c>
      <c r="B27978" s="32">
        <v>6017</v>
      </c>
      <c r="C27978" s="33" t="s">
        <v>363</v>
      </c>
      <c r="D27978" s="33" t="s">
        <v>354</v>
      </c>
      <c r="E27978" s="34">
        <v>49180</v>
      </c>
      <c r="F27978" s="35">
        <v>17.600000000000001</v>
      </c>
      <c r="G27978" s="34" t="s">
        <v>364</v>
      </c>
    </row>
    <row r="27979" spans="1:7">
      <c r="A27979" s="32">
        <v>2018</v>
      </c>
      <c r="B27979" s="32">
        <v>6017</v>
      </c>
      <c r="C27979" s="33" t="s">
        <v>363</v>
      </c>
      <c r="D27979" s="33" t="s">
        <v>354</v>
      </c>
      <c r="E27979" s="34">
        <v>16393</v>
      </c>
      <c r="F27979" s="35">
        <v>17.600000000000001</v>
      </c>
      <c r="G27979" s="34" t="s">
        <v>364</v>
      </c>
    </row>
    <row r="27980" spans="1:7">
      <c r="A27980" s="32">
        <v>2018</v>
      </c>
      <c r="B27980" s="32">
        <v>6017</v>
      </c>
      <c r="C27980" s="33" t="s">
        <v>363</v>
      </c>
      <c r="D27980" s="33" t="s">
        <v>354</v>
      </c>
      <c r="E27980" s="34">
        <v>32739</v>
      </c>
      <c r="F27980" s="35">
        <v>17.600000000000001</v>
      </c>
      <c r="G27980" s="34" t="s">
        <v>364</v>
      </c>
    </row>
    <row r="27981" spans="1:7">
      <c r="A27981" s="32">
        <v>2018</v>
      </c>
      <c r="B27981" s="32">
        <v>6017</v>
      </c>
      <c r="C27981" s="33" t="s">
        <v>565</v>
      </c>
      <c r="D27981" s="33" t="s">
        <v>566</v>
      </c>
      <c r="E27981" s="34">
        <v>1595</v>
      </c>
      <c r="F27981" s="35">
        <v>5.8</v>
      </c>
      <c r="G27981" s="34" t="s">
        <v>364</v>
      </c>
    </row>
    <row r="27982" spans="1:7">
      <c r="A27982" s="32">
        <v>2018</v>
      </c>
      <c r="B27982" s="32">
        <v>6018</v>
      </c>
      <c r="C27982" s="33" t="s">
        <v>565</v>
      </c>
      <c r="D27982" s="33" t="s">
        <v>566</v>
      </c>
      <c r="E27982" s="34">
        <v>3207</v>
      </c>
      <c r="F27982" s="35">
        <v>5.84</v>
      </c>
      <c r="G27982" s="34">
        <v>1786.9</v>
      </c>
    </row>
    <row r="27983" spans="1:7">
      <c r="A27983" s="32">
        <v>2018</v>
      </c>
      <c r="B27983" s="32">
        <v>6018</v>
      </c>
      <c r="C27983" s="33" t="s">
        <v>353</v>
      </c>
      <c r="D27983" s="33" t="s">
        <v>354</v>
      </c>
      <c r="E27983" s="34">
        <v>7620</v>
      </c>
      <c r="F27983" s="35">
        <v>26.007999999999999</v>
      </c>
      <c r="G27983" s="34">
        <v>194.7</v>
      </c>
    </row>
    <row r="27984" spans="1:7">
      <c r="A27984" s="32">
        <v>2018</v>
      </c>
      <c r="B27984" s="32">
        <v>6018</v>
      </c>
      <c r="C27984" s="33" t="s">
        <v>353</v>
      </c>
      <c r="D27984" s="33" t="s">
        <v>354</v>
      </c>
      <c r="E27984" s="34">
        <v>20509</v>
      </c>
      <c r="F27984" s="35">
        <v>22.87</v>
      </c>
      <c r="G27984" s="34">
        <v>170.7</v>
      </c>
    </row>
    <row r="27985" spans="1:7">
      <c r="A27985" s="32">
        <v>2018</v>
      </c>
      <c r="B27985" s="32">
        <v>6018</v>
      </c>
      <c r="C27985" s="33" t="s">
        <v>353</v>
      </c>
      <c r="D27985" s="33" t="s">
        <v>354</v>
      </c>
      <c r="E27985" s="34">
        <v>22598</v>
      </c>
      <c r="F27985" s="35">
        <v>22.364000000000001</v>
      </c>
      <c r="G27985" s="34">
        <v>193.2</v>
      </c>
    </row>
    <row r="27986" spans="1:7">
      <c r="A27986" s="32">
        <v>2018</v>
      </c>
      <c r="B27986" s="32">
        <v>6018</v>
      </c>
      <c r="C27986" s="33" t="s">
        <v>353</v>
      </c>
      <c r="D27986" s="33" t="s">
        <v>354</v>
      </c>
      <c r="E27986" s="34">
        <v>60236</v>
      </c>
      <c r="F27986" s="35">
        <v>25.326000000000001</v>
      </c>
      <c r="G27986" s="34">
        <v>184.3</v>
      </c>
    </row>
    <row r="27987" spans="1:7">
      <c r="A27987" s="32">
        <v>2018</v>
      </c>
      <c r="B27987" s="32">
        <v>6018</v>
      </c>
      <c r="C27987" s="33" t="s">
        <v>353</v>
      </c>
      <c r="D27987" s="33" t="s">
        <v>354</v>
      </c>
      <c r="E27987" s="34">
        <v>20952</v>
      </c>
      <c r="F27987" s="35">
        <v>23.565999999999999</v>
      </c>
      <c r="G27987" s="34">
        <v>196.4</v>
      </c>
    </row>
    <row r="27988" spans="1:7">
      <c r="A27988" s="32">
        <v>2018</v>
      </c>
      <c r="B27988" s="32">
        <v>6019</v>
      </c>
      <c r="C27988" s="33" t="s">
        <v>353</v>
      </c>
      <c r="D27988" s="33" t="s">
        <v>354</v>
      </c>
      <c r="E27988" s="34">
        <v>45529</v>
      </c>
      <c r="F27988" s="35">
        <v>25.08</v>
      </c>
      <c r="G27988" s="34" t="s">
        <v>364</v>
      </c>
    </row>
    <row r="27989" spans="1:7">
      <c r="A27989" s="32">
        <v>2018</v>
      </c>
      <c r="B27989" s="32">
        <v>6019</v>
      </c>
      <c r="C27989" s="33" t="s">
        <v>353</v>
      </c>
      <c r="D27989" s="33" t="s">
        <v>354</v>
      </c>
      <c r="E27989" s="34">
        <v>97245</v>
      </c>
      <c r="F27989" s="35">
        <v>26.1</v>
      </c>
      <c r="G27989" s="34" t="s">
        <v>364</v>
      </c>
    </row>
    <row r="27990" spans="1:7">
      <c r="A27990" s="32">
        <v>2018</v>
      </c>
      <c r="B27990" s="32">
        <v>6019</v>
      </c>
      <c r="C27990" s="33" t="s">
        <v>353</v>
      </c>
      <c r="D27990" s="33" t="s">
        <v>354</v>
      </c>
      <c r="E27990" s="34">
        <v>152919</v>
      </c>
      <c r="F27990" s="35">
        <v>25.44</v>
      </c>
      <c r="G27990" s="34" t="s">
        <v>364</v>
      </c>
    </row>
    <row r="27991" spans="1:7">
      <c r="A27991" s="32">
        <v>2018</v>
      </c>
      <c r="B27991" s="32">
        <v>6019</v>
      </c>
      <c r="C27991" s="33" t="s">
        <v>353</v>
      </c>
      <c r="D27991" s="33" t="s">
        <v>354</v>
      </c>
      <c r="E27991" s="34">
        <v>27911</v>
      </c>
      <c r="F27991" s="35">
        <v>25.6</v>
      </c>
      <c r="G27991" s="34" t="s">
        <v>364</v>
      </c>
    </row>
    <row r="27992" spans="1:7">
      <c r="A27992" s="32">
        <v>2018</v>
      </c>
      <c r="B27992" s="32">
        <v>6019</v>
      </c>
      <c r="C27992" s="33" t="s">
        <v>353</v>
      </c>
      <c r="D27992" s="33" t="s">
        <v>354</v>
      </c>
      <c r="E27992" s="34">
        <v>40185</v>
      </c>
      <c r="F27992" s="35">
        <v>22.8</v>
      </c>
      <c r="G27992" s="34" t="s">
        <v>364</v>
      </c>
    </row>
    <row r="27993" spans="1:7">
      <c r="A27993" s="32">
        <v>2018</v>
      </c>
      <c r="B27993" s="32">
        <v>6019</v>
      </c>
      <c r="C27993" s="33" t="s">
        <v>563</v>
      </c>
      <c r="D27993" s="33" t="s">
        <v>564</v>
      </c>
      <c r="E27993" s="34">
        <v>12868</v>
      </c>
      <c r="F27993" s="35">
        <v>1</v>
      </c>
      <c r="G27993" s="34" t="s">
        <v>364</v>
      </c>
    </row>
    <row r="27994" spans="1:7">
      <c r="A27994" s="32">
        <v>2018</v>
      </c>
      <c r="B27994" s="32">
        <v>6021</v>
      </c>
      <c r="C27994" s="33" t="s">
        <v>563</v>
      </c>
      <c r="D27994" s="33" t="s">
        <v>564</v>
      </c>
      <c r="E27994" s="34">
        <v>18175</v>
      </c>
      <c r="F27994" s="35">
        <v>1.0449999999999999</v>
      </c>
      <c r="G27994" s="34">
        <v>377</v>
      </c>
    </row>
    <row r="27995" spans="1:7">
      <c r="A27995" s="32">
        <v>2018</v>
      </c>
      <c r="B27995" s="32">
        <v>6021</v>
      </c>
      <c r="C27995" s="33" t="s">
        <v>363</v>
      </c>
      <c r="D27995" s="33" t="s">
        <v>354</v>
      </c>
      <c r="E27995" s="34">
        <v>192720</v>
      </c>
      <c r="F27995" s="35">
        <v>19.309999999999999</v>
      </c>
      <c r="G27995" s="34">
        <v>149.5</v>
      </c>
    </row>
    <row r="27996" spans="1:7">
      <c r="A27996" s="32">
        <v>2018</v>
      </c>
      <c r="B27996" s="32">
        <v>6030</v>
      </c>
      <c r="C27996" s="33" t="s">
        <v>362</v>
      </c>
      <c r="D27996" s="33" t="s">
        <v>354</v>
      </c>
      <c r="E27996" s="34">
        <v>790314</v>
      </c>
      <c r="F27996" s="35">
        <v>12.4</v>
      </c>
      <c r="G27996" s="34">
        <v>143.80000000000001</v>
      </c>
    </row>
    <row r="27997" spans="1:7">
      <c r="A27997" s="32">
        <v>2018</v>
      </c>
      <c r="B27997" s="32">
        <v>6030</v>
      </c>
      <c r="C27997" s="33" t="s">
        <v>565</v>
      </c>
      <c r="D27997" s="33" t="s">
        <v>566</v>
      </c>
      <c r="E27997" s="34">
        <v>715</v>
      </c>
      <c r="F27997" s="35">
        <v>5.7</v>
      </c>
      <c r="G27997" s="34">
        <v>1864.5</v>
      </c>
    </row>
    <row r="27998" spans="1:7">
      <c r="A27998" s="32">
        <v>2018</v>
      </c>
      <c r="B27998" s="32">
        <v>6034</v>
      </c>
      <c r="C27998" s="33" t="s">
        <v>565</v>
      </c>
      <c r="D27998" s="33" t="s">
        <v>566</v>
      </c>
      <c r="E27998" s="34">
        <v>5002</v>
      </c>
      <c r="F27998" s="35">
        <v>5.8</v>
      </c>
      <c r="G27998" s="34">
        <v>1778.3</v>
      </c>
    </row>
    <row r="27999" spans="1:7">
      <c r="A27999" s="32">
        <v>2018</v>
      </c>
      <c r="B27999" s="32">
        <v>6034</v>
      </c>
      <c r="C27999" s="33" t="s">
        <v>563</v>
      </c>
      <c r="D27999" s="33" t="s">
        <v>564</v>
      </c>
      <c r="E27999" s="34">
        <v>428676</v>
      </c>
      <c r="F27999" s="35">
        <v>1.01</v>
      </c>
      <c r="G27999" s="34">
        <v>345.5</v>
      </c>
    </row>
    <row r="28000" spans="1:7">
      <c r="A28000" s="32">
        <v>2018</v>
      </c>
      <c r="B28000" s="32">
        <v>6035</v>
      </c>
      <c r="C28000" s="33" t="s">
        <v>565</v>
      </c>
      <c r="D28000" s="33" t="s">
        <v>566</v>
      </c>
      <c r="E28000" s="34">
        <v>144</v>
      </c>
      <c r="F28000" s="35">
        <v>5.8</v>
      </c>
      <c r="G28000" s="34">
        <v>1735.4</v>
      </c>
    </row>
    <row r="28001" spans="1:7">
      <c r="A28001" s="32">
        <v>2018</v>
      </c>
      <c r="B28001" s="32">
        <v>6035</v>
      </c>
      <c r="C28001" s="33" t="s">
        <v>563</v>
      </c>
      <c r="D28001" s="33" t="s">
        <v>564</v>
      </c>
      <c r="E28001" s="34">
        <v>944045</v>
      </c>
      <c r="F28001" s="35">
        <v>1</v>
      </c>
      <c r="G28001" s="34">
        <v>446.3</v>
      </c>
    </row>
    <row r="28002" spans="1:7">
      <c r="A28002" s="32">
        <v>2018</v>
      </c>
      <c r="B28002" s="32">
        <v>6041</v>
      </c>
      <c r="C28002" s="33" t="s">
        <v>353</v>
      </c>
      <c r="D28002" s="33" t="s">
        <v>354</v>
      </c>
      <c r="E28002" s="34">
        <v>55574</v>
      </c>
      <c r="F28002" s="35">
        <v>21.55</v>
      </c>
      <c r="G28002" s="34">
        <v>167</v>
      </c>
    </row>
    <row r="28003" spans="1:7">
      <c r="A28003" s="32">
        <v>2018</v>
      </c>
      <c r="B28003" s="32">
        <v>6041</v>
      </c>
      <c r="C28003" s="33" t="s">
        <v>353</v>
      </c>
      <c r="D28003" s="33" t="s">
        <v>354</v>
      </c>
      <c r="E28003" s="34">
        <v>20487</v>
      </c>
      <c r="F28003" s="35">
        <v>22.18</v>
      </c>
      <c r="G28003" s="34">
        <v>188.3</v>
      </c>
    </row>
    <row r="28004" spans="1:7">
      <c r="A28004" s="32">
        <v>2018</v>
      </c>
      <c r="B28004" s="32">
        <v>6041</v>
      </c>
      <c r="C28004" s="33" t="s">
        <v>353</v>
      </c>
      <c r="D28004" s="33" t="s">
        <v>354</v>
      </c>
      <c r="E28004" s="34">
        <v>8704</v>
      </c>
      <c r="F28004" s="35">
        <v>22.42</v>
      </c>
      <c r="G28004" s="34">
        <v>187.7</v>
      </c>
    </row>
    <row r="28005" spans="1:7">
      <c r="A28005" s="32">
        <v>2018</v>
      </c>
      <c r="B28005" s="32">
        <v>6041</v>
      </c>
      <c r="C28005" s="33" t="s">
        <v>353</v>
      </c>
      <c r="D28005" s="33" t="s">
        <v>354</v>
      </c>
      <c r="E28005" s="34">
        <v>22492</v>
      </c>
      <c r="F28005" s="35">
        <v>24</v>
      </c>
      <c r="G28005" s="34">
        <v>208</v>
      </c>
    </row>
    <row r="28006" spans="1:7">
      <c r="A28006" s="32">
        <v>2018</v>
      </c>
      <c r="B28006" s="32">
        <v>6041</v>
      </c>
      <c r="C28006" s="33" t="s">
        <v>353</v>
      </c>
      <c r="D28006" s="33" t="s">
        <v>354</v>
      </c>
      <c r="E28006" s="34">
        <v>13752</v>
      </c>
      <c r="F28006" s="35">
        <v>21.67</v>
      </c>
      <c r="G28006" s="34">
        <v>198.7</v>
      </c>
    </row>
    <row r="28007" spans="1:7">
      <c r="A28007" s="32">
        <v>2018</v>
      </c>
      <c r="B28007" s="32">
        <v>6041</v>
      </c>
      <c r="C28007" s="33" t="s">
        <v>353</v>
      </c>
      <c r="D28007" s="33" t="s">
        <v>354</v>
      </c>
      <c r="E28007" s="34">
        <v>3295</v>
      </c>
      <c r="F28007" s="35">
        <v>24</v>
      </c>
      <c r="G28007" s="34">
        <v>208</v>
      </c>
    </row>
    <row r="28008" spans="1:7">
      <c r="A28008" s="32">
        <v>2018</v>
      </c>
      <c r="B28008" s="32">
        <v>6041</v>
      </c>
      <c r="C28008" s="33" t="s">
        <v>353</v>
      </c>
      <c r="D28008" s="33" t="s">
        <v>354</v>
      </c>
      <c r="E28008" s="34">
        <v>8516</v>
      </c>
      <c r="F28008" s="35">
        <v>24.03</v>
      </c>
      <c r="G28008" s="34">
        <v>175.4</v>
      </c>
    </row>
    <row r="28009" spans="1:7">
      <c r="A28009" s="32">
        <v>2018</v>
      </c>
      <c r="B28009" s="32">
        <v>6041</v>
      </c>
      <c r="C28009" s="33" t="s">
        <v>353</v>
      </c>
      <c r="D28009" s="33" t="s">
        <v>354</v>
      </c>
      <c r="E28009" s="34">
        <v>3576</v>
      </c>
      <c r="F28009" s="35">
        <v>24.03</v>
      </c>
      <c r="G28009" s="34">
        <v>169.4</v>
      </c>
    </row>
    <row r="28010" spans="1:7">
      <c r="A28010" s="32">
        <v>2018</v>
      </c>
      <c r="B28010" s="32">
        <v>6041</v>
      </c>
      <c r="C28010" s="33" t="s">
        <v>353</v>
      </c>
      <c r="D28010" s="33" t="s">
        <v>354</v>
      </c>
      <c r="E28010" s="34">
        <v>1804</v>
      </c>
      <c r="F28010" s="35">
        <v>24.03</v>
      </c>
      <c r="G28010" s="34">
        <v>175.4</v>
      </c>
    </row>
    <row r="28011" spans="1:7">
      <c r="A28011" s="32">
        <v>2018</v>
      </c>
      <c r="B28011" s="32">
        <v>6041</v>
      </c>
      <c r="C28011" s="33" t="s">
        <v>353</v>
      </c>
      <c r="D28011" s="33" t="s">
        <v>354</v>
      </c>
      <c r="E28011" s="34">
        <v>7112</v>
      </c>
      <c r="F28011" s="35">
        <v>24.03</v>
      </c>
      <c r="G28011" s="34">
        <v>169.4</v>
      </c>
    </row>
    <row r="28012" spans="1:7">
      <c r="A28012" s="32">
        <v>2018</v>
      </c>
      <c r="B28012" s="32">
        <v>6041</v>
      </c>
      <c r="C28012" s="33" t="s">
        <v>353</v>
      </c>
      <c r="D28012" s="33" t="s">
        <v>354</v>
      </c>
      <c r="E28012" s="34">
        <v>5077</v>
      </c>
      <c r="F28012" s="35">
        <v>23</v>
      </c>
      <c r="G28012" s="34">
        <v>181.3</v>
      </c>
    </row>
    <row r="28013" spans="1:7">
      <c r="A28013" s="32">
        <v>2018</v>
      </c>
      <c r="B28013" s="32">
        <v>6041</v>
      </c>
      <c r="C28013" s="33" t="s">
        <v>353</v>
      </c>
      <c r="D28013" s="33" t="s">
        <v>354</v>
      </c>
      <c r="E28013" s="34">
        <v>16948</v>
      </c>
      <c r="F28013" s="35">
        <v>22.75</v>
      </c>
      <c r="G28013" s="34">
        <v>165.1</v>
      </c>
    </row>
    <row r="28014" spans="1:7">
      <c r="A28014" s="32">
        <v>2018</v>
      </c>
      <c r="B28014" s="32">
        <v>6041</v>
      </c>
      <c r="C28014" s="33" t="s">
        <v>353</v>
      </c>
      <c r="D28014" s="33" t="s">
        <v>354</v>
      </c>
      <c r="E28014" s="34">
        <v>11808</v>
      </c>
      <c r="F28014" s="35">
        <v>23.06</v>
      </c>
      <c r="G28014" s="34">
        <v>181.4</v>
      </c>
    </row>
    <row r="28015" spans="1:7">
      <c r="A28015" s="32">
        <v>2018</v>
      </c>
      <c r="B28015" s="32">
        <v>6041</v>
      </c>
      <c r="C28015" s="33" t="s">
        <v>353</v>
      </c>
      <c r="D28015" s="33" t="s">
        <v>354</v>
      </c>
      <c r="E28015" s="34">
        <v>9374</v>
      </c>
      <c r="F28015" s="35">
        <v>25.9</v>
      </c>
      <c r="G28015" s="34">
        <v>174.2</v>
      </c>
    </row>
    <row r="28016" spans="1:7">
      <c r="A28016" s="32">
        <v>2018</v>
      </c>
      <c r="B28016" s="32">
        <v>6041</v>
      </c>
      <c r="C28016" s="33" t="s">
        <v>353</v>
      </c>
      <c r="D28016" s="33" t="s">
        <v>354</v>
      </c>
      <c r="E28016" s="34">
        <v>14427</v>
      </c>
      <c r="F28016" s="35">
        <v>22.65</v>
      </c>
      <c r="G28016" s="34">
        <v>186.8</v>
      </c>
    </row>
    <row r="28017" spans="1:7">
      <c r="A28017" s="32">
        <v>2018</v>
      </c>
      <c r="B28017" s="32">
        <v>6041</v>
      </c>
      <c r="C28017" s="33" t="s">
        <v>353</v>
      </c>
      <c r="D28017" s="33" t="s">
        <v>354</v>
      </c>
      <c r="E28017" s="34">
        <v>11277</v>
      </c>
      <c r="F28017" s="35">
        <v>23.15</v>
      </c>
      <c r="G28017" s="34">
        <v>176.3</v>
      </c>
    </row>
    <row r="28018" spans="1:7">
      <c r="A28018" s="32">
        <v>2018</v>
      </c>
      <c r="B28018" s="32">
        <v>6041</v>
      </c>
      <c r="C28018" s="33" t="s">
        <v>353</v>
      </c>
      <c r="D28018" s="33" t="s">
        <v>354</v>
      </c>
      <c r="E28018" s="34">
        <v>9743</v>
      </c>
      <c r="F28018" s="35">
        <v>22.63</v>
      </c>
      <c r="G28018" s="34">
        <v>187.7</v>
      </c>
    </row>
    <row r="28019" spans="1:7">
      <c r="A28019" s="32">
        <v>2018</v>
      </c>
      <c r="B28019" s="32">
        <v>6041</v>
      </c>
      <c r="C28019" s="33" t="s">
        <v>353</v>
      </c>
      <c r="D28019" s="33" t="s">
        <v>354</v>
      </c>
      <c r="E28019" s="34">
        <v>51725</v>
      </c>
      <c r="F28019" s="35">
        <v>25.08</v>
      </c>
      <c r="G28019" s="34">
        <v>192.6</v>
      </c>
    </row>
    <row r="28020" spans="1:7">
      <c r="A28020" s="32">
        <v>2018</v>
      </c>
      <c r="B28020" s="32">
        <v>6041</v>
      </c>
      <c r="C28020" s="33" t="s">
        <v>353</v>
      </c>
      <c r="D28020" s="33" t="s">
        <v>354</v>
      </c>
      <c r="E28020" s="34">
        <v>33954</v>
      </c>
      <c r="F28020" s="35">
        <v>25.08</v>
      </c>
      <c r="G28020" s="34">
        <v>192.6</v>
      </c>
    </row>
    <row r="28021" spans="1:7">
      <c r="A28021" s="32">
        <v>2018</v>
      </c>
      <c r="B28021" s="32">
        <v>6041</v>
      </c>
      <c r="C28021" s="33" t="s">
        <v>565</v>
      </c>
      <c r="D28021" s="33" t="s">
        <v>566</v>
      </c>
      <c r="E28021" s="34">
        <v>1066</v>
      </c>
      <c r="F28021" s="35">
        <v>5.82</v>
      </c>
      <c r="G28021" s="34">
        <v>1335</v>
      </c>
    </row>
    <row r="28022" spans="1:7">
      <c r="A28022" s="32">
        <v>2018</v>
      </c>
      <c r="B28022" s="32">
        <v>6041</v>
      </c>
      <c r="C28022" s="33" t="s">
        <v>565</v>
      </c>
      <c r="D28022" s="33" t="s">
        <v>566</v>
      </c>
      <c r="E28022" s="34">
        <v>5153</v>
      </c>
      <c r="F28022" s="35">
        <v>5.82</v>
      </c>
      <c r="G28022" s="34">
        <v>1769</v>
      </c>
    </row>
    <row r="28023" spans="1:7">
      <c r="A28023" s="32">
        <v>2018</v>
      </c>
      <c r="B28023" s="32">
        <v>6042</v>
      </c>
      <c r="C28023" s="33" t="s">
        <v>563</v>
      </c>
      <c r="D28023" s="33" t="s">
        <v>564</v>
      </c>
      <c r="E28023" s="34">
        <v>7915628</v>
      </c>
      <c r="F28023" s="35">
        <v>1.022</v>
      </c>
      <c r="G28023" s="34">
        <v>432.3</v>
      </c>
    </row>
    <row r="28024" spans="1:7">
      <c r="A28024" s="32">
        <v>2018</v>
      </c>
      <c r="B28024" s="32">
        <v>6043</v>
      </c>
      <c r="C28024" s="33" t="s">
        <v>563</v>
      </c>
      <c r="D28024" s="33" t="s">
        <v>564</v>
      </c>
      <c r="E28024" s="34">
        <v>10262169</v>
      </c>
      <c r="F28024" s="35">
        <v>1.022</v>
      </c>
      <c r="G28024" s="34">
        <v>432.3</v>
      </c>
    </row>
    <row r="28025" spans="1:7">
      <c r="A28025" s="32">
        <v>2018</v>
      </c>
      <c r="B28025" s="32">
        <v>6046</v>
      </c>
      <c r="C28025" s="33" t="s">
        <v>565</v>
      </c>
      <c r="D28025" s="33" t="s">
        <v>566</v>
      </c>
      <c r="E28025" s="34">
        <v>1222</v>
      </c>
      <c r="F28025" s="35">
        <v>5.75</v>
      </c>
      <c r="G28025" s="34">
        <v>1830.9</v>
      </c>
    </row>
    <row r="28026" spans="1:7">
      <c r="A28026" s="32">
        <v>2018</v>
      </c>
      <c r="B28026" s="32">
        <v>6046</v>
      </c>
      <c r="C28026" s="33" t="s">
        <v>563</v>
      </c>
      <c r="D28026" s="33" t="s">
        <v>564</v>
      </c>
      <c r="E28026" s="34">
        <v>28934</v>
      </c>
      <c r="F28026" s="35">
        <v>1.024</v>
      </c>
      <c r="G28026" s="34">
        <v>430.9</v>
      </c>
    </row>
    <row r="28027" spans="1:7">
      <c r="A28027" s="32">
        <v>2018</v>
      </c>
      <c r="B28027" s="32">
        <v>6052</v>
      </c>
      <c r="C28027" s="33" t="s">
        <v>353</v>
      </c>
      <c r="D28027" s="33" t="s">
        <v>354</v>
      </c>
      <c r="E28027" s="34">
        <v>75868</v>
      </c>
      <c r="F28027" s="35">
        <v>23.827999999999999</v>
      </c>
      <c r="G28027" s="34">
        <v>310</v>
      </c>
    </row>
    <row r="28028" spans="1:7">
      <c r="A28028" s="32">
        <v>2018</v>
      </c>
      <c r="B28028" s="32">
        <v>6052</v>
      </c>
      <c r="C28028" s="33" t="s">
        <v>353</v>
      </c>
      <c r="D28028" s="33" t="s">
        <v>354</v>
      </c>
      <c r="E28028" s="34">
        <v>24017</v>
      </c>
      <c r="F28028" s="35">
        <v>22.928000000000001</v>
      </c>
      <c r="G28028" s="34">
        <v>319</v>
      </c>
    </row>
    <row r="28029" spans="1:7">
      <c r="A28029" s="32">
        <v>2018</v>
      </c>
      <c r="B28029" s="32">
        <v>6055</v>
      </c>
      <c r="C28029" s="33" t="s">
        <v>363</v>
      </c>
      <c r="D28029" s="33" t="s">
        <v>354</v>
      </c>
      <c r="E28029" s="34">
        <v>16334</v>
      </c>
      <c r="F28029" s="35">
        <v>16.7</v>
      </c>
      <c r="G28029" s="34" t="s">
        <v>364</v>
      </c>
    </row>
    <row r="28030" spans="1:7">
      <c r="A28030" s="32">
        <v>2018</v>
      </c>
      <c r="B28030" s="32">
        <v>6055</v>
      </c>
      <c r="C28030" s="33" t="s">
        <v>363</v>
      </c>
      <c r="D28030" s="33" t="s">
        <v>354</v>
      </c>
      <c r="E28030" s="34">
        <v>114668</v>
      </c>
      <c r="F28030" s="35">
        <v>16.78</v>
      </c>
      <c r="G28030" s="34" t="s">
        <v>364</v>
      </c>
    </row>
    <row r="28031" spans="1:7">
      <c r="A28031" s="32">
        <v>2018</v>
      </c>
      <c r="B28031" s="32">
        <v>6055</v>
      </c>
      <c r="C28031" s="33" t="s">
        <v>363</v>
      </c>
      <c r="D28031" s="33" t="s">
        <v>354</v>
      </c>
      <c r="E28031" s="34">
        <v>32574</v>
      </c>
      <c r="F28031" s="35">
        <v>16.7</v>
      </c>
      <c r="G28031" s="34" t="s">
        <v>364</v>
      </c>
    </row>
    <row r="28032" spans="1:7">
      <c r="A28032" s="32">
        <v>2018</v>
      </c>
      <c r="B28032" s="32">
        <v>6055</v>
      </c>
      <c r="C28032" s="33" t="s">
        <v>563</v>
      </c>
      <c r="D28032" s="33" t="s">
        <v>564</v>
      </c>
      <c r="E28032" s="34">
        <v>262538</v>
      </c>
      <c r="F28032" s="35">
        <v>1.0609999999999999</v>
      </c>
      <c r="G28032" s="34" t="s">
        <v>364</v>
      </c>
    </row>
    <row r="28033" spans="1:7">
      <c r="A28033" s="32">
        <v>2018</v>
      </c>
      <c r="B28033" s="32">
        <v>6063</v>
      </c>
      <c r="C28033" s="33" t="s">
        <v>563</v>
      </c>
      <c r="D28033" s="33" t="s">
        <v>564</v>
      </c>
      <c r="E28033" s="34">
        <v>8626</v>
      </c>
      <c r="F28033" s="35">
        <v>1.0580000000000001</v>
      </c>
      <c r="G28033" s="34">
        <v>742.9</v>
      </c>
    </row>
    <row r="28034" spans="1:7">
      <c r="A28034" s="32">
        <v>2018</v>
      </c>
      <c r="B28034" s="32">
        <v>6064</v>
      </c>
      <c r="C28034" s="33" t="s">
        <v>363</v>
      </c>
      <c r="D28034" s="33" t="s">
        <v>354</v>
      </c>
      <c r="E28034" s="34">
        <v>97343</v>
      </c>
      <c r="F28034" s="35">
        <v>17.05</v>
      </c>
      <c r="G28034" s="34">
        <v>167.9</v>
      </c>
    </row>
    <row r="28035" spans="1:7">
      <c r="A28035" s="32">
        <v>2018</v>
      </c>
      <c r="B28035" s="32">
        <v>6065</v>
      </c>
      <c r="C28035" s="33" t="s">
        <v>363</v>
      </c>
      <c r="D28035" s="33" t="s">
        <v>354</v>
      </c>
      <c r="E28035" s="34">
        <v>163072</v>
      </c>
      <c r="F28035" s="35">
        <v>16.84</v>
      </c>
      <c r="G28035" s="34">
        <v>148.69999999999999</v>
      </c>
    </row>
    <row r="28036" spans="1:7">
      <c r="A28036" s="32">
        <v>2018</v>
      </c>
      <c r="B28036" s="32">
        <v>6065</v>
      </c>
      <c r="C28036" s="33" t="s">
        <v>565</v>
      </c>
      <c r="D28036" s="33" t="s">
        <v>566</v>
      </c>
      <c r="E28036" s="34">
        <v>2579</v>
      </c>
      <c r="F28036" s="35">
        <v>5.75</v>
      </c>
      <c r="G28036" s="34">
        <v>1799.7</v>
      </c>
    </row>
    <row r="28037" spans="1:7">
      <c r="A28037" s="32">
        <v>2018</v>
      </c>
      <c r="B28037" s="32">
        <v>6065</v>
      </c>
      <c r="C28037" s="33" t="s">
        <v>363</v>
      </c>
      <c r="D28037" s="33" t="s">
        <v>354</v>
      </c>
      <c r="E28037" s="34">
        <v>32819</v>
      </c>
      <c r="F28037" s="35">
        <v>17.559999999999999</v>
      </c>
      <c r="G28037" s="34">
        <v>153.80000000000001</v>
      </c>
    </row>
    <row r="28038" spans="1:7">
      <c r="A28038" s="32">
        <v>2018</v>
      </c>
      <c r="B28038" s="32">
        <v>6065</v>
      </c>
      <c r="C28038" s="33" t="s">
        <v>363</v>
      </c>
      <c r="D28038" s="33" t="s">
        <v>354</v>
      </c>
      <c r="E28038" s="34">
        <v>65388</v>
      </c>
      <c r="F28038" s="35">
        <v>17.02</v>
      </c>
      <c r="G28038" s="34">
        <v>140.69999999999999</v>
      </c>
    </row>
    <row r="28039" spans="1:7">
      <c r="A28039" s="32">
        <v>2018</v>
      </c>
      <c r="B28039" s="32">
        <v>6065</v>
      </c>
      <c r="C28039" s="33" t="s">
        <v>363</v>
      </c>
      <c r="D28039" s="33" t="s">
        <v>354</v>
      </c>
      <c r="E28039" s="34">
        <v>82033</v>
      </c>
      <c r="F28039" s="35">
        <v>17.41</v>
      </c>
      <c r="G28039" s="34">
        <v>158.80000000000001</v>
      </c>
    </row>
    <row r="28040" spans="1:7">
      <c r="A28040" s="32">
        <v>2018</v>
      </c>
      <c r="B28040" s="32">
        <v>6065</v>
      </c>
      <c r="C28040" s="33" t="s">
        <v>363</v>
      </c>
      <c r="D28040" s="33" t="s">
        <v>354</v>
      </c>
      <c r="E28040" s="34">
        <v>16413</v>
      </c>
      <c r="F28040" s="35">
        <v>17.16</v>
      </c>
      <c r="G28040" s="34">
        <v>151.30000000000001</v>
      </c>
    </row>
    <row r="28041" spans="1:7">
      <c r="A28041" s="32">
        <v>2018</v>
      </c>
      <c r="B28041" s="32">
        <v>6065</v>
      </c>
      <c r="C28041" s="33" t="s">
        <v>363</v>
      </c>
      <c r="D28041" s="33" t="s">
        <v>354</v>
      </c>
      <c r="E28041" s="34">
        <v>16346</v>
      </c>
      <c r="F28041" s="35">
        <v>17.98</v>
      </c>
      <c r="G28041" s="34">
        <v>151.9</v>
      </c>
    </row>
    <row r="28042" spans="1:7">
      <c r="A28042" s="32">
        <v>2018</v>
      </c>
      <c r="B28042" s="32">
        <v>6065</v>
      </c>
      <c r="C28042" s="33" t="s">
        <v>363</v>
      </c>
      <c r="D28042" s="33" t="s">
        <v>354</v>
      </c>
      <c r="E28042" s="34">
        <v>32765</v>
      </c>
      <c r="F28042" s="35">
        <v>17.010000000000002</v>
      </c>
      <c r="G28042" s="34">
        <v>152.9</v>
      </c>
    </row>
    <row r="28043" spans="1:7">
      <c r="A28043" s="32">
        <v>2018</v>
      </c>
      <c r="B28043" s="32">
        <v>6068</v>
      </c>
      <c r="C28043" s="33" t="s">
        <v>565</v>
      </c>
      <c r="D28043" s="33" t="s">
        <v>566</v>
      </c>
      <c r="E28043" s="34">
        <v>5010</v>
      </c>
      <c r="F28043" s="35">
        <v>5.88</v>
      </c>
      <c r="G28043" s="34">
        <v>1842.1</v>
      </c>
    </row>
    <row r="28044" spans="1:7">
      <c r="A28044" s="32">
        <v>2018</v>
      </c>
      <c r="B28044" s="32">
        <v>6068</v>
      </c>
      <c r="C28044" s="33" t="s">
        <v>363</v>
      </c>
      <c r="D28044" s="33" t="s">
        <v>354</v>
      </c>
      <c r="E28044" s="34">
        <v>629270</v>
      </c>
      <c r="F28044" s="35">
        <v>16.64</v>
      </c>
      <c r="G28044" s="34">
        <v>175</v>
      </c>
    </row>
    <row r="28045" spans="1:7">
      <c r="A28045" s="32">
        <v>2018</v>
      </c>
      <c r="B28045" s="32">
        <v>6071</v>
      </c>
      <c r="C28045" s="33" t="s">
        <v>353</v>
      </c>
      <c r="D28045" s="33" t="s">
        <v>354</v>
      </c>
      <c r="E28045" s="34">
        <v>7961</v>
      </c>
      <c r="F28045" s="35">
        <v>25.295000000000002</v>
      </c>
      <c r="G28045" s="34">
        <v>228</v>
      </c>
    </row>
    <row r="28046" spans="1:7">
      <c r="A28046" s="32">
        <v>2018</v>
      </c>
      <c r="B28046" s="32">
        <v>6071</v>
      </c>
      <c r="C28046" s="33" t="s">
        <v>353</v>
      </c>
      <c r="D28046" s="33" t="s">
        <v>354</v>
      </c>
      <c r="E28046" s="34">
        <v>58987</v>
      </c>
      <c r="F28046" s="35">
        <v>22.245999999999999</v>
      </c>
      <c r="G28046" s="34">
        <v>220.8</v>
      </c>
    </row>
    <row r="28047" spans="1:7">
      <c r="A28047" s="32">
        <v>2018</v>
      </c>
      <c r="B28047" s="32">
        <v>6071</v>
      </c>
      <c r="C28047" s="33" t="s">
        <v>353</v>
      </c>
      <c r="D28047" s="33" t="s">
        <v>354</v>
      </c>
      <c r="E28047" s="34">
        <v>37111</v>
      </c>
      <c r="F28047" s="35">
        <v>23.907</v>
      </c>
      <c r="G28047" s="34">
        <v>202.9</v>
      </c>
    </row>
    <row r="28048" spans="1:7">
      <c r="A28048" s="32">
        <v>2018</v>
      </c>
      <c r="B28048" s="32">
        <v>6071</v>
      </c>
      <c r="C28048" s="33" t="s">
        <v>353</v>
      </c>
      <c r="D28048" s="33" t="s">
        <v>354</v>
      </c>
      <c r="E28048" s="34">
        <v>140352</v>
      </c>
      <c r="F28048" s="35">
        <v>22.995999999999999</v>
      </c>
      <c r="G28048" s="34">
        <v>202.3</v>
      </c>
    </row>
    <row r="28049" spans="1:7">
      <c r="A28049" s="32">
        <v>2018</v>
      </c>
      <c r="B28049" s="32">
        <v>6071</v>
      </c>
      <c r="C28049" s="33" t="s">
        <v>353</v>
      </c>
      <c r="D28049" s="33" t="s">
        <v>354</v>
      </c>
      <c r="E28049" s="34">
        <v>9744</v>
      </c>
      <c r="F28049" s="35">
        <v>23.65</v>
      </c>
      <c r="G28049" s="34">
        <v>206.5</v>
      </c>
    </row>
    <row r="28050" spans="1:7">
      <c r="A28050" s="32">
        <v>2018</v>
      </c>
      <c r="B28050" s="32">
        <v>6071</v>
      </c>
      <c r="C28050" s="33" t="s">
        <v>363</v>
      </c>
      <c r="D28050" s="33" t="s">
        <v>354</v>
      </c>
      <c r="E28050" s="34">
        <v>39846</v>
      </c>
      <c r="F28050" s="35">
        <v>17.891999999999999</v>
      </c>
      <c r="G28050" s="34">
        <v>214.7</v>
      </c>
    </row>
    <row r="28051" spans="1:7">
      <c r="A28051" s="32">
        <v>2018</v>
      </c>
      <c r="B28051" s="32">
        <v>6071</v>
      </c>
      <c r="C28051" s="33" t="s">
        <v>353</v>
      </c>
      <c r="D28051" s="33" t="s">
        <v>354</v>
      </c>
      <c r="E28051" s="34">
        <v>3154</v>
      </c>
      <c r="F28051" s="35">
        <v>22.648</v>
      </c>
      <c r="G28051" s="34">
        <v>181.7</v>
      </c>
    </row>
    <row r="28052" spans="1:7">
      <c r="A28052" s="32">
        <v>2018</v>
      </c>
      <c r="B28052" s="32">
        <v>6071</v>
      </c>
      <c r="C28052" s="33" t="s">
        <v>353</v>
      </c>
      <c r="D28052" s="33" t="s">
        <v>354</v>
      </c>
      <c r="E28052" s="34">
        <v>65466</v>
      </c>
      <c r="F28052" s="35">
        <v>23.073</v>
      </c>
      <c r="G28052" s="34">
        <v>182.6</v>
      </c>
    </row>
    <row r="28053" spans="1:7">
      <c r="A28053" s="32">
        <v>2018</v>
      </c>
      <c r="B28053" s="32">
        <v>6071</v>
      </c>
      <c r="C28053" s="33" t="s">
        <v>353</v>
      </c>
      <c r="D28053" s="33" t="s">
        <v>354</v>
      </c>
      <c r="E28053" s="34">
        <v>27414</v>
      </c>
      <c r="F28053" s="35">
        <v>22.286000000000001</v>
      </c>
      <c r="G28053" s="34">
        <v>194.8</v>
      </c>
    </row>
    <row r="28054" spans="1:7">
      <c r="A28054" s="32">
        <v>2018</v>
      </c>
      <c r="B28054" s="32">
        <v>6071</v>
      </c>
      <c r="C28054" s="33" t="s">
        <v>353</v>
      </c>
      <c r="D28054" s="33" t="s">
        <v>354</v>
      </c>
      <c r="E28054" s="34">
        <v>1564</v>
      </c>
      <c r="F28054" s="35">
        <v>23.643999999999998</v>
      </c>
      <c r="G28054" s="34">
        <v>198.5</v>
      </c>
    </row>
    <row r="28055" spans="1:7">
      <c r="A28055" s="32">
        <v>2018</v>
      </c>
      <c r="B28055" s="32">
        <v>6071</v>
      </c>
      <c r="C28055" s="33" t="s">
        <v>353</v>
      </c>
      <c r="D28055" s="33" t="s">
        <v>354</v>
      </c>
      <c r="E28055" s="34">
        <v>59599</v>
      </c>
      <c r="F28055" s="35">
        <v>23.11</v>
      </c>
      <c r="G28055" s="34">
        <v>173.8</v>
      </c>
    </row>
    <row r="28056" spans="1:7">
      <c r="A28056" s="32">
        <v>2018</v>
      </c>
      <c r="B28056" s="32">
        <v>6071</v>
      </c>
      <c r="C28056" s="33" t="s">
        <v>353</v>
      </c>
      <c r="D28056" s="33" t="s">
        <v>354</v>
      </c>
      <c r="E28056" s="34">
        <v>4856</v>
      </c>
      <c r="F28056" s="35">
        <v>23.736000000000001</v>
      </c>
      <c r="G28056" s="34">
        <v>164.4</v>
      </c>
    </row>
    <row r="28057" spans="1:7">
      <c r="A28057" s="32">
        <v>2018</v>
      </c>
      <c r="B28057" s="32">
        <v>6071</v>
      </c>
      <c r="C28057" s="33" t="s">
        <v>353</v>
      </c>
      <c r="D28057" s="33" t="s">
        <v>354</v>
      </c>
      <c r="E28057" s="34">
        <v>39931</v>
      </c>
      <c r="F28057" s="35">
        <v>23.920999999999999</v>
      </c>
      <c r="G28057" s="34">
        <v>164.1</v>
      </c>
    </row>
    <row r="28058" spans="1:7">
      <c r="A28058" s="32">
        <v>2018</v>
      </c>
      <c r="B28058" s="32">
        <v>6071</v>
      </c>
      <c r="C28058" s="33" t="s">
        <v>353</v>
      </c>
      <c r="D28058" s="33" t="s">
        <v>354</v>
      </c>
      <c r="E28058" s="34">
        <v>9683</v>
      </c>
      <c r="F28058" s="35">
        <v>22.747</v>
      </c>
      <c r="G28058" s="34">
        <v>182.5</v>
      </c>
    </row>
    <row r="28059" spans="1:7">
      <c r="A28059" s="32">
        <v>2018</v>
      </c>
      <c r="B28059" s="32">
        <v>6071</v>
      </c>
      <c r="C28059" s="33" t="s">
        <v>563</v>
      </c>
      <c r="D28059" s="33" t="s">
        <v>564</v>
      </c>
      <c r="E28059" s="34">
        <v>874085</v>
      </c>
      <c r="F28059" s="35">
        <v>1.0649999999999999</v>
      </c>
      <c r="G28059" s="34">
        <v>498.1</v>
      </c>
    </row>
    <row r="28060" spans="1:7">
      <c r="A28060" s="32">
        <v>2018</v>
      </c>
      <c r="B28060" s="32">
        <v>6073</v>
      </c>
      <c r="C28060" s="33" t="s">
        <v>565</v>
      </c>
      <c r="D28060" s="33" t="s">
        <v>566</v>
      </c>
      <c r="E28060" s="34">
        <v>5645</v>
      </c>
      <c r="F28060" s="35">
        <v>5.8</v>
      </c>
      <c r="G28060" s="34">
        <v>1712.2</v>
      </c>
    </row>
    <row r="28061" spans="1:7">
      <c r="A28061" s="32">
        <v>2018</v>
      </c>
      <c r="B28061" s="32">
        <v>6073</v>
      </c>
      <c r="C28061" s="33" t="s">
        <v>363</v>
      </c>
      <c r="D28061" s="33" t="s">
        <v>354</v>
      </c>
      <c r="E28061" s="34">
        <v>95804</v>
      </c>
      <c r="F28061" s="35">
        <v>17.882000000000001</v>
      </c>
      <c r="G28061" s="34">
        <v>250.1</v>
      </c>
    </row>
    <row r="28062" spans="1:7">
      <c r="A28062" s="32">
        <v>2018</v>
      </c>
      <c r="B28062" s="32">
        <v>6073</v>
      </c>
      <c r="C28062" s="33" t="s">
        <v>353</v>
      </c>
      <c r="D28062" s="33" t="s">
        <v>354</v>
      </c>
      <c r="E28062" s="34">
        <v>49092</v>
      </c>
      <c r="F28062" s="35">
        <v>22.675999999999998</v>
      </c>
      <c r="G28062" s="34">
        <v>365.4</v>
      </c>
    </row>
    <row r="28063" spans="1:7">
      <c r="A28063" s="32">
        <v>2018</v>
      </c>
      <c r="B28063" s="32">
        <v>6073</v>
      </c>
      <c r="C28063" s="33" t="s">
        <v>563</v>
      </c>
      <c r="D28063" s="33" t="s">
        <v>564</v>
      </c>
      <c r="E28063" s="34">
        <v>5128162</v>
      </c>
      <c r="F28063" s="35">
        <v>1.018</v>
      </c>
      <c r="G28063" s="34">
        <v>338.6</v>
      </c>
    </row>
    <row r="28064" spans="1:7">
      <c r="A28064" s="32">
        <v>2018</v>
      </c>
      <c r="B28064" s="32">
        <v>6074</v>
      </c>
      <c r="C28064" s="33" t="s">
        <v>563</v>
      </c>
      <c r="D28064" s="33" t="s">
        <v>564</v>
      </c>
      <c r="E28064" s="34">
        <v>66207</v>
      </c>
      <c r="F28064" s="35">
        <v>1</v>
      </c>
      <c r="G28064" s="34">
        <v>296.39999999999998</v>
      </c>
    </row>
    <row r="28065" spans="1:7">
      <c r="A28065" s="32">
        <v>2018</v>
      </c>
      <c r="B28065" s="32">
        <v>6076</v>
      </c>
      <c r="C28065" s="33" t="s">
        <v>565</v>
      </c>
      <c r="D28065" s="33" t="s">
        <v>566</v>
      </c>
      <c r="E28065" s="34">
        <v>1578</v>
      </c>
      <c r="F28065" s="35">
        <v>5.92</v>
      </c>
      <c r="G28065" s="34" t="s">
        <v>364</v>
      </c>
    </row>
    <row r="28066" spans="1:7">
      <c r="A28066" s="32">
        <v>2018</v>
      </c>
      <c r="B28066" s="32">
        <v>6076</v>
      </c>
      <c r="C28066" s="33" t="s">
        <v>363</v>
      </c>
      <c r="D28066" s="33" t="s">
        <v>354</v>
      </c>
      <c r="E28066" s="34">
        <v>660703</v>
      </c>
      <c r="F28066" s="35">
        <v>17.094000000000001</v>
      </c>
      <c r="G28066" s="34" t="s">
        <v>364</v>
      </c>
    </row>
    <row r="28067" spans="1:7">
      <c r="A28067" s="32">
        <v>2018</v>
      </c>
      <c r="B28067" s="32">
        <v>6076</v>
      </c>
      <c r="C28067" s="33" t="s">
        <v>363</v>
      </c>
      <c r="D28067" s="33" t="s">
        <v>354</v>
      </c>
      <c r="E28067" s="34">
        <v>256798</v>
      </c>
      <c r="F28067" s="35">
        <v>17.545999999999999</v>
      </c>
      <c r="G28067" s="34" t="s">
        <v>364</v>
      </c>
    </row>
    <row r="28068" spans="1:7">
      <c r="A28068" s="32">
        <v>2018</v>
      </c>
      <c r="B28068" s="32">
        <v>6077</v>
      </c>
      <c r="C28068" s="33" t="s">
        <v>563</v>
      </c>
      <c r="D28068" s="33" t="s">
        <v>564</v>
      </c>
      <c r="E28068" s="34">
        <v>18229</v>
      </c>
      <c r="F28068" s="35">
        <v>1.0649999999999999</v>
      </c>
      <c r="G28068" s="34">
        <v>314.3</v>
      </c>
    </row>
    <row r="28069" spans="1:7">
      <c r="A28069" s="32">
        <v>2018</v>
      </c>
      <c r="B28069" s="32">
        <v>6077</v>
      </c>
      <c r="C28069" s="33" t="s">
        <v>363</v>
      </c>
      <c r="D28069" s="33" t="s">
        <v>354</v>
      </c>
      <c r="E28069" s="34">
        <v>17101</v>
      </c>
      <c r="F28069" s="35">
        <v>16.893999999999998</v>
      </c>
      <c r="G28069" s="34">
        <v>98.2</v>
      </c>
    </row>
    <row r="28070" spans="1:7">
      <c r="A28070" s="32">
        <v>2018</v>
      </c>
      <c r="B28070" s="32">
        <v>6077</v>
      </c>
      <c r="C28070" s="33" t="s">
        <v>363</v>
      </c>
      <c r="D28070" s="33" t="s">
        <v>354</v>
      </c>
      <c r="E28070" s="34">
        <v>34157</v>
      </c>
      <c r="F28070" s="35">
        <v>16.879000000000001</v>
      </c>
      <c r="G28070" s="34">
        <v>97.3</v>
      </c>
    </row>
    <row r="28071" spans="1:7">
      <c r="A28071" s="32">
        <v>2018</v>
      </c>
      <c r="B28071" s="32">
        <v>6077</v>
      </c>
      <c r="C28071" s="33" t="s">
        <v>363</v>
      </c>
      <c r="D28071" s="33" t="s">
        <v>354</v>
      </c>
      <c r="E28071" s="34">
        <v>17049</v>
      </c>
      <c r="F28071" s="35">
        <v>17.134</v>
      </c>
      <c r="G28071" s="34">
        <v>96.6</v>
      </c>
    </row>
    <row r="28072" spans="1:7">
      <c r="A28072" s="32">
        <v>2018</v>
      </c>
      <c r="B28072" s="32">
        <v>6077</v>
      </c>
      <c r="C28072" s="33" t="s">
        <v>363</v>
      </c>
      <c r="D28072" s="33" t="s">
        <v>354</v>
      </c>
      <c r="E28072" s="34">
        <v>34158</v>
      </c>
      <c r="F28072" s="35">
        <v>16.809999999999999</v>
      </c>
      <c r="G28072" s="34">
        <v>98.4</v>
      </c>
    </row>
    <row r="28073" spans="1:7">
      <c r="A28073" s="32">
        <v>2018</v>
      </c>
      <c r="B28073" s="32">
        <v>6077</v>
      </c>
      <c r="C28073" s="33" t="s">
        <v>363</v>
      </c>
      <c r="D28073" s="33" t="s">
        <v>354</v>
      </c>
      <c r="E28073" s="34">
        <v>34212</v>
      </c>
      <c r="F28073" s="35">
        <v>16.574999999999999</v>
      </c>
      <c r="G28073" s="34">
        <v>105</v>
      </c>
    </row>
    <row r="28074" spans="1:7">
      <c r="A28074" s="32">
        <v>2018</v>
      </c>
      <c r="B28074" s="32">
        <v>6077</v>
      </c>
      <c r="C28074" s="33" t="s">
        <v>363</v>
      </c>
      <c r="D28074" s="33" t="s">
        <v>354</v>
      </c>
      <c r="E28074" s="34">
        <v>34162</v>
      </c>
      <c r="F28074" s="35">
        <v>16.574000000000002</v>
      </c>
      <c r="G28074" s="34">
        <v>99</v>
      </c>
    </row>
    <row r="28075" spans="1:7">
      <c r="A28075" s="32">
        <v>2018</v>
      </c>
      <c r="B28075" s="32">
        <v>6077</v>
      </c>
      <c r="C28075" s="33" t="s">
        <v>363</v>
      </c>
      <c r="D28075" s="33" t="s">
        <v>354</v>
      </c>
      <c r="E28075" s="34">
        <v>34212</v>
      </c>
      <c r="F28075" s="35">
        <v>16.722000000000001</v>
      </c>
      <c r="G28075" s="34">
        <v>104.6</v>
      </c>
    </row>
    <row r="28076" spans="1:7">
      <c r="A28076" s="32">
        <v>2018</v>
      </c>
      <c r="B28076" s="32">
        <v>6077</v>
      </c>
      <c r="C28076" s="33" t="s">
        <v>363</v>
      </c>
      <c r="D28076" s="33" t="s">
        <v>354</v>
      </c>
      <c r="E28076" s="34">
        <v>85228</v>
      </c>
      <c r="F28076" s="35">
        <v>17.038</v>
      </c>
      <c r="G28076" s="34">
        <v>99.5</v>
      </c>
    </row>
    <row r="28077" spans="1:7">
      <c r="A28077" s="32">
        <v>2018</v>
      </c>
      <c r="B28077" s="32">
        <v>6077</v>
      </c>
      <c r="C28077" s="33" t="s">
        <v>363</v>
      </c>
      <c r="D28077" s="33" t="s">
        <v>354</v>
      </c>
      <c r="E28077" s="34">
        <v>187841</v>
      </c>
      <c r="F28077" s="35">
        <v>17.059000000000001</v>
      </c>
      <c r="G28077" s="34">
        <v>103.2</v>
      </c>
    </row>
    <row r="28078" spans="1:7">
      <c r="A28078" s="32">
        <v>2018</v>
      </c>
      <c r="B28078" s="32">
        <v>6081</v>
      </c>
      <c r="C28078" s="33" t="s">
        <v>565</v>
      </c>
      <c r="D28078" s="33" t="s">
        <v>566</v>
      </c>
      <c r="E28078" s="34">
        <v>5181</v>
      </c>
      <c r="F28078" s="35">
        <v>5.8250000000000002</v>
      </c>
      <c r="G28078" s="34">
        <v>1643</v>
      </c>
    </row>
    <row r="28079" spans="1:7">
      <c r="A28079" s="32">
        <v>2018</v>
      </c>
      <c r="B28079" s="32">
        <v>6085</v>
      </c>
      <c r="C28079" s="33" t="s">
        <v>363</v>
      </c>
      <c r="D28079" s="33" t="s">
        <v>354</v>
      </c>
      <c r="E28079" s="34">
        <v>105782</v>
      </c>
      <c r="F28079" s="35">
        <v>18.058</v>
      </c>
      <c r="G28079" s="34">
        <v>172.2</v>
      </c>
    </row>
    <row r="28080" spans="1:7">
      <c r="A28080" s="32">
        <v>2018</v>
      </c>
      <c r="B28080" s="32">
        <v>6085</v>
      </c>
      <c r="C28080" s="33" t="s">
        <v>363</v>
      </c>
      <c r="D28080" s="33" t="s">
        <v>354</v>
      </c>
      <c r="E28080" s="34">
        <v>30215</v>
      </c>
      <c r="F28080" s="35">
        <v>17.706</v>
      </c>
      <c r="G28080" s="34">
        <v>167.3</v>
      </c>
    </row>
    <row r="28081" spans="1:7">
      <c r="A28081" s="32">
        <v>2018</v>
      </c>
      <c r="B28081" s="32">
        <v>6085</v>
      </c>
      <c r="C28081" s="33" t="s">
        <v>353</v>
      </c>
      <c r="D28081" s="33" t="s">
        <v>354</v>
      </c>
      <c r="E28081" s="34">
        <v>133773</v>
      </c>
      <c r="F28081" s="35">
        <v>21.972000000000001</v>
      </c>
      <c r="G28081" s="34">
        <v>257.10000000000002</v>
      </c>
    </row>
    <row r="28082" spans="1:7">
      <c r="A28082" s="32">
        <v>2018</v>
      </c>
      <c r="B28082" s="32">
        <v>6085</v>
      </c>
      <c r="C28082" s="33" t="s">
        <v>563</v>
      </c>
      <c r="D28082" s="33" t="s">
        <v>564</v>
      </c>
      <c r="E28082" s="34">
        <v>27423</v>
      </c>
      <c r="F28082" s="35">
        <v>1.075</v>
      </c>
      <c r="G28082" s="34">
        <v>373.1</v>
      </c>
    </row>
    <row r="28083" spans="1:7">
      <c r="A28083" s="32">
        <v>2018</v>
      </c>
      <c r="B28083" s="32">
        <v>6089</v>
      </c>
      <c r="C28083" s="33" t="s">
        <v>563</v>
      </c>
      <c r="D28083" s="33" t="s">
        <v>564</v>
      </c>
      <c r="E28083" s="34">
        <v>10898</v>
      </c>
      <c r="F28083" s="35">
        <v>1.2150000000000001</v>
      </c>
      <c r="G28083" s="34">
        <v>329.9</v>
      </c>
    </row>
    <row r="28084" spans="1:7">
      <c r="A28084" s="32">
        <v>2018</v>
      </c>
      <c r="B28084" s="32">
        <v>6089</v>
      </c>
      <c r="C28084" s="33" t="s">
        <v>563</v>
      </c>
      <c r="D28084" s="33" t="s">
        <v>564</v>
      </c>
      <c r="E28084" s="34">
        <v>787</v>
      </c>
      <c r="F28084" s="35">
        <v>1.2150000000000001</v>
      </c>
      <c r="G28084" s="34">
        <v>536.79999999999995</v>
      </c>
    </row>
    <row r="28085" spans="1:7">
      <c r="A28085" s="32">
        <v>2018</v>
      </c>
      <c r="B28085" s="32">
        <v>6089</v>
      </c>
      <c r="C28085" s="33" t="s">
        <v>362</v>
      </c>
      <c r="D28085" s="33" t="s">
        <v>354</v>
      </c>
      <c r="E28085" s="34">
        <v>26417</v>
      </c>
      <c r="F28085" s="35">
        <v>13.36</v>
      </c>
      <c r="G28085" s="34">
        <v>199.3</v>
      </c>
    </row>
    <row r="28086" spans="1:7">
      <c r="A28086" s="32">
        <v>2018</v>
      </c>
      <c r="B28086" s="32">
        <v>6090</v>
      </c>
      <c r="C28086" s="33" t="s">
        <v>363</v>
      </c>
      <c r="D28086" s="33" t="s">
        <v>354</v>
      </c>
      <c r="E28086" s="34">
        <v>43950</v>
      </c>
      <c r="F28086" s="35">
        <v>17.989999999999998</v>
      </c>
      <c r="G28086" s="34">
        <v>221.1</v>
      </c>
    </row>
    <row r="28087" spans="1:7">
      <c r="A28087" s="32">
        <v>2018</v>
      </c>
      <c r="B28087" s="32">
        <v>6090</v>
      </c>
      <c r="C28087" s="33" t="s">
        <v>363</v>
      </c>
      <c r="D28087" s="33" t="s">
        <v>354</v>
      </c>
      <c r="E28087" s="34">
        <v>28823</v>
      </c>
      <c r="F28087" s="35">
        <v>17.931000000000001</v>
      </c>
      <c r="G28087" s="34">
        <v>221.6</v>
      </c>
    </row>
    <row r="28088" spans="1:7">
      <c r="A28088" s="32">
        <v>2018</v>
      </c>
      <c r="B28088" s="32">
        <v>6090</v>
      </c>
      <c r="C28088" s="33" t="s">
        <v>363</v>
      </c>
      <c r="D28088" s="33" t="s">
        <v>354</v>
      </c>
      <c r="E28088" s="34">
        <v>58711</v>
      </c>
      <c r="F28088" s="35">
        <v>17.965</v>
      </c>
      <c r="G28088" s="34">
        <v>230.5</v>
      </c>
    </row>
    <row r="28089" spans="1:7">
      <c r="A28089" s="32">
        <v>2018</v>
      </c>
      <c r="B28089" s="32">
        <v>6090</v>
      </c>
      <c r="C28089" s="33" t="s">
        <v>363</v>
      </c>
      <c r="D28089" s="33" t="s">
        <v>354</v>
      </c>
      <c r="E28089" s="34">
        <v>305497</v>
      </c>
      <c r="F28089" s="35">
        <v>17.14</v>
      </c>
      <c r="G28089" s="34">
        <v>221.5</v>
      </c>
    </row>
    <row r="28090" spans="1:7">
      <c r="A28090" s="32">
        <v>2018</v>
      </c>
      <c r="B28090" s="32">
        <v>6090</v>
      </c>
      <c r="C28090" s="33" t="s">
        <v>363</v>
      </c>
      <c r="D28090" s="33" t="s">
        <v>354</v>
      </c>
      <c r="E28090" s="34">
        <v>103420</v>
      </c>
      <c r="F28090" s="35">
        <v>17.949000000000002</v>
      </c>
      <c r="G28090" s="34">
        <v>229.2</v>
      </c>
    </row>
    <row r="28091" spans="1:7">
      <c r="A28091" s="32">
        <v>2018</v>
      </c>
      <c r="B28091" s="32">
        <v>6090</v>
      </c>
      <c r="C28091" s="33" t="s">
        <v>363</v>
      </c>
      <c r="D28091" s="33" t="s">
        <v>354</v>
      </c>
      <c r="E28091" s="34">
        <v>13755</v>
      </c>
      <c r="F28091" s="35">
        <v>17.8</v>
      </c>
      <c r="G28091" s="34">
        <v>225.6</v>
      </c>
    </row>
    <row r="28092" spans="1:7">
      <c r="A28092" s="32">
        <v>2018</v>
      </c>
      <c r="B28092" s="32">
        <v>6090</v>
      </c>
      <c r="C28092" s="33" t="s">
        <v>363</v>
      </c>
      <c r="D28092" s="33" t="s">
        <v>354</v>
      </c>
      <c r="E28092" s="34">
        <v>102023</v>
      </c>
      <c r="F28092" s="35">
        <v>17.556000000000001</v>
      </c>
      <c r="G28092" s="34">
        <v>227.7</v>
      </c>
    </row>
    <row r="28093" spans="1:7">
      <c r="A28093" s="32">
        <v>2018</v>
      </c>
      <c r="B28093" s="32">
        <v>6090</v>
      </c>
      <c r="C28093" s="33" t="s">
        <v>363</v>
      </c>
      <c r="D28093" s="33" t="s">
        <v>354</v>
      </c>
      <c r="E28093" s="34">
        <v>15016</v>
      </c>
      <c r="F28093" s="35">
        <v>17.923999999999999</v>
      </c>
      <c r="G28093" s="34">
        <v>223.6</v>
      </c>
    </row>
    <row r="28094" spans="1:7">
      <c r="A28094" s="32">
        <v>2018</v>
      </c>
      <c r="B28094" s="32">
        <v>6090</v>
      </c>
      <c r="C28094" s="33" t="s">
        <v>363</v>
      </c>
      <c r="D28094" s="33" t="s">
        <v>354</v>
      </c>
      <c r="E28094" s="34">
        <v>43245</v>
      </c>
      <c r="F28094" s="35">
        <v>17.484000000000002</v>
      </c>
      <c r="G28094" s="34">
        <v>228.7</v>
      </c>
    </row>
    <row r="28095" spans="1:7">
      <c r="A28095" s="32">
        <v>2018</v>
      </c>
      <c r="B28095" s="32">
        <v>6090</v>
      </c>
      <c r="C28095" s="33" t="s">
        <v>565</v>
      </c>
      <c r="D28095" s="33" t="s">
        <v>566</v>
      </c>
      <c r="E28095" s="34">
        <v>6435</v>
      </c>
      <c r="F28095" s="35">
        <v>5.8040000000000003</v>
      </c>
      <c r="G28095" s="34">
        <v>1637</v>
      </c>
    </row>
    <row r="28096" spans="1:7">
      <c r="A28096" s="32">
        <v>2018</v>
      </c>
      <c r="B28096" s="32">
        <v>6090</v>
      </c>
      <c r="C28096" s="33" t="s">
        <v>363</v>
      </c>
      <c r="D28096" s="33" t="s">
        <v>354</v>
      </c>
      <c r="E28096" s="34">
        <v>86318</v>
      </c>
      <c r="F28096" s="35">
        <v>17.108000000000001</v>
      </c>
      <c r="G28096" s="34">
        <v>221.5</v>
      </c>
    </row>
    <row r="28097" spans="1:7">
      <c r="A28097" s="32">
        <v>2018</v>
      </c>
      <c r="B28097" s="32">
        <v>6094</v>
      </c>
      <c r="C28097" s="33" t="s">
        <v>353</v>
      </c>
      <c r="D28097" s="33" t="s">
        <v>354</v>
      </c>
      <c r="E28097" s="34">
        <v>47693</v>
      </c>
      <c r="F28097" s="35">
        <v>25.065000000000001</v>
      </c>
      <c r="G28097" s="34" t="s">
        <v>364</v>
      </c>
    </row>
    <row r="28098" spans="1:7">
      <c r="A28098" s="32">
        <v>2018</v>
      </c>
      <c r="B28098" s="32">
        <v>6095</v>
      </c>
      <c r="C28098" s="33" t="s">
        <v>363</v>
      </c>
      <c r="D28098" s="33" t="s">
        <v>354</v>
      </c>
      <c r="E28098" s="34">
        <v>198140</v>
      </c>
      <c r="F28098" s="35">
        <v>17.068000000000001</v>
      </c>
      <c r="G28098" s="34">
        <v>176.4</v>
      </c>
    </row>
    <row r="28099" spans="1:7">
      <c r="A28099" s="32">
        <v>2018</v>
      </c>
      <c r="B28099" s="32">
        <v>6096</v>
      </c>
      <c r="C28099" s="33" t="s">
        <v>363</v>
      </c>
      <c r="D28099" s="33" t="s">
        <v>354</v>
      </c>
      <c r="E28099" s="34">
        <v>32205</v>
      </c>
      <c r="F28099" s="35">
        <v>17.190000000000001</v>
      </c>
      <c r="G28099" s="34">
        <v>141.6</v>
      </c>
    </row>
    <row r="28100" spans="1:7">
      <c r="A28100" s="32">
        <v>2018</v>
      </c>
      <c r="B28100" s="32">
        <v>6096</v>
      </c>
      <c r="C28100" s="33" t="s">
        <v>363</v>
      </c>
      <c r="D28100" s="33" t="s">
        <v>354</v>
      </c>
      <c r="E28100" s="34">
        <v>32135</v>
      </c>
      <c r="F28100" s="35">
        <v>17.7</v>
      </c>
      <c r="G28100" s="34">
        <v>146.5</v>
      </c>
    </row>
    <row r="28101" spans="1:7">
      <c r="A28101" s="32">
        <v>2018</v>
      </c>
      <c r="B28101" s="32">
        <v>6096</v>
      </c>
      <c r="C28101" s="33" t="s">
        <v>363</v>
      </c>
      <c r="D28101" s="33" t="s">
        <v>354</v>
      </c>
      <c r="E28101" s="34">
        <v>159981</v>
      </c>
      <c r="F28101" s="35">
        <v>16.600000000000001</v>
      </c>
      <c r="G28101" s="34">
        <v>146.69999999999999</v>
      </c>
    </row>
    <row r="28102" spans="1:7">
      <c r="A28102" s="32">
        <v>2018</v>
      </c>
      <c r="B28102" s="32">
        <v>6096</v>
      </c>
      <c r="C28102" s="33" t="s">
        <v>363</v>
      </c>
      <c r="D28102" s="33" t="s">
        <v>354</v>
      </c>
      <c r="E28102" s="34">
        <v>49189</v>
      </c>
      <c r="F28102" s="35">
        <v>17.89</v>
      </c>
      <c r="G28102" s="34">
        <v>145.1</v>
      </c>
    </row>
    <row r="28103" spans="1:7">
      <c r="A28103" s="32">
        <v>2018</v>
      </c>
      <c r="B28103" s="32">
        <v>6096</v>
      </c>
      <c r="C28103" s="33" t="s">
        <v>363</v>
      </c>
      <c r="D28103" s="33" t="s">
        <v>354</v>
      </c>
      <c r="E28103" s="34">
        <v>146954</v>
      </c>
      <c r="F28103" s="35">
        <v>17.02</v>
      </c>
      <c r="G28103" s="34">
        <v>135.5</v>
      </c>
    </row>
    <row r="28104" spans="1:7">
      <c r="A28104" s="32">
        <v>2018</v>
      </c>
      <c r="B28104" s="32">
        <v>6096</v>
      </c>
      <c r="C28104" s="33" t="s">
        <v>563</v>
      </c>
      <c r="D28104" s="33" t="s">
        <v>564</v>
      </c>
      <c r="E28104" s="34">
        <v>12013</v>
      </c>
      <c r="F28104" s="35">
        <v>1.05</v>
      </c>
      <c r="G28104" s="34">
        <v>308.3</v>
      </c>
    </row>
    <row r="28105" spans="1:7">
      <c r="A28105" s="32">
        <v>2018</v>
      </c>
      <c r="B28105" s="32">
        <v>6098</v>
      </c>
      <c r="C28105" s="33" t="s">
        <v>363</v>
      </c>
      <c r="D28105" s="33" t="s">
        <v>354</v>
      </c>
      <c r="E28105" s="34">
        <v>42845</v>
      </c>
      <c r="F28105" s="35">
        <v>16.43</v>
      </c>
      <c r="G28105" s="34">
        <v>170</v>
      </c>
    </row>
    <row r="28106" spans="1:7">
      <c r="A28106" s="32">
        <v>2018</v>
      </c>
      <c r="B28106" s="32">
        <v>6098</v>
      </c>
      <c r="C28106" s="33" t="s">
        <v>565</v>
      </c>
      <c r="D28106" s="33" t="s">
        <v>566</v>
      </c>
      <c r="E28106" s="34">
        <v>1200</v>
      </c>
      <c r="F28106" s="35">
        <v>6</v>
      </c>
      <c r="G28106" s="34">
        <v>1873.1</v>
      </c>
    </row>
    <row r="28107" spans="1:7">
      <c r="A28107" s="32">
        <v>2018</v>
      </c>
      <c r="B28107" s="32">
        <v>6101</v>
      </c>
      <c r="C28107" s="33" t="s">
        <v>565</v>
      </c>
      <c r="D28107" s="33" t="s">
        <v>566</v>
      </c>
      <c r="E28107" s="34">
        <v>750</v>
      </c>
      <c r="F28107" s="35">
        <v>5.88</v>
      </c>
      <c r="G28107" s="34">
        <v>1816.9</v>
      </c>
    </row>
    <row r="28108" spans="1:7">
      <c r="A28108" s="32">
        <v>2018</v>
      </c>
      <c r="B28108" s="32">
        <v>6101</v>
      </c>
      <c r="C28108" s="33" t="s">
        <v>363</v>
      </c>
      <c r="D28108" s="33" t="s">
        <v>354</v>
      </c>
      <c r="E28108" s="34">
        <v>158380</v>
      </c>
      <c r="F28108" s="35">
        <v>16.158000000000001</v>
      </c>
      <c r="G28108" s="34">
        <v>118.8</v>
      </c>
    </row>
    <row r="28109" spans="1:7">
      <c r="A28109" s="32">
        <v>2018</v>
      </c>
      <c r="B28109" s="32">
        <v>6106</v>
      </c>
      <c r="C28109" s="33" t="s">
        <v>363</v>
      </c>
      <c r="D28109" s="33" t="s">
        <v>354</v>
      </c>
      <c r="E28109" s="34">
        <v>53493</v>
      </c>
      <c r="F28109" s="35">
        <v>17.846</v>
      </c>
      <c r="G28109" s="34">
        <v>256.39999999999998</v>
      </c>
    </row>
    <row r="28110" spans="1:7">
      <c r="A28110" s="32">
        <v>2018</v>
      </c>
      <c r="B28110" s="32">
        <v>6106</v>
      </c>
      <c r="C28110" s="33" t="s">
        <v>363</v>
      </c>
      <c r="D28110" s="33" t="s">
        <v>354</v>
      </c>
      <c r="E28110" s="34">
        <v>82357</v>
      </c>
      <c r="F28110" s="35">
        <v>17.05</v>
      </c>
      <c r="G28110" s="34">
        <v>219.3</v>
      </c>
    </row>
    <row r="28111" spans="1:7">
      <c r="A28111" s="32">
        <v>2018</v>
      </c>
      <c r="B28111" s="32">
        <v>6112</v>
      </c>
      <c r="C28111" s="33" t="s">
        <v>563</v>
      </c>
      <c r="D28111" s="33" t="s">
        <v>564</v>
      </c>
      <c r="E28111" s="34">
        <v>1844967</v>
      </c>
      <c r="F28111" s="35">
        <v>1.1259999999999999</v>
      </c>
      <c r="G28111" s="34">
        <v>330.5</v>
      </c>
    </row>
    <row r="28112" spans="1:7">
      <c r="A28112" s="32">
        <v>2018</v>
      </c>
      <c r="B28112" s="32">
        <v>6113</v>
      </c>
      <c r="C28112" s="33" t="s">
        <v>353</v>
      </c>
      <c r="D28112" s="33" t="s">
        <v>354</v>
      </c>
      <c r="E28112" s="34">
        <v>28172</v>
      </c>
      <c r="F28112" s="35">
        <v>21.818000000000001</v>
      </c>
      <c r="G28112" s="34">
        <v>178</v>
      </c>
    </row>
    <row r="28113" spans="1:7">
      <c r="A28113" s="32">
        <v>2018</v>
      </c>
      <c r="B28113" s="32">
        <v>6113</v>
      </c>
      <c r="C28113" s="33" t="s">
        <v>565</v>
      </c>
      <c r="D28113" s="33" t="s">
        <v>566</v>
      </c>
      <c r="E28113" s="34">
        <v>5368</v>
      </c>
      <c r="F28113" s="35">
        <v>5.75</v>
      </c>
      <c r="G28113" s="34">
        <v>1797.6</v>
      </c>
    </row>
    <row r="28114" spans="1:7">
      <c r="A28114" s="32">
        <v>2018</v>
      </c>
      <c r="B28114" s="32">
        <v>6113</v>
      </c>
      <c r="C28114" s="33" t="s">
        <v>353</v>
      </c>
      <c r="D28114" s="33" t="s">
        <v>354</v>
      </c>
      <c r="E28114" s="34">
        <v>65510</v>
      </c>
      <c r="F28114" s="35">
        <v>23.1</v>
      </c>
      <c r="G28114" s="34">
        <v>169.7</v>
      </c>
    </row>
    <row r="28115" spans="1:7">
      <c r="A28115" s="32">
        <v>2018</v>
      </c>
      <c r="B28115" s="32">
        <v>6113</v>
      </c>
      <c r="C28115" s="33" t="s">
        <v>353</v>
      </c>
      <c r="D28115" s="33" t="s">
        <v>354</v>
      </c>
      <c r="E28115" s="34">
        <v>59093</v>
      </c>
      <c r="F28115" s="35">
        <v>20.896000000000001</v>
      </c>
      <c r="G28115" s="34">
        <v>208.7</v>
      </c>
    </row>
    <row r="28116" spans="1:7">
      <c r="A28116" s="32">
        <v>2018</v>
      </c>
      <c r="B28116" s="32">
        <v>6113</v>
      </c>
      <c r="C28116" s="33" t="s">
        <v>353</v>
      </c>
      <c r="D28116" s="33" t="s">
        <v>354</v>
      </c>
      <c r="E28116" s="34">
        <v>35046</v>
      </c>
      <c r="F28116" s="35">
        <v>20.606000000000002</v>
      </c>
      <c r="G28116" s="34">
        <v>198.5</v>
      </c>
    </row>
    <row r="28117" spans="1:7">
      <c r="A28117" s="32">
        <v>2018</v>
      </c>
      <c r="B28117" s="32">
        <v>6113</v>
      </c>
      <c r="C28117" s="33" t="s">
        <v>353</v>
      </c>
      <c r="D28117" s="33" t="s">
        <v>354</v>
      </c>
      <c r="E28117" s="34">
        <v>35247</v>
      </c>
      <c r="F28117" s="35">
        <v>22.678000000000001</v>
      </c>
      <c r="G28117" s="34">
        <v>192</v>
      </c>
    </row>
    <row r="28118" spans="1:7">
      <c r="A28118" s="32">
        <v>2018</v>
      </c>
      <c r="B28118" s="32">
        <v>6113</v>
      </c>
      <c r="C28118" s="33" t="s">
        <v>353</v>
      </c>
      <c r="D28118" s="33" t="s">
        <v>354</v>
      </c>
      <c r="E28118" s="34">
        <v>105596</v>
      </c>
      <c r="F28118" s="35">
        <v>22.45</v>
      </c>
      <c r="G28118" s="34">
        <v>185.6</v>
      </c>
    </row>
    <row r="28119" spans="1:7">
      <c r="A28119" s="32">
        <v>2018</v>
      </c>
      <c r="B28119" s="32">
        <v>6113</v>
      </c>
      <c r="C28119" s="33" t="s">
        <v>353</v>
      </c>
      <c r="D28119" s="33" t="s">
        <v>354</v>
      </c>
      <c r="E28119" s="34">
        <v>100466</v>
      </c>
      <c r="F28119" s="35">
        <v>23.276</v>
      </c>
      <c r="G28119" s="34">
        <v>180.1</v>
      </c>
    </row>
    <row r="28120" spans="1:7">
      <c r="A28120" s="32">
        <v>2018</v>
      </c>
      <c r="B28120" s="32">
        <v>6113</v>
      </c>
      <c r="C28120" s="33" t="s">
        <v>353</v>
      </c>
      <c r="D28120" s="33" t="s">
        <v>354</v>
      </c>
      <c r="E28120" s="34">
        <v>145797</v>
      </c>
      <c r="F28120" s="35">
        <v>22.643999999999998</v>
      </c>
      <c r="G28120" s="34">
        <v>203.1</v>
      </c>
    </row>
    <row r="28121" spans="1:7">
      <c r="A28121" s="32">
        <v>2018</v>
      </c>
      <c r="B28121" s="32">
        <v>6113</v>
      </c>
      <c r="C28121" s="33" t="s">
        <v>353</v>
      </c>
      <c r="D28121" s="33" t="s">
        <v>354</v>
      </c>
      <c r="E28121" s="34">
        <v>85003</v>
      </c>
      <c r="F28121" s="35">
        <v>22.141999999999999</v>
      </c>
      <c r="G28121" s="34">
        <v>251</v>
      </c>
    </row>
    <row r="28122" spans="1:7">
      <c r="A28122" s="32">
        <v>2018</v>
      </c>
      <c r="B28122" s="32">
        <v>6124</v>
      </c>
      <c r="C28122" s="33" t="s">
        <v>563</v>
      </c>
      <c r="D28122" s="33" t="s">
        <v>564</v>
      </c>
      <c r="E28122" s="34">
        <v>51914</v>
      </c>
      <c r="F28122" s="35">
        <v>1.0269999999999999</v>
      </c>
      <c r="G28122" s="34">
        <v>324.10000000000002</v>
      </c>
    </row>
    <row r="28123" spans="1:7">
      <c r="A28123" s="32">
        <v>2018</v>
      </c>
      <c r="B28123" s="32">
        <v>6137</v>
      </c>
      <c r="C28123" s="33" t="s">
        <v>353</v>
      </c>
      <c r="D28123" s="33" t="s">
        <v>354</v>
      </c>
      <c r="E28123" s="34">
        <v>87979</v>
      </c>
      <c r="F28123" s="35">
        <v>22.788</v>
      </c>
      <c r="G28123" s="34">
        <v>233.4</v>
      </c>
    </row>
    <row r="28124" spans="1:7">
      <c r="A28124" s="32">
        <v>2018</v>
      </c>
      <c r="B28124" s="32">
        <v>6137</v>
      </c>
      <c r="C28124" s="33" t="s">
        <v>563</v>
      </c>
      <c r="D28124" s="33" t="s">
        <v>564</v>
      </c>
      <c r="E28124" s="34">
        <v>34810</v>
      </c>
      <c r="F28124" s="35">
        <v>1.06</v>
      </c>
      <c r="G28124" s="34">
        <v>423.2</v>
      </c>
    </row>
    <row r="28125" spans="1:7">
      <c r="A28125" s="32">
        <v>2018</v>
      </c>
      <c r="B28125" s="32">
        <v>6138</v>
      </c>
      <c r="C28125" s="33" t="s">
        <v>363</v>
      </c>
      <c r="D28125" s="33" t="s">
        <v>354</v>
      </c>
      <c r="E28125" s="34">
        <v>15103</v>
      </c>
      <c r="F28125" s="35">
        <v>17.141999999999999</v>
      </c>
      <c r="G28125" s="34">
        <v>172.3</v>
      </c>
    </row>
    <row r="28126" spans="1:7">
      <c r="A28126" s="32">
        <v>2018</v>
      </c>
      <c r="B28126" s="32">
        <v>6138</v>
      </c>
      <c r="C28126" s="33" t="s">
        <v>565</v>
      </c>
      <c r="D28126" s="33" t="s">
        <v>566</v>
      </c>
      <c r="E28126" s="34">
        <v>3573</v>
      </c>
      <c r="F28126" s="35">
        <v>5.88</v>
      </c>
      <c r="G28126" s="34">
        <v>1806.3</v>
      </c>
    </row>
    <row r="28127" spans="1:7">
      <c r="A28127" s="32">
        <v>2018</v>
      </c>
      <c r="B28127" s="32">
        <v>6138</v>
      </c>
      <c r="C28127" s="33" t="s">
        <v>363</v>
      </c>
      <c r="D28127" s="33" t="s">
        <v>354</v>
      </c>
      <c r="E28127" s="34">
        <v>45950</v>
      </c>
      <c r="F28127" s="35">
        <v>17.187999999999999</v>
      </c>
      <c r="G28127" s="34">
        <v>177.4</v>
      </c>
    </row>
    <row r="28128" spans="1:7">
      <c r="A28128" s="32">
        <v>2018</v>
      </c>
      <c r="B28128" s="32">
        <v>6138</v>
      </c>
      <c r="C28128" s="33" t="s">
        <v>363</v>
      </c>
      <c r="D28128" s="33" t="s">
        <v>354</v>
      </c>
      <c r="E28128" s="34">
        <v>76480</v>
      </c>
      <c r="F28128" s="35">
        <v>17.111999999999998</v>
      </c>
      <c r="G28128" s="34">
        <v>173.4</v>
      </c>
    </row>
    <row r="28129" spans="1:7">
      <c r="A28129" s="32">
        <v>2018</v>
      </c>
      <c r="B28129" s="32">
        <v>6139</v>
      </c>
      <c r="C28129" s="33" t="s">
        <v>363</v>
      </c>
      <c r="D28129" s="33" t="s">
        <v>354</v>
      </c>
      <c r="E28129" s="34">
        <v>45736</v>
      </c>
      <c r="F28129" s="35">
        <v>17.123999999999999</v>
      </c>
      <c r="G28129" s="34">
        <v>208.3</v>
      </c>
    </row>
    <row r="28130" spans="1:7">
      <c r="A28130" s="32">
        <v>2018</v>
      </c>
      <c r="B28130" s="32">
        <v>6139</v>
      </c>
      <c r="C28130" s="33" t="s">
        <v>363</v>
      </c>
      <c r="D28130" s="33" t="s">
        <v>354</v>
      </c>
      <c r="E28130" s="34">
        <v>30784</v>
      </c>
      <c r="F28130" s="35">
        <v>17.007999999999999</v>
      </c>
      <c r="G28130" s="34">
        <v>200.8</v>
      </c>
    </row>
    <row r="28131" spans="1:7">
      <c r="A28131" s="32">
        <v>2018</v>
      </c>
      <c r="B28131" s="32">
        <v>6146</v>
      </c>
      <c r="C28131" s="33" t="s">
        <v>363</v>
      </c>
      <c r="D28131" s="33" t="s">
        <v>354</v>
      </c>
      <c r="E28131" s="34">
        <v>457161</v>
      </c>
      <c r="F28131" s="35">
        <v>16.5</v>
      </c>
      <c r="G28131" s="34" t="s">
        <v>364</v>
      </c>
    </row>
    <row r="28132" spans="1:7">
      <c r="A28132" s="32">
        <v>2018</v>
      </c>
      <c r="B28132" s="32">
        <v>6146</v>
      </c>
      <c r="C28132" s="33" t="s">
        <v>362</v>
      </c>
      <c r="D28132" s="33" t="s">
        <v>354</v>
      </c>
      <c r="E28132" s="34">
        <v>574339</v>
      </c>
      <c r="F28132" s="35">
        <v>12.88</v>
      </c>
      <c r="G28132" s="34" t="s">
        <v>364</v>
      </c>
    </row>
    <row r="28133" spans="1:7">
      <c r="A28133" s="32">
        <v>2018</v>
      </c>
      <c r="B28133" s="32">
        <v>6155</v>
      </c>
      <c r="C28133" s="33" t="s">
        <v>565</v>
      </c>
      <c r="D28133" s="33" t="s">
        <v>566</v>
      </c>
      <c r="E28133" s="34">
        <v>1599</v>
      </c>
      <c r="F28133" s="35">
        <v>5.7539999999999996</v>
      </c>
      <c r="G28133" s="34">
        <v>1771.7</v>
      </c>
    </row>
    <row r="28134" spans="1:7">
      <c r="A28134" s="32">
        <v>2018</v>
      </c>
      <c r="B28134" s="32">
        <v>6155</v>
      </c>
      <c r="C28134" s="33" t="s">
        <v>363</v>
      </c>
      <c r="D28134" s="33" t="s">
        <v>354</v>
      </c>
      <c r="E28134" s="34">
        <v>288189</v>
      </c>
      <c r="F28134" s="35">
        <v>17.600000000000001</v>
      </c>
      <c r="G28134" s="34">
        <v>194.5</v>
      </c>
    </row>
    <row r="28135" spans="1:7">
      <c r="A28135" s="32">
        <v>2018</v>
      </c>
      <c r="B28135" s="32">
        <v>6155</v>
      </c>
      <c r="C28135" s="33" t="s">
        <v>363</v>
      </c>
      <c r="D28135" s="33" t="s">
        <v>354</v>
      </c>
      <c r="E28135" s="34">
        <v>16918</v>
      </c>
      <c r="F28135" s="35">
        <v>17.03</v>
      </c>
      <c r="G28135" s="34">
        <v>189.5</v>
      </c>
    </row>
    <row r="28136" spans="1:7">
      <c r="A28136" s="32">
        <v>2018</v>
      </c>
      <c r="B28136" s="32">
        <v>6155</v>
      </c>
      <c r="C28136" s="33" t="s">
        <v>363</v>
      </c>
      <c r="D28136" s="33" t="s">
        <v>354</v>
      </c>
      <c r="E28136" s="34">
        <v>101660</v>
      </c>
      <c r="F28136" s="35">
        <v>17.82</v>
      </c>
      <c r="G28136" s="34">
        <v>194.8</v>
      </c>
    </row>
    <row r="28137" spans="1:7">
      <c r="A28137" s="32">
        <v>2018</v>
      </c>
      <c r="B28137" s="32">
        <v>6155</v>
      </c>
      <c r="C28137" s="33" t="s">
        <v>363</v>
      </c>
      <c r="D28137" s="33" t="s">
        <v>354</v>
      </c>
      <c r="E28137" s="34">
        <v>83027</v>
      </c>
      <c r="F28137" s="35">
        <v>17.12</v>
      </c>
      <c r="G28137" s="34">
        <v>184.3</v>
      </c>
    </row>
    <row r="28138" spans="1:7">
      <c r="A28138" s="32">
        <v>2018</v>
      </c>
      <c r="B28138" s="32">
        <v>6156</v>
      </c>
      <c r="C28138" s="33" t="s">
        <v>565</v>
      </c>
      <c r="D28138" s="33" t="s">
        <v>566</v>
      </c>
      <c r="E28138" s="34">
        <v>179</v>
      </c>
      <c r="F28138" s="35">
        <v>5.8</v>
      </c>
      <c r="G28138" s="34" t="s">
        <v>364</v>
      </c>
    </row>
    <row r="28139" spans="1:7">
      <c r="A28139" s="32">
        <v>2018</v>
      </c>
      <c r="B28139" s="32">
        <v>6165</v>
      </c>
      <c r="C28139" s="33" t="s">
        <v>353</v>
      </c>
      <c r="D28139" s="33" t="s">
        <v>354</v>
      </c>
      <c r="E28139" s="34">
        <v>1584</v>
      </c>
      <c r="F28139" s="35">
        <v>22.192</v>
      </c>
      <c r="G28139" s="34">
        <v>229.8</v>
      </c>
    </row>
    <row r="28140" spans="1:7">
      <c r="A28140" s="32">
        <v>2018</v>
      </c>
      <c r="B28140" s="32">
        <v>6165</v>
      </c>
      <c r="C28140" s="33" t="s">
        <v>353</v>
      </c>
      <c r="D28140" s="33" t="s">
        <v>354</v>
      </c>
      <c r="E28140" s="34">
        <v>3849</v>
      </c>
      <c r="F28140" s="35">
        <v>22.192</v>
      </c>
      <c r="G28140" s="34">
        <v>201.8</v>
      </c>
    </row>
    <row r="28141" spans="1:7">
      <c r="A28141" s="32">
        <v>2018</v>
      </c>
      <c r="B28141" s="32">
        <v>6165</v>
      </c>
      <c r="C28141" s="33" t="s">
        <v>565</v>
      </c>
      <c r="D28141" s="33" t="s">
        <v>566</v>
      </c>
      <c r="E28141" s="34">
        <v>1596</v>
      </c>
      <c r="F28141" s="35">
        <v>5.88</v>
      </c>
      <c r="G28141" s="34">
        <v>2092.5</v>
      </c>
    </row>
    <row r="28142" spans="1:7">
      <c r="A28142" s="32">
        <v>2018</v>
      </c>
      <c r="B28142" s="32">
        <v>6165</v>
      </c>
      <c r="C28142" s="33" t="s">
        <v>353</v>
      </c>
      <c r="D28142" s="33" t="s">
        <v>354</v>
      </c>
      <c r="E28142" s="34">
        <v>10641</v>
      </c>
      <c r="F28142" s="35">
        <v>22.192</v>
      </c>
      <c r="G28142" s="34">
        <v>177</v>
      </c>
    </row>
    <row r="28143" spans="1:7">
      <c r="A28143" s="32">
        <v>2018</v>
      </c>
      <c r="B28143" s="32">
        <v>6165</v>
      </c>
      <c r="C28143" s="33" t="s">
        <v>353</v>
      </c>
      <c r="D28143" s="33" t="s">
        <v>354</v>
      </c>
      <c r="E28143" s="34">
        <v>360619</v>
      </c>
      <c r="F28143" s="35">
        <v>22.474</v>
      </c>
      <c r="G28143" s="34">
        <v>169.9</v>
      </c>
    </row>
    <row r="28144" spans="1:7">
      <c r="A28144" s="32">
        <v>2018</v>
      </c>
      <c r="B28144" s="32">
        <v>6166</v>
      </c>
      <c r="C28144" s="33" t="s">
        <v>565</v>
      </c>
      <c r="D28144" s="33" t="s">
        <v>566</v>
      </c>
      <c r="E28144" s="34">
        <v>3560</v>
      </c>
      <c r="F28144" s="35">
        <v>5.7329999999999997</v>
      </c>
      <c r="G28144" s="34">
        <v>1709.2</v>
      </c>
    </row>
    <row r="28145" spans="1:7">
      <c r="A28145" s="32">
        <v>2018</v>
      </c>
      <c r="B28145" s="32">
        <v>6166</v>
      </c>
      <c r="C28145" s="33" t="s">
        <v>353</v>
      </c>
      <c r="D28145" s="33" t="s">
        <v>354</v>
      </c>
      <c r="E28145" s="34">
        <v>834</v>
      </c>
      <c r="F28145" s="35">
        <v>24.204000000000001</v>
      </c>
      <c r="G28145" s="34">
        <v>260.5</v>
      </c>
    </row>
    <row r="28146" spans="1:7">
      <c r="A28146" s="32">
        <v>2018</v>
      </c>
      <c r="B28146" s="32">
        <v>6166</v>
      </c>
      <c r="C28146" s="33" t="s">
        <v>353</v>
      </c>
      <c r="D28146" s="33" t="s">
        <v>354</v>
      </c>
      <c r="E28146" s="34">
        <v>491</v>
      </c>
      <c r="F28146" s="35">
        <v>23.524000000000001</v>
      </c>
      <c r="G28146" s="34">
        <v>263.8</v>
      </c>
    </row>
    <row r="28147" spans="1:7">
      <c r="A28147" s="32">
        <v>2018</v>
      </c>
      <c r="B28147" s="32">
        <v>6166</v>
      </c>
      <c r="C28147" s="33" t="s">
        <v>353</v>
      </c>
      <c r="D28147" s="33" t="s">
        <v>354</v>
      </c>
      <c r="E28147" s="34">
        <v>834</v>
      </c>
      <c r="F28147" s="35">
        <v>24.204000000000001</v>
      </c>
      <c r="G28147" s="34">
        <v>260.5</v>
      </c>
    </row>
    <row r="28148" spans="1:7">
      <c r="A28148" s="32">
        <v>2018</v>
      </c>
      <c r="B28148" s="32">
        <v>6166</v>
      </c>
      <c r="C28148" s="33" t="s">
        <v>353</v>
      </c>
      <c r="D28148" s="33" t="s">
        <v>354</v>
      </c>
      <c r="E28148" s="34">
        <v>1043</v>
      </c>
      <c r="F28148" s="35">
        <v>24.314</v>
      </c>
      <c r="G28148" s="34">
        <v>260.2</v>
      </c>
    </row>
    <row r="28149" spans="1:7">
      <c r="A28149" s="32">
        <v>2018</v>
      </c>
      <c r="B28149" s="32">
        <v>6166</v>
      </c>
      <c r="C28149" s="33" t="s">
        <v>353</v>
      </c>
      <c r="D28149" s="33" t="s">
        <v>354</v>
      </c>
      <c r="E28149" s="34">
        <v>1075</v>
      </c>
      <c r="F28149" s="35">
        <v>24.314</v>
      </c>
      <c r="G28149" s="34">
        <v>260.2</v>
      </c>
    </row>
    <row r="28150" spans="1:7">
      <c r="A28150" s="32">
        <v>2018</v>
      </c>
      <c r="B28150" s="32">
        <v>6166</v>
      </c>
      <c r="C28150" s="33" t="s">
        <v>353</v>
      </c>
      <c r="D28150" s="33" t="s">
        <v>354</v>
      </c>
      <c r="E28150" s="34">
        <v>4511</v>
      </c>
      <c r="F28150" s="35">
        <v>24.012</v>
      </c>
      <c r="G28150" s="34">
        <v>282.8</v>
      </c>
    </row>
    <row r="28151" spans="1:7">
      <c r="A28151" s="32">
        <v>2018</v>
      </c>
      <c r="B28151" s="32">
        <v>6166</v>
      </c>
      <c r="C28151" s="33" t="s">
        <v>353</v>
      </c>
      <c r="D28151" s="33" t="s">
        <v>354</v>
      </c>
      <c r="E28151" s="34">
        <v>19340</v>
      </c>
      <c r="F28151" s="35">
        <v>23.684000000000001</v>
      </c>
      <c r="G28151" s="34">
        <v>308.10000000000002</v>
      </c>
    </row>
    <row r="28152" spans="1:7">
      <c r="A28152" s="32">
        <v>2018</v>
      </c>
      <c r="B28152" s="32">
        <v>6166</v>
      </c>
      <c r="C28152" s="33" t="s">
        <v>353</v>
      </c>
      <c r="D28152" s="33" t="s">
        <v>354</v>
      </c>
      <c r="E28152" s="34">
        <v>1043</v>
      </c>
      <c r="F28152" s="35">
        <v>24.314</v>
      </c>
      <c r="G28152" s="34">
        <v>260.2</v>
      </c>
    </row>
    <row r="28153" spans="1:7">
      <c r="A28153" s="32">
        <v>2018</v>
      </c>
      <c r="B28153" s="32">
        <v>6177</v>
      </c>
      <c r="C28153" s="33" t="s">
        <v>363</v>
      </c>
      <c r="D28153" s="33" t="s">
        <v>354</v>
      </c>
      <c r="E28153" s="34">
        <v>15015</v>
      </c>
      <c r="F28153" s="35">
        <v>18.399999999999999</v>
      </c>
      <c r="G28153" s="34">
        <v>258.39999999999998</v>
      </c>
    </row>
    <row r="28154" spans="1:7">
      <c r="A28154" s="32">
        <v>2018</v>
      </c>
      <c r="B28154" s="32">
        <v>6177</v>
      </c>
      <c r="C28154" s="33" t="s">
        <v>363</v>
      </c>
      <c r="D28154" s="33" t="s">
        <v>354</v>
      </c>
      <c r="E28154" s="34">
        <v>150530</v>
      </c>
      <c r="F28154" s="35">
        <v>17.7</v>
      </c>
      <c r="G28154" s="34">
        <v>274.8</v>
      </c>
    </row>
    <row r="28155" spans="1:7">
      <c r="A28155" s="32">
        <v>2018</v>
      </c>
      <c r="B28155" s="32">
        <v>6178</v>
      </c>
      <c r="C28155" s="33" t="s">
        <v>363</v>
      </c>
      <c r="D28155" s="33" t="s">
        <v>354</v>
      </c>
      <c r="E28155" s="34">
        <v>128423</v>
      </c>
      <c r="F28155" s="35">
        <v>16.614000000000001</v>
      </c>
      <c r="G28155" s="34" t="s">
        <v>364</v>
      </c>
    </row>
    <row r="28156" spans="1:7">
      <c r="A28156" s="32">
        <v>2018</v>
      </c>
      <c r="B28156" s="32">
        <v>6178</v>
      </c>
      <c r="C28156" s="33" t="s">
        <v>363</v>
      </c>
      <c r="D28156" s="33" t="s">
        <v>354</v>
      </c>
      <c r="E28156" s="34">
        <v>48646</v>
      </c>
      <c r="F28156" s="35">
        <v>16.853999999999999</v>
      </c>
      <c r="G28156" s="34" t="s">
        <v>364</v>
      </c>
    </row>
    <row r="28157" spans="1:7">
      <c r="A28157" s="32">
        <v>2018</v>
      </c>
      <c r="B28157" s="32">
        <v>6178</v>
      </c>
      <c r="C28157" s="33" t="s">
        <v>363</v>
      </c>
      <c r="D28157" s="33" t="s">
        <v>354</v>
      </c>
      <c r="E28157" s="34">
        <v>16410</v>
      </c>
      <c r="F28157" s="35">
        <v>17.89</v>
      </c>
      <c r="G28157" s="34" t="s">
        <v>364</v>
      </c>
    </row>
    <row r="28158" spans="1:7">
      <c r="A28158" s="32">
        <v>2018</v>
      </c>
      <c r="B28158" s="32">
        <v>6179</v>
      </c>
      <c r="C28158" s="33" t="s">
        <v>363</v>
      </c>
      <c r="D28158" s="33" t="s">
        <v>354</v>
      </c>
      <c r="E28158" s="34">
        <v>15116</v>
      </c>
      <c r="F28158" s="35">
        <v>16.254000000000001</v>
      </c>
      <c r="G28158" s="34">
        <v>171.8</v>
      </c>
    </row>
    <row r="28159" spans="1:7">
      <c r="A28159" s="32">
        <v>2018</v>
      </c>
      <c r="B28159" s="32">
        <v>6179</v>
      </c>
      <c r="C28159" s="33" t="s">
        <v>363</v>
      </c>
      <c r="D28159" s="33" t="s">
        <v>354</v>
      </c>
      <c r="E28159" s="34">
        <v>15104</v>
      </c>
      <c r="F28159" s="35">
        <v>16.82</v>
      </c>
      <c r="G28159" s="34">
        <v>161.80000000000001</v>
      </c>
    </row>
    <row r="28160" spans="1:7">
      <c r="A28160" s="32">
        <v>2018</v>
      </c>
      <c r="B28160" s="32">
        <v>6179</v>
      </c>
      <c r="C28160" s="33" t="s">
        <v>363</v>
      </c>
      <c r="D28160" s="33" t="s">
        <v>354</v>
      </c>
      <c r="E28160" s="34">
        <v>15102</v>
      </c>
      <c r="F28160" s="35">
        <v>16.745999999999999</v>
      </c>
      <c r="G28160" s="34">
        <v>167.1</v>
      </c>
    </row>
    <row r="28161" spans="1:7">
      <c r="A28161" s="32">
        <v>2018</v>
      </c>
      <c r="B28161" s="32">
        <v>6179</v>
      </c>
      <c r="C28161" s="33" t="s">
        <v>363</v>
      </c>
      <c r="D28161" s="33" t="s">
        <v>354</v>
      </c>
      <c r="E28161" s="34">
        <v>75559</v>
      </c>
      <c r="F28161" s="35">
        <v>16.489000000000001</v>
      </c>
      <c r="G28161" s="34">
        <v>169.6</v>
      </c>
    </row>
    <row r="28162" spans="1:7">
      <c r="A28162" s="32">
        <v>2018</v>
      </c>
      <c r="B28162" s="32">
        <v>6179</v>
      </c>
      <c r="C28162" s="33" t="s">
        <v>363</v>
      </c>
      <c r="D28162" s="33" t="s">
        <v>354</v>
      </c>
      <c r="E28162" s="34">
        <v>105603</v>
      </c>
      <c r="F28162" s="35">
        <v>16.271000000000001</v>
      </c>
      <c r="G28162" s="34">
        <v>169.8</v>
      </c>
    </row>
    <row r="28163" spans="1:7">
      <c r="A28163" s="32">
        <v>2018</v>
      </c>
      <c r="B28163" s="32">
        <v>6179</v>
      </c>
      <c r="C28163" s="33" t="s">
        <v>363</v>
      </c>
      <c r="D28163" s="33" t="s">
        <v>354</v>
      </c>
      <c r="E28163" s="34">
        <v>30196</v>
      </c>
      <c r="F28163" s="35">
        <v>16.673999999999999</v>
      </c>
      <c r="G28163" s="34">
        <v>165.6</v>
      </c>
    </row>
    <row r="28164" spans="1:7">
      <c r="A28164" s="32">
        <v>2018</v>
      </c>
      <c r="B28164" s="32">
        <v>6179</v>
      </c>
      <c r="C28164" s="33" t="s">
        <v>363</v>
      </c>
      <c r="D28164" s="33" t="s">
        <v>354</v>
      </c>
      <c r="E28164" s="34">
        <v>30375</v>
      </c>
      <c r="F28164" s="35">
        <v>16.119</v>
      </c>
      <c r="G28164" s="34">
        <v>162.80000000000001</v>
      </c>
    </row>
    <row r="28165" spans="1:7">
      <c r="A28165" s="32">
        <v>2018</v>
      </c>
      <c r="B28165" s="32">
        <v>6179</v>
      </c>
      <c r="C28165" s="33" t="s">
        <v>363</v>
      </c>
      <c r="D28165" s="33" t="s">
        <v>354</v>
      </c>
      <c r="E28165" s="34">
        <v>45280</v>
      </c>
      <c r="F28165" s="35">
        <v>16.582000000000001</v>
      </c>
      <c r="G28165" s="34">
        <v>165.8</v>
      </c>
    </row>
    <row r="28166" spans="1:7">
      <c r="A28166" s="32">
        <v>2018</v>
      </c>
      <c r="B28166" s="32">
        <v>6179</v>
      </c>
      <c r="C28166" s="33" t="s">
        <v>363</v>
      </c>
      <c r="D28166" s="33" t="s">
        <v>354</v>
      </c>
      <c r="E28166" s="34">
        <v>45329</v>
      </c>
      <c r="F28166" s="35">
        <v>16.329999999999998</v>
      </c>
      <c r="G28166" s="34">
        <v>167.8</v>
      </c>
    </row>
    <row r="28167" spans="1:7">
      <c r="A28167" s="32">
        <v>2018</v>
      </c>
      <c r="B28167" s="32">
        <v>6179</v>
      </c>
      <c r="C28167" s="33" t="s">
        <v>363</v>
      </c>
      <c r="D28167" s="33" t="s">
        <v>354</v>
      </c>
      <c r="E28167" s="34">
        <v>60208</v>
      </c>
      <c r="F28167" s="35">
        <v>16.391999999999999</v>
      </c>
      <c r="G28167" s="34">
        <v>170.5</v>
      </c>
    </row>
    <row r="28168" spans="1:7">
      <c r="A28168" s="32">
        <v>2018</v>
      </c>
      <c r="B28168" s="32">
        <v>6179</v>
      </c>
      <c r="C28168" s="33" t="s">
        <v>363</v>
      </c>
      <c r="D28168" s="33" t="s">
        <v>354</v>
      </c>
      <c r="E28168" s="34">
        <v>15123</v>
      </c>
      <c r="F28168" s="35">
        <v>16.582000000000001</v>
      </c>
      <c r="G28168" s="34">
        <v>166.7</v>
      </c>
    </row>
    <row r="28169" spans="1:7">
      <c r="A28169" s="32">
        <v>2018</v>
      </c>
      <c r="B28169" s="32">
        <v>6179</v>
      </c>
      <c r="C28169" s="33" t="s">
        <v>363</v>
      </c>
      <c r="D28169" s="33" t="s">
        <v>354</v>
      </c>
      <c r="E28169" s="34">
        <v>29354</v>
      </c>
      <c r="F28169" s="35">
        <v>17.052</v>
      </c>
      <c r="G28169" s="34">
        <v>164.5</v>
      </c>
    </row>
    <row r="28170" spans="1:7">
      <c r="A28170" s="32">
        <v>2018</v>
      </c>
      <c r="B28170" s="32">
        <v>6180</v>
      </c>
      <c r="C28170" s="33" t="s">
        <v>362</v>
      </c>
      <c r="D28170" s="33" t="s">
        <v>354</v>
      </c>
      <c r="E28170" s="34">
        <v>843927</v>
      </c>
      <c r="F28170" s="35">
        <v>13.6</v>
      </c>
      <c r="G28170" s="34" t="s">
        <v>364</v>
      </c>
    </row>
    <row r="28171" spans="1:7">
      <c r="A28171" s="32">
        <v>2018</v>
      </c>
      <c r="B28171" s="32">
        <v>6180</v>
      </c>
      <c r="C28171" s="33" t="s">
        <v>563</v>
      </c>
      <c r="D28171" s="33" t="s">
        <v>564</v>
      </c>
      <c r="E28171" s="34">
        <v>178854</v>
      </c>
      <c r="F28171" s="35">
        <v>1.012</v>
      </c>
      <c r="G28171" s="34" t="s">
        <v>364</v>
      </c>
    </row>
    <row r="28172" spans="1:7">
      <c r="A28172" s="32">
        <v>2018</v>
      </c>
      <c r="B28172" s="32">
        <v>6183</v>
      </c>
      <c r="C28172" s="33" t="s">
        <v>362</v>
      </c>
      <c r="D28172" s="33" t="s">
        <v>354</v>
      </c>
      <c r="E28172" s="34">
        <v>249894</v>
      </c>
      <c r="F28172" s="35">
        <v>10.210000000000001</v>
      </c>
      <c r="G28172" s="34">
        <v>265</v>
      </c>
    </row>
    <row r="28173" spans="1:7">
      <c r="A28173" s="32">
        <v>2018</v>
      </c>
      <c r="B28173" s="32">
        <v>6183</v>
      </c>
      <c r="C28173" s="33" t="s">
        <v>565</v>
      </c>
      <c r="D28173" s="33" t="s">
        <v>566</v>
      </c>
      <c r="E28173" s="34">
        <v>875</v>
      </c>
      <c r="F28173" s="35">
        <v>5.86</v>
      </c>
      <c r="G28173" s="34">
        <v>1735</v>
      </c>
    </row>
    <row r="28174" spans="1:7">
      <c r="A28174" s="32">
        <v>2018</v>
      </c>
      <c r="B28174" s="32">
        <v>6190</v>
      </c>
      <c r="C28174" s="33" t="s">
        <v>353</v>
      </c>
      <c r="D28174" s="33" t="s">
        <v>354</v>
      </c>
      <c r="E28174" s="34">
        <v>37646</v>
      </c>
      <c r="F28174" s="35">
        <v>21.99</v>
      </c>
      <c r="G28174" s="34">
        <v>225.6</v>
      </c>
    </row>
    <row r="28175" spans="1:7">
      <c r="A28175" s="32">
        <v>2018</v>
      </c>
      <c r="B28175" s="32">
        <v>6190</v>
      </c>
      <c r="C28175" s="33" t="s">
        <v>568</v>
      </c>
      <c r="D28175" s="33" t="s">
        <v>569</v>
      </c>
      <c r="E28175" s="34">
        <v>18937</v>
      </c>
      <c r="F28175" s="35">
        <v>28.34</v>
      </c>
      <c r="G28175" s="34">
        <v>318.7</v>
      </c>
    </row>
    <row r="28176" spans="1:7">
      <c r="A28176" s="32">
        <v>2018</v>
      </c>
      <c r="B28176" s="32">
        <v>6190</v>
      </c>
      <c r="C28176" s="33" t="s">
        <v>568</v>
      </c>
      <c r="D28176" s="33" t="s">
        <v>569</v>
      </c>
      <c r="E28176" s="34">
        <v>27491</v>
      </c>
      <c r="F28176" s="35">
        <v>28.21</v>
      </c>
      <c r="G28176" s="34">
        <v>255.1</v>
      </c>
    </row>
    <row r="28177" spans="1:7">
      <c r="A28177" s="32">
        <v>2018</v>
      </c>
      <c r="B28177" s="32">
        <v>6190</v>
      </c>
      <c r="C28177" s="33" t="s">
        <v>568</v>
      </c>
      <c r="D28177" s="33" t="s">
        <v>569</v>
      </c>
      <c r="E28177" s="34">
        <v>27205</v>
      </c>
      <c r="F28177" s="35">
        <v>28.79</v>
      </c>
      <c r="G28177" s="34">
        <v>301.39999999999998</v>
      </c>
    </row>
    <row r="28178" spans="1:7">
      <c r="A28178" s="32">
        <v>2018</v>
      </c>
      <c r="B28178" s="32">
        <v>6190</v>
      </c>
      <c r="C28178" s="33" t="s">
        <v>568</v>
      </c>
      <c r="D28178" s="33" t="s">
        <v>569</v>
      </c>
      <c r="E28178" s="34">
        <v>19096</v>
      </c>
      <c r="F28178" s="35">
        <v>27.85</v>
      </c>
      <c r="G28178" s="34">
        <v>333</v>
      </c>
    </row>
    <row r="28179" spans="1:7">
      <c r="A28179" s="32">
        <v>2018</v>
      </c>
      <c r="B28179" s="32">
        <v>6190</v>
      </c>
      <c r="C28179" s="33" t="s">
        <v>363</v>
      </c>
      <c r="D28179" s="33" t="s">
        <v>354</v>
      </c>
      <c r="E28179" s="34">
        <v>15350</v>
      </c>
      <c r="F28179" s="35">
        <v>17.64</v>
      </c>
      <c r="G28179" s="34">
        <v>210.4</v>
      </c>
    </row>
    <row r="28180" spans="1:7">
      <c r="A28180" s="32">
        <v>2018</v>
      </c>
      <c r="B28180" s="32">
        <v>6190</v>
      </c>
      <c r="C28180" s="33" t="s">
        <v>363</v>
      </c>
      <c r="D28180" s="33" t="s">
        <v>354</v>
      </c>
      <c r="E28180" s="34">
        <v>48942</v>
      </c>
      <c r="F28180" s="35">
        <v>18.010000000000002</v>
      </c>
      <c r="G28180" s="34">
        <v>214.4</v>
      </c>
    </row>
    <row r="28181" spans="1:7">
      <c r="A28181" s="32">
        <v>2018</v>
      </c>
      <c r="B28181" s="32">
        <v>6190</v>
      </c>
      <c r="C28181" s="33" t="s">
        <v>363</v>
      </c>
      <c r="D28181" s="33" t="s">
        <v>354</v>
      </c>
      <c r="E28181" s="34">
        <v>65021</v>
      </c>
      <c r="F28181" s="35">
        <v>17.309999999999999</v>
      </c>
      <c r="G28181" s="34">
        <v>199.9</v>
      </c>
    </row>
    <row r="28182" spans="1:7">
      <c r="A28182" s="32">
        <v>2018</v>
      </c>
      <c r="B28182" s="32">
        <v>6190</v>
      </c>
      <c r="C28182" s="33" t="s">
        <v>563</v>
      </c>
      <c r="D28182" s="33" t="s">
        <v>564</v>
      </c>
      <c r="E28182" s="34">
        <v>280357</v>
      </c>
      <c r="F28182" s="35">
        <v>1.008</v>
      </c>
      <c r="G28182" s="34">
        <v>318.60000000000002</v>
      </c>
    </row>
    <row r="28183" spans="1:7">
      <c r="A28183" s="32">
        <v>2018</v>
      </c>
      <c r="B28183" s="32">
        <v>6190</v>
      </c>
      <c r="C28183" s="33" t="s">
        <v>563</v>
      </c>
      <c r="D28183" s="33" t="s">
        <v>564</v>
      </c>
      <c r="E28183" s="34">
        <v>149802</v>
      </c>
      <c r="F28183" s="35">
        <v>1.008</v>
      </c>
      <c r="G28183" s="34">
        <v>332.1</v>
      </c>
    </row>
    <row r="28184" spans="1:7">
      <c r="A28184" s="32">
        <v>2018</v>
      </c>
      <c r="B28184" s="32">
        <v>6190</v>
      </c>
      <c r="C28184" s="33" t="s">
        <v>563</v>
      </c>
      <c r="D28184" s="33" t="s">
        <v>564</v>
      </c>
      <c r="E28184" s="34">
        <v>992</v>
      </c>
      <c r="F28184" s="35">
        <v>1.008</v>
      </c>
      <c r="G28184" s="34">
        <v>290</v>
      </c>
    </row>
    <row r="28185" spans="1:7">
      <c r="A28185" s="32">
        <v>2018</v>
      </c>
      <c r="B28185" s="32">
        <v>6190</v>
      </c>
      <c r="C28185" s="33" t="s">
        <v>563</v>
      </c>
      <c r="D28185" s="33" t="s">
        <v>564</v>
      </c>
      <c r="E28185" s="34">
        <v>4950</v>
      </c>
      <c r="F28185" s="35">
        <v>1.008</v>
      </c>
      <c r="G28185" s="34">
        <v>343.5</v>
      </c>
    </row>
    <row r="28186" spans="1:7">
      <c r="A28186" s="32">
        <v>2018</v>
      </c>
      <c r="B28186" s="32">
        <v>6190</v>
      </c>
      <c r="C28186" s="33" t="s">
        <v>563</v>
      </c>
      <c r="D28186" s="33" t="s">
        <v>564</v>
      </c>
      <c r="E28186" s="34">
        <v>85317</v>
      </c>
      <c r="F28186" s="35">
        <v>1.008</v>
      </c>
      <c r="G28186" s="34">
        <v>318.89999999999998</v>
      </c>
    </row>
    <row r="28187" spans="1:7">
      <c r="A28187" s="32">
        <v>2018</v>
      </c>
      <c r="B28187" s="32">
        <v>6190</v>
      </c>
      <c r="C28187" s="33" t="s">
        <v>563</v>
      </c>
      <c r="D28187" s="33" t="s">
        <v>564</v>
      </c>
      <c r="E28187" s="34">
        <v>1984</v>
      </c>
      <c r="F28187" s="35">
        <v>1.008</v>
      </c>
      <c r="G28187" s="34">
        <v>331.9</v>
      </c>
    </row>
    <row r="28188" spans="1:7">
      <c r="A28188" s="32">
        <v>2018</v>
      </c>
      <c r="B28188" s="32">
        <v>6190</v>
      </c>
      <c r="C28188" s="33" t="s">
        <v>563</v>
      </c>
      <c r="D28188" s="33" t="s">
        <v>564</v>
      </c>
      <c r="E28188" s="34">
        <v>2976</v>
      </c>
      <c r="F28188" s="35">
        <v>1.008</v>
      </c>
      <c r="G28188" s="34">
        <v>296.10000000000002</v>
      </c>
    </row>
    <row r="28189" spans="1:7">
      <c r="A28189" s="32">
        <v>2018</v>
      </c>
      <c r="B28189" s="32">
        <v>6190</v>
      </c>
      <c r="C28189" s="33" t="s">
        <v>563</v>
      </c>
      <c r="D28189" s="33" t="s">
        <v>564</v>
      </c>
      <c r="E28189" s="34">
        <v>3968</v>
      </c>
      <c r="F28189" s="35">
        <v>1.008</v>
      </c>
      <c r="G28189" s="34">
        <v>336.9</v>
      </c>
    </row>
    <row r="28190" spans="1:7">
      <c r="A28190" s="32">
        <v>2018</v>
      </c>
      <c r="B28190" s="32">
        <v>6193</v>
      </c>
      <c r="C28190" s="33" t="s">
        <v>363</v>
      </c>
      <c r="D28190" s="33" t="s">
        <v>354</v>
      </c>
      <c r="E28190" s="34">
        <v>219318</v>
      </c>
      <c r="F28190" s="35">
        <v>17.734999999999999</v>
      </c>
      <c r="G28190" s="34">
        <v>153.5</v>
      </c>
    </row>
    <row r="28191" spans="1:7">
      <c r="A28191" s="32">
        <v>2018</v>
      </c>
      <c r="B28191" s="32">
        <v>6193</v>
      </c>
      <c r="C28191" s="33" t="s">
        <v>563</v>
      </c>
      <c r="D28191" s="33" t="s">
        <v>564</v>
      </c>
      <c r="E28191" s="34">
        <v>17565</v>
      </c>
      <c r="F28191" s="35">
        <v>1.014</v>
      </c>
      <c r="G28191" s="34">
        <v>217</v>
      </c>
    </row>
    <row r="28192" spans="1:7">
      <c r="A28192" s="32">
        <v>2018</v>
      </c>
      <c r="B28192" s="32">
        <v>6194</v>
      </c>
      <c r="C28192" s="33" t="s">
        <v>363</v>
      </c>
      <c r="D28192" s="33" t="s">
        <v>354</v>
      </c>
      <c r="E28192" s="34">
        <v>236708</v>
      </c>
      <c r="F28192" s="35">
        <v>17.757000000000001</v>
      </c>
      <c r="G28192" s="34">
        <v>177.7</v>
      </c>
    </row>
    <row r="28193" spans="1:7">
      <c r="A28193" s="32">
        <v>2018</v>
      </c>
      <c r="B28193" s="32">
        <v>6194</v>
      </c>
      <c r="C28193" s="33" t="s">
        <v>563</v>
      </c>
      <c r="D28193" s="33" t="s">
        <v>564</v>
      </c>
      <c r="E28193" s="34">
        <v>5776</v>
      </c>
      <c r="F28193" s="35">
        <v>1.016</v>
      </c>
      <c r="G28193" s="34">
        <v>217</v>
      </c>
    </row>
    <row r="28194" spans="1:7">
      <c r="A28194" s="32">
        <v>2018</v>
      </c>
      <c r="B28194" s="32">
        <v>6195</v>
      </c>
      <c r="C28194" s="33" t="s">
        <v>563</v>
      </c>
      <c r="D28194" s="33" t="s">
        <v>564</v>
      </c>
      <c r="E28194" s="34">
        <v>108898</v>
      </c>
      <c r="F28194" s="35">
        <v>1.0249999999999999</v>
      </c>
      <c r="G28194" s="34">
        <v>275.5</v>
      </c>
    </row>
    <row r="28195" spans="1:7">
      <c r="A28195" s="32">
        <v>2018</v>
      </c>
      <c r="B28195" s="32">
        <v>6195</v>
      </c>
      <c r="C28195" s="33" t="s">
        <v>363</v>
      </c>
      <c r="D28195" s="33" t="s">
        <v>354</v>
      </c>
      <c r="E28195" s="34">
        <v>95029</v>
      </c>
      <c r="F28195" s="35">
        <v>17.815999999999999</v>
      </c>
      <c r="G28195" s="34">
        <v>177.3</v>
      </c>
    </row>
    <row r="28196" spans="1:7">
      <c r="A28196" s="32">
        <v>2018</v>
      </c>
      <c r="B28196" s="32">
        <v>6204</v>
      </c>
      <c r="C28196" s="33" t="s">
        <v>363</v>
      </c>
      <c r="D28196" s="33" t="s">
        <v>354</v>
      </c>
      <c r="E28196" s="34">
        <v>45778</v>
      </c>
      <c r="F28196" s="35">
        <v>17.78</v>
      </c>
      <c r="G28196" s="34">
        <v>96.8</v>
      </c>
    </row>
    <row r="28197" spans="1:7">
      <c r="A28197" s="32">
        <v>2018</v>
      </c>
      <c r="B28197" s="32">
        <v>6204</v>
      </c>
      <c r="C28197" s="33" t="s">
        <v>363</v>
      </c>
      <c r="D28197" s="33" t="s">
        <v>354</v>
      </c>
      <c r="E28197" s="34">
        <v>107020</v>
      </c>
      <c r="F28197" s="35">
        <v>17.78</v>
      </c>
      <c r="G28197" s="34">
        <v>101.2</v>
      </c>
    </row>
    <row r="28198" spans="1:7">
      <c r="A28198" s="32">
        <v>2018</v>
      </c>
      <c r="B28198" s="32">
        <v>6204</v>
      </c>
      <c r="C28198" s="33" t="s">
        <v>363</v>
      </c>
      <c r="D28198" s="33" t="s">
        <v>354</v>
      </c>
      <c r="E28198" s="34">
        <v>76051</v>
      </c>
      <c r="F28198" s="35">
        <v>17.556000000000001</v>
      </c>
      <c r="G28198" s="34">
        <v>96.6</v>
      </c>
    </row>
    <row r="28199" spans="1:7">
      <c r="A28199" s="32">
        <v>2018</v>
      </c>
      <c r="B28199" s="32">
        <v>6204</v>
      </c>
      <c r="C28199" s="33" t="s">
        <v>363</v>
      </c>
      <c r="D28199" s="33" t="s">
        <v>354</v>
      </c>
      <c r="E28199" s="34">
        <v>243608</v>
      </c>
      <c r="F28199" s="35">
        <v>16.126000000000001</v>
      </c>
      <c r="G28199" s="34">
        <v>103.3</v>
      </c>
    </row>
    <row r="28200" spans="1:7">
      <c r="A28200" s="32">
        <v>2018</v>
      </c>
      <c r="B28200" s="32">
        <v>6213</v>
      </c>
      <c r="C28200" s="33" t="s">
        <v>353</v>
      </c>
      <c r="D28200" s="33" t="s">
        <v>354</v>
      </c>
      <c r="E28200" s="34">
        <v>118470</v>
      </c>
      <c r="F28200" s="35">
        <v>22.77</v>
      </c>
      <c r="G28200" s="34">
        <v>211.7</v>
      </c>
    </row>
    <row r="28201" spans="1:7">
      <c r="A28201" s="32">
        <v>2018</v>
      </c>
      <c r="B28201" s="32">
        <v>6213</v>
      </c>
      <c r="C28201" s="33" t="s">
        <v>353</v>
      </c>
      <c r="D28201" s="33" t="s">
        <v>354</v>
      </c>
      <c r="E28201" s="34">
        <v>133529</v>
      </c>
      <c r="F28201" s="35">
        <v>22.14</v>
      </c>
      <c r="G28201" s="34">
        <v>205.6</v>
      </c>
    </row>
    <row r="28202" spans="1:7">
      <c r="A28202" s="32">
        <v>2018</v>
      </c>
      <c r="B28202" s="32">
        <v>6213</v>
      </c>
      <c r="C28202" s="33" t="s">
        <v>565</v>
      </c>
      <c r="D28202" s="33" t="s">
        <v>566</v>
      </c>
      <c r="E28202" s="34">
        <v>1778</v>
      </c>
      <c r="F28202" s="35">
        <v>5.7960000000000003</v>
      </c>
      <c r="G28202" s="34">
        <v>1852.5</v>
      </c>
    </row>
    <row r="28203" spans="1:7">
      <c r="A28203" s="32">
        <v>2018</v>
      </c>
      <c r="B28203" s="32">
        <v>6223</v>
      </c>
      <c r="C28203" s="33" t="s">
        <v>565</v>
      </c>
      <c r="D28203" s="33" t="s">
        <v>566</v>
      </c>
      <c r="E28203" s="34">
        <v>1742</v>
      </c>
      <c r="F28203" s="35">
        <v>5.38</v>
      </c>
      <c r="G28203" s="34">
        <v>1906.4</v>
      </c>
    </row>
    <row r="28204" spans="1:7">
      <c r="A28204" s="32">
        <v>2018</v>
      </c>
      <c r="B28204" s="32">
        <v>6223</v>
      </c>
      <c r="C28204" s="33" t="s">
        <v>563</v>
      </c>
      <c r="D28204" s="33" t="s">
        <v>564</v>
      </c>
      <c r="E28204" s="34">
        <v>120831</v>
      </c>
      <c r="F28204" s="35">
        <v>1.04</v>
      </c>
      <c r="G28204" s="34">
        <v>322.2</v>
      </c>
    </row>
    <row r="28205" spans="1:7">
      <c r="A28205" s="32">
        <v>2018</v>
      </c>
      <c r="B28205" s="32">
        <v>6243</v>
      </c>
      <c r="C28205" s="33" t="s">
        <v>563</v>
      </c>
      <c r="D28205" s="33" t="s">
        <v>564</v>
      </c>
      <c r="E28205" s="34">
        <v>174622</v>
      </c>
      <c r="F28205" s="35">
        <v>1</v>
      </c>
      <c r="G28205" s="34">
        <v>1240.9000000000001</v>
      </c>
    </row>
    <row r="28206" spans="1:7">
      <c r="A28206" s="32">
        <v>2018</v>
      </c>
      <c r="B28206" s="32">
        <v>6248</v>
      </c>
      <c r="C28206" s="33" t="s">
        <v>363</v>
      </c>
      <c r="D28206" s="33" t="s">
        <v>354</v>
      </c>
      <c r="E28206" s="34">
        <v>28001</v>
      </c>
      <c r="F28206" s="35">
        <v>17.288</v>
      </c>
      <c r="G28206" s="34">
        <v>128.30000000000001</v>
      </c>
    </row>
    <row r="28207" spans="1:7">
      <c r="A28207" s="32">
        <v>2018</v>
      </c>
      <c r="B28207" s="32">
        <v>6248</v>
      </c>
      <c r="C28207" s="33" t="s">
        <v>363</v>
      </c>
      <c r="D28207" s="33" t="s">
        <v>354</v>
      </c>
      <c r="E28207" s="34">
        <v>42379</v>
      </c>
      <c r="F28207" s="35">
        <v>16.550999999999998</v>
      </c>
      <c r="G28207" s="34">
        <v>126.9</v>
      </c>
    </row>
    <row r="28208" spans="1:7">
      <c r="A28208" s="32">
        <v>2018</v>
      </c>
      <c r="B28208" s="32">
        <v>6248</v>
      </c>
      <c r="C28208" s="33" t="s">
        <v>363</v>
      </c>
      <c r="D28208" s="33" t="s">
        <v>354</v>
      </c>
      <c r="E28208" s="34">
        <v>28223</v>
      </c>
      <c r="F28208" s="35">
        <v>19.960999999999999</v>
      </c>
      <c r="G28208" s="34">
        <v>119.1</v>
      </c>
    </row>
    <row r="28209" spans="1:7">
      <c r="A28209" s="32">
        <v>2018</v>
      </c>
      <c r="B28209" s="32">
        <v>6248</v>
      </c>
      <c r="C28209" s="33" t="s">
        <v>363</v>
      </c>
      <c r="D28209" s="33" t="s">
        <v>354</v>
      </c>
      <c r="E28209" s="34">
        <v>13989</v>
      </c>
      <c r="F28209" s="35">
        <v>16.425000000000001</v>
      </c>
      <c r="G28209" s="34">
        <v>117.6</v>
      </c>
    </row>
    <row r="28210" spans="1:7">
      <c r="A28210" s="32">
        <v>2018</v>
      </c>
      <c r="B28210" s="32">
        <v>6248</v>
      </c>
      <c r="C28210" s="33" t="s">
        <v>563</v>
      </c>
      <c r="D28210" s="33" t="s">
        <v>564</v>
      </c>
      <c r="E28210" s="34">
        <v>5085</v>
      </c>
      <c r="F28210" s="35">
        <v>1.109</v>
      </c>
      <c r="G28210" s="34">
        <v>305.8</v>
      </c>
    </row>
    <row r="28211" spans="1:7">
      <c r="A28211" s="32">
        <v>2018</v>
      </c>
      <c r="B28211" s="32">
        <v>6248</v>
      </c>
      <c r="C28211" s="33" t="s">
        <v>363</v>
      </c>
      <c r="D28211" s="33" t="s">
        <v>354</v>
      </c>
      <c r="E28211" s="34">
        <v>14237</v>
      </c>
      <c r="F28211" s="35">
        <v>16.991</v>
      </c>
      <c r="G28211" s="34">
        <v>115.2</v>
      </c>
    </row>
    <row r="28212" spans="1:7">
      <c r="A28212" s="32">
        <v>2018</v>
      </c>
      <c r="B28212" s="32">
        <v>6248</v>
      </c>
      <c r="C28212" s="33" t="s">
        <v>363</v>
      </c>
      <c r="D28212" s="33" t="s">
        <v>354</v>
      </c>
      <c r="E28212" s="34">
        <v>14126</v>
      </c>
      <c r="F28212" s="35">
        <v>16.478000000000002</v>
      </c>
      <c r="G28212" s="34">
        <v>110.1</v>
      </c>
    </row>
    <row r="28213" spans="1:7">
      <c r="A28213" s="32">
        <v>2018</v>
      </c>
      <c r="B28213" s="32">
        <v>6248</v>
      </c>
      <c r="C28213" s="33" t="s">
        <v>363</v>
      </c>
      <c r="D28213" s="33" t="s">
        <v>354</v>
      </c>
      <c r="E28213" s="34">
        <v>56231</v>
      </c>
      <c r="F28213" s="35">
        <v>16.957999999999998</v>
      </c>
      <c r="G28213" s="34">
        <v>112.9</v>
      </c>
    </row>
    <row r="28214" spans="1:7">
      <c r="A28214" s="32">
        <v>2018</v>
      </c>
      <c r="B28214" s="32">
        <v>6249</v>
      </c>
      <c r="C28214" s="33" t="s">
        <v>565</v>
      </c>
      <c r="D28214" s="33" t="s">
        <v>566</v>
      </c>
      <c r="E28214" s="34">
        <v>3076</v>
      </c>
      <c r="F28214" s="35">
        <v>5.79</v>
      </c>
      <c r="G28214" s="34">
        <v>1786.2</v>
      </c>
    </row>
    <row r="28215" spans="1:7">
      <c r="A28215" s="32">
        <v>2018</v>
      </c>
      <c r="B28215" s="32">
        <v>6249</v>
      </c>
      <c r="C28215" s="33" t="s">
        <v>353</v>
      </c>
      <c r="D28215" s="33" t="s">
        <v>354</v>
      </c>
      <c r="E28215" s="34">
        <v>12820</v>
      </c>
      <c r="F28215" s="35">
        <v>24.02</v>
      </c>
      <c r="G28215" s="34">
        <v>322.7</v>
      </c>
    </row>
    <row r="28216" spans="1:7">
      <c r="A28216" s="32">
        <v>2018</v>
      </c>
      <c r="B28216" s="32">
        <v>6249</v>
      </c>
      <c r="C28216" s="33" t="s">
        <v>353</v>
      </c>
      <c r="D28216" s="33" t="s">
        <v>354</v>
      </c>
      <c r="E28216" s="34">
        <v>50808</v>
      </c>
      <c r="F28216" s="35">
        <v>23.69</v>
      </c>
      <c r="G28216" s="34">
        <v>386.6</v>
      </c>
    </row>
    <row r="28217" spans="1:7">
      <c r="A28217" s="32">
        <v>2018</v>
      </c>
      <c r="B28217" s="32">
        <v>6253</v>
      </c>
      <c r="C28217" s="33" t="s">
        <v>565</v>
      </c>
      <c r="D28217" s="33" t="s">
        <v>566</v>
      </c>
      <c r="E28217" s="34">
        <v>2611</v>
      </c>
      <c r="F28217" s="35">
        <v>5.88</v>
      </c>
      <c r="G28217" s="34">
        <v>1845.2</v>
      </c>
    </row>
    <row r="28218" spans="1:7">
      <c r="A28218" s="32">
        <v>2018</v>
      </c>
      <c r="B28218" s="32">
        <v>6253</v>
      </c>
      <c r="C28218" s="33" t="s">
        <v>563</v>
      </c>
      <c r="D28218" s="33" t="s">
        <v>564</v>
      </c>
      <c r="E28218" s="34">
        <v>34771</v>
      </c>
      <c r="F28218" s="35">
        <v>1.024</v>
      </c>
      <c r="G28218" s="34">
        <v>322</v>
      </c>
    </row>
    <row r="28219" spans="1:7">
      <c r="A28219" s="32">
        <v>2018</v>
      </c>
      <c r="B28219" s="32">
        <v>6254</v>
      </c>
      <c r="C28219" s="33" t="s">
        <v>363</v>
      </c>
      <c r="D28219" s="33" t="s">
        <v>354</v>
      </c>
      <c r="E28219" s="34">
        <v>45890</v>
      </c>
      <c r="F28219" s="35">
        <v>16.884</v>
      </c>
      <c r="G28219" s="34">
        <v>199.4</v>
      </c>
    </row>
    <row r="28220" spans="1:7">
      <c r="A28220" s="32">
        <v>2018</v>
      </c>
      <c r="B28220" s="32">
        <v>6254</v>
      </c>
      <c r="C28220" s="33" t="s">
        <v>363</v>
      </c>
      <c r="D28220" s="33" t="s">
        <v>354</v>
      </c>
      <c r="E28220" s="34">
        <v>122674</v>
      </c>
      <c r="F28220" s="35">
        <v>16.888000000000002</v>
      </c>
      <c r="G28220" s="34">
        <v>165.9</v>
      </c>
    </row>
    <row r="28221" spans="1:7">
      <c r="A28221" s="32">
        <v>2018</v>
      </c>
      <c r="B28221" s="32">
        <v>6254</v>
      </c>
      <c r="C28221" s="33" t="s">
        <v>363</v>
      </c>
      <c r="D28221" s="33" t="s">
        <v>354</v>
      </c>
      <c r="E28221" s="34">
        <v>91940</v>
      </c>
      <c r="F28221" s="35">
        <v>17.038</v>
      </c>
      <c r="G28221" s="34">
        <v>170.8</v>
      </c>
    </row>
    <row r="28222" spans="1:7">
      <c r="A28222" s="32">
        <v>2018</v>
      </c>
      <c r="B28222" s="32">
        <v>6254</v>
      </c>
      <c r="C28222" s="33" t="s">
        <v>565</v>
      </c>
      <c r="D28222" s="33" t="s">
        <v>566</v>
      </c>
      <c r="E28222" s="34">
        <v>2444</v>
      </c>
      <c r="F28222" s="35">
        <v>5.88</v>
      </c>
      <c r="G28222" s="34">
        <v>1793.2</v>
      </c>
    </row>
    <row r="28223" spans="1:7">
      <c r="A28223" s="32">
        <v>2018</v>
      </c>
      <c r="B28223" s="32">
        <v>6254</v>
      </c>
      <c r="C28223" s="33" t="s">
        <v>363</v>
      </c>
      <c r="D28223" s="33" t="s">
        <v>354</v>
      </c>
      <c r="E28223" s="34">
        <v>15387</v>
      </c>
      <c r="F28223" s="35">
        <v>16.216000000000001</v>
      </c>
      <c r="G28223" s="34">
        <v>159.9</v>
      </c>
    </row>
    <row r="28224" spans="1:7">
      <c r="A28224" s="32">
        <v>2018</v>
      </c>
      <c r="B28224" s="32">
        <v>6257</v>
      </c>
      <c r="C28224" s="33" t="s">
        <v>565</v>
      </c>
      <c r="D28224" s="33" t="s">
        <v>566</v>
      </c>
      <c r="E28224" s="34">
        <v>2473</v>
      </c>
      <c r="F28224" s="35">
        <v>5.8</v>
      </c>
      <c r="G28224" s="34">
        <v>1748</v>
      </c>
    </row>
    <row r="28225" spans="1:7">
      <c r="A28225" s="32">
        <v>2018</v>
      </c>
      <c r="B28225" s="32">
        <v>6257</v>
      </c>
      <c r="C28225" s="33" t="s">
        <v>363</v>
      </c>
      <c r="D28225" s="33" t="s">
        <v>354</v>
      </c>
      <c r="E28225" s="34">
        <v>222941</v>
      </c>
      <c r="F28225" s="35">
        <v>16.911999999999999</v>
      </c>
      <c r="G28225" s="34">
        <v>232.9</v>
      </c>
    </row>
    <row r="28226" spans="1:7">
      <c r="A28226" s="32">
        <v>2018</v>
      </c>
      <c r="B28226" s="32">
        <v>6257</v>
      </c>
      <c r="C28226" s="33" t="s">
        <v>363</v>
      </c>
      <c r="D28226" s="33" t="s">
        <v>354</v>
      </c>
      <c r="E28226" s="34">
        <v>79386</v>
      </c>
      <c r="F28226" s="35">
        <v>16.78</v>
      </c>
      <c r="G28226" s="34">
        <v>234.6</v>
      </c>
    </row>
    <row r="28227" spans="1:7">
      <c r="A28227" s="32">
        <v>2018</v>
      </c>
      <c r="B28227" s="32">
        <v>6257</v>
      </c>
      <c r="C28227" s="33" t="s">
        <v>363</v>
      </c>
      <c r="D28227" s="33" t="s">
        <v>354</v>
      </c>
      <c r="E28227" s="34">
        <v>47849</v>
      </c>
      <c r="F28227" s="35">
        <v>16.542000000000002</v>
      </c>
      <c r="G28227" s="34">
        <v>234.8</v>
      </c>
    </row>
    <row r="28228" spans="1:7">
      <c r="A28228" s="32">
        <v>2018</v>
      </c>
      <c r="B28228" s="32">
        <v>6257</v>
      </c>
      <c r="C28228" s="33" t="s">
        <v>363</v>
      </c>
      <c r="D28228" s="33" t="s">
        <v>354</v>
      </c>
      <c r="E28228" s="34">
        <v>31825</v>
      </c>
      <c r="F28228" s="35">
        <v>17.13</v>
      </c>
      <c r="G28228" s="34">
        <v>239.1</v>
      </c>
    </row>
    <row r="28229" spans="1:7">
      <c r="A28229" s="32">
        <v>2018</v>
      </c>
      <c r="B28229" s="32">
        <v>6257</v>
      </c>
      <c r="C28229" s="33" t="s">
        <v>363</v>
      </c>
      <c r="D28229" s="33" t="s">
        <v>354</v>
      </c>
      <c r="E28229" s="34">
        <v>79273</v>
      </c>
      <c r="F28229" s="35">
        <v>16.876000000000001</v>
      </c>
      <c r="G28229" s="34">
        <v>239</v>
      </c>
    </row>
    <row r="28230" spans="1:7">
      <c r="A28230" s="32">
        <v>2018</v>
      </c>
      <c r="B28230" s="32">
        <v>6257</v>
      </c>
      <c r="C28230" s="33" t="s">
        <v>363</v>
      </c>
      <c r="D28230" s="33" t="s">
        <v>354</v>
      </c>
      <c r="E28230" s="34">
        <v>63697</v>
      </c>
      <c r="F28230" s="35">
        <v>16.594000000000001</v>
      </c>
      <c r="G28230" s="34">
        <v>236.3</v>
      </c>
    </row>
    <row r="28231" spans="1:7">
      <c r="A28231" s="32">
        <v>2018</v>
      </c>
      <c r="B28231" s="32">
        <v>6257</v>
      </c>
      <c r="C28231" s="33" t="s">
        <v>363</v>
      </c>
      <c r="D28231" s="33" t="s">
        <v>354</v>
      </c>
      <c r="E28231" s="34">
        <v>47725</v>
      </c>
      <c r="F28231" s="35">
        <v>17.103999999999999</v>
      </c>
      <c r="G28231" s="34">
        <v>234.2</v>
      </c>
    </row>
    <row r="28232" spans="1:7">
      <c r="A28232" s="32">
        <v>2018</v>
      </c>
      <c r="B28232" s="32">
        <v>6257</v>
      </c>
      <c r="C28232" s="33" t="s">
        <v>363</v>
      </c>
      <c r="D28232" s="33" t="s">
        <v>354</v>
      </c>
      <c r="E28232" s="34">
        <v>191353</v>
      </c>
      <c r="F28232" s="35">
        <v>17.178000000000001</v>
      </c>
      <c r="G28232" s="34">
        <v>245.4</v>
      </c>
    </row>
    <row r="28233" spans="1:7">
      <c r="A28233" s="32">
        <v>2018</v>
      </c>
      <c r="B28233" s="32">
        <v>6257</v>
      </c>
      <c r="C28233" s="33" t="s">
        <v>363</v>
      </c>
      <c r="D28233" s="33" t="s">
        <v>354</v>
      </c>
      <c r="E28233" s="34">
        <v>111524</v>
      </c>
      <c r="F28233" s="35">
        <v>16.606000000000002</v>
      </c>
      <c r="G28233" s="34">
        <v>239.6</v>
      </c>
    </row>
    <row r="28234" spans="1:7">
      <c r="A28234" s="32">
        <v>2018</v>
      </c>
      <c r="B28234" s="32">
        <v>6258</v>
      </c>
      <c r="C28234" s="33" t="s">
        <v>565</v>
      </c>
      <c r="D28234" s="33" t="s">
        <v>566</v>
      </c>
      <c r="E28234" s="34">
        <v>1292</v>
      </c>
      <c r="F28234" s="35">
        <v>5.8170000000000002</v>
      </c>
      <c r="G28234" s="34">
        <v>1784.2</v>
      </c>
    </row>
    <row r="28235" spans="1:7">
      <c r="A28235" s="32">
        <v>2018</v>
      </c>
      <c r="B28235" s="32">
        <v>6264</v>
      </c>
      <c r="C28235" s="33" t="s">
        <v>565</v>
      </c>
      <c r="D28235" s="33" t="s">
        <v>566</v>
      </c>
      <c r="E28235" s="34">
        <v>1608</v>
      </c>
      <c r="F28235" s="35">
        <v>5.7919999999999998</v>
      </c>
      <c r="G28235" s="34">
        <v>1856.8</v>
      </c>
    </row>
    <row r="28236" spans="1:7">
      <c r="A28236" s="32">
        <v>2018</v>
      </c>
      <c r="B28236" s="32">
        <v>6264</v>
      </c>
      <c r="C28236" s="33" t="s">
        <v>353</v>
      </c>
      <c r="D28236" s="33" t="s">
        <v>354</v>
      </c>
      <c r="E28236" s="34">
        <v>11169</v>
      </c>
      <c r="F28236" s="35">
        <v>24.731999999999999</v>
      </c>
      <c r="G28236" s="34">
        <v>244.1</v>
      </c>
    </row>
    <row r="28237" spans="1:7">
      <c r="A28237" s="32">
        <v>2018</v>
      </c>
      <c r="B28237" s="32">
        <v>6264</v>
      </c>
      <c r="C28237" s="33" t="s">
        <v>353</v>
      </c>
      <c r="D28237" s="33" t="s">
        <v>354</v>
      </c>
      <c r="E28237" s="34">
        <v>84192</v>
      </c>
      <c r="F28237" s="35">
        <v>25.052</v>
      </c>
      <c r="G28237" s="34">
        <v>172.9</v>
      </c>
    </row>
    <row r="28238" spans="1:7">
      <c r="A28238" s="32">
        <v>2018</v>
      </c>
      <c r="B28238" s="32">
        <v>6264</v>
      </c>
      <c r="C28238" s="33" t="s">
        <v>353</v>
      </c>
      <c r="D28238" s="33" t="s">
        <v>354</v>
      </c>
      <c r="E28238" s="34">
        <v>21373</v>
      </c>
      <c r="F28238" s="35">
        <v>25.033999999999999</v>
      </c>
      <c r="G28238" s="34">
        <v>149.1</v>
      </c>
    </row>
    <row r="28239" spans="1:7">
      <c r="A28239" s="32">
        <v>2018</v>
      </c>
      <c r="B28239" s="32">
        <v>6264</v>
      </c>
      <c r="C28239" s="33" t="s">
        <v>353</v>
      </c>
      <c r="D28239" s="33" t="s">
        <v>354</v>
      </c>
      <c r="E28239" s="34">
        <v>5655</v>
      </c>
      <c r="F28239" s="35">
        <v>25.033999999999999</v>
      </c>
      <c r="G28239" s="34">
        <v>149.1</v>
      </c>
    </row>
    <row r="28240" spans="1:7">
      <c r="A28240" s="32">
        <v>2018</v>
      </c>
      <c r="B28240" s="32">
        <v>6264</v>
      </c>
      <c r="C28240" s="33" t="s">
        <v>353</v>
      </c>
      <c r="D28240" s="33" t="s">
        <v>354</v>
      </c>
      <c r="E28240" s="34">
        <v>72542</v>
      </c>
      <c r="F28240" s="35">
        <v>25.007999999999999</v>
      </c>
      <c r="G28240" s="34">
        <v>173.1</v>
      </c>
    </row>
    <row r="28241" spans="1:7">
      <c r="A28241" s="32">
        <v>2018</v>
      </c>
      <c r="B28241" s="32">
        <v>6288</v>
      </c>
      <c r="C28241" s="33" t="s">
        <v>362</v>
      </c>
      <c r="D28241" s="33" t="s">
        <v>354</v>
      </c>
      <c r="E28241" s="34">
        <v>11154</v>
      </c>
      <c r="F28241" s="35">
        <v>15.6</v>
      </c>
      <c r="G28241" s="34">
        <v>396</v>
      </c>
    </row>
    <row r="28242" spans="1:7">
      <c r="A28242" s="32">
        <v>2018</v>
      </c>
      <c r="B28242" s="32">
        <v>6288</v>
      </c>
      <c r="C28242" s="33" t="s">
        <v>365</v>
      </c>
      <c r="D28242" s="33" t="s">
        <v>354</v>
      </c>
      <c r="E28242" s="34">
        <v>8416</v>
      </c>
      <c r="F28242" s="35">
        <v>12.2</v>
      </c>
      <c r="G28242" s="34">
        <v>195</v>
      </c>
    </row>
    <row r="28243" spans="1:7">
      <c r="A28243" s="32">
        <v>2018</v>
      </c>
      <c r="B28243" s="32">
        <v>6288</v>
      </c>
      <c r="C28243" s="33" t="s">
        <v>565</v>
      </c>
      <c r="D28243" s="33" t="s">
        <v>566</v>
      </c>
      <c r="E28243" s="34">
        <v>1599</v>
      </c>
      <c r="F28243" s="35">
        <v>5.6</v>
      </c>
      <c r="G28243" s="34">
        <v>1821</v>
      </c>
    </row>
    <row r="28244" spans="1:7">
      <c r="A28244" s="32">
        <v>2018</v>
      </c>
      <c r="B28244" s="32">
        <v>6373</v>
      </c>
      <c r="C28244" s="33" t="s">
        <v>563</v>
      </c>
      <c r="D28244" s="33" t="s">
        <v>564</v>
      </c>
      <c r="E28244" s="34">
        <v>53510</v>
      </c>
      <c r="F28244" s="35">
        <v>1.06</v>
      </c>
      <c r="G28244" s="34">
        <v>397.9</v>
      </c>
    </row>
    <row r="28245" spans="1:7">
      <c r="A28245" s="32">
        <v>2018</v>
      </c>
      <c r="B28245" s="32">
        <v>6373</v>
      </c>
      <c r="C28245" s="33" t="s">
        <v>563</v>
      </c>
      <c r="D28245" s="33" t="s">
        <v>564</v>
      </c>
      <c r="E28245" s="34">
        <v>12325</v>
      </c>
      <c r="F28245" s="35">
        <v>1.06</v>
      </c>
      <c r="G28245" s="34">
        <v>308.10000000000002</v>
      </c>
    </row>
    <row r="28246" spans="1:7">
      <c r="A28246" s="32">
        <v>2018</v>
      </c>
      <c r="B28246" s="32">
        <v>6469</v>
      </c>
      <c r="C28246" s="33" t="s">
        <v>362</v>
      </c>
      <c r="D28246" s="33" t="s">
        <v>354</v>
      </c>
      <c r="E28246" s="34">
        <v>384768</v>
      </c>
      <c r="F28246" s="35">
        <v>13.178000000000001</v>
      </c>
      <c r="G28246" s="34">
        <v>104.7</v>
      </c>
    </row>
    <row r="28247" spans="1:7">
      <c r="A28247" s="32">
        <v>2018</v>
      </c>
      <c r="B28247" s="32">
        <v>6469</v>
      </c>
      <c r="C28247" s="33" t="s">
        <v>563</v>
      </c>
      <c r="D28247" s="33" t="s">
        <v>564</v>
      </c>
      <c r="E28247" s="34">
        <v>31440</v>
      </c>
      <c r="F28247" s="35">
        <v>0.98299999999999998</v>
      </c>
      <c r="G28247" s="34">
        <v>272.2</v>
      </c>
    </row>
    <row r="28248" spans="1:7">
      <c r="A28248" s="32">
        <v>2018</v>
      </c>
      <c r="B28248" s="32">
        <v>6481</v>
      </c>
      <c r="C28248" s="33" t="s">
        <v>353</v>
      </c>
      <c r="D28248" s="33" t="s">
        <v>354</v>
      </c>
      <c r="E28248" s="34">
        <v>34943</v>
      </c>
      <c r="F28248" s="35">
        <v>22.565999999999999</v>
      </c>
      <c r="G28248" s="34">
        <v>223.1</v>
      </c>
    </row>
    <row r="28249" spans="1:7">
      <c r="A28249" s="32">
        <v>2018</v>
      </c>
      <c r="B28249" s="32">
        <v>6481</v>
      </c>
      <c r="C28249" s="33" t="s">
        <v>353</v>
      </c>
      <c r="D28249" s="33" t="s">
        <v>354</v>
      </c>
      <c r="E28249" s="34">
        <v>129358</v>
      </c>
      <c r="F28249" s="35">
        <v>21.606999999999999</v>
      </c>
      <c r="G28249" s="34">
        <v>227</v>
      </c>
    </row>
    <row r="28250" spans="1:7">
      <c r="A28250" s="32">
        <v>2018</v>
      </c>
      <c r="B28250" s="32">
        <v>6481</v>
      </c>
      <c r="C28250" s="33" t="s">
        <v>363</v>
      </c>
      <c r="D28250" s="33" t="s">
        <v>354</v>
      </c>
      <c r="E28250" s="34">
        <v>46121</v>
      </c>
      <c r="F28250" s="35">
        <v>19.727</v>
      </c>
      <c r="G28250" s="34">
        <v>231.9</v>
      </c>
    </row>
    <row r="28251" spans="1:7">
      <c r="A28251" s="32">
        <v>2018</v>
      </c>
      <c r="B28251" s="32">
        <v>6504</v>
      </c>
      <c r="C28251" s="33" t="s">
        <v>565</v>
      </c>
      <c r="D28251" s="33" t="s">
        <v>566</v>
      </c>
      <c r="E28251" s="34">
        <v>154</v>
      </c>
      <c r="F28251" s="35">
        <v>5.2690000000000001</v>
      </c>
      <c r="G28251" s="34">
        <v>0</v>
      </c>
    </row>
    <row r="28252" spans="1:7">
      <c r="A28252" s="32">
        <v>2018</v>
      </c>
      <c r="B28252" s="32">
        <v>6504</v>
      </c>
      <c r="C28252" s="33" t="s">
        <v>565</v>
      </c>
      <c r="D28252" s="33" t="s">
        <v>566</v>
      </c>
      <c r="E28252" s="34">
        <v>89407</v>
      </c>
      <c r="F28252" s="35">
        <v>5.774</v>
      </c>
      <c r="G28252" s="34">
        <v>1883.9</v>
      </c>
    </row>
    <row r="28253" spans="1:7">
      <c r="A28253" s="32">
        <v>2018</v>
      </c>
      <c r="B28253" s="32">
        <v>6559</v>
      </c>
      <c r="C28253" s="33" t="s">
        <v>565</v>
      </c>
      <c r="D28253" s="33" t="s">
        <v>566</v>
      </c>
      <c r="E28253" s="34">
        <v>6</v>
      </c>
      <c r="F28253" s="35">
        <v>5.6070000000000002</v>
      </c>
      <c r="G28253" s="34">
        <v>1297.2</v>
      </c>
    </row>
    <row r="28254" spans="1:7">
      <c r="A28254" s="32">
        <v>2018</v>
      </c>
      <c r="B28254" s="32">
        <v>6559</v>
      </c>
      <c r="C28254" s="33" t="s">
        <v>563</v>
      </c>
      <c r="D28254" s="33" t="s">
        <v>564</v>
      </c>
      <c r="E28254" s="34">
        <v>578917</v>
      </c>
      <c r="F28254" s="35">
        <v>1</v>
      </c>
      <c r="G28254" s="34">
        <v>526.20000000000005</v>
      </c>
    </row>
    <row r="28255" spans="1:7">
      <c r="A28255" s="32">
        <v>2018</v>
      </c>
      <c r="B28255" s="32">
        <v>6639</v>
      </c>
      <c r="C28255" s="33" t="s">
        <v>353</v>
      </c>
      <c r="D28255" s="33" t="s">
        <v>354</v>
      </c>
      <c r="E28255" s="34">
        <v>70135</v>
      </c>
      <c r="F28255" s="35">
        <v>22.21</v>
      </c>
      <c r="G28255" s="34">
        <v>204.1</v>
      </c>
    </row>
    <row r="28256" spans="1:7">
      <c r="A28256" s="32">
        <v>2018</v>
      </c>
      <c r="B28256" s="32">
        <v>6639</v>
      </c>
      <c r="C28256" s="33" t="s">
        <v>353</v>
      </c>
      <c r="D28256" s="33" t="s">
        <v>354</v>
      </c>
      <c r="E28256" s="34">
        <v>8878</v>
      </c>
      <c r="F28256" s="35">
        <v>22.15</v>
      </c>
      <c r="G28256" s="34">
        <v>201.2</v>
      </c>
    </row>
    <row r="28257" spans="1:7">
      <c r="A28257" s="32">
        <v>2018</v>
      </c>
      <c r="B28257" s="32">
        <v>6639</v>
      </c>
      <c r="C28257" s="33" t="s">
        <v>353</v>
      </c>
      <c r="D28257" s="33" t="s">
        <v>354</v>
      </c>
      <c r="E28257" s="34">
        <v>41698</v>
      </c>
      <c r="F28257" s="35">
        <v>23.09</v>
      </c>
      <c r="G28257" s="34">
        <v>171.7</v>
      </c>
    </row>
    <row r="28258" spans="1:7">
      <c r="A28258" s="32">
        <v>2018</v>
      </c>
      <c r="B28258" s="32">
        <v>6639</v>
      </c>
      <c r="C28258" s="33" t="s">
        <v>353</v>
      </c>
      <c r="D28258" s="33" t="s">
        <v>354</v>
      </c>
      <c r="E28258" s="34">
        <v>6609</v>
      </c>
      <c r="F28258" s="35">
        <v>22.66</v>
      </c>
      <c r="G28258" s="34">
        <v>179.1</v>
      </c>
    </row>
    <row r="28259" spans="1:7">
      <c r="A28259" s="32">
        <v>2018</v>
      </c>
      <c r="B28259" s="32">
        <v>6639</v>
      </c>
      <c r="C28259" s="33" t="s">
        <v>565</v>
      </c>
      <c r="D28259" s="33" t="s">
        <v>566</v>
      </c>
      <c r="E28259" s="34">
        <v>1315</v>
      </c>
      <c r="F28259" s="35">
        <v>5.8</v>
      </c>
      <c r="G28259" s="34">
        <v>1695.8</v>
      </c>
    </row>
    <row r="28260" spans="1:7">
      <c r="A28260" s="32">
        <v>2018</v>
      </c>
      <c r="B28260" s="32">
        <v>6641</v>
      </c>
      <c r="C28260" s="33" t="s">
        <v>363</v>
      </c>
      <c r="D28260" s="33" t="s">
        <v>354</v>
      </c>
      <c r="E28260" s="34">
        <v>162639</v>
      </c>
      <c r="F28260" s="35">
        <v>17.96</v>
      </c>
      <c r="G28260" s="34">
        <v>201.9</v>
      </c>
    </row>
    <row r="28261" spans="1:7">
      <c r="A28261" s="32">
        <v>2018</v>
      </c>
      <c r="B28261" s="32">
        <v>6641</v>
      </c>
      <c r="C28261" s="33" t="s">
        <v>363</v>
      </c>
      <c r="D28261" s="33" t="s">
        <v>354</v>
      </c>
      <c r="E28261" s="34">
        <v>33206</v>
      </c>
      <c r="F28261" s="35">
        <v>17.75</v>
      </c>
      <c r="G28261" s="34">
        <v>205.7</v>
      </c>
    </row>
    <row r="28262" spans="1:7">
      <c r="A28262" s="32">
        <v>2018</v>
      </c>
      <c r="B28262" s="32">
        <v>6641</v>
      </c>
      <c r="C28262" s="33" t="s">
        <v>363</v>
      </c>
      <c r="D28262" s="33" t="s">
        <v>354</v>
      </c>
      <c r="E28262" s="34">
        <v>97824</v>
      </c>
      <c r="F28262" s="35">
        <v>17.739999999999998</v>
      </c>
      <c r="G28262" s="34">
        <v>203.1</v>
      </c>
    </row>
    <row r="28263" spans="1:7">
      <c r="A28263" s="32">
        <v>2018</v>
      </c>
      <c r="B28263" s="32">
        <v>6641</v>
      </c>
      <c r="C28263" s="33" t="s">
        <v>363</v>
      </c>
      <c r="D28263" s="33" t="s">
        <v>354</v>
      </c>
      <c r="E28263" s="34">
        <v>64350</v>
      </c>
      <c r="F28263" s="35">
        <v>17.89</v>
      </c>
      <c r="G28263" s="34">
        <v>202.1</v>
      </c>
    </row>
    <row r="28264" spans="1:7">
      <c r="A28264" s="32">
        <v>2018</v>
      </c>
      <c r="B28264" s="32">
        <v>6641</v>
      </c>
      <c r="C28264" s="33" t="s">
        <v>363</v>
      </c>
      <c r="D28264" s="33" t="s">
        <v>354</v>
      </c>
      <c r="E28264" s="34">
        <v>48892</v>
      </c>
      <c r="F28264" s="35">
        <v>17.59</v>
      </c>
      <c r="G28264" s="34">
        <v>207.2</v>
      </c>
    </row>
    <row r="28265" spans="1:7">
      <c r="A28265" s="32">
        <v>2018</v>
      </c>
      <c r="B28265" s="32">
        <v>6641</v>
      </c>
      <c r="C28265" s="33" t="s">
        <v>363</v>
      </c>
      <c r="D28265" s="33" t="s">
        <v>354</v>
      </c>
      <c r="E28265" s="34">
        <v>49005</v>
      </c>
      <c r="F28265" s="35">
        <v>16.7</v>
      </c>
      <c r="G28265" s="34">
        <v>197.8</v>
      </c>
    </row>
    <row r="28266" spans="1:7">
      <c r="A28266" s="32">
        <v>2018</v>
      </c>
      <c r="B28266" s="32">
        <v>6641</v>
      </c>
      <c r="C28266" s="33" t="s">
        <v>363</v>
      </c>
      <c r="D28266" s="33" t="s">
        <v>354</v>
      </c>
      <c r="E28266" s="34">
        <v>114336</v>
      </c>
      <c r="F28266" s="35">
        <v>17.28</v>
      </c>
      <c r="G28266" s="34">
        <v>197</v>
      </c>
    </row>
    <row r="28267" spans="1:7">
      <c r="A28267" s="32">
        <v>2018</v>
      </c>
      <c r="B28267" s="32">
        <v>6664</v>
      </c>
      <c r="C28267" s="33" t="s">
        <v>363</v>
      </c>
      <c r="D28267" s="33" t="s">
        <v>354</v>
      </c>
      <c r="E28267" s="34">
        <v>16529</v>
      </c>
      <c r="F28267" s="35">
        <v>17.866</v>
      </c>
      <c r="G28267" s="34">
        <v>197.6</v>
      </c>
    </row>
    <row r="28268" spans="1:7">
      <c r="A28268" s="32">
        <v>2018</v>
      </c>
      <c r="B28268" s="32">
        <v>6664</v>
      </c>
      <c r="C28268" s="33" t="s">
        <v>363</v>
      </c>
      <c r="D28268" s="33" t="s">
        <v>354</v>
      </c>
      <c r="E28268" s="34">
        <v>32936</v>
      </c>
      <c r="F28268" s="35">
        <v>17.084</v>
      </c>
      <c r="G28268" s="34">
        <v>193.9</v>
      </c>
    </row>
    <row r="28269" spans="1:7">
      <c r="A28269" s="32">
        <v>2018</v>
      </c>
      <c r="B28269" s="32">
        <v>6664</v>
      </c>
      <c r="C28269" s="33" t="s">
        <v>363</v>
      </c>
      <c r="D28269" s="33" t="s">
        <v>354</v>
      </c>
      <c r="E28269" s="34">
        <v>49271</v>
      </c>
      <c r="F28269" s="35">
        <v>17.521000000000001</v>
      </c>
      <c r="G28269" s="34">
        <v>183.5</v>
      </c>
    </row>
    <row r="28270" spans="1:7">
      <c r="A28270" s="32">
        <v>2018</v>
      </c>
      <c r="B28270" s="32">
        <v>6664</v>
      </c>
      <c r="C28270" s="33" t="s">
        <v>563</v>
      </c>
      <c r="D28270" s="33" t="s">
        <v>564</v>
      </c>
      <c r="E28270" s="34">
        <v>19550</v>
      </c>
      <c r="F28270" s="35">
        <v>1.056</v>
      </c>
      <c r="G28270" s="34">
        <v>405.6</v>
      </c>
    </row>
    <row r="28271" spans="1:7">
      <c r="A28271" s="32">
        <v>2018</v>
      </c>
      <c r="B28271" s="32">
        <v>6705</v>
      </c>
      <c r="C28271" s="33" t="s">
        <v>353</v>
      </c>
      <c r="D28271" s="33" t="s">
        <v>354</v>
      </c>
      <c r="E28271" s="34">
        <v>48007</v>
      </c>
      <c r="F28271" s="35">
        <v>22.97</v>
      </c>
      <c r="G28271" s="34" t="s">
        <v>364</v>
      </c>
    </row>
    <row r="28272" spans="1:7">
      <c r="A28272" s="32">
        <v>2018</v>
      </c>
      <c r="B28272" s="32">
        <v>6705</v>
      </c>
      <c r="C28272" s="33" t="s">
        <v>353</v>
      </c>
      <c r="D28272" s="33" t="s">
        <v>354</v>
      </c>
      <c r="E28272" s="34">
        <v>119217</v>
      </c>
      <c r="F28272" s="35">
        <v>22.22</v>
      </c>
      <c r="G28272" s="34" t="s">
        <v>364</v>
      </c>
    </row>
    <row r="28273" spans="1:7">
      <c r="A28273" s="32">
        <v>2018</v>
      </c>
      <c r="B28273" s="32">
        <v>6705</v>
      </c>
      <c r="C28273" s="33" t="s">
        <v>563</v>
      </c>
      <c r="D28273" s="33" t="s">
        <v>564</v>
      </c>
      <c r="E28273" s="34">
        <v>12849</v>
      </c>
      <c r="F28273" s="35">
        <v>1.0269999999999999</v>
      </c>
      <c r="G28273" s="34" t="s">
        <v>364</v>
      </c>
    </row>
    <row r="28274" spans="1:7">
      <c r="A28274" s="32">
        <v>2018</v>
      </c>
      <c r="B28274" s="32">
        <v>6705</v>
      </c>
      <c r="C28274" s="33" t="s">
        <v>563</v>
      </c>
      <c r="D28274" s="33" t="s">
        <v>564</v>
      </c>
      <c r="E28274" s="34">
        <v>13725</v>
      </c>
      <c r="F28274" s="35">
        <v>1.06</v>
      </c>
      <c r="G28274" s="34" t="s">
        <v>364</v>
      </c>
    </row>
    <row r="28275" spans="1:7">
      <c r="A28275" s="32">
        <v>2018</v>
      </c>
      <c r="B28275" s="32">
        <v>6761</v>
      </c>
      <c r="C28275" s="33" t="s">
        <v>563</v>
      </c>
      <c r="D28275" s="33" t="s">
        <v>564</v>
      </c>
      <c r="E28275" s="34">
        <v>5890</v>
      </c>
      <c r="F28275" s="35">
        <v>1.113</v>
      </c>
      <c r="G28275" s="34">
        <v>387.4</v>
      </c>
    </row>
    <row r="28276" spans="1:7">
      <c r="A28276" s="32">
        <v>2018</v>
      </c>
      <c r="B28276" s="32">
        <v>6768</v>
      </c>
      <c r="C28276" s="33" t="s">
        <v>363</v>
      </c>
      <c r="D28276" s="33" t="s">
        <v>354</v>
      </c>
      <c r="E28276" s="34">
        <v>95439</v>
      </c>
      <c r="F28276" s="35">
        <v>17.899999999999999</v>
      </c>
      <c r="G28276" s="34">
        <v>188.9</v>
      </c>
    </row>
    <row r="28277" spans="1:7">
      <c r="A28277" s="32">
        <v>2018</v>
      </c>
      <c r="B28277" s="32">
        <v>6772</v>
      </c>
      <c r="C28277" s="33" t="s">
        <v>565</v>
      </c>
      <c r="D28277" s="33" t="s">
        <v>566</v>
      </c>
      <c r="E28277" s="34">
        <v>1374</v>
      </c>
      <c r="F28277" s="35">
        <v>5.8</v>
      </c>
      <c r="G28277" s="34">
        <v>1805.8</v>
      </c>
    </row>
    <row r="28278" spans="1:7">
      <c r="A28278" s="32">
        <v>2018</v>
      </c>
      <c r="B28278" s="32">
        <v>6823</v>
      </c>
      <c r="C28278" s="33" t="s">
        <v>353</v>
      </c>
      <c r="D28278" s="33" t="s">
        <v>354</v>
      </c>
      <c r="E28278" s="34">
        <v>6205</v>
      </c>
      <c r="F28278" s="35">
        <v>22.76</v>
      </c>
      <c r="G28278" s="34">
        <v>223.4</v>
      </c>
    </row>
    <row r="28279" spans="1:7">
      <c r="A28279" s="32">
        <v>2018</v>
      </c>
      <c r="B28279" s="32">
        <v>6823</v>
      </c>
      <c r="C28279" s="33" t="s">
        <v>353</v>
      </c>
      <c r="D28279" s="33" t="s">
        <v>354</v>
      </c>
      <c r="E28279" s="34">
        <v>20172</v>
      </c>
      <c r="F28279" s="35">
        <v>23.5</v>
      </c>
      <c r="G28279" s="34">
        <v>193.1</v>
      </c>
    </row>
    <row r="28280" spans="1:7">
      <c r="A28280" s="32">
        <v>2018</v>
      </c>
      <c r="B28280" s="32">
        <v>6823</v>
      </c>
      <c r="C28280" s="33" t="s">
        <v>353</v>
      </c>
      <c r="D28280" s="33" t="s">
        <v>354</v>
      </c>
      <c r="E28280" s="34">
        <v>33535</v>
      </c>
      <c r="F28280" s="35">
        <v>23.51</v>
      </c>
      <c r="G28280" s="34">
        <v>226.6</v>
      </c>
    </row>
    <row r="28281" spans="1:7">
      <c r="A28281" s="32">
        <v>2018</v>
      </c>
      <c r="B28281" s="32">
        <v>6823</v>
      </c>
      <c r="C28281" s="33" t="s">
        <v>353</v>
      </c>
      <c r="D28281" s="33" t="s">
        <v>354</v>
      </c>
      <c r="E28281" s="34">
        <v>22193</v>
      </c>
      <c r="F28281" s="35">
        <v>22.72</v>
      </c>
      <c r="G28281" s="34">
        <v>179.1</v>
      </c>
    </row>
    <row r="28282" spans="1:7">
      <c r="A28282" s="32">
        <v>2018</v>
      </c>
      <c r="B28282" s="32">
        <v>7030</v>
      </c>
      <c r="C28282" s="33" t="s">
        <v>362</v>
      </c>
      <c r="D28282" s="33" t="s">
        <v>354</v>
      </c>
      <c r="E28282" s="34">
        <v>200679</v>
      </c>
      <c r="F28282" s="35">
        <v>13.6</v>
      </c>
      <c r="G28282" s="34" t="s">
        <v>364</v>
      </c>
    </row>
    <row r="28283" spans="1:7">
      <c r="A28283" s="32">
        <v>2018</v>
      </c>
      <c r="B28283" s="32">
        <v>7030</v>
      </c>
      <c r="C28283" s="33" t="s">
        <v>563</v>
      </c>
      <c r="D28283" s="33" t="s">
        <v>564</v>
      </c>
      <c r="E28283" s="34">
        <v>561</v>
      </c>
      <c r="F28283" s="35">
        <v>1</v>
      </c>
      <c r="G28283" s="34" t="s">
        <v>364</v>
      </c>
    </row>
    <row r="28284" spans="1:7">
      <c r="A28284" s="32">
        <v>2018</v>
      </c>
      <c r="B28284" s="32">
        <v>7032</v>
      </c>
      <c r="C28284" s="33" t="s">
        <v>565</v>
      </c>
      <c r="D28284" s="33" t="s">
        <v>566</v>
      </c>
      <c r="E28284" s="34">
        <v>152</v>
      </c>
      <c r="F28284" s="35">
        <v>5.88</v>
      </c>
      <c r="G28284" s="34">
        <v>2459.8000000000002</v>
      </c>
    </row>
    <row r="28285" spans="1:7">
      <c r="A28285" s="32">
        <v>2018</v>
      </c>
      <c r="B28285" s="32">
        <v>7032</v>
      </c>
      <c r="C28285" s="33" t="s">
        <v>565</v>
      </c>
      <c r="D28285" s="33" t="s">
        <v>566</v>
      </c>
      <c r="E28285" s="34">
        <v>248</v>
      </c>
      <c r="F28285" s="35">
        <v>5.88</v>
      </c>
      <c r="G28285" s="34">
        <v>1779.6</v>
      </c>
    </row>
    <row r="28286" spans="1:7">
      <c r="A28286" s="32">
        <v>2018</v>
      </c>
      <c r="B28286" s="32">
        <v>7032</v>
      </c>
      <c r="C28286" s="33" t="s">
        <v>565</v>
      </c>
      <c r="D28286" s="33" t="s">
        <v>566</v>
      </c>
      <c r="E28286" s="34">
        <v>312</v>
      </c>
      <c r="F28286" s="35">
        <v>5.88</v>
      </c>
      <c r="G28286" s="34">
        <v>1780.6</v>
      </c>
    </row>
    <row r="28287" spans="1:7">
      <c r="A28287" s="32">
        <v>2018</v>
      </c>
      <c r="B28287" s="32">
        <v>7032</v>
      </c>
      <c r="C28287" s="33" t="s">
        <v>565</v>
      </c>
      <c r="D28287" s="33" t="s">
        <v>566</v>
      </c>
      <c r="E28287" s="34">
        <v>456</v>
      </c>
      <c r="F28287" s="35">
        <v>5.88</v>
      </c>
      <c r="G28287" s="34">
        <v>1695.8</v>
      </c>
    </row>
    <row r="28288" spans="1:7">
      <c r="A28288" s="32">
        <v>2018</v>
      </c>
      <c r="B28288" s="32">
        <v>7032</v>
      </c>
      <c r="C28288" s="33" t="s">
        <v>565</v>
      </c>
      <c r="D28288" s="33" t="s">
        <v>566</v>
      </c>
      <c r="E28288" s="34">
        <v>503</v>
      </c>
      <c r="F28288" s="35">
        <v>5.88</v>
      </c>
      <c r="G28288" s="34">
        <v>1687.1</v>
      </c>
    </row>
    <row r="28289" spans="1:7">
      <c r="A28289" s="32">
        <v>2018</v>
      </c>
      <c r="B28289" s="32">
        <v>7032</v>
      </c>
      <c r="C28289" s="33" t="s">
        <v>565</v>
      </c>
      <c r="D28289" s="33" t="s">
        <v>566</v>
      </c>
      <c r="E28289" s="34">
        <v>559</v>
      </c>
      <c r="F28289" s="35">
        <v>5.88</v>
      </c>
      <c r="G28289" s="34">
        <v>1528.2</v>
      </c>
    </row>
    <row r="28290" spans="1:7">
      <c r="A28290" s="32">
        <v>2018</v>
      </c>
      <c r="B28290" s="32">
        <v>7032</v>
      </c>
      <c r="C28290" s="33" t="s">
        <v>565</v>
      </c>
      <c r="D28290" s="33" t="s">
        <v>566</v>
      </c>
      <c r="E28290" s="34">
        <v>119</v>
      </c>
      <c r="F28290" s="35">
        <v>5.88</v>
      </c>
      <c r="G28290" s="34">
        <v>1772.7</v>
      </c>
    </row>
    <row r="28291" spans="1:7">
      <c r="A28291" s="32">
        <v>2018</v>
      </c>
      <c r="B28291" s="32">
        <v>7032</v>
      </c>
      <c r="C28291" s="33" t="s">
        <v>565</v>
      </c>
      <c r="D28291" s="33" t="s">
        <v>566</v>
      </c>
      <c r="E28291" s="34">
        <v>86</v>
      </c>
      <c r="F28291" s="35">
        <v>5.88</v>
      </c>
      <c r="G28291" s="34">
        <v>1779</v>
      </c>
    </row>
    <row r="28292" spans="1:7">
      <c r="A28292" s="32">
        <v>2018</v>
      </c>
      <c r="B28292" s="32">
        <v>7032</v>
      </c>
      <c r="C28292" s="33" t="s">
        <v>565</v>
      </c>
      <c r="D28292" s="33" t="s">
        <v>566</v>
      </c>
      <c r="E28292" s="34">
        <v>661</v>
      </c>
      <c r="F28292" s="35">
        <v>5.88</v>
      </c>
      <c r="G28292" s="34">
        <v>1591.1</v>
      </c>
    </row>
    <row r="28293" spans="1:7">
      <c r="A28293" s="32">
        <v>2018</v>
      </c>
      <c r="B28293" s="32">
        <v>7032</v>
      </c>
      <c r="C28293" s="33" t="s">
        <v>563</v>
      </c>
      <c r="D28293" s="33" t="s">
        <v>564</v>
      </c>
      <c r="E28293" s="34">
        <v>27</v>
      </c>
      <c r="F28293" s="35">
        <v>1.091</v>
      </c>
      <c r="G28293" s="34">
        <v>5182.6000000000004</v>
      </c>
    </row>
    <row r="28294" spans="1:7">
      <c r="A28294" s="32">
        <v>2018</v>
      </c>
      <c r="B28294" s="32">
        <v>7032</v>
      </c>
      <c r="C28294" s="33" t="s">
        <v>563</v>
      </c>
      <c r="D28294" s="33" t="s">
        <v>564</v>
      </c>
      <c r="E28294" s="34">
        <v>761</v>
      </c>
      <c r="F28294" s="35">
        <v>1.091</v>
      </c>
      <c r="G28294" s="34">
        <v>532.4</v>
      </c>
    </row>
    <row r="28295" spans="1:7">
      <c r="A28295" s="32">
        <v>2018</v>
      </c>
      <c r="B28295" s="32">
        <v>7032</v>
      </c>
      <c r="C28295" s="33" t="s">
        <v>563</v>
      </c>
      <c r="D28295" s="33" t="s">
        <v>564</v>
      </c>
      <c r="E28295" s="34">
        <v>2668</v>
      </c>
      <c r="F28295" s="35">
        <v>1.083</v>
      </c>
      <c r="G28295" s="34">
        <v>309.3</v>
      </c>
    </row>
    <row r="28296" spans="1:7">
      <c r="A28296" s="32">
        <v>2018</v>
      </c>
      <c r="B28296" s="32">
        <v>7032</v>
      </c>
      <c r="C28296" s="33" t="s">
        <v>563</v>
      </c>
      <c r="D28296" s="33" t="s">
        <v>564</v>
      </c>
      <c r="E28296" s="34">
        <v>2882</v>
      </c>
      <c r="F28296" s="35">
        <v>1.077</v>
      </c>
      <c r="G28296" s="34">
        <v>307.10000000000002</v>
      </c>
    </row>
    <row r="28297" spans="1:7">
      <c r="A28297" s="32">
        <v>2018</v>
      </c>
      <c r="B28297" s="32">
        <v>7032</v>
      </c>
      <c r="C28297" s="33" t="s">
        <v>563</v>
      </c>
      <c r="D28297" s="33" t="s">
        <v>564</v>
      </c>
      <c r="E28297" s="34">
        <v>4422</v>
      </c>
      <c r="F28297" s="35">
        <v>1.0740000000000001</v>
      </c>
      <c r="G28297" s="34">
        <v>278.7</v>
      </c>
    </row>
    <row r="28298" spans="1:7">
      <c r="A28298" s="32">
        <v>2018</v>
      </c>
      <c r="B28298" s="32">
        <v>7032</v>
      </c>
      <c r="C28298" s="33" t="s">
        <v>563</v>
      </c>
      <c r="D28298" s="33" t="s">
        <v>564</v>
      </c>
      <c r="E28298" s="34">
        <v>6112</v>
      </c>
      <c r="F28298" s="35">
        <v>1.079</v>
      </c>
      <c r="G28298" s="34">
        <v>239.6</v>
      </c>
    </row>
    <row r="28299" spans="1:7">
      <c r="A28299" s="32">
        <v>2018</v>
      </c>
      <c r="B28299" s="32">
        <v>7032</v>
      </c>
      <c r="C28299" s="33" t="s">
        <v>563</v>
      </c>
      <c r="D28299" s="33" t="s">
        <v>564</v>
      </c>
      <c r="E28299" s="34">
        <v>16942</v>
      </c>
      <c r="F28299" s="35">
        <v>1.0840000000000001</v>
      </c>
      <c r="G28299" s="34">
        <v>221.2</v>
      </c>
    </row>
    <row r="28300" spans="1:7">
      <c r="A28300" s="32">
        <v>2018</v>
      </c>
      <c r="B28300" s="32">
        <v>7032</v>
      </c>
      <c r="C28300" s="33" t="s">
        <v>563</v>
      </c>
      <c r="D28300" s="33" t="s">
        <v>564</v>
      </c>
      <c r="E28300" s="34">
        <v>6490</v>
      </c>
      <c r="F28300" s="35">
        <v>1.0720000000000001</v>
      </c>
      <c r="G28300" s="34">
        <v>265.2</v>
      </c>
    </row>
    <row r="28301" spans="1:7">
      <c r="A28301" s="32">
        <v>2018</v>
      </c>
      <c r="B28301" s="32">
        <v>7032</v>
      </c>
      <c r="C28301" s="33" t="s">
        <v>563</v>
      </c>
      <c r="D28301" s="33" t="s">
        <v>564</v>
      </c>
      <c r="E28301" s="34">
        <v>8717</v>
      </c>
      <c r="F28301" s="35">
        <v>1.0720000000000001</v>
      </c>
      <c r="G28301" s="34">
        <v>265.7</v>
      </c>
    </row>
    <row r="28302" spans="1:7">
      <c r="A28302" s="32">
        <v>2018</v>
      </c>
      <c r="B28302" s="32">
        <v>7082</v>
      </c>
      <c r="C28302" s="33" t="s">
        <v>563</v>
      </c>
      <c r="D28302" s="33" t="s">
        <v>564</v>
      </c>
      <c r="E28302" s="34">
        <v>2097766</v>
      </c>
      <c r="F28302" s="35">
        <v>1.036</v>
      </c>
      <c r="G28302" s="34">
        <v>285.89999999999998</v>
      </c>
    </row>
    <row r="28303" spans="1:7">
      <c r="A28303" s="32">
        <v>2018</v>
      </c>
      <c r="B28303" s="32">
        <v>7097</v>
      </c>
      <c r="C28303" s="33" t="s">
        <v>563</v>
      </c>
      <c r="D28303" s="33" t="s">
        <v>564</v>
      </c>
      <c r="E28303" s="34">
        <v>17417</v>
      </c>
      <c r="F28303" s="35">
        <v>1.014</v>
      </c>
      <c r="G28303" s="34">
        <v>277.8</v>
      </c>
    </row>
    <row r="28304" spans="1:7">
      <c r="A28304" s="32">
        <v>2018</v>
      </c>
      <c r="B28304" s="32">
        <v>7146</v>
      </c>
      <c r="C28304" s="33" t="s">
        <v>565</v>
      </c>
      <c r="D28304" s="33" t="s">
        <v>566</v>
      </c>
      <c r="E28304" s="34">
        <v>804</v>
      </c>
      <c r="F28304" s="35">
        <v>5.67</v>
      </c>
      <c r="G28304" s="34">
        <v>1782.1</v>
      </c>
    </row>
    <row r="28305" spans="1:7">
      <c r="A28305" s="32">
        <v>2018</v>
      </c>
      <c r="B28305" s="32">
        <v>7153</v>
      </c>
      <c r="C28305" s="33" t="s">
        <v>563</v>
      </c>
      <c r="D28305" s="33" t="s">
        <v>564</v>
      </c>
      <c r="E28305" s="34">
        <v>2244360</v>
      </c>
      <c r="F28305" s="35">
        <v>1.0329999999999999</v>
      </c>
      <c r="G28305" s="34" t="s">
        <v>364</v>
      </c>
    </row>
    <row r="28306" spans="1:7">
      <c r="A28306" s="32">
        <v>2018</v>
      </c>
      <c r="B28306" s="32">
        <v>7158</v>
      </c>
      <c r="C28306" s="33" t="s">
        <v>563</v>
      </c>
      <c r="D28306" s="33" t="s">
        <v>564</v>
      </c>
      <c r="E28306" s="34">
        <v>6809</v>
      </c>
      <c r="F28306" s="35">
        <v>1.028</v>
      </c>
      <c r="G28306" s="34">
        <v>425</v>
      </c>
    </row>
    <row r="28307" spans="1:7">
      <c r="A28307" s="32">
        <v>2018</v>
      </c>
      <c r="B28307" s="32">
        <v>7158</v>
      </c>
      <c r="C28307" s="33" t="s">
        <v>563</v>
      </c>
      <c r="D28307" s="33" t="s">
        <v>564</v>
      </c>
      <c r="E28307" s="34">
        <v>81712</v>
      </c>
      <c r="F28307" s="35">
        <v>1.028</v>
      </c>
      <c r="G28307" s="34">
        <v>365.7</v>
      </c>
    </row>
    <row r="28308" spans="1:7">
      <c r="A28308" s="32">
        <v>2018</v>
      </c>
      <c r="B28308" s="32">
        <v>7159</v>
      </c>
      <c r="C28308" s="33" t="s">
        <v>563</v>
      </c>
      <c r="D28308" s="33" t="s">
        <v>564</v>
      </c>
      <c r="E28308" s="34">
        <v>163974</v>
      </c>
      <c r="F28308" s="35">
        <v>1.01</v>
      </c>
      <c r="G28308" s="34">
        <v>361.7</v>
      </c>
    </row>
    <row r="28309" spans="1:7">
      <c r="A28309" s="32">
        <v>2018</v>
      </c>
      <c r="B28309" s="32">
        <v>7203</v>
      </c>
      <c r="C28309" s="33" t="s">
        <v>563</v>
      </c>
      <c r="D28309" s="33" t="s">
        <v>564</v>
      </c>
      <c r="E28309" s="34">
        <v>64745</v>
      </c>
      <c r="F28309" s="35">
        <v>1.03</v>
      </c>
      <c r="G28309" s="34">
        <v>274.5</v>
      </c>
    </row>
    <row r="28310" spans="1:7">
      <c r="A28310" s="32">
        <v>2018</v>
      </c>
      <c r="B28310" s="32">
        <v>7210</v>
      </c>
      <c r="C28310" s="33" t="s">
        <v>353</v>
      </c>
      <c r="D28310" s="33" t="s">
        <v>354</v>
      </c>
      <c r="E28310" s="34">
        <v>115</v>
      </c>
      <c r="F28310" s="35">
        <v>25.08</v>
      </c>
      <c r="G28310" s="34">
        <v>338</v>
      </c>
    </row>
    <row r="28311" spans="1:7">
      <c r="A28311" s="32">
        <v>2018</v>
      </c>
      <c r="B28311" s="32">
        <v>7210</v>
      </c>
      <c r="C28311" s="33" t="s">
        <v>353</v>
      </c>
      <c r="D28311" s="33" t="s">
        <v>354</v>
      </c>
      <c r="E28311" s="34">
        <v>13303</v>
      </c>
      <c r="F28311" s="35">
        <v>25.32</v>
      </c>
      <c r="G28311" s="34">
        <v>344.5</v>
      </c>
    </row>
    <row r="28312" spans="1:7">
      <c r="A28312" s="32">
        <v>2018</v>
      </c>
      <c r="B28312" s="32">
        <v>7210</v>
      </c>
      <c r="C28312" s="33" t="s">
        <v>353</v>
      </c>
      <c r="D28312" s="33" t="s">
        <v>354</v>
      </c>
      <c r="E28312" s="34">
        <v>12797</v>
      </c>
      <c r="F28312" s="35">
        <v>25.72</v>
      </c>
      <c r="G28312" s="34">
        <v>341.6</v>
      </c>
    </row>
    <row r="28313" spans="1:7">
      <c r="A28313" s="32">
        <v>2018</v>
      </c>
      <c r="B28313" s="32">
        <v>7210</v>
      </c>
      <c r="C28313" s="33" t="s">
        <v>353</v>
      </c>
      <c r="D28313" s="33" t="s">
        <v>354</v>
      </c>
      <c r="E28313" s="34">
        <v>11986</v>
      </c>
      <c r="F28313" s="35">
        <v>23.76</v>
      </c>
      <c r="G28313" s="34">
        <v>375.5</v>
      </c>
    </row>
    <row r="28314" spans="1:7">
      <c r="A28314" s="32">
        <v>2018</v>
      </c>
      <c r="B28314" s="32">
        <v>7212</v>
      </c>
      <c r="C28314" s="33" t="s">
        <v>565</v>
      </c>
      <c r="D28314" s="33" t="s">
        <v>566</v>
      </c>
      <c r="E28314" s="34">
        <v>90</v>
      </c>
      <c r="F28314" s="35">
        <v>5.88</v>
      </c>
      <c r="G28314" s="34">
        <v>2425.9</v>
      </c>
    </row>
    <row r="28315" spans="1:7">
      <c r="A28315" s="32">
        <v>2018</v>
      </c>
      <c r="B28315" s="32">
        <v>7212</v>
      </c>
      <c r="C28315" s="33" t="s">
        <v>565</v>
      </c>
      <c r="D28315" s="33" t="s">
        <v>566</v>
      </c>
      <c r="E28315" s="34">
        <v>144</v>
      </c>
      <c r="F28315" s="35">
        <v>5.88</v>
      </c>
      <c r="G28315" s="34">
        <v>1674.2</v>
      </c>
    </row>
    <row r="28316" spans="1:7">
      <c r="A28316" s="32">
        <v>2018</v>
      </c>
      <c r="B28316" s="32">
        <v>7212</v>
      </c>
      <c r="C28316" s="33" t="s">
        <v>565</v>
      </c>
      <c r="D28316" s="33" t="s">
        <v>566</v>
      </c>
      <c r="E28316" s="34">
        <v>1082</v>
      </c>
      <c r="F28316" s="35">
        <v>5.88</v>
      </c>
      <c r="G28316" s="34">
        <v>1669.3</v>
      </c>
    </row>
    <row r="28317" spans="1:7">
      <c r="A28317" s="32">
        <v>2018</v>
      </c>
      <c r="B28317" s="32">
        <v>7212</v>
      </c>
      <c r="C28317" s="33" t="s">
        <v>565</v>
      </c>
      <c r="D28317" s="33" t="s">
        <v>566</v>
      </c>
      <c r="E28317" s="34">
        <v>2192</v>
      </c>
      <c r="F28317" s="35">
        <v>5.88</v>
      </c>
      <c r="G28317" s="34">
        <v>1575.7</v>
      </c>
    </row>
    <row r="28318" spans="1:7">
      <c r="A28318" s="32">
        <v>2018</v>
      </c>
      <c r="B28318" s="32">
        <v>7212</v>
      </c>
      <c r="C28318" s="33" t="s">
        <v>565</v>
      </c>
      <c r="D28318" s="33" t="s">
        <v>566</v>
      </c>
      <c r="E28318" s="34">
        <v>23</v>
      </c>
      <c r="F28318" s="35">
        <v>5.88</v>
      </c>
      <c r="G28318" s="34">
        <v>1792.8</v>
      </c>
    </row>
    <row r="28319" spans="1:7">
      <c r="A28319" s="32">
        <v>2018</v>
      </c>
      <c r="B28319" s="32">
        <v>7212</v>
      </c>
      <c r="C28319" s="33" t="s">
        <v>565</v>
      </c>
      <c r="D28319" s="33" t="s">
        <v>566</v>
      </c>
      <c r="E28319" s="34">
        <v>29</v>
      </c>
      <c r="F28319" s="35">
        <v>5.88</v>
      </c>
      <c r="G28319" s="34">
        <v>1496.5</v>
      </c>
    </row>
    <row r="28320" spans="1:7">
      <c r="A28320" s="32">
        <v>2018</v>
      </c>
      <c r="B28320" s="32">
        <v>7212</v>
      </c>
      <c r="C28320" s="33" t="s">
        <v>565</v>
      </c>
      <c r="D28320" s="33" t="s">
        <v>566</v>
      </c>
      <c r="E28320" s="34">
        <v>8</v>
      </c>
      <c r="F28320" s="35">
        <v>5.88</v>
      </c>
      <c r="G28320" s="34">
        <v>1882.5</v>
      </c>
    </row>
    <row r="28321" spans="1:7">
      <c r="A28321" s="32">
        <v>2018</v>
      </c>
      <c r="B28321" s="32">
        <v>7212</v>
      </c>
      <c r="C28321" s="33" t="s">
        <v>563</v>
      </c>
      <c r="D28321" s="33" t="s">
        <v>564</v>
      </c>
      <c r="E28321" s="34">
        <v>30807</v>
      </c>
      <c r="F28321" s="35">
        <v>1.0349999999999999</v>
      </c>
      <c r="G28321" s="34">
        <v>191</v>
      </c>
    </row>
    <row r="28322" spans="1:7">
      <c r="A28322" s="32">
        <v>2018</v>
      </c>
      <c r="B28322" s="32">
        <v>7212</v>
      </c>
      <c r="C28322" s="33" t="s">
        <v>563</v>
      </c>
      <c r="D28322" s="33" t="s">
        <v>564</v>
      </c>
      <c r="E28322" s="34">
        <v>4659</v>
      </c>
      <c r="F28322" s="35">
        <v>1.038</v>
      </c>
      <c r="G28322" s="34">
        <v>295.8</v>
      </c>
    </row>
    <row r="28323" spans="1:7">
      <c r="A28323" s="32">
        <v>2018</v>
      </c>
      <c r="B28323" s="32">
        <v>7212</v>
      </c>
      <c r="C28323" s="33" t="s">
        <v>563</v>
      </c>
      <c r="D28323" s="33" t="s">
        <v>564</v>
      </c>
      <c r="E28323" s="34">
        <v>1222</v>
      </c>
      <c r="F28323" s="35">
        <v>1.0369999999999999</v>
      </c>
      <c r="G28323" s="34">
        <v>623.70000000000005</v>
      </c>
    </row>
    <row r="28324" spans="1:7">
      <c r="A28324" s="32">
        <v>2018</v>
      </c>
      <c r="B28324" s="32">
        <v>7212</v>
      </c>
      <c r="C28324" s="33" t="s">
        <v>563</v>
      </c>
      <c r="D28324" s="33" t="s">
        <v>564</v>
      </c>
      <c r="E28324" s="34">
        <v>867</v>
      </c>
      <c r="F28324" s="35">
        <v>1.0389999999999999</v>
      </c>
      <c r="G28324" s="34">
        <v>701.5</v>
      </c>
    </row>
    <row r="28325" spans="1:7">
      <c r="A28325" s="32">
        <v>2018</v>
      </c>
      <c r="B28325" s="32">
        <v>7212</v>
      </c>
      <c r="C28325" s="33" t="s">
        <v>563</v>
      </c>
      <c r="D28325" s="33" t="s">
        <v>564</v>
      </c>
      <c r="E28325" s="34">
        <v>341</v>
      </c>
      <c r="F28325" s="35">
        <v>1.038</v>
      </c>
      <c r="G28325" s="34">
        <v>1475.4</v>
      </c>
    </row>
    <row r="28326" spans="1:7">
      <c r="A28326" s="32">
        <v>2018</v>
      </c>
      <c r="B28326" s="32">
        <v>7212</v>
      </c>
      <c r="C28326" s="33" t="s">
        <v>563</v>
      </c>
      <c r="D28326" s="33" t="s">
        <v>564</v>
      </c>
      <c r="E28326" s="34">
        <v>321</v>
      </c>
      <c r="F28326" s="35">
        <v>1.0409999999999999</v>
      </c>
      <c r="G28326" s="34">
        <v>748.9</v>
      </c>
    </row>
    <row r="28327" spans="1:7">
      <c r="A28327" s="32">
        <v>2018</v>
      </c>
      <c r="B28327" s="32">
        <v>7212</v>
      </c>
      <c r="C28327" s="33" t="s">
        <v>563</v>
      </c>
      <c r="D28327" s="33" t="s">
        <v>564</v>
      </c>
      <c r="E28327" s="34">
        <v>220</v>
      </c>
      <c r="F28327" s="35">
        <v>1.04</v>
      </c>
      <c r="G28327" s="34">
        <v>2353.1999999999998</v>
      </c>
    </row>
    <row r="28328" spans="1:7">
      <c r="A28328" s="32">
        <v>2018</v>
      </c>
      <c r="B28328" s="32">
        <v>7212</v>
      </c>
      <c r="C28328" s="33" t="s">
        <v>563</v>
      </c>
      <c r="D28328" s="33" t="s">
        <v>564</v>
      </c>
      <c r="E28328" s="34">
        <v>258</v>
      </c>
      <c r="F28328" s="35">
        <v>1.038</v>
      </c>
      <c r="G28328" s="34">
        <v>2101.1</v>
      </c>
    </row>
    <row r="28329" spans="1:7">
      <c r="A28329" s="32">
        <v>2018</v>
      </c>
      <c r="B28329" s="32">
        <v>7212</v>
      </c>
      <c r="C28329" s="33" t="s">
        <v>563</v>
      </c>
      <c r="D28329" s="33" t="s">
        <v>564</v>
      </c>
      <c r="E28329" s="34">
        <v>50</v>
      </c>
      <c r="F28329" s="35">
        <v>1.0409999999999999</v>
      </c>
      <c r="G28329" s="34">
        <v>3917</v>
      </c>
    </row>
    <row r="28330" spans="1:7">
      <c r="A28330" s="32">
        <v>2018</v>
      </c>
      <c r="B28330" s="32">
        <v>7212</v>
      </c>
      <c r="C28330" s="33" t="s">
        <v>563</v>
      </c>
      <c r="D28330" s="33" t="s">
        <v>564</v>
      </c>
      <c r="E28330" s="34">
        <v>28</v>
      </c>
      <c r="F28330" s="35">
        <v>1.0069999999999999</v>
      </c>
      <c r="G28330" s="34">
        <v>4974.3999999999996</v>
      </c>
    </row>
    <row r="28331" spans="1:7">
      <c r="A28331" s="32">
        <v>2018</v>
      </c>
      <c r="B28331" s="32">
        <v>7213</v>
      </c>
      <c r="C28331" s="33" t="s">
        <v>353</v>
      </c>
      <c r="D28331" s="33" t="s">
        <v>354</v>
      </c>
      <c r="E28331" s="34">
        <v>11488</v>
      </c>
      <c r="F28331" s="35">
        <v>24.276</v>
      </c>
      <c r="G28331" s="34">
        <v>259.3</v>
      </c>
    </row>
    <row r="28332" spans="1:7">
      <c r="A28332" s="32">
        <v>2018</v>
      </c>
      <c r="B28332" s="32">
        <v>7213</v>
      </c>
      <c r="C28332" s="33" t="s">
        <v>353</v>
      </c>
      <c r="D28332" s="33" t="s">
        <v>354</v>
      </c>
      <c r="E28332" s="34">
        <v>24608</v>
      </c>
      <c r="F28332" s="35">
        <v>23.966000000000001</v>
      </c>
      <c r="G28332" s="34">
        <v>261.5</v>
      </c>
    </row>
    <row r="28333" spans="1:7">
      <c r="A28333" s="32">
        <v>2018</v>
      </c>
      <c r="B28333" s="32">
        <v>7213</v>
      </c>
      <c r="C28333" s="33" t="s">
        <v>353</v>
      </c>
      <c r="D28333" s="33" t="s">
        <v>354</v>
      </c>
      <c r="E28333" s="34">
        <v>10843</v>
      </c>
      <c r="F28333" s="35">
        <v>24.436</v>
      </c>
      <c r="G28333" s="34">
        <v>252.1</v>
      </c>
    </row>
    <row r="28334" spans="1:7">
      <c r="A28334" s="32">
        <v>2018</v>
      </c>
      <c r="B28334" s="32">
        <v>7213</v>
      </c>
      <c r="C28334" s="33" t="s">
        <v>353</v>
      </c>
      <c r="D28334" s="33" t="s">
        <v>354</v>
      </c>
      <c r="E28334" s="34">
        <v>34616</v>
      </c>
      <c r="F28334" s="35">
        <v>24.469000000000001</v>
      </c>
      <c r="G28334" s="34">
        <v>252.9</v>
      </c>
    </row>
    <row r="28335" spans="1:7">
      <c r="A28335" s="32">
        <v>2018</v>
      </c>
      <c r="B28335" s="32">
        <v>7213</v>
      </c>
      <c r="C28335" s="33" t="s">
        <v>565</v>
      </c>
      <c r="D28335" s="33" t="s">
        <v>566</v>
      </c>
      <c r="E28335" s="34">
        <v>2122</v>
      </c>
      <c r="F28335" s="35">
        <v>5.88</v>
      </c>
      <c r="G28335" s="34">
        <v>1567.1</v>
      </c>
    </row>
    <row r="28336" spans="1:7">
      <c r="A28336" s="32">
        <v>2018</v>
      </c>
      <c r="B28336" s="32">
        <v>7237</v>
      </c>
      <c r="C28336" s="33" t="s">
        <v>563</v>
      </c>
      <c r="D28336" s="33" t="s">
        <v>564</v>
      </c>
      <c r="E28336" s="34">
        <v>25026</v>
      </c>
      <c r="F28336" s="35">
        <v>1.069</v>
      </c>
      <c r="G28336" s="34">
        <v>312.10000000000002</v>
      </c>
    </row>
    <row r="28337" spans="1:7">
      <c r="A28337" s="32">
        <v>2018</v>
      </c>
      <c r="B28337" s="32">
        <v>7237</v>
      </c>
      <c r="C28337" s="33" t="s">
        <v>563</v>
      </c>
      <c r="D28337" s="33" t="s">
        <v>564</v>
      </c>
      <c r="E28337" s="34">
        <v>4759</v>
      </c>
      <c r="F28337" s="35">
        <v>1.081</v>
      </c>
      <c r="G28337" s="34">
        <v>360.5</v>
      </c>
    </row>
    <row r="28338" spans="1:7">
      <c r="A28338" s="32">
        <v>2018</v>
      </c>
      <c r="B28338" s="32">
        <v>7237</v>
      </c>
      <c r="C28338" s="33" t="s">
        <v>563</v>
      </c>
      <c r="D28338" s="33" t="s">
        <v>564</v>
      </c>
      <c r="E28338" s="34">
        <v>12845</v>
      </c>
      <c r="F28338" s="35">
        <v>1.0740000000000001</v>
      </c>
      <c r="G28338" s="34">
        <v>354.4</v>
      </c>
    </row>
    <row r="28339" spans="1:7">
      <c r="A28339" s="32">
        <v>2018</v>
      </c>
      <c r="B28339" s="32">
        <v>7237</v>
      </c>
      <c r="C28339" s="33" t="s">
        <v>563</v>
      </c>
      <c r="D28339" s="33" t="s">
        <v>564</v>
      </c>
      <c r="E28339" s="34">
        <v>22505</v>
      </c>
      <c r="F28339" s="35">
        <v>1.077</v>
      </c>
      <c r="G28339" s="34">
        <v>334.9</v>
      </c>
    </row>
    <row r="28340" spans="1:7">
      <c r="A28340" s="32">
        <v>2018</v>
      </c>
      <c r="B28340" s="32">
        <v>7237</v>
      </c>
      <c r="C28340" s="33" t="s">
        <v>563</v>
      </c>
      <c r="D28340" s="33" t="s">
        <v>564</v>
      </c>
      <c r="E28340" s="34">
        <v>7651</v>
      </c>
      <c r="F28340" s="35">
        <v>1.0629999999999999</v>
      </c>
      <c r="G28340" s="34">
        <v>363.9</v>
      </c>
    </row>
    <row r="28341" spans="1:7">
      <c r="A28341" s="32">
        <v>2018</v>
      </c>
      <c r="B28341" s="32">
        <v>7237</v>
      </c>
      <c r="C28341" s="33" t="s">
        <v>563</v>
      </c>
      <c r="D28341" s="33" t="s">
        <v>564</v>
      </c>
      <c r="E28341" s="34">
        <v>9075</v>
      </c>
      <c r="F28341" s="35">
        <v>1.0660000000000001</v>
      </c>
      <c r="G28341" s="34">
        <v>348.9</v>
      </c>
    </row>
    <row r="28342" spans="1:7">
      <c r="A28342" s="32">
        <v>2018</v>
      </c>
      <c r="B28342" s="32">
        <v>7237</v>
      </c>
      <c r="C28342" s="33" t="s">
        <v>563</v>
      </c>
      <c r="D28342" s="33" t="s">
        <v>564</v>
      </c>
      <c r="E28342" s="34">
        <v>25</v>
      </c>
      <c r="F28342" s="35">
        <v>1.0509999999999999</v>
      </c>
      <c r="G28342" s="34">
        <v>392</v>
      </c>
    </row>
    <row r="28343" spans="1:7">
      <c r="A28343" s="32">
        <v>2018</v>
      </c>
      <c r="B28343" s="32">
        <v>7237</v>
      </c>
      <c r="C28343" s="33" t="s">
        <v>563</v>
      </c>
      <c r="D28343" s="33" t="s">
        <v>564</v>
      </c>
      <c r="E28343" s="34">
        <v>72</v>
      </c>
      <c r="F28343" s="35">
        <v>1.0589999999999999</v>
      </c>
      <c r="G28343" s="34">
        <v>599.1</v>
      </c>
    </row>
    <row r="28344" spans="1:7">
      <c r="A28344" s="32">
        <v>2018</v>
      </c>
      <c r="B28344" s="32">
        <v>7237</v>
      </c>
      <c r="C28344" s="33" t="s">
        <v>563</v>
      </c>
      <c r="D28344" s="33" t="s">
        <v>564</v>
      </c>
      <c r="E28344" s="34">
        <v>82</v>
      </c>
      <c r="F28344" s="35">
        <v>1.0549999999999999</v>
      </c>
      <c r="G28344" s="34">
        <v>429</v>
      </c>
    </row>
    <row r="28345" spans="1:7">
      <c r="A28345" s="32">
        <v>2018</v>
      </c>
      <c r="B28345" s="32">
        <v>7237</v>
      </c>
      <c r="C28345" s="33" t="s">
        <v>563</v>
      </c>
      <c r="D28345" s="33" t="s">
        <v>564</v>
      </c>
      <c r="E28345" s="34">
        <v>4612</v>
      </c>
      <c r="F28345" s="35">
        <v>1.071</v>
      </c>
      <c r="G28345" s="34">
        <v>452</v>
      </c>
    </row>
    <row r="28346" spans="1:7">
      <c r="A28346" s="32">
        <v>2018</v>
      </c>
      <c r="B28346" s="32">
        <v>7237</v>
      </c>
      <c r="C28346" s="33" t="s">
        <v>563</v>
      </c>
      <c r="D28346" s="33" t="s">
        <v>564</v>
      </c>
      <c r="E28346" s="34">
        <v>745</v>
      </c>
      <c r="F28346" s="35">
        <v>1.048</v>
      </c>
      <c r="G28346" s="34">
        <v>499.9</v>
      </c>
    </row>
    <row r="28347" spans="1:7">
      <c r="A28347" s="32">
        <v>2018</v>
      </c>
      <c r="B28347" s="32">
        <v>7237</v>
      </c>
      <c r="C28347" s="33" t="s">
        <v>563</v>
      </c>
      <c r="D28347" s="33" t="s">
        <v>564</v>
      </c>
      <c r="E28347" s="34">
        <v>328</v>
      </c>
      <c r="F28347" s="35">
        <v>1.0620000000000001</v>
      </c>
      <c r="G28347" s="34">
        <v>352.2</v>
      </c>
    </row>
    <row r="28348" spans="1:7">
      <c r="A28348" s="32">
        <v>2018</v>
      </c>
      <c r="B28348" s="32">
        <v>7238</v>
      </c>
      <c r="C28348" s="33" t="s">
        <v>563</v>
      </c>
      <c r="D28348" s="33" t="s">
        <v>564</v>
      </c>
      <c r="E28348" s="34">
        <v>2124751</v>
      </c>
      <c r="F28348" s="35">
        <v>1.0229999999999999</v>
      </c>
      <c r="G28348" s="34">
        <v>374</v>
      </c>
    </row>
    <row r="28349" spans="1:7">
      <c r="A28349" s="32">
        <v>2018</v>
      </c>
      <c r="B28349" s="32">
        <v>7242</v>
      </c>
      <c r="C28349" s="33" t="s">
        <v>563</v>
      </c>
      <c r="D28349" s="33" t="s">
        <v>564</v>
      </c>
      <c r="E28349" s="34">
        <v>4045804</v>
      </c>
      <c r="F28349" s="35">
        <v>1.0249999999999999</v>
      </c>
      <c r="G28349" s="34">
        <v>386.6</v>
      </c>
    </row>
    <row r="28350" spans="1:7">
      <c r="A28350" s="32">
        <v>2018</v>
      </c>
      <c r="B28350" s="32">
        <v>7270</v>
      </c>
      <c r="C28350" s="33" t="s">
        <v>563</v>
      </c>
      <c r="D28350" s="33" t="s">
        <v>564</v>
      </c>
      <c r="E28350" s="34">
        <v>100029</v>
      </c>
      <c r="F28350" s="35">
        <v>1.034</v>
      </c>
      <c r="G28350" s="34">
        <v>345.2</v>
      </c>
    </row>
    <row r="28351" spans="1:7">
      <c r="A28351" s="32">
        <v>2018</v>
      </c>
      <c r="B28351" s="32">
        <v>7277</v>
      </c>
      <c r="C28351" s="33" t="s">
        <v>563</v>
      </c>
      <c r="D28351" s="33" t="s">
        <v>564</v>
      </c>
      <c r="E28351" s="34">
        <v>49887</v>
      </c>
      <c r="F28351" s="35">
        <v>1.028</v>
      </c>
      <c r="G28351" s="34">
        <v>344.2</v>
      </c>
    </row>
    <row r="28352" spans="1:7">
      <c r="A28352" s="32">
        <v>2018</v>
      </c>
      <c r="B28352" s="32">
        <v>7296</v>
      </c>
      <c r="C28352" s="33" t="s">
        <v>563</v>
      </c>
      <c r="D28352" s="33" t="s">
        <v>564</v>
      </c>
      <c r="E28352" s="34">
        <v>721213</v>
      </c>
      <c r="F28352" s="35">
        <v>1.0209999999999999</v>
      </c>
      <c r="G28352" s="34">
        <v>314.5</v>
      </c>
    </row>
    <row r="28353" spans="1:7">
      <c r="A28353" s="32">
        <v>2018</v>
      </c>
      <c r="B28353" s="32">
        <v>7296</v>
      </c>
      <c r="C28353" s="33" t="s">
        <v>563</v>
      </c>
      <c r="D28353" s="33" t="s">
        <v>564</v>
      </c>
      <c r="E28353" s="34">
        <v>1041058</v>
      </c>
      <c r="F28353" s="35">
        <v>1.0209999999999999</v>
      </c>
      <c r="G28353" s="34">
        <v>283</v>
      </c>
    </row>
    <row r="28354" spans="1:7">
      <c r="A28354" s="32">
        <v>2018</v>
      </c>
      <c r="B28354" s="32">
        <v>7302</v>
      </c>
      <c r="C28354" s="33" t="s">
        <v>563</v>
      </c>
      <c r="D28354" s="33" t="s">
        <v>564</v>
      </c>
      <c r="E28354" s="34">
        <v>401659</v>
      </c>
      <c r="F28354" s="35">
        <v>1.0209999999999999</v>
      </c>
      <c r="G28354" s="34">
        <v>484</v>
      </c>
    </row>
    <row r="28355" spans="1:7">
      <c r="A28355" s="32">
        <v>2018</v>
      </c>
      <c r="B28355" s="32">
        <v>7302</v>
      </c>
      <c r="C28355" s="33" t="s">
        <v>563</v>
      </c>
      <c r="D28355" s="33" t="s">
        <v>564</v>
      </c>
      <c r="E28355" s="34">
        <v>1586095</v>
      </c>
      <c r="F28355" s="35">
        <v>1.0209999999999999</v>
      </c>
      <c r="G28355" s="34">
        <v>484</v>
      </c>
    </row>
    <row r="28356" spans="1:7">
      <c r="A28356" s="32">
        <v>2018</v>
      </c>
      <c r="B28356" s="32">
        <v>7302</v>
      </c>
      <c r="C28356" s="33" t="s">
        <v>563</v>
      </c>
      <c r="D28356" s="33" t="s">
        <v>564</v>
      </c>
      <c r="E28356" s="34">
        <v>2714088</v>
      </c>
      <c r="F28356" s="35">
        <v>1.0209999999999999</v>
      </c>
      <c r="G28356" s="34">
        <v>484</v>
      </c>
    </row>
    <row r="28357" spans="1:7">
      <c r="A28357" s="32">
        <v>2018</v>
      </c>
      <c r="B28357" s="32">
        <v>7302</v>
      </c>
      <c r="C28357" s="33" t="s">
        <v>563</v>
      </c>
      <c r="D28357" s="33" t="s">
        <v>564</v>
      </c>
      <c r="E28357" s="34">
        <v>270377</v>
      </c>
      <c r="F28357" s="35">
        <v>1.0209999999999999</v>
      </c>
      <c r="G28357" s="34">
        <v>484</v>
      </c>
    </row>
    <row r="28358" spans="1:7">
      <c r="A28358" s="32">
        <v>2018</v>
      </c>
      <c r="B28358" s="32">
        <v>7302</v>
      </c>
      <c r="C28358" s="33" t="s">
        <v>563</v>
      </c>
      <c r="D28358" s="33" t="s">
        <v>564</v>
      </c>
      <c r="E28358" s="34">
        <v>711925</v>
      </c>
      <c r="F28358" s="35">
        <v>1.0209999999999999</v>
      </c>
      <c r="G28358" s="34">
        <v>484</v>
      </c>
    </row>
    <row r="28359" spans="1:7">
      <c r="A28359" s="32">
        <v>2018</v>
      </c>
      <c r="B28359" s="32">
        <v>7302</v>
      </c>
      <c r="C28359" s="33" t="s">
        <v>563</v>
      </c>
      <c r="D28359" s="33" t="s">
        <v>564</v>
      </c>
      <c r="E28359" s="34">
        <v>765973</v>
      </c>
      <c r="F28359" s="35">
        <v>1.0209999999999999</v>
      </c>
      <c r="G28359" s="34">
        <v>484</v>
      </c>
    </row>
    <row r="28360" spans="1:7">
      <c r="A28360" s="32">
        <v>2018</v>
      </c>
      <c r="B28360" s="32">
        <v>7315</v>
      </c>
      <c r="C28360" s="33" t="s">
        <v>563</v>
      </c>
      <c r="D28360" s="33" t="s">
        <v>564</v>
      </c>
      <c r="E28360" s="34">
        <v>11871</v>
      </c>
      <c r="F28360" s="35">
        <v>1.042</v>
      </c>
      <c r="G28360" s="34">
        <v>482.3</v>
      </c>
    </row>
    <row r="28361" spans="1:7">
      <c r="A28361" s="32">
        <v>2018</v>
      </c>
      <c r="B28361" s="32">
        <v>7315</v>
      </c>
      <c r="C28361" s="33" t="s">
        <v>563</v>
      </c>
      <c r="D28361" s="33" t="s">
        <v>564</v>
      </c>
      <c r="E28361" s="34">
        <v>45453</v>
      </c>
      <c r="F28361" s="35">
        <v>1.042</v>
      </c>
      <c r="G28361" s="34">
        <v>390.8</v>
      </c>
    </row>
    <row r="28362" spans="1:7">
      <c r="A28362" s="32">
        <v>2018</v>
      </c>
      <c r="B28362" s="32">
        <v>7343</v>
      </c>
      <c r="C28362" s="33" t="s">
        <v>363</v>
      </c>
      <c r="D28362" s="33" t="s">
        <v>354</v>
      </c>
      <c r="E28362" s="34">
        <v>123151</v>
      </c>
      <c r="F28362" s="35">
        <v>18.010000000000002</v>
      </c>
      <c r="G28362" s="34">
        <v>161.30000000000001</v>
      </c>
    </row>
    <row r="28363" spans="1:7">
      <c r="A28363" s="32">
        <v>2018</v>
      </c>
      <c r="B28363" s="32">
        <v>7343</v>
      </c>
      <c r="C28363" s="33" t="s">
        <v>565</v>
      </c>
      <c r="D28363" s="33" t="s">
        <v>566</v>
      </c>
      <c r="E28363" s="34">
        <v>1972</v>
      </c>
      <c r="F28363" s="35">
        <v>5.7119999999999997</v>
      </c>
      <c r="G28363" s="34">
        <v>1813.7</v>
      </c>
    </row>
    <row r="28364" spans="1:7">
      <c r="A28364" s="32">
        <v>2018</v>
      </c>
      <c r="B28364" s="32">
        <v>7350</v>
      </c>
      <c r="C28364" s="33" t="s">
        <v>563</v>
      </c>
      <c r="D28364" s="33" t="s">
        <v>564</v>
      </c>
      <c r="E28364" s="34">
        <v>1219000</v>
      </c>
      <c r="F28364" s="35">
        <v>1.0449999999999999</v>
      </c>
      <c r="G28364" s="34">
        <v>117.6</v>
      </c>
    </row>
    <row r="28365" spans="1:7">
      <c r="A28365" s="32">
        <v>2018</v>
      </c>
      <c r="B28365" s="32">
        <v>7380</v>
      </c>
      <c r="C28365" s="33" t="s">
        <v>563</v>
      </c>
      <c r="D28365" s="33" t="s">
        <v>564</v>
      </c>
      <c r="E28365" s="34">
        <v>195805</v>
      </c>
      <c r="F28365" s="35">
        <v>1</v>
      </c>
      <c r="G28365" s="34">
        <v>319.89999999999998</v>
      </c>
    </row>
    <row r="28366" spans="1:7">
      <c r="A28366" s="32">
        <v>2018</v>
      </c>
      <c r="B28366" s="32">
        <v>7380</v>
      </c>
      <c r="C28366" s="33" t="s">
        <v>563</v>
      </c>
      <c r="D28366" s="33" t="s">
        <v>564</v>
      </c>
      <c r="E28366" s="34">
        <v>278564</v>
      </c>
      <c r="F28366" s="35">
        <v>1</v>
      </c>
      <c r="G28366" s="34">
        <v>317.10000000000002</v>
      </c>
    </row>
    <row r="28367" spans="1:7">
      <c r="A28367" s="32">
        <v>2018</v>
      </c>
      <c r="B28367" s="32">
        <v>7380</v>
      </c>
      <c r="C28367" s="33" t="s">
        <v>563</v>
      </c>
      <c r="D28367" s="33" t="s">
        <v>564</v>
      </c>
      <c r="E28367" s="34">
        <v>452924</v>
      </c>
      <c r="F28367" s="35">
        <v>1</v>
      </c>
      <c r="G28367" s="34">
        <v>315</v>
      </c>
    </row>
    <row r="28368" spans="1:7">
      <c r="A28368" s="32">
        <v>2018</v>
      </c>
      <c r="B28368" s="32">
        <v>7380</v>
      </c>
      <c r="C28368" s="33" t="s">
        <v>563</v>
      </c>
      <c r="D28368" s="33" t="s">
        <v>564</v>
      </c>
      <c r="E28368" s="34">
        <v>1246021</v>
      </c>
      <c r="F28368" s="35">
        <v>1</v>
      </c>
      <c r="G28368" s="34">
        <v>312.3</v>
      </c>
    </row>
    <row r="28369" spans="1:7">
      <c r="A28369" s="32">
        <v>2018</v>
      </c>
      <c r="B28369" s="32">
        <v>7504</v>
      </c>
      <c r="C28369" s="33" t="s">
        <v>363</v>
      </c>
      <c r="D28369" s="33" t="s">
        <v>354</v>
      </c>
      <c r="E28369" s="34">
        <v>45594</v>
      </c>
      <c r="F28369" s="35">
        <v>16.100000000000001</v>
      </c>
      <c r="G28369" s="34">
        <v>83.7</v>
      </c>
    </row>
    <row r="28370" spans="1:7">
      <c r="A28370" s="32">
        <v>2018</v>
      </c>
      <c r="B28370" s="32">
        <v>7504</v>
      </c>
      <c r="C28370" s="33" t="s">
        <v>563</v>
      </c>
      <c r="D28370" s="33" t="s">
        <v>564</v>
      </c>
      <c r="E28370" s="34">
        <v>18070</v>
      </c>
      <c r="F28370" s="35">
        <v>1.06</v>
      </c>
      <c r="G28370" s="34">
        <v>774</v>
      </c>
    </row>
    <row r="28371" spans="1:7">
      <c r="A28371" s="32">
        <v>2018</v>
      </c>
      <c r="B28371" s="32">
        <v>7512</v>
      </c>
      <c r="C28371" s="33" t="s">
        <v>563</v>
      </c>
      <c r="D28371" s="33" t="s">
        <v>564</v>
      </c>
      <c r="E28371" s="34">
        <v>2078776</v>
      </c>
      <c r="F28371" s="35">
        <v>1.016</v>
      </c>
      <c r="G28371" s="34">
        <v>277.8</v>
      </c>
    </row>
    <row r="28372" spans="1:7">
      <c r="A28372" s="32">
        <v>2018</v>
      </c>
      <c r="B28372" s="32">
        <v>7538</v>
      </c>
      <c r="C28372" s="33" t="s">
        <v>565</v>
      </c>
      <c r="D28372" s="33" t="s">
        <v>566</v>
      </c>
      <c r="E28372" s="34">
        <v>348</v>
      </c>
      <c r="F28372" s="35">
        <v>5.78</v>
      </c>
      <c r="G28372" s="34">
        <v>1864</v>
      </c>
    </row>
    <row r="28373" spans="1:7">
      <c r="A28373" s="32">
        <v>2018</v>
      </c>
      <c r="B28373" s="32">
        <v>7538</v>
      </c>
      <c r="C28373" s="33" t="s">
        <v>565</v>
      </c>
      <c r="D28373" s="33" t="s">
        <v>566</v>
      </c>
      <c r="E28373" s="34">
        <v>1173</v>
      </c>
      <c r="F28373" s="35">
        <v>5.78</v>
      </c>
      <c r="G28373" s="34">
        <v>1624.5</v>
      </c>
    </row>
    <row r="28374" spans="1:7">
      <c r="A28374" s="32">
        <v>2018</v>
      </c>
      <c r="B28374" s="32">
        <v>7538</v>
      </c>
      <c r="C28374" s="33" t="s">
        <v>565</v>
      </c>
      <c r="D28374" s="33" t="s">
        <v>566</v>
      </c>
      <c r="E28374" s="34">
        <v>2259</v>
      </c>
      <c r="F28374" s="35">
        <v>5.78</v>
      </c>
      <c r="G28374" s="34">
        <v>1874.6</v>
      </c>
    </row>
    <row r="28375" spans="1:7">
      <c r="A28375" s="32">
        <v>2018</v>
      </c>
      <c r="B28375" s="32">
        <v>7538</v>
      </c>
      <c r="C28375" s="33" t="s">
        <v>565</v>
      </c>
      <c r="D28375" s="33" t="s">
        <v>566</v>
      </c>
      <c r="E28375" s="34">
        <v>1441</v>
      </c>
      <c r="F28375" s="35">
        <v>5.78</v>
      </c>
      <c r="G28375" s="34">
        <v>2003.6</v>
      </c>
    </row>
    <row r="28376" spans="1:7">
      <c r="A28376" s="32">
        <v>2018</v>
      </c>
      <c r="B28376" s="32">
        <v>7538</v>
      </c>
      <c r="C28376" s="33" t="s">
        <v>563</v>
      </c>
      <c r="D28376" s="33" t="s">
        <v>564</v>
      </c>
      <c r="E28376" s="34">
        <v>3033</v>
      </c>
      <c r="F28376" s="35">
        <v>1.034</v>
      </c>
      <c r="G28376" s="34">
        <v>507.6</v>
      </c>
    </row>
    <row r="28377" spans="1:7">
      <c r="A28377" s="32">
        <v>2018</v>
      </c>
      <c r="B28377" s="32">
        <v>7538</v>
      </c>
      <c r="C28377" s="33" t="s">
        <v>563</v>
      </c>
      <c r="D28377" s="33" t="s">
        <v>564</v>
      </c>
      <c r="E28377" s="34">
        <v>342476</v>
      </c>
      <c r="F28377" s="35">
        <v>1.034</v>
      </c>
      <c r="G28377" s="34">
        <v>312.8</v>
      </c>
    </row>
    <row r="28378" spans="1:7">
      <c r="A28378" s="32">
        <v>2018</v>
      </c>
      <c r="B28378" s="32">
        <v>7604</v>
      </c>
      <c r="C28378" s="33" t="s">
        <v>563</v>
      </c>
      <c r="D28378" s="33" t="s">
        <v>564</v>
      </c>
      <c r="E28378" s="34">
        <v>478473</v>
      </c>
      <c r="F28378" s="35">
        <v>1.012</v>
      </c>
      <c r="G28378" s="34">
        <v>456.7</v>
      </c>
    </row>
    <row r="28379" spans="1:7">
      <c r="A28379" s="32">
        <v>2018</v>
      </c>
      <c r="B28379" s="32">
        <v>7605</v>
      </c>
      <c r="C28379" s="33" t="s">
        <v>563</v>
      </c>
      <c r="D28379" s="33" t="s">
        <v>564</v>
      </c>
      <c r="E28379" s="34">
        <v>998660</v>
      </c>
      <c r="F28379" s="35">
        <v>1.056</v>
      </c>
      <c r="G28379" s="34">
        <v>422.3</v>
      </c>
    </row>
    <row r="28380" spans="1:7">
      <c r="A28380" s="32">
        <v>2018</v>
      </c>
      <c r="B28380" s="32">
        <v>7699</v>
      </c>
      <c r="C28380" s="33" t="s">
        <v>563</v>
      </c>
      <c r="D28380" s="33" t="s">
        <v>564</v>
      </c>
      <c r="E28380" s="34">
        <v>862146</v>
      </c>
      <c r="F28380" s="35">
        <v>1.02</v>
      </c>
      <c r="G28380" s="34">
        <v>444.7</v>
      </c>
    </row>
    <row r="28381" spans="1:7">
      <c r="A28381" s="32">
        <v>2018</v>
      </c>
      <c r="B28381" s="32">
        <v>7709</v>
      </c>
      <c r="C28381" s="33" t="s">
        <v>565</v>
      </c>
      <c r="D28381" s="33" t="s">
        <v>566</v>
      </c>
      <c r="E28381" s="34">
        <v>238</v>
      </c>
      <c r="F28381" s="35">
        <v>5.8</v>
      </c>
      <c r="G28381" s="34" t="s">
        <v>364</v>
      </c>
    </row>
    <row r="28382" spans="1:7">
      <c r="A28382" s="32">
        <v>2018</v>
      </c>
      <c r="B28382" s="32">
        <v>7709</v>
      </c>
      <c r="C28382" s="33" t="s">
        <v>563</v>
      </c>
      <c r="D28382" s="33" t="s">
        <v>564</v>
      </c>
      <c r="E28382" s="34">
        <v>362112</v>
      </c>
      <c r="F28382" s="35">
        <v>1.02</v>
      </c>
      <c r="G28382" s="34" t="s">
        <v>364</v>
      </c>
    </row>
    <row r="28383" spans="1:7">
      <c r="A28383" s="32">
        <v>2018</v>
      </c>
      <c r="B28383" s="32">
        <v>7710</v>
      </c>
      <c r="C28383" s="33" t="s">
        <v>563</v>
      </c>
      <c r="D28383" s="33" t="s">
        <v>564</v>
      </c>
      <c r="E28383" s="34">
        <v>6094892</v>
      </c>
      <c r="F28383" s="35">
        <v>1.0329999999999999</v>
      </c>
      <c r="G28383" s="34" t="s">
        <v>364</v>
      </c>
    </row>
    <row r="28384" spans="1:7">
      <c r="A28384" s="32">
        <v>2018</v>
      </c>
      <c r="B28384" s="32">
        <v>7737</v>
      </c>
      <c r="C28384" s="33" t="s">
        <v>353</v>
      </c>
      <c r="D28384" s="33" t="s">
        <v>354</v>
      </c>
      <c r="E28384" s="34">
        <v>16557</v>
      </c>
      <c r="F28384" s="35">
        <v>26.018999999999998</v>
      </c>
      <c r="G28384" s="34">
        <v>385</v>
      </c>
    </row>
    <row r="28385" spans="1:7">
      <c r="A28385" s="32">
        <v>2018</v>
      </c>
      <c r="B28385" s="32">
        <v>7754</v>
      </c>
      <c r="C28385" s="33" t="s">
        <v>563</v>
      </c>
      <c r="D28385" s="33" t="s">
        <v>564</v>
      </c>
      <c r="E28385" s="34">
        <v>9619</v>
      </c>
      <c r="F28385" s="35">
        <v>1.034</v>
      </c>
      <c r="G28385" s="34">
        <v>507.7</v>
      </c>
    </row>
    <row r="28386" spans="1:7">
      <c r="A28386" s="32">
        <v>2018</v>
      </c>
      <c r="B28386" s="32">
        <v>7754</v>
      </c>
      <c r="C28386" s="33" t="s">
        <v>563</v>
      </c>
      <c r="D28386" s="33" t="s">
        <v>564</v>
      </c>
      <c r="E28386" s="34">
        <v>1606</v>
      </c>
      <c r="F28386" s="35">
        <v>1.034</v>
      </c>
      <c r="G28386" s="34">
        <v>789.6</v>
      </c>
    </row>
    <row r="28387" spans="1:7">
      <c r="A28387" s="32">
        <v>2018</v>
      </c>
      <c r="B28387" s="32">
        <v>7757</v>
      </c>
      <c r="C28387" s="33" t="s">
        <v>563</v>
      </c>
      <c r="D28387" s="33" t="s">
        <v>564</v>
      </c>
      <c r="E28387" s="34">
        <v>82927</v>
      </c>
      <c r="F28387" s="35">
        <v>1.0249999999999999</v>
      </c>
      <c r="G28387" s="34">
        <v>306.60000000000002</v>
      </c>
    </row>
    <row r="28388" spans="1:7">
      <c r="A28388" s="32">
        <v>2018</v>
      </c>
      <c r="B28388" s="32">
        <v>7757</v>
      </c>
      <c r="C28388" s="33" t="s">
        <v>563</v>
      </c>
      <c r="D28388" s="33" t="s">
        <v>564</v>
      </c>
      <c r="E28388" s="34">
        <v>268195</v>
      </c>
      <c r="F28388" s="35">
        <v>1.0249999999999999</v>
      </c>
      <c r="G28388" s="34">
        <v>249.4</v>
      </c>
    </row>
    <row r="28389" spans="1:7">
      <c r="A28389" s="32">
        <v>2018</v>
      </c>
      <c r="B28389" s="32">
        <v>7757</v>
      </c>
      <c r="C28389" s="33" t="s">
        <v>563</v>
      </c>
      <c r="D28389" s="33" t="s">
        <v>564</v>
      </c>
      <c r="E28389" s="34">
        <v>46439</v>
      </c>
      <c r="F28389" s="35">
        <v>1.0249999999999999</v>
      </c>
      <c r="G28389" s="34">
        <v>226</v>
      </c>
    </row>
    <row r="28390" spans="1:7">
      <c r="A28390" s="32">
        <v>2018</v>
      </c>
      <c r="B28390" s="32">
        <v>7757</v>
      </c>
      <c r="C28390" s="33" t="s">
        <v>563</v>
      </c>
      <c r="D28390" s="33" t="s">
        <v>564</v>
      </c>
      <c r="E28390" s="34">
        <v>34146</v>
      </c>
      <c r="F28390" s="35">
        <v>1.0249999999999999</v>
      </c>
      <c r="G28390" s="34">
        <v>235.7</v>
      </c>
    </row>
    <row r="28391" spans="1:7">
      <c r="A28391" s="32">
        <v>2018</v>
      </c>
      <c r="B28391" s="32">
        <v>7757</v>
      </c>
      <c r="C28391" s="33" t="s">
        <v>563</v>
      </c>
      <c r="D28391" s="33" t="s">
        <v>564</v>
      </c>
      <c r="E28391" s="34">
        <v>19512</v>
      </c>
      <c r="F28391" s="35">
        <v>1.0249999999999999</v>
      </c>
      <c r="G28391" s="34">
        <v>280.10000000000002</v>
      </c>
    </row>
    <row r="28392" spans="1:7">
      <c r="A28392" s="32">
        <v>2018</v>
      </c>
      <c r="B28392" s="32">
        <v>7757</v>
      </c>
      <c r="C28392" s="33" t="s">
        <v>563</v>
      </c>
      <c r="D28392" s="33" t="s">
        <v>564</v>
      </c>
      <c r="E28392" s="34">
        <v>15122</v>
      </c>
      <c r="F28392" s="35">
        <v>1.0249999999999999</v>
      </c>
      <c r="G28392" s="34">
        <v>282.10000000000002</v>
      </c>
    </row>
    <row r="28393" spans="1:7">
      <c r="A28393" s="32">
        <v>2018</v>
      </c>
      <c r="B28393" s="32">
        <v>7757</v>
      </c>
      <c r="C28393" s="33" t="s">
        <v>563</v>
      </c>
      <c r="D28393" s="33" t="s">
        <v>564</v>
      </c>
      <c r="E28393" s="34">
        <v>14634</v>
      </c>
      <c r="F28393" s="35">
        <v>1.0249999999999999</v>
      </c>
      <c r="G28393" s="34">
        <v>282.2</v>
      </c>
    </row>
    <row r="28394" spans="1:7">
      <c r="A28394" s="32">
        <v>2018</v>
      </c>
      <c r="B28394" s="32">
        <v>7757</v>
      </c>
      <c r="C28394" s="33" t="s">
        <v>563</v>
      </c>
      <c r="D28394" s="33" t="s">
        <v>564</v>
      </c>
      <c r="E28394" s="34">
        <v>9561</v>
      </c>
      <c r="F28394" s="35">
        <v>1.0249999999999999</v>
      </c>
      <c r="G28394" s="34">
        <v>288.7</v>
      </c>
    </row>
    <row r="28395" spans="1:7">
      <c r="A28395" s="32">
        <v>2018</v>
      </c>
      <c r="B28395" s="32">
        <v>7757</v>
      </c>
      <c r="C28395" s="33" t="s">
        <v>563</v>
      </c>
      <c r="D28395" s="33" t="s">
        <v>564</v>
      </c>
      <c r="E28395" s="34">
        <v>337199</v>
      </c>
      <c r="F28395" s="35">
        <v>1.0249999999999999</v>
      </c>
      <c r="G28395" s="34">
        <v>253.4</v>
      </c>
    </row>
    <row r="28396" spans="1:7">
      <c r="A28396" s="32">
        <v>2018</v>
      </c>
      <c r="B28396" s="32">
        <v>7757</v>
      </c>
      <c r="C28396" s="33" t="s">
        <v>563</v>
      </c>
      <c r="D28396" s="33" t="s">
        <v>564</v>
      </c>
      <c r="E28396" s="34">
        <v>1368780</v>
      </c>
      <c r="F28396" s="35">
        <v>1.0249999999999999</v>
      </c>
      <c r="G28396" s="34">
        <v>201.1</v>
      </c>
    </row>
    <row r="28397" spans="1:7">
      <c r="A28397" s="32">
        <v>2018</v>
      </c>
      <c r="B28397" s="32">
        <v>7757</v>
      </c>
      <c r="C28397" s="33" t="s">
        <v>563</v>
      </c>
      <c r="D28397" s="33" t="s">
        <v>564</v>
      </c>
      <c r="E28397" s="34">
        <v>638927</v>
      </c>
      <c r="F28397" s="35">
        <v>1.0249999999999999</v>
      </c>
      <c r="G28397" s="34">
        <v>259.7</v>
      </c>
    </row>
    <row r="28398" spans="1:7">
      <c r="A28398" s="32">
        <v>2018</v>
      </c>
      <c r="B28398" s="32">
        <v>7757</v>
      </c>
      <c r="C28398" s="33" t="s">
        <v>563</v>
      </c>
      <c r="D28398" s="33" t="s">
        <v>564</v>
      </c>
      <c r="E28398" s="34">
        <v>201854</v>
      </c>
      <c r="F28398" s="35">
        <v>1.0249999999999999</v>
      </c>
      <c r="G28398" s="34">
        <v>231.5</v>
      </c>
    </row>
    <row r="28399" spans="1:7">
      <c r="A28399" s="32">
        <v>2018</v>
      </c>
      <c r="B28399" s="32">
        <v>7757</v>
      </c>
      <c r="C28399" s="33" t="s">
        <v>563</v>
      </c>
      <c r="D28399" s="33" t="s">
        <v>564</v>
      </c>
      <c r="E28399" s="34">
        <v>151220</v>
      </c>
      <c r="F28399" s="35">
        <v>1.0249999999999999</v>
      </c>
      <c r="G28399" s="34">
        <v>220.2</v>
      </c>
    </row>
    <row r="28400" spans="1:7">
      <c r="A28400" s="32">
        <v>2018</v>
      </c>
      <c r="B28400" s="32">
        <v>7757</v>
      </c>
      <c r="C28400" s="33" t="s">
        <v>563</v>
      </c>
      <c r="D28400" s="33" t="s">
        <v>564</v>
      </c>
      <c r="E28400" s="34">
        <v>145479</v>
      </c>
      <c r="F28400" s="35">
        <v>1.0249999999999999</v>
      </c>
      <c r="G28400" s="34">
        <v>260.2</v>
      </c>
    </row>
    <row r="28401" spans="1:7">
      <c r="A28401" s="32">
        <v>2018</v>
      </c>
      <c r="B28401" s="32">
        <v>7757</v>
      </c>
      <c r="C28401" s="33" t="s">
        <v>563</v>
      </c>
      <c r="D28401" s="33" t="s">
        <v>564</v>
      </c>
      <c r="E28401" s="34">
        <v>136293</v>
      </c>
      <c r="F28401" s="35">
        <v>1.0249999999999999</v>
      </c>
      <c r="G28401" s="34">
        <v>268.3</v>
      </c>
    </row>
    <row r="28402" spans="1:7">
      <c r="A28402" s="32">
        <v>2018</v>
      </c>
      <c r="B28402" s="32">
        <v>7757</v>
      </c>
      <c r="C28402" s="33" t="s">
        <v>563</v>
      </c>
      <c r="D28402" s="33" t="s">
        <v>564</v>
      </c>
      <c r="E28402" s="34">
        <v>102244</v>
      </c>
      <c r="F28402" s="35">
        <v>1.0249999999999999</v>
      </c>
      <c r="G28402" s="34">
        <v>271</v>
      </c>
    </row>
    <row r="28403" spans="1:7">
      <c r="A28403" s="32">
        <v>2018</v>
      </c>
      <c r="B28403" s="32">
        <v>7757</v>
      </c>
      <c r="C28403" s="33" t="s">
        <v>563</v>
      </c>
      <c r="D28403" s="33" t="s">
        <v>564</v>
      </c>
      <c r="E28403" s="34">
        <v>123024</v>
      </c>
      <c r="F28403" s="35">
        <v>1.0249999999999999</v>
      </c>
      <c r="G28403" s="34">
        <v>258.7</v>
      </c>
    </row>
    <row r="28404" spans="1:7">
      <c r="A28404" s="32">
        <v>2018</v>
      </c>
      <c r="B28404" s="32">
        <v>7759</v>
      </c>
      <c r="C28404" s="33" t="s">
        <v>563</v>
      </c>
      <c r="D28404" s="33" t="s">
        <v>564</v>
      </c>
      <c r="E28404" s="34">
        <v>81366</v>
      </c>
      <c r="F28404" s="35">
        <v>1.04</v>
      </c>
      <c r="G28404" s="34">
        <v>353.7</v>
      </c>
    </row>
    <row r="28405" spans="1:7">
      <c r="A28405" s="32">
        <v>2018</v>
      </c>
      <c r="B28405" s="32">
        <v>7759</v>
      </c>
      <c r="C28405" s="33" t="s">
        <v>563</v>
      </c>
      <c r="D28405" s="33" t="s">
        <v>564</v>
      </c>
      <c r="E28405" s="34">
        <v>35394</v>
      </c>
      <c r="F28405" s="35">
        <v>1.04</v>
      </c>
      <c r="G28405" s="34">
        <v>353.7</v>
      </c>
    </row>
    <row r="28406" spans="1:7">
      <c r="A28406" s="32">
        <v>2018</v>
      </c>
      <c r="B28406" s="32">
        <v>7759</v>
      </c>
      <c r="C28406" s="33" t="s">
        <v>563</v>
      </c>
      <c r="D28406" s="33" t="s">
        <v>564</v>
      </c>
      <c r="E28406" s="34">
        <v>6089</v>
      </c>
      <c r="F28406" s="35">
        <v>1.04</v>
      </c>
      <c r="G28406" s="34">
        <v>353.7</v>
      </c>
    </row>
    <row r="28407" spans="1:7">
      <c r="A28407" s="32">
        <v>2018</v>
      </c>
      <c r="B28407" s="32">
        <v>7764</v>
      </c>
      <c r="C28407" s="33" t="s">
        <v>563</v>
      </c>
      <c r="D28407" s="33" t="s">
        <v>564</v>
      </c>
      <c r="E28407" s="34">
        <v>294</v>
      </c>
      <c r="F28407" s="35">
        <v>1.03</v>
      </c>
      <c r="G28407" s="34" t="s">
        <v>364</v>
      </c>
    </row>
    <row r="28408" spans="1:7">
      <c r="A28408" s="32">
        <v>2018</v>
      </c>
      <c r="B28408" s="32">
        <v>7764</v>
      </c>
      <c r="C28408" s="33" t="s">
        <v>565</v>
      </c>
      <c r="D28408" s="33" t="s">
        <v>566</v>
      </c>
      <c r="E28408" s="34">
        <v>492</v>
      </c>
      <c r="F28408" s="35">
        <v>5.8</v>
      </c>
      <c r="G28408" s="34" t="s">
        <v>364</v>
      </c>
    </row>
    <row r="28409" spans="1:7">
      <c r="A28409" s="32">
        <v>2018</v>
      </c>
      <c r="B28409" s="32">
        <v>7764</v>
      </c>
      <c r="C28409" s="33" t="s">
        <v>563</v>
      </c>
      <c r="D28409" s="33" t="s">
        <v>564</v>
      </c>
      <c r="E28409" s="34">
        <v>12771</v>
      </c>
      <c r="F28409" s="35">
        <v>1.03</v>
      </c>
      <c r="G28409" s="34" t="s">
        <v>364</v>
      </c>
    </row>
    <row r="28410" spans="1:7">
      <c r="A28410" s="32">
        <v>2018</v>
      </c>
      <c r="B28410" s="32">
        <v>7790</v>
      </c>
      <c r="C28410" s="33" t="s">
        <v>353</v>
      </c>
      <c r="D28410" s="33" t="s">
        <v>354</v>
      </c>
      <c r="E28410" s="34">
        <v>62725</v>
      </c>
      <c r="F28410" s="35">
        <v>19</v>
      </c>
      <c r="G28410" s="34">
        <v>241</v>
      </c>
    </row>
    <row r="28411" spans="1:7">
      <c r="A28411" s="32">
        <v>2018</v>
      </c>
      <c r="B28411" s="32">
        <v>7805</v>
      </c>
      <c r="C28411" s="33" t="s">
        <v>563</v>
      </c>
      <c r="D28411" s="33" t="s">
        <v>564</v>
      </c>
      <c r="E28411" s="34">
        <v>749763</v>
      </c>
      <c r="F28411" s="35">
        <v>1.0349999999999999</v>
      </c>
      <c r="G28411" s="34">
        <v>343.5</v>
      </c>
    </row>
    <row r="28412" spans="1:7">
      <c r="A28412" s="32">
        <v>2018</v>
      </c>
      <c r="B28412" s="32">
        <v>7805</v>
      </c>
      <c r="C28412" s="33" t="s">
        <v>563</v>
      </c>
      <c r="D28412" s="33" t="s">
        <v>564</v>
      </c>
      <c r="E28412" s="34">
        <v>3899509</v>
      </c>
      <c r="F28412" s="35">
        <v>1.0349999999999999</v>
      </c>
      <c r="G28412" s="34">
        <v>343.5</v>
      </c>
    </row>
    <row r="28413" spans="1:7">
      <c r="A28413" s="32">
        <v>2018</v>
      </c>
      <c r="B28413" s="32">
        <v>7805</v>
      </c>
      <c r="C28413" s="33" t="s">
        <v>563</v>
      </c>
      <c r="D28413" s="33" t="s">
        <v>564</v>
      </c>
      <c r="E28413" s="34">
        <v>3192027</v>
      </c>
      <c r="F28413" s="35">
        <v>1.0349999999999999</v>
      </c>
      <c r="G28413" s="34">
        <v>343.5</v>
      </c>
    </row>
    <row r="28414" spans="1:7">
      <c r="A28414" s="32">
        <v>2018</v>
      </c>
      <c r="B28414" s="32">
        <v>7805</v>
      </c>
      <c r="C28414" s="33" t="s">
        <v>563</v>
      </c>
      <c r="D28414" s="33" t="s">
        <v>564</v>
      </c>
      <c r="E28414" s="34">
        <v>1836602</v>
      </c>
      <c r="F28414" s="35">
        <v>1.0349999999999999</v>
      </c>
      <c r="G28414" s="34">
        <v>343.5</v>
      </c>
    </row>
    <row r="28415" spans="1:7">
      <c r="A28415" s="32">
        <v>2018</v>
      </c>
      <c r="B28415" s="32">
        <v>7805</v>
      </c>
      <c r="C28415" s="33" t="s">
        <v>563</v>
      </c>
      <c r="D28415" s="33" t="s">
        <v>564</v>
      </c>
      <c r="E28415" s="34">
        <v>1992</v>
      </c>
      <c r="F28415" s="35">
        <v>1.0349999999999999</v>
      </c>
      <c r="G28415" s="34">
        <v>343.5</v>
      </c>
    </row>
    <row r="28416" spans="1:7">
      <c r="A28416" s="32">
        <v>2018</v>
      </c>
      <c r="B28416" s="32">
        <v>7813</v>
      </c>
      <c r="C28416" s="33" t="s">
        <v>563</v>
      </c>
      <c r="D28416" s="33" t="s">
        <v>564</v>
      </c>
      <c r="E28416" s="34">
        <v>515412</v>
      </c>
      <c r="F28416" s="35">
        <v>1.0209999999999999</v>
      </c>
      <c r="G28416" s="34">
        <v>600.20000000000005</v>
      </c>
    </row>
    <row r="28417" spans="1:7">
      <c r="A28417" s="32">
        <v>2018</v>
      </c>
      <c r="B28417" s="32">
        <v>7826</v>
      </c>
      <c r="C28417" s="33" t="s">
        <v>563</v>
      </c>
      <c r="D28417" s="33" t="s">
        <v>564</v>
      </c>
      <c r="E28417" s="34">
        <v>3252634</v>
      </c>
      <c r="F28417" s="35">
        <v>1.0369999999999999</v>
      </c>
      <c r="G28417" s="34" t="s">
        <v>364</v>
      </c>
    </row>
    <row r="28418" spans="1:7">
      <c r="A28418" s="32">
        <v>2018</v>
      </c>
      <c r="B28418" s="32">
        <v>7829</v>
      </c>
      <c r="C28418" s="33" t="s">
        <v>563</v>
      </c>
      <c r="D28418" s="33" t="s">
        <v>564</v>
      </c>
      <c r="E28418" s="34">
        <v>244405</v>
      </c>
      <c r="F28418" s="35">
        <v>1.0289999999999999</v>
      </c>
      <c r="G28418" s="34">
        <v>844.1</v>
      </c>
    </row>
    <row r="28419" spans="1:7">
      <c r="A28419" s="32">
        <v>2018</v>
      </c>
      <c r="B28419" s="32">
        <v>7834</v>
      </c>
      <c r="C28419" s="33" t="s">
        <v>563</v>
      </c>
      <c r="D28419" s="33" t="s">
        <v>564</v>
      </c>
      <c r="E28419" s="34">
        <v>2790260</v>
      </c>
      <c r="F28419" s="35">
        <v>1.03</v>
      </c>
      <c r="G28419" s="34">
        <v>366</v>
      </c>
    </row>
    <row r="28420" spans="1:7">
      <c r="A28420" s="32">
        <v>2018</v>
      </c>
      <c r="B28420" s="32">
        <v>7835</v>
      </c>
      <c r="C28420" s="33" t="s">
        <v>563</v>
      </c>
      <c r="D28420" s="33" t="s">
        <v>564</v>
      </c>
      <c r="E28420" s="34">
        <v>231662</v>
      </c>
      <c r="F28420" s="35">
        <v>1.04</v>
      </c>
      <c r="G28420" s="34" t="s">
        <v>364</v>
      </c>
    </row>
    <row r="28421" spans="1:7">
      <c r="A28421" s="32">
        <v>2018</v>
      </c>
      <c r="B28421" s="32">
        <v>7835</v>
      </c>
      <c r="C28421" s="33" t="s">
        <v>563</v>
      </c>
      <c r="D28421" s="33" t="s">
        <v>564</v>
      </c>
      <c r="E28421" s="34">
        <v>18765</v>
      </c>
      <c r="F28421" s="35">
        <v>1.04</v>
      </c>
      <c r="G28421" s="34" t="s">
        <v>364</v>
      </c>
    </row>
    <row r="28422" spans="1:7">
      <c r="A28422" s="32">
        <v>2018</v>
      </c>
      <c r="B28422" s="32">
        <v>7835</v>
      </c>
      <c r="C28422" s="33" t="s">
        <v>563</v>
      </c>
      <c r="D28422" s="33" t="s">
        <v>564</v>
      </c>
      <c r="E28422" s="34">
        <v>4209</v>
      </c>
      <c r="F28422" s="35">
        <v>1.04</v>
      </c>
      <c r="G28422" s="34" t="s">
        <v>364</v>
      </c>
    </row>
    <row r="28423" spans="1:7">
      <c r="A28423" s="32">
        <v>2018</v>
      </c>
      <c r="B28423" s="32">
        <v>7835</v>
      </c>
      <c r="C28423" s="33" t="s">
        <v>563</v>
      </c>
      <c r="D28423" s="33" t="s">
        <v>564</v>
      </c>
      <c r="E28423" s="34">
        <v>2009</v>
      </c>
      <c r="F28423" s="35">
        <v>1.04</v>
      </c>
      <c r="G28423" s="34" t="s">
        <v>364</v>
      </c>
    </row>
    <row r="28424" spans="1:7">
      <c r="A28424" s="32">
        <v>2018</v>
      </c>
      <c r="B28424" s="32">
        <v>7835</v>
      </c>
      <c r="C28424" s="33" t="s">
        <v>563</v>
      </c>
      <c r="D28424" s="33" t="s">
        <v>564</v>
      </c>
      <c r="E28424" s="34">
        <v>3821</v>
      </c>
      <c r="F28424" s="35">
        <v>1.04</v>
      </c>
      <c r="G28424" s="34" t="s">
        <v>364</v>
      </c>
    </row>
    <row r="28425" spans="1:7">
      <c r="A28425" s="32">
        <v>2018</v>
      </c>
      <c r="B28425" s="32">
        <v>7835</v>
      </c>
      <c r="C28425" s="33" t="s">
        <v>563</v>
      </c>
      <c r="D28425" s="33" t="s">
        <v>564</v>
      </c>
      <c r="E28425" s="34">
        <v>5410</v>
      </c>
      <c r="F28425" s="35">
        <v>1.04</v>
      </c>
      <c r="G28425" s="34" t="s">
        <v>364</v>
      </c>
    </row>
    <row r="28426" spans="1:7">
      <c r="A28426" s="32">
        <v>2018</v>
      </c>
      <c r="B28426" s="32">
        <v>7836</v>
      </c>
      <c r="C28426" s="33" t="s">
        <v>565</v>
      </c>
      <c r="D28426" s="33" t="s">
        <v>566</v>
      </c>
      <c r="E28426" s="34">
        <v>3029</v>
      </c>
      <c r="F28426" s="35">
        <v>5.8</v>
      </c>
      <c r="G28426" s="34">
        <v>1884.6</v>
      </c>
    </row>
    <row r="28427" spans="1:7">
      <c r="A28427" s="32">
        <v>2018</v>
      </c>
      <c r="B28427" s="32">
        <v>7836</v>
      </c>
      <c r="C28427" s="33" t="s">
        <v>563</v>
      </c>
      <c r="D28427" s="33" t="s">
        <v>564</v>
      </c>
      <c r="E28427" s="34">
        <v>107285</v>
      </c>
      <c r="F28427" s="35">
        <v>1.04</v>
      </c>
      <c r="G28427" s="34">
        <v>278.2</v>
      </c>
    </row>
    <row r="28428" spans="1:7">
      <c r="A28428" s="32">
        <v>2018</v>
      </c>
      <c r="B28428" s="32">
        <v>7836</v>
      </c>
      <c r="C28428" s="33" t="s">
        <v>563</v>
      </c>
      <c r="D28428" s="33" t="s">
        <v>564</v>
      </c>
      <c r="E28428" s="34">
        <v>138779</v>
      </c>
      <c r="F28428" s="35">
        <v>1.04</v>
      </c>
      <c r="G28428" s="34">
        <v>263.89999999999998</v>
      </c>
    </row>
    <row r="28429" spans="1:7">
      <c r="A28429" s="32">
        <v>2018</v>
      </c>
      <c r="B28429" s="32">
        <v>7836</v>
      </c>
      <c r="C28429" s="33" t="s">
        <v>563</v>
      </c>
      <c r="D28429" s="33" t="s">
        <v>564</v>
      </c>
      <c r="E28429" s="34">
        <v>40992</v>
      </c>
      <c r="F28429" s="35">
        <v>1.04</v>
      </c>
      <c r="G28429" s="34">
        <v>274.3</v>
      </c>
    </row>
    <row r="28430" spans="1:7">
      <c r="A28430" s="32">
        <v>2018</v>
      </c>
      <c r="B28430" s="32">
        <v>7836</v>
      </c>
      <c r="C28430" s="33" t="s">
        <v>563</v>
      </c>
      <c r="D28430" s="33" t="s">
        <v>564</v>
      </c>
      <c r="E28430" s="34">
        <v>309</v>
      </c>
      <c r="F28430" s="35">
        <v>1.04</v>
      </c>
      <c r="G28430" s="34">
        <v>261.10000000000002</v>
      </c>
    </row>
    <row r="28431" spans="1:7">
      <c r="A28431" s="32">
        <v>2018</v>
      </c>
      <c r="B28431" s="32">
        <v>7836</v>
      </c>
      <c r="C28431" s="33" t="s">
        <v>563</v>
      </c>
      <c r="D28431" s="33" t="s">
        <v>564</v>
      </c>
      <c r="E28431" s="34">
        <v>1607</v>
      </c>
      <c r="F28431" s="35">
        <v>1.04</v>
      </c>
      <c r="G28431" s="34">
        <v>266.39999999999998</v>
      </c>
    </row>
    <row r="28432" spans="1:7">
      <c r="A28432" s="32">
        <v>2018</v>
      </c>
      <c r="B28432" s="32">
        <v>7836</v>
      </c>
      <c r="C28432" s="33" t="s">
        <v>563</v>
      </c>
      <c r="D28432" s="33" t="s">
        <v>564</v>
      </c>
      <c r="E28432" s="34">
        <v>6012</v>
      </c>
      <c r="F28432" s="35">
        <v>1.04</v>
      </c>
      <c r="G28432" s="34">
        <v>281.39999999999998</v>
      </c>
    </row>
    <row r="28433" spans="1:7">
      <c r="A28433" s="32">
        <v>2018</v>
      </c>
      <c r="B28433" s="32">
        <v>7836</v>
      </c>
      <c r="C28433" s="33" t="s">
        <v>563</v>
      </c>
      <c r="D28433" s="33" t="s">
        <v>564</v>
      </c>
      <c r="E28433" s="34">
        <v>6573</v>
      </c>
      <c r="F28433" s="35">
        <v>1.04</v>
      </c>
      <c r="G28433" s="34">
        <v>262.60000000000002</v>
      </c>
    </row>
    <row r="28434" spans="1:7">
      <c r="A28434" s="32">
        <v>2018</v>
      </c>
      <c r="B28434" s="32">
        <v>7836</v>
      </c>
      <c r="C28434" s="33" t="s">
        <v>563</v>
      </c>
      <c r="D28434" s="33" t="s">
        <v>564</v>
      </c>
      <c r="E28434" s="34">
        <v>6580</v>
      </c>
      <c r="F28434" s="35">
        <v>1.04</v>
      </c>
      <c r="G28434" s="34">
        <v>267.5</v>
      </c>
    </row>
    <row r="28435" spans="1:7">
      <c r="A28435" s="32">
        <v>2018</v>
      </c>
      <c r="B28435" s="32">
        <v>7836</v>
      </c>
      <c r="C28435" s="33" t="s">
        <v>563</v>
      </c>
      <c r="D28435" s="33" t="s">
        <v>564</v>
      </c>
      <c r="E28435" s="34">
        <v>7842</v>
      </c>
      <c r="F28435" s="35">
        <v>1.04</v>
      </c>
      <c r="G28435" s="34">
        <v>271.10000000000002</v>
      </c>
    </row>
    <row r="28436" spans="1:7">
      <c r="A28436" s="32">
        <v>2018</v>
      </c>
      <c r="B28436" s="32">
        <v>7836</v>
      </c>
      <c r="C28436" s="33" t="s">
        <v>563</v>
      </c>
      <c r="D28436" s="33" t="s">
        <v>564</v>
      </c>
      <c r="E28436" s="34">
        <v>15520</v>
      </c>
      <c r="F28436" s="35">
        <v>1.04</v>
      </c>
      <c r="G28436" s="34">
        <v>310</v>
      </c>
    </row>
    <row r="28437" spans="1:7">
      <c r="A28437" s="32">
        <v>2018</v>
      </c>
      <c r="B28437" s="32">
        <v>7836</v>
      </c>
      <c r="C28437" s="33" t="s">
        <v>563</v>
      </c>
      <c r="D28437" s="33" t="s">
        <v>564</v>
      </c>
      <c r="E28437" s="34">
        <v>16971</v>
      </c>
      <c r="F28437" s="35">
        <v>1.04</v>
      </c>
      <c r="G28437" s="34">
        <v>252</v>
      </c>
    </row>
    <row r="28438" spans="1:7">
      <c r="A28438" s="32">
        <v>2018</v>
      </c>
      <c r="B28438" s="32">
        <v>7836</v>
      </c>
      <c r="C28438" s="33" t="s">
        <v>563</v>
      </c>
      <c r="D28438" s="33" t="s">
        <v>564</v>
      </c>
      <c r="E28438" s="34">
        <v>26369</v>
      </c>
      <c r="F28438" s="35">
        <v>1.04</v>
      </c>
      <c r="G28438" s="34">
        <v>264.5</v>
      </c>
    </row>
    <row r="28439" spans="1:7">
      <c r="A28439" s="32">
        <v>2018</v>
      </c>
      <c r="B28439" s="32">
        <v>7837</v>
      </c>
      <c r="C28439" s="33" t="s">
        <v>565</v>
      </c>
      <c r="D28439" s="33" t="s">
        <v>566</v>
      </c>
      <c r="E28439" s="34">
        <v>1378</v>
      </c>
      <c r="F28439" s="35">
        <v>5.8</v>
      </c>
      <c r="G28439" s="34">
        <v>1938.4</v>
      </c>
    </row>
    <row r="28440" spans="1:7">
      <c r="A28440" s="32">
        <v>2018</v>
      </c>
      <c r="B28440" s="32">
        <v>7837</v>
      </c>
      <c r="C28440" s="33" t="s">
        <v>565</v>
      </c>
      <c r="D28440" s="33" t="s">
        <v>566</v>
      </c>
      <c r="E28440" s="34">
        <v>1016</v>
      </c>
      <c r="F28440" s="35">
        <v>5.78</v>
      </c>
      <c r="G28440" s="34">
        <v>1985.9</v>
      </c>
    </row>
    <row r="28441" spans="1:7">
      <c r="A28441" s="32">
        <v>2018</v>
      </c>
      <c r="B28441" s="32">
        <v>7837</v>
      </c>
      <c r="C28441" s="33" t="s">
        <v>563</v>
      </c>
      <c r="D28441" s="33" t="s">
        <v>564</v>
      </c>
      <c r="E28441" s="34">
        <v>925</v>
      </c>
      <c r="F28441" s="35">
        <v>1.048</v>
      </c>
      <c r="G28441" s="34">
        <v>265.7</v>
      </c>
    </row>
    <row r="28442" spans="1:7">
      <c r="A28442" s="32">
        <v>2018</v>
      </c>
      <c r="B28442" s="32">
        <v>7837</v>
      </c>
      <c r="C28442" s="33" t="s">
        <v>563</v>
      </c>
      <c r="D28442" s="33" t="s">
        <v>564</v>
      </c>
      <c r="E28442" s="34">
        <v>1787</v>
      </c>
      <c r="F28442" s="35">
        <v>1.048</v>
      </c>
      <c r="G28442" s="34">
        <v>267.8</v>
      </c>
    </row>
    <row r="28443" spans="1:7">
      <c r="A28443" s="32">
        <v>2018</v>
      </c>
      <c r="B28443" s="32">
        <v>7837</v>
      </c>
      <c r="C28443" s="33" t="s">
        <v>563</v>
      </c>
      <c r="D28443" s="33" t="s">
        <v>564</v>
      </c>
      <c r="E28443" s="34">
        <v>168090</v>
      </c>
      <c r="F28443" s="35">
        <v>1.048</v>
      </c>
      <c r="G28443" s="34">
        <v>288.3</v>
      </c>
    </row>
    <row r="28444" spans="1:7">
      <c r="A28444" s="32">
        <v>2018</v>
      </c>
      <c r="B28444" s="32">
        <v>7837</v>
      </c>
      <c r="C28444" s="33" t="s">
        <v>563</v>
      </c>
      <c r="D28444" s="33" t="s">
        <v>564</v>
      </c>
      <c r="E28444" s="34">
        <v>74761</v>
      </c>
      <c r="F28444" s="35">
        <v>1.048</v>
      </c>
      <c r="G28444" s="34">
        <v>288</v>
      </c>
    </row>
    <row r="28445" spans="1:7">
      <c r="A28445" s="32">
        <v>2018</v>
      </c>
      <c r="B28445" s="32">
        <v>7837</v>
      </c>
      <c r="C28445" s="33" t="s">
        <v>563</v>
      </c>
      <c r="D28445" s="33" t="s">
        <v>564</v>
      </c>
      <c r="E28445" s="34">
        <v>61430</v>
      </c>
      <c r="F28445" s="35">
        <v>1.048</v>
      </c>
      <c r="G28445" s="34">
        <v>274.8</v>
      </c>
    </row>
    <row r="28446" spans="1:7">
      <c r="A28446" s="32">
        <v>2018</v>
      </c>
      <c r="B28446" s="32">
        <v>7837</v>
      </c>
      <c r="C28446" s="33" t="s">
        <v>563</v>
      </c>
      <c r="D28446" s="33" t="s">
        <v>564</v>
      </c>
      <c r="E28446" s="34">
        <v>20922</v>
      </c>
      <c r="F28446" s="35">
        <v>1.048</v>
      </c>
      <c r="G28446" s="34">
        <v>272.7</v>
      </c>
    </row>
    <row r="28447" spans="1:7">
      <c r="A28447" s="32">
        <v>2018</v>
      </c>
      <c r="B28447" s="32">
        <v>7837</v>
      </c>
      <c r="C28447" s="33" t="s">
        <v>563</v>
      </c>
      <c r="D28447" s="33" t="s">
        <v>564</v>
      </c>
      <c r="E28447" s="34">
        <v>14428</v>
      </c>
      <c r="F28447" s="35">
        <v>1.048</v>
      </c>
      <c r="G28447" s="34">
        <v>278.2</v>
      </c>
    </row>
    <row r="28448" spans="1:7">
      <c r="A28448" s="32">
        <v>2018</v>
      </c>
      <c r="B28448" s="32">
        <v>7837</v>
      </c>
      <c r="C28448" s="33" t="s">
        <v>563</v>
      </c>
      <c r="D28448" s="33" t="s">
        <v>564</v>
      </c>
      <c r="E28448" s="34">
        <v>12693</v>
      </c>
      <c r="F28448" s="35">
        <v>1.048</v>
      </c>
      <c r="G28448" s="34">
        <v>262</v>
      </c>
    </row>
    <row r="28449" spans="1:7">
      <c r="A28449" s="32">
        <v>2018</v>
      </c>
      <c r="B28449" s="32">
        <v>7837</v>
      </c>
      <c r="C28449" s="33" t="s">
        <v>563</v>
      </c>
      <c r="D28449" s="33" t="s">
        <v>564</v>
      </c>
      <c r="E28449" s="34">
        <v>12163</v>
      </c>
      <c r="F28449" s="35">
        <v>1.048</v>
      </c>
      <c r="G28449" s="34">
        <v>277.60000000000002</v>
      </c>
    </row>
    <row r="28450" spans="1:7">
      <c r="A28450" s="32">
        <v>2018</v>
      </c>
      <c r="B28450" s="32">
        <v>7837</v>
      </c>
      <c r="C28450" s="33" t="s">
        <v>563</v>
      </c>
      <c r="D28450" s="33" t="s">
        <v>564</v>
      </c>
      <c r="E28450" s="34">
        <v>9933</v>
      </c>
      <c r="F28450" s="35">
        <v>1.048</v>
      </c>
      <c r="G28450" s="34">
        <v>318.5</v>
      </c>
    </row>
    <row r="28451" spans="1:7">
      <c r="A28451" s="32">
        <v>2018</v>
      </c>
      <c r="B28451" s="32">
        <v>7837</v>
      </c>
      <c r="C28451" s="33" t="s">
        <v>563</v>
      </c>
      <c r="D28451" s="33" t="s">
        <v>564</v>
      </c>
      <c r="E28451" s="34">
        <v>7398</v>
      </c>
      <c r="F28451" s="35">
        <v>1.048</v>
      </c>
      <c r="G28451" s="34">
        <v>283.89999999999998</v>
      </c>
    </row>
    <row r="28452" spans="1:7">
      <c r="A28452" s="32">
        <v>2018</v>
      </c>
      <c r="B28452" s="32">
        <v>7837</v>
      </c>
      <c r="C28452" s="33" t="s">
        <v>563</v>
      </c>
      <c r="D28452" s="33" t="s">
        <v>564</v>
      </c>
      <c r="E28452" s="34">
        <v>5422</v>
      </c>
      <c r="F28452" s="35">
        <v>1.048</v>
      </c>
      <c r="G28452" s="34">
        <v>358.9</v>
      </c>
    </row>
    <row r="28453" spans="1:7">
      <c r="A28453" s="32">
        <v>2018</v>
      </c>
      <c r="B28453" s="32">
        <v>7838</v>
      </c>
      <c r="C28453" s="33" t="s">
        <v>565</v>
      </c>
      <c r="D28453" s="33" t="s">
        <v>566</v>
      </c>
      <c r="E28453" s="34">
        <v>103</v>
      </c>
      <c r="F28453" s="35">
        <v>5.88</v>
      </c>
      <c r="G28453" s="34">
        <v>1319.6</v>
      </c>
    </row>
    <row r="28454" spans="1:7">
      <c r="A28454" s="32">
        <v>2018</v>
      </c>
      <c r="B28454" s="32">
        <v>7838</v>
      </c>
      <c r="C28454" s="33" t="s">
        <v>565</v>
      </c>
      <c r="D28454" s="33" t="s">
        <v>566</v>
      </c>
      <c r="E28454" s="34">
        <v>3478</v>
      </c>
      <c r="F28454" s="35">
        <v>5.88</v>
      </c>
      <c r="G28454" s="34">
        <v>1553.9</v>
      </c>
    </row>
    <row r="28455" spans="1:7">
      <c r="A28455" s="32">
        <v>2018</v>
      </c>
      <c r="B28455" s="32">
        <v>7838</v>
      </c>
      <c r="C28455" s="33" t="s">
        <v>565</v>
      </c>
      <c r="D28455" s="33" t="s">
        <v>566</v>
      </c>
      <c r="E28455" s="34">
        <v>155</v>
      </c>
      <c r="F28455" s="35">
        <v>5.88</v>
      </c>
      <c r="G28455" s="34">
        <v>1550.7</v>
      </c>
    </row>
    <row r="28456" spans="1:7">
      <c r="A28456" s="32">
        <v>2018</v>
      </c>
      <c r="B28456" s="32">
        <v>7838</v>
      </c>
      <c r="C28456" s="33" t="s">
        <v>563</v>
      </c>
      <c r="D28456" s="33" t="s">
        <v>564</v>
      </c>
      <c r="E28456" s="34">
        <v>39737</v>
      </c>
      <c r="F28456" s="35">
        <v>1.044</v>
      </c>
      <c r="G28456" s="34">
        <v>339.8</v>
      </c>
    </row>
    <row r="28457" spans="1:7">
      <c r="A28457" s="32">
        <v>2018</v>
      </c>
      <c r="B28457" s="32">
        <v>7838</v>
      </c>
      <c r="C28457" s="33" t="s">
        <v>563</v>
      </c>
      <c r="D28457" s="33" t="s">
        <v>564</v>
      </c>
      <c r="E28457" s="34">
        <v>42707</v>
      </c>
      <c r="F28457" s="35">
        <v>1.036</v>
      </c>
      <c r="G28457" s="34">
        <v>277.5</v>
      </c>
    </row>
    <row r="28458" spans="1:7">
      <c r="A28458" s="32">
        <v>2018</v>
      </c>
      <c r="B28458" s="32">
        <v>7838</v>
      </c>
      <c r="C28458" s="33" t="s">
        <v>563</v>
      </c>
      <c r="D28458" s="33" t="s">
        <v>564</v>
      </c>
      <c r="E28458" s="34">
        <v>50091</v>
      </c>
      <c r="F28458" s="35">
        <v>1.038</v>
      </c>
      <c r="G28458" s="34">
        <v>283.2</v>
      </c>
    </row>
    <row r="28459" spans="1:7">
      <c r="A28459" s="32">
        <v>2018</v>
      </c>
      <c r="B28459" s="32">
        <v>7838</v>
      </c>
      <c r="C28459" s="33" t="s">
        <v>563</v>
      </c>
      <c r="D28459" s="33" t="s">
        <v>564</v>
      </c>
      <c r="E28459" s="34">
        <v>50291</v>
      </c>
      <c r="F28459" s="35">
        <v>1.034</v>
      </c>
      <c r="G28459" s="34">
        <v>297</v>
      </c>
    </row>
    <row r="28460" spans="1:7">
      <c r="A28460" s="32">
        <v>2018</v>
      </c>
      <c r="B28460" s="32">
        <v>7838</v>
      </c>
      <c r="C28460" s="33" t="s">
        <v>563</v>
      </c>
      <c r="D28460" s="33" t="s">
        <v>564</v>
      </c>
      <c r="E28460" s="34">
        <v>25981</v>
      </c>
      <c r="F28460" s="35">
        <v>1.052</v>
      </c>
      <c r="G28460" s="34">
        <v>1409.9</v>
      </c>
    </row>
    <row r="28461" spans="1:7">
      <c r="A28461" s="32">
        <v>2018</v>
      </c>
      <c r="B28461" s="32">
        <v>7838</v>
      </c>
      <c r="C28461" s="33" t="s">
        <v>563</v>
      </c>
      <c r="D28461" s="33" t="s">
        <v>564</v>
      </c>
      <c r="E28461" s="34">
        <v>19936</v>
      </c>
      <c r="F28461" s="35">
        <v>1.0269999999999999</v>
      </c>
      <c r="G28461" s="34">
        <v>418.9</v>
      </c>
    </row>
    <row r="28462" spans="1:7">
      <c r="A28462" s="32">
        <v>2018</v>
      </c>
      <c r="B28462" s="32">
        <v>7838</v>
      </c>
      <c r="C28462" s="33" t="s">
        <v>563</v>
      </c>
      <c r="D28462" s="33" t="s">
        <v>564</v>
      </c>
      <c r="E28462" s="34">
        <v>523</v>
      </c>
      <c r="F28462" s="35">
        <v>1.04</v>
      </c>
      <c r="G28462" s="34">
        <v>633.20000000000005</v>
      </c>
    </row>
    <row r="28463" spans="1:7">
      <c r="A28463" s="32">
        <v>2018</v>
      </c>
      <c r="B28463" s="32">
        <v>7838</v>
      </c>
      <c r="C28463" s="33" t="s">
        <v>563</v>
      </c>
      <c r="D28463" s="33" t="s">
        <v>564</v>
      </c>
      <c r="E28463" s="34">
        <v>74375</v>
      </c>
      <c r="F28463" s="35">
        <v>1.0349999999999999</v>
      </c>
      <c r="G28463" s="34">
        <v>281.7</v>
      </c>
    </row>
    <row r="28464" spans="1:7">
      <c r="A28464" s="32">
        <v>2018</v>
      </c>
      <c r="B28464" s="32">
        <v>7838</v>
      </c>
      <c r="C28464" s="33" t="s">
        <v>563</v>
      </c>
      <c r="D28464" s="33" t="s">
        <v>564</v>
      </c>
      <c r="E28464" s="34">
        <v>97916</v>
      </c>
      <c r="F28464" s="35">
        <v>1.036</v>
      </c>
      <c r="G28464" s="34">
        <v>274.39999999999998</v>
      </c>
    </row>
    <row r="28465" spans="1:7">
      <c r="A28465" s="32">
        <v>2018</v>
      </c>
      <c r="B28465" s="32">
        <v>7838</v>
      </c>
      <c r="C28465" s="33" t="s">
        <v>563</v>
      </c>
      <c r="D28465" s="33" t="s">
        <v>564</v>
      </c>
      <c r="E28465" s="34">
        <v>109955</v>
      </c>
      <c r="F28465" s="35">
        <v>1.0449999999999999</v>
      </c>
      <c r="G28465" s="34">
        <v>319.7</v>
      </c>
    </row>
    <row r="28466" spans="1:7">
      <c r="A28466" s="32">
        <v>2018</v>
      </c>
      <c r="B28466" s="32">
        <v>7838</v>
      </c>
      <c r="C28466" s="33" t="s">
        <v>563</v>
      </c>
      <c r="D28466" s="33" t="s">
        <v>564</v>
      </c>
      <c r="E28466" s="34">
        <v>123462</v>
      </c>
      <c r="F28466" s="35">
        <v>1.0429999999999999</v>
      </c>
      <c r="G28466" s="34">
        <v>264.2</v>
      </c>
    </row>
    <row r="28467" spans="1:7">
      <c r="A28467" s="32">
        <v>2018</v>
      </c>
      <c r="B28467" s="32">
        <v>7839</v>
      </c>
      <c r="C28467" s="33" t="s">
        <v>563</v>
      </c>
      <c r="D28467" s="33" t="s">
        <v>564</v>
      </c>
      <c r="E28467" s="34">
        <v>1002581</v>
      </c>
      <c r="F28467" s="35">
        <v>1.0369999999999999</v>
      </c>
      <c r="G28467" s="34">
        <v>309.5</v>
      </c>
    </row>
    <row r="28468" spans="1:7">
      <c r="A28468" s="32">
        <v>2018</v>
      </c>
      <c r="B28468" s="32">
        <v>7843</v>
      </c>
      <c r="C28468" s="33" t="s">
        <v>563</v>
      </c>
      <c r="D28468" s="33" t="s">
        <v>564</v>
      </c>
      <c r="E28468" s="34">
        <v>46572</v>
      </c>
      <c r="F28468" s="35">
        <v>1</v>
      </c>
      <c r="G28468" s="34">
        <v>377.8</v>
      </c>
    </row>
    <row r="28469" spans="1:7">
      <c r="A28469" s="32">
        <v>2018</v>
      </c>
      <c r="B28469" s="32">
        <v>7843</v>
      </c>
      <c r="C28469" s="33" t="s">
        <v>565</v>
      </c>
      <c r="D28469" s="33" t="s">
        <v>566</v>
      </c>
      <c r="E28469" s="34">
        <v>379</v>
      </c>
      <c r="F28469" s="35">
        <v>5.7</v>
      </c>
      <c r="G28469" s="34">
        <v>2085.4</v>
      </c>
    </row>
    <row r="28470" spans="1:7">
      <c r="A28470" s="32">
        <v>2018</v>
      </c>
      <c r="B28470" s="32">
        <v>7845</v>
      </c>
      <c r="C28470" s="33" t="s">
        <v>563</v>
      </c>
      <c r="D28470" s="33" t="s">
        <v>564</v>
      </c>
      <c r="E28470" s="34">
        <v>1808637</v>
      </c>
      <c r="F28470" s="35">
        <v>1</v>
      </c>
      <c r="G28470" s="34">
        <v>306.89999999999998</v>
      </c>
    </row>
    <row r="28471" spans="1:7">
      <c r="A28471" s="32">
        <v>2018</v>
      </c>
      <c r="B28471" s="32">
        <v>7845</v>
      </c>
      <c r="C28471" s="33" t="s">
        <v>563</v>
      </c>
      <c r="D28471" s="33" t="s">
        <v>564</v>
      </c>
      <c r="E28471" s="34">
        <v>1920221</v>
      </c>
      <c r="F28471" s="35">
        <v>1</v>
      </c>
      <c r="G28471" s="34">
        <v>300.8</v>
      </c>
    </row>
    <row r="28472" spans="1:7">
      <c r="A28472" s="32">
        <v>2018</v>
      </c>
      <c r="B28472" s="32">
        <v>7846</v>
      </c>
      <c r="C28472" s="33" t="s">
        <v>563</v>
      </c>
      <c r="D28472" s="33" t="s">
        <v>564</v>
      </c>
      <c r="E28472" s="34">
        <v>1933106</v>
      </c>
      <c r="F28472" s="35">
        <v>1.044</v>
      </c>
      <c r="G28472" s="34">
        <v>356.9</v>
      </c>
    </row>
    <row r="28473" spans="1:7">
      <c r="A28473" s="32">
        <v>2018</v>
      </c>
      <c r="B28473" s="32">
        <v>7846</v>
      </c>
      <c r="C28473" s="33" t="s">
        <v>563</v>
      </c>
      <c r="D28473" s="33" t="s">
        <v>564</v>
      </c>
      <c r="E28473" s="34">
        <v>759972</v>
      </c>
      <c r="F28473" s="35">
        <v>1.0429999999999999</v>
      </c>
      <c r="G28473" s="34">
        <v>380.2</v>
      </c>
    </row>
    <row r="28474" spans="1:7">
      <c r="A28474" s="32">
        <v>2018</v>
      </c>
      <c r="B28474" s="32">
        <v>7848</v>
      </c>
      <c r="C28474" s="33" t="s">
        <v>563</v>
      </c>
      <c r="D28474" s="33" t="s">
        <v>564</v>
      </c>
      <c r="E28474" s="34">
        <v>20109</v>
      </c>
      <c r="F28474" s="35">
        <v>1.0229999999999999</v>
      </c>
      <c r="G28474" s="34">
        <v>382.3</v>
      </c>
    </row>
    <row r="28475" spans="1:7">
      <c r="A28475" s="32">
        <v>2018</v>
      </c>
      <c r="B28475" s="32">
        <v>7848</v>
      </c>
      <c r="C28475" s="33" t="s">
        <v>563</v>
      </c>
      <c r="D28475" s="33" t="s">
        <v>564</v>
      </c>
      <c r="E28475" s="34">
        <v>126881</v>
      </c>
      <c r="F28475" s="35">
        <v>1.0229999999999999</v>
      </c>
      <c r="G28475" s="34">
        <v>321.7</v>
      </c>
    </row>
    <row r="28476" spans="1:7">
      <c r="A28476" s="32">
        <v>2018</v>
      </c>
      <c r="B28476" s="32">
        <v>7848</v>
      </c>
      <c r="C28476" s="33" t="s">
        <v>563</v>
      </c>
      <c r="D28476" s="33" t="s">
        <v>564</v>
      </c>
      <c r="E28476" s="34">
        <v>2012</v>
      </c>
      <c r="F28476" s="35">
        <v>1.0229999999999999</v>
      </c>
      <c r="G28476" s="34">
        <v>626.4</v>
      </c>
    </row>
    <row r="28477" spans="1:7">
      <c r="A28477" s="32">
        <v>2018</v>
      </c>
      <c r="B28477" s="32">
        <v>7858</v>
      </c>
      <c r="C28477" s="33" t="s">
        <v>563</v>
      </c>
      <c r="D28477" s="33" t="s">
        <v>564</v>
      </c>
      <c r="E28477" s="34">
        <v>2215</v>
      </c>
      <c r="F28477" s="35">
        <v>1.0289999999999999</v>
      </c>
      <c r="G28477" s="34" t="s">
        <v>364</v>
      </c>
    </row>
    <row r="28478" spans="1:7">
      <c r="A28478" s="32">
        <v>2018</v>
      </c>
      <c r="B28478" s="32">
        <v>7872</v>
      </c>
      <c r="C28478" s="33" t="s">
        <v>565</v>
      </c>
      <c r="D28478" s="33" t="s">
        <v>566</v>
      </c>
      <c r="E28478" s="34">
        <v>354</v>
      </c>
      <c r="F28478" s="35">
        <v>5.8</v>
      </c>
      <c r="G28478" s="34">
        <v>1935.2</v>
      </c>
    </row>
    <row r="28479" spans="1:7">
      <c r="A28479" s="32">
        <v>2018</v>
      </c>
      <c r="B28479" s="32">
        <v>7872</v>
      </c>
      <c r="C28479" s="33" t="s">
        <v>563</v>
      </c>
      <c r="D28479" s="33" t="s">
        <v>564</v>
      </c>
      <c r="E28479" s="34">
        <v>329751</v>
      </c>
      <c r="F28479" s="35">
        <v>1.0660000000000001</v>
      </c>
      <c r="G28479" s="34">
        <v>358</v>
      </c>
    </row>
    <row r="28480" spans="1:7">
      <c r="A28480" s="32">
        <v>2018</v>
      </c>
      <c r="B28480" s="32">
        <v>7873</v>
      </c>
      <c r="C28480" s="33" t="s">
        <v>563</v>
      </c>
      <c r="D28480" s="33" t="s">
        <v>564</v>
      </c>
      <c r="E28480" s="34">
        <v>2060691</v>
      </c>
      <c r="F28480" s="35">
        <v>1.0249999999999999</v>
      </c>
      <c r="G28480" s="34">
        <v>386.6</v>
      </c>
    </row>
    <row r="28481" spans="1:7">
      <c r="A28481" s="32">
        <v>2018</v>
      </c>
      <c r="B28481" s="32">
        <v>7873</v>
      </c>
      <c r="C28481" s="33" t="s">
        <v>563</v>
      </c>
      <c r="D28481" s="33" t="s">
        <v>564</v>
      </c>
      <c r="E28481" s="34">
        <v>2125188</v>
      </c>
      <c r="F28481" s="35">
        <v>1.018</v>
      </c>
      <c r="G28481" s="34">
        <v>338.1</v>
      </c>
    </row>
    <row r="28482" spans="1:7">
      <c r="A28482" s="32">
        <v>2018</v>
      </c>
      <c r="B28482" s="32">
        <v>7887</v>
      </c>
      <c r="C28482" s="33" t="s">
        <v>563</v>
      </c>
      <c r="D28482" s="33" t="s">
        <v>564</v>
      </c>
      <c r="E28482" s="34">
        <v>210409</v>
      </c>
      <c r="F28482" s="35">
        <v>1.071</v>
      </c>
      <c r="G28482" s="34">
        <v>396.8</v>
      </c>
    </row>
    <row r="28483" spans="1:7">
      <c r="A28483" s="32">
        <v>2018</v>
      </c>
      <c r="B28483" s="32">
        <v>7897</v>
      </c>
      <c r="C28483" s="33" t="s">
        <v>563</v>
      </c>
      <c r="D28483" s="33" t="s">
        <v>564</v>
      </c>
      <c r="E28483" s="34">
        <v>5277858</v>
      </c>
      <c r="F28483" s="35">
        <v>1.0329999999999999</v>
      </c>
      <c r="G28483" s="34" t="s">
        <v>364</v>
      </c>
    </row>
    <row r="28484" spans="1:7">
      <c r="A28484" s="32">
        <v>2018</v>
      </c>
      <c r="B28484" s="32">
        <v>7900</v>
      </c>
      <c r="C28484" s="33" t="s">
        <v>563</v>
      </c>
      <c r="D28484" s="33" t="s">
        <v>564</v>
      </c>
      <c r="E28484" s="34">
        <v>748884</v>
      </c>
      <c r="F28484" s="35">
        <v>1.0229999999999999</v>
      </c>
      <c r="G28484" s="34">
        <v>374.2</v>
      </c>
    </row>
    <row r="28485" spans="1:7">
      <c r="A28485" s="32">
        <v>2018</v>
      </c>
      <c r="B28485" s="32">
        <v>7900</v>
      </c>
      <c r="C28485" s="33" t="s">
        <v>563</v>
      </c>
      <c r="D28485" s="33" t="s">
        <v>564</v>
      </c>
      <c r="E28485" s="34">
        <v>85092</v>
      </c>
      <c r="F28485" s="35">
        <v>1.0229999999999999</v>
      </c>
      <c r="G28485" s="34">
        <v>344.4</v>
      </c>
    </row>
    <row r="28486" spans="1:7">
      <c r="A28486" s="32">
        <v>2018</v>
      </c>
      <c r="B28486" s="32">
        <v>7900</v>
      </c>
      <c r="C28486" s="33" t="s">
        <v>563</v>
      </c>
      <c r="D28486" s="33" t="s">
        <v>564</v>
      </c>
      <c r="E28486" s="34">
        <v>233198</v>
      </c>
      <c r="F28486" s="35">
        <v>1.0229999999999999</v>
      </c>
      <c r="G28486" s="34">
        <v>372.9</v>
      </c>
    </row>
    <row r="28487" spans="1:7">
      <c r="A28487" s="32">
        <v>2018</v>
      </c>
      <c r="B28487" s="32">
        <v>7902</v>
      </c>
      <c r="C28487" s="33" t="s">
        <v>362</v>
      </c>
      <c r="D28487" s="33" t="s">
        <v>354</v>
      </c>
      <c r="E28487" s="34">
        <v>281094</v>
      </c>
      <c r="F28487" s="35">
        <v>13.103999999999999</v>
      </c>
      <c r="G28487" s="34">
        <v>306.7</v>
      </c>
    </row>
    <row r="28488" spans="1:7">
      <c r="A28488" s="32">
        <v>2018</v>
      </c>
      <c r="B28488" s="32">
        <v>7902</v>
      </c>
      <c r="C28488" s="33" t="s">
        <v>563</v>
      </c>
      <c r="D28488" s="33" t="s">
        <v>564</v>
      </c>
      <c r="E28488" s="34">
        <v>15</v>
      </c>
      <c r="F28488" s="35">
        <v>1.0669999999999999</v>
      </c>
      <c r="G28488" s="34">
        <v>320.89999999999998</v>
      </c>
    </row>
    <row r="28489" spans="1:7">
      <c r="A28489" s="32">
        <v>2018</v>
      </c>
      <c r="B28489" s="32">
        <v>7902</v>
      </c>
      <c r="C28489" s="33" t="s">
        <v>563</v>
      </c>
      <c r="D28489" s="33" t="s">
        <v>564</v>
      </c>
      <c r="E28489" s="34">
        <v>7527</v>
      </c>
      <c r="F28489" s="35">
        <v>1.02</v>
      </c>
      <c r="G28489" s="34">
        <v>320.89999999999998</v>
      </c>
    </row>
    <row r="28490" spans="1:7">
      <c r="A28490" s="32">
        <v>2018</v>
      </c>
      <c r="B28490" s="32">
        <v>7902</v>
      </c>
      <c r="C28490" s="33" t="s">
        <v>563</v>
      </c>
      <c r="D28490" s="33" t="s">
        <v>564</v>
      </c>
      <c r="E28490" s="34">
        <v>396</v>
      </c>
      <c r="F28490" s="35">
        <v>1.0189999999999999</v>
      </c>
      <c r="G28490" s="34">
        <v>311.5</v>
      </c>
    </row>
    <row r="28491" spans="1:7">
      <c r="A28491" s="32">
        <v>2018</v>
      </c>
      <c r="B28491" s="32">
        <v>7916</v>
      </c>
      <c r="C28491" s="33" t="s">
        <v>563</v>
      </c>
      <c r="D28491" s="33" t="s">
        <v>564</v>
      </c>
      <c r="E28491" s="34">
        <v>455727</v>
      </c>
      <c r="F28491" s="35">
        <v>1.0329999999999999</v>
      </c>
      <c r="G28491" s="34">
        <v>602.1</v>
      </c>
    </row>
    <row r="28492" spans="1:7">
      <c r="A28492" s="32">
        <v>2018</v>
      </c>
      <c r="B28492" s="32">
        <v>7916</v>
      </c>
      <c r="C28492" s="33" t="s">
        <v>565</v>
      </c>
      <c r="D28492" s="33" t="s">
        <v>566</v>
      </c>
      <c r="E28492" s="34">
        <v>1548</v>
      </c>
      <c r="F28492" s="35">
        <v>5.8</v>
      </c>
      <c r="G28492" s="34">
        <v>1902.1</v>
      </c>
    </row>
    <row r="28493" spans="1:7">
      <c r="A28493" s="32">
        <v>2018</v>
      </c>
      <c r="B28493" s="32">
        <v>7917</v>
      </c>
      <c r="C28493" s="33" t="s">
        <v>563</v>
      </c>
      <c r="D28493" s="33" t="s">
        <v>564</v>
      </c>
      <c r="E28493" s="34">
        <v>184215</v>
      </c>
      <c r="F28493" s="35">
        <v>1.0269999999999999</v>
      </c>
      <c r="G28493" s="34">
        <v>616.6</v>
      </c>
    </row>
    <row r="28494" spans="1:7">
      <c r="A28494" s="32">
        <v>2018</v>
      </c>
      <c r="B28494" s="32">
        <v>7925</v>
      </c>
      <c r="C28494" s="33" t="s">
        <v>563</v>
      </c>
      <c r="D28494" s="33" t="s">
        <v>564</v>
      </c>
      <c r="E28494" s="34">
        <v>78461</v>
      </c>
      <c r="F28494" s="35">
        <v>1</v>
      </c>
      <c r="G28494" s="34">
        <v>388.4</v>
      </c>
    </row>
    <row r="28495" spans="1:7">
      <c r="A28495" s="32">
        <v>2018</v>
      </c>
      <c r="B28495" s="32">
        <v>7925</v>
      </c>
      <c r="C28495" s="33" t="s">
        <v>565</v>
      </c>
      <c r="D28495" s="33" t="s">
        <v>566</v>
      </c>
      <c r="E28495" s="34">
        <v>1091</v>
      </c>
      <c r="F28495" s="35">
        <v>5.7</v>
      </c>
      <c r="G28495" s="34">
        <v>1743.3</v>
      </c>
    </row>
    <row r="28496" spans="1:7">
      <c r="A28496" s="32">
        <v>2018</v>
      </c>
      <c r="B28496" s="32">
        <v>7929</v>
      </c>
      <c r="C28496" s="33" t="s">
        <v>563</v>
      </c>
      <c r="D28496" s="33" t="s">
        <v>564</v>
      </c>
      <c r="E28496" s="34">
        <v>40404</v>
      </c>
      <c r="F28496" s="35">
        <v>1</v>
      </c>
      <c r="G28496" s="34">
        <v>303</v>
      </c>
    </row>
    <row r="28497" spans="1:7">
      <c r="A28497" s="32">
        <v>2018</v>
      </c>
      <c r="B28497" s="32">
        <v>7931</v>
      </c>
      <c r="C28497" s="33" t="s">
        <v>563</v>
      </c>
      <c r="D28497" s="33" t="s">
        <v>564</v>
      </c>
      <c r="E28497" s="34">
        <v>78476</v>
      </c>
      <c r="F28497" s="35">
        <v>1.0449999999999999</v>
      </c>
      <c r="G28497" s="34">
        <v>817.3</v>
      </c>
    </row>
    <row r="28498" spans="1:7">
      <c r="A28498" s="32">
        <v>2018</v>
      </c>
      <c r="B28498" s="32">
        <v>7946</v>
      </c>
      <c r="C28498" s="33" t="s">
        <v>563</v>
      </c>
      <c r="D28498" s="33" t="s">
        <v>564</v>
      </c>
      <c r="E28498" s="34">
        <v>1248089</v>
      </c>
      <c r="F28498" s="35">
        <v>1.0249999999999999</v>
      </c>
      <c r="G28498" s="34">
        <v>343.8</v>
      </c>
    </row>
    <row r="28499" spans="1:7">
      <c r="A28499" s="32">
        <v>2018</v>
      </c>
      <c r="B28499" s="32">
        <v>7946</v>
      </c>
      <c r="C28499" s="33" t="s">
        <v>563</v>
      </c>
      <c r="D28499" s="33" t="s">
        <v>564</v>
      </c>
      <c r="E28499" s="34">
        <v>849280</v>
      </c>
      <c r="F28499" s="35">
        <v>1.0249999999999999</v>
      </c>
      <c r="G28499" s="34">
        <v>328.5</v>
      </c>
    </row>
    <row r="28500" spans="1:7">
      <c r="A28500" s="32">
        <v>2018</v>
      </c>
      <c r="B28500" s="32">
        <v>7948</v>
      </c>
      <c r="C28500" s="33" t="s">
        <v>563</v>
      </c>
      <c r="D28500" s="33" t="s">
        <v>564</v>
      </c>
      <c r="E28500" s="34">
        <v>111775</v>
      </c>
      <c r="F28500" s="35">
        <v>1.0669999999999999</v>
      </c>
      <c r="G28500" s="34">
        <v>331</v>
      </c>
    </row>
    <row r="28501" spans="1:7">
      <c r="A28501" s="32">
        <v>2018</v>
      </c>
      <c r="B28501" s="32">
        <v>7953</v>
      </c>
      <c r="C28501" s="33" t="s">
        <v>563</v>
      </c>
      <c r="D28501" s="33" t="s">
        <v>564</v>
      </c>
      <c r="E28501" s="34">
        <v>65825</v>
      </c>
      <c r="F28501" s="35">
        <v>1</v>
      </c>
      <c r="G28501" s="34">
        <v>298.8</v>
      </c>
    </row>
    <row r="28502" spans="1:7">
      <c r="A28502" s="32">
        <v>2018</v>
      </c>
      <c r="B28502" s="32">
        <v>7953</v>
      </c>
      <c r="C28502" s="33" t="s">
        <v>563</v>
      </c>
      <c r="D28502" s="33" t="s">
        <v>564</v>
      </c>
      <c r="E28502" s="34">
        <v>1080</v>
      </c>
      <c r="F28502" s="35">
        <v>1</v>
      </c>
      <c r="G28502" s="34">
        <v>175.6</v>
      </c>
    </row>
    <row r="28503" spans="1:7">
      <c r="A28503" s="32">
        <v>2018</v>
      </c>
      <c r="B28503" s="32">
        <v>7960</v>
      </c>
      <c r="C28503" s="33" t="s">
        <v>563</v>
      </c>
      <c r="D28503" s="33" t="s">
        <v>564</v>
      </c>
      <c r="E28503" s="34">
        <v>350546</v>
      </c>
      <c r="F28503" s="35">
        <v>1</v>
      </c>
      <c r="G28503" s="34">
        <v>348</v>
      </c>
    </row>
    <row r="28504" spans="1:7">
      <c r="A28504" s="32">
        <v>2018</v>
      </c>
      <c r="B28504" s="32">
        <v>7964</v>
      </c>
      <c r="C28504" s="33" t="s">
        <v>563</v>
      </c>
      <c r="D28504" s="33" t="s">
        <v>564</v>
      </c>
      <c r="E28504" s="34">
        <v>90900</v>
      </c>
      <c r="F28504" s="35">
        <v>1.022</v>
      </c>
      <c r="G28504" s="34">
        <v>405.4</v>
      </c>
    </row>
    <row r="28505" spans="1:7">
      <c r="A28505" s="32">
        <v>2018</v>
      </c>
      <c r="B28505" s="32">
        <v>7981</v>
      </c>
      <c r="C28505" s="33" t="s">
        <v>565</v>
      </c>
      <c r="D28505" s="33" t="s">
        <v>566</v>
      </c>
      <c r="E28505" s="34">
        <v>3077</v>
      </c>
      <c r="F28505" s="35">
        <v>5.75</v>
      </c>
      <c r="G28505" s="34">
        <v>1848.1</v>
      </c>
    </row>
    <row r="28506" spans="1:7">
      <c r="A28506" s="32">
        <v>2018</v>
      </c>
      <c r="B28506" s="32">
        <v>7981</v>
      </c>
      <c r="C28506" s="33" t="s">
        <v>565</v>
      </c>
      <c r="D28506" s="33" t="s">
        <v>566</v>
      </c>
      <c r="E28506" s="34">
        <v>96</v>
      </c>
      <c r="F28506" s="35">
        <v>5.75</v>
      </c>
      <c r="G28506" s="34">
        <v>1680.7</v>
      </c>
    </row>
    <row r="28507" spans="1:7">
      <c r="A28507" s="32">
        <v>2018</v>
      </c>
      <c r="B28507" s="32">
        <v>7981</v>
      </c>
      <c r="C28507" s="33" t="s">
        <v>563</v>
      </c>
      <c r="D28507" s="33" t="s">
        <v>564</v>
      </c>
      <c r="E28507" s="34">
        <v>44407</v>
      </c>
      <c r="F28507" s="35">
        <v>1.03</v>
      </c>
      <c r="G28507" s="34">
        <v>1131.8</v>
      </c>
    </row>
    <row r="28508" spans="1:7">
      <c r="A28508" s="32">
        <v>2018</v>
      </c>
      <c r="B28508" s="32">
        <v>7981</v>
      </c>
      <c r="C28508" s="33" t="s">
        <v>563</v>
      </c>
      <c r="D28508" s="33" t="s">
        <v>564</v>
      </c>
      <c r="E28508" s="34">
        <v>110448</v>
      </c>
      <c r="F28508" s="35">
        <v>1.03</v>
      </c>
      <c r="G28508" s="34">
        <v>1303.7</v>
      </c>
    </row>
    <row r="28509" spans="1:7">
      <c r="A28509" s="32">
        <v>2018</v>
      </c>
      <c r="B28509" s="32">
        <v>7981</v>
      </c>
      <c r="C28509" s="33" t="s">
        <v>563</v>
      </c>
      <c r="D28509" s="33" t="s">
        <v>564</v>
      </c>
      <c r="E28509" s="34">
        <v>36352</v>
      </c>
      <c r="F28509" s="35">
        <v>1.03</v>
      </c>
      <c r="G28509" s="34">
        <v>2343.6999999999998</v>
      </c>
    </row>
    <row r="28510" spans="1:7">
      <c r="A28510" s="32">
        <v>2018</v>
      </c>
      <c r="B28510" s="32">
        <v>7985</v>
      </c>
      <c r="C28510" s="33" t="s">
        <v>563</v>
      </c>
      <c r="D28510" s="33" t="s">
        <v>564</v>
      </c>
      <c r="E28510" s="34">
        <v>665196</v>
      </c>
      <c r="F28510" s="35">
        <v>1.056</v>
      </c>
      <c r="G28510" s="34">
        <v>504</v>
      </c>
    </row>
    <row r="28511" spans="1:7">
      <c r="A28511" s="32">
        <v>2018</v>
      </c>
      <c r="B28511" s="32">
        <v>7988</v>
      </c>
      <c r="C28511" s="33" t="s">
        <v>563</v>
      </c>
      <c r="D28511" s="33" t="s">
        <v>564</v>
      </c>
      <c r="E28511" s="34">
        <v>107537</v>
      </c>
      <c r="F28511" s="35">
        <v>1.0409999999999999</v>
      </c>
      <c r="G28511" s="34">
        <v>405.5</v>
      </c>
    </row>
    <row r="28512" spans="1:7">
      <c r="A28512" s="32">
        <v>2018</v>
      </c>
      <c r="B28512" s="32">
        <v>7999</v>
      </c>
      <c r="C28512" s="33" t="s">
        <v>563</v>
      </c>
      <c r="D28512" s="33" t="s">
        <v>564</v>
      </c>
      <c r="E28512" s="34">
        <v>915218</v>
      </c>
      <c r="F28512" s="35">
        <v>1.111</v>
      </c>
      <c r="G28512" s="34" t="s">
        <v>364</v>
      </c>
    </row>
    <row r="28513" spans="1:7">
      <c r="A28513" s="32">
        <v>2018</v>
      </c>
      <c r="B28513" s="32">
        <v>8000</v>
      </c>
      <c r="C28513" s="33" t="s">
        <v>563</v>
      </c>
      <c r="D28513" s="33" t="s">
        <v>564</v>
      </c>
      <c r="E28513" s="34">
        <v>490081</v>
      </c>
      <c r="F28513" s="35">
        <v>1.083</v>
      </c>
      <c r="G28513" s="34">
        <v>341</v>
      </c>
    </row>
    <row r="28514" spans="1:7">
      <c r="A28514" s="32">
        <v>2018</v>
      </c>
      <c r="B28514" s="32">
        <v>8006</v>
      </c>
      <c r="C28514" s="33" t="s">
        <v>563</v>
      </c>
      <c r="D28514" s="33" t="s">
        <v>564</v>
      </c>
      <c r="E28514" s="34">
        <v>172911</v>
      </c>
      <c r="F28514" s="35">
        <v>1.01</v>
      </c>
      <c r="G28514" s="34" t="s">
        <v>364</v>
      </c>
    </row>
    <row r="28515" spans="1:7">
      <c r="A28515" s="32">
        <v>2018</v>
      </c>
      <c r="B28515" s="32">
        <v>8012</v>
      </c>
      <c r="C28515" s="33" t="s">
        <v>565</v>
      </c>
      <c r="D28515" s="33" t="s">
        <v>566</v>
      </c>
      <c r="E28515" s="34">
        <v>16600</v>
      </c>
      <c r="F28515" s="35">
        <v>5.77</v>
      </c>
      <c r="G28515" s="34" t="s">
        <v>364</v>
      </c>
    </row>
    <row r="28516" spans="1:7">
      <c r="A28516" s="32">
        <v>2018</v>
      </c>
      <c r="B28516" s="32">
        <v>8023</v>
      </c>
      <c r="C28516" s="33" t="s">
        <v>363</v>
      </c>
      <c r="D28516" s="33" t="s">
        <v>354</v>
      </c>
      <c r="E28516" s="34">
        <v>13620</v>
      </c>
      <c r="F28516" s="35">
        <v>16.744</v>
      </c>
      <c r="G28516" s="34">
        <v>269.39999999999998</v>
      </c>
    </row>
    <row r="28517" spans="1:7">
      <c r="A28517" s="32">
        <v>2018</v>
      </c>
      <c r="B28517" s="32">
        <v>8023</v>
      </c>
      <c r="C28517" s="33" t="s">
        <v>363</v>
      </c>
      <c r="D28517" s="33" t="s">
        <v>354</v>
      </c>
      <c r="E28517" s="34">
        <v>41140</v>
      </c>
      <c r="F28517" s="35">
        <v>17.87</v>
      </c>
      <c r="G28517" s="34">
        <v>262.39999999999998</v>
      </c>
    </row>
    <row r="28518" spans="1:7">
      <c r="A28518" s="32">
        <v>2018</v>
      </c>
      <c r="B28518" s="32">
        <v>8023</v>
      </c>
      <c r="C28518" s="33" t="s">
        <v>363</v>
      </c>
      <c r="D28518" s="33" t="s">
        <v>354</v>
      </c>
      <c r="E28518" s="34">
        <v>24825</v>
      </c>
      <c r="F28518" s="35">
        <v>18.122</v>
      </c>
      <c r="G28518" s="34">
        <v>248.7</v>
      </c>
    </row>
    <row r="28519" spans="1:7">
      <c r="A28519" s="32">
        <v>2018</v>
      </c>
      <c r="B28519" s="32">
        <v>8023</v>
      </c>
      <c r="C28519" s="33" t="s">
        <v>363</v>
      </c>
      <c r="D28519" s="33" t="s">
        <v>354</v>
      </c>
      <c r="E28519" s="34">
        <v>27255</v>
      </c>
      <c r="F28519" s="35">
        <v>16.812000000000001</v>
      </c>
      <c r="G28519" s="34">
        <v>266.7</v>
      </c>
    </row>
    <row r="28520" spans="1:7">
      <c r="A28520" s="32">
        <v>2018</v>
      </c>
      <c r="B28520" s="32">
        <v>8023</v>
      </c>
      <c r="C28520" s="33" t="s">
        <v>363</v>
      </c>
      <c r="D28520" s="33" t="s">
        <v>354</v>
      </c>
      <c r="E28520" s="34">
        <v>120115</v>
      </c>
      <c r="F28520" s="35">
        <v>17.02</v>
      </c>
      <c r="G28520" s="34">
        <v>242.4</v>
      </c>
    </row>
    <row r="28521" spans="1:7">
      <c r="A28521" s="32">
        <v>2018</v>
      </c>
      <c r="B28521" s="32">
        <v>8023</v>
      </c>
      <c r="C28521" s="33" t="s">
        <v>565</v>
      </c>
      <c r="D28521" s="33" t="s">
        <v>566</v>
      </c>
      <c r="E28521" s="34">
        <v>1241</v>
      </c>
      <c r="F28521" s="35">
        <v>5.88</v>
      </c>
      <c r="G28521" s="34">
        <v>1733.2</v>
      </c>
    </row>
    <row r="28522" spans="1:7">
      <c r="A28522" s="32">
        <v>2018</v>
      </c>
      <c r="B28522" s="32">
        <v>8023</v>
      </c>
      <c r="C28522" s="33" t="s">
        <v>363</v>
      </c>
      <c r="D28522" s="33" t="s">
        <v>354</v>
      </c>
      <c r="E28522" s="34">
        <v>150554</v>
      </c>
      <c r="F28522" s="35">
        <v>17.032</v>
      </c>
      <c r="G28522" s="34">
        <v>241.7</v>
      </c>
    </row>
    <row r="28523" spans="1:7">
      <c r="A28523" s="32">
        <v>2018</v>
      </c>
      <c r="B28523" s="32">
        <v>8027</v>
      </c>
      <c r="C28523" s="33" t="s">
        <v>563</v>
      </c>
      <c r="D28523" s="33" t="s">
        <v>564</v>
      </c>
      <c r="E28523" s="34">
        <v>2</v>
      </c>
      <c r="F28523" s="35">
        <v>1.0780000000000001</v>
      </c>
      <c r="G28523" s="34">
        <v>350.5</v>
      </c>
    </row>
    <row r="28524" spans="1:7">
      <c r="A28524" s="32">
        <v>2018</v>
      </c>
      <c r="B28524" s="32">
        <v>8027</v>
      </c>
      <c r="C28524" s="33" t="s">
        <v>563</v>
      </c>
      <c r="D28524" s="33" t="s">
        <v>564</v>
      </c>
      <c r="E28524" s="34">
        <v>1228</v>
      </c>
      <c r="F28524" s="35">
        <v>1.0580000000000001</v>
      </c>
      <c r="G28524" s="34">
        <v>796.4</v>
      </c>
    </row>
    <row r="28525" spans="1:7">
      <c r="A28525" s="32">
        <v>2018</v>
      </c>
      <c r="B28525" s="32">
        <v>8027</v>
      </c>
      <c r="C28525" s="33" t="s">
        <v>563</v>
      </c>
      <c r="D28525" s="33" t="s">
        <v>564</v>
      </c>
      <c r="E28525" s="34">
        <v>1878</v>
      </c>
      <c r="F28525" s="35">
        <v>1.0609999999999999</v>
      </c>
      <c r="G28525" s="34">
        <v>704.2</v>
      </c>
    </row>
    <row r="28526" spans="1:7">
      <c r="A28526" s="32">
        <v>2018</v>
      </c>
      <c r="B28526" s="32">
        <v>8027</v>
      </c>
      <c r="C28526" s="33" t="s">
        <v>563</v>
      </c>
      <c r="D28526" s="33" t="s">
        <v>564</v>
      </c>
      <c r="E28526" s="34">
        <v>2073</v>
      </c>
      <c r="F28526" s="35">
        <v>1.0820000000000001</v>
      </c>
      <c r="G28526" s="34">
        <v>636.9</v>
      </c>
    </row>
    <row r="28527" spans="1:7">
      <c r="A28527" s="32">
        <v>2018</v>
      </c>
      <c r="B28527" s="32">
        <v>8027</v>
      </c>
      <c r="C28527" s="33" t="s">
        <v>563</v>
      </c>
      <c r="D28527" s="33" t="s">
        <v>564</v>
      </c>
      <c r="E28527" s="34">
        <v>15660</v>
      </c>
      <c r="F28527" s="35">
        <v>1.0620000000000001</v>
      </c>
      <c r="G28527" s="34">
        <v>390.4</v>
      </c>
    </row>
    <row r="28528" spans="1:7">
      <c r="A28528" s="32">
        <v>2018</v>
      </c>
      <c r="B28528" s="32">
        <v>8027</v>
      </c>
      <c r="C28528" s="33" t="s">
        <v>563</v>
      </c>
      <c r="D28528" s="33" t="s">
        <v>564</v>
      </c>
      <c r="E28528" s="34">
        <v>3365</v>
      </c>
      <c r="F28528" s="35">
        <v>1.095</v>
      </c>
      <c r="G28528" s="34">
        <v>634.70000000000005</v>
      </c>
    </row>
    <row r="28529" spans="1:7">
      <c r="A28529" s="32">
        <v>2018</v>
      </c>
      <c r="B28529" s="32">
        <v>8027</v>
      </c>
      <c r="C28529" s="33" t="s">
        <v>563</v>
      </c>
      <c r="D28529" s="33" t="s">
        <v>564</v>
      </c>
      <c r="E28529" s="34">
        <v>4238</v>
      </c>
      <c r="F28529" s="35">
        <v>1.0580000000000001</v>
      </c>
      <c r="G28529" s="34">
        <v>547.79999999999995</v>
      </c>
    </row>
    <row r="28530" spans="1:7">
      <c r="A28530" s="32">
        <v>2018</v>
      </c>
      <c r="B28530" s="32">
        <v>8027</v>
      </c>
      <c r="C28530" s="33" t="s">
        <v>563</v>
      </c>
      <c r="D28530" s="33" t="s">
        <v>564</v>
      </c>
      <c r="E28530" s="34">
        <v>4302</v>
      </c>
      <c r="F28530" s="35">
        <v>1.097</v>
      </c>
      <c r="G28530" s="34">
        <v>513</v>
      </c>
    </row>
    <row r="28531" spans="1:7">
      <c r="A28531" s="32">
        <v>2018</v>
      </c>
      <c r="B28531" s="32">
        <v>8027</v>
      </c>
      <c r="C28531" s="33" t="s">
        <v>563</v>
      </c>
      <c r="D28531" s="33" t="s">
        <v>564</v>
      </c>
      <c r="E28531" s="34">
        <v>8744</v>
      </c>
      <c r="F28531" s="35">
        <v>1.091</v>
      </c>
      <c r="G28531" s="34">
        <v>444.2</v>
      </c>
    </row>
    <row r="28532" spans="1:7">
      <c r="A28532" s="32">
        <v>2018</v>
      </c>
      <c r="B28532" s="32">
        <v>8027</v>
      </c>
      <c r="C28532" s="33" t="s">
        <v>563</v>
      </c>
      <c r="D28532" s="33" t="s">
        <v>564</v>
      </c>
      <c r="E28532" s="34">
        <v>3240</v>
      </c>
      <c r="F28532" s="35">
        <v>1.1020000000000001</v>
      </c>
      <c r="G28532" s="34">
        <v>542.20000000000005</v>
      </c>
    </row>
    <row r="28533" spans="1:7">
      <c r="A28533" s="32">
        <v>2018</v>
      </c>
      <c r="B28533" s="32">
        <v>8031</v>
      </c>
      <c r="C28533" s="33" t="s">
        <v>563</v>
      </c>
      <c r="D28533" s="33" t="s">
        <v>564</v>
      </c>
      <c r="E28533" s="34">
        <v>16389</v>
      </c>
      <c r="F28533" s="35">
        <v>1.0960000000000001</v>
      </c>
      <c r="G28533" s="34">
        <v>325.3</v>
      </c>
    </row>
    <row r="28534" spans="1:7">
      <c r="A28534" s="32">
        <v>2018</v>
      </c>
      <c r="B28534" s="32">
        <v>8031</v>
      </c>
      <c r="C28534" s="33" t="s">
        <v>563</v>
      </c>
      <c r="D28534" s="33" t="s">
        <v>564</v>
      </c>
      <c r="E28534" s="34">
        <v>8514</v>
      </c>
      <c r="F28534" s="35">
        <v>1.0960000000000001</v>
      </c>
      <c r="G28534" s="34">
        <v>274</v>
      </c>
    </row>
    <row r="28535" spans="1:7">
      <c r="A28535" s="32">
        <v>2018</v>
      </c>
      <c r="B28535" s="32">
        <v>8031</v>
      </c>
      <c r="C28535" s="33" t="s">
        <v>563</v>
      </c>
      <c r="D28535" s="33" t="s">
        <v>564</v>
      </c>
      <c r="E28535" s="34">
        <v>6343</v>
      </c>
      <c r="F28535" s="35">
        <v>1.0960000000000001</v>
      </c>
      <c r="G28535" s="34">
        <v>335</v>
      </c>
    </row>
    <row r="28536" spans="1:7">
      <c r="A28536" s="32">
        <v>2018</v>
      </c>
      <c r="B28536" s="32">
        <v>8031</v>
      </c>
      <c r="C28536" s="33" t="s">
        <v>563</v>
      </c>
      <c r="D28536" s="33" t="s">
        <v>564</v>
      </c>
      <c r="E28536" s="34">
        <v>3874</v>
      </c>
      <c r="F28536" s="35">
        <v>1.0960000000000001</v>
      </c>
      <c r="G28536" s="34">
        <v>338.9</v>
      </c>
    </row>
    <row r="28537" spans="1:7">
      <c r="A28537" s="32">
        <v>2018</v>
      </c>
      <c r="B28537" s="32">
        <v>8031</v>
      </c>
      <c r="C28537" s="33" t="s">
        <v>563</v>
      </c>
      <c r="D28537" s="33" t="s">
        <v>564</v>
      </c>
      <c r="E28537" s="34">
        <v>34055</v>
      </c>
      <c r="F28537" s="35">
        <v>1.0960000000000001</v>
      </c>
      <c r="G28537" s="34">
        <v>300.39999999999998</v>
      </c>
    </row>
    <row r="28538" spans="1:7">
      <c r="A28538" s="32">
        <v>2018</v>
      </c>
      <c r="B28538" s="32">
        <v>8031</v>
      </c>
      <c r="C28538" s="33" t="s">
        <v>563</v>
      </c>
      <c r="D28538" s="33" t="s">
        <v>564</v>
      </c>
      <c r="E28538" s="34">
        <v>860450</v>
      </c>
      <c r="F28538" s="35">
        <v>1.0960000000000001</v>
      </c>
      <c r="G28538" s="34">
        <v>291.5</v>
      </c>
    </row>
    <row r="28539" spans="1:7">
      <c r="A28539" s="32">
        <v>2018</v>
      </c>
      <c r="B28539" s="32">
        <v>8031</v>
      </c>
      <c r="C28539" s="33" t="s">
        <v>563</v>
      </c>
      <c r="D28539" s="33" t="s">
        <v>564</v>
      </c>
      <c r="E28539" s="34">
        <v>527265</v>
      </c>
      <c r="F28539" s="35">
        <v>1.0960000000000001</v>
      </c>
      <c r="G28539" s="34">
        <v>315.60000000000002</v>
      </c>
    </row>
    <row r="28540" spans="1:7">
      <c r="A28540" s="32">
        <v>2018</v>
      </c>
      <c r="B28540" s="32">
        <v>8031</v>
      </c>
      <c r="C28540" s="33" t="s">
        <v>563</v>
      </c>
      <c r="D28540" s="33" t="s">
        <v>564</v>
      </c>
      <c r="E28540" s="34">
        <v>271053</v>
      </c>
      <c r="F28540" s="35">
        <v>1.0960000000000001</v>
      </c>
      <c r="G28540" s="34">
        <v>288.89999999999998</v>
      </c>
    </row>
    <row r="28541" spans="1:7">
      <c r="A28541" s="32">
        <v>2018</v>
      </c>
      <c r="B28541" s="32">
        <v>8031</v>
      </c>
      <c r="C28541" s="33" t="s">
        <v>563</v>
      </c>
      <c r="D28541" s="33" t="s">
        <v>564</v>
      </c>
      <c r="E28541" s="34">
        <v>131963</v>
      </c>
      <c r="F28541" s="35">
        <v>1.0960000000000001</v>
      </c>
      <c r="G28541" s="34">
        <v>261</v>
      </c>
    </row>
    <row r="28542" spans="1:7">
      <c r="A28542" s="32">
        <v>2018</v>
      </c>
      <c r="B28542" s="32">
        <v>8031</v>
      </c>
      <c r="C28542" s="33" t="s">
        <v>563</v>
      </c>
      <c r="D28542" s="33" t="s">
        <v>564</v>
      </c>
      <c r="E28542" s="34">
        <v>106068</v>
      </c>
      <c r="F28542" s="35">
        <v>1.0960000000000001</v>
      </c>
      <c r="G28542" s="34">
        <v>296.89999999999998</v>
      </c>
    </row>
    <row r="28543" spans="1:7">
      <c r="A28543" s="32">
        <v>2018</v>
      </c>
      <c r="B28543" s="32">
        <v>8031</v>
      </c>
      <c r="C28543" s="33" t="s">
        <v>563</v>
      </c>
      <c r="D28543" s="33" t="s">
        <v>564</v>
      </c>
      <c r="E28543" s="34">
        <v>83009</v>
      </c>
      <c r="F28543" s="35">
        <v>1.0960000000000001</v>
      </c>
      <c r="G28543" s="34">
        <v>251.1</v>
      </c>
    </row>
    <row r="28544" spans="1:7">
      <c r="A28544" s="32">
        <v>2018</v>
      </c>
      <c r="B28544" s="32">
        <v>8031</v>
      </c>
      <c r="C28544" s="33" t="s">
        <v>563</v>
      </c>
      <c r="D28544" s="33" t="s">
        <v>564</v>
      </c>
      <c r="E28544" s="34">
        <v>67662</v>
      </c>
      <c r="F28544" s="35">
        <v>1.0960000000000001</v>
      </c>
      <c r="G28544" s="34">
        <v>276.5</v>
      </c>
    </row>
    <row r="28545" spans="1:7">
      <c r="A28545" s="32">
        <v>2018</v>
      </c>
      <c r="B28545" s="32">
        <v>8031</v>
      </c>
      <c r="C28545" s="33" t="s">
        <v>563</v>
      </c>
      <c r="D28545" s="33" t="s">
        <v>564</v>
      </c>
      <c r="E28545" s="34">
        <v>61725</v>
      </c>
      <c r="F28545" s="35">
        <v>1.0960000000000001</v>
      </c>
      <c r="G28545" s="34">
        <v>292.7</v>
      </c>
    </row>
    <row r="28546" spans="1:7">
      <c r="A28546" s="32">
        <v>2018</v>
      </c>
      <c r="B28546" s="32">
        <v>8042</v>
      </c>
      <c r="C28546" s="33" t="s">
        <v>353</v>
      </c>
      <c r="D28546" s="33" t="s">
        <v>354</v>
      </c>
      <c r="E28546" s="34">
        <v>39672</v>
      </c>
      <c r="F28546" s="35">
        <v>23.992000000000001</v>
      </c>
      <c r="G28546" s="34">
        <v>323.8</v>
      </c>
    </row>
    <row r="28547" spans="1:7">
      <c r="A28547" s="32">
        <v>2018</v>
      </c>
      <c r="B28547" s="32">
        <v>8042</v>
      </c>
      <c r="C28547" s="33" t="s">
        <v>353</v>
      </c>
      <c r="D28547" s="33" t="s">
        <v>354</v>
      </c>
      <c r="E28547" s="34">
        <v>13751</v>
      </c>
      <c r="F28547" s="35">
        <v>24.58</v>
      </c>
      <c r="G28547" s="34">
        <v>319.60000000000002</v>
      </c>
    </row>
    <row r="28548" spans="1:7">
      <c r="A28548" s="32">
        <v>2018</v>
      </c>
      <c r="B28548" s="32">
        <v>8042</v>
      </c>
      <c r="C28548" s="33" t="s">
        <v>353</v>
      </c>
      <c r="D28548" s="33" t="s">
        <v>354</v>
      </c>
      <c r="E28548" s="34">
        <v>14181</v>
      </c>
      <c r="F28548" s="35">
        <v>23.797999999999998</v>
      </c>
      <c r="G28548" s="34">
        <v>316.5</v>
      </c>
    </row>
    <row r="28549" spans="1:7">
      <c r="A28549" s="32">
        <v>2018</v>
      </c>
      <c r="B28549" s="32">
        <v>8042</v>
      </c>
      <c r="C28549" s="33" t="s">
        <v>565</v>
      </c>
      <c r="D28549" s="33" t="s">
        <v>566</v>
      </c>
      <c r="E28549" s="34">
        <v>5481</v>
      </c>
      <c r="F28549" s="35">
        <v>5.76</v>
      </c>
      <c r="G28549" s="34">
        <v>1795.7</v>
      </c>
    </row>
    <row r="28550" spans="1:7">
      <c r="A28550" s="32">
        <v>2018</v>
      </c>
      <c r="B28550" s="32">
        <v>8042</v>
      </c>
      <c r="C28550" s="33" t="s">
        <v>353</v>
      </c>
      <c r="D28550" s="33" t="s">
        <v>354</v>
      </c>
      <c r="E28550" s="34">
        <v>14209</v>
      </c>
      <c r="F28550" s="35">
        <v>23.617999999999999</v>
      </c>
      <c r="G28550" s="34">
        <v>325.3</v>
      </c>
    </row>
    <row r="28551" spans="1:7">
      <c r="A28551" s="32">
        <v>2018</v>
      </c>
      <c r="B28551" s="32">
        <v>8042</v>
      </c>
      <c r="C28551" s="33" t="s">
        <v>353</v>
      </c>
      <c r="D28551" s="33" t="s">
        <v>354</v>
      </c>
      <c r="E28551" s="34">
        <v>12775</v>
      </c>
      <c r="F28551" s="35">
        <v>23.95</v>
      </c>
      <c r="G28551" s="34">
        <v>316.39999999999998</v>
      </c>
    </row>
    <row r="28552" spans="1:7">
      <c r="A28552" s="32">
        <v>2018</v>
      </c>
      <c r="B28552" s="32">
        <v>8042</v>
      </c>
      <c r="C28552" s="33" t="s">
        <v>353</v>
      </c>
      <c r="D28552" s="33" t="s">
        <v>354</v>
      </c>
      <c r="E28552" s="34">
        <v>42166</v>
      </c>
      <c r="F28552" s="35">
        <v>25.83</v>
      </c>
      <c r="G28552" s="34">
        <v>305.2</v>
      </c>
    </row>
    <row r="28553" spans="1:7">
      <c r="A28553" s="32">
        <v>2018</v>
      </c>
      <c r="B28553" s="32">
        <v>8042</v>
      </c>
      <c r="C28553" s="33" t="s">
        <v>353</v>
      </c>
      <c r="D28553" s="33" t="s">
        <v>354</v>
      </c>
      <c r="E28553" s="34">
        <v>14402</v>
      </c>
      <c r="F28553" s="35">
        <v>26.032</v>
      </c>
      <c r="G28553" s="34">
        <v>318.8</v>
      </c>
    </row>
    <row r="28554" spans="1:7">
      <c r="A28554" s="32">
        <v>2018</v>
      </c>
      <c r="B28554" s="32">
        <v>8048</v>
      </c>
      <c r="C28554" s="33" t="s">
        <v>563</v>
      </c>
      <c r="D28554" s="33" t="s">
        <v>564</v>
      </c>
      <c r="E28554" s="34">
        <v>836855</v>
      </c>
      <c r="F28554" s="35">
        <v>1.026</v>
      </c>
      <c r="G28554" s="34">
        <v>522</v>
      </c>
    </row>
    <row r="28555" spans="1:7">
      <c r="A28555" s="32">
        <v>2018</v>
      </c>
      <c r="B28555" s="32">
        <v>8048</v>
      </c>
      <c r="C28555" s="33" t="s">
        <v>563</v>
      </c>
      <c r="D28555" s="33" t="s">
        <v>564</v>
      </c>
      <c r="E28555" s="34">
        <v>948722</v>
      </c>
      <c r="F28555" s="35">
        <v>1.026</v>
      </c>
      <c r="G28555" s="34">
        <v>522</v>
      </c>
    </row>
    <row r="28556" spans="1:7">
      <c r="A28556" s="32">
        <v>2018</v>
      </c>
      <c r="B28556" s="32">
        <v>8048</v>
      </c>
      <c r="C28556" s="33" t="s">
        <v>563</v>
      </c>
      <c r="D28556" s="33" t="s">
        <v>564</v>
      </c>
      <c r="E28556" s="34">
        <v>1365332</v>
      </c>
      <c r="F28556" s="35">
        <v>1.026</v>
      </c>
      <c r="G28556" s="34">
        <v>522</v>
      </c>
    </row>
    <row r="28557" spans="1:7">
      <c r="A28557" s="32">
        <v>2018</v>
      </c>
      <c r="B28557" s="32">
        <v>8049</v>
      </c>
      <c r="C28557" s="33" t="s">
        <v>563</v>
      </c>
      <c r="D28557" s="33" t="s">
        <v>564</v>
      </c>
      <c r="E28557" s="34">
        <v>455763</v>
      </c>
      <c r="F28557" s="35">
        <v>1.026</v>
      </c>
      <c r="G28557" s="34">
        <v>477</v>
      </c>
    </row>
    <row r="28558" spans="1:7">
      <c r="A28558" s="32">
        <v>2018</v>
      </c>
      <c r="B28558" s="32">
        <v>8054</v>
      </c>
      <c r="C28558" s="33" t="s">
        <v>563</v>
      </c>
      <c r="D28558" s="33" t="s">
        <v>564</v>
      </c>
      <c r="E28558" s="34">
        <v>450144</v>
      </c>
      <c r="F28558" s="35">
        <v>1.0529999999999999</v>
      </c>
      <c r="G28558" s="34">
        <v>336.8</v>
      </c>
    </row>
    <row r="28559" spans="1:7">
      <c r="A28559" s="32">
        <v>2018</v>
      </c>
      <c r="B28559" s="32">
        <v>8056</v>
      </c>
      <c r="C28559" s="33" t="s">
        <v>565</v>
      </c>
      <c r="D28559" s="33" t="s">
        <v>566</v>
      </c>
      <c r="E28559" s="34">
        <v>191</v>
      </c>
      <c r="F28559" s="35">
        <v>5.9</v>
      </c>
      <c r="G28559" s="34">
        <v>1853.8</v>
      </c>
    </row>
    <row r="28560" spans="1:7">
      <c r="A28560" s="32">
        <v>2018</v>
      </c>
      <c r="B28560" s="32">
        <v>8056</v>
      </c>
      <c r="C28560" s="33" t="s">
        <v>565</v>
      </c>
      <c r="D28560" s="33" t="s">
        <v>566</v>
      </c>
      <c r="E28560" s="34">
        <v>492</v>
      </c>
      <c r="F28560" s="35">
        <v>5.9</v>
      </c>
      <c r="G28560" s="34">
        <v>1704.9</v>
      </c>
    </row>
    <row r="28561" spans="1:7">
      <c r="A28561" s="32">
        <v>2018</v>
      </c>
      <c r="B28561" s="32">
        <v>8056</v>
      </c>
      <c r="C28561" s="33" t="s">
        <v>565</v>
      </c>
      <c r="D28561" s="33" t="s">
        <v>566</v>
      </c>
      <c r="E28561" s="34">
        <v>137</v>
      </c>
      <c r="F28561" s="35">
        <v>5.9</v>
      </c>
      <c r="G28561" s="34">
        <v>1662.3</v>
      </c>
    </row>
    <row r="28562" spans="1:7">
      <c r="A28562" s="32">
        <v>2018</v>
      </c>
      <c r="B28562" s="32">
        <v>8056</v>
      </c>
      <c r="C28562" s="33" t="s">
        <v>563</v>
      </c>
      <c r="D28562" s="33" t="s">
        <v>564</v>
      </c>
      <c r="E28562" s="34">
        <v>93148</v>
      </c>
      <c r="F28562" s="35">
        <v>1.0249999999999999</v>
      </c>
      <c r="G28562" s="34">
        <v>325.5</v>
      </c>
    </row>
    <row r="28563" spans="1:7">
      <c r="A28563" s="32">
        <v>2018</v>
      </c>
      <c r="B28563" s="32">
        <v>8056</v>
      </c>
      <c r="C28563" s="33" t="s">
        <v>563</v>
      </c>
      <c r="D28563" s="33" t="s">
        <v>564</v>
      </c>
      <c r="E28563" s="34">
        <v>161539</v>
      </c>
      <c r="F28563" s="35">
        <v>1.0149999999999999</v>
      </c>
      <c r="G28563" s="34">
        <v>364.6</v>
      </c>
    </row>
    <row r="28564" spans="1:7">
      <c r="A28564" s="32">
        <v>2018</v>
      </c>
      <c r="B28564" s="32">
        <v>8056</v>
      </c>
      <c r="C28564" s="33" t="s">
        <v>563</v>
      </c>
      <c r="D28564" s="33" t="s">
        <v>564</v>
      </c>
      <c r="E28564" s="34">
        <v>50526</v>
      </c>
      <c r="F28564" s="35">
        <v>1.0249999999999999</v>
      </c>
      <c r="G28564" s="34">
        <v>333.9</v>
      </c>
    </row>
    <row r="28565" spans="1:7">
      <c r="A28565" s="32">
        <v>2018</v>
      </c>
      <c r="B28565" s="32">
        <v>8063</v>
      </c>
      <c r="C28565" s="33" t="s">
        <v>563</v>
      </c>
      <c r="D28565" s="33" t="s">
        <v>564</v>
      </c>
      <c r="E28565" s="34">
        <v>12230</v>
      </c>
      <c r="F28565" s="35">
        <v>1.03</v>
      </c>
      <c r="G28565" s="34" t="s">
        <v>364</v>
      </c>
    </row>
    <row r="28566" spans="1:7">
      <c r="A28566" s="32">
        <v>2018</v>
      </c>
      <c r="B28566" s="32">
        <v>8066</v>
      </c>
      <c r="C28566" s="33" t="s">
        <v>565</v>
      </c>
      <c r="D28566" s="33" t="s">
        <v>566</v>
      </c>
      <c r="E28566" s="34">
        <v>1500</v>
      </c>
      <c r="F28566" s="35">
        <v>5.88</v>
      </c>
      <c r="G28566" s="34">
        <v>1511.7</v>
      </c>
    </row>
    <row r="28567" spans="1:7">
      <c r="A28567" s="32">
        <v>2018</v>
      </c>
      <c r="B28567" s="32">
        <v>8066</v>
      </c>
      <c r="C28567" s="33" t="s">
        <v>363</v>
      </c>
      <c r="D28567" s="33" t="s">
        <v>354</v>
      </c>
      <c r="E28567" s="34">
        <v>111822</v>
      </c>
      <c r="F28567" s="35">
        <v>19.748000000000001</v>
      </c>
      <c r="G28567" s="34">
        <v>232.3</v>
      </c>
    </row>
    <row r="28568" spans="1:7">
      <c r="A28568" s="32">
        <v>2018</v>
      </c>
      <c r="B28568" s="32">
        <v>8066</v>
      </c>
      <c r="C28568" s="33" t="s">
        <v>363</v>
      </c>
      <c r="D28568" s="33" t="s">
        <v>354</v>
      </c>
      <c r="E28568" s="34">
        <v>320532</v>
      </c>
      <c r="F28568" s="35">
        <v>18.462</v>
      </c>
      <c r="G28568" s="34">
        <v>257.39999999999998</v>
      </c>
    </row>
    <row r="28569" spans="1:7">
      <c r="A28569" s="32">
        <v>2018</v>
      </c>
      <c r="B28569" s="32">
        <v>8066</v>
      </c>
      <c r="C28569" s="33" t="s">
        <v>363</v>
      </c>
      <c r="D28569" s="33" t="s">
        <v>354</v>
      </c>
      <c r="E28569" s="34">
        <v>231722</v>
      </c>
      <c r="F28569" s="35">
        <v>18.462</v>
      </c>
      <c r="G28569" s="34">
        <v>257.39999999999998</v>
      </c>
    </row>
    <row r="28570" spans="1:7">
      <c r="A28570" s="32">
        <v>2018</v>
      </c>
      <c r="B28570" s="32">
        <v>8068</v>
      </c>
      <c r="C28570" s="33" t="s">
        <v>563</v>
      </c>
      <c r="D28570" s="33" t="s">
        <v>564</v>
      </c>
      <c r="E28570" s="34">
        <v>651</v>
      </c>
      <c r="F28570" s="35">
        <v>1.052</v>
      </c>
      <c r="G28570" s="34">
        <v>114133</v>
      </c>
    </row>
    <row r="28571" spans="1:7">
      <c r="A28571" s="32">
        <v>2018</v>
      </c>
      <c r="B28571" s="32">
        <v>8068</v>
      </c>
      <c r="C28571" s="33" t="s">
        <v>563</v>
      </c>
      <c r="D28571" s="33" t="s">
        <v>564</v>
      </c>
      <c r="E28571" s="34">
        <v>801277</v>
      </c>
      <c r="F28571" s="35">
        <v>1.052</v>
      </c>
      <c r="G28571" s="34">
        <v>266.7</v>
      </c>
    </row>
    <row r="28572" spans="1:7">
      <c r="A28572" s="32">
        <v>2018</v>
      </c>
      <c r="B28572" s="32">
        <v>8069</v>
      </c>
      <c r="C28572" s="33" t="s">
        <v>565</v>
      </c>
      <c r="D28572" s="33" t="s">
        <v>566</v>
      </c>
      <c r="E28572" s="34">
        <v>785</v>
      </c>
      <c r="F28572" s="35">
        <v>5.88</v>
      </c>
      <c r="G28572" s="34">
        <v>2204.9</v>
      </c>
    </row>
    <row r="28573" spans="1:7">
      <c r="A28573" s="32">
        <v>2018</v>
      </c>
      <c r="B28573" s="32">
        <v>8069</v>
      </c>
      <c r="C28573" s="33" t="s">
        <v>353</v>
      </c>
      <c r="D28573" s="33" t="s">
        <v>354</v>
      </c>
      <c r="E28573" s="34">
        <v>30715</v>
      </c>
      <c r="F28573" s="35">
        <v>23.178999999999998</v>
      </c>
      <c r="G28573" s="34">
        <v>165.6</v>
      </c>
    </row>
    <row r="28574" spans="1:7">
      <c r="A28574" s="32">
        <v>2018</v>
      </c>
      <c r="B28574" s="32">
        <v>8069</v>
      </c>
      <c r="C28574" s="33" t="s">
        <v>353</v>
      </c>
      <c r="D28574" s="33" t="s">
        <v>354</v>
      </c>
      <c r="E28574" s="34">
        <v>47367</v>
      </c>
      <c r="F28574" s="35">
        <v>23.248000000000001</v>
      </c>
      <c r="G28574" s="34">
        <v>193.7</v>
      </c>
    </row>
    <row r="28575" spans="1:7">
      <c r="A28575" s="32">
        <v>2018</v>
      </c>
      <c r="B28575" s="32">
        <v>8069</v>
      </c>
      <c r="C28575" s="33" t="s">
        <v>353</v>
      </c>
      <c r="D28575" s="33" t="s">
        <v>354</v>
      </c>
      <c r="E28575" s="34">
        <v>1241</v>
      </c>
      <c r="F28575" s="35">
        <v>23.355</v>
      </c>
      <c r="G28575" s="34">
        <v>193</v>
      </c>
    </row>
    <row r="28576" spans="1:7">
      <c r="A28576" s="32">
        <v>2018</v>
      </c>
      <c r="B28576" s="32">
        <v>8069</v>
      </c>
      <c r="C28576" s="33" t="s">
        <v>353</v>
      </c>
      <c r="D28576" s="33" t="s">
        <v>354</v>
      </c>
      <c r="E28576" s="34">
        <v>3150</v>
      </c>
      <c r="F28576" s="35">
        <v>24.806000000000001</v>
      </c>
      <c r="G28576" s="34">
        <v>181.5</v>
      </c>
    </row>
    <row r="28577" spans="1:7">
      <c r="A28577" s="32">
        <v>2018</v>
      </c>
      <c r="B28577" s="32">
        <v>8069</v>
      </c>
      <c r="C28577" s="33" t="s">
        <v>353</v>
      </c>
      <c r="D28577" s="33" t="s">
        <v>354</v>
      </c>
      <c r="E28577" s="34">
        <v>36634</v>
      </c>
      <c r="F28577" s="35">
        <v>21.204000000000001</v>
      </c>
      <c r="G28577" s="34">
        <v>212.5</v>
      </c>
    </row>
    <row r="28578" spans="1:7">
      <c r="A28578" s="32">
        <v>2018</v>
      </c>
      <c r="B28578" s="32">
        <v>8073</v>
      </c>
      <c r="C28578" s="33" t="s">
        <v>563</v>
      </c>
      <c r="D28578" s="33" t="s">
        <v>564</v>
      </c>
      <c r="E28578" s="34">
        <v>13719</v>
      </c>
      <c r="F28578" s="35">
        <v>1.089</v>
      </c>
      <c r="G28578" s="34">
        <v>261.39999999999998</v>
      </c>
    </row>
    <row r="28579" spans="1:7">
      <c r="A28579" s="32">
        <v>2018</v>
      </c>
      <c r="B28579" s="32">
        <v>8073</v>
      </c>
      <c r="C28579" s="33" t="s">
        <v>563</v>
      </c>
      <c r="D28579" s="33" t="s">
        <v>564</v>
      </c>
      <c r="E28579" s="34">
        <v>24512</v>
      </c>
      <c r="F28579" s="35">
        <v>1.0880000000000001</v>
      </c>
      <c r="G28579" s="34">
        <v>214.6</v>
      </c>
    </row>
    <row r="28580" spans="1:7">
      <c r="A28580" s="32">
        <v>2018</v>
      </c>
      <c r="B28580" s="32">
        <v>8073</v>
      </c>
      <c r="C28580" s="33" t="s">
        <v>563</v>
      </c>
      <c r="D28580" s="33" t="s">
        <v>564</v>
      </c>
      <c r="E28580" s="34">
        <v>44266</v>
      </c>
      <c r="F28580" s="35">
        <v>1.087</v>
      </c>
      <c r="G28580" s="34">
        <v>293</v>
      </c>
    </row>
    <row r="28581" spans="1:7">
      <c r="A28581" s="32">
        <v>2018</v>
      </c>
      <c r="B28581" s="32">
        <v>8102</v>
      </c>
      <c r="C28581" s="33" t="s">
        <v>353</v>
      </c>
      <c r="D28581" s="33" t="s">
        <v>354</v>
      </c>
      <c r="E28581" s="34">
        <v>25721</v>
      </c>
      <c r="F28581" s="35">
        <v>24.878</v>
      </c>
      <c r="G28581" s="34" t="s">
        <v>364</v>
      </c>
    </row>
    <row r="28582" spans="1:7">
      <c r="A28582" s="32">
        <v>2018</v>
      </c>
      <c r="B28582" s="32">
        <v>8102</v>
      </c>
      <c r="C28582" s="33" t="s">
        <v>353</v>
      </c>
      <c r="D28582" s="33" t="s">
        <v>354</v>
      </c>
      <c r="E28582" s="34">
        <v>26989</v>
      </c>
      <c r="F28582" s="35">
        <v>24.864000000000001</v>
      </c>
      <c r="G28582" s="34" t="s">
        <v>364</v>
      </c>
    </row>
    <row r="28583" spans="1:7">
      <c r="A28583" s="32">
        <v>2018</v>
      </c>
      <c r="B28583" s="32">
        <v>8102</v>
      </c>
      <c r="C28583" s="33" t="s">
        <v>353</v>
      </c>
      <c r="D28583" s="33" t="s">
        <v>354</v>
      </c>
      <c r="E28583" s="34">
        <v>263070</v>
      </c>
      <c r="F28583" s="35">
        <v>24.91</v>
      </c>
      <c r="G28583" s="34" t="s">
        <v>364</v>
      </c>
    </row>
    <row r="28584" spans="1:7">
      <c r="A28584" s="32">
        <v>2018</v>
      </c>
      <c r="B28584" s="32">
        <v>8102</v>
      </c>
      <c r="C28584" s="33" t="s">
        <v>353</v>
      </c>
      <c r="D28584" s="33" t="s">
        <v>354</v>
      </c>
      <c r="E28584" s="34">
        <v>257083</v>
      </c>
      <c r="F28584" s="35">
        <v>24.882000000000001</v>
      </c>
      <c r="G28584" s="34" t="s">
        <v>364</v>
      </c>
    </row>
    <row r="28585" spans="1:7">
      <c r="A28585" s="32">
        <v>2018</v>
      </c>
      <c r="B28585" s="32">
        <v>8102</v>
      </c>
      <c r="C28585" s="33" t="s">
        <v>353</v>
      </c>
      <c r="D28585" s="33" t="s">
        <v>354</v>
      </c>
      <c r="E28585" s="34">
        <v>95621</v>
      </c>
      <c r="F28585" s="35">
        <v>24.686</v>
      </c>
      <c r="G28585" s="34" t="s">
        <v>364</v>
      </c>
    </row>
    <row r="28586" spans="1:7">
      <c r="A28586" s="32">
        <v>2018</v>
      </c>
      <c r="B28586" s="32">
        <v>8219</v>
      </c>
      <c r="C28586" s="33" t="s">
        <v>563</v>
      </c>
      <c r="D28586" s="33" t="s">
        <v>564</v>
      </c>
      <c r="E28586" s="34">
        <v>1201</v>
      </c>
      <c r="F28586" s="35">
        <v>1.135</v>
      </c>
      <c r="G28586" s="34">
        <v>14625.1</v>
      </c>
    </row>
    <row r="28587" spans="1:7">
      <c r="A28587" s="32">
        <v>2018</v>
      </c>
      <c r="B28587" s="32">
        <v>8219</v>
      </c>
      <c r="C28587" s="33" t="s">
        <v>363</v>
      </c>
      <c r="D28587" s="33" t="s">
        <v>354</v>
      </c>
      <c r="E28587" s="34">
        <v>42918</v>
      </c>
      <c r="F28587" s="35">
        <v>17.844999999999999</v>
      </c>
      <c r="G28587" s="34">
        <v>149.5</v>
      </c>
    </row>
    <row r="28588" spans="1:7">
      <c r="A28588" s="32">
        <v>2018</v>
      </c>
      <c r="B28588" s="32">
        <v>8222</v>
      </c>
      <c r="C28588" s="33" t="s">
        <v>362</v>
      </c>
      <c r="D28588" s="33" t="s">
        <v>354</v>
      </c>
      <c r="E28588" s="34">
        <v>193685</v>
      </c>
      <c r="F28588" s="35">
        <v>13.916</v>
      </c>
      <c r="G28588" s="34">
        <v>215.9</v>
      </c>
    </row>
    <row r="28589" spans="1:7">
      <c r="A28589" s="32">
        <v>2018</v>
      </c>
      <c r="B28589" s="32">
        <v>8222</v>
      </c>
      <c r="C28589" s="33" t="s">
        <v>565</v>
      </c>
      <c r="D28589" s="33" t="s">
        <v>566</v>
      </c>
      <c r="E28589" s="34">
        <v>1500</v>
      </c>
      <c r="F28589" s="35">
        <v>6</v>
      </c>
      <c r="G28589" s="34">
        <v>1808.4</v>
      </c>
    </row>
    <row r="28590" spans="1:7">
      <c r="A28590" s="32">
        <v>2018</v>
      </c>
      <c r="B28590" s="32">
        <v>8223</v>
      </c>
      <c r="C28590" s="33" t="s">
        <v>363</v>
      </c>
      <c r="D28590" s="33" t="s">
        <v>354</v>
      </c>
      <c r="E28590" s="34">
        <v>44745</v>
      </c>
      <c r="F28590" s="35">
        <v>17.77</v>
      </c>
      <c r="G28590" s="34">
        <v>263.10000000000002</v>
      </c>
    </row>
    <row r="28591" spans="1:7">
      <c r="A28591" s="32">
        <v>2018</v>
      </c>
      <c r="B28591" s="32">
        <v>8223</v>
      </c>
      <c r="C28591" s="33" t="s">
        <v>363</v>
      </c>
      <c r="D28591" s="33" t="s">
        <v>354</v>
      </c>
      <c r="E28591" s="34">
        <v>249690</v>
      </c>
      <c r="F28591" s="35">
        <v>18.63</v>
      </c>
      <c r="G28591" s="34">
        <v>173.1</v>
      </c>
    </row>
    <row r="28592" spans="1:7">
      <c r="A28592" s="32">
        <v>2018</v>
      </c>
      <c r="B28592" s="32">
        <v>8223</v>
      </c>
      <c r="C28592" s="33" t="s">
        <v>363</v>
      </c>
      <c r="D28592" s="33" t="s">
        <v>354</v>
      </c>
      <c r="E28592" s="34">
        <v>75278</v>
      </c>
      <c r="F28592" s="35">
        <v>17.649999999999999</v>
      </c>
      <c r="G28592" s="34">
        <v>210.9</v>
      </c>
    </row>
    <row r="28593" spans="1:7">
      <c r="A28593" s="32">
        <v>2018</v>
      </c>
      <c r="B28593" s="32">
        <v>8223</v>
      </c>
      <c r="C28593" s="33" t="s">
        <v>363</v>
      </c>
      <c r="D28593" s="33" t="s">
        <v>354</v>
      </c>
      <c r="E28593" s="34">
        <v>45245</v>
      </c>
      <c r="F28593" s="35">
        <v>17.96</v>
      </c>
      <c r="G28593" s="34">
        <v>243.1</v>
      </c>
    </row>
    <row r="28594" spans="1:7">
      <c r="A28594" s="32">
        <v>2018</v>
      </c>
      <c r="B28594" s="32">
        <v>8224</v>
      </c>
      <c r="C28594" s="33" t="s">
        <v>565</v>
      </c>
      <c r="D28594" s="33" t="s">
        <v>566</v>
      </c>
      <c r="E28594" s="34">
        <v>189</v>
      </c>
      <c r="F28594" s="35">
        <v>5.8339999999999996</v>
      </c>
      <c r="G28594" s="34">
        <v>1943</v>
      </c>
    </row>
    <row r="28595" spans="1:7">
      <c r="A28595" s="32">
        <v>2018</v>
      </c>
      <c r="B28595" s="32">
        <v>8224</v>
      </c>
      <c r="C28595" s="33" t="s">
        <v>363</v>
      </c>
      <c r="D28595" s="33" t="s">
        <v>354</v>
      </c>
      <c r="E28595" s="34">
        <v>12286</v>
      </c>
      <c r="F28595" s="35">
        <v>19.8</v>
      </c>
      <c r="G28595" s="34">
        <v>323.5</v>
      </c>
    </row>
    <row r="28596" spans="1:7">
      <c r="A28596" s="32">
        <v>2018</v>
      </c>
      <c r="B28596" s="32">
        <v>8224</v>
      </c>
      <c r="C28596" s="33" t="s">
        <v>363</v>
      </c>
      <c r="D28596" s="33" t="s">
        <v>354</v>
      </c>
      <c r="E28596" s="34">
        <v>36754</v>
      </c>
      <c r="F28596" s="35">
        <v>19.8</v>
      </c>
      <c r="G28596" s="34">
        <v>324.7</v>
      </c>
    </row>
    <row r="28597" spans="1:7">
      <c r="A28597" s="32">
        <v>2018</v>
      </c>
      <c r="B28597" s="32">
        <v>8226</v>
      </c>
      <c r="C28597" s="33" t="s">
        <v>353</v>
      </c>
      <c r="D28597" s="33" t="s">
        <v>354</v>
      </c>
      <c r="E28597" s="34">
        <v>89042</v>
      </c>
      <c r="F28597" s="35">
        <v>25.05</v>
      </c>
      <c r="G28597" s="34" t="s">
        <v>364</v>
      </c>
    </row>
    <row r="28598" spans="1:7">
      <c r="A28598" s="32">
        <v>2018</v>
      </c>
      <c r="B28598" s="32">
        <v>8226</v>
      </c>
      <c r="C28598" s="33" t="s">
        <v>563</v>
      </c>
      <c r="D28598" s="33" t="s">
        <v>564</v>
      </c>
      <c r="E28598" s="34">
        <v>18700</v>
      </c>
      <c r="F28598" s="35">
        <v>1.04</v>
      </c>
      <c r="G28598" s="34" t="s">
        <v>364</v>
      </c>
    </row>
    <row r="28599" spans="1:7">
      <c r="A28599" s="32">
        <v>2018</v>
      </c>
      <c r="B28599" s="32">
        <v>8816</v>
      </c>
      <c r="C28599" s="33" t="s">
        <v>353</v>
      </c>
      <c r="D28599" s="33" t="s">
        <v>354</v>
      </c>
      <c r="E28599" s="34">
        <v>23404</v>
      </c>
      <c r="F28599" s="35">
        <v>22.413</v>
      </c>
      <c r="G28599" s="34">
        <v>251.2</v>
      </c>
    </row>
    <row r="28600" spans="1:7">
      <c r="A28600" s="32">
        <v>2018</v>
      </c>
      <c r="B28600" s="32">
        <v>8823</v>
      </c>
      <c r="C28600" s="33" t="s">
        <v>567</v>
      </c>
      <c r="D28600" s="33" t="s">
        <v>566</v>
      </c>
      <c r="E28600" s="34">
        <v>43613</v>
      </c>
      <c r="F28600" s="35">
        <v>6.3280000000000003</v>
      </c>
      <c r="G28600" s="34">
        <v>1418.4</v>
      </c>
    </row>
    <row r="28601" spans="1:7">
      <c r="A28601" s="32">
        <v>2018</v>
      </c>
      <c r="B28601" s="32">
        <v>8823</v>
      </c>
      <c r="C28601" s="33" t="s">
        <v>567</v>
      </c>
      <c r="D28601" s="33" t="s">
        <v>566</v>
      </c>
      <c r="E28601" s="34">
        <v>80288</v>
      </c>
      <c r="F28601" s="35">
        <v>6.3010000000000002</v>
      </c>
      <c r="G28601" s="34">
        <v>1521.2</v>
      </c>
    </row>
    <row r="28602" spans="1:7">
      <c r="A28602" s="32">
        <v>2018</v>
      </c>
      <c r="B28602" s="32">
        <v>8823</v>
      </c>
      <c r="C28602" s="33" t="s">
        <v>567</v>
      </c>
      <c r="D28602" s="33" t="s">
        <v>566</v>
      </c>
      <c r="E28602" s="34">
        <v>68780</v>
      </c>
      <c r="F28602" s="35">
        <v>6.3239999999999998</v>
      </c>
      <c r="G28602" s="34">
        <v>1418.4</v>
      </c>
    </row>
    <row r="28603" spans="1:7">
      <c r="A28603" s="32">
        <v>2018</v>
      </c>
      <c r="B28603" s="32">
        <v>8823</v>
      </c>
      <c r="C28603" s="33" t="s">
        <v>567</v>
      </c>
      <c r="D28603" s="33" t="s">
        <v>566</v>
      </c>
      <c r="E28603" s="34">
        <v>68715</v>
      </c>
      <c r="F28603" s="35">
        <v>6.3070000000000004</v>
      </c>
      <c r="G28603" s="34">
        <v>1418.5</v>
      </c>
    </row>
    <row r="28604" spans="1:7">
      <c r="A28604" s="32">
        <v>2018</v>
      </c>
      <c r="B28604" s="32">
        <v>8823</v>
      </c>
      <c r="C28604" s="33" t="s">
        <v>567</v>
      </c>
      <c r="D28604" s="33" t="s">
        <v>566</v>
      </c>
      <c r="E28604" s="34">
        <v>68392</v>
      </c>
      <c r="F28604" s="35">
        <v>6.2960000000000003</v>
      </c>
      <c r="G28604" s="34">
        <v>1418.5</v>
      </c>
    </row>
    <row r="28605" spans="1:7">
      <c r="A28605" s="32">
        <v>2018</v>
      </c>
      <c r="B28605" s="32">
        <v>8823</v>
      </c>
      <c r="C28605" s="33" t="s">
        <v>567</v>
      </c>
      <c r="D28605" s="33" t="s">
        <v>566</v>
      </c>
      <c r="E28605" s="34">
        <v>68045</v>
      </c>
      <c r="F28605" s="35">
        <v>6.33</v>
      </c>
      <c r="G28605" s="34">
        <v>1418.4</v>
      </c>
    </row>
    <row r="28606" spans="1:7">
      <c r="A28606" s="32">
        <v>2018</v>
      </c>
      <c r="B28606" s="32">
        <v>8823</v>
      </c>
      <c r="C28606" s="33" t="s">
        <v>567</v>
      </c>
      <c r="D28606" s="33" t="s">
        <v>566</v>
      </c>
      <c r="E28606" s="34">
        <v>67077</v>
      </c>
      <c r="F28606" s="35">
        <v>6.3339999999999996</v>
      </c>
      <c r="G28606" s="34">
        <v>1418.4</v>
      </c>
    </row>
    <row r="28607" spans="1:7">
      <c r="A28607" s="32">
        <v>2018</v>
      </c>
      <c r="B28607" s="32">
        <v>8823</v>
      </c>
      <c r="C28607" s="33" t="s">
        <v>567</v>
      </c>
      <c r="D28607" s="33" t="s">
        <v>566</v>
      </c>
      <c r="E28607" s="34">
        <v>66473</v>
      </c>
      <c r="F28607" s="35">
        <v>6.3120000000000003</v>
      </c>
      <c r="G28607" s="34">
        <v>1418.5</v>
      </c>
    </row>
    <row r="28608" spans="1:7">
      <c r="A28608" s="32">
        <v>2018</v>
      </c>
      <c r="B28608" s="32">
        <v>8823</v>
      </c>
      <c r="C28608" s="33" t="s">
        <v>567</v>
      </c>
      <c r="D28608" s="33" t="s">
        <v>566</v>
      </c>
      <c r="E28608" s="34">
        <v>68318</v>
      </c>
      <c r="F28608" s="35">
        <v>6.3390000000000004</v>
      </c>
      <c r="G28608" s="34">
        <v>1418.4</v>
      </c>
    </row>
    <row r="28609" spans="1:7">
      <c r="A28609" s="32">
        <v>2018</v>
      </c>
      <c r="B28609" s="32">
        <v>8827</v>
      </c>
      <c r="C28609" s="33" t="s">
        <v>353</v>
      </c>
      <c r="D28609" s="33" t="s">
        <v>354</v>
      </c>
      <c r="E28609" s="34">
        <v>41640</v>
      </c>
      <c r="F28609" s="35">
        <v>25.655999999999999</v>
      </c>
      <c r="G28609" s="34">
        <v>246.4</v>
      </c>
    </row>
    <row r="28610" spans="1:7">
      <c r="A28610" s="32">
        <v>2018</v>
      </c>
      <c r="B28610" s="32">
        <v>8827</v>
      </c>
      <c r="C28610" s="33" t="s">
        <v>353</v>
      </c>
      <c r="D28610" s="33" t="s">
        <v>354</v>
      </c>
      <c r="E28610" s="34">
        <v>67994</v>
      </c>
      <c r="F28610" s="35">
        <v>23.103999999999999</v>
      </c>
      <c r="G28610" s="34">
        <v>229.7</v>
      </c>
    </row>
    <row r="28611" spans="1:7">
      <c r="A28611" s="32">
        <v>2018</v>
      </c>
      <c r="B28611" s="32">
        <v>8827</v>
      </c>
      <c r="C28611" s="33" t="s">
        <v>353</v>
      </c>
      <c r="D28611" s="33" t="s">
        <v>354</v>
      </c>
      <c r="E28611" s="34">
        <v>121189</v>
      </c>
      <c r="F28611" s="35">
        <v>22.3</v>
      </c>
      <c r="G28611" s="34">
        <v>238.7</v>
      </c>
    </row>
    <row r="28612" spans="1:7">
      <c r="A28612" s="32">
        <v>2018</v>
      </c>
      <c r="B28612" s="32">
        <v>8827</v>
      </c>
      <c r="C28612" s="33" t="s">
        <v>353</v>
      </c>
      <c r="D28612" s="33" t="s">
        <v>354</v>
      </c>
      <c r="E28612" s="34">
        <v>45779</v>
      </c>
      <c r="F28612" s="35">
        <v>23.117999999999999</v>
      </c>
      <c r="G28612" s="34">
        <v>255.8</v>
      </c>
    </row>
    <row r="28613" spans="1:7">
      <c r="A28613" s="32">
        <v>2018</v>
      </c>
      <c r="B28613" s="32">
        <v>8827</v>
      </c>
      <c r="C28613" s="33" t="s">
        <v>353</v>
      </c>
      <c r="D28613" s="33" t="s">
        <v>354</v>
      </c>
      <c r="E28613" s="34">
        <v>31704</v>
      </c>
      <c r="F28613" s="35">
        <v>23.867999999999999</v>
      </c>
      <c r="G28613" s="34">
        <v>222.2</v>
      </c>
    </row>
    <row r="28614" spans="1:7">
      <c r="A28614" s="32">
        <v>2018</v>
      </c>
      <c r="B28614" s="32">
        <v>8831</v>
      </c>
      <c r="C28614" s="33" t="s">
        <v>563</v>
      </c>
      <c r="D28614" s="33" t="s">
        <v>564</v>
      </c>
      <c r="E28614" s="34">
        <v>53205</v>
      </c>
      <c r="F28614" s="35">
        <v>1.03</v>
      </c>
      <c r="G28614" s="34">
        <v>334</v>
      </c>
    </row>
    <row r="28615" spans="1:7">
      <c r="A28615" s="32">
        <v>2018</v>
      </c>
      <c r="B28615" s="32">
        <v>8831</v>
      </c>
      <c r="C28615" s="33" t="s">
        <v>563</v>
      </c>
      <c r="D28615" s="33" t="s">
        <v>564</v>
      </c>
      <c r="E28615" s="34">
        <v>42947</v>
      </c>
      <c r="F28615" s="35">
        <v>1.03</v>
      </c>
      <c r="G28615" s="34">
        <v>314.7</v>
      </c>
    </row>
    <row r="28616" spans="1:7">
      <c r="A28616" s="32">
        <v>2018</v>
      </c>
      <c r="B28616" s="32">
        <v>8831</v>
      </c>
      <c r="C28616" s="33" t="s">
        <v>563</v>
      </c>
      <c r="D28616" s="33" t="s">
        <v>564</v>
      </c>
      <c r="E28616" s="34">
        <v>1912</v>
      </c>
      <c r="F28616" s="35">
        <v>1.03</v>
      </c>
      <c r="G28616" s="34">
        <v>344</v>
      </c>
    </row>
    <row r="28617" spans="1:7">
      <c r="A28617" s="32">
        <v>2018</v>
      </c>
      <c r="B28617" s="32">
        <v>8831</v>
      </c>
      <c r="C28617" s="33" t="s">
        <v>563</v>
      </c>
      <c r="D28617" s="33" t="s">
        <v>564</v>
      </c>
      <c r="E28617" s="34">
        <v>102715</v>
      </c>
      <c r="F28617" s="35">
        <v>1.03</v>
      </c>
      <c r="G28617" s="34">
        <v>325.89999999999998</v>
      </c>
    </row>
    <row r="28618" spans="1:7">
      <c r="A28618" s="32">
        <v>2018</v>
      </c>
      <c r="B28618" s="32">
        <v>8831</v>
      </c>
      <c r="C28618" s="33" t="s">
        <v>563</v>
      </c>
      <c r="D28618" s="33" t="s">
        <v>564</v>
      </c>
      <c r="E28618" s="34">
        <v>58144</v>
      </c>
      <c r="F28618" s="35">
        <v>1.03</v>
      </c>
      <c r="G28618" s="34">
        <v>320.3</v>
      </c>
    </row>
    <row r="28619" spans="1:7">
      <c r="A28619" s="32">
        <v>2018</v>
      </c>
      <c r="B28619" s="32">
        <v>8831</v>
      </c>
      <c r="C28619" s="33" t="s">
        <v>563</v>
      </c>
      <c r="D28619" s="33" t="s">
        <v>564</v>
      </c>
      <c r="E28619" s="34">
        <v>70541</v>
      </c>
      <c r="F28619" s="35">
        <v>1.03</v>
      </c>
      <c r="G28619" s="34">
        <v>320</v>
      </c>
    </row>
    <row r="28620" spans="1:7">
      <c r="A28620" s="32">
        <v>2018</v>
      </c>
      <c r="B28620" s="32">
        <v>8831</v>
      </c>
      <c r="C28620" s="33" t="s">
        <v>563</v>
      </c>
      <c r="D28620" s="33" t="s">
        <v>564</v>
      </c>
      <c r="E28620" s="34">
        <v>157161</v>
      </c>
      <c r="F28620" s="35">
        <v>1.03</v>
      </c>
      <c r="G28620" s="34">
        <v>326.39999999999998</v>
      </c>
    </row>
    <row r="28621" spans="1:7">
      <c r="A28621" s="32">
        <v>2018</v>
      </c>
      <c r="B28621" s="32">
        <v>8831</v>
      </c>
      <c r="C28621" s="33" t="s">
        <v>563</v>
      </c>
      <c r="D28621" s="33" t="s">
        <v>564</v>
      </c>
      <c r="E28621" s="34">
        <v>375531</v>
      </c>
      <c r="F28621" s="35">
        <v>1.03</v>
      </c>
      <c r="G28621" s="34">
        <v>327</v>
      </c>
    </row>
    <row r="28622" spans="1:7">
      <c r="A28622" s="32">
        <v>2018</v>
      </c>
      <c r="B28622" s="32">
        <v>8832</v>
      </c>
      <c r="C28622" s="33" t="s">
        <v>563</v>
      </c>
      <c r="D28622" s="33" t="s">
        <v>564</v>
      </c>
      <c r="E28622" s="34">
        <v>249898</v>
      </c>
      <c r="F28622" s="35">
        <v>1.03</v>
      </c>
      <c r="G28622" s="34">
        <v>312.39999999999998</v>
      </c>
    </row>
    <row r="28623" spans="1:7">
      <c r="A28623" s="32">
        <v>2018</v>
      </c>
      <c r="B28623" s="32">
        <v>8832</v>
      </c>
      <c r="C28623" s="33" t="s">
        <v>563</v>
      </c>
      <c r="D28623" s="33" t="s">
        <v>564</v>
      </c>
      <c r="E28623" s="34">
        <v>673415</v>
      </c>
      <c r="F28623" s="35">
        <v>1.03</v>
      </c>
      <c r="G28623" s="34">
        <v>251.1</v>
      </c>
    </row>
    <row r="28624" spans="1:7">
      <c r="A28624" s="32">
        <v>2018</v>
      </c>
      <c r="B28624" s="32">
        <v>8832</v>
      </c>
      <c r="C28624" s="33" t="s">
        <v>563</v>
      </c>
      <c r="D28624" s="33" t="s">
        <v>564</v>
      </c>
      <c r="E28624" s="34">
        <v>5887</v>
      </c>
      <c r="F28624" s="35">
        <v>1.03</v>
      </c>
      <c r="G28624" s="34">
        <v>322.5</v>
      </c>
    </row>
    <row r="28625" spans="1:7">
      <c r="A28625" s="32">
        <v>2018</v>
      </c>
      <c r="B28625" s="32">
        <v>8832</v>
      </c>
      <c r="C28625" s="33" t="s">
        <v>563</v>
      </c>
      <c r="D28625" s="33" t="s">
        <v>564</v>
      </c>
      <c r="E28625" s="34">
        <v>18229</v>
      </c>
      <c r="F28625" s="35">
        <v>1.03</v>
      </c>
      <c r="G28625" s="34">
        <v>341.5</v>
      </c>
    </row>
    <row r="28626" spans="1:7">
      <c r="A28626" s="32">
        <v>2018</v>
      </c>
      <c r="B28626" s="32">
        <v>8832</v>
      </c>
      <c r="C28626" s="33" t="s">
        <v>563</v>
      </c>
      <c r="D28626" s="33" t="s">
        <v>564</v>
      </c>
      <c r="E28626" s="34">
        <v>16395</v>
      </c>
      <c r="F28626" s="35">
        <v>1.03</v>
      </c>
      <c r="G28626" s="34">
        <v>341.5</v>
      </c>
    </row>
    <row r="28627" spans="1:7">
      <c r="A28627" s="32">
        <v>2018</v>
      </c>
      <c r="B28627" s="32">
        <v>8832</v>
      </c>
      <c r="C28627" s="33" t="s">
        <v>563</v>
      </c>
      <c r="D28627" s="33" t="s">
        <v>564</v>
      </c>
      <c r="E28627" s="34">
        <v>7704</v>
      </c>
      <c r="F28627" s="35">
        <v>1.03</v>
      </c>
      <c r="G28627" s="34">
        <v>314.2</v>
      </c>
    </row>
    <row r="28628" spans="1:7">
      <c r="A28628" s="32">
        <v>2018</v>
      </c>
      <c r="B28628" s="32">
        <v>8832</v>
      </c>
      <c r="C28628" s="33" t="s">
        <v>563</v>
      </c>
      <c r="D28628" s="33" t="s">
        <v>564</v>
      </c>
      <c r="E28628" s="34">
        <v>49253</v>
      </c>
      <c r="F28628" s="35">
        <v>1.03</v>
      </c>
      <c r="G28628" s="34">
        <v>289.89999999999998</v>
      </c>
    </row>
    <row r="28629" spans="1:7">
      <c r="A28629" s="32">
        <v>2018</v>
      </c>
      <c r="B28629" s="32">
        <v>8832</v>
      </c>
      <c r="C28629" s="33" t="s">
        <v>563</v>
      </c>
      <c r="D28629" s="33" t="s">
        <v>564</v>
      </c>
      <c r="E28629" s="34">
        <v>2137</v>
      </c>
      <c r="F28629" s="35">
        <v>1.03</v>
      </c>
      <c r="G28629" s="34">
        <v>329.5</v>
      </c>
    </row>
    <row r="28630" spans="1:7">
      <c r="A28630" s="32">
        <v>2018</v>
      </c>
      <c r="B28630" s="32">
        <v>8832</v>
      </c>
      <c r="C28630" s="33" t="s">
        <v>563</v>
      </c>
      <c r="D28630" s="33" t="s">
        <v>564</v>
      </c>
      <c r="E28630" s="34">
        <v>1714</v>
      </c>
      <c r="F28630" s="35">
        <v>1.03</v>
      </c>
      <c r="G28630" s="34">
        <v>341.6</v>
      </c>
    </row>
    <row r="28631" spans="1:7">
      <c r="A28631" s="32">
        <v>2018</v>
      </c>
      <c r="B28631" s="32">
        <v>8832</v>
      </c>
      <c r="C28631" s="33" t="s">
        <v>563</v>
      </c>
      <c r="D28631" s="33" t="s">
        <v>564</v>
      </c>
      <c r="E28631" s="34">
        <v>308</v>
      </c>
      <c r="F28631" s="35">
        <v>1.03</v>
      </c>
      <c r="G28631" s="34">
        <v>341.5</v>
      </c>
    </row>
    <row r="28632" spans="1:7">
      <c r="A28632" s="32">
        <v>2018</v>
      </c>
      <c r="B28632" s="32">
        <v>8832</v>
      </c>
      <c r="C28632" s="33" t="s">
        <v>563</v>
      </c>
      <c r="D28632" s="33" t="s">
        <v>564</v>
      </c>
      <c r="E28632" s="34">
        <v>71085</v>
      </c>
      <c r="F28632" s="35">
        <v>1.03</v>
      </c>
      <c r="G28632" s="34">
        <v>318</v>
      </c>
    </row>
    <row r="28633" spans="1:7">
      <c r="A28633" s="32">
        <v>2018</v>
      </c>
      <c r="B28633" s="32">
        <v>8832</v>
      </c>
      <c r="C28633" s="33" t="s">
        <v>563</v>
      </c>
      <c r="D28633" s="33" t="s">
        <v>564</v>
      </c>
      <c r="E28633" s="34">
        <v>59433</v>
      </c>
      <c r="F28633" s="35">
        <v>1.03</v>
      </c>
      <c r="G28633" s="34">
        <v>325.8</v>
      </c>
    </row>
    <row r="28634" spans="1:7">
      <c r="A28634" s="32">
        <v>2018</v>
      </c>
      <c r="B28634" s="32">
        <v>8837</v>
      </c>
      <c r="C28634" s="33" t="s">
        <v>353</v>
      </c>
      <c r="D28634" s="33" t="s">
        <v>354</v>
      </c>
      <c r="E28634" s="34">
        <v>144418</v>
      </c>
      <c r="F28634" s="35">
        <v>24.702000000000002</v>
      </c>
      <c r="G28634" s="34">
        <v>230</v>
      </c>
    </row>
    <row r="28635" spans="1:7">
      <c r="A28635" s="32">
        <v>2018</v>
      </c>
      <c r="B28635" s="32">
        <v>8837</v>
      </c>
      <c r="C28635" s="33" t="s">
        <v>363</v>
      </c>
      <c r="D28635" s="33" t="s">
        <v>354</v>
      </c>
      <c r="E28635" s="34">
        <v>32154</v>
      </c>
      <c r="F28635" s="35">
        <v>17.838000000000001</v>
      </c>
      <c r="G28635" s="34">
        <v>208.2</v>
      </c>
    </row>
    <row r="28636" spans="1:7">
      <c r="A28636" s="32">
        <v>2018</v>
      </c>
      <c r="B28636" s="32">
        <v>8837</v>
      </c>
      <c r="C28636" s="33" t="s">
        <v>363</v>
      </c>
      <c r="D28636" s="33" t="s">
        <v>354</v>
      </c>
      <c r="E28636" s="34">
        <v>15931</v>
      </c>
      <c r="F28636" s="35">
        <v>17.856000000000002</v>
      </c>
      <c r="G28636" s="34">
        <v>167.4</v>
      </c>
    </row>
    <row r="28637" spans="1:7">
      <c r="A28637" s="32">
        <v>2018</v>
      </c>
      <c r="B28637" s="32">
        <v>8837</v>
      </c>
      <c r="C28637" s="33" t="s">
        <v>363</v>
      </c>
      <c r="D28637" s="33" t="s">
        <v>354</v>
      </c>
      <c r="E28637" s="34">
        <v>47726</v>
      </c>
      <c r="F28637" s="35">
        <v>17.488</v>
      </c>
      <c r="G28637" s="34">
        <v>168.7</v>
      </c>
    </row>
    <row r="28638" spans="1:7">
      <c r="A28638" s="32">
        <v>2018</v>
      </c>
      <c r="B28638" s="32">
        <v>8837</v>
      </c>
      <c r="C28638" s="33" t="s">
        <v>363</v>
      </c>
      <c r="D28638" s="33" t="s">
        <v>354</v>
      </c>
      <c r="E28638" s="34">
        <v>110633</v>
      </c>
      <c r="F28638" s="35">
        <v>17.96</v>
      </c>
      <c r="G28638" s="34">
        <v>176.3</v>
      </c>
    </row>
    <row r="28639" spans="1:7">
      <c r="A28639" s="32">
        <v>2018</v>
      </c>
      <c r="B28639" s="32">
        <v>8841</v>
      </c>
      <c r="C28639" s="33" t="s">
        <v>363</v>
      </c>
      <c r="D28639" s="33" t="s">
        <v>354</v>
      </c>
      <c r="E28639" s="34">
        <v>476270</v>
      </c>
      <c r="F28639" s="35">
        <v>18.646000000000001</v>
      </c>
      <c r="G28639" s="34">
        <v>197.8</v>
      </c>
    </row>
    <row r="28640" spans="1:7">
      <c r="A28640" s="32">
        <v>2018</v>
      </c>
      <c r="B28640" s="32">
        <v>8841</v>
      </c>
      <c r="C28640" s="33" t="s">
        <v>363</v>
      </c>
      <c r="D28640" s="33" t="s">
        <v>354</v>
      </c>
      <c r="E28640" s="34">
        <v>356131</v>
      </c>
      <c r="F28640" s="35">
        <v>18.472000000000001</v>
      </c>
      <c r="G28640" s="34">
        <v>213.2</v>
      </c>
    </row>
    <row r="28641" spans="1:7">
      <c r="A28641" s="32">
        <v>2018</v>
      </c>
      <c r="B28641" s="32">
        <v>8845</v>
      </c>
      <c r="C28641" s="33" t="s">
        <v>353</v>
      </c>
      <c r="D28641" s="33" t="s">
        <v>354</v>
      </c>
      <c r="E28641" s="34">
        <v>15642</v>
      </c>
      <c r="F28641" s="35">
        <v>14.768000000000001</v>
      </c>
      <c r="G28641" s="34" t="s">
        <v>364</v>
      </c>
    </row>
    <row r="28642" spans="1:7">
      <c r="A28642" s="32">
        <v>2018</v>
      </c>
      <c r="B28642" s="32">
        <v>8845</v>
      </c>
      <c r="C28642" s="33" t="s">
        <v>365</v>
      </c>
      <c r="D28642" s="33" t="s">
        <v>354</v>
      </c>
      <c r="E28642" s="34">
        <v>21688</v>
      </c>
      <c r="F28642" s="35">
        <v>13.906000000000001</v>
      </c>
      <c r="G28642" s="34" t="s">
        <v>364</v>
      </c>
    </row>
    <row r="28643" spans="1:7">
      <c r="A28643" s="32">
        <v>2018</v>
      </c>
      <c r="B28643" s="32">
        <v>8845</v>
      </c>
      <c r="C28643" s="33" t="s">
        <v>353</v>
      </c>
      <c r="D28643" s="33" t="s">
        <v>354</v>
      </c>
      <c r="E28643" s="34">
        <v>17761</v>
      </c>
      <c r="F28643" s="35">
        <v>20.687999999999999</v>
      </c>
      <c r="G28643" s="34" t="s">
        <v>364</v>
      </c>
    </row>
    <row r="28644" spans="1:7">
      <c r="A28644" s="32">
        <v>2018</v>
      </c>
      <c r="B28644" s="32">
        <v>8845</v>
      </c>
      <c r="C28644" s="33" t="s">
        <v>353</v>
      </c>
      <c r="D28644" s="33" t="s">
        <v>354</v>
      </c>
      <c r="E28644" s="34">
        <v>6326</v>
      </c>
      <c r="F28644" s="35">
        <v>22.475999999999999</v>
      </c>
      <c r="G28644" s="34" t="s">
        <v>364</v>
      </c>
    </row>
    <row r="28645" spans="1:7">
      <c r="A28645" s="32">
        <v>2018</v>
      </c>
      <c r="B28645" s="32">
        <v>8845</v>
      </c>
      <c r="C28645" s="33" t="s">
        <v>353</v>
      </c>
      <c r="D28645" s="33" t="s">
        <v>354</v>
      </c>
      <c r="E28645" s="34">
        <v>136119</v>
      </c>
      <c r="F28645" s="35">
        <v>26.024000000000001</v>
      </c>
      <c r="G28645" s="34" t="s">
        <v>364</v>
      </c>
    </row>
    <row r="28646" spans="1:7">
      <c r="A28646" s="32">
        <v>2018</v>
      </c>
      <c r="B28646" s="32">
        <v>8845</v>
      </c>
      <c r="C28646" s="33" t="s">
        <v>353</v>
      </c>
      <c r="D28646" s="33" t="s">
        <v>354</v>
      </c>
      <c r="E28646" s="34">
        <v>16632</v>
      </c>
      <c r="F28646" s="35">
        <v>25.004000000000001</v>
      </c>
      <c r="G28646" s="34" t="s">
        <v>364</v>
      </c>
    </row>
    <row r="28647" spans="1:7">
      <c r="A28647" s="32">
        <v>2018</v>
      </c>
      <c r="B28647" s="32">
        <v>8845</v>
      </c>
      <c r="C28647" s="33" t="s">
        <v>353</v>
      </c>
      <c r="D28647" s="33" t="s">
        <v>354</v>
      </c>
      <c r="E28647" s="34">
        <v>60515</v>
      </c>
      <c r="F28647" s="35">
        <v>25.978000000000002</v>
      </c>
      <c r="G28647" s="34" t="s">
        <v>364</v>
      </c>
    </row>
    <row r="28648" spans="1:7">
      <c r="A28648" s="32">
        <v>2018</v>
      </c>
      <c r="B28648" s="32">
        <v>8845</v>
      </c>
      <c r="C28648" s="33" t="s">
        <v>353</v>
      </c>
      <c r="D28648" s="33" t="s">
        <v>354</v>
      </c>
      <c r="E28648" s="34">
        <v>2219</v>
      </c>
      <c r="F28648" s="35">
        <v>16.661999999999999</v>
      </c>
      <c r="G28648" s="34" t="s">
        <v>364</v>
      </c>
    </row>
    <row r="28649" spans="1:7">
      <c r="A28649" s="32">
        <v>2018</v>
      </c>
      <c r="B28649" s="32">
        <v>8845</v>
      </c>
      <c r="C28649" s="33" t="s">
        <v>353</v>
      </c>
      <c r="D28649" s="33" t="s">
        <v>354</v>
      </c>
      <c r="E28649" s="34">
        <v>148128</v>
      </c>
      <c r="F28649" s="35">
        <v>25.834</v>
      </c>
      <c r="G28649" s="34" t="s">
        <v>364</v>
      </c>
    </row>
    <row r="28650" spans="1:7">
      <c r="A28650" s="32">
        <v>2018</v>
      </c>
      <c r="B28650" s="32">
        <v>8845</v>
      </c>
      <c r="C28650" s="33" t="s">
        <v>353</v>
      </c>
      <c r="D28650" s="33" t="s">
        <v>354</v>
      </c>
      <c r="E28650" s="34">
        <v>481</v>
      </c>
      <c r="F28650" s="35">
        <v>24.222000000000001</v>
      </c>
      <c r="G28650" s="34" t="s">
        <v>364</v>
      </c>
    </row>
    <row r="28651" spans="1:7">
      <c r="A28651" s="32">
        <v>2018</v>
      </c>
      <c r="B28651" s="32">
        <v>8845</v>
      </c>
      <c r="C28651" s="33" t="s">
        <v>353</v>
      </c>
      <c r="D28651" s="33" t="s">
        <v>354</v>
      </c>
      <c r="E28651" s="34">
        <v>847</v>
      </c>
      <c r="F28651" s="35">
        <v>21.44</v>
      </c>
      <c r="G28651" s="34" t="s">
        <v>364</v>
      </c>
    </row>
    <row r="28652" spans="1:7">
      <c r="A28652" s="32">
        <v>2018</v>
      </c>
      <c r="B28652" s="32">
        <v>8845</v>
      </c>
      <c r="C28652" s="33" t="s">
        <v>353</v>
      </c>
      <c r="D28652" s="33" t="s">
        <v>354</v>
      </c>
      <c r="E28652" s="34">
        <v>1155</v>
      </c>
      <c r="F28652" s="35">
        <v>19.263999999999999</v>
      </c>
      <c r="G28652" s="34" t="s">
        <v>364</v>
      </c>
    </row>
    <row r="28653" spans="1:7">
      <c r="A28653" s="32">
        <v>2018</v>
      </c>
      <c r="B28653" s="32">
        <v>8845</v>
      </c>
      <c r="C28653" s="33" t="s">
        <v>353</v>
      </c>
      <c r="D28653" s="33" t="s">
        <v>354</v>
      </c>
      <c r="E28653" s="34">
        <v>1474</v>
      </c>
      <c r="F28653" s="35">
        <v>21.937999999999999</v>
      </c>
      <c r="G28653" s="34" t="s">
        <v>364</v>
      </c>
    </row>
    <row r="28654" spans="1:7">
      <c r="A28654" s="32">
        <v>2018</v>
      </c>
      <c r="B28654" s="32">
        <v>8845</v>
      </c>
      <c r="C28654" s="33" t="s">
        <v>353</v>
      </c>
      <c r="D28654" s="33" t="s">
        <v>354</v>
      </c>
      <c r="E28654" s="34">
        <v>4220</v>
      </c>
      <c r="F28654" s="35">
        <v>15.821999999999999</v>
      </c>
      <c r="G28654" s="34" t="s">
        <v>364</v>
      </c>
    </row>
    <row r="28655" spans="1:7">
      <c r="A28655" s="32">
        <v>2018</v>
      </c>
      <c r="B28655" s="32">
        <v>8845</v>
      </c>
      <c r="C28655" s="33" t="s">
        <v>353</v>
      </c>
      <c r="D28655" s="33" t="s">
        <v>354</v>
      </c>
      <c r="E28655" s="34">
        <v>3572</v>
      </c>
      <c r="F28655" s="35">
        <v>19.706</v>
      </c>
      <c r="G28655" s="34" t="s">
        <v>364</v>
      </c>
    </row>
    <row r="28656" spans="1:7">
      <c r="A28656" s="32">
        <v>2018</v>
      </c>
      <c r="B28656" s="32">
        <v>8845</v>
      </c>
      <c r="C28656" s="33" t="s">
        <v>353</v>
      </c>
      <c r="D28656" s="33" t="s">
        <v>354</v>
      </c>
      <c r="E28656" s="34">
        <v>711</v>
      </c>
      <c r="F28656" s="35">
        <v>24.132000000000001</v>
      </c>
      <c r="G28656" s="34" t="s">
        <v>364</v>
      </c>
    </row>
    <row r="28657" spans="1:7">
      <c r="A28657" s="32">
        <v>2018</v>
      </c>
      <c r="B28657" s="32">
        <v>8846</v>
      </c>
      <c r="C28657" s="33" t="s">
        <v>353</v>
      </c>
      <c r="D28657" s="33" t="s">
        <v>354</v>
      </c>
      <c r="E28657" s="34">
        <v>3266</v>
      </c>
      <c r="F28657" s="35">
        <v>15.952</v>
      </c>
      <c r="G28657" s="34" t="s">
        <v>364</v>
      </c>
    </row>
    <row r="28658" spans="1:7">
      <c r="A28658" s="32">
        <v>2018</v>
      </c>
      <c r="B28658" s="32">
        <v>8846</v>
      </c>
      <c r="C28658" s="33" t="s">
        <v>353</v>
      </c>
      <c r="D28658" s="33" t="s">
        <v>354</v>
      </c>
      <c r="E28658" s="34">
        <v>544</v>
      </c>
      <c r="F28658" s="35">
        <v>22.85</v>
      </c>
      <c r="G28658" s="34" t="s">
        <v>364</v>
      </c>
    </row>
    <row r="28659" spans="1:7">
      <c r="A28659" s="32">
        <v>2018</v>
      </c>
      <c r="B28659" s="32">
        <v>8846</v>
      </c>
      <c r="C28659" s="33" t="s">
        <v>353</v>
      </c>
      <c r="D28659" s="33" t="s">
        <v>354</v>
      </c>
      <c r="E28659" s="34">
        <v>1381</v>
      </c>
      <c r="F28659" s="35">
        <v>20.3</v>
      </c>
      <c r="G28659" s="34" t="s">
        <v>364</v>
      </c>
    </row>
    <row r="28660" spans="1:7">
      <c r="A28660" s="32">
        <v>2018</v>
      </c>
      <c r="B28660" s="32">
        <v>8846</v>
      </c>
      <c r="C28660" s="33" t="s">
        <v>353</v>
      </c>
      <c r="D28660" s="33" t="s">
        <v>354</v>
      </c>
      <c r="E28660" s="34">
        <v>8507</v>
      </c>
      <c r="F28660" s="35">
        <v>15.38</v>
      </c>
      <c r="G28660" s="34" t="s">
        <v>364</v>
      </c>
    </row>
    <row r="28661" spans="1:7">
      <c r="A28661" s="32">
        <v>2018</v>
      </c>
      <c r="B28661" s="32">
        <v>8846</v>
      </c>
      <c r="C28661" s="33" t="s">
        <v>353</v>
      </c>
      <c r="D28661" s="33" t="s">
        <v>354</v>
      </c>
      <c r="E28661" s="34">
        <v>15181</v>
      </c>
      <c r="F28661" s="35">
        <v>26.06</v>
      </c>
      <c r="G28661" s="34" t="s">
        <v>364</v>
      </c>
    </row>
    <row r="28662" spans="1:7">
      <c r="A28662" s="32">
        <v>2018</v>
      </c>
      <c r="B28662" s="32">
        <v>8846</v>
      </c>
      <c r="C28662" s="33" t="s">
        <v>353</v>
      </c>
      <c r="D28662" s="33" t="s">
        <v>354</v>
      </c>
      <c r="E28662" s="34">
        <v>13988</v>
      </c>
      <c r="F28662" s="35">
        <v>25.288</v>
      </c>
      <c r="G28662" s="34" t="s">
        <v>364</v>
      </c>
    </row>
    <row r="28663" spans="1:7">
      <c r="A28663" s="32">
        <v>2018</v>
      </c>
      <c r="B28663" s="32">
        <v>8846</v>
      </c>
      <c r="C28663" s="33" t="s">
        <v>353</v>
      </c>
      <c r="D28663" s="33" t="s">
        <v>354</v>
      </c>
      <c r="E28663" s="34">
        <v>10633</v>
      </c>
      <c r="F28663" s="35">
        <v>23.611999999999998</v>
      </c>
      <c r="G28663" s="34" t="s">
        <v>364</v>
      </c>
    </row>
    <row r="28664" spans="1:7">
      <c r="A28664" s="32">
        <v>2018</v>
      </c>
      <c r="B28664" s="32">
        <v>8846</v>
      </c>
      <c r="C28664" s="33" t="s">
        <v>353</v>
      </c>
      <c r="D28664" s="33" t="s">
        <v>354</v>
      </c>
      <c r="E28664" s="34">
        <v>5207</v>
      </c>
      <c r="F28664" s="35">
        <v>23.654</v>
      </c>
      <c r="G28664" s="34" t="s">
        <v>364</v>
      </c>
    </row>
    <row r="28665" spans="1:7">
      <c r="A28665" s="32">
        <v>2018</v>
      </c>
      <c r="B28665" s="32">
        <v>8846</v>
      </c>
      <c r="C28665" s="33" t="s">
        <v>353</v>
      </c>
      <c r="D28665" s="33" t="s">
        <v>354</v>
      </c>
      <c r="E28665" s="34">
        <v>2871</v>
      </c>
      <c r="F28665" s="35">
        <v>15.548</v>
      </c>
      <c r="G28665" s="34" t="s">
        <v>364</v>
      </c>
    </row>
    <row r="28666" spans="1:7">
      <c r="A28666" s="32">
        <v>2018</v>
      </c>
      <c r="B28666" s="32">
        <v>8846</v>
      </c>
      <c r="C28666" s="33" t="s">
        <v>353</v>
      </c>
      <c r="D28666" s="33" t="s">
        <v>354</v>
      </c>
      <c r="E28666" s="34">
        <v>133909</v>
      </c>
      <c r="F28666" s="35">
        <v>25.835999999999999</v>
      </c>
      <c r="G28666" s="34" t="s">
        <v>364</v>
      </c>
    </row>
    <row r="28667" spans="1:7">
      <c r="A28667" s="32">
        <v>2018</v>
      </c>
      <c r="B28667" s="32">
        <v>8846</v>
      </c>
      <c r="C28667" s="33" t="s">
        <v>353</v>
      </c>
      <c r="D28667" s="33" t="s">
        <v>354</v>
      </c>
      <c r="E28667" s="34">
        <v>207622</v>
      </c>
      <c r="F28667" s="35">
        <v>25.905999999999999</v>
      </c>
      <c r="G28667" s="34" t="s">
        <v>364</v>
      </c>
    </row>
    <row r="28668" spans="1:7">
      <c r="A28668" s="32">
        <v>2018</v>
      </c>
      <c r="B28668" s="32">
        <v>8846</v>
      </c>
      <c r="C28668" s="33" t="s">
        <v>353</v>
      </c>
      <c r="D28668" s="33" t="s">
        <v>354</v>
      </c>
      <c r="E28668" s="34">
        <v>1806</v>
      </c>
      <c r="F28668" s="35">
        <v>23.01</v>
      </c>
      <c r="G28668" s="34" t="s">
        <v>364</v>
      </c>
    </row>
    <row r="28669" spans="1:7">
      <c r="A28669" s="32">
        <v>2018</v>
      </c>
      <c r="B28669" s="32">
        <v>8848</v>
      </c>
      <c r="C28669" s="33" t="s">
        <v>353</v>
      </c>
      <c r="D28669" s="33" t="s">
        <v>354</v>
      </c>
      <c r="E28669" s="34">
        <v>24392</v>
      </c>
      <c r="F28669" s="35">
        <v>25.347999999999999</v>
      </c>
      <c r="G28669" s="34">
        <v>188.3</v>
      </c>
    </row>
    <row r="28670" spans="1:7">
      <c r="A28670" s="32">
        <v>2018</v>
      </c>
      <c r="B28670" s="32">
        <v>8848</v>
      </c>
      <c r="C28670" s="33" t="s">
        <v>353</v>
      </c>
      <c r="D28670" s="33" t="s">
        <v>354</v>
      </c>
      <c r="E28670" s="34">
        <v>4955</v>
      </c>
      <c r="F28670" s="35">
        <v>23.78</v>
      </c>
      <c r="G28670" s="34">
        <v>258.10000000000002</v>
      </c>
    </row>
    <row r="28671" spans="1:7">
      <c r="A28671" s="32">
        <v>2018</v>
      </c>
      <c r="B28671" s="32">
        <v>8851</v>
      </c>
      <c r="C28671" s="33" t="s">
        <v>353</v>
      </c>
      <c r="D28671" s="33" t="s">
        <v>354</v>
      </c>
      <c r="E28671" s="34">
        <v>3947</v>
      </c>
      <c r="F28671" s="35">
        <v>25.707999999999998</v>
      </c>
      <c r="G28671" s="34">
        <v>148.30000000000001</v>
      </c>
    </row>
    <row r="28672" spans="1:7">
      <c r="A28672" s="32">
        <v>2018</v>
      </c>
      <c r="B28672" s="32">
        <v>8851</v>
      </c>
      <c r="C28672" s="33" t="s">
        <v>353</v>
      </c>
      <c r="D28672" s="33" t="s">
        <v>354</v>
      </c>
      <c r="E28672" s="34">
        <v>14334</v>
      </c>
      <c r="F28672" s="35">
        <v>22.423999999999999</v>
      </c>
      <c r="G28672" s="34">
        <v>220.5</v>
      </c>
    </row>
    <row r="28673" spans="1:7">
      <c r="A28673" s="32">
        <v>2018</v>
      </c>
      <c r="B28673" s="32">
        <v>8852</v>
      </c>
      <c r="C28673" s="33" t="s">
        <v>363</v>
      </c>
      <c r="D28673" s="33" t="s">
        <v>354</v>
      </c>
      <c r="E28673" s="34">
        <v>32754</v>
      </c>
      <c r="F28673" s="35">
        <v>17.018000000000001</v>
      </c>
      <c r="G28673" s="34">
        <v>194.8</v>
      </c>
    </row>
    <row r="28674" spans="1:7">
      <c r="A28674" s="32">
        <v>2018</v>
      </c>
      <c r="B28674" s="32">
        <v>8852</v>
      </c>
      <c r="C28674" s="33" t="s">
        <v>363</v>
      </c>
      <c r="D28674" s="33" t="s">
        <v>354</v>
      </c>
      <c r="E28674" s="34">
        <v>165059</v>
      </c>
      <c r="F28674" s="35">
        <v>17.292000000000002</v>
      </c>
      <c r="G28674" s="34">
        <v>197.6</v>
      </c>
    </row>
    <row r="28675" spans="1:7">
      <c r="A28675" s="32">
        <v>2018</v>
      </c>
      <c r="B28675" s="32">
        <v>8852</v>
      </c>
      <c r="C28675" s="33" t="s">
        <v>353</v>
      </c>
      <c r="D28675" s="33" t="s">
        <v>354</v>
      </c>
      <c r="E28675" s="34">
        <v>25014</v>
      </c>
      <c r="F28675" s="35">
        <v>22.856000000000002</v>
      </c>
      <c r="G28675" s="34">
        <v>271.60000000000002</v>
      </c>
    </row>
    <row r="28676" spans="1:7">
      <c r="A28676" s="32">
        <v>2018</v>
      </c>
      <c r="B28676" s="32">
        <v>8852</v>
      </c>
      <c r="C28676" s="33" t="s">
        <v>363</v>
      </c>
      <c r="D28676" s="33" t="s">
        <v>354</v>
      </c>
      <c r="E28676" s="34">
        <v>609</v>
      </c>
      <c r="F28676" s="35">
        <v>21.75</v>
      </c>
      <c r="G28676" s="34">
        <v>270.8</v>
      </c>
    </row>
    <row r="28677" spans="1:7">
      <c r="A28677" s="32">
        <v>2018</v>
      </c>
      <c r="B28677" s="32">
        <v>8852</v>
      </c>
      <c r="C28677" s="33" t="s">
        <v>363</v>
      </c>
      <c r="D28677" s="33" t="s">
        <v>354</v>
      </c>
      <c r="E28677" s="34">
        <v>299683</v>
      </c>
      <c r="F28677" s="35">
        <v>17.18</v>
      </c>
      <c r="G28677" s="34">
        <v>193.8</v>
      </c>
    </row>
    <row r="28678" spans="1:7">
      <c r="A28678" s="32">
        <v>2018</v>
      </c>
      <c r="B28678" s="32">
        <v>8853</v>
      </c>
      <c r="C28678" s="33" t="s">
        <v>563</v>
      </c>
      <c r="D28678" s="33" t="s">
        <v>564</v>
      </c>
      <c r="E28678" s="34">
        <v>29941</v>
      </c>
      <c r="F28678" s="35">
        <v>1.03</v>
      </c>
      <c r="G28678" s="34">
        <v>336.4</v>
      </c>
    </row>
    <row r="28679" spans="1:7">
      <c r="A28679" s="32">
        <v>2018</v>
      </c>
      <c r="B28679" s="32">
        <v>8853</v>
      </c>
      <c r="C28679" s="33" t="s">
        <v>563</v>
      </c>
      <c r="D28679" s="33" t="s">
        <v>564</v>
      </c>
      <c r="E28679" s="34">
        <v>46566</v>
      </c>
      <c r="F28679" s="35">
        <v>1.03</v>
      </c>
      <c r="G28679" s="34">
        <v>335.4</v>
      </c>
    </row>
    <row r="28680" spans="1:7">
      <c r="A28680" s="32">
        <v>2018</v>
      </c>
      <c r="B28680" s="32">
        <v>8853</v>
      </c>
      <c r="C28680" s="33" t="s">
        <v>563</v>
      </c>
      <c r="D28680" s="33" t="s">
        <v>564</v>
      </c>
      <c r="E28680" s="34">
        <v>48364</v>
      </c>
      <c r="F28680" s="35">
        <v>1.03</v>
      </c>
      <c r="G28680" s="34">
        <v>329.5</v>
      </c>
    </row>
    <row r="28681" spans="1:7">
      <c r="A28681" s="32">
        <v>2018</v>
      </c>
      <c r="B28681" s="32">
        <v>8853</v>
      </c>
      <c r="C28681" s="33" t="s">
        <v>563</v>
      </c>
      <c r="D28681" s="33" t="s">
        <v>564</v>
      </c>
      <c r="E28681" s="34">
        <v>48544</v>
      </c>
      <c r="F28681" s="35">
        <v>1.03</v>
      </c>
      <c r="G28681" s="34">
        <v>331.3</v>
      </c>
    </row>
    <row r="28682" spans="1:7">
      <c r="A28682" s="32">
        <v>2018</v>
      </c>
      <c r="B28682" s="32">
        <v>8853</v>
      </c>
      <c r="C28682" s="33" t="s">
        <v>563</v>
      </c>
      <c r="D28682" s="33" t="s">
        <v>564</v>
      </c>
      <c r="E28682" s="34">
        <v>48544</v>
      </c>
      <c r="F28682" s="35">
        <v>1.03</v>
      </c>
      <c r="G28682" s="34">
        <v>333.4</v>
      </c>
    </row>
    <row r="28683" spans="1:7">
      <c r="A28683" s="32">
        <v>2018</v>
      </c>
      <c r="B28683" s="32">
        <v>8853</v>
      </c>
      <c r="C28683" s="33" t="s">
        <v>563</v>
      </c>
      <c r="D28683" s="33" t="s">
        <v>564</v>
      </c>
      <c r="E28683" s="34">
        <v>58252</v>
      </c>
      <c r="F28683" s="35">
        <v>1.03</v>
      </c>
      <c r="G28683" s="34">
        <v>333.9</v>
      </c>
    </row>
    <row r="28684" spans="1:7">
      <c r="A28684" s="32">
        <v>2018</v>
      </c>
      <c r="B28684" s="32">
        <v>8853</v>
      </c>
      <c r="C28684" s="33" t="s">
        <v>563</v>
      </c>
      <c r="D28684" s="33" t="s">
        <v>564</v>
      </c>
      <c r="E28684" s="34">
        <v>72816</v>
      </c>
      <c r="F28684" s="35">
        <v>1.03</v>
      </c>
      <c r="G28684" s="34">
        <v>330.8</v>
      </c>
    </row>
    <row r="28685" spans="1:7">
      <c r="A28685" s="32">
        <v>2018</v>
      </c>
      <c r="B28685" s="32">
        <v>8853</v>
      </c>
      <c r="C28685" s="33" t="s">
        <v>563</v>
      </c>
      <c r="D28685" s="33" t="s">
        <v>564</v>
      </c>
      <c r="E28685" s="34">
        <v>89498</v>
      </c>
      <c r="F28685" s="35">
        <v>1.03</v>
      </c>
      <c r="G28685" s="34">
        <v>326.89999999999998</v>
      </c>
    </row>
    <row r="28686" spans="1:7">
      <c r="A28686" s="32">
        <v>2018</v>
      </c>
      <c r="B28686" s="32">
        <v>8853</v>
      </c>
      <c r="C28686" s="33" t="s">
        <v>563</v>
      </c>
      <c r="D28686" s="33" t="s">
        <v>564</v>
      </c>
      <c r="E28686" s="34">
        <v>150486</v>
      </c>
      <c r="F28686" s="35">
        <v>1.03</v>
      </c>
      <c r="G28686" s="34">
        <v>333.4</v>
      </c>
    </row>
    <row r="28687" spans="1:7">
      <c r="A28687" s="32">
        <v>2018</v>
      </c>
      <c r="B28687" s="32">
        <v>8853</v>
      </c>
      <c r="C28687" s="33" t="s">
        <v>563</v>
      </c>
      <c r="D28687" s="33" t="s">
        <v>564</v>
      </c>
      <c r="E28687" s="34">
        <v>28353</v>
      </c>
      <c r="F28687" s="35">
        <v>1.03</v>
      </c>
      <c r="G28687" s="34">
        <v>332</v>
      </c>
    </row>
    <row r="28688" spans="1:7">
      <c r="A28688" s="32">
        <v>2018</v>
      </c>
      <c r="B28688" s="32">
        <v>8853</v>
      </c>
      <c r="C28688" s="33" t="s">
        <v>563</v>
      </c>
      <c r="D28688" s="33" t="s">
        <v>564</v>
      </c>
      <c r="E28688" s="34">
        <v>24272</v>
      </c>
      <c r="F28688" s="35">
        <v>1.03</v>
      </c>
      <c r="G28688" s="34">
        <v>297.8</v>
      </c>
    </row>
    <row r="28689" spans="1:7">
      <c r="A28689" s="32">
        <v>2018</v>
      </c>
      <c r="B28689" s="32">
        <v>8853</v>
      </c>
      <c r="C28689" s="33" t="s">
        <v>563</v>
      </c>
      <c r="D28689" s="33" t="s">
        <v>564</v>
      </c>
      <c r="E28689" s="34">
        <v>174053</v>
      </c>
      <c r="F28689" s="35">
        <v>1.03</v>
      </c>
      <c r="G28689" s="34">
        <v>318.60000000000002</v>
      </c>
    </row>
    <row r="28690" spans="1:7">
      <c r="A28690" s="32">
        <v>2018</v>
      </c>
      <c r="B28690" s="32">
        <v>8853</v>
      </c>
      <c r="C28690" s="33" t="s">
        <v>563</v>
      </c>
      <c r="D28690" s="33" t="s">
        <v>564</v>
      </c>
      <c r="E28690" s="34">
        <v>150768</v>
      </c>
      <c r="F28690" s="35">
        <v>1.03</v>
      </c>
      <c r="G28690" s="34">
        <v>324.2</v>
      </c>
    </row>
    <row r="28691" spans="1:7">
      <c r="A28691" s="32">
        <v>2018</v>
      </c>
      <c r="B28691" s="32">
        <v>8906</v>
      </c>
      <c r="C28691" s="33" t="s">
        <v>563</v>
      </c>
      <c r="D28691" s="33" t="s">
        <v>564</v>
      </c>
      <c r="E28691" s="34">
        <v>1678767</v>
      </c>
      <c r="F28691" s="35">
        <v>1.03</v>
      </c>
      <c r="G28691" s="34" t="s">
        <v>364</v>
      </c>
    </row>
    <row r="28692" spans="1:7">
      <c r="A28692" s="32">
        <v>2018</v>
      </c>
      <c r="B28692" s="32">
        <v>8906</v>
      </c>
      <c r="C28692" s="33" t="s">
        <v>567</v>
      </c>
      <c r="D28692" s="33" t="s">
        <v>566</v>
      </c>
      <c r="E28692" s="34">
        <v>2096</v>
      </c>
      <c r="F28692" s="35">
        <v>6.29</v>
      </c>
      <c r="G28692" s="34" t="s">
        <v>364</v>
      </c>
    </row>
    <row r="28693" spans="1:7">
      <c r="A28693" s="32">
        <v>2018</v>
      </c>
      <c r="B28693" s="32">
        <v>10017</v>
      </c>
      <c r="C28693" s="33" t="s">
        <v>563</v>
      </c>
      <c r="D28693" s="33" t="s">
        <v>564</v>
      </c>
      <c r="E28693" s="34">
        <v>408944</v>
      </c>
      <c r="F28693" s="35">
        <v>1.05</v>
      </c>
      <c r="G28693" s="34" t="s">
        <v>364</v>
      </c>
    </row>
    <row r="28694" spans="1:7">
      <c r="A28694" s="32">
        <v>2018</v>
      </c>
      <c r="B28694" s="32">
        <v>10025</v>
      </c>
      <c r="C28694" s="33" t="s">
        <v>563</v>
      </c>
      <c r="D28694" s="33" t="s">
        <v>564</v>
      </c>
      <c r="E28694" s="34">
        <v>616139</v>
      </c>
      <c r="F28694" s="35">
        <v>1.03</v>
      </c>
      <c r="G28694" s="34" t="s">
        <v>364</v>
      </c>
    </row>
    <row r="28695" spans="1:7">
      <c r="A28695" s="32">
        <v>2018</v>
      </c>
      <c r="B28695" s="32">
        <v>10043</v>
      </c>
      <c r="C28695" s="33" t="s">
        <v>353</v>
      </c>
      <c r="D28695" s="33" t="s">
        <v>354</v>
      </c>
      <c r="E28695" s="34">
        <v>7403</v>
      </c>
      <c r="F28695" s="35">
        <v>26.01</v>
      </c>
      <c r="G28695" s="34" t="s">
        <v>364</v>
      </c>
    </row>
    <row r="28696" spans="1:7">
      <c r="A28696" s="32">
        <v>2018</v>
      </c>
      <c r="B28696" s="32">
        <v>10043</v>
      </c>
      <c r="C28696" s="33" t="s">
        <v>353</v>
      </c>
      <c r="D28696" s="33" t="s">
        <v>354</v>
      </c>
      <c r="E28696" s="34">
        <v>8606</v>
      </c>
      <c r="F28696" s="35">
        <v>27.44</v>
      </c>
      <c r="G28696" s="34" t="s">
        <v>364</v>
      </c>
    </row>
    <row r="28697" spans="1:7">
      <c r="A28697" s="32">
        <v>2018</v>
      </c>
      <c r="B28697" s="32">
        <v>10043</v>
      </c>
      <c r="C28697" s="33" t="s">
        <v>565</v>
      </c>
      <c r="D28697" s="33" t="s">
        <v>566</v>
      </c>
      <c r="E28697" s="34">
        <v>362</v>
      </c>
      <c r="F28697" s="35">
        <v>5.76</v>
      </c>
      <c r="G28697" s="34" t="s">
        <v>364</v>
      </c>
    </row>
    <row r="28698" spans="1:7">
      <c r="A28698" s="32">
        <v>2018</v>
      </c>
      <c r="B28698" s="32">
        <v>10113</v>
      </c>
      <c r="C28698" s="33" t="s">
        <v>365</v>
      </c>
      <c r="D28698" s="33" t="s">
        <v>354</v>
      </c>
      <c r="E28698" s="34">
        <v>62897</v>
      </c>
      <c r="F28698" s="35">
        <v>11.97</v>
      </c>
      <c r="G28698" s="34" t="s">
        <v>364</v>
      </c>
    </row>
    <row r="28699" spans="1:7">
      <c r="A28699" s="32">
        <v>2018</v>
      </c>
      <c r="B28699" s="32">
        <v>10113</v>
      </c>
      <c r="C28699" s="33" t="s">
        <v>565</v>
      </c>
      <c r="D28699" s="33" t="s">
        <v>566</v>
      </c>
      <c r="E28699" s="34">
        <v>1587</v>
      </c>
      <c r="F28699" s="35">
        <v>5.75</v>
      </c>
      <c r="G28699" s="34" t="s">
        <v>364</v>
      </c>
    </row>
    <row r="28700" spans="1:7">
      <c r="A28700" s="32">
        <v>2018</v>
      </c>
      <c r="B28700" s="32">
        <v>10151</v>
      </c>
      <c r="C28700" s="33" t="s">
        <v>563</v>
      </c>
      <c r="D28700" s="33" t="s">
        <v>564</v>
      </c>
      <c r="E28700" s="34">
        <v>34928</v>
      </c>
      <c r="F28700" s="35">
        <v>1.071</v>
      </c>
      <c r="G28700" s="34" t="s">
        <v>364</v>
      </c>
    </row>
    <row r="28701" spans="1:7">
      <c r="A28701" s="32">
        <v>2018</v>
      </c>
      <c r="B28701" s="32">
        <v>10151</v>
      </c>
      <c r="C28701" s="33" t="s">
        <v>365</v>
      </c>
      <c r="D28701" s="33" t="s">
        <v>354</v>
      </c>
      <c r="E28701" s="34">
        <v>5452</v>
      </c>
      <c r="F28701" s="35">
        <v>16.010000000000002</v>
      </c>
      <c r="G28701" s="34" t="s">
        <v>364</v>
      </c>
    </row>
    <row r="28702" spans="1:7">
      <c r="A28702" s="32">
        <v>2018</v>
      </c>
      <c r="B28702" s="32">
        <v>10151</v>
      </c>
      <c r="C28702" s="33" t="s">
        <v>365</v>
      </c>
      <c r="D28702" s="33" t="s">
        <v>354</v>
      </c>
      <c r="E28702" s="34">
        <v>9593</v>
      </c>
      <c r="F28702" s="35">
        <v>10.56</v>
      </c>
      <c r="G28702" s="34" t="s">
        <v>364</v>
      </c>
    </row>
    <row r="28703" spans="1:7">
      <c r="A28703" s="32">
        <v>2018</v>
      </c>
      <c r="B28703" s="32">
        <v>10151</v>
      </c>
      <c r="C28703" s="33" t="s">
        <v>365</v>
      </c>
      <c r="D28703" s="33" t="s">
        <v>354</v>
      </c>
      <c r="E28703" s="34">
        <v>18085</v>
      </c>
      <c r="F28703" s="35">
        <v>17.47</v>
      </c>
      <c r="G28703" s="34" t="s">
        <v>364</v>
      </c>
    </row>
    <row r="28704" spans="1:7">
      <c r="A28704" s="32">
        <v>2018</v>
      </c>
      <c r="B28704" s="32">
        <v>10151</v>
      </c>
      <c r="C28704" s="33" t="s">
        <v>365</v>
      </c>
      <c r="D28704" s="33" t="s">
        <v>354</v>
      </c>
      <c r="E28704" s="34">
        <v>4284</v>
      </c>
      <c r="F28704" s="35">
        <v>16.05</v>
      </c>
      <c r="G28704" s="34" t="s">
        <v>364</v>
      </c>
    </row>
    <row r="28705" spans="1:7">
      <c r="A28705" s="32">
        <v>2018</v>
      </c>
      <c r="B28705" s="32">
        <v>10151</v>
      </c>
      <c r="C28705" s="33" t="s">
        <v>365</v>
      </c>
      <c r="D28705" s="33" t="s">
        <v>354</v>
      </c>
      <c r="E28705" s="34">
        <v>19498</v>
      </c>
      <c r="F28705" s="35">
        <v>16.04</v>
      </c>
      <c r="G28705" s="34" t="s">
        <v>364</v>
      </c>
    </row>
    <row r="28706" spans="1:7">
      <c r="A28706" s="32">
        <v>2018</v>
      </c>
      <c r="B28706" s="32">
        <v>10151</v>
      </c>
      <c r="C28706" s="33" t="s">
        <v>365</v>
      </c>
      <c r="D28706" s="33" t="s">
        <v>354</v>
      </c>
      <c r="E28706" s="34">
        <v>114</v>
      </c>
      <c r="F28706" s="35">
        <v>22.19</v>
      </c>
      <c r="G28706" s="34" t="s">
        <v>364</v>
      </c>
    </row>
    <row r="28707" spans="1:7">
      <c r="A28707" s="32">
        <v>2018</v>
      </c>
      <c r="B28707" s="32">
        <v>10151</v>
      </c>
      <c r="C28707" s="33" t="s">
        <v>365</v>
      </c>
      <c r="D28707" s="33" t="s">
        <v>354</v>
      </c>
      <c r="E28707" s="34">
        <v>1783</v>
      </c>
      <c r="F28707" s="35">
        <v>15.92</v>
      </c>
      <c r="G28707" s="34" t="s">
        <v>364</v>
      </c>
    </row>
    <row r="28708" spans="1:7">
      <c r="A28708" s="32">
        <v>2018</v>
      </c>
      <c r="B28708" s="32">
        <v>10202</v>
      </c>
      <c r="C28708" s="33" t="s">
        <v>563</v>
      </c>
      <c r="D28708" s="33" t="s">
        <v>564</v>
      </c>
      <c r="E28708" s="34">
        <v>406426</v>
      </c>
      <c r="F28708" s="35">
        <v>1.06</v>
      </c>
      <c r="G28708" s="34" t="s">
        <v>364</v>
      </c>
    </row>
    <row r="28709" spans="1:7">
      <c r="A28709" s="32">
        <v>2018</v>
      </c>
      <c r="B28709" s="32">
        <v>10202</v>
      </c>
      <c r="C28709" s="33" t="s">
        <v>353</v>
      </c>
      <c r="D28709" s="33" t="s">
        <v>354</v>
      </c>
      <c r="E28709" s="34">
        <v>9648</v>
      </c>
      <c r="F28709" s="35">
        <v>26.2</v>
      </c>
      <c r="G28709" s="34" t="s">
        <v>364</v>
      </c>
    </row>
    <row r="28710" spans="1:7">
      <c r="A28710" s="32">
        <v>2018</v>
      </c>
      <c r="B28710" s="32">
        <v>10202</v>
      </c>
      <c r="C28710" s="33" t="s">
        <v>565</v>
      </c>
      <c r="D28710" s="33" t="s">
        <v>566</v>
      </c>
      <c r="E28710" s="34">
        <v>3292</v>
      </c>
      <c r="F28710" s="35">
        <v>6.01</v>
      </c>
      <c r="G28710" s="34" t="s">
        <v>364</v>
      </c>
    </row>
    <row r="28711" spans="1:7">
      <c r="A28711" s="32">
        <v>2018</v>
      </c>
      <c r="B28711" s="32">
        <v>10208</v>
      </c>
      <c r="C28711" s="33" t="s">
        <v>563</v>
      </c>
      <c r="D28711" s="33" t="s">
        <v>564</v>
      </c>
      <c r="E28711" s="34">
        <v>548051</v>
      </c>
      <c r="F28711" s="35">
        <v>1.02</v>
      </c>
      <c r="G28711" s="34" t="s">
        <v>364</v>
      </c>
    </row>
    <row r="28712" spans="1:7">
      <c r="A28712" s="32">
        <v>2018</v>
      </c>
      <c r="B28712" s="32">
        <v>10208</v>
      </c>
      <c r="C28712" s="33" t="s">
        <v>567</v>
      </c>
      <c r="D28712" s="33" t="s">
        <v>566</v>
      </c>
      <c r="E28712" s="34">
        <v>1150</v>
      </c>
      <c r="F28712" s="35">
        <v>6.5439999999999996</v>
      </c>
      <c r="G28712" s="34" t="s">
        <v>364</v>
      </c>
    </row>
    <row r="28713" spans="1:7">
      <c r="A28713" s="32">
        <v>2018</v>
      </c>
      <c r="B28713" s="32">
        <v>10244</v>
      </c>
      <c r="C28713" s="33" t="s">
        <v>565</v>
      </c>
      <c r="D28713" s="33" t="s">
        <v>566</v>
      </c>
      <c r="E28713" s="34">
        <v>2954</v>
      </c>
      <c r="F28713" s="35">
        <v>5.88</v>
      </c>
      <c r="G28713" s="34" t="s">
        <v>364</v>
      </c>
    </row>
    <row r="28714" spans="1:7">
      <c r="A28714" s="32">
        <v>2018</v>
      </c>
      <c r="B28714" s="32">
        <v>10244</v>
      </c>
      <c r="C28714" s="33" t="s">
        <v>563</v>
      </c>
      <c r="D28714" s="33" t="s">
        <v>564</v>
      </c>
      <c r="E28714" s="34">
        <v>379003</v>
      </c>
      <c r="F28714" s="35">
        <v>1.054</v>
      </c>
      <c r="G28714" s="34" t="s">
        <v>364</v>
      </c>
    </row>
    <row r="28715" spans="1:7">
      <c r="A28715" s="32">
        <v>2018</v>
      </c>
      <c r="B28715" s="32">
        <v>10298</v>
      </c>
      <c r="C28715" s="33" t="s">
        <v>563</v>
      </c>
      <c r="D28715" s="33" t="s">
        <v>564</v>
      </c>
      <c r="E28715" s="34">
        <v>240660</v>
      </c>
      <c r="F28715" s="35">
        <v>1.02</v>
      </c>
      <c r="G28715" s="34" t="s">
        <v>364</v>
      </c>
    </row>
    <row r="28716" spans="1:7">
      <c r="A28716" s="32">
        <v>2018</v>
      </c>
      <c r="B28716" s="32">
        <v>10298</v>
      </c>
      <c r="C28716" s="33" t="s">
        <v>563</v>
      </c>
      <c r="D28716" s="33" t="s">
        <v>564</v>
      </c>
      <c r="E28716" s="34">
        <v>533550</v>
      </c>
      <c r="F28716" s="35">
        <v>1.02</v>
      </c>
      <c r="G28716" s="34" t="s">
        <v>364</v>
      </c>
    </row>
    <row r="28717" spans="1:7">
      <c r="A28717" s="32">
        <v>2018</v>
      </c>
      <c r="B28717" s="32">
        <v>10298</v>
      </c>
      <c r="C28717" s="33" t="s">
        <v>563</v>
      </c>
      <c r="D28717" s="33" t="s">
        <v>564</v>
      </c>
      <c r="E28717" s="34">
        <v>551859</v>
      </c>
      <c r="F28717" s="35">
        <v>1.0149999999999999</v>
      </c>
      <c r="G28717" s="34" t="s">
        <v>364</v>
      </c>
    </row>
    <row r="28718" spans="1:7">
      <c r="A28718" s="32">
        <v>2018</v>
      </c>
      <c r="B28718" s="32">
        <v>10298</v>
      </c>
      <c r="C28718" s="33" t="s">
        <v>563</v>
      </c>
      <c r="D28718" s="33" t="s">
        <v>564</v>
      </c>
      <c r="E28718" s="34">
        <v>589918</v>
      </c>
      <c r="F28718" s="35">
        <v>1.03</v>
      </c>
      <c r="G28718" s="34" t="s">
        <v>364</v>
      </c>
    </row>
    <row r="28719" spans="1:7">
      <c r="A28719" s="32">
        <v>2018</v>
      </c>
      <c r="B28719" s="32">
        <v>10307</v>
      </c>
      <c r="C28719" s="33" t="s">
        <v>565</v>
      </c>
      <c r="D28719" s="33" t="s">
        <v>566</v>
      </c>
      <c r="E28719" s="34">
        <v>766</v>
      </c>
      <c r="F28719" s="35">
        <v>5.76</v>
      </c>
      <c r="G28719" s="34" t="s">
        <v>364</v>
      </c>
    </row>
    <row r="28720" spans="1:7">
      <c r="A28720" s="32">
        <v>2018</v>
      </c>
      <c r="B28720" s="32">
        <v>10307</v>
      </c>
      <c r="C28720" s="33" t="s">
        <v>563</v>
      </c>
      <c r="D28720" s="33" t="s">
        <v>564</v>
      </c>
      <c r="E28720" s="34">
        <v>211911</v>
      </c>
      <c r="F28720" s="35">
        <v>1</v>
      </c>
      <c r="G28720" s="34" t="s">
        <v>364</v>
      </c>
    </row>
    <row r="28721" spans="1:7">
      <c r="A28721" s="32">
        <v>2018</v>
      </c>
      <c r="B28721" s="32">
        <v>10308</v>
      </c>
      <c r="C28721" s="33" t="s">
        <v>563</v>
      </c>
      <c r="D28721" s="33" t="s">
        <v>564</v>
      </c>
      <c r="E28721" s="34">
        <v>874407</v>
      </c>
      <c r="F28721" s="35">
        <v>1.028</v>
      </c>
      <c r="G28721" s="34" t="s">
        <v>364</v>
      </c>
    </row>
    <row r="28722" spans="1:7">
      <c r="A28722" s="32">
        <v>2018</v>
      </c>
      <c r="B28722" s="32">
        <v>10328</v>
      </c>
      <c r="C28722" s="33" t="s">
        <v>563</v>
      </c>
      <c r="D28722" s="33" t="s">
        <v>564</v>
      </c>
      <c r="E28722" s="34">
        <v>292108</v>
      </c>
      <c r="F28722" s="35">
        <v>1.038</v>
      </c>
      <c r="G28722" s="34" t="s">
        <v>364</v>
      </c>
    </row>
    <row r="28723" spans="1:7">
      <c r="A28723" s="32">
        <v>2018</v>
      </c>
      <c r="B28723" s="32">
        <v>10328</v>
      </c>
      <c r="C28723" s="33" t="s">
        <v>563</v>
      </c>
      <c r="D28723" s="33" t="s">
        <v>564</v>
      </c>
      <c r="E28723" s="34">
        <v>117374</v>
      </c>
      <c r="F28723" s="35">
        <v>1.038</v>
      </c>
      <c r="G28723" s="34" t="s">
        <v>364</v>
      </c>
    </row>
    <row r="28724" spans="1:7">
      <c r="A28724" s="32">
        <v>2018</v>
      </c>
      <c r="B28724" s="32">
        <v>10328</v>
      </c>
      <c r="C28724" s="33" t="s">
        <v>563</v>
      </c>
      <c r="D28724" s="33" t="s">
        <v>564</v>
      </c>
      <c r="E28724" s="34">
        <v>70452</v>
      </c>
      <c r="F28724" s="35">
        <v>1.038</v>
      </c>
      <c r="G28724" s="34" t="s">
        <v>364</v>
      </c>
    </row>
    <row r="28725" spans="1:7">
      <c r="A28725" s="32">
        <v>2018</v>
      </c>
      <c r="B28725" s="32">
        <v>10328</v>
      </c>
      <c r="C28725" s="33" t="s">
        <v>563</v>
      </c>
      <c r="D28725" s="33" t="s">
        <v>564</v>
      </c>
      <c r="E28725" s="34">
        <v>57803</v>
      </c>
      <c r="F28725" s="35">
        <v>1.038</v>
      </c>
      <c r="G28725" s="34" t="s">
        <v>364</v>
      </c>
    </row>
    <row r="28726" spans="1:7">
      <c r="A28726" s="32">
        <v>2018</v>
      </c>
      <c r="B28726" s="32">
        <v>10328</v>
      </c>
      <c r="C28726" s="33" t="s">
        <v>563</v>
      </c>
      <c r="D28726" s="33" t="s">
        <v>564</v>
      </c>
      <c r="E28726" s="34">
        <v>32852</v>
      </c>
      <c r="F28726" s="35">
        <v>1.038</v>
      </c>
      <c r="G28726" s="34" t="s">
        <v>364</v>
      </c>
    </row>
    <row r="28727" spans="1:7">
      <c r="A28727" s="32">
        <v>2018</v>
      </c>
      <c r="B28727" s="32">
        <v>10360</v>
      </c>
      <c r="C28727" s="33" t="s">
        <v>353</v>
      </c>
      <c r="D28727" s="33" t="s">
        <v>354</v>
      </c>
      <c r="E28727" s="34">
        <v>13024</v>
      </c>
      <c r="F28727" s="35">
        <v>22.4</v>
      </c>
      <c r="G28727" s="34" t="s">
        <v>364</v>
      </c>
    </row>
    <row r="28728" spans="1:7">
      <c r="A28728" s="32">
        <v>2018</v>
      </c>
      <c r="B28728" s="32">
        <v>10360</v>
      </c>
      <c r="C28728" s="33" t="s">
        <v>563</v>
      </c>
      <c r="D28728" s="33" t="s">
        <v>564</v>
      </c>
      <c r="E28728" s="34">
        <v>188425</v>
      </c>
      <c r="F28728" s="35">
        <v>1.048</v>
      </c>
      <c r="G28728" s="34" t="s">
        <v>364</v>
      </c>
    </row>
    <row r="28729" spans="1:7">
      <c r="A28729" s="32">
        <v>2018</v>
      </c>
      <c r="B28729" s="32">
        <v>10362</v>
      </c>
      <c r="C28729" s="33" t="s">
        <v>563</v>
      </c>
      <c r="D28729" s="33" t="s">
        <v>564</v>
      </c>
      <c r="E28729" s="34">
        <v>648822</v>
      </c>
      <c r="F28729" s="35">
        <v>1.0189999999999999</v>
      </c>
      <c r="G28729" s="34" t="s">
        <v>364</v>
      </c>
    </row>
    <row r="28730" spans="1:7">
      <c r="A28730" s="32">
        <v>2018</v>
      </c>
      <c r="B28730" s="32">
        <v>10377</v>
      </c>
      <c r="C28730" s="33" t="s">
        <v>353</v>
      </c>
      <c r="D28730" s="33" t="s">
        <v>354</v>
      </c>
      <c r="E28730" s="34">
        <v>9202</v>
      </c>
      <c r="F28730" s="35">
        <v>25.92</v>
      </c>
      <c r="G28730" s="34" t="s">
        <v>364</v>
      </c>
    </row>
    <row r="28731" spans="1:7">
      <c r="A28731" s="32">
        <v>2018</v>
      </c>
      <c r="B28731" s="32">
        <v>10377</v>
      </c>
      <c r="C28731" s="33" t="s">
        <v>353</v>
      </c>
      <c r="D28731" s="33" t="s">
        <v>354</v>
      </c>
      <c r="E28731" s="34">
        <v>1109</v>
      </c>
      <c r="F28731" s="35">
        <v>25.4</v>
      </c>
      <c r="G28731" s="34" t="s">
        <v>364</v>
      </c>
    </row>
    <row r="28732" spans="1:7">
      <c r="A28732" s="32">
        <v>2018</v>
      </c>
      <c r="B28732" s="32">
        <v>10377</v>
      </c>
      <c r="C28732" s="33" t="s">
        <v>353</v>
      </c>
      <c r="D28732" s="33" t="s">
        <v>354</v>
      </c>
      <c r="E28732" s="34">
        <v>209</v>
      </c>
      <c r="F28732" s="35">
        <v>25.92</v>
      </c>
      <c r="G28732" s="34" t="s">
        <v>364</v>
      </c>
    </row>
    <row r="28733" spans="1:7">
      <c r="A28733" s="32">
        <v>2018</v>
      </c>
      <c r="B28733" s="32">
        <v>10377</v>
      </c>
      <c r="C28733" s="33" t="s">
        <v>353</v>
      </c>
      <c r="D28733" s="33" t="s">
        <v>354</v>
      </c>
      <c r="E28733" s="34">
        <v>847</v>
      </c>
      <c r="F28733" s="35">
        <v>25.66</v>
      </c>
      <c r="G28733" s="34" t="s">
        <v>364</v>
      </c>
    </row>
    <row r="28734" spans="1:7">
      <c r="A28734" s="32">
        <v>2018</v>
      </c>
      <c r="B28734" s="32">
        <v>10379</v>
      </c>
      <c r="C28734" s="33" t="s">
        <v>353</v>
      </c>
      <c r="D28734" s="33" t="s">
        <v>354</v>
      </c>
      <c r="E28734" s="34">
        <v>1506</v>
      </c>
      <c r="F28734" s="35">
        <v>27.521999999999998</v>
      </c>
      <c r="G28734" s="34" t="s">
        <v>364</v>
      </c>
    </row>
    <row r="28735" spans="1:7">
      <c r="A28735" s="32">
        <v>2018</v>
      </c>
      <c r="B28735" s="32">
        <v>10379</v>
      </c>
      <c r="C28735" s="33" t="s">
        <v>353</v>
      </c>
      <c r="D28735" s="33" t="s">
        <v>354</v>
      </c>
      <c r="E28735" s="34">
        <v>372</v>
      </c>
      <c r="F28735" s="35">
        <v>27.117999999999999</v>
      </c>
      <c r="G28735" s="34" t="s">
        <v>364</v>
      </c>
    </row>
    <row r="28736" spans="1:7">
      <c r="A28736" s="32">
        <v>2018</v>
      </c>
      <c r="B28736" s="32">
        <v>10384</v>
      </c>
      <c r="C28736" s="33" t="s">
        <v>353</v>
      </c>
      <c r="D28736" s="33" t="s">
        <v>354</v>
      </c>
      <c r="E28736" s="34">
        <v>3708</v>
      </c>
      <c r="F28736" s="35">
        <v>25.83</v>
      </c>
      <c r="G28736" s="34" t="s">
        <v>364</v>
      </c>
    </row>
    <row r="28737" spans="1:7">
      <c r="A28737" s="32">
        <v>2018</v>
      </c>
      <c r="B28737" s="32">
        <v>10398</v>
      </c>
      <c r="C28737" s="33" t="s">
        <v>563</v>
      </c>
      <c r="D28737" s="33" t="s">
        <v>564</v>
      </c>
      <c r="E28737" s="34">
        <v>160429</v>
      </c>
      <c r="F28737" s="35">
        <v>1.0640000000000001</v>
      </c>
      <c r="G28737" s="34" t="s">
        <v>364</v>
      </c>
    </row>
    <row r="28738" spans="1:7">
      <c r="A28738" s="32">
        <v>2018</v>
      </c>
      <c r="B28738" s="32">
        <v>10464</v>
      </c>
      <c r="C28738" s="33" t="s">
        <v>565</v>
      </c>
      <c r="D28738" s="33" t="s">
        <v>566</v>
      </c>
      <c r="E28738" s="34">
        <v>219</v>
      </c>
      <c r="F28738" s="35">
        <v>5.7960000000000003</v>
      </c>
      <c r="G28738" s="34" t="s">
        <v>364</v>
      </c>
    </row>
    <row r="28739" spans="1:7">
      <c r="A28739" s="32">
        <v>2018</v>
      </c>
      <c r="B28739" s="32">
        <v>10495</v>
      </c>
      <c r="C28739" s="33" t="s">
        <v>353</v>
      </c>
      <c r="D28739" s="33" t="s">
        <v>354</v>
      </c>
      <c r="E28739" s="34">
        <v>2411</v>
      </c>
      <c r="F28739" s="35">
        <v>25.5</v>
      </c>
      <c r="G28739" s="34" t="s">
        <v>364</v>
      </c>
    </row>
    <row r="28740" spans="1:7">
      <c r="A28740" s="32">
        <v>2018</v>
      </c>
      <c r="B28740" s="32">
        <v>10495</v>
      </c>
      <c r="C28740" s="33" t="s">
        <v>567</v>
      </c>
      <c r="D28740" s="33" t="s">
        <v>566</v>
      </c>
      <c r="E28740" s="34">
        <v>4070</v>
      </c>
      <c r="F28740" s="35">
        <v>6.25</v>
      </c>
      <c r="G28740" s="34" t="s">
        <v>364</v>
      </c>
    </row>
    <row r="28741" spans="1:7">
      <c r="A28741" s="32">
        <v>2018</v>
      </c>
      <c r="B28741" s="32">
        <v>10496</v>
      </c>
      <c r="C28741" s="33" t="s">
        <v>563</v>
      </c>
      <c r="D28741" s="33" t="s">
        <v>564</v>
      </c>
      <c r="E28741" s="34">
        <v>769780</v>
      </c>
      <c r="F28741" s="35">
        <v>1.03</v>
      </c>
      <c r="G28741" s="34" t="s">
        <v>364</v>
      </c>
    </row>
    <row r="28742" spans="1:7">
      <c r="A28742" s="32">
        <v>2018</v>
      </c>
      <c r="B28742" s="32">
        <v>10554</v>
      </c>
      <c r="C28742" s="33" t="s">
        <v>563</v>
      </c>
      <c r="D28742" s="33" t="s">
        <v>564</v>
      </c>
      <c r="E28742" s="34">
        <v>2008743</v>
      </c>
      <c r="F28742" s="35">
        <v>1.026</v>
      </c>
      <c r="G28742" s="34" t="s">
        <v>364</v>
      </c>
    </row>
    <row r="28743" spans="1:7">
      <c r="A28743" s="32">
        <v>2018</v>
      </c>
      <c r="B28743" s="32">
        <v>10554</v>
      </c>
      <c r="C28743" s="33" t="s">
        <v>563</v>
      </c>
      <c r="D28743" s="33" t="s">
        <v>564</v>
      </c>
      <c r="E28743" s="34">
        <v>38188</v>
      </c>
      <c r="F28743" s="35">
        <v>1.026</v>
      </c>
      <c r="G28743" s="34" t="s">
        <v>364</v>
      </c>
    </row>
    <row r="28744" spans="1:7">
      <c r="A28744" s="32">
        <v>2018</v>
      </c>
      <c r="B28744" s="32">
        <v>10566</v>
      </c>
      <c r="C28744" s="33" t="s">
        <v>353</v>
      </c>
      <c r="D28744" s="33" t="s">
        <v>354</v>
      </c>
      <c r="E28744" s="34">
        <v>11285</v>
      </c>
      <c r="F28744" s="35">
        <v>26</v>
      </c>
      <c r="G28744" s="34" t="s">
        <v>364</v>
      </c>
    </row>
    <row r="28745" spans="1:7">
      <c r="A28745" s="32">
        <v>2018</v>
      </c>
      <c r="B28745" s="32">
        <v>10566</v>
      </c>
      <c r="C28745" s="33" t="s">
        <v>353</v>
      </c>
      <c r="D28745" s="33" t="s">
        <v>354</v>
      </c>
      <c r="E28745" s="34">
        <v>11553</v>
      </c>
      <c r="F28745" s="35">
        <v>26.1</v>
      </c>
      <c r="G28745" s="34" t="s">
        <v>364</v>
      </c>
    </row>
    <row r="28746" spans="1:7">
      <c r="A28746" s="32">
        <v>2018</v>
      </c>
      <c r="B28746" s="32">
        <v>10566</v>
      </c>
      <c r="C28746" s="33" t="s">
        <v>353</v>
      </c>
      <c r="D28746" s="33" t="s">
        <v>354</v>
      </c>
      <c r="E28746" s="34">
        <v>10354</v>
      </c>
      <c r="F28746" s="35">
        <v>25.02</v>
      </c>
      <c r="G28746" s="34" t="s">
        <v>364</v>
      </c>
    </row>
    <row r="28747" spans="1:7">
      <c r="A28747" s="32">
        <v>2018</v>
      </c>
      <c r="B28747" s="32">
        <v>10603</v>
      </c>
      <c r="C28747" s="33" t="s">
        <v>365</v>
      </c>
      <c r="D28747" s="33" t="s">
        <v>354</v>
      </c>
      <c r="E28747" s="34">
        <v>36005</v>
      </c>
      <c r="F28747" s="35">
        <v>12.3</v>
      </c>
      <c r="G28747" s="34" t="s">
        <v>364</v>
      </c>
    </row>
    <row r="28748" spans="1:7">
      <c r="A28748" s="32">
        <v>2018</v>
      </c>
      <c r="B28748" s="32">
        <v>10603</v>
      </c>
      <c r="C28748" s="33" t="s">
        <v>563</v>
      </c>
      <c r="D28748" s="33" t="s">
        <v>564</v>
      </c>
      <c r="E28748" s="34">
        <v>1507</v>
      </c>
      <c r="F28748" s="35">
        <v>1.04</v>
      </c>
      <c r="G28748" s="34" t="s">
        <v>364</v>
      </c>
    </row>
    <row r="28749" spans="1:7">
      <c r="A28749" s="32">
        <v>2018</v>
      </c>
      <c r="B28749" s="32">
        <v>10633</v>
      </c>
      <c r="C28749" s="33" t="s">
        <v>563</v>
      </c>
      <c r="D28749" s="33" t="s">
        <v>564</v>
      </c>
      <c r="E28749" s="34">
        <v>1703925</v>
      </c>
      <c r="F28749" s="35">
        <v>1.087</v>
      </c>
      <c r="G28749" s="34" t="s">
        <v>364</v>
      </c>
    </row>
    <row r="28750" spans="1:7">
      <c r="A28750" s="32">
        <v>2018</v>
      </c>
      <c r="B28750" s="32">
        <v>10641</v>
      </c>
      <c r="C28750" s="33" t="s">
        <v>365</v>
      </c>
      <c r="D28750" s="33" t="s">
        <v>354</v>
      </c>
      <c r="E28750" s="34">
        <v>46657</v>
      </c>
      <c r="F28750" s="35">
        <v>7</v>
      </c>
      <c r="G28750" s="34" t="s">
        <v>364</v>
      </c>
    </row>
    <row r="28751" spans="1:7">
      <c r="A28751" s="32">
        <v>2018</v>
      </c>
      <c r="B28751" s="32">
        <v>10641</v>
      </c>
      <c r="C28751" s="33" t="s">
        <v>563</v>
      </c>
      <c r="D28751" s="33" t="s">
        <v>564</v>
      </c>
      <c r="E28751" s="34">
        <v>1100</v>
      </c>
      <c r="F28751" s="35">
        <v>1</v>
      </c>
      <c r="G28751" s="34" t="s">
        <v>364</v>
      </c>
    </row>
    <row r="28752" spans="1:7">
      <c r="A28752" s="32">
        <v>2018</v>
      </c>
      <c r="B28752" s="32">
        <v>10671</v>
      </c>
      <c r="C28752" s="33" t="s">
        <v>353</v>
      </c>
      <c r="D28752" s="33" t="s">
        <v>354</v>
      </c>
      <c r="E28752" s="34">
        <v>16868</v>
      </c>
      <c r="F28752" s="35">
        <v>22.62</v>
      </c>
      <c r="G28752" s="34" t="s">
        <v>364</v>
      </c>
    </row>
    <row r="28753" spans="1:7">
      <c r="A28753" s="32">
        <v>2018</v>
      </c>
      <c r="B28753" s="32">
        <v>10671</v>
      </c>
      <c r="C28753" s="33" t="s">
        <v>353</v>
      </c>
      <c r="D28753" s="33" t="s">
        <v>354</v>
      </c>
      <c r="E28753" s="34">
        <v>634</v>
      </c>
      <c r="F28753" s="35">
        <v>16.46</v>
      </c>
      <c r="G28753" s="34" t="s">
        <v>364</v>
      </c>
    </row>
    <row r="28754" spans="1:7">
      <c r="A28754" s="32">
        <v>2018</v>
      </c>
      <c r="B28754" s="32">
        <v>10671</v>
      </c>
      <c r="C28754" s="33" t="s">
        <v>363</v>
      </c>
      <c r="D28754" s="33" t="s">
        <v>354</v>
      </c>
      <c r="E28754" s="34">
        <v>97713</v>
      </c>
      <c r="F28754" s="35">
        <v>17.09</v>
      </c>
      <c r="G28754" s="34" t="s">
        <v>364</v>
      </c>
    </row>
    <row r="28755" spans="1:7">
      <c r="A28755" s="32">
        <v>2018</v>
      </c>
      <c r="B28755" s="32">
        <v>10673</v>
      </c>
      <c r="C28755" s="33" t="s">
        <v>363</v>
      </c>
      <c r="D28755" s="33" t="s">
        <v>354</v>
      </c>
      <c r="E28755" s="34">
        <v>61034</v>
      </c>
      <c r="F28755" s="35">
        <v>19.448</v>
      </c>
      <c r="G28755" s="34" t="s">
        <v>364</v>
      </c>
    </row>
    <row r="28756" spans="1:7">
      <c r="A28756" s="32">
        <v>2018</v>
      </c>
      <c r="B28756" s="32">
        <v>10673</v>
      </c>
      <c r="C28756" s="33" t="s">
        <v>565</v>
      </c>
      <c r="D28756" s="33" t="s">
        <v>566</v>
      </c>
      <c r="E28756" s="34">
        <v>940</v>
      </c>
      <c r="F28756" s="35">
        <v>5.67</v>
      </c>
      <c r="G28756" s="34" t="s">
        <v>364</v>
      </c>
    </row>
    <row r="28757" spans="1:7">
      <c r="A28757" s="32">
        <v>2018</v>
      </c>
      <c r="B28757" s="32">
        <v>10678</v>
      </c>
      <c r="C28757" s="33" t="s">
        <v>353</v>
      </c>
      <c r="D28757" s="33" t="s">
        <v>354</v>
      </c>
      <c r="E28757" s="34">
        <v>579</v>
      </c>
      <c r="F28757" s="35">
        <v>21.75</v>
      </c>
      <c r="G28757" s="34" t="s">
        <v>364</v>
      </c>
    </row>
    <row r="28758" spans="1:7">
      <c r="A28758" s="32">
        <v>2018</v>
      </c>
      <c r="B28758" s="32">
        <v>10678</v>
      </c>
      <c r="C28758" s="33" t="s">
        <v>353</v>
      </c>
      <c r="D28758" s="33" t="s">
        <v>354</v>
      </c>
      <c r="E28758" s="34">
        <v>649</v>
      </c>
      <c r="F28758" s="35">
        <v>22.08</v>
      </c>
      <c r="G28758" s="34" t="s">
        <v>364</v>
      </c>
    </row>
    <row r="28759" spans="1:7">
      <c r="A28759" s="32">
        <v>2018</v>
      </c>
      <c r="B28759" s="32">
        <v>10682</v>
      </c>
      <c r="C28759" s="33" t="s">
        <v>563</v>
      </c>
      <c r="D28759" s="33" t="s">
        <v>564</v>
      </c>
      <c r="E28759" s="34">
        <v>129050</v>
      </c>
      <c r="F28759" s="35">
        <v>1.107</v>
      </c>
      <c r="G28759" s="34" t="s">
        <v>364</v>
      </c>
    </row>
    <row r="28760" spans="1:7">
      <c r="A28760" s="32">
        <v>2018</v>
      </c>
      <c r="B28760" s="32">
        <v>10684</v>
      </c>
      <c r="C28760" s="33" t="s">
        <v>353</v>
      </c>
      <c r="D28760" s="33" t="s">
        <v>354</v>
      </c>
      <c r="E28760" s="34">
        <v>32742</v>
      </c>
      <c r="F28760" s="35">
        <v>22.832000000000001</v>
      </c>
      <c r="G28760" s="34" t="s">
        <v>364</v>
      </c>
    </row>
    <row r="28761" spans="1:7">
      <c r="A28761" s="32">
        <v>2018</v>
      </c>
      <c r="B28761" s="32">
        <v>10684</v>
      </c>
      <c r="C28761" s="33" t="s">
        <v>563</v>
      </c>
      <c r="D28761" s="33" t="s">
        <v>564</v>
      </c>
      <c r="E28761" s="34">
        <v>137326</v>
      </c>
      <c r="F28761" s="35">
        <v>1.0189999999999999</v>
      </c>
      <c r="G28761" s="34" t="s">
        <v>364</v>
      </c>
    </row>
    <row r="28762" spans="1:7">
      <c r="A28762" s="32">
        <v>2018</v>
      </c>
      <c r="B28762" s="32">
        <v>10692</v>
      </c>
      <c r="C28762" s="33" t="s">
        <v>563</v>
      </c>
      <c r="D28762" s="33" t="s">
        <v>564</v>
      </c>
      <c r="E28762" s="34">
        <v>1414445</v>
      </c>
      <c r="F28762" s="35">
        <v>1.026</v>
      </c>
      <c r="G28762" s="34" t="s">
        <v>364</v>
      </c>
    </row>
    <row r="28763" spans="1:7">
      <c r="A28763" s="32">
        <v>2018</v>
      </c>
      <c r="B28763" s="32">
        <v>10692</v>
      </c>
      <c r="C28763" s="33" t="s">
        <v>563</v>
      </c>
      <c r="D28763" s="33" t="s">
        <v>564</v>
      </c>
      <c r="E28763" s="34">
        <v>1295422</v>
      </c>
      <c r="F28763" s="35">
        <v>1.026</v>
      </c>
      <c r="G28763" s="34" t="s">
        <v>364</v>
      </c>
    </row>
    <row r="28764" spans="1:7">
      <c r="A28764" s="32">
        <v>2018</v>
      </c>
      <c r="B28764" s="32">
        <v>10692</v>
      </c>
      <c r="C28764" s="33" t="s">
        <v>563</v>
      </c>
      <c r="D28764" s="33" t="s">
        <v>564</v>
      </c>
      <c r="E28764" s="34">
        <v>514160</v>
      </c>
      <c r="F28764" s="35">
        <v>1.026</v>
      </c>
      <c r="G28764" s="34" t="s">
        <v>364</v>
      </c>
    </row>
    <row r="28765" spans="1:7">
      <c r="A28765" s="32">
        <v>2018</v>
      </c>
      <c r="B28765" s="32">
        <v>10725</v>
      </c>
      <c r="C28765" s="33" t="s">
        <v>563</v>
      </c>
      <c r="D28765" s="33" t="s">
        <v>564</v>
      </c>
      <c r="E28765" s="34">
        <v>643484</v>
      </c>
      <c r="F28765" s="35">
        <v>1.028</v>
      </c>
      <c r="G28765" s="34" t="s">
        <v>364</v>
      </c>
    </row>
    <row r="28766" spans="1:7">
      <c r="A28766" s="32">
        <v>2018</v>
      </c>
      <c r="B28766" s="32">
        <v>10726</v>
      </c>
      <c r="C28766" s="33" t="s">
        <v>563</v>
      </c>
      <c r="D28766" s="33" t="s">
        <v>564</v>
      </c>
      <c r="E28766" s="34">
        <v>37200</v>
      </c>
      <c r="F28766" s="35">
        <v>1.0289999999999999</v>
      </c>
      <c r="G28766" s="34" t="s">
        <v>364</v>
      </c>
    </row>
    <row r="28767" spans="1:7">
      <c r="A28767" s="32">
        <v>2018</v>
      </c>
      <c r="B28767" s="32">
        <v>10726</v>
      </c>
      <c r="C28767" s="33" t="s">
        <v>563</v>
      </c>
      <c r="D28767" s="33" t="s">
        <v>564</v>
      </c>
      <c r="E28767" s="34">
        <v>44838</v>
      </c>
      <c r="F28767" s="35">
        <v>1.0289999999999999</v>
      </c>
      <c r="G28767" s="34" t="s">
        <v>364</v>
      </c>
    </row>
    <row r="28768" spans="1:7">
      <c r="A28768" s="32">
        <v>2018</v>
      </c>
      <c r="B28768" s="32">
        <v>10726</v>
      </c>
      <c r="C28768" s="33" t="s">
        <v>563</v>
      </c>
      <c r="D28768" s="33" t="s">
        <v>564</v>
      </c>
      <c r="E28768" s="34">
        <v>46792</v>
      </c>
      <c r="F28768" s="35">
        <v>1.0269999999999999</v>
      </c>
      <c r="G28768" s="34" t="s">
        <v>364</v>
      </c>
    </row>
    <row r="28769" spans="1:7">
      <c r="A28769" s="32">
        <v>2018</v>
      </c>
      <c r="B28769" s="32">
        <v>10726</v>
      </c>
      <c r="C28769" s="33" t="s">
        <v>563</v>
      </c>
      <c r="D28769" s="33" t="s">
        <v>564</v>
      </c>
      <c r="E28769" s="34">
        <v>89098</v>
      </c>
      <c r="F28769" s="35">
        <v>1.0289999999999999</v>
      </c>
      <c r="G28769" s="34" t="s">
        <v>364</v>
      </c>
    </row>
    <row r="28770" spans="1:7">
      <c r="A28770" s="32">
        <v>2018</v>
      </c>
      <c r="B28770" s="32">
        <v>10726</v>
      </c>
      <c r="C28770" s="33" t="s">
        <v>563</v>
      </c>
      <c r="D28770" s="33" t="s">
        <v>564</v>
      </c>
      <c r="E28770" s="34">
        <v>105662</v>
      </c>
      <c r="F28770" s="35">
        <v>1.0289999999999999</v>
      </c>
      <c r="G28770" s="34" t="s">
        <v>364</v>
      </c>
    </row>
    <row r="28771" spans="1:7">
      <c r="A28771" s="32">
        <v>2018</v>
      </c>
      <c r="B28771" s="32">
        <v>10726</v>
      </c>
      <c r="C28771" s="33" t="s">
        <v>563</v>
      </c>
      <c r="D28771" s="33" t="s">
        <v>564</v>
      </c>
      <c r="E28771" s="34">
        <v>148</v>
      </c>
      <c r="F28771" s="35">
        <v>1.0309999999999999</v>
      </c>
      <c r="G28771" s="34" t="s">
        <v>364</v>
      </c>
    </row>
    <row r="28772" spans="1:7">
      <c r="A28772" s="32">
        <v>2018</v>
      </c>
      <c r="B28772" s="32">
        <v>10726</v>
      </c>
      <c r="C28772" s="33" t="s">
        <v>563</v>
      </c>
      <c r="D28772" s="33" t="s">
        <v>564</v>
      </c>
      <c r="E28772" s="34">
        <v>333</v>
      </c>
      <c r="F28772" s="35">
        <v>1.0269999999999999</v>
      </c>
      <c r="G28772" s="34" t="s">
        <v>364</v>
      </c>
    </row>
    <row r="28773" spans="1:7">
      <c r="A28773" s="32">
        <v>2018</v>
      </c>
      <c r="B28773" s="32">
        <v>10726</v>
      </c>
      <c r="C28773" s="33" t="s">
        <v>563</v>
      </c>
      <c r="D28773" s="33" t="s">
        <v>564</v>
      </c>
      <c r="E28773" s="34">
        <v>697</v>
      </c>
      <c r="F28773" s="35">
        <v>1.03</v>
      </c>
      <c r="G28773" s="34" t="s">
        <v>364</v>
      </c>
    </row>
    <row r="28774" spans="1:7">
      <c r="A28774" s="32">
        <v>2018</v>
      </c>
      <c r="B28774" s="32">
        <v>10726</v>
      </c>
      <c r="C28774" s="33" t="s">
        <v>563</v>
      </c>
      <c r="D28774" s="33" t="s">
        <v>564</v>
      </c>
      <c r="E28774" s="34">
        <v>1393</v>
      </c>
      <c r="F28774" s="35">
        <v>1.0289999999999999</v>
      </c>
      <c r="G28774" s="34" t="s">
        <v>364</v>
      </c>
    </row>
    <row r="28775" spans="1:7">
      <c r="A28775" s="32">
        <v>2018</v>
      </c>
      <c r="B28775" s="32">
        <v>10726</v>
      </c>
      <c r="C28775" s="33" t="s">
        <v>563</v>
      </c>
      <c r="D28775" s="33" t="s">
        <v>564</v>
      </c>
      <c r="E28775" s="34">
        <v>1571</v>
      </c>
      <c r="F28775" s="35">
        <v>1.0289999999999999</v>
      </c>
      <c r="G28775" s="34" t="s">
        <v>364</v>
      </c>
    </row>
    <row r="28776" spans="1:7">
      <c r="A28776" s="32">
        <v>2018</v>
      </c>
      <c r="B28776" s="32">
        <v>10726</v>
      </c>
      <c r="C28776" s="33" t="s">
        <v>563</v>
      </c>
      <c r="D28776" s="33" t="s">
        <v>564</v>
      </c>
      <c r="E28776" s="34">
        <v>2914</v>
      </c>
      <c r="F28776" s="35">
        <v>1.0289999999999999</v>
      </c>
      <c r="G28776" s="34" t="s">
        <v>364</v>
      </c>
    </row>
    <row r="28777" spans="1:7">
      <c r="A28777" s="32">
        <v>2018</v>
      </c>
      <c r="B28777" s="32">
        <v>10726</v>
      </c>
      <c r="C28777" s="33" t="s">
        <v>563</v>
      </c>
      <c r="D28777" s="33" t="s">
        <v>564</v>
      </c>
      <c r="E28777" s="34">
        <v>2939</v>
      </c>
      <c r="F28777" s="35">
        <v>1.0289999999999999</v>
      </c>
      <c r="G28777" s="34" t="s">
        <v>364</v>
      </c>
    </row>
    <row r="28778" spans="1:7">
      <c r="A28778" s="32">
        <v>2018</v>
      </c>
      <c r="B28778" s="32">
        <v>10726</v>
      </c>
      <c r="C28778" s="33" t="s">
        <v>563</v>
      </c>
      <c r="D28778" s="33" t="s">
        <v>564</v>
      </c>
      <c r="E28778" s="34">
        <v>6404</v>
      </c>
      <c r="F28778" s="35">
        <v>1.0289999999999999</v>
      </c>
      <c r="G28778" s="34" t="s">
        <v>364</v>
      </c>
    </row>
    <row r="28779" spans="1:7">
      <c r="A28779" s="32">
        <v>2018</v>
      </c>
      <c r="B28779" s="32">
        <v>10726</v>
      </c>
      <c r="C28779" s="33" t="s">
        <v>563</v>
      </c>
      <c r="D28779" s="33" t="s">
        <v>564</v>
      </c>
      <c r="E28779" s="34">
        <v>6475</v>
      </c>
      <c r="F28779" s="35">
        <v>1.0289999999999999</v>
      </c>
      <c r="G28779" s="34" t="s">
        <v>364</v>
      </c>
    </row>
    <row r="28780" spans="1:7">
      <c r="A28780" s="32">
        <v>2018</v>
      </c>
      <c r="B28780" s="32">
        <v>10726</v>
      </c>
      <c r="C28780" s="33" t="s">
        <v>563</v>
      </c>
      <c r="D28780" s="33" t="s">
        <v>564</v>
      </c>
      <c r="E28780" s="34">
        <v>9343</v>
      </c>
      <c r="F28780" s="35">
        <v>1.0309999999999999</v>
      </c>
      <c r="G28780" s="34" t="s">
        <v>364</v>
      </c>
    </row>
    <row r="28781" spans="1:7">
      <c r="A28781" s="32">
        <v>2018</v>
      </c>
      <c r="B28781" s="32">
        <v>10726</v>
      </c>
      <c r="C28781" s="33" t="s">
        <v>563</v>
      </c>
      <c r="D28781" s="33" t="s">
        <v>564</v>
      </c>
      <c r="E28781" s="34">
        <v>17667</v>
      </c>
      <c r="F28781" s="35">
        <v>1.032</v>
      </c>
      <c r="G28781" s="34" t="s">
        <v>364</v>
      </c>
    </row>
    <row r="28782" spans="1:7">
      <c r="A28782" s="32">
        <v>2018</v>
      </c>
      <c r="B28782" s="32">
        <v>10726</v>
      </c>
      <c r="C28782" s="33" t="s">
        <v>563</v>
      </c>
      <c r="D28782" s="33" t="s">
        <v>564</v>
      </c>
      <c r="E28782" s="34">
        <v>18249</v>
      </c>
      <c r="F28782" s="35">
        <v>1.03</v>
      </c>
      <c r="G28782" s="34" t="s">
        <v>364</v>
      </c>
    </row>
    <row r="28783" spans="1:7">
      <c r="A28783" s="32">
        <v>2018</v>
      </c>
      <c r="B28783" s="32">
        <v>10726</v>
      </c>
      <c r="C28783" s="33" t="s">
        <v>563</v>
      </c>
      <c r="D28783" s="33" t="s">
        <v>564</v>
      </c>
      <c r="E28783" s="34">
        <v>25520</v>
      </c>
      <c r="F28783" s="35">
        <v>1.0289999999999999</v>
      </c>
      <c r="G28783" s="34" t="s">
        <v>364</v>
      </c>
    </row>
    <row r="28784" spans="1:7">
      <c r="A28784" s="32">
        <v>2018</v>
      </c>
      <c r="B28784" s="32">
        <v>10726</v>
      </c>
      <c r="C28784" s="33" t="s">
        <v>563</v>
      </c>
      <c r="D28784" s="33" t="s">
        <v>564</v>
      </c>
      <c r="E28784" s="34">
        <v>34049</v>
      </c>
      <c r="F28784" s="35">
        <v>1.03</v>
      </c>
      <c r="G28784" s="34" t="s">
        <v>364</v>
      </c>
    </row>
    <row r="28785" spans="1:7">
      <c r="A28785" s="32">
        <v>2018</v>
      </c>
      <c r="B28785" s="32">
        <v>10743</v>
      </c>
      <c r="C28785" s="33" t="s">
        <v>563</v>
      </c>
      <c r="D28785" s="33" t="s">
        <v>564</v>
      </c>
      <c r="E28785" s="34">
        <v>966</v>
      </c>
      <c r="F28785" s="35">
        <v>1.077</v>
      </c>
      <c r="G28785" s="34" t="s">
        <v>364</v>
      </c>
    </row>
    <row r="28786" spans="1:7">
      <c r="A28786" s="32">
        <v>2018</v>
      </c>
      <c r="B28786" s="32">
        <v>10743</v>
      </c>
      <c r="C28786" s="33" t="s">
        <v>365</v>
      </c>
      <c r="D28786" s="33" t="s">
        <v>354</v>
      </c>
      <c r="E28786" s="34">
        <v>34453</v>
      </c>
      <c r="F28786" s="35">
        <v>15.375999999999999</v>
      </c>
      <c r="G28786" s="34" t="s">
        <v>364</v>
      </c>
    </row>
    <row r="28787" spans="1:7">
      <c r="A28787" s="32">
        <v>2018</v>
      </c>
      <c r="B28787" s="32">
        <v>10745</v>
      </c>
      <c r="C28787" s="33" t="s">
        <v>563</v>
      </c>
      <c r="D28787" s="33" t="s">
        <v>564</v>
      </c>
      <c r="E28787" s="34">
        <v>6179105</v>
      </c>
      <c r="F28787" s="35">
        <v>1.0409999999999999</v>
      </c>
      <c r="G28787" s="34" t="s">
        <v>364</v>
      </c>
    </row>
    <row r="28788" spans="1:7">
      <c r="A28788" s="32">
        <v>2018</v>
      </c>
      <c r="B28788" s="32">
        <v>10761</v>
      </c>
      <c r="C28788" s="33" t="s">
        <v>563</v>
      </c>
      <c r="D28788" s="33" t="s">
        <v>564</v>
      </c>
      <c r="E28788" s="34">
        <v>154497</v>
      </c>
      <c r="F28788" s="35">
        <v>1.0349999999999999</v>
      </c>
      <c r="G28788" s="34">
        <v>364.7</v>
      </c>
    </row>
    <row r="28789" spans="1:7">
      <c r="A28789" s="32">
        <v>2018</v>
      </c>
      <c r="B28789" s="32">
        <v>10789</v>
      </c>
      <c r="C28789" s="33" t="s">
        <v>563</v>
      </c>
      <c r="D28789" s="33" t="s">
        <v>564</v>
      </c>
      <c r="E28789" s="34">
        <v>547947</v>
      </c>
      <c r="F28789" s="35">
        <v>1.022</v>
      </c>
      <c r="G28789" s="34" t="s">
        <v>364</v>
      </c>
    </row>
    <row r="28790" spans="1:7">
      <c r="A28790" s="32">
        <v>2018</v>
      </c>
      <c r="B28790" s="32">
        <v>10789</v>
      </c>
      <c r="C28790" s="33" t="s">
        <v>563</v>
      </c>
      <c r="D28790" s="33" t="s">
        <v>564</v>
      </c>
      <c r="E28790" s="34">
        <v>1450200</v>
      </c>
      <c r="F28790" s="35">
        <v>1.022</v>
      </c>
      <c r="G28790" s="34" t="s">
        <v>364</v>
      </c>
    </row>
    <row r="28791" spans="1:7">
      <c r="A28791" s="32">
        <v>2018</v>
      </c>
      <c r="B28791" s="32">
        <v>10860</v>
      </c>
      <c r="C28791" s="33" t="s">
        <v>353</v>
      </c>
      <c r="D28791" s="33" t="s">
        <v>354</v>
      </c>
      <c r="E28791" s="34">
        <v>2234</v>
      </c>
      <c r="F28791" s="35">
        <v>21.2</v>
      </c>
      <c r="G28791" s="34" t="s">
        <v>364</v>
      </c>
    </row>
    <row r="28792" spans="1:7">
      <c r="A28792" s="32">
        <v>2018</v>
      </c>
      <c r="B28792" s="32">
        <v>10860</v>
      </c>
      <c r="C28792" s="33" t="s">
        <v>363</v>
      </c>
      <c r="D28792" s="33" t="s">
        <v>354</v>
      </c>
      <c r="E28792" s="34">
        <v>81300</v>
      </c>
      <c r="F28792" s="35">
        <v>17.5</v>
      </c>
      <c r="G28792" s="34" t="s">
        <v>364</v>
      </c>
    </row>
    <row r="28793" spans="1:7">
      <c r="A28793" s="32">
        <v>2018</v>
      </c>
      <c r="B28793" s="32">
        <v>10864</v>
      </c>
      <c r="C28793" s="33" t="s">
        <v>353</v>
      </c>
      <c r="D28793" s="33" t="s">
        <v>354</v>
      </c>
      <c r="E28793" s="34">
        <v>11357</v>
      </c>
      <c r="F28793" s="35">
        <v>21.25</v>
      </c>
      <c r="G28793" s="34" t="s">
        <v>364</v>
      </c>
    </row>
    <row r="28794" spans="1:7">
      <c r="A28794" s="32">
        <v>2018</v>
      </c>
      <c r="B28794" s="32">
        <v>10864</v>
      </c>
      <c r="C28794" s="33" t="s">
        <v>363</v>
      </c>
      <c r="D28794" s="33" t="s">
        <v>354</v>
      </c>
      <c r="E28794" s="34">
        <v>80270</v>
      </c>
      <c r="F28794" s="35">
        <v>17.5</v>
      </c>
      <c r="G28794" s="34" t="s">
        <v>364</v>
      </c>
    </row>
    <row r="28795" spans="1:7">
      <c r="A28795" s="32">
        <v>2018</v>
      </c>
      <c r="B28795" s="32">
        <v>10864</v>
      </c>
      <c r="C28795" s="33" t="s">
        <v>563</v>
      </c>
      <c r="D28795" s="33" t="s">
        <v>564</v>
      </c>
      <c r="E28795" s="34">
        <v>304019</v>
      </c>
      <c r="F28795" s="35">
        <v>1</v>
      </c>
      <c r="G28795" s="34" t="s">
        <v>364</v>
      </c>
    </row>
    <row r="28796" spans="1:7">
      <c r="A28796" s="32">
        <v>2018</v>
      </c>
      <c r="B28796" s="32">
        <v>10865</v>
      </c>
      <c r="C28796" s="33" t="s">
        <v>353</v>
      </c>
      <c r="D28796" s="33" t="s">
        <v>354</v>
      </c>
      <c r="E28796" s="34">
        <v>6533</v>
      </c>
      <c r="F28796" s="35">
        <v>21.7</v>
      </c>
      <c r="G28796" s="34" t="s">
        <v>364</v>
      </c>
    </row>
    <row r="28797" spans="1:7">
      <c r="A28797" s="32">
        <v>2018</v>
      </c>
      <c r="B28797" s="32">
        <v>10865</v>
      </c>
      <c r="C28797" s="33" t="s">
        <v>353</v>
      </c>
      <c r="D28797" s="33" t="s">
        <v>354</v>
      </c>
      <c r="E28797" s="34">
        <v>23240</v>
      </c>
      <c r="F28797" s="35">
        <v>21.7</v>
      </c>
      <c r="G28797" s="34" t="s">
        <v>364</v>
      </c>
    </row>
    <row r="28798" spans="1:7">
      <c r="A28798" s="32">
        <v>2018</v>
      </c>
      <c r="B28798" s="32">
        <v>10865</v>
      </c>
      <c r="C28798" s="33" t="s">
        <v>353</v>
      </c>
      <c r="D28798" s="33" t="s">
        <v>354</v>
      </c>
      <c r="E28798" s="34">
        <v>77022</v>
      </c>
      <c r="F28798" s="35">
        <v>21.7</v>
      </c>
      <c r="G28798" s="34" t="s">
        <v>364</v>
      </c>
    </row>
    <row r="28799" spans="1:7">
      <c r="A28799" s="32">
        <v>2018</v>
      </c>
      <c r="B28799" s="32">
        <v>10865</v>
      </c>
      <c r="C28799" s="33" t="s">
        <v>363</v>
      </c>
      <c r="D28799" s="33" t="s">
        <v>354</v>
      </c>
      <c r="E28799" s="34">
        <v>48779</v>
      </c>
      <c r="F28799" s="35">
        <v>17.5</v>
      </c>
      <c r="G28799" s="34" t="s">
        <v>364</v>
      </c>
    </row>
    <row r="28800" spans="1:7">
      <c r="A28800" s="32">
        <v>2018</v>
      </c>
      <c r="B28800" s="32">
        <v>10865</v>
      </c>
      <c r="C28800" s="33" t="s">
        <v>563</v>
      </c>
      <c r="D28800" s="33" t="s">
        <v>564</v>
      </c>
      <c r="E28800" s="34">
        <v>2788</v>
      </c>
      <c r="F28800" s="35">
        <v>1</v>
      </c>
      <c r="G28800" s="34" t="s">
        <v>364</v>
      </c>
    </row>
    <row r="28801" spans="1:7">
      <c r="A28801" s="32">
        <v>2018</v>
      </c>
      <c r="B28801" s="32">
        <v>10867</v>
      </c>
      <c r="C28801" s="33" t="s">
        <v>353</v>
      </c>
      <c r="D28801" s="33" t="s">
        <v>354</v>
      </c>
      <c r="E28801" s="34">
        <v>23941</v>
      </c>
      <c r="F28801" s="35">
        <v>21.16</v>
      </c>
      <c r="G28801" s="34" t="s">
        <v>364</v>
      </c>
    </row>
    <row r="28802" spans="1:7">
      <c r="A28802" s="32">
        <v>2018</v>
      </c>
      <c r="B28802" s="32">
        <v>50006</v>
      </c>
      <c r="C28802" s="33" t="s">
        <v>563</v>
      </c>
      <c r="D28802" s="33" t="s">
        <v>564</v>
      </c>
      <c r="E28802" s="34">
        <v>49855</v>
      </c>
      <c r="F28802" s="35">
        <v>1.0349999999999999</v>
      </c>
      <c r="G28802" s="34" t="s">
        <v>364</v>
      </c>
    </row>
    <row r="28803" spans="1:7">
      <c r="A28803" s="32">
        <v>2018</v>
      </c>
      <c r="B28803" s="32">
        <v>50006</v>
      </c>
      <c r="C28803" s="33" t="s">
        <v>563</v>
      </c>
      <c r="D28803" s="33" t="s">
        <v>564</v>
      </c>
      <c r="E28803" s="34">
        <v>3347496</v>
      </c>
      <c r="F28803" s="35">
        <v>1.0349999999999999</v>
      </c>
      <c r="G28803" s="34" t="s">
        <v>364</v>
      </c>
    </row>
    <row r="28804" spans="1:7">
      <c r="A28804" s="32">
        <v>2018</v>
      </c>
      <c r="B28804" s="32">
        <v>50006</v>
      </c>
      <c r="C28804" s="33" t="s">
        <v>563</v>
      </c>
      <c r="D28804" s="33" t="s">
        <v>564</v>
      </c>
      <c r="E28804" s="34">
        <v>410734</v>
      </c>
      <c r="F28804" s="35">
        <v>1.0349999999999999</v>
      </c>
      <c r="G28804" s="34" t="s">
        <v>364</v>
      </c>
    </row>
    <row r="28805" spans="1:7">
      <c r="A28805" s="32">
        <v>2018</v>
      </c>
      <c r="B28805" s="32">
        <v>50039</v>
      </c>
      <c r="C28805" s="33" t="s">
        <v>565</v>
      </c>
      <c r="D28805" s="33" t="s">
        <v>566</v>
      </c>
      <c r="E28805" s="34">
        <v>1359</v>
      </c>
      <c r="F28805" s="35">
        <v>5.8259999999999996</v>
      </c>
      <c r="G28805" s="34" t="s">
        <v>364</v>
      </c>
    </row>
    <row r="28806" spans="1:7">
      <c r="A28806" s="32">
        <v>2018</v>
      </c>
      <c r="B28806" s="32">
        <v>50039</v>
      </c>
      <c r="C28806" s="33" t="s">
        <v>365</v>
      </c>
      <c r="D28806" s="33" t="s">
        <v>354</v>
      </c>
      <c r="E28806" s="34">
        <v>93</v>
      </c>
      <c r="F28806" s="35">
        <v>8</v>
      </c>
      <c r="G28806" s="34" t="s">
        <v>364</v>
      </c>
    </row>
    <row r="28807" spans="1:7">
      <c r="A28807" s="32">
        <v>2018</v>
      </c>
      <c r="B28807" s="32">
        <v>50039</v>
      </c>
      <c r="C28807" s="33" t="s">
        <v>365</v>
      </c>
      <c r="D28807" s="33" t="s">
        <v>354</v>
      </c>
      <c r="E28807" s="34">
        <v>152</v>
      </c>
      <c r="F28807" s="35">
        <v>8.5</v>
      </c>
      <c r="G28807" s="34" t="s">
        <v>364</v>
      </c>
    </row>
    <row r="28808" spans="1:7">
      <c r="A28808" s="32">
        <v>2018</v>
      </c>
      <c r="B28808" s="32">
        <v>50043</v>
      </c>
      <c r="C28808" s="33" t="s">
        <v>563</v>
      </c>
      <c r="D28808" s="33" t="s">
        <v>564</v>
      </c>
      <c r="E28808" s="34">
        <v>1154444</v>
      </c>
      <c r="F28808" s="35">
        <v>1.03</v>
      </c>
      <c r="G28808" s="34" t="s">
        <v>364</v>
      </c>
    </row>
    <row r="28809" spans="1:7">
      <c r="A28809" s="32">
        <v>2018</v>
      </c>
      <c r="B28809" s="32">
        <v>50109</v>
      </c>
      <c r="C28809" s="33" t="s">
        <v>563</v>
      </c>
      <c r="D28809" s="33" t="s">
        <v>564</v>
      </c>
      <c r="E28809" s="34">
        <v>330056</v>
      </c>
      <c r="F28809" s="35">
        <v>1.028</v>
      </c>
      <c r="G28809" s="34" t="s">
        <v>364</v>
      </c>
    </row>
    <row r="28810" spans="1:7">
      <c r="A28810" s="32">
        <v>2018</v>
      </c>
      <c r="B28810" s="32">
        <v>50134</v>
      </c>
      <c r="C28810" s="33" t="s">
        <v>563</v>
      </c>
      <c r="D28810" s="33" t="s">
        <v>564</v>
      </c>
      <c r="E28810" s="34">
        <v>1367521</v>
      </c>
      <c r="F28810" s="35">
        <v>1.03</v>
      </c>
      <c r="G28810" s="34" t="s">
        <v>364</v>
      </c>
    </row>
    <row r="28811" spans="1:7">
      <c r="A28811" s="32">
        <v>2018</v>
      </c>
      <c r="B28811" s="32">
        <v>50152</v>
      </c>
      <c r="C28811" s="33" t="s">
        <v>563</v>
      </c>
      <c r="D28811" s="33" t="s">
        <v>564</v>
      </c>
      <c r="E28811" s="34">
        <v>2238137</v>
      </c>
      <c r="F28811" s="35">
        <v>1.04</v>
      </c>
      <c r="G28811" s="34" t="s">
        <v>364</v>
      </c>
    </row>
    <row r="28812" spans="1:7">
      <c r="A28812" s="32">
        <v>2018</v>
      </c>
      <c r="B28812" s="32">
        <v>50216</v>
      </c>
      <c r="C28812" s="33" t="s">
        <v>563</v>
      </c>
      <c r="D28812" s="33" t="s">
        <v>564</v>
      </c>
      <c r="E28812" s="34">
        <v>2220167</v>
      </c>
      <c r="F28812" s="35">
        <v>1.0309999999999999</v>
      </c>
      <c r="G28812" s="34" t="s">
        <v>364</v>
      </c>
    </row>
    <row r="28813" spans="1:7">
      <c r="A28813" s="32">
        <v>2018</v>
      </c>
      <c r="B28813" s="32">
        <v>50243</v>
      </c>
      <c r="C28813" s="33" t="s">
        <v>563</v>
      </c>
      <c r="D28813" s="33" t="s">
        <v>564</v>
      </c>
      <c r="E28813" s="34">
        <v>2397</v>
      </c>
      <c r="F28813" s="35">
        <v>1.0349999999999999</v>
      </c>
      <c r="G28813" s="34" t="s">
        <v>364</v>
      </c>
    </row>
    <row r="28814" spans="1:7">
      <c r="A28814" s="32">
        <v>2018</v>
      </c>
      <c r="B28814" s="32">
        <v>50244</v>
      </c>
      <c r="C28814" s="33" t="s">
        <v>353</v>
      </c>
      <c r="D28814" s="33" t="s">
        <v>354</v>
      </c>
      <c r="E28814" s="34">
        <v>2940</v>
      </c>
      <c r="F28814" s="35">
        <v>27.802</v>
      </c>
      <c r="G28814" s="34" t="s">
        <v>364</v>
      </c>
    </row>
    <row r="28815" spans="1:7">
      <c r="A28815" s="32">
        <v>2018</v>
      </c>
      <c r="B28815" s="32">
        <v>50244</v>
      </c>
      <c r="C28815" s="33" t="s">
        <v>353</v>
      </c>
      <c r="D28815" s="33" t="s">
        <v>354</v>
      </c>
      <c r="E28815" s="34">
        <v>5668</v>
      </c>
      <c r="F28815" s="35">
        <v>27.867999999999999</v>
      </c>
      <c r="G28815" s="34" t="s">
        <v>364</v>
      </c>
    </row>
    <row r="28816" spans="1:7">
      <c r="A28816" s="32">
        <v>2018</v>
      </c>
      <c r="B28816" s="32">
        <v>50244</v>
      </c>
      <c r="C28816" s="33" t="s">
        <v>353</v>
      </c>
      <c r="D28816" s="33" t="s">
        <v>354</v>
      </c>
      <c r="E28816" s="34">
        <v>11690</v>
      </c>
      <c r="F28816" s="35">
        <v>27.731999999999999</v>
      </c>
      <c r="G28816" s="34" t="s">
        <v>364</v>
      </c>
    </row>
    <row r="28817" spans="1:7">
      <c r="A28817" s="32">
        <v>2018</v>
      </c>
      <c r="B28817" s="32">
        <v>50244</v>
      </c>
      <c r="C28817" s="33" t="s">
        <v>563</v>
      </c>
      <c r="D28817" s="33" t="s">
        <v>564</v>
      </c>
      <c r="E28817" s="34">
        <v>223268</v>
      </c>
      <c r="F28817" s="35">
        <v>1.032</v>
      </c>
      <c r="G28817" s="34" t="s">
        <v>364</v>
      </c>
    </row>
    <row r="28818" spans="1:7">
      <c r="A28818" s="32">
        <v>2018</v>
      </c>
      <c r="B28818" s="32">
        <v>50244</v>
      </c>
      <c r="C28818" s="33" t="s">
        <v>567</v>
      </c>
      <c r="D28818" s="33" t="s">
        <v>566</v>
      </c>
      <c r="E28818" s="34">
        <v>7946</v>
      </c>
      <c r="F28818" s="35">
        <v>6.62</v>
      </c>
      <c r="G28818" s="34" t="s">
        <v>364</v>
      </c>
    </row>
    <row r="28819" spans="1:7">
      <c r="A28819" s="32">
        <v>2018</v>
      </c>
      <c r="B28819" s="32">
        <v>50282</v>
      </c>
      <c r="C28819" s="33" t="s">
        <v>353</v>
      </c>
      <c r="D28819" s="33" t="s">
        <v>354</v>
      </c>
      <c r="E28819" s="34">
        <v>2151</v>
      </c>
      <c r="F28819" s="35">
        <v>21.59</v>
      </c>
      <c r="G28819" s="34" t="s">
        <v>364</v>
      </c>
    </row>
    <row r="28820" spans="1:7">
      <c r="A28820" s="32">
        <v>2018</v>
      </c>
      <c r="B28820" s="32">
        <v>50282</v>
      </c>
      <c r="C28820" s="33" t="s">
        <v>353</v>
      </c>
      <c r="D28820" s="33" t="s">
        <v>354</v>
      </c>
      <c r="E28820" s="34">
        <v>7286</v>
      </c>
      <c r="F28820" s="35">
        <v>20.45</v>
      </c>
      <c r="G28820" s="34" t="s">
        <v>364</v>
      </c>
    </row>
    <row r="28821" spans="1:7">
      <c r="A28821" s="32">
        <v>2018</v>
      </c>
      <c r="B28821" s="32">
        <v>50282</v>
      </c>
      <c r="C28821" s="33" t="s">
        <v>563</v>
      </c>
      <c r="D28821" s="33" t="s">
        <v>564</v>
      </c>
      <c r="E28821" s="34">
        <v>279375</v>
      </c>
      <c r="F28821" s="35">
        <v>1</v>
      </c>
      <c r="G28821" s="34" t="s">
        <v>364</v>
      </c>
    </row>
    <row r="28822" spans="1:7">
      <c r="A28822" s="32">
        <v>2018</v>
      </c>
      <c r="B28822" s="32">
        <v>50282</v>
      </c>
      <c r="C28822" s="33" t="s">
        <v>353</v>
      </c>
      <c r="D28822" s="33" t="s">
        <v>354</v>
      </c>
      <c r="E28822" s="34">
        <v>3274</v>
      </c>
      <c r="F28822" s="35">
        <v>20.73</v>
      </c>
      <c r="G28822" s="34" t="s">
        <v>364</v>
      </c>
    </row>
    <row r="28823" spans="1:7">
      <c r="A28823" s="32">
        <v>2018</v>
      </c>
      <c r="B28823" s="32">
        <v>50292</v>
      </c>
      <c r="C28823" s="33" t="s">
        <v>563</v>
      </c>
      <c r="D28823" s="33" t="s">
        <v>564</v>
      </c>
      <c r="E28823" s="34">
        <v>447611</v>
      </c>
      <c r="F28823" s="35">
        <v>1.0289999999999999</v>
      </c>
      <c r="G28823" s="34" t="s">
        <v>364</v>
      </c>
    </row>
    <row r="28824" spans="1:7">
      <c r="A28824" s="32">
        <v>2018</v>
      </c>
      <c r="B28824" s="32">
        <v>50296</v>
      </c>
      <c r="C28824" s="33" t="s">
        <v>353</v>
      </c>
      <c r="D28824" s="33" t="s">
        <v>354</v>
      </c>
      <c r="E28824" s="34">
        <v>50</v>
      </c>
      <c r="F28824" s="35">
        <v>26.44</v>
      </c>
      <c r="G28824" s="34" t="s">
        <v>364</v>
      </c>
    </row>
    <row r="28825" spans="1:7">
      <c r="A28825" s="32">
        <v>2018</v>
      </c>
      <c r="B28825" s="32">
        <v>50296</v>
      </c>
      <c r="C28825" s="33" t="s">
        <v>565</v>
      </c>
      <c r="D28825" s="33" t="s">
        <v>566</v>
      </c>
      <c r="E28825" s="34">
        <v>516</v>
      </c>
      <c r="F28825" s="35">
        <v>5.8</v>
      </c>
      <c r="G28825" s="34" t="s">
        <v>364</v>
      </c>
    </row>
    <row r="28826" spans="1:7">
      <c r="A28826" s="32">
        <v>2018</v>
      </c>
      <c r="B28826" s="32">
        <v>50296</v>
      </c>
      <c r="C28826" s="33" t="s">
        <v>563</v>
      </c>
      <c r="D28826" s="33" t="s">
        <v>564</v>
      </c>
      <c r="E28826" s="34">
        <v>380285</v>
      </c>
      <c r="F28826" s="35">
        <v>1.02</v>
      </c>
      <c r="G28826" s="34" t="s">
        <v>364</v>
      </c>
    </row>
    <row r="28827" spans="1:7">
      <c r="A28827" s="32">
        <v>2018</v>
      </c>
      <c r="B28827" s="32">
        <v>50397</v>
      </c>
      <c r="C28827" s="33" t="s">
        <v>563</v>
      </c>
      <c r="D28827" s="33" t="s">
        <v>564</v>
      </c>
      <c r="E28827" s="34">
        <v>199988</v>
      </c>
      <c r="F28827" s="35">
        <v>1.03</v>
      </c>
      <c r="G28827" s="34" t="s">
        <v>364</v>
      </c>
    </row>
    <row r="28828" spans="1:7">
      <c r="A28828" s="32">
        <v>2018</v>
      </c>
      <c r="B28828" s="32">
        <v>50397</v>
      </c>
      <c r="C28828" s="33" t="s">
        <v>353</v>
      </c>
      <c r="D28828" s="33" t="s">
        <v>354</v>
      </c>
      <c r="E28828" s="34">
        <v>10897</v>
      </c>
      <c r="F28828" s="35">
        <v>26.02</v>
      </c>
      <c r="G28828" s="34" t="s">
        <v>364</v>
      </c>
    </row>
    <row r="28829" spans="1:7">
      <c r="A28829" s="32">
        <v>2018</v>
      </c>
      <c r="B28829" s="32">
        <v>50397</v>
      </c>
      <c r="C28829" s="33" t="s">
        <v>567</v>
      </c>
      <c r="D28829" s="33" t="s">
        <v>566</v>
      </c>
      <c r="E28829" s="34">
        <v>5107</v>
      </c>
      <c r="F28829" s="35">
        <v>6.3</v>
      </c>
      <c r="G28829" s="34" t="s">
        <v>364</v>
      </c>
    </row>
    <row r="28830" spans="1:7">
      <c r="A28830" s="32">
        <v>2018</v>
      </c>
      <c r="B28830" s="32">
        <v>50397</v>
      </c>
      <c r="C28830" s="33" t="s">
        <v>567</v>
      </c>
      <c r="D28830" s="33" t="s">
        <v>566</v>
      </c>
      <c r="E28830" s="34">
        <v>1083</v>
      </c>
      <c r="F28830" s="35">
        <v>6.3</v>
      </c>
      <c r="G28830" s="34" t="s">
        <v>364</v>
      </c>
    </row>
    <row r="28831" spans="1:7">
      <c r="A28831" s="32">
        <v>2018</v>
      </c>
      <c r="B28831" s="32">
        <v>50398</v>
      </c>
      <c r="C28831" s="33" t="s">
        <v>563</v>
      </c>
      <c r="D28831" s="33" t="s">
        <v>564</v>
      </c>
      <c r="E28831" s="34">
        <v>417496</v>
      </c>
      <c r="F28831" s="35">
        <v>1.03</v>
      </c>
      <c r="G28831" s="34" t="s">
        <v>364</v>
      </c>
    </row>
    <row r="28832" spans="1:7">
      <c r="A28832" s="32">
        <v>2018</v>
      </c>
      <c r="B28832" s="32">
        <v>50481</v>
      </c>
      <c r="C28832" s="33" t="s">
        <v>353</v>
      </c>
      <c r="D28832" s="33" t="s">
        <v>354</v>
      </c>
      <c r="E28832" s="34">
        <v>13170</v>
      </c>
      <c r="F28832" s="35">
        <v>25.37</v>
      </c>
      <c r="G28832" s="34" t="s">
        <v>364</v>
      </c>
    </row>
    <row r="28833" spans="1:7">
      <c r="A28833" s="32">
        <v>2018</v>
      </c>
      <c r="B28833" s="32">
        <v>50481</v>
      </c>
      <c r="C28833" s="33" t="s">
        <v>563</v>
      </c>
      <c r="D28833" s="33" t="s">
        <v>564</v>
      </c>
      <c r="E28833" s="34">
        <v>964392</v>
      </c>
      <c r="F28833" s="35">
        <v>1.02</v>
      </c>
      <c r="G28833" s="34" t="s">
        <v>364</v>
      </c>
    </row>
    <row r="28834" spans="1:7">
      <c r="A28834" s="32">
        <v>2018</v>
      </c>
      <c r="B28834" s="32">
        <v>50481</v>
      </c>
      <c r="C28834" s="33" t="s">
        <v>353</v>
      </c>
      <c r="D28834" s="33" t="s">
        <v>354</v>
      </c>
      <c r="E28834" s="34">
        <v>16159</v>
      </c>
      <c r="F28834" s="35">
        <v>25.53</v>
      </c>
      <c r="G28834" s="34" t="s">
        <v>364</v>
      </c>
    </row>
    <row r="28835" spans="1:7">
      <c r="A28835" s="32">
        <v>2018</v>
      </c>
      <c r="B28835" s="32">
        <v>50481</v>
      </c>
      <c r="C28835" s="33" t="s">
        <v>353</v>
      </c>
      <c r="D28835" s="33" t="s">
        <v>354</v>
      </c>
      <c r="E28835" s="34">
        <v>10484</v>
      </c>
      <c r="F28835" s="35">
        <v>25.3</v>
      </c>
      <c r="G28835" s="34" t="s">
        <v>364</v>
      </c>
    </row>
    <row r="28836" spans="1:7">
      <c r="A28836" s="32">
        <v>2018</v>
      </c>
      <c r="B28836" s="32">
        <v>50481</v>
      </c>
      <c r="C28836" s="33" t="s">
        <v>353</v>
      </c>
      <c r="D28836" s="33" t="s">
        <v>354</v>
      </c>
      <c r="E28836" s="34">
        <v>9609</v>
      </c>
      <c r="F28836" s="35">
        <v>25.27</v>
      </c>
      <c r="G28836" s="34" t="s">
        <v>364</v>
      </c>
    </row>
    <row r="28837" spans="1:7">
      <c r="A28837" s="32">
        <v>2018</v>
      </c>
      <c r="B28837" s="32">
        <v>50481</v>
      </c>
      <c r="C28837" s="33" t="s">
        <v>353</v>
      </c>
      <c r="D28837" s="33" t="s">
        <v>354</v>
      </c>
      <c r="E28837" s="34">
        <v>7007</v>
      </c>
      <c r="F28837" s="35">
        <v>26.66</v>
      </c>
      <c r="G28837" s="34" t="s">
        <v>364</v>
      </c>
    </row>
    <row r="28838" spans="1:7">
      <c r="A28838" s="32">
        <v>2018</v>
      </c>
      <c r="B28838" s="32">
        <v>50481</v>
      </c>
      <c r="C28838" s="33" t="s">
        <v>353</v>
      </c>
      <c r="D28838" s="33" t="s">
        <v>354</v>
      </c>
      <c r="E28838" s="34">
        <v>5316</v>
      </c>
      <c r="F28838" s="35">
        <v>26.7</v>
      </c>
      <c r="G28838" s="34" t="s">
        <v>364</v>
      </c>
    </row>
    <row r="28839" spans="1:7">
      <c r="A28839" s="32">
        <v>2018</v>
      </c>
      <c r="B28839" s="32">
        <v>50489</v>
      </c>
      <c r="C28839" s="33" t="s">
        <v>563</v>
      </c>
      <c r="D28839" s="33" t="s">
        <v>564</v>
      </c>
      <c r="E28839" s="34">
        <v>10847</v>
      </c>
      <c r="F28839" s="35">
        <v>1.04</v>
      </c>
      <c r="G28839" s="34" t="s">
        <v>364</v>
      </c>
    </row>
    <row r="28840" spans="1:7">
      <c r="A28840" s="32">
        <v>2018</v>
      </c>
      <c r="B28840" s="32">
        <v>50489</v>
      </c>
      <c r="C28840" s="33" t="s">
        <v>563</v>
      </c>
      <c r="D28840" s="33" t="s">
        <v>564</v>
      </c>
      <c r="E28840" s="34">
        <v>600290</v>
      </c>
      <c r="F28840" s="35">
        <v>1.04</v>
      </c>
      <c r="G28840" s="34" t="s">
        <v>364</v>
      </c>
    </row>
    <row r="28841" spans="1:7">
      <c r="A28841" s="32">
        <v>2018</v>
      </c>
      <c r="B28841" s="32">
        <v>50489</v>
      </c>
      <c r="C28841" s="33" t="s">
        <v>563</v>
      </c>
      <c r="D28841" s="33" t="s">
        <v>564</v>
      </c>
      <c r="E28841" s="34">
        <v>470269</v>
      </c>
      <c r="F28841" s="35">
        <v>1.04</v>
      </c>
      <c r="G28841" s="34" t="s">
        <v>364</v>
      </c>
    </row>
    <row r="28842" spans="1:7">
      <c r="A28842" s="32">
        <v>2018</v>
      </c>
      <c r="B28842" s="32">
        <v>50489</v>
      </c>
      <c r="C28842" s="33" t="s">
        <v>563</v>
      </c>
      <c r="D28842" s="33" t="s">
        <v>564</v>
      </c>
      <c r="E28842" s="34">
        <v>236072</v>
      </c>
      <c r="F28842" s="35">
        <v>1.04</v>
      </c>
      <c r="G28842" s="34" t="s">
        <v>364</v>
      </c>
    </row>
    <row r="28843" spans="1:7">
      <c r="A28843" s="32">
        <v>2018</v>
      </c>
      <c r="B28843" s="32">
        <v>50489</v>
      </c>
      <c r="C28843" s="33" t="s">
        <v>563</v>
      </c>
      <c r="D28843" s="33" t="s">
        <v>564</v>
      </c>
      <c r="E28843" s="34">
        <v>201194</v>
      </c>
      <c r="F28843" s="35">
        <v>1.04</v>
      </c>
      <c r="G28843" s="34" t="s">
        <v>364</v>
      </c>
    </row>
    <row r="28844" spans="1:7">
      <c r="A28844" s="32">
        <v>2018</v>
      </c>
      <c r="B28844" s="32">
        <v>50489</v>
      </c>
      <c r="C28844" s="33" t="s">
        <v>563</v>
      </c>
      <c r="D28844" s="33" t="s">
        <v>564</v>
      </c>
      <c r="E28844" s="34">
        <v>185886</v>
      </c>
      <c r="F28844" s="35">
        <v>1.04</v>
      </c>
      <c r="G28844" s="34" t="s">
        <v>364</v>
      </c>
    </row>
    <row r="28845" spans="1:7">
      <c r="A28845" s="32">
        <v>2018</v>
      </c>
      <c r="B28845" s="32">
        <v>50491</v>
      </c>
      <c r="C28845" s="33" t="s">
        <v>563</v>
      </c>
      <c r="D28845" s="33" t="s">
        <v>564</v>
      </c>
      <c r="E28845" s="34">
        <v>631598</v>
      </c>
      <c r="F28845" s="35">
        <v>1.08</v>
      </c>
      <c r="G28845" s="34" t="s">
        <v>364</v>
      </c>
    </row>
    <row r="28846" spans="1:7">
      <c r="A28846" s="32">
        <v>2018</v>
      </c>
      <c r="B28846" s="32">
        <v>50561</v>
      </c>
      <c r="C28846" s="33" t="s">
        <v>563</v>
      </c>
      <c r="D28846" s="33" t="s">
        <v>564</v>
      </c>
      <c r="E28846" s="34">
        <v>456918</v>
      </c>
      <c r="F28846" s="35">
        <v>1.04</v>
      </c>
      <c r="G28846" s="34" t="s">
        <v>364</v>
      </c>
    </row>
    <row r="28847" spans="1:7">
      <c r="A28847" s="32">
        <v>2018</v>
      </c>
      <c r="B28847" s="32">
        <v>50625</v>
      </c>
      <c r="C28847" s="33" t="s">
        <v>563</v>
      </c>
      <c r="D28847" s="33" t="s">
        <v>564</v>
      </c>
      <c r="E28847" s="34">
        <v>2059528</v>
      </c>
      <c r="F28847" s="35">
        <v>1.03</v>
      </c>
      <c r="G28847" s="34" t="s">
        <v>364</v>
      </c>
    </row>
    <row r="28848" spans="1:7">
      <c r="A28848" s="32">
        <v>2018</v>
      </c>
      <c r="B28848" s="32">
        <v>50625</v>
      </c>
      <c r="C28848" s="33" t="s">
        <v>563</v>
      </c>
      <c r="D28848" s="33" t="s">
        <v>564</v>
      </c>
      <c r="E28848" s="34">
        <v>1104162</v>
      </c>
      <c r="F28848" s="35">
        <v>1.03</v>
      </c>
      <c r="G28848" s="34" t="s">
        <v>364</v>
      </c>
    </row>
    <row r="28849" spans="1:7">
      <c r="A28849" s="32">
        <v>2018</v>
      </c>
      <c r="B28849" s="32">
        <v>50707</v>
      </c>
      <c r="C28849" s="33" t="s">
        <v>563</v>
      </c>
      <c r="D28849" s="33" t="s">
        <v>564</v>
      </c>
      <c r="E28849" s="34">
        <v>323388</v>
      </c>
      <c r="F28849" s="35">
        <v>1.135</v>
      </c>
      <c r="G28849" s="34">
        <v>309</v>
      </c>
    </row>
    <row r="28850" spans="1:7">
      <c r="A28850" s="32">
        <v>2018</v>
      </c>
      <c r="B28850" s="32">
        <v>50707</v>
      </c>
      <c r="C28850" s="33" t="s">
        <v>563</v>
      </c>
      <c r="D28850" s="33" t="s">
        <v>564</v>
      </c>
      <c r="E28850" s="34">
        <v>126555</v>
      </c>
      <c r="F28850" s="35">
        <v>1.135</v>
      </c>
      <c r="G28850" s="34">
        <v>379</v>
      </c>
    </row>
    <row r="28851" spans="1:7">
      <c r="A28851" s="32">
        <v>2018</v>
      </c>
      <c r="B28851" s="32">
        <v>50776</v>
      </c>
      <c r="C28851" s="33" t="s">
        <v>565</v>
      </c>
      <c r="D28851" s="33" t="s">
        <v>566</v>
      </c>
      <c r="E28851" s="34">
        <v>243</v>
      </c>
      <c r="F28851" s="35">
        <v>6.07</v>
      </c>
      <c r="G28851" s="34" t="s">
        <v>364</v>
      </c>
    </row>
    <row r="28852" spans="1:7">
      <c r="A28852" s="32">
        <v>2018</v>
      </c>
      <c r="B28852" s="32">
        <v>50776</v>
      </c>
      <c r="C28852" s="33" t="s">
        <v>365</v>
      </c>
      <c r="D28852" s="33" t="s">
        <v>354</v>
      </c>
      <c r="E28852" s="34">
        <v>227</v>
      </c>
      <c r="F28852" s="35">
        <v>13.6</v>
      </c>
      <c r="G28852" s="34" t="s">
        <v>364</v>
      </c>
    </row>
    <row r="28853" spans="1:7">
      <c r="A28853" s="32">
        <v>2018</v>
      </c>
      <c r="B28853" s="32">
        <v>50776</v>
      </c>
      <c r="C28853" s="33" t="s">
        <v>365</v>
      </c>
      <c r="D28853" s="33" t="s">
        <v>354</v>
      </c>
      <c r="E28853" s="34">
        <v>522</v>
      </c>
      <c r="F28853" s="35">
        <v>12.4</v>
      </c>
      <c r="G28853" s="34" t="s">
        <v>364</v>
      </c>
    </row>
    <row r="28854" spans="1:7">
      <c r="A28854" s="32">
        <v>2018</v>
      </c>
      <c r="B28854" s="32">
        <v>50776</v>
      </c>
      <c r="C28854" s="33" t="s">
        <v>365</v>
      </c>
      <c r="D28854" s="33" t="s">
        <v>354</v>
      </c>
      <c r="E28854" s="34">
        <v>680</v>
      </c>
      <c r="F28854" s="35">
        <v>9.56</v>
      </c>
      <c r="G28854" s="34" t="s">
        <v>364</v>
      </c>
    </row>
    <row r="28855" spans="1:7">
      <c r="A28855" s="32">
        <v>2018</v>
      </c>
      <c r="B28855" s="32">
        <v>50776</v>
      </c>
      <c r="C28855" s="33" t="s">
        <v>365</v>
      </c>
      <c r="D28855" s="33" t="s">
        <v>354</v>
      </c>
      <c r="E28855" s="34">
        <v>734</v>
      </c>
      <c r="F28855" s="35">
        <v>12</v>
      </c>
      <c r="G28855" s="34" t="s">
        <v>364</v>
      </c>
    </row>
    <row r="28856" spans="1:7">
      <c r="A28856" s="32">
        <v>2018</v>
      </c>
      <c r="B28856" s="32">
        <v>50776</v>
      </c>
      <c r="C28856" s="33" t="s">
        <v>365</v>
      </c>
      <c r="D28856" s="33" t="s">
        <v>354</v>
      </c>
      <c r="E28856" s="34">
        <v>916</v>
      </c>
      <c r="F28856" s="35">
        <v>13.5</v>
      </c>
      <c r="G28856" s="34" t="s">
        <v>364</v>
      </c>
    </row>
    <row r="28857" spans="1:7">
      <c r="A28857" s="32">
        <v>2018</v>
      </c>
      <c r="B28857" s="32">
        <v>50776</v>
      </c>
      <c r="C28857" s="33" t="s">
        <v>365</v>
      </c>
      <c r="D28857" s="33" t="s">
        <v>354</v>
      </c>
      <c r="E28857" s="34">
        <v>1061</v>
      </c>
      <c r="F28857" s="35">
        <v>12.4</v>
      </c>
      <c r="G28857" s="34" t="s">
        <v>364</v>
      </c>
    </row>
    <row r="28858" spans="1:7">
      <c r="A28858" s="32">
        <v>2018</v>
      </c>
      <c r="B28858" s="32">
        <v>50776</v>
      </c>
      <c r="C28858" s="33" t="s">
        <v>365</v>
      </c>
      <c r="D28858" s="33" t="s">
        <v>354</v>
      </c>
      <c r="E28858" s="34">
        <v>1130</v>
      </c>
      <c r="F28858" s="35">
        <v>12</v>
      </c>
      <c r="G28858" s="34" t="s">
        <v>364</v>
      </c>
    </row>
    <row r="28859" spans="1:7">
      <c r="A28859" s="32">
        <v>2018</v>
      </c>
      <c r="B28859" s="32">
        <v>50776</v>
      </c>
      <c r="C28859" s="33" t="s">
        <v>365</v>
      </c>
      <c r="D28859" s="33" t="s">
        <v>354</v>
      </c>
      <c r="E28859" s="34">
        <v>1380</v>
      </c>
      <c r="F28859" s="35">
        <v>14</v>
      </c>
      <c r="G28859" s="34" t="s">
        <v>364</v>
      </c>
    </row>
    <row r="28860" spans="1:7">
      <c r="A28860" s="32">
        <v>2018</v>
      </c>
      <c r="B28860" s="32">
        <v>50776</v>
      </c>
      <c r="C28860" s="33" t="s">
        <v>365</v>
      </c>
      <c r="D28860" s="33" t="s">
        <v>354</v>
      </c>
      <c r="E28860" s="34">
        <v>1452</v>
      </c>
      <c r="F28860" s="35">
        <v>10.4</v>
      </c>
      <c r="G28860" s="34" t="s">
        <v>364</v>
      </c>
    </row>
    <row r="28861" spans="1:7">
      <c r="A28861" s="32">
        <v>2018</v>
      </c>
      <c r="B28861" s="32">
        <v>50776</v>
      </c>
      <c r="C28861" s="33" t="s">
        <v>365</v>
      </c>
      <c r="D28861" s="33" t="s">
        <v>354</v>
      </c>
      <c r="E28861" s="34">
        <v>1536</v>
      </c>
      <c r="F28861" s="35">
        <v>11.2</v>
      </c>
      <c r="G28861" s="34" t="s">
        <v>364</v>
      </c>
    </row>
    <row r="28862" spans="1:7">
      <c r="A28862" s="32">
        <v>2018</v>
      </c>
      <c r="B28862" s="32">
        <v>50776</v>
      </c>
      <c r="C28862" s="33" t="s">
        <v>365</v>
      </c>
      <c r="D28862" s="33" t="s">
        <v>354</v>
      </c>
      <c r="E28862" s="34">
        <v>1699</v>
      </c>
      <c r="F28862" s="35">
        <v>10</v>
      </c>
      <c r="G28862" s="34" t="s">
        <v>364</v>
      </c>
    </row>
    <row r="28863" spans="1:7">
      <c r="A28863" s="32">
        <v>2018</v>
      </c>
      <c r="B28863" s="32">
        <v>50776</v>
      </c>
      <c r="C28863" s="33" t="s">
        <v>365</v>
      </c>
      <c r="D28863" s="33" t="s">
        <v>354</v>
      </c>
      <c r="E28863" s="34">
        <v>15</v>
      </c>
      <c r="F28863" s="35">
        <v>11.65</v>
      </c>
      <c r="G28863" s="34" t="s">
        <v>364</v>
      </c>
    </row>
    <row r="28864" spans="1:7">
      <c r="A28864" s="32">
        <v>2018</v>
      </c>
      <c r="B28864" s="32">
        <v>50776</v>
      </c>
      <c r="C28864" s="33" t="s">
        <v>365</v>
      </c>
      <c r="D28864" s="33" t="s">
        <v>354</v>
      </c>
      <c r="E28864" s="34">
        <v>31</v>
      </c>
      <c r="F28864" s="35">
        <v>11.69</v>
      </c>
      <c r="G28864" s="34" t="s">
        <v>364</v>
      </c>
    </row>
    <row r="28865" spans="1:7">
      <c r="A28865" s="32">
        <v>2018</v>
      </c>
      <c r="B28865" s="32">
        <v>50776</v>
      </c>
      <c r="C28865" s="33" t="s">
        <v>365</v>
      </c>
      <c r="D28865" s="33" t="s">
        <v>354</v>
      </c>
      <c r="E28865" s="34">
        <v>40</v>
      </c>
      <c r="F28865" s="35">
        <v>10</v>
      </c>
      <c r="G28865" s="34" t="s">
        <v>364</v>
      </c>
    </row>
    <row r="28866" spans="1:7">
      <c r="A28866" s="32">
        <v>2018</v>
      </c>
      <c r="B28866" s="32">
        <v>50776</v>
      </c>
      <c r="C28866" s="33" t="s">
        <v>365</v>
      </c>
      <c r="D28866" s="33" t="s">
        <v>354</v>
      </c>
      <c r="E28866" s="34">
        <v>113</v>
      </c>
      <c r="F28866" s="35">
        <v>11.72</v>
      </c>
      <c r="G28866" s="34" t="s">
        <v>364</v>
      </c>
    </row>
    <row r="28867" spans="1:7">
      <c r="A28867" s="32">
        <v>2018</v>
      </c>
      <c r="B28867" s="32">
        <v>50776</v>
      </c>
      <c r="C28867" s="33" t="s">
        <v>365</v>
      </c>
      <c r="D28867" s="33" t="s">
        <v>354</v>
      </c>
      <c r="E28867" s="34">
        <v>158</v>
      </c>
      <c r="F28867" s="35">
        <v>13</v>
      </c>
      <c r="G28867" s="34" t="s">
        <v>364</v>
      </c>
    </row>
    <row r="28868" spans="1:7">
      <c r="A28868" s="32">
        <v>2018</v>
      </c>
      <c r="B28868" s="32">
        <v>50776</v>
      </c>
      <c r="C28868" s="33" t="s">
        <v>365</v>
      </c>
      <c r="D28868" s="33" t="s">
        <v>354</v>
      </c>
      <c r="E28868" s="34">
        <v>207</v>
      </c>
      <c r="F28868" s="35">
        <v>14</v>
      </c>
      <c r="G28868" s="34" t="s">
        <v>364</v>
      </c>
    </row>
    <row r="28869" spans="1:7">
      <c r="A28869" s="32">
        <v>2018</v>
      </c>
      <c r="B28869" s="32">
        <v>50776</v>
      </c>
      <c r="C28869" s="33" t="s">
        <v>365</v>
      </c>
      <c r="D28869" s="33" t="s">
        <v>354</v>
      </c>
      <c r="E28869" s="34">
        <v>210</v>
      </c>
      <c r="F28869" s="35">
        <v>10.35</v>
      </c>
      <c r="G28869" s="34" t="s">
        <v>364</v>
      </c>
    </row>
    <row r="28870" spans="1:7">
      <c r="A28870" s="32">
        <v>2018</v>
      </c>
      <c r="B28870" s="32">
        <v>50806</v>
      </c>
      <c r="C28870" s="33" t="s">
        <v>563</v>
      </c>
      <c r="D28870" s="33" t="s">
        <v>564</v>
      </c>
      <c r="E28870" s="34">
        <v>65327</v>
      </c>
      <c r="F28870" s="35">
        <v>1.03</v>
      </c>
      <c r="G28870" s="34" t="s">
        <v>364</v>
      </c>
    </row>
    <row r="28871" spans="1:7">
      <c r="A28871" s="32">
        <v>2018</v>
      </c>
      <c r="B28871" s="32">
        <v>50806</v>
      </c>
      <c r="C28871" s="33" t="s">
        <v>567</v>
      </c>
      <c r="D28871" s="33" t="s">
        <v>566</v>
      </c>
      <c r="E28871" s="34">
        <v>2887</v>
      </c>
      <c r="F28871" s="35">
        <v>6.3</v>
      </c>
      <c r="G28871" s="34" t="s">
        <v>364</v>
      </c>
    </row>
    <row r="28872" spans="1:7">
      <c r="A28872" s="32">
        <v>2018</v>
      </c>
      <c r="B28872" s="32">
        <v>50815</v>
      </c>
      <c r="C28872" s="33" t="s">
        <v>563</v>
      </c>
      <c r="D28872" s="33" t="s">
        <v>564</v>
      </c>
      <c r="E28872" s="34">
        <v>2785612</v>
      </c>
      <c r="F28872" s="35">
        <v>1.024</v>
      </c>
      <c r="G28872" s="34" t="s">
        <v>364</v>
      </c>
    </row>
    <row r="28873" spans="1:7">
      <c r="A28873" s="32">
        <v>2018</v>
      </c>
      <c r="B28873" s="32">
        <v>50835</v>
      </c>
      <c r="C28873" s="33" t="s">
        <v>353</v>
      </c>
      <c r="D28873" s="33" t="s">
        <v>354</v>
      </c>
      <c r="E28873" s="34">
        <v>17936</v>
      </c>
      <c r="F28873" s="35">
        <v>20.420000000000002</v>
      </c>
      <c r="G28873" s="34" t="s">
        <v>364</v>
      </c>
    </row>
    <row r="28874" spans="1:7">
      <c r="A28874" s="32">
        <v>2018</v>
      </c>
      <c r="B28874" s="32">
        <v>50835</v>
      </c>
      <c r="C28874" s="33" t="s">
        <v>563</v>
      </c>
      <c r="D28874" s="33" t="s">
        <v>564</v>
      </c>
      <c r="E28874" s="34">
        <v>74198</v>
      </c>
      <c r="F28874" s="35">
        <v>1.0509999999999999</v>
      </c>
      <c r="G28874" s="34" t="s">
        <v>364</v>
      </c>
    </row>
    <row r="28875" spans="1:7">
      <c r="A28875" s="32">
        <v>2018</v>
      </c>
      <c r="B28875" s="32">
        <v>50888</v>
      </c>
      <c r="C28875" s="33" t="s">
        <v>365</v>
      </c>
      <c r="D28875" s="33" t="s">
        <v>354</v>
      </c>
      <c r="E28875" s="34">
        <v>2771</v>
      </c>
      <c r="F28875" s="35">
        <v>9.8000000000000007</v>
      </c>
      <c r="G28875" s="34" t="s">
        <v>364</v>
      </c>
    </row>
    <row r="28876" spans="1:7">
      <c r="A28876" s="32">
        <v>2018</v>
      </c>
      <c r="B28876" s="32">
        <v>50888</v>
      </c>
      <c r="C28876" s="33" t="s">
        <v>365</v>
      </c>
      <c r="D28876" s="33" t="s">
        <v>354</v>
      </c>
      <c r="E28876" s="34">
        <v>358</v>
      </c>
      <c r="F28876" s="35">
        <v>12.4</v>
      </c>
      <c r="G28876" s="34" t="s">
        <v>364</v>
      </c>
    </row>
    <row r="28877" spans="1:7">
      <c r="A28877" s="32">
        <v>2018</v>
      </c>
      <c r="B28877" s="32">
        <v>50900</v>
      </c>
      <c r="C28877" s="33" t="s">
        <v>353</v>
      </c>
      <c r="D28877" s="33" t="s">
        <v>354</v>
      </c>
      <c r="E28877" s="34">
        <v>15109</v>
      </c>
      <c r="F28877" s="35">
        <v>26</v>
      </c>
      <c r="G28877" s="34" t="s">
        <v>364</v>
      </c>
    </row>
    <row r="28878" spans="1:7">
      <c r="A28878" s="32">
        <v>2018</v>
      </c>
      <c r="B28878" s="32">
        <v>50900</v>
      </c>
      <c r="C28878" s="33" t="s">
        <v>563</v>
      </c>
      <c r="D28878" s="33" t="s">
        <v>564</v>
      </c>
      <c r="E28878" s="34">
        <v>555532</v>
      </c>
      <c r="F28878" s="35">
        <v>1.07</v>
      </c>
      <c r="G28878" s="34" t="s">
        <v>364</v>
      </c>
    </row>
    <row r="28879" spans="1:7">
      <c r="A28879" s="32">
        <v>2018</v>
      </c>
      <c r="B28879" s="32">
        <v>50900</v>
      </c>
      <c r="C28879" s="33" t="s">
        <v>565</v>
      </c>
      <c r="D28879" s="33" t="s">
        <v>566</v>
      </c>
      <c r="E28879" s="34">
        <v>55</v>
      </c>
      <c r="F28879" s="35">
        <v>5.7960000000000003</v>
      </c>
      <c r="G28879" s="34" t="s">
        <v>364</v>
      </c>
    </row>
    <row r="28880" spans="1:7">
      <c r="A28880" s="32">
        <v>2018</v>
      </c>
      <c r="B28880" s="32">
        <v>50900</v>
      </c>
      <c r="C28880" s="33" t="s">
        <v>567</v>
      </c>
      <c r="D28880" s="33" t="s">
        <v>566</v>
      </c>
      <c r="E28880" s="34">
        <v>1213</v>
      </c>
      <c r="F28880" s="35">
        <v>6.3419999999999996</v>
      </c>
      <c r="G28880" s="34" t="s">
        <v>364</v>
      </c>
    </row>
    <row r="28881" spans="1:7">
      <c r="A28881" s="32">
        <v>2018</v>
      </c>
      <c r="B28881" s="32">
        <v>50949</v>
      </c>
      <c r="C28881" s="33" t="s">
        <v>563</v>
      </c>
      <c r="D28881" s="33" t="s">
        <v>564</v>
      </c>
      <c r="E28881" s="34">
        <v>532286</v>
      </c>
      <c r="F28881" s="35">
        <v>1.024</v>
      </c>
      <c r="G28881" s="34" t="s">
        <v>364</v>
      </c>
    </row>
    <row r="28882" spans="1:7">
      <c r="A28882" s="32">
        <v>2018</v>
      </c>
      <c r="B28882" s="32">
        <v>50951</v>
      </c>
      <c r="C28882" s="33" t="s">
        <v>565</v>
      </c>
      <c r="D28882" s="33" t="s">
        <v>566</v>
      </c>
      <c r="E28882" s="34">
        <v>567</v>
      </c>
      <c r="F28882" s="35">
        <v>5.8170000000000002</v>
      </c>
      <c r="G28882" s="34" t="s">
        <v>364</v>
      </c>
    </row>
    <row r="28883" spans="1:7">
      <c r="A28883" s="32">
        <v>2018</v>
      </c>
      <c r="B28883" s="32">
        <v>50951</v>
      </c>
      <c r="C28883" s="33" t="s">
        <v>365</v>
      </c>
      <c r="D28883" s="33" t="s">
        <v>354</v>
      </c>
      <c r="E28883" s="34">
        <v>27303</v>
      </c>
      <c r="F28883" s="35">
        <v>12.8</v>
      </c>
      <c r="G28883" s="34" t="s">
        <v>364</v>
      </c>
    </row>
    <row r="28884" spans="1:7">
      <c r="A28884" s="32">
        <v>2018</v>
      </c>
      <c r="B28884" s="32">
        <v>50969</v>
      </c>
      <c r="C28884" s="33" t="s">
        <v>353</v>
      </c>
      <c r="D28884" s="33" t="s">
        <v>354</v>
      </c>
      <c r="E28884" s="34">
        <v>2290</v>
      </c>
      <c r="F28884" s="35">
        <v>22.63</v>
      </c>
      <c r="G28884" s="34" t="s">
        <v>364</v>
      </c>
    </row>
    <row r="28885" spans="1:7">
      <c r="A28885" s="32">
        <v>2018</v>
      </c>
      <c r="B28885" s="32">
        <v>50969</v>
      </c>
      <c r="C28885" s="33" t="s">
        <v>563</v>
      </c>
      <c r="D28885" s="33" t="s">
        <v>564</v>
      </c>
      <c r="E28885" s="34">
        <v>197805</v>
      </c>
      <c r="F28885" s="35">
        <v>1</v>
      </c>
      <c r="G28885" s="34" t="s">
        <v>364</v>
      </c>
    </row>
    <row r="28886" spans="1:7">
      <c r="A28886" s="32">
        <v>2018</v>
      </c>
      <c r="B28886" s="32">
        <v>50973</v>
      </c>
      <c r="C28886" s="33" t="s">
        <v>563</v>
      </c>
      <c r="D28886" s="33" t="s">
        <v>564</v>
      </c>
      <c r="E28886" s="34">
        <v>2281629</v>
      </c>
      <c r="F28886" s="35">
        <v>1.01</v>
      </c>
      <c r="G28886" s="34" t="s">
        <v>364</v>
      </c>
    </row>
    <row r="28887" spans="1:7">
      <c r="A28887" s="32">
        <v>2018</v>
      </c>
      <c r="B28887" s="32">
        <v>50973</v>
      </c>
      <c r="C28887" s="33" t="s">
        <v>563</v>
      </c>
      <c r="D28887" s="33" t="s">
        <v>564</v>
      </c>
      <c r="E28887" s="34">
        <v>655049</v>
      </c>
      <c r="F28887" s="35">
        <v>1.01</v>
      </c>
      <c r="G28887" s="34" t="s">
        <v>364</v>
      </c>
    </row>
    <row r="28888" spans="1:7">
      <c r="A28888" s="32">
        <v>2018</v>
      </c>
      <c r="B28888" s="32">
        <v>50973</v>
      </c>
      <c r="C28888" s="33" t="s">
        <v>563</v>
      </c>
      <c r="D28888" s="33" t="s">
        <v>564</v>
      </c>
      <c r="E28888" s="34">
        <v>1834685</v>
      </c>
      <c r="F28888" s="35">
        <v>0.9</v>
      </c>
      <c r="G28888" s="34" t="s">
        <v>364</v>
      </c>
    </row>
    <row r="28889" spans="1:7">
      <c r="A28889" s="32">
        <v>2018</v>
      </c>
      <c r="B28889" s="32">
        <v>50974</v>
      </c>
      <c r="C28889" s="33" t="s">
        <v>365</v>
      </c>
      <c r="D28889" s="33" t="s">
        <v>354</v>
      </c>
      <c r="E28889" s="34">
        <v>34300</v>
      </c>
      <c r="F28889" s="35">
        <v>10.356</v>
      </c>
      <c r="G28889" s="34" t="s">
        <v>364</v>
      </c>
    </row>
    <row r="28890" spans="1:7">
      <c r="A28890" s="32">
        <v>2018</v>
      </c>
      <c r="B28890" s="32">
        <v>50974</v>
      </c>
      <c r="C28890" s="33" t="s">
        <v>353</v>
      </c>
      <c r="D28890" s="33" t="s">
        <v>354</v>
      </c>
      <c r="E28890" s="34">
        <v>1521</v>
      </c>
      <c r="F28890" s="35">
        <v>21.617999999999999</v>
      </c>
      <c r="G28890" s="34" t="s">
        <v>364</v>
      </c>
    </row>
    <row r="28891" spans="1:7">
      <c r="A28891" s="32">
        <v>2018</v>
      </c>
      <c r="B28891" s="32">
        <v>50974</v>
      </c>
      <c r="C28891" s="33" t="s">
        <v>353</v>
      </c>
      <c r="D28891" s="33" t="s">
        <v>354</v>
      </c>
      <c r="E28891" s="34">
        <v>509</v>
      </c>
      <c r="F28891" s="35">
        <v>20.402999999999999</v>
      </c>
      <c r="G28891" s="34" t="s">
        <v>364</v>
      </c>
    </row>
    <row r="28892" spans="1:7">
      <c r="A28892" s="32">
        <v>2018</v>
      </c>
      <c r="B28892" s="32">
        <v>50974</v>
      </c>
      <c r="C28892" s="33" t="s">
        <v>353</v>
      </c>
      <c r="D28892" s="33" t="s">
        <v>354</v>
      </c>
      <c r="E28892" s="34">
        <v>419</v>
      </c>
      <c r="F28892" s="35">
        <v>24.209</v>
      </c>
      <c r="G28892" s="34" t="s">
        <v>364</v>
      </c>
    </row>
    <row r="28893" spans="1:7">
      <c r="A28893" s="32">
        <v>2018</v>
      </c>
      <c r="B28893" s="32">
        <v>50974</v>
      </c>
      <c r="C28893" s="33" t="s">
        <v>353</v>
      </c>
      <c r="D28893" s="33" t="s">
        <v>354</v>
      </c>
      <c r="E28893" s="34">
        <v>169</v>
      </c>
      <c r="F28893" s="35">
        <v>23.89</v>
      </c>
      <c r="G28893" s="34" t="s">
        <v>364</v>
      </c>
    </row>
    <row r="28894" spans="1:7">
      <c r="A28894" s="32">
        <v>2018</v>
      </c>
      <c r="B28894" s="32">
        <v>50974</v>
      </c>
      <c r="C28894" s="33" t="s">
        <v>353</v>
      </c>
      <c r="D28894" s="33" t="s">
        <v>354</v>
      </c>
      <c r="E28894" s="34">
        <v>18</v>
      </c>
      <c r="F28894" s="35">
        <v>22.186</v>
      </c>
      <c r="G28894" s="34" t="s">
        <v>364</v>
      </c>
    </row>
    <row r="28895" spans="1:7">
      <c r="A28895" s="32">
        <v>2018</v>
      </c>
      <c r="B28895" s="32">
        <v>50974</v>
      </c>
      <c r="C28895" s="33" t="s">
        <v>353</v>
      </c>
      <c r="D28895" s="33" t="s">
        <v>354</v>
      </c>
      <c r="E28895" s="34">
        <v>112</v>
      </c>
      <c r="F28895" s="35">
        <v>25.757000000000001</v>
      </c>
      <c r="G28895" s="34" t="s">
        <v>364</v>
      </c>
    </row>
    <row r="28896" spans="1:7">
      <c r="A28896" s="32">
        <v>2018</v>
      </c>
      <c r="B28896" s="32">
        <v>50974</v>
      </c>
      <c r="C28896" s="33" t="s">
        <v>565</v>
      </c>
      <c r="D28896" s="33" t="s">
        <v>566</v>
      </c>
      <c r="E28896" s="34">
        <v>398</v>
      </c>
      <c r="F28896" s="35">
        <v>5.774</v>
      </c>
      <c r="G28896" s="34" t="s">
        <v>364</v>
      </c>
    </row>
    <row r="28897" spans="1:7">
      <c r="A28897" s="32">
        <v>2018</v>
      </c>
      <c r="B28897" s="32">
        <v>50974</v>
      </c>
      <c r="C28897" s="33" t="s">
        <v>365</v>
      </c>
      <c r="D28897" s="33" t="s">
        <v>354</v>
      </c>
      <c r="E28897" s="34">
        <v>54</v>
      </c>
      <c r="F28897" s="35">
        <v>15.105</v>
      </c>
      <c r="G28897" s="34" t="s">
        <v>364</v>
      </c>
    </row>
    <row r="28898" spans="1:7">
      <c r="A28898" s="32">
        <v>2018</v>
      </c>
      <c r="B28898" s="32">
        <v>50974</v>
      </c>
      <c r="C28898" s="33" t="s">
        <v>365</v>
      </c>
      <c r="D28898" s="33" t="s">
        <v>354</v>
      </c>
      <c r="E28898" s="34">
        <v>113</v>
      </c>
      <c r="F28898" s="35">
        <v>16.568999999999999</v>
      </c>
      <c r="G28898" s="34" t="s">
        <v>364</v>
      </c>
    </row>
    <row r="28899" spans="1:7">
      <c r="A28899" s="32">
        <v>2018</v>
      </c>
      <c r="B28899" s="32">
        <v>50974</v>
      </c>
      <c r="C28899" s="33" t="s">
        <v>365</v>
      </c>
      <c r="D28899" s="33" t="s">
        <v>354</v>
      </c>
      <c r="E28899" s="34">
        <v>516</v>
      </c>
      <c r="F28899" s="35">
        <v>11.208</v>
      </c>
      <c r="G28899" s="34" t="s">
        <v>364</v>
      </c>
    </row>
    <row r="28900" spans="1:7">
      <c r="A28900" s="32">
        <v>2018</v>
      </c>
      <c r="B28900" s="32">
        <v>50974</v>
      </c>
      <c r="C28900" s="33" t="s">
        <v>365</v>
      </c>
      <c r="D28900" s="33" t="s">
        <v>354</v>
      </c>
      <c r="E28900" s="34">
        <v>696</v>
      </c>
      <c r="F28900" s="35">
        <v>13.785</v>
      </c>
      <c r="G28900" s="34" t="s">
        <v>364</v>
      </c>
    </row>
    <row r="28901" spans="1:7">
      <c r="A28901" s="32">
        <v>2018</v>
      </c>
      <c r="B28901" s="32">
        <v>50974</v>
      </c>
      <c r="C28901" s="33" t="s">
        <v>365</v>
      </c>
      <c r="D28901" s="33" t="s">
        <v>354</v>
      </c>
      <c r="E28901" s="34">
        <v>1960</v>
      </c>
      <c r="F28901" s="35">
        <v>11.114000000000001</v>
      </c>
      <c r="G28901" s="34" t="s">
        <v>364</v>
      </c>
    </row>
    <row r="28902" spans="1:7">
      <c r="A28902" s="32">
        <v>2018</v>
      </c>
      <c r="B28902" s="32">
        <v>50974</v>
      </c>
      <c r="C28902" s="33" t="s">
        <v>365</v>
      </c>
      <c r="D28902" s="33" t="s">
        <v>354</v>
      </c>
      <c r="E28902" s="34">
        <v>2631</v>
      </c>
      <c r="F28902" s="35">
        <v>13.029</v>
      </c>
      <c r="G28902" s="34" t="s">
        <v>364</v>
      </c>
    </row>
    <row r="28903" spans="1:7">
      <c r="A28903" s="32">
        <v>2018</v>
      </c>
      <c r="B28903" s="32">
        <v>50974</v>
      </c>
      <c r="C28903" s="33" t="s">
        <v>365</v>
      </c>
      <c r="D28903" s="33" t="s">
        <v>354</v>
      </c>
      <c r="E28903" s="34">
        <v>5224</v>
      </c>
      <c r="F28903" s="35">
        <v>13.007999999999999</v>
      </c>
      <c r="G28903" s="34" t="s">
        <v>364</v>
      </c>
    </row>
    <row r="28904" spans="1:7">
      <c r="A28904" s="32">
        <v>2018</v>
      </c>
      <c r="B28904" s="32">
        <v>51030</v>
      </c>
      <c r="C28904" s="33" t="s">
        <v>565</v>
      </c>
      <c r="D28904" s="33" t="s">
        <v>566</v>
      </c>
      <c r="E28904" s="34">
        <v>899</v>
      </c>
      <c r="F28904" s="35">
        <v>5.79</v>
      </c>
      <c r="G28904" s="34" t="s">
        <v>364</v>
      </c>
    </row>
    <row r="28905" spans="1:7">
      <c r="A28905" s="32">
        <v>2018</v>
      </c>
      <c r="B28905" s="32">
        <v>51030</v>
      </c>
      <c r="C28905" s="33" t="s">
        <v>563</v>
      </c>
      <c r="D28905" s="33" t="s">
        <v>564</v>
      </c>
      <c r="E28905" s="34">
        <v>687843</v>
      </c>
      <c r="F28905" s="35">
        <v>1.028</v>
      </c>
      <c r="G28905" s="34" t="s">
        <v>364</v>
      </c>
    </row>
    <row r="28906" spans="1:7">
      <c r="A28906" s="32">
        <v>2018</v>
      </c>
      <c r="B28906" s="32">
        <v>51030</v>
      </c>
      <c r="C28906" s="33" t="s">
        <v>563</v>
      </c>
      <c r="D28906" s="33" t="s">
        <v>564</v>
      </c>
      <c r="E28906" s="34">
        <v>398293</v>
      </c>
      <c r="F28906" s="35">
        <v>1.028</v>
      </c>
      <c r="G28906" s="34" t="s">
        <v>364</v>
      </c>
    </row>
    <row r="28907" spans="1:7">
      <c r="A28907" s="32">
        <v>2018</v>
      </c>
      <c r="B28907" s="32">
        <v>52006</v>
      </c>
      <c r="C28907" s="33" t="s">
        <v>563</v>
      </c>
      <c r="D28907" s="33" t="s">
        <v>564</v>
      </c>
      <c r="E28907" s="34">
        <v>997844</v>
      </c>
      <c r="F28907" s="35">
        <v>1.05</v>
      </c>
      <c r="G28907" s="34" t="s">
        <v>364</v>
      </c>
    </row>
    <row r="28908" spans="1:7">
      <c r="A28908" s="32">
        <v>2018</v>
      </c>
      <c r="B28908" s="32">
        <v>52007</v>
      </c>
      <c r="C28908" s="33" t="s">
        <v>565</v>
      </c>
      <c r="D28908" s="33" t="s">
        <v>566</v>
      </c>
      <c r="E28908" s="34">
        <v>52</v>
      </c>
      <c r="F28908" s="35">
        <v>5.88</v>
      </c>
      <c r="G28908" s="34">
        <v>1583.8</v>
      </c>
    </row>
    <row r="28909" spans="1:7">
      <c r="A28909" s="32">
        <v>2018</v>
      </c>
      <c r="B28909" s="32">
        <v>52019</v>
      </c>
      <c r="C28909" s="33" t="s">
        <v>563</v>
      </c>
      <c r="D28909" s="33" t="s">
        <v>564</v>
      </c>
      <c r="E28909" s="34">
        <v>2556638</v>
      </c>
      <c r="F28909" s="35">
        <v>1.0449999999999999</v>
      </c>
      <c r="G28909" s="34" t="s">
        <v>364</v>
      </c>
    </row>
    <row r="28910" spans="1:7">
      <c r="A28910" s="32">
        <v>2018</v>
      </c>
      <c r="B28910" s="32">
        <v>52087</v>
      </c>
      <c r="C28910" s="33" t="s">
        <v>565</v>
      </c>
      <c r="D28910" s="33" t="s">
        <v>566</v>
      </c>
      <c r="E28910" s="34">
        <v>2316</v>
      </c>
      <c r="F28910" s="35">
        <v>5.88</v>
      </c>
      <c r="G28910" s="34">
        <v>1412.5</v>
      </c>
    </row>
    <row r="28911" spans="1:7">
      <c r="A28911" s="32">
        <v>2018</v>
      </c>
      <c r="B28911" s="32">
        <v>52087</v>
      </c>
      <c r="C28911" s="33" t="s">
        <v>565</v>
      </c>
      <c r="D28911" s="33" t="s">
        <v>566</v>
      </c>
      <c r="E28911" s="34">
        <v>983</v>
      </c>
      <c r="F28911" s="35">
        <v>5.88</v>
      </c>
      <c r="G28911" s="34">
        <v>1704.4</v>
      </c>
    </row>
    <row r="28912" spans="1:7">
      <c r="A28912" s="32">
        <v>2018</v>
      </c>
      <c r="B28912" s="32">
        <v>52087</v>
      </c>
      <c r="C28912" s="33" t="s">
        <v>565</v>
      </c>
      <c r="D28912" s="33" t="s">
        <v>566</v>
      </c>
      <c r="E28912" s="34">
        <v>977</v>
      </c>
      <c r="F28912" s="35">
        <v>5.88</v>
      </c>
      <c r="G28912" s="34">
        <v>1591</v>
      </c>
    </row>
    <row r="28913" spans="1:7">
      <c r="A28913" s="32">
        <v>2018</v>
      </c>
      <c r="B28913" s="32">
        <v>52087</v>
      </c>
      <c r="C28913" s="33" t="s">
        <v>565</v>
      </c>
      <c r="D28913" s="33" t="s">
        <v>566</v>
      </c>
      <c r="E28913" s="34">
        <v>1223</v>
      </c>
      <c r="F28913" s="35">
        <v>5.88</v>
      </c>
      <c r="G28913" s="34">
        <v>1692.9</v>
      </c>
    </row>
    <row r="28914" spans="1:7">
      <c r="A28914" s="32">
        <v>2018</v>
      </c>
      <c r="B28914" s="32">
        <v>52087</v>
      </c>
      <c r="C28914" s="33" t="s">
        <v>563</v>
      </c>
      <c r="D28914" s="33" t="s">
        <v>564</v>
      </c>
      <c r="E28914" s="34">
        <v>48567</v>
      </c>
      <c r="F28914" s="35">
        <v>1.0840000000000001</v>
      </c>
      <c r="G28914" s="34">
        <v>261.2</v>
      </c>
    </row>
    <row r="28915" spans="1:7">
      <c r="A28915" s="32">
        <v>2018</v>
      </c>
      <c r="B28915" s="32">
        <v>52087</v>
      </c>
      <c r="C28915" s="33" t="s">
        <v>563</v>
      </c>
      <c r="D28915" s="33" t="s">
        <v>564</v>
      </c>
      <c r="E28915" s="34">
        <v>27921</v>
      </c>
      <c r="F28915" s="35">
        <v>1.0740000000000001</v>
      </c>
      <c r="G28915" s="34">
        <v>250.2</v>
      </c>
    </row>
    <row r="28916" spans="1:7">
      <c r="A28916" s="32">
        <v>2018</v>
      </c>
      <c r="B28916" s="32">
        <v>52087</v>
      </c>
      <c r="C28916" s="33" t="s">
        <v>563</v>
      </c>
      <c r="D28916" s="33" t="s">
        <v>564</v>
      </c>
      <c r="E28916" s="34">
        <v>24436</v>
      </c>
      <c r="F28916" s="35">
        <v>1.0720000000000001</v>
      </c>
      <c r="G28916" s="34">
        <v>266.8</v>
      </c>
    </row>
    <row r="28917" spans="1:7">
      <c r="A28917" s="32">
        <v>2018</v>
      </c>
      <c r="B28917" s="32">
        <v>52087</v>
      </c>
      <c r="C28917" s="33" t="s">
        <v>563</v>
      </c>
      <c r="D28917" s="33" t="s">
        <v>564</v>
      </c>
      <c r="E28917" s="34">
        <v>20652</v>
      </c>
      <c r="F28917" s="35">
        <v>1.0720000000000001</v>
      </c>
      <c r="G28917" s="34">
        <v>271.7</v>
      </c>
    </row>
    <row r="28918" spans="1:7">
      <c r="A28918" s="32">
        <v>2018</v>
      </c>
      <c r="B28918" s="32">
        <v>52087</v>
      </c>
      <c r="C28918" s="33" t="s">
        <v>563</v>
      </c>
      <c r="D28918" s="33" t="s">
        <v>564</v>
      </c>
      <c r="E28918" s="34">
        <v>17180</v>
      </c>
      <c r="F28918" s="35">
        <v>1.0720000000000001</v>
      </c>
      <c r="G28918" s="34">
        <v>230.6</v>
      </c>
    </row>
    <row r="28919" spans="1:7">
      <c r="A28919" s="32">
        <v>2018</v>
      </c>
      <c r="B28919" s="32">
        <v>52087</v>
      </c>
      <c r="C28919" s="33" t="s">
        <v>563</v>
      </c>
      <c r="D28919" s="33" t="s">
        <v>564</v>
      </c>
      <c r="E28919" s="34">
        <v>11475</v>
      </c>
      <c r="F28919" s="35">
        <v>1.077</v>
      </c>
      <c r="G28919" s="34">
        <v>297.3</v>
      </c>
    </row>
    <row r="28920" spans="1:7">
      <c r="A28920" s="32">
        <v>2018</v>
      </c>
      <c r="B28920" s="32">
        <v>52087</v>
      </c>
      <c r="C28920" s="33" t="s">
        <v>563</v>
      </c>
      <c r="D28920" s="33" t="s">
        <v>564</v>
      </c>
      <c r="E28920" s="34">
        <v>1590</v>
      </c>
      <c r="F28920" s="35">
        <v>1.091</v>
      </c>
      <c r="G28920" s="34">
        <v>638.1</v>
      </c>
    </row>
    <row r="28921" spans="1:7">
      <c r="A28921" s="32">
        <v>2018</v>
      </c>
      <c r="B28921" s="32">
        <v>52087</v>
      </c>
      <c r="C28921" s="33" t="s">
        <v>563</v>
      </c>
      <c r="D28921" s="33" t="s">
        <v>564</v>
      </c>
      <c r="E28921" s="34">
        <v>7681</v>
      </c>
      <c r="F28921" s="35">
        <v>1.081</v>
      </c>
      <c r="G28921" s="34">
        <v>405.4</v>
      </c>
    </row>
    <row r="28922" spans="1:7">
      <c r="A28922" s="32">
        <v>2018</v>
      </c>
      <c r="B28922" s="32">
        <v>52088</v>
      </c>
      <c r="C28922" s="33" t="s">
        <v>563</v>
      </c>
      <c r="D28922" s="33" t="s">
        <v>564</v>
      </c>
      <c r="E28922" s="34">
        <v>1001523</v>
      </c>
      <c r="F28922" s="35">
        <v>1.03</v>
      </c>
      <c r="G28922" s="34" t="s">
        <v>364</v>
      </c>
    </row>
    <row r="28923" spans="1:7">
      <c r="A28923" s="32">
        <v>2018</v>
      </c>
      <c r="B28923" s="32">
        <v>52120</v>
      </c>
      <c r="C28923" s="33" t="s">
        <v>563</v>
      </c>
      <c r="D28923" s="33" t="s">
        <v>564</v>
      </c>
      <c r="E28923" s="34">
        <v>2601978</v>
      </c>
      <c r="F28923" s="35">
        <v>1.03</v>
      </c>
      <c r="G28923" s="34" t="s">
        <v>364</v>
      </c>
    </row>
    <row r="28924" spans="1:7">
      <c r="A28924" s="32">
        <v>2018</v>
      </c>
      <c r="B28924" s="32">
        <v>52169</v>
      </c>
      <c r="C28924" s="33" t="s">
        <v>563</v>
      </c>
      <c r="D28924" s="33" t="s">
        <v>564</v>
      </c>
      <c r="E28924" s="34">
        <v>912301</v>
      </c>
      <c r="F28924" s="35">
        <v>1.032</v>
      </c>
      <c r="G28924" s="34" t="s">
        <v>364</v>
      </c>
    </row>
    <row r="28925" spans="1:7">
      <c r="A28925" s="32">
        <v>2018</v>
      </c>
      <c r="B28925" s="32">
        <v>52176</v>
      </c>
      <c r="C28925" s="33" t="s">
        <v>563</v>
      </c>
      <c r="D28925" s="33" t="s">
        <v>564</v>
      </c>
      <c r="E28925" s="34">
        <v>353885</v>
      </c>
      <c r="F28925" s="35">
        <v>1.0249999999999999</v>
      </c>
      <c r="G28925" s="34" t="s">
        <v>364</v>
      </c>
    </row>
    <row r="28926" spans="1:7">
      <c r="A28926" s="32">
        <v>2018</v>
      </c>
      <c r="B28926" s="32">
        <v>54041</v>
      </c>
      <c r="C28926" s="33" t="s">
        <v>563</v>
      </c>
      <c r="D28926" s="33" t="s">
        <v>564</v>
      </c>
      <c r="E28926" s="34">
        <v>218750</v>
      </c>
      <c r="F28926" s="35">
        <v>1.0309999999999999</v>
      </c>
      <c r="G28926" s="34" t="s">
        <v>364</v>
      </c>
    </row>
    <row r="28927" spans="1:7">
      <c r="A28927" s="32">
        <v>2018</v>
      </c>
      <c r="B28927" s="32">
        <v>54081</v>
      </c>
      <c r="C28927" s="33" t="s">
        <v>353</v>
      </c>
      <c r="D28927" s="33" t="s">
        <v>354</v>
      </c>
      <c r="E28927" s="34">
        <v>10914</v>
      </c>
      <c r="F28927" s="35">
        <v>25.65</v>
      </c>
      <c r="G28927" s="34" t="s">
        <v>364</v>
      </c>
    </row>
    <row r="28928" spans="1:7">
      <c r="A28928" s="32">
        <v>2018</v>
      </c>
      <c r="B28928" s="32">
        <v>54081</v>
      </c>
      <c r="C28928" s="33" t="s">
        <v>353</v>
      </c>
      <c r="D28928" s="33" t="s">
        <v>354</v>
      </c>
      <c r="E28928" s="34">
        <v>10841</v>
      </c>
      <c r="F28928" s="35">
        <v>25.75</v>
      </c>
      <c r="G28928" s="34" t="s">
        <v>364</v>
      </c>
    </row>
    <row r="28929" spans="1:7">
      <c r="A28929" s="32">
        <v>2018</v>
      </c>
      <c r="B28929" s="32">
        <v>54081</v>
      </c>
      <c r="C28929" s="33" t="s">
        <v>353</v>
      </c>
      <c r="D28929" s="33" t="s">
        <v>354</v>
      </c>
      <c r="E28929" s="34">
        <v>20532</v>
      </c>
      <c r="F28929" s="35">
        <v>25.85</v>
      </c>
      <c r="G28929" s="34" t="s">
        <v>364</v>
      </c>
    </row>
    <row r="28930" spans="1:7">
      <c r="A28930" s="32">
        <v>2018</v>
      </c>
      <c r="B28930" s="32">
        <v>54087</v>
      </c>
      <c r="C28930" s="33" t="s">
        <v>563</v>
      </c>
      <c r="D28930" s="33" t="s">
        <v>564</v>
      </c>
      <c r="E28930" s="34">
        <v>25074</v>
      </c>
      <c r="F28930" s="35">
        <v>1.05</v>
      </c>
      <c r="G28930" s="34" t="s">
        <v>364</v>
      </c>
    </row>
    <row r="28931" spans="1:7">
      <c r="A28931" s="32">
        <v>2018</v>
      </c>
      <c r="B28931" s="32">
        <v>54101</v>
      </c>
      <c r="C28931" s="33" t="s">
        <v>353</v>
      </c>
      <c r="D28931" s="33" t="s">
        <v>354</v>
      </c>
      <c r="E28931" s="34">
        <v>3457</v>
      </c>
      <c r="F28931" s="35">
        <v>25.126000000000001</v>
      </c>
      <c r="G28931" s="34" t="s">
        <v>364</v>
      </c>
    </row>
    <row r="28932" spans="1:7">
      <c r="A28932" s="32">
        <v>2018</v>
      </c>
      <c r="B28932" s="32">
        <v>54101</v>
      </c>
      <c r="C28932" s="33" t="s">
        <v>565</v>
      </c>
      <c r="D28932" s="33" t="s">
        <v>566</v>
      </c>
      <c r="E28932" s="34">
        <v>2025</v>
      </c>
      <c r="F28932" s="35">
        <v>5.7960000000000003</v>
      </c>
      <c r="G28932" s="34" t="s">
        <v>364</v>
      </c>
    </row>
    <row r="28933" spans="1:7">
      <c r="A28933" s="32">
        <v>2018</v>
      </c>
      <c r="B28933" s="32">
        <v>54101</v>
      </c>
      <c r="C28933" s="33" t="s">
        <v>563</v>
      </c>
      <c r="D28933" s="33" t="s">
        <v>564</v>
      </c>
      <c r="E28933" s="34">
        <v>191881</v>
      </c>
      <c r="F28933" s="35">
        <v>1</v>
      </c>
      <c r="G28933" s="34" t="s">
        <v>364</v>
      </c>
    </row>
    <row r="28934" spans="1:7">
      <c r="A28934" s="32">
        <v>2018</v>
      </c>
      <c r="B28934" s="32">
        <v>54101</v>
      </c>
      <c r="C28934" s="33" t="s">
        <v>567</v>
      </c>
      <c r="D28934" s="33" t="s">
        <v>566</v>
      </c>
      <c r="E28934" s="34">
        <v>384</v>
      </c>
      <c r="F28934" s="35">
        <v>6.2969999999999997</v>
      </c>
      <c r="G28934" s="34" t="s">
        <v>364</v>
      </c>
    </row>
    <row r="28935" spans="1:7">
      <c r="A28935" s="32">
        <v>2018</v>
      </c>
      <c r="B28935" s="32">
        <v>54104</v>
      </c>
      <c r="C28935" s="33" t="s">
        <v>353</v>
      </c>
      <c r="D28935" s="33" t="s">
        <v>354</v>
      </c>
      <c r="E28935" s="34">
        <v>3216</v>
      </c>
      <c r="F28935" s="35">
        <v>24</v>
      </c>
      <c r="G28935" s="34" t="s">
        <v>364</v>
      </c>
    </row>
    <row r="28936" spans="1:7">
      <c r="A28936" s="32">
        <v>2018</v>
      </c>
      <c r="B28936" s="32">
        <v>54104</v>
      </c>
      <c r="C28936" s="33" t="s">
        <v>563</v>
      </c>
      <c r="D28936" s="33" t="s">
        <v>564</v>
      </c>
      <c r="E28936" s="34">
        <v>200140</v>
      </c>
      <c r="F28936" s="35">
        <v>1.0249999999999999</v>
      </c>
      <c r="G28936" s="34" t="s">
        <v>364</v>
      </c>
    </row>
    <row r="28937" spans="1:7">
      <c r="A28937" s="32">
        <v>2018</v>
      </c>
      <c r="B28937" s="32">
        <v>54304</v>
      </c>
      <c r="C28937" s="33" t="s">
        <v>353</v>
      </c>
      <c r="D28937" s="33" t="s">
        <v>354</v>
      </c>
      <c r="E28937" s="34">
        <v>11829</v>
      </c>
      <c r="F28937" s="35">
        <v>24.39</v>
      </c>
      <c r="G28937" s="34" t="s">
        <v>364</v>
      </c>
    </row>
    <row r="28938" spans="1:7">
      <c r="A28938" s="32">
        <v>2018</v>
      </c>
      <c r="B28938" s="32">
        <v>54304</v>
      </c>
      <c r="C28938" s="33" t="s">
        <v>353</v>
      </c>
      <c r="D28938" s="33" t="s">
        <v>354</v>
      </c>
      <c r="E28938" s="34">
        <v>11804</v>
      </c>
      <c r="F28938" s="35">
        <v>24.36</v>
      </c>
      <c r="G28938" s="34" t="s">
        <v>364</v>
      </c>
    </row>
    <row r="28939" spans="1:7">
      <c r="A28939" s="32">
        <v>2018</v>
      </c>
      <c r="B28939" s="32">
        <v>54304</v>
      </c>
      <c r="C28939" s="33" t="s">
        <v>565</v>
      </c>
      <c r="D28939" s="33" t="s">
        <v>566</v>
      </c>
      <c r="E28939" s="34">
        <v>177</v>
      </c>
      <c r="F28939" s="35">
        <v>5.88</v>
      </c>
      <c r="G28939" s="34" t="s">
        <v>364</v>
      </c>
    </row>
    <row r="28940" spans="1:7">
      <c r="A28940" s="32">
        <v>2018</v>
      </c>
      <c r="B28940" s="32">
        <v>54304</v>
      </c>
      <c r="C28940" s="33" t="s">
        <v>565</v>
      </c>
      <c r="D28940" s="33" t="s">
        <v>566</v>
      </c>
      <c r="E28940" s="34">
        <v>177</v>
      </c>
      <c r="F28940" s="35">
        <v>5.88</v>
      </c>
      <c r="G28940" s="34" t="s">
        <v>364</v>
      </c>
    </row>
    <row r="28941" spans="1:7">
      <c r="A28941" s="32">
        <v>2018</v>
      </c>
      <c r="B28941" s="32">
        <v>54304</v>
      </c>
      <c r="C28941" s="33" t="s">
        <v>565</v>
      </c>
      <c r="D28941" s="33" t="s">
        <v>566</v>
      </c>
      <c r="E28941" s="34">
        <v>177</v>
      </c>
      <c r="F28941" s="35">
        <v>5.88</v>
      </c>
      <c r="G28941" s="34" t="s">
        <v>364</v>
      </c>
    </row>
    <row r="28942" spans="1:7">
      <c r="A28942" s="32">
        <v>2018</v>
      </c>
      <c r="B28942" s="32">
        <v>54304</v>
      </c>
      <c r="C28942" s="33" t="s">
        <v>565</v>
      </c>
      <c r="D28942" s="33" t="s">
        <v>566</v>
      </c>
      <c r="E28942" s="34">
        <v>177</v>
      </c>
      <c r="F28942" s="35">
        <v>5.88</v>
      </c>
      <c r="G28942" s="34" t="s">
        <v>364</v>
      </c>
    </row>
    <row r="28943" spans="1:7">
      <c r="A28943" s="32">
        <v>2018</v>
      </c>
      <c r="B28943" s="32">
        <v>54304</v>
      </c>
      <c r="C28943" s="33" t="s">
        <v>565</v>
      </c>
      <c r="D28943" s="33" t="s">
        <v>566</v>
      </c>
      <c r="E28943" s="34">
        <v>178</v>
      </c>
      <c r="F28943" s="35">
        <v>5.88</v>
      </c>
      <c r="G28943" s="34" t="s">
        <v>364</v>
      </c>
    </row>
    <row r="28944" spans="1:7">
      <c r="A28944" s="32">
        <v>2018</v>
      </c>
      <c r="B28944" s="32">
        <v>54304</v>
      </c>
      <c r="C28944" s="33" t="s">
        <v>565</v>
      </c>
      <c r="D28944" s="33" t="s">
        <v>566</v>
      </c>
      <c r="E28944" s="34">
        <v>178</v>
      </c>
      <c r="F28944" s="35">
        <v>5.88</v>
      </c>
      <c r="G28944" s="34" t="s">
        <v>364</v>
      </c>
    </row>
    <row r="28945" spans="1:7">
      <c r="A28945" s="32">
        <v>2018</v>
      </c>
      <c r="B28945" s="32">
        <v>54304</v>
      </c>
      <c r="C28945" s="33" t="s">
        <v>565</v>
      </c>
      <c r="D28945" s="33" t="s">
        <v>566</v>
      </c>
      <c r="E28945" s="34">
        <v>178</v>
      </c>
      <c r="F28945" s="35">
        <v>5.88</v>
      </c>
      <c r="G28945" s="34" t="s">
        <v>364</v>
      </c>
    </row>
    <row r="28946" spans="1:7">
      <c r="A28946" s="32">
        <v>2018</v>
      </c>
      <c r="B28946" s="32">
        <v>54304</v>
      </c>
      <c r="C28946" s="33" t="s">
        <v>565</v>
      </c>
      <c r="D28946" s="33" t="s">
        <v>566</v>
      </c>
      <c r="E28946" s="34">
        <v>178</v>
      </c>
      <c r="F28946" s="35">
        <v>5.88</v>
      </c>
      <c r="G28946" s="34" t="s">
        <v>364</v>
      </c>
    </row>
    <row r="28947" spans="1:7">
      <c r="A28947" s="32">
        <v>2018</v>
      </c>
      <c r="B28947" s="32">
        <v>54324</v>
      </c>
      <c r="C28947" s="33" t="s">
        <v>565</v>
      </c>
      <c r="D28947" s="33" t="s">
        <v>566</v>
      </c>
      <c r="E28947" s="34">
        <v>899</v>
      </c>
      <c r="F28947" s="35">
        <v>5.79</v>
      </c>
      <c r="G28947" s="34" t="s">
        <v>364</v>
      </c>
    </row>
    <row r="28948" spans="1:7">
      <c r="A28948" s="32">
        <v>2018</v>
      </c>
      <c r="B28948" s="32">
        <v>54324</v>
      </c>
      <c r="C28948" s="33" t="s">
        <v>563</v>
      </c>
      <c r="D28948" s="33" t="s">
        <v>564</v>
      </c>
      <c r="E28948" s="34">
        <v>248828</v>
      </c>
      <c r="F28948" s="35">
        <v>1.028</v>
      </c>
      <c r="G28948" s="34" t="s">
        <v>364</v>
      </c>
    </row>
    <row r="28949" spans="1:7">
      <c r="A28949" s="32">
        <v>2018</v>
      </c>
      <c r="B28949" s="32">
        <v>54324</v>
      </c>
      <c r="C28949" s="33" t="s">
        <v>563</v>
      </c>
      <c r="D28949" s="33" t="s">
        <v>564</v>
      </c>
      <c r="E28949" s="34">
        <v>434753</v>
      </c>
      <c r="F28949" s="35">
        <v>1.028</v>
      </c>
      <c r="G28949" s="34" t="s">
        <v>364</v>
      </c>
    </row>
    <row r="28950" spans="1:7">
      <c r="A28950" s="32">
        <v>2018</v>
      </c>
      <c r="B28950" s="32">
        <v>54537</v>
      </c>
      <c r="C28950" s="33" t="s">
        <v>563</v>
      </c>
      <c r="D28950" s="33" t="s">
        <v>564</v>
      </c>
      <c r="E28950" s="34">
        <v>10411</v>
      </c>
      <c r="F28950" s="35">
        <v>1.113</v>
      </c>
      <c r="G28950" s="34">
        <v>154.69999999999999</v>
      </c>
    </row>
    <row r="28951" spans="1:7">
      <c r="A28951" s="32">
        <v>2018</v>
      </c>
      <c r="B28951" s="32">
        <v>54537</v>
      </c>
      <c r="C28951" s="33" t="s">
        <v>563</v>
      </c>
      <c r="D28951" s="33" t="s">
        <v>564</v>
      </c>
      <c r="E28951" s="34">
        <v>20821</v>
      </c>
      <c r="F28951" s="35">
        <v>1.113</v>
      </c>
      <c r="G28951" s="34">
        <v>118.2</v>
      </c>
    </row>
    <row r="28952" spans="1:7">
      <c r="A28952" s="32">
        <v>2018</v>
      </c>
      <c r="B28952" s="32">
        <v>54537</v>
      </c>
      <c r="C28952" s="33" t="s">
        <v>563</v>
      </c>
      <c r="D28952" s="33" t="s">
        <v>564</v>
      </c>
      <c r="E28952" s="34">
        <v>20821</v>
      </c>
      <c r="F28952" s="35">
        <v>1.113</v>
      </c>
      <c r="G28952" s="34">
        <v>152</v>
      </c>
    </row>
    <row r="28953" spans="1:7">
      <c r="A28953" s="32">
        <v>2018</v>
      </c>
      <c r="B28953" s="32">
        <v>54537</v>
      </c>
      <c r="C28953" s="33" t="s">
        <v>563</v>
      </c>
      <c r="D28953" s="33" t="s">
        <v>564</v>
      </c>
      <c r="E28953" s="34">
        <v>23626</v>
      </c>
      <c r="F28953" s="35">
        <v>1.113</v>
      </c>
      <c r="G28953" s="34">
        <v>269.3</v>
      </c>
    </row>
    <row r="28954" spans="1:7">
      <c r="A28954" s="32">
        <v>2018</v>
      </c>
      <c r="B28954" s="32">
        <v>54537</v>
      </c>
      <c r="C28954" s="33" t="s">
        <v>563</v>
      </c>
      <c r="D28954" s="33" t="s">
        <v>564</v>
      </c>
      <c r="E28954" s="34">
        <v>303735</v>
      </c>
      <c r="F28954" s="35">
        <v>1.113</v>
      </c>
      <c r="G28954" s="34">
        <v>245</v>
      </c>
    </row>
    <row r="28955" spans="1:7">
      <c r="A28955" s="32">
        <v>2018</v>
      </c>
      <c r="B28955" s="32">
        <v>54538</v>
      </c>
      <c r="C28955" s="33" t="s">
        <v>563</v>
      </c>
      <c r="D28955" s="33" t="s">
        <v>564</v>
      </c>
      <c r="E28955" s="34">
        <v>182504</v>
      </c>
      <c r="F28955" s="35">
        <v>1.018</v>
      </c>
      <c r="G28955" s="34">
        <v>300.7</v>
      </c>
    </row>
    <row r="28956" spans="1:7">
      <c r="A28956" s="32">
        <v>2018</v>
      </c>
      <c r="B28956" s="32">
        <v>54538</v>
      </c>
      <c r="C28956" s="33" t="s">
        <v>565</v>
      </c>
      <c r="D28956" s="33" t="s">
        <v>566</v>
      </c>
      <c r="E28956" s="34">
        <v>2726</v>
      </c>
      <c r="F28956" s="35">
        <v>5.8</v>
      </c>
      <c r="G28956" s="34">
        <v>1865.7</v>
      </c>
    </row>
    <row r="28957" spans="1:7">
      <c r="A28957" s="32">
        <v>2018</v>
      </c>
      <c r="B28957" s="32">
        <v>54547</v>
      </c>
      <c r="C28957" s="33" t="s">
        <v>563</v>
      </c>
      <c r="D28957" s="33" t="s">
        <v>564</v>
      </c>
      <c r="E28957" s="34">
        <v>3117003</v>
      </c>
      <c r="F28957" s="35">
        <v>1.028</v>
      </c>
      <c r="G28957" s="34" t="s">
        <v>364</v>
      </c>
    </row>
    <row r="28958" spans="1:7">
      <c r="A28958" s="32">
        <v>2018</v>
      </c>
      <c r="B28958" s="32">
        <v>54574</v>
      </c>
      <c r="C28958" s="33" t="s">
        <v>563</v>
      </c>
      <c r="D28958" s="33" t="s">
        <v>564</v>
      </c>
      <c r="E28958" s="34">
        <v>77415</v>
      </c>
      <c r="F28958" s="35">
        <v>1.032</v>
      </c>
      <c r="G28958" s="34" t="s">
        <v>364</v>
      </c>
    </row>
    <row r="28959" spans="1:7">
      <c r="A28959" s="32">
        <v>2018</v>
      </c>
      <c r="B28959" s="32">
        <v>54634</v>
      </c>
      <c r="C28959" s="33" t="s">
        <v>365</v>
      </c>
      <c r="D28959" s="33" t="s">
        <v>354</v>
      </c>
      <c r="E28959" s="34">
        <v>73443</v>
      </c>
      <c r="F28959" s="35">
        <v>6.4219999999999997</v>
      </c>
      <c r="G28959" s="34" t="s">
        <v>364</v>
      </c>
    </row>
    <row r="28960" spans="1:7">
      <c r="A28960" s="32">
        <v>2018</v>
      </c>
      <c r="B28960" s="32">
        <v>54634</v>
      </c>
      <c r="C28960" s="33" t="s">
        <v>565</v>
      </c>
      <c r="D28960" s="33" t="s">
        <v>566</v>
      </c>
      <c r="E28960" s="34">
        <v>1972</v>
      </c>
      <c r="F28960" s="35">
        <v>5.88</v>
      </c>
      <c r="G28960" s="34" t="s">
        <v>364</v>
      </c>
    </row>
    <row r="28961" spans="1:7">
      <c r="A28961" s="32">
        <v>2018</v>
      </c>
      <c r="B28961" s="32">
        <v>54640</v>
      </c>
      <c r="C28961" s="33" t="s">
        <v>565</v>
      </c>
      <c r="D28961" s="33" t="s">
        <v>566</v>
      </c>
      <c r="E28961" s="34">
        <v>16</v>
      </c>
      <c r="F28961" s="35">
        <v>5.8380000000000001</v>
      </c>
      <c r="G28961" s="34" t="s">
        <v>364</v>
      </c>
    </row>
    <row r="28962" spans="1:7">
      <c r="A28962" s="32">
        <v>2018</v>
      </c>
      <c r="B28962" s="32">
        <v>54640</v>
      </c>
      <c r="C28962" s="33" t="s">
        <v>565</v>
      </c>
      <c r="D28962" s="33" t="s">
        <v>566</v>
      </c>
      <c r="E28962" s="34">
        <v>110</v>
      </c>
      <c r="F28962" s="35">
        <v>5.8380000000000001</v>
      </c>
      <c r="G28962" s="34" t="s">
        <v>364</v>
      </c>
    </row>
    <row r="28963" spans="1:7">
      <c r="A28963" s="32">
        <v>2018</v>
      </c>
      <c r="B28963" s="32">
        <v>54640</v>
      </c>
      <c r="C28963" s="33" t="s">
        <v>563</v>
      </c>
      <c r="D28963" s="33" t="s">
        <v>564</v>
      </c>
      <c r="E28963" s="34">
        <v>47261</v>
      </c>
      <c r="F28963" s="35">
        <v>1.0609999999999999</v>
      </c>
      <c r="G28963" s="34" t="s">
        <v>364</v>
      </c>
    </row>
    <row r="28964" spans="1:7">
      <c r="A28964" s="32">
        <v>2018</v>
      </c>
      <c r="B28964" s="32">
        <v>54640</v>
      </c>
      <c r="C28964" s="33" t="s">
        <v>563</v>
      </c>
      <c r="D28964" s="33" t="s">
        <v>564</v>
      </c>
      <c r="E28964" s="34">
        <v>876268</v>
      </c>
      <c r="F28964" s="35">
        <v>1.0609999999999999</v>
      </c>
      <c r="G28964" s="34" t="s">
        <v>364</v>
      </c>
    </row>
    <row r="28965" spans="1:7">
      <c r="A28965" s="32">
        <v>2018</v>
      </c>
      <c r="B28965" s="32">
        <v>54640</v>
      </c>
      <c r="C28965" s="33" t="s">
        <v>563</v>
      </c>
      <c r="D28965" s="33" t="s">
        <v>564</v>
      </c>
      <c r="E28965" s="34">
        <v>978</v>
      </c>
      <c r="F28965" s="35">
        <v>1.0609999999999999</v>
      </c>
      <c r="G28965" s="34" t="s">
        <v>364</v>
      </c>
    </row>
    <row r="28966" spans="1:7">
      <c r="A28966" s="32">
        <v>2018</v>
      </c>
      <c r="B28966" s="32">
        <v>54640</v>
      </c>
      <c r="C28966" s="33" t="s">
        <v>563</v>
      </c>
      <c r="D28966" s="33" t="s">
        <v>564</v>
      </c>
      <c r="E28966" s="34">
        <v>1685</v>
      </c>
      <c r="F28966" s="35">
        <v>1.0609999999999999</v>
      </c>
      <c r="G28966" s="34" t="s">
        <v>364</v>
      </c>
    </row>
    <row r="28967" spans="1:7">
      <c r="A28967" s="32">
        <v>2018</v>
      </c>
      <c r="B28967" s="32">
        <v>54640</v>
      </c>
      <c r="C28967" s="33" t="s">
        <v>563</v>
      </c>
      <c r="D28967" s="33" t="s">
        <v>564</v>
      </c>
      <c r="E28967" s="34">
        <v>35439</v>
      </c>
      <c r="F28967" s="35">
        <v>1.0609999999999999</v>
      </c>
      <c r="G28967" s="34" t="s">
        <v>364</v>
      </c>
    </row>
    <row r="28968" spans="1:7">
      <c r="A28968" s="32">
        <v>2018</v>
      </c>
      <c r="B28968" s="32">
        <v>54646</v>
      </c>
      <c r="C28968" s="33" t="s">
        <v>565</v>
      </c>
      <c r="D28968" s="33" t="s">
        <v>566</v>
      </c>
      <c r="E28968" s="34">
        <v>1031</v>
      </c>
      <c r="F28968" s="35">
        <v>5.4740000000000002</v>
      </c>
      <c r="G28968" s="34" t="s">
        <v>364</v>
      </c>
    </row>
    <row r="28969" spans="1:7">
      <c r="A28969" s="32">
        <v>2018</v>
      </c>
      <c r="B28969" s="32">
        <v>54646</v>
      </c>
      <c r="C28969" s="33" t="s">
        <v>567</v>
      </c>
      <c r="D28969" s="33" t="s">
        <v>566</v>
      </c>
      <c r="E28969" s="34">
        <v>189651</v>
      </c>
      <c r="F28969" s="35">
        <v>5.8440000000000003</v>
      </c>
      <c r="G28969" s="34" t="s">
        <v>364</v>
      </c>
    </row>
    <row r="28970" spans="1:7">
      <c r="A28970" s="32">
        <v>2018</v>
      </c>
      <c r="B28970" s="32">
        <v>54676</v>
      </c>
      <c r="C28970" s="33" t="s">
        <v>563</v>
      </c>
      <c r="D28970" s="33" t="s">
        <v>564</v>
      </c>
      <c r="E28970" s="34">
        <v>2370900</v>
      </c>
      <c r="F28970" s="35">
        <v>1.02</v>
      </c>
      <c r="G28970" s="34" t="s">
        <v>364</v>
      </c>
    </row>
    <row r="28971" spans="1:7">
      <c r="A28971" s="32">
        <v>2018</v>
      </c>
      <c r="B28971" s="32">
        <v>54761</v>
      </c>
      <c r="C28971" s="33" t="s">
        <v>563</v>
      </c>
      <c r="D28971" s="33" t="s">
        <v>564</v>
      </c>
      <c r="E28971" s="34">
        <v>1807644</v>
      </c>
      <c r="F28971" s="35">
        <v>1.044</v>
      </c>
      <c r="G28971" s="34" t="s">
        <v>364</v>
      </c>
    </row>
    <row r="28972" spans="1:7">
      <c r="A28972" s="32">
        <v>2018</v>
      </c>
      <c r="B28972" s="32">
        <v>54805</v>
      </c>
      <c r="C28972" s="33" t="s">
        <v>563</v>
      </c>
      <c r="D28972" s="33" t="s">
        <v>564</v>
      </c>
      <c r="E28972" s="34">
        <v>126862</v>
      </c>
      <c r="F28972" s="35">
        <v>1.028</v>
      </c>
      <c r="G28972" s="34" t="s">
        <v>364</v>
      </c>
    </row>
    <row r="28973" spans="1:7">
      <c r="A28973" s="32">
        <v>2018</v>
      </c>
      <c r="B28973" s="32">
        <v>54805</v>
      </c>
      <c r="C28973" s="33" t="s">
        <v>563</v>
      </c>
      <c r="D28973" s="33" t="s">
        <v>564</v>
      </c>
      <c r="E28973" s="34">
        <v>106738</v>
      </c>
      <c r="F28973" s="35">
        <v>1.028</v>
      </c>
      <c r="G28973" s="34" t="s">
        <v>364</v>
      </c>
    </row>
    <row r="28974" spans="1:7">
      <c r="A28974" s="32">
        <v>2018</v>
      </c>
      <c r="B28974" s="32">
        <v>54805</v>
      </c>
      <c r="C28974" s="33" t="s">
        <v>563</v>
      </c>
      <c r="D28974" s="33" t="s">
        <v>564</v>
      </c>
      <c r="E28974" s="34">
        <v>94821</v>
      </c>
      <c r="F28974" s="35">
        <v>1.028</v>
      </c>
      <c r="G28974" s="34" t="s">
        <v>364</v>
      </c>
    </row>
    <row r="28975" spans="1:7">
      <c r="A28975" s="32">
        <v>2018</v>
      </c>
      <c r="B28975" s="32">
        <v>54805</v>
      </c>
      <c r="C28975" s="33" t="s">
        <v>563</v>
      </c>
      <c r="D28975" s="33" t="s">
        <v>564</v>
      </c>
      <c r="E28975" s="34">
        <v>93363</v>
      </c>
      <c r="F28975" s="35">
        <v>1.028</v>
      </c>
      <c r="G28975" s="34" t="s">
        <v>364</v>
      </c>
    </row>
    <row r="28976" spans="1:7">
      <c r="A28976" s="32">
        <v>2018</v>
      </c>
      <c r="B28976" s="32">
        <v>54805</v>
      </c>
      <c r="C28976" s="33" t="s">
        <v>563</v>
      </c>
      <c r="D28976" s="33" t="s">
        <v>564</v>
      </c>
      <c r="E28976" s="34">
        <v>4100</v>
      </c>
      <c r="F28976" s="35">
        <v>1.028</v>
      </c>
      <c r="G28976" s="34" t="s">
        <v>364</v>
      </c>
    </row>
    <row r="28977" spans="1:7">
      <c r="A28977" s="32">
        <v>2018</v>
      </c>
      <c r="B28977" s="32">
        <v>54805</v>
      </c>
      <c r="C28977" s="33" t="s">
        <v>563</v>
      </c>
      <c r="D28977" s="33" t="s">
        <v>564</v>
      </c>
      <c r="E28977" s="34">
        <v>8292</v>
      </c>
      <c r="F28977" s="35">
        <v>1.028</v>
      </c>
      <c r="G28977" s="34" t="s">
        <v>364</v>
      </c>
    </row>
    <row r="28978" spans="1:7">
      <c r="A28978" s="32">
        <v>2018</v>
      </c>
      <c r="B28978" s="32">
        <v>54805</v>
      </c>
      <c r="C28978" s="33" t="s">
        <v>563</v>
      </c>
      <c r="D28978" s="33" t="s">
        <v>564</v>
      </c>
      <c r="E28978" s="34">
        <v>8195</v>
      </c>
      <c r="F28978" s="35">
        <v>1.028</v>
      </c>
      <c r="G28978" s="34" t="s">
        <v>364</v>
      </c>
    </row>
    <row r="28979" spans="1:7">
      <c r="A28979" s="32">
        <v>2018</v>
      </c>
      <c r="B28979" s="32">
        <v>54805</v>
      </c>
      <c r="C28979" s="33" t="s">
        <v>563</v>
      </c>
      <c r="D28979" s="33" t="s">
        <v>564</v>
      </c>
      <c r="E28979" s="34">
        <v>6035</v>
      </c>
      <c r="F28979" s="35">
        <v>1.028</v>
      </c>
      <c r="G28979" s="34" t="s">
        <v>364</v>
      </c>
    </row>
    <row r="28980" spans="1:7">
      <c r="A28980" s="32">
        <v>2018</v>
      </c>
      <c r="B28980" s="32">
        <v>54805</v>
      </c>
      <c r="C28980" s="33" t="s">
        <v>563</v>
      </c>
      <c r="D28980" s="33" t="s">
        <v>564</v>
      </c>
      <c r="E28980" s="34">
        <v>24766</v>
      </c>
      <c r="F28980" s="35">
        <v>1.028</v>
      </c>
      <c r="G28980" s="34" t="s">
        <v>364</v>
      </c>
    </row>
    <row r="28981" spans="1:7">
      <c r="A28981" s="32">
        <v>2018</v>
      </c>
      <c r="B28981" s="32">
        <v>54817</v>
      </c>
      <c r="C28981" s="33" t="s">
        <v>563</v>
      </c>
      <c r="D28981" s="33" t="s">
        <v>564</v>
      </c>
      <c r="E28981" s="34">
        <v>1107</v>
      </c>
      <c r="F28981" s="35">
        <v>0.997</v>
      </c>
      <c r="G28981" s="34">
        <v>348.2</v>
      </c>
    </row>
    <row r="28982" spans="1:7">
      <c r="A28982" s="32">
        <v>2018</v>
      </c>
      <c r="B28982" s="32">
        <v>54817</v>
      </c>
      <c r="C28982" s="33" t="s">
        <v>563</v>
      </c>
      <c r="D28982" s="33" t="s">
        <v>564</v>
      </c>
      <c r="E28982" s="34">
        <v>762</v>
      </c>
      <c r="F28982" s="35">
        <v>0.997</v>
      </c>
      <c r="G28982" s="34">
        <v>354.2</v>
      </c>
    </row>
    <row r="28983" spans="1:7">
      <c r="A28983" s="32">
        <v>2018</v>
      </c>
      <c r="B28983" s="32">
        <v>54817</v>
      </c>
      <c r="C28983" s="33" t="s">
        <v>563</v>
      </c>
      <c r="D28983" s="33" t="s">
        <v>564</v>
      </c>
      <c r="E28983" s="34">
        <v>626</v>
      </c>
      <c r="F28983" s="35">
        <v>0.997</v>
      </c>
      <c r="G28983" s="34">
        <v>397.2</v>
      </c>
    </row>
    <row r="28984" spans="1:7">
      <c r="A28984" s="32">
        <v>2018</v>
      </c>
      <c r="B28984" s="32">
        <v>54817</v>
      </c>
      <c r="C28984" s="33" t="s">
        <v>563</v>
      </c>
      <c r="D28984" s="33" t="s">
        <v>564</v>
      </c>
      <c r="E28984" s="34">
        <v>584</v>
      </c>
      <c r="F28984" s="35">
        <v>0.997</v>
      </c>
      <c r="G28984" s="34">
        <v>333.6</v>
      </c>
    </row>
    <row r="28985" spans="1:7">
      <c r="A28985" s="32">
        <v>2018</v>
      </c>
      <c r="B28985" s="32">
        <v>54817</v>
      </c>
      <c r="C28985" s="33" t="s">
        <v>563</v>
      </c>
      <c r="D28985" s="33" t="s">
        <v>564</v>
      </c>
      <c r="E28985" s="34">
        <v>271</v>
      </c>
      <c r="F28985" s="35">
        <v>0.997</v>
      </c>
      <c r="G28985" s="34">
        <v>331.8</v>
      </c>
    </row>
    <row r="28986" spans="1:7">
      <c r="A28986" s="32">
        <v>2018</v>
      </c>
      <c r="B28986" s="32">
        <v>54817</v>
      </c>
      <c r="C28986" s="33" t="s">
        <v>563</v>
      </c>
      <c r="D28986" s="33" t="s">
        <v>564</v>
      </c>
      <c r="E28986" s="34">
        <v>208</v>
      </c>
      <c r="F28986" s="35">
        <v>0.997</v>
      </c>
      <c r="G28986" s="34">
        <v>400.2</v>
      </c>
    </row>
    <row r="28987" spans="1:7">
      <c r="A28987" s="32">
        <v>2018</v>
      </c>
      <c r="B28987" s="32">
        <v>54817</v>
      </c>
      <c r="C28987" s="33" t="s">
        <v>563</v>
      </c>
      <c r="D28987" s="33" t="s">
        <v>564</v>
      </c>
      <c r="E28987" s="34">
        <v>185</v>
      </c>
      <c r="F28987" s="35">
        <v>0.997</v>
      </c>
      <c r="G28987" s="34">
        <v>287.8</v>
      </c>
    </row>
    <row r="28988" spans="1:7">
      <c r="A28988" s="32">
        <v>2018</v>
      </c>
      <c r="B28988" s="32">
        <v>54817</v>
      </c>
      <c r="C28988" s="33" t="s">
        <v>563</v>
      </c>
      <c r="D28988" s="33" t="s">
        <v>564</v>
      </c>
      <c r="E28988" s="34">
        <v>175</v>
      </c>
      <c r="F28988" s="35">
        <v>0.997</v>
      </c>
      <c r="G28988" s="34">
        <v>298.60000000000002</v>
      </c>
    </row>
    <row r="28989" spans="1:7">
      <c r="A28989" s="32">
        <v>2018</v>
      </c>
      <c r="B28989" s="32">
        <v>54817</v>
      </c>
      <c r="C28989" s="33" t="s">
        <v>563</v>
      </c>
      <c r="D28989" s="33" t="s">
        <v>564</v>
      </c>
      <c r="E28989" s="34">
        <v>93</v>
      </c>
      <c r="F28989" s="35">
        <v>0.997</v>
      </c>
      <c r="G28989" s="34">
        <v>363.7</v>
      </c>
    </row>
    <row r="28990" spans="1:7">
      <c r="A28990" s="32">
        <v>2018</v>
      </c>
      <c r="B28990" s="32">
        <v>54817</v>
      </c>
      <c r="C28990" s="33" t="s">
        <v>563</v>
      </c>
      <c r="D28990" s="33" t="s">
        <v>564</v>
      </c>
      <c r="E28990" s="34">
        <v>1212</v>
      </c>
      <c r="F28990" s="35">
        <v>0.997</v>
      </c>
      <c r="G28990" s="34">
        <v>325</v>
      </c>
    </row>
    <row r="28991" spans="1:7">
      <c r="A28991" s="32">
        <v>2018</v>
      </c>
      <c r="B28991" s="32">
        <v>54817</v>
      </c>
      <c r="C28991" s="33" t="s">
        <v>563</v>
      </c>
      <c r="D28991" s="33" t="s">
        <v>564</v>
      </c>
      <c r="E28991" s="34">
        <v>4338</v>
      </c>
      <c r="F28991" s="35">
        <v>0.997</v>
      </c>
      <c r="G28991" s="34">
        <v>322.5</v>
      </c>
    </row>
    <row r="28992" spans="1:7">
      <c r="A28992" s="32">
        <v>2018</v>
      </c>
      <c r="B28992" s="32">
        <v>54817</v>
      </c>
      <c r="C28992" s="33" t="s">
        <v>563</v>
      </c>
      <c r="D28992" s="33" t="s">
        <v>564</v>
      </c>
      <c r="E28992" s="34">
        <v>1255</v>
      </c>
      <c r="F28992" s="35">
        <v>0.997</v>
      </c>
      <c r="G28992" s="34">
        <v>343.7</v>
      </c>
    </row>
    <row r="28993" spans="1:7">
      <c r="A28993" s="32">
        <v>2018</v>
      </c>
      <c r="B28993" s="32">
        <v>54832</v>
      </c>
      <c r="C28993" s="33" t="s">
        <v>563</v>
      </c>
      <c r="D28993" s="33" t="s">
        <v>564</v>
      </c>
      <c r="E28993" s="34">
        <v>132499</v>
      </c>
      <c r="F28993" s="35">
        <v>1.046</v>
      </c>
      <c r="G28993" s="34" t="s">
        <v>364</v>
      </c>
    </row>
    <row r="28994" spans="1:7">
      <c r="A28994" s="32">
        <v>2018</v>
      </c>
      <c r="B28994" s="32">
        <v>54832</v>
      </c>
      <c r="C28994" s="33" t="s">
        <v>563</v>
      </c>
      <c r="D28994" s="33" t="s">
        <v>564</v>
      </c>
      <c r="E28994" s="34">
        <v>460169</v>
      </c>
      <c r="F28994" s="35">
        <v>1.046</v>
      </c>
      <c r="G28994" s="34" t="s">
        <v>364</v>
      </c>
    </row>
    <row r="28995" spans="1:7">
      <c r="A28995" s="32">
        <v>2018</v>
      </c>
      <c r="B28995" s="32">
        <v>54844</v>
      </c>
      <c r="C28995" s="33" t="s">
        <v>565</v>
      </c>
      <c r="D28995" s="33" t="s">
        <v>566</v>
      </c>
      <c r="E28995" s="34">
        <v>1951</v>
      </c>
      <c r="F28995" s="35">
        <v>5.88</v>
      </c>
      <c r="G28995" s="34">
        <v>1553.1</v>
      </c>
    </row>
    <row r="28996" spans="1:7">
      <c r="A28996" s="32">
        <v>2018</v>
      </c>
      <c r="B28996" s="32">
        <v>54844</v>
      </c>
      <c r="C28996" s="33" t="s">
        <v>563</v>
      </c>
      <c r="D28996" s="33" t="s">
        <v>564</v>
      </c>
      <c r="E28996" s="34">
        <v>17921</v>
      </c>
      <c r="F28996" s="35">
        <v>1.0669999999999999</v>
      </c>
      <c r="G28996" s="34">
        <v>1162.5</v>
      </c>
    </row>
    <row r="28997" spans="1:7">
      <c r="A28997" s="32">
        <v>2018</v>
      </c>
      <c r="B28997" s="32">
        <v>54844</v>
      </c>
      <c r="C28997" s="33" t="s">
        <v>563</v>
      </c>
      <c r="D28997" s="33" t="s">
        <v>564</v>
      </c>
      <c r="E28997" s="34">
        <v>16607</v>
      </c>
      <c r="F28997" s="35">
        <v>1.0660000000000001</v>
      </c>
      <c r="G28997" s="34">
        <v>425</v>
      </c>
    </row>
    <row r="28998" spans="1:7">
      <c r="A28998" s="32">
        <v>2018</v>
      </c>
      <c r="B28998" s="32">
        <v>54844</v>
      </c>
      <c r="C28998" s="33" t="s">
        <v>563</v>
      </c>
      <c r="D28998" s="33" t="s">
        <v>564</v>
      </c>
      <c r="E28998" s="34">
        <v>11247</v>
      </c>
      <c r="F28998" s="35">
        <v>1.087</v>
      </c>
      <c r="G28998" s="34">
        <v>495.8</v>
      </c>
    </row>
    <row r="28999" spans="1:7">
      <c r="A28999" s="32">
        <v>2018</v>
      </c>
      <c r="B28999" s="32">
        <v>54844</v>
      </c>
      <c r="C28999" s="33" t="s">
        <v>563</v>
      </c>
      <c r="D28999" s="33" t="s">
        <v>564</v>
      </c>
      <c r="E28999" s="34">
        <v>2142</v>
      </c>
      <c r="F28999" s="35">
        <v>1.081</v>
      </c>
      <c r="G28999" s="34">
        <v>940.8</v>
      </c>
    </row>
    <row r="29000" spans="1:7">
      <c r="A29000" s="32">
        <v>2018</v>
      </c>
      <c r="B29000" s="32">
        <v>54844</v>
      </c>
      <c r="C29000" s="33" t="s">
        <v>563</v>
      </c>
      <c r="D29000" s="33" t="s">
        <v>564</v>
      </c>
      <c r="E29000" s="34">
        <v>21330</v>
      </c>
      <c r="F29000" s="35">
        <v>1.08</v>
      </c>
      <c r="G29000" s="34">
        <v>264</v>
      </c>
    </row>
    <row r="29001" spans="1:7">
      <c r="A29001" s="32">
        <v>2018</v>
      </c>
      <c r="B29001" s="32">
        <v>54844</v>
      </c>
      <c r="C29001" s="33" t="s">
        <v>563</v>
      </c>
      <c r="D29001" s="33" t="s">
        <v>564</v>
      </c>
      <c r="E29001" s="34">
        <v>33811</v>
      </c>
      <c r="F29001" s="35">
        <v>1.0449999999999999</v>
      </c>
      <c r="G29001" s="34">
        <v>358.6</v>
      </c>
    </row>
    <row r="29002" spans="1:7">
      <c r="A29002" s="32">
        <v>2018</v>
      </c>
      <c r="B29002" s="32">
        <v>54844</v>
      </c>
      <c r="C29002" s="33" t="s">
        <v>563</v>
      </c>
      <c r="D29002" s="33" t="s">
        <v>564</v>
      </c>
      <c r="E29002" s="34">
        <v>36623</v>
      </c>
      <c r="F29002" s="35">
        <v>1.0720000000000001</v>
      </c>
      <c r="G29002" s="34">
        <v>246.3</v>
      </c>
    </row>
    <row r="29003" spans="1:7">
      <c r="A29003" s="32">
        <v>2018</v>
      </c>
      <c r="B29003" s="32">
        <v>54844</v>
      </c>
      <c r="C29003" s="33" t="s">
        <v>563</v>
      </c>
      <c r="D29003" s="33" t="s">
        <v>564</v>
      </c>
      <c r="E29003" s="34">
        <v>49748</v>
      </c>
      <c r="F29003" s="35">
        <v>1.081</v>
      </c>
      <c r="G29003" s="34">
        <v>274</v>
      </c>
    </row>
    <row r="29004" spans="1:7">
      <c r="A29004" s="32">
        <v>2018</v>
      </c>
      <c r="B29004" s="32">
        <v>54844</v>
      </c>
      <c r="C29004" s="33" t="s">
        <v>563</v>
      </c>
      <c r="D29004" s="33" t="s">
        <v>564</v>
      </c>
      <c r="E29004" s="34">
        <v>58640</v>
      </c>
      <c r="F29004" s="35">
        <v>1.0680000000000001</v>
      </c>
      <c r="G29004" s="34">
        <v>270.5</v>
      </c>
    </row>
    <row r="29005" spans="1:7">
      <c r="A29005" s="32">
        <v>2018</v>
      </c>
      <c r="B29005" s="32">
        <v>54844</v>
      </c>
      <c r="C29005" s="33" t="s">
        <v>563</v>
      </c>
      <c r="D29005" s="33" t="s">
        <v>564</v>
      </c>
      <c r="E29005" s="34">
        <v>58651</v>
      </c>
      <c r="F29005" s="35">
        <v>1.0660000000000001</v>
      </c>
      <c r="G29005" s="34">
        <v>271.10000000000002</v>
      </c>
    </row>
    <row r="29006" spans="1:7">
      <c r="A29006" s="32">
        <v>2018</v>
      </c>
      <c r="B29006" s="32">
        <v>54844</v>
      </c>
      <c r="C29006" s="33" t="s">
        <v>563</v>
      </c>
      <c r="D29006" s="33" t="s">
        <v>564</v>
      </c>
      <c r="E29006" s="34">
        <v>86785</v>
      </c>
      <c r="F29006" s="35">
        <v>1.0489999999999999</v>
      </c>
      <c r="G29006" s="34">
        <v>334.2</v>
      </c>
    </row>
    <row r="29007" spans="1:7">
      <c r="A29007" s="32">
        <v>2018</v>
      </c>
      <c r="B29007" s="32">
        <v>54844</v>
      </c>
      <c r="C29007" s="33" t="s">
        <v>563</v>
      </c>
      <c r="D29007" s="33" t="s">
        <v>564</v>
      </c>
      <c r="E29007" s="34">
        <v>60440</v>
      </c>
      <c r="F29007" s="35">
        <v>1.075</v>
      </c>
      <c r="G29007" s="34">
        <v>278.5</v>
      </c>
    </row>
    <row r="29008" spans="1:7">
      <c r="A29008" s="32">
        <v>2018</v>
      </c>
      <c r="B29008" s="32">
        <v>54854</v>
      </c>
      <c r="C29008" s="33" t="s">
        <v>563</v>
      </c>
      <c r="D29008" s="33" t="s">
        <v>564</v>
      </c>
      <c r="E29008" s="34">
        <v>29400</v>
      </c>
      <c r="F29008" s="35">
        <v>1.036</v>
      </c>
      <c r="G29008" s="34">
        <v>342</v>
      </c>
    </row>
    <row r="29009" spans="1:7">
      <c r="A29009" s="32">
        <v>2018</v>
      </c>
      <c r="B29009" s="32">
        <v>54914</v>
      </c>
      <c r="C29009" s="33" t="s">
        <v>563</v>
      </c>
      <c r="D29009" s="33" t="s">
        <v>564</v>
      </c>
      <c r="E29009" s="34">
        <v>904777</v>
      </c>
      <c r="F29009" s="35">
        <v>1.038</v>
      </c>
      <c r="G29009" s="34" t="s">
        <v>364</v>
      </c>
    </row>
    <row r="29010" spans="1:7">
      <c r="A29010" s="32">
        <v>2018</v>
      </c>
      <c r="B29010" s="32">
        <v>54914</v>
      </c>
      <c r="C29010" s="33" t="s">
        <v>563</v>
      </c>
      <c r="D29010" s="33" t="s">
        <v>564</v>
      </c>
      <c r="E29010" s="34">
        <v>753996</v>
      </c>
      <c r="F29010" s="35">
        <v>1.038</v>
      </c>
      <c r="G29010" s="34" t="s">
        <v>364</v>
      </c>
    </row>
    <row r="29011" spans="1:7">
      <c r="A29011" s="32">
        <v>2018</v>
      </c>
      <c r="B29011" s="32">
        <v>55010</v>
      </c>
      <c r="C29011" s="33" t="s">
        <v>563</v>
      </c>
      <c r="D29011" s="33" t="s">
        <v>564</v>
      </c>
      <c r="E29011" s="34">
        <v>428389</v>
      </c>
      <c r="F29011" s="35">
        <v>1.083</v>
      </c>
      <c r="G29011" s="34" t="s">
        <v>364</v>
      </c>
    </row>
    <row r="29012" spans="1:7">
      <c r="A29012" s="32">
        <v>2018</v>
      </c>
      <c r="B29012" s="32">
        <v>55011</v>
      </c>
      <c r="C29012" s="33" t="s">
        <v>563</v>
      </c>
      <c r="D29012" s="33" t="s">
        <v>564</v>
      </c>
      <c r="E29012" s="34">
        <v>560823</v>
      </c>
      <c r="F29012" s="35">
        <v>1.0649999999999999</v>
      </c>
      <c r="G29012" s="34" t="s">
        <v>364</v>
      </c>
    </row>
    <row r="29013" spans="1:7">
      <c r="A29013" s="32">
        <v>2018</v>
      </c>
      <c r="B29013" s="32">
        <v>55015</v>
      </c>
      <c r="C29013" s="33" t="s">
        <v>563</v>
      </c>
      <c r="D29013" s="33" t="s">
        <v>564</v>
      </c>
      <c r="E29013" s="34">
        <v>2130980</v>
      </c>
      <c r="F29013" s="35">
        <v>1.02</v>
      </c>
      <c r="G29013" s="34" t="s">
        <v>364</v>
      </c>
    </row>
    <row r="29014" spans="1:7">
      <c r="A29014" s="32">
        <v>2018</v>
      </c>
      <c r="B29014" s="32">
        <v>55026</v>
      </c>
      <c r="C29014" s="33" t="s">
        <v>563</v>
      </c>
      <c r="D29014" s="33" t="s">
        <v>564</v>
      </c>
      <c r="E29014" s="34">
        <v>85406</v>
      </c>
      <c r="F29014" s="35">
        <v>1.028</v>
      </c>
      <c r="G29014" s="34" t="s">
        <v>364</v>
      </c>
    </row>
    <row r="29015" spans="1:7">
      <c r="A29015" s="32">
        <v>2018</v>
      </c>
      <c r="B29015" s="32">
        <v>55026</v>
      </c>
      <c r="C29015" s="33" t="s">
        <v>563</v>
      </c>
      <c r="D29015" s="33" t="s">
        <v>564</v>
      </c>
      <c r="E29015" s="34">
        <v>102063</v>
      </c>
      <c r="F29015" s="35">
        <v>1.026</v>
      </c>
      <c r="G29015" s="34" t="s">
        <v>364</v>
      </c>
    </row>
    <row r="29016" spans="1:7">
      <c r="A29016" s="32">
        <v>2018</v>
      </c>
      <c r="B29016" s="32">
        <v>55026</v>
      </c>
      <c r="C29016" s="33" t="s">
        <v>563</v>
      </c>
      <c r="D29016" s="33" t="s">
        <v>564</v>
      </c>
      <c r="E29016" s="34">
        <v>110720</v>
      </c>
      <c r="F29016" s="35">
        <v>1.0269999999999999</v>
      </c>
      <c r="G29016" s="34" t="s">
        <v>364</v>
      </c>
    </row>
    <row r="29017" spans="1:7">
      <c r="A29017" s="32">
        <v>2018</v>
      </c>
      <c r="B29017" s="32">
        <v>55026</v>
      </c>
      <c r="C29017" s="33" t="s">
        <v>563</v>
      </c>
      <c r="D29017" s="33" t="s">
        <v>564</v>
      </c>
      <c r="E29017" s="34">
        <v>116421</v>
      </c>
      <c r="F29017" s="35">
        <v>1.026</v>
      </c>
      <c r="G29017" s="34" t="s">
        <v>364</v>
      </c>
    </row>
    <row r="29018" spans="1:7">
      <c r="A29018" s="32">
        <v>2018</v>
      </c>
      <c r="B29018" s="32">
        <v>55026</v>
      </c>
      <c r="C29018" s="33" t="s">
        <v>563</v>
      </c>
      <c r="D29018" s="33" t="s">
        <v>564</v>
      </c>
      <c r="E29018" s="34">
        <v>136846</v>
      </c>
      <c r="F29018" s="35">
        <v>1.028</v>
      </c>
      <c r="G29018" s="34" t="s">
        <v>364</v>
      </c>
    </row>
    <row r="29019" spans="1:7">
      <c r="A29019" s="32">
        <v>2018</v>
      </c>
      <c r="B29019" s="32">
        <v>55026</v>
      </c>
      <c r="C29019" s="33" t="s">
        <v>563</v>
      </c>
      <c r="D29019" s="33" t="s">
        <v>564</v>
      </c>
      <c r="E29019" s="34">
        <v>1553</v>
      </c>
      <c r="F29019" s="35">
        <v>1.0269999999999999</v>
      </c>
      <c r="G29019" s="34" t="s">
        <v>364</v>
      </c>
    </row>
    <row r="29020" spans="1:7">
      <c r="A29020" s="32">
        <v>2018</v>
      </c>
      <c r="B29020" s="32">
        <v>55026</v>
      </c>
      <c r="C29020" s="33" t="s">
        <v>563</v>
      </c>
      <c r="D29020" s="33" t="s">
        <v>564</v>
      </c>
      <c r="E29020" s="34">
        <v>1555</v>
      </c>
      <c r="F29020" s="35">
        <v>1.0269999999999999</v>
      </c>
      <c r="G29020" s="34" t="s">
        <v>364</v>
      </c>
    </row>
    <row r="29021" spans="1:7">
      <c r="A29021" s="32">
        <v>2018</v>
      </c>
      <c r="B29021" s="32">
        <v>55026</v>
      </c>
      <c r="C29021" s="33" t="s">
        <v>563</v>
      </c>
      <c r="D29021" s="33" t="s">
        <v>564</v>
      </c>
      <c r="E29021" s="34">
        <v>1803</v>
      </c>
      <c r="F29021" s="35">
        <v>1.0269999999999999</v>
      </c>
      <c r="G29021" s="34" t="s">
        <v>364</v>
      </c>
    </row>
    <row r="29022" spans="1:7">
      <c r="A29022" s="32">
        <v>2018</v>
      </c>
      <c r="B29022" s="32">
        <v>55026</v>
      </c>
      <c r="C29022" s="33" t="s">
        <v>563</v>
      </c>
      <c r="D29022" s="33" t="s">
        <v>564</v>
      </c>
      <c r="E29022" s="34">
        <v>9698</v>
      </c>
      <c r="F29022" s="35">
        <v>1.028</v>
      </c>
      <c r="G29022" s="34" t="s">
        <v>364</v>
      </c>
    </row>
    <row r="29023" spans="1:7">
      <c r="A29023" s="32">
        <v>2018</v>
      </c>
      <c r="B29023" s="32">
        <v>55026</v>
      </c>
      <c r="C29023" s="33" t="s">
        <v>563</v>
      </c>
      <c r="D29023" s="33" t="s">
        <v>564</v>
      </c>
      <c r="E29023" s="34">
        <v>14271</v>
      </c>
      <c r="F29023" s="35">
        <v>1.028</v>
      </c>
      <c r="G29023" s="34" t="s">
        <v>364</v>
      </c>
    </row>
    <row r="29024" spans="1:7">
      <c r="A29024" s="32">
        <v>2018</v>
      </c>
      <c r="B29024" s="32">
        <v>55026</v>
      </c>
      <c r="C29024" s="33" t="s">
        <v>563</v>
      </c>
      <c r="D29024" s="33" t="s">
        <v>564</v>
      </c>
      <c r="E29024" s="34">
        <v>18146</v>
      </c>
      <c r="F29024" s="35">
        <v>1.0269999999999999</v>
      </c>
      <c r="G29024" s="34" t="s">
        <v>364</v>
      </c>
    </row>
    <row r="29025" spans="1:7">
      <c r="A29025" s="32">
        <v>2018</v>
      </c>
      <c r="B29025" s="32">
        <v>55026</v>
      </c>
      <c r="C29025" s="33" t="s">
        <v>563</v>
      </c>
      <c r="D29025" s="33" t="s">
        <v>564</v>
      </c>
      <c r="E29025" s="34">
        <v>27478</v>
      </c>
      <c r="F29025" s="35">
        <v>1.026</v>
      </c>
      <c r="G29025" s="34" t="s">
        <v>364</v>
      </c>
    </row>
    <row r="29026" spans="1:7">
      <c r="A29026" s="32">
        <v>2018</v>
      </c>
      <c r="B29026" s="32">
        <v>55040</v>
      </c>
      <c r="C29026" s="33" t="s">
        <v>563</v>
      </c>
      <c r="D29026" s="33" t="s">
        <v>564</v>
      </c>
      <c r="E29026" s="34">
        <v>212180</v>
      </c>
      <c r="F29026" s="35">
        <v>1.0329999999999999</v>
      </c>
      <c r="G29026" s="34" t="s">
        <v>364</v>
      </c>
    </row>
    <row r="29027" spans="1:7">
      <c r="A29027" s="32">
        <v>2018</v>
      </c>
      <c r="B29027" s="32">
        <v>55041</v>
      </c>
      <c r="C29027" s="33" t="s">
        <v>563</v>
      </c>
      <c r="D29027" s="33" t="s">
        <v>564</v>
      </c>
      <c r="E29027" s="34">
        <v>121315</v>
      </c>
      <c r="F29027" s="35">
        <v>1.03</v>
      </c>
      <c r="G29027" s="34" t="s">
        <v>364</v>
      </c>
    </row>
    <row r="29028" spans="1:7">
      <c r="A29028" s="32">
        <v>2018</v>
      </c>
      <c r="B29028" s="32">
        <v>55041</v>
      </c>
      <c r="C29028" s="33" t="s">
        <v>563</v>
      </c>
      <c r="D29028" s="33" t="s">
        <v>564</v>
      </c>
      <c r="E29028" s="34">
        <v>157157</v>
      </c>
      <c r="F29028" s="35">
        <v>1.0289999999999999</v>
      </c>
      <c r="G29028" s="34" t="s">
        <v>364</v>
      </c>
    </row>
    <row r="29029" spans="1:7">
      <c r="A29029" s="32">
        <v>2018</v>
      </c>
      <c r="B29029" s="32">
        <v>55042</v>
      </c>
      <c r="C29029" s="33" t="s">
        <v>563</v>
      </c>
      <c r="D29029" s="33" t="s">
        <v>564</v>
      </c>
      <c r="E29029" s="34">
        <v>1361379</v>
      </c>
      <c r="F29029" s="35">
        <v>1.0269999999999999</v>
      </c>
      <c r="G29029" s="34" t="s">
        <v>364</v>
      </c>
    </row>
    <row r="29030" spans="1:7">
      <c r="A29030" s="32">
        <v>2018</v>
      </c>
      <c r="B29030" s="32">
        <v>55047</v>
      </c>
      <c r="C29030" s="33" t="s">
        <v>563</v>
      </c>
      <c r="D29030" s="33" t="s">
        <v>564</v>
      </c>
      <c r="E29030" s="34">
        <v>2432606</v>
      </c>
      <c r="F29030" s="35">
        <v>1.02</v>
      </c>
      <c r="G29030" s="34" t="s">
        <v>364</v>
      </c>
    </row>
    <row r="29031" spans="1:7">
      <c r="A29031" s="32">
        <v>2018</v>
      </c>
      <c r="B29031" s="32">
        <v>55048</v>
      </c>
      <c r="C29031" s="33" t="s">
        <v>563</v>
      </c>
      <c r="D29031" s="33" t="s">
        <v>564</v>
      </c>
      <c r="E29031" s="34">
        <v>828619</v>
      </c>
      <c r="F29031" s="35">
        <v>1.0269999999999999</v>
      </c>
      <c r="G29031" s="34" t="s">
        <v>364</v>
      </c>
    </row>
    <row r="29032" spans="1:7">
      <c r="A29032" s="32">
        <v>2018</v>
      </c>
      <c r="B29032" s="32">
        <v>55051</v>
      </c>
      <c r="C29032" s="33" t="s">
        <v>563</v>
      </c>
      <c r="D29032" s="33" t="s">
        <v>564</v>
      </c>
      <c r="E29032" s="34">
        <v>54587</v>
      </c>
      <c r="F29032" s="35">
        <v>1.0209999999999999</v>
      </c>
      <c r="G29032" s="34" t="s">
        <v>364</v>
      </c>
    </row>
    <row r="29033" spans="1:7">
      <c r="A29033" s="32">
        <v>2018</v>
      </c>
      <c r="B29033" s="32">
        <v>55051</v>
      </c>
      <c r="C29033" s="33" t="s">
        <v>563</v>
      </c>
      <c r="D29033" s="33" t="s">
        <v>564</v>
      </c>
      <c r="E29033" s="34">
        <v>759285</v>
      </c>
      <c r="F29033" s="35">
        <v>1.012</v>
      </c>
      <c r="G29033" s="34" t="s">
        <v>364</v>
      </c>
    </row>
    <row r="29034" spans="1:7">
      <c r="A29034" s="32">
        <v>2018</v>
      </c>
      <c r="B29034" s="32">
        <v>55051</v>
      </c>
      <c r="C29034" s="33" t="s">
        <v>563</v>
      </c>
      <c r="D29034" s="33" t="s">
        <v>564</v>
      </c>
      <c r="E29034" s="34">
        <v>74838</v>
      </c>
      <c r="F29034" s="35">
        <v>1.0209999999999999</v>
      </c>
      <c r="G29034" s="34" t="s">
        <v>364</v>
      </c>
    </row>
    <row r="29035" spans="1:7">
      <c r="A29035" s="32">
        <v>2018</v>
      </c>
      <c r="B29035" s="32">
        <v>55051</v>
      </c>
      <c r="C29035" s="33" t="s">
        <v>563</v>
      </c>
      <c r="D29035" s="33" t="s">
        <v>564</v>
      </c>
      <c r="E29035" s="34">
        <v>83276</v>
      </c>
      <c r="F29035" s="35">
        <v>1.0209999999999999</v>
      </c>
      <c r="G29035" s="34" t="s">
        <v>364</v>
      </c>
    </row>
    <row r="29036" spans="1:7">
      <c r="A29036" s="32">
        <v>2018</v>
      </c>
      <c r="B29036" s="32">
        <v>55051</v>
      </c>
      <c r="C29036" s="33" t="s">
        <v>563</v>
      </c>
      <c r="D29036" s="33" t="s">
        <v>564</v>
      </c>
      <c r="E29036" s="34">
        <v>126493</v>
      </c>
      <c r="F29036" s="35">
        <v>1.0209999999999999</v>
      </c>
      <c r="G29036" s="34" t="s">
        <v>364</v>
      </c>
    </row>
    <row r="29037" spans="1:7">
      <c r="A29037" s="32">
        <v>2018</v>
      </c>
      <c r="B29037" s="32">
        <v>55051</v>
      </c>
      <c r="C29037" s="33" t="s">
        <v>563</v>
      </c>
      <c r="D29037" s="33" t="s">
        <v>564</v>
      </c>
      <c r="E29037" s="34">
        <v>308613</v>
      </c>
      <c r="F29037" s="35">
        <v>1.0209999999999999</v>
      </c>
      <c r="G29037" s="34" t="s">
        <v>364</v>
      </c>
    </row>
    <row r="29038" spans="1:7">
      <c r="A29038" s="32">
        <v>2018</v>
      </c>
      <c r="B29038" s="32">
        <v>55061</v>
      </c>
      <c r="C29038" s="33" t="s">
        <v>563</v>
      </c>
      <c r="D29038" s="33" t="s">
        <v>564</v>
      </c>
      <c r="E29038" s="34">
        <v>231682</v>
      </c>
      <c r="F29038" s="35">
        <v>1.026</v>
      </c>
      <c r="G29038" s="34" t="s">
        <v>364</v>
      </c>
    </row>
    <row r="29039" spans="1:7">
      <c r="A29039" s="32">
        <v>2018</v>
      </c>
      <c r="B29039" s="32">
        <v>55063</v>
      </c>
      <c r="C29039" s="33" t="s">
        <v>563</v>
      </c>
      <c r="D29039" s="33" t="s">
        <v>564</v>
      </c>
      <c r="E29039" s="34">
        <v>1673736</v>
      </c>
      <c r="F29039" s="35">
        <v>1.0620000000000001</v>
      </c>
      <c r="G29039" s="34">
        <v>329.1</v>
      </c>
    </row>
    <row r="29040" spans="1:7">
      <c r="A29040" s="32">
        <v>2018</v>
      </c>
      <c r="B29040" s="32">
        <v>55064</v>
      </c>
      <c r="C29040" s="33" t="s">
        <v>563</v>
      </c>
      <c r="D29040" s="33" t="s">
        <v>564</v>
      </c>
      <c r="E29040" s="34">
        <v>3390</v>
      </c>
      <c r="F29040" s="35">
        <v>1.026</v>
      </c>
      <c r="G29040" s="34" t="s">
        <v>364</v>
      </c>
    </row>
    <row r="29041" spans="1:7">
      <c r="A29041" s="32">
        <v>2018</v>
      </c>
      <c r="B29041" s="32">
        <v>55064</v>
      </c>
      <c r="C29041" s="33" t="s">
        <v>563</v>
      </c>
      <c r="D29041" s="33" t="s">
        <v>564</v>
      </c>
      <c r="E29041" s="34">
        <v>1679883</v>
      </c>
      <c r="F29041" s="35">
        <v>0.96699999999999997</v>
      </c>
      <c r="G29041" s="34" t="s">
        <v>364</v>
      </c>
    </row>
    <row r="29042" spans="1:7">
      <c r="A29042" s="32">
        <v>2018</v>
      </c>
      <c r="B29042" s="32">
        <v>55065</v>
      </c>
      <c r="C29042" s="33" t="s">
        <v>563</v>
      </c>
      <c r="D29042" s="33" t="s">
        <v>564</v>
      </c>
      <c r="E29042" s="34">
        <v>839614</v>
      </c>
      <c r="F29042" s="35">
        <v>1.028</v>
      </c>
      <c r="G29042" s="34">
        <v>217.8</v>
      </c>
    </row>
    <row r="29043" spans="1:7">
      <c r="A29043" s="32">
        <v>2018</v>
      </c>
      <c r="B29043" s="32">
        <v>55068</v>
      </c>
      <c r="C29043" s="33" t="s">
        <v>563</v>
      </c>
      <c r="D29043" s="33" t="s">
        <v>564</v>
      </c>
      <c r="E29043" s="34">
        <v>194159</v>
      </c>
      <c r="F29043" s="35">
        <v>1.0289999999999999</v>
      </c>
      <c r="G29043" s="34" t="s">
        <v>364</v>
      </c>
    </row>
    <row r="29044" spans="1:7">
      <c r="A29044" s="32">
        <v>2018</v>
      </c>
      <c r="B29044" s="32">
        <v>55075</v>
      </c>
      <c r="C29044" s="33" t="s">
        <v>563</v>
      </c>
      <c r="D29044" s="33" t="s">
        <v>564</v>
      </c>
      <c r="E29044" s="34">
        <v>1226014</v>
      </c>
      <c r="F29044" s="35">
        <v>1.0149999999999999</v>
      </c>
      <c r="G29044" s="34" t="s">
        <v>364</v>
      </c>
    </row>
    <row r="29045" spans="1:7">
      <c r="A29045" s="32">
        <v>2018</v>
      </c>
      <c r="B29045" s="32">
        <v>55076</v>
      </c>
      <c r="C29045" s="33" t="s">
        <v>362</v>
      </c>
      <c r="D29045" s="33" t="s">
        <v>354</v>
      </c>
      <c r="E29045" s="34">
        <v>224258</v>
      </c>
      <c r="F29045" s="35">
        <v>10.72</v>
      </c>
      <c r="G29045" s="34" t="s">
        <v>364</v>
      </c>
    </row>
    <row r="29046" spans="1:7">
      <c r="A29046" s="32">
        <v>2018</v>
      </c>
      <c r="B29046" s="32">
        <v>55076</v>
      </c>
      <c r="C29046" s="33" t="s">
        <v>563</v>
      </c>
      <c r="D29046" s="33" t="s">
        <v>564</v>
      </c>
      <c r="E29046" s="34">
        <v>33921</v>
      </c>
      <c r="F29046" s="35">
        <v>1.04</v>
      </c>
      <c r="G29046" s="34" t="s">
        <v>364</v>
      </c>
    </row>
    <row r="29047" spans="1:7">
      <c r="A29047" s="32">
        <v>2018</v>
      </c>
      <c r="B29047" s="32">
        <v>55077</v>
      </c>
      <c r="C29047" s="33" t="s">
        <v>563</v>
      </c>
      <c r="D29047" s="33" t="s">
        <v>564</v>
      </c>
      <c r="E29047" s="34">
        <v>394248</v>
      </c>
      <c r="F29047" s="35">
        <v>1.012</v>
      </c>
      <c r="G29047" s="34">
        <v>359.3</v>
      </c>
    </row>
    <row r="29048" spans="1:7">
      <c r="A29048" s="32">
        <v>2018</v>
      </c>
      <c r="B29048" s="32">
        <v>55079</v>
      </c>
      <c r="C29048" s="33" t="s">
        <v>563</v>
      </c>
      <c r="D29048" s="33" t="s">
        <v>564</v>
      </c>
      <c r="E29048" s="34">
        <v>545027</v>
      </c>
      <c r="F29048" s="35">
        <v>1.0289999999999999</v>
      </c>
      <c r="G29048" s="34" t="s">
        <v>364</v>
      </c>
    </row>
    <row r="29049" spans="1:7">
      <c r="A29049" s="32">
        <v>2018</v>
      </c>
      <c r="B29049" s="32">
        <v>55081</v>
      </c>
      <c r="C29049" s="33" t="s">
        <v>563</v>
      </c>
      <c r="D29049" s="33" t="s">
        <v>564</v>
      </c>
      <c r="E29049" s="34">
        <v>562124</v>
      </c>
      <c r="F29049" s="35">
        <v>1</v>
      </c>
      <c r="G29049" s="34">
        <v>334</v>
      </c>
    </row>
    <row r="29050" spans="1:7">
      <c r="A29050" s="32">
        <v>2018</v>
      </c>
      <c r="B29050" s="32">
        <v>55084</v>
      </c>
      <c r="C29050" s="33" t="s">
        <v>563</v>
      </c>
      <c r="D29050" s="33" t="s">
        <v>564</v>
      </c>
      <c r="E29050" s="34">
        <v>836123</v>
      </c>
      <c r="F29050" s="35">
        <v>1.0429999999999999</v>
      </c>
      <c r="G29050" s="34" t="s">
        <v>364</v>
      </c>
    </row>
    <row r="29051" spans="1:7">
      <c r="A29051" s="32">
        <v>2018</v>
      </c>
      <c r="B29051" s="32">
        <v>55087</v>
      </c>
      <c r="C29051" s="33" t="s">
        <v>563</v>
      </c>
      <c r="D29051" s="33" t="s">
        <v>564</v>
      </c>
      <c r="E29051" s="34">
        <v>532424</v>
      </c>
      <c r="F29051" s="35">
        <v>1.0509999999999999</v>
      </c>
      <c r="G29051" s="34">
        <v>332.3</v>
      </c>
    </row>
    <row r="29052" spans="1:7">
      <c r="A29052" s="32">
        <v>2018</v>
      </c>
      <c r="B29052" s="32">
        <v>55088</v>
      </c>
      <c r="C29052" s="33" t="s">
        <v>563</v>
      </c>
      <c r="D29052" s="33" t="s">
        <v>564</v>
      </c>
      <c r="E29052" s="34">
        <v>2088478</v>
      </c>
      <c r="F29052" s="35">
        <v>1.0660000000000001</v>
      </c>
      <c r="G29052" s="34" t="s">
        <v>364</v>
      </c>
    </row>
    <row r="29053" spans="1:7">
      <c r="A29053" s="32">
        <v>2018</v>
      </c>
      <c r="B29053" s="32">
        <v>55089</v>
      </c>
      <c r="C29053" s="33" t="s">
        <v>563</v>
      </c>
      <c r="D29053" s="33" t="s">
        <v>564</v>
      </c>
      <c r="E29053" s="34">
        <v>3432946</v>
      </c>
      <c r="F29053" s="35">
        <v>1.03</v>
      </c>
      <c r="G29053" s="34" t="s">
        <v>364</v>
      </c>
    </row>
    <row r="29054" spans="1:7">
      <c r="A29054" s="32">
        <v>2018</v>
      </c>
      <c r="B29054" s="32">
        <v>55091</v>
      </c>
      <c r="C29054" s="33" t="s">
        <v>563</v>
      </c>
      <c r="D29054" s="33" t="s">
        <v>564</v>
      </c>
      <c r="E29054" s="34">
        <v>5280932</v>
      </c>
      <c r="F29054" s="35">
        <v>1.0109999999999999</v>
      </c>
      <c r="G29054" s="34" t="s">
        <v>364</v>
      </c>
    </row>
    <row r="29055" spans="1:7">
      <c r="A29055" s="32">
        <v>2018</v>
      </c>
      <c r="B29055" s="32">
        <v>55097</v>
      </c>
      <c r="C29055" s="33" t="s">
        <v>563</v>
      </c>
      <c r="D29055" s="33" t="s">
        <v>564</v>
      </c>
      <c r="E29055" s="34">
        <v>3885723</v>
      </c>
      <c r="F29055" s="35">
        <v>1.032</v>
      </c>
      <c r="G29055" s="34" t="s">
        <v>364</v>
      </c>
    </row>
    <row r="29056" spans="1:7">
      <c r="A29056" s="32">
        <v>2018</v>
      </c>
      <c r="B29056" s="32">
        <v>55100</v>
      </c>
      <c r="C29056" s="33" t="s">
        <v>563</v>
      </c>
      <c r="D29056" s="33" t="s">
        <v>564</v>
      </c>
      <c r="E29056" s="34">
        <v>175205</v>
      </c>
      <c r="F29056" s="35">
        <v>1.0309999999999999</v>
      </c>
      <c r="G29056" s="34" t="s">
        <v>364</v>
      </c>
    </row>
    <row r="29057" spans="1:7">
      <c r="A29057" s="32">
        <v>2018</v>
      </c>
      <c r="B29057" s="32">
        <v>55103</v>
      </c>
      <c r="C29057" s="33" t="s">
        <v>563</v>
      </c>
      <c r="D29057" s="33" t="s">
        <v>564</v>
      </c>
      <c r="E29057" s="34">
        <v>2315031</v>
      </c>
      <c r="F29057" s="35">
        <v>1.0449999999999999</v>
      </c>
      <c r="G29057" s="34" t="s">
        <v>364</v>
      </c>
    </row>
    <row r="29058" spans="1:7">
      <c r="A29058" s="32">
        <v>2018</v>
      </c>
      <c r="B29058" s="32">
        <v>55107</v>
      </c>
      <c r="C29058" s="33" t="s">
        <v>563</v>
      </c>
      <c r="D29058" s="33" t="s">
        <v>564</v>
      </c>
      <c r="E29058" s="34">
        <v>2459118</v>
      </c>
      <c r="F29058" s="35">
        <v>1.028</v>
      </c>
      <c r="G29058" s="34" t="s">
        <v>364</v>
      </c>
    </row>
    <row r="29059" spans="1:7">
      <c r="A29059" s="32">
        <v>2018</v>
      </c>
      <c r="B29059" s="32">
        <v>55109</v>
      </c>
      <c r="C29059" s="33" t="s">
        <v>563</v>
      </c>
      <c r="D29059" s="33" t="s">
        <v>564</v>
      </c>
      <c r="E29059" s="34">
        <v>28239</v>
      </c>
      <c r="F29059" s="35">
        <v>1.0489999999999999</v>
      </c>
      <c r="G29059" s="34" t="s">
        <v>364</v>
      </c>
    </row>
    <row r="29060" spans="1:7">
      <c r="A29060" s="32">
        <v>2018</v>
      </c>
      <c r="B29060" s="32">
        <v>55110</v>
      </c>
      <c r="C29060" s="33" t="s">
        <v>563</v>
      </c>
      <c r="D29060" s="33" t="s">
        <v>564</v>
      </c>
      <c r="E29060" s="34">
        <v>43881</v>
      </c>
      <c r="F29060" s="35">
        <v>1.028</v>
      </c>
      <c r="G29060" s="34">
        <v>362</v>
      </c>
    </row>
    <row r="29061" spans="1:7">
      <c r="A29061" s="32">
        <v>2018</v>
      </c>
      <c r="B29061" s="32">
        <v>55110</v>
      </c>
      <c r="C29061" s="33" t="s">
        <v>563</v>
      </c>
      <c r="D29061" s="33" t="s">
        <v>564</v>
      </c>
      <c r="E29061" s="34">
        <v>2079</v>
      </c>
      <c r="F29061" s="35">
        <v>1.028</v>
      </c>
      <c r="G29061" s="34">
        <v>288.60000000000002</v>
      </c>
    </row>
    <row r="29062" spans="1:7">
      <c r="A29062" s="32">
        <v>2018</v>
      </c>
      <c r="B29062" s="32">
        <v>55110</v>
      </c>
      <c r="C29062" s="33" t="s">
        <v>563</v>
      </c>
      <c r="D29062" s="33" t="s">
        <v>564</v>
      </c>
      <c r="E29062" s="34">
        <v>381</v>
      </c>
      <c r="F29062" s="35">
        <v>1.028</v>
      </c>
      <c r="G29062" s="34">
        <v>300.60000000000002</v>
      </c>
    </row>
    <row r="29063" spans="1:7">
      <c r="A29063" s="32">
        <v>2018</v>
      </c>
      <c r="B29063" s="32">
        <v>55110</v>
      </c>
      <c r="C29063" s="33" t="s">
        <v>563</v>
      </c>
      <c r="D29063" s="33" t="s">
        <v>564</v>
      </c>
      <c r="E29063" s="34">
        <v>69431</v>
      </c>
      <c r="F29063" s="35">
        <v>1.028</v>
      </c>
      <c r="G29063" s="34">
        <v>457.8</v>
      </c>
    </row>
    <row r="29064" spans="1:7">
      <c r="A29064" s="32">
        <v>2018</v>
      </c>
      <c r="B29064" s="32">
        <v>55110</v>
      </c>
      <c r="C29064" s="33" t="s">
        <v>563</v>
      </c>
      <c r="D29064" s="33" t="s">
        <v>564</v>
      </c>
      <c r="E29064" s="34">
        <v>168936</v>
      </c>
      <c r="F29064" s="35">
        <v>1.028</v>
      </c>
      <c r="G29064" s="34">
        <v>242.7</v>
      </c>
    </row>
    <row r="29065" spans="1:7">
      <c r="A29065" s="32">
        <v>2018</v>
      </c>
      <c r="B29065" s="32">
        <v>55110</v>
      </c>
      <c r="C29065" s="33" t="s">
        <v>563</v>
      </c>
      <c r="D29065" s="33" t="s">
        <v>564</v>
      </c>
      <c r="E29065" s="34">
        <v>139456</v>
      </c>
      <c r="F29065" s="35">
        <v>1.028</v>
      </c>
      <c r="G29065" s="34">
        <v>319.8</v>
      </c>
    </row>
    <row r="29066" spans="1:7">
      <c r="A29066" s="32">
        <v>2018</v>
      </c>
      <c r="B29066" s="32">
        <v>55110</v>
      </c>
      <c r="C29066" s="33" t="s">
        <v>563</v>
      </c>
      <c r="D29066" s="33" t="s">
        <v>564</v>
      </c>
      <c r="E29066" s="34">
        <v>132900</v>
      </c>
      <c r="F29066" s="35">
        <v>1.028</v>
      </c>
      <c r="G29066" s="34">
        <v>494.1</v>
      </c>
    </row>
    <row r="29067" spans="1:7">
      <c r="A29067" s="32">
        <v>2018</v>
      </c>
      <c r="B29067" s="32">
        <v>55111</v>
      </c>
      <c r="C29067" s="33" t="s">
        <v>563</v>
      </c>
      <c r="D29067" s="33" t="s">
        <v>564</v>
      </c>
      <c r="E29067" s="34">
        <v>3310</v>
      </c>
      <c r="F29067" s="35">
        <v>1.028</v>
      </c>
      <c r="G29067" s="34">
        <v>422.1</v>
      </c>
    </row>
    <row r="29068" spans="1:7">
      <c r="A29068" s="32">
        <v>2018</v>
      </c>
      <c r="B29068" s="32">
        <v>55111</v>
      </c>
      <c r="C29068" s="33" t="s">
        <v>563</v>
      </c>
      <c r="D29068" s="33" t="s">
        <v>564</v>
      </c>
      <c r="E29068" s="34">
        <v>228262</v>
      </c>
      <c r="F29068" s="35">
        <v>1.028</v>
      </c>
      <c r="G29068" s="34">
        <v>389.8</v>
      </c>
    </row>
    <row r="29069" spans="1:7">
      <c r="A29069" s="32">
        <v>2018</v>
      </c>
      <c r="B29069" s="32">
        <v>55112</v>
      </c>
      <c r="C29069" s="33" t="s">
        <v>563</v>
      </c>
      <c r="D29069" s="33" t="s">
        <v>564</v>
      </c>
      <c r="E29069" s="34">
        <v>840640</v>
      </c>
      <c r="F29069" s="35">
        <v>1.0289999999999999</v>
      </c>
      <c r="G29069" s="34" t="s">
        <v>364</v>
      </c>
    </row>
    <row r="29070" spans="1:7">
      <c r="A29070" s="32">
        <v>2018</v>
      </c>
      <c r="B29070" s="32">
        <v>55116</v>
      </c>
      <c r="C29070" s="33" t="s">
        <v>563</v>
      </c>
      <c r="D29070" s="33" t="s">
        <v>564</v>
      </c>
      <c r="E29070" s="34">
        <v>208982</v>
      </c>
      <c r="F29070" s="35">
        <v>1.0389999999999999</v>
      </c>
      <c r="G29070" s="34">
        <v>333.8</v>
      </c>
    </row>
    <row r="29071" spans="1:7">
      <c r="A29071" s="32">
        <v>2018</v>
      </c>
      <c r="B29071" s="32">
        <v>55116</v>
      </c>
      <c r="C29071" s="33" t="s">
        <v>563</v>
      </c>
      <c r="D29071" s="33" t="s">
        <v>564</v>
      </c>
      <c r="E29071" s="34">
        <v>1533720</v>
      </c>
      <c r="F29071" s="35">
        <v>1.0389999999999999</v>
      </c>
      <c r="G29071" s="34">
        <v>333.8</v>
      </c>
    </row>
    <row r="29072" spans="1:7">
      <c r="A29072" s="32">
        <v>2018</v>
      </c>
      <c r="B29072" s="32">
        <v>55117</v>
      </c>
      <c r="C29072" s="33" t="s">
        <v>563</v>
      </c>
      <c r="D29072" s="33" t="s">
        <v>564</v>
      </c>
      <c r="E29072" s="34">
        <v>8821</v>
      </c>
      <c r="F29072" s="35">
        <v>1.04</v>
      </c>
      <c r="G29072" s="34" t="s">
        <v>364</v>
      </c>
    </row>
    <row r="29073" spans="1:7">
      <c r="A29073" s="32">
        <v>2018</v>
      </c>
      <c r="B29073" s="32">
        <v>55117</v>
      </c>
      <c r="C29073" s="33" t="s">
        <v>563</v>
      </c>
      <c r="D29073" s="33" t="s">
        <v>564</v>
      </c>
      <c r="E29073" s="34">
        <v>151158</v>
      </c>
      <c r="F29073" s="35">
        <v>1.04</v>
      </c>
      <c r="G29073" s="34" t="s">
        <v>364</v>
      </c>
    </row>
    <row r="29074" spans="1:7">
      <c r="A29074" s="32">
        <v>2018</v>
      </c>
      <c r="B29074" s="32">
        <v>55117</v>
      </c>
      <c r="C29074" s="33" t="s">
        <v>563</v>
      </c>
      <c r="D29074" s="33" t="s">
        <v>564</v>
      </c>
      <c r="E29074" s="34">
        <v>751041</v>
      </c>
      <c r="F29074" s="35">
        <v>1.04</v>
      </c>
      <c r="G29074" s="34" t="s">
        <v>364</v>
      </c>
    </row>
    <row r="29075" spans="1:7">
      <c r="A29075" s="32">
        <v>2018</v>
      </c>
      <c r="B29075" s="32">
        <v>55117</v>
      </c>
      <c r="C29075" s="33" t="s">
        <v>563</v>
      </c>
      <c r="D29075" s="33" t="s">
        <v>564</v>
      </c>
      <c r="E29075" s="34">
        <v>488142</v>
      </c>
      <c r="F29075" s="35">
        <v>1.04</v>
      </c>
      <c r="G29075" s="34" t="s">
        <v>364</v>
      </c>
    </row>
    <row r="29076" spans="1:7">
      <c r="A29076" s="32">
        <v>2018</v>
      </c>
      <c r="B29076" s="32">
        <v>55117</v>
      </c>
      <c r="C29076" s="33" t="s">
        <v>563</v>
      </c>
      <c r="D29076" s="33" t="s">
        <v>564</v>
      </c>
      <c r="E29076" s="34">
        <v>382412</v>
      </c>
      <c r="F29076" s="35">
        <v>1.04</v>
      </c>
      <c r="G29076" s="34" t="s">
        <v>364</v>
      </c>
    </row>
    <row r="29077" spans="1:7">
      <c r="A29077" s="32">
        <v>2018</v>
      </c>
      <c r="B29077" s="32">
        <v>55117</v>
      </c>
      <c r="C29077" s="33" t="s">
        <v>563</v>
      </c>
      <c r="D29077" s="33" t="s">
        <v>564</v>
      </c>
      <c r="E29077" s="34">
        <v>269375</v>
      </c>
      <c r="F29077" s="35">
        <v>1.04</v>
      </c>
      <c r="G29077" s="34" t="s">
        <v>364</v>
      </c>
    </row>
    <row r="29078" spans="1:7">
      <c r="A29078" s="32">
        <v>2018</v>
      </c>
      <c r="B29078" s="32">
        <v>55123</v>
      </c>
      <c r="C29078" s="33" t="s">
        <v>563</v>
      </c>
      <c r="D29078" s="33" t="s">
        <v>564</v>
      </c>
      <c r="E29078" s="34">
        <v>1451597</v>
      </c>
      <c r="F29078" s="35">
        <v>1.03</v>
      </c>
      <c r="G29078" s="34" t="s">
        <v>364</v>
      </c>
    </row>
    <row r="29079" spans="1:7">
      <c r="A29079" s="32">
        <v>2018</v>
      </c>
      <c r="B29079" s="32">
        <v>55124</v>
      </c>
      <c r="C29079" s="33" t="s">
        <v>563</v>
      </c>
      <c r="D29079" s="33" t="s">
        <v>564</v>
      </c>
      <c r="E29079" s="34">
        <v>2486528</v>
      </c>
      <c r="F29079" s="35">
        <v>1.018</v>
      </c>
      <c r="G29079" s="34" t="s">
        <v>364</v>
      </c>
    </row>
    <row r="29080" spans="1:7">
      <c r="A29080" s="32">
        <v>2018</v>
      </c>
      <c r="B29080" s="32">
        <v>55126</v>
      </c>
      <c r="C29080" s="33" t="s">
        <v>563</v>
      </c>
      <c r="D29080" s="33" t="s">
        <v>564</v>
      </c>
      <c r="E29080" s="34">
        <v>2452118</v>
      </c>
      <c r="F29080" s="35">
        <v>1.0269999999999999</v>
      </c>
      <c r="G29080" s="34" t="s">
        <v>364</v>
      </c>
    </row>
    <row r="29081" spans="1:7">
      <c r="A29081" s="32">
        <v>2018</v>
      </c>
      <c r="B29081" s="32">
        <v>55127</v>
      </c>
      <c r="C29081" s="33" t="s">
        <v>563</v>
      </c>
      <c r="D29081" s="33" t="s">
        <v>564</v>
      </c>
      <c r="E29081" s="34">
        <v>192180</v>
      </c>
      <c r="F29081" s="35">
        <v>1.0820000000000001</v>
      </c>
      <c r="G29081" s="34" t="s">
        <v>364</v>
      </c>
    </row>
    <row r="29082" spans="1:7">
      <c r="A29082" s="32">
        <v>2018</v>
      </c>
      <c r="B29082" s="32">
        <v>55128</v>
      </c>
      <c r="C29082" s="33" t="s">
        <v>563</v>
      </c>
      <c r="D29082" s="33" t="s">
        <v>564</v>
      </c>
      <c r="E29082" s="34">
        <v>760</v>
      </c>
      <c r="F29082" s="35">
        <v>1.03</v>
      </c>
      <c r="G29082" s="34" t="s">
        <v>364</v>
      </c>
    </row>
    <row r="29083" spans="1:7">
      <c r="A29083" s="32">
        <v>2018</v>
      </c>
      <c r="B29083" s="32">
        <v>55128</v>
      </c>
      <c r="C29083" s="33" t="s">
        <v>563</v>
      </c>
      <c r="D29083" s="33" t="s">
        <v>564</v>
      </c>
      <c r="E29083" s="34">
        <v>277244</v>
      </c>
      <c r="F29083" s="35">
        <v>1.03</v>
      </c>
      <c r="G29083" s="34" t="s">
        <v>364</v>
      </c>
    </row>
    <row r="29084" spans="1:7">
      <c r="A29084" s="32">
        <v>2018</v>
      </c>
      <c r="B29084" s="32">
        <v>55129</v>
      </c>
      <c r="C29084" s="33" t="s">
        <v>563</v>
      </c>
      <c r="D29084" s="33" t="s">
        <v>564</v>
      </c>
      <c r="E29084" s="34">
        <v>1985805</v>
      </c>
      <c r="F29084" s="35">
        <v>1.056</v>
      </c>
      <c r="G29084" s="34">
        <v>211</v>
      </c>
    </row>
    <row r="29085" spans="1:7">
      <c r="A29085" s="32">
        <v>2018</v>
      </c>
      <c r="B29085" s="32">
        <v>55131</v>
      </c>
      <c r="C29085" s="33" t="s">
        <v>563</v>
      </c>
      <c r="D29085" s="33" t="s">
        <v>564</v>
      </c>
      <c r="E29085" s="34">
        <v>3204878</v>
      </c>
      <c r="F29085" s="35">
        <v>1</v>
      </c>
      <c r="G29085" s="34" t="s">
        <v>364</v>
      </c>
    </row>
    <row r="29086" spans="1:7">
      <c r="A29086" s="32">
        <v>2018</v>
      </c>
      <c r="B29086" s="32">
        <v>55132</v>
      </c>
      <c r="C29086" s="33" t="s">
        <v>563</v>
      </c>
      <c r="D29086" s="33" t="s">
        <v>564</v>
      </c>
      <c r="E29086" s="34">
        <v>299545</v>
      </c>
      <c r="F29086" s="35">
        <v>0.99</v>
      </c>
      <c r="G29086" s="34" t="s">
        <v>364</v>
      </c>
    </row>
    <row r="29087" spans="1:7">
      <c r="A29087" s="32">
        <v>2018</v>
      </c>
      <c r="B29087" s="32">
        <v>55132</v>
      </c>
      <c r="C29087" s="33" t="s">
        <v>563</v>
      </c>
      <c r="D29087" s="33" t="s">
        <v>564</v>
      </c>
      <c r="E29087" s="34">
        <v>207158</v>
      </c>
      <c r="F29087" s="35">
        <v>1.0289999999999999</v>
      </c>
      <c r="G29087" s="34" t="s">
        <v>364</v>
      </c>
    </row>
    <row r="29088" spans="1:7">
      <c r="A29088" s="32">
        <v>2018</v>
      </c>
      <c r="B29088" s="32">
        <v>55135</v>
      </c>
      <c r="C29088" s="33" t="s">
        <v>563</v>
      </c>
      <c r="D29088" s="33" t="s">
        <v>564</v>
      </c>
      <c r="E29088" s="34">
        <v>206891</v>
      </c>
      <c r="F29088" s="35">
        <v>1</v>
      </c>
      <c r="G29088" s="34">
        <v>280.10000000000002</v>
      </c>
    </row>
    <row r="29089" spans="1:7">
      <c r="A29089" s="32">
        <v>2018</v>
      </c>
      <c r="B29089" s="32">
        <v>55137</v>
      </c>
      <c r="C29089" s="33" t="s">
        <v>563</v>
      </c>
      <c r="D29089" s="33" t="s">
        <v>564</v>
      </c>
      <c r="E29089" s="34">
        <v>1641130</v>
      </c>
      <c r="F29089" s="35">
        <v>1.034</v>
      </c>
      <c r="G29089" s="34">
        <v>359.1</v>
      </c>
    </row>
    <row r="29090" spans="1:7">
      <c r="A29090" s="32">
        <v>2018</v>
      </c>
      <c r="B29090" s="32">
        <v>55139</v>
      </c>
      <c r="C29090" s="33" t="s">
        <v>563</v>
      </c>
      <c r="D29090" s="33" t="s">
        <v>564</v>
      </c>
      <c r="E29090" s="34">
        <v>1018064</v>
      </c>
      <c r="F29090" s="35">
        <v>1.0289999999999999</v>
      </c>
      <c r="G29090" s="34" t="s">
        <v>364</v>
      </c>
    </row>
    <row r="29091" spans="1:7">
      <c r="A29091" s="32">
        <v>2018</v>
      </c>
      <c r="B29091" s="32">
        <v>55141</v>
      </c>
      <c r="C29091" s="33" t="s">
        <v>563</v>
      </c>
      <c r="D29091" s="33" t="s">
        <v>564</v>
      </c>
      <c r="E29091" s="34">
        <v>488692</v>
      </c>
      <c r="F29091" s="35">
        <v>1.0209999999999999</v>
      </c>
      <c r="G29091" s="34">
        <v>321.89999999999998</v>
      </c>
    </row>
    <row r="29092" spans="1:7">
      <c r="A29092" s="32">
        <v>2018</v>
      </c>
      <c r="B29092" s="32">
        <v>55144</v>
      </c>
      <c r="C29092" s="33" t="s">
        <v>563</v>
      </c>
      <c r="D29092" s="33" t="s">
        <v>564</v>
      </c>
      <c r="E29092" s="34">
        <v>2333609</v>
      </c>
      <c r="F29092" s="35">
        <v>1.038</v>
      </c>
      <c r="G29092" s="34" t="s">
        <v>364</v>
      </c>
    </row>
    <row r="29093" spans="1:7">
      <c r="A29093" s="32">
        <v>2018</v>
      </c>
      <c r="B29093" s="32">
        <v>55146</v>
      </c>
      <c r="C29093" s="33" t="s">
        <v>563</v>
      </c>
      <c r="D29093" s="33" t="s">
        <v>564</v>
      </c>
      <c r="E29093" s="34">
        <v>1808396</v>
      </c>
      <c r="F29093" s="35">
        <v>1.02</v>
      </c>
      <c r="G29093" s="34" t="s">
        <v>364</v>
      </c>
    </row>
    <row r="29094" spans="1:7">
      <c r="A29094" s="32">
        <v>2018</v>
      </c>
      <c r="B29094" s="32">
        <v>55148</v>
      </c>
      <c r="C29094" s="33" t="s">
        <v>563</v>
      </c>
      <c r="D29094" s="33" t="s">
        <v>564</v>
      </c>
      <c r="E29094" s="34">
        <v>102922</v>
      </c>
      <c r="F29094" s="35">
        <v>1.0589999999999999</v>
      </c>
      <c r="G29094" s="34">
        <v>357.8</v>
      </c>
    </row>
    <row r="29095" spans="1:7">
      <c r="A29095" s="32">
        <v>2018</v>
      </c>
      <c r="B29095" s="32">
        <v>55149</v>
      </c>
      <c r="C29095" s="33" t="s">
        <v>563</v>
      </c>
      <c r="D29095" s="33" t="s">
        <v>564</v>
      </c>
      <c r="E29095" s="34">
        <v>3473043</v>
      </c>
      <c r="F29095" s="35">
        <v>1.028</v>
      </c>
      <c r="G29095" s="34" t="s">
        <v>364</v>
      </c>
    </row>
    <row r="29096" spans="1:7">
      <c r="A29096" s="32">
        <v>2018</v>
      </c>
      <c r="B29096" s="32">
        <v>55151</v>
      </c>
      <c r="C29096" s="33" t="s">
        <v>563</v>
      </c>
      <c r="D29096" s="33" t="s">
        <v>564</v>
      </c>
      <c r="E29096" s="34">
        <v>1289756</v>
      </c>
      <c r="F29096" s="35">
        <v>1.032</v>
      </c>
      <c r="G29096" s="34" t="s">
        <v>364</v>
      </c>
    </row>
    <row r="29097" spans="1:7">
      <c r="A29097" s="32">
        <v>2018</v>
      </c>
      <c r="B29097" s="32">
        <v>55153</v>
      </c>
      <c r="C29097" s="33" t="s">
        <v>563</v>
      </c>
      <c r="D29097" s="33" t="s">
        <v>564</v>
      </c>
      <c r="E29097" s="34">
        <v>3341500</v>
      </c>
      <c r="F29097" s="35">
        <v>1.04</v>
      </c>
      <c r="G29097" s="34" t="s">
        <v>364</v>
      </c>
    </row>
    <row r="29098" spans="1:7">
      <c r="A29098" s="32">
        <v>2018</v>
      </c>
      <c r="B29098" s="32">
        <v>55154</v>
      </c>
      <c r="C29098" s="33" t="s">
        <v>563</v>
      </c>
      <c r="D29098" s="33" t="s">
        <v>564</v>
      </c>
      <c r="E29098" s="34">
        <v>1381684</v>
      </c>
      <c r="F29098" s="35">
        <v>1.03</v>
      </c>
      <c r="G29098" s="34">
        <v>297.10000000000002</v>
      </c>
    </row>
    <row r="29099" spans="1:7">
      <c r="A29099" s="32">
        <v>2018</v>
      </c>
      <c r="B29099" s="32">
        <v>55154</v>
      </c>
      <c r="C29099" s="33" t="s">
        <v>563</v>
      </c>
      <c r="D29099" s="33" t="s">
        <v>564</v>
      </c>
      <c r="E29099" s="34">
        <v>7154</v>
      </c>
      <c r="F29099" s="35">
        <v>1.03</v>
      </c>
      <c r="G29099" s="34">
        <v>319.5</v>
      </c>
    </row>
    <row r="29100" spans="1:7">
      <c r="A29100" s="32">
        <v>2018</v>
      </c>
      <c r="B29100" s="32">
        <v>55154</v>
      </c>
      <c r="C29100" s="33" t="s">
        <v>563</v>
      </c>
      <c r="D29100" s="33" t="s">
        <v>564</v>
      </c>
      <c r="E29100" s="34">
        <v>202584</v>
      </c>
      <c r="F29100" s="35">
        <v>1.03</v>
      </c>
      <c r="G29100" s="34">
        <v>305.7</v>
      </c>
    </row>
    <row r="29101" spans="1:7">
      <c r="A29101" s="32">
        <v>2018</v>
      </c>
      <c r="B29101" s="32">
        <v>55164</v>
      </c>
      <c r="C29101" s="33" t="s">
        <v>563</v>
      </c>
      <c r="D29101" s="33" t="s">
        <v>564</v>
      </c>
      <c r="E29101" s="34">
        <v>97630</v>
      </c>
      <c r="F29101" s="35">
        <v>1.03</v>
      </c>
      <c r="G29101" s="34">
        <v>399.7</v>
      </c>
    </row>
    <row r="29102" spans="1:7">
      <c r="A29102" s="32">
        <v>2018</v>
      </c>
      <c r="B29102" s="32">
        <v>55165</v>
      </c>
      <c r="C29102" s="33" t="s">
        <v>563</v>
      </c>
      <c r="D29102" s="33" t="s">
        <v>564</v>
      </c>
      <c r="E29102" s="34">
        <v>250885</v>
      </c>
      <c r="F29102" s="35">
        <v>1.03</v>
      </c>
      <c r="G29102" s="34">
        <v>427.8</v>
      </c>
    </row>
    <row r="29103" spans="1:7">
      <c r="A29103" s="32">
        <v>2018</v>
      </c>
      <c r="B29103" s="32">
        <v>55166</v>
      </c>
      <c r="C29103" s="33" t="s">
        <v>563</v>
      </c>
      <c r="D29103" s="33" t="s">
        <v>564</v>
      </c>
      <c r="E29103" s="34">
        <v>3281725</v>
      </c>
      <c r="F29103" s="35">
        <v>1.0309999999999999</v>
      </c>
      <c r="G29103" s="34" t="s">
        <v>364</v>
      </c>
    </row>
    <row r="29104" spans="1:7">
      <c r="A29104" s="32">
        <v>2018</v>
      </c>
      <c r="B29104" s="32">
        <v>55168</v>
      </c>
      <c r="C29104" s="33" t="s">
        <v>563</v>
      </c>
      <c r="D29104" s="33" t="s">
        <v>564</v>
      </c>
      <c r="E29104" s="34">
        <v>991370</v>
      </c>
      <c r="F29104" s="35">
        <v>1.024</v>
      </c>
      <c r="G29104" s="34" t="s">
        <v>364</v>
      </c>
    </row>
    <row r="29105" spans="1:7">
      <c r="A29105" s="32">
        <v>2018</v>
      </c>
      <c r="B29105" s="32">
        <v>55170</v>
      </c>
      <c r="C29105" s="33" t="s">
        <v>563</v>
      </c>
      <c r="D29105" s="33" t="s">
        <v>564</v>
      </c>
      <c r="E29105" s="34">
        <v>3080360</v>
      </c>
      <c r="F29105" s="35">
        <v>1.03</v>
      </c>
      <c r="G29105" s="34" t="s">
        <v>364</v>
      </c>
    </row>
    <row r="29106" spans="1:7">
      <c r="A29106" s="32">
        <v>2018</v>
      </c>
      <c r="B29106" s="32">
        <v>55172</v>
      </c>
      <c r="C29106" s="33" t="s">
        <v>563</v>
      </c>
      <c r="D29106" s="33" t="s">
        <v>564</v>
      </c>
      <c r="E29106" s="34">
        <v>1906102</v>
      </c>
      <c r="F29106" s="35">
        <v>1.0249999999999999</v>
      </c>
      <c r="G29106" s="34" t="s">
        <v>364</v>
      </c>
    </row>
    <row r="29107" spans="1:7">
      <c r="A29107" s="32">
        <v>2018</v>
      </c>
      <c r="B29107" s="32">
        <v>55173</v>
      </c>
      <c r="C29107" s="33" t="s">
        <v>563</v>
      </c>
      <c r="D29107" s="33" t="s">
        <v>564</v>
      </c>
      <c r="E29107" s="34">
        <v>3840347</v>
      </c>
      <c r="F29107" s="35">
        <v>1.024</v>
      </c>
      <c r="G29107" s="34">
        <v>334.3</v>
      </c>
    </row>
    <row r="29108" spans="1:7">
      <c r="A29108" s="32">
        <v>2018</v>
      </c>
      <c r="B29108" s="32">
        <v>55176</v>
      </c>
      <c r="C29108" s="33" t="s">
        <v>563</v>
      </c>
      <c r="D29108" s="33" t="s">
        <v>564</v>
      </c>
      <c r="E29108" s="34">
        <v>178991</v>
      </c>
      <c r="F29108" s="35">
        <v>1.0249999999999999</v>
      </c>
      <c r="G29108" s="34" t="s">
        <v>364</v>
      </c>
    </row>
    <row r="29109" spans="1:7">
      <c r="A29109" s="32">
        <v>2018</v>
      </c>
      <c r="B29109" s="32">
        <v>55176</v>
      </c>
      <c r="C29109" s="33" t="s">
        <v>563</v>
      </c>
      <c r="D29109" s="33" t="s">
        <v>564</v>
      </c>
      <c r="E29109" s="34">
        <v>385981</v>
      </c>
      <c r="F29109" s="35">
        <v>1.0129999999999999</v>
      </c>
      <c r="G29109" s="34" t="s">
        <v>364</v>
      </c>
    </row>
    <row r="29110" spans="1:7">
      <c r="A29110" s="32">
        <v>2018</v>
      </c>
      <c r="B29110" s="32">
        <v>55176</v>
      </c>
      <c r="C29110" s="33" t="s">
        <v>563</v>
      </c>
      <c r="D29110" s="33" t="s">
        <v>564</v>
      </c>
      <c r="E29110" s="34">
        <v>778134</v>
      </c>
      <c r="F29110" s="35">
        <v>0.998</v>
      </c>
      <c r="G29110" s="34" t="s">
        <v>364</v>
      </c>
    </row>
    <row r="29111" spans="1:7">
      <c r="A29111" s="32">
        <v>2018</v>
      </c>
      <c r="B29111" s="32">
        <v>55176</v>
      </c>
      <c r="C29111" s="33" t="s">
        <v>563</v>
      </c>
      <c r="D29111" s="33" t="s">
        <v>564</v>
      </c>
      <c r="E29111" s="34">
        <v>11727</v>
      </c>
      <c r="F29111" s="35">
        <v>1.0249999999999999</v>
      </c>
      <c r="G29111" s="34" t="s">
        <v>364</v>
      </c>
    </row>
    <row r="29112" spans="1:7">
      <c r="A29112" s="32">
        <v>2018</v>
      </c>
      <c r="B29112" s="32">
        <v>55176</v>
      </c>
      <c r="C29112" s="33" t="s">
        <v>563</v>
      </c>
      <c r="D29112" s="33" t="s">
        <v>564</v>
      </c>
      <c r="E29112" s="34">
        <v>29612</v>
      </c>
      <c r="F29112" s="35">
        <v>1.0129999999999999</v>
      </c>
      <c r="G29112" s="34" t="s">
        <v>364</v>
      </c>
    </row>
    <row r="29113" spans="1:7">
      <c r="A29113" s="32">
        <v>2018</v>
      </c>
      <c r="B29113" s="32">
        <v>55177</v>
      </c>
      <c r="C29113" s="33" t="s">
        <v>563</v>
      </c>
      <c r="D29113" s="33" t="s">
        <v>564</v>
      </c>
      <c r="E29113" s="34">
        <v>429725</v>
      </c>
      <c r="F29113" s="35">
        <v>1.032</v>
      </c>
      <c r="G29113" s="34" t="s">
        <v>364</v>
      </c>
    </row>
    <row r="29114" spans="1:7">
      <c r="A29114" s="32">
        <v>2018</v>
      </c>
      <c r="B29114" s="32">
        <v>55178</v>
      </c>
      <c r="C29114" s="33" t="s">
        <v>563</v>
      </c>
      <c r="D29114" s="33" t="s">
        <v>564</v>
      </c>
      <c r="E29114" s="34">
        <v>965289</v>
      </c>
      <c r="F29114" s="35">
        <v>1.0449999999999999</v>
      </c>
      <c r="G29114" s="34" t="s">
        <v>364</v>
      </c>
    </row>
    <row r="29115" spans="1:7">
      <c r="A29115" s="32">
        <v>2018</v>
      </c>
      <c r="B29115" s="32">
        <v>55179</v>
      </c>
      <c r="C29115" s="33" t="s">
        <v>563</v>
      </c>
      <c r="D29115" s="33" t="s">
        <v>564</v>
      </c>
      <c r="E29115" s="34">
        <v>919592</v>
      </c>
      <c r="F29115" s="35">
        <v>1.0449999999999999</v>
      </c>
      <c r="G29115" s="34" t="s">
        <v>364</v>
      </c>
    </row>
    <row r="29116" spans="1:7">
      <c r="A29116" s="32">
        <v>2018</v>
      </c>
      <c r="B29116" s="32">
        <v>55182</v>
      </c>
      <c r="C29116" s="33" t="s">
        <v>563</v>
      </c>
      <c r="D29116" s="33" t="s">
        <v>564</v>
      </c>
      <c r="E29116" s="34">
        <v>1974000</v>
      </c>
      <c r="F29116" s="35">
        <v>1.03</v>
      </c>
      <c r="G29116" s="34" t="s">
        <v>364</v>
      </c>
    </row>
    <row r="29117" spans="1:7">
      <c r="A29117" s="32">
        <v>2018</v>
      </c>
      <c r="B29117" s="32">
        <v>55183</v>
      </c>
      <c r="C29117" s="33" t="s">
        <v>563</v>
      </c>
      <c r="D29117" s="33" t="s">
        <v>564</v>
      </c>
      <c r="E29117" s="34">
        <v>1413135</v>
      </c>
      <c r="F29117" s="35">
        <v>1.054</v>
      </c>
      <c r="G29117" s="34" t="s">
        <v>364</v>
      </c>
    </row>
    <row r="29118" spans="1:7">
      <c r="A29118" s="32">
        <v>2018</v>
      </c>
      <c r="B29118" s="32">
        <v>55187</v>
      </c>
      <c r="C29118" s="33" t="s">
        <v>563</v>
      </c>
      <c r="D29118" s="33" t="s">
        <v>564</v>
      </c>
      <c r="E29118" s="34">
        <v>4392230</v>
      </c>
      <c r="F29118" s="35">
        <v>1.0209999999999999</v>
      </c>
      <c r="G29118" s="34" t="s">
        <v>364</v>
      </c>
    </row>
    <row r="29119" spans="1:7">
      <c r="A29119" s="32">
        <v>2018</v>
      </c>
      <c r="B29119" s="32">
        <v>55193</v>
      </c>
      <c r="C29119" s="33" t="s">
        <v>563</v>
      </c>
      <c r="D29119" s="33" t="s">
        <v>564</v>
      </c>
      <c r="E29119" s="34">
        <v>2181123</v>
      </c>
      <c r="F29119" s="35">
        <v>1.05</v>
      </c>
      <c r="G29119" s="34" t="s">
        <v>364</v>
      </c>
    </row>
    <row r="29120" spans="1:7">
      <c r="A29120" s="32">
        <v>2018</v>
      </c>
      <c r="B29120" s="32">
        <v>55197</v>
      </c>
      <c r="C29120" s="33" t="s">
        <v>563</v>
      </c>
      <c r="D29120" s="33" t="s">
        <v>564</v>
      </c>
      <c r="E29120" s="34">
        <v>3398568</v>
      </c>
      <c r="F29120" s="35">
        <v>1</v>
      </c>
      <c r="G29120" s="34">
        <v>322.10000000000002</v>
      </c>
    </row>
    <row r="29121" spans="1:7">
      <c r="A29121" s="32">
        <v>2018</v>
      </c>
      <c r="B29121" s="32">
        <v>55198</v>
      </c>
      <c r="C29121" s="33" t="s">
        <v>563</v>
      </c>
      <c r="D29121" s="33" t="s">
        <v>564</v>
      </c>
      <c r="E29121" s="34">
        <v>554000</v>
      </c>
      <c r="F29121" s="35">
        <v>1.079</v>
      </c>
      <c r="G29121" s="34" t="s">
        <v>364</v>
      </c>
    </row>
    <row r="29122" spans="1:7">
      <c r="A29122" s="32">
        <v>2018</v>
      </c>
      <c r="B29122" s="32">
        <v>55199</v>
      </c>
      <c r="C29122" s="33" t="s">
        <v>563</v>
      </c>
      <c r="D29122" s="33" t="s">
        <v>564</v>
      </c>
      <c r="E29122" s="34">
        <v>114100</v>
      </c>
      <c r="F29122" s="35">
        <v>1.0980000000000001</v>
      </c>
      <c r="G29122" s="34" t="s">
        <v>364</v>
      </c>
    </row>
    <row r="29123" spans="1:7">
      <c r="A29123" s="32">
        <v>2018</v>
      </c>
      <c r="B29123" s="32">
        <v>55201</v>
      </c>
      <c r="C29123" s="33" t="s">
        <v>563</v>
      </c>
      <c r="D29123" s="33" t="s">
        <v>564</v>
      </c>
      <c r="E29123" s="34">
        <v>57578</v>
      </c>
      <c r="F29123" s="35">
        <v>1.0289999999999999</v>
      </c>
      <c r="G29123" s="34" t="s">
        <v>364</v>
      </c>
    </row>
    <row r="29124" spans="1:7">
      <c r="A29124" s="32">
        <v>2018</v>
      </c>
      <c r="B29124" s="32">
        <v>55202</v>
      </c>
      <c r="C29124" s="33" t="s">
        <v>563</v>
      </c>
      <c r="D29124" s="33" t="s">
        <v>564</v>
      </c>
      <c r="E29124" s="34">
        <v>94731</v>
      </c>
      <c r="F29124" s="35">
        <v>1.026</v>
      </c>
      <c r="G29124" s="34">
        <v>388.7</v>
      </c>
    </row>
    <row r="29125" spans="1:7">
      <c r="A29125" s="32">
        <v>2018</v>
      </c>
      <c r="B29125" s="32">
        <v>55204</v>
      </c>
      <c r="C29125" s="33" t="s">
        <v>563</v>
      </c>
      <c r="D29125" s="33" t="s">
        <v>564</v>
      </c>
      <c r="E29125" s="34">
        <v>11408</v>
      </c>
      <c r="F29125" s="35">
        <v>1.024</v>
      </c>
      <c r="G29125" s="34">
        <v>480.9</v>
      </c>
    </row>
    <row r="29126" spans="1:7">
      <c r="A29126" s="32">
        <v>2018</v>
      </c>
      <c r="B29126" s="32">
        <v>55206</v>
      </c>
      <c r="C29126" s="33" t="s">
        <v>563</v>
      </c>
      <c r="D29126" s="33" t="s">
        <v>564</v>
      </c>
      <c r="E29126" s="34">
        <v>1584084</v>
      </c>
      <c r="F29126" s="35">
        <v>1.022</v>
      </c>
      <c r="G29126" s="34" t="s">
        <v>364</v>
      </c>
    </row>
    <row r="29127" spans="1:7">
      <c r="A29127" s="32">
        <v>2018</v>
      </c>
      <c r="B29127" s="32">
        <v>55210</v>
      </c>
      <c r="C29127" s="33" t="s">
        <v>563</v>
      </c>
      <c r="D29127" s="33" t="s">
        <v>564</v>
      </c>
      <c r="E29127" s="34">
        <v>518660</v>
      </c>
      <c r="F29127" s="35">
        <v>1.05</v>
      </c>
      <c r="G29127" s="34">
        <v>266</v>
      </c>
    </row>
    <row r="29128" spans="1:7">
      <c r="A29128" s="32">
        <v>2018</v>
      </c>
      <c r="B29128" s="32">
        <v>55211</v>
      </c>
      <c r="C29128" s="33" t="s">
        <v>563</v>
      </c>
      <c r="D29128" s="33" t="s">
        <v>564</v>
      </c>
      <c r="E29128" s="34">
        <v>1647223</v>
      </c>
      <c r="F29128" s="35">
        <v>1.0289999999999999</v>
      </c>
      <c r="G29128" s="34" t="s">
        <v>364</v>
      </c>
    </row>
    <row r="29129" spans="1:7">
      <c r="A29129" s="32">
        <v>2018</v>
      </c>
      <c r="B29129" s="32">
        <v>55212</v>
      </c>
      <c r="C29129" s="33" t="s">
        <v>563</v>
      </c>
      <c r="D29129" s="33" t="s">
        <v>564</v>
      </c>
      <c r="E29129" s="34">
        <v>1563940</v>
      </c>
      <c r="F29129" s="35">
        <v>1.03</v>
      </c>
      <c r="G29129" s="34" t="s">
        <v>364</v>
      </c>
    </row>
    <row r="29130" spans="1:7">
      <c r="A29130" s="32">
        <v>2018</v>
      </c>
      <c r="B29130" s="32">
        <v>55215</v>
      </c>
      <c r="C29130" s="33" t="s">
        <v>563</v>
      </c>
      <c r="D29130" s="33" t="s">
        <v>564</v>
      </c>
      <c r="E29130" s="34">
        <v>4891513</v>
      </c>
      <c r="F29130" s="35">
        <v>1.03</v>
      </c>
      <c r="G29130" s="34" t="s">
        <v>364</v>
      </c>
    </row>
    <row r="29131" spans="1:7">
      <c r="A29131" s="32">
        <v>2018</v>
      </c>
      <c r="B29131" s="32">
        <v>55217</v>
      </c>
      <c r="C29131" s="33" t="s">
        <v>563</v>
      </c>
      <c r="D29131" s="33" t="s">
        <v>564</v>
      </c>
      <c r="E29131" s="34">
        <v>2436515</v>
      </c>
      <c r="F29131" s="35">
        <v>1.04</v>
      </c>
      <c r="G29131" s="34" t="s">
        <v>364</v>
      </c>
    </row>
    <row r="29132" spans="1:7">
      <c r="A29132" s="32">
        <v>2018</v>
      </c>
      <c r="B29132" s="32">
        <v>55218</v>
      </c>
      <c r="C29132" s="33" t="s">
        <v>563</v>
      </c>
      <c r="D29132" s="33" t="s">
        <v>564</v>
      </c>
      <c r="E29132" s="34">
        <v>825253</v>
      </c>
      <c r="F29132" s="35">
        <v>1.0680000000000001</v>
      </c>
      <c r="G29132" s="34">
        <v>310.39999999999998</v>
      </c>
    </row>
    <row r="29133" spans="1:7">
      <c r="A29133" s="32">
        <v>2018</v>
      </c>
      <c r="B29133" s="32">
        <v>55218</v>
      </c>
      <c r="C29133" s="33" t="s">
        <v>563</v>
      </c>
      <c r="D29133" s="33" t="s">
        <v>564</v>
      </c>
      <c r="E29133" s="34">
        <v>1152162</v>
      </c>
      <c r="F29133" s="35">
        <v>1.0680000000000001</v>
      </c>
      <c r="G29133" s="34">
        <v>318.39999999999998</v>
      </c>
    </row>
    <row r="29134" spans="1:7">
      <c r="A29134" s="32">
        <v>2018</v>
      </c>
      <c r="B29134" s="32">
        <v>55220</v>
      </c>
      <c r="C29134" s="33" t="s">
        <v>563</v>
      </c>
      <c r="D29134" s="33" t="s">
        <v>564</v>
      </c>
      <c r="E29134" s="34">
        <v>174969</v>
      </c>
      <c r="F29134" s="35">
        <v>1.008</v>
      </c>
      <c r="G29134" s="34">
        <v>301.89999999999998</v>
      </c>
    </row>
    <row r="29135" spans="1:7">
      <c r="A29135" s="32">
        <v>2018</v>
      </c>
      <c r="B29135" s="32">
        <v>55220</v>
      </c>
      <c r="C29135" s="33" t="s">
        <v>563</v>
      </c>
      <c r="D29135" s="33" t="s">
        <v>564</v>
      </c>
      <c r="E29135" s="34">
        <v>178595</v>
      </c>
      <c r="F29135" s="35">
        <v>1.008</v>
      </c>
      <c r="G29135" s="34">
        <v>357.2</v>
      </c>
    </row>
    <row r="29136" spans="1:7">
      <c r="A29136" s="32">
        <v>2018</v>
      </c>
      <c r="B29136" s="32">
        <v>55221</v>
      </c>
      <c r="C29136" s="33" t="s">
        <v>563</v>
      </c>
      <c r="D29136" s="33" t="s">
        <v>564</v>
      </c>
      <c r="E29136" s="34">
        <v>189742</v>
      </c>
      <c r="F29136" s="35">
        <v>1.03</v>
      </c>
      <c r="G29136" s="34">
        <v>362.3</v>
      </c>
    </row>
    <row r="29137" spans="1:7">
      <c r="A29137" s="32">
        <v>2018</v>
      </c>
      <c r="B29137" s="32">
        <v>55222</v>
      </c>
      <c r="C29137" s="33" t="s">
        <v>563</v>
      </c>
      <c r="D29137" s="33" t="s">
        <v>564</v>
      </c>
      <c r="E29137" s="34">
        <v>10692</v>
      </c>
      <c r="F29137" s="35">
        <v>1.0649999999999999</v>
      </c>
      <c r="G29137" s="34" t="s">
        <v>364</v>
      </c>
    </row>
    <row r="29138" spans="1:7">
      <c r="A29138" s="32">
        <v>2018</v>
      </c>
      <c r="B29138" s="32">
        <v>55223</v>
      </c>
      <c r="C29138" s="33" t="s">
        <v>563</v>
      </c>
      <c r="D29138" s="33" t="s">
        <v>564</v>
      </c>
      <c r="E29138" s="34">
        <v>23801</v>
      </c>
      <c r="F29138" s="35">
        <v>1</v>
      </c>
      <c r="G29138" s="34" t="s">
        <v>364</v>
      </c>
    </row>
    <row r="29139" spans="1:7">
      <c r="A29139" s="32">
        <v>2018</v>
      </c>
      <c r="B29139" s="32">
        <v>55223</v>
      </c>
      <c r="C29139" s="33" t="s">
        <v>563</v>
      </c>
      <c r="D29139" s="33" t="s">
        <v>564</v>
      </c>
      <c r="E29139" s="34">
        <v>24318</v>
      </c>
      <c r="F29139" s="35">
        <v>1.028</v>
      </c>
      <c r="G29139" s="34" t="s">
        <v>364</v>
      </c>
    </row>
    <row r="29140" spans="1:7">
      <c r="A29140" s="32">
        <v>2018</v>
      </c>
      <c r="B29140" s="32">
        <v>55223</v>
      </c>
      <c r="C29140" s="33" t="s">
        <v>563</v>
      </c>
      <c r="D29140" s="33" t="s">
        <v>564</v>
      </c>
      <c r="E29140" s="34">
        <v>64670</v>
      </c>
      <c r="F29140" s="35">
        <v>1</v>
      </c>
      <c r="G29140" s="34" t="s">
        <v>364</v>
      </c>
    </row>
    <row r="29141" spans="1:7">
      <c r="A29141" s="32">
        <v>2018</v>
      </c>
      <c r="B29141" s="32">
        <v>55223</v>
      </c>
      <c r="C29141" s="33" t="s">
        <v>563</v>
      </c>
      <c r="D29141" s="33" t="s">
        <v>564</v>
      </c>
      <c r="E29141" s="34">
        <v>72248</v>
      </c>
      <c r="F29141" s="35">
        <v>1.038</v>
      </c>
      <c r="G29141" s="34" t="s">
        <v>364</v>
      </c>
    </row>
    <row r="29142" spans="1:7">
      <c r="A29142" s="32">
        <v>2018</v>
      </c>
      <c r="B29142" s="32">
        <v>55223</v>
      </c>
      <c r="C29142" s="33" t="s">
        <v>563</v>
      </c>
      <c r="D29142" s="33" t="s">
        <v>564</v>
      </c>
      <c r="E29142" s="34">
        <v>84918</v>
      </c>
      <c r="F29142" s="35">
        <v>1.022</v>
      </c>
      <c r="G29142" s="34" t="s">
        <v>364</v>
      </c>
    </row>
    <row r="29143" spans="1:7">
      <c r="A29143" s="32">
        <v>2018</v>
      </c>
      <c r="B29143" s="32">
        <v>55223</v>
      </c>
      <c r="C29143" s="33" t="s">
        <v>563</v>
      </c>
      <c r="D29143" s="33" t="s">
        <v>564</v>
      </c>
      <c r="E29143" s="34">
        <v>90062</v>
      </c>
      <c r="F29143" s="35">
        <v>1.024</v>
      </c>
      <c r="G29143" s="34" t="s">
        <v>364</v>
      </c>
    </row>
    <row r="29144" spans="1:7">
      <c r="A29144" s="32">
        <v>2018</v>
      </c>
      <c r="B29144" s="32">
        <v>55223</v>
      </c>
      <c r="C29144" s="33" t="s">
        <v>563</v>
      </c>
      <c r="D29144" s="33" t="s">
        <v>564</v>
      </c>
      <c r="E29144" s="34">
        <v>97810</v>
      </c>
      <c r="F29144" s="35">
        <v>1.0149999999999999</v>
      </c>
      <c r="G29144" s="34" t="s">
        <v>364</v>
      </c>
    </row>
    <row r="29145" spans="1:7">
      <c r="A29145" s="32">
        <v>2018</v>
      </c>
      <c r="B29145" s="32">
        <v>55223</v>
      </c>
      <c r="C29145" s="33" t="s">
        <v>563</v>
      </c>
      <c r="D29145" s="33" t="s">
        <v>564</v>
      </c>
      <c r="E29145" s="34">
        <v>155372</v>
      </c>
      <c r="F29145" s="35">
        <v>1.02</v>
      </c>
      <c r="G29145" s="34" t="s">
        <v>364</v>
      </c>
    </row>
    <row r="29146" spans="1:7">
      <c r="A29146" s="32">
        <v>2018</v>
      </c>
      <c r="B29146" s="32">
        <v>55223</v>
      </c>
      <c r="C29146" s="33" t="s">
        <v>563</v>
      </c>
      <c r="D29146" s="33" t="s">
        <v>564</v>
      </c>
      <c r="E29146" s="34">
        <v>110400</v>
      </c>
      <c r="F29146" s="35">
        <v>1.0209999999999999</v>
      </c>
      <c r="G29146" s="34" t="s">
        <v>364</v>
      </c>
    </row>
    <row r="29147" spans="1:7">
      <c r="A29147" s="32">
        <v>2018</v>
      </c>
      <c r="B29147" s="32">
        <v>55223</v>
      </c>
      <c r="C29147" s="33" t="s">
        <v>563</v>
      </c>
      <c r="D29147" s="33" t="s">
        <v>564</v>
      </c>
      <c r="E29147" s="34">
        <v>117127</v>
      </c>
      <c r="F29147" s="35">
        <v>1.0189999999999999</v>
      </c>
      <c r="G29147" s="34" t="s">
        <v>364</v>
      </c>
    </row>
    <row r="29148" spans="1:7">
      <c r="A29148" s="32">
        <v>2018</v>
      </c>
      <c r="B29148" s="32">
        <v>55223</v>
      </c>
      <c r="C29148" s="33" t="s">
        <v>563</v>
      </c>
      <c r="D29148" s="33" t="s">
        <v>564</v>
      </c>
      <c r="E29148" s="34">
        <v>143660</v>
      </c>
      <c r="F29148" s="35">
        <v>1.026</v>
      </c>
      <c r="G29148" s="34" t="s">
        <v>364</v>
      </c>
    </row>
    <row r="29149" spans="1:7">
      <c r="A29149" s="32">
        <v>2018</v>
      </c>
      <c r="B29149" s="32">
        <v>55223</v>
      </c>
      <c r="C29149" s="33" t="s">
        <v>563</v>
      </c>
      <c r="D29149" s="33" t="s">
        <v>564</v>
      </c>
      <c r="E29149" s="34">
        <v>147482</v>
      </c>
      <c r="F29149" s="35">
        <v>1.022</v>
      </c>
      <c r="G29149" s="34" t="s">
        <v>364</v>
      </c>
    </row>
    <row r="29150" spans="1:7">
      <c r="A29150" s="32">
        <v>2018</v>
      </c>
      <c r="B29150" s="32">
        <v>55224</v>
      </c>
      <c r="C29150" s="33" t="s">
        <v>563</v>
      </c>
      <c r="D29150" s="33" t="s">
        <v>564</v>
      </c>
      <c r="E29150" s="34">
        <v>792</v>
      </c>
      <c r="F29150" s="35">
        <v>1.028</v>
      </c>
      <c r="G29150" s="34">
        <v>511.5</v>
      </c>
    </row>
    <row r="29151" spans="1:7">
      <c r="A29151" s="32">
        <v>2018</v>
      </c>
      <c r="B29151" s="32">
        <v>55224</v>
      </c>
      <c r="C29151" s="33" t="s">
        <v>563</v>
      </c>
      <c r="D29151" s="33" t="s">
        <v>564</v>
      </c>
      <c r="E29151" s="34">
        <v>186016</v>
      </c>
      <c r="F29151" s="35">
        <v>1.028</v>
      </c>
      <c r="G29151" s="34">
        <v>383.2</v>
      </c>
    </row>
    <row r="29152" spans="1:7">
      <c r="A29152" s="32">
        <v>2018</v>
      </c>
      <c r="B29152" s="32">
        <v>55225</v>
      </c>
      <c r="C29152" s="33" t="s">
        <v>563</v>
      </c>
      <c r="D29152" s="33" t="s">
        <v>564</v>
      </c>
      <c r="E29152" s="34">
        <v>1478335</v>
      </c>
      <c r="F29152" s="35">
        <v>1.0209999999999999</v>
      </c>
      <c r="G29152" s="34" t="s">
        <v>364</v>
      </c>
    </row>
    <row r="29153" spans="1:7">
      <c r="A29153" s="32">
        <v>2018</v>
      </c>
      <c r="B29153" s="32">
        <v>55226</v>
      </c>
      <c r="C29153" s="33" t="s">
        <v>563</v>
      </c>
      <c r="D29153" s="33" t="s">
        <v>564</v>
      </c>
      <c r="E29153" s="34">
        <v>3755031</v>
      </c>
      <c r="F29153" s="35">
        <v>1.016</v>
      </c>
      <c r="G29153" s="34" t="s">
        <v>364</v>
      </c>
    </row>
    <row r="29154" spans="1:7">
      <c r="A29154" s="32">
        <v>2018</v>
      </c>
      <c r="B29154" s="32">
        <v>55228</v>
      </c>
      <c r="C29154" s="33" t="s">
        <v>565</v>
      </c>
      <c r="D29154" s="33" t="s">
        <v>566</v>
      </c>
      <c r="E29154" s="34">
        <v>1495</v>
      </c>
      <c r="F29154" s="35">
        <v>5.7919999999999998</v>
      </c>
      <c r="G29154" s="34">
        <v>1824.4</v>
      </c>
    </row>
    <row r="29155" spans="1:7">
      <c r="A29155" s="32">
        <v>2018</v>
      </c>
      <c r="B29155" s="32">
        <v>55228</v>
      </c>
      <c r="C29155" s="33" t="s">
        <v>563</v>
      </c>
      <c r="D29155" s="33" t="s">
        <v>564</v>
      </c>
      <c r="E29155" s="34">
        <v>129757</v>
      </c>
      <c r="F29155" s="35">
        <v>1.0609999999999999</v>
      </c>
      <c r="G29155" s="34">
        <v>311.5</v>
      </c>
    </row>
    <row r="29156" spans="1:7">
      <c r="A29156" s="32">
        <v>2018</v>
      </c>
      <c r="B29156" s="32">
        <v>55228</v>
      </c>
      <c r="C29156" s="33" t="s">
        <v>563</v>
      </c>
      <c r="D29156" s="33" t="s">
        <v>564</v>
      </c>
      <c r="E29156" s="34">
        <v>21243</v>
      </c>
      <c r="F29156" s="35">
        <v>1.0660000000000001</v>
      </c>
      <c r="G29156" s="34">
        <v>770.5</v>
      </c>
    </row>
    <row r="29157" spans="1:7">
      <c r="A29157" s="32">
        <v>2018</v>
      </c>
      <c r="B29157" s="32">
        <v>55229</v>
      </c>
      <c r="C29157" s="33" t="s">
        <v>563</v>
      </c>
      <c r="D29157" s="33" t="s">
        <v>564</v>
      </c>
      <c r="E29157" s="34">
        <v>21395</v>
      </c>
      <c r="F29157" s="35">
        <v>1.0640000000000001</v>
      </c>
      <c r="G29157" s="34" t="s">
        <v>364</v>
      </c>
    </row>
    <row r="29158" spans="1:7">
      <c r="A29158" s="32">
        <v>2018</v>
      </c>
      <c r="B29158" s="32">
        <v>55230</v>
      </c>
      <c r="C29158" s="33" t="s">
        <v>563</v>
      </c>
      <c r="D29158" s="33" t="s">
        <v>564</v>
      </c>
      <c r="E29158" s="34">
        <v>6430</v>
      </c>
      <c r="F29158" s="35">
        <v>1.024</v>
      </c>
      <c r="G29158" s="34">
        <v>348.4</v>
      </c>
    </row>
    <row r="29159" spans="1:7">
      <c r="A29159" s="32">
        <v>2018</v>
      </c>
      <c r="B29159" s="32">
        <v>55230</v>
      </c>
      <c r="C29159" s="33" t="s">
        <v>563</v>
      </c>
      <c r="D29159" s="33" t="s">
        <v>564</v>
      </c>
      <c r="E29159" s="34">
        <v>21379</v>
      </c>
      <c r="F29159" s="35">
        <v>1.024</v>
      </c>
      <c r="G29159" s="34">
        <v>359.1</v>
      </c>
    </row>
    <row r="29160" spans="1:7">
      <c r="A29160" s="32">
        <v>2018</v>
      </c>
      <c r="B29160" s="32">
        <v>55230</v>
      </c>
      <c r="C29160" s="33" t="s">
        <v>563</v>
      </c>
      <c r="D29160" s="33" t="s">
        <v>564</v>
      </c>
      <c r="E29160" s="34">
        <v>46322</v>
      </c>
      <c r="F29160" s="35">
        <v>1.024</v>
      </c>
      <c r="G29160" s="34">
        <v>356.8</v>
      </c>
    </row>
    <row r="29161" spans="1:7">
      <c r="A29161" s="32">
        <v>2018</v>
      </c>
      <c r="B29161" s="32">
        <v>55230</v>
      </c>
      <c r="C29161" s="33" t="s">
        <v>563</v>
      </c>
      <c r="D29161" s="33" t="s">
        <v>564</v>
      </c>
      <c r="E29161" s="34">
        <v>744289</v>
      </c>
      <c r="F29161" s="35">
        <v>1.024</v>
      </c>
      <c r="G29161" s="34">
        <v>322.5</v>
      </c>
    </row>
    <row r="29162" spans="1:7">
      <c r="A29162" s="32">
        <v>2018</v>
      </c>
      <c r="B29162" s="32">
        <v>55230</v>
      </c>
      <c r="C29162" s="33" t="s">
        <v>563</v>
      </c>
      <c r="D29162" s="33" t="s">
        <v>564</v>
      </c>
      <c r="E29162" s="34">
        <v>106897</v>
      </c>
      <c r="F29162" s="35">
        <v>1.024</v>
      </c>
      <c r="G29162" s="34">
        <v>367.7</v>
      </c>
    </row>
    <row r="29163" spans="1:7">
      <c r="A29163" s="32">
        <v>2018</v>
      </c>
      <c r="B29163" s="32">
        <v>55230</v>
      </c>
      <c r="C29163" s="33" t="s">
        <v>563</v>
      </c>
      <c r="D29163" s="33" t="s">
        <v>564</v>
      </c>
      <c r="E29163" s="34">
        <v>118948</v>
      </c>
      <c r="F29163" s="35">
        <v>1.024</v>
      </c>
      <c r="G29163" s="34">
        <v>356.9</v>
      </c>
    </row>
    <row r="29164" spans="1:7">
      <c r="A29164" s="32">
        <v>2018</v>
      </c>
      <c r="B29164" s="32">
        <v>55230</v>
      </c>
      <c r="C29164" s="33" t="s">
        <v>563</v>
      </c>
      <c r="D29164" s="33" t="s">
        <v>564</v>
      </c>
      <c r="E29164" s="34">
        <v>58425</v>
      </c>
      <c r="F29164" s="35">
        <v>1.024</v>
      </c>
      <c r="G29164" s="34">
        <v>405.3</v>
      </c>
    </row>
    <row r="29165" spans="1:7">
      <c r="A29165" s="32">
        <v>2018</v>
      </c>
      <c r="B29165" s="32">
        <v>55231</v>
      </c>
      <c r="C29165" s="33" t="s">
        <v>563</v>
      </c>
      <c r="D29165" s="33" t="s">
        <v>564</v>
      </c>
      <c r="E29165" s="34">
        <v>2533542</v>
      </c>
      <c r="F29165" s="35">
        <v>1.0469999999999999</v>
      </c>
      <c r="G29165" s="34" t="s">
        <v>364</v>
      </c>
    </row>
    <row r="29166" spans="1:7">
      <c r="A29166" s="32">
        <v>2018</v>
      </c>
      <c r="B29166" s="32">
        <v>55232</v>
      </c>
      <c r="C29166" s="33" t="s">
        <v>563</v>
      </c>
      <c r="D29166" s="33" t="s">
        <v>564</v>
      </c>
      <c r="E29166" s="34">
        <v>463696</v>
      </c>
      <c r="F29166" s="35">
        <v>1</v>
      </c>
      <c r="G29166" s="34">
        <v>305</v>
      </c>
    </row>
    <row r="29167" spans="1:7">
      <c r="A29167" s="32">
        <v>2018</v>
      </c>
      <c r="B29167" s="32">
        <v>55233</v>
      </c>
      <c r="C29167" s="33" t="s">
        <v>563</v>
      </c>
      <c r="D29167" s="33" t="s">
        <v>564</v>
      </c>
      <c r="E29167" s="34">
        <v>86225</v>
      </c>
      <c r="F29167" s="35">
        <v>1.0249999999999999</v>
      </c>
      <c r="G29167" s="34" t="s">
        <v>364</v>
      </c>
    </row>
    <row r="29168" spans="1:7">
      <c r="A29168" s="32">
        <v>2018</v>
      </c>
      <c r="B29168" s="32">
        <v>55234</v>
      </c>
      <c r="C29168" s="33" t="s">
        <v>563</v>
      </c>
      <c r="D29168" s="33" t="s">
        <v>564</v>
      </c>
      <c r="E29168" s="34">
        <v>49211</v>
      </c>
      <c r="F29168" s="35">
        <v>1.02</v>
      </c>
      <c r="G29168" s="34">
        <v>534.29999999999995</v>
      </c>
    </row>
    <row r="29169" spans="1:7">
      <c r="A29169" s="32">
        <v>2018</v>
      </c>
      <c r="B29169" s="32">
        <v>55236</v>
      </c>
      <c r="C29169" s="33" t="s">
        <v>563</v>
      </c>
      <c r="D29169" s="33" t="s">
        <v>564</v>
      </c>
      <c r="E29169" s="34">
        <v>72277</v>
      </c>
      <c r="F29169" s="35">
        <v>1.052</v>
      </c>
      <c r="G29169" s="34" t="s">
        <v>364</v>
      </c>
    </row>
    <row r="29170" spans="1:7">
      <c r="A29170" s="32">
        <v>2018</v>
      </c>
      <c r="B29170" s="32">
        <v>55237</v>
      </c>
      <c r="C29170" s="33" t="s">
        <v>563</v>
      </c>
      <c r="D29170" s="33" t="s">
        <v>564</v>
      </c>
      <c r="E29170" s="34">
        <v>119587</v>
      </c>
      <c r="F29170" s="35">
        <v>1.0109999999999999</v>
      </c>
      <c r="G29170" s="34" t="s">
        <v>364</v>
      </c>
    </row>
    <row r="29171" spans="1:7">
      <c r="A29171" s="32">
        <v>2018</v>
      </c>
      <c r="B29171" s="32">
        <v>55238</v>
      </c>
      <c r="C29171" s="33" t="s">
        <v>563</v>
      </c>
      <c r="D29171" s="33" t="s">
        <v>564</v>
      </c>
      <c r="E29171" s="34">
        <v>125529</v>
      </c>
      <c r="F29171" s="35">
        <v>1.05</v>
      </c>
      <c r="G29171" s="34" t="s">
        <v>364</v>
      </c>
    </row>
    <row r="29172" spans="1:7">
      <c r="A29172" s="32">
        <v>2018</v>
      </c>
      <c r="B29172" s="32">
        <v>55239</v>
      </c>
      <c r="C29172" s="33" t="s">
        <v>563</v>
      </c>
      <c r="D29172" s="33" t="s">
        <v>564</v>
      </c>
      <c r="E29172" s="34">
        <v>209059</v>
      </c>
      <c r="F29172" s="35">
        <v>1.0469999999999999</v>
      </c>
      <c r="G29172" s="34" t="s">
        <v>364</v>
      </c>
    </row>
    <row r="29173" spans="1:7">
      <c r="A29173" s="32">
        <v>2018</v>
      </c>
      <c r="B29173" s="32">
        <v>55241</v>
      </c>
      <c r="C29173" s="33" t="s">
        <v>563</v>
      </c>
      <c r="D29173" s="33" t="s">
        <v>564</v>
      </c>
      <c r="E29173" s="34">
        <v>688716</v>
      </c>
      <c r="F29173" s="35">
        <v>1.018</v>
      </c>
      <c r="G29173" s="34" t="s">
        <v>364</v>
      </c>
    </row>
    <row r="29174" spans="1:7">
      <c r="A29174" s="32">
        <v>2018</v>
      </c>
      <c r="B29174" s="32">
        <v>55242</v>
      </c>
      <c r="C29174" s="33" t="s">
        <v>563</v>
      </c>
      <c r="D29174" s="33" t="s">
        <v>564</v>
      </c>
      <c r="E29174" s="34">
        <v>496739</v>
      </c>
      <c r="F29174" s="35">
        <v>1.018</v>
      </c>
      <c r="G29174" s="34" t="s">
        <v>364</v>
      </c>
    </row>
    <row r="29175" spans="1:7">
      <c r="A29175" s="32">
        <v>2018</v>
      </c>
      <c r="B29175" s="32">
        <v>55243</v>
      </c>
      <c r="C29175" s="33" t="s">
        <v>563</v>
      </c>
      <c r="D29175" s="33" t="s">
        <v>564</v>
      </c>
      <c r="E29175" s="34">
        <v>44978</v>
      </c>
      <c r="F29175" s="35">
        <v>1.03</v>
      </c>
      <c r="G29175" s="34" t="s">
        <v>364</v>
      </c>
    </row>
    <row r="29176" spans="1:7">
      <c r="A29176" s="32">
        <v>2018</v>
      </c>
      <c r="B29176" s="32">
        <v>55244</v>
      </c>
      <c r="C29176" s="33" t="s">
        <v>563</v>
      </c>
      <c r="D29176" s="33" t="s">
        <v>564</v>
      </c>
      <c r="E29176" s="34">
        <v>64635</v>
      </c>
      <c r="F29176" s="35">
        <v>1.02</v>
      </c>
      <c r="G29176" s="34">
        <v>338.9</v>
      </c>
    </row>
    <row r="29177" spans="1:7">
      <c r="A29177" s="32">
        <v>2018</v>
      </c>
      <c r="B29177" s="32">
        <v>55247</v>
      </c>
      <c r="C29177" s="33" t="s">
        <v>565</v>
      </c>
      <c r="D29177" s="33" t="s">
        <v>566</v>
      </c>
      <c r="E29177" s="34">
        <v>699</v>
      </c>
      <c r="F29177" s="35">
        <v>5.8</v>
      </c>
      <c r="G29177" s="34" t="s">
        <v>364</v>
      </c>
    </row>
    <row r="29178" spans="1:7">
      <c r="A29178" s="32">
        <v>2018</v>
      </c>
      <c r="B29178" s="32">
        <v>55247</v>
      </c>
      <c r="C29178" s="33" t="s">
        <v>563</v>
      </c>
      <c r="D29178" s="33" t="s">
        <v>564</v>
      </c>
      <c r="E29178" s="34">
        <v>208072</v>
      </c>
      <c r="F29178" s="35">
        <v>1.07</v>
      </c>
      <c r="G29178" s="34" t="s">
        <v>364</v>
      </c>
    </row>
    <row r="29179" spans="1:7">
      <c r="A29179" s="32">
        <v>2018</v>
      </c>
      <c r="B29179" s="32">
        <v>55248</v>
      </c>
      <c r="C29179" s="33" t="s">
        <v>563</v>
      </c>
      <c r="D29179" s="33" t="s">
        <v>564</v>
      </c>
      <c r="E29179" s="34">
        <v>401605</v>
      </c>
      <c r="F29179" s="35">
        <v>1.0669999999999999</v>
      </c>
      <c r="G29179" s="34" t="s">
        <v>364</v>
      </c>
    </row>
    <row r="29180" spans="1:7">
      <c r="A29180" s="32">
        <v>2018</v>
      </c>
      <c r="B29180" s="32">
        <v>55250</v>
      </c>
      <c r="C29180" s="33" t="s">
        <v>563</v>
      </c>
      <c r="D29180" s="33" t="s">
        <v>564</v>
      </c>
      <c r="E29180" s="34">
        <v>156005</v>
      </c>
      <c r="F29180" s="35">
        <v>1.07</v>
      </c>
      <c r="G29180" s="34" t="s">
        <v>364</v>
      </c>
    </row>
    <row r="29181" spans="1:7">
      <c r="A29181" s="32">
        <v>2018</v>
      </c>
      <c r="B29181" s="32">
        <v>55251</v>
      </c>
      <c r="C29181" s="33" t="s">
        <v>563</v>
      </c>
      <c r="D29181" s="33" t="s">
        <v>564</v>
      </c>
      <c r="E29181" s="34">
        <v>500189</v>
      </c>
      <c r="F29181" s="35">
        <v>1</v>
      </c>
      <c r="G29181" s="34">
        <v>334</v>
      </c>
    </row>
    <row r="29182" spans="1:7">
      <c r="A29182" s="32">
        <v>2018</v>
      </c>
      <c r="B29182" s="32">
        <v>55253</v>
      </c>
      <c r="C29182" s="33" t="s">
        <v>563</v>
      </c>
      <c r="D29182" s="33" t="s">
        <v>564</v>
      </c>
      <c r="E29182" s="34">
        <v>67526</v>
      </c>
      <c r="F29182" s="35">
        <v>1.0649999999999999</v>
      </c>
      <c r="G29182" s="34" t="s">
        <v>364</v>
      </c>
    </row>
    <row r="29183" spans="1:7">
      <c r="A29183" s="32">
        <v>2018</v>
      </c>
      <c r="B29183" s="32">
        <v>55259</v>
      </c>
      <c r="C29183" s="33" t="s">
        <v>563</v>
      </c>
      <c r="D29183" s="33" t="s">
        <v>564</v>
      </c>
      <c r="E29183" s="34">
        <v>1053940</v>
      </c>
      <c r="F29183" s="35">
        <v>1.0429999999999999</v>
      </c>
      <c r="G29183" s="34" t="s">
        <v>364</v>
      </c>
    </row>
    <row r="29184" spans="1:7">
      <c r="A29184" s="32">
        <v>2018</v>
      </c>
      <c r="B29184" s="32">
        <v>55267</v>
      </c>
      <c r="C29184" s="33" t="s">
        <v>565</v>
      </c>
      <c r="D29184" s="33" t="s">
        <v>566</v>
      </c>
      <c r="E29184" s="34">
        <v>136</v>
      </c>
      <c r="F29184" s="35">
        <v>5.8</v>
      </c>
      <c r="G29184" s="34" t="s">
        <v>364</v>
      </c>
    </row>
    <row r="29185" spans="1:7">
      <c r="A29185" s="32">
        <v>2018</v>
      </c>
      <c r="B29185" s="32">
        <v>55267</v>
      </c>
      <c r="C29185" s="33" t="s">
        <v>565</v>
      </c>
      <c r="D29185" s="33" t="s">
        <v>566</v>
      </c>
      <c r="E29185" s="34">
        <v>1705</v>
      </c>
      <c r="F29185" s="35">
        <v>5.8</v>
      </c>
      <c r="G29185" s="34" t="s">
        <v>364</v>
      </c>
    </row>
    <row r="29186" spans="1:7">
      <c r="A29186" s="32">
        <v>2018</v>
      </c>
      <c r="B29186" s="32">
        <v>55267</v>
      </c>
      <c r="C29186" s="33" t="s">
        <v>563</v>
      </c>
      <c r="D29186" s="33" t="s">
        <v>564</v>
      </c>
      <c r="E29186" s="34">
        <v>259670</v>
      </c>
      <c r="F29186" s="35">
        <v>1.03</v>
      </c>
      <c r="G29186" s="34" t="s">
        <v>364</v>
      </c>
    </row>
    <row r="29187" spans="1:7">
      <c r="A29187" s="32">
        <v>2018</v>
      </c>
      <c r="B29187" s="32">
        <v>55269</v>
      </c>
      <c r="C29187" s="33" t="s">
        <v>563</v>
      </c>
      <c r="D29187" s="33" t="s">
        <v>564</v>
      </c>
      <c r="E29187" s="34">
        <v>1267428</v>
      </c>
      <c r="F29187" s="35">
        <v>1</v>
      </c>
      <c r="G29187" s="34">
        <v>332.2</v>
      </c>
    </row>
    <row r="29188" spans="1:7">
      <c r="A29188" s="32">
        <v>2018</v>
      </c>
      <c r="B29188" s="32">
        <v>55270</v>
      </c>
      <c r="C29188" s="33" t="s">
        <v>563</v>
      </c>
      <c r="D29188" s="33" t="s">
        <v>564</v>
      </c>
      <c r="E29188" s="34">
        <v>1668334</v>
      </c>
      <c r="F29188" s="35">
        <v>1.0840000000000001</v>
      </c>
      <c r="G29188" s="34">
        <v>383.8</v>
      </c>
    </row>
    <row r="29189" spans="1:7">
      <c r="A29189" s="32">
        <v>2018</v>
      </c>
      <c r="B29189" s="32">
        <v>55271</v>
      </c>
      <c r="C29189" s="33" t="s">
        <v>563</v>
      </c>
      <c r="D29189" s="33" t="s">
        <v>564</v>
      </c>
      <c r="E29189" s="34">
        <v>1183605</v>
      </c>
      <c r="F29189" s="35">
        <v>1.026</v>
      </c>
      <c r="G29189" s="34" t="s">
        <v>364</v>
      </c>
    </row>
    <row r="29190" spans="1:7">
      <c r="A29190" s="32">
        <v>2018</v>
      </c>
      <c r="B29190" s="32">
        <v>55276</v>
      </c>
      <c r="C29190" s="33" t="s">
        <v>563</v>
      </c>
      <c r="D29190" s="33" t="s">
        <v>564</v>
      </c>
      <c r="E29190" s="34">
        <v>4575</v>
      </c>
      <c r="F29190" s="35">
        <v>1.093</v>
      </c>
      <c r="G29190" s="34">
        <v>329</v>
      </c>
    </row>
    <row r="29191" spans="1:7">
      <c r="A29191" s="32">
        <v>2018</v>
      </c>
      <c r="B29191" s="32">
        <v>55276</v>
      </c>
      <c r="C29191" s="33" t="s">
        <v>563</v>
      </c>
      <c r="D29191" s="33" t="s">
        <v>564</v>
      </c>
      <c r="E29191" s="34">
        <v>108875</v>
      </c>
      <c r="F29191" s="35">
        <v>1.093</v>
      </c>
      <c r="G29191" s="34">
        <v>319.2</v>
      </c>
    </row>
    <row r="29192" spans="1:7">
      <c r="A29192" s="32">
        <v>2018</v>
      </c>
      <c r="B29192" s="32">
        <v>55276</v>
      </c>
      <c r="C29192" s="33" t="s">
        <v>563</v>
      </c>
      <c r="D29192" s="33" t="s">
        <v>564</v>
      </c>
      <c r="E29192" s="34">
        <v>36597</v>
      </c>
      <c r="F29192" s="35">
        <v>1.093</v>
      </c>
      <c r="G29192" s="34">
        <v>322.3</v>
      </c>
    </row>
    <row r="29193" spans="1:7">
      <c r="A29193" s="32">
        <v>2018</v>
      </c>
      <c r="B29193" s="32">
        <v>55276</v>
      </c>
      <c r="C29193" s="33" t="s">
        <v>563</v>
      </c>
      <c r="D29193" s="33" t="s">
        <v>564</v>
      </c>
      <c r="E29193" s="34">
        <v>13724</v>
      </c>
      <c r="F29193" s="35">
        <v>1.093</v>
      </c>
      <c r="G29193" s="34">
        <v>281.60000000000002</v>
      </c>
    </row>
    <row r="29194" spans="1:7">
      <c r="A29194" s="32">
        <v>2018</v>
      </c>
      <c r="B29194" s="32">
        <v>55279</v>
      </c>
      <c r="C29194" s="33" t="s">
        <v>563</v>
      </c>
      <c r="D29194" s="33" t="s">
        <v>564</v>
      </c>
      <c r="E29194" s="34">
        <v>468168</v>
      </c>
      <c r="F29194" s="35">
        <v>1.012</v>
      </c>
      <c r="G29194" s="34" t="s">
        <v>364</v>
      </c>
    </row>
    <row r="29195" spans="1:7">
      <c r="A29195" s="32">
        <v>2018</v>
      </c>
      <c r="B29195" s="32">
        <v>55281</v>
      </c>
      <c r="C29195" s="33" t="s">
        <v>563</v>
      </c>
      <c r="D29195" s="33" t="s">
        <v>564</v>
      </c>
      <c r="E29195" s="34">
        <v>53423</v>
      </c>
      <c r="F29195" s="35">
        <v>1.0349999999999999</v>
      </c>
      <c r="G29195" s="34" t="s">
        <v>364</v>
      </c>
    </row>
    <row r="29196" spans="1:7">
      <c r="A29196" s="32">
        <v>2018</v>
      </c>
      <c r="B29196" s="32">
        <v>55282</v>
      </c>
      <c r="C29196" s="33" t="s">
        <v>563</v>
      </c>
      <c r="D29196" s="33" t="s">
        <v>564</v>
      </c>
      <c r="E29196" s="34">
        <v>2219302</v>
      </c>
      <c r="F29196" s="35">
        <v>1.0309999999999999</v>
      </c>
      <c r="G29196" s="34" t="s">
        <v>364</v>
      </c>
    </row>
    <row r="29197" spans="1:7">
      <c r="A29197" s="32">
        <v>2018</v>
      </c>
      <c r="B29197" s="32">
        <v>55283</v>
      </c>
      <c r="C29197" s="33" t="s">
        <v>563</v>
      </c>
      <c r="D29197" s="33" t="s">
        <v>564</v>
      </c>
      <c r="E29197" s="34">
        <v>1700103</v>
      </c>
      <c r="F29197" s="35">
        <v>1.139</v>
      </c>
      <c r="G29197" s="34">
        <v>307.8</v>
      </c>
    </row>
    <row r="29198" spans="1:7">
      <c r="A29198" s="32">
        <v>2018</v>
      </c>
      <c r="B29198" s="32">
        <v>55284</v>
      </c>
      <c r="C29198" s="33" t="s">
        <v>563</v>
      </c>
      <c r="D29198" s="33" t="s">
        <v>564</v>
      </c>
      <c r="E29198" s="34">
        <v>607</v>
      </c>
      <c r="F29198" s="35">
        <v>1.07</v>
      </c>
      <c r="G29198" s="34" t="s">
        <v>364</v>
      </c>
    </row>
    <row r="29199" spans="1:7">
      <c r="A29199" s="32">
        <v>2018</v>
      </c>
      <c r="B29199" s="32">
        <v>55284</v>
      </c>
      <c r="C29199" s="33" t="s">
        <v>563</v>
      </c>
      <c r="D29199" s="33" t="s">
        <v>564</v>
      </c>
      <c r="E29199" s="34">
        <v>1414</v>
      </c>
      <c r="F29199" s="35">
        <v>1.07</v>
      </c>
      <c r="G29199" s="34" t="s">
        <v>364</v>
      </c>
    </row>
    <row r="29200" spans="1:7">
      <c r="A29200" s="32">
        <v>2018</v>
      </c>
      <c r="B29200" s="32">
        <v>55284</v>
      </c>
      <c r="C29200" s="33" t="s">
        <v>563</v>
      </c>
      <c r="D29200" s="33" t="s">
        <v>564</v>
      </c>
      <c r="E29200" s="34">
        <v>1817</v>
      </c>
      <c r="F29200" s="35">
        <v>1.07</v>
      </c>
      <c r="G29200" s="34" t="s">
        <v>364</v>
      </c>
    </row>
    <row r="29201" spans="1:7">
      <c r="A29201" s="32">
        <v>2018</v>
      </c>
      <c r="B29201" s="32">
        <v>55284</v>
      </c>
      <c r="C29201" s="33" t="s">
        <v>563</v>
      </c>
      <c r="D29201" s="33" t="s">
        <v>564</v>
      </c>
      <c r="E29201" s="34">
        <v>5365</v>
      </c>
      <c r="F29201" s="35">
        <v>1.08</v>
      </c>
      <c r="G29201" s="34" t="s">
        <v>364</v>
      </c>
    </row>
    <row r="29202" spans="1:7">
      <c r="A29202" s="32">
        <v>2018</v>
      </c>
      <c r="B29202" s="32">
        <v>55284</v>
      </c>
      <c r="C29202" s="33" t="s">
        <v>563</v>
      </c>
      <c r="D29202" s="33" t="s">
        <v>564</v>
      </c>
      <c r="E29202" s="34">
        <v>6982</v>
      </c>
      <c r="F29202" s="35">
        <v>1.1100000000000001</v>
      </c>
      <c r="G29202" s="34" t="s">
        <v>364</v>
      </c>
    </row>
    <row r="29203" spans="1:7">
      <c r="A29203" s="32">
        <v>2018</v>
      </c>
      <c r="B29203" s="32">
        <v>55284</v>
      </c>
      <c r="C29203" s="33" t="s">
        <v>563</v>
      </c>
      <c r="D29203" s="33" t="s">
        <v>564</v>
      </c>
      <c r="E29203" s="34">
        <v>40233</v>
      </c>
      <c r="F29203" s="35">
        <v>1.08</v>
      </c>
      <c r="G29203" s="34" t="s">
        <v>364</v>
      </c>
    </row>
    <row r="29204" spans="1:7">
      <c r="A29204" s="32">
        <v>2018</v>
      </c>
      <c r="B29204" s="32">
        <v>55284</v>
      </c>
      <c r="C29204" s="33" t="s">
        <v>563</v>
      </c>
      <c r="D29204" s="33" t="s">
        <v>564</v>
      </c>
      <c r="E29204" s="34">
        <v>15909</v>
      </c>
      <c r="F29204" s="35">
        <v>1.0900000000000001</v>
      </c>
      <c r="G29204" s="34" t="s">
        <v>364</v>
      </c>
    </row>
    <row r="29205" spans="1:7">
      <c r="A29205" s="32">
        <v>2018</v>
      </c>
      <c r="B29205" s="32">
        <v>55284</v>
      </c>
      <c r="C29205" s="33" t="s">
        <v>563</v>
      </c>
      <c r="D29205" s="33" t="s">
        <v>564</v>
      </c>
      <c r="E29205" s="34">
        <v>19525</v>
      </c>
      <c r="F29205" s="35">
        <v>1.1000000000000001</v>
      </c>
      <c r="G29205" s="34" t="s">
        <v>364</v>
      </c>
    </row>
    <row r="29206" spans="1:7">
      <c r="A29206" s="32">
        <v>2018</v>
      </c>
      <c r="B29206" s="32">
        <v>55284</v>
      </c>
      <c r="C29206" s="33" t="s">
        <v>563</v>
      </c>
      <c r="D29206" s="33" t="s">
        <v>564</v>
      </c>
      <c r="E29206" s="34">
        <v>23114</v>
      </c>
      <c r="F29206" s="35">
        <v>1.08</v>
      </c>
      <c r="G29206" s="34" t="s">
        <v>364</v>
      </c>
    </row>
    <row r="29207" spans="1:7">
      <c r="A29207" s="32">
        <v>2018</v>
      </c>
      <c r="B29207" s="32">
        <v>55284</v>
      </c>
      <c r="C29207" s="33" t="s">
        <v>563</v>
      </c>
      <c r="D29207" s="33" t="s">
        <v>564</v>
      </c>
      <c r="E29207" s="34">
        <v>25306</v>
      </c>
      <c r="F29207" s="35">
        <v>1.08</v>
      </c>
      <c r="G29207" s="34" t="s">
        <v>364</v>
      </c>
    </row>
    <row r="29208" spans="1:7">
      <c r="A29208" s="32">
        <v>2018</v>
      </c>
      <c r="B29208" s="32">
        <v>55284</v>
      </c>
      <c r="C29208" s="33" t="s">
        <v>563</v>
      </c>
      <c r="D29208" s="33" t="s">
        <v>564</v>
      </c>
      <c r="E29208" s="34">
        <v>31751</v>
      </c>
      <c r="F29208" s="35">
        <v>1.08</v>
      </c>
      <c r="G29208" s="34" t="s">
        <v>364</v>
      </c>
    </row>
    <row r="29209" spans="1:7">
      <c r="A29209" s="32">
        <v>2018</v>
      </c>
      <c r="B29209" s="32">
        <v>55284</v>
      </c>
      <c r="C29209" s="33" t="s">
        <v>563</v>
      </c>
      <c r="D29209" s="33" t="s">
        <v>564</v>
      </c>
      <c r="E29209" s="34">
        <v>13979</v>
      </c>
      <c r="F29209" s="35">
        <v>1.08</v>
      </c>
      <c r="G29209" s="34" t="s">
        <v>364</v>
      </c>
    </row>
    <row r="29210" spans="1:7">
      <c r="A29210" s="32">
        <v>2018</v>
      </c>
      <c r="B29210" s="32">
        <v>55285</v>
      </c>
      <c r="C29210" s="33" t="s">
        <v>563</v>
      </c>
      <c r="D29210" s="33" t="s">
        <v>564</v>
      </c>
      <c r="E29210" s="34">
        <v>78124</v>
      </c>
      <c r="F29210" s="35">
        <v>1.06</v>
      </c>
      <c r="G29210" s="34" t="s">
        <v>364</v>
      </c>
    </row>
    <row r="29211" spans="1:7">
      <c r="A29211" s="32">
        <v>2018</v>
      </c>
      <c r="B29211" s="32">
        <v>55286</v>
      </c>
      <c r="C29211" s="33" t="s">
        <v>563</v>
      </c>
      <c r="D29211" s="33" t="s">
        <v>564</v>
      </c>
      <c r="E29211" s="34">
        <v>127252</v>
      </c>
      <c r="F29211" s="35">
        <v>1.03</v>
      </c>
      <c r="G29211" s="34" t="s">
        <v>364</v>
      </c>
    </row>
    <row r="29212" spans="1:7">
      <c r="A29212" s="32">
        <v>2018</v>
      </c>
      <c r="B29212" s="32">
        <v>55292</v>
      </c>
      <c r="C29212" s="33" t="s">
        <v>563</v>
      </c>
      <c r="D29212" s="33" t="s">
        <v>564</v>
      </c>
      <c r="E29212" s="34">
        <v>2966416</v>
      </c>
      <c r="F29212" s="35">
        <v>1.0669999999999999</v>
      </c>
      <c r="G29212" s="34" t="s">
        <v>364</v>
      </c>
    </row>
    <row r="29213" spans="1:7">
      <c r="A29213" s="32">
        <v>2018</v>
      </c>
      <c r="B29213" s="32">
        <v>55293</v>
      </c>
      <c r="C29213" s="33" t="s">
        <v>563</v>
      </c>
      <c r="D29213" s="33" t="s">
        <v>564</v>
      </c>
      <c r="E29213" s="34">
        <v>2400876</v>
      </c>
      <c r="F29213" s="35">
        <v>1.0649999999999999</v>
      </c>
      <c r="G29213" s="34" t="s">
        <v>364</v>
      </c>
    </row>
    <row r="29214" spans="1:7">
      <c r="A29214" s="32">
        <v>2018</v>
      </c>
      <c r="B29214" s="32">
        <v>55294</v>
      </c>
      <c r="C29214" s="33" t="s">
        <v>563</v>
      </c>
      <c r="D29214" s="33" t="s">
        <v>564</v>
      </c>
      <c r="E29214" s="34">
        <v>1499041</v>
      </c>
      <c r="F29214" s="35">
        <v>1.06</v>
      </c>
      <c r="G29214" s="34" t="s">
        <v>364</v>
      </c>
    </row>
    <row r="29215" spans="1:7">
      <c r="A29215" s="32">
        <v>2018</v>
      </c>
      <c r="B29215" s="32">
        <v>55295</v>
      </c>
      <c r="C29215" s="33" t="s">
        <v>563</v>
      </c>
      <c r="D29215" s="33" t="s">
        <v>564</v>
      </c>
      <c r="E29215" s="34">
        <v>1633418</v>
      </c>
      <c r="F29215" s="35">
        <v>1.036</v>
      </c>
      <c r="G29215" s="34" t="s">
        <v>364</v>
      </c>
    </row>
    <row r="29216" spans="1:7">
      <c r="A29216" s="32">
        <v>2018</v>
      </c>
      <c r="B29216" s="32">
        <v>55296</v>
      </c>
      <c r="C29216" s="33" t="s">
        <v>563</v>
      </c>
      <c r="D29216" s="33" t="s">
        <v>564</v>
      </c>
      <c r="E29216" s="34">
        <v>12115</v>
      </c>
      <c r="F29216" s="35">
        <v>1.04</v>
      </c>
      <c r="G29216" s="34" t="s">
        <v>364</v>
      </c>
    </row>
    <row r="29217" spans="1:7">
      <c r="A29217" s="32">
        <v>2018</v>
      </c>
      <c r="B29217" s="32">
        <v>55297</v>
      </c>
      <c r="C29217" s="33" t="s">
        <v>563</v>
      </c>
      <c r="D29217" s="33" t="s">
        <v>564</v>
      </c>
      <c r="E29217" s="34">
        <v>2930230</v>
      </c>
      <c r="F29217" s="35">
        <v>1.08</v>
      </c>
      <c r="G29217" s="34" t="s">
        <v>364</v>
      </c>
    </row>
    <row r="29218" spans="1:7">
      <c r="A29218" s="32">
        <v>2018</v>
      </c>
      <c r="B29218" s="32">
        <v>55298</v>
      </c>
      <c r="C29218" s="33" t="s">
        <v>563</v>
      </c>
      <c r="D29218" s="33" t="s">
        <v>564</v>
      </c>
      <c r="E29218" s="34">
        <v>4057856</v>
      </c>
      <c r="F29218" s="35">
        <v>1.02</v>
      </c>
      <c r="G29218" s="34" t="s">
        <v>364</v>
      </c>
    </row>
    <row r="29219" spans="1:7">
      <c r="A29219" s="32">
        <v>2018</v>
      </c>
      <c r="B29219" s="32">
        <v>55299</v>
      </c>
      <c r="C29219" s="33" t="s">
        <v>563</v>
      </c>
      <c r="D29219" s="33" t="s">
        <v>564</v>
      </c>
      <c r="E29219" s="34">
        <v>2876565</v>
      </c>
      <c r="F29219" s="35">
        <v>1.032</v>
      </c>
      <c r="G29219" s="34" t="s">
        <v>364</v>
      </c>
    </row>
    <row r="29220" spans="1:7">
      <c r="A29220" s="32">
        <v>2018</v>
      </c>
      <c r="B29220" s="32">
        <v>55304</v>
      </c>
      <c r="C29220" s="33" t="s">
        <v>563</v>
      </c>
      <c r="D29220" s="33" t="s">
        <v>564</v>
      </c>
      <c r="E29220" s="34">
        <v>51065</v>
      </c>
      <c r="F29220" s="35">
        <v>1.0209999999999999</v>
      </c>
      <c r="G29220" s="34" t="s">
        <v>364</v>
      </c>
    </row>
    <row r="29221" spans="1:7">
      <c r="A29221" s="32">
        <v>2018</v>
      </c>
      <c r="B29221" s="32">
        <v>55306</v>
      </c>
      <c r="C29221" s="33" t="s">
        <v>563</v>
      </c>
      <c r="D29221" s="33" t="s">
        <v>564</v>
      </c>
      <c r="E29221" s="34">
        <v>1089923</v>
      </c>
      <c r="F29221" s="35">
        <v>1.0609999999999999</v>
      </c>
      <c r="G29221" s="34">
        <v>206.8</v>
      </c>
    </row>
    <row r="29222" spans="1:7">
      <c r="A29222" s="32">
        <v>2018</v>
      </c>
      <c r="B29222" s="32">
        <v>55306</v>
      </c>
      <c r="C29222" s="33" t="s">
        <v>563</v>
      </c>
      <c r="D29222" s="33" t="s">
        <v>564</v>
      </c>
      <c r="E29222" s="34">
        <v>70054</v>
      </c>
      <c r="F29222" s="35">
        <v>1.0609999999999999</v>
      </c>
      <c r="G29222" s="34">
        <v>574</v>
      </c>
    </row>
    <row r="29223" spans="1:7">
      <c r="A29223" s="32">
        <v>2018</v>
      </c>
      <c r="B29223" s="32">
        <v>55313</v>
      </c>
      <c r="C29223" s="33" t="s">
        <v>563</v>
      </c>
      <c r="D29223" s="33" t="s">
        <v>564</v>
      </c>
      <c r="E29223" s="34">
        <v>1969322</v>
      </c>
      <c r="F29223" s="35">
        <v>1.03</v>
      </c>
      <c r="G29223" s="34" t="s">
        <v>364</v>
      </c>
    </row>
    <row r="29224" spans="1:7">
      <c r="A29224" s="32">
        <v>2018</v>
      </c>
      <c r="B29224" s="32">
        <v>55320</v>
      </c>
      <c r="C29224" s="33" t="s">
        <v>563</v>
      </c>
      <c r="D29224" s="33" t="s">
        <v>564</v>
      </c>
      <c r="E29224" s="34">
        <v>116864</v>
      </c>
      <c r="F29224" s="35">
        <v>1.0069999999999999</v>
      </c>
      <c r="G29224" s="34" t="s">
        <v>364</v>
      </c>
    </row>
    <row r="29225" spans="1:7">
      <c r="A29225" s="32">
        <v>2018</v>
      </c>
      <c r="B29225" s="32">
        <v>55322</v>
      </c>
      <c r="C29225" s="33" t="s">
        <v>563</v>
      </c>
      <c r="D29225" s="33" t="s">
        <v>564</v>
      </c>
      <c r="E29225" s="34">
        <v>3876930</v>
      </c>
      <c r="F29225" s="35">
        <v>1.036</v>
      </c>
      <c r="G29225" s="34">
        <v>285.8</v>
      </c>
    </row>
    <row r="29226" spans="1:7">
      <c r="A29226" s="32">
        <v>2018</v>
      </c>
      <c r="B29226" s="32">
        <v>55327</v>
      </c>
      <c r="C29226" s="33" t="s">
        <v>563</v>
      </c>
      <c r="D29226" s="33" t="s">
        <v>564</v>
      </c>
      <c r="E29226" s="34">
        <v>3141684</v>
      </c>
      <c r="F29226" s="35">
        <v>1.0349999999999999</v>
      </c>
      <c r="G29226" s="34" t="s">
        <v>364</v>
      </c>
    </row>
    <row r="29227" spans="1:7">
      <c r="A29227" s="32">
        <v>2018</v>
      </c>
      <c r="B29227" s="32">
        <v>55328</v>
      </c>
      <c r="C29227" s="33" t="s">
        <v>563</v>
      </c>
      <c r="D29227" s="33" t="s">
        <v>564</v>
      </c>
      <c r="E29227" s="34">
        <v>2512585</v>
      </c>
      <c r="F29227" s="35">
        <v>1.04</v>
      </c>
      <c r="G29227" s="34" t="s">
        <v>364</v>
      </c>
    </row>
    <row r="29228" spans="1:7">
      <c r="A29228" s="32">
        <v>2018</v>
      </c>
      <c r="B29228" s="32">
        <v>55332</v>
      </c>
      <c r="C29228" s="33" t="s">
        <v>563</v>
      </c>
      <c r="D29228" s="33" t="s">
        <v>564</v>
      </c>
      <c r="E29228" s="34">
        <v>32352</v>
      </c>
      <c r="F29228" s="35">
        <v>1.034</v>
      </c>
      <c r="G29228" s="34" t="s">
        <v>364</v>
      </c>
    </row>
    <row r="29229" spans="1:7">
      <c r="A29229" s="32">
        <v>2018</v>
      </c>
      <c r="B29229" s="32">
        <v>55332</v>
      </c>
      <c r="C29229" s="33" t="s">
        <v>563</v>
      </c>
      <c r="D29229" s="33" t="s">
        <v>564</v>
      </c>
      <c r="E29229" s="34">
        <v>317</v>
      </c>
      <c r="F29229" s="35">
        <v>1.03</v>
      </c>
      <c r="G29229" s="34" t="s">
        <v>364</v>
      </c>
    </row>
    <row r="29230" spans="1:7">
      <c r="A29230" s="32">
        <v>2018</v>
      </c>
      <c r="B29230" s="32">
        <v>55332</v>
      </c>
      <c r="C29230" s="33" t="s">
        <v>563</v>
      </c>
      <c r="D29230" s="33" t="s">
        <v>564</v>
      </c>
      <c r="E29230" s="34">
        <v>66939</v>
      </c>
      <c r="F29230" s="35">
        <v>1.03</v>
      </c>
      <c r="G29230" s="34" t="s">
        <v>364</v>
      </c>
    </row>
    <row r="29231" spans="1:7">
      <c r="A29231" s="32">
        <v>2018</v>
      </c>
      <c r="B29231" s="32">
        <v>55333</v>
      </c>
      <c r="C29231" s="33" t="s">
        <v>563</v>
      </c>
      <c r="D29231" s="33" t="s">
        <v>564</v>
      </c>
      <c r="E29231" s="34">
        <v>3320528</v>
      </c>
      <c r="F29231" s="35">
        <v>1.034</v>
      </c>
      <c r="G29231" s="34" t="s">
        <v>364</v>
      </c>
    </row>
    <row r="29232" spans="1:7">
      <c r="A29232" s="32">
        <v>2018</v>
      </c>
      <c r="B29232" s="32">
        <v>55334</v>
      </c>
      <c r="C29232" s="33" t="s">
        <v>563</v>
      </c>
      <c r="D29232" s="33" t="s">
        <v>564</v>
      </c>
      <c r="E29232" s="34">
        <v>900</v>
      </c>
      <c r="F29232" s="35">
        <v>1.0229999999999999</v>
      </c>
      <c r="G29232" s="34">
        <v>418.9</v>
      </c>
    </row>
    <row r="29233" spans="1:7">
      <c r="A29233" s="32">
        <v>2018</v>
      </c>
      <c r="B29233" s="32">
        <v>55337</v>
      </c>
      <c r="C29233" s="33" t="s">
        <v>563</v>
      </c>
      <c r="D29233" s="33" t="s">
        <v>564</v>
      </c>
      <c r="E29233" s="34">
        <v>3507351</v>
      </c>
      <c r="F29233" s="35">
        <v>1.0509999999999999</v>
      </c>
      <c r="G29233" s="34" t="s">
        <v>364</v>
      </c>
    </row>
    <row r="29234" spans="1:7">
      <c r="A29234" s="32">
        <v>2018</v>
      </c>
      <c r="B29234" s="32">
        <v>55340</v>
      </c>
      <c r="C29234" s="33" t="s">
        <v>565</v>
      </c>
      <c r="D29234" s="33" t="s">
        <v>566</v>
      </c>
      <c r="E29234" s="34">
        <v>76</v>
      </c>
      <c r="F29234" s="35">
        <v>5.88</v>
      </c>
      <c r="G29234" s="34">
        <v>1730.4</v>
      </c>
    </row>
    <row r="29235" spans="1:7">
      <c r="A29235" s="32">
        <v>2018</v>
      </c>
      <c r="B29235" s="32">
        <v>55343</v>
      </c>
      <c r="C29235" s="33" t="s">
        <v>563</v>
      </c>
      <c r="D29235" s="33" t="s">
        <v>564</v>
      </c>
      <c r="E29235" s="34">
        <v>108330</v>
      </c>
      <c r="F29235" s="35">
        <v>1.06</v>
      </c>
      <c r="G29235" s="34">
        <v>362</v>
      </c>
    </row>
    <row r="29236" spans="1:7">
      <c r="A29236" s="32">
        <v>2018</v>
      </c>
      <c r="B29236" s="32">
        <v>55343</v>
      </c>
      <c r="C29236" s="33" t="s">
        <v>563</v>
      </c>
      <c r="D29236" s="33" t="s">
        <v>564</v>
      </c>
      <c r="E29236" s="34">
        <v>336274</v>
      </c>
      <c r="F29236" s="35">
        <v>1.06</v>
      </c>
      <c r="G29236" s="34">
        <v>218</v>
      </c>
    </row>
    <row r="29237" spans="1:7">
      <c r="A29237" s="32">
        <v>2018</v>
      </c>
      <c r="B29237" s="32">
        <v>55343</v>
      </c>
      <c r="C29237" s="33" t="s">
        <v>563</v>
      </c>
      <c r="D29237" s="33" t="s">
        <v>564</v>
      </c>
      <c r="E29237" s="34">
        <v>409509</v>
      </c>
      <c r="F29237" s="35">
        <v>1.06</v>
      </c>
      <c r="G29237" s="34">
        <v>154</v>
      </c>
    </row>
    <row r="29238" spans="1:7">
      <c r="A29238" s="32">
        <v>2018</v>
      </c>
      <c r="B29238" s="32">
        <v>55345</v>
      </c>
      <c r="C29238" s="33" t="s">
        <v>563</v>
      </c>
      <c r="D29238" s="33" t="s">
        <v>564</v>
      </c>
      <c r="E29238" s="34">
        <v>367603</v>
      </c>
      <c r="F29238" s="35">
        <v>1.036</v>
      </c>
      <c r="G29238" s="34" t="s">
        <v>364</v>
      </c>
    </row>
    <row r="29239" spans="1:7">
      <c r="A29239" s="32">
        <v>2018</v>
      </c>
      <c r="B29239" s="32">
        <v>55347</v>
      </c>
      <c r="C29239" s="33" t="s">
        <v>563</v>
      </c>
      <c r="D29239" s="33" t="s">
        <v>564</v>
      </c>
      <c r="E29239" s="34">
        <v>483454</v>
      </c>
      <c r="F29239" s="35">
        <v>1.03</v>
      </c>
      <c r="G29239" s="34" t="s">
        <v>364</v>
      </c>
    </row>
    <row r="29240" spans="1:7">
      <c r="A29240" s="32">
        <v>2018</v>
      </c>
      <c r="B29240" s="32">
        <v>55348</v>
      </c>
      <c r="C29240" s="33" t="s">
        <v>563</v>
      </c>
      <c r="D29240" s="33" t="s">
        <v>564</v>
      </c>
      <c r="E29240" s="34">
        <v>467394</v>
      </c>
      <c r="F29240" s="35">
        <v>1.0589999999999999</v>
      </c>
      <c r="G29240" s="34" t="s">
        <v>364</v>
      </c>
    </row>
    <row r="29241" spans="1:7">
      <c r="A29241" s="32">
        <v>2018</v>
      </c>
      <c r="B29241" s="32">
        <v>55349</v>
      </c>
      <c r="C29241" s="33" t="s">
        <v>565</v>
      </c>
      <c r="D29241" s="33" t="s">
        <v>566</v>
      </c>
      <c r="E29241" s="34">
        <v>6957</v>
      </c>
      <c r="F29241" s="35">
        <v>5.72</v>
      </c>
      <c r="G29241" s="34" t="s">
        <v>364</v>
      </c>
    </row>
    <row r="29242" spans="1:7">
      <c r="A29242" s="32">
        <v>2018</v>
      </c>
      <c r="B29242" s="32">
        <v>55349</v>
      </c>
      <c r="C29242" s="33" t="s">
        <v>563</v>
      </c>
      <c r="D29242" s="33" t="s">
        <v>564</v>
      </c>
      <c r="E29242" s="34">
        <v>1039274</v>
      </c>
      <c r="F29242" s="35">
        <v>1.07</v>
      </c>
      <c r="G29242" s="34" t="s">
        <v>364</v>
      </c>
    </row>
    <row r="29243" spans="1:7">
      <c r="A29243" s="32">
        <v>2018</v>
      </c>
      <c r="B29243" s="32">
        <v>55350</v>
      </c>
      <c r="C29243" s="33" t="s">
        <v>563</v>
      </c>
      <c r="D29243" s="33" t="s">
        <v>564</v>
      </c>
      <c r="E29243" s="34">
        <v>32836</v>
      </c>
      <c r="F29243" s="35">
        <v>1.075</v>
      </c>
      <c r="G29243" s="34">
        <v>323.60000000000002</v>
      </c>
    </row>
    <row r="29244" spans="1:7">
      <c r="A29244" s="32">
        <v>2018</v>
      </c>
      <c r="B29244" s="32">
        <v>55350</v>
      </c>
      <c r="C29244" s="33" t="s">
        <v>563</v>
      </c>
      <c r="D29244" s="33" t="s">
        <v>564</v>
      </c>
      <c r="E29244" s="34">
        <v>31467</v>
      </c>
      <c r="F29244" s="35">
        <v>1.0660000000000001</v>
      </c>
      <c r="G29244" s="34">
        <v>201.6</v>
      </c>
    </row>
    <row r="29245" spans="1:7">
      <c r="A29245" s="32">
        <v>2018</v>
      </c>
      <c r="B29245" s="32">
        <v>55350</v>
      </c>
      <c r="C29245" s="33" t="s">
        <v>563</v>
      </c>
      <c r="D29245" s="33" t="s">
        <v>564</v>
      </c>
      <c r="E29245" s="34">
        <v>22711</v>
      </c>
      <c r="F29245" s="35">
        <v>1.0740000000000001</v>
      </c>
      <c r="G29245" s="34">
        <v>312.8</v>
      </c>
    </row>
    <row r="29246" spans="1:7">
      <c r="A29246" s="32">
        <v>2018</v>
      </c>
      <c r="B29246" s="32">
        <v>55350</v>
      </c>
      <c r="C29246" s="33" t="s">
        <v>563</v>
      </c>
      <c r="D29246" s="33" t="s">
        <v>564</v>
      </c>
      <c r="E29246" s="34">
        <v>19154</v>
      </c>
      <c r="F29246" s="35">
        <v>1.077</v>
      </c>
      <c r="G29246" s="34">
        <v>291.89999999999998</v>
      </c>
    </row>
    <row r="29247" spans="1:7">
      <c r="A29247" s="32">
        <v>2018</v>
      </c>
      <c r="B29247" s="32">
        <v>55350</v>
      </c>
      <c r="C29247" s="33" t="s">
        <v>563</v>
      </c>
      <c r="D29247" s="33" t="s">
        <v>564</v>
      </c>
      <c r="E29247" s="34">
        <v>5473</v>
      </c>
      <c r="F29247" s="35">
        <v>1.071</v>
      </c>
      <c r="G29247" s="34">
        <v>316.5</v>
      </c>
    </row>
    <row r="29248" spans="1:7">
      <c r="A29248" s="32">
        <v>2018</v>
      </c>
      <c r="B29248" s="32">
        <v>55350</v>
      </c>
      <c r="C29248" s="33" t="s">
        <v>563</v>
      </c>
      <c r="D29248" s="33" t="s">
        <v>564</v>
      </c>
      <c r="E29248" s="34">
        <v>5473</v>
      </c>
      <c r="F29248" s="35">
        <v>1.0740000000000001</v>
      </c>
      <c r="G29248" s="34">
        <v>329</v>
      </c>
    </row>
    <row r="29249" spans="1:7">
      <c r="A29249" s="32">
        <v>2018</v>
      </c>
      <c r="B29249" s="32">
        <v>55350</v>
      </c>
      <c r="C29249" s="33" t="s">
        <v>563</v>
      </c>
      <c r="D29249" s="33" t="s">
        <v>564</v>
      </c>
      <c r="E29249" s="34">
        <v>841593</v>
      </c>
      <c r="F29249" s="35">
        <v>1.075</v>
      </c>
      <c r="G29249" s="34">
        <v>319.8</v>
      </c>
    </row>
    <row r="29250" spans="1:7">
      <c r="A29250" s="32">
        <v>2018</v>
      </c>
      <c r="B29250" s="32">
        <v>55350</v>
      </c>
      <c r="C29250" s="33" t="s">
        <v>563</v>
      </c>
      <c r="D29250" s="33" t="s">
        <v>564</v>
      </c>
      <c r="E29250" s="34">
        <v>446016</v>
      </c>
      <c r="F29250" s="35">
        <v>1.0740000000000001</v>
      </c>
      <c r="G29250" s="34">
        <v>265.8</v>
      </c>
    </row>
    <row r="29251" spans="1:7">
      <c r="A29251" s="32">
        <v>2018</v>
      </c>
      <c r="B29251" s="32">
        <v>55350</v>
      </c>
      <c r="C29251" s="33" t="s">
        <v>563</v>
      </c>
      <c r="D29251" s="33" t="s">
        <v>564</v>
      </c>
      <c r="E29251" s="34">
        <v>240611</v>
      </c>
      <c r="F29251" s="35">
        <v>1.0760000000000001</v>
      </c>
      <c r="G29251" s="34">
        <v>291.39999999999998</v>
      </c>
    </row>
    <row r="29252" spans="1:7">
      <c r="A29252" s="32">
        <v>2018</v>
      </c>
      <c r="B29252" s="32">
        <v>55350</v>
      </c>
      <c r="C29252" s="33" t="s">
        <v>563</v>
      </c>
      <c r="D29252" s="33" t="s">
        <v>564</v>
      </c>
      <c r="E29252" s="34">
        <v>190355</v>
      </c>
      <c r="F29252" s="35">
        <v>1.0760000000000001</v>
      </c>
      <c r="G29252" s="34">
        <v>305.8</v>
      </c>
    </row>
    <row r="29253" spans="1:7">
      <c r="A29253" s="32">
        <v>2018</v>
      </c>
      <c r="B29253" s="32">
        <v>55350</v>
      </c>
      <c r="C29253" s="33" t="s">
        <v>563</v>
      </c>
      <c r="D29253" s="33" t="s">
        <v>564</v>
      </c>
      <c r="E29253" s="34">
        <v>152776</v>
      </c>
      <c r="F29253" s="35">
        <v>1.0760000000000001</v>
      </c>
      <c r="G29253" s="34">
        <v>298.8</v>
      </c>
    </row>
    <row r="29254" spans="1:7">
      <c r="A29254" s="32">
        <v>2018</v>
      </c>
      <c r="B29254" s="32">
        <v>55350</v>
      </c>
      <c r="C29254" s="33" t="s">
        <v>563</v>
      </c>
      <c r="D29254" s="33" t="s">
        <v>564</v>
      </c>
      <c r="E29254" s="34">
        <v>92578</v>
      </c>
      <c r="F29254" s="35">
        <v>1.0740000000000001</v>
      </c>
      <c r="G29254" s="34">
        <v>325.60000000000002</v>
      </c>
    </row>
    <row r="29255" spans="1:7">
      <c r="A29255" s="32">
        <v>2018</v>
      </c>
      <c r="B29255" s="32">
        <v>55350</v>
      </c>
      <c r="C29255" s="33" t="s">
        <v>563</v>
      </c>
      <c r="D29255" s="33" t="s">
        <v>564</v>
      </c>
      <c r="E29255" s="34">
        <v>63847</v>
      </c>
      <c r="F29255" s="35">
        <v>1.073</v>
      </c>
      <c r="G29255" s="34">
        <v>312.89999999999998</v>
      </c>
    </row>
    <row r="29256" spans="1:7">
      <c r="A29256" s="32">
        <v>2018</v>
      </c>
      <c r="B29256" s="32">
        <v>55357</v>
      </c>
      <c r="C29256" s="33" t="s">
        <v>563</v>
      </c>
      <c r="D29256" s="33" t="s">
        <v>564</v>
      </c>
      <c r="E29256" s="34">
        <v>1834792</v>
      </c>
      <c r="F29256" s="35">
        <v>1.02</v>
      </c>
      <c r="G29256" s="34" t="s">
        <v>364</v>
      </c>
    </row>
    <row r="29257" spans="1:7">
      <c r="A29257" s="32">
        <v>2018</v>
      </c>
      <c r="B29257" s="32">
        <v>55358</v>
      </c>
      <c r="C29257" s="33" t="s">
        <v>563</v>
      </c>
      <c r="D29257" s="33" t="s">
        <v>564</v>
      </c>
      <c r="E29257" s="34">
        <v>3030117</v>
      </c>
      <c r="F29257" s="35">
        <v>1.03</v>
      </c>
      <c r="G29257" s="34" t="s">
        <v>364</v>
      </c>
    </row>
    <row r="29258" spans="1:7">
      <c r="A29258" s="32">
        <v>2018</v>
      </c>
      <c r="B29258" s="32">
        <v>55365</v>
      </c>
      <c r="C29258" s="33" t="s">
        <v>563</v>
      </c>
      <c r="D29258" s="33" t="s">
        <v>564</v>
      </c>
      <c r="E29258" s="34">
        <v>48081</v>
      </c>
      <c r="F29258" s="35">
        <v>1.0900000000000001</v>
      </c>
      <c r="G29258" s="34" t="s">
        <v>364</v>
      </c>
    </row>
    <row r="29259" spans="1:7">
      <c r="A29259" s="32">
        <v>2018</v>
      </c>
      <c r="B29259" s="32">
        <v>55375</v>
      </c>
      <c r="C29259" s="33" t="s">
        <v>563</v>
      </c>
      <c r="D29259" s="33" t="s">
        <v>564</v>
      </c>
      <c r="E29259" s="34">
        <v>1396634</v>
      </c>
      <c r="F29259" s="35">
        <v>1.03</v>
      </c>
      <c r="G29259" s="34" t="s">
        <v>364</v>
      </c>
    </row>
    <row r="29260" spans="1:7">
      <c r="A29260" s="32">
        <v>2018</v>
      </c>
      <c r="B29260" s="32">
        <v>55380</v>
      </c>
      <c r="C29260" s="33" t="s">
        <v>563</v>
      </c>
      <c r="D29260" s="33" t="s">
        <v>564</v>
      </c>
      <c r="E29260" s="34">
        <v>1907856</v>
      </c>
      <c r="F29260" s="35">
        <v>1.0209999999999999</v>
      </c>
      <c r="G29260" s="34">
        <v>322.89999999999998</v>
      </c>
    </row>
    <row r="29261" spans="1:7">
      <c r="A29261" s="32">
        <v>2018</v>
      </c>
      <c r="B29261" s="32">
        <v>55380</v>
      </c>
      <c r="C29261" s="33" t="s">
        <v>563</v>
      </c>
      <c r="D29261" s="33" t="s">
        <v>564</v>
      </c>
      <c r="E29261" s="34">
        <v>4698116</v>
      </c>
      <c r="F29261" s="35">
        <v>1.0209999999999999</v>
      </c>
      <c r="G29261" s="34">
        <v>320.39999999999998</v>
      </c>
    </row>
    <row r="29262" spans="1:7">
      <c r="A29262" s="32">
        <v>2018</v>
      </c>
      <c r="B29262" s="32">
        <v>55380</v>
      </c>
      <c r="C29262" s="33" t="s">
        <v>563</v>
      </c>
      <c r="D29262" s="33" t="s">
        <v>564</v>
      </c>
      <c r="E29262" s="34">
        <v>1446584</v>
      </c>
      <c r="F29262" s="35">
        <v>1.0209999999999999</v>
      </c>
      <c r="G29262" s="34">
        <v>319.8</v>
      </c>
    </row>
    <row r="29263" spans="1:7">
      <c r="A29263" s="32">
        <v>2018</v>
      </c>
      <c r="B29263" s="32">
        <v>55381</v>
      </c>
      <c r="C29263" s="33" t="s">
        <v>565</v>
      </c>
      <c r="D29263" s="33" t="s">
        <v>566</v>
      </c>
      <c r="E29263" s="34">
        <v>28723</v>
      </c>
      <c r="F29263" s="35">
        <v>5.74</v>
      </c>
      <c r="G29263" s="34" t="s">
        <v>364</v>
      </c>
    </row>
    <row r="29264" spans="1:7">
      <c r="A29264" s="32">
        <v>2018</v>
      </c>
      <c r="B29264" s="32">
        <v>55382</v>
      </c>
      <c r="C29264" s="33" t="s">
        <v>563</v>
      </c>
      <c r="D29264" s="33" t="s">
        <v>564</v>
      </c>
      <c r="E29264" s="34">
        <v>3034122</v>
      </c>
      <c r="F29264" s="35">
        <v>1.046</v>
      </c>
      <c r="G29264" s="34">
        <v>443.7</v>
      </c>
    </row>
    <row r="29265" spans="1:7">
      <c r="A29265" s="32">
        <v>2018</v>
      </c>
      <c r="B29265" s="32">
        <v>55386</v>
      </c>
      <c r="C29265" s="33" t="s">
        <v>563</v>
      </c>
      <c r="D29265" s="33" t="s">
        <v>564</v>
      </c>
      <c r="E29265" s="34">
        <v>43752</v>
      </c>
      <c r="F29265" s="35">
        <v>1.0309999999999999</v>
      </c>
      <c r="G29265" s="34">
        <v>206</v>
      </c>
    </row>
    <row r="29266" spans="1:7">
      <c r="A29266" s="32">
        <v>2018</v>
      </c>
      <c r="B29266" s="32">
        <v>55386</v>
      </c>
      <c r="C29266" s="33" t="s">
        <v>563</v>
      </c>
      <c r="D29266" s="33" t="s">
        <v>564</v>
      </c>
      <c r="E29266" s="34">
        <v>30871</v>
      </c>
      <c r="F29266" s="35">
        <v>1.0309999999999999</v>
      </c>
      <c r="G29266" s="34">
        <v>388.9</v>
      </c>
    </row>
    <row r="29267" spans="1:7">
      <c r="A29267" s="32">
        <v>2018</v>
      </c>
      <c r="B29267" s="32">
        <v>55386</v>
      </c>
      <c r="C29267" s="33" t="s">
        <v>563</v>
      </c>
      <c r="D29267" s="33" t="s">
        <v>564</v>
      </c>
      <c r="E29267" s="34">
        <v>24226</v>
      </c>
      <c r="F29267" s="35">
        <v>1.0309999999999999</v>
      </c>
      <c r="G29267" s="34">
        <v>194.7</v>
      </c>
    </row>
    <row r="29268" spans="1:7">
      <c r="A29268" s="32">
        <v>2018</v>
      </c>
      <c r="B29268" s="32">
        <v>55386</v>
      </c>
      <c r="C29268" s="33" t="s">
        <v>563</v>
      </c>
      <c r="D29268" s="33" t="s">
        <v>564</v>
      </c>
      <c r="E29268" s="34">
        <v>22805</v>
      </c>
      <c r="F29268" s="35">
        <v>1.0309999999999999</v>
      </c>
      <c r="G29268" s="34">
        <v>394.7</v>
      </c>
    </row>
    <row r="29269" spans="1:7">
      <c r="A29269" s="32">
        <v>2018</v>
      </c>
      <c r="B29269" s="32">
        <v>55386</v>
      </c>
      <c r="C29269" s="33" t="s">
        <v>563</v>
      </c>
      <c r="D29269" s="33" t="s">
        <v>564</v>
      </c>
      <c r="E29269" s="34">
        <v>74871</v>
      </c>
      <c r="F29269" s="35">
        <v>1.0309999999999999</v>
      </c>
      <c r="G29269" s="34">
        <v>355.5</v>
      </c>
    </row>
    <row r="29270" spans="1:7">
      <c r="A29270" s="32">
        <v>2018</v>
      </c>
      <c r="B29270" s="32">
        <v>55386</v>
      </c>
      <c r="C29270" s="33" t="s">
        <v>563</v>
      </c>
      <c r="D29270" s="33" t="s">
        <v>564</v>
      </c>
      <c r="E29270" s="34">
        <v>47076</v>
      </c>
      <c r="F29270" s="35">
        <v>1.0309999999999999</v>
      </c>
      <c r="G29270" s="34">
        <v>366.6</v>
      </c>
    </row>
    <row r="29271" spans="1:7">
      <c r="A29271" s="32">
        <v>2018</v>
      </c>
      <c r="B29271" s="32">
        <v>55386</v>
      </c>
      <c r="C29271" s="33" t="s">
        <v>563</v>
      </c>
      <c r="D29271" s="33" t="s">
        <v>564</v>
      </c>
      <c r="E29271" s="34">
        <v>302959</v>
      </c>
      <c r="F29271" s="35">
        <v>1.0309999999999999</v>
      </c>
      <c r="G29271" s="34">
        <v>236.2</v>
      </c>
    </row>
    <row r="29272" spans="1:7">
      <c r="A29272" s="32">
        <v>2018</v>
      </c>
      <c r="B29272" s="32">
        <v>55386</v>
      </c>
      <c r="C29272" s="33" t="s">
        <v>563</v>
      </c>
      <c r="D29272" s="33" t="s">
        <v>564</v>
      </c>
      <c r="E29272" s="34">
        <v>226579</v>
      </c>
      <c r="F29272" s="35">
        <v>1.0309999999999999</v>
      </c>
      <c r="G29272" s="34">
        <v>379.8</v>
      </c>
    </row>
    <row r="29273" spans="1:7">
      <c r="A29273" s="32">
        <v>2018</v>
      </c>
      <c r="B29273" s="32">
        <v>55391</v>
      </c>
      <c r="C29273" s="33" t="s">
        <v>563</v>
      </c>
      <c r="D29273" s="33" t="s">
        <v>564</v>
      </c>
      <c r="E29273" s="34">
        <v>322800</v>
      </c>
      <c r="F29273" s="35">
        <v>1.0109999999999999</v>
      </c>
      <c r="G29273" s="34" t="s">
        <v>364</v>
      </c>
    </row>
    <row r="29274" spans="1:7">
      <c r="A29274" s="32">
        <v>2018</v>
      </c>
      <c r="B29274" s="32">
        <v>55392</v>
      </c>
      <c r="C29274" s="33" t="s">
        <v>563</v>
      </c>
      <c r="D29274" s="33" t="s">
        <v>564</v>
      </c>
      <c r="E29274" s="34">
        <v>385236</v>
      </c>
      <c r="F29274" s="35">
        <v>1.0109999999999999</v>
      </c>
      <c r="G29274" s="34" t="s">
        <v>364</v>
      </c>
    </row>
    <row r="29275" spans="1:7">
      <c r="A29275" s="32">
        <v>2018</v>
      </c>
      <c r="B29275" s="32">
        <v>55393</v>
      </c>
      <c r="C29275" s="33" t="s">
        <v>563</v>
      </c>
      <c r="D29275" s="33" t="s">
        <v>564</v>
      </c>
      <c r="E29275" s="34">
        <v>1043575</v>
      </c>
      <c r="F29275" s="35">
        <v>1.0389999999999999</v>
      </c>
      <c r="G29275" s="34" t="s">
        <v>364</v>
      </c>
    </row>
    <row r="29276" spans="1:7">
      <c r="A29276" s="32">
        <v>2018</v>
      </c>
      <c r="B29276" s="32">
        <v>55395</v>
      </c>
      <c r="C29276" s="33" t="s">
        <v>563</v>
      </c>
      <c r="D29276" s="33" t="s">
        <v>564</v>
      </c>
      <c r="E29276" s="34">
        <v>57260</v>
      </c>
      <c r="F29276" s="35">
        <v>1.008</v>
      </c>
      <c r="G29276" s="34" t="s">
        <v>364</v>
      </c>
    </row>
    <row r="29277" spans="1:7">
      <c r="A29277" s="32">
        <v>2018</v>
      </c>
      <c r="B29277" s="32">
        <v>55397</v>
      </c>
      <c r="C29277" s="33" t="s">
        <v>563</v>
      </c>
      <c r="D29277" s="33" t="s">
        <v>564</v>
      </c>
      <c r="E29277" s="34">
        <v>2671689</v>
      </c>
      <c r="F29277" s="35">
        <v>1.0680000000000001</v>
      </c>
      <c r="G29277" s="34" t="s">
        <v>364</v>
      </c>
    </row>
    <row r="29278" spans="1:7">
      <c r="A29278" s="32">
        <v>2018</v>
      </c>
      <c r="B29278" s="32">
        <v>55400</v>
      </c>
      <c r="C29278" s="33" t="s">
        <v>563</v>
      </c>
      <c r="D29278" s="33" t="s">
        <v>564</v>
      </c>
      <c r="E29278" s="34">
        <v>2085775</v>
      </c>
      <c r="F29278" s="35">
        <v>0.99</v>
      </c>
      <c r="G29278" s="34" t="s">
        <v>364</v>
      </c>
    </row>
    <row r="29279" spans="1:7">
      <c r="A29279" s="32">
        <v>2018</v>
      </c>
      <c r="B29279" s="32">
        <v>55401</v>
      </c>
      <c r="C29279" s="33" t="s">
        <v>563</v>
      </c>
      <c r="D29279" s="33" t="s">
        <v>564</v>
      </c>
      <c r="E29279" s="34">
        <v>641623</v>
      </c>
      <c r="F29279" s="35">
        <v>1.032</v>
      </c>
      <c r="G29279" s="34" t="s">
        <v>364</v>
      </c>
    </row>
    <row r="29280" spans="1:7">
      <c r="A29280" s="32">
        <v>2018</v>
      </c>
      <c r="B29280" s="32">
        <v>55402</v>
      </c>
      <c r="C29280" s="33" t="s">
        <v>563</v>
      </c>
      <c r="D29280" s="33" t="s">
        <v>564</v>
      </c>
      <c r="E29280" s="34">
        <v>300465</v>
      </c>
      <c r="F29280" s="35">
        <v>1.01</v>
      </c>
      <c r="G29280" s="34">
        <v>390.5</v>
      </c>
    </row>
    <row r="29281" spans="1:7">
      <c r="A29281" s="32">
        <v>2018</v>
      </c>
      <c r="B29281" s="32">
        <v>55404</v>
      </c>
      <c r="C29281" s="33" t="s">
        <v>563</v>
      </c>
      <c r="D29281" s="33" t="s">
        <v>564</v>
      </c>
      <c r="E29281" s="34">
        <v>1863204</v>
      </c>
      <c r="F29281" s="35">
        <v>1.03</v>
      </c>
      <c r="G29281" s="34" t="s">
        <v>364</v>
      </c>
    </row>
    <row r="29282" spans="1:7">
      <c r="A29282" s="32">
        <v>2018</v>
      </c>
      <c r="B29282" s="32">
        <v>55405</v>
      </c>
      <c r="C29282" s="33" t="s">
        <v>563</v>
      </c>
      <c r="D29282" s="33" t="s">
        <v>564</v>
      </c>
      <c r="E29282" s="34">
        <v>3019052</v>
      </c>
      <c r="F29282" s="35">
        <v>1.0269999999999999</v>
      </c>
      <c r="G29282" s="34" t="s">
        <v>364</v>
      </c>
    </row>
    <row r="29283" spans="1:7">
      <c r="A29283" s="32">
        <v>2018</v>
      </c>
      <c r="B29283" s="32">
        <v>55406</v>
      </c>
      <c r="C29283" s="33" t="s">
        <v>563</v>
      </c>
      <c r="D29283" s="33" t="s">
        <v>564</v>
      </c>
      <c r="E29283" s="34">
        <v>991019</v>
      </c>
      <c r="F29283" s="35">
        <v>1.026</v>
      </c>
      <c r="G29283" s="34" t="s">
        <v>364</v>
      </c>
    </row>
    <row r="29284" spans="1:7">
      <c r="A29284" s="32">
        <v>2018</v>
      </c>
      <c r="B29284" s="32">
        <v>55409</v>
      </c>
      <c r="C29284" s="33" t="s">
        <v>563</v>
      </c>
      <c r="D29284" s="33" t="s">
        <v>564</v>
      </c>
      <c r="E29284" s="34">
        <v>104875</v>
      </c>
      <c r="F29284" s="35">
        <v>1.0129999999999999</v>
      </c>
      <c r="G29284" s="34" t="s">
        <v>364</v>
      </c>
    </row>
    <row r="29285" spans="1:7">
      <c r="A29285" s="32">
        <v>2018</v>
      </c>
      <c r="B29285" s="32">
        <v>55411</v>
      </c>
      <c r="C29285" s="33" t="s">
        <v>563</v>
      </c>
      <c r="D29285" s="33" t="s">
        <v>564</v>
      </c>
      <c r="E29285" s="34">
        <v>1284930</v>
      </c>
      <c r="F29285" s="35">
        <v>1.0249999999999999</v>
      </c>
      <c r="G29285" s="34" t="s">
        <v>364</v>
      </c>
    </row>
    <row r="29286" spans="1:7">
      <c r="A29286" s="32">
        <v>2018</v>
      </c>
      <c r="B29286" s="32">
        <v>55412</v>
      </c>
      <c r="C29286" s="33" t="s">
        <v>563</v>
      </c>
      <c r="D29286" s="33" t="s">
        <v>564</v>
      </c>
      <c r="E29286" s="34">
        <v>8998</v>
      </c>
      <c r="F29286" s="35">
        <v>1.0249999999999999</v>
      </c>
      <c r="G29286" s="34">
        <v>476</v>
      </c>
    </row>
    <row r="29287" spans="1:7">
      <c r="A29287" s="32">
        <v>2018</v>
      </c>
      <c r="B29287" s="32">
        <v>55412</v>
      </c>
      <c r="C29287" s="33" t="s">
        <v>563</v>
      </c>
      <c r="D29287" s="33" t="s">
        <v>564</v>
      </c>
      <c r="E29287" s="34">
        <v>396588</v>
      </c>
      <c r="F29287" s="35">
        <v>1.0249999999999999</v>
      </c>
      <c r="G29287" s="34">
        <v>476</v>
      </c>
    </row>
    <row r="29288" spans="1:7">
      <c r="A29288" s="32">
        <v>2018</v>
      </c>
      <c r="B29288" s="32">
        <v>55412</v>
      </c>
      <c r="C29288" s="33" t="s">
        <v>563</v>
      </c>
      <c r="D29288" s="33" t="s">
        <v>564</v>
      </c>
      <c r="E29288" s="34">
        <v>979804</v>
      </c>
      <c r="F29288" s="35">
        <v>1.0249999999999999</v>
      </c>
      <c r="G29288" s="34">
        <v>476</v>
      </c>
    </row>
    <row r="29289" spans="1:7">
      <c r="A29289" s="32">
        <v>2018</v>
      </c>
      <c r="B29289" s="32">
        <v>55414</v>
      </c>
      <c r="C29289" s="33" t="s">
        <v>563</v>
      </c>
      <c r="D29289" s="33" t="s">
        <v>564</v>
      </c>
      <c r="E29289" s="34">
        <v>556777</v>
      </c>
      <c r="F29289" s="35">
        <v>1.024</v>
      </c>
      <c r="G29289" s="34" t="s">
        <v>364</v>
      </c>
    </row>
    <row r="29290" spans="1:7">
      <c r="A29290" s="32">
        <v>2018</v>
      </c>
      <c r="B29290" s="32">
        <v>55415</v>
      </c>
      <c r="C29290" s="33" t="s">
        <v>563</v>
      </c>
      <c r="D29290" s="33" t="s">
        <v>564</v>
      </c>
      <c r="E29290" s="34">
        <v>1380982</v>
      </c>
      <c r="F29290" s="35">
        <v>1.0229999999999999</v>
      </c>
      <c r="G29290" s="34" t="s">
        <v>364</v>
      </c>
    </row>
    <row r="29291" spans="1:7">
      <c r="A29291" s="32">
        <v>2018</v>
      </c>
      <c r="B29291" s="32">
        <v>55417</v>
      </c>
      <c r="C29291" s="33" t="s">
        <v>563</v>
      </c>
      <c r="D29291" s="33" t="s">
        <v>564</v>
      </c>
      <c r="E29291" s="34">
        <v>7352</v>
      </c>
      <c r="F29291" s="35">
        <v>1.0209999999999999</v>
      </c>
      <c r="G29291" s="34">
        <v>1468.2</v>
      </c>
    </row>
    <row r="29292" spans="1:7">
      <c r="A29292" s="32">
        <v>2018</v>
      </c>
      <c r="B29292" s="32">
        <v>55418</v>
      </c>
      <c r="C29292" s="33" t="s">
        <v>563</v>
      </c>
      <c r="D29292" s="33" t="s">
        <v>564</v>
      </c>
      <c r="E29292" s="34">
        <v>1184167</v>
      </c>
      <c r="F29292" s="35">
        <v>1.0249999999999999</v>
      </c>
      <c r="G29292" s="34">
        <v>335.4</v>
      </c>
    </row>
    <row r="29293" spans="1:7">
      <c r="A29293" s="32">
        <v>2018</v>
      </c>
      <c r="B29293" s="32">
        <v>55418</v>
      </c>
      <c r="C29293" s="33" t="s">
        <v>563</v>
      </c>
      <c r="D29293" s="33" t="s">
        <v>564</v>
      </c>
      <c r="E29293" s="34">
        <v>1167320</v>
      </c>
      <c r="F29293" s="35">
        <v>1.0109999999999999</v>
      </c>
      <c r="G29293" s="34">
        <v>359.4</v>
      </c>
    </row>
    <row r="29294" spans="1:7">
      <c r="A29294" s="32">
        <v>2018</v>
      </c>
      <c r="B29294" s="32">
        <v>55419</v>
      </c>
      <c r="C29294" s="33" t="s">
        <v>563</v>
      </c>
      <c r="D29294" s="33" t="s">
        <v>564</v>
      </c>
      <c r="E29294" s="34">
        <v>3785484</v>
      </c>
      <c r="F29294" s="35">
        <v>1.05</v>
      </c>
      <c r="G29294" s="34" t="s">
        <v>364</v>
      </c>
    </row>
    <row r="29295" spans="1:7">
      <c r="A29295" s="32">
        <v>2018</v>
      </c>
      <c r="B29295" s="32">
        <v>55433</v>
      </c>
      <c r="C29295" s="33" t="s">
        <v>563</v>
      </c>
      <c r="D29295" s="33" t="s">
        <v>564</v>
      </c>
      <c r="E29295" s="34">
        <v>57582</v>
      </c>
      <c r="F29295" s="35">
        <v>1.04</v>
      </c>
      <c r="G29295" s="34" t="s">
        <v>364</v>
      </c>
    </row>
    <row r="29296" spans="1:7">
      <c r="A29296" s="32">
        <v>2018</v>
      </c>
      <c r="B29296" s="32">
        <v>55438</v>
      </c>
      <c r="C29296" s="33" t="s">
        <v>563</v>
      </c>
      <c r="D29296" s="33" t="s">
        <v>564</v>
      </c>
      <c r="E29296" s="34">
        <v>224619</v>
      </c>
      <c r="F29296" s="35">
        <v>1.044</v>
      </c>
      <c r="G29296" s="34" t="s">
        <v>364</v>
      </c>
    </row>
    <row r="29297" spans="1:7">
      <c r="A29297" s="32">
        <v>2018</v>
      </c>
      <c r="B29297" s="32">
        <v>55439</v>
      </c>
      <c r="C29297" s="33" t="s">
        <v>563</v>
      </c>
      <c r="D29297" s="33" t="s">
        <v>564</v>
      </c>
      <c r="E29297" s="34">
        <v>2710024</v>
      </c>
      <c r="F29297" s="35">
        <v>1.04</v>
      </c>
      <c r="G29297" s="34" t="s">
        <v>364</v>
      </c>
    </row>
    <row r="29298" spans="1:7">
      <c r="A29298" s="32">
        <v>2018</v>
      </c>
      <c r="B29298" s="32">
        <v>55440</v>
      </c>
      <c r="C29298" s="33" t="s">
        <v>563</v>
      </c>
      <c r="D29298" s="33" t="s">
        <v>564</v>
      </c>
      <c r="E29298" s="34">
        <v>1716812</v>
      </c>
      <c r="F29298" s="35">
        <v>1.0249999999999999</v>
      </c>
      <c r="G29298" s="34" t="s">
        <v>364</v>
      </c>
    </row>
    <row r="29299" spans="1:7">
      <c r="A29299" s="32">
        <v>2018</v>
      </c>
      <c r="B29299" s="32">
        <v>55451</v>
      </c>
      <c r="C29299" s="33" t="s">
        <v>563</v>
      </c>
      <c r="D29299" s="33" t="s">
        <v>564</v>
      </c>
      <c r="E29299" s="34">
        <v>3370602</v>
      </c>
      <c r="F29299" s="35">
        <v>1</v>
      </c>
      <c r="G29299" s="34">
        <v>333.6</v>
      </c>
    </row>
    <row r="29300" spans="1:7">
      <c r="A29300" s="32">
        <v>2018</v>
      </c>
      <c r="B29300" s="32">
        <v>55453</v>
      </c>
      <c r="C29300" s="33" t="s">
        <v>563</v>
      </c>
      <c r="D29300" s="33" t="s">
        <v>564</v>
      </c>
      <c r="E29300" s="34">
        <v>112078</v>
      </c>
      <c r="F29300" s="35">
        <v>1.06</v>
      </c>
      <c r="G29300" s="34" t="s">
        <v>364</v>
      </c>
    </row>
    <row r="29301" spans="1:7">
      <c r="A29301" s="32">
        <v>2018</v>
      </c>
      <c r="B29301" s="32">
        <v>55455</v>
      </c>
      <c r="C29301" s="33" t="s">
        <v>563</v>
      </c>
      <c r="D29301" s="33" t="s">
        <v>564</v>
      </c>
      <c r="E29301" s="34">
        <v>1459987</v>
      </c>
      <c r="F29301" s="35">
        <v>1.0409999999999999</v>
      </c>
      <c r="G29301" s="34">
        <v>284.10000000000002</v>
      </c>
    </row>
    <row r="29302" spans="1:7">
      <c r="A29302" s="32">
        <v>2018</v>
      </c>
      <c r="B29302" s="32">
        <v>55457</v>
      </c>
      <c r="C29302" s="33" t="s">
        <v>563</v>
      </c>
      <c r="D29302" s="33" t="s">
        <v>564</v>
      </c>
      <c r="E29302" s="34">
        <v>1458488</v>
      </c>
      <c r="F29302" s="35">
        <v>1.042</v>
      </c>
      <c r="G29302" s="34">
        <v>220.5</v>
      </c>
    </row>
    <row r="29303" spans="1:7">
      <c r="A29303" s="32">
        <v>2018</v>
      </c>
      <c r="B29303" s="32">
        <v>55463</v>
      </c>
      <c r="C29303" s="33" t="s">
        <v>563</v>
      </c>
      <c r="D29303" s="33" t="s">
        <v>564</v>
      </c>
      <c r="E29303" s="34">
        <v>3697883</v>
      </c>
      <c r="F29303" s="35">
        <v>1.0229999999999999</v>
      </c>
      <c r="G29303" s="34">
        <v>222.5</v>
      </c>
    </row>
    <row r="29304" spans="1:7">
      <c r="A29304" s="32">
        <v>2018</v>
      </c>
      <c r="B29304" s="32">
        <v>55464</v>
      </c>
      <c r="C29304" s="33" t="s">
        <v>563</v>
      </c>
      <c r="D29304" s="33" t="s">
        <v>564</v>
      </c>
      <c r="E29304" s="34">
        <v>1759292</v>
      </c>
      <c r="F29304" s="35">
        <v>1.03</v>
      </c>
      <c r="G29304" s="34" t="s">
        <v>364</v>
      </c>
    </row>
    <row r="29305" spans="1:7">
      <c r="A29305" s="32">
        <v>2018</v>
      </c>
      <c r="B29305" s="32">
        <v>55464</v>
      </c>
      <c r="C29305" s="33" t="s">
        <v>563</v>
      </c>
      <c r="D29305" s="33" t="s">
        <v>564</v>
      </c>
      <c r="E29305" s="34">
        <v>2636893</v>
      </c>
      <c r="F29305" s="35">
        <v>1.03</v>
      </c>
      <c r="G29305" s="34" t="s">
        <v>364</v>
      </c>
    </row>
    <row r="29306" spans="1:7">
      <c r="A29306" s="32">
        <v>2018</v>
      </c>
      <c r="B29306" s="32">
        <v>55464</v>
      </c>
      <c r="C29306" s="33" t="s">
        <v>563</v>
      </c>
      <c r="D29306" s="33" t="s">
        <v>564</v>
      </c>
      <c r="E29306" s="34">
        <v>1245301</v>
      </c>
      <c r="F29306" s="35">
        <v>1.03</v>
      </c>
      <c r="G29306" s="34" t="s">
        <v>364</v>
      </c>
    </row>
    <row r="29307" spans="1:7">
      <c r="A29307" s="32">
        <v>2018</v>
      </c>
      <c r="B29307" s="32">
        <v>55467</v>
      </c>
      <c r="C29307" s="33" t="s">
        <v>563</v>
      </c>
      <c r="D29307" s="33" t="s">
        <v>564</v>
      </c>
      <c r="E29307" s="34">
        <v>1894633</v>
      </c>
      <c r="F29307" s="35">
        <v>1.0269999999999999</v>
      </c>
      <c r="G29307" s="34">
        <v>319.8</v>
      </c>
    </row>
    <row r="29308" spans="1:7">
      <c r="A29308" s="32">
        <v>2018</v>
      </c>
      <c r="B29308" s="32">
        <v>55467</v>
      </c>
      <c r="C29308" s="33" t="s">
        <v>563</v>
      </c>
      <c r="D29308" s="33" t="s">
        <v>564</v>
      </c>
      <c r="E29308" s="34">
        <v>11</v>
      </c>
      <c r="F29308" s="35">
        <v>1</v>
      </c>
      <c r="G29308" s="34">
        <v>495.5</v>
      </c>
    </row>
    <row r="29309" spans="1:7">
      <c r="A29309" s="32">
        <v>2018</v>
      </c>
      <c r="B29309" s="32">
        <v>55467</v>
      </c>
      <c r="C29309" s="33" t="s">
        <v>563</v>
      </c>
      <c r="D29309" s="33" t="s">
        <v>564</v>
      </c>
      <c r="E29309" s="34">
        <v>1160736</v>
      </c>
      <c r="F29309" s="35">
        <v>1.026</v>
      </c>
      <c r="G29309" s="34">
        <v>318.7</v>
      </c>
    </row>
    <row r="29310" spans="1:7">
      <c r="A29310" s="32">
        <v>2018</v>
      </c>
      <c r="B29310" s="32">
        <v>55470</v>
      </c>
      <c r="C29310" s="33" t="s">
        <v>563</v>
      </c>
      <c r="D29310" s="33" t="s">
        <v>564</v>
      </c>
      <c r="E29310" s="34">
        <v>2577306</v>
      </c>
      <c r="F29310" s="35">
        <v>1.0229999999999999</v>
      </c>
      <c r="G29310" s="34" t="s">
        <v>364</v>
      </c>
    </row>
    <row r="29311" spans="1:7">
      <c r="A29311" s="32">
        <v>2018</v>
      </c>
      <c r="B29311" s="32">
        <v>55479</v>
      </c>
      <c r="C29311" s="33" t="s">
        <v>363</v>
      </c>
      <c r="D29311" s="33" t="s">
        <v>354</v>
      </c>
      <c r="E29311" s="34">
        <v>1343</v>
      </c>
      <c r="F29311" s="35">
        <v>16.100000000000001</v>
      </c>
      <c r="G29311" s="34" t="s">
        <v>364</v>
      </c>
    </row>
    <row r="29312" spans="1:7">
      <c r="A29312" s="32">
        <v>2018</v>
      </c>
      <c r="B29312" s="32">
        <v>55479</v>
      </c>
      <c r="C29312" s="33" t="s">
        <v>563</v>
      </c>
      <c r="D29312" s="33" t="s">
        <v>564</v>
      </c>
      <c r="E29312" s="34">
        <v>22</v>
      </c>
      <c r="F29312" s="35">
        <v>1.1000000000000001</v>
      </c>
      <c r="G29312" s="34" t="s">
        <v>364</v>
      </c>
    </row>
    <row r="29313" spans="1:7">
      <c r="A29313" s="32">
        <v>2018</v>
      </c>
      <c r="B29313" s="32">
        <v>55480</v>
      </c>
      <c r="C29313" s="33" t="s">
        <v>563</v>
      </c>
      <c r="D29313" s="33" t="s">
        <v>564</v>
      </c>
      <c r="E29313" s="34">
        <v>7702298</v>
      </c>
      <c r="F29313" s="35">
        <v>1.032</v>
      </c>
      <c r="G29313" s="34" t="s">
        <v>364</v>
      </c>
    </row>
    <row r="29314" spans="1:7">
      <c r="A29314" s="32">
        <v>2018</v>
      </c>
      <c r="B29314" s="32">
        <v>55481</v>
      </c>
      <c r="C29314" s="33" t="s">
        <v>563</v>
      </c>
      <c r="D29314" s="33" t="s">
        <v>564</v>
      </c>
      <c r="E29314" s="34">
        <v>1142127</v>
      </c>
      <c r="F29314" s="35">
        <v>1.0580000000000001</v>
      </c>
      <c r="G29314" s="34" t="s">
        <v>364</v>
      </c>
    </row>
    <row r="29315" spans="1:7">
      <c r="A29315" s="32">
        <v>2018</v>
      </c>
      <c r="B29315" s="32">
        <v>55481</v>
      </c>
      <c r="C29315" s="33" t="s">
        <v>563</v>
      </c>
      <c r="D29315" s="33" t="s">
        <v>564</v>
      </c>
      <c r="E29315" s="34">
        <v>1415802</v>
      </c>
      <c r="F29315" s="35">
        <v>1.0229999999999999</v>
      </c>
      <c r="G29315" s="34" t="s">
        <v>364</v>
      </c>
    </row>
    <row r="29316" spans="1:7">
      <c r="A29316" s="32">
        <v>2018</v>
      </c>
      <c r="B29316" s="32">
        <v>55482</v>
      </c>
      <c r="C29316" s="33" t="s">
        <v>563</v>
      </c>
      <c r="D29316" s="33" t="s">
        <v>564</v>
      </c>
      <c r="E29316" s="34">
        <v>8926</v>
      </c>
      <c r="F29316" s="35">
        <v>1.0640000000000001</v>
      </c>
      <c r="G29316" s="34">
        <v>217.3</v>
      </c>
    </row>
    <row r="29317" spans="1:7">
      <c r="A29317" s="32">
        <v>2018</v>
      </c>
      <c r="B29317" s="32">
        <v>55482</v>
      </c>
      <c r="C29317" s="33" t="s">
        <v>563</v>
      </c>
      <c r="D29317" s="33" t="s">
        <v>564</v>
      </c>
      <c r="E29317" s="34">
        <v>70</v>
      </c>
      <c r="F29317" s="35">
        <v>1.087</v>
      </c>
      <c r="G29317" s="34">
        <v>239.9</v>
      </c>
    </row>
    <row r="29318" spans="1:7">
      <c r="A29318" s="32">
        <v>2018</v>
      </c>
      <c r="B29318" s="32">
        <v>55482</v>
      </c>
      <c r="C29318" s="33" t="s">
        <v>563</v>
      </c>
      <c r="D29318" s="33" t="s">
        <v>564</v>
      </c>
      <c r="E29318" s="34">
        <v>2052</v>
      </c>
      <c r="F29318" s="35">
        <v>1.083</v>
      </c>
      <c r="G29318" s="34">
        <v>280.8</v>
      </c>
    </row>
    <row r="29319" spans="1:7">
      <c r="A29319" s="32">
        <v>2018</v>
      </c>
      <c r="B29319" s="32">
        <v>55482</v>
      </c>
      <c r="C29319" s="33" t="s">
        <v>563</v>
      </c>
      <c r="D29319" s="33" t="s">
        <v>564</v>
      </c>
      <c r="E29319" s="34">
        <v>1823</v>
      </c>
      <c r="F29319" s="35">
        <v>1.083</v>
      </c>
      <c r="G29319" s="34">
        <v>157.5</v>
      </c>
    </row>
    <row r="29320" spans="1:7">
      <c r="A29320" s="32">
        <v>2018</v>
      </c>
      <c r="B29320" s="32">
        <v>55482</v>
      </c>
      <c r="C29320" s="33" t="s">
        <v>563</v>
      </c>
      <c r="D29320" s="33" t="s">
        <v>564</v>
      </c>
      <c r="E29320" s="34">
        <v>912</v>
      </c>
      <c r="F29320" s="35">
        <v>1.083</v>
      </c>
      <c r="G29320" s="34">
        <v>198.1</v>
      </c>
    </row>
    <row r="29321" spans="1:7">
      <c r="A29321" s="32">
        <v>2018</v>
      </c>
      <c r="B29321" s="32">
        <v>55482</v>
      </c>
      <c r="C29321" s="33" t="s">
        <v>563</v>
      </c>
      <c r="D29321" s="33" t="s">
        <v>564</v>
      </c>
      <c r="E29321" s="34">
        <v>38239</v>
      </c>
      <c r="F29321" s="35">
        <v>1.073</v>
      </c>
      <c r="G29321" s="34">
        <v>189.4</v>
      </c>
    </row>
    <row r="29322" spans="1:7">
      <c r="A29322" s="32">
        <v>2018</v>
      </c>
      <c r="B29322" s="32">
        <v>55482</v>
      </c>
      <c r="C29322" s="33" t="s">
        <v>563</v>
      </c>
      <c r="D29322" s="33" t="s">
        <v>564</v>
      </c>
      <c r="E29322" s="34">
        <v>76933</v>
      </c>
      <c r="F29322" s="35">
        <v>1.0720000000000001</v>
      </c>
      <c r="G29322" s="34">
        <v>218.5</v>
      </c>
    </row>
    <row r="29323" spans="1:7">
      <c r="A29323" s="32">
        <v>2018</v>
      </c>
      <c r="B29323" s="32">
        <v>55482</v>
      </c>
      <c r="C29323" s="33" t="s">
        <v>563</v>
      </c>
      <c r="D29323" s="33" t="s">
        <v>564</v>
      </c>
      <c r="E29323" s="34">
        <v>50</v>
      </c>
      <c r="F29323" s="35">
        <v>1.0049999999999999</v>
      </c>
      <c r="G29323" s="34">
        <v>302</v>
      </c>
    </row>
    <row r="29324" spans="1:7">
      <c r="A29324" s="32">
        <v>2018</v>
      </c>
      <c r="B29324" s="32">
        <v>55482</v>
      </c>
      <c r="C29324" s="33" t="s">
        <v>563</v>
      </c>
      <c r="D29324" s="33" t="s">
        <v>564</v>
      </c>
      <c r="E29324" s="34">
        <v>10944</v>
      </c>
      <c r="F29324" s="35">
        <v>1.0049999999999999</v>
      </c>
      <c r="G29324" s="34">
        <v>263.60000000000002</v>
      </c>
    </row>
    <row r="29325" spans="1:7">
      <c r="A29325" s="32">
        <v>2018</v>
      </c>
      <c r="B29325" s="32">
        <v>55482</v>
      </c>
      <c r="C29325" s="33" t="s">
        <v>563</v>
      </c>
      <c r="D29325" s="33" t="s">
        <v>564</v>
      </c>
      <c r="E29325" s="34">
        <v>3648</v>
      </c>
      <c r="F29325" s="35">
        <v>1.0049999999999999</v>
      </c>
      <c r="G29325" s="34">
        <v>263.60000000000002</v>
      </c>
    </row>
    <row r="29326" spans="1:7">
      <c r="A29326" s="32">
        <v>2018</v>
      </c>
      <c r="B29326" s="32">
        <v>55482</v>
      </c>
      <c r="C29326" s="33" t="s">
        <v>563</v>
      </c>
      <c r="D29326" s="33" t="s">
        <v>564</v>
      </c>
      <c r="E29326" s="34">
        <v>831461</v>
      </c>
      <c r="F29326" s="35">
        <v>1.0640000000000001</v>
      </c>
      <c r="G29326" s="34">
        <v>242.3</v>
      </c>
    </row>
    <row r="29327" spans="1:7">
      <c r="A29327" s="32">
        <v>2018</v>
      </c>
      <c r="B29327" s="32">
        <v>55496</v>
      </c>
      <c r="C29327" s="33" t="s">
        <v>563</v>
      </c>
      <c r="D29327" s="33" t="s">
        <v>564</v>
      </c>
      <c r="E29327" s="34">
        <v>26809</v>
      </c>
      <c r="F29327" s="35">
        <v>1.0269999999999999</v>
      </c>
      <c r="G29327" s="34">
        <v>495.1</v>
      </c>
    </row>
    <row r="29328" spans="1:7">
      <c r="A29328" s="32">
        <v>2018</v>
      </c>
      <c r="B29328" s="32">
        <v>55501</v>
      </c>
      <c r="C29328" s="33" t="s">
        <v>563</v>
      </c>
      <c r="D29328" s="33" t="s">
        <v>564</v>
      </c>
      <c r="E29328" s="34">
        <v>602183</v>
      </c>
      <c r="F29328" s="35">
        <v>1.0289999999999999</v>
      </c>
      <c r="G29328" s="34" t="s">
        <v>364</v>
      </c>
    </row>
    <row r="29329" spans="1:7">
      <c r="A29329" s="32">
        <v>2018</v>
      </c>
      <c r="B29329" s="32">
        <v>55501</v>
      </c>
      <c r="C29329" s="33" t="s">
        <v>563</v>
      </c>
      <c r="D29329" s="33" t="s">
        <v>564</v>
      </c>
      <c r="E29329" s="34">
        <v>1185627</v>
      </c>
      <c r="F29329" s="35">
        <v>1.014</v>
      </c>
      <c r="G29329" s="34" t="s">
        <v>364</v>
      </c>
    </row>
    <row r="29330" spans="1:7">
      <c r="A29330" s="32">
        <v>2018</v>
      </c>
      <c r="B29330" s="32">
        <v>55502</v>
      </c>
      <c r="C29330" s="33" t="s">
        <v>563</v>
      </c>
      <c r="D29330" s="33" t="s">
        <v>564</v>
      </c>
      <c r="E29330" s="34">
        <v>4167807</v>
      </c>
      <c r="F29330" s="35">
        <v>1.07</v>
      </c>
      <c r="G29330" s="34" t="s">
        <v>364</v>
      </c>
    </row>
    <row r="29331" spans="1:7">
      <c r="A29331" s="32">
        <v>2018</v>
      </c>
      <c r="B29331" s="32">
        <v>55503</v>
      </c>
      <c r="C29331" s="33" t="s">
        <v>563</v>
      </c>
      <c r="D29331" s="33" t="s">
        <v>564</v>
      </c>
      <c r="E29331" s="34">
        <v>2069939</v>
      </c>
      <c r="F29331" s="35">
        <v>1.0549999999999999</v>
      </c>
      <c r="G29331" s="34" t="s">
        <v>364</v>
      </c>
    </row>
    <row r="29332" spans="1:7">
      <c r="A29332" s="32">
        <v>2018</v>
      </c>
      <c r="B29332" s="32">
        <v>55514</v>
      </c>
      <c r="C29332" s="33" t="s">
        <v>563</v>
      </c>
      <c r="D29332" s="33" t="s">
        <v>564</v>
      </c>
      <c r="E29332" s="34">
        <v>2035339</v>
      </c>
      <c r="F29332" s="35">
        <v>1.036</v>
      </c>
      <c r="G29332" s="34">
        <v>323</v>
      </c>
    </row>
    <row r="29333" spans="1:7">
      <c r="A29333" s="32">
        <v>2018</v>
      </c>
      <c r="B29333" s="32">
        <v>55516</v>
      </c>
      <c r="C29333" s="33" t="s">
        <v>563</v>
      </c>
      <c r="D29333" s="33" t="s">
        <v>564</v>
      </c>
      <c r="E29333" s="34">
        <v>3060057</v>
      </c>
      <c r="F29333" s="35">
        <v>1.0449999999999999</v>
      </c>
      <c r="G29333" s="34" t="s">
        <v>364</v>
      </c>
    </row>
    <row r="29334" spans="1:7">
      <c r="A29334" s="32">
        <v>2018</v>
      </c>
      <c r="B29334" s="32">
        <v>55517</v>
      </c>
      <c r="C29334" s="33" t="s">
        <v>563</v>
      </c>
      <c r="D29334" s="33" t="s">
        <v>564</v>
      </c>
      <c r="E29334" s="34">
        <v>144817</v>
      </c>
      <c r="F29334" s="35">
        <v>1.018</v>
      </c>
      <c r="G29334" s="34" t="s">
        <v>364</v>
      </c>
    </row>
    <row r="29335" spans="1:7">
      <c r="A29335" s="32">
        <v>2018</v>
      </c>
      <c r="B29335" s="32">
        <v>55518</v>
      </c>
      <c r="C29335" s="33" t="s">
        <v>563</v>
      </c>
      <c r="D29335" s="33" t="s">
        <v>564</v>
      </c>
      <c r="E29335" s="34">
        <v>2867594</v>
      </c>
      <c r="F29335" s="35">
        <v>1.03</v>
      </c>
      <c r="G29335" s="34" t="s">
        <v>364</v>
      </c>
    </row>
    <row r="29336" spans="1:7">
      <c r="A29336" s="32">
        <v>2018</v>
      </c>
      <c r="B29336" s="32">
        <v>55522</v>
      </c>
      <c r="C29336" s="33" t="s">
        <v>563</v>
      </c>
      <c r="D29336" s="33" t="s">
        <v>564</v>
      </c>
      <c r="E29336" s="34">
        <v>349182</v>
      </c>
      <c r="F29336" s="35">
        <v>1.024</v>
      </c>
      <c r="G29336" s="34">
        <v>284.10000000000002</v>
      </c>
    </row>
    <row r="29337" spans="1:7">
      <c r="A29337" s="32">
        <v>2018</v>
      </c>
      <c r="B29337" s="32">
        <v>55524</v>
      </c>
      <c r="C29337" s="33" t="s">
        <v>563</v>
      </c>
      <c r="D29337" s="33" t="s">
        <v>564</v>
      </c>
      <c r="E29337" s="34">
        <v>1811673</v>
      </c>
      <c r="F29337" s="35">
        <v>1.038</v>
      </c>
      <c r="G29337" s="34" t="s">
        <v>364</v>
      </c>
    </row>
    <row r="29338" spans="1:7">
      <c r="A29338" s="32">
        <v>2018</v>
      </c>
      <c r="B29338" s="32">
        <v>55545</v>
      </c>
      <c r="C29338" s="33" t="s">
        <v>563</v>
      </c>
      <c r="D29338" s="33" t="s">
        <v>564</v>
      </c>
      <c r="E29338" s="34">
        <v>1106466</v>
      </c>
      <c r="F29338" s="35">
        <v>1.0249999999999999</v>
      </c>
      <c r="G29338" s="34" t="s">
        <v>364</v>
      </c>
    </row>
    <row r="29339" spans="1:7">
      <c r="A29339" s="32">
        <v>2018</v>
      </c>
      <c r="B29339" s="32">
        <v>55620</v>
      </c>
      <c r="C29339" s="33" t="s">
        <v>563</v>
      </c>
      <c r="D29339" s="33" t="s">
        <v>564</v>
      </c>
      <c r="E29339" s="34">
        <v>2409451</v>
      </c>
      <c r="F29339" s="35">
        <v>1.026</v>
      </c>
      <c r="G29339" s="34">
        <v>341.5</v>
      </c>
    </row>
    <row r="29340" spans="1:7">
      <c r="A29340" s="32">
        <v>2018</v>
      </c>
      <c r="B29340" s="32">
        <v>55622</v>
      </c>
      <c r="C29340" s="33" t="s">
        <v>563</v>
      </c>
      <c r="D29340" s="33" t="s">
        <v>564</v>
      </c>
      <c r="E29340" s="34">
        <v>2278</v>
      </c>
      <c r="F29340" s="35">
        <v>1.02</v>
      </c>
      <c r="G29340" s="34">
        <v>352</v>
      </c>
    </row>
    <row r="29341" spans="1:7">
      <c r="A29341" s="32">
        <v>2018</v>
      </c>
      <c r="B29341" s="32">
        <v>55640</v>
      </c>
      <c r="C29341" s="33" t="s">
        <v>563</v>
      </c>
      <c r="D29341" s="33" t="s">
        <v>564</v>
      </c>
      <c r="E29341" s="34">
        <v>399547</v>
      </c>
      <c r="F29341" s="35">
        <v>1.07</v>
      </c>
      <c r="G29341" s="34" t="s">
        <v>364</v>
      </c>
    </row>
    <row r="29342" spans="1:7">
      <c r="A29342" s="32">
        <v>2018</v>
      </c>
      <c r="B29342" s="32">
        <v>55641</v>
      </c>
      <c r="C29342" s="33" t="s">
        <v>563</v>
      </c>
      <c r="D29342" s="33" t="s">
        <v>564</v>
      </c>
      <c r="E29342" s="34">
        <v>1686625</v>
      </c>
      <c r="F29342" s="35">
        <v>1</v>
      </c>
      <c r="G29342" s="34">
        <v>300.2</v>
      </c>
    </row>
    <row r="29343" spans="1:7">
      <c r="A29343" s="32">
        <v>2018</v>
      </c>
      <c r="B29343" s="32">
        <v>55645</v>
      </c>
      <c r="C29343" s="33" t="s">
        <v>563</v>
      </c>
      <c r="D29343" s="33" t="s">
        <v>564</v>
      </c>
      <c r="E29343" s="34">
        <v>272732</v>
      </c>
      <c r="F29343" s="35">
        <v>1.131</v>
      </c>
      <c r="G29343" s="34">
        <v>293.2</v>
      </c>
    </row>
    <row r="29344" spans="1:7">
      <c r="A29344" s="32">
        <v>2018</v>
      </c>
      <c r="B29344" s="32">
        <v>55651</v>
      </c>
      <c r="C29344" s="33" t="s">
        <v>563</v>
      </c>
      <c r="D29344" s="33" t="s">
        <v>564</v>
      </c>
      <c r="E29344" s="34">
        <v>163779</v>
      </c>
      <c r="F29344" s="35">
        <v>1</v>
      </c>
      <c r="G29344" s="34">
        <v>207.4</v>
      </c>
    </row>
    <row r="29345" spans="1:7">
      <c r="A29345" s="32">
        <v>2018</v>
      </c>
      <c r="B29345" s="32">
        <v>55656</v>
      </c>
      <c r="C29345" s="33" t="s">
        <v>563</v>
      </c>
      <c r="D29345" s="33" t="s">
        <v>564</v>
      </c>
      <c r="E29345" s="34">
        <v>3158047</v>
      </c>
      <c r="F29345" s="35">
        <v>1.032</v>
      </c>
      <c r="G29345" s="34" t="s">
        <v>364</v>
      </c>
    </row>
    <row r="29346" spans="1:7">
      <c r="A29346" s="32">
        <v>2018</v>
      </c>
      <c r="B29346" s="32">
        <v>55661</v>
      </c>
      <c r="C29346" s="33" t="s">
        <v>565</v>
      </c>
      <c r="D29346" s="33" t="s">
        <v>566</v>
      </c>
      <c r="E29346" s="34">
        <v>20000</v>
      </c>
      <c r="F29346" s="35">
        <v>5.77</v>
      </c>
      <c r="G29346" s="34" t="s">
        <v>364</v>
      </c>
    </row>
    <row r="29347" spans="1:7">
      <c r="A29347" s="32">
        <v>2018</v>
      </c>
      <c r="B29347" s="32">
        <v>55661</v>
      </c>
      <c r="C29347" s="33" t="s">
        <v>563</v>
      </c>
      <c r="D29347" s="33" t="s">
        <v>564</v>
      </c>
      <c r="E29347" s="34">
        <v>122594</v>
      </c>
      <c r="F29347" s="35">
        <v>1.0189999999999999</v>
      </c>
      <c r="G29347" s="34" t="s">
        <v>364</v>
      </c>
    </row>
    <row r="29348" spans="1:7">
      <c r="A29348" s="32">
        <v>2018</v>
      </c>
      <c r="B29348" s="32">
        <v>55662</v>
      </c>
      <c r="C29348" s="33" t="s">
        <v>563</v>
      </c>
      <c r="D29348" s="33" t="s">
        <v>564</v>
      </c>
      <c r="E29348" s="34">
        <v>759817</v>
      </c>
      <c r="F29348" s="35">
        <v>1.107</v>
      </c>
      <c r="G29348" s="34">
        <v>467.3</v>
      </c>
    </row>
    <row r="29349" spans="1:7">
      <c r="A29349" s="32">
        <v>2018</v>
      </c>
      <c r="B29349" s="32">
        <v>55664</v>
      </c>
      <c r="C29349" s="33" t="s">
        <v>563</v>
      </c>
      <c r="D29349" s="33" t="s">
        <v>564</v>
      </c>
      <c r="E29349" s="34">
        <v>2210353</v>
      </c>
      <c r="F29349" s="35">
        <v>1.03</v>
      </c>
      <c r="G29349" s="34">
        <v>327</v>
      </c>
    </row>
    <row r="29350" spans="1:7">
      <c r="A29350" s="32">
        <v>2018</v>
      </c>
      <c r="B29350" s="32">
        <v>55667</v>
      </c>
      <c r="C29350" s="33" t="s">
        <v>563</v>
      </c>
      <c r="D29350" s="33" t="s">
        <v>564</v>
      </c>
      <c r="E29350" s="34">
        <v>2077265</v>
      </c>
      <c r="F29350" s="35">
        <v>1.03</v>
      </c>
      <c r="G29350" s="34" t="s">
        <v>364</v>
      </c>
    </row>
    <row r="29351" spans="1:7">
      <c r="A29351" s="32">
        <v>2018</v>
      </c>
      <c r="B29351" s="32">
        <v>55672</v>
      </c>
      <c r="C29351" s="33" t="s">
        <v>563</v>
      </c>
      <c r="D29351" s="33" t="s">
        <v>564</v>
      </c>
      <c r="E29351" s="34">
        <v>240</v>
      </c>
      <c r="F29351" s="35">
        <v>1.03</v>
      </c>
      <c r="G29351" s="34" t="s">
        <v>364</v>
      </c>
    </row>
    <row r="29352" spans="1:7">
      <c r="A29352" s="32">
        <v>2018</v>
      </c>
      <c r="B29352" s="32">
        <v>55672</v>
      </c>
      <c r="C29352" s="33" t="s">
        <v>563</v>
      </c>
      <c r="D29352" s="33" t="s">
        <v>564</v>
      </c>
      <c r="E29352" s="34">
        <v>52117</v>
      </c>
      <c r="F29352" s="35">
        <v>1.03</v>
      </c>
      <c r="G29352" s="34" t="s">
        <v>364</v>
      </c>
    </row>
    <row r="29353" spans="1:7">
      <c r="A29353" s="32">
        <v>2018</v>
      </c>
      <c r="B29353" s="32">
        <v>55687</v>
      </c>
      <c r="C29353" s="33" t="s">
        <v>563</v>
      </c>
      <c r="D29353" s="33" t="s">
        <v>564</v>
      </c>
      <c r="E29353" s="34">
        <v>354906</v>
      </c>
      <c r="F29353" s="35">
        <v>1.0369999999999999</v>
      </c>
      <c r="G29353" s="34">
        <v>287.10000000000002</v>
      </c>
    </row>
    <row r="29354" spans="1:7">
      <c r="A29354" s="32">
        <v>2018</v>
      </c>
      <c r="B29354" s="32">
        <v>55690</v>
      </c>
      <c r="C29354" s="33" t="s">
        <v>565</v>
      </c>
      <c r="D29354" s="33" t="s">
        <v>566</v>
      </c>
      <c r="E29354" s="34">
        <v>4069</v>
      </c>
      <c r="F29354" s="35">
        <v>5.77</v>
      </c>
      <c r="G29354" s="34" t="s">
        <v>364</v>
      </c>
    </row>
    <row r="29355" spans="1:7">
      <c r="A29355" s="32">
        <v>2018</v>
      </c>
      <c r="B29355" s="32">
        <v>55690</v>
      </c>
      <c r="C29355" s="33" t="s">
        <v>563</v>
      </c>
      <c r="D29355" s="33" t="s">
        <v>564</v>
      </c>
      <c r="E29355" s="34">
        <v>2852196</v>
      </c>
      <c r="F29355" s="35">
        <v>1.0269999999999999</v>
      </c>
      <c r="G29355" s="34" t="s">
        <v>364</v>
      </c>
    </row>
    <row r="29356" spans="1:7">
      <c r="A29356" s="32">
        <v>2018</v>
      </c>
      <c r="B29356" s="32">
        <v>55694</v>
      </c>
      <c r="C29356" s="33" t="s">
        <v>563</v>
      </c>
      <c r="D29356" s="33" t="s">
        <v>564</v>
      </c>
      <c r="E29356" s="34">
        <v>177590</v>
      </c>
      <c r="F29356" s="35">
        <v>1</v>
      </c>
      <c r="G29356" s="34">
        <v>457.9</v>
      </c>
    </row>
    <row r="29357" spans="1:7">
      <c r="A29357" s="32">
        <v>2018</v>
      </c>
      <c r="B29357" s="32">
        <v>55700</v>
      </c>
      <c r="C29357" s="33" t="s">
        <v>563</v>
      </c>
      <c r="D29357" s="33" t="s">
        <v>564</v>
      </c>
      <c r="E29357" s="34">
        <v>1242</v>
      </c>
      <c r="F29357" s="35">
        <v>1.095</v>
      </c>
      <c r="G29357" s="34">
        <v>206</v>
      </c>
    </row>
    <row r="29358" spans="1:7">
      <c r="A29358" s="32">
        <v>2018</v>
      </c>
      <c r="B29358" s="32">
        <v>55700</v>
      </c>
      <c r="C29358" s="33" t="s">
        <v>563</v>
      </c>
      <c r="D29358" s="33" t="s">
        <v>564</v>
      </c>
      <c r="E29358" s="34">
        <v>20618</v>
      </c>
      <c r="F29358" s="35">
        <v>1.0980000000000001</v>
      </c>
      <c r="G29358" s="34">
        <v>295.5</v>
      </c>
    </row>
    <row r="29359" spans="1:7">
      <c r="A29359" s="32">
        <v>2018</v>
      </c>
      <c r="B29359" s="32">
        <v>55700</v>
      </c>
      <c r="C29359" s="33" t="s">
        <v>563</v>
      </c>
      <c r="D29359" s="33" t="s">
        <v>564</v>
      </c>
      <c r="E29359" s="34">
        <v>29890</v>
      </c>
      <c r="F29359" s="35">
        <v>1.0980000000000001</v>
      </c>
      <c r="G29359" s="34">
        <v>194.5</v>
      </c>
    </row>
    <row r="29360" spans="1:7">
      <c r="A29360" s="32">
        <v>2018</v>
      </c>
      <c r="B29360" s="32">
        <v>55700</v>
      </c>
      <c r="C29360" s="33" t="s">
        <v>563</v>
      </c>
      <c r="D29360" s="33" t="s">
        <v>564</v>
      </c>
      <c r="E29360" s="34">
        <v>5587</v>
      </c>
      <c r="F29360" s="35">
        <v>1.099</v>
      </c>
      <c r="G29360" s="34">
        <v>183.3</v>
      </c>
    </row>
    <row r="29361" spans="1:7">
      <c r="A29361" s="32">
        <v>2018</v>
      </c>
      <c r="B29361" s="32">
        <v>55700</v>
      </c>
      <c r="C29361" s="33" t="s">
        <v>563</v>
      </c>
      <c r="D29361" s="33" t="s">
        <v>564</v>
      </c>
      <c r="E29361" s="34">
        <v>8730</v>
      </c>
      <c r="F29361" s="35">
        <v>1.0980000000000001</v>
      </c>
      <c r="G29361" s="34">
        <v>182.7</v>
      </c>
    </row>
    <row r="29362" spans="1:7">
      <c r="A29362" s="32">
        <v>2018</v>
      </c>
      <c r="B29362" s="32">
        <v>55700</v>
      </c>
      <c r="C29362" s="33" t="s">
        <v>563</v>
      </c>
      <c r="D29362" s="33" t="s">
        <v>564</v>
      </c>
      <c r="E29362" s="34">
        <v>17460</v>
      </c>
      <c r="F29362" s="35">
        <v>1.0980000000000001</v>
      </c>
      <c r="G29362" s="34">
        <v>141.19999999999999</v>
      </c>
    </row>
    <row r="29363" spans="1:7">
      <c r="A29363" s="32">
        <v>2018</v>
      </c>
      <c r="B29363" s="32">
        <v>55700</v>
      </c>
      <c r="C29363" s="33" t="s">
        <v>563</v>
      </c>
      <c r="D29363" s="33" t="s">
        <v>564</v>
      </c>
      <c r="E29363" s="34">
        <v>7588</v>
      </c>
      <c r="F29363" s="35">
        <v>1.099</v>
      </c>
      <c r="G29363" s="34">
        <v>277.60000000000002</v>
      </c>
    </row>
    <row r="29364" spans="1:7">
      <c r="A29364" s="32">
        <v>2018</v>
      </c>
      <c r="B29364" s="32">
        <v>55700</v>
      </c>
      <c r="C29364" s="33" t="s">
        <v>563</v>
      </c>
      <c r="D29364" s="33" t="s">
        <v>564</v>
      </c>
      <c r="E29364" s="34">
        <v>1007</v>
      </c>
      <c r="F29364" s="35">
        <v>1.099</v>
      </c>
      <c r="G29364" s="34">
        <v>317.5</v>
      </c>
    </row>
    <row r="29365" spans="1:7">
      <c r="A29365" s="32">
        <v>2018</v>
      </c>
      <c r="B29365" s="32">
        <v>55700</v>
      </c>
      <c r="C29365" s="33" t="s">
        <v>563</v>
      </c>
      <c r="D29365" s="33" t="s">
        <v>564</v>
      </c>
      <c r="E29365" s="34">
        <v>2529</v>
      </c>
      <c r="F29365" s="35">
        <v>1.099</v>
      </c>
      <c r="G29365" s="34">
        <v>277.7</v>
      </c>
    </row>
    <row r="29366" spans="1:7">
      <c r="A29366" s="32">
        <v>2018</v>
      </c>
      <c r="B29366" s="32">
        <v>55700</v>
      </c>
      <c r="C29366" s="33" t="s">
        <v>563</v>
      </c>
      <c r="D29366" s="33" t="s">
        <v>564</v>
      </c>
      <c r="E29366" s="34">
        <v>630264</v>
      </c>
      <c r="F29366" s="35">
        <v>1.0980000000000001</v>
      </c>
      <c r="G29366" s="34">
        <v>289.60000000000002</v>
      </c>
    </row>
    <row r="29367" spans="1:7">
      <c r="A29367" s="32">
        <v>2018</v>
      </c>
      <c r="B29367" s="32">
        <v>55701</v>
      </c>
      <c r="C29367" s="33" t="s">
        <v>563</v>
      </c>
      <c r="D29367" s="33" t="s">
        <v>564</v>
      </c>
      <c r="E29367" s="34">
        <v>2098348</v>
      </c>
      <c r="F29367" s="35">
        <v>1.0589999999999999</v>
      </c>
      <c r="G29367" s="34">
        <v>331</v>
      </c>
    </row>
    <row r="29368" spans="1:7">
      <c r="A29368" s="32">
        <v>2018</v>
      </c>
      <c r="B29368" s="32">
        <v>55706</v>
      </c>
      <c r="C29368" s="33" t="s">
        <v>563</v>
      </c>
      <c r="D29368" s="33" t="s">
        <v>564</v>
      </c>
      <c r="E29368" s="34">
        <v>1494213</v>
      </c>
      <c r="F29368" s="35">
        <v>1.06</v>
      </c>
      <c r="G29368" s="34" t="s">
        <v>364</v>
      </c>
    </row>
    <row r="29369" spans="1:7">
      <c r="A29369" s="32">
        <v>2018</v>
      </c>
      <c r="B29369" s="32">
        <v>55710</v>
      </c>
      <c r="C29369" s="33" t="s">
        <v>563</v>
      </c>
      <c r="D29369" s="33" t="s">
        <v>564</v>
      </c>
      <c r="E29369" s="34">
        <v>2607110</v>
      </c>
      <c r="F29369" s="35">
        <v>1.046</v>
      </c>
      <c r="G29369" s="34" t="s">
        <v>364</v>
      </c>
    </row>
    <row r="29370" spans="1:7">
      <c r="A29370" s="32">
        <v>2018</v>
      </c>
      <c r="B29370" s="32">
        <v>55714</v>
      </c>
      <c r="C29370" s="33" t="s">
        <v>563</v>
      </c>
      <c r="D29370" s="33" t="s">
        <v>564</v>
      </c>
      <c r="E29370" s="34">
        <v>1210443</v>
      </c>
      <c r="F29370" s="35">
        <v>1.02</v>
      </c>
      <c r="G29370" s="34">
        <v>353</v>
      </c>
    </row>
    <row r="29371" spans="1:7">
      <c r="A29371" s="32">
        <v>2018</v>
      </c>
      <c r="B29371" s="32">
        <v>55718</v>
      </c>
      <c r="C29371" s="33" t="s">
        <v>563</v>
      </c>
      <c r="D29371" s="33" t="s">
        <v>564</v>
      </c>
      <c r="E29371" s="34">
        <v>225809</v>
      </c>
      <c r="F29371" s="35">
        <v>1</v>
      </c>
      <c r="G29371" s="34">
        <v>344.6</v>
      </c>
    </row>
    <row r="29372" spans="1:7">
      <c r="A29372" s="32">
        <v>2018</v>
      </c>
      <c r="B29372" s="32">
        <v>55736</v>
      </c>
      <c r="C29372" s="33" t="s">
        <v>563</v>
      </c>
      <c r="D29372" s="33" t="s">
        <v>564</v>
      </c>
      <c r="E29372" s="34">
        <v>5098991</v>
      </c>
      <c r="F29372" s="35">
        <v>1.06</v>
      </c>
      <c r="G29372" s="34" t="s">
        <v>364</v>
      </c>
    </row>
    <row r="29373" spans="1:7">
      <c r="A29373" s="32">
        <v>2018</v>
      </c>
      <c r="B29373" s="32">
        <v>55748</v>
      </c>
      <c r="C29373" s="33" t="s">
        <v>563</v>
      </c>
      <c r="D29373" s="33" t="s">
        <v>564</v>
      </c>
      <c r="E29373" s="34">
        <v>239815</v>
      </c>
      <c r="F29373" s="35">
        <v>1.038</v>
      </c>
      <c r="G29373" s="34" t="s">
        <v>364</v>
      </c>
    </row>
    <row r="29374" spans="1:7">
      <c r="A29374" s="32">
        <v>2018</v>
      </c>
      <c r="B29374" s="32">
        <v>55749</v>
      </c>
      <c r="C29374" s="33" t="s">
        <v>363</v>
      </c>
      <c r="D29374" s="33" t="s">
        <v>354</v>
      </c>
      <c r="E29374" s="34">
        <v>13451</v>
      </c>
      <c r="F29374" s="35">
        <v>16.399999999999999</v>
      </c>
      <c r="G29374" s="34" t="s">
        <v>364</v>
      </c>
    </row>
    <row r="29375" spans="1:7">
      <c r="A29375" s="32">
        <v>2018</v>
      </c>
      <c r="B29375" s="32">
        <v>55801</v>
      </c>
      <c r="C29375" s="33" t="s">
        <v>563</v>
      </c>
      <c r="D29375" s="33" t="s">
        <v>564</v>
      </c>
      <c r="E29375" s="34">
        <v>2462388</v>
      </c>
      <c r="F29375" s="35">
        <v>1.0289999999999999</v>
      </c>
      <c r="G29375" s="34" t="s">
        <v>364</v>
      </c>
    </row>
    <row r="29376" spans="1:7">
      <c r="A29376" s="32">
        <v>2018</v>
      </c>
      <c r="B29376" s="32">
        <v>55801</v>
      </c>
      <c r="C29376" s="33" t="s">
        <v>563</v>
      </c>
      <c r="D29376" s="33" t="s">
        <v>564</v>
      </c>
      <c r="E29376" s="34">
        <v>819369</v>
      </c>
      <c r="F29376" s="35">
        <v>1.0289999999999999</v>
      </c>
      <c r="G29376" s="34" t="s">
        <v>364</v>
      </c>
    </row>
    <row r="29377" spans="1:7">
      <c r="A29377" s="32">
        <v>2018</v>
      </c>
      <c r="B29377" s="32">
        <v>55818</v>
      </c>
      <c r="C29377" s="33" t="s">
        <v>563</v>
      </c>
      <c r="D29377" s="33" t="s">
        <v>564</v>
      </c>
      <c r="E29377" s="34">
        <v>20489</v>
      </c>
      <c r="F29377" s="35">
        <v>1.115</v>
      </c>
      <c r="G29377" s="34" t="s">
        <v>364</v>
      </c>
    </row>
    <row r="29378" spans="1:7">
      <c r="A29378" s="32">
        <v>2018</v>
      </c>
      <c r="B29378" s="32">
        <v>55818</v>
      </c>
      <c r="C29378" s="33" t="s">
        <v>563</v>
      </c>
      <c r="D29378" s="33" t="s">
        <v>564</v>
      </c>
      <c r="E29378" s="34">
        <v>1849</v>
      </c>
      <c r="F29378" s="35">
        <v>1.101</v>
      </c>
      <c r="G29378" s="34" t="s">
        <v>364</v>
      </c>
    </row>
    <row r="29379" spans="1:7">
      <c r="A29379" s="32">
        <v>2018</v>
      </c>
      <c r="B29379" s="32">
        <v>55818</v>
      </c>
      <c r="C29379" s="33" t="s">
        <v>563</v>
      </c>
      <c r="D29379" s="33" t="s">
        <v>564</v>
      </c>
      <c r="E29379" s="34">
        <v>1891</v>
      </c>
      <c r="F29379" s="35">
        <v>1.1000000000000001</v>
      </c>
      <c r="G29379" s="34" t="s">
        <v>364</v>
      </c>
    </row>
    <row r="29380" spans="1:7">
      <c r="A29380" s="32">
        <v>2018</v>
      </c>
      <c r="B29380" s="32">
        <v>55818</v>
      </c>
      <c r="C29380" s="33" t="s">
        <v>563</v>
      </c>
      <c r="D29380" s="33" t="s">
        <v>564</v>
      </c>
      <c r="E29380" s="34">
        <v>1948</v>
      </c>
      <c r="F29380" s="35">
        <v>1.0980000000000001</v>
      </c>
      <c r="G29380" s="34" t="s">
        <v>364</v>
      </c>
    </row>
    <row r="29381" spans="1:7">
      <c r="A29381" s="32">
        <v>2018</v>
      </c>
      <c r="B29381" s="32">
        <v>55818</v>
      </c>
      <c r="C29381" s="33" t="s">
        <v>563</v>
      </c>
      <c r="D29381" s="33" t="s">
        <v>564</v>
      </c>
      <c r="E29381" s="34">
        <v>2773</v>
      </c>
      <c r="F29381" s="35">
        <v>1.101</v>
      </c>
      <c r="G29381" s="34" t="s">
        <v>364</v>
      </c>
    </row>
    <row r="29382" spans="1:7">
      <c r="A29382" s="32">
        <v>2018</v>
      </c>
      <c r="B29382" s="32">
        <v>55818</v>
      </c>
      <c r="C29382" s="33" t="s">
        <v>563</v>
      </c>
      <c r="D29382" s="33" t="s">
        <v>564</v>
      </c>
      <c r="E29382" s="34">
        <v>2837</v>
      </c>
      <c r="F29382" s="35">
        <v>1.1000000000000001</v>
      </c>
      <c r="G29382" s="34" t="s">
        <v>364</v>
      </c>
    </row>
    <row r="29383" spans="1:7">
      <c r="A29383" s="32">
        <v>2018</v>
      </c>
      <c r="B29383" s="32">
        <v>55818</v>
      </c>
      <c r="C29383" s="33" t="s">
        <v>563</v>
      </c>
      <c r="D29383" s="33" t="s">
        <v>564</v>
      </c>
      <c r="E29383" s="34">
        <v>2923</v>
      </c>
      <c r="F29383" s="35">
        <v>1.0980000000000001</v>
      </c>
      <c r="G29383" s="34" t="s">
        <v>364</v>
      </c>
    </row>
    <row r="29384" spans="1:7">
      <c r="A29384" s="32">
        <v>2018</v>
      </c>
      <c r="B29384" s="32">
        <v>55818</v>
      </c>
      <c r="C29384" s="33" t="s">
        <v>563</v>
      </c>
      <c r="D29384" s="33" t="s">
        <v>564</v>
      </c>
      <c r="E29384" s="34">
        <v>3082</v>
      </c>
      <c r="F29384" s="35">
        <v>1.101</v>
      </c>
      <c r="G29384" s="34" t="s">
        <v>364</v>
      </c>
    </row>
    <row r="29385" spans="1:7">
      <c r="A29385" s="32">
        <v>2018</v>
      </c>
      <c r="B29385" s="32">
        <v>55818</v>
      </c>
      <c r="C29385" s="33" t="s">
        <v>563</v>
      </c>
      <c r="D29385" s="33" t="s">
        <v>564</v>
      </c>
      <c r="E29385" s="34">
        <v>3152</v>
      </c>
      <c r="F29385" s="35">
        <v>1.1000000000000001</v>
      </c>
      <c r="G29385" s="34" t="s">
        <v>364</v>
      </c>
    </row>
    <row r="29386" spans="1:7">
      <c r="A29386" s="32">
        <v>2018</v>
      </c>
      <c r="B29386" s="32">
        <v>55818</v>
      </c>
      <c r="C29386" s="33" t="s">
        <v>563</v>
      </c>
      <c r="D29386" s="33" t="s">
        <v>564</v>
      </c>
      <c r="E29386" s="34">
        <v>3233</v>
      </c>
      <c r="F29386" s="35">
        <v>1.1040000000000001</v>
      </c>
      <c r="G29386" s="34" t="s">
        <v>364</v>
      </c>
    </row>
    <row r="29387" spans="1:7">
      <c r="A29387" s="32">
        <v>2018</v>
      </c>
      <c r="B29387" s="32">
        <v>55818</v>
      </c>
      <c r="C29387" s="33" t="s">
        <v>563</v>
      </c>
      <c r="D29387" s="33" t="s">
        <v>564</v>
      </c>
      <c r="E29387" s="34">
        <v>20519</v>
      </c>
      <c r="F29387" s="35">
        <v>1.0980000000000001</v>
      </c>
      <c r="G29387" s="34" t="s">
        <v>364</v>
      </c>
    </row>
    <row r="29388" spans="1:7">
      <c r="A29388" s="32">
        <v>2018</v>
      </c>
      <c r="B29388" s="32">
        <v>55818</v>
      </c>
      <c r="C29388" s="33" t="s">
        <v>563</v>
      </c>
      <c r="D29388" s="33" t="s">
        <v>564</v>
      </c>
      <c r="E29388" s="34">
        <v>22016</v>
      </c>
      <c r="F29388" s="35">
        <v>1.1020000000000001</v>
      </c>
      <c r="G29388" s="34" t="s">
        <v>364</v>
      </c>
    </row>
    <row r="29389" spans="1:7">
      <c r="A29389" s="32">
        <v>2018</v>
      </c>
      <c r="B29389" s="32">
        <v>55818</v>
      </c>
      <c r="C29389" s="33" t="s">
        <v>563</v>
      </c>
      <c r="D29389" s="33" t="s">
        <v>564</v>
      </c>
      <c r="E29389" s="34">
        <v>22799</v>
      </c>
      <c r="F29389" s="35">
        <v>1.0980000000000001</v>
      </c>
      <c r="G29389" s="34" t="s">
        <v>364</v>
      </c>
    </row>
    <row r="29390" spans="1:7">
      <c r="A29390" s="32">
        <v>2018</v>
      </c>
      <c r="B29390" s="32">
        <v>55818</v>
      </c>
      <c r="C29390" s="33" t="s">
        <v>563</v>
      </c>
      <c r="D29390" s="33" t="s">
        <v>564</v>
      </c>
      <c r="E29390" s="34">
        <v>44799</v>
      </c>
      <c r="F29390" s="35">
        <v>1.099</v>
      </c>
      <c r="G29390" s="34" t="s">
        <v>364</v>
      </c>
    </row>
    <row r="29391" spans="1:7">
      <c r="A29391" s="32">
        <v>2018</v>
      </c>
      <c r="B29391" s="32">
        <v>55818</v>
      </c>
      <c r="C29391" s="33" t="s">
        <v>563</v>
      </c>
      <c r="D29391" s="33" t="s">
        <v>564</v>
      </c>
      <c r="E29391" s="34">
        <v>54722</v>
      </c>
      <c r="F29391" s="35">
        <v>1.1020000000000001</v>
      </c>
      <c r="G29391" s="34" t="s">
        <v>364</v>
      </c>
    </row>
    <row r="29392" spans="1:7">
      <c r="A29392" s="32">
        <v>2018</v>
      </c>
      <c r="B29392" s="32">
        <v>55818</v>
      </c>
      <c r="C29392" s="33" t="s">
        <v>563</v>
      </c>
      <c r="D29392" s="33" t="s">
        <v>564</v>
      </c>
      <c r="E29392" s="34">
        <v>56667</v>
      </c>
      <c r="F29392" s="35">
        <v>1.0980000000000001</v>
      </c>
      <c r="G29392" s="34" t="s">
        <v>364</v>
      </c>
    </row>
    <row r="29393" spans="1:7">
      <c r="A29393" s="32">
        <v>2018</v>
      </c>
      <c r="B29393" s="32">
        <v>55818</v>
      </c>
      <c r="C29393" s="33" t="s">
        <v>563</v>
      </c>
      <c r="D29393" s="33" t="s">
        <v>564</v>
      </c>
      <c r="E29393" s="34">
        <v>16687</v>
      </c>
      <c r="F29393" s="35">
        <v>1.099</v>
      </c>
      <c r="G29393" s="34" t="s">
        <v>364</v>
      </c>
    </row>
    <row r="29394" spans="1:7">
      <c r="A29394" s="32">
        <v>2018</v>
      </c>
      <c r="B29394" s="32">
        <v>55818</v>
      </c>
      <c r="C29394" s="33" t="s">
        <v>563</v>
      </c>
      <c r="D29394" s="33" t="s">
        <v>564</v>
      </c>
      <c r="E29394" s="34">
        <v>18540</v>
      </c>
      <c r="F29394" s="35">
        <v>1.099</v>
      </c>
      <c r="G29394" s="34" t="s">
        <v>364</v>
      </c>
    </row>
    <row r="29395" spans="1:7">
      <c r="A29395" s="32">
        <v>2018</v>
      </c>
      <c r="B29395" s="32">
        <v>55818</v>
      </c>
      <c r="C29395" s="33" t="s">
        <v>563</v>
      </c>
      <c r="D29395" s="33" t="s">
        <v>564</v>
      </c>
      <c r="E29395" s="34">
        <v>19814</v>
      </c>
      <c r="F29395" s="35">
        <v>1.1020000000000001</v>
      </c>
      <c r="G29395" s="34" t="s">
        <v>364</v>
      </c>
    </row>
    <row r="29396" spans="1:7">
      <c r="A29396" s="32">
        <v>2018</v>
      </c>
      <c r="B29396" s="32">
        <v>55818</v>
      </c>
      <c r="C29396" s="33" t="s">
        <v>563</v>
      </c>
      <c r="D29396" s="33" t="s">
        <v>564</v>
      </c>
      <c r="E29396" s="34">
        <v>13680</v>
      </c>
      <c r="F29396" s="35">
        <v>1.0980000000000001</v>
      </c>
      <c r="G29396" s="34" t="s">
        <v>364</v>
      </c>
    </row>
    <row r="29397" spans="1:7">
      <c r="A29397" s="32">
        <v>2018</v>
      </c>
      <c r="B29397" s="32">
        <v>55818</v>
      </c>
      <c r="C29397" s="33" t="s">
        <v>563</v>
      </c>
      <c r="D29397" s="33" t="s">
        <v>564</v>
      </c>
      <c r="E29397" s="34">
        <v>13392</v>
      </c>
      <c r="F29397" s="35">
        <v>1.1040000000000001</v>
      </c>
      <c r="G29397" s="34" t="s">
        <v>364</v>
      </c>
    </row>
    <row r="29398" spans="1:7">
      <c r="A29398" s="32">
        <v>2018</v>
      </c>
      <c r="B29398" s="32">
        <v>55818</v>
      </c>
      <c r="C29398" s="33" t="s">
        <v>563</v>
      </c>
      <c r="D29398" s="33" t="s">
        <v>564</v>
      </c>
      <c r="E29398" s="34">
        <v>13210</v>
      </c>
      <c r="F29398" s="35">
        <v>1.1020000000000001</v>
      </c>
      <c r="G29398" s="34" t="s">
        <v>364</v>
      </c>
    </row>
    <row r="29399" spans="1:7">
      <c r="A29399" s="32">
        <v>2018</v>
      </c>
      <c r="B29399" s="32">
        <v>55818</v>
      </c>
      <c r="C29399" s="33" t="s">
        <v>563</v>
      </c>
      <c r="D29399" s="33" t="s">
        <v>564</v>
      </c>
      <c r="E29399" s="34">
        <v>11124</v>
      </c>
      <c r="F29399" s="35">
        <v>1.099</v>
      </c>
      <c r="G29399" s="34" t="s">
        <v>364</v>
      </c>
    </row>
    <row r="29400" spans="1:7">
      <c r="A29400" s="32">
        <v>2018</v>
      </c>
      <c r="B29400" s="32">
        <v>55818</v>
      </c>
      <c r="C29400" s="33" t="s">
        <v>563</v>
      </c>
      <c r="D29400" s="33" t="s">
        <v>564</v>
      </c>
      <c r="E29400" s="34">
        <v>8247</v>
      </c>
      <c r="F29400" s="35">
        <v>1.115</v>
      </c>
      <c r="G29400" s="34" t="s">
        <v>364</v>
      </c>
    </row>
    <row r="29401" spans="1:7">
      <c r="A29401" s="32">
        <v>2018</v>
      </c>
      <c r="B29401" s="32">
        <v>55818</v>
      </c>
      <c r="C29401" s="33" t="s">
        <v>563</v>
      </c>
      <c r="D29401" s="33" t="s">
        <v>564</v>
      </c>
      <c r="E29401" s="34">
        <v>3247</v>
      </c>
      <c r="F29401" s="35">
        <v>1.0980000000000001</v>
      </c>
      <c r="G29401" s="34" t="s">
        <v>364</v>
      </c>
    </row>
    <row r="29402" spans="1:7">
      <c r="A29402" s="32">
        <v>2018</v>
      </c>
      <c r="B29402" s="32">
        <v>55818</v>
      </c>
      <c r="C29402" s="33" t="s">
        <v>563</v>
      </c>
      <c r="D29402" s="33" t="s">
        <v>564</v>
      </c>
      <c r="E29402" s="34">
        <v>4850</v>
      </c>
      <c r="F29402" s="35">
        <v>1.1040000000000001</v>
      </c>
      <c r="G29402" s="34" t="s">
        <v>364</v>
      </c>
    </row>
    <row r="29403" spans="1:7">
      <c r="A29403" s="32">
        <v>2018</v>
      </c>
      <c r="B29403" s="32">
        <v>55818</v>
      </c>
      <c r="C29403" s="33" t="s">
        <v>563</v>
      </c>
      <c r="D29403" s="33" t="s">
        <v>564</v>
      </c>
      <c r="E29403" s="34">
        <v>4948</v>
      </c>
      <c r="F29403" s="35">
        <v>1.115</v>
      </c>
      <c r="G29403" s="34" t="s">
        <v>364</v>
      </c>
    </row>
    <row r="29404" spans="1:7">
      <c r="A29404" s="32">
        <v>2018</v>
      </c>
      <c r="B29404" s="32">
        <v>55818</v>
      </c>
      <c r="C29404" s="33" t="s">
        <v>563</v>
      </c>
      <c r="D29404" s="33" t="s">
        <v>564</v>
      </c>
      <c r="E29404" s="34">
        <v>5388</v>
      </c>
      <c r="F29404" s="35">
        <v>1.1040000000000001</v>
      </c>
      <c r="G29404" s="34" t="s">
        <v>364</v>
      </c>
    </row>
    <row r="29405" spans="1:7">
      <c r="A29405" s="32">
        <v>2018</v>
      </c>
      <c r="B29405" s="32">
        <v>55818</v>
      </c>
      <c r="C29405" s="33" t="s">
        <v>563</v>
      </c>
      <c r="D29405" s="33" t="s">
        <v>564</v>
      </c>
      <c r="E29405" s="34">
        <v>7422</v>
      </c>
      <c r="F29405" s="35">
        <v>1.115</v>
      </c>
      <c r="G29405" s="34" t="s">
        <v>364</v>
      </c>
    </row>
    <row r="29406" spans="1:7">
      <c r="A29406" s="32">
        <v>2018</v>
      </c>
      <c r="B29406" s="32">
        <v>55818</v>
      </c>
      <c r="C29406" s="33" t="s">
        <v>563</v>
      </c>
      <c r="D29406" s="33" t="s">
        <v>564</v>
      </c>
      <c r="E29406" s="34">
        <v>7659</v>
      </c>
      <c r="F29406" s="35">
        <v>1.101</v>
      </c>
      <c r="G29406" s="34" t="s">
        <v>364</v>
      </c>
    </row>
    <row r="29407" spans="1:7">
      <c r="A29407" s="32">
        <v>2018</v>
      </c>
      <c r="B29407" s="32">
        <v>55818</v>
      </c>
      <c r="C29407" s="33" t="s">
        <v>563</v>
      </c>
      <c r="D29407" s="33" t="s">
        <v>564</v>
      </c>
      <c r="E29407" s="34">
        <v>7830</v>
      </c>
      <c r="F29407" s="35">
        <v>1.1000000000000001</v>
      </c>
      <c r="G29407" s="34" t="s">
        <v>364</v>
      </c>
    </row>
    <row r="29408" spans="1:7">
      <c r="A29408" s="32">
        <v>2018</v>
      </c>
      <c r="B29408" s="32">
        <v>55818</v>
      </c>
      <c r="C29408" s="33" t="s">
        <v>563</v>
      </c>
      <c r="D29408" s="33" t="s">
        <v>564</v>
      </c>
      <c r="E29408" s="34">
        <v>8070</v>
      </c>
      <c r="F29408" s="35">
        <v>1.0980000000000001</v>
      </c>
      <c r="G29408" s="34" t="s">
        <v>364</v>
      </c>
    </row>
    <row r="29409" spans="1:7">
      <c r="A29409" s="32">
        <v>2018</v>
      </c>
      <c r="B29409" s="32">
        <v>55821</v>
      </c>
      <c r="C29409" s="33" t="s">
        <v>563</v>
      </c>
      <c r="D29409" s="33" t="s">
        <v>564</v>
      </c>
      <c r="E29409" s="34">
        <v>1677061</v>
      </c>
      <c r="F29409" s="35">
        <v>1.024</v>
      </c>
      <c r="G29409" s="34" t="s">
        <v>364</v>
      </c>
    </row>
    <row r="29410" spans="1:7">
      <c r="A29410" s="32">
        <v>2018</v>
      </c>
      <c r="B29410" s="32">
        <v>55835</v>
      </c>
      <c r="C29410" s="33" t="s">
        <v>563</v>
      </c>
      <c r="D29410" s="33" t="s">
        <v>564</v>
      </c>
      <c r="E29410" s="34">
        <v>119896</v>
      </c>
      <c r="F29410" s="35">
        <v>1.1379999999999999</v>
      </c>
      <c r="G29410" s="34">
        <v>316.8</v>
      </c>
    </row>
    <row r="29411" spans="1:7">
      <c r="A29411" s="32">
        <v>2018</v>
      </c>
      <c r="B29411" s="32">
        <v>55841</v>
      </c>
      <c r="C29411" s="33" t="s">
        <v>563</v>
      </c>
      <c r="D29411" s="33" t="s">
        <v>564</v>
      </c>
      <c r="E29411" s="34">
        <v>1577357</v>
      </c>
      <c r="F29411" s="35">
        <v>1.036</v>
      </c>
      <c r="G29411" s="34">
        <v>285.89999999999998</v>
      </c>
    </row>
    <row r="29412" spans="1:7">
      <c r="A29412" s="32">
        <v>2018</v>
      </c>
      <c r="B29412" s="32">
        <v>55853</v>
      </c>
      <c r="C29412" s="33" t="s">
        <v>563</v>
      </c>
      <c r="D29412" s="33" t="s">
        <v>564</v>
      </c>
      <c r="E29412" s="34">
        <v>31</v>
      </c>
      <c r="F29412" s="35">
        <v>1.0329999999999999</v>
      </c>
      <c r="G29412" s="34" t="s">
        <v>364</v>
      </c>
    </row>
    <row r="29413" spans="1:7">
      <c r="A29413" s="32">
        <v>2018</v>
      </c>
      <c r="B29413" s="32">
        <v>55856</v>
      </c>
      <c r="C29413" s="33" t="s">
        <v>353</v>
      </c>
      <c r="D29413" s="33" t="s">
        <v>354</v>
      </c>
      <c r="E29413" s="34">
        <v>512617</v>
      </c>
      <c r="F29413" s="35">
        <v>16.96</v>
      </c>
      <c r="G29413" s="34" t="s">
        <v>364</v>
      </c>
    </row>
    <row r="29414" spans="1:7">
      <c r="A29414" s="32">
        <v>2018</v>
      </c>
      <c r="B29414" s="32">
        <v>55856</v>
      </c>
      <c r="C29414" s="33" t="s">
        <v>563</v>
      </c>
      <c r="D29414" s="33" t="s">
        <v>564</v>
      </c>
      <c r="E29414" s="34">
        <v>4666</v>
      </c>
      <c r="F29414" s="35">
        <v>1.02</v>
      </c>
      <c r="G29414" s="34" t="s">
        <v>364</v>
      </c>
    </row>
    <row r="29415" spans="1:7">
      <c r="A29415" s="32">
        <v>2018</v>
      </c>
      <c r="B29415" s="32">
        <v>55927</v>
      </c>
      <c r="C29415" s="33" t="s">
        <v>563</v>
      </c>
      <c r="D29415" s="33" t="s">
        <v>564</v>
      </c>
      <c r="E29415" s="34">
        <v>8256</v>
      </c>
      <c r="F29415" s="35">
        <v>1.026</v>
      </c>
      <c r="G29415" s="34">
        <v>370.1</v>
      </c>
    </row>
    <row r="29416" spans="1:7">
      <c r="A29416" s="32">
        <v>2018</v>
      </c>
      <c r="B29416" s="32">
        <v>55927</v>
      </c>
      <c r="C29416" s="33" t="s">
        <v>563</v>
      </c>
      <c r="D29416" s="33" t="s">
        <v>564</v>
      </c>
      <c r="E29416" s="34">
        <v>3449331</v>
      </c>
      <c r="F29416" s="35">
        <v>1.026</v>
      </c>
      <c r="G29416" s="34">
        <v>359.2</v>
      </c>
    </row>
    <row r="29417" spans="1:7">
      <c r="A29417" s="32">
        <v>2018</v>
      </c>
      <c r="B29417" s="32">
        <v>55927</v>
      </c>
      <c r="C29417" s="33" t="s">
        <v>563</v>
      </c>
      <c r="D29417" s="33" t="s">
        <v>564</v>
      </c>
      <c r="E29417" s="34">
        <v>1658</v>
      </c>
      <c r="F29417" s="35">
        <v>1.026</v>
      </c>
      <c r="G29417" s="34">
        <v>373.4</v>
      </c>
    </row>
    <row r="29418" spans="1:7">
      <c r="A29418" s="32">
        <v>2018</v>
      </c>
      <c r="B29418" s="32">
        <v>55927</v>
      </c>
      <c r="C29418" s="33" t="s">
        <v>563</v>
      </c>
      <c r="D29418" s="33" t="s">
        <v>564</v>
      </c>
      <c r="E29418" s="34">
        <v>4872</v>
      </c>
      <c r="F29418" s="35">
        <v>1.026</v>
      </c>
      <c r="G29418" s="34">
        <v>366.9</v>
      </c>
    </row>
    <row r="29419" spans="1:7">
      <c r="A29419" s="32">
        <v>2018</v>
      </c>
      <c r="B29419" s="32">
        <v>55927</v>
      </c>
      <c r="C29419" s="33" t="s">
        <v>563</v>
      </c>
      <c r="D29419" s="33" t="s">
        <v>564</v>
      </c>
      <c r="E29419" s="34">
        <v>8087</v>
      </c>
      <c r="F29419" s="35">
        <v>1.026</v>
      </c>
      <c r="G29419" s="34">
        <v>375.7</v>
      </c>
    </row>
    <row r="29420" spans="1:7">
      <c r="A29420" s="32">
        <v>2018</v>
      </c>
      <c r="B29420" s="32">
        <v>55927</v>
      </c>
      <c r="C29420" s="33" t="s">
        <v>563</v>
      </c>
      <c r="D29420" s="33" t="s">
        <v>564</v>
      </c>
      <c r="E29420" s="34">
        <v>20627</v>
      </c>
      <c r="F29420" s="35">
        <v>1.026</v>
      </c>
      <c r="G29420" s="34">
        <v>368.4</v>
      </c>
    </row>
    <row r="29421" spans="1:7">
      <c r="A29421" s="32">
        <v>2018</v>
      </c>
      <c r="B29421" s="32">
        <v>55927</v>
      </c>
      <c r="C29421" s="33" t="s">
        <v>563</v>
      </c>
      <c r="D29421" s="33" t="s">
        <v>564</v>
      </c>
      <c r="E29421" s="34">
        <v>10185</v>
      </c>
      <c r="F29421" s="35">
        <v>1.026</v>
      </c>
      <c r="G29421" s="34">
        <v>367.1</v>
      </c>
    </row>
    <row r="29422" spans="1:7">
      <c r="A29422" s="32">
        <v>2018</v>
      </c>
      <c r="B29422" s="32">
        <v>55933</v>
      </c>
      <c r="C29422" s="33" t="s">
        <v>563</v>
      </c>
      <c r="D29422" s="33" t="s">
        <v>564</v>
      </c>
      <c r="E29422" s="34">
        <v>27302</v>
      </c>
      <c r="F29422" s="35">
        <v>1.0429999999999999</v>
      </c>
      <c r="G29422" s="34" t="s">
        <v>364</v>
      </c>
    </row>
    <row r="29423" spans="1:7">
      <c r="A29423" s="32">
        <v>2018</v>
      </c>
      <c r="B29423" s="32">
        <v>55933</v>
      </c>
      <c r="C29423" s="33" t="s">
        <v>563</v>
      </c>
      <c r="D29423" s="33" t="s">
        <v>564</v>
      </c>
      <c r="E29423" s="34">
        <v>907824</v>
      </c>
      <c r="F29423" s="35">
        <v>1.0429999999999999</v>
      </c>
      <c r="G29423" s="34" t="s">
        <v>364</v>
      </c>
    </row>
    <row r="29424" spans="1:7">
      <c r="A29424" s="32">
        <v>2018</v>
      </c>
      <c r="B29424" s="32">
        <v>55938</v>
      </c>
      <c r="C29424" s="33" t="s">
        <v>563</v>
      </c>
      <c r="D29424" s="33" t="s">
        <v>564</v>
      </c>
      <c r="E29424" s="34">
        <v>1476</v>
      </c>
      <c r="F29424" s="35">
        <v>1.0609999999999999</v>
      </c>
      <c r="G29424" s="34" t="s">
        <v>364</v>
      </c>
    </row>
    <row r="29425" spans="1:7">
      <c r="A29425" s="32">
        <v>2018</v>
      </c>
      <c r="B29425" s="32">
        <v>55938</v>
      </c>
      <c r="C29425" s="33" t="s">
        <v>563</v>
      </c>
      <c r="D29425" s="33" t="s">
        <v>564</v>
      </c>
      <c r="E29425" s="34">
        <v>2809</v>
      </c>
      <c r="F29425" s="35">
        <v>1.0609999999999999</v>
      </c>
      <c r="G29425" s="34" t="s">
        <v>364</v>
      </c>
    </row>
    <row r="29426" spans="1:7">
      <c r="A29426" s="32">
        <v>2018</v>
      </c>
      <c r="B29426" s="32">
        <v>55938</v>
      </c>
      <c r="C29426" s="33" t="s">
        <v>563</v>
      </c>
      <c r="D29426" s="33" t="s">
        <v>564</v>
      </c>
      <c r="E29426" s="34">
        <v>871</v>
      </c>
      <c r="F29426" s="35">
        <v>1.0609999999999999</v>
      </c>
      <c r="G29426" s="34" t="s">
        <v>364</v>
      </c>
    </row>
    <row r="29427" spans="1:7">
      <c r="A29427" s="32">
        <v>2018</v>
      </c>
      <c r="B29427" s="32">
        <v>55938</v>
      </c>
      <c r="C29427" s="33" t="s">
        <v>563</v>
      </c>
      <c r="D29427" s="33" t="s">
        <v>564</v>
      </c>
      <c r="E29427" s="34">
        <v>780</v>
      </c>
      <c r="F29427" s="35">
        <v>1.0609999999999999</v>
      </c>
      <c r="G29427" s="34" t="s">
        <v>364</v>
      </c>
    </row>
    <row r="29428" spans="1:7">
      <c r="A29428" s="32">
        <v>2018</v>
      </c>
      <c r="B29428" s="32">
        <v>55938</v>
      </c>
      <c r="C29428" s="33" t="s">
        <v>563</v>
      </c>
      <c r="D29428" s="33" t="s">
        <v>564</v>
      </c>
      <c r="E29428" s="34">
        <v>17055</v>
      </c>
      <c r="F29428" s="35">
        <v>1.0609999999999999</v>
      </c>
      <c r="G29428" s="34" t="s">
        <v>364</v>
      </c>
    </row>
    <row r="29429" spans="1:7">
      <c r="A29429" s="32">
        <v>2018</v>
      </c>
      <c r="B29429" s="32">
        <v>55938</v>
      </c>
      <c r="C29429" s="33" t="s">
        <v>563</v>
      </c>
      <c r="D29429" s="33" t="s">
        <v>564</v>
      </c>
      <c r="E29429" s="34">
        <v>176374</v>
      </c>
      <c r="F29429" s="35">
        <v>1.0609999999999999</v>
      </c>
      <c r="G29429" s="34" t="s">
        <v>364</v>
      </c>
    </row>
    <row r="29430" spans="1:7">
      <c r="A29430" s="32">
        <v>2018</v>
      </c>
      <c r="B29430" s="32">
        <v>55938</v>
      </c>
      <c r="C29430" s="33" t="s">
        <v>563</v>
      </c>
      <c r="D29430" s="33" t="s">
        <v>564</v>
      </c>
      <c r="E29430" s="34">
        <v>28447</v>
      </c>
      <c r="F29430" s="35">
        <v>1.0609999999999999</v>
      </c>
      <c r="G29430" s="34" t="s">
        <v>364</v>
      </c>
    </row>
    <row r="29431" spans="1:7">
      <c r="A29431" s="32">
        <v>2018</v>
      </c>
      <c r="B29431" s="32">
        <v>55939</v>
      </c>
      <c r="C29431" s="33" t="s">
        <v>563</v>
      </c>
      <c r="D29431" s="33" t="s">
        <v>564</v>
      </c>
      <c r="E29431" s="34">
        <v>1846166</v>
      </c>
      <c r="F29431" s="35">
        <v>1.0660000000000001</v>
      </c>
      <c r="G29431" s="34">
        <v>377.6</v>
      </c>
    </row>
    <row r="29432" spans="1:7">
      <c r="A29432" s="32">
        <v>2018</v>
      </c>
      <c r="B29432" s="32">
        <v>55965</v>
      </c>
      <c r="C29432" s="33" t="s">
        <v>563</v>
      </c>
      <c r="D29432" s="33" t="s">
        <v>564</v>
      </c>
      <c r="E29432" s="34">
        <v>5310706</v>
      </c>
      <c r="F29432" s="35">
        <v>1.024</v>
      </c>
      <c r="G29432" s="34" t="s">
        <v>364</v>
      </c>
    </row>
    <row r="29433" spans="1:7">
      <c r="A29433" s="32">
        <v>2018</v>
      </c>
      <c r="B29433" s="32">
        <v>55970</v>
      </c>
      <c r="C29433" s="33" t="s">
        <v>563</v>
      </c>
      <c r="D29433" s="33" t="s">
        <v>564</v>
      </c>
      <c r="E29433" s="34">
        <v>240937</v>
      </c>
      <c r="F29433" s="35">
        <v>1</v>
      </c>
      <c r="G29433" s="34">
        <v>275.7</v>
      </c>
    </row>
    <row r="29434" spans="1:7">
      <c r="A29434" s="32">
        <v>2018</v>
      </c>
      <c r="B29434" s="32">
        <v>55970</v>
      </c>
      <c r="C29434" s="33" t="s">
        <v>563</v>
      </c>
      <c r="D29434" s="33" t="s">
        <v>564</v>
      </c>
      <c r="E29434" s="34">
        <v>315824</v>
      </c>
      <c r="F29434" s="35">
        <v>1</v>
      </c>
      <c r="G29434" s="34">
        <v>142.4</v>
      </c>
    </row>
    <row r="29435" spans="1:7">
      <c r="A29435" s="32">
        <v>2018</v>
      </c>
      <c r="B29435" s="32">
        <v>55970</v>
      </c>
      <c r="C29435" s="33" t="s">
        <v>563</v>
      </c>
      <c r="D29435" s="33" t="s">
        <v>564</v>
      </c>
      <c r="E29435" s="34">
        <v>345685</v>
      </c>
      <c r="F29435" s="35">
        <v>1</v>
      </c>
      <c r="G29435" s="34">
        <v>408.2</v>
      </c>
    </row>
    <row r="29436" spans="1:7">
      <c r="A29436" s="32">
        <v>2018</v>
      </c>
      <c r="B29436" s="32">
        <v>55970</v>
      </c>
      <c r="C29436" s="33" t="s">
        <v>563</v>
      </c>
      <c r="D29436" s="33" t="s">
        <v>564</v>
      </c>
      <c r="E29436" s="34">
        <v>159054</v>
      </c>
      <c r="F29436" s="35">
        <v>1</v>
      </c>
      <c r="G29436" s="34">
        <v>462.2</v>
      </c>
    </row>
    <row r="29437" spans="1:7">
      <c r="A29437" s="32">
        <v>2018</v>
      </c>
      <c r="B29437" s="32">
        <v>55970</v>
      </c>
      <c r="C29437" s="33" t="s">
        <v>563</v>
      </c>
      <c r="D29437" s="33" t="s">
        <v>564</v>
      </c>
      <c r="E29437" s="34">
        <v>142001</v>
      </c>
      <c r="F29437" s="35">
        <v>1</v>
      </c>
      <c r="G29437" s="34">
        <v>212.4</v>
      </c>
    </row>
    <row r="29438" spans="1:7">
      <c r="A29438" s="32">
        <v>2018</v>
      </c>
      <c r="B29438" s="32">
        <v>55970</v>
      </c>
      <c r="C29438" s="33" t="s">
        <v>563</v>
      </c>
      <c r="D29438" s="33" t="s">
        <v>564</v>
      </c>
      <c r="E29438" s="34">
        <v>98744</v>
      </c>
      <c r="F29438" s="35">
        <v>1</v>
      </c>
      <c r="G29438" s="34">
        <v>328.7</v>
      </c>
    </row>
    <row r="29439" spans="1:7">
      <c r="A29439" s="32">
        <v>2018</v>
      </c>
      <c r="B29439" s="32">
        <v>55970</v>
      </c>
      <c r="C29439" s="33" t="s">
        <v>563</v>
      </c>
      <c r="D29439" s="33" t="s">
        <v>564</v>
      </c>
      <c r="E29439" s="34">
        <v>51092</v>
      </c>
      <c r="F29439" s="35">
        <v>1</v>
      </c>
      <c r="G29439" s="34">
        <v>457.4</v>
      </c>
    </row>
    <row r="29440" spans="1:7">
      <c r="A29440" s="32">
        <v>2018</v>
      </c>
      <c r="B29440" s="32">
        <v>55970</v>
      </c>
      <c r="C29440" s="33" t="s">
        <v>563</v>
      </c>
      <c r="D29440" s="33" t="s">
        <v>564</v>
      </c>
      <c r="E29440" s="34">
        <v>48098</v>
      </c>
      <c r="F29440" s="35">
        <v>1</v>
      </c>
      <c r="G29440" s="34">
        <v>459.7</v>
      </c>
    </row>
    <row r="29441" spans="1:7">
      <c r="A29441" s="32">
        <v>2018</v>
      </c>
      <c r="B29441" s="32">
        <v>55970</v>
      </c>
      <c r="C29441" s="33" t="s">
        <v>563</v>
      </c>
      <c r="D29441" s="33" t="s">
        <v>564</v>
      </c>
      <c r="E29441" s="34">
        <v>42173</v>
      </c>
      <c r="F29441" s="35">
        <v>1</v>
      </c>
      <c r="G29441" s="34">
        <v>482.1</v>
      </c>
    </row>
    <row r="29442" spans="1:7">
      <c r="A29442" s="32">
        <v>2018</v>
      </c>
      <c r="B29442" s="32">
        <v>55970</v>
      </c>
      <c r="C29442" s="33" t="s">
        <v>563</v>
      </c>
      <c r="D29442" s="33" t="s">
        <v>564</v>
      </c>
      <c r="E29442" s="34">
        <v>28668</v>
      </c>
      <c r="F29442" s="35">
        <v>1</v>
      </c>
      <c r="G29442" s="34">
        <v>322.8</v>
      </c>
    </row>
    <row r="29443" spans="1:7">
      <c r="A29443" s="32">
        <v>2018</v>
      </c>
      <c r="B29443" s="32">
        <v>55970</v>
      </c>
      <c r="C29443" s="33" t="s">
        <v>563</v>
      </c>
      <c r="D29443" s="33" t="s">
        <v>564</v>
      </c>
      <c r="E29443" s="34">
        <v>15162</v>
      </c>
      <c r="F29443" s="35">
        <v>1</v>
      </c>
      <c r="G29443" s="34">
        <v>450.5</v>
      </c>
    </row>
    <row r="29444" spans="1:7">
      <c r="A29444" s="32">
        <v>2018</v>
      </c>
      <c r="B29444" s="32">
        <v>55970</v>
      </c>
      <c r="C29444" s="33" t="s">
        <v>563</v>
      </c>
      <c r="D29444" s="33" t="s">
        <v>564</v>
      </c>
      <c r="E29444" s="34">
        <v>709248</v>
      </c>
      <c r="F29444" s="35">
        <v>1</v>
      </c>
      <c r="G29444" s="34">
        <v>283.39999999999998</v>
      </c>
    </row>
    <row r="29445" spans="1:7">
      <c r="A29445" s="32">
        <v>2018</v>
      </c>
      <c r="B29445" s="32">
        <v>55970</v>
      </c>
      <c r="C29445" s="33" t="s">
        <v>563</v>
      </c>
      <c r="D29445" s="33" t="s">
        <v>564</v>
      </c>
      <c r="E29445" s="34">
        <v>8080</v>
      </c>
      <c r="F29445" s="35">
        <v>1</v>
      </c>
      <c r="G29445" s="34">
        <v>343.2</v>
      </c>
    </row>
    <row r="29446" spans="1:7">
      <c r="A29446" s="32">
        <v>2018</v>
      </c>
      <c r="B29446" s="32">
        <v>55970</v>
      </c>
      <c r="C29446" s="33" t="s">
        <v>563</v>
      </c>
      <c r="D29446" s="33" t="s">
        <v>564</v>
      </c>
      <c r="E29446" s="34">
        <v>6371</v>
      </c>
      <c r="F29446" s="35">
        <v>1</v>
      </c>
      <c r="G29446" s="34">
        <v>448.2</v>
      </c>
    </row>
    <row r="29447" spans="1:7">
      <c r="A29447" s="32">
        <v>2018</v>
      </c>
      <c r="B29447" s="32">
        <v>55970</v>
      </c>
      <c r="C29447" s="33" t="s">
        <v>563</v>
      </c>
      <c r="D29447" s="33" t="s">
        <v>564</v>
      </c>
      <c r="E29447" s="34">
        <v>6371</v>
      </c>
      <c r="F29447" s="35">
        <v>1</v>
      </c>
      <c r="G29447" s="34">
        <v>444.7</v>
      </c>
    </row>
    <row r="29448" spans="1:7">
      <c r="A29448" s="32">
        <v>2018</v>
      </c>
      <c r="B29448" s="32">
        <v>55970</v>
      </c>
      <c r="C29448" s="33" t="s">
        <v>563</v>
      </c>
      <c r="D29448" s="33" t="s">
        <v>564</v>
      </c>
      <c r="E29448" s="34">
        <v>5734</v>
      </c>
      <c r="F29448" s="35">
        <v>1</v>
      </c>
      <c r="G29448" s="34">
        <v>329.7</v>
      </c>
    </row>
    <row r="29449" spans="1:7">
      <c r="A29449" s="32">
        <v>2018</v>
      </c>
      <c r="B29449" s="32">
        <v>55970</v>
      </c>
      <c r="C29449" s="33" t="s">
        <v>563</v>
      </c>
      <c r="D29449" s="33" t="s">
        <v>564</v>
      </c>
      <c r="E29449" s="34">
        <v>4396</v>
      </c>
      <c r="F29449" s="35">
        <v>1</v>
      </c>
      <c r="G29449" s="34">
        <v>312.8</v>
      </c>
    </row>
    <row r="29450" spans="1:7">
      <c r="A29450" s="32">
        <v>2018</v>
      </c>
      <c r="B29450" s="32">
        <v>55970</v>
      </c>
      <c r="C29450" s="33" t="s">
        <v>563</v>
      </c>
      <c r="D29450" s="33" t="s">
        <v>564</v>
      </c>
      <c r="E29450" s="34">
        <v>3476</v>
      </c>
      <c r="F29450" s="35">
        <v>1</v>
      </c>
      <c r="G29450" s="34">
        <v>345.2</v>
      </c>
    </row>
    <row r="29451" spans="1:7">
      <c r="A29451" s="32">
        <v>2018</v>
      </c>
      <c r="B29451" s="32">
        <v>55970</v>
      </c>
      <c r="C29451" s="33" t="s">
        <v>563</v>
      </c>
      <c r="D29451" s="33" t="s">
        <v>564</v>
      </c>
      <c r="E29451" s="34">
        <v>3185</v>
      </c>
      <c r="F29451" s="35">
        <v>1</v>
      </c>
      <c r="G29451" s="34">
        <v>493.2</v>
      </c>
    </row>
    <row r="29452" spans="1:7">
      <c r="A29452" s="32">
        <v>2018</v>
      </c>
      <c r="B29452" s="32">
        <v>55970</v>
      </c>
      <c r="C29452" s="33" t="s">
        <v>563</v>
      </c>
      <c r="D29452" s="33" t="s">
        <v>564</v>
      </c>
      <c r="E29452" s="34">
        <v>2971</v>
      </c>
      <c r="F29452" s="35">
        <v>1</v>
      </c>
      <c r="G29452" s="34">
        <v>449.7</v>
      </c>
    </row>
    <row r="29453" spans="1:7">
      <c r="A29453" s="32">
        <v>2018</v>
      </c>
      <c r="B29453" s="32">
        <v>55970</v>
      </c>
      <c r="C29453" s="33" t="s">
        <v>563</v>
      </c>
      <c r="D29453" s="33" t="s">
        <v>564</v>
      </c>
      <c r="E29453" s="34">
        <v>9107</v>
      </c>
      <c r="F29453" s="35">
        <v>1</v>
      </c>
      <c r="G29453" s="34">
        <v>452.2</v>
      </c>
    </row>
    <row r="29454" spans="1:7">
      <c r="A29454" s="32">
        <v>2018</v>
      </c>
      <c r="B29454" s="32">
        <v>55970</v>
      </c>
      <c r="C29454" s="33" t="s">
        <v>563</v>
      </c>
      <c r="D29454" s="33" t="s">
        <v>564</v>
      </c>
      <c r="E29454" s="34">
        <v>336647</v>
      </c>
      <c r="F29454" s="35">
        <v>1</v>
      </c>
      <c r="G29454" s="34">
        <v>350.6</v>
      </c>
    </row>
    <row r="29455" spans="1:7">
      <c r="A29455" s="32">
        <v>2018</v>
      </c>
      <c r="B29455" s="32">
        <v>55970</v>
      </c>
      <c r="C29455" s="33" t="s">
        <v>563</v>
      </c>
      <c r="D29455" s="33" t="s">
        <v>564</v>
      </c>
      <c r="E29455" s="34">
        <v>315612</v>
      </c>
      <c r="F29455" s="35">
        <v>1</v>
      </c>
      <c r="G29455" s="34">
        <v>322.89999999999998</v>
      </c>
    </row>
    <row r="29456" spans="1:7">
      <c r="A29456" s="32">
        <v>2018</v>
      </c>
      <c r="B29456" s="32">
        <v>55972</v>
      </c>
      <c r="C29456" s="33" t="s">
        <v>563</v>
      </c>
      <c r="D29456" s="33" t="s">
        <v>564</v>
      </c>
      <c r="E29456" s="34">
        <v>165290</v>
      </c>
      <c r="F29456" s="35">
        <v>1.05</v>
      </c>
      <c r="G29456" s="34">
        <v>447.6</v>
      </c>
    </row>
    <row r="29457" spans="1:7">
      <c r="A29457" s="32">
        <v>2018</v>
      </c>
      <c r="B29457" s="32">
        <v>55976</v>
      </c>
      <c r="C29457" s="33" t="s">
        <v>563</v>
      </c>
      <c r="D29457" s="33" t="s">
        <v>564</v>
      </c>
      <c r="E29457" s="34">
        <v>2918331</v>
      </c>
      <c r="F29457" s="35">
        <v>1.048</v>
      </c>
      <c r="G29457" s="34" t="s">
        <v>364</v>
      </c>
    </row>
    <row r="29458" spans="1:7">
      <c r="A29458" s="32">
        <v>2018</v>
      </c>
      <c r="B29458" s="32">
        <v>55985</v>
      </c>
      <c r="C29458" s="33" t="s">
        <v>563</v>
      </c>
      <c r="D29458" s="33" t="s">
        <v>564</v>
      </c>
      <c r="E29458" s="34">
        <v>1777759</v>
      </c>
      <c r="F29458" s="35">
        <v>1.04</v>
      </c>
      <c r="G29458" s="34">
        <v>428</v>
      </c>
    </row>
    <row r="29459" spans="1:7">
      <c r="A29459" s="32">
        <v>2018</v>
      </c>
      <c r="B29459" s="32">
        <v>56031</v>
      </c>
      <c r="C29459" s="33" t="s">
        <v>563</v>
      </c>
      <c r="D29459" s="33" t="s">
        <v>564</v>
      </c>
      <c r="E29459" s="34">
        <v>1503324</v>
      </c>
      <c r="F29459" s="35">
        <v>1.03</v>
      </c>
      <c r="G29459" s="34">
        <v>321.3</v>
      </c>
    </row>
    <row r="29460" spans="1:7">
      <c r="A29460" s="32">
        <v>2018</v>
      </c>
      <c r="B29460" s="32">
        <v>56046</v>
      </c>
      <c r="C29460" s="33" t="s">
        <v>563</v>
      </c>
      <c r="D29460" s="33" t="s">
        <v>564</v>
      </c>
      <c r="E29460" s="34">
        <v>1009604</v>
      </c>
      <c r="F29460" s="35">
        <v>1.03</v>
      </c>
      <c r="G29460" s="34">
        <v>438.3</v>
      </c>
    </row>
    <row r="29461" spans="1:7">
      <c r="A29461" s="32">
        <v>2018</v>
      </c>
      <c r="B29461" s="32">
        <v>56047</v>
      </c>
      <c r="C29461" s="33" t="s">
        <v>563</v>
      </c>
      <c r="D29461" s="33" t="s">
        <v>564</v>
      </c>
      <c r="E29461" s="34">
        <v>2980310</v>
      </c>
      <c r="F29461" s="35">
        <v>1.026</v>
      </c>
      <c r="G29461" s="34" t="s">
        <v>364</v>
      </c>
    </row>
    <row r="29462" spans="1:7">
      <c r="A29462" s="32">
        <v>2018</v>
      </c>
      <c r="B29462" s="32">
        <v>56068</v>
      </c>
      <c r="C29462" s="33" t="s">
        <v>353</v>
      </c>
      <c r="D29462" s="33" t="s">
        <v>354</v>
      </c>
      <c r="E29462" s="34">
        <v>62456</v>
      </c>
      <c r="F29462" s="35">
        <v>25.88</v>
      </c>
      <c r="G29462" s="34">
        <v>257</v>
      </c>
    </row>
    <row r="29463" spans="1:7">
      <c r="A29463" s="32">
        <v>2018</v>
      </c>
      <c r="B29463" s="32">
        <v>56068</v>
      </c>
      <c r="C29463" s="33" t="s">
        <v>363</v>
      </c>
      <c r="D29463" s="33" t="s">
        <v>354</v>
      </c>
      <c r="E29463" s="34">
        <v>112039</v>
      </c>
      <c r="F29463" s="35">
        <v>17.920000000000002</v>
      </c>
      <c r="G29463" s="34">
        <v>203.8</v>
      </c>
    </row>
    <row r="29464" spans="1:7">
      <c r="A29464" s="32">
        <v>2018</v>
      </c>
      <c r="B29464" s="32">
        <v>56068</v>
      </c>
      <c r="C29464" s="33" t="s">
        <v>363</v>
      </c>
      <c r="D29464" s="33" t="s">
        <v>354</v>
      </c>
      <c r="E29464" s="34">
        <v>156640</v>
      </c>
      <c r="F29464" s="35">
        <v>17.43</v>
      </c>
      <c r="G29464" s="34">
        <v>213.1</v>
      </c>
    </row>
    <row r="29465" spans="1:7">
      <c r="A29465" s="32">
        <v>2018</v>
      </c>
      <c r="B29465" s="32">
        <v>56068</v>
      </c>
      <c r="C29465" s="33" t="s">
        <v>363</v>
      </c>
      <c r="D29465" s="33" t="s">
        <v>354</v>
      </c>
      <c r="E29465" s="34">
        <v>11211</v>
      </c>
      <c r="F29465" s="35">
        <v>17.97</v>
      </c>
      <c r="G29465" s="34">
        <v>206.7</v>
      </c>
    </row>
    <row r="29466" spans="1:7">
      <c r="A29466" s="32">
        <v>2018</v>
      </c>
      <c r="B29466" s="32">
        <v>56068</v>
      </c>
      <c r="C29466" s="33" t="s">
        <v>363</v>
      </c>
      <c r="D29466" s="33" t="s">
        <v>354</v>
      </c>
      <c r="E29466" s="34">
        <v>44466</v>
      </c>
      <c r="F29466" s="35">
        <v>17.93</v>
      </c>
      <c r="G29466" s="34">
        <v>209.6</v>
      </c>
    </row>
    <row r="29467" spans="1:7">
      <c r="A29467" s="32">
        <v>2018</v>
      </c>
      <c r="B29467" s="32">
        <v>56068</v>
      </c>
      <c r="C29467" s="33" t="s">
        <v>563</v>
      </c>
      <c r="D29467" s="33" t="s">
        <v>564</v>
      </c>
      <c r="E29467" s="34">
        <v>37844</v>
      </c>
      <c r="F29467" s="35">
        <v>1.07</v>
      </c>
      <c r="G29467" s="34">
        <v>603.4</v>
      </c>
    </row>
    <row r="29468" spans="1:7">
      <c r="A29468" s="32">
        <v>2018</v>
      </c>
      <c r="B29468" s="32">
        <v>56078</v>
      </c>
      <c r="C29468" s="33" t="s">
        <v>563</v>
      </c>
      <c r="D29468" s="33" t="s">
        <v>564</v>
      </c>
      <c r="E29468" s="34">
        <v>1130032</v>
      </c>
      <c r="F29468" s="35">
        <v>1.042</v>
      </c>
      <c r="G29468" s="34">
        <v>478.8</v>
      </c>
    </row>
    <row r="29469" spans="1:7">
      <c r="A29469" s="32">
        <v>2018</v>
      </c>
      <c r="B29469" s="32">
        <v>56102</v>
      </c>
      <c r="C29469" s="33" t="s">
        <v>563</v>
      </c>
      <c r="D29469" s="33" t="s">
        <v>564</v>
      </c>
      <c r="E29469" s="34">
        <v>2015381</v>
      </c>
      <c r="F29469" s="35">
        <v>1.048</v>
      </c>
      <c r="G29469" s="34">
        <v>272.8</v>
      </c>
    </row>
    <row r="29470" spans="1:7">
      <c r="A29470" s="32">
        <v>2018</v>
      </c>
      <c r="B29470" s="32">
        <v>56104</v>
      </c>
      <c r="C29470" s="33" t="s">
        <v>565</v>
      </c>
      <c r="D29470" s="33" t="s">
        <v>566</v>
      </c>
      <c r="E29470" s="34">
        <v>511</v>
      </c>
      <c r="F29470" s="35">
        <v>5.8170000000000002</v>
      </c>
      <c r="G29470" s="34" t="s">
        <v>364</v>
      </c>
    </row>
    <row r="29471" spans="1:7">
      <c r="A29471" s="32">
        <v>2018</v>
      </c>
      <c r="B29471" s="32">
        <v>56104</v>
      </c>
      <c r="C29471" s="33" t="s">
        <v>563</v>
      </c>
      <c r="D29471" s="33" t="s">
        <v>564</v>
      </c>
      <c r="E29471" s="34">
        <v>2482</v>
      </c>
      <c r="F29471" s="35">
        <v>1.0620000000000001</v>
      </c>
      <c r="G29471" s="34" t="s">
        <v>364</v>
      </c>
    </row>
    <row r="29472" spans="1:7">
      <c r="A29472" s="32">
        <v>2018</v>
      </c>
      <c r="B29472" s="32">
        <v>56150</v>
      </c>
      <c r="C29472" s="33" t="s">
        <v>563</v>
      </c>
      <c r="D29472" s="33" t="s">
        <v>564</v>
      </c>
      <c r="E29472" s="34">
        <v>3997759</v>
      </c>
      <c r="F29472" s="35">
        <v>1.028</v>
      </c>
      <c r="G29472" s="34">
        <v>378.4</v>
      </c>
    </row>
    <row r="29473" spans="1:7">
      <c r="A29473" s="32">
        <v>2018</v>
      </c>
      <c r="B29473" s="32">
        <v>56151</v>
      </c>
      <c r="C29473" s="33" t="s">
        <v>563</v>
      </c>
      <c r="D29473" s="33" t="s">
        <v>564</v>
      </c>
      <c r="E29473" s="34">
        <v>40736</v>
      </c>
      <c r="F29473" s="35">
        <v>1</v>
      </c>
      <c r="G29473" s="34">
        <v>450.8</v>
      </c>
    </row>
    <row r="29474" spans="1:7">
      <c r="A29474" s="32">
        <v>2018</v>
      </c>
      <c r="B29474" s="32">
        <v>56151</v>
      </c>
      <c r="C29474" s="33" t="s">
        <v>563</v>
      </c>
      <c r="D29474" s="33" t="s">
        <v>564</v>
      </c>
      <c r="E29474" s="34">
        <v>3091</v>
      </c>
      <c r="F29474" s="35">
        <v>1</v>
      </c>
      <c r="G29474" s="34">
        <v>199.6</v>
      </c>
    </row>
    <row r="29475" spans="1:7">
      <c r="A29475" s="32">
        <v>2018</v>
      </c>
      <c r="B29475" s="32">
        <v>56152</v>
      </c>
      <c r="C29475" s="33" t="s">
        <v>563</v>
      </c>
      <c r="D29475" s="33" t="s">
        <v>564</v>
      </c>
      <c r="E29475" s="34">
        <v>10088883</v>
      </c>
      <c r="F29475" s="35">
        <v>1.03</v>
      </c>
      <c r="G29475" s="34" t="s">
        <v>364</v>
      </c>
    </row>
    <row r="29476" spans="1:7">
      <c r="A29476" s="32">
        <v>2018</v>
      </c>
      <c r="B29476" s="32">
        <v>56163</v>
      </c>
      <c r="C29476" s="33" t="s">
        <v>563</v>
      </c>
      <c r="D29476" s="33" t="s">
        <v>564</v>
      </c>
      <c r="E29476" s="34">
        <v>43575</v>
      </c>
      <c r="F29476" s="35">
        <v>1.04</v>
      </c>
      <c r="G29476" s="34" t="s">
        <v>364</v>
      </c>
    </row>
    <row r="29477" spans="1:7">
      <c r="A29477" s="32">
        <v>2018</v>
      </c>
      <c r="B29477" s="32">
        <v>56166</v>
      </c>
      <c r="C29477" s="33" t="s">
        <v>563</v>
      </c>
      <c r="D29477" s="33" t="s">
        <v>564</v>
      </c>
      <c r="E29477" s="34">
        <v>411913</v>
      </c>
      <c r="F29477" s="35">
        <v>1</v>
      </c>
      <c r="G29477" s="34">
        <v>282.8</v>
      </c>
    </row>
    <row r="29478" spans="1:7">
      <c r="A29478" s="32">
        <v>2018</v>
      </c>
      <c r="B29478" s="32">
        <v>56196</v>
      </c>
      <c r="C29478" s="33" t="s">
        <v>563</v>
      </c>
      <c r="D29478" s="33" t="s">
        <v>564</v>
      </c>
      <c r="E29478" s="34">
        <v>438</v>
      </c>
      <c r="F29478" s="35">
        <v>1.028</v>
      </c>
      <c r="G29478" s="34">
        <v>5349.3</v>
      </c>
    </row>
    <row r="29479" spans="1:7">
      <c r="A29479" s="32">
        <v>2018</v>
      </c>
      <c r="B29479" s="32">
        <v>56196</v>
      </c>
      <c r="C29479" s="33" t="s">
        <v>563</v>
      </c>
      <c r="D29479" s="33" t="s">
        <v>564</v>
      </c>
      <c r="E29479" s="34">
        <v>253</v>
      </c>
      <c r="F29479" s="35">
        <v>1.028</v>
      </c>
      <c r="G29479" s="34">
        <v>5326.2</v>
      </c>
    </row>
    <row r="29480" spans="1:7">
      <c r="A29480" s="32">
        <v>2018</v>
      </c>
      <c r="B29480" s="32">
        <v>56196</v>
      </c>
      <c r="C29480" s="33" t="s">
        <v>563</v>
      </c>
      <c r="D29480" s="33" t="s">
        <v>564</v>
      </c>
      <c r="E29480" s="34">
        <v>47</v>
      </c>
      <c r="F29480" s="35">
        <v>1.028</v>
      </c>
      <c r="G29480" s="34">
        <v>5403.1</v>
      </c>
    </row>
    <row r="29481" spans="1:7">
      <c r="A29481" s="32">
        <v>2018</v>
      </c>
      <c r="B29481" s="32">
        <v>56196</v>
      </c>
      <c r="C29481" s="33" t="s">
        <v>563</v>
      </c>
      <c r="D29481" s="33" t="s">
        <v>564</v>
      </c>
      <c r="E29481" s="34">
        <v>529</v>
      </c>
      <c r="F29481" s="35">
        <v>1.028</v>
      </c>
      <c r="G29481" s="34">
        <v>5371.7</v>
      </c>
    </row>
    <row r="29482" spans="1:7">
      <c r="A29482" s="32">
        <v>2018</v>
      </c>
      <c r="B29482" s="32">
        <v>56196</v>
      </c>
      <c r="C29482" s="33" t="s">
        <v>563</v>
      </c>
      <c r="D29482" s="33" t="s">
        <v>564</v>
      </c>
      <c r="E29482" s="34">
        <v>964</v>
      </c>
      <c r="F29482" s="35">
        <v>1.028</v>
      </c>
      <c r="G29482" s="34">
        <v>5396.8</v>
      </c>
    </row>
    <row r="29483" spans="1:7">
      <c r="A29483" s="32">
        <v>2018</v>
      </c>
      <c r="B29483" s="32">
        <v>56196</v>
      </c>
      <c r="C29483" s="33" t="s">
        <v>563</v>
      </c>
      <c r="D29483" s="33" t="s">
        <v>564</v>
      </c>
      <c r="E29483" s="34">
        <v>1070</v>
      </c>
      <c r="F29483" s="35">
        <v>1.028</v>
      </c>
      <c r="G29483" s="34">
        <v>5388.6</v>
      </c>
    </row>
    <row r="29484" spans="1:7">
      <c r="A29484" s="32">
        <v>2018</v>
      </c>
      <c r="B29484" s="32">
        <v>56224</v>
      </c>
      <c r="C29484" s="33" t="s">
        <v>363</v>
      </c>
      <c r="D29484" s="33" t="s">
        <v>354</v>
      </c>
      <c r="E29484" s="34">
        <v>45980</v>
      </c>
      <c r="F29484" s="35">
        <v>17.84</v>
      </c>
      <c r="G29484" s="34" t="s">
        <v>364</v>
      </c>
    </row>
    <row r="29485" spans="1:7">
      <c r="A29485" s="32">
        <v>2018</v>
      </c>
      <c r="B29485" s="32">
        <v>56224</v>
      </c>
      <c r="C29485" s="33" t="s">
        <v>565</v>
      </c>
      <c r="D29485" s="33" t="s">
        <v>566</v>
      </c>
      <c r="E29485" s="34">
        <v>861</v>
      </c>
      <c r="F29485" s="35">
        <v>5.81</v>
      </c>
      <c r="G29485" s="34" t="s">
        <v>364</v>
      </c>
    </row>
    <row r="29486" spans="1:7">
      <c r="A29486" s="32">
        <v>2018</v>
      </c>
      <c r="B29486" s="32">
        <v>56227</v>
      </c>
      <c r="C29486" s="33" t="s">
        <v>563</v>
      </c>
      <c r="D29486" s="33" t="s">
        <v>564</v>
      </c>
      <c r="E29486" s="34">
        <v>586115</v>
      </c>
      <c r="F29486" s="35">
        <v>1.0760000000000001</v>
      </c>
      <c r="G29486" s="34">
        <v>248</v>
      </c>
    </row>
    <row r="29487" spans="1:7">
      <c r="A29487" s="32">
        <v>2018</v>
      </c>
      <c r="B29487" s="32">
        <v>56227</v>
      </c>
      <c r="C29487" s="33" t="s">
        <v>563</v>
      </c>
      <c r="D29487" s="33" t="s">
        <v>564</v>
      </c>
      <c r="E29487" s="34">
        <v>1047191</v>
      </c>
      <c r="F29487" s="35">
        <v>1.0760000000000001</v>
      </c>
      <c r="G29487" s="34">
        <v>344.9</v>
      </c>
    </row>
    <row r="29488" spans="1:7">
      <c r="A29488" s="32">
        <v>2018</v>
      </c>
      <c r="B29488" s="32">
        <v>56234</v>
      </c>
      <c r="C29488" s="33" t="s">
        <v>563</v>
      </c>
      <c r="D29488" s="33" t="s">
        <v>564</v>
      </c>
      <c r="E29488" s="34">
        <v>104449</v>
      </c>
      <c r="F29488" s="35">
        <v>1.026</v>
      </c>
      <c r="G29488" s="34" t="s">
        <v>364</v>
      </c>
    </row>
    <row r="29489" spans="1:7">
      <c r="A29489" s="32">
        <v>2018</v>
      </c>
      <c r="B29489" s="32">
        <v>56234</v>
      </c>
      <c r="C29489" s="33" t="s">
        <v>563</v>
      </c>
      <c r="D29489" s="33" t="s">
        <v>564</v>
      </c>
      <c r="E29489" s="34">
        <v>1002456</v>
      </c>
      <c r="F29489" s="35">
        <v>1.026</v>
      </c>
      <c r="G29489" s="34" t="s">
        <v>364</v>
      </c>
    </row>
    <row r="29490" spans="1:7">
      <c r="A29490" s="32">
        <v>2018</v>
      </c>
      <c r="B29490" s="32">
        <v>56237</v>
      </c>
      <c r="C29490" s="33" t="s">
        <v>563</v>
      </c>
      <c r="D29490" s="33" t="s">
        <v>564</v>
      </c>
      <c r="E29490" s="34">
        <v>3528022</v>
      </c>
      <c r="F29490" s="35">
        <v>1.0409999999999999</v>
      </c>
      <c r="G29490" s="34">
        <v>276.39999999999998</v>
      </c>
    </row>
    <row r="29491" spans="1:7">
      <c r="A29491" s="32">
        <v>2018</v>
      </c>
      <c r="B29491" s="32">
        <v>56241</v>
      </c>
      <c r="C29491" s="33" t="s">
        <v>563</v>
      </c>
      <c r="D29491" s="33" t="s">
        <v>564</v>
      </c>
      <c r="E29491" s="34">
        <v>175726</v>
      </c>
      <c r="F29491" s="35">
        <v>1.093</v>
      </c>
      <c r="G29491" s="34" t="s">
        <v>364</v>
      </c>
    </row>
    <row r="29492" spans="1:7">
      <c r="A29492" s="32">
        <v>2018</v>
      </c>
      <c r="B29492" s="32">
        <v>56249</v>
      </c>
      <c r="C29492" s="33" t="s">
        <v>565</v>
      </c>
      <c r="D29492" s="33" t="s">
        <v>566</v>
      </c>
      <c r="E29492" s="34">
        <v>1131</v>
      </c>
      <c r="F29492" s="35">
        <v>5.8</v>
      </c>
      <c r="G29492" s="34">
        <v>1989.6</v>
      </c>
    </row>
    <row r="29493" spans="1:7">
      <c r="A29493" s="32">
        <v>2018</v>
      </c>
      <c r="B29493" s="32">
        <v>56249</v>
      </c>
      <c r="C29493" s="33" t="s">
        <v>563</v>
      </c>
      <c r="D29493" s="33" t="s">
        <v>564</v>
      </c>
      <c r="E29493" s="34">
        <v>339284</v>
      </c>
      <c r="F29493" s="35">
        <v>1.028</v>
      </c>
      <c r="G29493" s="34">
        <v>470.6</v>
      </c>
    </row>
    <row r="29494" spans="1:7">
      <c r="A29494" s="32">
        <v>2018</v>
      </c>
      <c r="B29494" s="32">
        <v>56259</v>
      </c>
      <c r="C29494" s="33" t="s">
        <v>563</v>
      </c>
      <c r="D29494" s="33" t="s">
        <v>564</v>
      </c>
      <c r="E29494" s="34">
        <v>957472</v>
      </c>
      <c r="F29494" s="35">
        <v>1.03</v>
      </c>
      <c r="G29494" s="34" t="s">
        <v>364</v>
      </c>
    </row>
    <row r="29495" spans="1:7">
      <c r="A29495" s="32">
        <v>2018</v>
      </c>
      <c r="B29495" s="32">
        <v>56259</v>
      </c>
      <c r="C29495" s="33" t="s">
        <v>565</v>
      </c>
      <c r="D29495" s="33" t="s">
        <v>566</v>
      </c>
      <c r="E29495" s="34">
        <v>7752</v>
      </c>
      <c r="F29495" s="35">
        <v>5.7750000000000004</v>
      </c>
      <c r="G29495" s="34" t="s">
        <v>364</v>
      </c>
    </row>
    <row r="29496" spans="1:7">
      <c r="A29496" s="32">
        <v>2018</v>
      </c>
      <c r="B29496" s="32">
        <v>56292</v>
      </c>
      <c r="C29496" s="33" t="s">
        <v>565</v>
      </c>
      <c r="D29496" s="33" t="s">
        <v>566</v>
      </c>
      <c r="E29496" s="34">
        <v>593</v>
      </c>
      <c r="F29496" s="35">
        <v>5.8</v>
      </c>
      <c r="G29496" s="34">
        <v>1712.7</v>
      </c>
    </row>
    <row r="29497" spans="1:7">
      <c r="A29497" s="32">
        <v>2018</v>
      </c>
      <c r="B29497" s="32">
        <v>56292</v>
      </c>
      <c r="C29497" s="33" t="s">
        <v>563</v>
      </c>
      <c r="D29497" s="33" t="s">
        <v>564</v>
      </c>
      <c r="E29497" s="34">
        <v>141330</v>
      </c>
      <c r="F29497" s="35">
        <v>1.028</v>
      </c>
      <c r="G29497" s="34">
        <v>576.6</v>
      </c>
    </row>
    <row r="29498" spans="1:7">
      <c r="A29498" s="32">
        <v>2018</v>
      </c>
      <c r="B29498" s="32">
        <v>56319</v>
      </c>
      <c r="C29498" s="33" t="s">
        <v>363</v>
      </c>
      <c r="D29498" s="33" t="s">
        <v>354</v>
      </c>
      <c r="E29498" s="34">
        <v>52813</v>
      </c>
      <c r="F29498" s="35">
        <v>16.11</v>
      </c>
      <c r="G29498" s="34">
        <v>83.6</v>
      </c>
    </row>
    <row r="29499" spans="1:7">
      <c r="A29499" s="32">
        <v>2018</v>
      </c>
      <c r="B29499" s="32">
        <v>56319</v>
      </c>
      <c r="C29499" s="33" t="s">
        <v>563</v>
      </c>
      <c r="D29499" s="33" t="s">
        <v>564</v>
      </c>
      <c r="E29499" s="34">
        <v>4065</v>
      </c>
      <c r="F29499" s="35">
        <v>1.06</v>
      </c>
      <c r="G29499" s="34">
        <v>615.29999999999995</v>
      </c>
    </row>
    <row r="29500" spans="1:7">
      <c r="A29500" s="32">
        <v>2018</v>
      </c>
      <c r="B29500" s="32">
        <v>56326</v>
      </c>
      <c r="C29500" s="33" t="s">
        <v>563</v>
      </c>
      <c r="D29500" s="33" t="s">
        <v>564</v>
      </c>
      <c r="E29500" s="34">
        <v>733381</v>
      </c>
      <c r="F29500" s="35">
        <v>1.0349999999999999</v>
      </c>
      <c r="G29500" s="34">
        <v>217.8</v>
      </c>
    </row>
    <row r="29501" spans="1:7">
      <c r="A29501" s="32">
        <v>2018</v>
      </c>
      <c r="B29501" s="32">
        <v>56328</v>
      </c>
      <c r="C29501" s="33" t="s">
        <v>563</v>
      </c>
      <c r="D29501" s="33" t="s">
        <v>564</v>
      </c>
      <c r="E29501" s="34">
        <v>2443</v>
      </c>
      <c r="F29501" s="35">
        <v>1.05</v>
      </c>
      <c r="G29501" s="34">
        <v>2472.8000000000002</v>
      </c>
    </row>
    <row r="29502" spans="1:7">
      <c r="A29502" s="32">
        <v>2018</v>
      </c>
      <c r="B29502" s="32">
        <v>56328</v>
      </c>
      <c r="C29502" s="33" t="s">
        <v>563</v>
      </c>
      <c r="D29502" s="33" t="s">
        <v>564</v>
      </c>
      <c r="E29502" s="34">
        <v>4233</v>
      </c>
      <c r="F29502" s="35">
        <v>1.04</v>
      </c>
      <c r="G29502" s="34">
        <v>1099.8</v>
      </c>
    </row>
    <row r="29503" spans="1:7">
      <c r="A29503" s="32">
        <v>2018</v>
      </c>
      <c r="B29503" s="32">
        <v>56328</v>
      </c>
      <c r="C29503" s="33" t="s">
        <v>563</v>
      </c>
      <c r="D29503" s="33" t="s">
        <v>564</v>
      </c>
      <c r="E29503" s="34">
        <v>4321</v>
      </c>
      <c r="F29503" s="35">
        <v>1.03</v>
      </c>
      <c r="G29503" s="34">
        <v>1871</v>
      </c>
    </row>
    <row r="29504" spans="1:7">
      <c r="A29504" s="32">
        <v>2018</v>
      </c>
      <c r="B29504" s="32">
        <v>56328</v>
      </c>
      <c r="C29504" s="33" t="s">
        <v>563</v>
      </c>
      <c r="D29504" s="33" t="s">
        <v>564</v>
      </c>
      <c r="E29504" s="34">
        <v>7076</v>
      </c>
      <c r="F29504" s="35">
        <v>0.92</v>
      </c>
      <c r="G29504" s="34">
        <v>2330.3000000000002</v>
      </c>
    </row>
    <row r="29505" spans="1:7">
      <c r="A29505" s="32">
        <v>2018</v>
      </c>
      <c r="B29505" s="32">
        <v>56328</v>
      </c>
      <c r="C29505" s="33" t="s">
        <v>563</v>
      </c>
      <c r="D29505" s="33" t="s">
        <v>564</v>
      </c>
      <c r="E29505" s="34">
        <v>8803</v>
      </c>
      <c r="F29505" s="35">
        <v>1.04</v>
      </c>
      <c r="G29505" s="34">
        <v>2333.1999999999998</v>
      </c>
    </row>
    <row r="29506" spans="1:7">
      <c r="A29506" s="32">
        <v>2018</v>
      </c>
      <c r="B29506" s="32">
        <v>56328</v>
      </c>
      <c r="C29506" s="33" t="s">
        <v>563</v>
      </c>
      <c r="D29506" s="33" t="s">
        <v>564</v>
      </c>
      <c r="E29506" s="34">
        <v>10037</v>
      </c>
      <c r="F29506" s="35">
        <v>0.94</v>
      </c>
      <c r="G29506" s="34">
        <v>1218.7</v>
      </c>
    </row>
    <row r="29507" spans="1:7">
      <c r="A29507" s="32">
        <v>2018</v>
      </c>
      <c r="B29507" s="32">
        <v>56328</v>
      </c>
      <c r="C29507" s="33" t="s">
        <v>563</v>
      </c>
      <c r="D29507" s="33" t="s">
        <v>564</v>
      </c>
      <c r="E29507" s="34">
        <v>14202</v>
      </c>
      <c r="F29507" s="35">
        <v>1.05</v>
      </c>
      <c r="G29507" s="34">
        <v>2103.6</v>
      </c>
    </row>
    <row r="29508" spans="1:7">
      <c r="A29508" s="32">
        <v>2018</v>
      </c>
      <c r="B29508" s="32">
        <v>56328</v>
      </c>
      <c r="C29508" s="33" t="s">
        <v>563</v>
      </c>
      <c r="D29508" s="33" t="s">
        <v>564</v>
      </c>
      <c r="E29508" s="34">
        <v>2381</v>
      </c>
      <c r="F29508" s="35">
        <v>1.05</v>
      </c>
      <c r="G29508" s="34">
        <v>2292.6</v>
      </c>
    </row>
    <row r="29509" spans="1:7">
      <c r="A29509" s="32">
        <v>2018</v>
      </c>
      <c r="B29509" s="32">
        <v>56328</v>
      </c>
      <c r="C29509" s="33" t="s">
        <v>563</v>
      </c>
      <c r="D29509" s="33" t="s">
        <v>564</v>
      </c>
      <c r="E29509" s="34">
        <v>894</v>
      </c>
      <c r="F29509" s="35">
        <v>1.05</v>
      </c>
      <c r="G29509" s="34">
        <v>3319.5</v>
      </c>
    </row>
    <row r="29510" spans="1:7">
      <c r="A29510" s="32">
        <v>2018</v>
      </c>
      <c r="B29510" s="32">
        <v>56328</v>
      </c>
      <c r="C29510" s="33" t="s">
        <v>563</v>
      </c>
      <c r="D29510" s="33" t="s">
        <v>564</v>
      </c>
      <c r="E29510" s="34">
        <v>1469</v>
      </c>
      <c r="F29510" s="35">
        <v>1.05</v>
      </c>
      <c r="G29510" s="34">
        <v>2181.1999999999998</v>
      </c>
    </row>
    <row r="29511" spans="1:7">
      <c r="A29511" s="32">
        <v>2018</v>
      </c>
      <c r="B29511" s="32">
        <v>56328</v>
      </c>
      <c r="C29511" s="33" t="s">
        <v>563</v>
      </c>
      <c r="D29511" s="33" t="s">
        <v>564</v>
      </c>
      <c r="E29511" s="34">
        <v>2201</v>
      </c>
      <c r="F29511" s="35">
        <v>1.03</v>
      </c>
      <c r="G29511" s="34">
        <v>2771.5</v>
      </c>
    </row>
    <row r="29512" spans="1:7">
      <c r="A29512" s="32">
        <v>2018</v>
      </c>
      <c r="B29512" s="32">
        <v>56328</v>
      </c>
      <c r="C29512" s="33" t="s">
        <v>563</v>
      </c>
      <c r="D29512" s="33" t="s">
        <v>564</v>
      </c>
      <c r="E29512" s="34">
        <v>426</v>
      </c>
      <c r="F29512" s="35">
        <v>1.04</v>
      </c>
      <c r="G29512" s="34">
        <v>3342.6</v>
      </c>
    </row>
    <row r="29513" spans="1:7">
      <c r="A29513" s="32">
        <v>2018</v>
      </c>
      <c r="B29513" s="32">
        <v>56349</v>
      </c>
      <c r="C29513" s="33" t="s">
        <v>563</v>
      </c>
      <c r="D29513" s="33" t="s">
        <v>564</v>
      </c>
      <c r="E29513" s="34">
        <v>1104085</v>
      </c>
      <c r="F29513" s="35">
        <v>1.0549999999999999</v>
      </c>
      <c r="G29513" s="34" t="s">
        <v>364</v>
      </c>
    </row>
    <row r="29514" spans="1:7">
      <c r="A29514" s="32">
        <v>2018</v>
      </c>
      <c r="B29514" s="32">
        <v>56350</v>
      </c>
      <c r="C29514" s="33" t="s">
        <v>563</v>
      </c>
      <c r="D29514" s="33" t="s">
        <v>564</v>
      </c>
      <c r="E29514" s="34">
        <v>1682579</v>
      </c>
      <c r="F29514" s="35">
        <v>1.008</v>
      </c>
      <c r="G29514" s="34" t="s">
        <v>364</v>
      </c>
    </row>
    <row r="29515" spans="1:7">
      <c r="A29515" s="32">
        <v>2018</v>
      </c>
      <c r="B29515" s="32">
        <v>56400</v>
      </c>
      <c r="C29515" s="33" t="s">
        <v>563</v>
      </c>
      <c r="D29515" s="33" t="s">
        <v>564</v>
      </c>
      <c r="E29515" s="34">
        <v>1265018</v>
      </c>
      <c r="F29515" s="35">
        <v>1.0249999999999999</v>
      </c>
      <c r="G29515" s="34">
        <v>379.5</v>
      </c>
    </row>
    <row r="29516" spans="1:7">
      <c r="A29516" s="32">
        <v>2018</v>
      </c>
      <c r="B29516" s="32">
        <v>56407</v>
      </c>
      <c r="C29516" s="33" t="s">
        <v>563</v>
      </c>
      <c r="D29516" s="33" t="s">
        <v>564</v>
      </c>
      <c r="E29516" s="34">
        <v>13105407</v>
      </c>
      <c r="F29516" s="35">
        <v>1.022</v>
      </c>
      <c r="G29516" s="34">
        <v>432.3</v>
      </c>
    </row>
    <row r="29517" spans="1:7">
      <c r="A29517" s="32">
        <v>2018</v>
      </c>
      <c r="B29517" s="32">
        <v>56407</v>
      </c>
      <c r="C29517" s="33" t="s">
        <v>565</v>
      </c>
      <c r="D29517" s="33" t="s">
        <v>566</v>
      </c>
      <c r="E29517" s="34">
        <v>14654</v>
      </c>
      <c r="F29517" s="35">
        <v>5.8</v>
      </c>
      <c r="G29517" s="34">
        <v>1797</v>
      </c>
    </row>
    <row r="29518" spans="1:7">
      <c r="A29518" s="32">
        <v>2018</v>
      </c>
      <c r="B29518" s="32">
        <v>56445</v>
      </c>
      <c r="C29518" s="33" t="s">
        <v>563</v>
      </c>
      <c r="D29518" s="33" t="s">
        <v>564</v>
      </c>
      <c r="E29518" s="34">
        <v>612680</v>
      </c>
      <c r="F29518" s="35">
        <v>1.1379999999999999</v>
      </c>
      <c r="G29518" s="34" t="s">
        <v>364</v>
      </c>
    </row>
    <row r="29519" spans="1:7">
      <c r="A29519" s="32">
        <v>2018</v>
      </c>
      <c r="B29519" s="32">
        <v>56456</v>
      </c>
      <c r="C29519" s="33" t="s">
        <v>363</v>
      </c>
      <c r="D29519" s="33" t="s">
        <v>354</v>
      </c>
      <c r="E29519" s="34">
        <v>48138</v>
      </c>
      <c r="F29519" s="35">
        <v>17.690000000000001</v>
      </c>
      <c r="G29519" s="34" t="s">
        <v>364</v>
      </c>
    </row>
    <row r="29520" spans="1:7">
      <c r="A29520" s="32">
        <v>2018</v>
      </c>
      <c r="B29520" s="32">
        <v>56456</v>
      </c>
      <c r="C29520" s="33" t="s">
        <v>363</v>
      </c>
      <c r="D29520" s="33" t="s">
        <v>354</v>
      </c>
      <c r="E29520" s="34">
        <v>245716</v>
      </c>
      <c r="F29520" s="35">
        <v>17.170000000000002</v>
      </c>
      <c r="G29520" s="34" t="s">
        <v>364</v>
      </c>
    </row>
    <row r="29521" spans="1:7">
      <c r="A29521" s="32">
        <v>2018</v>
      </c>
      <c r="B29521" s="32">
        <v>56458</v>
      </c>
      <c r="C29521" s="33" t="s">
        <v>563</v>
      </c>
      <c r="D29521" s="33" t="s">
        <v>564</v>
      </c>
      <c r="E29521" s="34">
        <v>2529074</v>
      </c>
      <c r="F29521" s="35">
        <v>1.024</v>
      </c>
      <c r="G29521" s="34" t="s">
        <v>364</v>
      </c>
    </row>
    <row r="29522" spans="1:7">
      <c r="A29522" s="32">
        <v>2018</v>
      </c>
      <c r="B29522" s="32">
        <v>56467</v>
      </c>
      <c r="C29522" s="33" t="s">
        <v>563</v>
      </c>
      <c r="D29522" s="33" t="s">
        <v>564</v>
      </c>
      <c r="E29522" s="34">
        <v>884247</v>
      </c>
      <c r="F29522" s="35">
        <v>1.04</v>
      </c>
      <c r="G29522" s="34" t="s">
        <v>364</v>
      </c>
    </row>
    <row r="29523" spans="1:7">
      <c r="A29523" s="32">
        <v>2018</v>
      </c>
      <c r="B29523" s="32">
        <v>56476</v>
      </c>
      <c r="C29523" s="33" t="s">
        <v>563</v>
      </c>
      <c r="D29523" s="33" t="s">
        <v>564</v>
      </c>
      <c r="E29523" s="34">
        <v>2402901</v>
      </c>
      <c r="F29523" s="35">
        <v>1.0429999999999999</v>
      </c>
      <c r="G29523" s="34">
        <v>381</v>
      </c>
    </row>
    <row r="29524" spans="1:7">
      <c r="A29524" s="32">
        <v>2018</v>
      </c>
      <c r="B29524" s="32">
        <v>56502</v>
      </c>
      <c r="C29524" s="33" t="s">
        <v>563</v>
      </c>
      <c r="D29524" s="33" t="s">
        <v>564</v>
      </c>
      <c r="E29524" s="34">
        <v>641532</v>
      </c>
      <c r="F29524" s="35">
        <v>1</v>
      </c>
      <c r="G29524" s="34">
        <v>432.7</v>
      </c>
    </row>
    <row r="29525" spans="1:7">
      <c r="A29525" s="32">
        <v>2018</v>
      </c>
      <c r="B29525" s="32">
        <v>56505</v>
      </c>
      <c r="C29525" s="33" t="s">
        <v>563</v>
      </c>
      <c r="D29525" s="33" t="s">
        <v>564</v>
      </c>
      <c r="E29525" s="34">
        <v>51692</v>
      </c>
      <c r="F29525" s="35">
        <v>1.05</v>
      </c>
      <c r="G29525" s="34">
        <v>353.5</v>
      </c>
    </row>
    <row r="29526" spans="1:7">
      <c r="A29526" s="32">
        <v>2018</v>
      </c>
      <c r="B29526" s="32">
        <v>56532</v>
      </c>
      <c r="C29526" s="33" t="s">
        <v>563</v>
      </c>
      <c r="D29526" s="33" t="s">
        <v>564</v>
      </c>
      <c r="E29526" s="34">
        <v>2818260</v>
      </c>
      <c r="F29526" s="35">
        <v>1.0409999999999999</v>
      </c>
      <c r="G29526" s="34">
        <v>381</v>
      </c>
    </row>
    <row r="29527" spans="1:7">
      <c r="A29527" s="32">
        <v>2018</v>
      </c>
      <c r="B29527" s="32">
        <v>56564</v>
      </c>
      <c r="C29527" s="33" t="s">
        <v>363</v>
      </c>
      <c r="D29527" s="33" t="s">
        <v>354</v>
      </c>
      <c r="E29527" s="34">
        <v>10679</v>
      </c>
      <c r="F29527" s="35">
        <v>17.091999999999999</v>
      </c>
      <c r="G29527" s="34">
        <v>215.5</v>
      </c>
    </row>
    <row r="29528" spans="1:7">
      <c r="A29528" s="32">
        <v>2018</v>
      </c>
      <c r="B29528" s="32">
        <v>56564</v>
      </c>
      <c r="C29528" s="33" t="s">
        <v>363</v>
      </c>
      <c r="D29528" s="33" t="s">
        <v>354</v>
      </c>
      <c r="E29528" s="34">
        <v>42820</v>
      </c>
      <c r="F29528" s="35">
        <v>17.146000000000001</v>
      </c>
      <c r="G29528" s="34">
        <v>206.5</v>
      </c>
    </row>
    <row r="29529" spans="1:7">
      <c r="A29529" s="32">
        <v>2018</v>
      </c>
      <c r="B29529" s="32">
        <v>56564</v>
      </c>
      <c r="C29529" s="33" t="s">
        <v>363</v>
      </c>
      <c r="D29529" s="33" t="s">
        <v>354</v>
      </c>
      <c r="E29529" s="34">
        <v>43462</v>
      </c>
      <c r="F29529" s="35">
        <v>17.138000000000002</v>
      </c>
      <c r="G29529" s="34">
        <v>215.2</v>
      </c>
    </row>
    <row r="29530" spans="1:7">
      <c r="A29530" s="32">
        <v>2018</v>
      </c>
      <c r="B29530" s="32">
        <v>56564</v>
      </c>
      <c r="C29530" s="33" t="s">
        <v>563</v>
      </c>
      <c r="D29530" s="33" t="s">
        <v>564</v>
      </c>
      <c r="E29530" s="34">
        <v>2029</v>
      </c>
      <c r="F29530" s="35">
        <v>1.0469999999999999</v>
      </c>
      <c r="G29530" s="34">
        <v>346.8</v>
      </c>
    </row>
    <row r="29531" spans="1:7">
      <c r="A29531" s="32">
        <v>2018</v>
      </c>
      <c r="B29531" s="32">
        <v>56564</v>
      </c>
      <c r="C29531" s="33" t="s">
        <v>563</v>
      </c>
      <c r="D29531" s="33" t="s">
        <v>564</v>
      </c>
      <c r="E29531" s="34">
        <v>8071</v>
      </c>
      <c r="F29531" s="35">
        <v>1.034</v>
      </c>
      <c r="G29531" s="34">
        <v>341.6</v>
      </c>
    </row>
    <row r="29532" spans="1:7">
      <c r="A29532" s="32">
        <v>2018</v>
      </c>
      <c r="B29532" s="32">
        <v>56564</v>
      </c>
      <c r="C29532" s="33" t="s">
        <v>563</v>
      </c>
      <c r="D29532" s="33" t="s">
        <v>564</v>
      </c>
      <c r="E29532" s="34">
        <v>15388</v>
      </c>
      <c r="F29532" s="35">
        <v>1.0469999999999999</v>
      </c>
      <c r="G29532" s="34">
        <v>332.4</v>
      </c>
    </row>
    <row r="29533" spans="1:7">
      <c r="A29533" s="32">
        <v>2018</v>
      </c>
      <c r="B29533" s="32">
        <v>56564</v>
      </c>
      <c r="C29533" s="33" t="s">
        <v>563</v>
      </c>
      <c r="D29533" s="33" t="s">
        <v>564</v>
      </c>
      <c r="E29533" s="34">
        <v>62</v>
      </c>
      <c r="F29533" s="35">
        <v>1.048</v>
      </c>
      <c r="G29533" s="34">
        <v>379.3</v>
      </c>
    </row>
    <row r="29534" spans="1:7">
      <c r="A29534" s="32">
        <v>2018</v>
      </c>
      <c r="B29534" s="32">
        <v>56564</v>
      </c>
      <c r="C29534" s="33" t="s">
        <v>363</v>
      </c>
      <c r="D29534" s="33" t="s">
        <v>354</v>
      </c>
      <c r="E29534" s="34">
        <v>86448</v>
      </c>
      <c r="F29534" s="35">
        <v>17.132000000000001</v>
      </c>
      <c r="G29534" s="34">
        <v>224.1</v>
      </c>
    </row>
    <row r="29535" spans="1:7">
      <c r="A29535" s="32">
        <v>2018</v>
      </c>
      <c r="B29535" s="32">
        <v>56565</v>
      </c>
      <c r="C29535" s="33" t="s">
        <v>563</v>
      </c>
      <c r="D29535" s="33" t="s">
        <v>564</v>
      </c>
      <c r="E29535" s="34">
        <v>42230</v>
      </c>
      <c r="F29535" s="35">
        <v>1.014</v>
      </c>
      <c r="G29535" s="34">
        <v>391.6</v>
      </c>
    </row>
    <row r="29536" spans="1:7">
      <c r="A29536" s="32">
        <v>2018</v>
      </c>
      <c r="B29536" s="32">
        <v>56565</v>
      </c>
      <c r="C29536" s="33" t="s">
        <v>563</v>
      </c>
      <c r="D29536" s="33" t="s">
        <v>564</v>
      </c>
      <c r="E29536" s="34">
        <v>74868</v>
      </c>
      <c r="F29536" s="35">
        <v>1.0149999999999999</v>
      </c>
      <c r="G29536" s="34">
        <v>419.5</v>
      </c>
    </row>
    <row r="29537" spans="1:7">
      <c r="A29537" s="32">
        <v>2018</v>
      </c>
      <c r="B29537" s="32">
        <v>56565</v>
      </c>
      <c r="C29537" s="33" t="s">
        <v>563</v>
      </c>
      <c r="D29537" s="33" t="s">
        <v>564</v>
      </c>
      <c r="E29537" s="34">
        <v>44329</v>
      </c>
      <c r="F29537" s="35">
        <v>1.038</v>
      </c>
      <c r="G29537" s="34">
        <v>605.1</v>
      </c>
    </row>
    <row r="29538" spans="1:7">
      <c r="A29538" s="32">
        <v>2018</v>
      </c>
      <c r="B29538" s="32">
        <v>56565</v>
      </c>
      <c r="C29538" s="33" t="s">
        <v>563</v>
      </c>
      <c r="D29538" s="33" t="s">
        <v>564</v>
      </c>
      <c r="E29538" s="34">
        <v>37142</v>
      </c>
      <c r="F29538" s="35">
        <v>1.014</v>
      </c>
      <c r="G29538" s="34">
        <v>424.2</v>
      </c>
    </row>
    <row r="29539" spans="1:7">
      <c r="A29539" s="32">
        <v>2018</v>
      </c>
      <c r="B29539" s="32">
        <v>56565</v>
      </c>
      <c r="C29539" s="33" t="s">
        <v>563</v>
      </c>
      <c r="D29539" s="33" t="s">
        <v>564</v>
      </c>
      <c r="E29539" s="34">
        <v>31376</v>
      </c>
      <c r="F29539" s="35">
        <v>1.014</v>
      </c>
      <c r="G29539" s="34">
        <v>424.8</v>
      </c>
    </row>
    <row r="29540" spans="1:7">
      <c r="A29540" s="32">
        <v>2018</v>
      </c>
      <c r="B29540" s="32">
        <v>56565</v>
      </c>
      <c r="C29540" s="33" t="s">
        <v>563</v>
      </c>
      <c r="D29540" s="33" t="s">
        <v>564</v>
      </c>
      <c r="E29540" s="34">
        <v>29391</v>
      </c>
      <c r="F29540" s="35">
        <v>1.0149999999999999</v>
      </c>
      <c r="G29540" s="34">
        <v>418.7</v>
      </c>
    </row>
    <row r="29541" spans="1:7">
      <c r="A29541" s="32">
        <v>2018</v>
      </c>
      <c r="B29541" s="32">
        <v>56565</v>
      </c>
      <c r="C29541" s="33" t="s">
        <v>563</v>
      </c>
      <c r="D29541" s="33" t="s">
        <v>564</v>
      </c>
      <c r="E29541" s="34">
        <v>29070</v>
      </c>
      <c r="F29541" s="35">
        <v>1.012</v>
      </c>
      <c r="G29541" s="34">
        <v>422.7</v>
      </c>
    </row>
    <row r="29542" spans="1:7">
      <c r="A29542" s="32">
        <v>2018</v>
      </c>
      <c r="B29542" s="32">
        <v>56565</v>
      </c>
      <c r="C29542" s="33" t="s">
        <v>563</v>
      </c>
      <c r="D29542" s="33" t="s">
        <v>564</v>
      </c>
      <c r="E29542" s="34">
        <v>26664</v>
      </c>
      <c r="F29542" s="35">
        <v>1.0109999999999999</v>
      </c>
      <c r="G29542" s="34">
        <v>435.5</v>
      </c>
    </row>
    <row r="29543" spans="1:7">
      <c r="A29543" s="32">
        <v>2018</v>
      </c>
      <c r="B29543" s="32">
        <v>56565</v>
      </c>
      <c r="C29543" s="33" t="s">
        <v>563</v>
      </c>
      <c r="D29543" s="33" t="s">
        <v>564</v>
      </c>
      <c r="E29543" s="34">
        <v>14559</v>
      </c>
      <c r="F29543" s="35">
        <v>1.016</v>
      </c>
      <c r="G29543" s="34">
        <v>443.1</v>
      </c>
    </row>
    <row r="29544" spans="1:7">
      <c r="A29544" s="32">
        <v>2018</v>
      </c>
      <c r="B29544" s="32">
        <v>56565</v>
      </c>
      <c r="C29544" s="33" t="s">
        <v>563</v>
      </c>
      <c r="D29544" s="33" t="s">
        <v>564</v>
      </c>
      <c r="E29544" s="34">
        <v>3527</v>
      </c>
      <c r="F29544" s="35">
        <v>1.008</v>
      </c>
      <c r="G29544" s="34">
        <v>443.9</v>
      </c>
    </row>
    <row r="29545" spans="1:7">
      <c r="A29545" s="32">
        <v>2018</v>
      </c>
      <c r="B29545" s="32">
        <v>56565</v>
      </c>
      <c r="C29545" s="33" t="s">
        <v>563</v>
      </c>
      <c r="D29545" s="33" t="s">
        <v>564</v>
      </c>
      <c r="E29545" s="34">
        <v>6470</v>
      </c>
      <c r="F29545" s="35">
        <v>1.016</v>
      </c>
      <c r="G29545" s="34">
        <v>410.7</v>
      </c>
    </row>
    <row r="29546" spans="1:7">
      <c r="A29546" s="32">
        <v>2018</v>
      </c>
      <c r="B29546" s="32">
        <v>56565</v>
      </c>
      <c r="C29546" s="33" t="s">
        <v>563</v>
      </c>
      <c r="D29546" s="33" t="s">
        <v>564</v>
      </c>
      <c r="E29546" s="34">
        <v>13499</v>
      </c>
      <c r="F29546" s="35">
        <v>1.014</v>
      </c>
      <c r="G29546" s="34">
        <v>420.4</v>
      </c>
    </row>
    <row r="29547" spans="1:7">
      <c r="A29547" s="32">
        <v>2018</v>
      </c>
      <c r="B29547" s="32">
        <v>56596</v>
      </c>
      <c r="C29547" s="33" t="s">
        <v>363</v>
      </c>
      <c r="D29547" s="33" t="s">
        <v>354</v>
      </c>
      <c r="E29547" s="34">
        <v>56315</v>
      </c>
      <c r="F29547" s="35">
        <v>16.11</v>
      </c>
      <c r="G29547" s="34">
        <v>83.6</v>
      </c>
    </row>
    <row r="29548" spans="1:7">
      <c r="A29548" s="32">
        <v>2018</v>
      </c>
      <c r="B29548" s="32">
        <v>56596</v>
      </c>
      <c r="C29548" s="33" t="s">
        <v>563</v>
      </c>
      <c r="D29548" s="33" t="s">
        <v>564</v>
      </c>
      <c r="E29548" s="34">
        <v>797</v>
      </c>
      <c r="F29548" s="35">
        <v>1.06</v>
      </c>
      <c r="G29548" s="34">
        <v>695.9</v>
      </c>
    </row>
    <row r="29549" spans="1:7">
      <c r="A29549" s="32">
        <v>2018</v>
      </c>
      <c r="B29549" s="32">
        <v>56609</v>
      </c>
      <c r="C29549" s="33" t="s">
        <v>363</v>
      </c>
      <c r="D29549" s="33" t="s">
        <v>354</v>
      </c>
      <c r="E29549" s="34">
        <v>172168</v>
      </c>
      <c r="F29549" s="35">
        <v>16.116</v>
      </c>
      <c r="G29549" s="34">
        <v>62.2</v>
      </c>
    </row>
    <row r="29550" spans="1:7">
      <c r="A29550" s="32">
        <v>2018</v>
      </c>
      <c r="B29550" s="32">
        <v>56610</v>
      </c>
      <c r="C29550" s="33" t="s">
        <v>563</v>
      </c>
      <c r="D29550" s="33" t="s">
        <v>564</v>
      </c>
      <c r="E29550" s="34">
        <v>138093</v>
      </c>
      <c r="F29550" s="35">
        <v>1.0840000000000001</v>
      </c>
      <c r="G29550" s="34">
        <v>287.60000000000002</v>
      </c>
    </row>
    <row r="29551" spans="1:7">
      <c r="A29551" s="32">
        <v>2018</v>
      </c>
      <c r="B29551" s="32">
        <v>56611</v>
      </c>
      <c r="C29551" s="33" t="s">
        <v>363</v>
      </c>
      <c r="D29551" s="33" t="s">
        <v>354</v>
      </c>
      <c r="E29551" s="34">
        <v>35535</v>
      </c>
      <c r="F29551" s="35">
        <v>18.100000000000001</v>
      </c>
      <c r="G29551" s="34" t="s">
        <v>364</v>
      </c>
    </row>
    <row r="29552" spans="1:7">
      <c r="A29552" s="32">
        <v>2018</v>
      </c>
      <c r="B29552" s="32">
        <v>56611</v>
      </c>
      <c r="C29552" s="33" t="s">
        <v>363</v>
      </c>
      <c r="D29552" s="33" t="s">
        <v>354</v>
      </c>
      <c r="E29552" s="34">
        <v>213550</v>
      </c>
      <c r="F29552" s="35">
        <v>17.13</v>
      </c>
      <c r="G29552" s="34" t="s">
        <v>364</v>
      </c>
    </row>
    <row r="29553" spans="1:7">
      <c r="A29553" s="32">
        <v>2018</v>
      </c>
      <c r="B29553" s="32">
        <v>56611</v>
      </c>
      <c r="C29553" s="33" t="s">
        <v>363</v>
      </c>
      <c r="D29553" s="33" t="s">
        <v>354</v>
      </c>
      <c r="E29553" s="34">
        <v>72289</v>
      </c>
      <c r="F29553" s="35">
        <v>16.68</v>
      </c>
      <c r="G29553" s="34" t="s">
        <v>364</v>
      </c>
    </row>
    <row r="29554" spans="1:7">
      <c r="A29554" s="32">
        <v>2018</v>
      </c>
      <c r="B29554" s="32">
        <v>56671</v>
      </c>
      <c r="C29554" s="33" t="s">
        <v>353</v>
      </c>
      <c r="D29554" s="33" t="s">
        <v>354</v>
      </c>
      <c r="E29554" s="34">
        <v>3801</v>
      </c>
      <c r="F29554" s="35">
        <v>21.15</v>
      </c>
      <c r="G29554" s="34" t="s">
        <v>364</v>
      </c>
    </row>
    <row r="29555" spans="1:7">
      <c r="A29555" s="32">
        <v>2018</v>
      </c>
      <c r="B29555" s="32">
        <v>56671</v>
      </c>
      <c r="C29555" s="33" t="s">
        <v>353</v>
      </c>
      <c r="D29555" s="33" t="s">
        <v>354</v>
      </c>
      <c r="E29555" s="34">
        <v>144771</v>
      </c>
      <c r="F29555" s="35">
        <v>25.93</v>
      </c>
      <c r="G29555" s="34" t="s">
        <v>364</v>
      </c>
    </row>
    <row r="29556" spans="1:7">
      <c r="A29556" s="32">
        <v>2018</v>
      </c>
      <c r="B29556" s="32">
        <v>56671</v>
      </c>
      <c r="C29556" s="33" t="s">
        <v>353</v>
      </c>
      <c r="D29556" s="33" t="s">
        <v>354</v>
      </c>
      <c r="E29556" s="34">
        <v>2271</v>
      </c>
      <c r="F29556" s="35">
        <v>25.78</v>
      </c>
      <c r="G29556" s="34" t="s">
        <v>364</v>
      </c>
    </row>
    <row r="29557" spans="1:7">
      <c r="A29557" s="32">
        <v>2018</v>
      </c>
      <c r="B29557" s="32">
        <v>56671</v>
      </c>
      <c r="C29557" s="33" t="s">
        <v>563</v>
      </c>
      <c r="D29557" s="33" t="s">
        <v>564</v>
      </c>
      <c r="E29557" s="34">
        <v>846</v>
      </c>
      <c r="F29557" s="35">
        <v>1.03</v>
      </c>
      <c r="G29557" s="34" t="s">
        <v>364</v>
      </c>
    </row>
    <row r="29558" spans="1:7">
      <c r="A29558" s="32">
        <v>2018</v>
      </c>
      <c r="B29558" s="32">
        <v>56671</v>
      </c>
      <c r="C29558" s="33" t="s">
        <v>563</v>
      </c>
      <c r="D29558" s="33" t="s">
        <v>564</v>
      </c>
      <c r="E29558" s="34">
        <v>11549</v>
      </c>
      <c r="F29558" s="35">
        <v>1.03</v>
      </c>
      <c r="G29558" s="34" t="s">
        <v>364</v>
      </c>
    </row>
    <row r="29559" spans="1:7">
      <c r="A29559" s="32">
        <v>2018</v>
      </c>
      <c r="B29559" s="32">
        <v>56671</v>
      </c>
      <c r="C29559" s="33" t="s">
        <v>563</v>
      </c>
      <c r="D29559" s="33" t="s">
        <v>564</v>
      </c>
      <c r="E29559" s="34">
        <v>9482</v>
      </c>
      <c r="F29559" s="35">
        <v>1.03</v>
      </c>
      <c r="G29559" s="34" t="s">
        <v>364</v>
      </c>
    </row>
    <row r="29560" spans="1:7">
      <c r="A29560" s="32">
        <v>2018</v>
      </c>
      <c r="B29560" s="32">
        <v>56674</v>
      </c>
      <c r="C29560" s="33" t="s">
        <v>563</v>
      </c>
      <c r="D29560" s="33" t="s">
        <v>564</v>
      </c>
      <c r="E29560" s="34">
        <v>8460</v>
      </c>
      <c r="F29560" s="35">
        <v>1.03</v>
      </c>
      <c r="G29560" s="34">
        <v>299.5</v>
      </c>
    </row>
    <row r="29561" spans="1:7">
      <c r="A29561" s="32">
        <v>2018</v>
      </c>
      <c r="B29561" s="32">
        <v>56674</v>
      </c>
      <c r="C29561" s="33" t="s">
        <v>563</v>
      </c>
      <c r="D29561" s="33" t="s">
        <v>564</v>
      </c>
      <c r="E29561" s="34">
        <v>3551</v>
      </c>
      <c r="F29561" s="35">
        <v>1.03</v>
      </c>
      <c r="G29561" s="34">
        <v>337.4</v>
      </c>
    </row>
    <row r="29562" spans="1:7">
      <c r="A29562" s="32">
        <v>2018</v>
      </c>
      <c r="B29562" s="32">
        <v>56674</v>
      </c>
      <c r="C29562" s="33" t="s">
        <v>563</v>
      </c>
      <c r="D29562" s="33" t="s">
        <v>564</v>
      </c>
      <c r="E29562" s="34">
        <v>20397</v>
      </c>
      <c r="F29562" s="35">
        <v>1.03</v>
      </c>
      <c r="G29562" s="34">
        <v>323.10000000000002</v>
      </c>
    </row>
    <row r="29563" spans="1:7">
      <c r="A29563" s="32">
        <v>2018</v>
      </c>
      <c r="B29563" s="32">
        <v>56708</v>
      </c>
      <c r="C29563" s="33" t="s">
        <v>563</v>
      </c>
      <c r="D29563" s="33" t="s">
        <v>564</v>
      </c>
      <c r="E29563" s="34">
        <v>1268257</v>
      </c>
      <c r="F29563" s="35">
        <v>1.028</v>
      </c>
      <c r="G29563" s="34" t="s">
        <v>364</v>
      </c>
    </row>
    <row r="29564" spans="1:7">
      <c r="A29564" s="32">
        <v>2018</v>
      </c>
      <c r="B29564" s="32">
        <v>56786</v>
      </c>
      <c r="C29564" s="33" t="s">
        <v>362</v>
      </c>
      <c r="D29564" s="33" t="s">
        <v>354</v>
      </c>
      <c r="E29564" s="34">
        <v>15435</v>
      </c>
      <c r="F29564" s="35">
        <v>14.6</v>
      </c>
      <c r="G29564" s="34">
        <v>223.1</v>
      </c>
    </row>
    <row r="29565" spans="1:7">
      <c r="A29565" s="32">
        <v>2018</v>
      </c>
      <c r="B29565" s="32">
        <v>56786</v>
      </c>
      <c r="C29565" s="33" t="s">
        <v>563</v>
      </c>
      <c r="D29565" s="33" t="s">
        <v>564</v>
      </c>
      <c r="E29565" s="34">
        <v>115122</v>
      </c>
      <c r="F29565" s="35">
        <v>1</v>
      </c>
      <c r="G29565" s="34">
        <v>361.1</v>
      </c>
    </row>
    <row r="29566" spans="1:7">
      <c r="A29566" s="32">
        <v>2018</v>
      </c>
      <c r="B29566" s="32">
        <v>56798</v>
      </c>
      <c r="C29566" s="33" t="s">
        <v>563</v>
      </c>
      <c r="D29566" s="33" t="s">
        <v>564</v>
      </c>
      <c r="E29566" s="34">
        <v>606245</v>
      </c>
      <c r="F29566" s="35">
        <v>1.0269999999999999</v>
      </c>
      <c r="G29566" s="34" t="s">
        <v>364</v>
      </c>
    </row>
    <row r="29567" spans="1:7">
      <c r="A29567" s="32">
        <v>2018</v>
      </c>
      <c r="B29567" s="32">
        <v>56799</v>
      </c>
      <c r="C29567" s="33" t="s">
        <v>565</v>
      </c>
      <c r="D29567" s="33" t="s">
        <v>566</v>
      </c>
      <c r="E29567" s="34">
        <v>768</v>
      </c>
      <c r="F29567" s="35">
        <v>5.8339999999999996</v>
      </c>
      <c r="G29567" s="34">
        <v>1802</v>
      </c>
    </row>
    <row r="29568" spans="1:7">
      <c r="A29568" s="32">
        <v>2018</v>
      </c>
      <c r="B29568" s="32">
        <v>56799</v>
      </c>
      <c r="C29568" s="33" t="s">
        <v>565</v>
      </c>
      <c r="D29568" s="33" t="s">
        <v>566</v>
      </c>
      <c r="E29568" s="34">
        <v>981</v>
      </c>
      <c r="F29568" s="35">
        <v>5.8390000000000004</v>
      </c>
      <c r="G29568" s="34">
        <v>1888.3</v>
      </c>
    </row>
    <row r="29569" spans="1:7">
      <c r="A29569" s="32">
        <v>2018</v>
      </c>
      <c r="B29569" s="32">
        <v>56799</v>
      </c>
      <c r="C29569" s="33" t="s">
        <v>563</v>
      </c>
      <c r="D29569" s="33" t="s">
        <v>564</v>
      </c>
      <c r="E29569" s="34">
        <v>352378</v>
      </c>
      <c r="F29569" s="35">
        <v>1.042</v>
      </c>
      <c r="G29569" s="34">
        <v>700.9</v>
      </c>
    </row>
    <row r="29570" spans="1:7">
      <c r="A29570" s="32">
        <v>2018</v>
      </c>
      <c r="B29570" s="32">
        <v>56803</v>
      </c>
      <c r="C29570" s="33" t="s">
        <v>563</v>
      </c>
      <c r="D29570" s="33" t="s">
        <v>564</v>
      </c>
      <c r="E29570" s="34">
        <v>514400</v>
      </c>
      <c r="F29570" s="35">
        <v>1.0409999999999999</v>
      </c>
      <c r="G29570" s="34" t="s">
        <v>364</v>
      </c>
    </row>
    <row r="29571" spans="1:7">
      <c r="A29571" s="32">
        <v>2018</v>
      </c>
      <c r="B29571" s="32">
        <v>56806</v>
      </c>
      <c r="C29571" s="33" t="s">
        <v>563</v>
      </c>
      <c r="D29571" s="33" t="s">
        <v>564</v>
      </c>
      <c r="E29571" s="34">
        <v>340314</v>
      </c>
      <c r="F29571" s="35">
        <v>1.03</v>
      </c>
      <c r="G29571" s="34" t="s">
        <v>364</v>
      </c>
    </row>
    <row r="29572" spans="1:7">
      <c r="A29572" s="32">
        <v>2018</v>
      </c>
      <c r="B29572" s="32">
        <v>56807</v>
      </c>
      <c r="C29572" s="33" t="s">
        <v>563</v>
      </c>
      <c r="D29572" s="33" t="s">
        <v>564</v>
      </c>
      <c r="E29572" s="34">
        <v>1885998</v>
      </c>
      <c r="F29572" s="35">
        <v>1.0349999999999999</v>
      </c>
      <c r="G29572" s="34">
        <v>435.2</v>
      </c>
    </row>
    <row r="29573" spans="1:7">
      <c r="A29573" s="32">
        <v>2018</v>
      </c>
      <c r="B29573" s="32">
        <v>56808</v>
      </c>
      <c r="C29573" s="33" t="s">
        <v>565</v>
      </c>
      <c r="D29573" s="33" t="s">
        <v>566</v>
      </c>
      <c r="E29573" s="34">
        <v>1236</v>
      </c>
      <c r="F29573" s="35">
        <v>5.88</v>
      </c>
      <c r="G29573" s="34">
        <v>1807.4</v>
      </c>
    </row>
    <row r="29574" spans="1:7">
      <c r="A29574" s="32">
        <v>2018</v>
      </c>
      <c r="B29574" s="32">
        <v>56846</v>
      </c>
      <c r="C29574" s="33" t="s">
        <v>563</v>
      </c>
      <c r="D29574" s="33" t="s">
        <v>564</v>
      </c>
      <c r="E29574" s="34">
        <v>3276887</v>
      </c>
      <c r="F29574" s="35">
        <v>1.0469999999999999</v>
      </c>
      <c r="G29574" s="34" t="s">
        <v>364</v>
      </c>
    </row>
    <row r="29575" spans="1:7">
      <c r="A29575" s="32">
        <v>2018</v>
      </c>
      <c r="B29575" s="32">
        <v>56908</v>
      </c>
      <c r="C29575" s="33" t="s">
        <v>563</v>
      </c>
      <c r="D29575" s="33" t="s">
        <v>564</v>
      </c>
      <c r="E29575" s="34">
        <v>155279</v>
      </c>
      <c r="F29575" s="35">
        <v>1.036</v>
      </c>
      <c r="G29575" s="34">
        <v>74.8</v>
      </c>
    </row>
    <row r="29576" spans="1:7">
      <c r="A29576" s="32">
        <v>2018</v>
      </c>
      <c r="B29576" s="32">
        <v>56940</v>
      </c>
      <c r="C29576" s="33" t="s">
        <v>563</v>
      </c>
      <c r="D29576" s="33" t="s">
        <v>564</v>
      </c>
      <c r="E29576" s="34">
        <v>2123571</v>
      </c>
      <c r="F29576" s="35">
        <v>1.026</v>
      </c>
      <c r="G29576" s="34" t="s">
        <v>364</v>
      </c>
    </row>
    <row r="29577" spans="1:7">
      <c r="A29577" s="32">
        <v>2018</v>
      </c>
      <c r="B29577" s="32">
        <v>56948</v>
      </c>
      <c r="C29577" s="33" t="s">
        <v>563</v>
      </c>
      <c r="D29577" s="33" t="s">
        <v>564</v>
      </c>
      <c r="E29577" s="34">
        <v>177164</v>
      </c>
      <c r="F29577" s="35">
        <v>1.06</v>
      </c>
      <c r="G29577" s="34" t="s">
        <v>364</v>
      </c>
    </row>
    <row r="29578" spans="1:7">
      <c r="A29578" s="32">
        <v>2018</v>
      </c>
      <c r="B29578" s="32">
        <v>56963</v>
      </c>
      <c r="C29578" s="33" t="s">
        <v>563</v>
      </c>
      <c r="D29578" s="33" t="s">
        <v>564</v>
      </c>
      <c r="E29578" s="34">
        <v>1210939</v>
      </c>
      <c r="F29578" s="35">
        <v>1.036</v>
      </c>
      <c r="G29578" s="34" t="s">
        <v>364</v>
      </c>
    </row>
    <row r="29579" spans="1:7">
      <c r="A29579" s="32">
        <v>2018</v>
      </c>
      <c r="B29579" s="32">
        <v>56964</v>
      </c>
      <c r="C29579" s="33" t="s">
        <v>563</v>
      </c>
      <c r="D29579" s="33" t="s">
        <v>564</v>
      </c>
      <c r="E29579" s="34">
        <v>381150</v>
      </c>
      <c r="F29579" s="35">
        <v>1.0449999999999999</v>
      </c>
      <c r="G29579" s="34" t="s">
        <v>364</v>
      </c>
    </row>
    <row r="29580" spans="1:7">
      <c r="A29580" s="32">
        <v>2018</v>
      </c>
      <c r="B29580" s="32">
        <v>56964</v>
      </c>
      <c r="C29580" s="33" t="s">
        <v>563</v>
      </c>
      <c r="D29580" s="33" t="s">
        <v>564</v>
      </c>
      <c r="E29580" s="34">
        <v>405330</v>
      </c>
      <c r="F29580" s="35">
        <v>1.028</v>
      </c>
      <c r="G29580" s="34" t="s">
        <v>364</v>
      </c>
    </row>
    <row r="29581" spans="1:7">
      <c r="A29581" s="32">
        <v>2018</v>
      </c>
      <c r="B29581" s="32">
        <v>56998</v>
      </c>
      <c r="C29581" s="33" t="s">
        <v>563</v>
      </c>
      <c r="D29581" s="33" t="s">
        <v>564</v>
      </c>
      <c r="E29581" s="34">
        <v>797362</v>
      </c>
      <c r="F29581" s="35">
        <v>1.1299999999999999</v>
      </c>
      <c r="G29581" s="34" t="s">
        <v>364</v>
      </c>
    </row>
    <row r="29582" spans="1:7">
      <c r="A29582" s="32">
        <v>2018</v>
      </c>
      <c r="B29582" s="32">
        <v>57027</v>
      </c>
      <c r="C29582" s="33" t="s">
        <v>563</v>
      </c>
      <c r="D29582" s="33" t="s">
        <v>564</v>
      </c>
      <c r="E29582" s="34">
        <v>160032</v>
      </c>
      <c r="F29582" s="35">
        <v>1.0249999999999999</v>
      </c>
      <c r="G29582" s="34">
        <v>393</v>
      </c>
    </row>
    <row r="29583" spans="1:7">
      <c r="A29583" s="32">
        <v>2018</v>
      </c>
      <c r="B29583" s="32">
        <v>57029</v>
      </c>
      <c r="C29583" s="33" t="s">
        <v>565</v>
      </c>
      <c r="D29583" s="33" t="s">
        <v>566</v>
      </c>
      <c r="E29583" s="34">
        <v>760</v>
      </c>
      <c r="F29583" s="35">
        <v>5.8170000000000002</v>
      </c>
      <c r="G29583" s="34" t="s">
        <v>364</v>
      </c>
    </row>
    <row r="29584" spans="1:7">
      <c r="A29584" s="32">
        <v>2018</v>
      </c>
      <c r="B29584" s="32">
        <v>57029</v>
      </c>
      <c r="C29584" s="33" t="s">
        <v>565</v>
      </c>
      <c r="D29584" s="33" t="s">
        <v>566</v>
      </c>
      <c r="E29584" s="34">
        <v>215</v>
      </c>
      <c r="F29584" s="35">
        <v>5.8170000000000002</v>
      </c>
      <c r="G29584" s="34" t="s">
        <v>364</v>
      </c>
    </row>
    <row r="29585" spans="1:7">
      <c r="A29585" s="32">
        <v>2018</v>
      </c>
      <c r="B29585" s="32">
        <v>57029</v>
      </c>
      <c r="C29585" s="33" t="s">
        <v>565</v>
      </c>
      <c r="D29585" s="33" t="s">
        <v>566</v>
      </c>
      <c r="E29585" s="34">
        <v>195</v>
      </c>
      <c r="F29585" s="35">
        <v>5.8170000000000002</v>
      </c>
      <c r="G29585" s="34" t="s">
        <v>364</v>
      </c>
    </row>
    <row r="29586" spans="1:7">
      <c r="A29586" s="32">
        <v>2018</v>
      </c>
      <c r="B29586" s="32">
        <v>57029</v>
      </c>
      <c r="C29586" s="33" t="s">
        <v>563</v>
      </c>
      <c r="D29586" s="33" t="s">
        <v>564</v>
      </c>
      <c r="E29586" s="34">
        <v>755321</v>
      </c>
      <c r="F29586" s="35">
        <v>1.0249999999999999</v>
      </c>
      <c r="G29586" s="34" t="s">
        <v>364</v>
      </c>
    </row>
    <row r="29587" spans="1:7">
      <c r="A29587" s="32">
        <v>2018</v>
      </c>
      <c r="B29587" s="32">
        <v>57036</v>
      </c>
      <c r="C29587" s="33" t="s">
        <v>563</v>
      </c>
      <c r="D29587" s="33" t="s">
        <v>564</v>
      </c>
      <c r="E29587" s="34">
        <v>3490</v>
      </c>
      <c r="F29587" s="35">
        <v>1</v>
      </c>
      <c r="G29587" s="34">
        <v>671.6</v>
      </c>
    </row>
    <row r="29588" spans="1:7">
      <c r="A29588" s="32">
        <v>2018</v>
      </c>
      <c r="B29588" s="32">
        <v>57036</v>
      </c>
      <c r="C29588" s="33" t="s">
        <v>563</v>
      </c>
      <c r="D29588" s="33" t="s">
        <v>564</v>
      </c>
      <c r="E29588" s="34">
        <v>110963</v>
      </c>
      <c r="F29588" s="35">
        <v>1</v>
      </c>
      <c r="G29588" s="34">
        <v>522.79999999999995</v>
      </c>
    </row>
    <row r="29589" spans="1:7">
      <c r="A29589" s="32">
        <v>2018</v>
      </c>
      <c r="B29589" s="32">
        <v>57036</v>
      </c>
      <c r="C29589" s="33" t="s">
        <v>563</v>
      </c>
      <c r="D29589" s="33" t="s">
        <v>564</v>
      </c>
      <c r="E29589" s="34">
        <v>505015</v>
      </c>
      <c r="F29589" s="35">
        <v>1</v>
      </c>
      <c r="G29589" s="34">
        <v>787.6</v>
      </c>
    </row>
    <row r="29590" spans="1:7">
      <c r="A29590" s="32">
        <v>2018</v>
      </c>
      <c r="B29590" s="32">
        <v>57037</v>
      </c>
      <c r="C29590" s="33" t="s">
        <v>563</v>
      </c>
      <c r="D29590" s="33" t="s">
        <v>564</v>
      </c>
      <c r="E29590" s="34">
        <v>482577</v>
      </c>
      <c r="F29590" s="35">
        <v>1.0629999999999999</v>
      </c>
      <c r="G29590" s="34">
        <v>332.7</v>
      </c>
    </row>
    <row r="29591" spans="1:7">
      <c r="A29591" s="32">
        <v>2018</v>
      </c>
      <c r="B29591" s="32">
        <v>57046</v>
      </c>
      <c r="C29591" s="33" t="s">
        <v>363</v>
      </c>
      <c r="D29591" s="33" t="s">
        <v>354</v>
      </c>
      <c r="E29591" s="34">
        <v>54229</v>
      </c>
      <c r="F29591" s="35">
        <v>17.3</v>
      </c>
      <c r="G29591" s="34" t="s">
        <v>364</v>
      </c>
    </row>
    <row r="29592" spans="1:7">
      <c r="A29592" s="32">
        <v>2018</v>
      </c>
      <c r="B29592" s="32">
        <v>57267</v>
      </c>
      <c r="C29592" s="33" t="s">
        <v>563</v>
      </c>
      <c r="D29592" s="33" t="s">
        <v>564</v>
      </c>
      <c r="E29592" s="34">
        <v>126396</v>
      </c>
      <c r="F29592" s="35">
        <v>1.03</v>
      </c>
      <c r="G29592" s="34" t="s">
        <v>364</v>
      </c>
    </row>
    <row r="29593" spans="1:7">
      <c r="A29593" s="32">
        <v>2018</v>
      </c>
      <c r="B29593" s="32">
        <v>57349</v>
      </c>
      <c r="C29593" s="33" t="s">
        <v>563</v>
      </c>
      <c r="D29593" s="33" t="s">
        <v>564</v>
      </c>
      <c r="E29593" s="34">
        <v>1191636</v>
      </c>
      <c r="F29593" s="35">
        <v>1.0409999999999999</v>
      </c>
      <c r="G29593" s="34" t="s">
        <v>364</v>
      </c>
    </row>
    <row r="29594" spans="1:7">
      <c r="A29594" s="32">
        <v>2018</v>
      </c>
      <c r="B29594" s="32">
        <v>57482</v>
      </c>
      <c r="C29594" s="33" t="s">
        <v>563</v>
      </c>
      <c r="D29594" s="33" t="s">
        <v>564</v>
      </c>
      <c r="E29594" s="34">
        <v>637390</v>
      </c>
      <c r="F29594" s="35">
        <v>1.0409999999999999</v>
      </c>
      <c r="G29594" s="34" t="s">
        <v>364</v>
      </c>
    </row>
    <row r="29595" spans="1:7">
      <c r="A29595" s="32">
        <v>2018</v>
      </c>
      <c r="B29595" s="32">
        <v>57515</v>
      </c>
      <c r="C29595" s="33" t="s">
        <v>563</v>
      </c>
      <c r="D29595" s="33" t="s">
        <v>564</v>
      </c>
      <c r="E29595" s="34">
        <v>469822</v>
      </c>
      <c r="F29595" s="35">
        <v>1.036</v>
      </c>
      <c r="G29595" s="34" t="s">
        <v>364</v>
      </c>
    </row>
    <row r="29596" spans="1:7">
      <c r="A29596" s="32">
        <v>2018</v>
      </c>
      <c r="B29596" s="32">
        <v>57555</v>
      </c>
      <c r="C29596" s="33" t="s">
        <v>563</v>
      </c>
      <c r="D29596" s="33" t="s">
        <v>564</v>
      </c>
      <c r="E29596" s="34">
        <v>145225</v>
      </c>
      <c r="F29596" s="35">
        <v>1.038</v>
      </c>
      <c r="G29596" s="34" t="s">
        <v>364</v>
      </c>
    </row>
    <row r="29597" spans="1:7">
      <c r="A29597" s="32">
        <v>2018</v>
      </c>
      <c r="B29597" s="32">
        <v>57664</v>
      </c>
      <c r="C29597" s="33" t="s">
        <v>563</v>
      </c>
      <c r="D29597" s="33" t="s">
        <v>564</v>
      </c>
      <c r="E29597" s="34">
        <v>326</v>
      </c>
      <c r="F29597" s="35">
        <v>1.03</v>
      </c>
      <c r="G29597" s="34" t="s">
        <v>364</v>
      </c>
    </row>
    <row r="29598" spans="1:7">
      <c r="A29598" s="32">
        <v>2018</v>
      </c>
      <c r="B29598" s="32">
        <v>57664</v>
      </c>
      <c r="C29598" s="33" t="s">
        <v>563</v>
      </c>
      <c r="D29598" s="33" t="s">
        <v>564</v>
      </c>
      <c r="E29598" s="34">
        <v>12075</v>
      </c>
      <c r="F29598" s="35">
        <v>1.03</v>
      </c>
      <c r="G29598" s="34" t="s">
        <v>364</v>
      </c>
    </row>
    <row r="29599" spans="1:7">
      <c r="A29599" s="32">
        <v>2018</v>
      </c>
      <c r="B29599" s="32">
        <v>57664</v>
      </c>
      <c r="C29599" s="33" t="s">
        <v>563</v>
      </c>
      <c r="D29599" s="33" t="s">
        <v>564</v>
      </c>
      <c r="E29599" s="34">
        <v>25828</v>
      </c>
      <c r="F29599" s="35">
        <v>1.03</v>
      </c>
      <c r="G29599" s="34" t="s">
        <v>364</v>
      </c>
    </row>
    <row r="29600" spans="1:7">
      <c r="A29600" s="32">
        <v>2018</v>
      </c>
      <c r="B29600" s="32">
        <v>57664</v>
      </c>
      <c r="C29600" s="33" t="s">
        <v>563</v>
      </c>
      <c r="D29600" s="33" t="s">
        <v>564</v>
      </c>
      <c r="E29600" s="34">
        <v>41850</v>
      </c>
      <c r="F29600" s="35">
        <v>1.03</v>
      </c>
      <c r="G29600" s="34" t="s">
        <v>364</v>
      </c>
    </row>
    <row r="29601" spans="1:7">
      <c r="A29601" s="32">
        <v>2018</v>
      </c>
      <c r="B29601" s="32">
        <v>57664</v>
      </c>
      <c r="C29601" s="33" t="s">
        <v>563</v>
      </c>
      <c r="D29601" s="33" t="s">
        <v>564</v>
      </c>
      <c r="E29601" s="34">
        <v>48161</v>
      </c>
      <c r="F29601" s="35">
        <v>1.03</v>
      </c>
      <c r="G29601" s="34" t="s">
        <v>364</v>
      </c>
    </row>
    <row r="29602" spans="1:7">
      <c r="A29602" s="32">
        <v>2018</v>
      </c>
      <c r="B29602" s="32">
        <v>57664</v>
      </c>
      <c r="C29602" s="33" t="s">
        <v>563</v>
      </c>
      <c r="D29602" s="33" t="s">
        <v>564</v>
      </c>
      <c r="E29602" s="34">
        <v>54375</v>
      </c>
      <c r="F29602" s="35">
        <v>1.03</v>
      </c>
      <c r="G29602" s="34" t="s">
        <v>364</v>
      </c>
    </row>
    <row r="29603" spans="1:7">
      <c r="A29603" s="32">
        <v>2018</v>
      </c>
      <c r="B29603" s="32">
        <v>57664</v>
      </c>
      <c r="C29603" s="33" t="s">
        <v>563</v>
      </c>
      <c r="D29603" s="33" t="s">
        <v>564</v>
      </c>
      <c r="E29603" s="34">
        <v>783838</v>
      </c>
      <c r="F29603" s="35">
        <v>1.03</v>
      </c>
      <c r="G29603" s="34" t="s">
        <v>364</v>
      </c>
    </row>
    <row r="29604" spans="1:7">
      <c r="A29604" s="32">
        <v>2018</v>
      </c>
      <c r="B29604" s="32">
        <v>57664</v>
      </c>
      <c r="C29604" s="33" t="s">
        <v>563</v>
      </c>
      <c r="D29604" s="33" t="s">
        <v>564</v>
      </c>
      <c r="E29604" s="34">
        <v>135117</v>
      </c>
      <c r="F29604" s="35">
        <v>1.03</v>
      </c>
      <c r="G29604" s="34" t="s">
        <v>364</v>
      </c>
    </row>
    <row r="29605" spans="1:7">
      <c r="A29605" s="32">
        <v>2018</v>
      </c>
      <c r="B29605" s="32">
        <v>57664</v>
      </c>
      <c r="C29605" s="33" t="s">
        <v>563</v>
      </c>
      <c r="D29605" s="33" t="s">
        <v>564</v>
      </c>
      <c r="E29605" s="34">
        <v>185497</v>
      </c>
      <c r="F29605" s="35">
        <v>1.03</v>
      </c>
      <c r="G29605" s="34" t="s">
        <v>364</v>
      </c>
    </row>
    <row r="29606" spans="1:7">
      <c r="A29606" s="32">
        <v>2018</v>
      </c>
      <c r="B29606" s="32">
        <v>57664</v>
      </c>
      <c r="C29606" s="33" t="s">
        <v>563</v>
      </c>
      <c r="D29606" s="33" t="s">
        <v>564</v>
      </c>
      <c r="E29606" s="34">
        <v>192379</v>
      </c>
      <c r="F29606" s="35">
        <v>1.03</v>
      </c>
      <c r="G29606" s="34" t="s">
        <v>364</v>
      </c>
    </row>
    <row r="29607" spans="1:7">
      <c r="A29607" s="32">
        <v>2018</v>
      </c>
      <c r="B29607" s="32">
        <v>57664</v>
      </c>
      <c r="C29607" s="33" t="s">
        <v>563</v>
      </c>
      <c r="D29607" s="33" t="s">
        <v>564</v>
      </c>
      <c r="E29607" s="34">
        <v>255187</v>
      </c>
      <c r="F29607" s="35">
        <v>1.03</v>
      </c>
      <c r="G29607" s="34" t="s">
        <v>364</v>
      </c>
    </row>
    <row r="29608" spans="1:7">
      <c r="A29608" s="32">
        <v>2018</v>
      </c>
      <c r="B29608" s="32">
        <v>57664</v>
      </c>
      <c r="C29608" s="33" t="s">
        <v>563</v>
      </c>
      <c r="D29608" s="33" t="s">
        <v>564</v>
      </c>
      <c r="E29608" s="34">
        <v>357571</v>
      </c>
      <c r="F29608" s="35">
        <v>1.03</v>
      </c>
      <c r="G29608" s="34" t="s">
        <v>364</v>
      </c>
    </row>
    <row r="29609" spans="1:7">
      <c r="A29609" s="32">
        <v>2018</v>
      </c>
      <c r="B29609" s="32">
        <v>57664</v>
      </c>
      <c r="C29609" s="33" t="s">
        <v>563</v>
      </c>
      <c r="D29609" s="33" t="s">
        <v>564</v>
      </c>
      <c r="E29609" s="34">
        <v>79038</v>
      </c>
      <c r="F29609" s="35">
        <v>1.03</v>
      </c>
      <c r="G29609" s="34" t="s">
        <v>364</v>
      </c>
    </row>
    <row r="29610" spans="1:7">
      <c r="A29610" s="32">
        <v>2018</v>
      </c>
      <c r="B29610" s="32">
        <v>57703</v>
      </c>
      <c r="C29610" s="33" t="s">
        <v>563</v>
      </c>
      <c r="D29610" s="33" t="s">
        <v>564</v>
      </c>
      <c r="E29610" s="34">
        <v>141875</v>
      </c>
      <c r="F29610" s="35">
        <v>1.05</v>
      </c>
      <c r="G29610" s="34">
        <v>321.10000000000002</v>
      </c>
    </row>
    <row r="29611" spans="1:7">
      <c r="A29611" s="32">
        <v>2018</v>
      </c>
      <c r="B29611" s="32">
        <v>57794</v>
      </c>
      <c r="C29611" s="33" t="s">
        <v>563</v>
      </c>
      <c r="D29611" s="33" t="s">
        <v>564</v>
      </c>
      <c r="E29611" s="34">
        <v>2313837</v>
      </c>
      <c r="F29611" s="35">
        <v>1.07</v>
      </c>
      <c r="G29611" s="34" t="s">
        <v>364</v>
      </c>
    </row>
    <row r="29612" spans="1:7">
      <c r="A29612" s="32">
        <v>2018</v>
      </c>
      <c r="B29612" s="32">
        <v>57839</v>
      </c>
      <c r="C29612" s="33" t="s">
        <v>563</v>
      </c>
      <c r="D29612" s="33" t="s">
        <v>564</v>
      </c>
      <c r="E29612" s="34">
        <v>1959162</v>
      </c>
      <c r="F29612" s="35">
        <v>1.028</v>
      </c>
      <c r="G29612" s="34" t="s">
        <v>364</v>
      </c>
    </row>
    <row r="29613" spans="1:7">
      <c r="A29613" s="32">
        <v>2018</v>
      </c>
      <c r="B29613" s="32">
        <v>57842</v>
      </c>
      <c r="C29613" s="33" t="s">
        <v>563</v>
      </c>
      <c r="D29613" s="33" t="s">
        <v>564</v>
      </c>
      <c r="E29613" s="34">
        <v>107221</v>
      </c>
      <c r="F29613" s="35">
        <v>1.06</v>
      </c>
      <c r="G29613" s="34">
        <v>350.4</v>
      </c>
    </row>
    <row r="29614" spans="1:7">
      <c r="A29614" s="32">
        <v>2018</v>
      </c>
      <c r="B29614" s="32">
        <v>57881</v>
      </c>
      <c r="C29614" s="33" t="s">
        <v>563</v>
      </c>
      <c r="D29614" s="33" t="s">
        <v>564</v>
      </c>
      <c r="E29614" s="34">
        <v>241058</v>
      </c>
      <c r="F29614" s="35">
        <v>1.0940000000000001</v>
      </c>
      <c r="G29614" s="34">
        <v>195.7</v>
      </c>
    </row>
    <row r="29615" spans="1:7">
      <c r="A29615" s="32">
        <v>2018</v>
      </c>
      <c r="B29615" s="32">
        <v>57901</v>
      </c>
      <c r="C29615" s="33" t="s">
        <v>563</v>
      </c>
      <c r="D29615" s="33" t="s">
        <v>564</v>
      </c>
      <c r="E29615" s="34">
        <v>610410</v>
      </c>
      <c r="F29615" s="35">
        <v>1.03</v>
      </c>
      <c r="G29615" s="34" t="s">
        <v>364</v>
      </c>
    </row>
    <row r="29616" spans="1:7">
      <c r="A29616" s="32">
        <v>2018</v>
      </c>
      <c r="B29616" s="32">
        <v>57943</v>
      </c>
      <c r="C29616" s="33" t="s">
        <v>563</v>
      </c>
      <c r="D29616" s="33" t="s">
        <v>564</v>
      </c>
      <c r="E29616" s="34">
        <v>358452</v>
      </c>
      <c r="F29616" s="35">
        <v>1.0569999999999999</v>
      </c>
      <c r="G29616" s="34">
        <v>195.7</v>
      </c>
    </row>
    <row r="29617" spans="1:7">
      <c r="A29617" s="32">
        <v>2018</v>
      </c>
      <c r="B29617" s="32">
        <v>57953</v>
      </c>
      <c r="C29617" s="33" t="s">
        <v>563</v>
      </c>
      <c r="D29617" s="33" t="s">
        <v>564</v>
      </c>
      <c r="E29617" s="34">
        <v>225151</v>
      </c>
      <c r="F29617" s="35">
        <v>1.036</v>
      </c>
      <c r="G29617" s="34" t="s">
        <v>364</v>
      </c>
    </row>
    <row r="29618" spans="1:7">
      <c r="A29618" s="32">
        <v>2018</v>
      </c>
      <c r="B29618" s="32">
        <v>57953</v>
      </c>
      <c r="C29618" s="33" t="s">
        <v>353</v>
      </c>
      <c r="D29618" s="33" t="s">
        <v>354</v>
      </c>
      <c r="E29618" s="34">
        <v>6021</v>
      </c>
      <c r="F29618" s="35">
        <v>22.143999999999998</v>
      </c>
      <c r="G29618" s="34" t="s">
        <v>364</v>
      </c>
    </row>
    <row r="29619" spans="1:7">
      <c r="A29619" s="32">
        <v>2018</v>
      </c>
      <c r="B29619" s="32">
        <v>57953</v>
      </c>
      <c r="C29619" s="33" t="s">
        <v>568</v>
      </c>
      <c r="D29619" s="33" t="s">
        <v>569</v>
      </c>
      <c r="E29619" s="34">
        <v>17141</v>
      </c>
      <c r="F29619" s="35">
        <v>27.834</v>
      </c>
      <c r="G29619" s="34" t="s">
        <v>364</v>
      </c>
    </row>
    <row r="29620" spans="1:7">
      <c r="A29620" s="32">
        <v>2018</v>
      </c>
      <c r="B29620" s="32">
        <v>57978</v>
      </c>
      <c r="C29620" s="33" t="s">
        <v>563</v>
      </c>
      <c r="D29620" s="33" t="s">
        <v>564</v>
      </c>
      <c r="E29620" s="34">
        <v>1348735</v>
      </c>
      <c r="F29620" s="35">
        <v>1.0409999999999999</v>
      </c>
      <c r="G29620" s="34">
        <v>430.7</v>
      </c>
    </row>
    <row r="29621" spans="1:7">
      <c r="A29621" s="32">
        <v>2018</v>
      </c>
      <c r="B29621" s="32">
        <v>58001</v>
      </c>
      <c r="C29621" s="33" t="s">
        <v>563</v>
      </c>
      <c r="D29621" s="33" t="s">
        <v>564</v>
      </c>
      <c r="E29621" s="34">
        <v>284370</v>
      </c>
      <c r="F29621" s="35">
        <v>1.0209999999999999</v>
      </c>
      <c r="G29621" s="34" t="s">
        <v>364</v>
      </c>
    </row>
    <row r="29622" spans="1:7">
      <c r="A29622" s="32">
        <v>2018</v>
      </c>
      <c r="B29622" s="32">
        <v>58001</v>
      </c>
      <c r="C29622" s="33" t="s">
        <v>563</v>
      </c>
      <c r="D29622" s="33" t="s">
        <v>564</v>
      </c>
      <c r="E29622" s="34">
        <v>362979</v>
      </c>
      <c r="F29622" s="35">
        <v>1.0209999999999999</v>
      </c>
      <c r="G29622" s="34" t="s">
        <v>364</v>
      </c>
    </row>
    <row r="29623" spans="1:7">
      <c r="A29623" s="32">
        <v>2018</v>
      </c>
      <c r="B29623" s="32">
        <v>58005</v>
      </c>
      <c r="C29623" s="33" t="s">
        <v>563</v>
      </c>
      <c r="D29623" s="33" t="s">
        <v>564</v>
      </c>
      <c r="E29623" s="34">
        <v>992478</v>
      </c>
      <c r="F29623" s="35">
        <v>1.01</v>
      </c>
      <c r="G29623" s="34" t="s">
        <v>364</v>
      </c>
    </row>
    <row r="29624" spans="1:7">
      <c r="A29624" s="32">
        <v>2018</v>
      </c>
      <c r="B29624" s="32">
        <v>58079</v>
      </c>
      <c r="C29624" s="33" t="s">
        <v>563</v>
      </c>
      <c r="D29624" s="33" t="s">
        <v>564</v>
      </c>
      <c r="E29624" s="34">
        <v>2763146</v>
      </c>
      <c r="F29624" s="35">
        <v>1.026</v>
      </c>
      <c r="G29624" s="34" t="s">
        <v>364</v>
      </c>
    </row>
    <row r="29625" spans="1:7">
      <c r="A29625" s="32">
        <v>2018</v>
      </c>
      <c r="B29625" s="32">
        <v>58215</v>
      </c>
      <c r="C29625" s="33" t="s">
        <v>563</v>
      </c>
      <c r="D29625" s="33" t="s">
        <v>564</v>
      </c>
      <c r="E29625" s="34">
        <v>4765502</v>
      </c>
      <c r="F29625" s="35">
        <v>1.038</v>
      </c>
      <c r="G29625" s="34">
        <v>381.6</v>
      </c>
    </row>
    <row r="29626" spans="1:7">
      <c r="A29626" s="32">
        <v>2018</v>
      </c>
      <c r="B29626" s="32">
        <v>58236</v>
      </c>
      <c r="C29626" s="33" t="s">
        <v>563</v>
      </c>
      <c r="D29626" s="33" t="s">
        <v>564</v>
      </c>
      <c r="E29626" s="34">
        <v>4210</v>
      </c>
      <c r="F29626" s="35">
        <v>1.095</v>
      </c>
      <c r="G29626" s="34">
        <v>338.9</v>
      </c>
    </row>
    <row r="29627" spans="1:7">
      <c r="A29627" s="32">
        <v>2018</v>
      </c>
      <c r="B29627" s="32">
        <v>58236</v>
      </c>
      <c r="C29627" s="33" t="s">
        <v>563</v>
      </c>
      <c r="D29627" s="33" t="s">
        <v>564</v>
      </c>
      <c r="E29627" s="34">
        <v>935103</v>
      </c>
      <c r="F29627" s="35">
        <v>1.095</v>
      </c>
      <c r="G29627" s="34">
        <v>291.5</v>
      </c>
    </row>
    <row r="29628" spans="1:7">
      <c r="A29628" s="32">
        <v>2018</v>
      </c>
      <c r="B29628" s="32">
        <v>58236</v>
      </c>
      <c r="C29628" s="33" t="s">
        <v>563</v>
      </c>
      <c r="D29628" s="33" t="s">
        <v>564</v>
      </c>
      <c r="E29628" s="34">
        <v>573010</v>
      </c>
      <c r="F29628" s="35">
        <v>1.095</v>
      </c>
      <c r="G29628" s="34">
        <v>315.60000000000002</v>
      </c>
    </row>
    <row r="29629" spans="1:7">
      <c r="A29629" s="32">
        <v>2018</v>
      </c>
      <c r="B29629" s="32">
        <v>58236</v>
      </c>
      <c r="C29629" s="33" t="s">
        <v>563</v>
      </c>
      <c r="D29629" s="33" t="s">
        <v>564</v>
      </c>
      <c r="E29629" s="34">
        <v>294569</v>
      </c>
      <c r="F29629" s="35">
        <v>1.095</v>
      </c>
      <c r="G29629" s="34">
        <v>288.89999999999998</v>
      </c>
    </row>
    <row r="29630" spans="1:7">
      <c r="A29630" s="32">
        <v>2018</v>
      </c>
      <c r="B29630" s="32">
        <v>58236</v>
      </c>
      <c r="C29630" s="33" t="s">
        <v>563</v>
      </c>
      <c r="D29630" s="33" t="s">
        <v>564</v>
      </c>
      <c r="E29630" s="34">
        <v>6893</v>
      </c>
      <c r="F29630" s="35">
        <v>1.095</v>
      </c>
      <c r="G29630" s="34">
        <v>335</v>
      </c>
    </row>
    <row r="29631" spans="1:7">
      <c r="A29631" s="32">
        <v>2018</v>
      </c>
      <c r="B29631" s="32">
        <v>58236</v>
      </c>
      <c r="C29631" s="33" t="s">
        <v>563</v>
      </c>
      <c r="D29631" s="33" t="s">
        <v>564</v>
      </c>
      <c r="E29631" s="34">
        <v>9252</v>
      </c>
      <c r="F29631" s="35">
        <v>1.095</v>
      </c>
      <c r="G29631" s="34">
        <v>274</v>
      </c>
    </row>
    <row r="29632" spans="1:7">
      <c r="A29632" s="32">
        <v>2018</v>
      </c>
      <c r="B29632" s="32">
        <v>58236</v>
      </c>
      <c r="C29632" s="33" t="s">
        <v>563</v>
      </c>
      <c r="D29632" s="33" t="s">
        <v>564</v>
      </c>
      <c r="E29632" s="34">
        <v>17811</v>
      </c>
      <c r="F29632" s="35">
        <v>1.095</v>
      </c>
      <c r="G29632" s="34">
        <v>325.3</v>
      </c>
    </row>
    <row r="29633" spans="1:7">
      <c r="A29633" s="32">
        <v>2018</v>
      </c>
      <c r="B29633" s="32">
        <v>58236</v>
      </c>
      <c r="C29633" s="33" t="s">
        <v>563</v>
      </c>
      <c r="D29633" s="33" t="s">
        <v>564</v>
      </c>
      <c r="E29633" s="34">
        <v>37010</v>
      </c>
      <c r="F29633" s="35">
        <v>1.095</v>
      </c>
      <c r="G29633" s="34">
        <v>300.39999999999998</v>
      </c>
    </row>
    <row r="29634" spans="1:7">
      <c r="A29634" s="32">
        <v>2018</v>
      </c>
      <c r="B29634" s="32">
        <v>58236</v>
      </c>
      <c r="C29634" s="33" t="s">
        <v>563</v>
      </c>
      <c r="D29634" s="33" t="s">
        <v>564</v>
      </c>
      <c r="E29634" s="34">
        <v>67080</v>
      </c>
      <c r="F29634" s="35">
        <v>1.095</v>
      </c>
      <c r="G29634" s="34">
        <v>292.7</v>
      </c>
    </row>
    <row r="29635" spans="1:7">
      <c r="A29635" s="32">
        <v>2018</v>
      </c>
      <c r="B29635" s="32">
        <v>58236</v>
      </c>
      <c r="C29635" s="33" t="s">
        <v>563</v>
      </c>
      <c r="D29635" s="33" t="s">
        <v>564</v>
      </c>
      <c r="E29635" s="34">
        <v>73533</v>
      </c>
      <c r="F29635" s="35">
        <v>1.095</v>
      </c>
      <c r="G29635" s="34">
        <v>276.5</v>
      </c>
    </row>
    <row r="29636" spans="1:7">
      <c r="A29636" s="32">
        <v>2018</v>
      </c>
      <c r="B29636" s="32">
        <v>58236</v>
      </c>
      <c r="C29636" s="33" t="s">
        <v>563</v>
      </c>
      <c r="D29636" s="33" t="s">
        <v>564</v>
      </c>
      <c r="E29636" s="34">
        <v>90211</v>
      </c>
      <c r="F29636" s="35">
        <v>1.095</v>
      </c>
      <c r="G29636" s="34">
        <v>251.1</v>
      </c>
    </row>
    <row r="29637" spans="1:7">
      <c r="A29637" s="32">
        <v>2018</v>
      </c>
      <c r="B29637" s="32">
        <v>58236</v>
      </c>
      <c r="C29637" s="33" t="s">
        <v>563</v>
      </c>
      <c r="D29637" s="33" t="s">
        <v>564</v>
      </c>
      <c r="E29637" s="34">
        <v>106164</v>
      </c>
      <c r="F29637" s="35">
        <v>1.095</v>
      </c>
      <c r="G29637" s="34">
        <v>296.89999999999998</v>
      </c>
    </row>
    <row r="29638" spans="1:7">
      <c r="A29638" s="32">
        <v>2018</v>
      </c>
      <c r="B29638" s="32">
        <v>58236</v>
      </c>
      <c r="C29638" s="33" t="s">
        <v>563</v>
      </c>
      <c r="D29638" s="33" t="s">
        <v>564</v>
      </c>
      <c r="E29638" s="34">
        <v>143412</v>
      </c>
      <c r="F29638" s="35">
        <v>1.095</v>
      </c>
      <c r="G29638" s="34">
        <v>261</v>
      </c>
    </row>
    <row r="29639" spans="1:7">
      <c r="A29639" s="32">
        <v>2018</v>
      </c>
      <c r="B29639" s="32">
        <v>58260</v>
      </c>
      <c r="C29639" s="33" t="s">
        <v>563</v>
      </c>
      <c r="D29639" s="33" t="s">
        <v>564</v>
      </c>
      <c r="E29639" s="34">
        <v>2196469</v>
      </c>
      <c r="F29639" s="35">
        <v>1.0309999999999999</v>
      </c>
      <c r="G29639" s="34">
        <v>384.8</v>
      </c>
    </row>
    <row r="29640" spans="1:7">
      <c r="A29640" s="32">
        <v>2018</v>
      </c>
      <c r="B29640" s="32">
        <v>58266</v>
      </c>
      <c r="C29640" s="33" t="s">
        <v>563</v>
      </c>
      <c r="D29640" s="33" t="s">
        <v>564</v>
      </c>
      <c r="E29640" s="34">
        <v>39039</v>
      </c>
      <c r="F29640" s="35">
        <v>1.097</v>
      </c>
      <c r="G29640" s="34">
        <v>219</v>
      </c>
    </row>
    <row r="29641" spans="1:7">
      <c r="A29641" s="32">
        <v>2018</v>
      </c>
      <c r="B29641" s="32">
        <v>58266</v>
      </c>
      <c r="C29641" s="33" t="s">
        <v>563</v>
      </c>
      <c r="D29641" s="33" t="s">
        <v>564</v>
      </c>
      <c r="E29641" s="34">
        <v>17837</v>
      </c>
      <c r="F29641" s="35">
        <v>1.097</v>
      </c>
      <c r="G29641" s="34">
        <v>153.19999999999999</v>
      </c>
    </row>
    <row r="29642" spans="1:7">
      <c r="A29642" s="32">
        <v>2018</v>
      </c>
      <c r="B29642" s="32">
        <v>58266</v>
      </c>
      <c r="C29642" s="33" t="s">
        <v>563</v>
      </c>
      <c r="D29642" s="33" t="s">
        <v>564</v>
      </c>
      <c r="E29642" s="34">
        <v>43568</v>
      </c>
      <c r="F29642" s="35">
        <v>1.097</v>
      </c>
      <c r="G29642" s="34">
        <v>247.5</v>
      </c>
    </row>
    <row r="29643" spans="1:7">
      <c r="A29643" s="32">
        <v>2018</v>
      </c>
      <c r="B29643" s="32">
        <v>58420</v>
      </c>
      <c r="C29643" s="33" t="s">
        <v>563</v>
      </c>
      <c r="D29643" s="33" t="s">
        <v>564</v>
      </c>
      <c r="E29643" s="34">
        <v>994675</v>
      </c>
      <c r="F29643" s="35">
        <v>1.02</v>
      </c>
      <c r="G29643" s="34" t="s">
        <v>364</v>
      </c>
    </row>
    <row r="29644" spans="1:7">
      <c r="A29644" s="32">
        <v>2018</v>
      </c>
      <c r="B29644" s="32">
        <v>58426</v>
      </c>
      <c r="C29644" s="33" t="s">
        <v>563</v>
      </c>
      <c r="D29644" s="33" t="s">
        <v>564</v>
      </c>
      <c r="E29644" s="34">
        <v>2454969</v>
      </c>
      <c r="F29644" s="35">
        <v>1.03</v>
      </c>
      <c r="G29644" s="34" t="s">
        <v>364</v>
      </c>
    </row>
    <row r="29645" spans="1:7">
      <c r="A29645" s="32">
        <v>2018</v>
      </c>
      <c r="B29645" s="32">
        <v>58471</v>
      </c>
      <c r="C29645" s="33" t="s">
        <v>563</v>
      </c>
      <c r="D29645" s="33" t="s">
        <v>564</v>
      </c>
      <c r="E29645" s="34">
        <v>400825</v>
      </c>
      <c r="F29645" s="35">
        <v>1.03</v>
      </c>
      <c r="G29645" s="34" t="s">
        <v>364</v>
      </c>
    </row>
    <row r="29646" spans="1:7">
      <c r="A29646" s="32">
        <v>2018</v>
      </c>
      <c r="B29646" s="32">
        <v>58503</v>
      </c>
      <c r="C29646" s="33" t="s">
        <v>563</v>
      </c>
      <c r="D29646" s="33" t="s">
        <v>564</v>
      </c>
      <c r="E29646" s="34">
        <v>1833000</v>
      </c>
      <c r="F29646" s="35">
        <v>1.0449999999999999</v>
      </c>
      <c r="G29646" s="34">
        <v>134</v>
      </c>
    </row>
    <row r="29647" spans="1:7">
      <c r="A29647" s="32">
        <v>2018</v>
      </c>
      <c r="B29647" s="32">
        <v>58557</v>
      </c>
      <c r="C29647" s="33" t="s">
        <v>563</v>
      </c>
      <c r="D29647" s="33" t="s">
        <v>564</v>
      </c>
      <c r="E29647" s="34">
        <v>524097</v>
      </c>
      <c r="F29647" s="35">
        <v>1.0229999999999999</v>
      </c>
      <c r="G29647" s="34">
        <v>247</v>
      </c>
    </row>
    <row r="29648" spans="1:7">
      <c r="A29648" s="32">
        <v>2018</v>
      </c>
      <c r="B29648" s="32">
        <v>58557</v>
      </c>
      <c r="C29648" s="33" t="s">
        <v>563</v>
      </c>
      <c r="D29648" s="33" t="s">
        <v>564</v>
      </c>
      <c r="E29648" s="34">
        <v>1968966</v>
      </c>
      <c r="F29648" s="35">
        <v>1.056</v>
      </c>
      <c r="G29648" s="34">
        <v>195.8</v>
      </c>
    </row>
    <row r="29649" spans="1:7">
      <c r="A29649" s="32">
        <v>2018</v>
      </c>
      <c r="B29649" s="32">
        <v>58562</v>
      </c>
      <c r="C29649" s="33" t="s">
        <v>563</v>
      </c>
      <c r="D29649" s="33" t="s">
        <v>564</v>
      </c>
      <c r="E29649" s="34">
        <v>70394</v>
      </c>
      <c r="F29649" s="35">
        <v>1.052</v>
      </c>
      <c r="G29649" s="34">
        <v>257.60000000000002</v>
      </c>
    </row>
    <row r="29650" spans="1:7">
      <c r="A29650" s="32">
        <v>2018</v>
      </c>
      <c r="B29650" s="32">
        <v>58562</v>
      </c>
      <c r="C29650" s="33" t="s">
        <v>563</v>
      </c>
      <c r="D29650" s="33" t="s">
        <v>564</v>
      </c>
      <c r="E29650" s="34">
        <v>76821</v>
      </c>
      <c r="F29650" s="35">
        <v>1.052</v>
      </c>
      <c r="G29650" s="34">
        <v>271.10000000000002</v>
      </c>
    </row>
    <row r="29651" spans="1:7">
      <c r="A29651" s="32">
        <v>2018</v>
      </c>
      <c r="B29651" s="32">
        <v>58562</v>
      </c>
      <c r="C29651" s="33" t="s">
        <v>563</v>
      </c>
      <c r="D29651" s="33" t="s">
        <v>564</v>
      </c>
      <c r="E29651" s="34">
        <v>53874</v>
      </c>
      <c r="F29651" s="35">
        <v>1.052</v>
      </c>
      <c r="G29651" s="34">
        <v>263.89999999999998</v>
      </c>
    </row>
    <row r="29652" spans="1:7">
      <c r="A29652" s="32">
        <v>2018</v>
      </c>
      <c r="B29652" s="32">
        <v>58562</v>
      </c>
      <c r="C29652" s="33" t="s">
        <v>563</v>
      </c>
      <c r="D29652" s="33" t="s">
        <v>564</v>
      </c>
      <c r="E29652" s="34">
        <v>112279</v>
      </c>
      <c r="F29652" s="35">
        <v>1.052</v>
      </c>
      <c r="G29652" s="34">
        <v>246.9</v>
      </c>
    </row>
    <row r="29653" spans="1:7">
      <c r="A29653" s="32">
        <v>2018</v>
      </c>
      <c r="B29653" s="32">
        <v>58562</v>
      </c>
      <c r="C29653" s="33" t="s">
        <v>563</v>
      </c>
      <c r="D29653" s="33" t="s">
        <v>564</v>
      </c>
      <c r="E29653" s="34">
        <v>134322</v>
      </c>
      <c r="F29653" s="35">
        <v>1.052</v>
      </c>
      <c r="G29653" s="34">
        <v>248.9</v>
      </c>
    </row>
    <row r="29654" spans="1:7">
      <c r="A29654" s="32">
        <v>2018</v>
      </c>
      <c r="B29654" s="32">
        <v>58562</v>
      </c>
      <c r="C29654" s="33" t="s">
        <v>563</v>
      </c>
      <c r="D29654" s="33" t="s">
        <v>564</v>
      </c>
      <c r="E29654" s="34">
        <v>3302</v>
      </c>
      <c r="F29654" s="35">
        <v>1.052</v>
      </c>
      <c r="G29654" s="34">
        <v>263.3</v>
      </c>
    </row>
    <row r="29655" spans="1:7">
      <c r="A29655" s="32">
        <v>2018</v>
      </c>
      <c r="B29655" s="32">
        <v>58562</v>
      </c>
      <c r="C29655" s="33" t="s">
        <v>563</v>
      </c>
      <c r="D29655" s="33" t="s">
        <v>564</v>
      </c>
      <c r="E29655" s="34">
        <v>5060</v>
      </c>
      <c r="F29655" s="35">
        <v>1.052</v>
      </c>
      <c r="G29655" s="34">
        <v>245.1</v>
      </c>
    </row>
    <row r="29656" spans="1:7">
      <c r="A29656" s="32">
        <v>2018</v>
      </c>
      <c r="B29656" s="32">
        <v>58562</v>
      </c>
      <c r="C29656" s="33" t="s">
        <v>563</v>
      </c>
      <c r="D29656" s="33" t="s">
        <v>564</v>
      </c>
      <c r="E29656" s="34">
        <v>16116</v>
      </c>
      <c r="F29656" s="35">
        <v>1.052</v>
      </c>
      <c r="G29656" s="34">
        <v>266.8</v>
      </c>
    </row>
    <row r="29657" spans="1:7">
      <c r="A29657" s="32">
        <v>2018</v>
      </c>
      <c r="B29657" s="32">
        <v>58562</v>
      </c>
      <c r="C29657" s="33" t="s">
        <v>563</v>
      </c>
      <c r="D29657" s="33" t="s">
        <v>564</v>
      </c>
      <c r="E29657" s="34">
        <v>32651</v>
      </c>
      <c r="F29657" s="35">
        <v>1.052</v>
      </c>
      <c r="G29657" s="34">
        <v>217.2</v>
      </c>
    </row>
    <row r="29658" spans="1:7">
      <c r="A29658" s="32">
        <v>2018</v>
      </c>
      <c r="B29658" s="32">
        <v>58562</v>
      </c>
      <c r="C29658" s="33" t="s">
        <v>563</v>
      </c>
      <c r="D29658" s="33" t="s">
        <v>564</v>
      </c>
      <c r="E29658" s="34">
        <v>38214</v>
      </c>
      <c r="F29658" s="35">
        <v>1.052</v>
      </c>
      <c r="G29658" s="34">
        <v>281.8</v>
      </c>
    </row>
    <row r="29659" spans="1:7">
      <c r="A29659" s="32">
        <v>2018</v>
      </c>
      <c r="B29659" s="32">
        <v>58562</v>
      </c>
      <c r="C29659" s="33" t="s">
        <v>563</v>
      </c>
      <c r="D29659" s="33" t="s">
        <v>564</v>
      </c>
      <c r="E29659" s="34">
        <v>69874</v>
      </c>
      <c r="F29659" s="35">
        <v>1.052</v>
      </c>
      <c r="G29659" s="34">
        <v>269.7</v>
      </c>
    </row>
    <row r="29660" spans="1:7">
      <c r="A29660" s="32">
        <v>2018</v>
      </c>
      <c r="B29660" s="32">
        <v>58562</v>
      </c>
      <c r="C29660" s="33" t="s">
        <v>563</v>
      </c>
      <c r="D29660" s="33" t="s">
        <v>564</v>
      </c>
      <c r="E29660" s="34">
        <v>65004</v>
      </c>
      <c r="F29660" s="35">
        <v>1.052</v>
      </c>
      <c r="G29660" s="34">
        <v>273.2</v>
      </c>
    </row>
    <row r="29661" spans="1:7">
      <c r="A29661" s="32">
        <v>2018</v>
      </c>
      <c r="B29661" s="32">
        <v>58562</v>
      </c>
      <c r="C29661" s="33" t="s">
        <v>563</v>
      </c>
      <c r="D29661" s="33" t="s">
        <v>564</v>
      </c>
      <c r="E29661" s="34">
        <v>947</v>
      </c>
      <c r="F29661" s="35">
        <v>1.052</v>
      </c>
      <c r="G29661" s="34">
        <v>222.7</v>
      </c>
    </row>
    <row r="29662" spans="1:7">
      <c r="A29662" s="32">
        <v>2018</v>
      </c>
      <c r="B29662" s="32">
        <v>58562</v>
      </c>
      <c r="C29662" s="33" t="s">
        <v>563</v>
      </c>
      <c r="D29662" s="33" t="s">
        <v>564</v>
      </c>
      <c r="E29662" s="34">
        <v>93222</v>
      </c>
      <c r="F29662" s="35">
        <v>1.052</v>
      </c>
      <c r="G29662" s="34">
        <v>274.5</v>
      </c>
    </row>
    <row r="29663" spans="1:7">
      <c r="A29663" s="32">
        <v>2018</v>
      </c>
      <c r="B29663" s="32">
        <v>58697</v>
      </c>
      <c r="C29663" s="33" t="s">
        <v>563</v>
      </c>
      <c r="D29663" s="33" t="s">
        <v>564</v>
      </c>
      <c r="E29663" s="34">
        <v>271547</v>
      </c>
      <c r="F29663" s="35">
        <v>1.0329999999999999</v>
      </c>
      <c r="G29663" s="34">
        <v>1410</v>
      </c>
    </row>
    <row r="29664" spans="1:7">
      <c r="A29664" s="32">
        <v>2018</v>
      </c>
      <c r="B29664" s="32">
        <v>58697</v>
      </c>
      <c r="C29664" s="33" t="s">
        <v>563</v>
      </c>
      <c r="D29664" s="33" t="s">
        <v>564</v>
      </c>
      <c r="E29664" s="34">
        <v>108496</v>
      </c>
      <c r="F29664" s="35">
        <v>1.03</v>
      </c>
      <c r="G29664" s="34">
        <v>463.4</v>
      </c>
    </row>
    <row r="29665" spans="1:7">
      <c r="A29665" s="32">
        <v>2018</v>
      </c>
      <c r="B29665" s="32">
        <v>58835</v>
      </c>
      <c r="C29665" s="33" t="s">
        <v>563</v>
      </c>
      <c r="D29665" s="33" t="s">
        <v>564</v>
      </c>
      <c r="E29665" s="34">
        <v>477615</v>
      </c>
      <c r="F29665" s="35">
        <v>1.0389999999999999</v>
      </c>
      <c r="G29665" s="34">
        <v>237.4</v>
      </c>
    </row>
    <row r="29666" spans="1:7">
      <c r="A29666" s="32">
        <v>2018</v>
      </c>
      <c r="B29666" s="32">
        <v>59004</v>
      </c>
      <c r="C29666" s="33" t="s">
        <v>563</v>
      </c>
      <c r="D29666" s="33" t="s">
        <v>564</v>
      </c>
      <c r="E29666" s="34">
        <v>2408657</v>
      </c>
      <c r="F29666" s="35">
        <v>1.042</v>
      </c>
      <c r="G29666" s="34" t="s">
        <v>364</v>
      </c>
    </row>
    <row r="29667" spans="1:7">
      <c r="A29667" s="32">
        <v>2018</v>
      </c>
      <c r="B29667" s="32">
        <v>59220</v>
      </c>
      <c r="C29667" s="33" t="s">
        <v>563</v>
      </c>
      <c r="D29667" s="33" t="s">
        <v>564</v>
      </c>
      <c r="E29667" s="34">
        <v>1944</v>
      </c>
      <c r="F29667" s="35">
        <v>1.0289999999999999</v>
      </c>
      <c r="G29667" s="34">
        <v>355.1</v>
      </c>
    </row>
    <row r="29668" spans="1:7">
      <c r="A29668" s="32">
        <v>2018</v>
      </c>
      <c r="B29668" s="32">
        <v>59220</v>
      </c>
      <c r="C29668" s="33" t="s">
        <v>563</v>
      </c>
      <c r="D29668" s="33" t="s">
        <v>564</v>
      </c>
      <c r="E29668" s="34">
        <v>4859</v>
      </c>
      <c r="F29668" s="35">
        <v>1.0289999999999999</v>
      </c>
      <c r="G29668" s="34">
        <v>357.6</v>
      </c>
    </row>
    <row r="29669" spans="1:7">
      <c r="A29669" s="32">
        <v>2018</v>
      </c>
      <c r="B29669" s="32">
        <v>59220</v>
      </c>
      <c r="C29669" s="33" t="s">
        <v>563</v>
      </c>
      <c r="D29669" s="33" t="s">
        <v>564</v>
      </c>
      <c r="E29669" s="34">
        <v>9718</v>
      </c>
      <c r="F29669" s="35">
        <v>1.0289999999999999</v>
      </c>
      <c r="G29669" s="34">
        <v>370.6</v>
      </c>
    </row>
    <row r="29670" spans="1:7">
      <c r="A29670" s="32">
        <v>2018</v>
      </c>
      <c r="B29670" s="32">
        <v>59220</v>
      </c>
      <c r="C29670" s="33" t="s">
        <v>563</v>
      </c>
      <c r="D29670" s="33" t="s">
        <v>564</v>
      </c>
      <c r="E29670" s="34">
        <v>9718</v>
      </c>
      <c r="F29670" s="35">
        <v>1.0289999999999999</v>
      </c>
      <c r="G29670" s="34">
        <v>354.6</v>
      </c>
    </row>
    <row r="29671" spans="1:7">
      <c r="A29671" s="32">
        <v>2018</v>
      </c>
      <c r="B29671" s="32">
        <v>59220</v>
      </c>
      <c r="C29671" s="33" t="s">
        <v>563</v>
      </c>
      <c r="D29671" s="33" t="s">
        <v>564</v>
      </c>
      <c r="E29671" s="34">
        <v>12925</v>
      </c>
      <c r="F29671" s="35">
        <v>1.0289999999999999</v>
      </c>
      <c r="G29671" s="34">
        <v>357.7</v>
      </c>
    </row>
    <row r="29672" spans="1:7">
      <c r="A29672" s="32">
        <v>2018</v>
      </c>
      <c r="B29672" s="32">
        <v>59220</v>
      </c>
      <c r="C29672" s="33" t="s">
        <v>563</v>
      </c>
      <c r="D29672" s="33" t="s">
        <v>564</v>
      </c>
      <c r="E29672" s="34">
        <v>19436</v>
      </c>
      <c r="F29672" s="35">
        <v>1.0289999999999999</v>
      </c>
      <c r="G29672" s="34">
        <v>374.9</v>
      </c>
    </row>
    <row r="29673" spans="1:7">
      <c r="A29673" s="32">
        <v>2018</v>
      </c>
      <c r="B29673" s="32">
        <v>59220</v>
      </c>
      <c r="C29673" s="33" t="s">
        <v>563</v>
      </c>
      <c r="D29673" s="33" t="s">
        <v>564</v>
      </c>
      <c r="E29673" s="34">
        <v>443149</v>
      </c>
      <c r="F29673" s="35">
        <v>1.0289999999999999</v>
      </c>
      <c r="G29673" s="34">
        <v>321.7</v>
      </c>
    </row>
    <row r="29674" spans="1:7">
      <c r="A29674" s="32">
        <v>2018</v>
      </c>
      <c r="B29674" s="32">
        <v>59220</v>
      </c>
      <c r="C29674" s="33" t="s">
        <v>563</v>
      </c>
      <c r="D29674" s="33" t="s">
        <v>564</v>
      </c>
      <c r="E29674" s="34">
        <v>73275</v>
      </c>
      <c r="F29674" s="35">
        <v>1.0289999999999999</v>
      </c>
      <c r="G29674" s="34">
        <v>375.3</v>
      </c>
    </row>
    <row r="29675" spans="1:7">
      <c r="A29675" s="32">
        <v>2018</v>
      </c>
      <c r="B29675" s="32">
        <v>59220</v>
      </c>
      <c r="C29675" s="33" t="s">
        <v>563</v>
      </c>
      <c r="D29675" s="33" t="s">
        <v>564</v>
      </c>
      <c r="E29675" s="34">
        <v>142080</v>
      </c>
      <c r="F29675" s="35">
        <v>1.0289999999999999</v>
      </c>
      <c r="G29675" s="34">
        <v>365.9</v>
      </c>
    </row>
    <row r="29676" spans="1:7">
      <c r="A29676" s="32">
        <v>2018</v>
      </c>
      <c r="B29676" s="32">
        <v>59220</v>
      </c>
      <c r="C29676" s="33" t="s">
        <v>563</v>
      </c>
      <c r="D29676" s="33" t="s">
        <v>564</v>
      </c>
      <c r="E29676" s="34">
        <v>165286</v>
      </c>
      <c r="F29676" s="35">
        <v>1.0289999999999999</v>
      </c>
      <c r="G29676" s="34">
        <v>370.6</v>
      </c>
    </row>
    <row r="29677" spans="1:7">
      <c r="A29677" s="32">
        <v>2018</v>
      </c>
      <c r="B29677" s="32">
        <v>59220</v>
      </c>
      <c r="C29677" s="33" t="s">
        <v>563</v>
      </c>
      <c r="D29677" s="33" t="s">
        <v>564</v>
      </c>
      <c r="E29677" s="34">
        <v>194363</v>
      </c>
      <c r="F29677" s="35">
        <v>1.0289999999999999</v>
      </c>
      <c r="G29677" s="34">
        <v>366.4</v>
      </c>
    </row>
    <row r="29678" spans="1:7">
      <c r="A29678" s="32">
        <v>2018</v>
      </c>
      <c r="B29678" s="32">
        <v>59220</v>
      </c>
      <c r="C29678" s="33" t="s">
        <v>563</v>
      </c>
      <c r="D29678" s="33" t="s">
        <v>564</v>
      </c>
      <c r="E29678" s="34">
        <v>241908</v>
      </c>
      <c r="F29678" s="35">
        <v>1.0289999999999999</v>
      </c>
      <c r="G29678" s="34">
        <v>359.9</v>
      </c>
    </row>
    <row r="29679" spans="1:7">
      <c r="A29679" s="32">
        <v>2018</v>
      </c>
      <c r="B29679" s="32">
        <v>59220</v>
      </c>
      <c r="C29679" s="33" t="s">
        <v>563</v>
      </c>
      <c r="D29679" s="33" t="s">
        <v>564</v>
      </c>
      <c r="E29679" s="34">
        <v>304179</v>
      </c>
      <c r="F29679" s="35">
        <v>1.0289999999999999</v>
      </c>
      <c r="G29679" s="34">
        <v>363.9</v>
      </c>
    </row>
    <row r="29680" spans="1:7">
      <c r="A29680" s="32">
        <v>2018</v>
      </c>
      <c r="B29680" s="32">
        <v>59220</v>
      </c>
      <c r="C29680" s="33" t="s">
        <v>563</v>
      </c>
      <c r="D29680" s="33" t="s">
        <v>564</v>
      </c>
      <c r="E29680" s="34">
        <v>34014</v>
      </c>
      <c r="F29680" s="35">
        <v>1.0289999999999999</v>
      </c>
      <c r="G29680" s="34">
        <v>345.3</v>
      </c>
    </row>
    <row r="29681" spans="1:7">
      <c r="A29681" s="32">
        <v>2018</v>
      </c>
      <c r="B29681" s="32">
        <v>59325</v>
      </c>
      <c r="C29681" s="33" t="s">
        <v>563</v>
      </c>
      <c r="D29681" s="33" t="s">
        <v>564</v>
      </c>
      <c r="E29681" s="34">
        <v>1700435</v>
      </c>
      <c r="F29681" s="35">
        <v>1.0269999999999999</v>
      </c>
      <c r="G29681" s="34" t="s">
        <v>364</v>
      </c>
    </row>
    <row r="29682" spans="1:7">
      <c r="A29682" s="32">
        <v>2018</v>
      </c>
      <c r="B29682" s="32">
        <v>59326</v>
      </c>
      <c r="C29682" s="33" t="s">
        <v>563</v>
      </c>
      <c r="D29682" s="33" t="s">
        <v>564</v>
      </c>
      <c r="E29682" s="34">
        <v>1963194</v>
      </c>
      <c r="F29682" s="35">
        <v>1.0609999999999999</v>
      </c>
      <c r="G29682" s="34" t="s">
        <v>364</v>
      </c>
    </row>
    <row r="29683" spans="1:7">
      <c r="A29683" s="32">
        <v>2018</v>
      </c>
      <c r="B29683" s="32">
        <v>59338</v>
      </c>
      <c r="C29683" s="33" t="s">
        <v>563</v>
      </c>
      <c r="D29683" s="33" t="s">
        <v>564</v>
      </c>
      <c r="E29683" s="34">
        <v>1891660</v>
      </c>
      <c r="F29683" s="35">
        <v>1.0609999999999999</v>
      </c>
      <c r="G29683" s="34">
        <v>195.5</v>
      </c>
    </row>
    <row r="29684" spans="1:7">
      <c r="A29684" s="32">
        <v>2018</v>
      </c>
      <c r="B29684" s="32">
        <v>59338</v>
      </c>
      <c r="C29684" s="33" t="s">
        <v>563</v>
      </c>
      <c r="D29684" s="33" t="s">
        <v>564</v>
      </c>
      <c r="E29684" s="34">
        <v>121586</v>
      </c>
      <c r="F29684" s="35">
        <v>1.0609999999999999</v>
      </c>
      <c r="G29684" s="34">
        <v>407</v>
      </c>
    </row>
    <row r="29685" spans="1:7">
      <c r="A29685" s="32">
        <v>2018</v>
      </c>
      <c r="B29685" s="32">
        <v>59391</v>
      </c>
      <c r="C29685" s="33" t="s">
        <v>563</v>
      </c>
      <c r="D29685" s="33" t="s">
        <v>564</v>
      </c>
      <c r="E29685" s="34">
        <v>330481</v>
      </c>
      <c r="F29685" s="35">
        <v>1.0249999999999999</v>
      </c>
      <c r="G29685" s="34">
        <v>384.3</v>
      </c>
    </row>
    <row r="29686" spans="1:7">
      <c r="A29686" s="32">
        <v>2018</v>
      </c>
      <c r="B29686" s="32">
        <v>59764</v>
      </c>
      <c r="C29686" s="33" t="s">
        <v>563</v>
      </c>
      <c r="D29686" s="33" t="s">
        <v>564</v>
      </c>
      <c r="E29686" s="34">
        <v>2137021</v>
      </c>
      <c r="F29686" s="35">
        <v>1.0649999999999999</v>
      </c>
      <c r="G29686" s="34" t="s">
        <v>364</v>
      </c>
    </row>
    <row r="29687" spans="1:7">
      <c r="A29687" s="32">
        <v>2018</v>
      </c>
      <c r="B29687" s="32">
        <v>59773</v>
      </c>
      <c r="C29687" s="33" t="s">
        <v>563</v>
      </c>
      <c r="D29687" s="33" t="s">
        <v>564</v>
      </c>
      <c r="E29687" s="34">
        <v>2431137</v>
      </c>
      <c r="F29687" s="35">
        <v>1.038</v>
      </c>
      <c r="G29687" s="34" t="s">
        <v>364</v>
      </c>
    </row>
    <row r="29688" spans="1:7">
      <c r="A29688" s="32">
        <v>2018</v>
      </c>
      <c r="B29688" s="32">
        <v>59784</v>
      </c>
      <c r="C29688" s="33" t="s">
        <v>563</v>
      </c>
      <c r="D29688" s="33" t="s">
        <v>564</v>
      </c>
      <c r="E29688" s="34">
        <v>1818782</v>
      </c>
      <c r="F29688" s="35">
        <v>1.028</v>
      </c>
      <c r="G29688" s="34">
        <v>272.5</v>
      </c>
    </row>
    <row r="29689" spans="1:7">
      <c r="A29689" s="32">
        <v>2018</v>
      </c>
      <c r="B29689" s="32">
        <v>59812</v>
      </c>
      <c r="C29689" s="33" t="s">
        <v>563</v>
      </c>
      <c r="D29689" s="33" t="s">
        <v>564</v>
      </c>
      <c r="E29689" s="34">
        <v>3915422</v>
      </c>
      <c r="F29689" s="35">
        <v>1.0349999999999999</v>
      </c>
      <c r="G29689" s="34" t="s">
        <v>364</v>
      </c>
    </row>
    <row r="29690" spans="1:7">
      <c r="A29690" s="32">
        <v>2018</v>
      </c>
      <c r="B29690" s="32">
        <v>59906</v>
      </c>
      <c r="C29690" s="33" t="s">
        <v>563</v>
      </c>
      <c r="D29690" s="33" t="s">
        <v>564</v>
      </c>
      <c r="E29690" s="34">
        <v>2162766</v>
      </c>
      <c r="F29690" s="35">
        <v>1.0289999999999999</v>
      </c>
      <c r="G29690" s="34" t="s">
        <v>364</v>
      </c>
    </row>
    <row r="29691" spans="1:7">
      <c r="A29691" s="32">
        <v>2018</v>
      </c>
      <c r="B29691" s="32">
        <v>60122</v>
      </c>
      <c r="C29691" s="33" t="s">
        <v>563</v>
      </c>
      <c r="D29691" s="33" t="s">
        <v>564</v>
      </c>
      <c r="E29691" s="34">
        <v>686408</v>
      </c>
      <c r="F29691" s="35">
        <v>1.0249999999999999</v>
      </c>
      <c r="G29691" s="34" t="s">
        <v>364</v>
      </c>
    </row>
    <row r="29692" spans="1:7">
      <c r="A29692" s="32">
        <v>2018</v>
      </c>
      <c r="B29692" s="32">
        <v>60264</v>
      </c>
      <c r="C29692" s="33" t="s">
        <v>563</v>
      </c>
      <c r="D29692" s="33" t="s">
        <v>564</v>
      </c>
      <c r="E29692" s="34">
        <v>107162</v>
      </c>
      <c r="F29692" s="35">
        <v>1.1000000000000001</v>
      </c>
      <c r="G29692" s="34" t="s">
        <v>364</v>
      </c>
    </row>
    <row r="29693" spans="1:7">
      <c r="A29693" s="32">
        <v>2018</v>
      </c>
      <c r="B29693" s="32">
        <v>60302</v>
      </c>
      <c r="C29693" s="33" t="s">
        <v>563</v>
      </c>
      <c r="D29693" s="33" t="s">
        <v>564</v>
      </c>
      <c r="E29693" s="34">
        <v>3667257</v>
      </c>
      <c r="F29693" s="35">
        <v>1.016</v>
      </c>
      <c r="G29693" s="34" t="s">
        <v>364</v>
      </c>
    </row>
    <row r="29694" spans="1:7">
      <c r="A29694" s="32">
        <v>2018</v>
      </c>
      <c r="B29694" s="32">
        <v>60357</v>
      </c>
      <c r="C29694" s="33" t="s">
        <v>563</v>
      </c>
      <c r="D29694" s="33" t="s">
        <v>564</v>
      </c>
      <c r="E29694" s="34">
        <v>3500974</v>
      </c>
      <c r="F29694" s="35">
        <v>1.0269999999999999</v>
      </c>
      <c r="G29694" s="34" t="s">
        <v>364</v>
      </c>
    </row>
    <row r="29695" spans="1:7">
      <c r="A29695" s="32">
        <v>2018</v>
      </c>
      <c r="B29695" s="32">
        <v>60368</v>
      </c>
      <c r="C29695" s="33" t="s">
        <v>563</v>
      </c>
      <c r="D29695" s="33" t="s">
        <v>564</v>
      </c>
      <c r="E29695" s="34">
        <v>2839806</v>
      </c>
      <c r="F29695" s="35">
        <v>1.028</v>
      </c>
      <c r="G29695" s="34" t="s">
        <v>364</v>
      </c>
    </row>
    <row r="29696" spans="1:7">
      <c r="A29696" s="32">
        <v>2018</v>
      </c>
      <c r="B29696" s="32">
        <v>60376</v>
      </c>
      <c r="C29696" s="33" t="s">
        <v>563</v>
      </c>
      <c r="D29696" s="33" t="s">
        <v>564</v>
      </c>
      <c r="E29696" s="34">
        <v>3471082</v>
      </c>
      <c r="F29696" s="35">
        <v>1.0580000000000001</v>
      </c>
      <c r="G29696" s="34" t="s">
        <v>364</v>
      </c>
    </row>
    <row r="29697" spans="1:7">
      <c r="A29697" s="32">
        <v>2018</v>
      </c>
      <c r="B29697" s="32">
        <v>60768</v>
      </c>
      <c r="C29697" s="33" t="s">
        <v>563</v>
      </c>
      <c r="D29697" s="33" t="s">
        <v>564</v>
      </c>
      <c r="E29697" s="34">
        <v>1766666</v>
      </c>
      <c r="F29697" s="35">
        <v>1.0609999999999999</v>
      </c>
      <c r="G29697" s="34" t="s">
        <v>364</v>
      </c>
    </row>
    <row r="29698" spans="1:7">
      <c r="A29698" s="32">
        <v>2018</v>
      </c>
      <c r="B29698" s="32">
        <v>60903</v>
      </c>
      <c r="C29698" s="33" t="s">
        <v>563</v>
      </c>
      <c r="D29698" s="33" t="s">
        <v>564</v>
      </c>
      <c r="E29698" s="34">
        <v>1640396</v>
      </c>
      <c r="F29698" s="35">
        <v>1.032</v>
      </c>
      <c r="G29698" s="34" t="s">
        <v>364</v>
      </c>
    </row>
    <row r="29699" spans="1:7">
      <c r="A29699" s="32">
        <v>2018</v>
      </c>
      <c r="B29699" s="32">
        <v>61643</v>
      </c>
      <c r="C29699" s="33" t="s">
        <v>563</v>
      </c>
      <c r="D29699" s="33" t="s">
        <v>564</v>
      </c>
      <c r="E29699" s="34">
        <v>200399</v>
      </c>
      <c r="F29699" s="35">
        <v>1</v>
      </c>
      <c r="G29699" s="34">
        <v>377.3</v>
      </c>
    </row>
    <row r="29700" spans="1:7">
      <c r="A29700" s="32">
        <v>2018</v>
      </c>
      <c r="B29700" s="32">
        <v>7</v>
      </c>
      <c r="C29700" s="33" t="s">
        <v>563</v>
      </c>
      <c r="D29700" s="33" t="s">
        <v>564</v>
      </c>
      <c r="E29700" s="34">
        <v>223405</v>
      </c>
      <c r="F29700" s="35">
        <v>1.02</v>
      </c>
      <c r="G29700" s="34">
        <v>424.8</v>
      </c>
    </row>
    <row r="29701" spans="1:7">
      <c r="A29701" s="32">
        <v>2018</v>
      </c>
      <c r="B29701" s="32">
        <v>8</v>
      </c>
      <c r="C29701" s="33" t="s">
        <v>565</v>
      </c>
      <c r="D29701" s="33" t="s">
        <v>566</v>
      </c>
      <c r="E29701" s="34">
        <v>1427</v>
      </c>
      <c r="F29701" s="35">
        <v>5.8</v>
      </c>
      <c r="G29701" s="34">
        <v>1582.7</v>
      </c>
    </row>
    <row r="29702" spans="1:7">
      <c r="A29702" s="32">
        <v>2018</v>
      </c>
      <c r="B29702" s="32">
        <v>8</v>
      </c>
      <c r="C29702" s="33" t="s">
        <v>353</v>
      </c>
      <c r="D29702" s="33" t="s">
        <v>354</v>
      </c>
      <c r="E29702" s="34">
        <v>79306</v>
      </c>
      <c r="F29702" s="35">
        <v>21.221</v>
      </c>
      <c r="G29702" s="34">
        <v>429.8</v>
      </c>
    </row>
    <row r="29703" spans="1:7">
      <c r="A29703" s="32">
        <v>2018</v>
      </c>
      <c r="B29703" s="32">
        <v>10</v>
      </c>
      <c r="C29703" s="33" t="s">
        <v>563</v>
      </c>
      <c r="D29703" s="33" t="s">
        <v>564</v>
      </c>
      <c r="E29703" s="34">
        <v>1313714</v>
      </c>
      <c r="F29703" s="35">
        <v>1.0309999999999999</v>
      </c>
      <c r="G29703" s="34">
        <v>423.8</v>
      </c>
    </row>
    <row r="29704" spans="1:7">
      <c r="A29704" s="32">
        <v>2018</v>
      </c>
      <c r="B29704" s="32">
        <v>26</v>
      </c>
      <c r="C29704" s="33" t="s">
        <v>353</v>
      </c>
      <c r="D29704" s="33" t="s">
        <v>354</v>
      </c>
      <c r="E29704" s="34">
        <v>35131</v>
      </c>
      <c r="F29704" s="35">
        <v>23.628</v>
      </c>
      <c r="G29704" s="34">
        <v>237.1</v>
      </c>
    </row>
    <row r="29705" spans="1:7">
      <c r="A29705" s="32">
        <v>2018</v>
      </c>
      <c r="B29705" s="32">
        <v>26</v>
      </c>
      <c r="C29705" s="33" t="s">
        <v>353</v>
      </c>
      <c r="D29705" s="33" t="s">
        <v>354</v>
      </c>
      <c r="E29705" s="34">
        <v>80448</v>
      </c>
      <c r="F29705" s="35">
        <v>23.347999999999999</v>
      </c>
      <c r="G29705" s="34">
        <v>231.5</v>
      </c>
    </row>
    <row r="29706" spans="1:7">
      <c r="A29706" s="32">
        <v>2018</v>
      </c>
      <c r="B29706" s="32">
        <v>26</v>
      </c>
      <c r="C29706" s="33" t="s">
        <v>563</v>
      </c>
      <c r="D29706" s="33" t="s">
        <v>564</v>
      </c>
      <c r="E29706" s="34">
        <v>1789520</v>
      </c>
      <c r="F29706" s="35">
        <v>1.022</v>
      </c>
      <c r="G29706" s="34">
        <v>504.7</v>
      </c>
    </row>
    <row r="29707" spans="1:7">
      <c r="A29707" s="32">
        <v>2018</v>
      </c>
      <c r="B29707" s="32">
        <v>47</v>
      </c>
      <c r="C29707" s="33" t="s">
        <v>563</v>
      </c>
      <c r="D29707" s="33" t="s">
        <v>564</v>
      </c>
      <c r="E29707" s="34">
        <v>58298</v>
      </c>
      <c r="F29707" s="35">
        <v>1</v>
      </c>
      <c r="G29707" s="34">
        <v>421.5</v>
      </c>
    </row>
    <row r="29708" spans="1:7">
      <c r="A29708" s="32">
        <v>2018</v>
      </c>
      <c r="B29708" s="32">
        <v>51</v>
      </c>
      <c r="C29708" s="33" t="s">
        <v>362</v>
      </c>
      <c r="D29708" s="33" t="s">
        <v>354</v>
      </c>
      <c r="E29708" s="34">
        <v>62695</v>
      </c>
      <c r="F29708" s="35">
        <v>13.72</v>
      </c>
      <c r="G29708" s="34">
        <v>1079</v>
      </c>
    </row>
    <row r="29709" spans="1:7">
      <c r="A29709" s="32">
        <v>2018</v>
      </c>
      <c r="B29709" s="32">
        <v>51</v>
      </c>
      <c r="C29709" s="33" t="s">
        <v>563</v>
      </c>
      <c r="D29709" s="33" t="s">
        <v>564</v>
      </c>
      <c r="E29709" s="34">
        <v>96</v>
      </c>
      <c r="F29709" s="35">
        <v>1.054</v>
      </c>
      <c r="G29709" s="34">
        <v>394.7</v>
      </c>
    </row>
    <row r="29710" spans="1:7">
      <c r="A29710" s="32">
        <v>2018</v>
      </c>
      <c r="B29710" s="32">
        <v>54</v>
      </c>
      <c r="C29710" s="33" t="s">
        <v>563</v>
      </c>
      <c r="D29710" s="33" t="s">
        <v>564</v>
      </c>
      <c r="E29710" s="34">
        <v>268043</v>
      </c>
      <c r="F29710" s="35">
        <v>1.03</v>
      </c>
      <c r="G29710" s="34">
        <v>439.5</v>
      </c>
    </row>
    <row r="29711" spans="1:7">
      <c r="A29711" s="32">
        <v>2018</v>
      </c>
      <c r="B29711" s="32">
        <v>56</v>
      </c>
      <c r="C29711" s="33" t="s">
        <v>353</v>
      </c>
      <c r="D29711" s="33" t="s">
        <v>354</v>
      </c>
      <c r="E29711" s="34">
        <v>24570</v>
      </c>
      <c r="F29711" s="35">
        <v>22.736000000000001</v>
      </c>
      <c r="G29711" s="34">
        <v>271.89999999999998</v>
      </c>
    </row>
    <row r="29712" spans="1:7">
      <c r="A29712" s="32">
        <v>2018</v>
      </c>
      <c r="B29712" s="32">
        <v>56</v>
      </c>
      <c r="C29712" s="33" t="s">
        <v>565</v>
      </c>
      <c r="D29712" s="33" t="s">
        <v>566</v>
      </c>
      <c r="E29712" s="34">
        <v>1274</v>
      </c>
      <c r="F29712" s="35">
        <v>5.5</v>
      </c>
      <c r="G29712" s="34">
        <v>1539.6</v>
      </c>
    </row>
    <row r="29713" spans="1:7">
      <c r="A29713" s="32">
        <v>2018</v>
      </c>
      <c r="B29713" s="32">
        <v>59</v>
      </c>
      <c r="C29713" s="33" t="s">
        <v>363</v>
      </c>
      <c r="D29713" s="33" t="s">
        <v>354</v>
      </c>
      <c r="E29713" s="34">
        <v>29513</v>
      </c>
      <c r="F29713" s="35">
        <v>16.39</v>
      </c>
      <c r="G29713" s="34">
        <v>151.19999999999999</v>
      </c>
    </row>
    <row r="29714" spans="1:7">
      <c r="A29714" s="32">
        <v>2018</v>
      </c>
      <c r="B29714" s="32">
        <v>60</v>
      </c>
      <c r="C29714" s="33" t="s">
        <v>363</v>
      </c>
      <c r="D29714" s="33" t="s">
        <v>354</v>
      </c>
      <c r="E29714" s="34">
        <v>78760</v>
      </c>
      <c r="F29714" s="35">
        <v>16.184999999999999</v>
      </c>
      <c r="G29714" s="34">
        <v>113.3</v>
      </c>
    </row>
    <row r="29715" spans="1:7">
      <c r="A29715" s="32">
        <v>2018</v>
      </c>
      <c r="B29715" s="32">
        <v>87</v>
      </c>
      <c r="C29715" s="33" t="s">
        <v>363</v>
      </c>
      <c r="D29715" s="33" t="s">
        <v>354</v>
      </c>
      <c r="E29715" s="34">
        <v>41341</v>
      </c>
      <c r="F29715" s="35">
        <v>17.86</v>
      </c>
      <c r="G29715" s="34">
        <v>235.6</v>
      </c>
    </row>
    <row r="29716" spans="1:7">
      <c r="A29716" s="32">
        <v>2018</v>
      </c>
      <c r="B29716" s="32">
        <v>87</v>
      </c>
      <c r="C29716" s="33" t="s">
        <v>563</v>
      </c>
      <c r="D29716" s="33" t="s">
        <v>564</v>
      </c>
      <c r="E29716" s="34">
        <v>71931</v>
      </c>
      <c r="F29716" s="35">
        <v>1.03</v>
      </c>
      <c r="G29716" s="34">
        <v>378.2</v>
      </c>
    </row>
    <row r="29717" spans="1:7">
      <c r="A29717" s="32">
        <v>2018</v>
      </c>
      <c r="B29717" s="32">
        <v>96</v>
      </c>
      <c r="C29717" s="33" t="s">
        <v>563</v>
      </c>
      <c r="D29717" s="33" t="s">
        <v>564</v>
      </c>
      <c r="E29717" s="34">
        <v>10846</v>
      </c>
      <c r="F29717" s="35">
        <v>1</v>
      </c>
      <c r="G29717" s="34">
        <v>772.1</v>
      </c>
    </row>
    <row r="29718" spans="1:7">
      <c r="A29718" s="32">
        <v>2018</v>
      </c>
      <c r="B29718" s="32">
        <v>108</v>
      </c>
      <c r="C29718" s="33" t="s">
        <v>563</v>
      </c>
      <c r="D29718" s="33" t="s">
        <v>564</v>
      </c>
      <c r="E29718" s="34">
        <v>11107</v>
      </c>
      <c r="F29718" s="35">
        <v>1.0780000000000001</v>
      </c>
      <c r="G29718" s="34">
        <v>466.8</v>
      </c>
    </row>
    <row r="29719" spans="1:7">
      <c r="A29719" s="32">
        <v>2018</v>
      </c>
      <c r="B29719" s="32">
        <v>108</v>
      </c>
      <c r="C29719" s="33" t="s">
        <v>563</v>
      </c>
      <c r="D29719" s="33" t="s">
        <v>564</v>
      </c>
      <c r="E29719" s="34">
        <v>278</v>
      </c>
      <c r="F29719" s="35">
        <v>1.0780000000000001</v>
      </c>
      <c r="G29719" s="34">
        <v>419.1</v>
      </c>
    </row>
    <row r="29720" spans="1:7">
      <c r="A29720" s="32">
        <v>2018</v>
      </c>
      <c r="B29720" s="32">
        <v>108</v>
      </c>
      <c r="C29720" s="33" t="s">
        <v>563</v>
      </c>
      <c r="D29720" s="33" t="s">
        <v>564</v>
      </c>
      <c r="E29720" s="34">
        <v>833</v>
      </c>
      <c r="F29720" s="35">
        <v>1.0780000000000001</v>
      </c>
      <c r="G29720" s="34">
        <v>364</v>
      </c>
    </row>
    <row r="29721" spans="1:7">
      <c r="A29721" s="32">
        <v>2018</v>
      </c>
      <c r="B29721" s="32">
        <v>108</v>
      </c>
      <c r="C29721" s="33" t="s">
        <v>363</v>
      </c>
      <c r="D29721" s="33" t="s">
        <v>354</v>
      </c>
      <c r="E29721" s="34">
        <v>28191</v>
      </c>
      <c r="F29721" s="35">
        <v>17.081</v>
      </c>
      <c r="G29721" s="34">
        <v>128.30000000000001</v>
      </c>
    </row>
    <row r="29722" spans="1:7">
      <c r="A29722" s="32">
        <v>2018</v>
      </c>
      <c r="B29722" s="32">
        <v>113</v>
      </c>
      <c r="C29722" s="33" t="s">
        <v>563</v>
      </c>
      <c r="D29722" s="33" t="s">
        <v>564</v>
      </c>
      <c r="E29722" s="34">
        <v>46</v>
      </c>
      <c r="F29722" s="35">
        <v>0.85099999999999998</v>
      </c>
      <c r="G29722" s="34">
        <v>1325.2</v>
      </c>
    </row>
    <row r="29723" spans="1:7">
      <c r="A29723" s="32">
        <v>2018</v>
      </c>
      <c r="B29723" s="32">
        <v>113</v>
      </c>
      <c r="C29723" s="33" t="s">
        <v>565</v>
      </c>
      <c r="D29723" s="33" t="s">
        <v>566</v>
      </c>
      <c r="E29723" s="34">
        <v>689</v>
      </c>
      <c r="F29723" s="35">
        <v>5.43</v>
      </c>
      <c r="G29723" s="34">
        <v>1962.6</v>
      </c>
    </row>
    <row r="29724" spans="1:7">
      <c r="A29724" s="32">
        <v>2018</v>
      </c>
      <c r="B29724" s="32">
        <v>113</v>
      </c>
      <c r="C29724" s="33" t="s">
        <v>363</v>
      </c>
      <c r="D29724" s="33" t="s">
        <v>354</v>
      </c>
      <c r="E29724" s="34">
        <v>158200</v>
      </c>
      <c r="F29724" s="35">
        <v>18.07</v>
      </c>
      <c r="G29724" s="34">
        <v>226</v>
      </c>
    </row>
    <row r="29725" spans="1:7">
      <c r="A29725" s="32">
        <v>2018</v>
      </c>
      <c r="B29725" s="32">
        <v>116</v>
      </c>
      <c r="C29725" s="33" t="s">
        <v>563</v>
      </c>
      <c r="D29725" s="33" t="s">
        <v>564</v>
      </c>
      <c r="E29725" s="34">
        <v>337932</v>
      </c>
      <c r="F29725" s="35">
        <v>1.0489999999999999</v>
      </c>
      <c r="G29725" s="34">
        <v>330.3</v>
      </c>
    </row>
    <row r="29726" spans="1:7">
      <c r="A29726" s="32">
        <v>2018</v>
      </c>
      <c r="B29726" s="32">
        <v>117</v>
      </c>
      <c r="C29726" s="33" t="s">
        <v>563</v>
      </c>
      <c r="D29726" s="33" t="s">
        <v>564</v>
      </c>
      <c r="E29726" s="34">
        <v>2561861</v>
      </c>
      <c r="F29726" s="35">
        <v>1.054</v>
      </c>
      <c r="G29726" s="34">
        <v>319.7</v>
      </c>
    </row>
    <row r="29727" spans="1:7">
      <c r="A29727" s="32">
        <v>2018</v>
      </c>
      <c r="B29727" s="32">
        <v>120</v>
      </c>
      <c r="C29727" s="33" t="s">
        <v>563</v>
      </c>
      <c r="D29727" s="33" t="s">
        <v>564</v>
      </c>
      <c r="E29727" s="34">
        <v>241665</v>
      </c>
      <c r="F29727" s="35">
        <v>1.038</v>
      </c>
      <c r="G29727" s="34">
        <v>383</v>
      </c>
    </row>
    <row r="29728" spans="1:7">
      <c r="A29728" s="32">
        <v>2018</v>
      </c>
      <c r="B29728" s="32">
        <v>126</v>
      </c>
      <c r="C29728" s="33" t="s">
        <v>563</v>
      </c>
      <c r="D29728" s="33" t="s">
        <v>564</v>
      </c>
      <c r="E29728" s="34">
        <v>1302823</v>
      </c>
      <c r="F29728" s="35">
        <v>1.03</v>
      </c>
      <c r="G29728" s="34">
        <v>277.3</v>
      </c>
    </row>
    <row r="29729" spans="1:7">
      <c r="A29729" s="32">
        <v>2018</v>
      </c>
      <c r="B29729" s="32">
        <v>126</v>
      </c>
      <c r="C29729" s="33" t="s">
        <v>563</v>
      </c>
      <c r="D29729" s="33" t="s">
        <v>564</v>
      </c>
      <c r="E29729" s="34">
        <v>3635</v>
      </c>
      <c r="F29729" s="35">
        <v>1.03</v>
      </c>
      <c r="G29729" s="34">
        <v>565.29999999999995</v>
      </c>
    </row>
    <row r="29730" spans="1:7">
      <c r="A29730" s="32">
        <v>2018</v>
      </c>
      <c r="B29730" s="32">
        <v>127</v>
      </c>
      <c r="C29730" s="33" t="s">
        <v>565</v>
      </c>
      <c r="D29730" s="33" t="s">
        <v>566</v>
      </c>
      <c r="E29730" s="34">
        <v>879</v>
      </c>
      <c r="F29730" s="35">
        <v>5.734</v>
      </c>
      <c r="G29730" s="34">
        <v>1524.4</v>
      </c>
    </row>
    <row r="29731" spans="1:7">
      <c r="A29731" s="32">
        <v>2018</v>
      </c>
      <c r="B29731" s="32">
        <v>127</v>
      </c>
      <c r="C29731" s="33" t="s">
        <v>363</v>
      </c>
      <c r="D29731" s="33" t="s">
        <v>354</v>
      </c>
      <c r="E29731" s="34">
        <v>59251</v>
      </c>
      <c r="F29731" s="35">
        <v>17.2</v>
      </c>
      <c r="G29731" s="34">
        <v>224.2</v>
      </c>
    </row>
    <row r="29732" spans="1:7">
      <c r="A29732" s="32">
        <v>2018</v>
      </c>
      <c r="B29732" s="32">
        <v>127</v>
      </c>
      <c r="C29732" s="33" t="s">
        <v>363</v>
      </c>
      <c r="D29732" s="33" t="s">
        <v>354</v>
      </c>
      <c r="E29732" s="34">
        <v>75311</v>
      </c>
      <c r="F29732" s="35">
        <v>17.224</v>
      </c>
      <c r="G29732" s="34">
        <v>220.5</v>
      </c>
    </row>
    <row r="29733" spans="1:7">
      <c r="A29733" s="32">
        <v>2018</v>
      </c>
      <c r="B29733" s="32">
        <v>130</v>
      </c>
      <c r="C29733" s="33" t="s">
        <v>353</v>
      </c>
      <c r="D29733" s="33" t="s">
        <v>354</v>
      </c>
      <c r="E29733" s="34">
        <v>12921</v>
      </c>
      <c r="F29733" s="35">
        <v>23.23</v>
      </c>
      <c r="G29733" s="34">
        <v>299.7</v>
      </c>
    </row>
    <row r="29734" spans="1:7">
      <c r="A29734" s="32">
        <v>2018</v>
      </c>
      <c r="B29734" s="32">
        <v>130</v>
      </c>
      <c r="C29734" s="33" t="s">
        <v>353</v>
      </c>
      <c r="D29734" s="33" t="s">
        <v>354</v>
      </c>
      <c r="E29734" s="34">
        <v>25485</v>
      </c>
      <c r="F29734" s="35">
        <v>23.21</v>
      </c>
      <c r="G29734" s="34">
        <v>299.7</v>
      </c>
    </row>
    <row r="29735" spans="1:7">
      <c r="A29735" s="32">
        <v>2018</v>
      </c>
      <c r="B29735" s="32">
        <v>130</v>
      </c>
      <c r="C29735" s="33" t="s">
        <v>353</v>
      </c>
      <c r="D29735" s="33" t="s">
        <v>354</v>
      </c>
      <c r="E29735" s="34">
        <v>181385</v>
      </c>
      <c r="F29735" s="35">
        <v>23.71</v>
      </c>
      <c r="G29735" s="34">
        <v>325.2</v>
      </c>
    </row>
    <row r="29736" spans="1:7">
      <c r="A29736" s="32">
        <v>2018</v>
      </c>
      <c r="B29736" s="32">
        <v>130</v>
      </c>
      <c r="C29736" s="33" t="s">
        <v>565</v>
      </c>
      <c r="D29736" s="33" t="s">
        <v>566</v>
      </c>
      <c r="E29736" s="34">
        <v>2356</v>
      </c>
      <c r="F29736" s="35">
        <v>5.79</v>
      </c>
      <c r="G29736" s="34">
        <v>1433.9</v>
      </c>
    </row>
    <row r="29737" spans="1:7">
      <c r="A29737" s="32">
        <v>2018</v>
      </c>
      <c r="B29737" s="32">
        <v>136</v>
      </c>
      <c r="C29737" s="33" t="s">
        <v>353</v>
      </c>
      <c r="D29737" s="33" t="s">
        <v>354</v>
      </c>
      <c r="E29737" s="34">
        <v>26300</v>
      </c>
      <c r="F29737" s="35">
        <v>24.12</v>
      </c>
      <c r="G29737" s="34">
        <v>348.2</v>
      </c>
    </row>
    <row r="29738" spans="1:7">
      <c r="A29738" s="32">
        <v>2018</v>
      </c>
      <c r="B29738" s="32">
        <v>136</v>
      </c>
      <c r="C29738" s="33" t="s">
        <v>353</v>
      </c>
      <c r="D29738" s="33" t="s">
        <v>354</v>
      </c>
      <c r="E29738" s="34">
        <v>104615</v>
      </c>
      <c r="F29738" s="35">
        <v>24.46</v>
      </c>
      <c r="G29738" s="34">
        <v>331</v>
      </c>
    </row>
    <row r="29739" spans="1:7">
      <c r="A29739" s="32">
        <v>2018</v>
      </c>
      <c r="B29739" s="32">
        <v>136</v>
      </c>
      <c r="C29739" s="33" t="s">
        <v>353</v>
      </c>
      <c r="D29739" s="33" t="s">
        <v>354</v>
      </c>
      <c r="E29739" s="34">
        <v>53589</v>
      </c>
      <c r="F29739" s="35">
        <v>23.21</v>
      </c>
      <c r="G29739" s="34">
        <v>351.4</v>
      </c>
    </row>
    <row r="29740" spans="1:7">
      <c r="A29740" s="32">
        <v>2018</v>
      </c>
      <c r="B29740" s="32">
        <v>136</v>
      </c>
      <c r="C29740" s="33" t="s">
        <v>565</v>
      </c>
      <c r="D29740" s="33" t="s">
        <v>566</v>
      </c>
      <c r="E29740" s="34">
        <v>368</v>
      </c>
      <c r="F29740" s="35">
        <v>5.67</v>
      </c>
      <c r="G29740" s="34">
        <v>1662.9</v>
      </c>
    </row>
    <row r="29741" spans="1:7">
      <c r="A29741" s="32">
        <v>2018</v>
      </c>
      <c r="B29741" s="32">
        <v>136</v>
      </c>
      <c r="C29741" s="33" t="s">
        <v>565</v>
      </c>
      <c r="D29741" s="33" t="s">
        <v>566</v>
      </c>
      <c r="E29741" s="34">
        <v>4262</v>
      </c>
      <c r="F29741" s="35">
        <v>5.67</v>
      </c>
      <c r="G29741" s="34">
        <v>1657.5</v>
      </c>
    </row>
    <row r="29742" spans="1:7">
      <c r="A29742" s="32">
        <v>2018</v>
      </c>
      <c r="B29742" s="32">
        <v>141</v>
      </c>
      <c r="C29742" s="33" t="s">
        <v>563</v>
      </c>
      <c r="D29742" s="33" t="s">
        <v>564</v>
      </c>
      <c r="E29742" s="34">
        <v>13392</v>
      </c>
      <c r="F29742" s="35">
        <v>1.0609999999999999</v>
      </c>
      <c r="G29742" s="34">
        <v>4191.8</v>
      </c>
    </row>
    <row r="29743" spans="1:7">
      <c r="A29743" s="32">
        <v>2018</v>
      </c>
      <c r="B29743" s="32">
        <v>147</v>
      </c>
      <c r="C29743" s="33" t="s">
        <v>563</v>
      </c>
      <c r="D29743" s="33" t="s">
        <v>564</v>
      </c>
      <c r="E29743" s="34">
        <v>408420</v>
      </c>
      <c r="F29743" s="35">
        <v>1.0549999999999999</v>
      </c>
      <c r="G29743" s="34">
        <v>319.60000000000002</v>
      </c>
    </row>
    <row r="29744" spans="1:7">
      <c r="A29744" s="32">
        <v>2018</v>
      </c>
      <c r="B29744" s="32">
        <v>160</v>
      </c>
      <c r="C29744" s="33" t="s">
        <v>563</v>
      </c>
      <c r="D29744" s="33" t="s">
        <v>564</v>
      </c>
      <c r="E29744" s="34">
        <v>406435</v>
      </c>
      <c r="F29744" s="35">
        <v>1.0469999999999999</v>
      </c>
      <c r="G29744" s="34">
        <v>330.2</v>
      </c>
    </row>
    <row r="29745" spans="1:7">
      <c r="A29745" s="32">
        <v>2018</v>
      </c>
      <c r="B29745" s="32">
        <v>160</v>
      </c>
      <c r="C29745" s="33" t="s">
        <v>563</v>
      </c>
      <c r="D29745" s="33" t="s">
        <v>564</v>
      </c>
      <c r="E29745" s="34">
        <v>675368</v>
      </c>
      <c r="F29745" s="35">
        <v>1.0469999999999999</v>
      </c>
      <c r="G29745" s="34">
        <v>291.89999999999998</v>
      </c>
    </row>
    <row r="29746" spans="1:7">
      <c r="A29746" s="32">
        <v>2018</v>
      </c>
      <c r="B29746" s="32">
        <v>165</v>
      </c>
      <c r="C29746" s="33" t="s">
        <v>363</v>
      </c>
      <c r="D29746" s="33" t="s">
        <v>354</v>
      </c>
      <c r="E29746" s="34">
        <v>64497</v>
      </c>
      <c r="F29746" s="35">
        <v>16.428000000000001</v>
      </c>
      <c r="G29746" s="34">
        <v>213.2</v>
      </c>
    </row>
    <row r="29747" spans="1:7">
      <c r="A29747" s="32">
        <v>2018</v>
      </c>
      <c r="B29747" s="32">
        <v>165</v>
      </c>
      <c r="C29747" s="33" t="s">
        <v>563</v>
      </c>
      <c r="D29747" s="33" t="s">
        <v>564</v>
      </c>
      <c r="E29747" s="34">
        <v>1542392</v>
      </c>
      <c r="F29747" s="35">
        <v>1.028</v>
      </c>
      <c r="G29747" s="34">
        <v>360.3</v>
      </c>
    </row>
    <row r="29748" spans="1:7">
      <c r="A29748" s="32">
        <v>2018</v>
      </c>
      <c r="B29748" s="32">
        <v>260</v>
      </c>
      <c r="C29748" s="33" t="s">
        <v>563</v>
      </c>
      <c r="D29748" s="33" t="s">
        <v>564</v>
      </c>
      <c r="E29748" s="34">
        <v>3986799</v>
      </c>
      <c r="F29748" s="35">
        <v>1.034</v>
      </c>
      <c r="G29748" s="34" t="s">
        <v>364</v>
      </c>
    </row>
    <row r="29749" spans="1:7">
      <c r="A29749" s="32">
        <v>2018</v>
      </c>
      <c r="B29749" s="32">
        <v>298</v>
      </c>
      <c r="C29749" s="33" t="s">
        <v>363</v>
      </c>
      <c r="D29749" s="33" t="s">
        <v>354</v>
      </c>
      <c r="E29749" s="34">
        <v>31541</v>
      </c>
      <c r="F29749" s="35">
        <v>16.489999999999998</v>
      </c>
      <c r="G29749" s="34" t="s">
        <v>364</v>
      </c>
    </row>
    <row r="29750" spans="1:7">
      <c r="A29750" s="32">
        <v>2018</v>
      </c>
      <c r="B29750" s="32">
        <v>298</v>
      </c>
      <c r="C29750" s="33" t="s">
        <v>363</v>
      </c>
      <c r="D29750" s="33" t="s">
        <v>354</v>
      </c>
      <c r="E29750" s="34">
        <v>82455</v>
      </c>
      <c r="F29750" s="35">
        <v>17.2</v>
      </c>
      <c r="G29750" s="34" t="s">
        <v>364</v>
      </c>
    </row>
    <row r="29751" spans="1:7">
      <c r="A29751" s="32">
        <v>2018</v>
      </c>
      <c r="B29751" s="32">
        <v>298</v>
      </c>
      <c r="C29751" s="33" t="s">
        <v>363</v>
      </c>
      <c r="D29751" s="33" t="s">
        <v>354</v>
      </c>
      <c r="E29751" s="34">
        <v>122</v>
      </c>
      <c r="F29751" s="35">
        <v>16.57</v>
      </c>
      <c r="G29751" s="34" t="s">
        <v>364</v>
      </c>
    </row>
    <row r="29752" spans="1:7">
      <c r="A29752" s="32">
        <v>2018</v>
      </c>
      <c r="B29752" s="32">
        <v>298</v>
      </c>
      <c r="C29752" s="33" t="s">
        <v>363</v>
      </c>
      <c r="D29752" s="33" t="s">
        <v>354</v>
      </c>
      <c r="E29752" s="34">
        <v>15137</v>
      </c>
      <c r="F29752" s="35">
        <v>16.53</v>
      </c>
      <c r="G29752" s="34" t="s">
        <v>364</v>
      </c>
    </row>
    <row r="29753" spans="1:7">
      <c r="A29753" s="32">
        <v>2018</v>
      </c>
      <c r="B29753" s="32">
        <v>298</v>
      </c>
      <c r="C29753" s="33" t="s">
        <v>363</v>
      </c>
      <c r="D29753" s="33" t="s">
        <v>354</v>
      </c>
      <c r="E29753" s="34">
        <v>61613</v>
      </c>
      <c r="F29753" s="35">
        <v>18.079999999999998</v>
      </c>
      <c r="G29753" s="34" t="s">
        <v>364</v>
      </c>
    </row>
    <row r="29754" spans="1:7">
      <c r="A29754" s="32">
        <v>2018</v>
      </c>
      <c r="B29754" s="32">
        <v>298</v>
      </c>
      <c r="C29754" s="33" t="s">
        <v>363</v>
      </c>
      <c r="D29754" s="33" t="s">
        <v>354</v>
      </c>
      <c r="E29754" s="34">
        <v>64288</v>
      </c>
      <c r="F29754" s="35">
        <v>16.36</v>
      </c>
      <c r="G29754" s="34" t="s">
        <v>364</v>
      </c>
    </row>
    <row r="29755" spans="1:7">
      <c r="A29755" s="32">
        <v>2018</v>
      </c>
      <c r="B29755" s="32">
        <v>298</v>
      </c>
      <c r="C29755" s="33" t="s">
        <v>363</v>
      </c>
      <c r="D29755" s="33" t="s">
        <v>354</v>
      </c>
      <c r="E29755" s="34">
        <v>109631</v>
      </c>
      <c r="F29755" s="35">
        <v>16.93</v>
      </c>
      <c r="G29755" s="34" t="s">
        <v>364</v>
      </c>
    </row>
    <row r="29756" spans="1:7">
      <c r="A29756" s="32">
        <v>2018</v>
      </c>
      <c r="B29756" s="32">
        <v>298</v>
      </c>
      <c r="C29756" s="33" t="s">
        <v>563</v>
      </c>
      <c r="D29756" s="33" t="s">
        <v>564</v>
      </c>
      <c r="E29756" s="34">
        <v>35612</v>
      </c>
      <c r="F29756" s="35">
        <v>1.03</v>
      </c>
      <c r="G29756" s="34" t="s">
        <v>364</v>
      </c>
    </row>
    <row r="29757" spans="1:7">
      <c r="A29757" s="32">
        <v>2018</v>
      </c>
      <c r="B29757" s="32">
        <v>302</v>
      </c>
      <c r="C29757" s="33" t="s">
        <v>563</v>
      </c>
      <c r="D29757" s="33" t="s">
        <v>564</v>
      </c>
      <c r="E29757" s="34">
        <v>263922</v>
      </c>
      <c r="F29757" s="35">
        <v>1.03</v>
      </c>
      <c r="G29757" s="34" t="s">
        <v>364</v>
      </c>
    </row>
    <row r="29758" spans="1:7">
      <c r="A29758" s="32">
        <v>2018</v>
      </c>
      <c r="B29758" s="32">
        <v>315</v>
      </c>
      <c r="C29758" s="33" t="s">
        <v>563</v>
      </c>
      <c r="D29758" s="33" t="s">
        <v>564</v>
      </c>
      <c r="E29758" s="34">
        <v>498830</v>
      </c>
      <c r="F29758" s="35">
        <v>1.028</v>
      </c>
      <c r="G29758" s="34" t="s">
        <v>364</v>
      </c>
    </row>
    <row r="29759" spans="1:7">
      <c r="A29759" s="32">
        <v>2018</v>
      </c>
      <c r="B29759" s="32">
        <v>335</v>
      </c>
      <c r="C29759" s="33" t="s">
        <v>563</v>
      </c>
      <c r="D29759" s="33" t="s">
        <v>564</v>
      </c>
      <c r="E29759" s="34">
        <v>108820</v>
      </c>
      <c r="F29759" s="35">
        <v>1.0289999999999999</v>
      </c>
      <c r="G29759" s="34" t="s">
        <v>364</v>
      </c>
    </row>
    <row r="29760" spans="1:7">
      <c r="A29760" s="32">
        <v>2018</v>
      </c>
      <c r="B29760" s="32">
        <v>341</v>
      </c>
      <c r="C29760" s="33" t="s">
        <v>563</v>
      </c>
      <c r="D29760" s="33" t="s">
        <v>564</v>
      </c>
      <c r="E29760" s="34">
        <v>33485</v>
      </c>
      <c r="F29760" s="35">
        <v>1.03</v>
      </c>
      <c r="G29760" s="34" t="s">
        <v>364</v>
      </c>
    </row>
    <row r="29761" spans="1:7">
      <c r="A29761" s="32">
        <v>2018</v>
      </c>
      <c r="B29761" s="32">
        <v>356</v>
      </c>
      <c r="C29761" s="33" t="s">
        <v>563</v>
      </c>
      <c r="D29761" s="33" t="s">
        <v>564</v>
      </c>
      <c r="E29761" s="34">
        <v>23930</v>
      </c>
      <c r="F29761" s="35">
        <v>1.032</v>
      </c>
      <c r="G29761" s="34" t="s">
        <v>364</v>
      </c>
    </row>
    <row r="29762" spans="1:7">
      <c r="A29762" s="32">
        <v>2018</v>
      </c>
      <c r="B29762" s="32">
        <v>358</v>
      </c>
      <c r="C29762" s="33" t="s">
        <v>563</v>
      </c>
      <c r="D29762" s="33" t="s">
        <v>564</v>
      </c>
      <c r="E29762" s="34">
        <v>1374645</v>
      </c>
      <c r="F29762" s="35">
        <v>1.05</v>
      </c>
      <c r="G29762" s="34" t="s">
        <v>364</v>
      </c>
    </row>
    <row r="29763" spans="1:7">
      <c r="A29763" s="32">
        <v>2018</v>
      </c>
      <c r="B29763" s="32">
        <v>377</v>
      </c>
      <c r="C29763" s="33" t="s">
        <v>563</v>
      </c>
      <c r="D29763" s="33" t="s">
        <v>564</v>
      </c>
      <c r="E29763" s="34">
        <v>51631</v>
      </c>
      <c r="F29763" s="35">
        <v>1.034</v>
      </c>
      <c r="G29763" s="34">
        <v>721</v>
      </c>
    </row>
    <row r="29764" spans="1:7">
      <c r="A29764" s="32">
        <v>2018</v>
      </c>
      <c r="B29764" s="32">
        <v>389</v>
      </c>
      <c r="C29764" s="33" t="s">
        <v>563</v>
      </c>
      <c r="D29764" s="33" t="s">
        <v>564</v>
      </c>
      <c r="E29764" s="34">
        <v>382606</v>
      </c>
      <c r="F29764" s="35">
        <v>1.04</v>
      </c>
      <c r="G29764" s="34">
        <v>419.8</v>
      </c>
    </row>
    <row r="29765" spans="1:7">
      <c r="A29765" s="32">
        <v>2018</v>
      </c>
      <c r="B29765" s="32">
        <v>399</v>
      </c>
      <c r="C29765" s="33" t="s">
        <v>563</v>
      </c>
      <c r="D29765" s="33" t="s">
        <v>564</v>
      </c>
      <c r="E29765" s="34">
        <v>40433</v>
      </c>
      <c r="F29765" s="35">
        <v>1.032</v>
      </c>
      <c r="G29765" s="34">
        <v>485.6</v>
      </c>
    </row>
    <row r="29766" spans="1:7">
      <c r="A29766" s="32">
        <v>2018</v>
      </c>
      <c r="B29766" s="32">
        <v>400</v>
      </c>
      <c r="C29766" s="33" t="s">
        <v>563</v>
      </c>
      <c r="D29766" s="33" t="s">
        <v>564</v>
      </c>
      <c r="E29766" s="34">
        <v>268055</v>
      </c>
      <c r="F29766" s="35">
        <v>1.0269999999999999</v>
      </c>
      <c r="G29766" s="34">
        <v>485.6</v>
      </c>
    </row>
    <row r="29767" spans="1:7">
      <c r="A29767" s="32">
        <v>2018</v>
      </c>
      <c r="B29767" s="32">
        <v>404</v>
      </c>
      <c r="C29767" s="33" t="s">
        <v>563</v>
      </c>
      <c r="D29767" s="33" t="s">
        <v>564</v>
      </c>
      <c r="E29767" s="34">
        <v>1280630</v>
      </c>
      <c r="F29767" s="35">
        <v>1.0329999999999999</v>
      </c>
      <c r="G29767" s="34">
        <v>485.6</v>
      </c>
    </row>
    <row r="29768" spans="1:7">
      <c r="A29768" s="32">
        <v>2018</v>
      </c>
      <c r="B29768" s="32">
        <v>408</v>
      </c>
      <c r="C29768" s="33" t="s">
        <v>563</v>
      </c>
      <c r="D29768" s="33" t="s">
        <v>564</v>
      </c>
      <c r="E29768" s="34">
        <v>1440701</v>
      </c>
      <c r="F29768" s="35">
        <v>1.0329999999999999</v>
      </c>
      <c r="G29768" s="34">
        <v>485.6</v>
      </c>
    </row>
    <row r="29769" spans="1:7">
      <c r="A29769" s="32">
        <v>2018</v>
      </c>
      <c r="B29769" s="32">
        <v>422</v>
      </c>
      <c r="C29769" s="33" t="s">
        <v>563</v>
      </c>
      <c r="D29769" s="33" t="s">
        <v>564</v>
      </c>
      <c r="E29769" s="34">
        <v>82113</v>
      </c>
      <c r="F29769" s="35">
        <v>1.036</v>
      </c>
      <c r="G29769" s="34" t="s">
        <v>364</v>
      </c>
    </row>
    <row r="29770" spans="1:7">
      <c r="A29770" s="32">
        <v>2018</v>
      </c>
      <c r="B29770" s="32">
        <v>469</v>
      </c>
      <c r="C29770" s="33" t="s">
        <v>563</v>
      </c>
      <c r="D29770" s="33" t="s">
        <v>564</v>
      </c>
      <c r="E29770" s="34">
        <v>3051171</v>
      </c>
      <c r="F29770" s="35">
        <v>1.0509999999999999</v>
      </c>
      <c r="G29770" s="34">
        <v>491.7</v>
      </c>
    </row>
    <row r="29771" spans="1:7">
      <c r="A29771" s="32">
        <v>2018</v>
      </c>
      <c r="B29771" s="32">
        <v>470</v>
      </c>
      <c r="C29771" s="33" t="s">
        <v>363</v>
      </c>
      <c r="D29771" s="33" t="s">
        <v>354</v>
      </c>
      <c r="E29771" s="34">
        <v>14010</v>
      </c>
      <c r="F29771" s="35">
        <v>17.206</v>
      </c>
      <c r="G29771" s="34">
        <v>133.9</v>
      </c>
    </row>
    <row r="29772" spans="1:7">
      <c r="A29772" s="32">
        <v>2018</v>
      </c>
      <c r="B29772" s="32">
        <v>470</v>
      </c>
      <c r="C29772" s="33" t="s">
        <v>563</v>
      </c>
      <c r="D29772" s="33" t="s">
        <v>564</v>
      </c>
      <c r="E29772" s="34">
        <v>170344</v>
      </c>
      <c r="F29772" s="35">
        <v>1.056</v>
      </c>
      <c r="G29772" s="34">
        <v>525.1</v>
      </c>
    </row>
    <row r="29773" spans="1:7">
      <c r="A29773" s="32">
        <v>2018</v>
      </c>
      <c r="B29773" s="32">
        <v>470</v>
      </c>
      <c r="C29773" s="33" t="s">
        <v>563</v>
      </c>
      <c r="D29773" s="33" t="s">
        <v>564</v>
      </c>
      <c r="E29773" s="34">
        <v>11117</v>
      </c>
      <c r="F29773" s="35">
        <v>1.056</v>
      </c>
      <c r="G29773" s="34">
        <v>590.79999999999995</v>
      </c>
    </row>
    <row r="29774" spans="1:7">
      <c r="A29774" s="32">
        <v>2018</v>
      </c>
      <c r="B29774" s="32">
        <v>470</v>
      </c>
      <c r="C29774" s="33" t="s">
        <v>363</v>
      </c>
      <c r="D29774" s="33" t="s">
        <v>354</v>
      </c>
      <c r="E29774" s="34">
        <v>28225</v>
      </c>
      <c r="F29774" s="35">
        <v>17.562999999999999</v>
      </c>
      <c r="G29774" s="34">
        <v>139.1</v>
      </c>
    </row>
    <row r="29775" spans="1:7">
      <c r="A29775" s="32">
        <v>2018</v>
      </c>
      <c r="B29775" s="32">
        <v>470</v>
      </c>
      <c r="C29775" s="33" t="s">
        <v>363</v>
      </c>
      <c r="D29775" s="33" t="s">
        <v>354</v>
      </c>
      <c r="E29775" s="34">
        <v>56325</v>
      </c>
      <c r="F29775" s="35">
        <v>18.047999999999998</v>
      </c>
      <c r="G29775" s="34">
        <v>137.9</v>
      </c>
    </row>
    <row r="29776" spans="1:7">
      <c r="A29776" s="32">
        <v>2018</v>
      </c>
      <c r="B29776" s="32">
        <v>470</v>
      </c>
      <c r="C29776" s="33" t="s">
        <v>363</v>
      </c>
      <c r="D29776" s="33" t="s">
        <v>354</v>
      </c>
      <c r="E29776" s="34">
        <v>56410</v>
      </c>
      <c r="F29776" s="35">
        <v>18.082000000000001</v>
      </c>
      <c r="G29776" s="34">
        <v>138.1</v>
      </c>
    </row>
    <row r="29777" spans="1:7">
      <c r="A29777" s="32">
        <v>2018</v>
      </c>
      <c r="B29777" s="32">
        <v>470</v>
      </c>
      <c r="C29777" s="33" t="s">
        <v>363</v>
      </c>
      <c r="D29777" s="33" t="s">
        <v>354</v>
      </c>
      <c r="E29777" s="34">
        <v>84512</v>
      </c>
      <c r="F29777" s="35">
        <v>17.126000000000001</v>
      </c>
      <c r="G29777" s="34">
        <v>133.30000000000001</v>
      </c>
    </row>
    <row r="29778" spans="1:7">
      <c r="A29778" s="32">
        <v>2018</v>
      </c>
      <c r="B29778" s="32">
        <v>470</v>
      </c>
      <c r="C29778" s="33" t="s">
        <v>363</v>
      </c>
      <c r="D29778" s="33" t="s">
        <v>354</v>
      </c>
      <c r="E29778" s="34">
        <v>98356</v>
      </c>
      <c r="F29778" s="35">
        <v>17.879000000000001</v>
      </c>
      <c r="G29778" s="34">
        <v>138.5</v>
      </c>
    </row>
    <row r="29779" spans="1:7">
      <c r="A29779" s="32">
        <v>2018</v>
      </c>
      <c r="B29779" s="32">
        <v>470</v>
      </c>
      <c r="C29779" s="33" t="s">
        <v>363</v>
      </c>
      <c r="D29779" s="33" t="s">
        <v>354</v>
      </c>
      <c r="E29779" s="34">
        <v>155309</v>
      </c>
      <c r="F29779" s="35">
        <v>17.876000000000001</v>
      </c>
      <c r="G29779" s="34">
        <v>136.6</v>
      </c>
    </row>
    <row r="29780" spans="1:7">
      <c r="A29780" s="32">
        <v>2018</v>
      </c>
      <c r="B29780" s="32">
        <v>470</v>
      </c>
      <c r="C29780" s="33" t="s">
        <v>363</v>
      </c>
      <c r="D29780" s="33" t="s">
        <v>354</v>
      </c>
      <c r="E29780" s="34">
        <v>14089</v>
      </c>
      <c r="F29780" s="35">
        <v>17.731999999999999</v>
      </c>
      <c r="G29780" s="34">
        <v>138</v>
      </c>
    </row>
    <row r="29781" spans="1:7">
      <c r="A29781" s="32">
        <v>2018</v>
      </c>
      <c r="B29781" s="32">
        <v>470</v>
      </c>
      <c r="C29781" s="33" t="s">
        <v>363</v>
      </c>
      <c r="D29781" s="33" t="s">
        <v>354</v>
      </c>
      <c r="E29781" s="34">
        <v>14088</v>
      </c>
      <c r="F29781" s="35">
        <v>17.617999999999999</v>
      </c>
      <c r="G29781" s="34">
        <v>141.1</v>
      </c>
    </row>
    <row r="29782" spans="1:7">
      <c r="A29782" s="32">
        <v>2018</v>
      </c>
      <c r="B29782" s="32">
        <v>470</v>
      </c>
      <c r="C29782" s="33" t="s">
        <v>363</v>
      </c>
      <c r="D29782" s="33" t="s">
        <v>354</v>
      </c>
      <c r="E29782" s="34">
        <v>14006</v>
      </c>
      <c r="F29782" s="35">
        <v>17.806000000000001</v>
      </c>
      <c r="G29782" s="34">
        <v>140</v>
      </c>
    </row>
    <row r="29783" spans="1:7">
      <c r="A29783" s="32">
        <v>2018</v>
      </c>
      <c r="B29783" s="32">
        <v>470</v>
      </c>
      <c r="C29783" s="33" t="s">
        <v>363</v>
      </c>
      <c r="D29783" s="33" t="s">
        <v>354</v>
      </c>
      <c r="E29783" s="34">
        <v>14059</v>
      </c>
      <c r="F29783" s="35">
        <v>17.167999999999999</v>
      </c>
      <c r="G29783" s="34">
        <v>131</v>
      </c>
    </row>
    <row r="29784" spans="1:7">
      <c r="A29784" s="32">
        <v>2018</v>
      </c>
      <c r="B29784" s="32">
        <v>477</v>
      </c>
      <c r="C29784" s="33" t="s">
        <v>563</v>
      </c>
      <c r="D29784" s="33" t="s">
        <v>564</v>
      </c>
      <c r="E29784" s="34">
        <v>1862</v>
      </c>
      <c r="F29784" s="35">
        <v>1.0509999999999999</v>
      </c>
      <c r="G29784" s="34">
        <v>441.3</v>
      </c>
    </row>
    <row r="29785" spans="1:7">
      <c r="A29785" s="32">
        <v>2018</v>
      </c>
      <c r="B29785" s="32">
        <v>492</v>
      </c>
      <c r="C29785" s="33" t="s">
        <v>363</v>
      </c>
      <c r="D29785" s="33" t="s">
        <v>354</v>
      </c>
      <c r="E29785" s="34">
        <v>71016</v>
      </c>
      <c r="F29785" s="35">
        <v>17.535</v>
      </c>
      <c r="G29785" s="34">
        <v>147.69999999999999</v>
      </c>
    </row>
    <row r="29786" spans="1:7">
      <c r="A29786" s="32">
        <v>2018</v>
      </c>
      <c r="B29786" s="32">
        <v>492</v>
      </c>
      <c r="C29786" s="33" t="s">
        <v>563</v>
      </c>
      <c r="D29786" s="33" t="s">
        <v>564</v>
      </c>
      <c r="E29786" s="34">
        <v>12235</v>
      </c>
      <c r="F29786" s="35">
        <v>1.054</v>
      </c>
      <c r="G29786" s="34">
        <v>444.7</v>
      </c>
    </row>
    <row r="29787" spans="1:7">
      <c r="A29787" s="32">
        <v>2018</v>
      </c>
      <c r="B29787" s="32">
        <v>492</v>
      </c>
      <c r="C29787" s="33" t="s">
        <v>363</v>
      </c>
      <c r="D29787" s="33" t="s">
        <v>354</v>
      </c>
      <c r="E29787" s="34">
        <v>28435</v>
      </c>
      <c r="F29787" s="35">
        <v>17.431000000000001</v>
      </c>
      <c r="G29787" s="34">
        <v>149.6</v>
      </c>
    </row>
    <row r="29788" spans="1:7">
      <c r="A29788" s="32">
        <v>2018</v>
      </c>
      <c r="B29788" s="32">
        <v>525</v>
      </c>
      <c r="C29788" s="33" t="s">
        <v>353</v>
      </c>
      <c r="D29788" s="33" t="s">
        <v>354</v>
      </c>
      <c r="E29788" s="34">
        <v>94698</v>
      </c>
      <c r="F29788" s="35">
        <v>22.338000000000001</v>
      </c>
      <c r="G29788" s="34">
        <v>245.3</v>
      </c>
    </row>
    <row r="29789" spans="1:7">
      <c r="A29789" s="32">
        <v>2018</v>
      </c>
      <c r="B29789" s="32">
        <v>525</v>
      </c>
      <c r="C29789" s="33" t="s">
        <v>353</v>
      </c>
      <c r="D29789" s="33" t="s">
        <v>354</v>
      </c>
      <c r="E29789" s="34">
        <v>26993</v>
      </c>
      <c r="F29789" s="35">
        <v>22.196999999999999</v>
      </c>
      <c r="G29789" s="34">
        <v>202.4</v>
      </c>
    </row>
    <row r="29790" spans="1:7">
      <c r="A29790" s="32">
        <v>2018</v>
      </c>
      <c r="B29790" s="32">
        <v>525</v>
      </c>
      <c r="C29790" s="33" t="s">
        <v>563</v>
      </c>
      <c r="D29790" s="33" t="s">
        <v>564</v>
      </c>
      <c r="E29790" s="34">
        <v>454</v>
      </c>
      <c r="F29790" s="35">
        <v>1.0349999999999999</v>
      </c>
      <c r="G29790" s="34">
        <v>409.3</v>
      </c>
    </row>
    <row r="29791" spans="1:7">
      <c r="A29791" s="32">
        <v>2018</v>
      </c>
      <c r="B29791" s="32">
        <v>533</v>
      </c>
      <c r="C29791" s="33" t="s">
        <v>563</v>
      </c>
      <c r="D29791" s="33" t="s">
        <v>564</v>
      </c>
      <c r="E29791" s="34">
        <v>371577</v>
      </c>
      <c r="F29791" s="35">
        <v>1.0249999999999999</v>
      </c>
      <c r="G29791" s="34">
        <v>398.1</v>
      </c>
    </row>
    <row r="29792" spans="1:7">
      <c r="A29792" s="32">
        <v>2018</v>
      </c>
      <c r="B29792" s="32">
        <v>533</v>
      </c>
      <c r="C29792" s="33" t="s">
        <v>563</v>
      </c>
      <c r="D29792" s="33" t="s">
        <v>564</v>
      </c>
      <c r="E29792" s="34">
        <v>144985</v>
      </c>
      <c r="F29792" s="35">
        <v>1.0249999999999999</v>
      </c>
      <c r="G29792" s="34">
        <v>365.5</v>
      </c>
    </row>
    <row r="29793" spans="1:7">
      <c r="A29793" s="32">
        <v>2018</v>
      </c>
      <c r="B29793" s="32">
        <v>533</v>
      </c>
      <c r="C29793" s="33" t="s">
        <v>563</v>
      </c>
      <c r="D29793" s="33" t="s">
        <v>564</v>
      </c>
      <c r="E29793" s="34">
        <v>150900</v>
      </c>
      <c r="F29793" s="35">
        <v>1.0249999999999999</v>
      </c>
      <c r="G29793" s="34">
        <v>328.2</v>
      </c>
    </row>
    <row r="29794" spans="1:7">
      <c r="A29794" s="32">
        <v>2018</v>
      </c>
      <c r="B29794" s="32">
        <v>533</v>
      </c>
      <c r="C29794" s="33" t="s">
        <v>563</v>
      </c>
      <c r="D29794" s="33" t="s">
        <v>564</v>
      </c>
      <c r="E29794" s="34">
        <v>288984</v>
      </c>
      <c r="F29794" s="35">
        <v>1.0249999999999999</v>
      </c>
      <c r="G29794" s="34">
        <v>401.5</v>
      </c>
    </row>
    <row r="29795" spans="1:7">
      <c r="A29795" s="32">
        <v>2018</v>
      </c>
      <c r="B29795" s="32">
        <v>533</v>
      </c>
      <c r="C29795" s="33" t="s">
        <v>563</v>
      </c>
      <c r="D29795" s="33" t="s">
        <v>564</v>
      </c>
      <c r="E29795" s="34">
        <v>289969</v>
      </c>
      <c r="F29795" s="35">
        <v>1.0249999999999999</v>
      </c>
      <c r="G29795" s="34">
        <v>324.5</v>
      </c>
    </row>
    <row r="29796" spans="1:7">
      <c r="A29796" s="32">
        <v>2018</v>
      </c>
      <c r="B29796" s="32">
        <v>533</v>
      </c>
      <c r="C29796" s="33" t="s">
        <v>563</v>
      </c>
      <c r="D29796" s="33" t="s">
        <v>564</v>
      </c>
      <c r="E29796" s="34">
        <v>289970</v>
      </c>
      <c r="F29796" s="35">
        <v>1.0249999999999999</v>
      </c>
      <c r="G29796" s="34">
        <v>323.5</v>
      </c>
    </row>
    <row r="29797" spans="1:7">
      <c r="A29797" s="32">
        <v>2018</v>
      </c>
      <c r="B29797" s="32">
        <v>533</v>
      </c>
      <c r="C29797" s="33" t="s">
        <v>563</v>
      </c>
      <c r="D29797" s="33" t="s">
        <v>564</v>
      </c>
      <c r="E29797" s="34">
        <v>144985</v>
      </c>
      <c r="F29797" s="35">
        <v>1.0249999999999999</v>
      </c>
      <c r="G29797" s="34">
        <v>336</v>
      </c>
    </row>
    <row r="29798" spans="1:7">
      <c r="A29798" s="32">
        <v>2018</v>
      </c>
      <c r="B29798" s="32">
        <v>533</v>
      </c>
      <c r="C29798" s="33" t="s">
        <v>563</v>
      </c>
      <c r="D29798" s="33" t="s">
        <v>564</v>
      </c>
      <c r="E29798" s="34">
        <v>144985</v>
      </c>
      <c r="F29798" s="35">
        <v>1.0249999999999999</v>
      </c>
      <c r="G29798" s="34">
        <v>308</v>
      </c>
    </row>
    <row r="29799" spans="1:7">
      <c r="A29799" s="32">
        <v>2018</v>
      </c>
      <c r="B29799" s="32">
        <v>533</v>
      </c>
      <c r="C29799" s="33" t="s">
        <v>563</v>
      </c>
      <c r="D29799" s="33" t="s">
        <v>564</v>
      </c>
      <c r="E29799" s="34">
        <v>144492</v>
      </c>
      <c r="F29799" s="35">
        <v>1.0249999999999999</v>
      </c>
      <c r="G29799" s="34">
        <v>370.9</v>
      </c>
    </row>
    <row r="29800" spans="1:7">
      <c r="A29800" s="32">
        <v>2018</v>
      </c>
      <c r="B29800" s="32">
        <v>533</v>
      </c>
      <c r="C29800" s="33" t="s">
        <v>563</v>
      </c>
      <c r="D29800" s="33" t="s">
        <v>564</v>
      </c>
      <c r="E29800" s="34">
        <v>144985</v>
      </c>
      <c r="F29800" s="35">
        <v>1.0249999999999999</v>
      </c>
      <c r="G29800" s="34">
        <v>321</v>
      </c>
    </row>
    <row r="29801" spans="1:7">
      <c r="A29801" s="32">
        <v>2018</v>
      </c>
      <c r="B29801" s="32">
        <v>546</v>
      </c>
      <c r="C29801" s="33" t="s">
        <v>565</v>
      </c>
      <c r="D29801" s="33" t="s">
        <v>566</v>
      </c>
      <c r="E29801" s="34">
        <v>32</v>
      </c>
      <c r="F29801" s="35">
        <v>5.8250000000000002</v>
      </c>
      <c r="G29801" s="34" t="s">
        <v>364</v>
      </c>
    </row>
    <row r="29802" spans="1:7">
      <c r="A29802" s="32">
        <v>2018</v>
      </c>
      <c r="B29802" s="32">
        <v>546</v>
      </c>
      <c r="C29802" s="33" t="s">
        <v>567</v>
      </c>
      <c r="D29802" s="33" t="s">
        <v>566</v>
      </c>
      <c r="E29802" s="34">
        <v>1745</v>
      </c>
      <c r="F29802" s="35">
        <v>6.2</v>
      </c>
      <c r="G29802" s="34" t="s">
        <v>364</v>
      </c>
    </row>
    <row r="29803" spans="1:7">
      <c r="A29803" s="32">
        <v>2018</v>
      </c>
      <c r="B29803" s="32">
        <v>546</v>
      </c>
      <c r="C29803" s="33" t="s">
        <v>567</v>
      </c>
      <c r="D29803" s="33" t="s">
        <v>566</v>
      </c>
      <c r="E29803" s="34">
        <v>1771</v>
      </c>
      <c r="F29803" s="35">
        <v>5.8250000000000002</v>
      </c>
      <c r="G29803" s="34" t="s">
        <v>364</v>
      </c>
    </row>
    <row r="29804" spans="1:7">
      <c r="A29804" s="32">
        <v>2018</v>
      </c>
      <c r="B29804" s="32">
        <v>562</v>
      </c>
      <c r="C29804" s="33" t="s">
        <v>565</v>
      </c>
      <c r="D29804" s="33" t="s">
        <v>566</v>
      </c>
      <c r="E29804" s="34">
        <v>28</v>
      </c>
      <c r="F29804" s="35">
        <v>5.67</v>
      </c>
      <c r="G29804" s="34" t="s">
        <v>364</v>
      </c>
    </row>
    <row r="29805" spans="1:7">
      <c r="A29805" s="32">
        <v>2018</v>
      </c>
      <c r="B29805" s="32">
        <v>562</v>
      </c>
      <c r="C29805" s="33" t="s">
        <v>563</v>
      </c>
      <c r="D29805" s="33" t="s">
        <v>564</v>
      </c>
      <c r="E29805" s="34">
        <v>12330</v>
      </c>
      <c r="F29805" s="35">
        <v>1.03</v>
      </c>
      <c r="G29805" s="34" t="s">
        <v>364</v>
      </c>
    </row>
    <row r="29806" spans="1:7">
      <c r="A29806" s="32">
        <v>2018</v>
      </c>
      <c r="B29806" s="32">
        <v>564</v>
      </c>
      <c r="C29806" s="33" t="s">
        <v>353</v>
      </c>
      <c r="D29806" s="33" t="s">
        <v>354</v>
      </c>
      <c r="E29806" s="34">
        <v>60411</v>
      </c>
      <c r="F29806" s="35">
        <v>23.77</v>
      </c>
      <c r="G29806" s="34">
        <v>250</v>
      </c>
    </row>
    <row r="29807" spans="1:7">
      <c r="A29807" s="32">
        <v>2018</v>
      </c>
      <c r="B29807" s="32">
        <v>564</v>
      </c>
      <c r="C29807" s="33" t="s">
        <v>353</v>
      </c>
      <c r="D29807" s="33" t="s">
        <v>354</v>
      </c>
      <c r="E29807" s="34">
        <v>72642</v>
      </c>
      <c r="F29807" s="35">
        <v>23.62</v>
      </c>
      <c r="G29807" s="34">
        <v>270</v>
      </c>
    </row>
    <row r="29808" spans="1:7">
      <c r="A29808" s="32">
        <v>2018</v>
      </c>
      <c r="B29808" s="32">
        <v>564</v>
      </c>
      <c r="C29808" s="33" t="s">
        <v>563</v>
      </c>
      <c r="D29808" s="33" t="s">
        <v>564</v>
      </c>
      <c r="E29808" s="34">
        <v>37312</v>
      </c>
      <c r="F29808" s="35">
        <v>1.026</v>
      </c>
      <c r="G29808" s="34">
        <v>430.2</v>
      </c>
    </row>
    <row r="29809" spans="1:7">
      <c r="A29809" s="32">
        <v>2018</v>
      </c>
      <c r="B29809" s="32">
        <v>564</v>
      </c>
      <c r="C29809" s="33" t="s">
        <v>563</v>
      </c>
      <c r="D29809" s="33" t="s">
        <v>564</v>
      </c>
      <c r="E29809" s="34">
        <v>670984</v>
      </c>
      <c r="F29809" s="35">
        <v>1.0249999999999999</v>
      </c>
      <c r="G29809" s="34">
        <v>396</v>
      </c>
    </row>
    <row r="29810" spans="1:7">
      <c r="A29810" s="32">
        <v>2018</v>
      </c>
      <c r="B29810" s="32">
        <v>568</v>
      </c>
      <c r="C29810" s="33" t="s">
        <v>565</v>
      </c>
      <c r="D29810" s="33" t="s">
        <v>566</v>
      </c>
      <c r="E29810" s="34">
        <v>2881</v>
      </c>
      <c r="F29810" s="35">
        <v>5.8</v>
      </c>
      <c r="G29810" s="34" t="s">
        <v>364</v>
      </c>
    </row>
    <row r="29811" spans="1:7">
      <c r="A29811" s="32">
        <v>2018</v>
      </c>
      <c r="B29811" s="32">
        <v>593</v>
      </c>
      <c r="C29811" s="33" t="s">
        <v>565</v>
      </c>
      <c r="D29811" s="33" t="s">
        <v>566</v>
      </c>
      <c r="E29811" s="34">
        <v>24</v>
      </c>
      <c r="F29811" s="35">
        <v>5.8579999999999997</v>
      </c>
      <c r="G29811" s="34" t="s">
        <v>364</v>
      </c>
    </row>
    <row r="29812" spans="1:7">
      <c r="A29812" s="32">
        <v>2018</v>
      </c>
      <c r="B29812" s="32">
        <v>593</v>
      </c>
      <c r="C29812" s="33" t="s">
        <v>563</v>
      </c>
      <c r="D29812" s="33" t="s">
        <v>564</v>
      </c>
      <c r="E29812" s="34">
        <v>5996</v>
      </c>
      <c r="F29812" s="35">
        <v>1.0329999999999999</v>
      </c>
      <c r="G29812" s="34" t="s">
        <v>364</v>
      </c>
    </row>
    <row r="29813" spans="1:7">
      <c r="A29813" s="32">
        <v>2018</v>
      </c>
      <c r="B29813" s="32">
        <v>593</v>
      </c>
      <c r="C29813" s="33" t="s">
        <v>567</v>
      </c>
      <c r="D29813" s="33" t="s">
        <v>566</v>
      </c>
      <c r="E29813" s="34">
        <v>16291</v>
      </c>
      <c r="F29813" s="35">
        <v>6.3490000000000002</v>
      </c>
      <c r="G29813" s="34" t="s">
        <v>364</v>
      </c>
    </row>
    <row r="29814" spans="1:7">
      <c r="A29814" s="32">
        <v>2018</v>
      </c>
      <c r="B29814" s="32">
        <v>594</v>
      </c>
      <c r="C29814" s="33" t="s">
        <v>353</v>
      </c>
      <c r="D29814" s="33" t="s">
        <v>354</v>
      </c>
      <c r="E29814" s="34">
        <v>11972</v>
      </c>
      <c r="F29814" s="35">
        <v>25.7</v>
      </c>
      <c r="G29814" s="34" t="s">
        <v>364</v>
      </c>
    </row>
    <row r="29815" spans="1:7">
      <c r="A29815" s="32">
        <v>2018</v>
      </c>
      <c r="B29815" s="32">
        <v>602</v>
      </c>
      <c r="C29815" s="33" t="s">
        <v>353</v>
      </c>
      <c r="D29815" s="33" t="s">
        <v>354</v>
      </c>
      <c r="E29815" s="34">
        <v>30076</v>
      </c>
      <c r="F29815" s="35">
        <v>26.67</v>
      </c>
      <c r="G29815" s="34" t="s">
        <v>364</v>
      </c>
    </row>
    <row r="29816" spans="1:7">
      <c r="A29816" s="32">
        <v>2018</v>
      </c>
      <c r="B29816" s="32">
        <v>602</v>
      </c>
      <c r="C29816" s="33" t="s">
        <v>353</v>
      </c>
      <c r="D29816" s="33" t="s">
        <v>354</v>
      </c>
      <c r="E29816" s="34">
        <v>241350</v>
      </c>
      <c r="F29816" s="35">
        <v>25.91</v>
      </c>
      <c r="G29816" s="34" t="s">
        <v>364</v>
      </c>
    </row>
    <row r="29817" spans="1:7">
      <c r="A29817" s="32">
        <v>2018</v>
      </c>
      <c r="B29817" s="32">
        <v>602</v>
      </c>
      <c r="C29817" s="33" t="s">
        <v>565</v>
      </c>
      <c r="D29817" s="33" t="s">
        <v>566</v>
      </c>
      <c r="E29817" s="34">
        <v>5218</v>
      </c>
      <c r="F29817" s="35">
        <v>5.8</v>
      </c>
      <c r="G29817" s="34" t="s">
        <v>364</v>
      </c>
    </row>
    <row r="29818" spans="1:7">
      <c r="A29818" s="32">
        <v>2018</v>
      </c>
      <c r="B29818" s="32">
        <v>609</v>
      </c>
      <c r="C29818" s="33" t="s">
        <v>563</v>
      </c>
      <c r="D29818" s="33" t="s">
        <v>564</v>
      </c>
      <c r="E29818" s="34">
        <v>4086147</v>
      </c>
      <c r="F29818" s="35">
        <v>1.024</v>
      </c>
      <c r="G29818" s="34">
        <v>505.4</v>
      </c>
    </row>
    <row r="29819" spans="1:7">
      <c r="A29819" s="32">
        <v>2018</v>
      </c>
      <c r="B29819" s="32">
        <v>612</v>
      </c>
      <c r="C29819" s="33" t="s">
        <v>563</v>
      </c>
      <c r="D29819" s="33" t="s">
        <v>564</v>
      </c>
      <c r="E29819" s="34">
        <v>5174917</v>
      </c>
      <c r="F29819" s="35">
        <v>1.018</v>
      </c>
      <c r="G29819" s="34">
        <v>505</v>
      </c>
    </row>
    <row r="29820" spans="1:7">
      <c r="A29820" s="32">
        <v>2018</v>
      </c>
      <c r="B29820" s="32">
        <v>612</v>
      </c>
      <c r="C29820" s="33" t="s">
        <v>565</v>
      </c>
      <c r="D29820" s="33" t="s">
        <v>566</v>
      </c>
      <c r="E29820" s="34">
        <v>10226</v>
      </c>
      <c r="F29820" s="35">
        <v>5.8</v>
      </c>
      <c r="G29820" s="34">
        <v>1665.6</v>
      </c>
    </row>
    <row r="29821" spans="1:7">
      <c r="A29821" s="32">
        <v>2018</v>
      </c>
      <c r="B29821" s="32">
        <v>613</v>
      </c>
      <c r="C29821" s="33" t="s">
        <v>563</v>
      </c>
      <c r="D29821" s="33" t="s">
        <v>564</v>
      </c>
      <c r="E29821" s="34">
        <v>1323089</v>
      </c>
      <c r="F29821" s="35">
        <v>1.022</v>
      </c>
      <c r="G29821" s="34">
        <v>505.4</v>
      </c>
    </row>
    <row r="29822" spans="1:7">
      <c r="A29822" s="32">
        <v>2018</v>
      </c>
      <c r="B29822" s="32">
        <v>617</v>
      </c>
      <c r="C29822" s="33" t="s">
        <v>563</v>
      </c>
      <c r="D29822" s="33" t="s">
        <v>564</v>
      </c>
      <c r="E29822" s="34">
        <v>3405257</v>
      </c>
      <c r="F29822" s="35">
        <v>1.022</v>
      </c>
      <c r="G29822" s="34">
        <v>505.4</v>
      </c>
    </row>
    <row r="29823" spans="1:7">
      <c r="A29823" s="32">
        <v>2018</v>
      </c>
      <c r="B29823" s="32">
        <v>619</v>
      </c>
      <c r="C29823" s="33" t="s">
        <v>563</v>
      </c>
      <c r="D29823" s="33" t="s">
        <v>564</v>
      </c>
      <c r="E29823" s="34">
        <v>2636339</v>
      </c>
      <c r="F29823" s="35">
        <v>1.022</v>
      </c>
      <c r="G29823" s="34">
        <v>505</v>
      </c>
    </row>
    <row r="29824" spans="1:7">
      <c r="A29824" s="32">
        <v>2018</v>
      </c>
      <c r="B29824" s="32">
        <v>620</v>
      </c>
      <c r="C29824" s="33" t="s">
        <v>563</v>
      </c>
      <c r="D29824" s="33" t="s">
        <v>564</v>
      </c>
      <c r="E29824" s="34">
        <v>6382571</v>
      </c>
      <c r="F29824" s="35">
        <v>1.022</v>
      </c>
      <c r="G29824" s="34">
        <v>505.4</v>
      </c>
    </row>
    <row r="29825" spans="1:7">
      <c r="A29825" s="32">
        <v>2018</v>
      </c>
      <c r="B29825" s="32">
        <v>621</v>
      </c>
      <c r="C29825" s="33" t="s">
        <v>563</v>
      </c>
      <c r="D29825" s="33" t="s">
        <v>564</v>
      </c>
      <c r="E29825" s="34">
        <v>3637356</v>
      </c>
      <c r="F29825" s="35">
        <v>1.022</v>
      </c>
      <c r="G29825" s="34">
        <v>432.3</v>
      </c>
    </row>
    <row r="29826" spans="1:7">
      <c r="A29826" s="32">
        <v>2018</v>
      </c>
      <c r="B29826" s="32">
        <v>628</v>
      </c>
      <c r="C29826" s="33" t="s">
        <v>353</v>
      </c>
      <c r="D29826" s="33" t="s">
        <v>354</v>
      </c>
      <c r="E29826" s="34">
        <v>58354</v>
      </c>
      <c r="F29826" s="35">
        <v>25.632000000000001</v>
      </c>
      <c r="G29826" s="34">
        <v>289.7</v>
      </c>
    </row>
    <row r="29827" spans="1:7">
      <c r="A29827" s="32">
        <v>2018</v>
      </c>
      <c r="B29827" s="32">
        <v>628</v>
      </c>
      <c r="C29827" s="33" t="s">
        <v>563</v>
      </c>
      <c r="D29827" s="33" t="s">
        <v>564</v>
      </c>
      <c r="E29827" s="34">
        <v>738509</v>
      </c>
      <c r="F29827" s="35">
        <v>1.024</v>
      </c>
      <c r="G29827" s="34">
        <v>408</v>
      </c>
    </row>
    <row r="29828" spans="1:7">
      <c r="A29828" s="32">
        <v>2018</v>
      </c>
      <c r="B29828" s="32">
        <v>628</v>
      </c>
      <c r="C29828" s="33" t="s">
        <v>563</v>
      </c>
      <c r="D29828" s="33" t="s">
        <v>564</v>
      </c>
      <c r="E29828" s="34">
        <v>2231491</v>
      </c>
      <c r="F29828" s="35">
        <v>1.024</v>
      </c>
      <c r="G29828" s="34">
        <v>408</v>
      </c>
    </row>
    <row r="29829" spans="1:7">
      <c r="A29829" s="32">
        <v>2018</v>
      </c>
      <c r="B29829" s="32">
        <v>634</v>
      </c>
      <c r="C29829" s="33" t="s">
        <v>563</v>
      </c>
      <c r="D29829" s="33" t="s">
        <v>564</v>
      </c>
      <c r="E29829" s="34">
        <v>15861</v>
      </c>
      <c r="F29829" s="35">
        <v>1.0249999999999999</v>
      </c>
      <c r="G29829" s="34">
        <v>571</v>
      </c>
    </row>
    <row r="29830" spans="1:7">
      <c r="A29830" s="32">
        <v>2018</v>
      </c>
      <c r="B29830" s="32">
        <v>634</v>
      </c>
      <c r="C29830" s="33" t="s">
        <v>563</v>
      </c>
      <c r="D29830" s="33" t="s">
        <v>564</v>
      </c>
      <c r="E29830" s="34">
        <v>4495178</v>
      </c>
      <c r="F29830" s="35">
        <v>1.0169999999999999</v>
      </c>
      <c r="G29830" s="34">
        <v>511</v>
      </c>
    </row>
    <row r="29831" spans="1:7">
      <c r="A29831" s="32">
        <v>2018</v>
      </c>
      <c r="B29831" s="32">
        <v>641</v>
      </c>
      <c r="C29831" s="33" t="s">
        <v>565</v>
      </c>
      <c r="D29831" s="33" t="s">
        <v>566</v>
      </c>
      <c r="E29831" s="34">
        <v>1582</v>
      </c>
      <c r="F29831" s="35">
        <v>5.8</v>
      </c>
      <c r="G29831" s="34">
        <v>1697.8</v>
      </c>
    </row>
    <row r="29832" spans="1:7">
      <c r="A29832" s="32">
        <v>2018</v>
      </c>
      <c r="B29832" s="32">
        <v>641</v>
      </c>
      <c r="C29832" s="33" t="s">
        <v>353</v>
      </c>
      <c r="D29832" s="33" t="s">
        <v>354</v>
      </c>
      <c r="E29832" s="34">
        <v>142029</v>
      </c>
      <c r="F29832" s="35">
        <v>22.847000000000001</v>
      </c>
      <c r="G29832" s="34">
        <v>261.7</v>
      </c>
    </row>
    <row r="29833" spans="1:7">
      <c r="A29833" s="32">
        <v>2018</v>
      </c>
      <c r="B29833" s="32">
        <v>641</v>
      </c>
      <c r="C29833" s="33" t="s">
        <v>563</v>
      </c>
      <c r="D29833" s="33" t="s">
        <v>564</v>
      </c>
      <c r="E29833" s="34">
        <v>129400</v>
      </c>
      <c r="F29833" s="35">
        <v>1.02</v>
      </c>
      <c r="G29833" s="34">
        <v>459.2</v>
      </c>
    </row>
    <row r="29834" spans="1:7">
      <c r="A29834" s="32">
        <v>2018</v>
      </c>
      <c r="B29834" s="32">
        <v>643</v>
      </c>
      <c r="C29834" s="33" t="s">
        <v>563</v>
      </c>
      <c r="D29834" s="33" t="s">
        <v>564</v>
      </c>
      <c r="E29834" s="34">
        <v>2762379</v>
      </c>
      <c r="F29834" s="35">
        <v>1.024</v>
      </c>
      <c r="G29834" s="34">
        <v>375.2</v>
      </c>
    </row>
    <row r="29835" spans="1:7">
      <c r="A29835" s="32">
        <v>2018</v>
      </c>
      <c r="B29835" s="32">
        <v>645</v>
      </c>
      <c r="C29835" s="33" t="s">
        <v>563</v>
      </c>
      <c r="D29835" s="33" t="s">
        <v>564</v>
      </c>
      <c r="E29835" s="34">
        <v>2469602</v>
      </c>
      <c r="F29835" s="35">
        <v>1.0169999999999999</v>
      </c>
      <c r="G29835" s="34">
        <v>351.1</v>
      </c>
    </row>
    <row r="29836" spans="1:7">
      <c r="A29836" s="32">
        <v>2018</v>
      </c>
      <c r="B29836" s="32">
        <v>645</v>
      </c>
      <c r="C29836" s="33" t="s">
        <v>353</v>
      </c>
      <c r="D29836" s="33" t="s">
        <v>354</v>
      </c>
      <c r="E29836" s="34">
        <v>48045</v>
      </c>
      <c r="F29836" s="35">
        <v>23.573</v>
      </c>
      <c r="G29836" s="34">
        <v>310.8</v>
      </c>
    </row>
    <row r="29837" spans="1:7">
      <c r="A29837" s="32">
        <v>2018</v>
      </c>
      <c r="B29837" s="32">
        <v>663</v>
      </c>
      <c r="C29837" s="33" t="s">
        <v>563</v>
      </c>
      <c r="D29837" s="33" t="s">
        <v>564</v>
      </c>
      <c r="E29837" s="34">
        <v>275150</v>
      </c>
      <c r="F29837" s="35">
        <v>1.0389999999999999</v>
      </c>
      <c r="G29837" s="34">
        <v>410.4</v>
      </c>
    </row>
    <row r="29838" spans="1:7">
      <c r="A29838" s="32">
        <v>2018</v>
      </c>
      <c r="B29838" s="32">
        <v>663</v>
      </c>
      <c r="C29838" s="33" t="s">
        <v>353</v>
      </c>
      <c r="D29838" s="33" t="s">
        <v>354</v>
      </c>
      <c r="E29838" s="34">
        <v>10476</v>
      </c>
      <c r="F29838" s="35">
        <v>24.84</v>
      </c>
      <c r="G29838" s="34">
        <v>321.8</v>
      </c>
    </row>
    <row r="29839" spans="1:7">
      <c r="A29839" s="32">
        <v>2018</v>
      </c>
      <c r="B29839" s="32">
        <v>663</v>
      </c>
      <c r="C29839" s="33" t="s">
        <v>353</v>
      </c>
      <c r="D29839" s="33" t="s">
        <v>354</v>
      </c>
      <c r="E29839" s="34">
        <v>11324</v>
      </c>
      <c r="F29839" s="35">
        <v>25.77</v>
      </c>
      <c r="G29839" s="34">
        <v>310.39999999999998</v>
      </c>
    </row>
    <row r="29840" spans="1:7">
      <c r="A29840" s="32">
        <v>2018</v>
      </c>
      <c r="B29840" s="32">
        <v>666</v>
      </c>
      <c r="C29840" s="33" t="s">
        <v>563</v>
      </c>
      <c r="D29840" s="33" t="s">
        <v>564</v>
      </c>
      <c r="E29840" s="34">
        <v>90029</v>
      </c>
      <c r="F29840" s="35">
        <v>1.042</v>
      </c>
      <c r="G29840" s="34">
        <v>422.6</v>
      </c>
    </row>
    <row r="29841" spans="1:7">
      <c r="A29841" s="32">
        <v>2018</v>
      </c>
      <c r="B29841" s="32">
        <v>667</v>
      </c>
      <c r="C29841" s="33" t="s">
        <v>353</v>
      </c>
      <c r="D29841" s="33" t="s">
        <v>354</v>
      </c>
      <c r="E29841" s="34">
        <v>48321</v>
      </c>
      <c r="F29841" s="35">
        <v>22.251999999999999</v>
      </c>
      <c r="G29841" s="34">
        <v>451.4</v>
      </c>
    </row>
    <row r="29842" spans="1:7">
      <c r="A29842" s="32">
        <v>2018</v>
      </c>
      <c r="B29842" s="32">
        <v>667</v>
      </c>
      <c r="C29842" s="33" t="s">
        <v>565</v>
      </c>
      <c r="D29842" s="33" t="s">
        <v>566</v>
      </c>
      <c r="E29842" s="34">
        <v>25154</v>
      </c>
      <c r="F29842" s="35">
        <v>5.7569999999999997</v>
      </c>
      <c r="G29842" s="34">
        <v>1788.7</v>
      </c>
    </row>
    <row r="29843" spans="1:7">
      <c r="A29843" s="32">
        <v>2018</v>
      </c>
      <c r="B29843" s="32">
        <v>667</v>
      </c>
      <c r="C29843" s="33" t="s">
        <v>563</v>
      </c>
      <c r="D29843" s="33" t="s">
        <v>564</v>
      </c>
      <c r="E29843" s="34">
        <v>1636520</v>
      </c>
      <c r="F29843" s="35">
        <v>1.0429999999999999</v>
      </c>
      <c r="G29843" s="34">
        <v>420.1</v>
      </c>
    </row>
    <row r="29844" spans="1:7">
      <c r="A29844" s="32">
        <v>2018</v>
      </c>
      <c r="B29844" s="32">
        <v>667</v>
      </c>
      <c r="C29844" s="33" t="s">
        <v>568</v>
      </c>
      <c r="D29844" s="33" t="s">
        <v>569</v>
      </c>
      <c r="E29844" s="34">
        <v>12810</v>
      </c>
      <c r="F29844" s="35">
        <v>28.512</v>
      </c>
      <c r="G29844" s="34">
        <v>308.89999999999998</v>
      </c>
    </row>
    <row r="29845" spans="1:7">
      <c r="A29845" s="32">
        <v>2018</v>
      </c>
      <c r="B29845" s="32">
        <v>667</v>
      </c>
      <c r="C29845" s="33" t="s">
        <v>568</v>
      </c>
      <c r="D29845" s="33" t="s">
        <v>569</v>
      </c>
      <c r="E29845" s="34">
        <v>37993</v>
      </c>
      <c r="F29845" s="35">
        <v>28.382000000000001</v>
      </c>
      <c r="G29845" s="34">
        <v>258.3</v>
      </c>
    </row>
    <row r="29846" spans="1:7">
      <c r="A29846" s="32">
        <v>2018</v>
      </c>
      <c r="B29846" s="32">
        <v>676</v>
      </c>
      <c r="C29846" s="33" t="s">
        <v>353</v>
      </c>
      <c r="D29846" s="33" t="s">
        <v>354</v>
      </c>
      <c r="E29846" s="34">
        <v>11895</v>
      </c>
      <c r="F29846" s="35">
        <v>21.5</v>
      </c>
      <c r="G29846" s="34">
        <v>296.10000000000002</v>
      </c>
    </row>
    <row r="29847" spans="1:7">
      <c r="A29847" s="32">
        <v>2018</v>
      </c>
      <c r="B29847" s="32">
        <v>676</v>
      </c>
      <c r="C29847" s="33" t="s">
        <v>353</v>
      </c>
      <c r="D29847" s="33" t="s">
        <v>354</v>
      </c>
      <c r="E29847" s="34">
        <v>62162</v>
      </c>
      <c r="F29847" s="35">
        <v>23.65</v>
      </c>
      <c r="G29847" s="34">
        <v>272</v>
      </c>
    </row>
    <row r="29848" spans="1:7">
      <c r="A29848" s="32">
        <v>2018</v>
      </c>
      <c r="B29848" s="32">
        <v>676</v>
      </c>
      <c r="C29848" s="33" t="s">
        <v>563</v>
      </c>
      <c r="D29848" s="33" t="s">
        <v>564</v>
      </c>
      <c r="E29848" s="34">
        <v>509591</v>
      </c>
      <c r="F29848" s="35">
        <v>1.024</v>
      </c>
      <c r="G29848" s="34">
        <v>482.7</v>
      </c>
    </row>
    <row r="29849" spans="1:7">
      <c r="A29849" s="32">
        <v>2018</v>
      </c>
      <c r="B29849" s="32">
        <v>676</v>
      </c>
      <c r="C29849" s="33" t="s">
        <v>563</v>
      </c>
      <c r="D29849" s="33" t="s">
        <v>564</v>
      </c>
      <c r="E29849" s="34">
        <v>545354</v>
      </c>
      <c r="F29849" s="35">
        <v>1.024</v>
      </c>
      <c r="G29849" s="34">
        <v>482.7</v>
      </c>
    </row>
    <row r="29850" spans="1:7">
      <c r="A29850" s="32">
        <v>2018</v>
      </c>
      <c r="B29850" s="32">
        <v>683</v>
      </c>
      <c r="C29850" s="33" t="s">
        <v>563</v>
      </c>
      <c r="D29850" s="33" t="s">
        <v>564</v>
      </c>
      <c r="E29850" s="34">
        <v>24184</v>
      </c>
      <c r="F29850" s="35">
        <v>1.024</v>
      </c>
      <c r="G29850" s="34">
        <v>350.7</v>
      </c>
    </row>
    <row r="29851" spans="1:7">
      <c r="A29851" s="32">
        <v>2018</v>
      </c>
      <c r="B29851" s="32">
        <v>688</v>
      </c>
      <c r="C29851" s="33" t="s">
        <v>563</v>
      </c>
      <c r="D29851" s="33" t="s">
        <v>564</v>
      </c>
      <c r="E29851" s="34">
        <v>835765</v>
      </c>
      <c r="F29851" s="35">
        <v>1.0269999999999999</v>
      </c>
      <c r="G29851" s="34">
        <v>285</v>
      </c>
    </row>
    <row r="29852" spans="1:7">
      <c r="A29852" s="32">
        <v>2018</v>
      </c>
      <c r="B29852" s="32">
        <v>689</v>
      </c>
      <c r="C29852" s="33" t="s">
        <v>563</v>
      </c>
      <c r="D29852" s="33" t="s">
        <v>564</v>
      </c>
      <c r="E29852" s="34">
        <v>867676</v>
      </c>
      <c r="F29852" s="35">
        <v>1.024</v>
      </c>
      <c r="G29852" s="34">
        <v>398.7</v>
      </c>
    </row>
    <row r="29853" spans="1:7">
      <c r="A29853" s="32">
        <v>2018</v>
      </c>
      <c r="B29853" s="32">
        <v>703</v>
      </c>
      <c r="C29853" s="33" t="s">
        <v>565</v>
      </c>
      <c r="D29853" s="33" t="s">
        <v>566</v>
      </c>
      <c r="E29853" s="34">
        <v>6821</v>
      </c>
      <c r="F29853" s="35">
        <v>5.8</v>
      </c>
      <c r="G29853" s="34">
        <v>1489.2</v>
      </c>
    </row>
    <row r="29854" spans="1:7">
      <c r="A29854" s="32">
        <v>2018</v>
      </c>
      <c r="B29854" s="32">
        <v>703</v>
      </c>
      <c r="C29854" s="33" t="s">
        <v>353</v>
      </c>
      <c r="D29854" s="33" t="s">
        <v>354</v>
      </c>
      <c r="E29854" s="34">
        <v>131752</v>
      </c>
      <c r="F29854" s="35">
        <v>23.693999999999999</v>
      </c>
      <c r="G29854" s="34">
        <v>312.10000000000002</v>
      </c>
    </row>
    <row r="29855" spans="1:7">
      <c r="A29855" s="32">
        <v>2018</v>
      </c>
      <c r="B29855" s="32">
        <v>703</v>
      </c>
      <c r="C29855" s="33" t="s">
        <v>353</v>
      </c>
      <c r="D29855" s="33" t="s">
        <v>354</v>
      </c>
      <c r="E29855" s="34">
        <v>43311</v>
      </c>
      <c r="F29855" s="35">
        <v>26.126000000000001</v>
      </c>
      <c r="G29855" s="34">
        <v>230.9</v>
      </c>
    </row>
    <row r="29856" spans="1:7">
      <c r="A29856" s="32">
        <v>2018</v>
      </c>
      <c r="B29856" s="32">
        <v>703</v>
      </c>
      <c r="C29856" s="33" t="s">
        <v>353</v>
      </c>
      <c r="D29856" s="33" t="s">
        <v>354</v>
      </c>
      <c r="E29856" s="34">
        <v>59002</v>
      </c>
      <c r="F29856" s="35">
        <v>23.164000000000001</v>
      </c>
      <c r="G29856" s="34">
        <v>342.4</v>
      </c>
    </row>
    <row r="29857" spans="1:7">
      <c r="A29857" s="32">
        <v>2018</v>
      </c>
      <c r="B29857" s="32">
        <v>703</v>
      </c>
      <c r="C29857" s="33" t="s">
        <v>353</v>
      </c>
      <c r="D29857" s="33" t="s">
        <v>354</v>
      </c>
      <c r="E29857" s="34">
        <v>42725</v>
      </c>
      <c r="F29857" s="35">
        <v>23.106000000000002</v>
      </c>
      <c r="G29857" s="34">
        <v>321.39999999999998</v>
      </c>
    </row>
    <row r="29858" spans="1:7">
      <c r="A29858" s="32">
        <v>2018</v>
      </c>
      <c r="B29858" s="32">
        <v>703</v>
      </c>
      <c r="C29858" s="33" t="s">
        <v>353</v>
      </c>
      <c r="D29858" s="33" t="s">
        <v>354</v>
      </c>
      <c r="E29858" s="34">
        <v>26213</v>
      </c>
      <c r="F29858" s="35">
        <v>23.135999999999999</v>
      </c>
      <c r="G29858" s="34">
        <v>299.39999999999998</v>
      </c>
    </row>
    <row r="29859" spans="1:7">
      <c r="A29859" s="32">
        <v>2018</v>
      </c>
      <c r="B29859" s="32">
        <v>708</v>
      </c>
      <c r="C29859" s="33" t="s">
        <v>353</v>
      </c>
      <c r="D29859" s="33" t="s">
        <v>354</v>
      </c>
      <c r="E29859" s="34">
        <v>12833</v>
      </c>
      <c r="F29859" s="35">
        <v>23.692</v>
      </c>
      <c r="G29859" s="34">
        <v>347</v>
      </c>
    </row>
    <row r="29860" spans="1:7">
      <c r="A29860" s="32">
        <v>2018</v>
      </c>
      <c r="B29860" s="32">
        <v>710</v>
      </c>
      <c r="C29860" s="33" t="s">
        <v>563</v>
      </c>
      <c r="D29860" s="33" t="s">
        <v>564</v>
      </c>
      <c r="E29860" s="34">
        <v>7559749</v>
      </c>
      <c r="F29860" s="35">
        <v>1.0309999999999999</v>
      </c>
      <c r="G29860" s="34">
        <v>469.6</v>
      </c>
    </row>
    <row r="29861" spans="1:7">
      <c r="A29861" s="32">
        <v>2018</v>
      </c>
      <c r="B29861" s="32">
        <v>715</v>
      </c>
      <c r="C29861" s="33" t="s">
        <v>565</v>
      </c>
      <c r="D29861" s="33" t="s">
        <v>566</v>
      </c>
      <c r="E29861" s="34">
        <v>3054</v>
      </c>
      <c r="F29861" s="35">
        <v>5.8170000000000002</v>
      </c>
      <c r="G29861" s="34">
        <v>1644.3</v>
      </c>
    </row>
    <row r="29862" spans="1:7">
      <c r="A29862" s="32">
        <v>2018</v>
      </c>
      <c r="B29862" s="32">
        <v>728</v>
      </c>
      <c r="C29862" s="33" t="s">
        <v>563</v>
      </c>
      <c r="D29862" s="33" t="s">
        <v>564</v>
      </c>
      <c r="E29862" s="34">
        <v>341245</v>
      </c>
      <c r="F29862" s="35">
        <v>1.024</v>
      </c>
      <c r="G29862" s="34">
        <v>738.1</v>
      </c>
    </row>
    <row r="29863" spans="1:7">
      <c r="A29863" s="32">
        <v>2018</v>
      </c>
      <c r="B29863" s="32">
        <v>766</v>
      </c>
      <c r="C29863" s="33" t="s">
        <v>565</v>
      </c>
      <c r="D29863" s="33" t="s">
        <v>566</v>
      </c>
      <c r="E29863" s="34">
        <v>14797</v>
      </c>
      <c r="F29863" s="35">
        <v>5.74</v>
      </c>
      <c r="G29863" s="34">
        <v>1805.6</v>
      </c>
    </row>
    <row r="29864" spans="1:7">
      <c r="A29864" s="32">
        <v>2018</v>
      </c>
      <c r="B29864" s="32">
        <v>856</v>
      </c>
      <c r="C29864" s="33" t="s">
        <v>363</v>
      </c>
      <c r="D29864" s="33" t="s">
        <v>354</v>
      </c>
      <c r="E29864" s="34">
        <v>18313</v>
      </c>
      <c r="F29864" s="35">
        <v>17.600000000000001</v>
      </c>
      <c r="G29864" s="34" t="s">
        <v>364</v>
      </c>
    </row>
    <row r="29865" spans="1:7">
      <c r="A29865" s="32">
        <v>2018</v>
      </c>
      <c r="B29865" s="32">
        <v>856</v>
      </c>
      <c r="C29865" s="33" t="s">
        <v>363</v>
      </c>
      <c r="D29865" s="33" t="s">
        <v>354</v>
      </c>
      <c r="E29865" s="34">
        <v>128808</v>
      </c>
      <c r="F29865" s="35">
        <v>17.600000000000001</v>
      </c>
      <c r="G29865" s="34" t="s">
        <v>364</v>
      </c>
    </row>
    <row r="29866" spans="1:7">
      <c r="A29866" s="32">
        <v>2018</v>
      </c>
      <c r="B29866" s="32">
        <v>856</v>
      </c>
      <c r="C29866" s="33" t="s">
        <v>565</v>
      </c>
      <c r="D29866" s="33" t="s">
        <v>566</v>
      </c>
      <c r="E29866" s="34">
        <v>1241</v>
      </c>
      <c r="F29866" s="35">
        <v>5.8</v>
      </c>
      <c r="G29866" s="34" t="s">
        <v>364</v>
      </c>
    </row>
    <row r="29867" spans="1:7">
      <c r="A29867" s="32">
        <v>2018</v>
      </c>
      <c r="B29867" s="32">
        <v>861</v>
      </c>
      <c r="C29867" s="33" t="s">
        <v>363</v>
      </c>
      <c r="D29867" s="33" t="s">
        <v>354</v>
      </c>
      <c r="E29867" s="34">
        <v>301468</v>
      </c>
      <c r="F29867" s="35">
        <v>17.43</v>
      </c>
      <c r="G29867" s="34" t="s">
        <v>364</v>
      </c>
    </row>
    <row r="29868" spans="1:7">
      <c r="A29868" s="32">
        <v>2018</v>
      </c>
      <c r="B29868" s="32">
        <v>861</v>
      </c>
      <c r="C29868" s="33" t="s">
        <v>565</v>
      </c>
      <c r="D29868" s="33" t="s">
        <v>566</v>
      </c>
      <c r="E29868" s="34">
        <v>182</v>
      </c>
      <c r="F29868" s="35">
        <v>5.7549999999999999</v>
      </c>
      <c r="G29868" s="34" t="s">
        <v>364</v>
      </c>
    </row>
    <row r="29869" spans="1:7">
      <c r="A29869" s="32">
        <v>2018</v>
      </c>
      <c r="B29869" s="32">
        <v>862</v>
      </c>
      <c r="C29869" s="33" t="s">
        <v>563</v>
      </c>
      <c r="D29869" s="33" t="s">
        <v>564</v>
      </c>
      <c r="E29869" s="34">
        <v>532993</v>
      </c>
      <c r="F29869" s="35">
        <v>1.0289999999999999</v>
      </c>
      <c r="G29869" s="34" t="s">
        <v>364</v>
      </c>
    </row>
    <row r="29870" spans="1:7">
      <c r="A29870" s="32">
        <v>2018</v>
      </c>
      <c r="B29870" s="32">
        <v>876</v>
      </c>
      <c r="C29870" s="33" t="s">
        <v>363</v>
      </c>
      <c r="D29870" s="33" t="s">
        <v>354</v>
      </c>
      <c r="E29870" s="34">
        <v>254038</v>
      </c>
      <c r="F29870" s="35">
        <v>17.568000000000001</v>
      </c>
      <c r="G29870" s="34" t="s">
        <v>364</v>
      </c>
    </row>
    <row r="29871" spans="1:7">
      <c r="A29871" s="32">
        <v>2018</v>
      </c>
      <c r="B29871" s="32">
        <v>876</v>
      </c>
      <c r="C29871" s="33" t="s">
        <v>563</v>
      </c>
      <c r="D29871" s="33" t="s">
        <v>564</v>
      </c>
      <c r="E29871" s="34">
        <v>12980</v>
      </c>
      <c r="F29871" s="35">
        <v>1.028</v>
      </c>
      <c r="G29871" s="34" t="s">
        <v>364</v>
      </c>
    </row>
    <row r="29872" spans="1:7">
      <c r="A29872" s="32">
        <v>2018</v>
      </c>
      <c r="B29872" s="32">
        <v>879</v>
      </c>
      <c r="C29872" s="33" t="s">
        <v>363</v>
      </c>
      <c r="D29872" s="33" t="s">
        <v>354</v>
      </c>
      <c r="E29872" s="34">
        <v>298597</v>
      </c>
      <c r="F29872" s="35">
        <v>17.16</v>
      </c>
      <c r="G29872" s="34" t="s">
        <v>364</v>
      </c>
    </row>
    <row r="29873" spans="1:7">
      <c r="A29873" s="32">
        <v>2018</v>
      </c>
      <c r="B29873" s="32">
        <v>879</v>
      </c>
      <c r="C29873" s="33" t="s">
        <v>563</v>
      </c>
      <c r="D29873" s="33" t="s">
        <v>564</v>
      </c>
      <c r="E29873" s="34">
        <v>20757</v>
      </c>
      <c r="F29873" s="35">
        <v>1.03</v>
      </c>
      <c r="G29873" s="34" t="s">
        <v>364</v>
      </c>
    </row>
    <row r="29874" spans="1:7">
      <c r="A29874" s="32">
        <v>2018</v>
      </c>
      <c r="B29874" s="32">
        <v>883</v>
      </c>
      <c r="C29874" s="33" t="s">
        <v>363</v>
      </c>
      <c r="D29874" s="33" t="s">
        <v>354</v>
      </c>
      <c r="E29874" s="34">
        <v>81856</v>
      </c>
      <c r="F29874" s="35">
        <v>17.149999999999999</v>
      </c>
      <c r="G29874" s="34" t="s">
        <v>364</v>
      </c>
    </row>
    <row r="29875" spans="1:7">
      <c r="A29875" s="32">
        <v>2018</v>
      </c>
      <c r="B29875" s="32">
        <v>883</v>
      </c>
      <c r="C29875" s="33" t="s">
        <v>563</v>
      </c>
      <c r="D29875" s="33" t="s">
        <v>564</v>
      </c>
      <c r="E29875" s="34">
        <v>25504</v>
      </c>
      <c r="F29875" s="35">
        <v>1.03</v>
      </c>
      <c r="G29875" s="34" t="s">
        <v>364</v>
      </c>
    </row>
    <row r="29876" spans="1:7">
      <c r="A29876" s="32">
        <v>2018</v>
      </c>
      <c r="B29876" s="32">
        <v>884</v>
      </c>
      <c r="C29876" s="33" t="s">
        <v>363</v>
      </c>
      <c r="D29876" s="33" t="s">
        <v>354</v>
      </c>
      <c r="E29876" s="34">
        <v>97017</v>
      </c>
      <c r="F29876" s="35">
        <v>17.14</v>
      </c>
      <c r="G29876" s="34" t="s">
        <v>364</v>
      </c>
    </row>
    <row r="29877" spans="1:7">
      <c r="A29877" s="32">
        <v>2018</v>
      </c>
      <c r="B29877" s="32">
        <v>884</v>
      </c>
      <c r="C29877" s="33" t="s">
        <v>565</v>
      </c>
      <c r="D29877" s="33" t="s">
        <v>566</v>
      </c>
      <c r="E29877" s="34">
        <v>536</v>
      </c>
      <c r="F29877" s="35">
        <v>5.8250000000000002</v>
      </c>
      <c r="G29877" s="34" t="s">
        <v>364</v>
      </c>
    </row>
    <row r="29878" spans="1:7">
      <c r="A29878" s="32">
        <v>2018</v>
      </c>
      <c r="B29878" s="32">
        <v>886</v>
      </c>
      <c r="C29878" s="33" t="s">
        <v>565</v>
      </c>
      <c r="D29878" s="33" t="s">
        <v>566</v>
      </c>
      <c r="E29878" s="34">
        <v>641</v>
      </c>
      <c r="F29878" s="35">
        <v>6.2</v>
      </c>
      <c r="G29878" s="34" t="s">
        <v>364</v>
      </c>
    </row>
    <row r="29879" spans="1:7">
      <c r="A29879" s="32">
        <v>2018</v>
      </c>
      <c r="B29879" s="32">
        <v>887</v>
      </c>
      <c r="C29879" s="33" t="s">
        <v>363</v>
      </c>
      <c r="D29879" s="33" t="s">
        <v>354</v>
      </c>
      <c r="E29879" s="34">
        <v>109937</v>
      </c>
      <c r="F29879" s="35">
        <v>17.440000000000001</v>
      </c>
      <c r="G29879" s="34" t="s">
        <v>364</v>
      </c>
    </row>
    <row r="29880" spans="1:7">
      <c r="A29880" s="32">
        <v>2018</v>
      </c>
      <c r="B29880" s="32">
        <v>887</v>
      </c>
      <c r="C29880" s="33" t="s">
        <v>563</v>
      </c>
      <c r="D29880" s="33" t="s">
        <v>564</v>
      </c>
      <c r="E29880" s="34">
        <v>30194</v>
      </c>
      <c r="F29880" s="35">
        <v>1</v>
      </c>
      <c r="G29880" s="34" t="s">
        <v>364</v>
      </c>
    </row>
    <row r="29881" spans="1:7">
      <c r="A29881" s="32">
        <v>2018</v>
      </c>
      <c r="B29881" s="32">
        <v>889</v>
      </c>
      <c r="C29881" s="33" t="s">
        <v>363</v>
      </c>
      <c r="D29881" s="33" t="s">
        <v>354</v>
      </c>
      <c r="E29881" s="34">
        <v>247388</v>
      </c>
      <c r="F29881" s="35">
        <v>17.100000000000001</v>
      </c>
      <c r="G29881" s="34" t="s">
        <v>364</v>
      </c>
    </row>
    <row r="29882" spans="1:7">
      <c r="A29882" s="32">
        <v>2018</v>
      </c>
      <c r="B29882" s="32">
        <v>889</v>
      </c>
      <c r="C29882" s="33" t="s">
        <v>363</v>
      </c>
      <c r="D29882" s="33" t="s">
        <v>354</v>
      </c>
      <c r="E29882" s="34">
        <v>182259</v>
      </c>
      <c r="F29882" s="35">
        <v>17.5</v>
      </c>
      <c r="G29882" s="34" t="s">
        <v>364</v>
      </c>
    </row>
    <row r="29883" spans="1:7">
      <c r="A29883" s="32">
        <v>2018</v>
      </c>
      <c r="B29883" s="32">
        <v>889</v>
      </c>
      <c r="C29883" s="33" t="s">
        <v>565</v>
      </c>
      <c r="D29883" s="33" t="s">
        <v>566</v>
      </c>
      <c r="E29883" s="34">
        <v>2268</v>
      </c>
      <c r="F29883" s="35">
        <v>5.8</v>
      </c>
      <c r="G29883" s="34" t="s">
        <v>364</v>
      </c>
    </row>
    <row r="29884" spans="1:7">
      <c r="A29884" s="32">
        <v>2018</v>
      </c>
      <c r="B29884" s="32">
        <v>891</v>
      </c>
      <c r="C29884" s="33" t="s">
        <v>363</v>
      </c>
      <c r="D29884" s="33" t="s">
        <v>354</v>
      </c>
      <c r="E29884" s="34">
        <v>53065</v>
      </c>
      <c r="F29884" s="35">
        <v>17.09</v>
      </c>
      <c r="G29884" s="34" t="s">
        <v>364</v>
      </c>
    </row>
    <row r="29885" spans="1:7">
      <c r="A29885" s="32">
        <v>2018</v>
      </c>
      <c r="B29885" s="32">
        <v>891</v>
      </c>
      <c r="C29885" s="33" t="s">
        <v>363</v>
      </c>
      <c r="D29885" s="33" t="s">
        <v>354</v>
      </c>
      <c r="E29885" s="34">
        <v>79655</v>
      </c>
      <c r="F29885" s="35">
        <v>18.079999999999998</v>
      </c>
      <c r="G29885" s="34" t="s">
        <v>364</v>
      </c>
    </row>
    <row r="29886" spans="1:7">
      <c r="A29886" s="32">
        <v>2018</v>
      </c>
      <c r="B29886" s="32">
        <v>891</v>
      </c>
      <c r="C29886" s="33" t="s">
        <v>565</v>
      </c>
      <c r="D29886" s="33" t="s">
        <v>566</v>
      </c>
      <c r="E29886" s="34">
        <v>696</v>
      </c>
      <c r="F29886" s="35">
        <v>5.8</v>
      </c>
      <c r="G29886" s="34" t="s">
        <v>364</v>
      </c>
    </row>
    <row r="29887" spans="1:7">
      <c r="A29887" s="32">
        <v>2018</v>
      </c>
      <c r="B29887" s="32">
        <v>892</v>
      </c>
      <c r="C29887" s="33" t="s">
        <v>363</v>
      </c>
      <c r="D29887" s="33" t="s">
        <v>354</v>
      </c>
      <c r="E29887" s="34">
        <v>97350</v>
      </c>
      <c r="F29887" s="35">
        <v>17.693999999999999</v>
      </c>
      <c r="G29887" s="34" t="s">
        <v>364</v>
      </c>
    </row>
    <row r="29888" spans="1:7">
      <c r="A29888" s="32">
        <v>2018</v>
      </c>
      <c r="B29888" s="32">
        <v>892</v>
      </c>
      <c r="C29888" s="33" t="s">
        <v>563</v>
      </c>
      <c r="D29888" s="33" t="s">
        <v>564</v>
      </c>
      <c r="E29888" s="34">
        <v>7967</v>
      </c>
      <c r="F29888" s="35">
        <v>1.05</v>
      </c>
      <c r="G29888" s="34" t="s">
        <v>364</v>
      </c>
    </row>
    <row r="29889" spans="1:7">
      <c r="A29889" s="32">
        <v>2018</v>
      </c>
      <c r="B29889" s="32">
        <v>913</v>
      </c>
      <c r="C29889" s="33" t="s">
        <v>563</v>
      </c>
      <c r="D29889" s="33" t="s">
        <v>564</v>
      </c>
      <c r="E29889" s="34">
        <v>73823</v>
      </c>
      <c r="F29889" s="35">
        <v>1.02</v>
      </c>
      <c r="G29889" s="34">
        <v>481.8</v>
      </c>
    </row>
    <row r="29890" spans="1:7">
      <c r="A29890" s="32">
        <v>2018</v>
      </c>
      <c r="B29890" s="32">
        <v>963</v>
      </c>
      <c r="C29890" s="33" t="s">
        <v>353</v>
      </c>
      <c r="D29890" s="33" t="s">
        <v>354</v>
      </c>
      <c r="E29890" s="34">
        <v>91612</v>
      </c>
      <c r="F29890" s="35">
        <v>21.154</v>
      </c>
      <c r="G29890" s="34">
        <v>183.2</v>
      </c>
    </row>
    <row r="29891" spans="1:7">
      <c r="A29891" s="32">
        <v>2018</v>
      </c>
      <c r="B29891" s="32">
        <v>963</v>
      </c>
      <c r="C29891" s="33" t="s">
        <v>563</v>
      </c>
      <c r="D29891" s="33" t="s">
        <v>564</v>
      </c>
      <c r="E29891" s="34">
        <v>2536</v>
      </c>
      <c r="F29891" s="35">
        <v>1</v>
      </c>
      <c r="G29891" s="34">
        <v>470.4</v>
      </c>
    </row>
    <row r="29892" spans="1:7">
      <c r="A29892" s="32">
        <v>2018</v>
      </c>
      <c r="B29892" s="32">
        <v>976</v>
      </c>
      <c r="C29892" s="33" t="s">
        <v>353</v>
      </c>
      <c r="D29892" s="33" t="s">
        <v>354</v>
      </c>
      <c r="E29892" s="34">
        <v>13</v>
      </c>
      <c r="F29892" s="35">
        <v>21.29</v>
      </c>
      <c r="G29892" s="34">
        <v>117.5</v>
      </c>
    </row>
    <row r="29893" spans="1:7">
      <c r="A29893" s="32">
        <v>2018</v>
      </c>
      <c r="B29893" s="32">
        <v>976</v>
      </c>
      <c r="C29893" s="33" t="s">
        <v>353</v>
      </c>
      <c r="D29893" s="33" t="s">
        <v>354</v>
      </c>
      <c r="E29893" s="34">
        <v>6966</v>
      </c>
      <c r="F29893" s="35">
        <v>20.78</v>
      </c>
      <c r="G29893" s="34">
        <v>210.6</v>
      </c>
    </row>
    <row r="29894" spans="1:7">
      <c r="A29894" s="32">
        <v>2018</v>
      </c>
      <c r="B29894" s="32">
        <v>976</v>
      </c>
      <c r="C29894" s="33" t="s">
        <v>353</v>
      </c>
      <c r="D29894" s="33" t="s">
        <v>354</v>
      </c>
      <c r="E29894" s="34">
        <v>9959</v>
      </c>
      <c r="F29894" s="35">
        <v>22.17</v>
      </c>
      <c r="G29894" s="34">
        <v>214.6</v>
      </c>
    </row>
    <row r="29895" spans="1:7">
      <c r="A29895" s="32">
        <v>2018</v>
      </c>
      <c r="B29895" s="32">
        <v>976</v>
      </c>
      <c r="C29895" s="33" t="s">
        <v>353</v>
      </c>
      <c r="D29895" s="33" t="s">
        <v>354</v>
      </c>
      <c r="E29895" s="34">
        <v>13549</v>
      </c>
      <c r="F29895" s="35">
        <v>17.739999999999998</v>
      </c>
      <c r="G29895" s="34">
        <v>150.6</v>
      </c>
    </row>
    <row r="29896" spans="1:7">
      <c r="A29896" s="32">
        <v>2018</v>
      </c>
      <c r="B29896" s="32">
        <v>976</v>
      </c>
      <c r="C29896" s="33" t="s">
        <v>353</v>
      </c>
      <c r="D29896" s="33" t="s">
        <v>354</v>
      </c>
      <c r="E29896" s="34">
        <v>15782</v>
      </c>
      <c r="F29896" s="35">
        <v>23.4</v>
      </c>
      <c r="G29896" s="34">
        <v>157.1</v>
      </c>
    </row>
    <row r="29897" spans="1:7">
      <c r="A29897" s="32">
        <v>2018</v>
      </c>
      <c r="B29897" s="32">
        <v>976</v>
      </c>
      <c r="C29897" s="33" t="s">
        <v>353</v>
      </c>
      <c r="D29897" s="33" t="s">
        <v>354</v>
      </c>
      <c r="E29897" s="34">
        <v>1992</v>
      </c>
      <c r="F29897" s="35">
        <v>15.6</v>
      </c>
      <c r="G29897" s="34">
        <v>133.9</v>
      </c>
    </row>
    <row r="29898" spans="1:7">
      <c r="A29898" s="32">
        <v>2018</v>
      </c>
      <c r="B29898" s="32">
        <v>976</v>
      </c>
      <c r="C29898" s="33" t="s">
        <v>565</v>
      </c>
      <c r="D29898" s="33" t="s">
        <v>566</v>
      </c>
      <c r="E29898" s="34">
        <v>1610</v>
      </c>
      <c r="F29898" s="35">
        <v>5.69</v>
      </c>
      <c r="G29898" s="34">
        <v>1684</v>
      </c>
    </row>
    <row r="29899" spans="1:7">
      <c r="A29899" s="32">
        <v>2018</v>
      </c>
      <c r="B29899" s="32">
        <v>976</v>
      </c>
      <c r="C29899" s="33" t="s">
        <v>563</v>
      </c>
      <c r="D29899" s="33" t="s">
        <v>564</v>
      </c>
      <c r="E29899" s="34">
        <v>4431</v>
      </c>
      <c r="F29899" s="35">
        <v>1</v>
      </c>
      <c r="G29899" s="34">
        <v>499</v>
      </c>
    </row>
    <row r="29900" spans="1:7">
      <c r="A29900" s="32">
        <v>2018</v>
      </c>
      <c r="B29900" s="32">
        <v>983</v>
      </c>
      <c r="C29900" s="33" t="s">
        <v>353</v>
      </c>
      <c r="D29900" s="33" t="s">
        <v>354</v>
      </c>
      <c r="E29900" s="34">
        <v>78783</v>
      </c>
      <c r="F29900" s="35">
        <v>23.045999999999999</v>
      </c>
      <c r="G29900" s="34">
        <v>246.2</v>
      </c>
    </row>
    <row r="29901" spans="1:7">
      <c r="A29901" s="32">
        <v>2018</v>
      </c>
      <c r="B29901" s="32">
        <v>983</v>
      </c>
      <c r="C29901" s="33" t="s">
        <v>353</v>
      </c>
      <c r="D29901" s="33" t="s">
        <v>354</v>
      </c>
      <c r="E29901" s="34">
        <v>3301</v>
      </c>
      <c r="F29901" s="35">
        <v>22.803999999999998</v>
      </c>
      <c r="G29901" s="34">
        <v>180.6</v>
      </c>
    </row>
    <row r="29902" spans="1:7">
      <c r="A29902" s="32">
        <v>2018</v>
      </c>
      <c r="B29902" s="32">
        <v>983</v>
      </c>
      <c r="C29902" s="33" t="s">
        <v>353</v>
      </c>
      <c r="D29902" s="33" t="s">
        <v>354</v>
      </c>
      <c r="E29902" s="34">
        <v>21502</v>
      </c>
      <c r="F29902" s="35">
        <v>22.962</v>
      </c>
      <c r="G29902" s="34">
        <v>180.2</v>
      </c>
    </row>
    <row r="29903" spans="1:7">
      <c r="A29903" s="32">
        <v>2018</v>
      </c>
      <c r="B29903" s="32">
        <v>983</v>
      </c>
      <c r="C29903" s="33" t="s">
        <v>353</v>
      </c>
      <c r="D29903" s="33" t="s">
        <v>354</v>
      </c>
      <c r="E29903" s="34">
        <v>65509</v>
      </c>
      <c r="F29903" s="35">
        <v>22.542000000000002</v>
      </c>
      <c r="G29903" s="34">
        <v>178.5</v>
      </c>
    </row>
    <row r="29904" spans="1:7">
      <c r="A29904" s="32">
        <v>2018</v>
      </c>
      <c r="B29904" s="32">
        <v>983</v>
      </c>
      <c r="C29904" s="33" t="s">
        <v>353</v>
      </c>
      <c r="D29904" s="33" t="s">
        <v>354</v>
      </c>
      <c r="E29904" s="34">
        <v>89370</v>
      </c>
      <c r="F29904" s="35">
        <v>22.986000000000001</v>
      </c>
      <c r="G29904" s="34">
        <v>188.4</v>
      </c>
    </row>
    <row r="29905" spans="1:7">
      <c r="A29905" s="32">
        <v>2018</v>
      </c>
      <c r="B29905" s="32">
        <v>983</v>
      </c>
      <c r="C29905" s="33" t="s">
        <v>565</v>
      </c>
      <c r="D29905" s="33" t="s">
        <v>566</v>
      </c>
      <c r="E29905" s="34">
        <v>1965</v>
      </c>
      <c r="F29905" s="35">
        <v>5.7119999999999997</v>
      </c>
      <c r="G29905" s="34">
        <v>1662</v>
      </c>
    </row>
    <row r="29906" spans="1:7">
      <c r="A29906" s="32">
        <v>2018</v>
      </c>
      <c r="B29906" s="32">
        <v>983</v>
      </c>
      <c r="C29906" s="33" t="s">
        <v>363</v>
      </c>
      <c r="D29906" s="33" t="s">
        <v>354</v>
      </c>
      <c r="E29906" s="34">
        <v>50445</v>
      </c>
      <c r="F29906" s="35">
        <v>17.239999999999998</v>
      </c>
      <c r="G29906" s="34">
        <v>165.6</v>
      </c>
    </row>
    <row r="29907" spans="1:7">
      <c r="A29907" s="32">
        <v>2018</v>
      </c>
      <c r="B29907" s="32">
        <v>990</v>
      </c>
      <c r="C29907" s="33" t="s">
        <v>563</v>
      </c>
      <c r="D29907" s="33" t="s">
        <v>564</v>
      </c>
      <c r="E29907" s="34">
        <v>11210</v>
      </c>
      <c r="F29907" s="35">
        <v>1.054</v>
      </c>
      <c r="G29907" s="34">
        <v>519</v>
      </c>
    </row>
    <row r="29908" spans="1:7">
      <c r="A29908" s="32">
        <v>2018</v>
      </c>
      <c r="B29908" s="32">
        <v>990</v>
      </c>
      <c r="C29908" s="33" t="s">
        <v>563</v>
      </c>
      <c r="D29908" s="33" t="s">
        <v>564</v>
      </c>
      <c r="E29908" s="34">
        <v>12901</v>
      </c>
      <c r="F29908" s="35">
        <v>1.054</v>
      </c>
      <c r="G29908" s="34">
        <v>519</v>
      </c>
    </row>
    <row r="29909" spans="1:7">
      <c r="A29909" s="32">
        <v>2018</v>
      </c>
      <c r="B29909" s="32">
        <v>990</v>
      </c>
      <c r="C29909" s="33" t="s">
        <v>563</v>
      </c>
      <c r="D29909" s="33" t="s">
        <v>564</v>
      </c>
      <c r="E29909" s="34">
        <v>31314</v>
      </c>
      <c r="F29909" s="35">
        <v>1.054</v>
      </c>
      <c r="G29909" s="34">
        <v>519</v>
      </c>
    </row>
    <row r="29910" spans="1:7">
      <c r="A29910" s="32">
        <v>2018</v>
      </c>
      <c r="B29910" s="32">
        <v>990</v>
      </c>
      <c r="C29910" s="33" t="s">
        <v>563</v>
      </c>
      <c r="D29910" s="33" t="s">
        <v>564</v>
      </c>
      <c r="E29910" s="34">
        <v>59204</v>
      </c>
      <c r="F29910" s="35">
        <v>1.054</v>
      </c>
      <c r="G29910" s="34">
        <v>519</v>
      </c>
    </row>
    <row r="29911" spans="1:7">
      <c r="A29911" s="32">
        <v>2018</v>
      </c>
      <c r="B29911" s="32">
        <v>990</v>
      </c>
      <c r="C29911" s="33" t="s">
        <v>563</v>
      </c>
      <c r="D29911" s="33" t="s">
        <v>564</v>
      </c>
      <c r="E29911" s="34">
        <v>125254</v>
      </c>
      <c r="F29911" s="35">
        <v>1.054</v>
      </c>
      <c r="G29911" s="34">
        <v>519</v>
      </c>
    </row>
    <row r="29912" spans="1:7">
      <c r="A29912" s="32">
        <v>2018</v>
      </c>
      <c r="B29912" s="32">
        <v>990</v>
      </c>
      <c r="C29912" s="33" t="s">
        <v>563</v>
      </c>
      <c r="D29912" s="33" t="s">
        <v>564</v>
      </c>
      <c r="E29912" s="34">
        <v>214707</v>
      </c>
      <c r="F29912" s="35">
        <v>1.054</v>
      </c>
      <c r="G29912" s="34">
        <v>519</v>
      </c>
    </row>
    <row r="29913" spans="1:7">
      <c r="A29913" s="32">
        <v>2018</v>
      </c>
      <c r="B29913" s="32">
        <v>991</v>
      </c>
      <c r="C29913" s="33" t="s">
        <v>563</v>
      </c>
      <c r="D29913" s="33" t="s">
        <v>564</v>
      </c>
      <c r="E29913" s="34">
        <v>5717</v>
      </c>
      <c r="F29913" s="35">
        <v>1.0029999999999999</v>
      </c>
      <c r="G29913" s="34">
        <v>425</v>
      </c>
    </row>
    <row r="29914" spans="1:7">
      <c r="A29914" s="32">
        <v>2018</v>
      </c>
      <c r="B29914" s="32">
        <v>991</v>
      </c>
      <c r="C29914" s="33" t="s">
        <v>563</v>
      </c>
      <c r="D29914" s="33" t="s">
        <v>564</v>
      </c>
      <c r="E29914" s="34">
        <v>9096</v>
      </c>
      <c r="F29914" s="35">
        <v>1.0029999999999999</v>
      </c>
      <c r="G29914" s="34">
        <v>425</v>
      </c>
    </row>
    <row r="29915" spans="1:7">
      <c r="A29915" s="32">
        <v>2018</v>
      </c>
      <c r="B29915" s="32">
        <v>991</v>
      </c>
      <c r="C29915" s="33" t="s">
        <v>563</v>
      </c>
      <c r="D29915" s="33" t="s">
        <v>564</v>
      </c>
      <c r="E29915" s="34">
        <v>9223</v>
      </c>
      <c r="F29915" s="35">
        <v>1.0029999999999999</v>
      </c>
      <c r="G29915" s="34">
        <v>425</v>
      </c>
    </row>
    <row r="29916" spans="1:7">
      <c r="A29916" s="32">
        <v>2018</v>
      </c>
      <c r="B29916" s="32">
        <v>991</v>
      </c>
      <c r="C29916" s="33" t="s">
        <v>563</v>
      </c>
      <c r="D29916" s="33" t="s">
        <v>564</v>
      </c>
      <c r="E29916" s="34">
        <v>177958</v>
      </c>
      <c r="F29916" s="35">
        <v>1.0029999999999999</v>
      </c>
      <c r="G29916" s="34">
        <v>425</v>
      </c>
    </row>
    <row r="29917" spans="1:7">
      <c r="A29917" s="32">
        <v>2018</v>
      </c>
      <c r="B29917" s="32">
        <v>991</v>
      </c>
      <c r="C29917" s="33" t="s">
        <v>563</v>
      </c>
      <c r="D29917" s="33" t="s">
        <v>564</v>
      </c>
      <c r="E29917" s="34">
        <v>71015</v>
      </c>
      <c r="F29917" s="35">
        <v>1.0029999999999999</v>
      </c>
      <c r="G29917" s="34">
        <v>425</v>
      </c>
    </row>
    <row r="29918" spans="1:7">
      <c r="A29918" s="32">
        <v>2018</v>
      </c>
      <c r="B29918" s="32">
        <v>991</v>
      </c>
      <c r="C29918" s="33" t="s">
        <v>563</v>
      </c>
      <c r="D29918" s="33" t="s">
        <v>564</v>
      </c>
      <c r="E29918" s="34">
        <v>23553</v>
      </c>
      <c r="F29918" s="35">
        <v>1.0029999999999999</v>
      </c>
      <c r="G29918" s="34">
        <v>425</v>
      </c>
    </row>
    <row r="29919" spans="1:7">
      <c r="A29919" s="32">
        <v>2018</v>
      </c>
      <c r="B29919" s="32">
        <v>991</v>
      </c>
      <c r="C29919" s="33" t="s">
        <v>563</v>
      </c>
      <c r="D29919" s="33" t="s">
        <v>564</v>
      </c>
      <c r="E29919" s="34">
        <v>1954031</v>
      </c>
      <c r="F29919" s="35">
        <v>1.0029999999999999</v>
      </c>
      <c r="G29919" s="34">
        <v>425</v>
      </c>
    </row>
    <row r="29920" spans="1:7">
      <c r="A29920" s="32">
        <v>2018</v>
      </c>
      <c r="B29920" s="32">
        <v>991</v>
      </c>
      <c r="C29920" s="33" t="s">
        <v>563</v>
      </c>
      <c r="D29920" s="33" t="s">
        <v>564</v>
      </c>
      <c r="E29920" s="34">
        <v>263532</v>
      </c>
      <c r="F29920" s="35">
        <v>1.0029999999999999</v>
      </c>
      <c r="G29920" s="34">
        <v>425</v>
      </c>
    </row>
    <row r="29921" spans="1:7">
      <c r="A29921" s="32">
        <v>2018</v>
      </c>
      <c r="B29921" s="32">
        <v>991</v>
      </c>
      <c r="C29921" s="33" t="s">
        <v>563</v>
      </c>
      <c r="D29921" s="33" t="s">
        <v>564</v>
      </c>
      <c r="E29921" s="34">
        <v>241427</v>
      </c>
      <c r="F29921" s="35">
        <v>1.0029999999999999</v>
      </c>
      <c r="G29921" s="34">
        <v>425</v>
      </c>
    </row>
    <row r="29922" spans="1:7">
      <c r="A29922" s="32">
        <v>2018</v>
      </c>
      <c r="B29922" s="32">
        <v>994</v>
      </c>
      <c r="C29922" s="33" t="s">
        <v>353</v>
      </c>
      <c r="D29922" s="33" t="s">
        <v>354</v>
      </c>
      <c r="E29922" s="34">
        <v>39191</v>
      </c>
      <c r="F29922" s="35">
        <v>22.29</v>
      </c>
      <c r="G29922" s="34">
        <v>216.8</v>
      </c>
    </row>
    <row r="29923" spans="1:7">
      <c r="A29923" s="32">
        <v>2018</v>
      </c>
      <c r="B29923" s="32">
        <v>994</v>
      </c>
      <c r="C29923" s="33" t="s">
        <v>353</v>
      </c>
      <c r="D29923" s="33" t="s">
        <v>354</v>
      </c>
      <c r="E29923" s="34">
        <v>151410</v>
      </c>
      <c r="F29923" s="35">
        <v>22.03</v>
      </c>
      <c r="G29923" s="34">
        <v>218.1</v>
      </c>
    </row>
    <row r="29924" spans="1:7">
      <c r="A29924" s="32">
        <v>2018</v>
      </c>
      <c r="B29924" s="32">
        <v>994</v>
      </c>
      <c r="C29924" s="33" t="s">
        <v>353</v>
      </c>
      <c r="D29924" s="33" t="s">
        <v>354</v>
      </c>
      <c r="E29924" s="34">
        <v>38592</v>
      </c>
      <c r="F29924" s="35">
        <v>23.23</v>
      </c>
      <c r="G29924" s="34">
        <v>169.7</v>
      </c>
    </row>
    <row r="29925" spans="1:7">
      <c r="A29925" s="32">
        <v>2018</v>
      </c>
      <c r="B29925" s="32">
        <v>994</v>
      </c>
      <c r="C29925" s="33" t="s">
        <v>353</v>
      </c>
      <c r="D29925" s="33" t="s">
        <v>354</v>
      </c>
      <c r="E29925" s="34">
        <v>40617</v>
      </c>
      <c r="F29925" s="35">
        <v>22.91</v>
      </c>
      <c r="G29925" s="34">
        <v>193.2</v>
      </c>
    </row>
    <row r="29926" spans="1:7">
      <c r="A29926" s="32">
        <v>2018</v>
      </c>
      <c r="B29926" s="32">
        <v>994</v>
      </c>
      <c r="C29926" s="33" t="s">
        <v>353</v>
      </c>
      <c r="D29926" s="33" t="s">
        <v>354</v>
      </c>
      <c r="E29926" s="34">
        <v>10806</v>
      </c>
      <c r="F29926" s="35">
        <v>22.48</v>
      </c>
      <c r="G29926" s="34">
        <v>180</v>
      </c>
    </row>
    <row r="29927" spans="1:7">
      <c r="A29927" s="32">
        <v>2018</v>
      </c>
      <c r="B29927" s="32">
        <v>994</v>
      </c>
      <c r="C29927" s="33" t="s">
        <v>353</v>
      </c>
      <c r="D29927" s="33" t="s">
        <v>354</v>
      </c>
      <c r="E29927" s="34">
        <v>1868</v>
      </c>
      <c r="F29927" s="35">
        <v>22.15</v>
      </c>
      <c r="G29927" s="34">
        <v>182.7</v>
      </c>
    </row>
    <row r="29928" spans="1:7">
      <c r="A29928" s="32">
        <v>2018</v>
      </c>
      <c r="B29928" s="32">
        <v>994</v>
      </c>
      <c r="C29928" s="33" t="s">
        <v>353</v>
      </c>
      <c r="D29928" s="33" t="s">
        <v>354</v>
      </c>
      <c r="E29928" s="34">
        <v>1804</v>
      </c>
      <c r="F29928" s="35">
        <v>22.41</v>
      </c>
      <c r="G29928" s="34">
        <v>180.6</v>
      </c>
    </row>
    <row r="29929" spans="1:7">
      <c r="A29929" s="32">
        <v>2018</v>
      </c>
      <c r="B29929" s="32">
        <v>994</v>
      </c>
      <c r="C29929" s="33" t="s">
        <v>565</v>
      </c>
      <c r="D29929" s="33" t="s">
        <v>566</v>
      </c>
      <c r="E29929" s="34">
        <v>2147</v>
      </c>
      <c r="F29929" s="35">
        <v>5.8</v>
      </c>
      <c r="G29929" s="34">
        <v>1712.4</v>
      </c>
    </row>
    <row r="29930" spans="1:7">
      <c r="A29930" s="32">
        <v>2018</v>
      </c>
      <c r="B29930" s="32">
        <v>997</v>
      </c>
      <c r="C29930" s="33" t="s">
        <v>363</v>
      </c>
      <c r="D29930" s="33" t="s">
        <v>354</v>
      </c>
      <c r="E29930" s="34">
        <v>51865</v>
      </c>
      <c r="F29930" s="35">
        <v>18.116</v>
      </c>
      <c r="G29930" s="34">
        <v>197.6</v>
      </c>
    </row>
    <row r="29931" spans="1:7">
      <c r="A29931" s="32">
        <v>2018</v>
      </c>
      <c r="B29931" s="32">
        <v>997</v>
      </c>
      <c r="C29931" s="33" t="s">
        <v>563</v>
      </c>
      <c r="D29931" s="33" t="s">
        <v>564</v>
      </c>
      <c r="E29931" s="34">
        <v>28353</v>
      </c>
      <c r="F29931" s="35">
        <v>1.052</v>
      </c>
      <c r="G29931" s="34">
        <v>484.6</v>
      </c>
    </row>
    <row r="29932" spans="1:7">
      <c r="A29932" s="32">
        <v>2018</v>
      </c>
      <c r="B29932" s="32">
        <v>1001</v>
      </c>
      <c r="C29932" s="33" t="s">
        <v>565</v>
      </c>
      <c r="D29932" s="33" t="s">
        <v>566</v>
      </c>
      <c r="E29932" s="34">
        <v>887</v>
      </c>
      <c r="F29932" s="35">
        <v>5.75</v>
      </c>
      <c r="G29932" s="34">
        <v>1531.6</v>
      </c>
    </row>
    <row r="29933" spans="1:7">
      <c r="A29933" s="32">
        <v>2018</v>
      </c>
      <c r="B29933" s="32">
        <v>1001</v>
      </c>
      <c r="C29933" s="33" t="s">
        <v>353</v>
      </c>
      <c r="D29933" s="33" t="s">
        <v>354</v>
      </c>
      <c r="E29933" s="34">
        <v>59085</v>
      </c>
      <c r="F29933" s="35">
        <v>23.038</v>
      </c>
      <c r="G29933" s="34">
        <v>212.2</v>
      </c>
    </row>
    <row r="29934" spans="1:7">
      <c r="A29934" s="32">
        <v>2018</v>
      </c>
      <c r="B29934" s="32">
        <v>1001</v>
      </c>
      <c r="C29934" s="33" t="s">
        <v>353</v>
      </c>
      <c r="D29934" s="33" t="s">
        <v>354</v>
      </c>
      <c r="E29934" s="34">
        <v>141694</v>
      </c>
      <c r="F29934" s="35">
        <v>22.2</v>
      </c>
      <c r="G29934" s="34">
        <v>257.10000000000002</v>
      </c>
    </row>
    <row r="29935" spans="1:7">
      <c r="A29935" s="32">
        <v>2018</v>
      </c>
      <c r="B29935" s="32">
        <v>1001</v>
      </c>
      <c r="C29935" s="33" t="s">
        <v>563</v>
      </c>
      <c r="D29935" s="33" t="s">
        <v>564</v>
      </c>
      <c r="E29935" s="34">
        <v>403</v>
      </c>
      <c r="F29935" s="35">
        <v>1.028</v>
      </c>
      <c r="G29935" s="34">
        <v>722.8</v>
      </c>
    </row>
    <row r="29936" spans="1:7">
      <c r="A29936" s="32">
        <v>2018</v>
      </c>
      <c r="B29936" s="32">
        <v>1004</v>
      </c>
      <c r="C29936" s="33" t="s">
        <v>353</v>
      </c>
      <c r="D29936" s="33" t="s">
        <v>354</v>
      </c>
      <c r="E29936" s="34">
        <v>104607</v>
      </c>
      <c r="F29936" s="35">
        <v>22.361999999999998</v>
      </c>
      <c r="G29936" s="34">
        <v>230.3</v>
      </c>
    </row>
    <row r="29937" spans="1:7">
      <c r="A29937" s="32">
        <v>2018</v>
      </c>
      <c r="B29937" s="32">
        <v>1004</v>
      </c>
      <c r="C29937" s="33" t="s">
        <v>563</v>
      </c>
      <c r="D29937" s="33" t="s">
        <v>564</v>
      </c>
      <c r="E29937" s="34">
        <v>2165</v>
      </c>
      <c r="F29937" s="35">
        <v>1.028</v>
      </c>
      <c r="G29937" s="34">
        <v>415.6</v>
      </c>
    </row>
    <row r="29938" spans="1:7">
      <c r="A29938" s="32">
        <v>2018</v>
      </c>
      <c r="B29938" s="32">
        <v>1004</v>
      </c>
      <c r="C29938" s="33" t="s">
        <v>563</v>
      </c>
      <c r="D29938" s="33" t="s">
        <v>564</v>
      </c>
      <c r="E29938" s="34">
        <v>1122187</v>
      </c>
      <c r="F29938" s="35">
        <v>1.028</v>
      </c>
      <c r="G29938" s="34">
        <v>414.8</v>
      </c>
    </row>
    <row r="29939" spans="1:7">
      <c r="A29939" s="32">
        <v>2018</v>
      </c>
      <c r="B29939" s="32">
        <v>1007</v>
      </c>
      <c r="C29939" s="33" t="s">
        <v>563</v>
      </c>
      <c r="D29939" s="33" t="s">
        <v>564</v>
      </c>
      <c r="E29939" s="34">
        <v>4141</v>
      </c>
      <c r="F29939" s="35">
        <v>1.028</v>
      </c>
      <c r="G29939" s="34">
        <v>359.2</v>
      </c>
    </row>
    <row r="29940" spans="1:7">
      <c r="A29940" s="32">
        <v>2018</v>
      </c>
      <c r="B29940" s="32">
        <v>1007</v>
      </c>
      <c r="C29940" s="33" t="s">
        <v>563</v>
      </c>
      <c r="D29940" s="33" t="s">
        <v>564</v>
      </c>
      <c r="E29940" s="34">
        <v>272486</v>
      </c>
      <c r="F29940" s="35">
        <v>1.028</v>
      </c>
      <c r="G29940" s="34">
        <v>429.4</v>
      </c>
    </row>
    <row r="29941" spans="1:7">
      <c r="A29941" s="32">
        <v>2018</v>
      </c>
      <c r="B29941" s="32">
        <v>1008</v>
      </c>
      <c r="C29941" s="33" t="s">
        <v>565</v>
      </c>
      <c r="D29941" s="33" t="s">
        <v>566</v>
      </c>
      <c r="E29941" s="34">
        <v>12465</v>
      </c>
      <c r="F29941" s="35">
        <v>5.75</v>
      </c>
      <c r="G29941" s="34">
        <v>1676.3</v>
      </c>
    </row>
    <row r="29942" spans="1:7">
      <c r="A29942" s="32">
        <v>2018</v>
      </c>
      <c r="B29942" s="32">
        <v>1012</v>
      </c>
      <c r="C29942" s="33" t="s">
        <v>353</v>
      </c>
      <c r="D29942" s="33" t="s">
        <v>354</v>
      </c>
      <c r="E29942" s="34">
        <v>74026</v>
      </c>
      <c r="F29942" s="35">
        <v>23.004000000000001</v>
      </c>
      <c r="G29942" s="34">
        <v>227.4</v>
      </c>
    </row>
    <row r="29943" spans="1:7">
      <c r="A29943" s="32">
        <v>2018</v>
      </c>
      <c r="B29943" s="32">
        <v>1012</v>
      </c>
      <c r="C29943" s="33" t="s">
        <v>563</v>
      </c>
      <c r="D29943" s="33" t="s">
        <v>564</v>
      </c>
      <c r="E29943" s="34">
        <v>18665</v>
      </c>
      <c r="F29943" s="35">
        <v>1.0569999999999999</v>
      </c>
      <c r="G29943" s="34">
        <v>598.6</v>
      </c>
    </row>
    <row r="29944" spans="1:7">
      <c r="A29944" s="32">
        <v>2018</v>
      </c>
      <c r="B29944" s="32">
        <v>1016</v>
      </c>
      <c r="C29944" s="33" t="s">
        <v>563</v>
      </c>
      <c r="D29944" s="33" t="s">
        <v>564</v>
      </c>
      <c r="E29944" s="34">
        <v>34482</v>
      </c>
      <c r="F29944" s="35">
        <v>1.0369999999999999</v>
      </c>
      <c r="G29944" s="34" t="s">
        <v>364</v>
      </c>
    </row>
    <row r="29945" spans="1:7">
      <c r="A29945" s="32">
        <v>2018</v>
      </c>
      <c r="B29945" s="32">
        <v>1040</v>
      </c>
      <c r="C29945" s="33" t="s">
        <v>353</v>
      </c>
      <c r="D29945" s="33" t="s">
        <v>354</v>
      </c>
      <c r="E29945" s="34">
        <v>879</v>
      </c>
      <c r="F29945" s="35">
        <v>23.52</v>
      </c>
      <c r="G29945" s="34">
        <v>293.60000000000002</v>
      </c>
    </row>
    <row r="29946" spans="1:7">
      <c r="A29946" s="32">
        <v>2018</v>
      </c>
      <c r="B29946" s="32">
        <v>1040</v>
      </c>
      <c r="C29946" s="33" t="s">
        <v>353</v>
      </c>
      <c r="D29946" s="33" t="s">
        <v>354</v>
      </c>
      <c r="E29946" s="34">
        <v>354</v>
      </c>
      <c r="F29946" s="35">
        <v>22.98</v>
      </c>
      <c r="G29946" s="34">
        <v>305.5</v>
      </c>
    </row>
    <row r="29947" spans="1:7">
      <c r="A29947" s="32">
        <v>2018</v>
      </c>
      <c r="B29947" s="32">
        <v>1040</v>
      </c>
      <c r="C29947" s="33" t="s">
        <v>353</v>
      </c>
      <c r="D29947" s="33" t="s">
        <v>354</v>
      </c>
      <c r="E29947" s="34">
        <v>136</v>
      </c>
      <c r="F29947" s="35">
        <v>23.52</v>
      </c>
      <c r="G29947" s="34">
        <v>340.9</v>
      </c>
    </row>
    <row r="29948" spans="1:7">
      <c r="A29948" s="32">
        <v>2018</v>
      </c>
      <c r="B29948" s="32">
        <v>1040</v>
      </c>
      <c r="C29948" s="33" t="s">
        <v>353</v>
      </c>
      <c r="D29948" s="33" t="s">
        <v>354</v>
      </c>
      <c r="E29948" s="34">
        <v>1835</v>
      </c>
      <c r="F29948" s="35">
        <v>22.77</v>
      </c>
      <c r="G29948" s="34">
        <v>336.8</v>
      </c>
    </row>
    <row r="29949" spans="1:7">
      <c r="A29949" s="32">
        <v>2018</v>
      </c>
      <c r="B29949" s="32">
        <v>1040</v>
      </c>
      <c r="C29949" s="33" t="s">
        <v>565</v>
      </c>
      <c r="D29949" s="33" t="s">
        <v>566</v>
      </c>
      <c r="E29949" s="34">
        <v>118</v>
      </c>
      <c r="F29949" s="35">
        <v>5.7960000000000003</v>
      </c>
      <c r="G29949" s="34">
        <v>1671.8</v>
      </c>
    </row>
    <row r="29950" spans="1:7">
      <c r="A29950" s="32">
        <v>2018</v>
      </c>
      <c r="B29950" s="32">
        <v>1047</v>
      </c>
      <c r="C29950" s="33" t="s">
        <v>363</v>
      </c>
      <c r="D29950" s="33" t="s">
        <v>354</v>
      </c>
      <c r="E29950" s="34">
        <v>22799</v>
      </c>
      <c r="F29950" s="35">
        <v>17.245999999999999</v>
      </c>
      <c r="G29950" s="34">
        <v>149.19999999999999</v>
      </c>
    </row>
    <row r="29951" spans="1:7">
      <c r="A29951" s="32">
        <v>2018</v>
      </c>
      <c r="B29951" s="32">
        <v>1047</v>
      </c>
      <c r="C29951" s="33" t="s">
        <v>565</v>
      </c>
      <c r="D29951" s="33" t="s">
        <v>566</v>
      </c>
      <c r="E29951" s="34">
        <v>891</v>
      </c>
      <c r="F29951" s="35">
        <v>5.88</v>
      </c>
      <c r="G29951" s="34">
        <v>1667</v>
      </c>
    </row>
    <row r="29952" spans="1:7">
      <c r="A29952" s="32">
        <v>2018</v>
      </c>
      <c r="B29952" s="32">
        <v>1073</v>
      </c>
      <c r="C29952" s="33" t="s">
        <v>563</v>
      </c>
      <c r="D29952" s="33" t="s">
        <v>564</v>
      </c>
      <c r="E29952" s="34">
        <v>35640</v>
      </c>
      <c r="F29952" s="35">
        <v>1.069</v>
      </c>
      <c r="G29952" s="34">
        <v>581.79999999999995</v>
      </c>
    </row>
    <row r="29953" spans="1:7">
      <c r="A29953" s="32">
        <v>2018</v>
      </c>
      <c r="B29953" s="32">
        <v>1073</v>
      </c>
      <c r="C29953" s="33" t="s">
        <v>363</v>
      </c>
      <c r="D29953" s="33" t="s">
        <v>354</v>
      </c>
      <c r="E29953" s="34">
        <v>14887</v>
      </c>
      <c r="F29953" s="35">
        <v>17.675999999999998</v>
      </c>
      <c r="G29953" s="34">
        <v>198.6</v>
      </c>
    </row>
    <row r="29954" spans="1:7">
      <c r="A29954" s="32">
        <v>2018</v>
      </c>
      <c r="B29954" s="32">
        <v>1082</v>
      </c>
      <c r="C29954" s="33" t="s">
        <v>363</v>
      </c>
      <c r="D29954" s="33" t="s">
        <v>354</v>
      </c>
      <c r="E29954" s="34">
        <v>211889</v>
      </c>
      <c r="F29954" s="35">
        <v>17.943000000000001</v>
      </c>
      <c r="G29954" s="34">
        <v>125.8</v>
      </c>
    </row>
    <row r="29955" spans="1:7">
      <c r="A29955" s="32">
        <v>2018</v>
      </c>
      <c r="B29955" s="32">
        <v>1082</v>
      </c>
      <c r="C29955" s="33" t="s">
        <v>363</v>
      </c>
      <c r="D29955" s="33" t="s">
        <v>354</v>
      </c>
      <c r="E29955" s="34">
        <v>16444</v>
      </c>
      <c r="F29955" s="35">
        <v>17.513999999999999</v>
      </c>
      <c r="G29955" s="34">
        <v>152.5</v>
      </c>
    </row>
    <row r="29956" spans="1:7">
      <c r="A29956" s="32">
        <v>2018</v>
      </c>
      <c r="B29956" s="32">
        <v>1082</v>
      </c>
      <c r="C29956" s="33" t="s">
        <v>363</v>
      </c>
      <c r="D29956" s="33" t="s">
        <v>354</v>
      </c>
      <c r="E29956" s="34">
        <v>64367</v>
      </c>
      <c r="F29956" s="35">
        <v>17.097999999999999</v>
      </c>
      <c r="G29956" s="34">
        <v>146.4</v>
      </c>
    </row>
    <row r="29957" spans="1:7">
      <c r="A29957" s="32">
        <v>2018</v>
      </c>
      <c r="B29957" s="32">
        <v>1082</v>
      </c>
      <c r="C29957" s="33" t="s">
        <v>363</v>
      </c>
      <c r="D29957" s="33" t="s">
        <v>354</v>
      </c>
      <c r="E29957" s="34">
        <v>80901</v>
      </c>
      <c r="F29957" s="35">
        <v>17.498000000000001</v>
      </c>
      <c r="G29957" s="34">
        <v>131.19999999999999</v>
      </c>
    </row>
    <row r="29958" spans="1:7">
      <c r="A29958" s="32">
        <v>2018</v>
      </c>
      <c r="B29958" s="32">
        <v>1082</v>
      </c>
      <c r="C29958" s="33" t="s">
        <v>363</v>
      </c>
      <c r="D29958" s="33" t="s">
        <v>354</v>
      </c>
      <c r="E29958" s="34">
        <v>64828</v>
      </c>
      <c r="F29958" s="35">
        <v>17.134</v>
      </c>
      <c r="G29958" s="34">
        <v>124</v>
      </c>
    </row>
    <row r="29959" spans="1:7">
      <c r="A29959" s="32">
        <v>2018</v>
      </c>
      <c r="B29959" s="32">
        <v>1082</v>
      </c>
      <c r="C29959" s="33" t="s">
        <v>363</v>
      </c>
      <c r="D29959" s="33" t="s">
        <v>354</v>
      </c>
      <c r="E29959" s="34">
        <v>98141</v>
      </c>
      <c r="F29959" s="35">
        <v>17.699000000000002</v>
      </c>
      <c r="G29959" s="34">
        <v>135.69999999999999</v>
      </c>
    </row>
    <row r="29960" spans="1:7">
      <c r="A29960" s="32">
        <v>2018</v>
      </c>
      <c r="B29960" s="32">
        <v>1082</v>
      </c>
      <c r="C29960" s="33" t="s">
        <v>363</v>
      </c>
      <c r="D29960" s="33" t="s">
        <v>354</v>
      </c>
      <c r="E29960" s="34">
        <v>47118</v>
      </c>
      <c r="F29960" s="35">
        <v>17.766999999999999</v>
      </c>
      <c r="G29960" s="34">
        <v>139.30000000000001</v>
      </c>
    </row>
    <row r="29961" spans="1:7">
      <c r="A29961" s="32">
        <v>2018</v>
      </c>
      <c r="B29961" s="32">
        <v>1091</v>
      </c>
      <c r="C29961" s="33" t="s">
        <v>363</v>
      </c>
      <c r="D29961" s="33" t="s">
        <v>354</v>
      </c>
      <c r="E29961" s="34">
        <v>68293</v>
      </c>
      <c r="F29961" s="35">
        <v>17.895</v>
      </c>
      <c r="G29961" s="34">
        <v>162.6</v>
      </c>
    </row>
    <row r="29962" spans="1:7">
      <c r="A29962" s="32">
        <v>2018</v>
      </c>
      <c r="B29962" s="32">
        <v>1091</v>
      </c>
      <c r="C29962" s="33" t="s">
        <v>363</v>
      </c>
      <c r="D29962" s="33" t="s">
        <v>354</v>
      </c>
      <c r="E29962" s="34">
        <v>17128</v>
      </c>
      <c r="F29962" s="35">
        <v>17.440000000000001</v>
      </c>
      <c r="G29962" s="34">
        <v>191</v>
      </c>
    </row>
    <row r="29963" spans="1:7">
      <c r="A29963" s="32">
        <v>2018</v>
      </c>
      <c r="B29963" s="32">
        <v>1091</v>
      </c>
      <c r="C29963" s="33" t="s">
        <v>363</v>
      </c>
      <c r="D29963" s="33" t="s">
        <v>354</v>
      </c>
      <c r="E29963" s="34">
        <v>16908</v>
      </c>
      <c r="F29963" s="35">
        <v>17.103999999999999</v>
      </c>
      <c r="G29963" s="34">
        <v>184.1</v>
      </c>
    </row>
    <row r="29964" spans="1:7">
      <c r="A29964" s="32">
        <v>2018</v>
      </c>
      <c r="B29964" s="32">
        <v>1091</v>
      </c>
      <c r="C29964" s="33" t="s">
        <v>563</v>
      </c>
      <c r="D29964" s="33" t="s">
        <v>564</v>
      </c>
      <c r="E29964" s="34">
        <v>4684</v>
      </c>
      <c r="F29964" s="35">
        <v>1.069</v>
      </c>
      <c r="G29964" s="34">
        <v>1367.4</v>
      </c>
    </row>
    <row r="29965" spans="1:7">
      <c r="A29965" s="32">
        <v>2018</v>
      </c>
      <c r="B29965" s="32">
        <v>1104</v>
      </c>
      <c r="C29965" s="33" t="s">
        <v>563</v>
      </c>
      <c r="D29965" s="33" t="s">
        <v>564</v>
      </c>
      <c r="E29965" s="34">
        <v>4646</v>
      </c>
      <c r="F29965" s="35">
        <v>1.034</v>
      </c>
      <c r="G29965" s="34">
        <v>357.2</v>
      </c>
    </row>
    <row r="29966" spans="1:7">
      <c r="A29966" s="32">
        <v>2018</v>
      </c>
      <c r="B29966" s="32">
        <v>1104</v>
      </c>
      <c r="C29966" s="33" t="s">
        <v>363</v>
      </c>
      <c r="D29966" s="33" t="s">
        <v>354</v>
      </c>
      <c r="E29966" s="34">
        <v>13975</v>
      </c>
      <c r="F29966" s="35">
        <v>17.065999999999999</v>
      </c>
      <c r="G29966" s="34">
        <v>157.5</v>
      </c>
    </row>
    <row r="29967" spans="1:7">
      <c r="A29967" s="32">
        <v>2018</v>
      </c>
      <c r="B29967" s="32">
        <v>1104</v>
      </c>
      <c r="C29967" s="33" t="s">
        <v>565</v>
      </c>
      <c r="D29967" s="33" t="s">
        <v>566</v>
      </c>
      <c r="E29967" s="34">
        <v>44</v>
      </c>
      <c r="F29967" s="35">
        <v>5.88</v>
      </c>
      <c r="G29967" s="34">
        <v>2021.3</v>
      </c>
    </row>
    <row r="29968" spans="1:7">
      <c r="A29968" s="32">
        <v>2018</v>
      </c>
      <c r="B29968" s="32">
        <v>1104</v>
      </c>
      <c r="C29968" s="33" t="s">
        <v>363</v>
      </c>
      <c r="D29968" s="33" t="s">
        <v>354</v>
      </c>
      <c r="E29968" s="34">
        <v>83417</v>
      </c>
      <c r="F29968" s="35">
        <v>17.11</v>
      </c>
      <c r="G29968" s="34">
        <v>156.1</v>
      </c>
    </row>
    <row r="29969" spans="1:7">
      <c r="A29969" s="32">
        <v>2018</v>
      </c>
      <c r="B29969" s="32">
        <v>1131</v>
      </c>
      <c r="C29969" s="33" t="s">
        <v>563</v>
      </c>
      <c r="D29969" s="33" t="s">
        <v>564</v>
      </c>
      <c r="E29969" s="34">
        <v>120</v>
      </c>
      <c r="F29969" s="35">
        <v>1.05</v>
      </c>
      <c r="G29969" s="34">
        <v>698.6</v>
      </c>
    </row>
    <row r="29970" spans="1:7">
      <c r="A29970" s="32">
        <v>2018</v>
      </c>
      <c r="B29970" s="32">
        <v>1131</v>
      </c>
      <c r="C29970" s="33" t="s">
        <v>563</v>
      </c>
      <c r="D29970" s="33" t="s">
        <v>564</v>
      </c>
      <c r="E29970" s="34">
        <v>2866</v>
      </c>
      <c r="F29970" s="35">
        <v>1.05</v>
      </c>
      <c r="G29970" s="34">
        <v>393.9</v>
      </c>
    </row>
    <row r="29971" spans="1:7">
      <c r="A29971" s="32">
        <v>2018</v>
      </c>
      <c r="B29971" s="32">
        <v>1167</v>
      </c>
      <c r="C29971" s="33" t="s">
        <v>563</v>
      </c>
      <c r="D29971" s="33" t="s">
        <v>564</v>
      </c>
      <c r="E29971" s="34">
        <v>4077</v>
      </c>
      <c r="F29971" s="35">
        <v>1.054</v>
      </c>
      <c r="G29971" s="34">
        <v>545.70000000000005</v>
      </c>
    </row>
    <row r="29972" spans="1:7">
      <c r="A29972" s="32">
        <v>2018</v>
      </c>
      <c r="B29972" s="32">
        <v>1167</v>
      </c>
      <c r="C29972" s="33" t="s">
        <v>363</v>
      </c>
      <c r="D29972" s="33" t="s">
        <v>354</v>
      </c>
      <c r="E29972" s="34">
        <v>14598</v>
      </c>
      <c r="F29972" s="35">
        <v>17</v>
      </c>
      <c r="G29972" s="34">
        <v>145.9</v>
      </c>
    </row>
    <row r="29973" spans="1:7">
      <c r="A29973" s="32">
        <v>2018</v>
      </c>
      <c r="B29973" s="32">
        <v>1239</v>
      </c>
      <c r="C29973" s="33" t="s">
        <v>563</v>
      </c>
      <c r="D29973" s="33" t="s">
        <v>564</v>
      </c>
      <c r="E29973" s="34">
        <v>792407</v>
      </c>
      <c r="F29973" s="35">
        <v>1.0269999999999999</v>
      </c>
      <c r="G29973" s="34">
        <v>356.5</v>
      </c>
    </row>
    <row r="29974" spans="1:7">
      <c r="A29974" s="32">
        <v>2018</v>
      </c>
      <c r="B29974" s="32">
        <v>1240</v>
      </c>
      <c r="C29974" s="33" t="s">
        <v>563</v>
      </c>
      <c r="D29974" s="33" t="s">
        <v>564</v>
      </c>
      <c r="E29974" s="34">
        <v>27989</v>
      </c>
      <c r="F29974" s="35">
        <v>1.036</v>
      </c>
      <c r="G29974" s="34">
        <v>1719</v>
      </c>
    </row>
    <row r="29975" spans="1:7">
      <c r="A29975" s="32">
        <v>2018</v>
      </c>
      <c r="B29975" s="32">
        <v>1241</v>
      </c>
      <c r="C29975" s="33" t="s">
        <v>353</v>
      </c>
      <c r="D29975" s="33" t="s">
        <v>354</v>
      </c>
      <c r="E29975" s="34">
        <v>17017</v>
      </c>
      <c r="F29975" s="35">
        <v>21.68</v>
      </c>
      <c r="G29975" s="34">
        <v>269.39999999999998</v>
      </c>
    </row>
    <row r="29976" spans="1:7">
      <c r="A29976" s="32">
        <v>2018</v>
      </c>
      <c r="B29976" s="32">
        <v>1241</v>
      </c>
      <c r="C29976" s="33" t="s">
        <v>565</v>
      </c>
      <c r="D29976" s="33" t="s">
        <v>566</v>
      </c>
      <c r="E29976" s="34">
        <v>1812</v>
      </c>
      <c r="F29976" s="35">
        <v>5.73</v>
      </c>
      <c r="G29976" s="34">
        <v>1744</v>
      </c>
    </row>
    <row r="29977" spans="1:7">
      <c r="A29977" s="32">
        <v>2018</v>
      </c>
      <c r="B29977" s="32">
        <v>1241</v>
      </c>
      <c r="C29977" s="33" t="s">
        <v>363</v>
      </c>
      <c r="D29977" s="33" t="s">
        <v>354</v>
      </c>
      <c r="E29977" s="34">
        <v>49062</v>
      </c>
      <c r="F29977" s="35">
        <v>16.97</v>
      </c>
      <c r="G29977" s="34">
        <v>176.9</v>
      </c>
    </row>
    <row r="29978" spans="1:7">
      <c r="A29978" s="32">
        <v>2018</v>
      </c>
      <c r="B29978" s="32">
        <v>1241</v>
      </c>
      <c r="C29978" s="33" t="s">
        <v>363</v>
      </c>
      <c r="D29978" s="33" t="s">
        <v>354</v>
      </c>
      <c r="E29978" s="34">
        <v>16381</v>
      </c>
      <c r="F29978" s="35">
        <v>17.739999999999998</v>
      </c>
      <c r="G29978" s="34">
        <v>178.7</v>
      </c>
    </row>
    <row r="29979" spans="1:7">
      <c r="A29979" s="32">
        <v>2018</v>
      </c>
      <c r="B29979" s="32">
        <v>1241</v>
      </c>
      <c r="C29979" s="33" t="s">
        <v>363</v>
      </c>
      <c r="D29979" s="33" t="s">
        <v>354</v>
      </c>
      <c r="E29979" s="34">
        <v>16242</v>
      </c>
      <c r="F29979" s="35">
        <v>17.21</v>
      </c>
      <c r="G29979" s="34">
        <v>163.9</v>
      </c>
    </row>
    <row r="29980" spans="1:7">
      <c r="A29980" s="32">
        <v>2018</v>
      </c>
      <c r="B29980" s="32">
        <v>1241</v>
      </c>
      <c r="C29980" s="33" t="s">
        <v>363</v>
      </c>
      <c r="D29980" s="33" t="s">
        <v>354</v>
      </c>
      <c r="E29980" s="34">
        <v>15561</v>
      </c>
      <c r="F29980" s="35">
        <v>17.399999999999999</v>
      </c>
      <c r="G29980" s="34">
        <v>183.2</v>
      </c>
    </row>
    <row r="29981" spans="1:7">
      <c r="A29981" s="32">
        <v>2018</v>
      </c>
      <c r="B29981" s="32">
        <v>1241</v>
      </c>
      <c r="C29981" s="33" t="s">
        <v>363</v>
      </c>
      <c r="D29981" s="33" t="s">
        <v>354</v>
      </c>
      <c r="E29981" s="34">
        <v>49235</v>
      </c>
      <c r="F29981" s="35">
        <v>18.010000000000002</v>
      </c>
      <c r="G29981" s="34">
        <v>175.7</v>
      </c>
    </row>
    <row r="29982" spans="1:7">
      <c r="A29982" s="32">
        <v>2018</v>
      </c>
      <c r="B29982" s="32">
        <v>1241</v>
      </c>
      <c r="C29982" s="33" t="s">
        <v>363</v>
      </c>
      <c r="D29982" s="33" t="s">
        <v>354</v>
      </c>
      <c r="E29982" s="34">
        <v>65316</v>
      </c>
      <c r="F29982" s="35">
        <v>17.02</v>
      </c>
      <c r="G29982" s="34">
        <v>177.8</v>
      </c>
    </row>
    <row r="29983" spans="1:7">
      <c r="A29983" s="32">
        <v>2018</v>
      </c>
      <c r="B29983" s="32">
        <v>1241</v>
      </c>
      <c r="C29983" s="33" t="s">
        <v>363</v>
      </c>
      <c r="D29983" s="33" t="s">
        <v>354</v>
      </c>
      <c r="E29983" s="34">
        <v>65307</v>
      </c>
      <c r="F29983" s="35">
        <v>17.07</v>
      </c>
      <c r="G29983" s="34">
        <v>165.7</v>
      </c>
    </row>
    <row r="29984" spans="1:7">
      <c r="A29984" s="32">
        <v>2018</v>
      </c>
      <c r="B29984" s="32">
        <v>1248</v>
      </c>
      <c r="C29984" s="33" t="s">
        <v>563</v>
      </c>
      <c r="D29984" s="33" t="s">
        <v>564</v>
      </c>
      <c r="E29984" s="34">
        <v>10285</v>
      </c>
      <c r="F29984" s="35">
        <v>1</v>
      </c>
      <c r="G29984" s="34">
        <v>406</v>
      </c>
    </row>
    <row r="29985" spans="1:7">
      <c r="A29985" s="32">
        <v>2018</v>
      </c>
      <c r="B29985" s="32">
        <v>1250</v>
      </c>
      <c r="C29985" s="33" t="s">
        <v>563</v>
      </c>
      <c r="D29985" s="33" t="s">
        <v>564</v>
      </c>
      <c r="E29985" s="34">
        <v>21076</v>
      </c>
      <c r="F29985" s="35">
        <v>1</v>
      </c>
      <c r="G29985" s="34">
        <v>592.4</v>
      </c>
    </row>
    <row r="29986" spans="1:7">
      <c r="A29986" s="32">
        <v>2018</v>
      </c>
      <c r="B29986" s="32">
        <v>1250</v>
      </c>
      <c r="C29986" s="33" t="s">
        <v>363</v>
      </c>
      <c r="D29986" s="33" t="s">
        <v>354</v>
      </c>
      <c r="E29986" s="34">
        <v>79525</v>
      </c>
      <c r="F29986" s="35">
        <v>17.779</v>
      </c>
      <c r="G29986" s="34">
        <v>157.19999999999999</v>
      </c>
    </row>
    <row r="29987" spans="1:7">
      <c r="A29987" s="32">
        <v>2018</v>
      </c>
      <c r="B29987" s="32">
        <v>1295</v>
      </c>
      <c r="C29987" s="33" t="s">
        <v>565</v>
      </c>
      <c r="D29987" s="33" t="s">
        <v>566</v>
      </c>
      <c r="E29987" s="34">
        <v>344</v>
      </c>
      <c r="F29987" s="35">
        <v>5.8</v>
      </c>
      <c r="G29987" s="34">
        <v>1804.7</v>
      </c>
    </row>
    <row r="29988" spans="1:7">
      <c r="A29988" s="32">
        <v>2018</v>
      </c>
      <c r="B29988" s="32">
        <v>1295</v>
      </c>
      <c r="C29988" s="33" t="s">
        <v>565</v>
      </c>
      <c r="D29988" s="33" t="s">
        <v>566</v>
      </c>
      <c r="E29988" s="34">
        <v>342</v>
      </c>
      <c r="F29988" s="35">
        <v>5.8</v>
      </c>
      <c r="G29988" s="34">
        <v>1777.9</v>
      </c>
    </row>
    <row r="29989" spans="1:7">
      <c r="A29989" s="32">
        <v>2018</v>
      </c>
      <c r="B29989" s="32">
        <v>1295</v>
      </c>
      <c r="C29989" s="33" t="s">
        <v>563</v>
      </c>
      <c r="D29989" s="33" t="s">
        <v>564</v>
      </c>
      <c r="E29989" s="34">
        <v>784</v>
      </c>
      <c r="F29989" s="35">
        <v>1.02</v>
      </c>
      <c r="G29989" s="34">
        <v>921.5</v>
      </c>
    </row>
    <row r="29990" spans="1:7">
      <c r="A29990" s="32">
        <v>2018</v>
      </c>
      <c r="B29990" s="32">
        <v>1305</v>
      </c>
      <c r="C29990" s="33" t="s">
        <v>563</v>
      </c>
      <c r="D29990" s="33" t="s">
        <v>564</v>
      </c>
      <c r="E29990" s="34">
        <v>13004</v>
      </c>
      <c r="F29990" s="35">
        <v>1.02</v>
      </c>
      <c r="G29990" s="34">
        <v>515.1</v>
      </c>
    </row>
    <row r="29991" spans="1:7">
      <c r="A29991" s="32">
        <v>2018</v>
      </c>
      <c r="B29991" s="32">
        <v>1336</v>
      </c>
      <c r="C29991" s="33" t="s">
        <v>563</v>
      </c>
      <c r="D29991" s="33" t="s">
        <v>564</v>
      </c>
      <c r="E29991" s="34">
        <v>2001</v>
      </c>
      <c r="F29991" s="35">
        <v>1.111</v>
      </c>
      <c r="G29991" s="34">
        <v>544.70000000000005</v>
      </c>
    </row>
    <row r="29992" spans="1:7">
      <c r="A29992" s="32">
        <v>2018</v>
      </c>
      <c r="B29992" s="32">
        <v>1336</v>
      </c>
      <c r="C29992" s="33" t="s">
        <v>563</v>
      </c>
      <c r="D29992" s="33" t="s">
        <v>564</v>
      </c>
      <c r="E29992" s="34">
        <v>663</v>
      </c>
      <c r="F29992" s="35">
        <v>1.111</v>
      </c>
      <c r="G29992" s="34">
        <v>541.20000000000005</v>
      </c>
    </row>
    <row r="29993" spans="1:7">
      <c r="A29993" s="32">
        <v>2018</v>
      </c>
      <c r="B29993" s="32">
        <v>1336</v>
      </c>
      <c r="C29993" s="33" t="s">
        <v>563</v>
      </c>
      <c r="D29993" s="33" t="s">
        <v>564</v>
      </c>
      <c r="E29993" s="34">
        <v>15279</v>
      </c>
      <c r="F29993" s="35">
        <v>1.111</v>
      </c>
      <c r="G29993" s="34">
        <v>378.7</v>
      </c>
    </row>
    <row r="29994" spans="1:7">
      <c r="A29994" s="32">
        <v>2018</v>
      </c>
      <c r="B29994" s="32">
        <v>1353</v>
      </c>
      <c r="C29994" s="33" t="s">
        <v>563</v>
      </c>
      <c r="D29994" s="33" t="s">
        <v>564</v>
      </c>
      <c r="E29994" s="34">
        <v>16127</v>
      </c>
      <c r="F29994" s="35">
        <v>1.24</v>
      </c>
      <c r="G29994" s="34">
        <v>464.2</v>
      </c>
    </row>
    <row r="29995" spans="1:7">
      <c r="A29995" s="32">
        <v>2018</v>
      </c>
      <c r="B29995" s="32">
        <v>1353</v>
      </c>
      <c r="C29995" s="33" t="s">
        <v>563</v>
      </c>
      <c r="D29995" s="33" t="s">
        <v>564</v>
      </c>
      <c r="E29995" s="34">
        <v>219</v>
      </c>
      <c r="F29995" s="35">
        <v>1.22</v>
      </c>
      <c r="G29995" s="34">
        <v>472.8</v>
      </c>
    </row>
    <row r="29996" spans="1:7">
      <c r="A29996" s="32">
        <v>2018</v>
      </c>
      <c r="B29996" s="32">
        <v>1353</v>
      </c>
      <c r="C29996" s="33" t="s">
        <v>563</v>
      </c>
      <c r="D29996" s="33" t="s">
        <v>564</v>
      </c>
      <c r="E29996" s="34">
        <v>407</v>
      </c>
      <c r="F29996" s="35">
        <v>1.24</v>
      </c>
      <c r="G29996" s="34">
        <v>409</v>
      </c>
    </row>
    <row r="29997" spans="1:7">
      <c r="A29997" s="32">
        <v>2018</v>
      </c>
      <c r="B29997" s="32">
        <v>1353</v>
      </c>
      <c r="C29997" s="33" t="s">
        <v>563</v>
      </c>
      <c r="D29997" s="33" t="s">
        <v>564</v>
      </c>
      <c r="E29997" s="34">
        <v>1080</v>
      </c>
      <c r="F29997" s="35">
        <v>1.24</v>
      </c>
      <c r="G29997" s="34">
        <v>395.8</v>
      </c>
    </row>
    <row r="29998" spans="1:7">
      <c r="A29998" s="32">
        <v>2018</v>
      </c>
      <c r="B29998" s="32">
        <v>1353</v>
      </c>
      <c r="C29998" s="33" t="s">
        <v>563</v>
      </c>
      <c r="D29998" s="33" t="s">
        <v>564</v>
      </c>
      <c r="E29998" s="34">
        <v>1426</v>
      </c>
      <c r="F29998" s="35">
        <v>1.24</v>
      </c>
      <c r="G29998" s="34">
        <v>434.8</v>
      </c>
    </row>
    <row r="29999" spans="1:7">
      <c r="A29999" s="32">
        <v>2018</v>
      </c>
      <c r="B29999" s="32">
        <v>1353</v>
      </c>
      <c r="C29999" s="33" t="s">
        <v>563</v>
      </c>
      <c r="D29999" s="33" t="s">
        <v>564</v>
      </c>
      <c r="E29999" s="34">
        <v>2135</v>
      </c>
      <c r="F29999" s="35">
        <v>1.24</v>
      </c>
      <c r="G29999" s="34">
        <v>574.6</v>
      </c>
    </row>
    <row r="30000" spans="1:7">
      <c r="A30000" s="32">
        <v>2018</v>
      </c>
      <c r="B30000" s="32">
        <v>1353</v>
      </c>
      <c r="C30000" s="33" t="s">
        <v>563</v>
      </c>
      <c r="D30000" s="33" t="s">
        <v>564</v>
      </c>
      <c r="E30000" s="34">
        <v>3783</v>
      </c>
      <c r="F30000" s="35">
        <v>1.23</v>
      </c>
      <c r="G30000" s="34">
        <v>632.4</v>
      </c>
    </row>
    <row r="30001" spans="1:7">
      <c r="A30001" s="32">
        <v>2018</v>
      </c>
      <c r="B30001" s="32">
        <v>1353</v>
      </c>
      <c r="C30001" s="33" t="s">
        <v>563</v>
      </c>
      <c r="D30001" s="33" t="s">
        <v>564</v>
      </c>
      <c r="E30001" s="34">
        <v>6028</v>
      </c>
      <c r="F30001" s="35">
        <v>1.24</v>
      </c>
      <c r="G30001" s="34">
        <v>470.8</v>
      </c>
    </row>
    <row r="30002" spans="1:7">
      <c r="A30002" s="32">
        <v>2018</v>
      </c>
      <c r="B30002" s="32">
        <v>1353</v>
      </c>
      <c r="C30002" s="33" t="s">
        <v>563</v>
      </c>
      <c r="D30002" s="33" t="s">
        <v>564</v>
      </c>
      <c r="E30002" s="34">
        <v>8011</v>
      </c>
      <c r="F30002" s="35">
        <v>1.24</v>
      </c>
      <c r="G30002" s="34">
        <v>427.8</v>
      </c>
    </row>
    <row r="30003" spans="1:7">
      <c r="A30003" s="32">
        <v>2018</v>
      </c>
      <c r="B30003" s="32">
        <v>1353</v>
      </c>
      <c r="C30003" s="33" t="s">
        <v>563</v>
      </c>
      <c r="D30003" s="33" t="s">
        <v>564</v>
      </c>
      <c r="E30003" s="34">
        <v>10413</v>
      </c>
      <c r="F30003" s="35">
        <v>1.24</v>
      </c>
      <c r="G30003" s="34">
        <v>407.6</v>
      </c>
    </row>
    <row r="30004" spans="1:7">
      <c r="A30004" s="32">
        <v>2018</v>
      </c>
      <c r="B30004" s="32">
        <v>1353</v>
      </c>
      <c r="C30004" s="33" t="s">
        <v>563</v>
      </c>
      <c r="D30004" s="33" t="s">
        <v>564</v>
      </c>
      <c r="E30004" s="34">
        <v>10547</v>
      </c>
      <c r="F30004" s="35">
        <v>1.23</v>
      </c>
      <c r="G30004" s="34">
        <v>461.6</v>
      </c>
    </row>
    <row r="30005" spans="1:7">
      <c r="A30005" s="32">
        <v>2018</v>
      </c>
      <c r="B30005" s="32">
        <v>1353</v>
      </c>
      <c r="C30005" s="33" t="s">
        <v>563</v>
      </c>
      <c r="D30005" s="33" t="s">
        <v>564</v>
      </c>
      <c r="E30005" s="34">
        <v>13154</v>
      </c>
      <c r="F30005" s="35">
        <v>1.22</v>
      </c>
      <c r="G30005" s="34">
        <v>573.79999999999995</v>
      </c>
    </row>
    <row r="30006" spans="1:7">
      <c r="A30006" s="32">
        <v>2018</v>
      </c>
      <c r="B30006" s="32">
        <v>1353</v>
      </c>
      <c r="C30006" s="33" t="s">
        <v>563</v>
      </c>
      <c r="D30006" s="33" t="s">
        <v>564</v>
      </c>
      <c r="E30006" s="34">
        <v>14849</v>
      </c>
      <c r="F30006" s="35">
        <v>1.23</v>
      </c>
      <c r="G30006" s="34">
        <v>481.6</v>
      </c>
    </row>
    <row r="30007" spans="1:7">
      <c r="A30007" s="32">
        <v>2018</v>
      </c>
      <c r="B30007" s="32">
        <v>1353</v>
      </c>
      <c r="C30007" s="33" t="s">
        <v>563</v>
      </c>
      <c r="D30007" s="33" t="s">
        <v>564</v>
      </c>
      <c r="E30007" s="34">
        <v>15394</v>
      </c>
      <c r="F30007" s="35">
        <v>1.23</v>
      </c>
      <c r="G30007" s="34">
        <v>459.7</v>
      </c>
    </row>
    <row r="30008" spans="1:7">
      <c r="A30008" s="32">
        <v>2018</v>
      </c>
      <c r="B30008" s="32">
        <v>1353</v>
      </c>
      <c r="C30008" s="33" t="s">
        <v>563</v>
      </c>
      <c r="D30008" s="33" t="s">
        <v>564</v>
      </c>
      <c r="E30008" s="34">
        <v>15854</v>
      </c>
      <c r="F30008" s="35">
        <v>1.24</v>
      </c>
      <c r="G30008" s="34">
        <v>443</v>
      </c>
    </row>
    <row r="30009" spans="1:7">
      <c r="A30009" s="32">
        <v>2018</v>
      </c>
      <c r="B30009" s="32">
        <v>1353</v>
      </c>
      <c r="C30009" s="33" t="s">
        <v>563</v>
      </c>
      <c r="D30009" s="33" t="s">
        <v>564</v>
      </c>
      <c r="E30009" s="34">
        <v>22458</v>
      </c>
      <c r="F30009" s="35">
        <v>1.23</v>
      </c>
      <c r="G30009" s="34">
        <v>445.3</v>
      </c>
    </row>
    <row r="30010" spans="1:7">
      <c r="A30010" s="32">
        <v>2018</v>
      </c>
      <c r="B30010" s="32">
        <v>1353</v>
      </c>
      <c r="C30010" s="33" t="s">
        <v>563</v>
      </c>
      <c r="D30010" s="33" t="s">
        <v>564</v>
      </c>
      <c r="E30010" s="34">
        <v>24326</v>
      </c>
      <c r="F30010" s="35">
        <v>1.24</v>
      </c>
      <c r="G30010" s="34">
        <v>457.4</v>
      </c>
    </row>
    <row r="30011" spans="1:7">
      <c r="A30011" s="32">
        <v>2018</v>
      </c>
      <c r="B30011" s="32">
        <v>1353</v>
      </c>
      <c r="C30011" s="33" t="s">
        <v>563</v>
      </c>
      <c r="D30011" s="33" t="s">
        <v>564</v>
      </c>
      <c r="E30011" s="34">
        <v>15866</v>
      </c>
      <c r="F30011" s="35">
        <v>1.23</v>
      </c>
      <c r="G30011" s="34">
        <v>488.5</v>
      </c>
    </row>
    <row r="30012" spans="1:7">
      <c r="A30012" s="32">
        <v>2018</v>
      </c>
      <c r="B30012" s="32">
        <v>1353</v>
      </c>
      <c r="C30012" s="33" t="s">
        <v>563</v>
      </c>
      <c r="D30012" s="33" t="s">
        <v>564</v>
      </c>
      <c r="E30012" s="34">
        <v>45812</v>
      </c>
      <c r="F30012" s="35">
        <v>1.23</v>
      </c>
      <c r="G30012" s="34">
        <v>466.8</v>
      </c>
    </row>
    <row r="30013" spans="1:7">
      <c r="A30013" s="32">
        <v>2018</v>
      </c>
      <c r="B30013" s="32">
        <v>1353</v>
      </c>
      <c r="C30013" s="33" t="s">
        <v>563</v>
      </c>
      <c r="D30013" s="33" t="s">
        <v>564</v>
      </c>
      <c r="E30013" s="34">
        <v>43187</v>
      </c>
      <c r="F30013" s="35">
        <v>1.23</v>
      </c>
      <c r="G30013" s="34">
        <v>470.9</v>
      </c>
    </row>
    <row r="30014" spans="1:7">
      <c r="A30014" s="32">
        <v>2018</v>
      </c>
      <c r="B30014" s="32">
        <v>1355</v>
      </c>
      <c r="C30014" s="33" t="s">
        <v>353</v>
      </c>
      <c r="D30014" s="33" t="s">
        <v>354</v>
      </c>
      <c r="E30014" s="34">
        <v>44173</v>
      </c>
      <c r="F30014" s="35">
        <v>22.777999999999999</v>
      </c>
      <c r="G30014" s="34">
        <v>257.7</v>
      </c>
    </row>
    <row r="30015" spans="1:7">
      <c r="A30015" s="32">
        <v>2018</v>
      </c>
      <c r="B30015" s="32">
        <v>1355</v>
      </c>
      <c r="C30015" s="33" t="s">
        <v>353</v>
      </c>
      <c r="D30015" s="33" t="s">
        <v>354</v>
      </c>
      <c r="E30015" s="34">
        <v>11185</v>
      </c>
      <c r="F30015" s="35">
        <v>22.417999999999999</v>
      </c>
      <c r="G30015" s="34">
        <v>260.7</v>
      </c>
    </row>
    <row r="30016" spans="1:7">
      <c r="A30016" s="32">
        <v>2018</v>
      </c>
      <c r="B30016" s="32">
        <v>1355</v>
      </c>
      <c r="C30016" s="33" t="s">
        <v>353</v>
      </c>
      <c r="D30016" s="33" t="s">
        <v>354</v>
      </c>
      <c r="E30016" s="34">
        <v>22045</v>
      </c>
      <c r="F30016" s="35">
        <v>23.149000000000001</v>
      </c>
      <c r="G30016" s="34">
        <v>237.8</v>
      </c>
    </row>
    <row r="30017" spans="1:7">
      <c r="A30017" s="32">
        <v>2018</v>
      </c>
      <c r="B30017" s="32">
        <v>1355</v>
      </c>
      <c r="C30017" s="33" t="s">
        <v>563</v>
      </c>
      <c r="D30017" s="33" t="s">
        <v>564</v>
      </c>
      <c r="E30017" s="34">
        <v>474146</v>
      </c>
      <c r="F30017" s="35">
        <v>1.0249999999999999</v>
      </c>
      <c r="G30017" s="34">
        <v>390</v>
      </c>
    </row>
    <row r="30018" spans="1:7">
      <c r="A30018" s="32">
        <v>2018</v>
      </c>
      <c r="B30018" s="32">
        <v>1356</v>
      </c>
      <c r="C30018" s="33" t="s">
        <v>353</v>
      </c>
      <c r="D30018" s="33" t="s">
        <v>354</v>
      </c>
      <c r="E30018" s="34">
        <v>6510</v>
      </c>
      <c r="F30018" s="35">
        <v>25.302</v>
      </c>
      <c r="G30018" s="34">
        <v>229.5</v>
      </c>
    </row>
    <row r="30019" spans="1:7">
      <c r="A30019" s="32">
        <v>2018</v>
      </c>
      <c r="B30019" s="32">
        <v>1356</v>
      </c>
      <c r="C30019" s="33" t="s">
        <v>353</v>
      </c>
      <c r="D30019" s="33" t="s">
        <v>354</v>
      </c>
      <c r="E30019" s="34">
        <v>14802</v>
      </c>
      <c r="F30019" s="35">
        <v>22.24</v>
      </c>
      <c r="G30019" s="34">
        <v>226.1</v>
      </c>
    </row>
    <row r="30020" spans="1:7">
      <c r="A30020" s="32">
        <v>2018</v>
      </c>
      <c r="B30020" s="32">
        <v>1356</v>
      </c>
      <c r="C30020" s="33" t="s">
        <v>353</v>
      </c>
      <c r="D30020" s="33" t="s">
        <v>354</v>
      </c>
      <c r="E30020" s="34">
        <v>6476</v>
      </c>
      <c r="F30020" s="35">
        <v>23.619</v>
      </c>
      <c r="G30020" s="34">
        <v>205.7</v>
      </c>
    </row>
    <row r="30021" spans="1:7">
      <c r="A30021" s="32">
        <v>2018</v>
      </c>
      <c r="B30021" s="32">
        <v>1356</v>
      </c>
      <c r="C30021" s="33" t="s">
        <v>353</v>
      </c>
      <c r="D30021" s="33" t="s">
        <v>354</v>
      </c>
      <c r="E30021" s="34">
        <v>79340</v>
      </c>
      <c r="F30021" s="35">
        <v>23.317</v>
      </c>
      <c r="G30021" s="34">
        <v>208.3</v>
      </c>
    </row>
    <row r="30022" spans="1:7">
      <c r="A30022" s="32">
        <v>2018</v>
      </c>
      <c r="B30022" s="32">
        <v>1356</v>
      </c>
      <c r="C30022" s="33" t="s">
        <v>353</v>
      </c>
      <c r="D30022" s="33" t="s">
        <v>354</v>
      </c>
      <c r="E30022" s="34">
        <v>33123</v>
      </c>
      <c r="F30022" s="35">
        <v>23.047999999999998</v>
      </c>
      <c r="G30022" s="34">
        <v>204.5</v>
      </c>
    </row>
    <row r="30023" spans="1:7">
      <c r="A30023" s="32">
        <v>2018</v>
      </c>
      <c r="B30023" s="32">
        <v>1356</v>
      </c>
      <c r="C30023" s="33" t="s">
        <v>353</v>
      </c>
      <c r="D30023" s="33" t="s">
        <v>354</v>
      </c>
      <c r="E30023" s="34">
        <v>11200</v>
      </c>
      <c r="F30023" s="35">
        <v>23.532</v>
      </c>
      <c r="G30023" s="34">
        <v>200.1</v>
      </c>
    </row>
    <row r="30024" spans="1:7">
      <c r="A30024" s="32">
        <v>2018</v>
      </c>
      <c r="B30024" s="32">
        <v>1356</v>
      </c>
      <c r="C30024" s="33" t="s">
        <v>353</v>
      </c>
      <c r="D30024" s="33" t="s">
        <v>354</v>
      </c>
      <c r="E30024" s="34">
        <v>33763</v>
      </c>
      <c r="F30024" s="35">
        <v>22.318999999999999</v>
      </c>
      <c r="G30024" s="34">
        <v>197.7</v>
      </c>
    </row>
    <row r="30025" spans="1:7">
      <c r="A30025" s="32">
        <v>2018</v>
      </c>
      <c r="B30025" s="32">
        <v>1356</v>
      </c>
      <c r="C30025" s="33" t="s">
        <v>353</v>
      </c>
      <c r="D30025" s="33" t="s">
        <v>354</v>
      </c>
      <c r="E30025" s="34">
        <v>11045</v>
      </c>
      <c r="F30025" s="35">
        <v>22.821000000000002</v>
      </c>
      <c r="G30025" s="34">
        <v>182.7</v>
      </c>
    </row>
    <row r="30026" spans="1:7">
      <c r="A30026" s="32">
        <v>2018</v>
      </c>
      <c r="B30026" s="32">
        <v>1356</v>
      </c>
      <c r="C30026" s="33" t="s">
        <v>353</v>
      </c>
      <c r="D30026" s="33" t="s">
        <v>354</v>
      </c>
      <c r="E30026" s="34">
        <v>19498</v>
      </c>
      <c r="F30026" s="35">
        <v>23.04</v>
      </c>
      <c r="G30026" s="34">
        <v>185</v>
      </c>
    </row>
    <row r="30027" spans="1:7">
      <c r="A30027" s="32">
        <v>2018</v>
      </c>
      <c r="B30027" s="32">
        <v>1356</v>
      </c>
      <c r="C30027" s="33" t="s">
        <v>353</v>
      </c>
      <c r="D30027" s="33" t="s">
        <v>354</v>
      </c>
      <c r="E30027" s="34">
        <v>21306</v>
      </c>
      <c r="F30027" s="35">
        <v>23.067</v>
      </c>
      <c r="G30027" s="34">
        <v>176.1</v>
      </c>
    </row>
    <row r="30028" spans="1:7">
      <c r="A30028" s="32">
        <v>2018</v>
      </c>
      <c r="B30028" s="32">
        <v>1356</v>
      </c>
      <c r="C30028" s="33" t="s">
        <v>353</v>
      </c>
      <c r="D30028" s="33" t="s">
        <v>354</v>
      </c>
      <c r="E30028" s="34">
        <v>24735</v>
      </c>
      <c r="F30028" s="35">
        <v>25.553999999999998</v>
      </c>
      <c r="G30028" s="34">
        <v>150.9</v>
      </c>
    </row>
    <row r="30029" spans="1:7">
      <c r="A30029" s="32">
        <v>2018</v>
      </c>
      <c r="B30029" s="32">
        <v>1356</v>
      </c>
      <c r="C30029" s="33" t="s">
        <v>353</v>
      </c>
      <c r="D30029" s="33" t="s">
        <v>354</v>
      </c>
      <c r="E30029" s="34">
        <v>21957</v>
      </c>
      <c r="F30029" s="35">
        <v>23.677</v>
      </c>
      <c r="G30029" s="34">
        <v>166.6</v>
      </c>
    </row>
    <row r="30030" spans="1:7">
      <c r="A30030" s="32">
        <v>2018</v>
      </c>
      <c r="B30030" s="32">
        <v>1356</v>
      </c>
      <c r="C30030" s="33" t="s">
        <v>353</v>
      </c>
      <c r="D30030" s="33" t="s">
        <v>354</v>
      </c>
      <c r="E30030" s="34">
        <v>51465</v>
      </c>
      <c r="F30030" s="35">
        <v>25.728999999999999</v>
      </c>
      <c r="G30030" s="34">
        <v>204.3</v>
      </c>
    </row>
    <row r="30031" spans="1:7">
      <c r="A30031" s="32">
        <v>2018</v>
      </c>
      <c r="B30031" s="32">
        <v>1356</v>
      </c>
      <c r="C30031" s="33" t="s">
        <v>353</v>
      </c>
      <c r="D30031" s="33" t="s">
        <v>354</v>
      </c>
      <c r="E30031" s="34">
        <v>9487</v>
      </c>
      <c r="F30031" s="35">
        <v>25.753</v>
      </c>
      <c r="G30031" s="34">
        <v>187.4</v>
      </c>
    </row>
    <row r="30032" spans="1:7">
      <c r="A30032" s="32">
        <v>2018</v>
      </c>
      <c r="B30032" s="32">
        <v>1363</v>
      </c>
      <c r="C30032" s="33" t="s">
        <v>563</v>
      </c>
      <c r="D30032" s="33" t="s">
        <v>564</v>
      </c>
      <c r="E30032" s="34">
        <v>1790246</v>
      </c>
      <c r="F30032" s="35">
        <v>1.0649999999999999</v>
      </c>
      <c r="G30032" s="34">
        <v>417.2</v>
      </c>
    </row>
    <row r="30033" spans="1:7">
      <c r="A30033" s="32">
        <v>2018</v>
      </c>
      <c r="B30033" s="32">
        <v>1364</v>
      </c>
      <c r="C30033" s="33" t="s">
        <v>353</v>
      </c>
      <c r="D30033" s="33" t="s">
        <v>354</v>
      </c>
      <c r="E30033" s="34">
        <v>52896</v>
      </c>
      <c r="F30033" s="35">
        <v>23.757000000000001</v>
      </c>
      <c r="G30033" s="34">
        <v>192</v>
      </c>
    </row>
    <row r="30034" spans="1:7">
      <c r="A30034" s="32">
        <v>2018</v>
      </c>
      <c r="B30034" s="32">
        <v>1364</v>
      </c>
      <c r="C30034" s="33" t="s">
        <v>353</v>
      </c>
      <c r="D30034" s="33" t="s">
        <v>354</v>
      </c>
      <c r="E30034" s="34">
        <v>16843</v>
      </c>
      <c r="F30034" s="35">
        <v>25.3</v>
      </c>
      <c r="G30034" s="34">
        <v>226.5</v>
      </c>
    </row>
    <row r="30035" spans="1:7">
      <c r="A30035" s="32">
        <v>2018</v>
      </c>
      <c r="B30035" s="32">
        <v>1364</v>
      </c>
      <c r="C30035" s="33" t="s">
        <v>563</v>
      </c>
      <c r="D30035" s="33" t="s">
        <v>564</v>
      </c>
      <c r="E30035" s="34">
        <v>36351</v>
      </c>
      <c r="F30035" s="35">
        <v>1.0649999999999999</v>
      </c>
      <c r="G30035" s="34">
        <v>854.5</v>
      </c>
    </row>
    <row r="30036" spans="1:7">
      <c r="A30036" s="32">
        <v>2018</v>
      </c>
      <c r="B30036" s="32">
        <v>1364</v>
      </c>
      <c r="C30036" s="33" t="s">
        <v>353</v>
      </c>
      <c r="D30036" s="33" t="s">
        <v>354</v>
      </c>
      <c r="E30036" s="34">
        <v>26408</v>
      </c>
      <c r="F30036" s="35">
        <v>23.093</v>
      </c>
      <c r="G30036" s="34">
        <v>200.5</v>
      </c>
    </row>
    <row r="30037" spans="1:7">
      <c r="A30037" s="32">
        <v>2018</v>
      </c>
      <c r="B30037" s="32">
        <v>1364</v>
      </c>
      <c r="C30037" s="33" t="s">
        <v>353</v>
      </c>
      <c r="D30037" s="33" t="s">
        <v>354</v>
      </c>
      <c r="E30037" s="34">
        <v>3292</v>
      </c>
      <c r="F30037" s="35">
        <v>23.582999999999998</v>
      </c>
      <c r="G30037" s="34">
        <v>205.5</v>
      </c>
    </row>
    <row r="30038" spans="1:7">
      <c r="A30038" s="32">
        <v>2018</v>
      </c>
      <c r="B30038" s="32">
        <v>1364</v>
      </c>
      <c r="C30038" s="33" t="s">
        <v>353</v>
      </c>
      <c r="D30038" s="33" t="s">
        <v>354</v>
      </c>
      <c r="E30038" s="34">
        <v>66165</v>
      </c>
      <c r="F30038" s="35">
        <v>23.608000000000001</v>
      </c>
      <c r="G30038" s="34">
        <v>203.4</v>
      </c>
    </row>
    <row r="30039" spans="1:7">
      <c r="A30039" s="32">
        <v>2018</v>
      </c>
      <c r="B30039" s="32">
        <v>1364</v>
      </c>
      <c r="C30039" s="33" t="s">
        <v>353</v>
      </c>
      <c r="D30039" s="33" t="s">
        <v>354</v>
      </c>
      <c r="E30039" s="34">
        <v>4833</v>
      </c>
      <c r="F30039" s="35">
        <v>22.481999999999999</v>
      </c>
      <c r="G30039" s="34">
        <v>191.8</v>
      </c>
    </row>
    <row r="30040" spans="1:7">
      <c r="A30040" s="32">
        <v>2018</v>
      </c>
      <c r="B30040" s="32">
        <v>1364</v>
      </c>
      <c r="C30040" s="33" t="s">
        <v>353</v>
      </c>
      <c r="D30040" s="33" t="s">
        <v>354</v>
      </c>
      <c r="E30040" s="34">
        <v>6474</v>
      </c>
      <c r="F30040" s="35">
        <v>23.327000000000002</v>
      </c>
      <c r="G30040" s="34">
        <v>198.3</v>
      </c>
    </row>
    <row r="30041" spans="1:7">
      <c r="A30041" s="32">
        <v>2018</v>
      </c>
      <c r="B30041" s="32">
        <v>1364</v>
      </c>
      <c r="C30041" s="33" t="s">
        <v>353</v>
      </c>
      <c r="D30041" s="33" t="s">
        <v>354</v>
      </c>
      <c r="E30041" s="34">
        <v>18930</v>
      </c>
      <c r="F30041" s="35">
        <v>22.75</v>
      </c>
      <c r="G30041" s="34">
        <v>179.4</v>
      </c>
    </row>
    <row r="30042" spans="1:7">
      <c r="A30042" s="32">
        <v>2018</v>
      </c>
      <c r="B30042" s="32">
        <v>1364</v>
      </c>
      <c r="C30042" s="33" t="s">
        <v>353</v>
      </c>
      <c r="D30042" s="33" t="s">
        <v>354</v>
      </c>
      <c r="E30042" s="34">
        <v>19567</v>
      </c>
      <c r="F30042" s="35">
        <v>23.163</v>
      </c>
      <c r="G30042" s="34">
        <v>180.5</v>
      </c>
    </row>
    <row r="30043" spans="1:7">
      <c r="A30043" s="32">
        <v>2018</v>
      </c>
      <c r="B30043" s="32">
        <v>1364</v>
      </c>
      <c r="C30043" s="33" t="s">
        <v>353</v>
      </c>
      <c r="D30043" s="33" t="s">
        <v>354</v>
      </c>
      <c r="E30043" s="34">
        <v>63310</v>
      </c>
      <c r="F30043" s="35">
        <v>23.957000000000001</v>
      </c>
      <c r="G30043" s="34">
        <v>199.2</v>
      </c>
    </row>
    <row r="30044" spans="1:7">
      <c r="A30044" s="32">
        <v>2018</v>
      </c>
      <c r="B30044" s="32">
        <v>1364</v>
      </c>
      <c r="C30044" s="33" t="s">
        <v>353</v>
      </c>
      <c r="D30044" s="33" t="s">
        <v>354</v>
      </c>
      <c r="E30044" s="34">
        <v>85517</v>
      </c>
      <c r="F30044" s="35">
        <v>22.97</v>
      </c>
      <c r="G30044" s="34">
        <v>203.6</v>
      </c>
    </row>
    <row r="30045" spans="1:7">
      <c r="A30045" s="32">
        <v>2018</v>
      </c>
      <c r="B30045" s="32">
        <v>1364</v>
      </c>
      <c r="C30045" s="33" t="s">
        <v>353</v>
      </c>
      <c r="D30045" s="33" t="s">
        <v>354</v>
      </c>
      <c r="E30045" s="34">
        <v>45520</v>
      </c>
      <c r="F30045" s="35">
        <v>23.029</v>
      </c>
      <c r="G30045" s="34">
        <v>172.8</v>
      </c>
    </row>
    <row r="30046" spans="1:7">
      <c r="A30046" s="32">
        <v>2018</v>
      </c>
      <c r="B30046" s="32">
        <v>1364</v>
      </c>
      <c r="C30046" s="33" t="s">
        <v>353</v>
      </c>
      <c r="D30046" s="33" t="s">
        <v>354</v>
      </c>
      <c r="E30046" s="34">
        <v>5193</v>
      </c>
      <c r="F30046" s="35">
        <v>23.649000000000001</v>
      </c>
      <c r="G30046" s="34">
        <v>162.30000000000001</v>
      </c>
    </row>
    <row r="30047" spans="1:7">
      <c r="A30047" s="32">
        <v>2018</v>
      </c>
      <c r="B30047" s="32">
        <v>1364</v>
      </c>
      <c r="C30047" s="33" t="s">
        <v>353</v>
      </c>
      <c r="D30047" s="33" t="s">
        <v>354</v>
      </c>
      <c r="E30047" s="34">
        <v>1497</v>
      </c>
      <c r="F30047" s="35">
        <v>23.542000000000002</v>
      </c>
      <c r="G30047" s="34">
        <v>165.8</v>
      </c>
    </row>
    <row r="30048" spans="1:7">
      <c r="A30048" s="32">
        <v>2018</v>
      </c>
      <c r="B30048" s="32">
        <v>1364</v>
      </c>
      <c r="C30048" s="33" t="s">
        <v>353</v>
      </c>
      <c r="D30048" s="33" t="s">
        <v>354</v>
      </c>
      <c r="E30048" s="34">
        <v>1549</v>
      </c>
      <c r="F30048" s="35">
        <v>22.486000000000001</v>
      </c>
      <c r="G30048" s="34">
        <v>182.2</v>
      </c>
    </row>
    <row r="30049" spans="1:7">
      <c r="A30049" s="32">
        <v>2018</v>
      </c>
      <c r="B30049" s="32">
        <v>1366</v>
      </c>
      <c r="C30049" s="33" t="s">
        <v>563</v>
      </c>
      <c r="D30049" s="33" t="s">
        <v>564</v>
      </c>
      <c r="E30049" s="34">
        <v>31139</v>
      </c>
      <c r="F30049" s="35">
        <v>1.0649999999999999</v>
      </c>
      <c r="G30049" s="34">
        <v>1542.7</v>
      </c>
    </row>
    <row r="30050" spans="1:7">
      <c r="A30050" s="32">
        <v>2018</v>
      </c>
      <c r="B30050" s="32">
        <v>1374</v>
      </c>
      <c r="C30050" s="33" t="s">
        <v>353</v>
      </c>
      <c r="D30050" s="33" t="s">
        <v>354</v>
      </c>
      <c r="E30050" s="34">
        <v>15314</v>
      </c>
      <c r="F30050" s="35">
        <v>22.006</v>
      </c>
      <c r="G30050" s="34">
        <v>199</v>
      </c>
    </row>
    <row r="30051" spans="1:7">
      <c r="A30051" s="32">
        <v>2018</v>
      </c>
      <c r="B30051" s="32">
        <v>1374</v>
      </c>
      <c r="C30051" s="33" t="s">
        <v>353</v>
      </c>
      <c r="D30051" s="33" t="s">
        <v>354</v>
      </c>
      <c r="E30051" s="34">
        <v>18250</v>
      </c>
      <c r="F30051" s="35">
        <v>21.808</v>
      </c>
      <c r="G30051" s="34">
        <v>199.3</v>
      </c>
    </row>
    <row r="30052" spans="1:7">
      <c r="A30052" s="32">
        <v>2018</v>
      </c>
      <c r="B30052" s="32">
        <v>1374</v>
      </c>
      <c r="C30052" s="33" t="s">
        <v>353</v>
      </c>
      <c r="D30052" s="33" t="s">
        <v>354</v>
      </c>
      <c r="E30052" s="34">
        <v>27405</v>
      </c>
      <c r="F30052" s="35">
        <v>23.42</v>
      </c>
      <c r="G30052" s="34">
        <v>199</v>
      </c>
    </row>
    <row r="30053" spans="1:7">
      <c r="A30053" s="32">
        <v>2018</v>
      </c>
      <c r="B30053" s="32">
        <v>1374</v>
      </c>
      <c r="C30053" s="33" t="s">
        <v>353</v>
      </c>
      <c r="D30053" s="33" t="s">
        <v>354</v>
      </c>
      <c r="E30053" s="34">
        <v>6466</v>
      </c>
      <c r="F30053" s="35">
        <v>22.128</v>
      </c>
      <c r="G30053" s="34">
        <v>215.9</v>
      </c>
    </row>
    <row r="30054" spans="1:7">
      <c r="A30054" s="32">
        <v>2018</v>
      </c>
      <c r="B30054" s="32">
        <v>1374</v>
      </c>
      <c r="C30054" s="33" t="s">
        <v>353</v>
      </c>
      <c r="D30054" s="33" t="s">
        <v>354</v>
      </c>
      <c r="E30054" s="34">
        <v>4719</v>
      </c>
      <c r="F30054" s="35">
        <v>23.436</v>
      </c>
      <c r="G30054" s="34">
        <v>210.5</v>
      </c>
    </row>
    <row r="30055" spans="1:7">
      <c r="A30055" s="32">
        <v>2018</v>
      </c>
      <c r="B30055" s="32">
        <v>1374</v>
      </c>
      <c r="C30055" s="33" t="s">
        <v>565</v>
      </c>
      <c r="D30055" s="33" t="s">
        <v>566</v>
      </c>
      <c r="E30055" s="34">
        <v>359</v>
      </c>
      <c r="F30055" s="35">
        <v>5.71</v>
      </c>
      <c r="G30055" s="34">
        <v>1627.1</v>
      </c>
    </row>
    <row r="30056" spans="1:7">
      <c r="A30056" s="32">
        <v>2018</v>
      </c>
      <c r="B30056" s="32">
        <v>1374</v>
      </c>
      <c r="C30056" s="33" t="s">
        <v>563</v>
      </c>
      <c r="D30056" s="33" t="s">
        <v>564</v>
      </c>
      <c r="E30056" s="34">
        <v>5482</v>
      </c>
      <c r="F30056" s="35">
        <v>1.03</v>
      </c>
      <c r="G30056" s="34">
        <v>395.2</v>
      </c>
    </row>
    <row r="30057" spans="1:7">
      <c r="A30057" s="32">
        <v>2018</v>
      </c>
      <c r="B30057" s="32">
        <v>1378</v>
      </c>
      <c r="C30057" s="33" t="s">
        <v>353</v>
      </c>
      <c r="D30057" s="33" t="s">
        <v>354</v>
      </c>
      <c r="E30057" s="34">
        <v>39662</v>
      </c>
      <c r="F30057" s="35">
        <v>24.2</v>
      </c>
      <c r="G30057" s="34">
        <v>211.9</v>
      </c>
    </row>
    <row r="30058" spans="1:7">
      <c r="A30058" s="32">
        <v>2018</v>
      </c>
      <c r="B30058" s="32">
        <v>1378</v>
      </c>
      <c r="C30058" s="33" t="s">
        <v>353</v>
      </c>
      <c r="D30058" s="33" t="s">
        <v>354</v>
      </c>
      <c r="E30058" s="34">
        <v>31779</v>
      </c>
      <c r="F30058" s="35">
        <v>23.765999999999998</v>
      </c>
      <c r="G30058" s="34">
        <v>180.8</v>
      </c>
    </row>
    <row r="30059" spans="1:7">
      <c r="A30059" s="32">
        <v>2018</v>
      </c>
      <c r="B30059" s="32">
        <v>1378</v>
      </c>
      <c r="C30059" s="33" t="s">
        <v>353</v>
      </c>
      <c r="D30059" s="33" t="s">
        <v>354</v>
      </c>
      <c r="E30059" s="34">
        <v>43188</v>
      </c>
      <c r="F30059" s="35">
        <v>23.718</v>
      </c>
      <c r="G30059" s="34">
        <v>183.1</v>
      </c>
    </row>
    <row r="30060" spans="1:7">
      <c r="A30060" s="32">
        <v>2018</v>
      </c>
      <c r="B30060" s="32">
        <v>1378</v>
      </c>
      <c r="C30060" s="33" t="s">
        <v>353</v>
      </c>
      <c r="D30060" s="33" t="s">
        <v>354</v>
      </c>
      <c r="E30060" s="34">
        <v>102392</v>
      </c>
      <c r="F30060" s="35">
        <v>23.492000000000001</v>
      </c>
      <c r="G30060" s="34">
        <v>188.3</v>
      </c>
    </row>
    <row r="30061" spans="1:7">
      <c r="A30061" s="32">
        <v>2018</v>
      </c>
      <c r="B30061" s="32">
        <v>1378</v>
      </c>
      <c r="C30061" s="33" t="s">
        <v>563</v>
      </c>
      <c r="D30061" s="33" t="s">
        <v>564</v>
      </c>
      <c r="E30061" s="34">
        <v>2904289</v>
      </c>
      <c r="F30061" s="35">
        <v>1</v>
      </c>
      <c r="G30061" s="34">
        <v>431.9</v>
      </c>
    </row>
    <row r="30062" spans="1:7">
      <c r="A30062" s="32">
        <v>2018</v>
      </c>
      <c r="B30062" s="32">
        <v>1379</v>
      </c>
      <c r="C30062" s="33" t="s">
        <v>565</v>
      </c>
      <c r="D30062" s="33" t="s">
        <v>566</v>
      </c>
      <c r="E30062" s="34">
        <v>2236</v>
      </c>
      <c r="F30062" s="35">
        <v>5.7619999999999996</v>
      </c>
      <c r="G30062" s="34">
        <v>1607.3</v>
      </c>
    </row>
    <row r="30063" spans="1:7">
      <c r="A30063" s="32">
        <v>2018</v>
      </c>
      <c r="B30063" s="32">
        <v>1379</v>
      </c>
      <c r="C30063" s="33" t="s">
        <v>565</v>
      </c>
      <c r="D30063" s="33" t="s">
        <v>566</v>
      </c>
      <c r="E30063" s="34">
        <v>171</v>
      </c>
      <c r="F30063" s="35">
        <v>5.7619999999999996</v>
      </c>
      <c r="G30063" s="34">
        <v>1701.5</v>
      </c>
    </row>
    <row r="30064" spans="1:7">
      <c r="A30064" s="32">
        <v>2018</v>
      </c>
      <c r="B30064" s="32">
        <v>1379</v>
      </c>
      <c r="C30064" s="33" t="s">
        <v>363</v>
      </c>
      <c r="D30064" s="33" t="s">
        <v>354</v>
      </c>
      <c r="E30064" s="34">
        <v>110990</v>
      </c>
      <c r="F30064" s="35">
        <v>17.558</v>
      </c>
      <c r="G30064" s="34">
        <v>169.2</v>
      </c>
    </row>
    <row r="30065" spans="1:7">
      <c r="A30065" s="32">
        <v>2018</v>
      </c>
      <c r="B30065" s="32">
        <v>1379</v>
      </c>
      <c r="C30065" s="33" t="s">
        <v>363</v>
      </c>
      <c r="D30065" s="33" t="s">
        <v>354</v>
      </c>
      <c r="E30065" s="34">
        <v>159328</v>
      </c>
      <c r="F30065" s="35">
        <v>17.814</v>
      </c>
      <c r="G30065" s="34">
        <v>182.2</v>
      </c>
    </row>
    <row r="30066" spans="1:7">
      <c r="A30066" s="32">
        <v>2018</v>
      </c>
      <c r="B30066" s="32">
        <v>1379</v>
      </c>
      <c r="C30066" s="33" t="s">
        <v>363</v>
      </c>
      <c r="D30066" s="33" t="s">
        <v>354</v>
      </c>
      <c r="E30066" s="34">
        <v>31837</v>
      </c>
      <c r="F30066" s="35">
        <v>17.956</v>
      </c>
      <c r="G30066" s="34">
        <v>161.6</v>
      </c>
    </row>
    <row r="30067" spans="1:7">
      <c r="A30067" s="32">
        <v>2018</v>
      </c>
      <c r="B30067" s="32">
        <v>1379</v>
      </c>
      <c r="C30067" s="33" t="s">
        <v>363</v>
      </c>
      <c r="D30067" s="33" t="s">
        <v>354</v>
      </c>
      <c r="E30067" s="34">
        <v>15817</v>
      </c>
      <c r="F30067" s="35">
        <v>17.93</v>
      </c>
      <c r="G30067" s="34">
        <v>161.80000000000001</v>
      </c>
    </row>
    <row r="30068" spans="1:7">
      <c r="A30068" s="32">
        <v>2018</v>
      </c>
      <c r="B30068" s="32">
        <v>1379</v>
      </c>
      <c r="C30068" s="33" t="s">
        <v>363</v>
      </c>
      <c r="D30068" s="33" t="s">
        <v>354</v>
      </c>
      <c r="E30068" s="34">
        <v>46292</v>
      </c>
      <c r="F30068" s="35">
        <v>18.026</v>
      </c>
      <c r="G30068" s="34">
        <v>171.1</v>
      </c>
    </row>
    <row r="30069" spans="1:7">
      <c r="A30069" s="32">
        <v>2018</v>
      </c>
      <c r="B30069" s="32">
        <v>1382</v>
      </c>
      <c r="C30069" s="33" t="s">
        <v>353</v>
      </c>
      <c r="D30069" s="33" t="s">
        <v>354</v>
      </c>
      <c r="E30069" s="34">
        <v>6496</v>
      </c>
      <c r="F30069" s="35">
        <v>22.31</v>
      </c>
      <c r="G30069" s="34">
        <v>222.4</v>
      </c>
    </row>
    <row r="30070" spans="1:7">
      <c r="A30070" s="32">
        <v>2018</v>
      </c>
      <c r="B30070" s="32">
        <v>1382</v>
      </c>
      <c r="C30070" s="33" t="s">
        <v>353</v>
      </c>
      <c r="D30070" s="33" t="s">
        <v>354</v>
      </c>
      <c r="E30070" s="34">
        <v>18470</v>
      </c>
      <c r="F30070" s="35">
        <v>22.71</v>
      </c>
      <c r="G30070" s="34">
        <v>177.9</v>
      </c>
    </row>
    <row r="30071" spans="1:7">
      <c r="A30071" s="32">
        <v>2018</v>
      </c>
      <c r="B30071" s="32">
        <v>1382</v>
      </c>
      <c r="C30071" s="33" t="s">
        <v>353</v>
      </c>
      <c r="D30071" s="33" t="s">
        <v>354</v>
      </c>
      <c r="E30071" s="34">
        <v>11073</v>
      </c>
      <c r="F30071" s="35">
        <v>22.97</v>
      </c>
      <c r="G30071" s="34">
        <v>245.5</v>
      </c>
    </row>
    <row r="30072" spans="1:7">
      <c r="A30072" s="32">
        <v>2018</v>
      </c>
      <c r="B30072" s="32">
        <v>1382</v>
      </c>
      <c r="C30072" s="33" t="s">
        <v>353</v>
      </c>
      <c r="D30072" s="33" t="s">
        <v>354</v>
      </c>
      <c r="E30072" s="34">
        <v>22544</v>
      </c>
      <c r="F30072" s="35">
        <v>22.96</v>
      </c>
      <c r="G30072" s="34">
        <v>170.5</v>
      </c>
    </row>
    <row r="30073" spans="1:7">
      <c r="A30073" s="32">
        <v>2018</v>
      </c>
      <c r="B30073" s="32">
        <v>1384</v>
      </c>
      <c r="C30073" s="33" t="s">
        <v>353</v>
      </c>
      <c r="D30073" s="33" t="s">
        <v>354</v>
      </c>
      <c r="E30073" s="34">
        <v>4492</v>
      </c>
      <c r="F30073" s="35">
        <v>23.41</v>
      </c>
      <c r="G30073" s="34">
        <v>250.4</v>
      </c>
    </row>
    <row r="30074" spans="1:7">
      <c r="A30074" s="32">
        <v>2018</v>
      </c>
      <c r="B30074" s="32">
        <v>1384</v>
      </c>
      <c r="C30074" s="33" t="s">
        <v>353</v>
      </c>
      <c r="D30074" s="33" t="s">
        <v>354</v>
      </c>
      <c r="E30074" s="34">
        <v>8431</v>
      </c>
      <c r="F30074" s="35">
        <v>26.01</v>
      </c>
      <c r="G30074" s="34">
        <v>288.5</v>
      </c>
    </row>
    <row r="30075" spans="1:7">
      <c r="A30075" s="32">
        <v>2018</v>
      </c>
      <c r="B30075" s="32">
        <v>1384</v>
      </c>
      <c r="C30075" s="33" t="s">
        <v>353</v>
      </c>
      <c r="D30075" s="33" t="s">
        <v>354</v>
      </c>
      <c r="E30075" s="34">
        <v>8262</v>
      </c>
      <c r="F30075" s="35">
        <v>23.89</v>
      </c>
      <c r="G30075" s="34">
        <v>295.60000000000002</v>
      </c>
    </row>
    <row r="30076" spans="1:7">
      <c r="A30076" s="32">
        <v>2018</v>
      </c>
      <c r="B30076" s="32">
        <v>1384</v>
      </c>
      <c r="C30076" s="33" t="s">
        <v>353</v>
      </c>
      <c r="D30076" s="33" t="s">
        <v>354</v>
      </c>
      <c r="E30076" s="34">
        <v>5566</v>
      </c>
      <c r="F30076" s="35">
        <v>24.32</v>
      </c>
      <c r="G30076" s="34">
        <v>332.8</v>
      </c>
    </row>
    <row r="30077" spans="1:7">
      <c r="A30077" s="32">
        <v>2018</v>
      </c>
      <c r="B30077" s="32">
        <v>1384</v>
      </c>
      <c r="C30077" s="33" t="s">
        <v>353</v>
      </c>
      <c r="D30077" s="33" t="s">
        <v>354</v>
      </c>
      <c r="E30077" s="34">
        <v>5104</v>
      </c>
      <c r="F30077" s="35">
        <v>23.78</v>
      </c>
      <c r="G30077" s="34">
        <v>326.10000000000002</v>
      </c>
    </row>
    <row r="30078" spans="1:7">
      <c r="A30078" s="32">
        <v>2018</v>
      </c>
      <c r="B30078" s="32">
        <v>1384</v>
      </c>
      <c r="C30078" s="33" t="s">
        <v>353</v>
      </c>
      <c r="D30078" s="33" t="s">
        <v>354</v>
      </c>
      <c r="E30078" s="34">
        <v>3538</v>
      </c>
      <c r="F30078" s="35">
        <v>25.28</v>
      </c>
      <c r="G30078" s="34">
        <v>320.5</v>
      </c>
    </row>
    <row r="30079" spans="1:7">
      <c r="A30079" s="32">
        <v>2018</v>
      </c>
      <c r="B30079" s="32">
        <v>1384</v>
      </c>
      <c r="C30079" s="33" t="s">
        <v>353</v>
      </c>
      <c r="D30079" s="33" t="s">
        <v>354</v>
      </c>
      <c r="E30079" s="34">
        <v>1373</v>
      </c>
      <c r="F30079" s="35">
        <v>23.61</v>
      </c>
      <c r="G30079" s="34">
        <v>304.39999999999998</v>
      </c>
    </row>
    <row r="30080" spans="1:7">
      <c r="A30080" s="32">
        <v>2018</v>
      </c>
      <c r="B30080" s="32">
        <v>1384</v>
      </c>
      <c r="C30080" s="33" t="s">
        <v>353</v>
      </c>
      <c r="D30080" s="33" t="s">
        <v>354</v>
      </c>
      <c r="E30080" s="34">
        <v>5392</v>
      </c>
      <c r="F30080" s="35">
        <v>24.89</v>
      </c>
      <c r="G30080" s="34">
        <v>306.10000000000002</v>
      </c>
    </row>
    <row r="30081" spans="1:7">
      <c r="A30081" s="32">
        <v>2018</v>
      </c>
      <c r="B30081" s="32">
        <v>1384</v>
      </c>
      <c r="C30081" s="33" t="s">
        <v>565</v>
      </c>
      <c r="D30081" s="33" t="s">
        <v>566</v>
      </c>
      <c r="E30081" s="34">
        <v>538</v>
      </c>
      <c r="F30081" s="35">
        <v>5.82</v>
      </c>
      <c r="G30081" s="34">
        <v>1493</v>
      </c>
    </row>
    <row r="30082" spans="1:7">
      <c r="A30082" s="32">
        <v>2018</v>
      </c>
      <c r="B30082" s="32">
        <v>1391</v>
      </c>
      <c r="C30082" s="33" t="s">
        <v>563</v>
      </c>
      <c r="D30082" s="33" t="s">
        <v>564</v>
      </c>
      <c r="E30082" s="34">
        <v>689794</v>
      </c>
      <c r="F30082" s="35">
        <v>1.02</v>
      </c>
      <c r="G30082" s="34" t="s">
        <v>364</v>
      </c>
    </row>
    <row r="30083" spans="1:7">
      <c r="A30083" s="32">
        <v>2018</v>
      </c>
      <c r="B30083" s="32">
        <v>1391</v>
      </c>
      <c r="C30083" s="33" t="s">
        <v>563</v>
      </c>
      <c r="D30083" s="33" t="s">
        <v>564</v>
      </c>
      <c r="E30083" s="34">
        <v>897355</v>
      </c>
      <c r="F30083" s="35">
        <v>1.02</v>
      </c>
      <c r="G30083" s="34" t="s">
        <v>364</v>
      </c>
    </row>
    <row r="30084" spans="1:7">
      <c r="A30084" s="32">
        <v>2018</v>
      </c>
      <c r="B30084" s="32">
        <v>1393</v>
      </c>
      <c r="C30084" s="33" t="s">
        <v>563</v>
      </c>
      <c r="D30084" s="33" t="s">
        <v>564</v>
      </c>
      <c r="E30084" s="34">
        <v>12813</v>
      </c>
      <c r="F30084" s="35">
        <v>1.04</v>
      </c>
      <c r="G30084" s="34">
        <v>343.2</v>
      </c>
    </row>
    <row r="30085" spans="1:7">
      <c r="A30085" s="32">
        <v>2018</v>
      </c>
      <c r="B30085" s="32">
        <v>1393</v>
      </c>
      <c r="C30085" s="33" t="s">
        <v>568</v>
      </c>
      <c r="D30085" s="33" t="s">
        <v>569</v>
      </c>
      <c r="E30085" s="34">
        <v>54524</v>
      </c>
      <c r="F30085" s="35">
        <v>29.48</v>
      </c>
      <c r="G30085" s="34">
        <v>191.2</v>
      </c>
    </row>
    <row r="30086" spans="1:7">
      <c r="A30086" s="32">
        <v>2018</v>
      </c>
      <c r="B30086" s="32">
        <v>1393</v>
      </c>
      <c r="C30086" s="33" t="s">
        <v>363</v>
      </c>
      <c r="D30086" s="33" t="s">
        <v>354</v>
      </c>
      <c r="E30086" s="34">
        <v>45217</v>
      </c>
      <c r="F30086" s="35">
        <v>16.899999999999999</v>
      </c>
      <c r="G30086" s="34">
        <v>396.1</v>
      </c>
    </row>
    <row r="30087" spans="1:7">
      <c r="A30087" s="32">
        <v>2018</v>
      </c>
      <c r="B30087" s="32">
        <v>1393</v>
      </c>
      <c r="C30087" s="33" t="s">
        <v>363</v>
      </c>
      <c r="D30087" s="33" t="s">
        <v>354</v>
      </c>
      <c r="E30087" s="34">
        <v>30093</v>
      </c>
      <c r="F30087" s="35">
        <v>16.61</v>
      </c>
      <c r="G30087" s="34">
        <v>199.5</v>
      </c>
    </row>
    <row r="30088" spans="1:7">
      <c r="A30088" s="32">
        <v>2018</v>
      </c>
      <c r="B30088" s="32">
        <v>1393</v>
      </c>
      <c r="C30088" s="33" t="s">
        <v>363</v>
      </c>
      <c r="D30088" s="33" t="s">
        <v>354</v>
      </c>
      <c r="E30088" s="34">
        <v>14631</v>
      </c>
      <c r="F30088" s="35">
        <v>17.940000000000001</v>
      </c>
      <c r="G30088" s="34">
        <v>193.5</v>
      </c>
    </row>
    <row r="30089" spans="1:7">
      <c r="A30089" s="32">
        <v>2018</v>
      </c>
      <c r="B30089" s="32">
        <v>1393</v>
      </c>
      <c r="C30089" s="33" t="s">
        <v>363</v>
      </c>
      <c r="D30089" s="33" t="s">
        <v>354</v>
      </c>
      <c r="E30089" s="34">
        <v>44833</v>
      </c>
      <c r="F30089" s="35">
        <v>16.52</v>
      </c>
      <c r="G30089" s="34">
        <v>394.7</v>
      </c>
    </row>
    <row r="30090" spans="1:7">
      <c r="A30090" s="32">
        <v>2018</v>
      </c>
      <c r="B30090" s="32">
        <v>1393</v>
      </c>
      <c r="C30090" s="33" t="s">
        <v>363</v>
      </c>
      <c r="D30090" s="33" t="s">
        <v>354</v>
      </c>
      <c r="E30090" s="34">
        <v>60398</v>
      </c>
      <c r="F30090" s="35">
        <v>17.100000000000001</v>
      </c>
      <c r="G30090" s="34">
        <v>376.8</v>
      </c>
    </row>
    <row r="30091" spans="1:7">
      <c r="A30091" s="32">
        <v>2018</v>
      </c>
      <c r="B30091" s="32">
        <v>1396</v>
      </c>
      <c r="C30091" s="33" t="s">
        <v>563</v>
      </c>
      <c r="D30091" s="33" t="s">
        <v>564</v>
      </c>
      <c r="E30091" s="34">
        <v>87379</v>
      </c>
      <c r="F30091" s="35">
        <v>1.03</v>
      </c>
      <c r="G30091" s="34">
        <v>407.3</v>
      </c>
    </row>
    <row r="30092" spans="1:7">
      <c r="A30092" s="32">
        <v>2018</v>
      </c>
      <c r="B30092" s="32">
        <v>1396</v>
      </c>
      <c r="C30092" s="33" t="s">
        <v>563</v>
      </c>
      <c r="D30092" s="33" t="s">
        <v>564</v>
      </c>
      <c r="E30092" s="34">
        <v>72816</v>
      </c>
      <c r="F30092" s="35">
        <v>1.03</v>
      </c>
      <c r="G30092" s="34">
        <v>425.3</v>
      </c>
    </row>
    <row r="30093" spans="1:7">
      <c r="A30093" s="32">
        <v>2018</v>
      </c>
      <c r="B30093" s="32">
        <v>1396</v>
      </c>
      <c r="C30093" s="33" t="s">
        <v>563</v>
      </c>
      <c r="D30093" s="33" t="s">
        <v>564</v>
      </c>
      <c r="E30093" s="34">
        <v>21359</v>
      </c>
      <c r="F30093" s="35">
        <v>1.03</v>
      </c>
      <c r="G30093" s="34">
        <v>470</v>
      </c>
    </row>
    <row r="30094" spans="1:7">
      <c r="A30094" s="32">
        <v>2018</v>
      </c>
      <c r="B30094" s="32">
        <v>1396</v>
      </c>
      <c r="C30094" s="33" t="s">
        <v>563</v>
      </c>
      <c r="D30094" s="33" t="s">
        <v>564</v>
      </c>
      <c r="E30094" s="34">
        <v>19417</v>
      </c>
      <c r="F30094" s="35">
        <v>1.03</v>
      </c>
      <c r="G30094" s="34">
        <v>431.8</v>
      </c>
    </row>
    <row r="30095" spans="1:7">
      <c r="A30095" s="32">
        <v>2018</v>
      </c>
      <c r="B30095" s="32">
        <v>1396</v>
      </c>
      <c r="C30095" s="33" t="s">
        <v>563</v>
      </c>
      <c r="D30095" s="33" t="s">
        <v>564</v>
      </c>
      <c r="E30095" s="34">
        <v>194061</v>
      </c>
      <c r="F30095" s="35">
        <v>1.03</v>
      </c>
      <c r="G30095" s="34">
        <v>411.8</v>
      </c>
    </row>
    <row r="30096" spans="1:7">
      <c r="A30096" s="32">
        <v>2018</v>
      </c>
      <c r="B30096" s="32">
        <v>1396</v>
      </c>
      <c r="C30096" s="33" t="s">
        <v>563</v>
      </c>
      <c r="D30096" s="33" t="s">
        <v>564</v>
      </c>
      <c r="E30096" s="34">
        <v>9709</v>
      </c>
      <c r="F30096" s="35">
        <v>1.03</v>
      </c>
      <c r="G30096" s="34">
        <v>378.6</v>
      </c>
    </row>
    <row r="30097" spans="1:7">
      <c r="A30097" s="32">
        <v>2018</v>
      </c>
      <c r="B30097" s="32">
        <v>1396</v>
      </c>
      <c r="C30097" s="33" t="s">
        <v>563</v>
      </c>
      <c r="D30097" s="33" t="s">
        <v>564</v>
      </c>
      <c r="E30097" s="34">
        <v>9709</v>
      </c>
      <c r="F30097" s="35">
        <v>1.03</v>
      </c>
      <c r="G30097" s="34">
        <v>466.2</v>
      </c>
    </row>
    <row r="30098" spans="1:7">
      <c r="A30098" s="32">
        <v>2018</v>
      </c>
      <c r="B30098" s="32">
        <v>1396</v>
      </c>
      <c r="C30098" s="33" t="s">
        <v>563</v>
      </c>
      <c r="D30098" s="33" t="s">
        <v>564</v>
      </c>
      <c r="E30098" s="34">
        <v>9709</v>
      </c>
      <c r="F30098" s="35">
        <v>1.03</v>
      </c>
      <c r="G30098" s="34">
        <v>324.39999999999998</v>
      </c>
    </row>
    <row r="30099" spans="1:7">
      <c r="A30099" s="32">
        <v>2018</v>
      </c>
      <c r="B30099" s="32">
        <v>1396</v>
      </c>
      <c r="C30099" s="33" t="s">
        <v>563</v>
      </c>
      <c r="D30099" s="33" t="s">
        <v>564</v>
      </c>
      <c r="E30099" s="34">
        <v>4854</v>
      </c>
      <c r="F30099" s="35">
        <v>1.03</v>
      </c>
      <c r="G30099" s="34">
        <v>431</v>
      </c>
    </row>
    <row r="30100" spans="1:7">
      <c r="A30100" s="32">
        <v>2018</v>
      </c>
      <c r="B30100" s="32">
        <v>1396</v>
      </c>
      <c r="C30100" s="33" t="s">
        <v>563</v>
      </c>
      <c r="D30100" s="33" t="s">
        <v>564</v>
      </c>
      <c r="E30100" s="34">
        <v>2427</v>
      </c>
      <c r="F30100" s="35">
        <v>1.03</v>
      </c>
      <c r="G30100" s="34">
        <v>392.8</v>
      </c>
    </row>
    <row r="30101" spans="1:7">
      <c r="A30101" s="32">
        <v>2018</v>
      </c>
      <c r="B30101" s="32">
        <v>1396</v>
      </c>
      <c r="C30101" s="33" t="s">
        <v>563</v>
      </c>
      <c r="D30101" s="33" t="s">
        <v>564</v>
      </c>
      <c r="E30101" s="34">
        <v>9709</v>
      </c>
      <c r="F30101" s="35">
        <v>1.03</v>
      </c>
      <c r="G30101" s="34">
        <v>431.5</v>
      </c>
    </row>
    <row r="30102" spans="1:7">
      <c r="A30102" s="32">
        <v>2018</v>
      </c>
      <c r="B30102" s="32">
        <v>1400</v>
      </c>
      <c r="C30102" s="33" t="s">
        <v>563</v>
      </c>
      <c r="D30102" s="33" t="s">
        <v>564</v>
      </c>
      <c r="E30102" s="34">
        <v>46</v>
      </c>
      <c r="F30102" s="35">
        <v>1.0469999999999999</v>
      </c>
      <c r="G30102" s="34">
        <v>403.8</v>
      </c>
    </row>
    <row r="30103" spans="1:7">
      <c r="A30103" s="32">
        <v>2018</v>
      </c>
      <c r="B30103" s="32">
        <v>1400</v>
      </c>
      <c r="C30103" s="33" t="s">
        <v>563</v>
      </c>
      <c r="D30103" s="33" t="s">
        <v>564</v>
      </c>
      <c r="E30103" s="34">
        <v>190</v>
      </c>
      <c r="F30103" s="35">
        <v>1.0469999999999999</v>
      </c>
      <c r="G30103" s="34">
        <v>412</v>
      </c>
    </row>
    <row r="30104" spans="1:7">
      <c r="A30104" s="32">
        <v>2018</v>
      </c>
      <c r="B30104" s="32">
        <v>1400</v>
      </c>
      <c r="C30104" s="33" t="s">
        <v>563</v>
      </c>
      <c r="D30104" s="33" t="s">
        <v>564</v>
      </c>
      <c r="E30104" s="34">
        <v>121169</v>
      </c>
      <c r="F30104" s="35">
        <v>1.0469999999999999</v>
      </c>
      <c r="G30104" s="34">
        <v>386.2</v>
      </c>
    </row>
    <row r="30105" spans="1:7">
      <c r="A30105" s="32">
        <v>2018</v>
      </c>
      <c r="B30105" s="32">
        <v>1400</v>
      </c>
      <c r="C30105" s="33" t="s">
        <v>563</v>
      </c>
      <c r="D30105" s="33" t="s">
        <v>564</v>
      </c>
      <c r="E30105" s="34">
        <v>86571</v>
      </c>
      <c r="F30105" s="35">
        <v>1.0469999999999999</v>
      </c>
      <c r="G30105" s="34">
        <v>370</v>
      </c>
    </row>
    <row r="30106" spans="1:7">
      <c r="A30106" s="32">
        <v>2018</v>
      </c>
      <c r="B30106" s="32">
        <v>1400</v>
      </c>
      <c r="C30106" s="33" t="s">
        <v>563</v>
      </c>
      <c r="D30106" s="33" t="s">
        <v>564</v>
      </c>
      <c r="E30106" s="34">
        <v>67559</v>
      </c>
      <c r="F30106" s="35">
        <v>1.0469999999999999</v>
      </c>
      <c r="G30106" s="34">
        <v>384.1</v>
      </c>
    </row>
    <row r="30107" spans="1:7">
      <c r="A30107" s="32">
        <v>2018</v>
      </c>
      <c r="B30107" s="32">
        <v>1400</v>
      </c>
      <c r="C30107" s="33" t="s">
        <v>563</v>
      </c>
      <c r="D30107" s="33" t="s">
        <v>564</v>
      </c>
      <c r="E30107" s="34">
        <v>308</v>
      </c>
      <c r="F30107" s="35">
        <v>1.0469999999999999</v>
      </c>
      <c r="G30107" s="34">
        <v>444.5</v>
      </c>
    </row>
    <row r="30108" spans="1:7">
      <c r="A30108" s="32">
        <v>2018</v>
      </c>
      <c r="B30108" s="32">
        <v>1400</v>
      </c>
      <c r="C30108" s="33" t="s">
        <v>563</v>
      </c>
      <c r="D30108" s="33" t="s">
        <v>564</v>
      </c>
      <c r="E30108" s="34">
        <v>575</v>
      </c>
      <c r="F30108" s="35">
        <v>1.0469999999999999</v>
      </c>
      <c r="G30108" s="34">
        <v>385.9</v>
      </c>
    </row>
    <row r="30109" spans="1:7">
      <c r="A30109" s="32">
        <v>2018</v>
      </c>
      <c r="B30109" s="32">
        <v>1400</v>
      </c>
      <c r="C30109" s="33" t="s">
        <v>563</v>
      </c>
      <c r="D30109" s="33" t="s">
        <v>564</v>
      </c>
      <c r="E30109" s="34">
        <v>575</v>
      </c>
      <c r="F30109" s="35">
        <v>1.0469999999999999</v>
      </c>
      <c r="G30109" s="34">
        <v>365.4</v>
      </c>
    </row>
    <row r="30110" spans="1:7">
      <c r="A30110" s="32">
        <v>2018</v>
      </c>
      <c r="B30110" s="32">
        <v>1400</v>
      </c>
      <c r="C30110" s="33" t="s">
        <v>563</v>
      </c>
      <c r="D30110" s="33" t="s">
        <v>564</v>
      </c>
      <c r="E30110" s="34">
        <v>576</v>
      </c>
      <c r="F30110" s="35">
        <v>1.0469999999999999</v>
      </c>
      <c r="G30110" s="34">
        <v>399.2</v>
      </c>
    </row>
    <row r="30111" spans="1:7">
      <c r="A30111" s="32">
        <v>2018</v>
      </c>
      <c r="B30111" s="32">
        <v>1400</v>
      </c>
      <c r="C30111" s="33" t="s">
        <v>563</v>
      </c>
      <c r="D30111" s="33" t="s">
        <v>564</v>
      </c>
      <c r="E30111" s="34">
        <v>590</v>
      </c>
      <c r="F30111" s="35">
        <v>1.0469999999999999</v>
      </c>
      <c r="G30111" s="34">
        <v>848.6</v>
      </c>
    </row>
    <row r="30112" spans="1:7">
      <c r="A30112" s="32">
        <v>2018</v>
      </c>
      <c r="B30112" s="32">
        <v>1400</v>
      </c>
      <c r="C30112" s="33" t="s">
        <v>563</v>
      </c>
      <c r="D30112" s="33" t="s">
        <v>564</v>
      </c>
      <c r="E30112" s="34">
        <v>612</v>
      </c>
      <c r="F30112" s="35">
        <v>1.0469999999999999</v>
      </c>
      <c r="G30112" s="34">
        <v>374.3</v>
      </c>
    </row>
    <row r="30113" spans="1:7">
      <c r="A30113" s="32">
        <v>2018</v>
      </c>
      <c r="B30113" s="32">
        <v>1400</v>
      </c>
      <c r="C30113" s="33" t="s">
        <v>563</v>
      </c>
      <c r="D30113" s="33" t="s">
        <v>564</v>
      </c>
      <c r="E30113" s="34">
        <v>661</v>
      </c>
      <c r="F30113" s="35">
        <v>1.0469999999999999</v>
      </c>
      <c r="G30113" s="34">
        <v>377.7</v>
      </c>
    </row>
    <row r="30114" spans="1:7">
      <c r="A30114" s="32">
        <v>2018</v>
      </c>
      <c r="B30114" s="32">
        <v>1400</v>
      </c>
      <c r="C30114" s="33" t="s">
        <v>563</v>
      </c>
      <c r="D30114" s="33" t="s">
        <v>564</v>
      </c>
      <c r="E30114" s="34">
        <v>754</v>
      </c>
      <c r="F30114" s="35">
        <v>1.0469999999999999</v>
      </c>
      <c r="G30114" s="34">
        <v>426.3</v>
      </c>
    </row>
    <row r="30115" spans="1:7">
      <c r="A30115" s="32">
        <v>2018</v>
      </c>
      <c r="B30115" s="32">
        <v>1400</v>
      </c>
      <c r="C30115" s="33" t="s">
        <v>563</v>
      </c>
      <c r="D30115" s="33" t="s">
        <v>564</v>
      </c>
      <c r="E30115" s="34">
        <v>846</v>
      </c>
      <c r="F30115" s="35">
        <v>1.0469999999999999</v>
      </c>
      <c r="G30115" s="34">
        <v>361.6</v>
      </c>
    </row>
    <row r="30116" spans="1:7">
      <c r="A30116" s="32">
        <v>2018</v>
      </c>
      <c r="B30116" s="32">
        <v>1400</v>
      </c>
      <c r="C30116" s="33" t="s">
        <v>563</v>
      </c>
      <c r="D30116" s="33" t="s">
        <v>564</v>
      </c>
      <c r="E30116" s="34">
        <v>864</v>
      </c>
      <c r="F30116" s="35">
        <v>1.0469999999999999</v>
      </c>
      <c r="G30116" s="34">
        <v>355.9</v>
      </c>
    </row>
    <row r="30117" spans="1:7">
      <c r="A30117" s="32">
        <v>2018</v>
      </c>
      <c r="B30117" s="32">
        <v>1400</v>
      </c>
      <c r="C30117" s="33" t="s">
        <v>563</v>
      </c>
      <c r="D30117" s="33" t="s">
        <v>564</v>
      </c>
      <c r="E30117" s="34">
        <v>871</v>
      </c>
      <c r="F30117" s="35">
        <v>1.0469999999999999</v>
      </c>
      <c r="G30117" s="34">
        <v>373.3</v>
      </c>
    </row>
    <row r="30118" spans="1:7">
      <c r="A30118" s="32">
        <v>2018</v>
      </c>
      <c r="B30118" s="32">
        <v>1400</v>
      </c>
      <c r="C30118" s="33" t="s">
        <v>563</v>
      </c>
      <c r="D30118" s="33" t="s">
        <v>564</v>
      </c>
      <c r="E30118" s="34">
        <v>1042</v>
      </c>
      <c r="F30118" s="35">
        <v>1.0469999999999999</v>
      </c>
      <c r="G30118" s="34">
        <v>427</v>
      </c>
    </row>
    <row r="30119" spans="1:7">
      <c r="A30119" s="32">
        <v>2018</v>
      </c>
      <c r="B30119" s="32">
        <v>1400</v>
      </c>
      <c r="C30119" s="33" t="s">
        <v>563</v>
      </c>
      <c r="D30119" s="33" t="s">
        <v>564</v>
      </c>
      <c r="E30119" s="34">
        <v>1117</v>
      </c>
      <c r="F30119" s="35">
        <v>1.0469999999999999</v>
      </c>
      <c r="G30119" s="34">
        <v>342.1</v>
      </c>
    </row>
    <row r="30120" spans="1:7">
      <c r="A30120" s="32">
        <v>2018</v>
      </c>
      <c r="B30120" s="32">
        <v>1400</v>
      </c>
      <c r="C30120" s="33" t="s">
        <v>563</v>
      </c>
      <c r="D30120" s="33" t="s">
        <v>564</v>
      </c>
      <c r="E30120" s="34">
        <v>1144</v>
      </c>
      <c r="F30120" s="35">
        <v>1.0469999999999999</v>
      </c>
      <c r="G30120" s="34">
        <v>394.6</v>
      </c>
    </row>
    <row r="30121" spans="1:7">
      <c r="A30121" s="32">
        <v>2018</v>
      </c>
      <c r="B30121" s="32">
        <v>1400</v>
      </c>
      <c r="C30121" s="33" t="s">
        <v>563</v>
      </c>
      <c r="D30121" s="33" t="s">
        <v>564</v>
      </c>
      <c r="E30121" s="34">
        <v>1157</v>
      </c>
      <c r="F30121" s="35">
        <v>1.0469999999999999</v>
      </c>
      <c r="G30121" s="34">
        <v>480.3</v>
      </c>
    </row>
    <row r="30122" spans="1:7">
      <c r="A30122" s="32">
        <v>2018</v>
      </c>
      <c r="B30122" s="32">
        <v>1400</v>
      </c>
      <c r="C30122" s="33" t="s">
        <v>563</v>
      </c>
      <c r="D30122" s="33" t="s">
        <v>564</v>
      </c>
      <c r="E30122" s="34">
        <v>1162</v>
      </c>
      <c r="F30122" s="35">
        <v>1.0469999999999999</v>
      </c>
      <c r="G30122" s="34">
        <v>493.8</v>
      </c>
    </row>
    <row r="30123" spans="1:7">
      <c r="A30123" s="32">
        <v>2018</v>
      </c>
      <c r="B30123" s="32">
        <v>1400</v>
      </c>
      <c r="C30123" s="33" t="s">
        <v>563</v>
      </c>
      <c r="D30123" s="33" t="s">
        <v>564</v>
      </c>
      <c r="E30123" s="34">
        <v>1410</v>
      </c>
      <c r="F30123" s="35">
        <v>1.0469999999999999</v>
      </c>
      <c r="G30123" s="34">
        <v>421.9</v>
      </c>
    </row>
    <row r="30124" spans="1:7">
      <c r="A30124" s="32">
        <v>2018</v>
      </c>
      <c r="B30124" s="32">
        <v>1400</v>
      </c>
      <c r="C30124" s="33" t="s">
        <v>563</v>
      </c>
      <c r="D30124" s="33" t="s">
        <v>564</v>
      </c>
      <c r="E30124" s="34">
        <v>1745</v>
      </c>
      <c r="F30124" s="35">
        <v>1.0469999999999999</v>
      </c>
      <c r="G30124" s="34">
        <v>551.4</v>
      </c>
    </row>
    <row r="30125" spans="1:7">
      <c r="A30125" s="32">
        <v>2018</v>
      </c>
      <c r="B30125" s="32">
        <v>1400</v>
      </c>
      <c r="C30125" s="33" t="s">
        <v>563</v>
      </c>
      <c r="D30125" s="33" t="s">
        <v>564</v>
      </c>
      <c r="E30125" s="34">
        <v>2025</v>
      </c>
      <c r="F30125" s="35">
        <v>1.0469999999999999</v>
      </c>
      <c r="G30125" s="34">
        <v>467.4</v>
      </c>
    </row>
    <row r="30126" spans="1:7">
      <c r="A30126" s="32">
        <v>2018</v>
      </c>
      <c r="B30126" s="32">
        <v>1400</v>
      </c>
      <c r="C30126" s="33" t="s">
        <v>563</v>
      </c>
      <c r="D30126" s="33" t="s">
        <v>564</v>
      </c>
      <c r="E30126" s="34">
        <v>2237</v>
      </c>
      <c r="F30126" s="35">
        <v>1.0469999999999999</v>
      </c>
      <c r="G30126" s="34">
        <v>368.5</v>
      </c>
    </row>
    <row r="30127" spans="1:7">
      <c r="A30127" s="32">
        <v>2018</v>
      </c>
      <c r="B30127" s="32">
        <v>1400</v>
      </c>
      <c r="C30127" s="33" t="s">
        <v>563</v>
      </c>
      <c r="D30127" s="33" t="s">
        <v>564</v>
      </c>
      <c r="E30127" s="34">
        <v>2360</v>
      </c>
      <c r="F30127" s="35">
        <v>1.0469999999999999</v>
      </c>
      <c r="G30127" s="34">
        <v>475.1</v>
      </c>
    </row>
    <row r="30128" spans="1:7">
      <c r="A30128" s="32">
        <v>2018</v>
      </c>
      <c r="B30128" s="32">
        <v>1400</v>
      </c>
      <c r="C30128" s="33" t="s">
        <v>563</v>
      </c>
      <c r="D30128" s="33" t="s">
        <v>564</v>
      </c>
      <c r="E30128" s="34">
        <v>2619</v>
      </c>
      <c r="F30128" s="35">
        <v>1.0469999999999999</v>
      </c>
      <c r="G30128" s="34">
        <v>350.9</v>
      </c>
    </row>
    <row r="30129" spans="1:7">
      <c r="A30129" s="32">
        <v>2018</v>
      </c>
      <c r="B30129" s="32">
        <v>1400</v>
      </c>
      <c r="C30129" s="33" t="s">
        <v>563</v>
      </c>
      <c r="D30129" s="33" t="s">
        <v>564</v>
      </c>
      <c r="E30129" s="34">
        <v>2900</v>
      </c>
      <c r="F30129" s="35">
        <v>1.0469999999999999</v>
      </c>
      <c r="G30129" s="34">
        <v>475.6</v>
      </c>
    </row>
    <row r="30130" spans="1:7">
      <c r="A30130" s="32">
        <v>2018</v>
      </c>
      <c r="B30130" s="32">
        <v>1400</v>
      </c>
      <c r="C30130" s="33" t="s">
        <v>563</v>
      </c>
      <c r="D30130" s="33" t="s">
        <v>564</v>
      </c>
      <c r="E30130" s="34">
        <v>3151</v>
      </c>
      <c r="F30130" s="35">
        <v>1.0469999999999999</v>
      </c>
      <c r="G30130" s="34">
        <v>379.2</v>
      </c>
    </row>
    <row r="30131" spans="1:7">
      <c r="A30131" s="32">
        <v>2018</v>
      </c>
      <c r="B30131" s="32">
        <v>1400</v>
      </c>
      <c r="C30131" s="33" t="s">
        <v>563</v>
      </c>
      <c r="D30131" s="33" t="s">
        <v>564</v>
      </c>
      <c r="E30131" s="34">
        <v>3299</v>
      </c>
      <c r="F30131" s="35">
        <v>1.0469999999999999</v>
      </c>
      <c r="G30131" s="34">
        <v>458.9</v>
      </c>
    </row>
    <row r="30132" spans="1:7">
      <c r="A30132" s="32">
        <v>2018</v>
      </c>
      <c r="B30132" s="32">
        <v>1400</v>
      </c>
      <c r="C30132" s="33" t="s">
        <v>563</v>
      </c>
      <c r="D30132" s="33" t="s">
        <v>564</v>
      </c>
      <c r="E30132" s="34">
        <v>3482</v>
      </c>
      <c r="F30132" s="35">
        <v>1.0469999999999999</v>
      </c>
      <c r="G30132" s="34">
        <v>374.9</v>
      </c>
    </row>
    <row r="30133" spans="1:7">
      <c r="A30133" s="32">
        <v>2018</v>
      </c>
      <c r="B30133" s="32">
        <v>1400</v>
      </c>
      <c r="C30133" s="33" t="s">
        <v>563</v>
      </c>
      <c r="D30133" s="33" t="s">
        <v>564</v>
      </c>
      <c r="E30133" s="34">
        <v>3753</v>
      </c>
      <c r="F30133" s="35">
        <v>1.0469999999999999</v>
      </c>
      <c r="G30133" s="34">
        <v>346.5</v>
      </c>
    </row>
    <row r="30134" spans="1:7">
      <c r="A30134" s="32">
        <v>2018</v>
      </c>
      <c r="B30134" s="32">
        <v>1400</v>
      </c>
      <c r="C30134" s="33" t="s">
        <v>563</v>
      </c>
      <c r="D30134" s="33" t="s">
        <v>564</v>
      </c>
      <c r="E30134" s="34">
        <v>4800</v>
      </c>
      <c r="F30134" s="35">
        <v>1.0469999999999999</v>
      </c>
      <c r="G30134" s="34">
        <v>481</v>
      </c>
    </row>
    <row r="30135" spans="1:7">
      <c r="A30135" s="32">
        <v>2018</v>
      </c>
      <c r="B30135" s="32">
        <v>1400</v>
      </c>
      <c r="C30135" s="33" t="s">
        <v>563</v>
      </c>
      <c r="D30135" s="33" t="s">
        <v>564</v>
      </c>
      <c r="E30135" s="34">
        <v>7192</v>
      </c>
      <c r="F30135" s="35">
        <v>1.0469999999999999</v>
      </c>
      <c r="G30135" s="34">
        <v>343</v>
      </c>
    </row>
    <row r="30136" spans="1:7">
      <c r="A30136" s="32">
        <v>2018</v>
      </c>
      <c r="B30136" s="32">
        <v>1400</v>
      </c>
      <c r="C30136" s="33" t="s">
        <v>563</v>
      </c>
      <c r="D30136" s="33" t="s">
        <v>564</v>
      </c>
      <c r="E30136" s="34">
        <v>10413</v>
      </c>
      <c r="F30136" s="35">
        <v>1.0469999999999999</v>
      </c>
      <c r="G30136" s="34">
        <v>435.9</v>
      </c>
    </row>
    <row r="30137" spans="1:7">
      <c r="A30137" s="32">
        <v>2018</v>
      </c>
      <c r="B30137" s="32">
        <v>1400</v>
      </c>
      <c r="C30137" s="33" t="s">
        <v>563</v>
      </c>
      <c r="D30137" s="33" t="s">
        <v>564</v>
      </c>
      <c r="E30137" s="34">
        <v>10674</v>
      </c>
      <c r="F30137" s="35">
        <v>1.0469999999999999</v>
      </c>
      <c r="G30137" s="34">
        <v>348.8</v>
      </c>
    </row>
    <row r="30138" spans="1:7">
      <c r="A30138" s="32">
        <v>2018</v>
      </c>
      <c r="B30138" s="32">
        <v>1400</v>
      </c>
      <c r="C30138" s="33" t="s">
        <v>563</v>
      </c>
      <c r="D30138" s="33" t="s">
        <v>564</v>
      </c>
      <c r="E30138" s="34">
        <v>12855</v>
      </c>
      <c r="F30138" s="35">
        <v>1.0469999999999999</v>
      </c>
      <c r="G30138" s="34">
        <v>369.5</v>
      </c>
    </row>
    <row r="30139" spans="1:7">
      <c r="A30139" s="32">
        <v>2018</v>
      </c>
      <c r="B30139" s="32">
        <v>1400</v>
      </c>
      <c r="C30139" s="33" t="s">
        <v>563</v>
      </c>
      <c r="D30139" s="33" t="s">
        <v>564</v>
      </c>
      <c r="E30139" s="34">
        <v>13745</v>
      </c>
      <c r="F30139" s="35">
        <v>1.0469999999999999</v>
      </c>
      <c r="G30139" s="34">
        <v>529.29999999999995</v>
      </c>
    </row>
    <row r="30140" spans="1:7">
      <c r="A30140" s="32">
        <v>2018</v>
      </c>
      <c r="B30140" s="32">
        <v>1400</v>
      </c>
      <c r="C30140" s="33" t="s">
        <v>563</v>
      </c>
      <c r="D30140" s="33" t="s">
        <v>564</v>
      </c>
      <c r="E30140" s="34">
        <v>14195</v>
      </c>
      <c r="F30140" s="35">
        <v>1.0469999999999999</v>
      </c>
      <c r="G30140" s="34">
        <v>367.4</v>
      </c>
    </row>
    <row r="30141" spans="1:7">
      <c r="A30141" s="32">
        <v>2018</v>
      </c>
      <c r="B30141" s="32">
        <v>1400</v>
      </c>
      <c r="C30141" s="33" t="s">
        <v>563</v>
      </c>
      <c r="D30141" s="33" t="s">
        <v>564</v>
      </c>
      <c r="E30141" s="34">
        <v>18909</v>
      </c>
      <c r="F30141" s="35">
        <v>1.0469999999999999</v>
      </c>
      <c r="G30141" s="34">
        <v>376.8</v>
      </c>
    </row>
    <row r="30142" spans="1:7">
      <c r="A30142" s="32">
        <v>2018</v>
      </c>
      <c r="B30142" s="32">
        <v>1400</v>
      </c>
      <c r="C30142" s="33" t="s">
        <v>563</v>
      </c>
      <c r="D30142" s="33" t="s">
        <v>564</v>
      </c>
      <c r="E30142" s="34">
        <v>22972</v>
      </c>
      <c r="F30142" s="35">
        <v>1.0469999999999999</v>
      </c>
      <c r="G30142" s="34">
        <v>350.2</v>
      </c>
    </row>
    <row r="30143" spans="1:7">
      <c r="A30143" s="32">
        <v>2018</v>
      </c>
      <c r="B30143" s="32">
        <v>1400</v>
      </c>
      <c r="C30143" s="33" t="s">
        <v>563</v>
      </c>
      <c r="D30143" s="33" t="s">
        <v>564</v>
      </c>
      <c r="E30143" s="34">
        <v>24275</v>
      </c>
      <c r="F30143" s="35">
        <v>1.0469999999999999</v>
      </c>
      <c r="G30143" s="34">
        <v>357.6</v>
      </c>
    </row>
    <row r="30144" spans="1:7">
      <c r="A30144" s="32">
        <v>2018</v>
      </c>
      <c r="B30144" s="32">
        <v>1400</v>
      </c>
      <c r="C30144" s="33" t="s">
        <v>563</v>
      </c>
      <c r="D30144" s="33" t="s">
        <v>564</v>
      </c>
      <c r="E30144" s="34">
        <v>31674</v>
      </c>
      <c r="F30144" s="35">
        <v>1.0469999999999999</v>
      </c>
      <c r="G30144" s="34">
        <v>352.8</v>
      </c>
    </row>
    <row r="30145" spans="1:7">
      <c r="A30145" s="32">
        <v>2018</v>
      </c>
      <c r="B30145" s="32">
        <v>1400</v>
      </c>
      <c r="C30145" s="33" t="s">
        <v>563</v>
      </c>
      <c r="D30145" s="33" t="s">
        <v>564</v>
      </c>
      <c r="E30145" s="34">
        <v>32027</v>
      </c>
      <c r="F30145" s="35">
        <v>1.0469999999999999</v>
      </c>
      <c r="G30145" s="34">
        <v>404.8</v>
      </c>
    </row>
    <row r="30146" spans="1:7">
      <c r="A30146" s="32">
        <v>2018</v>
      </c>
      <c r="B30146" s="32">
        <v>1400</v>
      </c>
      <c r="C30146" s="33" t="s">
        <v>563</v>
      </c>
      <c r="D30146" s="33" t="s">
        <v>564</v>
      </c>
      <c r="E30146" s="34">
        <v>54111</v>
      </c>
      <c r="F30146" s="35">
        <v>1.0469999999999999</v>
      </c>
      <c r="G30146" s="34">
        <v>358.4</v>
      </c>
    </row>
    <row r="30147" spans="1:7">
      <c r="A30147" s="32">
        <v>2018</v>
      </c>
      <c r="B30147" s="32">
        <v>1402</v>
      </c>
      <c r="C30147" s="33" t="s">
        <v>563</v>
      </c>
      <c r="D30147" s="33" t="s">
        <v>564</v>
      </c>
      <c r="E30147" s="34">
        <v>278438</v>
      </c>
      <c r="F30147" s="35">
        <v>1.0189999999999999</v>
      </c>
      <c r="G30147" s="34">
        <v>468</v>
      </c>
    </row>
    <row r="30148" spans="1:7">
      <c r="A30148" s="32">
        <v>2018</v>
      </c>
      <c r="B30148" s="32">
        <v>1402</v>
      </c>
      <c r="C30148" s="33" t="s">
        <v>563</v>
      </c>
      <c r="D30148" s="33" t="s">
        <v>564</v>
      </c>
      <c r="E30148" s="34">
        <v>14601</v>
      </c>
      <c r="F30148" s="35">
        <v>1.004</v>
      </c>
      <c r="G30148" s="34">
        <v>434.6</v>
      </c>
    </row>
    <row r="30149" spans="1:7">
      <c r="A30149" s="32">
        <v>2018</v>
      </c>
      <c r="B30149" s="32">
        <v>1402</v>
      </c>
      <c r="C30149" s="33" t="s">
        <v>563</v>
      </c>
      <c r="D30149" s="33" t="s">
        <v>564</v>
      </c>
      <c r="E30149" s="34">
        <v>483259</v>
      </c>
      <c r="F30149" s="35">
        <v>1.032</v>
      </c>
      <c r="G30149" s="34">
        <v>423</v>
      </c>
    </row>
    <row r="30150" spans="1:7">
      <c r="A30150" s="32">
        <v>2018</v>
      </c>
      <c r="B30150" s="32">
        <v>1402</v>
      </c>
      <c r="C30150" s="33" t="s">
        <v>563</v>
      </c>
      <c r="D30150" s="33" t="s">
        <v>564</v>
      </c>
      <c r="E30150" s="34">
        <v>1439744</v>
      </c>
      <c r="F30150" s="35">
        <v>1.0209999999999999</v>
      </c>
      <c r="G30150" s="34">
        <v>334</v>
      </c>
    </row>
    <row r="30151" spans="1:7">
      <c r="A30151" s="32">
        <v>2018</v>
      </c>
      <c r="B30151" s="32">
        <v>1403</v>
      </c>
      <c r="C30151" s="33" t="s">
        <v>563</v>
      </c>
      <c r="D30151" s="33" t="s">
        <v>564</v>
      </c>
      <c r="E30151" s="34">
        <v>354799</v>
      </c>
      <c r="F30151" s="35">
        <v>1.032</v>
      </c>
      <c r="G30151" s="34">
        <v>423</v>
      </c>
    </row>
    <row r="30152" spans="1:7">
      <c r="A30152" s="32">
        <v>2018</v>
      </c>
      <c r="B30152" s="32">
        <v>1403</v>
      </c>
      <c r="C30152" s="33" t="s">
        <v>563</v>
      </c>
      <c r="D30152" s="33" t="s">
        <v>564</v>
      </c>
      <c r="E30152" s="34">
        <v>713032</v>
      </c>
      <c r="F30152" s="35">
        <v>1.0129999999999999</v>
      </c>
      <c r="G30152" s="34">
        <v>451.4</v>
      </c>
    </row>
    <row r="30153" spans="1:7">
      <c r="A30153" s="32">
        <v>2018</v>
      </c>
      <c r="B30153" s="32">
        <v>1403</v>
      </c>
      <c r="C30153" s="33" t="s">
        <v>563</v>
      </c>
      <c r="D30153" s="33" t="s">
        <v>564</v>
      </c>
      <c r="E30153" s="34">
        <v>1057041</v>
      </c>
      <c r="F30153" s="35">
        <v>1.0209999999999999</v>
      </c>
      <c r="G30153" s="34">
        <v>334</v>
      </c>
    </row>
    <row r="30154" spans="1:7">
      <c r="A30154" s="32">
        <v>2018</v>
      </c>
      <c r="B30154" s="32">
        <v>1403</v>
      </c>
      <c r="C30154" s="33" t="s">
        <v>563</v>
      </c>
      <c r="D30154" s="33" t="s">
        <v>564</v>
      </c>
      <c r="E30154" s="34">
        <v>2126352</v>
      </c>
      <c r="F30154" s="35">
        <v>1.0129999999999999</v>
      </c>
      <c r="G30154" s="34">
        <v>430.6</v>
      </c>
    </row>
    <row r="30155" spans="1:7">
      <c r="A30155" s="32">
        <v>2018</v>
      </c>
      <c r="B30155" s="32">
        <v>1403</v>
      </c>
      <c r="C30155" s="33" t="s">
        <v>563</v>
      </c>
      <c r="D30155" s="33" t="s">
        <v>564</v>
      </c>
      <c r="E30155" s="34">
        <v>194550</v>
      </c>
      <c r="F30155" s="35">
        <v>1.0189999999999999</v>
      </c>
      <c r="G30155" s="34">
        <v>468</v>
      </c>
    </row>
    <row r="30156" spans="1:7">
      <c r="A30156" s="32">
        <v>2018</v>
      </c>
      <c r="B30156" s="32">
        <v>1417</v>
      </c>
      <c r="C30156" s="33" t="s">
        <v>563</v>
      </c>
      <c r="D30156" s="33" t="s">
        <v>564</v>
      </c>
      <c r="E30156" s="34">
        <v>23</v>
      </c>
      <c r="F30156" s="35">
        <v>1.02</v>
      </c>
      <c r="G30156" s="34">
        <v>320.60000000000002</v>
      </c>
    </row>
    <row r="30157" spans="1:7">
      <c r="A30157" s="32">
        <v>2018</v>
      </c>
      <c r="B30157" s="32">
        <v>1417</v>
      </c>
      <c r="C30157" s="33" t="s">
        <v>563</v>
      </c>
      <c r="D30157" s="33" t="s">
        <v>564</v>
      </c>
      <c r="E30157" s="34">
        <v>7321</v>
      </c>
      <c r="F30157" s="35">
        <v>1.01</v>
      </c>
      <c r="G30157" s="34">
        <v>459.9</v>
      </c>
    </row>
    <row r="30158" spans="1:7">
      <c r="A30158" s="32">
        <v>2018</v>
      </c>
      <c r="B30158" s="32">
        <v>1417</v>
      </c>
      <c r="C30158" s="33" t="s">
        <v>563</v>
      </c>
      <c r="D30158" s="33" t="s">
        <v>564</v>
      </c>
      <c r="E30158" s="34">
        <v>51</v>
      </c>
      <c r="F30158" s="35">
        <v>1.02</v>
      </c>
      <c r="G30158" s="34">
        <v>387.9</v>
      </c>
    </row>
    <row r="30159" spans="1:7">
      <c r="A30159" s="32">
        <v>2018</v>
      </c>
      <c r="B30159" s="32">
        <v>1417</v>
      </c>
      <c r="C30159" s="33" t="s">
        <v>563</v>
      </c>
      <c r="D30159" s="33" t="s">
        <v>564</v>
      </c>
      <c r="E30159" s="34">
        <v>89</v>
      </c>
      <c r="F30159" s="35">
        <v>1.02</v>
      </c>
      <c r="G30159" s="34">
        <v>364.5</v>
      </c>
    </row>
    <row r="30160" spans="1:7">
      <c r="A30160" s="32">
        <v>2018</v>
      </c>
      <c r="B30160" s="32">
        <v>1417</v>
      </c>
      <c r="C30160" s="33" t="s">
        <v>563</v>
      </c>
      <c r="D30160" s="33" t="s">
        <v>564</v>
      </c>
      <c r="E30160" s="34">
        <v>176</v>
      </c>
      <c r="F30160" s="35">
        <v>1.02</v>
      </c>
      <c r="G30160" s="34">
        <v>345.2</v>
      </c>
    </row>
    <row r="30161" spans="1:7">
      <c r="A30161" s="32">
        <v>2018</v>
      </c>
      <c r="B30161" s="32">
        <v>1417</v>
      </c>
      <c r="C30161" s="33" t="s">
        <v>563</v>
      </c>
      <c r="D30161" s="33" t="s">
        <v>564</v>
      </c>
      <c r="E30161" s="34">
        <v>7351</v>
      </c>
      <c r="F30161" s="35">
        <v>1.02</v>
      </c>
      <c r="G30161" s="34">
        <v>450.4</v>
      </c>
    </row>
    <row r="30162" spans="1:7">
      <c r="A30162" s="32">
        <v>2018</v>
      </c>
      <c r="B30162" s="32">
        <v>1417</v>
      </c>
      <c r="C30162" s="33" t="s">
        <v>563</v>
      </c>
      <c r="D30162" s="33" t="s">
        <v>564</v>
      </c>
      <c r="E30162" s="34">
        <v>8142</v>
      </c>
      <c r="F30162" s="35">
        <v>1.02</v>
      </c>
      <c r="G30162" s="34">
        <v>533.9</v>
      </c>
    </row>
    <row r="30163" spans="1:7">
      <c r="A30163" s="32">
        <v>2018</v>
      </c>
      <c r="B30163" s="32">
        <v>1417</v>
      </c>
      <c r="C30163" s="33" t="s">
        <v>563</v>
      </c>
      <c r="D30163" s="33" t="s">
        <v>564</v>
      </c>
      <c r="E30163" s="34">
        <v>15867</v>
      </c>
      <c r="F30163" s="35">
        <v>1.02</v>
      </c>
      <c r="G30163" s="34">
        <v>518.4</v>
      </c>
    </row>
    <row r="30164" spans="1:7">
      <c r="A30164" s="32">
        <v>2018</v>
      </c>
      <c r="B30164" s="32">
        <v>1417</v>
      </c>
      <c r="C30164" s="33" t="s">
        <v>563</v>
      </c>
      <c r="D30164" s="33" t="s">
        <v>564</v>
      </c>
      <c r="E30164" s="34">
        <v>21733</v>
      </c>
      <c r="F30164" s="35">
        <v>1.02</v>
      </c>
      <c r="G30164" s="34">
        <v>484.8</v>
      </c>
    </row>
    <row r="30165" spans="1:7">
      <c r="A30165" s="32">
        <v>2018</v>
      </c>
      <c r="B30165" s="32">
        <v>1417</v>
      </c>
      <c r="C30165" s="33" t="s">
        <v>563</v>
      </c>
      <c r="D30165" s="33" t="s">
        <v>564</v>
      </c>
      <c r="E30165" s="34">
        <v>32</v>
      </c>
      <c r="F30165" s="35">
        <v>1.02</v>
      </c>
      <c r="G30165" s="34">
        <v>416.4</v>
      </c>
    </row>
    <row r="30166" spans="1:7">
      <c r="A30166" s="32">
        <v>2018</v>
      </c>
      <c r="B30166" s="32">
        <v>1417</v>
      </c>
      <c r="C30166" s="33" t="s">
        <v>563</v>
      </c>
      <c r="D30166" s="33" t="s">
        <v>564</v>
      </c>
      <c r="E30166" s="34">
        <v>284</v>
      </c>
      <c r="F30166" s="35">
        <v>1.01</v>
      </c>
      <c r="G30166" s="34">
        <v>739.4</v>
      </c>
    </row>
    <row r="30167" spans="1:7">
      <c r="A30167" s="32">
        <v>2018</v>
      </c>
      <c r="B30167" s="32">
        <v>1417</v>
      </c>
      <c r="C30167" s="33" t="s">
        <v>563</v>
      </c>
      <c r="D30167" s="33" t="s">
        <v>564</v>
      </c>
      <c r="E30167" s="34">
        <v>352</v>
      </c>
      <c r="F30167" s="35">
        <v>1.02</v>
      </c>
      <c r="G30167" s="34">
        <v>420.2</v>
      </c>
    </row>
    <row r="30168" spans="1:7">
      <c r="A30168" s="32">
        <v>2018</v>
      </c>
      <c r="B30168" s="32">
        <v>1417</v>
      </c>
      <c r="C30168" s="33" t="s">
        <v>563</v>
      </c>
      <c r="D30168" s="33" t="s">
        <v>564</v>
      </c>
      <c r="E30168" s="34">
        <v>958</v>
      </c>
      <c r="F30168" s="35">
        <v>1.01</v>
      </c>
      <c r="G30168" s="34">
        <v>467</v>
      </c>
    </row>
    <row r="30169" spans="1:7">
      <c r="A30169" s="32">
        <v>2018</v>
      </c>
      <c r="B30169" s="32">
        <v>1417</v>
      </c>
      <c r="C30169" s="33" t="s">
        <v>563</v>
      </c>
      <c r="D30169" s="33" t="s">
        <v>564</v>
      </c>
      <c r="E30169" s="34">
        <v>1045</v>
      </c>
      <c r="F30169" s="35">
        <v>1.02</v>
      </c>
      <c r="G30169" s="34">
        <v>363.4</v>
      </c>
    </row>
    <row r="30170" spans="1:7">
      <c r="A30170" s="32">
        <v>2018</v>
      </c>
      <c r="B30170" s="32">
        <v>1417</v>
      </c>
      <c r="C30170" s="33" t="s">
        <v>563</v>
      </c>
      <c r="D30170" s="33" t="s">
        <v>564</v>
      </c>
      <c r="E30170" s="34">
        <v>1284</v>
      </c>
      <c r="F30170" s="35">
        <v>1.02</v>
      </c>
      <c r="G30170" s="34">
        <v>406.6</v>
      </c>
    </row>
    <row r="30171" spans="1:7">
      <c r="A30171" s="32">
        <v>2018</v>
      </c>
      <c r="B30171" s="32">
        <v>1417</v>
      </c>
      <c r="C30171" s="33" t="s">
        <v>563</v>
      </c>
      <c r="D30171" s="33" t="s">
        <v>564</v>
      </c>
      <c r="E30171" s="34">
        <v>1468</v>
      </c>
      <c r="F30171" s="35">
        <v>1.02</v>
      </c>
      <c r="G30171" s="34">
        <v>475.3</v>
      </c>
    </row>
    <row r="30172" spans="1:7">
      <c r="A30172" s="32">
        <v>2018</v>
      </c>
      <c r="B30172" s="32">
        <v>1417</v>
      </c>
      <c r="C30172" s="33" t="s">
        <v>563</v>
      </c>
      <c r="D30172" s="33" t="s">
        <v>564</v>
      </c>
      <c r="E30172" s="34">
        <v>3034</v>
      </c>
      <c r="F30172" s="35">
        <v>1.02</v>
      </c>
      <c r="G30172" s="34">
        <v>502.7</v>
      </c>
    </row>
    <row r="30173" spans="1:7">
      <c r="A30173" s="32">
        <v>2018</v>
      </c>
      <c r="B30173" s="32">
        <v>1417</v>
      </c>
      <c r="C30173" s="33" t="s">
        <v>563</v>
      </c>
      <c r="D30173" s="33" t="s">
        <v>564</v>
      </c>
      <c r="E30173" s="34">
        <v>3164</v>
      </c>
      <c r="F30173" s="35">
        <v>1.02</v>
      </c>
      <c r="G30173" s="34">
        <v>453.6</v>
      </c>
    </row>
    <row r="30174" spans="1:7">
      <c r="A30174" s="32">
        <v>2018</v>
      </c>
      <c r="B30174" s="32">
        <v>1417</v>
      </c>
      <c r="C30174" s="33" t="s">
        <v>563</v>
      </c>
      <c r="D30174" s="33" t="s">
        <v>564</v>
      </c>
      <c r="E30174" s="34">
        <v>3189</v>
      </c>
      <c r="F30174" s="35">
        <v>1.02</v>
      </c>
      <c r="G30174" s="34">
        <v>436.7</v>
      </c>
    </row>
    <row r="30175" spans="1:7">
      <c r="A30175" s="32">
        <v>2018</v>
      </c>
      <c r="B30175" s="32">
        <v>1417</v>
      </c>
      <c r="C30175" s="33" t="s">
        <v>563</v>
      </c>
      <c r="D30175" s="33" t="s">
        <v>564</v>
      </c>
      <c r="E30175" s="34">
        <v>4413</v>
      </c>
      <c r="F30175" s="35">
        <v>1.02</v>
      </c>
      <c r="G30175" s="34">
        <v>473.9</v>
      </c>
    </row>
    <row r="30176" spans="1:7">
      <c r="A30176" s="32">
        <v>2018</v>
      </c>
      <c r="B30176" s="32">
        <v>1417</v>
      </c>
      <c r="C30176" s="33" t="s">
        <v>563</v>
      </c>
      <c r="D30176" s="33" t="s">
        <v>564</v>
      </c>
      <c r="E30176" s="34">
        <v>4875</v>
      </c>
      <c r="F30176" s="35">
        <v>1.02</v>
      </c>
      <c r="G30176" s="34">
        <v>473.7</v>
      </c>
    </row>
    <row r="30177" spans="1:7">
      <c r="A30177" s="32">
        <v>2018</v>
      </c>
      <c r="B30177" s="32">
        <v>1417</v>
      </c>
      <c r="C30177" s="33" t="s">
        <v>563</v>
      </c>
      <c r="D30177" s="33" t="s">
        <v>564</v>
      </c>
      <c r="E30177" s="34">
        <v>6984</v>
      </c>
      <c r="F30177" s="35">
        <v>1.02</v>
      </c>
      <c r="G30177" s="34">
        <v>506.5</v>
      </c>
    </row>
    <row r="30178" spans="1:7">
      <c r="A30178" s="32">
        <v>2018</v>
      </c>
      <c r="B30178" s="32">
        <v>1417</v>
      </c>
      <c r="C30178" s="33" t="s">
        <v>563</v>
      </c>
      <c r="D30178" s="33" t="s">
        <v>564</v>
      </c>
      <c r="E30178" s="34">
        <v>7146</v>
      </c>
      <c r="F30178" s="35">
        <v>1.02</v>
      </c>
      <c r="G30178" s="34">
        <v>462.1</v>
      </c>
    </row>
    <row r="30179" spans="1:7">
      <c r="A30179" s="32">
        <v>2018</v>
      </c>
      <c r="B30179" s="32">
        <v>1464</v>
      </c>
      <c r="C30179" s="33" t="s">
        <v>563</v>
      </c>
      <c r="D30179" s="33" t="s">
        <v>564</v>
      </c>
      <c r="E30179" s="34">
        <v>176574</v>
      </c>
      <c r="F30179" s="35">
        <v>1.04</v>
      </c>
      <c r="G30179" s="34" t="s">
        <v>364</v>
      </c>
    </row>
    <row r="30180" spans="1:7">
      <c r="A30180" s="32">
        <v>2018</v>
      </c>
      <c r="B30180" s="32">
        <v>1554</v>
      </c>
      <c r="C30180" s="33" t="s">
        <v>565</v>
      </c>
      <c r="D30180" s="33" t="s">
        <v>566</v>
      </c>
      <c r="E30180" s="34">
        <v>179</v>
      </c>
      <c r="F30180" s="35">
        <v>5.8</v>
      </c>
      <c r="G30180" s="34" t="s">
        <v>364</v>
      </c>
    </row>
    <row r="30181" spans="1:7">
      <c r="A30181" s="32">
        <v>2018</v>
      </c>
      <c r="B30181" s="32">
        <v>1554</v>
      </c>
      <c r="C30181" s="33" t="s">
        <v>563</v>
      </c>
      <c r="D30181" s="33" t="s">
        <v>564</v>
      </c>
      <c r="E30181" s="34">
        <v>43060</v>
      </c>
      <c r="F30181" s="35">
        <v>1.0489999999999999</v>
      </c>
      <c r="G30181" s="34" t="s">
        <v>364</v>
      </c>
    </row>
    <row r="30182" spans="1:7">
      <c r="A30182" s="32">
        <v>2018</v>
      </c>
      <c r="B30182" s="32">
        <v>1571</v>
      </c>
      <c r="C30182" s="33" t="s">
        <v>353</v>
      </c>
      <c r="D30182" s="33" t="s">
        <v>354</v>
      </c>
      <c r="E30182" s="34">
        <v>8268</v>
      </c>
      <c r="F30182" s="35">
        <v>25.37</v>
      </c>
      <c r="G30182" s="34" t="s">
        <v>364</v>
      </c>
    </row>
    <row r="30183" spans="1:7">
      <c r="A30183" s="32">
        <v>2018</v>
      </c>
      <c r="B30183" s="32">
        <v>1571</v>
      </c>
      <c r="C30183" s="33" t="s">
        <v>353</v>
      </c>
      <c r="D30183" s="33" t="s">
        <v>354</v>
      </c>
      <c r="E30183" s="34">
        <v>18481</v>
      </c>
      <c r="F30183" s="35">
        <v>25.85</v>
      </c>
      <c r="G30183" s="34" t="s">
        <v>364</v>
      </c>
    </row>
    <row r="30184" spans="1:7">
      <c r="A30184" s="32">
        <v>2018</v>
      </c>
      <c r="B30184" s="32">
        <v>1571</v>
      </c>
      <c r="C30184" s="33" t="s">
        <v>565</v>
      </c>
      <c r="D30184" s="33" t="s">
        <v>566</v>
      </c>
      <c r="E30184" s="34">
        <v>5438</v>
      </c>
      <c r="F30184" s="35">
        <v>5.8250000000000002</v>
      </c>
      <c r="G30184" s="34" t="s">
        <v>364</v>
      </c>
    </row>
    <row r="30185" spans="1:7">
      <c r="A30185" s="32">
        <v>2018</v>
      </c>
      <c r="B30185" s="32">
        <v>1571</v>
      </c>
      <c r="C30185" s="33" t="s">
        <v>565</v>
      </c>
      <c r="D30185" s="33" t="s">
        <v>566</v>
      </c>
      <c r="E30185" s="34">
        <v>8150</v>
      </c>
      <c r="F30185" s="35">
        <v>5.8250000000000002</v>
      </c>
      <c r="G30185" s="34" t="s">
        <v>364</v>
      </c>
    </row>
    <row r="30186" spans="1:7">
      <c r="A30186" s="32">
        <v>2018</v>
      </c>
      <c r="B30186" s="32">
        <v>1571</v>
      </c>
      <c r="C30186" s="33" t="s">
        <v>563</v>
      </c>
      <c r="D30186" s="33" t="s">
        <v>564</v>
      </c>
      <c r="E30186" s="34">
        <v>13040</v>
      </c>
      <c r="F30186" s="35">
        <v>1.03</v>
      </c>
      <c r="G30186" s="34" t="s">
        <v>364</v>
      </c>
    </row>
    <row r="30187" spans="1:7">
      <c r="A30187" s="32">
        <v>2018</v>
      </c>
      <c r="B30187" s="32">
        <v>1572</v>
      </c>
      <c r="C30187" s="33" t="s">
        <v>353</v>
      </c>
      <c r="D30187" s="33" t="s">
        <v>354</v>
      </c>
      <c r="E30187" s="34">
        <v>9115</v>
      </c>
      <c r="F30187" s="35">
        <v>26.032</v>
      </c>
      <c r="G30187" s="34" t="s">
        <v>364</v>
      </c>
    </row>
    <row r="30188" spans="1:7">
      <c r="A30188" s="32">
        <v>2018</v>
      </c>
      <c r="B30188" s="32">
        <v>1572</v>
      </c>
      <c r="C30188" s="33" t="s">
        <v>565</v>
      </c>
      <c r="D30188" s="33" t="s">
        <v>566</v>
      </c>
      <c r="E30188" s="34">
        <v>9642</v>
      </c>
      <c r="F30188" s="35">
        <v>5.8250000000000002</v>
      </c>
      <c r="G30188" s="34" t="s">
        <v>364</v>
      </c>
    </row>
    <row r="30189" spans="1:7">
      <c r="A30189" s="32">
        <v>2018</v>
      </c>
      <c r="B30189" s="32">
        <v>1572</v>
      </c>
      <c r="C30189" s="33" t="s">
        <v>563</v>
      </c>
      <c r="D30189" s="33" t="s">
        <v>564</v>
      </c>
      <c r="E30189" s="34">
        <v>1534</v>
      </c>
      <c r="F30189" s="35">
        <v>1.03</v>
      </c>
      <c r="G30189" s="34" t="s">
        <v>364</v>
      </c>
    </row>
    <row r="30190" spans="1:7">
      <c r="A30190" s="32">
        <v>2018</v>
      </c>
      <c r="B30190" s="32">
        <v>1573</v>
      </c>
      <c r="C30190" s="33" t="s">
        <v>353</v>
      </c>
      <c r="D30190" s="33" t="s">
        <v>354</v>
      </c>
      <c r="E30190" s="34">
        <v>8273</v>
      </c>
      <c r="F30190" s="35">
        <v>25.076000000000001</v>
      </c>
      <c r="G30190" s="34" t="s">
        <v>364</v>
      </c>
    </row>
    <row r="30191" spans="1:7">
      <c r="A30191" s="32">
        <v>2018</v>
      </c>
      <c r="B30191" s="32">
        <v>1573</v>
      </c>
      <c r="C30191" s="33" t="s">
        <v>353</v>
      </c>
      <c r="D30191" s="33" t="s">
        <v>354</v>
      </c>
      <c r="E30191" s="34">
        <v>73610</v>
      </c>
      <c r="F30191" s="35">
        <v>25.85</v>
      </c>
      <c r="G30191" s="34" t="s">
        <v>364</v>
      </c>
    </row>
    <row r="30192" spans="1:7">
      <c r="A30192" s="32">
        <v>2018</v>
      </c>
      <c r="B30192" s="32">
        <v>1588</v>
      </c>
      <c r="C30192" s="33" t="s">
        <v>563</v>
      </c>
      <c r="D30192" s="33" t="s">
        <v>564</v>
      </c>
      <c r="E30192" s="34">
        <v>580322</v>
      </c>
      <c r="F30192" s="35">
        <v>1.0349999999999999</v>
      </c>
      <c r="G30192" s="34" t="s">
        <v>364</v>
      </c>
    </row>
    <row r="30193" spans="1:7">
      <c r="A30193" s="32">
        <v>2018</v>
      </c>
      <c r="B30193" s="32">
        <v>1588</v>
      </c>
      <c r="C30193" s="33" t="s">
        <v>565</v>
      </c>
      <c r="D30193" s="33" t="s">
        <v>566</v>
      </c>
      <c r="E30193" s="34">
        <v>95</v>
      </c>
      <c r="F30193" s="35">
        <v>5.8140000000000001</v>
      </c>
      <c r="G30193" s="34" t="s">
        <v>364</v>
      </c>
    </row>
    <row r="30194" spans="1:7">
      <c r="A30194" s="32">
        <v>2018</v>
      </c>
      <c r="B30194" s="32">
        <v>1588</v>
      </c>
      <c r="C30194" s="33" t="s">
        <v>563</v>
      </c>
      <c r="D30194" s="33" t="s">
        <v>564</v>
      </c>
      <c r="E30194" s="34">
        <v>11846</v>
      </c>
      <c r="F30194" s="35">
        <v>1.0409999999999999</v>
      </c>
      <c r="G30194" s="34" t="s">
        <v>364</v>
      </c>
    </row>
    <row r="30195" spans="1:7">
      <c r="A30195" s="32">
        <v>2018</v>
      </c>
      <c r="B30195" s="32">
        <v>1595</v>
      </c>
      <c r="C30195" s="33" t="s">
        <v>565</v>
      </c>
      <c r="D30195" s="33" t="s">
        <v>566</v>
      </c>
      <c r="E30195" s="34">
        <v>2399</v>
      </c>
      <c r="F30195" s="35">
        <v>5.8</v>
      </c>
      <c r="G30195" s="34" t="s">
        <v>364</v>
      </c>
    </row>
    <row r="30196" spans="1:7">
      <c r="A30196" s="32">
        <v>2018</v>
      </c>
      <c r="B30196" s="32">
        <v>1595</v>
      </c>
      <c r="C30196" s="33" t="s">
        <v>563</v>
      </c>
      <c r="D30196" s="33" t="s">
        <v>564</v>
      </c>
      <c r="E30196" s="34">
        <v>1272731</v>
      </c>
      <c r="F30196" s="35">
        <v>1.0289999999999999</v>
      </c>
      <c r="G30196" s="34" t="s">
        <v>364</v>
      </c>
    </row>
    <row r="30197" spans="1:7">
      <c r="A30197" s="32">
        <v>2018</v>
      </c>
      <c r="B30197" s="32">
        <v>1642</v>
      </c>
      <c r="C30197" s="33" t="s">
        <v>565</v>
      </c>
      <c r="D30197" s="33" t="s">
        <v>566</v>
      </c>
      <c r="E30197" s="34">
        <v>434</v>
      </c>
      <c r="F30197" s="35">
        <v>5.6</v>
      </c>
      <c r="G30197" s="34" t="s">
        <v>364</v>
      </c>
    </row>
    <row r="30198" spans="1:7">
      <c r="A30198" s="32">
        <v>2018</v>
      </c>
      <c r="B30198" s="32">
        <v>1642</v>
      </c>
      <c r="C30198" s="33" t="s">
        <v>563</v>
      </c>
      <c r="D30198" s="33" t="s">
        <v>564</v>
      </c>
      <c r="E30198" s="34">
        <v>7565</v>
      </c>
      <c r="F30198" s="35">
        <v>1.032</v>
      </c>
      <c r="G30198" s="34" t="s">
        <v>364</v>
      </c>
    </row>
    <row r="30199" spans="1:7">
      <c r="A30199" s="32">
        <v>2018</v>
      </c>
      <c r="B30199" s="32">
        <v>1660</v>
      </c>
      <c r="C30199" s="33" t="s">
        <v>565</v>
      </c>
      <c r="D30199" s="33" t="s">
        <v>566</v>
      </c>
      <c r="E30199" s="34">
        <v>1400</v>
      </c>
      <c r="F30199" s="35">
        <v>5.8</v>
      </c>
      <c r="G30199" s="34">
        <v>1788.5</v>
      </c>
    </row>
    <row r="30200" spans="1:7">
      <c r="A30200" s="32">
        <v>2018</v>
      </c>
      <c r="B30200" s="32">
        <v>1660</v>
      </c>
      <c r="C30200" s="33" t="s">
        <v>563</v>
      </c>
      <c r="D30200" s="33" t="s">
        <v>564</v>
      </c>
      <c r="E30200" s="34">
        <v>28975</v>
      </c>
      <c r="F30200" s="35">
        <v>1.0349999999999999</v>
      </c>
      <c r="G30200" s="34">
        <v>624.1</v>
      </c>
    </row>
    <row r="30201" spans="1:7">
      <c r="A30201" s="32">
        <v>2018</v>
      </c>
      <c r="B30201" s="32">
        <v>1702</v>
      </c>
      <c r="C30201" s="33" t="s">
        <v>363</v>
      </c>
      <c r="D30201" s="33" t="s">
        <v>354</v>
      </c>
      <c r="E30201" s="34">
        <v>59791</v>
      </c>
      <c r="F30201" s="35">
        <v>18.292000000000002</v>
      </c>
      <c r="G30201" s="34">
        <v>178.5</v>
      </c>
    </row>
    <row r="30202" spans="1:7">
      <c r="A30202" s="32">
        <v>2018</v>
      </c>
      <c r="B30202" s="32">
        <v>1702</v>
      </c>
      <c r="C30202" s="33" t="s">
        <v>563</v>
      </c>
      <c r="D30202" s="33" t="s">
        <v>564</v>
      </c>
      <c r="E30202" s="34">
        <v>25385</v>
      </c>
      <c r="F30202" s="35">
        <v>1.0720000000000001</v>
      </c>
      <c r="G30202" s="34">
        <v>1822.5</v>
      </c>
    </row>
    <row r="30203" spans="1:7">
      <c r="A30203" s="32">
        <v>2018</v>
      </c>
      <c r="B30203" s="32">
        <v>1702</v>
      </c>
      <c r="C30203" s="33" t="s">
        <v>565</v>
      </c>
      <c r="D30203" s="33" t="s">
        <v>566</v>
      </c>
      <c r="E30203" s="34">
        <v>1169</v>
      </c>
      <c r="F30203" s="35">
        <v>5.7960000000000003</v>
      </c>
      <c r="G30203" s="34">
        <v>1814</v>
      </c>
    </row>
    <row r="30204" spans="1:7">
      <c r="A30204" s="32">
        <v>2018</v>
      </c>
      <c r="B30204" s="32">
        <v>1710</v>
      </c>
      <c r="C30204" s="33" t="s">
        <v>363</v>
      </c>
      <c r="D30204" s="33" t="s">
        <v>354</v>
      </c>
      <c r="E30204" s="34">
        <v>126684</v>
      </c>
      <c r="F30204" s="35">
        <v>18.114999999999998</v>
      </c>
      <c r="G30204" s="34">
        <v>235.2</v>
      </c>
    </row>
    <row r="30205" spans="1:7">
      <c r="A30205" s="32">
        <v>2018</v>
      </c>
      <c r="B30205" s="32">
        <v>1710</v>
      </c>
      <c r="C30205" s="33" t="s">
        <v>363</v>
      </c>
      <c r="D30205" s="33" t="s">
        <v>354</v>
      </c>
      <c r="E30205" s="34">
        <v>111852</v>
      </c>
      <c r="F30205" s="35">
        <v>17.786999999999999</v>
      </c>
      <c r="G30205" s="34">
        <v>238.8</v>
      </c>
    </row>
    <row r="30206" spans="1:7">
      <c r="A30206" s="32">
        <v>2018</v>
      </c>
      <c r="B30206" s="32">
        <v>1710</v>
      </c>
      <c r="C30206" s="33" t="s">
        <v>363</v>
      </c>
      <c r="D30206" s="33" t="s">
        <v>354</v>
      </c>
      <c r="E30206" s="34">
        <v>127102</v>
      </c>
      <c r="F30206" s="35">
        <v>17.456</v>
      </c>
      <c r="G30206" s="34">
        <v>248.3</v>
      </c>
    </row>
    <row r="30207" spans="1:7">
      <c r="A30207" s="32">
        <v>2018</v>
      </c>
      <c r="B30207" s="32">
        <v>1710</v>
      </c>
      <c r="C30207" s="33" t="s">
        <v>363</v>
      </c>
      <c r="D30207" s="33" t="s">
        <v>354</v>
      </c>
      <c r="E30207" s="34">
        <v>47631</v>
      </c>
      <c r="F30207" s="35">
        <v>18.05</v>
      </c>
      <c r="G30207" s="34">
        <v>237.6</v>
      </c>
    </row>
    <row r="30208" spans="1:7">
      <c r="A30208" s="32">
        <v>2018</v>
      </c>
      <c r="B30208" s="32">
        <v>1710</v>
      </c>
      <c r="C30208" s="33" t="s">
        <v>363</v>
      </c>
      <c r="D30208" s="33" t="s">
        <v>354</v>
      </c>
      <c r="E30208" s="34">
        <v>31788</v>
      </c>
      <c r="F30208" s="35">
        <v>17.986000000000001</v>
      </c>
      <c r="G30208" s="34">
        <v>241</v>
      </c>
    </row>
    <row r="30209" spans="1:7">
      <c r="A30209" s="32">
        <v>2018</v>
      </c>
      <c r="B30209" s="32">
        <v>1710</v>
      </c>
      <c r="C30209" s="33" t="s">
        <v>565</v>
      </c>
      <c r="D30209" s="33" t="s">
        <v>566</v>
      </c>
      <c r="E30209" s="34">
        <v>1786</v>
      </c>
      <c r="F30209" s="35">
        <v>5.7960000000000003</v>
      </c>
      <c r="G30209" s="34">
        <v>1648.6</v>
      </c>
    </row>
    <row r="30210" spans="1:7">
      <c r="A30210" s="32">
        <v>2018</v>
      </c>
      <c r="B30210" s="32">
        <v>1710</v>
      </c>
      <c r="C30210" s="33" t="s">
        <v>363</v>
      </c>
      <c r="D30210" s="33" t="s">
        <v>354</v>
      </c>
      <c r="E30210" s="34">
        <v>15955</v>
      </c>
      <c r="F30210" s="35">
        <v>17.757999999999999</v>
      </c>
      <c r="G30210" s="34">
        <v>236</v>
      </c>
    </row>
    <row r="30211" spans="1:7">
      <c r="A30211" s="32">
        <v>2018</v>
      </c>
      <c r="B30211" s="32">
        <v>1710</v>
      </c>
      <c r="C30211" s="33" t="s">
        <v>363</v>
      </c>
      <c r="D30211" s="33" t="s">
        <v>354</v>
      </c>
      <c r="E30211" s="34">
        <v>16124</v>
      </c>
      <c r="F30211" s="35">
        <v>17.059000000000001</v>
      </c>
      <c r="G30211" s="34">
        <v>240.9</v>
      </c>
    </row>
    <row r="30212" spans="1:7">
      <c r="A30212" s="32">
        <v>2018</v>
      </c>
      <c r="B30212" s="32">
        <v>1710</v>
      </c>
      <c r="C30212" s="33" t="s">
        <v>363</v>
      </c>
      <c r="D30212" s="33" t="s">
        <v>354</v>
      </c>
      <c r="E30212" s="34">
        <v>47577</v>
      </c>
      <c r="F30212" s="35">
        <v>18.186</v>
      </c>
      <c r="G30212" s="34">
        <v>234.8</v>
      </c>
    </row>
    <row r="30213" spans="1:7">
      <c r="A30213" s="32">
        <v>2018</v>
      </c>
      <c r="B30213" s="32">
        <v>1733</v>
      </c>
      <c r="C30213" s="33" t="s">
        <v>353</v>
      </c>
      <c r="D30213" s="33" t="s">
        <v>354</v>
      </c>
      <c r="E30213" s="34">
        <v>203455</v>
      </c>
      <c r="F30213" s="35">
        <v>25.971</v>
      </c>
      <c r="G30213" s="34">
        <v>210.4</v>
      </c>
    </row>
    <row r="30214" spans="1:7">
      <c r="A30214" s="32">
        <v>2018</v>
      </c>
      <c r="B30214" s="32">
        <v>1733</v>
      </c>
      <c r="C30214" s="33" t="s">
        <v>353</v>
      </c>
      <c r="D30214" s="33" t="s">
        <v>354</v>
      </c>
      <c r="E30214" s="34">
        <v>19403</v>
      </c>
      <c r="F30214" s="35">
        <v>26.125</v>
      </c>
      <c r="G30214" s="34">
        <v>238.1</v>
      </c>
    </row>
    <row r="30215" spans="1:7">
      <c r="A30215" s="32">
        <v>2018</v>
      </c>
      <c r="B30215" s="32">
        <v>1733</v>
      </c>
      <c r="C30215" s="33" t="s">
        <v>568</v>
      </c>
      <c r="D30215" s="33" t="s">
        <v>569</v>
      </c>
      <c r="E30215" s="34">
        <v>15292</v>
      </c>
      <c r="F30215" s="35">
        <v>27.13</v>
      </c>
      <c r="G30215" s="34">
        <v>134</v>
      </c>
    </row>
    <row r="30216" spans="1:7">
      <c r="A30216" s="32">
        <v>2018</v>
      </c>
      <c r="B30216" s="32">
        <v>1733</v>
      </c>
      <c r="C30216" s="33" t="s">
        <v>568</v>
      </c>
      <c r="D30216" s="33" t="s">
        <v>569</v>
      </c>
      <c r="E30216" s="34">
        <v>30085</v>
      </c>
      <c r="F30216" s="35">
        <v>27.675999999999998</v>
      </c>
      <c r="G30216" s="34">
        <v>153.6</v>
      </c>
    </row>
    <row r="30217" spans="1:7">
      <c r="A30217" s="32">
        <v>2018</v>
      </c>
      <c r="B30217" s="32">
        <v>1733</v>
      </c>
      <c r="C30217" s="33" t="s">
        <v>363</v>
      </c>
      <c r="D30217" s="33" t="s">
        <v>354</v>
      </c>
      <c r="E30217" s="34">
        <v>156967</v>
      </c>
      <c r="F30217" s="35">
        <v>17.893999999999998</v>
      </c>
      <c r="G30217" s="34">
        <v>196.6</v>
      </c>
    </row>
    <row r="30218" spans="1:7">
      <c r="A30218" s="32">
        <v>2018</v>
      </c>
      <c r="B30218" s="32">
        <v>1733</v>
      </c>
      <c r="C30218" s="33" t="s">
        <v>363</v>
      </c>
      <c r="D30218" s="33" t="s">
        <v>354</v>
      </c>
      <c r="E30218" s="34">
        <v>111114</v>
      </c>
      <c r="F30218" s="35">
        <v>17.709</v>
      </c>
      <c r="G30218" s="34">
        <v>199.7</v>
      </c>
    </row>
    <row r="30219" spans="1:7">
      <c r="A30219" s="32">
        <v>2018</v>
      </c>
      <c r="B30219" s="32">
        <v>1733</v>
      </c>
      <c r="C30219" s="33" t="s">
        <v>363</v>
      </c>
      <c r="D30219" s="33" t="s">
        <v>354</v>
      </c>
      <c r="E30219" s="34">
        <v>62875</v>
      </c>
      <c r="F30219" s="35">
        <v>17.863</v>
      </c>
      <c r="G30219" s="34">
        <v>198.8</v>
      </c>
    </row>
    <row r="30220" spans="1:7">
      <c r="A30220" s="32">
        <v>2018</v>
      </c>
      <c r="B30220" s="32">
        <v>1733</v>
      </c>
      <c r="C30220" s="33" t="s">
        <v>363</v>
      </c>
      <c r="D30220" s="33" t="s">
        <v>354</v>
      </c>
      <c r="E30220" s="34">
        <v>31680</v>
      </c>
      <c r="F30220" s="35">
        <v>17.55</v>
      </c>
      <c r="G30220" s="34">
        <v>200.3</v>
      </c>
    </row>
    <row r="30221" spans="1:7">
      <c r="A30221" s="32">
        <v>2018</v>
      </c>
      <c r="B30221" s="32">
        <v>1733</v>
      </c>
      <c r="C30221" s="33" t="s">
        <v>363</v>
      </c>
      <c r="D30221" s="33" t="s">
        <v>354</v>
      </c>
      <c r="E30221" s="34">
        <v>31675</v>
      </c>
      <c r="F30221" s="35">
        <v>17.937999999999999</v>
      </c>
      <c r="G30221" s="34">
        <v>196.9</v>
      </c>
    </row>
    <row r="30222" spans="1:7">
      <c r="A30222" s="32">
        <v>2018</v>
      </c>
      <c r="B30222" s="32">
        <v>1733</v>
      </c>
      <c r="C30222" s="33" t="s">
        <v>363</v>
      </c>
      <c r="D30222" s="33" t="s">
        <v>354</v>
      </c>
      <c r="E30222" s="34">
        <v>251772</v>
      </c>
      <c r="F30222" s="35">
        <v>17.484000000000002</v>
      </c>
      <c r="G30222" s="34">
        <v>201.3</v>
      </c>
    </row>
    <row r="30223" spans="1:7">
      <c r="A30223" s="32">
        <v>2018</v>
      </c>
      <c r="B30223" s="32">
        <v>1733</v>
      </c>
      <c r="C30223" s="33" t="s">
        <v>363</v>
      </c>
      <c r="D30223" s="33" t="s">
        <v>354</v>
      </c>
      <c r="E30223" s="34">
        <v>16267</v>
      </c>
      <c r="F30223" s="35">
        <v>17.611999999999998</v>
      </c>
      <c r="G30223" s="34">
        <v>227.8</v>
      </c>
    </row>
    <row r="30224" spans="1:7">
      <c r="A30224" s="32">
        <v>2018</v>
      </c>
      <c r="B30224" s="32">
        <v>1733</v>
      </c>
      <c r="C30224" s="33" t="s">
        <v>565</v>
      </c>
      <c r="D30224" s="33" t="s">
        <v>566</v>
      </c>
      <c r="E30224" s="34">
        <v>3149</v>
      </c>
      <c r="F30224" s="35">
        <v>5.8</v>
      </c>
      <c r="G30224" s="34">
        <v>1562</v>
      </c>
    </row>
    <row r="30225" spans="1:7">
      <c r="A30225" s="32">
        <v>2018</v>
      </c>
      <c r="B30225" s="32">
        <v>1740</v>
      </c>
      <c r="C30225" s="33" t="s">
        <v>363</v>
      </c>
      <c r="D30225" s="33" t="s">
        <v>354</v>
      </c>
      <c r="E30225" s="34">
        <v>15931</v>
      </c>
      <c r="F30225" s="35">
        <v>17.802</v>
      </c>
      <c r="G30225" s="34">
        <v>203.4</v>
      </c>
    </row>
    <row r="30226" spans="1:7">
      <c r="A30226" s="32">
        <v>2018</v>
      </c>
      <c r="B30226" s="32">
        <v>1740</v>
      </c>
      <c r="C30226" s="33" t="s">
        <v>563</v>
      </c>
      <c r="D30226" s="33" t="s">
        <v>564</v>
      </c>
      <c r="E30226" s="34">
        <v>24962</v>
      </c>
      <c r="F30226" s="35">
        <v>1.0089999999999999</v>
      </c>
      <c r="G30226" s="34">
        <v>523.5</v>
      </c>
    </row>
    <row r="30227" spans="1:7">
      <c r="A30227" s="32">
        <v>2018</v>
      </c>
      <c r="B30227" s="32">
        <v>1743</v>
      </c>
      <c r="C30227" s="33" t="s">
        <v>565</v>
      </c>
      <c r="D30227" s="33" t="s">
        <v>566</v>
      </c>
      <c r="E30227" s="34">
        <v>2289</v>
      </c>
      <c r="F30227" s="35">
        <v>5.8</v>
      </c>
      <c r="G30227" s="34">
        <v>1476.5</v>
      </c>
    </row>
    <row r="30228" spans="1:7">
      <c r="A30228" s="32">
        <v>2018</v>
      </c>
      <c r="B30228" s="32">
        <v>1743</v>
      </c>
      <c r="C30228" s="33" t="s">
        <v>563</v>
      </c>
      <c r="D30228" s="33" t="s">
        <v>564</v>
      </c>
      <c r="E30228" s="34">
        <v>56353</v>
      </c>
      <c r="F30228" s="35">
        <v>1.01</v>
      </c>
      <c r="G30228" s="34">
        <v>487.9</v>
      </c>
    </row>
    <row r="30229" spans="1:7">
      <c r="A30229" s="32">
        <v>2018</v>
      </c>
      <c r="B30229" s="32">
        <v>1745</v>
      </c>
      <c r="C30229" s="33" t="s">
        <v>563</v>
      </c>
      <c r="D30229" s="33" t="s">
        <v>564</v>
      </c>
      <c r="E30229" s="34">
        <v>68279</v>
      </c>
      <c r="F30229" s="35">
        <v>1.0089999999999999</v>
      </c>
      <c r="G30229" s="34">
        <v>499.4</v>
      </c>
    </row>
    <row r="30230" spans="1:7">
      <c r="A30230" s="32">
        <v>2018</v>
      </c>
      <c r="B30230" s="32">
        <v>1769</v>
      </c>
      <c r="C30230" s="33" t="s">
        <v>565</v>
      </c>
      <c r="D30230" s="33" t="s">
        <v>566</v>
      </c>
      <c r="E30230" s="34">
        <v>169</v>
      </c>
      <c r="F30230" s="35">
        <v>5.88</v>
      </c>
      <c r="G30230" s="34">
        <v>1777.7</v>
      </c>
    </row>
    <row r="30231" spans="1:7">
      <c r="A30231" s="32">
        <v>2018</v>
      </c>
      <c r="B30231" s="32">
        <v>1825</v>
      </c>
      <c r="C30231" s="33" t="s">
        <v>563</v>
      </c>
      <c r="D30231" s="33" t="s">
        <v>564</v>
      </c>
      <c r="E30231" s="34">
        <v>1210</v>
      </c>
      <c r="F30231" s="35">
        <v>1</v>
      </c>
      <c r="G30231" s="34">
        <v>590.4</v>
      </c>
    </row>
    <row r="30232" spans="1:7">
      <c r="A30232" s="32">
        <v>2018</v>
      </c>
      <c r="B30232" s="32">
        <v>1825</v>
      </c>
      <c r="C30232" s="33" t="s">
        <v>353</v>
      </c>
      <c r="D30232" s="33" t="s">
        <v>354</v>
      </c>
      <c r="E30232" s="34">
        <v>3136</v>
      </c>
      <c r="F30232" s="35">
        <v>24.93</v>
      </c>
      <c r="G30232" s="34">
        <v>273.10000000000002</v>
      </c>
    </row>
    <row r="30233" spans="1:7">
      <c r="A30233" s="32">
        <v>2018</v>
      </c>
      <c r="B30233" s="32">
        <v>1825</v>
      </c>
      <c r="C30233" s="33" t="s">
        <v>353</v>
      </c>
      <c r="D30233" s="33" t="s">
        <v>354</v>
      </c>
      <c r="E30233" s="34">
        <v>3118</v>
      </c>
      <c r="F30233" s="35">
        <v>24.93</v>
      </c>
      <c r="G30233" s="34">
        <v>273.10000000000002</v>
      </c>
    </row>
    <row r="30234" spans="1:7">
      <c r="A30234" s="32">
        <v>2018</v>
      </c>
      <c r="B30234" s="32">
        <v>1831</v>
      </c>
      <c r="C30234" s="33" t="s">
        <v>363</v>
      </c>
      <c r="D30234" s="33" t="s">
        <v>354</v>
      </c>
      <c r="E30234" s="34">
        <v>30536</v>
      </c>
      <c r="F30234" s="35">
        <v>18.108000000000001</v>
      </c>
      <c r="G30234" s="34">
        <v>219.5</v>
      </c>
    </row>
    <row r="30235" spans="1:7">
      <c r="A30235" s="32">
        <v>2018</v>
      </c>
      <c r="B30235" s="32">
        <v>1832</v>
      </c>
      <c r="C30235" s="33" t="s">
        <v>363</v>
      </c>
      <c r="D30235" s="33" t="s">
        <v>354</v>
      </c>
      <c r="E30235" s="34">
        <v>45639</v>
      </c>
      <c r="F30235" s="35">
        <v>18</v>
      </c>
      <c r="G30235" s="34">
        <v>227.2</v>
      </c>
    </row>
    <row r="30236" spans="1:7">
      <c r="A30236" s="32">
        <v>2018</v>
      </c>
      <c r="B30236" s="32">
        <v>1832</v>
      </c>
      <c r="C30236" s="33" t="s">
        <v>565</v>
      </c>
      <c r="D30236" s="33" t="s">
        <v>566</v>
      </c>
      <c r="E30236" s="34">
        <v>110</v>
      </c>
      <c r="F30236" s="35">
        <v>5.8</v>
      </c>
      <c r="G30236" s="34">
        <v>1873.4</v>
      </c>
    </row>
    <row r="30237" spans="1:7">
      <c r="A30237" s="32">
        <v>2018</v>
      </c>
      <c r="B30237" s="32">
        <v>1866</v>
      </c>
      <c r="C30237" s="33" t="s">
        <v>563</v>
      </c>
      <c r="D30237" s="33" t="s">
        <v>564</v>
      </c>
      <c r="E30237" s="34">
        <v>11645</v>
      </c>
      <c r="F30237" s="35">
        <v>1</v>
      </c>
      <c r="G30237" s="34">
        <v>483.5</v>
      </c>
    </row>
    <row r="30238" spans="1:7">
      <c r="A30238" s="32">
        <v>2018</v>
      </c>
      <c r="B30238" s="32">
        <v>1893</v>
      </c>
      <c r="C30238" s="33" t="s">
        <v>363</v>
      </c>
      <c r="D30238" s="33" t="s">
        <v>354</v>
      </c>
      <c r="E30238" s="34">
        <v>43433</v>
      </c>
      <c r="F30238" s="35">
        <v>18.64</v>
      </c>
      <c r="G30238" s="34">
        <v>206.5</v>
      </c>
    </row>
    <row r="30239" spans="1:7">
      <c r="A30239" s="32">
        <v>2018</v>
      </c>
      <c r="B30239" s="32">
        <v>1893</v>
      </c>
      <c r="C30239" s="33" t="s">
        <v>363</v>
      </c>
      <c r="D30239" s="33" t="s">
        <v>354</v>
      </c>
      <c r="E30239" s="34">
        <v>44057</v>
      </c>
      <c r="F30239" s="35">
        <v>17.54</v>
      </c>
      <c r="G30239" s="34">
        <v>227.9</v>
      </c>
    </row>
    <row r="30240" spans="1:7">
      <c r="A30240" s="32">
        <v>2018</v>
      </c>
      <c r="B30240" s="32">
        <v>1893</v>
      </c>
      <c r="C30240" s="33" t="s">
        <v>363</v>
      </c>
      <c r="D30240" s="33" t="s">
        <v>354</v>
      </c>
      <c r="E30240" s="34">
        <v>176957</v>
      </c>
      <c r="F30240" s="35">
        <v>17.78</v>
      </c>
      <c r="G30240" s="34">
        <v>224.7</v>
      </c>
    </row>
    <row r="30241" spans="1:7">
      <c r="A30241" s="32">
        <v>2018</v>
      </c>
      <c r="B30241" s="32">
        <v>1893</v>
      </c>
      <c r="C30241" s="33" t="s">
        <v>363</v>
      </c>
      <c r="D30241" s="33" t="s">
        <v>354</v>
      </c>
      <c r="E30241" s="34">
        <v>44677</v>
      </c>
      <c r="F30241" s="35">
        <v>19.09</v>
      </c>
      <c r="G30241" s="34">
        <v>215.6</v>
      </c>
    </row>
    <row r="30242" spans="1:7">
      <c r="A30242" s="32">
        <v>2018</v>
      </c>
      <c r="B30242" s="32">
        <v>1893</v>
      </c>
      <c r="C30242" s="33" t="s">
        <v>565</v>
      </c>
      <c r="D30242" s="33" t="s">
        <v>566</v>
      </c>
      <c r="E30242" s="34">
        <v>343</v>
      </c>
      <c r="F30242" s="35">
        <v>5.7539999999999996</v>
      </c>
      <c r="G30242" s="34">
        <v>1788.1</v>
      </c>
    </row>
    <row r="30243" spans="1:7">
      <c r="A30243" s="32">
        <v>2018</v>
      </c>
      <c r="B30243" s="32">
        <v>1893</v>
      </c>
      <c r="C30243" s="33" t="s">
        <v>363</v>
      </c>
      <c r="D30243" s="33" t="s">
        <v>354</v>
      </c>
      <c r="E30243" s="34">
        <v>74227</v>
      </c>
      <c r="F30243" s="35">
        <v>17.91</v>
      </c>
      <c r="G30243" s="34">
        <v>222.1</v>
      </c>
    </row>
    <row r="30244" spans="1:7">
      <c r="A30244" s="32">
        <v>2018</v>
      </c>
      <c r="B30244" s="32">
        <v>1893</v>
      </c>
      <c r="C30244" s="33" t="s">
        <v>563</v>
      </c>
      <c r="D30244" s="33" t="s">
        <v>564</v>
      </c>
      <c r="E30244" s="34">
        <v>10030</v>
      </c>
      <c r="F30244" s="35">
        <v>1.024</v>
      </c>
      <c r="G30244" s="34">
        <v>472.7</v>
      </c>
    </row>
    <row r="30245" spans="1:7">
      <c r="A30245" s="32">
        <v>2018</v>
      </c>
      <c r="B30245" s="32">
        <v>1897</v>
      </c>
      <c r="C30245" s="33" t="s">
        <v>563</v>
      </c>
      <c r="D30245" s="33" t="s">
        <v>564</v>
      </c>
      <c r="E30245" s="34">
        <v>610</v>
      </c>
      <c r="F30245" s="35">
        <v>1.0209999999999999</v>
      </c>
      <c r="G30245" s="34">
        <v>517.9</v>
      </c>
    </row>
    <row r="30246" spans="1:7">
      <c r="A30246" s="32">
        <v>2018</v>
      </c>
      <c r="B30246" s="32">
        <v>1904</v>
      </c>
      <c r="C30246" s="33" t="s">
        <v>563</v>
      </c>
      <c r="D30246" s="33" t="s">
        <v>564</v>
      </c>
      <c r="E30246" s="34">
        <v>5129</v>
      </c>
      <c r="F30246" s="35">
        <v>1.1000000000000001</v>
      </c>
      <c r="G30246" s="34">
        <v>602.79999999999995</v>
      </c>
    </row>
    <row r="30247" spans="1:7">
      <c r="A30247" s="32">
        <v>2018</v>
      </c>
      <c r="B30247" s="32">
        <v>1904</v>
      </c>
      <c r="C30247" s="33" t="s">
        <v>563</v>
      </c>
      <c r="D30247" s="33" t="s">
        <v>564</v>
      </c>
      <c r="E30247" s="34">
        <v>470</v>
      </c>
      <c r="F30247" s="35">
        <v>1.1000000000000001</v>
      </c>
      <c r="G30247" s="34">
        <v>1506.2</v>
      </c>
    </row>
    <row r="30248" spans="1:7">
      <c r="A30248" s="32">
        <v>2018</v>
      </c>
      <c r="B30248" s="32">
        <v>1904</v>
      </c>
      <c r="C30248" s="33" t="s">
        <v>563</v>
      </c>
      <c r="D30248" s="33" t="s">
        <v>564</v>
      </c>
      <c r="E30248" s="34">
        <v>421</v>
      </c>
      <c r="F30248" s="35">
        <v>1.1000000000000001</v>
      </c>
      <c r="G30248" s="34">
        <v>2177.6999999999998</v>
      </c>
    </row>
    <row r="30249" spans="1:7">
      <c r="A30249" s="32">
        <v>2018</v>
      </c>
      <c r="B30249" s="32">
        <v>1904</v>
      </c>
      <c r="C30249" s="33" t="s">
        <v>563</v>
      </c>
      <c r="D30249" s="33" t="s">
        <v>564</v>
      </c>
      <c r="E30249" s="34">
        <v>380</v>
      </c>
      <c r="F30249" s="35">
        <v>1.1000000000000001</v>
      </c>
      <c r="G30249" s="34">
        <v>653.5</v>
      </c>
    </row>
    <row r="30250" spans="1:7">
      <c r="A30250" s="32">
        <v>2018</v>
      </c>
      <c r="B30250" s="32">
        <v>1904</v>
      </c>
      <c r="C30250" s="33" t="s">
        <v>563</v>
      </c>
      <c r="D30250" s="33" t="s">
        <v>564</v>
      </c>
      <c r="E30250" s="34">
        <v>16987</v>
      </c>
      <c r="F30250" s="35">
        <v>1.1000000000000001</v>
      </c>
      <c r="G30250" s="34">
        <v>769.6</v>
      </c>
    </row>
    <row r="30251" spans="1:7">
      <c r="A30251" s="32">
        <v>2018</v>
      </c>
      <c r="B30251" s="32">
        <v>1904</v>
      </c>
      <c r="C30251" s="33" t="s">
        <v>563</v>
      </c>
      <c r="D30251" s="33" t="s">
        <v>564</v>
      </c>
      <c r="E30251" s="34">
        <v>18971</v>
      </c>
      <c r="F30251" s="35">
        <v>1.1000000000000001</v>
      </c>
      <c r="G30251" s="34">
        <v>640.4</v>
      </c>
    </row>
    <row r="30252" spans="1:7">
      <c r="A30252" s="32">
        <v>2018</v>
      </c>
      <c r="B30252" s="32">
        <v>1904</v>
      </c>
      <c r="C30252" s="33" t="s">
        <v>563</v>
      </c>
      <c r="D30252" s="33" t="s">
        <v>564</v>
      </c>
      <c r="E30252" s="34">
        <v>41456</v>
      </c>
      <c r="F30252" s="35">
        <v>1.1000000000000001</v>
      </c>
      <c r="G30252" s="34">
        <v>579.5</v>
      </c>
    </row>
    <row r="30253" spans="1:7">
      <c r="A30253" s="32">
        <v>2018</v>
      </c>
      <c r="B30253" s="32">
        <v>1904</v>
      </c>
      <c r="C30253" s="33" t="s">
        <v>563</v>
      </c>
      <c r="D30253" s="33" t="s">
        <v>564</v>
      </c>
      <c r="E30253" s="34">
        <v>47158</v>
      </c>
      <c r="F30253" s="35">
        <v>1.1000000000000001</v>
      </c>
      <c r="G30253" s="34">
        <v>463.8</v>
      </c>
    </row>
    <row r="30254" spans="1:7">
      <c r="A30254" s="32">
        <v>2018</v>
      </c>
      <c r="B30254" s="32">
        <v>1904</v>
      </c>
      <c r="C30254" s="33" t="s">
        <v>563</v>
      </c>
      <c r="D30254" s="33" t="s">
        <v>564</v>
      </c>
      <c r="E30254" s="34">
        <v>49691</v>
      </c>
      <c r="F30254" s="35">
        <v>1.1000000000000001</v>
      </c>
      <c r="G30254" s="34">
        <v>485.3</v>
      </c>
    </row>
    <row r="30255" spans="1:7">
      <c r="A30255" s="32">
        <v>2018</v>
      </c>
      <c r="B30255" s="32">
        <v>1904</v>
      </c>
      <c r="C30255" s="33" t="s">
        <v>563</v>
      </c>
      <c r="D30255" s="33" t="s">
        <v>564</v>
      </c>
      <c r="E30255" s="34">
        <v>58121</v>
      </c>
      <c r="F30255" s="35">
        <v>1.1000000000000001</v>
      </c>
      <c r="G30255" s="34">
        <v>406.3</v>
      </c>
    </row>
    <row r="30256" spans="1:7">
      <c r="A30256" s="32">
        <v>2018</v>
      </c>
      <c r="B30256" s="32">
        <v>1904</v>
      </c>
      <c r="C30256" s="33" t="s">
        <v>563</v>
      </c>
      <c r="D30256" s="33" t="s">
        <v>564</v>
      </c>
      <c r="E30256" s="34">
        <v>76278</v>
      </c>
      <c r="F30256" s="35">
        <v>1.1000000000000001</v>
      </c>
      <c r="G30256" s="34">
        <v>403.2</v>
      </c>
    </row>
    <row r="30257" spans="1:7">
      <c r="A30257" s="32">
        <v>2018</v>
      </c>
      <c r="B30257" s="32">
        <v>1904</v>
      </c>
      <c r="C30257" s="33" t="s">
        <v>563</v>
      </c>
      <c r="D30257" s="33" t="s">
        <v>564</v>
      </c>
      <c r="E30257" s="34">
        <v>78095</v>
      </c>
      <c r="F30257" s="35">
        <v>1.1000000000000001</v>
      </c>
      <c r="G30257" s="34">
        <v>400.6</v>
      </c>
    </row>
    <row r="30258" spans="1:7">
      <c r="A30258" s="32">
        <v>2018</v>
      </c>
      <c r="B30258" s="32">
        <v>1912</v>
      </c>
      <c r="C30258" s="33" t="s">
        <v>563</v>
      </c>
      <c r="D30258" s="33" t="s">
        <v>564</v>
      </c>
      <c r="E30258" s="34">
        <v>363109</v>
      </c>
      <c r="F30258" s="35">
        <v>1.083</v>
      </c>
      <c r="G30258" s="34">
        <v>523.29999999999995</v>
      </c>
    </row>
    <row r="30259" spans="1:7">
      <c r="A30259" s="32">
        <v>2018</v>
      </c>
      <c r="B30259" s="32">
        <v>1913</v>
      </c>
      <c r="C30259" s="33" t="s">
        <v>563</v>
      </c>
      <c r="D30259" s="33" t="s">
        <v>564</v>
      </c>
      <c r="E30259" s="34">
        <v>364</v>
      </c>
      <c r="F30259" s="35">
        <v>1.0900000000000001</v>
      </c>
      <c r="G30259" s="34">
        <v>692.6</v>
      </c>
    </row>
    <row r="30260" spans="1:7">
      <c r="A30260" s="32">
        <v>2018</v>
      </c>
      <c r="B30260" s="32">
        <v>1913</v>
      </c>
      <c r="C30260" s="33" t="s">
        <v>563</v>
      </c>
      <c r="D30260" s="33" t="s">
        <v>564</v>
      </c>
      <c r="E30260" s="34">
        <v>166</v>
      </c>
      <c r="F30260" s="35">
        <v>1.081</v>
      </c>
      <c r="G30260" s="34">
        <v>441.8</v>
      </c>
    </row>
    <row r="30261" spans="1:7">
      <c r="A30261" s="32">
        <v>2018</v>
      </c>
      <c r="B30261" s="32">
        <v>1913</v>
      </c>
      <c r="C30261" s="33" t="s">
        <v>563</v>
      </c>
      <c r="D30261" s="33" t="s">
        <v>564</v>
      </c>
      <c r="E30261" s="34">
        <v>85</v>
      </c>
      <c r="F30261" s="35">
        <v>1.0580000000000001</v>
      </c>
      <c r="G30261" s="34">
        <v>434.3</v>
      </c>
    </row>
    <row r="30262" spans="1:7">
      <c r="A30262" s="32">
        <v>2018</v>
      </c>
      <c r="B30262" s="32">
        <v>1913</v>
      </c>
      <c r="C30262" s="33" t="s">
        <v>563</v>
      </c>
      <c r="D30262" s="33" t="s">
        <v>564</v>
      </c>
      <c r="E30262" s="34">
        <v>9</v>
      </c>
      <c r="F30262" s="35">
        <v>1.0669999999999999</v>
      </c>
      <c r="G30262" s="34">
        <v>1254.3</v>
      </c>
    </row>
    <row r="30263" spans="1:7">
      <c r="A30263" s="32">
        <v>2018</v>
      </c>
      <c r="B30263" s="32">
        <v>1913</v>
      </c>
      <c r="C30263" s="33" t="s">
        <v>563</v>
      </c>
      <c r="D30263" s="33" t="s">
        <v>564</v>
      </c>
      <c r="E30263" s="34">
        <v>470</v>
      </c>
      <c r="F30263" s="35">
        <v>1.0580000000000001</v>
      </c>
      <c r="G30263" s="34">
        <v>484.4</v>
      </c>
    </row>
    <row r="30264" spans="1:7">
      <c r="A30264" s="32">
        <v>2018</v>
      </c>
      <c r="B30264" s="32">
        <v>1913</v>
      </c>
      <c r="C30264" s="33" t="s">
        <v>563</v>
      </c>
      <c r="D30264" s="33" t="s">
        <v>564</v>
      </c>
      <c r="E30264" s="34">
        <v>3546</v>
      </c>
      <c r="F30264" s="35">
        <v>1.0620000000000001</v>
      </c>
      <c r="G30264" s="34">
        <v>450.4</v>
      </c>
    </row>
    <row r="30265" spans="1:7">
      <c r="A30265" s="32">
        <v>2018</v>
      </c>
      <c r="B30265" s="32">
        <v>1913</v>
      </c>
      <c r="C30265" s="33" t="s">
        <v>563</v>
      </c>
      <c r="D30265" s="33" t="s">
        <v>564</v>
      </c>
      <c r="E30265" s="34">
        <v>2806</v>
      </c>
      <c r="F30265" s="35">
        <v>1.097</v>
      </c>
      <c r="G30265" s="34">
        <v>508.7</v>
      </c>
    </row>
    <row r="30266" spans="1:7">
      <c r="A30266" s="32">
        <v>2018</v>
      </c>
      <c r="B30266" s="32">
        <v>1913</v>
      </c>
      <c r="C30266" s="33" t="s">
        <v>563</v>
      </c>
      <c r="D30266" s="33" t="s">
        <v>564</v>
      </c>
      <c r="E30266" s="34">
        <v>2078</v>
      </c>
      <c r="F30266" s="35">
        <v>1.0920000000000001</v>
      </c>
      <c r="G30266" s="34">
        <v>465.2</v>
      </c>
    </row>
    <row r="30267" spans="1:7">
      <c r="A30267" s="32">
        <v>2018</v>
      </c>
      <c r="B30267" s="32">
        <v>1913</v>
      </c>
      <c r="C30267" s="33" t="s">
        <v>563</v>
      </c>
      <c r="D30267" s="33" t="s">
        <v>564</v>
      </c>
      <c r="E30267" s="34">
        <v>1423</v>
      </c>
      <c r="F30267" s="35">
        <v>1.091</v>
      </c>
      <c r="G30267" s="34">
        <v>625.1</v>
      </c>
    </row>
    <row r="30268" spans="1:7">
      <c r="A30268" s="32">
        <v>2018</v>
      </c>
      <c r="B30268" s="32">
        <v>1913</v>
      </c>
      <c r="C30268" s="33" t="s">
        <v>563</v>
      </c>
      <c r="D30268" s="33" t="s">
        <v>564</v>
      </c>
      <c r="E30268" s="34">
        <v>1389</v>
      </c>
      <c r="F30268" s="35">
        <v>1.0880000000000001</v>
      </c>
      <c r="G30268" s="34">
        <v>501.2</v>
      </c>
    </row>
    <row r="30269" spans="1:7">
      <c r="A30269" s="32">
        <v>2018</v>
      </c>
      <c r="B30269" s="32">
        <v>1913</v>
      </c>
      <c r="C30269" s="33" t="s">
        <v>563</v>
      </c>
      <c r="D30269" s="33" t="s">
        <v>564</v>
      </c>
      <c r="E30269" s="34">
        <v>634</v>
      </c>
      <c r="F30269" s="35">
        <v>1.0609999999999999</v>
      </c>
      <c r="G30269" s="34">
        <v>549.29999999999995</v>
      </c>
    </row>
    <row r="30270" spans="1:7">
      <c r="A30270" s="32">
        <v>2018</v>
      </c>
      <c r="B30270" s="32">
        <v>1915</v>
      </c>
      <c r="C30270" s="33" t="s">
        <v>363</v>
      </c>
      <c r="D30270" s="33" t="s">
        <v>354</v>
      </c>
      <c r="E30270" s="34">
        <v>39071</v>
      </c>
      <c r="F30270" s="35">
        <v>18.035</v>
      </c>
      <c r="G30270" s="34">
        <v>215.5</v>
      </c>
    </row>
    <row r="30271" spans="1:7">
      <c r="A30271" s="32">
        <v>2018</v>
      </c>
      <c r="B30271" s="32">
        <v>1915</v>
      </c>
      <c r="C30271" s="33" t="s">
        <v>363</v>
      </c>
      <c r="D30271" s="33" t="s">
        <v>354</v>
      </c>
      <c r="E30271" s="34">
        <v>12864</v>
      </c>
      <c r="F30271" s="35">
        <v>18.071999999999999</v>
      </c>
      <c r="G30271" s="34">
        <v>217.3</v>
      </c>
    </row>
    <row r="30272" spans="1:7">
      <c r="A30272" s="32">
        <v>2018</v>
      </c>
      <c r="B30272" s="32">
        <v>1915</v>
      </c>
      <c r="C30272" s="33" t="s">
        <v>363</v>
      </c>
      <c r="D30272" s="33" t="s">
        <v>354</v>
      </c>
      <c r="E30272" s="34">
        <v>13130</v>
      </c>
      <c r="F30272" s="35">
        <v>17.972000000000001</v>
      </c>
      <c r="G30272" s="34">
        <v>223.3</v>
      </c>
    </row>
    <row r="30273" spans="1:7">
      <c r="A30273" s="32">
        <v>2018</v>
      </c>
      <c r="B30273" s="32">
        <v>1915</v>
      </c>
      <c r="C30273" s="33" t="s">
        <v>363</v>
      </c>
      <c r="D30273" s="33" t="s">
        <v>354</v>
      </c>
      <c r="E30273" s="34">
        <v>25613</v>
      </c>
      <c r="F30273" s="35">
        <v>18.053000000000001</v>
      </c>
      <c r="G30273" s="34">
        <v>220.9</v>
      </c>
    </row>
    <row r="30274" spans="1:7">
      <c r="A30274" s="32">
        <v>2018</v>
      </c>
      <c r="B30274" s="32">
        <v>1915</v>
      </c>
      <c r="C30274" s="33" t="s">
        <v>363</v>
      </c>
      <c r="D30274" s="33" t="s">
        <v>354</v>
      </c>
      <c r="E30274" s="34">
        <v>26231</v>
      </c>
      <c r="F30274" s="35">
        <v>17.66</v>
      </c>
      <c r="G30274" s="34">
        <v>218.8</v>
      </c>
    </row>
    <row r="30275" spans="1:7">
      <c r="A30275" s="32">
        <v>2018</v>
      </c>
      <c r="B30275" s="32">
        <v>1915</v>
      </c>
      <c r="C30275" s="33" t="s">
        <v>363</v>
      </c>
      <c r="D30275" s="33" t="s">
        <v>354</v>
      </c>
      <c r="E30275" s="34">
        <v>12980</v>
      </c>
      <c r="F30275" s="35">
        <v>18.05</v>
      </c>
      <c r="G30275" s="34">
        <v>216.2</v>
      </c>
    </row>
    <row r="30276" spans="1:7">
      <c r="A30276" s="32">
        <v>2018</v>
      </c>
      <c r="B30276" s="32">
        <v>1915</v>
      </c>
      <c r="C30276" s="33" t="s">
        <v>363</v>
      </c>
      <c r="D30276" s="33" t="s">
        <v>354</v>
      </c>
      <c r="E30276" s="34">
        <v>12458</v>
      </c>
      <c r="F30276" s="35">
        <v>18.236000000000001</v>
      </c>
      <c r="G30276" s="34">
        <v>218.5</v>
      </c>
    </row>
    <row r="30277" spans="1:7">
      <c r="A30277" s="32">
        <v>2018</v>
      </c>
      <c r="B30277" s="32">
        <v>1915</v>
      </c>
      <c r="C30277" s="33" t="s">
        <v>363</v>
      </c>
      <c r="D30277" s="33" t="s">
        <v>354</v>
      </c>
      <c r="E30277" s="34">
        <v>24973</v>
      </c>
      <c r="F30277" s="35">
        <v>17.774000000000001</v>
      </c>
      <c r="G30277" s="34">
        <v>217</v>
      </c>
    </row>
    <row r="30278" spans="1:7">
      <c r="A30278" s="32">
        <v>2018</v>
      </c>
      <c r="B30278" s="32">
        <v>1915</v>
      </c>
      <c r="C30278" s="33" t="s">
        <v>563</v>
      </c>
      <c r="D30278" s="33" t="s">
        <v>564</v>
      </c>
      <c r="E30278" s="34">
        <v>6224</v>
      </c>
      <c r="F30278" s="35">
        <v>1.083</v>
      </c>
      <c r="G30278" s="34">
        <v>471.4</v>
      </c>
    </row>
    <row r="30279" spans="1:7">
      <c r="A30279" s="32">
        <v>2018</v>
      </c>
      <c r="B30279" s="32">
        <v>1927</v>
      </c>
      <c r="C30279" s="33" t="s">
        <v>563</v>
      </c>
      <c r="D30279" s="33" t="s">
        <v>564</v>
      </c>
      <c r="E30279" s="34">
        <v>1188513</v>
      </c>
      <c r="F30279" s="35">
        <v>1.087</v>
      </c>
      <c r="G30279" s="34">
        <v>456.3</v>
      </c>
    </row>
    <row r="30280" spans="1:7">
      <c r="A30280" s="32">
        <v>2018</v>
      </c>
      <c r="B30280" s="32">
        <v>1943</v>
      </c>
      <c r="C30280" s="33" t="s">
        <v>363</v>
      </c>
      <c r="D30280" s="33" t="s">
        <v>354</v>
      </c>
      <c r="E30280" s="34">
        <v>32714</v>
      </c>
      <c r="F30280" s="35">
        <v>18.251000000000001</v>
      </c>
      <c r="G30280" s="34">
        <v>232.9</v>
      </c>
    </row>
    <row r="30281" spans="1:7">
      <c r="A30281" s="32">
        <v>2018</v>
      </c>
      <c r="B30281" s="32">
        <v>1943</v>
      </c>
      <c r="C30281" s="33" t="s">
        <v>565</v>
      </c>
      <c r="D30281" s="33" t="s">
        <v>566</v>
      </c>
      <c r="E30281" s="34">
        <v>218</v>
      </c>
      <c r="F30281" s="35">
        <v>6</v>
      </c>
      <c r="G30281" s="34">
        <v>1630.5</v>
      </c>
    </row>
    <row r="30282" spans="1:7">
      <c r="A30282" s="32">
        <v>2018</v>
      </c>
      <c r="B30282" s="32">
        <v>2039</v>
      </c>
      <c r="C30282" s="33" t="s">
        <v>563</v>
      </c>
      <c r="D30282" s="33" t="s">
        <v>564</v>
      </c>
      <c r="E30282" s="34">
        <v>26639</v>
      </c>
      <c r="F30282" s="35">
        <v>1</v>
      </c>
      <c r="G30282" s="34">
        <v>440.2</v>
      </c>
    </row>
    <row r="30283" spans="1:7">
      <c r="A30283" s="32">
        <v>2018</v>
      </c>
      <c r="B30283" s="32">
        <v>2039</v>
      </c>
      <c r="C30283" s="33" t="s">
        <v>563</v>
      </c>
      <c r="D30283" s="33" t="s">
        <v>564</v>
      </c>
      <c r="E30283" s="34">
        <v>6079</v>
      </c>
      <c r="F30283" s="35">
        <v>1</v>
      </c>
      <c r="G30283" s="34">
        <v>441</v>
      </c>
    </row>
    <row r="30284" spans="1:7">
      <c r="A30284" s="32">
        <v>2018</v>
      </c>
      <c r="B30284" s="32">
        <v>2049</v>
      </c>
      <c r="C30284" s="33" t="s">
        <v>563</v>
      </c>
      <c r="D30284" s="33" t="s">
        <v>564</v>
      </c>
      <c r="E30284" s="34">
        <v>1155715</v>
      </c>
      <c r="F30284" s="35">
        <v>1.0249999999999999</v>
      </c>
      <c r="G30284" s="34">
        <v>497.9</v>
      </c>
    </row>
    <row r="30285" spans="1:7">
      <c r="A30285" s="32">
        <v>2018</v>
      </c>
      <c r="B30285" s="32">
        <v>2053</v>
      </c>
      <c r="C30285" s="33" t="s">
        <v>565</v>
      </c>
      <c r="D30285" s="33" t="s">
        <v>566</v>
      </c>
      <c r="E30285" s="34">
        <v>59</v>
      </c>
      <c r="F30285" s="35">
        <v>5.9</v>
      </c>
      <c r="G30285" s="34">
        <v>1651.2</v>
      </c>
    </row>
    <row r="30286" spans="1:7">
      <c r="A30286" s="32">
        <v>2018</v>
      </c>
      <c r="B30286" s="32">
        <v>2053</v>
      </c>
      <c r="C30286" s="33" t="s">
        <v>563</v>
      </c>
      <c r="D30286" s="33" t="s">
        <v>564</v>
      </c>
      <c r="E30286" s="34">
        <v>21385</v>
      </c>
      <c r="F30286" s="35">
        <v>1.016</v>
      </c>
      <c r="G30286" s="34">
        <v>406.4</v>
      </c>
    </row>
    <row r="30287" spans="1:7">
      <c r="A30287" s="32">
        <v>2018</v>
      </c>
      <c r="B30287" s="32">
        <v>2070</v>
      </c>
      <c r="C30287" s="33" t="s">
        <v>563</v>
      </c>
      <c r="D30287" s="33" t="s">
        <v>564</v>
      </c>
      <c r="E30287" s="34">
        <v>476236</v>
      </c>
      <c r="F30287" s="35">
        <v>1.036</v>
      </c>
      <c r="G30287" s="34">
        <v>495.9</v>
      </c>
    </row>
    <row r="30288" spans="1:7">
      <c r="A30288" s="32">
        <v>2018</v>
      </c>
      <c r="B30288" s="32">
        <v>2076</v>
      </c>
      <c r="C30288" s="33" t="s">
        <v>353</v>
      </c>
      <c r="D30288" s="33" t="s">
        <v>354</v>
      </c>
      <c r="E30288" s="34">
        <v>1010</v>
      </c>
      <c r="F30288" s="35">
        <v>24</v>
      </c>
      <c r="G30288" s="34">
        <v>341.7</v>
      </c>
    </row>
    <row r="30289" spans="1:7">
      <c r="A30289" s="32">
        <v>2018</v>
      </c>
      <c r="B30289" s="32">
        <v>2076</v>
      </c>
      <c r="C30289" s="33" t="s">
        <v>565</v>
      </c>
      <c r="D30289" s="33" t="s">
        <v>566</v>
      </c>
      <c r="E30289" s="34">
        <v>538</v>
      </c>
      <c r="F30289" s="35">
        <v>5.8550000000000004</v>
      </c>
      <c r="G30289" s="34">
        <v>1679.2</v>
      </c>
    </row>
    <row r="30290" spans="1:7">
      <c r="A30290" s="32">
        <v>2018</v>
      </c>
      <c r="B30290" s="32">
        <v>2076</v>
      </c>
      <c r="C30290" s="33" t="s">
        <v>363</v>
      </c>
      <c r="D30290" s="33" t="s">
        <v>354</v>
      </c>
      <c r="E30290" s="34">
        <v>15202</v>
      </c>
      <c r="F30290" s="35">
        <v>17.52</v>
      </c>
      <c r="G30290" s="34">
        <v>328.1</v>
      </c>
    </row>
    <row r="30291" spans="1:7">
      <c r="A30291" s="32">
        <v>2018</v>
      </c>
      <c r="B30291" s="32">
        <v>2079</v>
      </c>
      <c r="C30291" s="33" t="s">
        <v>563</v>
      </c>
      <c r="D30291" s="33" t="s">
        <v>564</v>
      </c>
      <c r="E30291" s="34">
        <v>37986</v>
      </c>
      <c r="F30291" s="35">
        <v>1</v>
      </c>
      <c r="G30291" s="34">
        <v>525.4</v>
      </c>
    </row>
    <row r="30292" spans="1:7">
      <c r="A30292" s="32">
        <v>2018</v>
      </c>
      <c r="B30292" s="32">
        <v>2079</v>
      </c>
      <c r="C30292" s="33" t="s">
        <v>563</v>
      </c>
      <c r="D30292" s="33" t="s">
        <v>564</v>
      </c>
      <c r="E30292" s="34">
        <v>43671</v>
      </c>
      <c r="F30292" s="35">
        <v>1</v>
      </c>
      <c r="G30292" s="34">
        <v>547.6</v>
      </c>
    </row>
    <row r="30293" spans="1:7">
      <c r="A30293" s="32">
        <v>2018</v>
      </c>
      <c r="B30293" s="32">
        <v>2079</v>
      </c>
      <c r="C30293" s="33" t="s">
        <v>563</v>
      </c>
      <c r="D30293" s="33" t="s">
        <v>564</v>
      </c>
      <c r="E30293" s="34">
        <v>76528</v>
      </c>
      <c r="F30293" s="35">
        <v>1</v>
      </c>
      <c r="G30293" s="34">
        <v>527.20000000000005</v>
      </c>
    </row>
    <row r="30294" spans="1:7">
      <c r="A30294" s="32">
        <v>2018</v>
      </c>
      <c r="B30294" s="32">
        <v>2079</v>
      </c>
      <c r="C30294" s="33" t="s">
        <v>363</v>
      </c>
      <c r="D30294" s="33" t="s">
        <v>354</v>
      </c>
      <c r="E30294" s="34">
        <v>16234</v>
      </c>
      <c r="F30294" s="35">
        <v>17.920000000000002</v>
      </c>
      <c r="G30294" s="34">
        <v>162.69999999999999</v>
      </c>
    </row>
    <row r="30295" spans="1:7">
      <c r="A30295" s="32">
        <v>2018</v>
      </c>
      <c r="B30295" s="32">
        <v>2079</v>
      </c>
      <c r="C30295" s="33" t="s">
        <v>363</v>
      </c>
      <c r="D30295" s="33" t="s">
        <v>354</v>
      </c>
      <c r="E30295" s="34">
        <v>16345</v>
      </c>
      <c r="F30295" s="35">
        <v>18.100000000000001</v>
      </c>
      <c r="G30295" s="34">
        <v>161.69999999999999</v>
      </c>
    </row>
    <row r="30296" spans="1:7">
      <c r="A30296" s="32">
        <v>2018</v>
      </c>
      <c r="B30296" s="32">
        <v>2079</v>
      </c>
      <c r="C30296" s="33" t="s">
        <v>363</v>
      </c>
      <c r="D30296" s="33" t="s">
        <v>354</v>
      </c>
      <c r="E30296" s="34">
        <v>48980</v>
      </c>
      <c r="F30296" s="35">
        <v>18.16</v>
      </c>
      <c r="G30296" s="34">
        <v>159.1</v>
      </c>
    </row>
    <row r="30297" spans="1:7">
      <c r="A30297" s="32">
        <v>2018</v>
      </c>
      <c r="B30297" s="32">
        <v>2081</v>
      </c>
      <c r="C30297" s="33" t="s">
        <v>565</v>
      </c>
      <c r="D30297" s="33" t="s">
        <v>566</v>
      </c>
      <c r="E30297" s="34">
        <v>2638</v>
      </c>
      <c r="F30297" s="35">
        <v>5.75</v>
      </c>
      <c r="G30297" s="34">
        <v>1557.9</v>
      </c>
    </row>
    <row r="30298" spans="1:7">
      <c r="A30298" s="32">
        <v>2018</v>
      </c>
      <c r="B30298" s="32">
        <v>2098</v>
      </c>
      <c r="C30298" s="33" t="s">
        <v>563</v>
      </c>
      <c r="D30298" s="33" t="s">
        <v>564</v>
      </c>
      <c r="E30298" s="34">
        <v>317656</v>
      </c>
      <c r="F30298" s="35">
        <v>1</v>
      </c>
      <c r="G30298" s="34">
        <v>402.7</v>
      </c>
    </row>
    <row r="30299" spans="1:7">
      <c r="A30299" s="32">
        <v>2018</v>
      </c>
      <c r="B30299" s="32">
        <v>2098</v>
      </c>
      <c r="C30299" s="33" t="s">
        <v>565</v>
      </c>
      <c r="D30299" s="33" t="s">
        <v>566</v>
      </c>
      <c r="E30299" s="34">
        <v>1727</v>
      </c>
      <c r="F30299" s="35">
        <v>5.75</v>
      </c>
      <c r="G30299" s="34">
        <v>1579</v>
      </c>
    </row>
    <row r="30300" spans="1:7">
      <c r="A30300" s="32">
        <v>2018</v>
      </c>
      <c r="B30300" s="32">
        <v>2103</v>
      </c>
      <c r="C30300" s="33" t="s">
        <v>565</v>
      </c>
      <c r="D30300" s="33" t="s">
        <v>566</v>
      </c>
      <c r="E30300" s="34">
        <v>1753</v>
      </c>
      <c r="F30300" s="35">
        <v>5.7539999999999996</v>
      </c>
      <c r="G30300" s="34">
        <v>1611</v>
      </c>
    </row>
    <row r="30301" spans="1:7">
      <c r="A30301" s="32">
        <v>2018</v>
      </c>
      <c r="B30301" s="32">
        <v>2103</v>
      </c>
      <c r="C30301" s="33" t="s">
        <v>363</v>
      </c>
      <c r="D30301" s="33" t="s">
        <v>354</v>
      </c>
      <c r="E30301" s="34">
        <v>292570</v>
      </c>
      <c r="F30301" s="35">
        <v>17.690000000000001</v>
      </c>
      <c r="G30301" s="34">
        <v>150.6</v>
      </c>
    </row>
    <row r="30302" spans="1:7">
      <c r="A30302" s="32">
        <v>2018</v>
      </c>
      <c r="B30302" s="32">
        <v>2103</v>
      </c>
      <c r="C30302" s="33" t="s">
        <v>363</v>
      </c>
      <c r="D30302" s="33" t="s">
        <v>354</v>
      </c>
      <c r="E30302" s="34">
        <v>17671</v>
      </c>
      <c r="F30302" s="35">
        <v>17.600000000000001</v>
      </c>
      <c r="G30302" s="34">
        <v>158.30000000000001</v>
      </c>
    </row>
    <row r="30303" spans="1:7">
      <c r="A30303" s="32">
        <v>2018</v>
      </c>
      <c r="B30303" s="32">
        <v>2103</v>
      </c>
      <c r="C30303" s="33" t="s">
        <v>363</v>
      </c>
      <c r="D30303" s="33" t="s">
        <v>354</v>
      </c>
      <c r="E30303" s="34">
        <v>293596</v>
      </c>
      <c r="F30303" s="35">
        <v>18.07</v>
      </c>
      <c r="G30303" s="34">
        <v>145.4</v>
      </c>
    </row>
    <row r="30304" spans="1:7">
      <c r="A30304" s="32">
        <v>2018</v>
      </c>
      <c r="B30304" s="32">
        <v>2104</v>
      </c>
      <c r="C30304" s="33" t="s">
        <v>363</v>
      </c>
      <c r="D30304" s="33" t="s">
        <v>354</v>
      </c>
      <c r="E30304" s="34">
        <v>15662</v>
      </c>
      <c r="F30304" s="35">
        <v>17.829999999999998</v>
      </c>
      <c r="G30304" s="34">
        <v>165.3</v>
      </c>
    </row>
    <row r="30305" spans="1:7">
      <c r="A30305" s="32">
        <v>2018</v>
      </c>
      <c r="B30305" s="32">
        <v>2104</v>
      </c>
      <c r="C30305" s="33" t="s">
        <v>563</v>
      </c>
      <c r="D30305" s="33" t="s">
        <v>564</v>
      </c>
      <c r="E30305" s="34">
        <v>6484</v>
      </c>
      <c r="F30305" s="35">
        <v>1.024</v>
      </c>
      <c r="G30305" s="34">
        <v>491.4</v>
      </c>
    </row>
    <row r="30306" spans="1:7">
      <c r="A30306" s="32">
        <v>2018</v>
      </c>
      <c r="B30306" s="32">
        <v>2104</v>
      </c>
      <c r="C30306" s="33" t="s">
        <v>563</v>
      </c>
      <c r="D30306" s="33" t="s">
        <v>564</v>
      </c>
      <c r="E30306" s="34">
        <v>56</v>
      </c>
      <c r="F30306" s="35">
        <v>1.018</v>
      </c>
      <c r="G30306" s="34">
        <v>579.6</v>
      </c>
    </row>
    <row r="30307" spans="1:7">
      <c r="A30307" s="32">
        <v>2018</v>
      </c>
      <c r="B30307" s="32">
        <v>2107</v>
      </c>
      <c r="C30307" s="33" t="s">
        <v>565</v>
      </c>
      <c r="D30307" s="33" t="s">
        <v>566</v>
      </c>
      <c r="E30307" s="34">
        <v>351</v>
      </c>
      <c r="F30307" s="35">
        <v>5.7539999999999996</v>
      </c>
      <c r="G30307" s="34">
        <v>1613.2</v>
      </c>
    </row>
    <row r="30308" spans="1:7">
      <c r="A30308" s="32">
        <v>2018</v>
      </c>
      <c r="B30308" s="32">
        <v>2107</v>
      </c>
      <c r="C30308" s="33" t="s">
        <v>363</v>
      </c>
      <c r="D30308" s="33" t="s">
        <v>354</v>
      </c>
      <c r="E30308" s="34">
        <v>32083</v>
      </c>
      <c r="F30308" s="35">
        <v>17.809999999999999</v>
      </c>
      <c r="G30308" s="34">
        <v>186.4</v>
      </c>
    </row>
    <row r="30309" spans="1:7">
      <c r="A30309" s="32">
        <v>2018</v>
      </c>
      <c r="B30309" s="32">
        <v>2107</v>
      </c>
      <c r="C30309" s="33" t="s">
        <v>353</v>
      </c>
      <c r="D30309" s="33" t="s">
        <v>354</v>
      </c>
      <c r="E30309" s="34">
        <v>15850</v>
      </c>
      <c r="F30309" s="35">
        <v>22.19</v>
      </c>
      <c r="G30309" s="34">
        <v>157.30000000000001</v>
      </c>
    </row>
    <row r="30310" spans="1:7">
      <c r="A30310" s="32">
        <v>2018</v>
      </c>
      <c r="B30310" s="32">
        <v>2107</v>
      </c>
      <c r="C30310" s="33" t="s">
        <v>353</v>
      </c>
      <c r="D30310" s="33" t="s">
        <v>354</v>
      </c>
      <c r="E30310" s="34">
        <v>32458</v>
      </c>
      <c r="F30310" s="35">
        <v>21.73</v>
      </c>
      <c r="G30310" s="34">
        <v>175.2</v>
      </c>
    </row>
    <row r="30311" spans="1:7">
      <c r="A30311" s="32">
        <v>2018</v>
      </c>
      <c r="B30311" s="32">
        <v>2107</v>
      </c>
      <c r="C30311" s="33" t="s">
        <v>363</v>
      </c>
      <c r="D30311" s="33" t="s">
        <v>354</v>
      </c>
      <c r="E30311" s="34">
        <v>113213</v>
      </c>
      <c r="F30311" s="35">
        <v>18.100000000000001</v>
      </c>
      <c r="G30311" s="34">
        <v>178.6</v>
      </c>
    </row>
    <row r="30312" spans="1:7">
      <c r="A30312" s="32">
        <v>2018</v>
      </c>
      <c r="B30312" s="32">
        <v>2107</v>
      </c>
      <c r="C30312" s="33" t="s">
        <v>363</v>
      </c>
      <c r="D30312" s="33" t="s">
        <v>354</v>
      </c>
      <c r="E30312" s="34">
        <v>32436</v>
      </c>
      <c r="F30312" s="35">
        <v>17.66</v>
      </c>
      <c r="G30312" s="34">
        <v>180.1</v>
      </c>
    </row>
    <row r="30313" spans="1:7">
      <c r="A30313" s="32">
        <v>2018</v>
      </c>
      <c r="B30313" s="32">
        <v>2107</v>
      </c>
      <c r="C30313" s="33" t="s">
        <v>363</v>
      </c>
      <c r="D30313" s="33" t="s">
        <v>354</v>
      </c>
      <c r="E30313" s="34">
        <v>16211</v>
      </c>
      <c r="F30313" s="35">
        <v>17.989999999999998</v>
      </c>
      <c r="G30313" s="34">
        <v>180.8</v>
      </c>
    </row>
    <row r="30314" spans="1:7">
      <c r="A30314" s="32">
        <v>2018</v>
      </c>
      <c r="B30314" s="32">
        <v>2161</v>
      </c>
      <c r="C30314" s="33" t="s">
        <v>563</v>
      </c>
      <c r="D30314" s="33" t="s">
        <v>564</v>
      </c>
      <c r="E30314" s="34">
        <v>112802</v>
      </c>
      <c r="F30314" s="35">
        <v>1.026</v>
      </c>
      <c r="G30314" s="34">
        <v>356</v>
      </c>
    </row>
    <row r="30315" spans="1:7">
      <c r="A30315" s="32">
        <v>2018</v>
      </c>
      <c r="B30315" s="32">
        <v>2167</v>
      </c>
      <c r="C30315" s="33" t="s">
        <v>363</v>
      </c>
      <c r="D30315" s="33" t="s">
        <v>354</v>
      </c>
      <c r="E30315" s="34">
        <v>409540</v>
      </c>
      <c r="F30315" s="35">
        <v>17.55</v>
      </c>
      <c r="G30315" s="34">
        <v>198</v>
      </c>
    </row>
    <row r="30316" spans="1:7">
      <c r="A30316" s="32">
        <v>2018</v>
      </c>
      <c r="B30316" s="32">
        <v>2167</v>
      </c>
      <c r="C30316" s="33" t="s">
        <v>565</v>
      </c>
      <c r="D30316" s="33" t="s">
        <v>566</v>
      </c>
      <c r="E30316" s="34">
        <v>179</v>
      </c>
      <c r="F30316" s="35">
        <v>5.88</v>
      </c>
      <c r="G30316" s="34">
        <v>1818.9</v>
      </c>
    </row>
    <row r="30317" spans="1:7">
      <c r="A30317" s="32">
        <v>2018</v>
      </c>
      <c r="B30317" s="32">
        <v>2168</v>
      </c>
      <c r="C30317" s="33" t="s">
        <v>363</v>
      </c>
      <c r="D30317" s="33" t="s">
        <v>354</v>
      </c>
      <c r="E30317" s="34">
        <v>309111</v>
      </c>
      <c r="F30317" s="35">
        <v>17.489999999999998</v>
      </c>
      <c r="G30317" s="34">
        <v>194.5</v>
      </c>
    </row>
    <row r="30318" spans="1:7">
      <c r="A30318" s="32">
        <v>2018</v>
      </c>
      <c r="B30318" s="32">
        <v>2168</v>
      </c>
      <c r="C30318" s="33" t="s">
        <v>565</v>
      </c>
      <c r="D30318" s="33" t="s">
        <v>566</v>
      </c>
      <c r="E30318" s="34">
        <v>2336</v>
      </c>
      <c r="F30318" s="35">
        <v>5.88</v>
      </c>
      <c r="G30318" s="34">
        <v>1543.7</v>
      </c>
    </row>
    <row r="30319" spans="1:7">
      <c r="A30319" s="32">
        <v>2018</v>
      </c>
      <c r="B30319" s="32">
        <v>2240</v>
      </c>
      <c r="C30319" s="33" t="s">
        <v>363</v>
      </c>
      <c r="D30319" s="33" t="s">
        <v>354</v>
      </c>
      <c r="E30319" s="34">
        <v>15360</v>
      </c>
      <c r="F30319" s="35">
        <v>17.64</v>
      </c>
      <c r="G30319" s="34">
        <v>166.1</v>
      </c>
    </row>
    <row r="30320" spans="1:7">
      <c r="A30320" s="32">
        <v>2018</v>
      </c>
      <c r="B30320" s="32">
        <v>2240</v>
      </c>
      <c r="C30320" s="33" t="s">
        <v>563</v>
      </c>
      <c r="D30320" s="33" t="s">
        <v>564</v>
      </c>
      <c r="E30320" s="34">
        <v>23029</v>
      </c>
      <c r="F30320" s="35">
        <v>1.07</v>
      </c>
      <c r="G30320" s="34">
        <v>442.6</v>
      </c>
    </row>
    <row r="30321" spans="1:7">
      <c r="A30321" s="32">
        <v>2018</v>
      </c>
      <c r="B30321" s="32">
        <v>2240</v>
      </c>
      <c r="C30321" s="33" t="s">
        <v>363</v>
      </c>
      <c r="D30321" s="33" t="s">
        <v>354</v>
      </c>
      <c r="E30321" s="34">
        <v>3821</v>
      </c>
      <c r="F30321" s="35">
        <v>18.09</v>
      </c>
      <c r="G30321" s="34">
        <v>165.8</v>
      </c>
    </row>
    <row r="30322" spans="1:7">
      <c r="A30322" s="32">
        <v>2018</v>
      </c>
      <c r="B30322" s="32">
        <v>2240</v>
      </c>
      <c r="C30322" s="33" t="s">
        <v>363</v>
      </c>
      <c r="D30322" s="33" t="s">
        <v>354</v>
      </c>
      <c r="E30322" s="34">
        <v>8870</v>
      </c>
      <c r="F30322" s="35">
        <v>17.100000000000001</v>
      </c>
      <c r="G30322" s="34">
        <v>162.1</v>
      </c>
    </row>
    <row r="30323" spans="1:7">
      <c r="A30323" s="32">
        <v>2018</v>
      </c>
      <c r="B30323" s="32">
        <v>2277</v>
      </c>
      <c r="C30323" s="33" t="s">
        <v>563</v>
      </c>
      <c r="D30323" s="33" t="s">
        <v>564</v>
      </c>
      <c r="E30323" s="34">
        <v>1921</v>
      </c>
      <c r="F30323" s="35">
        <v>1.0349999999999999</v>
      </c>
      <c r="G30323" s="34">
        <v>497</v>
      </c>
    </row>
    <row r="30324" spans="1:7">
      <c r="A30324" s="32">
        <v>2018</v>
      </c>
      <c r="B30324" s="32">
        <v>2277</v>
      </c>
      <c r="C30324" s="33" t="s">
        <v>363</v>
      </c>
      <c r="D30324" s="33" t="s">
        <v>354</v>
      </c>
      <c r="E30324" s="34">
        <v>58977</v>
      </c>
      <c r="F30324" s="35">
        <v>17.14</v>
      </c>
      <c r="G30324" s="34">
        <v>138</v>
      </c>
    </row>
    <row r="30325" spans="1:7">
      <c r="A30325" s="32">
        <v>2018</v>
      </c>
      <c r="B30325" s="32">
        <v>2291</v>
      </c>
      <c r="C30325" s="33" t="s">
        <v>363</v>
      </c>
      <c r="D30325" s="33" t="s">
        <v>354</v>
      </c>
      <c r="E30325" s="34">
        <v>31155</v>
      </c>
      <c r="F30325" s="35">
        <v>16.62</v>
      </c>
      <c r="G30325" s="34">
        <v>146.19999999999999</v>
      </c>
    </row>
    <row r="30326" spans="1:7">
      <c r="A30326" s="32">
        <v>2018</v>
      </c>
      <c r="B30326" s="32">
        <v>2291</v>
      </c>
      <c r="C30326" s="33" t="s">
        <v>363</v>
      </c>
      <c r="D30326" s="33" t="s">
        <v>354</v>
      </c>
      <c r="E30326" s="34">
        <v>62711</v>
      </c>
      <c r="F30326" s="35">
        <v>17.18</v>
      </c>
      <c r="G30326" s="34">
        <v>129.9</v>
      </c>
    </row>
    <row r="30327" spans="1:7">
      <c r="A30327" s="32">
        <v>2018</v>
      </c>
      <c r="B30327" s="32">
        <v>2291</v>
      </c>
      <c r="C30327" s="33" t="s">
        <v>563</v>
      </c>
      <c r="D30327" s="33" t="s">
        <v>564</v>
      </c>
      <c r="E30327" s="34">
        <v>14840</v>
      </c>
      <c r="F30327" s="35">
        <v>1.046</v>
      </c>
      <c r="G30327" s="34">
        <v>587</v>
      </c>
    </row>
    <row r="30328" spans="1:7">
      <c r="A30328" s="32">
        <v>2018</v>
      </c>
      <c r="B30328" s="32">
        <v>2291</v>
      </c>
      <c r="C30328" s="33" t="s">
        <v>563</v>
      </c>
      <c r="D30328" s="33" t="s">
        <v>564</v>
      </c>
      <c r="E30328" s="34">
        <v>20571</v>
      </c>
      <c r="F30328" s="35">
        <v>1.046</v>
      </c>
      <c r="G30328" s="34">
        <v>587</v>
      </c>
    </row>
    <row r="30329" spans="1:7">
      <c r="A30329" s="32">
        <v>2018</v>
      </c>
      <c r="B30329" s="32">
        <v>2292</v>
      </c>
      <c r="C30329" s="33" t="s">
        <v>563</v>
      </c>
      <c r="D30329" s="33" t="s">
        <v>564</v>
      </c>
      <c r="E30329" s="34">
        <v>95963</v>
      </c>
      <c r="F30329" s="35">
        <v>1.044</v>
      </c>
      <c r="G30329" s="34">
        <v>447.6</v>
      </c>
    </row>
    <row r="30330" spans="1:7">
      <c r="A30330" s="32">
        <v>2018</v>
      </c>
      <c r="B30330" s="32">
        <v>2292</v>
      </c>
      <c r="C30330" s="33" t="s">
        <v>565</v>
      </c>
      <c r="D30330" s="33" t="s">
        <v>566</v>
      </c>
      <c r="E30330" s="34">
        <v>418</v>
      </c>
      <c r="F30330" s="35">
        <v>5.8</v>
      </c>
      <c r="G30330" s="34">
        <v>1832.9</v>
      </c>
    </row>
    <row r="30331" spans="1:7">
      <c r="A30331" s="32">
        <v>2018</v>
      </c>
      <c r="B30331" s="32">
        <v>2322</v>
      </c>
      <c r="C30331" s="33" t="s">
        <v>563</v>
      </c>
      <c r="D30331" s="33" t="s">
        <v>564</v>
      </c>
      <c r="E30331" s="34">
        <v>142626</v>
      </c>
      <c r="F30331" s="35">
        <v>1.0309999999999999</v>
      </c>
      <c r="G30331" s="34">
        <v>460.3</v>
      </c>
    </row>
    <row r="30332" spans="1:7">
      <c r="A30332" s="32">
        <v>2018</v>
      </c>
      <c r="B30332" s="32">
        <v>2330</v>
      </c>
      <c r="C30332" s="33" t="s">
        <v>563</v>
      </c>
      <c r="D30332" s="33" t="s">
        <v>564</v>
      </c>
      <c r="E30332" s="34">
        <v>48616</v>
      </c>
      <c r="F30332" s="35">
        <v>1.0309999999999999</v>
      </c>
      <c r="G30332" s="34">
        <v>355.2</v>
      </c>
    </row>
    <row r="30333" spans="1:7">
      <c r="A30333" s="32">
        <v>2018</v>
      </c>
      <c r="B30333" s="32">
        <v>2336</v>
      </c>
      <c r="C30333" s="33" t="s">
        <v>563</v>
      </c>
      <c r="D30333" s="33" t="s">
        <v>564</v>
      </c>
      <c r="E30333" s="34">
        <v>1599</v>
      </c>
      <c r="F30333" s="35">
        <v>1.0309999999999999</v>
      </c>
      <c r="G30333" s="34">
        <v>354.1</v>
      </c>
    </row>
    <row r="30334" spans="1:7">
      <c r="A30334" s="32">
        <v>2018</v>
      </c>
      <c r="B30334" s="32">
        <v>2336</v>
      </c>
      <c r="C30334" s="33" t="s">
        <v>563</v>
      </c>
      <c r="D30334" s="33" t="s">
        <v>564</v>
      </c>
      <c r="E30334" s="34">
        <v>77818</v>
      </c>
      <c r="F30334" s="35">
        <v>1.0389999999999999</v>
      </c>
      <c r="G30334" s="34">
        <v>353.9</v>
      </c>
    </row>
    <row r="30335" spans="1:7">
      <c r="A30335" s="32">
        <v>2018</v>
      </c>
      <c r="B30335" s="32">
        <v>2336</v>
      </c>
      <c r="C30335" s="33" t="s">
        <v>563</v>
      </c>
      <c r="D30335" s="33" t="s">
        <v>564</v>
      </c>
      <c r="E30335" s="34">
        <v>101230</v>
      </c>
      <c r="F30335" s="35">
        <v>1.0389999999999999</v>
      </c>
      <c r="G30335" s="34">
        <v>353.9</v>
      </c>
    </row>
    <row r="30336" spans="1:7">
      <c r="A30336" s="32">
        <v>2018</v>
      </c>
      <c r="B30336" s="32">
        <v>2336</v>
      </c>
      <c r="C30336" s="33" t="s">
        <v>563</v>
      </c>
      <c r="D30336" s="33" t="s">
        <v>564</v>
      </c>
      <c r="E30336" s="34">
        <v>68</v>
      </c>
      <c r="F30336" s="35">
        <v>1.0309999999999999</v>
      </c>
      <c r="G30336" s="34">
        <v>353.9</v>
      </c>
    </row>
    <row r="30337" spans="1:7">
      <c r="A30337" s="32">
        <v>2018</v>
      </c>
      <c r="B30337" s="32">
        <v>2336</v>
      </c>
      <c r="C30337" s="33" t="s">
        <v>563</v>
      </c>
      <c r="D30337" s="33" t="s">
        <v>564</v>
      </c>
      <c r="E30337" s="34">
        <v>52</v>
      </c>
      <c r="F30337" s="35">
        <v>1.0309999999999999</v>
      </c>
      <c r="G30337" s="34">
        <v>353.9</v>
      </c>
    </row>
    <row r="30338" spans="1:7">
      <c r="A30338" s="32">
        <v>2018</v>
      </c>
      <c r="B30338" s="32">
        <v>2336</v>
      </c>
      <c r="C30338" s="33" t="s">
        <v>563</v>
      </c>
      <c r="D30338" s="33" t="s">
        <v>564</v>
      </c>
      <c r="E30338" s="34">
        <v>2379055</v>
      </c>
      <c r="F30338" s="35">
        <v>1.0389999999999999</v>
      </c>
      <c r="G30338" s="34">
        <v>354.1</v>
      </c>
    </row>
    <row r="30339" spans="1:7">
      <c r="A30339" s="32">
        <v>2018</v>
      </c>
      <c r="B30339" s="32">
        <v>2367</v>
      </c>
      <c r="C30339" s="33" t="s">
        <v>563</v>
      </c>
      <c r="D30339" s="33" t="s">
        <v>564</v>
      </c>
      <c r="E30339" s="34">
        <v>2698</v>
      </c>
      <c r="F30339" s="35">
        <v>1.05</v>
      </c>
      <c r="G30339" s="34">
        <v>1618.8</v>
      </c>
    </row>
    <row r="30340" spans="1:7">
      <c r="A30340" s="32">
        <v>2018</v>
      </c>
      <c r="B30340" s="32">
        <v>2390</v>
      </c>
      <c r="C30340" s="33" t="s">
        <v>565</v>
      </c>
      <c r="D30340" s="33" t="s">
        <v>566</v>
      </c>
      <c r="E30340" s="34">
        <v>56</v>
      </c>
      <c r="F30340" s="35">
        <v>5.8250000000000002</v>
      </c>
      <c r="G30340" s="34" t="s">
        <v>364</v>
      </c>
    </row>
    <row r="30341" spans="1:7">
      <c r="A30341" s="32">
        <v>2018</v>
      </c>
      <c r="B30341" s="32">
        <v>2390</v>
      </c>
      <c r="C30341" s="33" t="s">
        <v>563</v>
      </c>
      <c r="D30341" s="33" t="s">
        <v>564</v>
      </c>
      <c r="E30341" s="34">
        <v>1078</v>
      </c>
      <c r="F30341" s="35">
        <v>1.028</v>
      </c>
      <c r="G30341" s="34" t="s">
        <v>364</v>
      </c>
    </row>
    <row r="30342" spans="1:7">
      <c r="A30342" s="32">
        <v>2018</v>
      </c>
      <c r="B30342" s="32">
        <v>2393</v>
      </c>
      <c r="C30342" s="33" t="s">
        <v>563</v>
      </c>
      <c r="D30342" s="33" t="s">
        <v>564</v>
      </c>
      <c r="E30342" s="34">
        <v>398</v>
      </c>
      <c r="F30342" s="35">
        <v>1.03</v>
      </c>
      <c r="G30342" s="34" t="s">
        <v>364</v>
      </c>
    </row>
    <row r="30343" spans="1:7">
      <c r="A30343" s="32">
        <v>2018</v>
      </c>
      <c r="B30343" s="32">
        <v>2393</v>
      </c>
      <c r="C30343" s="33" t="s">
        <v>563</v>
      </c>
      <c r="D30343" s="33" t="s">
        <v>564</v>
      </c>
      <c r="E30343" s="34">
        <v>982</v>
      </c>
      <c r="F30343" s="35">
        <v>1.03</v>
      </c>
      <c r="G30343" s="34" t="s">
        <v>364</v>
      </c>
    </row>
    <row r="30344" spans="1:7">
      <c r="A30344" s="32">
        <v>2018</v>
      </c>
      <c r="B30344" s="32">
        <v>2398</v>
      </c>
      <c r="C30344" s="33" t="s">
        <v>563</v>
      </c>
      <c r="D30344" s="33" t="s">
        <v>564</v>
      </c>
      <c r="E30344" s="34">
        <v>1565594</v>
      </c>
      <c r="F30344" s="35">
        <v>1.03</v>
      </c>
      <c r="G30344" s="34" t="s">
        <v>364</v>
      </c>
    </row>
    <row r="30345" spans="1:7">
      <c r="A30345" s="32">
        <v>2018</v>
      </c>
      <c r="B30345" s="32">
        <v>2399</v>
      </c>
      <c r="C30345" s="33" t="s">
        <v>563</v>
      </c>
      <c r="D30345" s="33" t="s">
        <v>564</v>
      </c>
      <c r="E30345" s="34">
        <v>23807</v>
      </c>
      <c r="F30345" s="35">
        <v>1.3</v>
      </c>
      <c r="G30345" s="34" t="s">
        <v>364</v>
      </c>
    </row>
    <row r="30346" spans="1:7">
      <c r="A30346" s="32">
        <v>2018</v>
      </c>
      <c r="B30346" s="32">
        <v>2404</v>
      </c>
      <c r="C30346" s="33" t="s">
        <v>563</v>
      </c>
      <c r="D30346" s="33" t="s">
        <v>564</v>
      </c>
      <c r="E30346" s="34">
        <v>208250</v>
      </c>
      <c r="F30346" s="35">
        <v>1.03</v>
      </c>
      <c r="G30346" s="34" t="s">
        <v>364</v>
      </c>
    </row>
    <row r="30347" spans="1:7">
      <c r="A30347" s="32">
        <v>2018</v>
      </c>
      <c r="B30347" s="32">
        <v>2406</v>
      </c>
      <c r="C30347" s="33" t="s">
        <v>563</v>
      </c>
      <c r="D30347" s="33" t="s">
        <v>564</v>
      </c>
      <c r="E30347" s="34">
        <v>3150641</v>
      </c>
      <c r="F30347" s="35">
        <v>1.054</v>
      </c>
      <c r="G30347" s="34" t="s">
        <v>364</v>
      </c>
    </row>
    <row r="30348" spans="1:7">
      <c r="A30348" s="32">
        <v>2018</v>
      </c>
      <c r="B30348" s="32">
        <v>2411</v>
      </c>
      <c r="C30348" s="33" t="s">
        <v>563</v>
      </c>
      <c r="D30348" s="33" t="s">
        <v>564</v>
      </c>
      <c r="E30348" s="34">
        <v>1921034</v>
      </c>
      <c r="F30348" s="35">
        <v>1.054</v>
      </c>
      <c r="G30348" s="34" t="s">
        <v>364</v>
      </c>
    </row>
    <row r="30349" spans="1:7">
      <c r="A30349" s="32">
        <v>2018</v>
      </c>
      <c r="B30349" s="32">
        <v>2442</v>
      </c>
      <c r="C30349" s="33" t="s">
        <v>563</v>
      </c>
      <c r="D30349" s="33" t="s">
        <v>564</v>
      </c>
      <c r="E30349" s="34">
        <v>27246</v>
      </c>
      <c r="F30349" s="35">
        <v>1.018</v>
      </c>
      <c r="G30349" s="34">
        <v>606</v>
      </c>
    </row>
    <row r="30350" spans="1:7">
      <c r="A30350" s="32">
        <v>2018</v>
      </c>
      <c r="B30350" s="32">
        <v>2442</v>
      </c>
      <c r="C30350" s="33" t="s">
        <v>363</v>
      </c>
      <c r="D30350" s="33" t="s">
        <v>354</v>
      </c>
      <c r="E30350" s="34">
        <v>486140</v>
      </c>
      <c r="F30350" s="35">
        <v>17.516999999999999</v>
      </c>
      <c r="G30350" s="34">
        <v>299.3</v>
      </c>
    </row>
    <row r="30351" spans="1:7">
      <c r="A30351" s="32">
        <v>2018</v>
      </c>
      <c r="B30351" s="32">
        <v>2444</v>
      </c>
      <c r="C30351" s="33" t="s">
        <v>563</v>
      </c>
      <c r="D30351" s="33" t="s">
        <v>564</v>
      </c>
      <c r="E30351" s="34">
        <v>20978</v>
      </c>
      <c r="F30351" s="35">
        <v>1.06</v>
      </c>
      <c r="G30351" s="34">
        <v>157.1</v>
      </c>
    </row>
    <row r="30352" spans="1:7">
      <c r="A30352" s="32">
        <v>2018</v>
      </c>
      <c r="B30352" s="32">
        <v>2444</v>
      </c>
      <c r="C30352" s="33" t="s">
        <v>563</v>
      </c>
      <c r="D30352" s="33" t="s">
        <v>564</v>
      </c>
      <c r="E30352" s="34">
        <v>41811</v>
      </c>
      <c r="F30352" s="35">
        <v>1.06</v>
      </c>
      <c r="G30352" s="34">
        <v>226.8</v>
      </c>
    </row>
    <row r="30353" spans="1:7">
      <c r="A30353" s="32">
        <v>2018</v>
      </c>
      <c r="B30353" s="32">
        <v>2444</v>
      </c>
      <c r="C30353" s="33" t="s">
        <v>563</v>
      </c>
      <c r="D30353" s="33" t="s">
        <v>564</v>
      </c>
      <c r="E30353" s="34">
        <v>75248</v>
      </c>
      <c r="F30353" s="35">
        <v>1.06</v>
      </c>
      <c r="G30353" s="34">
        <v>211.3</v>
      </c>
    </row>
    <row r="30354" spans="1:7">
      <c r="A30354" s="32">
        <v>2018</v>
      </c>
      <c r="B30354" s="32">
        <v>2444</v>
      </c>
      <c r="C30354" s="33" t="s">
        <v>563</v>
      </c>
      <c r="D30354" s="33" t="s">
        <v>564</v>
      </c>
      <c r="E30354" s="34">
        <v>90839</v>
      </c>
      <c r="F30354" s="35">
        <v>1.06</v>
      </c>
      <c r="G30354" s="34">
        <v>211.3</v>
      </c>
    </row>
    <row r="30355" spans="1:7">
      <c r="A30355" s="32">
        <v>2018</v>
      </c>
      <c r="B30355" s="32">
        <v>2444</v>
      </c>
      <c r="C30355" s="33" t="s">
        <v>563</v>
      </c>
      <c r="D30355" s="33" t="s">
        <v>564</v>
      </c>
      <c r="E30355" s="34">
        <v>491369</v>
      </c>
      <c r="F30355" s="35">
        <v>1.06</v>
      </c>
      <c r="G30355" s="34">
        <v>223.8</v>
      </c>
    </row>
    <row r="30356" spans="1:7">
      <c r="A30356" s="32">
        <v>2018</v>
      </c>
      <c r="B30356" s="32">
        <v>2446</v>
      </c>
      <c r="C30356" s="33" t="s">
        <v>563</v>
      </c>
      <c r="D30356" s="33" t="s">
        <v>564</v>
      </c>
      <c r="E30356" s="34">
        <v>256576</v>
      </c>
      <c r="F30356" s="35">
        <v>1.02</v>
      </c>
      <c r="G30356" s="34">
        <v>239.7</v>
      </c>
    </row>
    <row r="30357" spans="1:7">
      <c r="A30357" s="32">
        <v>2018</v>
      </c>
      <c r="B30357" s="32">
        <v>2451</v>
      </c>
      <c r="C30357" s="33" t="s">
        <v>353</v>
      </c>
      <c r="D30357" s="33" t="s">
        <v>354</v>
      </c>
      <c r="E30357" s="34">
        <v>249376</v>
      </c>
      <c r="F30357" s="35">
        <v>19.013999999999999</v>
      </c>
      <c r="G30357" s="34">
        <v>203</v>
      </c>
    </row>
    <row r="30358" spans="1:7">
      <c r="A30358" s="32">
        <v>2018</v>
      </c>
      <c r="B30358" s="32">
        <v>2451</v>
      </c>
      <c r="C30358" s="33" t="s">
        <v>565</v>
      </c>
      <c r="D30358" s="33" t="s">
        <v>566</v>
      </c>
      <c r="E30358" s="34">
        <v>3120</v>
      </c>
      <c r="F30358" s="35">
        <v>5.66</v>
      </c>
      <c r="G30358" s="34">
        <v>2107</v>
      </c>
    </row>
    <row r="30359" spans="1:7">
      <c r="A30359" s="32">
        <v>2018</v>
      </c>
      <c r="B30359" s="32">
        <v>2454</v>
      </c>
      <c r="C30359" s="33" t="s">
        <v>563</v>
      </c>
      <c r="D30359" s="33" t="s">
        <v>564</v>
      </c>
      <c r="E30359" s="34">
        <v>563836</v>
      </c>
      <c r="F30359" s="35">
        <v>1.02</v>
      </c>
      <c r="G30359" s="34">
        <v>239.7</v>
      </c>
    </row>
    <row r="30360" spans="1:7">
      <c r="A30360" s="32">
        <v>2018</v>
      </c>
      <c r="B30360" s="32">
        <v>2480</v>
      </c>
      <c r="C30360" s="33" t="s">
        <v>565</v>
      </c>
      <c r="D30360" s="33" t="s">
        <v>566</v>
      </c>
      <c r="E30360" s="34">
        <v>3</v>
      </c>
      <c r="F30360" s="35">
        <v>5.7960000000000003</v>
      </c>
      <c r="G30360" s="34" t="s">
        <v>364</v>
      </c>
    </row>
    <row r="30361" spans="1:7">
      <c r="A30361" s="32">
        <v>2018</v>
      </c>
      <c r="B30361" s="32">
        <v>2480</v>
      </c>
      <c r="C30361" s="33" t="s">
        <v>563</v>
      </c>
      <c r="D30361" s="33" t="s">
        <v>564</v>
      </c>
      <c r="E30361" s="34">
        <v>12920</v>
      </c>
      <c r="F30361" s="35">
        <v>1.02</v>
      </c>
      <c r="G30361" s="34" t="s">
        <v>364</v>
      </c>
    </row>
    <row r="30362" spans="1:7">
      <c r="A30362" s="32">
        <v>2018</v>
      </c>
      <c r="B30362" s="32">
        <v>2490</v>
      </c>
      <c r="C30362" s="33" t="s">
        <v>563</v>
      </c>
      <c r="D30362" s="33" t="s">
        <v>564</v>
      </c>
      <c r="E30362" s="34">
        <v>584038</v>
      </c>
      <c r="F30362" s="35">
        <v>1.03</v>
      </c>
      <c r="G30362" s="34" t="s">
        <v>364</v>
      </c>
    </row>
    <row r="30363" spans="1:7">
      <c r="A30363" s="32">
        <v>2018</v>
      </c>
      <c r="B30363" s="32">
        <v>2493</v>
      </c>
      <c r="C30363" s="33" t="s">
        <v>563</v>
      </c>
      <c r="D30363" s="33" t="s">
        <v>564</v>
      </c>
      <c r="E30363" s="34">
        <v>2420966</v>
      </c>
      <c r="F30363" s="35">
        <v>1.05</v>
      </c>
      <c r="G30363" s="34">
        <v>438</v>
      </c>
    </row>
    <row r="30364" spans="1:7">
      <c r="A30364" s="32">
        <v>2018</v>
      </c>
      <c r="B30364" s="32">
        <v>2494</v>
      </c>
      <c r="C30364" s="33" t="s">
        <v>565</v>
      </c>
      <c r="D30364" s="33" t="s">
        <v>566</v>
      </c>
      <c r="E30364" s="34">
        <v>100</v>
      </c>
      <c r="F30364" s="35">
        <v>5.83</v>
      </c>
      <c r="G30364" s="34" t="s">
        <v>364</v>
      </c>
    </row>
    <row r="30365" spans="1:7">
      <c r="A30365" s="32">
        <v>2018</v>
      </c>
      <c r="B30365" s="32">
        <v>2494</v>
      </c>
      <c r="C30365" s="33" t="s">
        <v>563</v>
      </c>
      <c r="D30365" s="33" t="s">
        <v>564</v>
      </c>
      <c r="E30365" s="34">
        <v>17971</v>
      </c>
      <c r="F30365" s="35">
        <v>1.03</v>
      </c>
      <c r="G30365" s="34" t="s">
        <v>364</v>
      </c>
    </row>
    <row r="30366" spans="1:7">
      <c r="A30366" s="32">
        <v>2018</v>
      </c>
      <c r="B30366" s="32">
        <v>2499</v>
      </c>
      <c r="C30366" s="33" t="s">
        <v>565</v>
      </c>
      <c r="D30366" s="33" t="s">
        <v>566</v>
      </c>
      <c r="E30366" s="34">
        <v>134</v>
      </c>
      <c r="F30366" s="35">
        <v>5.83</v>
      </c>
      <c r="G30366" s="34" t="s">
        <v>364</v>
      </c>
    </row>
    <row r="30367" spans="1:7">
      <c r="A30367" s="32">
        <v>2018</v>
      </c>
      <c r="B30367" s="32">
        <v>2499</v>
      </c>
      <c r="C30367" s="33" t="s">
        <v>563</v>
      </c>
      <c r="D30367" s="33" t="s">
        <v>564</v>
      </c>
      <c r="E30367" s="34">
        <v>78651</v>
      </c>
      <c r="F30367" s="35">
        <v>1.03</v>
      </c>
      <c r="G30367" s="34" t="s">
        <v>364</v>
      </c>
    </row>
    <row r="30368" spans="1:7">
      <c r="A30368" s="32">
        <v>2018</v>
      </c>
      <c r="B30368" s="32">
        <v>2500</v>
      </c>
      <c r="C30368" s="33" t="s">
        <v>563</v>
      </c>
      <c r="D30368" s="33" t="s">
        <v>564</v>
      </c>
      <c r="E30368" s="34">
        <v>1746497</v>
      </c>
      <c r="F30368" s="35">
        <v>1.0289999999999999</v>
      </c>
      <c r="G30368" s="34" t="s">
        <v>364</v>
      </c>
    </row>
    <row r="30369" spans="1:7">
      <c r="A30369" s="32">
        <v>2018</v>
      </c>
      <c r="B30369" s="32">
        <v>2511</v>
      </c>
      <c r="C30369" s="33" t="s">
        <v>563</v>
      </c>
      <c r="D30369" s="33" t="s">
        <v>564</v>
      </c>
      <c r="E30369" s="34">
        <v>1057933</v>
      </c>
      <c r="F30369" s="35">
        <v>1.03</v>
      </c>
      <c r="G30369" s="34">
        <v>485</v>
      </c>
    </row>
    <row r="30370" spans="1:7">
      <c r="A30370" s="32">
        <v>2018</v>
      </c>
      <c r="B30370" s="32">
        <v>2516</v>
      </c>
      <c r="C30370" s="33" t="s">
        <v>565</v>
      </c>
      <c r="D30370" s="33" t="s">
        <v>566</v>
      </c>
      <c r="E30370" s="34">
        <v>748</v>
      </c>
      <c r="F30370" s="35">
        <v>5.6520000000000001</v>
      </c>
      <c r="G30370" s="34">
        <v>1750</v>
      </c>
    </row>
    <row r="30371" spans="1:7">
      <c r="A30371" s="32">
        <v>2018</v>
      </c>
      <c r="B30371" s="32">
        <v>2516</v>
      </c>
      <c r="C30371" s="33" t="s">
        <v>563</v>
      </c>
      <c r="D30371" s="33" t="s">
        <v>564</v>
      </c>
      <c r="E30371" s="34">
        <v>1881723</v>
      </c>
      <c r="F30371" s="35">
        <v>1.0329999999999999</v>
      </c>
      <c r="G30371" s="34">
        <v>486</v>
      </c>
    </row>
    <row r="30372" spans="1:7">
      <c r="A30372" s="32">
        <v>2018</v>
      </c>
      <c r="B30372" s="32">
        <v>2517</v>
      </c>
      <c r="C30372" s="33" t="s">
        <v>565</v>
      </c>
      <c r="D30372" s="33" t="s">
        <v>566</v>
      </c>
      <c r="E30372" s="34">
        <v>103</v>
      </c>
      <c r="F30372" s="35">
        <v>5.6829999999999998</v>
      </c>
      <c r="G30372" s="34">
        <v>2166.3000000000002</v>
      </c>
    </row>
    <row r="30373" spans="1:7">
      <c r="A30373" s="32">
        <v>2018</v>
      </c>
      <c r="B30373" s="32">
        <v>2517</v>
      </c>
      <c r="C30373" s="33" t="s">
        <v>563</v>
      </c>
      <c r="D30373" s="33" t="s">
        <v>564</v>
      </c>
      <c r="E30373" s="34">
        <v>45074</v>
      </c>
      <c r="F30373" s="35">
        <v>1.026</v>
      </c>
      <c r="G30373" s="34">
        <v>484.2</v>
      </c>
    </row>
    <row r="30374" spans="1:7">
      <c r="A30374" s="32">
        <v>2018</v>
      </c>
      <c r="B30374" s="32">
        <v>2517</v>
      </c>
      <c r="C30374" s="33" t="s">
        <v>567</v>
      </c>
      <c r="D30374" s="33" t="s">
        <v>566</v>
      </c>
      <c r="E30374" s="34">
        <v>1043</v>
      </c>
      <c r="F30374" s="35">
        <v>6.3419999999999996</v>
      </c>
      <c r="G30374" s="34">
        <v>1143.2</v>
      </c>
    </row>
    <row r="30375" spans="1:7">
      <c r="A30375" s="32">
        <v>2018</v>
      </c>
      <c r="B30375" s="32">
        <v>2535</v>
      </c>
      <c r="C30375" s="33" t="s">
        <v>565</v>
      </c>
      <c r="D30375" s="33" t="s">
        <v>566</v>
      </c>
      <c r="E30375" s="34">
        <v>405</v>
      </c>
      <c r="F30375" s="35">
        <v>5.5890000000000004</v>
      </c>
      <c r="G30375" s="34" t="s">
        <v>364</v>
      </c>
    </row>
    <row r="30376" spans="1:7">
      <c r="A30376" s="32">
        <v>2018</v>
      </c>
      <c r="B30376" s="32">
        <v>2539</v>
      </c>
      <c r="C30376" s="33" t="s">
        <v>563</v>
      </c>
      <c r="D30376" s="33" t="s">
        <v>564</v>
      </c>
      <c r="E30376" s="34">
        <v>2192861</v>
      </c>
      <c r="F30376" s="35">
        <v>1.0309999999999999</v>
      </c>
      <c r="G30376" s="34" t="s">
        <v>364</v>
      </c>
    </row>
    <row r="30377" spans="1:7">
      <c r="A30377" s="32">
        <v>2018</v>
      </c>
      <c r="B30377" s="32">
        <v>2706</v>
      </c>
      <c r="C30377" s="33" t="s">
        <v>353</v>
      </c>
      <c r="D30377" s="33" t="s">
        <v>354</v>
      </c>
      <c r="E30377" s="34">
        <v>11182</v>
      </c>
      <c r="F30377" s="35">
        <v>23.65</v>
      </c>
      <c r="G30377" s="34">
        <v>327.3</v>
      </c>
    </row>
    <row r="30378" spans="1:7">
      <c r="A30378" s="32">
        <v>2018</v>
      </c>
      <c r="B30378" s="32">
        <v>2706</v>
      </c>
      <c r="C30378" s="33" t="s">
        <v>353</v>
      </c>
      <c r="D30378" s="33" t="s">
        <v>354</v>
      </c>
      <c r="E30378" s="34">
        <v>11710</v>
      </c>
      <c r="F30378" s="35">
        <v>25.864000000000001</v>
      </c>
      <c r="G30378" s="34">
        <v>336.8</v>
      </c>
    </row>
    <row r="30379" spans="1:7">
      <c r="A30379" s="32">
        <v>2018</v>
      </c>
      <c r="B30379" s="32">
        <v>2706</v>
      </c>
      <c r="C30379" s="33" t="s">
        <v>353</v>
      </c>
      <c r="D30379" s="33" t="s">
        <v>354</v>
      </c>
      <c r="E30379" s="34">
        <v>11711</v>
      </c>
      <c r="F30379" s="35">
        <v>26.242000000000001</v>
      </c>
      <c r="G30379" s="34">
        <v>371.3</v>
      </c>
    </row>
    <row r="30380" spans="1:7">
      <c r="A30380" s="32">
        <v>2018</v>
      </c>
      <c r="B30380" s="32">
        <v>2706</v>
      </c>
      <c r="C30380" s="33" t="s">
        <v>565</v>
      </c>
      <c r="D30380" s="33" t="s">
        <v>566</v>
      </c>
      <c r="E30380" s="34">
        <v>15655</v>
      </c>
      <c r="F30380" s="35">
        <v>5.8</v>
      </c>
      <c r="G30380" s="34">
        <v>1614.2</v>
      </c>
    </row>
    <row r="30381" spans="1:7">
      <c r="A30381" s="32">
        <v>2018</v>
      </c>
      <c r="B30381" s="32">
        <v>2706</v>
      </c>
      <c r="C30381" s="33" t="s">
        <v>563</v>
      </c>
      <c r="D30381" s="33" t="s">
        <v>564</v>
      </c>
      <c r="E30381" s="34">
        <v>48255</v>
      </c>
      <c r="F30381" s="35">
        <v>1.032</v>
      </c>
      <c r="G30381" s="34">
        <v>512.79999999999995</v>
      </c>
    </row>
    <row r="30382" spans="1:7">
      <c r="A30382" s="32">
        <v>2018</v>
      </c>
      <c r="B30382" s="32">
        <v>2712</v>
      </c>
      <c r="C30382" s="33" t="s">
        <v>353</v>
      </c>
      <c r="D30382" s="33" t="s">
        <v>354</v>
      </c>
      <c r="E30382" s="34">
        <v>23939</v>
      </c>
      <c r="F30382" s="35">
        <v>25.884</v>
      </c>
      <c r="G30382" s="34">
        <v>316.60000000000002</v>
      </c>
    </row>
    <row r="30383" spans="1:7">
      <c r="A30383" s="32">
        <v>2018</v>
      </c>
      <c r="B30383" s="32">
        <v>2712</v>
      </c>
      <c r="C30383" s="33" t="s">
        <v>353</v>
      </c>
      <c r="D30383" s="33" t="s">
        <v>354</v>
      </c>
      <c r="E30383" s="34">
        <v>11746</v>
      </c>
      <c r="F30383" s="35">
        <v>26.012</v>
      </c>
      <c r="G30383" s="34">
        <v>319.10000000000002</v>
      </c>
    </row>
    <row r="30384" spans="1:7">
      <c r="A30384" s="32">
        <v>2018</v>
      </c>
      <c r="B30384" s="32">
        <v>2712</v>
      </c>
      <c r="C30384" s="33" t="s">
        <v>353</v>
      </c>
      <c r="D30384" s="33" t="s">
        <v>354</v>
      </c>
      <c r="E30384" s="34">
        <v>37274</v>
      </c>
      <c r="F30384" s="35">
        <v>25.173999999999999</v>
      </c>
      <c r="G30384" s="34">
        <v>392.1</v>
      </c>
    </row>
    <row r="30385" spans="1:7">
      <c r="A30385" s="32">
        <v>2018</v>
      </c>
      <c r="B30385" s="32">
        <v>2712</v>
      </c>
      <c r="C30385" s="33" t="s">
        <v>353</v>
      </c>
      <c r="D30385" s="33" t="s">
        <v>354</v>
      </c>
      <c r="E30385" s="34">
        <v>25192</v>
      </c>
      <c r="F30385" s="35">
        <v>26.327999999999999</v>
      </c>
      <c r="G30385" s="34">
        <v>350.3</v>
      </c>
    </row>
    <row r="30386" spans="1:7">
      <c r="A30386" s="32">
        <v>2018</v>
      </c>
      <c r="B30386" s="32">
        <v>2718</v>
      </c>
      <c r="C30386" s="33" t="s">
        <v>565</v>
      </c>
      <c r="D30386" s="33" t="s">
        <v>566</v>
      </c>
      <c r="E30386" s="34">
        <v>179</v>
      </c>
      <c r="F30386" s="35">
        <v>5.8</v>
      </c>
      <c r="G30386" s="34">
        <v>1797.6</v>
      </c>
    </row>
    <row r="30387" spans="1:7">
      <c r="A30387" s="32">
        <v>2018</v>
      </c>
      <c r="B30387" s="32">
        <v>2720</v>
      </c>
      <c r="C30387" s="33" t="s">
        <v>563</v>
      </c>
      <c r="D30387" s="33" t="s">
        <v>564</v>
      </c>
      <c r="E30387" s="34">
        <v>431256</v>
      </c>
      <c r="F30387" s="35">
        <v>1.0309999999999999</v>
      </c>
      <c r="G30387" s="34">
        <v>386.2</v>
      </c>
    </row>
    <row r="30388" spans="1:7">
      <c r="A30388" s="32">
        <v>2018</v>
      </c>
      <c r="B30388" s="32">
        <v>2720</v>
      </c>
      <c r="C30388" s="33" t="s">
        <v>563</v>
      </c>
      <c r="D30388" s="33" t="s">
        <v>564</v>
      </c>
      <c r="E30388" s="34">
        <v>66468</v>
      </c>
      <c r="F30388" s="35">
        <v>1.0309999999999999</v>
      </c>
      <c r="G30388" s="34">
        <v>386.2</v>
      </c>
    </row>
    <row r="30389" spans="1:7">
      <c r="A30389" s="32">
        <v>2018</v>
      </c>
      <c r="B30389" s="32">
        <v>2720</v>
      </c>
      <c r="C30389" s="33" t="s">
        <v>563</v>
      </c>
      <c r="D30389" s="33" t="s">
        <v>564</v>
      </c>
      <c r="E30389" s="34">
        <v>1269534</v>
      </c>
      <c r="F30389" s="35">
        <v>1.0309999999999999</v>
      </c>
      <c r="G30389" s="34">
        <v>386.2</v>
      </c>
    </row>
    <row r="30390" spans="1:7">
      <c r="A30390" s="32">
        <v>2018</v>
      </c>
      <c r="B30390" s="32">
        <v>2720</v>
      </c>
      <c r="C30390" s="33" t="s">
        <v>563</v>
      </c>
      <c r="D30390" s="33" t="s">
        <v>564</v>
      </c>
      <c r="E30390" s="34">
        <v>1285327</v>
      </c>
      <c r="F30390" s="35">
        <v>1.0309999999999999</v>
      </c>
      <c r="G30390" s="34">
        <v>386.2</v>
      </c>
    </row>
    <row r="30391" spans="1:7">
      <c r="A30391" s="32">
        <v>2018</v>
      </c>
      <c r="B30391" s="32">
        <v>2721</v>
      </c>
      <c r="C30391" s="33" t="s">
        <v>565</v>
      </c>
      <c r="D30391" s="33" t="s">
        <v>566</v>
      </c>
      <c r="E30391" s="34">
        <v>4030</v>
      </c>
      <c r="F30391" s="35">
        <v>5.8</v>
      </c>
      <c r="G30391" s="34">
        <v>1496.1</v>
      </c>
    </row>
    <row r="30392" spans="1:7">
      <c r="A30392" s="32">
        <v>2018</v>
      </c>
      <c r="B30392" s="32">
        <v>2723</v>
      </c>
      <c r="C30392" s="33" t="s">
        <v>563</v>
      </c>
      <c r="D30392" s="33" t="s">
        <v>564</v>
      </c>
      <c r="E30392" s="34">
        <v>1064729</v>
      </c>
      <c r="F30392" s="35">
        <v>1.032</v>
      </c>
      <c r="G30392" s="34">
        <v>385.7</v>
      </c>
    </row>
    <row r="30393" spans="1:7">
      <c r="A30393" s="32">
        <v>2018</v>
      </c>
      <c r="B30393" s="32">
        <v>2723</v>
      </c>
      <c r="C30393" s="33" t="s">
        <v>563</v>
      </c>
      <c r="D30393" s="33" t="s">
        <v>564</v>
      </c>
      <c r="E30393" s="34">
        <v>856290</v>
      </c>
      <c r="F30393" s="35">
        <v>1.032</v>
      </c>
      <c r="G30393" s="34">
        <v>385.7</v>
      </c>
    </row>
    <row r="30394" spans="1:7">
      <c r="A30394" s="32">
        <v>2018</v>
      </c>
      <c r="B30394" s="32">
        <v>2723</v>
      </c>
      <c r="C30394" s="33" t="s">
        <v>563</v>
      </c>
      <c r="D30394" s="33" t="s">
        <v>564</v>
      </c>
      <c r="E30394" s="34">
        <v>705810</v>
      </c>
      <c r="F30394" s="35">
        <v>1.032</v>
      </c>
      <c r="G30394" s="34">
        <v>385.7</v>
      </c>
    </row>
    <row r="30395" spans="1:7">
      <c r="A30395" s="32">
        <v>2018</v>
      </c>
      <c r="B30395" s="32">
        <v>2723</v>
      </c>
      <c r="C30395" s="33" t="s">
        <v>563</v>
      </c>
      <c r="D30395" s="33" t="s">
        <v>564</v>
      </c>
      <c r="E30395" s="34">
        <v>551977</v>
      </c>
      <c r="F30395" s="35">
        <v>1.032</v>
      </c>
      <c r="G30395" s="34">
        <v>385.7</v>
      </c>
    </row>
    <row r="30396" spans="1:7">
      <c r="A30396" s="32">
        <v>2018</v>
      </c>
      <c r="B30396" s="32">
        <v>2727</v>
      </c>
      <c r="C30396" s="33" t="s">
        <v>353</v>
      </c>
      <c r="D30396" s="33" t="s">
        <v>354</v>
      </c>
      <c r="E30396" s="34">
        <v>12087</v>
      </c>
      <c r="F30396" s="35">
        <v>23.698</v>
      </c>
      <c r="G30396" s="34">
        <v>314.3</v>
      </c>
    </row>
    <row r="30397" spans="1:7">
      <c r="A30397" s="32">
        <v>2018</v>
      </c>
      <c r="B30397" s="32">
        <v>2727</v>
      </c>
      <c r="C30397" s="33" t="s">
        <v>565</v>
      </c>
      <c r="D30397" s="33" t="s">
        <v>566</v>
      </c>
      <c r="E30397" s="34">
        <v>3761</v>
      </c>
      <c r="F30397" s="35">
        <v>5.8</v>
      </c>
      <c r="G30397" s="34">
        <v>1585.6</v>
      </c>
    </row>
    <row r="30398" spans="1:7">
      <c r="A30398" s="32">
        <v>2018</v>
      </c>
      <c r="B30398" s="32">
        <v>2727</v>
      </c>
      <c r="C30398" s="33" t="s">
        <v>353</v>
      </c>
      <c r="D30398" s="33" t="s">
        <v>354</v>
      </c>
      <c r="E30398" s="34">
        <v>59226</v>
      </c>
      <c r="F30398" s="35">
        <v>26.08</v>
      </c>
      <c r="G30398" s="34">
        <v>299.10000000000002</v>
      </c>
    </row>
    <row r="30399" spans="1:7">
      <c r="A30399" s="32">
        <v>2018</v>
      </c>
      <c r="B30399" s="32">
        <v>2727</v>
      </c>
      <c r="C30399" s="33" t="s">
        <v>353</v>
      </c>
      <c r="D30399" s="33" t="s">
        <v>354</v>
      </c>
      <c r="E30399" s="34">
        <v>11221</v>
      </c>
      <c r="F30399" s="35">
        <v>24.042000000000002</v>
      </c>
      <c r="G30399" s="34">
        <v>314.8</v>
      </c>
    </row>
    <row r="30400" spans="1:7">
      <c r="A30400" s="32">
        <v>2018</v>
      </c>
      <c r="B30400" s="32">
        <v>2727</v>
      </c>
      <c r="C30400" s="33" t="s">
        <v>353</v>
      </c>
      <c r="D30400" s="33" t="s">
        <v>354</v>
      </c>
      <c r="E30400" s="34">
        <v>35894</v>
      </c>
      <c r="F30400" s="35">
        <v>25.872</v>
      </c>
      <c r="G30400" s="34">
        <v>323.7</v>
      </c>
    </row>
    <row r="30401" spans="1:7">
      <c r="A30401" s="32">
        <v>2018</v>
      </c>
      <c r="B30401" s="32">
        <v>2727</v>
      </c>
      <c r="C30401" s="33" t="s">
        <v>353</v>
      </c>
      <c r="D30401" s="33" t="s">
        <v>354</v>
      </c>
      <c r="E30401" s="34">
        <v>11950</v>
      </c>
      <c r="F30401" s="35">
        <v>25.49</v>
      </c>
      <c r="G30401" s="34">
        <v>320.2</v>
      </c>
    </row>
    <row r="30402" spans="1:7">
      <c r="A30402" s="32">
        <v>2018</v>
      </c>
      <c r="B30402" s="32">
        <v>2727</v>
      </c>
      <c r="C30402" s="33" t="s">
        <v>353</v>
      </c>
      <c r="D30402" s="33" t="s">
        <v>354</v>
      </c>
      <c r="E30402" s="34">
        <v>11268</v>
      </c>
      <c r="F30402" s="35">
        <v>23.658000000000001</v>
      </c>
      <c r="G30402" s="34">
        <v>333.5</v>
      </c>
    </row>
    <row r="30403" spans="1:7">
      <c r="A30403" s="32">
        <v>2018</v>
      </c>
      <c r="B30403" s="32">
        <v>2790</v>
      </c>
      <c r="C30403" s="33" t="s">
        <v>563</v>
      </c>
      <c r="D30403" s="33" t="s">
        <v>564</v>
      </c>
      <c r="E30403" s="34">
        <v>1442</v>
      </c>
      <c r="F30403" s="35">
        <v>1.0900000000000001</v>
      </c>
      <c r="G30403" s="34">
        <v>13044.5</v>
      </c>
    </row>
    <row r="30404" spans="1:7">
      <c r="A30404" s="32">
        <v>2018</v>
      </c>
      <c r="B30404" s="32">
        <v>2790</v>
      </c>
      <c r="C30404" s="33" t="s">
        <v>362</v>
      </c>
      <c r="D30404" s="33" t="s">
        <v>354</v>
      </c>
      <c r="E30404" s="34">
        <v>42717</v>
      </c>
      <c r="F30404" s="35">
        <v>13.86</v>
      </c>
      <c r="G30404" s="34">
        <v>281.10000000000002</v>
      </c>
    </row>
    <row r="30405" spans="1:7">
      <c r="A30405" s="32">
        <v>2018</v>
      </c>
      <c r="B30405" s="32">
        <v>2817</v>
      </c>
      <c r="C30405" s="33" t="s">
        <v>362</v>
      </c>
      <c r="D30405" s="33" t="s">
        <v>354</v>
      </c>
      <c r="E30405" s="34">
        <v>256733</v>
      </c>
      <c r="F30405" s="35">
        <v>13.342000000000001</v>
      </c>
      <c r="G30405" s="34">
        <v>129.5</v>
      </c>
    </row>
    <row r="30406" spans="1:7">
      <c r="A30406" s="32">
        <v>2018</v>
      </c>
      <c r="B30406" s="32">
        <v>2817</v>
      </c>
      <c r="C30406" s="33" t="s">
        <v>565</v>
      </c>
      <c r="D30406" s="33" t="s">
        <v>566</v>
      </c>
      <c r="E30406" s="34">
        <v>2237</v>
      </c>
      <c r="F30406" s="35">
        <v>5.77</v>
      </c>
      <c r="G30406" s="34">
        <v>1452.2</v>
      </c>
    </row>
    <row r="30407" spans="1:7">
      <c r="A30407" s="32">
        <v>2018</v>
      </c>
      <c r="B30407" s="32">
        <v>2823</v>
      </c>
      <c r="C30407" s="33" t="s">
        <v>362</v>
      </c>
      <c r="D30407" s="33" t="s">
        <v>354</v>
      </c>
      <c r="E30407" s="34">
        <v>94566</v>
      </c>
      <c r="F30407" s="35">
        <v>13.25</v>
      </c>
      <c r="G30407" s="34">
        <v>400</v>
      </c>
    </row>
    <row r="30408" spans="1:7">
      <c r="A30408" s="32">
        <v>2018</v>
      </c>
      <c r="B30408" s="32">
        <v>2823</v>
      </c>
      <c r="C30408" s="33" t="s">
        <v>362</v>
      </c>
      <c r="D30408" s="33" t="s">
        <v>354</v>
      </c>
      <c r="E30408" s="34">
        <v>259729</v>
      </c>
      <c r="F30408" s="35">
        <v>13.118</v>
      </c>
      <c r="G30408" s="34">
        <v>183.5</v>
      </c>
    </row>
    <row r="30409" spans="1:7">
      <c r="A30409" s="32">
        <v>2018</v>
      </c>
      <c r="B30409" s="32">
        <v>2823</v>
      </c>
      <c r="C30409" s="33" t="s">
        <v>565</v>
      </c>
      <c r="D30409" s="33" t="s">
        <v>566</v>
      </c>
      <c r="E30409" s="34">
        <v>2147</v>
      </c>
      <c r="F30409" s="35">
        <v>5.88</v>
      </c>
      <c r="G30409" s="34">
        <v>1359.3</v>
      </c>
    </row>
    <row r="30410" spans="1:7">
      <c r="A30410" s="32">
        <v>2018</v>
      </c>
      <c r="B30410" s="32">
        <v>2823</v>
      </c>
      <c r="C30410" s="33" t="s">
        <v>565</v>
      </c>
      <c r="D30410" s="33" t="s">
        <v>566</v>
      </c>
      <c r="E30410" s="34">
        <v>1254</v>
      </c>
      <c r="F30410" s="35">
        <v>5.88</v>
      </c>
      <c r="G30410" s="34">
        <v>1359.3</v>
      </c>
    </row>
    <row r="30411" spans="1:7">
      <c r="A30411" s="32">
        <v>2018</v>
      </c>
      <c r="B30411" s="32">
        <v>2828</v>
      </c>
      <c r="C30411" s="33" t="s">
        <v>353</v>
      </c>
      <c r="D30411" s="33" t="s">
        <v>354</v>
      </c>
      <c r="E30411" s="34">
        <v>6980</v>
      </c>
      <c r="F30411" s="35">
        <v>25.513999999999999</v>
      </c>
      <c r="G30411" s="34" t="s">
        <v>364</v>
      </c>
    </row>
    <row r="30412" spans="1:7">
      <c r="A30412" s="32">
        <v>2018</v>
      </c>
      <c r="B30412" s="32">
        <v>2828</v>
      </c>
      <c r="C30412" s="33" t="s">
        <v>353</v>
      </c>
      <c r="D30412" s="33" t="s">
        <v>354</v>
      </c>
      <c r="E30412" s="34">
        <v>28214</v>
      </c>
      <c r="F30412" s="35">
        <v>25.158000000000001</v>
      </c>
      <c r="G30412" s="34" t="s">
        <v>364</v>
      </c>
    </row>
    <row r="30413" spans="1:7">
      <c r="A30413" s="32">
        <v>2018</v>
      </c>
      <c r="B30413" s="32">
        <v>2828</v>
      </c>
      <c r="C30413" s="33" t="s">
        <v>353</v>
      </c>
      <c r="D30413" s="33" t="s">
        <v>354</v>
      </c>
      <c r="E30413" s="34">
        <v>85810</v>
      </c>
      <c r="F30413" s="35">
        <v>25.872</v>
      </c>
      <c r="G30413" s="34" t="s">
        <v>364</v>
      </c>
    </row>
    <row r="30414" spans="1:7">
      <c r="A30414" s="32">
        <v>2018</v>
      </c>
      <c r="B30414" s="32">
        <v>2828</v>
      </c>
      <c r="C30414" s="33" t="s">
        <v>353</v>
      </c>
      <c r="D30414" s="33" t="s">
        <v>354</v>
      </c>
      <c r="E30414" s="34">
        <v>16751</v>
      </c>
      <c r="F30414" s="35">
        <v>25.187999999999999</v>
      </c>
      <c r="G30414" s="34" t="s">
        <v>364</v>
      </c>
    </row>
    <row r="30415" spans="1:7">
      <c r="A30415" s="32">
        <v>2018</v>
      </c>
      <c r="B30415" s="32">
        <v>2828</v>
      </c>
      <c r="C30415" s="33" t="s">
        <v>353</v>
      </c>
      <c r="D30415" s="33" t="s">
        <v>354</v>
      </c>
      <c r="E30415" s="34">
        <v>37688</v>
      </c>
      <c r="F30415" s="35">
        <v>25.225999999999999</v>
      </c>
      <c r="G30415" s="34" t="s">
        <v>364</v>
      </c>
    </row>
    <row r="30416" spans="1:7">
      <c r="A30416" s="32">
        <v>2018</v>
      </c>
      <c r="B30416" s="32">
        <v>2828</v>
      </c>
      <c r="C30416" s="33" t="s">
        <v>353</v>
      </c>
      <c r="D30416" s="33" t="s">
        <v>354</v>
      </c>
      <c r="E30416" s="34">
        <v>1539</v>
      </c>
      <c r="F30416" s="35">
        <v>25.462</v>
      </c>
      <c r="G30416" s="34" t="s">
        <v>364</v>
      </c>
    </row>
    <row r="30417" spans="1:7">
      <c r="A30417" s="32">
        <v>2018</v>
      </c>
      <c r="B30417" s="32">
        <v>2828</v>
      </c>
      <c r="C30417" s="33" t="s">
        <v>353</v>
      </c>
      <c r="D30417" s="33" t="s">
        <v>354</v>
      </c>
      <c r="E30417" s="34">
        <v>56486</v>
      </c>
      <c r="F30417" s="35">
        <v>25.94</v>
      </c>
      <c r="G30417" s="34" t="s">
        <v>364</v>
      </c>
    </row>
    <row r="30418" spans="1:7">
      <c r="A30418" s="32">
        <v>2018</v>
      </c>
      <c r="B30418" s="32">
        <v>2828</v>
      </c>
      <c r="C30418" s="33" t="s">
        <v>353</v>
      </c>
      <c r="D30418" s="33" t="s">
        <v>354</v>
      </c>
      <c r="E30418" s="34">
        <v>3558</v>
      </c>
      <c r="F30418" s="35">
        <v>24.11</v>
      </c>
      <c r="G30418" s="34" t="s">
        <v>364</v>
      </c>
    </row>
    <row r="30419" spans="1:7">
      <c r="A30419" s="32">
        <v>2018</v>
      </c>
      <c r="B30419" s="32">
        <v>2828</v>
      </c>
      <c r="C30419" s="33" t="s">
        <v>353</v>
      </c>
      <c r="D30419" s="33" t="s">
        <v>354</v>
      </c>
      <c r="E30419" s="34">
        <v>14377</v>
      </c>
      <c r="F30419" s="35">
        <v>23.776</v>
      </c>
      <c r="G30419" s="34" t="s">
        <v>364</v>
      </c>
    </row>
    <row r="30420" spans="1:7">
      <c r="A30420" s="32">
        <v>2018</v>
      </c>
      <c r="B30420" s="32">
        <v>2828</v>
      </c>
      <c r="C30420" s="33" t="s">
        <v>353</v>
      </c>
      <c r="D30420" s="33" t="s">
        <v>354</v>
      </c>
      <c r="E30420" s="34">
        <v>51399</v>
      </c>
      <c r="F30420" s="35">
        <v>25.204000000000001</v>
      </c>
      <c r="G30420" s="34" t="s">
        <v>364</v>
      </c>
    </row>
    <row r="30421" spans="1:7">
      <c r="A30421" s="32">
        <v>2018</v>
      </c>
      <c r="B30421" s="32">
        <v>2828</v>
      </c>
      <c r="C30421" s="33" t="s">
        <v>353</v>
      </c>
      <c r="D30421" s="33" t="s">
        <v>354</v>
      </c>
      <c r="E30421" s="34">
        <v>15760</v>
      </c>
      <c r="F30421" s="35">
        <v>25.222000000000001</v>
      </c>
      <c r="G30421" s="34" t="s">
        <v>364</v>
      </c>
    </row>
    <row r="30422" spans="1:7">
      <c r="A30422" s="32">
        <v>2018</v>
      </c>
      <c r="B30422" s="32">
        <v>2828</v>
      </c>
      <c r="C30422" s="33" t="s">
        <v>353</v>
      </c>
      <c r="D30422" s="33" t="s">
        <v>354</v>
      </c>
      <c r="E30422" s="34">
        <v>13692</v>
      </c>
      <c r="F30422" s="35">
        <v>24.936</v>
      </c>
      <c r="G30422" s="34" t="s">
        <v>364</v>
      </c>
    </row>
    <row r="30423" spans="1:7">
      <c r="A30423" s="32">
        <v>2018</v>
      </c>
      <c r="B30423" s="32">
        <v>2832</v>
      </c>
      <c r="C30423" s="33" t="s">
        <v>353</v>
      </c>
      <c r="D30423" s="33" t="s">
        <v>354</v>
      </c>
      <c r="E30423" s="34">
        <v>10601</v>
      </c>
      <c r="F30423" s="35">
        <v>25.068999999999999</v>
      </c>
      <c r="G30423" s="34" t="s">
        <v>364</v>
      </c>
    </row>
    <row r="30424" spans="1:7">
      <c r="A30424" s="32">
        <v>2018</v>
      </c>
      <c r="B30424" s="32">
        <v>2832</v>
      </c>
      <c r="C30424" s="33" t="s">
        <v>353</v>
      </c>
      <c r="D30424" s="33" t="s">
        <v>354</v>
      </c>
      <c r="E30424" s="34">
        <v>5236</v>
      </c>
      <c r="F30424" s="35">
        <v>24.841000000000001</v>
      </c>
      <c r="G30424" s="34" t="s">
        <v>364</v>
      </c>
    </row>
    <row r="30425" spans="1:7">
      <c r="A30425" s="32">
        <v>2018</v>
      </c>
      <c r="B30425" s="32">
        <v>2832</v>
      </c>
      <c r="C30425" s="33" t="s">
        <v>353</v>
      </c>
      <c r="D30425" s="33" t="s">
        <v>354</v>
      </c>
      <c r="E30425" s="34">
        <v>5033</v>
      </c>
      <c r="F30425" s="35">
        <v>22.864999999999998</v>
      </c>
      <c r="G30425" s="34" t="s">
        <v>364</v>
      </c>
    </row>
    <row r="30426" spans="1:7">
      <c r="A30426" s="32">
        <v>2018</v>
      </c>
      <c r="B30426" s="32">
        <v>2832</v>
      </c>
      <c r="C30426" s="33" t="s">
        <v>353</v>
      </c>
      <c r="D30426" s="33" t="s">
        <v>354</v>
      </c>
      <c r="E30426" s="34">
        <v>1552</v>
      </c>
      <c r="F30426" s="35">
        <v>22.11</v>
      </c>
      <c r="G30426" s="34" t="s">
        <v>364</v>
      </c>
    </row>
    <row r="30427" spans="1:7">
      <c r="A30427" s="32">
        <v>2018</v>
      </c>
      <c r="B30427" s="32">
        <v>2832</v>
      </c>
      <c r="C30427" s="33" t="s">
        <v>353</v>
      </c>
      <c r="D30427" s="33" t="s">
        <v>354</v>
      </c>
      <c r="E30427" s="34">
        <v>1495</v>
      </c>
      <c r="F30427" s="35">
        <v>22.288</v>
      </c>
      <c r="G30427" s="34" t="s">
        <v>364</v>
      </c>
    </row>
    <row r="30428" spans="1:7">
      <c r="A30428" s="32">
        <v>2018</v>
      </c>
      <c r="B30428" s="32">
        <v>2832</v>
      </c>
      <c r="C30428" s="33" t="s">
        <v>353</v>
      </c>
      <c r="D30428" s="33" t="s">
        <v>354</v>
      </c>
      <c r="E30428" s="34">
        <v>13715</v>
      </c>
      <c r="F30428" s="35">
        <v>25.282</v>
      </c>
      <c r="G30428" s="34" t="s">
        <v>364</v>
      </c>
    </row>
    <row r="30429" spans="1:7">
      <c r="A30429" s="32">
        <v>2018</v>
      </c>
      <c r="B30429" s="32">
        <v>2832</v>
      </c>
      <c r="C30429" s="33" t="s">
        <v>353</v>
      </c>
      <c r="D30429" s="33" t="s">
        <v>354</v>
      </c>
      <c r="E30429" s="34">
        <v>80978</v>
      </c>
      <c r="F30429" s="35">
        <v>22.082999999999998</v>
      </c>
      <c r="G30429" s="34" t="s">
        <v>364</v>
      </c>
    </row>
    <row r="30430" spans="1:7">
      <c r="A30430" s="32">
        <v>2018</v>
      </c>
      <c r="B30430" s="32">
        <v>2832</v>
      </c>
      <c r="C30430" s="33" t="s">
        <v>353</v>
      </c>
      <c r="D30430" s="33" t="s">
        <v>354</v>
      </c>
      <c r="E30430" s="34">
        <v>68532</v>
      </c>
      <c r="F30430" s="35">
        <v>25.099</v>
      </c>
      <c r="G30430" s="34" t="s">
        <v>364</v>
      </c>
    </row>
    <row r="30431" spans="1:7">
      <c r="A30431" s="32">
        <v>2018</v>
      </c>
      <c r="B30431" s="32">
        <v>2832</v>
      </c>
      <c r="C30431" s="33" t="s">
        <v>353</v>
      </c>
      <c r="D30431" s="33" t="s">
        <v>354</v>
      </c>
      <c r="E30431" s="34">
        <v>29225</v>
      </c>
      <c r="F30431" s="35">
        <v>25.818999999999999</v>
      </c>
      <c r="G30431" s="34" t="s">
        <v>364</v>
      </c>
    </row>
    <row r="30432" spans="1:7">
      <c r="A30432" s="32">
        <v>2018</v>
      </c>
      <c r="B30432" s="32">
        <v>2832</v>
      </c>
      <c r="C30432" s="33" t="s">
        <v>353</v>
      </c>
      <c r="D30432" s="33" t="s">
        <v>354</v>
      </c>
      <c r="E30432" s="34">
        <v>25902</v>
      </c>
      <c r="F30432" s="35">
        <v>22.73</v>
      </c>
      <c r="G30432" s="34" t="s">
        <v>364</v>
      </c>
    </row>
    <row r="30433" spans="1:7">
      <c r="A30433" s="32">
        <v>2018</v>
      </c>
      <c r="B30433" s="32">
        <v>2832</v>
      </c>
      <c r="C30433" s="33" t="s">
        <v>353</v>
      </c>
      <c r="D30433" s="33" t="s">
        <v>354</v>
      </c>
      <c r="E30433" s="34">
        <v>14242</v>
      </c>
      <c r="F30433" s="35">
        <v>22.149000000000001</v>
      </c>
      <c r="G30433" s="34" t="s">
        <v>364</v>
      </c>
    </row>
    <row r="30434" spans="1:7">
      <c r="A30434" s="32">
        <v>2018</v>
      </c>
      <c r="B30434" s="32">
        <v>2832</v>
      </c>
      <c r="C30434" s="33" t="s">
        <v>353</v>
      </c>
      <c r="D30434" s="33" t="s">
        <v>354</v>
      </c>
      <c r="E30434" s="34">
        <v>13799</v>
      </c>
      <c r="F30434" s="35">
        <v>25.129000000000001</v>
      </c>
      <c r="G30434" s="34" t="s">
        <v>364</v>
      </c>
    </row>
    <row r="30435" spans="1:7">
      <c r="A30435" s="32">
        <v>2018</v>
      </c>
      <c r="B30435" s="32">
        <v>2836</v>
      </c>
      <c r="C30435" s="33" t="s">
        <v>353</v>
      </c>
      <c r="D30435" s="33" t="s">
        <v>354</v>
      </c>
      <c r="E30435" s="34">
        <v>25062</v>
      </c>
      <c r="F30435" s="35">
        <v>22.53</v>
      </c>
      <c r="G30435" s="34" t="s">
        <v>364</v>
      </c>
    </row>
    <row r="30436" spans="1:7">
      <c r="A30436" s="32">
        <v>2018</v>
      </c>
      <c r="B30436" s="32">
        <v>2836</v>
      </c>
      <c r="C30436" s="33" t="s">
        <v>565</v>
      </c>
      <c r="D30436" s="33" t="s">
        <v>566</v>
      </c>
      <c r="E30436" s="34">
        <v>2880</v>
      </c>
      <c r="F30436" s="35">
        <v>5.8250000000000002</v>
      </c>
      <c r="G30436" s="34" t="s">
        <v>364</v>
      </c>
    </row>
    <row r="30437" spans="1:7">
      <c r="A30437" s="32">
        <v>2018</v>
      </c>
      <c r="B30437" s="32">
        <v>2840</v>
      </c>
      <c r="C30437" s="33" t="s">
        <v>353</v>
      </c>
      <c r="D30437" s="33" t="s">
        <v>354</v>
      </c>
      <c r="E30437" s="34">
        <v>54384</v>
      </c>
      <c r="F30437" s="35">
        <v>23.06</v>
      </c>
      <c r="G30437" s="34" t="s">
        <v>364</v>
      </c>
    </row>
    <row r="30438" spans="1:7">
      <c r="A30438" s="32">
        <v>2018</v>
      </c>
      <c r="B30438" s="32">
        <v>2840</v>
      </c>
      <c r="C30438" s="33" t="s">
        <v>565</v>
      </c>
      <c r="D30438" s="33" t="s">
        <v>566</v>
      </c>
      <c r="E30438" s="34">
        <v>2171</v>
      </c>
      <c r="F30438" s="35">
        <v>5.7919999999999998</v>
      </c>
      <c r="G30438" s="34" t="s">
        <v>364</v>
      </c>
    </row>
    <row r="30439" spans="1:7">
      <c r="A30439" s="32">
        <v>2018</v>
      </c>
      <c r="B30439" s="32">
        <v>2840</v>
      </c>
      <c r="C30439" s="33" t="s">
        <v>353</v>
      </c>
      <c r="D30439" s="33" t="s">
        <v>354</v>
      </c>
      <c r="E30439" s="34">
        <v>23144</v>
      </c>
      <c r="F30439" s="35">
        <v>23.617999999999999</v>
      </c>
      <c r="G30439" s="34" t="s">
        <v>364</v>
      </c>
    </row>
    <row r="30440" spans="1:7">
      <c r="A30440" s="32">
        <v>2018</v>
      </c>
      <c r="B30440" s="32">
        <v>2840</v>
      </c>
      <c r="C30440" s="33" t="s">
        <v>353</v>
      </c>
      <c r="D30440" s="33" t="s">
        <v>354</v>
      </c>
      <c r="E30440" s="34">
        <v>26613</v>
      </c>
      <c r="F30440" s="35">
        <v>24.553999999999998</v>
      </c>
      <c r="G30440" s="34" t="s">
        <v>364</v>
      </c>
    </row>
    <row r="30441" spans="1:7">
      <c r="A30441" s="32">
        <v>2018</v>
      </c>
      <c r="B30441" s="32">
        <v>2840</v>
      </c>
      <c r="C30441" s="33" t="s">
        <v>353</v>
      </c>
      <c r="D30441" s="33" t="s">
        <v>354</v>
      </c>
      <c r="E30441" s="34">
        <v>65079</v>
      </c>
      <c r="F30441" s="35">
        <v>23.344000000000001</v>
      </c>
      <c r="G30441" s="34" t="s">
        <v>364</v>
      </c>
    </row>
    <row r="30442" spans="1:7">
      <c r="A30442" s="32">
        <v>2018</v>
      </c>
      <c r="B30442" s="32">
        <v>2847</v>
      </c>
      <c r="C30442" s="33" t="s">
        <v>563</v>
      </c>
      <c r="D30442" s="33" t="s">
        <v>564</v>
      </c>
      <c r="E30442" s="34">
        <v>162818</v>
      </c>
      <c r="F30442" s="35">
        <v>1.0669999999999999</v>
      </c>
      <c r="G30442" s="34">
        <v>392.4</v>
      </c>
    </row>
    <row r="30443" spans="1:7">
      <c r="A30443" s="32">
        <v>2018</v>
      </c>
      <c r="B30443" s="32">
        <v>2866</v>
      </c>
      <c r="C30443" s="33" t="s">
        <v>353</v>
      </c>
      <c r="D30443" s="33" t="s">
        <v>354</v>
      </c>
      <c r="E30443" s="34">
        <v>3227</v>
      </c>
      <c r="F30443" s="35">
        <v>25.253</v>
      </c>
      <c r="G30443" s="34" t="s">
        <v>364</v>
      </c>
    </row>
    <row r="30444" spans="1:7">
      <c r="A30444" s="32">
        <v>2018</v>
      </c>
      <c r="B30444" s="32">
        <v>2866</v>
      </c>
      <c r="C30444" s="33" t="s">
        <v>353</v>
      </c>
      <c r="D30444" s="33" t="s">
        <v>354</v>
      </c>
      <c r="E30444" s="34">
        <v>101985</v>
      </c>
      <c r="F30444" s="35">
        <v>25.254999999999999</v>
      </c>
      <c r="G30444" s="34" t="s">
        <v>364</v>
      </c>
    </row>
    <row r="30445" spans="1:7">
      <c r="A30445" s="32">
        <v>2018</v>
      </c>
      <c r="B30445" s="32">
        <v>2866</v>
      </c>
      <c r="C30445" s="33" t="s">
        <v>353</v>
      </c>
      <c r="D30445" s="33" t="s">
        <v>354</v>
      </c>
      <c r="E30445" s="34">
        <v>101379</v>
      </c>
      <c r="F30445" s="35">
        <v>25.260999999999999</v>
      </c>
      <c r="G30445" s="34" t="s">
        <v>364</v>
      </c>
    </row>
    <row r="30446" spans="1:7">
      <c r="A30446" s="32">
        <v>2018</v>
      </c>
      <c r="B30446" s="32">
        <v>2866</v>
      </c>
      <c r="C30446" s="33" t="s">
        <v>565</v>
      </c>
      <c r="D30446" s="33" t="s">
        <v>566</v>
      </c>
      <c r="E30446" s="34">
        <v>1608</v>
      </c>
      <c r="F30446" s="35">
        <v>5.8</v>
      </c>
      <c r="G30446" s="34" t="s">
        <v>364</v>
      </c>
    </row>
    <row r="30447" spans="1:7">
      <c r="A30447" s="32">
        <v>2018</v>
      </c>
      <c r="B30447" s="32">
        <v>2866</v>
      </c>
      <c r="C30447" s="33" t="s">
        <v>565</v>
      </c>
      <c r="D30447" s="33" t="s">
        <v>566</v>
      </c>
      <c r="E30447" s="34">
        <v>3037</v>
      </c>
      <c r="F30447" s="35">
        <v>5.8</v>
      </c>
      <c r="G30447" s="34" t="s">
        <v>364</v>
      </c>
    </row>
    <row r="30448" spans="1:7">
      <c r="A30448" s="32">
        <v>2018</v>
      </c>
      <c r="B30448" s="32">
        <v>2876</v>
      </c>
      <c r="C30448" s="33" t="s">
        <v>353</v>
      </c>
      <c r="D30448" s="33" t="s">
        <v>354</v>
      </c>
      <c r="E30448" s="34">
        <v>52310</v>
      </c>
      <c r="F30448" s="35">
        <v>25.074000000000002</v>
      </c>
      <c r="G30448" s="34">
        <v>170.2</v>
      </c>
    </row>
    <row r="30449" spans="1:7">
      <c r="A30449" s="32">
        <v>2018</v>
      </c>
      <c r="B30449" s="32">
        <v>2876</v>
      </c>
      <c r="C30449" s="33" t="s">
        <v>353</v>
      </c>
      <c r="D30449" s="33" t="s">
        <v>354</v>
      </c>
      <c r="E30449" s="34">
        <v>88012</v>
      </c>
      <c r="F30449" s="35">
        <v>25.012</v>
      </c>
      <c r="G30449" s="34">
        <v>171.6</v>
      </c>
    </row>
    <row r="30450" spans="1:7">
      <c r="A30450" s="32">
        <v>2018</v>
      </c>
      <c r="B30450" s="32">
        <v>2876</v>
      </c>
      <c r="C30450" s="33" t="s">
        <v>565</v>
      </c>
      <c r="D30450" s="33" t="s">
        <v>566</v>
      </c>
      <c r="E30450" s="34">
        <v>1410</v>
      </c>
      <c r="F30450" s="35">
        <v>5.7119999999999997</v>
      </c>
      <c r="G30450" s="34">
        <v>1624.1</v>
      </c>
    </row>
    <row r="30451" spans="1:7">
      <c r="A30451" s="32">
        <v>2018</v>
      </c>
      <c r="B30451" s="32">
        <v>2876</v>
      </c>
      <c r="C30451" s="33" t="s">
        <v>363</v>
      </c>
      <c r="D30451" s="33" t="s">
        <v>354</v>
      </c>
      <c r="E30451" s="34">
        <v>30688</v>
      </c>
      <c r="F30451" s="35">
        <v>17.274000000000001</v>
      </c>
      <c r="G30451" s="34">
        <v>164.2</v>
      </c>
    </row>
    <row r="30452" spans="1:7">
      <c r="A30452" s="32">
        <v>2018</v>
      </c>
      <c r="B30452" s="32">
        <v>2880</v>
      </c>
      <c r="C30452" s="33" t="s">
        <v>563</v>
      </c>
      <c r="D30452" s="33" t="s">
        <v>564</v>
      </c>
      <c r="E30452" s="34">
        <v>126239</v>
      </c>
      <c r="F30452" s="35">
        <v>1.0529999999999999</v>
      </c>
      <c r="G30452" s="34" t="s">
        <v>364</v>
      </c>
    </row>
    <row r="30453" spans="1:7">
      <c r="A30453" s="32">
        <v>2018</v>
      </c>
      <c r="B30453" s="32">
        <v>2936</v>
      </c>
      <c r="C30453" s="33" t="s">
        <v>353</v>
      </c>
      <c r="D30453" s="33" t="s">
        <v>354</v>
      </c>
      <c r="E30453" s="34">
        <v>133</v>
      </c>
      <c r="F30453" s="35">
        <v>24.52</v>
      </c>
      <c r="G30453" s="34">
        <v>352.3</v>
      </c>
    </row>
    <row r="30454" spans="1:7">
      <c r="A30454" s="32">
        <v>2018</v>
      </c>
      <c r="B30454" s="32">
        <v>2936</v>
      </c>
      <c r="C30454" s="33" t="s">
        <v>353</v>
      </c>
      <c r="D30454" s="33" t="s">
        <v>354</v>
      </c>
      <c r="E30454" s="34">
        <v>49</v>
      </c>
      <c r="F30454" s="35">
        <v>25.1</v>
      </c>
      <c r="G30454" s="34">
        <v>347.3</v>
      </c>
    </row>
    <row r="30455" spans="1:7">
      <c r="A30455" s="32">
        <v>2018</v>
      </c>
      <c r="B30455" s="32">
        <v>2936</v>
      </c>
      <c r="C30455" s="33" t="s">
        <v>565</v>
      </c>
      <c r="D30455" s="33" t="s">
        <v>566</v>
      </c>
      <c r="E30455" s="34">
        <v>7</v>
      </c>
      <c r="F30455" s="35">
        <v>5.84</v>
      </c>
      <c r="G30455" s="34">
        <v>1925</v>
      </c>
    </row>
    <row r="30456" spans="1:7">
      <c r="A30456" s="32">
        <v>2018</v>
      </c>
      <c r="B30456" s="32">
        <v>2951</v>
      </c>
      <c r="C30456" s="33" t="s">
        <v>563</v>
      </c>
      <c r="D30456" s="33" t="s">
        <v>564</v>
      </c>
      <c r="E30456" s="34">
        <v>436320</v>
      </c>
      <c r="F30456" s="35">
        <v>1.054</v>
      </c>
      <c r="G30456" s="34">
        <v>542.1</v>
      </c>
    </row>
    <row r="30457" spans="1:7">
      <c r="A30457" s="32">
        <v>2018</v>
      </c>
      <c r="B30457" s="32">
        <v>2952</v>
      </c>
      <c r="C30457" s="33" t="s">
        <v>563</v>
      </c>
      <c r="D30457" s="33" t="s">
        <v>564</v>
      </c>
      <c r="E30457" s="34">
        <v>13862</v>
      </c>
      <c r="F30457" s="35">
        <v>1.004</v>
      </c>
      <c r="G30457" s="34">
        <v>670.7</v>
      </c>
    </row>
    <row r="30458" spans="1:7">
      <c r="A30458" s="32">
        <v>2018</v>
      </c>
      <c r="B30458" s="32">
        <v>2956</v>
      </c>
      <c r="C30458" s="33" t="s">
        <v>563</v>
      </c>
      <c r="D30458" s="33" t="s">
        <v>564</v>
      </c>
      <c r="E30458" s="34">
        <v>580600</v>
      </c>
      <c r="F30458" s="35">
        <v>1.0169999999999999</v>
      </c>
      <c r="G30458" s="34">
        <v>670.7</v>
      </c>
    </row>
    <row r="30459" spans="1:7">
      <c r="A30459" s="32">
        <v>2018</v>
      </c>
      <c r="B30459" s="32">
        <v>2963</v>
      </c>
      <c r="C30459" s="33" t="s">
        <v>363</v>
      </c>
      <c r="D30459" s="33" t="s">
        <v>354</v>
      </c>
      <c r="E30459" s="34">
        <v>76456</v>
      </c>
      <c r="F30459" s="35">
        <v>17.32</v>
      </c>
      <c r="G30459" s="34">
        <v>156.4</v>
      </c>
    </row>
    <row r="30460" spans="1:7">
      <c r="A30460" s="32">
        <v>2018</v>
      </c>
      <c r="B30460" s="32">
        <v>2963</v>
      </c>
      <c r="C30460" s="33" t="s">
        <v>563</v>
      </c>
      <c r="D30460" s="33" t="s">
        <v>564</v>
      </c>
      <c r="E30460" s="34">
        <v>13772</v>
      </c>
      <c r="F30460" s="35">
        <v>1.02</v>
      </c>
      <c r="G30460" s="34">
        <v>432.9</v>
      </c>
    </row>
    <row r="30461" spans="1:7">
      <c r="A30461" s="32">
        <v>2018</v>
      </c>
      <c r="B30461" s="32">
        <v>2963</v>
      </c>
      <c r="C30461" s="33" t="s">
        <v>563</v>
      </c>
      <c r="D30461" s="33" t="s">
        <v>564</v>
      </c>
      <c r="E30461" s="34">
        <v>14833</v>
      </c>
      <c r="F30461" s="35">
        <v>1.0209999999999999</v>
      </c>
      <c r="G30461" s="34">
        <v>407</v>
      </c>
    </row>
    <row r="30462" spans="1:7">
      <c r="A30462" s="32">
        <v>2018</v>
      </c>
      <c r="B30462" s="32">
        <v>2963</v>
      </c>
      <c r="C30462" s="33" t="s">
        <v>563</v>
      </c>
      <c r="D30462" s="33" t="s">
        <v>564</v>
      </c>
      <c r="E30462" s="34">
        <v>15465</v>
      </c>
      <c r="F30462" s="35">
        <v>1.02</v>
      </c>
      <c r="G30462" s="34">
        <v>405</v>
      </c>
    </row>
    <row r="30463" spans="1:7">
      <c r="A30463" s="32">
        <v>2018</v>
      </c>
      <c r="B30463" s="32">
        <v>2963</v>
      </c>
      <c r="C30463" s="33" t="s">
        <v>563</v>
      </c>
      <c r="D30463" s="33" t="s">
        <v>564</v>
      </c>
      <c r="E30463" s="34">
        <v>53</v>
      </c>
      <c r="F30463" s="35">
        <v>1.02</v>
      </c>
      <c r="G30463" s="34">
        <v>434.5</v>
      </c>
    </row>
    <row r="30464" spans="1:7">
      <c r="A30464" s="32">
        <v>2018</v>
      </c>
      <c r="B30464" s="32">
        <v>2963</v>
      </c>
      <c r="C30464" s="33" t="s">
        <v>563</v>
      </c>
      <c r="D30464" s="33" t="s">
        <v>564</v>
      </c>
      <c r="E30464" s="34">
        <v>21612</v>
      </c>
      <c r="F30464" s="35">
        <v>1.02</v>
      </c>
      <c r="G30464" s="34">
        <v>405</v>
      </c>
    </row>
    <row r="30465" spans="1:7">
      <c r="A30465" s="32">
        <v>2018</v>
      </c>
      <c r="B30465" s="32">
        <v>2963</v>
      </c>
      <c r="C30465" s="33" t="s">
        <v>563</v>
      </c>
      <c r="D30465" s="33" t="s">
        <v>564</v>
      </c>
      <c r="E30465" s="34">
        <v>39261</v>
      </c>
      <c r="F30465" s="35">
        <v>1.02</v>
      </c>
      <c r="G30465" s="34">
        <v>325.8</v>
      </c>
    </row>
    <row r="30466" spans="1:7">
      <c r="A30466" s="32">
        <v>2018</v>
      </c>
      <c r="B30466" s="32">
        <v>2963</v>
      </c>
      <c r="C30466" s="33" t="s">
        <v>563</v>
      </c>
      <c r="D30466" s="33" t="s">
        <v>564</v>
      </c>
      <c r="E30466" s="34">
        <v>121445</v>
      </c>
      <c r="F30466" s="35">
        <v>1.02</v>
      </c>
      <c r="G30466" s="34">
        <v>367</v>
      </c>
    </row>
    <row r="30467" spans="1:7">
      <c r="A30467" s="32">
        <v>2018</v>
      </c>
      <c r="B30467" s="32">
        <v>2963</v>
      </c>
      <c r="C30467" s="33" t="s">
        <v>563</v>
      </c>
      <c r="D30467" s="33" t="s">
        <v>564</v>
      </c>
      <c r="E30467" s="34">
        <v>253082</v>
      </c>
      <c r="F30467" s="35">
        <v>1.02</v>
      </c>
      <c r="G30467" s="34">
        <v>444.4</v>
      </c>
    </row>
    <row r="30468" spans="1:7">
      <c r="A30468" s="32">
        <v>2018</v>
      </c>
      <c r="B30468" s="32">
        <v>2963</v>
      </c>
      <c r="C30468" s="33" t="s">
        <v>563</v>
      </c>
      <c r="D30468" s="33" t="s">
        <v>564</v>
      </c>
      <c r="E30468" s="34">
        <v>291404</v>
      </c>
      <c r="F30468" s="35">
        <v>1.02</v>
      </c>
      <c r="G30468" s="34">
        <v>398</v>
      </c>
    </row>
    <row r="30469" spans="1:7">
      <c r="A30469" s="32">
        <v>2018</v>
      </c>
      <c r="B30469" s="32">
        <v>2963</v>
      </c>
      <c r="C30469" s="33" t="s">
        <v>563</v>
      </c>
      <c r="D30469" s="33" t="s">
        <v>564</v>
      </c>
      <c r="E30469" s="34">
        <v>320217</v>
      </c>
      <c r="F30469" s="35">
        <v>1.02</v>
      </c>
      <c r="G30469" s="34">
        <v>394.8</v>
      </c>
    </row>
    <row r="30470" spans="1:7">
      <c r="A30470" s="32">
        <v>2018</v>
      </c>
      <c r="B30470" s="32">
        <v>2963</v>
      </c>
      <c r="C30470" s="33" t="s">
        <v>563</v>
      </c>
      <c r="D30470" s="33" t="s">
        <v>564</v>
      </c>
      <c r="E30470" s="34">
        <v>343182</v>
      </c>
      <c r="F30470" s="35">
        <v>1.02</v>
      </c>
      <c r="G30470" s="34">
        <v>420.9</v>
      </c>
    </row>
    <row r="30471" spans="1:7">
      <c r="A30471" s="32">
        <v>2018</v>
      </c>
      <c r="B30471" s="32">
        <v>2963</v>
      </c>
      <c r="C30471" s="33" t="s">
        <v>563</v>
      </c>
      <c r="D30471" s="33" t="s">
        <v>564</v>
      </c>
      <c r="E30471" s="34">
        <v>403140</v>
      </c>
      <c r="F30471" s="35">
        <v>1.02</v>
      </c>
      <c r="G30471" s="34">
        <v>375</v>
      </c>
    </row>
    <row r="30472" spans="1:7">
      <c r="A30472" s="32">
        <v>2018</v>
      </c>
      <c r="B30472" s="32">
        <v>2963</v>
      </c>
      <c r="C30472" s="33" t="s">
        <v>563</v>
      </c>
      <c r="D30472" s="33" t="s">
        <v>564</v>
      </c>
      <c r="E30472" s="34">
        <v>11316</v>
      </c>
      <c r="F30472" s="35">
        <v>1.02</v>
      </c>
      <c r="G30472" s="34">
        <v>435</v>
      </c>
    </row>
    <row r="30473" spans="1:7">
      <c r="A30473" s="32">
        <v>2018</v>
      </c>
      <c r="B30473" s="32">
        <v>2963</v>
      </c>
      <c r="C30473" s="33" t="s">
        <v>563</v>
      </c>
      <c r="D30473" s="33" t="s">
        <v>564</v>
      </c>
      <c r="E30473" s="34">
        <v>9505</v>
      </c>
      <c r="F30473" s="35">
        <v>1.02</v>
      </c>
      <c r="G30473" s="34">
        <v>429.5</v>
      </c>
    </row>
    <row r="30474" spans="1:7">
      <c r="A30474" s="32">
        <v>2018</v>
      </c>
      <c r="B30474" s="32">
        <v>2963</v>
      </c>
      <c r="C30474" s="33" t="s">
        <v>563</v>
      </c>
      <c r="D30474" s="33" t="s">
        <v>564</v>
      </c>
      <c r="E30474" s="34">
        <v>8833</v>
      </c>
      <c r="F30474" s="35">
        <v>1.02</v>
      </c>
      <c r="G30474" s="34">
        <v>439.2</v>
      </c>
    </row>
    <row r="30475" spans="1:7">
      <c r="A30475" s="32">
        <v>2018</v>
      </c>
      <c r="B30475" s="32">
        <v>2963</v>
      </c>
      <c r="C30475" s="33" t="s">
        <v>563</v>
      </c>
      <c r="D30475" s="33" t="s">
        <v>564</v>
      </c>
      <c r="E30475" s="34">
        <v>3708</v>
      </c>
      <c r="F30475" s="35">
        <v>1.02</v>
      </c>
      <c r="G30475" s="34">
        <v>435</v>
      </c>
    </row>
    <row r="30476" spans="1:7">
      <c r="A30476" s="32">
        <v>2018</v>
      </c>
      <c r="B30476" s="32">
        <v>2963</v>
      </c>
      <c r="C30476" s="33" t="s">
        <v>563</v>
      </c>
      <c r="D30476" s="33" t="s">
        <v>564</v>
      </c>
      <c r="E30476" s="34">
        <v>3210</v>
      </c>
      <c r="F30476" s="35">
        <v>1.02</v>
      </c>
      <c r="G30476" s="34">
        <v>414.4</v>
      </c>
    </row>
    <row r="30477" spans="1:7">
      <c r="A30477" s="32">
        <v>2018</v>
      </c>
      <c r="B30477" s="32">
        <v>2963</v>
      </c>
      <c r="C30477" s="33" t="s">
        <v>563</v>
      </c>
      <c r="D30477" s="33" t="s">
        <v>564</v>
      </c>
      <c r="E30477" s="34">
        <v>1514</v>
      </c>
      <c r="F30477" s="35">
        <v>1.02</v>
      </c>
      <c r="G30477" s="34">
        <v>445.8</v>
      </c>
    </row>
    <row r="30478" spans="1:7">
      <c r="A30478" s="32">
        <v>2018</v>
      </c>
      <c r="B30478" s="32">
        <v>2963</v>
      </c>
      <c r="C30478" s="33" t="s">
        <v>563</v>
      </c>
      <c r="D30478" s="33" t="s">
        <v>564</v>
      </c>
      <c r="E30478" s="34">
        <v>385</v>
      </c>
      <c r="F30478" s="35">
        <v>1.02</v>
      </c>
      <c r="G30478" s="34">
        <v>415.8</v>
      </c>
    </row>
    <row r="30479" spans="1:7">
      <c r="A30479" s="32">
        <v>2018</v>
      </c>
      <c r="B30479" s="32">
        <v>2963</v>
      </c>
      <c r="C30479" s="33" t="s">
        <v>563</v>
      </c>
      <c r="D30479" s="33" t="s">
        <v>564</v>
      </c>
      <c r="E30479" s="34">
        <v>20172</v>
      </c>
      <c r="F30479" s="35">
        <v>1.02</v>
      </c>
      <c r="G30479" s="34">
        <v>405</v>
      </c>
    </row>
    <row r="30480" spans="1:7">
      <c r="A30480" s="32">
        <v>2018</v>
      </c>
      <c r="B30480" s="32">
        <v>2963</v>
      </c>
      <c r="C30480" s="33" t="s">
        <v>563</v>
      </c>
      <c r="D30480" s="33" t="s">
        <v>564</v>
      </c>
      <c r="E30480" s="34">
        <v>32</v>
      </c>
      <c r="F30480" s="35">
        <v>1.02</v>
      </c>
      <c r="G30480" s="34">
        <v>449.6</v>
      </c>
    </row>
    <row r="30481" spans="1:7">
      <c r="A30481" s="32">
        <v>2018</v>
      </c>
      <c r="B30481" s="32">
        <v>2963</v>
      </c>
      <c r="C30481" s="33" t="s">
        <v>363</v>
      </c>
      <c r="D30481" s="33" t="s">
        <v>354</v>
      </c>
      <c r="E30481" s="34">
        <v>30651</v>
      </c>
      <c r="F30481" s="35">
        <v>17.302</v>
      </c>
      <c r="G30481" s="34">
        <v>155.5</v>
      </c>
    </row>
    <row r="30482" spans="1:7">
      <c r="A30482" s="32">
        <v>2018</v>
      </c>
      <c r="B30482" s="32">
        <v>2964</v>
      </c>
      <c r="C30482" s="33" t="s">
        <v>563</v>
      </c>
      <c r="D30482" s="33" t="s">
        <v>564</v>
      </c>
      <c r="E30482" s="34">
        <v>106164</v>
      </c>
      <c r="F30482" s="35">
        <v>1.02</v>
      </c>
      <c r="G30482" s="34">
        <v>367.2</v>
      </c>
    </row>
    <row r="30483" spans="1:7">
      <c r="A30483" s="32">
        <v>2018</v>
      </c>
      <c r="B30483" s="32">
        <v>2964</v>
      </c>
      <c r="C30483" s="33" t="s">
        <v>563</v>
      </c>
      <c r="D30483" s="33" t="s">
        <v>564</v>
      </c>
      <c r="E30483" s="34">
        <v>28</v>
      </c>
      <c r="F30483" s="35">
        <v>1.02</v>
      </c>
      <c r="G30483" s="34">
        <v>431.6</v>
      </c>
    </row>
    <row r="30484" spans="1:7">
      <c r="A30484" s="32">
        <v>2018</v>
      </c>
      <c r="B30484" s="32">
        <v>2964</v>
      </c>
      <c r="C30484" s="33" t="s">
        <v>563</v>
      </c>
      <c r="D30484" s="33" t="s">
        <v>564</v>
      </c>
      <c r="E30484" s="34">
        <v>65</v>
      </c>
      <c r="F30484" s="35">
        <v>1.02</v>
      </c>
      <c r="G30484" s="34">
        <v>325.7</v>
      </c>
    </row>
    <row r="30485" spans="1:7">
      <c r="A30485" s="32">
        <v>2018</v>
      </c>
      <c r="B30485" s="32">
        <v>2964</v>
      </c>
      <c r="C30485" s="33" t="s">
        <v>563</v>
      </c>
      <c r="D30485" s="33" t="s">
        <v>564</v>
      </c>
      <c r="E30485" s="34">
        <v>119</v>
      </c>
      <c r="F30485" s="35">
        <v>1.02</v>
      </c>
      <c r="G30485" s="34">
        <v>464.1</v>
      </c>
    </row>
    <row r="30486" spans="1:7">
      <c r="A30486" s="32">
        <v>2018</v>
      </c>
      <c r="B30486" s="32">
        <v>2964</v>
      </c>
      <c r="C30486" s="33" t="s">
        <v>563</v>
      </c>
      <c r="D30486" s="33" t="s">
        <v>564</v>
      </c>
      <c r="E30486" s="34">
        <v>121</v>
      </c>
      <c r="F30486" s="35">
        <v>1.02</v>
      </c>
      <c r="G30486" s="34">
        <v>412.4</v>
      </c>
    </row>
    <row r="30487" spans="1:7">
      <c r="A30487" s="32">
        <v>2018</v>
      </c>
      <c r="B30487" s="32">
        <v>2964</v>
      </c>
      <c r="C30487" s="33" t="s">
        <v>563</v>
      </c>
      <c r="D30487" s="33" t="s">
        <v>564</v>
      </c>
      <c r="E30487" s="34">
        <v>254</v>
      </c>
      <c r="F30487" s="35">
        <v>1.02</v>
      </c>
      <c r="G30487" s="34">
        <v>395.7</v>
      </c>
    </row>
    <row r="30488" spans="1:7">
      <c r="A30488" s="32">
        <v>2018</v>
      </c>
      <c r="B30488" s="32">
        <v>2964</v>
      </c>
      <c r="C30488" s="33" t="s">
        <v>563</v>
      </c>
      <c r="D30488" s="33" t="s">
        <v>564</v>
      </c>
      <c r="E30488" s="34">
        <v>271</v>
      </c>
      <c r="F30488" s="35">
        <v>1.02</v>
      </c>
      <c r="G30488" s="34">
        <v>480.3</v>
      </c>
    </row>
    <row r="30489" spans="1:7">
      <c r="A30489" s="32">
        <v>2018</v>
      </c>
      <c r="B30489" s="32">
        <v>2964</v>
      </c>
      <c r="C30489" s="33" t="s">
        <v>563</v>
      </c>
      <c r="D30489" s="33" t="s">
        <v>564</v>
      </c>
      <c r="E30489" s="34">
        <v>428</v>
      </c>
      <c r="F30489" s="35">
        <v>1.02</v>
      </c>
      <c r="G30489" s="34">
        <v>268.10000000000002</v>
      </c>
    </row>
    <row r="30490" spans="1:7">
      <c r="A30490" s="32">
        <v>2018</v>
      </c>
      <c r="B30490" s="32">
        <v>2964</v>
      </c>
      <c r="C30490" s="33" t="s">
        <v>563</v>
      </c>
      <c r="D30490" s="33" t="s">
        <v>564</v>
      </c>
      <c r="E30490" s="34">
        <v>445</v>
      </c>
      <c r="F30490" s="35">
        <v>1.03</v>
      </c>
      <c r="G30490" s="34">
        <v>460.9</v>
      </c>
    </row>
    <row r="30491" spans="1:7">
      <c r="A30491" s="32">
        <v>2018</v>
      </c>
      <c r="B30491" s="32">
        <v>2964</v>
      </c>
      <c r="C30491" s="33" t="s">
        <v>563</v>
      </c>
      <c r="D30491" s="33" t="s">
        <v>564</v>
      </c>
      <c r="E30491" s="34">
        <v>470</v>
      </c>
      <c r="F30491" s="35">
        <v>1.02</v>
      </c>
      <c r="G30491" s="34">
        <v>461.7</v>
      </c>
    </row>
    <row r="30492" spans="1:7">
      <c r="A30492" s="32">
        <v>2018</v>
      </c>
      <c r="B30492" s="32">
        <v>2964</v>
      </c>
      <c r="C30492" s="33" t="s">
        <v>563</v>
      </c>
      <c r="D30492" s="33" t="s">
        <v>564</v>
      </c>
      <c r="E30492" s="34">
        <v>493</v>
      </c>
      <c r="F30492" s="35">
        <v>1.04</v>
      </c>
      <c r="G30492" s="34">
        <v>355.6</v>
      </c>
    </row>
    <row r="30493" spans="1:7">
      <c r="A30493" s="32">
        <v>2018</v>
      </c>
      <c r="B30493" s="32">
        <v>2964</v>
      </c>
      <c r="C30493" s="33" t="s">
        <v>563</v>
      </c>
      <c r="D30493" s="33" t="s">
        <v>564</v>
      </c>
      <c r="E30493" s="34">
        <v>658</v>
      </c>
      <c r="F30493" s="35">
        <v>1.02</v>
      </c>
      <c r="G30493" s="34">
        <v>385.3</v>
      </c>
    </row>
    <row r="30494" spans="1:7">
      <c r="A30494" s="32">
        <v>2018</v>
      </c>
      <c r="B30494" s="32">
        <v>2964</v>
      </c>
      <c r="C30494" s="33" t="s">
        <v>563</v>
      </c>
      <c r="D30494" s="33" t="s">
        <v>564</v>
      </c>
      <c r="E30494" s="34">
        <v>1120</v>
      </c>
      <c r="F30494" s="35">
        <v>1.02</v>
      </c>
      <c r="G30494" s="34">
        <v>407.9</v>
      </c>
    </row>
    <row r="30495" spans="1:7">
      <c r="A30495" s="32">
        <v>2018</v>
      </c>
      <c r="B30495" s="32">
        <v>2964</v>
      </c>
      <c r="C30495" s="33" t="s">
        <v>563</v>
      </c>
      <c r="D30495" s="33" t="s">
        <v>564</v>
      </c>
      <c r="E30495" s="34">
        <v>2799</v>
      </c>
      <c r="F30495" s="35">
        <v>1.03</v>
      </c>
      <c r="G30495" s="34">
        <v>251.6</v>
      </c>
    </row>
    <row r="30496" spans="1:7">
      <c r="A30496" s="32">
        <v>2018</v>
      </c>
      <c r="B30496" s="32">
        <v>2964</v>
      </c>
      <c r="C30496" s="33" t="s">
        <v>563</v>
      </c>
      <c r="D30496" s="33" t="s">
        <v>564</v>
      </c>
      <c r="E30496" s="34">
        <v>3690</v>
      </c>
      <c r="F30496" s="35">
        <v>1.02</v>
      </c>
      <c r="G30496" s="34">
        <v>414.2</v>
      </c>
    </row>
    <row r="30497" spans="1:7">
      <c r="A30497" s="32">
        <v>2018</v>
      </c>
      <c r="B30497" s="32">
        <v>2964</v>
      </c>
      <c r="C30497" s="33" t="s">
        <v>563</v>
      </c>
      <c r="D30497" s="33" t="s">
        <v>564</v>
      </c>
      <c r="E30497" s="34">
        <v>3764</v>
      </c>
      <c r="F30497" s="35">
        <v>1.02</v>
      </c>
      <c r="G30497" s="34">
        <v>388.8</v>
      </c>
    </row>
    <row r="30498" spans="1:7">
      <c r="A30498" s="32">
        <v>2018</v>
      </c>
      <c r="B30498" s="32">
        <v>2964</v>
      </c>
      <c r="C30498" s="33" t="s">
        <v>563</v>
      </c>
      <c r="D30498" s="33" t="s">
        <v>564</v>
      </c>
      <c r="E30498" s="34">
        <v>4285</v>
      </c>
      <c r="F30498" s="35">
        <v>1.02</v>
      </c>
      <c r="G30498" s="34">
        <v>370.6</v>
      </c>
    </row>
    <row r="30499" spans="1:7">
      <c r="A30499" s="32">
        <v>2018</v>
      </c>
      <c r="B30499" s="32">
        <v>2964</v>
      </c>
      <c r="C30499" s="33" t="s">
        <v>563</v>
      </c>
      <c r="D30499" s="33" t="s">
        <v>564</v>
      </c>
      <c r="E30499" s="34">
        <v>4742</v>
      </c>
      <c r="F30499" s="35">
        <v>1.04</v>
      </c>
      <c r="G30499" s="34">
        <v>388.5</v>
      </c>
    </row>
    <row r="30500" spans="1:7">
      <c r="A30500" s="32">
        <v>2018</v>
      </c>
      <c r="B30500" s="32">
        <v>2964</v>
      </c>
      <c r="C30500" s="33" t="s">
        <v>563</v>
      </c>
      <c r="D30500" s="33" t="s">
        <v>564</v>
      </c>
      <c r="E30500" s="34">
        <v>5349</v>
      </c>
      <c r="F30500" s="35">
        <v>1.03</v>
      </c>
      <c r="G30500" s="34">
        <v>405</v>
      </c>
    </row>
    <row r="30501" spans="1:7">
      <c r="A30501" s="32">
        <v>2018</v>
      </c>
      <c r="B30501" s="32">
        <v>2964</v>
      </c>
      <c r="C30501" s="33" t="s">
        <v>563</v>
      </c>
      <c r="D30501" s="33" t="s">
        <v>564</v>
      </c>
      <c r="E30501" s="34">
        <v>6374</v>
      </c>
      <c r="F30501" s="35">
        <v>1.02</v>
      </c>
      <c r="G30501" s="34">
        <v>254.1</v>
      </c>
    </row>
    <row r="30502" spans="1:7">
      <c r="A30502" s="32">
        <v>2018</v>
      </c>
      <c r="B30502" s="32">
        <v>2964</v>
      </c>
      <c r="C30502" s="33" t="s">
        <v>563</v>
      </c>
      <c r="D30502" s="33" t="s">
        <v>564</v>
      </c>
      <c r="E30502" s="34">
        <v>7440</v>
      </c>
      <c r="F30502" s="35">
        <v>1.03</v>
      </c>
      <c r="G30502" s="34">
        <v>383</v>
      </c>
    </row>
    <row r="30503" spans="1:7">
      <c r="A30503" s="32">
        <v>2018</v>
      </c>
      <c r="B30503" s="32">
        <v>2964</v>
      </c>
      <c r="C30503" s="33" t="s">
        <v>563</v>
      </c>
      <c r="D30503" s="33" t="s">
        <v>564</v>
      </c>
      <c r="E30503" s="34">
        <v>7440</v>
      </c>
      <c r="F30503" s="35">
        <v>1.02</v>
      </c>
      <c r="G30503" s="34">
        <v>481.1</v>
      </c>
    </row>
    <row r="30504" spans="1:7">
      <c r="A30504" s="32">
        <v>2018</v>
      </c>
      <c r="B30504" s="32">
        <v>2964</v>
      </c>
      <c r="C30504" s="33" t="s">
        <v>563</v>
      </c>
      <c r="D30504" s="33" t="s">
        <v>564</v>
      </c>
      <c r="E30504" s="34">
        <v>17025</v>
      </c>
      <c r="F30504" s="35">
        <v>1.02</v>
      </c>
      <c r="G30504" s="34">
        <v>481.2</v>
      </c>
    </row>
    <row r="30505" spans="1:7">
      <c r="A30505" s="32">
        <v>2018</v>
      </c>
      <c r="B30505" s="32">
        <v>2964</v>
      </c>
      <c r="C30505" s="33" t="s">
        <v>563</v>
      </c>
      <c r="D30505" s="33" t="s">
        <v>564</v>
      </c>
      <c r="E30505" s="34">
        <v>31790</v>
      </c>
      <c r="F30505" s="35">
        <v>1.02</v>
      </c>
      <c r="G30505" s="34">
        <v>396.6</v>
      </c>
    </row>
    <row r="30506" spans="1:7">
      <c r="A30506" s="32">
        <v>2018</v>
      </c>
      <c r="B30506" s="32">
        <v>2964</v>
      </c>
      <c r="C30506" s="33" t="s">
        <v>563</v>
      </c>
      <c r="D30506" s="33" t="s">
        <v>564</v>
      </c>
      <c r="E30506" s="34">
        <v>34651</v>
      </c>
      <c r="F30506" s="35">
        <v>1.04</v>
      </c>
      <c r="G30506" s="34">
        <v>287.8</v>
      </c>
    </row>
    <row r="30507" spans="1:7">
      <c r="A30507" s="32">
        <v>2018</v>
      </c>
      <c r="B30507" s="32">
        <v>2964</v>
      </c>
      <c r="C30507" s="33" t="s">
        <v>563</v>
      </c>
      <c r="D30507" s="33" t="s">
        <v>564</v>
      </c>
      <c r="E30507" s="34">
        <v>41429</v>
      </c>
      <c r="F30507" s="35">
        <v>1.04</v>
      </c>
      <c r="G30507" s="34">
        <v>358.2</v>
      </c>
    </row>
    <row r="30508" spans="1:7">
      <c r="A30508" s="32">
        <v>2018</v>
      </c>
      <c r="B30508" s="32">
        <v>2964</v>
      </c>
      <c r="C30508" s="33" t="s">
        <v>563</v>
      </c>
      <c r="D30508" s="33" t="s">
        <v>564</v>
      </c>
      <c r="E30508" s="34">
        <v>77711</v>
      </c>
      <c r="F30508" s="35">
        <v>1.02</v>
      </c>
      <c r="G30508" s="34">
        <v>347.3</v>
      </c>
    </row>
    <row r="30509" spans="1:7">
      <c r="A30509" s="32">
        <v>2018</v>
      </c>
      <c r="B30509" s="32">
        <v>2965</v>
      </c>
      <c r="C30509" s="33" t="s">
        <v>563</v>
      </c>
      <c r="D30509" s="33" t="s">
        <v>564</v>
      </c>
      <c r="E30509" s="34">
        <v>7</v>
      </c>
      <c r="F30509" s="35">
        <v>1.03</v>
      </c>
      <c r="G30509" s="34">
        <v>257</v>
      </c>
    </row>
    <row r="30510" spans="1:7">
      <c r="A30510" s="32">
        <v>2018</v>
      </c>
      <c r="B30510" s="32">
        <v>2965</v>
      </c>
      <c r="C30510" s="33" t="s">
        <v>563</v>
      </c>
      <c r="D30510" s="33" t="s">
        <v>564</v>
      </c>
      <c r="E30510" s="34">
        <v>3323</v>
      </c>
      <c r="F30510" s="35">
        <v>1.02</v>
      </c>
      <c r="G30510" s="34">
        <v>316.7</v>
      </c>
    </row>
    <row r="30511" spans="1:7">
      <c r="A30511" s="32">
        <v>2018</v>
      </c>
      <c r="B30511" s="32">
        <v>2965</v>
      </c>
      <c r="C30511" s="33" t="s">
        <v>563</v>
      </c>
      <c r="D30511" s="33" t="s">
        <v>564</v>
      </c>
      <c r="E30511" s="34">
        <v>95</v>
      </c>
      <c r="F30511" s="35">
        <v>1.02</v>
      </c>
      <c r="G30511" s="34">
        <v>377.8</v>
      </c>
    </row>
    <row r="30512" spans="1:7">
      <c r="A30512" s="32">
        <v>2018</v>
      </c>
      <c r="B30512" s="32">
        <v>2965</v>
      </c>
      <c r="C30512" s="33" t="s">
        <v>563</v>
      </c>
      <c r="D30512" s="33" t="s">
        <v>564</v>
      </c>
      <c r="E30512" s="34">
        <v>112</v>
      </c>
      <c r="F30512" s="35">
        <v>1.02</v>
      </c>
      <c r="G30512" s="34">
        <v>391.2</v>
      </c>
    </row>
    <row r="30513" spans="1:7">
      <c r="A30513" s="32">
        <v>2018</v>
      </c>
      <c r="B30513" s="32">
        <v>2965</v>
      </c>
      <c r="C30513" s="33" t="s">
        <v>563</v>
      </c>
      <c r="D30513" s="33" t="s">
        <v>564</v>
      </c>
      <c r="E30513" s="34">
        <v>150</v>
      </c>
      <c r="F30513" s="35">
        <v>1.01</v>
      </c>
      <c r="G30513" s="34">
        <v>205.8</v>
      </c>
    </row>
    <row r="30514" spans="1:7">
      <c r="A30514" s="32">
        <v>2018</v>
      </c>
      <c r="B30514" s="32">
        <v>2965</v>
      </c>
      <c r="C30514" s="33" t="s">
        <v>563</v>
      </c>
      <c r="D30514" s="33" t="s">
        <v>564</v>
      </c>
      <c r="E30514" s="34">
        <v>221</v>
      </c>
      <c r="F30514" s="35">
        <v>1.02</v>
      </c>
      <c r="G30514" s="34">
        <v>348.8</v>
      </c>
    </row>
    <row r="30515" spans="1:7">
      <c r="A30515" s="32">
        <v>2018</v>
      </c>
      <c r="B30515" s="32">
        <v>2965</v>
      </c>
      <c r="C30515" s="33" t="s">
        <v>563</v>
      </c>
      <c r="D30515" s="33" t="s">
        <v>564</v>
      </c>
      <c r="E30515" s="34">
        <v>226</v>
      </c>
      <c r="F30515" s="35">
        <v>1.02</v>
      </c>
      <c r="G30515" s="34">
        <v>447.5</v>
      </c>
    </row>
    <row r="30516" spans="1:7">
      <c r="A30516" s="32">
        <v>2018</v>
      </c>
      <c r="B30516" s="32">
        <v>2965</v>
      </c>
      <c r="C30516" s="33" t="s">
        <v>563</v>
      </c>
      <c r="D30516" s="33" t="s">
        <v>564</v>
      </c>
      <c r="E30516" s="34">
        <v>269</v>
      </c>
      <c r="F30516" s="35">
        <v>1.04</v>
      </c>
      <c r="G30516" s="34">
        <v>232.1</v>
      </c>
    </row>
    <row r="30517" spans="1:7">
      <c r="A30517" s="32">
        <v>2018</v>
      </c>
      <c r="B30517" s="32">
        <v>2965</v>
      </c>
      <c r="C30517" s="33" t="s">
        <v>563</v>
      </c>
      <c r="D30517" s="33" t="s">
        <v>564</v>
      </c>
      <c r="E30517" s="34">
        <v>340</v>
      </c>
      <c r="F30517" s="35">
        <v>1.03</v>
      </c>
      <c r="G30517" s="34">
        <v>168.9</v>
      </c>
    </row>
    <row r="30518" spans="1:7">
      <c r="A30518" s="32">
        <v>2018</v>
      </c>
      <c r="B30518" s="32">
        <v>2965</v>
      </c>
      <c r="C30518" s="33" t="s">
        <v>563</v>
      </c>
      <c r="D30518" s="33" t="s">
        <v>564</v>
      </c>
      <c r="E30518" s="34">
        <v>447</v>
      </c>
      <c r="F30518" s="35">
        <v>1.02</v>
      </c>
      <c r="G30518" s="34">
        <v>463.2</v>
      </c>
    </row>
    <row r="30519" spans="1:7">
      <c r="A30519" s="32">
        <v>2018</v>
      </c>
      <c r="B30519" s="32">
        <v>2965</v>
      </c>
      <c r="C30519" s="33" t="s">
        <v>563</v>
      </c>
      <c r="D30519" s="33" t="s">
        <v>564</v>
      </c>
      <c r="E30519" s="34">
        <v>483</v>
      </c>
      <c r="F30519" s="35">
        <v>1.02</v>
      </c>
      <c r="G30519" s="34">
        <v>365.8</v>
      </c>
    </row>
    <row r="30520" spans="1:7">
      <c r="A30520" s="32">
        <v>2018</v>
      </c>
      <c r="B30520" s="32">
        <v>2965</v>
      </c>
      <c r="C30520" s="33" t="s">
        <v>563</v>
      </c>
      <c r="D30520" s="33" t="s">
        <v>564</v>
      </c>
      <c r="E30520" s="34">
        <v>1442</v>
      </c>
      <c r="F30520" s="35">
        <v>1.02</v>
      </c>
      <c r="G30520" s="34">
        <v>360.9</v>
      </c>
    </row>
    <row r="30521" spans="1:7">
      <c r="A30521" s="32">
        <v>2018</v>
      </c>
      <c r="B30521" s="32">
        <v>2965</v>
      </c>
      <c r="C30521" s="33" t="s">
        <v>563</v>
      </c>
      <c r="D30521" s="33" t="s">
        <v>564</v>
      </c>
      <c r="E30521" s="34">
        <v>4333</v>
      </c>
      <c r="F30521" s="35">
        <v>1.03</v>
      </c>
      <c r="G30521" s="34">
        <v>248.8</v>
      </c>
    </row>
    <row r="30522" spans="1:7">
      <c r="A30522" s="32">
        <v>2018</v>
      </c>
      <c r="B30522" s="32">
        <v>2965</v>
      </c>
      <c r="C30522" s="33" t="s">
        <v>563</v>
      </c>
      <c r="D30522" s="33" t="s">
        <v>564</v>
      </c>
      <c r="E30522" s="34">
        <v>6135</v>
      </c>
      <c r="F30522" s="35">
        <v>1.03</v>
      </c>
      <c r="G30522" s="34">
        <v>316.60000000000002</v>
      </c>
    </row>
    <row r="30523" spans="1:7">
      <c r="A30523" s="32">
        <v>2018</v>
      </c>
      <c r="B30523" s="32">
        <v>2965</v>
      </c>
      <c r="C30523" s="33" t="s">
        <v>563</v>
      </c>
      <c r="D30523" s="33" t="s">
        <v>564</v>
      </c>
      <c r="E30523" s="34">
        <v>8499</v>
      </c>
      <c r="F30523" s="35">
        <v>1.02</v>
      </c>
      <c r="G30523" s="34">
        <v>473.7</v>
      </c>
    </row>
    <row r="30524" spans="1:7">
      <c r="A30524" s="32">
        <v>2018</v>
      </c>
      <c r="B30524" s="32">
        <v>2965</v>
      </c>
      <c r="C30524" s="33" t="s">
        <v>563</v>
      </c>
      <c r="D30524" s="33" t="s">
        <v>564</v>
      </c>
      <c r="E30524" s="34">
        <v>8640</v>
      </c>
      <c r="F30524" s="35">
        <v>1.02</v>
      </c>
      <c r="G30524" s="34">
        <v>379.9</v>
      </c>
    </row>
    <row r="30525" spans="1:7">
      <c r="A30525" s="32">
        <v>2018</v>
      </c>
      <c r="B30525" s="32">
        <v>2965</v>
      </c>
      <c r="C30525" s="33" t="s">
        <v>563</v>
      </c>
      <c r="D30525" s="33" t="s">
        <v>564</v>
      </c>
      <c r="E30525" s="34">
        <v>11080</v>
      </c>
      <c r="F30525" s="35">
        <v>1.02</v>
      </c>
      <c r="G30525" s="34">
        <v>373</v>
      </c>
    </row>
    <row r="30526" spans="1:7">
      <c r="A30526" s="32">
        <v>2018</v>
      </c>
      <c r="B30526" s="32">
        <v>2965</v>
      </c>
      <c r="C30526" s="33" t="s">
        <v>563</v>
      </c>
      <c r="D30526" s="33" t="s">
        <v>564</v>
      </c>
      <c r="E30526" s="34">
        <v>23724</v>
      </c>
      <c r="F30526" s="35">
        <v>1.02</v>
      </c>
      <c r="G30526" s="34">
        <v>409.3</v>
      </c>
    </row>
    <row r="30527" spans="1:7">
      <c r="A30527" s="32">
        <v>2018</v>
      </c>
      <c r="B30527" s="32">
        <v>2965</v>
      </c>
      <c r="C30527" s="33" t="s">
        <v>563</v>
      </c>
      <c r="D30527" s="33" t="s">
        <v>564</v>
      </c>
      <c r="E30527" s="34">
        <v>40897</v>
      </c>
      <c r="F30527" s="35">
        <v>1.02</v>
      </c>
      <c r="G30527" s="34">
        <v>271.3</v>
      </c>
    </row>
    <row r="30528" spans="1:7">
      <c r="A30528" s="32">
        <v>2018</v>
      </c>
      <c r="B30528" s="32">
        <v>2965</v>
      </c>
      <c r="C30528" s="33" t="s">
        <v>563</v>
      </c>
      <c r="D30528" s="33" t="s">
        <v>564</v>
      </c>
      <c r="E30528" s="34">
        <v>49310</v>
      </c>
      <c r="F30528" s="35">
        <v>1.02</v>
      </c>
      <c r="G30528" s="34">
        <v>357</v>
      </c>
    </row>
    <row r="30529" spans="1:7">
      <c r="A30529" s="32">
        <v>2018</v>
      </c>
      <c r="B30529" s="32">
        <v>2965</v>
      </c>
      <c r="C30529" s="33" t="s">
        <v>563</v>
      </c>
      <c r="D30529" s="33" t="s">
        <v>564</v>
      </c>
      <c r="E30529" s="34">
        <v>64738</v>
      </c>
      <c r="F30529" s="35">
        <v>1.02</v>
      </c>
      <c r="G30529" s="34">
        <v>349.6</v>
      </c>
    </row>
    <row r="30530" spans="1:7">
      <c r="A30530" s="32">
        <v>2018</v>
      </c>
      <c r="B30530" s="32">
        <v>2965</v>
      </c>
      <c r="C30530" s="33" t="s">
        <v>563</v>
      </c>
      <c r="D30530" s="33" t="s">
        <v>564</v>
      </c>
      <c r="E30530" s="34">
        <v>113308</v>
      </c>
      <c r="F30530" s="35">
        <v>1.02</v>
      </c>
      <c r="G30530" s="34">
        <v>367.2</v>
      </c>
    </row>
    <row r="30531" spans="1:7">
      <c r="A30531" s="32">
        <v>2018</v>
      </c>
      <c r="B30531" s="32">
        <v>2965</v>
      </c>
      <c r="C30531" s="33" t="s">
        <v>563</v>
      </c>
      <c r="D30531" s="33" t="s">
        <v>564</v>
      </c>
      <c r="E30531" s="34">
        <v>1636</v>
      </c>
      <c r="F30531" s="35">
        <v>1.03</v>
      </c>
      <c r="G30531" s="34">
        <v>246.3</v>
      </c>
    </row>
    <row r="30532" spans="1:7">
      <c r="A30532" s="32">
        <v>2018</v>
      </c>
      <c r="B30532" s="32">
        <v>2965</v>
      </c>
      <c r="C30532" s="33" t="s">
        <v>563</v>
      </c>
      <c r="D30532" s="33" t="s">
        <v>564</v>
      </c>
      <c r="E30532" s="34">
        <v>1679</v>
      </c>
      <c r="F30532" s="35">
        <v>1.02</v>
      </c>
      <c r="G30532" s="34">
        <v>392.6</v>
      </c>
    </row>
    <row r="30533" spans="1:7">
      <c r="A30533" s="32">
        <v>2018</v>
      </c>
      <c r="B30533" s="32">
        <v>2965</v>
      </c>
      <c r="C30533" s="33" t="s">
        <v>563</v>
      </c>
      <c r="D30533" s="33" t="s">
        <v>564</v>
      </c>
      <c r="E30533" s="34">
        <v>2141</v>
      </c>
      <c r="F30533" s="35">
        <v>1.02</v>
      </c>
      <c r="G30533" s="34">
        <v>402.3</v>
      </c>
    </row>
    <row r="30534" spans="1:7">
      <c r="A30534" s="32">
        <v>2018</v>
      </c>
      <c r="B30534" s="32">
        <v>2965</v>
      </c>
      <c r="C30534" s="33" t="s">
        <v>563</v>
      </c>
      <c r="D30534" s="33" t="s">
        <v>564</v>
      </c>
      <c r="E30534" s="34">
        <v>2357</v>
      </c>
      <c r="F30534" s="35">
        <v>1.03</v>
      </c>
      <c r="G30534" s="34">
        <v>243.8</v>
      </c>
    </row>
    <row r="30535" spans="1:7">
      <c r="A30535" s="32">
        <v>2018</v>
      </c>
      <c r="B30535" s="32">
        <v>2965</v>
      </c>
      <c r="C30535" s="33" t="s">
        <v>563</v>
      </c>
      <c r="D30535" s="33" t="s">
        <v>564</v>
      </c>
      <c r="E30535" s="34">
        <v>54</v>
      </c>
      <c r="F30535" s="35">
        <v>1.02</v>
      </c>
      <c r="G30535" s="34">
        <v>456.6</v>
      </c>
    </row>
    <row r="30536" spans="1:7">
      <c r="A30536" s="32">
        <v>2018</v>
      </c>
      <c r="B30536" s="32">
        <v>3006</v>
      </c>
      <c r="C30536" s="33" t="s">
        <v>563</v>
      </c>
      <c r="D30536" s="33" t="s">
        <v>564</v>
      </c>
      <c r="E30536" s="34">
        <v>795250</v>
      </c>
      <c r="F30536" s="35">
        <v>1.03</v>
      </c>
      <c r="G30536" s="34">
        <v>354.9</v>
      </c>
    </row>
    <row r="30537" spans="1:7">
      <c r="A30537" s="32">
        <v>2018</v>
      </c>
      <c r="B30537" s="32">
        <v>3008</v>
      </c>
      <c r="C30537" s="33" t="s">
        <v>563</v>
      </c>
      <c r="D30537" s="33" t="s">
        <v>564</v>
      </c>
      <c r="E30537" s="34">
        <v>66479</v>
      </c>
      <c r="F30537" s="35">
        <v>1.032</v>
      </c>
      <c r="G30537" s="34">
        <v>313.8</v>
      </c>
    </row>
    <row r="30538" spans="1:7">
      <c r="A30538" s="32">
        <v>2018</v>
      </c>
      <c r="B30538" s="32">
        <v>3096</v>
      </c>
      <c r="C30538" s="33" t="s">
        <v>563</v>
      </c>
      <c r="D30538" s="33" t="s">
        <v>564</v>
      </c>
      <c r="E30538" s="34">
        <v>1696</v>
      </c>
      <c r="F30538" s="35">
        <v>1.03</v>
      </c>
      <c r="G30538" s="34" t="s">
        <v>364</v>
      </c>
    </row>
    <row r="30539" spans="1:7">
      <c r="A30539" s="32">
        <v>2018</v>
      </c>
      <c r="B30539" s="32">
        <v>3096</v>
      </c>
      <c r="C30539" s="33" t="s">
        <v>563</v>
      </c>
      <c r="D30539" s="33" t="s">
        <v>564</v>
      </c>
      <c r="E30539" s="34">
        <v>2976</v>
      </c>
      <c r="F30539" s="35">
        <v>1.03</v>
      </c>
      <c r="G30539" s="34" t="s">
        <v>364</v>
      </c>
    </row>
    <row r="30540" spans="1:7">
      <c r="A30540" s="32">
        <v>2018</v>
      </c>
      <c r="B30540" s="32">
        <v>3118</v>
      </c>
      <c r="C30540" s="33" t="s">
        <v>565</v>
      </c>
      <c r="D30540" s="33" t="s">
        <v>566</v>
      </c>
      <c r="E30540" s="34">
        <v>360</v>
      </c>
      <c r="F30540" s="35">
        <v>5.8250000000000002</v>
      </c>
      <c r="G30540" s="34" t="s">
        <v>364</v>
      </c>
    </row>
    <row r="30541" spans="1:7">
      <c r="A30541" s="32">
        <v>2018</v>
      </c>
      <c r="B30541" s="32">
        <v>3118</v>
      </c>
      <c r="C30541" s="33" t="s">
        <v>563</v>
      </c>
      <c r="D30541" s="33" t="s">
        <v>564</v>
      </c>
      <c r="E30541" s="34">
        <v>50560</v>
      </c>
      <c r="F30541" s="35">
        <v>1.03</v>
      </c>
      <c r="G30541" s="34" t="s">
        <v>364</v>
      </c>
    </row>
    <row r="30542" spans="1:7">
      <c r="A30542" s="32">
        <v>2018</v>
      </c>
      <c r="B30542" s="32">
        <v>3122</v>
      </c>
      <c r="C30542" s="33" t="s">
        <v>353</v>
      </c>
      <c r="D30542" s="33" t="s">
        <v>354</v>
      </c>
      <c r="E30542" s="34">
        <v>79767</v>
      </c>
      <c r="F30542" s="35">
        <v>25.98</v>
      </c>
      <c r="G30542" s="34" t="s">
        <v>364</v>
      </c>
    </row>
    <row r="30543" spans="1:7">
      <c r="A30543" s="32">
        <v>2018</v>
      </c>
      <c r="B30543" s="32">
        <v>3122</v>
      </c>
      <c r="C30543" s="33" t="s">
        <v>353</v>
      </c>
      <c r="D30543" s="33" t="s">
        <v>354</v>
      </c>
      <c r="E30543" s="34">
        <v>4622</v>
      </c>
      <c r="F30543" s="35">
        <v>24.8</v>
      </c>
      <c r="G30543" s="34" t="s">
        <v>364</v>
      </c>
    </row>
    <row r="30544" spans="1:7">
      <c r="A30544" s="32">
        <v>2018</v>
      </c>
      <c r="B30544" s="32">
        <v>3122</v>
      </c>
      <c r="C30544" s="33" t="s">
        <v>353</v>
      </c>
      <c r="D30544" s="33" t="s">
        <v>354</v>
      </c>
      <c r="E30544" s="34">
        <v>101248</v>
      </c>
      <c r="F30544" s="35">
        <v>26.08</v>
      </c>
      <c r="G30544" s="34" t="s">
        <v>364</v>
      </c>
    </row>
    <row r="30545" spans="1:7">
      <c r="A30545" s="32">
        <v>2018</v>
      </c>
      <c r="B30545" s="32">
        <v>3122</v>
      </c>
      <c r="C30545" s="33" t="s">
        <v>565</v>
      </c>
      <c r="D30545" s="33" t="s">
        <v>566</v>
      </c>
      <c r="E30545" s="34">
        <v>361</v>
      </c>
      <c r="F30545" s="35">
        <v>5.78</v>
      </c>
      <c r="G30545" s="34" t="s">
        <v>364</v>
      </c>
    </row>
    <row r="30546" spans="1:7">
      <c r="A30546" s="32">
        <v>2018</v>
      </c>
      <c r="B30546" s="32">
        <v>3122</v>
      </c>
      <c r="C30546" s="33" t="s">
        <v>565</v>
      </c>
      <c r="D30546" s="33" t="s">
        <v>566</v>
      </c>
      <c r="E30546" s="34">
        <v>5760</v>
      </c>
      <c r="F30546" s="35">
        <v>5.78</v>
      </c>
      <c r="G30546" s="34" t="s">
        <v>364</v>
      </c>
    </row>
    <row r="30547" spans="1:7">
      <c r="A30547" s="32">
        <v>2018</v>
      </c>
      <c r="B30547" s="32">
        <v>3130</v>
      </c>
      <c r="C30547" s="33" t="s">
        <v>365</v>
      </c>
      <c r="D30547" s="33" t="s">
        <v>354</v>
      </c>
      <c r="E30547" s="34">
        <v>248327</v>
      </c>
      <c r="F30547" s="35">
        <v>13.35</v>
      </c>
      <c r="G30547" s="34" t="s">
        <v>364</v>
      </c>
    </row>
    <row r="30548" spans="1:7">
      <c r="A30548" s="32">
        <v>2018</v>
      </c>
      <c r="B30548" s="32">
        <v>3130</v>
      </c>
      <c r="C30548" s="33" t="s">
        <v>565</v>
      </c>
      <c r="D30548" s="33" t="s">
        <v>566</v>
      </c>
      <c r="E30548" s="34">
        <v>539</v>
      </c>
      <c r="F30548" s="35">
        <v>5.8</v>
      </c>
      <c r="G30548" s="34" t="s">
        <v>364</v>
      </c>
    </row>
    <row r="30549" spans="1:7">
      <c r="A30549" s="32">
        <v>2018</v>
      </c>
      <c r="B30549" s="32">
        <v>3130</v>
      </c>
      <c r="C30549" s="33" t="s">
        <v>565</v>
      </c>
      <c r="D30549" s="33" t="s">
        <v>566</v>
      </c>
      <c r="E30549" s="34">
        <v>572</v>
      </c>
      <c r="F30549" s="35">
        <v>5.8</v>
      </c>
      <c r="G30549" s="34" t="s">
        <v>364</v>
      </c>
    </row>
    <row r="30550" spans="1:7">
      <c r="A30550" s="32">
        <v>2018</v>
      </c>
      <c r="B30550" s="32">
        <v>3136</v>
      </c>
      <c r="C30550" s="33" t="s">
        <v>565</v>
      </c>
      <c r="D30550" s="33" t="s">
        <v>566</v>
      </c>
      <c r="E30550" s="34">
        <v>3545</v>
      </c>
      <c r="F30550" s="35">
        <v>5.8250000000000002</v>
      </c>
      <c r="G30550" s="34" t="s">
        <v>364</v>
      </c>
    </row>
    <row r="30551" spans="1:7">
      <c r="A30551" s="32">
        <v>2018</v>
      </c>
      <c r="B30551" s="32">
        <v>3138</v>
      </c>
      <c r="C30551" s="33" t="s">
        <v>565</v>
      </c>
      <c r="D30551" s="33" t="s">
        <v>566</v>
      </c>
      <c r="E30551" s="34">
        <v>37</v>
      </c>
      <c r="F30551" s="35">
        <v>5.8250000000000002</v>
      </c>
      <c r="G30551" s="34" t="s">
        <v>364</v>
      </c>
    </row>
    <row r="30552" spans="1:7">
      <c r="A30552" s="32">
        <v>2018</v>
      </c>
      <c r="B30552" s="32">
        <v>3138</v>
      </c>
      <c r="C30552" s="33" t="s">
        <v>563</v>
      </c>
      <c r="D30552" s="33" t="s">
        <v>564</v>
      </c>
      <c r="E30552" s="34">
        <v>3731</v>
      </c>
      <c r="F30552" s="35">
        <v>1.03</v>
      </c>
      <c r="G30552" s="34" t="s">
        <v>364</v>
      </c>
    </row>
    <row r="30553" spans="1:7">
      <c r="A30553" s="32">
        <v>2018</v>
      </c>
      <c r="B30553" s="32">
        <v>3138</v>
      </c>
      <c r="C30553" s="33" t="s">
        <v>563</v>
      </c>
      <c r="D30553" s="33" t="s">
        <v>564</v>
      </c>
      <c r="E30553" s="34">
        <v>4536</v>
      </c>
      <c r="F30553" s="35">
        <v>1.03</v>
      </c>
      <c r="G30553" s="34" t="s">
        <v>364</v>
      </c>
    </row>
    <row r="30554" spans="1:7">
      <c r="A30554" s="32">
        <v>2018</v>
      </c>
      <c r="B30554" s="32">
        <v>3140</v>
      </c>
      <c r="C30554" s="33" t="s">
        <v>353</v>
      </c>
      <c r="D30554" s="33" t="s">
        <v>354</v>
      </c>
      <c r="E30554" s="34">
        <v>15772</v>
      </c>
      <c r="F30554" s="35">
        <v>26.23</v>
      </c>
      <c r="G30554" s="34" t="s">
        <v>364</v>
      </c>
    </row>
    <row r="30555" spans="1:7">
      <c r="A30555" s="32">
        <v>2018</v>
      </c>
      <c r="B30555" s="32">
        <v>3140</v>
      </c>
      <c r="C30555" s="33" t="s">
        <v>563</v>
      </c>
      <c r="D30555" s="33" t="s">
        <v>564</v>
      </c>
      <c r="E30555" s="34">
        <v>29941</v>
      </c>
      <c r="F30555" s="35">
        <v>1.03</v>
      </c>
      <c r="G30555" s="34" t="s">
        <v>364</v>
      </c>
    </row>
    <row r="30556" spans="1:7">
      <c r="A30556" s="32">
        <v>2018</v>
      </c>
      <c r="B30556" s="32">
        <v>3148</v>
      </c>
      <c r="C30556" s="33" t="s">
        <v>567</v>
      </c>
      <c r="D30556" s="33" t="s">
        <v>566</v>
      </c>
      <c r="E30556" s="34">
        <v>47485</v>
      </c>
      <c r="F30556" s="35">
        <v>6.15</v>
      </c>
      <c r="G30556" s="34" t="s">
        <v>364</v>
      </c>
    </row>
    <row r="30557" spans="1:7">
      <c r="A30557" s="32">
        <v>2018</v>
      </c>
      <c r="B30557" s="32">
        <v>3148</v>
      </c>
      <c r="C30557" s="33" t="s">
        <v>563</v>
      </c>
      <c r="D30557" s="33" t="s">
        <v>564</v>
      </c>
      <c r="E30557" s="34">
        <v>17816</v>
      </c>
      <c r="F30557" s="35">
        <v>1.03</v>
      </c>
      <c r="G30557" s="34" t="s">
        <v>364</v>
      </c>
    </row>
    <row r="30558" spans="1:7">
      <c r="A30558" s="32">
        <v>2018</v>
      </c>
      <c r="B30558" s="32">
        <v>3149</v>
      </c>
      <c r="C30558" s="33" t="s">
        <v>353</v>
      </c>
      <c r="D30558" s="33" t="s">
        <v>354</v>
      </c>
      <c r="E30558" s="34">
        <v>125849</v>
      </c>
      <c r="F30558" s="35">
        <v>26.21</v>
      </c>
      <c r="G30558" s="34" t="s">
        <v>364</v>
      </c>
    </row>
    <row r="30559" spans="1:7">
      <c r="A30559" s="32">
        <v>2018</v>
      </c>
      <c r="B30559" s="32">
        <v>3149</v>
      </c>
      <c r="C30559" s="33" t="s">
        <v>565</v>
      </c>
      <c r="D30559" s="33" t="s">
        <v>566</v>
      </c>
      <c r="E30559" s="34">
        <v>3401</v>
      </c>
      <c r="F30559" s="35">
        <v>5.8</v>
      </c>
      <c r="G30559" s="34" t="s">
        <v>364</v>
      </c>
    </row>
    <row r="30560" spans="1:7">
      <c r="A30560" s="32">
        <v>2018</v>
      </c>
      <c r="B30560" s="32">
        <v>3161</v>
      </c>
      <c r="C30560" s="33" t="s">
        <v>565</v>
      </c>
      <c r="D30560" s="33" t="s">
        <v>566</v>
      </c>
      <c r="E30560" s="34">
        <v>6994</v>
      </c>
      <c r="F30560" s="35">
        <v>5.8</v>
      </c>
      <c r="G30560" s="34" t="s">
        <v>364</v>
      </c>
    </row>
    <row r="30561" spans="1:7">
      <c r="A30561" s="32">
        <v>2018</v>
      </c>
      <c r="B30561" s="32">
        <v>3236</v>
      </c>
      <c r="C30561" s="33" t="s">
        <v>563</v>
      </c>
      <c r="D30561" s="33" t="s">
        <v>564</v>
      </c>
      <c r="E30561" s="34">
        <v>1429777</v>
      </c>
      <c r="F30561" s="35">
        <v>1.0269999999999999</v>
      </c>
      <c r="G30561" s="34" t="s">
        <v>364</v>
      </c>
    </row>
    <row r="30562" spans="1:7">
      <c r="A30562" s="32">
        <v>2018</v>
      </c>
      <c r="B30562" s="32">
        <v>3250</v>
      </c>
      <c r="C30562" s="33" t="s">
        <v>565</v>
      </c>
      <c r="D30562" s="33" t="s">
        <v>566</v>
      </c>
      <c r="E30562" s="34">
        <v>614</v>
      </c>
      <c r="F30562" s="35">
        <v>5.8</v>
      </c>
      <c r="G30562" s="34">
        <v>1688.6</v>
      </c>
    </row>
    <row r="30563" spans="1:7">
      <c r="A30563" s="32">
        <v>2018</v>
      </c>
      <c r="B30563" s="32">
        <v>3250</v>
      </c>
      <c r="C30563" s="33" t="s">
        <v>565</v>
      </c>
      <c r="D30563" s="33" t="s">
        <v>566</v>
      </c>
      <c r="E30563" s="34">
        <v>7</v>
      </c>
      <c r="F30563" s="35">
        <v>5.8</v>
      </c>
      <c r="G30563" s="34">
        <v>1517.7</v>
      </c>
    </row>
    <row r="30564" spans="1:7">
      <c r="A30564" s="32">
        <v>2018</v>
      </c>
      <c r="B30564" s="32">
        <v>3250</v>
      </c>
      <c r="C30564" s="33" t="s">
        <v>565</v>
      </c>
      <c r="D30564" s="33" t="s">
        <v>566</v>
      </c>
      <c r="E30564" s="34">
        <v>7</v>
      </c>
      <c r="F30564" s="35">
        <v>5.8</v>
      </c>
      <c r="G30564" s="34">
        <v>1514</v>
      </c>
    </row>
    <row r="30565" spans="1:7">
      <c r="A30565" s="32">
        <v>2018</v>
      </c>
      <c r="B30565" s="32">
        <v>3250</v>
      </c>
      <c r="C30565" s="33" t="s">
        <v>565</v>
      </c>
      <c r="D30565" s="33" t="s">
        <v>566</v>
      </c>
      <c r="E30565" s="34">
        <v>4117</v>
      </c>
      <c r="F30565" s="35">
        <v>5.8</v>
      </c>
      <c r="G30565" s="34">
        <v>1725.2</v>
      </c>
    </row>
    <row r="30566" spans="1:7">
      <c r="A30566" s="32">
        <v>2018</v>
      </c>
      <c r="B30566" s="32">
        <v>3250</v>
      </c>
      <c r="C30566" s="33" t="s">
        <v>565</v>
      </c>
      <c r="D30566" s="33" t="s">
        <v>566</v>
      </c>
      <c r="E30566" s="34">
        <v>3107</v>
      </c>
      <c r="F30566" s="35">
        <v>5.8</v>
      </c>
      <c r="G30566" s="34">
        <v>1645</v>
      </c>
    </row>
    <row r="30567" spans="1:7">
      <c r="A30567" s="32">
        <v>2018</v>
      </c>
      <c r="B30567" s="32">
        <v>3250</v>
      </c>
      <c r="C30567" s="33" t="s">
        <v>565</v>
      </c>
      <c r="D30567" s="33" t="s">
        <v>566</v>
      </c>
      <c r="E30567" s="34">
        <v>91</v>
      </c>
      <c r="F30567" s="35">
        <v>5.8</v>
      </c>
      <c r="G30567" s="34">
        <v>1512</v>
      </c>
    </row>
    <row r="30568" spans="1:7">
      <c r="A30568" s="32">
        <v>2018</v>
      </c>
      <c r="B30568" s="32">
        <v>3250</v>
      </c>
      <c r="C30568" s="33" t="s">
        <v>565</v>
      </c>
      <c r="D30568" s="33" t="s">
        <v>566</v>
      </c>
      <c r="E30568" s="34">
        <v>306</v>
      </c>
      <c r="F30568" s="35">
        <v>5.8</v>
      </c>
      <c r="G30568" s="34">
        <v>1556.7</v>
      </c>
    </row>
    <row r="30569" spans="1:7">
      <c r="A30569" s="32">
        <v>2018</v>
      </c>
      <c r="B30569" s="32">
        <v>3250</v>
      </c>
      <c r="C30569" s="33" t="s">
        <v>563</v>
      </c>
      <c r="D30569" s="33" t="s">
        <v>564</v>
      </c>
      <c r="E30569" s="34">
        <v>432</v>
      </c>
      <c r="F30569" s="35">
        <v>1.024</v>
      </c>
      <c r="G30569" s="34">
        <v>496.1</v>
      </c>
    </row>
    <row r="30570" spans="1:7">
      <c r="A30570" s="32">
        <v>2018</v>
      </c>
      <c r="B30570" s="32">
        <v>3250</v>
      </c>
      <c r="C30570" s="33" t="s">
        <v>563</v>
      </c>
      <c r="D30570" s="33" t="s">
        <v>564</v>
      </c>
      <c r="E30570" s="34">
        <v>825</v>
      </c>
      <c r="F30570" s="35">
        <v>1.024</v>
      </c>
      <c r="G30570" s="34">
        <v>322.7</v>
      </c>
    </row>
    <row r="30571" spans="1:7">
      <c r="A30571" s="32">
        <v>2018</v>
      </c>
      <c r="B30571" s="32">
        <v>3250</v>
      </c>
      <c r="C30571" s="33" t="s">
        <v>563</v>
      </c>
      <c r="D30571" s="33" t="s">
        <v>564</v>
      </c>
      <c r="E30571" s="34">
        <v>1814</v>
      </c>
      <c r="F30571" s="35">
        <v>1.024</v>
      </c>
      <c r="G30571" s="34">
        <v>344.3</v>
      </c>
    </row>
    <row r="30572" spans="1:7">
      <c r="A30572" s="32">
        <v>2018</v>
      </c>
      <c r="B30572" s="32">
        <v>3250</v>
      </c>
      <c r="C30572" s="33" t="s">
        <v>563</v>
      </c>
      <c r="D30572" s="33" t="s">
        <v>564</v>
      </c>
      <c r="E30572" s="34">
        <v>22844</v>
      </c>
      <c r="F30572" s="35">
        <v>1.024</v>
      </c>
      <c r="G30572" s="34">
        <v>393</v>
      </c>
    </row>
    <row r="30573" spans="1:7">
      <c r="A30573" s="32">
        <v>2018</v>
      </c>
      <c r="B30573" s="32">
        <v>3250</v>
      </c>
      <c r="C30573" s="33" t="s">
        <v>563</v>
      </c>
      <c r="D30573" s="33" t="s">
        <v>564</v>
      </c>
      <c r="E30573" s="34">
        <v>32076</v>
      </c>
      <c r="F30573" s="35">
        <v>1.024</v>
      </c>
      <c r="G30573" s="34">
        <v>381.1</v>
      </c>
    </row>
    <row r="30574" spans="1:7">
      <c r="A30574" s="32">
        <v>2018</v>
      </c>
      <c r="B30574" s="32">
        <v>3250</v>
      </c>
      <c r="C30574" s="33" t="s">
        <v>563</v>
      </c>
      <c r="D30574" s="33" t="s">
        <v>564</v>
      </c>
      <c r="E30574" s="34">
        <v>46625</v>
      </c>
      <c r="F30574" s="35">
        <v>1.024</v>
      </c>
      <c r="G30574" s="34">
        <v>4829.7</v>
      </c>
    </row>
    <row r="30575" spans="1:7">
      <c r="A30575" s="32">
        <v>2018</v>
      </c>
      <c r="B30575" s="32">
        <v>3250</v>
      </c>
      <c r="C30575" s="33" t="s">
        <v>563</v>
      </c>
      <c r="D30575" s="33" t="s">
        <v>564</v>
      </c>
      <c r="E30575" s="34">
        <v>82126</v>
      </c>
      <c r="F30575" s="35">
        <v>1.024</v>
      </c>
      <c r="G30575" s="34">
        <v>388.9</v>
      </c>
    </row>
    <row r="30576" spans="1:7">
      <c r="A30576" s="32">
        <v>2018</v>
      </c>
      <c r="B30576" s="32">
        <v>3250</v>
      </c>
      <c r="C30576" s="33" t="s">
        <v>563</v>
      </c>
      <c r="D30576" s="33" t="s">
        <v>564</v>
      </c>
      <c r="E30576" s="34">
        <v>1895</v>
      </c>
      <c r="F30576" s="35">
        <v>1.024</v>
      </c>
      <c r="G30576" s="34">
        <v>397.7</v>
      </c>
    </row>
    <row r="30577" spans="1:7">
      <c r="A30577" s="32">
        <v>2018</v>
      </c>
      <c r="B30577" s="32">
        <v>3264</v>
      </c>
      <c r="C30577" s="33" t="s">
        <v>563</v>
      </c>
      <c r="D30577" s="33" t="s">
        <v>564</v>
      </c>
      <c r="E30577" s="34">
        <v>818906</v>
      </c>
      <c r="F30577" s="35">
        <v>1.0229999999999999</v>
      </c>
      <c r="G30577" s="34">
        <v>388.7</v>
      </c>
    </row>
    <row r="30578" spans="1:7">
      <c r="A30578" s="32">
        <v>2018</v>
      </c>
      <c r="B30578" s="32">
        <v>3264</v>
      </c>
      <c r="C30578" s="33" t="s">
        <v>563</v>
      </c>
      <c r="D30578" s="33" t="s">
        <v>564</v>
      </c>
      <c r="E30578" s="34">
        <v>876587</v>
      </c>
      <c r="F30578" s="35">
        <v>1.0229999999999999</v>
      </c>
      <c r="G30578" s="34">
        <v>388.7</v>
      </c>
    </row>
    <row r="30579" spans="1:7">
      <c r="A30579" s="32">
        <v>2018</v>
      </c>
      <c r="B30579" s="32">
        <v>3264</v>
      </c>
      <c r="C30579" s="33" t="s">
        <v>563</v>
      </c>
      <c r="D30579" s="33" t="s">
        <v>564</v>
      </c>
      <c r="E30579" s="34">
        <v>1993504</v>
      </c>
      <c r="F30579" s="35">
        <v>1.0229999999999999</v>
      </c>
      <c r="G30579" s="34">
        <v>388.7</v>
      </c>
    </row>
    <row r="30580" spans="1:7">
      <c r="A30580" s="32">
        <v>2018</v>
      </c>
      <c r="B30580" s="32">
        <v>3264</v>
      </c>
      <c r="C30580" s="33" t="s">
        <v>563</v>
      </c>
      <c r="D30580" s="33" t="s">
        <v>564</v>
      </c>
      <c r="E30580" s="34">
        <v>35969</v>
      </c>
      <c r="F30580" s="35">
        <v>1.022</v>
      </c>
      <c r="G30580" s="34">
        <v>438.8</v>
      </c>
    </row>
    <row r="30581" spans="1:7">
      <c r="A30581" s="32">
        <v>2018</v>
      </c>
      <c r="B30581" s="32">
        <v>3287</v>
      </c>
      <c r="C30581" s="33" t="s">
        <v>563</v>
      </c>
      <c r="D30581" s="33" t="s">
        <v>564</v>
      </c>
      <c r="E30581" s="34">
        <v>324964</v>
      </c>
      <c r="F30581" s="35">
        <v>1.0249999999999999</v>
      </c>
      <c r="G30581" s="34">
        <v>488.2</v>
      </c>
    </row>
    <row r="30582" spans="1:7">
      <c r="A30582" s="32">
        <v>2018</v>
      </c>
      <c r="B30582" s="32">
        <v>3287</v>
      </c>
      <c r="C30582" s="33" t="s">
        <v>563</v>
      </c>
      <c r="D30582" s="33" t="s">
        <v>564</v>
      </c>
      <c r="E30582" s="34">
        <v>364463</v>
      </c>
      <c r="F30582" s="35">
        <v>1.0249999999999999</v>
      </c>
      <c r="G30582" s="34">
        <v>434</v>
      </c>
    </row>
    <row r="30583" spans="1:7">
      <c r="A30583" s="32">
        <v>2018</v>
      </c>
      <c r="B30583" s="32">
        <v>3287</v>
      </c>
      <c r="C30583" s="33" t="s">
        <v>563</v>
      </c>
      <c r="D30583" s="33" t="s">
        <v>564</v>
      </c>
      <c r="E30583" s="34">
        <v>171973</v>
      </c>
      <c r="F30583" s="35">
        <v>1.0249999999999999</v>
      </c>
      <c r="G30583" s="34">
        <v>470.1</v>
      </c>
    </row>
    <row r="30584" spans="1:7">
      <c r="A30584" s="32">
        <v>2018</v>
      </c>
      <c r="B30584" s="32">
        <v>3287</v>
      </c>
      <c r="C30584" s="33" t="s">
        <v>563</v>
      </c>
      <c r="D30584" s="33" t="s">
        <v>564</v>
      </c>
      <c r="E30584" s="34">
        <v>149373</v>
      </c>
      <c r="F30584" s="35">
        <v>1.0249999999999999</v>
      </c>
      <c r="G30584" s="34">
        <v>481.9</v>
      </c>
    </row>
    <row r="30585" spans="1:7">
      <c r="A30585" s="32">
        <v>2018</v>
      </c>
      <c r="B30585" s="32">
        <v>3287</v>
      </c>
      <c r="C30585" s="33" t="s">
        <v>563</v>
      </c>
      <c r="D30585" s="33" t="s">
        <v>564</v>
      </c>
      <c r="E30585" s="34">
        <v>73063</v>
      </c>
      <c r="F30585" s="35">
        <v>1.0249999999999999</v>
      </c>
      <c r="G30585" s="34">
        <v>605.5</v>
      </c>
    </row>
    <row r="30586" spans="1:7">
      <c r="A30586" s="32">
        <v>2018</v>
      </c>
      <c r="B30586" s="32">
        <v>3287</v>
      </c>
      <c r="C30586" s="33" t="s">
        <v>563</v>
      </c>
      <c r="D30586" s="33" t="s">
        <v>564</v>
      </c>
      <c r="E30586" s="34">
        <v>64900</v>
      </c>
      <c r="F30586" s="35">
        <v>1.0249999999999999</v>
      </c>
      <c r="G30586" s="34">
        <v>567.20000000000005</v>
      </c>
    </row>
    <row r="30587" spans="1:7">
      <c r="A30587" s="32">
        <v>2018</v>
      </c>
      <c r="B30587" s="32">
        <v>3287</v>
      </c>
      <c r="C30587" s="33" t="s">
        <v>563</v>
      </c>
      <c r="D30587" s="33" t="s">
        <v>564</v>
      </c>
      <c r="E30587" s="34">
        <v>55824</v>
      </c>
      <c r="F30587" s="35">
        <v>1.0249999999999999</v>
      </c>
      <c r="G30587" s="34">
        <v>550.5</v>
      </c>
    </row>
    <row r="30588" spans="1:7">
      <c r="A30588" s="32">
        <v>2018</v>
      </c>
      <c r="B30588" s="32">
        <v>3287</v>
      </c>
      <c r="C30588" s="33" t="s">
        <v>563</v>
      </c>
      <c r="D30588" s="33" t="s">
        <v>564</v>
      </c>
      <c r="E30588" s="34">
        <v>44347</v>
      </c>
      <c r="F30588" s="35">
        <v>1.0249999999999999</v>
      </c>
      <c r="G30588" s="34">
        <v>509</v>
      </c>
    </row>
    <row r="30589" spans="1:7">
      <c r="A30589" s="32">
        <v>2018</v>
      </c>
      <c r="B30589" s="32">
        <v>3287</v>
      </c>
      <c r="C30589" s="33" t="s">
        <v>563</v>
      </c>
      <c r="D30589" s="33" t="s">
        <v>564</v>
      </c>
      <c r="E30589" s="34">
        <v>17816</v>
      </c>
      <c r="F30589" s="35">
        <v>1.0249999999999999</v>
      </c>
      <c r="G30589" s="34">
        <v>607.79999999999995</v>
      </c>
    </row>
    <row r="30590" spans="1:7">
      <c r="A30590" s="32">
        <v>2018</v>
      </c>
      <c r="B30590" s="32">
        <v>3287</v>
      </c>
      <c r="C30590" s="33" t="s">
        <v>563</v>
      </c>
      <c r="D30590" s="33" t="s">
        <v>564</v>
      </c>
      <c r="E30590" s="34">
        <v>3549</v>
      </c>
      <c r="F30590" s="35">
        <v>1.0249999999999999</v>
      </c>
      <c r="G30590" s="34">
        <v>494.1</v>
      </c>
    </row>
    <row r="30591" spans="1:7">
      <c r="A30591" s="32">
        <v>2018</v>
      </c>
      <c r="B30591" s="32">
        <v>3295</v>
      </c>
      <c r="C30591" s="33" t="s">
        <v>563</v>
      </c>
      <c r="D30591" s="33" t="s">
        <v>564</v>
      </c>
      <c r="E30591" s="34">
        <v>6491</v>
      </c>
      <c r="F30591" s="35">
        <v>1.03</v>
      </c>
      <c r="G30591" s="34">
        <v>425.3</v>
      </c>
    </row>
    <row r="30592" spans="1:7">
      <c r="A30592" s="32">
        <v>2018</v>
      </c>
      <c r="B30592" s="32">
        <v>3295</v>
      </c>
      <c r="C30592" s="33" t="s">
        <v>563</v>
      </c>
      <c r="D30592" s="33" t="s">
        <v>564</v>
      </c>
      <c r="E30592" s="34">
        <v>4845</v>
      </c>
      <c r="F30592" s="35">
        <v>1.03</v>
      </c>
      <c r="G30592" s="34">
        <v>379.8</v>
      </c>
    </row>
    <row r="30593" spans="1:7">
      <c r="A30593" s="32">
        <v>2018</v>
      </c>
      <c r="B30593" s="32">
        <v>3295</v>
      </c>
      <c r="C30593" s="33" t="s">
        <v>563</v>
      </c>
      <c r="D30593" s="33" t="s">
        <v>564</v>
      </c>
      <c r="E30593" s="34">
        <v>427740</v>
      </c>
      <c r="F30593" s="35">
        <v>1.03</v>
      </c>
      <c r="G30593" s="34">
        <v>461.1</v>
      </c>
    </row>
    <row r="30594" spans="1:7">
      <c r="A30594" s="32">
        <v>2018</v>
      </c>
      <c r="B30594" s="32">
        <v>3295</v>
      </c>
      <c r="C30594" s="33" t="s">
        <v>563</v>
      </c>
      <c r="D30594" s="33" t="s">
        <v>564</v>
      </c>
      <c r="E30594" s="34">
        <v>415082</v>
      </c>
      <c r="F30594" s="35">
        <v>1.03</v>
      </c>
      <c r="G30594" s="34">
        <v>444.2</v>
      </c>
    </row>
    <row r="30595" spans="1:7">
      <c r="A30595" s="32">
        <v>2018</v>
      </c>
      <c r="B30595" s="32">
        <v>3295</v>
      </c>
      <c r="C30595" s="33" t="s">
        <v>563</v>
      </c>
      <c r="D30595" s="33" t="s">
        <v>564</v>
      </c>
      <c r="E30595" s="34">
        <v>328825</v>
      </c>
      <c r="F30595" s="35">
        <v>1.03</v>
      </c>
      <c r="G30595" s="34">
        <v>428.1</v>
      </c>
    </row>
    <row r="30596" spans="1:7">
      <c r="A30596" s="32">
        <v>2018</v>
      </c>
      <c r="B30596" s="32">
        <v>3295</v>
      </c>
      <c r="C30596" s="33" t="s">
        <v>563</v>
      </c>
      <c r="D30596" s="33" t="s">
        <v>564</v>
      </c>
      <c r="E30596" s="34">
        <v>291317</v>
      </c>
      <c r="F30596" s="35">
        <v>1.03</v>
      </c>
      <c r="G30596" s="34">
        <v>440.7</v>
      </c>
    </row>
    <row r="30597" spans="1:7">
      <c r="A30597" s="32">
        <v>2018</v>
      </c>
      <c r="B30597" s="32">
        <v>3295</v>
      </c>
      <c r="C30597" s="33" t="s">
        <v>563</v>
      </c>
      <c r="D30597" s="33" t="s">
        <v>564</v>
      </c>
      <c r="E30597" s="34">
        <v>235463</v>
      </c>
      <c r="F30597" s="35">
        <v>1.03</v>
      </c>
      <c r="G30597" s="34">
        <v>461.9</v>
      </c>
    </row>
    <row r="30598" spans="1:7">
      <c r="A30598" s="32">
        <v>2018</v>
      </c>
      <c r="B30598" s="32">
        <v>3295</v>
      </c>
      <c r="C30598" s="33" t="s">
        <v>563</v>
      </c>
      <c r="D30598" s="33" t="s">
        <v>564</v>
      </c>
      <c r="E30598" s="34">
        <v>98283</v>
      </c>
      <c r="F30598" s="35">
        <v>1.03</v>
      </c>
      <c r="G30598" s="34">
        <v>405.9</v>
      </c>
    </row>
    <row r="30599" spans="1:7">
      <c r="A30599" s="32">
        <v>2018</v>
      </c>
      <c r="B30599" s="32">
        <v>3295</v>
      </c>
      <c r="C30599" s="33" t="s">
        <v>563</v>
      </c>
      <c r="D30599" s="33" t="s">
        <v>564</v>
      </c>
      <c r="E30599" s="34">
        <v>60338</v>
      </c>
      <c r="F30599" s="35">
        <v>1.03</v>
      </c>
      <c r="G30599" s="34">
        <v>487.2</v>
      </c>
    </row>
    <row r="30600" spans="1:7">
      <c r="A30600" s="32">
        <v>2018</v>
      </c>
      <c r="B30600" s="32">
        <v>3295</v>
      </c>
      <c r="C30600" s="33" t="s">
        <v>563</v>
      </c>
      <c r="D30600" s="33" t="s">
        <v>564</v>
      </c>
      <c r="E30600" s="34">
        <v>23465</v>
      </c>
      <c r="F30600" s="35">
        <v>1.03</v>
      </c>
      <c r="G30600" s="34">
        <v>377.3</v>
      </c>
    </row>
    <row r="30601" spans="1:7">
      <c r="A30601" s="32">
        <v>2018</v>
      </c>
      <c r="B30601" s="32">
        <v>3297</v>
      </c>
      <c r="C30601" s="33" t="s">
        <v>353</v>
      </c>
      <c r="D30601" s="33" t="s">
        <v>354</v>
      </c>
      <c r="E30601" s="34">
        <v>25638</v>
      </c>
      <c r="F30601" s="35">
        <v>24.68</v>
      </c>
      <c r="G30601" s="34">
        <v>339</v>
      </c>
    </row>
    <row r="30602" spans="1:7">
      <c r="A30602" s="32">
        <v>2018</v>
      </c>
      <c r="B30602" s="32">
        <v>3297</v>
      </c>
      <c r="C30602" s="33" t="s">
        <v>353</v>
      </c>
      <c r="D30602" s="33" t="s">
        <v>354</v>
      </c>
      <c r="E30602" s="34">
        <v>25697</v>
      </c>
      <c r="F30602" s="35">
        <v>25.37</v>
      </c>
      <c r="G30602" s="34">
        <v>297</v>
      </c>
    </row>
    <row r="30603" spans="1:7">
      <c r="A30603" s="32">
        <v>2018</v>
      </c>
      <c r="B30603" s="32">
        <v>3297</v>
      </c>
      <c r="C30603" s="33" t="s">
        <v>353</v>
      </c>
      <c r="D30603" s="33" t="s">
        <v>354</v>
      </c>
      <c r="E30603" s="34">
        <v>12540</v>
      </c>
      <c r="F30603" s="35">
        <v>25.13</v>
      </c>
      <c r="G30603" s="34">
        <v>324.60000000000002</v>
      </c>
    </row>
    <row r="30604" spans="1:7">
      <c r="A30604" s="32">
        <v>2018</v>
      </c>
      <c r="B30604" s="32">
        <v>3297</v>
      </c>
      <c r="C30604" s="33" t="s">
        <v>353</v>
      </c>
      <c r="D30604" s="33" t="s">
        <v>354</v>
      </c>
      <c r="E30604" s="34">
        <v>12116</v>
      </c>
      <c r="F30604" s="35">
        <v>25.97</v>
      </c>
      <c r="G30604" s="34">
        <v>396.9</v>
      </c>
    </row>
    <row r="30605" spans="1:7">
      <c r="A30605" s="32">
        <v>2018</v>
      </c>
      <c r="B30605" s="32">
        <v>3297</v>
      </c>
      <c r="C30605" s="33" t="s">
        <v>353</v>
      </c>
      <c r="D30605" s="33" t="s">
        <v>354</v>
      </c>
      <c r="E30605" s="34">
        <v>12718</v>
      </c>
      <c r="F30605" s="35">
        <v>25.36</v>
      </c>
      <c r="G30605" s="34">
        <v>294</v>
      </c>
    </row>
    <row r="30606" spans="1:7">
      <c r="A30606" s="32">
        <v>2018</v>
      </c>
      <c r="B30606" s="32">
        <v>3297</v>
      </c>
      <c r="C30606" s="33" t="s">
        <v>353</v>
      </c>
      <c r="D30606" s="33" t="s">
        <v>354</v>
      </c>
      <c r="E30606" s="34">
        <v>24046</v>
      </c>
      <c r="F30606" s="35">
        <v>26.14</v>
      </c>
      <c r="G30606" s="34">
        <v>383.7</v>
      </c>
    </row>
    <row r="30607" spans="1:7">
      <c r="A30607" s="32">
        <v>2018</v>
      </c>
      <c r="B30607" s="32">
        <v>3297</v>
      </c>
      <c r="C30607" s="33" t="s">
        <v>353</v>
      </c>
      <c r="D30607" s="33" t="s">
        <v>354</v>
      </c>
      <c r="E30607" s="34">
        <v>119</v>
      </c>
      <c r="F30607" s="35">
        <v>25.32</v>
      </c>
      <c r="G30607" s="34">
        <v>343.6</v>
      </c>
    </row>
    <row r="30608" spans="1:7">
      <c r="A30608" s="32">
        <v>2018</v>
      </c>
      <c r="B30608" s="32">
        <v>3298</v>
      </c>
      <c r="C30608" s="33" t="s">
        <v>353</v>
      </c>
      <c r="D30608" s="33" t="s">
        <v>354</v>
      </c>
      <c r="E30608" s="34">
        <v>25836</v>
      </c>
      <c r="F30608" s="35">
        <v>24.38</v>
      </c>
      <c r="G30608" s="34">
        <v>340.8</v>
      </c>
    </row>
    <row r="30609" spans="1:7">
      <c r="A30609" s="32">
        <v>2018</v>
      </c>
      <c r="B30609" s="32">
        <v>3298</v>
      </c>
      <c r="C30609" s="33" t="s">
        <v>353</v>
      </c>
      <c r="D30609" s="33" t="s">
        <v>354</v>
      </c>
      <c r="E30609" s="34">
        <v>51655</v>
      </c>
      <c r="F30609" s="35">
        <v>25.01</v>
      </c>
      <c r="G30609" s="34">
        <v>313.5</v>
      </c>
    </row>
    <row r="30610" spans="1:7">
      <c r="A30610" s="32">
        <v>2018</v>
      </c>
      <c r="B30610" s="32">
        <v>3298</v>
      </c>
      <c r="C30610" s="33" t="s">
        <v>353</v>
      </c>
      <c r="D30610" s="33" t="s">
        <v>354</v>
      </c>
      <c r="E30610" s="34">
        <v>1937</v>
      </c>
      <c r="F30610" s="35">
        <v>24.41</v>
      </c>
      <c r="G30610" s="34">
        <v>234.9</v>
      </c>
    </row>
    <row r="30611" spans="1:7">
      <c r="A30611" s="32">
        <v>2018</v>
      </c>
      <c r="B30611" s="32">
        <v>3298</v>
      </c>
      <c r="C30611" s="33" t="s">
        <v>353</v>
      </c>
      <c r="D30611" s="33" t="s">
        <v>354</v>
      </c>
      <c r="E30611" s="34">
        <v>11174</v>
      </c>
      <c r="F30611" s="35">
        <v>24.02</v>
      </c>
      <c r="G30611" s="34">
        <v>378.4</v>
      </c>
    </row>
    <row r="30612" spans="1:7">
      <c r="A30612" s="32">
        <v>2018</v>
      </c>
      <c r="B30612" s="32">
        <v>3298</v>
      </c>
      <c r="C30612" s="33" t="s">
        <v>353</v>
      </c>
      <c r="D30612" s="33" t="s">
        <v>354</v>
      </c>
      <c r="E30612" s="34">
        <v>12241</v>
      </c>
      <c r="F30612" s="35">
        <v>25.6</v>
      </c>
      <c r="G30612" s="34">
        <v>418.6</v>
      </c>
    </row>
    <row r="30613" spans="1:7">
      <c r="A30613" s="32">
        <v>2018</v>
      </c>
      <c r="B30613" s="32">
        <v>3298</v>
      </c>
      <c r="C30613" s="33" t="s">
        <v>353</v>
      </c>
      <c r="D30613" s="33" t="s">
        <v>354</v>
      </c>
      <c r="E30613" s="34">
        <v>12266</v>
      </c>
      <c r="F30613" s="35">
        <v>25.1</v>
      </c>
      <c r="G30613" s="34">
        <v>383.1</v>
      </c>
    </row>
    <row r="30614" spans="1:7">
      <c r="A30614" s="32">
        <v>2018</v>
      </c>
      <c r="B30614" s="32">
        <v>3298</v>
      </c>
      <c r="C30614" s="33" t="s">
        <v>353</v>
      </c>
      <c r="D30614" s="33" t="s">
        <v>354</v>
      </c>
      <c r="E30614" s="34">
        <v>22532</v>
      </c>
      <c r="F30614" s="35">
        <v>24.22</v>
      </c>
      <c r="G30614" s="34">
        <v>357.1</v>
      </c>
    </row>
    <row r="30615" spans="1:7">
      <c r="A30615" s="32">
        <v>2018</v>
      </c>
      <c r="B30615" s="32">
        <v>3298</v>
      </c>
      <c r="C30615" s="33" t="s">
        <v>563</v>
      </c>
      <c r="D30615" s="33" t="s">
        <v>564</v>
      </c>
      <c r="E30615" s="34">
        <v>612</v>
      </c>
      <c r="F30615" s="35">
        <v>1.0329999999999999</v>
      </c>
      <c r="G30615" s="34">
        <v>418.1</v>
      </c>
    </row>
    <row r="30616" spans="1:7">
      <c r="A30616" s="32">
        <v>2018</v>
      </c>
      <c r="B30616" s="32">
        <v>3393</v>
      </c>
      <c r="C30616" s="33" t="s">
        <v>563</v>
      </c>
      <c r="D30616" s="33" t="s">
        <v>564</v>
      </c>
      <c r="E30616" s="34">
        <v>1780931</v>
      </c>
      <c r="F30616" s="35">
        <v>1</v>
      </c>
      <c r="G30616" s="34">
        <v>434.3</v>
      </c>
    </row>
    <row r="30617" spans="1:7">
      <c r="A30617" s="32">
        <v>2018</v>
      </c>
      <c r="B30617" s="32">
        <v>3396</v>
      </c>
      <c r="C30617" s="33" t="s">
        <v>565</v>
      </c>
      <c r="D30617" s="33" t="s">
        <v>566</v>
      </c>
      <c r="E30617" s="34">
        <v>342</v>
      </c>
      <c r="F30617" s="35">
        <v>5.7619999999999996</v>
      </c>
      <c r="G30617" s="34">
        <v>1670.4</v>
      </c>
    </row>
    <row r="30618" spans="1:7">
      <c r="A30618" s="32">
        <v>2018</v>
      </c>
      <c r="B30618" s="32">
        <v>3396</v>
      </c>
      <c r="C30618" s="33" t="s">
        <v>565</v>
      </c>
      <c r="D30618" s="33" t="s">
        <v>566</v>
      </c>
      <c r="E30618" s="34">
        <v>9607</v>
      </c>
      <c r="F30618" s="35">
        <v>5.7619999999999996</v>
      </c>
      <c r="G30618" s="34">
        <v>1506.7</v>
      </c>
    </row>
    <row r="30619" spans="1:7">
      <c r="A30619" s="32">
        <v>2018</v>
      </c>
      <c r="B30619" s="32">
        <v>3396</v>
      </c>
      <c r="C30619" s="33" t="s">
        <v>353</v>
      </c>
      <c r="D30619" s="33" t="s">
        <v>354</v>
      </c>
      <c r="E30619" s="34">
        <v>46590</v>
      </c>
      <c r="F30619" s="35">
        <v>21.158000000000001</v>
      </c>
      <c r="G30619" s="34">
        <v>268.8</v>
      </c>
    </row>
    <row r="30620" spans="1:7">
      <c r="A30620" s="32">
        <v>2018</v>
      </c>
      <c r="B30620" s="32">
        <v>3396</v>
      </c>
      <c r="C30620" s="33" t="s">
        <v>353</v>
      </c>
      <c r="D30620" s="33" t="s">
        <v>354</v>
      </c>
      <c r="E30620" s="34">
        <v>22473</v>
      </c>
      <c r="F30620" s="35">
        <v>24.771999999999998</v>
      </c>
      <c r="G30620" s="34">
        <v>325.10000000000002</v>
      </c>
    </row>
    <row r="30621" spans="1:7">
      <c r="A30621" s="32">
        <v>2018</v>
      </c>
      <c r="B30621" s="32">
        <v>3396</v>
      </c>
      <c r="C30621" s="33" t="s">
        <v>353</v>
      </c>
      <c r="D30621" s="33" t="s">
        <v>354</v>
      </c>
      <c r="E30621" s="34">
        <v>11807</v>
      </c>
      <c r="F30621" s="35">
        <v>23.032</v>
      </c>
      <c r="G30621" s="34">
        <v>291.3</v>
      </c>
    </row>
    <row r="30622" spans="1:7">
      <c r="A30622" s="32">
        <v>2018</v>
      </c>
      <c r="B30622" s="32">
        <v>3399</v>
      </c>
      <c r="C30622" s="33" t="s">
        <v>353</v>
      </c>
      <c r="D30622" s="33" t="s">
        <v>354</v>
      </c>
      <c r="E30622" s="34">
        <v>79618</v>
      </c>
      <c r="F30622" s="35">
        <v>22.373999999999999</v>
      </c>
      <c r="G30622" s="34">
        <v>159.1</v>
      </c>
    </row>
    <row r="30623" spans="1:7">
      <c r="A30623" s="32">
        <v>2018</v>
      </c>
      <c r="B30623" s="32">
        <v>3399</v>
      </c>
      <c r="C30623" s="33" t="s">
        <v>565</v>
      </c>
      <c r="D30623" s="33" t="s">
        <v>566</v>
      </c>
      <c r="E30623" s="34">
        <v>2233</v>
      </c>
      <c r="F30623" s="35">
        <v>5.7619999999999996</v>
      </c>
      <c r="G30623" s="34">
        <v>1569.5</v>
      </c>
    </row>
    <row r="30624" spans="1:7">
      <c r="A30624" s="32">
        <v>2018</v>
      </c>
      <c r="B30624" s="32">
        <v>3399</v>
      </c>
      <c r="C30624" s="33" t="s">
        <v>353</v>
      </c>
      <c r="D30624" s="33" t="s">
        <v>354</v>
      </c>
      <c r="E30624" s="34">
        <v>193852</v>
      </c>
      <c r="F30624" s="35">
        <v>24.303999999999998</v>
      </c>
      <c r="G30624" s="34">
        <v>190.8</v>
      </c>
    </row>
    <row r="30625" spans="1:7">
      <c r="A30625" s="32">
        <v>2018</v>
      </c>
      <c r="B30625" s="32">
        <v>3403</v>
      </c>
      <c r="C30625" s="33" t="s">
        <v>563</v>
      </c>
      <c r="D30625" s="33" t="s">
        <v>564</v>
      </c>
      <c r="E30625" s="34">
        <v>144134</v>
      </c>
      <c r="F30625" s="35">
        <v>1</v>
      </c>
      <c r="G30625" s="34">
        <v>326.2</v>
      </c>
    </row>
    <row r="30626" spans="1:7">
      <c r="A30626" s="32">
        <v>2018</v>
      </c>
      <c r="B30626" s="32">
        <v>3405</v>
      </c>
      <c r="C30626" s="33" t="s">
        <v>563</v>
      </c>
      <c r="D30626" s="33" t="s">
        <v>564</v>
      </c>
      <c r="E30626" s="34">
        <v>3212012</v>
      </c>
      <c r="F30626" s="35">
        <v>1</v>
      </c>
      <c r="G30626" s="34">
        <v>366</v>
      </c>
    </row>
    <row r="30627" spans="1:7">
      <c r="A30627" s="32">
        <v>2018</v>
      </c>
      <c r="B30627" s="32">
        <v>3406</v>
      </c>
      <c r="C30627" s="33" t="s">
        <v>563</v>
      </c>
      <c r="D30627" s="33" t="s">
        <v>564</v>
      </c>
      <c r="E30627" s="34">
        <v>602124</v>
      </c>
      <c r="F30627" s="35">
        <v>1</v>
      </c>
      <c r="G30627" s="34">
        <v>368.9</v>
      </c>
    </row>
    <row r="30628" spans="1:7">
      <c r="A30628" s="32">
        <v>2018</v>
      </c>
      <c r="B30628" s="32">
        <v>3407</v>
      </c>
      <c r="C30628" s="33" t="s">
        <v>353</v>
      </c>
      <c r="D30628" s="33" t="s">
        <v>354</v>
      </c>
      <c r="E30628" s="34">
        <v>22940</v>
      </c>
      <c r="F30628" s="35">
        <v>24.722000000000001</v>
      </c>
      <c r="G30628" s="34">
        <v>272.60000000000002</v>
      </c>
    </row>
    <row r="30629" spans="1:7">
      <c r="A30629" s="32">
        <v>2018</v>
      </c>
      <c r="B30629" s="32">
        <v>3407</v>
      </c>
      <c r="C30629" s="33" t="s">
        <v>565</v>
      </c>
      <c r="D30629" s="33" t="s">
        <v>566</v>
      </c>
      <c r="E30629" s="34">
        <v>1373</v>
      </c>
      <c r="F30629" s="35">
        <v>5.7619999999999996</v>
      </c>
      <c r="G30629" s="34">
        <v>1473.9</v>
      </c>
    </row>
    <row r="30630" spans="1:7">
      <c r="A30630" s="32">
        <v>2018</v>
      </c>
      <c r="B30630" s="32">
        <v>3407</v>
      </c>
      <c r="C30630" s="33" t="s">
        <v>353</v>
      </c>
      <c r="D30630" s="33" t="s">
        <v>354</v>
      </c>
      <c r="E30630" s="34">
        <v>46441</v>
      </c>
      <c r="F30630" s="35">
        <v>21.934000000000001</v>
      </c>
      <c r="G30630" s="34">
        <v>222.7</v>
      </c>
    </row>
    <row r="30631" spans="1:7">
      <c r="A30631" s="32">
        <v>2018</v>
      </c>
      <c r="B30631" s="32">
        <v>3407</v>
      </c>
      <c r="C30631" s="33" t="s">
        <v>363</v>
      </c>
      <c r="D30631" s="33" t="s">
        <v>354</v>
      </c>
      <c r="E30631" s="34">
        <v>57750</v>
      </c>
      <c r="F30631" s="35">
        <v>17.826000000000001</v>
      </c>
      <c r="G30631" s="34">
        <v>237.6</v>
      </c>
    </row>
    <row r="30632" spans="1:7">
      <c r="A30632" s="32">
        <v>2018</v>
      </c>
      <c r="B30632" s="32">
        <v>3439</v>
      </c>
      <c r="C30632" s="33" t="s">
        <v>563</v>
      </c>
      <c r="D30632" s="33" t="s">
        <v>564</v>
      </c>
      <c r="E30632" s="34">
        <v>113845</v>
      </c>
      <c r="F30632" s="35">
        <v>1.02</v>
      </c>
      <c r="G30632" s="34" t="s">
        <v>364</v>
      </c>
    </row>
    <row r="30633" spans="1:7">
      <c r="A30633" s="32">
        <v>2018</v>
      </c>
      <c r="B30633" s="32">
        <v>3441</v>
      </c>
      <c r="C30633" s="33" t="s">
        <v>563</v>
      </c>
      <c r="D30633" s="33" t="s">
        <v>564</v>
      </c>
      <c r="E30633" s="34">
        <v>890367</v>
      </c>
      <c r="F30633" s="35">
        <v>1.032</v>
      </c>
      <c r="G30633" s="34" t="s">
        <v>364</v>
      </c>
    </row>
    <row r="30634" spans="1:7">
      <c r="A30634" s="32">
        <v>2018</v>
      </c>
      <c r="B30634" s="32">
        <v>3443</v>
      </c>
      <c r="C30634" s="33" t="s">
        <v>563</v>
      </c>
      <c r="D30634" s="33" t="s">
        <v>564</v>
      </c>
      <c r="E30634" s="34">
        <v>4695</v>
      </c>
      <c r="F30634" s="35">
        <v>1.034</v>
      </c>
      <c r="G30634" s="34" t="s">
        <v>364</v>
      </c>
    </row>
    <row r="30635" spans="1:7">
      <c r="A30635" s="32">
        <v>2018</v>
      </c>
      <c r="B30635" s="32">
        <v>3443</v>
      </c>
      <c r="C30635" s="33" t="s">
        <v>563</v>
      </c>
      <c r="D30635" s="33" t="s">
        <v>564</v>
      </c>
      <c r="E30635" s="34">
        <v>7429</v>
      </c>
      <c r="F30635" s="35">
        <v>1.03</v>
      </c>
      <c r="G30635" s="34" t="s">
        <v>364</v>
      </c>
    </row>
    <row r="30636" spans="1:7">
      <c r="A30636" s="32">
        <v>2018</v>
      </c>
      <c r="B30636" s="32">
        <v>3443</v>
      </c>
      <c r="C30636" s="33" t="s">
        <v>563</v>
      </c>
      <c r="D30636" s="33" t="s">
        <v>564</v>
      </c>
      <c r="E30636" s="34">
        <v>8322</v>
      </c>
      <c r="F30636" s="35">
        <v>1.026</v>
      </c>
      <c r="G30636" s="34" t="s">
        <v>364</v>
      </c>
    </row>
    <row r="30637" spans="1:7">
      <c r="A30637" s="32">
        <v>2018</v>
      </c>
      <c r="B30637" s="32">
        <v>3443</v>
      </c>
      <c r="C30637" s="33" t="s">
        <v>563</v>
      </c>
      <c r="D30637" s="33" t="s">
        <v>564</v>
      </c>
      <c r="E30637" s="34">
        <v>14936</v>
      </c>
      <c r="F30637" s="35">
        <v>1.038</v>
      </c>
      <c r="G30637" s="34" t="s">
        <v>364</v>
      </c>
    </row>
    <row r="30638" spans="1:7">
      <c r="A30638" s="32">
        <v>2018</v>
      </c>
      <c r="B30638" s="32">
        <v>3443</v>
      </c>
      <c r="C30638" s="33" t="s">
        <v>563</v>
      </c>
      <c r="D30638" s="33" t="s">
        <v>564</v>
      </c>
      <c r="E30638" s="34">
        <v>24153</v>
      </c>
      <c r="F30638" s="35">
        <v>1.042</v>
      </c>
      <c r="G30638" s="34" t="s">
        <v>364</v>
      </c>
    </row>
    <row r="30639" spans="1:7">
      <c r="A30639" s="32">
        <v>2018</v>
      </c>
      <c r="B30639" s="32">
        <v>3443</v>
      </c>
      <c r="C30639" s="33" t="s">
        <v>563</v>
      </c>
      <c r="D30639" s="33" t="s">
        <v>564</v>
      </c>
      <c r="E30639" s="34">
        <v>51597</v>
      </c>
      <c r="F30639" s="35">
        <v>1.0469999999999999</v>
      </c>
      <c r="G30639" s="34" t="s">
        <v>364</v>
      </c>
    </row>
    <row r="30640" spans="1:7">
      <c r="A30640" s="32">
        <v>2018</v>
      </c>
      <c r="B30640" s="32">
        <v>3443</v>
      </c>
      <c r="C30640" s="33" t="s">
        <v>563</v>
      </c>
      <c r="D30640" s="33" t="s">
        <v>564</v>
      </c>
      <c r="E30640" s="34">
        <v>31979</v>
      </c>
      <c r="F30640" s="35">
        <v>1.028</v>
      </c>
      <c r="G30640" s="34" t="s">
        <v>364</v>
      </c>
    </row>
    <row r="30641" spans="1:7">
      <c r="A30641" s="32">
        <v>2018</v>
      </c>
      <c r="B30641" s="32">
        <v>3443</v>
      </c>
      <c r="C30641" s="33" t="s">
        <v>563</v>
      </c>
      <c r="D30641" s="33" t="s">
        <v>564</v>
      </c>
      <c r="E30641" s="34">
        <v>33248</v>
      </c>
      <c r="F30641" s="35">
        <v>1.0329999999999999</v>
      </c>
      <c r="G30641" s="34" t="s">
        <v>364</v>
      </c>
    </row>
    <row r="30642" spans="1:7">
      <c r="A30642" s="32">
        <v>2018</v>
      </c>
      <c r="B30642" s="32">
        <v>3443</v>
      </c>
      <c r="C30642" s="33" t="s">
        <v>563</v>
      </c>
      <c r="D30642" s="33" t="s">
        <v>564</v>
      </c>
      <c r="E30642" s="34">
        <v>40849</v>
      </c>
      <c r="F30642" s="35">
        <v>1.0369999999999999</v>
      </c>
      <c r="G30642" s="34" t="s">
        <v>364</v>
      </c>
    </row>
    <row r="30643" spans="1:7">
      <c r="A30643" s="32">
        <v>2018</v>
      </c>
      <c r="B30643" s="32">
        <v>3443</v>
      </c>
      <c r="C30643" s="33" t="s">
        <v>563</v>
      </c>
      <c r="D30643" s="33" t="s">
        <v>564</v>
      </c>
      <c r="E30643" s="34">
        <v>41597</v>
      </c>
      <c r="F30643" s="35">
        <v>1.0289999999999999</v>
      </c>
      <c r="G30643" s="34" t="s">
        <v>364</v>
      </c>
    </row>
    <row r="30644" spans="1:7">
      <c r="A30644" s="32">
        <v>2018</v>
      </c>
      <c r="B30644" s="32">
        <v>3443</v>
      </c>
      <c r="C30644" s="33" t="s">
        <v>563</v>
      </c>
      <c r="D30644" s="33" t="s">
        <v>564</v>
      </c>
      <c r="E30644" s="34">
        <v>50882</v>
      </c>
      <c r="F30644" s="35">
        <v>1.0349999999999999</v>
      </c>
      <c r="G30644" s="34" t="s">
        <v>364</v>
      </c>
    </row>
    <row r="30645" spans="1:7">
      <c r="A30645" s="32">
        <v>2018</v>
      </c>
      <c r="B30645" s="32">
        <v>3443</v>
      </c>
      <c r="C30645" s="33" t="s">
        <v>563</v>
      </c>
      <c r="D30645" s="33" t="s">
        <v>564</v>
      </c>
      <c r="E30645" s="34">
        <v>31965</v>
      </c>
      <c r="F30645" s="35">
        <v>1.0349999999999999</v>
      </c>
      <c r="G30645" s="34" t="s">
        <v>364</v>
      </c>
    </row>
    <row r="30646" spans="1:7">
      <c r="A30646" s="32">
        <v>2018</v>
      </c>
      <c r="B30646" s="32">
        <v>3452</v>
      </c>
      <c r="C30646" s="33" t="s">
        <v>563</v>
      </c>
      <c r="D30646" s="33" t="s">
        <v>564</v>
      </c>
      <c r="E30646" s="34">
        <v>53440</v>
      </c>
      <c r="F30646" s="35">
        <v>1.0109999999999999</v>
      </c>
      <c r="G30646" s="34" t="s">
        <v>364</v>
      </c>
    </row>
    <row r="30647" spans="1:7">
      <c r="A30647" s="32">
        <v>2018</v>
      </c>
      <c r="B30647" s="32">
        <v>3453</v>
      </c>
      <c r="C30647" s="33" t="s">
        <v>563</v>
      </c>
      <c r="D30647" s="33" t="s">
        <v>564</v>
      </c>
      <c r="E30647" s="34">
        <v>2428</v>
      </c>
      <c r="F30647" s="35">
        <v>1.0009999999999999</v>
      </c>
      <c r="G30647" s="34" t="s">
        <v>364</v>
      </c>
    </row>
    <row r="30648" spans="1:7">
      <c r="A30648" s="32">
        <v>2018</v>
      </c>
      <c r="B30648" s="32">
        <v>3453</v>
      </c>
      <c r="C30648" s="33" t="s">
        <v>563</v>
      </c>
      <c r="D30648" s="33" t="s">
        <v>564</v>
      </c>
      <c r="E30648" s="34">
        <v>808</v>
      </c>
      <c r="F30648" s="35">
        <v>1.0009999999999999</v>
      </c>
      <c r="G30648" s="34" t="s">
        <v>364</v>
      </c>
    </row>
    <row r="30649" spans="1:7">
      <c r="A30649" s="32">
        <v>2018</v>
      </c>
      <c r="B30649" s="32">
        <v>3456</v>
      </c>
      <c r="C30649" s="33" t="s">
        <v>563</v>
      </c>
      <c r="D30649" s="33" t="s">
        <v>564</v>
      </c>
      <c r="E30649" s="34">
        <v>9289</v>
      </c>
      <c r="F30649" s="35">
        <v>1.05</v>
      </c>
      <c r="G30649" s="34">
        <v>233.5</v>
      </c>
    </row>
    <row r="30650" spans="1:7">
      <c r="A30650" s="32">
        <v>2018</v>
      </c>
      <c r="B30650" s="32">
        <v>3456</v>
      </c>
      <c r="C30650" s="33" t="s">
        <v>563</v>
      </c>
      <c r="D30650" s="33" t="s">
        <v>564</v>
      </c>
      <c r="E30650" s="34">
        <v>68332</v>
      </c>
      <c r="F30650" s="35">
        <v>1.05</v>
      </c>
      <c r="G30650" s="34">
        <v>288.7</v>
      </c>
    </row>
    <row r="30651" spans="1:7">
      <c r="A30651" s="32">
        <v>2018</v>
      </c>
      <c r="B30651" s="32">
        <v>3456</v>
      </c>
      <c r="C30651" s="33" t="s">
        <v>563</v>
      </c>
      <c r="D30651" s="33" t="s">
        <v>564</v>
      </c>
      <c r="E30651" s="34">
        <v>86907</v>
      </c>
      <c r="F30651" s="35">
        <v>1.05</v>
      </c>
      <c r="G30651" s="34">
        <v>275.8</v>
      </c>
    </row>
    <row r="30652" spans="1:7">
      <c r="A30652" s="32">
        <v>2018</v>
      </c>
      <c r="B30652" s="32">
        <v>3456</v>
      </c>
      <c r="C30652" s="33" t="s">
        <v>563</v>
      </c>
      <c r="D30652" s="33" t="s">
        <v>564</v>
      </c>
      <c r="E30652" s="34">
        <v>107181</v>
      </c>
      <c r="F30652" s="35">
        <v>1.05</v>
      </c>
      <c r="G30652" s="34">
        <v>227.8</v>
      </c>
    </row>
    <row r="30653" spans="1:7">
      <c r="A30653" s="32">
        <v>2018</v>
      </c>
      <c r="B30653" s="32">
        <v>3456</v>
      </c>
      <c r="C30653" s="33" t="s">
        <v>563</v>
      </c>
      <c r="D30653" s="33" t="s">
        <v>564</v>
      </c>
      <c r="E30653" s="34">
        <v>549591</v>
      </c>
      <c r="F30653" s="35">
        <v>1.05</v>
      </c>
      <c r="G30653" s="34">
        <v>172.3</v>
      </c>
    </row>
    <row r="30654" spans="1:7">
      <c r="A30654" s="32">
        <v>2018</v>
      </c>
      <c r="B30654" s="32">
        <v>3456</v>
      </c>
      <c r="C30654" s="33" t="s">
        <v>563</v>
      </c>
      <c r="D30654" s="33" t="s">
        <v>564</v>
      </c>
      <c r="E30654" s="34">
        <v>168811</v>
      </c>
      <c r="F30654" s="35">
        <v>1.05</v>
      </c>
      <c r="G30654" s="34">
        <v>236</v>
      </c>
    </row>
    <row r="30655" spans="1:7">
      <c r="A30655" s="32">
        <v>2018</v>
      </c>
      <c r="B30655" s="32">
        <v>3456</v>
      </c>
      <c r="C30655" s="33" t="s">
        <v>563</v>
      </c>
      <c r="D30655" s="33" t="s">
        <v>564</v>
      </c>
      <c r="E30655" s="34">
        <v>257235</v>
      </c>
      <c r="F30655" s="35">
        <v>1.05</v>
      </c>
      <c r="G30655" s="34">
        <v>231.9</v>
      </c>
    </row>
    <row r="30656" spans="1:7">
      <c r="A30656" s="32">
        <v>2018</v>
      </c>
      <c r="B30656" s="32">
        <v>3456</v>
      </c>
      <c r="C30656" s="33" t="s">
        <v>563</v>
      </c>
      <c r="D30656" s="33" t="s">
        <v>564</v>
      </c>
      <c r="E30656" s="34">
        <v>258898</v>
      </c>
      <c r="F30656" s="35">
        <v>1.05</v>
      </c>
      <c r="G30656" s="34">
        <v>217.5</v>
      </c>
    </row>
    <row r="30657" spans="1:7">
      <c r="A30657" s="32">
        <v>2018</v>
      </c>
      <c r="B30657" s="32">
        <v>3456</v>
      </c>
      <c r="C30657" s="33" t="s">
        <v>563</v>
      </c>
      <c r="D30657" s="33" t="s">
        <v>564</v>
      </c>
      <c r="E30657" s="34">
        <v>546798</v>
      </c>
      <c r="F30657" s="35">
        <v>1.05</v>
      </c>
      <c r="G30657" s="34">
        <v>201.1</v>
      </c>
    </row>
    <row r="30658" spans="1:7">
      <c r="A30658" s="32">
        <v>2018</v>
      </c>
      <c r="B30658" s="32">
        <v>3456</v>
      </c>
      <c r="C30658" s="33" t="s">
        <v>563</v>
      </c>
      <c r="D30658" s="33" t="s">
        <v>564</v>
      </c>
      <c r="E30658" s="34">
        <v>128618</v>
      </c>
      <c r="F30658" s="35">
        <v>1.05</v>
      </c>
      <c r="G30658" s="34">
        <v>257</v>
      </c>
    </row>
    <row r="30659" spans="1:7">
      <c r="A30659" s="32">
        <v>2018</v>
      </c>
      <c r="B30659" s="32">
        <v>3457</v>
      </c>
      <c r="C30659" s="33" t="s">
        <v>563</v>
      </c>
      <c r="D30659" s="33" t="s">
        <v>564</v>
      </c>
      <c r="E30659" s="34">
        <v>1015266</v>
      </c>
      <c r="F30659" s="35">
        <v>1.0089999999999999</v>
      </c>
      <c r="G30659" s="34">
        <v>422.9</v>
      </c>
    </row>
    <row r="30660" spans="1:7">
      <c r="A30660" s="32">
        <v>2018</v>
      </c>
      <c r="B30660" s="32">
        <v>3457</v>
      </c>
      <c r="C30660" s="33" t="s">
        <v>563</v>
      </c>
      <c r="D30660" s="33" t="s">
        <v>564</v>
      </c>
      <c r="E30660" s="34">
        <v>29126</v>
      </c>
      <c r="F30660" s="35">
        <v>1.1879999999999999</v>
      </c>
      <c r="G30660" s="34">
        <v>418.4</v>
      </c>
    </row>
    <row r="30661" spans="1:7">
      <c r="A30661" s="32">
        <v>2018</v>
      </c>
      <c r="B30661" s="32">
        <v>3459</v>
      </c>
      <c r="C30661" s="33" t="s">
        <v>563</v>
      </c>
      <c r="D30661" s="33" t="s">
        <v>564</v>
      </c>
      <c r="E30661" s="34">
        <v>267612</v>
      </c>
      <c r="F30661" s="35">
        <v>1.0209999999999999</v>
      </c>
      <c r="G30661" s="34">
        <v>410.4</v>
      </c>
    </row>
    <row r="30662" spans="1:7">
      <c r="A30662" s="32">
        <v>2018</v>
      </c>
      <c r="B30662" s="32">
        <v>3459</v>
      </c>
      <c r="C30662" s="33" t="s">
        <v>563</v>
      </c>
      <c r="D30662" s="33" t="s">
        <v>564</v>
      </c>
      <c r="E30662" s="34">
        <v>2016690</v>
      </c>
      <c r="F30662" s="35">
        <v>1.048</v>
      </c>
      <c r="G30662" s="34">
        <v>418.4</v>
      </c>
    </row>
    <row r="30663" spans="1:7">
      <c r="A30663" s="32">
        <v>2018</v>
      </c>
      <c r="B30663" s="32">
        <v>3459</v>
      </c>
      <c r="C30663" s="33" t="s">
        <v>563</v>
      </c>
      <c r="D30663" s="33" t="s">
        <v>564</v>
      </c>
      <c r="E30663" s="34">
        <v>1544151</v>
      </c>
      <c r="F30663" s="35">
        <v>1.0029999999999999</v>
      </c>
      <c r="G30663" s="34">
        <v>423.6</v>
      </c>
    </row>
    <row r="30664" spans="1:7">
      <c r="A30664" s="32">
        <v>2018</v>
      </c>
      <c r="B30664" s="32">
        <v>3464</v>
      </c>
      <c r="C30664" s="33" t="s">
        <v>563</v>
      </c>
      <c r="D30664" s="33" t="s">
        <v>564</v>
      </c>
      <c r="E30664" s="34">
        <v>46514</v>
      </c>
      <c r="F30664" s="35">
        <v>1.03</v>
      </c>
      <c r="G30664" s="34" t="s">
        <v>364</v>
      </c>
    </row>
    <row r="30665" spans="1:7">
      <c r="A30665" s="32">
        <v>2018</v>
      </c>
      <c r="B30665" s="32">
        <v>3469</v>
      </c>
      <c r="C30665" s="33" t="s">
        <v>563</v>
      </c>
      <c r="D30665" s="33" t="s">
        <v>564</v>
      </c>
      <c r="E30665" s="34">
        <v>280049</v>
      </c>
      <c r="F30665" s="35">
        <v>1.03</v>
      </c>
      <c r="G30665" s="34" t="s">
        <v>364</v>
      </c>
    </row>
    <row r="30666" spans="1:7">
      <c r="A30666" s="32">
        <v>2018</v>
      </c>
      <c r="B30666" s="32">
        <v>3470</v>
      </c>
      <c r="C30666" s="33" t="s">
        <v>363</v>
      </c>
      <c r="D30666" s="33" t="s">
        <v>354</v>
      </c>
      <c r="E30666" s="34">
        <v>30240</v>
      </c>
      <c r="F30666" s="35">
        <v>16.55</v>
      </c>
      <c r="G30666" s="34" t="s">
        <v>364</v>
      </c>
    </row>
    <row r="30667" spans="1:7">
      <c r="A30667" s="32">
        <v>2018</v>
      </c>
      <c r="B30667" s="32">
        <v>3470</v>
      </c>
      <c r="C30667" s="33" t="s">
        <v>363</v>
      </c>
      <c r="D30667" s="33" t="s">
        <v>354</v>
      </c>
      <c r="E30667" s="34">
        <v>151775</v>
      </c>
      <c r="F30667" s="35">
        <v>16.53</v>
      </c>
      <c r="G30667" s="34" t="s">
        <v>364</v>
      </c>
    </row>
    <row r="30668" spans="1:7">
      <c r="A30668" s="32">
        <v>2018</v>
      </c>
      <c r="B30668" s="32">
        <v>3470</v>
      </c>
      <c r="C30668" s="33" t="s">
        <v>363</v>
      </c>
      <c r="D30668" s="33" t="s">
        <v>354</v>
      </c>
      <c r="E30668" s="34">
        <v>15094</v>
      </c>
      <c r="F30668" s="35">
        <v>16.670000000000002</v>
      </c>
      <c r="G30668" s="34" t="s">
        <v>364</v>
      </c>
    </row>
    <row r="30669" spans="1:7">
      <c r="A30669" s="32">
        <v>2018</v>
      </c>
      <c r="B30669" s="32">
        <v>3470</v>
      </c>
      <c r="C30669" s="33" t="s">
        <v>363</v>
      </c>
      <c r="D30669" s="33" t="s">
        <v>354</v>
      </c>
      <c r="E30669" s="34">
        <v>15144</v>
      </c>
      <c r="F30669" s="35">
        <v>16.52</v>
      </c>
      <c r="G30669" s="34" t="s">
        <v>364</v>
      </c>
    </row>
    <row r="30670" spans="1:7">
      <c r="A30670" s="32">
        <v>2018</v>
      </c>
      <c r="B30670" s="32">
        <v>3470</v>
      </c>
      <c r="C30670" s="33" t="s">
        <v>363</v>
      </c>
      <c r="D30670" s="33" t="s">
        <v>354</v>
      </c>
      <c r="E30670" s="34">
        <v>30110</v>
      </c>
      <c r="F30670" s="35">
        <v>16.66</v>
      </c>
      <c r="G30670" s="34" t="s">
        <v>364</v>
      </c>
    </row>
    <row r="30671" spans="1:7">
      <c r="A30671" s="32">
        <v>2018</v>
      </c>
      <c r="B30671" s="32">
        <v>3470</v>
      </c>
      <c r="C30671" s="33" t="s">
        <v>363</v>
      </c>
      <c r="D30671" s="33" t="s">
        <v>354</v>
      </c>
      <c r="E30671" s="34">
        <v>30130</v>
      </c>
      <c r="F30671" s="35">
        <v>16.68</v>
      </c>
      <c r="G30671" s="34" t="s">
        <v>364</v>
      </c>
    </row>
    <row r="30672" spans="1:7">
      <c r="A30672" s="32">
        <v>2018</v>
      </c>
      <c r="B30672" s="32">
        <v>3470</v>
      </c>
      <c r="C30672" s="33" t="s">
        <v>363</v>
      </c>
      <c r="D30672" s="33" t="s">
        <v>354</v>
      </c>
      <c r="E30672" s="34">
        <v>30273</v>
      </c>
      <c r="F30672" s="35">
        <v>16.61</v>
      </c>
      <c r="G30672" s="34" t="s">
        <v>364</v>
      </c>
    </row>
    <row r="30673" spans="1:7">
      <c r="A30673" s="32">
        <v>2018</v>
      </c>
      <c r="B30673" s="32">
        <v>3470</v>
      </c>
      <c r="C30673" s="33" t="s">
        <v>363</v>
      </c>
      <c r="D30673" s="33" t="s">
        <v>354</v>
      </c>
      <c r="E30673" s="34">
        <v>60228</v>
      </c>
      <c r="F30673" s="35">
        <v>16.34</v>
      </c>
      <c r="G30673" s="34" t="s">
        <v>364</v>
      </c>
    </row>
    <row r="30674" spans="1:7">
      <c r="A30674" s="32">
        <v>2018</v>
      </c>
      <c r="B30674" s="32">
        <v>3470</v>
      </c>
      <c r="C30674" s="33" t="s">
        <v>363</v>
      </c>
      <c r="D30674" s="33" t="s">
        <v>354</v>
      </c>
      <c r="E30674" s="34">
        <v>90699</v>
      </c>
      <c r="F30674" s="35">
        <v>17.12</v>
      </c>
      <c r="G30674" s="34" t="s">
        <v>364</v>
      </c>
    </row>
    <row r="30675" spans="1:7">
      <c r="A30675" s="32">
        <v>2018</v>
      </c>
      <c r="B30675" s="32">
        <v>3470</v>
      </c>
      <c r="C30675" s="33" t="s">
        <v>363</v>
      </c>
      <c r="D30675" s="33" t="s">
        <v>354</v>
      </c>
      <c r="E30675" s="34">
        <v>135222</v>
      </c>
      <c r="F30675" s="35">
        <v>18.079999999999998</v>
      </c>
      <c r="G30675" s="34" t="s">
        <v>364</v>
      </c>
    </row>
    <row r="30676" spans="1:7">
      <c r="A30676" s="32">
        <v>2018</v>
      </c>
      <c r="B30676" s="32">
        <v>3470</v>
      </c>
      <c r="C30676" s="33" t="s">
        <v>363</v>
      </c>
      <c r="D30676" s="33" t="s">
        <v>354</v>
      </c>
      <c r="E30676" s="34">
        <v>377221</v>
      </c>
      <c r="F30676" s="35">
        <v>16.899999999999999</v>
      </c>
      <c r="G30676" s="34" t="s">
        <v>364</v>
      </c>
    </row>
    <row r="30677" spans="1:7">
      <c r="A30677" s="32">
        <v>2018</v>
      </c>
      <c r="B30677" s="32">
        <v>3470</v>
      </c>
      <c r="C30677" s="33" t="s">
        <v>563</v>
      </c>
      <c r="D30677" s="33" t="s">
        <v>564</v>
      </c>
      <c r="E30677" s="34">
        <v>212370</v>
      </c>
      <c r="F30677" s="35">
        <v>1.03</v>
      </c>
      <c r="G30677" s="34" t="s">
        <v>364</v>
      </c>
    </row>
    <row r="30678" spans="1:7">
      <c r="A30678" s="32">
        <v>2018</v>
      </c>
      <c r="B30678" s="32">
        <v>3476</v>
      </c>
      <c r="C30678" s="33" t="s">
        <v>563</v>
      </c>
      <c r="D30678" s="33" t="s">
        <v>564</v>
      </c>
      <c r="E30678" s="34">
        <v>545</v>
      </c>
      <c r="F30678" s="35">
        <v>1.02</v>
      </c>
      <c r="G30678" s="34">
        <v>351</v>
      </c>
    </row>
    <row r="30679" spans="1:7">
      <c r="A30679" s="32">
        <v>2018</v>
      </c>
      <c r="B30679" s="32">
        <v>3476</v>
      </c>
      <c r="C30679" s="33" t="s">
        <v>563</v>
      </c>
      <c r="D30679" s="33" t="s">
        <v>564</v>
      </c>
      <c r="E30679" s="34">
        <v>925</v>
      </c>
      <c r="F30679" s="35">
        <v>1.03</v>
      </c>
      <c r="G30679" s="34">
        <v>365.8</v>
      </c>
    </row>
    <row r="30680" spans="1:7">
      <c r="A30680" s="32">
        <v>2018</v>
      </c>
      <c r="B30680" s="32">
        <v>3476</v>
      </c>
      <c r="C30680" s="33" t="s">
        <v>563</v>
      </c>
      <c r="D30680" s="33" t="s">
        <v>564</v>
      </c>
      <c r="E30680" s="34">
        <v>1569</v>
      </c>
      <c r="F30680" s="35">
        <v>1.03</v>
      </c>
      <c r="G30680" s="34">
        <v>370.1</v>
      </c>
    </row>
    <row r="30681" spans="1:7">
      <c r="A30681" s="32">
        <v>2018</v>
      </c>
      <c r="B30681" s="32">
        <v>3476</v>
      </c>
      <c r="C30681" s="33" t="s">
        <v>563</v>
      </c>
      <c r="D30681" s="33" t="s">
        <v>564</v>
      </c>
      <c r="E30681" s="34">
        <v>36469</v>
      </c>
      <c r="F30681" s="35">
        <v>1.02</v>
      </c>
      <c r="G30681" s="34">
        <v>425.2</v>
      </c>
    </row>
    <row r="30682" spans="1:7">
      <c r="A30682" s="32">
        <v>2018</v>
      </c>
      <c r="B30682" s="32">
        <v>3476</v>
      </c>
      <c r="C30682" s="33" t="s">
        <v>563</v>
      </c>
      <c r="D30682" s="33" t="s">
        <v>564</v>
      </c>
      <c r="E30682" s="34">
        <v>11706</v>
      </c>
      <c r="F30682" s="35">
        <v>1.01</v>
      </c>
      <c r="G30682" s="34">
        <v>388.2</v>
      </c>
    </row>
    <row r="30683" spans="1:7">
      <c r="A30683" s="32">
        <v>2018</v>
      </c>
      <c r="B30683" s="32">
        <v>3476</v>
      </c>
      <c r="C30683" s="33" t="s">
        <v>563</v>
      </c>
      <c r="D30683" s="33" t="s">
        <v>564</v>
      </c>
      <c r="E30683" s="34">
        <v>28298</v>
      </c>
      <c r="F30683" s="35">
        <v>1.05</v>
      </c>
      <c r="G30683" s="34">
        <v>438.2</v>
      </c>
    </row>
    <row r="30684" spans="1:7">
      <c r="A30684" s="32">
        <v>2018</v>
      </c>
      <c r="B30684" s="32">
        <v>3476</v>
      </c>
      <c r="C30684" s="33" t="s">
        <v>563</v>
      </c>
      <c r="D30684" s="33" t="s">
        <v>564</v>
      </c>
      <c r="E30684" s="34">
        <v>1675</v>
      </c>
      <c r="F30684" s="35">
        <v>1.02</v>
      </c>
      <c r="G30684" s="34">
        <v>409.4</v>
      </c>
    </row>
    <row r="30685" spans="1:7">
      <c r="A30685" s="32">
        <v>2018</v>
      </c>
      <c r="B30685" s="32">
        <v>3478</v>
      </c>
      <c r="C30685" s="33" t="s">
        <v>563</v>
      </c>
      <c r="D30685" s="33" t="s">
        <v>564</v>
      </c>
      <c r="E30685" s="34">
        <v>28623</v>
      </c>
      <c r="F30685" s="35">
        <v>1.02</v>
      </c>
      <c r="G30685" s="34">
        <v>463.7</v>
      </c>
    </row>
    <row r="30686" spans="1:7">
      <c r="A30686" s="32">
        <v>2018</v>
      </c>
      <c r="B30686" s="32">
        <v>3478</v>
      </c>
      <c r="C30686" s="33" t="s">
        <v>563</v>
      </c>
      <c r="D30686" s="33" t="s">
        <v>564</v>
      </c>
      <c r="E30686" s="34">
        <v>402</v>
      </c>
      <c r="F30686" s="35">
        <v>1.01</v>
      </c>
      <c r="G30686" s="34">
        <v>709.6</v>
      </c>
    </row>
    <row r="30687" spans="1:7">
      <c r="A30687" s="32">
        <v>2018</v>
      </c>
      <c r="B30687" s="32">
        <v>3478</v>
      </c>
      <c r="C30687" s="33" t="s">
        <v>563</v>
      </c>
      <c r="D30687" s="33" t="s">
        <v>564</v>
      </c>
      <c r="E30687" s="34">
        <v>35284</v>
      </c>
      <c r="F30687" s="35">
        <v>1.02</v>
      </c>
      <c r="G30687" s="34">
        <v>427.5</v>
      </c>
    </row>
    <row r="30688" spans="1:7">
      <c r="A30688" s="32">
        <v>2018</v>
      </c>
      <c r="B30688" s="32">
        <v>3478</v>
      </c>
      <c r="C30688" s="33" t="s">
        <v>563</v>
      </c>
      <c r="D30688" s="33" t="s">
        <v>564</v>
      </c>
      <c r="E30688" s="34">
        <v>66375</v>
      </c>
      <c r="F30688" s="35">
        <v>1.02</v>
      </c>
      <c r="G30688" s="34">
        <v>446.2</v>
      </c>
    </row>
    <row r="30689" spans="1:7">
      <c r="A30689" s="32">
        <v>2018</v>
      </c>
      <c r="B30689" s="32">
        <v>3478</v>
      </c>
      <c r="C30689" s="33" t="s">
        <v>563</v>
      </c>
      <c r="D30689" s="33" t="s">
        <v>564</v>
      </c>
      <c r="E30689" s="34">
        <v>127286</v>
      </c>
      <c r="F30689" s="35">
        <v>1.02</v>
      </c>
      <c r="G30689" s="34">
        <v>425.2</v>
      </c>
    </row>
    <row r="30690" spans="1:7">
      <c r="A30690" s="32">
        <v>2018</v>
      </c>
      <c r="B30690" s="32">
        <v>3478</v>
      </c>
      <c r="C30690" s="33" t="s">
        <v>563</v>
      </c>
      <c r="D30690" s="33" t="s">
        <v>564</v>
      </c>
      <c r="E30690" s="34">
        <v>173275</v>
      </c>
      <c r="F30690" s="35">
        <v>1.02</v>
      </c>
      <c r="G30690" s="34">
        <v>437.7</v>
      </c>
    </row>
    <row r="30691" spans="1:7">
      <c r="A30691" s="32">
        <v>2018</v>
      </c>
      <c r="B30691" s="32">
        <v>3478</v>
      </c>
      <c r="C30691" s="33" t="s">
        <v>563</v>
      </c>
      <c r="D30691" s="33" t="s">
        <v>564</v>
      </c>
      <c r="E30691" s="34">
        <v>1017</v>
      </c>
      <c r="F30691" s="35">
        <v>1.02</v>
      </c>
      <c r="G30691" s="34">
        <v>390.7</v>
      </c>
    </row>
    <row r="30692" spans="1:7">
      <c r="A30692" s="32">
        <v>2018</v>
      </c>
      <c r="B30692" s="32">
        <v>3478</v>
      </c>
      <c r="C30692" s="33" t="s">
        <v>563</v>
      </c>
      <c r="D30692" s="33" t="s">
        <v>564</v>
      </c>
      <c r="E30692" s="34">
        <v>1206</v>
      </c>
      <c r="F30692" s="35">
        <v>1.07</v>
      </c>
      <c r="G30692" s="34">
        <v>381.7</v>
      </c>
    </row>
    <row r="30693" spans="1:7">
      <c r="A30693" s="32">
        <v>2018</v>
      </c>
      <c r="B30693" s="32">
        <v>3478</v>
      </c>
      <c r="C30693" s="33" t="s">
        <v>563</v>
      </c>
      <c r="D30693" s="33" t="s">
        <v>564</v>
      </c>
      <c r="E30693" s="34">
        <v>2891</v>
      </c>
      <c r="F30693" s="35">
        <v>1.02</v>
      </c>
      <c r="G30693" s="34">
        <v>394.4</v>
      </c>
    </row>
    <row r="30694" spans="1:7">
      <c r="A30694" s="32">
        <v>2018</v>
      </c>
      <c r="B30694" s="32">
        <v>3478</v>
      </c>
      <c r="C30694" s="33" t="s">
        <v>563</v>
      </c>
      <c r="D30694" s="33" t="s">
        <v>564</v>
      </c>
      <c r="E30694" s="34">
        <v>4742</v>
      </c>
      <c r="F30694" s="35">
        <v>1.02</v>
      </c>
      <c r="G30694" s="34">
        <v>447.5</v>
      </c>
    </row>
    <row r="30695" spans="1:7">
      <c r="A30695" s="32">
        <v>2018</v>
      </c>
      <c r="B30695" s="32">
        <v>3478</v>
      </c>
      <c r="C30695" s="33" t="s">
        <v>563</v>
      </c>
      <c r="D30695" s="33" t="s">
        <v>564</v>
      </c>
      <c r="E30695" s="34">
        <v>5004</v>
      </c>
      <c r="F30695" s="35">
        <v>1.02</v>
      </c>
      <c r="G30695" s="34">
        <v>435.1</v>
      </c>
    </row>
    <row r="30696" spans="1:7">
      <c r="A30696" s="32">
        <v>2018</v>
      </c>
      <c r="B30696" s="32">
        <v>3478</v>
      </c>
      <c r="C30696" s="33" t="s">
        <v>563</v>
      </c>
      <c r="D30696" s="33" t="s">
        <v>564</v>
      </c>
      <c r="E30696" s="34">
        <v>6247</v>
      </c>
      <c r="F30696" s="35">
        <v>1.02</v>
      </c>
      <c r="G30696" s="34">
        <v>462.5</v>
      </c>
    </row>
    <row r="30697" spans="1:7">
      <c r="A30697" s="32">
        <v>2018</v>
      </c>
      <c r="B30697" s="32">
        <v>3478</v>
      </c>
      <c r="C30697" s="33" t="s">
        <v>563</v>
      </c>
      <c r="D30697" s="33" t="s">
        <v>564</v>
      </c>
      <c r="E30697" s="34">
        <v>9147</v>
      </c>
      <c r="F30697" s="35">
        <v>1.02</v>
      </c>
      <c r="G30697" s="34">
        <v>488.3</v>
      </c>
    </row>
    <row r="30698" spans="1:7">
      <c r="A30698" s="32">
        <v>2018</v>
      </c>
      <c r="B30698" s="32">
        <v>3478</v>
      </c>
      <c r="C30698" s="33" t="s">
        <v>563</v>
      </c>
      <c r="D30698" s="33" t="s">
        <v>564</v>
      </c>
      <c r="E30698" s="34">
        <v>11911</v>
      </c>
      <c r="F30698" s="35">
        <v>1.02</v>
      </c>
      <c r="G30698" s="34">
        <v>474.9</v>
      </c>
    </row>
    <row r="30699" spans="1:7">
      <c r="A30699" s="32">
        <v>2018</v>
      </c>
      <c r="B30699" s="32">
        <v>3478</v>
      </c>
      <c r="C30699" s="33" t="s">
        <v>563</v>
      </c>
      <c r="D30699" s="33" t="s">
        <v>564</v>
      </c>
      <c r="E30699" s="34">
        <v>15660</v>
      </c>
      <c r="F30699" s="35">
        <v>1.02</v>
      </c>
      <c r="G30699" s="34">
        <v>316.60000000000002</v>
      </c>
    </row>
    <row r="30700" spans="1:7">
      <c r="A30700" s="32">
        <v>2018</v>
      </c>
      <c r="B30700" s="32">
        <v>3478</v>
      </c>
      <c r="C30700" s="33" t="s">
        <v>563</v>
      </c>
      <c r="D30700" s="33" t="s">
        <v>564</v>
      </c>
      <c r="E30700" s="34">
        <v>16659</v>
      </c>
      <c r="F30700" s="35">
        <v>1.04</v>
      </c>
      <c r="G30700" s="34">
        <v>389.1</v>
      </c>
    </row>
    <row r="30701" spans="1:7">
      <c r="A30701" s="32">
        <v>2018</v>
      </c>
      <c r="B30701" s="32">
        <v>3478</v>
      </c>
      <c r="C30701" s="33" t="s">
        <v>563</v>
      </c>
      <c r="D30701" s="33" t="s">
        <v>564</v>
      </c>
      <c r="E30701" s="34">
        <v>17834</v>
      </c>
      <c r="F30701" s="35">
        <v>1.02</v>
      </c>
      <c r="G30701" s="34">
        <v>443.2</v>
      </c>
    </row>
    <row r="30702" spans="1:7">
      <c r="A30702" s="32">
        <v>2018</v>
      </c>
      <c r="B30702" s="32">
        <v>3478</v>
      </c>
      <c r="C30702" s="33" t="s">
        <v>563</v>
      </c>
      <c r="D30702" s="33" t="s">
        <v>564</v>
      </c>
      <c r="E30702" s="34">
        <v>18473</v>
      </c>
      <c r="F30702" s="35">
        <v>1.02</v>
      </c>
      <c r="G30702" s="34">
        <v>469.5</v>
      </c>
    </row>
    <row r="30703" spans="1:7">
      <c r="A30703" s="32">
        <v>2018</v>
      </c>
      <c r="B30703" s="32">
        <v>3478</v>
      </c>
      <c r="C30703" s="33" t="s">
        <v>563</v>
      </c>
      <c r="D30703" s="33" t="s">
        <v>564</v>
      </c>
      <c r="E30703" s="34">
        <v>27724</v>
      </c>
      <c r="F30703" s="35">
        <v>1.02</v>
      </c>
      <c r="G30703" s="34">
        <v>423.3</v>
      </c>
    </row>
    <row r="30704" spans="1:7">
      <c r="A30704" s="32">
        <v>2018</v>
      </c>
      <c r="B30704" s="32">
        <v>3478</v>
      </c>
      <c r="C30704" s="33" t="s">
        <v>563</v>
      </c>
      <c r="D30704" s="33" t="s">
        <v>564</v>
      </c>
      <c r="E30704" s="34">
        <v>28315</v>
      </c>
      <c r="F30704" s="35">
        <v>1.02</v>
      </c>
      <c r="G30704" s="34">
        <v>459.1</v>
      </c>
    </row>
    <row r="30705" spans="1:7">
      <c r="A30705" s="32">
        <v>2018</v>
      </c>
      <c r="B30705" s="32">
        <v>3478</v>
      </c>
      <c r="C30705" s="33" t="s">
        <v>563</v>
      </c>
      <c r="D30705" s="33" t="s">
        <v>564</v>
      </c>
      <c r="E30705" s="34">
        <v>46</v>
      </c>
      <c r="F30705" s="35">
        <v>1.02</v>
      </c>
      <c r="G30705" s="34">
        <v>362.2</v>
      </c>
    </row>
    <row r="30706" spans="1:7">
      <c r="A30706" s="32">
        <v>2018</v>
      </c>
      <c r="B30706" s="32">
        <v>3478</v>
      </c>
      <c r="C30706" s="33" t="s">
        <v>563</v>
      </c>
      <c r="D30706" s="33" t="s">
        <v>564</v>
      </c>
      <c r="E30706" s="34">
        <v>72</v>
      </c>
      <c r="F30706" s="35">
        <v>1.02</v>
      </c>
      <c r="G30706" s="34">
        <v>423.2</v>
      </c>
    </row>
    <row r="30707" spans="1:7">
      <c r="A30707" s="32">
        <v>2018</v>
      </c>
      <c r="B30707" s="32">
        <v>3478</v>
      </c>
      <c r="C30707" s="33" t="s">
        <v>563</v>
      </c>
      <c r="D30707" s="33" t="s">
        <v>564</v>
      </c>
      <c r="E30707" s="34">
        <v>99</v>
      </c>
      <c r="F30707" s="35">
        <v>1.02</v>
      </c>
      <c r="G30707" s="34">
        <v>674.5</v>
      </c>
    </row>
    <row r="30708" spans="1:7">
      <c r="A30708" s="32">
        <v>2018</v>
      </c>
      <c r="B30708" s="32">
        <v>3478</v>
      </c>
      <c r="C30708" s="33" t="s">
        <v>563</v>
      </c>
      <c r="D30708" s="33" t="s">
        <v>564</v>
      </c>
      <c r="E30708" s="34">
        <v>109</v>
      </c>
      <c r="F30708" s="35">
        <v>1.02</v>
      </c>
      <c r="G30708" s="34">
        <v>397.7</v>
      </c>
    </row>
    <row r="30709" spans="1:7">
      <c r="A30709" s="32">
        <v>2018</v>
      </c>
      <c r="B30709" s="32">
        <v>3478</v>
      </c>
      <c r="C30709" s="33" t="s">
        <v>563</v>
      </c>
      <c r="D30709" s="33" t="s">
        <v>564</v>
      </c>
      <c r="E30709" s="34">
        <v>174</v>
      </c>
      <c r="F30709" s="35">
        <v>1.04</v>
      </c>
      <c r="G30709" s="34">
        <v>390.8</v>
      </c>
    </row>
    <row r="30710" spans="1:7">
      <c r="A30710" s="32">
        <v>2018</v>
      </c>
      <c r="B30710" s="32">
        <v>3478</v>
      </c>
      <c r="C30710" s="33" t="s">
        <v>563</v>
      </c>
      <c r="D30710" s="33" t="s">
        <v>564</v>
      </c>
      <c r="E30710" s="34">
        <v>31992</v>
      </c>
      <c r="F30710" s="35">
        <v>1.02</v>
      </c>
      <c r="G30710" s="34">
        <v>455.9</v>
      </c>
    </row>
    <row r="30711" spans="1:7">
      <c r="A30711" s="32">
        <v>2018</v>
      </c>
      <c r="B30711" s="32">
        <v>3482</v>
      </c>
      <c r="C30711" s="33" t="s">
        <v>563</v>
      </c>
      <c r="D30711" s="33" t="s">
        <v>564</v>
      </c>
      <c r="E30711" s="34">
        <v>1094253</v>
      </c>
      <c r="F30711" s="35">
        <v>1.0209999999999999</v>
      </c>
      <c r="G30711" s="34">
        <v>218.9</v>
      </c>
    </row>
    <row r="30712" spans="1:7">
      <c r="A30712" s="32">
        <v>2018</v>
      </c>
      <c r="B30712" s="32">
        <v>3482</v>
      </c>
      <c r="C30712" s="33" t="s">
        <v>563</v>
      </c>
      <c r="D30712" s="33" t="s">
        <v>564</v>
      </c>
      <c r="E30712" s="34">
        <v>740767</v>
      </c>
      <c r="F30712" s="35">
        <v>1.0309999999999999</v>
      </c>
      <c r="G30712" s="34">
        <v>208.4</v>
      </c>
    </row>
    <row r="30713" spans="1:7">
      <c r="A30713" s="32">
        <v>2018</v>
      </c>
      <c r="B30713" s="32">
        <v>3484</v>
      </c>
      <c r="C30713" s="33" t="s">
        <v>563</v>
      </c>
      <c r="D30713" s="33" t="s">
        <v>564</v>
      </c>
      <c r="E30713" s="34">
        <v>4266</v>
      </c>
      <c r="F30713" s="35">
        <v>1.1000000000000001</v>
      </c>
      <c r="G30713" s="34">
        <v>307.8</v>
      </c>
    </row>
    <row r="30714" spans="1:7">
      <c r="A30714" s="32">
        <v>2018</v>
      </c>
      <c r="B30714" s="32">
        <v>3484</v>
      </c>
      <c r="C30714" s="33" t="s">
        <v>563</v>
      </c>
      <c r="D30714" s="33" t="s">
        <v>564</v>
      </c>
      <c r="E30714" s="34">
        <v>4990</v>
      </c>
      <c r="F30714" s="35">
        <v>1.1000000000000001</v>
      </c>
      <c r="G30714" s="34">
        <v>578.5</v>
      </c>
    </row>
    <row r="30715" spans="1:7">
      <c r="A30715" s="32">
        <v>2018</v>
      </c>
      <c r="B30715" s="32">
        <v>3484</v>
      </c>
      <c r="C30715" s="33" t="s">
        <v>563</v>
      </c>
      <c r="D30715" s="33" t="s">
        <v>564</v>
      </c>
      <c r="E30715" s="34">
        <v>5839</v>
      </c>
      <c r="F30715" s="35">
        <v>1.1000000000000001</v>
      </c>
      <c r="G30715" s="34">
        <v>269.7</v>
      </c>
    </row>
    <row r="30716" spans="1:7">
      <c r="A30716" s="32">
        <v>2018</v>
      </c>
      <c r="B30716" s="32">
        <v>3484</v>
      </c>
      <c r="C30716" s="33" t="s">
        <v>563</v>
      </c>
      <c r="D30716" s="33" t="s">
        <v>564</v>
      </c>
      <c r="E30716" s="34">
        <v>7722</v>
      </c>
      <c r="F30716" s="35">
        <v>1.1000000000000001</v>
      </c>
      <c r="G30716" s="34">
        <v>330.8</v>
      </c>
    </row>
    <row r="30717" spans="1:7">
      <c r="A30717" s="32">
        <v>2018</v>
      </c>
      <c r="B30717" s="32">
        <v>3484</v>
      </c>
      <c r="C30717" s="33" t="s">
        <v>563</v>
      </c>
      <c r="D30717" s="33" t="s">
        <v>564</v>
      </c>
      <c r="E30717" s="34">
        <v>10212</v>
      </c>
      <c r="F30717" s="35">
        <v>1.1000000000000001</v>
      </c>
      <c r="G30717" s="34">
        <v>301.2</v>
      </c>
    </row>
    <row r="30718" spans="1:7">
      <c r="A30718" s="32">
        <v>2018</v>
      </c>
      <c r="B30718" s="32">
        <v>3484</v>
      </c>
      <c r="C30718" s="33" t="s">
        <v>563</v>
      </c>
      <c r="D30718" s="33" t="s">
        <v>564</v>
      </c>
      <c r="E30718" s="34">
        <v>10265</v>
      </c>
      <c r="F30718" s="35">
        <v>1.1000000000000001</v>
      </c>
      <c r="G30718" s="34">
        <v>291.39999999999998</v>
      </c>
    </row>
    <row r="30719" spans="1:7">
      <c r="A30719" s="32">
        <v>2018</v>
      </c>
      <c r="B30719" s="32">
        <v>3484</v>
      </c>
      <c r="C30719" s="33" t="s">
        <v>563</v>
      </c>
      <c r="D30719" s="33" t="s">
        <v>564</v>
      </c>
      <c r="E30719" s="34">
        <v>11111</v>
      </c>
      <c r="F30719" s="35">
        <v>1</v>
      </c>
      <c r="G30719" s="34">
        <v>481.6</v>
      </c>
    </row>
    <row r="30720" spans="1:7">
      <c r="A30720" s="32">
        <v>2018</v>
      </c>
      <c r="B30720" s="32">
        <v>3484</v>
      </c>
      <c r="C30720" s="33" t="s">
        <v>563</v>
      </c>
      <c r="D30720" s="33" t="s">
        <v>564</v>
      </c>
      <c r="E30720" s="34">
        <v>13553</v>
      </c>
      <c r="F30720" s="35">
        <v>1</v>
      </c>
      <c r="G30720" s="34">
        <v>466.3</v>
      </c>
    </row>
    <row r="30721" spans="1:7">
      <c r="A30721" s="32">
        <v>2018</v>
      </c>
      <c r="B30721" s="32">
        <v>3484</v>
      </c>
      <c r="C30721" s="33" t="s">
        <v>563</v>
      </c>
      <c r="D30721" s="33" t="s">
        <v>564</v>
      </c>
      <c r="E30721" s="34">
        <v>16973</v>
      </c>
      <c r="F30721" s="35">
        <v>1.1000000000000001</v>
      </c>
      <c r="G30721" s="34">
        <v>285.3</v>
      </c>
    </row>
    <row r="30722" spans="1:7">
      <c r="A30722" s="32">
        <v>2018</v>
      </c>
      <c r="B30722" s="32">
        <v>3484</v>
      </c>
      <c r="C30722" s="33" t="s">
        <v>563</v>
      </c>
      <c r="D30722" s="33" t="s">
        <v>564</v>
      </c>
      <c r="E30722" s="34">
        <v>19493</v>
      </c>
      <c r="F30722" s="35">
        <v>1.1000000000000001</v>
      </c>
      <c r="G30722" s="34">
        <v>288.2</v>
      </c>
    </row>
    <row r="30723" spans="1:7">
      <c r="A30723" s="32">
        <v>2018</v>
      </c>
      <c r="B30723" s="32">
        <v>3484</v>
      </c>
      <c r="C30723" s="33" t="s">
        <v>563</v>
      </c>
      <c r="D30723" s="33" t="s">
        <v>564</v>
      </c>
      <c r="E30723" s="34">
        <v>21814</v>
      </c>
      <c r="F30723" s="35">
        <v>1</v>
      </c>
      <c r="G30723" s="34">
        <v>276.60000000000002</v>
      </c>
    </row>
    <row r="30724" spans="1:7">
      <c r="A30724" s="32">
        <v>2018</v>
      </c>
      <c r="B30724" s="32">
        <v>3484</v>
      </c>
      <c r="C30724" s="33" t="s">
        <v>563</v>
      </c>
      <c r="D30724" s="33" t="s">
        <v>564</v>
      </c>
      <c r="E30724" s="34">
        <v>22770</v>
      </c>
      <c r="F30724" s="35">
        <v>1</v>
      </c>
      <c r="G30724" s="34">
        <v>330.2</v>
      </c>
    </row>
    <row r="30725" spans="1:7">
      <c r="A30725" s="32">
        <v>2018</v>
      </c>
      <c r="B30725" s="32">
        <v>3484</v>
      </c>
      <c r="C30725" s="33" t="s">
        <v>563</v>
      </c>
      <c r="D30725" s="33" t="s">
        <v>564</v>
      </c>
      <c r="E30725" s="34">
        <v>26289</v>
      </c>
      <c r="F30725" s="35">
        <v>1</v>
      </c>
      <c r="G30725" s="34">
        <v>432.1</v>
      </c>
    </row>
    <row r="30726" spans="1:7">
      <c r="A30726" s="32">
        <v>2018</v>
      </c>
      <c r="B30726" s="32">
        <v>3484</v>
      </c>
      <c r="C30726" s="33" t="s">
        <v>563</v>
      </c>
      <c r="D30726" s="33" t="s">
        <v>564</v>
      </c>
      <c r="E30726" s="34">
        <v>28155</v>
      </c>
      <c r="F30726" s="35">
        <v>1</v>
      </c>
      <c r="G30726" s="34">
        <v>341.5</v>
      </c>
    </row>
    <row r="30727" spans="1:7">
      <c r="A30727" s="32">
        <v>2018</v>
      </c>
      <c r="B30727" s="32">
        <v>3484</v>
      </c>
      <c r="C30727" s="33" t="s">
        <v>563</v>
      </c>
      <c r="D30727" s="33" t="s">
        <v>564</v>
      </c>
      <c r="E30727" s="34">
        <v>42142</v>
      </c>
      <c r="F30727" s="35">
        <v>1</v>
      </c>
      <c r="G30727" s="34">
        <v>279.10000000000002</v>
      </c>
    </row>
    <row r="30728" spans="1:7">
      <c r="A30728" s="32">
        <v>2018</v>
      </c>
      <c r="B30728" s="32">
        <v>3484</v>
      </c>
      <c r="C30728" s="33" t="s">
        <v>563</v>
      </c>
      <c r="D30728" s="33" t="s">
        <v>564</v>
      </c>
      <c r="E30728" s="34">
        <v>48513</v>
      </c>
      <c r="F30728" s="35">
        <v>1</v>
      </c>
      <c r="G30728" s="34">
        <v>292.89999999999998</v>
      </c>
    </row>
    <row r="30729" spans="1:7">
      <c r="A30729" s="32">
        <v>2018</v>
      </c>
      <c r="B30729" s="32">
        <v>3484</v>
      </c>
      <c r="C30729" s="33" t="s">
        <v>563</v>
      </c>
      <c r="D30729" s="33" t="s">
        <v>564</v>
      </c>
      <c r="E30729" s="34">
        <v>49095</v>
      </c>
      <c r="F30729" s="35">
        <v>1</v>
      </c>
      <c r="G30729" s="34">
        <v>335.4</v>
      </c>
    </row>
    <row r="30730" spans="1:7">
      <c r="A30730" s="32">
        <v>2018</v>
      </c>
      <c r="B30730" s="32">
        <v>3484</v>
      </c>
      <c r="C30730" s="33" t="s">
        <v>563</v>
      </c>
      <c r="D30730" s="33" t="s">
        <v>564</v>
      </c>
      <c r="E30730" s="34">
        <v>49273</v>
      </c>
      <c r="F30730" s="35">
        <v>1</v>
      </c>
      <c r="G30730" s="34">
        <v>269.60000000000002</v>
      </c>
    </row>
    <row r="30731" spans="1:7">
      <c r="A30731" s="32">
        <v>2018</v>
      </c>
      <c r="B30731" s="32">
        <v>3484</v>
      </c>
      <c r="C30731" s="33" t="s">
        <v>563</v>
      </c>
      <c r="D30731" s="33" t="s">
        <v>564</v>
      </c>
      <c r="E30731" s="34">
        <v>49572</v>
      </c>
      <c r="F30731" s="35">
        <v>1</v>
      </c>
      <c r="G30731" s="34">
        <v>329.5</v>
      </c>
    </row>
    <row r="30732" spans="1:7">
      <c r="A30732" s="32">
        <v>2018</v>
      </c>
      <c r="B30732" s="32">
        <v>3484</v>
      </c>
      <c r="C30732" s="33" t="s">
        <v>563</v>
      </c>
      <c r="D30732" s="33" t="s">
        <v>564</v>
      </c>
      <c r="E30732" s="34">
        <v>56895</v>
      </c>
      <c r="F30732" s="35">
        <v>1</v>
      </c>
      <c r="G30732" s="34">
        <v>300.5</v>
      </c>
    </row>
    <row r="30733" spans="1:7">
      <c r="A30733" s="32">
        <v>2018</v>
      </c>
      <c r="B30733" s="32">
        <v>3484</v>
      </c>
      <c r="C30733" s="33" t="s">
        <v>563</v>
      </c>
      <c r="D30733" s="33" t="s">
        <v>564</v>
      </c>
      <c r="E30733" s="34">
        <v>59089</v>
      </c>
      <c r="F30733" s="35">
        <v>1</v>
      </c>
      <c r="G30733" s="34">
        <v>264.3</v>
      </c>
    </row>
    <row r="30734" spans="1:7">
      <c r="A30734" s="32">
        <v>2018</v>
      </c>
      <c r="B30734" s="32">
        <v>3484</v>
      </c>
      <c r="C30734" s="33" t="s">
        <v>563</v>
      </c>
      <c r="D30734" s="33" t="s">
        <v>564</v>
      </c>
      <c r="E30734" s="34">
        <v>69772</v>
      </c>
      <c r="F30734" s="35">
        <v>1</v>
      </c>
      <c r="G30734" s="34">
        <v>323.39999999999998</v>
      </c>
    </row>
    <row r="30735" spans="1:7">
      <c r="A30735" s="32">
        <v>2018</v>
      </c>
      <c r="B30735" s="32">
        <v>3484</v>
      </c>
      <c r="C30735" s="33" t="s">
        <v>563</v>
      </c>
      <c r="D30735" s="33" t="s">
        <v>564</v>
      </c>
      <c r="E30735" s="34">
        <v>73081</v>
      </c>
      <c r="F30735" s="35">
        <v>1</v>
      </c>
      <c r="G30735" s="34">
        <v>242.5</v>
      </c>
    </row>
    <row r="30736" spans="1:7">
      <c r="A30736" s="32">
        <v>2018</v>
      </c>
      <c r="B30736" s="32">
        <v>3484</v>
      </c>
      <c r="C30736" s="33" t="s">
        <v>563</v>
      </c>
      <c r="D30736" s="33" t="s">
        <v>564</v>
      </c>
      <c r="E30736" s="34">
        <v>86041</v>
      </c>
      <c r="F30736" s="35">
        <v>1</v>
      </c>
      <c r="G30736" s="34">
        <v>314.7</v>
      </c>
    </row>
    <row r="30737" spans="1:7">
      <c r="A30737" s="32">
        <v>2018</v>
      </c>
      <c r="B30737" s="32">
        <v>3485</v>
      </c>
      <c r="C30737" s="33" t="s">
        <v>563</v>
      </c>
      <c r="D30737" s="33" t="s">
        <v>564</v>
      </c>
      <c r="E30737" s="34">
        <v>48143</v>
      </c>
      <c r="F30737" s="35">
        <v>1.0369999999999999</v>
      </c>
      <c r="G30737" s="34">
        <v>239.4</v>
      </c>
    </row>
    <row r="30738" spans="1:7">
      <c r="A30738" s="32">
        <v>2018</v>
      </c>
      <c r="B30738" s="32">
        <v>3485</v>
      </c>
      <c r="C30738" s="33" t="s">
        <v>563</v>
      </c>
      <c r="D30738" s="33" t="s">
        <v>564</v>
      </c>
      <c r="E30738" s="34">
        <v>47690</v>
      </c>
      <c r="F30738" s="35">
        <v>1.02</v>
      </c>
      <c r="G30738" s="34">
        <v>247.2</v>
      </c>
    </row>
    <row r="30739" spans="1:7">
      <c r="A30739" s="32">
        <v>2018</v>
      </c>
      <c r="B30739" s="32">
        <v>3485</v>
      </c>
      <c r="C30739" s="33" t="s">
        <v>563</v>
      </c>
      <c r="D30739" s="33" t="s">
        <v>564</v>
      </c>
      <c r="E30739" s="34">
        <v>82246</v>
      </c>
      <c r="F30739" s="35">
        <v>1.0409999999999999</v>
      </c>
      <c r="G30739" s="34">
        <v>220.4</v>
      </c>
    </row>
    <row r="30740" spans="1:7">
      <c r="A30740" s="32">
        <v>2018</v>
      </c>
      <c r="B30740" s="32">
        <v>3485</v>
      </c>
      <c r="C30740" s="33" t="s">
        <v>563</v>
      </c>
      <c r="D30740" s="33" t="s">
        <v>564</v>
      </c>
      <c r="E30740" s="34">
        <v>85230</v>
      </c>
      <c r="F30740" s="35">
        <v>1.028</v>
      </c>
      <c r="G30740" s="34">
        <v>265.39999999999998</v>
      </c>
    </row>
    <row r="30741" spans="1:7">
      <c r="A30741" s="32">
        <v>2018</v>
      </c>
      <c r="B30741" s="32">
        <v>3485</v>
      </c>
      <c r="C30741" s="33" t="s">
        <v>563</v>
      </c>
      <c r="D30741" s="33" t="s">
        <v>564</v>
      </c>
      <c r="E30741" s="34">
        <v>86152</v>
      </c>
      <c r="F30741" s="35">
        <v>1.034</v>
      </c>
      <c r="G30741" s="34">
        <v>232.9</v>
      </c>
    </row>
    <row r="30742" spans="1:7">
      <c r="A30742" s="32">
        <v>2018</v>
      </c>
      <c r="B30742" s="32">
        <v>3485</v>
      </c>
      <c r="C30742" s="33" t="s">
        <v>563</v>
      </c>
      <c r="D30742" s="33" t="s">
        <v>564</v>
      </c>
      <c r="E30742" s="34">
        <v>87199</v>
      </c>
      <c r="F30742" s="35">
        <v>1.032</v>
      </c>
      <c r="G30742" s="34">
        <v>289.8</v>
      </c>
    </row>
    <row r="30743" spans="1:7">
      <c r="A30743" s="32">
        <v>2018</v>
      </c>
      <c r="B30743" s="32">
        <v>3485</v>
      </c>
      <c r="C30743" s="33" t="s">
        <v>563</v>
      </c>
      <c r="D30743" s="33" t="s">
        <v>564</v>
      </c>
      <c r="E30743" s="34">
        <v>87628</v>
      </c>
      <c r="F30743" s="35">
        <v>1.0329999999999999</v>
      </c>
      <c r="G30743" s="34">
        <v>230.6</v>
      </c>
    </row>
    <row r="30744" spans="1:7">
      <c r="A30744" s="32">
        <v>2018</v>
      </c>
      <c r="B30744" s="32">
        <v>3485</v>
      </c>
      <c r="C30744" s="33" t="s">
        <v>563</v>
      </c>
      <c r="D30744" s="33" t="s">
        <v>564</v>
      </c>
      <c r="E30744" s="34">
        <v>102138</v>
      </c>
      <c r="F30744" s="35">
        <v>1.034</v>
      </c>
      <c r="G30744" s="34">
        <v>302.60000000000002</v>
      </c>
    </row>
    <row r="30745" spans="1:7">
      <c r="A30745" s="32">
        <v>2018</v>
      </c>
      <c r="B30745" s="32">
        <v>3485</v>
      </c>
      <c r="C30745" s="33" t="s">
        <v>563</v>
      </c>
      <c r="D30745" s="33" t="s">
        <v>564</v>
      </c>
      <c r="E30745" s="34">
        <v>49667</v>
      </c>
      <c r="F30745" s="35">
        <v>1.03</v>
      </c>
      <c r="G30745" s="34">
        <v>245.1</v>
      </c>
    </row>
    <row r="30746" spans="1:7">
      <c r="A30746" s="32">
        <v>2018</v>
      </c>
      <c r="B30746" s="32">
        <v>3485</v>
      </c>
      <c r="C30746" s="33" t="s">
        <v>563</v>
      </c>
      <c r="D30746" s="33" t="s">
        <v>564</v>
      </c>
      <c r="E30746" s="34">
        <v>46344</v>
      </c>
      <c r="F30746" s="35">
        <v>1.0289999999999999</v>
      </c>
      <c r="G30746" s="34">
        <v>234.1</v>
      </c>
    </row>
    <row r="30747" spans="1:7">
      <c r="A30747" s="32">
        <v>2018</v>
      </c>
      <c r="B30747" s="32">
        <v>3485</v>
      </c>
      <c r="C30747" s="33" t="s">
        <v>563</v>
      </c>
      <c r="D30747" s="33" t="s">
        <v>564</v>
      </c>
      <c r="E30747" s="34">
        <v>39598</v>
      </c>
      <c r="F30747" s="35">
        <v>1.0229999999999999</v>
      </c>
      <c r="G30747" s="34">
        <v>336.6</v>
      </c>
    </row>
    <row r="30748" spans="1:7">
      <c r="A30748" s="32">
        <v>2018</v>
      </c>
      <c r="B30748" s="32">
        <v>3485</v>
      </c>
      <c r="C30748" s="33" t="s">
        <v>563</v>
      </c>
      <c r="D30748" s="33" t="s">
        <v>564</v>
      </c>
      <c r="E30748" s="34">
        <v>32751</v>
      </c>
      <c r="F30748" s="35">
        <v>1.0229999999999999</v>
      </c>
      <c r="G30748" s="34">
        <v>272.5</v>
      </c>
    </row>
    <row r="30749" spans="1:7">
      <c r="A30749" s="32">
        <v>2018</v>
      </c>
      <c r="B30749" s="32">
        <v>3485</v>
      </c>
      <c r="C30749" s="33" t="s">
        <v>563</v>
      </c>
      <c r="D30749" s="33" t="s">
        <v>564</v>
      </c>
      <c r="E30749" s="34">
        <v>32053</v>
      </c>
      <c r="F30749" s="35">
        <v>1.028</v>
      </c>
      <c r="G30749" s="34">
        <v>307</v>
      </c>
    </row>
    <row r="30750" spans="1:7">
      <c r="A30750" s="32">
        <v>2018</v>
      </c>
      <c r="B30750" s="32">
        <v>3485</v>
      </c>
      <c r="C30750" s="33" t="s">
        <v>563</v>
      </c>
      <c r="D30750" s="33" t="s">
        <v>564</v>
      </c>
      <c r="E30750" s="34">
        <v>52363</v>
      </c>
      <c r="F30750" s="35">
        <v>0.96399999999999997</v>
      </c>
      <c r="G30750" s="34">
        <v>190.3</v>
      </c>
    </row>
    <row r="30751" spans="1:7">
      <c r="A30751" s="32">
        <v>2018</v>
      </c>
      <c r="B30751" s="32">
        <v>3485</v>
      </c>
      <c r="C30751" s="33" t="s">
        <v>563</v>
      </c>
      <c r="D30751" s="33" t="s">
        <v>564</v>
      </c>
      <c r="E30751" s="34">
        <v>53652</v>
      </c>
      <c r="F30751" s="35">
        <v>1.034</v>
      </c>
      <c r="G30751" s="34">
        <v>268.39999999999998</v>
      </c>
    </row>
    <row r="30752" spans="1:7">
      <c r="A30752" s="32">
        <v>2018</v>
      </c>
      <c r="B30752" s="32">
        <v>3485</v>
      </c>
      <c r="C30752" s="33" t="s">
        <v>563</v>
      </c>
      <c r="D30752" s="33" t="s">
        <v>564</v>
      </c>
      <c r="E30752" s="34">
        <v>57932</v>
      </c>
      <c r="F30752" s="35">
        <v>1.036</v>
      </c>
      <c r="G30752" s="34">
        <v>218.4</v>
      </c>
    </row>
    <row r="30753" spans="1:7">
      <c r="A30753" s="32">
        <v>2018</v>
      </c>
      <c r="B30753" s="32">
        <v>3485</v>
      </c>
      <c r="C30753" s="33" t="s">
        <v>563</v>
      </c>
      <c r="D30753" s="33" t="s">
        <v>564</v>
      </c>
      <c r="E30753" s="34">
        <v>61182</v>
      </c>
      <c r="F30753" s="35">
        <v>1.028</v>
      </c>
      <c r="G30753" s="34">
        <v>283.8</v>
      </c>
    </row>
    <row r="30754" spans="1:7">
      <c r="A30754" s="32">
        <v>2018</v>
      </c>
      <c r="B30754" s="32">
        <v>3485</v>
      </c>
      <c r="C30754" s="33" t="s">
        <v>563</v>
      </c>
      <c r="D30754" s="33" t="s">
        <v>564</v>
      </c>
      <c r="E30754" s="34">
        <v>61844</v>
      </c>
      <c r="F30754" s="35">
        <v>1.036</v>
      </c>
      <c r="G30754" s="34">
        <v>257.89999999999998</v>
      </c>
    </row>
    <row r="30755" spans="1:7">
      <c r="A30755" s="32">
        <v>2018</v>
      </c>
      <c r="B30755" s="32">
        <v>3485</v>
      </c>
      <c r="C30755" s="33" t="s">
        <v>563</v>
      </c>
      <c r="D30755" s="33" t="s">
        <v>564</v>
      </c>
      <c r="E30755" s="34">
        <v>70260</v>
      </c>
      <c r="F30755" s="35">
        <v>1.0369999999999999</v>
      </c>
      <c r="G30755" s="34">
        <v>242.2</v>
      </c>
    </row>
    <row r="30756" spans="1:7">
      <c r="A30756" s="32">
        <v>2018</v>
      </c>
      <c r="B30756" s="32">
        <v>3485</v>
      </c>
      <c r="C30756" s="33" t="s">
        <v>563</v>
      </c>
      <c r="D30756" s="33" t="s">
        <v>564</v>
      </c>
      <c r="E30756" s="34">
        <v>72228</v>
      </c>
      <c r="F30756" s="35">
        <v>1.028</v>
      </c>
      <c r="G30756" s="34">
        <v>271.60000000000002</v>
      </c>
    </row>
    <row r="30757" spans="1:7">
      <c r="A30757" s="32">
        <v>2018</v>
      </c>
      <c r="B30757" s="32">
        <v>3485</v>
      </c>
      <c r="C30757" s="33" t="s">
        <v>563</v>
      </c>
      <c r="D30757" s="33" t="s">
        <v>564</v>
      </c>
      <c r="E30757" s="34">
        <v>73964</v>
      </c>
      <c r="F30757" s="35">
        <v>1.0249999999999999</v>
      </c>
      <c r="G30757" s="34">
        <v>327.2</v>
      </c>
    </row>
    <row r="30758" spans="1:7">
      <c r="A30758" s="32">
        <v>2018</v>
      </c>
      <c r="B30758" s="32">
        <v>3485</v>
      </c>
      <c r="C30758" s="33" t="s">
        <v>563</v>
      </c>
      <c r="D30758" s="33" t="s">
        <v>564</v>
      </c>
      <c r="E30758" s="34">
        <v>75641</v>
      </c>
      <c r="F30758" s="35">
        <v>1.0289999999999999</v>
      </c>
      <c r="G30758" s="34">
        <v>241.6</v>
      </c>
    </row>
    <row r="30759" spans="1:7">
      <c r="A30759" s="32">
        <v>2018</v>
      </c>
      <c r="B30759" s="32">
        <v>3485</v>
      </c>
      <c r="C30759" s="33" t="s">
        <v>563</v>
      </c>
      <c r="D30759" s="33" t="s">
        <v>564</v>
      </c>
      <c r="E30759" s="34">
        <v>24139</v>
      </c>
      <c r="F30759" s="35">
        <v>1.0249999999999999</v>
      </c>
      <c r="G30759" s="34">
        <v>414</v>
      </c>
    </row>
    <row r="30760" spans="1:7">
      <c r="A30760" s="32">
        <v>2018</v>
      </c>
      <c r="B30760" s="32">
        <v>3485</v>
      </c>
      <c r="C30760" s="33" t="s">
        <v>563</v>
      </c>
      <c r="D30760" s="33" t="s">
        <v>564</v>
      </c>
      <c r="E30760" s="34">
        <v>28021</v>
      </c>
      <c r="F30760" s="35">
        <v>1.03</v>
      </c>
      <c r="G30760" s="34">
        <v>512.20000000000005</v>
      </c>
    </row>
    <row r="30761" spans="1:7">
      <c r="A30761" s="32">
        <v>2018</v>
      </c>
      <c r="B30761" s="32">
        <v>3490</v>
      </c>
      <c r="C30761" s="33" t="s">
        <v>563</v>
      </c>
      <c r="D30761" s="33" t="s">
        <v>564</v>
      </c>
      <c r="E30761" s="34">
        <v>4398</v>
      </c>
      <c r="F30761" s="35">
        <v>1.0129999999999999</v>
      </c>
      <c r="G30761" s="34" t="s">
        <v>364</v>
      </c>
    </row>
    <row r="30762" spans="1:7">
      <c r="A30762" s="32">
        <v>2018</v>
      </c>
      <c r="B30762" s="32">
        <v>3491</v>
      </c>
      <c r="C30762" s="33" t="s">
        <v>563</v>
      </c>
      <c r="D30762" s="33" t="s">
        <v>564</v>
      </c>
      <c r="E30762" s="34">
        <v>228000</v>
      </c>
      <c r="F30762" s="35">
        <v>1.0389999999999999</v>
      </c>
      <c r="G30762" s="34" t="s">
        <v>364</v>
      </c>
    </row>
    <row r="30763" spans="1:7">
      <c r="A30763" s="32">
        <v>2018</v>
      </c>
      <c r="B30763" s="32">
        <v>3491</v>
      </c>
      <c r="C30763" s="33" t="s">
        <v>563</v>
      </c>
      <c r="D30763" s="33" t="s">
        <v>564</v>
      </c>
      <c r="E30763" s="34">
        <v>22000</v>
      </c>
      <c r="F30763" s="35">
        <v>1.0349999999999999</v>
      </c>
      <c r="G30763" s="34" t="s">
        <v>364</v>
      </c>
    </row>
    <row r="30764" spans="1:7">
      <c r="A30764" s="32">
        <v>2018</v>
      </c>
      <c r="B30764" s="32">
        <v>3492</v>
      </c>
      <c r="C30764" s="33" t="s">
        <v>563</v>
      </c>
      <c r="D30764" s="33" t="s">
        <v>564</v>
      </c>
      <c r="E30764" s="34">
        <v>8077</v>
      </c>
      <c r="F30764" s="35">
        <v>1.02</v>
      </c>
      <c r="G30764" s="34" t="s">
        <v>364</v>
      </c>
    </row>
    <row r="30765" spans="1:7">
      <c r="A30765" s="32">
        <v>2018</v>
      </c>
      <c r="B30765" s="32">
        <v>3494</v>
      </c>
      <c r="C30765" s="33" t="s">
        <v>563</v>
      </c>
      <c r="D30765" s="33" t="s">
        <v>564</v>
      </c>
      <c r="E30765" s="34">
        <v>60347</v>
      </c>
      <c r="F30765" s="35">
        <v>1.03</v>
      </c>
      <c r="G30765" s="34" t="s">
        <v>364</v>
      </c>
    </row>
    <row r="30766" spans="1:7">
      <c r="A30766" s="32">
        <v>2018</v>
      </c>
      <c r="B30766" s="32">
        <v>3504</v>
      </c>
      <c r="C30766" s="33" t="s">
        <v>563</v>
      </c>
      <c r="D30766" s="33" t="s">
        <v>564</v>
      </c>
      <c r="E30766" s="34">
        <v>40583</v>
      </c>
      <c r="F30766" s="35">
        <v>1.02</v>
      </c>
      <c r="G30766" s="34" t="s">
        <v>364</v>
      </c>
    </row>
    <row r="30767" spans="1:7">
      <c r="A30767" s="32">
        <v>2018</v>
      </c>
      <c r="B30767" s="32">
        <v>3507</v>
      </c>
      <c r="C30767" s="33" t="s">
        <v>563</v>
      </c>
      <c r="D30767" s="33" t="s">
        <v>564</v>
      </c>
      <c r="E30767" s="34">
        <v>15937</v>
      </c>
      <c r="F30767" s="35">
        <v>1.0129999999999999</v>
      </c>
      <c r="G30767" s="34" t="s">
        <v>364</v>
      </c>
    </row>
    <row r="30768" spans="1:7">
      <c r="A30768" s="32">
        <v>2018</v>
      </c>
      <c r="B30768" s="32">
        <v>3548</v>
      </c>
      <c r="C30768" s="33" t="s">
        <v>563</v>
      </c>
      <c r="D30768" s="33" t="s">
        <v>564</v>
      </c>
      <c r="E30768" s="34">
        <v>12058</v>
      </c>
      <c r="F30768" s="35">
        <v>1.0249999999999999</v>
      </c>
      <c r="G30768" s="34">
        <v>421.4</v>
      </c>
    </row>
    <row r="30769" spans="1:7">
      <c r="A30769" s="32">
        <v>2018</v>
      </c>
      <c r="B30769" s="32">
        <v>3548</v>
      </c>
      <c r="C30769" s="33" t="s">
        <v>563</v>
      </c>
      <c r="D30769" s="33" t="s">
        <v>564</v>
      </c>
      <c r="E30769" s="34">
        <v>28849</v>
      </c>
      <c r="F30769" s="35">
        <v>1.0249999999999999</v>
      </c>
      <c r="G30769" s="34">
        <v>402.3</v>
      </c>
    </row>
    <row r="30770" spans="1:7">
      <c r="A30770" s="32">
        <v>2018</v>
      </c>
      <c r="B30770" s="32">
        <v>3601</v>
      </c>
      <c r="C30770" s="33" t="s">
        <v>563</v>
      </c>
      <c r="D30770" s="33" t="s">
        <v>564</v>
      </c>
      <c r="E30770" s="34">
        <v>4632</v>
      </c>
      <c r="F30770" s="35">
        <v>1.03</v>
      </c>
      <c r="G30770" s="34">
        <v>368.2</v>
      </c>
    </row>
    <row r="30771" spans="1:7">
      <c r="A30771" s="32">
        <v>2018</v>
      </c>
      <c r="B30771" s="32">
        <v>3601</v>
      </c>
      <c r="C30771" s="33" t="s">
        <v>563</v>
      </c>
      <c r="D30771" s="33" t="s">
        <v>564</v>
      </c>
      <c r="E30771" s="34">
        <v>119910</v>
      </c>
      <c r="F30771" s="35">
        <v>1.03</v>
      </c>
      <c r="G30771" s="34">
        <v>476.9</v>
      </c>
    </row>
    <row r="30772" spans="1:7">
      <c r="A30772" s="32">
        <v>2018</v>
      </c>
      <c r="B30772" s="32">
        <v>3601</v>
      </c>
      <c r="C30772" s="33" t="s">
        <v>563</v>
      </c>
      <c r="D30772" s="33" t="s">
        <v>564</v>
      </c>
      <c r="E30772" s="34">
        <v>89147</v>
      </c>
      <c r="F30772" s="35">
        <v>1.03</v>
      </c>
      <c r="G30772" s="34">
        <v>387.6</v>
      </c>
    </row>
    <row r="30773" spans="1:7">
      <c r="A30773" s="32">
        <v>2018</v>
      </c>
      <c r="B30773" s="32">
        <v>3601</v>
      </c>
      <c r="C30773" s="33" t="s">
        <v>563</v>
      </c>
      <c r="D30773" s="33" t="s">
        <v>564</v>
      </c>
      <c r="E30773" s="34">
        <v>2338</v>
      </c>
      <c r="F30773" s="35">
        <v>1.03</v>
      </c>
      <c r="G30773" s="34">
        <v>365.2</v>
      </c>
    </row>
    <row r="30774" spans="1:7">
      <c r="A30774" s="32">
        <v>2018</v>
      </c>
      <c r="B30774" s="32">
        <v>3609</v>
      </c>
      <c r="C30774" s="33" t="s">
        <v>563</v>
      </c>
      <c r="D30774" s="33" t="s">
        <v>564</v>
      </c>
      <c r="E30774" s="34">
        <v>140494</v>
      </c>
      <c r="F30774" s="35">
        <v>1.0249999999999999</v>
      </c>
      <c r="G30774" s="34">
        <v>335</v>
      </c>
    </row>
    <row r="30775" spans="1:7">
      <c r="A30775" s="32">
        <v>2018</v>
      </c>
      <c r="B30775" s="32">
        <v>3611</v>
      </c>
      <c r="C30775" s="33" t="s">
        <v>563</v>
      </c>
      <c r="D30775" s="33" t="s">
        <v>564</v>
      </c>
      <c r="E30775" s="34">
        <v>265106</v>
      </c>
      <c r="F30775" s="35">
        <v>1.0309999999999999</v>
      </c>
      <c r="G30775" s="34">
        <v>347.4</v>
      </c>
    </row>
    <row r="30776" spans="1:7">
      <c r="A30776" s="32">
        <v>2018</v>
      </c>
      <c r="B30776" s="32">
        <v>3612</v>
      </c>
      <c r="C30776" s="33" t="s">
        <v>563</v>
      </c>
      <c r="D30776" s="33" t="s">
        <v>564</v>
      </c>
      <c r="E30776" s="34">
        <v>87156</v>
      </c>
      <c r="F30776" s="35">
        <v>1.0189999999999999</v>
      </c>
      <c r="G30776" s="34">
        <v>247.7</v>
      </c>
    </row>
    <row r="30777" spans="1:7">
      <c r="A30777" s="32">
        <v>2018</v>
      </c>
      <c r="B30777" s="32">
        <v>3628</v>
      </c>
      <c r="C30777" s="33" t="s">
        <v>563</v>
      </c>
      <c r="D30777" s="33" t="s">
        <v>564</v>
      </c>
      <c r="E30777" s="34">
        <v>1604</v>
      </c>
      <c r="F30777" s="35">
        <v>1.038</v>
      </c>
      <c r="G30777" s="34">
        <v>425.5</v>
      </c>
    </row>
    <row r="30778" spans="1:7">
      <c r="A30778" s="32">
        <v>2018</v>
      </c>
      <c r="B30778" s="32">
        <v>3628</v>
      </c>
      <c r="C30778" s="33" t="s">
        <v>563</v>
      </c>
      <c r="D30778" s="33" t="s">
        <v>564</v>
      </c>
      <c r="E30778" s="34">
        <v>988</v>
      </c>
      <c r="F30778" s="35">
        <v>1.038</v>
      </c>
      <c r="G30778" s="34">
        <v>467.3</v>
      </c>
    </row>
    <row r="30779" spans="1:7">
      <c r="A30779" s="32">
        <v>2018</v>
      </c>
      <c r="B30779" s="32">
        <v>3628</v>
      </c>
      <c r="C30779" s="33" t="s">
        <v>563</v>
      </c>
      <c r="D30779" s="33" t="s">
        <v>564</v>
      </c>
      <c r="E30779" s="34">
        <v>844</v>
      </c>
      <c r="F30779" s="35">
        <v>1.038</v>
      </c>
      <c r="G30779" s="34">
        <v>329.1</v>
      </c>
    </row>
    <row r="30780" spans="1:7">
      <c r="A30780" s="32">
        <v>2018</v>
      </c>
      <c r="B30780" s="32">
        <v>3628</v>
      </c>
      <c r="C30780" s="33" t="s">
        <v>563</v>
      </c>
      <c r="D30780" s="33" t="s">
        <v>564</v>
      </c>
      <c r="E30780" s="34">
        <v>844</v>
      </c>
      <c r="F30780" s="35">
        <v>1.038</v>
      </c>
      <c r="G30780" s="34">
        <v>477</v>
      </c>
    </row>
    <row r="30781" spans="1:7">
      <c r="A30781" s="32">
        <v>2018</v>
      </c>
      <c r="B30781" s="32">
        <v>3628</v>
      </c>
      <c r="C30781" s="33" t="s">
        <v>563</v>
      </c>
      <c r="D30781" s="33" t="s">
        <v>564</v>
      </c>
      <c r="E30781" s="34">
        <v>1686</v>
      </c>
      <c r="F30781" s="35">
        <v>1.038</v>
      </c>
      <c r="G30781" s="34">
        <v>509.1</v>
      </c>
    </row>
    <row r="30782" spans="1:7">
      <c r="A30782" s="32">
        <v>2018</v>
      </c>
      <c r="B30782" s="32">
        <v>3628</v>
      </c>
      <c r="C30782" s="33" t="s">
        <v>563</v>
      </c>
      <c r="D30782" s="33" t="s">
        <v>564</v>
      </c>
      <c r="E30782" s="34">
        <v>106596</v>
      </c>
      <c r="F30782" s="35">
        <v>1.038</v>
      </c>
      <c r="G30782" s="34">
        <v>372</v>
      </c>
    </row>
    <row r="30783" spans="1:7">
      <c r="A30783" s="32">
        <v>2018</v>
      </c>
      <c r="B30783" s="32">
        <v>3628</v>
      </c>
      <c r="C30783" s="33" t="s">
        <v>563</v>
      </c>
      <c r="D30783" s="33" t="s">
        <v>564</v>
      </c>
      <c r="E30783" s="34">
        <v>32089</v>
      </c>
      <c r="F30783" s="35">
        <v>1.038</v>
      </c>
      <c r="G30783" s="34">
        <v>440.8</v>
      </c>
    </row>
    <row r="30784" spans="1:7">
      <c r="A30784" s="32">
        <v>2018</v>
      </c>
      <c r="B30784" s="32">
        <v>3628</v>
      </c>
      <c r="C30784" s="33" t="s">
        <v>563</v>
      </c>
      <c r="D30784" s="33" t="s">
        <v>564</v>
      </c>
      <c r="E30784" s="34">
        <v>17735</v>
      </c>
      <c r="F30784" s="35">
        <v>1.038</v>
      </c>
      <c r="G30784" s="34">
        <v>445.3</v>
      </c>
    </row>
    <row r="30785" spans="1:7">
      <c r="A30785" s="32">
        <v>2018</v>
      </c>
      <c r="B30785" s="32">
        <v>3628</v>
      </c>
      <c r="C30785" s="33" t="s">
        <v>563</v>
      </c>
      <c r="D30785" s="33" t="s">
        <v>564</v>
      </c>
      <c r="E30785" s="34">
        <v>5489</v>
      </c>
      <c r="F30785" s="35">
        <v>1.038</v>
      </c>
      <c r="G30785" s="34">
        <v>400.6</v>
      </c>
    </row>
    <row r="30786" spans="1:7">
      <c r="A30786" s="32">
        <v>2018</v>
      </c>
      <c r="B30786" s="32">
        <v>3628</v>
      </c>
      <c r="C30786" s="33" t="s">
        <v>563</v>
      </c>
      <c r="D30786" s="33" t="s">
        <v>564</v>
      </c>
      <c r="E30786" s="34">
        <v>9289</v>
      </c>
      <c r="F30786" s="35">
        <v>1.038</v>
      </c>
      <c r="G30786" s="34">
        <v>444.4</v>
      </c>
    </row>
    <row r="30787" spans="1:7">
      <c r="A30787" s="32">
        <v>2018</v>
      </c>
      <c r="B30787" s="32">
        <v>3628</v>
      </c>
      <c r="C30787" s="33" t="s">
        <v>563</v>
      </c>
      <c r="D30787" s="33" t="s">
        <v>564</v>
      </c>
      <c r="E30787" s="34">
        <v>10134</v>
      </c>
      <c r="F30787" s="35">
        <v>1.038</v>
      </c>
      <c r="G30787" s="34">
        <v>403.9</v>
      </c>
    </row>
    <row r="30788" spans="1:7">
      <c r="A30788" s="32">
        <v>2018</v>
      </c>
      <c r="B30788" s="32">
        <v>3628</v>
      </c>
      <c r="C30788" s="33" t="s">
        <v>563</v>
      </c>
      <c r="D30788" s="33" t="s">
        <v>564</v>
      </c>
      <c r="E30788" s="34">
        <v>11198</v>
      </c>
      <c r="F30788" s="35">
        <v>1.038</v>
      </c>
      <c r="G30788" s="34">
        <v>410.6</v>
      </c>
    </row>
    <row r="30789" spans="1:7">
      <c r="A30789" s="32">
        <v>2018</v>
      </c>
      <c r="B30789" s="32">
        <v>3630</v>
      </c>
      <c r="C30789" s="33" t="s">
        <v>563</v>
      </c>
      <c r="D30789" s="33" t="s">
        <v>564</v>
      </c>
      <c r="E30789" s="34">
        <v>166503</v>
      </c>
      <c r="F30789" s="35">
        <v>1.0389999999999999</v>
      </c>
      <c r="G30789" s="34">
        <v>630.1</v>
      </c>
    </row>
    <row r="30790" spans="1:7">
      <c r="A30790" s="32">
        <v>2018</v>
      </c>
      <c r="B30790" s="32">
        <v>3631</v>
      </c>
      <c r="C30790" s="33" t="s">
        <v>563</v>
      </c>
      <c r="D30790" s="33" t="s">
        <v>564</v>
      </c>
      <c r="E30790" s="34">
        <v>149642</v>
      </c>
      <c r="F30790" s="35">
        <v>1.0389999999999999</v>
      </c>
      <c r="G30790" s="34">
        <v>414.3</v>
      </c>
    </row>
    <row r="30791" spans="1:7">
      <c r="A30791" s="32">
        <v>2018</v>
      </c>
      <c r="B30791" s="32">
        <v>3631</v>
      </c>
      <c r="C30791" s="33" t="s">
        <v>565</v>
      </c>
      <c r="D30791" s="33" t="s">
        <v>566</v>
      </c>
      <c r="E30791" s="34">
        <v>57</v>
      </c>
      <c r="F30791" s="35">
        <v>5.8380000000000001</v>
      </c>
      <c r="G30791" s="34">
        <v>1944.5</v>
      </c>
    </row>
    <row r="30792" spans="1:7">
      <c r="A30792" s="32">
        <v>2018</v>
      </c>
      <c r="B30792" s="32">
        <v>3648</v>
      </c>
      <c r="C30792" s="33" t="s">
        <v>563</v>
      </c>
      <c r="D30792" s="33" t="s">
        <v>564</v>
      </c>
      <c r="E30792" s="34">
        <v>290</v>
      </c>
      <c r="F30792" s="35">
        <v>1.0309999999999999</v>
      </c>
      <c r="G30792" s="34">
        <v>47074</v>
      </c>
    </row>
    <row r="30793" spans="1:7">
      <c r="A30793" s="32">
        <v>2018</v>
      </c>
      <c r="B30793" s="32">
        <v>3775</v>
      </c>
      <c r="C30793" s="33" t="s">
        <v>563</v>
      </c>
      <c r="D30793" s="33" t="s">
        <v>564</v>
      </c>
      <c r="E30793" s="34">
        <v>7191</v>
      </c>
      <c r="F30793" s="35">
        <v>1.028</v>
      </c>
      <c r="G30793" s="34">
        <v>495.5</v>
      </c>
    </row>
    <row r="30794" spans="1:7">
      <c r="A30794" s="32">
        <v>2018</v>
      </c>
      <c r="B30794" s="32">
        <v>3804</v>
      </c>
      <c r="C30794" s="33" t="s">
        <v>563</v>
      </c>
      <c r="D30794" s="33" t="s">
        <v>564</v>
      </c>
      <c r="E30794" s="34">
        <v>1853334</v>
      </c>
      <c r="F30794" s="35">
        <v>1.0569999999999999</v>
      </c>
      <c r="G30794" s="34">
        <v>344.5</v>
      </c>
    </row>
    <row r="30795" spans="1:7">
      <c r="A30795" s="32">
        <v>2018</v>
      </c>
      <c r="B30795" s="32">
        <v>3809</v>
      </c>
      <c r="C30795" s="33" t="s">
        <v>565</v>
      </c>
      <c r="D30795" s="33" t="s">
        <v>566</v>
      </c>
      <c r="E30795" s="34">
        <v>1969</v>
      </c>
      <c r="F30795" s="35">
        <v>5.88</v>
      </c>
      <c r="G30795" s="34">
        <v>1524.5</v>
      </c>
    </row>
    <row r="30796" spans="1:7">
      <c r="A30796" s="32">
        <v>2018</v>
      </c>
      <c r="B30796" s="32">
        <v>3809</v>
      </c>
      <c r="C30796" s="33" t="s">
        <v>563</v>
      </c>
      <c r="D30796" s="33" t="s">
        <v>564</v>
      </c>
      <c r="E30796" s="34">
        <v>4473</v>
      </c>
      <c r="F30796" s="35">
        <v>1.0269999999999999</v>
      </c>
      <c r="G30796" s="34">
        <v>1361.4</v>
      </c>
    </row>
    <row r="30797" spans="1:7">
      <c r="A30797" s="32">
        <v>2018</v>
      </c>
      <c r="B30797" s="32">
        <v>3845</v>
      </c>
      <c r="C30797" s="33" t="s">
        <v>565</v>
      </c>
      <c r="D30797" s="33" t="s">
        <v>566</v>
      </c>
      <c r="E30797" s="34">
        <v>2116</v>
      </c>
      <c r="F30797" s="35">
        <v>6</v>
      </c>
      <c r="G30797" s="34" t="s">
        <v>364</v>
      </c>
    </row>
    <row r="30798" spans="1:7">
      <c r="A30798" s="32">
        <v>2018</v>
      </c>
      <c r="B30798" s="32">
        <v>3845</v>
      </c>
      <c r="C30798" s="33" t="s">
        <v>363</v>
      </c>
      <c r="D30798" s="33" t="s">
        <v>354</v>
      </c>
      <c r="E30798" s="34">
        <v>147298</v>
      </c>
      <c r="F30798" s="35">
        <v>16.12</v>
      </c>
      <c r="G30798" s="34" t="s">
        <v>364</v>
      </c>
    </row>
    <row r="30799" spans="1:7">
      <c r="A30799" s="32">
        <v>2018</v>
      </c>
      <c r="B30799" s="32">
        <v>3845</v>
      </c>
      <c r="C30799" s="33" t="s">
        <v>363</v>
      </c>
      <c r="D30799" s="33" t="s">
        <v>354</v>
      </c>
      <c r="E30799" s="34">
        <v>338564</v>
      </c>
      <c r="F30799" s="35">
        <v>17.329999999999998</v>
      </c>
      <c r="G30799" s="34" t="s">
        <v>364</v>
      </c>
    </row>
    <row r="30800" spans="1:7">
      <c r="A30800" s="32">
        <v>2018</v>
      </c>
      <c r="B30800" s="32">
        <v>3845</v>
      </c>
      <c r="C30800" s="33" t="s">
        <v>365</v>
      </c>
      <c r="D30800" s="33" t="s">
        <v>354</v>
      </c>
      <c r="E30800" s="34">
        <v>2210</v>
      </c>
      <c r="F30800" s="35">
        <v>16</v>
      </c>
      <c r="G30800" s="34" t="s">
        <v>364</v>
      </c>
    </row>
    <row r="30801" spans="1:7">
      <c r="A30801" s="32">
        <v>2018</v>
      </c>
      <c r="B30801" s="32">
        <v>3935</v>
      </c>
      <c r="C30801" s="33" t="s">
        <v>353</v>
      </c>
      <c r="D30801" s="33" t="s">
        <v>354</v>
      </c>
      <c r="E30801" s="34">
        <v>19390</v>
      </c>
      <c r="F30801" s="35">
        <v>24.2</v>
      </c>
      <c r="G30801" s="34">
        <v>236.3</v>
      </c>
    </row>
    <row r="30802" spans="1:7">
      <c r="A30802" s="32">
        <v>2018</v>
      </c>
      <c r="B30802" s="32">
        <v>3935</v>
      </c>
      <c r="C30802" s="33" t="s">
        <v>353</v>
      </c>
      <c r="D30802" s="33" t="s">
        <v>354</v>
      </c>
      <c r="E30802" s="34">
        <v>19390</v>
      </c>
      <c r="F30802" s="35">
        <v>24.2</v>
      </c>
      <c r="G30802" s="34">
        <v>236.3</v>
      </c>
    </row>
    <row r="30803" spans="1:7">
      <c r="A30803" s="32">
        <v>2018</v>
      </c>
      <c r="B30803" s="32">
        <v>3935</v>
      </c>
      <c r="C30803" s="33" t="s">
        <v>353</v>
      </c>
      <c r="D30803" s="33" t="s">
        <v>354</v>
      </c>
      <c r="E30803" s="34">
        <v>13105</v>
      </c>
      <c r="F30803" s="35">
        <v>23.814</v>
      </c>
      <c r="G30803" s="34">
        <v>228</v>
      </c>
    </row>
    <row r="30804" spans="1:7">
      <c r="A30804" s="32">
        <v>2018</v>
      </c>
      <c r="B30804" s="32">
        <v>3935</v>
      </c>
      <c r="C30804" s="33" t="s">
        <v>353</v>
      </c>
      <c r="D30804" s="33" t="s">
        <v>354</v>
      </c>
      <c r="E30804" s="34">
        <v>8373</v>
      </c>
      <c r="F30804" s="35">
        <v>23.962</v>
      </c>
      <c r="G30804" s="34">
        <v>259.39999999999998</v>
      </c>
    </row>
    <row r="30805" spans="1:7">
      <c r="A30805" s="32">
        <v>2018</v>
      </c>
      <c r="B30805" s="32">
        <v>3935</v>
      </c>
      <c r="C30805" s="33" t="s">
        <v>353</v>
      </c>
      <c r="D30805" s="33" t="s">
        <v>354</v>
      </c>
      <c r="E30805" s="34">
        <v>41153</v>
      </c>
      <c r="F30805" s="35">
        <v>24.018000000000001</v>
      </c>
      <c r="G30805" s="34">
        <v>228.9</v>
      </c>
    </row>
    <row r="30806" spans="1:7">
      <c r="A30806" s="32">
        <v>2018</v>
      </c>
      <c r="B30806" s="32">
        <v>3935</v>
      </c>
      <c r="C30806" s="33" t="s">
        <v>353</v>
      </c>
      <c r="D30806" s="33" t="s">
        <v>354</v>
      </c>
      <c r="E30806" s="34">
        <v>8373</v>
      </c>
      <c r="F30806" s="35">
        <v>23.962</v>
      </c>
      <c r="G30806" s="34">
        <v>259.39999999999998</v>
      </c>
    </row>
    <row r="30807" spans="1:7">
      <c r="A30807" s="32">
        <v>2018</v>
      </c>
      <c r="B30807" s="32">
        <v>3935</v>
      </c>
      <c r="C30807" s="33" t="s">
        <v>353</v>
      </c>
      <c r="D30807" s="33" t="s">
        <v>354</v>
      </c>
      <c r="E30807" s="34">
        <v>41153</v>
      </c>
      <c r="F30807" s="35">
        <v>24.018000000000001</v>
      </c>
      <c r="G30807" s="34">
        <v>228.9</v>
      </c>
    </row>
    <row r="30808" spans="1:7">
      <c r="A30808" s="32">
        <v>2018</v>
      </c>
      <c r="B30808" s="32">
        <v>3935</v>
      </c>
      <c r="C30808" s="33" t="s">
        <v>353</v>
      </c>
      <c r="D30808" s="33" t="s">
        <v>354</v>
      </c>
      <c r="E30808" s="34">
        <v>137403</v>
      </c>
      <c r="F30808" s="35">
        <v>25.216000000000001</v>
      </c>
      <c r="G30808" s="34">
        <v>157.6</v>
      </c>
    </row>
    <row r="30809" spans="1:7">
      <c r="A30809" s="32">
        <v>2018</v>
      </c>
      <c r="B30809" s="32">
        <v>3935</v>
      </c>
      <c r="C30809" s="33" t="s">
        <v>353</v>
      </c>
      <c r="D30809" s="33" t="s">
        <v>354</v>
      </c>
      <c r="E30809" s="34">
        <v>16088</v>
      </c>
      <c r="F30809" s="35">
        <v>25.238</v>
      </c>
      <c r="G30809" s="34">
        <v>182.7</v>
      </c>
    </row>
    <row r="30810" spans="1:7">
      <c r="A30810" s="32">
        <v>2018</v>
      </c>
      <c r="B30810" s="32">
        <v>3935</v>
      </c>
      <c r="C30810" s="33" t="s">
        <v>353</v>
      </c>
      <c r="D30810" s="33" t="s">
        <v>354</v>
      </c>
      <c r="E30810" s="34">
        <v>44364</v>
      </c>
      <c r="F30810" s="35">
        <v>25.294</v>
      </c>
      <c r="G30810" s="34">
        <v>158.4</v>
      </c>
    </row>
    <row r="30811" spans="1:7">
      <c r="A30811" s="32">
        <v>2018</v>
      </c>
      <c r="B30811" s="32">
        <v>3935</v>
      </c>
      <c r="C30811" s="33" t="s">
        <v>353</v>
      </c>
      <c r="D30811" s="33" t="s">
        <v>354</v>
      </c>
      <c r="E30811" s="34">
        <v>61100</v>
      </c>
      <c r="F30811" s="35">
        <v>26.588000000000001</v>
      </c>
      <c r="G30811" s="34">
        <v>186.1</v>
      </c>
    </row>
    <row r="30812" spans="1:7">
      <c r="A30812" s="32">
        <v>2018</v>
      </c>
      <c r="B30812" s="32">
        <v>3935</v>
      </c>
      <c r="C30812" s="33" t="s">
        <v>353</v>
      </c>
      <c r="D30812" s="33" t="s">
        <v>354</v>
      </c>
      <c r="E30812" s="34">
        <v>14596</v>
      </c>
      <c r="F30812" s="35">
        <v>23.745999999999999</v>
      </c>
      <c r="G30812" s="34">
        <v>309.8</v>
      </c>
    </row>
    <row r="30813" spans="1:7">
      <c r="A30813" s="32">
        <v>2018</v>
      </c>
      <c r="B30813" s="32">
        <v>3935</v>
      </c>
      <c r="C30813" s="33" t="s">
        <v>353</v>
      </c>
      <c r="D30813" s="33" t="s">
        <v>354</v>
      </c>
      <c r="E30813" s="34">
        <v>4796</v>
      </c>
      <c r="F30813" s="35">
        <v>23.86</v>
      </c>
      <c r="G30813" s="34">
        <v>293.8</v>
      </c>
    </row>
    <row r="30814" spans="1:7">
      <c r="A30814" s="32">
        <v>2018</v>
      </c>
      <c r="B30814" s="32">
        <v>3943</v>
      </c>
      <c r="C30814" s="33" t="s">
        <v>565</v>
      </c>
      <c r="D30814" s="33" t="s">
        <v>566</v>
      </c>
      <c r="E30814" s="34">
        <v>3037</v>
      </c>
      <c r="F30814" s="35">
        <v>5.8</v>
      </c>
      <c r="G30814" s="34">
        <v>1634</v>
      </c>
    </row>
    <row r="30815" spans="1:7">
      <c r="A30815" s="32">
        <v>2018</v>
      </c>
      <c r="B30815" s="32">
        <v>3943</v>
      </c>
      <c r="C30815" s="33" t="s">
        <v>353</v>
      </c>
      <c r="D30815" s="33" t="s">
        <v>354</v>
      </c>
      <c r="E30815" s="34">
        <v>57758</v>
      </c>
      <c r="F30815" s="35">
        <v>25.158999999999999</v>
      </c>
      <c r="G30815" s="34">
        <v>206.6</v>
      </c>
    </row>
    <row r="30816" spans="1:7">
      <c r="A30816" s="32">
        <v>2018</v>
      </c>
      <c r="B30816" s="32">
        <v>3943</v>
      </c>
      <c r="C30816" s="33" t="s">
        <v>353</v>
      </c>
      <c r="D30816" s="33" t="s">
        <v>354</v>
      </c>
      <c r="E30816" s="34">
        <v>104809</v>
      </c>
      <c r="F30816" s="35">
        <v>25.085999999999999</v>
      </c>
      <c r="G30816" s="34">
        <v>263.7</v>
      </c>
    </row>
    <row r="30817" spans="1:7">
      <c r="A30817" s="32">
        <v>2018</v>
      </c>
      <c r="B30817" s="32">
        <v>3943</v>
      </c>
      <c r="C30817" s="33" t="s">
        <v>353</v>
      </c>
      <c r="D30817" s="33" t="s">
        <v>354</v>
      </c>
      <c r="E30817" s="34">
        <v>23600</v>
      </c>
      <c r="F30817" s="35">
        <v>25.332999999999998</v>
      </c>
      <c r="G30817" s="34">
        <v>363.9</v>
      </c>
    </row>
    <row r="30818" spans="1:7">
      <c r="A30818" s="32">
        <v>2018</v>
      </c>
      <c r="B30818" s="32">
        <v>3943</v>
      </c>
      <c r="C30818" s="33" t="s">
        <v>353</v>
      </c>
      <c r="D30818" s="33" t="s">
        <v>354</v>
      </c>
      <c r="E30818" s="34">
        <v>41878</v>
      </c>
      <c r="F30818" s="35">
        <v>25.901</v>
      </c>
      <c r="G30818" s="34">
        <v>174.4</v>
      </c>
    </row>
    <row r="30819" spans="1:7">
      <c r="A30819" s="32">
        <v>2018</v>
      </c>
      <c r="B30819" s="32">
        <v>3943</v>
      </c>
      <c r="C30819" s="33" t="s">
        <v>353</v>
      </c>
      <c r="D30819" s="33" t="s">
        <v>354</v>
      </c>
      <c r="E30819" s="34">
        <v>40179</v>
      </c>
      <c r="F30819" s="35">
        <v>24.503</v>
      </c>
      <c r="G30819" s="34">
        <v>244.3</v>
      </c>
    </row>
    <row r="30820" spans="1:7">
      <c r="A30820" s="32">
        <v>2018</v>
      </c>
      <c r="B30820" s="32">
        <v>3944</v>
      </c>
      <c r="C30820" s="33" t="s">
        <v>563</v>
      </c>
      <c r="D30820" s="33" t="s">
        <v>564</v>
      </c>
      <c r="E30820" s="34">
        <v>15160</v>
      </c>
      <c r="F30820" s="35">
        <v>1.0680000000000001</v>
      </c>
      <c r="G30820" s="34">
        <v>471</v>
      </c>
    </row>
    <row r="30821" spans="1:7">
      <c r="A30821" s="32">
        <v>2018</v>
      </c>
      <c r="B30821" s="32">
        <v>3944</v>
      </c>
      <c r="C30821" s="33" t="s">
        <v>353</v>
      </c>
      <c r="D30821" s="33" t="s">
        <v>354</v>
      </c>
      <c r="E30821" s="34">
        <v>465480</v>
      </c>
      <c r="F30821" s="35">
        <v>25.358000000000001</v>
      </c>
      <c r="G30821" s="34">
        <v>209</v>
      </c>
    </row>
    <row r="30822" spans="1:7">
      <c r="A30822" s="32">
        <v>2018</v>
      </c>
      <c r="B30822" s="32">
        <v>3948</v>
      </c>
      <c r="C30822" s="33" t="s">
        <v>353</v>
      </c>
      <c r="D30822" s="33" t="s">
        <v>354</v>
      </c>
      <c r="E30822" s="34">
        <v>12227</v>
      </c>
      <c r="F30822" s="35">
        <v>24.611999999999998</v>
      </c>
      <c r="G30822" s="34">
        <v>251.9</v>
      </c>
    </row>
    <row r="30823" spans="1:7">
      <c r="A30823" s="32">
        <v>2018</v>
      </c>
      <c r="B30823" s="32">
        <v>3948</v>
      </c>
      <c r="C30823" s="33" t="s">
        <v>353</v>
      </c>
      <c r="D30823" s="33" t="s">
        <v>354</v>
      </c>
      <c r="E30823" s="34">
        <v>12227</v>
      </c>
      <c r="F30823" s="35">
        <v>24.611999999999998</v>
      </c>
      <c r="G30823" s="34">
        <v>251.9</v>
      </c>
    </row>
    <row r="30824" spans="1:7">
      <c r="A30824" s="32">
        <v>2018</v>
      </c>
      <c r="B30824" s="32">
        <v>3948</v>
      </c>
      <c r="C30824" s="33" t="s">
        <v>353</v>
      </c>
      <c r="D30824" s="33" t="s">
        <v>354</v>
      </c>
      <c r="E30824" s="34">
        <v>11383</v>
      </c>
      <c r="F30824" s="35">
        <v>24.143999999999998</v>
      </c>
      <c r="G30824" s="34">
        <v>256.3</v>
      </c>
    </row>
    <row r="30825" spans="1:7">
      <c r="A30825" s="32">
        <v>2018</v>
      </c>
      <c r="B30825" s="32">
        <v>3948</v>
      </c>
      <c r="C30825" s="33" t="s">
        <v>353</v>
      </c>
      <c r="D30825" s="33" t="s">
        <v>354</v>
      </c>
      <c r="E30825" s="34">
        <v>11383</v>
      </c>
      <c r="F30825" s="35">
        <v>24.143999999999998</v>
      </c>
      <c r="G30825" s="34">
        <v>256.3</v>
      </c>
    </row>
    <row r="30826" spans="1:7">
      <c r="A30826" s="32">
        <v>2018</v>
      </c>
      <c r="B30826" s="32">
        <v>3948</v>
      </c>
      <c r="C30826" s="33" t="s">
        <v>353</v>
      </c>
      <c r="D30826" s="33" t="s">
        <v>354</v>
      </c>
      <c r="E30826" s="34">
        <v>2467</v>
      </c>
      <c r="F30826" s="35">
        <v>24.263999999999999</v>
      </c>
      <c r="G30826" s="34">
        <v>270.89999999999998</v>
      </c>
    </row>
    <row r="30827" spans="1:7">
      <c r="A30827" s="32">
        <v>2018</v>
      </c>
      <c r="B30827" s="32">
        <v>3948</v>
      </c>
      <c r="C30827" s="33" t="s">
        <v>353</v>
      </c>
      <c r="D30827" s="33" t="s">
        <v>354</v>
      </c>
      <c r="E30827" s="34">
        <v>2542</v>
      </c>
      <c r="F30827" s="35">
        <v>24.263999999999999</v>
      </c>
      <c r="G30827" s="34">
        <v>270.89999999999998</v>
      </c>
    </row>
    <row r="30828" spans="1:7">
      <c r="A30828" s="32">
        <v>2018</v>
      </c>
      <c r="B30828" s="32">
        <v>3948</v>
      </c>
      <c r="C30828" s="33" t="s">
        <v>353</v>
      </c>
      <c r="D30828" s="33" t="s">
        <v>354</v>
      </c>
      <c r="E30828" s="34">
        <v>2467</v>
      </c>
      <c r="F30828" s="35">
        <v>24.263999999999999</v>
      </c>
      <c r="G30828" s="34">
        <v>270.89999999999998</v>
      </c>
    </row>
    <row r="30829" spans="1:7">
      <c r="A30829" s="32">
        <v>2018</v>
      </c>
      <c r="B30829" s="32">
        <v>3948</v>
      </c>
      <c r="C30829" s="33" t="s">
        <v>353</v>
      </c>
      <c r="D30829" s="33" t="s">
        <v>354</v>
      </c>
      <c r="E30829" s="34">
        <v>2977</v>
      </c>
      <c r="F30829" s="35">
        <v>23.931999999999999</v>
      </c>
      <c r="G30829" s="34">
        <v>270</v>
      </c>
    </row>
    <row r="30830" spans="1:7">
      <c r="A30830" s="32">
        <v>2018</v>
      </c>
      <c r="B30830" s="32">
        <v>3948</v>
      </c>
      <c r="C30830" s="33" t="s">
        <v>353</v>
      </c>
      <c r="D30830" s="33" t="s">
        <v>354</v>
      </c>
      <c r="E30830" s="34">
        <v>3133</v>
      </c>
      <c r="F30830" s="35">
        <v>24.187999999999999</v>
      </c>
      <c r="G30830" s="34">
        <v>268.2</v>
      </c>
    </row>
    <row r="30831" spans="1:7">
      <c r="A30831" s="32">
        <v>2018</v>
      </c>
      <c r="B30831" s="32">
        <v>3948</v>
      </c>
      <c r="C30831" s="33" t="s">
        <v>353</v>
      </c>
      <c r="D30831" s="33" t="s">
        <v>354</v>
      </c>
      <c r="E30831" s="34">
        <v>3047</v>
      </c>
      <c r="F30831" s="35">
        <v>24.501999999999999</v>
      </c>
      <c r="G30831" s="34">
        <v>260.2</v>
      </c>
    </row>
    <row r="30832" spans="1:7">
      <c r="A30832" s="32">
        <v>2018</v>
      </c>
      <c r="B30832" s="32">
        <v>3948</v>
      </c>
      <c r="C30832" s="33" t="s">
        <v>353</v>
      </c>
      <c r="D30832" s="33" t="s">
        <v>354</v>
      </c>
      <c r="E30832" s="34">
        <v>3047</v>
      </c>
      <c r="F30832" s="35">
        <v>24.501999999999999</v>
      </c>
      <c r="G30832" s="34">
        <v>260.2</v>
      </c>
    </row>
    <row r="30833" spans="1:7">
      <c r="A30833" s="32">
        <v>2018</v>
      </c>
      <c r="B30833" s="32">
        <v>3948</v>
      </c>
      <c r="C30833" s="33" t="s">
        <v>353</v>
      </c>
      <c r="D30833" s="33" t="s">
        <v>354</v>
      </c>
      <c r="E30833" s="34">
        <v>10201</v>
      </c>
      <c r="F30833" s="35">
        <v>23.952000000000002</v>
      </c>
      <c r="G30833" s="34">
        <v>270.10000000000002</v>
      </c>
    </row>
    <row r="30834" spans="1:7">
      <c r="A30834" s="32">
        <v>2018</v>
      </c>
      <c r="B30834" s="32">
        <v>3948</v>
      </c>
      <c r="C30834" s="33" t="s">
        <v>353</v>
      </c>
      <c r="D30834" s="33" t="s">
        <v>354</v>
      </c>
      <c r="E30834" s="34">
        <v>10201</v>
      </c>
      <c r="F30834" s="35">
        <v>23.952000000000002</v>
      </c>
      <c r="G30834" s="34">
        <v>270.10000000000002</v>
      </c>
    </row>
    <row r="30835" spans="1:7">
      <c r="A30835" s="32">
        <v>2018</v>
      </c>
      <c r="B30835" s="32">
        <v>3948</v>
      </c>
      <c r="C30835" s="33" t="s">
        <v>353</v>
      </c>
      <c r="D30835" s="33" t="s">
        <v>354</v>
      </c>
      <c r="E30835" s="34">
        <v>5260</v>
      </c>
      <c r="F30835" s="35">
        <v>25.393999999999998</v>
      </c>
      <c r="G30835" s="34">
        <v>170.2</v>
      </c>
    </row>
    <row r="30836" spans="1:7">
      <c r="A30836" s="32">
        <v>2018</v>
      </c>
      <c r="B30836" s="32">
        <v>3948</v>
      </c>
      <c r="C30836" s="33" t="s">
        <v>353</v>
      </c>
      <c r="D30836" s="33" t="s">
        <v>354</v>
      </c>
      <c r="E30836" s="34">
        <v>4455</v>
      </c>
      <c r="F30836" s="35">
        <v>23.942</v>
      </c>
      <c r="G30836" s="34">
        <v>271.10000000000002</v>
      </c>
    </row>
    <row r="30837" spans="1:7">
      <c r="A30837" s="32">
        <v>2018</v>
      </c>
      <c r="B30837" s="32">
        <v>3948</v>
      </c>
      <c r="C30837" s="33" t="s">
        <v>353</v>
      </c>
      <c r="D30837" s="33" t="s">
        <v>354</v>
      </c>
      <c r="E30837" s="34">
        <v>794</v>
      </c>
      <c r="F30837" s="35">
        <v>24.62</v>
      </c>
      <c r="G30837" s="34">
        <v>255.8</v>
      </c>
    </row>
    <row r="30838" spans="1:7">
      <c r="A30838" s="32">
        <v>2018</v>
      </c>
      <c r="B30838" s="32">
        <v>3948</v>
      </c>
      <c r="C30838" s="33" t="s">
        <v>353</v>
      </c>
      <c r="D30838" s="33" t="s">
        <v>354</v>
      </c>
      <c r="E30838" s="34">
        <v>4547</v>
      </c>
      <c r="F30838" s="35">
        <v>24.027999999999999</v>
      </c>
      <c r="G30838" s="34">
        <v>300.10000000000002</v>
      </c>
    </row>
    <row r="30839" spans="1:7">
      <c r="A30839" s="32">
        <v>2018</v>
      </c>
      <c r="B30839" s="32">
        <v>3948</v>
      </c>
      <c r="C30839" s="33" t="s">
        <v>353</v>
      </c>
      <c r="D30839" s="33" t="s">
        <v>354</v>
      </c>
      <c r="E30839" s="34">
        <v>794</v>
      </c>
      <c r="F30839" s="35">
        <v>24.62</v>
      </c>
      <c r="G30839" s="34">
        <v>255.8</v>
      </c>
    </row>
    <row r="30840" spans="1:7">
      <c r="A30840" s="32">
        <v>2018</v>
      </c>
      <c r="B30840" s="32">
        <v>3948</v>
      </c>
      <c r="C30840" s="33" t="s">
        <v>353</v>
      </c>
      <c r="D30840" s="33" t="s">
        <v>354</v>
      </c>
      <c r="E30840" s="34">
        <v>4455</v>
      </c>
      <c r="F30840" s="35">
        <v>23.942</v>
      </c>
      <c r="G30840" s="34">
        <v>271.10000000000002</v>
      </c>
    </row>
    <row r="30841" spans="1:7">
      <c r="A30841" s="32">
        <v>2018</v>
      </c>
      <c r="B30841" s="32">
        <v>3954</v>
      </c>
      <c r="C30841" s="33" t="s">
        <v>353</v>
      </c>
      <c r="D30841" s="33" t="s">
        <v>354</v>
      </c>
      <c r="E30841" s="34">
        <v>8947</v>
      </c>
      <c r="F30841" s="35">
        <v>23.35</v>
      </c>
      <c r="G30841" s="34">
        <v>223.7</v>
      </c>
    </row>
    <row r="30842" spans="1:7">
      <c r="A30842" s="32">
        <v>2018</v>
      </c>
      <c r="B30842" s="32">
        <v>3954</v>
      </c>
      <c r="C30842" s="33" t="s">
        <v>353</v>
      </c>
      <c r="D30842" s="33" t="s">
        <v>354</v>
      </c>
      <c r="E30842" s="34">
        <v>962</v>
      </c>
      <c r="F30842" s="35">
        <v>24.486000000000001</v>
      </c>
      <c r="G30842" s="34">
        <v>198.1</v>
      </c>
    </row>
    <row r="30843" spans="1:7">
      <c r="A30843" s="32">
        <v>2018</v>
      </c>
      <c r="B30843" s="32">
        <v>3954</v>
      </c>
      <c r="C30843" s="33" t="s">
        <v>353</v>
      </c>
      <c r="D30843" s="33" t="s">
        <v>354</v>
      </c>
      <c r="E30843" s="34">
        <v>25779</v>
      </c>
      <c r="F30843" s="35">
        <v>26.016999999999999</v>
      </c>
      <c r="G30843" s="34">
        <v>229.5</v>
      </c>
    </row>
    <row r="30844" spans="1:7">
      <c r="A30844" s="32">
        <v>2018</v>
      </c>
      <c r="B30844" s="32">
        <v>3954</v>
      </c>
      <c r="C30844" s="33" t="s">
        <v>353</v>
      </c>
      <c r="D30844" s="33" t="s">
        <v>354</v>
      </c>
      <c r="E30844" s="34">
        <v>66259</v>
      </c>
      <c r="F30844" s="35">
        <v>26.012</v>
      </c>
      <c r="G30844" s="34">
        <v>236.2</v>
      </c>
    </row>
    <row r="30845" spans="1:7">
      <c r="A30845" s="32">
        <v>2018</v>
      </c>
      <c r="B30845" s="32">
        <v>3954</v>
      </c>
      <c r="C30845" s="33" t="s">
        <v>353</v>
      </c>
      <c r="D30845" s="33" t="s">
        <v>354</v>
      </c>
      <c r="E30845" s="34">
        <v>83789</v>
      </c>
      <c r="F30845" s="35">
        <v>23.972000000000001</v>
      </c>
      <c r="G30845" s="34">
        <v>302.10000000000002</v>
      </c>
    </row>
    <row r="30846" spans="1:7">
      <c r="A30846" s="32">
        <v>2018</v>
      </c>
      <c r="B30846" s="32">
        <v>4014</v>
      </c>
      <c r="C30846" s="33" t="s">
        <v>565</v>
      </c>
      <c r="D30846" s="33" t="s">
        <v>566</v>
      </c>
      <c r="E30846" s="34">
        <v>448</v>
      </c>
      <c r="F30846" s="35">
        <v>5.9870000000000001</v>
      </c>
      <c r="G30846" s="34">
        <v>1639</v>
      </c>
    </row>
    <row r="30847" spans="1:7">
      <c r="A30847" s="32">
        <v>2018</v>
      </c>
      <c r="B30847" s="32">
        <v>4014</v>
      </c>
      <c r="C30847" s="33" t="s">
        <v>565</v>
      </c>
      <c r="D30847" s="33" t="s">
        <v>566</v>
      </c>
      <c r="E30847" s="34">
        <v>141</v>
      </c>
      <c r="F30847" s="35">
        <v>5.9870000000000001</v>
      </c>
      <c r="G30847" s="34">
        <v>1832.9</v>
      </c>
    </row>
    <row r="30848" spans="1:7">
      <c r="A30848" s="32">
        <v>2018</v>
      </c>
      <c r="B30848" s="32">
        <v>4014</v>
      </c>
      <c r="C30848" s="33" t="s">
        <v>563</v>
      </c>
      <c r="D30848" s="33" t="s">
        <v>564</v>
      </c>
      <c r="E30848" s="34">
        <v>39</v>
      </c>
      <c r="F30848" s="35">
        <v>1.03</v>
      </c>
      <c r="G30848" s="34">
        <v>291.10000000000002</v>
      </c>
    </row>
    <row r="30849" spans="1:7">
      <c r="A30849" s="32">
        <v>2018</v>
      </c>
      <c r="B30849" s="32">
        <v>4014</v>
      </c>
      <c r="C30849" s="33" t="s">
        <v>563</v>
      </c>
      <c r="D30849" s="33" t="s">
        <v>564</v>
      </c>
      <c r="E30849" s="34">
        <v>76</v>
      </c>
      <c r="F30849" s="35">
        <v>1.0329999999999999</v>
      </c>
      <c r="G30849" s="34">
        <v>970.1</v>
      </c>
    </row>
    <row r="30850" spans="1:7">
      <c r="A30850" s="32">
        <v>2018</v>
      </c>
      <c r="B30850" s="32">
        <v>4014</v>
      </c>
      <c r="C30850" s="33" t="s">
        <v>563</v>
      </c>
      <c r="D30850" s="33" t="s">
        <v>564</v>
      </c>
      <c r="E30850" s="34">
        <v>237</v>
      </c>
      <c r="F30850" s="35">
        <v>1.03</v>
      </c>
      <c r="G30850" s="34">
        <v>328.5</v>
      </c>
    </row>
    <row r="30851" spans="1:7">
      <c r="A30851" s="32">
        <v>2018</v>
      </c>
      <c r="B30851" s="32">
        <v>4014</v>
      </c>
      <c r="C30851" s="33" t="s">
        <v>563</v>
      </c>
      <c r="D30851" s="33" t="s">
        <v>564</v>
      </c>
      <c r="E30851" s="34">
        <v>1071</v>
      </c>
      <c r="F30851" s="35">
        <v>1.036</v>
      </c>
      <c r="G30851" s="34">
        <v>354.6</v>
      </c>
    </row>
    <row r="30852" spans="1:7">
      <c r="A30852" s="32">
        <v>2018</v>
      </c>
      <c r="B30852" s="32">
        <v>4014</v>
      </c>
      <c r="C30852" s="33" t="s">
        <v>563</v>
      </c>
      <c r="D30852" s="33" t="s">
        <v>564</v>
      </c>
      <c r="E30852" s="34">
        <v>38</v>
      </c>
      <c r="F30852" s="35">
        <v>1.0349999999999999</v>
      </c>
      <c r="G30852" s="34">
        <v>629.1</v>
      </c>
    </row>
    <row r="30853" spans="1:7">
      <c r="A30853" s="32">
        <v>2018</v>
      </c>
      <c r="B30853" s="32">
        <v>4014</v>
      </c>
      <c r="C30853" s="33" t="s">
        <v>563</v>
      </c>
      <c r="D30853" s="33" t="s">
        <v>564</v>
      </c>
      <c r="E30853" s="34">
        <v>2</v>
      </c>
      <c r="F30853" s="35">
        <v>1.03</v>
      </c>
      <c r="G30853" s="34">
        <v>463.3</v>
      </c>
    </row>
    <row r="30854" spans="1:7">
      <c r="A30854" s="32">
        <v>2018</v>
      </c>
      <c r="B30854" s="32">
        <v>4014</v>
      </c>
      <c r="C30854" s="33" t="s">
        <v>563</v>
      </c>
      <c r="D30854" s="33" t="s">
        <v>564</v>
      </c>
      <c r="E30854" s="34">
        <v>2567</v>
      </c>
      <c r="F30854" s="35">
        <v>1.03</v>
      </c>
      <c r="G30854" s="34">
        <v>407.6</v>
      </c>
    </row>
    <row r="30855" spans="1:7">
      <c r="A30855" s="32">
        <v>2018</v>
      </c>
      <c r="B30855" s="32">
        <v>4014</v>
      </c>
      <c r="C30855" s="33" t="s">
        <v>563</v>
      </c>
      <c r="D30855" s="33" t="s">
        <v>564</v>
      </c>
      <c r="E30855" s="34">
        <v>6563</v>
      </c>
      <c r="F30855" s="35">
        <v>1.028</v>
      </c>
      <c r="G30855" s="34">
        <v>350.5</v>
      </c>
    </row>
    <row r="30856" spans="1:7">
      <c r="A30856" s="32">
        <v>2018</v>
      </c>
      <c r="B30856" s="32">
        <v>4014</v>
      </c>
      <c r="C30856" s="33" t="s">
        <v>563</v>
      </c>
      <c r="D30856" s="33" t="s">
        <v>564</v>
      </c>
      <c r="E30856" s="34">
        <v>5690</v>
      </c>
      <c r="F30856" s="35">
        <v>1.032</v>
      </c>
      <c r="G30856" s="34">
        <v>432.1</v>
      </c>
    </row>
    <row r="30857" spans="1:7">
      <c r="A30857" s="32">
        <v>2018</v>
      </c>
      <c r="B30857" s="32">
        <v>4014</v>
      </c>
      <c r="C30857" s="33" t="s">
        <v>563</v>
      </c>
      <c r="D30857" s="33" t="s">
        <v>564</v>
      </c>
      <c r="E30857" s="34">
        <v>3020</v>
      </c>
      <c r="F30857" s="35">
        <v>1.02</v>
      </c>
      <c r="G30857" s="34">
        <v>345</v>
      </c>
    </row>
    <row r="30858" spans="1:7">
      <c r="A30858" s="32">
        <v>2018</v>
      </c>
      <c r="B30858" s="32">
        <v>4014</v>
      </c>
      <c r="C30858" s="33" t="s">
        <v>563</v>
      </c>
      <c r="D30858" s="33" t="s">
        <v>564</v>
      </c>
      <c r="E30858" s="34">
        <v>2912</v>
      </c>
      <c r="F30858" s="35">
        <v>1.026</v>
      </c>
      <c r="G30858" s="34">
        <v>351.3</v>
      </c>
    </row>
    <row r="30859" spans="1:7">
      <c r="A30859" s="32">
        <v>2018</v>
      </c>
      <c r="B30859" s="32">
        <v>4040</v>
      </c>
      <c r="C30859" s="33" t="s">
        <v>563</v>
      </c>
      <c r="D30859" s="33" t="s">
        <v>564</v>
      </c>
      <c r="E30859" s="34">
        <v>3122386</v>
      </c>
      <c r="F30859" s="35">
        <v>1.0509999999999999</v>
      </c>
      <c r="G30859" s="34">
        <v>393.5</v>
      </c>
    </row>
    <row r="30860" spans="1:7">
      <c r="A30860" s="32">
        <v>2018</v>
      </c>
      <c r="B30860" s="32">
        <v>4041</v>
      </c>
      <c r="C30860" s="33" t="s">
        <v>363</v>
      </c>
      <c r="D30860" s="33" t="s">
        <v>354</v>
      </c>
      <c r="E30860" s="34">
        <v>110077</v>
      </c>
      <c r="F30860" s="35">
        <v>18</v>
      </c>
      <c r="G30860" s="34">
        <v>204.3</v>
      </c>
    </row>
    <row r="30861" spans="1:7">
      <c r="A30861" s="32">
        <v>2018</v>
      </c>
      <c r="B30861" s="32">
        <v>4041</v>
      </c>
      <c r="C30861" s="33" t="s">
        <v>363</v>
      </c>
      <c r="D30861" s="33" t="s">
        <v>354</v>
      </c>
      <c r="E30861" s="34">
        <v>13197</v>
      </c>
      <c r="F30861" s="35">
        <v>17.62</v>
      </c>
      <c r="G30861" s="34">
        <v>213.3</v>
      </c>
    </row>
    <row r="30862" spans="1:7">
      <c r="A30862" s="32">
        <v>2018</v>
      </c>
      <c r="B30862" s="32">
        <v>4041</v>
      </c>
      <c r="C30862" s="33" t="s">
        <v>363</v>
      </c>
      <c r="D30862" s="33" t="s">
        <v>354</v>
      </c>
      <c r="E30862" s="34">
        <v>13038</v>
      </c>
      <c r="F30862" s="35">
        <v>17.940000000000001</v>
      </c>
      <c r="G30862" s="34">
        <v>208.4</v>
      </c>
    </row>
    <row r="30863" spans="1:7">
      <c r="A30863" s="32">
        <v>2018</v>
      </c>
      <c r="B30863" s="32">
        <v>4041</v>
      </c>
      <c r="C30863" s="33" t="s">
        <v>363</v>
      </c>
      <c r="D30863" s="33" t="s">
        <v>354</v>
      </c>
      <c r="E30863" s="34">
        <v>91905</v>
      </c>
      <c r="F30863" s="35">
        <v>17.52</v>
      </c>
      <c r="G30863" s="34">
        <v>213.7</v>
      </c>
    </row>
    <row r="30864" spans="1:7">
      <c r="A30864" s="32">
        <v>2018</v>
      </c>
      <c r="B30864" s="32">
        <v>4041</v>
      </c>
      <c r="C30864" s="33" t="s">
        <v>563</v>
      </c>
      <c r="D30864" s="33" t="s">
        <v>564</v>
      </c>
      <c r="E30864" s="34">
        <v>24592</v>
      </c>
      <c r="F30864" s="35">
        <v>1.0569999999999999</v>
      </c>
      <c r="G30864" s="34">
        <v>428.7</v>
      </c>
    </row>
    <row r="30865" spans="1:7">
      <c r="A30865" s="32">
        <v>2018</v>
      </c>
      <c r="B30865" s="32">
        <v>4042</v>
      </c>
      <c r="C30865" s="33" t="s">
        <v>563</v>
      </c>
      <c r="D30865" s="33" t="s">
        <v>564</v>
      </c>
      <c r="E30865" s="34">
        <v>602350</v>
      </c>
      <c r="F30865" s="35">
        <v>1.0569999999999999</v>
      </c>
      <c r="G30865" s="34">
        <v>433.2</v>
      </c>
    </row>
    <row r="30866" spans="1:7">
      <c r="A30866" s="32">
        <v>2018</v>
      </c>
      <c r="B30866" s="32">
        <v>4050</v>
      </c>
      <c r="C30866" s="33" t="s">
        <v>363</v>
      </c>
      <c r="D30866" s="33" t="s">
        <v>354</v>
      </c>
      <c r="E30866" s="34">
        <v>89636</v>
      </c>
      <c r="F30866" s="35">
        <v>16.535</v>
      </c>
      <c r="G30866" s="34">
        <v>240.3</v>
      </c>
    </row>
    <row r="30867" spans="1:7">
      <c r="A30867" s="32">
        <v>2018</v>
      </c>
      <c r="B30867" s="32">
        <v>4050</v>
      </c>
      <c r="C30867" s="33" t="s">
        <v>565</v>
      </c>
      <c r="D30867" s="33" t="s">
        <v>566</v>
      </c>
      <c r="E30867" s="34">
        <v>1584</v>
      </c>
      <c r="F30867" s="35">
        <v>5.8</v>
      </c>
      <c r="G30867" s="34">
        <v>1728</v>
      </c>
    </row>
    <row r="30868" spans="1:7">
      <c r="A30868" s="32">
        <v>2018</v>
      </c>
      <c r="B30868" s="32">
        <v>4050</v>
      </c>
      <c r="C30868" s="33" t="s">
        <v>363</v>
      </c>
      <c r="D30868" s="33" t="s">
        <v>354</v>
      </c>
      <c r="E30868" s="34">
        <v>15037</v>
      </c>
      <c r="F30868" s="35">
        <v>16.18</v>
      </c>
      <c r="G30868" s="34">
        <v>228</v>
      </c>
    </row>
    <row r="30869" spans="1:7">
      <c r="A30869" s="32">
        <v>2018</v>
      </c>
      <c r="B30869" s="32">
        <v>4072</v>
      </c>
      <c r="C30869" s="33" t="s">
        <v>563</v>
      </c>
      <c r="D30869" s="33" t="s">
        <v>564</v>
      </c>
      <c r="E30869" s="34">
        <v>87010</v>
      </c>
      <c r="F30869" s="35">
        <v>1.046</v>
      </c>
      <c r="G30869" s="34">
        <v>439.4</v>
      </c>
    </row>
    <row r="30870" spans="1:7">
      <c r="A30870" s="32">
        <v>2018</v>
      </c>
      <c r="B30870" s="32">
        <v>4078</v>
      </c>
      <c r="C30870" s="33" t="s">
        <v>363</v>
      </c>
      <c r="D30870" s="33" t="s">
        <v>354</v>
      </c>
      <c r="E30870" s="34">
        <v>16587</v>
      </c>
      <c r="F30870" s="35">
        <v>18.059999999999999</v>
      </c>
      <c r="G30870" s="34">
        <v>235.1</v>
      </c>
    </row>
    <row r="30871" spans="1:7">
      <c r="A30871" s="32">
        <v>2018</v>
      </c>
      <c r="B30871" s="32">
        <v>4078</v>
      </c>
      <c r="C30871" s="33" t="s">
        <v>363</v>
      </c>
      <c r="D30871" s="33" t="s">
        <v>354</v>
      </c>
      <c r="E30871" s="34">
        <v>136983</v>
      </c>
      <c r="F30871" s="35">
        <v>18</v>
      </c>
      <c r="G30871" s="34">
        <v>234.2</v>
      </c>
    </row>
    <row r="30872" spans="1:7">
      <c r="A30872" s="32">
        <v>2018</v>
      </c>
      <c r="B30872" s="32">
        <v>4078</v>
      </c>
      <c r="C30872" s="33" t="s">
        <v>363</v>
      </c>
      <c r="D30872" s="33" t="s">
        <v>354</v>
      </c>
      <c r="E30872" s="34">
        <v>17300</v>
      </c>
      <c r="F30872" s="35">
        <v>17.89</v>
      </c>
      <c r="G30872" s="34">
        <v>234.3</v>
      </c>
    </row>
    <row r="30873" spans="1:7">
      <c r="A30873" s="32">
        <v>2018</v>
      </c>
      <c r="B30873" s="32">
        <v>4078</v>
      </c>
      <c r="C30873" s="33" t="s">
        <v>363</v>
      </c>
      <c r="D30873" s="33" t="s">
        <v>354</v>
      </c>
      <c r="E30873" s="34">
        <v>104276</v>
      </c>
      <c r="F30873" s="35">
        <v>17.55</v>
      </c>
      <c r="G30873" s="34">
        <v>261.10000000000002</v>
      </c>
    </row>
    <row r="30874" spans="1:7">
      <c r="A30874" s="32">
        <v>2018</v>
      </c>
      <c r="B30874" s="32">
        <v>4078</v>
      </c>
      <c r="C30874" s="33" t="s">
        <v>563</v>
      </c>
      <c r="D30874" s="33" t="s">
        <v>564</v>
      </c>
      <c r="E30874" s="34">
        <v>19411</v>
      </c>
      <c r="F30874" s="35">
        <v>1.026</v>
      </c>
      <c r="G30874" s="34">
        <v>448</v>
      </c>
    </row>
    <row r="30875" spans="1:7">
      <c r="A30875" s="32">
        <v>2018</v>
      </c>
      <c r="B30875" s="32">
        <v>4125</v>
      </c>
      <c r="C30875" s="33" t="s">
        <v>563</v>
      </c>
      <c r="D30875" s="33" t="s">
        <v>564</v>
      </c>
      <c r="E30875" s="34">
        <v>9888</v>
      </c>
      <c r="F30875" s="35">
        <v>1</v>
      </c>
      <c r="G30875" s="34">
        <v>500.9</v>
      </c>
    </row>
    <row r="30876" spans="1:7">
      <c r="A30876" s="32">
        <v>2018</v>
      </c>
      <c r="B30876" s="32">
        <v>4125</v>
      </c>
      <c r="C30876" s="33" t="s">
        <v>568</v>
      </c>
      <c r="D30876" s="33" t="s">
        <v>569</v>
      </c>
      <c r="E30876" s="34">
        <v>3911</v>
      </c>
      <c r="F30876" s="35">
        <v>27.99</v>
      </c>
      <c r="G30876" s="34">
        <v>182.8</v>
      </c>
    </row>
    <row r="30877" spans="1:7">
      <c r="A30877" s="32">
        <v>2018</v>
      </c>
      <c r="B30877" s="32">
        <v>4158</v>
      </c>
      <c r="C30877" s="33" t="s">
        <v>565</v>
      </c>
      <c r="D30877" s="33" t="s">
        <v>566</v>
      </c>
      <c r="E30877" s="34">
        <v>2381</v>
      </c>
      <c r="F30877" s="35">
        <v>5.88</v>
      </c>
      <c r="G30877" s="34">
        <v>1951.5</v>
      </c>
    </row>
    <row r="30878" spans="1:7">
      <c r="A30878" s="32">
        <v>2018</v>
      </c>
      <c r="B30878" s="32">
        <v>4158</v>
      </c>
      <c r="C30878" s="33" t="s">
        <v>363</v>
      </c>
      <c r="D30878" s="33" t="s">
        <v>354</v>
      </c>
      <c r="E30878" s="34">
        <v>138958</v>
      </c>
      <c r="F30878" s="35">
        <v>16.774000000000001</v>
      </c>
      <c r="G30878" s="34">
        <v>111</v>
      </c>
    </row>
    <row r="30879" spans="1:7">
      <c r="A30879" s="32">
        <v>2018</v>
      </c>
      <c r="B30879" s="32">
        <v>4158</v>
      </c>
      <c r="C30879" s="33" t="s">
        <v>363</v>
      </c>
      <c r="D30879" s="33" t="s">
        <v>354</v>
      </c>
      <c r="E30879" s="34">
        <v>110514</v>
      </c>
      <c r="F30879" s="35">
        <v>15.962</v>
      </c>
      <c r="G30879" s="34">
        <v>98.4</v>
      </c>
    </row>
    <row r="30880" spans="1:7">
      <c r="A30880" s="32">
        <v>2018</v>
      </c>
      <c r="B30880" s="32">
        <v>4158</v>
      </c>
      <c r="C30880" s="33" t="s">
        <v>363</v>
      </c>
      <c r="D30880" s="33" t="s">
        <v>354</v>
      </c>
      <c r="E30880" s="34">
        <v>76645</v>
      </c>
      <c r="F30880" s="35">
        <v>17.04</v>
      </c>
      <c r="G30880" s="34">
        <v>94</v>
      </c>
    </row>
    <row r="30881" spans="1:7">
      <c r="A30881" s="32">
        <v>2018</v>
      </c>
      <c r="B30881" s="32">
        <v>4162</v>
      </c>
      <c r="C30881" s="33" t="s">
        <v>363</v>
      </c>
      <c r="D30881" s="33" t="s">
        <v>354</v>
      </c>
      <c r="E30881" s="34">
        <v>264577</v>
      </c>
      <c r="F30881" s="35">
        <v>20.132000000000001</v>
      </c>
      <c r="G30881" s="34">
        <v>246.9</v>
      </c>
    </row>
    <row r="30882" spans="1:7">
      <c r="A30882" s="32">
        <v>2018</v>
      </c>
      <c r="B30882" s="32">
        <v>4162</v>
      </c>
      <c r="C30882" s="33" t="s">
        <v>563</v>
      </c>
      <c r="D30882" s="33" t="s">
        <v>564</v>
      </c>
      <c r="E30882" s="34">
        <v>12381</v>
      </c>
      <c r="F30882" s="35">
        <v>1.0509999999999999</v>
      </c>
      <c r="G30882" s="34">
        <v>513.6</v>
      </c>
    </row>
    <row r="30883" spans="1:7">
      <c r="A30883" s="32">
        <v>2018</v>
      </c>
      <c r="B30883" s="32">
        <v>4271</v>
      </c>
      <c r="C30883" s="33" t="s">
        <v>363</v>
      </c>
      <c r="D30883" s="33" t="s">
        <v>354</v>
      </c>
      <c r="E30883" s="34">
        <v>14754</v>
      </c>
      <c r="F30883" s="35">
        <v>18.100000000000001</v>
      </c>
      <c r="G30883" s="34">
        <v>236</v>
      </c>
    </row>
    <row r="30884" spans="1:7">
      <c r="A30884" s="32">
        <v>2018</v>
      </c>
      <c r="B30884" s="32">
        <v>4271</v>
      </c>
      <c r="C30884" s="33" t="s">
        <v>363</v>
      </c>
      <c r="D30884" s="33" t="s">
        <v>354</v>
      </c>
      <c r="E30884" s="34">
        <v>29788</v>
      </c>
      <c r="F30884" s="35">
        <v>18.010000000000002</v>
      </c>
      <c r="G30884" s="34">
        <v>238</v>
      </c>
    </row>
    <row r="30885" spans="1:7">
      <c r="A30885" s="32">
        <v>2018</v>
      </c>
      <c r="B30885" s="32">
        <v>4271</v>
      </c>
      <c r="C30885" s="33" t="s">
        <v>363</v>
      </c>
      <c r="D30885" s="33" t="s">
        <v>354</v>
      </c>
      <c r="E30885" s="34">
        <v>44756</v>
      </c>
      <c r="F30885" s="35">
        <v>17.510000000000002</v>
      </c>
      <c r="G30885" s="34">
        <v>252</v>
      </c>
    </row>
    <row r="30886" spans="1:7">
      <c r="A30886" s="32">
        <v>2018</v>
      </c>
      <c r="B30886" s="32">
        <v>4271</v>
      </c>
      <c r="C30886" s="33" t="s">
        <v>363</v>
      </c>
      <c r="D30886" s="33" t="s">
        <v>354</v>
      </c>
      <c r="E30886" s="34">
        <v>29874</v>
      </c>
      <c r="F30886" s="35">
        <v>18.03</v>
      </c>
      <c r="G30886" s="34">
        <v>245</v>
      </c>
    </row>
    <row r="30887" spans="1:7">
      <c r="A30887" s="32">
        <v>2018</v>
      </c>
      <c r="B30887" s="32">
        <v>4271</v>
      </c>
      <c r="C30887" s="33" t="s">
        <v>363</v>
      </c>
      <c r="D30887" s="33" t="s">
        <v>354</v>
      </c>
      <c r="E30887" s="34">
        <v>14882</v>
      </c>
      <c r="F30887" s="35">
        <v>18.27</v>
      </c>
      <c r="G30887" s="34">
        <v>240</v>
      </c>
    </row>
    <row r="30888" spans="1:7">
      <c r="A30888" s="32">
        <v>2018</v>
      </c>
      <c r="B30888" s="32">
        <v>4271</v>
      </c>
      <c r="C30888" s="33" t="s">
        <v>363</v>
      </c>
      <c r="D30888" s="33" t="s">
        <v>354</v>
      </c>
      <c r="E30888" s="34">
        <v>15037</v>
      </c>
      <c r="F30888" s="35">
        <v>17.98</v>
      </c>
      <c r="G30888" s="34">
        <v>242</v>
      </c>
    </row>
    <row r="30889" spans="1:7">
      <c r="A30889" s="32">
        <v>2018</v>
      </c>
      <c r="B30889" s="32">
        <v>4937</v>
      </c>
      <c r="C30889" s="33" t="s">
        <v>563</v>
      </c>
      <c r="D30889" s="33" t="s">
        <v>564</v>
      </c>
      <c r="E30889" s="34">
        <v>468657</v>
      </c>
      <c r="F30889" s="35">
        <v>1.02</v>
      </c>
      <c r="G30889" s="34">
        <v>319.60000000000002</v>
      </c>
    </row>
    <row r="30890" spans="1:7">
      <c r="A30890" s="32">
        <v>2018</v>
      </c>
      <c r="B30890" s="32">
        <v>4937</v>
      </c>
      <c r="C30890" s="33" t="s">
        <v>563</v>
      </c>
      <c r="D30890" s="33" t="s">
        <v>564</v>
      </c>
      <c r="E30890" s="34">
        <v>548033</v>
      </c>
      <c r="F30890" s="35">
        <v>1.02</v>
      </c>
      <c r="G30890" s="34">
        <v>355.6</v>
      </c>
    </row>
    <row r="30891" spans="1:7">
      <c r="A30891" s="32">
        <v>2018</v>
      </c>
      <c r="B30891" s="32">
        <v>4937</v>
      </c>
      <c r="C30891" s="33" t="s">
        <v>563</v>
      </c>
      <c r="D30891" s="33" t="s">
        <v>564</v>
      </c>
      <c r="E30891" s="34">
        <v>192818</v>
      </c>
      <c r="F30891" s="35">
        <v>1.02</v>
      </c>
      <c r="G30891" s="34">
        <v>318</v>
      </c>
    </row>
    <row r="30892" spans="1:7">
      <c r="A30892" s="32">
        <v>2018</v>
      </c>
      <c r="B30892" s="32">
        <v>4937</v>
      </c>
      <c r="C30892" s="33" t="s">
        <v>563</v>
      </c>
      <c r="D30892" s="33" t="s">
        <v>564</v>
      </c>
      <c r="E30892" s="34">
        <v>24456</v>
      </c>
      <c r="F30892" s="35">
        <v>1.02</v>
      </c>
      <c r="G30892" s="34">
        <v>450</v>
      </c>
    </row>
    <row r="30893" spans="1:7">
      <c r="A30893" s="32">
        <v>2018</v>
      </c>
      <c r="B30893" s="32">
        <v>4939</v>
      </c>
      <c r="C30893" s="33" t="s">
        <v>563</v>
      </c>
      <c r="D30893" s="33" t="s">
        <v>564</v>
      </c>
      <c r="E30893" s="34">
        <v>142140</v>
      </c>
      <c r="F30893" s="35">
        <v>1.03</v>
      </c>
      <c r="G30893" s="34" t="s">
        <v>364</v>
      </c>
    </row>
    <row r="30894" spans="1:7">
      <c r="A30894" s="32">
        <v>2018</v>
      </c>
      <c r="B30894" s="32">
        <v>4940</v>
      </c>
      <c r="C30894" s="33" t="s">
        <v>563</v>
      </c>
      <c r="D30894" s="33" t="s">
        <v>564</v>
      </c>
      <c r="E30894" s="34">
        <v>43769</v>
      </c>
      <c r="F30894" s="35">
        <v>1.02</v>
      </c>
      <c r="G30894" s="34">
        <v>377.7</v>
      </c>
    </row>
    <row r="30895" spans="1:7">
      <c r="A30895" s="32">
        <v>2018</v>
      </c>
      <c r="B30895" s="32">
        <v>4940</v>
      </c>
      <c r="C30895" s="33" t="s">
        <v>563</v>
      </c>
      <c r="D30895" s="33" t="s">
        <v>564</v>
      </c>
      <c r="E30895" s="34">
        <v>23635</v>
      </c>
      <c r="F30895" s="35">
        <v>1.02</v>
      </c>
      <c r="G30895" s="34">
        <v>381.7</v>
      </c>
    </row>
    <row r="30896" spans="1:7">
      <c r="A30896" s="32">
        <v>2018</v>
      </c>
      <c r="B30896" s="32">
        <v>4940</v>
      </c>
      <c r="C30896" s="33" t="s">
        <v>563</v>
      </c>
      <c r="D30896" s="33" t="s">
        <v>564</v>
      </c>
      <c r="E30896" s="34">
        <v>26680</v>
      </c>
      <c r="F30896" s="35">
        <v>1.02</v>
      </c>
      <c r="G30896" s="34">
        <v>346.1</v>
      </c>
    </row>
    <row r="30897" spans="1:7">
      <c r="A30897" s="32">
        <v>2018</v>
      </c>
      <c r="B30897" s="32">
        <v>4940</v>
      </c>
      <c r="C30897" s="33" t="s">
        <v>563</v>
      </c>
      <c r="D30897" s="33" t="s">
        <v>564</v>
      </c>
      <c r="E30897" s="34">
        <v>39438</v>
      </c>
      <c r="F30897" s="35">
        <v>1.02</v>
      </c>
      <c r="G30897" s="34">
        <v>338.4</v>
      </c>
    </row>
    <row r="30898" spans="1:7">
      <c r="A30898" s="32">
        <v>2018</v>
      </c>
      <c r="B30898" s="32">
        <v>4940</v>
      </c>
      <c r="C30898" s="33" t="s">
        <v>563</v>
      </c>
      <c r="D30898" s="33" t="s">
        <v>564</v>
      </c>
      <c r="E30898" s="34">
        <v>20762</v>
      </c>
      <c r="F30898" s="35">
        <v>1.02</v>
      </c>
      <c r="G30898" s="34">
        <v>398.7</v>
      </c>
    </row>
    <row r="30899" spans="1:7">
      <c r="A30899" s="32">
        <v>2018</v>
      </c>
      <c r="B30899" s="32">
        <v>4940</v>
      </c>
      <c r="C30899" s="33" t="s">
        <v>563</v>
      </c>
      <c r="D30899" s="33" t="s">
        <v>564</v>
      </c>
      <c r="E30899" s="34">
        <v>333</v>
      </c>
      <c r="F30899" s="35">
        <v>1.02</v>
      </c>
      <c r="G30899" s="34">
        <v>414.4</v>
      </c>
    </row>
    <row r="30900" spans="1:7">
      <c r="A30900" s="32">
        <v>2018</v>
      </c>
      <c r="B30900" s="32">
        <v>4940</v>
      </c>
      <c r="C30900" s="33" t="s">
        <v>563</v>
      </c>
      <c r="D30900" s="33" t="s">
        <v>564</v>
      </c>
      <c r="E30900" s="34">
        <v>1187</v>
      </c>
      <c r="F30900" s="35">
        <v>1.028</v>
      </c>
      <c r="G30900" s="34">
        <v>230.5</v>
      </c>
    </row>
    <row r="30901" spans="1:7">
      <c r="A30901" s="32">
        <v>2018</v>
      </c>
      <c r="B30901" s="32">
        <v>4940</v>
      </c>
      <c r="C30901" s="33" t="s">
        <v>563</v>
      </c>
      <c r="D30901" s="33" t="s">
        <v>564</v>
      </c>
      <c r="E30901" s="34">
        <v>1390</v>
      </c>
      <c r="F30901" s="35">
        <v>1.02</v>
      </c>
      <c r="G30901" s="34">
        <v>435.2</v>
      </c>
    </row>
    <row r="30902" spans="1:7">
      <c r="A30902" s="32">
        <v>2018</v>
      </c>
      <c r="B30902" s="32">
        <v>4940</v>
      </c>
      <c r="C30902" s="33" t="s">
        <v>563</v>
      </c>
      <c r="D30902" s="33" t="s">
        <v>564</v>
      </c>
      <c r="E30902" s="34">
        <v>1604</v>
      </c>
      <c r="F30902" s="35">
        <v>1.02</v>
      </c>
      <c r="G30902" s="34">
        <v>405.1</v>
      </c>
    </row>
    <row r="30903" spans="1:7">
      <c r="A30903" s="32">
        <v>2018</v>
      </c>
      <c r="B30903" s="32">
        <v>4940</v>
      </c>
      <c r="C30903" s="33" t="s">
        <v>563</v>
      </c>
      <c r="D30903" s="33" t="s">
        <v>564</v>
      </c>
      <c r="E30903" s="34">
        <v>2092</v>
      </c>
      <c r="F30903" s="35">
        <v>1.02</v>
      </c>
      <c r="G30903" s="34">
        <v>405</v>
      </c>
    </row>
    <row r="30904" spans="1:7">
      <c r="A30904" s="32">
        <v>2018</v>
      </c>
      <c r="B30904" s="32">
        <v>4940</v>
      </c>
      <c r="C30904" s="33" t="s">
        <v>563</v>
      </c>
      <c r="D30904" s="33" t="s">
        <v>564</v>
      </c>
      <c r="E30904" s="34">
        <v>2242</v>
      </c>
      <c r="F30904" s="35">
        <v>1.02</v>
      </c>
      <c r="G30904" s="34">
        <v>404.9</v>
      </c>
    </row>
    <row r="30905" spans="1:7">
      <c r="A30905" s="32">
        <v>2018</v>
      </c>
      <c r="B30905" s="32">
        <v>4940</v>
      </c>
      <c r="C30905" s="33" t="s">
        <v>563</v>
      </c>
      <c r="D30905" s="33" t="s">
        <v>564</v>
      </c>
      <c r="E30905" s="34">
        <v>2374</v>
      </c>
      <c r="F30905" s="35">
        <v>1.028</v>
      </c>
      <c r="G30905" s="34">
        <v>217.8</v>
      </c>
    </row>
    <row r="30906" spans="1:7">
      <c r="A30906" s="32">
        <v>2018</v>
      </c>
      <c r="B30906" s="32">
        <v>4940</v>
      </c>
      <c r="C30906" s="33" t="s">
        <v>563</v>
      </c>
      <c r="D30906" s="33" t="s">
        <v>564</v>
      </c>
      <c r="E30906" s="34">
        <v>3770</v>
      </c>
      <c r="F30906" s="35">
        <v>1.0249999999999999</v>
      </c>
      <c r="G30906" s="34">
        <v>287.3</v>
      </c>
    </row>
    <row r="30907" spans="1:7">
      <c r="A30907" s="32">
        <v>2018</v>
      </c>
      <c r="B30907" s="32">
        <v>4940</v>
      </c>
      <c r="C30907" s="33" t="s">
        <v>563</v>
      </c>
      <c r="D30907" s="33" t="s">
        <v>564</v>
      </c>
      <c r="E30907" s="34">
        <v>5242</v>
      </c>
      <c r="F30907" s="35">
        <v>1.02</v>
      </c>
      <c r="G30907" s="34">
        <v>279.8</v>
      </c>
    </row>
    <row r="30908" spans="1:7">
      <c r="A30908" s="32">
        <v>2018</v>
      </c>
      <c r="B30908" s="32">
        <v>4940</v>
      </c>
      <c r="C30908" s="33" t="s">
        <v>563</v>
      </c>
      <c r="D30908" s="33" t="s">
        <v>564</v>
      </c>
      <c r="E30908" s="34">
        <v>12336</v>
      </c>
      <c r="F30908" s="35">
        <v>1.02</v>
      </c>
      <c r="G30908" s="34">
        <v>337.2</v>
      </c>
    </row>
    <row r="30909" spans="1:7">
      <c r="A30909" s="32">
        <v>2018</v>
      </c>
      <c r="B30909" s="32">
        <v>4941</v>
      </c>
      <c r="C30909" s="33" t="s">
        <v>353</v>
      </c>
      <c r="D30909" s="33" t="s">
        <v>354</v>
      </c>
      <c r="E30909" s="34">
        <v>502758</v>
      </c>
      <c r="F30909" s="35">
        <v>21.4</v>
      </c>
      <c r="G30909" s="34">
        <v>242.9</v>
      </c>
    </row>
    <row r="30910" spans="1:7">
      <c r="A30910" s="32">
        <v>2018</v>
      </c>
      <c r="B30910" s="32">
        <v>4941</v>
      </c>
      <c r="C30910" s="33" t="s">
        <v>565</v>
      </c>
      <c r="D30910" s="33" t="s">
        <v>566</v>
      </c>
      <c r="E30910" s="34">
        <v>4579</v>
      </c>
      <c r="F30910" s="35">
        <v>5.8</v>
      </c>
      <c r="G30910" s="34">
        <v>1938.4</v>
      </c>
    </row>
    <row r="30911" spans="1:7">
      <c r="A30911" s="32">
        <v>2018</v>
      </c>
      <c r="B30911" s="32">
        <v>5083</v>
      </c>
      <c r="C30911" s="33" t="s">
        <v>563</v>
      </c>
      <c r="D30911" s="33" t="s">
        <v>564</v>
      </c>
      <c r="E30911" s="34">
        <v>6557</v>
      </c>
      <c r="F30911" s="35">
        <v>1.036</v>
      </c>
      <c r="G30911" s="34" t="s">
        <v>364</v>
      </c>
    </row>
    <row r="30912" spans="1:7">
      <c r="A30912" s="32">
        <v>2018</v>
      </c>
      <c r="B30912" s="32">
        <v>6002</v>
      </c>
      <c r="C30912" s="33" t="s">
        <v>363</v>
      </c>
      <c r="D30912" s="33" t="s">
        <v>354</v>
      </c>
      <c r="E30912" s="34">
        <v>64269</v>
      </c>
      <c r="F30912" s="35">
        <v>17.728000000000002</v>
      </c>
      <c r="G30912" s="34">
        <v>175.6</v>
      </c>
    </row>
    <row r="30913" spans="1:7">
      <c r="A30913" s="32">
        <v>2018</v>
      </c>
      <c r="B30913" s="32">
        <v>6002</v>
      </c>
      <c r="C30913" s="33" t="s">
        <v>363</v>
      </c>
      <c r="D30913" s="33" t="s">
        <v>354</v>
      </c>
      <c r="E30913" s="34">
        <v>64335</v>
      </c>
      <c r="F30913" s="35">
        <v>18.006</v>
      </c>
      <c r="G30913" s="34">
        <v>188.6</v>
      </c>
    </row>
    <row r="30914" spans="1:7">
      <c r="A30914" s="32">
        <v>2018</v>
      </c>
      <c r="B30914" s="32">
        <v>6002</v>
      </c>
      <c r="C30914" s="33" t="s">
        <v>363</v>
      </c>
      <c r="D30914" s="33" t="s">
        <v>354</v>
      </c>
      <c r="E30914" s="34">
        <v>48252</v>
      </c>
      <c r="F30914" s="35">
        <v>17.626000000000001</v>
      </c>
      <c r="G30914" s="34">
        <v>191.3</v>
      </c>
    </row>
    <row r="30915" spans="1:7">
      <c r="A30915" s="32">
        <v>2018</v>
      </c>
      <c r="B30915" s="32">
        <v>6002</v>
      </c>
      <c r="C30915" s="33" t="s">
        <v>363</v>
      </c>
      <c r="D30915" s="33" t="s">
        <v>354</v>
      </c>
      <c r="E30915" s="34">
        <v>224938</v>
      </c>
      <c r="F30915" s="35">
        <v>17.71</v>
      </c>
      <c r="G30915" s="34">
        <v>166</v>
      </c>
    </row>
    <row r="30916" spans="1:7">
      <c r="A30916" s="32">
        <v>2018</v>
      </c>
      <c r="B30916" s="32">
        <v>6002</v>
      </c>
      <c r="C30916" s="33" t="s">
        <v>363</v>
      </c>
      <c r="D30916" s="33" t="s">
        <v>354</v>
      </c>
      <c r="E30916" s="34">
        <v>48206</v>
      </c>
      <c r="F30916" s="35">
        <v>17.751999999999999</v>
      </c>
      <c r="G30916" s="34">
        <v>169.4</v>
      </c>
    </row>
    <row r="30917" spans="1:7">
      <c r="A30917" s="32">
        <v>2018</v>
      </c>
      <c r="B30917" s="32">
        <v>6002</v>
      </c>
      <c r="C30917" s="33" t="s">
        <v>363</v>
      </c>
      <c r="D30917" s="33" t="s">
        <v>354</v>
      </c>
      <c r="E30917" s="34">
        <v>32226</v>
      </c>
      <c r="F30917" s="35">
        <v>17.803999999999998</v>
      </c>
      <c r="G30917" s="34">
        <v>173.1</v>
      </c>
    </row>
    <row r="30918" spans="1:7">
      <c r="A30918" s="32">
        <v>2018</v>
      </c>
      <c r="B30918" s="32">
        <v>6002</v>
      </c>
      <c r="C30918" s="33" t="s">
        <v>363</v>
      </c>
      <c r="D30918" s="33" t="s">
        <v>354</v>
      </c>
      <c r="E30918" s="34">
        <v>79511</v>
      </c>
      <c r="F30918" s="35">
        <v>17.594000000000001</v>
      </c>
      <c r="G30918" s="34">
        <v>174.7</v>
      </c>
    </row>
    <row r="30919" spans="1:7">
      <c r="A30919" s="32">
        <v>2018</v>
      </c>
      <c r="B30919" s="32">
        <v>6002</v>
      </c>
      <c r="C30919" s="33" t="s">
        <v>363</v>
      </c>
      <c r="D30919" s="33" t="s">
        <v>354</v>
      </c>
      <c r="E30919" s="34">
        <v>176690</v>
      </c>
      <c r="F30919" s="35">
        <v>17.786000000000001</v>
      </c>
      <c r="G30919" s="34">
        <v>167.7</v>
      </c>
    </row>
    <row r="30920" spans="1:7">
      <c r="A30920" s="32">
        <v>2018</v>
      </c>
      <c r="B30920" s="32">
        <v>6002</v>
      </c>
      <c r="C30920" s="33" t="s">
        <v>563</v>
      </c>
      <c r="D30920" s="33" t="s">
        <v>564</v>
      </c>
      <c r="E30920" s="34">
        <v>189727</v>
      </c>
      <c r="F30920" s="35">
        <v>1.0129999999999999</v>
      </c>
      <c r="G30920" s="34">
        <v>381.2</v>
      </c>
    </row>
    <row r="30921" spans="1:7">
      <c r="A30921" s="32">
        <v>2018</v>
      </c>
      <c r="B30921" s="32">
        <v>6004</v>
      </c>
      <c r="C30921" s="33" t="s">
        <v>563</v>
      </c>
      <c r="D30921" s="33" t="s">
        <v>564</v>
      </c>
      <c r="E30921" s="34">
        <v>2154</v>
      </c>
      <c r="F30921" s="35">
        <v>1.0669999999999999</v>
      </c>
      <c r="G30921" s="34" t="s">
        <v>364</v>
      </c>
    </row>
    <row r="30922" spans="1:7">
      <c r="A30922" s="32">
        <v>2018</v>
      </c>
      <c r="B30922" s="32">
        <v>6004</v>
      </c>
      <c r="C30922" s="33" t="s">
        <v>353</v>
      </c>
      <c r="D30922" s="33" t="s">
        <v>354</v>
      </c>
      <c r="E30922" s="34">
        <v>160114</v>
      </c>
      <c r="F30922" s="35">
        <v>25.198</v>
      </c>
      <c r="G30922" s="34" t="s">
        <v>364</v>
      </c>
    </row>
    <row r="30923" spans="1:7">
      <c r="A30923" s="32">
        <v>2018</v>
      </c>
      <c r="B30923" s="32">
        <v>6004</v>
      </c>
      <c r="C30923" s="33" t="s">
        <v>353</v>
      </c>
      <c r="D30923" s="33" t="s">
        <v>354</v>
      </c>
      <c r="E30923" s="34">
        <v>9905</v>
      </c>
      <c r="F30923" s="35">
        <v>25.27</v>
      </c>
      <c r="G30923" s="34" t="s">
        <v>364</v>
      </c>
    </row>
    <row r="30924" spans="1:7">
      <c r="A30924" s="32">
        <v>2018</v>
      </c>
      <c r="B30924" s="32">
        <v>6004</v>
      </c>
      <c r="C30924" s="33" t="s">
        <v>353</v>
      </c>
      <c r="D30924" s="33" t="s">
        <v>354</v>
      </c>
      <c r="E30924" s="34">
        <v>68429</v>
      </c>
      <c r="F30924" s="35">
        <v>25.064</v>
      </c>
      <c r="G30924" s="34" t="s">
        <v>364</v>
      </c>
    </row>
    <row r="30925" spans="1:7">
      <c r="A30925" s="32">
        <v>2018</v>
      </c>
      <c r="B30925" s="32">
        <v>6009</v>
      </c>
      <c r="C30925" s="33" t="s">
        <v>363</v>
      </c>
      <c r="D30925" s="33" t="s">
        <v>354</v>
      </c>
      <c r="E30925" s="34">
        <v>48739</v>
      </c>
      <c r="F30925" s="35">
        <v>17.71</v>
      </c>
      <c r="G30925" s="34">
        <v>214.6</v>
      </c>
    </row>
    <row r="30926" spans="1:7">
      <c r="A30926" s="32">
        <v>2018</v>
      </c>
      <c r="B30926" s="32">
        <v>6009</v>
      </c>
      <c r="C30926" s="33" t="s">
        <v>363</v>
      </c>
      <c r="D30926" s="33" t="s">
        <v>354</v>
      </c>
      <c r="E30926" s="34">
        <v>48881</v>
      </c>
      <c r="F30926" s="35">
        <v>18</v>
      </c>
      <c r="G30926" s="34">
        <v>206.2</v>
      </c>
    </row>
    <row r="30927" spans="1:7">
      <c r="A30927" s="32">
        <v>2018</v>
      </c>
      <c r="B30927" s="32">
        <v>6009</v>
      </c>
      <c r="C30927" s="33" t="s">
        <v>363</v>
      </c>
      <c r="D30927" s="33" t="s">
        <v>354</v>
      </c>
      <c r="E30927" s="34">
        <v>113433</v>
      </c>
      <c r="F30927" s="35">
        <v>17.18</v>
      </c>
      <c r="G30927" s="34">
        <v>203.7</v>
      </c>
    </row>
    <row r="30928" spans="1:7">
      <c r="A30928" s="32">
        <v>2018</v>
      </c>
      <c r="B30928" s="32">
        <v>6009</v>
      </c>
      <c r="C30928" s="33" t="s">
        <v>363</v>
      </c>
      <c r="D30928" s="33" t="s">
        <v>354</v>
      </c>
      <c r="E30928" s="34">
        <v>48339</v>
      </c>
      <c r="F30928" s="35">
        <v>17.77</v>
      </c>
      <c r="G30928" s="34">
        <v>209.2</v>
      </c>
    </row>
    <row r="30929" spans="1:7">
      <c r="A30929" s="32">
        <v>2018</v>
      </c>
      <c r="B30929" s="32">
        <v>6009</v>
      </c>
      <c r="C30929" s="33" t="s">
        <v>363</v>
      </c>
      <c r="D30929" s="33" t="s">
        <v>354</v>
      </c>
      <c r="E30929" s="34">
        <v>49195</v>
      </c>
      <c r="F30929" s="35">
        <v>17.510000000000002</v>
      </c>
      <c r="G30929" s="34">
        <v>215.6</v>
      </c>
    </row>
    <row r="30930" spans="1:7">
      <c r="A30930" s="32">
        <v>2018</v>
      </c>
      <c r="B30930" s="32">
        <v>6009</v>
      </c>
      <c r="C30930" s="33" t="s">
        <v>363</v>
      </c>
      <c r="D30930" s="33" t="s">
        <v>354</v>
      </c>
      <c r="E30930" s="34">
        <v>48494</v>
      </c>
      <c r="F30930" s="35">
        <v>17.96</v>
      </c>
      <c r="G30930" s="34">
        <v>207.9</v>
      </c>
    </row>
    <row r="30931" spans="1:7">
      <c r="A30931" s="32">
        <v>2018</v>
      </c>
      <c r="B30931" s="32">
        <v>6009</v>
      </c>
      <c r="C30931" s="33" t="s">
        <v>363</v>
      </c>
      <c r="D30931" s="33" t="s">
        <v>354</v>
      </c>
      <c r="E30931" s="34">
        <v>48848</v>
      </c>
      <c r="F30931" s="35">
        <v>16.739999999999998</v>
      </c>
      <c r="G30931" s="34">
        <v>202.9</v>
      </c>
    </row>
    <row r="30932" spans="1:7">
      <c r="A30932" s="32">
        <v>2018</v>
      </c>
      <c r="B30932" s="32">
        <v>6009</v>
      </c>
      <c r="C30932" s="33" t="s">
        <v>363</v>
      </c>
      <c r="D30932" s="33" t="s">
        <v>354</v>
      </c>
      <c r="E30932" s="34">
        <v>113816</v>
      </c>
      <c r="F30932" s="35">
        <v>17.07</v>
      </c>
      <c r="G30932" s="34">
        <v>202.9</v>
      </c>
    </row>
    <row r="30933" spans="1:7">
      <c r="A30933" s="32">
        <v>2018</v>
      </c>
      <c r="B30933" s="32">
        <v>6016</v>
      </c>
      <c r="C30933" s="33" t="s">
        <v>363</v>
      </c>
      <c r="D30933" s="33" t="s">
        <v>354</v>
      </c>
      <c r="E30933" s="34">
        <v>196870</v>
      </c>
      <c r="F30933" s="35">
        <v>18.14</v>
      </c>
      <c r="G30933" s="34" t="s">
        <v>364</v>
      </c>
    </row>
    <row r="30934" spans="1:7">
      <c r="A30934" s="32">
        <v>2018</v>
      </c>
      <c r="B30934" s="32">
        <v>6016</v>
      </c>
      <c r="C30934" s="33" t="s">
        <v>565</v>
      </c>
      <c r="D30934" s="33" t="s">
        <v>566</v>
      </c>
      <c r="E30934" s="34">
        <v>1766</v>
      </c>
      <c r="F30934" s="35">
        <v>5.8</v>
      </c>
      <c r="G30934" s="34" t="s">
        <v>364</v>
      </c>
    </row>
    <row r="30935" spans="1:7">
      <c r="A30935" s="32">
        <v>2018</v>
      </c>
      <c r="B30935" s="32">
        <v>6017</v>
      </c>
      <c r="C30935" s="33" t="s">
        <v>363</v>
      </c>
      <c r="D30935" s="33" t="s">
        <v>354</v>
      </c>
      <c r="E30935" s="34">
        <v>137641</v>
      </c>
      <c r="F30935" s="35">
        <v>18.010000000000002</v>
      </c>
      <c r="G30935" s="34" t="s">
        <v>364</v>
      </c>
    </row>
    <row r="30936" spans="1:7">
      <c r="A30936" s="32">
        <v>2018</v>
      </c>
      <c r="B30936" s="32">
        <v>6017</v>
      </c>
      <c r="C30936" s="33" t="s">
        <v>565</v>
      </c>
      <c r="D30936" s="33" t="s">
        <v>566</v>
      </c>
      <c r="E30936" s="34">
        <v>1265</v>
      </c>
      <c r="F30936" s="35">
        <v>5.8</v>
      </c>
      <c r="G30936" s="34" t="s">
        <v>364</v>
      </c>
    </row>
    <row r="30937" spans="1:7">
      <c r="A30937" s="32">
        <v>2018</v>
      </c>
      <c r="B30937" s="32">
        <v>6018</v>
      </c>
      <c r="C30937" s="33" t="s">
        <v>565</v>
      </c>
      <c r="D30937" s="33" t="s">
        <v>566</v>
      </c>
      <c r="E30937" s="34">
        <v>1976</v>
      </c>
      <c r="F30937" s="35">
        <v>5.84</v>
      </c>
      <c r="G30937" s="34">
        <v>1479</v>
      </c>
    </row>
    <row r="30938" spans="1:7">
      <c r="A30938" s="32">
        <v>2018</v>
      </c>
      <c r="B30938" s="32">
        <v>6018</v>
      </c>
      <c r="C30938" s="33" t="s">
        <v>353</v>
      </c>
      <c r="D30938" s="33" t="s">
        <v>354</v>
      </c>
      <c r="E30938" s="34">
        <v>4874</v>
      </c>
      <c r="F30938" s="35">
        <v>25.905999999999999</v>
      </c>
      <c r="G30938" s="34">
        <v>195.5</v>
      </c>
    </row>
    <row r="30939" spans="1:7">
      <c r="A30939" s="32">
        <v>2018</v>
      </c>
      <c r="B30939" s="32">
        <v>6018</v>
      </c>
      <c r="C30939" s="33" t="s">
        <v>353</v>
      </c>
      <c r="D30939" s="33" t="s">
        <v>354</v>
      </c>
      <c r="E30939" s="34">
        <v>5069</v>
      </c>
      <c r="F30939" s="35">
        <v>23.06</v>
      </c>
      <c r="G30939" s="34">
        <v>169.4</v>
      </c>
    </row>
    <row r="30940" spans="1:7">
      <c r="A30940" s="32">
        <v>2018</v>
      </c>
      <c r="B30940" s="32">
        <v>6018</v>
      </c>
      <c r="C30940" s="33" t="s">
        <v>353</v>
      </c>
      <c r="D30940" s="33" t="s">
        <v>354</v>
      </c>
      <c r="E30940" s="34">
        <v>45398</v>
      </c>
      <c r="F30940" s="35">
        <v>25.22</v>
      </c>
      <c r="G30940" s="34">
        <v>184.9</v>
      </c>
    </row>
    <row r="30941" spans="1:7">
      <c r="A30941" s="32">
        <v>2018</v>
      </c>
      <c r="B30941" s="32">
        <v>6018</v>
      </c>
      <c r="C30941" s="33" t="s">
        <v>353</v>
      </c>
      <c r="D30941" s="33" t="s">
        <v>354</v>
      </c>
      <c r="E30941" s="34">
        <v>43490</v>
      </c>
      <c r="F30941" s="35">
        <v>22.37</v>
      </c>
      <c r="G30941" s="34">
        <v>193.9</v>
      </c>
    </row>
    <row r="30942" spans="1:7">
      <c r="A30942" s="32">
        <v>2018</v>
      </c>
      <c r="B30942" s="32">
        <v>6018</v>
      </c>
      <c r="C30942" s="33" t="s">
        <v>353</v>
      </c>
      <c r="D30942" s="33" t="s">
        <v>354</v>
      </c>
      <c r="E30942" s="34">
        <v>4815</v>
      </c>
      <c r="F30942" s="35">
        <v>25.538</v>
      </c>
      <c r="G30942" s="34">
        <v>196.8</v>
      </c>
    </row>
    <row r="30943" spans="1:7">
      <c r="A30943" s="32">
        <v>2018</v>
      </c>
      <c r="B30943" s="32">
        <v>6018</v>
      </c>
      <c r="C30943" s="33" t="s">
        <v>353</v>
      </c>
      <c r="D30943" s="33" t="s">
        <v>354</v>
      </c>
      <c r="E30943" s="34">
        <v>22420</v>
      </c>
      <c r="F30943" s="35">
        <v>23.486000000000001</v>
      </c>
      <c r="G30943" s="34">
        <v>197.2</v>
      </c>
    </row>
    <row r="30944" spans="1:7">
      <c r="A30944" s="32">
        <v>2018</v>
      </c>
      <c r="B30944" s="32">
        <v>6019</v>
      </c>
      <c r="C30944" s="33" t="s">
        <v>353</v>
      </c>
      <c r="D30944" s="33" t="s">
        <v>354</v>
      </c>
      <c r="E30944" s="34">
        <v>29425</v>
      </c>
      <c r="F30944" s="35">
        <v>25.08</v>
      </c>
      <c r="G30944" s="34" t="s">
        <v>364</v>
      </c>
    </row>
    <row r="30945" spans="1:7">
      <c r="A30945" s="32">
        <v>2018</v>
      </c>
      <c r="B30945" s="32">
        <v>6019</v>
      </c>
      <c r="C30945" s="33" t="s">
        <v>353</v>
      </c>
      <c r="D30945" s="33" t="s">
        <v>354</v>
      </c>
      <c r="E30945" s="34">
        <v>75389</v>
      </c>
      <c r="F30945" s="35">
        <v>26.1</v>
      </c>
      <c r="G30945" s="34" t="s">
        <v>364</v>
      </c>
    </row>
    <row r="30946" spans="1:7">
      <c r="A30946" s="32">
        <v>2018</v>
      </c>
      <c r="B30946" s="32">
        <v>6019</v>
      </c>
      <c r="C30946" s="33" t="s">
        <v>353</v>
      </c>
      <c r="D30946" s="33" t="s">
        <v>354</v>
      </c>
      <c r="E30946" s="34">
        <v>9204</v>
      </c>
      <c r="F30946" s="35">
        <v>24.43</v>
      </c>
      <c r="G30946" s="34" t="s">
        <v>364</v>
      </c>
    </row>
    <row r="30947" spans="1:7">
      <c r="A30947" s="32">
        <v>2018</v>
      </c>
      <c r="B30947" s="32">
        <v>6019</v>
      </c>
      <c r="C30947" s="33" t="s">
        <v>353</v>
      </c>
      <c r="D30947" s="33" t="s">
        <v>354</v>
      </c>
      <c r="E30947" s="34">
        <v>184227</v>
      </c>
      <c r="F30947" s="35">
        <v>25.44</v>
      </c>
      <c r="G30947" s="34" t="s">
        <v>364</v>
      </c>
    </row>
    <row r="30948" spans="1:7">
      <c r="A30948" s="32">
        <v>2018</v>
      </c>
      <c r="B30948" s="32">
        <v>6019</v>
      </c>
      <c r="C30948" s="33" t="s">
        <v>353</v>
      </c>
      <c r="D30948" s="33" t="s">
        <v>354</v>
      </c>
      <c r="E30948" s="34">
        <v>38050</v>
      </c>
      <c r="F30948" s="35">
        <v>22.08</v>
      </c>
      <c r="G30948" s="34" t="s">
        <v>364</v>
      </c>
    </row>
    <row r="30949" spans="1:7">
      <c r="A30949" s="32">
        <v>2018</v>
      </c>
      <c r="B30949" s="32">
        <v>6019</v>
      </c>
      <c r="C30949" s="33" t="s">
        <v>563</v>
      </c>
      <c r="D30949" s="33" t="s">
        <v>564</v>
      </c>
      <c r="E30949" s="34">
        <v>34716</v>
      </c>
      <c r="F30949" s="35">
        <v>1</v>
      </c>
      <c r="G30949" s="34" t="s">
        <v>364</v>
      </c>
    </row>
    <row r="30950" spans="1:7">
      <c r="A30950" s="32">
        <v>2018</v>
      </c>
      <c r="B30950" s="32">
        <v>6021</v>
      </c>
      <c r="C30950" s="33" t="s">
        <v>363</v>
      </c>
      <c r="D30950" s="33" t="s">
        <v>354</v>
      </c>
      <c r="E30950" s="34">
        <v>77475</v>
      </c>
      <c r="F30950" s="35">
        <v>20.5</v>
      </c>
      <c r="G30950" s="34">
        <v>282.39999999999998</v>
      </c>
    </row>
    <row r="30951" spans="1:7">
      <c r="A30951" s="32">
        <v>2018</v>
      </c>
      <c r="B30951" s="32">
        <v>6021</v>
      </c>
      <c r="C30951" s="33" t="s">
        <v>563</v>
      </c>
      <c r="D30951" s="33" t="s">
        <v>564</v>
      </c>
      <c r="E30951" s="34">
        <v>17218</v>
      </c>
      <c r="F30951" s="35">
        <v>1.0449999999999999</v>
      </c>
      <c r="G30951" s="34">
        <v>512</v>
      </c>
    </row>
    <row r="30952" spans="1:7">
      <c r="A30952" s="32">
        <v>2018</v>
      </c>
      <c r="B30952" s="32">
        <v>6021</v>
      </c>
      <c r="C30952" s="33" t="s">
        <v>363</v>
      </c>
      <c r="D30952" s="33" t="s">
        <v>354</v>
      </c>
      <c r="E30952" s="34">
        <v>222973</v>
      </c>
      <c r="F30952" s="35">
        <v>19.64</v>
      </c>
      <c r="G30952" s="34">
        <v>147</v>
      </c>
    </row>
    <row r="30953" spans="1:7">
      <c r="A30953" s="32">
        <v>2018</v>
      </c>
      <c r="B30953" s="32">
        <v>6030</v>
      </c>
      <c r="C30953" s="33" t="s">
        <v>362</v>
      </c>
      <c r="D30953" s="33" t="s">
        <v>354</v>
      </c>
      <c r="E30953" s="34">
        <v>730248</v>
      </c>
      <c r="F30953" s="35">
        <v>12.3</v>
      </c>
      <c r="G30953" s="34">
        <v>148.80000000000001</v>
      </c>
    </row>
    <row r="30954" spans="1:7">
      <c r="A30954" s="32">
        <v>2018</v>
      </c>
      <c r="B30954" s="32">
        <v>6030</v>
      </c>
      <c r="C30954" s="33" t="s">
        <v>565</v>
      </c>
      <c r="D30954" s="33" t="s">
        <v>566</v>
      </c>
      <c r="E30954" s="34">
        <v>95</v>
      </c>
      <c r="F30954" s="35">
        <v>5.7</v>
      </c>
      <c r="G30954" s="34">
        <v>1425.1</v>
      </c>
    </row>
    <row r="30955" spans="1:7">
      <c r="A30955" s="32">
        <v>2018</v>
      </c>
      <c r="B30955" s="32">
        <v>6034</v>
      </c>
      <c r="C30955" s="33" t="s">
        <v>565</v>
      </c>
      <c r="D30955" s="33" t="s">
        <v>566</v>
      </c>
      <c r="E30955" s="34">
        <v>1444</v>
      </c>
      <c r="F30955" s="35">
        <v>5.8</v>
      </c>
      <c r="G30955" s="34">
        <v>1673.5</v>
      </c>
    </row>
    <row r="30956" spans="1:7">
      <c r="A30956" s="32">
        <v>2018</v>
      </c>
      <c r="B30956" s="32">
        <v>6034</v>
      </c>
      <c r="C30956" s="33" t="s">
        <v>563</v>
      </c>
      <c r="D30956" s="33" t="s">
        <v>564</v>
      </c>
      <c r="E30956" s="34">
        <v>83654</v>
      </c>
      <c r="F30956" s="35">
        <v>1.01</v>
      </c>
      <c r="G30956" s="34">
        <v>489</v>
      </c>
    </row>
    <row r="30957" spans="1:7">
      <c r="A30957" s="32">
        <v>2018</v>
      </c>
      <c r="B30957" s="32">
        <v>6035</v>
      </c>
      <c r="C30957" s="33" t="s">
        <v>563</v>
      </c>
      <c r="D30957" s="33" t="s">
        <v>564</v>
      </c>
      <c r="E30957" s="34">
        <v>302724</v>
      </c>
      <c r="F30957" s="35">
        <v>1</v>
      </c>
      <c r="G30957" s="34">
        <v>664.9</v>
      </c>
    </row>
    <row r="30958" spans="1:7">
      <c r="A30958" s="32">
        <v>2018</v>
      </c>
      <c r="B30958" s="32">
        <v>6041</v>
      </c>
      <c r="C30958" s="33" t="s">
        <v>353</v>
      </c>
      <c r="D30958" s="33" t="s">
        <v>354</v>
      </c>
      <c r="E30958" s="34">
        <v>64316</v>
      </c>
      <c r="F30958" s="35">
        <v>21.13</v>
      </c>
      <c r="G30958" s="34">
        <v>167.4</v>
      </c>
    </row>
    <row r="30959" spans="1:7">
      <c r="A30959" s="32">
        <v>2018</v>
      </c>
      <c r="B30959" s="32">
        <v>6041</v>
      </c>
      <c r="C30959" s="33" t="s">
        <v>353</v>
      </c>
      <c r="D30959" s="33" t="s">
        <v>354</v>
      </c>
      <c r="E30959" s="34">
        <v>17168</v>
      </c>
      <c r="F30959" s="35">
        <v>22.17</v>
      </c>
      <c r="G30959" s="34">
        <v>189.8</v>
      </c>
    </row>
    <row r="30960" spans="1:7">
      <c r="A30960" s="32">
        <v>2018</v>
      </c>
      <c r="B30960" s="32">
        <v>6041</v>
      </c>
      <c r="C30960" s="33" t="s">
        <v>353</v>
      </c>
      <c r="D30960" s="33" t="s">
        <v>354</v>
      </c>
      <c r="E30960" s="34">
        <v>8593</v>
      </c>
      <c r="F30960" s="35">
        <v>23.74</v>
      </c>
      <c r="G30960" s="34">
        <v>208.6</v>
      </c>
    </row>
    <row r="30961" spans="1:7">
      <c r="A30961" s="32">
        <v>2018</v>
      </c>
      <c r="B30961" s="32">
        <v>6041</v>
      </c>
      <c r="C30961" s="33" t="s">
        <v>353</v>
      </c>
      <c r="D30961" s="33" t="s">
        <v>354</v>
      </c>
      <c r="E30961" s="34">
        <v>10004</v>
      </c>
      <c r="F30961" s="35">
        <v>23.74</v>
      </c>
      <c r="G30961" s="34">
        <v>208.6</v>
      </c>
    </row>
    <row r="30962" spans="1:7">
      <c r="A30962" s="32">
        <v>2018</v>
      </c>
      <c r="B30962" s="32">
        <v>6041</v>
      </c>
      <c r="C30962" s="33" t="s">
        <v>353</v>
      </c>
      <c r="D30962" s="33" t="s">
        <v>354</v>
      </c>
      <c r="E30962" s="34">
        <v>9861</v>
      </c>
      <c r="F30962" s="35">
        <v>22.6</v>
      </c>
      <c r="G30962" s="34">
        <v>189.3</v>
      </c>
    </row>
    <row r="30963" spans="1:7">
      <c r="A30963" s="32">
        <v>2018</v>
      </c>
      <c r="B30963" s="32">
        <v>6041</v>
      </c>
      <c r="C30963" s="33" t="s">
        <v>353</v>
      </c>
      <c r="D30963" s="33" t="s">
        <v>354</v>
      </c>
      <c r="E30963" s="34">
        <v>11732</v>
      </c>
      <c r="F30963" s="35">
        <v>23.57</v>
      </c>
      <c r="G30963" s="34">
        <v>175.9</v>
      </c>
    </row>
    <row r="30964" spans="1:7">
      <c r="A30964" s="32">
        <v>2018</v>
      </c>
      <c r="B30964" s="32">
        <v>6041</v>
      </c>
      <c r="C30964" s="33" t="s">
        <v>353</v>
      </c>
      <c r="D30964" s="33" t="s">
        <v>354</v>
      </c>
      <c r="E30964" s="34">
        <v>1687</v>
      </c>
      <c r="F30964" s="35">
        <v>23.81</v>
      </c>
      <c r="G30964" s="34">
        <v>169.6</v>
      </c>
    </row>
    <row r="30965" spans="1:7">
      <c r="A30965" s="32">
        <v>2018</v>
      </c>
      <c r="B30965" s="32">
        <v>6041</v>
      </c>
      <c r="C30965" s="33" t="s">
        <v>353</v>
      </c>
      <c r="D30965" s="33" t="s">
        <v>354</v>
      </c>
      <c r="E30965" s="34">
        <v>8829</v>
      </c>
      <c r="F30965" s="35">
        <v>23.81</v>
      </c>
      <c r="G30965" s="34">
        <v>169.6</v>
      </c>
    </row>
    <row r="30966" spans="1:7">
      <c r="A30966" s="32">
        <v>2018</v>
      </c>
      <c r="B30966" s="32">
        <v>6041</v>
      </c>
      <c r="C30966" s="33" t="s">
        <v>353</v>
      </c>
      <c r="D30966" s="33" t="s">
        <v>354</v>
      </c>
      <c r="E30966" s="34">
        <v>6689</v>
      </c>
      <c r="F30966" s="35">
        <v>23.4</v>
      </c>
      <c r="G30966" s="34">
        <v>159.69999999999999</v>
      </c>
    </row>
    <row r="30967" spans="1:7">
      <c r="A30967" s="32">
        <v>2018</v>
      </c>
      <c r="B30967" s="32">
        <v>6041</v>
      </c>
      <c r="C30967" s="33" t="s">
        <v>353</v>
      </c>
      <c r="D30967" s="33" t="s">
        <v>354</v>
      </c>
      <c r="E30967" s="34">
        <v>10152</v>
      </c>
      <c r="F30967" s="35">
        <v>22.99</v>
      </c>
      <c r="G30967" s="34">
        <v>181.4</v>
      </c>
    </row>
    <row r="30968" spans="1:7">
      <c r="A30968" s="32">
        <v>2018</v>
      </c>
      <c r="B30968" s="32">
        <v>6041</v>
      </c>
      <c r="C30968" s="33" t="s">
        <v>353</v>
      </c>
      <c r="D30968" s="33" t="s">
        <v>354</v>
      </c>
      <c r="E30968" s="34">
        <v>10326</v>
      </c>
      <c r="F30968" s="35">
        <v>22.22</v>
      </c>
      <c r="G30968" s="34">
        <v>200</v>
      </c>
    </row>
    <row r="30969" spans="1:7">
      <c r="A30969" s="32">
        <v>2018</v>
      </c>
      <c r="B30969" s="32">
        <v>6041</v>
      </c>
      <c r="C30969" s="33" t="s">
        <v>353</v>
      </c>
      <c r="D30969" s="33" t="s">
        <v>354</v>
      </c>
      <c r="E30969" s="34">
        <v>10867</v>
      </c>
      <c r="F30969" s="35">
        <v>25.83</v>
      </c>
      <c r="G30969" s="34">
        <v>174.1</v>
      </c>
    </row>
    <row r="30970" spans="1:7">
      <c r="A30970" s="32">
        <v>2018</v>
      </c>
      <c r="B30970" s="32">
        <v>6041</v>
      </c>
      <c r="C30970" s="33" t="s">
        <v>353</v>
      </c>
      <c r="D30970" s="33" t="s">
        <v>354</v>
      </c>
      <c r="E30970" s="34">
        <v>25275</v>
      </c>
      <c r="F30970" s="35">
        <v>23.02</v>
      </c>
      <c r="G30970" s="34">
        <v>181.3</v>
      </c>
    </row>
    <row r="30971" spans="1:7">
      <c r="A30971" s="32">
        <v>2018</v>
      </c>
      <c r="B30971" s="32">
        <v>6041</v>
      </c>
      <c r="C30971" s="33" t="s">
        <v>353</v>
      </c>
      <c r="D30971" s="33" t="s">
        <v>354</v>
      </c>
      <c r="E30971" s="34">
        <v>1583</v>
      </c>
      <c r="F30971" s="35">
        <v>22.62</v>
      </c>
      <c r="G30971" s="34">
        <v>187.7</v>
      </c>
    </row>
    <row r="30972" spans="1:7">
      <c r="A30972" s="32">
        <v>2018</v>
      </c>
      <c r="B30972" s="32">
        <v>6041</v>
      </c>
      <c r="C30972" s="33" t="s">
        <v>353</v>
      </c>
      <c r="D30972" s="33" t="s">
        <v>354</v>
      </c>
      <c r="E30972" s="34">
        <v>3175</v>
      </c>
      <c r="F30972" s="35">
        <v>23.36</v>
      </c>
      <c r="G30972" s="34">
        <v>187.1</v>
      </c>
    </row>
    <row r="30973" spans="1:7">
      <c r="A30973" s="32">
        <v>2018</v>
      </c>
      <c r="B30973" s="32">
        <v>6041</v>
      </c>
      <c r="C30973" s="33" t="s">
        <v>353</v>
      </c>
      <c r="D30973" s="33" t="s">
        <v>354</v>
      </c>
      <c r="E30973" s="34">
        <v>4846</v>
      </c>
      <c r="F30973" s="35">
        <v>22.74</v>
      </c>
      <c r="G30973" s="34">
        <v>189.6</v>
      </c>
    </row>
    <row r="30974" spans="1:7">
      <c r="A30974" s="32">
        <v>2018</v>
      </c>
      <c r="B30974" s="32">
        <v>6041</v>
      </c>
      <c r="C30974" s="33" t="s">
        <v>353</v>
      </c>
      <c r="D30974" s="33" t="s">
        <v>354</v>
      </c>
      <c r="E30974" s="34">
        <v>5207</v>
      </c>
      <c r="F30974" s="35">
        <v>25.19</v>
      </c>
      <c r="G30974" s="34">
        <v>192.7</v>
      </c>
    </row>
    <row r="30975" spans="1:7">
      <c r="A30975" s="32">
        <v>2018</v>
      </c>
      <c r="B30975" s="32">
        <v>6041</v>
      </c>
      <c r="C30975" s="33" t="s">
        <v>353</v>
      </c>
      <c r="D30975" s="33" t="s">
        <v>354</v>
      </c>
      <c r="E30975" s="34">
        <v>27527</v>
      </c>
      <c r="F30975" s="35">
        <v>25.19</v>
      </c>
      <c r="G30975" s="34">
        <v>192.7</v>
      </c>
    </row>
    <row r="30976" spans="1:7">
      <c r="A30976" s="32">
        <v>2018</v>
      </c>
      <c r="B30976" s="32">
        <v>6041</v>
      </c>
      <c r="C30976" s="33" t="s">
        <v>353</v>
      </c>
      <c r="D30976" s="33" t="s">
        <v>354</v>
      </c>
      <c r="E30976" s="34">
        <v>16321</v>
      </c>
      <c r="F30976" s="35">
        <v>23.02</v>
      </c>
      <c r="G30976" s="34">
        <v>178.7</v>
      </c>
    </row>
    <row r="30977" spans="1:7">
      <c r="A30977" s="32">
        <v>2018</v>
      </c>
      <c r="B30977" s="32">
        <v>6041</v>
      </c>
      <c r="C30977" s="33" t="s">
        <v>565</v>
      </c>
      <c r="D30977" s="33" t="s">
        <v>566</v>
      </c>
      <c r="E30977" s="34">
        <v>1075</v>
      </c>
      <c r="F30977" s="35">
        <v>5.82</v>
      </c>
      <c r="G30977" s="34">
        <v>1335</v>
      </c>
    </row>
    <row r="30978" spans="1:7">
      <c r="A30978" s="32">
        <v>2018</v>
      </c>
      <c r="B30978" s="32">
        <v>6041</v>
      </c>
      <c r="C30978" s="33" t="s">
        <v>565</v>
      </c>
      <c r="D30978" s="33" t="s">
        <v>566</v>
      </c>
      <c r="E30978" s="34">
        <v>2008</v>
      </c>
      <c r="F30978" s="35">
        <v>5.82</v>
      </c>
      <c r="G30978" s="34">
        <v>1678</v>
      </c>
    </row>
    <row r="30979" spans="1:7">
      <c r="A30979" s="32">
        <v>2018</v>
      </c>
      <c r="B30979" s="32">
        <v>6042</v>
      </c>
      <c r="C30979" s="33" t="s">
        <v>563</v>
      </c>
      <c r="D30979" s="33" t="s">
        <v>564</v>
      </c>
      <c r="E30979" s="34">
        <v>5507195</v>
      </c>
      <c r="F30979" s="35">
        <v>1.022</v>
      </c>
      <c r="G30979" s="34">
        <v>505</v>
      </c>
    </row>
    <row r="30980" spans="1:7">
      <c r="A30980" s="32">
        <v>2018</v>
      </c>
      <c r="B30980" s="32">
        <v>6043</v>
      </c>
      <c r="C30980" s="33" t="s">
        <v>563</v>
      </c>
      <c r="D30980" s="33" t="s">
        <v>564</v>
      </c>
      <c r="E30980" s="34">
        <v>6071697</v>
      </c>
      <c r="F30980" s="35">
        <v>1.022</v>
      </c>
      <c r="G30980" s="34">
        <v>505.4</v>
      </c>
    </row>
    <row r="30981" spans="1:7">
      <c r="A30981" s="32">
        <v>2018</v>
      </c>
      <c r="B30981" s="32">
        <v>6046</v>
      </c>
      <c r="C30981" s="33" t="s">
        <v>565</v>
      </c>
      <c r="D30981" s="33" t="s">
        <v>566</v>
      </c>
      <c r="E30981" s="34">
        <v>1673</v>
      </c>
      <c r="F30981" s="35">
        <v>5.75</v>
      </c>
      <c r="G30981" s="34">
        <v>1763.3</v>
      </c>
    </row>
    <row r="30982" spans="1:7">
      <c r="A30982" s="32">
        <v>2018</v>
      </c>
      <c r="B30982" s="32">
        <v>6046</v>
      </c>
      <c r="C30982" s="33" t="s">
        <v>563</v>
      </c>
      <c r="D30982" s="33" t="s">
        <v>564</v>
      </c>
      <c r="E30982" s="34">
        <v>22471</v>
      </c>
      <c r="F30982" s="35">
        <v>1.024</v>
      </c>
      <c r="G30982" s="34">
        <v>475.8</v>
      </c>
    </row>
    <row r="30983" spans="1:7">
      <c r="A30983" s="32">
        <v>2018</v>
      </c>
      <c r="B30983" s="32">
        <v>6052</v>
      </c>
      <c r="C30983" s="33" t="s">
        <v>565</v>
      </c>
      <c r="D30983" s="33" t="s">
        <v>566</v>
      </c>
      <c r="E30983" s="34">
        <v>4443</v>
      </c>
      <c r="F30983" s="35">
        <v>5.8</v>
      </c>
      <c r="G30983" s="34">
        <v>1604.3</v>
      </c>
    </row>
    <row r="30984" spans="1:7">
      <c r="A30984" s="32">
        <v>2018</v>
      </c>
      <c r="B30984" s="32">
        <v>6052</v>
      </c>
      <c r="C30984" s="33" t="s">
        <v>353</v>
      </c>
      <c r="D30984" s="33" t="s">
        <v>354</v>
      </c>
      <c r="E30984" s="34">
        <v>36825</v>
      </c>
      <c r="F30984" s="35">
        <v>22.681999999999999</v>
      </c>
      <c r="G30984" s="34">
        <v>329.4</v>
      </c>
    </row>
    <row r="30985" spans="1:7">
      <c r="A30985" s="32">
        <v>2018</v>
      </c>
      <c r="B30985" s="32">
        <v>6052</v>
      </c>
      <c r="C30985" s="33" t="s">
        <v>353</v>
      </c>
      <c r="D30985" s="33" t="s">
        <v>354</v>
      </c>
      <c r="E30985" s="34">
        <v>76167</v>
      </c>
      <c r="F30985" s="35">
        <v>23.643999999999998</v>
      </c>
      <c r="G30985" s="34">
        <v>352.6</v>
      </c>
    </row>
    <row r="30986" spans="1:7">
      <c r="A30986" s="32">
        <v>2018</v>
      </c>
      <c r="B30986" s="32">
        <v>6055</v>
      </c>
      <c r="C30986" s="33" t="s">
        <v>363</v>
      </c>
      <c r="D30986" s="33" t="s">
        <v>354</v>
      </c>
      <c r="E30986" s="34">
        <v>16230</v>
      </c>
      <c r="F30986" s="35">
        <v>16.57</v>
      </c>
      <c r="G30986" s="34" t="s">
        <v>364</v>
      </c>
    </row>
    <row r="30987" spans="1:7">
      <c r="A30987" s="32">
        <v>2018</v>
      </c>
      <c r="B30987" s="32">
        <v>6055</v>
      </c>
      <c r="C30987" s="33" t="s">
        <v>363</v>
      </c>
      <c r="D30987" s="33" t="s">
        <v>354</v>
      </c>
      <c r="E30987" s="34">
        <v>131191</v>
      </c>
      <c r="F30987" s="35">
        <v>16.98</v>
      </c>
      <c r="G30987" s="34" t="s">
        <v>364</v>
      </c>
    </row>
    <row r="30988" spans="1:7">
      <c r="A30988" s="32">
        <v>2018</v>
      </c>
      <c r="B30988" s="32">
        <v>6055</v>
      </c>
      <c r="C30988" s="33" t="s">
        <v>363</v>
      </c>
      <c r="D30988" s="33" t="s">
        <v>354</v>
      </c>
      <c r="E30988" s="34">
        <v>65473</v>
      </c>
      <c r="F30988" s="35">
        <v>16.57</v>
      </c>
      <c r="G30988" s="34" t="s">
        <v>364</v>
      </c>
    </row>
    <row r="30989" spans="1:7">
      <c r="A30989" s="32">
        <v>2018</v>
      </c>
      <c r="B30989" s="32">
        <v>6055</v>
      </c>
      <c r="C30989" s="33" t="s">
        <v>563</v>
      </c>
      <c r="D30989" s="33" t="s">
        <v>564</v>
      </c>
      <c r="E30989" s="34">
        <v>86255</v>
      </c>
      <c r="F30989" s="35">
        <v>1.0649999999999999</v>
      </c>
      <c r="G30989" s="34" t="s">
        <v>364</v>
      </c>
    </row>
    <row r="30990" spans="1:7">
      <c r="A30990" s="32">
        <v>2018</v>
      </c>
      <c r="B30990" s="32">
        <v>6063</v>
      </c>
      <c r="C30990" s="33" t="s">
        <v>563</v>
      </c>
      <c r="D30990" s="33" t="s">
        <v>564</v>
      </c>
      <c r="E30990" s="34">
        <v>5502</v>
      </c>
      <c r="F30990" s="35">
        <v>1.0580000000000001</v>
      </c>
      <c r="G30990" s="34">
        <v>829.2</v>
      </c>
    </row>
    <row r="30991" spans="1:7">
      <c r="A30991" s="32">
        <v>2018</v>
      </c>
      <c r="B30991" s="32">
        <v>6064</v>
      </c>
      <c r="C30991" s="33" t="s">
        <v>363</v>
      </c>
      <c r="D30991" s="33" t="s">
        <v>354</v>
      </c>
      <c r="E30991" s="34">
        <v>109935</v>
      </c>
      <c r="F30991" s="35">
        <v>17.149999999999999</v>
      </c>
      <c r="G30991" s="34">
        <v>166.9</v>
      </c>
    </row>
    <row r="30992" spans="1:7">
      <c r="A30992" s="32">
        <v>2018</v>
      </c>
      <c r="B30992" s="32">
        <v>6065</v>
      </c>
      <c r="C30992" s="33" t="s">
        <v>363</v>
      </c>
      <c r="D30992" s="33" t="s">
        <v>354</v>
      </c>
      <c r="E30992" s="34">
        <v>48801</v>
      </c>
      <c r="F30992" s="35">
        <v>16.77</v>
      </c>
      <c r="G30992" s="34">
        <v>151</v>
      </c>
    </row>
    <row r="30993" spans="1:7">
      <c r="A30993" s="32">
        <v>2018</v>
      </c>
      <c r="B30993" s="32">
        <v>6065</v>
      </c>
      <c r="C30993" s="33" t="s">
        <v>565</v>
      </c>
      <c r="D30993" s="33" t="s">
        <v>566</v>
      </c>
      <c r="E30993" s="34">
        <v>7417</v>
      </c>
      <c r="F30993" s="35">
        <v>5.75</v>
      </c>
      <c r="G30993" s="34">
        <v>1539.2</v>
      </c>
    </row>
    <row r="30994" spans="1:7">
      <c r="A30994" s="32">
        <v>2018</v>
      </c>
      <c r="B30994" s="32">
        <v>6065</v>
      </c>
      <c r="C30994" s="33" t="s">
        <v>363</v>
      </c>
      <c r="D30994" s="33" t="s">
        <v>354</v>
      </c>
      <c r="E30994" s="34">
        <v>16438</v>
      </c>
      <c r="F30994" s="35">
        <v>18.14</v>
      </c>
      <c r="G30994" s="34">
        <v>151.5</v>
      </c>
    </row>
    <row r="30995" spans="1:7">
      <c r="A30995" s="32">
        <v>2018</v>
      </c>
      <c r="B30995" s="32">
        <v>6065</v>
      </c>
      <c r="C30995" s="33" t="s">
        <v>363</v>
      </c>
      <c r="D30995" s="33" t="s">
        <v>354</v>
      </c>
      <c r="E30995" s="34">
        <v>131227</v>
      </c>
      <c r="F30995" s="35">
        <v>17.57</v>
      </c>
      <c r="G30995" s="34">
        <v>158.80000000000001</v>
      </c>
    </row>
    <row r="30996" spans="1:7">
      <c r="A30996" s="32">
        <v>2018</v>
      </c>
      <c r="B30996" s="32">
        <v>6065</v>
      </c>
      <c r="C30996" s="33" t="s">
        <v>363</v>
      </c>
      <c r="D30996" s="33" t="s">
        <v>354</v>
      </c>
      <c r="E30996" s="34">
        <v>48702</v>
      </c>
      <c r="F30996" s="35">
        <v>17.079999999999998</v>
      </c>
      <c r="G30996" s="34">
        <v>140.1</v>
      </c>
    </row>
    <row r="30997" spans="1:7">
      <c r="A30997" s="32">
        <v>2018</v>
      </c>
      <c r="B30997" s="32">
        <v>6065</v>
      </c>
      <c r="C30997" s="33" t="s">
        <v>363</v>
      </c>
      <c r="D30997" s="33" t="s">
        <v>354</v>
      </c>
      <c r="E30997" s="34">
        <v>82010</v>
      </c>
      <c r="F30997" s="35">
        <v>17.16</v>
      </c>
      <c r="G30997" s="34">
        <v>152.69999999999999</v>
      </c>
    </row>
    <row r="30998" spans="1:7">
      <c r="A30998" s="32">
        <v>2018</v>
      </c>
      <c r="B30998" s="32">
        <v>6065</v>
      </c>
      <c r="C30998" s="33" t="s">
        <v>363</v>
      </c>
      <c r="D30998" s="33" t="s">
        <v>354</v>
      </c>
      <c r="E30998" s="34">
        <v>16375</v>
      </c>
      <c r="F30998" s="35">
        <v>17.98</v>
      </c>
      <c r="G30998" s="34">
        <v>154.5</v>
      </c>
    </row>
    <row r="30999" spans="1:7">
      <c r="A30999" s="32">
        <v>2018</v>
      </c>
      <c r="B30999" s="32">
        <v>6065</v>
      </c>
      <c r="C30999" s="33" t="s">
        <v>363</v>
      </c>
      <c r="D30999" s="33" t="s">
        <v>354</v>
      </c>
      <c r="E30999" s="34">
        <v>32300</v>
      </c>
      <c r="F30999" s="35">
        <v>17.899999999999999</v>
      </c>
      <c r="G30999" s="34">
        <v>154</v>
      </c>
    </row>
    <row r="31000" spans="1:7">
      <c r="A31000" s="32">
        <v>2018</v>
      </c>
      <c r="B31000" s="32">
        <v>6065</v>
      </c>
      <c r="C31000" s="33" t="s">
        <v>363</v>
      </c>
      <c r="D31000" s="33" t="s">
        <v>354</v>
      </c>
      <c r="E31000" s="34">
        <v>48676</v>
      </c>
      <c r="F31000" s="35">
        <v>17.78</v>
      </c>
      <c r="G31000" s="34">
        <v>153.19999999999999</v>
      </c>
    </row>
    <row r="31001" spans="1:7">
      <c r="A31001" s="32">
        <v>2018</v>
      </c>
      <c r="B31001" s="32">
        <v>6068</v>
      </c>
      <c r="C31001" s="33" t="s">
        <v>565</v>
      </c>
      <c r="D31001" s="33" t="s">
        <v>566</v>
      </c>
      <c r="E31001" s="34">
        <v>5032</v>
      </c>
      <c r="F31001" s="35">
        <v>5.73</v>
      </c>
      <c r="G31001" s="34">
        <v>1663.9</v>
      </c>
    </row>
    <row r="31002" spans="1:7">
      <c r="A31002" s="32">
        <v>2018</v>
      </c>
      <c r="B31002" s="32">
        <v>6068</v>
      </c>
      <c r="C31002" s="33" t="s">
        <v>363</v>
      </c>
      <c r="D31002" s="33" t="s">
        <v>354</v>
      </c>
      <c r="E31002" s="34">
        <v>610977</v>
      </c>
      <c r="F31002" s="35">
        <v>16.779</v>
      </c>
      <c r="G31002" s="34">
        <v>174.7</v>
      </c>
    </row>
    <row r="31003" spans="1:7">
      <c r="A31003" s="32">
        <v>2018</v>
      </c>
      <c r="B31003" s="32">
        <v>6071</v>
      </c>
      <c r="C31003" s="33" t="s">
        <v>353</v>
      </c>
      <c r="D31003" s="33" t="s">
        <v>354</v>
      </c>
      <c r="E31003" s="34">
        <v>14610</v>
      </c>
      <c r="F31003" s="35">
        <v>25.295999999999999</v>
      </c>
      <c r="G31003" s="34">
        <v>228</v>
      </c>
    </row>
    <row r="31004" spans="1:7">
      <c r="A31004" s="32">
        <v>2018</v>
      </c>
      <c r="B31004" s="32">
        <v>6071</v>
      </c>
      <c r="C31004" s="33" t="s">
        <v>353</v>
      </c>
      <c r="D31004" s="33" t="s">
        <v>354</v>
      </c>
      <c r="E31004" s="34">
        <v>122598</v>
      </c>
      <c r="F31004" s="35">
        <v>23.04</v>
      </c>
      <c r="G31004" s="34">
        <v>202.6</v>
      </c>
    </row>
    <row r="31005" spans="1:7">
      <c r="A31005" s="32">
        <v>2018</v>
      </c>
      <c r="B31005" s="32">
        <v>6071</v>
      </c>
      <c r="C31005" s="33" t="s">
        <v>353</v>
      </c>
      <c r="D31005" s="33" t="s">
        <v>354</v>
      </c>
      <c r="E31005" s="34">
        <v>3260</v>
      </c>
      <c r="F31005" s="35">
        <v>23.645</v>
      </c>
      <c r="G31005" s="34">
        <v>206.5</v>
      </c>
    </row>
    <row r="31006" spans="1:7">
      <c r="A31006" s="32">
        <v>2018</v>
      </c>
      <c r="B31006" s="32">
        <v>6071</v>
      </c>
      <c r="C31006" s="33" t="s">
        <v>353</v>
      </c>
      <c r="D31006" s="33" t="s">
        <v>354</v>
      </c>
      <c r="E31006" s="34">
        <v>48969</v>
      </c>
      <c r="F31006" s="35">
        <v>23.513000000000002</v>
      </c>
      <c r="G31006" s="34">
        <v>205</v>
      </c>
    </row>
    <row r="31007" spans="1:7">
      <c r="A31007" s="32">
        <v>2018</v>
      </c>
      <c r="B31007" s="32">
        <v>6071</v>
      </c>
      <c r="C31007" s="33" t="s">
        <v>363</v>
      </c>
      <c r="D31007" s="33" t="s">
        <v>354</v>
      </c>
      <c r="E31007" s="34">
        <v>70069</v>
      </c>
      <c r="F31007" s="35">
        <v>17.795999999999999</v>
      </c>
      <c r="G31007" s="34">
        <v>217</v>
      </c>
    </row>
    <row r="31008" spans="1:7">
      <c r="A31008" s="32">
        <v>2018</v>
      </c>
      <c r="B31008" s="32">
        <v>6071</v>
      </c>
      <c r="C31008" s="33" t="s">
        <v>353</v>
      </c>
      <c r="D31008" s="33" t="s">
        <v>354</v>
      </c>
      <c r="E31008" s="34">
        <v>3172</v>
      </c>
      <c r="F31008" s="35">
        <v>23.491</v>
      </c>
      <c r="G31008" s="34">
        <v>198.5</v>
      </c>
    </row>
    <row r="31009" spans="1:7">
      <c r="A31009" s="32">
        <v>2018</v>
      </c>
      <c r="B31009" s="32">
        <v>6071</v>
      </c>
      <c r="C31009" s="33" t="s">
        <v>353</v>
      </c>
      <c r="D31009" s="33" t="s">
        <v>354</v>
      </c>
      <c r="E31009" s="34">
        <v>4728</v>
      </c>
      <c r="F31009" s="35">
        <v>22.718</v>
      </c>
      <c r="G31009" s="34">
        <v>181.1</v>
      </c>
    </row>
    <row r="31010" spans="1:7">
      <c r="A31010" s="32">
        <v>2018</v>
      </c>
      <c r="B31010" s="32">
        <v>6071</v>
      </c>
      <c r="C31010" s="33" t="s">
        <v>353</v>
      </c>
      <c r="D31010" s="33" t="s">
        <v>354</v>
      </c>
      <c r="E31010" s="34">
        <v>8039</v>
      </c>
      <c r="F31010" s="35">
        <v>22.338000000000001</v>
      </c>
      <c r="G31010" s="34">
        <v>195.5</v>
      </c>
    </row>
    <row r="31011" spans="1:7">
      <c r="A31011" s="32">
        <v>2018</v>
      </c>
      <c r="B31011" s="32">
        <v>6071</v>
      </c>
      <c r="C31011" s="33" t="s">
        <v>353</v>
      </c>
      <c r="D31011" s="33" t="s">
        <v>354</v>
      </c>
      <c r="E31011" s="34">
        <v>34279</v>
      </c>
      <c r="F31011" s="35">
        <v>23.006</v>
      </c>
      <c r="G31011" s="34">
        <v>183.3</v>
      </c>
    </row>
    <row r="31012" spans="1:7">
      <c r="A31012" s="32">
        <v>2018</v>
      </c>
      <c r="B31012" s="32">
        <v>6071</v>
      </c>
      <c r="C31012" s="33" t="s">
        <v>353</v>
      </c>
      <c r="D31012" s="33" t="s">
        <v>354</v>
      </c>
      <c r="E31012" s="34">
        <v>27515</v>
      </c>
      <c r="F31012" s="35">
        <v>23.013999999999999</v>
      </c>
      <c r="G31012" s="34">
        <v>174.5</v>
      </c>
    </row>
    <row r="31013" spans="1:7">
      <c r="A31013" s="32">
        <v>2018</v>
      </c>
      <c r="B31013" s="32">
        <v>6071</v>
      </c>
      <c r="C31013" s="33" t="s">
        <v>353</v>
      </c>
      <c r="D31013" s="33" t="s">
        <v>354</v>
      </c>
      <c r="E31013" s="34">
        <v>1632</v>
      </c>
      <c r="F31013" s="35">
        <v>23.632000000000001</v>
      </c>
      <c r="G31013" s="34">
        <v>166.7</v>
      </c>
    </row>
    <row r="31014" spans="1:7">
      <c r="A31014" s="32">
        <v>2018</v>
      </c>
      <c r="B31014" s="32">
        <v>6071</v>
      </c>
      <c r="C31014" s="33" t="s">
        <v>353</v>
      </c>
      <c r="D31014" s="33" t="s">
        <v>354</v>
      </c>
      <c r="E31014" s="34">
        <v>39240</v>
      </c>
      <c r="F31014" s="35">
        <v>23.754999999999999</v>
      </c>
      <c r="G31014" s="34">
        <v>164.5</v>
      </c>
    </row>
    <row r="31015" spans="1:7">
      <c r="A31015" s="32">
        <v>2018</v>
      </c>
      <c r="B31015" s="32">
        <v>6071</v>
      </c>
      <c r="C31015" s="33" t="s">
        <v>353</v>
      </c>
      <c r="D31015" s="33" t="s">
        <v>354</v>
      </c>
      <c r="E31015" s="34">
        <v>1578</v>
      </c>
      <c r="F31015" s="35">
        <v>22.436</v>
      </c>
      <c r="G31015" s="34">
        <v>184.2</v>
      </c>
    </row>
    <row r="31016" spans="1:7">
      <c r="A31016" s="32">
        <v>2018</v>
      </c>
      <c r="B31016" s="32">
        <v>6071</v>
      </c>
      <c r="C31016" s="33" t="s">
        <v>563</v>
      </c>
      <c r="D31016" s="33" t="s">
        <v>564</v>
      </c>
      <c r="E31016" s="34">
        <v>1467504</v>
      </c>
      <c r="F31016" s="35">
        <v>1.0649999999999999</v>
      </c>
      <c r="G31016" s="34">
        <v>413.1</v>
      </c>
    </row>
    <row r="31017" spans="1:7">
      <c r="A31017" s="32">
        <v>2018</v>
      </c>
      <c r="B31017" s="32">
        <v>6073</v>
      </c>
      <c r="C31017" s="33" t="s">
        <v>565</v>
      </c>
      <c r="D31017" s="33" t="s">
        <v>566</v>
      </c>
      <c r="E31017" s="34">
        <v>2847</v>
      </c>
      <c r="F31017" s="35">
        <v>5.8</v>
      </c>
      <c r="G31017" s="34">
        <v>1525.2</v>
      </c>
    </row>
    <row r="31018" spans="1:7">
      <c r="A31018" s="32">
        <v>2018</v>
      </c>
      <c r="B31018" s="32">
        <v>6073</v>
      </c>
      <c r="C31018" s="33" t="s">
        <v>363</v>
      </c>
      <c r="D31018" s="33" t="s">
        <v>354</v>
      </c>
      <c r="E31018" s="34">
        <v>95719</v>
      </c>
      <c r="F31018" s="35">
        <v>17.815999999999999</v>
      </c>
      <c r="G31018" s="34">
        <v>251.4</v>
      </c>
    </row>
    <row r="31019" spans="1:7">
      <c r="A31019" s="32">
        <v>2018</v>
      </c>
      <c r="B31019" s="32">
        <v>6073</v>
      </c>
      <c r="C31019" s="33" t="s">
        <v>353</v>
      </c>
      <c r="D31019" s="33" t="s">
        <v>354</v>
      </c>
      <c r="E31019" s="34">
        <v>12194</v>
      </c>
      <c r="F31019" s="35">
        <v>22.617999999999999</v>
      </c>
      <c r="G31019" s="34">
        <v>355.9</v>
      </c>
    </row>
    <row r="31020" spans="1:7">
      <c r="A31020" s="32">
        <v>2018</v>
      </c>
      <c r="B31020" s="32">
        <v>6073</v>
      </c>
      <c r="C31020" s="33" t="s">
        <v>563</v>
      </c>
      <c r="D31020" s="33" t="s">
        <v>564</v>
      </c>
      <c r="E31020" s="34">
        <v>5035133</v>
      </c>
      <c r="F31020" s="35">
        <v>1.016</v>
      </c>
      <c r="G31020" s="34">
        <v>424.2</v>
      </c>
    </row>
    <row r="31021" spans="1:7">
      <c r="A31021" s="32">
        <v>2018</v>
      </c>
      <c r="B31021" s="32">
        <v>6074</v>
      </c>
      <c r="C31021" s="33" t="s">
        <v>563</v>
      </c>
      <c r="D31021" s="33" t="s">
        <v>564</v>
      </c>
      <c r="E31021" s="34">
        <v>8264</v>
      </c>
      <c r="F31021" s="35">
        <v>1</v>
      </c>
      <c r="G31021" s="34">
        <v>399.9</v>
      </c>
    </row>
    <row r="31022" spans="1:7">
      <c r="A31022" s="32">
        <v>2018</v>
      </c>
      <c r="B31022" s="32">
        <v>6076</v>
      </c>
      <c r="C31022" s="33" t="s">
        <v>363</v>
      </c>
      <c r="D31022" s="33" t="s">
        <v>354</v>
      </c>
      <c r="E31022" s="34">
        <v>224649</v>
      </c>
      <c r="F31022" s="35">
        <v>17.318000000000001</v>
      </c>
      <c r="G31022" s="34" t="s">
        <v>364</v>
      </c>
    </row>
    <row r="31023" spans="1:7">
      <c r="A31023" s="32">
        <v>2018</v>
      </c>
      <c r="B31023" s="32">
        <v>6076</v>
      </c>
      <c r="C31023" s="33" t="s">
        <v>565</v>
      </c>
      <c r="D31023" s="33" t="s">
        <v>566</v>
      </c>
      <c r="E31023" s="34">
        <v>1826</v>
      </c>
      <c r="F31023" s="35">
        <v>5.92</v>
      </c>
      <c r="G31023" s="34" t="s">
        <v>364</v>
      </c>
    </row>
    <row r="31024" spans="1:7">
      <c r="A31024" s="32">
        <v>2018</v>
      </c>
      <c r="B31024" s="32">
        <v>6076</v>
      </c>
      <c r="C31024" s="33" t="s">
        <v>363</v>
      </c>
      <c r="D31024" s="33" t="s">
        <v>354</v>
      </c>
      <c r="E31024" s="34">
        <v>166766</v>
      </c>
      <c r="F31024" s="35">
        <v>17.068000000000001</v>
      </c>
      <c r="G31024" s="34" t="s">
        <v>364</v>
      </c>
    </row>
    <row r="31025" spans="1:7">
      <c r="A31025" s="32">
        <v>2018</v>
      </c>
      <c r="B31025" s="32">
        <v>6077</v>
      </c>
      <c r="C31025" s="33" t="s">
        <v>563</v>
      </c>
      <c r="D31025" s="33" t="s">
        <v>564</v>
      </c>
      <c r="E31025" s="34">
        <v>18319</v>
      </c>
      <c r="F31025" s="35">
        <v>1.0629999999999999</v>
      </c>
      <c r="G31025" s="34">
        <v>405.8</v>
      </c>
    </row>
    <row r="31026" spans="1:7">
      <c r="A31026" s="32">
        <v>2018</v>
      </c>
      <c r="B31026" s="32">
        <v>6077</v>
      </c>
      <c r="C31026" s="33" t="s">
        <v>363</v>
      </c>
      <c r="D31026" s="33" t="s">
        <v>354</v>
      </c>
      <c r="E31026" s="34">
        <v>33648</v>
      </c>
      <c r="F31026" s="35">
        <v>16.562000000000001</v>
      </c>
      <c r="G31026" s="34">
        <v>105.3</v>
      </c>
    </row>
    <row r="31027" spans="1:7">
      <c r="A31027" s="32">
        <v>2018</v>
      </c>
      <c r="B31027" s="32">
        <v>6077</v>
      </c>
      <c r="C31027" s="33" t="s">
        <v>363</v>
      </c>
      <c r="D31027" s="33" t="s">
        <v>354</v>
      </c>
      <c r="E31027" s="34">
        <v>33910</v>
      </c>
      <c r="F31027" s="35">
        <v>16.873999999999999</v>
      </c>
      <c r="G31027" s="34">
        <v>98.4</v>
      </c>
    </row>
    <row r="31028" spans="1:7">
      <c r="A31028" s="32">
        <v>2018</v>
      </c>
      <c r="B31028" s="32">
        <v>6077</v>
      </c>
      <c r="C31028" s="33" t="s">
        <v>363</v>
      </c>
      <c r="D31028" s="33" t="s">
        <v>354</v>
      </c>
      <c r="E31028" s="34">
        <v>17117</v>
      </c>
      <c r="F31028" s="35">
        <v>16.57</v>
      </c>
      <c r="G31028" s="34">
        <v>99.1</v>
      </c>
    </row>
    <row r="31029" spans="1:7">
      <c r="A31029" s="32">
        <v>2018</v>
      </c>
      <c r="B31029" s="32">
        <v>6077</v>
      </c>
      <c r="C31029" s="33" t="s">
        <v>363</v>
      </c>
      <c r="D31029" s="33" t="s">
        <v>354</v>
      </c>
      <c r="E31029" s="34">
        <v>33933</v>
      </c>
      <c r="F31029" s="35">
        <v>16.888999999999999</v>
      </c>
      <c r="G31029" s="34">
        <v>97.5</v>
      </c>
    </row>
    <row r="31030" spans="1:7">
      <c r="A31030" s="32">
        <v>2018</v>
      </c>
      <c r="B31030" s="32">
        <v>6077</v>
      </c>
      <c r="C31030" s="33" t="s">
        <v>363</v>
      </c>
      <c r="D31030" s="33" t="s">
        <v>354</v>
      </c>
      <c r="E31030" s="34">
        <v>34181</v>
      </c>
      <c r="F31030" s="35">
        <v>17.042999999999999</v>
      </c>
      <c r="G31030" s="34">
        <v>103.9</v>
      </c>
    </row>
    <row r="31031" spans="1:7">
      <c r="A31031" s="32">
        <v>2018</v>
      </c>
      <c r="B31031" s="32">
        <v>6077</v>
      </c>
      <c r="C31031" s="33" t="s">
        <v>363</v>
      </c>
      <c r="D31031" s="33" t="s">
        <v>354</v>
      </c>
      <c r="E31031" s="34">
        <v>33978</v>
      </c>
      <c r="F31031" s="35">
        <v>17.117999999999999</v>
      </c>
      <c r="G31031" s="34">
        <v>103.1</v>
      </c>
    </row>
    <row r="31032" spans="1:7">
      <c r="A31032" s="32">
        <v>2018</v>
      </c>
      <c r="B31032" s="32">
        <v>6077</v>
      </c>
      <c r="C31032" s="33" t="s">
        <v>363</v>
      </c>
      <c r="D31032" s="33" t="s">
        <v>354</v>
      </c>
      <c r="E31032" s="34">
        <v>84715</v>
      </c>
      <c r="F31032" s="35">
        <v>17.123000000000001</v>
      </c>
      <c r="G31032" s="34">
        <v>99.6</v>
      </c>
    </row>
    <row r="31033" spans="1:7">
      <c r="A31033" s="32">
        <v>2018</v>
      </c>
      <c r="B31033" s="32">
        <v>6077</v>
      </c>
      <c r="C31033" s="33" t="s">
        <v>363</v>
      </c>
      <c r="D31033" s="33" t="s">
        <v>354</v>
      </c>
      <c r="E31033" s="34">
        <v>102654</v>
      </c>
      <c r="F31033" s="35">
        <v>17.117999999999999</v>
      </c>
      <c r="G31033" s="34">
        <v>103.1</v>
      </c>
    </row>
    <row r="31034" spans="1:7">
      <c r="A31034" s="32">
        <v>2018</v>
      </c>
      <c r="B31034" s="32">
        <v>6082</v>
      </c>
      <c r="C31034" s="33" t="s">
        <v>353</v>
      </c>
      <c r="D31034" s="33" t="s">
        <v>354</v>
      </c>
      <c r="E31034" s="34">
        <v>14096</v>
      </c>
      <c r="F31034" s="35">
        <v>26.68</v>
      </c>
      <c r="G31034" s="34" t="s">
        <v>364</v>
      </c>
    </row>
    <row r="31035" spans="1:7">
      <c r="A31035" s="32">
        <v>2018</v>
      </c>
      <c r="B31035" s="32">
        <v>6085</v>
      </c>
      <c r="C31035" s="33" t="s">
        <v>363</v>
      </c>
      <c r="D31035" s="33" t="s">
        <v>354</v>
      </c>
      <c r="E31035" s="34">
        <v>109477</v>
      </c>
      <c r="F31035" s="35">
        <v>17.318000000000001</v>
      </c>
      <c r="G31035" s="34">
        <v>184.6</v>
      </c>
    </row>
    <row r="31036" spans="1:7">
      <c r="A31036" s="32">
        <v>2018</v>
      </c>
      <c r="B31036" s="32">
        <v>6085</v>
      </c>
      <c r="C31036" s="33" t="s">
        <v>363</v>
      </c>
      <c r="D31036" s="33" t="s">
        <v>354</v>
      </c>
      <c r="E31036" s="34">
        <v>121</v>
      </c>
      <c r="F31036" s="35">
        <v>18.064</v>
      </c>
      <c r="G31036" s="34">
        <v>165.2</v>
      </c>
    </row>
    <row r="31037" spans="1:7">
      <c r="A31037" s="32">
        <v>2018</v>
      </c>
      <c r="B31037" s="32">
        <v>6085</v>
      </c>
      <c r="C31037" s="33" t="s">
        <v>353</v>
      </c>
      <c r="D31037" s="33" t="s">
        <v>354</v>
      </c>
      <c r="E31037" s="34">
        <v>60313</v>
      </c>
      <c r="F31037" s="35">
        <v>21.754000000000001</v>
      </c>
      <c r="G31037" s="34">
        <v>256.7</v>
      </c>
    </row>
    <row r="31038" spans="1:7">
      <c r="A31038" s="32">
        <v>2018</v>
      </c>
      <c r="B31038" s="32">
        <v>6085</v>
      </c>
      <c r="C31038" s="33" t="s">
        <v>563</v>
      </c>
      <c r="D31038" s="33" t="s">
        <v>564</v>
      </c>
      <c r="E31038" s="34">
        <v>137802</v>
      </c>
      <c r="F31038" s="35">
        <v>1.052</v>
      </c>
      <c r="G31038" s="34">
        <v>428</v>
      </c>
    </row>
    <row r="31039" spans="1:7">
      <c r="A31039" s="32">
        <v>2018</v>
      </c>
      <c r="B31039" s="32">
        <v>6089</v>
      </c>
      <c r="C31039" s="33" t="s">
        <v>563</v>
      </c>
      <c r="D31039" s="33" t="s">
        <v>564</v>
      </c>
      <c r="E31039" s="34">
        <v>4399</v>
      </c>
      <c r="F31039" s="35">
        <v>1.2130000000000001</v>
      </c>
      <c r="G31039" s="34">
        <v>461.1</v>
      </c>
    </row>
    <row r="31040" spans="1:7">
      <c r="A31040" s="32">
        <v>2018</v>
      </c>
      <c r="B31040" s="32">
        <v>6089</v>
      </c>
      <c r="C31040" s="33" t="s">
        <v>563</v>
      </c>
      <c r="D31040" s="33" t="s">
        <v>564</v>
      </c>
      <c r="E31040" s="34">
        <v>840</v>
      </c>
      <c r="F31040" s="35">
        <v>1.2130000000000001</v>
      </c>
      <c r="G31040" s="34">
        <v>536.20000000000005</v>
      </c>
    </row>
    <row r="31041" spans="1:7">
      <c r="A31041" s="32">
        <v>2018</v>
      </c>
      <c r="B31041" s="32">
        <v>6089</v>
      </c>
      <c r="C31041" s="33" t="s">
        <v>362</v>
      </c>
      <c r="D31041" s="33" t="s">
        <v>354</v>
      </c>
      <c r="E31041" s="34">
        <v>23997</v>
      </c>
      <c r="F31041" s="35">
        <v>13.62</v>
      </c>
      <c r="G31041" s="34">
        <v>191.8</v>
      </c>
    </row>
    <row r="31042" spans="1:7">
      <c r="A31042" s="32">
        <v>2018</v>
      </c>
      <c r="B31042" s="32">
        <v>6090</v>
      </c>
      <c r="C31042" s="33" t="s">
        <v>363</v>
      </c>
      <c r="D31042" s="33" t="s">
        <v>354</v>
      </c>
      <c r="E31042" s="34">
        <v>27480</v>
      </c>
      <c r="F31042" s="35">
        <v>18.013999999999999</v>
      </c>
      <c r="G31042" s="34">
        <v>231.3</v>
      </c>
    </row>
    <row r="31043" spans="1:7">
      <c r="A31043" s="32">
        <v>2018</v>
      </c>
      <c r="B31043" s="32">
        <v>6090</v>
      </c>
      <c r="C31043" s="33" t="s">
        <v>363</v>
      </c>
      <c r="D31043" s="33" t="s">
        <v>354</v>
      </c>
      <c r="E31043" s="34">
        <v>28415</v>
      </c>
      <c r="F31043" s="35">
        <v>17.675999999999998</v>
      </c>
      <c r="G31043" s="34">
        <v>232.2</v>
      </c>
    </row>
    <row r="31044" spans="1:7">
      <c r="A31044" s="32">
        <v>2018</v>
      </c>
      <c r="B31044" s="32">
        <v>6090</v>
      </c>
      <c r="C31044" s="33" t="s">
        <v>363</v>
      </c>
      <c r="D31044" s="33" t="s">
        <v>354</v>
      </c>
      <c r="E31044" s="34">
        <v>57612</v>
      </c>
      <c r="F31044" s="35">
        <v>17.992000000000001</v>
      </c>
      <c r="G31044" s="34">
        <v>235.3</v>
      </c>
    </row>
    <row r="31045" spans="1:7">
      <c r="A31045" s="32">
        <v>2018</v>
      </c>
      <c r="B31045" s="32">
        <v>6090</v>
      </c>
      <c r="C31045" s="33" t="s">
        <v>363</v>
      </c>
      <c r="D31045" s="33" t="s">
        <v>354</v>
      </c>
      <c r="E31045" s="34">
        <v>216607</v>
      </c>
      <c r="F31045" s="35">
        <v>16.992000000000001</v>
      </c>
      <c r="G31045" s="34">
        <v>225.8</v>
      </c>
    </row>
    <row r="31046" spans="1:7">
      <c r="A31046" s="32">
        <v>2018</v>
      </c>
      <c r="B31046" s="32">
        <v>6090</v>
      </c>
      <c r="C31046" s="33" t="s">
        <v>363</v>
      </c>
      <c r="D31046" s="33" t="s">
        <v>354</v>
      </c>
      <c r="E31046" s="34">
        <v>44222</v>
      </c>
      <c r="F31046" s="35">
        <v>17.846</v>
      </c>
      <c r="G31046" s="34">
        <v>233.4</v>
      </c>
    </row>
    <row r="31047" spans="1:7">
      <c r="A31047" s="32">
        <v>2018</v>
      </c>
      <c r="B31047" s="32">
        <v>6090</v>
      </c>
      <c r="C31047" s="33" t="s">
        <v>363</v>
      </c>
      <c r="D31047" s="33" t="s">
        <v>354</v>
      </c>
      <c r="E31047" s="34">
        <v>14529</v>
      </c>
      <c r="F31047" s="35">
        <v>18.212</v>
      </c>
      <c r="G31047" s="34">
        <v>223.2</v>
      </c>
    </row>
    <row r="31048" spans="1:7">
      <c r="A31048" s="32">
        <v>2018</v>
      </c>
      <c r="B31048" s="32">
        <v>6090</v>
      </c>
      <c r="C31048" s="33" t="s">
        <v>363</v>
      </c>
      <c r="D31048" s="33" t="s">
        <v>354</v>
      </c>
      <c r="E31048" s="34">
        <v>72572</v>
      </c>
      <c r="F31048" s="35">
        <v>17.513999999999999</v>
      </c>
      <c r="G31048" s="34">
        <v>234.1</v>
      </c>
    </row>
    <row r="31049" spans="1:7">
      <c r="A31049" s="32">
        <v>2018</v>
      </c>
      <c r="B31049" s="32">
        <v>6090</v>
      </c>
      <c r="C31049" s="33" t="s">
        <v>363</v>
      </c>
      <c r="D31049" s="33" t="s">
        <v>354</v>
      </c>
      <c r="E31049" s="34">
        <v>43639</v>
      </c>
      <c r="F31049" s="35">
        <v>17.977</v>
      </c>
      <c r="G31049" s="34">
        <v>229.1</v>
      </c>
    </row>
    <row r="31050" spans="1:7">
      <c r="A31050" s="32">
        <v>2018</v>
      </c>
      <c r="B31050" s="32">
        <v>6090</v>
      </c>
      <c r="C31050" s="33" t="s">
        <v>363</v>
      </c>
      <c r="D31050" s="33" t="s">
        <v>354</v>
      </c>
      <c r="E31050" s="34">
        <v>44208</v>
      </c>
      <c r="F31050" s="35">
        <v>17.47</v>
      </c>
      <c r="G31050" s="34">
        <v>229.8</v>
      </c>
    </row>
    <row r="31051" spans="1:7">
      <c r="A31051" s="32">
        <v>2018</v>
      </c>
      <c r="B31051" s="32">
        <v>6090</v>
      </c>
      <c r="C31051" s="33" t="s">
        <v>565</v>
      </c>
      <c r="D31051" s="33" t="s">
        <v>566</v>
      </c>
      <c r="E31051" s="34">
        <v>1787</v>
      </c>
      <c r="F31051" s="35">
        <v>5.8049999999999997</v>
      </c>
      <c r="G31051" s="34">
        <v>1614</v>
      </c>
    </row>
    <row r="31052" spans="1:7">
      <c r="A31052" s="32">
        <v>2018</v>
      </c>
      <c r="B31052" s="32">
        <v>6090</v>
      </c>
      <c r="C31052" s="33" t="s">
        <v>363</v>
      </c>
      <c r="D31052" s="33" t="s">
        <v>354</v>
      </c>
      <c r="E31052" s="34">
        <v>101418</v>
      </c>
      <c r="F31052" s="35">
        <v>17.013000000000002</v>
      </c>
      <c r="G31052" s="34">
        <v>225.8</v>
      </c>
    </row>
    <row r="31053" spans="1:7">
      <c r="A31053" s="32">
        <v>2018</v>
      </c>
      <c r="B31053" s="32">
        <v>6094</v>
      </c>
      <c r="C31053" s="33" t="s">
        <v>353</v>
      </c>
      <c r="D31053" s="33" t="s">
        <v>354</v>
      </c>
      <c r="E31053" s="34">
        <v>76188</v>
      </c>
      <c r="F31053" s="35">
        <v>25.117000000000001</v>
      </c>
      <c r="G31053" s="34" t="s">
        <v>364</v>
      </c>
    </row>
    <row r="31054" spans="1:7">
      <c r="A31054" s="32">
        <v>2018</v>
      </c>
      <c r="B31054" s="32">
        <v>6095</v>
      </c>
      <c r="C31054" s="33" t="s">
        <v>363</v>
      </c>
      <c r="D31054" s="33" t="s">
        <v>354</v>
      </c>
      <c r="E31054" s="34">
        <v>216967</v>
      </c>
      <c r="F31054" s="35">
        <v>17.088000000000001</v>
      </c>
      <c r="G31054" s="34">
        <v>172.7</v>
      </c>
    </row>
    <row r="31055" spans="1:7">
      <c r="A31055" s="32">
        <v>2018</v>
      </c>
      <c r="B31055" s="32">
        <v>6095</v>
      </c>
      <c r="C31055" s="33" t="s">
        <v>565</v>
      </c>
      <c r="D31055" s="33" t="s">
        <v>566</v>
      </c>
      <c r="E31055" s="34">
        <v>7195</v>
      </c>
      <c r="F31055" s="35">
        <v>6</v>
      </c>
      <c r="G31055" s="34">
        <v>1642.5</v>
      </c>
    </row>
    <row r="31056" spans="1:7">
      <c r="A31056" s="32">
        <v>2018</v>
      </c>
      <c r="B31056" s="32">
        <v>6096</v>
      </c>
      <c r="C31056" s="33" t="s">
        <v>363</v>
      </c>
      <c r="D31056" s="33" t="s">
        <v>354</v>
      </c>
      <c r="E31056" s="34">
        <v>80172</v>
      </c>
      <c r="F31056" s="35">
        <v>17.11</v>
      </c>
      <c r="G31056" s="34">
        <v>145.80000000000001</v>
      </c>
    </row>
    <row r="31057" spans="1:7">
      <c r="A31057" s="32">
        <v>2018</v>
      </c>
      <c r="B31057" s="32">
        <v>6096</v>
      </c>
      <c r="C31057" s="33" t="s">
        <v>363</v>
      </c>
      <c r="D31057" s="33" t="s">
        <v>354</v>
      </c>
      <c r="E31057" s="34">
        <v>222086</v>
      </c>
      <c r="F31057" s="35">
        <v>16.54</v>
      </c>
      <c r="G31057" s="34">
        <v>151.4</v>
      </c>
    </row>
    <row r="31058" spans="1:7">
      <c r="A31058" s="32">
        <v>2018</v>
      </c>
      <c r="B31058" s="32">
        <v>6096</v>
      </c>
      <c r="C31058" s="33" t="s">
        <v>363</v>
      </c>
      <c r="D31058" s="33" t="s">
        <v>354</v>
      </c>
      <c r="E31058" s="34">
        <v>158626</v>
      </c>
      <c r="F31058" s="35">
        <v>17.079999999999998</v>
      </c>
      <c r="G31058" s="34">
        <v>139.1</v>
      </c>
    </row>
    <row r="31059" spans="1:7">
      <c r="A31059" s="32">
        <v>2018</v>
      </c>
      <c r="B31059" s="32">
        <v>6096</v>
      </c>
      <c r="C31059" s="33" t="s">
        <v>563</v>
      </c>
      <c r="D31059" s="33" t="s">
        <v>564</v>
      </c>
      <c r="E31059" s="34">
        <v>15296</v>
      </c>
      <c r="F31059" s="35">
        <v>1.05</v>
      </c>
      <c r="G31059" s="34">
        <v>439.8</v>
      </c>
    </row>
    <row r="31060" spans="1:7">
      <c r="A31060" s="32">
        <v>2018</v>
      </c>
      <c r="B31060" s="32">
        <v>6098</v>
      </c>
      <c r="C31060" s="33" t="s">
        <v>363</v>
      </c>
      <c r="D31060" s="33" t="s">
        <v>354</v>
      </c>
      <c r="E31060" s="34">
        <v>97380</v>
      </c>
      <c r="F31060" s="35">
        <v>16.466000000000001</v>
      </c>
      <c r="G31060" s="34">
        <v>158.69999999999999</v>
      </c>
    </row>
    <row r="31061" spans="1:7">
      <c r="A31061" s="32">
        <v>2018</v>
      </c>
      <c r="B31061" s="32">
        <v>6098</v>
      </c>
      <c r="C31061" s="33" t="s">
        <v>565</v>
      </c>
      <c r="D31061" s="33" t="s">
        <v>566</v>
      </c>
      <c r="E31061" s="34">
        <v>5895</v>
      </c>
      <c r="F31061" s="35">
        <v>6</v>
      </c>
      <c r="G31061" s="34">
        <v>1687.1</v>
      </c>
    </row>
    <row r="31062" spans="1:7">
      <c r="A31062" s="32">
        <v>2018</v>
      </c>
      <c r="B31062" s="32">
        <v>6101</v>
      </c>
      <c r="C31062" s="33" t="s">
        <v>363</v>
      </c>
      <c r="D31062" s="33" t="s">
        <v>354</v>
      </c>
      <c r="E31062" s="34">
        <v>107665</v>
      </c>
      <c r="F31062" s="35">
        <v>16.042000000000002</v>
      </c>
      <c r="G31062" s="34">
        <v>122.9</v>
      </c>
    </row>
    <row r="31063" spans="1:7">
      <c r="A31063" s="32">
        <v>2018</v>
      </c>
      <c r="B31063" s="32">
        <v>6106</v>
      </c>
      <c r="C31063" s="33" t="s">
        <v>363</v>
      </c>
      <c r="D31063" s="33" t="s">
        <v>354</v>
      </c>
      <c r="E31063" s="34">
        <v>13590</v>
      </c>
      <c r="F31063" s="35">
        <v>18.047999999999998</v>
      </c>
      <c r="G31063" s="34">
        <v>238.3</v>
      </c>
    </row>
    <row r="31064" spans="1:7">
      <c r="A31064" s="32">
        <v>2018</v>
      </c>
      <c r="B31064" s="32">
        <v>6106</v>
      </c>
      <c r="C31064" s="33" t="s">
        <v>363</v>
      </c>
      <c r="D31064" s="33" t="s">
        <v>354</v>
      </c>
      <c r="E31064" s="34">
        <v>162660</v>
      </c>
      <c r="F31064" s="35">
        <v>17.073</v>
      </c>
      <c r="G31064" s="34">
        <v>219.3</v>
      </c>
    </row>
    <row r="31065" spans="1:7">
      <c r="A31065" s="32">
        <v>2018</v>
      </c>
      <c r="B31065" s="32">
        <v>6106</v>
      </c>
      <c r="C31065" s="33" t="s">
        <v>363</v>
      </c>
      <c r="D31065" s="33" t="s">
        <v>354</v>
      </c>
      <c r="E31065" s="34">
        <v>364</v>
      </c>
      <c r="F31065" s="35">
        <v>17.401</v>
      </c>
      <c r="G31065" s="34">
        <v>256.39999999999998</v>
      </c>
    </row>
    <row r="31066" spans="1:7">
      <c r="A31066" s="32">
        <v>2018</v>
      </c>
      <c r="B31066" s="32">
        <v>6112</v>
      </c>
      <c r="C31066" s="33" t="s">
        <v>563</v>
      </c>
      <c r="D31066" s="33" t="s">
        <v>564</v>
      </c>
      <c r="E31066" s="34">
        <v>1941878</v>
      </c>
      <c r="F31066" s="35">
        <v>1.1259999999999999</v>
      </c>
      <c r="G31066" s="34">
        <v>451.8</v>
      </c>
    </row>
    <row r="31067" spans="1:7">
      <c r="A31067" s="32">
        <v>2018</v>
      </c>
      <c r="B31067" s="32">
        <v>6113</v>
      </c>
      <c r="C31067" s="33" t="s">
        <v>353</v>
      </c>
      <c r="D31067" s="33" t="s">
        <v>354</v>
      </c>
      <c r="E31067" s="34">
        <v>14077</v>
      </c>
      <c r="F31067" s="35">
        <v>21.635999999999999</v>
      </c>
      <c r="G31067" s="34">
        <v>180.7</v>
      </c>
    </row>
    <row r="31068" spans="1:7">
      <c r="A31068" s="32">
        <v>2018</v>
      </c>
      <c r="B31068" s="32">
        <v>6113</v>
      </c>
      <c r="C31068" s="33" t="s">
        <v>565</v>
      </c>
      <c r="D31068" s="33" t="s">
        <v>566</v>
      </c>
      <c r="E31068" s="34">
        <v>4470</v>
      </c>
      <c r="F31068" s="35">
        <v>5.75</v>
      </c>
      <c r="G31068" s="34">
        <v>1622.1</v>
      </c>
    </row>
    <row r="31069" spans="1:7">
      <c r="A31069" s="32">
        <v>2018</v>
      </c>
      <c r="B31069" s="32">
        <v>6113</v>
      </c>
      <c r="C31069" s="33" t="s">
        <v>353</v>
      </c>
      <c r="D31069" s="33" t="s">
        <v>354</v>
      </c>
      <c r="E31069" s="34">
        <v>48672</v>
      </c>
      <c r="F31069" s="35">
        <v>22.981999999999999</v>
      </c>
      <c r="G31069" s="34">
        <v>169.9</v>
      </c>
    </row>
    <row r="31070" spans="1:7">
      <c r="A31070" s="32">
        <v>2018</v>
      </c>
      <c r="B31070" s="32">
        <v>6113</v>
      </c>
      <c r="C31070" s="33" t="s">
        <v>353</v>
      </c>
      <c r="D31070" s="33" t="s">
        <v>354</v>
      </c>
      <c r="E31070" s="34">
        <v>53149</v>
      </c>
      <c r="F31070" s="35">
        <v>20.972000000000001</v>
      </c>
      <c r="G31070" s="34">
        <v>206.3</v>
      </c>
    </row>
    <row r="31071" spans="1:7">
      <c r="A31071" s="32">
        <v>2018</v>
      </c>
      <c r="B31071" s="32">
        <v>6113</v>
      </c>
      <c r="C31071" s="33" t="s">
        <v>353</v>
      </c>
      <c r="D31071" s="33" t="s">
        <v>354</v>
      </c>
      <c r="E31071" s="34">
        <v>23456</v>
      </c>
      <c r="F31071" s="35">
        <v>20.757999999999999</v>
      </c>
      <c r="G31071" s="34">
        <v>211.1</v>
      </c>
    </row>
    <row r="31072" spans="1:7">
      <c r="A31072" s="32">
        <v>2018</v>
      </c>
      <c r="B31072" s="32">
        <v>6113</v>
      </c>
      <c r="C31072" s="33" t="s">
        <v>353</v>
      </c>
      <c r="D31072" s="33" t="s">
        <v>354</v>
      </c>
      <c r="E31072" s="34">
        <v>35199</v>
      </c>
      <c r="F31072" s="35">
        <v>22.664000000000001</v>
      </c>
      <c r="G31072" s="34">
        <v>192.9</v>
      </c>
    </row>
    <row r="31073" spans="1:7">
      <c r="A31073" s="32">
        <v>2018</v>
      </c>
      <c r="B31073" s="32">
        <v>6113</v>
      </c>
      <c r="C31073" s="33" t="s">
        <v>353</v>
      </c>
      <c r="D31073" s="33" t="s">
        <v>354</v>
      </c>
      <c r="E31073" s="34">
        <v>117415</v>
      </c>
      <c r="F31073" s="35">
        <v>22.678000000000001</v>
      </c>
      <c r="G31073" s="34">
        <v>186.2</v>
      </c>
    </row>
    <row r="31074" spans="1:7">
      <c r="A31074" s="32">
        <v>2018</v>
      </c>
      <c r="B31074" s="32">
        <v>6113</v>
      </c>
      <c r="C31074" s="33" t="s">
        <v>353</v>
      </c>
      <c r="D31074" s="33" t="s">
        <v>354</v>
      </c>
      <c r="E31074" s="34">
        <v>71619</v>
      </c>
      <c r="F31074" s="35">
        <v>23.13</v>
      </c>
      <c r="G31074" s="34">
        <v>181.1</v>
      </c>
    </row>
    <row r="31075" spans="1:7">
      <c r="A31075" s="32">
        <v>2018</v>
      </c>
      <c r="B31075" s="32">
        <v>6113</v>
      </c>
      <c r="C31075" s="33" t="s">
        <v>353</v>
      </c>
      <c r="D31075" s="33" t="s">
        <v>354</v>
      </c>
      <c r="E31075" s="34">
        <v>177645</v>
      </c>
      <c r="F31075" s="35">
        <v>22.244</v>
      </c>
      <c r="G31075" s="34">
        <v>205.3</v>
      </c>
    </row>
    <row r="31076" spans="1:7">
      <c r="A31076" s="32">
        <v>2018</v>
      </c>
      <c r="B31076" s="32">
        <v>6113</v>
      </c>
      <c r="C31076" s="33" t="s">
        <v>353</v>
      </c>
      <c r="D31076" s="33" t="s">
        <v>354</v>
      </c>
      <c r="E31076" s="34">
        <v>70833</v>
      </c>
      <c r="F31076" s="35">
        <v>21.722000000000001</v>
      </c>
      <c r="G31076" s="34">
        <v>270.8</v>
      </c>
    </row>
    <row r="31077" spans="1:7">
      <c r="A31077" s="32">
        <v>2018</v>
      </c>
      <c r="B31077" s="32">
        <v>6124</v>
      </c>
      <c r="C31077" s="33" t="s">
        <v>563</v>
      </c>
      <c r="D31077" s="33" t="s">
        <v>564</v>
      </c>
      <c r="E31077" s="34">
        <v>36712</v>
      </c>
      <c r="F31077" s="35">
        <v>1.024</v>
      </c>
      <c r="G31077" s="34">
        <v>399.8</v>
      </c>
    </row>
    <row r="31078" spans="1:7">
      <c r="A31078" s="32">
        <v>2018</v>
      </c>
      <c r="B31078" s="32">
        <v>6137</v>
      </c>
      <c r="C31078" s="33" t="s">
        <v>353</v>
      </c>
      <c r="D31078" s="33" t="s">
        <v>354</v>
      </c>
      <c r="E31078" s="34">
        <v>87422</v>
      </c>
      <c r="F31078" s="35">
        <v>22.852</v>
      </c>
      <c r="G31078" s="34">
        <v>233.6</v>
      </c>
    </row>
    <row r="31079" spans="1:7">
      <c r="A31079" s="32">
        <v>2018</v>
      </c>
      <c r="B31079" s="32">
        <v>6137</v>
      </c>
      <c r="C31079" s="33" t="s">
        <v>563</v>
      </c>
      <c r="D31079" s="33" t="s">
        <v>564</v>
      </c>
      <c r="E31079" s="34">
        <v>60439</v>
      </c>
      <c r="F31079" s="35">
        <v>1.0569999999999999</v>
      </c>
      <c r="G31079" s="34">
        <v>511.9</v>
      </c>
    </row>
    <row r="31080" spans="1:7">
      <c r="A31080" s="32">
        <v>2018</v>
      </c>
      <c r="B31080" s="32">
        <v>6138</v>
      </c>
      <c r="C31080" s="33" t="s">
        <v>363</v>
      </c>
      <c r="D31080" s="33" t="s">
        <v>354</v>
      </c>
      <c r="E31080" s="34">
        <v>31114</v>
      </c>
      <c r="F31080" s="35">
        <v>17.047999999999998</v>
      </c>
      <c r="G31080" s="34">
        <v>168.7</v>
      </c>
    </row>
    <row r="31081" spans="1:7">
      <c r="A31081" s="32">
        <v>2018</v>
      </c>
      <c r="B31081" s="32">
        <v>6138</v>
      </c>
      <c r="C31081" s="33" t="s">
        <v>363</v>
      </c>
      <c r="D31081" s="33" t="s">
        <v>354</v>
      </c>
      <c r="E31081" s="34">
        <v>60226</v>
      </c>
      <c r="F31081" s="35">
        <v>17.187999999999999</v>
      </c>
      <c r="G31081" s="34">
        <v>177.2</v>
      </c>
    </row>
    <row r="31082" spans="1:7">
      <c r="A31082" s="32">
        <v>2018</v>
      </c>
      <c r="B31082" s="32">
        <v>6138</v>
      </c>
      <c r="C31082" s="33" t="s">
        <v>363</v>
      </c>
      <c r="D31082" s="33" t="s">
        <v>354</v>
      </c>
      <c r="E31082" s="34">
        <v>30721</v>
      </c>
      <c r="F31082" s="35">
        <v>17.260000000000002</v>
      </c>
      <c r="G31082" s="34">
        <v>170.6</v>
      </c>
    </row>
    <row r="31083" spans="1:7">
      <c r="A31083" s="32">
        <v>2018</v>
      </c>
      <c r="B31083" s="32">
        <v>6138</v>
      </c>
      <c r="C31083" s="33" t="s">
        <v>363</v>
      </c>
      <c r="D31083" s="33" t="s">
        <v>354</v>
      </c>
      <c r="E31083" s="34">
        <v>60541</v>
      </c>
      <c r="F31083" s="35">
        <v>17.23</v>
      </c>
      <c r="G31083" s="34">
        <v>173.6</v>
      </c>
    </row>
    <row r="31084" spans="1:7">
      <c r="A31084" s="32">
        <v>2018</v>
      </c>
      <c r="B31084" s="32">
        <v>6139</v>
      </c>
      <c r="C31084" s="33" t="s">
        <v>565</v>
      </c>
      <c r="D31084" s="33" t="s">
        <v>566</v>
      </c>
      <c r="E31084" s="34">
        <v>4302</v>
      </c>
      <c r="F31084" s="35">
        <v>5.88</v>
      </c>
      <c r="G31084" s="34">
        <v>1428.8</v>
      </c>
    </row>
    <row r="31085" spans="1:7">
      <c r="A31085" s="32">
        <v>2018</v>
      </c>
      <c r="B31085" s="32">
        <v>6139</v>
      </c>
      <c r="C31085" s="33" t="s">
        <v>363</v>
      </c>
      <c r="D31085" s="33" t="s">
        <v>354</v>
      </c>
      <c r="E31085" s="34">
        <v>60961</v>
      </c>
      <c r="F31085" s="35">
        <v>17.102</v>
      </c>
      <c r="G31085" s="34">
        <v>218.5</v>
      </c>
    </row>
    <row r="31086" spans="1:7">
      <c r="A31086" s="32">
        <v>2018</v>
      </c>
      <c r="B31086" s="32">
        <v>6146</v>
      </c>
      <c r="C31086" s="33" t="s">
        <v>363</v>
      </c>
      <c r="D31086" s="33" t="s">
        <v>354</v>
      </c>
      <c r="E31086" s="34">
        <v>367008</v>
      </c>
      <c r="F31086" s="35">
        <v>16.45</v>
      </c>
      <c r="G31086" s="34" t="s">
        <v>364</v>
      </c>
    </row>
    <row r="31087" spans="1:7">
      <c r="A31087" s="32">
        <v>2018</v>
      </c>
      <c r="B31087" s="32">
        <v>6146</v>
      </c>
      <c r="C31087" s="33" t="s">
        <v>565</v>
      </c>
      <c r="D31087" s="33" t="s">
        <v>566</v>
      </c>
      <c r="E31087" s="34">
        <v>915</v>
      </c>
      <c r="F31087" s="35">
        <v>5.8</v>
      </c>
      <c r="G31087" s="34" t="s">
        <v>364</v>
      </c>
    </row>
    <row r="31088" spans="1:7">
      <c r="A31088" s="32">
        <v>2018</v>
      </c>
      <c r="B31088" s="32">
        <v>6146</v>
      </c>
      <c r="C31088" s="33" t="s">
        <v>362</v>
      </c>
      <c r="D31088" s="33" t="s">
        <v>354</v>
      </c>
      <c r="E31088" s="34">
        <v>513112</v>
      </c>
      <c r="F31088" s="35">
        <v>13.06</v>
      </c>
      <c r="G31088" s="34" t="s">
        <v>364</v>
      </c>
    </row>
    <row r="31089" spans="1:7">
      <c r="A31089" s="32">
        <v>2018</v>
      </c>
      <c r="B31089" s="32">
        <v>6155</v>
      </c>
      <c r="C31089" s="33" t="s">
        <v>565</v>
      </c>
      <c r="D31089" s="33" t="s">
        <v>566</v>
      </c>
      <c r="E31089" s="34">
        <v>180</v>
      </c>
      <c r="F31089" s="35">
        <v>5.7539999999999996</v>
      </c>
      <c r="G31089" s="34">
        <v>1530</v>
      </c>
    </row>
    <row r="31090" spans="1:7">
      <c r="A31090" s="32">
        <v>2018</v>
      </c>
      <c r="B31090" s="32">
        <v>6155</v>
      </c>
      <c r="C31090" s="33" t="s">
        <v>363</v>
      </c>
      <c r="D31090" s="33" t="s">
        <v>354</v>
      </c>
      <c r="E31090" s="34">
        <v>101692</v>
      </c>
      <c r="F31090" s="35">
        <v>17.75</v>
      </c>
      <c r="G31090" s="34">
        <v>194.4</v>
      </c>
    </row>
    <row r="31091" spans="1:7">
      <c r="A31091" s="32">
        <v>2018</v>
      </c>
      <c r="B31091" s="32">
        <v>6155</v>
      </c>
      <c r="C31091" s="33" t="s">
        <v>363</v>
      </c>
      <c r="D31091" s="33" t="s">
        <v>354</v>
      </c>
      <c r="E31091" s="34">
        <v>50906</v>
      </c>
      <c r="F31091" s="35">
        <v>17.649999999999999</v>
      </c>
      <c r="G31091" s="34">
        <v>194</v>
      </c>
    </row>
    <row r="31092" spans="1:7">
      <c r="A31092" s="32">
        <v>2018</v>
      </c>
      <c r="B31092" s="32">
        <v>6155</v>
      </c>
      <c r="C31092" s="33" t="s">
        <v>363</v>
      </c>
      <c r="D31092" s="33" t="s">
        <v>354</v>
      </c>
      <c r="E31092" s="34">
        <v>16836</v>
      </c>
      <c r="F31092" s="35">
        <v>17.05</v>
      </c>
      <c r="G31092" s="34">
        <v>190.1</v>
      </c>
    </row>
    <row r="31093" spans="1:7">
      <c r="A31093" s="32">
        <v>2018</v>
      </c>
      <c r="B31093" s="32">
        <v>6155</v>
      </c>
      <c r="C31093" s="33" t="s">
        <v>363</v>
      </c>
      <c r="D31093" s="33" t="s">
        <v>354</v>
      </c>
      <c r="E31093" s="34">
        <v>50390</v>
      </c>
      <c r="F31093" s="35">
        <v>17.09</v>
      </c>
      <c r="G31093" s="34">
        <v>185.6</v>
      </c>
    </row>
    <row r="31094" spans="1:7">
      <c r="A31094" s="32">
        <v>2018</v>
      </c>
      <c r="B31094" s="32">
        <v>6155</v>
      </c>
      <c r="C31094" s="33" t="s">
        <v>363</v>
      </c>
      <c r="D31094" s="33" t="s">
        <v>354</v>
      </c>
      <c r="E31094" s="34">
        <v>253932</v>
      </c>
      <c r="F31094" s="35">
        <v>17.600000000000001</v>
      </c>
      <c r="G31094" s="34">
        <v>190.1</v>
      </c>
    </row>
    <row r="31095" spans="1:7">
      <c r="A31095" s="32">
        <v>2018</v>
      </c>
      <c r="B31095" s="32">
        <v>6156</v>
      </c>
      <c r="C31095" s="33" t="s">
        <v>565</v>
      </c>
      <c r="D31095" s="33" t="s">
        <v>566</v>
      </c>
      <c r="E31095" s="34">
        <v>539</v>
      </c>
      <c r="F31095" s="35">
        <v>5.8</v>
      </c>
      <c r="G31095" s="34" t="s">
        <v>364</v>
      </c>
    </row>
    <row r="31096" spans="1:7">
      <c r="A31096" s="32">
        <v>2018</v>
      </c>
      <c r="B31096" s="32">
        <v>6165</v>
      </c>
      <c r="C31096" s="33" t="s">
        <v>565</v>
      </c>
      <c r="D31096" s="33" t="s">
        <v>566</v>
      </c>
      <c r="E31096" s="34">
        <v>801</v>
      </c>
      <c r="F31096" s="35">
        <v>5.88</v>
      </c>
      <c r="G31096" s="34">
        <v>2085.4</v>
      </c>
    </row>
    <row r="31097" spans="1:7">
      <c r="A31097" s="32">
        <v>2018</v>
      </c>
      <c r="B31097" s="32">
        <v>6165</v>
      </c>
      <c r="C31097" s="33" t="s">
        <v>353</v>
      </c>
      <c r="D31097" s="33" t="s">
        <v>354</v>
      </c>
      <c r="E31097" s="34">
        <v>267956</v>
      </c>
      <c r="F31097" s="35">
        <v>22.263999999999999</v>
      </c>
      <c r="G31097" s="34">
        <v>169.9</v>
      </c>
    </row>
    <row r="31098" spans="1:7">
      <c r="A31098" s="32">
        <v>2018</v>
      </c>
      <c r="B31098" s="32">
        <v>6166</v>
      </c>
      <c r="C31098" s="33" t="s">
        <v>353</v>
      </c>
      <c r="D31098" s="33" t="s">
        <v>354</v>
      </c>
      <c r="E31098" s="34">
        <v>2176</v>
      </c>
      <c r="F31098" s="35">
        <v>23.898</v>
      </c>
      <c r="G31098" s="34">
        <v>279</v>
      </c>
    </row>
    <row r="31099" spans="1:7">
      <c r="A31099" s="32">
        <v>2018</v>
      </c>
      <c r="B31099" s="32">
        <v>6166</v>
      </c>
      <c r="C31099" s="33" t="s">
        <v>353</v>
      </c>
      <c r="D31099" s="33" t="s">
        <v>354</v>
      </c>
      <c r="E31099" s="34">
        <v>2176</v>
      </c>
      <c r="F31099" s="35">
        <v>23.898</v>
      </c>
      <c r="G31099" s="34">
        <v>279</v>
      </c>
    </row>
    <row r="31100" spans="1:7">
      <c r="A31100" s="32">
        <v>2018</v>
      </c>
      <c r="B31100" s="32">
        <v>6166</v>
      </c>
      <c r="C31100" s="33" t="s">
        <v>353</v>
      </c>
      <c r="D31100" s="33" t="s">
        <v>354</v>
      </c>
      <c r="E31100" s="34">
        <v>9798</v>
      </c>
      <c r="F31100" s="35">
        <v>24.736000000000001</v>
      </c>
      <c r="G31100" s="34">
        <v>272.2</v>
      </c>
    </row>
    <row r="31101" spans="1:7">
      <c r="A31101" s="32">
        <v>2018</v>
      </c>
      <c r="B31101" s="32">
        <v>6166</v>
      </c>
      <c r="C31101" s="33" t="s">
        <v>353</v>
      </c>
      <c r="D31101" s="33" t="s">
        <v>354</v>
      </c>
      <c r="E31101" s="34">
        <v>1672</v>
      </c>
      <c r="F31101" s="35">
        <v>23.358000000000001</v>
      </c>
      <c r="G31101" s="34">
        <v>280.5</v>
      </c>
    </row>
    <row r="31102" spans="1:7">
      <c r="A31102" s="32">
        <v>2018</v>
      </c>
      <c r="B31102" s="32">
        <v>6166</v>
      </c>
      <c r="C31102" s="33" t="s">
        <v>353</v>
      </c>
      <c r="D31102" s="33" t="s">
        <v>354</v>
      </c>
      <c r="E31102" s="34">
        <v>3665</v>
      </c>
      <c r="F31102" s="35">
        <v>24.222000000000001</v>
      </c>
      <c r="G31102" s="34">
        <v>267.39999999999998</v>
      </c>
    </row>
    <row r="31103" spans="1:7">
      <c r="A31103" s="32">
        <v>2018</v>
      </c>
      <c r="B31103" s="32">
        <v>6166</v>
      </c>
      <c r="C31103" s="33" t="s">
        <v>353</v>
      </c>
      <c r="D31103" s="33" t="s">
        <v>354</v>
      </c>
      <c r="E31103" s="34">
        <v>3164</v>
      </c>
      <c r="F31103" s="35">
        <v>23.675999999999998</v>
      </c>
      <c r="G31103" s="34">
        <v>298.3</v>
      </c>
    </row>
    <row r="31104" spans="1:7">
      <c r="A31104" s="32">
        <v>2018</v>
      </c>
      <c r="B31104" s="32">
        <v>6166</v>
      </c>
      <c r="C31104" s="33" t="s">
        <v>353</v>
      </c>
      <c r="D31104" s="33" t="s">
        <v>354</v>
      </c>
      <c r="E31104" s="34">
        <v>3557</v>
      </c>
      <c r="F31104" s="35">
        <v>24.222000000000001</v>
      </c>
      <c r="G31104" s="34">
        <v>267.39999999999998</v>
      </c>
    </row>
    <row r="31105" spans="1:7">
      <c r="A31105" s="32">
        <v>2018</v>
      </c>
      <c r="B31105" s="32">
        <v>6166</v>
      </c>
      <c r="C31105" s="33" t="s">
        <v>353</v>
      </c>
      <c r="D31105" s="33" t="s">
        <v>354</v>
      </c>
      <c r="E31105" s="34">
        <v>3557</v>
      </c>
      <c r="F31105" s="35">
        <v>24.222000000000001</v>
      </c>
      <c r="G31105" s="34">
        <v>267.39999999999998</v>
      </c>
    </row>
    <row r="31106" spans="1:7">
      <c r="A31106" s="32">
        <v>2018</v>
      </c>
      <c r="B31106" s="32">
        <v>6177</v>
      </c>
      <c r="C31106" s="33" t="s">
        <v>363</v>
      </c>
      <c r="D31106" s="33" t="s">
        <v>354</v>
      </c>
      <c r="E31106" s="34">
        <v>135588</v>
      </c>
      <c r="F31106" s="35">
        <v>17.7</v>
      </c>
      <c r="G31106" s="34">
        <v>271.5</v>
      </c>
    </row>
    <row r="31107" spans="1:7">
      <c r="A31107" s="32">
        <v>2018</v>
      </c>
      <c r="B31107" s="32">
        <v>6177</v>
      </c>
      <c r="C31107" s="33" t="s">
        <v>565</v>
      </c>
      <c r="D31107" s="33" t="s">
        <v>566</v>
      </c>
      <c r="E31107" s="34">
        <v>167</v>
      </c>
      <c r="F31107" s="35">
        <v>5.8</v>
      </c>
      <c r="G31107" s="34">
        <v>1937.7</v>
      </c>
    </row>
    <row r="31108" spans="1:7">
      <c r="A31108" s="32">
        <v>2018</v>
      </c>
      <c r="B31108" s="32">
        <v>6178</v>
      </c>
      <c r="C31108" s="33" t="s">
        <v>363</v>
      </c>
      <c r="D31108" s="33" t="s">
        <v>354</v>
      </c>
      <c r="E31108" s="34">
        <v>31785</v>
      </c>
      <c r="F31108" s="35">
        <v>18.23</v>
      </c>
      <c r="G31108" s="34" t="s">
        <v>364</v>
      </c>
    </row>
    <row r="31109" spans="1:7">
      <c r="A31109" s="32">
        <v>2018</v>
      </c>
      <c r="B31109" s="32">
        <v>6178</v>
      </c>
      <c r="C31109" s="33" t="s">
        <v>363</v>
      </c>
      <c r="D31109" s="33" t="s">
        <v>354</v>
      </c>
      <c r="E31109" s="34">
        <v>46864</v>
      </c>
      <c r="F31109" s="35">
        <v>16.59</v>
      </c>
      <c r="G31109" s="34" t="s">
        <v>364</v>
      </c>
    </row>
    <row r="31110" spans="1:7">
      <c r="A31110" s="32">
        <v>2018</v>
      </c>
      <c r="B31110" s="32">
        <v>6178</v>
      </c>
      <c r="C31110" s="33" t="s">
        <v>363</v>
      </c>
      <c r="D31110" s="33" t="s">
        <v>354</v>
      </c>
      <c r="E31110" s="34">
        <v>48079</v>
      </c>
      <c r="F31110" s="35">
        <v>17.18</v>
      </c>
      <c r="G31110" s="34" t="s">
        <v>364</v>
      </c>
    </row>
    <row r="31111" spans="1:7">
      <c r="A31111" s="32">
        <v>2018</v>
      </c>
      <c r="B31111" s="32">
        <v>6178</v>
      </c>
      <c r="C31111" s="33" t="s">
        <v>363</v>
      </c>
      <c r="D31111" s="33" t="s">
        <v>354</v>
      </c>
      <c r="E31111" s="34">
        <v>113066</v>
      </c>
      <c r="F31111" s="35">
        <v>16.79</v>
      </c>
      <c r="G31111" s="34" t="s">
        <v>364</v>
      </c>
    </row>
    <row r="31112" spans="1:7">
      <c r="A31112" s="32">
        <v>2018</v>
      </c>
      <c r="B31112" s="32">
        <v>6179</v>
      </c>
      <c r="C31112" s="33" t="s">
        <v>565</v>
      </c>
      <c r="D31112" s="33" t="s">
        <v>566</v>
      </c>
      <c r="E31112" s="34">
        <v>3503</v>
      </c>
      <c r="F31112" s="35">
        <v>5.92</v>
      </c>
      <c r="G31112" s="34">
        <v>1536</v>
      </c>
    </row>
    <row r="31113" spans="1:7">
      <c r="A31113" s="32">
        <v>2018</v>
      </c>
      <c r="B31113" s="32">
        <v>6179</v>
      </c>
      <c r="C31113" s="33" t="s">
        <v>363</v>
      </c>
      <c r="D31113" s="33" t="s">
        <v>354</v>
      </c>
      <c r="E31113" s="34">
        <v>60252</v>
      </c>
      <c r="F31113" s="35">
        <v>16.591000000000001</v>
      </c>
      <c r="G31113" s="34">
        <v>173.2</v>
      </c>
    </row>
    <row r="31114" spans="1:7">
      <c r="A31114" s="32">
        <v>2018</v>
      </c>
      <c r="B31114" s="32">
        <v>6179</v>
      </c>
      <c r="C31114" s="33" t="s">
        <v>363</v>
      </c>
      <c r="D31114" s="33" t="s">
        <v>354</v>
      </c>
      <c r="E31114" s="34">
        <v>105668</v>
      </c>
      <c r="F31114" s="35">
        <v>16.318999999999999</v>
      </c>
      <c r="G31114" s="34">
        <v>171.7</v>
      </c>
    </row>
    <row r="31115" spans="1:7">
      <c r="A31115" s="32">
        <v>2018</v>
      </c>
      <c r="B31115" s="32">
        <v>6179</v>
      </c>
      <c r="C31115" s="33" t="s">
        <v>363</v>
      </c>
      <c r="D31115" s="33" t="s">
        <v>354</v>
      </c>
      <c r="E31115" s="34">
        <v>75255</v>
      </c>
      <c r="F31115" s="35">
        <v>16.533000000000001</v>
      </c>
      <c r="G31115" s="34">
        <v>169.1</v>
      </c>
    </row>
    <row r="31116" spans="1:7">
      <c r="A31116" s="32">
        <v>2018</v>
      </c>
      <c r="B31116" s="32">
        <v>6179</v>
      </c>
      <c r="C31116" s="33" t="s">
        <v>363</v>
      </c>
      <c r="D31116" s="33" t="s">
        <v>354</v>
      </c>
      <c r="E31116" s="34">
        <v>60616</v>
      </c>
      <c r="F31116" s="35">
        <v>16.14</v>
      </c>
      <c r="G31116" s="34">
        <v>167.3</v>
      </c>
    </row>
    <row r="31117" spans="1:7">
      <c r="A31117" s="32">
        <v>2018</v>
      </c>
      <c r="B31117" s="32">
        <v>6179</v>
      </c>
      <c r="C31117" s="33" t="s">
        <v>363</v>
      </c>
      <c r="D31117" s="33" t="s">
        <v>354</v>
      </c>
      <c r="E31117" s="34">
        <v>45169</v>
      </c>
      <c r="F31117" s="35">
        <v>16.545000000000002</v>
      </c>
      <c r="G31117" s="34">
        <v>172.1</v>
      </c>
    </row>
    <row r="31118" spans="1:7">
      <c r="A31118" s="32">
        <v>2018</v>
      </c>
      <c r="B31118" s="32">
        <v>6179</v>
      </c>
      <c r="C31118" s="33" t="s">
        <v>363</v>
      </c>
      <c r="D31118" s="33" t="s">
        <v>354</v>
      </c>
      <c r="E31118" s="34">
        <v>45168</v>
      </c>
      <c r="F31118" s="35">
        <v>16.305</v>
      </c>
      <c r="G31118" s="34">
        <v>174.2</v>
      </c>
    </row>
    <row r="31119" spans="1:7">
      <c r="A31119" s="32">
        <v>2018</v>
      </c>
      <c r="B31119" s="32">
        <v>6179</v>
      </c>
      <c r="C31119" s="33" t="s">
        <v>363</v>
      </c>
      <c r="D31119" s="33" t="s">
        <v>354</v>
      </c>
      <c r="E31119" s="34">
        <v>15106</v>
      </c>
      <c r="F31119" s="35">
        <v>16.398</v>
      </c>
      <c r="G31119" s="34">
        <v>171.4</v>
      </c>
    </row>
    <row r="31120" spans="1:7">
      <c r="A31120" s="32">
        <v>2018</v>
      </c>
      <c r="B31120" s="32">
        <v>6179</v>
      </c>
      <c r="C31120" s="33" t="s">
        <v>363</v>
      </c>
      <c r="D31120" s="33" t="s">
        <v>354</v>
      </c>
      <c r="E31120" s="34">
        <v>15022</v>
      </c>
      <c r="F31120" s="35">
        <v>16.536000000000001</v>
      </c>
      <c r="G31120" s="34">
        <v>170.4</v>
      </c>
    </row>
    <row r="31121" spans="1:7">
      <c r="A31121" s="32">
        <v>2018</v>
      </c>
      <c r="B31121" s="32">
        <v>6179</v>
      </c>
      <c r="C31121" s="33" t="s">
        <v>363</v>
      </c>
      <c r="D31121" s="33" t="s">
        <v>354</v>
      </c>
      <c r="E31121" s="34">
        <v>14262</v>
      </c>
      <c r="F31121" s="35">
        <v>17.108000000000001</v>
      </c>
      <c r="G31121" s="34">
        <v>161.80000000000001</v>
      </c>
    </row>
    <row r="31122" spans="1:7">
      <c r="A31122" s="32">
        <v>2018</v>
      </c>
      <c r="B31122" s="32">
        <v>6179</v>
      </c>
      <c r="C31122" s="33" t="s">
        <v>363</v>
      </c>
      <c r="D31122" s="33" t="s">
        <v>354</v>
      </c>
      <c r="E31122" s="34">
        <v>29747</v>
      </c>
      <c r="F31122" s="35">
        <v>16.591000000000001</v>
      </c>
      <c r="G31122" s="34">
        <v>170.7</v>
      </c>
    </row>
    <row r="31123" spans="1:7">
      <c r="A31123" s="32">
        <v>2018</v>
      </c>
      <c r="B31123" s="32">
        <v>6179</v>
      </c>
      <c r="C31123" s="33" t="s">
        <v>363</v>
      </c>
      <c r="D31123" s="33" t="s">
        <v>354</v>
      </c>
      <c r="E31123" s="34">
        <v>60454</v>
      </c>
      <c r="F31123" s="35">
        <v>16.760999999999999</v>
      </c>
      <c r="G31123" s="34">
        <v>170.8</v>
      </c>
    </row>
    <row r="31124" spans="1:7">
      <c r="A31124" s="32">
        <v>2018</v>
      </c>
      <c r="B31124" s="32">
        <v>6179</v>
      </c>
      <c r="C31124" s="33" t="s">
        <v>363</v>
      </c>
      <c r="D31124" s="33" t="s">
        <v>354</v>
      </c>
      <c r="E31124" s="34">
        <v>30247</v>
      </c>
      <c r="F31124" s="35">
        <v>16.812000000000001</v>
      </c>
      <c r="G31124" s="34">
        <v>169.2</v>
      </c>
    </row>
    <row r="31125" spans="1:7">
      <c r="A31125" s="32">
        <v>2018</v>
      </c>
      <c r="B31125" s="32">
        <v>6180</v>
      </c>
      <c r="C31125" s="33" t="s">
        <v>362</v>
      </c>
      <c r="D31125" s="33" t="s">
        <v>354</v>
      </c>
      <c r="E31125" s="34">
        <v>798534</v>
      </c>
      <c r="F31125" s="35">
        <v>13.6</v>
      </c>
      <c r="G31125" s="34" t="s">
        <v>364</v>
      </c>
    </row>
    <row r="31126" spans="1:7">
      <c r="A31126" s="32">
        <v>2018</v>
      </c>
      <c r="B31126" s="32">
        <v>6180</v>
      </c>
      <c r="C31126" s="33" t="s">
        <v>563</v>
      </c>
      <c r="D31126" s="33" t="s">
        <v>564</v>
      </c>
      <c r="E31126" s="34">
        <v>119205</v>
      </c>
      <c r="F31126" s="35">
        <v>1.012</v>
      </c>
      <c r="G31126" s="34" t="s">
        <v>364</v>
      </c>
    </row>
    <row r="31127" spans="1:7">
      <c r="A31127" s="32">
        <v>2018</v>
      </c>
      <c r="B31127" s="32">
        <v>6183</v>
      </c>
      <c r="C31127" s="33" t="s">
        <v>362</v>
      </c>
      <c r="D31127" s="33" t="s">
        <v>354</v>
      </c>
      <c r="E31127" s="34">
        <v>341152</v>
      </c>
      <c r="F31127" s="35">
        <v>10.3</v>
      </c>
      <c r="G31127" s="34">
        <v>187</v>
      </c>
    </row>
    <row r="31128" spans="1:7">
      <c r="A31128" s="32">
        <v>2018</v>
      </c>
      <c r="B31128" s="32">
        <v>6190</v>
      </c>
      <c r="C31128" s="33" t="s">
        <v>353</v>
      </c>
      <c r="D31128" s="33" t="s">
        <v>354</v>
      </c>
      <c r="E31128" s="34">
        <v>38362</v>
      </c>
      <c r="F31128" s="35">
        <v>21.69</v>
      </c>
      <c r="G31128" s="34">
        <v>238.8</v>
      </c>
    </row>
    <row r="31129" spans="1:7">
      <c r="A31129" s="32">
        <v>2018</v>
      </c>
      <c r="B31129" s="32">
        <v>6190</v>
      </c>
      <c r="C31129" s="33" t="s">
        <v>568</v>
      </c>
      <c r="D31129" s="33" t="s">
        <v>569</v>
      </c>
      <c r="E31129" s="34">
        <v>18874</v>
      </c>
      <c r="F31129" s="35">
        <v>28.44</v>
      </c>
      <c r="G31129" s="34">
        <v>276.89999999999998</v>
      </c>
    </row>
    <row r="31130" spans="1:7">
      <c r="A31130" s="32">
        <v>2018</v>
      </c>
      <c r="B31130" s="32">
        <v>6190</v>
      </c>
      <c r="C31130" s="33" t="s">
        <v>568</v>
      </c>
      <c r="D31130" s="33" t="s">
        <v>569</v>
      </c>
      <c r="E31130" s="34">
        <v>37057</v>
      </c>
      <c r="F31130" s="35">
        <v>28.87</v>
      </c>
      <c r="G31130" s="34">
        <v>247.6</v>
      </c>
    </row>
    <row r="31131" spans="1:7">
      <c r="A31131" s="32">
        <v>2018</v>
      </c>
      <c r="B31131" s="32">
        <v>6190</v>
      </c>
      <c r="C31131" s="33" t="s">
        <v>568</v>
      </c>
      <c r="D31131" s="33" t="s">
        <v>569</v>
      </c>
      <c r="E31131" s="34">
        <v>18023</v>
      </c>
      <c r="F31131" s="35">
        <v>28.28</v>
      </c>
      <c r="G31131" s="34">
        <v>268.5</v>
      </c>
    </row>
    <row r="31132" spans="1:7">
      <c r="A31132" s="32">
        <v>2018</v>
      </c>
      <c r="B31132" s="32">
        <v>6190</v>
      </c>
      <c r="C31132" s="33" t="s">
        <v>363</v>
      </c>
      <c r="D31132" s="33" t="s">
        <v>354</v>
      </c>
      <c r="E31132" s="34">
        <v>75332</v>
      </c>
      <c r="F31132" s="35">
        <v>18.036000000000001</v>
      </c>
      <c r="G31132" s="34">
        <v>220.4</v>
      </c>
    </row>
    <row r="31133" spans="1:7">
      <c r="A31133" s="32">
        <v>2018</v>
      </c>
      <c r="B31133" s="32">
        <v>6190</v>
      </c>
      <c r="C31133" s="33" t="s">
        <v>363</v>
      </c>
      <c r="D31133" s="33" t="s">
        <v>354</v>
      </c>
      <c r="E31133" s="34">
        <v>64132</v>
      </c>
      <c r="F31133" s="35">
        <v>17.675999999999998</v>
      </c>
      <c r="G31133" s="34">
        <v>220.2</v>
      </c>
    </row>
    <row r="31134" spans="1:7">
      <c r="A31134" s="32">
        <v>2018</v>
      </c>
      <c r="B31134" s="32">
        <v>6190</v>
      </c>
      <c r="C31134" s="33" t="s">
        <v>363</v>
      </c>
      <c r="D31134" s="33" t="s">
        <v>354</v>
      </c>
      <c r="E31134" s="34">
        <v>16316</v>
      </c>
      <c r="F31134" s="35">
        <v>17.026</v>
      </c>
      <c r="G31134" s="34">
        <v>211.3</v>
      </c>
    </row>
    <row r="31135" spans="1:7">
      <c r="A31135" s="32">
        <v>2018</v>
      </c>
      <c r="B31135" s="32">
        <v>6190</v>
      </c>
      <c r="C31135" s="33" t="s">
        <v>563</v>
      </c>
      <c r="D31135" s="33" t="s">
        <v>564</v>
      </c>
      <c r="E31135" s="34">
        <v>6455</v>
      </c>
      <c r="F31135" s="35">
        <v>1.0069999999999999</v>
      </c>
      <c r="G31135" s="34">
        <v>808.5</v>
      </c>
    </row>
    <row r="31136" spans="1:7">
      <c r="A31136" s="32">
        <v>2018</v>
      </c>
      <c r="B31136" s="32">
        <v>6190</v>
      </c>
      <c r="C31136" s="33" t="s">
        <v>563</v>
      </c>
      <c r="D31136" s="33" t="s">
        <v>564</v>
      </c>
      <c r="E31136" s="34">
        <v>1986</v>
      </c>
      <c r="F31136" s="35">
        <v>1.0069999999999999</v>
      </c>
      <c r="G31136" s="34">
        <v>791</v>
      </c>
    </row>
    <row r="31137" spans="1:7">
      <c r="A31137" s="32">
        <v>2018</v>
      </c>
      <c r="B31137" s="32">
        <v>6190</v>
      </c>
      <c r="C31137" s="33" t="s">
        <v>563</v>
      </c>
      <c r="D31137" s="33" t="s">
        <v>564</v>
      </c>
      <c r="E31137" s="34">
        <v>992</v>
      </c>
      <c r="F31137" s="35">
        <v>1.0069999999999999</v>
      </c>
      <c r="G31137" s="34">
        <v>849</v>
      </c>
    </row>
    <row r="31138" spans="1:7">
      <c r="A31138" s="32">
        <v>2018</v>
      </c>
      <c r="B31138" s="32">
        <v>6190</v>
      </c>
      <c r="C31138" s="33" t="s">
        <v>563</v>
      </c>
      <c r="D31138" s="33" t="s">
        <v>564</v>
      </c>
      <c r="E31138" s="34">
        <v>12413</v>
      </c>
      <c r="F31138" s="35">
        <v>1.0069999999999999</v>
      </c>
      <c r="G31138" s="34">
        <v>815.1</v>
      </c>
    </row>
    <row r="31139" spans="1:7">
      <c r="A31139" s="32">
        <v>2018</v>
      </c>
      <c r="B31139" s="32">
        <v>6193</v>
      </c>
      <c r="C31139" s="33" t="s">
        <v>363</v>
      </c>
      <c r="D31139" s="33" t="s">
        <v>354</v>
      </c>
      <c r="E31139" s="34">
        <v>219251</v>
      </c>
      <c r="F31139" s="35">
        <v>17.731999999999999</v>
      </c>
      <c r="G31139" s="34">
        <v>154.69999999999999</v>
      </c>
    </row>
    <row r="31140" spans="1:7">
      <c r="A31140" s="32">
        <v>2018</v>
      </c>
      <c r="B31140" s="32">
        <v>6193</v>
      </c>
      <c r="C31140" s="33" t="s">
        <v>563</v>
      </c>
      <c r="D31140" s="33" t="s">
        <v>564</v>
      </c>
      <c r="E31140" s="34">
        <v>57610</v>
      </c>
      <c r="F31140" s="35">
        <v>1.02</v>
      </c>
      <c r="G31140" s="34">
        <v>211.4</v>
      </c>
    </row>
    <row r="31141" spans="1:7">
      <c r="A31141" s="32">
        <v>2018</v>
      </c>
      <c r="B31141" s="32">
        <v>6194</v>
      </c>
      <c r="C31141" s="33" t="s">
        <v>363</v>
      </c>
      <c r="D31141" s="33" t="s">
        <v>354</v>
      </c>
      <c r="E31141" s="34">
        <v>190876</v>
      </c>
      <c r="F31141" s="35">
        <v>17.760999999999999</v>
      </c>
      <c r="G31141" s="34">
        <v>178.8</v>
      </c>
    </row>
    <row r="31142" spans="1:7">
      <c r="A31142" s="32">
        <v>2018</v>
      </c>
      <c r="B31142" s="32">
        <v>6194</v>
      </c>
      <c r="C31142" s="33" t="s">
        <v>563</v>
      </c>
      <c r="D31142" s="33" t="s">
        <v>564</v>
      </c>
      <c r="E31142" s="34">
        <v>34557</v>
      </c>
      <c r="F31142" s="35">
        <v>1.0169999999999999</v>
      </c>
      <c r="G31142" s="34">
        <v>211.4</v>
      </c>
    </row>
    <row r="31143" spans="1:7">
      <c r="A31143" s="32">
        <v>2018</v>
      </c>
      <c r="B31143" s="32">
        <v>6195</v>
      </c>
      <c r="C31143" s="33" t="s">
        <v>563</v>
      </c>
      <c r="D31143" s="33" t="s">
        <v>564</v>
      </c>
      <c r="E31143" s="34">
        <v>82155</v>
      </c>
      <c r="F31143" s="35">
        <v>1.026</v>
      </c>
      <c r="G31143" s="34">
        <v>356</v>
      </c>
    </row>
    <row r="31144" spans="1:7">
      <c r="A31144" s="32">
        <v>2018</v>
      </c>
      <c r="B31144" s="32">
        <v>6195</v>
      </c>
      <c r="C31144" s="33" t="s">
        <v>363</v>
      </c>
      <c r="D31144" s="33" t="s">
        <v>354</v>
      </c>
      <c r="E31144" s="34">
        <v>157769</v>
      </c>
      <c r="F31144" s="35">
        <v>17.956</v>
      </c>
      <c r="G31144" s="34">
        <v>151.5</v>
      </c>
    </row>
    <row r="31145" spans="1:7">
      <c r="A31145" s="32">
        <v>2018</v>
      </c>
      <c r="B31145" s="32">
        <v>6204</v>
      </c>
      <c r="C31145" s="33" t="s">
        <v>565</v>
      </c>
      <c r="D31145" s="33" t="s">
        <v>566</v>
      </c>
      <c r="E31145" s="34">
        <v>6925</v>
      </c>
      <c r="F31145" s="35">
        <v>5.77</v>
      </c>
      <c r="G31145" s="34">
        <v>1698</v>
      </c>
    </row>
    <row r="31146" spans="1:7">
      <c r="A31146" s="32">
        <v>2018</v>
      </c>
      <c r="B31146" s="32">
        <v>6204</v>
      </c>
      <c r="C31146" s="33" t="s">
        <v>363</v>
      </c>
      <c r="D31146" s="33" t="s">
        <v>354</v>
      </c>
      <c r="E31146" s="34">
        <v>15315</v>
      </c>
      <c r="F31146" s="35">
        <v>18.027999999999999</v>
      </c>
      <c r="G31146" s="34">
        <v>99.5</v>
      </c>
    </row>
    <row r="31147" spans="1:7">
      <c r="A31147" s="32">
        <v>2018</v>
      </c>
      <c r="B31147" s="32">
        <v>6204</v>
      </c>
      <c r="C31147" s="33" t="s">
        <v>363</v>
      </c>
      <c r="D31147" s="33" t="s">
        <v>354</v>
      </c>
      <c r="E31147" s="34">
        <v>214267</v>
      </c>
      <c r="F31147" s="35">
        <v>17.731999999999999</v>
      </c>
      <c r="G31147" s="34">
        <v>101.1</v>
      </c>
    </row>
    <row r="31148" spans="1:7">
      <c r="A31148" s="32">
        <v>2018</v>
      </c>
      <c r="B31148" s="32">
        <v>6204</v>
      </c>
      <c r="C31148" s="33" t="s">
        <v>363</v>
      </c>
      <c r="D31148" s="33" t="s">
        <v>354</v>
      </c>
      <c r="E31148" s="34">
        <v>45640</v>
      </c>
      <c r="F31148" s="35">
        <v>17.686</v>
      </c>
      <c r="G31148" s="34">
        <v>96.1</v>
      </c>
    </row>
    <row r="31149" spans="1:7">
      <c r="A31149" s="32">
        <v>2018</v>
      </c>
      <c r="B31149" s="32">
        <v>6204</v>
      </c>
      <c r="C31149" s="33" t="s">
        <v>363</v>
      </c>
      <c r="D31149" s="33" t="s">
        <v>354</v>
      </c>
      <c r="E31149" s="34">
        <v>212966</v>
      </c>
      <c r="F31149" s="35">
        <v>16.187999999999999</v>
      </c>
      <c r="G31149" s="34">
        <v>105.2</v>
      </c>
    </row>
    <row r="31150" spans="1:7">
      <c r="A31150" s="32">
        <v>2018</v>
      </c>
      <c r="B31150" s="32">
        <v>6213</v>
      </c>
      <c r="C31150" s="33" t="s">
        <v>353</v>
      </c>
      <c r="D31150" s="33" t="s">
        <v>354</v>
      </c>
      <c r="E31150" s="34">
        <v>148224</v>
      </c>
      <c r="F31150" s="35">
        <v>22.82</v>
      </c>
      <c r="G31150" s="34">
        <v>214.9</v>
      </c>
    </row>
    <row r="31151" spans="1:7">
      <c r="A31151" s="32">
        <v>2018</v>
      </c>
      <c r="B31151" s="32">
        <v>6213</v>
      </c>
      <c r="C31151" s="33" t="s">
        <v>353</v>
      </c>
      <c r="D31151" s="33" t="s">
        <v>354</v>
      </c>
      <c r="E31151" s="34">
        <v>133023</v>
      </c>
      <c r="F31151" s="35">
        <v>22.23</v>
      </c>
      <c r="G31151" s="34">
        <v>208</v>
      </c>
    </row>
    <row r="31152" spans="1:7">
      <c r="A31152" s="32">
        <v>2018</v>
      </c>
      <c r="B31152" s="32">
        <v>6213</v>
      </c>
      <c r="C31152" s="33" t="s">
        <v>565</v>
      </c>
      <c r="D31152" s="33" t="s">
        <v>566</v>
      </c>
      <c r="E31152" s="34">
        <v>1268</v>
      </c>
      <c r="F31152" s="35">
        <v>5.7960000000000003</v>
      </c>
      <c r="G31152" s="34">
        <v>1654</v>
      </c>
    </row>
    <row r="31153" spans="1:7">
      <c r="A31153" s="32">
        <v>2018</v>
      </c>
      <c r="B31153" s="32">
        <v>6223</v>
      </c>
      <c r="C31153" s="33" t="s">
        <v>565</v>
      </c>
      <c r="D31153" s="33" t="s">
        <v>566</v>
      </c>
      <c r="E31153" s="34">
        <v>2589</v>
      </c>
      <c r="F31153" s="35">
        <v>5.38</v>
      </c>
      <c r="G31153" s="34">
        <v>1642.8</v>
      </c>
    </row>
    <row r="31154" spans="1:7">
      <c r="A31154" s="32">
        <v>2018</v>
      </c>
      <c r="B31154" s="32">
        <v>6223</v>
      </c>
      <c r="C31154" s="33" t="s">
        <v>563</v>
      </c>
      <c r="D31154" s="33" t="s">
        <v>564</v>
      </c>
      <c r="E31154" s="34">
        <v>103439</v>
      </c>
      <c r="F31154" s="35">
        <v>1.04</v>
      </c>
      <c r="G31154" s="34">
        <v>424.5</v>
      </c>
    </row>
    <row r="31155" spans="1:7">
      <c r="A31155" s="32">
        <v>2018</v>
      </c>
      <c r="B31155" s="32">
        <v>6243</v>
      </c>
      <c r="C31155" s="33" t="s">
        <v>563</v>
      </c>
      <c r="D31155" s="33" t="s">
        <v>564</v>
      </c>
      <c r="E31155" s="34">
        <v>164581</v>
      </c>
      <c r="F31155" s="35">
        <v>1</v>
      </c>
      <c r="G31155" s="34">
        <v>1429.3</v>
      </c>
    </row>
    <row r="31156" spans="1:7">
      <c r="A31156" s="32">
        <v>2018</v>
      </c>
      <c r="B31156" s="32">
        <v>6248</v>
      </c>
      <c r="C31156" s="33" t="s">
        <v>363</v>
      </c>
      <c r="D31156" s="33" t="s">
        <v>354</v>
      </c>
      <c r="E31156" s="34">
        <v>13990</v>
      </c>
      <c r="F31156" s="35">
        <v>16.72</v>
      </c>
      <c r="G31156" s="34">
        <v>127.7</v>
      </c>
    </row>
    <row r="31157" spans="1:7">
      <c r="A31157" s="32">
        <v>2018</v>
      </c>
      <c r="B31157" s="32">
        <v>6248</v>
      </c>
      <c r="C31157" s="33" t="s">
        <v>363</v>
      </c>
      <c r="D31157" s="33" t="s">
        <v>354</v>
      </c>
      <c r="E31157" s="34">
        <v>27222</v>
      </c>
      <c r="F31157" s="35">
        <v>17.155000000000001</v>
      </c>
      <c r="G31157" s="34">
        <v>119</v>
      </c>
    </row>
    <row r="31158" spans="1:7">
      <c r="A31158" s="32">
        <v>2018</v>
      </c>
      <c r="B31158" s="32">
        <v>6248</v>
      </c>
      <c r="C31158" s="33" t="s">
        <v>363</v>
      </c>
      <c r="D31158" s="33" t="s">
        <v>354</v>
      </c>
      <c r="E31158" s="34">
        <v>27945</v>
      </c>
      <c r="F31158" s="35">
        <v>16.606999999999999</v>
      </c>
      <c r="G31158" s="34">
        <v>119.2</v>
      </c>
    </row>
    <row r="31159" spans="1:7">
      <c r="A31159" s="32">
        <v>2018</v>
      </c>
      <c r="B31159" s="32">
        <v>6248</v>
      </c>
      <c r="C31159" s="33" t="s">
        <v>363</v>
      </c>
      <c r="D31159" s="33" t="s">
        <v>354</v>
      </c>
      <c r="E31159" s="34">
        <v>28039</v>
      </c>
      <c r="F31159" s="35">
        <v>16.648</v>
      </c>
      <c r="G31159" s="34">
        <v>111.4</v>
      </c>
    </row>
    <row r="31160" spans="1:7">
      <c r="A31160" s="32">
        <v>2018</v>
      </c>
      <c r="B31160" s="32">
        <v>6248</v>
      </c>
      <c r="C31160" s="33" t="s">
        <v>563</v>
      </c>
      <c r="D31160" s="33" t="s">
        <v>564</v>
      </c>
      <c r="E31160" s="34">
        <v>4767</v>
      </c>
      <c r="F31160" s="35">
        <v>1.109</v>
      </c>
      <c r="G31160" s="34">
        <v>481.6</v>
      </c>
    </row>
    <row r="31161" spans="1:7">
      <c r="A31161" s="32">
        <v>2018</v>
      </c>
      <c r="B31161" s="32">
        <v>6248</v>
      </c>
      <c r="C31161" s="33" t="s">
        <v>363</v>
      </c>
      <c r="D31161" s="33" t="s">
        <v>354</v>
      </c>
      <c r="E31161" s="34">
        <v>41998</v>
      </c>
      <c r="F31161" s="35">
        <v>16.768000000000001</v>
      </c>
      <c r="G31161" s="34">
        <v>114.5</v>
      </c>
    </row>
    <row r="31162" spans="1:7">
      <c r="A31162" s="32">
        <v>2018</v>
      </c>
      <c r="B31162" s="32">
        <v>6248</v>
      </c>
      <c r="C31162" s="33" t="s">
        <v>363</v>
      </c>
      <c r="D31162" s="33" t="s">
        <v>354</v>
      </c>
      <c r="E31162" s="34">
        <v>42216</v>
      </c>
      <c r="F31162" s="35">
        <v>17.132999999999999</v>
      </c>
      <c r="G31162" s="34">
        <v>113.7</v>
      </c>
    </row>
    <row r="31163" spans="1:7">
      <c r="A31163" s="32">
        <v>2018</v>
      </c>
      <c r="B31163" s="32">
        <v>6249</v>
      </c>
      <c r="C31163" s="33" t="s">
        <v>565</v>
      </c>
      <c r="D31163" s="33" t="s">
        <v>566</v>
      </c>
      <c r="E31163" s="34">
        <v>1958</v>
      </c>
      <c r="F31163" s="35">
        <v>5.79</v>
      </c>
      <c r="G31163" s="34">
        <v>1460.6</v>
      </c>
    </row>
    <row r="31164" spans="1:7">
      <c r="A31164" s="32">
        <v>2018</v>
      </c>
      <c r="B31164" s="32">
        <v>6249</v>
      </c>
      <c r="C31164" s="33" t="s">
        <v>353</v>
      </c>
      <c r="D31164" s="33" t="s">
        <v>354</v>
      </c>
      <c r="E31164" s="34">
        <v>51477</v>
      </c>
      <c r="F31164" s="35">
        <v>23.69</v>
      </c>
      <c r="G31164" s="34">
        <v>395.4</v>
      </c>
    </row>
    <row r="31165" spans="1:7">
      <c r="A31165" s="32">
        <v>2018</v>
      </c>
      <c r="B31165" s="32">
        <v>6250</v>
      </c>
      <c r="C31165" s="33" t="s">
        <v>353</v>
      </c>
      <c r="D31165" s="33" t="s">
        <v>354</v>
      </c>
      <c r="E31165" s="34">
        <v>12732</v>
      </c>
      <c r="F31165" s="35">
        <v>23.72</v>
      </c>
      <c r="G31165" s="34">
        <v>336.8</v>
      </c>
    </row>
    <row r="31166" spans="1:7">
      <c r="A31166" s="32">
        <v>2018</v>
      </c>
      <c r="B31166" s="32">
        <v>6250</v>
      </c>
      <c r="C31166" s="33" t="s">
        <v>353</v>
      </c>
      <c r="D31166" s="33" t="s">
        <v>354</v>
      </c>
      <c r="E31166" s="34">
        <v>23693</v>
      </c>
      <c r="F31166" s="35">
        <v>26.047999999999998</v>
      </c>
      <c r="G31166" s="34">
        <v>314.60000000000002</v>
      </c>
    </row>
    <row r="31167" spans="1:7">
      <c r="A31167" s="32">
        <v>2018</v>
      </c>
      <c r="B31167" s="32">
        <v>6250</v>
      </c>
      <c r="C31167" s="33" t="s">
        <v>353</v>
      </c>
      <c r="D31167" s="33" t="s">
        <v>354</v>
      </c>
      <c r="E31167" s="34">
        <v>11924</v>
      </c>
      <c r="F31167" s="35">
        <v>25.346</v>
      </c>
      <c r="G31167" s="34">
        <v>334.9</v>
      </c>
    </row>
    <row r="31168" spans="1:7">
      <c r="A31168" s="32">
        <v>2018</v>
      </c>
      <c r="B31168" s="32">
        <v>6253</v>
      </c>
      <c r="C31168" s="33" t="s">
        <v>565</v>
      </c>
      <c r="D31168" s="33" t="s">
        <v>566</v>
      </c>
      <c r="E31168" s="34">
        <v>1916</v>
      </c>
      <c r="F31168" s="35">
        <v>5.88</v>
      </c>
      <c r="G31168" s="34">
        <v>1664</v>
      </c>
    </row>
    <row r="31169" spans="1:7">
      <c r="A31169" s="32">
        <v>2018</v>
      </c>
      <c r="B31169" s="32">
        <v>6253</v>
      </c>
      <c r="C31169" s="33" t="s">
        <v>563</v>
      </c>
      <c r="D31169" s="33" t="s">
        <v>564</v>
      </c>
      <c r="E31169" s="34">
        <v>27586</v>
      </c>
      <c r="F31169" s="35">
        <v>1.024</v>
      </c>
      <c r="G31169" s="34">
        <v>378.2</v>
      </c>
    </row>
    <row r="31170" spans="1:7">
      <c r="A31170" s="32">
        <v>2018</v>
      </c>
      <c r="B31170" s="32">
        <v>6254</v>
      </c>
      <c r="C31170" s="33" t="s">
        <v>363</v>
      </c>
      <c r="D31170" s="33" t="s">
        <v>354</v>
      </c>
      <c r="E31170" s="34">
        <v>15327</v>
      </c>
      <c r="F31170" s="35">
        <v>16.757999999999999</v>
      </c>
      <c r="G31170" s="34">
        <v>198.1</v>
      </c>
    </row>
    <row r="31171" spans="1:7">
      <c r="A31171" s="32">
        <v>2018</v>
      </c>
      <c r="B31171" s="32">
        <v>6254</v>
      </c>
      <c r="C31171" s="33" t="s">
        <v>363</v>
      </c>
      <c r="D31171" s="33" t="s">
        <v>354</v>
      </c>
      <c r="E31171" s="34">
        <v>30357</v>
      </c>
      <c r="F31171" s="35">
        <v>16.968</v>
      </c>
      <c r="G31171" s="34">
        <v>166.5</v>
      </c>
    </row>
    <row r="31172" spans="1:7">
      <c r="A31172" s="32">
        <v>2018</v>
      </c>
      <c r="B31172" s="32">
        <v>6254</v>
      </c>
      <c r="C31172" s="33" t="s">
        <v>565</v>
      </c>
      <c r="D31172" s="33" t="s">
        <v>566</v>
      </c>
      <c r="E31172" s="34">
        <v>879</v>
      </c>
      <c r="F31172" s="35">
        <v>5.88</v>
      </c>
      <c r="G31172" s="34">
        <v>1801.2</v>
      </c>
    </row>
    <row r="31173" spans="1:7">
      <c r="A31173" s="32">
        <v>2018</v>
      </c>
      <c r="B31173" s="32">
        <v>6254</v>
      </c>
      <c r="C31173" s="33" t="s">
        <v>363</v>
      </c>
      <c r="D31173" s="33" t="s">
        <v>354</v>
      </c>
      <c r="E31173" s="34">
        <v>45301</v>
      </c>
      <c r="F31173" s="35">
        <v>16.957999999999998</v>
      </c>
      <c r="G31173" s="34">
        <v>167.5</v>
      </c>
    </row>
    <row r="31174" spans="1:7">
      <c r="A31174" s="32">
        <v>2018</v>
      </c>
      <c r="B31174" s="32">
        <v>6254</v>
      </c>
      <c r="C31174" s="33" t="s">
        <v>363</v>
      </c>
      <c r="D31174" s="33" t="s">
        <v>354</v>
      </c>
      <c r="E31174" s="34">
        <v>45859</v>
      </c>
      <c r="F31174" s="35">
        <v>17.146000000000001</v>
      </c>
      <c r="G31174" s="34">
        <v>171.8</v>
      </c>
    </row>
    <row r="31175" spans="1:7">
      <c r="A31175" s="32">
        <v>2018</v>
      </c>
      <c r="B31175" s="32">
        <v>6257</v>
      </c>
      <c r="C31175" s="33" t="s">
        <v>565</v>
      </c>
      <c r="D31175" s="33" t="s">
        <v>566</v>
      </c>
      <c r="E31175" s="34">
        <v>4452</v>
      </c>
      <c r="F31175" s="35">
        <v>5.8</v>
      </c>
      <c r="G31175" s="34">
        <v>1582.7</v>
      </c>
    </row>
    <row r="31176" spans="1:7">
      <c r="A31176" s="32">
        <v>2018</v>
      </c>
      <c r="B31176" s="32">
        <v>6257</v>
      </c>
      <c r="C31176" s="33" t="s">
        <v>363</v>
      </c>
      <c r="D31176" s="33" t="s">
        <v>354</v>
      </c>
      <c r="E31176" s="34">
        <v>31825</v>
      </c>
      <c r="F31176" s="35">
        <v>16.498000000000001</v>
      </c>
      <c r="G31176" s="34">
        <v>234.3</v>
      </c>
    </row>
    <row r="31177" spans="1:7">
      <c r="A31177" s="32">
        <v>2018</v>
      </c>
      <c r="B31177" s="32">
        <v>6257</v>
      </c>
      <c r="C31177" s="33" t="s">
        <v>363</v>
      </c>
      <c r="D31177" s="33" t="s">
        <v>354</v>
      </c>
      <c r="E31177" s="34">
        <v>32007</v>
      </c>
      <c r="F31177" s="35">
        <v>16.97</v>
      </c>
      <c r="G31177" s="34">
        <v>237.7</v>
      </c>
    </row>
    <row r="31178" spans="1:7">
      <c r="A31178" s="32">
        <v>2018</v>
      </c>
      <c r="B31178" s="32">
        <v>6257</v>
      </c>
      <c r="C31178" s="33" t="s">
        <v>363</v>
      </c>
      <c r="D31178" s="33" t="s">
        <v>354</v>
      </c>
      <c r="E31178" s="34">
        <v>31811</v>
      </c>
      <c r="F31178" s="35">
        <v>16.866</v>
      </c>
      <c r="G31178" s="34">
        <v>236.1</v>
      </c>
    </row>
    <row r="31179" spans="1:7">
      <c r="A31179" s="32">
        <v>2018</v>
      </c>
      <c r="B31179" s="32">
        <v>6257</v>
      </c>
      <c r="C31179" s="33" t="s">
        <v>363</v>
      </c>
      <c r="D31179" s="33" t="s">
        <v>354</v>
      </c>
      <c r="E31179" s="34">
        <v>31698</v>
      </c>
      <c r="F31179" s="35">
        <v>17.006</v>
      </c>
      <c r="G31179" s="34">
        <v>233.6</v>
      </c>
    </row>
    <row r="31180" spans="1:7">
      <c r="A31180" s="32">
        <v>2018</v>
      </c>
      <c r="B31180" s="32">
        <v>6257</v>
      </c>
      <c r="C31180" s="33" t="s">
        <v>363</v>
      </c>
      <c r="D31180" s="33" t="s">
        <v>354</v>
      </c>
      <c r="E31180" s="34">
        <v>47817</v>
      </c>
      <c r="F31180" s="35">
        <v>16.588000000000001</v>
      </c>
      <c r="G31180" s="34">
        <v>236</v>
      </c>
    </row>
    <row r="31181" spans="1:7">
      <c r="A31181" s="32">
        <v>2018</v>
      </c>
      <c r="B31181" s="32">
        <v>6257</v>
      </c>
      <c r="C31181" s="33" t="s">
        <v>363</v>
      </c>
      <c r="D31181" s="33" t="s">
        <v>354</v>
      </c>
      <c r="E31181" s="34">
        <v>413559</v>
      </c>
      <c r="F31181" s="35">
        <v>16.824000000000002</v>
      </c>
      <c r="G31181" s="34">
        <v>230.6</v>
      </c>
    </row>
    <row r="31182" spans="1:7">
      <c r="A31182" s="32">
        <v>2018</v>
      </c>
      <c r="B31182" s="32">
        <v>6257</v>
      </c>
      <c r="C31182" s="33" t="s">
        <v>363</v>
      </c>
      <c r="D31182" s="33" t="s">
        <v>354</v>
      </c>
      <c r="E31182" s="34">
        <v>206838</v>
      </c>
      <c r="F31182" s="35">
        <v>17.100000000000001</v>
      </c>
      <c r="G31182" s="34">
        <v>247.8</v>
      </c>
    </row>
    <row r="31183" spans="1:7">
      <c r="A31183" s="32">
        <v>2018</v>
      </c>
      <c r="B31183" s="32">
        <v>6257</v>
      </c>
      <c r="C31183" s="33" t="s">
        <v>363</v>
      </c>
      <c r="D31183" s="33" t="s">
        <v>354</v>
      </c>
      <c r="E31183" s="34">
        <v>79757</v>
      </c>
      <c r="F31183" s="35">
        <v>16.576000000000001</v>
      </c>
      <c r="G31183" s="34">
        <v>237.8</v>
      </c>
    </row>
    <row r="31184" spans="1:7">
      <c r="A31184" s="32">
        <v>2018</v>
      </c>
      <c r="B31184" s="32">
        <v>6258</v>
      </c>
      <c r="C31184" s="33" t="s">
        <v>565</v>
      </c>
      <c r="D31184" s="33" t="s">
        <v>566</v>
      </c>
      <c r="E31184" s="34">
        <v>2323</v>
      </c>
      <c r="F31184" s="35">
        <v>5.8170000000000002</v>
      </c>
      <c r="G31184" s="34">
        <v>1524.2</v>
      </c>
    </row>
    <row r="31185" spans="1:7">
      <c r="A31185" s="32">
        <v>2018</v>
      </c>
      <c r="B31185" s="32">
        <v>6264</v>
      </c>
      <c r="C31185" s="33" t="s">
        <v>565</v>
      </c>
      <c r="D31185" s="33" t="s">
        <v>566</v>
      </c>
      <c r="E31185" s="34">
        <v>5537</v>
      </c>
      <c r="F31185" s="35">
        <v>5.7960000000000003</v>
      </c>
      <c r="G31185" s="34">
        <v>1804.2</v>
      </c>
    </row>
    <row r="31186" spans="1:7">
      <c r="A31186" s="32">
        <v>2018</v>
      </c>
      <c r="B31186" s="32">
        <v>6264</v>
      </c>
      <c r="C31186" s="33" t="s">
        <v>353</v>
      </c>
      <c r="D31186" s="33" t="s">
        <v>354</v>
      </c>
      <c r="E31186" s="34">
        <v>52512</v>
      </c>
      <c r="F31186" s="35">
        <v>24.956</v>
      </c>
      <c r="G31186" s="34">
        <v>147.80000000000001</v>
      </c>
    </row>
    <row r="31187" spans="1:7">
      <c r="A31187" s="32">
        <v>2018</v>
      </c>
      <c r="B31187" s="32">
        <v>6264</v>
      </c>
      <c r="C31187" s="33" t="s">
        <v>353</v>
      </c>
      <c r="D31187" s="33" t="s">
        <v>354</v>
      </c>
      <c r="E31187" s="34">
        <v>48221</v>
      </c>
      <c r="F31187" s="35">
        <v>25.091999999999999</v>
      </c>
      <c r="G31187" s="34">
        <v>173.1</v>
      </c>
    </row>
    <row r="31188" spans="1:7">
      <c r="A31188" s="32">
        <v>2018</v>
      </c>
      <c r="B31188" s="32">
        <v>6264</v>
      </c>
      <c r="C31188" s="33" t="s">
        <v>353</v>
      </c>
      <c r="D31188" s="33" t="s">
        <v>354</v>
      </c>
      <c r="E31188" s="34">
        <v>12394</v>
      </c>
      <c r="F31188" s="35">
        <v>26.472000000000001</v>
      </c>
      <c r="G31188" s="34">
        <v>151.19999999999999</v>
      </c>
    </row>
    <row r="31189" spans="1:7">
      <c r="A31189" s="32">
        <v>2018</v>
      </c>
      <c r="B31189" s="32">
        <v>6264</v>
      </c>
      <c r="C31189" s="33" t="s">
        <v>353</v>
      </c>
      <c r="D31189" s="33" t="s">
        <v>354</v>
      </c>
      <c r="E31189" s="34">
        <v>90267</v>
      </c>
      <c r="F31189" s="35">
        <v>25.103999999999999</v>
      </c>
      <c r="G31189" s="34">
        <v>172.8</v>
      </c>
    </row>
    <row r="31190" spans="1:7">
      <c r="A31190" s="32">
        <v>2018</v>
      </c>
      <c r="B31190" s="32">
        <v>6288</v>
      </c>
      <c r="C31190" s="33" t="s">
        <v>362</v>
      </c>
      <c r="D31190" s="33" t="s">
        <v>354</v>
      </c>
      <c r="E31190" s="34">
        <v>22891</v>
      </c>
      <c r="F31190" s="35">
        <v>15.6</v>
      </c>
      <c r="G31190" s="34">
        <v>396</v>
      </c>
    </row>
    <row r="31191" spans="1:7">
      <c r="A31191" s="32">
        <v>2018</v>
      </c>
      <c r="B31191" s="32">
        <v>6288</v>
      </c>
      <c r="C31191" s="33" t="s">
        <v>365</v>
      </c>
      <c r="D31191" s="33" t="s">
        <v>354</v>
      </c>
      <c r="E31191" s="34">
        <v>20462</v>
      </c>
      <c r="F31191" s="35">
        <v>12.2</v>
      </c>
      <c r="G31191" s="34">
        <v>195</v>
      </c>
    </row>
    <row r="31192" spans="1:7">
      <c r="A31192" s="32">
        <v>2018</v>
      </c>
      <c r="B31192" s="32">
        <v>6288</v>
      </c>
      <c r="C31192" s="33" t="s">
        <v>565</v>
      </c>
      <c r="D31192" s="33" t="s">
        <v>566</v>
      </c>
      <c r="E31192" s="34">
        <v>491</v>
      </c>
      <c r="F31192" s="35">
        <v>5.6</v>
      </c>
      <c r="G31192" s="34">
        <v>1821</v>
      </c>
    </row>
    <row r="31193" spans="1:7">
      <c r="A31193" s="32">
        <v>2018</v>
      </c>
      <c r="B31193" s="32">
        <v>6373</v>
      </c>
      <c r="C31193" s="33" t="s">
        <v>563</v>
      </c>
      <c r="D31193" s="33" t="s">
        <v>564</v>
      </c>
      <c r="E31193" s="34">
        <v>34715</v>
      </c>
      <c r="F31193" s="35">
        <v>1.06</v>
      </c>
      <c r="G31193" s="34">
        <v>462.4</v>
      </c>
    </row>
    <row r="31194" spans="1:7">
      <c r="A31194" s="32">
        <v>2018</v>
      </c>
      <c r="B31194" s="32">
        <v>6373</v>
      </c>
      <c r="C31194" s="33" t="s">
        <v>563</v>
      </c>
      <c r="D31194" s="33" t="s">
        <v>564</v>
      </c>
      <c r="E31194" s="34">
        <v>7996</v>
      </c>
      <c r="F31194" s="35">
        <v>1.06</v>
      </c>
      <c r="G31194" s="34">
        <v>358.1</v>
      </c>
    </row>
    <row r="31195" spans="1:7">
      <c r="A31195" s="32">
        <v>2018</v>
      </c>
      <c r="B31195" s="32">
        <v>6469</v>
      </c>
      <c r="C31195" s="33" t="s">
        <v>362</v>
      </c>
      <c r="D31195" s="33" t="s">
        <v>354</v>
      </c>
      <c r="E31195" s="34">
        <v>384768</v>
      </c>
      <c r="F31195" s="35">
        <v>13.122</v>
      </c>
      <c r="G31195" s="34">
        <v>117.5</v>
      </c>
    </row>
    <row r="31196" spans="1:7">
      <c r="A31196" s="32">
        <v>2018</v>
      </c>
      <c r="B31196" s="32">
        <v>6469</v>
      </c>
      <c r="C31196" s="33" t="s">
        <v>563</v>
      </c>
      <c r="D31196" s="33" t="s">
        <v>564</v>
      </c>
      <c r="E31196" s="34">
        <v>22810</v>
      </c>
      <c r="F31196" s="35">
        <v>0.98099999999999998</v>
      </c>
      <c r="G31196" s="34">
        <v>403.8</v>
      </c>
    </row>
    <row r="31197" spans="1:7">
      <c r="A31197" s="32">
        <v>2018</v>
      </c>
      <c r="B31197" s="32">
        <v>6481</v>
      </c>
      <c r="C31197" s="33" t="s">
        <v>353</v>
      </c>
      <c r="D31197" s="33" t="s">
        <v>354</v>
      </c>
      <c r="E31197" s="34">
        <v>24176</v>
      </c>
      <c r="F31197" s="35">
        <v>23.718</v>
      </c>
      <c r="G31197" s="34">
        <v>204.7</v>
      </c>
    </row>
    <row r="31198" spans="1:7">
      <c r="A31198" s="32">
        <v>2018</v>
      </c>
      <c r="B31198" s="32">
        <v>6481</v>
      </c>
      <c r="C31198" s="33" t="s">
        <v>353</v>
      </c>
      <c r="D31198" s="33" t="s">
        <v>354</v>
      </c>
      <c r="E31198" s="34">
        <v>139653</v>
      </c>
      <c r="F31198" s="35">
        <v>21.675999999999998</v>
      </c>
      <c r="G31198" s="34">
        <v>227.1</v>
      </c>
    </row>
    <row r="31199" spans="1:7">
      <c r="A31199" s="32">
        <v>2018</v>
      </c>
      <c r="B31199" s="32">
        <v>6481</v>
      </c>
      <c r="C31199" s="33" t="s">
        <v>363</v>
      </c>
      <c r="D31199" s="33" t="s">
        <v>354</v>
      </c>
      <c r="E31199" s="34">
        <v>16599</v>
      </c>
      <c r="F31199" s="35">
        <v>19.478000000000002</v>
      </c>
      <c r="G31199" s="34">
        <v>236.2</v>
      </c>
    </row>
    <row r="31200" spans="1:7">
      <c r="A31200" s="32">
        <v>2018</v>
      </c>
      <c r="B31200" s="32">
        <v>6504</v>
      </c>
      <c r="C31200" s="33" t="s">
        <v>565</v>
      </c>
      <c r="D31200" s="33" t="s">
        <v>566</v>
      </c>
      <c r="E31200" s="34">
        <v>110256</v>
      </c>
      <c r="F31200" s="35">
        <v>5.7510000000000003</v>
      </c>
      <c r="G31200" s="34">
        <v>1653.2</v>
      </c>
    </row>
    <row r="31201" spans="1:7">
      <c r="A31201" s="32">
        <v>2018</v>
      </c>
      <c r="B31201" s="32">
        <v>6504</v>
      </c>
      <c r="C31201" s="33" t="s">
        <v>565</v>
      </c>
      <c r="D31201" s="33" t="s">
        <v>566</v>
      </c>
      <c r="E31201" s="34">
        <v>637</v>
      </c>
      <c r="F31201" s="35">
        <v>5.8529999999999998</v>
      </c>
      <c r="G31201" s="34">
        <v>1718.5</v>
      </c>
    </row>
    <row r="31202" spans="1:7">
      <c r="A31202" s="32">
        <v>2018</v>
      </c>
      <c r="B31202" s="32">
        <v>6504</v>
      </c>
      <c r="C31202" s="33" t="s">
        <v>565</v>
      </c>
      <c r="D31202" s="33" t="s">
        <v>566</v>
      </c>
      <c r="E31202" s="34">
        <v>306</v>
      </c>
      <c r="F31202" s="35">
        <v>5.2690000000000001</v>
      </c>
      <c r="G31202" s="34">
        <v>3946.8</v>
      </c>
    </row>
    <row r="31203" spans="1:7">
      <c r="A31203" s="32">
        <v>2018</v>
      </c>
      <c r="B31203" s="32">
        <v>6559</v>
      </c>
      <c r="C31203" s="33" t="s">
        <v>565</v>
      </c>
      <c r="D31203" s="33" t="s">
        <v>566</v>
      </c>
      <c r="E31203" s="34">
        <v>4</v>
      </c>
      <c r="F31203" s="35">
        <v>5.6070000000000002</v>
      </c>
      <c r="G31203" s="34">
        <v>1456.1</v>
      </c>
    </row>
    <row r="31204" spans="1:7">
      <c r="A31204" s="32">
        <v>2018</v>
      </c>
      <c r="B31204" s="32">
        <v>6559</v>
      </c>
      <c r="C31204" s="33" t="s">
        <v>563</v>
      </c>
      <c r="D31204" s="33" t="s">
        <v>564</v>
      </c>
      <c r="E31204" s="34">
        <v>529418</v>
      </c>
      <c r="F31204" s="35">
        <v>1</v>
      </c>
      <c r="G31204" s="34">
        <v>526.20000000000005</v>
      </c>
    </row>
    <row r="31205" spans="1:7">
      <c r="A31205" s="32">
        <v>2018</v>
      </c>
      <c r="B31205" s="32">
        <v>6639</v>
      </c>
      <c r="C31205" s="33" t="s">
        <v>353</v>
      </c>
      <c r="D31205" s="33" t="s">
        <v>354</v>
      </c>
      <c r="E31205" s="34">
        <v>12968</v>
      </c>
      <c r="F31205" s="35">
        <v>22.79</v>
      </c>
      <c r="G31205" s="34">
        <v>222.1</v>
      </c>
    </row>
    <row r="31206" spans="1:7">
      <c r="A31206" s="32">
        <v>2018</v>
      </c>
      <c r="B31206" s="32">
        <v>6639</v>
      </c>
      <c r="C31206" s="33" t="s">
        <v>353</v>
      </c>
      <c r="D31206" s="33" t="s">
        <v>354</v>
      </c>
      <c r="E31206" s="34">
        <v>40085</v>
      </c>
      <c r="F31206" s="35">
        <v>22.17</v>
      </c>
      <c r="G31206" s="34">
        <v>203</v>
      </c>
    </row>
    <row r="31207" spans="1:7">
      <c r="A31207" s="32">
        <v>2018</v>
      </c>
      <c r="B31207" s="32">
        <v>6639</v>
      </c>
      <c r="C31207" s="33" t="s">
        <v>353</v>
      </c>
      <c r="D31207" s="33" t="s">
        <v>354</v>
      </c>
      <c r="E31207" s="34">
        <v>48937</v>
      </c>
      <c r="F31207" s="35">
        <v>23.02</v>
      </c>
      <c r="G31207" s="34">
        <v>170.5</v>
      </c>
    </row>
    <row r="31208" spans="1:7">
      <c r="A31208" s="32">
        <v>2018</v>
      </c>
      <c r="B31208" s="32">
        <v>6639</v>
      </c>
      <c r="C31208" s="33" t="s">
        <v>353</v>
      </c>
      <c r="D31208" s="33" t="s">
        <v>354</v>
      </c>
      <c r="E31208" s="34">
        <v>25689</v>
      </c>
      <c r="F31208" s="35">
        <v>22.07</v>
      </c>
      <c r="G31208" s="34">
        <v>200</v>
      </c>
    </row>
    <row r="31209" spans="1:7">
      <c r="A31209" s="32">
        <v>2018</v>
      </c>
      <c r="B31209" s="32">
        <v>6639</v>
      </c>
      <c r="C31209" s="33" t="s">
        <v>353</v>
      </c>
      <c r="D31209" s="33" t="s">
        <v>354</v>
      </c>
      <c r="E31209" s="34">
        <v>6478</v>
      </c>
      <c r="F31209" s="35">
        <v>22.05</v>
      </c>
      <c r="G31209" s="34">
        <v>167.4</v>
      </c>
    </row>
    <row r="31210" spans="1:7">
      <c r="A31210" s="32">
        <v>2018</v>
      </c>
      <c r="B31210" s="32">
        <v>6639</v>
      </c>
      <c r="C31210" s="33" t="s">
        <v>353</v>
      </c>
      <c r="D31210" s="33" t="s">
        <v>354</v>
      </c>
      <c r="E31210" s="34">
        <v>27149</v>
      </c>
      <c r="F31210" s="35">
        <v>24.16</v>
      </c>
      <c r="G31210" s="34">
        <v>212.1</v>
      </c>
    </row>
    <row r="31211" spans="1:7">
      <c r="A31211" s="32">
        <v>2018</v>
      </c>
      <c r="B31211" s="32">
        <v>6639</v>
      </c>
      <c r="C31211" s="33" t="s">
        <v>565</v>
      </c>
      <c r="D31211" s="33" t="s">
        <v>566</v>
      </c>
      <c r="E31211" s="34">
        <v>3773</v>
      </c>
      <c r="F31211" s="35">
        <v>5.8</v>
      </c>
      <c r="G31211" s="34">
        <v>1641.4</v>
      </c>
    </row>
    <row r="31212" spans="1:7">
      <c r="A31212" s="32">
        <v>2018</v>
      </c>
      <c r="B31212" s="32">
        <v>6641</v>
      </c>
      <c r="C31212" s="33" t="s">
        <v>363</v>
      </c>
      <c r="D31212" s="33" t="s">
        <v>354</v>
      </c>
      <c r="E31212" s="34">
        <v>32263</v>
      </c>
      <c r="F31212" s="35">
        <v>18</v>
      </c>
      <c r="G31212" s="34">
        <v>239.6</v>
      </c>
    </row>
    <row r="31213" spans="1:7">
      <c r="A31213" s="32">
        <v>2018</v>
      </c>
      <c r="B31213" s="32">
        <v>6641</v>
      </c>
      <c r="C31213" s="33" t="s">
        <v>363</v>
      </c>
      <c r="D31213" s="33" t="s">
        <v>354</v>
      </c>
      <c r="E31213" s="34">
        <v>16340</v>
      </c>
      <c r="F31213" s="35">
        <v>16.68</v>
      </c>
      <c r="G31213" s="34">
        <v>231.8</v>
      </c>
    </row>
    <row r="31214" spans="1:7">
      <c r="A31214" s="32">
        <v>2018</v>
      </c>
      <c r="B31214" s="32">
        <v>6641</v>
      </c>
      <c r="C31214" s="33" t="s">
        <v>363</v>
      </c>
      <c r="D31214" s="33" t="s">
        <v>354</v>
      </c>
      <c r="E31214" s="34">
        <v>32655</v>
      </c>
      <c r="F31214" s="35">
        <v>17.64</v>
      </c>
      <c r="G31214" s="34">
        <v>240.5</v>
      </c>
    </row>
    <row r="31215" spans="1:7">
      <c r="A31215" s="32">
        <v>2018</v>
      </c>
      <c r="B31215" s="32">
        <v>6641</v>
      </c>
      <c r="C31215" s="33" t="s">
        <v>363</v>
      </c>
      <c r="D31215" s="33" t="s">
        <v>354</v>
      </c>
      <c r="E31215" s="34">
        <v>32602</v>
      </c>
      <c r="F31215" s="35">
        <v>18</v>
      </c>
      <c r="G31215" s="34">
        <v>232.4</v>
      </c>
    </row>
    <row r="31216" spans="1:7">
      <c r="A31216" s="32">
        <v>2018</v>
      </c>
      <c r="B31216" s="32">
        <v>6641</v>
      </c>
      <c r="C31216" s="33" t="s">
        <v>363</v>
      </c>
      <c r="D31216" s="33" t="s">
        <v>354</v>
      </c>
      <c r="E31216" s="34">
        <v>48828</v>
      </c>
      <c r="F31216" s="35">
        <v>17.18</v>
      </c>
      <c r="G31216" s="34">
        <v>231</v>
      </c>
    </row>
    <row r="31217" spans="1:7">
      <c r="A31217" s="32">
        <v>2018</v>
      </c>
      <c r="B31217" s="32">
        <v>6664</v>
      </c>
      <c r="C31217" s="33" t="s">
        <v>363</v>
      </c>
      <c r="D31217" s="33" t="s">
        <v>354</v>
      </c>
      <c r="E31217" s="34">
        <v>82251</v>
      </c>
      <c r="F31217" s="35">
        <v>18.126000000000001</v>
      </c>
      <c r="G31217" s="34">
        <v>171</v>
      </c>
    </row>
    <row r="31218" spans="1:7">
      <c r="A31218" s="32">
        <v>2018</v>
      </c>
      <c r="B31218" s="32">
        <v>6664</v>
      </c>
      <c r="C31218" s="33" t="s">
        <v>363</v>
      </c>
      <c r="D31218" s="33" t="s">
        <v>354</v>
      </c>
      <c r="E31218" s="34">
        <v>32491</v>
      </c>
      <c r="F31218" s="35">
        <v>17.157</v>
      </c>
      <c r="G31218" s="34">
        <v>173.1</v>
      </c>
    </row>
    <row r="31219" spans="1:7">
      <c r="A31219" s="32">
        <v>2018</v>
      </c>
      <c r="B31219" s="32">
        <v>6664</v>
      </c>
      <c r="C31219" s="33" t="s">
        <v>363</v>
      </c>
      <c r="D31219" s="33" t="s">
        <v>354</v>
      </c>
      <c r="E31219" s="34">
        <v>16255</v>
      </c>
      <c r="F31219" s="35">
        <v>17.725999999999999</v>
      </c>
      <c r="G31219" s="34">
        <v>186.3</v>
      </c>
    </row>
    <row r="31220" spans="1:7">
      <c r="A31220" s="32">
        <v>2018</v>
      </c>
      <c r="B31220" s="32">
        <v>6664</v>
      </c>
      <c r="C31220" s="33" t="s">
        <v>563</v>
      </c>
      <c r="D31220" s="33" t="s">
        <v>564</v>
      </c>
      <c r="E31220" s="34">
        <v>3330</v>
      </c>
      <c r="F31220" s="35">
        <v>1.054</v>
      </c>
      <c r="G31220" s="34">
        <v>465.9</v>
      </c>
    </row>
    <row r="31221" spans="1:7">
      <c r="A31221" s="32">
        <v>2018</v>
      </c>
      <c r="B31221" s="32">
        <v>6705</v>
      </c>
      <c r="C31221" s="33" t="s">
        <v>353</v>
      </c>
      <c r="D31221" s="33" t="s">
        <v>354</v>
      </c>
      <c r="E31221" s="34">
        <v>119015</v>
      </c>
      <c r="F31221" s="35">
        <v>22.11</v>
      </c>
      <c r="G31221" s="34" t="s">
        <v>364</v>
      </c>
    </row>
    <row r="31222" spans="1:7">
      <c r="A31222" s="32">
        <v>2018</v>
      </c>
      <c r="B31222" s="32">
        <v>6705</v>
      </c>
      <c r="C31222" s="33" t="s">
        <v>353</v>
      </c>
      <c r="D31222" s="33" t="s">
        <v>354</v>
      </c>
      <c r="E31222" s="34">
        <v>32033</v>
      </c>
      <c r="F31222" s="35">
        <v>22.89</v>
      </c>
      <c r="G31222" s="34" t="s">
        <v>364</v>
      </c>
    </row>
    <row r="31223" spans="1:7">
      <c r="A31223" s="32">
        <v>2018</v>
      </c>
      <c r="B31223" s="32">
        <v>6705</v>
      </c>
      <c r="C31223" s="33" t="s">
        <v>563</v>
      </c>
      <c r="D31223" s="33" t="s">
        <v>564</v>
      </c>
      <c r="E31223" s="34">
        <v>14412</v>
      </c>
      <c r="F31223" s="35">
        <v>1.0269999999999999</v>
      </c>
      <c r="G31223" s="34" t="s">
        <v>364</v>
      </c>
    </row>
    <row r="31224" spans="1:7">
      <c r="A31224" s="32">
        <v>2018</v>
      </c>
      <c r="B31224" s="32">
        <v>6705</v>
      </c>
      <c r="C31224" s="33" t="s">
        <v>563</v>
      </c>
      <c r="D31224" s="33" t="s">
        <v>564</v>
      </c>
      <c r="E31224" s="34">
        <v>11100</v>
      </c>
      <c r="F31224" s="35">
        <v>1.0569999999999999</v>
      </c>
      <c r="G31224" s="34" t="s">
        <v>364</v>
      </c>
    </row>
    <row r="31225" spans="1:7">
      <c r="A31225" s="32">
        <v>2018</v>
      </c>
      <c r="B31225" s="32">
        <v>6705</v>
      </c>
      <c r="C31225" s="33" t="s">
        <v>353</v>
      </c>
      <c r="D31225" s="33" t="s">
        <v>354</v>
      </c>
      <c r="E31225" s="34">
        <v>10088</v>
      </c>
      <c r="F31225" s="35">
        <v>23.08</v>
      </c>
      <c r="G31225" s="34" t="s">
        <v>364</v>
      </c>
    </row>
    <row r="31226" spans="1:7">
      <c r="A31226" s="32">
        <v>2018</v>
      </c>
      <c r="B31226" s="32">
        <v>6705</v>
      </c>
      <c r="C31226" s="33" t="s">
        <v>353</v>
      </c>
      <c r="D31226" s="33" t="s">
        <v>354</v>
      </c>
      <c r="E31226" s="34">
        <v>16007</v>
      </c>
      <c r="F31226" s="35">
        <v>23.06</v>
      </c>
      <c r="G31226" s="34" t="s">
        <v>364</v>
      </c>
    </row>
    <row r="31227" spans="1:7">
      <c r="A31227" s="32">
        <v>2018</v>
      </c>
      <c r="B31227" s="32">
        <v>6761</v>
      </c>
      <c r="C31227" s="33" t="s">
        <v>363</v>
      </c>
      <c r="D31227" s="33" t="s">
        <v>354</v>
      </c>
      <c r="E31227" s="34">
        <v>32256</v>
      </c>
      <c r="F31227" s="35">
        <v>17.687000000000001</v>
      </c>
      <c r="G31227" s="34">
        <v>136.1</v>
      </c>
    </row>
    <row r="31228" spans="1:7">
      <c r="A31228" s="32">
        <v>2018</v>
      </c>
      <c r="B31228" s="32">
        <v>6761</v>
      </c>
      <c r="C31228" s="33" t="s">
        <v>565</v>
      </c>
      <c r="D31228" s="33" t="s">
        <v>566</v>
      </c>
      <c r="E31228" s="34">
        <v>2842</v>
      </c>
      <c r="F31228" s="35">
        <v>5.73</v>
      </c>
      <c r="G31228" s="34">
        <v>1764</v>
      </c>
    </row>
    <row r="31229" spans="1:7">
      <c r="A31229" s="32">
        <v>2018</v>
      </c>
      <c r="B31229" s="32">
        <v>6761</v>
      </c>
      <c r="C31229" s="33" t="s">
        <v>563</v>
      </c>
      <c r="D31229" s="33" t="s">
        <v>564</v>
      </c>
      <c r="E31229" s="34">
        <v>5435</v>
      </c>
      <c r="F31229" s="35">
        <v>1.109</v>
      </c>
      <c r="G31229" s="34">
        <v>479</v>
      </c>
    </row>
    <row r="31230" spans="1:7">
      <c r="A31230" s="32">
        <v>2018</v>
      </c>
      <c r="B31230" s="32">
        <v>6768</v>
      </c>
      <c r="C31230" s="33" t="s">
        <v>363</v>
      </c>
      <c r="D31230" s="33" t="s">
        <v>354</v>
      </c>
      <c r="E31230" s="34">
        <v>78950</v>
      </c>
      <c r="F31230" s="35">
        <v>18.010000000000002</v>
      </c>
      <c r="G31230" s="34">
        <v>171.1</v>
      </c>
    </row>
    <row r="31231" spans="1:7">
      <c r="A31231" s="32">
        <v>2018</v>
      </c>
      <c r="B31231" s="32">
        <v>6772</v>
      </c>
      <c r="C31231" s="33" t="s">
        <v>363</v>
      </c>
      <c r="D31231" s="33" t="s">
        <v>354</v>
      </c>
      <c r="E31231" s="34">
        <v>32978</v>
      </c>
      <c r="F31231" s="35">
        <v>17.085999999999999</v>
      </c>
      <c r="G31231" s="34">
        <v>190.9</v>
      </c>
    </row>
    <row r="31232" spans="1:7">
      <c r="A31232" s="32">
        <v>2018</v>
      </c>
      <c r="B31232" s="32">
        <v>6823</v>
      </c>
      <c r="C31232" s="33" t="s">
        <v>353</v>
      </c>
      <c r="D31232" s="33" t="s">
        <v>354</v>
      </c>
      <c r="E31232" s="34">
        <v>27995</v>
      </c>
      <c r="F31232" s="35">
        <v>23.65</v>
      </c>
      <c r="G31232" s="34">
        <v>226.7</v>
      </c>
    </row>
    <row r="31233" spans="1:7">
      <c r="A31233" s="32">
        <v>2018</v>
      </c>
      <c r="B31233" s="32">
        <v>7030</v>
      </c>
      <c r="C31233" s="33" t="s">
        <v>362</v>
      </c>
      <c r="D31233" s="33" t="s">
        <v>354</v>
      </c>
      <c r="E31233" s="34">
        <v>169281</v>
      </c>
      <c r="F31233" s="35">
        <v>13.28</v>
      </c>
      <c r="G31233" s="34" t="s">
        <v>364</v>
      </c>
    </row>
    <row r="31234" spans="1:7">
      <c r="A31234" s="32">
        <v>2018</v>
      </c>
      <c r="B31234" s="32">
        <v>7030</v>
      </c>
      <c r="C31234" s="33" t="s">
        <v>563</v>
      </c>
      <c r="D31234" s="33" t="s">
        <v>564</v>
      </c>
      <c r="E31234" s="34">
        <v>133</v>
      </c>
      <c r="F31234" s="35">
        <v>1</v>
      </c>
      <c r="G31234" s="34" t="s">
        <v>364</v>
      </c>
    </row>
    <row r="31235" spans="1:7">
      <c r="A31235" s="32">
        <v>2018</v>
      </c>
      <c r="B31235" s="32">
        <v>7032</v>
      </c>
      <c r="C31235" s="33" t="s">
        <v>565</v>
      </c>
      <c r="D31235" s="33" t="s">
        <v>566</v>
      </c>
      <c r="E31235" s="34">
        <v>433</v>
      </c>
      <c r="F31235" s="35">
        <v>5.88</v>
      </c>
      <c r="G31235" s="34">
        <v>1874.1</v>
      </c>
    </row>
    <row r="31236" spans="1:7">
      <c r="A31236" s="32">
        <v>2018</v>
      </c>
      <c r="B31236" s="32">
        <v>7032</v>
      </c>
      <c r="C31236" s="33" t="s">
        <v>565</v>
      </c>
      <c r="D31236" s="33" t="s">
        <v>566</v>
      </c>
      <c r="E31236" s="34">
        <v>265</v>
      </c>
      <c r="F31236" s="35">
        <v>5.88</v>
      </c>
      <c r="G31236" s="34">
        <v>2594.1999999999998</v>
      </c>
    </row>
    <row r="31237" spans="1:7">
      <c r="A31237" s="32">
        <v>2018</v>
      </c>
      <c r="B31237" s="32">
        <v>7032</v>
      </c>
      <c r="C31237" s="33" t="s">
        <v>565</v>
      </c>
      <c r="D31237" s="33" t="s">
        <v>566</v>
      </c>
      <c r="E31237" s="34">
        <v>879</v>
      </c>
      <c r="F31237" s="35">
        <v>5.88</v>
      </c>
      <c r="G31237" s="34">
        <v>1775.1</v>
      </c>
    </row>
    <row r="31238" spans="1:7">
      <c r="A31238" s="32">
        <v>2018</v>
      </c>
      <c r="B31238" s="32">
        <v>7032</v>
      </c>
      <c r="C31238" s="33" t="s">
        <v>565</v>
      </c>
      <c r="D31238" s="33" t="s">
        <v>566</v>
      </c>
      <c r="E31238" s="34">
        <v>975</v>
      </c>
      <c r="F31238" s="35">
        <v>5.88</v>
      </c>
      <c r="G31238" s="34">
        <v>1611</v>
      </c>
    </row>
    <row r="31239" spans="1:7">
      <c r="A31239" s="32">
        <v>2018</v>
      </c>
      <c r="B31239" s="32">
        <v>7032</v>
      </c>
      <c r="C31239" s="33" t="s">
        <v>565</v>
      </c>
      <c r="D31239" s="33" t="s">
        <v>566</v>
      </c>
      <c r="E31239" s="34">
        <v>1153</v>
      </c>
      <c r="F31239" s="35">
        <v>5.88</v>
      </c>
      <c r="G31239" s="34">
        <v>1677.2</v>
      </c>
    </row>
    <row r="31240" spans="1:7">
      <c r="A31240" s="32">
        <v>2018</v>
      </c>
      <c r="B31240" s="32">
        <v>7032</v>
      </c>
      <c r="C31240" s="33" t="s">
        <v>565</v>
      </c>
      <c r="D31240" s="33" t="s">
        <v>566</v>
      </c>
      <c r="E31240" s="34">
        <v>150</v>
      </c>
      <c r="F31240" s="35">
        <v>5.88</v>
      </c>
      <c r="G31240" s="34">
        <v>1875.4</v>
      </c>
    </row>
    <row r="31241" spans="1:7">
      <c r="A31241" s="32">
        <v>2018</v>
      </c>
      <c r="B31241" s="32">
        <v>7032</v>
      </c>
      <c r="C31241" s="33" t="s">
        <v>565</v>
      </c>
      <c r="D31241" s="33" t="s">
        <v>566</v>
      </c>
      <c r="E31241" s="34">
        <v>545</v>
      </c>
      <c r="F31241" s="35">
        <v>5.88</v>
      </c>
      <c r="G31241" s="34">
        <v>1874.3</v>
      </c>
    </row>
    <row r="31242" spans="1:7">
      <c r="A31242" s="32">
        <v>2018</v>
      </c>
      <c r="B31242" s="32">
        <v>7032</v>
      </c>
      <c r="C31242" s="33" t="s">
        <v>565</v>
      </c>
      <c r="D31242" s="33" t="s">
        <v>566</v>
      </c>
      <c r="E31242" s="34">
        <v>797</v>
      </c>
      <c r="F31242" s="35">
        <v>5.88</v>
      </c>
      <c r="G31242" s="34">
        <v>1783.9</v>
      </c>
    </row>
    <row r="31243" spans="1:7">
      <c r="A31243" s="32">
        <v>2018</v>
      </c>
      <c r="B31243" s="32">
        <v>7032</v>
      </c>
      <c r="C31243" s="33" t="s">
        <v>565</v>
      </c>
      <c r="D31243" s="33" t="s">
        <v>566</v>
      </c>
      <c r="E31243" s="34">
        <v>207</v>
      </c>
      <c r="F31243" s="35">
        <v>5.88</v>
      </c>
      <c r="G31243" s="34">
        <v>1873.8</v>
      </c>
    </row>
    <row r="31244" spans="1:7">
      <c r="A31244" s="32">
        <v>2018</v>
      </c>
      <c r="B31244" s="32">
        <v>7032</v>
      </c>
      <c r="C31244" s="33" t="s">
        <v>563</v>
      </c>
      <c r="D31244" s="33" t="s">
        <v>564</v>
      </c>
      <c r="E31244" s="34">
        <v>7793</v>
      </c>
      <c r="F31244" s="35">
        <v>1.0720000000000001</v>
      </c>
      <c r="G31244" s="34">
        <v>330.1</v>
      </c>
    </row>
    <row r="31245" spans="1:7">
      <c r="A31245" s="32">
        <v>2018</v>
      </c>
      <c r="B31245" s="32">
        <v>7032</v>
      </c>
      <c r="C31245" s="33" t="s">
        <v>563</v>
      </c>
      <c r="D31245" s="33" t="s">
        <v>564</v>
      </c>
      <c r="E31245" s="34">
        <v>7339</v>
      </c>
      <c r="F31245" s="35">
        <v>1.079</v>
      </c>
      <c r="G31245" s="34">
        <v>298.2</v>
      </c>
    </row>
    <row r="31246" spans="1:7">
      <c r="A31246" s="32">
        <v>2018</v>
      </c>
      <c r="B31246" s="32">
        <v>7032</v>
      </c>
      <c r="C31246" s="33" t="s">
        <v>563</v>
      </c>
      <c r="D31246" s="33" t="s">
        <v>564</v>
      </c>
      <c r="E31246" s="34">
        <v>5311</v>
      </c>
      <c r="F31246" s="35">
        <v>1.0740000000000001</v>
      </c>
      <c r="G31246" s="34">
        <v>346.8</v>
      </c>
    </row>
    <row r="31247" spans="1:7">
      <c r="A31247" s="32">
        <v>2018</v>
      </c>
      <c r="B31247" s="32">
        <v>7032</v>
      </c>
      <c r="C31247" s="33" t="s">
        <v>563</v>
      </c>
      <c r="D31247" s="33" t="s">
        <v>564</v>
      </c>
      <c r="E31247" s="34">
        <v>3460</v>
      </c>
      <c r="F31247" s="35">
        <v>1.077</v>
      </c>
      <c r="G31247" s="34">
        <v>382.4</v>
      </c>
    </row>
    <row r="31248" spans="1:7">
      <c r="A31248" s="32">
        <v>2018</v>
      </c>
      <c r="B31248" s="32">
        <v>7032</v>
      </c>
      <c r="C31248" s="33" t="s">
        <v>563</v>
      </c>
      <c r="D31248" s="33" t="s">
        <v>564</v>
      </c>
      <c r="E31248" s="34">
        <v>3204</v>
      </c>
      <c r="F31248" s="35">
        <v>1.083</v>
      </c>
      <c r="G31248" s="34">
        <v>384.9</v>
      </c>
    </row>
    <row r="31249" spans="1:7">
      <c r="A31249" s="32">
        <v>2018</v>
      </c>
      <c r="B31249" s="32">
        <v>7032</v>
      </c>
      <c r="C31249" s="33" t="s">
        <v>563</v>
      </c>
      <c r="D31249" s="33" t="s">
        <v>564</v>
      </c>
      <c r="E31249" s="34">
        <v>32</v>
      </c>
      <c r="F31249" s="35">
        <v>1.091</v>
      </c>
      <c r="G31249" s="34">
        <v>6536.1</v>
      </c>
    </row>
    <row r="31250" spans="1:7">
      <c r="A31250" s="32">
        <v>2018</v>
      </c>
      <c r="B31250" s="32">
        <v>7032</v>
      </c>
      <c r="C31250" s="33" t="s">
        <v>563</v>
      </c>
      <c r="D31250" s="33" t="s">
        <v>564</v>
      </c>
      <c r="E31250" s="34">
        <v>913</v>
      </c>
      <c r="F31250" s="35">
        <v>1.091</v>
      </c>
      <c r="G31250" s="34">
        <v>663.3</v>
      </c>
    </row>
    <row r="31251" spans="1:7">
      <c r="A31251" s="32">
        <v>2018</v>
      </c>
      <c r="B31251" s="32">
        <v>7032</v>
      </c>
      <c r="C31251" s="33" t="s">
        <v>563</v>
      </c>
      <c r="D31251" s="33" t="s">
        <v>564</v>
      </c>
      <c r="E31251" s="34">
        <v>20345</v>
      </c>
      <c r="F31251" s="35">
        <v>1.0840000000000001</v>
      </c>
      <c r="G31251" s="34">
        <v>275.39999999999998</v>
      </c>
    </row>
    <row r="31252" spans="1:7">
      <c r="A31252" s="32">
        <v>2018</v>
      </c>
      <c r="B31252" s="32">
        <v>7032</v>
      </c>
      <c r="C31252" s="33" t="s">
        <v>563</v>
      </c>
      <c r="D31252" s="33" t="s">
        <v>564</v>
      </c>
      <c r="E31252" s="34">
        <v>10468</v>
      </c>
      <c r="F31252" s="35">
        <v>1.0720000000000001</v>
      </c>
      <c r="G31252" s="34">
        <v>330.7</v>
      </c>
    </row>
    <row r="31253" spans="1:7">
      <c r="A31253" s="32">
        <v>2018</v>
      </c>
      <c r="B31253" s="32">
        <v>7082</v>
      </c>
      <c r="C31253" s="33" t="s">
        <v>563</v>
      </c>
      <c r="D31253" s="33" t="s">
        <v>564</v>
      </c>
      <c r="E31253" s="34">
        <v>1993411</v>
      </c>
      <c r="F31253" s="35">
        <v>1.0369999999999999</v>
      </c>
      <c r="G31253" s="34">
        <v>388</v>
      </c>
    </row>
    <row r="31254" spans="1:7">
      <c r="A31254" s="32">
        <v>2018</v>
      </c>
      <c r="B31254" s="32">
        <v>7097</v>
      </c>
      <c r="C31254" s="33" t="s">
        <v>563</v>
      </c>
      <c r="D31254" s="33" t="s">
        <v>564</v>
      </c>
      <c r="E31254" s="34">
        <v>14325</v>
      </c>
      <c r="F31254" s="35">
        <v>1.0149999999999999</v>
      </c>
      <c r="G31254" s="34">
        <v>247.7</v>
      </c>
    </row>
    <row r="31255" spans="1:7">
      <c r="A31255" s="32">
        <v>2018</v>
      </c>
      <c r="B31255" s="32">
        <v>7146</v>
      </c>
      <c r="C31255" s="33" t="s">
        <v>565</v>
      </c>
      <c r="D31255" s="33" t="s">
        <v>566</v>
      </c>
      <c r="E31255" s="34">
        <v>595</v>
      </c>
      <c r="F31255" s="35">
        <v>5.67</v>
      </c>
      <c r="G31255" s="34">
        <v>1973.7</v>
      </c>
    </row>
    <row r="31256" spans="1:7">
      <c r="A31256" s="32">
        <v>2018</v>
      </c>
      <c r="B31256" s="32">
        <v>7153</v>
      </c>
      <c r="C31256" s="33" t="s">
        <v>563</v>
      </c>
      <c r="D31256" s="33" t="s">
        <v>564</v>
      </c>
      <c r="E31256" s="34">
        <v>410896</v>
      </c>
      <c r="F31256" s="35">
        <v>1.0389999999999999</v>
      </c>
      <c r="G31256" s="34" t="s">
        <v>364</v>
      </c>
    </row>
    <row r="31257" spans="1:7">
      <c r="A31257" s="32">
        <v>2018</v>
      </c>
      <c r="B31257" s="32">
        <v>7158</v>
      </c>
      <c r="C31257" s="33" t="s">
        <v>563</v>
      </c>
      <c r="D31257" s="33" t="s">
        <v>564</v>
      </c>
      <c r="E31257" s="34">
        <v>11673</v>
      </c>
      <c r="F31257" s="35">
        <v>1.028</v>
      </c>
      <c r="G31257" s="34">
        <v>550</v>
      </c>
    </row>
    <row r="31258" spans="1:7">
      <c r="A31258" s="32">
        <v>2018</v>
      </c>
      <c r="B31258" s="32">
        <v>7158</v>
      </c>
      <c r="C31258" s="33" t="s">
        <v>563</v>
      </c>
      <c r="D31258" s="33" t="s">
        <v>564</v>
      </c>
      <c r="E31258" s="34">
        <v>14591</v>
      </c>
      <c r="F31258" s="35">
        <v>1.028</v>
      </c>
      <c r="G31258" s="34">
        <v>473.3</v>
      </c>
    </row>
    <row r="31259" spans="1:7">
      <c r="A31259" s="32">
        <v>2018</v>
      </c>
      <c r="B31259" s="32">
        <v>7159</v>
      </c>
      <c r="C31259" s="33" t="s">
        <v>563</v>
      </c>
      <c r="D31259" s="33" t="s">
        <v>564</v>
      </c>
      <c r="E31259" s="34">
        <v>130089</v>
      </c>
      <c r="F31259" s="35">
        <v>1.01</v>
      </c>
      <c r="G31259" s="34">
        <v>424.7</v>
      </c>
    </row>
    <row r="31260" spans="1:7">
      <c r="A31260" s="32">
        <v>2018</v>
      </c>
      <c r="B31260" s="32">
        <v>7203</v>
      </c>
      <c r="C31260" s="33" t="s">
        <v>563</v>
      </c>
      <c r="D31260" s="33" t="s">
        <v>564</v>
      </c>
      <c r="E31260" s="34">
        <v>51366</v>
      </c>
      <c r="F31260" s="35">
        <v>1.03</v>
      </c>
      <c r="G31260" s="34">
        <v>322.39999999999998</v>
      </c>
    </row>
    <row r="31261" spans="1:7">
      <c r="A31261" s="32">
        <v>2018</v>
      </c>
      <c r="B31261" s="32">
        <v>7210</v>
      </c>
      <c r="C31261" s="33" t="s">
        <v>353</v>
      </c>
      <c r="D31261" s="33" t="s">
        <v>354</v>
      </c>
      <c r="E31261" s="34">
        <v>25305</v>
      </c>
      <c r="F31261" s="35">
        <v>25.1</v>
      </c>
      <c r="G31261" s="34">
        <v>311.39999999999998</v>
      </c>
    </row>
    <row r="31262" spans="1:7">
      <c r="A31262" s="32">
        <v>2018</v>
      </c>
      <c r="B31262" s="32">
        <v>7210</v>
      </c>
      <c r="C31262" s="33" t="s">
        <v>565</v>
      </c>
      <c r="D31262" s="33" t="s">
        <v>566</v>
      </c>
      <c r="E31262" s="34">
        <v>1427</v>
      </c>
      <c r="F31262" s="35">
        <v>5.77</v>
      </c>
      <c r="G31262" s="34">
        <v>1558.9</v>
      </c>
    </row>
    <row r="31263" spans="1:7">
      <c r="A31263" s="32">
        <v>2018</v>
      </c>
      <c r="B31263" s="32">
        <v>7210</v>
      </c>
      <c r="C31263" s="33" t="s">
        <v>563</v>
      </c>
      <c r="D31263" s="33" t="s">
        <v>564</v>
      </c>
      <c r="E31263" s="34">
        <v>4844</v>
      </c>
      <c r="F31263" s="35">
        <v>1.032</v>
      </c>
      <c r="G31263" s="34">
        <v>610.79999999999995</v>
      </c>
    </row>
    <row r="31264" spans="1:7">
      <c r="A31264" s="32">
        <v>2018</v>
      </c>
      <c r="B31264" s="32">
        <v>7210</v>
      </c>
      <c r="C31264" s="33" t="s">
        <v>563</v>
      </c>
      <c r="D31264" s="33" t="s">
        <v>564</v>
      </c>
      <c r="E31264" s="34">
        <v>10656</v>
      </c>
      <c r="F31264" s="35">
        <v>1.032</v>
      </c>
      <c r="G31264" s="34">
        <v>613.79999999999995</v>
      </c>
    </row>
    <row r="31265" spans="1:7">
      <c r="A31265" s="32">
        <v>2018</v>
      </c>
      <c r="B31265" s="32">
        <v>7210</v>
      </c>
      <c r="C31265" s="33" t="s">
        <v>353</v>
      </c>
      <c r="D31265" s="33" t="s">
        <v>354</v>
      </c>
      <c r="E31265" s="34">
        <v>12174</v>
      </c>
      <c r="F31265" s="35">
        <v>23.81</v>
      </c>
      <c r="G31265" s="34">
        <v>388.2</v>
      </c>
    </row>
    <row r="31266" spans="1:7">
      <c r="A31266" s="32">
        <v>2018</v>
      </c>
      <c r="B31266" s="32">
        <v>7210</v>
      </c>
      <c r="C31266" s="33" t="s">
        <v>353</v>
      </c>
      <c r="D31266" s="33" t="s">
        <v>354</v>
      </c>
      <c r="E31266" s="34">
        <v>12705</v>
      </c>
      <c r="F31266" s="35">
        <v>24.97</v>
      </c>
      <c r="G31266" s="34">
        <v>348.4</v>
      </c>
    </row>
    <row r="31267" spans="1:7">
      <c r="A31267" s="32">
        <v>2018</v>
      </c>
      <c r="B31267" s="32">
        <v>7212</v>
      </c>
      <c r="C31267" s="33" t="s">
        <v>565</v>
      </c>
      <c r="D31267" s="33" t="s">
        <v>566</v>
      </c>
      <c r="E31267" s="34">
        <v>41</v>
      </c>
      <c r="F31267" s="35">
        <v>5.88</v>
      </c>
      <c r="G31267" s="34">
        <v>1849.2</v>
      </c>
    </row>
    <row r="31268" spans="1:7">
      <c r="A31268" s="32">
        <v>2018</v>
      </c>
      <c r="B31268" s="32">
        <v>7212</v>
      </c>
      <c r="C31268" s="33" t="s">
        <v>565</v>
      </c>
      <c r="D31268" s="33" t="s">
        <v>566</v>
      </c>
      <c r="E31268" s="34">
        <v>50</v>
      </c>
      <c r="F31268" s="35">
        <v>5.88</v>
      </c>
      <c r="G31268" s="34">
        <v>1595.9</v>
      </c>
    </row>
    <row r="31269" spans="1:7">
      <c r="A31269" s="32">
        <v>2018</v>
      </c>
      <c r="B31269" s="32">
        <v>7212</v>
      </c>
      <c r="C31269" s="33" t="s">
        <v>565</v>
      </c>
      <c r="D31269" s="33" t="s">
        <v>566</v>
      </c>
      <c r="E31269" s="34">
        <v>157</v>
      </c>
      <c r="F31269" s="35">
        <v>5.88</v>
      </c>
      <c r="G31269" s="34">
        <v>2556.9</v>
      </c>
    </row>
    <row r="31270" spans="1:7">
      <c r="A31270" s="32">
        <v>2018</v>
      </c>
      <c r="B31270" s="32">
        <v>7212</v>
      </c>
      <c r="C31270" s="33" t="s">
        <v>565</v>
      </c>
      <c r="D31270" s="33" t="s">
        <v>566</v>
      </c>
      <c r="E31270" s="34">
        <v>250</v>
      </c>
      <c r="F31270" s="35">
        <v>5.88</v>
      </c>
      <c r="G31270" s="34">
        <v>1773.1</v>
      </c>
    </row>
    <row r="31271" spans="1:7">
      <c r="A31271" s="32">
        <v>2018</v>
      </c>
      <c r="B31271" s="32">
        <v>7212</v>
      </c>
      <c r="C31271" s="33" t="s">
        <v>565</v>
      </c>
      <c r="D31271" s="33" t="s">
        <v>566</v>
      </c>
      <c r="E31271" s="34">
        <v>1889</v>
      </c>
      <c r="F31271" s="35">
        <v>5.88</v>
      </c>
      <c r="G31271" s="34">
        <v>1758.1</v>
      </c>
    </row>
    <row r="31272" spans="1:7">
      <c r="A31272" s="32">
        <v>2018</v>
      </c>
      <c r="B31272" s="32">
        <v>7212</v>
      </c>
      <c r="C31272" s="33" t="s">
        <v>565</v>
      </c>
      <c r="D31272" s="33" t="s">
        <v>566</v>
      </c>
      <c r="E31272" s="34">
        <v>15</v>
      </c>
      <c r="F31272" s="35">
        <v>5.88</v>
      </c>
      <c r="G31272" s="34">
        <v>1846</v>
      </c>
    </row>
    <row r="31273" spans="1:7">
      <c r="A31273" s="32">
        <v>2018</v>
      </c>
      <c r="B31273" s="32">
        <v>7212</v>
      </c>
      <c r="C31273" s="33" t="s">
        <v>565</v>
      </c>
      <c r="D31273" s="33" t="s">
        <v>566</v>
      </c>
      <c r="E31273" s="34">
        <v>3826</v>
      </c>
      <c r="F31273" s="35">
        <v>5.88</v>
      </c>
      <c r="G31273" s="34">
        <v>1659.8</v>
      </c>
    </row>
    <row r="31274" spans="1:7">
      <c r="A31274" s="32">
        <v>2018</v>
      </c>
      <c r="B31274" s="32">
        <v>7212</v>
      </c>
      <c r="C31274" s="33" t="s">
        <v>563</v>
      </c>
      <c r="D31274" s="33" t="s">
        <v>564</v>
      </c>
      <c r="E31274" s="34">
        <v>36994</v>
      </c>
      <c r="F31274" s="35">
        <v>1.0349999999999999</v>
      </c>
      <c r="G31274" s="34">
        <v>237.8</v>
      </c>
    </row>
    <row r="31275" spans="1:7">
      <c r="A31275" s="32">
        <v>2018</v>
      </c>
      <c r="B31275" s="32">
        <v>7212</v>
      </c>
      <c r="C31275" s="33" t="s">
        <v>563</v>
      </c>
      <c r="D31275" s="33" t="s">
        <v>564</v>
      </c>
      <c r="E31275" s="34">
        <v>5595</v>
      </c>
      <c r="F31275" s="35">
        <v>1.038</v>
      </c>
      <c r="G31275" s="34">
        <v>368.2</v>
      </c>
    </row>
    <row r="31276" spans="1:7">
      <c r="A31276" s="32">
        <v>2018</v>
      </c>
      <c r="B31276" s="32">
        <v>7212</v>
      </c>
      <c r="C31276" s="33" t="s">
        <v>563</v>
      </c>
      <c r="D31276" s="33" t="s">
        <v>564</v>
      </c>
      <c r="E31276" s="34">
        <v>310</v>
      </c>
      <c r="F31276" s="35">
        <v>1.038</v>
      </c>
      <c r="G31276" s="34">
        <v>2613.6999999999998</v>
      </c>
    </row>
    <row r="31277" spans="1:7">
      <c r="A31277" s="32">
        <v>2018</v>
      </c>
      <c r="B31277" s="32">
        <v>7212</v>
      </c>
      <c r="C31277" s="33" t="s">
        <v>563</v>
      </c>
      <c r="D31277" s="33" t="s">
        <v>564</v>
      </c>
      <c r="E31277" s="34">
        <v>385</v>
      </c>
      <c r="F31277" s="35">
        <v>1.0409999999999999</v>
      </c>
      <c r="G31277" s="34">
        <v>933.2</v>
      </c>
    </row>
    <row r="31278" spans="1:7">
      <c r="A31278" s="32">
        <v>2018</v>
      </c>
      <c r="B31278" s="32">
        <v>7212</v>
      </c>
      <c r="C31278" s="33" t="s">
        <v>563</v>
      </c>
      <c r="D31278" s="33" t="s">
        <v>564</v>
      </c>
      <c r="E31278" s="34">
        <v>409</v>
      </c>
      <c r="F31278" s="35">
        <v>1.038</v>
      </c>
      <c r="G31278" s="34">
        <v>1838.6</v>
      </c>
    </row>
    <row r="31279" spans="1:7">
      <c r="A31279" s="32">
        <v>2018</v>
      </c>
      <c r="B31279" s="32">
        <v>7212</v>
      </c>
      <c r="C31279" s="33" t="s">
        <v>563</v>
      </c>
      <c r="D31279" s="33" t="s">
        <v>564</v>
      </c>
      <c r="E31279" s="34">
        <v>264</v>
      </c>
      <c r="F31279" s="35">
        <v>1.04</v>
      </c>
      <c r="G31279" s="34">
        <v>2931</v>
      </c>
    </row>
    <row r="31280" spans="1:7">
      <c r="A31280" s="32">
        <v>2018</v>
      </c>
      <c r="B31280" s="32">
        <v>7212</v>
      </c>
      <c r="C31280" s="33" t="s">
        <v>563</v>
      </c>
      <c r="D31280" s="33" t="s">
        <v>564</v>
      </c>
      <c r="E31280" s="34">
        <v>1467</v>
      </c>
      <c r="F31280" s="35">
        <v>1.0369999999999999</v>
      </c>
      <c r="G31280" s="34">
        <v>776.6</v>
      </c>
    </row>
    <row r="31281" spans="1:7">
      <c r="A31281" s="32">
        <v>2018</v>
      </c>
      <c r="B31281" s="32">
        <v>7212</v>
      </c>
      <c r="C31281" s="33" t="s">
        <v>563</v>
      </c>
      <c r="D31281" s="33" t="s">
        <v>564</v>
      </c>
      <c r="E31281" s="34">
        <v>1041</v>
      </c>
      <c r="F31281" s="35">
        <v>1.0389999999999999</v>
      </c>
      <c r="G31281" s="34">
        <v>873.2</v>
      </c>
    </row>
    <row r="31282" spans="1:7">
      <c r="A31282" s="32">
        <v>2018</v>
      </c>
      <c r="B31282" s="32">
        <v>7212</v>
      </c>
      <c r="C31282" s="33" t="s">
        <v>563</v>
      </c>
      <c r="D31282" s="33" t="s">
        <v>564</v>
      </c>
      <c r="E31282" s="34">
        <v>60</v>
      </c>
      <c r="F31282" s="35">
        <v>1.0409999999999999</v>
      </c>
      <c r="G31282" s="34">
        <v>4878.8999999999996</v>
      </c>
    </row>
    <row r="31283" spans="1:7">
      <c r="A31283" s="32">
        <v>2018</v>
      </c>
      <c r="B31283" s="32">
        <v>7212</v>
      </c>
      <c r="C31283" s="33" t="s">
        <v>563</v>
      </c>
      <c r="D31283" s="33" t="s">
        <v>564</v>
      </c>
      <c r="E31283" s="34">
        <v>34</v>
      </c>
      <c r="F31283" s="35">
        <v>1.0069999999999999</v>
      </c>
      <c r="G31283" s="34">
        <v>6123</v>
      </c>
    </row>
    <row r="31284" spans="1:7">
      <c r="A31284" s="32">
        <v>2018</v>
      </c>
      <c r="B31284" s="32">
        <v>7213</v>
      </c>
      <c r="C31284" s="33" t="s">
        <v>353</v>
      </c>
      <c r="D31284" s="33" t="s">
        <v>354</v>
      </c>
      <c r="E31284" s="34">
        <v>11065</v>
      </c>
      <c r="F31284" s="35">
        <v>23.792000000000002</v>
      </c>
      <c r="G31284" s="34">
        <v>264</v>
      </c>
    </row>
    <row r="31285" spans="1:7">
      <c r="A31285" s="32">
        <v>2018</v>
      </c>
      <c r="B31285" s="32">
        <v>7213</v>
      </c>
      <c r="C31285" s="33" t="s">
        <v>353</v>
      </c>
      <c r="D31285" s="33" t="s">
        <v>354</v>
      </c>
      <c r="E31285" s="34">
        <v>24649</v>
      </c>
      <c r="F31285" s="35">
        <v>23.914000000000001</v>
      </c>
      <c r="G31285" s="34">
        <v>262.60000000000002</v>
      </c>
    </row>
    <row r="31286" spans="1:7">
      <c r="A31286" s="32">
        <v>2018</v>
      </c>
      <c r="B31286" s="32">
        <v>7213</v>
      </c>
      <c r="C31286" s="33" t="s">
        <v>353</v>
      </c>
      <c r="D31286" s="33" t="s">
        <v>354</v>
      </c>
      <c r="E31286" s="34">
        <v>24387</v>
      </c>
      <c r="F31286" s="35">
        <v>22.616</v>
      </c>
      <c r="G31286" s="34">
        <v>279.5</v>
      </c>
    </row>
    <row r="31287" spans="1:7">
      <c r="A31287" s="32">
        <v>2018</v>
      </c>
      <c r="B31287" s="32">
        <v>7213</v>
      </c>
      <c r="C31287" s="33" t="s">
        <v>353</v>
      </c>
      <c r="D31287" s="33" t="s">
        <v>354</v>
      </c>
      <c r="E31287" s="34">
        <v>22312</v>
      </c>
      <c r="F31287" s="35">
        <v>23.832000000000001</v>
      </c>
      <c r="G31287" s="34">
        <v>255.2</v>
      </c>
    </row>
    <row r="31288" spans="1:7">
      <c r="A31288" s="32">
        <v>2018</v>
      </c>
      <c r="B31288" s="32">
        <v>7213</v>
      </c>
      <c r="C31288" s="33" t="s">
        <v>353</v>
      </c>
      <c r="D31288" s="33" t="s">
        <v>354</v>
      </c>
      <c r="E31288" s="34">
        <v>12077</v>
      </c>
      <c r="F31288" s="35">
        <v>25.152000000000001</v>
      </c>
      <c r="G31288" s="34">
        <v>263.39999999999998</v>
      </c>
    </row>
    <row r="31289" spans="1:7">
      <c r="A31289" s="32">
        <v>2018</v>
      </c>
      <c r="B31289" s="32">
        <v>7213</v>
      </c>
      <c r="C31289" s="33" t="s">
        <v>353</v>
      </c>
      <c r="D31289" s="33" t="s">
        <v>354</v>
      </c>
      <c r="E31289" s="34">
        <v>34868</v>
      </c>
      <c r="F31289" s="35">
        <v>24.448</v>
      </c>
      <c r="G31289" s="34">
        <v>253.4</v>
      </c>
    </row>
    <row r="31290" spans="1:7">
      <c r="A31290" s="32">
        <v>2018</v>
      </c>
      <c r="B31290" s="32">
        <v>7213</v>
      </c>
      <c r="C31290" s="33" t="s">
        <v>565</v>
      </c>
      <c r="D31290" s="33" t="s">
        <v>566</v>
      </c>
      <c r="E31290" s="34">
        <v>2691</v>
      </c>
      <c r="F31290" s="35">
        <v>5.88</v>
      </c>
      <c r="G31290" s="34">
        <v>1564.9</v>
      </c>
    </row>
    <row r="31291" spans="1:7">
      <c r="A31291" s="32">
        <v>2018</v>
      </c>
      <c r="B31291" s="32">
        <v>7237</v>
      </c>
      <c r="C31291" s="33" t="s">
        <v>563</v>
      </c>
      <c r="D31291" s="33" t="s">
        <v>564</v>
      </c>
      <c r="E31291" s="34">
        <v>22874</v>
      </c>
      <c r="F31291" s="35">
        <v>1.069</v>
      </c>
      <c r="G31291" s="34">
        <v>376.2</v>
      </c>
    </row>
    <row r="31292" spans="1:7">
      <c r="A31292" s="32">
        <v>2018</v>
      </c>
      <c r="B31292" s="32">
        <v>7237</v>
      </c>
      <c r="C31292" s="33" t="s">
        <v>563</v>
      </c>
      <c r="D31292" s="33" t="s">
        <v>564</v>
      </c>
      <c r="E31292" s="34">
        <v>20570</v>
      </c>
      <c r="F31292" s="35">
        <v>1.077</v>
      </c>
      <c r="G31292" s="34">
        <v>403.6</v>
      </c>
    </row>
    <row r="31293" spans="1:7">
      <c r="A31293" s="32">
        <v>2018</v>
      </c>
      <c r="B31293" s="32">
        <v>7237</v>
      </c>
      <c r="C31293" s="33" t="s">
        <v>563</v>
      </c>
      <c r="D31293" s="33" t="s">
        <v>564</v>
      </c>
      <c r="E31293" s="34">
        <v>11741</v>
      </c>
      <c r="F31293" s="35">
        <v>1.0740000000000001</v>
      </c>
      <c r="G31293" s="34">
        <v>427.1</v>
      </c>
    </row>
    <row r="31294" spans="1:7">
      <c r="A31294" s="32">
        <v>2018</v>
      </c>
      <c r="B31294" s="32">
        <v>7237</v>
      </c>
      <c r="C31294" s="33" t="s">
        <v>563</v>
      </c>
      <c r="D31294" s="33" t="s">
        <v>564</v>
      </c>
      <c r="E31294" s="34">
        <v>8294</v>
      </c>
      <c r="F31294" s="35">
        <v>1.0660000000000001</v>
      </c>
      <c r="G31294" s="34">
        <v>420.6</v>
      </c>
    </row>
    <row r="31295" spans="1:7">
      <c r="A31295" s="32">
        <v>2018</v>
      </c>
      <c r="B31295" s="32">
        <v>7237</v>
      </c>
      <c r="C31295" s="33" t="s">
        <v>563</v>
      </c>
      <c r="D31295" s="33" t="s">
        <v>564</v>
      </c>
      <c r="E31295" s="34">
        <v>6993</v>
      </c>
      <c r="F31295" s="35">
        <v>1.0629999999999999</v>
      </c>
      <c r="G31295" s="34">
        <v>438.6</v>
      </c>
    </row>
    <row r="31296" spans="1:7">
      <c r="A31296" s="32">
        <v>2018</v>
      </c>
      <c r="B31296" s="32">
        <v>7237</v>
      </c>
      <c r="C31296" s="33" t="s">
        <v>563</v>
      </c>
      <c r="D31296" s="33" t="s">
        <v>564</v>
      </c>
      <c r="E31296" s="34">
        <v>4350</v>
      </c>
      <c r="F31296" s="35">
        <v>1.081</v>
      </c>
      <c r="G31296" s="34">
        <v>434.4</v>
      </c>
    </row>
    <row r="31297" spans="1:7">
      <c r="A31297" s="32">
        <v>2018</v>
      </c>
      <c r="B31297" s="32">
        <v>7237</v>
      </c>
      <c r="C31297" s="33" t="s">
        <v>563</v>
      </c>
      <c r="D31297" s="33" t="s">
        <v>564</v>
      </c>
      <c r="E31297" s="34">
        <v>23</v>
      </c>
      <c r="F31297" s="35">
        <v>1.0509999999999999</v>
      </c>
      <c r="G31297" s="34">
        <v>469.4</v>
      </c>
    </row>
    <row r="31298" spans="1:7">
      <c r="A31298" s="32">
        <v>2018</v>
      </c>
      <c r="B31298" s="32">
        <v>7237</v>
      </c>
      <c r="C31298" s="33" t="s">
        <v>563</v>
      </c>
      <c r="D31298" s="33" t="s">
        <v>564</v>
      </c>
      <c r="E31298" s="34">
        <v>66</v>
      </c>
      <c r="F31298" s="35">
        <v>1.0589999999999999</v>
      </c>
      <c r="G31298" s="34">
        <v>720</v>
      </c>
    </row>
    <row r="31299" spans="1:7">
      <c r="A31299" s="32">
        <v>2018</v>
      </c>
      <c r="B31299" s="32">
        <v>7237</v>
      </c>
      <c r="C31299" s="33" t="s">
        <v>563</v>
      </c>
      <c r="D31299" s="33" t="s">
        <v>564</v>
      </c>
      <c r="E31299" s="34">
        <v>75</v>
      </c>
      <c r="F31299" s="35">
        <v>1.0549999999999999</v>
      </c>
      <c r="G31299" s="34">
        <v>516.70000000000005</v>
      </c>
    </row>
    <row r="31300" spans="1:7">
      <c r="A31300" s="32">
        <v>2018</v>
      </c>
      <c r="B31300" s="32">
        <v>7237</v>
      </c>
      <c r="C31300" s="33" t="s">
        <v>563</v>
      </c>
      <c r="D31300" s="33" t="s">
        <v>564</v>
      </c>
      <c r="E31300" s="34">
        <v>300</v>
      </c>
      <c r="F31300" s="35">
        <v>1.0620000000000001</v>
      </c>
      <c r="G31300" s="34">
        <v>424.2</v>
      </c>
    </row>
    <row r="31301" spans="1:7">
      <c r="A31301" s="32">
        <v>2018</v>
      </c>
      <c r="B31301" s="32">
        <v>7237</v>
      </c>
      <c r="C31301" s="33" t="s">
        <v>563</v>
      </c>
      <c r="D31301" s="33" t="s">
        <v>564</v>
      </c>
      <c r="E31301" s="34">
        <v>681</v>
      </c>
      <c r="F31301" s="35">
        <v>1.048</v>
      </c>
      <c r="G31301" s="34">
        <v>602.5</v>
      </c>
    </row>
    <row r="31302" spans="1:7">
      <c r="A31302" s="32">
        <v>2018</v>
      </c>
      <c r="B31302" s="32">
        <v>7237</v>
      </c>
      <c r="C31302" s="33" t="s">
        <v>563</v>
      </c>
      <c r="D31302" s="33" t="s">
        <v>564</v>
      </c>
      <c r="E31302" s="34">
        <v>4216</v>
      </c>
      <c r="F31302" s="35">
        <v>1.071</v>
      </c>
      <c r="G31302" s="34">
        <v>544.70000000000005</v>
      </c>
    </row>
    <row r="31303" spans="1:7">
      <c r="A31303" s="32">
        <v>2018</v>
      </c>
      <c r="B31303" s="32">
        <v>7238</v>
      </c>
      <c r="C31303" s="33" t="s">
        <v>563</v>
      </c>
      <c r="D31303" s="33" t="s">
        <v>564</v>
      </c>
      <c r="E31303" s="34">
        <v>1735359</v>
      </c>
      <c r="F31303" s="35">
        <v>1.0229999999999999</v>
      </c>
      <c r="G31303" s="34">
        <v>428</v>
      </c>
    </row>
    <row r="31304" spans="1:7">
      <c r="A31304" s="32">
        <v>2018</v>
      </c>
      <c r="B31304" s="32">
        <v>7242</v>
      </c>
      <c r="C31304" s="33" t="s">
        <v>563</v>
      </c>
      <c r="D31304" s="33" t="s">
        <v>564</v>
      </c>
      <c r="E31304" s="34">
        <v>3839231</v>
      </c>
      <c r="F31304" s="35">
        <v>1.026</v>
      </c>
      <c r="G31304" s="34">
        <v>399</v>
      </c>
    </row>
    <row r="31305" spans="1:7">
      <c r="A31305" s="32">
        <v>2018</v>
      </c>
      <c r="B31305" s="32">
        <v>7270</v>
      </c>
      <c r="C31305" s="33" t="s">
        <v>563</v>
      </c>
      <c r="D31305" s="33" t="s">
        <v>564</v>
      </c>
      <c r="E31305" s="34">
        <v>79358</v>
      </c>
      <c r="F31305" s="35">
        <v>1.034</v>
      </c>
      <c r="G31305" s="34">
        <v>405.4</v>
      </c>
    </row>
    <row r="31306" spans="1:7">
      <c r="A31306" s="32">
        <v>2018</v>
      </c>
      <c r="B31306" s="32">
        <v>7277</v>
      </c>
      <c r="C31306" s="33" t="s">
        <v>563</v>
      </c>
      <c r="D31306" s="33" t="s">
        <v>564</v>
      </c>
      <c r="E31306" s="34">
        <v>39019</v>
      </c>
      <c r="F31306" s="35">
        <v>1.0229999999999999</v>
      </c>
      <c r="G31306" s="34">
        <v>400.8</v>
      </c>
    </row>
    <row r="31307" spans="1:7">
      <c r="A31307" s="32">
        <v>2018</v>
      </c>
      <c r="B31307" s="32">
        <v>7296</v>
      </c>
      <c r="C31307" s="33" t="s">
        <v>563</v>
      </c>
      <c r="D31307" s="33" t="s">
        <v>564</v>
      </c>
      <c r="E31307" s="34">
        <v>368638</v>
      </c>
      <c r="F31307" s="35">
        <v>1.028</v>
      </c>
      <c r="G31307" s="34">
        <v>439.4</v>
      </c>
    </row>
    <row r="31308" spans="1:7">
      <c r="A31308" s="32">
        <v>2018</v>
      </c>
      <c r="B31308" s="32">
        <v>7296</v>
      </c>
      <c r="C31308" s="33" t="s">
        <v>563</v>
      </c>
      <c r="D31308" s="33" t="s">
        <v>564</v>
      </c>
      <c r="E31308" s="34">
        <v>635972</v>
      </c>
      <c r="F31308" s="35">
        <v>1.0269999999999999</v>
      </c>
      <c r="G31308" s="34">
        <v>356.5</v>
      </c>
    </row>
    <row r="31309" spans="1:7">
      <c r="A31309" s="32">
        <v>2018</v>
      </c>
      <c r="B31309" s="32">
        <v>7302</v>
      </c>
      <c r="C31309" s="33" t="s">
        <v>563</v>
      </c>
      <c r="D31309" s="33" t="s">
        <v>564</v>
      </c>
      <c r="E31309" s="34">
        <v>577626</v>
      </c>
      <c r="F31309" s="35">
        <v>1.02</v>
      </c>
      <c r="G31309" s="34">
        <v>527</v>
      </c>
    </row>
    <row r="31310" spans="1:7">
      <c r="A31310" s="32">
        <v>2018</v>
      </c>
      <c r="B31310" s="32">
        <v>7302</v>
      </c>
      <c r="C31310" s="33" t="s">
        <v>563</v>
      </c>
      <c r="D31310" s="33" t="s">
        <v>564</v>
      </c>
      <c r="E31310" s="34">
        <v>4111881</v>
      </c>
      <c r="F31310" s="35">
        <v>1.02</v>
      </c>
      <c r="G31310" s="34">
        <v>527</v>
      </c>
    </row>
    <row r="31311" spans="1:7">
      <c r="A31311" s="32">
        <v>2018</v>
      </c>
      <c r="B31311" s="32">
        <v>7302</v>
      </c>
      <c r="C31311" s="33" t="s">
        <v>563</v>
      </c>
      <c r="D31311" s="33" t="s">
        <v>564</v>
      </c>
      <c r="E31311" s="34">
        <v>911418</v>
      </c>
      <c r="F31311" s="35">
        <v>1.02</v>
      </c>
      <c r="G31311" s="34">
        <v>527</v>
      </c>
    </row>
    <row r="31312" spans="1:7">
      <c r="A31312" s="32">
        <v>2018</v>
      </c>
      <c r="B31312" s="32">
        <v>7315</v>
      </c>
      <c r="C31312" s="33" t="s">
        <v>563</v>
      </c>
      <c r="D31312" s="33" t="s">
        <v>564</v>
      </c>
      <c r="E31312" s="34">
        <v>92439</v>
      </c>
      <c r="F31312" s="35">
        <v>1.0369999999999999</v>
      </c>
      <c r="G31312" s="34">
        <v>596.6</v>
      </c>
    </row>
    <row r="31313" spans="1:7">
      <c r="A31313" s="32">
        <v>2018</v>
      </c>
      <c r="B31313" s="32">
        <v>7315</v>
      </c>
      <c r="C31313" s="33" t="s">
        <v>563</v>
      </c>
      <c r="D31313" s="33" t="s">
        <v>564</v>
      </c>
      <c r="E31313" s="34">
        <v>293608</v>
      </c>
      <c r="F31313" s="35">
        <v>1.0369999999999999</v>
      </c>
      <c r="G31313" s="34">
        <v>518.1</v>
      </c>
    </row>
    <row r="31314" spans="1:7">
      <c r="A31314" s="32">
        <v>2018</v>
      </c>
      <c r="B31314" s="32">
        <v>7343</v>
      </c>
      <c r="C31314" s="33" t="s">
        <v>363</v>
      </c>
      <c r="D31314" s="33" t="s">
        <v>354</v>
      </c>
      <c r="E31314" s="34">
        <v>103445</v>
      </c>
      <c r="F31314" s="35">
        <v>17.89</v>
      </c>
      <c r="G31314" s="34">
        <v>162.6</v>
      </c>
    </row>
    <row r="31315" spans="1:7">
      <c r="A31315" s="32">
        <v>2018</v>
      </c>
      <c r="B31315" s="32">
        <v>7343</v>
      </c>
      <c r="C31315" s="33" t="s">
        <v>363</v>
      </c>
      <c r="D31315" s="33" t="s">
        <v>354</v>
      </c>
      <c r="E31315" s="34">
        <v>17250</v>
      </c>
      <c r="F31315" s="35">
        <v>17.55</v>
      </c>
      <c r="G31315" s="34">
        <v>168.3</v>
      </c>
    </row>
    <row r="31316" spans="1:7">
      <c r="A31316" s="32">
        <v>2018</v>
      </c>
      <c r="B31316" s="32">
        <v>7343</v>
      </c>
      <c r="C31316" s="33" t="s">
        <v>363</v>
      </c>
      <c r="D31316" s="33" t="s">
        <v>354</v>
      </c>
      <c r="E31316" s="34">
        <v>17561</v>
      </c>
      <c r="F31316" s="35">
        <v>17.846</v>
      </c>
      <c r="G31316" s="34">
        <v>176.1</v>
      </c>
    </row>
    <row r="31317" spans="1:7">
      <c r="A31317" s="32">
        <v>2018</v>
      </c>
      <c r="B31317" s="32">
        <v>7343</v>
      </c>
      <c r="C31317" s="33" t="s">
        <v>565</v>
      </c>
      <c r="D31317" s="33" t="s">
        <v>566</v>
      </c>
      <c r="E31317" s="34">
        <v>1971</v>
      </c>
      <c r="F31317" s="35">
        <v>5.7119999999999997</v>
      </c>
      <c r="G31317" s="34">
        <v>1742.5</v>
      </c>
    </row>
    <row r="31318" spans="1:7">
      <c r="A31318" s="32">
        <v>2018</v>
      </c>
      <c r="B31318" s="32">
        <v>7343</v>
      </c>
      <c r="C31318" s="33" t="s">
        <v>565</v>
      </c>
      <c r="D31318" s="33" t="s">
        <v>566</v>
      </c>
      <c r="E31318" s="34">
        <v>541</v>
      </c>
      <c r="F31318" s="35">
        <v>5.7119999999999997</v>
      </c>
      <c r="G31318" s="34">
        <v>1389.1</v>
      </c>
    </row>
    <row r="31319" spans="1:7">
      <c r="A31319" s="32">
        <v>2018</v>
      </c>
      <c r="B31319" s="32">
        <v>7343</v>
      </c>
      <c r="C31319" s="33" t="s">
        <v>565</v>
      </c>
      <c r="D31319" s="33" t="s">
        <v>566</v>
      </c>
      <c r="E31319" s="34">
        <v>2699</v>
      </c>
      <c r="F31319" s="35">
        <v>5.7119999999999997</v>
      </c>
      <c r="G31319" s="34">
        <v>1611</v>
      </c>
    </row>
    <row r="31320" spans="1:7">
      <c r="A31320" s="32">
        <v>2018</v>
      </c>
      <c r="B31320" s="32">
        <v>7350</v>
      </c>
      <c r="C31320" s="33" t="s">
        <v>563</v>
      </c>
      <c r="D31320" s="33" t="s">
        <v>564</v>
      </c>
      <c r="E31320" s="34">
        <v>1200553</v>
      </c>
      <c r="F31320" s="35">
        <v>1.0449999999999999</v>
      </c>
      <c r="G31320" s="34">
        <v>158.19999999999999</v>
      </c>
    </row>
    <row r="31321" spans="1:7">
      <c r="A31321" s="32">
        <v>2018</v>
      </c>
      <c r="B31321" s="32">
        <v>7380</v>
      </c>
      <c r="C31321" s="33" t="s">
        <v>563</v>
      </c>
      <c r="D31321" s="33" t="s">
        <v>564</v>
      </c>
      <c r="E31321" s="34">
        <v>98082</v>
      </c>
      <c r="F31321" s="35">
        <v>1</v>
      </c>
      <c r="G31321" s="34">
        <v>320.89999999999998</v>
      </c>
    </row>
    <row r="31322" spans="1:7">
      <c r="A31322" s="32">
        <v>2018</v>
      </c>
      <c r="B31322" s="32">
        <v>7380</v>
      </c>
      <c r="C31322" s="33" t="s">
        <v>563</v>
      </c>
      <c r="D31322" s="33" t="s">
        <v>564</v>
      </c>
      <c r="E31322" s="34">
        <v>437888</v>
      </c>
      <c r="F31322" s="35">
        <v>1</v>
      </c>
      <c r="G31322" s="34">
        <v>319.3</v>
      </c>
    </row>
    <row r="31323" spans="1:7">
      <c r="A31323" s="32">
        <v>2018</v>
      </c>
      <c r="B31323" s="32">
        <v>7380</v>
      </c>
      <c r="C31323" s="33" t="s">
        <v>563</v>
      </c>
      <c r="D31323" s="33" t="s">
        <v>564</v>
      </c>
      <c r="E31323" s="34">
        <v>260487</v>
      </c>
      <c r="F31323" s="35">
        <v>1</v>
      </c>
      <c r="G31323" s="34">
        <v>342.1</v>
      </c>
    </row>
    <row r="31324" spans="1:7">
      <c r="A31324" s="32">
        <v>2018</v>
      </c>
      <c r="B31324" s="32">
        <v>7380</v>
      </c>
      <c r="C31324" s="33" t="s">
        <v>563</v>
      </c>
      <c r="D31324" s="33" t="s">
        <v>564</v>
      </c>
      <c r="E31324" s="34">
        <v>333577</v>
      </c>
      <c r="F31324" s="35">
        <v>1</v>
      </c>
      <c r="G31324" s="34">
        <v>343.8</v>
      </c>
    </row>
    <row r="31325" spans="1:7">
      <c r="A31325" s="32">
        <v>2018</v>
      </c>
      <c r="B31325" s="32">
        <v>7504</v>
      </c>
      <c r="C31325" s="33" t="s">
        <v>363</v>
      </c>
      <c r="D31325" s="33" t="s">
        <v>354</v>
      </c>
      <c r="E31325" s="34">
        <v>44024</v>
      </c>
      <c r="F31325" s="35">
        <v>16.100000000000001</v>
      </c>
      <c r="G31325" s="34">
        <v>89.6</v>
      </c>
    </row>
    <row r="31326" spans="1:7">
      <c r="A31326" s="32">
        <v>2018</v>
      </c>
      <c r="B31326" s="32">
        <v>7504</v>
      </c>
      <c r="C31326" s="33" t="s">
        <v>563</v>
      </c>
      <c r="D31326" s="33" t="s">
        <v>564</v>
      </c>
      <c r="E31326" s="34">
        <v>20685</v>
      </c>
      <c r="F31326" s="35">
        <v>1.06</v>
      </c>
      <c r="G31326" s="34">
        <v>1017.1</v>
      </c>
    </row>
    <row r="31327" spans="1:7">
      <c r="A31327" s="32">
        <v>2018</v>
      </c>
      <c r="B31327" s="32">
        <v>7512</v>
      </c>
      <c r="C31327" s="33" t="s">
        <v>563</v>
      </c>
      <c r="D31327" s="33" t="s">
        <v>564</v>
      </c>
      <c r="E31327" s="34">
        <v>1729959</v>
      </c>
      <c r="F31327" s="35">
        <v>1.01</v>
      </c>
      <c r="G31327" s="34">
        <v>247.7</v>
      </c>
    </row>
    <row r="31328" spans="1:7">
      <c r="A31328" s="32">
        <v>2018</v>
      </c>
      <c r="B31328" s="32">
        <v>7538</v>
      </c>
      <c r="C31328" s="33" t="s">
        <v>565</v>
      </c>
      <c r="D31328" s="33" t="s">
        <v>566</v>
      </c>
      <c r="E31328" s="34">
        <v>756</v>
      </c>
      <c r="F31328" s="35">
        <v>5.78</v>
      </c>
      <c r="G31328" s="34">
        <v>1744.8</v>
      </c>
    </row>
    <row r="31329" spans="1:7">
      <c r="A31329" s="32">
        <v>2018</v>
      </c>
      <c r="B31329" s="32">
        <v>7538</v>
      </c>
      <c r="C31329" s="33" t="s">
        <v>565</v>
      </c>
      <c r="D31329" s="33" t="s">
        <v>566</v>
      </c>
      <c r="E31329" s="34">
        <v>2550</v>
      </c>
      <c r="F31329" s="35">
        <v>5.78</v>
      </c>
      <c r="G31329" s="34">
        <v>1519.6</v>
      </c>
    </row>
    <row r="31330" spans="1:7">
      <c r="A31330" s="32">
        <v>2018</v>
      </c>
      <c r="B31330" s="32">
        <v>7538</v>
      </c>
      <c r="C31330" s="33" t="s">
        <v>565</v>
      </c>
      <c r="D31330" s="33" t="s">
        <v>566</v>
      </c>
      <c r="E31330" s="34">
        <v>3133</v>
      </c>
      <c r="F31330" s="35">
        <v>5.78</v>
      </c>
      <c r="G31330" s="34">
        <v>1874</v>
      </c>
    </row>
    <row r="31331" spans="1:7">
      <c r="A31331" s="32">
        <v>2018</v>
      </c>
      <c r="B31331" s="32">
        <v>7538</v>
      </c>
      <c r="C31331" s="33" t="s">
        <v>565</v>
      </c>
      <c r="D31331" s="33" t="s">
        <v>566</v>
      </c>
      <c r="E31331" s="34">
        <v>4912</v>
      </c>
      <c r="F31331" s="35">
        <v>5.78</v>
      </c>
      <c r="G31331" s="34">
        <v>1753.1</v>
      </c>
    </row>
    <row r="31332" spans="1:7">
      <c r="A31332" s="32">
        <v>2018</v>
      </c>
      <c r="B31332" s="32">
        <v>7538</v>
      </c>
      <c r="C31332" s="33" t="s">
        <v>563</v>
      </c>
      <c r="D31332" s="33" t="s">
        <v>564</v>
      </c>
      <c r="E31332" s="34">
        <v>2920</v>
      </c>
      <c r="F31332" s="35">
        <v>1.034</v>
      </c>
      <c r="G31332" s="34">
        <v>588</v>
      </c>
    </row>
    <row r="31333" spans="1:7">
      <c r="A31333" s="32">
        <v>2018</v>
      </c>
      <c r="B31333" s="32">
        <v>7538</v>
      </c>
      <c r="C31333" s="33" t="s">
        <v>563</v>
      </c>
      <c r="D31333" s="33" t="s">
        <v>564</v>
      </c>
      <c r="E31333" s="34">
        <v>329671</v>
      </c>
      <c r="F31333" s="35">
        <v>1.034</v>
      </c>
      <c r="G31333" s="34">
        <v>362.4</v>
      </c>
    </row>
    <row r="31334" spans="1:7">
      <c r="A31334" s="32">
        <v>2018</v>
      </c>
      <c r="B31334" s="32">
        <v>7604</v>
      </c>
      <c r="C31334" s="33" t="s">
        <v>563</v>
      </c>
      <c r="D31334" s="33" t="s">
        <v>564</v>
      </c>
      <c r="E31334" s="34">
        <v>522063</v>
      </c>
      <c r="F31334" s="35">
        <v>1.012</v>
      </c>
      <c r="G31334" s="34">
        <v>601.70000000000005</v>
      </c>
    </row>
    <row r="31335" spans="1:7">
      <c r="A31335" s="32">
        <v>2018</v>
      </c>
      <c r="B31335" s="32">
        <v>7605</v>
      </c>
      <c r="C31335" s="33" t="s">
        <v>563</v>
      </c>
      <c r="D31335" s="33" t="s">
        <v>564</v>
      </c>
      <c r="E31335" s="34">
        <v>642005</v>
      </c>
      <c r="F31335" s="35">
        <v>1.0369999999999999</v>
      </c>
      <c r="G31335" s="34">
        <v>530.29999999999995</v>
      </c>
    </row>
    <row r="31336" spans="1:7">
      <c r="A31336" s="32">
        <v>2018</v>
      </c>
      <c r="B31336" s="32">
        <v>7699</v>
      </c>
      <c r="C31336" s="33" t="s">
        <v>563</v>
      </c>
      <c r="D31336" s="33" t="s">
        <v>564</v>
      </c>
      <c r="E31336" s="34">
        <v>467245</v>
      </c>
      <c r="F31336" s="35">
        <v>1.02</v>
      </c>
      <c r="G31336" s="34">
        <v>490.9</v>
      </c>
    </row>
    <row r="31337" spans="1:7">
      <c r="A31337" s="32">
        <v>2018</v>
      </c>
      <c r="B31337" s="32">
        <v>7709</v>
      </c>
      <c r="C31337" s="33" t="s">
        <v>565</v>
      </c>
      <c r="D31337" s="33" t="s">
        <v>566</v>
      </c>
      <c r="E31337" s="34">
        <v>428</v>
      </c>
      <c r="F31337" s="35">
        <v>5.8</v>
      </c>
      <c r="G31337" s="34" t="s">
        <v>364</v>
      </c>
    </row>
    <row r="31338" spans="1:7">
      <c r="A31338" s="32">
        <v>2018</v>
      </c>
      <c r="B31338" s="32">
        <v>7709</v>
      </c>
      <c r="C31338" s="33" t="s">
        <v>563</v>
      </c>
      <c r="D31338" s="33" t="s">
        <v>564</v>
      </c>
      <c r="E31338" s="34">
        <v>300451</v>
      </c>
      <c r="F31338" s="35">
        <v>1.02</v>
      </c>
      <c r="G31338" s="34" t="s">
        <v>364</v>
      </c>
    </row>
    <row r="31339" spans="1:7">
      <c r="A31339" s="32">
        <v>2018</v>
      </c>
      <c r="B31339" s="32">
        <v>7710</v>
      </c>
      <c r="C31339" s="33" t="s">
        <v>563</v>
      </c>
      <c r="D31339" s="33" t="s">
        <v>564</v>
      </c>
      <c r="E31339" s="34">
        <v>6450741</v>
      </c>
      <c r="F31339" s="35">
        <v>1.0309999999999999</v>
      </c>
      <c r="G31339" s="34" t="s">
        <v>364</v>
      </c>
    </row>
    <row r="31340" spans="1:7">
      <c r="A31340" s="32">
        <v>2018</v>
      </c>
      <c r="B31340" s="32">
        <v>7721</v>
      </c>
      <c r="C31340" s="33" t="s">
        <v>563</v>
      </c>
      <c r="D31340" s="33" t="s">
        <v>564</v>
      </c>
      <c r="E31340" s="34">
        <v>548750</v>
      </c>
      <c r="F31340" s="35">
        <v>1.018</v>
      </c>
      <c r="G31340" s="34">
        <v>438.4</v>
      </c>
    </row>
    <row r="31341" spans="1:7">
      <c r="A31341" s="32">
        <v>2018</v>
      </c>
      <c r="B31341" s="32">
        <v>7737</v>
      </c>
      <c r="C31341" s="33" t="s">
        <v>565</v>
      </c>
      <c r="D31341" s="33" t="s">
        <v>566</v>
      </c>
      <c r="E31341" s="34">
        <v>2720</v>
      </c>
      <c r="F31341" s="35">
        <v>5.7729999999999997</v>
      </c>
      <c r="G31341" s="34">
        <v>1524</v>
      </c>
    </row>
    <row r="31342" spans="1:7">
      <c r="A31342" s="32">
        <v>2018</v>
      </c>
      <c r="B31342" s="32">
        <v>7737</v>
      </c>
      <c r="C31342" s="33" t="s">
        <v>353</v>
      </c>
      <c r="D31342" s="33" t="s">
        <v>354</v>
      </c>
      <c r="E31342" s="34">
        <v>10941</v>
      </c>
      <c r="F31342" s="35">
        <v>26.021999999999998</v>
      </c>
      <c r="G31342" s="34">
        <v>385.6</v>
      </c>
    </row>
    <row r="31343" spans="1:7">
      <c r="A31343" s="32">
        <v>2018</v>
      </c>
      <c r="B31343" s="32">
        <v>7754</v>
      </c>
      <c r="C31343" s="33" t="s">
        <v>563</v>
      </c>
      <c r="D31343" s="33" t="s">
        <v>564</v>
      </c>
      <c r="E31343" s="34">
        <v>8234</v>
      </c>
      <c r="F31343" s="35">
        <v>1.034</v>
      </c>
      <c r="G31343" s="34">
        <v>668.8</v>
      </c>
    </row>
    <row r="31344" spans="1:7">
      <c r="A31344" s="32">
        <v>2018</v>
      </c>
      <c r="B31344" s="32">
        <v>7754</v>
      </c>
      <c r="C31344" s="33" t="s">
        <v>563</v>
      </c>
      <c r="D31344" s="33" t="s">
        <v>564</v>
      </c>
      <c r="E31344" s="34">
        <v>1375</v>
      </c>
      <c r="F31344" s="35">
        <v>1.034</v>
      </c>
      <c r="G31344" s="34">
        <v>1040</v>
      </c>
    </row>
    <row r="31345" spans="1:7">
      <c r="A31345" s="32">
        <v>2018</v>
      </c>
      <c r="B31345" s="32">
        <v>7757</v>
      </c>
      <c r="C31345" s="33" t="s">
        <v>563</v>
      </c>
      <c r="D31345" s="33" t="s">
        <v>564</v>
      </c>
      <c r="E31345" s="34">
        <v>111787</v>
      </c>
      <c r="F31345" s="35">
        <v>1.0349999999999999</v>
      </c>
      <c r="G31345" s="34">
        <v>309.8</v>
      </c>
    </row>
    <row r="31346" spans="1:7">
      <c r="A31346" s="32">
        <v>2018</v>
      </c>
      <c r="B31346" s="32">
        <v>7757</v>
      </c>
      <c r="C31346" s="33" t="s">
        <v>563</v>
      </c>
      <c r="D31346" s="33" t="s">
        <v>564</v>
      </c>
      <c r="E31346" s="34">
        <v>101449</v>
      </c>
      <c r="F31346" s="35">
        <v>1.0349999999999999</v>
      </c>
      <c r="G31346" s="34">
        <v>317.7</v>
      </c>
    </row>
    <row r="31347" spans="1:7">
      <c r="A31347" s="32">
        <v>2018</v>
      </c>
      <c r="B31347" s="32">
        <v>7757</v>
      </c>
      <c r="C31347" s="33" t="s">
        <v>563</v>
      </c>
      <c r="D31347" s="33" t="s">
        <v>564</v>
      </c>
      <c r="E31347" s="34">
        <v>41643</v>
      </c>
      <c r="F31347" s="35">
        <v>1.0349999999999999</v>
      </c>
      <c r="G31347" s="34">
        <v>430.8</v>
      </c>
    </row>
    <row r="31348" spans="1:7">
      <c r="A31348" s="32">
        <v>2018</v>
      </c>
      <c r="B31348" s="32">
        <v>7757</v>
      </c>
      <c r="C31348" s="33" t="s">
        <v>563</v>
      </c>
      <c r="D31348" s="33" t="s">
        <v>564</v>
      </c>
      <c r="E31348" s="34">
        <v>12657</v>
      </c>
      <c r="F31348" s="35">
        <v>1.0349999999999999</v>
      </c>
      <c r="G31348" s="34">
        <v>406.2</v>
      </c>
    </row>
    <row r="31349" spans="1:7">
      <c r="A31349" s="32">
        <v>2018</v>
      </c>
      <c r="B31349" s="32">
        <v>7757</v>
      </c>
      <c r="C31349" s="33" t="s">
        <v>563</v>
      </c>
      <c r="D31349" s="33" t="s">
        <v>564</v>
      </c>
      <c r="E31349" s="34">
        <v>9662</v>
      </c>
      <c r="F31349" s="35">
        <v>1.0349999999999999</v>
      </c>
      <c r="G31349" s="34">
        <v>441.4</v>
      </c>
    </row>
    <row r="31350" spans="1:7">
      <c r="A31350" s="32">
        <v>2018</v>
      </c>
      <c r="B31350" s="32">
        <v>7757</v>
      </c>
      <c r="C31350" s="33" t="s">
        <v>563</v>
      </c>
      <c r="D31350" s="33" t="s">
        <v>564</v>
      </c>
      <c r="E31350" s="34">
        <v>9179</v>
      </c>
      <c r="F31350" s="35">
        <v>1.0349999999999999</v>
      </c>
      <c r="G31350" s="34">
        <v>423.4</v>
      </c>
    </row>
    <row r="31351" spans="1:7">
      <c r="A31351" s="32">
        <v>2018</v>
      </c>
      <c r="B31351" s="32">
        <v>7757</v>
      </c>
      <c r="C31351" s="33" t="s">
        <v>563</v>
      </c>
      <c r="D31351" s="33" t="s">
        <v>564</v>
      </c>
      <c r="E31351" s="34">
        <v>7729</v>
      </c>
      <c r="F31351" s="35">
        <v>1.0349999999999999</v>
      </c>
      <c r="G31351" s="34">
        <v>379.4</v>
      </c>
    </row>
    <row r="31352" spans="1:7">
      <c r="A31352" s="32">
        <v>2018</v>
      </c>
      <c r="B31352" s="32">
        <v>7757</v>
      </c>
      <c r="C31352" s="33" t="s">
        <v>563</v>
      </c>
      <c r="D31352" s="33" t="s">
        <v>564</v>
      </c>
      <c r="E31352" s="34">
        <v>4831</v>
      </c>
      <c r="F31352" s="35">
        <v>1.0349999999999999</v>
      </c>
      <c r="G31352" s="34">
        <v>295.89999999999998</v>
      </c>
    </row>
    <row r="31353" spans="1:7">
      <c r="A31353" s="32">
        <v>2018</v>
      </c>
      <c r="B31353" s="32">
        <v>7757</v>
      </c>
      <c r="C31353" s="33" t="s">
        <v>563</v>
      </c>
      <c r="D31353" s="33" t="s">
        <v>564</v>
      </c>
      <c r="E31353" s="34">
        <v>159420</v>
      </c>
      <c r="F31353" s="35">
        <v>1.0349999999999999</v>
      </c>
      <c r="G31353" s="34">
        <v>236.4</v>
      </c>
    </row>
    <row r="31354" spans="1:7">
      <c r="A31354" s="32">
        <v>2018</v>
      </c>
      <c r="B31354" s="32">
        <v>7757</v>
      </c>
      <c r="C31354" s="33" t="s">
        <v>563</v>
      </c>
      <c r="D31354" s="33" t="s">
        <v>564</v>
      </c>
      <c r="E31354" s="34">
        <v>879227</v>
      </c>
      <c r="F31354" s="35">
        <v>1.0349999999999999</v>
      </c>
      <c r="G31354" s="34">
        <v>273.3</v>
      </c>
    </row>
    <row r="31355" spans="1:7">
      <c r="A31355" s="32">
        <v>2018</v>
      </c>
      <c r="B31355" s="32">
        <v>7757</v>
      </c>
      <c r="C31355" s="33" t="s">
        <v>563</v>
      </c>
      <c r="D31355" s="33" t="s">
        <v>564</v>
      </c>
      <c r="E31355" s="34">
        <v>486377</v>
      </c>
      <c r="F31355" s="35">
        <v>1.0349999999999999</v>
      </c>
      <c r="G31355" s="34">
        <v>368.2</v>
      </c>
    </row>
    <row r="31356" spans="1:7">
      <c r="A31356" s="32">
        <v>2018</v>
      </c>
      <c r="B31356" s="32">
        <v>7757</v>
      </c>
      <c r="C31356" s="33" t="s">
        <v>563</v>
      </c>
      <c r="D31356" s="33" t="s">
        <v>564</v>
      </c>
      <c r="E31356" s="34">
        <v>326087</v>
      </c>
      <c r="F31356" s="35">
        <v>1.0349999999999999</v>
      </c>
      <c r="G31356" s="34">
        <v>346.1</v>
      </c>
    </row>
    <row r="31357" spans="1:7">
      <c r="A31357" s="32">
        <v>2018</v>
      </c>
      <c r="B31357" s="32">
        <v>7757</v>
      </c>
      <c r="C31357" s="33" t="s">
        <v>563</v>
      </c>
      <c r="D31357" s="33" t="s">
        <v>564</v>
      </c>
      <c r="E31357" s="34">
        <v>321030</v>
      </c>
      <c r="F31357" s="35">
        <v>1.0349999999999999</v>
      </c>
      <c r="G31357" s="34">
        <v>327.8</v>
      </c>
    </row>
    <row r="31358" spans="1:7">
      <c r="A31358" s="32">
        <v>2018</v>
      </c>
      <c r="B31358" s="32">
        <v>7757</v>
      </c>
      <c r="C31358" s="33" t="s">
        <v>563</v>
      </c>
      <c r="D31358" s="33" t="s">
        <v>564</v>
      </c>
      <c r="E31358" s="34">
        <v>291304</v>
      </c>
      <c r="F31358" s="35">
        <v>1.0349999999999999</v>
      </c>
      <c r="G31358" s="34">
        <v>340.6</v>
      </c>
    </row>
    <row r="31359" spans="1:7">
      <c r="A31359" s="32">
        <v>2018</v>
      </c>
      <c r="B31359" s="32">
        <v>7757</v>
      </c>
      <c r="C31359" s="33" t="s">
        <v>563</v>
      </c>
      <c r="D31359" s="33" t="s">
        <v>564</v>
      </c>
      <c r="E31359" s="34">
        <v>289855</v>
      </c>
      <c r="F31359" s="35">
        <v>1.0349999999999999</v>
      </c>
      <c r="G31359" s="34">
        <v>354.3</v>
      </c>
    </row>
    <row r="31360" spans="1:7">
      <c r="A31360" s="32">
        <v>2018</v>
      </c>
      <c r="B31360" s="32">
        <v>7757</v>
      </c>
      <c r="C31360" s="33" t="s">
        <v>563</v>
      </c>
      <c r="D31360" s="33" t="s">
        <v>564</v>
      </c>
      <c r="E31360" s="34">
        <v>164831</v>
      </c>
      <c r="F31360" s="35">
        <v>1.0349999999999999</v>
      </c>
      <c r="G31360" s="34">
        <v>358.2</v>
      </c>
    </row>
    <row r="31361" spans="1:7">
      <c r="A31361" s="32">
        <v>2018</v>
      </c>
      <c r="B31361" s="32">
        <v>7757</v>
      </c>
      <c r="C31361" s="33" t="s">
        <v>563</v>
      </c>
      <c r="D31361" s="33" t="s">
        <v>564</v>
      </c>
      <c r="E31361" s="34">
        <v>206192</v>
      </c>
      <c r="F31361" s="35">
        <v>1.0349999999999999</v>
      </c>
      <c r="G31361" s="34">
        <v>359.6</v>
      </c>
    </row>
    <row r="31362" spans="1:7">
      <c r="A31362" s="32">
        <v>2018</v>
      </c>
      <c r="B31362" s="32">
        <v>7757</v>
      </c>
      <c r="C31362" s="33" t="s">
        <v>563</v>
      </c>
      <c r="D31362" s="33" t="s">
        <v>564</v>
      </c>
      <c r="E31362" s="34">
        <v>262423</v>
      </c>
      <c r="F31362" s="35">
        <v>1.0349999999999999</v>
      </c>
      <c r="G31362" s="34">
        <v>333.4</v>
      </c>
    </row>
    <row r="31363" spans="1:7">
      <c r="A31363" s="32">
        <v>2018</v>
      </c>
      <c r="B31363" s="32">
        <v>7759</v>
      </c>
      <c r="C31363" s="33" t="s">
        <v>563</v>
      </c>
      <c r="D31363" s="33" t="s">
        <v>564</v>
      </c>
      <c r="E31363" s="34">
        <v>90007</v>
      </c>
      <c r="F31363" s="35">
        <v>1.04</v>
      </c>
      <c r="G31363" s="34">
        <v>439.2</v>
      </c>
    </row>
    <row r="31364" spans="1:7">
      <c r="A31364" s="32">
        <v>2018</v>
      </c>
      <c r="B31364" s="32">
        <v>7759</v>
      </c>
      <c r="C31364" s="33" t="s">
        <v>563</v>
      </c>
      <c r="D31364" s="33" t="s">
        <v>564</v>
      </c>
      <c r="E31364" s="34">
        <v>39153</v>
      </c>
      <c r="F31364" s="35">
        <v>1.04</v>
      </c>
      <c r="G31364" s="34">
        <v>439.2</v>
      </c>
    </row>
    <row r="31365" spans="1:7">
      <c r="A31365" s="32">
        <v>2018</v>
      </c>
      <c r="B31365" s="32">
        <v>7759</v>
      </c>
      <c r="C31365" s="33" t="s">
        <v>563</v>
      </c>
      <c r="D31365" s="33" t="s">
        <v>564</v>
      </c>
      <c r="E31365" s="34">
        <v>6736</v>
      </c>
      <c r="F31365" s="35">
        <v>1.04</v>
      </c>
      <c r="G31365" s="34">
        <v>439.2</v>
      </c>
    </row>
    <row r="31366" spans="1:7">
      <c r="A31366" s="32">
        <v>2018</v>
      </c>
      <c r="B31366" s="32">
        <v>7764</v>
      </c>
      <c r="C31366" s="33" t="s">
        <v>563</v>
      </c>
      <c r="D31366" s="33" t="s">
        <v>564</v>
      </c>
      <c r="E31366" s="34">
        <v>244</v>
      </c>
      <c r="F31366" s="35">
        <v>1.03</v>
      </c>
      <c r="G31366" s="34" t="s">
        <v>364</v>
      </c>
    </row>
    <row r="31367" spans="1:7">
      <c r="A31367" s="32">
        <v>2018</v>
      </c>
      <c r="B31367" s="32">
        <v>7764</v>
      </c>
      <c r="C31367" s="33" t="s">
        <v>565</v>
      </c>
      <c r="D31367" s="33" t="s">
        <v>566</v>
      </c>
      <c r="E31367" s="34">
        <v>884</v>
      </c>
      <c r="F31367" s="35">
        <v>5.8</v>
      </c>
      <c r="G31367" s="34" t="s">
        <v>364</v>
      </c>
    </row>
    <row r="31368" spans="1:7">
      <c r="A31368" s="32">
        <v>2018</v>
      </c>
      <c r="B31368" s="32">
        <v>7764</v>
      </c>
      <c r="C31368" s="33" t="s">
        <v>563</v>
      </c>
      <c r="D31368" s="33" t="s">
        <v>564</v>
      </c>
      <c r="E31368" s="34">
        <v>10596</v>
      </c>
      <c r="F31368" s="35">
        <v>1.03</v>
      </c>
      <c r="G31368" s="34" t="s">
        <v>364</v>
      </c>
    </row>
    <row r="31369" spans="1:7">
      <c r="A31369" s="32">
        <v>2018</v>
      </c>
      <c r="B31369" s="32">
        <v>7790</v>
      </c>
      <c r="C31369" s="33" t="s">
        <v>353</v>
      </c>
      <c r="D31369" s="33" t="s">
        <v>354</v>
      </c>
      <c r="E31369" s="34">
        <v>131098</v>
      </c>
      <c r="F31369" s="35">
        <v>19.5</v>
      </c>
      <c r="G31369" s="34">
        <v>237</v>
      </c>
    </row>
    <row r="31370" spans="1:7">
      <c r="A31370" s="32">
        <v>2018</v>
      </c>
      <c r="B31370" s="32">
        <v>7805</v>
      </c>
      <c r="C31370" s="33" t="s">
        <v>565</v>
      </c>
      <c r="D31370" s="33" t="s">
        <v>566</v>
      </c>
      <c r="E31370" s="34">
        <v>3400</v>
      </c>
      <c r="F31370" s="35">
        <v>5.9</v>
      </c>
      <c r="G31370" s="34">
        <v>1634.5</v>
      </c>
    </row>
    <row r="31371" spans="1:7">
      <c r="A31371" s="32">
        <v>2018</v>
      </c>
      <c r="B31371" s="32">
        <v>7805</v>
      </c>
      <c r="C31371" s="33" t="s">
        <v>563</v>
      </c>
      <c r="D31371" s="33" t="s">
        <v>564</v>
      </c>
      <c r="E31371" s="34">
        <v>2248623</v>
      </c>
      <c r="F31371" s="35">
        <v>1.0269999999999999</v>
      </c>
      <c r="G31371" s="34">
        <v>399.8</v>
      </c>
    </row>
    <row r="31372" spans="1:7">
      <c r="A31372" s="32">
        <v>2018</v>
      </c>
      <c r="B31372" s="32">
        <v>7805</v>
      </c>
      <c r="C31372" s="33" t="s">
        <v>563</v>
      </c>
      <c r="D31372" s="33" t="s">
        <v>564</v>
      </c>
      <c r="E31372" s="34">
        <v>2801182</v>
      </c>
      <c r="F31372" s="35">
        <v>1.0269999999999999</v>
      </c>
      <c r="G31372" s="34">
        <v>399.8</v>
      </c>
    </row>
    <row r="31373" spans="1:7">
      <c r="A31373" s="32">
        <v>2018</v>
      </c>
      <c r="B31373" s="32">
        <v>7805</v>
      </c>
      <c r="C31373" s="33" t="s">
        <v>563</v>
      </c>
      <c r="D31373" s="33" t="s">
        <v>564</v>
      </c>
      <c r="E31373" s="34">
        <v>450953</v>
      </c>
      <c r="F31373" s="35">
        <v>1.0269999999999999</v>
      </c>
      <c r="G31373" s="34">
        <v>399.8</v>
      </c>
    </row>
    <row r="31374" spans="1:7">
      <c r="A31374" s="32">
        <v>2018</v>
      </c>
      <c r="B31374" s="32">
        <v>7805</v>
      </c>
      <c r="C31374" s="33" t="s">
        <v>563</v>
      </c>
      <c r="D31374" s="33" t="s">
        <v>564</v>
      </c>
      <c r="E31374" s="34">
        <v>2221914</v>
      </c>
      <c r="F31374" s="35">
        <v>1.0269999999999999</v>
      </c>
      <c r="G31374" s="34">
        <v>399.8</v>
      </c>
    </row>
    <row r="31375" spans="1:7">
      <c r="A31375" s="32">
        <v>2018</v>
      </c>
      <c r="B31375" s="32">
        <v>7805</v>
      </c>
      <c r="C31375" s="33" t="s">
        <v>563</v>
      </c>
      <c r="D31375" s="33" t="s">
        <v>564</v>
      </c>
      <c r="E31375" s="34">
        <v>242084</v>
      </c>
      <c r="F31375" s="35">
        <v>1.0269999999999999</v>
      </c>
      <c r="G31375" s="34">
        <v>399.8</v>
      </c>
    </row>
    <row r="31376" spans="1:7">
      <c r="A31376" s="32">
        <v>2018</v>
      </c>
      <c r="B31376" s="32">
        <v>7813</v>
      </c>
      <c r="C31376" s="33" t="s">
        <v>563</v>
      </c>
      <c r="D31376" s="33" t="s">
        <v>564</v>
      </c>
      <c r="E31376" s="34">
        <v>427646</v>
      </c>
      <c r="F31376" s="35">
        <v>1.0209999999999999</v>
      </c>
      <c r="G31376" s="34">
        <v>759.5</v>
      </c>
    </row>
    <row r="31377" spans="1:7">
      <c r="A31377" s="32">
        <v>2018</v>
      </c>
      <c r="B31377" s="32">
        <v>7826</v>
      </c>
      <c r="C31377" s="33" t="s">
        <v>563</v>
      </c>
      <c r="D31377" s="33" t="s">
        <v>564</v>
      </c>
      <c r="E31377" s="34">
        <v>2691665</v>
      </c>
      <c r="F31377" s="35">
        <v>1.028</v>
      </c>
      <c r="G31377" s="34" t="s">
        <v>364</v>
      </c>
    </row>
    <row r="31378" spans="1:7">
      <c r="A31378" s="32">
        <v>2018</v>
      </c>
      <c r="B31378" s="32">
        <v>7829</v>
      </c>
      <c r="C31378" s="33" t="s">
        <v>563</v>
      </c>
      <c r="D31378" s="33" t="s">
        <v>564</v>
      </c>
      <c r="E31378" s="34">
        <v>202787</v>
      </c>
      <c r="F31378" s="35">
        <v>1.0289999999999999</v>
      </c>
      <c r="G31378" s="34">
        <v>1068</v>
      </c>
    </row>
    <row r="31379" spans="1:7">
      <c r="A31379" s="32">
        <v>2018</v>
      </c>
      <c r="B31379" s="32">
        <v>7834</v>
      </c>
      <c r="C31379" s="33" t="s">
        <v>563</v>
      </c>
      <c r="D31379" s="33" t="s">
        <v>564</v>
      </c>
      <c r="E31379" s="34">
        <v>2881458</v>
      </c>
      <c r="F31379" s="35">
        <v>1.03</v>
      </c>
      <c r="G31379" s="34">
        <v>378.5</v>
      </c>
    </row>
    <row r="31380" spans="1:7">
      <c r="A31380" s="32">
        <v>2018</v>
      </c>
      <c r="B31380" s="32">
        <v>7835</v>
      </c>
      <c r="C31380" s="33" t="s">
        <v>563</v>
      </c>
      <c r="D31380" s="33" t="s">
        <v>564</v>
      </c>
      <c r="E31380" s="34">
        <v>1172</v>
      </c>
      <c r="F31380" s="35">
        <v>1.04</v>
      </c>
      <c r="G31380" s="34" t="s">
        <v>364</v>
      </c>
    </row>
    <row r="31381" spans="1:7">
      <c r="A31381" s="32">
        <v>2018</v>
      </c>
      <c r="B31381" s="32">
        <v>7835</v>
      </c>
      <c r="C31381" s="33" t="s">
        <v>563</v>
      </c>
      <c r="D31381" s="33" t="s">
        <v>564</v>
      </c>
      <c r="E31381" s="34">
        <v>2455</v>
      </c>
      <c r="F31381" s="35">
        <v>1.04</v>
      </c>
      <c r="G31381" s="34" t="s">
        <v>364</v>
      </c>
    </row>
    <row r="31382" spans="1:7">
      <c r="A31382" s="32">
        <v>2018</v>
      </c>
      <c r="B31382" s="32">
        <v>7835</v>
      </c>
      <c r="C31382" s="33" t="s">
        <v>563</v>
      </c>
      <c r="D31382" s="33" t="s">
        <v>564</v>
      </c>
      <c r="E31382" s="34">
        <v>3155</v>
      </c>
      <c r="F31382" s="35">
        <v>1.04</v>
      </c>
      <c r="G31382" s="34" t="s">
        <v>364</v>
      </c>
    </row>
    <row r="31383" spans="1:7">
      <c r="A31383" s="32">
        <v>2018</v>
      </c>
      <c r="B31383" s="32">
        <v>7835</v>
      </c>
      <c r="C31383" s="33" t="s">
        <v>563</v>
      </c>
      <c r="D31383" s="33" t="s">
        <v>564</v>
      </c>
      <c r="E31383" s="34">
        <v>10944</v>
      </c>
      <c r="F31383" s="35">
        <v>1.04</v>
      </c>
      <c r="G31383" s="34" t="s">
        <v>364</v>
      </c>
    </row>
    <row r="31384" spans="1:7">
      <c r="A31384" s="32">
        <v>2018</v>
      </c>
      <c r="B31384" s="32">
        <v>7835</v>
      </c>
      <c r="C31384" s="33" t="s">
        <v>563</v>
      </c>
      <c r="D31384" s="33" t="s">
        <v>564</v>
      </c>
      <c r="E31384" s="34">
        <v>2229</v>
      </c>
      <c r="F31384" s="35">
        <v>1.04</v>
      </c>
      <c r="G31384" s="34" t="s">
        <v>364</v>
      </c>
    </row>
    <row r="31385" spans="1:7">
      <c r="A31385" s="32">
        <v>2018</v>
      </c>
      <c r="B31385" s="32">
        <v>7835</v>
      </c>
      <c r="C31385" s="33" t="s">
        <v>563</v>
      </c>
      <c r="D31385" s="33" t="s">
        <v>564</v>
      </c>
      <c r="E31385" s="34">
        <v>135116</v>
      </c>
      <c r="F31385" s="35">
        <v>1.04</v>
      </c>
      <c r="G31385" s="34" t="s">
        <v>364</v>
      </c>
    </row>
    <row r="31386" spans="1:7">
      <c r="A31386" s="32">
        <v>2018</v>
      </c>
      <c r="B31386" s="32">
        <v>7836</v>
      </c>
      <c r="C31386" s="33" t="s">
        <v>565</v>
      </c>
      <c r="D31386" s="33" t="s">
        <v>566</v>
      </c>
      <c r="E31386" s="34">
        <v>5286</v>
      </c>
      <c r="F31386" s="35">
        <v>5.8</v>
      </c>
      <c r="G31386" s="34">
        <v>1985.6</v>
      </c>
    </row>
    <row r="31387" spans="1:7">
      <c r="A31387" s="32">
        <v>2018</v>
      </c>
      <c r="B31387" s="32">
        <v>7836</v>
      </c>
      <c r="C31387" s="33" t="s">
        <v>563</v>
      </c>
      <c r="D31387" s="33" t="s">
        <v>564</v>
      </c>
      <c r="E31387" s="34">
        <v>166649</v>
      </c>
      <c r="F31387" s="35">
        <v>1.04</v>
      </c>
      <c r="G31387" s="34">
        <v>328.5</v>
      </c>
    </row>
    <row r="31388" spans="1:7">
      <c r="A31388" s="32">
        <v>2018</v>
      </c>
      <c r="B31388" s="32">
        <v>7836</v>
      </c>
      <c r="C31388" s="33" t="s">
        <v>563</v>
      </c>
      <c r="D31388" s="33" t="s">
        <v>564</v>
      </c>
      <c r="E31388" s="34">
        <v>128830</v>
      </c>
      <c r="F31388" s="35">
        <v>1.04</v>
      </c>
      <c r="G31388" s="34">
        <v>346.3</v>
      </c>
    </row>
    <row r="31389" spans="1:7">
      <c r="A31389" s="32">
        <v>2018</v>
      </c>
      <c r="B31389" s="32">
        <v>7836</v>
      </c>
      <c r="C31389" s="33" t="s">
        <v>563</v>
      </c>
      <c r="D31389" s="33" t="s">
        <v>564</v>
      </c>
      <c r="E31389" s="34">
        <v>20379</v>
      </c>
      <c r="F31389" s="35">
        <v>1.04</v>
      </c>
      <c r="G31389" s="34">
        <v>313.7</v>
      </c>
    </row>
    <row r="31390" spans="1:7">
      <c r="A31390" s="32">
        <v>2018</v>
      </c>
      <c r="B31390" s="32">
        <v>7836</v>
      </c>
      <c r="C31390" s="33" t="s">
        <v>563</v>
      </c>
      <c r="D31390" s="33" t="s">
        <v>564</v>
      </c>
      <c r="E31390" s="34">
        <v>31665</v>
      </c>
      <c r="F31390" s="35">
        <v>1.04</v>
      </c>
      <c r="G31390" s="34">
        <v>329.2</v>
      </c>
    </row>
    <row r="31391" spans="1:7">
      <c r="A31391" s="32">
        <v>2018</v>
      </c>
      <c r="B31391" s="32">
        <v>7836</v>
      </c>
      <c r="C31391" s="33" t="s">
        <v>563</v>
      </c>
      <c r="D31391" s="33" t="s">
        <v>564</v>
      </c>
      <c r="E31391" s="34">
        <v>49224</v>
      </c>
      <c r="F31391" s="35">
        <v>1.04</v>
      </c>
      <c r="G31391" s="34">
        <v>341.4</v>
      </c>
    </row>
    <row r="31392" spans="1:7">
      <c r="A31392" s="32">
        <v>2018</v>
      </c>
      <c r="B31392" s="32">
        <v>7836</v>
      </c>
      <c r="C31392" s="33" t="s">
        <v>563</v>
      </c>
      <c r="D31392" s="33" t="s">
        <v>564</v>
      </c>
      <c r="E31392" s="34">
        <v>18636</v>
      </c>
      <c r="F31392" s="35">
        <v>1.04</v>
      </c>
      <c r="G31392" s="34">
        <v>385.9</v>
      </c>
    </row>
    <row r="31393" spans="1:7">
      <c r="A31393" s="32">
        <v>2018</v>
      </c>
      <c r="B31393" s="32">
        <v>7836</v>
      </c>
      <c r="C31393" s="33" t="s">
        <v>563</v>
      </c>
      <c r="D31393" s="33" t="s">
        <v>564</v>
      </c>
      <c r="E31393" s="34">
        <v>9417</v>
      </c>
      <c r="F31393" s="35">
        <v>1.04</v>
      </c>
      <c r="G31393" s="34">
        <v>337.5</v>
      </c>
    </row>
    <row r="31394" spans="1:7">
      <c r="A31394" s="32">
        <v>2018</v>
      </c>
      <c r="B31394" s="32">
        <v>7836</v>
      </c>
      <c r="C31394" s="33" t="s">
        <v>563</v>
      </c>
      <c r="D31394" s="33" t="s">
        <v>564</v>
      </c>
      <c r="E31394" s="34">
        <v>7901</v>
      </c>
      <c r="F31394" s="35">
        <v>1.04</v>
      </c>
      <c r="G31394" s="34">
        <v>333</v>
      </c>
    </row>
    <row r="31395" spans="1:7">
      <c r="A31395" s="32">
        <v>2018</v>
      </c>
      <c r="B31395" s="32">
        <v>7836</v>
      </c>
      <c r="C31395" s="33" t="s">
        <v>563</v>
      </c>
      <c r="D31395" s="33" t="s">
        <v>564</v>
      </c>
      <c r="E31395" s="34">
        <v>7893</v>
      </c>
      <c r="F31395" s="35">
        <v>1.04</v>
      </c>
      <c r="G31395" s="34">
        <v>326.89999999999998</v>
      </c>
    </row>
    <row r="31396" spans="1:7">
      <c r="A31396" s="32">
        <v>2018</v>
      </c>
      <c r="B31396" s="32">
        <v>7836</v>
      </c>
      <c r="C31396" s="33" t="s">
        <v>563</v>
      </c>
      <c r="D31396" s="33" t="s">
        <v>564</v>
      </c>
      <c r="E31396" s="34">
        <v>7219</v>
      </c>
      <c r="F31396" s="35">
        <v>1.04</v>
      </c>
      <c r="G31396" s="34">
        <v>350.3</v>
      </c>
    </row>
    <row r="31397" spans="1:7">
      <c r="A31397" s="32">
        <v>2018</v>
      </c>
      <c r="B31397" s="32">
        <v>7836</v>
      </c>
      <c r="C31397" s="33" t="s">
        <v>563</v>
      </c>
      <c r="D31397" s="33" t="s">
        <v>564</v>
      </c>
      <c r="E31397" s="34">
        <v>1930</v>
      </c>
      <c r="F31397" s="35">
        <v>1.04</v>
      </c>
      <c r="G31397" s="34">
        <v>331.6</v>
      </c>
    </row>
    <row r="31398" spans="1:7">
      <c r="A31398" s="32">
        <v>2018</v>
      </c>
      <c r="B31398" s="32">
        <v>7836</v>
      </c>
      <c r="C31398" s="33" t="s">
        <v>563</v>
      </c>
      <c r="D31398" s="33" t="s">
        <v>564</v>
      </c>
      <c r="E31398" s="34">
        <v>371</v>
      </c>
      <c r="F31398" s="35">
        <v>1.04</v>
      </c>
      <c r="G31398" s="34">
        <v>325.10000000000002</v>
      </c>
    </row>
    <row r="31399" spans="1:7">
      <c r="A31399" s="32">
        <v>2018</v>
      </c>
      <c r="B31399" s="32">
        <v>7837</v>
      </c>
      <c r="C31399" s="33" t="s">
        <v>565</v>
      </c>
      <c r="D31399" s="33" t="s">
        <v>566</v>
      </c>
      <c r="E31399" s="34">
        <v>2404</v>
      </c>
      <c r="F31399" s="35">
        <v>5.8</v>
      </c>
      <c r="G31399" s="34">
        <v>2043</v>
      </c>
    </row>
    <row r="31400" spans="1:7">
      <c r="A31400" s="32">
        <v>2018</v>
      </c>
      <c r="B31400" s="32">
        <v>7837</v>
      </c>
      <c r="C31400" s="33" t="s">
        <v>565</v>
      </c>
      <c r="D31400" s="33" t="s">
        <v>566</v>
      </c>
      <c r="E31400" s="34">
        <v>1773</v>
      </c>
      <c r="F31400" s="35">
        <v>5.78</v>
      </c>
      <c r="G31400" s="34">
        <v>2092.4</v>
      </c>
    </row>
    <row r="31401" spans="1:7">
      <c r="A31401" s="32">
        <v>2018</v>
      </c>
      <c r="B31401" s="32">
        <v>7837</v>
      </c>
      <c r="C31401" s="33" t="s">
        <v>563</v>
      </c>
      <c r="D31401" s="33" t="s">
        <v>564</v>
      </c>
      <c r="E31401" s="34">
        <v>89775</v>
      </c>
      <c r="F31401" s="35">
        <v>1.048</v>
      </c>
      <c r="G31401" s="34">
        <v>358.5</v>
      </c>
    </row>
    <row r="31402" spans="1:7">
      <c r="A31402" s="32">
        <v>2018</v>
      </c>
      <c r="B31402" s="32">
        <v>7837</v>
      </c>
      <c r="C31402" s="33" t="s">
        <v>563</v>
      </c>
      <c r="D31402" s="33" t="s">
        <v>564</v>
      </c>
      <c r="E31402" s="34">
        <v>1111</v>
      </c>
      <c r="F31402" s="35">
        <v>1.048</v>
      </c>
      <c r="G31402" s="34">
        <v>330.7</v>
      </c>
    </row>
    <row r="31403" spans="1:7">
      <c r="A31403" s="32">
        <v>2018</v>
      </c>
      <c r="B31403" s="32">
        <v>7837</v>
      </c>
      <c r="C31403" s="33" t="s">
        <v>563</v>
      </c>
      <c r="D31403" s="33" t="s">
        <v>564</v>
      </c>
      <c r="E31403" s="34">
        <v>201847</v>
      </c>
      <c r="F31403" s="35">
        <v>1.048</v>
      </c>
      <c r="G31403" s="34">
        <v>358.8</v>
      </c>
    </row>
    <row r="31404" spans="1:7">
      <c r="A31404" s="32">
        <v>2018</v>
      </c>
      <c r="B31404" s="32">
        <v>7837</v>
      </c>
      <c r="C31404" s="33" t="s">
        <v>563</v>
      </c>
      <c r="D31404" s="33" t="s">
        <v>564</v>
      </c>
      <c r="E31404" s="34">
        <v>11928</v>
      </c>
      <c r="F31404" s="35">
        <v>1.048</v>
      </c>
      <c r="G31404" s="34">
        <v>396.4</v>
      </c>
    </row>
    <row r="31405" spans="1:7">
      <c r="A31405" s="32">
        <v>2018</v>
      </c>
      <c r="B31405" s="32">
        <v>7837</v>
      </c>
      <c r="C31405" s="33" t="s">
        <v>563</v>
      </c>
      <c r="D31405" s="33" t="s">
        <v>564</v>
      </c>
      <c r="E31405" s="34">
        <v>14606</v>
      </c>
      <c r="F31405" s="35">
        <v>1.048</v>
      </c>
      <c r="G31405" s="34">
        <v>345.5</v>
      </c>
    </row>
    <row r="31406" spans="1:7">
      <c r="A31406" s="32">
        <v>2018</v>
      </c>
      <c r="B31406" s="32">
        <v>7837</v>
      </c>
      <c r="C31406" s="33" t="s">
        <v>563</v>
      </c>
      <c r="D31406" s="33" t="s">
        <v>564</v>
      </c>
      <c r="E31406" s="34">
        <v>15242</v>
      </c>
      <c r="F31406" s="35">
        <v>1.048</v>
      </c>
      <c r="G31406" s="34">
        <v>326.10000000000002</v>
      </c>
    </row>
    <row r="31407" spans="1:7">
      <c r="A31407" s="32">
        <v>2018</v>
      </c>
      <c r="B31407" s="32">
        <v>7837</v>
      </c>
      <c r="C31407" s="33" t="s">
        <v>563</v>
      </c>
      <c r="D31407" s="33" t="s">
        <v>564</v>
      </c>
      <c r="E31407" s="34">
        <v>17325</v>
      </c>
      <c r="F31407" s="35">
        <v>1.048</v>
      </c>
      <c r="G31407" s="34">
        <v>346.3</v>
      </c>
    </row>
    <row r="31408" spans="1:7">
      <c r="A31408" s="32">
        <v>2018</v>
      </c>
      <c r="B31408" s="32">
        <v>7837</v>
      </c>
      <c r="C31408" s="33" t="s">
        <v>563</v>
      </c>
      <c r="D31408" s="33" t="s">
        <v>564</v>
      </c>
      <c r="E31408" s="34">
        <v>25123</v>
      </c>
      <c r="F31408" s="35">
        <v>1.048</v>
      </c>
      <c r="G31408" s="34">
        <v>339.5</v>
      </c>
    </row>
    <row r="31409" spans="1:7">
      <c r="A31409" s="32">
        <v>2018</v>
      </c>
      <c r="B31409" s="32">
        <v>7837</v>
      </c>
      <c r="C31409" s="33" t="s">
        <v>563</v>
      </c>
      <c r="D31409" s="33" t="s">
        <v>564</v>
      </c>
      <c r="E31409" s="34">
        <v>73767</v>
      </c>
      <c r="F31409" s="35">
        <v>1.048</v>
      </c>
      <c r="G31409" s="34">
        <v>342</v>
      </c>
    </row>
    <row r="31410" spans="1:7">
      <c r="A31410" s="32">
        <v>2018</v>
      </c>
      <c r="B31410" s="32">
        <v>7837</v>
      </c>
      <c r="C31410" s="33" t="s">
        <v>563</v>
      </c>
      <c r="D31410" s="33" t="s">
        <v>564</v>
      </c>
      <c r="E31410" s="34">
        <v>2145</v>
      </c>
      <c r="F31410" s="35">
        <v>1.048</v>
      </c>
      <c r="G31410" s="34">
        <v>333.5</v>
      </c>
    </row>
    <row r="31411" spans="1:7">
      <c r="A31411" s="32">
        <v>2018</v>
      </c>
      <c r="B31411" s="32">
        <v>7837</v>
      </c>
      <c r="C31411" s="33" t="s">
        <v>563</v>
      </c>
      <c r="D31411" s="33" t="s">
        <v>564</v>
      </c>
      <c r="E31411" s="34">
        <v>6511</v>
      </c>
      <c r="F31411" s="35">
        <v>1.048</v>
      </c>
      <c r="G31411" s="34">
        <v>446.7</v>
      </c>
    </row>
    <row r="31412" spans="1:7">
      <c r="A31412" s="32">
        <v>2018</v>
      </c>
      <c r="B31412" s="32">
        <v>7837</v>
      </c>
      <c r="C31412" s="33" t="s">
        <v>563</v>
      </c>
      <c r="D31412" s="33" t="s">
        <v>564</v>
      </c>
      <c r="E31412" s="34">
        <v>8884</v>
      </c>
      <c r="F31412" s="35">
        <v>1.048</v>
      </c>
      <c r="G31412" s="34">
        <v>353.3</v>
      </c>
    </row>
    <row r="31413" spans="1:7">
      <c r="A31413" s="32">
        <v>2018</v>
      </c>
      <c r="B31413" s="32">
        <v>7838</v>
      </c>
      <c r="C31413" s="33" t="s">
        <v>565</v>
      </c>
      <c r="D31413" s="33" t="s">
        <v>566</v>
      </c>
      <c r="E31413" s="34">
        <v>181</v>
      </c>
      <c r="F31413" s="35">
        <v>5.88</v>
      </c>
      <c r="G31413" s="34">
        <v>1380.7</v>
      </c>
    </row>
    <row r="31414" spans="1:7">
      <c r="A31414" s="32">
        <v>2018</v>
      </c>
      <c r="B31414" s="32">
        <v>7838</v>
      </c>
      <c r="C31414" s="33" t="s">
        <v>565</v>
      </c>
      <c r="D31414" s="33" t="s">
        <v>566</v>
      </c>
      <c r="E31414" s="34">
        <v>270</v>
      </c>
      <c r="F31414" s="35">
        <v>5.88</v>
      </c>
      <c r="G31414" s="34">
        <v>1636.8</v>
      </c>
    </row>
    <row r="31415" spans="1:7">
      <c r="A31415" s="32">
        <v>2018</v>
      </c>
      <c r="B31415" s="32">
        <v>7838</v>
      </c>
      <c r="C31415" s="33" t="s">
        <v>565</v>
      </c>
      <c r="D31415" s="33" t="s">
        <v>566</v>
      </c>
      <c r="E31415" s="34">
        <v>6069</v>
      </c>
      <c r="F31415" s="35">
        <v>5.88</v>
      </c>
      <c r="G31415" s="34">
        <v>1637.3</v>
      </c>
    </row>
    <row r="31416" spans="1:7">
      <c r="A31416" s="32">
        <v>2018</v>
      </c>
      <c r="B31416" s="32">
        <v>7838</v>
      </c>
      <c r="C31416" s="33" t="s">
        <v>563</v>
      </c>
      <c r="D31416" s="33" t="s">
        <v>564</v>
      </c>
      <c r="E31416" s="34">
        <v>628</v>
      </c>
      <c r="F31416" s="35">
        <v>1.04</v>
      </c>
      <c r="G31416" s="34">
        <v>788.2</v>
      </c>
    </row>
    <row r="31417" spans="1:7">
      <c r="A31417" s="32">
        <v>2018</v>
      </c>
      <c r="B31417" s="32">
        <v>7838</v>
      </c>
      <c r="C31417" s="33" t="s">
        <v>563</v>
      </c>
      <c r="D31417" s="33" t="s">
        <v>564</v>
      </c>
      <c r="E31417" s="34">
        <v>23940</v>
      </c>
      <c r="F31417" s="35">
        <v>1.0269999999999999</v>
      </c>
      <c r="G31417" s="34">
        <v>521.4</v>
      </c>
    </row>
    <row r="31418" spans="1:7">
      <c r="A31418" s="32">
        <v>2018</v>
      </c>
      <c r="B31418" s="32">
        <v>7838</v>
      </c>
      <c r="C31418" s="33" t="s">
        <v>563</v>
      </c>
      <c r="D31418" s="33" t="s">
        <v>564</v>
      </c>
      <c r="E31418" s="34">
        <v>31199</v>
      </c>
      <c r="F31418" s="35">
        <v>1.052</v>
      </c>
      <c r="G31418" s="34">
        <v>1754.9</v>
      </c>
    </row>
    <row r="31419" spans="1:7">
      <c r="A31419" s="32">
        <v>2018</v>
      </c>
      <c r="B31419" s="32">
        <v>7838</v>
      </c>
      <c r="C31419" s="33" t="s">
        <v>563</v>
      </c>
      <c r="D31419" s="33" t="s">
        <v>564</v>
      </c>
      <c r="E31419" s="34">
        <v>47717</v>
      </c>
      <c r="F31419" s="35">
        <v>1.044</v>
      </c>
      <c r="G31419" s="34">
        <v>423</v>
      </c>
    </row>
    <row r="31420" spans="1:7">
      <c r="A31420" s="32">
        <v>2018</v>
      </c>
      <c r="B31420" s="32">
        <v>7838</v>
      </c>
      <c r="C31420" s="33" t="s">
        <v>563</v>
      </c>
      <c r="D31420" s="33" t="s">
        <v>564</v>
      </c>
      <c r="E31420" s="34">
        <v>51284</v>
      </c>
      <c r="F31420" s="35">
        <v>1.036</v>
      </c>
      <c r="G31420" s="34">
        <v>345.4</v>
      </c>
    </row>
    <row r="31421" spans="1:7">
      <c r="A31421" s="32">
        <v>2018</v>
      </c>
      <c r="B31421" s="32">
        <v>7838</v>
      </c>
      <c r="C31421" s="33" t="s">
        <v>563</v>
      </c>
      <c r="D31421" s="33" t="s">
        <v>564</v>
      </c>
      <c r="E31421" s="34">
        <v>60150</v>
      </c>
      <c r="F31421" s="35">
        <v>1.038</v>
      </c>
      <c r="G31421" s="34">
        <v>352.5</v>
      </c>
    </row>
    <row r="31422" spans="1:7">
      <c r="A31422" s="32">
        <v>2018</v>
      </c>
      <c r="B31422" s="32">
        <v>7838</v>
      </c>
      <c r="C31422" s="33" t="s">
        <v>563</v>
      </c>
      <c r="D31422" s="33" t="s">
        <v>564</v>
      </c>
      <c r="E31422" s="34">
        <v>60391</v>
      </c>
      <c r="F31422" s="35">
        <v>1.034</v>
      </c>
      <c r="G31422" s="34">
        <v>369.6</v>
      </c>
    </row>
    <row r="31423" spans="1:7">
      <c r="A31423" s="32">
        <v>2018</v>
      </c>
      <c r="B31423" s="32">
        <v>7838</v>
      </c>
      <c r="C31423" s="33" t="s">
        <v>563</v>
      </c>
      <c r="D31423" s="33" t="s">
        <v>564</v>
      </c>
      <c r="E31423" s="34">
        <v>148256</v>
      </c>
      <c r="F31423" s="35">
        <v>1.0429999999999999</v>
      </c>
      <c r="G31423" s="34">
        <v>328.9</v>
      </c>
    </row>
    <row r="31424" spans="1:7">
      <c r="A31424" s="32">
        <v>2018</v>
      </c>
      <c r="B31424" s="32">
        <v>7838</v>
      </c>
      <c r="C31424" s="33" t="s">
        <v>563</v>
      </c>
      <c r="D31424" s="33" t="s">
        <v>564</v>
      </c>
      <c r="E31424" s="34">
        <v>132036</v>
      </c>
      <c r="F31424" s="35">
        <v>1.0449999999999999</v>
      </c>
      <c r="G31424" s="34">
        <v>398</v>
      </c>
    </row>
    <row r="31425" spans="1:7">
      <c r="A31425" s="32">
        <v>2018</v>
      </c>
      <c r="B31425" s="32">
        <v>7838</v>
      </c>
      <c r="C31425" s="33" t="s">
        <v>563</v>
      </c>
      <c r="D31425" s="33" t="s">
        <v>564</v>
      </c>
      <c r="E31425" s="34">
        <v>89311</v>
      </c>
      <c r="F31425" s="35">
        <v>1.0349999999999999</v>
      </c>
      <c r="G31425" s="34">
        <v>350.6</v>
      </c>
    </row>
    <row r="31426" spans="1:7">
      <c r="A31426" s="32">
        <v>2018</v>
      </c>
      <c r="B31426" s="32">
        <v>7838</v>
      </c>
      <c r="C31426" s="33" t="s">
        <v>563</v>
      </c>
      <c r="D31426" s="33" t="s">
        <v>564</v>
      </c>
      <c r="E31426" s="34">
        <v>117580</v>
      </c>
      <c r="F31426" s="35">
        <v>1.036</v>
      </c>
      <c r="G31426" s="34">
        <v>341.5</v>
      </c>
    </row>
    <row r="31427" spans="1:7">
      <c r="A31427" s="32">
        <v>2018</v>
      </c>
      <c r="B31427" s="32">
        <v>7839</v>
      </c>
      <c r="C31427" s="33" t="s">
        <v>563</v>
      </c>
      <c r="D31427" s="33" t="s">
        <v>564</v>
      </c>
      <c r="E31427" s="34">
        <v>28762</v>
      </c>
      <c r="F31427" s="35">
        <v>1.038</v>
      </c>
      <c r="G31427" s="34">
        <v>1781.2</v>
      </c>
    </row>
    <row r="31428" spans="1:7">
      <c r="A31428" s="32">
        <v>2018</v>
      </c>
      <c r="B31428" s="32">
        <v>7843</v>
      </c>
      <c r="C31428" s="33" t="s">
        <v>563</v>
      </c>
      <c r="D31428" s="33" t="s">
        <v>564</v>
      </c>
      <c r="E31428" s="34">
        <v>57271</v>
      </c>
      <c r="F31428" s="35">
        <v>1</v>
      </c>
      <c r="G31428" s="34">
        <v>440.4</v>
      </c>
    </row>
    <row r="31429" spans="1:7">
      <c r="A31429" s="32">
        <v>2018</v>
      </c>
      <c r="B31429" s="32">
        <v>7843</v>
      </c>
      <c r="C31429" s="33" t="s">
        <v>565</v>
      </c>
      <c r="D31429" s="33" t="s">
        <v>566</v>
      </c>
      <c r="E31429" s="34">
        <v>119</v>
      </c>
      <c r="F31429" s="35">
        <v>5.7</v>
      </c>
      <c r="G31429" s="34">
        <v>2070.1999999999998</v>
      </c>
    </row>
    <row r="31430" spans="1:7">
      <c r="A31430" s="32">
        <v>2018</v>
      </c>
      <c r="B31430" s="32">
        <v>7845</v>
      </c>
      <c r="C31430" s="33" t="s">
        <v>563</v>
      </c>
      <c r="D31430" s="33" t="s">
        <v>564</v>
      </c>
      <c r="E31430" s="34">
        <v>243277</v>
      </c>
      <c r="F31430" s="35">
        <v>1</v>
      </c>
      <c r="G31430" s="34">
        <v>524.79999999999995</v>
      </c>
    </row>
    <row r="31431" spans="1:7">
      <c r="A31431" s="32">
        <v>2018</v>
      </c>
      <c r="B31431" s="32">
        <v>7845</v>
      </c>
      <c r="C31431" s="33" t="s">
        <v>563</v>
      </c>
      <c r="D31431" s="33" t="s">
        <v>564</v>
      </c>
      <c r="E31431" s="34">
        <v>1288500</v>
      </c>
      <c r="F31431" s="35">
        <v>1</v>
      </c>
      <c r="G31431" s="34">
        <v>367.6</v>
      </c>
    </row>
    <row r="31432" spans="1:7">
      <c r="A31432" s="32">
        <v>2018</v>
      </c>
      <c r="B31432" s="32">
        <v>7846</v>
      </c>
      <c r="C31432" s="33" t="s">
        <v>563</v>
      </c>
      <c r="D31432" s="33" t="s">
        <v>564</v>
      </c>
      <c r="E31432" s="34">
        <v>598527</v>
      </c>
      <c r="F31432" s="35">
        <v>1.0409999999999999</v>
      </c>
      <c r="G31432" s="34">
        <v>380.1</v>
      </c>
    </row>
    <row r="31433" spans="1:7">
      <c r="A31433" s="32">
        <v>2018</v>
      </c>
      <c r="B31433" s="32">
        <v>7846</v>
      </c>
      <c r="C31433" s="33" t="s">
        <v>563</v>
      </c>
      <c r="D31433" s="33" t="s">
        <v>564</v>
      </c>
      <c r="E31433" s="34">
        <v>1954675</v>
      </c>
      <c r="F31433" s="35">
        <v>1.0429999999999999</v>
      </c>
      <c r="G31433" s="34">
        <v>420.1</v>
      </c>
    </row>
    <row r="31434" spans="1:7">
      <c r="A31434" s="32">
        <v>2018</v>
      </c>
      <c r="B31434" s="32">
        <v>7848</v>
      </c>
      <c r="C31434" s="33" t="s">
        <v>563</v>
      </c>
      <c r="D31434" s="33" t="s">
        <v>564</v>
      </c>
      <c r="E31434" s="34">
        <v>1722</v>
      </c>
      <c r="F31434" s="35">
        <v>1.0229999999999999</v>
      </c>
      <c r="G31434" s="34">
        <v>825.4</v>
      </c>
    </row>
    <row r="31435" spans="1:7">
      <c r="A31435" s="32">
        <v>2018</v>
      </c>
      <c r="B31435" s="32">
        <v>7848</v>
      </c>
      <c r="C31435" s="33" t="s">
        <v>563</v>
      </c>
      <c r="D31435" s="33" t="s">
        <v>564</v>
      </c>
      <c r="E31435" s="34">
        <v>17215</v>
      </c>
      <c r="F31435" s="35">
        <v>1.0229999999999999</v>
      </c>
      <c r="G31435" s="34">
        <v>503.6</v>
      </c>
    </row>
    <row r="31436" spans="1:7">
      <c r="A31436" s="32">
        <v>2018</v>
      </c>
      <c r="B31436" s="32">
        <v>7848</v>
      </c>
      <c r="C31436" s="33" t="s">
        <v>563</v>
      </c>
      <c r="D31436" s="33" t="s">
        <v>564</v>
      </c>
      <c r="E31436" s="34">
        <v>108618</v>
      </c>
      <c r="F31436" s="35">
        <v>1.0229999999999999</v>
      </c>
      <c r="G31436" s="34">
        <v>423.8</v>
      </c>
    </row>
    <row r="31437" spans="1:7">
      <c r="A31437" s="32">
        <v>2018</v>
      </c>
      <c r="B31437" s="32">
        <v>7858</v>
      </c>
      <c r="C31437" s="33" t="s">
        <v>563</v>
      </c>
      <c r="D31437" s="33" t="s">
        <v>564</v>
      </c>
      <c r="E31437" s="34">
        <v>2596</v>
      </c>
      <c r="F31437" s="35">
        <v>1.0289999999999999</v>
      </c>
      <c r="G31437" s="34" t="s">
        <v>364</v>
      </c>
    </row>
    <row r="31438" spans="1:7">
      <c r="A31438" s="32">
        <v>2018</v>
      </c>
      <c r="B31438" s="32">
        <v>7872</v>
      </c>
      <c r="C31438" s="33" t="s">
        <v>565</v>
      </c>
      <c r="D31438" s="33" t="s">
        <v>566</v>
      </c>
      <c r="E31438" s="34">
        <v>121</v>
      </c>
      <c r="F31438" s="35">
        <v>5.8</v>
      </c>
      <c r="G31438" s="34">
        <v>1725.8</v>
      </c>
    </row>
    <row r="31439" spans="1:7">
      <c r="A31439" s="32">
        <v>2018</v>
      </c>
      <c r="B31439" s="32">
        <v>7872</v>
      </c>
      <c r="C31439" s="33" t="s">
        <v>563</v>
      </c>
      <c r="D31439" s="33" t="s">
        <v>564</v>
      </c>
      <c r="E31439" s="34">
        <v>348633</v>
      </c>
      <c r="F31439" s="35">
        <v>1.0660000000000001</v>
      </c>
      <c r="G31439" s="34">
        <v>443</v>
      </c>
    </row>
    <row r="31440" spans="1:7">
      <c r="A31440" s="32">
        <v>2018</v>
      </c>
      <c r="B31440" s="32">
        <v>7873</v>
      </c>
      <c r="C31440" s="33" t="s">
        <v>563</v>
      </c>
      <c r="D31440" s="33" t="s">
        <v>564</v>
      </c>
      <c r="E31440" s="34">
        <v>2164096</v>
      </c>
      <c r="F31440" s="35">
        <v>1.026</v>
      </c>
      <c r="G31440" s="34">
        <v>399</v>
      </c>
    </row>
    <row r="31441" spans="1:7">
      <c r="A31441" s="32">
        <v>2018</v>
      </c>
      <c r="B31441" s="32">
        <v>7873</v>
      </c>
      <c r="C31441" s="33" t="s">
        <v>563</v>
      </c>
      <c r="D31441" s="33" t="s">
        <v>564</v>
      </c>
      <c r="E31441" s="34">
        <v>2268116</v>
      </c>
      <c r="F31441" s="35">
        <v>1.0169999999999999</v>
      </c>
      <c r="G31441" s="34">
        <v>351.1</v>
      </c>
    </row>
    <row r="31442" spans="1:7">
      <c r="A31442" s="32">
        <v>2018</v>
      </c>
      <c r="B31442" s="32">
        <v>7887</v>
      </c>
      <c r="C31442" s="33" t="s">
        <v>563</v>
      </c>
      <c r="D31442" s="33" t="s">
        <v>564</v>
      </c>
      <c r="E31442" s="34">
        <v>5059</v>
      </c>
      <c r="F31442" s="35">
        <v>1.0569999999999999</v>
      </c>
      <c r="G31442" s="34">
        <v>433.8</v>
      </c>
    </row>
    <row r="31443" spans="1:7">
      <c r="A31443" s="32">
        <v>2018</v>
      </c>
      <c r="B31443" s="32">
        <v>7887</v>
      </c>
      <c r="C31443" s="33" t="s">
        <v>563</v>
      </c>
      <c r="D31443" s="33" t="s">
        <v>564</v>
      </c>
      <c r="E31443" s="34">
        <v>181654</v>
      </c>
      <c r="F31443" s="35">
        <v>1.0569999999999999</v>
      </c>
      <c r="G31443" s="34">
        <v>438.3</v>
      </c>
    </row>
    <row r="31444" spans="1:7">
      <c r="A31444" s="32">
        <v>2018</v>
      </c>
      <c r="B31444" s="32">
        <v>7897</v>
      </c>
      <c r="C31444" s="33" t="s">
        <v>563</v>
      </c>
      <c r="D31444" s="33" t="s">
        <v>564</v>
      </c>
      <c r="E31444" s="34">
        <v>1655690</v>
      </c>
      <c r="F31444" s="35">
        <v>1.0329999999999999</v>
      </c>
      <c r="G31444" s="34" t="s">
        <v>364</v>
      </c>
    </row>
    <row r="31445" spans="1:7">
      <c r="A31445" s="32">
        <v>2018</v>
      </c>
      <c r="B31445" s="32">
        <v>7900</v>
      </c>
      <c r="C31445" s="33" t="s">
        <v>563</v>
      </c>
      <c r="D31445" s="33" t="s">
        <v>564</v>
      </c>
      <c r="E31445" s="34">
        <v>8460</v>
      </c>
      <c r="F31445" s="35">
        <v>1.0249999999999999</v>
      </c>
      <c r="G31445" s="34">
        <v>605.5</v>
      </c>
    </row>
    <row r="31446" spans="1:7">
      <c r="A31446" s="32">
        <v>2018</v>
      </c>
      <c r="B31446" s="32">
        <v>7900</v>
      </c>
      <c r="C31446" s="33" t="s">
        <v>563</v>
      </c>
      <c r="D31446" s="33" t="s">
        <v>564</v>
      </c>
      <c r="E31446" s="34">
        <v>312794</v>
      </c>
      <c r="F31446" s="35">
        <v>1.0249999999999999</v>
      </c>
      <c r="G31446" s="34">
        <v>520.4</v>
      </c>
    </row>
    <row r="31447" spans="1:7">
      <c r="A31447" s="32">
        <v>2018</v>
      </c>
      <c r="B31447" s="32">
        <v>7900</v>
      </c>
      <c r="C31447" s="33" t="s">
        <v>563</v>
      </c>
      <c r="D31447" s="33" t="s">
        <v>564</v>
      </c>
      <c r="E31447" s="34">
        <v>389533</v>
      </c>
      <c r="F31447" s="35">
        <v>1.0249999999999999</v>
      </c>
      <c r="G31447" s="34">
        <v>469</v>
      </c>
    </row>
    <row r="31448" spans="1:7">
      <c r="A31448" s="32">
        <v>2018</v>
      </c>
      <c r="B31448" s="32">
        <v>7902</v>
      </c>
      <c r="C31448" s="33" t="s">
        <v>362</v>
      </c>
      <c r="D31448" s="33" t="s">
        <v>354</v>
      </c>
      <c r="E31448" s="34">
        <v>236297</v>
      </c>
      <c r="F31448" s="35">
        <v>12.981999999999999</v>
      </c>
      <c r="G31448" s="34">
        <v>328.9</v>
      </c>
    </row>
    <row r="31449" spans="1:7">
      <c r="A31449" s="32">
        <v>2018</v>
      </c>
      <c r="B31449" s="32">
        <v>7902</v>
      </c>
      <c r="C31449" s="33" t="s">
        <v>563</v>
      </c>
      <c r="D31449" s="33" t="s">
        <v>564</v>
      </c>
      <c r="E31449" s="34">
        <v>233</v>
      </c>
      <c r="F31449" s="35">
        <v>1.0089999999999999</v>
      </c>
      <c r="G31449" s="34">
        <v>434.8</v>
      </c>
    </row>
    <row r="31450" spans="1:7">
      <c r="A31450" s="32">
        <v>2018</v>
      </c>
      <c r="B31450" s="32">
        <v>7902</v>
      </c>
      <c r="C31450" s="33" t="s">
        <v>563</v>
      </c>
      <c r="D31450" s="33" t="s">
        <v>564</v>
      </c>
      <c r="E31450" s="34">
        <v>6639</v>
      </c>
      <c r="F31450" s="35">
        <v>1.014</v>
      </c>
      <c r="G31450" s="34">
        <v>435.2</v>
      </c>
    </row>
    <row r="31451" spans="1:7">
      <c r="A31451" s="32">
        <v>2018</v>
      </c>
      <c r="B31451" s="32">
        <v>7916</v>
      </c>
      <c r="C31451" s="33" t="s">
        <v>563</v>
      </c>
      <c r="D31451" s="33" t="s">
        <v>564</v>
      </c>
      <c r="E31451" s="34">
        <v>378124</v>
      </c>
      <c r="F31451" s="35">
        <v>1.0329999999999999</v>
      </c>
      <c r="G31451" s="34">
        <v>761.8</v>
      </c>
    </row>
    <row r="31452" spans="1:7">
      <c r="A31452" s="32">
        <v>2018</v>
      </c>
      <c r="B31452" s="32">
        <v>7916</v>
      </c>
      <c r="C31452" s="33" t="s">
        <v>565</v>
      </c>
      <c r="D31452" s="33" t="s">
        <v>566</v>
      </c>
      <c r="E31452" s="34">
        <v>2784</v>
      </c>
      <c r="F31452" s="35">
        <v>5.8</v>
      </c>
      <c r="G31452" s="34">
        <v>1624.5</v>
      </c>
    </row>
    <row r="31453" spans="1:7">
      <c r="A31453" s="32">
        <v>2018</v>
      </c>
      <c r="B31453" s="32">
        <v>7917</v>
      </c>
      <c r="C31453" s="33" t="s">
        <v>563</v>
      </c>
      <c r="D31453" s="33" t="s">
        <v>564</v>
      </c>
      <c r="E31453" s="34">
        <v>921107</v>
      </c>
      <c r="F31453" s="35">
        <v>1.0269999999999999</v>
      </c>
      <c r="G31453" s="34">
        <v>498.6</v>
      </c>
    </row>
    <row r="31454" spans="1:7">
      <c r="A31454" s="32">
        <v>2018</v>
      </c>
      <c r="B31454" s="32">
        <v>7925</v>
      </c>
      <c r="C31454" s="33" t="s">
        <v>563</v>
      </c>
      <c r="D31454" s="33" t="s">
        <v>564</v>
      </c>
      <c r="E31454" s="34">
        <v>96485</v>
      </c>
      <c r="F31454" s="35">
        <v>1</v>
      </c>
      <c r="G31454" s="34">
        <v>452.7</v>
      </c>
    </row>
    <row r="31455" spans="1:7">
      <c r="A31455" s="32">
        <v>2018</v>
      </c>
      <c r="B31455" s="32">
        <v>7925</v>
      </c>
      <c r="C31455" s="33" t="s">
        <v>565</v>
      </c>
      <c r="D31455" s="33" t="s">
        <v>566</v>
      </c>
      <c r="E31455" s="34">
        <v>343</v>
      </c>
      <c r="F31455" s="35">
        <v>5.7</v>
      </c>
      <c r="G31455" s="34">
        <v>1728.3</v>
      </c>
    </row>
    <row r="31456" spans="1:7">
      <c r="A31456" s="32">
        <v>2018</v>
      </c>
      <c r="B31456" s="32">
        <v>7929</v>
      </c>
      <c r="C31456" s="33" t="s">
        <v>563</v>
      </c>
      <c r="D31456" s="33" t="s">
        <v>564</v>
      </c>
      <c r="E31456" s="34">
        <v>36930</v>
      </c>
      <c r="F31456" s="35">
        <v>1</v>
      </c>
      <c r="G31456" s="34">
        <v>313.39999999999998</v>
      </c>
    </row>
    <row r="31457" spans="1:7">
      <c r="A31457" s="32">
        <v>2018</v>
      </c>
      <c r="B31457" s="32">
        <v>7931</v>
      </c>
      <c r="C31457" s="33" t="s">
        <v>563</v>
      </c>
      <c r="D31457" s="33" t="s">
        <v>564</v>
      </c>
      <c r="E31457" s="34">
        <v>1187661</v>
      </c>
      <c r="F31457" s="35">
        <v>1.0409999999999999</v>
      </c>
      <c r="G31457" s="34">
        <v>290.8</v>
      </c>
    </row>
    <row r="31458" spans="1:7">
      <c r="A31458" s="32">
        <v>2018</v>
      </c>
      <c r="B31458" s="32">
        <v>7946</v>
      </c>
      <c r="C31458" s="33" t="s">
        <v>563</v>
      </c>
      <c r="D31458" s="33" t="s">
        <v>564</v>
      </c>
      <c r="E31458" s="34">
        <v>394522</v>
      </c>
      <c r="F31458" s="35">
        <v>1.0229999999999999</v>
      </c>
      <c r="G31458" s="34">
        <v>402.1</v>
      </c>
    </row>
    <row r="31459" spans="1:7">
      <c r="A31459" s="32">
        <v>2018</v>
      </c>
      <c r="B31459" s="32">
        <v>7946</v>
      </c>
      <c r="C31459" s="33" t="s">
        <v>563</v>
      </c>
      <c r="D31459" s="33" t="s">
        <v>564</v>
      </c>
      <c r="E31459" s="34">
        <v>972258</v>
      </c>
      <c r="F31459" s="35">
        <v>1.0229999999999999</v>
      </c>
      <c r="G31459" s="34">
        <v>428.3</v>
      </c>
    </row>
    <row r="31460" spans="1:7">
      <c r="A31460" s="32">
        <v>2018</v>
      </c>
      <c r="B31460" s="32">
        <v>7948</v>
      </c>
      <c r="C31460" s="33" t="s">
        <v>563</v>
      </c>
      <c r="D31460" s="33" t="s">
        <v>564</v>
      </c>
      <c r="E31460" s="34">
        <v>123645</v>
      </c>
      <c r="F31460" s="35">
        <v>1.0669999999999999</v>
      </c>
      <c r="G31460" s="34">
        <v>411.1</v>
      </c>
    </row>
    <row r="31461" spans="1:7">
      <c r="A31461" s="32">
        <v>2018</v>
      </c>
      <c r="B31461" s="32">
        <v>7953</v>
      </c>
      <c r="C31461" s="33" t="s">
        <v>563</v>
      </c>
      <c r="D31461" s="33" t="s">
        <v>564</v>
      </c>
      <c r="E31461" s="34">
        <v>2724</v>
      </c>
      <c r="F31461" s="35">
        <v>1</v>
      </c>
      <c r="G31461" s="34">
        <v>226.4</v>
      </c>
    </row>
    <row r="31462" spans="1:7">
      <c r="A31462" s="32">
        <v>2018</v>
      </c>
      <c r="B31462" s="32">
        <v>7953</v>
      </c>
      <c r="C31462" s="33" t="s">
        <v>563</v>
      </c>
      <c r="D31462" s="33" t="s">
        <v>564</v>
      </c>
      <c r="E31462" s="34">
        <v>166014</v>
      </c>
      <c r="F31462" s="35">
        <v>1</v>
      </c>
      <c r="G31462" s="34">
        <v>385.2</v>
      </c>
    </row>
    <row r="31463" spans="1:7">
      <c r="A31463" s="32">
        <v>2018</v>
      </c>
      <c r="B31463" s="32">
        <v>7960</v>
      </c>
      <c r="C31463" s="33" t="s">
        <v>563</v>
      </c>
      <c r="D31463" s="33" t="s">
        <v>564</v>
      </c>
      <c r="E31463" s="34">
        <v>373342</v>
      </c>
      <c r="F31463" s="35">
        <v>1</v>
      </c>
      <c r="G31463" s="34">
        <v>424.2</v>
      </c>
    </row>
    <row r="31464" spans="1:7">
      <c r="A31464" s="32">
        <v>2018</v>
      </c>
      <c r="B31464" s="32">
        <v>7964</v>
      </c>
      <c r="C31464" s="33" t="s">
        <v>563</v>
      </c>
      <c r="D31464" s="33" t="s">
        <v>564</v>
      </c>
      <c r="E31464" s="34">
        <v>77816</v>
      </c>
      <c r="F31464" s="35">
        <v>1.022</v>
      </c>
      <c r="G31464" s="34">
        <v>534.1</v>
      </c>
    </row>
    <row r="31465" spans="1:7">
      <c r="A31465" s="32">
        <v>2018</v>
      </c>
      <c r="B31465" s="32">
        <v>7981</v>
      </c>
      <c r="C31465" s="33" t="s">
        <v>565</v>
      </c>
      <c r="D31465" s="33" t="s">
        <v>566</v>
      </c>
      <c r="E31465" s="34">
        <v>3036</v>
      </c>
      <c r="F31465" s="35">
        <v>5.75</v>
      </c>
      <c r="G31465" s="34">
        <v>1584.7</v>
      </c>
    </row>
    <row r="31466" spans="1:7">
      <c r="A31466" s="32">
        <v>2018</v>
      </c>
      <c r="B31466" s="32">
        <v>7981</v>
      </c>
      <c r="C31466" s="33" t="s">
        <v>565</v>
      </c>
      <c r="D31466" s="33" t="s">
        <v>566</v>
      </c>
      <c r="E31466" s="34">
        <v>94</v>
      </c>
      <c r="F31466" s="35">
        <v>5.75</v>
      </c>
      <c r="G31466" s="34">
        <v>1452.2</v>
      </c>
    </row>
    <row r="31467" spans="1:7">
      <c r="A31467" s="32">
        <v>2018</v>
      </c>
      <c r="B31467" s="32">
        <v>7981</v>
      </c>
      <c r="C31467" s="33" t="s">
        <v>563</v>
      </c>
      <c r="D31467" s="33" t="s">
        <v>564</v>
      </c>
      <c r="E31467" s="34">
        <v>40654</v>
      </c>
      <c r="F31467" s="35">
        <v>1.03</v>
      </c>
      <c r="G31467" s="34">
        <v>2718.7</v>
      </c>
    </row>
    <row r="31468" spans="1:7">
      <c r="A31468" s="32">
        <v>2018</v>
      </c>
      <c r="B31468" s="32">
        <v>7981</v>
      </c>
      <c r="C31468" s="33" t="s">
        <v>563</v>
      </c>
      <c r="D31468" s="33" t="s">
        <v>564</v>
      </c>
      <c r="E31468" s="34">
        <v>49663</v>
      </c>
      <c r="F31468" s="35">
        <v>1.03</v>
      </c>
      <c r="G31468" s="34">
        <v>1312.8</v>
      </c>
    </row>
    <row r="31469" spans="1:7">
      <c r="A31469" s="32">
        <v>2018</v>
      </c>
      <c r="B31469" s="32">
        <v>7981</v>
      </c>
      <c r="C31469" s="33" t="s">
        <v>563</v>
      </c>
      <c r="D31469" s="33" t="s">
        <v>564</v>
      </c>
      <c r="E31469" s="34">
        <v>123520</v>
      </c>
      <c r="F31469" s="35">
        <v>1.03</v>
      </c>
      <c r="G31469" s="34">
        <v>1512.3</v>
      </c>
    </row>
    <row r="31470" spans="1:7">
      <c r="A31470" s="32">
        <v>2018</v>
      </c>
      <c r="B31470" s="32">
        <v>7985</v>
      </c>
      <c r="C31470" s="33" t="s">
        <v>563</v>
      </c>
      <c r="D31470" s="33" t="s">
        <v>564</v>
      </c>
      <c r="E31470" s="34">
        <v>114892</v>
      </c>
      <c r="F31470" s="35">
        <v>1.056</v>
      </c>
      <c r="G31470" s="34">
        <v>562.5</v>
      </c>
    </row>
    <row r="31471" spans="1:7">
      <c r="A31471" s="32">
        <v>2018</v>
      </c>
      <c r="B31471" s="32">
        <v>7988</v>
      </c>
      <c r="C31471" s="33" t="s">
        <v>563</v>
      </c>
      <c r="D31471" s="33" t="s">
        <v>564</v>
      </c>
      <c r="E31471" s="34">
        <v>114530</v>
      </c>
      <c r="F31471" s="35">
        <v>1.0409999999999999</v>
      </c>
      <c r="G31471" s="34">
        <v>494.3</v>
      </c>
    </row>
    <row r="31472" spans="1:7">
      <c r="A31472" s="32">
        <v>2018</v>
      </c>
      <c r="B31472" s="32">
        <v>7999</v>
      </c>
      <c r="C31472" s="33" t="s">
        <v>563</v>
      </c>
      <c r="D31472" s="33" t="s">
        <v>564</v>
      </c>
      <c r="E31472" s="34">
        <v>461</v>
      </c>
      <c r="F31472" s="35">
        <v>1.1000000000000001</v>
      </c>
      <c r="G31472" s="34" t="s">
        <v>364</v>
      </c>
    </row>
    <row r="31473" spans="1:7">
      <c r="A31473" s="32">
        <v>2018</v>
      </c>
      <c r="B31473" s="32">
        <v>8000</v>
      </c>
      <c r="C31473" s="33" t="s">
        <v>563</v>
      </c>
      <c r="D31473" s="33" t="s">
        <v>564</v>
      </c>
      <c r="E31473" s="34">
        <v>222864</v>
      </c>
      <c r="F31473" s="35">
        <v>1.083</v>
      </c>
      <c r="G31473" s="34">
        <v>396.3</v>
      </c>
    </row>
    <row r="31474" spans="1:7">
      <c r="A31474" s="32">
        <v>2018</v>
      </c>
      <c r="B31474" s="32">
        <v>8002</v>
      </c>
      <c r="C31474" s="33" t="s">
        <v>563</v>
      </c>
      <c r="D31474" s="33" t="s">
        <v>564</v>
      </c>
      <c r="E31474" s="34">
        <v>3643</v>
      </c>
      <c r="F31474" s="35">
        <v>1.05</v>
      </c>
      <c r="G31474" s="34">
        <v>812.5</v>
      </c>
    </row>
    <row r="31475" spans="1:7">
      <c r="A31475" s="32">
        <v>2018</v>
      </c>
      <c r="B31475" s="32">
        <v>8002</v>
      </c>
      <c r="C31475" s="33" t="s">
        <v>567</v>
      </c>
      <c r="D31475" s="33" t="s">
        <v>566</v>
      </c>
      <c r="E31475" s="34">
        <v>50219</v>
      </c>
      <c r="F31475" s="35">
        <v>6.3</v>
      </c>
      <c r="G31475" s="34">
        <v>1197</v>
      </c>
    </row>
    <row r="31476" spans="1:7">
      <c r="A31476" s="32">
        <v>2018</v>
      </c>
      <c r="B31476" s="32">
        <v>8006</v>
      </c>
      <c r="C31476" s="33" t="s">
        <v>563</v>
      </c>
      <c r="D31476" s="33" t="s">
        <v>564</v>
      </c>
      <c r="E31476" s="34">
        <v>51913</v>
      </c>
      <c r="F31476" s="35">
        <v>1.01</v>
      </c>
      <c r="G31476" s="34" t="s">
        <v>364</v>
      </c>
    </row>
    <row r="31477" spans="1:7">
      <c r="A31477" s="32">
        <v>2018</v>
      </c>
      <c r="B31477" s="32">
        <v>8012</v>
      </c>
      <c r="C31477" s="33" t="s">
        <v>565</v>
      </c>
      <c r="D31477" s="33" t="s">
        <v>566</v>
      </c>
      <c r="E31477" s="34">
        <v>12579</v>
      </c>
      <c r="F31477" s="35">
        <v>5.77</v>
      </c>
      <c r="G31477" s="34" t="s">
        <v>364</v>
      </c>
    </row>
    <row r="31478" spans="1:7">
      <c r="A31478" s="32">
        <v>2018</v>
      </c>
      <c r="B31478" s="32">
        <v>8023</v>
      </c>
      <c r="C31478" s="33" t="s">
        <v>363</v>
      </c>
      <c r="D31478" s="33" t="s">
        <v>354</v>
      </c>
      <c r="E31478" s="34">
        <v>2792</v>
      </c>
      <c r="F31478" s="35">
        <v>17.884</v>
      </c>
      <c r="G31478" s="34">
        <v>248.7</v>
      </c>
    </row>
    <row r="31479" spans="1:7">
      <c r="A31479" s="32">
        <v>2018</v>
      </c>
      <c r="B31479" s="32">
        <v>8023</v>
      </c>
      <c r="C31479" s="33" t="s">
        <v>363</v>
      </c>
      <c r="D31479" s="33" t="s">
        <v>354</v>
      </c>
      <c r="E31479" s="34">
        <v>13758</v>
      </c>
      <c r="F31479" s="35">
        <v>16.57</v>
      </c>
      <c r="G31479" s="34">
        <v>270</v>
      </c>
    </row>
    <row r="31480" spans="1:7">
      <c r="A31480" s="32">
        <v>2018</v>
      </c>
      <c r="B31480" s="32">
        <v>8023</v>
      </c>
      <c r="C31480" s="33" t="s">
        <v>363</v>
      </c>
      <c r="D31480" s="33" t="s">
        <v>354</v>
      </c>
      <c r="E31480" s="34">
        <v>13782</v>
      </c>
      <c r="F31480" s="35">
        <v>18.100000000000001</v>
      </c>
      <c r="G31480" s="34">
        <v>262.39999999999998</v>
      </c>
    </row>
    <row r="31481" spans="1:7">
      <c r="A31481" s="32">
        <v>2018</v>
      </c>
      <c r="B31481" s="32">
        <v>8023</v>
      </c>
      <c r="C31481" s="33" t="s">
        <v>363</v>
      </c>
      <c r="D31481" s="33" t="s">
        <v>354</v>
      </c>
      <c r="E31481" s="34">
        <v>27386</v>
      </c>
      <c r="F31481" s="35">
        <v>18.036999999999999</v>
      </c>
      <c r="G31481" s="34">
        <v>250.3</v>
      </c>
    </row>
    <row r="31482" spans="1:7">
      <c r="A31482" s="32">
        <v>2018</v>
      </c>
      <c r="B31482" s="32">
        <v>8023</v>
      </c>
      <c r="C31482" s="33" t="s">
        <v>363</v>
      </c>
      <c r="D31482" s="33" t="s">
        <v>354</v>
      </c>
      <c r="E31482" s="34">
        <v>27480</v>
      </c>
      <c r="F31482" s="35">
        <v>17.797000000000001</v>
      </c>
      <c r="G31482" s="34">
        <v>268.89999999999998</v>
      </c>
    </row>
    <row r="31483" spans="1:7">
      <c r="A31483" s="32">
        <v>2018</v>
      </c>
      <c r="B31483" s="32">
        <v>8023</v>
      </c>
      <c r="C31483" s="33" t="s">
        <v>363</v>
      </c>
      <c r="D31483" s="33" t="s">
        <v>354</v>
      </c>
      <c r="E31483" s="34">
        <v>41269</v>
      </c>
      <c r="F31483" s="35">
        <v>18.105</v>
      </c>
      <c r="G31483" s="34">
        <v>249.4</v>
      </c>
    </row>
    <row r="31484" spans="1:7">
      <c r="A31484" s="32">
        <v>2018</v>
      </c>
      <c r="B31484" s="32">
        <v>8023</v>
      </c>
      <c r="C31484" s="33" t="s">
        <v>363</v>
      </c>
      <c r="D31484" s="33" t="s">
        <v>354</v>
      </c>
      <c r="E31484" s="34">
        <v>55054</v>
      </c>
      <c r="F31484" s="35">
        <v>17.087</v>
      </c>
      <c r="G31484" s="34">
        <v>242.9</v>
      </c>
    </row>
    <row r="31485" spans="1:7">
      <c r="A31485" s="32">
        <v>2018</v>
      </c>
      <c r="B31485" s="32">
        <v>8023</v>
      </c>
      <c r="C31485" s="33" t="s">
        <v>363</v>
      </c>
      <c r="D31485" s="33" t="s">
        <v>354</v>
      </c>
      <c r="E31485" s="34">
        <v>41153</v>
      </c>
      <c r="F31485" s="35">
        <v>16.812000000000001</v>
      </c>
      <c r="G31485" s="34">
        <v>239.4</v>
      </c>
    </row>
    <row r="31486" spans="1:7">
      <c r="A31486" s="32">
        <v>2018</v>
      </c>
      <c r="B31486" s="32">
        <v>8023</v>
      </c>
      <c r="C31486" s="33" t="s">
        <v>363</v>
      </c>
      <c r="D31486" s="33" t="s">
        <v>354</v>
      </c>
      <c r="E31486" s="34">
        <v>101705</v>
      </c>
      <c r="F31486" s="35">
        <v>17.097999999999999</v>
      </c>
      <c r="G31486" s="34">
        <v>241.2</v>
      </c>
    </row>
    <row r="31487" spans="1:7">
      <c r="A31487" s="32">
        <v>2018</v>
      </c>
      <c r="B31487" s="32">
        <v>8027</v>
      </c>
      <c r="C31487" s="33" t="s">
        <v>563</v>
      </c>
      <c r="D31487" s="33" t="s">
        <v>564</v>
      </c>
      <c r="E31487" s="34">
        <v>3985</v>
      </c>
      <c r="F31487" s="35">
        <v>1.1020000000000001</v>
      </c>
      <c r="G31487" s="34">
        <v>631.9</v>
      </c>
    </row>
    <row r="31488" spans="1:7">
      <c r="A31488" s="32">
        <v>2018</v>
      </c>
      <c r="B31488" s="32">
        <v>8027</v>
      </c>
      <c r="C31488" s="33" t="s">
        <v>563</v>
      </c>
      <c r="D31488" s="33" t="s">
        <v>564</v>
      </c>
      <c r="E31488" s="34">
        <v>4138</v>
      </c>
      <c r="F31488" s="35">
        <v>1.095</v>
      </c>
      <c r="G31488" s="34">
        <v>739.9</v>
      </c>
    </row>
    <row r="31489" spans="1:7">
      <c r="A31489" s="32">
        <v>2018</v>
      </c>
      <c r="B31489" s="32">
        <v>8027</v>
      </c>
      <c r="C31489" s="33" t="s">
        <v>563</v>
      </c>
      <c r="D31489" s="33" t="s">
        <v>564</v>
      </c>
      <c r="E31489" s="34">
        <v>5212</v>
      </c>
      <c r="F31489" s="35">
        <v>1.0580000000000001</v>
      </c>
      <c r="G31489" s="34">
        <v>638.5</v>
      </c>
    </row>
    <row r="31490" spans="1:7">
      <c r="A31490" s="32">
        <v>2018</v>
      </c>
      <c r="B31490" s="32">
        <v>8027</v>
      </c>
      <c r="C31490" s="33" t="s">
        <v>563</v>
      </c>
      <c r="D31490" s="33" t="s">
        <v>564</v>
      </c>
      <c r="E31490" s="34">
        <v>5290</v>
      </c>
      <c r="F31490" s="35">
        <v>1.097</v>
      </c>
      <c r="G31490" s="34">
        <v>598</v>
      </c>
    </row>
    <row r="31491" spans="1:7">
      <c r="A31491" s="32">
        <v>2018</v>
      </c>
      <c r="B31491" s="32">
        <v>8027</v>
      </c>
      <c r="C31491" s="33" t="s">
        <v>563</v>
      </c>
      <c r="D31491" s="33" t="s">
        <v>564</v>
      </c>
      <c r="E31491" s="34">
        <v>2549</v>
      </c>
      <c r="F31491" s="35">
        <v>1.0820000000000001</v>
      </c>
      <c r="G31491" s="34">
        <v>742.5</v>
      </c>
    </row>
    <row r="31492" spans="1:7">
      <c r="A31492" s="32">
        <v>2018</v>
      </c>
      <c r="B31492" s="32">
        <v>8027</v>
      </c>
      <c r="C31492" s="33" t="s">
        <v>563</v>
      </c>
      <c r="D31492" s="33" t="s">
        <v>564</v>
      </c>
      <c r="E31492" s="34">
        <v>19258</v>
      </c>
      <c r="F31492" s="35">
        <v>1.0620000000000001</v>
      </c>
      <c r="G31492" s="34">
        <v>455</v>
      </c>
    </row>
    <row r="31493" spans="1:7">
      <c r="A31493" s="32">
        <v>2018</v>
      </c>
      <c r="B31493" s="32">
        <v>8027</v>
      </c>
      <c r="C31493" s="33" t="s">
        <v>563</v>
      </c>
      <c r="D31493" s="33" t="s">
        <v>564</v>
      </c>
      <c r="E31493" s="34">
        <v>2</v>
      </c>
      <c r="F31493" s="35">
        <v>1.0780000000000001</v>
      </c>
      <c r="G31493" s="34">
        <v>502.5</v>
      </c>
    </row>
    <row r="31494" spans="1:7">
      <c r="A31494" s="32">
        <v>2018</v>
      </c>
      <c r="B31494" s="32">
        <v>8027</v>
      </c>
      <c r="C31494" s="33" t="s">
        <v>563</v>
      </c>
      <c r="D31494" s="33" t="s">
        <v>564</v>
      </c>
      <c r="E31494" s="34">
        <v>1510</v>
      </c>
      <c r="F31494" s="35">
        <v>1.0580000000000001</v>
      </c>
      <c r="G31494" s="34">
        <v>928.5</v>
      </c>
    </row>
    <row r="31495" spans="1:7">
      <c r="A31495" s="32">
        <v>2018</v>
      </c>
      <c r="B31495" s="32">
        <v>8027</v>
      </c>
      <c r="C31495" s="33" t="s">
        <v>563</v>
      </c>
      <c r="D31495" s="33" t="s">
        <v>564</v>
      </c>
      <c r="E31495" s="34">
        <v>2309</v>
      </c>
      <c r="F31495" s="35">
        <v>1.0609999999999999</v>
      </c>
      <c r="G31495" s="34">
        <v>821</v>
      </c>
    </row>
    <row r="31496" spans="1:7">
      <c r="A31496" s="32">
        <v>2018</v>
      </c>
      <c r="B31496" s="32">
        <v>8027</v>
      </c>
      <c r="C31496" s="33" t="s">
        <v>563</v>
      </c>
      <c r="D31496" s="33" t="s">
        <v>564</v>
      </c>
      <c r="E31496" s="34">
        <v>10752</v>
      </c>
      <c r="F31496" s="35">
        <v>1.091</v>
      </c>
      <c r="G31496" s="34">
        <v>517.79999999999995</v>
      </c>
    </row>
    <row r="31497" spans="1:7">
      <c r="A31497" s="32">
        <v>2018</v>
      </c>
      <c r="B31497" s="32">
        <v>8031</v>
      </c>
      <c r="C31497" s="33" t="s">
        <v>563</v>
      </c>
      <c r="D31497" s="33" t="s">
        <v>564</v>
      </c>
      <c r="E31497" s="34">
        <v>20239</v>
      </c>
      <c r="F31497" s="35">
        <v>1.0860000000000001</v>
      </c>
      <c r="G31497" s="34">
        <v>295</v>
      </c>
    </row>
    <row r="31498" spans="1:7">
      <c r="A31498" s="32">
        <v>2018</v>
      </c>
      <c r="B31498" s="32">
        <v>8031</v>
      </c>
      <c r="C31498" s="33" t="s">
        <v>563</v>
      </c>
      <c r="D31498" s="33" t="s">
        <v>564</v>
      </c>
      <c r="E31498" s="34">
        <v>22465</v>
      </c>
      <c r="F31498" s="35">
        <v>1.0860000000000001</v>
      </c>
      <c r="G31498" s="34">
        <v>313.5</v>
      </c>
    </row>
    <row r="31499" spans="1:7">
      <c r="A31499" s="32">
        <v>2018</v>
      </c>
      <c r="B31499" s="32">
        <v>8031</v>
      </c>
      <c r="C31499" s="33" t="s">
        <v>563</v>
      </c>
      <c r="D31499" s="33" t="s">
        <v>564</v>
      </c>
      <c r="E31499" s="34">
        <v>43196</v>
      </c>
      <c r="F31499" s="35">
        <v>1.0860000000000001</v>
      </c>
      <c r="G31499" s="34">
        <v>369.9</v>
      </c>
    </row>
    <row r="31500" spans="1:7">
      <c r="A31500" s="32">
        <v>2018</v>
      </c>
      <c r="B31500" s="32">
        <v>8031</v>
      </c>
      <c r="C31500" s="33" t="s">
        <v>563</v>
      </c>
      <c r="D31500" s="33" t="s">
        <v>564</v>
      </c>
      <c r="E31500" s="34">
        <v>97822</v>
      </c>
      <c r="F31500" s="35">
        <v>1.0860000000000001</v>
      </c>
      <c r="G31500" s="34">
        <v>343</v>
      </c>
    </row>
    <row r="31501" spans="1:7">
      <c r="A31501" s="32">
        <v>2018</v>
      </c>
      <c r="B31501" s="32">
        <v>8031</v>
      </c>
      <c r="C31501" s="33" t="s">
        <v>563</v>
      </c>
      <c r="D31501" s="33" t="s">
        <v>564</v>
      </c>
      <c r="E31501" s="34">
        <v>691994</v>
      </c>
      <c r="F31501" s="35">
        <v>1.0860000000000001</v>
      </c>
      <c r="G31501" s="34">
        <v>348.4</v>
      </c>
    </row>
    <row r="31502" spans="1:7">
      <c r="A31502" s="32">
        <v>2018</v>
      </c>
      <c r="B31502" s="32">
        <v>8031</v>
      </c>
      <c r="C31502" s="33" t="s">
        <v>563</v>
      </c>
      <c r="D31502" s="33" t="s">
        <v>564</v>
      </c>
      <c r="E31502" s="34">
        <v>103591</v>
      </c>
      <c r="F31502" s="35">
        <v>1.0860000000000001</v>
      </c>
      <c r="G31502" s="34">
        <v>296.89999999999998</v>
      </c>
    </row>
    <row r="31503" spans="1:7">
      <c r="A31503" s="32">
        <v>2018</v>
      </c>
      <c r="B31503" s="32">
        <v>8031</v>
      </c>
      <c r="C31503" s="33" t="s">
        <v>563</v>
      </c>
      <c r="D31503" s="33" t="s">
        <v>564</v>
      </c>
      <c r="E31503" s="34">
        <v>276243</v>
      </c>
      <c r="F31503" s="35">
        <v>1.0860000000000001</v>
      </c>
      <c r="G31503" s="34">
        <v>235</v>
      </c>
    </row>
    <row r="31504" spans="1:7">
      <c r="A31504" s="32">
        <v>2018</v>
      </c>
      <c r="B31504" s="32">
        <v>8031</v>
      </c>
      <c r="C31504" s="33" t="s">
        <v>563</v>
      </c>
      <c r="D31504" s="33" t="s">
        <v>564</v>
      </c>
      <c r="E31504" s="34">
        <v>316449</v>
      </c>
      <c r="F31504" s="35">
        <v>1.0860000000000001</v>
      </c>
      <c r="G31504" s="34">
        <v>359.5</v>
      </c>
    </row>
    <row r="31505" spans="1:7">
      <c r="A31505" s="32">
        <v>2018</v>
      </c>
      <c r="B31505" s="32">
        <v>8031</v>
      </c>
      <c r="C31505" s="33" t="s">
        <v>563</v>
      </c>
      <c r="D31505" s="33" t="s">
        <v>564</v>
      </c>
      <c r="E31505" s="34">
        <v>411526</v>
      </c>
      <c r="F31505" s="35">
        <v>1.0860000000000001</v>
      </c>
      <c r="G31505" s="34">
        <v>343.3</v>
      </c>
    </row>
    <row r="31506" spans="1:7">
      <c r="A31506" s="32">
        <v>2018</v>
      </c>
      <c r="B31506" s="32">
        <v>8031</v>
      </c>
      <c r="C31506" s="33" t="s">
        <v>563</v>
      </c>
      <c r="D31506" s="33" t="s">
        <v>564</v>
      </c>
      <c r="E31506" s="34">
        <v>100746</v>
      </c>
      <c r="F31506" s="35">
        <v>1.0860000000000001</v>
      </c>
      <c r="G31506" s="34">
        <v>424.3</v>
      </c>
    </row>
    <row r="31507" spans="1:7">
      <c r="A31507" s="32">
        <v>2018</v>
      </c>
      <c r="B31507" s="32">
        <v>8042</v>
      </c>
      <c r="C31507" s="33" t="s">
        <v>353</v>
      </c>
      <c r="D31507" s="33" t="s">
        <v>354</v>
      </c>
      <c r="E31507" s="34">
        <v>51275</v>
      </c>
      <c r="F31507" s="35">
        <v>24.056000000000001</v>
      </c>
      <c r="G31507" s="34">
        <v>324.2</v>
      </c>
    </row>
    <row r="31508" spans="1:7">
      <c r="A31508" s="32">
        <v>2018</v>
      </c>
      <c r="B31508" s="32">
        <v>8042</v>
      </c>
      <c r="C31508" s="33" t="s">
        <v>353</v>
      </c>
      <c r="D31508" s="33" t="s">
        <v>354</v>
      </c>
      <c r="E31508" s="34">
        <v>26968</v>
      </c>
      <c r="F31508" s="35">
        <v>24.58</v>
      </c>
      <c r="G31508" s="34">
        <v>321.3</v>
      </c>
    </row>
    <row r="31509" spans="1:7">
      <c r="A31509" s="32">
        <v>2018</v>
      </c>
      <c r="B31509" s="32">
        <v>8042</v>
      </c>
      <c r="C31509" s="33" t="s">
        <v>565</v>
      </c>
      <c r="D31509" s="33" t="s">
        <v>566</v>
      </c>
      <c r="E31509" s="34">
        <v>6912</v>
      </c>
      <c r="F31509" s="35">
        <v>5.8</v>
      </c>
      <c r="G31509" s="34">
        <v>1627.9</v>
      </c>
    </row>
    <row r="31510" spans="1:7">
      <c r="A31510" s="32">
        <v>2018</v>
      </c>
      <c r="B31510" s="32">
        <v>8042</v>
      </c>
      <c r="C31510" s="33" t="s">
        <v>353</v>
      </c>
      <c r="D31510" s="33" t="s">
        <v>354</v>
      </c>
      <c r="E31510" s="34">
        <v>42166</v>
      </c>
      <c r="F31510" s="35">
        <v>23.603999999999999</v>
      </c>
      <c r="G31510" s="34">
        <v>327.60000000000002</v>
      </c>
    </row>
    <row r="31511" spans="1:7">
      <c r="A31511" s="32">
        <v>2018</v>
      </c>
      <c r="B31511" s="32">
        <v>8042</v>
      </c>
      <c r="C31511" s="33" t="s">
        <v>353</v>
      </c>
      <c r="D31511" s="33" t="s">
        <v>354</v>
      </c>
      <c r="E31511" s="34">
        <v>12686</v>
      </c>
      <c r="F31511" s="35">
        <v>23.7</v>
      </c>
      <c r="G31511" s="34">
        <v>318.8</v>
      </c>
    </row>
    <row r="31512" spans="1:7">
      <c r="A31512" s="32">
        <v>2018</v>
      </c>
      <c r="B31512" s="32">
        <v>8042</v>
      </c>
      <c r="C31512" s="33" t="s">
        <v>353</v>
      </c>
      <c r="D31512" s="33" t="s">
        <v>354</v>
      </c>
      <c r="E31512" s="34">
        <v>72386</v>
      </c>
      <c r="F31512" s="35">
        <v>26.11</v>
      </c>
      <c r="G31512" s="34">
        <v>305.39999999999998</v>
      </c>
    </row>
    <row r="31513" spans="1:7">
      <c r="A31513" s="32">
        <v>2018</v>
      </c>
      <c r="B31513" s="32">
        <v>8042</v>
      </c>
      <c r="C31513" s="33" t="s">
        <v>353</v>
      </c>
      <c r="D31513" s="33" t="s">
        <v>354</v>
      </c>
      <c r="E31513" s="34">
        <v>30607</v>
      </c>
      <c r="F31513" s="35">
        <v>26</v>
      </c>
      <c r="G31513" s="34">
        <v>324.89999999999998</v>
      </c>
    </row>
    <row r="31514" spans="1:7">
      <c r="A31514" s="32">
        <v>2018</v>
      </c>
      <c r="B31514" s="32">
        <v>8048</v>
      </c>
      <c r="C31514" s="33" t="s">
        <v>563</v>
      </c>
      <c r="D31514" s="33" t="s">
        <v>564</v>
      </c>
      <c r="E31514" s="34">
        <v>1591097</v>
      </c>
      <c r="F31514" s="35">
        <v>1.026</v>
      </c>
      <c r="G31514" s="34">
        <v>571</v>
      </c>
    </row>
    <row r="31515" spans="1:7">
      <c r="A31515" s="32">
        <v>2018</v>
      </c>
      <c r="B31515" s="32">
        <v>8049</v>
      </c>
      <c r="C31515" s="33" t="s">
        <v>563</v>
      </c>
      <c r="D31515" s="33" t="s">
        <v>564</v>
      </c>
      <c r="E31515" s="34">
        <v>333712</v>
      </c>
      <c r="F31515" s="35">
        <v>1.022</v>
      </c>
      <c r="G31515" s="34">
        <v>511</v>
      </c>
    </row>
    <row r="31516" spans="1:7">
      <c r="A31516" s="32">
        <v>2018</v>
      </c>
      <c r="B31516" s="32">
        <v>8049</v>
      </c>
      <c r="C31516" s="33" t="s">
        <v>563</v>
      </c>
      <c r="D31516" s="33" t="s">
        <v>564</v>
      </c>
      <c r="E31516" s="34">
        <v>137648</v>
      </c>
      <c r="F31516" s="35">
        <v>1.022</v>
      </c>
      <c r="G31516" s="34">
        <v>511</v>
      </c>
    </row>
    <row r="31517" spans="1:7">
      <c r="A31517" s="32">
        <v>2018</v>
      </c>
      <c r="B31517" s="32">
        <v>8056</v>
      </c>
      <c r="C31517" s="33" t="s">
        <v>565</v>
      </c>
      <c r="D31517" s="33" t="s">
        <v>566</v>
      </c>
      <c r="E31517" s="34">
        <v>342</v>
      </c>
      <c r="F31517" s="35">
        <v>5.9</v>
      </c>
      <c r="G31517" s="34">
        <v>1445</v>
      </c>
    </row>
    <row r="31518" spans="1:7">
      <c r="A31518" s="32">
        <v>2018</v>
      </c>
      <c r="B31518" s="32">
        <v>8056</v>
      </c>
      <c r="C31518" s="33" t="s">
        <v>565</v>
      </c>
      <c r="D31518" s="33" t="s">
        <v>566</v>
      </c>
      <c r="E31518" s="34">
        <v>476</v>
      </c>
      <c r="F31518" s="35">
        <v>5.9</v>
      </c>
      <c r="G31518" s="34">
        <v>1614.3</v>
      </c>
    </row>
    <row r="31519" spans="1:7">
      <c r="A31519" s="32">
        <v>2018</v>
      </c>
      <c r="B31519" s="32">
        <v>8056</v>
      </c>
      <c r="C31519" s="33" t="s">
        <v>565</v>
      </c>
      <c r="D31519" s="33" t="s">
        <v>566</v>
      </c>
      <c r="E31519" s="34">
        <v>1225</v>
      </c>
      <c r="F31519" s="35">
        <v>5.9</v>
      </c>
      <c r="G31519" s="34">
        <v>1486</v>
      </c>
    </row>
    <row r="31520" spans="1:7">
      <c r="A31520" s="32">
        <v>2018</v>
      </c>
      <c r="B31520" s="32">
        <v>8056</v>
      </c>
      <c r="C31520" s="33" t="s">
        <v>563</v>
      </c>
      <c r="D31520" s="33" t="s">
        <v>564</v>
      </c>
      <c r="E31520" s="34">
        <v>86419</v>
      </c>
      <c r="F31520" s="35">
        <v>1.0249999999999999</v>
      </c>
      <c r="G31520" s="34">
        <v>398</v>
      </c>
    </row>
    <row r="31521" spans="1:7">
      <c r="A31521" s="32">
        <v>2018</v>
      </c>
      <c r="B31521" s="32">
        <v>8056</v>
      </c>
      <c r="C31521" s="33" t="s">
        <v>563</v>
      </c>
      <c r="D31521" s="33" t="s">
        <v>564</v>
      </c>
      <c r="E31521" s="34">
        <v>159319</v>
      </c>
      <c r="F31521" s="35">
        <v>1.0249999999999999</v>
      </c>
      <c r="G31521" s="34">
        <v>388</v>
      </c>
    </row>
    <row r="31522" spans="1:7">
      <c r="A31522" s="32">
        <v>2018</v>
      </c>
      <c r="B31522" s="32">
        <v>8056</v>
      </c>
      <c r="C31522" s="33" t="s">
        <v>563</v>
      </c>
      <c r="D31522" s="33" t="s">
        <v>564</v>
      </c>
      <c r="E31522" s="34">
        <v>276294</v>
      </c>
      <c r="F31522" s="35">
        <v>1.0149999999999999</v>
      </c>
      <c r="G31522" s="34">
        <v>434.7</v>
      </c>
    </row>
    <row r="31523" spans="1:7">
      <c r="A31523" s="32">
        <v>2018</v>
      </c>
      <c r="B31523" s="32">
        <v>8059</v>
      </c>
      <c r="C31523" s="33" t="s">
        <v>563</v>
      </c>
      <c r="D31523" s="33" t="s">
        <v>564</v>
      </c>
      <c r="E31523" s="34">
        <v>2</v>
      </c>
      <c r="F31523" s="35">
        <v>1.02</v>
      </c>
      <c r="G31523" s="34">
        <v>339.8</v>
      </c>
    </row>
    <row r="31524" spans="1:7">
      <c r="A31524" s="32">
        <v>2018</v>
      </c>
      <c r="B31524" s="32">
        <v>8059</v>
      </c>
      <c r="C31524" s="33" t="s">
        <v>563</v>
      </c>
      <c r="D31524" s="33" t="s">
        <v>564</v>
      </c>
      <c r="E31524" s="34">
        <v>5483</v>
      </c>
      <c r="F31524" s="35">
        <v>1.02</v>
      </c>
      <c r="G31524" s="34">
        <v>442.1</v>
      </c>
    </row>
    <row r="31525" spans="1:7">
      <c r="A31525" s="32">
        <v>2018</v>
      </c>
      <c r="B31525" s="32">
        <v>8059</v>
      </c>
      <c r="C31525" s="33" t="s">
        <v>563</v>
      </c>
      <c r="D31525" s="33" t="s">
        <v>564</v>
      </c>
      <c r="E31525" s="34">
        <v>24</v>
      </c>
      <c r="F31525" s="35">
        <v>1.02</v>
      </c>
      <c r="G31525" s="34">
        <v>470</v>
      </c>
    </row>
    <row r="31526" spans="1:7">
      <c r="A31526" s="32">
        <v>2018</v>
      </c>
      <c r="B31526" s="32">
        <v>8059</v>
      </c>
      <c r="C31526" s="33" t="s">
        <v>563</v>
      </c>
      <c r="D31526" s="33" t="s">
        <v>564</v>
      </c>
      <c r="E31526" s="34">
        <v>35</v>
      </c>
      <c r="F31526" s="35">
        <v>1.02</v>
      </c>
      <c r="G31526" s="34">
        <v>415.7</v>
      </c>
    </row>
    <row r="31527" spans="1:7">
      <c r="A31527" s="32">
        <v>2018</v>
      </c>
      <c r="B31527" s="32">
        <v>8059</v>
      </c>
      <c r="C31527" s="33" t="s">
        <v>563</v>
      </c>
      <c r="D31527" s="33" t="s">
        <v>564</v>
      </c>
      <c r="E31527" s="34">
        <v>99</v>
      </c>
      <c r="F31527" s="35">
        <v>1.02</v>
      </c>
      <c r="G31527" s="34">
        <v>397.3</v>
      </c>
    </row>
    <row r="31528" spans="1:7">
      <c r="A31528" s="32">
        <v>2018</v>
      </c>
      <c r="B31528" s="32">
        <v>8059</v>
      </c>
      <c r="C31528" s="33" t="s">
        <v>563</v>
      </c>
      <c r="D31528" s="33" t="s">
        <v>564</v>
      </c>
      <c r="E31528" s="34">
        <v>110</v>
      </c>
      <c r="F31528" s="35">
        <v>1.02</v>
      </c>
      <c r="G31528" s="34">
        <v>452.1</v>
      </c>
    </row>
    <row r="31529" spans="1:7">
      <c r="A31529" s="32">
        <v>2018</v>
      </c>
      <c r="B31529" s="32">
        <v>8059</v>
      </c>
      <c r="C31529" s="33" t="s">
        <v>563</v>
      </c>
      <c r="D31529" s="33" t="s">
        <v>564</v>
      </c>
      <c r="E31529" s="34">
        <v>120</v>
      </c>
      <c r="F31529" s="35">
        <v>1.02</v>
      </c>
      <c r="G31529" s="34">
        <v>365.4</v>
      </c>
    </row>
    <row r="31530" spans="1:7">
      <c r="A31530" s="32">
        <v>2018</v>
      </c>
      <c r="B31530" s="32">
        <v>8059</v>
      </c>
      <c r="C31530" s="33" t="s">
        <v>563</v>
      </c>
      <c r="D31530" s="33" t="s">
        <v>564</v>
      </c>
      <c r="E31530" s="34">
        <v>143</v>
      </c>
      <c r="F31530" s="35">
        <v>1.02</v>
      </c>
      <c r="G31530" s="34">
        <v>465.4</v>
      </c>
    </row>
    <row r="31531" spans="1:7">
      <c r="A31531" s="32">
        <v>2018</v>
      </c>
      <c r="B31531" s="32">
        <v>8059</v>
      </c>
      <c r="C31531" s="33" t="s">
        <v>563</v>
      </c>
      <c r="D31531" s="33" t="s">
        <v>564</v>
      </c>
      <c r="E31531" s="34">
        <v>176</v>
      </c>
      <c r="F31531" s="35">
        <v>1.02</v>
      </c>
      <c r="G31531" s="34">
        <v>426.8</v>
      </c>
    </row>
    <row r="31532" spans="1:7">
      <c r="A31532" s="32">
        <v>2018</v>
      </c>
      <c r="B31532" s="32">
        <v>8059</v>
      </c>
      <c r="C31532" s="33" t="s">
        <v>563</v>
      </c>
      <c r="D31532" s="33" t="s">
        <v>564</v>
      </c>
      <c r="E31532" s="34">
        <v>291</v>
      </c>
      <c r="F31532" s="35">
        <v>1.02</v>
      </c>
      <c r="G31532" s="34">
        <v>474.6</v>
      </c>
    </row>
    <row r="31533" spans="1:7">
      <c r="A31533" s="32">
        <v>2018</v>
      </c>
      <c r="B31533" s="32">
        <v>8059</v>
      </c>
      <c r="C31533" s="33" t="s">
        <v>563</v>
      </c>
      <c r="D31533" s="33" t="s">
        <v>564</v>
      </c>
      <c r="E31533" s="34">
        <v>404</v>
      </c>
      <c r="F31533" s="35">
        <v>1.02</v>
      </c>
      <c r="G31533" s="34">
        <v>343.1</v>
      </c>
    </row>
    <row r="31534" spans="1:7">
      <c r="A31534" s="32">
        <v>2018</v>
      </c>
      <c r="B31534" s="32">
        <v>8059</v>
      </c>
      <c r="C31534" s="33" t="s">
        <v>563</v>
      </c>
      <c r="D31534" s="33" t="s">
        <v>564</v>
      </c>
      <c r="E31534" s="34">
        <v>419</v>
      </c>
      <c r="F31534" s="35">
        <v>1.02</v>
      </c>
      <c r="G31534" s="34">
        <v>430.7</v>
      </c>
    </row>
    <row r="31535" spans="1:7">
      <c r="A31535" s="32">
        <v>2018</v>
      </c>
      <c r="B31535" s="32">
        <v>8059</v>
      </c>
      <c r="C31535" s="33" t="s">
        <v>563</v>
      </c>
      <c r="D31535" s="33" t="s">
        <v>564</v>
      </c>
      <c r="E31535" s="34">
        <v>525</v>
      </c>
      <c r="F31535" s="35">
        <v>1.02</v>
      </c>
      <c r="G31535" s="34">
        <v>397.1</v>
      </c>
    </row>
    <row r="31536" spans="1:7">
      <c r="A31536" s="32">
        <v>2018</v>
      </c>
      <c r="B31536" s="32">
        <v>8059</v>
      </c>
      <c r="C31536" s="33" t="s">
        <v>563</v>
      </c>
      <c r="D31536" s="33" t="s">
        <v>564</v>
      </c>
      <c r="E31536" s="34">
        <v>638</v>
      </c>
      <c r="F31536" s="35">
        <v>1.02</v>
      </c>
      <c r="G31536" s="34">
        <v>352.6</v>
      </c>
    </row>
    <row r="31537" spans="1:7">
      <c r="A31537" s="32">
        <v>2018</v>
      </c>
      <c r="B31537" s="32">
        <v>8059</v>
      </c>
      <c r="C31537" s="33" t="s">
        <v>563</v>
      </c>
      <c r="D31537" s="33" t="s">
        <v>564</v>
      </c>
      <c r="E31537" s="34">
        <v>764</v>
      </c>
      <c r="F31537" s="35">
        <v>1.02</v>
      </c>
      <c r="G31537" s="34">
        <v>392</v>
      </c>
    </row>
    <row r="31538" spans="1:7">
      <c r="A31538" s="32">
        <v>2018</v>
      </c>
      <c r="B31538" s="32">
        <v>8059</v>
      </c>
      <c r="C31538" s="33" t="s">
        <v>563</v>
      </c>
      <c r="D31538" s="33" t="s">
        <v>564</v>
      </c>
      <c r="E31538" s="34">
        <v>1098</v>
      </c>
      <c r="F31538" s="35">
        <v>1.02</v>
      </c>
      <c r="G31538" s="34">
        <v>388.7</v>
      </c>
    </row>
    <row r="31539" spans="1:7">
      <c r="A31539" s="32">
        <v>2018</v>
      </c>
      <c r="B31539" s="32">
        <v>8059</v>
      </c>
      <c r="C31539" s="33" t="s">
        <v>563</v>
      </c>
      <c r="D31539" s="33" t="s">
        <v>564</v>
      </c>
      <c r="E31539" s="34">
        <v>1389</v>
      </c>
      <c r="F31539" s="35">
        <v>1.02</v>
      </c>
      <c r="G31539" s="34">
        <v>453</v>
      </c>
    </row>
    <row r="31540" spans="1:7">
      <c r="A31540" s="32">
        <v>2018</v>
      </c>
      <c r="B31540" s="32">
        <v>8059</v>
      </c>
      <c r="C31540" s="33" t="s">
        <v>563</v>
      </c>
      <c r="D31540" s="33" t="s">
        <v>564</v>
      </c>
      <c r="E31540" s="34">
        <v>2525</v>
      </c>
      <c r="F31540" s="35">
        <v>1.02</v>
      </c>
      <c r="G31540" s="34">
        <v>432.2</v>
      </c>
    </row>
    <row r="31541" spans="1:7">
      <c r="A31541" s="32">
        <v>2018</v>
      </c>
      <c r="B31541" s="32">
        <v>8059</v>
      </c>
      <c r="C31541" s="33" t="s">
        <v>563</v>
      </c>
      <c r="D31541" s="33" t="s">
        <v>564</v>
      </c>
      <c r="E31541" s="34">
        <v>2667</v>
      </c>
      <c r="F31541" s="35">
        <v>1.02</v>
      </c>
      <c r="G31541" s="34">
        <v>398.4</v>
      </c>
    </row>
    <row r="31542" spans="1:7">
      <c r="A31542" s="32">
        <v>2018</v>
      </c>
      <c r="B31542" s="32">
        <v>8059</v>
      </c>
      <c r="C31542" s="33" t="s">
        <v>563</v>
      </c>
      <c r="D31542" s="33" t="s">
        <v>564</v>
      </c>
      <c r="E31542" s="34">
        <v>3185</v>
      </c>
      <c r="F31542" s="35">
        <v>1.02</v>
      </c>
      <c r="G31542" s="34">
        <v>439.8</v>
      </c>
    </row>
    <row r="31543" spans="1:7">
      <c r="A31543" s="32">
        <v>2018</v>
      </c>
      <c r="B31543" s="32">
        <v>8059</v>
      </c>
      <c r="C31543" s="33" t="s">
        <v>563</v>
      </c>
      <c r="D31543" s="33" t="s">
        <v>564</v>
      </c>
      <c r="E31543" s="34">
        <v>3610</v>
      </c>
      <c r="F31543" s="35">
        <v>1.01</v>
      </c>
      <c r="G31543" s="34">
        <v>465.3</v>
      </c>
    </row>
    <row r="31544" spans="1:7">
      <c r="A31544" s="32">
        <v>2018</v>
      </c>
      <c r="B31544" s="32">
        <v>8059</v>
      </c>
      <c r="C31544" s="33" t="s">
        <v>563</v>
      </c>
      <c r="D31544" s="33" t="s">
        <v>564</v>
      </c>
      <c r="E31544" s="34">
        <v>5</v>
      </c>
      <c r="F31544" s="35">
        <v>1.02</v>
      </c>
      <c r="G31544" s="34">
        <v>345.6</v>
      </c>
    </row>
    <row r="31545" spans="1:7">
      <c r="A31545" s="32">
        <v>2018</v>
      </c>
      <c r="B31545" s="32">
        <v>8063</v>
      </c>
      <c r="C31545" s="33" t="s">
        <v>563</v>
      </c>
      <c r="D31545" s="33" t="s">
        <v>564</v>
      </c>
      <c r="E31545" s="34">
        <v>10558</v>
      </c>
      <c r="F31545" s="35">
        <v>1.03</v>
      </c>
      <c r="G31545" s="34" t="s">
        <v>364</v>
      </c>
    </row>
    <row r="31546" spans="1:7">
      <c r="A31546" s="32">
        <v>2018</v>
      </c>
      <c r="B31546" s="32">
        <v>8066</v>
      </c>
      <c r="C31546" s="33" t="s">
        <v>565</v>
      </c>
      <c r="D31546" s="33" t="s">
        <v>566</v>
      </c>
      <c r="E31546" s="34">
        <v>1000</v>
      </c>
      <c r="F31546" s="35">
        <v>5.88</v>
      </c>
      <c r="G31546" s="34">
        <v>1600.5</v>
      </c>
    </row>
    <row r="31547" spans="1:7">
      <c r="A31547" s="32">
        <v>2018</v>
      </c>
      <c r="B31547" s="32">
        <v>8066</v>
      </c>
      <c r="C31547" s="33" t="s">
        <v>363</v>
      </c>
      <c r="D31547" s="33" t="s">
        <v>354</v>
      </c>
      <c r="E31547" s="34">
        <v>192242</v>
      </c>
      <c r="F31547" s="35">
        <v>19.556999999999999</v>
      </c>
      <c r="G31547" s="34">
        <v>235</v>
      </c>
    </row>
    <row r="31548" spans="1:7">
      <c r="A31548" s="32">
        <v>2018</v>
      </c>
      <c r="B31548" s="32">
        <v>8066</v>
      </c>
      <c r="C31548" s="33" t="s">
        <v>363</v>
      </c>
      <c r="D31548" s="33" t="s">
        <v>354</v>
      </c>
      <c r="E31548" s="34">
        <v>320420</v>
      </c>
      <c r="F31548" s="35">
        <v>18.690000000000001</v>
      </c>
      <c r="G31548" s="34">
        <v>297.5</v>
      </c>
    </row>
    <row r="31549" spans="1:7">
      <c r="A31549" s="32">
        <v>2018</v>
      </c>
      <c r="B31549" s="32">
        <v>8066</v>
      </c>
      <c r="C31549" s="33" t="s">
        <v>363</v>
      </c>
      <c r="D31549" s="33" t="s">
        <v>354</v>
      </c>
      <c r="E31549" s="34">
        <v>106010</v>
      </c>
      <c r="F31549" s="35">
        <v>18.690000000000001</v>
      </c>
      <c r="G31549" s="34">
        <v>297.5</v>
      </c>
    </row>
    <row r="31550" spans="1:7">
      <c r="A31550" s="32">
        <v>2018</v>
      </c>
      <c r="B31550" s="32">
        <v>8068</v>
      </c>
      <c r="C31550" s="33" t="s">
        <v>563</v>
      </c>
      <c r="D31550" s="33" t="s">
        <v>564</v>
      </c>
      <c r="E31550" s="34">
        <v>936</v>
      </c>
      <c r="F31550" s="35">
        <v>1.0489999999999999</v>
      </c>
      <c r="G31550" s="34">
        <v>31010</v>
      </c>
    </row>
    <row r="31551" spans="1:7">
      <c r="A31551" s="32">
        <v>2018</v>
      </c>
      <c r="B31551" s="32">
        <v>8068</v>
      </c>
      <c r="C31551" s="33" t="s">
        <v>563</v>
      </c>
      <c r="D31551" s="33" t="s">
        <v>564</v>
      </c>
      <c r="E31551" s="34">
        <v>1237447</v>
      </c>
      <c r="F31551" s="35">
        <v>1.0489999999999999</v>
      </c>
      <c r="G31551" s="34">
        <v>277</v>
      </c>
    </row>
    <row r="31552" spans="1:7">
      <c r="A31552" s="32">
        <v>2018</v>
      </c>
      <c r="B31552" s="32">
        <v>8069</v>
      </c>
      <c r="C31552" s="33" t="s">
        <v>565</v>
      </c>
      <c r="D31552" s="33" t="s">
        <v>566</v>
      </c>
      <c r="E31552" s="34">
        <v>1890</v>
      </c>
      <c r="F31552" s="35">
        <v>5.88</v>
      </c>
      <c r="G31552" s="34">
        <v>2227.5</v>
      </c>
    </row>
    <row r="31553" spans="1:7">
      <c r="A31553" s="32">
        <v>2018</v>
      </c>
      <c r="B31553" s="32">
        <v>8069</v>
      </c>
      <c r="C31553" s="33" t="s">
        <v>353</v>
      </c>
      <c r="D31553" s="33" t="s">
        <v>354</v>
      </c>
      <c r="E31553" s="34">
        <v>20773</v>
      </c>
      <c r="F31553" s="35">
        <v>23.157</v>
      </c>
      <c r="G31553" s="34">
        <v>165.2</v>
      </c>
    </row>
    <row r="31554" spans="1:7">
      <c r="A31554" s="32">
        <v>2018</v>
      </c>
      <c r="B31554" s="32">
        <v>8069</v>
      </c>
      <c r="C31554" s="33" t="s">
        <v>353</v>
      </c>
      <c r="D31554" s="33" t="s">
        <v>354</v>
      </c>
      <c r="E31554" s="34">
        <v>13614</v>
      </c>
      <c r="F31554" s="35">
        <v>24.187999999999999</v>
      </c>
      <c r="G31554" s="34">
        <v>188.4</v>
      </c>
    </row>
    <row r="31555" spans="1:7">
      <c r="A31555" s="32">
        <v>2018</v>
      </c>
      <c r="B31555" s="32">
        <v>8069</v>
      </c>
      <c r="C31555" s="33" t="s">
        <v>353</v>
      </c>
      <c r="D31555" s="33" t="s">
        <v>354</v>
      </c>
      <c r="E31555" s="34">
        <v>3023</v>
      </c>
      <c r="F31555" s="35">
        <v>24.849</v>
      </c>
      <c r="G31555" s="34">
        <v>183.5</v>
      </c>
    </row>
    <row r="31556" spans="1:7">
      <c r="A31556" s="32">
        <v>2018</v>
      </c>
      <c r="B31556" s="32">
        <v>8069</v>
      </c>
      <c r="C31556" s="33" t="s">
        <v>353</v>
      </c>
      <c r="D31556" s="33" t="s">
        <v>354</v>
      </c>
      <c r="E31556" s="34">
        <v>53416</v>
      </c>
      <c r="F31556" s="35">
        <v>23.265999999999998</v>
      </c>
      <c r="G31556" s="34">
        <v>195.8</v>
      </c>
    </row>
    <row r="31557" spans="1:7">
      <c r="A31557" s="32">
        <v>2018</v>
      </c>
      <c r="B31557" s="32">
        <v>8069</v>
      </c>
      <c r="C31557" s="33" t="s">
        <v>353</v>
      </c>
      <c r="D31557" s="33" t="s">
        <v>354</v>
      </c>
      <c r="E31557" s="34">
        <v>67457</v>
      </c>
      <c r="F31557" s="35">
        <v>22.18</v>
      </c>
      <c r="G31557" s="34">
        <v>205.2</v>
      </c>
    </row>
    <row r="31558" spans="1:7">
      <c r="A31558" s="32">
        <v>2018</v>
      </c>
      <c r="B31558" s="32">
        <v>8069</v>
      </c>
      <c r="C31558" s="33" t="s">
        <v>353</v>
      </c>
      <c r="D31558" s="33" t="s">
        <v>354</v>
      </c>
      <c r="E31558" s="34">
        <v>11108</v>
      </c>
      <c r="F31558" s="35">
        <v>22.829000000000001</v>
      </c>
      <c r="G31558" s="34">
        <v>199.7</v>
      </c>
    </row>
    <row r="31559" spans="1:7">
      <c r="A31559" s="32">
        <v>2018</v>
      </c>
      <c r="B31559" s="32">
        <v>8073</v>
      </c>
      <c r="C31559" s="33" t="s">
        <v>563</v>
      </c>
      <c r="D31559" s="33" t="s">
        <v>564</v>
      </c>
      <c r="E31559" s="34">
        <v>2438</v>
      </c>
      <c r="F31559" s="35">
        <v>1.087</v>
      </c>
      <c r="G31559" s="34">
        <v>440</v>
      </c>
    </row>
    <row r="31560" spans="1:7">
      <c r="A31560" s="32">
        <v>2018</v>
      </c>
      <c r="B31560" s="32">
        <v>8073</v>
      </c>
      <c r="C31560" s="33" t="s">
        <v>563</v>
      </c>
      <c r="D31560" s="33" t="s">
        <v>564</v>
      </c>
      <c r="E31560" s="34">
        <v>756</v>
      </c>
      <c r="F31560" s="35">
        <v>1.089</v>
      </c>
      <c r="G31560" s="34">
        <v>392.3</v>
      </c>
    </row>
    <row r="31561" spans="1:7">
      <c r="A31561" s="32">
        <v>2018</v>
      </c>
      <c r="B31561" s="32">
        <v>8073</v>
      </c>
      <c r="C31561" s="33" t="s">
        <v>563</v>
      </c>
      <c r="D31561" s="33" t="s">
        <v>564</v>
      </c>
      <c r="E31561" s="34">
        <v>1350</v>
      </c>
      <c r="F31561" s="35">
        <v>1.0880000000000001</v>
      </c>
      <c r="G31561" s="34">
        <v>322.3</v>
      </c>
    </row>
    <row r="31562" spans="1:7">
      <c r="A31562" s="32">
        <v>2018</v>
      </c>
      <c r="B31562" s="32">
        <v>8102</v>
      </c>
      <c r="C31562" s="33" t="s">
        <v>353</v>
      </c>
      <c r="D31562" s="33" t="s">
        <v>354</v>
      </c>
      <c r="E31562" s="34">
        <v>12969</v>
      </c>
      <c r="F31562" s="35">
        <v>25.062000000000001</v>
      </c>
      <c r="G31562" s="34" t="s">
        <v>364</v>
      </c>
    </row>
    <row r="31563" spans="1:7">
      <c r="A31563" s="32">
        <v>2018</v>
      </c>
      <c r="B31563" s="32">
        <v>8102</v>
      </c>
      <c r="C31563" s="33" t="s">
        <v>353</v>
      </c>
      <c r="D31563" s="33" t="s">
        <v>354</v>
      </c>
      <c r="E31563" s="34">
        <v>17366</v>
      </c>
      <c r="F31563" s="35">
        <v>24.768000000000001</v>
      </c>
      <c r="G31563" s="34" t="s">
        <v>364</v>
      </c>
    </row>
    <row r="31564" spans="1:7">
      <c r="A31564" s="32">
        <v>2018</v>
      </c>
      <c r="B31564" s="32">
        <v>8102</v>
      </c>
      <c r="C31564" s="33" t="s">
        <v>353</v>
      </c>
      <c r="D31564" s="33" t="s">
        <v>354</v>
      </c>
      <c r="E31564" s="34">
        <v>152076</v>
      </c>
      <c r="F31564" s="35">
        <v>25.106000000000002</v>
      </c>
      <c r="G31564" s="34" t="s">
        <v>364</v>
      </c>
    </row>
    <row r="31565" spans="1:7">
      <c r="A31565" s="32">
        <v>2018</v>
      </c>
      <c r="B31565" s="32">
        <v>8102</v>
      </c>
      <c r="C31565" s="33" t="s">
        <v>353</v>
      </c>
      <c r="D31565" s="33" t="s">
        <v>354</v>
      </c>
      <c r="E31565" s="34">
        <v>138629</v>
      </c>
      <c r="F31565" s="35">
        <v>25.024000000000001</v>
      </c>
      <c r="G31565" s="34" t="s">
        <v>364</v>
      </c>
    </row>
    <row r="31566" spans="1:7">
      <c r="A31566" s="32">
        <v>2018</v>
      </c>
      <c r="B31566" s="32">
        <v>8102</v>
      </c>
      <c r="C31566" s="33" t="s">
        <v>353</v>
      </c>
      <c r="D31566" s="33" t="s">
        <v>354</v>
      </c>
      <c r="E31566" s="34">
        <v>97990</v>
      </c>
      <c r="F31566" s="35">
        <v>24.693999999999999</v>
      </c>
      <c r="G31566" s="34" t="s">
        <v>364</v>
      </c>
    </row>
    <row r="31567" spans="1:7">
      <c r="A31567" s="32">
        <v>2018</v>
      </c>
      <c r="B31567" s="32">
        <v>8219</v>
      </c>
      <c r="C31567" s="33" t="s">
        <v>563</v>
      </c>
      <c r="D31567" s="33" t="s">
        <v>564</v>
      </c>
      <c r="E31567" s="34">
        <v>2984</v>
      </c>
      <c r="F31567" s="35">
        <v>1.1399999999999999</v>
      </c>
      <c r="G31567" s="34">
        <v>2863.3</v>
      </c>
    </row>
    <row r="31568" spans="1:7">
      <c r="A31568" s="32">
        <v>2018</v>
      </c>
      <c r="B31568" s="32">
        <v>8219</v>
      </c>
      <c r="C31568" s="33" t="s">
        <v>363</v>
      </c>
      <c r="D31568" s="33" t="s">
        <v>354</v>
      </c>
      <c r="E31568" s="34">
        <v>72432</v>
      </c>
      <c r="F31568" s="35">
        <v>18.042999999999999</v>
      </c>
      <c r="G31568" s="34">
        <v>147.80000000000001</v>
      </c>
    </row>
    <row r="31569" spans="1:7">
      <c r="A31569" s="32">
        <v>2018</v>
      </c>
      <c r="B31569" s="32">
        <v>8222</v>
      </c>
      <c r="C31569" s="33" t="s">
        <v>362</v>
      </c>
      <c r="D31569" s="33" t="s">
        <v>354</v>
      </c>
      <c r="E31569" s="34">
        <v>185275</v>
      </c>
      <c r="F31569" s="35">
        <v>13.964</v>
      </c>
      <c r="G31569" s="34">
        <v>247.2</v>
      </c>
    </row>
    <row r="31570" spans="1:7">
      <c r="A31570" s="32">
        <v>2018</v>
      </c>
      <c r="B31570" s="32">
        <v>8222</v>
      </c>
      <c r="C31570" s="33" t="s">
        <v>565</v>
      </c>
      <c r="D31570" s="33" t="s">
        <v>566</v>
      </c>
      <c r="E31570" s="34">
        <v>4252</v>
      </c>
      <c r="F31570" s="35">
        <v>6</v>
      </c>
      <c r="G31570" s="34">
        <v>1614.9</v>
      </c>
    </row>
    <row r="31571" spans="1:7">
      <c r="A31571" s="32">
        <v>2018</v>
      </c>
      <c r="B31571" s="32">
        <v>8222</v>
      </c>
      <c r="C31571" s="33" t="s">
        <v>565</v>
      </c>
      <c r="D31571" s="33" t="s">
        <v>566</v>
      </c>
      <c r="E31571" s="34">
        <v>1501</v>
      </c>
      <c r="F31571" s="35">
        <v>6</v>
      </c>
      <c r="G31571" s="34">
        <v>1587.7</v>
      </c>
    </row>
    <row r="31572" spans="1:7">
      <c r="A31572" s="32">
        <v>2018</v>
      </c>
      <c r="B31572" s="32">
        <v>8223</v>
      </c>
      <c r="C31572" s="33" t="s">
        <v>363</v>
      </c>
      <c r="D31572" s="33" t="s">
        <v>354</v>
      </c>
      <c r="E31572" s="34">
        <v>15125</v>
      </c>
      <c r="F31572" s="35">
        <v>17.649999999999999</v>
      </c>
      <c r="G31572" s="34">
        <v>258.2</v>
      </c>
    </row>
    <row r="31573" spans="1:7">
      <c r="A31573" s="32">
        <v>2018</v>
      </c>
      <c r="B31573" s="32">
        <v>8223</v>
      </c>
      <c r="C31573" s="33" t="s">
        <v>363</v>
      </c>
      <c r="D31573" s="33" t="s">
        <v>354</v>
      </c>
      <c r="E31573" s="34">
        <v>250882</v>
      </c>
      <c r="F31573" s="35">
        <v>18.059999999999999</v>
      </c>
      <c r="G31573" s="34">
        <v>174.5</v>
      </c>
    </row>
    <row r="31574" spans="1:7">
      <c r="A31574" s="32">
        <v>2018</v>
      </c>
      <c r="B31574" s="32">
        <v>8223</v>
      </c>
      <c r="C31574" s="33" t="s">
        <v>363</v>
      </c>
      <c r="D31574" s="33" t="s">
        <v>354</v>
      </c>
      <c r="E31574" s="34">
        <v>104821</v>
      </c>
      <c r="F31574" s="35">
        <v>17.64</v>
      </c>
      <c r="G31574" s="34">
        <v>211.8</v>
      </c>
    </row>
    <row r="31575" spans="1:7">
      <c r="A31575" s="32">
        <v>2018</v>
      </c>
      <c r="B31575" s="32">
        <v>8223</v>
      </c>
      <c r="C31575" s="33" t="s">
        <v>565</v>
      </c>
      <c r="D31575" s="33" t="s">
        <v>566</v>
      </c>
      <c r="E31575" s="34">
        <v>3509</v>
      </c>
      <c r="F31575" s="35">
        <v>5.5</v>
      </c>
      <c r="G31575" s="34">
        <v>1906</v>
      </c>
    </row>
    <row r="31576" spans="1:7">
      <c r="A31576" s="32">
        <v>2018</v>
      </c>
      <c r="B31576" s="32">
        <v>8223</v>
      </c>
      <c r="C31576" s="33" t="s">
        <v>565</v>
      </c>
      <c r="D31576" s="33" t="s">
        <v>566</v>
      </c>
      <c r="E31576" s="34">
        <v>2906</v>
      </c>
      <c r="F31576" s="35">
        <v>5.5</v>
      </c>
      <c r="G31576" s="34">
        <v>1938.4</v>
      </c>
    </row>
    <row r="31577" spans="1:7">
      <c r="A31577" s="32">
        <v>2018</v>
      </c>
      <c r="B31577" s="32">
        <v>8223</v>
      </c>
      <c r="C31577" s="33" t="s">
        <v>363</v>
      </c>
      <c r="D31577" s="33" t="s">
        <v>354</v>
      </c>
      <c r="E31577" s="34">
        <v>45053</v>
      </c>
      <c r="F31577" s="35">
        <v>17.95</v>
      </c>
      <c r="G31577" s="34">
        <v>244</v>
      </c>
    </row>
    <row r="31578" spans="1:7">
      <c r="A31578" s="32">
        <v>2018</v>
      </c>
      <c r="B31578" s="32">
        <v>8224</v>
      </c>
      <c r="C31578" s="33" t="s">
        <v>363</v>
      </c>
      <c r="D31578" s="33" t="s">
        <v>354</v>
      </c>
      <c r="E31578" s="34">
        <v>12053</v>
      </c>
      <c r="F31578" s="35">
        <v>19.600000000000001</v>
      </c>
      <c r="G31578" s="34">
        <v>331.2</v>
      </c>
    </row>
    <row r="31579" spans="1:7">
      <c r="A31579" s="32">
        <v>2018</v>
      </c>
      <c r="B31579" s="32">
        <v>8224</v>
      </c>
      <c r="C31579" s="33" t="s">
        <v>565</v>
      </c>
      <c r="D31579" s="33" t="s">
        <v>566</v>
      </c>
      <c r="E31579" s="34">
        <v>1852</v>
      </c>
      <c r="F31579" s="35">
        <v>5.8390000000000004</v>
      </c>
      <c r="G31579" s="34">
        <v>1948</v>
      </c>
    </row>
    <row r="31580" spans="1:7">
      <c r="A31580" s="32">
        <v>2018</v>
      </c>
      <c r="B31580" s="32">
        <v>8224</v>
      </c>
      <c r="C31580" s="33" t="s">
        <v>363</v>
      </c>
      <c r="D31580" s="33" t="s">
        <v>354</v>
      </c>
      <c r="E31580" s="34">
        <v>60858</v>
      </c>
      <c r="F31580" s="35">
        <v>19.8</v>
      </c>
      <c r="G31580" s="34">
        <v>325.2</v>
      </c>
    </row>
    <row r="31581" spans="1:7">
      <c r="A31581" s="32">
        <v>2018</v>
      </c>
      <c r="B31581" s="32">
        <v>8226</v>
      </c>
      <c r="C31581" s="33" t="s">
        <v>353</v>
      </c>
      <c r="D31581" s="33" t="s">
        <v>354</v>
      </c>
      <c r="E31581" s="34">
        <v>42389</v>
      </c>
      <c r="F31581" s="35">
        <v>24.97</v>
      </c>
      <c r="G31581" s="34" t="s">
        <v>364</v>
      </c>
    </row>
    <row r="31582" spans="1:7">
      <c r="A31582" s="32">
        <v>2018</v>
      </c>
      <c r="B31582" s="32">
        <v>8226</v>
      </c>
      <c r="C31582" s="33" t="s">
        <v>563</v>
      </c>
      <c r="D31582" s="33" t="s">
        <v>564</v>
      </c>
      <c r="E31582" s="34">
        <v>15620</v>
      </c>
      <c r="F31582" s="35">
        <v>1.03</v>
      </c>
      <c r="G31582" s="34" t="s">
        <v>364</v>
      </c>
    </row>
    <row r="31583" spans="1:7">
      <c r="A31583" s="32">
        <v>2018</v>
      </c>
      <c r="B31583" s="32">
        <v>8816</v>
      </c>
      <c r="C31583" s="33" t="s">
        <v>353</v>
      </c>
      <c r="D31583" s="33" t="s">
        <v>354</v>
      </c>
      <c r="E31583" s="34">
        <v>20728</v>
      </c>
      <c r="F31583" s="35">
        <v>22.382999999999999</v>
      </c>
      <c r="G31583" s="34">
        <v>248.5</v>
      </c>
    </row>
    <row r="31584" spans="1:7">
      <c r="A31584" s="32">
        <v>2018</v>
      </c>
      <c r="B31584" s="32">
        <v>8823</v>
      </c>
      <c r="C31584" s="33" t="s">
        <v>565</v>
      </c>
      <c r="D31584" s="33" t="s">
        <v>566</v>
      </c>
      <c r="E31584" s="34">
        <v>496</v>
      </c>
      <c r="F31584" s="35">
        <v>5.7309999999999999</v>
      </c>
      <c r="G31584" s="34">
        <v>1808.4</v>
      </c>
    </row>
    <row r="31585" spans="1:7">
      <c r="A31585" s="32">
        <v>2018</v>
      </c>
      <c r="B31585" s="32">
        <v>8823</v>
      </c>
      <c r="C31585" s="33" t="s">
        <v>567</v>
      </c>
      <c r="D31585" s="33" t="s">
        <v>566</v>
      </c>
      <c r="E31585" s="34">
        <v>68160</v>
      </c>
      <c r="F31585" s="35">
        <v>6.3109999999999999</v>
      </c>
      <c r="G31585" s="34">
        <v>1535.1</v>
      </c>
    </row>
    <row r="31586" spans="1:7">
      <c r="A31586" s="32">
        <v>2018</v>
      </c>
      <c r="B31586" s="32">
        <v>8823</v>
      </c>
      <c r="C31586" s="33" t="s">
        <v>567</v>
      </c>
      <c r="D31586" s="33" t="s">
        <v>566</v>
      </c>
      <c r="E31586" s="34">
        <v>57529</v>
      </c>
      <c r="F31586" s="35">
        <v>6.3179999999999996</v>
      </c>
      <c r="G31586" s="34">
        <v>1535.1</v>
      </c>
    </row>
    <row r="31587" spans="1:7">
      <c r="A31587" s="32">
        <v>2018</v>
      </c>
      <c r="B31587" s="32">
        <v>8823</v>
      </c>
      <c r="C31587" s="33" t="s">
        <v>567</v>
      </c>
      <c r="D31587" s="33" t="s">
        <v>566</v>
      </c>
      <c r="E31587" s="34">
        <v>68427</v>
      </c>
      <c r="F31587" s="35">
        <v>6.3239999999999998</v>
      </c>
      <c r="G31587" s="34">
        <v>1535.1</v>
      </c>
    </row>
    <row r="31588" spans="1:7">
      <c r="A31588" s="32">
        <v>2018</v>
      </c>
      <c r="B31588" s="32">
        <v>8823</v>
      </c>
      <c r="C31588" s="33" t="s">
        <v>567</v>
      </c>
      <c r="D31588" s="33" t="s">
        <v>566</v>
      </c>
      <c r="E31588" s="34">
        <v>68636</v>
      </c>
      <c r="F31588" s="35">
        <v>6.3070000000000004</v>
      </c>
      <c r="G31588" s="34">
        <v>1535.1</v>
      </c>
    </row>
    <row r="31589" spans="1:7">
      <c r="A31589" s="32">
        <v>2018</v>
      </c>
      <c r="B31589" s="32">
        <v>8823</v>
      </c>
      <c r="C31589" s="33" t="s">
        <v>567</v>
      </c>
      <c r="D31589" s="33" t="s">
        <v>566</v>
      </c>
      <c r="E31589" s="34">
        <v>68512</v>
      </c>
      <c r="F31589" s="35">
        <v>6.3159999999999998</v>
      </c>
      <c r="G31589" s="34">
        <v>1535.1</v>
      </c>
    </row>
    <row r="31590" spans="1:7">
      <c r="A31590" s="32">
        <v>2018</v>
      </c>
      <c r="B31590" s="32">
        <v>8827</v>
      </c>
      <c r="C31590" s="33" t="s">
        <v>353</v>
      </c>
      <c r="D31590" s="33" t="s">
        <v>354</v>
      </c>
      <c r="E31590" s="34">
        <v>34671</v>
      </c>
      <c r="F31590" s="35">
        <v>25.62</v>
      </c>
      <c r="G31590" s="34">
        <v>240.6</v>
      </c>
    </row>
    <row r="31591" spans="1:7">
      <c r="A31591" s="32">
        <v>2018</v>
      </c>
      <c r="B31591" s="32">
        <v>8827</v>
      </c>
      <c r="C31591" s="33" t="s">
        <v>353</v>
      </c>
      <c r="D31591" s="33" t="s">
        <v>354</v>
      </c>
      <c r="E31591" s="34">
        <v>98314</v>
      </c>
      <c r="F31591" s="35">
        <v>22.335999999999999</v>
      </c>
      <c r="G31591" s="34">
        <v>239.4</v>
      </c>
    </row>
    <row r="31592" spans="1:7">
      <c r="A31592" s="32">
        <v>2018</v>
      </c>
      <c r="B31592" s="32">
        <v>8827</v>
      </c>
      <c r="C31592" s="33" t="s">
        <v>353</v>
      </c>
      <c r="D31592" s="33" t="s">
        <v>354</v>
      </c>
      <c r="E31592" s="34">
        <v>32232</v>
      </c>
      <c r="F31592" s="35">
        <v>23.021999999999998</v>
      </c>
      <c r="G31592" s="34">
        <v>230</v>
      </c>
    </row>
    <row r="31593" spans="1:7">
      <c r="A31593" s="32">
        <v>2018</v>
      </c>
      <c r="B31593" s="32">
        <v>8827</v>
      </c>
      <c r="C31593" s="33" t="s">
        <v>353</v>
      </c>
      <c r="D31593" s="33" t="s">
        <v>354</v>
      </c>
      <c r="E31593" s="34">
        <v>26078</v>
      </c>
      <c r="F31593" s="35">
        <v>23.577999999999999</v>
      </c>
      <c r="G31593" s="34">
        <v>223.4</v>
      </c>
    </row>
    <row r="31594" spans="1:7">
      <c r="A31594" s="32">
        <v>2018</v>
      </c>
      <c r="B31594" s="32">
        <v>8827</v>
      </c>
      <c r="C31594" s="33" t="s">
        <v>353</v>
      </c>
      <c r="D31594" s="33" t="s">
        <v>354</v>
      </c>
      <c r="E31594" s="34">
        <v>13548</v>
      </c>
      <c r="F31594" s="35">
        <v>22.956</v>
      </c>
      <c r="G31594" s="34">
        <v>257.39999999999998</v>
      </c>
    </row>
    <row r="31595" spans="1:7">
      <c r="A31595" s="32">
        <v>2018</v>
      </c>
      <c r="B31595" s="32">
        <v>8831</v>
      </c>
      <c r="C31595" s="33" t="s">
        <v>563</v>
      </c>
      <c r="D31595" s="33" t="s">
        <v>564</v>
      </c>
      <c r="E31595" s="34">
        <v>9320</v>
      </c>
      <c r="F31595" s="35">
        <v>1.03</v>
      </c>
      <c r="G31595" s="34">
        <v>330.8</v>
      </c>
    </row>
    <row r="31596" spans="1:7">
      <c r="A31596" s="32">
        <v>2018</v>
      </c>
      <c r="B31596" s="32">
        <v>8831</v>
      </c>
      <c r="C31596" s="33" t="s">
        <v>563</v>
      </c>
      <c r="D31596" s="33" t="s">
        <v>564</v>
      </c>
      <c r="E31596" s="34">
        <v>139956</v>
      </c>
      <c r="F31596" s="35">
        <v>1.03</v>
      </c>
      <c r="G31596" s="34">
        <v>325.5</v>
      </c>
    </row>
    <row r="31597" spans="1:7">
      <c r="A31597" s="32">
        <v>2018</v>
      </c>
      <c r="B31597" s="32">
        <v>8831</v>
      </c>
      <c r="C31597" s="33" t="s">
        <v>563</v>
      </c>
      <c r="D31597" s="33" t="s">
        <v>564</v>
      </c>
      <c r="E31597" s="34">
        <v>225935</v>
      </c>
      <c r="F31597" s="35">
        <v>1.03</v>
      </c>
      <c r="G31597" s="34">
        <v>413.8</v>
      </c>
    </row>
    <row r="31598" spans="1:7">
      <c r="A31598" s="32">
        <v>2018</v>
      </c>
      <c r="B31598" s="32">
        <v>8832</v>
      </c>
      <c r="C31598" s="33" t="s">
        <v>563</v>
      </c>
      <c r="D31598" s="33" t="s">
        <v>564</v>
      </c>
      <c r="E31598" s="34">
        <v>140282</v>
      </c>
      <c r="F31598" s="35">
        <v>1.03</v>
      </c>
      <c r="G31598" s="34">
        <v>393.1</v>
      </c>
    </row>
    <row r="31599" spans="1:7">
      <c r="A31599" s="32">
        <v>2018</v>
      </c>
      <c r="B31599" s="32">
        <v>8832</v>
      </c>
      <c r="C31599" s="33" t="s">
        <v>563</v>
      </c>
      <c r="D31599" s="33" t="s">
        <v>564</v>
      </c>
      <c r="E31599" s="34">
        <v>212556</v>
      </c>
      <c r="F31599" s="35">
        <v>1.03</v>
      </c>
      <c r="G31599" s="34">
        <v>395.3</v>
      </c>
    </row>
    <row r="31600" spans="1:7">
      <c r="A31600" s="32">
        <v>2018</v>
      </c>
      <c r="B31600" s="32">
        <v>8832</v>
      </c>
      <c r="C31600" s="33" t="s">
        <v>563</v>
      </c>
      <c r="D31600" s="33" t="s">
        <v>564</v>
      </c>
      <c r="E31600" s="34">
        <v>11123</v>
      </c>
      <c r="F31600" s="35">
        <v>1.03</v>
      </c>
      <c r="G31600" s="34">
        <v>443.2</v>
      </c>
    </row>
    <row r="31601" spans="1:7">
      <c r="A31601" s="32">
        <v>2018</v>
      </c>
      <c r="B31601" s="32">
        <v>8832</v>
      </c>
      <c r="C31601" s="33" t="s">
        <v>563</v>
      </c>
      <c r="D31601" s="33" t="s">
        <v>564</v>
      </c>
      <c r="E31601" s="34">
        <v>11124</v>
      </c>
      <c r="F31601" s="35">
        <v>1.03</v>
      </c>
      <c r="G31601" s="34">
        <v>470.5</v>
      </c>
    </row>
    <row r="31602" spans="1:7">
      <c r="A31602" s="32">
        <v>2018</v>
      </c>
      <c r="B31602" s="32">
        <v>8832</v>
      </c>
      <c r="C31602" s="33" t="s">
        <v>563</v>
      </c>
      <c r="D31602" s="33" t="s">
        <v>564</v>
      </c>
      <c r="E31602" s="34">
        <v>14446</v>
      </c>
      <c r="F31602" s="35">
        <v>1.03</v>
      </c>
      <c r="G31602" s="34">
        <v>337.1</v>
      </c>
    </row>
    <row r="31603" spans="1:7">
      <c r="A31603" s="32">
        <v>2018</v>
      </c>
      <c r="B31603" s="32">
        <v>8832</v>
      </c>
      <c r="C31603" s="33" t="s">
        <v>563</v>
      </c>
      <c r="D31603" s="33" t="s">
        <v>564</v>
      </c>
      <c r="E31603" s="34">
        <v>14783</v>
      </c>
      <c r="F31603" s="35">
        <v>1.03</v>
      </c>
      <c r="G31603" s="34">
        <v>441.9</v>
      </c>
    </row>
    <row r="31604" spans="1:7">
      <c r="A31604" s="32">
        <v>2018</v>
      </c>
      <c r="B31604" s="32">
        <v>8832</v>
      </c>
      <c r="C31604" s="33" t="s">
        <v>563</v>
      </c>
      <c r="D31604" s="33" t="s">
        <v>564</v>
      </c>
      <c r="E31604" s="34">
        <v>15373</v>
      </c>
      <c r="F31604" s="35">
        <v>1.03</v>
      </c>
      <c r="G31604" s="34">
        <v>327.3</v>
      </c>
    </row>
    <row r="31605" spans="1:7">
      <c r="A31605" s="32">
        <v>2018</v>
      </c>
      <c r="B31605" s="32">
        <v>8832</v>
      </c>
      <c r="C31605" s="33" t="s">
        <v>563</v>
      </c>
      <c r="D31605" s="33" t="s">
        <v>564</v>
      </c>
      <c r="E31605" s="34">
        <v>17476</v>
      </c>
      <c r="F31605" s="35">
        <v>1.03</v>
      </c>
      <c r="G31605" s="34">
        <v>469.7</v>
      </c>
    </row>
    <row r="31606" spans="1:7">
      <c r="A31606" s="32">
        <v>2018</v>
      </c>
      <c r="B31606" s="32">
        <v>8832</v>
      </c>
      <c r="C31606" s="33" t="s">
        <v>563</v>
      </c>
      <c r="D31606" s="33" t="s">
        <v>564</v>
      </c>
      <c r="E31606" s="34">
        <v>19740</v>
      </c>
      <c r="F31606" s="35">
        <v>1.03</v>
      </c>
      <c r="G31606" s="34">
        <v>469.5</v>
      </c>
    </row>
    <row r="31607" spans="1:7">
      <c r="A31607" s="32">
        <v>2018</v>
      </c>
      <c r="B31607" s="32">
        <v>8832</v>
      </c>
      <c r="C31607" s="33" t="s">
        <v>563</v>
      </c>
      <c r="D31607" s="33" t="s">
        <v>564</v>
      </c>
      <c r="E31607" s="34">
        <v>20774</v>
      </c>
      <c r="F31607" s="35">
        <v>1.03</v>
      </c>
      <c r="G31607" s="34">
        <v>389.1</v>
      </c>
    </row>
    <row r="31608" spans="1:7">
      <c r="A31608" s="32">
        <v>2018</v>
      </c>
      <c r="B31608" s="32">
        <v>8832</v>
      </c>
      <c r="C31608" s="33" t="s">
        <v>563</v>
      </c>
      <c r="D31608" s="33" t="s">
        <v>564</v>
      </c>
      <c r="E31608" s="34">
        <v>24272</v>
      </c>
      <c r="F31608" s="35">
        <v>1.03</v>
      </c>
      <c r="G31608" s="34">
        <v>398.5</v>
      </c>
    </row>
    <row r="31609" spans="1:7">
      <c r="A31609" s="32">
        <v>2018</v>
      </c>
      <c r="B31609" s="32">
        <v>8832</v>
      </c>
      <c r="C31609" s="33" t="s">
        <v>563</v>
      </c>
      <c r="D31609" s="33" t="s">
        <v>564</v>
      </c>
      <c r="E31609" s="34">
        <v>30825</v>
      </c>
      <c r="F31609" s="35">
        <v>1.03</v>
      </c>
      <c r="G31609" s="34">
        <v>430.1</v>
      </c>
    </row>
    <row r="31610" spans="1:7">
      <c r="A31610" s="32">
        <v>2018</v>
      </c>
      <c r="B31610" s="32">
        <v>8832</v>
      </c>
      <c r="C31610" s="33" t="s">
        <v>563</v>
      </c>
      <c r="D31610" s="33" t="s">
        <v>564</v>
      </c>
      <c r="E31610" s="34">
        <v>52461</v>
      </c>
      <c r="F31610" s="35">
        <v>1.03</v>
      </c>
      <c r="G31610" s="34">
        <v>462.8</v>
      </c>
    </row>
    <row r="31611" spans="1:7">
      <c r="A31611" s="32">
        <v>2018</v>
      </c>
      <c r="B31611" s="32">
        <v>8832</v>
      </c>
      <c r="C31611" s="33" t="s">
        <v>563</v>
      </c>
      <c r="D31611" s="33" t="s">
        <v>564</v>
      </c>
      <c r="E31611" s="34">
        <v>71074</v>
      </c>
      <c r="F31611" s="35">
        <v>1.03</v>
      </c>
      <c r="G31611" s="34">
        <v>416</v>
      </c>
    </row>
    <row r="31612" spans="1:7">
      <c r="A31612" s="32">
        <v>2018</v>
      </c>
      <c r="B31612" s="32">
        <v>8837</v>
      </c>
      <c r="C31612" s="33" t="s">
        <v>353</v>
      </c>
      <c r="D31612" s="33" t="s">
        <v>354</v>
      </c>
      <c r="E31612" s="34">
        <v>93408</v>
      </c>
      <c r="F31612" s="35">
        <v>24.622</v>
      </c>
      <c r="G31612" s="34">
        <v>230.7</v>
      </c>
    </row>
    <row r="31613" spans="1:7">
      <c r="A31613" s="32">
        <v>2018</v>
      </c>
      <c r="B31613" s="32">
        <v>8837</v>
      </c>
      <c r="C31613" s="33" t="s">
        <v>363</v>
      </c>
      <c r="D31613" s="33" t="s">
        <v>354</v>
      </c>
      <c r="E31613" s="34">
        <v>31848</v>
      </c>
      <c r="F31613" s="35">
        <v>17.684000000000001</v>
      </c>
      <c r="G31613" s="34">
        <v>205.9</v>
      </c>
    </row>
    <row r="31614" spans="1:7">
      <c r="A31614" s="32">
        <v>2018</v>
      </c>
      <c r="B31614" s="32">
        <v>8837</v>
      </c>
      <c r="C31614" s="33" t="s">
        <v>363</v>
      </c>
      <c r="D31614" s="33" t="s">
        <v>354</v>
      </c>
      <c r="E31614" s="34">
        <v>139329</v>
      </c>
      <c r="F31614" s="35">
        <v>17.475999999999999</v>
      </c>
      <c r="G31614" s="34">
        <v>190.4</v>
      </c>
    </row>
    <row r="31615" spans="1:7">
      <c r="A31615" s="32">
        <v>2018</v>
      </c>
      <c r="B31615" s="32">
        <v>8837</v>
      </c>
      <c r="C31615" s="33" t="s">
        <v>363</v>
      </c>
      <c r="D31615" s="33" t="s">
        <v>354</v>
      </c>
      <c r="E31615" s="34">
        <v>47642</v>
      </c>
      <c r="F31615" s="35">
        <v>17.984000000000002</v>
      </c>
      <c r="G31615" s="34">
        <v>165.2</v>
      </c>
    </row>
    <row r="31616" spans="1:7">
      <c r="A31616" s="32">
        <v>2018</v>
      </c>
      <c r="B31616" s="32">
        <v>8841</v>
      </c>
      <c r="C31616" s="33" t="s">
        <v>363</v>
      </c>
      <c r="D31616" s="33" t="s">
        <v>354</v>
      </c>
      <c r="E31616" s="34">
        <v>320102</v>
      </c>
      <c r="F31616" s="35">
        <v>18.638999999999999</v>
      </c>
      <c r="G31616" s="34">
        <v>200.2</v>
      </c>
    </row>
    <row r="31617" spans="1:7">
      <c r="A31617" s="32">
        <v>2018</v>
      </c>
      <c r="B31617" s="32">
        <v>8841</v>
      </c>
      <c r="C31617" s="33" t="s">
        <v>363</v>
      </c>
      <c r="D31617" s="33" t="s">
        <v>354</v>
      </c>
      <c r="E31617" s="34">
        <v>322156</v>
      </c>
      <c r="F31617" s="35">
        <v>18.989000000000001</v>
      </c>
      <c r="G31617" s="34">
        <v>214.1</v>
      </c>
    </row>
    <row r="31618" spans="1:7">
      <c r="A31618" s="32">
        <v>2018</v>
      </c>
      <c r="B31618" s="32">
        <v>8845</v>
      </c>
      <c r="C31618" s="33" t="s">
        <v>353</v>
      </c>
      <c r="D31618" s="33" t="s">
        <v>354</v>
      </c>
      <c r="E31618" s="34">
        <v>14015</v>
      </c>
      <c r="F31618" s="35">
        <v>15.246</v>
      </c>
      <c r="G31618" s="34" t="s">
        <v>364</v>
      </c>
    </row>
    <row r="31619" spans="1:7">
      <c r="A31619" s="32">
        <v>2018</v>
      </c>
      <c r="B31619" s="32">
        <v>8845</v>
      </c>
      <c r="C31619" s="33" t="s">
        <v>365</v>
      </c>
      <c r="D31619" s="33" t="s">
        <v>354</v>
      </c>
      <c r="E31619" s="34">
        <v>9532</v>
      </c>
      <c r="F31619" s="35">
        <v>13.56</v>
      </c>
      <c r="G31619" s="34" t="s">
        <v>364</v>
      </c>
    </row>
    <row r="31620" spans="1:7">
      <c r="A31620" s="32">
        <v>2018</v>
      </c>
      <c r="B31620" s="32">
        <v>8845</v>
      </c>
      <c r="C31620" s="33" t="s">
        <v>365</v>
      </c>
      <c r="D31620" s="33" t="s">
        <v>354</v>
      </c>
      <c r="E31620" s="34">
        <v>10442</v>
      </c>
      <c r="F31620" s="35">
        <v>12.922000000000001</v>
      </c>
      <c r="G31620" s="34" t="s">
        <v>364</v>
      </c>
    </row>
    <row r="31621" spans="1:7">
      <c r="A31621" s="32">
        <v>2018</v>
      </c>
      <c r="B31621" s="32">
        <v>8845</v>
      </c>
      <c r="C31621" s="33" t="s">
        <v>353</v>
      </c>
      <c r="D31621" s="33" t="s">
        <v>354</v>
      </c>
      <c r="E31621" s="34">
        <v>17550</v>
      </c>
      <c r="F31621" s="35">
        <v>24.786000000000001</v>
      </c>
      <c r="G31621" s="34" t="s">
        <v>364</v>
      </c>
    </row>
    <row r="31622" spans="1:7">
      <c r="A31622" s="32">
        <v>2018</v>
      </c>
      <c r="B31622" s="32">
        <v>8845</v>
      </c>
      <c r="C31622" s="33" t="s">
        <v>353</v>
      </c>
      <c r="D31622" s="33" t="s">
        <v>354</v>
      </c>
      <c r="E31622" s="34">
        <v>17302</v>
      </c>
      <c r="F31622" s="35">
        <v>20.661999999999999</v>
      </c>
      <c r="G31622" s="34" t="s">
        <v>364</v>
      </c>
    </row>
    <row r="31623" spans="1:7">
      <c r="A31623" s="32">
        <v>2018</v>
      </c>
      <c r="B31623" s="32">
        <v>8845</v>
      </c>
      <c r="C31623" s="33" t="s">
        <v>353</v>
      </c>
      <c r="D31623" s="33" t="s">
        <v>354</v>
      </c>
      <c r="E31623" s="34">
        <v>7166</v>
      </c>
      <c r="F31623" s="35">
        <v>21.84</v>
      </c>
      <c r="G31623" s="34" t="s">
        <v>364</v>
      </c>
    </row>
    <row r="31624" spans="1:7">
      <c r="A31624" s="32">
        <v>2018</v>
      </c>
      <c r="B31624" s="32">
        <v>8845</v>
      </c>
      <c r="C31624" s="33" t="s">
        <v>353</v>
      </c>
      <c r="D31624" s="33" t="s">
        <v>354</v>
      </c>
      <c r="E31624" s="34">
        <v>135802</v>
      </c>
      <c r="F31624" s="35">
        <v>26.396000000000001</v>
      </c>
      <c r="G31624" s="34" t="s">
        <v>364</v>
      </c>
    </row>
    <row r="31625" spans="1:7">
      <c r="A31625" s="32">
        <v>2018</v>
      </c>
      <c r="B31625" s="32">
        <v>8845</v>
      </c>
      <c r="C31625" s="33" t="s">
        <v>353</v>
      </c>
      <c r="D31625" s="33" t="s">
        <v>354</v>
      </c>
      <c r="E31625" s="34">
        <v>14998</v>
      </c>
      <c r="F31625" s="35">
        <v>26.308</v>
      </c>
      <c r="G31625" s="34" t="s">
        <v>364</v>
      </c>
    </row>
    <row r="31626" spans="1:7">
      <c r="A31626" s="32">
        <v>2018</v>
      </c>
      <c r="B31626" s="32">
        <v>8845</v>
      </c>
      <c r="C31626" s="33" t="s">
        <v>353</v>
      </c>
      <c r="D31626" s="33" t="s">
        <v>354</v>
      </c>
      <c r="E31626" s="34">
        <v>115</v>
      </c>
      <c r="F31626" s="35">
        <v>16.867999999999999</v>
      </c>
      <c r="G31626" s="34" t="s">
        <v>364</v>
      </c>
    </row>
    <row r="31627" spans="1:7">
      <c r="A31627" s="32">
        <v>2018</v>
      </c>
      <c r="B31627" s="32">
        <v>8845</v>
      </c>
      <c r="C31627" s="33" t="s">
        <v>353</v>
      </c>
      <c r="D31627" s="33" t="s">
        <v>354</v>
      </c>
      <c r="E31627" s="34">
        <v>192365</v>
      </c>
      <c r="F31627" s="35">
        <v>25.984000000000002</v>
      </c>
      <c r="G31627" s="34" t="s">
        <v>364</v>
      </c>
    </row>
    <row r="31628" spans="1:7">
      <c r="A31628" s="32">
        <v>2018</v>
      </c>
      <c r="B31628" s="32">
        <v>8845</v>
      </c>
      <c r="C31628" s="33" t="s">
        <v>353</v>
      </c>
      <c r="D31628" s="33" t="s">
        <v>354</v>
      </c>
      <c r="E31628" s="34">
        <v>1305</v>
      </c>
      <c r="F31628" s="35">
        <v>24.378</v>
      </c>
      <c r="G31628" s="34" t="s">
        <v>364</v>
      </c>
    </row>
    <row r="31629" spans="1:7">
      <c r="A31629" s="32">
        <v>2018</v>
      </c>
      <c r="B31629" s="32">
        <v>8845</v>
      </c>
      <c r="C31629" s="33" t="s">
        <v>353</v>
      </c>
      <c r="D31629" s="33" t="s">
        <v>354</v>
      </c>
      <c r="E31629" s="34">
        <v>1055</v>
      </c>
      <c r="F31629" s="35">
        <v>22.23</v>
      </c>
      <c r="G31629" s="34" t="s">
        <v>364</v>
      </c>
    </row>
    <row r="31630" spans="1:7">
      <c r="A31630" s="32">
        <v>2018</v>
      </c>
      <c r="B31630" s="32">
        <v>8845</v>
      </c>
      <c r="C31630" s="33" t="s">
        <v>353</v>
      </c>
      <c r="D31630" s="33" t="s">
        <v>354</v>
      </c>
      <c r="E31630" s="34">
        <v>1036</v>
      </c>
      <c r="F31630" s="35">
        <v>22.834</v>
      </c>
      <c r="G31630" s="34" t="s">
        <v>364</v>
      </c>
    </row>
    <row r="31631" spans="1:7">
      <c r="A31631" s="32">
        <v>2018</v>
      </c>
      <c r="B31631" s="32">
        <v>8845</v>
      </c>
      <c r="C31631" s="33" t="s">
        <v>353</v>
      </c>
      <c r="D31631" s="33" t="s">
        <v>354</v>
      </c>
      <c r="E31631" s="34">
        <v>518</v>
      </c>
      <c r="F31631" s="35">
        <v>23.154</v>
      </c>
      <c r="G31631" s="34" t="s">
        <v>364</v>
      </c>
    </row>
    <row r="31632" spans="1:7">
      <c r="A31632" s="32">
        <v>2018</v>
      </c>
      <c r="B31632" s="32">
        <v>8845</v>
      </c>
      <c r="C31632" s="33" t="s">
        <v>353</v>
      </c>
      <c r="D31632" s="33" t="s">
        <v>354</v>
      </c>
      <c r="E31632" s="34">
        <v>679</v>
      </c>
      <c r="F31632" s="35">
        <v>21.858000000000001</v>
      </c>
      <c r="G31632" s="34" t="s">
        <v>364</v>
      </c>
    </row>
    <row r="31633" spans="1:7">
      <c r="A31633" s="32">
        <v>2018</v>
      </c>
      <c r="B31633" s="32">
        <v>8846</v>
      </c>
      <c r="C31633" s="33" t="s">
        <v>353</v>
      </c>
      <c r="D31633" s="33" t="s">
        <v>354</v>
      </c>
      <c r="E31633" s="34">
        <v>3032</v>
      </c>
      <c r="F31633" s="35">
        <v>15.488</v>
      </c>
      <c r="G31633" s="34" t="s">
        <v>364</v>
      </c>
    </row>
    <row r="31634" spans="1:7">
      <c r="A31634" s="32">
        <v>2018</v>
      </c>
      <c r="B31634" s="32">
        <v>8846</v>
      </c>
      <c r="C31634" s="33" t="s">
        <v>353</v>
      </c>
      <c r="D31634" s="33" t="s">
        <v>354</v>
      </c>
      <c r="E31634" s="34">
        <v>1289</v>
      </c>
      <c r="F31634" s="35">
        <v>19.315999999999999</v>
      </c>
      <c r="G31634" s="34" t="s">
        <v>364</v>
      </c>
    </row>
    <row r="31635" spans="1:7">
      <c r="A31635" s="32">
        <v>2018</v>
      </c>
      <c r="B31635" s="32">
        <v>8846</v>
      </c>
      <c r="C31635" s="33" t="s">
        <v>353</v>
      </c>
      <c r="D31635" s="33" t="s">
        <v>354</v>
      </c>
      <c r="E31635" s="34">
        <v>17759</v>
      </c>
      <c r="F31635" s="35">
        <v>24.878</v>
      </c>
      <c r="G31635" s="34" t="s">
        <v>364</v>
      </c>
    </row>
    <row r="31636" spans="1:7">
      <c r="A31636" s="32">
        <v>2018</v>
      </c>
      <c r="B31636" s="32">
        <v>8846</v>
      </c>
      <c r="C31636" s="33" t="s">
        <v>353</v>
      </c>
      <c r="D31636" s="33" t="s">
        <v>354</v>
      </c>
      <c r="E31636" s="34">
        <v>7463</v>
      </c>
      <c r="F31636" s="35">
        <v>15.476000000000001</v>
      </c>
      <c r="G31636" s="34" t="s">
        <v>364</v>
      </c>
    </row>
    <row r="31637" spans="1:7">
      <c r="A31637" s="32">
        <v>2018</v>
      </c>
      <c r="B31637" s="32">
        <v>8846</v>
      </c>
      <c r="C31637" s="33" t="s">
        <v>353</v>
      </c>
      <c r="D31637" s="33" t="s">
        <v>354</v>
      </c>
      <c r="E31637" s="34">
        <v>15197</v>
      </c>
      <c r="F31637" s="35">
        <v>26.338000000000001</v>
      </c>
      <c r="G31637" s="34" t="s">
        <v>364</v>
      </c>
    </row>
    <row r="31638" spans="1:7">
      <c r="A31638" s="32">
        <v>2018</v>
      </c>
      <c r="B31638" s="32">
        <v>8846</v>
      </c>
      <c r="C31638" s="33" t="s">
        <v>353</v>
      </c>
      <c r="D31638" s="33" t="s">
        <v>354</v>
      </c>
      <c r="E31638" s="34">
        <v>11794</v>
      </c>
      <c r="F31638" s="35">
        <v>23.532</v>
      </c>
      <c r="G31638" s="34" t="s">
        <v>364</v>
      </c>
    </row>
    <row r="31639" spans="1:7">
      <c r="A31639" s="32">
        <v>2018</v>
      </c>
      <c r="B31639" s="32">
        <v>8846</v>
      </c>
      <c r="C31639" s="33" t="s">
        <v>353</v>
      </c>
      <c r="D31639" s="33" t="s">
        <v>354</v>
      </c>
      <c r="E31639" s="34">
        <v>15170</v>
      </c>
      <c r="F31639" s="35">
        <v>26.338000000000001</v>
      </c>
      <c r="G31639" s="34" t="s">
        <v>364</v>
      </c>
    </row>
    <row r="31640" spans="1:7">
      <c r="A31640" s="32">
        <v>2018</v>
      </c>
      <c r="B31640" s="32">
        <v>8846</v>
      </c>
      <c r="C31640" s="33" t="s">
        <v>353</v>
      </c>
      <c r="D31640" s="33" t="s">
        <v>354</v>
      </c>
      <c r="E31640" s="34">
        <v>4265</v>
      </c>
      <c r="F31640" s="35">
        <v>23.405999999999999</v>
      </c>
      <c r="G31640" s="34" t="s">
        <v>364</v>
      </c>
    </row>
    <row r="31641" spans="1:7">
      <c r="A31641" s="32">
        <v>2018</v>
      </c>
      <c r="B31641" s="32">
        <v>8846</v>
      </c>
      <c r="C31641" s="33" t="s">
        <v>353</v>
      </c>
      <c r="D31641" s="33" t="s">
        <v>354</v>
      </c>
      <c r="E31641" s="34">
        <v>282</v>
      </c>
      <c r="F31641" s="35">
        <v>19.925999999999998</v>
      </c>
      <c r="G31641" s="34" t="s">
        <v>364</v>
      </c>
    </row>
    <row r="31642" spans="1:7">
      <c r="A31642" s="32">
        <v>2018</v>
      </c>
      <c r="B31642" s="32">
        <v>8846</v>
      </c>
      <c r="C31642" s="33" t="s">
        <v>353</v>
      </c>
      <c r="D31642" s="33" t="s">
        <v>354</v>
      </c>
      <c r="E31642" s="34">
        <v>236297</v>
      </c>
      <c r="F31642" s="35">
        <v>25.972000000000001</v>
      </c>
      <c r="G31642" s="34" t="s">
        <v>364</v>
      </c>
    </row>
    <row r="31643" spans="1:7">
      <c r="A31643" s="32">
        <v>2018</v>
      </c>
      <c r="B31643" s="32">
        <v>8846</v>
      </c>
      <c r="C31643" s="33" t="s">
        <v>353</v>
      </c>
      <c r="D31643" s="33" t="s">
        <v>354</v>
      </c>
      <c r="E31643" s="34">
        <v>88325</v>
      </c>
      <c r="F31643" s="35">
        <v>25.988</v>
      </c>
      <c r="G31643" s="34" t="s">
        <v>364</v>
      </c>
    </row>
    <row r="31644" spans="1:7">
      <c r="A31644" s="32">
        <v>2018</v>
      </c>
      <c r="B31644" s="32">
        <v>8846</v>
      </c>
      <c r="C31644" s="33" t="s">
        <v>353</v>
      </c>
      <c r="D31644" s="33" t="s">
        <v>354</v>
      </c>
      <c r="E31644" s="34">
        <v>9237</v>
      </c>
      <c r="F31644" s="35">
        <v>20.404</v>
      </c>
      <c r="G31644" s="34" t="s">
        <v>364</v>
      </c>
    </row>
    <row r="31645" spans="1:7">
      <c r="A31645" s="32">
        <v>2018</v>
      </c>
      <c r="B31645" s="32">
        <v>8846</v>
      </c>
      <c r="C31645" s="33" t="s">
        <v>353</v>
      </c>
      <c r="D31645" s="33" t="s">
        <v>354</v>
      </c>
      <c r="E31645" s="34">
        <v>735</v>
      </c>
      <c r="F31645" s="35">
        <v>23.521999999999998</v>
      </c>
      <c r="G31645" s="34" t="s">
        <v>364</v>
      </c>
    </row>
    <row r="31646" spans="1:7">
      <c r="A31646" s="32">
        <v>2018</v>
      </c>
      <c r="B31646" s="32">
        <v>8846</v>
      </c>
      <c r="C31646" s="33" t="s">
        <v>353</v>
      </c>
      <c r="D31646" s="33" t="s">
        <v>354</v>
      </c>
      <c r="E31646" s="34">
        <v>2045</v>
      </c>
      <c r="F31646" s="35">
        <v>24.547999999999998</v>
      </c>
      <c r="G31646" s="34" t="s">
        <v>364</v>
      </c>
    </row>
    <row r="31647" spans="1:7">
      <c r="A31647" s="32">
        <v>2018</v>
      </c>
      <c r="B31647" s="32">
        <v>8846</v>
      </c>
      <c r="C31647" s="33" t="s">
        <v>353</v>
      </c>
      <c r="D31647" s="33" t="s">
        <v>354</v>
      </c>
      <c r="E31647" s="34">
        <v>700</v>
      </c>
      <c r="F31647" s="35">
        <v>17.808</v>
      </c>
      <c r="G31647" s="34" t="s">
        <v>364</v>
      </c>
    </row>
    <row r="31648" spans="1:7">
      <c r="A31648" s="32">
        <v>2018</v>
      </c>
      <c r="B31648" s="32">
        <v>8848</v>
      </c>
      <c r="C31648" s="33" t="s">
        <v>353</v>
      </c>
      <c r="D31648" s="33" t="s">
        <v>354</v>
      </c>
      <c r="E31648" s="34">
        <v>3197</v>
      </c>
      <c r="F31648" s="35">
        <v>23.77</v>
      </c>
      <c r="G31648" s="34">
        <v>257</v>
      </c>
    </row>
    <row r="31649" spans="1:7">
      <c r="A31649" s="32">
        <v>2018</v>
      </c>
      <c r="B31649" s="32">
        <v>8851</v>
      </c>
      <c r="C31649" s="33" t="s">
        <v>353</v>
      </c>
      <c r="D31649" s="33" t="s">
        <v>354</v>
      </c>
      <c r="E31649" s="34">
        <v>12589</v>
      </c>
      <c r="F31649" s="35">
        <v>23.032</v>
      </c>
      <c r="G31649" s="34">
        <v>208.9</v>
      </c>
    </row>
    <row r="31650" spans="1:7">
      <c r="A31650" s="32">
        <v>2018</v>
      </c>
      <c r="B31650" s="32">
        <v>8851</v>
      </c>
      <c r="C31650" s="33" t="s">
        <v>353</v>
      </c>
      <c r="D31650" s="33" t="s">
        <v>354</v>
      </c>
      <c r="E31650" s="34">
        <v>7456</v>
      </c>
      <c r="F31650" s="35">
        <v>22.968</v>
      </c>
      <c r="G31650" s="34">
        <v>235.7</v>
      </c>
    </row>
    <row r="31651" spans="1:7">
      <c r="A31651" s="32">
        <v>2018</v>
      </c>
      <c r="B31651" s="32">
        <v>8852</v>
      </c>
      <c r="C31651" s="33" t="s">
        <v>363</v>
      </c>
      <c r="D31651" s="33" t="s">
        <v>354</v>
      </c>
      <c r="E31651" s="34">
        <v>426631</v>
      </c>
      <c r="F31651" s="35">
        <v>17.178000000000001</v>
      </c>
      <c r="G31651" s="34">
        <v>199</v>
      </c>
    </row>
    <row r="31652" spans="1:7">
      <c r="A31652" s="32">
        <v>2018</v>
      </c>
      <c r="B31652" s="32">
        <v>8852</v>
      </c>
      <c r="C31652" s="33" t="s">
        <v>363</v>
      </c>
      <c r="D31652" s="33" t="s">
        <v>354</v>
      </c>
      <c r="E31652" s="34">
        <v>122</v>
      </c>
      <c r="F31652" s="35">
        <v>17.2</v>
      </c>
      <c r="G31652" s="34">
        <v>197.5</v>
      </c>
    </row>
    <row r="31653" spans="1:7">
      <c r="A31653" s="32">
        <v>2018</v>
      </c>
      <c r="B31653" s="32">
        <v>8852</v>
      </c>
      <c r="C31653" s="33" t="s">
        <v>363</v>
      </c>
      <c r="D31653" s="33" t="s">
        <v>354</v>
      </c>
      <c r="E31653" s="34">
        <v>17109</v>
      </c>
      <c r="F31653" s="35">
        <v>17.123999999999999</v>
      </c>
      <c r="G31653" s="34">
        <v>185.5</v>
      </c>
    </row>
    <row r="31654" spans="1:7">
      <c r="A31654" s="32">
        <v>2018</v>
      </c>
      <c r="B31654" s="32">
        <v>8852</v>
      </c>
      <c r="C31654" s="33" t="s">
        <v>363</v>
      </c>
      <c r="D31654" s="33" t="s">
        <v>354</v>
      </c>
      <c r="E31654" s="34">
        <v>16442</v>
      </c>
      <c r="F31654" s="35">
        <v>17.398</v>
      </c>
      <c r="G31654" s="34">
        <v>196</v>
      </c>
    </row>
    <row r="31655" spans="1:7">
      <c r="A31655" s="32">
        <v>2018</v>
      </c>
      <c r="B31655" s="32">
        <v>8853</v>
      </c>
      <c r="C31655" s="33" t="s">
        <v>563</v>
      </c>
      <c r="D31655" s="33" t="s">
        <v>564</v>
      </c>
      <c r="E31655" s="34">
        <v>81941</v>
      </c>
      <c r="F31655" s="35">
        <v>1.03</v>
      </c>
      <c r="G31655" s="34">
        <v>358.2</v>
      </c>
    </row>
    <row r="31656" spans="1:7">
      <c r="A31656" s="32">
        <v>2018</v>
      </c>
      <c r="B31656" s="32">
        <v>8853</v>
      </c>
      <c r="C31656" s="33" t="s">
        <v>563</v>
      </c>
      <c r="D31656" s="33" t="s">
        <v>564</v>
      </c>
      <c r="E31656" s="34">
        <v>72812</v>
      </c>
      <c r="F31656" s="35">
        <v>1.03</v>
      </c>
      <c r="G31656" s="34">
        <v>322.8</v>
      </c>
    </row>
    <row r="31657" spans="1:7">
      <c r="A31657" s="32">
        <v>2018</v>
      </c>
      <c r="B31657" s="32">
        <v>8853</v>
      </c>
      <c r="C31657" s="33" t="s">
        <v>563</v>
      </c>
      <c r="D31657" s="33" t="s">
        <v>564</v>
      </c>
      <c r="E31657" s="34">
        <v>33981</v>
      </c>
      <c r="F31657" s="35">
        <v>1.03</v>
      </c>
      <c r="G31657" s="34">
        <v>401.7</v>
      </c>
    </row>
    <row r="31658" spans="1:7">
      <c r="A31658" s="32">
        <v>2018</v>
      </c>
      <c r="B31658" s="32">
        <v>8853</v>
      </c>
      <c r="C31658" s="33" t="s">
        <v>563</v>
      </c>
      <c r="D31658" s="33" t="s">
        <v>564</v>
      </c>
      <c r="E31658" s="34">
        <v>72815</v>
      </c>
      <c r="F31658" s="35">
        <v>1.03</v>
      </c>
      <c r="G31658" s="34">
        <v>323.3</v>
      </c>
    </row>
    <row r="31659" spans="1:7">
      <c r="A31659" s="32">
        <v>2018</v>
      </c>
      <c r="B31659" s="32">
        <v>8853</v>
      </c>
      <c r="C31659" s="33" t="s">
        <v>563</v>
      </c>
      <c r="D31659" s="33" t="s">
        <v>564</v>
      </c>
      <c r="E31659" s="34">
        <v>58252</v>
      </c>
      <c r="F31659" s="35">
        <v>1.03</v>
      </c>
      <c r="G31659" s="34">
        <v>409.7</v>
      </c>
    </row>
    <row r="31660" spans="1:7">
      <c r="A31660" s="32">
        <v>2018</v>
      </c>
      <c r="B31660" s="32">
        <v>8853</v>
      </c>
      <c r="C31660" s="33" t="s">
        <v>563</v>
      </c>
      <c r="D31660" s="33" t="s">
        <v>564</v>
      </c>
      <c r="E31660" s="34">
        <v>38835</v>
      </c>
      <c r="F31660" s="35">
        <v>1.03</v>
      </c>
      <c r="G31660" s="34">
        <v>381.9</v>
      </c>
    </row>
    <row r="31661" spans="1:7">
      <c r="A31661" s="32">
        <v>2018</v>
      </c>
      <c r="B31661" s="32">
        <v>8906</v>
      </c>
      <c r="C31661" s="33" t="s">
        <v>563</v>
      </c>
      <c r="D31661" s="33" t="s">
        <v>564</v>
      </c>
      <c r="E31661" s="34">
        <v>737013</v>
      </c>
      <c r="F31661" s="35">
        <v>1.03</v>
      </c>
      <c r="G31661" s="34" t="s">
        <v>364</v>
      </c>
    </row>
    <row r="31662" spans="1:7">
      <c r="A31662" s="32">
        <v>2018</v>
      </c>
      <c r="B31662" s="32">
        <v>8906</v>
      </c>
      <c r="C31662" s="33" t="s">
        <v>567</v>
      </c>
      <c r="D31662" s="33" t="s">
        <v>566</v>
      </c>
      <c r="E31662" s="34">
        <v>1551</v>
      </c>
      <c r="F31662" s="35">
        <v>6.29</v>
      </c>
      <c r="G31662" s="34" t="s">
        <v>364</v>
      </c>
    </row>
    <row r="31663" spans="1:7">
      <c r="A31663" s="32">
        <v>2018</v>
      </c>
      <c r="B31663" s="32">
        <v>10017</v>
      </c>
      <c r="C31663" s="33" t="s">
        <v>353</v>
      </c>
      <c r="D31663" s="33" t="s">
        <v>354</v>
      </c>
      <c r="E31663" s="34">
        <v>2026</v>
      </c>
      <c r="F31663" s="35">
        <v>25</v>
      </c>
      <c r="G31663" s="34" t="s">
        <v>364</v>
      </c>
    </row>
    <row r="31664" spans="1:7">
      <c r="A31664" s="32">
        <v>2018</v>
      </c>
      <c r="B31664" s="32">
        <v>10017</v>
      </c>
      <c r="C31664" s="33" t="s">
        <v>563</v>
      </c>
      <c r="D31664" s="33" t="s">
        <v>564</v>
      </c>
      <c r="E31664" s="34">
        <v>440804</v>
      </c>
      <c r="F31664" s="35">
        <v>1.05</v>
      </c>
      <c r="G31664" s="34" t="s">
        <v>364</v>
      </c>
    </row>
    <row r="31665" spans="1:7">
      <c r="A31665" s="32">
        <v>2018</v>
      </c>
      <c r="B31665" s="32">
        <v>10025</v>
      </c>
      <c r="C31665" s="33" t="s">
        <v>563</v>
      </c>
      <c r="D31665" s="33" t="s">
        <v>564</v>
      </c>
      <c r="E31665" s="34">
        <v>590760</v>
      </c>
      <c r="F31665" s="35">
        <v>1.03</v>
      </c>
      <c r="G31665" s="34" t="s">
        <v>364</v>
      </c>
    </row>
    <row r="31666" spans="1:7">
      <c r="A31666" s="32">
        <v>2018</v>
      </c>
      <c r="B31666" s="32">
        <v>10025</v>
      </c>
      <c r="C31666" s="33" t="s">
        <v>567</v>
      </c>
      <c r="D31666" s="33" t="s">
        <v>566</v>
      </c>
      <c r="E31666" s="34">
        <v>1500</v>
      </c>
      <c r="F31666" s="35">
        <v>6.36</v>
      </c>
      <c r="G31666" s="34" t="s">
        <v>364</v>
      </c>
    </row>
    <row r="31667" spans="1:7">
      <c r="A31667" s="32">
        <v>2018</v>
      </c>
      <c r="B31667" s="32">
        <v>10043</v>
      </c>
      <c r="C31667" s="33" t="s">
        <v>353</v>
      </c>
      <c r="D31667" s="33" t="s">
        <v>354</v>
      </c>
      <c r="E31667" s="34">
        <v>4616</v>
      </c>
      <c r="F31667" s="35">
        <v>27.43</v>
      </c>
      <c r="G31667" s="34" t="s">
        <v>364</v>
      </c>
    </row>
    <row r="31668" spans="1:7">
      <c r="A31668" s="32">
        <v>2018</v>
      </c>
      <c r="B31668" s="32">
        <v>10043</v>
      </c>
      <c r="C31668" s="33" t="s">
        <v>353</v>
      </c>
      <c r="D31668" s="33" t="s">
        <v>354</v>
      </c>
      <c r="E31668" s="34">
        <v>3411</v>
      </c>
      <c r="F31668" s="35">
        <v>25.98</v>
      </c>
      <c r="G31668" s="34" t="s">
        <v>364</v>
      </c>
    </row>
    <row r="31669" spans="1:7">
      <c r="A31669" s="32">
        <v>2018</v>
      </c>
      <c r="B31669" s="32">
        <v>10043</v>
      </c>
      <c r="C31669" s="33" t="s">
        <v>565</v>
      </c>
      <c r="D31669" s="33" t="s">
        <v>566</v>
      </c>
      <c r="E31669" s="34">
        <v>1267</v>
      </c>
      <c r="F31669" s="35">
        <v>5.78</v>
      </c>
      <c r="G31669" s="34" t="s">
        <v>364</v>
      </c>
    </row>
    <row r="31670" spans="1:7">
      <c r="A31670" s="32">
        <v>2018</v>
      </c>
      <c r="B31670" s="32">
        <v>10113</v>
      </c>
      <c r="C31670" s="33" t="s">
        <v>365</v>
      </c>
      <c r="D31670" s="33" t="s">
        <v>354</v>
      </c>
      <c r="E31670" s="34">
        <v>64068</v>
      </c>
      <c r="F31670" s="35">
        <v>11.97</v>
      </c>
      <c r="G31670" s="34" t="s">
        <v>364</v>
      </c>
    </row>
    <row r="31671" spans="1:7">
      <c r="A31671" s="32">
        <v>2018</v>
      </c>
      <c r="B31671" s="32">
        <v>10113</v>
      </c>
      <c r="C31671" s="33" t="s">
        <v>565</v>
      </c>
      <c r="D31671" s="33" t="s">
        <v>566</v>
      </c>
      <c r="E31671" s="34">
        <v>1203</v>
      </c>
      <c r="F31671" s="35">
        <v>5.75</v>
      </c>
      <c r="G31671" s="34" t="s">
        <v>364</v>
      </c>
    </row>
    <row r="31672" spans="1:7">
      <c r="A31672" s="32">
        <v>2018</v>
      </c>
      <c r="B31672" s="32">
        <v>10151</v>
      </c>
      <c r="C31672" s="33" t="s">
        <v>563</v>
      </c>
      <c r="D31672" s="33" t="s">
        <v>564</v>
      </c>
      <c r="E31672" s="34">
        <v>1630</v>
      </c>
      <c r="F31672" s="35">
        <v>1.071</v>
      </c>
      <c r="G31672" s="34" t="s">
        <v>364</v>
      </c>
    </row>
    <row r="31673" spans="1:7">
      <c r="A31673" s="32">
        <v>2018</v>
      </c>
      <c r="B31673" s="32">
        <v>10151</v>
      </c>
      <c r="C31673" s="33" t="s">
        <v>365</v>
      </c>
      <c r="D31673" s="33" t="s">
        <v>354</v>
      </c>
      <c r="E31673" s="34">
        <v>15086</v>
      </c>
      <c r="F31673" s="35">
        <v>17.47</v>
      </c>
      <c r="G31673" s="34" t="s">
        <v>364</v>
      </c>
    </row>
    <row r="31674" spans="1:7">
      <c r="A31674" s="32">
        <v>2018</v>
      </c>
      <c r="B31674" s="32">
        <v>10151</v>
      </c>
      <c r="C31674" s="33" t="s">
        <v>365</v>
      </c>
      <c r="D31674" s="33" t="s">
        <v>354</v>
      </c>
      <c r="E31674" s="34">
        <v>4548</v>
      </c>
      <c r="F31674" s="35">
        <v>16.010000000000002</v>
      </c>
      <c r="G31674" s="34" t="s">
        <v>364</v>
      </c>
    </row>
    <row r="31675" spans="1:7">
      <c r="A31675" s="32">
        <v>2018</v>
      </c>
      <c r="B31675" s="32">
        <v>10151</v>
      </c>
      <c r="C31675" s="33" t="s">
        <v>365</v>
      </c>
      <c r="D31675" s="33" t="s">
        <v>354</v>
      </c>
      <c r="E31675" s="34">
        <v>8002</v>
      </c>
      <c r="F31675" s="35">
        <v>10.56</v>
      </c>
      <c r="G31675" s="34" t="s">
        <v>364</v>
      </c>
    </row>
    <row r="31676" spans="1:7">
      <c r="A31676" s="32">
        <v>2018</v>
      </c>
      <c r="B31676" s="32">
        <v>10151</v>
      </c>
      <c r="C31676" s="33" t="s">
        <v>365</v>
      </c>
      <c r="D31676" s="33" t="s">
        <v>354</v>
      </c>
      <c r="E31676" s="34">
        <v>95</v>
      </c>
      <c r="F31676" s="35">
        <v>22.19</v>
      </c>
      <c r="G31676" s="34" t="s">
        <v>364</v>
      </c>
    </row>
    <row r="31677" spans="1:7">
      <c r="A31677" s="32">
        <v>2018</v>
      </c>
      <c r="B31677" s="32">
        <v>10151</v>
      </c>
      <c r="C31677" s="33" t="s">
        <v>365</v>
      </c>
      <c r="D31677" s="33" t="s">
        <v>354</v>
      </c>
      <c r="E31677" s="34">
        <v>1487</v>
      </c>
      <c r="F31677" s="35">
        <v>15.92</v>
      </c>
      <c r="G31677" s="34" t="s">
        <v>364</v>
      </c>
    </row>
    <row r="31678" spans="1:7">
      <c r="A31678" s="32">
        <v>2018</v>
      </c>
      <c r="B31678" s="32">
        <v>10151</v>
      </c>
      <c r="C31678" s="33" t="s">
        <v>365</v>
      </c>
      <c r="D31678" s="33" t="s">
        <v>354</v>
      </c>
      <c r="E31678" s="34">
        <v>3574</v>
      </c>
      <c r="F31678" s="35">
        <v>16.05</v>
      </c>
      <c r="G31678" s="34" t="s">
        <v>364</v>
      </c>
    </row>
    <row r="31679" spans="1:7">
      <c r="A31679" s="32">
        <v>2018</v>
      </c>
      <c r="B31679" s="32">
        <v>10151</v>
      </c>
      <c r="C31679" s="33" t="s">
        <v>365</v>
      </c>
      <c r="D31679" s="33" t="s">
        <v>354</v>
      </c>
      <c r="E31679" s="34">
        <v>16264</v>
      </c>
      <c r="F31679" s="35">
        <v>16.04</v>
      </c>
      <c r="G31679" s="34" t="s">
        <v>364</v>
      </c>
    </row>
    <row r="31680" spans="1:7">
      <c r="A31680" s="32">
        <v>2018</v>
      </c>
      <c r="B31680" s="32">
        <v>10202</v>
      </c>
      <c r="C31680" s="33" t="s">
        <v>563</v>
      </c>
      <c r="D31680" s="33" t="s">
        <v>564</v>
      </c>
      <c r="E31680" s="34">
        <v>444827</v>
      </c>
      <c r="F31680" s="35">
        <v>1.06</v>
      </c>
      <c r="G31680" s="34" t="s">
        <v>364</v>
      </c>
    </row>
    <row r="31681" spans="1:7">
      <c r="A31681" s="32">
        <v>2018</v>
      </c>
      <c r="B31681" s="32">
        <v>10202</v>
      </c>
      <c r="C31681" s="33" t="s">
        <v>353</v>
      </c>
      <c r="D31681" s="33" t="s">
        <v>354</v>
      </c>
      <c r="E31681" s="34">
        <v>7719</v>
      </c>
      <c r="F31681" s="35">
        <v>26.1</v>
      </c>
      <c r="G31681" s="34" t="s">
        <v>364</v>
      </c>
    </row>
    <row r="31682" spans="1:7">
      <c r="A31682" s="32">
        <v>2018</v>
      </c>
      <c r="B31682" s="32">
        <v>10202</v>
      </c>
      <c r="C31682" s="33" t="s">
        <v>565</v>
      </c>
      <c r="D31682" s="33" t="s">
        <v>566</v>
      </c>
      <c r="E31682" s="34">
        <v>1495</v>
      </c>
      <c r="F31682" s="35">
        <v>6.01</v>
      </c>
      <c r="G31682" s="34" t="s">
        <v>364</v>
      </c>
    </row>
    <row r="31683" spans="1:7">
      <c r="A31683" s="32">
        <v>2018</v>
      </c>
      <c r="B31683" s="32">
        <v>10208</v>
      </c>
      <c r="C31683" s="33" t="s">
        <v>563</v>
      </c>
      <c r="D31683" s="33" t="s">
        <v>564</v>
      </c>
      <c r="E31683" s="34">
        <v>550715</v>
      </c>
      <c r="F31683" s="35">
        <v>1.02</v>
      </c>
      <c r="G31683" s="34" t="s">
        <v>364</v>
      </c>
    </row>
    <row r="31684" spans="1:7">
      <c r="A31684" s="32">
        <v>2018</v>
      </c>
      <c r="B31684" s="32">
        <v>10208</v>
      </c>
      <c r="C31684" s="33" t="s">
        <v>353</v>
      </c>
      <c r="D31684" s="33" t="s">
        <v>354</v>
      </c>
      <c r="E31684" s="34">
        <v>994</v>
      </c>
      <c r="F31684" s="35">
        <v>25.867999999999999</v>
      </c>
      <c r="G31684" s="34" t="s">
        <v>364</v>
      </c>
    </row>
    <row r="31685" spans="1:7">
      <c r="A31685" s="32">
        <v>2018</v>
      </c>
      <c r="B31685" s="32">
        <v>10208</v>
      </c>
      <c r="C31685" s="33" t="s">
        <v>567</v>
      </c>
      <c r="D31685" s="33" t="s">
        <v>566</v>
      </c>
      <c r="E31685" s="34">
        <v>1515</v>
      </c>
      <c r="F31685" s="35">
        <v>6.5789999999999997</v>
      </c>
      <c r="G31685" s="34" t="s">
        <v>364</v>
      </c>
    </row>
    <row r="31686" spans="1:7">
      <c r="A31686" s="32">
        <v>2018</v>
      </c>
      <c r="B31686" s="32">
        <v>10244</v>
      </c>
      <c r="C31686" s="33" t="s">
        <v>565</v>
      </c>
      <c r="D31686" s="33" t="s">
        <v>566</v>
      </c>
      <c r="E31686" s="34">
        <v>179</v>
      </c>
      <c r="F31686" s="35">
        <v>5.88</v>
      </c>
      <c r="G31686" s="34" t="s">
        <v>364</v>
      </c>
    </row>
    <row r="31687" spans="1:7">
      <c r="A31687" s="32">
        <v>2018</v>
      </c>
      <c r="B31687" s="32">
        <v>10244</v>
      </c>
      <c r="C31687" s="33" t="s">
        <v>563</v>
      </c>
      <c r="D31687" s="33" t="s">
        <v>564</v>
      </c>
      <c r="E31687" s="34">
        <v>462536</v>
      </c>
      <c r="F31687" s="35">
        <v>1.0569999999999999</v>
      </c>
      <c r="G31687" s="34" t="s">
        <v>364</v>
      </c>
    </row>
    <row r="31688" spans="1:7">
      <c r="A31688" s="32">
        <v>2018</v>
      </c>
      <c r="B31688" s="32">
        <v>10298</v>
      </c>
      <c r="C31688" s="33" t="s">
        <v>563</v>
      </c>
      <c r="D31688" s="33" t="s">
        <v>564</v>
      </c>
      <c r="E31688" s="34">
        <v>883667</v>
      </c>
      <c r="F31688" s="35">
        <v>1.0209999999999999</v>
      </c>
      <c r="G31688" s="34" t="s">
        <v>364</v>
      </c>
    </row>
    <row r="31689" spans="1:7">
      <c r="A31689" s="32">
        <v>2018</v>
      </c>
      <c r="B31689" s="32">
        <v>10298</v>
      </c>
      <c r="C31689" s="33" t="s">
        <v>563</v>
      </c>
      <c r="D31689" s="33" t="s">
        <v>564</v>
      </c>
      <c r="E31689" s="34">
        <v>695679</v>
      </c>
      <c r="F31689" s="35">
        <v>1.0269999999999999</v>
      </c>
      <c r="G31689" s="34" t="s">
        <v>364</v>
      </c>
    </row>
    <row r="31690" spans="1:7">
      <c r="A31690" s="32">
        <v>2018</v>
      </c>
      <c r="B31690" s="32">
        <v>10298</v>
      </c>
      <c r="C31690" s="33" t="s">
        <v>563</v>
      </c>
      <c r="D31690" s="33" t="s">
        <v>564</v>
      </c>
      <c r="E31690" s="34">
        <v>638720</v>
      </c>
      <c r="F31690" s="35">
        <v>1.02</v>
      </c>
      <c r="G31690" s="34" t="s">
        <v>364</v>
      </c>
    </row>
    <row r="31691" spans="1:7">
      <c r="A31691" s="32">
        <v>2018</v>
      </c>
      <c r="B31691" s="32">
        <v>10298</v>
      </c>
      <c r="C31691" s="33" t="s">
        <v>563</v>
      </c>
      <c r="D31691" s="33" t="s">
        <v>564</v>
      </c>
      <c r="E31691" s="34">
        <v>327737</v>
      </c>
      <c r="F31691" s="35">
        <v>1.026</v>
      </c>
      <c r="G31691" s="34" t="s">
        <v>364</v>
      </c>
    </row>
    <row r="31692" spans="1:7">
      <c r="A31692" s="32">
        <v>2018</v>
      </c>
      <c r="B31692" s="32">
        <v>10307</v>
      </c>
      <c r="C31692" s="33" t="s">
        <v>565</v>
      </c>
      <c r="D31692" s="33" t="s">
        <v>566</v>
      </c>
      <c r="E31692" s="34">
        <v>3071</v>
      </c>
      <c r="F31692" s="35">
        <v>5.76</v>
      </c>
      <c r="G31692" s="34" t="s">
        <v>364</v>
      </c>
    </row>
    <row r="31693" spans="1:7">
      <c r="A31693" s="32">
        <v>2018</v>
      </c>
      <c r="B31693" s="32">
        <v>10307</v>
      </c>
      <c r="C31693" s="33" t="s">
        <v>563</v>
      </c>
      <c r="D31693" s="33" t="s">
        <v>564</v>
      </c>
      <c r="E31693" s="34">
        <v>8110</v>
      </c>
      <c r="F31693" s="35">
        <v>1</v>
      </c>
      <c r="G31693" s="34" t="s">
        <v>364</v>
      </c>
    </row>
    <row r="31694" spans="1:7">
      <c r="A31694" s="32">
        <v>2018</v>
      </c>
      <c r="B31694" s="32">
        <v>10308</v>
      </c>
      <c r="C31694" s="33" t="s">
        <v>563</v>
      </c>
      <c r="D31694" s="33" t="s">
        <v>564</v>
      </c>
      <c r="E31694" s="34">
        <v>107735</v>
      </c>
      <c r="F31694" s="35">
        <v>1.028</v>
      </c>
      <c r="G31694" s="34" t="s">
        <v>364</v>
      </c>
    </row>
    <row r="31695" spans="1:7">
      <c r="A31695" s="32">
        <v>2018</v>
      </c>
      <c r="B31695" s="32">
        <v>10328</v>
      </c>
      <c r="C31695" s="33" t="s">
        <v>563</v>
      </c>
      <c r="D31695" s="33" t="s">
        <v>564</v>
      </c>
      <c r="E31695" s="34">
        <v>57989</v>
      </c>
      <c r="F31695" s="35">
        <v>1.044</v>
      </c>
      <c r="G31695" s="34" t="s">
        <v>364</v>
      </c>
    </row>
    <row r="31696" spans="1:7">
      <c r="A31696" s="32">
        <v>2018</v>
      </c>
      <c r="B31696" s="32">
        <v>10328</v>
      </c>
      <c r="C31696" s="33" t="s">
        <v>563</v>
      </c>
      <c r="D31696" s="33" t="s">
        <v>564</v>
      </c>
      <c r="E31696" s="34">
        <v>99598</v>
      </c>
      <c r="F31696" s="35">
        <v>1.044</v>
      </c>
      <c r="G31696" s="34" t="s">
        <v>364</v>
      </c>
    </row>
    <row r="31697" spans="1:7">
      <c r="A31697" s="32">
        <v>2018</v>
      </c>
      <c r="B31697" s="32">
        <v>10328</v>
      </c>
      <c r="C31697" s="33" t="s">
        <v>563</v>
      </c>
      <c r="D31697" s="33" t="s">
        <v>564</v>
      </c>
      <c r="E31697" s="34">
        <v>228460</v>
      </c>
      <c r="F31697" s="35">
        <v>1.044</v>
      </c>
      <c r="G31697" s="34" t="s">
        <v>364</v>
      </c>
    </row>
    <row r="31698" spans="1:7">
      <c r="A31698" s="32">
        <v>2018</v>
      </c>
      <c r="B31698" s="32">
        <v>10328</v>
      </c>
      <c r="C31698" s="33" t="s">
        <v>563</v>
      </c>
      <c r="D31698" s="33" t="s">
        <v>564</v>
      </c>
      <c r="E31698" s="34">
        <v>127679</v>
      </c>
      <c r="F31698" s="35">
        <v>1.044</v>
      </c>
      <c r="G31698" s="34" t="s">
        <v>364</v>
      </c>
    </row>
    <row r="31699" spans="1:7">
      <c r="A31699" s="32">
        <v>2018</v>
      </c>
      <c r="B31699" s="32">
        <v>10360</v>
      </c>
      <c r="C31699" s="33" t="s">
        <v>353</v>
      </c>
      <c r="D31699" s="33" t="s">
        <v>354</v>
      </c>
      <c r="E31699" s="34">
        <v>13429</v>
      </c>
      <c r="F31699" s="35">
        <v>22.5</v>
      </c>
      <c r="G31699" s="34" t="s">
        <v>364</v>
      </c>
    </row>
    <row r="31700" spans="1:7">
      <c r="A31700" s="32">
        <v>2018</v>
      </c>
      <c r="B31700" s="32">
        <v>10360</v>
      </c>
      <c r="C31700" s="33" t="s">
        <v>563</v>
      </c>
      <c r="D31700" s="33" t="s">
        <v>564</v>
      </c>
      <c r="E31700" s="34">
        <v>244951</v>
      </c>
      <c r="F31700" s="35">
        <v>1.046</v>
      </c>
      <c r="G31700" s="34" t="s">
        <v>364</v>
      </c>
    </row>
    <row r="31701" spans="1:7">
      <c r="A31701" s="32">
        <v>2018</v>
      </c>
      <c r="B31701" s="32">
        <v>10362</v>
      </c>
      <c r="C31701" s="33" t="s">
        <v>363</v>
      </c>
      <c r="D31701" s="33" t="s">
        <v>354</v>
      </c>
      <c r="E31701" s="34">
        <v>15267</v>
      </c>
      <c r="F31701" s="35">
        <v>17.239999999999998</v>
      </c>
      <c r="G31701" s="34" t="s">
        <v>364</v>
      </c>
    </row>
    <row r="31702" spans="1:7">
      <c r="A31702" s="32">
        <v>2018</v>
      </c>
      <c r="B31702" s="32">
        <v>10362</v>
      </c>
      <c r="C31702" s="33" t="s">
        <v>363</v>
      </c>
      <c r="D31702" s="33" t="s">
        <v>354</v>
      </c>
      <c r="E31702" s="34">
        <v>15219</v>
      </c>
      <c r="F31702" s="35">
        <v>17.47</v>
      </c>
      <c r="G31702" s="34" t="s">
        <v>364</v>
      </c>
    </row>
    <row r="31703" spans="1:7">
      <c r="A31703" s="32">
        <v>2018</v>
      </c>
      <c r="B31703" s="32">
        <v>10362</v>
      </c>
      <c r="C31703" s="33" t="s">
        <v>563</v>
      </c>
      <c r="D31703" s="33" t="s">
        <v>564</v>
      </c>
      <c r="E31703" s="34">
        <v>324374</v>
      </c>
      <c r="F31703" s="35">
        <v>1.0209999999999999</v>
      </c>
      <c r="G31703" s="34" t="s">
        <v>364</v>
      </c>
    </row>
    <row r="31704" spans="1:7">
      <c r="A31704" s="32">
        <v>2018</v>
      </c>
      <c r="B31704" s="32">
        <v>10377</v>
      </c>
      <c r="C31704" s="33" t="s">
        <v>353</v>
      </c>
      <c r="D31704" s="33" t="s">
        <v>354</v>
      </c>
      <c r="E31704" s="34">
        <v>11611</v>
      </c>
      <c r="F31704" s="35">
        <v>25.92</v>
      </c>
      <c r="G31704" s="34" t="s">
        <v>364</v>
      </c>
    </row>
    <row r="31705" spans="1:7">
      <c r="A31705" s="32">
        <v>2018</v>
      </c>
      <c r="B31705" s="32">
        <v>10377</v>
      </c>
      <c r="C31705" s="33" t="s">
        <v>353</v>
      </c>
      <c r="D31705" s="33" t="s">
        <v>354</v>
      </c>
      <c r="E31705" s="34">
        <v>263</v>
      </c>
      <c r="F31705" s="35">
        <v>25.92</v>
      </c>
      <c r="G31705" s="34" t="s">
        <v>364</v>
      </c>
    </row>
    <row r="31706" spans="1:7">
      <c r="A31706" s="32">
        <v>2018</v>
      </c>
      <c r="B31706" s="32">
        <v>10377</v>
      </c>
      <c r="C31706" s="33" t="s">
        <v>353</v>
      </c>
      <c r="D31706" s="33" t="s">
        <v>354</v>
      </c>
      <c r="E31706" s="34">
        <v>1069</v>
      </c>
      <c r="F31706" s="35">
        <v>25.66</v>
      </c>
      <c r="G31706" s="34" t="s">
        <v>364</v>
      </c>
    </row>
    <row r="31707" spans="1:7">
      <c r="A31707" s="32">
        <v>2018</v>
      </c>
      <c r="B31707" s="32">
        <v>10377</v>
      </c>
      <c r="C31707" s="33" t="s">
        <v>353</v>
      </c>
      <c r="D31707" s="33" t="s">
        <v>354</v>
      </c>
      <c r="E31707" s="34">
        <v>1399</v>
      </c>
      <c r="F31707" s="35">
        <v>25.4</v>
      </c>
      <c r="G31707" s="34" t="s">
        <v>364</v>
      </c>
    </row>
    <row r="31708" spans="1:7">
      <c r="A31708" s="32">
        <v>2018</v>
      </c>
      <c r="B31708" s="32">
        <v>10379</v>
      </c>
      <c r="C31708" s="33" t="s">
        <v>353</v>
      </c>
      <c r="D31708" s="33" t="s">
        <v>354</v>
      </c>
      <c r="E31708" s="34">
        <v>563</v>
      </c>
      <c r="F31708" s="35">
        <v>27.238</v>
      </c>
      <c r="G31708" s="34" t="s">
        <v>364</v>
      </c>
    </row>
    <row r="31709" spans="1:7">
      <c r="A31709" s="32">
        <v>2018</v>
      </c>
      <c r="B31709" s="32">
        <v>10379</v>
      </c>
      <c r="C31709" s="33" t="s">
        <v>353</v>
      </c>
      <c r="D31709" s="33" t="s">
        <v>354</v>
      </c>
      <c r="E31709" s="34">
        <v>1532</v>
      </c>
      <c r="F31709" s="35">
        <v>27.661999999999999</v>
      </c>
      <c r="G31709" s="34" t="s">
        <v>364</v>
      </c>
    </row>
    <row r="31710" spans="1:7">
      <c r="A31710" s="32">
        <v>2018</v>
      </c>
      <c r="B31710" s="32">
        <v>10384</v>
      </c>
      <c r="C31710" s="33" t="s">
        <v>353</v>
      </c>
      <c r="D31710" s="33" t="s">
        <v>354</v>
      </c>
      <c r="E31710" s="34">
        <v>2623</v>
      </c>
      <c r="F31710" s="35">
        <v>25.83</v>
      </c>
      <c r="G31710" s="34" t="s">
        <v>364</v>
      </c>
    </row>
    <row r="31711" spans="1:7">
      <c r="A31711" s="32">
        <v>2018</v>
      </c>
      <c r="B31711" s="32">
        <v>10398</v>
      </c>
      <c r="C31711" s="33" t="s">
        <v>563</v>
      </c>
      <c r="D31711" s="33" t="s">
        <v>564</v>
      </c>
      <c r="E31711" s="34">
        <v>105126</v>
      </c>
      <c r="F31711" s="35">
        <v>1.0640000000000001</v>
      </c>
      <c r="G31711" s="34" t="s">
        <v>364</v>
      </c>
    </row>
    <row r="31712" spans="1:7">
      <c r="A31712" s="32">
        <v>2018</v>
      </c>
      <c r="B31712" s="32">
        <v>10495</v>
      </c>
      <c r="C31712" s="33" t="s">
        <v>353</v>
      </c>
      <c r="D31712" s="33" t="s">
        <v>354</v>
      </c>
      <c r="E31712" s="34">
        <v>4422</v>
      </c>
      <c r="F31712" s="35">
        <v>24.6</v>
      </c>
      <c r="G31712" s="34" t="s">
        <v>364</v>
      </c>
    </row>
    <row r="31713" spans="1:7">
      <c r="A31713" s="32">
        <v>2018</v>
      </c>
      <c r="B31713" s="32">
        <v>10495</v>
      </c>
      <c r="C31713" s="33" t="s">
        <v>567</v>
      </c>
      <c r="D31713" s="33" t="s">
        <v>566</v>
      </c>
      <c r="E31713" s="34">
        <v>2770</v>
      </c>
      <c r="F31713" s="35">
        <v>6.25</v>
      </c>
      <c r="G31713" s="34" t="s">
        <v>364</v>
      </c>
    </row>
    <row r="31714" spans="1:7">
      <c r="A31714" s="32">
        <v>2018</v>
      </c>
      <c r="B31714" s="32">
        <v>10496</v>
      </c>
      <c r="C31714" s="33" t="s">
        <v>563</v>
      </c>
      <c r="D31714" s="33" t="s">
        <v>564</v>
      </c>
      <c r="E31714" s="34">
        <v>709015</v>
      </c>
      <c r="F31714" s="35">
        <v>1.03</v>
      </c>
      <c r="G31714" s="34" t="s">
        <v>364</v>
      </c>
    </row>
    <row r="31715" spans="1:7">
      <c r="A31715" s="32">
        <v>2018</v>
      </c>
      <c r="B31715" s="32">
        <v>10554</v>
      </c>
      <c r="C31715" s="33" t="s">
        <v>563</v>
      </c>
      <c r="D31715" s="33" t="s">
        <v>564</v>
      </c>
      <c r="E31715" s="34">
        <v>84480</v>
      </c>
      <c r="F31715" s="35">
        <v>1.024</v>
      </c>
      <c r="G31715" s="34" t="s">
        <v>364</v>
      </c>
    </row>
    <row r="31716" spans="1:7">
      <c r="A31716" s="32">
        <v>2018</v>
      </c>
      <c r="B31716" s="32">
        <v>10554</v>
      </c>
      <c r="C31716" s="33" t="s">
        <v>563</v>
      </c>
      <c r="D31716" s="33" t="s">
        <v>564</v>
      </c>
      <c r="E31716" s="34">
        <v>1781207</v>
      </c>
      <c r="F31716" s="35">
        <v>1.024</v>
      </c>
      <c r="G31716" s="34" t="s">
        <v>364</v>
      </c>
    </row>
    <row r="31717" spans="1:7">
      <c r="A31717" s="32">
        <v>2018</v>
      </c>
      <c r="B31717" s="32">
        <v>10566</v>
      </c>
      <c r="C31717" s="33" t="s">
        <v>353</v>
      </c>
      <c r="D31717" s="33" t="s">
        <v>354</v>
      </c>
      <c r="E31717" s="34">
        <v>117</v>
      </c>
      <c r="F31717" s="35">
        <v>26</v>
      </c>
      <c r="G31717" s="34" t="s">
        <v>364</v>
      </c>
    </row>
    <row r="31718" spans="1:7">
      <c r="A31718" s="32">
        <v>2018</v>
      </c>
      <c r="B31718" s="32">
        <v>10566</v>
      </c>
      <c r="C31718" s="33" t="s">
        <v>353</v>
      </c>
      <c r="D31718" s="33" t="s">
        <v>354</v>
      </c>
      <c r="E31718" s="34">
        <v>10236</v>
      </c>
      <c r="F31718" s="35">
        <v>24.63</v>
      </c>
      <c r="G31718" s="34" t="s">
        <v>364</v>
      </c>
    </row>
    <row r="31719" spans="1:7">
      <c r="A31719" s="32">
        <v>2018</v>
      </c>
      <c r="B31719" s="32">
        <v>10566</v>
      </c>
      <c r="C31719" s="33" t="s">
        <v>353</v>
      </c>
      <c r="D31719" s="33" t="s">
        <v>354</v>
      </c>
      <c r="E31719" s="34">
        <v>11477</v>
      </c>
      <c r="F31719" s="35">
        <v>25.9</v>
      </c>
      <c r="G31719" s="34" t="s">
        <v>364</v>
      </c>
    </row>
    <row r="31720" spans="1:7">
      <c r="A31720" s="32">
        <v>2018</v>
      </c>
      <c r="B31720" s="32">
        <v>10566</v>
      </c>
      <c r="C31720" s="33" t="s">
        <v>353</v>
      </c>
      <c r="D31720" s="33" t="s">
        <v>354</v>
      </c>
      <c r="E31720" s="34">
        <v>10926</v>
      </c>
      <c r="F31720" s="35">
        <v>25.8</v>
      </c>
      <c r="G31720" s="34" t="s">
        <v>364</v>
      </c>
    </row>
    <row r="31721" spans="1:7">
      <c r="A31721" s="32">
        <v>2018</v>
      </c>
      <c r="B31721" s="32">
        <v>10566</v>
      </c>
      <c r="C31721" s="33" t="s">
        <v>353</v>
      </c>
      <c r="D31721" s="33" t="s">
        <v>354</v>
      </c>
      <c r="E31721" s="34">
        <v>10793</v>
      </c>
      <c r="F31721" s="35">
        <v>24.04</v>
      </c>
      <c r="G31721" s="34" t="s">
        <v>364</v>
      </c>
    </row>
    <row r="31722" spans="1:7">
      <c r="A31722" s="32">
        <v>2018</v>
      </c>
      <c r="B31722" s="32">
        <v>10603</v>
      </c>
      <c r="C31722" s="33" t="s">
        <v>365</v>
      </c>
      <c r="D31722" s="33" t="s">
        <v>354</v>
      </c>
      <c r="E31722" s="34">
        <v>36676</v>
      </c>
      <c r="F31722" s="35">
        <v>12.3</v>
      </c>
      <c r="G31722" s="34" t="s">
        <v>364</v>
      </c>
    </row>
    <row r="31723" spans="1:7">
      <c r="A31723" s="32">
        <v>2018</v>
      </c>
      <c r="B31723" s="32">
        <v>10603</v>
      </c>
      <c r="C31723" s="33" t="s">
        <v>563</v>
      </c>
      <c r="D31723" s="33" t="s">
        <v>564</v>
      </c>
      <c r="E31723" s="34">
        <v>26</v>
      </c>
      <c r="F31723" s="35">
        <v>1.04</v>
      </c>
      <c r="G31723" s="34" t="s">
        <v>364</v>
      </c>
    </row>
    <row r="31724" spans="1:7">
      <c r="A31724" s="32">
        <v>2018</v>
      </c>
      <c r="B31724" s="32">
        <v>10633</v>
      </c>
      <c r="C31724" s="33" t="s">
        <v>563</v>
      </c>
      <c r="D31724" s="33" t="s">
        <v>564</v>
      </c>
      <c r="E31724" s="34">
        <v>373024</v>
      </c>
      <c r="F31724" s="35">
        <v>1.0860000000000001</v>
      </c>
      <c r="G31724" s="34" t="s">
        <v>364</v>
      </c>
    </row>
    <row r="31725" spans="1:7">
      <c r="A31725" s="32">
        <v>2018</v>
      </c>
      <c r="B31725" s="32">
        <v>10641</v>
      </c>
      <c r="C31725" s="33" t="s">
        <v>365</v>
      </c>
      <c r="D31725" s="33" t="s">
        <v>354</v>
      </c>
      <c r="E31725" s="34">
        <v>47526</v>
      </c>
      <c r="F31725" s="35">
        <v>7</v>
      </c>
      <c r="G31725" s="34" t="s">
        <v>364</v>
      </c>
    </row>
    <row r="31726" spans="1:7">
      <c r="A31726" s="32">
        <v>2018</v>
      </c>
      <c r="B31726" s="32">
        <v>10671</v>
      </c>
      <c r="C31726" s="33" t="s">
        <v>353</v>
      </c>
      <c r="D31726" s="33" t="s">
        <v>354</v>
      </c>
      <c r="E31726" s="34">
        <v>2415</v>
      </c>
      <c r="F31726" s="35">
        <v>21.88</v>
      </c>
      <c r="G31726" s="34" t="s">
        <v>364</v>
      </c>
    </row>
    <row r="31727" spans="1:7">
      <c r="A31727" s="32">
        <v>2018</v>
      </c>
      <c r="B31727" s="32">
        <v>10671</v>
      </c>
      <c r="C31727" s="33" t="s">
        <v>353</v>
      </c>
      <c r="D31727" s="33" t="s">
        <v>354</v>
      </c>
      <c r="E31727" s="34">
        <v>13420</v>
      </c>
      <c r="F31727" s="35">
        <v>8.65</v>
      </c>
      <c r="G31727" s="34" t="s">
        <v>364</v>
      </c>
    </row>
    <row r="31728" spans="1:7">
      <c r="A31728" s="32">
        <v>2018</v>
      </c>
      <c r="B31728" s="32">
        <v>10671</v>
      </c>
      <c r="C31728" s="33" t="s">
        <v>363</v>
      </c>
      <c r="D31728" s="33" t="s">
        <v>354</v>
      </c>
      <c r="E31728" s="34">
        <v>69671</v>
      </c>
      <c r="F31728" s="35">
        <v>17.09</v>
      </c>
      <c r="G31728" s="34" t="s">
        <v>364</v>
      </c>
    </row>
    <row r="31729" spans="1:7">
      <c r="A31729" s="32">
        <v>2018</v>
      </c>
      <c r="B31729" s="32">
        <v>10673</v>
      </c>
      <c r="C31729" s="33" t="s">
        <v>363</v>
      </c>
      <c r="D31729" s="33" t="s">
        <v>354</v>
      </c>
      <c r="E31729" s="34">
        <v>59800</v>
      </c>
      <c r="F31729" s="35">
        <v>19.285</v>
      </c>
      <c r="G31729" s="34" t="s">
        <v>364</v>
      </c>
    </row>
    <row r="31730" spans="1:7">
      <c r="A31730" s="32">
        <v>2018</v>
      </c>
      <c r="B31730" s="32">
        <v>10673</v>
      </c>
      <c r="C31730" s="33" t="s">
        <v>565</v>
      </c>
      <c r="D31730" s="33" t="s">
        <v>566</v>
      </c>
      <c r="E31730" s="34">
        <v>753</v>
      </c>
      <c r="F31730" s="35">
        <v>5.67</v>
      </c>
      <c r="G31730" s="34" t="s">
        <v>364</v>
      </c>
    </row>
    <row r="31731" spans="1:7">
      <c r="A31731" s="32">
        <v>2018</v>
      </c>
      <c r="B31731" s="32">
        <v>10678</v>
      </c>
      <c r="C31731" s="33" t="s">
        <v>353</v>
      </c>
      <c r="D31731" s="33" t="s">
        <v>354</v>
      </c>
      <c r="E31731" s="34">
        <v>2097</v>
      </c>
      <c r="F31731" s="35">
        <v>21.76</v>
      </c>
      <c r="G31731" s="34" t="s">
        <v>364</v>
      </c>
    </row>
    <row r="31732" spans="1:7">
      <c r="A31732" s="32">
        <v>2018</v>
      </c>
      <c r="B31732" s="32">
        <v>10678</v>
      </c>
      <c r="C31732" s="33" t="s">
        <v>353</v>
      </c>
      <c r="D31732" s="33" t="s">
        <v>354</v>
      </c>
      <c r="E31732" s="34">
        <v>4873</v>
      </c>
      <c r="F31732" s="35">
        <v>23.03</v>
      </c>
      <c r="G31732" s="34" t="s">
        <v>364</v>
      </c>
    </row>
    <row r="31733" spans="1:7">
      <c r="A31733" s="32">
        <v>2018</v>
      </c>
      <c r="B31733" s="32">
        <v>10678</v>
      </c>
      <c r="C31733" s="33" t="s">
        <v>353</v>
      </c>
      <c r="D31733" s="33" t="s">
        <v>354</v>
      </c>
      <c r="E31733" s="34">
        <v>22366</v>
      </c>
      <c r="F31733" s="35">
        <v>22</v>
      </c>
      <c r="G31733" s="34" t="s">
        <v>364</v>
      </c>
    </row>
    <row r="31734" spans="1:7">
      <c r="A31734" s="32">
        <v>2018</v>
      </c>
      <c r="B31734" s="32">
        <v>10678</v>
      </c>
      <c r="C31734" s="33" t="s">
        <v>353</v>
      </c>
      <c r="D31734" s="33" t="s">
        <v>354</v>
      </c>
      <c r="E31734" s="34">
        <v>13130</v>
      </c>
      <c r="F31734" s="35">
        <v>21.74</v>
      </c>
      <c r="G31734" s="34" t="s">
        <v>364</v>
      </c>
    </row>
    <row r="31735" spans="1:7">
      <c r="A31735" s="32">
        <v>2018</v>
      </c>
      <c r="B31735" s="32">
        <v>10678</v>
      </c>
      <c r="C31735" s="33" t="s">
        <v>353</v>
      </c>
      <c r="D31735" s="33" t="s">
        <v>354</v>
      </c>
      <c r="E31735" s="34">
        <v>11556</v>
      </c>
      <c r="F31735" s="35">
        <v>22.44</v>
      </c>
      <c r="G31735" s="34" t="s">
        <v>364</v>
      </c>
    </row>
    <row r="31736" spans="1:7">
      <c r="A31736" s="32">
        <v>2018</v>
      </c>
      <c r="B31736" s="32">
        <v>10678</v>
      </c>
      <c r="C31736" s="33" t="s">
        <v>565</v>
      </c>
      <c r="D31736" s="33" t="s">
        <v>566</v>
      </c>
      <c r="E31736" s="34">
        <v>714</v>
      </c>
      <c r="F31736" s="35">
        <v>5.88</v>
      </c>
      <c r="G31736" s="34" t="s">
        <v>364</v>
      </c>
    </row>
    <row r="31737" spans="1:7">
      <c r="A31737" s="32">
        <v>2018</v>
      </c>
      <c r="B31737" s="32">
        <v>10682</v>
      </c>
      <c r="C31737" s="33" t="s">
        <v>563</v>
      </c>
      <c r="D31737" s="33" t="s">
        <v>564</v>
      </c>
      <c r="E31737" s="34">
        <v>41242</v>
      </c>
      <c r="F31737" s="35">
        <v>1.107</v>
      </c>
      <c r="G31737" s="34" t="s">
        <v>364</v>
      </c>
    </row>
    <row r="31738" spans="1:7">
      <c r="A31738" s="32">
        <v>2018</v>
      </c>
      <c r="B31738" s="32">
        <v>10684</v>
      </c>
      <c r="C31738" s="33" t="s">
        <v>353</v>
      </c>
      <c r="D31738" s="33" t="s">
        <v>354</v>
      </c>
      <c r="E31738" s="34">
        <v>32576</v>
      </c>
      <c r="F31738" s="35">
        <v>22.856000000000002</v>
      </c>
      <c r="G31738" s="34" t="s">
        <v>364</v>
      </c>
    </row>
    <row r="31739" spans="1:7">
      <c r="A31739" s="32">
        <v>2018</v>
      </c>
      <c r="B31739" s="32">
        <v>10684</v>
      </c>
      <c r="C31739" s="33" t="s">
        <v>353</v>
      </c>
      <c r="D31739" s="33" t="s">
        <v>354</v>
      </c>
      <c r="E31739" s="34">
        <v>11049</v>
      </c>
      <c r="F31739" s="35">
        <v>22.81</v>
      </c>
      <c r="G31739" s="34" t="s">
        <v>364</v>
      </c>
    </row>
    <row r="31740" spans="1:7">
      <c r="A31740" s="32">
        <v>2018</v>
      </c>
      <c r="B31740" s="32">
        <v>10684</v>
      </c>
      <c r="C31740" s="33" t="s">
        <v>563</v>
      </c>
      <c r="D31740" s="33" t="s">
        <v>564</v>
      </c>
      <c r="E31740" s="34">
        <v>113372</v>
      </c>
      <c r="F31740" s="35">
        <v>1.0229999999999999</v>
      </c>
      <c r="G31740" s="34" t="s">
        <v>364</v>
      </c>
    </row>
    <row r="31741" spans="1:7">
      <c r="A31741" s="32">
        <v>2018</v>
      </c>
      <c r="B31741" s="32">
        <v>10692</v>
      </c>
      <c r="C31741" s="33" t="s">
        <v>563</v>
      </c>
      <c r="D31741" s="33" t="s">
        <v>564</v>
      </c>
      <c r="E31741" s="34">
        <v>1178843</v>
      </c>
      <c r="F31741" s="35">
        <v>1.0269999999999999</v>
      </c>
      <c r="G31741" s="34" t="s">
        <v>364</v>
      </c>
    </row>
    <row r="31742" spans="1:7">
      <c r="A31742" s="32">
        <v>2018</v>
      </c>
      <c r="B31742" s="32">
        <v>10692</v>
      </c>
      <c r="C31742" s="33" t="s">
        <v>563</v>
      </c>
      <c r="D31742" s="33" t="s">
        <v>564</v>
      </c>
      <c r="E31742" s="34">
        <v>1201437</v>
      </c>
      <c r="F31742" s="35">
        <v>1.0269999999999999</v>
      </c>
      <c r="G31742" s="34" t="s">
        <v>364</v>
      </c>
    </row>
    <row r="31743" spans="1:7">
      <c r="A31743" s="32">
        <v>2018</v>
      </c>
      <c r="B31743" s="32">
        <v>10692</v>
      </c>
      <c r="C31743" s="33" t="s">
        <v>563</v>
      </c>
      <c r="D31743" s="33" t="s">
        <v>564</v>
      </c>
      <c r="E31743" s="34">
        <v>573885</v>
      </c>
      <c r="F31743" s="35">
        <v>1.0269999999999999</v>
      </c>
      <c r="G31743" s="34" t="s">
        <v>364</v>
      </c>
    </row>
    <row r="31744" spans="1:7">
      <c r="A31744" s="32">
        <v>2018</v>
      </c>
      <c r="B31744" s="32">
        <v>10726</v>
      </c>
      <c r="C31744" s="33" t="s">
        <v>563</v>
      </c>
      <c r="D31744" s="33" t="s">
        <v>564</v>
      </c>
      <c r="E31744" s="34">
        <v>12591</v>
      </c>
      <c r="F31744" s="35">
        <v>1.03</v>
      </c>
      <c r="G31744" s="34" t="s">
        <v>364</v>
      </c>
    </row>
    <row r="31745" spans="1:7">
      <c r="A31745" s="32">
        <v>2018</v>
      </c>
      <c r="B31745" s="32">
        <v>10726</v>
      </c>
      <c r="C31745" s="33" t="s">
        <v>563</v>
      </c>
      <c r="D31745" s="33" t="s">
        <v>564</v>
      </c>
      <c r="E31745" s="34">
        <v>9437</v>
      </c>
      <c r="F31745" s="35">
        <v>1.0289999999999999</v>
      </c>
      <c r="G31745" s="34" t="s">
        <v>364</v>
      </c>
    </row>
    <row r="31746" spans="1:7">
      <c r="A31746" s="32">
        <v>2018</v>
      </c>
      <c r="B31746" s="32">
        <v>10726</v>
      </c>
      <c r="C31746" s="33" t="s">
        <v>563</v>
      </c>
      <c r="D31746" s="33" t="s">
        <v>564</v>
      </c>
      <c r="E31746" s="34">
        <v>16581</v>
      </c>
      <c r="F31746" s="35">
        <v>1.0289999999999999</v>
      </c>
      <c r="G31746" s="34" t="s">
        <v>364</v>
      </c>
    </row>
    <row r="31747" spans="1:7">
      <c r="A31747" s="32">
        <v>2018</v>
      </c>
      <c r="B31747" s="32">
        <v>10726</v>
      </c>
      <c r="C31747" s="33" t="s">
        <v>563</v>
      </c>
      <c r="D31747" s="33" t="s">
        <v>564</v>
      </c>
      <c r="E31747" s="34">
        <v>17303</v>
      </c>
      <c r="F31747" s="35">
        <v>1.0269999999999999</v>
      </c>
      <c r="G31747" s="34" t="s">
        <v>364</v>
      </c>
    </row>
    <row r="31748" spans="1:7">
      <c r="A31748" s="32">
        <v>2018</v>
      </c>
      <c r="B31748" s="32">
        <v>10726</v>
      </c>
      <c r="C31748" s="33" t="s">
        <v>563</v>
      </c>
      <c r="D31748" s="33" t="s">
        <v>564</v>
      </c>
      <c r="E31748" s="34">
        <v>32948</v>
      </c>
      <c r="F31748" s="35">
        <v>1.0289999999999999</v>
      </c>
      <c r="G31748" s="34" t="s">
        <v>364</v>
      </c>
    </row>
    <row r="31749" spans="1:7">
      <c r="A31749" s="32">
        <v>2018</v>
      </c>
      <c r="B31749" s="32">
        <v>10726</v>
      </c>
      <c r="C31749" s="33" t="s">
        <v>563</v>
      </c>
      <c r="D31749" s="33" t="s">
        <v>564</v>
      </c>
      <c r="E31749" s="34">
        <v>39073</v>
      </c>
      <c r="F31749" s="35">
        <v>1.0289999999999999</v>
      </c>
      <c r="G31749" s="34" t="s">
        <v>364</v>
      </c>
    </row>
    <row r="31750" spans="1:7">
      <c r="A31750" s="32">
        <v>2018</v>
      </c>
      <c r="B31750" s="32">
        <v>10726</v>
      </c>
      <c r="C31750" s="33" t="s">
        <v>563</v>
      </c>
      <c r="D31750" s="33" t="s">
        <v>564</v>
      </c>
      <c r="E31750" s="34">
        <v>55</v>
      </c>
      <c r="F31750" s="35">
        <v>1.0309999999999999</v>
      </c>
      <c r="G31750" s="34" t="s">
        <v>364</v>
      </c>
    </row>
    <row r="31751" spans="1:7">
      <c r="A31751" s="32">
        <v>2018</v>
      </c>
      <c r="B31751" s="32">
        <v>10726</v>
      </c>
      <c r="C31751" s="33" t="s">
        <v>563</v>
      </c>
      <c r="D31751" s="33" t="s">
        <v>564</v>
      </c>
      <c r="E31751" s="34">
        <v>123</v>
      </c>
      <c r="F31751" s="35">
        <v>1.0269999999999999</v>
      </c>
      <c r="G31751" s="34" t="s">
        <v>364</v>
      </c>
    </row>
    <row r="31752" spans="1:7">
      <c r="A31752" s="32">
        <v>2018</v>
      </c>
      <c r="B31752" s="32">
        <v>10726</v>
      </c>
      <c r="C31752" s="33" t="s">
        <v>563</v>
      </c>
      <c r="D31752" s="33" t="s">
        <v>564</v>
      </c>
      <c r="E31752" s="34">
        <v>258</v>
      </c>
      <c r="F31752" s="35">
        <v>1.03</v>
      </c>
      <c r="G31752" s="34" t="s">
        <v>364</v>
      </c>
    </row>
    <row r="31753" spans="1:7">
      <c r="A31753" s="32">
        <v>2018</v>
      </c>
      <c r="B31753" s="32">
        <v>10726</v>
      </c>
      <c r="C31753" s="33" t="s">
        <v>563</v>
      </c>
      <c r="D31753" s="33" t="s">
        <v>564</v>
      </c>
      <c r="E31753" s="34">
        <v>515</v>
      </c>
      <c r="F31753" s="35">
        <v>1.0289999999999999</v>
      </c>
      <c r="G31753" s="34" t="s">
        <v>364</v>
      </c>
    </row>
    <row r="31754" spans="1:7">
      <c r="A31754" s="32">
        <v>2018</v>
      </c>
      <c r="B31754" s="32">
        <v>10726</v>
      </c>
      <c r="C31754" s="33" t="s">
        <v>563</v>
      </c>
      <c r="D31754" s="33" t="s">
        <v>564</v>
      </c>
      <c r="E31754" s="34">
        <v>581</v>
      </c>
      <c r="F31754" s="35">
        <v>1.0289999999999999</v>
      </c>
      <c r="G31754" s="34" t="s">
        <v>364</v>
      </c>
    </row>
    <row r="31755" spans="1:7">
      <c r="A31755" s="32">
        <v>2018</v>
      </c>
      <c r="B31755" s="32">
        <v>10726</v>
      </c>
      <c r="C31755" s="33" t="s">
        <v>563</v>
      </c>
      <c r="D31755" s="33" t="s">
        <v>564</v>
      </c>
      <c r="E31755" s="34">
        <v>1078</v>
      </c>
      <c r="F31755" s="35">
        <v>1.0289999999999999</v>
      </c>
      <c r="G31755" s="34" t="s">
        <v>364</v>
      </c>
    </row>
    <row r="31756" spans="1:7">
      <c r="A31756" s="32">
        <v>2018</v>
      </c>
      <c r="B31756" s="32">
        <v>10726</v>
      </c>
      <c r="C31756" s="33" t="s">
        <v>563</v>
      </c>
      <c r="D31756" s="33" t="s">
        <v>564</v>
      </c>
      <c r="E31756" s="34">
        <v>1087</v>
      </c>
      <c r="F31756" s="35">
        <v>1.0289999999999999</v>
      </c>
      <c r="G31756" s="34" t="s">
        <v>364</v>
      </c>
    </row>
    <row r="31757" spans="1:7">
      <c r="A31757" s="32">
        <v>2018</v>
      </c>
      <c r="B31757" s="32">
        <v>10726</v>
      </c>
      <c r="C31757" s="33" t="s">
        <v>563</v>
      </c>
      <c r="D31757" s="33" t="s">
        <v>564</v>
      </c>
      <c r="E31757" s="34">
        <v>2368</v>
      </c>
      <c r="F31757" s="35">
        <v>1.0289999999999999</v>
      </c>
      <c r="G31757" s="34" t="s">
        <v>364</v>
      </c>
    </row>
    <row r="31758" spans="1:7">
      <c r="A31758" s="32">
        <v>2018</v>
      </c>
      <c r="B31758" s="32">
        <v>10726</v>
      </c>
      <c r="C31758" s="33" t="s">
        <v>563</v>
      </c>
      <c r="D31758" s="33" t="s">
        <v>564</v>
      </c>
      <c r="E31758" s="34">
        <v>2394</v>
      </c>
      <c r="F31758" s="35">
        <v>1.0289999999999999</v>
      </c>
      <c r="G31758" s="34" t="s">
        <v>364</v>
      </c>
    </row>
    <row r="31759" spans="1:7">
      <c r="A31759" s="32">
        <v>2018</v>
      </c>
      <c r="B31759" s="32">
        <v>10726</v>
      </c>
      <c r="C31759" s="33" t="s">
        <v>563</v>
      </c>
      <c r="D31759" s="33" t="s">
        <v>564</v>
      </c>
      <c r="E31759" s="34">
        <v>13756</v>
      </c>
      <c r="F31759" s="35">
        <v>1.0289999999999999</v>
      </c>
      <c r="G31759" s="34" t="s">
        <v>364</v>
      </c>
    </row>
    <row r="31760" spans="1:7">
      <c r="A31760" s="32">
        <v>2018</v>
      </c>
      <c r="B31760" s="32">
        <v>10726</v>
      </c>
      <c r="C31760" s="33" t="s">
        <v>563</v>
      </c>
      <c r="D31760" s="33" t="s">
        <v>564</v>
      </c>
      <c r="E31760" s="34">
        <v>6748</v>
      </c>
      <c r="F31760" s="35">
        <v>1.03</v>
      </c>
      <c r="G31760" s="34" t="s">
        <v>364</v>
      </c>
    </row>
    <row r="31761" spans="1:7">
      <c r="A31761" s="32">
        <v>2018</v>
      </c>
      <c r="B31761" s="32">
        <v>10726</v>
      </c>
      <c r="C31761" s="33" t="s">
        <v>563</v>
      </c>
      <c r="D31761" s="33" t="s">
        <v>564</v>
      </c>
      <c r="E31761" s="34">
        <v>6533</v>
      </c>
      <c r="F31761" s="35">
        <v>1.032</v>
      </c>
      <c r="G31761" s="34" t="s">
        <v>364</v>
      </c>
    </row>
    <row r="31762" spans="1:7">
      <c r="A31762" s="32">
        <v>2018</v>
      </c>
      <c r="B31762" s="32">
        <v>10726</v>
      </c>
      <c r="C31762" s="33" t="s">
        <v>563</v>
      </c>
      <c r="D31762" s="33" t="s">
        <v>564</v>
      </c>
      <c r="E31762" s="34">
        <v>3455</v>
      </c>
      <c r="F31762" s="35">
        <v>1.0309999999999999</v>
      </c>
      <c r="G31762" s="34" t="s">
        <v>364</v>
      </c>
    </row>
    <row r="31763" spans="1:7">
      <c r="A31763" s="32">
        <v>2018</v>
      </c>
      <c r="B31763" s="32">
        <v>10743</v>
      </c>
      <c r="C31763" s="33" t="s">
        <v>563</v>
      </c>
      <c r="D31763" s="33" t="s">
        <v>564</v>
      </c>
      <c r="E31763" s="34">
        <v>2008</v>
      </c>
      <c r="F31763" s="35">
        <v>1.077</v>
      </c>
      <c r="G31763" s="34" t="s">
        <v>364</v>
      </c>
    </row>
    <row r="31764" spans="1:7">
      <c r="A31764" s="32">
        <v>2018</v>
      </c>
      <c r="B31764" s="32">
        <v>10743</v>
      </c>
      <c r="C31764" s="33" t="s">
        <v>365</v>
      </c>
      <c r="D31764" s="33" t="s">
        <v>354</v>
      </c>
      <c r="E31764" s="34">
        <v>36801</v>
      </c>
      <c r="F31764" s="35">
        <v>15.426</v>
      </c>
      <c r="G31764" s="34" t="s">
        <v>364</v>
      </c>
    </row>
    <row r="31765" spans="1:7">
      <c r="A31765" s="32">
        <v>2018</v>
      </c>
      <c r="B31765" s="32">
        <v>10745</v>
      </c>
      <c r="C31765" s="33" t="s">
        <v>563</v>
      </c>
      <c r="D31765" s="33" t="s">
        <v>564</v>
      </c>
      <c r="E31765" s="34">
        <v>5429313</v>
      </c>
      <c r="F31765" s="35">
        <v>1.038</v>
      </c>
      <c r="G31765" s="34" t="s">
        <v>364</v>
      </c>
    </row>
    <row r="31766" spans="1:7">
      <c r="A31766" s="32">
        <v>2018</v>
      </c>
      <c r="B31766" s="32">
        <v>10761</v>
      </c>
      <c r="C31766" s="33" t="s">
        <v>563</v>
      </c>
      <c r="D31766" s="33" t="s">
        <v>564</v>
      </c>
      <c r="E31766" s="34">
        <v>476</v>
      </c>
      <c r="F31766" s="35">
        <v>1.034</v>
      </c>
      <c r="G31766" s="34">
        <v>19904.400000000001</v>
      </c>
    </row>
    <row r="31767" spans="1:7">
      <c r="A31767" s="32">
        <v>2018</v>
      </c>
      <c r="B31767" s="32">
        <v>10789</v>
      </c>
      <c r="C31767" s="33" t="s">
        <v>563</v>
      </c>
      <c r="D31767" s="33" t="s">
        <v>564</v>
      </c>
      <c r="E31767" s="34">
        <v>591272</v>
      </c>
      <c r="F31767" s="35">
        <v>1.0249999999999999</v>
      </c>
      <c r="G31767" s="34" t="s">
        <v>364</v>
      </c>
    </row>
    <row r="31768" spans="1:7">
      <c r="A31768" s="32">
        <v>2018</v>
      </c>
      <c r="B31768" s="32">
        <v>10789</v>
      </c>
      <c r="C31768" s="33" t="s">
        <v>563</v>
      </c>
      <c r="D31768" s="33" t="s">
        <v>564</v>
      </c>
      <c r="E31768" s="34">
        <v>2062297</v>
      </c>
      <c r="F31768" s="35">
        <v>1.0249999999999999</v>
      </c>
      <c r="G31768" s="34" t="s">
        <v>364</v>
      </c>
    </row>
    <row r="31769" spans="1:7">
      <c r="A31769" s="32">
        <v>2018</v>
      </c>
      <c r="B31769" s="32">
        <v>10849</v>
      </c>
      <c r="C31769" s="33" t="s">
        <v>363</v>
      </c>
      <c r="D31769" s="33" t="s">
        <v>354</v>
      </c>
      <c r="E31769" s="34">
        <v>59384</v>
      </c>
      <c r="F31769" s="35">
        <v>17.77</v>
      </c>
      <c r="G31769" s="34" t="s">
        <v>364</v>
      </c>
    </row>
    <row r="31770" spans="1:7">
      <c r="A31770" s="32">
        <v>2018</v>
      </c>
      <c r="B31770" s="32">
        <v>10849</v>
      </c>
      <c r="C31770" s="33" t="s">
        <v>563</v>
      </c>
      <c r="D31770" s="33" t="s">
        <v>564</v>
      </c>
      <c r="E31770" s="34">
        <v>5475</v>
      </c>
      <c r="F31770" s="35">
        <v>1.085</v>
      </c>
      <c r="G31770" s="34" t="s">
        <v>364</v>
      </c>
    </row>
    <row r="31771" spans="1:7">
      <c r="A31771" s="32">
        <v>2018</v>
      </c>
      <c r="B31771" s="32">
        <v>10860</v>
      </c>
      <c r="C31771" s="33" t="s">
        <v>363</v>
      </c>
      <c r="D31771" s="33" t="s">
        <v>354</v>
      </c>
      <c r="E31771" s="34">
        <v>86498</v>
      </c>
      <c r="F31771" s="35">
        <v>17.5</v>
      </c>
      <c r="G31771" s="34" t="s">
        <v>364</v>
      </c>
    </row>
    <row r="31772" spans="1:7">
      <c r="A31772" s="32">
        <v>2018</v>
      </c>
      <c r="B31772" s="32">
        <v>10864</v>
      </c>
      <c r="C31772" s="33" t="s">
        <v>353</v>
      </c>
      <c r="D31772" s="33" t="s">
        <v>354</v>
      </c>
      <c r="E31772" s="34">
        <v>10565</v>
      </c>
      <c r="F31772" s="35">
        <v>21.25</v>
      </c>
      <c r="G31772" s="34" t="s">
        <v>364</v>
      </c>
    </row>
    <row r="31773" spans="1:7">
      <c r="A31773" s="32">
        <v>2018</v>
      </c>
      <c r="B31773" s="32">
        <v>10864</v>
      </c>
      <c r="C31773" s="33" t="s">
        <v>363</v>
      </c>
      <c r="D31773" s="33" t="s">
        <v>354</v>
      </c>
      <c r="E31773" s="34">
        <v>63618</v>
      </c>
      <c r="F31773" s="35">
        <v>17.5</v>
      </c>
      <c r="G31773" s="34" t="s">
        <v>364</v>
      </c>
    </row>
    <row r="31774" spans="1:7">
      <c r="A31774" s="32">
        <v>2018</v>
      </c>
      <c r="B31774" s="32">
        <v>10864</v>
      </c>
      <c r="C31774" s="33" t="s">
        <v>563</v>
      </c>
      <c r="D31774" s="33" t="s">
        <v>564</v>
      </c>
      <c r="E31774" s="34">
        <v>314308</v>
      </c>
      <c r="F31774" s="35">
        <v>1</v>
      </c>
      <c r="G31774" s="34" t="s">
        <v>364</v>
      </c>
    </row>
    <row r="31775" spans="1:7">
      <c r="A31775" s="32">
        <v>2018</v>
      </c>
      <c r="B31775" s="32">
        <v>10865</v>
      </c>
      <c r="C31775" s="33" t="s">
        <v>353</v>
      </c>
      <c r="D31775" s="33" t="s">
        <v>354</v>
      </c>
      <c r="E31775" s="34">
        <v>14961</v>
      </c>
      <c r="F31775" s="35">
        <v>21.7</v>
      </c>
      <c r="G31775" s="34" t="s">
        <v>364</v>
      </c>
    </row>
    <row r="31776" spans="1:7">
      <c r="A31776" s="32">
        <v>2018</v>
      </c>
      <c r="B31776" s="32">
        <v>10865</v>
      </c>
      <c r="C31776" s="33" t="s">
        <v>353</v>
      </c>
      <c r="D31776" s="33" t="s">
        <v>354</v>
      </c>
      <c r="E31776" s="34">
        <v>4569</v>
      </c>
      <c r="F31776" s="35">
        <v>21.7</v>
      </c>
      <c r="G31776" s="34" t="s">
        <v>364</v>
      </c>
    </row>
    <row r="31777" spans="1:7">
      <c r="A31777" s="32">
        <v>2018</v>
      </c>
      <c r="B31777" s="32">
        <v>10865</v>
      </c>
      <c r="C31777" s="33" t="s">
        <v>353</v>
      </c>
      <c r="D31777" s="33" t="s">
        <v>354</v>
      </c>
      <c r="E31777" s="34">
        <v>87636</v>
      </c>
      <c r="F31777" s="35">
        <v>21.7</v>
      </c>
      <c r="G31777" s="34" t="s">
        <v>364</v>
      </c>
    </row>
    <row r="31778" spans="1:7">
      <c r="A31778" s="32">
        <v>2018</v>
      </c>
      <c r="B31778" s="32">
        <v>10865</v>
      </c>
      <c r="C31778" s="33" t="s">
        <v>363</v>
      </c>
      <c r="D31778" s="33" t="s">
        <v>354</v>
      </c>
      <c r="E31778" s="34">
        <v>31206</v>
      </c>
      <c r="F31778" s="35">
        <v>17.5</v>
      </c>
      <c r="G31778" s="34" t="s">
        <v>364</v>
      </c>
    </row>
    <row r="31779" spans="1:7">
      <c r="A31779" s="32">
        <v>2018</v>
      </c>
      <c r="B31779" s="32">
        <v>10865</v>
      </c>
      <c r="C31779" s="33" t="s">
        <v>363</v>
      </c>
      <c r="D31779" s="33" t="s">
        <v>354</v>
      </c>
      <c r="E31779" s="34">
        <v>16341</v>
      </c>
      <c r="F31779" s="35">
        <v>17.5</v>
      </c>
      <c r="G31779" s="34" t="s">
        <v>364</v>
      </c>
    </row>
    <row r="31780" spans="1:7">
      <c r="A31780" s="32">
        <v>2018</v>
      </c>
      <c r="B31780" s="32">
        <v>10865</v>
      </c>
      <c r="C31780" s="33" t="s">
        <v>563</v>
      </c>
      <c r="D31780" s="33" t="s">
        <v>564</v>
      </c>
      <c r="E31780" s="34">
        <v>6518</v>
      </c>
      <c r="F31780" s="35">
        <v>1</v>
      </c>
      <c r="G31780" s="34" t="s">
        <v>364</v>
      </c>
    </row>
    <row r="31781" spans="1:7">
      <c r="A31781" s="32">
        <v>2018</v>
      </c>
      <c r="B31781" s="32">
        <v>10867</v>
      </c>
      <c r="C31781" s="33" t="s">
        <v>353</v>
      </c>
      <c r="D31781" s="33" t="s">
        <v>354</v>
      </c>
      <c r="E31781" s="34">
        <v>22317</v>
      </c>
      <c r="F31781" s="35">
        <v>21.16</v>
      </c>
      <c r="G31781" s="34" t="s">
        <v>364</v>
      </c>
    </row>
    <row r="31782" spans="1:7">
      <c r="A31782" s="32">
        <v>2018</v>
      </c>
      <c r="B31782" s="32">
        <v>50006</v>
      </c>
      <c r="C31782" s="33" t="s">
        <v>563</v>
      </c>
      <c r="D31782" s="33" t="s">
        <v>564</v>
      </c>
      <c r="E31782" s="34">
        <v>180386</v>
      </c>
      <c r="F31782" s="35">
        <v>1.0349999999999999</v>
      </c>
      <c r="G31782" s="34" t="s">
        <v>364</v>
      </c>
    </row>
    <row r="31783" spans="1:7">
      <c r="A31783" s="32">
        <v>2018</v>
      </c>
      <c r="B31783" s="32">
        <v>50006</v>
      </c>
      <c r="C31783" s="33" t="s">
        <v>563</v>
      </c>
      <c r="D31783" s="33" t="s">
        <v>564</v>
      </c>
      <c r="E31783" s="34">
        <v>2801893</v>
      </c>
      <c r="F31783" s="35">
        <v>1.0349999999999999</v>
      </c>
      <c r="G31783" s="34" t="s">
        <v>364</v>
      </c>
    </row>
    <row r="31784" spans="1:7">
      <c r="A31784" s="32">
        <v>2018</v>
      </c>
      <c r="B31784" s="32">
        <v>50006</v>
      </c>
      <c r="C31784" s="33" t="s">
        <v>563</v>
      </c>
      <c r="D31784" s="33" t="s">
        <v>564</v>
      </c>
      <c r="E31784" s="34">
        <v>633140</v>
      </c>
      <c r="F31784" s="35">
        <v>1.0349999999999999</v>
      </c>
      <c r="G31784" s="34" t="s">
        <v>364</v>
      </c>
    </row>
    <row r="31785" spans="1:7">
      <c r="A31785" s="32">
        <v>2018</v>
      </c>
      <c r="B31785" s="32">
        <v>50039</v>
      </c>
      <c r="C31785" s="33" t="s">
        <v>565</v>
      </c>
      <c r="D31785" s="33" t="s">
        <v>566</v>
      </c>
      <c r="E31785" s="34">
        <v>1030</v>
      </c>
      <c r="F31785" s="35">
        <v>5.8259999999999996</v>
      </c>
      <c r="G31785" s="34" t="s">
        <v>364</v>
      </c>
    </row>
    <row r="31786" spans="1:7">
      <c r="A31786" s="32">
        <v>2018</v>
      </c>
      <c r="B31786" s="32">
        <v>50039</v>
      </c>
      <c r="C31786" s="33" t="s">
        <v>365</v>
      </c>
      <c r="D31786" s="33" t="s">
        <v>354</v>
      </c>
      <c r="E31786" s="34">
        <v>94</v>
      </c>
      <c r="F31786" s="35">
        <v>8</v>
      </c>
      <c r="G31786" s="34" t="s">
        <v>364</v>
      </c>
    </row>
    <row r="31787" spans="1:7">
      <c r="A31787" s="32">
        <v>2018</v>
      </c>
      <c r="B31787" s="32">
        <v>50039</v>
      </c>
      <c r="C31787" s="33" t="s">
        <v>365</v>
      </c>
      <c r="D31787" s="33" t="s">
        <v>354</v>
      </c>
      <c r="E31787" s="34">
        <v>155</v>
      </c>
      <c r="F31787" s="35">
        <v>8.5</v>
      </c>
      <c r="G31787" s="34" t="s">
        <v>364</v>
      </c>
    </row>
    <row r="31788" spans="1:7">
      <c r="A31788" s="32">
        <v>2018</v>
      </c>
      <c r="B31788" s="32">
        <v>50043</v>
      </c>
      <c r="C31788" s="33" t="s">
        <v>563</v>
      </c>
      <c r="D31788" s="33" t="s">
        <v>564</v>
      </c>
      <c r="E31788" s="34">
        <v>1153916</v>
      </c>
      <c r="F31788" s="35">
        <v>1.03</v>
      </c>
      <c r="G31788" s="34" t="s">
        <v>364</v>
      </c>
    </row>
    <row r="31789" spans="1:7">
      <c r="A31789" s="32">
        <v>2018</v>
      </c>
      <c r="B31789" s="32">
        <v>50109</v>
      </c>
      <c r="C31789" s="33" t="s">
        <v>563</v>
      </c>
      <c r="D31789" s="33" t="s">
        <v>564</v>
      </c>
      <c r="E31789" s="34">
        <v>190415</v>
      </c>
      <c r="F31789" s="35">
        <v>1.028</v>
      </c>
      <c r="G31789" s="34" t="s">
        <v>364</v>
      </c>
    </row>
    <row r="31790" spans="1:7">
      <c r="A31790" s="32">
        <v>2018</v>
      </c>
      <c r="B31790" s="32">
        <v>50134</v>
      </c>
      <c r="C31790" s="33" t="s">
        <v>563</v>
      </c>
      <c r="D31790" s="33" t="s">
        <v>564</v>
      </c>
      <c r="E31790" s="34">
        <v>1322236</v>
      </c>
      <c r="F31790" s="35">
        <v>1.03</v>
      </c>
      <c r="G31790" s="34" t="s">
        <v>364</v>
      </c>
    </row>
    <row r="31791" spans="1:7">
      <c r="A31791" s="32">
        <v>2018</v>
      </c>
      <c r="B31791" s="32">
        <v>50152</v>
      </c>
      <c r="C31791" s="33" t="s">
        <v>563</v>
      </c>
      <c r="D31791" s="33" t="s">
        <v>564</v>
      </c>
      <c r="E31791" s="34">
        <v>2257144</v>
      </c>
      <c r="F31791" s="35">
        <v>1.04</v>
      </c>
      <c r="G31791" s="34" t="s">
        <v>364</v>
      </c>
    </row>
    <row r="31792" spans="1:7">
      <c r="A31792" s="32">
        <v>2018</v>
      </c>
      <c r="B31792" s="32">
        <v>50216</v>
      </c>
      <c r="C31792" s="33" t="s">
        <v>563</v>
      </c>
      <c r="D31792" s="33" t="s">
        <v>564</v>
      </c>
      <c r="E31792" s="34">
        <v>2166853</v>
      </c>
      <c r="F31792" s="35">
        <v>1.0309999999999999</v>
      </c>
      <c r="G31792" s="34" t="s">
        <v>364</v>
      </c>
    </row>
    <row r="31793" spans="1:7">
      <c r="A31793" s="32">
        <v>2018</v>
      </c>
      <c r="B31793" s="32">
        <v>50243</v>
      </c>
      <c r="C31793" s="33" t="s">
        <v>563</v>
      </c>
      <c r="D31793" s="33" t="s">
        <v>564</v>
      </c>
      <c r="E31793" s="34">
        <v>2451</v>
      </c>
      <c r="F31793" s="35">
        <v>1.032</v>
      </c>
      <c r="G31793" s="34" t="s">
        <v>364</v>
      </c>
    </row>
    <row r="31794" spans="1:7">
      <c r="A31794" s="32">
        <v>2018</v>
      </c>
      <c r="B31794" s="32">
        <v>50244</v>
      </c>
      <c r="C31794" s="33" t="s">
        <v>353</v>
      </c>
      <c r="D31794" s="33" t="s">
        <v>354</v>
      </c>
      <c r="E31794" s="34">
        <v>3485</v>
      </c>
      <c r="F31794" s="35">
        <v>27.802</v>
      </c>
      <c r="G31794" s="34" t="s">
        <v>364</v>
      </c>
    </row>
    <row r="31795" spans="1:7">
      <c r="A31795" s="32">
        <v>2018</v>
      </c>
      <c r="B31795" s="32">
        <v>50244</v>
      </c>
      <c r="C31795" s="33" t="s">
        <v>353</v>
      </c>
      <c r="D31795" s="33" t="s">
        <v>354</v>
      </c>
      <c r="E31795" s="34">
        <v>5129</v>
      </c>
      <c r="F31795" s="35">
        <v>27.867999999999999</v>
      </c>
      <c r="G31795" s="34" t="s">
        <v>364</v>
      </c>
    </row>
    <row r="31796" spans="1:7">
      <c r="A31796" s="32">
        <v>2018</v>
      </c>
      <c r="B31796" s="32">
        <v>50244</v>
      </c>
      <c r="C31796" s="33" t="s">
        <v>353</v>
      </c>
      <c r="D31796" s="33" t="s">
        <v>354</v>
      </c>
      <c r="E31796" s="34">
        <v>10490</v>
      </c>
      <c r="F31796" s="35">
        <v>27.731999999999999</v>
      </c>
      <c r="G31796" s="34" t="s">
        <v>364</v>
      </c>
    </row>
    <row r="31797" spans="1:7">
      <c r="A31797" s="32">
        <v>2018</v>
      </c>
      <c r="B31797" s="32">
        <v>50244</v>
      </c>
      <c r="C31797" s="33" t="s">
        <v>563</v>
      </c>
      <c r="D31797" s="33" t="s">
        <v>564</v>
      </c>
      <c r="E31797" s="34">
        <v>249258</v>
      </c>
      <c r="F31797" s="35">
        <v>1.032</v>
      </c>
      <c r="G31797" s="34" t="s">
        <v>364</v>
      </c>
    </row>
    <row r="31798" spans="1:7">
      <c r="A31798" s="32">
        <v>2018</v>
      </c>
      <c r="B31798" s="32">
        <v>50244</v>
      </c>
      <c r="C31798" s="33" t="s">
        <v>567</v>
      </c>
      <c r="D31798" s="33" t="s">
        <v>566</v>
      </c>
      <c r="E31798" s="34">
        <v>3931</v>
      </c>
      <c r="F31798" s="35">
        <v>6.62</v>
      </c>
      <c r="G31798" s="34" t="s">
        <v>364</v>
      </c>
    </row>
    <row r="31799" spans="1:7">
      <c r="A31799" s="32">
        <v>2018</v>
      </c>
      <c r="B31799" s="32">
        <v>50282</v>
      </c>
      <c r="C31799" s="33" t="s">
        <v>353</v>
      </c>
      <c r="D31799" s="33" t="s">
        <v>354</v>
      </c>
      <c r="E31799" s="34">
        <v>2570</v>
      </c>
      <c r="F31799" s="35">
        <v>21.75</v>
      </c>
      <c r="G31799" s="34" t="s">
        <v>364</v>
      </c>
    </row>
    <row r="31800" spans="1:7">
      <c r="A31800" s="32">
        <v>2018</v>
      </c>
      <c r="B31800" s="32">
        <v>50282</v>
      </c>
      <c r="C31800" s="33" t="s">
        <v>353</v>
      </c>
      <c r="D31800" s="33" t="s">
        <v>354</v>
      </c>
      <c r="E31800" s="34">
        <v>11473</v>
      </c>
      <c r="F31800" s="35">
        <v>20.71</v>
      </c>
      <c r="G31800" s="34" t="s">
        <v>364</v>
      </c>
    </row>
    <row r="31801" spans="1:7">
      <c r="A31801" s="32">
        <v>2018</v>
      </c>
      <c r="B31801" s="32">
        <v>50282</v>
      </c>
      <c r="C31801" s="33" t="s">
        <v>563</v>
      </c>
      <c r="D31801" s="33" t="s">
        <v>564</v>
      </c>
      <c r="E31801" s="34">
        <v>223071</v>
      </c>
      <c r="F31801" s="35">
        <v>1</v>
      </c>
      <c r="G31801" s="34" t="s">
        <v>364</v>
      </c>
    </row>
    <row r="31802" spans="1:7">
      <c r="A31802" s="32">
        <v>2018</v>
      </c>
      <c r="B31802" s="32">
        <v>50282</v>
      </c>
      <c r="C31802" s="33" t="s">
        <v>353</v>
      </c>
      <c r="D31802" s="33" t="s">
        <v>354</v>
      </c>
      <c r="E31802" s="34">
        <v>5853</v>
      </c>
      <c r="F31802" s="35">
        <v>19.87</v>
      </c>
      <c r="G31802" s="34" t="s">
        <v>364</v>
      </c>
    </row>
    <row r="31803" spans="1:7">
      <c r="A31803" s="32">
        <v>2018</v>
      </c>
      <c r="B31803" s="32">
        <v>50292</v>
      </c>
      <c r="C31803" s="33" t="s">
        <v>563</v>
      </c>
      <c r="D31803" s="33" t="s">
        <v>564</v>
      </c>
      <c r="E31803" s="34">
        <v>432045</v>
      </c>
      <c r="F31803" s="35">
        <v>1.0289999999999999</v>
      </c>
      <c r="G31803" s="34" t="s">
        <v>364</v>
      </c>
    </row>
    <row r="31804" spans="1:7">
      <c r="A31804" s="32">
        <v>2018</v>
      </c>
      <c r="B31804" s="32">
        <v>50296</v>
      </c>
      <c r="C31804" s="33" t="s">
        <v>565</v>
      </c>
      <c r="D31804" s="33" t="s">
        <v>566</v>
      </c>
      <c r="E31804" s="34">
        <v>1237</v>
      </c>
      <c r="F31804" s="35">
        <v>5.8</v>
      </c>
      <c r="G31804" s="34" t="s">
        <v>364</v>
      </c>
    </row>
    <row r="31805" spans="1:7">
      <c r="A31805" s="32">
        <v>2018</v>
      </c>
      <c r="B31805" s="32">
        <v>50296</v>
      </c>
      <c r="C31805" s="33" t="s">
        <v>563</v>
      </c>
      <c r="D31805" s="33" t="s">
        <v>564</v>
      </c>
      <c r="E31805" s="34">
        <v>449037</v>
      </c>
      <c r="F31805" s="35">
        <v>1.02</v>
      </c>
      <c r="G31805" s="34" t="s">
        <v>364</v>
      </c>
    </row>
    <row r="31806" spans="1:7">
      <c r="A31806" s="32">
        <v>2018</v>
      </c>
      <c r="B31806" s="32">
        <v>50397</v>
      </c>
      <c r="C31806" s="33" t="s">
        <v>563</v>
      </c>
      <c r="D31806" s="33" t="s">
        <v>564</v>
      </c>
      <c r="E31806" s="34">
        <v>206928</v>
      </c>
      <c r="F31806" s="35">
        <v>1.03</v>
      </c>
      <c r="G31806" s="34" t="s">
        <v>364</v>
      </c>
    </row>
    <row r="31807" spans="1:7">
      <c r="A31807" s="32">
        <v>2018</v>
      </c>
      <c r="B31807" s="32">
        <v>50397</v>
      </c>
      <c r="C31807" s="33" t="s">
        <v>567</v>
      </c>
      <c r="D31807" s="33" t="s">
        <v>566</v>
      </c>
      <c r="E31807" s="34">
        <v>2167</v>
      </c>
      <c r="F31807" s="35">
        <v>6.3</v>
      </c>
      <c r="G31807" s="34" t="s">
        <v>364</v>
      </c>
    </row>
    <row r="31808" spans="1:7">
      <c r="A31808" s="32">
        <v>2018</v>
      </c>
      <c r="B31808" s="32">
        <v>50397</v>
      </c>
      <c r="C31808" s="33" t="s">
        <v>567</v>
      </c>
      <c r="D31808" s="33" t="s">
        <v>566</v>
      </c>
      <c r="E31808" s="34">
        <v>4488</v>
      </c>
      <c r="F31808" s="35">
        <v>6.3</v>
      </c>
      <c r="G31808" s="34" t="s">
        <v>364</v>
      </c>
    </row>
    <row r="31809" spans="1:7">
      <c r="A31809" s="32">
        <v>2018</v>
      </c>
      <c r="B31809" s="32">
        <v>50398</v>
      </c>
      <c r="C31809" s="33" t="s">
        <v>563</v>
      </c>
      <c r="D31809" s="33" t="s">
        <v>564</v>
      </c>
      <c r="E31809" s="34">
        <v>542630</v>
      </c>
      <c r="F31809" s="35">
        <v>1.0249999999999999</v>
      </c>
      <c r="G31809" s="34" t="s">
        <v>364</v>
      </c>
    </row>
    <row r="31810" spans="1:7">
      <c r="A31810" s="32">
        <v>2018</v>
      </c>
      <c r="B31810" s="32">
        <v>50481</v>
      </c>
      <c r="C31810" s="33" t="s">
        <v>353</v>
      </c>
      <c r="D31810" s="33" t="s">
        <v>354</v>
      </c>
      <c r="E31810" s="34">
        <v>6636</v>
      </c>
      <c r="F31810" s="35">
        <v>25.09</v>
      </c>
      <c r="G31810" s="34" t="s">
        <v>364</v>
      </c>
    </row>
    <row r="31811" spans="1:7">
      <c r="A31811" s="32">
        <v>2018</v>
      </c>
      <c r="B31811" s="32">
        <v>50481</v>
      </c>
      <c r="C31811" s="33" t="s">
        <v>563</v>
      </c>
      <c r="D31811" s="33" t="s">
        <v>564</v>
      </c>
      <c r="E31811" s="34">
        <v>1972012</v>
      </c>
      <c r="F31811" s="35">
        <v>1.03</v>
      </c>
      <c r="G31811" s="34" t="s">
        <v>364</v>
      </c>
    </row>
    <row r="31812" spans="1:7">
      <c r="A31812" s="32">
        <v>2018</v>
      </c>
      <c r="B31812" s="32">
        <v>50481</v>
      </c>
      <c r="C31812" s="33" t="s">
        <v>353</v>
      </c>
      <c r="D31812" s="33" t="s">
        <v>354</v>
      </c>
      <c r="E31812" s="34">
        <v>9058</v>
      </c>
      <c r="F31812" s="35">
        <v>26.4</v>
      </c>
      <c r="G31812" s="34" t="s">
        <v>364</v>
      </c>
    </row>
    <row r="31813" spans="1:7">
      <c r="A31813" s="32">
        <v>2018</v>
      </c>
      <c r="B31813" s="32">
        <v>50481</v>
      </c>
      <c r="C31813" s="33" t="s">
        <v>353</v>
      </c>
      <c r="D31813" s="33" t="s">
        <v>354</v>
      </c>
      <c r="E31813" s="34">
        <v>10563</v>
      </c>
      <c r="F31813" s="35">
        <v>26.84</v>
      </c>
      <c r="G31813" s="34" t="s">
        <v>364</v>
      </c>
    </row>
    <row r="31814" spans="1:7">
      <c r="A31814" s="32">
        <v>2018</v>
      </c>
      <c r="B31814" s="32">
        <v>50481</v>
      </c>
      <c r="C31814" s="33" t="s">
        <v>353</v>
      </c>
      <c r="D31814" s="33" t="s">
        <v>354</v>
      </c>
      <c r="E31814" s="34">
        <v>13078</v>
      </c>
      <c r="F31814" s="35">
        <v>25.78</v>
      </c>
      <c r="G31814" s="34" t="s">
        <v>364</v>
      </c>
    </row>
    <row r="31815" spans="1:7">
      <c r="A31815" s="32">
        <v>2018</v>
      </c>
      <c r="B31815" s="32">
        <v>50481</v>
      </c>
      <c r="C31815" s="33" t="s">
        <v>353</v>
      </c>
      <c r="D31815" s="33" t="s">
        <v>354</v>
      </c>
      <c r="E31815" s="34">
        <v>19074</v>
      </c>
      <c r="F31815" s="35">
        <v>25.88</v>
      </c>
      <c r="G31815" s="34" t="s">
        <v>364</v>
      </c>
    </row>
    <row r="31816" spans="1:7">
      <c r="A31816" s="32">
        <v>2018</v>
      </c>
      <c r="B31816" s="32">
        <v>50489</v>
      </c>
      <c r="C31816" s="33" t="s">
        <v>563</v>
      </c>
      <c r="D31816" s="33" t="s">
        <v>564</v>
      </c>
      <c r="E31816" s="34">
        <v>13364</v>
      </c>
      <c r="F31816" s="35">
        <v>1.04</v>
      </c>
      <c r="G31816" s="34" t="s">
        <v>364</v>
      </c>
    </row>
    <row r="31817" spans="1:7">
      <c r="A31817" s="32">
        <v>2018</v>
      </c>
      <c r="B31817" s="32">
        <v>50489</v>
      </c>
      <c r="C31817" s="33" t="s">
        <v>563</v>
      </c>
      <c r="D31817" s="33" t="s">
        <v>564</v>
      </c>
      <c r="E31817" s="34">
        <v>96518</v>
      </c>
      <c r="F31817" s="35">
        <v>1.04</v>
      </c>
      <c r="G31817" s="34" t="s">
        <v>364</v>
      </c>
    </row>
    <row r="31818" spans="1:7">
      <c r="A31818" s="32">
        <v>2018</v>
      </c>
      <c r="B31818" s="32">
        <v>50489</v>
      </c>
      <c r="C31818" s="33" t="s">
        <v>563</v>
      </c>
      <c r="D31818" s="33" t="s">
        <v>564</v>
      </c>
      <c r="E31818" s="34">
        <v>163338</v>
      </c>
      <c r="F31818" s="35">
        <v>1.04</v>
      </c>
      <c r="G31818" s="34" t="s">
        <v>364</v>
      </c>
    </row>
    <row r="31819" spans="1:7">
      <c r="A31819" s="32">
        <v>2018</v>
      </c>
      <c r="B31819" s="32">
        <v>50489</v>
      </c>
      <c r="C31819" s="33" t="s">
        <v>563</v>
      </c>
      <c r="D31819" s="33" t="s">
        <v>564</v>
      </c>
      <c r="E31819" s="34">
        <v>296979</v>
      </c>
      <c r="F31819" s="35">
        <v>1.04</v>
      </c>
      <c r="G31819" s="34" t="s">
        <v>364</v>
      </c>
    </row>
    <row r="31820" spans="1:7">
      <c r="A31820" s="32">
        <v>2018</v>
      </c>
      <c r="B31820" s="32">
        <v>50489</v>
      </c>
      <c r="C31820" s="33" t="s">
        <v>563</v>
      </c>
      <c r="D31820" s="33" t="s">
        <v>564</v>
      </c>
      <c r="E31820" s="34">
        <v>554268</v>
      </c>
      <c r="F31820" s="35">
        <v>1.04</v>
      </c>
      <c r="G31820" s="34" t="s">
        <v>364</v>
      </c>
    </row>
    <row r="31821" spans="1:7">
      <c r="A31821" s="32">
        <v>2018</v>
      </c>
      <c r="B31821" s="32">
        <v>50489</v>
      </c>
      <c r="C31821" s="33" t="s">
        <v>563</v>
      </c>
      <c r="D31821" s="33" t="s">
        <v>564</v>
      </c>
      <c r="E31821" s="34">
        <v>809565</v>
      </c>
      <c r="F31821" s="35">
        <v>1.04</v>
      </c>
      <c r="G31821" s="34" t="s">
        <v>364</v>
      </c>
    </row>
    <row r="31822" spans="1:7">
      <c r="A31822" s="32">
        <v>2018</v>
      </c>
      <c r="B31822" s="32">
        <v>50491</v>
      </c>
      <c r="C31822" s="33" t="s">
        <v>563</v>
      </c>
      <c r="D31822" s="33" t="s">
        <v>564</v>
      </c>
      <c r="E31822" s="34">
        <v>616513</v>
      </c>
      <c r="F31822" s="35">
        <v>1.08</v>
      </c>
      <c r="G31822" s="34" t="s">
        <v>364</v>
      </c>
    </row>
    <row r="31823" spans="1:7">
      <c r="A31823" s="32">
        <v>2018</v>
      </c>
      <c r="B31823" s="32">
        <v>50561</v>
      </c>
      <c r="C31823" s="33" t="s">
        <v>563</v>
      </c>
      <c r="D31823" s="33" t="s">
        <v>564</v>
      </c>
      <c r="E31823" s="34">
        <v>10742</v>
      </c>
      <c r="F31823" s="35">
        <v>1.04</v>
      </c>
      <c r="G31823" s="34" t="s">
        <v>364</v>
      </c>
    </row>
    <row r="31824" spans="1:7">
      <c r="A31824" s="32">
        <v>2018</v>
      </c>
      <c r="B31824" s="32">
        <v>50625</v>
      </c>
      <c r="C31824" s="33" t="s">
        <v>563</v>
      </c>
      <c r="D31824" s="33" t="s">
        <v>564</v>
      </c>
      <c r="E31824" s="34">
        <v>2523622</v>
      </c>
      <c r="F31824" s="35">
        <v>1.03</v>
      </c>
      <c r="G31824" s="34" t="s">
        <v>364</v>
      </c>
    </row>
    <row r="31825" spans="1:7">
      <c r="A31825" s="32">
        <v>2018</v>
      </c>
      <c r="B31825" s="32">
        <v>50625</v>
      </c>
      <c r="C31825" s="33" t="s">
        <v>563</v>
      </c>
      <c r="D31825" s="33" t="s">
        <v>564</v>
      </c>
      <c r="E31825" s="34">
        <v>1385193</v>
      </c>
      <c r="F31825" s="35">
        <v>1.03</v>
      </c>
      <c r="G31825" s="34" t="s">
        <v>364</v>
      </c>
    </row>
    <row r="31826" spans="1:7">
      <c r="A31826" s="32">
        <v>2018</v>
      </c>
      <c r="B31826" s="32">
        <v>50707</v>
      </c>
      <c r="C31826" s="33" t="s">
        <v>563</v>
      </c>
      <c r="D31826" s="33" t="s">
        <v>564</v>
      </c>
      <c r="E31826" s="34">
        <v>251188</v>
      </c>
      <c r="F31826" s="35">
        <v>1.1339999999999999</v>
      </c>
      <c r="G31826" s="34">
        <v>437</v>
      </c>
    </row>
    <row r="31827" spans="1:7">
      <c r="A31827" s="32">
        <v>2018</v>
      </c>
      <c r="B31827" s="32">
        <v>50707</v>
      </c>
      <c r="C31827" s="33" t="s">
        <v>563</v>
      </c>
      <c r="D31827" s="33" t="s">
        <v>564</v>
      </c>
      <c r="E31827" s="34">
        <v>140628</v>
      </c>
      <c r="F31827" s="35">
        <v>1.1339999999999999</v>
      </c>
      <c r="G31827" s="34">
        <v>543</v>
      </c>
    </row>
    <row r="31828" spans="1:7">
      <c r="A31828" s="32">
        <v>2018</v>
      </c>
      <c r="B31828" s="32">
        <v>50776</v>
      </c>
      <c r="C31828" s="33" t="s">
        <v>565</v>
      </c>
      <c r="D31828" s="33" t="s">
        <v>566</v>
      </c>
      <c r="E31828" s="34">
        <v>184</v>
      </c>
      <c r="F31828" s="35">
        <v>6.07</v>
      </c>
      <c r="G31828" s="34" t="s">
        <v>364</v>
      </c>
    </row>
    <row r="31829" spans="1:7">
      <c r="A31829" s="32">
        <v>2018</v>
      </c>
      <c r="B31829" s="32">
        <v>50776</v>
      </c>
      <c r="C31829" s="33" t="s">
        <v>365</v>
      </c>
      <c r="D31829" s="33" t="s">
        <v>354</v>
      </c>
      <c r="E31829" s="34">
        <v>532</v>
      </c>
      <c r="F31829" s="35">
        <v>12.4</v>
      </c>
      <c r="G31829" s="34" t="s">
        <v>364</v>
      </c>
    </row>
    <row r="31830" spans="1:7">
      <c r="A31830" s="32">
        <v>2018</v>
      </c>
      <c r="B31830" s="32">
        <v>50776</v>
      </c>
      <c r="C31830" s="33" t="s">
        <v>365</v>
      </c>
      <c r="D31830" s="33" t="s">
        <v>354</v>
      </c>
      <c r="E31830" s="34">
        <v>693</v>
      </c>
      <c r="F31830" s="35">
        <v>9.56</v>
      </c>
      <c r="G31830" s="34" t="s">
        <v>364</v>
      </c>
    </row>
    <row r="31831" spans="1:7">
      <c r="A31831" s="32">
        <v>2018</v>
      </c>
      <c r="B31831" s="32">
        <v>50776</v>
      </c>
      <c r="C31831" s="33" t="s">
        <v>365</v>
      </c>
      <c r="D31831" s="33" t="s">
        <v>354</v>
      </c>
      <c r="E31831" s="34">
        <v>748</v>
      </c>
      <c r="F31831" s="35">
        <v>12</v>
      </c>
      <c r="G31831" s="34" t="s">
        <v>364</v>
      </c>
    </row>
    <row r="31832" spans="1:7">
      <c r="A31832" s="32">
        <v>2018</v>
      </c>
      <c r="B31832" s="32">
        <v>50776</v>
      </c>
      <c r="C31832" s="33" t="s">
        <v>365</v>
      </c>
      <c r="D31832" s="33" t="s">
        <v>354</v>
      </c>
      <c r="E31832" s="34">
        <v>933</v>
      </c>
      <c r="F31832" s="35">
        <v>13.5</v>
      </c>
      <c r="G31832" s="34" t="s">
        <v>364</v>
      </c>
    </row>
    <row r="31833" spans="1:7">
      <c r="A31833" s="32">
        <v>2018</v>
      </c>
      <c r="B31833" s="32">
        <v>50776</v>
      </c>
      <c r="C31833" s="33" t="s">
        <v>365</v>
      </c>
      <c r="D31833" s="33" t="s">
        <v>354</v>
      </c>
      <c r="E31833" s="34">
        <v>1081</v>
      </c>
      <c r="F31833" s="35">
        <v>12.4</v>
      </c>
      <c r="G31833" s="34" t="s">
        <v>364</v>
      </c>
    </row>
    <row r="31834" spans="1:7">
      <c r="A31834" s="32">
        <v>2018</v>
      </c>
      <c r="B31834" s="32">
        <v>50776</v>
      </c>
      <c r="C31834" s="33" t="s">
        <v>365</v>
      </c>
      <c r="D31834" s="33" t="s">
        <v>354</v>
      </c>
      <c r="E31834" s="34">
        <v>1152</v>
      </c>
      <c r="F31834" s="35">
        <v>12</v>
      </c>
      <c r="G31834" s="34" t="s">
        <v>364</v>
      </c>
    </row>
    <row r="31835" spans="1:7">
      <c r="A31835" s="32">
        <v>2018</v>
      </c>
      <c r="B31835" s="32">
        <v>50776</v>
      </c>
      <c r="C31835" s="33" t="s">
        <v>365</v>
      </c>
      <c r="D31835" s="33" t="s">
        <v>354</v>
      </c>
      <c r="E31835" s="34">
        <v>1405</v>
      </c>
      <c r="F31835" s="35">
        <v>14</v>
      </c>
      <c r="G31835" s="34" t="s">
        <v>364</v>
      </c>
    </row>
    <row r="31836" spans="1:7">
      <c r="A31836" s="32">
        <v>2018</v>
      </c>
      <c r="B31836" s="32">
        <v>50776</v>
      </c>
      <c r="C31836" s="33" t="s">
        <v>365</v>
      </c>
      <c r="D31836" s="33" t="s">
        <v>354</v>
      </c>
      <c r="E31836" s="34">
        <v>1479</v>
      </c>
      <c r="F31836" s="35">
        <v>10.4</v>
      </c>
      <c r="G31836" s="34" t="s">
        <v>364</v>
      </c>
    </row>
    <row r="31837" spans="1:7">
      <c r="A31837" s="32">
        <v>2018</v>
      </c>
      <c r="B31837" s="32">
        <v>50776</v>
      </c>
      <c r="C31837" s="33" t="s">
        <v>365</v>
      </c>
      <c r="D31837" s="33" t="s">
        <v>354</v>
      </c>
      <c r="E31837" s="34">
        <v>16</v>
      </c>
      <c r="F31837" s="35">
        <v>11.65</v>
      </c>
      <c r="G31837" s="34" t="s">
        <v>364</v>
      </c>
    </row>
    <row r="31838" spans="1:7">
      <c r="A31838" s="32">
        <v>2018</v>
      </c>
      <c r="B31838" s="32">
        <v>50776</v>
      </c>
      <c r="C31838" s="33" t="s">
        <v>365</v>
      </c>
      <c r="D31838" s="33" t="s">
        <v>354</v>
      </c>
      <c r="E31838" s="34">
        <v>32</v>
      </c>
      <c r="F31838" s="35">
        <v>11.69</v>
      </c>
      <c r="G31838" s="34" t="s">
        <v>364</v>
      </c>
    </row>
    <row r="31839" spans="1:7">
      <c r="A31839" s="32">
        <v>2018</v>
      </c>
      <c r="B31839" s="32">
        <v>50776</v>
      </c>
      <c r="C31839" s="33" t="s">
        <v>365</v>
      </c>
      <c r="D31839" s="33" t="s">
        <v>354</v>
      </c>
      <c r="E31839" s="34">
        <v>41</v>
      </c>
      <c r="F31839" s="35">
        <v>10</v>
      </c>
      <c r="G31839" s="34" t="s">
        <v>364</v>
      </c>
    </row>
    <row r="31840" spans="1:7">
      <c r="A31840" s="32">
        <v>2018</v>
      </c>
      <c r="B31840" s="32">
        <v>50776</v>
      </c>
      <c r="C31840" s="33" t="s">
        <v>365</v>
      </c>
      <c r="D31840" s="33" t="s">
        <v>354</v>
      </c>
      <c r="E31840" s="34">
        <v>115</v>
      </c>
      <c r="F31840" s="35">
        <v>11.72</v>
      </c>
      <c r="G31840" s="34" t="s">
        <v>364</v>
      </c>
    </row>
    <row r="31841" spans="1:7">
      <c r="A31841" s="32">
        <v>2018</v>
      </c>
      <c r="B31841" s="32">
        <v>50776</v>
      </c>
      <c r="C31841" s="33" t="s">
        <v>365</v>
      </c>
      <c r="D31841" s="33" t="s">
        <v>354</v>
      </c>
      <c r="E31841" s="34">
        <v>161</v>
      </c>
      <c r="F31841" s="35">
        <v>13</v>
      </c>
      <c r="G31841" s="34" t="s">
        <v>364</v>
      </c>
    </row>
    <row r="31842" spans="1:7">
      <c r="A31842" s="32">
        <v>2018</v>
      </c>
      <c r="B31842" s="32">
        <v>50776</v>
      </c>
      <c r="C31842" s="33" t="s">
        <v>365</v>
      </c>
      <c r="D31842" s="33" t="s">
        <v>354</v>
      </c>
      <c r="E31842" s="34">
        <v>211</v>
      </c>
      <c r="F31842" s="35">
        <v>14</v>
      </c>
      <c r="G31842" s="34" t="s">
        <v>364</v>
      </c>
    </row>
    <row r="31843" spans="1:7">
      <c r="A31843" s="32">
        <v>2018</v>
      </c>
      <c r="B31843" s="32">
        <v>50776</v>
      </c>
      <c r="C31843" s="33" t="s">
        <v>365</v>
      </c>
      <c r="D31843" s="33" t="s">
        <v>354</v>
      </c>
      <c r="E31843" s="34">
        <v>231</v>
      </c>
      <c r="F31843" s="35">
        <v>13.6</v>
      </c>
      <c r="G31843" s="34" t="s">
        <v>364</v>
      </c>
    </row>
    <row r="31844" spans="1:7">
      <c r="A31844" s="32">
        <v>2018</v>
      </c>
      <c r="B31844" s="32">
        <v>50776</v>
      </c>
      <c r="C31844" s="33" t="s">
        <v>365</v>
      </c>
      <c r="D31844" s="33" t="s">
        <v>354</v>
      </c>
      <c r="E31844" s="34">
        <v>214</v>
      </c>
      <c r="F31844" s="35">
        <v>10.35</v>
      </c>
      <c r="G31844" s="34" t="s">
        <v>364</v>
      </c>
    </row>
    <row r="31845" spans="1:7">
      <c r="A31845" s="32">
        <v>2018</v>
      </c>
      <c r="B31845" s="32">
        <v>50776</v>
      </c>
      <c r="C31845" s="33" t="s">
        <v>365</v>
      </c>
      <c r="D31845" s="33" t="s">
        <v>354</v>
      </c>
      <c r="E31845" s="34">
        <v>1565</v>
      </c>
      <c r="F31845" s="35">
        <v>11.2</v>
      </c>
      <c r="G31845" s="34" t="s">
        <v>364</v>
      </c>
    </row>
    <row r="31846" spans="1:7">
      <c r="A31846" s="32">
        <v>2018</v>
      </c>
      <c r="B31846" s="32">
        <v>50776</v>
      </c>
      <c r="C31846" s="33" t="s">
        <v>365</v>
      </c>
      <c r="D31846" s="33" t="s">
        <v>354</v>
      </c>
      <c r="E31846" s="34">
        <v>1731</v>
      </c>
      <c r="F31846" s="35">
        <v>10</v>
      </c>
      <c r="G31846" s="34" t="s">
        <v>364</v>
      </c>
    </row>
    <row r="31847" spans="1:7">
      <c r="A31847" s="32">
        <v>2018</v>
      </c>
      <c r="B31847" s="32">
        <v>50806</v>
      </c>
      <c r="C31847" s="33" t="s">
        <v>563</v>
      </c>
      <c r="D31847" s="33" t="s">
        <v>564</v>
      </c>
      <c r="E31847" s="34">
        <v>44597</v>
      </c>
      <c r="F31847" s="35">
        <v>1.03</v>
      </c>
      <c r="G31847" s="34" t="s">
        <v>364</v>
      </c>
    </row>
    <row r="31848" spans="1:7">
      <c r="A31848" s="32">
        <v>2018</v>
      </c>
      <c r="B31848" s="32">
        <v>50806</v>
      </c>
      <c r="C31848" s="33" t="s">
        <v>567</v>
      </c>
      <c r="D31848" s="33" t="s">
        <v>566</v>
      </c>
      <c r="E31848" s="34">
        <v>3612</v>
      </c>
      <c r="F31848" s="35">
        <v>6.3</v>
      </c>
      <c r="G31848" s="34" t="s">
        <v>364</v>
      </c>
    </row>
    <row r="31849" spans="1:7">
      <c r="A31849" s="32">
        <v>2018</v>
      </c>
      <c r="B31849" s="32">
        <v>50815</v>
      </c>
      <c r="C31849" s="33" t="s">
        <v>563</v>
      </c>
      <c r="D31849" s="33" t="s">
        <v>564</v>
      </c>
      <c r="E31849" s="34">
        <v>2897890</v>
      </c>
      <c r="F31849" s="35">
        <v>1.024</v>
      </c>
      <c r="G31849" s="34" t="s">
        <v>364</v>
      </c>
    </row>
    <row r="31850" spans="1:7">
      <c r="A31850" s="32">
        <v>2018</v>
      </c>
      <c r="B31850" s="32">
        <v>50835</v>
      </c>
      <c r="C31850" s="33" t="s">
        <v>353</v>
      </c>
      <c r="D31850" s="33" t="s">
        <v>354</v>
      </c>
      <c r="E31850" s="34">
        <v>13260</v>
      </c>
      <c r="F31850" s="35">
        <v>25.62</v>
      </c>
      <c r="G31850" s="34" t="s">
        <v>364</v>
      </c>
    </row>
    <row r="31851" spans="1:7">
      <c r="A31851" s="32">
        <v>2018</v>
      </c>
      <c r="B31851" s="32">
        <v>50835</v>
      </c>
      <c r="C31851" s="33" t="s">
        <v>563</v>
      </c>
      <c r="D31851" s="33" t="s">
        <v>564</v>
      </c>
      <c r="E31851" s="34">
        <v>69130</v>
      </c>
      <c r="F31851" s="35">
        <v>1.0529999999999999</v>
      </c>
      <c r="G31851" s="34" t="s">
        <v>364</v>
      </c>
    </row>
    <row r="31852" spans="1:7">
      <c r="A31852" s="32">
        <v>2018</v>
      </c>
      <c r="B31852" s="32">
        <v>50888</v>
      </c>
      <c r="C31852" s="33" t="s">
        <v>365</v>
      </c>
      <c r="D31852" s="33" t="s">
        <v>354</v>
      </c>
      <c r="E31852" s="34">
        <v>1926</v>
      </c>
      <c r="F31852" s="35">
        <v>10.9</v>
      </c>
      <c r="G31852" s="34" t="s">
        <v>364</v>
      </c>
    </row>
    <row r="31853" spans="1:7">
      <c r="A31853" s="32">
        <v>2018</v>
      </c>
      <c r="B31853" s="32">
        <v>50888</v>
      </c>
      <c r="C31853" s="33" t="s">
        <v>365</v>
      </c>
      <c r="D31853" s="33" t="s">
        <v>354</v>
      </c>
      <c r="E31853" s="34">
        <v>1882</v>
      </c>
      <c r="F31853" s="35">
        <v>12.4</v>
      </c>
      <c r="G31853" s="34" t="s">
        <v>364</v>
      </c>
    </row>
    <row r="31854" spans="1:7">
      <c r="A31854" s="32">
        <v>2018</v>
      </c>
      <c r="B31854" s="32">
        <v>50900</v>
      </c>
      <c r="C31854" s="33" t="s">
        <v>353</v>
      </c>
      <c r="D31854" s="33" t="s">
        <v>354</v>
      </c>
      <c r="E31854" s="34">
        <v>14977</v>
      </c>
      <c r="F31854" s="35">
        <v>26</v>
      </c>
      <c r="G31854" s="34" t="s">
        <v>364</v>
      </c>
    </row>
    <row r="31855" spans="1:7">
      <c r="A31855" s="32">
        <v>2018</v>
      </c>
      <c r="B31855" s="32">
        <v>50900</v>
      </c>
      <c r="C31855" s="33" t="s">
        <v>563</v>
      </c>
      <c r="D31855" s="33" t="s">
        <v>564</v>
      </c>
      <c r="E31855" s="34">
        <v>470839</v>
      </c>
      <c r="F31855" s="35">
        <v>1.07</v>
      </c>
      <c r="G31855" s="34" t="s">
        <v>364</v>
      </c>
    </row>
    <row r="31856" spans="1:7">
      <c r="A31856" s="32">
        <v>2018</v>
      </c>
      <c r="B31856" s="32">
        <v>50900</v>
      </c>
      <c r="C31856" s="33" t="s">
        <v>565</v>
      </c>
      <c r="D31856" s="33" t="s">
        <v>566</v>
      </c>
      <c r="E31856" s="34">
        <v>168</v>
      </c>
      <c r="F31856" s="35">
        <v>5.7960000000000003</v>
      </c>
      <c r="G31856" s="34" t="s">
        <v>364</v>
      </c>
    </row>
    <row r="31857" spans="1:7">
      <c r="A31857" s="32">
        <v>2018</v>
      </c>
      <c r="B31857" s="32">
        <v>50900</v>
      </c>
      <c r="C31857" s="33" t="s">
        <v>567</v>
      </c>
      <c r="D31857" s="33" t="s">
        <v>566</v>
      </c>
      <c r="E31857" s="34">
        <v>717</v>
      </c>
      <c r="F31857" s="35">
        <v>6.3419999999999996</v>
      </c>
      <c r="G31857" s="34" t="s">
        <v>364</v>
      </c>
    </row>
    <row r="31858" spans="1:7">
      <c r="A31858" s="32">
        <v>2018</v>
      </c>
      <c r="B31858" s="32">
        <v>50949</v>
      </c>
      <c r="C31858" s="33" t="s">
        <v>563</v>
      </c>
      <c r="D31858" s="33" t="s">
        <v>564</v>
      </c>
      <c r="E31858" s="34">
        <v>230751</v>
      </c>
      <c r="F31858" s="35">
        <v>1.024</v>
      </c>
      <c r="G31858" s="34" t="s">
        <v>364</v>
      </c>
    </row>
    <row r="31859" spans="1:7">
      <c r="A31859" s="32">
        <v>2018</v>
      </c>
      <c r="B31859" s="32">
        <v>50951</v>
      </c>
      <c r="C31859" s="33" t="s">
        <v>365</v>
      </c>
      <c r="D31859" s="33" t="s">
        <v>354</v>
      </c>
      <c r="E31859" s="34">
        <v>38639</v>
      </c>
      <c r="F31859" s="35">
        <v>12.09</v>
      </c>
      <c r="G31859" s="34" t="s">
        <v>364</v>
      </c>
    </row>
    <row r="31860" spans="1:7">
      <c r="A31860" s="32">
        <v>2018</v>
      </c>
      <c r="B31860" s="32">
        <v>50969</v>
      </c>
      <c r="C31860" s="33" t="s">
        <v>353</v>
      </c>
      <c r="D31860" s="33" t="s">
        <v>354</v>
      </c>
      <c r="E31860" s="34">
        <v>2734</v>
      </c>
      <c r="F31860" s="35">
        <v>22.6</v>
      </c>
      <c r="G31860" s="34" t="s">
        <v>364</v>
      </c>
    </row>
    <row r="31861" spans="1:7">
      <c r="A31861" s="32">
        <v>2018</v>
      </c>
      <c r="B31861" s="32">
        <v>50969</v>
      </c>
      <c r="C31861" s="33" t="s">
        <v>563</v>
      </c>
      <c r="D31861" s="33" t="s">
        <v>564</v>
      </c>
      <c r="E31861" s="34">
        <v>186181</v>
      </c>
      <c r="F31861" s="35">
        <v>1</v>
      </c>
      <c r="G31861" s="34" t="s">
        <v>364</v>
      </c>
    </row>
    <row r="31862" spans="1:7">
      <c r="A31862" s="32">
        <v>2018</v>
      </c>
      <c r="B31862" s="32">
        <v>50973</v>
      </c>
      <c r="C31862" s="33" t="s">
        <v>563</v>
      </c>
      <c r="D31862" s="33" t="s">
        <v>564</v>
      </c>
      <c r="E31862" s="34">
        <v>1807558</v>
      </c>
      <c r="F31862" s="35">
        <v>1.01</v>
      </c>
      <c r="G31862" s="34" t="s">
        <v>364</v>
      </c>
    </row>
    <row r="31863" spans="1:7">
      <c r="A31863" s="32">
        <v>2018</v>
      </c>
      <c r="B31863" s="32">
        <v>50973</v>
      </c>
      <c r="C31863" s="33" t="s">
        <v>563</v>
      </c>
      <c r="D31863" s="33" t="s">
        <v>564</v>
      </c>
      <c r="E31863" s="34">
        <v>1212781</v>
      </c>
      <c r="F31863" s="35">
        <v>1.01</v>
      </c>
      <c r="G31863" s="34" t="s">
        <v>364</v>
      </c>
    </row>
    <row r="31864" spans="1:7">
      <c r="A31864" s="32">
        <v>2018</v>
      </c>
      <c r="B31864" s="32">
        <v>50973</v>
      </c>
      <c r="C31864" s="33" t="s">
        <v>563</v>
      </c>
      <c r="D31864" s="33" t="s">
        <v>564</v>
      </c>
      <c r="E31864" s="34">
        <v>1630336</v>
      </c>
      <c r="F31864" s="35">
        <v>0.9</v>
      </c>
      <c r="G31864" s="34" t="s">
        <v>364</v>
      </c>
    </row>
    <row r="31865" spans="1:7">
      <c r="A31865" s="32">
        <v>2018</v>
      </c>
      <c r="B31865" s="32">
        <v>50974</v>
      </c>
      <c r="C31865" s="33" t="s">
        <v>365</v>
      </c>
      <c r="D31865" s="33" t="s">
        <v>354</v>
      </c>
      <c r="E31865" s="34">
        <v>34939</v>
      </c>
      <c r="F31865" s="35">
        <v>10.356</v>
      </c>
      <c r="G31865" s="34" t="s">
        <v>364</v>
      </c>
    </row>
    <row r="31866" spans="1:7">
      <c r="A31866" s="32">
        <v>2018</v>
      </c>
      <c r="B31866" s="32">
        <v>50974</v>
      </c>
      <c r="C31866" s="33" t="s">
        <v>353</v>
      </c>
      <c r="D31866" s="33" t="s">
        <v>354</v>
      </c>
      <c r="E31866" s="34">
        <v>1549</v>
      </c>
      <c r="F31866" s="35">
        <v>21.617999999999999</v>
      </c>
      <c r="G31866" s="34" t="s">
        <v>364</v>
      </c>
    </row>
    <row r="31867" spans="1:7">
      <c r="A31867" s="32">
        <v>2018</v>
      </c>
      <c r="B31867" s="32">
        <v>50974</v>
      </c>
      <c r="C31867" s="33" t="s">
        <v>353</v>
      </c>
      <c r="D31867" s="33" t="s">
        <v>354</v>
      </c>
      <c r="E31867" s="34">
        <v>518</v>
      </c>
      <c r="F31867" s="35">
        <v>20.402999999999999</v>
      </c>
      <c r="G31867" s="34" t="s">
        <v>364</v>
      </c>
    </row>
    <row r="31868" spans="1:7">
      <c r="A31868" s="32">
        <v>2018</v>
      </c>
      <c r="B31868" s="32">
        <v>50974</v>
      </c>
      <c r="C31868" s="33" t="s">
        <v>353</v>
      </c>
      <c r="D31868" s="33" t="s">
        <v>354</v>
      </c>
      <c r="E31868" s="34">
        <v>427</v>
      </c>
      <c r="F31868" s="35">
        <v>24.209</v>
      </c>
      <c r="G31868" s="34" t="s">
        <v>364</v>
      </c>
    </row>
    <row r="31869" spans="1:7">
      <c r="A31869" s="32">
        <v>2018</v>
      </c>
      <c r="B31869" s="32">
        <v>50974</v>
      </c>
      <c r="C31869" s="33" t="s">
        <v>353</v>
      </c>
      <c r="D31869" s="33" t="s">
        <v>354</v>
      </c>
      <c r="E31869" s="34">
        <v>172</v>
      </c>
      <c r="F31869" s="35">
        <v>23.89</v>
      </c>
      <c r="G31869" s="34" t="s">
        <v>364</v>
      </c>
    </row>
    <row r="31870" spans="1:7">
      <c r="A31870" s="32">
        <v>2018</v>
      </c>
      <c r="B31870" s="32">
        <v>50974</v>
      </c>
      <c r="C31870" s="33" t="s">
        <v>353</v>
      </c>
      <c r="D31870" s="33" t="s">
        <v>354</v>
      </c>
      <c r="E31870" s="34">
        <v>18</v>
      </c>
      <c r="F31870" s="35">
        <v>22.186</v>
      </c>
      <c r="G31870" s="34" t="s">
        <v>364</v>
      </c>
    </row>
    <row r="31871" spans="1:7">
      <c r="A31871" s="32">
        <v>2018</v>
      </c>
      <c r="B31871" s="32">
        <v>50974</v>
      </c>
      <c r="C31871" s="33" t="s">
        <v>353</v>
      </c>
      <c r="D31871" s="33" t="s">
        <v>354</v>
      </c>
      <c r="E31871" s="34">
        <v>114</v>
      </c>
      <c r="F31871" s="35">
        <v>25.757000000000001</v>
      </c>
      <c r="G31871" s="34" t="s">
        <v>364</v>
      </c>
    </row>
    <row r="31872" spans="1:7">
      <c r="A31872" s="32">
        <v>2018</v>
      </c>
      <c r="B31872" s="32">
        <v>50974</v>
      </c>
      <c r="C31872" s="33" t="s">
        <v>565</v>
      </c>
      <c r="D31872" s="33" t="s">
        <v>566</v>
      </c>
      <c r="E31872" s="34">
        <v>301</v>
      </c>
      <c r="F31872" s="35">
        <v>5.774</v>
      </c>
      <c r="G31872" s="34" t="s">
        <v>364</v>
      </c>
    </row>
    <row r="31873" spans="1:7">
      <c r="A31873" s="32">
        <v>2018</v>
      </c>
      <c r="B31873" s="32">
        <v>50974</v>
      </c>
      <c r="C31873" s="33" t="s">
        <v>365</v>
      </c>
      <c r="D31873" s="33" t="s">
        <v>354</v>
      </c>
      <c r="E31873" s="34">
        <v>55</v>
      </c>
      <c r="F31873" s="35">
        <v>15.105</v>
      </c>
      <c r="G31873" s="34" t="s">
        <v>364</v>
      </c>
    </row>
    <row r="31874" spans="1:7">
      <c r="A31874" s="32">
        <v>2018</v>
      </c>
      <c r="B31874" s="32">
        <v>50974</v>
      </c>
      <c r="C31874" s="33" t="s">
        <v>365</v>
      </c>
      <c r="D31874" s="33" t="s">
        <v>354</v>
      </c>
      <c r="E31874" s="34">
        <v>115</v>
      </c>
      <c r="F31874" s="35">
        <v>16.568999999999999</v>
      </c>
      <c r="G31874" s="34" t="s">
        <v>364</v>
      </c>
    </row>
    <row r="31875" spans="1:7">
      <c r="A31875" s="32">
        <v>2018</v>
      </c>
      <c r="B31875" s="32">
        <v>50974</v>
      </c>
      <c r="C31875" s="33" t="s">
        <v>365</v>
      </c>
      <c r="D31875" s="33" t="s">
        <v>354</v>
      </c>
      <c r="E31875" s="34">
        <v>525</v>
      </c>
      <c r="F31875" s="35">
        <v>11.208</v>
      </c>
      <c r="G31875" s="34" t="s">
        <v>364</v>
      </c>
    </row>
    <row r="31876" spans="1:7">
      <c r="A31876" s="32">
        <v>2018</v>
      </c>
      <c r="B31876" s="32">
        <v>50974</v>
      </c>
      <c r="C31876" s="33" t="s">
        <v>365</v>
      </c>
      <c r="D31876" s="33" t="s">
        <v>354</v>
      </c>
      <c r="E31876" s="34">
        <v>709</v>
      </c>
      <c r="F31876" s="35">
        <v>13.785</v>
      </c>
      <c r="G31876" s="34" t="s">
        <v>364</v>
      </c>
    </row>
    <row r="31877" spans="1:7">
      <c r="A31877" s="32">
        <v>2018</v>
      </c>
      <c r="B31877" s="32">
        <v>50974</v>
      </c>
      <c r="C31877" s="33" t="s">
        <v>365</v>
      </c>
      <c r="D31877" s="33" t="s">
        <v>354</v>
      </c>
      <c r="E31877" s="34">
        <v>1997</v>
      </c>
      <c r="F31877" s="35">
        <v>11.114000000000001</v>
      </c>
      <c r="G31877" s="34" t="s">
        <v>364</v>
      </c>
    </row>
    <row r="31878" spans="1:7">
      <c r="A31878" s="32">
        <v>2018</v>
      </c>
      <c r="B31878" s="32">
        <v>50974</v>
      </c>
      <c r="C31878" s="33" t="s">
        <v>365</v>
      </c>
      <c r="D31878" s="33" t="s">
        <v>354</v>
      </c>
      <c r="E31878" s="34">
        <v>2680</v>
      </c>
      <c r="F31878" s="35">
        <v>13.029</v>
      </c>
      <c r="G31878" s="34" t="s">
        <v>364</v>
      </c>
    </row>
    <row r="31879" spans="1:7">
      <c r="A31879" s="32">
        <v>2018</v>
      </c>
      <c r="B31879" s="32">
        <v>50974</v>
      </c>
      <c r="C31879" s="33" t="s">
        <v>365</v>
      </c>
      <c r="D31879" s="33" t="s">
        <v>354</v>
      </c>
      <c r="E31879" s="34">
        <v>5321</v>
      </c>
      <c r="F31879" s="35">
        <v>13.007999999999999</v>
      </c>
      <c r="G31879" s="34" t="s">
        <v>364</v>
      </c>
    </row>
    <row r="31880" spans="1:7">
      <c r="A31880" s="32">
        <v>2018</v>
      </c>
      <c r="B31880" s="32">
        <v>51030</v>
      </c>
      <c r="C31880" s="33" t="s">
        <v>565</v>
      </c>
      <c r="D31880" s="33" t="s">
        <v>566</v>
      </c>
      <c r="E31880" s="34">
        <v>3602</v>
      </c>
      <c r="F31880" s="35">
        <v>5.79</v>
      </c>
      <c r="G31880" s="34" t="s">
        <v>364</v>
      </c>
    </row>
    <row r="31881" spans="1:7">
      <c r="A31881" s="32">
        <v>2018</v>
      </c>
      <c r="B31881" s="32">
        <v>51030</v>
      </c>
      <c r="C31881" s="33" t="s">
        <v>563</v>
      </c>
      <c r="D31881" s="33" t="s">
        <v>564</v>
      </c>
      <c r="E31881" s="34">
        <v>182523</v>
      </c>
      <c r="F31881" s="35">
        <v>1.028</v>
      </c>
      <c r="G31881" s="34" t="s">
        <v>364</v>
      </c>
    </row>
    <row r="31882" spans="1:7">
      <c r="A31882" s="32">
        <v>2018</v>
      </c>
      <c r="B31882" s="32">
        <v>51030</v>
      </c>
      <c r="C31882" s="33" t="s">
        <v>563</v>
      </c>
      <c r="D31882" s="33" t="s">
        <v>564</v>
      </c>
      <c r="E31882" s="34">
        <v>105690</v>
      </c>
      <c r="F31882" s="35">
        <v>1.028</v>
      </c>
      <c r="G31882" s="34" t="s">
        <v>364</v>
      </c>
    </row>
    <row r="31883" spans="1:7">
      <c r="A31883" s="32">
        <v>2018</v>
      </c>
      <c r="B31883" s="32">
        <v>52006</v>
      </c>
      <c r="C31883" s="33" t="s">
        <v>563</v>
      </c>
      <c r="D31883" s="33" t="s">
        <v>564</v>
      </c>
      <c r="E31883" s="34">
        <v>552647</v>
      </c>
      <c r="F31883" s="35">
        <v>1.05</v>
      </c>
      <c r="G31883" s="34" t="s">
        <v>364</v>
      </c>
    </row>
    <row r="31884" spans="1:7">
      <c r="A31884" s="32">
        <v>2018</v>
      </c>
      <c r="B31884" s="32">
        <v>52007</v>
      </c>
      <c r="C31884" s="33" t="s">
        <v>565</v>
      </c>
      <c r="D31884" s="33" t="s">
        <v>566</v>
      </c>
      <c r="E31884" s="34">
        <v>91</v>
      </c>
      <c r="F31884" s="35">
        <v>5.88</v>
      </c>
      <c r="G31884" s="34">
        <v>1664.1</v>
      </c>
    </row>
    <row r="31885" spans="1:7">
      <c r="A31885" s="32">
        <v>2018</v>
      </c>
      <c r="B31885" s="32">
        <v>52019</v>
      </c>
      <c r="C31885" s="33" t="s">
        <v>563</v>
      </c>
      <c r="D31885" s="33" t="s">
        <v>564</v>
      </c>
      <c r="E31885" s="34">
        <v>3646038</v>
      </c>
      <c r="F31885" s="35">
        <v>1.0469999999999999</v>
      </c>
      <c r="G31885" s="34" t="s">
        <v>364</v>
      </c>
    </row>
    <row r="31886" spans="1:7">
      <c r="A31886" s="32">
        <v>2018</v>
      </c>
      <c r="B31886" s="32">
        <v>52019</v>
      </c>
      <c r="C31886" s="33" t="s">
        <v>565</v>
      </c>
      <c r="D31886" s="33" t="s">
        <v>566</v>
      </c>
      <c r="E31886" s="34">
        <v>36228</v>
      </c>
      <c r="F31886" s="35">
        <v>5.7990000000000004</v>
      </c>
      <c r="G31886" s="34" t="s">
        <v>364</v>
      </c>
    </row>
    <row r="31887" spans="1:7">
      <c r="A31887" s="32">
        <v>2018</v>
      </c>
      <c r="B31887" s="32">
        <v>52087</v>
      </c>
      <c r="C31887" s="33" t="s">
        <v>565</v>
      </c>
      <c r="D31887" s="33" t="s">
        <v>566</v>
      </c>
      <c r="E31887" s="34">
        <v>4042</v>
      </c>
      <c r="F31887" s="35">
        <v>5.88</v>
      </c>
      <c r="G31887" s="34">
        <v>1488</v>
      </c>
    </row>
    <row r="31888" spans="1:7">
      <c r="A31888" s="32">
        <v>2018</v>
      </c>
      <c r="B31888" s="32">
        <v>52087</v>
      </c>
      <c r="C31888" s="33" t="s">
        <v>565</v>
      </c>
      <c r="D31888" s="33" t="s">
        <v>566</v>
      </c>
      <c r="E31888" s="34">
        <v>1706</v>
      </c>
      <c r="F31888" s="35">
        <v>5.88</v>
      </c>
      <c r="G31888" s="34">
        <v>1675.3</v>
      </c>
    </row>
    <row r="31889" spans="1:7">
      <c r="A31889" s="32">
        <v>2018</v>
      </c>
      <c r="B31889" s="32">
        <v>52087</v>
      </c>
      <c r="C31889" s="33" t="s">
        <v>565</v>
      </c>
      <c r="D31889" s="33" t="s">
        <v>566</v>
      </c>
      <c r="E31889" s="34">
        <v>1715</v>
      </c>
      <c r="F31889" s="35">
        <v>5.88</v>
      </c>
      <c r="G31889" s="34">
        <v>1796.2</v>
      </c>
    </row>
    <row r="31890" spans="1:7">
      <c r="A31890" s="32">
        <v>2018</v>
      </c>
      <c r="B31890" s="32">
        <v>52087</v>
      </c>
      <c r="C31890" s="33" t="s">
        <v>565</v>
      </c>
      <c r="D31890" s="33" t="s">
        <v>566</v>
      </c>
      <c r="E31890" s="34">
        <v>2135</v>
      </c>
      <c r="F31890" s="35">
        <v>5.88</v>
      </c>
      <c r="G31890" s="34">
        <v>1783</v>
      </c>
    </row>
    <row r="31891" spans="1:7">
      <c r="A31891" s="32">
        <v>2018</v>
      </c>
      <c r="B31891" s="32">
        <v>52087</v>
      </c>
      <c r="C31891" s="33" t="s">
        <v>563</v>
      </c>
      <c r="D31891" s="33" t="s">
        <v>564</v>
      </c>
      <c r="E31891" s="34">
        <v>1910</v>
      </c>
      <c r="F31891" s="35">
        <v>1.091</v>
      </c>
      <c r="G31891" s="34">
        <v>794</v>
      </c>
    </row>
    <row r="31892" spans="1:7">
      <c r="A31892" s="32">
        <v>2018</v>
      </c>
      <c r="B31892" s="32">
        <v>52087</v>
      </c>
      <c r="C31892" s="33" t="s">
        <v>563</v>
      </c>
      <c r="D31892" s="33" t="s">
        <v>564</v>
      </c>
      <c r="E31892" s="34">
        <v>9224</v>
      </c>
      <c r="F31892" s="35">
        <v>1.081</v>
      </c>
      <c r="G31892" s="34">
        <v>504.6</v>
      </c>
    </row>
    <row r="31893" spans="1:7">
      <c r="A31893" s="32">
        <v>2018</v>
      </c>
      <c r="B31893" s="32">
        <v>52087</v>
      </c>
      <c r="C31893" s="33" t="s">
        <v>563</v>
      </c>
      <c r="D31893" s="33" t="s">
        <v>564</v>
      </c>
      <c r="E31893" s="34">
        <v>13779</v>
      </c>
      <c r="F31893" s="35">
        <v>1.077</v>
      </c>
      <c r="G31893" s="34">
        <v>370.1</v>
      </c>
    </row>
    <row r="31894" spans="1:7">
      <c r="A31894" s="32">
        <v>2018</v>
      </c>
      <c r="B31894" s="32">
        <v>52087</v>
      </c>
      <c r="C31894" s="33" t="s">
        <v>563</v>
      </c>
      <c r="D31894" s="33" t="s">
        <v>564</v>
      </c>
      <c r="E31894" s="34">
        <v>20630</v>
      </c>
      <c r="F31894" s="35">
        <v>1.0720000000000001</v>
      </c>
      <c r="G31894" s="34">
        <v>287</v>
      </c>
    </row>
    <row r="31895" spans="1:7">
      <c r="A31895" s="32">
        <v>2018</v>
      </c>
      <c r="B31895" s="32">
        <v>52087</v>
      </c>
      <c r="C31895" s="33" t="s">
        <v>563</v>
      </c>
      <c r="D31895" s="33" t="s">
        <v>564</v>
      </c>
      <c r="E31895" s="34">
        <v>24799</v>
      </c>
      <c r="F31895" s="35">
        <v>1.0720000000000001</v>
      </c>
      <c r="G31895" s="34">
        <v>338.1</v>
      </c>
    </row>
    <row r="31896" spans="1:7">
      <c r="A31896" s="32">
        <v>2018</v>
      </c>
      <c r="B31896" s="32">
        <v>52087</v>
      </c>
      <c r="C31896" s="33" t="s">
        <v>563</v>
      </c>
      <c r="D31896" s="33" t="s">
        <v>564</v>
      </c>
      <c r="E31896" s="34">
        <v>29343</v>
      </c>
      <c r="F31896" s="35">
        <v>1.0720000000000001</v>
      </c>
      <c r="G31896" s="34">
        <v>332</v>
      </c>
    </row>
    <row r="31897" spans="1:7">
      <c r="A31897" s="32">
        <v>2018</v>
      </c>
      <c r="B31897" s="32">
        <v>52087</v>
      </c>
      <c r="C31897" s="33" t="s">
        <v>563</v>
      </c>
      <c r="D31897" s="33" t="s">
        <v>564</v>
      </c>
      <c r="E31897" s="34">
        <v>33528</v>
      </c>
      <c r="F31897" s="35">
        <v>1.0740000000000001</v>
      </c>
      <c r="G31897" s="34">
        <v>311.5</v>
      </c>
    </row>
    <row r="31898" spans="1:7">
      <c r="A31898" s="32">
        <v>2018</v>
      </c>
      <c r="B31898" s="32">
        <v>52087</v>
      </c>
      <c r="C31898" s="33" t="s">
        <v>563</v>
      </c>
      <c r="D31898" s="33" t="s">
        <v>564</v>
      </c>
      <c r="E31898" s="34">
        <v>58320</v>
      </c>
      <c r="F31898" s="35">
        <v>1.0840000000000001</v>
      </c>
      <c r="G31898" s="34">
        <v>325.10000000000002</v>
      </c>
    </row>
    <row r="31899" spans="1:7">
      <c r="A31899" s="32">
        <v>2018</v>
      </c>
      <c r="B31899" s="32">
        <v>52088</v>
      </c>
      <c r="C31899" s="33" t="s">
        <v>563</v>
      </c>
      <c r="D31899" s="33" t="s">
        <v>564</v>
      </c>
      <c r="E31899" s="34">
        <v>1083772</v>
      </c>
      <c r="F31899" s="35">
        <v>1.036</v>
      </c>
      <c r="G31899" s="34" t="s">
        <v>364</v>
      </c>
    </row>
    <row r="31900" spans="1:7">
      <c r="A31900" s="32">
        <v>2018</v>
      </c>
      <c r="B31900" s="32">
        <v>52120</v>
      </c>
      <c r="C31900" s="33" t="s">
        <v>563</v>
      </c>
      <c r="D31900" s="33" t="s">
        <v>564</v>
      </c>
      <c r="E31900" s="34">
        <v>3217961</v>
      </c>
      <c r="F31900" s="35">
        <v>1.03</v>
      </c>
      <c r="G31900" s="34" t="s">
        <v>364</v>
      </c>
    </row>
    <row r="31901" spans="1:7">
      <c r="A31901" s="32">
        <v>2018</v>
      </c>
      <c r="B31901" s="32">
        <v>52169</v>
      </c>
      <c r="C31901" s="33" t="s">
        <v>563</v>
      </c>
      <c r="D31901" s="33" t="s">
        <v>564</v>
      </c>
      <c r="E31901" s="34">
        <v>815612</v>
      </c>
      <c r="F31901" s="35">
        <v>1.0349999999999999</v>
      </c>
      <c r="G31901" s="34" t="s">
        <v>364</v>
      </c>
    </row>
    <row r="31902" spans="1:7">
      <c r="A31902" s="32">
        <v>2018</v>
      </c>
      <c r="B31902" s="32">
        <v>52176</v>
      </c>
      <c r="C31902" s="33" t="s">
        <v>563</v>
      </c>
      <c r="D31902" s="33" t="s">
        <v>564</v>
      </c>
      <c r="E31902" s="34">
        <v>396034</v>
      </c>
      <c r="F31902" s="35">
        <v>1.0249999999999999</v>
      </c>
      <c r="G31902" s="34" t="s">
        <v>364</v>
      </c>
    </row>
    <row r="31903" spans="1:7">
      <c r="A31903" s="32">
        <v>2018</v>
      </c>
      <c r="B31903" s="32">
        <v>54041</v>
      </c>
      <c r="C31903" s="33" t="s">
        <v>563</v>
      </c>
      <c r="D31903" s="33" t="s">
        <v>564</v>
      </c>
      <c r="E31903" s="34">
        <v>42846</v>
      </c>
      <c r="F31903" s="35">
        <v>1.0309999999999999</v>
      </c>
      <c r="G31903" s="34" t="s">
        <v>364</v>
      </c>
    </row>
    <row r="31904" spans="1:7">
      <c r="A31904" s="32">
        <v>2018</v>
      </c>
      <c r="B31904" s="32">
        <v>54081</v>
      </c>
      <c r="C31904" s="33" t="s">
        <v>353</v>
      </c>
      <c r="D31904" s="33" t="s">
        <v>354</v>
      </c>
      <c r="E31904" s="34">
        <v>11148</v>
      </c>
      <c r="F31904" s="35">
        <v>25.72</v>
      </c>
      <c r="G31904" s="34" t="s">
        <v>364</v>
      </c>
    </row>
    <row r="31905" spans="1:7">
      <c r="A31905" s="32">
        <v>2018</v>
      </c>
      <c r="B31905" s="32">
        <v>54087</v>
      </c>
      <c r="C31905" s="33" t="s">
        <v>563</v>
      </c>
      <c r="D31905" s="33" t="s">
        <v>564</v>
      </c>
      <c r="E31905" s="34">
        <v>32604</v>
      </c>
      <c r="F31905" s="35">
        <v>1.05</v>
      </c>
      <c r="G31905" s="34" t="s">
        <v>364</v>
      </c>
    </row>
    <row r="31906" spans="1:7">
      <c r="A31906" s="32">
        <v>2018</v>
      </c>
      <c r="B31906" s="32">
        <v>54101</v>
      </c>
      <c r="C31906" s="33" t="s">
        <v>353</v>
      </c>
      <c r="D31906" s="33" t="s">
        <v>354</v>
      </c>
      <c r="E31906" s="34">
        <v>10429</v>
      </c>
      <c r="F31906" s="35">
        <v>24.146000000000001</v>
      </c>
      <c r="G31906" s="34" t="s">
        <v>364</v>
      </c>
    </row>
    <row r="31907" spans="1:7">
      <c r="A31907" s="32">
        <v>2018</v>
      </c>
      <c r="B31907" s="32">
        <v>54101</v>
      </c>
      <c r="C31907" s="33" t="s">
        <v>353</v>
      </c>
      <c r="D31907" s="33" t="s">
        <v>354</v>
      </c>
      <c r="E31907" s="34">
        <v>2952</v>
      </c>
      <c r="F31907" s="35">
        <v>25.12</v>
      </c>
      <c r="G31907" s="34" t="s">
        <v>364</v>
      </c>
    </row>
    <row r="31908" spans="1:7">
      <c r="A31908" s="32">
        <v>2018</v>
      </c>
      <c r="B31908" s="32">
        <v>54101</v>
      </c>
      <c r="C31908" s="33" t="s">
        <v>565</v>
      </c>
      <c r="D31908" s="33" t="s">
        <v>566</v>
      </c>
      <c r="E31908" s="34">
        <v>3471</v>
      </c>
      <c r="F31908" s="35">
        <v>5.7960000000000003</v>
      </c>
      <c r="G31908" s="34" t="s">
        <v>364</v>
      </c>
    </row>
    <row r="31909" spans="1:7">
      <c r="A31909" s="32">
        <v>2018</v>
      </c>
      <c r="B31909" s="32">
        <v>54101</v>
      </c>
      <c r="C31909" s="33" t="s">
        <v>563</v>
      </c>
      <c r="D31909" s="33" t="s">
        <v>564</v>
      </c>
      <c r="E31909" s="34">
        <v>265238</v>
      </c>
      <c r="F31909" s="35">
        <v>1</v>
      </c>
      <c r="G31909" s="34" t="s">
        <v>364</v>
      </c>
    </row>
    <row r="31910" spans="1:7">
      <c r="A31910" s="32">
        <v>2018</v>
      </c>
      <c r="B31910" s="32">
        <v>54101</v>
      </c>
      <c r="C31910" s="33" t="s">
        <v>567</v>
      </c>
      <c r="D31910" s="33" t="s">
        <v>566</v>
      </c>
      <c r="E31910" s="34">
        <v>8447</v>
      </c>
      <c r="F31910" s="35">
        <v>6.2969999999999997</v>
      </c>
      <c r="G31910" s="34" t="s">
        <v>364</v>
      </c>
    </row>
    <row r="31911" spans="1:7">
      <c r="A31911" s="32">
        <v>2018</v>
      </c>
      <c r="B31911" s="32">
        <v>54101</v>
      </c>
      <c r="C31911" s="33" t="s">
        <v>353</v>
      </c>
      <c r="D31911" s="33" t="s">
        <v>354</v>
      </c>
      <c r="E31911" s="34">
        <v>1026</v>
      </c>
      <c r="F31911" s="35">
        <v>25.047999999999998</v>
      </c>
      <c r="G31911" s="34" t="s">
        <v>364</v>
      </c>
    </row>
    <row r="31912" spans="1:7">
      <c r="A31912" s="32">
        <v>2018</v>
      </c>
      <c r="B31912" s="32">
        <v>54104</v>
      </c>
      <c r="C31912" s="33" t="s">
        <v>353</v>
      </c>
      <c r="D31912" s="33" t="s">
        <v>354</v>
      </c>
      <c r="E31912" s="34">
        <v>6795</v>
      </c>
      <c r="F31912" s="35">
        <v>24</v>
      </c>
      <c r="G31912" s="34" t="s">
        <v>364</v>
      </c>
    </row>
    <row r="31913" spans="1:7">
      <c r="A31913" s="32">
        <v>2018</v>
      </c>
      <c r="B31913" s="32">
        <v>54104</v>
      </c>
      <c r="C31913" s="33" t="s">
        <v>563</v>
      </c>
      <c r="D31913" s="33" t="s">
        <v>564</v>
      </c>
      <c r="E31913" s="34">
        <v>342606</v>
      </c>
      <c r="F31913" s="35">
        <v>1.0249999999999999</v>
      </c>
      <c r="G31913" s="34" t="s">
        <v>364</v>
      </c>
    </row>
    <row r="31914" spans="1:7">
      <c r="A31914" s="32">
        <v>2018</v>
      </c>
      <c r="B31914" s="32">
        <v>54304</v>
      </c>
      <c r="C31914" s="33" t="s">
        <v>353</v>
      </c>
      <c r="D31914" s="33" t="s">
        <v>354</v>
      </c>
      <c r="E31914" s="34">
        <v>11804</v>
      </c>
      <c r="F31914" s="35">
        <v>24.15</v>
      </c>
      <c r="G31914" s="34" t="s">
        <v>364</v>
      </c>
    </row>
    <row r="31915" spans="1:7">
      <c r="A31915" s="32">
        <v>2018</v>
      </c>
      <c r="B31915" s="32">
        <v>54304</v>
      </c>
      <c r="C31915" s="33" t="s">
        <v>565</v>
      </c>
      <c r="D31915" s="33" t="s">
        <v>566</v>
      </c>
      <c r="E31915" s="34">
        <v>179</v>
      </c>
      <c r="F31915" s="35">
        <v>5.88</v>
      </c>
      <c r="G31915" s="34" t="s">
        <v>364</v>
      </c>
    </row>
    <row r="31916" spans="1:7">
      <c r="A31916" s="32">
        <v>2018</v>
      </c>
      <c r="B31916" s="32">
        <v>54304</v>
      </c>
      <c r="C31916" s="33" t="s">
        <v>565</v>
      </c>
      <c r="D31916" s="33" t="s">
        <v>566</v>
      </c>
      <c r="E31916" s="34">
        <v>179</v>
      </c>
      <c r="F31916" s="35">
        <v>5.88</v>
      </c>
      <c r="G31916" s="34" t="s">
        <v>364</v>
      </c>
    </row>
    <row r="31917" spans="1:7">
      <c r="A31917" s="32">
        <v>2018</v>
      </c>
      <c r="B31917" s="32">
        <v>54304</v>
      </c>
      <c r="C31917" s="33" t="s">
        <v>565</v>
      </c>
      <c r="D31917" s="33" t="s">
        <v>566</v>
      </c>
      <c r="E31917" s="34">
        <v>179</v>
      </c>
      <c r="F31917" s="35">
        <v>5.88</v>
      </c>
      <c r="G31917" s="34" t="s">
        <v>364</v>
      </c>
    </row>
    <row r="31918" spans="1:7">
      <c r="A31918" s="32">
        <v>2018</v>
      </c>
      <c r="B31918" s="32">
        <v>54304</v>
      </c>
      <c r="C31918" s="33" t="s">
        <v>565</v>
      </c>
      <c r="D31918" s="33" t="s">
        <v>566</v>
      </c>
      <c r="E31918" s="34">
        <v>179</v>
      </c>
      <c r="F31918" s="35">
        <v>5.88</v>
      </c>
      <c r="G31918" s="34" t="s">
        <v>364</v>
      </c>
    </row>
    <row r="31919" spans="1:7">
      <c r="A31919" s="32">
        <v>2018</v>
      </c>
      <c r="B31919" s="32">
        <v>54304</v>
      </c>
      <c r="C31919" s="33" t="s">
        <v>565</v>
      </c>
      <c r="D31919" s="33" t="s">
        <v>566</v>
      </c>
      <c r="E31919" s="34">
        <v>178</v>
      </c>
      <c r="F31919" s="35">
        <v>5.88</v>
      </c>
      <c r="G31919" s="34" t="s">
        <v>364</v>
      </c>
    </row>
    <row r="31920" spans="1:7">
      <c r="A31920" s="32">
        <v>2018</v>
      </c>
      <c r="B31920" s="32">
        <v>54304</v>
      </c>
      <c r="C31920" s="33" t="s">
        <v>565</v>
      </c>
      <c r="D31920" s="33" t="s">
        <v>566</v>
      </c>
      <c r="E31920" s="34">
        <v>179</v>
      </c>
      <c r="F31920" s="35">
        <v>5.88</v>
      </c>
      <c r="G31920" s="34" t="s">
        <v>364</v>
      </c>
    </row>
    <row r="31921" spans="1:7">
      <c r="A31921" s="32">
        <v>2018</v>
      </c>
      <c r="B31921" s="32">
        <v>54324</v>
      </c>
      <c r="C31921" s="33" t="s">
        <v>565</v>
      </c>
      <c r="D31921" s="33" t="s">
        <v>566</v>
      </c>
      <c r="E31921" s="34">
        <v>3602</v>
      </c>
      <c r="F31921" s="35">
        <v>5.79</v>
      </c>
      <c r="G31921" s="34" t="s">
        <v>364</v>
      </c>
    </row>
    <row r="31922" spans="1:7">
      <c r="A31922" s="32">
        <v>2018</v>
      </c>
      <c r="B31922" s="32">
        <v>54324</v>
      </c>
      <c r="C31922" s="33" t="s">
        <v>563</v>
      </c>
      <c r="D31922" s="33" t="s">
        <v>564</v>
      </c>
      <c r="E31922" s="34">
        <v>313332</v>
      </c>
      <c r="F31922" s="35">
        <v>1.028</v>
      </c>
      <c r="G31922" s="34" t="s">
        <v>364</v>
      </c>
    </row>
    <row r="31923" spans="1:7">
      <c r="A31923" s="32">
        <v>2018</v>
      </c>
      <c r="B31923" s="32">
        <v>54324</v>
      </c>
      <c r="C31923" s="33" t="s">
        <v>563</v>
      </c>
      <c r="D31923" s="33" t="s">
        <v>564</v>
      </c>
      <c r="E31923" s="34">
        <v>547457</v>
      </c>
      <c r="F31923" s="35">
        <v>1.028</v>
      </c>
      <c r="G31923" s="34" t="s">
        <v>364</v>
      </c>
    </row>
    <row r="31924" spans="1:7">
      <c r="A31924" s="32">
        <v>2018</v>
      </c>
      <c r="B31924" s="32">
        <v>54537</v>
      </c>
      <c r="C31924" s="33" t="s">
        <v>565</v>
      </c>
      <c r="D31924" s="33" t="s">
        <v>566</v>
      </c>
      <c r="E31924" s="34">
        <v>4875</v>
      </c>
      <c r="F31924" s="35">
        <v>5.8810000000000002</v>
      </c>
      <c r="G31924" s="34">
        <v>1724.2</v>
      </c>
    </row>
    <row r="31925" spans="1:7">
      <c r="A31925" s="32">
        <v>2018</v>
      </c>
      <c r="B31925" s="32">
        <v>54538</v>
      </c>
      <c r="C31925" s="33" t="s">
        <v>563</v>
      </c>
      <c r="D31925" s="33" t="s">
        <v>564</v>
      </c>
      <c r="E31925" s="34">
        <v>151427</v>
      </c>
      <c r="F31925" s="35">
        <v>1.018</v>
      </c>
      <c r="G31925" s="34">
        <v>380.5</v>
      </c>
    </row>
    <row r="31926" spans="1:7">
      <c r="A31926" s="32">
        <v>2018</v>
      </c>
      <c r="B31926" s="32">
        <v>54538</v>
      </c>
      <c r="C31926" s="33" t="s">
        <v>565</v>
      </c>
      <c r="D31926" s="33" t="s">
        <v>566</v>
      </c>
      <c r="E31926" s="34">
        <v>4902</v>
      </c>
      <c r="F31926" s="35">
        <v>5.8</v>
      </c>
      <c r="G31926" s="34">
        <v>1593.6</v>
      </c>
    </row>
    <row r="31927" spans="1:7">
      <c r="A31927" s="32">
        <v>2018</v>
      </c>
      <c r="B31927" s="32">
        <v>54547</v>
      </c>
      <c r="C31927" s="33" t="s">
        <v>563</v>
      </c>
      <c r="D31927" s="33" t="s">
        <v>564</v>
      </c>
      <c r="E31927" s="34">
        <v>3079063</v>
      </c>
      <c r="F31927" s="35">
        <v>1.03</v>
      </c>
      <c r="G31927" s="34" t="s">
        <v>364</v>
      </c>
    </row>
    <row r="31928" spans="1:7">
      <c r="A31928" s="32">
        <v>2018</v>
      </c>
      <c r="B31928" s="32">
        <v>54634</v>
      </c>
      <c r="C31928" s="33" t="s">
        <v>365</v>
      </c>
      <c r="D31928" s="33" t="s">
        <v>354</v>
      </c>
      <c r="E31928" s="34">
        <v>126990</v>
      </c>
      <c r="F31928" s="35">
        <v>6.4379999999999997</v>
      </c>
      <c r="G31928" s="34" t="s">
        <v>364</v>
      </c>
    </row>
    <row r="31929" spans="1:7">
      <c r="A31929" s="32">
        <v>2018</v>
      </c>
      <c r="B31929" s="32">
        <v>54634</v>
      </c>
      <c r="C31929" s="33" t="s">
        <v>565</v>
      </c>
      <c r="D31929" s="33" t="s">
        <v>566</v>
      </c>
      <c r="E31929" s="34">
        <v>1584</v>
      </c>
      <c r="F31929" s="35">
        <v>5.88</v>
      </c>
      <c r="G31929" s="34" t="s">
        <v>364</v>
      </c>
    </row>
    <row r="31930" spans="1:7">
      <c r="A31930" s="32">
        <v>2018</v>
      </c>
      <c r="B31930" s="32">
        <v>54640</v>
      </c>
      <c r="C31930" s="33" t="s">
        <v>565</v>
      </c>
      <c r="D31930" s="33" t="s">
        <v>566</v>
      </c>
      <c r="E31930" s="34">
        <v>39</v>
      </c>
      <c r="F31930" s="35">
        <v>5.8380000000000001</v>
      </c>
      <c r="G31930" s="34" t="s">
        <v>364</v>
      </c>
    </row>
    <row r="31931" spans="1:7">
      <c r="A31931" s="32">
        <v>2018</v>
      </c>
      <c r="B31931" s="32">
        <v>54640</v>
      </c>
      <c r="C31931" s="33" t="s">
        <v>565</v>
      </c>
      <c r="D31931" s="33" t="s">
        <v>566</v>
      </c>
      <c r="E31931" s="34">
        <v>259</v>
      </c>
      <c r="F31931" s="35">
        <v>5.8380000000000001</v>
      </c>
      <c r="G31931" s="34" t="s">
        <v>364</v>
      </c>
    </row>
    <row r="31932" spans="1:7">
      <c r="A31932" s="32">
        <v>2018</v>
      </c>
      <c r="B31932" s="32">
        <v>54640</v>
      </c>
      <c r="C31932" s="33" t="s">
        <v>563</v>
      </c>
      <c r="D31932" s="33" t="s">
        <v>564</v>
      </c>
      <c r="E31932" s="34">
        <v>87</v>
      </c>
      <c r="F31932" s="35">
        <v>1.0609999999999999</v>
      </c>
      <c r="G31932" s="34" t="s">
        <v>364</v>
      </c>
    </row>
    <row r="31933" spans="1:7">
      <c r="A31933" s="32">
        <v>2018</v>
      </c>
      <c r="B31933" s="32">
        <v>54640</v>
      </c>
      <c r="C31933" s="33" t="s">
        <v>563</v>
      </c>
      <c r="D31933" s="33" t="s">
        <v>564</v>
      </c>
      <c r="E31933" s="34">
        <v>150</v>
      </c>
      <c r="F31933" s="35">
        <v>1.0609999999999999</v>
      </c>
      <c r="G31933" s="34" t="s">
        <v>364</v>
      </c>
    </row>
    <row r="31934" spans="1:7">
      <c r="A31934" s="32">
        <v>2018</v>
      </c>
      <c r="B31934" s="32">
        <v>54640</v>
      </c>
      <c r="C31934" s="33" t="s">
        <v>563</v>
      </c>
      <c r="D31934" s="33" t="s">
        <v>564</v>
      </c>
      <c r="E31934" s="34">
        <v>77847</v>
      </c>
      <c r="F31934" s="35">
        <v>1.0609999999999999</v>
      </c>
      <c r="G31934" s="34" t="s">
        <v>364</v>
      </c>
    </row>
    <row r="31935" spans="1:7">
      <c r="A31935" s="32">
        <v>2018</v>
      </c>
      <c r="B31935" s="32">
        <v>54640</v>
      </c>
      <c r="C31935" s="33" t="s">
        <v>563</v>
      </c>
      <c r="D31935" s="33" t="s">
        <v>564</v>
      </c>
      <c r="E31935" s="34">
        <v>4199</v>
      </c>
      <c r="F31935" s="35">
        <v>1.0609999999999999</v>
      </c>
      <c r="G31935" s="34" t="s">
        <v>364</v>
      </c>
    </row>
    <row r="31936" spans="1:7">
      <c r="A31936" s="32">
        <v>2018</v>
      </c>
      <c r="B31936" s="32">
        <v>54640</v>
      </c>
      <c r="C31936" s="33" t="s">
        <v>563</v>
      </c>
      <c r="D31936" s="33" t="s">
        <v>564</v>
      </c>
      <c r="E31936" s="34">
        <v>3148</v>
      </c>
      <c r="F31936" s="35">
        <v>1.0609999999999999</v>
      </c>
      <c r="G31936" s="34" t="s">
        <v>364</v>
      </c>
    </row>
    <row r="31937" spans="1:7">
      <c r="A31937" s="32">
        <v>2018</v>
      </c>
      <c r="B31937" s="32">
        <v>54646</v>
      </c>
      <c r="C31937" s="33" t="s">
        <v>565</v>
      </c>
      <c r="D31937" s="33" t="s">
        <v>566</v>
      </c>
      <c r="E31937" s="34">
        <v>1393</v>
      </c>
      <c r="F31937" s="35">
        <v>5.4640000000000004</v>
      </c>
      <c r="G31937" s="34" t="s">
        <v>364</v>
      </c>
    </row>
    <row r="31938" spans="1:7">
      <c r="A31938" s="32">
        <v>2018</v>
      </c>
      <c r="B31938" s="32">
        <v>54646</v>
      </c>
      <c r="C31938" s="33" t="s">
        <v>567</v>
      </c>
      <c r="D31938" s="33" t="s">
        <v>566</v>
      </c>
      <c r="E31938" s="34">
        <v>178183</v>
      </c>
      <c r="F31938" s="35">
        <v>5.9210000000000003</v>
      </c>
      <c r="G31938" s="34" t="s">
        <v>364</v>
      </c>
    </row>
    <row r="31939" spans="1:7">
      <c r="A31939" s="32">
        <v>2018</v>
      </c>
      <c r="B31939" s="32">
        <v>54676</v>
      </c>
      <c r="C31939" s="33" t="s">
        <v>563</v>
      </c>
      <c r="D31939" s="33" t="s">
        <v>564</v>
      </c>
      <c r="E31939" s="34">
        <v>2555900</v>
      </c>
      <c r="F31939" s="35">
        <v>1.02</v>
      </c>
      <c r="G31939" s="34" t="s">
        <v>364</v>
      </c>
    </row>
    <row r="31940" spans="1:7">
      <c r="A31940" s="32">
        <v>2018</v>
      </c>
      <c r="B31940" s="32">
        <v>54761</v>
      </c>
      <c r="C31940" s="33" t="s">
        <v>563</v>
      </c>
      <c r="D31940" s="33" t="s">
        <v>564</v>
      </c>
      <c r="E31940" s="34">
        <v>1908848</v>
      </c>
      <c r="F31940" s="35">
        <v>1.0409999999999999</v>
      </c>
      <c r="G31940" s="34" t="s">
        <v>364</v>
      </c>
    </row>
    <row r="31941" spans="1:7">
      <c r="A31941" s="32">
        <v>2018</v>
      </c>
      <c r="B31941" s="32">
        <v>54805</v>
      </c>
      <c r="C31941" s="33" t="s">
        <v>563</v>
      </c>
      <c r="D31941" s="33" t="s">
        <v>564</v>
      </c>
      <c r="E31941" s="34">
        <v>315</v>
      </c>
      <c r="F31941" s="35">
        <v>1.028</v>
      </c>
      <c r="G31941" s="34" t="s">
        <v>364</v>
      </c>
    </row>
    <row r="31942" spans="1:7">
      <c r="A31942" s="32">
        <v>2018</v>
      </c>
      <c r="B31942" s="32">
        <v>54805</v>
      </c>
      <c r="C31942" s="33" t="s">
        <v>563</v>
      </c>
      <c r="D31942" s="33" t="s">
        <v>564</v>
      </c>
      <c r="E31942" s="34">
        <v>463</v>
      </c>
      <c r="F31942" s="35">
        <v>1.028</v>
      </c>
      <c r="G31942" s="34" t="s">
        <v>364</v>
      </c>
    </row>
    <row r="31943" spans="1:7">
      <c r="A31943" s="32">
        <v>2018</v>
      </c>
      <c r="B31943" s="32">
        <v>54805</v>
      </c>
      <c r="C31943" s="33" t="s">
        <v>563</v>
      </c>
      <c r="D31943" s="33" t="s">
        <v>564</v>
      </c>
      <c r="E31943" s="34">
        <v>7280</v>
      </c>
      <c r="F31943" s="35">
        <v>1.028</v>
      </c>
      <c r="G31943" s="34" t="s">
        <v>364</v>
      </c>
    </row>
    <row r="31944" spans="1:7">
      <c r="A31944" s="32">
        <v>2018</v>
      </c>
      <c r="B31944" s="32">
        <v>54805</v>
      </c>
      <c r="C31944" s="33" t="s">
        <v>563</v>
      </c>
      <c r="D31944" s="33" t="s">
        <v>564</v>
      </c>
      <c r="E31944" s="34">
        <v>7168</v>
      </c>
      <c r="F31944" s="35">
        <v>1.028</v>
      </c>
      <c r="G31944" s="34" t="s">
        <v>364</v>
      </c>
    </row>
    <row r="31945" spans="1:7">
      <c r="A31945" s="32">
        <v>2018</v>
      </c>
      <c r="B31945" s="32">
        <v>54805</v>
      </c>
      <c r="C31945" s="33" t="s">
        <v>563</v>
      </c>
      <c r="D31945" s="33" t="s">
        <v>564</v>
      </c>
      <c r="E31945" s="34">
        <v>629</v>
      </c>
      <c r="F31945" s="35">
        <v>1.028</v>
      </c>
      <c r="G31945" s="34" t="s">
        <v>364</v>
      </c>
    </row>
    <row r="31946" spans="1:7">
      <c r="A31946" s="32">
        <v>2018</v>
      </c>
      <c r="B31946" s="32">
        <v>54805</v>
      </c>
      <c r="C31946" s="33" t="s">
        <v>563</v>
      </c>
      <c r="D31946" s="33" t="s">
        <v>564</v>
      </c>
      <c r="E31946" s="34">
        <v>8195</v>
      </c>
      <c r="F31946" s="35">
        <v>1.028</v>
      </c>
      <c r="G31946" s="34" t="s">
        <v>364</v>
      </c>
    </row>
    <row r="31947" spans="1:7">
      <c r="A31947" s="32">
        <v>2018</v>
      </c>
      <c r="B31947" s="32">
        <v>54805</v>
      </c>
      <c r="C31947" s="33" t="s">
        <v>563</v>
      </c>
      <c r="D31947" s="33" t="s">
        <v>564</v>
      </c>
      <c r="E31947" s="34">
        <v>1901</v>
      </c>
      <c r="F31947" s="35">
        <v>1.028</v>
      </c>
      <c r="G31947" s="34" t="s">
        <v>364</v>
      </c>
    </row>
    <row r="31948" spans="1:7">
      <c r="A31948" s="32">
        <v>2018</v>
      </c>
      <c r="B31948" s="32">
        <v>54805</v>
      </c>
      <c r="C31948" s="33" t="s">
        <v>563</v>
      </c>
      <c r="D31948" s="33" t="s">
        <v>564</v>
      </c>
      <c r="E31948" s="34">
        <v>637</v>
      </c>
      <c r="F31948" s="35">
        <v>1.028</v>
      </c>
      <c r="G31948" s="34" t="s">
        <v>364</v>
      </c>
    </row>
    <row r="31949" spans="1:7">
      <c r="A31949" s="32">
        <v>2018</v>
      </c>
      <c r="B31949" s="32">
        <v>54805</v>
      </c>
      <c r="C31949" s="33" t="s">
        <v>563</v>
      </c>
      <c r="D31949" s="33" t="s">
        <v>564</v>
      </c>
      <c r="E31949" s="34">
        <v>9740</v>
      </c>
      <c r="F31949" s="35">
        <v>1.028</v>
      </c>
      <c r="G31949" s="34" t="s">
        <v>364</v>
      </c>
    </row>
    <row r="31950" spans="1:7">
      <c r="A31950" s="32">
        <v>2018</v>
      </c>
      <c r="B31950" s="32">
        <v>54817</v>
      </c>
      <c r="C31950" s="33" t="s">
        <v>563</v>
      </c>
      <c r="D31950" s="33" t="s">
        <v>564</v>
      </c>
      <c r="E31950" s="34">
        <v>172879</v>
      </c>
      <c r="F31950" s="35">
        <v>0.997</v>
      </c>
      <c r="G31950" s="34">
        <v>371.4</v>
      </c>
    </row>
    <row r="31951" spans="1:7">
      <c r="A31951" s="32">
        <v>2018</v>
      </c>
      <c r="B31951" s="32">
        <v>54817</v>
      </c>
      <c r="C31951" s="33" t="s">
        <v>563</v>
      </c>
      <c r="D31951" s="33" t="s">
        <v>564</v>
      </c>
      <c r="E31951" s="34">
        <v>50034</v>
      </c>
      <c r="F31951" s="35">
        <v>0.997</v>
      </c>
      <c r="G31951" s="34">
        <v>395.8</v>
      </c>
    </row>
    <row r="31952" spans="1:7">
      <c r="A31952" s="32">
        <v>2018</v>
      </c>
      <c r="B31952" s="32">
        <v>54817</v>
      </c>
      <c r="C31952" s="33" t="s">
        <v>563</v>
      </c>
      <c r="D31952" s="33" t="s">
        <v>564</v>
      </c>
      <c r="E31952" s="34">
        <v>44105</v>
      </c>
      <c r="F31952" s="35">
        <v>0.997</v>
      </c>
      <c r="G31952" s="34">
        <v>401.2</v>
      </c>
    </row>
    <row r="31953" spans="1:7">
      <c r="A31953" s="32">
        <v>2018</v>
      </c>
      <c r="B31953" s="32">
        <v>54817</v>
      </c>
      <c r="C31953" s="33" t="s">
        <v>563</v>
      </c>
      <c r="D31953" s="33" t="s">
        <v>564</v>
      </c>
      <c r="E31953" s="34">
        <v>48297</v>
      </c>
      <c r="F31953" s="35">
        <v>0.997</v>
      </c>
      <c r="G31953" s="34">
        <v>374.4</v>
      </c>
    </row>
    <row r="31954" spans="1:7">
      <c r="A31954" s="32">
        <v>2018</v>
      </c>
      <c r="B31954" s="32">
        <v>54817</v>
      </c>
      <c r="C31954" s="33" t="s">
        <v>563</v>
      </c>
      <c r="D31954" s="33" t="s">
        <v>564</v>
      </c>
      <c r="E31954" s="34">
        <v>30359</v>
      </c>
      <c r="F31954" s="35">
        <v>0.997</v>
      </c>
      <c r="G31954" s="34">
        <v>408.2</v>
      </c>
    </row>
    <row r="31955" spans="1:7">
      <c r="A31955" s="32">
        <v>2018</v>
      </c>
      <c r="B31955" s="32">
        <v>54817</v>
      </c>
      <c r="C31955" s="33" t="s">
        <v>563</v>
      </c>
      <c r="D31955" s="33" t="s">
        <v>564</v>
      </c>
      <c r="E31955" s="34">
        <v>24949</v>
      </c>
      <c r="F31955" s="35">
        <v>0.997</v>
      </c>
      <c r="G31955" s="34">
        <v>457.5</v>
      </c>
    </row>
    <row r="31956" spans="1:7">
      <c r="A31956" s="32">
        <v>2018</v>
      </c>
      <c r="B31956" s="32">
        <v>54817</v>
      </c>
      <c r="C31956" s="33" t="s">
        <v>563</v>
      </c>
      <c r="D31956" s="33" t="s">
        <v>564</v>
      </c>
      <c r="E31956" s="34">
        <v>23283</v>
      </c>
      <c r="F31956" s="35">
        <v>0.997</v>
      </c>
      <c r="G31956" s="34">
        <v>384.2</v>
      </c>
    </row>
    <row r="31957" spans="1:7">
      <c r="A31957" s="32">
        <v>2018</v>
      </c>
      <c r="B31957" s="32">
        <v>54817</v>
      </c>
      <c r="C31957" s="33" t="s">
        <v>563</v>
      </c>
      <c r="D31957" s="33" t="s">
        <v>564</v>
      </c>
      <c r="E31957" s="34">
        <v>10810</v>
      </c>
      <c r="F31957" s="35">
        <v>0.997</v>
      </c>
      <c r="G31957" s="34">
        <v>381.9</v>
      </c>
    </row>
    <row r="31958" spans="1:7">
      <c r="A31958" s="32">
        <v>2018</v>
      </c>
      <c r="B31958" s="32">
        <v>54817</v>
      </c>
      <c r="C31958" s="33" t="s">
        <v>563</v>
      </c>
      <c r="D31958" s="33" t="s">
        <v>564</v>
      </c>
      <c r="E31958" s="34">
        <v>8282</v>
      </c>
      <c r="F31958" s="35">
        <v>0.997</v>
      </c>
      <c r="G31958" s="34">
        <v>461.4</v>
      </c>
    </row>
    <row r="31959" spans="1:7">
      <c r="A31959" s="32">
        <v>2018</v>
      </c>
      <c r="B31959" s="32">
        <v>54817</v>
      </c>
      <c r="C31959" s="33" t="s">
        <v>563</v>
      </c>
      <c r="D31959" s="33" t="s">
        <v>564</v>
      </c>
      <c r="E31959" s="34">
        <v>7369</v>
      </c>
      <c r="F31959" s="35">
        <v>0.997</v>
      </c>
      <c r="G31959" s="34">
        <v>331.7</v>
      </c>
    </row>
    <row r="31960" spans="1:7">
      <c r="A31960" s="32">
        <v>2018</v>
      </c>
      <c r="B31960" s="32">
        <v>54817</v>
      </c>
      <c r="C31960" s="33" t="s">
        <v>563</v>
      </c>
      <c r="D31960" s="33" t="s">
        <v>564</v>
      </c>
      <c r="E31960" s="34">
        <v>6965</v>
      </c>
      <c r="F31960" s="35">
        <v>0.997</v>
      </c>
      <c r="G31960" s="34">
        <v>344.5</v>
      </c>
    </row>
    <row r="31961" spans="1:7">
      <c r="A31961" s="32">
        <v>2018</v>
      </c>
      <c r="B31961" s="32">
        <v>54817</v>
      </c>
      <c r="C31961" s="33" t="s">
        <v>563</v>
      </c>
      <c r="D31961" s="33" t="s">
        <v>564</v>
      </c>
      <c r="E31961" s="34">
        <v>3702</v>
      </c>
      <c r="F31961" s="35">
        <v>0.997</v>
      </c>
      <c r="G31961" s="34">
        <v>419.4</v>
      </c>
    </row>
    <row r="31962" spans="1:7">
      <c r="A31962" s="32">
        <v>2018</v>
      </c>
      <c r="B31962" s="32">
        <v>54832</v>
      </c>
      <c r="C31962" s="33" t="s">
        <v>563</v>
      </c>
      <c r="D31962" s="33" t="s">
        <v>564</v>
      </c>
      <c r="E31962" s="34">
        <v>99821</v>
      </c>
      <c r="F31962" s="35">
        <v>1.056</v>
      </c>
      <c r="G31962" s="34" t="s">
        <v>364</v>
      </c>
    </row>
    <row r="31963" spans="1:7">
      <c r="A31963" s="32">
        <v>2018</v>
      </c>
      <c r="B31963" s="32">
        <v>54832</v>
      </c>
      <c r="C31963" s="33" t="s">
        <v>563</v>
      </c>
      <c r="D31963" s="33" t="s">
        <v>564</v>
      </c>
      <c r="E31963" s="34">
        <v>392933</v>
      </c>
      <c r="F31963" s="35">
        <v>1.056</v>
      </c>
      <c r="G31963" s="34" t="s">
        <v>364</v>
      </c>
    </row>
    <row r="31964" spans="1:7">
      <c r="A31964" s="32">
        <v>2018</v>
      </c>
      <c r="B31964" s="32">
        <v>54844</v>
      </c>
      <c r="C31964" s="33" t="s">
        <v>565</v>
      </c>
      <c r="D31964" s="33" t="s">
        <v>566</v>
      </c>
      <c r="E31964" s="34">
        <v>3405</v>
      </c>
      <c r="F31964" s="35">
        <v>5.88</v>
      </c>
      <c r="G31964" s="34">
        <v>1636.2</v>
      </c>
    </row>
    <row r="31965" spans="1:7">
      <c r="A31965" s="32">
        <v>2018</v>
      </c>
      <c r="B31965" s="32">
        <v>54844</v>
      </c>
      <c r="C31965" s="33" t="s">
        <v>563</v>
      </c>
      <c r="D31965" s="33" t="s">
        <v>564</v>
      </c>
      <c r="E31965" s="34">
        <v>3640</v>
      </c>
      <c r="F31965" s="35">
        <v>1.0660000000000001</v>
      </c>
      <c r="G31965" s="34">
        <v>337.4</v>
      </c>
    </row>
    <row r="31966" spans="1:7">
      <c r="A31966" s="32">
        <v>2018</v>
      </c>
      <c r="B31966" s="32">
        <v>54844</v>
      </c>
      <c r="C31966" s="33" t="s">
        <v>563</v>
      </c>
      <c r="D31966" s="33" t="s">
        <v>564</v>
      </c>
      <c r="E31966" s="34">
        <v>3751</v>
      </c>
      <c r="F31966" s="35">
        <v>1.075</v>
      </c>
      <c r="G31966" s="34">
        <v>346.6</v>
      </c>
    </row>
    <row r="31967" spans="1:7">
      <c r="A31967" s="32">
        <v>2018</v>
      </c>
      <c r="B31967" s="32">
        <v>54844</v>
      </c>
      <c r="C31967" s="33" t="s">
        <v>563</v>
      </c>
      <c r="D31967" s="33" t="s">
        <v>564</v>
      </c>
      <c r="E31967" s="34">
        <v>5386</v>
      </c>
      <c r="F31967" s="35">
        <v>1.0489999999999999</v>
      </c>
      <c r="G31967" s="34">
        <v>416</v>
      </c>
    </row>
    <row r="31968" spans="1:7">
      <c r="A31968" s="32">
        <v>2018</v>
      </c>
      <c r="B31968" s="32">
        <v>54844</v>
      </c>
      <c r="C31968" s="33" t="s">
        <v>563</v>
      </c>
      <c r="D31968" s="33" t="s">
        <v>564</v>
      </c>
      <c r="E31968" s="34">
        <v>133</v>
      </c>
      <c r="F31968" s="35">
        <v>1.081</v>
      </c>
      <c r="G31968" s="34">
        <v>1170.5</v>
      </c>
    </row>
    <row r="31969" spans="1:7">
      <c r="A31969" s="32">
        <v>2018</v>
      </c>
      <c r="B31969" s="32">
        <v>54844</v>
      </c>
      <c r="C31969" s="33" t="s">
        <v>563</v>
      </c>
      <c r="D31969" s="33" t="s">
        <v>564</v>
      </c>
      <c r="E31969" s="34">
        <v>1031</v>
      </c>
      <c r="F31969" s="35">
        <v>1.0660000000000001</v>
      </c>
      <c r="G31969" s="34">
        <v>528.9</v>
      </c>
    </row>
    <row r="31970" spans="1:7">
      <c r="A31970" s="32">
        <v>2018</v>
      </c>
      <c r="B31970" s="32">
        <v>54844</v>
      </c>
      <c r="C31970" s="33" t="s">
        <v>563</v>
      </c>
      <c r="D31970" s="33" t="s">
        <v>564</v>
      </c>
      <c r="E31970" s="34">
        <v>698</v>
      </c>
      <c r="F31970" s="35">
        <v>1.087</v>
      </c>
      <c r="G31970" s="34">
        <v>617.20000000000005</v>
      </c>
    </row>
    <row r="31971" spans="1:7">
      <c r="A31971" s="32">
        <v>2018</v>
      </c>
      <c r="B31971" s="32">
        <v>54844</v>
      </c>
      <c r="C31971" s="33" t="s">
        <v>563</v>
      </c>
      <c r="D31971" s="33" t="s">
        <v>564</v>
      </c>
      <c r="E31971" s="34">
        <v>3640</v>
      </c>
      <c r="F31971" s="35">
        <v>1.0680000000000001</v>
      </c>
      <c r="G31971" s="34">
        <v>336.7</v>
      </c>
    </row>
    <row r="31972" spans="1:7">
      <c r="A31972" s="32">
        <v>2018</v>
      </c>
      <c r="B31972" s="32">
        <v>54844</v>
      </c>
      <c r="C31972" s="33" t="s">
        <v>563</v>
      </c>
      <c r="D31972" s="33" t="s">
        <v>564</v>
      </c>
      <c r="E31972" s="34">
        <v>3088</v>
      </c>
      <c r="F31972" s="35">
        <v>1.081</v>
      </c>
      <c r="G31972" s="34">
        <v>341.1</v>
      </c>
    </row>
    <row r="31973" spans="1:7">
      <c r="A31973" s="32">
        <v>2018</v>
      </c>
      <c r="B31973" s="32">
        <v>54844</v>
      </c>
      <c r="C31973" s="33" t="s">
        <v>563</v>
      </c>
      <c r="D31973" s="33" t="s">
        <v>564</v>
      </c>
      <c r="E31973" s="34">
        <v>2273</v>
      </c>
      <c r="F31973" s="35">
        <v>1.0720000000000001</v>
      </c>
      <c r="G31973" s="34">
        <v>306.5</v>
      </c>
    </row>
    <row r="31974" spans="1:7">
      <c r="A31974" s="32">
        <v>2018</v>
      </c>
      <c r="B31974" s="32">
        <v>54844</v>
      </c>
      <c r="C31974" s="33" t="s">
        <v>563</v>
      </c>
      <c r="D31974" s="33" t="s">
        <v>564</v>
      </c>
      <c r="E31974" s="34">
        <v>2098</v>
      </c>
      <c r="F31974" s="35">
        <v>1.0449999999999999</v>
      </c>
      <c r="G31974" s="34">
        <v>446.4</v>
      </c>
    </row>
    <row r="31975" spans="1:7">
      <c r="A31975" s="32">
        <v>2018</v>
      </c>
      <c r="B31975" s="32">
        <v>54844</v>
      </c>
      <c r="C31975" s="33" t="s">
        <v>563</v>
      </c>
      <c r="D31975" s="33" t="s">
        <v>564</v>
      </c>
      <c r="E31975" s="34">
        <v>1324</v>
      </c>
      <c r="F31975" s="35">
        <v>1.08</v>
      </c>
      <c r="G31975" s="34">
        <v>328.6</v>
      </c>
    </row>
    <row r="31976" spans="1:7">
      <c r="A31976" s="32">
        <v>2018</v>
      </c>
      <c r="B31976" s="32">
        <v>54844</v>
      </c>
      <c r="C31976" s="33" t="s">
        <v>563</v>
      </c>
      <c r="D31976" s="33" t="s">
        <v>564</v>
      </c>
      <c r="E31976" s="34">
        <v>1112</v>
      </c>
      <c r="F31976" s="35">
        <v>1.0669999999999999</v>
      </c>
      <c r="G31976" s="34">
        <v>1447.3</v>
      </c>
    </row>
    <row r="31977" spans="1:7">
      <c r="A31977" s="32">
        <v>2018</v>
      </c>
      <c r="B31977" s="32">
        <v>54854</v>
      </c>
      <c r="C31977" s="33" t="s">
        <v>563</v>
      </c>
      <c r="D31977" s="33" t="s">
        <v>564</v>
      </c>
      <c r="E31977" s="34">
        <v>26214</v>
      </c>
      <c r="F31977" s="35">
        <v>1.036</v>
      </c>
      <c r="G31977" s="34">
        <v>466</v>
      </c>
    </row>
    <row r="31978" spans="1:7">
      <c r="A31978" s="32">
        <v>2018</v>
      </c>
      <c r="B31978" s="32">
        <v>54914</v>
      </c>
      <c r="C31978" s="33" t="s">
        <v>565</v>
      </c>
      <c r="D31978" s="33" t="s">
        <v>566</v>
      </c>
      <c r="E31978" s="34">
        <v>28095</v>
      </c>
      <c r="F31978" s="35">
        <v>5.8</v>
      </c>
      <c r="G31978" s="34" t="s">
        <v>364</v>
      </c>
    </row>
    <row r="31979" spans="1:7">
      <c r="A31979" s="32">
        <v>2018</v>
      </c>
      <c r="B31979" s="32">
        <v>54914</v>
      </c>
      <c r="C31979" s="33" t="s">
        <v>563</v>
      </c>
      <c r="D31979" s="33" t="s">
        <v>564</v>
      </c>
      <c r="E31979" s="34">
        <v>875504</v>
      </c>
      <c r="F31979" s="35">
        <v>1.038</v>
      </c>
      <c r="G31979" s="34" t="s">
        <v>364</v>
      </c>
    </row>
    <row r="31980" spans="1:7">
      <c r="A31980" s="32">
        <v>2018</v>
      </c>
      <c r="B31980" s="32">
        <v>54914</v>
      </c>
      <c r="C31980" s="33" t="s">
        <v>563</v>
      </c>
      <c r="D31980" s="33" t="s">
        <v>564</v>
      </c>
      <c r="E31980" s="34">
        <v>729601</v>
      </c>
      <c r="F31980" s="35">
        <v>1.038</v>
      </c>
      <c r="G31980" s="34" t="s">
        <v>364</v>
      </c>
    </row>
    <row r="31981" spans="1:7">
      <c r="A31981" s="32">
        <v>2018</v>
      </c>
      <c r="B31981" s="32">
        <v>55010</v>
      </c>
      <c r="C31981" s="33" t="s">
        <v>563</v>
      </c>
      <c r="D31981" s="33" t="s">
        <v>564</v>
      </c>
      <c r="E31981" s="34">
        <v>163729</v>
      </c>
      <c r="F31981" s="35">
        <v>1.083</v>
      </c>
      <c r="G31981" s="34" t="s">
        <v>364</v>
      </c>
    </row>
    <row r="31982" spans="1:7">
      <c r="A31982" s="32">
        <v>2018</v>
      </c>
      <c r="B31982" s="32">
        <v>55011</v>
      </c>
      <c r="C31982" s="33" t="s">
        <v>563</v>
      </c>
      <c r="D31982" s="33" t="s">
        <v>564</v>
      </c>
      <c r="E31982" s="34">
        <v>373290</v>
      </c>
      <c r="F31982" s="35">
        <v>1.056</v>
      </c>
      <c r="G31982" s="34" t="s">
        <v>364</v>
      </c>
    </row>
    <row r="31983" spans="1:7">
      <c r="A31983" s="32">
        <v>2018</v>
      </c>
      <c r="B31983" s="32">
        <v>55015</v>
      </c>
      <c r="C31983" s="33" t="s">
        <v>563</v>
      </c>
      <c r="D31983" s="33" t="s">
        <v>564</v>
      </c>
      <c r="E31983" s="34">
        <v>2322303</v>
      </c>
      <c r="F31983" s="35">
        <v>1.022</v>
      </c>
      <c r="G31983" s="34" t="s">
        <v>364</v>
      </c>
    </row>
    <row r="31984" spans="1:7">
      <c r="A31984" s="32">
        <v>2018</v>
      </c>
      <c r="B31984" s="32">
        <v>55026</v>
      </c>
      <c r="C31984" s="33" t="s">
        <v>563</v>
      </c>
      <c r="D31984" s="33" t="s">
        <v>564</v>
      </c>
      <c r="E31984" s="34">
        <v>969</v>
      </c>
      <c r="F31984" s="35">
        <v>1.0269999999999999</v>
      </c>
      <c r="G31984" s="34" t="s">
        <v>364</v>
      </c>
    </row>
    <row r="31985" spans="1:7">
      <c r="A31985" s="32">
        <v>2018</v>
      </c>
      <c r="B31985" s="32">
        <v>55026</v>
      </c>
      <c r="C31985" s="33" t="s">
        <v>563</v>
      </c>
      <c r="D31985" s="33" t="s">
        <v>564</v>
      </c>
      <c r="E31985" s="34">
        <v>971</v>
      </c>
      <c r="F31985" s="35">
        <v>1.0269999999999999</v>
      </c>
      <c r="G31985" s="34" t="s">
        <v>364</v>
      </c>
    </row>
    <row r="31986" spans="1:7">
      <c r="A31986" s="32">
        <v>2018</v>
      </c>
      <c r="B31986" s="32">
        <v>55026</v>
      </c>
      <c r="C31986" s="33" t="s">
        <v>563</v>
      </c>
      <c r="D31986" s="33" t="s">
        <v>564</v>
      </c>
      <c r="E31986" s="34">
        <v>1125</v>
      </c>
      <c r="F31986" s="35">
        <v>1.0269999999999999</v>
      </c>
      <c r="G31986" s="34" t="s">
        <v>364</v>
      </c>
    </row>
    <row r="31987" spans="1:7">
      <c r="A31987" s="32">
        <v>2018</v>
      </c>
      <c r="B31987" s="32">
        <v>55026</v>
      </c>
      <c r="C31987" s="33" t="s">
        <v>563</v>
      </c>
      <c r="D31987" s="33" t="s">
        <v>564</v>
      </c>
      <c r="E31987" s="34">
        <v>6053</v>
      </c>
      <c r="F31987" s="35">
        <v>1.028</v>
      </c>
      <c r="G31987" s="34" t="s">
        <v>364</v>
      </c>
    </row>
    <row r="31988" spans="1:7">
      <c r="A31988" s="32">
        <v>2018</v>
      </c>
      <c r="B31988" s="32">
        <v>55026</v>
      </c>
      <c r="C31988" s="33" t="s">
        <v>563</v>
      </c>
      <c r="D31988" s="33" t="s">
        <v>564</v>
      </c>
      <c r="E31988" s="34">
        <v>8907</v>
      </c>
      <c r="F31988" s="35">
        <v>1.028</v>
      </c>
      <c r="G31988" s="34" t="s">
        <v>364</v>
      </c>
    </row>
    <row r="31989" spans="1:7">
      <c r="A31989" s="32">
        <v>2018</v>
      </c>
      <c r="B31989" s="32">
        <v>55026</v>
      </c>
      <c r="C31989" s="33" t="s">
        <v>563</v>
      </c>
      <c r="D31989" s="33" t="s">
        <v>564</v>
      </c>
      <c r="E31989" s="34">
        <v>11325</v>
      </c>
      <c r="F31989" s="35">
        <v>1.0269999999999999</v>
      </c>
      <c r="G31989" s="34" t="s">
        <v>364</v>
      </c>
    </row>
    <row r="31990" spans="1:7">
      <c r="A31990" s="32">
        <v>2018</v>
      </c>
      <c r="B31990" s="32">
        <v>55026</v>
      </c>
      <c r="C31990" s="33" t="s">
        <v>563</v>
      </c>
      <c r="D31990" s="33" t="s">
        <v>564</v>
      </c>
      <c r="E31990" s="34">
        <v>17149</v>
      </c>
      <c r="F31990" s="35">
        <v>1.026</v>
      </c>
      <c r="G31990" s="34" t="s">
        <v>364</v>
      </c>
    </row>
    <row r="31991" spans="1:7">
      <c r="A31991" s="32">
        <v>2018</v>
      </c>
      <c r="B31991" s="32">
        <v>55026</v>
      </c>
      <c r="C31991" s="33" t="s">
        <v>563</v>
      </c>
      <c r="D31991" s="33" t="s">
        <v>564</v>
      </c>
      <c r="E31991" s="34">
        <v>53302</v>
      </c>
      <c r="F31991" s="35">
        <v>1.028</v>
      </c>
      <c r="G31991" s="34" t="s">
        <v>364</v>
      </c>
    </row>
    <row r="31992" spans="1:7">
      <c r="A31992" s="32">
        <v>2018</v>
      </c>
      <c r="B31992" s="32">
        <v>55026</v>
      </c>
      <c r="C31992" s="33" t="s">
        <v>563</v>
      </c>
      <c r="D31992" s="33" t="s">
        <v>564</v>
      </c>
      <c r="E31992" s="34">
        <v>63698</v>
      </c>
      <c r="F31992" s="35">
        <v>1.026</v>
      </c>
      <c r="G31992" s="34" t="s">
        <v>364</v>
      </c>
    </row>
    <row r="31993" spans="1:7">
      <c r="A31993" s="32">
        <v>2018</v>
      </c>
      <c r="B31993" s="32">
        <v>55026</v>
      </c>
      <c r="C31993" s="33" t="s">
        <v>563</v>
      </c>
      <c r="D31993" s="33" t="s">
        <v>564</v>
      </c>
      <c r="E31993" s="34">
        <v>69100</v>
      </c>
      <c r="F31993" s="35">
        <v>1.0269999999999999</v>
      </c>
      <c r="G31993" s="34" t="s">
        <v>364</v>
      </c>
    </row>
    <row r="31994" spans="1:7">
      <c r="A31994" s="32">
        <v>2018</v>
      </c>
      <c r="B31994" s="32">
        <v>55026</v>
      </c>
      <c r="C31994" s="33" t="s">
        <v>563</v>
      </c>
      <c r="D31994" s="33" t="s">
        <v>564</v>
      </c>
      <c r="E31994" s="34">
        <v>72659</v>
      </c>
      <c r="F31994" s="35">
        <v>1.026</v>
      </c>
      <c r="G31994" s="34" t="s">
        <v>364</v>
      </c>
    </row>
    <row r="31995" spans="1:7">
      <c r="A31995" s="32">
        <v>2018</v>
      </c>
      <c r="B31995" s="32">
        <v>55026</v>
      </c>
      <c r="C31995" s="33" t="s">
        <v>563</v>
      </c>
      <c r="D31995" s="33" t="s">
        <v>564</v>
      </c>
      <c r="E31995" s="34">
        <v>85406</v>
      </c>
      <c r="F31995" s="35">
        <v>1.028</v>
      </c>
      <c r="G31995" s="34" t="s">
        <v>364</v>
      </c>
    </row>
    <row r="31996" spans="1:7">
      <c r="A31996" s="32">
        <v>2018</v>
      </c>
      <c r="B31996" s="32">
        <v>55040</v>
      </c>
      <c r="C31996" s="33" t="s">
        <v>563</v>
      </c>
      <c r="D31996" s="33" t="s">
        <v>564</v>
      </c>
      <c r="E31996" s="34">
        <v>29425</v>
      </c>
      <c r="F31996" s="35">
        <v>1.03</v>
      </c>
      <c r="G31996" s="34" t="s">
        <v>364</v>
      </c>
    </row>
    <row r="31997" spans="1:7">
      <c r="A31997" s="32">
        <v>2018</v>
      </c>
      <c r="B31997" s="32">
        <v>55041</v>
      </c>
      <c r="C31997" s="33" t="s">
        <v>563</v>
      </c>
      <c r="D31997" s="33" t="s">
        <v>564</v>
      </c>
      <c r="E31997" s="34">
        <v>122553</v>
      </c>
      <c r="F31997" s="35">
        <v>1.03</v>
      </c>
      <c r="G31997" s="34" t="s">
        <v>364</v>
      </c>
    </row>
    <row r="31998" spans="1:7">
      <c r="A31998" s="32">
        <v>2018</v>
      </c>
      <c r="B31998" s="32">
        <v>55041</v>
      </c>
      <c r="C31998" s="33" t="s">
        <v>563</v>
      </c>
      <c r="D31998" s="33" t="s">
        <v>564</v>
      </c>
      <c r="E31998" s="34">
        <v>158761</v>
      </c>
      <c r="F31998" s="35">
        <v>1.0289999999999999</v>
      </c>
      <c r="G31998" s="34" t="s">
        <v>364</v>
      </c>
    </row>
    <row r="31999" spans="1:7">
      <c r="A31999" s="32">
        <v>2018</v>
      </c>
      <c r="B31999" s="32">
        <v>55042</v>
      </c>
      <c r="C31999" s="33" t="s">
        <v>563</v>
      </c>
      <c r="D31999" s="33" t="s">
        <v>564</v>
      </c>
      <c r="E31999" s="34">
        <v>2397207</v>
      </c>
      <c r="F31999" s="35">
        <v>1.0309999999999999</v>
      </c>
      <c r="G31999" s="34" t="s">
        <v>364</v>
      </c>
    </row>
    <row r="32000" spans="1:7">
      <c r="A32000" s="32">
        <v>2018</v>
      </c>
      <c r="B32000" s="32">
        <v>55047</v>
      </c>
      <c r="C32000" s="33" t="s">
        <v>563</v>
      </c>
      <c r="D32000" s="33" t="s">
        <v>564</v>
      </c>
      <c r="E32000" s="34">
        <v>1843339</v>
      </c>
      <c r="F32000" s="35">
        <v>1.03</v>
      </c>
      <c r="G32000" s="34" t="s">
        <v>364</v>
      </c>
    </row>
    <row r="32001" spans="1:7">
      <c r="A32001" s="32">
        <v>2018</v>
      </c>
      <c r="B32001" s="32">
        <v>55048</v>
      </c>
      <c r="C32001" s="33" t="s">
        <v>563</v>
      </c>
      <c r="D32001" s="33" t="s">
        <v>564</v>
      </c>
      <c r="E32001" s="34">
        <v>934095</v>
      </c>
      <c r="F32001" s="35">
        <v>1.0269999999999999</v>
      </c>
      <c r="G32001" s="34" t="s">
        <v>364</v>
      </c>
    </row>
    <row r="32002" spans="1:7">
      <c r="A32002" s="32">
        <v>2018</v>
      </c>
      <c r="B32002" s="32">
        <v>55051</v>
      </c>
      <c r="C32002" s="33" t="s">
        <v>563</v>
      </c>
      <c r="D32002" s="33" t="s">
        <v>564</v>
      </c>
      <c r="E32002" s="34">
        <v>219856</v>
      </c>
      <c r="F32002" s="35">
        <v>1.0249999999999999</v>
      </c>
      <c r="G32002" s="34" t="s">
        <v>364</v>
      </c>
    </row>
    <row r="32003" spans="1:7">
      <c r="A32003" s="32">
        <v>2018</v>
      </c>
      <c r="B32003" s="32">
        <v>55051</v>
      </c>
      <c r="C32003" s="33" t="s">
        <v>563</v>
      </c>
      <c r="D32003" s="33" t="s">
        <v>564</v>
      </c>
      <c r="E32003" s="34">
        <v>74668</v>
      </c>
      <c r="F32003" s="35">
        <v>1.0249999999999999</v>
      </c>
      <c r="G32003" s="34" t="s">
        <v>364</v>
      </c>
    </row>
    <row r="32004" spans="1:7">
      <c r="A32004" s="32">
        <v>2018</v>
      </c>
      <c r="B32004" s="32">
        <v>55051</v>
      </c>
      <c r="C32004" s="33" t="s">
        <v>563</v>
      </c>
      <c r="D32004" s="33" t="s">
        <v>564</v>
      </c>
      <c r="E32004" s="34">
        <v>2738</v>
      </c>
      <c r="F32004" s="35">
        <v>1.0249999999999999</v>
      </c>
      <c r="G32004" s="34" t="s">
        <v>364</v>
      </c>
    </row>
    <row r="32005" spans="1:7">
      <c r="A32005" s="32">
        <v>2018</v>
      </c>
      <c r="B32005" s="32">
        <v>55051</v>
      </c>
      <c r="C32005" s="33" t="s">
        <v>563</v>
      </c>
      <c r="D32005" s="33" t="s">
        <v>564</v>
      </c>
      <c r="E32005" s="34">
        <v>497786</v>
      </c>
      <c r="F32005" s="35">
        <v>1.0249999999999999</v>
      </c>
      <c r="G32005" s="34" t="s">
        <v>364</v>
      </c>
    </row>
    <row r="32006" spans="1:7">
      <c r="A32006" s="32">
        <v>2018</v>
      </c>
      <c r="B32006" s="32">
        <v>55051</v>
      </c>
      <c r="C32006" s="33" t="s">
        <v>563</v>
      </c>
      <c r="D32006" s="33" t="s">
        <v>564</v>
      </c>
      <c r="E32006" s="34">
        <v>885049</v>
      </c>
      <c r="F32006" s="35">
        <v>1.0149999999999999</v>
      </c>
      <c r="G32006" s="34" t="s">
        <v>364</v>
      </c>
    </row>
    <row r="32007" spans="1:7">
      <c r="A32007" s="32">
        <v>2018</v>
      </c>
      <c r="B32007" s="32">
        <v>55061</v>
      </c>
      <c r="C32007" s="33" t="s">
        <v>563</v>
      </c>
      <c r="D32007" s="33" t="s">
        <v>564</v>
      </c>
      <c r="E32007" s="34">
        <v>10787</v>
      </c>
      <c r="F32007" s="35">
        <v>1.024</v>
      </c>
      <c r="G32007" s="34" t="s">
        <v>364</v>
      </c>
    </row>
    <row r="32008" spans="1:7">
      <c r="A32008" s="32">
        <v>2018</v>
      </c>
      <c r="B32008" s="32">
        <v>55062</v>
      </c>
      <c r="C32008" s="33" t="s">
        <v>563</v>
      </c>
      <c r="D32008" s="33" t="s">
        <v>564</v>
      </c>
      <c r="E32008" s="34">
        <v>759159</v>
      </c>
      <c r="F32008" s="35">
        <v>1.0189999999999999</v>
      </c>
      <c r="G32008" s="34" t="s">
        <v>364</v>
      </c>
    </row>
    <row r="32009" spans="1:7">
      <c r="A32009" s="32">
        <v>2018</v>
      </c>
      <c r="B32009" s="32">
        <v>55062</v>
      </c>
      <c r="C32009" s="33" t="s">
        <v>563</v>
      </c>
      <c r="D32009" s="33" t="s">
        <v>564</v>
      </c>
      <c r="E32009" s="34">
        <v>700045</v>
      </c>
      <c r="F32009" s="35">
        <v>1.0189999999999999</v>
      </c>
      <c r="G32009" s="34" t="s">
        <v>364</v>
      </c>
    </row>
    <row r="32010" spans="1:7">
      <c r="A32010" s="32">
        <v>2018</v>
      </c>
      <c r="B32010" s="32">
        <v>55063</v>
      </c>
      <c r="C32010" s="33" t="s">
        <v>563</v>
      </c>
      <c r="D32010" s="33" t="s">
        <v>564</v>
      </c>
      <c r="E32010" s="34">
        <v>1627688</v>
      </c>
      <c r="F32010" s="35">
        <v>1.0229999999999999</v>
      </c>
      <c r="G32010" s="34">
        <v>427.5</v>
      </c>
    </row>
    <row r="32011" spans="1:7">
      <c r="A32011" s="32">
        <v>2018</v>
      </c>
      <c r="B32011" s="32">
        <v>55064</v>
      </c>
      <c r="C32011" s="33" t="s">
        <v>563</v>
      </c>
      <c r="D32011" s="33" t="s">
        <v>564</v>
      </c>
      <c r="E32011" s="34">
        <v>235180</v>
      </c>
      <c r="F32011" s="35">
        <v>1.044</v>
      </c>
      <c r="G32011" s="34" t="s">
        <v>364</v>
      </c>
    </row>
    <row r="32012" spans="1:7">
      <c r="A32012" s="32">
        <v>2018</v>
      </c>
      <c r="B32012" s="32">
        <v>55064</v>
      </c>
      <c r="C32012" s="33" t="s">
        <v>563</v>
      </c>
      <c r="D32012" s="33" t="s">
        <v>564</v>
      </c>
      <c r="E32012" s="34">
        <v>1297491</v>
      </c>
      <c r="F32012" s="35">
        <v>1.016</v>
      </c>
      <c r="G32012" s="34" t="s">
        <v>364</v>
      </c>
    </row>
    <row r="32013" spans="1:7">
      <c r="A32013" s="32">
        <v>2018</v>
      </c>
      <c r="B32013" s="32">
        <v>55065</v>
      </c>
      <c r="C32013" s="33" t="s">
        <v>563</v>
      </c>
      <c r="D32013" s="33" t="s">
        <v>564</v>
      </c>
      <c r="E32013" s="34">
        <v>213758</v>
      </c>
      <c r="F32013" s="35">
        <v>1.0329999999999999</v>
      </c>
      <c r="G32013" s="34">
        <v>439.7</v>
      </c>
    </row>
    <row r="32014" spans="1:7">
      <c r="A32014" s="32">
        <v>2018</v>
      </c>
      <c r="B32014" s="32">
        <v>55065</v>
      </c>
      <c r="C32014" s="33" t="s">
        <v>563</v>
      </c>
      <c r="D32014" s="33" t="s">
        <v>564</v>
      </c>
      <c r="E32014" s="34">
        <v>876841</v>
      </c>
      <c r="F32014" s="35">
        <v>1.018</v>
      </c>
      <c r="G32014" s="34">
        <v>147.9</v>
      </c>
    </row>
    <row r="32015" spans="1:7">
      <c r="A32015" s="32">
        <v>2018</v>
      </c>
      <c r="B32015" s="32">
        <v>55068</v>
      </c>
      <c r="C32015" s="33" t="s">
        <v>563</v>
      </c>
      <c r="D32015" s="33" t="s">
        <v>564</v>
      </c>
      <c r="E32015" s="34">
        <v>24082</v>
      </c>
      <c r="F32015" s="35">
        <v>1.0289999999999999</v>
      </c>
      <c r="G32015" s="34" t="s">
        <v>364</v>
      </c>
    </row>
    <row r="32016" spans="1:7">
      <c r="A32016" s="32">
        <v>2018</v>
      </c>
      <c r="B32016" s="32">
        <v>55075</v>
      </c>
      <c r="C32016" s="33" t="s">
        <v>563</v>
      </c>
      <c r="D32016" s="33" t="s">
        <v>564</v>
      </c>
      <c r="E32016" s="34">
        <v>1166607</v>
      </c>
      <c r="F32016" s="35">
        <v>1.0149999999999999</v>
      </c>
      <c r="G32016" s="34" t="s">
        <v>364</v>
      </c>
    </row>
    <row r="32017" spans="1:7">
      <c r="A32017" s="32">
        <v>2018</v>
      </c>
      <c r="B32017" s="32">
        <v>55076</v>
      </c>
      <c r="C32017" s="33" t="s">
        <v>362</v>
      </c>
      <c r="D32017" s="33" t="s">
        <v>354</v>
      </c>
      <c r="E32017" s="34">
        <v>291359</v>
      </c>
      <c r="F32017" s="35">
        <v>10.61</v>
      </c>
      <c r="G32017" s="34" t="s">
        <v>364</v>
      </c>
    </row>
    <row r="32018" spans="1:7">
      <c r="A32018" s="32">
        <v>2018</v>
      </c>
      <c r="B32018" s="32">
        <v>55076</v>
      </c>
      <c r="C32018" s="33" t="s">
        <v>563</v>
      </c>
      <c r="D32018" s="33" t="s">
        <v>564</v>
      </c>
      <c r="E32018" s="34">
        <v>10050</v>
      </c>
      <c r="F32018" s="35">
        <v>1.04</v>
      </c>
      <c r="G32018" s="34" t="s">
        <v>364</v>
      </c>
    </row>
    <row r="32019" spans="1:7">
      <c r="A32019" s="32">
        <v>2018</v>
      </c>
      <c r="B32019" s="32">
        <v>55077</v>
      </c>
      <c r="C32019" s="33" t="s">
        <v>563</v>
      </c>
      <c r="D32019" s="33" t="s">
        <v>564</v>
      </c>
      <c r="E32019" s="34">
        <v>1789101</v>
      </c>
      <c r="F32019" s="35">
        <v>1.012</v>
      </c>
      <c r="G32019" s="34">
        <v>440.1</v>
      </c>
    </row>
    <row r="32020" spans="1:7">
      <c r="A32020" s="32">
        <v>2018</v>
      </c>
      <c r="B32020" s="32">
        <v>55079</v>
      </c>
      <c r="C32020" s="33" t="s">
        <v>563</v>
      </c>
      <c r="D32020" s="33" t="s">
        <v>564</v>
      </c>
      <c r="E32020" s="34">
        <v>494078</v>
      </c>
      <c r="F32020" s="35">
        <v>1.0309999999999999</v>
      </c>
      <c r="G32020" s="34" t="s">
        <v>364</v>
      </c>
    </row>
    <row r="32021" spans="1:7">
      <c r="A32021" s="32">
        <v>2018</v>
      </c>
      <c r="B32021" s="32">
        <v>55081</v>
      </c>
      <c r="C32021" s="33" t="s">
        <v>563</v>
      </c>
      <c r="D32021" s="33" t="s">
        <v>564</v>
      </c>
      <c r="E32021" s="34">
        <v>555647</v>
      </c>
      <c r="F32021" s="35">
        <v>1</v>
      </c>
      <c r="G32021" s="34">
        <v>393.3</v>
      </c>
    </row>
    <row r="32022" spans="1:7">
      <c r="A32022" s="32">
        <v>2018</v>
      </c>
      <c r="B32022" s="32">
        <v>55084</v>
      </c>
      <c r="C32022" s="33" t="s">
        <v>563</v>
      </c>
      <c r="D32022" s="33" t="s">
        <v>564</v>
      </c>
      <c r="E32022" s="34">
        <v>986847</v>
      </c>
      <c r="F32022" s="35">
        <v>1.0369999999999999</v>
      </c>
      <c r="G32022" s="34" t="s">
        <v>364</v>
      </c>
    </row>
    <row r="32023" spans="1:7">
      <c r="A32023" s="32">
        <v>2018</v>
      </c>
      <c r="B32023" s="32">
        <v>55087</v>
      </c>
      <c r="C32023" s="33" t="s">
        <v>563</v>
      </c>
      <c r="D32023" s="33" t="s">
        <v>564</v>
      </c>
      <c r="E32023" s="34">
        <v>543416</v>
      </c>
      <c r="F32023" s="35">
        <v>1.0509999999999999</v>
      </c>
      <c r="G32023" s="34">
        <v>418.6</v>
      </c>
    </row>
    <row r="32024" spans="1:7">
      <c r="A32024" s="32">
        <v>2018</v>
      </c>
      <c r="B32024" s="32">
        <v>55088</v>
      </c>
      <c r="C32024" s="33" t="s">
        <v>563</v>
      </c>
      <c r="D32024" s="33" t="s">
        <v>564</v>
      </c>
      <c r="E32024" s="34">
        <v>2809148</v>
      </c>
      <c r="F32024" s="35">
        <v>1.0629999999999999</v>
      </c>
      <c r="G32024" s="34" t="s">
        <v>364</v>
      </c>
    </row>
    <row r="32025" spans="1:7">
      <c r="A32025" s="32">
        <v>2018</v>
      </c>
      <c r="B32025" s="32">
        <v>55089</v>
      </c>
      <c r="C32025" s="33" t="s">
        <v>563</v>
      </c>
      <c r="D32025" s="33" t="s">
        <v>564</v>
      </c>
      <c r="E32025" s="34">
        <v>3453386</v>
      </c>
      <c r="F32025" s="35">
        <v>1.03</v>
      </c>
      <c r="G32025" s="34" t="s">
        <v>364</v>
      </c>
    </row>
    <row r="32026" spans="1:7">
      <c r="A32026" s="32">
        <v>2018</v>
      </c>
      <c r="B32026" s="32">
        <v>55091</v>
      </c>
      <c r="C32026" s="33" t="s">
        <v>563</v>
      </c>
      <c r="D32026" s="33" t="s">
        <v>564</v>
      </c>
      <c r="E32026" s="34">
        <v>3366329</v>
      </c>
      <c r="F32026" s="35">
        <v>1.0109999999999999</v>
      </c>
      <c r="G32026" s="34" t="s">
        <v>364</v>
      </c>
    </row>
    <row r="32027" spans="1:7">
      <c r="A32027" s="32">
        <v>2018</v>
      </c>
      <c r="B32027" s="32">
        <v>55097</v>
      </c>
      <c r="C32027" s="33" t="s">
        <v>563</v>
      </c>
      <c r="D32027" s="33" t="s">
        <v>564</v>
      </c>
      <c r="E32027" s="34">
        <v>4126556</v>
      </c>
      <c r="F32027" s="35">
        <v>1.032</v>
      </c>
      <c r="G32027" s="34" t="s">
        <v>364</v>
      </c>
    </row>
    <row r="32028" spans="1:7">
      <c r="A32028" s="32">
        <v>2018</v>
      </c>
      <c r="B32028" s="32">
        <v>55100</v>
      </c>
      <c r="C32028" s="33" t="s">
        <v>563</v>
      </c>
      <c r="D32028" s="33" t="s">
        <v>564</v>
      </c>
      <c r="E32028" s="34">
        <v>51153</v>
      </c>
      <c r="F32028" s="35">
        <v>1.0309999999999999</v>
      </c>
      <c r="G32028" s="34" t="s">
        <v>364</v>
      </c>
    </row>
    <row r="32029" spans="1:7">
      <c r="A32029" s="32">
        <v>2018</v>
      </c>
      <c r="B32029" s="32">
        <v>55103</v>
      </c>
      <c r="C32029" s="33" t="s">
        <v>563</v>
      </c>
      <c r="D32029" s="33" t="s">
        <v>564</v>
      </c>
      <c r="E32029" s="34">
        <v>2092974</v>
      </c>
      <c r="F32029" s="35">
        <v>1.04</v>
      </c>
      <c r="G32029" s="34" t="s">
        <v>364</v>
      </c>
    </row>
    <row r="32030" spans="1:7">
      <c r="A32030" s="32">
        <v>2018</v>
      </c>
      <c r="B32030" s="32">
        <v>55107</v>
      </c>
      <c r="C32030" s="33" t="s">
        <v>563</v>
      </c>
      <c r="D32030" s="33" t="s">
        <v>564</v>
      </c>
      <c r="E32030" s="34">
        <v>588861</v>
      </c>
      <c r="F32030" s="35">
        <v>1.0469999999999999</v>
      </c>
      <c r="G32030" s="34" t="s">
        <v>364</v>
      </c>
    </row>
    <row r="32031" spans="1:7">
      <c r="A32031" s="32">
        <v>2018</v>
      </c>
      <c r="B32031" s="32">
        <v>55109</v>
      </c>
      <c r="C32031" s="33" t="s">
        <v>563</v>
      </c>
      <c r="D32031" s="33" t="s">
        <v>564</v>
      </c>
      <c r="E32031" s="34">
        <v>33090</v>
      </c>
      <c r="F32031" s="35">
        <v>1.0489999999999999</v>
      </c>
      <c r="G32031" s="34" t="s">
        <v>364</v>
      </c>
    </row>
    <row r="32032" spans="1:7">
      <c r="A32032" s="32">
        <v>2018</v>
      </c>
      <c r="B32032" s="32">
        <v>55110</v>
      </c>
      <c r="C32032" s="33" t="s">
        <v>563</v>
      </c>
      <c r="D32032" s="33" t="s">
        <v>564</v>
      </c>
      <c r="E32032" s="34">
        <v>178610</v>
      </c>
      <c r="F32032" s="35">
        <v>1.028</v>
      </c>
      <c r="G32032" s="34">
        <v>300.3</v>
      </c>
    </row>
    <row r="32033" spans="1:7">
      <c r="A32033" s="32">
        <v>2018</v>
      </c>
      <c r="B32033" s="32">
        <v>55110</v>
      </c>
      <c r="C32033" s="33" t="s">
        <v>563</v>
      </c>
      <c r="D32033" s="33" t="s">
        <v>564</v>
      </c>
      <c r="E32033" s="34">
        <v>147442</v>
      </c>
      <c r="F32033" s="35">
        <v>1.028</v>
      </c>
      <c r="G32033" s="34">
        <v>395.7</v>
      </c>
    </row>
    <row r="32034" spans="1:7">
      <c r="A32034" s="32">
        <v>2018</v>
      </c>
      <c r="B32034" s="32">
        <v>55110</v>
      </c>
      <c r="C32034" s="33" t="s">
        <v>563</v>
      </c>
      <c r="D32034" s="33" t="s">
        <v>564</v>
      </c>
      <c r="E32034" s="34">
        <v>73407</v>
      </c>
      <c r="F32034" s="35">
        <v>1.028</v>
      </c>
      <c r="G32034" s="34">
        <v>566.4</v>
      </c>
    </row>
    <row r="32035" spans="1:7">
      <c r="A32035" s="32">
        <v>2018</v>
      </c>
      <c r="B32035" s="32">
        <v>55110</v>
      </c>
      <c r="C32035" s="33" t="s">
        <v>563</v>
      </c>
      <c r="D32035" s="33" t="s">
        <v>564</v>
      </c>
      <c r="E32035" s="34">
        <v>46394</v>
      </c>
      <c r="F32035" s="35">
        <v>1.028</v>
      </c>
      <c r="G32035" s="34">
        <v>447.9</v>
      </c>
    </row>
    <row r="32036" spans="1:7">
      <c r="A32036" s="32">
        <v>2018</v>
      </c>
      <c r="B32036" s="32">
        <v>55110</v>
      </c>
      <c r="C32036" s="33" t="s">
        <v>563</v>
      </c>
      <c r="D32036" s="33" t="s">
        <v>564</v>
      </c>
      <c r="E32036" s="34">
        <v>140510</v>
      </c>
      <c r="F32036" s="35">
        <v>1.028</v>
      </c>
      <c r="G32036" s="34">
        <v>611.29999999999995</v>
      </c>
    </row>
    <row r="32037" spans="1:7">
      <c r="A32037" s="32">
        <v>2018</v>
      </c>
      <c r="B32037" s="32">
        <v>55110</v>
      </c>
      <c r="C32037" s="33" t="s">
        <v>563</v>
      </c>
      <c r="D32037" s="33" t="s">
        <v>564</v>
      </c>
      <c r="E32037" s="34">
        <v>2198</v>
      </c>
      <c r="F32037" s="35">
        <v>1.028</v>
      </c>
      <c r="G32037" s="34">
        <v>357.1</v>
      </c>
    </row>
    <row r="32038" spans="1:7">
      <c r="A32038" s="32">
        <v>2018</v>
      </c>
      <c r="B32038" s="32">
        <v>55110</v>
      </c>
      <c r="C32038" s="33" t="s">
        <v>563</v>
      </c>
      <c r="D32038" s="33" t="s">
        <v>564</v>
      </c>
      <c r="E32038" s="34">
        <v>403</v>
      </c>
      <c r="F32038" s="35">
        <v>1.028</v>
      </c>
      <c r="G32038" s="34">
        <v>371.7</v>
      </c>
    </row>
    <row r="32039" spans="1:7">
      <c r="A32039" s="32">
        <v>2018</v>
      </c>
      <c r="B32039" s="32">
        <v>55111</v>
      </c>
      <c r="C32039" s="33" t="s">
        <v>563</v>
      </c>
      <c r="D32039" s="33" t="s">
        <v>564</v>
      </c>
      <c r="E32039" s="34">
        <v>252503</v>
      </c>
      <c r="F32039" s="35">
        <v>1.028</v>
      </c>
      <c r="G32039" s="34">
        <v>484</v>
      </c>
    </row>
    <row r="32040" spans="1:7">
      <c r="A32040" s="32">
        <v>2018</v>
      </c>
      <c r="B32040" s="32">
        <v>55111</v>
      </c>
      <c r="C32040" s="33" t="s">
        <v>563</v>
      </c>
      <c r="D32040" s="33" t="s">
        <v>564</v>
      </c>
      <c r="E32040" s="34">
        <v>3662</v>
      </c>
      <c r="F32040" s="35">
        <v>1.028</v>
      </c>
      <c r="G32040" s="34">
        <v>524.1</v>
      </c>
    </row>
    <row r="32041" spans="1:7">
      <c r="A32041" s="32">
        <v>2018</v>
      </c>
      <c r="B32041" s="32">
        <v>55112</v>
      </c>
      <c r="C32041" s="33" t="s">
        <v>563</v>
      </c>
      <c r="D32041" s="33" t="s">
        <v>564</v>
      </c>
      <c r="E32041" s="34">
        <v>10788</v>
      </c>
      <c r="F32041" s="35">
        <v>1.0269999999999999</v>
      </c>
      <c r="G32041" s="34" t="s">
        <v>364</v>
      </c>
    </row>
    <row r="32042" spans="1:7">
      <c r="A32042" s="32">
        <v>2018</v>
      </c>
      <c r="B32042" s="32">
        <v>55116</v>
      </c>
      <c r="C32042" s="33" t="s">
        <v>563</v>
      </c>
      <c r="D32042" s="33" t="s">
        <v>564</v>
      </c>
      <c r="E32042" s="34">
        <v>1127723</v>
      </c>
      <c r="F32042" s="35">
        <v>1.0329999999999999</v>
      </c>
      <c r="G32042" s="34">
        <v>386.7</v>
      </c>
    </row>
    <row r="32043" spans="1:7">
      <c r="A32043" s="32">
        <v>2018</v>
      </c>
      <c r="B32043" s="32">
        <v>55117</v>
      </c>
      <c r="C32043" s="33" t="s">
        <v>563</v>
      </c>
      <c r="D32043" s="33" t="s">
        <v>564</v>
      </c>
      <c r="E32043" s="34">
        <v>10941</v>
      </c>
      <c r="F32043" s="35">
        <v>1.04</v>
      </c>
      <c r="G32043" s="34" t="s">
        <v>364</v>
      </c>
    </row>
    <row r="32044" spans="1:7">
      <c r="A32044" s="32">
        <v>2018</v>
      </c>
      <c r="B32044" s="32">
        <v>55117</v>
      </c>
      <c r="C32044" s="33" t="s">
        <v>563</v>
      </c>
      <c r="D32044" s="33" t="s">
        <v>564</v>
      </c>
      <c r="E32044" s="34">
        <v>817878</v>
      </c>
      <c r="F32044" s="35">
        <v>1.04</v>
      </c>
      <c r="G32044" s="34" t="s">
        <v>364</v>
      </c>
    </row>
    <row r="32045" spans="1:7">
      <c r="A32045" s="32">
        <v>2018</v>
      </c>
      <c r="B32045" s="32">
        <v>55117</v>
      </c>
      <c r="C32045" s="33" t="s">
        <v>563</v>
      </c>
      <c r="D32045" s="33" t="s">
        <v>564</v>
      </c>
      <c r="E32045" s="34">
        <v>662763</v>
      </c>
      <c r="F32045" s="35">
        <v>1.04</v>
      </c>
      <c r="G32045" s="34" t="s">
        <v>364</v>
      </c>
    </row>
    <row r="32046" spans="1:7">
      <c r="A32046" s="32">
        <v>2018</v>
      </c>
      <c r="B32046" s="32">
        <v>55117</v>
      </c>
      <c r="C32046" s="33" t="s">
        <v>563</v>
      </c>
      <c r="D32046" s="33" t="s">
        <v>564</v>
      </c>
      <c r="E32046" s="34">
        <v>453760</v>
      </c>
      <c r="F32046" s="35">
        <v>1.04</v>
      </c>
      <c r="G32046" s="34" t="s">
        <v>364</v>
      </c>
    </row>
    <row r="32047" spans="1:7">
      <c r="A32047" s="32">
        <v>2018</v>
      </c>
      <c r="B32047" s="32">
        <v>55117</v>
      </c>
      <c r="C32047" s="33" t="s">
        <v>563</v>
      </c>
      <c r="D32047" s="33" t="s">
        <v>564</v>
      </c>
      <c r="E32047" s="34">
        <v>391035</v>
      </c>
      <c r="F32047" s="35">
        <v>1.04</v>
      </c>
      <c r="G32047" s="34" t="s">
        <v>364</v>
      </c>
    </row>
    <row r="32048" spans="1:7">
      <c r="A32048" s="32">
        <v>2018</v>
      </c>
      <c r="B32048" s="32">
        <v>55117</v>
      </c>
      <c r="C32048" s="33" t="s">
        <v>563</v>
      </c>
      <c r="D32048" s="33" t="s">
        <v>564</v>
      </c>
      <c r="E32048" s="34">
        <v>243127</v>
      </c>
      <c r="F32048" s="35">
        <v>1.04</v>
      </c>
      <c r="G32048" s="34" t="s">
        <v>364</v>
      </c>
    </row>
    <row r="32049" spans="1:7">
      <c r="A32049" s="32">
        <v>2018</v>
      </c>
      <c r="B32049" s="32">
        <v>55123</v>
      </c>
      <c r="C32049" s="33" t="s">
        <v>563</v>
      </c>
      <c r="D32049" s="33" t="s">
        <v>564</v>
      </c>
      <c r="E32049" s="34">
        <v>1127075</v>
      </c>
      <c r="F32049" s="35">
        <v>1.03</v>
      </c>
      <c r="G32049" s="34" t="s">
        <v>364</v>
      </c>
    </row>
    <row r="32050" spans="1:7">
      <c r="A32050" s="32">
        <v>2018</v>
      </c>
      <c r="B32050" s="32">
        <v>55124</v>
      </c>
      <c r="C32050" s="33" t="s">
        <v>563</v>
      </c>
      <c r="D32050" s="33" t="s">
        <v>564</v>
      </c>
      <c r="E32050" s="34">
        <v>1672473</v>
      </c>
      <c r="F32050" s="35">
        <v>1.016</v>
      </c>
      <c r="G32050" s="34" t="s">
        <v>364</v>
      </c>
    </row>
    <row r="32051" spans="1:7">
      <c r="A32051" s="32">
        <v>2018</v>
      </c>
      <c r="B32051" s="32">
        <v>55126</v>
      </c>
      <c r="C32051" s="33" t="s">
        <v>563</v>
      </c>
      <c r="D32051" s="33" t="s">
        <v>564</v>
      </c>
      <c r="E32051" s="34">
        <v>2212483</v>
      </c>
      <c r="F32051" s="35">
        <v>1.0309999999999999</v>
      </c>
      <c r="G32051" s="34" t="s">
        <v>364</v>
      </c>
    </row>
    <row r="32052" spans="1:7">
      <c r="A32052" s="32">
        <v>2018</v>
      </c>
      <c r="B32052" s="32">
        <v>55127</v>
      </c>
      <c r="C32052" s="33" t="s">
        <v>563</v>
      </c>
      <c r="D32052" s="33" t="s">
        <v>564</v>
      </c>
      <c r="E32052" s="34">
        <v>143840</v>
      </c>
      <c r="F32052" s="35">
        <v>1.08</v>
      </c>
      <c r="G32052" s="34" t="s">
        <v>364</v>
      </c>
    </row>
    <row r="32053" spans="1:7">
      <c r="A32053" s="32">
        <v>2018</v>
      </c>
      <c r="B32053" s="32">
        <v>55128</v>
      </c>
      <c r="C32053" s="33" t="s">
        <v>563</v>
      </c>
      <c r="D32053" s="33" t="s">
        <v>564</v>
      </c>
      <c r="E32053" s="34">
        <v>631</v>
      </c>
      <c r="F32053" s="35">
        <v>1.03</v>
      </c>
      <c r="G32053" s="34" t="s">
        <v>364</v>
      </c>
    </row>
    <row r="32054" spans="1:7">
      <c r="A32054" s="32">
        <v>2018</v>
      </c>
      <c r="B32054" s="32">
        <v>55128</v>
      </c>
      <c r="C32054" s="33" t="s">
        <v>563</v>
      </c>
      <c r="D32054" s="33" t="s">
        <v>564</v>
      </c>
      <c r="E32054" s="34">
        <v>230034</v>
      </c>
      <c r="F32054" s="35">
        <v>1.03</v>
      </c>
      <c r="G32054" s="34" t="s">
        <v>364</v>
      </c>
    </row>
    <row r="32055" spans="1:7">
      <c r="A32055" s="32">
        <v>2018</v>
      </c>
      <c r="B32055" s="32">
        <v>55129</v>
      </c>
      <c r="C32055" s="33" t="s">
        <v>563</v>
      </c>
      <c r="D32055" s="33" t="s">
        <v>564</v>
      </c>
      <c r="E32055" s="34">
        <v>1649302</v>
      </c>
      <c r="F32055" s="35">
        <v>1.0549999999999999</v>
      </c>
      <c r="G32055" s="34">
        <v>259.7</v>
      </c>
    </row>
    <row r="32056" spans="1:7">
      <c r="A32056" s="32">
        <v>2018</v>
      </c>
      <c r="B32056" s="32">
        <v>55131</v>
      </c>
      <c r="C32056" s="33" t="s">
        <v>563</v>
      </c>
      <c r="D32056" s="33" t="s">
        <v>564</v>
      </c>
      <c r="E32056" s="34">
        <v>3232858</v>
      </c>
      <c r="F32056" s="35">
        <v>1</v>
      </c>
      <c r="G32056" s="34" t="s">
        <v>364</v>
      </c>
    </row>
    <row r="32057" spans="1:7">
      <c r="A32057" s="32">
        <v>2018</v>
      </c>
      <c r="B32057" s="32">
        <v>55132</v>
      </c>
      <c r="C32057" s="33" t="s">
        <v>563</v>
      </c>
      <c r="D32057" s="33" t="s">
        <v>564</v>
      </c>
      <c r="E32057" s="34">
        <v>739375</v>
      </c>
      <c r="F32057" s="35">
        <v>0.99</v>
      </c>
      <c r="G32057" s="34" t="s">
        <v>364</v>
      </c>
    </row>
    <row r="32058" spans="1:7">
      <c r="A32058" s="32">
        <v>2018</v>
      </c>
      <c r="B32058" s="32">
        <v>55132</v>
      </c>
      <c r="C32058" s="33" t="s">
        <v>563</v>
      </c>
      <c r="D32058" s="33" t="s">
        <v>564</v>
      </c>
      <c r="E32058" s="34">
        <v>622824</v>
      </c>
      <c r="F32058" s="35">
        <v>1.0289999999999999</v>
      </c>
      <c r="G32058" s="34" t="s">
        <v>364</v>
      </c>
    </row>
    <row r="32059" spans="1:7">
      <c r="A32059" s="32">
        <v>2018</v>
      </c>
      <c r="B32059" s="32">
        <v>55135</v>
      </c>
      <c r="C32059" s="33" t="s">
        <v>563</v>
      </c>
      <c r="D32059" s="33" t="s">
        <v>564</v>
      </c>
      <c r="E32059" s="34">
        <v>164137</v>
      </c>
      <c r="F32059" s="35">
        <v>1</v>
      </c>
      <c r="G32059" s="34">
        <v>328.9</v>
      </c>
    </row>
    <row r="32060" spans="1:7">
      <c r="A32060" s="32">
        <v>2018</v>
      </c>
      <c r="B32060" s="32">
        <v>55137</v>
      </c>
      <c r="C32060" s="33" t="s">
        <v>563</v>
      </c>
      <c r="D32060" s="33" t="s">
        <v>564</v>
      </c>
      <c r="E32060" s="34">
        <v>166519</v>
      </c>
      <c r="F32060" s="35">
        <v>1.0389999999999999</v>
      </c>
      <c r="G32060" s="34">
        <v>528.20000000000005</v>
      </c>
    </row>
    <row r="32061" spans="1:7">
      <c r="A32061" s="32">
        <v>2018</v>
      </c>
      <c r="B32061" s="32">
        <v>55141</v>
      </c>
      <c r="C32061" s="33" t="s">
        <v>563</v>
      </c>
      <c r="D32061" s="33" t="s">
        <v>564</v>
      </c>
      <c r="E32061" s="34">
        <v>405476</v>
      </c>
      <c r="F32061" s="35">
        <v>1.0209999999999999</v>
      </c>
      <c r="G32061" s="34">
        <v>407.3</v>
      </c>
    </row>
    <row r="32062" spans="1:7">
      <c r="A32062" s="32">
        <v>2018</v>
      </c>
      <c r="B32062" s="32">
        <v>55144</v>
      </c>
      <c r="C32062" s="33" t="s">
        <v>563</v>
      </c>
      <c r="D32062" s="33" t="s">
        <v>564</v>
      </c>
      <c r="E32062" s="34">
        <v>225801</v>
      </c>
      <c r="F32062" s="35">
        <v>1.0269999999999999</v>
      </c>
      <c r="G32062" s="34" t="s">
        <v>364</v>
      </c>
    </row>
    <row r="32063" spans="1:7">
      <c r="A32063" s="32">
        <v>2018</v>
      </c>
      <c r="B32063" s="32">
        <v>55144</v>
      </c>
      <c r="C32063" s="33" t="s">
        <v>563</v>
      </c>
      <c r="D32063" s="33" t="s">
        <v>564</v>
      </c>
      <c r="E32063" s="34">
        <v>703106</v>
      </c>
      <c r="F32063" s="35">
        <v>1.0409999999999999</v>
      </c>
      <c r="G32063" s="34" t="s">
        <v>364</v>
      </c>
    </row>
    <row r="32064" spans="1:7">
      <c r="A32064" s="32">
        <v>2018</v>
      </c>
      <c r="B32064" s="32">
        <v>55146</v>
      </c>
      <c r="C32064" s="33" t="s">
        <v>563</v>
      </c>
      <c r="D32064" s="33" t="s">
        <v>564</v>
      </c>
      <c r="E32064" s="34">
        <v>1389936</v>
      </c>
      <c r="F32064" s="35">
        <v>1.028</v>
      </c>
      <c r="G32064" s="34" t="s">
        <v>364</v>
      </c>
    </row>
    <row r="32065" spans="1:7">
      <c r="A32065" s="32">
        <v>2018</v>
      </c>
      <c r="B32065" s="32">
        <v>55148</v>
      </c>
      <c r="C32065" s="33" t="s">
        <v>563</v>
      </c>
      <c r="D32065" s="33" t="s">
        <v>564</v>
      </c>
      <c r="E32065" s="34">
        <v>113852</v>
      </c>
      <c r="F32065" s="35">
        <v>1.0589999999999999</v>
      </c>
      <c r="G32065" s="34">
        <v>444.4</v>
      </c>
    </row>
    <row r="32066" spans="1:7">
      <c r="A32066" s="32">
        <v>2018</v>
      </c>
      <c r="B32066" s="32">
        <v>55149</v>
      </c>
      <c r="C32066" s="33" t="s">
        <v>563</v>
      </c>
      <c r="D32066" s="33" t="s">
        <v>564</v>
      </c>
      <c r="E32066" s="34">
        <v>3192812</v>
      </c>
      <c r="F32066" s="35">
        <v>1.028</v>
      </c>
      <c r="G32066" s="34" t="s">
        <v>364</v>
      </c>
    </row>
    <row r="32067" spans="1:7">
      <c r="A32067" s="32">
        <v>2018</v>
      </c>
      <c r="B32067" s="32">
        <v>55151</v>
      </c>
      <c r="C32067" s="33" t="s">
        <v>563</v>
      </c>
      <c r="D32067" s="33" t="s">
        <v>564</v>
      </c>
      <c r="E32067" s="34">
        <v>1092005</v>
      </c>
      <c r="F32067" s="35">
        <v>1.0329999999999999</v>
      </c>
      <c r="G32067" s="34" t="s">
        <v>364</v>
      </c>
    </row>
    <row r="32068" spans="1:7">
      <c r="A32068" s="32">
        <v>2018</v>
      </c>
      <c r="B32068" s="32">
        <v>55153</v>
      </c>
      <c r="C32068" s="33" t="s">
        <v>563</v>
      </c>
      <c r="D32068" s="33" t="s">
        <v>564</v>
      </c>
      <c r="E32068" s="34">
        <v>1975500</v>
      </c>
      <c r="F32068" s="35">
        <v>1.032</v>
      </c>
      <c r="G32068" s="34" t="s">
        <v>364</v>
      </c>
    </row>
    <row r="32069" spans="1:7">
      <c r="A32069" s="32">
        <v>2018</v>
      </c>
      <c r="B32069" s="32">
        <v>55154</v>
      </c>
      <c r="C32069" s="33" t="s">
        <v>563</v>
      </c>
      <c r="D32069" s="33" t="s">
        <v>564</v>
      </c>
      <c r="E32069" s="34">
        <v>235826</v>
      </c>
      <c r="F32069" s="35">
        <v>1.02</v>
      </c>
      <c r="G32069" s="34">
        <v>319.60000000000002</v>
      </c>
    </row>
    <row r="32070" spans="1:7">
      <c r="A32070" s="32">
        <v>2018</v>
      </c>
      <c r="B32070" s="32">
        <v>55164</v>
      </c>
      <c r="C32070" s="33" t="s">
        <v>563</v>
      </c>
      <c r="D32070" s="33" t="s">
        <v>564</v>
      </c>
      <c r="E32070" s="34">
        <v>80777</v>
      </c>
      <c r="F32070" s="35">
        <v>1.03</v>
      </c>
      <c r="G32070" s="34">
        <v>470.1</v>
      </c>
    </row>
    <row r="32071" spans="1:7">
      <c r="A32071" s="32">
        <v>2018</v>
      </c>
      <c r="B32071" s="32">
        <v>55165</v>
      </c>
      <c r="C32071" s="33" t="s">
        <v>563</v>
      </c>
      <c r="D32071" s="33" t="s">
        <v>564</v>
      </c>
      <c r="E32071" s="34">
        <v>189224</v>
      </c>
      <c r="F32071" s="35">
        <v>1.03</v>
      </c>
      <c r="G32071" s="34">
        <v>509.9</v>
      </c>
    </row>
    <row r="32072" spans="1:7">
      <c r="A32072" s="32">
        <v>2018</v>
      </c>
      <c r="B32072" s="32">
        <v>55166</v>
      </c>
      <c r="C32072" s="33" t="s">
        <v>563</v>
      </c>
      <c r="D32072" s="33" t="s">
        <v>564</v>
      </c>
      <c r="E32072" s="34">
        <v>1285273</v>
      </c>
      <c r="F32072" s="35">
        <v>1.0249999999999999</v>
      </c>
      <c r="G32072" s="34" t="s">
        <v>364</v>
      </c>
    </row>
    <row r="32073" spans="1:7">
      <c r="A32073" s="32">
        <v>2018</v>
      </c>
      <c r="B32073" s="32">
        <v>55168</v>
      </c>
      <c r="C32073" s="33" t="s">
        <v>563</v>
      </c>
      <c r="D32073" s="33" t="s">
        <v>564</v>
      </c>
      <c r="E32073" s="34">
        <v>81352</v>
      </c>
      <c r="F32073" s="35">
        <v>1.02</v>
      </c>
      <c r="G32073" s="34" t="s">
        <v>364</v>
      </c>
    </row>
    <row r="32074" spans="1:7">
      <c r="A32074" s="32">
        <v>2018</v>
      </c>
      <c r="B32074" s="32">
        <v>55170</v>
      </c>
      <c r="C32074" s="33" t="s">
        <v>563</v>
      </c>
      <c r="D32074" s="33" t="s">
        <v>564</v>
      </c>
      <c r="E32074" s="34">
        <v>1142449</v>
      </c>
      <c r="F32074" s="35">
        <v>1.032</v>
      </c>
      <c r="G32074" s="34" t="s">
        <v>364</v>
      </c>
    </row>
    <row r="32075" spans="1:7">
      <c r="A32075" s="32">
        <v>2018</v>
      </c>
      <c r="B32075" s="32">
        <v>55172</v>
      </c>
      <c r="C32075" s="33" t="s">
        <v>563</v>
      </c>
      <c r="D32075" s="33" t="s">
        <v>564</v>
      </c>
      <c r="E32075" s="34">
        <v>1821153</v>
      </c>
      <c r="F32075" s="35">
        <v>1.0229999999999999</v>
      </c>
      <c r="G32075" s="34" t="s">
        <v>364</v>
      </c>
    </row>
    <row r="32076" spans="1:7">
      <c r="A32076" s="32">
        <v>2018</v>
      </c>
      <c r="B32076" s="32">
        <v>55173</v>
      </c>
      <c r="C32076" s="33" t="s">
        <v>563</v>
      </c>
      <c r="D32076" s="33" t="s">
        <v>564</v>
      </c>
      <c r="E32076" s="34">
        <v>1785644</v>
      </c>
      <c r="F32076" s="35">
        <v>1.026</v>
      </c>
      <c r="G32076" s="34">
        <v>391.4</v>
      </c>
    </row>
    <row r="32077" spans="1:7">
      <c r="A32077" s="32">
        <v>2018</v>
      </c>
      <c r="B32077" s="32">
        <v>55176</v>
      </c>
      <c r="C32077" s="33" t="s">
        <v>563</v>
      </c>
      <c r="D32077" s="33" t="s">
        <v>564</v>
      </c>
      <c r="E32077" s="34">
        <v>150649</v>
      </c>
      <c r="F32077" s="35">
        <v>1.0249999999999999</v>
      </c>
      <c r="G32077" s="34" t="s">
        <v>364</v>
      </c>
    </row>
    <row r="32078" spans="1:7">
      <c r="A32078" s="32">
        <v>2018</v>
      </c>
      <c r="B32078" s="32">
        <v>55176</v>
      </c>
      <c r="C32078" s="33" t="s">
        <v>563</v>
      </c>
      <c r="D32078" s="33" t="s">
        <v>564</v>
      </c>
      <c r="E32078" s="34">
        <v>755151</v>
      </c>
      <c r="F32078" s="35">
        <v>0.998</v>
      </c>
      <c r="G32078" s="34" t="s">
        <v>364</v>
      </c>
    </row>
    <row r="32079" spans="1:7">
      <c r="A32079" s="32">
        <v>2018</v>
      </c>
      <c r="B32079" s="32">
        <v>55176</v>
      </c>
      <c r="C32079" s="33" t="s">
        <v>563</v>
      </c>
      <c r="D32079" s="33" t="s">
        <v>564</v>
      </c>
      <c r="E32079" s="34">
        <v>155902</v>
      </c>
      <c r="F32079" s="35">
        <v>1.0209999999999999</v>
      </c>
      <c r="G32079" s="34" t="s">
        <v>364</v>
      </c>
    </row>
    <row r="32080" spans="1:7">
      <c r="A32080" s="32">
        <v>2018</v>
      </c>
      <c r="B32080" s="32">
        <v>55176</v>
      </c>
      <c r="C32080" s="33" t="s">
        <v>563</v>
      </c>
      <c r="D32080" s="33" t="s">
        <v>564</v>
      </c>
      <c r="E32080" s="34">
        <v>142275</v>
      </c>
      <c r="F32080" s="35">
        <v>1.0129999999999999</v>
      </c>
      <c r="G32080" s="34" t="s">
        <v>364</v>
      </c>
    </row>
    <row r="32081" spans="1:7">
      <c r="A32081" s="32">
        <v>2018</v>
      </c>
      <c r="B32081" s="32">
        <v>55176</v>
      </c>
      <c r="C32081" s="33" t="s">
        <v>563</v>
      </c>
      <c r="D32081" s="33" t="s">
        <v>564</v>
      </c>
      <c r="E32081" s="34">
        <v>16477</v>
      </c>
      <c r="F32081" s="35">
        <v>1.0249999999999999</v>
      </c>
      <c r="G32081" s="34" t="s">
        <v>364</v>
      </c>
    </row>
    <row r="32082" spans="1:7">
      <c r="A32082" s="32">
        <v>2018</v>
      </c>
      <c r="B32082" s="32">
        <v>55176</v>
      </c>
      <c r="C32082" s="33" t="s">
        <v>563</v>
      </c>
      <c r="D32082" s="33" t="s">
        <v>564</v>
      </c>
      <c r="E32082" s="34">
        <v>249824</v>
      </c>
      <c r="F32082" s="35">
        <v>1.0129999999999999</v>
      </c>
      <c r="G32082" s="34" t="s">
        <v>364</v>
      </c>
    </row>
    <row r="32083" spans="1:7">
      <c r="A32083" s="32">
        <v>2018</v>
      </c>
      <c r="B32083" s="32">
        <v>55176</v>
      </c>
      <c r="C32083" s="33" t="s">
        <v>563</v>
      </c>
      <c r="D32083" s="33" t="s">
        <v>564</v>
      </c>
      <c r="E32083" s="34">
        <v>141038</v>
      </c>
      <c r="F32083" s="35">
        <v>1.0209999999999999</v>
      </c>
      <c r="G32083" s="34" t="s">
        <v>364</v>
      </c>
    </row>
    <row r="32084" spans="1:7">
      <c r="A32084" s="32">
        <v>2018</v>
      </c>
      <c r="B32084" s="32">
        <v>55178</v>
      </c>
      <c r="C32084" s="33" t="s">
        <v>563</v>
      </c>
      <c r="D32084" s="33" t="s">
        <v>564</v>
      </c>
      <c r="E32084" s="34">
        <v>1556517</v>
      </c>
      <c r="F32084" s="35">
        <v>1.0369999999999999</v>
      </c>
      <c r="G32084" s="34" t="s">
        <v>364</v>
      </c>
    </row>
    <row r="32085" spans="1:7">
      <c r="A32085" s="32">
        <v>2018</v>
      </c>
      <c r="B32085" s="32">
        <v>55179</v>
      </c>
      <c r="C32085" s="33" t="s">
        <v>563</v>
      </c>
      <c r="D32085" s="33" t="s">
        <v>564</v>
      </c>
      <c r="E32085" s="34">
        <v>1041886</v>
      </c>
      <c r="F32085" s="35">
        <v>1.0449999999999999</v>
      </c>
      <c r="G32085" s="34" t="s">
        <v>364</v>
      </c>
    </row>
    <row r="32086" spans="1:7">
      <c r="A32086" s="32">
        <v>2018</v>
      </c>
      <c r="B32086" s="32">
        <v>55182</v>
      </c>
      <c r="C32086" s="33" t="s">
        <v>563</v>
      </c>
      <c r="D32086" s="33" t="s">
        <v>564</v>
      </c>
      <c r="E32086" s="34">
        <v>2178439</v>
      </c>
      <c r="F32086" s="35">
        <v>1.03</v>
      </c>
      <c r="G32086" s="34" t="s">
        <v>364</v>
      </c>
    </row>
    <row r="32087" spans="1:7">
      <c r="A32087" s="32">
        <v>2018</v>
      </c>
      <c r="B32087" s="32">
        <v>55183</v>
      </c>
      <c r="C32087" s="33" t="s">
        <v>563</v>
      </c>
      <c r="D32087" s="33" t="s">
        <v>564</v>
      </c>
      <c r="E32087" s="34">
        <v>2114033</v>
      </c>
      <c r="F32087" s="35">
        <v>1.054</v>
      </c>
      <c r="G32087" s="34" t="s">
        <v>364</v>
      </c>
    </row>
    <row r="32088" spans="1:7">
      <c r="A32088" s="32">
        <v>2018</v>
      </c>
      <c r="B32088" s="32">
        <v>55187</v>
      </c>
      <c r="C32088" s="33" t="s">
        <v>563</v>
      </c>
      <c r="D32088" s="33" t="s">
        <v>564</v>
      </c>
      <c r="E32088" s="34">
        <v>4731433</v>
      </c>
      <c r="F32088" s="35">
        <v>1.0229999999999999</v>
      </c>
      <c r="G32088" s="34" t="s">
        <v>364</v>
      </c>
    </row>
    <row r="32089" spans="1:7">
      <c r="A32089" s="32">
        <v>2018</v>
      </c>
      <c r="B32089" s="32">
        <v>55193</v>
      </c>
      <c r="C32089" s="33" t="s">
        <v>563</v>
      </c>
      <c r="D32089" s="33" t="s">
        <v>564</v>
      </c>
      <c r="E32089" s="34">
        <v>2294803</v>
      </c>
      <c r="F32089" s="35">
        <v>1.05</v>
      </c>
      <c r="G32089" s="34" t="s">
        <v>364</v>
      </c>
    </row>
    <row r="32090" spans="1:7">
      <c r="A32090" s="32">
        <v>2018</v>
      </c>
      <c r="B32090" s="32">
        <v>55197</v>
      </c>
      <c r="C32090" s="33" t="s">
        <v>563</v>
      </c>
      <c r="D32090" s="33" t="s">
        <v>564</v>
      </c>
      <c r="E32090" s="34">
        <v>2340355</v>
      </c>
      <c r="F32090" s="35">
        <v>1</v>
      </c>
      <c r="G32090" s="34">
        <v>377.5</v>
      </c>
    </row>
    <row r="32091" spans="1:7">
      <c r="A32091" s="32">
        <v>2018</v>
      </c>
      <c r="B32091" s="32">
        <v>55198</v>
      </c>
      <c r="C32091" s="33" t="s">
        <v>563</v>
      </c>
      <c r="D32091" s="33" t="s">
        <v>564</v>
      </c>
      <c r="E32091" s="34">
        <v>755016</v>
      </c>
      <c r="F32091" s="35">
        <v>1.079</v>
      </c>
      <c r="G32091" s="34" t="s">
        <v>364</v>
      </c>
    </row>
    <row r="32092" spans="1:7">
      <c r="A32092" s="32">
        <v>2018</v>
      </c>
      <c r="B32092" s="32">
        <v>55199</v>
      </c>
      <c r="C32092" s="33" t="s">
        <v>563</v>
      </c>
      <c r="D32092" s="33" t="s">
        <v>564</v>
      </c>
      <c r="E32092" s="34">
        <v>64641</v>
      </c>
      <c r="F32092" s="35">
        <v>1.083</v>
      </c>
      <c r="G32092" s="34" t="s">
        <v>364</v>
      </c>
    </row>
    <row r="32093" spans="1:7">
      <c r="A32093" s="32">
        <v>2018</v>
      </c>
      <c r="B32093" s="32">
        <v>55201</v>
      </c>
      <c r="C32093" s="33" t="s">
        <v>563</v>
      </c>
      <c r="D32093" s="33" t="s">
        <v>564</v>
      </c>
      <c r="E32093" s="34">
        <v>67471</v>
      </c>
      <c r="F32093" s="35">
        <v>1.0289999999999999</v>
      </c>
      <c r="G32093" s="34" t="s">
        <v>364</v>
      </c>
    </row>
    <row r="32094" spans="1:7">
      <c r="A32094" s="32">
        <v>2018</v>
      </c>
      <c r="B32094" s="32">
        <v>55202</v>
      </c>
      <c r="C32094" s="33" t="s">
        <v>563</v>
      </c>
      <c r="D32094" s="33" t="s">
        <v>564</v>
      </c>
      <c r="E32094" s="34">
        <v>111008</v>
      </c>
      <c r="F32094" s="35">
        <v>1.026</v>
      </c>
      <c r="G32094" s="34">
        <v>445.4</v>
      </c>
    </row>
    <row r="32095" spans="1:7">
      <c r="A32095" s="32">
        <v>2018</v>
      </c>
      <c r="B32095" s="32">
        <v>55204</v>
      </c>
      <c r="C32095" s="33" t="s">
        <v>563</v>
      </c>
      <c r="D32095" s="33" t="s">
        <v>564</v>
      </c>
      <c r="E32095" s="34">
        <v>13368</v>
      </c>
      <c r="F32095" s="35">
        <v>1.024</v>
      </c>
      <c r="G32095" s="34">
        <v>551</v>
      </c>
    </row>
    <row r="32096" spans="1:7">
      <c r="A32096" s="32">
        <v>2018</v>
      </c>
      <c r="B32096" s="32">
        <v>55206</v>
      </c>
      <c r="C32096" s="33" t="s">
        <v>563</v>
      </c>
      <c r="D32096" s="33" t="s">
        <v>564</v>
      </c>
      <c r="E32096" s="34">
        <v>1318890</v>
      </c>
      <c r="F32096" s="35">
        <v>1.0289999999999999</v>
      </c>
      <c r="G32096" s="34" t="s">
        <v>364</v>
      </c>
    </row>
    <row r="32097" spans="1:7">
      <c r="A32097" s="32">
        <v>2018</v>
      </c>
      <c r="B32097" s="32">
        <v>55210</v>
      </c>
      <c r="C32097" s="33" t="s">
        <v>563</v>
      </c>
      <c r="D32097" s="33" t="s">
        <v>564</v>
      </c>
      <c r="E32097" s="34">
        <v>485771</v>
      </c>
      <c r="F32097" s="35">
        <v>1.05</v>
      </c>
      <c r="G32097" s="34">
        <v>339</v>
      </c>
    </row>
    <row r="32098" spans="1:7">
      <c r="A32098" s="32">
        <v>2018</v>
      </c>
      <c r="B32098" s="32">
        <v>55211</v>
      </c>
      <c r="C32098" s="33" t="s">
        <v>563</v>
      </c>
      <c r="D32098" s="33" t="s">
        <v>564</v>
      </c>
      <c r="E32098" s="34">
        <v>1168020</v>
      </c>
      <c r="F32098" s="35">
        <v>1.03</v>
      </c>
      <c r="G32098" s="34" t="s">
        <v>364</v>
      </c>
    </row>
    <row r="32099" spans="1:7">
      <c r="A32099" s="32">
        <v>2018</v>
      </c>
      <c r="B32099" s="32">
        <v>55212</v>
      </c>
      <c r="C32099" s="33" t="s">
        <v>563</v>
      </c>
      <c r="D32099" s="33" t="s">
        <v>564</v>
      </c>
      <c r="E32099" s="34">
        <v>1153093</v>
      </c>
      <c r="F32099" s="35">
        <v>1.03</v>
      </c>
      <c r="G32099" s="34" t="s">
        <v>364</v>
      </c>
    </row>
    <row r="32100" spans="1:7">
      <c r="A32100" s="32">
        <v>2018</v>
      </c>
      <c r="B32100" s="32">
        <v>55215</v>
      </c>
      <c r="C32100" s="33" t="s">
        <v>563</v>
      </c>
      <c r="D32100" s="33" t="s">
        <v>564</v>
      </c>
      <c r="E32100" s="34">
        <v>4374903</v>
      </c>
      <c r="F32100" s="35">
        <v>1.03</v>
      </c>
      <c r="G32100" s="34" t="s">
        <v>364</v>
      </c>
    </row>
    <row r="32101" spans="1:7">
      <c r="A32101" s="32">
        <v>2018</v>
      </c>
      <c r="B32101" s="32">
        <v>55217</v>
      </c>
      <c r="C32101" s="33" t="s">
        <v>563</v>
      </c>
      <c r="D32101" s="33" t="s">
        <v>564</v>
      </c>
      <c r="E32101" s="34">
        <v>2148178</v>
      </c>
      <c r="F32101" s="35">
        <v>1.0349999999999999</v>
      </c>
      <c r="G32101" s="34" t="s">
        <v>364</v>
      </c>
    </row>
    <row r="32102" spans="1:7">
      <c r="A32102" s="32">
        <v>2018</v>
      </c>
      <c r="B32102" s="32">
        <v>55218</v>
      </c>
      <c r="C32102" s="33" t="s">
        <v>563</v>
      </c>
      <c r="D32102" s="33" t="s">
        <v>564</v>
      </c>
      <c r="E32102" s="34">
        <v>399185</v>
      </c>
      <c r="F32102" s="35">
        <v>1.0669999999999999</v>
      </c>
      <c r="G32102" s="34">
        <v>353.7</v>
      </c>
    </row>
    <row r="32103" spans="1:7">
      <c r="A32103" s="32">
        <v>2018</v>
      </c>
      <c r="B32103" s="32">
        <v>55218</v>
      </c>
      <c r="C32103" s="33" t="s">
        <v>563</v>
      </c>
      <c r="D32103" s="33" t="s">
        <v>564</v>
      </c>
      <c r="E32103" s="34">
        <v>309033</v>
      </c>
      <c r="F32103" s="35">
        <v>1.0669999999999999</v>
      </c>
      <c r="G32103" s="34">
        <v>371</v>
      </c>
    </row>
    <row r="32104" spans="1:7">
      <c r="A32104" s="32">
        <v>2018</v>
      </c>
      <c r="B32104" s="32">
        <v>55220</v>
      </c>
      <c r="C32104" s="33" t="s">
        <v>563</v>
      </c>
      <c r="D32104" s="33" t="s">
        <v>564</v>
      </c>
      <c r="E32104" s="34">
        <v>948040</v>
      </c>
      <c r="F32104" s="35">
        <v>1.0509999999999999</v>
      </c>
      <c r="G32104" s="34">
        <v>410.3</v>
      </c>
    </row>
    <row r="32105" spans="1:7">
      <c r="A32105" s="32">
        <v>2018</v>
      </c>
      <c r="B32105" s="32">
        <v>55220</v>
      </c>
      <c r="C32105" s="33" t="s">
        <v>563</v>
      </c>
      <c r="D32105" s="33" t="s">
        <v>564</v>
      </c>
      <c r="E32105" s="34">
        <v>198756</v>
      </c>
      <c r="F32105" s="35">
        <v>1.0509999999999999</v>
      </c>
      <c r="G32105" s="34">
        <v>409.4</v>
      </c>
    </row>
    <row r="32106" spans="1:7">
      <c r="A32106" s="32">
        <v>2018</v>
      </c>
      <c r="B32106" s="32">
        <v>55221</v>
      </c>
      <c r="C32106" s="33" t="s">
        <v>563</v>
      </c>
      <c r="D32106" s="33" t="s">
        <v>564</v>
      </c>
      <c r="E32106" s="34">
        <v>95532</v>
      </c>
      <c r="F32106" s="35">
        <v>1.03</v>
      </c>
      <c r="G32106" s="34">
        <v>462.3</v>
      </c>
    </row>
    <row r="32107" spans="1:7">
      <c r="A32107" s="32">
        <v>2018</v>
      </c>
      <c r="B32107" s="32">
        <v>55222</v>
      </c>
      <c r="C32107" s="33" t="s">
        <v>563</v>
      </c>
      <c r="D32107" s="33" t="s">
        <v>564</v>
      </c>
      <c r="E32107" s="34">
        <v>12529</v>
      </c>
      <c r="F32107" s="35">
        <v>1.0649999999999999</v>
      </c>
      <c r="G32107" s="34" t="s">
        <v>364</v>
      </c>
    </row>
    <row r="32108" spans="1:7">
      <c r="A32108" s="32">
        <v>2018</v>
      </c>
      <c r="B32108" s="32">
        <v>55223</v>
      </c>
      <c r="C32108" s="33" t="s">
        <v>563</v>
      </c>
      <c r="D32108" s="33" t="s">
        <v>564</v>
      </c>
      <c r="E32108" s="34">
        <v>100987</v>
      </c>
      <c r="F32108" s="35">
        <v>1.0189999999999999</v>
      </c>
      <c r="G32108" s="34" t="s">
        <v>364</v>
      </c>
    </row>
    <row r="32109" spans="1:7">
      <c r="A32109" s="32">
        <v>2018</v>
      </c>
      <c r="B32109" s="32">
        <v>55223</v>
      </c>
      <c r="C32109" s="33" t="s">
        <v>563</v>
      </c>
      <c r="D32109" s="33" t="s">
        <v>564</v>
      </c>
      <c r="E32109" s="34">
        <v>133962</v>
      </c>
      <c r="F32109" s="35">
        <v>1.02</v>
      </c>
      <c r="G32109" s="34" t="s">
        <v>364</v>
      </c>
    </row>
    <row r="32110" spans="1:7">
      <c r="A32110" s="32">
        <v>2018</v>
      </c>
      <c r="B32110" s="32">
        <v>55223</v>
      </c>
      <c r="C32110" s="33" t="s">
        <v>563</v>
      </c>
      <c r="D32110" s="33" t="s">
        <v>564</v>
      </c>
      <c r="E32110" s="34">
        <v>127159</v>
      </c>
      <c r="F32110" s="35">
        <v>1.022</v>
      </c>
      <c r="G32110" s="34" t="s">
        <v>364</v>
      </c>
    </row>
    <row r="32111" spans="1:7">
      <c r="A32111" s="32">
        <v>2018</v>
      </c>
      <c r="B32111" s="32">
        <v>55223</v>
      </c>
      <c r="C32111" s="33" t="s">
        <v>563</v>
      </c>
      <c r="D32111" s="33" t="s">
        <v>564</v>
      </c>
      <c r="E32111" s="34">
        <v>123864</v>
      </c>
      <c r="F32111" s="35">
        <v>1.026</v>
      </c>
      <c r="G32111" s="34" t="s">
        <v>364</v>
      </c>
    </row>
    <row r="32112" spans="1:7">
      <c r="A32112" s="32">
        <v>2018</v>
      </c>
      <c r="B32112" s="32">
        <v>55223</v>
      </c>
      <c r="C32112" s="33" t="s">
        <v>563</v>
      </c>
      <c r="D32112" s="33" t="s">
        <v>564</v>
      </c>
      <c r="E32112" s="34">
        <v>95187</v>
      </c>
      <c r="F32112" s="35">
        <v>1.0209999999999999</v>
      </c>
      <c r="G32112" s="34" t="s">
        <v>364</v>
      </c>
    </row>
    <row r="32113" spans="1:7">
      <c r="A32113" s="32">
        <v>2018</v>
      </c>
      <c r="B32113" s="32">
        <v>55223</v>
      </c>
      <c r="C32113" s="33" t="s">
        <v>563</v>
      </c>
      <c r="D32113" s="33" t="s">
        <v>564</v>
      </c>
      <c r="E32113" s="34">
        <v>84332</v>
      </c>
      <c r="F32113" s="35">
        <v>1.0149999999999999</v>
      </c>
      <c r="G32113" s="34" t="s">
        <v>364</v>
      </c>
    </row>
    <row r="32114" spans="1:7">
      <c r="A32114" s="32">
        <v>2018</v>
      </c>
      <c r="B32114" s="32">
        <v>55223</v>
      </c>
      <c r="C32114" s="33" t="s">
        <v>563</v>
      </c>
      <c r="D32114" s="33" t="s">
        <v>564</v>
      </c>
      <c r="E32114" s="34">
        <v>77652</v>
      </c>
      <c r="F32114" s="35">
        <v>1.024</v>
      </c>
      <c r="G32114" s="34" t="s">
        <v>364</v>
      </c>
    </row>
    <row r="32115" spans="1:7">
      <c r="A32115" s="32">
        <v>2018</v>
      </c>
      <c r="B32115" s="32">
        <v>55223</v>
      </c>
      <c r="C32115" s="33" t="s">
        <v>563</v>
      </c>
      <c r="D32115" s="33" t="s">
        <v>564</v>
      </c>
      <c r="E32115" s="34">
        <v>73216</v>
      </c>
      <c r="F32115" s="35">
        <v>1.022</v>
      </c>
      <c r="G32115" s="34" t="s">
        <v>364</v>
      </c>
    </row>
    <row r="32116" spans="1:7">
      <c r="A32116" s="32">
        <v>2018</v>
      </c>
      <c r="B32116" s="32">
        <v>55223</v>
      </c>
      <c r="C32116" s="33" t="s">
        <v>563</v>
      </c>
      <c r="D32116" s="33" t="s">
        <v>564</v>
      </c>
      <c r="E32116" s="34">
        <v>62293</v>
      </c>
      <c r="F32116" s="35">
        <v>1.038</v>
      </c>
      <c r="G32116" s="34" t="s">
        <v>364</v>
      </c>
    </row>
    <row r="32117" spans="1:7">
      <c r="A32117" s="32">
        <v>2018</v>
      </c>
      <c r="B32117" s="32">
        <v>55223</v>
      </c>
      <c r="C32117" s="33" t="s">
        <v>563</v>
      </c>
      <c r="D32117" s="33" t="s">
        <v>564</v>
      </c>
      <c r="E32117" s="34">
        <v>55758</v>
      </c>
      <c r="F32117" s="35">
        <v>1</v>
      </c>
      <c r="G32117" s="34" t="s">
        <v>364</v>
      </c>
    </row>
    <row r="32118" spans="1:7">
      <c r="A32118" s="32">
        <v>2018</v>
      </c>
      <c r="B32118" s="32">
        <v>55223</v>
      </c>
      <c r="C32118" s="33" t="s">
        <v>563</v>
      </c>
      <c r="D32118" s="33" t="s">
        <v>564</v>
      </c>
      <c r="E32118" s="34">
        <v>20967</v>
      </c>
      <c r="F32118" s="35">
        <v>1.028</v>
      </c>
      <c r="G32118" s="34" t="s">
        <v>364</v>
      </c>
    </row>
    <row r="32119" spans="1:7">
      <c r="A32119" s="32">
        <v>2018</v>
      </c>
      <c r="B32119" s="32">
        <v>55223</v>
      </c>
      <c r="C32119" s="33" t="s">
        <v>563</v>
      </c>
      <c r="D32119" s="33" t="s">
        <v>564</v>
      </c>
      <c r="E32119" s="34">
        <v>20521</v>
      </c>
      <c r="F32119" s="35">
        <v>1</v>
      </c>
      <c r="G32119" s="34" t="s">
        <v>364</v>
      </c>
    </row>
    <row r="32120" spans="1:7">
      <c r="A32120" s="32">
        <v>2018</v>
      </c>
      <c r="B32120" s="32">
        <v>55224</v>
      </c>
      <c r="C32120" s="33" t="s">
        <v>563</v>
      </c>
      <c r="D32120" s="33" t="s">
        <v>564</v>
      </c>
      <c r="E32120" s="34">
        <v>205771</v>
      </c>
      <c r="F32120" s="35">
        <v>1.028</v>
      </c>
      <c r="G32120" s="34">
        <v>475.8</v>
      </c>
    </row>
    <row r="32121" spans="1:7">
      <c r="A32121" s="32">
        <v>2018</v>
      </c>
      <c r="B32121" s="32">
        <v>55224</v>
      </c>
      <c r="C32121" s="33" t="s">
        <v>563</v>
      </c>
      <c r="D32121" s="33" t="s">
        <v>564</v>
      </c>
      <c r="E32121" s="34">
        <v>876</v>
      </c>
      <c r="F32121" s="35">
        <v>1.028</v>
      </c>
      <c r="G32121" s="34">
        <v>635.29999999999995</v>
      </c>
    </row>
    <row r="32122" spans="1:7">
      <c r="A32122" s="32">
        <v>2018</v>
      </c>
      <c r="B32122" s="32">
        <v>55225</v>
      </c>
      <c r="C32122" s="33" t="s">
        <v>563</v>
      </c>
      <c r="D32122" s="33" t="s">
        <v>564</v>
      </c>
      <c r="E32122" s="34">
        <v>1579506</v>
      </c>
      <c r="F32122" s="35">
        <v>1.0289999999999999</v>
      </c>
      <c r="G32122" s="34" t="s">
        <v>364</v>
      </c>
    </row>
    <row r="32123" spans="1:7">
      <c r="A32123" s="32">
        <v>2018</v>
      </c>
      <c r="B32123" s="32">
        <v>55226</v>
      </c>
      <c r="C32123" s="33" t="s">
        <v>563</v>
      </c>
      <c r="D32123" s="33" t="s">
        <v>564</v>
      </c>
      <c r="E32123" s="34">
        <v>2354081</v>
      </c>
      <c r="F32123" s="35">
        <v>1.0169999999999999</v>
      </c>
      <c r="G32123" s="34" t="s">
        <v>364</v>
      </c>
    </row>
    <row r="32124" spans="1:7">
      <c r="A32124" s="32">
        <v>2018</v>
      </c>
      <c r="B32124" s="32">
        <v>55228</v>
      </c>
      <c r="C32124" s="33" t="s">
        <v>565</v>
      </c>
      <c r="D32124" s="33" t="s">
        <v>566</v>
      </c>
      <c r="E32124" s="34">
        <v>511</v>
      </c>
      <c r="F32124" s="35">
        <v>5.7919999999999998</v>
      </c>
      <c r="G32124" s="34">
        <v>1627</v>
      </c>
    </row>
    <row r="32125" spans="1:7">
      <c r="A32125" s="32">
        <v>2018</v>
      </c>
      <c r="B32125" s="32">
        <v>55228</v>
      </c>
      <c r="C32125" s="33" t="s">
        <v>563</v>
      </c>
      <c r="D32125" s="33" t="s">
        <v>564</v>
      </c>
      <c r="E32125" s="34">
        <v>22460</v>
      </c>
      <c r="F32125" s="35">
        <v>1.0660000000000001</v>
      </c>
      <c r="G32125" s="34">
        <v>953.3</v>
      </c>
    </row>
    <row r="32126" spans="1:7">
      <c r="A32126" s="32">
        <v>2018</v>
      </c>
      <c r="B32126" s="32">
        <v>55228</v>
      </c>
      <c r="C32126" s="33" t="s">
        <v>563</v>
      </c>
      <c r="D32126" s="33" t="s">
        <v>564</v>
      </c>
      <c r="E32126" s="34">
        <v>137187</v>
      </c>
      <c r="F32126" s="35">
        <v>1.0609999999999999</v>
      </c>
      <c r="G32126" s="34">
        <v>385.4</v>
      </c>
    </row>
    <row r="32127" spans="1:7">
      <c r="A32127" s="32">
        <v>2018</v>
      </c>
      <c r="B32127" s="32">
        <v>55229</v>
      </c>
      <c r="C32127" s="33" t="s">
        <v>563</v>
      </c>
      <c r="D32127" s="33" t="s">
        <v>564</v>
      </c>
      <c r="E32127" s="34">
        <v>31395</v>
      </c>
      <c r="F32127" s="35">
        <v>1.069</v>
      </c>
      <c r="G32127" s="34" t="s">
        <v>364</v>
      </c>
    </row>
    <row r="32128" spans="1:7">
      <c r="A32128" s="32">
        <v>2018</v>
      </c>
      <c r="B32128" s="32">
        <v>55230</v>
      </c>
      <c r="C32128" s="33" t="s">
        <v>563</v>
      </c>
      <c r="D32128" s="33" t="s">
        <v>564</v>
      </c>
      <c r="E32128" s="34">
        <v>8263</v>
      </c>
      <c r="F32128" s="35">
        <v>1.0229999999999999</v>
      </c>
      <c r="G32128" s="34">
        <v>467.3</v>
      </c>
    </row>
    <row r="32129" spans="1:7">
      <c r="A32129" s="32">
        <v>2018</v>
      </c>
      <c r="B32129" s="32">
        <v>55230</v>
      </c>
      <c r="C32129" s="33" t="s">
        <v>563</v>
      </c>
      <c r="D32129" s="33" t="s">
        <v>564</v>
      </c>
      <c r="E32129" s="34">
        <v>7063</v>
      </c>
      <c r="F32129" s="35">
        <v>1.0229999999999999</v>
      </c>
      <c r="G32129" s="34">
        <v>329.1</v>
      </c>
    </row>
    <row r="32130" spans="1:7">
      <c r="A32130" s="32">
        <v>2018</v>
      </c>
      <c r="B32130" s="32">
        <v>55230</v>
      </c>
      <c r="C32130" s="33" t="s">
        <v>563</v>
      </c>
      <c r="D32130" s="33" t="s">
        <v>564</v>
      </c>
      <c r="E32130" s="34">
        <v>7062</v>
      </c>
      <c r="F32130" s="35">
        <v>1.0229999999999999</v>
      </c>
      <c r="G32130" s="34">
        <v>477</v>
      </c>
    </row>
    <row r="32131" spans="1:7">
      <c r="A32131" s="32">
        <v>2018</v>
      </c>
      <c r="B32131" s="32">
        <v>55230</v>
      </c>
      <c r="C32131" s="33" t="s">
        <v>563</v>
      </c>
      <c r="D32131" s="33" t="s">
        <v>564</v>
      </c>
      <c r="E32131" s="34">
        <v>84748</v>
      </c>
      <c r="F32131" s="35">
        <v>1.0229999999999999</v>
      </c>
      <c r="G32131" s="34">
        <v>403.9</v>
      </c>
    </row>
    <row r="32132" spans="1:7">
      <c r="A32132" s="32">
        <v>2018</v>
      </c>
      <c r="B32132" s="32">
        <v>55230</v>
      </c>
      <c r="C32132" s="33" t="s">
        <v>563</v>
      </c>
      <c r="D32132" s="33" t="s">
        <v>564</v>
      </c>
      <c r="E32132" s="34">
        <v>93647</v>
      </c>
      <c r="F32132" s="35">
        <v>1.0229999999999999</v>
      </c>
      <c r="G32132" s="34">
        <v>410.6</v>
      </c>
    </row>
    <row r="32133" spans="1:7">
      <c r="A32133" s="32">
        <v>2018</v>
      </c>
      <c r="B32133" s="32">
        <v>55230</v>
      </c>
      <c r="C32133" s="33" t="s">
        <v>563</v>
      </c>
      <c r="D32133" s="33" t="s">
        <v>564</v>
      </c>
      <c r="E32133" s="34">
        <v>77686</v>
      </c>
      <c r="F32133" s="35">
        <v>1.0229999999999999</v>
      </c>
      <c r="G32133" s="34">
        <v>444.4</v>
      </c>
    </row>
    <row r="32134" spans="1:7">
      <c r="A32134" s="32">
        <v>2018</v>
      </c>
      <c r="B32134" s="32">
        <v>55230</v>
      </c>
      <c r="C32134" s="33" t="s">
        <v>563</v>
      </c>
      <c r="D32134" s="33" t="s">
        <v>564</v>
      </c>
      <c r="E32134" s="34">
        <v>45905</v>
      </c>
      <c r="F32134" s="35">
        <v>1.0229999999999999</v>
      </c>
      <c r="G32134" s="34">
        <v>400.6</v>
      </c>
    </row>
    <row r="32135" spans="1:7">
      <c r="A32135" s="32">
        <v>2018</v>
      </c>
      <c r="B32135" s="32">
        <v>55230</v>
      </c>
      <c r="C32135" s="33" t="s">
        <v>563</v>
      </c>
      <c r="D32135" s="33" t="s">
        <v>564</v>
      </c>
      <c r="E32135" s="34">
        <v>14103</v>
      </c>
      <c r="F32135" s="35">
        <v>1.0229999999999999</v>
      </c>
      <c r="G32135" s="34">
        <v>509.1</v>
      </c>
    </row>
    <row r="32136" spans="1:7">
      <c r="A32136" s="32">
        <v>2018</v>
      </c>
      <c r="B32136" s="32">
        <v>55230</v>
      </c>
      <c r="C32136" s="33" t="s">
        <v>563</v>
      </c>
      <c r="D32136" s="33" t="s">
        <v>564</v>
      </c>
      <c r="E32136" s="34">
        <v>13418</v>
      </c>
      <c r="F32136" s="35">
        <v>1.0229999999999999</v>
      </c>
      <c r="G32136" s="34">
        <v>425.5</v>
      </c>
    </row>
    <row r="32137" spans="1:7">
      <c r="A32137" s="32">
        <v>2018</v>
      </c>
      <c r="B32137" s="32">
        <v>55230</v>
      </c>
      <c r="C32137" s="33" t="s">
        <v>563</v>
      </c>
      <c r="D32137" s="33" t="s">
        <v>564</v>
      </c>
      <c r="E32137" s="34">
        <v>891481</v>
      </c>
      <c r="F32137" s="35">
        <v>1.0229999999999999</v>
      </c>
      <c r="G32137" s="34">
        <v>372</v>
      </c>
    </row>
    <row r="32138" spans="1:7">
      <c r="A32138" s="32">
        <v>2018</v>
      </c>
      <c r="B32138" s="32">
        <v>55230</v>
      </c>
      <c r="C32138" s="33" t="s">
        <v>563</v>
      </c>
      <c r="D32138" s="33" t="s">
        <v>564</v>
      </c>
      <c r="E32138" s="34">
        <v>268369</v>
      </c>
      <c r="F32138" s="35">
        <v>1.0229999999999999</v>
      </c>
      <c r="G32138" s="34">
        <v>440.8</v>
      </c>
    </row>
    <row r="32139" spans="1:7">
      <c r="A32139" s="32">
        <v>2018</v>
      </c>
      <c r="B32139" s="32">
        <v>55230</v>
      </c>
      <c r="C32139" s="33" t="s">
        <v>563</v>
      </c>
      <c r="D32139" s="33" t="s">
        <v>564</v>
      </c>
      <c r="E32139" s="34">
        <v>148309</v>
      </c>
      <c r="F32139" s="35">
        <v>1.0229999999999999</v>
      </c>
      <c r="G32139" s="34">
        <v>445.3</v>
      </c>
    </row>
    <row r="32140" spans="1:7">
      <c r="A32140" s="32">
        <v>2018</v>
      </c>
      <c r="B32140" s="32">
        <v>55231</v>
      </c>
      <c r="C32140" s="33" t="s">
        <v>563</v>
      </c>
      <c r="D32140" s="33" t="s">
        <v>564</v>
      </c>
      <c r="E32140" s="34">
        <v>2314741</v>
      </c>
      <c r="F32140" s="35">
        <v>1.046</v>
      </c>
      <c r="G32140" s="34" t="s">
        <v>364</v>
      </c>
    </row>
    <row r="32141" spans="1:7">
      <c r="A32141" s="32">
        <v>2018</v>
      </c>
      <c r="B32141" s="32">
        <v>55232</v>
      </c>
      <c r="C32141" s="33" t="s">
        <v>563</v>
      </c>
      <c r="D32141" s="33" t="s">
        <v>564</v>
      </c>
      <c r="E32141" s="34">
        <v>811905</v>
      </c>
      <c r="F32141" s="35">
        <v>1</v>
      </c>
      <c r="G32141" s="34">
        <v>361.4</v>
      </c>
    </row>
    <row r="32142" spans="1:7">
      <c r="A32142" s="32">
        <v>2018</v>
      </c>
      <c r="B32142" s="32">
        <v>55233</v>
      </c>
      <c r="C32142" s="33" t="s">
        <v>563</v>
      </c>
      <c r="D32142" s="33" t="s">
        <v>564</v>
      </c>
      <c r="E32142" s="34">
        <v>69406</v>
      </c>
      <c r="F32142" s="35">
        <v>1.0249999999999999</v>
      </c>
      <c r="G32142" s="34" t="s">
        <v>364</v>
      </c>
    </row>
    <row r="32143" spans="1:7">
      <c r="A32143" s="32">
        <v>2018</v>
      </c>
      <c r="B32143" s="32">
        <v>55234</v>
      </c>
      <c r="C32143" s="33" t="s">
        <v>563</v>
      </c>
      <c r="D32143" s="33" t="s">
        <v>564</v>
      </c>
      <c r="E32143" s="34">
        <v>42128</v>
      </c>
      <c r="F32143" s="35">
        <v>1.02</v>
      </c>
      <c r="G32143" s="34">
        <v>703.8</v>
      </c>
    </row>
    <row r="32144" spans="1:7">
      <c r="A32144" s="32">
        <v>2018</v>
      </c>
      <c r="B32144" s="32">
        <v>55236</v>
      </c>
      <c r="C32144" s="33" t="s">
        <v>563</v>
      </c>
      <c r="D32144" s="33" t="s">
        <v>564</v>
      </c>
      <c r="E32144" s="34">
        <v>84695</v>
      </c>
      <c r="F32144" s="35">
        <v>1.052</v>
      </c>
      <c r="G32144" s="34" t="s">
        <v>364</v>
      </c>
    </row>
    <row r="32145" spans="1:7">
      <c r="A32145" s="32">
        <v>2018</v>
      </c>
      <c r="B32145" s="32">
        <v>55237</v>
      </c>
      <c r="C32145" s="33" t="s">
        <v>563</v>
      </c>
      <c r="D32145" s="33" t="s">
        <v>564</v>
      </c>
      <c r="E32145" s="34">
        <v>140135</v>
      </c>
      <c r="F32145" s="35">
        <v>1.0109999999999999</v>
      </c>
      <c r="G32145" s="34" t="s">
        <v>364</v>
      </c>
    </row>
    <row r="32146" spans="1:7">
      <c r="A32146" s="32">
        <v>2018</v>
      </c>
      <c r="B32146" s="32">
        <v>55238</v>
      </c>
      <c r="C32146" s="33" t="s">
        <v>563</v>
      </c>
      <c r="D32146" s="33" t="s">
        <v>564</v>
      </c>
      <c r="E32146" s="34">
        <v>147097</v>
      </c>
      <c r="F32146" s="35">
        <v>1.05</v>
      </c>
      <c r="G32146" s="34" t="s">
        <v>364</v>
      </c>
    </row>
    <row r="32147" spans="1:7">
      <c r="A32147" s="32">
        <v>2018</v>
      </c>
      <c r="B32147" s="32">
        <v>55239</v>
      </c>
      <c r="C32147" s="33" t="s">
        <v>563</v>
      </c>
      <c r="D32147" s="33" t="s">
        <v>564</v>
      </c>
      <c r="E32147" s="34">
        <v>572557</v>
      </c>
      <c r="F32147" s="35">
        <v>1.0509999999999999</v>
      </c>
      <c r="G32147" s="34" t="s">
        <v>364</v>
      </c>
    </row>
    <row r="32148" spans="1:7">
      <c r="A32148" s="32">
        <v>2018</v>
      </c>
      <c r="B32148" s="32">
        <v>55241</v>
      </c>
      <c r="C32148" s="33" t="s">
        <v>563</v>
      </c>
      <c r="D32148" s="33" t="s">
        <v>564</v>
      </c>
      <c r="E32148" s="34">
        <v>197961</v>
      </c>
      <c r="F32148" s="35">
        <v>1.0209999999999999</v>
      </c>
      <c r="G32148" s="34" t="s">
        <v>364</v>
      </c>
    </row>
    <row r="32149" spans="1:7">
      <c r="A32149" s="32">
        <v>2018</v>
      </c>
      <c r="B32149" s="32">
        <v>55242</v>
      </c>
      <c r="C32149" s="33" t="s">
        <v>563</v>
      </c>
      <c r="D32149" s="33" t="s">
        <v>564</v>
      </c>
      <c r="E32149" s="34">
        <v>329358</v>
      </c>
      <c r="F32149" s="35">
        <v>1.0229999999999999</v>
      </c>
      <c r="G32149" s="34" t="s">
        <v>364</v>
      </c>
    </row>
    <row r="32150" spans="1:7">
      <c r="A32150" s="32">
        <v>2018</v>
      </c>
      <c r="B32150" s="32">
        <v>55243</v>
      </c>
      <c r="C32150" s="33" t="s">
        <v>563</v>
      </c>
      <c r="D32150" s="33" t="s">
        <v>564</v>
      </c>
      <c r="E32150" s="34">
        <v>38742</v>
      </c>
      <c r="F32150" s="35">
        <v>1.03</v>
      </c>
      <c r="G32150" s="34" t="s">
        <v>364</v>
      </c>
    </row>
    <row r="32151" spans="1:7">
      <c r="A32151" s="32">
        <v>2018</v>
      </c>
      <c r="B32151" s="32">
        <v>55244</v>
      </c>
      <c r="C32151" s="33" t="s">
        <v>563</v>
      </c>
      <c r="D32151" s="33" t="s">
        <v>564</v>
      </c>
      <c r="E32151" s="34">
        <v>53629</v>
      </c>
      <c r="F32151" s="35">
        <v>1.02</v>
      </c>
      <c r="G32151" s="34">
        <v>428.8</v>
      </c>
    </row>
    <row r="32152" spans="1:7">
      <c r="A32152" s="32">
        <v>2018</v>
      </c>
      <c r="B32152" s="32">
        <v>55247</v>
      </c>
      <c r="C32152" s="33" t="s">
        <v>565</v>
      </c>
      <c r="D32152" s="33" t="s">
        <v>566</v>
      </c>
      <c r="E32152" s="34">
        <v>239</v>
      </c>
      <c r="F32152" s="35">
        <v>5.8</v>
      </c>
      <c r="G32152" s="34" t="s">
        <v>364</v>
      </c>
    </row>
    <row r="32153" spans="1:7">
      <c r="A32153" s="32">
        <v>2018</v>
      </c>
      <c r="B32153" s="32">
        <v>55247</v>
      </c>
      <c r="C32153" s="33" t="s">
        <v>563</v>
      </c>
      <c r="D32153" s="33" t="s">
        <v>564</v>
      </c>
      <c r="E32153" s="34">
        <v>219987</v>
      </c>
      <c r="F32153" s="35">
        <v>1.07</v>
      </c>
      <c r="G32153" s="34" t="s">
        <v>364</v>
      </c>
    </row>
    <row r="32154" spans="1:7">
      <c r="A32154" s="32">
        <v>2018</v>
      </c>
      <c r="B32154" s="32">
        <v>55248</v>
      </c>
      <c r="C32154" s="33" t="s">
        <v>563</v>
      </c>
      <c r="D32154" s="33" t="s">
        <v>564</v>
      </c>
      <c r="E32154" s="34">
        <v>424603</v>
      </c>
      <c r="F32154" s="35">
        <v>1.0669999999999999</v>
      </c>
      <c r="G32154" s="34" t="s">
        <v>364</v>
      </c>
    </row>
    <row r="32155" spans="1:7">
      <c r="A32155" s="32">
        <v>2018</v>
      </c>
      <c r="B32155" s="32">
        <v>55250</v>
      </c>
      <c r="C32155" s="33" t="s">
        <v>563</v>
      </c>
      <c r="D32155" s="33" t="s">
        <v>564</v>
      </c>
      <c r="E32155" s="34">
        <v>182810</v>
      </c>
      <c r="F32155" s="35">
        <v>1.07</v>
      </c>
      <c r="G32155" s="34" t="s">
        <v>364</v>
      </c>
    </row>
    <row r="32156" spans="1:7">
      <c r="A32156" s="32">
        <v>2018</v>
      </c>
      <c r="B32156" s="32">
        <v>55251</v>
      </c>
      <c r="C32156" s="33" t="s">
        <v>563</v>
      </c>
      <c r="D32156" s="33" t="s">
        <v>564</v>
      </c>
      <c r="E32156" s="34">
        <v>494426</v>
      </c>
      <c r="F32156" s="35">
        <v>1</v>
      </c>
      <c r="G32156" s="34">
        <v>393.3</v>
      </c>
    </row>
    <row r="32157" spans="1:7">
      <c r="A32157" s="32">
        <v>2018</v>
      </c>
      <c r="B32157" s="32">
        <v>55253</v>
      </c>
      <c r="C32157" s="33" t="s">
        <v>563</v>
      </c>
      <c r="D32157" s="33" t="s">
        <v>564</v>
      </c>
      <c r="E32157" s="34">
        <v>79129</v>
      </c>
      <c r="F32157" s="35">
        <v>1.0649999999999999</v>
      </c>
      <c r="G32157" s="34" t="s">
        <v>364</v>
      </c>
    </row>
    <row r="32158" spans="1:7">
      <c r="A32158" s="32">
        <v>2018</v>
      </c>
      <c r="B32158" s="32">
        <v>55259</v>
      </c>
      <c r="C32158" s="33" t="s">
        <v>563</v>
      </c>
      <c r="D32158" s="33" t="s">
        <v>564</v>
      </c>
      <c r="E32158" s="34">
        <v>1617415</v>
      </c>
      <c r="F32158" s="35">
        <v>1.038</v>
      </c>
      <c r="G32158" s="34" t="s">
        <v>364</v>
      </c>
    </row>
    <row r="32159" spans="1:7">
      <c r="A32159" s="32">
        <v>2018</v>
      </c>
      <c r="B32159" s="32">
        <v>55267</v>
      </c>
      <c r="C32159" s="33" t="s">
        <v>565</v>
      </c>
      <c r="D32159" s="33" t="s">
        <v>566</v>
      </c>
      <c r="E32159" s="34">
        <v>244</v>
      </c>
      <c r="F32159" s="35">
        <v>5.8</v>
      </c>
      <c r="G32159" s="34" t="s">
        <v>364</v>
      </c>
    </row>
    <row r="32160" spans="1:7">
      <c r="A32160" s="32">
        <v>2018</v>
      </c>
      <c r="B32160" s="32">
        <v>55267</v>
      </c>
      <c r="C32160" s="33" t="s">
        <v>565</v>
      </c>
      <c r="D32160" s="33" t="s">
        <v>566</v>
      </c>
      <c r="E32160" s="34">
        <v>3066</v>
      </c>
      <c r="F32160" s="35">
        <v>5.8</v>
      </c>
      <c r="G32160" s="34" t="s">
        <v>364</v>
      </c>
    </row>
    <row r="32161" spans="1:7">
      <c r="A32161" s="32">
        <v>2018</v>
      </c>
      <c r="B32161" s="32">
        <v>55267</v>
      </c>
      <c r="C32161" s="33" t="s">
        <v>563</v>
      </c>
      <c r="D32161" s="33" t="s">
        <v>564</v>
      </c>
      <c r="E32161" s="34">
        <v>215452</v>
      </c>
      <c r="F32161" s="35">
        <v>1.03</v>
      </c>
      <c r="G32161" s="34" t="s">
        <v>364</v>
      </c>
    </row>
    <row r="32162" spans="1:7">
      <c r="A32162" s="32">
        <v>2018</v>
      </c>
      <c r="B32162" s="32">
        <v>55269</v>
      </c>
      <c r="C32162" s="33" t="s">
        <v>563</v>
      </c>
      <c r="D32162" s="33" t="s">
        <v>564</v>
      </c>
      <c r="E32162" s="34">
        <v>565628</v>
      </c>
      <c r="F32162" s="35">
        <v>1</v>
      </c>
      <c r="G32162" s="34">
        <v>489.3</v>
      </c>
    </row>
    <row r="32163" spans="1:7">
      <c r="A32163" s="32">
        <v>2018</v>
      </c>
      <c r="B32163" s="32">
        <v>55270</v>
      </c>
      <c r="C32163" s="33" t="s">
        <v>563</v>
      </c>
      <c r="D32163" s="33" t="s">
        <v>564</v>
      </c>
      <c r="E32163" s="34">
        <v>1428827</v>
      </c>
      <c r="F32163" s="35">
        <v>1.069</v>
      </c>
      <c r="G32163" s="34">
        <v>383.8</v>
      </c>
    </row>
    <row r="32164" spans="1:7">
      <c r="A32164" s="32">
        <v>2018</v>
      </c>
      <c r="B32164" s="32">
        <v>55271</v>
      </c>
      <c r="C32164" s="33" t="s">
        <v>563</v>
      </c>
      <c r="D32164" s="33" t="s">
        <v>564</v>
      </c>
      <c r="E32164" s="34">
        <v>1312276</v>
      </c>
      <c r="F32164" s="35">
        <v>1.0229999999999999</v>
      </c>
      <c r="G32164" s="34" t="s">
        <v>364</v>
      </c>
    </row>
    <row r="32165" spans="1:7">
      <c r="A32165" s="32">
        <v>2018</v>
      </c>
      <c r="B32165" s="32">
        <v>55276</v>
      </c>
      <c r="C32165" s="33" t="s">
        <v>563</v>
      </c>
      <c r="D32165" s="33" t="s">
        <v>564</v>
      </c>
      <c r="E32165" s="34">
        <v>91312</v>
      </c>
      <c r="F32165" s="35">
        <v>1.081</v>
      </c>
      <c r="G32165" s="34">
        <v>433.7</v>
      </c>
    </row>
    <row r="32166" spans="1:7">
      <c r="A32166" s="32">
        <v>2018</v>
      </c>
      <c r="B32166" s="32">
        <v>55279</v>
      </c>
      <c r="C32166" s="33" t="s">
        <v>563</v>
      </c>
      <c r="D32166" s="33" t="s">
        <v>564</v>
      </c>
      <c r="E32166" s="34">
        <v>390327</v>
      </c>
      <c r="F32166" s="35">
        <v>1.008</v>
      </c>
      <c r="G32166" s="34" t="s">
        <v>364</v>
      </c>
    </row>
    <row r="32167" spans="1:7">
      <c r="A32167" s="32">
        <v>2018</v>
      </c>
      <c r="B32167" s="32">
        <v>55281</v>
      </c>
      <c r="C32167" s="33" t="s">
        <v>563</v>
      </c>
      <c r="D32167" s="33" t="s">
        <v>564</v>
      </c>
      <c r="E32167" s="34">
        <v>62603</v>
      </c>
      <c r="F32167" s="35">
        <v>1.0349999999999999</v>
      </c>
      <c r="G32167" s="34" t="s">
        <v>364</v>
      </c>
    </row>
    <row r="32168" spans="1:7">
      <c r="A32168" s="32">
        <v>2018</v>
      </c>
      <c r="B32168" s="32">
        <v>55283</v>
      </c>
      <c r="C32168" s="33" t="s">
        <v>563</v>
      </c>
      <c r="D32168" s="33" t="s">
        <v>564</v>
      </c>
      <c r="E32168" s="34">
        <v>1598726</v>
      </c>
      <c r="F32168" s="35">
        <v>1.137</v>
      </c>
      <c r="G32168" s="34">
        <v>378.5</v>
      </c>
    </row>
    <row r="32169" spans="1:7">
      <c r="A32169" s="32">
        <v>2018</v>
      </c>
      <c r="B32169" s="32">
        <v>55284</v>
      </c>
      <c r="C32169" s="33" t="s">
        <v>563</v>
      </c>
      <c r="D32169" s="33" t="s">
        <v>564</v>
      </c>
      <c r="E32169" s="34">
        <v>1193</v>
      </c>
      <c r="F32169" s="35">
        <v>1.07</v>
      </c>
      <c r="G32169" s="34" t="s">
        <v>364</v>
      </c>
    </row>
    <row r="32170" spans="1:7">
      <c r="A32170" s="32">
        <v>2018</v>
      </c>
      <c r="B32170" s="32">
        <v>55284</v>
      </c>
      <c r="C32170" s="33" t="s">
        <v>563</v>
      </c>
      <c r="D32170" s="33" t="s">
        <v>564</v>
      </c>
      <c r="E32170" s="34">
        <v>1534</v>
      </c>
      <c r="F32170" s="35">
        <v>1.07</v>
      </c>
      <c r="G32170" s="34" t="s">
        <v>364</v>
      </c>
    </row>
    <row r="32171" spans="1:7">
      <c r="A32171" s="32">
        <v>2018</v>
      </c>
      <c r="B32171" s="32">
        <v>55284</v>
      </c>
      <c r="C32171" s="33" t="s">
        <v>563</v>
      </c>
      <c r="D32171" s="33" t="s">
        <v>564</v>
      </c>
      <c r="E32171" s="34">
        <v>4529</v>
      </c>
      <c r="F32171" s="35">
        <v>1.08</v>
      </c>
      <c r="G32171" s="34" t="s">
        <v>364</v>
      </c>
    </row>
    <row r="32172" spans="1:7">
      <c r="A32172" s="32">
        <v>2018</v>
      </c>
      <c r="B32172" s="32">
        <v>55284</v>
      </c>
      <c r="C32172" s="33" t="s">
        <v>563</v>
      </c>
      <c r="D32172" s="33" t="s">
        <v>564</v>
      </c>
      <c r="E32172" s="34">
        <v>5893</v>
      </c>
      <c r="F32172" s="35">
        <v>1.1100000000000001</v>
      </c>
      <c r="G32172" s="34" t="s">
        <v>364</v>
      </c>
    </row>
    <row r="32173" spans="1:7">
      <c r="A32173" s="32">
        <v>2018</v>
      </c>
      <c r="B32173" s="32">
        <v>55284</v>
      </c>
      <c r="C32173" s="33" t="s">
        <v>563</v>
      </c>
      <c r="D32173" s="33" t="s">
        <v>564</v>
      </c>
      <c r="E32173" s="34">
        <v>11799</v>
      </c>
      <c r="F32173" s="35">
        <v>1.08</v>
      </c>
      <c r="G32173" s="34" t="s">
        <v>364</v>
      </c>
    </row>
    <row r="32174" spans="1:7">
      <c r="A32174" s="32">
        <v>2018</v>
      </c>
      <c r="B32174" s="32">
        <v>55284</v>
      </c>
      <c r="C32174" s="33" t="s">
        <v>563</v>
      </c>
      <c r="D32174" s="33" t="s">
        <v>564</v>
      </c>
      <c r="E32174" s="34">
        <v>13427</v>
      </c>
      <c r="F32174" s="35">
        <v>1.0900000000000001</v>
      </c>
      <c r="G32174" s="34" t="s">
        <v>364</v>
      </c>
    </row>
    <row r="32175" spans="1:7">
      <c r="A32175" s="32">
        <v>2018</v>
      </c>
      <c r="B32175" s="32">
        <v>55284</v>
      </c>
      <c r="C32175" s="33" t="s">
        <v>563</v>
      </c>
      <c r="D32175" s="33" t="s">
        <v>564</v>
      </c>
      <c r="E32175" s="34">
        <v>16480</v>
      </c>
      <c r="F32175" s="35">
        <v>1.1000000000000001</v>
      </c>
      <c r="G32175" s="34" t="s">
        <v>364</v>
      </c>
    </row>
    <row r="32176" spans="1:7">
      <c r="A32176" s="32">
        <v>2018</v>
      </c>
      <c r="B32176" s="32">
        <v>55284</v>
      </c>
      <c r="C32176" s="33" t="s">
        <v>563</v>
      </c>
      <c r="D32176" s="33" t="s">
        <v>564</v>
      </c>
      <c r="E32176" s="34">
        <v>19508</v>
      </c>
      <c r="F32176" s="35">
        <v>1.08</v>
      </c>
      <c r="G32176" s="34" t="s">
        <v>364</v>
      </c>
    </row>
    <row r="32177" spans="1:7">
      <c r="A32177" s="32">
        <v>2018</v>
      </c>
      <c r="B32177" s="32">
        <v>55284</v>
      </c>
      <c r="C32177" s="33" t="s">
        <v>563</v>
      </c>
      <c r="D32177" s="33" t="s">
        <v>564</v>
      </c>
      <c r="E32177" s="34">
        <v>21358</v>
      </c>
      <c r="F32177" s="35">
        <v>1.08</v>
      </c>
      <c r="G32177" s="34" t="s">
        <v>364</v>
      </c>
    </row>
    <row r="32178" spans="1:7">
      <c r="A32178" s="32">
        <v>2018</v>
      </c>
      <c r="B32178" s="32">
        <v>55284</v>
      </c>
      <c r="C32178" s="33" t="s">
        <v>563</v>
      </c>
      <c r="D32178" s="33" t="s">
        <v>564</v>
      </c>
      <c r="E32178" s="34">
        <v>26798</v>
      </c>
      <c r="F32178" s="35">
        <v>1.08</v>
      </c>
      <c r="G32178" s="34" t="s">
        <v>364</v>
      </c>
    </row>
    <row r="32179" spans="1:7">
      <c r="A32179" s="32">
        <v>2018</v>
      </c>
      <c r="B32179" s="32">
        <v>55284</v>
      </c>
      <c r="C32179" s="33" t="s">
        <v>563</v>
      </c>
      <c r="D32179" s="33" t="s">
        <v>564</v>
      </c>
      <c r="E32179" s="34">
        <v>33957</v>
      </c>
      <c r="F32179" s="35">
        <v>1.08</v>
      </c>
      <c r="G32179" s="34" t="s">
        <v>364</v>
      </c>
    </row>
    <row r="32180" spans="1:7">
      <c r="A32180" s="32">
        <v>2018</v>
      </c>
      <c r="B32180" s="32">
        <v>55284</v>
      </c>
      <c r="C32180" s="33" t="s">
        <v>563</v>
      </c>
      <c r="D32180" s="33" t="s">
        <v>564</v>
      </c>
      <c r="E32180" s="34">
        <v>512</v>
      </c>
      <c r="F32180" s="35">
        <v>1.07</v>
      </c>
      <c r="G32180" s="34" t="s">
        <v>364</v>
      </c>
    </row>
    <row r="32181" spans="1:7">
      <c r="A32181" s="32">
        <v>2018</v>
      </c>
      <c r="B32181" s="32">
        <v>55285</v>
      </c>
      <c r="C32181" s="33" t="s">
        <v>563</v>
      </c>
      <c r="D32181" s="33" t="s">
        <v>564</v>
      </c>
      <c r="E32181" s="34">
        <v>93813</v>
      </c>
      <c r="F32181" s="35">
        <v>1.06</v>
      </c>
      <c r="G32181" s="34" t="s">
        <v>364</v>
      </c>
    </row>
    <row r="32182" spans="1:7">
      <c r="A32182" s="32">
        <v>2018</v>
      </c>
      <c r="B32182" s="32">
        <v>55286</v>
      </c>
      <c r="C32182" s="33" t="s">
        <v>563</v>
      </c>
      <c r="D32182" s="33" t="s">
        <v>564</v>
      </c>
      <c r="E32182" s="34">
        <v>98828</v>
      </c>
      <c r="F32182" s="35">
        <v>1.03</v>
      </c>
      <c r="G32182" s="34" t="s">
        <v>364</v>
      </c>
    </row>
    <row r="32183" spans="1:7">
      <c r="A32183" s="32">
        <v>2018</v>
      </c>
      <c r="B32183" s="32">
        <v>55292</v>
      </c>
      <c r="C32183" s="33" t="s">
        <v>563</v>
      </c>
      <c r="D32183" s="33" t="s">
        <v>564</v>
      </c>
      <c r="E32183" s="34">
        <v>961352</v>
      </c>
      <c r="F32183" s="35">
        <v>1.0589999999999999</v>
      </c>
      <c r="G32183" s="34" t="s">
        <v>364</v>
      </c>
    </row>
    <row r="32184" spans="1:7">
      <c r="A32184" s="32">
        <v>2018</v>
      </c>
      <c r="B32184" s="32">
        <v>55293</v>
      </c>
      <c r="C32184" s="33" t="s">
        <v>563</v>
      </c>
      <c r="D32184" s="33" t="s">
        <v>564</v>
      </c>
      <c r="E32184" s="34">
        <v>2843475</v>
      </c>
      <c r="F32184" s="35">
        <v>1.06</v>
      </c>
      <c r="G32184" s="34" t="s">
        <v>364</v>
      </c>
    </row>
    <row r="32185" spans="1:7">
      <c r="A32185" s="32">
        <v>2018</v>
      </c>
      <c r="B32185" s="32">
        <v>55294</v>
      </c>
      <c r="C32185" s="33" t="s">
        <v>563</v>
      </c>
      <c r="D32185" s="33" t="s">
        <v>564</v>
      </c>
      <c r="E32185" s="34">
        <v>740224</v>
      </c>
      <c r="F32185" s="35">
        <v>1.06</v>
      </c>
      <c r="G32185" s="34" t="s">
        <v>364</v>
      </c>
    </row>
    <row r="32186" spans="1:7">
      <c r="A32186" s="32">
        <v>2018</v>
      </c>
      <c r="B32186" s="32">
        <v>55295</v>
      </c>
      <c r="C32186" s="33" t="s">
        <v>563</v>
      </c>
      <c r="D32186" s="33" t="s">
        <v>564</v>
      </c>
      <c r="E32186" s="34">
        <v>1909140</v>
      </c>
      <c r="F32186" s="35">
        <v>1.038</v>
      </c>
      <c r="G32186" s="34" t="s">
        <v>364</v>
      </c>
    </row>
    <row r="32187" spans="1:7">
      <c r="A32187" s="32">
        <v>2018</v>
      </c>
      <c r="B32187" s="32">
        <v>55296</v>
      </c>
      <c r="C32187" s="33" t="s">
        <v>563</v>
      </c>
      <c r="D32187" s="33" t="s">
        <v>564</v>
      </c>
      <c r="E32187" s="34">
        <v>14197</v>
      </c>
      <c r="F32187" s="35">
        <v>1.04</v>
      </c>
      <c r="G32187" s="34" t="s">
        <v>364</v>
      </c>
    </row>
    <row r="32188" spans="1:7">
      <c r="A32188" s="32">
        <v>2018</v>
      </c>
      <c r="B32188" s="32">
        <v>55297</v>
      </c>
      <c r="C32188" s="33" t="s">
        <v>563</v>
      </c>
      <c r="D32188" s="33" t="s">
        <v>564</v>
      </c>
      <c r="E32188" s="34">
        <v>2339195</v>
      </c>
      <c r="F32188" s="35">
        <v>1.0840000000000001</v>
      </c>
      <c r="G32188" s="34" t="s">
        <v>364</v>
      </c>
    </row>
    <row r="32189" spans="1:7">
      <c r="A32189" s="32">
        <v>2018</v>
      </c>
      <c r="B32189" s="32">
        <v>55298</v>
      </c>
      <c r="C32189" s="33" t="s">
        <v>563</v>
      </c>
      <c r="D32189" s="33" t="s">
        <v>564</v>
      </c>
      <c r="E32189" s="34">
        <v>2607475</v>
      </c>
      <c r="F32189" s="35">
        <v>1.024</v>
      </c>
      <c r="G32189" s="34" t="s">
        <v>364</v>
      </c>
    </row>
    <row r="32190" spans="1:7">
      <c r="A32190" s="32">
        <v>2018</v>
      </c>
      <c r="B32190" s="32">
        <v>55299</v>
      </c>
      <c r="C32190" s="33" t="s">
        <v>563</v>
      </c>
      <c r="D32190" s="33" t="s">
        <v>564</v>
      </c>
      <c r="E32190" s="34">
        <v>2773152</v>
      </c>
      <c r="F32190" s="35">
        <v>1.034</v>
      </c>
      <c r="G32190" s="34" t="s">
        <v>364</v>
      </c>
    </row>
    <row r="32191" spans="1:7">
      <c r="A32191" s="32">
        <v>2018</v>
      </c>
      <c r="B32191" s="32">
        <v>55304</v>
      </c>
      <c r="C32191" s="33" t="s">
        <v>563</v>
      </c>
      <c r="D32191" s="33" t="s">
        <v>564</v>
      </c>
      <c r="E32191" s="34">
        <v>42369</v>
      </c>
      <c r="F32191" s="35">
        <v>1.0209999999999999</v>
      </c>
      <c r="G32191" s="34" t="s">
        <v>364</v>
      </c>
    </row>
    <row r="32192" spans="1:7">
      <c r="A32192" s="32">
        <v>2018</v>
      </c>
      <c r="B32192" s="32">
        <v>55306</v>
      </c>
      <c r="C32192" s="33" t="s">
        <v>563</v>
      </c>
      <c r="D32192" s="33" t="s">
        <v>564</v>
      </c>
      <c r="E32192" s="34">
        <v>981766</v>
      </c>
      <c r="F32192" s="35">
        <v>1.0609999999999999</v>
      </c>
      <c r="G32192" s="34">
        <v>252.4</v>
      </c>
    </row>
    <row r="32193" spans="1:7">
      <c r="A32193" s="32">
        <v>2018</v>
      </c>
      <c r="B32193" s="32">
        <v>55306</v>
      </c>
      <c r="C32193" s="33" t="s">
        <v>563</v>
      </c>
      <c r="D32193" s="33" t="s">
        <v>564</v>
      </c>
      <c r="E32193" s="34">
        <v>676877</v>
      </c>
      <c r="F32193" s="35">
        <v>1.0609999999999999</v>
      </c>
      <c r="G32193" s="34">
        <v>267.39999999999998</v>
      </c>
    </row>
    <row r="32194" spans="1:7">
      <c r="A32194" s="32">
        <v>2018</v>
      </c>
      <c r="B32194" s="32">
        <v>55313</v>
      </c>
      <c r="C32194" s="33" t="s">
        <v>563</v>
      </c>
      <c r="D32194" s="33" t="s">
        <v>564</v>
      </c>
      <c r="E32194" s="34">
        <v>2138655</v>
      </c>
      <c r="F32194" s="35">
        <v>1.03</v>
      </c>
      <c r="G32194" s="34" t="s">
        <v>364</v>
      </c>
    </row>
    <row r="32195" spans="1:7">
      <c r="A32195" s="32">
        <v>2018</v>
      </c>
      <c r="B32195" s="32">
        <v>55317</v>
      </c>
      <c r="C32195" s="33" t="s">
        <v>565</v>
      </c>
      <c r="D32195" s="33" t="s">
        <v>566</v>
      </c>
      <c r="E32195" s="34">
        <v>4516</v>
      </c>
      <c r="F32195" s="35">
        <v>5.8</v>
      </c>
      <c r="G32195" s="34" t="s">
        <v>364</v>
      </c>
    </row>
    <row r="32196" spans="1:7">
      <c r="A32196" s="32">
        <v>2018</v>
      </c>
      <c r="B32196" s="32">
        <v>55317</v>
      </c>
      <c r="C32196" s="33" t="s">
        <v>563</v>
      </c>
      <c r="D32196" s="33" t="s">
        <v>564</v>
      </c>
      <c r="E32196" s="34">
        <v>1990859</v>
      </c>
      <c r="F32196" s="35">
        <v>1.0289999999999999</v>
      </c>
      <c r="G32196" s="34" t="s">
        <v>364</v>
      </c>
    </row>
    <row r="32197" spans="1:7">
      <c r="A32197" s="32">
        <v>2018</v>
      </c>
      <c r="B32197" s="32">
        <v>55320</v>
      </c>
      <c r="C32197" s="33" t="s">
        <v>563</v>
      </c>
      <c r="D32197" s="33" t="s">
        <v>564</v>
      </c>
      <c r="E32197" s="34">
        <v>29914</v>
      </c>
      <c r="F32197" s="35">
        <v>1.002</v>
      </c>
      <c r="G32197" s="34" t="s">
        <v>364</v>
      </c>
    </row>
    <row r="32198" spans="1:7">
      <c r="A32198" s="32">
        <v>2018</v>
      </c>
      <c r="B32198" s="32">
        <v>55322</v>
      </c>
      <c r="C32198" s="33" t="s">
        <v>563</v>
      </c>
      <c r="D32198" s="33" t="s">
        <v>564</v>
      </c>
      <c r="E32198" s="34">
        <v>3538977</v>
      </c>
      <c r="F32198" s="35">
        <v>1.0369999999999999</v>
      </c>
      <c r="G32198" s="34">
        <v>387.9</v>
      </c>
    </row>
    <row r="32199" spans="1:7">
      <c r="A32199" s="32">
        <v>2018</v>
      </c>
      <c r="B32199" s="32">
        <v>55327</v>
      </c>
      <c r="C32199" s="33" t="s">
        <v>563</v>
      </c>
      <c r="D32199" s="33" t="s">
        <v>564</v>
      </c>
      <c r="E32199" s="34">
        <v>2259282</v>
      </c>
      <c r="F32199" s="35">
        <v>1.0349999999999999</v>
      </c>
      <c r="G32199" s="34" t="s">
        <v>364</v>
      </c>
    </row>
    <row r="32200" spans="1:7">
      <c r="A32200" s="32">
        <v>2018</v>
      </c>
      <c r="B32200" s="32">
        <v>55328</v>
      </c>
      <c r="C32200" s="33" t="s">
        <v>563</v>
      </c>
      <c r="D32200" s="33" t="s">
        <v>564</v>
      </c>
      <c r="E32200" s="34">
        <v>2723966</v>
      </c>
      <c r="F32200" s="35">
        <v>1.04</v>
      </c>
      <c r="G32200" s="34" t="s">
        <v>364</v>
      </c>
    </row>
    <row r="32201" spans="1:7">
      <c r="A32201" s="32">
        <v>2018</v>
      </c>
      <c r="B32201" s="32">
        <v>55332</v>
      </c>
      <c r="C32201" s="33" t="s">
        <v>563</v>
      </c>
      <c r="D32201" s="33" t="s">
        <v>564</v>
      </c>
      <c r="E32201" s="34">
        <v>26843</v>
      </c>
      <c r="F32201" s="35">
        <v>1.034</v>
      </c>
      <c r="G32201" s="34" t="s">
        <v>364</v>
      </c>
    </row>
    <row r="32202" spans="1:7">
      <c r="A32202" s="32">
        <v>2018</v>
      </c>
      <c r="B32202" s="32">
        <v>55332</v>
      </c>
      <c r="C32202" s="33" t="s">
        <v>563</v>
      </c>
      <c r="D32202" s="33" t="s">
        <v>564</v>
      </c>
      <c r="E32202" s="34">
        <v>263</v>
      </c>
      <c r="F32202" s="35">
        <v>1.03</v>
      </c>
      <c r="G32202" s="34" t="s">
        <v>364</v>
      </c>
    </row>
    <row r="32203" spans="1:7">
      <c r="A32203" s="32">
        <v>2018</v>
      </c>
      <c r="B32203" s="32">
        <v>55332</v>
      </c>
      <c r="C32203" s="33" t="s">
        <v>563</v>
      </c>
      <c r="D32203" s="33" t="s">
        <v>564</v>
      </c>
      <c r="E32203" s="34">
        <v>55540</v>
      </c>
      <c r="F32203" s="35">
        <v>1.03</v>
      </c>
      <c r="G32203" s="34" t="s">
        <v>364</v>
      </c>
    </row>
    <row r="32204" spans="1:7">
      <c r="A32204" s="32">
        <v>2018</v>
      </c>
      <c r="B32204" s="32">
        <v>55333</v>
      </c>
      <c r="C32204" s="33" t="s">
        <v>563</v>
      </c>
      <c r="D32204" s="33" t="s">
        <v>564</v>
      </c>
      <c r="E32204" s="34">
        <v>2456393</v>
      </c>
      <c r="F32204" s="35">
        <v>1.0289999999999999</v>
      </c>
      <c r="G32204" s="34" t="s">
        <v>364</v>
      </c>
    </row>
    <row r="32205" spans="1:7">
      <c r="A32205" s="32">
        <v>2018</v>
      </c>
      <c r="B32205" s="32">
        <v>55334</v>
      </c>
      <c r="C32205" s="33" t="s">
        <v>563</v>
      </c>
      <c r="D32205" s="33" t="s">
        <v>564</v>
      </c>
      <c r="E32205" s="34">
        <v>256819</v>
      </c>
      <c r="F32205" s="35">
        <v>1.028</v>
      </c>
      <c r="G32205" s="34">
        <v>438.4</v>
      </c>
    </row>
    <row r="32206" spans="1:7">
      <c r="A32206" s="32">
        <v>2018</v>
      </c>
      <c r="B32206" s="32">
        <v>55337</v>
      </c>
      <c r="C32206" s="33" t="s">
        <v>563</v>
      </c>
      <c r="D32206" s="33" t="s">
        <v>564</v>
      </c>
      <c r="E32206" s="34">
        <v>1929541</v>
      </c>
      <c r="F32206" s="35">
        <v>1.0549999999999999</v>
      </c>
      <c r="G32206" s="34" t="s">
        <v>364</v>
      </c>
    </row>
    <row r="32207" spans="1:7">
      <c r="A32207" s="32">
        <v>2018</v>
      </c>
      <c r="B32207" s="32">
        <v>55340</v>
      </c>
      <c r="C32207" s="33" t="s">
        <v>565</v>
      </c>
      <c r="D32207" s="33" t="s">
        <v>566</v>
      </c>
      <c r="E32207" s="34">
        <v>189</v>
      </c>
      <c r="F32207" s="35">
        <v>5.88</v>
      </c>
      <c r="G32207" s="34">
        <v>1510</v>
      </c>
    </row>
    <row r="32208" spans="1:7">
      <c r="A32208" s="32">
        <v>2018</v>
      </c>
      <c r="B32208" s="32">
        <v>55340</v>
      </c>
      <c r="C32208" s="33" t="s">
        <v>563</v>
      </c>
      <c r="D32208" s="33" t="s">
        <v>564</v>
      </c>
      <c r="E32208" s="34">
        <v>6394</v>
      </c>
      <c r="F32208" s="35">
        <v>1.028</v>
      </c>
      <c r="G32208" s="34">
        <v>406</v>
      </c>
    </row>
    <row r="32209" spans="1:7">
      <c r="A32209" s="32">
        <v>2018</v>
      </c>
      <c r="B32209" s="32">
        <v>55340</v>
      </c>
      <c r="C32209" s="33" t="s">
        <v>563</v>
      </c>
      <c r="D32209" s="33" t="s">
        <v>564</v>
      </c>
      <c r="E32209" s="34">
        <v>5105</v>
      </c>
      <c r="F32209" s="35">
        <v>1.028</v>
      </c>
      <c r="G32209" s="34">
        <v>504.1</v>
      </c>
    </row>
    <row r="32210" spans="1:7">
      <c r="A32210" s="32">
        <v>2018</v>
      </c>
      <c r="B32210" s="32">
        <v>55340</v>
      </c>
      <c r="C32210" s="33" t="s">
        <v>563</v>
      </c>
      <c r="D32210" s="33" t="s">
        <v>564</v>
      </c>
      <c r="E32210" s="34">
        <v>3105</v>
      </c>
      <c r="F32210" s="35">
        <v>1.028</v>
      </c>
      <c r="G32210" s="34">
        <v>618.9</v>
      </c>
    </row>
    <row r="32211" spans="1:7">
      <c r="A32211" s="32">
        <v>2018</v>
      </c>
      <c r="B32211" s="32">
        <v>55340</v>
      </c>
      <c r="C32211" s="33" t="s">
        <v>563</v>
      </c>
      <c r="D32211" s="33" t="s">
        <v>564</v>
      </c>
      <c r="E32211" s="34">
        <v>2510</v>
      </c>
      <c r="F32211" s="35">
        <v>1.028</v>
      </c>
      <c r="G32211" s="34">
        <v>521.9</v>
      </c>
    </row>
    <row r="32212" spans="1:7">
      <c r="A32212" s="32">
        <v>2018</v>
      </c>
      <c r="B32212" s="32">
        <v>55340</v>
      </c>
      <c r="C32212" s="33" t="s">
        <v>563</v>
      </c>
      <c r="D32212" s="33" t="s">
        <v>564</v>
      </c>
      <c r="E32212" s="34">
        <v>661</v>
      </c>
      <c r="F32212" s="35">
        <v>1.028</v>
      </c>
      <c r="G32212" s="34">
        <v>459.3</v>
      </c>
    </row>
    <row r="32213" spans="1:7">
      <c r="A32213" s="32">
        <v>2018</v>
      </c>
      <c r="B32213" s="32">
        <v>55340</v>
      </c>
      <c r="C32213" s="33" t="s">
        <v>563</v>
      </c>
      <c r="D32213" s="33" t="s">
        <v>564</v>
      </c>
      <c r="E32213" s="34">
        <v>385</v>
      </c>
      <c r="F32213" s="35">
        <v>1.028</v>
      </c>
      <c r="G32213" s="34">
        <v>503.2</v>
      </c>
    </row>
    <row r="32214" spans="1:7">
      <c r="A32214" s="32">
        <v>2018</v>
      </c>
      <c r="B32214" s="32">
        <v>55340</v>
      </c>
      <c r="C32214" s="33" t="s">
        <v>563</v>
      </c>
      <c r="D32214" s="33" t="s">
        <v>564</v>
      </c>
      <c r="E32214" s="34">
        <v>50</v>
      </c>
      <c r="F32214" s="35">
        <v>1.028</v>
      </c>
      <c r="G32214" s="34">
        <v>489.9</v>
      </c>
    </row>
    <row r="32215" spans="1:7">
      <c r="A32215" s="32">
        <v>2018</v>
      </c>
      <c r="B32215" s="32">
        <v>55340</v>
      </c>
      <c r="C32215" s="33" t="s">
        <v>563</v>
      </c>
      <c r="D32215" s="33" t="s">
        <v>564</v>
      </c>
      <c r="E32215" s="34">
        <v>48</v>
      </c>
      <c r="F32215" s="35">
        <v>1.028</v>
      </c>
      <c r="G32215" s="34">
        <v>453</v>
      </c>
    </row>
    <row r="32216" spans="1:7">
      <c r="A32216" s="32">
        <v>2018</v>
      </c>
      <c r="B32216" s="32">
        <v>55340</v>
      </c>
      <c r="C32216" s="33" t="s">
        <v>563</v>
      </c>
      <c r="D32216" s="33" t="s">
        <v>564</v>
      </c>
      <c r="E32216" s="34">
        <v>46</v>
      </c>
      <c r="F32216" s="35">
        <v>1.028</v>
      </c>
      <c r="G32216" s="34">
        <v>632.79999999999995</v>
      </c>
    </row>
    <row r="32217" spans="1:7">
      <c r="A32217" s="32">
        <v>2018</v>
      </c>
      <c r="B32217" s="32">
        <v>55340</v>
      </c>
      <c r="C32217" s="33" t="s">
        <v>563</v>
      </c>
      <c r="D32217" s="33" t="s">
        <v>564</v>
      </c>
      <c r="E32217" s="34">
        <v>34236</v>
      </c>
      <c r="F32217" s="35">
        <v>1.028</v>
      </c>
      <c r="G32217" s="34">
        <v>546.4</v>
      </c>
    </row>
    <row r="32218" spans="1:7">
      <c r="A32218" s="32">
        <v>2018</v>
      </c>
      <c r="B32218" s="32">
        <v>55340</v>
      </c>
      <c r="C32218" s="33" t="s">
        <v>563</v>
      </c>
      <c r="D32218" s="33" t="s">
        <v>564</v>
      </c>
      <c r="E32218" s="34">
        <v>40868</v>
      </c>
      <c r="F32218" s="35">
        <v>1.028</v>
      </c>
      <c r="G32218" s="34">
        <v>356.5</v>
      </c>
    </row>
    <row r="32219" spans="1:7">
      <c r="A32219" s="32">
        <v>2018</v>
      </c>
      <c r="B32219" s="32">
        <v>55340</v>
      </c>
      <c r="C32219" s="33" t="s">
        <v>563</v>
      </c>
      <c r="D32219" s="33" t="s">
        <v>564</v>
      </c>
      <c r="E32219" s="34">
        <v>115578</v>
      </c>
      <c r="F32219" s="35">
        <v>1.028</v>
      </c>
      <c r="G32219" s="34">
        <v>395.1</v>
      </c>
    </row>
    <row r="32220" spans="1:7">
      <c r="A32220" s="32">
        <v>2018</v>
      </c>
      <c r="B32220" s="32">
        <v>55340</v>
      </c>
      <c r="C32220" s="33" t="s">
        <v>563</v>
      </c>
      <c r="D32220" s="33" t="s">
        <v>564</v>
      </c>
      <c r="E32220" s="34">
        <v>152214</v>
      </c>
      <c r="F32220" s="35">
        <v>1.028</v>
      </c>
      <c r="G32220" s="34">
        <v>385.8</v>
      </c>
    </row>
    <row r="32221" spans="1:7">
      <c r="A32221" s="32">
        <v>2018</v>
      </c>
      <c r="B32221" s="32">
        <v>55340</v>
      </c>
      <c r="C32221" s="33" t="s">
        <v>563</v>
      </c>
      <c r="D32221" s="33" t="s">
        <v>564</v>
      </c>
      <c r="E32221" s="34">
        <v>12528</v>
      </c>
      <c r="F32221" s="35">
        <v>1.028</v>
      </c>
      <c r="G32221" s="34">
        <v>385.3</v>
      </c>
    </row>
    <row r="32222" spans="1:7">
      <c r="A32222" s="32">
        <v>2018</v>
      </c>
      <c r="B32222" s="32">
        <v>55340</v>
      </c>
      <c r="C32222" s="33" t="s">
        <v>563</v>
      </c>
      <c r="D32222" s="33" t="s">
        <v>564</v>
      </c>
      <c r="E32222" s="34">
        <v>16033</v>
      </c>
      <c r="F32222" s="35">
        <v>1.028</v>
      </c>
      <c r="G32222" s="34">
        <v>433.1</v>
      </c>
    </row>
    <row r="32223" spans="1:7">
      <c r="A32223" s="32">
        <v>2018</v>
      </c>
      <c r="B32223" s="32">
        <v>55340</v>
      </c>
      <c r="C32223" s="33" t="s">
        <v>563</v>
      </c>
      <c r="D32223" s="33" t="s">
        <v>564</v>
      </c>
      <c r="E32223" s="34">
        <v>13853</v>
      </c>
      <c r="F32223" s="35">
        <v>1.028</v>
      </c>
      <c r="G32223" s="34">
        <v>491</v>
      </c>
    </row>
    <row r="32224" spans="1:7">
      <c r="A32224" s="32">
        <v>2018</v>
      </c>
      <c r="B32224" s="32">
        <v>55343</v>
      </c>
      <c r="C32224" s="33" t="s">
        <v>563</v>
      </c>
      <c r="D32224" s="33" t="s">
        <v>564</v>
      </c>
      <c r="E32224" s="34">
        <v>880194</v>
      </c>
      <c r="F32224" s="35">
        <v>1.05</v>
      </c>
      <c r="G32224" s="34">
        <v>203</v>
      </c>
    </row>
    <row r="32225" spans="1:7">
      <c r="A32225" s="32">
        <v>2018</v>
      </c>
      <c r="B32225" s="32">
        <v>55343</v>
      </c>
      <c r="C32225" s="33" t="s">
        <v>563</v>
      </c>
      <c r="D32225" s="33" t="s">
        <v>564</v>
      </c>
      <c r="E32225" s="34">
        <v>226381</v>
      </c>
      <c r="F32225" s="35">
        <v>1.05</v>
      </c>
      <c r="G32225" s="34">
        <v>277</v>
      </c>
    </row>
    <row r="32226" spans="1:7">
      <c r="A32226" s="32">
        <v>2018</v>
      </c>
      <c r="B32226" s="32">
        <v>55343</v>
      </c>
      <c r="C32226" s="33" t="s">
        <v>563</v>
      </c>
      <c r="D32226" s="33" t="s">
        <v>564</v>
      </c>
      <c r="E32226" s="34">
        <v>676905</v>
      </c>
      <c r="F32226" s="35">
        <v>1.05</v>
      </c>
      <c r="G32226" s="34">
        <v>199</v>
      </c>
    </row>
    <row r="32227" spans="1:7">
      <c r="A32227" s="32">
        <v>2018</v>
      </c>
      <c r="B32227" s="32">
        <v>55345</v>
      </c>
      <c r="C32227" s="33" t="s">
        <v>563</v>
      </c>
      <c r="D32227" s="33" t="s">
        <v>564</v>
      </c>
      <c r="E32227" s="34">
        <v>245927</v>
      </c>
      <c r="F32227" s="35">
        <v>1.036</v>
      </c>
      <c r="G32227" s="34" t="s">
        <v>364</v>
      </c>
    </row>
    <row r="32228" spans="1:7">
      <c r="A32228" s="32">
        <v>2018</v>
      </c>
      <c r="B32228" s="32">
        <v>55347</v>
      </c>
      <c r="C32228" s="33" t="s">
        <v>563</v>
      </c>
      <c r="D32228" s="33" t="s">
        <v>564</v>
      </c>
      <c r="E32228" s="34">
        <v>356277</v>
      </c>
      <c r="F32228" s="35">
        <v>1.03</v>
      </c>
      <c r="G32228" s="34" t="s">
        <v>364</v>
      </c>
    </row>
    <row r="32229" spans="1:7">
      <c r="A32229" s="32">
        <v>2018</v>
      </c>
      <c r="B32229" s="32">
        <v>55348</v>
      </c>
      <c r="C32229" s="33" t="s">
        <v>563</v>
      </c>
      <c r="D32229" s="33" t="s">
        <v>564</v>
      </c>
      <c r="E32229" s="34">
        <v>494159</v>
      </c>
      <c r="F32229" s="35">
        <v>1.0589999999999999</v>
      </c>
      <c r="G32229" s="34" t="s">
        <v>364</v>
      </c>
    </row>
    <row r="32230" spans="1:7">
      <c r="A32230" s="32">
        <v>2018</v>
      </c>
      <c r="B32230" s="32">
        <v>55349</v>
      </c>
      <c r="C32230" s="33" t="s">
        <v>565</v>
      </c>
      <c r="D32230" s="33" t="s">
        <v>566</v>
      </c>
      <c r="E32230" s="34">
        <v>7692</v>
      </c>
      <c r="F32230" s="35">
        <v>5.72</v>
      </c>
      <c r="G32230" s="34" t="s">
        <v>364</v>
      </c>
    </row>
    <row r="32231" spans="1:7">
      <c r="A32231" s="32">
        <v>2018</v>
      </c>
      <c r="B32231" s="32">
        <v>55349</v>
      </c>
      <c r="C32231" s="33" t="s">
        <v>563</v>
      </c>
      <c r="D32231" s="33" t="s">
        <v>564</v>
      </c>
      <c r="E32231" s="34">
        <v>434314</v>
      </c>
      <c r="F32231" s="35">
        <v>1.07</v>
      </c>
      <c r="G32231" s="34" t="s">
        <v>364</v>
      </c>
    </row>
    <row r="32232" spans="1:7">
      <c r="A32232" s="32">
        <v>2018</v>
      </c>
      <c r="B32232" s="32">
        <v>55350</v>
      </c>
      <c r="C32232" s="33" t="s">
        <v>563</v>
      </c>
      <c r="D32232" s="33" t="s">
        <v>564</v>
      </c>
      <c r="E32232" s="34">
        <v>10254</v>
      </c>
      <c r="F32232" s="35">
        <v>1.069</v>
      </c>
      <c r="G32232" s="34">
        <v>391.4</v>
      </c>
    </row>
    <row r="32233" spans="1:7">
      <c r="A32233" s="32">
        <v>2018</v>
      </c>
      <c r="B32233" s="32">
        <v>55350</v>
      </c>
      <c r="C32233" s="33" t="s">
        <v>563</v>
      </c>
      <c r="D32233" s="33" t="s">
        <v>564</v>
      </c>
      <c r="E32233" s="34">
        <v>18310</v>
      </c>
      <c r="F32233" s="35">
        <v>1.0760000000000001</v>
      </c>
      <c r="G32233" s="34">
        <v>465.3</v>
      </c>
    </row>
    <row r="32234" spans="1:7">
      <c r="A32234" s="32">
        <v>2018</v>
      </c>
      <c r="B32234" s="32">
        <v>55350</v>
      </c>
      <c r="C32234" s="33" t="s">
        <v>563</v>
      </c>
      <c r="D32234" s="33" t="s">
        <v>564</v>
      </c>
      <c r="E32234" s="34">
        <v>18310</v>
      </c>
      <c r="F32234" s="35">
        <v>1.0660000000000001</v>
      </c>
      <c r="G32234" s="34">
        <v>290</v>
      </c>
    </row>
    <row r="32235" spans="1:7">
      <c r="A32235" s="32">
        <v>2018</v>
      </c>
      <c r="B32235" s="32">
        <v>55350</v>
      </c>
      <c r="C32235" s="33" t="s">
        <v>563</v>
      </c>
      <c r="D32235" s="33" t="s">
        <v>564</v>
      </c>
      <c r="E32235" s="34">
        <v>30486</v>
      </c>
      <c r="F32235" s="35">
        <v>1.0740000000000001</v>
      </c>
      <c r="G32235" s="34">
        <v>453.2</v>
      </c>
    </row>
    <row r="32236" spans="1:7">
      <c r="A32236" s="32">
        <v>2018</v>
      </c>
      <c r="B32236" s="32">
        <v>55350</v>
      </c>
      <c r="C32236" s="33" t="s">
        <v>563</v>
      </c>
      <c r="D32236" s="33" t="s">
        <v>564</v>
      </c>
      <c r="E32236" s="34">
        <v>73241</v>
      </c>
      <c r="F32236" s="35">
        <v>1.077</v>
      </c>
      <c r="G32236" s="34">
        <v>434.3</v>
      </c>
    </row>
    <row r="32237" spans="1:7">
      <c r="A32237" s="32">
        <v>2018</v>
      </c>
      <c r="B32237" s="32">
        <v>55350</v>
      </c>
      <c r="C32237" s="33" t="s">
        <v>563</v>
      </c>
      <c r="D32237" s="33" t="s">
        <v>564</v>
      </c>
      <c r="E32237" s="34">
        <v>157467</v>
      </c>
      <c r="F32237" s="35">
        <v>1.07</v>
      </c>
      <c r="G32237" s="34">
        <v>373.5</v>
      </c>
    </row>
    <row r="32238" spans="1:7">
      <c r="A32238" s="32">
        <v>2018</v>
      </c>
      <c r="B32238" s="32">
        <v>55350</v>
      </c>
      <c r="C32238" s="33" t="s">
        <v>563</v>
      </c>
      <c r="D32238" s="33" t="s">
        <v>564</v>
      </c>
      <c r="E32238" s="34">
        <v>373253</v>
      </c>
      <c r="F32238" s="35">
        <v>1.0680000000000001</v>
      </c>
      <c r="G32238" s="34">
        <v>336.8</v>
      </c>
    </row>
    <row r="32239" spans="1:7">
      <c r="A32239" s="32">
        <v>2018</v>
      </c>
      <c r="B32239" s="32">
        <v>55350</v>
      </c>
      <c r="C32239" s="33" t="s">
        <v>563</v>
      </c>
      <c r="D32239" s="33" t="s">
        <v>564</v>
      </c>
      <c r="E32239" s="34">
        <v>416556</v>
      </c>
      <c r="F32239" s="35">
        <v>1.073</v>
      </c>
      <c r="G32239" s="34">
        <v>444.9</v>
      </c>
    </row>
    <row r="32240" spans="1:7">
      <c r="A32240" s="32">
        <v>2018</v>
      </c>
      <c r="B32240" s="32">
        <v>55350</v>
      </c>
      <c r="C32240" s="33" t="s">
        <v>563</v>
      </c>
      <c r="D32240" s="33" t="s">
        <v>564</v>
      </c>
      <c r="E32240" s="34">
        <v>452261</v>
      </c>
      <c r="F32240" s="35">
        <v>1.071</v>
      </c>
      <c r="G32240" s="34">
        <v>387.8</v>
      </c>
    </row>
    <row r="32241" spans="1:7">
      <c r="A32241" s="32">
        <v>2018</v>
      </c>
      <c r="B32241" s="32">
        <v>55350</v>
      </c>
      <c r="C32241" s="33" t="s">
        <v>563</v>
      </c>
      <c r="D32241" s="33" t="s">
        <v>564</v>
      </c>
      <c r="E32241" s="34">
        <v>979594</v>
      </c>
      <c r="F32241" s="35">
        <v>1.071</v>
      </c>
      <c r="G32241" s="34">
        <v>403.1</v>
      </c>
    </row>
    <row r="32242" spans="1:7">
      <c r="A32242" s="32">
        <v>2018</v>
      </c>
      <c r="B32242" s="32">
        <v>55350</v>
      </c>
      <c r="C32242" s="33" t="s">
        <v>563</v>
      </c>
      <c r="D32242" s="33" t="s">
        <v>564</v>
      </c>
      <c r="E32242" s="34">
        <v>4578</v>
      </c>
      <c r="F32242" s="35">
        <v>1.0660000000000001</v>
      </c>
      <c r="G32242" s="34">
        <v>303.5</v>
      </c>
    </row>
    <row r="32243" spans="1:7">
      <c r="A32243" s="32">
        <v>2018</v>
      </c>
      <c r="B32243" s="32">
        <v>55350</v>
      </c>
      <c r="C32243" s="33" t="s">
        <v>563</v>
      </c>
      <c r="D32243" s="33" t="s">
        <v>564</v>
      </c>
      <c r="E32243" s="34">
        <v>4578</v>
      </c>
      <c r="F32243" s="35">
        <v>1.071</v>
      </c>
      <c r="G32243" s="34">
        <v>479.3</v>
      </c>
    </row>
    <row r="32244" spans="1:7">
      <c r="A32244" s="32">
        <v>2018</v>
      </c>
      <c r="B32244" s="32">
        <v>55350</v>
      </c>
      <c r="C32244" s="33" t="s">
        <v>563</v>
      </c>
      <c r="D32244" s="33" t="s">
        <v>564</v>
      </c>
      <c r="E32244" s="34">
        <v>9155</v>
      </c>
      <c r="F32244" s="35">
        <v>1.0780000000000001</v>
      </c>
      <c r="G32244" s="34">
        <v>463.1</v>
      </c>
    </row>
    <row r="32245" spans="1:7">
      <c r="A32245" s="32">
        <v>2018</v>
      </c>
      <c r="B32245" s="32">
        <v>55350</v>
      </c>
      <c r="C32245" s="33" t="s">
        <v>563</v>
      </c>
      <c r="D32245" s="33" t="s">
        <v>564</v>
      </c>
      <c r="E32245" s="34">
        <v>9155</v>
      </c>
      <c r="F32245" s="35">
        <v>1.075</v>
      </c>
      <c r="G32245" s="34">
        <v>395.8</v>
      </c>
    </row>
    <row r="32246" spans="1:7">
      <c r="A32246" s="32">
        <v>2018</v>
      </c>
      <c r="B32246" s="32">
        <v>55350</v>
      </c>
      <c r="C32246" s="33" t="s">
        <v>563</v>
      </c>
      <c r="D32246" s="33" t="s">
        <v>564</v>
      </c>
      <c r="E32246" s="34">
        <v>9155</v>
      </c>
      <c r="F32246" s="35">
        <v>1.0660000000000001</v>
      </c>
      <c r="G32246" s="34">
        <v>294.5</v>
      </c>
    </row>
    <row r="32247" spans="1:7">
      <c r="A32247" s="32">
        <v>2018</v>
      </c>
      <c r="B32247" s="32">
        <v>55357</v>
      </c>
      <c r="C32247" s="33" t="s">
        <v>563</v>
      </c>
      <c r="D32247" s="33" t="s">
        <v>564</v>
      </c>
      <c r="E32247" s="34">
        <v>963168</v>
      </c>
      <c r="F32247" s="35">
        <v>1.0189999999999999</v>
      </c>
      <c r="G32247" s="34" t="s">
        <v>364</v>
      </c>
    </row>
    <row r="32248" spans="1:7">
      <c r="A32248" s="32">
        <v>2018</v>
      </c>
      <c r="B32248" s="32">
        <v>55358</v>
      </c>
      <c r="C32248" s="33" t="s">
        <v>563</v>
      </c>
      <c r="D32248" s="33" t="s">
        <v>564</v>
      </c>
      <c r="E32248" s="34">
        <v>3002673</v>
      </c>
      <c r="F32248" s="35">
        <v>1.03</v>
      </c>
      <c r="G32248" s="34" t="s">
        <v>364</v>
      </c>
    </row>
    <row r="32249" spans="1:7">
      <c r="A32249" s="32">
        <v>2018</v>
      </c>
      <c r="B32249" s="32">
        <v>55365</v>
      </c>
      <c r="C32249" s="33" t="s">
        <v>563</v>
      </c>
      <c r="D32249" s="33" t="s">
        <v>564</v>
      </c>
      <c r="E32249" s="34">
        <v>41506</v>
      </c>
      <c r="F32249" s="35">
        <v>1.0900000000000001</v>
      </c>
      <c r="G32249" s="34" t="s">
        <v>364</v>
      </c>
    </row>
    <row r="32250" spans="1:7">
      <c r="A32250" s="32">
        <v>2018</v>
      </c>
      <c r="B32250" s="32">
        <v>55375</v>
      </c>
      <c r="C32250" s="33" t="s">
        <v>563</v>
      </c>
      <c r="D32250" s="33" t="s">
        <v>564</v>
      </c>
      <c r="E32250" s="34">
        <v>1794084</v>
      </c>
      <c r="F32250" s="35">
        <v>1.032</v>
      </c>
      <c r="G32250" s="34" t="s">
        <v>364</v>
      </c>
    </row>
    <row r="32251" spans="1:7">
      <c r="A32251" s="32">
        <v>2018</v>
      </c>
      <c r="B32251" s="32">
        <v>55380</v>
      </c>
      <c r="C32251" s="33" t="s">
        <v>563</v>
      </c>
      <c r="D32251" s="33" t="s">
        <v>564</v>
      </c>
      <c r="E32251" s="34">
        <v>5781</v>
      </c>
      <c r="F32251" s="35">
        <v>1.0229999999999999</v>
      </c>
      <c r="G32251" s="34">
        <v>456.8</v>
      </c>
    </row>
    <row r="32252" spans="1:7">
      <c r="A32252" s="32">
        <v>2018</v>
      </c>
      <c r="B32252" s="32">
        <v>55380</v>
      </c>
      <c r="C32252" s="33" t="s">
        <v>563</v>
      </c>
      <c r="D32252" s="33" t="s">
        <v>564</v>
      </c>
      <c r="E32252" s="34">
        <v>2647740</v>
      </c>
      <c r="F32252" s="35">
        <v>1.0229999999999999</v>
      </c>
      <c r="G32252" s="34">
        <v>399.9</v>
      </c>
    </row>
    <row r="32253" spans="1:7">
      <c r="A32253" s="32">
        <v>2018</v>
      </c>
      <c r="B32253" s="32">
        <v>55380</v>
      </c>
      <c r="C32253" s="33" t="s">
        <v>563</v>
      </c>
      <c r="D32253" s="33" t="s">
        <v>564</v>
      </c>
      <c r="E32253" s="34">
        <v>436201</v>
      </c>
      <c r="F32253" s="35">
        <v>1.0229999999999999</v>
      </c>
      <c r="G32253" s="34">
        <v>461</v>
      </c>
    </row>
    <row r="32254" spans="1:7">
      <c r="A32254" s="32">
        <v>2018</v>
      </c>
      <c r="B32254" s="32">
        <v>55381</v>
      </c>
      <c r="C32254" s="33" t="s">
        <v>565</v>
      </c>
      <c r="D32254" s="33" t="s">
        <v>566</v>
      </c>
      <c r="E32254" s="34">
        <v>33834</v>
      </c>
      <c r="F32254" s="35">
        <v>5.74</v>
      </c>
      <c r="G32254" s="34" t="s">
        <v>364</v>
      </c>
    </row>
    <row r="32255" spans="1:7">
      <c r="A32255" s="32">
        <v>2018</v>
      </c>
      <c r="B32255" s="32">
        <v>55382</v>
      </c>
      <c r="C32255" s="33" t="s">
        <v>563</v>
      </c>
      <c r="D32255" s="33" t="s">
        <v>564</v>
      </c>
      <c r="E32255" s="34">
        <v>2375365</v>
      </c>
      <c r="F32255" s="35">
        <v>1.026</v>
      </c>
      <c r="G32255" s="34">
        <v>621.4</v>
      </c>
    </row>
    <row r="32256" spans="1:7">
      <c r="A32256" s="32">
        <v>2018</v>
      </c>
      <c r="B32256" s="32">
        <v>55386</v>
      </c>
      <c r="C32256" s="33" t="s">
        <v>563</v>
      </c>
      <c r="D32256" s="33" t="s">
        <v>564</v>
      </c>
      <c r="E32256" s="34">
        <v>10557</v>
      </c>
      <c r="F32256" s="35">
        <v>1.0289999999999999</v>
      </c>
      <c r="G32256" s="34">
        <v>632.6</v>
      </c>
    </row>
    <row r="32257" spans="1:7">
      <c r="A32257" s="32">
        <v>2018</v>
      </c>
      <c r="B32257" s="32">
        <v>55386</v>
      </c>
      <c r="C32257" s="33" t="s">
        <v>563</v>
      </c>
      <c r="D32257" s="33" t="s">
        <v>564</v>
      </c>
      <c r="E32257" s="34">
        <v>23119</v>
      </c>
      <c r="F32257" s="35">
        <v>1.0289999999999999</v>
      </c>
      <c r="G32257" s="34">
        <v>454.9</v>
      </c>
    </row>
    <row r="32258" spans="1:7">
      <c r="A32258" s="32">
        <v>2018</v>
      </c>
      <c r="B32258" s="32">
        <v>55386</v>
      </c>
      <c r="C32258" s="33" t="s">
        <v>563</v>
      </c>
      <c r="D32258" s="33" t="s">
        <v>564</v>
      </c>
      <c r="E32258" s="34">
        <v>323456</v>
      </c>
      <c r="F32258" s="35">
        <v>1.0289999999999999</v>
      </c>
      <c r="G32258" s="34">
        <v>503.4</v>
      </c>
    </row>
    <row r="32259" spans="1:7">
      <c r="A32259" s="32">
        <v>2018</v>
      </c>
      <c r="B32259" s="32">
        <v>55386</v>
      </c>
      <c r="C32259" s="33" t="s">
        <v>563</v>
      </c>
      <c r="D32259" s="33" t="s">
        <v>564</v>
      </c>
      <c r="E32259" s="34">
        <v>113928</v>
      </c>
      <c r="F32259" s="35">
        <v>1.0289999999999999</v>
      </c>
      <c r="G32259" s="34">
        <v>523.9</v>
      </c>
    </row>
    <row r="32260" spans="1:7">
      <c r="A32260" s="32">
        <v>2018</v>
      </c>
      <c r="B32260" s="32">
        <v>55386</v>
      </c>
      <c r="C32260" s="33" t="s">
        <v>563</v>
      </c>
      <c r="D32260" s="33" t="s">
        <v>564</v>
      </c>
      <c r="E32260" s="34">
        <v>58561</v>
      </c>
      <c r="F32260" s="35">
        <v>1.0289999999999999</v>
      </c>
      <c r="G32260" s="34">
        <v>593</v>
      </c>
    </row>
    <row r="32261" spans="1:7">
      <c r="A32261" s="32">
        <v>2018</v>
      </c>
      <c r="B32261" s="32">
        <v>55386</v>
      </c>
      <c r="C32261" s="33" t="s">
        <v>563</v>
      </c>
      <c r="D32261" s="33" t="s">
        <v>564</v>
      </c>
      <c r="E32261" s="34">
        <v>53625</v>
      </c>
      <c r="F32261" s="35">
        <v>1.0289999999999999</v>
      </c>
      <c r="G32261" s="34">
        <v>499.8</v>
      </c>
    </row>
    <row r="32262" spans="1:7">
      <c r="A32262" s="32">
        <v>2018</v>
      </c>
      <c r="B32262" s="32">
        <v>55386</v>
      </c>
      <c r="C32262" s="33" t="s">
        <v>563</v>
      </c>
      <c r="D32262" s="33" t="s">
        <v>564</v>
      </c>
      <c r="E32262" s="34">
        <v>26070</v>
      </c>
      <c r="F32262" s="35">
        <v>1.0289999999999999</v>
      </c>
      <c r="G32262" s="34">
        <v>578.4</v>
      </c>
    </row>
    <row r="32263" spans="1:7">
      <c r="A32263" s="32">
        <v>2018</v>
      </c>
      <c r="B32263" s="32">
        <v>55386</v>
      </c>
      <c r="C32263" s="33" t="s">
        <v>563</v>
      </c>
      <c r="D32263" s="33" t="s">
        <v>564</v>
      </c>
      <c r="E32263" s="34">
        <v>29156</v>
      </c>
      <c r="F32263" s="35">
        <v>1.0289999999999999</v>
      </c>
      <c r="G32263" s="34">
        <v>538.9</v>
      </c>
    </row>
    <row r="32264" spans="1:7">
      <c r="A32264" s="32">
        <v>2018</v>
      </c>
      <c r="B32264" s="32">
        <v>55391</v>
      </c>
      <c r="C32264" s="33" t="s">
        <v>563</v>
      </c>
      <c r="D32264" s="33" t="s">
        <v>564</v>
      </c>
      <c r="E32264" s="34">
        <v>142729</v>
      </c>
      <c r="F32264" s="35">
        <v>1.0109999999999999</v>
      </c>
      <c r="G32264" s="34" t="s">
        <v>364</v>
      </c>
    </row>
    <row r="32265" spans="1:7">
      <c r="A32265" s="32">
        <v>2018</v>
      </c>
      <c r="B32265" s="32">
        <v>55392</v>
      </c>
      <c r="C32265" s="33" t="s">
        <v>563</v>
      </c>
      <c r="D32265" s="33" t="s">
        <v>564</v>
      </c>
      <c r="E32265" s="34">
        <v>451427</v>
      </c>
      <c r="F32265" s="35">
        <v>1.0109999999999999</v>
      </c>
      <c r="G32265" s="34" t="s">
        <v>364</v>
      </c>
    </row>
    <row r="32266" spans="1:7">
      <c r="A32266" s="32">
        <v>2018</v>
      </c>
      <c r="B32266" s="32">
        <v>55393</v>
      </c>
      <c r="C32266" s="33" t="s">
        <v>563</v>
      </c>
      <c r="D32266" s="33" t="s">
        <v>564</v>
      </c>
      <c r="E32266" s="34">
        <v>2195656</v>
      </c>
      <c r="F32266" s="35">
        <v>1.0389999999999999</v>
      </c>
      <c r="G32266" s="34" t="s">
        <v>364</v>
      </c>
    </row>
    <row r="32267" spans="1:7">
      <c r="A32267" s="32">
        <v>2018</v>
      </c>
      <c r="B32267" s="32">
        <v>55395</v>
      </c>
      <c r="C32267" s="33" t="s">
        <v>563</v>
      </c>
      <c r="D32267" s="33" t="s">
        <v>564</v>
      </c>
      <c r="E32267" s="34">
        <v>60983</v>
      </c>
      <c r="F32267" s="35">
        <v>1.008</v>
      </c>
      <c r="G32267" s="34" t="s">
        <v>364</v>
      </c>
    </row>
    <row r="32268" spans="1:7">
      <c r="A32268" s="32">
        <v>2018</v>
      </c>
      <c r="B32268" s="32">
        <v>55397</v>
      </c>
      <c r="C32268" s="33" t="s">
        <v>563</v>
      </c>
      <c r="D32268" s="33" t="s">
        <v>564</v>
      </c>
      <c r="E32268" s="34">
        <v>2638319</v>
      </c>
      <c r="F32268" s="35">
        <v>1.069</v>
      </c>
      <c r="G32268" s="34" t="s">
        <v>364</v>
      </c>
    </row>
    <row r="32269" spans="1:7">
      <c r="A32269" s="32">
        <v>2018</v>
      </c>
      <c r="B32269" s="32">
        <v>55400</v>
      </c>
      <c r="C32269" s="33" t="s">
        <v>563</v>
      </c>
      <c r="D32269" s="33" t="s">
        <v>564</v>
      </c>
      <c r="E32269" s="34">
        <v>2269254</v>
      </c>
      <c r="F32269" s="35">
        <v>0.98</v>
      </c>
      <c r="G32269" s="34" t="s">
        <v>364</v>
      </c>
    </row>
    <row r="32270" spans="1:7">
      <c r="A32270" s="32">
        <v>2018</v>
      </c>
      <c r="B32270" s="32">
        <v>55401</v>
      </c>
      <c r="C32270" s="33" t="s">
        <v>563</v>
      </c>
      <c r="D32270" s="33" t="s">
        <v>564</v>
      </c>
      <c r="E32270" s="34">
        <v>678365</v>
      </c>
      <c r="F32270" s="35">
        <v>1.032</v>
      </c>
      <c r="G32270" s="34" t="s">
        <v>364</v>
      </c>
    </row>
    <row r="32271" spans="1:7">
      <c r="A32271" s="32">
        <v>2018</v>
      </c>
      <c r="B32271" s="32">
        <v>55404</v>
      </c>
      <c r="C32271" s="33" t="s">
        <v>563</v>
      </c>
      <c r="D32271" s="33" t="s">
        <v>564</v>
      </c>
      <c r="E32271" s="34">
        <v>1323293</v>
      </c>
      <c r="F32271" s="35">
        <v>1.0269999999999999</v>
      </c>
      <c r="G32271" s="34" t="s">
        <v>364</v>
      </c>
    </row>
    <row r="32272" spans="1:7">
      <c r="A32272" s="32">
        <v>2018</v>
      </c>
      <c r="B32272" s="32">
        <v>55405</v>
      </c>
      <c r="C32272" s="33" t="s">
        <v>563</v>
      </c>
      <c r="D32272" s="33" t="s">
        <v>564</v>
      </c>
      <c r="E32272" s="34">
        <v>941414</v>
      </c>
      <c r="F32272" s="35">
        <v>1.032</v>
      </c>
      <c r="G32272" s="34" t="s">
        <v>364</v>
      </c>
    </row>
    <row r="32273" spans="1:7">
      <c r="A32273" s="32">
        <v>2018</v>
      </c>
      <c r="B32273" s="32">
        <v>55406</v>
      </c>
      <c r="C32273" s="33" t="s">
        <v>563</v>
      </c>
      <c r="D32273" s="33" t="s">
        <v>564</v>
      </c>
      <c r="E32273" s="34">
        <v>345318</v>
      </c>
      <c r="F32273" s="35">
        <v>1.0229999999999999</v>
      </c>
      <c r="G32273" s="34" t="s">
        <v>364</v>
      </c>
    </row>
    <row r="32274" spans="1:7">
      <c r="A32274" s="32">
        <v>2018</v>
      </c>
      <c r="B32274" s="32">
        <v>55409</v>
      </c>
      <c r="C32274" s="33" t="s">
        <v>565</v>
      </c>
      <c r="D32274" s="33" t="s">
        <v>566</v>
      </c>
      <c r="E32274" s="34">
        <v>881</v>
      </c>
      <c r="F32274" s="35">
        <v>5.6719999999999997</v>
      </c>
      <c r="G32274" s="34" t="s">
        <v>364</v>
      </c>
    </row>
    <row r="32275" spans="1:7">
      <c r="A32275" s="32">
        <v>2018</v>
      </c>
      <c r="B32275" s="32">
        <v>55411</v>
      </c>
      <c r="C32275" s="33" t="s">
        <v>563</v>
      </c>
      <c r="D32275" s="33" t="s">
        <v>564</v>
      </c>
      <c r="E32275" s="34">
        <v>3141292</v>
      </c>
      <c r="F32275" s="35">
        <v>1.0229999999999999</v>
      </c>
      <c r="G32275" s="34" t="s">
        <v>364</v>
      </c>
    </row>
    <row r="32276" spans="1:7">
      <c r="A32276" s="32">
        <v>2018</v>
      </c>
      <c r="B32276" s="32">
        <v>55412</v>
      </c>
      <c r="C32276" s="33" t="s">
        <v>563</v>
      </c>
      <c r="D32276" s="33" t="s">
        <v>564</v>
      </c>
      <c r="E32276" s="34">
        <v>820818</v>
      </c>
      <c r="F32276" s="35">
        <v>1.022</v>
      </c>
      <c r="G32276" s="34">
        <v>511</v>
      </c>
    </row>
    <row r="32277" spans="1:7">
      <c r="A32277" s="32">
        <v>2018</v>
      </c>
      <c r="B32277" s="32">
        <v>55414</v>
      </c>
      <c r="C32277" s="33" t="s">
        <v>563</v>
      </c>
      <c r="D32277" s="33" t="s">
        <v>564</v>
      </c>
      <c r="E32277" s="34">
        <v>466190</v>
      </c>
      <c r="F32277" s="35">
        <v>1.026</v>
      </c>
      <c r="G32277" s="34" t="s">
        <v>364</v>
      </c>
    </row>
    <row r="32278" spans="1:7">
      <c r="A32278" s="32">
        <v>2018</v>
      </c>
      <c r="B32278" s="32">
        <v>55415</v>
      </c>
      <c r="C32278" s="33" t="s">
        <v>563</v>
      </c>
      <c r="D32278" s="33" t="s">
        <v>564</v>
      </c>
      <c r="E32278" s="34">
        <v>906508</v>
      </c>
      <c r="F32278" s="35">
        <v>1.026</v>
      </c>
      <c r="G32278" s="34" t="s">
        <v>364</v>
      </c>
    </row>
    <row r="32279" spans="1:7">
      <c r="A32279" s="32">
        <v>2018</v>
      </c>
      <c r="B32279" s="32">
        <v>55417</v>
      </c>
      <c r="C32279" s="33" t="s">
        <v>563</v>
      </c>
      <c r="D32279" s="33" t="s">
        <v>564</v>
      </c>
      <c r="E32279" s="34">
        <v>8615</v>
      </c>
      <c r="F32279" s="35">
        <v>1.0209999999999999</v>
      </c>
      <c r="G32279" s="34">
        <v>1682.5</v>
      </c>
    </row>
    <row r="32280" spans="1:7">
      <c r="A32280" s="32">
        <v>2018</v>
      </c>
      <c r="B32280" s="32">
        <v>55418</v>
      </c>
      <c r="C32280" s="33" t="s">
        <v>563</v>
      </c>
      <c r="D32280" s="33" t="s">
        <v>564</v>
      </c>
      <c r="E32280" s="34">
        <v>1098884</v>
      </c>
      <c r="F32280" s="35">
        <v>1.028</v>
      </c>
      <c r="G32280" s="34">
        <v>410.9</v>
      </c>
    </row>
    <row r="32281" spans="1:7">
      <c r="A32281" s="32">
        <v>2018</v>
      </c>
      <c r="B32281" s="32">
        <v>55418</v>
      </c>
      <c r="C32281" s="33" t="s">
        <v>563</v>
      </c>
      <c r="D32281" s="33" t="s">
        <v>564</v>
      </c>
      <c r="E32281" s="34">
        <v>735981</v>
      </c>
      <c r="F32281" s="35">
        <v>1.014</v>
      </c>
      <c r="G32281" s="34">
        <v>484</v>
      </c>
    </row>
    <row r="32282" spans="1:7">
      <c r="A32282" s="32">
        <v>2018</v>
      </c>
      <c r="B32282" s="32">
        <v>55419</v>
      </c>
      <c r="C32282" s="33" t="s">
        <v>563</v>
      </c>
      <c r="D32282" s="33" t="s">
        <v>564</v>
      </c>
      <c r="E32282" s="34">
        <v>3930649</v>
      </c>
      <c r="F32282" s="35">
        <v>1.05</v>
      </c>
      <c r="G32282" s="34" t="s">
        <v>364</v>
      </c>
    </row>
    <row r="32283" spans="1:7">
      <c r="A32283" s="32">
        <v>2018</v>
      </c>
      <c r="B32283" s="32">
        <v>55433</v>
      </c>
      <c r="C32283" s="33" t="s">
        <v>563</v>
      </c>
      <c r="D32283" s="33" t="s">
        <v>564</v>
      </c>
      <c r="E32283" s="34">
        <v>24203</v>
      </c>
      <c r="F32283" s="35">
        <v>1.04</v>
      </c>
      <c r="G32283" s="34" t="s">
        <v>364</v>
      </c>
    </row>
    <row r="32284" spans="1:7">
      <c r="A32284" s="32">
        <v>2018</v>
      </c>
      <c r="B32284" s="32">
        <v>55438</v>
      </c>
      <c r="C32284" s="33" t="s">
        <v>563</v>
      </c>
      <c r="D32284" s="33" t="s">
        <v>564</v>
      </c>
      <c r="E32284" s="34">
        <v>263213</v>
      </c>
      <c r="F32284" s="35">
        <v>1.044</v>
      </c>
      <c r="G32284" s="34" t="s">
        <v>364</v>
      </c>
    </row>
    <row r="32285" spans="1:7">
      <c r="A32285" s="32">
        <v>2018</v>
      </c>
      <c r="B32285" s="32">
        <v>55439</v>
      </c>
      <c r="C32285" s="33" t="s">
        <v>563</v>
      </c>
      <c r="D32285" s="33" t="s">
        <v>564</v>
      </c>
      <c r="E32285" s="34">
        <v>2708798</v>
      </c>
      <c r="F32285" s="35">
        <v>1.0449999999999999</v>
      </c>
      <c r="G32285" s="34" t="s">
        <v>364</v>
      </c>
    </row>
    <row r="32286" spans="1:7">
      <c r="A32286" s="32">
        <v>2018</v>
      </c>
      <c r="B32286" s="32">
        <v>55440</v>
      </c>
      <c r="C32286" s="33" t="s">
        <v>563</v>
      </c>
      <c r="D32286" s="33" t="s">
        <v>564</v>
      </c>
      <c r="E32286" s="34">
        <v>2409911</v>
      </c>
      <c r="F32286" s="35">
        <v>1.024</v>
      </c>
      <c r="G32286" s="34" t="s">
        <v>364</v>
      </c>
    </row>
    <row r="32287" spans="1:7">
      <c r="A32287" s="32">
        <v>2018</v>
      </c>
      <c r="B32287" s="32">
        <v>55451</v>
      </c>
      <c r="C32287" s="33" t="s">
        <v>563</v>
      </c>
      <c r="D32287" s="33" t="s">
        <v>564</v>
      </c>
      <c r="E32287" s="34">
        <v>3199316</v>
      </c>
      <c r="F32287" s="35">
        <v>1</v>
      </c>
      <c r="G32287" s="34">
        <v>384</v>
      </c>
    </row>
    <row r="32288" spans="1:7">
      <c r="A32288" s="32">
        <v>2018</v>
      </c>
      <c r="B32288" s="32">
        <v>55453</v>
      </c>
      <c r="C32288" s="33" t="s">
        <v>563</v>
      </c>
      <c r="D32288" s="33" t="s">
        <v>564</v>
      </c>
      <c r="E32288" s="34">
        <v>50392</v>
      </c>
      <c r="F32288" s="35">
        <v>1.016</v>
      </c>
      <c r="G32288" s="34" t="s">
        <v>364</v>
      </c>
    </row>
    <row r="32289" spans="1:7">
      <c r="A32289" s="32">
        <v>2018</v>
      </c>
      <c r="B32289" s="32">
        <v>55455</v>
      </c>
      <c r="C32289" s="33" t="s">
        <v>563</v>
      </c>
      <c r="D32289" s="33" t="s">
        <v>564</v>
      </c>
      <c r="E32289" s="34">
        <v>1462261</v>
      </c>
      <c r="F32289" s="35">
        <v>1.0289999999999999</v>
      </c>
      <c r="G32289" s="34">
        <v>334.4</v>
      </c>
    </row>
    <row r="32290" spans="1:7">
      <c r="A32290" s="32">
        <v>2018</v>
      </c>
      <c r="B32290" s="32">
        <v>55457</v>
      </c>
      <c r="C32290" s="33" t="s">
        <v>563</v>
      </c>
      <c r="D32290" s="33" t="s">
        <v>564</v>
      </c>
      <c r="E32290" s="34">
        <v>1914014</v>
      </c>
      <c r="F32290" s="35">
        <v>1.0329999999999999</v>
      </c>
      <c r="G32290" s="34">
        <v>332</v>
      </c>
    </row>
    <row r="32291" spans="1:7">
      <c r="A32291" s="32">
        <v>2018</v>
      </c>
      <c r="B32291" s="32">
        <v>55463</v>
      </c>
      <c r="C32291" s="33" t="s">
        <v>563</v>
      </c>
      <c r="D32291" s="33" t="s">
        <v>564</v>
      </c>
      <c r="E32291" s="34">
        <v>4200823</v>
      </c>
      <c r="F32291" s="35">
        <v>1.02</v>
      </c>
      <c r="G32291" s="34">
        <v>310.3</v>
      </c>
    </row>
    <row r="32292" spans="1:7">
      <c r="A32292" s="32">
        <v>2018</v>
      </c>
      <c r="B32292" s="32">
        <v>55464</v>
      </c>
      <c r="C32292" s="33" t="s">
        <v>563</v>
      </c>
      <c r="D32292" s="33" t="s">
        <v>564</v>
      </c>
      <c r="E32292" s="34">
        <v>1019205</v>
      </c>
      <c r="F32292" s="35">
        <v>1.03</v>
      </c>
      <c r="G32292" s="34" t="s">
        <v>364</v>
      </c>
    </row>
    <row r="32293" spans="1:7">
      <c r="A32293" s="32">
        <v>2018</v>
      </c>
      <c r="B32293" s="32">
        <v>55464</v>
      </c>
      <c r="C32293" s="33" t="s">
        <v>563</v>
      </c>
      <c r="D32293" s="33" t="s">
        <v>564</v>
      </c>
      <c r="E32293" s="34">
        <v>2462237</v>
      </c>
      <c r="F32293" s="35">
        <v>1.03</v>
      </c>
      <c r="G32293" s="34" t="s">
        <v>364</v>
      </c>
    </row>
    <row r="32294" spans="1:7">
      <c r="A32294" s="32">
        <v>2018</v>
      </c>
      <c r="B32294" s="32">
        <v>55464</v>
      </c>
      <c r="C32294" s="33" t="s">
        <v>563</v>
      </c>
      <c r="D32294" s="33" t="s">
        <v>564</v>
      </c>
      <c r="E32294" s="34">
        <v>1199533</v>
      </c>
      <c r="F32294" s="35">
        <v>1.03</v>
      </c>
      <c r="G32294" s="34" t="s">
        <v>364</v>
      </c>
    </row>
    <row r="32295" spans="1:7">
      <c r="A32295" s="32">
        <v>2018</v>
      </c>
      <c r="B32295" s="32">
        <v>55467</v>
      </c>
      <c r="C32295" s="33" t="s">
        <v>563</v>
      </c>
      <c r="D32295" s="33" t="s">
        <v>564</v>
      </c>
      <c r="E32295" s="34">
        <v>1</v>
      </c>
      <c r="F32295" s="35">
        <v>1</v>
      </c>
      <c r="G32295" s="34">
        <v>626</v>
      </c>
    </row>
    <row r="32296" spans="1:7">
      <c r="A32296" s="32">
        <v>2018</v>
      </c>
      <c r="B32296" s="32">
        <v>55467</v>
      </c>
      <c r="C32296" s="33" t="s">
        <v>563</v>
      </c>
      <c r="D32296" s="33" t="s">
        <v>564</v>
      </c>
      <c r="E32296" s="34">
        <v>42</v>
      </c>
      <c r="F32296" s="35">
        <v>1.024</v>
      </c>
      <c r="G32296" s="34">
        <v>658.5</v>
      </c>
    </row>
    <row r="32297" spans="1:7">
      <c r="A32297" s="32">
        <v>2018</v>
      </c>
      <c r="B32297" s="32">
        <v>55467</v>
      </c>
      <c r="C32297" s="33" t="s">
        <v>563</v>
      </c>
      <c r="D32297" s="33" t="s">
        <v>564</v>
      </c>
      <c r="E32297" s="34">
        <v>315675</v>
      </c>
      <c r="F32297" s="35">
        <v>1.01</v>
      </c>
      <c r="G32297" s="34">
        <v>435.1</v>
      </c>
    </row>
    <row r="32298" spans="1:7">
      <c r="A32298" s="32">
        <v>2018</v>
      </c>
      <c r="B32298" s="32">
        <v>55467</v>
      </c>
      <c r="C32298" s="33" t="s">
        <v>563</v>
      </c>
      <c r="D32298" s="33" t="s">
        <v>564</v>
      </c>
      <c r="E32298" s="34">
        <v>1192375</v>
      </c>
      <c r="F32298" s="35">
        <v>1.0109999999999999</v>
      </c>
      <c r="G32298" s="34">
        <v>368.2</v>
      </c>
    </row>
    <row r="32299" spans="1:7">
      <c r="A32299" s="32">
        <v>2018</v>
      </c>
      <c r="B32299" s="32">
        <v>55470</v>
      </c>
      <c r="C32299" s="33" t="s">
        <v>563</v>
      </c>
      <c r="D32299" s="33" t="s">
        <v>564</v>
      </c>
      <c r="E32299" s="34">
        <v>3634160</v>
      </c>
      <c r="F32299" s="35">
        <v>1.0229999999999999</v>
      </c>
      <c r="G32299" s="34" t="s">
        <v>364</v>
      </c>
    </row>
    <row r="32300" spans="1:7">
      <c r="A32300" s="32">
        <v>2018</v>
      </c>
      <c r="B32300" s="32">
        <v>55479</v>
      </c>
      <c r="C32300" s="33" t="s">
        <v>363</v>
      </c>
      <c r="D32300" s="33" t="s">
        <v>354</v>
      </c>
      <c r="E32300" s="34">
        <v>37436</v>
      </c>
      <c r="F32300" s="35">
        <v>16.170000000000002</v>
      </c>
      <c r="G32300" s="34" t="s">
        <v>364</v>
      </c>
    </row>
    <row r="32301" spans="1:7">
      <c r="A32301" s="32">
        <v>2018</v>
      </c>
      <c r="B32301" s="32">
        <v>55479</v>
      </c>
      <c r="C32301" s="33" t="s">
        <v>563</v>
      </c>
      <c r="D32301" s="33" t="s">
        <v>564</v>
      </c>
      <c r="E32301" s="34">
        <v>4421</v>
      </c>
      <c r="F32301" s="35">
        <v>1.08</v>
      </c>
      <c r="G32301" s="34" t="s">
        <v>364</v>
      </c>
    </row>
    <row r="32302" spans="1:7">
      <c r="A32302" s="32">
        <v>2018</v>
      </c>
      <c r="B32302" s="32">
        <v>55480</v>
      </c>
      <c r="C32302" s="33" t="s">
        <v>563</v>
      </c>
      <c r="D32302" s="33" t="s">
        <v>564</v>
      </c>
      <c r="E32302" s="34">
        <v>6781364</v>
      </c>
      <c r="F32302" s="35">
        <v>1.032</v>
      </c>
      <c r="G32302" s="34" t="s">
        <v>364</v>
      </c>
    </row>
    <row r="32303" spans="1:7">
      <c r="A32303" s="32">
        <v>2018</v>
      </c>
      <c r="B32303" s="32">
        <v>55481</v>
      </c>
      <c r="C32303" s="33" t="s">
        <v>563</v>
      </c>
      <c r="D32303" s="33" t="s">
        <v>564</v>
      </c>
      <c r="E32303" s="34">
        <v>834312</v>
      </c>
      <c r="F32303" s="35">
        <v>1.0549999999999999</v>
      </c>
      <c r="G32303" s="34" t="s">
        <v>364</v>
      </c>
    </row>
    <row r="32304" spans="1:7">
      <c r="A32304" s="32">
        <v>2018</v>
      </c>
      <c r="B32304" s="32">
        <v>55481</v>
      </c>
      <c r="C32304" s="33" t="s">
        <v>563</v>
      </c>
      <c r="D32304" s="33" t="s">
        <v>564</v>
      </c>
      <c r="E32304" s="34">
        <v>789487</v>
      </c>
      <c r="F32304" s="35">
        <v>1.018</v>
      </c>
      <c r="G32304" s="34" t="s">
        <v>364</v>
      </c>
    </row>
    <row r="32305" spans="1:7">
      <c r="A32305" s="32">
        <v>2018</v>
      </c>
      <c r="B32305" s="32">
        <v>55496</v>
      </c>
      <c r="C32305" s="33" t="s">
        <v>563</v>
      </c>
      <c r="D32305" s="33" t="s">
        <v>564</v>
      </c>
      <c r="E32305" s="34">
        <v>31416</v>
      </c>
      <c r="F32305" s="35">
        <v>1.0269999999999999</v>
      </c>
      <c r="G32305" s="34">
        <v>567.4</v>
      </c>
    </row>
    <row r="32306" spans="1:7">
      <c r="A32306" s="32">
        <v>2018</v>
      </c>
      <c r="B32306" s="32">
        <v>55501</v>
      </c>
      <c r="C32306" s="33" t="s">
        <v>563</v>
      </c>
      <c r="D32306" s="33" t="s">
        <v>564</v>
      </c>
      <c r="E32306" s="34">
        <v>1223095</v>
      </c>
      <c r="F32306" s="35">
        <v>1.02</v>
      </c>
      <c r="G32306" s="34" t="s">
        <v>364</v>
      </c>
    </row>
    <row r="32307" spans="1:7">
      <c r="A32307" s="32">
        <v>2018</v>
      </c>
      <c r="B32307" s="32">
        <v>55501</v>
      </c>
      <c r="C32307" s="33" t="s">
        <v>563</v>
      </c>
      <c r="D32307" s="33" t="s">
        <v>564</v>
      </c>
      <c r="E32307" s="34">
        <v>901833</v>
      </c>
      <c r="F32307" s="35">
        <v>1.0369999999999999</v>
      </c>
      <c r="G32307" s="34" t="s">
        <v>364</v>
      </c>
    </row>
    <row r="32308" spans="1:7">
      <c r="A32308" s="32">
        <v>2018</v>
      </c>
      <c r="B32308" s="32">
        <v>55502</v>
      </c>
      <c r="C32308" s="33" t="s">
        <v>563</v>
      </c>
      <c r="D32308" s="33" t="s">
        <v>564</v>
      </c>
      <c r="E32308" s="34">
        <v>4342714</v>
      </c>
      <c r="F32308" s="35">
        <v>1.07</v>
      </c>
      <c r="G32308" s="34" t="s">
        <v>364</v>
      </c>
    </row>
    <row r="32309" spans="1:7">
      <c r="A32309" s="32">
        <v>2018</v>
      </c>
      <c r="B32309" s="32">
        <v>55503</v>
      </c>
      <c r="C32309" s="33" t="s">
        <v>563</v>
      </c>
      <c r="D32309" s="33" t="s">
        <v>564</v>
      </c>
      <c r="E32309" s="34">
        <v>2912885</v>
      </c>
      <c r="F32309" s="35">
        <v>1.0549999999999999</v>
      </c>
      <c r="G32309" s="34" t="s">
        <v>364</v>
      </c>
    </row>
    <row r="32310" spans="1:7">
      <c r="A32310" s="32">
        <v>2018</v>
      </c>
      <c r="B32310" s="32">
        <v>55514</v>
      </c>
      <c r="C32310" s="33" t="s">
        <v>563</v>
      </c>
      <c r="D32310" s="33" t="s">
        <v>564</v>
      </c>
      <c r="E32310" s="34">
        <v>1170536</v>
      </c>
      <c r="F32310" s="35">
        <v>1.038</v>
      </c>
      <c r="G32310" s="34">
        <v>390</v>
      </c>
    </row>
    <row r="32311" spans="1:7">
      <c r="A32311" s="32">
        <v>2018</v>
      </c>
      <c r="B32311" s="32">
        <v>55516</v>
      </c>
      <c r="C32311" s="33" t="s">
        <v>563</v>
      </c>
      <c r="D32311" s="33" t="s">
        <v>564</v>
      </c>
      <c r="E32311" s="34">
        <v>2922024</v>
      </c>
      <c r="F32311" s="35">
        <v>1.042</v>
      </c>
      <c r="G32311" s="34" t="s">
        <v>364</v>
      </c>
    </row>
    <row r="32312" spans="1:7">
      <c r="A32312" s="32">
        <v>2018</v>
      </c>
      <c r="B32312" s="32">
        <v>55517</v>
      </c>
      <c r="C32312" s="33" t="s">
        <v>563</v>
      </c>
      <c r="D32312" s="33" t="s">
        <v>564</v>
      </c>
      <c r="E32312" s="34">
        <v>153270</v>
      </c>
      <c r="F32312" s="35">
        <v>1.018</v>
      </c>
      <c r="G32312" s="34" t="s">
        <v>364</v>
      </c>
    </row>
    <row r="32313" spans="1:7">
      <c r="A32313" s="32">
        <v>2018</v>
      </c>
      <c r="B32313" s="32">
        <v>55518</v>
      </c>
      <c r="C32313" s="33" t="s">
        <v>563</v>
      </c>
      <c r="D32313" s="33" t="s">
        <v>564</v>
      </c>
      <c r="E32313" s="34">
        <v>2749687</v>
      </c>
      <c r="F32313" s="35">
        <v>1.0289999999999999</v>
      </c>
      <c r="G32313" s="34" t="s">
        <v>364</v>
      </c>
    </row>
    <row r="32314" spans="1:7">
      <c r="A32314" s="32">
        <v>2018</v>
      </c>
      <c r="B32314" s="32">
        <v>55522</v>
      </c>
      <c r="C32314" s="33" t="s">
        <v>563</v>
      </c>
      <c r="D32314" s="33" t="s">
        <v>564</v>
      </c>
      <c r="E32314" s="34">
        <v>223450</v>
      </c>
      <c r="F32314" s="35">
        <v>1.0209999999999999</v>
      </c>
      <c r="G32314" s="34">
        <v>334.4</v>
      </c>
    </row>
    <row r="32315" spans="1:7">
      <c r="A32315" s="32">
        <v>2018</v>
      </c>
      <c r="B32315" s="32">
        <v>55524</v>
      </c>
      <c r="C32315" s="33" t="s">
        <v>563</v>
      </c>
      <c r="D32315" s="33" t="s">
        <v>564</v>
      </c>
      <c r="E32315" s="34">
        <v>263422</v>
      </c>
      <c r="F32315" s="35">
        <v>1.034</v>
      </c>
      <c r="G32315" s="34" t="s">
        <v>364</v>
      </c>
    </row>
    <row r="32316" spans="1:7">
      <c r="A32316" s="32">
        <v>2018</v>
      </c>
      <c r="B32316" s="32">
        <v>55545</v>
      </c>
      <c r="C32316" s="33" t="s">
        <v>563</v>
      </c>
      <c r="D32316" s="33" t="s">
        <v>564</v>
      </c>
      <c r="E32316" s="34">
        <v>127932</v>
      </c>
      <c r="F32316" s="35">
        <v>1.022</v>
      </c>
      <c r="G32316" s="34" t="s">
        <v>364</v>
      </c>
    </row>
    <row r="32317" spans="1:7">
      <c r="A32317" s="32">
        <v>2018</v>
      </c>
      <c r="B32317" s="32">
        <v>55620</v>
      </c>
      <c r="C32317" s="33" t="s">
        <v>563</v>
      </c>
      <c r="D32317" s="33" t="s">
        <v>564</v>
      </c>
      <c r="E32317" s="34">
        <v>131</v>
      </c>
      <c r="F32317" s="35">
        <v>1.0149999999999999</v>
      </c>
      <c r="G32317" s="34">
        <v>730</v>
      </c>
    </row>
    <row r="32318" spans="1:7">
      <c r="A32318" s="32">
        <v>2018</v>
      </c>
      <c r="B32318" s="32">
        <v>55620</v>
      </c>
      <c r="C32318" s="33" t="s">
        <v>563</v>
      </c>
      <c r="D32318" s="33" t="s">
        <v>564</v>
      </c>
      <c r="E32318" s="34">
        <v>2115643</v>
      </c>
      <c r="F32318" s="35">
        <v>1.0169999999999999</v>
      </c>
      <c r="G32318" s="34">
        <v>435.1</v>
      </c>
    </row>
    <row r="32319" spans="1:7">
      <c r="A32319" s="32">
        <v>2018</v>
      </c>
      <c r="B32319" s="32">
        <v>55622</v>
      </c>
      <c r="C32319" s="33" t="s">
        <v>563</v>
      </c>
      <c r="D32319" s="33" t="s">
        <v>564</v>
      </c>
      <c r="E32319" s="34">
        <v>46813</v>
      </c>
      <c r="F32319" s="35">
        <v>1.02</v>
      </c>
      <c r="G32319" s="34">
        <v>507.6</v>
      </c>
    </row>
    <row r="32320" spans="1:7">
      <c r="A32320" s="32">
        <v>2018</v>
      </c>
      <c r="B32320" s="32">
        <v>55640</v>
      </c>
      <c r="C32320" s="33" t="s">
        <v>563</v>
      </c>
      <c r="D32320" s="33" t="s">
        <v>564</v>
      </c>
      <c r="E32320" s="34">
        <v>468197</v>
      </c>
      <c r="F32320" s="35">
        <v>1.07</v>
      </c>
      <c r="G32320" s="34" t="s">
        <v>364</v>
      </c>
    </row>
    <row r="32321" spans="1:7">
      <c r="A32321" s="32">
        <v>2018</v>
      </c>
      <c r="B32321" s="32">
        <v>55641</v>
      </c>
      <c r="C32321" s="33" t="s">
        <v>563</v>
      </c>
      <c r="D32321" s="33" t="s">
        <v>564</v>
      </c>
      <c r="E32321" s="34">
        <v>1833853</v>
      </c>
      <c r="F32321" s="35">
        <v>1</v>
      </c>
      <c r="G32321" s="34">
        <v>325.5</v>
      </c>
    </row>
    <row r="32322" spans="1:7">
      <c r="A32322" s="32">
        <v>2018</v>
      </c>
      <c r="B32322" s="32">
        <v>55645</v>
      </c>
      <c r="C32322" s="33" t="s">
        <v>563</v>
      </c>
      <c r="D32322" s="33" t="s">
        <v>564</v>
      </c>
      <c r="E32322" s="34">
        <v>87100</v>
      </c>
      <c r="F32322" s="35">
        <v>1.133</v>
      </c>
      <c r="G32322" s="34">
        <v>411.1</v>
      </c>
    </row>
    <row r="32323" spans="1:7">
      <c r="A32323" s="32">
        <v>2018</v>
      </c>
      <c r="B32323" s="32">
        <v>55651</v>
      </c>
      <c r="C32323" s="33" t="s">
        <v>563</v>
      </c>
      <c r="D32323" s="33" t="s">
        <v>564</v>
      </c>
      <c r="E32323" s="34">
        <v>174179</v>
      </c>
      <c r="F32323" s="35">
        <v>1</v>
      </c>
      <c r="G32323" s="34">
        <v>278.5</v>
      </c>
    </row>
    <row r="32324" spans="1:7">
      <c r="A32324" s="32">
        <v>2018</v>
      </c>
      <c r="B32324" s="32">
        <v>55656</v>
      </c>
      <c r="C32324" s="33" t="s">
        <v>563</v>
      </c>
      <c r="D32324" s="33" t="s">
        <v>564</v>
      </c>
      <c r="E32324" s="34">
        <v>2439085</v>
      </c>
      <c r="F32324" s="35">
        <v>1.034</v>
      </c>
      <c r="G32324" s="34" t="s">
        <v>364</v>
      </c>
    </row>
    <row r="32325" spans="1:7">
      <c r="A32325" s="32">
        <v>2018</v>
      </c>
      <c r="B32325" s="32">
        <v>55661</v>
      </c>
      <c r="C32325" s="33" t="s">
        <v>565</v>
      </c>
      <c r="D32325" s="33" t="s">
        <v>566</v>
      </c>
      <c r="E32325" s="34">
        <v>60000</v>
      </c>
      <c r="F32325" s="35">
        <v>5.76</v>
      </c>
      <c r="G32325" s="34" t="s">
        <v>364</v>
      </c>
    </row>
    <row r="32326" spans="1:7">
      <c r="A32326" s="32">
        <v>2018</v>
      </c>
      <c r="B32326" s="32">
        <v>55661</v>
      </c>
      <c r="C32326" s="33" t="s">
        <v>563</v>
      </c>
      <c r="D32326" s="33" t="s">
        <v>564</v>
      </c>
      <c r="E32326" s="34">
        <v>234603</v>
      </c>
      <c r="F32326" s="35">
        <v>1.0349999999999999</v>
      </c>
      <c r="G32326" s="34" t="s">
        <v>364</v>
      </c>
    </row>
    <row r="32327" spans="1:7">
      <c r="A32327" s="32">
        <v>2018</v>
      </c>
      <c r="B32327" s="32">
        <v>55662</v>
      </c>
      <c r="C32327" s="33" t="s">
        <v>563</v>
      </c>
      <c r="D32327" s="33" t="s">
        <v>564</v>
      </c>
      <c r="E32327" s="34">
        <v>2790</v>
      </c>
      <c r="F32327" s="35">
        <v>1.109</v>
      </c>
      <c r="G32327" s="34">
        <v>31142.5</v>
      </c>
    </row>
    <row r="32328" spans="1:7">
      <c r="A32328" s="32">
        <v>2018</v>
      </c>
      <c r="B32328" s="32">
        <v>55664</v>
      </c>
      <c r="C32328" s="33" t="s">
        <v>563</v>
      </c>
      <c r="D32328" s="33" t="s">
        <v>564</v>
      </c>
      <c r="E32328" s="34">
        <v>634241</v>
      </c>
      <c r="F32328" s="35">
        <v>1.008</v>
      </c>
      <c r="G32328" s="34">
        <v>446.5</v>
      </c>
    </row>
    <row r="32329" spans="1:7">
      <c r="A32329" s="32">
        <v>2018</v>
      </c>
      <c r="B32329" s="32">
        <v>55667</v>
      </c>
      <c r="C32329" s="33" t="s">
        <v>563</v>
      </c>
      <c r="D32329" s="33" t="s">
        <v>564</v>
      </c>
      <c r="E32329" s="34">
        <v>2600634</v>
      </c>
      <c r="F32329" s="35">
        <v>1.03</v>
      </c>
      <c r="G32329" s="34" t="s">
        <v>364</v>
      </c>
    </row>
    <row r="32330" spans="1:7">
      <c r="A32330" s="32">
        <v>2018</v>
      </c>
      <c r="B32330" s="32">
        <v>55672</v>
      </c>
      <c r="C32330" s="33" t="s">
        <v>563</v>
      </c>
      <c r="D32330" s="33" t="s">
        <v>564</v>
      </c>
      <c r="E32330" s="34">
        <v>199</v>
      </c>
      <c r="F32330" s="35">
        <v>1.03</v>
      </c>
      <c r="G32330" s="34" t="s">
        <v>364</v>
      </c>
    </row>
    <row r="32331" spans="1:7">
      <c r="A32331" s="32">
        <v>2018</v>
      </c>
      <c r="B32331" s="32">
        <v>55672</v>
      </c>
      <c r="C32331" s="33" t="s">
        <v>563</v>
      </c>
      <c r="D32331" s="33" t="s">
        <v>564</v>
      </c>
      <c r="E32331" s="34">
        <v>43242</v>
      </c>
      <c r="F32331" s="35">
        <v>1.03</v>
      </c>
      <c r="G32331" s="34" t="s">
        <v>364</v>
      </c>
    </row>
    <row r="32332" spans="1:7">
      <c r="A32332" s="32">
        <v>2018</v>
      </c>
      <c r="B32332" s="32">
        <v>55687</v>
      </c>
      <c r="C32332" s="33" t="s">
        <v>563</v>
      </c>
      <c r="D32332" s="33" t="s">
        <v>564</v>
      </c>
      <c r="E32332" s="34">
        <v>502558</v>
      </c>
      <c r="F32332" s="35">
        <v>1.0369999999999999</v>
      </c>
      <c r="G32332" s="34">
        <v>388</v>
      </c>
    </row>
    <row r="32333" spans="1:7">
      <c r="A32333" s="32">
        <v>2018</v>
      </c>
      <c r="B32333" s="32">
        <v>55690</v>
      </c>
      <c r="C32333" s="33" t="s">
        <v>565</v>
      </c>
      <c r="D32333" s="33" t="s">
        <v>566</v>
      </c>
      <c r="E32333" s="34">
        <v>20005</v>
      </c>
      <c r="F32333" s="35">
        <v>5.8129999999999997</v>
      </c>
      <c r="G32333" s="34" t="s">
        <v>364</v>
      </c>
    </row>
    <row r="32334" spans="1:7">
      <c r="A32334" s="32">
        <v>2018</v>
      </c>
      <c r="B32334" s="32">
        <v>55690</v>
      </c>
      <c r="C32334" s="33" t="s">
        <v>563</v>
      </c>
      <c r="D32334" s="33" t="s">
        <v>564</v>
      </c>
      <c r="E32334" s="34">
        <v>2159684</v>
      </c>
      <c r="F32334" s="35">
        <v>1.03</v>
      </c>
      <c r="G32334" s="34" t="s">
        <v>364</v>
      </c>
    </row>
    <row r="32335" spans="1:7">
      <c r="A32335" s="32">
        <v>2018</v>
      </c>
      <c r="B32335" s="32">
        <v>55694</v>
      </c>
      <c r="C32335" s="33" t="s">
        <v>563</v>
      </c>
      <c r="D32335" s="33" t="s">
        <v>564</v>
      </c>
      <c r="E32335" s="34">
        <v>2868655</v>
      </c>
      <c r="F32335" s="35">
        <v>1</v>
      </c>
      <c r="G32335" s="34">
        <v>345.2</v>
      </c>
    </row>
    <row r="32336" spans="1:7">
      <c r="A32336" s="32">
        <v>2018</v>
      </c>
      <c r="B32336" s="32">
        <v>55701</v>
      </c>
      <c r="C32336" s="33" t="s">
        <v>563</v>
      </c>
      <c r="D32336" s="33" t="s">
        <v>564</v>
      </c>
      <c r="E32336" s="34">
        <v>1445344</v>
      </c>
      <c r="F32336" s="35">
        <v>1.0669999999999999</v>
      </c>
      <c r="G32336" s="34">
        <v>445.1</v>
      </c>
    </row>
    <row r="32337" spans="1:7">
      <c r="A32337" s="32">
        <v>2018</v>
      </c>
      <c r="B32337" s="32">
        <v>55706</v>
      </c>
      <c r="C32337" s="33" t="s">
        <v>563</v>
      </c>
      <c r="D32337" s="33" t="s">
        <v>564</v>
      </c>
      <c r="E32337" s="34">
        <v>3294700</v>
      </c>
      <c r="F32337" s="35">
        <v>1.07</v>
      </c>
      <c r="G32337" s="34" t="s">
        <v>364</v>
      </c>
    </row>
    <row r="32338" spans="1:7">
      <c r="A32338" s="32">
        <v>2018</v>
      </c>
      <c r="B32338" s="32">
        <v>55710</v>
      </c>
      <c r="C32338" s="33" t="s">
        <v>563</v>
      </c>
      <c r="D32338" s="33" t="s">
        <v>564</v>
      </c>
      <c r="E32338" s="34">
        <v>2255200</v>
      </c>
      <c r="F32338" s="35">
        <v>1.044</v>
      </c>
      <c r="G32338" s="34" t="s">
        <v>364</v>
      </c>
    </row>
    <row r="32339" spans="1:7">
      <c r="A32339" s="32">
        <v>2018</v>
      </c>
      <c r="B32339" s="32">
        <v>55714</v>
      </c>
      <c r="C32339" s="33" t="s">
        <v>563</v>
      </c>
      <c r="D32339" s="33" t="s">
        <v>564</v>
      </c>
      <c r="E32339" s="34">
        <v>316041</v>
      </c>
      <c r="F32339" s="35">
        <v>1.024</v>
      </c>
      <c r="G32339" s="34">
        <v>506.4</v>
      </c>
    </row>
    <row r="32340" spans="1:7">
      <c r="A32340" s="32">
        <v>2018</v>
      </c>
      <c r="B32340" s="32">
        <v>55718</v>
      </c>
      <c r="C32340" s="33" t="s">
        <v>563</v>
      </c>
      <c r="D32340" s="33" t="s">
        <v>564</v>
      </c>
      <c r="E32340" s="34">
        <v>200883</v>
      </c>
      <c r="F32340" s="35">
        <v>1</v>
      </c>
      <c r="G32340" s="34">
        <v>399.1</v>
      </c>
    </row>
    <row r="32341" spans="1:7">
      <c r="A32341" s="32">
        <v>2018</v>
      </c>
      <c r="B32341" s="32">
        <v>55736</v>
      </c>
      <c r="C32341" s="33" t="s">
        <v>563</v>
      </c>
      <c r="D32341" s="33" t="s">
        <v>564</v>
      </c>
      <c r="E32341" s="34">
        <v>5302139</v>
      </c>
      <c r="F32341" s="35">
        <v>1.0589999999999999</v>
      </c>
      <c r="G32341" s="34" t="s">
        <v>364</v>
      </c>
    </row>
    <row r="32342" spans="1:7">
      <c r="A32342" s="32">
        <v>2018</v>
      </c>
      <c r="B32342" s="32">
        <v>55748</v>
      </c>
      <c r="C32342" s="33" t="s">
        <v>563</v>
      </c>
      <c r="D32342" s="33" t="s">
        <v>564</v>
      </c>
      <c r="E32342" s="34">
        <v>285781</v>
      </c>
      <c r="F32342" s="35">
        <v>1.038</v>
      </c>
      <c r="G32342" s="34" t="s">
        <v>364</v>
      </c>
    </row>
    <row r="32343" spans="1:7">
      <c r="A32343" s="32">
        <v>2018</v>
      </c>
      <c r="B32343" s="32">
        <v>55749</v>
      </c>
      <c r="C32343" s="33" t="s">
        <v>363</v>
      </c>
      <c r="D32343" s="33" t="s">
        <v>354</v>
      </c>
      <c r="E32343" s="34">
        <v>5920</v>
      </c>
      <c r="F32343" s="35">
        <v>16.399999999999999</v>
      </c>
      <c r="G32343" s="34" t="s">
        <v>364</v>
      </c>
    </row>
    <row r="32344" spans="1:7">
      <c r="A32344" s="32">
        <v>2018</v>
      </c>
      <c r="B32344" s="32">
        <v>55749</v>
      </c>
      <c r="C32344" s="33" t="s">
        <v>563</v>
      </c>
      <c r="D32344" s="33" t="s">
        <v>564</v>
      </c>
      <c r="E32344" s="34">
        <v>4621</v>
      </c>
      <c r="F32344" s="35">
        <v>1.028</v>
      </c>
      <c r="G32344" s="34" t="s">
        <v>364</v>
      </c>
    </row>
    <row r="32345" spans="1:7">
      <c r="A32345" s="32">
        <v>2018</v>
      </c>
      <c r="B32345" s="32">
        <v>55801</v>
      </c>
      <c r="C32345" s="33" t="s">
        <v>563</v>
      </c>
      <c r="D32345" s="33" t="s">
        <v>564</v>
      </c>
      <c r="E32345" s="34">
        <v>1941640</v>
      </c>
      <c r="F32345" s="35">
        <v>1.0289999999999999</v>
      </c>
      <c r="G32345" s="34" t="s">
        <v>364</v>
      </c>
    </row>
    <row r="32346" spans="1:7">
      <c r="A32346" s="32">
        <v>2018</v>
      </c>
      <c r="B32346" s="32">
        <v>55801</v>
      </c>
      <c r="C32346" s="33" t="s">
        <v>563</v>
      </c>
      <c r="D32346" s="33" t="s">
        <v>564</v>
      </c>
      <c r="E32346" s="34">
        <v>587022</v>
      </c>
      <c r="F32346" s="35">
        <v>1.0289999999999999</v>
      </c>
      <c r="G32346" s="34" t="s">
        <v>364</v>
      </c>
    </row>
    <row r="32347" spans="1:7">
      <c r="A32347" s="32">
        <v>2018</v>
      </c>
      <c r="B32347" s="32">
        <v>55821</v>
      </c>
      <c r="C32347" s="33" t="s">
        <v>563</v>
      </c>
      <c r="D32347" s="33" t="s">
        <v>564</v>
      </c>
      <c r="E32347" s="34">
        <v>480048</v>
      </c>
      <c r="F32347" s="35">
        <v>1.02</v>
      </c>
      <c r="G32347" s="34" t="s">
        <v>364</v>
      </c>
    </row>
    <row r="32348" spans="1:7">
      <c r="A32348" s="32">
        <v>2018</v>
      </c>
      <c r="B32348" s="32">
        <v>55835</v>
      </c>
      <c r="C32348" s="33" t="s">
        <v>563</v>
      </c>
      <c r="D32348" s="33" t="s">
        <v>564</v>
      </c>
      <c r="E32348" s="34">
        <v>802997</v>
      </c>
      <c r="F32348" s="35">
        <v>1.1259999999999999</v>
      </c>
      <c r="G32348" s="34">
        <v>361.3</v>
      </c>
    </row>
    <row r="32349" spans="1:7">
      <c r="A32349" s="32">
        <v>2018</v>
      </c>
      <c r="B32349" s="32">
        <v>55841</v>
      </c>
      <c r="C32349" s="33" t="s">
        <v>563</v>
      </c>
      <c r="D32349" s="33" t="s">
        <v>564</v>
      </c>
      <c r="E32349" s="34">
        <v>149787</v>
      </c>
      <c r="F32349" s="35">
        <v>1.0369999999999999</v>
      </c>
      <c r="G32349" s="34">
        <v>388</v>
      </c>
    </row>
    <row r="32350" spans="1:7">
      <c r="A32350" s="32">
        <v>2018</v>
      </c>
      <c r="B32350" s="32">
        <v>55853</v>
      </c>
      <c r="C32350" s="33" t="s">
        <v>563</v>
      </c>
      <c r="D32350" s="33" t="s">
        <v>564</v>
      </c>
      <c r="E32350" s="34">
        <v>22</v>
      </c>
      <c r="F32350" s="35">
        <v>1.032</v>
      </c>
      <c r="G32350" s="34" t="s">
        <v>364</v>
      </c>
    </row>
    <row r="32351" spans="1:7">
      <c r="A32351" s="32">
        <v>2018</v>
      </c>
      <c r="B32351" s="32">
        <v>55856</v>
      </c>
      <c r="C32351" s="33" t="s">
        <v>353</v>
      </c>
      <c r="D32351" s="33" t="s">
        <v>354</v>
      </c>
      <c r="E32351" s="34">
        <v>507676</v>
      </c>
      <c r="F32351" s="35">
        <v>16.88</v>
      </c>
      <c r="G32351" s="34" t="s">
        <v>364</v>
      </c>
    </row>
    <row r="32352" spans="1:7">
      <c r="A32352" s="32">
        <v>2018</v>
      </c>
      <c r="B32352" s="32">
        <v>55856</v>
      </c>
      <c r="C32352" s="33" t="s">
        <v>563</v>
      </c>
      <c r="D32352" s="33" t="s">
        <v>564</v>
      </c>
      <c r="E32352" s="34">
        <v>36</v>
      </c>
      <c r="F32352" s="35">
        <v>1.02</v>
      </c>
      <c r="G32352" s="34" t="s">
        <v>364</v>
      </c>
    </row>
    <row r="32353" spans="1:7">
      <c r="A32353" s="32">
        <v>2018</v>
      </c>
      <c r="B32353" s="32">
        <v>55927</v>
      </c>
      <c r="C32353" s="33" t="s">
        <v>563</v>
      </c>
      <c r="D32353" s="33" t="s">
        <v>564</v>
      </c>
      <c r="E32353" s="34">
        <v>35299</v>
      </c>
      <c r="F32353" s="35">
        <v>1.0229999999999999</v>
      </c>
      <c r="G32353" s="34">
        <v>451</v>
      </c>
    </row>
    <row r="32354" spans="1:7">
      <c r="A32354" s="32">
        <v>2018</v>
      </c>
      <c r="B32354" s="32">
        <v>55927</v>
      </c>
      <c r="C32354" s="33" t="s">
        <v>563</v>
      </c>
      <c r="D32354" s="33" t="s">
        <v>564</v>
      </c>
      <c r="E32354" s="34">
        <v>34178</v>
      </c>
      <c r="F32354" s="35">
        <v>1.0229999999999999</v>
      </c>
      <c r="G32354" s="34">
        <v>425.4</v>
      </c>
    </row>
    <row r="32355" spans="1:7">
      <c r="A32355" s="32">
        <v>2018</v>
      </c>
      <c r="B32355" s="32">
        <v>55927</v>
      </c>
      <c r="C32355" s="33" t="s">
        <v>563</v>
      </c>
      <c r="D32355" s="33" t="s">
        <v>564</v>
      </c>
      <c r="E32355" s="34">
        <v>9732</v>
      </c>
      <c r="F32355" s="35">
        <v>1.0229999999999999</v>
      </c>
      <c r="G32355" s="34">
        <v>468.6</v>
      </c>
    </row>
    <row r="32356" spans="1:7">
      <c r="A32356" s="32">
        <v>2018</v>
      </c>
      <c r="B32356" s="32">
        <v>55927</v>
      </c>
      <c r="C32356" s="33" t="s">
        <v>563</v>
      </c>
      <c r="D32356" s="33" t="s">
        <v>564</v>
      </c>
      <c r="E32356" s="34">
        <v>5839</v>
      </c>
      <c r="F32356" s="35">
        <v>1.0229999999999999</v>
      </c>
      <c r="G32356" s="34">
        <v>559.20000000000005</v>
      </c>
    </row>
    <row r="32357" spans="1:7">
      <c r="A32357" s="32">
        <v>2018</v>
      </c>
      <c r="B32357" s="32">
        <v>55927</v>
      </c>
      <c r="C32357" s="33" t="s">
        <v>563</v>
      </c>
      <c r="D32357" s="33" t="s">
        <v>564</v>
      </c>
      <c r="E32357" s="34">
        <v>49216</v>
      </c>
      <c r="F32357" s="35">
        <v>1.0229999999999999</v>
      </c>
      <c r="G32357" s="34">
        <v>483.4</v>
      </c>
    </row>
    <row r="32358" spans="1:7">
      <c r="A32358" s="32">
        <v>2018</v>
      </c>
      <c r="B32358" s="32">
        <v>55927</v>
      </c>
      <c r="C32358" s="33" t="s">
        <v>563</v>
      </c>
      <c r="D32358" s="33" t="s">
        <v>564</v>
      </c>
      <c r="E32358" s="34">
        <v>3467676</v>
      </c>
      <c r="F32358" s="35">
        <v>1.0229999999999999</v>
      </c>
      <c r="G32358" s="34">
        <v>444.4</v>
      </c>
    </row>
    <row r="32359" spans="1:7">
      <c r="A32359" s="32">
        <v>2018</v>
      </c>
      <c r="B32359" s="32">
        <v>55927</v>
      </c>
      <c r="C32359" s="33" t="s">
        <v>563</v>
      </c>
      <c r="D32359" s="33" t="s">
        <v>564</v>
      </c>
      <c r="E32359" s="34">
        <v>42954</v>
      </c>
      <c r="F32359" s="35">
        <v>1.0229999999999999</v>
      </c>
      <c r="G32359" s="34">
        <v>480.7</v>
      </c>
    </row>
    <row r="32360" spans="1:7">
      <c r="A32360" s="32">
        <v>2018</v>
      </c>
      <c r="B32360" s="32">
        <v>55933</v>
      </c>
      <c r="C32360" s="33" t="s">
        <v>563</v>
      </c>
      <c r="D32360" s="33" t="s">
        <v>564</v>
      </c>
      <c r="E32360" s="34">
        <v>60687</v>
      </c>
      <c r="F32360" s="35">
        <v>1.038</v>
      </c>
      <c r="G32360" s="34" t="s">
        <v>364</v>
      </c>
    </row>
    <row r="32361" spans="1:7">
      <c r="A32361" s="32">
        <v>2018</v>
      </c>
      <c r="B32361" s="32">
        <v>55933</v>
      </c>
      <c r="C32361" s="33" t="s">
        <v>563</v>
      </c>
      <c r="D32361" s="33" t="s">
        <v>564</v>
      </c>
      <c r="E32361" s="34">
        <v>431501</v>
      </c>
      <c r="F32361" s="35">
        <v>1.038</v>
      </c>
      <c r="G32361" s="34" t="s">
        <v>364</v>
      </c>
    </row>
    <row r="32362" spans="1:7">
      <c r="A32362" s="32">
        <v>2018</v>
      </c>
      <c r="B32362" s="32">
        <v>55938</v>
      </c>
      <c r="C32362" s="33" t="s">
        <v>563</v>
      </c>
      <c r="D32362" s="33" t="s">
        <v>564</v>
      </c>
      <c r="E32362" s="34">
        <v>740</v>
      </c>
      <c r="F32362" s="35">
        <v>1.0609999999999999</v>
      </c>
      <c r="G32362" s="34" t="s">
        <v>364</v>
      </c>
    </row>
    <row r="32363" spans="1:7">
      <c r="A32363" s="32">
        <v>2018</v>
      </c>
      <c r="B32363" s="32">
        <v>55938</v>
      </c>
      <c r="C32363" s="33" t="s">
        <v>563</v>
      </c>
      <c r="D32363" s="33" t="s">
        <v>564</v>
      </c>
      <c r="E32363" s="34">
        <v>14481</v>
      </c>
      <c r="F32363" s="35">
        <v>1.0609999999999999</v>
      </c>
      <c r="G32363" s="34" t="s">
        <v>364</v>
      </c>
    </row>
    <row r="32364" spans="1:7">
      <c r="A32364" s="32">
        <v>2018</v>
      </c>
      <c r="B32364" s="32">
        <v>55938</v>
      </c>
      <c r="C32364" s="33" t="s">
        <v>563</v>
      </c>
      <c r="D32364" s="33" t="s">
        <v>564</v>
      </c>
      <c r="E32364" s="34">
        <v>149758</v>
      </c>
      <c r="F32364" s="35">
        <v>1.0609999999999999</v>
      </c>
      <c r="G32364" s="34" t="s">
        <v>364</v>
      </c>
    </row>
    <row r="32365" spans="1:7">
      <c r="A32365" s="32">
        <v>2018</v>
      </c>
      <c r="B32365" s="32">
        <v>55938</v>
      </c>
      <c r="C32365" s="33" t="s">
        <v>563</v>
      </c>
      <c r="D32365" s="33" t="s">
        <v>564</v>
      </c>
      <c r="E32365" s="34">
        <v>24154</v>
      </c>
      <c r="F32365" s="35">
        <v>1.0609999999999999</v>
      </c>
      <c r="G32365" s="34" t="s">
        <v>364</v>
      </c>
    </row>
    <row r="32366" spans="1:7">
      <c r="A32366" s="32">
        <v>2018</v>
      </c>
      <c r="B32366" s="32">
        <v>55938</v>
      </c>
      <c r="C32366" s="33" t="s">
        <v>563</v>
      </c>
      <c r="D32366" s="33" t="s">
        <v>564</v>
      </c>
      <c r="E32366" s="34">
        <v>663</v>
      </c>
      <c r="F32366" s="35">
        <v>1.0609999999999999</v>
      </c>
      <c r="G32366" s="34" t="s">
        <v>364</v>
      </c>
    </row>
    <row r="32367" spans="1:7">
      <c r="A32367" s="32">
        <v>2018</v>
      </c>
      <c r="B32367" s="32">
        <v>55938</v>
      </c>
      <c r="C32367" s="33" t="s">
        <v>563</v>
      </c>
      <c r="D32367" s="33" t="s">
        <v>564</v>
      </c>
      <c r="E32367" s="34">
        <v>1253</v>
      </c>
      <c r="F32367" s="35">
        <v>1.0609999999999999</v>
      </c>
      <c r="G32367" s="34" t="s">
        <v>364</v>
      </c>
    </row>
    <row r="32368" spans="1:7">
      <c r="A32368" s="32">
        <v>2018</v>
      </c>
      <c r="B32368" s="32">
        <v>55938</v>
      </c>
      <c r="C32368" s="33" t="s">
        <v>563</v>
      </c>
      <c r="D32368" s="33" t="s">
        <v>564</v>
      </c>
      <c r="E32368" s="34">
        <v>2385</v>
      </c>
      <c r="F32368" s="35">
        <v>1.0609999999999999</v>
      </c>
      <c r="G32368" s="34" t="s">
        <v>364</v>
      </c>
    </row>
    <row r="32369" spans="1:7">
      <c r="A32369" s="32">
        <v>2018</v>
      </c>
      <c r="B32369" s="32">
        <v>55939</v>
      </c>
      <c r="C32369" s="33" t="s">
        <v>563</v>
      </c>
      <c r="D32369" s="33" t="s">
        <v>564</v>
      </c>
      <c r="E32369" s="34">
        <v>4322807</v>
      </c>
      <c r="F32369" s="35">
        <v>1.079</v>
      </c>
      <c r="G32369" s="34">
        <v>464.5</v>
      </c>
    </row>
    <row r="32370" spans="1:7">
      <c r="A32370" s="32">
        <v>2018</v>
      </c>
      <c r="B32370" s="32">
        <v>55965</v>
      </c>
      <c r="C32370" s="33" t="s">
        <v>563</v>
      </c>
      <c r="D32370" s="33" t="s">
        <v>564</v>
      </c>
      <c r="E32370" s="34">
        <v>4569947</v>
      </c>
      <c r="F32370" s="35">
        <v>1.022</v>
      </c>
      <c r="G32370" s="34" t="s">
        <v>364</v>
      </c>
    </row>
    <row r="32371" spans="1:7">
      <c r="A32371" s="32">
        <v>2018</v>
      </c>
      <c r="B32371" s="32">
        <v>55970</v>
      </c>
      <c r="C32371" s="33" t="s">
        <v>563</v>
      </c>
      <c r="D32371" s="33" t="s">
        <v>564</v>
      </c>
      <c r="E32371" s="34">
        <v>211938</v>
      </c>
      <c r="F32371" s="35">
        <v>1</v>
      </c>
      <c r="G32371" s="34">
        <v>311.7</v>
      </c>
    </row>
    <row r="32372" spans="1:7">
      <c r="A32372" s="32">
        <v>2018</v>
      </c>
      <c r="B32372" s="32">
        <v>55970</v>
      </c>
      <c r="C32372" s="33" t="s">
        <v>563</v>
      </c>
      <c r="D32372" s="33" t="s">
        <v>564</v>
      </c>
      <c r="E32372" s="34">
        <v>280109</v>
      </c>
      <c r="F32372" s="35">
        <v>1</v>
      </c>
      <c r="G32372" s="34">
        <v>183.5</v>
      </c>
    </row>
    <row r="32373" spans="1:7">
      <c r="A32373" s="32">
        <v>2018</v>
      </c>
      <c r="B32373" s="32">
        <v>55970</v>
      </c>
      <c r="C32373" s="33" t="s">
        <v>563</v>
      </c>
      <c r="D32373" s="33" t="s">
        <v>564</v>
      </c>
      <c r="E32373" s="34">
        <v>306528</v>
      </c>
      <c r="F32373" s="35">
        <v>1</v>
      </c>
      <c r="G32373" s="34">
        <v>484.2</v>
      </c>
    </row>
    <row r="32374" spans="1:7">
      <c r="A32374" s="32">
        <v>2018</v>
      </c>
      <c r="B32374" s="32">
        <v>55970</v>
      </c>
      <c r="C32374" s="33" t="s">
        <v>563</v>
      </c>
      <c r="D32374" s="33" t="s">
        <v>564</v>
      </c>
      <c r="E32374" s="34">
        <v>225571</v>
      </c>
      <c r="F32374" s="35">
        <v>1</v>
      </c>
      <c r="G32374" s="34">
        <v>362</v>
      </c>
    </row>
    <row r="32375" spans="1:7">
      <c r="A32375" s="32">
        <v>2018</v>
      </c>
      <c r="B32375" s="32">
        <v>55970</v>
      </c>
      <c r="C32375" s="33" t="s">
        <v>563</v>
      </c>
      <c r="D32375" s="33" t="s">
        <v>564</v>
      </c>
      <c r="E32375" s="34">
        <v>284870</v>
      </c>
      <c r="F32375" s="35">
        <v>1</v>
      </c>
      <c r="G32375" s="34">
        <v>382.7</v>
      </c>
    </row>
    <row r="32376" spans="1:7">
      <c r="A32376" s="32">
        <v>2018</v>
      </c>
      <c r="B32376" s="32">
        <v>55970</v>
      </c>
      <c r="C32376" s="33" t="s">
        <v>563</v>
      </c>
      <c r="D32376" s="33" t="s">
        <v>564</v>
      </c>
      <c r="E32376" s="34">
        <v>175156</v>
      </c>
      <c r="F32376" s="35">
        <v>1</v>
      </c>
      <c r="G32376" s="34">
        <v>504.7</v>
      </c>
    </row>
    <row r="32377" spans="1:7">
      <c r="A32377" s="32">
        <v>2018</v>
      </c>
      <c r="B32377" s="32">
        <v>55970</v>
      </c>
      <c r="C32377" s="33" t="s">
        <v>563</v>
      </c>
      <c r="D32377" s="33" t="s">
        <v>564</v>
      </c>
      <c r="E32377" s="34">
        <v>142017</v>
      </c>
      <c r="F32377" s="35">
        <v>1</v>
      </c>
      <c r="G32377" s="34">
        <v>462.2</v>
      </c>
    </row>
    <row r="32378" spans="1:7">
      <c r="A32378" s="32">
        <v>2018</v>
      </c>
      <c r="B32378" s="32">
        <v>55970</v>
      </c>
      <c r="C32378" s="33" t="s">
        <v>563</v>
      </c>
      <c r="D32378" s="33" t="s">
        <v>564</v>
      </c>
      <c r="E32378" s="34">
        <v>122843</v>
      </c>
      <c r="F32378" s="35">
        <v>1</v>
      </c>
      <c r="G32378" s="34">
        <v>254.5</v>
      </c>
    </row>
    <row r="32379" spans="1:7">
      <c r="A32379" s="32">
        <v>2018</v>
      </c>
      <c r="B32379" s="32">
        <v>55970</v>
      </c>
      <c r="C32379" s="33" t="s">
        <v>563</v>
      </c>
      <c r="D32379" s="33" t="s">
        <v>564</v>
      </c>
      <c r="E32379" s="34">
        <v>105053</v>
      </c>
      <c r="F32379" s="35">
        <v>1</v>
      </c>
      <c r="G32379" s="34">
        <v>384.9</v>
      </c>
    </row>
    <row r="32380" spans="1:7">
      <c r="A32380" s="32">
        <v>2018</v>
      </c>
      <c r="B32380" s="32">
        <v>55970</v>
      </c>
      <c r="C32380" s="33" t="s">
        <v>563</v>
      </c>
      <c r="D32380" s="33" t="s">
        <v>564</v>
      </c>
      <c r="E32380" s="34">
        <v>224783</v>
      </c>
      <c r="F32380" s="35">
        <v>1</v>
      </c>
      <c r="G32380" s="34">
        <v>510.3</v>
      </c>
    </row>
    <row r="32381" spans="1:7">
      <c r="A32381" s="32">
        <v>2018</v>
      </c>
      <c r="B32381" s="32">
        <v>55970</v>
      </c>
      <c r="C32381" s="33" t="s">
        <v>563</v>
      </c>
      <c r="D32381" s="33" t="s">
        <v>564</v>
      </c>
      <c r="E32381" s="34">
        <v>87578</v>
      </c>
      <c r="F32381" s="35">
        <v>1</v>
      </c>
      <c r="G32381" s="34">
        <v>504.7</v>
      </c>
    </row>
    <row r="32382" spans="1:7">
      <c r="A32382" s="32">
        <v>2018</v>
      </c>
      <c r="B32382" s="32">
        <v>55970</v>
      </c>
      <c r="C32382" s="33" t="s">
        <v>563</v>
      </c>
      <c r="D32382" s="33" t="s">
        <v>564</v>
      </c>
      <c r="E32382" s="34">
        <v>22887</v>
      </c>
      <c r="F32382" s="35">
        <v>1</v>
      </c>
      <c r="G32382" s="34">
        <v>568.79999999999995</v>
      </c>
    </row>
    <row r="32383" spans="1:7">
      <c r="A32383" s="32">
        <v>2018</v>
      </c>
      <c r="B32383" s="32">
        <v>55970</v>
      </c>
      <c r="C32383" s="33" t="s">
        <v>563</v>
      </c>
      <c r="D32383" s="33" t="s">
        <v>564</v>
      </c>
      <c r="E32383" s="34">
        <v>441568</v>
      </c>
      <c r="F32383" s="35">
        <v>1</v>
      </c>
      <c r="G32383" s="34">
        <v>384.6</v>
      </c>
    </row>
    <row r="32384" spans="1:7">
      <c r="A32384" s="32">
        <v>2018</v>
      </c>
      <c r="B32384" s="32">
        <v>55970</v>
      </c>
      <c r="C32384" s="33" t="s">
        <v>563</v>
      </c>
      <c r="D32384" s="33" t="s">
        <v>564</v>
      </c>
      <c r="E32384" s="34">
        <v>87578</v>
      </c>
      <c r="F32384" s="35">
        <v>1</v>
      </c>
      <c r="G32384" s="34">
        <v>385.1</v>
      </c>
    </row>
    <row r="32385" spans="1:7">
      <c r="A32385" s="32">
        <v>2018</v>
      </c>
      <c r="B32385" s="32">
        <v>55970</v>
      </c>
      <c r="C32385" s="33" t="s">
        <v>563</v>
      </c>
      <c r="D32385" s="33" t="s">
        <v>564</v>
      </c>
      <c r="E32385" s="34">
        <v>302880</v>
      </c>
      <c r="F32385" s="35">
        <v>1</v>
      </c>
      <c r="G32385" s="34">
        <v>445.8</v>
      </c>
    </row>
    <row r="32386" spans="1:7">
      <c r="A32386" s="32">
        <v>2018</v>
      </c>
      <c r="B32386" s="32">
        <v>55970</v>
      </c>
      <c r="C32386" s="33" t="s">
        <v>563</v>
      </c>
      <c r="D32386" s="33" t="s">
        <v>564</v>
      </c>
      <c r="E32386" s="34">
        <v>2861</v>
      </c>
      <c r="F32386" s="35">
        <v>1</v>
      </c>
      <c r="G32386" s="34">
        <v>515.1</v>
      </c>
    </row>
    <row r="32387" spans="1:7">
      <c r="A32387" s="32">
        <v>2018</v>
      </c>
      <c r="B32387" s="32">
        <v>55970</v>
      </c>
      <c r="C32387" s="33" t="s">
        <v>563</v>
      </c>
      <c r="D32387" s="33" t="s">
        <v>564</v>
      </c>
      <c r="E32387" s="34">
        <v>2919</v>
      </c>
      <c r="F32387" s="35">
        <v>1</v>
      </c>
      <c r="G32387" s="34">
        <v>708.2</v>
      </c>
    </row>
    <row r="32388" spans="1:7">
      <c r="A32388" s="32">
        <v>2018</v>
      </c>
      <c r="B32388" s="32">
        <v>55970</v>
      </c>
      <c r="C32388" s="33" t="s">
        <v>563</v>
      </c>
      <c r="D32388" s="33" t="s">
        <v>564</v>
      </c>
      <c r="E32388" s="34">
        <v>3572</v>
      </c>
      <c r="F32388" s="35">
        <v>1</v>
      </c>
      <c r="G32388" s="34">
        <v>483.5</v>
      </c>
    </row>
    <row r="32389" spans="1:7">
      <c r="A32389" s="32">
        <v>2018</v>
      </c>
      <c r="B32389" s="32">
        <v>55970</v>
      </c>
      <c r="C32389" s="33" t="s">
        <v>563</v>
      </c>
      <c r="D32389" s="33" t="s">
        <v>564</v>
      </c>
      <c r="E32389" s="34">
        <v>8758</v>
      </c>
      <c r="F32389" s="35">
        <v>1</v>
      </c>
      <c r="G32389" s="34">
        <v>440.2</v>
      </c>
    </row>
    <row r="32390" spans="1:7">
      <c r="A32390" s="32">
        <v>2018</v>
      </c>
      <c r="B32390" s="32">
        <v>55970</v>
      </c>
      <c r="C32390" s="33" t="s">
        <v>563</v>
      </c>
      <c r="D32390" s="33" t="s">
        <v>564</v>
      </c>
      <c r="E32390" s="34">
        <v>11677</v>
      </c>
      <c r="F32390" s="35">
        <v>1</v>
      </c>
      <c r="G32390" s="34">
        <v>721.2</v>
      </c>
    </row>
    <row r="32391" spans="1:7">
      <c r="A32391" s="32">
        <v>2018</v>
      </c>
      <c r="B32391" s="32">
        <v>55972</v>
      </c>
      <c r="C32391" s="33" t="s">
        <v>563</v>
      </c>
      <c r="D32391" s="33" t="s">
        <v>564</v>
      </c>
      <c r="E32391" s="34">
        <v>107233</v>
      </c>
      <c r="F32391" s="35">
        <v>1.05</v>
      </c>
      <c r="G32391" s="34">
        <v>520.1</v>
      </c>
    </row>
    <row r="32392" spans="1:7">
      <c r="A32392" s="32">
        <v>2018</v>
      </c>
      <c r="B32392" s="32">
        <v>55976</v>
      </c>
      <c r="C32392" s="33" t="s">
        <v>563</v>
      </c>
      <c r="D32392" s="33" t="s">
        <v>564</v>
      </c>
      <c r="E32392" s="34">
        <v>1827716</v>
      </c>
      <c r="F32392" s="35">
        <v>1.046</v>
      </c>
      <c r="G32392" s="34" t="s">
        <v>364</v>
      </c>
    </row>
    <row r="32393" spans="1:7">
      <c r="A32393" s="32">
        <v>2018</v>
      </c>
      <c r="B32393" s="32">
        <v>55985</v>
      </c>
      <c r="C32393" s="33" t="s">
        <v>563</v>
      </c>
      <c r="D32393" s="33" t="s">
        <v>564</v>
      </c>
      <c r="E32393" s="34">
        <v>1107594</v>
      </c>
      <c r="F32393" s="35">
        <v>1.0389999999999999</v>
      </c>
      <c r="G32393" s="34">
        <v>623.5</v>
      </c>
    </row>
    <row r="32394" spans="1:7">
      <c r="A32394" s="32">
        <v>2018</v>
      </c>
      <c r="B32394" s="32">
        <v>56031</v>
      </c>
      <c r="C32394" s="33" t="s">
        <v>563</v>
      </c>
      <c r="D32394" s="33" t="s">
        <v>564</v>
      </c>
      <c r="E32394" s="34">
        <v>660818</v>
      </c>
      <c r="F32394" s="35">
        <v>1.026</v>
      </c>
      <c r="G32394" s="34">
        <v>415.1</v>
      </c>
    </row>
    <row r="32395" spans="1:7">
      <c r="A32395" s="32">
        <v>2018</v>
      </c>
      <c r="B32395" s="32">
        <v>56046</v>
      </c>
      <c r="C32395" s="33" t="s">
        <v>563</v>
      </c>
      <c r="D32395" s="33" t="s">
        <v>564</v>
      </c>
      <c r="E32395" s="34">
        <v>867219</v>
      </c>
      <c r="F32395" s="35">
        <v>1.032</v>
      </c>
      <c r="G32395" s="34">
        <v>836.9</v>
      </c>
    </row>
    <row r="32396" spans="1:7">
      <c r="A32396" s="32">
        <v>2018</v>
      </c>
      <c r="B32396" s="32">
        <v>56047</v>
      </c>
      <c r="C32396" s="33" t="s">
        <v>563</v>
      </c>
      <c r="D32396" s="33" t="s">
        <v>564</v>
      </c>
      <c r="E32396" s="34">
        <v>2279407</v>
      </c>
      <c r="F32396" s="35">
        <v>1.026</v>
      </c>
      <c r="G32396" s="34" t="s">
        <v>364</v>
      </c>
    </row>
    <row r="32397" spans="1:7">
      <c r="A32397" s="32">
        <v>2018</v>
      </c>
      <c r="B32397" s="32">
        <v>56068</v>
      </c>
      <c r="C32397" s="33" t="s">
        <v>353</v>
      </c>
      <c r="D32397" s="33" t="s">
        <v>354</v>
      </c>
      <c r="E32397" s="34">
        <v>31220</v>
      </c>
      <c r="F32397" s="35">
        <v>26.03</v>
      </c>
      <c r="G32397" s="34">
        <v>256.7</v>
      </c>
    </row>
    <row r="32398" spans="1:7">
      <c r="A32398" s="32">
        <v>2018</v>
      </c>
      <c r="B32398" s="32">
        <v>56068</v>
      </c>
      <c r="C32398" s="33" t="s">
        <v>363</v>
      </c>
      <c r="D32398" s="33" t="s">
        <v>354</v>
      </c>
      <c r="E32398" s="34">
        <v>187429</v>
      </c>
      <c r="F32398" s="35">
        <v>18</v>
      </c>
      <c r="G32398" s="34">
        <v>204.3</v>
      </c>
    </row>
    <row r="32399" spans="1:7">
      <c r="A32399" s="32">
        <v>2018</v>
      </c>
      <c r="B32399" s="32">
        <v>56068</v>
      </c>
      <c r="C32399" s="33" t="s">
        <v>363</v>
      </c>
      <c r="D32399" s="33" t="s">
        <v>354</v>
      </c>
      <c r="E32399" s="34">
        <v>156486</v>
      </c>
      <c r="F32399" s="35">
        <v>17.52</v>
      </c>
      <c r="G32399" s="34">
        <v>213.7</v>
      </c>
    </row>
    <row r="32400" spans="1:7">
      <c r="A32400" s="32">
        <v>2018</v>
      </c>
      <c r="B32400" s="32">
        <v>56068</v>
      </c>
      <c r="C32400" s="33" t="s">
        <v>363</v>
      </c>
      <c r="D32400" s="33" t="s">
        <v>354</v>
      </c>
      <c r="E32400" s="34">
        <v>22200</v>
      </c>
      <c r="F32400" s="35">
        <v>17.940000000000001</v>
      </c>
      <c r="G32400" s="34">
        <v>208.4</v>
      </c>
    </row>
    <row r="32401" spans="1:7">
      <c r="A32401" s="32">
        <v>2018</v>
      </c>
      <c r="B32401" s="32">
        <v>56068</v>
      </c>
      <c r="C32401" s="33" t="s">
        <v>363</v>
      </c>
      <c r="D32401" s="33" t="s">
        <v>354</v>
      </c>
      <c r="E32401" s="34">
        <v>22470</v>
      </c>
      <c r="F32401" s="35">
        <v>17.62</v>
      </c>
      <c r="G32401" s="34">
        <v>213.3</v>
      </c>
    </row>
    <row r="32402" spans="1:7">
      <c r="A32402" s="32">
        <v>2018</v>
      </c>
      <c r="B32402" s="32">
        <v>56068</v>
      </c>
      <c r="C32402" s="33" t="s">
        <v>563</v>
      </c>
      <c r="D32402" s="33" t="s">
        <v>564</v>
      </c>
      <c r="E32402" s="34">
        <v>14667</v>
      </c>
      <c r="F32402" s="35">
        <v>1.0609999999999999</v>
      </c>
      <c r="G32402" s="34">
        <v>971.4</v>
      </c>
    </row>
    <row r="32403" spans="1:7">
      <c r="A32403" s="32">
        <v>2018</v>
      </c>
      <c r="B32403" s="32">
        <v>56078</v>
      </c>
      <c r="C32403" s="33" t="s">
        <v>563</v>
      </c>
      <c r="D32403" s="33" t="s">
        <v>564</v>
      </c>
      <c r="E32403" s="34">
        <v>433886</v>
      </c>
      <c r="F32403" s="35">
        <v>1.0369999999999999</v>
      </c>
      <c r="G32403" s="34">
        <v>667.8</v>
      </c>
    </row>
    <row r="32404" spans="1:7">
      <c r="A32404" s="32">
        <v>2018</v>
      </c>
      <c r="B32404" s="32">
        <v>56102</v>
      </c>
      <c r="C32404" s="33" t="s">
        <v>563</v>
      </c>
      <c r="D32404" s="33" t="s">
        <v>564</v>
      </c>
      <c r="E32404" s="34">
        <v>1408056</v>
      </c>
      <c r="F32404" s="35">
        <v>1.044</v>
      </c>
      <c r="G32404" s="34">
        <v>385.3</v>
      </c>
    </row>
    <row r="32405" spans="1:7">
      <c r="A32405" s="32">
        <v>2018</v>
      </c>
      <c r="B32405" s="32">
        <v>56104</v>
      </c>
      <c r="C32405" s="33" t="s">
        <v>565</v>
      </c>
      <c r="D32405" s="33" t="s">
        <v>566</v>
      </c>
      <c r="E32405" s="34">
        <v>161</v>
      </c>
      <c r="F32405" s="35">
        <v>5.8170000000000002</v>
      </c>
      <c r="G32405" s="34" t="s">
        <v>364</v>
      </c>
    </row>
    <row r="32406" spans="1:7">
      <c r="A32406" s="32">
        <v>2018</v>
      </c>
      <c r="B32406" s="32">
        <v>56104</v>
      </c>
      <c r="C32406" s="33" t="s">
        <v>563</v>
      </c>
      <c r="D32406" s="33" t="s">
        <v>564</v>
      </c>
      <c r="E32406" s="34">
        <v>317528</v>
      </c>
      <c r="F32406" s="35">
        <v>1.0620000000000001</v>
      </c>
      <c r="G32406" s="34" t="s">
        <v>364</v>
      </c>
    </row>
    <row r="32407" spans="1:7">
      <c r="A32407" s="32">
        <v>2018</v>
      </c>
      <c r="B32407" s="32">
        <v>56150</v>
      </c>
      <c r="C32407" s="33" t="s">
        <v>563</v>
      </c>
      <c r="D32407" s="33" t="s">
        <v>564</v>
      </c>
      <c r="E32407" s="34">
        <v>4821879</v>
      </c>
      <c r="F32407" s="35">
        <v>1.03</v>
      </c>
      <c r="G32407" s="34">
        <v>446.8</v>
      </c>
    </row>
    <row r="32408" spans="1:7">
      <c r="A32408" s="32">
        <v>2018</v>
      </c>
      <c r="B32408" s="32">
        <v>56151</v>
      </c>
      <c r="C32408" s="33" t="s">
        <v>563</v>
      </c>
      <c r="D32408" s="33" t="s">
        <v>564</v>
      </c>
      <c r="E32408" s="34">
        <v>2646</v>
      </c>
      <c r="F32408" s="35">
        <v>1</v>
      </c>
      <c r="G32408" s="34">
        <v>263</v>
      </c>
    </row>
    <row r="32409" spans="1:7">
      <c r="A32409" s="32">
        <v>2018</v>
      </c>
      <c r="B32409" s="32">
        <v>56151</v>
      </c>
      <c r="C32409" s="33" t="s">
        <v>563</v>
      </c>
      <c r="D32409" s="33" t="s">
        <v>564</v>
      </c>
      <c r="E32409" s="34">
        <v>34873</v>
      </c>
      <c r="F32409" s="35">
        <v>1</v>
      </c>
      <c r="G32409" s="34">
        <v>593.79999999999995</v>
      </c>
    </row>
    <row r="32410" spans="1:7">
      <c r="A32410" s="32">
        <v>2018</v>
      </c>
      <c r="B32410" s="32">
        <v>56152</v>
      </c>
      <c r="C32410" s="33" t="s">
        <v>563</v>
      </c>
      <c r="D32410" s="33" t="s">
        <v>564</v>
      </c>
      <c r="E32410" s="34">
        <v>10599005</v>
      </c>
      <c r="F32410" s="35">
        <v>1.03</v>
      </c>
      <c r="G32410" s="34" t="s">
        <v>364</v>
      </c>
    </row>
    <row r="32411" spans="1:7">
      <c r="A32411" s="32">
        <v>2018</v>
      </c>
      <c r="B32411" s="32">
        <v>56163</v>
      </c>
      <c r="C32411" s="33" t="s">
        <v>563</v>
      </c>
      <c r="D32411" s="33" t="s">
        <v>564</v>
      </c>
      <c r="E32411" s="34">
        <v>46606</v>
      </c>
      <c r="F32411" s="35">
        <v>1.0329999999999999</v>
      </c>
      <c r="G32411" s="34" t="s">
        <v>364</v>
      </c>
    </row>
    <row r="32412" spans="1:7">
      <c r="A32412" s="32">
        <v>2018</v>
      </c>
      <c r="B32412" s="32">
        <v>56164</v>
      </c>
      <c r="C32412" s="33" t="s">
        <v>563</v>
      </c>
      <c r="D32412" s="33" t="s">
        <v>564</v>
      </c>
      <c r="E32412" s="34">
        <v>50937</v>
      </c>
      <c r="F32412" s="35">
        <v>1.0820000000000001</v>
      </c>
      <c r="G32412" s="34">
        <v>464</v>
      </c>
    </row>
    <row r="32413" spans="1:7">
      <c r="A32413" s="32">
        <v>2018</v>
      </c>
      <c r="B32413" s="32">
        <v>56164</v>
      </c>
      <c r="C32413" s="33" t="s">
        <v>563</v>
      </c>
      <c r="D32413" s="33" t="s">
        <v>564</v>
      </c>
      <c r="E32413" s="34">
        <v>118356</v>
      </c>
      <c r="F32413" s="35">
        <v>1.0820000000000001</v>
      </c>
      <c r="G32413" s="34">
        <v>411.6</v>
      </c>
    </row>
    <row r="32414" spans="1:7">
      <c r="A32414" s="32">
        <v>2018</v>
      </c>
      <c r="B32414" s="32">
        <v>56166</v>
      </c>
      <c r="C32414" s="33" t="s">
        <v>563</v>
      </c>
      <c r="D32414" s="33" t="s">
        <v>564</v>
      </c>
      <c r="E32414" s="34">
        <v>326791</v>
      </c>
      <c r="F32414" s="35">
        <v>1</v>
      </c>
      <c r="G32414" s="34">
        <v>332.2</v>
      </c>
    </row>
    <row r="32415" spans="1:7">
      <c r="A32415" s="32">
        <v>2018</v>
      </c>
      <c r="B32415" s="32">
        <v>56196</v>
      </c>
      <c r="C32415" s="33" t="s">
        <v>563</v>
      </c>
      <c r="D32415" s="33" t="s">
        <v>564</v>
      </c>
      <c r="E32415" s="34">
        <v>4854</v>
      </c>
      <c r="F32415" s="35">
        <v>1.03</v>
      </c>
      <c r="G32415" s="34">
        <v>468.4</v>
      </c>
    </row>
    <row r="32416" spans="1:7">
      <c r="A32416" s="32">
        <v>2018</v>
      </c>
      <c r="B32416" s="32">
        <v>56196</v>
      </c>
      <c r="C32416" s="33" t="s">
        <v>563</v>
      </c>
      <c r="D32416" s="33" t="s">
        <v>564</v>
      </c>
      <c r="E32416" s="34">
        <v>8738</v>
      </c>
      <c r="F32416" s="35">
        <v>1.03</v>
      </c>
      <c r="G32416" s="34">
        <v>496.9</v>
      </c>
    </row>
    <row r="32417" spans="1:7">
      <c r="A32417" s="32">
        <v>2018</v>
      </c>
      <c r="B32417" s="32">
        <v>56196</v>
      </c>
      <c r="C32417" s="33" t="s">
        <v>563</v>
      </c>
      <c r="D32417" s="33" t="s">
        <v>564</v>
      </c>
      <c r="E32417" s="34">
        <v>9709</v>
      </c>
      <c r="F32417" s="35">
        <v>1.03</v>
      </c>
      <c r="G32417" s="34">
        <v>503.2</v>
      </c>
    </row>
    <row r="32418" spans="1:7">
      <c r="A32418" s="32">
        <v>2018</v>
      </c>
      <c r="B32418" s="32">
        <v>56196</v>
      </c>
      <c r="C32418" s="33" t="s">
        <v>563</v>
      </c>
      <c r="D32418" s="33" t="s">
        <v>564</v>
      </c>
      <c r="E32418" s="34">
        <v>9709</v>
      </c>
      <c r="F32418" s="35">
        <v>1.03</v>
      </c>
      <c r="G32418" s="34">
        <v>478</v>
      </c>
    </row>
    <row r="32419" spans="1:7">
      <c r="A32419" s="32">
        <v>2018</v>
      </c>
      <c r="B32419" s="32">
        <v>56196</v>
      </c>
      <c r="C32419" s="33" t="s">
        <v>563</v>
      </c>
      <c r="D32419" s="33" t="s">
        <v>564</v>
      </c>
      <c r="E32419" s="34">
        <v>19078</v>
      </c>
      <c r="F32419" s="35">
        <v>1.03</v>
      </c>
      <c r="G32419" s="34">
        <v>368.6</v>
      </c>
    </row>
    <row r="32420" spans="1:7">
      <c r="A32420" s="32">
        <v>2018</v>
      </c>
      <c r="B32420" s="32">
        <v>56196</v>
      </c>
      <c r="C32420" s="33" t="s">
        <v>563</v>
      </c>
      <c r="D32420" s="33" t="s">
        <v>564</v>
      </c>
      <c r="E32420" s="34">
        <v>52850</v>
      </c>
      <c r="F32420" s="35">
        <v>1.03</v>
      </c>
      <c r="G32420" s="34">
        <v>451.5</v>
      </c>
    </row>
    <row r="32421" spans="1:7">
      <c r="A32421" s="32">
        <v>2018</v>
      </c>
      <c r="B32421" s="32">
        <v>56196</v>
      </c>
      <c r="C32421" s="33" t="s">
        <v>563</v>
      </c>
      <c r="D32421" s="33" t="s">
        <v>564</v>
      </c>
      <c r="E32421" s="34">
        <v>107182</v>
      </c>
      <c r="F32421" s="35">
        <v>1.03</v>
      </c>
      <c r="G32421" s="34">
        <v>477.4</v>
      </c>
    </row>
    <row r="32422" spans="1:7">
      <c r="A32422" s="32">
        <v>2018</v>
      </c>
      <c r="B32422" s="32">
        <v>56196</v>
      </c>
      <c r="C32422" s="33" t="s">
        <v>563</v>
      </c>
      <c r="D32422" s="33" t="s">
        <v>564</v>
      </c>
      <c r="E32422" s="34">
        <v>113495</v>
      </c>
      <c r="F32422" s="35">
        <v>1.03</v>
      </c>
      <c r="G32422" s="34">
        <v>495.5</v>
      </c>
    </row>
    <row r="32423" spans="1:7">
      <c r="A32423" s="32">
        <v>2018</v>
      </c>
      <c r="B32423" s="32">
        <v>56196</v>
      </c>
      <c r="C32423" s="33" t="s">
        <v>563</v>
      </c>
      <c r="D32423" s="33" t="s">
        <v>564</v>
      </c>
      <c r="E32423" s="34">
        <v>145213</v>
      </c>
      <c r="F32423" s="35">
        <v>1.03</v>
      </c>
      <c r="G32423" s="34">
        <v>491.6</v>
      </c>
    </row>
    <row r="32424" spans="1:7">
      <c r="A32424" s="32">
        <v>2018</v>
      </c>
      <c r="B32424" s="32">
        <v>56196</v>
      </c>
      <c r="C32424" s="33" t="s">
        <v>563</v>
      </c>
      <c r="D32424" s="33" t="s">
        <v>564</v>
      </c>
      <c r="E32424" s="34">
        <v>187241</v>
      </c>
      <c r="F32424" s="35">
        <v>1.03</v>
      </c>
      <c r="G32424" s="34">
        <v>458.7</v>
      </c>
    </row>
    <row r="32425" spans="1:7">
      <c r="A32425" s="32">
        <v>2018</v>
      </c>
      <c r="B32425" s="32">
        <v>56196</v>
      </c>
      <c r="C32425" s="33" t="s">
        <v>563</v>
      </c>
      <c r="D32425" s="33" t="s">
        <v>564</v>
      </c>
      <c r="E32425" s="34">
        <v>222950</v>
      </c>
      <c r="F32425" s="35">
        <v>1.03</v>
      </c>
      <c r="G32425" s="34">
        <v>484.4</v>
      </c>
    </row>
    <row r="32426" spans="1:7">
      <c r="A32426" s="32">
        <v>2018</v>
      </c>
      <c r="B32426" s="32">
        <v>56196</v>
      </c>
      <c r="C32426" s="33" t="s">
        <v>563</v>
      </c>
      <c r="D32426" s="33" t="s">
        <v>564</v>
      </c>
      <c r="E32426" s="34">
        <v>419157</v>
      </c>
      <c r="F32426" s="35">
        <v>1.03</v>
      </c>
      <c r="G32426" s="34">
        <v>494.2</v>
      </c>
    </row>
    <row r="32427" spans="1:7">
      <c r="A32427" s="32">
        <v>2018</v>
      </c>
      <c r="B32427" s="32">
        <v>56224</v>
      </c>
      <c r="C32427" s="33" t="s">
        <v>363</v>
      </c>
      <c r="D32427" s="33" t="s">
        <v>354</v>
      </c>
      <c r="E32427" s="34">
        <v>75688</v>
      </c>
      <c r="F32427" s="35">
        <v>17.984000000000002</v>
      </c>
      <c r="G32427" s="34" t="s">
        <v>364</v>
      </c>
    </row>
    <row r="32428" spans="1:7">
      <c r="A32428" s="32">
        <v>2018</v>
      </c>
      <c r="B32428" s="32">
        <v>56224</v>
      </c>
      <c r="C32428" s="33" t="s">
        <v>565</v>
      </c>
      <c r="D32428" s="33" t="s">
        <v>566</v>
      </c>
      <c r="E32428" s="34">
        <v>239</v>
      </c>
      <c r="F32428" s="35">
        <v>5.7</v>
      </c>
      <c r="G32428" s="34" t="s">
        <v>364</v>
      </c>
    </row>
    <row r="32429" spans="1:7">
      <c r="A32429" s="32">
        <v>2018</v>
      </c>
      <c r="B32429" s="32">
        <v>56227</v>
      </c>
      <c r="C32429" s="33" t="s">
        <v>563</v>
      </c>
      <c r="D32429" s="33" t="s">
        <v>564</v>
      </c>
      <c r="E32429" s="34">
        <v>606633</v>
      </c>
      <c r="F32429" s="35">
        <v>1.06</v>
      </c>
      <c r="G32429" s="34">
        <v>290.2</v>
      </c>
    </row>
    <row r="32430" spans="1:7">
      <c r="A32430" s="32">
        <v>2018</v>
      </c>
      <c r="B32430" s="32">
        <v>56227</v>
      </c>
      <c r="C32430" s="33" t="s">
        <v>563</v>
      </c>
      <c r="D32430" s="33" t="s">
        <v>564</v>
      </c>
      <c r="E32430" s="34">
        <v>681714</v>
      </c>
      <c r="F32430" s="35">
        <v>1.06</v>
      </c>
      <c r="G32430" s="34">
        <v>1308.0999999999999</v>
      </c>
    </row>
    <row r="32431" spans="1:7">
      <c r="A32431" s="32">
        <v>2018</v>
      </c>
      <c r="B32431" s="32">
        <v>56234</v>
      </c>
      <c r="C32431" s="33" t="s">
        <v>563</v>
      </c>
      <c r="D32431" s="33" t="s">
        <v>564</v>
      </c>
      <c r="E32431" s="34">
        <v>180929</v>
      </c>
      <c r="F32431" s="35">
        <v>1.036</v>
      </c>
      <c r="G32431" s="34" t="s">
        <v>364</v>
      </c>
    </row>
    <row r="32432" spans="1:7">
      <c r="A32432" s="32">
        <v>2018</v>
      </c>
      <c r="B32432" s="32">
        <v>56234</v>
      </c>
      <c r="C32432" s="33" t="s">
        <v>563</v>
      </c>
      <c r="D32432" s="33" t="s">
        <v>564</v>
      </c>
      <c r="E32432" s="34">
        <v>1490525</v>
      </c>
      <c r="F32432" s="35">
        <v>1.036</v>
      </c>
      <c r="G32432" s="34" t="s">
        <v>364</v>
      </c>
    </row>
    <row r="32433" spans="1:7">
      <c r="A32433" s="32">
        <v>2018</v>
      </c>
      <c r="B32433" s="32">
        <v>56237</v>
      </c>
      <c r="C32433" s="33" t="s">
        <v>563</v>
      </c>
      <c r="D32433" s="33" t="s">
        <v>564</v>
      </c>
      <c r="E32433" s="34">
        <v>3376445</v>
      </c>
      <c r="F32433" s="35">
        <v>1.0409999999999999</v>
      </c>
      <c r="G32433" s="34">
        <v>399.8</v>
      </c>
    </row>
    <row r="32434" spans="1:7">
      <c r="A32434" s="32">
        <v>2018</v>
      </c>
      <c r="B32434" s="32">
        <v>56241</v>
      </c>
      <c r="C32434" s="33" t="s">
        <v>563</v>
      </c>
      <c r="D32434" s="33" t="s">
        <v>564</v>
      </c>
      <c r="E32434" s="34">
        <v>41608</v>
      </c>
      <c r="F32434" s="35">
        <v>1.087</v>
      </c>
      <c r="G32434" s="34" t="s">
        <v>364</v>
      </c>
    </row>
    <row r="32435" spans="1:7">
      <c r="A32435" s="32">
        <v>2018</v>
      </c>
      <c r="B32435" s="32">
        <v>56249</v>
      </c>
      <c r="C32435" s="33" t="s">
        <v>565</v>
      </c>
      <c r="D32435" s="33" t="s">
        <v>566</v>
      </c>
      <c r="E32435" s="34">
        <v>2458</v>
      </c>
      <c r="F32435" s="35">
        <v>5.8</v>
      </c>
      <c r="G32435" s="34">
        <v>1861.6</v>
      </c>
    </row>
    <row r="32436" spans="1:7">
      <c r="A32436" s="32">
        <v>2018</v>
      </c>
      <c r="B32436" s="32">
        <v>56249</v>
      </c>
      <c r="C32436" s="33" t="s">
        <v>563</v>
      </c>
      <c r="D32436" s="33" t="s">
        <v>564</v>
      </c>
      <c r="E32436" s="34">
        <v>326600</v>
      </c>
      <c r="F32436" s="35">
        <v>1.028</v>
      </c>
      <c r="G32436" s="34">
        <v>545.20000000000005</v>
      </c>
    </row>
    <row r="32437" spans="1:7">
      <c r="A32437" s="32">
        <v>2018</v>
      </c>
      <c r="B32437" s="32">
        <v>56259</v>
      </c>
      <c r="C32437" s="33" t="s">
        <v>563</v>
      </c>
      <c r="D32437" s="33" t="s">
        <v>564</v>
      </c>
      <c r="E32437" s="34">
        <v>951863</v>
      </c>
      <c r="F32437" s="35">
        <v>1.03</v>
      </c>
      <c r="G32437" s="34" t="s">
        <v>364</v>
      </c>
    </row>
    <row r="32438" spans="1:7">
      <c r="A32438" s="32">
        <v>2018</v>
      </c>
      <c r="B32438" s="32">
        <v>56259</v>
      </c>
      <c r="C32438" s="33" t="s">
        <v>565</v>
      </c>
      <c r="D32438" s="33" t="s">
        <v>566</v>
      </c>
      <c r="E32438" s="34">
        <v>1424</v>
      </c>
      <c r="F32438" s="35">
        <v>5.7750000000000004</v>
      </c>
      <c r="G32438" s="34" t="s">
        <v>364</v>
      </c>
    </row>
    <row r="32439" spans="1:7">
      <c r="A32439" s="32">
        <v>2018</v>
      </c>
      <c r="B32439" s="32">
        <v>56292</v>
      </c>
      <c r="C32439" s="33" t="s">
        <v>565</v>
      </c>
      <c r="D32439" s="33" t="s">
        <v>566</v>
      </c>
      <c r="E32439" s="34">
        <v>1289</v>
      </c>
      <c r="F32439" s="35">
        <v>5.8</v>
      </c>
      <c r="G32439" s="34">
        <v>1602.2</v>
      </c>
    </row>
    <row r="32440" spans="1:7">
      <c r="A32440" s="32">
        <v>2018</v>
      </c>
      <c r="B32440" s="32">
        <v>56292</v>
      </c>
      <c r="C32440" s="33" t="s">
        <v>563</v>
      </c>
      <c r="D32440" s="33" t="s">
        <v>564</v>
      </c>
      <c r="E32440" s="34">
        <v>136046</v>
      </c>
      <c r="F32440" s="35">
        <v>1.028</v>
      </c>
      <c r="G32440" s="34">
        <v>668.1</v>
      </c>
    </row>
    <row r="32441" spans="1:7">
      <c r="A32441" s="32">
        <v>2018</v>
      </c>
      <c r="B32441" s="32">
        <v>56319</v>
      </c>
      <c r="C32441" s="33" t="s">
        <v>363</v>
      </c>
      <c r="D32441" s="33" t="s">
        <v>354</v>
      </c>
      <c r="E32441" s="34">
        <v>50995</v>
      </c>
      <c r="F32441" s="35">
        <v>16.11</v>
      </c>
      <c r="G32441" s="34">
        <v>89.5</v>
      </c>
    </row>
    <row r="32442" spans="1:7">
      <c r="A32442" s="32">
        <v>2018</v>
      </c>
      <c r="B32442" s="32">
        <v>56319</v>
      </c>
      <c r="C32442" s="33" t="s">
        <v>563</v>
      </c>
      <c r="D32442" s="33" t="s">
        <v>564</v>
      </c>
      <c r="E32442" s="34">
        <v>366</v>
      </c>
      <c r="F32442" s="35">
        <v>1.06</v>
      </c>
      <c r="G32442" s="34">
        <v>808.6</v>
      </c>
    </row>
    <row r="32443" spans="1:7">
      <c r="A32443" s="32">
        <v>2018</v>
      </c>
      <c r="B32443" s="32">
        <v>56326</v>
      </c>
      <c r="C32443" s="33" t="s">
        <v>563</v>
      </c>
      <c r="D32443" s="33" t="s">
        <v>564</v>
      </c>
      <c r="E32443" s="34">
        <v>633106</v>
      </c>
      <c r="F32443" s="35">
        <v>1.0349999999999999</v>
      </c>
      <c r="G32443" s="34">
        <v>250.9</v>
      </c>
    </row>
    <row r="32444" spans="1:7">
      <c r="A32444" s="32">
        <v>2018</v>
      </c>
      <c r="B32444" s="32">
        <v>56328</v>
      </c>
      <c r="C32444" s="33" t="s">
        <v>563</v>
      </c>
      <c r="D32444" s="33" t="s">
        <v>564</v>
      </c>
      <c r="E32444" s="34">
        <v>2272</v>
      </c>
      <c r="F32444" s="35">
        <v>1.04</v>
      </c>
      <c r="G32444" s="34">
        <v>1403.3</v>
      </c>
    </row>
    <row r="32445" spans="1:7">
      <c r="A32445" s="32">
        <v>2018</v>
      </c>
      <c r="B32445" s="32">
        <v>56328</v>
      </c>
      <c r="C32445" s="33" t="s">
        <v>563</v>
      </c>
      <c r="D32445" s="33" t="s">
        <v>564</v>
      </c>
      <c r="E32445" s="34">
        <v>2319</v>
      </c>
      <c r="F32445" s="35">
        <v>1.03</v>
      </c>
      <c r="G32445" s="34">
        <v>2387.5</v>
      </c>
    </row>
    <row r="32446" spans="1:7">
      <c r="A32446" s="32">
        <v>2018</v>
      </c>
      <c r="B32446" s="32">
        <v>56328</v>
      </c>
      <c r="C32446" s="33" t="s">
        <v>563</v>
      </c>
      <c r="D32446" s="33" t="s">
        <v>564</v>
      </c>
      <c r="E32446" s="34">
        <v>3798</v>
      </c>
      <c r="F32446" s="35">
        <v>0.92</v>
      </c>
      <c r="G32446" s="34">
        <v>2973.3</v>
      </c>
    </row>
    <row r="32447" spans="1:7">
      <c r="A32447" s="32">
        <v>2018</v>
      </c>
      <c r="B32447" s="32">
        <v>56328</v>
      </c>
      <c r="C32447" s="33" t="s">
        <v>563</v>
      </c>
      <c r="D32447" s="33" t="s">
        <v>564</v>
      </c>
      <c r="E32447" s="34">
        <v>7622</v>
      </c>
      <c r="F32447" s="35">
        <v>1.05</v>
      </c>
      <c r="G32447" s="34">
        <v>2684.4</v>
      </c>
    </row>
    <row r="32448" spans="1:7">
      <c r="A32448" s="32">
        <v>2018</v>
      </c>
      <c r="B32448" s="32">
        <v>56328</v>
      </c>
      <c r="C32448" s="33" t="s">
        <v>563</v>
      </c>
      <c r="D32448" s="33" t="s">
        <v>564</v>
      </c>
      <c r="E32448" s="34">
        <v>1311</v>
      </c>
      <c r="F32448" s="35">
        <v>1.05</v>
      </c>
      <c r="G32448" s="34">
        <v>3155.8</v>
      </c>
    </row>
    <row r="32449" spans="1:7">
      <c r="A32449" s="32">
        <v>2018</v>
      </c>
      <c r="B32449" s="32">
        <v>56328</v>
      </c>
      <c r="C32449" s="33" t="s">
        <v>563</v>
      </c>
      <c r="D32449" s="33" t="s">
        <v>564</v>
      </c>
      <c r="E32449" s="34">
        <v>4725</v>
      </c>
      <c r="F32449" s="35">
        <v>1.04</v>
      </c>
      <c r="G32449" s="34">
        <v>2977</v>
      </c>
    </row>
    <row r="32450" spans="1:7">
      <c r="A32450" s="32">
        <v>2018</v>
      </c>
      <c r="B32450" s="32">
        <v>56328</v>
      </c>
      <c r="C32450" s="33" t="s">
        <v>563</v>
      </c>
      <c r="D32450" s="33" t="s">
        <v>564</v>
      </c>
      <c r="E32450" s="34">
        <v>5387</v>
      </c>
      <c r="F32450" s="35">
        <v>0.94</v>
      </c>
      <c r="G32450" s="34">
        <v>1555.1</v>
      </c>
    </row>
    <row r="32451" spans="1:7">
      <c r="A32451" s="32">
        <v>2018</v>
      </c>
      <c r="B32451" s="32">
        <v>56328</v>
      </c>
      <c r="C32451" s="33" t="s">
        <v>563</v>
      </c>
      <c r="D32451" s="33" t="s">
        <v>564</v>
      </c>
      <c r="E32451" s="34">
        <v>1278</v>
      </c>
      <c r="F32451" s="35">
        <v>1.05</v>
      </c>
      <c r="G32451" s="34">
        <v>2925.2</v>
      </c>
    </row>
    <row r="32452" spans="1:7">
      <c r="A32452" s="32">
        <v>2018</v>
      </c>
      <c r="B32452" s="32">
        <v>56328</v>
      </c>
      <c r="C32452" s="33" t="s">
        <v>563</v>
      </c>
      <c r="D32452" s="33" t="s">
        <v>564</v>
      </c>
      <c r="E32452" s="34">
        <v>229</v>
      </c>
      <c r="F32452" s="35">
        <v>1.04</v>
      </c>
      <c r="G32452" s="34">
        <v>4258.5</v>
      </c>
    </row>
    <row r="32453" spans="1:7">
      <c r="A32453" s="32">
        <v>2018</v>
      </c>
      <c r="B32453" s="32">
        <v>56328</v>
      </c>
      <c r="C32453" s="33" t="s">
        <v>563</v>
      </c>
      <c r="D32453" s="33" t="s">
        <v>564</v>
      </c>
      <c r="E32453" s="34">
        <v>480</v>
      </c>
      <c r="F32453" s="35">
        <v>1.05</v>
      </c>
      <c r="G32453" s="34">
        <v>4234.2</v>
      </c>
    </row>
    <row r="32454" spans="1:7">
      <c r="A32454" s="32">
        <v>2018</v>
      </c>
      <c r="B32454" s="32">
        <v>56328</v>
      </c>
      <c r="C32454" s="33" t="s">
        <v>563</v>
      </c>
      <c r="D32454" s="33" t="s">
        <v>564</v>
      </c>
      <c r="E32454" s="34">
        <v>789</v>
      </c>
      <c r="F32454" s="35">
        <v>1.05</v>
      </c>
      <c r="G32454" s="34">
        <v>2781.3</v>
      </c>
    </row>
    <row r="32455" spans="1:7">
      <c r="A32455" s="32">
        <v>2018</v>
      </c>
      <c r="B32455" s="32">
        <v>56328</v>
      </c>
      <c r="C32455" s="33" t="s">
        <v>563</v>
      </c>
      <c r="D32455" s="33" t="s">
        <v>564</v>
      </c>
      <c r="E32455" s="34">
        <v>1181</v>
      </c>
      <c r="F32455" s="35">
        <v>1.03</v>
      </c>
      <c r="G32455" s="34">
        <v>3537.4</v>
      </c>
    </row>
    <row r="32456" spans="1:7">
      <c r="A32456" s="32">
        <v>2018</v>
      </c>
      <c r="B32456" s="32">
        <v>56349</v>
      </c>
      <c r="C32456" s="33" t="s">
        <v>563</v>
      </c>
      <c r="D32456" s="33" t="s">
        <v>564</v>
      </c>
      <c r="E32456" s="34">
        <v>680021</v>
      </c>
      <c r="F32456" s="35">
        <v>1.0549999999999999</v>
      </c>
      <c r="G32456" s="34" t="s">
        <v>364</v>
      </c>
    </row>
    <row r="32457" spans="1:7">
      <c r="A32457" s="32">
        <v>2018</v>
      </c>
      <c r="B32457" s="32">
        <v>56350</v>
      </c>
      <c r="C32457" s="33" t="s">
        <v>563</v>
      </c>
      <c r="D32457" s="33" t="s">
        <v>564</v>
      </c>
      <c r="E32457" s="34">
        <v>520395</v>
      </c>
      <c r="F32457" s="35">
        <v>1.01</v>
      </c>
      <c r="G32457" s="34" t="s">
        <v>364</v>
      </c>
    </row>
    <row r="32458" spans="1:7">
      <c r="A32458" s="32">
        <v>2018</v>
      </c>
      <c r="B32458" s="32">
        <v>56400</v>
      </c>
      <c r="C32458" s="33" t="s">
        <v>563</v>
      </c>
      <c r="D32458" s="33" t="s">
        <v>564</v>
      </c>
      <c r="E32458" s="34">
        <v>433572</v>
      </c>
      <c r="F32458" s="35">
        <v>1.026</v>
      </c>
      <c r="G32458" s="34">
        <v>462</v>
      </c>
    </row>
    <row r="32459" spans="1:7">
      <c r="A32459" s="32">
        <v>2018</v>
      </c>
      <c r="B32459" s="32">
        <v>56407</v>
      </c>
      <c r="C32459" s="33" t="s">
        <v>563</v>
      </c>
      <c r="D32459" s="33" t="s">
        <v>564</v>
      </c>
      <c r="E32459" s="34">
        <v>9491985</v>
      </c>
      <c r="F32459" s="35">
        <v>1.022</v>
      </c>
      <c r="G32459" s="34">
        <v>505.4</v>
      </c>
    </row>
    <row r="32460" spans="1:7">
      <c r="A32460" s="32">
        <v>2018</v>
      </c>
      <c r="B32460" s="32">
        <v>56445</v>
      </c>
      <c r="C32460" s="33" t="s">
        <v>563</v>
      </c>
      <c r="D32460" s="33" t="s">
        <v>564</v>
      </c>
      <c r="E32460" s="34">
        <v>12394</v>
      </c>
      <c r="F32460" s="35">
        <v>1.1499999999999999</v>
      </c>
      <c r="G32460" s="34" t="s">
        <v>364</v>
      </c>
    </row>
    <row r="32461" spans="1:7">
      <c r="A32461" s="32">
        <v>2018</v>
      </c>
      <c r="B32461" s="32">
        <v>56456</v>
      </c>
      <c r="C32461" s="33" t="s">
        <v>363</v>
      </c>
      <c r="D32461" s="33" t="s">
        <v>354</v>
      </c>
      <c r="E32461" s="34">
        <v>98544</v>
      </c>
      <c r="F32461" s="35">
        <v>17.3</v>
      </c>
      <c r="G32461" s="34" t="s">
        <v>364</v>
      </c>
    </row>
    <row r="32462" spans="1:7">
      <c r="A32462" s="32">
        <v>2018</v>
      </c>
      <c r="B32462" s="32">
        <v>56456</v>
      </c>
      <c r="C32462" s="33" t="s">
        <v>363</v>
      </c>
      <c r="D32462" s="33" t="s">
        <v>354</v>
      </c>
      <c r="E32462" s="34">
        <v>131907</v>
      </c>
      <c r="F32462" s="35">
        <v>17.78</v>
      </c>
      <c r="G32462" s="34" t="s">
        <v>364</v>
      </c>
    </row>
    <row r="32463" spans="1:7">
      <c r="A32463" s="32">
        <v>2018</v>
      </c>
      <c r="B32463" s="32">
        <v>56456</v>
      </c>
      <c r="C32463" s="33" t="s">
        <v>565</v>
      </c>
      <c r="D32463" s="33" t="s">
        <v>566</v>
      </c>
      <c r="E32463" s="34">
        <v>2119</v>
      </c>
      <c r="F32463" s="35">
        <v>5.8</v>
      </c>
      <c r="G32463" s="34" t="s">
        <v>364</v>
      </c>
    </row>
    <row r="32464" spans="1:7">
      <c r="A32464" s="32">
        <v>2018</v>
      </c>
      <c r="B32464" s="32">
        <v>56458</v>
      </c>
      <c r="C32464" s="33" t="s">
        <v>563</v>
      </c>
      <c r="D32464" s="33" t="s">
        <v>564</v>
      </c>
      <c r="E32464" s="34">
        <v>2538220</v>
      </c>
      <c r="F32464" s="35">
        <v>1.0189999999999999</v>
      </c>
      <c r="G32464" s="34" t="s">
        <v>364</v>
      </c>
    </row>
    <row r="32465" spans="1:7">
      <c r="A32465" s="32">
        <v>2018</v>
      </c>
      <c r="B32465" s="32">
        <v>56467</v>
      </c>
      <c r="C32465" s="33" t="s">
        <v>563</v>
      </c>
      <c r="D32465" s="33" t="s">
        <v>564</v>
      </c>
      <c r="E32465" s="34">
        <v>754115</v>
      </c>
      <c r="F32465" s="35">
        <v>1.0389999999999999</v>
      </c>
      <c r="G32465" s="34" t="s">
        <v>364</v>
      </c>
    </row>
    <row r="32466" spans="1:7">
      <c r="A32466" s="32">
        <v>2018</v>
      </c>
      <c r="B32466" s="32">
        <v>56476</v>
      </c>
      <c r="C32466" s="33" t="s">
        <v>563</v>
      </c>
      <c r="D32466" s="33" t="s">
        <v>564</v>
      </c>
      <c r="E32466" s="34">
        <v>1327736</v>
      </c>
      <c r="F32466" s="35">
        <v>1.0369999999999999</v>
      </c>
      <c r="G32466" s="34">
        <v>548</v>
      </c>
    </row>
    <row r="32467" spans="1:7">
      <c r="A32467" s="32">
        <v>2018</v>
      </c>
      <c r="B32467" s="32">
        <v>56505</v>
      </c>
      <c r="C32467" s="33" t="s">
        <v>563</v>
      </c>
      <c r="D32467" s="33" t="s">
        <v>564</v>
      </c>
      <c r="E32467" s="34">
        <v>27743</v>
      </c>
      <c r="F32467" s="35">
        <v>1.05</v>
      </c>
      <c r="G32467" s="34">
        <v>451.1</v>
      </c>
    </row>
    <row r="32468" spans="1:7">
      <c r="A32468" s="32">
        <v>2018</v>
      </c>
      <c r="B32468" s="32">
        <v>56532</v>
      </c>
      <c r="C32468" s="33" t="s">
        <v>563</v>
      </c>
      <c r="D32468" s="33" t="s">
        <v>564</v>
      </c>
      <c r="E32468" s="34">
        <v>2385675</v>
      </c>
      <c r="F32468" s="35">
        <v>1.0349999999999999</v>
      </c>
      <c r="G32468" s="34">
        <v>548</v>
      </c>
    </row>
    <row r="32469" spans="1:7">
      <c r="A32469" s="32">
        <v>2018</v>
      </c>
      <c r="B32469" s="32">
        <v>56564</v>
      </c>
      <c r="C32469" s="33" t="s">
        <v>363</v>
      </c>
      <c r="D32469" s="33" t="s">
        <v>354</v>
      </c>
      <c r="E32469" s="34">
        <v>49330</v>
      </c>
      <c r="F32469" s="35">
        <v>17.05</v>
      </c>
      <c r="G32469" s="34">
        <v>198.8</v>
      </c>
    </row>
    <row r="32470" spans="1:7">
      <c r="A32470" s="32">
        <v>2018</v>
      </c>
      <c r="B32470" s="32">
        <v>56564</v>
      </c>
      <c r="C32470" s="33" t="s">
        <v>363</v>
      </c>
      <c r="D32470" s="33" t="s">
        <v>354</v>
      </c>
      <c r="E32470" s="34">
        <v>81704</v>
      </c>
      <c r="F32470" s="35">
        <v>17.122</v>
      </c>
      <c r="G32470" s="34">
        <v>201.8</v>
      </c>
    </row>
    <row r="32471" spans="1:7">
      <c r="A32471" s="32">
        <v>2018</v>
      </c>
      <c r="B32471" s="32">
        <v>56564</v>
      </c>
      <c r="C32471" s="33" t="s">
        <v>363</v>
      </c>
      <c r="D32471" s="33" t="s">
        <v>354</v>
      </c>
      <c r="E32471" s="34">
        <v>32646</v>
      </c>
      <c r="F32471" s="35">
        <v>17.207999999999998</v>
      </c>
      <c r="G32471" s="34">
        <v>206.8</v>
      </c>
    </row>
    <row r="32472" spans="1:7">
      <c r="A32472" s="32">
        <v>2018</v>
      </c>
      <c r="B32472" s="32">
        <v>56564</v>
      </c>
      <c r="C32472" s="33" t="s">
        <v>363</v>
      </c>
      <c r="D32472" s="33" t="s">
        <v>354</v>
      </c>
      <c r="E32472" s="34">
        <v>16435</v>
      </c>
      <c r="F32472" s="35">
        <v>17.231999999999999</v>
      </c>
      <c r="G32472" s="34">
        <v>198.6</v>
      </c>
    </row>
    <row r="32473" spans="1:7">
      <c r="A32473" s="32">
        <v>2018</v>
      </c>
      <c r="B32473" s="32">
        <v>56564</v>
      </c>
      <c r="C32473" s="33" t="s">
        <v>563</v>
      </c>
      <c r="D32473" s="33" t="s">
        <v>564</v>
      </c>
      <c r="E32473" s="34">
        <v>13</v>
      </c>
      <c r="F32473" s="35">
        <v>1.077</v>
      </c>
      <c r="G32473" s="34">
        <v>392.6</v>
      </c>
    </row>
    <row r="32474" spans="1:7">
      <c r="A32474" s="32">
        <v>2018</v>
      </c>
      <c r="B32474" s="32">
        <v>56564</v>
      </c>
      <c r="C32474" s="33" t="s">
        <v>563</v>
      </c>
      <c r="D32474" s="33" t="s">
        <v>564</v>
      </c>
      <c r="E32474" s="34">
        <v>521</v>
      </c>
      <c r="F32474" s="35">
        <v>1.038</v>
      </c>
      <c r="G32474" s="34">
        <v>331.3</v>
      </c>
    </row>
    <row r="32475" spans="1:7">
      <c r="A32475" s="32">
        <v>2018</v>
      </c>
      <c r="B32475" s="32">
        <v>56564</v>
      </c>
      <c r="C32475" s="33" t="s">
        <v>363</v>
      </c>
      <c r="D32475" s="33" t="s">
        <v>354</v>
      </c>
      <c r="E32475" s="34">
        <v>81746</v>
      </c>
      <c r="F32475" s="35">
        <v>17.25</v>
      </c>
      <c r="G32475" s="34">
        <v>212.3</v>
      </c>
    </row>
    <row r="32476" spans="1:7">
      <c r="A32476" s="32">
        <v>2018</v>
      </c>
      <c r="B32476" s="32">
        <v>56565</v>
      </c>
      <c r="C32476" s="33" t="s">
        <v>563</v>
      </c>
      <c r="D32476" s="33" t="s">
        <v>564</v>
      </c>
      <c r="E32476" s="34">
        <v>46994</v>
      </c>
      <c r="F32476" s="35">
        <v>1.012</v>
      </c>
      <c r="G32476" s="34">
        <v>378.3</v>
      </c>
    </row>
    <row r="32477" spans="1:7">
      <c r="A32477" s="32">
        <v>2018</v>
      </c>
      <c r="B32477" s="32">
        <v>56565</v>
      </c>
      <c r="C32477" s="33" t="s">
        <v>563</v>
      </c>
      <c r="D32477" s="33" t="s">
        <v>564</v>
      </c>
      <c r="E32477" s="34">
        <v>46012</v>
      </c>
      <c r="F32477" s="35">
        <v>1.0109999999999999</v>
      </c>
      <c r="G32477" s="34">
        <v>557.79999999999995</v>
      </c>
    </row>
    <row r="32478" spans="1:7">
      <c r="A32478" s="32">
        <v>2018</v>
      </c>
      <c r="B32478" s="32">
        <v>56565</v>
      </c>
      <c r="C32478" s="33" t="s">
        <v>563</v>
      </c>
      <c r="D32478" s="33" t="s">
        <v>564</v>
      </c>
      <c r="E32478" s="34">
        <v>42002</v>
      </c>
      <c r="F32478" s="35">
        <v>1.012</v>
      </c>
      <c r="G32478" s="34">
        <v>562.70000000000005</v>
      </c>
    </row>
    <row r="32479" spans="1:7">
      <c r="A32479" s="32">
        <v>2018</v>
      </c>
      <c r="B32479" s="32">
        <v>56565</v>
      </c>
      <c r="C32479" s="33" t="s">
        <v>563</v>
      </c>
      <c r="D32479" s="33" t="s">
        <v>564</v>
      </c>
      <c r="E32479" s="34">
        <v>29495</v>
      </c>
      <c r="F32479" s="35">
        <v>1.026</v>
      </c>
      <c r="G32479" s="34">
        <v>565.6</v>
      </c>
    </row>
    <row r="32480" spans="1:7">
      <c r="A32480" s="32">
        <v>2018</v>
      </c>
      <c r="B32480" s="32">
        <v>56565</v>
      </c>
      <c r="C32480" s="33" t="s">
        <v>563</v>
      </c>
      <c r="D32480" s="33" t="s">
        <v>564</v>
      </c>
      <c r="E32480" s="34">
        <v>27571</v>
      </c>
      <c r="F32480" s="35">
        <v>1.0129999999999999</v>
      </c>
      <c r="G32480" s="34">
        <v>580.1</v>
      </c>
    </row>
    <row r="32481" spans="1:7">
      <c r="A32481" s="32">
        <v>2018</v>
      </c>
      <c r="B32481" s="32">
        <v>56565</v>
      </c>
      <c r="C32481" s="33" t="s">
        <v>563</v>
      </c>
      <c r="D32481" s="33" t="s">
        <v>564</v>
      </c>
      <c r="E32481" s="34">
        <v>25766</v>
      </c>
      <c r="F32481" s="35">
        <v>1.01</v>
      </c>
      <c r="G32481" s="34">
        <v>554.1</v>
      </c>
    </row>
    <row r="32482" spans="1:7">
      <c r="A32482" s="32">
        <v>2018</v>
      </c>
      <c r="B32482" s="32">
        <v>56565</v>
      </c>
      <c r="C32482" s="33" t="s">
        <v>563</v>
      </c>
      <c r="D32482" s="33" t="s">
        <v>564</v>
      </c>
      <c r="E32482" s="34">
        <v>14302</v>
      </c>
      <c r="F32482" s="35">
        <v>1.014</v>
      </c>
      <c r="G32482" s="34">
        <v>587.9</v>
      </c>
    </row>
    <row r="32483" spans="1:7">
      <c r="A32483" s="32">
        <v>2018</v>
      </c>
      <c r="B32483" s="32">
        <v>56565</v>
      </c>
      <c r="C32483" s="33" t="s">
        <v>563</v>
      </c>
      <c r="D32483" s="33" t="s">
        <v>564</v>
      </c>
      <c r="E32483" s="34">
        <v>11329</v>
      </c>
      <c r="F32483" s="35">
        <v>1.01</v>
      </c>
      <c r="G32483" s="34">
        <v>544.70000000000005</v>
      </c>
    </row>
    <row r="32484" spans="1:7">
      <c r="A32484" s="32">
        <v>2018</v>
      </c>
      <c r="B32484" s="32">
        <v>56565</v>
      </c>
      <c r="C32484" s="33" t="s">
        <v>563</v>
      </c>
      <c r="D32484" s="33" t="s">
        <v>564</v>
      </c>
      <c r="E32484" s="34">
        <v>11013</v>
      </c>
      <c r="F32484" s="35">
        <v>1.01</v>
      </c>
      <c r="G32484" s="34">
        <v>549.70000000000005</v>
      </c>
    </row>
    <row r="32485" spans="1:7">
      <c r="A32485" s="32">
        <v>2018</v>
      </c>
      <c r="B32485" s="32">
        <v>56565</v>
      </c>
      <c r="C32485" s="33" t="s">
        <v>563</v>
      </c>
      <c r="D32485" s="33" t="s">
        <v>564</v>
      </c>
      <c r="E32485" s="34">
        <v>1003</v>
      </c>
      <c r="F32485" s="35">
        <v>1.01</v>
      </c>
      <c r="G32485" s="34">
        <v>570.1</v>
      </c>
    </row>
    <row r="32486" spans="1:7">
      <c r="A32486" s="32">
        <v>2018</v>
      </c>
      <c r="B32486" s="32">
        <v>56565</v>
      </c>
      <c r="C32486" s="33" t="s">
        <v>563</v>
      </c>
      <c r="D32486" s="33" t="s">
        <v>564</v>
      </c>
      <c r="E32486" s="34">
        <v>982</v>
      </c>
      <c r="F32486" s="35">
        <v>1.01</v>
      </c>
      <c r="G32486" s="34">
        <v>552.5</v>
      </c>
    </row>
    <row r="32487" spans="1:7">
      <c r="A32487" s="32">
        <v>2018</v>
      </c>
      <c r="B32487" s="32">
        <v>56565</v>
      </c>
      <c r="C32487" s="33" t="s">
        <v>563</v>
      </c>
      <c r="D32487" s="33" t="s">
        <v>564</v>
      </c>
      <c r="E32487" s="34">
        <v>10</v>
      </c>
      <c r="F32487" s="35">
        <v>1.0169999999999999</v>
      </c>
      <c r="G32487" s="34">
        <v>534.6</v>
      </c>
    </row>
    <row r="32488" spans="1:7">
      <c r="A32488" s="32">
        <v>2018</v>
      </c>
      <c r="B32488" s="32">
        <v>56565</v>
      </c>
      <c r="C32488" s="33" t="s">
        <v>563</v>
      </c>
      <c r="D32488" s="33" t="s">
        <v>564</v>
      </c>
      <c r="E32488" s="34">
        <v>3261</v>
      </c>
      <c r="F32488" s="35">
        <v>1.014</v>
      </c>
      <c r="G32488" s="34">
        <v>567.5</v>
      </c>
    </row>
    <row r="32489" spans="1:7">
      <c r="A32489" s="32">
        <v>2018</v>
      </c>
      <c r="B32489" s="32">
        <v>56565</v>
      </c>
      <c r="C32489" s="33" t="s">
        <v>563</v>
      </c>
      <c r="D32489" s="33" t="s">
        <v>564</v>
      </c>
      <c r="E32489" s="34">
        <v>52168</v>
      </c>
      <c r="F32489" s="35">
        <v>1.0409999999999999</v>
      </c>
      <c r="G32489" s="34">
        <v>643.70000000000005</v>
      </c>
    </row>
    <row r="32490" spans="1:7">
      <c r="A32490" s="32">
        <v>2018</v>
      </c>
      <c r="B32490" s="32">
        <v>56565</v>
      </c>
      <c r="C32490" s="33" t="s">
        <v>563</v>
      </c>
      <c r="D32490" s="33" t="s">
        <v>564</v>
      </c>
      <c r="E32490" s="34">
        <v>92597</v>
      </c>
      <c r="F32490" s="35">
        <v>1.0109999999999999</v>
      </c>
      <c r="G32490" s="34">
        <v>560.6</v>
      </c>
    </row>
    <row r="32491" spans="1:7">
      <c r="A32491" s="32">
        <v>2018</v>
      </c>
      <c r="B32491" s="32">
        <v>56596</v>
      </c>
      <c r="C32491" s="33" t="s">
        <v>363</v>
      </c>
      <c r="D32491" s="33" t="s">
        <v>354</v>
      </c>
      <c r="E32491" s="34">
        <v>54376</v>
      </c>
      <c r="F32491" s="35">
        <v>16.11</v>
      </c>
      <c r="G32491" s="34">
        <v>89.5</v>
      </c>
    </row>
    <row r="32492" spans="1:7">
      <c r="A32492" s="32">
        <v>2018</v>
      </c>
      <c r="B32492" s="32">
        <v>56609</v>
      </c>
      <c r="C32492" s="33" t="s">
        <v>363</v>
      </c>
      <c r="D32492" s="33" t="s">
        <v>354</v>
      </c>
      <c r="E32492" s="34">
        <v>165171</v>
      </c>
      <c r="F32492" s="35">
        <v>16.07</v>
      </c>
      <c r="G32492" s="34">
        <v>69.8</v>
      </c>
    </row>
    <row r="32493" spans="1:7">
      <c r="A32493" s="32">
        <v>2018</v>
      </c>
      <c r="B32493" s="32">
        <v>56610</v>
      </c>
      <c r="C32493" s="33" t="s">
        <v>563</v>
      </c>
      <c r="D32493" s="33" t="s">
        <v>564</v>
      </c>
      <c r="E32493" s="34">
        <v>555358</v>
      </c>
      <c r="F32493" s="35">
        <v>1.0840000000000001</v>
      </c>
      <c r="G32493" s="34">
        <v>346.7</v>
      </c>
    </row>
    <row r="32494" spans="1:7">
      <c r="A32494" s="32">
        <v>2018</v>
      </c>
      <c r="B32494" s="32">
        <v>56611</v>
      </c>
      <c r="C32494" s="33" t="s">
        <v>363</v>
      </c>
      <c r="D32494" s="33" t="s">
        <v>354</v>
      </c>
      <c r="E32494" s="34">
        <v>72579</v>
      </c>
      <c r="F32494" s="35">
        <v>17.91</v>
      </c>
      <c r="G32494" s="34" t="s">
        <v>364</v>
      </c>
    </row>
    <row r="32495" spans="1:7">
      <c r="A32495" s="32">
        <v>2018</v>
      </c>
      <c r="B32495" s="32">
        <v>56611</v>
      </c>
      <c r="C32495" s="33" t="s">
        <v>363</v>
      </c>
      <c r="D32495" s="33" t="s">
        <v>354</v>
      </c>
      <c r="E32495" s="34">
        <v>53967</v>
      </c>
      <c r="F32495" s="35">
        <v>16.82</v>
      </c>
      <c r="G32495" s="34" t="s">
        <v>364</v>
      </c>
    </row>
    <row r="32496" spans="1:7">
      <c r="A32496" s="32">
        <v>2018</v>
      </c>
      <c r="B32496" s="32">
        <v>56611</v>
      </c>
      <c r="C32496" s="33" t="s">
        <v>363</v>
      </c>
      <c r="D32496" s="33" t="s">
        <v>354</v>
      </c>
      <c r="E32496" s="34">
        <v>181354</v>
      </c>
      <c r="F32496" s="35">
        <v>17.149999999999999</v>
      </c>
      <c r="G32496" s="34" t="s">
        <v>364</v>
      </c>
    </row>
    <row r="32497" spans="1:7">
      <c r="A32497" s="32">
        <v>2018</v>
      </c>
      <c r="B32497" s="32">
        <v>56671</v>
      </c>
      <c r="C32497" s="33" t="s">
        <v>353</v>
      </c>
      <c r="D32497" s="33" t="s">
        <v>354</v>
      </c>
      <c r="E32497" s="34">
        <v>116115</v>
      </c>
      <c r="F32497" s="35">
        <v>25.797000000000001</v>
      </c>
      <c r="G32497" s="34" t="s">
        <v>364</v>
      </c>
    </row>
    <row r="32498" spans="1:7">
      <c r="A32498" s="32">
        <v>2018</v>
      </c>
      <c r="B32498" s="32">
        <v>56671</v>
      </c>
      <c r="C32498" s="33" t="s">
        <v>563</v>
      </c>
      <c r="D32498" s="33" t="s">
        <v>564</v>
      </c>
      <c r="E32498" s="34">
        <v>1462</v>
      </c>
      <c r="F32498" s="35">
        <v>1.06</v>
      </c>
      <c r="G32498" s="34" t="s">
        <v>364</v>
      </c>
    </row>
    <row r="32499" spans="1:7">
      <c r="A32499" s="32">
        <v>2018</v>
      </c>
      <c r="B32499" s="32">
        <v>56674</v>
      </c>
      <c r="C32499" s="33" t="s">
        <v>563</v>
      </c>
      <c r="D32499" s="33" t="s">
        <v>564</v>
      </c>
      <c r="E32499" s="34">
        <v>7303</v>
      </c>
      <c r="F32499" s="35">
        <v>1.03</v>
      </c>
      <c r="G32499" s="34">
        <v>345.1</v>
      </c>
    </row>
    <row r="32500" spans="1:7">
      <c r="A32500" s="32">
        <v>2018</v>
      </c>
      <c r="B32500" s="32">
        <v>56674</v>
      </c>
      <c r="C32500" s="33" t="s">
        <v>563</v>
      </c>
      <c r="D32500" s="33" t="s">
        <v>564</v>
      </c>
      <c r="E32500" s="34">
        <v>3065</v>
      </c>
      <c r="F32500" s="35">
        <v>1.03</v>
      </c>
      <c r="G32500" s="34">
        <v>388.8</v>
      </c>
    </row>
    <row r="32501" spans="1:7">
      <c r="A32501" s="32">
        <v>2018</v>
      </c>
      <c r="B32501" s="32">
        <v>56674</v>
      </c>
      <c r="C32501" s="33" t="s">
        <v>563</v>
      </c>
      <c r="D32501" s="33" t="s">
        <v>564</v>
      </c>
      <c r="E32501" s="34">
        <v>17608</v>
      </c>
      <c r="F32501" s="35">
        <v>1.03</v>
      </c>
      <c r="G32501" s="34">
        <v>372.1</v>
      </c>
    </row>
    <row r="32502" spans="1:7">
      <c r="A32502" s="32">
        <v>2018</v>
      </c>
      <c r="B32502" s="32">
        <v>56708</v>
      </c>
      <c r="C32502" s="33" t="s">
        <v>563</v>
      </c>
      <c r="D32502" s="33" t="s">
        <v>564</v>
      </c>
      <c r="E32502" s="34">
        <v>994968</v>
      </c>
      <c r="F32502" s="35">
        <v>1.028</v>
      </c>
      <c r="G32502" s="34" t="s">
        <v>364</v>
      </c>
    </row>
    <row r="32503" spans="1:7">
      <c r="A32503" s="32">
        <v>2018</v>
      </c>
      <c r="B32503" s="32">
        <v>56786</v>
      </c>
      <c r="C32503" s="33" t="s">
        <v>362</v>
      </c>
      <c r="D32503" s="33" t="s">
        <v>354</v>
      </c>
      <c r="E32503" s="34">
        <v>25749</v>
      </c>
      <c r="F32503" s="35">
        <v>14.2</v>
      </c>
      <c r="G32503" s="34">
        <v>229.2</v>
      </c>
    </row>
    <row r="32504" spans="1:7">
      <c r="A32504" s="32">
        <v>2018</v>
      </c>
      <c r="B32504" s="32">
        <v>56786</v>
      </c>
      <c r="C32504" s="33" t="s">
        <v>563</v>
      </c>
      <c r="D32504" s="33" t="s">
        <v>564</v>
      </c>
      <c r="E32504" s="34">
        <v>15033</v>
      </c>
      <c r="F32504" s="35">
        <v>1</v>
      </c>
      <c r="G32504" s="34">
        <v>349.1</v>
      </c>
    </row>
    <row r="32505" spans="1:7">
      <c r="A32505" s="32">
        <v>2018</v>
      </c>
      <c r="B32505" s="32">
        <v>56798</v>
      </c>
      <c r="C32505" s="33" t="s">
        <v>563</v>
      </c>
      <c r="D32505" s="33" t="s">
        <v>564</v>
      </c>
      <c r="E32505" s="34">
        <v>1697352</v>
      </c>
      <c r="F32505" s="35">
        <v>1.028</v>
      </c>
      <c r="G32505" s="34" t="s">
        <v>364</v>
      </c>
    </row>
    <row r="32506" spans="1:7">
      <c r="A32506" s="32">
        <v>2018</v>
      </c>
      <c r="B32506" s="32">
        <v>56799</v>
      </c>
      <c r="C32506" s="33" t="s">
        <v>565</v>
      </c>
      <c r="D32506" s="33" t="s">
        <v>566</v>
      </c>
      <c r="E32506" s="34">
        <v>1052</v>
      </c>
      <c r="F32506" s="35">
        <v>5.8339999999999996</v>
      </c>
      <c r="G32506" s="34">
        <v>1734.5</v>
      </c>
    </row>
    <row r="32507" spans="1:7">
      <c r="A32507" s="32">
        <v>2018</v>
      </c>
      <c r="B32507" s="32">
        <v>56799</v>
      </c>
      <c r="C32507" s="33" t="s">
        <v>565</v>
      </c>
      <c r="D32507" s="33" t="s">
        <v>566</v>
      </c>
      <c r="E32507" s="34">
        <v>1343</v>
      </c>
      <c r="F32507" s="35">
        <v>5.8390000000000004</v>
      </c>
      <c r="G32507" s="34">
        <v>1818.6</v>
      </c>
    </row>
    <row r="32508" spans="1:7">
      <c r="A32508" s="32">
        <v>2018</v>
      </c>
      <c r="B32508" s="32">
        <v>56799</v>
      </c>
      <c r="C32508" s="33" t="s">
        <v>563</v>
      </c>
      <c r="D32508" s="33" t="s">
        <v>564</v>
      </c>
      <c r="E32508" s="34">
        <v>273669</v>
      </c>
      <c r="F32508" s="35">
        <v>1.042</v>
      </c>
      <c r="G32508" s="34">
        <v>773.9</v>
      </c>
    </row>
    <row r="32509" spans="1:7">
      <c r="A32509" s="32">
        <v>2018</v>
      </c>
      <c r="B32509" s="32">
        <v>56803</v>
      </c>
      <c r="C32509" s="33" t="s">
        <v>563</v>
      </c>
      <c r="D32509" s="33" t="s">
        <v>564</v>
      </c>
      <c r="E32509" s="34">
        <v>645700</v>
      </c>
      <c r="F32509" s="35">
        <v>1.0369999999999999</v>
      </c>
      <c r="G32509" s="34" t="s">
        <v>364</v>
      </c>
    </row>
    <row r="32510" spans="1:7">
      <c r="A32510" s="32">
        <v>2018</v>
      </c>
      <c r="B32510" s="32">
        <v>56806</v>
      </c>
      <c r="C32510" s="33" t="s">
        <v>563</v>
      </c>
      <c r="D32510" s="33" t="s">
        <v>564</v>
      </c>
      <c r="E32510" s="34">
        <v>252425</v>
      </c>
      <c r="F32510" s="35">
        <v>1.03</v>
      </c>
      <c r="G32510" s="34" t="s">
        <v>364</v>
      </c>
    </row>
    <row r="32511" spans="1:7">
      <c r="A32511" s="32">
        <v>2018</v>
      </c>
      <c r="B32511" s="32">
        <v>56807</v>
      </c>
      <c r="C32511" s="33" t="s">
        <v>563</v>
      </c>
      <c r="D32511" s="33" t="s">
        <v>564</v>
      </c>
      <c r="E32511" s="34">
        <v>2292116</v>
      </c>
      <c r="F32511" s="35">
        <v>1.036</v>
      </c>
      <c r="G32511" s="34">
        <v>503.7</v>
      </c>
    </row>
    <row r="32512" spans="1:7">
      <c r="A32512" s="32">
        <v>2018</v>
      </c>
      <c r="B32512" s="32">
        <v>56808</v>
      </c>
      <c r="C32512" s="33" t="s">
        <v>565</v>
      </c>
      <c r="D32512" s="33" t="s">
        <v>566</v>
      </c>
      <c r="E32512" s="34">
        <v>2860</v>
      </c>
      <c r="F32512" s="35">
        <v>5.8</v>
      </c>
      <c r="G32512" s="34">
        <v>1528.9</v>
      </c>
    </row>
    <row r="32513" spans="1:7">
      <c r="A32513" s="32">
        <v>2018</v>
      </c>
      <c r="B32513" s="32">
        <v>56808</v>
      </c>
      <c r="C32513" s="33" t="s">
        <v>353</v>
      </c>
      <c r="D32513" s="33" t="s">
        <v>354</v>
      </c>
      <c r="E32513" s="34">
        <v>172300</v>
      </c>
      <c r="F32513" s="35">
        <v>15.516</v>
      </c>
      <c r="G32513" s="34">
        <v>242.5</v>
      </c>
    </row>
    <row r="32514" spans="1:7">
      <c r="A32514" s="32">
        <v>2018</v>
      </c>
      <c r="B32514" s="32">
        <v>56846</v>
      </c>
      <c r="C32514" s="33" t="s">
        <v>563</v>
      </c>
      <c r="D32514" s="33" t="s">
        <v>564</v>
      </c>
      <c r="E32514" s="34">
        <v>1978029</v>
      </c>
      <c r="F32514" s="35">
        <v>1.056</v>
      </c>
      <c r="G32514" s="34" t="s">
        <v>364</v>
      </c>
    </row>
    <row r="32515" spans="1:7">
      <c r="A32515" s="32">
        <v>2018</v>
      </c>
      <c r="B32515" s="32">
        <v>56908</v>
      </c>
      <c r="C32515" s="33" t="s">
        <v>563</v>
      </c>
      <c r="D32515" s="33" t="s">
        <v>564</v>
      </c>
      <c r="E32515" s="34">
        <v>221158</v>
      </c>
      <c r="F32515" s="35">
        <v>1.036</v>
      </c>
      <c r="G32515" s="34">
        <v>140.9</v>
      </c>
    </row>
    <row r="32516" spans="1:7">
      <c r="A32516" s="32">
        <v>2018</v>
      </c>
      <c r="B32516" s="32">
        <v>56940</v>
      </c>
      <c r="C32516" s="33" t="s">
        <v>563</v>
      </c>
      <c r="D32516" s="33" t="s">
        <v>564</v>
      </c>
      <c r="E32516" s="34">
        <v>2475970</v>
      </c>
      <c r="F32516" s="35">
        <v>1.026</v>
      </c>
      <c r="G32516" s="34" t="s">
        <v>364</v>
      </c>
    </row>
    <row r="32517" spans="1:7">
      <c r="A32517" s="32">
        <v>2018</v>
      </c>
      <c r="B32517" s="32">
        <v>56948</v>
      </c>
      <c r="C32517" s="33" t="s">
        <v>563</v>
      </c>
      <c r="D32517" s="33" t="s">
        <v>564</v>
      </c>
      <c r="E32517" s="34">
        <v>58737</v>
      </c>
      <c r="F32517" s="35">
        <v>1.06</v>
      </c>
      <c r="G32517" s="34" t="s">
        <v>364</v>
      </c>
    </row>
    <row r="32518" spans="1:7">
      <c r="A32518" s="32">
        <v>2018</v>
      </c>
      <c r="B32518" s="32">
        <v>56963</v>
      </c>
      <c r="C32518" s="33" t="s">
        <v>563</v>
      </c>
      <c r="D32518" s="33" t="s">
        <v>564</v>
      </c>
      <c r="E32518" s="34">
        <v>2532722</v>
      </c>
      <c r="F32518" s="35">
        <v>1.0369999999999999</v>
      </c>
      <c r="G32518" s="34" t="s">
        <v>364</v>
      </c>
    </row>
    <row r="32519" spans="1:7">
      <c r="A32519" s="32">
        <v>2018</v>
      </c>
      <c r="B32519" s="32">
        <v>56964</v>
      </c>
      <c r="C32519" s="33" t="s">
        <v>565</v>
      </c>
      <c r="D32519" s="33" t="s">
        <v>566</v>
      </c>
      <c r="E32519" s="34">
        <v>408</v>
      </c>
      <c r="F32519" s="35">
        <v>5.8</v>
      </c>
      <c r="G32519" s="34" t="s">
        <v>364</v>
      </c>
    </row>
    <row r="32520" spans="1:7">
      <c r="A32520" s="32">
        <v>2018</v>
      </c>
      <c r="B32520" s="32">
        <v>56964</v>
      </c>
      <c r="C32520" s="33" t="s">
        <v>563</v>
      </c>
      <c r="D32520" s="33" t="s">
        <v>564</v>
      </c>
      <c r="E32520" s="34">
        <v>185946</v>
      </c>
      <c r="F32520" s="35">
        <v>1.0580000000000001</v>
      </c>
      <c r="G32520" s="34" t="s">
        <v>364</v>
      </c>
    </row>
    <row r="32521" spans="1:7">
      <c r="A32521" s="32">
        <v>2018</v>
      </c>
      <c r="B32521" s="32">
        <v>56964</v>
      </c>
      <c r="C32521" s="33" t="s">
        <v>563</v>
      </c>
      <c r="D32521" s="33" t="s">
        <v>564</v>
      </c>
      <c r="E32521" s="34">
        <v>149574</v>
      </c>
      <c r="F32521" s="35">
        <v>1.0309999999999999</v>
      </c>
      <c r="G32521" s="34" t="s">
        <v>364</v>
      </c>
    </row>
    <row r="32522" spans="1:7">
      <c r="A32522" s="32">
        <v>2018</v>
      </c>
      <c r="B32522" s="32">
        <v>56998</v>
      </c>
      <c r="C32522" s="33" t="s">
        <v>563</v>
      </c>
      <c r="D32522" s="33" t="s">
        <v>564</v>
      </c>
      <c r="E32522" s="34">
        <v>746160</v>
      </c>
      <c r="F32522" s="35">
        <v>1.1299999999999999</v>
      </c>
      <c r="G32522" s="34" t="s">
        <v>364</v>
      </c>
    </row>
    <row r="32523" spans="1:7">
      <c r="A32523" s="32">
        <v>2018</v>
      </c>
      <c r="B32523" s="32">
        <v>57027</v>
      </c>
      <c r="C32523" s="33" t="s">
        <v>563</v>
      </c>
      <c r="D32523" s="33" t="s">
        <v>564</v>
      </c>
      <c r="E32523" s="34">
        <v>219088</v>
      </c>
      <c r="F32523" s="35">
        <v>1.0209999999999999</v>
      </c>
      <c r="G32523" s="34">
        <v>686</v>
      </c>
    </row>
    <row r="32524" spans="1:7">
      <c r="A32524" s="32">
        <v>2018</v>
      </c>
      <c r="B32524" s="32">
        <v>57028</v>
      </c>
      <c r="C32524" s="33" t="s">
        <v>563</v>
      </c>
      <c r="D32524" s="33" t="s">
        <v>564</v>
      </c>
      <c r="E32524" s="34">
        <v>8500</v>
      </c>
      <c r="F32524" s="35">
        <v>1</v>
      </c>
      <c r="G32524" s="34">
        <v>646.29999999999995</v>
      </c>
    </row>
    <row r="32525" spans="1:7">
      <c r="A32525" s="32">
        <v>2018</v>
      </c>
      <c r="B32525" s="32">
        <v>57028</v>
      </c>
      <c r="C32525" s="33" t="s">
        <v>563</v>
      </c>
      <c r="D32525" s="33" t="s">
        <v>564</v>
      </c>
      <c r="E32525" s="34">
        <v>25809</v>
      </c>
      <c r="F32525" s="35">
        <v>1</v>
      </c>
      <c r="G32525" s="34">
        <v>186.3</v>
      </c>
    </row>
    <row r="32526" spans="1:7">
      <c r="A32526" s="32">
        <v>2018</v>
      </c>
      <c r="B32526" s="32">
        <v>57028</v>
      </c>
      <c r="C32526" s="33" t="s">
        <v>563</v>
      </c>
      <c r="D32526" s="33" t="s">
        <v>564</v>
      </c>
      <c r="E32526" s="34">
        <v>1292612</v>
      </c>
      <c r="F32526" s="35">
        <v>1</v>
      </c>
      <c r="G32526" s="34">
        <v>497.8</v>
      </c>
    </row>
    <row r="32527" spans="1:7">
      <c r="A32527" s="32">
        <v>2018</v>
      </c>
      <c r="B32527" s="32">
        <v>57029</v>
      </c>
      <c r="C32527" s="33" t="s">
        <v>565</v>
      </c>
      <c r="D32527" s="33" t="s">
        <v>566</v>
      </c>
      <c r="E32527" s="34">
        <v>468</v>
      </c>
      <c r="F32527" s="35">
        <v>5.8170000000000002</v>
      </c>
      <c r="G32527" s="34" t="s">
        <v>364</v>
      </c>
    </row>
    <row r="32528" spans="1:7">
      <c r="A32528" s="32">
        <v>2018</v>
      </c>
      <c r="B32528" s="32">
        <v>57029</v>
      </c>
      <c r="C32528" s="33" t="s">
        <v>565</v>
      </c>
      <c r="D32528" s="33" t="s">
        <v>566</v>
      </c>
      <c r="E32528" s="34">
        <v>423</v>
      </c>
      <c r="F32528" s="35">
        <v>5.8170000000000002</v>
      </c>
      <c r="G32528" s="34" t="s">
        <v>364</v>
      </c>
    </row>
    <row r="32529" spans="1:7">
      <c r="A32529" s="32">
        <v>2018</v>
      </c>
      <c r="B32529" s="32">
        <v>57029</v>
      </c>
      <c r="C32529" s="33" t="s">
        <v>565</v>
      </c>
      <c r="D32529" s="33" t="s">
        <v>566</v>
      </c>
      <c r="E32529" s="34">
        <v>1653</v>
      </c>
      <c r="F32529" s="35">
        <v>5.8170000000000002</v>
      </c>
      <c r="G32529" s="34" t="s">
        <v>364</v>
      </c>
    </row>
    <row r="32530" spans="1:7">
      <c r="A32530" s="32">
        <v>2018</v>
      </c>
      <c r="B32530" s="32">
        <v>57029</v>
      </c>
      <c r="C32530" s="33" t="s">
        <v>563</v>
      </c>
      <c r="D32530" s="33" t="s">
        <v>564</v>
      </c>
      <c r="E32530" s="34">
        <v>727082</v>
      </c>
      <c r="F32530" s="35">
        <v>1.0249999999999999</v>
      </c>
      <c r="G32530" s="34" t="s">
        <v>364</v>
      </c>
    </row>
    <row r="32531" spans="1:7">
      <c r="A32531" s="32">
        <v>2018</v>
      </c>
      <c r="B32531" s="32">
        <v>57036</v>
      </c>
      <c r="C32531" s="33" t="s">
        <v>563</v>
      </c>
      <c r="D32531" s="33" t="s">
        <v>564</v>
      </c>
      <c r="E32531" s="34">
        <v>4180</v>
      </c>
      <c r="F32531" s="35">
        <v>1</v>
      </c>
      <c r="G32531" s="34">
        <v>671.7</v>
      </c>
    </row>
    <row r="32532" spans="1:7">
      <c r="A32532" s="32">
        <v>2018</v>
      </c>
      <c r="B32532" s="32">
        <v>57036</v>
      </c>
      <c r="C32532" s="33" t="s">
        <v>563</v>
      </c>
      <c r="D32532" s="33" t="s">
        <v>564</v>
      </c>
      <c r="E32532" s="34">
        <v>132926</v>
      </c>
      <c r="F32532" s="35">
        <v>1</v>
      </c>
      <c r="G32532" s="34">
        <v>522.79999999999995</v>
      </c>
    </row>
    <row r="32533" spans="1:7">
      <c r="A32533" s="32">
        <v>2018</v>
      </c>
      <c r="B32533" s="32">
        <v>57036</v>
      </c>
      <c r="C32533" s="33" t="s">
        <v>563</v>
      </c>
      <c r="D32533" s="33" t="s">
        <v>564</v>
      </c>
      <c r="E32533" s="34">
        <v>604971</v>
      </c>
      <c r="F32533" s="35">
        <v>1</v>
      </c>
      <c r="G32533" s="34">
        <v>787.6</v>
      </c>
    </row>
    <row r="32534" spans="1:7">
      <c r="A32534" s="32">
        <v>2018</v>
      </c>
      <c r="B32534" s="32">
        <v>57037</v>
      </c>
      <c r="C32534" s="33" t="s">
        <v>563</v>
      </c>
      <c r="D32534" s="33" t="s">
        <v>564</v>
      </c>
      <c r="E32534" s="34">
        <v>1579</v>
      </c>
      <c r="F32534" s="35">
        <v>1.0649999999999999</v>
      </c>
      <c r="G32534" s="34">
        <v>4351.5</v>
      </c>
    </row>
    <row r="32535" spans="1:7">
      <c r="A32535" s="32">
        <v>2018</v>
      </c>
      <c r="B32535" s="32">
        <v>57046</v>
      </c>
      <c r="C32535" s="33" t="s">
        <v>363</v>
      </c>
      <c r="D32535" s="33" t="s">
        <v>354</v>
      </c>
      <c r="E32535" s="34">
        <v>72378</v>
      </c>
      <c r="F32535" s="35">
        <v>17.3</v>
      </c>
      <c r="G32535" s="34" t="s">
        <v>364</v>
      </c>
    </row>
    <row r="32536" spans="1:7">
      <c r="A32536" s="32">
        <v>2018</v>
      </c>
      <c r="B32536" s="32">
        <v>57267</v>
      </c>
      <c r="C32536" s="33" t="s">
        <v>563</v>
      </c>
      <c r="D32536" s="33" t="s">
        <v>564</v>
      </c>
      <c r="E32536" s="34">
        <v>123791</v>
      </c>
      <c r="F32536" s="35">
        <v>1.03</v>
      </c>
      <c r="G32536" s="34" t="s">
        <v>364</v>
      </c>
    </row>
    <row r="32537" spans="1:7">
      <c r="A32537" s="32">
        <v>2018</v>
      </c>
      <c r="B32537" s="32">
        <v>57349</v>
      </c>
      <c r="C32537" s="33" t="s">
        <v>563</v>
      </c>
      <c r="D32537" s="33" t="s">
        <v>564</v>
      </c>
      <c r="E32537" s="34">
        <v>841236</v>
      </c>
      <c r="F32537" s="35">
        <v>1.0409999999999999</v>
      </c>
      <c r="G32537" s="34" t="s">
        <v>364</v>
      </c>
    </row>
    <row r="32538" spans="1:7">
      <c r="A32538" s="32">
        <v>2018</v>
      </c>
      <c r="B32538" s="32">
        <v>57482</v>
      </c>
      <c r="C32538" s="33" t="s">
        <v>563</v>
      </c>
      <c r="D32538" s="33" t="s">
        <v>564</v>
      </c>
      <c r="E32538" s="34">
        <v>451259</v>
      </c>
      <c r="F32538" s="35">
        <v>1.042</v>
      </c>
      <c r="G32538" s="34" t="s">
        <v>364</v>
      </c>
    </row>
    <row r="32539" spans="1:7">
      <c r="A32539" s="32">
        <v>2018</v>
      </c>
      <c r="B32539" s="32">
        <v>57515</v>
      </c>
      <c r="C32539" s="33" t="s">
        <v>563</v>
      </c>
      <c r="D32539" s="33" t="s">
        <v>564</v>
      </c>
      <c r="E32539" s="34">
        <v>377156</v>
      </c>
      <c r="F32539" s="35">
        <v>1.036</v>
      </c>
      <c r="G32539" s="34" t="s">
        <v>364</v>
      </c>
    </row>
    <row r="32540" spans="1:7">
      <c r="A32540" s="32">
        <v>2018</v>
      </c>
      <c r="B32540" s="32">
        <v>57555</v>
      </c>
      <c r="C32540" s="33" t="s">
        <v>563</v>
      </c>
      <c r="D32540" s="33" t="s">
        <v>564</v>
      </c>
      <c r="E32540" s="34">
        <v>129826</v>
      </c>
      <c r="F32540" s="35">
        <v>1.038</v>
      </c>
      <c r="G32540" s="34" t="s">
        <v>364</v>
      </c>
    </row>
    <row r="32541" spans="1:7">
      <c r="A32541" s="32">
        <v>2018</v>
      </c>
      <c r="B32541" s="32">
        <v>57664</v>
      </c>
      <c r="C32541" s="33" t="s">
        <v>563</v>
      </c>
      <c r="D32541" s="33" t="s">
        <v>564</v>
      </c>
      <c r="E32541" s="34">
        <v>1804</v>
      </c>
      <c r="F32541" s="35">
        <v>1.032</v>
      </c>
      <c r="G32541" s="34" t="s">
        <v>364</v>
      </c>
    </row>
    <row r="32542" spans="1:7">
      <c r="A32542" s="32">
        <v>2018</v>
      </c>
      <c r="B32542" s="32">
        <v>57664</v>
      </c>
      <c r="C32542" s="33" t="s">
        <v>563</v>
      </c>
      <c r="D32542" s="33" t="s">
        <v>564</v>
      </c>
      <c r="E32542" s="34">
        <v>9193</v>
      </c>
      <c r="F32542" s="35">
        <v>1.032</v>
      </c>
      <c r="G32542" s="34" t="s">
        <v>364</v>
      </c>
    </row>
    <row r="32543" spans="1:7">
      <c r="A32543" s="32">
        <v>2018</v>
      </c>
      <c r="B32543" s="32">
        <v>57664</v>
      </c>
      <c r="C32543" s="33" t="s">
        <v>563</v>
      </c>
      <c r="D32543" s="33" t="s">
        <v>564</v>
      </c>
      <c r="E32543" s="34">
        <v>9677</v>
      </c>
      <c r="F32543" s="35">
        <v>1.032</v>
      </c>
      <c r="G32543" s="34" t="s">
        <v>364</v>
      </c>
    </row>
    <row r="32544" spans="1:7">
      <c r="A32544" s="32">
        <v>2018</v>
      </c>
      <c r="B32544" s="32">
        <v>57664</v>
      </c>
      <c r="C32544" s="33" t="s">
        <v>563</v>
      </c>
      <c r="D32544" s="33" t="s">
        <v>564</v>
      </c>
      <c r="E32544" s="34">
        <v>13547</v>
      </c>
      <c r="F32544" s="35">
        <v>1.032</v>
      </c>
      <c r="G32544" s="34" t="s">
        <v>364</v>
      </c>
    </row>
    <row r="32545" spans="1:7">
      <c r="A32545" s="32">
        <v>2018</v>
      </c>
      <c r="B32545" s="32">
        <v>57664</v>
      </c>
      <c r="C32545" s="33" t="s">
        <v>563</v>
      </c>
      <c r="D32545" s="33" t="s">
        <v>564</v>
      </c>
      <c r="E32545" s="34">
        <v>34933</v>
      </c>
      <c r="F32545" s="35">
        <v>1.032</v>
      </c>
      <c r="G32545" s="34" t="s">
        <v>364</v>
      </c>
    </row>
    <row r="32546" spans="1:7">
      <c r="A32546" s="32">
        <v>2018</v>
      </c>
      <c r="B32546" s="32">
        <v>57664</v>
      </c>
      <c r="C32546" s="33" t="s">
        <v>563</v>
      </c>
      <c r="D32546" s="33" t="s">
        <v>564</v>
      </c>
      <c r="E32546" s="34">
        <v>578354</v>
      </c>
      <c r="F32546" s="35">
        <v>1.032</v>
      </c>
      <c r="G32546" s="34" t="s">
        <v>364</v>
      </c>
    </row>
    <row r="32547" spans="1:7">
      <c r="A32547" s="32">
        <v>2018</v>
      </c>
      <c r="B32547" s="32">
        <v>57664</v>
      </c>
      <c r="C32547" s="33" t="s">
        <v>563</v>
      </c>
      <c r="D32547" s="33" t="s">
        <v>564</v>
      </c>
      <c r="E32547" s="34">
        <v>93883</v>
      </c>
      <c r="F32547" s="35">
        <v>1.032</v>
      </c>
      <c r="G32547" s="34" t="s">
        <v>364</v>
      </c>
    </row>
    <row r="32548" spans="1:7">
      <c r="A32548" s="32">
        <v>2018</v>
      </c>
      <c r="B32548" s="32">
        <v>57664</v>
      </c>
      <c r="C32548" s="33" t="s">
        <v>563</v>
      </c>
      <c r="D32548" s="33" t="s">
        <v>564</v>
      </c>
      <c r="E32548" s="34">
        <v>159092</v>
      </c>
      <c r="F32548" s="35">
        <v>1.032</v>
      </c>
      <c r="G32548" s="34" t="s">
        <v>364</v>
      </c>
    </row>
    <row r="32549" spans="1:7">
      <c r="A32549" s="32">
        <v>2018</v>
      </c>
      <c r="B32549" s="32">
        <v>57664</v>
      </c>
      <c r="C32549" s="33" t="s">
        <v>563</v>
      </c>
      <c r="D32549" s="33" t="s">
        <v>564</v>
      </c>
      <c r="E32549" s="34">
        <v>245165</v>
      </c>
      <c r="F32549" s="35">
        <v>1.032</v>
      </c>
      <c r="G32549" s="34" t="s">
        <v>364</v>
      </c>
    </row>
    <row r="32550" spans="1:7">
      <c r="A32550" s="32">
        <v>2018</v>
      </c>
      <c r="B32550" s="32">
        <v>57664</v>
      </c>
      <c r="C32550" s="33" t="s">
        <v>563</v>
      </c>
      <c r="D32550" s="33" t="s">
        <v>564</v>
      </c>
      <c r="E32550" s="34">
        <v>367049</v>
      </c>
      <c r="F32550" s="35">
        <v>1.032</v>
      </c>
      <c r="G32550" s="34" t="s">
        <v>364</v>
      </c>
    </row>
    <row r="32551" spans="1:7">
      <c r="A32551" s="32">
        <v>2018</v>
      </c>
      <c r="B32551" s="32">
        <v>57664</v>
      </c>
      <c r="C32551" s="33" t="s">
        <v>563</v>
      </c>
      <c r="D32551" s="33" t="s">
        <v>564</v>
      </c>
      <c r="E32551" s="34">
        <v>471176</v>
      </c>
      <c r="F32551" s="35">
        <v>1.032</v>
      </c>
      <c r="G32551" s="34" t="s">
        <v>364</v>
      </c>
    </row>
    <row r="32552" spans="1:7">
      <c r="A32552" s="32">
        <v>2018</v>
      </c>
      <c r="B32552" s="32">
        <v>57664</v>
      </c>
      <c r="C32552" s="33" t="s">
        <v>563</v>
      </c>
      <c r="D32552" s="33" t="s">
        <v>564</v>
      </c>
      <c r="E32552" s="34">
        <v>42674</v>
      </c>
      <c r="F32552" s="35">
        <v>1.032</v>
      </c>
      <c r="G32552" s="34" t="s">
        <v>364</v>
      </c>
    </row>
    <row r="32553" spans="1:7">
      <c r="A32553" s="32">
        <v>2018</v>
      </c>
      <c r="B32553" s="32">
        <v>57703</v>
      </c>
      <c r="C32553" s="33" t="s">
        <v>563</v>
      </c>
      <c r="D32553" s="33" t="s">
        <v>564</v>
      </c>
      <c r="E32553" s="34">
        <v>179576</v>
      </c>
      <c r="F32553" s="35">
        <v>1.05</v>
      </c>
      <c r="G32553" s="34">
        <v>423.2</v>
      </c>
    </row>
    <row r="32554" spans="1:7">
      <c r="A32554" s="32">
        <v>2018</v>
      </c>
      <c r="B32554" s="32">
        <v>57794</v>
      </c>
      <c r="C32554" s="33" t="s">
        <v>563</v>
      </c>
      <c r="D32554" s="33" t="s">
        <v>564</v>
      </c>
      <c r="E32554" s="34">
        <v>3004339</v>
      </c>
      <c r="F32554" s="35">
        <v>1.0780000000000001</v>
      </c>
      <c r="G32554" s="34" t="s">
        <v>364</v>
      </c>
    </row>
    <row r="32555" spans="1:7">
      <c r="A32555" s="32">
        <v>2018</v>
      </c>
      <c r="B32555" s="32">
        <v>57839</v>
      </c>
      <c r="C32555" s="33" t="s">
        <v>563</v>
      </c>
      <c r="D32555" s="33" t="s">
        <v>564</v>
      </c>
      <c r="E32555" s="34">
        <v>2109706</v>
      </c>
      <c r="F32555" s="35">
        <v>1.03</v>
      </c>
      <c r="G32555" s="34" t="s">
        <v>364</v>
      </c>
    </row>
    <row r="32556" spans="1:7">
      <c r="A32556" s="32">
        <v>2018</v>
      </c>
      <c r="B32556" s="32">
        <v>57842</v>
      </c>
      <c r="C32556" s="33" t="s">
        <v>563</v>
      </c>
      <c r="D32556" s="33" t="s">
        <v>564</v>
      </c>
      <c r="E32556" s="34">
        <v>1804</v>
      </c>
      <c r="F32556" s="35">
        <v>1.0609999999999999</v>
      </c>
      <c r="G32556" s="34">
        <v>525.79999999999995</v>
      </c>
    </row>
    <row r="32557" spans="1:7">
      <c r="A32557" s="32">
        <v>2018</v>
      </c>
      <c r="B32557" s="32">
        <v>57881</v>
      </c>
      <c r="C32557" s="33" t="s">
        <v>563</v>
      </c>
      <c r="D32557" s="33" t="s">
        <v>564</v>
      </c>
      <c r="E32557" s="34">
        <v>220333</v>
      </c>
      <c r="F32557" s="35">
        <v>1.0940000000000001</v>
      </c>
      <c r="G32557" s="34">
        <v>371.3</v>
      </c>
    </row>
    <row r="32558" spans="1:7">
      <c r="A32558" s="32">
        <v>2018</v>
      </c>
      <c r="B32558" s="32">
        <v>57901</v>
      </c>
      <c r="C32558" s="33" t="s">
        <v>563</v>
      </c>
      <c r="D32558" s="33" t="s">
        <v>564</v>
      </c>
      <c r="E32558" s="34">
        <v>320183</v>
      </c>
      <c r="F32558" s="35">
        <v>1.03</v>
      </c>
      <c r="G32558" s="34" t="s">
        <v>364</v>
      </c>
    </row>
    <row r="32559" spans="1:7">
      <c r="A32559" s="32">
        <v>2018</v>
      </c>
      <c r="B32559" s="32">
        <v>57943</v>
      </c>
      <c r="C32559" s="33" t="s">
        <v>563</v>
      </c>
      <c r="D32559" s="33" t="s">
        <v>564</v>
      </c>
      <c r="E32559" s="34">
        <v>327633</v>
      </c>
      <c r="F32559" s="35">
        <v>1.0569999999999999</v>
      </c>
      <c r="G32559" s="34">
        <v>371.3</v>
      </c>
    </row>
    <row r="32560" spans="1:7">
      <c r="A32560" s="32">
        <v>2018</v>
      </c>
      <c r="B32560" s="32">
        <v>57953</v>
      </c>
      <c r="C32560" s="33" t="s">
        <v>563</v>
      </c>
      <c r="D32560" s="33" t="s">
        <v>564</v>
      </c>
      <c r="E32560" s="34">
        <v>31383</v>
      </c>
      <c r="F32560" s="35">
        <v>1.036</v>
      </c>
      <c r="G32560" s="34" t="s">
        <v>364</v>
      </c>
    </row>
    <row r="32561" spans="1:7">
      <c r="A32561" s="32">
        <v>2018</v>
      </c>
      <c r="B32561" s="32">
        <v>57953</v>
      </c>
      <c r="C32561" s="33" t="s">
        <v>568</v>
      </c>
      <c r="D32561" s="33" t="s">
        <v>569</v>
      </c>
      <c r="E32561" s="34">
        <v>6218</v>
      </c>
      <c r="F32561" s="35">
        <v>27.6</v>
      </c>
      <c r="G32561" s="34" t="s">
        <v>364</v>
      </c>
    </row>
    <row r="32562" spans="1:7">
      <c r="A32562" s="32">
        <v>2018</v>
      </c>
      <c r="B32562" s="32">
        <v>57978</v>
      </c>
      <c r="C32562" s="33" t="s">
        <v>563</v>
      </c>
      <c r="D32562" s="33" t="s">
        <v>564</v>
      </c>
      <c r="E32562" s="34">
        <v>1081830</v>
      </c>
      <c r="F32562" s="35">
        <v>1.036</v>
      </c>
      <c r="G32562" s="34">
        <v>568.79999999999995</v>
      </c>
    </row>
    <row r="32563" spans="1:7">
      <c r="A32563" s="32">
        <v>2018</v>
      </c>
      <c r="B32563" s="32">
        <v>58001</v>
      </c>
      <c r="C32563" s="33" t="s">
        <v>563</v>
      </c>
      <c r="D32563" s="33" t="s">
        <v>564</v>
      </c>
      <c r="E32563" s="34">
        <v>708609</v>
      </c>
      <c r="F32563" s="35">
        <v>1.02</v>
      </c>
      <c r="G32563" s="34" t="s">
        <v>364</v>
      </c>
    </row>
    <row r="32564" spans="1:7">
      <c r="A32564" s="32">
        <v>2018</v>
      </c>
      <c r="B32564" s="32">
        <v>58005</v>
      </c>
      <c r="C32564" s="33" t="s">
        <v>563</v>
      </c>
      <c r="D32564" s="33" t="s">
        <v>564</v>
      </c>
      <c r="E32564" s="34">
        <v>1248821</v>
      </c>
      <c r="F32564" s="35">
        <v>1.02</v>
      </c>
      <c r="G32564" s="34" t="s">
        <v>364</v>
      </c>
    </row>
    <row r="32565" spans="1:7">
      <c r="A32565" s="32">
        <v>2018</v>
      </c>
      <c r="B32565" s="32">
        <v>58079</v>
      </c>
      <c r="C32565" s="33" t="s">
        <v>563</v>
      </c>
      <c r="D32565" s="33" t="s">
        <v>564</v>
      </c>
      <c r="E32565" s="34">
        <v>2774108</v>
      </c>
      <c r="F32565" s="35">
        <v>1.0269999999999999</v>
      </c>
      <c r="G32565" s="34" t="s">
        <v>364</v>
      </c>
    </row>
    <row r="32566" spans="1:7">
      <c r="A32566" s="32">
        <v>2018</v>
      </c>
      <c r="B32566" s="32">
        <v>58215</v>
      </c>
      <c r="C32566" s="33" t="s">
        <v>563</v>
      </c>
      <c r="D32566" s="33" t="s">
        <v>564</v>
      </c>
      <c r="E32566" s="34">
        <v>1544591</v>
      </c>
      <c r="F32566" s="35">
        <v>1.034</v>
      </c>
      <c r="G32566" s="34">
        <v>437.3</v>
      </c>
    </row>
    <row r="32567" spans="1:7">
      <c r="A32567" s="32">
        <v>2018</v>
      </c>
      <c r="B32567" s="32">
        <v>58215</v>
      </c>
      <c r="C32567" s="33" t="s">
        <v>563</v>
      </c>
      <c r="D32567" s="33" t="s">
        <v>564</v>
      </c>
      <c r="E32567" s="34">
        <v>3172774</v>
      </c>
      <c r="F32567" s="35">
        <v>1.034</v>
      </c>
      <c r="G32567" s="34">
        <v>437.3</v>
      </c>
    </row>
    <row r="32568" spans="1:7">
      <c r="A32568" s="32">
        <v>2018</v>
      </c>
      <c r="B32568" s="32">
        <v>58236</v>
      </c>
      <c r="C32568" s="33" t="s">
        <v>563</v>
      </c>
      <c r="D32568" s="33" t="s">
        <v>564</v>
      </c>
      <c r="E32568" s="34">
        <v>276498</v>
      </c>
      <c r="F32568" s="35">
        <v>1.085</v>
      </c>
      <c r="G32568" s="34">
        <v>235</v>
      </c>
    </row>
    <row r="32569" spans="1:7">
      <c r="A32569" s="32">
        <v>2018</v>
      </c>
      <c r="B32569" s="32">
        <v>58236</v>
      </c>
      <c r="C32569" s="33" t="s">
        <v>563</v>
      </c>
      <c r="D32569" s="33" t="s">
        <v>564</v>
      </c>
      <c r="E32569" s="34">
        <v>7132</v>
      </c>
      <c r="F32569" s="35">
        <v>1.085</v>
      </c>
      <c r="G32569" s="34">
        <v>295</v>
      </c>
    </row>
    <row r="32570" spans="1:7">
      <c r="A32570" s="32">
        <v>2018</v>
      </c>
      <c r="B32570" s="32">
        <v>58236</v>
      </c>
      <c r="C32570" s="33" t="s">
        <v>563</v>
      </c>
      <c r="D32570" s="33" t="s">
        <v>564</v>
      </c>
      <c r="E32570" s="34">
        <v>145009</v>
      </c>
      <c r="F32570" s="35">
        <v>1.085</v>
      </c>
      <c r="G32570" s="34">
        <v>343.3</v>
      </c>
    </row>
    <row r="32571" spans="1:7">
      <c r="A32571" s="32">
        <v>2018</v>
      </c>
      <c r="B32571" s="32">
        <v>58236</v>
      </c>
      <c r="C32571" s="33" t="s">
        <v>563</v>
      </c>
      <c r="D32571" s="33" t="s">
        <v>564</v>
      </c>
      <c r="E32571" s="34">
        <v>111507</v>
      </c>
      <c r="F32571" s="35">
        <v>1.085</v>
      </c>
      <c r="G32571" s="34">
        <v>359.5</v>
      </c>
    </row>
    <row r="32572" spans="1:7">
      <c r="A32572" s="32">
        <v>2018</v>
      </c>
      <c r="B32572" s="32">
        <v>58236</v>
      </c>
      <c r="C32572" s="33" t="s">
        <v>563</v>
      </c>
      <c r="D32572" s="33" t="s">
        <v>564</v>
      </c>
      <c r="E32572" s="34">
        <v>103687</v>
      </c>
      <c r="F32572" s="35">
        <v>1.085</v>
      </c>
      <c r="G32572" s="34">
        <v>296.89999999999998</v>
      </c>
    </row>
    <row r="32573" spans="1:7">
      <c r="A32573" s="32">
        <v>2018</v>
      </c>
      <c r="B32573" s="32">
        <v>58236</v>
      </c>
      <c r="C32573" s="33" t="s">
        <v>563</v>
      </c>
      <c r="D32573" s="33" t="s">
        <v>564</v>
      </c>
      <c r="E32573" s="34">
        <v>243837</v>
      </c>
      <c r="F32573" s="35">
        <v>1.085</v>
      </c>
      <c r="G32573" s="34">
        <v>348.4</v>
      </c>
    </row>
    <row r="32574" spans="1:7">
      <c r="A32574" s="32">
        <v>2018</v>
      </c>
      <c r="B32574" s="32">
        <v>58236</v>
      </c>
      <c r="C32574" s="33" t="s">
        <v>563</v>
      </c>
      <c r="D32574" s="33" t="s">
        <v>564</v>
      </c>
      <c r="E32574" s="34">
        <v>7916</v>
      </c>
      <c r="F32574" s="35">
        <v>1.085</v>
      </c>
      <c r="G32574" s="34">
        <v>313.5</v>
      </c>
    </row>
    <row r="32575" spans="1:7">
      <c r="A32575" s="32">
        <v>2018</v>
      </c>
      <c r="B32575" s="32">
        <v>58236</v>
      </c>
      <c r="C32575" s="33" t="s">
        <v>563</v>
      </c>
      <c r="D32575" s="33" t="s">
        <v>564</v>
      </c>
      <c r="E32575" s="34">
        <v>15221</v>
      </c>
      <c r="F32575" s="35">
        <v>1.085</v>
      </c>
      <c r="G32575" s="34">
        <v>369.9</v>
      </c>
    </row>
    <row r="32576" spans="1:7">
      <c r="A32576" s="32">
        <v>2018</v>
      </c>
      <c r="B32576" s="32">
        <v>58236</v>
      </c>
      <c r="C32576" s="33" t="s">
        <v>563</v>
      </c>
      <c r="D32576" s="33" t="s">
        <v>564</v>
      </c>
      <c r="E32576" s="34">
        <v>34469</v>
      </c>
      <c r="F32576" s="35">
        <v>1.085</v>
      </c>
      <c r="G32576" s="34">
        <v>343</v>
      </c>
    </row>
    <row r="32577" spans="1:7">
      <c r="A32577" s="32">
        <v>2018</v>
      </c>
      <c r="B32577" s="32">
        <v>58236</v>
      </c>
      <c r="C32577" s="33" t="s">
        <v>563</v>
      </c>
      <c r="D32577" s="33" t="s">
        <v>564</v>
      </c>
      <c r="E32577" s="34">
        <v>35500</v>
      </c>
      <c r="F32577" s="35">
        <v>1.085</v>
      </c>
      <c r="G32577" s="34">
        <v>424.3</v>
      </c>
    </row>
    <row r="32578" spans="1:7">
      <c r="A32578" s="32">
        <v>2018</v>
      </c>
      <c r="B32578" s="32">
        <v>58260</v>
      </c>
      <c r="C32578" s="33" t="s">
        <v>563</v>
      </c>
      <c r="D32578" s="33" t="s">
        <v>564</v>
      </c>
      <c r="E32578" s="34">
        <v>5284495</v>
      </c>
      <c r="F32578" s="35">
        <v>1.036</v>
      </c>
      <c r="G32578" s="34">
        <v>444.3</v>
      </c>
    </row>
    <row r="32579" spans="1:7">
      <c r="A32579" s="32">
        <v>2018</v>
      </c>
      <c r="B32579" s="32">
        <v>58266</v>
      </c>
      <c r="C32579" s="33" t="s">
        <v>563</v>
      </c>
      <c r="D32579" s="33" t="s">
        <v>564</v>
      </c>
      <c r="E32579" s="34">
        <v>19574</v>
      </c>
      <c r="F32579" s="35">
        <v>1.097</v>
      </c>
      <c r="G32579" s="34">
        <v>230.1</v>
      </c>
    </row>
    <row r="32580" spans="1:7">
      <c r="A32580" s="32">
        <v>2018</v>
      </c>
      <c r="B32580" s="32">
        <v>58266</v>
      </c>
      <c r="C32580" s="33" t="s">
        <v>563</v>
      </c>
      <c r="D32580" s="33" t="s">
        <v>564</v>
      </c>
      <c r="E32580" s="34">
        <v>47812</v>
      </c>
      <c r="F32580" s="35">
        <v>1.097</v>
      </c>
      <c r="G32580" s="34">
        <v>371.6</v>
      </c>
    </row>
    <row r="32581" spans="1:7">
      <c r="A32581" s="32">
        <v>2018</v>
      </c>
      <c r="B32581" s="32">
        <v>58266</v>
      </c>
      <c r="C32581" s="33" t="s">
        <v>563</v>
      </c>
      <c r="D32581" s="33" t="s">
        <v>564</v>
      </c>
      <c r="E32581" s="34">
        <v>42842</v>
      </c>
      <c r="F32581" s="35">
        <v>1.097</v>
      </c>
      <c r="G32581" s="34">
        <v>328.9</v>
      </c>
    </row>
    <row r="32582" spans="1:7">
      <c r="A32582" s="32">
        <v>2018</v>
      </c>
      <c r="B32582" s="32">
        <v>58420</v>
      </c>
      <c r="C32582" s="33" t="s">
        <v>563</v>
      </c>
      <c r="D32582" s="33" t="s">
        <v>564</v>
      </c>
      <c r="E32582" s="34">
        <v>2867526</v>
      </c>
      <c r="F32582" s="35">
        <v>1.02</v>
      </c>
      <c r="G32582" s="34" t="s">
        <v>364</v>
      </c>
    </row>
    <row r="32583" spans="1:7">
      <c r="A32583" s="32">
        <v>2018</v>
      </c>
      <c r="B32583" s="32">
        <v>58426</v>
      </c>
      <c r="C32583" s="33" t="s">
        <v>563</v>
      </c>
      <c r="D32583" s="33" t="s">
        <v>564</v>
      </c>
      <c r="E32583" s="34">
        <v>1413381</v>
      </c>
      <c r="F32583" s="35">
        <v>1.03</v>
      </c>
      <c r="G32583" s="34" t="s">
        <v>364</v>
      </c>
    </row>
    <row r="32584" spans="1:7">
      <c r="A32584" s="32">
        <v>2018</v>
      </c>
      <c r="B32584" s="32">
        <v>58471</v>
      </c>
      <c r="C32584" s="33" t="s">
        <v>563</v>
      </c>
      <c r="D32584" s="33" t="s">
        <v>564</v>
      </c>
      <c r="E32584" s="34">
        <v>346020</v>
      </c>
      <c r="F32584" s="35">
        <v>1.03</v>
      </c>
      <c r="G32584" s="34" t="s">
        <v>364</v>
      </c>
    </row>
    <row r="32585" spans="1:7">
      <c r="A32585" s="32">
        <v>2018</v>
      </c>
      <c r="B32585" s="32">
        <v>58503</v>
      </c>
      <c r="C32585" s="33" t="s">
        <v>563</v>
      </c>
      <c r="D32585" s="33" t="s">
        <v>564</v>
      </c>
      <c r="E32585" s="34">
        <v>1970080</v>
      </c>
      <c r="F32585" s="35">
        <v>1.0449999999999999</v>
      </c>
      <c r="G32585" s="34">
        <v>201.2</v>
      </c>
    </row>
    <row r="32586" spans="1:7">
      <c r="A32586" s="32">
        <v>2018</v>
      </c>
      <c r="B32586" s="32">
        <v>58557</v>
      </c>
      <c r="C32586" s="33" t="s">
        <v>563</v>
      </c>
      <c r="D32586" s="33" t="s">
        <v>564</v>
      </c>
      <c r="E32586" s="34">
        <v>174</v>
      </c>
      <c r="F32586" s="35">
        <v>1.0169999999999999</v>
      </c>
      <c r="G32586" s="34">
        <v>79611.5</v>
      </c>
    </row>
    <row r="32587" spans="1:7">
      <c r="A32587" s="32">
        <v>2018</v>
      </c>
      <c r="B32587" s="32">
        <v>58557</v>
      </c>
      <c r="C32587" s="33" t="s">
        <v>563</v>
      </c>
      <c r="D32587" s="33" t="s">
        <v>564</v>
      </c>
      <c r="E32587" s="34">
        <v>1029517</v>
      </c>
      <c r="F32587" s="35">
        <v>1.0569999999999999</v>
      </c>
      <c r="G32587" s="34">
        <v>260.5</v>
      </c>
    </row>
    <row r="32588" spans="1:7">
      <c r="A32588" s="32">
        <v>2018</v>
      </c>
      <c r="B32588" s="32">
        <v>58562</v>
      </c>
      <c r="C32588" s="33" t="s">
        <v>563</v>
      </c>
      <c r="D32588" s="33" t="s">
        <v>564</v>
      </c>
      <c r="E32588" s="34">
        <v>13913</v>
      </c>
      <c r="F32588" s="35">
        <v>1.052</v>
      </c>
      <c r="G32588" s="34">
        <v>307.39999999999998</v>
      </c>
    </row>
    <row r="32589" spans="1:7">
      <c r="A32589" s="32">
        <v>2018</v>
      </c>
      <c r="B32589" s="32">
        <v>58562</v>
      </c>
      <c r="C32589" s="33" t="s">
        <v>563</v>
      </c>
      <c r="D32589" s="33" t="s">
        <v>564</v>
      </c>
      <c r="E32589" s="34">
        <v>28186</v>
      </c>
      <c r="F32589" s="35">
        <v>1.052</v>
      </c>
      <c r="G32589" s="34">
        <v>250.1</v>
      </c>
    </row>
    <row r="32590" spans="1:7">
      <c r="A32590" s="32">
        <v>2018</v>
      </c>
      <c r="B32590" s="32">
        <v>58562</v>
      </c>
      <c r="C32590" s="33" t="s">
        <v>563</v>
      </c>
      <c r="D32590" s="33" t="s">
        <v>564</v>
      </c>
      <c r="E32590" s="34">
        <v>115956</v>
      </c>
      <c r="F32590" s="35">
        <v>1.052</v>
      </c>
      <c r="G32590" s="34">
        <v>286.7</v>
      </c>
    </row>
    <row r="32591" spans="1:7">
      <c r="A32591" s="32">
        <v>2018</v>
      </c>
      <c r="B32591" s="32">
        <v>58562</v>
      </c>
      <c r="C32591" s="33" t="s">
        <v>563</v>
      </c>
      <c r="D32591" s="33" t="s">
        <v>564</v>
      </c>
      <c r="E32591" s="34">
        <v>46508</v>
      </c>
      <c r="F32591" s="35">
        <v>1.052</v>
      </c>
      <c r="G32591" s="34">
        <v>304</v>
      </c>
    </row>
    <row r="32592" spans="1:7">
      <c r="A32592" s="32">
        <v>2018</v>
      </c>
      <c r="B32592" s="32">
        <v>58562</v>
      </c>
      <c r="C32592" s="33" t="s">
        <v>563</v>
      </c>
      <c r="D32592" s="33" t="s">
        <v>564</v>
      </c>
      <c r="E32592" s="34">
        <v>56116</v>
      </c>
      <c r="F32592" s="35">
        <v>1.052</v>
      </c>
      <c r="G32592" s="34">
        <v>314.7</v>
      </c>
    </row>
    <row r="32593" spans="1:7">
      <c r="A32593" s="32">
        <v>2018</v>
      </c>
      <c r="B32593" s="32">
        <v>58562</v>
      </c>
      <c r="C32593" s="33" t="s">
        <v>563</v>
      </c>
      <c r="D32593" s="33" t="s">
        <v>564</v>
      </c>
      <c r="E32593" s="34">
        <v>60320</v>
      </c>
      <c r="F32593" s="35">
        <v>1.052</v>
      </c>
      <c r="G32593" s="34">
        <v>310.7</v>
      </c>
    </row>
    <row r="32594" spans="1:7">
      <c r="A32594" s="32">
        <v>2018</v>
      </c>
      <c r="B32594" s="32">
        <v>58562</v>
      </c>
      <c r="C32594" s="33" t="s">
        <v>563</v>
      </c>
      <c r="D32594" s="33" t="s">
        <v>564</v>
      </c>
      <c r="E32594" s="34">
        <v>60769</v>
      </c>
      <c r="F32594" s="35">
        <v>1.052</v>
      </c>
      <c r="G32594" s="34">
        <v>296.7</v>
      </c>
    </row>
    <row r="32595" spans="1:7">
      <c r="A32595" s="32">
        <v>2018</v>
      </c>
      <c r="B32595" s="32">
        <v>58562</v>
      </c>
      <c r="C32595" s="33" t="s">
        <v>563</v>
      </c>
      <c r="D32595" s="33" t="s">
        <v>564</v>
      </c>
      <c r="E32595" s="34">
        <v>66318</v>
      </c>
      <c r="F32595" s="35">
        <v>1.052</v>
      </c>
      <c r="G32595" s="34">
        <v>312.3</v>
      </c>
    </row>
    <row r="32596" spans="1:7">
      <c r="A32596" s="32">
        <v>2018</v>
      </c>
      <c r="B32596" s="32">
        <v>58562</v>
      </c>
      <c r="C32596" s="33" t="s">
        <v>563</v>
      </c>
      <c r="D32596" s="33" t="s">
        <v>564</v>
      </c>
      <c r="E32596" s="34">
        <v>80476</v>
      </c>
      <c r="F32596" s="35">
        <v>1.052</v>
      </c>
      <c r="G32596" s="34">
        <v>316.2</v>
      </c>
    </row>
    <row r="32597" spans="1:7">
      <c r="A32597" s="32">
        <v>2018</v>
      </c>
      <c r="B32597" s="32">
        <v>58562</v>
      </c>
      <c r="C32597" s="33" t="s">
        <v>563</v>
      </c>
      <c r="D32597" s="33" t="s">
        <v>564</v>
      </c>
      <c r="E32597" s="34">
        <v>96927</v>
      </c>
      <c r="F32597" s="35">
        <v>1.052</v>
      </c>
      <c r="G32597" s="34">
        <v>284.5</v>
      </c>
    </row>
    <row r="32598" spans="1:7">
      <c r="A32598" s="32">
        <v>2018</v>
      </c>
      <c r="B32598" s="32">
        <v>58562</v>
      </c>
      <c r="C32598" s="33" t="s">
        <v>563</v>
      </c>
      <c r="D32598" s="33" t="s">
        <v>564</v>
      </c>
      <c r="E32598" s="34">
        <v>4368</v>
      </c>
      <c r="F32598" s="35">
        <v>1.052</v>
      </c>
      <c r="G32598" s="34">
        <v>282.3</v>
      </c>
    </row>
    <row r="32599" spans="1:7">
      <c r="A32599" s="32">
        <v>2018</v>
      </c>
      <c r="B32599" s="32">
        <v>58562</v>
      </c>
      <c r="C32599" s="33" t="s">
        <v>563</v>
      </c>
      <c r="D32599" s="33" t="s">
        <v>564</v>
      </c>
      <c r="E32599" s="34">
        <v>2850</v>
      </c>
      <c r="F32599" s="35">
        <v>1.052</v>
      </c>
      <c r="G32599" s="34">
        <v>303.3</v>
      </c>
    </row>
    <row r="32600" spans="1:7">
      <c r="A32600" s="32">
        <v>2018</v>
      </c>
      <c r="B32600" s="32">
        <v>58562</v>
      </c>
      <c r="C32600" s="33" t="s">
        <v>563</v>
      </c>
      <c r="D32600" s="33" t="s">
        <v>564</v>
      </c>
      <c r="E32600" s="34">
        <v>818</v>
      </c>
      <c r="F32600" s="35">
        <v>1.052</v>
      </c>
      <c r="G32600" s="34">
        <v>256.39999999999998</v>
      </c>
    </row>
    <row r="32601" spans="1:7">
      <c r="A32601" s="32">
        <v>2018</v>
      </c>
      <c r="B32601" s="32">
        <v>58562</v>
      </c>
      <c r="C32601" s="33" t="s">
        <v>563</v>
      </c>
      <c r="D32601" s="33" t="s">
        <v>564</v>
      </c>
      <c r="E32601" s="34">
        <v>32989</v>
      </c>
      <c r="F32601" s="35">
        <v>1.052</v>
      </c>
      <c r="G32601" s="34">
        <v>324.60000000000002</v>
      </c>
    </row>
    <row r="32602" spans="1:7">
      <c r="A32602" s="32">
        <v>2018</v>
      </c>
      <c r="B32602" s="32">
        <v>58697</v>
      </c>
      <c r="C32602" s="33" t="s">
        <v>563</v>
      </c>
      <c r="D32602" s="33" t="s">
        <v>564</v>
      </c>
      <c r="E32602" s="34">
        <v>1077058</v>
      </c>
      <c r="F32602" s="35">
        <v>1.0269999999999999</v>
      </c>
      <c r="G32602" s="34">
        <v>664</v>
      </c>
    </row>
    <row r="32603" spans="1:7">
      <c r="A32603" s="32">
        <v>2018</v>
      </c>
      <c r="B32603" s="32">
        <v>58697</v>
      </c>
      <c r="C32603" s="33" t="s">
        <v>563</v>
      </c>
      <c r="D32603" s="33" t="s">
        <v>564</v>
      </c>
      <c r="E32603" s="34">
        <v>193365</v>
      </c>
      <c r="F32603" s="35">
        <v>1.03</v>
      </c>
      <c r="G32603" s="34">
        <v>467.9</v>
      </c>
    </row>
    <row r="32604" spans="1:7">
      <c r="A32604" s="32">
        <v>2018</v>
      </c>
      <c r="B32604" s="32">
        <v>58835</v>
      </c>
      <c r="C32604" s="33" t="s">
        <v>563</v>
      </c>
      <c r="D32604" s="33" t="s">
        <v>564</v>
      </c>
      <c r="E32604" s="34">
        <v>412311</v>
      </c>
      <c r="F32604" s="35">
        <v>1.0389999999999999</v>
      </c>
      <c r="G32604" s="34">
        <v>273.39999999999998</v>
      </c>
    </row>
    <row r="32605" spans="1:7">
      <c r="A32605" s="32">
        <v>2018</v>
      </c>
      <c r="B32605" s="32">
        <v>59004</v>
      </c>
      <c r="C32605" s="33" t="s">
        <v>563</v>
      </c>
      <c r="D32605" s="33" t="s">
        <v>564</v>
      </c>
      <c r="E32605" s="34">
        <v>3180044</v>
      </c>
      <c r="F32605" s="35">
        <v>1.042</v>
      </c>
      <c r="G32605" s="34" t="s">
        <v>364</v>
      </c>
    </row>
    <row r="32606" spans="1:7">
      <c r="A32606" s="32">
        <v>2018</v>
      </c>
      <c r="B32606" s="32">
        <v>59220</v>
      </c>
      <c r="C32606" s="33" t="s">
        <v>563</v>
      </c>
      <c r="D32606" s="33" t="s">
        <v>564</v>
      </c>
      <c r="E32606" s="34">
        <v>3887</v>
      </c>
      <c r="F32606" s="35">
        <v>1.0289999999999999</v>
      </c>
      <c r="G32606" s="34">
        <v>507.1</v>
      </c>
    </row>
    <row r="32607" spans="1:7">
      <c r="A32607" s="32">
        <v>2018</v>
      </c>
      <c r="B32607" s="32">
        <v>59220</v>
      </c>
      <c r="C32607" s="33" t="s">
        <v>563</v>
      </c>
      <c r="D32607" s="33" t="s">
        <v>564</v>
      </c>
      <c r="E32607" s="34">
        <v>4859</v>
      </c>
      <c r="F32607" s="35">
        <v>1.0289999999999999</v>
      </c>
      <c r="G32607" s="34">
        <v>547.1</v>
      </c>
    </row>
    <row r="32608" spans="1:7">
      <c r="A32608" s="32">
        <v>2018</v>
      </c>
      <c r="B32608" s="32">
        <v>59220</v>
      </c>
      <c r="C32608" s="33" t="s">
        <v>563</v>
      </c>
      <c r="D32608" s="33" t="s">
        <v>564</v>
      </c>
      <c r="E32608" s="34">
        <v>4956</v>
      </c>
      <c r="F32608" s="35">
        <v>1.0289999999999999</v>
      </c>
      <c r="G32608" s="34">
        <v>402.1</v>
      </c>
    </row>
    <row r="32609" spans="1:7">
      <c r="A32609" s="32">
        <v>2018</v>
      </c>
      <c r="B32609" s="32">
        <v>59220</v>
      </c>
      <c r="C32609" s="33" t="s">
        <v>563</v>
      </c>
      <c r="D32609" s="33" t="s">
        <v>564</v>
      </c>
      <c r="E32609" s="34">
        <v>9718</v>
      </c>
      <c r="F32609" s="35">
        <v>1.0289999999999999</v>
      </c>
      <c r="G32609" s="34">
        <v>397</v>
      </c>
    </row>
    <row r="32610" spans="1:7">
      <c r="A32610" s="32">
        <v>2018</v>
      </c>
      <c r="B32610" s="32">
        <v>59220</v>
      </c>
      <c r="C32610" s="33" t="s">
        <v>563</v>
      </c>
      <c r="D32610" s="33" t="s">
        <v>564</v>
      </c>
      <c r="E32610" s="34">
        <v>11662</v>
      </c>
      <c r="F32610" s="35">
        <v>1.0289999999999999</v>
      </c>
      <c r="G32610" s="34">
        <v>547</v>
      </c>
    </row>
    <row r="32611" spans="1:7">
      <c r="A32611" s="32">
        <v>2018</v>
      </c>
      <c r="B32611" s="32">
        <v>59220</v>
      </c>
      <c r="C32611" s="33" t="s">
        <v>563</v>
      </c>
      <c r="D32611" s="33" t="s">
        <v>564</v>
      </c>
      <c r="E32611" s="34">
        <v>21380</v>
      </c>
      <c r="F32611" s="35">
        <v>1.0289999999999999</v>
      </c>
      <c r="G32611" s="34">
        <v>532.1</v>
      </c>
    </row>
    <row r="32612" spans="1:7">
      <c r="A32612" s="32">
        <v>2018</v>
      </c>
      <c r="B32612" s="32">
        <v>59220</v>
      </c>
      <c r="C32612" s="33" t="s">
        <v>563</v>
      </c>
      <c r="D32612" s="33" t="s">
        <v>564</v>
      </c>
      <c r="E32612" s="34">
        <v>747328</v>
      </c>
      <c r="F32612" s="35">
        <v>1.0289999999999999</v>
      </c>
      <c r="G32612" s="34">
        <v>337.8</v>
      </c>
    </row>
    <row r="32613" spans="1:7">
      <c r="A32613" s="32">
        <v>2018</v>
      </c>
      <c r="B32613" s="32">
        <v>59220</v>
      </c>
      <c r="C32613" s="33" t="s">
        <v>563</v>
      </c>
      <c r="D32613" s="33" t="s">
        <v>564</v>
      </c>
      <c r="E32613" s="34">
        <v>270327</v>
      </c>
      <c r="F32613" s="35">
        <v>1.0289999999999999</v>
      </c>
      <c r="G32613" s="34">
        <v>452.6</v>
      </c>
    </row>
    <row r="32614" spans="1:7">
      <c r="A32614" s="32">
        <v>2018</v>
      </c>
      <c r="B32614" s="32">
        <v>59220</v>
      </c>
      <c r="C32614" s="33" t="s">
        <v>563</v>
      </c>
      <c r="D32614" s="33" t="s">
        <v>564</v>
      </c>
      <c r="E32614" s="34">
        <v>281827</v>
      </c>
      <c r="F32614" s="35">
        <v>1.0289999999999999</v>
      </c>
      <c r="G32614" s="34">
        <v>457.9</v>
      </c>
    </row>
    <row r="32615" spans="1:7">
      <c r="A32615" s="32">
        <v>2018</v>
      </c>
      <c r="B32615" s="32">
        <v>59220</v>
      </c>
      <c r="C32615" s="33" t="s">
        <v>563</v>
      </c>
      <c r="D32615" s="33" t="s">
        <v>564</v>
      </c>
      <c r="E32615" s="34">
        <v>281827</v>
      </c>
      <c r="F32615" s="35">
        <v>1.0289999999999999</v>
      </c>
      <c r="G32615" s="34">
        <v>456.4</v>
      </c>
    </row>
    <row r="32616" spans="1:7">
      <c r="A32616" s="32">
        <v>2018</v>
      </c>
      <c r="B32616" s="32">
        <v>59220</v>
      </c>
      <c r="C32616" s="33" t="s">
        <v>563</v>
      </c>
      <c r="D32616" s="33" t="s">
        <v>564</v>
      </c>
      <c r="E32616" s="34">
        <v>306122</v>
      </c>
      <c r="F32616" s="35">
        <v>1.0289999999999999</v>
      </c>
      <c r="G32616" s="34">
        <v>408.8</v>
      </c>
    </row>
    <row r="32617" spans="1:7">
      <c r="A32617" s="32">
        <v>2018</v>
      </c>
      <c r="B32617" s="32">
        <v>59220</v>
      </c>
      <c r="C32617" s="33" t="s">
        <v>563</v>
      </c>
      <c r="D32617" s="33" t="s">
        <v>564</v>
      </c>
      <c r="E32617" s="34">
        <v>342371</v>
      </c>
      <c r="F32617" s="35">
        <v>1.0289999999999999</v>
      </c>
      <c r="G32617" s="34">
        <v>400.9</v>
      </c>
    </row>
    <row r="32618" spans="1:7">
      <c r="A32618" s="32">
        <v>2018</v>
      </c>
      <c r="B32618" s="32">
        <v>59220</v>
      </c>
      <c r="C32618" s="33" t="s">
        <v>563</v>
      </c>
      <c r="D32618" s="33" t="s">
        <v>564</v>
      </c>
      <c r="E32618" s="34">
        <v>184397</v>
      </c>
      <c r="F32618" s="35">
        <v>1.0289999999999999</v>
      </c>
      <c r="G32618" s="34">
        <v>400.8</v>
      </c>
    </row>
    <row r="32619" spans="1:7">
      <c r="A32619" s="32">
        <v>2018</v>
      </c>
      <c r="B32619" s="32">
        <v>59325</v>
      </c>
      <c r="C32619" s="33" t="s">
        <v>563</v>
      </c>
      <c r="D32619" s="33" t="s">
        <v>564</v>
      </c>
      <c r="E32619" s="34">
        <v>1350201</v>
      </c>
      <c r="F32619" s="35">
        <v>1.024</v>
      </c>
      <c r="G32619" s="34" t="s">
        <v>364</v>
      </c>
    </row>
    <row r="32620" spans="1:7">
      <c r="A32620" s="32">
        <v>2018</v>
      </c>
      <c r="B32620" s="32">
        <v>59326</v>
      </c>
      <c r="C32620" s="33" t="s">
        <v>563</v>
      </c>
      <c r="D32620" s="33" t="s">
        <v>564</v>
      </c>
      <c r="E32620" s="34">
        <v>1929359</v>
      </c>
      <c r="F32620" s="35">
        <v>1.0620000000000001</v>
      </c>
      <c r="G32620" s="34" t="s">
        <v>364</v>
      </c>
    </row>
    <row r="32621" spans="1:7">
      <c r="A32621" s="32">
        <v>2018</v>
      </c>
      <c r="B32621" s="32">
        <v>59338</v>
      </c>
      <c r="C32621" s="33" t="s">
        <v>563</v>
      </c>
      <c r="D32621" s="33" t="s">
        <v>564</v>
      </c>
      <c r="E32621" s="34">
        <v>637793</v>
      </c>
      <c r="F32621" s="35">
        <v>1.0609999999999999</v>
      </c>
      <c r="G32621" s="34">
        <v>258.60000000000002</v>
      </c>
    </row>
    <row r="32622" spans="1:7">
      <c r="A32622" s="32">
        <v>2018</v>
      </c>
      <c r="B32622" s="32">
        <v>59338</v>
      </c>
      <c r="C32622" s="33" t="s">
        <v>563</v>
      </c>
      <c r="D32622" s="33" t="s">
        <v>564</v>
      </c>
      <c r="E32622" s="34">
        <v>439726</v>
      </c>
      <c r="F32622" s="35">
        <v>1.0609999999999999</v>
      </c>
      <c r="G32622" s="34">
        <v>281.8</v>
      </c>
    </row>
    <row r="32623" spans="1:7">
      <c r="A32623" s="32">
        <v>2018</v>
      </c>
      <c r="B32623" s="32">
        <v>59391</v>
      </c>
      <c r="C32623" s="33" t="s">
        <v>563</v>
      </c>
      <c r="D32623" s="33" t="s">
        <v>564</v>
      </c>
      <c r="E32623" s="34">
        <v>251629</v>
      </c>
      <c r="F32623" s="35">
        <v>1.0269999999999999</v>
      </c>
      <c r="G32623" s="34">
        <v>497.7</v>
      </c>
    </row>
    <row r="32624" spans="1:7">
      <c r="A32624" s="32">
        <v>2018</v>
      </c>
      <c r="B32624" s="32">
        <v>59764</v>
      </c>
      <c r="C32624" s="33" t="s">
        <v>563</v>
      </c>
      <c r="D32624" s="33" t="s">
        <v>564</v>
      </c>
      <c r="E32624" s="34">
        <v>2691673</v>
      </c>
      <c r="F32624" s="35">
        <v>1.0660000000000001</v>
      </c>
      <c r="G32624" s="34" t="s">
        <v>364</v>
      </c>
    </row>
    <row r="32625" spans="1:7">
      <c r="A32625" s="32">
        <v>2018</v>
      </c>
      <c r="B32625" s="32">
        <v>59773</v>
      </c>
      <c r="C32625" s="33" t="s">
        <v>563</v>
      </c>
      <c r="D32625" s="33" t="s">
        <v>564</v>
      </c>
      <c r="E32625" s="34">
        <v>2037134</v>
      </c>
      <c r="F32625" s="35">
        <v>1.038</v>
      </c>
      <c r="G32625" s="34" t="s">
        <v>364</v>
      </c>
    </row>
    <row r="32626" spans="1:7">
      <c r="A32626" s="32">
        <v>2018</v>
      </c>
      <c r="B32626" s="32">
        <v>59784</v>
      </c>
      <c r="C32626" s="33" t="s">
        <v>563</v>
      </c>
      <c r="D32626" s="33" t="s">
        <v>564</v>
      </c>
      <c r="E32626" s="34">
        <v>2246255</v>
      </c>
      <c r="F32626" s="35">
        <v>1.03</v>
      </c>
      <c r="G32626" s="34">
        <v>279</v>
      </c>
    </row>
    <row r="32627" spans="1:7">
      <c r="A32627" s="32">
        <v>2018</v>
      </c>
      <c r="B32627" s="32">
        <v>59812</v>
      </c>
      <c r="C32627" s="33" t="s">
        <v>563</v>
      </c>
      <c r="D32627" s="33" t="s">
        <v>564</v>
      </c>
      <c r="E32627" s="34">
        <v>3484725</v>
      </c>
      <c r="F32627" s="35">
        <v>1.0349999999999999</v>
      </c>
      <c r="G32627" s="34" t="s">
        <v>364</v>
      </c>
    </row>
    <row r="32628" spans="1:7">
      <c r="A32628" s="32">
        <v>2018</v>
      </c>
      <c r="B32628" s="32">
        <v>59906</v>
      </c>
      <c r="C32628" s="33" t="s">
        <v>563</v>
      </c>
      <c r="D32628" s="33" t="s">
        <v>564</v>
      </c>
      <c r="E32628" s="34">
        <v>3481185</v>
      </c>
      <c r="F32628" s="35">
        <v>1.0309999999999999</v>
      </c>
      <c r="G32628" s="34" t="s">
        <v>364</v>
      </c>
    </row>
    <row r="32629" spans="1:7">
      <c r="A32629" s="32">
        <v>2018</v>
      </c>
      <c r="B32629" s="32">
        <v>60122</v>
      </c>
      <c r="C32629" s="33" t="s">
        <v>563</v>
      </c>
      <c r="D32629" s="33" t="s">
        <v>564</v>
      </c>
      <c r="E32629" s="34">
        <v>2897282</v>
      </c>
      <c r="F32629" s="35">
        <v>1.0249999999999999</v>
      </c>
      <c r="G32629" s="34" t="s">
        <v>364</v>
      </c>
    </row>
    <row r="32630" spans="1:7">
      <c r="A32630" s="32">
        <v>2018</v>
      </c>
      <c r="B32630" s="32">
        <v>60264</v>
      </c>
      <c r="C32630" s="33" t="s">
        <v>563</v>
      </c>
      <c r="D32630" s="33" t="s">
        <v>564</v>
      </c>
      <c r="E32630" s="34">
        <v>72243</v>
      </c>
      <c r="F32630" s="35">
        <v>1.02</v>
      </c>
      <c r="G32630" s="34" t="s">
        <v>364</v>
      </c>
    </row>
    <row r="32631" spans="1:7">
      <c r="A32631" s="32">
        <v>2018</v>
      </c>
      <c r="B32631" s="32">
        <v>60302</v>
      </c>
      <c r="C32631" s="33" t="s">
        <v>563</v>
      </c>
      <c r="D32631" s="33" t="s">
        <v>564</v>
      </c>
      <c r="E32631" s="34">
        <v>472275</v>
      </c>
      <c r="F32631" s="35">
        <v>1.0169999999999999</v>
      </c>
      <c r="G32631" s="34" t="s">
        <v>364</v>
      </c>
    </row>
    <row r="32632" spans="1:7">
      <c r="A32632" s="32">
        <v>2018</v>
      </c>
      <c r="B32632" s="32">
        <v>60357</v>
      </c>
      <c r="C32632" s="33" t="s">
        <v>563</v>
      </c>
      <c r="D32632" s="33" t="s">
        <v>564</v>
      </c>
      <c r="E32632" s="34">
        <v>3877238</v>
      </c>
      <c r="F32632" s="35">
        <v>1.0269999999999999</v>
      </c>
      <c r="G32632" s="34" t="s">
        <v>364</v>
      </c>
    </row>
    <row r="32633" spans="1:7">
      <c r="A32633" s="32">
        <v>2018</v>
      </c>
      <c r="B32633" s="32">
        <v>60368</v>
      </c>
      <c r="C32633" s="33" t="s">
        <v>563</v>
      </c>
      <c r="D32633" s="33" t="s">
        <v>564</v>
      </c>
      <c r="E32633" s="34">
        <v>3187782</v>
      </c>
      <c r="F32633" s="35">
        <v>1.0289999999999999</v>
      </c>
      <c r="G32633" s="34" t="s">
        <v>364</v>
      </c>
    </row>
    <row r="32634" spans="1:7">
      <c r="A32634" s="32">
        <v>2018</v>
      </c>
      <c r="B32634" s="32">
        <v>60376</v>
      </c>
      <c r="C32634" s="33" t="s">
        <v>563</v>
      </c>
      <c r="D32634" s="33" t="s">
        <v>564</v>
      </c>
      <c r="E32634" s="34">
        <v>3230556</v>
      </c>
      <c r="F32634" s="35">
        <v>1.0580000000000001</v>
      </c>
      <c r="G32634" s="34" t="s">
        <v>364</v>
      </c>
    </row>
    <row r="32635" spans="1:7">
      <c r="A32635" s="32">
        <v>2018</v>
      </c>
      <c r="B32635" s="32">
        <v>60768</v>
      </c>
      <c r="C32635" s="33" t="s">
        <v>563</v>
      </c>
      <c r="D32635" s="33" t="s">
        <v>564</v>
      </c>
      <c r="E32635" s="34">
        <v>1337520</v>
      </c>
      <c r="F32635" s="35">
        <v>1.0609999999999999</v>
      </c>
      <c r="G32635" s="34" t="s">
        <v>364</v>
      </c>
    </row>
    <row r="32636" spans="1:7">
      <c r="A32636" s="32">
        <v>2018</v>
      </c>
      <c r="B32636" s="32">
        <v>60903</v>
      </c>
      <c r="C32636" s="33" t="s">
        <v>563</v>
      </c>
      <c r="D32636" s="33" t="s">
        <v>564</v>
      </c>
      <c r="E32636" s="34">
        <v>14413</v>
      </c>
      <c r="F32636" s="35">
        <v>1.028</v>
      </c>
      <c r="G32636" s="34" t="s">
        <v>364</v>
      </c>
    </row>
    <row r="32637" spans="1:7">
      <c r="A32637" s="32">
        <v>2018</v>
      </c>
      <c r="B32637" s="32">
        <v>61643</v>
      </c>
      <c r="C32637" s="33" t="s">
        <v>563</v>
      </c>
      <c r="D32637" s="33" t="s">
        <v>564</v>
      </c>
      <c r="E32637" s="34">
        <v>145481</v>
      </c>
      <c r="F32637" s="35">
        <v>1</v>
      </c>
      <c r="G32637" s="34">
        <v>441</v>
      </c>
    </row>
    <row r="32638" spans="1:7">
      <c r="A32638" s="32">
        <v>2018</v>
      </c>
      <c r="B32638" s="32">
        <v>3</v>
      </c>
      <c r="C32638" s="33" t="s">
        <v>353</v>
      </c>
      <c r="D32638" s="33" t="s">
        <v>354</v>
      </c>
      <c r="E32638" s="34">
        <v>122597</v>
      </c>
      <c r="F32638" s="35">
        <v>20.542000000000002</v>
      </c>
      <c r="G32638" s="34">
        <v>309.39999999999998</v>
      </c>
    </row>
    <row r="32639" spans="1:7">
      <c r="A32639" s="32">
        <v>2018</v>
      </c>
      <c r="B32639" s="32">
        <v>3</v>
      </c>
      <c r="C32639" s="33" t="s">
        <v>563</v>
      </c>
      <c r="D32639" s="33" t="s">
        <v>564</v>
      </c>
      <c r="E32639" s="34">
        <v>175776</v>
      </c>
      <c r="F32639" s="35">
        <v>1.0209999999999999</v>
      </c>
      <c r="G32639" s="34">
        <v>811.7</v>
      </c>
    </row>
    <row r="32640" spans="1:7">
      <c r="A32640" s="32">
        <v>2018</v>
      </c>
      <c r="B32640" s="32">
        <v>3</v>
      </c>
      <c r="C32640" s="33" t="s">
        <v>563</v>
      </c>
      <c r="D32640" s="33" t="s">
        <v>564</v>
      </c>
      <c r="E32640" s="34">
        <v>4756740</v>
      </c>
      <c r="F32640" s="35">
        <v>1.018</v>
      </c>
      <c r="G32640" s="34">
        <v>408.8</v>
      </c>
    </row>
    <row r="32641" spans="1:7">
      <c r="A32641" s="32">
        <v>2018</v>
      </c>
      <c r="B32641" s="32">
        <v>7</v>
      </c>
      <c r="C32641" s="33" t="s">
        <v>563</v>
      </c>
      <c r="D32641" s="33" t="s">
        <v>564</v>
      </c>
      <c r="E32641" s="34">
        <v>294072</v>
      </c>
      <c r="F32641" s="35">
        <v>1.0289999999999999</v>
      </c>
      <c r="G32641" s="34">
        <v>406</v>
      </c>
    </row>
    <row r="32642" spans="1:7">
      <c r="A32642" s="32">
        <v>2018</v>
      </c>
      <c r="B32642" s="32">
        <v>8</v>
      </c>
      <c r="C32642" s="33" t="s">
        <v>565</v>
      </c>
      <c r="D32642" s="33" t="s">
        <v>566</v>
      </c>
      <c r="E32642" s="34">
        <v>1262</v>
      </c>
      <c r="F32642" s="35">
        <v>5.8</v>
      </c>
      <c r="G32642" s="34">
        <v>1302.2</v>
      </c>
    </row>
    <row r="32643" spans="1:7">
      <c r="A32643" s="32">
        <v>2018</v>
      </c>
      <c r="B32643" s="32">
        <v>8</v>
      </c>
      <c r="C32643" s="33" t="s">
        <v>353</v>
      </c>
      <c r="D32643" s="33" t="s">
        <v>354</v>
      </c>
      <c r="E32643" s="34">
        <v>78104</v>
      </c>
      <c r="F32643" s="35">
        <v>21.2</v>
      </c>
      <c r="G32643" s="34">
        <v>428</v>
      </c>
    </row>
    <row r="32644" spans="1:7">
      <c r="A32644" s="32">
        <v>2018</v>
      </c>
      <c r="B32644" s="32">
        <v>10</v>
      </c>
      <c r="C32644" s="33" t="s">
        <v>563</v>
      </c>
      <c r="D32644" s="33" t="s">
        <v>564</v>
      </c>
      <c r="E32644" s="34">
        <v>1112557</v>
      </c>
      <c r="F32644" s="35">
        <v>1.0289999999999999</v>
      </c>
      <c r="G32644" s="34">
        <v>600.6</v>
      </c>
    </row>
    <row r="32645" spans="1:7">
      <c r="A32645" s="32">
        <v>2018</v>
      </c>
      <c r="B32645" s="32">
        <v>26</v>
      </c>
      <c r="C32645" s="33" t="s">
        <v>353</v>
      </c>
      <c r="D32645" s="33" t="s">
        <v>354</v>
      </c>
      <c r="E32645" s="34">
        <v>23493</v>
      </c>
      <c r="F32645" s="35">
        <v>23.504000000000001</v>
      </c>
      <c r="G32645" s="34">
        <v>217.3</v>
      </c>
    </row>
    <row r="32646" spans="1:7">
      <c r="A32646" s="32">
        <v>2018</v>
      </c>
      <c r="B32646" s="32">
        <v>26</v>
      </c>
      <c r="C32646" s="33" t="s">
        <v>353</v>
      </c>
      <c r="D32646" s="33" t="s">
        <v>354</v>
      </c>
      <c r="E32646" s="34">
        <v>53096</v>
      </c>
      <c r="F32646" s="35">
        <v>23.501999999999999</v>
      </c>
      <c r="G32646" s="34">
        <v>426</v>
      </c>
    </row>
    <row r="32647" spans="1:7">
      <c r="A32647" s="32">
        <v>2018</v>
      </c>
      <c r="B32647" s="32">
        <v>26</v>
      </c>
      <c r="C32647" s="33" t="s">
        <v>353</v>
      </c>
      <c r="D32647" s="33" t="s">
        <v>354</v>
      </c>
      <c r="E32647" s="34">
        <v>21975</v>
      </c>
      <c r="F32647" s="35">
        <v>21.388000000000002</v>
      </c>
      <c r="G32647" s="34">
        <v>456.3</v>
      </c>
    </row>
    <row r="32648" spans="1:7">
      <c r="A32648" s="32">
        <v>2018</v>
      </c>
      <c r="B32648" s="32">
        <v>26</v>
      </c>
      <c r="C32648" s="33" t="s">
        <v>353</v>
      </c>
      <c r="D32648" s="33" t="s">
        <v>354</v>
      </c>
      <c r="E32648" s="34">
        <v>58541</v>
      </c>
      <c r="F32648" s="35">
        <v>23.138000000000002</v>
      </c>
      <c r="G32648" s="34">
        <v>233.9</v>
      </c>
    </row>
    <row r="32649" spans="1:7">
      <c r="A32649" s="32">
        <v>2018</v>
      </c>
      <c r="B32649" s="32">
        <v>26</v>
      </c>
      <c r="C32649" s="33" t="s">
        <v>563</v>
      </c>
      <c r="D32649" s="33" t="s">
        <v>564</v>
      </c>
      <c r="E32649" s="34">
        <v>1615130</v>
      </c>
      <c r="F32649" s="35">
        <v>1.0189999999999999</v>
      </c>
      <c r="G32649" s="34">
        <v>685.7</v>
      </c>
    </row>
    <row r="32650" spans="1:7">
      <c r="A32650" s="32">
        <v>2018</v>
      </c>
      <c r="B32650" s="32">
        <v>47</v>
      </c>
      <c r="C32650" s="33" t="s">
        <v>563</v>
      </c>
      <c r="D32650" s="33" t="s">
        <v>564</v>
      </c>
      <c r="E32650" s="34">
        <v>66160</v>
      </c>
      <c r="F32650" s="35">
        <v>1</v>
      </c>
      <c r="G32650" s="34">
        <v>451.6</v>
      </c>
    </row>
    <row r="32651" spans="1:7">
      <c r="A32651" s="32">
        <v>2018</v>
      </c>
      <c r="B32651" s="32">
        <v>51</v>
      </c>
      <c r="C32651" s="33" t="s">
        <v>362</v>
      </c>
      <c r="D32651" s="33" t="s">
        <v>354</v>
      </c>
      <c r="E32651" s="34">
        <v>108030</v>
      </c>
      <c r="F32651" s="35">
        <v>13.71</v>
      </c>
      <c r="G32651" s="34">
        <v>2204.4</v>
      </c>
    </row>
    <row r="32652" spans="1:7">
      <c r="A32652" s="32">
        <v>2018</v>
      </c>
      <c r="B32652" s="32">
        <v>54</v>
      </c>
      <c r="C32652" s="33" t="s">
        <v>563</v>
      </c>
      <c r="D32652" s="33" t="s">
        <v>564</v>
      </c>
      <c r="E32652" s="34">
        <v>8146</v>
      </c>
      <c r="F32652" s="35">
        <v>1.03</v>
      </c>
      <c r="G32652" s="34">
        <v>388.5</v>
      </c>
    </row>
    <row r="32653" spans="1:7">
      <c r="A32653" s="32">
        <v>2018</v>
      </c>
      <c r="B32653" s="32">
        <v>56</v>
      </c>
      <c r="C32653" s="33" t="s">
        <v>353</v>
      </c>
      <c r="D32653" s="33" t="s">
        <v>354</v>
      </c>
      <c r="E32653" s="34">
        <v>37202</v>
      </c>
      <c r="F32653" s="35">
        <v>22.315999999999999</v>
      </c>
      <c r="G32653" s="34">
        <v>274.8</v>
      </c>
    </row>
    <row r="32654" spans="1:7">
      <c r="A32654" s="32">
        <v>2018</v>
      </c>
      <c r="B32654" s="32">
        <v>56</v>
      </c>
      <c r="C32654" s="33" t="s">
        <v>565</v>
      </c>
      <c r="D32654" s="33" t="s">
        <v>566</v>
      </c>
      <c r="E32654" s="34">
        <v>730</v>
      </c>
      <c r="F32654" s="35">
        <v>5.5</v>
      </c>
      <c r="G32654" s="34">
        <v>1438.5</v>
      </c>
    </row>
    <row r="32655" spans="1:7">
      <c r="A32655" s="32">
        <v>2018</v>
      </c>
      <c r="B32655" s="32">
        <v>59</v>
      </c>
      <c r="C32655" s="33" t="s">
        <v>363</v>
      </c>
      <c r="D32655" s="33" t="s">
        <v>354</v>
      </c>
      <c r="E32655" s="34">
        <v>29414</v>
      </c>
      <c r="F32655" s="35">
        <v>16.39</v>
      </c>
      <c r="G32655" s="34">
        <v>148.9</v>
      </c>
    </row>
    <row r="32656" spans="1:7">
      <c r="A32656" s="32">
        <v>2018</v>
      </c>
      <c r="B32656" s="32">
        <v>60</v>
      </c>
      <c r="C32656" s="33" t="s">
        <v>363</v>
      </c>
      <c r="D32656" s="33" t="s">
        <v>354</v>
      </c>
      <c r="E32656" s="34">
        <v>60611</v>
      </c>
      <c r="F32656" s="35">
        <v>16.141999999999999</v>
      </c>
      <c r="G32656" s="34">
        <v>114.9</v>
      </c>
    </row>
    <row r="32657" spans="1:7">
      <c r="A32657" s="32">
        <v>2018</v>
      </c>
      <c r="B32657" s="32">
        <v>87</v>
      </c>
      <c r="C32657" s="33" t="s">
        <v>363</v>
      </c>
      <c r="D32657" s="33" t="s">
        <v>354</v>
      </c>
      <c r="E32657" s="34">
        <v>41332</v>
      </c>
      <c r="F32657" s="35">
        <v>18.12</v>
      </c>
      <c r="G32657" s="34">
        <v>234.2</v>
      </c>
    </row>
    <row r="32658" spans="1:7">
      <c r="A32658" s="32">
        <v>2018</v>
      </c>
      <c r="B32658" s="32">
        <v>87</v>
      </c>
      <c r="C32658" s="33" t="s">
        <v>563</v>
      </c>
      <c r="D32658" s="33" t="s">
        <v>564</v>
      </c>
      <c r="E32658" s="34">
        <v>610</v>
      </c>
      <c r="F32658" s="35">
        <v>1.0209999999999999</v>
      </c>
      <c r="G32658" s="34">
        <v>605.29999999999995</v>
      </c>
    </row>
    <row r="32659" spans="1:7">
      <c r="A32659" s="32">
        <v>2018</v>
      </c>
      <c r="B32659" s="32">
        <v>96</v>
      </c>
      <c r="C32659" s="33" t="s">
        <v>563</v>
      </c>
      <c r="D32659" s="33" t="s">
        <v>564</v>
      </c>
      <c r="E32659" s="34">
        <v>19157</v>
      </c>
      <c r="F32659" s="35">
        <v>1</v>
      </c>
      <c r="G32659" s="34">
        <v>772.1</v>
      </c>
    </row>
    <row r="32660" spans="1:7">
      <c r="A32660" s="32">
        <v>2018</v>
      </c>
      <c r="B32660" s="32">
        <v>108</v>
      </c>
      <c r="C32660" s="33" t="s">
        <v>563</v>
      </c>
      <c r="D32660" s="33" t="s">
        <v>564</v>
      </c>
      <c r="E32660" s="34">
        <v>8757</v>
      </c>
      <c r="F32660" s="35">
        <v>1.133</v>
      </c>
      <c r="G32660" s="34">
        <v>409.4</v>
      </c>
    </row>
    <row r="32661" spans="1:7">
      <c r="A32661" s="32">
        <v>2018</v>
      </c>
      <c r="B32661" s="32">
        <v>108</v>
      </c>
      <c r="C32661" s="33" t="s">
        <v>563</v>
      </c>
      <c r="D32661" s="33" t="s">
        <v>564</v>
      </c>
      <c r="E32661" s="34">
        <v>1357</v>
      </c>
      <c r="F32661" s="35">
        <v>1.133</v>
      </c>
      <c r="G32661" s="34">
        <v>375.3</v>
      </c>
    </row>
    <row r="32662" spans="1:7">
      <c r="A32662" s="32">
        <v>2018</v>
      </c>
      <c r="B32662" s="32">
        <v>108</v>
      </c>
      <c r="C32662" s="33" t="s">
        <v>363</v>
      </c>
      <c r="D32662" s="33" t="s">
        <v>354</v>
      </c>
      <c r="E32662" s="34">
        <v>73136</v>
      </c>
      <c r="F32662" s="35">
        <v>17.122</v>
      </c>
      <c r="G32662" s="34">
        <v>128.9</v>
      </c>
    </row>
    <row r="32663" spans="1:7">
      <c r="A32663" s="32">
        <v>2018</v>
      </c>
      <c r="B32663" s="32">
        <v>113</v>
      </c>
      <c r="C32663" s="33" t="s">
        <v>363</v>
      </c>
      <c r="D32663" s="33" t="s">
        <v>354</v>
      </c>
      <c r="E32663" s="34">
        <v>135252</v>
      </c>
      <c r="F32663" s="35">
        <v>18.28</v>
      </c>
      <c r="G32663" s="34">
        <v>225</v>
      </c>
    </row>
    <row r="32664" spans="1:7">
      <c r="A32664" s="32">
        <v>2018</v>
      </c>
      <c r="B32664" s="32">
        <v>113</v>
      </c>
      <c r="C32664" s="33" t="s">
        <v>565</v>
      </c>
      <c r="D32664" s="33" t="s">
        <v>566</v>
      </c>
      <c r="E32664" s="34">
        <v>691</v>
      </c>
      <c r="F32664" s="35">
        <v>5.43</v>
      </c>
      <c r="G32664" s="34">
        <v>1758.8</v>
      </c>
    </row>
    <row r="32665" spans="1:7">
      <c r="A32665" s="32">
        <v>2018</v>
      </c>
      <c r="B32665" s="32">
        <v>113</v>
      </c>
      <c r="C32665" s="33" t="s">
        <v>563</v>
      </c>
      <c r="D32665" s="33" t="s">
        <v>564</v>
      </c>
      <c r="E32665" s="34">
        <v>32</v>
      </c>
      <c r="F32665" s="35">
        <v>0.85299999999999998</v>
      </c>
      <c r="G32665" s="34">
        <v>1811.4</v>
      </c>
    </row>
    <row r="32666" spans="1:7">
      <c r="A32666" s="32">
        <v>2018</v>
      </c>
      <c r="B32666" s="32">
        <v>116</v>
      </c>
      <c r="C32666" s="33" t="s">
        <v>563</v>
      </c>
      <c r="D32666" s="33" t="s">
        <v>564</v>
      </c>
      <c r="E32666" s="34">
        <v>241024</v>
      </c>
      <c r="F32666" s="35">
        <v>1.0489999999999999</v>
      </c>
      <c r="G32666" s="34">
        <v>456.1</v>
      </c>
    </row>
    <row r="32667" spans="1:7">
      <c r="A32667" s="32">
        <v>2018</v>
      </c>
      <c r="B32667" s="32">
        <v>117</v>
      </c>
      <c r="C32667" s="33" t="s">
        <v>563</v>
      </c>
      <c r="D32667" s="33" t="s">
        <v>564</v>
      </c>
      <c r="E32667" s="34">
        <v>2452688</v>
      </c>
      <c r="F32667" s="35">
        <v>1.0489999999999999</v>
      </c>
      <c r="G32667" s="34">
        <v>427.1</v>
      </c>
    </row>
    <row r="32668" spans="1:7">
      <c r="A32668" s="32">
        <v>2018</v>
      </c>
      <c r="B32668" s="32">
        <v>120</v>
      </c>
      <c r="C32668" s="33" t="s">
        <v>563</v>
      </c>
      <c r="D32668" s="33" t="s">
        <v>564</v>
      </c>
      <c r="E32668" s="34">
        <v>413895</v>
      </c>
      <c r="F32668" s="35">
        <v>1.036</v>
      </c>
      <c r="G32668" s="34">
        <v>437.5</v>
      </c>
    </row>
    <row r="32669" spans="1:7">
      <c r="A32669" s="32">
        <v>2018</v>
      </c>
      <c r="B32669" s="32">
        <v>126</v>
      </c>
      <c r="C32669" s="33" t="s">
        <v>563</v>
      </c>
      <c r="D32669" s="33" t="s">
        <v>564</v>
      </c>
      <c r="E32669" s="34">
        <v>7452</v>
      </c>
      <c r="F32669" s="35">
        <v>1.03</v>
      </c>
      <c r="G32669" s="34">
        <v>488.4</v>
      </c>
    </row>
    <row r="32670" spans="1:7">
      <c r="A32670" s="32">
        <v>2018</v>
      </c>
      <c r="B32670" s="32">
        <v>126</v>
      </c>
      <c r="C32670" s="33" t="s">
        <v>563</v>
      </c>
      <c r="D32670" s="33" t="s">
        <v>564</v>
      </c>
      <c r="E32670" s="34">
        <v>829585</v>
      </c>
      <c r="F32670" s="35">
        <v>1.03</v>
      </c>
      <c r="G32670" s="34">
        <v>377.1</v>
      </c>
    </row>
    <row r="32671" spans="1:7">
      <c r="A32671" s="32">
        <v>2018</v>
      </c>
      <c r="B32671" s="32">
        <v>127</v>
      </c>
      <c r="C32671" s="33" t="s">
        <v>565</v>
      </c>
      <c r="D32671" s="33" t="s">
        <v>566</v>
      </c>
      <c r="E32671" s="34">
        <v>1764</v>
      </c>
      <c r="F32671" s="35">
        <v>5.734</v>
      </c>
      <c r="G32671" s="34">
        <v>1355.4</v>
      </c>
    </row>
    <row r="32672" spans="1:7">
      <c r="A32672" s="32">
        <v>2018</v>
      </c>
      <c r="B32672" s="32">
        <v>127</v>
      </c>
      <c r="C32672" s="33" t="s">
        <v>363</v>
      </c>
      <c r="D32672" s="33" t="s">
        <v>354</v>
      </c>
      <c r="E32672" s="34">
        <v>119622</v>
      </c>
      <c r="F32672" s="35">
        <v>17.178000000000001</v>
      </c>
      <c r="G32672" s="34">
        <v>222.3</v>
      </c>
    </row>
    <row r="32673" spans="1:7">
      <c r="A32673" s="32">
        <v>2018</v>
      </c>
      <c r="B32673" s="32">
        <v>127</v>
      </c>
      <c r="C32673" s="33" t="s">
        <v>363</v>
      </c>
      <c r="D32673" s="33" t="s">
        <v>354</v>
      </c>
      <c r="E32673" s="34">
        <v>75259</v>
      </c>
      <c r="F32673" s="35">
        <v>17.216000000000001</v>
      </c>
      <c r="G32673" s="34">
        <v>219.5</v>
      </c>
    </row>
    <row r="32674" spans="1:7">
      <c r="A32674" s="32">
        <v>2018</v>
      </c>
      <c r="B32674" s="32">
        <v>127</v>
      </c>
      <c r="C32674" s="33" t="s">
        <v>363</v>
      </c>
      <c r="D32674" s="33" t="s">
        <v>354</v>
      </c>
      <c r="E32674" s="34">
        <v>60324</v>
      </c>
      <c r="F32674" s="35">
        <v>17.225999999999999</v>
      </c>
      <c r="G32674" s="34">
        <v>220.8</v>
      </c>
    </row>
    <row r="32675" spans="1:7">
      <c r="A32675" s="32">
        <v>2018</v>
      </c>
      <c r="B32675" s="32">
        <v>130</v>
      </c>
      <c r="C32675" s="33" t="s">
        <v>353</v>
      </c>
      <c r="D32675" s="33" t="s">
        <v>354</v>
      </c>
      <c r="E32675" s="34">
        <v>12818</v>
      </c>
      <c r="F32675" s="35">
        <v>23.5</v>
      </c>
      <c r="G32675" s="34">
        <v>322.39999999999998</v>
      </c>
    </row>
    <row r="32676" spans="1:7">
      <c r="A32676" s="32">
        <v>2018</v>
      </c>
      <c r="B32676" s="32">
        <v>130</v>
      </c>
      <c r="C32676" s="33" t="s">
        <v>353</v>
      </c>
      <c r="D32676" s="33" t="s">
        <v>354</v>
      </c>
      <c r="E32676" s="34">
        <v>26035</v>
      </c>
      <c r="F32676" s="35">
        <v>23.65</v>
      </c>
      <c r="G32676" s="34">
        <v>290.39999999999998</v>
      </c>
    </row>
    <row r="32677" spans="1:7">
      <c r="A32677" s="32">
        <v>2018</v>
      </c>
      <c r="B32677" s="32">
        <v>130</v>
      </c>
      <c r="C32677" s="33" t="s">
        <v>353</v>
      </c>
      <c r="D32677" s="33" t="s">
        <v>354</v>
      </c>
      <c r="E32677" s="34">
        <v>155762</v>
      </c>
      <c r="F32677" s="35">
        <v>23.62</v>
      </c>
      <c r="G32677" s="34">
        <v>327.3</v>
      </c>
    </row>
    <row r="32678" spans="1:7">
      <c r="A32678" s="32">
        <v>2018</v>
      </c>
      <c r="B32678" s="32">
        <v>130</v>
      </c>
      <c r="C32678" s="33" t="s">
        <v>353</v>
      </c>
      <c r="D32678" s="33" t="s">
        <v>354</v>
      </c>
      <c r="E32678" s="34">
        <v>39960</v>
      </c>
      <c r="F32678" s="35">
        <v>22.9</v>
      </c>
      <c r="G32678" s="34">
        <v>302.2</v>
      </c>
    </row>
    <row r="32679" spans="1:7">
      <c r="A32679" s="32">
        <v>2018</v>
      </c>
      <c r="B32679" s="32">
        <v>130</v>
      </c>
      <c r="C32679" s="33" t="s">
        <v>565</v>
      </c>
      <c r="D32679" s="33" t="s">
        <v>566</v>
      </c>
      <c r="E32679" s="34">
        <v>7627</v>
      </c>
      <c r="F32679" s="35">
        <v>5.79</v>
      </c>
      <c r="G32679" s="34">
        <v>1404.7</v>
      </c>
    </row>
    <row r="32680" spans="1:7">
      <c r="A32680" s="32">
        <v>2018</v>
      </c>
      <c r="B32680" s="32">
        <v>136</v>
      </c>
      <c r="C32680" s="33" t="s">
        <v>353</v>
      </c>
      <c r="D32680" s="33" t="s">
        <v>354</v>
      </c>
      <c r="E32680" s="34">
        <v>104687</v>
      </c>
      <c r="F32680" s="35">
        <v>24.33</v>
      </c>
      <c r="G32680" s="34">
        <v>338.5</v>
      </c>
    </row>
    <row r="32681" spans="1:7">
      <c r="A32681" s="32">
        <v>2018</v>
      </c>
      <c r="B32681" s="32">
        <v>136</v>
      </c>
      <c r="C32681" s="33" t="s">
        <v>353</v>
      </c>
      <c r="D32681" s="33" t="s">
        <v>354</v>
      </c>
      <c r="E32681" s="34">
        <v>106162</v>
      </c>
      <c r="F32681" s="35">
        <v>23.45</v>
      </c>
      <c r="G32681" s="34">
        <v>350.5</v>
      </c>
    </row>
    <row r="32682" spans="1:7">
      <c r="A32682" s="32">
        <v>2018</v>
      </c>
      <c r="B32682" s="32">
        <v>136</v>
      </c>
      <c r="C32682" s="33" t="s">
        <v>353</v>
      </c>
      <c r="D32682" s="33" t="s">
        <v>354</v>
      </c>
      <c r="E32682" s="34">
        <v>39629</v>
      </c>
      <c r="F32682" s="35">
        <v>24.19</v>
      </c>
      <c r="G32682" s="34">
        <v>346.8</v>
      </c>
    </row>
    <row r="32683" spans="1:7">
      <c r="A32683" s="32">
        <v>2018</v>
      </c>
      <c r="B32683" s="32">
        <v>136</v>
      </c>
      <c r="C32683" s="33" t="s">
        <v>565</v>
      </c>
      <c r="D32683" s="33" t="s">
        <v>566</v>
      </c>
      <c r="E32683" s="34">
        <v>268</v>
      </c>
      <c r="F32683" s="35">
        <v>5.67</v>
      </c>
      <c r="G32683" s="34">
        <v>1444.1</v>
      </c>
    </row>
    <row r="32684" spans="1:7">
      <c r="A32684" s="32">
        <v>2018</v>
      </c>
      <c r="B32684" s="32">
        <v>136</v>
      </c>
      <c r="C32684" s="33" t="s">
        <v>565</v>
      </c>
      <c r="D32684" s="33" t="s">
        <v>566</v>
      </c>
      <c r="E32684" s="34">
        <v>2500</v>
      </c>
      <c r="F32684" s="35">
        <v>5.76</v>
      </c>
      <c r="G32684" s="34">
        <v>1354.4</v>
      </c>
    </row>
    <row r="32685" spans="1:7">
      <c r="A32685" s="32">
        <v>2018</v>
      </c>
      <c r="B32685" s="32">
        <v>141</v>
      </c>
      <c r="C32685" s="33" t="s">
        <v>563</v>
      </c>
      <c r="D32685" s="33" t="s">
        <v>564</v>
      </c>
      <c r="E32685" s="34">
        <v>6878</v>
      </c>
      <c r="F32685" s="35">
        <v>1.0429999999999999</v>
      </c>
      <c r="G32685" s="34">
        <v>8634.4</v>
      </c>
    </row>
    <row r="32686" spans="1:7">
      <c r="A32686" s="32">
        <v>2018</v>
      </c>
      <c r="B32686" s="32">
        <v>147</v>
      </c>
      <c r="C32686" s="33" t="s">
        <v>563</v>
      </c>
      <c r="D32686" s="33" t="s">
        <v>564</v>
      </c>
      <c r="E32686" s="34">
        <v>875973</v>
      </c>
      <c r="F32686" s="35">
        <v>1.0489999999999999</v>
      </c>
      <c r="G32686" s="34">
        <v>354.6</v>
      </c>
    </row>
    <row r="32687" spans="1:7">
      <c r="A32687" s="32">
        <v>2018</v>
      </c>
      <c r="B32687" s="32">
        <v>160</v>
      </c>
      <c r="C32687" s="33" t="s">
        <v>563</v>
      </c>
      <c r="D32687" s="33" t="s">
        <v>564</v>
      </c>
      <c r="E32687" s="34">
        <v>603883</v>
      </c>
      <c r="F32687" s="35">
        <v>1.042</v>
      </c>
      <c r="G32687" s="34">
        <v>249.5</v>
      </c>
    </row>
    <row r="32688" spans="1:7">
      <c r="A32688" s="32">
        <v>2018</v>
      </c>
      <c r="B32688" s="32">
        <v>160</v>
      </c>
      <c r="C32688" s="33" t="s">
        <v>563</v>
      </c>
      <c r="D32688" s="33" t="s">
        <v>564</v>
      </c>
      <c r="E32688" s="34">
        <v>175690</v>
      </c>
      <c r="F32688" s="35">
        <v>1.042</v>
      </c>
      <c r="G32688" s="34">
        <v>497.9</v>
      </c>
    </row>
    <row r="32689" spans="1:7">
      <c r="A32689" s="32">
        <v>2018</v>
      </c>
      <c r="B32689" s="32">
        <v>160</v>
      </c>
      <c r="C32689" s="33" t="s">
        <v>363</v>
      </c>
      <c r="D32689" s="33" t="s">
        <v>354</v>
      </c>
      <c r="E32689" s="34">
        <v>13722</v>
      </c>
      <c r="F32689" s="35">
        <v>18.074000000000002</v>
      </c>
      <c r="G32689" s="34">
        <v>288.3</v>
      </c>
    </row>
    <row r="32690" spans="1:7">
      <c r="A32690" s="32">
        <v>2018</v>
      </c>
      <c r="B32690" s="32">
        <v>160</v>
      </c>
      <c r="C32690" s="33" t="s">
        <v>363</v>
      </c>
      <c r="D32690" s="33" t="s">
        <v>354</v>
      </c>
      <c r="E32690" s="34">
        <v>13843</v>
      </c>
      <c r="F32690" s="35">
        <v>17.783999999999999</v>
      </c>
      <c r="G32690" s="34">
        <v>292.2</v>
      </c>
    </row>
    <row r="32691" spans="1:7">
      <c r="A32691" s="32">
        <v>2018</v>
      </c>
      <c r="B32691" s="32">
        <v>165</v>
      </c>
      <c r="C32691" s="33" t="s">
        <v>563</v>
      </c>
      <c r="D32691" s="33" t="s">
        <v>564</v>
      </c>
      <c r="E32691" s="34">
        <v>1094214</v>
      </c>
      <c r="F32691" s="35">
        <v>1.0289999999999999</v>
      </c>
      <c r="G32691" s="34">
        <v>322.3</v>
      </c>
    </row>
    <row r="32692" spans="1:7">
      <c r="A32692" s="32">
        <v>2018</v>
      </c>
      <c r="B32692" s="32">
        <v>165</v>
      </c>
      <c r="C32692" s="33" t="s">
        <v>363</v>
      </c>
      <c r="D32692" s="33" t="s">
        <v>354</v>
      </c>
      <c r="E32692" s="34">
        <v>47955</v>
      </c>
      <c r="F32692" s="35">
        <v>16.585999999999999</v>
      </c>
      <c r="G32692" s="34">
        <v>212.1</v>
      </c>
    </row>
    <row r="32693" spans="1:7">
      <c r="A32693" s="32">
        <v>2018</v>
      </c>
      <c r="B32693" s="32">
        <v>260</v>
      </c>
      <c r="C32693" s="33" t="s">
        <v>563</v>
      </c>
      <c r="D32693" s="33" t="s">
        <v>564</v>
      </c>
      <c r="E32693" s="34">
        <v>4036879</v>
      </c>
      <c r="F32693" s="35">
        <v>1.034</v>
      </c>
      <c r="G32693" s="34" t="s">
        <v>364</v>
      </c>
    </row>
    <row r="32694" spans="1:7">
      <c r="A32694" s="32">
        <v>2018</v>
      </c>
      <c r="B32694" s="32">
        <v>298</v>
      </c>
      <c r="C32694" s="33" t="s">
        <v>363</v>
      </c>
      <c r="D32694" s="33" t="s">
        <v>354</v>
      </c>
      <c r="E32694" s="34">
        <v>175323</v>
      </c>
      <c r="F32694" s="35">
        <v>16.62</v>
      </c>
      <c r="G32694" s="34" t="s">
        <v>364</v>
      </c>
    </row>
    <row r="32695" spans="1:7">
      <c r="A32695" s="32">
        <v>2018</v>
      </c>
      <c r="B32695" s="32">
        <v>298</v>
      </c>
      <c r="C32695" s="33" t="s">
        <v>363</v>
      </c>
      <c r="D32695" s="33" t="s">
        <v>354</v>
      </c>
      <c r="E32695" s="34">
        <v>45623</v>
      </c>
      <c r="F32695" s="35">
        <v>18.059999999999999</v>
      </c>
      <c r="G32695" s="34" t="s">
        <v>364</v>
      </c>
    </row>
    <row r="32696" spans="1:7">
      <c r="A32696" s="32">
        <v>2018</v>
      </c>
      <c r="B32696" s="32">
        <v>298</v>
      </c>
      <c r="C32696" s="33" t="s">
        <v>363</v>
      </c>
      <c r="D32696" s="33" t="s">
        <v>354</v>
      </c>
      <c r="E32696" s="34">
        <v>14987</v>
      </c>
      <c r="F32696" s="35">
        <v>16.760000000000002</v>
      </c>
      <c r="G32696" s="34" t="s">
        <v>364</v>
      </c>
    </row>
    <row r="32697" spans="1:7">
      <c r="A32697" s="32">
        <v>2018</v>
      </c>
      <c r="B32697" s="32">
        <v>298</v>
      </c>
      <c r="C32697" s="33" t="s">
        <v>363</v>
      </c>
      <c r="D32697" s="33" t="s">
        <v>354</v>
      </c>
      <c r="E32697" s="34">
        <v>31480</v>
      </c>
      <c r="F32697" s="35">
        <v>17.149999999999999</v>
      </c>
      <c r="G32697" s="34" t="s">
        <v>364</v>
      </c>
    </row>
    <row r="32698" spans="1:7">
      <c r="A32698" s="32">
        <v>2018</v>
      </c>
      <c r="B32698" s="32">
        <v>298</v>
      </c>
      <c r="C32698" s="33" t="s">
        <v>363</v>
      </c>
      <c r="D32698" s="33" t="s">
        <v>354</v>
      </c>
      <c r="E32698" s="34">
        <v>49096</v>
      </c>
      <c r="F32698" s="35">
        <v>16.32</v>
      </c>
      <c r="G32698" s="34" t="s">
        <v>364</v>
      </c>
    </row>
    <row r="32699" spans="1:7">
      <c r="A32699" s="32">
        <v>2018</v>
      </c>
      <c r="B32699" s="32">
        <v>298</v>
      </c>
      <c r="C32699" s="33" t="s">
        <v>363</v>
      </c>
      <c r="D32699" s="33" t="s">
        <v>354</v>
      </c>
      <c r="E32699" s="34">
        <v>94870</v>
      </c>
      <c r="F32699" s="35">
        <v>16.899999999999999</v>
      </c>
      <c r="G32699" s="34" t="s">
        <v>364</v>
      </c>
    </row>
    <row r="32700" spans="1:7">
      <c r="A32700" s="32">
        <v>2018</v>
      </c>
      <c r="B32700" s="32">
        <v>298</v>
      </c>
      <c r="C32700" s="33" t="s">
        <v>563</v>
      </c>
      <c r="D32700" s="33" t="s">
        <v>564</v>
      </c>
      <c r="E32700" s="34">
        <v>39982</v>
      </c>
      <c r="F32700" s="35">
        <v>1.03</v>
      </c>
      <c r="G32700" s="34" t="s">
        <v>364</v>
      </c>
    </row>
    <row r="32701" spans="1:7">
      <c r="A32701" s="32">
        <v>2018</v>
      </c>
      <c r="B32701" s="32">
        <v>302</v>
      </c>
      <c r="C32701" s="33" t="s">
        <v>563</v>
      </c>
      <c r="D32701" s="33" t="s">
        <v>564</v>
      </c>
      <c r="E32701" s="34">
        <v>39330</v>
      </c>
      <c r="F32701" s="35">
        <v>1.03</v>
      </c>
      <c r="G32701" s="34" t="s">
        <v>364</v>
      </c>
    </row>
    <row r="32702" spans="1:7">
      <c r="A32702" s="32">
        <v>2018</v>
      </c>
      <c r="B32702" s="32">
        <v>315</v>
      </c>
      <c r="C32702" s="33" t="s">
        <v>563</v>
      </c>
      <c r="D32702" s="33" t="s">
        <v>564</v>
      </c>
      <c r="E32702" s="34">
        <v>147460</v>
      </c>
      <c r="F32702" s="35">
        <v>1.0289999999999999</v>
      </c>
      <c r="G32702" s="34" t="s">
        <v>364</v>
      </c>
    </row>
    <row r="32703" spans="1:7">
      <c r="A32703" s="32">
        <v>2018</v>
      </c>
      <c r="B32703" s="32">
        <v>341</v>
      </c>
      <c r="C32703" s="33" t="s">
        <v>563</v>
      </c>
      <c r="D32703" s="33" t="s">
        <v>564</v>
      </c>
      <c r="E32703" s="34">
        <v>33736</v>
      </c>
      <c r="F32703" s="35">
        <v>1.03</v>
      </c>
      <c r="G32703" s="34" t="s">
        <v>364</v>
      </c>
    </row>
    <row r="32704" spans="1:7">
      <c r="A32704" s="32">
        <v>2018</v>
      </c>
      <c r="B32704" s="32">
        <v>358</v>
      </c>
      <c r="C32704" s="33" t="s">
        <v>563</v>
      </c>
      <c r="D32704" s="33" t="s">
        <v>564</v>
      </c>
      <c r="E32704" s="34">
        <v>150882</v>
      </c>
      <c r="F32704" s="35">
        <v>1.05</v>
      </c>
      <c r="G32704" s="34" t="s">
        <v>364</v>
      </c>
    </row>
    <row r="32705" spans="1:7">
      <c r="A32705" s="32">
        <v>2018</v>
      </c>
      <c r="B32705" s="32">
        <v>377</v>
      </c>
      <c r="C32705" s="33" t="s">
        <v>563</v>
      </c>
      <c r="D32705" s="33" t="s">
        <v>564</v>
      </c>
      <c r="E32705" s="34">
        <v>8</v>
      </c>
      <c r="F32705" s="35">
        <v>1.0249999999999999</v>
      </c>
      <c r="G32705" s="34">
        <v>869369</v>
      </c>
    </row>
    <row r="32706" spans="1:7">
      <c r="A32706" s="32">
        <v>2018</v>
      </c>
      <c r="B32706" s="32">
        <v>384</v>
      </c>
      <c r="C32706" s="33" t="s">
        <v>563</v>
      </c>
      <c r="D32706" s="33" t="s">
        <v>564</v>
      </c>
      <c r="E32706" s="34">
        <v>192857</v>
      </c>
      <c r="F32706" s="35">
        <v>1.03</v>
      </c>
      <c r="G32706" s="34" t="s">
        <v>364</v>
      </c>
    </row>
    <row r="32707" spans="1:7">
      <c r="A32707" s="32">
        <v>2018</v>
      </c>
      <c r="B32707" s="32">
        <v>389</v>
      </c>
      <c r="C32707" s="33" t="s">
        <v>563</v>
      </c>
      <c r="D32707" s="33" t="s">
        <v>564</v>
      </c>
      <c r="E32707" s="34">
        <v>231761</v>
      </c>
      <c r="F32707" s="35">
        <v>1.0429999999999999</v>
      </c>
      <c r="G32707" s="34">
        <v>392.7</v>
      </c>
    </row>
    <row r="32708" spans="1:7">
      <c r="A32708" s="32">
        <v>2018</v>
      </c>
      <c r="B32708" s="32">
        <v>399</v>
      </c>
      <c r="C32708" s="33" t="s">
        <v>563</v>
      </c>
      <c r="D32708" s="33" t="s">
        <v>564</v>
      </c>
      <c r="E32708" s="34">
        <v>3204</v>
      </c>
      <c r="F32708" s="35">
        <v>1.036</v>
      </c>
      <c r="G32708" s="34">
        <v>621.70000000000005</v>
      </c>
    </row>
    <row r="32709" spans="1:7">
      <c r="A32709" s="32">
        <v>2018</v>
      </c>
      <c r="B32709" s="32">
        <v>400</v>
      </c>
      <c r="C32709" s="33" t="s">
        <v>563</v>
      </c>
      <c r="D32709" s="33" t="s">
        <v>564</v>
      </c>
      <c r="E32709" s="34">
        <v>1835194</v>
      </c>
      <c r="F32709" s="35">
        <v>1.0269999999999999</v>
      </c>
      <c r="G32709" s="34">
        <v>621.70000000000005</v>
      </c>
    </row>
    <row r="32710" spans="1:7">
      <c r="A32710" s="32">
        <v>2018</v>
      </c>
      <c r="B32710" s="32">
        <v>404</v>
      </c>
      <c r="C32710" s="33" t="s">
        <v>563</v>
      </c>
      <c r="D32710" s="33" t="s">
        <v>564</v>
      </c>
      <c r="E32710" s="34">
        <v>482302</v>
      </c>
      <c r="F32710" s="35">
        <v>1.0369999999999999</v>
      </c>
      <c r="G32710" s="34">
        <v>621.70000000000005</v>
      </c>
    </row>
    <row r="32711" spans="1:7">
      <c r="A32711" s="32">
        <v>2018</v>
      </c>
      <c r="B32711" s="32">
        <v>408</v>
      </c>
      <c r="C32711" s="33" t="s">
        <v>563</v>
      </c>
      <c r="D32711" s="33" t="s">
        <v>564</v>
      </c>
      <c r="E32711" s="34">
        <v>961287</v>
      </c>
      <c r="F32711" s="35">
        <v>1.0349999999999999</v>
      </c>
      <c r="G32711" s="34">
        <v>621.70000000000005</v>
      </c>
    </row>
    <row r="32712" spans="1:7">
      <c r="A32712" s="32">
        <v>2018</v>
      </c>
      <c r="B32712" s="32">
        <v>422</v>
      </c>
      <c r="C32712" s="33" t="s">
        <v>563</v>
      </c>
      <c r="D32712" s="33" t="s">
        <v>564</v>
      </c>
      <c r="E32712" s="34">
        <v>72735</v>
      </c>
      <c r="F32712" s="35">
        <v>1.036</v>
      </c>
      <c r="G32712" s="34" t="s">
        <v>364</v>
      </c>
    </row>
    <row r="32713" spans="1:7">
      <c r="A32713" s="32">
        <v>2018</v>
      </c>
      <c r="B32713" s="32">
        <v>469</v>
      </c>
      <c r="C32713" s="33" t="s">
        <v>563</v>
      </c>
      <c r="D32713" s="33" t="s">
        <v>564</v>
      </c>
      <c r="E32713" s="34">
        <v>3161573</v>
      </c>
      <c r="F32713" s="35">
        <v>1.1259999999999999</v>
      </c>
      <c r="G32713" s="34">
        <v>426.9</v>
      </c>
    </row>
    <row r="32714" spans="1:7">
      <c r="A32714" s="32">
        <v>2018</v>
      </c>
      <c r="B32714" s="32">
        <v>470</v>
      </c>
      <c r="C32714" s="33" t="s">
        <v>363</v>
      </c>
      <c r="D32714" s="33" t="s">
        <v>354</v>
      </c>
      <c r="E32714" s="34">
        <v>83753</v>
      </c>
      <c r="F32714" s="35">
        <v>17.161999999999999</v>
      </c>
      <c r="G32714" s="34">
        <v>135.5</v>
      </c>
    </row>
    <row r="32715" spans="1:7">
      <c r="A32715" s="32">
        <v>2018</v>
      </c>
      <c r="B32715" s="32">
        <v>470</v>
      </c>
      <c r="C32715" s="33" t="s">
        <v>363</v>
      </c>
      <c r="D32715" s="33" t="s">
        <v>354</v>
      </c>
      <c r="E32715" s="34">
        <v>14124</v>
      </c>
      <c r="F32715" s="35">
        <v>17.946000000000002</v>
      </c>
      <c r="G32715" s="34">
        <v>142.69999999999999</v>
      </c>
    </row>
    <row r="32716" spans="1:7">
      <c r="A32716" s="32">
        <v>2018</v>
      </c>
      <c r="B32716" s="32">
        <v>470</v>
      </c>
      <c r="C32716" s="33" t="s">
        <v>363</v>
      </c>
      <c r="D32716" s="33" t="s">
        <v>354</v>
      </c>
      <c r="E32716" s="34">
        <v>14052</v>
      </c>
      <c r="F32716" s="35">
        <v>17.872</v>
      </c>
      <c r="G32716" s="34">
        <v>142.69999999999999</v>
      </c>
    </row>
    <row r="32717" spans="1:7">
      <c r="A32717" s="32">
        <v>2018</v>
      </c>
      <c r="B32717" s="32">
        <v>470</v>
      </c>
      <c r="C32717" s="33" t="s">
        <v>363</v>
      </c>
      <c r="D32717" s="33" t="s">
        <v>354</v>
      </c>
      <c r="E32717" s="34">
        <v>13908</v>
      </c>
      <c r="F32717" s="35">
        <v>17.942</v>
      </c>
      <c r="G32717" s="34">
        <v>142.69999999999999</v>
      </c>
    </row>
    <row r="32718" spans="1:7">
      <c r="A32718" s="32">
        <v>2018</v>
      </c>
      <c r="B32718" s="32">
        <v>470</v>
      </c>
      <c r="C32718" s="33" t="s">
        <v>563</v>
      </c>
      <c r="D32718" s="33" t="s">
        <v>564</v>
      </c>
      <c r="E32718" s="34">
        <v>23619</v>
      </c>
      <c r="F32718" s="35">
        <v>1.056</v>
      </c>
      <c r="G32718" s="34">
        <v>482.5</v>
      </c>
    </row>
    <row r="32719" spans="1:7">
      <c r="A32719" s="32">
        <v>2018</v>
      </c>
      <c r="B32719" s="32">
        <v>470</v>
      </c>
      <c r="C32719" s="33" t="s">
        <v>563</v>
      </c>
      <c r="D32719" s="33" t="s">
        <v>564</v>
      </c>
      <c r="E32719" s="34">
        <v>188265</v>
      </c>
      <c r="F32719" s="35">
        <v>1.056</v>
      </c>
      <c r="G32719" s="34">
        <v>457.2</v>
      </c>
    </row>
    <row r="32720" spans="1:7">
      <c r="A32720" s="32">
        <v>2018</v>
      </c>
      <c r="B32720" s="32">
        <v>470</v>
      </c>
      <c r="C32720" s="33" t="s">
        <v>363</v>
      </c>
      <c r="D32720" s="33" t="s">
        <v>354</v>
      </c>
      <c r="E32720" s="34">
        <v>55196</v>
      </c>
      <c r="F32720" s="35">
        <v>17.190999999999999</v>
      </c>
      <c r="G32720" s="34">
        <v>135.4</v>
      </c>
    </row>
    <row r="32721" spans="1:7">
      <c r="A32721" s="32">
        <v>2018</v>
      </c>
      <c r="B32721" s="32">
        <v>470</v>
      </c>
      <c r="C32721" s="33" t="s">
        <v>363</v>
      </c>
      <c r="D32721" s="33" t="s">
        <v>354</v>
      </c>
      <c r="E32721" s="34">
        <v>27666</v>
      </c>
      <c r="F32721" s="35">
        <v>18.039000000000001</v>
      </c>
      <c r="G32721" s="34">
        <v>139.19999999999999</v>
      </c>
    </row>
    <row r="32722" spans="1:7">
      <c r="A32722" s="32">
        <v>2018</v>
      </c>
      <c r="B32722" s="32">
        <v>470</v>
      </c>
      <c r="C32722" s="33" t="s">
        <v>363</v>
      </c>
      <c r="D32722" s="33" t="s">
        <v>354</v>
      </c>
      <c r="E32722" s="34">
        <v>97873</v>
      </c>
      <c r="F32722" s="35">
        <v>17.966999999999999</v>
      </c>
      <c r="G32722" s="34">
        <v>137.6</v>
      </c>
    </row>
    <row r="32723" spans="1:7">
      <c r="A32723" s="32">
        <v>2018</v>
      </c>
      <c r="B32723" s="32">
        <v>470</v>
      </c>
      <c r="C32723" s="33" t="s">
        <v>363</v>
      </c>
      <c r="D32723" s="33" t="s">
        <v>354</v>
      </c>
      <c r="E32723" s="34">
        <v>112277</v>
      </c>
      <c r="F32723" s="35">
        <v>17.963000000000001</v>
      </c>
      <c r="G32723" s="34">
        <v>137.19999999999999</v>
      </c>
    </row>
    <row r="32724" spans="1:7">
      <c r="A32724" s="32">
        <v>2018</v>
      </c>
      <c r="B32724" s="32">
        <v>470</v>
      </c>
      <c r="C32724" s="33" t="s">
        <v>363</v>
      </c>
      <c r="D32724" s="33" t="s">
        <v>354</v>
      </c>
      <c r="E32724" s="34">
        <v>98036</v>
      </c>
      <c r="F32724" s="35">
        <v>17.98</v>
      </c>
      <c r="G32724" s="34">
        <v>140</v>
      </c>
    </row>
    <row r="32725" spans="1:7">
      <c r="A32725" s="32">
        <v>2018</v>
      </c>
      <c r="B32725" s="32">
        <v>477</v>
      </c>
      <c r="C32725" s="33" t="s">
        <v>563</v>
      </c>
      <c r="D32725" s="33" t="s">
        <v>564</v>
      </c>
      <c r="E32725" s="34">
        <v>1333</v>
      </c>
      <c r="F32725" s="35">
        <v>1.0509999999999999</v>
      </c>
      <c r="G32725" s="34">
        <v>498</v>
      </c>
    </row>
    <row r="32726" spans="1:7">
      <c r="A32726" s="32">
        <v>2018</v>
      </c>
      <c r="B32726" s="32">
        <v>492</v>
      </c>
      <c r="C32726" s="33" t="s">
        <v>563</v>
      </c>
      <c r="D32726" s="33" t="s">
        <v>564</v>
      </c>
      <c r="E32726" s="34">
        <v>2398</v>
      </c>
      <c r="F32726" s="35">
        <v>1.0609999999999999</v>
      </c>
      <c r="G32726" s="34">
        <v>558.4</v>
      </c>
    </row>
    <row r="32727" spans="1:7">
      <c r="A32727" s="32">
        <v>2018</v>
      </c>
      <c r="B32727" s="32">
        <v>492</v>
      </c>
      <c r="C32727" s="33" t="s">
        <v>363</v>
      </c>
      <c r="D32727" s="33" t="s">
        <v>354</v>
      </c>
      <c r="E32727" s="34">
        <v>42636</v>
      </c>
      <c r="F32727" s="35">
        <v>17.565000000000001</v>
      </c>
      <c r="G32727" s="34">
        <v>151.1</v>
      </c>
    </row>
    <row r="32728" spans="1:7">
      <c r="A32728" s="32">
        <v>2018</v>
      </c>
      <c r="B32728" s="32">
        <v>525</v>
      </c>
      <c r="C32728" s="33" t="s">
        <v>353</v>
      </c>
      <c r="D32728" s="33" t="s">
        <v>354</v>
      </c>
      <c r="E32728" s="34">
        <v>79282</v>
      </c>
      <c r="F32728" s="35">
        <v>22.373000000000001</v>
      </c>
      <c r="G32728" s="34">
        <v>246.8</v>
      </c>
    </row>
    <row r="32729" spans="1:7">
      <c r="A32729" s="32">
        <v>2018</v>
      </c>
      <c r="B32729" s="32">
        <v>525</v>
      </c>
      <c r="C32729" s="33" t="s">
        <v>353</v>
      </c>
      <c r="D32729" s="33" t="s">
        <v>354</v>
      </c>
      <c r="E32729" s="34">
        <v>27015</v>
      </c>
      <c r="F32729" s="35">
        <v>22.378</v>
      </c>
      <c r="G32729" s="34">
        <v>200.7</v>
      </c>
    </row>
    <row r="32730" spans="1:7">
      <c r="A32730" s="32">
        <v>2018</v>
      </c>
      <c r="B32730" s="32">
        <v>525</v>
      </c>
      <c r="C32730" s="33" t="s">
        <v>563</v>
      </c>
      <c r="D32730" s="33" t="s">
        <v>564</v>
      </c>
      <c r="E32730" s="34">
        <v>563</v>
      </c>
      <c r="F32730" s="35">
        <v>1.0449999999999999</v>
      </c>
      <c r="G32730" s="34">
        <v>425.5</v>
      </c>
    </row>
    <row r="32731" spans="1:7">
      <c r="A32731" s="32">
        <v>2018</v>
      </c>
      <c r="B32731" s="32">
        <v>533</v>
      </c>
      <c r="C32731" s="33" t="s">
        <v>563</v>
      </c>
      <c r="D32731" s="33" t="s">
        <v>564</v>
      </c>
      <c r="E32731" s="34">
        <v>113366</v>
      </c>
      <c r="F32731" s="35">
        <v>1.022</v>
      </c>
      <c r="G32731" s="34">
        <v>341.6</v>
      </c>
    </row>
    <row r="32732" spans="1:7">
      <c r="A32732" s="32">
        <v>2018</v>
      </c>
      <c r="B32732" s="32">
        <v>533</v>
      </c>
      <c r="C32732" s="33" t="s">
        <v>563</v>
      </c>
      <c r="D32732" s="33" t="s">
        <v>564</v>
      </c>
      <c r="E32732" s="34">
        <v>113366</v>
      </c>
      <c r="F32732" s="35">
        <v>1.022</v>
      </c>
      <c r="G32732" s="34">
        <v>371.1</v>
      </c>
    </row>
    <row r="32733" spans="1:7">
      <c r="A32733" s="32">
        <v>2018</v>
      </c>
      <c r="B32733" s="32">
        <v>533</v>
      </c>
      <c r="C32733" s="33" t="s">
        <v>563</v>
      </c>
      <c r="D32733" s="33" t="s">
        <v>564</v>
      </c>
      <c r="E32733" s="34">
        <v>225962</v>
      </c>
      <c r="F32733" s="35">
        <v>1.022</v>
      </c>
      <c r="G32733" s="34">
        <v>412.1</v>
      </c>
    </row>
    <row r="32734" spans="1:7">
      <c r="A32734" s="32">
        <v>2018</v>
      </c>
      <c r="B32734" s="32">
        <v>533</v>
      </c>
      <c r="C32734" s="33" t="s">
        <v>563</v>
      </c>
      <c r="D32734" s="33" t="s">
        <v>564</v>
      </c>
      <c r="E32734" s="34">
        <v>226733</v>
      </c>
      <c r="F32734" s="35">
        <v>1.022</v>
      </c>
      <c r="G32734" s="34">
        <v>483.1</v>
      </c>
    </row>
    <row r="32735" spans="1:7">
      <c r="A32735" s="32">
        <v>2018</v>
      </c>
      <c r="B32735" s="32">
        <v>533</v>
      </c>
      <c r="C32735" s="33" t="s">
        <v>563</v>
      </c>
      <c r="D32735" s="33" t="s">
        <v>564</v>
      </c>
      <c r="E32735" s="34">
        <v>226733</v>
      </c>
      <c r="F32735" s="35">
        <v>1.022</v>
      </c>
      <c r="G32735" s="34">
        <v>482.1</v>
      </c>
    </row>
    <row r="32736" spans="1:7">
      <c r="A32736" s="32">
        <v>2018</v>
      </c>
      <c r="B32736" s="32">
        <v>533</v>
      </c>
      <c r="C32736" s="33" t="s">
        <v>563</v>
      </c>
      <c r="D32736" s="33" t="s">
        <v>564</v>
      </c>
      <c r="E32736" s="34">
        <v>113366</v>
      </c>
      <c r="F32736" s="35">
        <v>1.022</v>
      </c>
      <c r="G32736" s="34">
        <v>328.6</v>
      </c>
    </row>
    <row r="32737" spans="1:7">
      <c r="A32737" s="32">
        <v>2018</v>
      </c>
      <c r="B32737" s="32">
        <v>533</v>
      </c>
      <c r="C32737" s="33" t="s">
        <v>563</v>
      </c>
      <c r="D32737" s="33" t="s">
        <v>564</v>
      </c>
      <c r="E32737" s="34">
        <v>113366</v>
      </c>
      <c r="F32737" s="35">
        <v>1.022</v>
      </c>
      <c r="G32737" s="34">
        <v>313.60000000000002</v>
      </c>
    </row>
    <row r="32738" spans="1:7">
      <c r="A32738" s="32">
        <v>2018</v>
      </c>
      <c r="B32738" s="32">
        <v>533</v>
      </c>
      <c r="C32738" s="33" t="s">
        <v>563</v>
      </c>
      <c r="D32738" s="33" t="s">
        <v>564</v>
      </c>
      <c r="E32738" s="34">
        <v>112981</v>
      </c>
      <c r="F32738" s="35">
        <v>1.022</v>
      </c>
      <c r="G32738" s="34">
        <v>381.5</v>
      </c>
    </row>
    <row r="32739" spans="1:7">
      <c r="A32739" s="32">
        <v>2018</v>
      </c>
      <c r="B32739" s="32">
        <v>533</v>
      </c>
      <c r="C32739" s="33" t="s">
        <v>563</v>
      </c>
      <c r="D32739" s="33" t="s">
        <v>564</v>
      </c>
      <c r="E32739" s="34">
        <v>1276284</v>
      </c>
      <c r="F32739" s="35">
        <v>1.022</v>
      </c>
      <c r="G32739" s="34">
        <v>394.6</v>
      </c>
    </row>
    <row r="32740" spans="1:7">
      <c r="A32740" s="32">
        <v>2018</v>
      </c>
      <c r="B32740" s="32">
        <v>546</v>
      </c>
      <c r="C32740" s="33" t="s">
        <v>565</v>
      </c>
      <c r="D32740" s="33" t="s">
        <v>566</v>
      </c>
      <c r="E32740" s="34">
        <v>27</v>
      </c>
      <c r="F32740" s="35">
        <v>5.8250000000000002</v>
      </c>
      <c r="G32740" s="34" t="s">
        <v>364</v>
      </c>
    </row>
    <row r="32741" spans="1:7">
      <c r="A32741" s="32">
        <v>2018</v>
      </c>
      <c r="B32741" s="32">
        <v>546</v>
      </c>
      <c r="C32741" s="33" t="s">
        <v>567</v>
      </c>
      <c r="D32741" s="33" t="s">
        <v>566</v>
      </c>
      <c r="E32741" s="34">
        <v>1466</v>
      </c>
      <c r="F32741" s="35">
        <v>6.2</v>
      </c>
      <c r="G32741" s="34" t="s">
        <v>364</v>
      </c>
    </row>
    <row r="32742" spans="1:7">
      <c r="A32742" s="32">
        <v>2018</v>
      </c>
      <c r="B32742" s="32">
        <v>546</v>
      </c>
      <c r="C32742" s="33" t="s">
        <v>567</v>
      </c>
      <c r="D32742" s="33" t="s">
        <v>566</v>
      </c>
      <c r="E32742" s="34">
        <v>1487</v>
      </c>
      <c r="F32742" s="35">
        <v>5.8250000000000002</v>
      </c>
      <c r="G32742" s="34" t="s">
        <v>364</v>
      </c>
    </row>
    <row r="32743" spans="1:7">
      <c r="A32743" s="32">
        <v>2018</v>
      </c>
      <c r="B32743" s="32">
        <v>562</v>
      </c>
      <c r="C32743" s="33" t="s">
        <v>565</v>
      </c>
      <c r="D32743" s="33" t="s">
        <v>566</v>
      </c>
      <c r="E32743" s="34">
        <v>24</v>
      </c>
      <c r="F32743" s="35">
        <v>5.67</v>
      </c>
      <c r="G32743" s="34" t="s">
        <v>364</v>
      </c>
    </row>
    <row r="32744" spans="1:7">
      <c r="A32744" s="32">
        <v>2018</v>
      </c>
      <c r="B32744" s="32">
        <v>564</v>
      </c>
      <c r="C32744" s="33" t="s">
        <v>353</v>
      </c>
      <c r="D32744" s="33" t="s">
        <v>354</v>
      </c>
      <c r="E32744" s="34">
        <v>74465</v>
      </c>
      <c r="F32744" s="35">
        <v>23.65</v>
      </c>
      <c r="G32744" s="34">
        <v>353</v>
      </c>
    </row>
    <row r="32745" spans="1:7">
      <c r="A32745" s="32">
        <v>2018</v>
      </c>
      <c r="B32745" s="32">
        <v>564</v>
      </c>
      <c r="C32745" s="33" t="s">
        <v>353</v>
      </c>
      <c r="D32745" s="33" t="s">
        <v>354</v>
      </c>
      <c r="E32745" s="34">
        <v>83975</v>
      </c>
      <c r="F32745" s="35">
        <v>23.7</v>
      </c>
      <c r="G32745" s="34">
        <v>364</v>
      </c>
    </row>
    <row r="32746" spans="1:7">
      <c r="A32746" s="32">
        <v>2018</v>
      </c>
      <c r="B32746" s="32">
        <v>564</v>
      </c>
      <c r="C32746" s="33" t="s">
        <v>563</v>
      </c>
      <c r="D32746" s="33" t="s">
        <v>564</v>
      </c>
      <c r="E32746" s="34">
        <v>174992</v>
      </c>
      <c r="F32746" s="35">
        <v>1.024</v>
      </c>
      <c r="G32746" s="34">
        <v>352.3</v>
      </c>
    </row>
    <row r="32747" spans="1:7">
      <c r="A32747" s="32">
        <v>2018</v>
      </c>
      <c r="B32747" s="32">
        <v>564</v>
      </c>
      <c r="C32747" s="33" t="s">
        <v>563</v>
      </c>
      <c r="D32747" s="33" t="s">
        <v>564</v>
      </c>
      <c r="E32747" s="34">
        <v>815486</v>
      </c>
      <c r="F32747" s="35">
        <v>1.0229999999999999</v>
      </c>
      <c r="G32747" s="34">
        <v>391.3</v>
      </c>
    </row>
    <row r="32748" spans="1:7">
      <c r="A32748" s="32">
        <v>2018</v>
      </c>
      <c r="B32748" s="32">
        <v>568</v>
      </c>
      <c r="C32748" s="33" t="s">
        <v>565</v>
      </c>
      <c r="D32748" s="33" t="s">
        <v>566</v>
      </c>
      <c r="E32748" s="34">
        <v>2154</v>
      </c>
      <c r="F32748" s="35">
        <v>5.8</v>
      </c>
      <c r="G32748" s="34" t="s">
        <v>364</v>
      </c>
    </row>
    <row r="32749" spans="1:7">
      <c r="A32749" s="32">
        <v>2018</v>
      </c>
      <c r="B32749" s="32">
        <v>593</v>
      </c>
      <c r="C32749" s="33" t="s">
        <v>565</v>
      </c>
      <c r="D32749" s="33" t="s">
        <v>566</v>
      </c>
      <c r="E32749" s="34">
        <v>38</v>
      </c>
      <c r="F32749" s="35">
        <v>5.8579999999999997</v>
      </c>
      <c r="G32749" s="34" t="s">
        <v>364</v>
      </c>
    </row>
    <row r="32750" spans="1:7">
      <c r="A32750" s="32">
        <v>2018</v>
      </c>
      <c r="B32750" s="32">
        <v>593</v>
      </c>
      <c r="C32750" s="33" t="s">
        <v>567</v>
      </c>
      <c r="D32750" s="33" t="s">
        <v>566</v>
      </c>
      <c r="E32750" s="34">
        <v>25610</v>
      </c>
      <c r="F32750" s="35">
        <v>6.3490000000000002</v>
      </c>
      <c r="G32750" s="34" t="s">
        <v>364</v>
      </c>
    </row>
    <row r="32751" spans="1:7">
      <c r="A32751" s="32">
        <v>2018</v>
      </c>
      <c r="B32751" s="32">
        <v>594</v>
      </c>
      <c r="C32751" s="33" t="s">
        <v>565</v>
      </c>
      <c r="D32751" s="33" t="s">
        <v>566</v>
      </c>
      <c r="E32751" s="34">
        <v>3589</v>
      </c>
      <c r="F32751" s="35">
        <v>5.67</v>
      </c>
      <c r="G32751" s="34" t="s">
        <v>364</v>
      </c>
    </row>
    <row r="32752" spans="1:7">
      <c r="A32752" s="32">
        <v>2018</v>
      </c>
      <c r="B32752" s="32">
        <v>602</v>
      </c>
      <c r="C32752" s="33" t="s">
        <v>353</v>
      </c>
      <c r="D32752" s="33" t="s">
        <v>354</v>
      </c>
      <c r="E32752" s="34">
        <v>225927</v>
      </c>
      <c r="F32752" s="35">
        <v>25.98</v>
      </c>
      <c r="G32752" s="34" t="s">
        <v>364</v>
      </c>
    </row>
    <row r="32753" spans="1:7">
      <c r="A32753" s="32">
        <v>2018</v>
      </c>
      <c r="B32753" s="32">
        <v>602</v>
      </c>
      <c r="C32753" s="33" t="s">
        <v>565</v>
      </c>
      <c r="D32753" s="33" t="s">
        <v>566</v>
      </c>
      <c r="E32753" s="34">
        <v>4317</v>
      </c>
      <c r="F32753" s="35">
        <v>5.8</v>
      </c>
      <c r="G32753" s="34" t="s">
        <v>364</v>
      </c>
    </row>
    <row r="32754" spans="1:7">
      <c r="A32754" s="32">
        <v>2018</v>
      </c>
      <c r="B32754" s="32">
        <v>609</v>
      </c>
      <c r="C32754" s="33" t="s">
        <v>563</v>
      </c>
      <c r="D32754" s="33" t="s">
        <v>564</v>
      </c>
      <c r="E32754" s="34">
        <v>2672706</v>
      </c>
      <c r="F32754" s="35">
        <v>1.024</v>
      </c>
      <c r="G32754" s="34">
        <v>627.70000000000005</v>
      </c>
    </row>
    <row r="32755" spans="1:7">
      <c r="A32755" s="32">
        <v>2018</v>
      </c>
      <c r="B32755" s="32">
        <v>612</v>
      </c>
      <c r="C32755" s="33" t="s">
        <v>563</v>
      </c>
      <c r="D32755" s="33" t="s">
        <v>564</v>
      </c>
      <c r="E32755" s="34">
        <v>4750804</v>
      </c>
      <c r="F32755" s="35">
        <v>1.018</v>
      </c>
      <c r="G32755" s="34">
        <v>627.70000000000005</v>
      </c>
    </row>
    <row r="32756" spans="1:7">
      <c r="A32756" s="32">
        <v>2018</v>
      </c>
      <c r="B32756" s="32">
        <v>612</v>
      </c>
      <c r="C32756" s="33" t="s">
        <v>565</v>
      </c>
      <c r="D32756" s="33" t="s">
        <v>566</v>
      </c>
      <c r="E32756" s="34">
        <v>7334</v>
      </c>
      <c r="F32756" s="35">
        <v>5.8</v>
      </c>
      <c r="G32756" s="34">
        <v>1435.2</v>
      </c>
    </row>
    <row r="32757" spans="1:7">
      <c r="A32757" s="32">
        <v>2018</v>
      </c>
      <c r="B32757" s="32">
        <v>613</v>
      </c>
      <c r="C32757" s="33" t="s">
        <v>563</v>
      </c>
      <c r="D32757" s="33" t="s">
        <v>564</v>
      </c>
      <c r="E32757" s="34">
        <v>44014</v>
      </c>
      <c r="F32757" s="35">
        <v>1.022</v>
      </c>
      <c r="G32757" s="34">
        <v>627.70000000000005</v>
      </c>
    </row>
    <row r="32758" spans="1:7">
      <c r="A32758" s="32">
        <v>2018</v>
      </c>
      <c r="B32758" s="32">
        <v>617</v>
      </c>
      <c r="C32758" s="33" t="s">
        <v>563</v>
      </c>
      <c r="D32758" s="33" t="s">
        <v>564</v>
      </c>
      <c r="E32758" s="34">
        <v>4220220</v>
      </c>
      <c r="F32758" s="35">
        <v>1.022</v>
      </c>
      <c r="G32758" s="34">
        <v>627</v>
      </c>
    </row>
    <row r="32759" spans="1:7">
      <c r="A32759" s="32">
        <v>2018</v>
      </c>
      <c r="B32759" s="32">
        <v>619</v>
      </c>
      <c r="C32759" s="33" t="s">
        <v>563</v>
      </c>
      <c r="D32759" s="33" t="s">
        <v>564</v>
      </c>
      <c r="E32759" s="34">
        <v>3079978</v>
      </c>
      <c r="F32759" s="35">
        <v>1.022</v>
      </c>
      <c r="G32759" s="34">
        <v>627</v>
      </c>
    </row>
    <row r="32760" spans="1:7">
      <c r="A32760" s="32">
        <v>2018</v>
      </c>
      <c r="B32760" s="32">
        <v>620</v>
      </c>
      <c r="C32760" s="33" t="s">
        <v>563</v>
      </c>
      <c r="D32760" s="33" t="s">
        <v>564</v>
      </c>
      <c r="E32760" s="34">
        <v>4979676</v>
      </c>
      <c r="F32760" s="35">
        <v>1.022</v>
      </c>
      <c r="G32760" s="34">
        <v>627.70000000000005</v>
      </c>
    </row>
    <row r="32761" spans="1:7">
      <c r="A32761" s="32">
        <v>2018</v>
      </c>
      <c r="B32761" s="32">
        <v>621</v>
      </c>
      <c r="C32761" s="33" t="s">
        <v>563</v>
      </c>
      <c r="D32761" s="33" t="s">
        <v>564</v>
      </c>
      <c r="E32761" s="34">
        <v>1861264</v>
      </c>
      <c r="F32761" s="35">
        <v>1.022</v>
      </c>
      <c r="G32761" s="34">
        <v>627.70000000000005</v>
      </c>
    </row>
    <row r="32762" spans="1:7">
      <c r="A32762" s="32">
        <v>2018</v>
      </c>
      <c r="B32762" s="32">
        <v>628</v>
      </c>
      <c r="C32762" s="33" t="s">
        <v>563</v>
      </c>
      <c r="D32762" s="33" t="s">
        <v>564</v>
      </c>
      <c r="E32762" s="34">
        <v>775000</v>
      </c>
      <c r="F32762" s="35">
        <v>1.02</v>
      </c>
      <c r="G32762" s="34">
        <v>518</v>
      </c>
    </row>
    <row r="32763" spans="1:7">
      <c r="A32763" s="32">
        <v>2018</v>
      </c>
      <c r="B32763" s="32">
        <v>628</v>
      </c>
      <c r="C32763" s="33" t="s">
        <v>563</v>
      </c>
      <c r="D32763" s="33" t="s">
        <v>564</v>
      </c>
      <c r="E32763" s="34">
        <v>775000</v>
      </c>
      <c r="F32763" s="35">
        <v>1.02</v>
      </c>
      <c r="G32763" s="34">
        <v>518</v>
      </c>
    </row>
    <row r="32764" spans="1:7">
      <c r="A32764" s="32">
        <v>2018</v>
      </c>
      <c r="B32764" s="32">
        <v>628</v>
      </c>
      <c r="C32764" s="33" t="s">
        <v>353</v>
      </c>
      <c r="D32764" s="33" t="s">
        <v>354</v>
      </c>
      <c r="E32764" s="34">
        <v>35130</v>
      </c>
      <c r="F32764" s="35">
        <v>25.988</v>
      </c>
      <c r="G32764" s="34">
        <v>289.2</v>
      </c>
    </row>
    <row r="32765" spans="1:7">
      <c r="A32765" s="32">
        <v>2018</v>
      </c>
      <c r="B32765" s="32">
        <v>628</v>
      </c>
      <c r="C32765" s="33" t="s">
        <v>563</v>
      </c>
      <c r="D32765" s="33" t="s">
        <v>564</v>
      </c>
      <c r="E32765" s="34">
        <v>562847</v>
      </c>
      <c r="F32765" s="35">
        <v>1.02</v>
      </c>
      <c r="G32765" s="34">
        <v>518</v>
      </c>
    </row>
    <row r="32766" spans="1:7">
      <c r="A32766" s="32">
        <v>2018</v>
      </c>
      <c r="B32766" s="32">
        <v>628</v>
      </c>
      <c r="C32766" s="33" t="s">
        <v>563</v>
      </c>
      <c r="D32766" s="33" t="s">
        <v>564</v>
      </c>
      <c r="E32766" s="34">
        <v>775000</v>
      </c>
      <c r="F32766" s="35">
        <v>1.02</v>
      </c>
      <c r="G32766" s="34">
        <v>518</v>
      </c>
    </row>
    <row r="32767" spans="1:7">
      <c r="A32767" s="32">
        <v>2018</v>
      </c>
      <c r="B32767" s="32">
        <v>628</v>
      </c>
      <c r="C32767" s="33" t="s">
        <v>563</v>
      </c>
      <c r="D32767" s="33" t="s">
        <v>564</v>
      </c>
      <c r="E32767" s="34">
        <v>774055</v>
      </c>
      <c r="F32767" s="35">
        <v>1.02</v>
      </c>
      <c r="G32767" s="34">
        <v>518</v>
      </c>
    </row>
    <row r="32768" spans="1:7">
      <c r="A32768" s="32">
        <v>2018</v>
      </c>
      <c r="B32768" s="32">
        <v>628</v>
      </c>
      <c r="C32768" s="33" t="s">
        <v>563</v>
      </c>
      <c r="D32768" s="33" t="s">
        <v>564</v>
      </c>
      <c r="E32768" s="34">
        <v>682000</v>
      </c>
      <c r="F32768" s="35">
        <v>1.02</v>
      </c>
      <c r="G32768" s="34">
        <v>518</v>
      </c>
    </row>
    <row r="32769" spans="1:7">
      <c r="A32769" s="32">
        <v>2018</v>
      </c>
      <c r="B32769" s="32">
        <v>628</v>
      </c>
      <c r="C32769" s="33" t="s">
        <v>563</v>
      </c>
      <c r="D32769" s="33" t="s">
        <v>564</v>
      </c>
      <c r="E32769" s="34">
        <v>619520</v>
      </c>
      <c r="F32769" s="35">
        <v>1.02</v>
      </c>
      <c r="G32769" s="34">
        <v>518</v>
      </c>
    </row>
    <row r="32770" spans="1:7">
      <c r="A32770" s="32">
        <v>2018</v>
      </c>
      <c r="B32770" s="32">
        <v>628</v>
      </c>
      <c r="C32770" s="33" t="s">
        <v>563</v>
      </c>
      <c r="D32770" s="33" t="s">
        <v>564</v>
      </c>
      <c r="E32770" s="34">
        <v>422803</v>
      </c>
      <c r="F32770" s="35">
        <v>1.02</v>
      </c>
      <c r="G32770" s="34">
        <v>518</v>
      </c>
    </row>
    <row r="32771" spans="1:7">
      <c r="A32771" s="32">
        <v>2018</v>
      </c>
      <c r="B32771" s="32">
        <v>634</v>
      </c>
      <c r="C32771" s="33" t="s">
        <v>563</v>
      </c>
      <c r="D32771" s="33" t="s">
        <v>564</v>
      </c>
      <c r="E32771" s="34">
        <v>4243</v>
      </c>
      <c r="F32771" s="35">
        <v>1.0209999999999999</v>
      </c>
      <c r="G32771" s="34">
        <v>735</v>
      </c>
    </row>
    <row r="32772" spans="1:7">
      <c r="A32772" s="32">
        <v>2018</v>
      </c>
      <c r="B32772" s="32">
        <v>634</v>
      </c>
      <c r="C32772" s="33" t="s">
        <v>563</v>
      </c>
      <c r="D32772" s="33" t="s">
        <v>564</v>
      </c>
      <c r="E32772" s="34">
        <v>3872457</v>
      </c>
      <c r="F32772" s="35">
        <v>1.018</v>
      </c>
      <c r="G32772" s="34">
        <v>643</v>
      </c>
    </row>
    <row r="32773" spans="1:7">
      <c r="A32773" s="32">
        <v>2018</v>
      </c>
      <c r="B32773" s="32">
        <v>641</v>
      </c>
      <c r="C32773" s="33" t="s">
        <v>353</v>
      </c>
      <c r="D32773" s="33" t="s">
        <v>354</v>
      </c>
      <c r="E32773" s="34">
        <v>162404</v>
      </c>
      <c r="F32773" s="35">
        <v>22.847000000000001</v>
      </c>
      <c r="G32773" s="34">
        <v>267.5</v>
      </c>
    </row>
    <row r="32774" spans="1:7">
      <c r="A32774" s="32">
        <v>2018</v>
      </c>
      <c r="B32774" s="32">
        <v>641</v>
      </c>
      <c r="C32774" s="33" t="s">
        <v>563</v>
      </c>
      <c r="D32774" s="33" t="s">
        <v>564</v>
      </c>
      <c r="E32774" s="34">
        <v>436008</v>
      </c>
      <c r="F32774" s="35">
        <v>1.02</v>
      </c>
      <c r="G32774" s="34">
        <v>415.3</v>
      </c>
    </row>
    <row r="32775" spans="1:7">
      <c r="A32775" s="32">
        <v>2018</v>
      </c>
      <c r="B32775" s="32">
        <v>643</v>
      </c>
      <c r="C32775" s="33" t="s">
        <v>563</v>
      </c>
      <c r="D32775" s="33" t="s">
        <v>564</v>
      </c>
      <c r="E32775" s="34">
        <v>2392188</v>
      </c>
      <c r="F32775" s="35">
        <v>1.0229999999999999</v>
      </c>
      <c r="G32775" s="34">
        <v>437.4</v>
      </c>
    </row>
    <row r="32776" spans="1:7">
      <c r="A32776" s="32">
        <v>2018</v>
      </c>
      <c r="B32776" s="32">
        <v>645</v>
      </c>
      <c r="C32776" s="33" t="s">
        <v>563</v>
      </c>
      <c r="D32776" s="33" t="s">
        <v>564</v>
      </c>
      <c r="E32776" s="34">
        <v>507478</v>
      </c>
      <c r="F32776" s="35">
        <v>1.018</v>
      </c>
      <c r="G32776" s="34">
        <v>501.3</v>
      </c>
    </row>
    <row r="32777" spans="1:7">
      <c r="A32777" s="32">
        <v>2018</v>
      </c>
      <c r="B32777" s="32">
        <v>645</v>
      </c>
      <c r="C32777" s="33" t="s">
        <v>353</v>
      </c>
      <c r="D32777" s="33" t="s">
        <v>354</v>
      </c>
      <c r="E32777" s="34">
        <v>48981</v>
      </c>
      <c r="F32777" s="35">
        <v>23.564</v>
      </c>
      <c r="G32777" s="34">
        <v>312.39999999999998</v>
      </c>
    </row>
    <row r="32778" spans="1:7">
      <c r="A32778" s="32">
        <v>2018</v>
      </c>
      <c r="B32778" s="32">
        <v>645</v>
      </c>
      <c r="C32778" s="33" t="s">
        <v>353</v>
      </c>
      <c r="D32778" s="33" t="s">
        <v>354</v>
      </c>
      <c r="E32778" s="34">
        <v>36373</v>
      </c>
      <c r="F32778" s="35">
        <v>22.626000000000001</v>
      </c>
      <c r="G32778" s="34">
        <v>358.1</v>
      </c>
    </row>
    <row r="32779" spans="1:7">
      <c r="A32779" s="32">
        <v>2018</v>
      </c>
      <c r="B32779" s="32">
        <v>663</v>
      </c>
      <c r="C32779" s="33" t="s">
        <v>563</v>
      </c>
      <c r="D32779" s="33" t="s">
        <v>564</v>
      </c>
      <c r="E32779" s="34">
        <v>286301</v>
      </c>
      <c r="F32779" s="35">
        <v>1.0389999999999999</v>
      </c>
      <c r="G32779" s="34">
        <v>410.4</v>
      </c>
    </row>
    <row r="32780" spans="1:7">
      <c r="A32780" s="32">
        <v>2018</v>
      </c>
      <c r="B32780" s="32">
        <v>663</v>
      </c>
      <c r="C32780" s="33" t="s">
        <v>353</v>
      </c>
      <c r="D32780" s="33" t="s">
        <v>354</v>
      </c>
      <c r="E32780" s="34">
        <v>21362</v>
      </c>
      <c r="F32780" s="35">
        <v>25.1</v>
      </c>
      <c r="G32780" s="34">
        <v>314.10000000000002</v>
      </c>
    </row>
    <row r="32781" spans="1:7">
      <c r="A32781" s="32">
        <v>2018</v>
      </c>
      <c r="B32781" s="32">
        <v>663</v>
      </c>
      <c r="C32781" s="33" t="s">
        <v>353</v>
      </c>
      <c r="D32781" s="33" t="s">
        <v>354</v>
      </c>
      <c r="E32781" s="34">
        <v>11768</v>
      </c>
      <c r="F32781" s="35">
        <v>24.8</v>
      </c>
      <c r="G32781" s="34">
        <v>322.2</v>
      </c>
    </row>
    <row r="32782" spans="1:7">
      <c r="A32782" s="32">
        <v>2018</v>
      </c>
      <c r="B32782" s="32">
        <v>666</v>
      </c>
      <c r="C32782" s="33" t="s">
        <v>563</v>
      </c>
      <c r="D32782" s="33" t="s">
        <v>564</v>
      </c>
      <c r="E32782" s="34">
        <v>79217</v>
      </c>
      <c r="F32782" s="35">
        <v>1.042</v>
      </c>
      <c r="G32782" s="34">
        <v>531.29999999999995</v>
      </c>
    </row>
    <row r="32783" spans="1:7">
      <c r="A32783" s="32">
        <v>2018</v>
      </c>
      <c r="B32783" s="32">
        <v>667</v>
      </c>
      <c r="C32783" s="33" t="s">
        <v>353</v>
      </c>
      <c r="D32783" s="33" t="s">
        <v>354</v>
      </c>
      <c r="E32783" s="34">
        <v>34368</v>
      </c>
      <c r="F32783" s="35">
        <v>22.321999999999999</v>
      </c>
      <c r="G32783" s="34">
        <v>451.6</v>
      </c>
    </row>
    <row r="32784" spans="1:7">
      <c r="A32784" s="32">
        <v>2018</v>
      </c>
      <c r="B32784" s="32">
        <v>667</v>
      </c>
      <c r="C32784" s="33" t="s">
        <v>563</v>
      </c>
      <c r="D32784" s="33" t="s">
        <v>564</v>
      </c>
      <c r="E32784" s="34">
        <v>243863</v>
      </c>
      <c r="F32784" s="35">
        <v>1.0449999999999999</v>
      </c>
      <c r="G32784" s="34">
        <v>554.70000000000005</v>
      </c>
    </row>
    <row r="32785" spans="1:7">
      <c r="A32785" s="32">
        <v>2018</v>
      </c>
      <c r="B32785" s="32">
        <v>667</v>
      </c>
      <c r="C32785" s="33" t="s">
        <v>568</v>
      </c>
      <c r="D32785" s="33" t="s">
        <v>569</v>
      </c>
      <c r="E32785" s="34">
        <v>37587</v>
      </c>
      <c r="F32785" s="35">
        <v>28.038</v>
      </c>
      <c r="G32785" s="34">
        <v>261</v>
      </c>
    </row>
    <row r="32786" spans="1:7">
      <c r="A32786" s="32">
        <v>2018</v>
      </c>
      <c r="B32786" s="32">
        <v>676</v>
      </c>
      <c r="C32786" s="33" t="s">
        <v>353</v>
      </c>
      <c r="D32786" s="33" t="s">
        <v>354</v>
      </c>
      <c r="E32786" s="34">
        <v>35199</v>
      </c>
      <c r="F32786" s="35">
        <v>23.78</v>
      </c>
      <c r="G32786" s="34">
        <v>249.3</v>
      </c>
    </row>
    <row r="32787" spans="1:7">
      <c r="A32787" s="32">
        <v>2018</v>
      </c>
      <c r="B32787" s="32">
        <v>676</v>
      </c>
      <c r="C32787" s="33" t="s">
        <v>353</v>
      </c>
      <c r="D32787" s="33" t="s">
        <v>354</v>
      </c>
      <c r="E32787" s="34">
        <v>13994</v>
      </c>
      <c r="F32787" s="35">
        <v>21.66</v>
      </c>
      <c r="G32787" s="34">
        <v>295.39999999999998</v>
      </c>
    </row>
    <row r="32788" spans="1:7">
      <c r="A32788" s="32">
        <v>2018</v>
      </c>
      <c r="B32788" s="32">
        <v>676</v>
      </c>
      <c r="C32788" s="33" t="s">
        <v>563</v>
      </c>
      <c r="D32788" s="33" t="s">
        <v>564</v>
      </c>
      <c r="E32788" s="34">
        <v>906597</v>
      </c>
      <c r="F32788" s="35">
        <v>1.0209999999999999</v>
      </c>
      <c r="G32788" s="34">
        <v>487.3</v>
      </c>
    </row>
    <row r="32789" spans="1:7">
      <c r="A32789" s="32">
        <v>2018</v>
      </c>
      <c r="B32789" s="32">
        <v>676</v>
      </c>
      <c r="C32789" s="33" t="s">
        <v>563</v>
      </c>
      <c r="D32789" s="33" t="s">
        <v>564</v>
      </c>
      <c r="E32789" s="34">
        <v>488057</v>
      </c>
      <c r="F32789" s="35">
        <v>1.0209999999999999</v>
      </c>
      <c r="G32789" s="34">
        <v>487.3</v>
      </c>
    </row>
    <row r="32790" spans="1:7">
      <c r="A32790" s="32">
        <v>2018</v>
      </c>
      <c r="B32790" s="32">
        <v>683</v>
      </c>
      <c r="C32790" s="33" t="s">
        <v>563</v>
      </c>
      <c r="D32790" s="33" t="s">
        <v>564</v>
      </c>
      <c r="E32790" s="34">
        <v>21280</v>
      </c>
      <c r="F32790" s="35">
        <v>1.024</v>
      </c>
      <c r="G32790" s="34">
        <v>441</v>
      </c>
    </row>
    <row r="32791" spans="1:7">
      <c r="A32791" s="32">
        <v>2018</v>
      </c>
      <c r="B32791" s="32">
        <v>688</v>
      </c>
      <c r="C32791" s="33" t="s">
        <v>563</v>
      </c>
      <c r="D32791" s="33" t="s">
        <v>564</v>
      </c>
      <c r="E32791" s="34">
        <v>923042</v>
      </c>
      <c r="F32791" s="35">
        <v>1.0229999999999999</v>
      </c>
      <c r="G32791" s="34">
        <v>485</v>
      </c>
    </row>
    <row r="32792" spans="1:7">
      <c r="A32792" s="32">
        <v>2018</v>
      </c>
      <c r="B32792" s="32">
        <v>689</v>
      </c>
      <c r="C32792" s="33" t="s">
        <v>563</v>
      </c>
      <c r="D32792" s="33" t="s">
        <v>564</v>
      </c>
      <c r="E32792" s="34">
        <v>876743</v>
      </c>
      <c r="F32792" s="35">
        <v>1.024</v>
      </c>
      <c r="G32792" s="34">
        <v>501.3</v>
      </c>
    </row>
    <row r="32793" spans="1:7">
      <c r="A32793" s="32">
        <v>2018</v>
      </c>
      <c r="B32793" s="32">
        <v>703</v>
      </c>
      <c r="C32793" s="33" t="s">
        <v>353</v>
      </c>
      <c r="D32793" s="33" t="s">
        <v>354</v>
      </c>
      <c r="E32793" s="34">
        <v>199785</v>
      </c>
      <c r="F32793" s="35">
        <v>23.536000000000001</v>
      </c>
      <c r="G32793" s="34">
        <v>310.7</v>
      </c>
    </row>
    <row r="32794" spans="1:7">
      <c r="A32794" s="32">
        <v>2018</v>
      </c>
      <c r="B32794" s="32">
        <v>703</v>
      </c>
      <c r="C32794" s="33" t="s">
        <v>353</v>
      </c>
      <c r="D32794" s="33" t="s">
        <v>354</v>
      </c>
      <c r="E32794" s="34">
        <v>28837</v>
      </c>
      <c r="F32794" s="35">
        <v>25.923999999999999</v>
      </c>
      <c r="G32794" s="34">
        <v>235.9</v>
      </c>
    </row>
    <row r="32795" spans="1:7">
      <c r="A32795" s="32">
        <v>2018</v>
      </c>
      <c r="B32795" s="32">
        <v>703</v>
      </c>
      <c r="C32795" s="33" t="s">
        <v>565</v>
      </c>
      <c r="D32795" s="33" t="s">
        <v>566</v>
      </c>
      <c r="E32795" s="34">
        <v>11623</v>
      </c>
      <c r="F32795" s="35">
        <v>5.8</v>
      </c>
      <c r="G32795" s="34">
        <v>1323.7</v>
      </c>
    </row>
    <row r="32796" spans="1:7">
      <c r="A32796" s="32">
        <v>2018</v>
      </c>
      <c r="B32796" s="32">
        <v>703</v>
      </c>
      <c r="C32796" s="33" t="s">
        <v>353</v>
      </c>
      <c r="D32796" s="33" t="s">
        <v>354</v>
      </c>
      <c r="E32796" s="34">
        <v>38866</v>
      </c>
      <c r="F32796" s="35">
        <v>22.734000000000002</v>
      </c>
      <c r="G32796" s="34">
        <v>308.60000000000002</v>
      </c>
    </row>
    <row r="32797" spans="1:7">
      <c r="A32797" s="32">
        <v>2018</v>
      </c>
      <c r="B32797" s="32">
        <v>703</v>
      </c>
      <c r="C32797" s="33" t="s">
        <v>353</v>
      </c>
      <c r="D32797" s="33" t="s">
        <v>354</v>
      </c>
      <c r="E32797" s="34">
        <v>59049</v>
      </c>
      <c r="F32797" s="35">
        <v>23.256</v>
      </c>
      <c r="G32797" s="34">
        <v>320.8</v>
      </c>
    </row>
    <row r="32798" spans="1:7">
      <c r="A32798" s="32">
        <v>2018</v>
      </c>
      <c r="B32798" s="32">
        <v>703</v>
      </c>
      <c r="C32798" s="33" t="s">
        <v>353</v>
      </c>
      <c r="D32798" s="33" t="s">
        <v>354</v>
      </c>
      <c r="E32798" s="34">
        <v>14694</v>
      </c>
      <c r="F32798" s="35">
        <v>23.422000000000001</v>
      </c>
      <c r="G32798" s="34">
        <v>332.7</v>
      </c>
    </row>
    <row r="32799" spans="1:7">
      <c r="A32799" s="32">
        <v>2018</v>
      </c>
      <c r="B32799" s="32">
        <v>703</v>
      </c>
      <c r="C32799" s="33" t="s">
        <v>353</v>
      </c>
      <c r="D32799" s="33" t="s">
        <v>354</v>
      </c>
      <c r="E32799" s="34">
        <v>38792</v>
      </c>
      <c r="F32799" s="35">
        <v>22.806000000000001</v>
      </c>
      <c r="G32799" s="34">
        <v>303.10000000000002</v>
      </c>
    </row>
    <row r="32800" spans="1:7">
      <c r="A32800" s="32">
        <v>2018</v>
      </c>
      <c r="B32800" s="32">
        <v>708</v>
      </c>
      <c r="C32800" s="33" t="s">
        <v>353</v>
      </c>
      <c r="D32800" s="33" t="s">
        <v>354</v>
      </c>
      <c r="E32800" s="34">
        <v>12761</v>
      </c>
      <c r="F32800" s="35">
        <v>23.692</v>
      </c>
      <c r="G32800" s="34">
        <v>347</v>
      </c>
    </row>
    <row r="32801" spans="1:7">
      <c r="A32801" s="32">
        <v>2018</v>
      </c>
      <c r="B32801" s="32">
        <v>710</v>
      </c>
      <c r="C32801" s="33" t="s">
        <v>563</v>
      </c>
      <c r="D32801" s="33" t="s">
        <v>564</v>
      </c>
      <c r="E32801" s="34">
        <v>9575296</v>
      </c>
      <c r="F32801" s="35">
        <v>1.02</v>
      </c>
      <c r="G32801" s="34">
        <v>460.1</v>
      </c>
    </row>
    <row r="32802" spans="1:7">
      <c r="A32802" s="32">
        <v>2018</v>
      </c>
      <c r="B32802" s="32">
        <v>715</v>
      </c>
      <c r="C32802" s="33" t="s">
        <v>565</v>
      </c>
      <c r="D32802" s="33" t="s">
        <v>566</v>
      </c>
      <c r="E32802" s="34">
        <v>3813</v>
      </c>
      <c r="F32802" s="35">
        <v>5.8170000000000002</v>
      </c>
      <c r="G32802" s="34">
        <v>1430.9</v>
      </c>
    </row>
    <row r="32803" spans="1:7">
      <c r="A32803" s="32">
        <v>2018</v>
      </c>
      <c r="B32803" s="32">
        <v>728</v>
      </c>
      <c r="C32803" s="33" t="s">
        <v>563</v>
      </c>
      <c r="D32803" s="33" t="s">
        <v>564</v>
      </c>
      <c r="E32803" s="34">
        <v>47736</v>
      </c>
      <c r="F32803" s="35">
        <v>1.024</v>
      </c>
      <c r="G32803" s="34">
        <v>721.6</v>
      </c>
    </row>
    <row r="32804" spans="1:7">
      <c r="A32804" s="32">
        <v>2018</v>
      </c>
      <c r="B32804" s="32">
        <v>856</v>
      </c>
      <c r="C32804" s="33" t="s">
        <v>363</v>
      </c>
      <c r="D32804" s="33" t="s">
        <v>354</v>
      </c>
      <c r="E32804" s="34">
        <v>196418</v>
      </c>
      <c r="F32804" s="35">
        <v>17.600000000000001</v>
      </c>
      <c r="G32804" s="34" t="s">
        <v>364</v>
      </c>
    </row>
    <row r="32805" spans="1:7">
      <c r="A32805" s="32">
        <v>2018</v>
      </c>
      <c r="B32805" s="32">
        <v>856</v>
      </c>
      <c r="C32805" s="33" t="s">
        <v>565</v>
      </c>
      <c r="D32805" s="33" t="s">
        <v>566</v>
      </c>
      <c r="E32805" s="34">
        <v>906</v>
      </c>
      <c r="F32805" s="35">
        <v>5.8</v>
      </c>
      <c r="G32805" s="34" t="s">
        <v>364</v>
      </c>
    </row>
    <row r="32806" spans="1:7">
      <c r="A32806" s="32">
        <v>2018</v>
      </c>
      <c r="B32806" s="32">
        <v>861</v>
      </c>
      <c r="C32806" s="33" t="s">
        <v>363</v>
      </c>
      <c r="D32806" s="33" t="s">
        <v>354</v>
      </c>
      <c r="E32806" s="34">
        <v>253174</v>
      </c>
      <c r="F32806" s="35">
        <v>17.52</v>
      </c>
      <c r="G32806" s="34" t="s">
        <v>364</v>
      </c>
    </row>
    <row r="32807" spans="1:7">
      <c r="A32807" s="32">
        <v>2018</v>
      </c>
      <c r="B32807" s="32">
        <v>861</v>
      </c>
      <c r="C32807" s="33" t="s">
        <v>565</v>
      </c>
      <c r="D32807" s="33" t="s">
        <v>566</v>
      </c>
      <c r="E32807" s="34">
        <v>689</v>
      </c>
      <c r="F32807" s="35">
        <v>5.8</v>
      </c>
      <c r="G32807" s="34" t="s">
        <v>364</v>
      </c>
    </row>
    <row r="32808" spans="1:7">
      <c r="A32808" s="32">
        <v>2018</v>
      </c>
      <c r="B32808" s="32">
        <v>862</v>
      </c>
      <c r="C32808" s="33" t="s">
        <v>563</v>
      </c>
      <c r="D32808" s="33" t="s">
        <v>564</v>
      </c>
      <c r="E32808" s="34">
        <v>96081</v>
      </c>
      <c r="F32808" s="35">
        <v>1.0289999999999999</v>
      </c>
      <c r="G32808" s="34" t="s">
        <v>364</v>
      </c>
    </row>
    <row r="32809" spans="1:7">
      <c r="A32809" s="32">
        <v>2018</v>
      </c>
      <c r="B32809" s="32">
        <v>876</v>
      </c>
      <c r="C32809" s="33" t="s">
        <v>363</v>
      </c>
      <c r="D32809" s="33" t="s">
        <v>354</v>
      </c>
      <c r="E32809" s="34">
        <v>300827</v>
      </c>
      <c r="F32809" s="35">
        <v>17.521999999999998</v>
      </c>
      <c r="G32809" s="34" t="s">
        <v>364</v>
      </c>
    </row>
    <row r="32810" spans="1:7">
      <c r="A32810" s="32">
        <v>2018</v>
      </c>
      <c r="B32810" s="32">
        <v>876</v>
      </c>
      <c r="C32810" s="33" t="s">
        <v>563</v>
      </c>
      <c r="D32810" s="33" t="s">
        <v>564</v>
      </c>
      <c r="E32810" s="34">
        <v>10916</v>
      </c>
      <c r="F32810" s="35">
        <v>1.028</v>
      </c>
      <c r="G32810" s="34" t="s">
        <v>364</v>
      </c>
    </row>
    <row r="32811" spans="1:7">
      <c r="A32811" s="32">
        <v>2018</v>
      </c>
      <c r="B32811" s="32">
        <v>879</v>
      </c>
      <c r="C32811" s="33" t="s">
        <v>363</v>
      </c>
      <c r="D32811" s="33" t="s">
        <v>354</v>
      </c>
      <c r="E32811" s="34">
        <v>336148</v>
      </c>
      <c r="F32811" s="35">
        <v>17.190000000000001</v>
      </c>
      <c r="G32811" s="34" t="s">
        <v>364</v>
      </c>
    </row>
    <row r="32812" spans="1:7">
      <c r="A32812" s="32">
        <v>2018</v>
      </c>
      <c r="B32812" s="32">
        <v>879</v>
      </c>
      <c r="C32812" s="33" t="s">
        <v>563</v>
      </c>
      <c r="D32812" s="33" t="s">
        <v>564</v>
      </c>
      <c r="E32812" s="34">
        <v>3374</v>
      </c>
      <c r="F32812" s="35">
        <v>1.03</v>
      </c>
      <c r="G32812" s="34" t="s">
        <v>364</v>
      </c>
    </row>
    <row r="32813" spans="1:7">
      <c r="A32813" s="32">
        <v>2018</v>
      </c>
      <c r="B32813" s="32">
        <v>883</v>
      </c>
      <c r="C32813" s="33" t="s">
        <v>363</v>
      </c>
      <c r="D32813" s="33" t="s">
        <v>354</v>
      </c>
      <c r="E32813" s="34">
        <v>97924</v>
      </c>
      <c r="F32813" s="35">
        <v>17.170000000000002</v>
      </c>
      <c r="G32813" s="34" t="s">
        <v>364</v>
      </c>
    </row>
    <row r="32814" spans="1:7">
      <c r="A32814" s="32">
        <v>2018</v>
      </c>
      <c r="B32814" s="32">
        <v>883</v>
      </c>
      <c r="C32814" s="33" t="s">
        <v>563</v>
      </c>
      <c r="D32814" s="33" t="s">
        <v>564</v>
      </c>
      <c r="E32814" s="34">
        <v>15726</v>
      </c>
      <c r="F32814" s="35">
        <v>1.03</v>
      </c>
      <c r="G32814" s="34" t="s">
        <v>364</v>
      </c>
    </row>
    <row r="32815" spans="1:7">
      <c r="A32815" s="32">
        <v>2018</v>
      </c>
      <c r="B32815" s="32">
        <v>884</v>
      </c>
      <c r="C32815" s="33" t="s">
        <v>363</v>
      </c>
      <c r="D32815" s="33" t="s">
        <v>354</v>
      </c>
      <c r="E32815" s="34">
        <v>48306</v>
      </c>
      <c r="F32815" s="35">
        <v>17.36</v>
      </c>
      <c r="G32815" s="34" t="s">
        <v>364</v>
      </c>
    </row>
    <row r="32816" spans="1:7">
      <c r="A32816" s="32">
        <v>2018</v>
      </c>
      <c r="B32816" s="32">
        <v>884</v>
      </c>
      <c r="C32816" s="33" t="s">
        <v>565</v>
      </c>
      <c r="D32816" s="33" t="s">
        <v>566</v>
      </c>
      <c r="E32816" s="34">
        <v>1605</v>
      </c>
      <c r="F32816" s="35">
        <v>5.8250000000000002</v>
      </c>
      <c r="G32816" s="34" t="s">
        <v>364</v>
      </c>
    </row>
    <row r="32817" spans="1:7">
      <c r="A32817" s="32">
        <v>2018</v>
      </c>
      <c r="B32817" s="32">
        <v>886</v>
      </c>
      <c r="C32817" s="33" t="s">
        <v>565</v>
      </c>
      <c r="D32817" s="33" t="s">
        <v>566</v>
      </c>
      <c r="E32817" s="34">
        <v>570</v>
      </c>
      <c r="F32817" s="35">
        <v>6.2</v>
      </c>
      <c r="G32817" s="34" t="s">
        <v>364</v>
      </c>
    </row>
    <row r="32818" spans="1:7">
      <c r="A32818" s="32">
        <v>2018</v>
      </c>
      <c r="B32818" s="32">
        <v>887</v>
      </c>
      <c r="C32818" s="33" t="s">
        <v>363</v>
      </c>
      <c r="D32818" s="33" t="s">
        <v>354</v>
      </c>
      <c r="E32818" s="34">
        <v>93631</v>
      </c>
      <c r="F32818" s="35">
        <v>17.48</v>
      </c>
      <c r="G32818" s="34" t="s">
        <v>364</v>
      </c>
    </row>
    <row r="32819" spans="1:7">
      <c r="A32819" s="32">
        <v>2018</v>
      </c>
      <c r="B32819" s="32">
        <v>887</v>
      </c>
      <c r="C32819" s="33" t="s">
        <v>563</v>
      </c>
      <c r="D32819" s="33" t="s">
        <v>564</v>
      </c>
      <c r="E32819" s="34">
        <v>31032</v>
      </c>
      <c r="F32819" s="35">
        <v>1</v>
      </c>
      <c r="G32819" s="34" t="s">
        <v>364</v>
      </c>
    </row>
    <row r="32820" spans="1:7">
      <c r="A32820" s="32">
        <v>2018</v>
      </c>
      <c r="B32820" s="32">
        <v>889</v>
      </c>
      <c r="C32820" s="33" t="s">
        <v>363</v>
      </c>
      <c r="D32820" s="33" t="s">
        <v>354</v>
      </c>
      <c r="E32820" s="34">
        <v>290641</v>
      </c>
      <c r="F32820" s="35">
        <v>17.149999999999999</v>
      </c>
      <c r="G32820" s="34" t="s">
        <v>364</v>
      </c>
    </row>
    <row r="32821" spans="1:7">
      <c r="A32821" s="32">
        <v>2018</v>
      </c>
      <c r="B32821" s="32">
        <v>889</v>
      </c>
      <c r="C32821" s="33" t="s">
        <v>363</v>
      </c>
      <c r="D32821" s="33" t="s">
        <v>354</v>
      </c>
      <c r="E32821" s="34">
        <v>98607</v>
      </c>
      <c r="F32821" s="35">
        <v>17.489999999999998</v>
      </c>
      <c r="G32821" s="34" t="s">
        <v>364</v>
      </c>
    </row>
    <row r="32822" spans="1:7">
      <c r="A32822" s="32">
        <v>2018</v>
      </c>
      <c r="B32822" s="32">
        <v>889</v>
      </c>
      <c r="C32822" s="33" t="s">
        <v>565</v>
      </c>
      <c r="D32822" s="33" t="s">
        <v>566</v>
      </c>
      <c r="E32822" s="34">
        <v>1243</v>
      </c>
      <c r="F32822" s="35">
        <v>5.8</v>
      </c>
      <c r="G32822" s="34" t="s">
        <v>364</v>
      </c>
    </row>
    <row r="32823" spans="1:7">
      <c r="A32823" s="32">
        <v>2018</v>
      </c>
      <c r="B32823" s="32">
        <v>891</v>
      </c>
      <c r="C32823" s="33" t="s">
        <v>363</v>
      </c>
      <c r="D32823" s="33" t="s">
        <v>354</v>
      </c>
      <c r="E32823" s="34">
        <v>36299</v>
      </c>
      <c r="F32823" s="35">
        <v>17.04</v>
      </c>
      <c r="G32823" s="34" t="s">
        <v>364</v>
      </c>
    </row>
    <row r="32824" spans="1:7">
      <c r="A32824" s="32">
        <v>2018</v>
      </c>
      <c r="B32824" s="32">
        <v>891</v>
      </c>
      <c r="C32824" s="33" t="s">
        <v>363</v>
      </c>
      <c r="D32824" s="33" t="s">
        <v>354</v>
      </c>
      <c r="E32824" s="34">
        <v>15666</v>
      </c>
      <c r="F32824" s="35">
        <v>17.149999999999999</v>
      </c>
      <c r="G32824" s="34" t="s">
        <v>364</v>
      </c>
    </row>
    <row r="32825" spans="1:7">
      <c r="A32825" s="32">
        <v>2018</v>
      </c>
      <c r="B32825" s="32">
        <v>891</v>
      </c>
      <c r="C32825" s="33" t="s">
        <v>363</v>
      </c>
      <c r="D32825" s="33" t="s">
        <v>354</v>
      </c>
      <c r="E32825" s="34">
        <v>145831</v>
      </c>
      <c r="F32825" s="35">
        <v>17.95</v>
      </c>
      <c r="G32825" s="34" t="s">
        <v>364</v>
      </c>
    </row>
    <row r="32826" spans="1:7">
      <c r="A32826" s="32">
        <v>2018</v>
      </c>
      <c r="B32826" s="32">
        <v>891</v>
      </c>
      <c r="C32826" s="33" t="s">
        <v>565</v>
      </c>
      <c r="D32826" s="33" t="s">
        <v>566</v>
      </c>
      <c r="E32826" s="34">
        <v>1196</v>
      </c>
      <c r="F32826" s="35">
        <v>5.8</v>
      </c>
      <c r="G32826" s="34" t="s">
        <v>364</v>
      </c>
    </row>
    <row r="32827" spans="1:7">
      <c r="A32827" s="32">
        <v>2018</v>
      </c>
      <c r="B32827" s="32">
        <v>892</v>
      </c>
      <c r="C32827" s="33" t="s">
        <v>363</v>
      </c>
      <c r="D32827" s="33" t="s">
        <v>354</v>
      </c>
      <c r="E32827" s="34">
        <v>6285</v>
      </c>
      <c r="F32827" s="35">
        <v>17.95</v>
      </c>
      <c r="G32827" s="34" t="s">
        <v>364</v>
      </c>
    </row>
    <row r="32828" spans="1:7">
      <c r="A32828" s="32">
        <v>2018</v>
      </c>
      <c r="B32828" s="32">
        <v>892</v>
      </c>
      <c r="C32828" s="33" t="s">
        <v>363</v>
      </c>
      <c r="D32828" s="33" t="s">
        <v>354</v>
      </c>
      <c r="E32828" s="34">
        <v>9708</v>
      </c>
      <c r="F32828" s="35">
        <v>17.03</v>
      </c>
      <c r="G32828" s="34" t="s">
        <v>364</v>
      </c>
    </row>
    <row r="32829" spans="1:7">
      <c r="A32829" s="32">
        <v>2018</v>
      </c>
      <c r="B32829" s="32">
        <v>892</v>
      </c>
      <c r="C32829" s="33" t="s">
        <v>363</v>
      </c>
      <c r="D32829" s="33" t="s">
        <v>354</v>
      </c>
      <c r="E32829" s="34">
        <v>60535</v>
      </c>
      <c r="F32829" s="35">
        <v>17.13</v>
      </c>
      <c r="G32829" s="34" t="s">
        <v>364</v>
      </c>
    </row>
    <row r="32830" spans="1:7">
      <c r="A32830" s="32">
        <v>2018</v>
      </c>
      <c r="B32830" s="32">
        <v>892</v>
      </c>
      <c r="C32830" s="33" t="s">
        <v>563</v>
      </c>
      <c r="D32830" s="33" t="s">
        <v>564</v>
      </c>
      <c r="E32830" s="34">
        <v>9832</v>
      </c>
      <c r="F32830" s="35">
        <v>1.05</v>
      </c>
      <c r="G32830" s="34" t="s">
        <v>364</v>
      </c>
    </row>
    <row r="32831" spans="1:7">
      <c r="A32831" s="32">
        <v>2018</v>
      </c>
      <c r="B32831" s="32">
        <v>913</v>
      </c>
      <c r="C32831" s="33" t="s">
        <v>563</v>
      </c>
      <c r="D32831" s="33" t="s">
        <v>564</v>
      </c>
      <c r="E32831" s="34">
        <v>54714</v>
      </c>
      <c r="F32831" s="35">
        <v>1.02</v>
      </c>
      <c r="G32831" s="34">
        <v>523.70000000000005</v>
      </c>
    </row>
    <row r="32832" spans="1:7">
      <c r="A32832" s="32">
        <v>2018</v>
      </c>
      <c r="B32832" s="32">
        <v>963</v>
      </c>
      <c r="C32832" s="33" t="s">
        <v>353</v>
      </c>
      <c r="D32832" s="33" t="s">
        <v>354</v>
      </c>
      <c r="E32832" s="34">
        <v>101394</v>
      </c>
      <c r="F32832" s="35">
        <v>21.3</v>
      </c>
      <c r="G32832" s="34">
        <v>183.1</v>
      </c>
    </row>
    <row r="32833" spans="1:7">
      <c r="A32833" s="32">
        <v>2018</v>
      </c>
      <c r="B32833" s="32">
        <v>963</v>
      </c>
      <c r="C32833" s="33" t="s">
        <v>563</v>
      </c>
      <c r="D32833" s="33" t="s">
        <v>564</v>
      </c>
      <c r="E32833" s="34">
        <v>7584</v>
      </c>
      <c r="F32833" s="35">
        <v>1</v>
      </c>
      <c r="G32833" s="34">
        <v>438</v>
      </c>
    </row>
    <row r="32834" spans="1:7">
      <c r="A32834" s="32">
        <v>2018</v>
      </c>
      <c r="B32834" s="32">
        <v>976</v>
      </c>
      <c r="C32834" s="33" t="s">
        <v>353</v>
      </c>
      <c r="D32834" s="33" t="s">
        <v>354</v>
      </c>
      <c r="E32834" s="34">
        <v>12019</v>
      </c>
      <c r="F32834" s="35">
        <v>25.01</v>
      </c>
      <c r="G32834" s="34">
        <v>215.9</v>
      </c>
    </row>
    <row r="32835" spans="1:7">
      <c r="A32835" s="32">
        <v>2018</v>
      </c>
      <c r="B32835" s="32">
        <v>976</v>
      </c>
      <c r="C32835" s="33" t="s">
        <v>353</v>
      </c>
      <c r="D32835" s="33" t="s">
        <v>354</v>
      </c>
      <c r="E32835" s="34">
        <v>9515</v>
      </c>
      <c r="F32835" s="35">
        <v>22.11</v>
      </c>
      <c r="G32835" s="34">
        <v>214.4</v>
      </c>
    </row>
    <row r="32836" spans="1:7">
      <c r="A32836" s="32">
        <v>2018</v>
      </c>
      <c r="B32836" s="32">
        <v>976</v>
      </c>
      <c r="C32836" s="33" t="s">
        <v>353</v>
      </c>
      <c r="D32836" s="33" t="s">
        <v>354</v>
      </c>
      <c r="E32836" s="34">
        <v>22</v>
      </c>
      <c r="F32836" s="35">
        <v>23.06</v>
      </c>
      <c r="G32836" s="34">
        <v>117.7</v>
      </c>
    </row>
    <row r="32837" spans="1:7">
      <c r="A32837" s="32">
        <v>2018</v>
      </c>
      <c r="B32837" s="32">
        <v>976</v>
      </c>
      <c r="C32837" s="33" t="s">
        <v>353</v>
      </c>
      <c r="D32837" s="33" t="s">
        <v>354</v>
      </c>
      <c r="E32837" s="34">
        <v>9272</v>
      </c>
      <c r="F32837" s="35">
        <v>21.22</v>
      </c>
      <c r="G32837" s="34">
        <v>210.7</v>
      </c>
    </row>
    <row r="32838" spans="1:7">
      <c r="A32838" s="32">
        <v>2018</v>
      </c>
      <c r="B32838" s="32">
        <v>976</v>
      </c>
      <c r="C32838" s="33" t="s">
        <v>353</v>
      </c>
      <c r="D32838" s="33" t="s">
        <v>354</v>
      </c>
      <c r="E32838" s="34">
        <v>10444</v>
      </c>
      <c r="F32838" s="35">
        <v>18.11</v>
      </c>
      <c r="G32838" s="34">
        <v>150.9</v>
      </c>
    </row>
    <row r="32839" spans="1:7">
      <c r="A32839" s="32">
        <v>2018</v>
      </c>
      <c r="B32839" s="32">
        <v>976</v>
      </c>
      <c r="C32839" s="33" t="s">
        <v>353</v>
      </c>
      <c r="D32839" s="33" t="s">
        <v>354</v>
      </c>
      <c r="E32839" s="34">
        <v>17498</v>
      </c>
      <c r="F32839" s="35">
        <v>23.49</v>
      </c>
      <c r="G32839" s="34">
        <v>156.9</v>
      </c>
    </row>
    <row r="32840" spans="1:7">
      <c r="A32840" s="32">
        <v>2018</v>
      </c>
      <c r="B32840" s="32">
        <v>976</v>
      </c>
      <c r="C32840" s="33" t="s">
        <v>353</v>
      </c>
      <c r="D32840" s="33" t="s">
        <v>354</v>
      </c>
      <c r="E32840" s="34">
        <v>2828</v>
      </c>
      <c r="F32840" s="35">
        <v>15.5</v>
      </c>
      <c r="G32840" s="34">
        <v>133.4</v>
      </c>
    </row>
    <row r="32841" spans="1:7">
      <c r="A32841" s="32">
        <v>2018</v>
      </c>
      <c r="B32841" s="32">
        <v>976</v>
      </c>
      <c r="C32841" s="33" t="s">
        <v>565</v>
      </c>
      <c r="D32841" s="33" t="s">
        <v>566</v>
      </c>
      <c r="E32841" s="34">
        <v>531</v>
      </c>
      <c r="F32841" s="35">
        <v>5.69</v>
      </c>
      <c r="G32841" s="34">
        <v>1388</v>
      </c>
    </row>
    <row r="32842" spans="1:7">
      <c r="A32842" s="32">
        <v>2018</v>
      </c>
      <c r="B32842" s="32">
        <v>976</v>
      </c>
      <c r="C32842" s="33" t="s">
        <v>563</v>
      </c>
      <c r="D32842" s="33" t="s">
        <v>564</v>
      </c>
      <c r="E32842" s="34">
        <v>564</v>
      </c>
      <c r="F32842" s="35">
        <v>1</v>
      </c>
      <c r="G32842" s="34">
        <v>388</v>
      </c>
    </row>
    <row r="32843" spans="1:7">
      <c r="A32843" s="32">
        <v>2018</v>
      </c>
      <c r="B32843" s="32">
        <v>983</v>
      </c>
      <c r="C32843" s="33" t="s">
        <v>353</v>
      </c>
      <c r="D32843" s="33" t="s">
        <v>354</v>
      </c>
      <c r="E32843" s="34">
        <v>85625</v>
      </c>
      <c r="F32843" s="35">
        <v>22.946000000000002</v>
      </c>
      <c r="G32843" s="34">
        <v>247.2</v>
      </c>
    </row>
    <row r="32844" spans="1:7">
      <c r="A32844" s="32">
        <v>2018</v>
      </c>
      <c r="B32844" s="32">
        <v>983</v>
      </c>
      <c r="C32844" s="33" t="s">
        <v>353</v>
      </c>
      <c r="D32844" s="33" t="s">
        <v>354</v>
      </c>
      <c r="E32844" s="34">
        <v>7088</v>
      </c>
      <c r="F32844" s="35">
        <v>22.952000000000002</v>
      </c>
      <c r="G32844" s="34">
        <v>180.3</v>
      </c>
    </row>
    <row r="32845" spans="1:7">
      <c r="A32845" s="32">
        <v>2018</v>
      </c>
      <c r="B32845" s="32">
        <v>983</v>
      </c>
      <c r="C32845" s="33" t="s">
        <v>353</v>
      </c>
      <c r="D32845" s="33" t="s">
        <v>354</v>
      </c>
      <c r="E32845" s="34">
        <v>70662</v>
      </c>
      <c r="F32845" s="35">
        <v>22.954000000000001</v>
      </c>
      <c r="G32845" s="34">
        <v>188.6</v>
      </c>
    </row>
    <row r="32846" spans="1:7">
      <c r="A32846" s="32">
        <v>2018</v>
      </c>
      <c r="B32846" s="32">
        <v>983</v>
      </c>
      <c r="C32846" s="33" t="s">
        <v>565</v>
      </c>
      <c r="D32846" s="33" t="s">
        <v>566</v>
      </c>
      <c r="E32846" s="34">
        <v>2141</v>
      </c>
      <c r="F32846" s="35">
        <v>5.7119999999999997</v>
      </c>
      <c r="G32846" s="34">
        <v>1359.3</v>
      </c>
    </row>
    <row r="32847" spans="1:7">
      <c r="A32847" s="32">
        <v>2018</v>
      </c>
      <c r="B32847" s="32">
        <v>983</v>
      </c>
      <c r="C32847" s="33" t="s">
        <v>363</v>
      </c>
      <c r="D32847" s="33" t="s">
        <v>354</v>
      </c>
      <c r="E32847" s="34">
        <v>10238</v>
      </c>
      <c r="F32847" s="35">
        <v>17.384</v>
      </c>
      <c r="G32847" s="34">
        <v>162.69999999999999</v>
      </c>
    </row>
    <row r="32848" spans="1:7">
      <c r="A32848" s="32">
        <v>2018</v>
      </c>
      <c r="B32848" s="32">
        <v>990</v>
      </c>
      <c r="C32848" s="33" t="s">
        <v>563</v>
      </c>
      <c r="D32848" s="33" t="s">
        <v>564</v>
      </c>
      <c r="E32848" s="34">
        <v>216903</v>
      </c>
      <c r="F32848" s="35">
        <v>1.0429999999999999</v>
      </c>
      <c r="G32848" s="34">
        <v>559.29999999999995</v>
      </c>
    </row>
    <row r="32849" spans="1:7">
      <c r="A32849" s="32">
        <v>2018</v>
      </c>
      <c r="B32849" s="32">
        <v>990</v>
      </c>
      <c r="C32849" s="33" t="s">
        <v>563</v>
      </c>
      <c r="D32849" s="33" t="s">
        <v>564</v>
      </c>
      <c r="E32849" s="34">
        <v>23943</v>
      </c>
      <c r="F32849" s="35">
        <v>1.0429999999999999</v>
      </c>
      <c r="G32849" s="34">
        <v>559.29999999999995</v>
      </c>
    </row>
    <row r="32850" spans="1:7">
      <c r="A32850" s="32">
        <v>2018</v>
      </c>
      <c r="B32850" s="32">
        <v>990</v>
      </c>
      <c r="C32850" s="33" t="s">
        <v>563</v>
      </c>
      <c r="D32850" s="33" t="s">
        <v>564</v>
      </c>
      <c r="E32850" s="34">
        <v>27367</v>
      </c>
      <c r="F32850" s="35">
        <v>1.0429999999999999</v>
      </c>
      <c r="G32850" s="34">
        <v>559.29999999999995</v>
      </c>
    </row>
    <row r="32851" spans="1:7">
      <c r="A32851" s="32">
        <v>2018</v>
      </c>
      <c r="B32851" s="32">
        <v>990</v>
      </c>
      <c r="C32851" s="33" t="s">
        <v>563</v>
      </c>
      <c r="D32851" s="33" t="s">
        <v>564</v>
      </c>
      <c r="E32851" s="34">
        <v>28446</v>
      </c>
      <c r="F32851" s="35">
        <v>1.0429999999999999</v>
      </c>
      <c r="G32851" s="34">
        <v>559.29999999999995</v>
      </c>
    </row>
    <row r="32852" spans="1:7">
      <c r="A32852" s="32">
        <v>2018</v>
      </c>
      <c r="B32852" s="32">
        <v>990</v>
      </c>
      <c r="C32852" s="33" t="s">
        <v>563</v>
      </c>
      <c r="D32852" s="33" t="s">
        <v>564</v>
      </c>
      <c r="E32852" s="34">
        <v>20656</v>
      </c>
      <c r="F32852" s="35">
        <v>1.0429999999999999</v>
      </c>
      <c r="G32852" s="34">
        <v>559.29999999999995</v>
      </c>
    </row>
    <row r="32853" spans="1:7">
      <c r="A32853" s="32">
        <v>2018</v>
      </c>
      <c r="B32853" s="32">
        <v>990</v>
      </c>
      <c r="C32853" s="33" t="s">
        <v>563</v>
      </c>
      <c r="D32853" s="33" t="s">
        <v>564</v>
      </c>
      <c r="E32853" s="34">
        <v>5193</v>
      </c>
      <c r="F32853" s="35">
        <v>1.0429999999999999</v>
      </c>
      <c r="G32853" s="34">
        <v>559.29999999999995</v>
      </c>
    </row>
    <row r="32854" spans="1:7">
      <c r="A32854" s="32">
        <v>2018</v>
      </c>
      <c r="B32854" s="32">
        <v>990</v>
      </c>
      <c r="C32854" s="33" t="s">
        <v>563</v>
      </c>
      <c r="D32854" s="33" t="s">
        <v>564</v>
      </c>
      <c r="E32854" s="34">
        <v>4154</v>
      </c>
      <c r="F32854" s="35">
        <v>1.0429999999999999</v>
      </c>
      <c r="G32854" s="34">
        <v>559.29999999999995</v>
      </c>
    </row>
    <row r="32855" spans="1:7">
      <c r="A32855" s="32">
        <v>2018</v>
      </c>
      <c r="B32855" s="32">
        <v>990</v>
      </c>
      <c r="C32855" s="33" t="s">
        <v>563</v>
      </c>
      <c r="D32855" s="33" t="s">
        <v>564</v>
      </c>
      <c r="E32855" s="34">
        <v>3793</v>
      </c>
      <c r="F32855" s="35">
        <v>1.0429999999999999</v>
      </c>
      <c r="G32855" s="34">
        <v>559.29999999999995</v>
      </c>
    </row>
    <row r="32856" spans="1:7">
      <c r="A32856" s="32">
        <v>2018</v>
      </c>
      <c r="B32856" s="32">
        <v>991</v>
      </c>
      <c r="C32856" s="33" t="s">
        <v>563</v>
      </c>
      <c r="D32856" s="33" t="s">
        <v>564</v>
      </c>
      <c r="E32856" s="34">
        <v>1033975</v>
      </c>
      <c r="F32856" s="35">
        <v>1.04</v>
      </c>
      <c r="G32856" s="34">
        <v>377.6</v>
      </c>
    </row>
    <row r="32857" spans="1:7">
      <c r="A32857" s="32">
        <v>2018</v>
      </c>
      <c r="B32857" s="32">
        <v>991</v>
      </c>
      <c r="C32857" s="33" t="s">
        <v>563</v>
      </c>
      <c r="D32857" s="33" t="s">
        <v>564</v>
      </c>
      <c r="E32857" s="34">
        <v>70545</v>
      </c>
      <c r="F32857" s="35">
        <v>1.04</v>
      </c>
      <c r="G32857" s="34">
        <v>377.6</v>
      </c>
    </row>
    <row r="32858" spans="1:7">
      <c r="A32858" s="32">
        <v>2018</v>
      </c>
      <c r="B32858" s="32">
        <v>991</v>
      </c>
      <c r="C32858" s="33" t="s">
        <v>563</v>
      </c>
      <c r="D32858" s="33" t="s">
        <v>564</v>
      </c>
      <c r="E32858" s="34">
        <v>5099</v>
      </c>
      <c r="F32858" s="35">
        <v>1.04</v>
      </c>
      <c r="G32858" s="34">
        <v>377.6</v>
      </c>
    </row>
    <row r="32859" spans="1:7">
      <c r="A32859" s="32">
        <v>2018</v>
      </c>
      <c r="B32859" s="32">
        <v>991</v>
      </c>
      <c r="C32859" s="33" t="s">
        <v>563</v>
      </c>
      <c r="D32859" s="33" t="s">
        <v>564</v>
      </c>
      <c r="E32859" s="34">
        <v>21315</v>
      </c>
      <c r="F32859" s="35">
        <v>1.04</v>
      </c>
      <c r="G32859" s="34">
        <v>377.6</v>
      </c>
    </row>
    <row r="32860" spans="1:7">
      <c r="A32860" s="32">
        <v>2018</v>
      </c>
      <c r="B32860" s="32">
        <v>991</v>
      </c>
      <c r="C32860" s="33" t="s">
        <v>563</v>
      </c>
      <c r="D32860" s="33" t="s">
        <v>564</v>
      </c>
      <c r="E32860" s="34">
        <v>27619</v>
      </c>
      <c r="F32860" s="35">
        <v>1.04</v>
      </c>
      <c r="G32860" s="34">
        <v>377.6</v>
      </c>
    </row>
    <row r="32861" spans="1:7">
      <c r="A32861" s="32">
        <v>2018</v>
      </c>
      <c r="B32861" s="32">
        <v>991</v>
      </c>
      <c r="C32861" s="33" t="s">
        <v>563</v>
      </c>
      <c r="D32861" s="33" t="s">
        <v>564</v>
      </c>
      <c r="E32861" s="34">
        <v>64211</v>
      </c>
      <c r="F32861" s="35">
        <v>1.04</v>
      </c>
      <c r="G32861" s="34">
        <v>377.6</v>
      </c>
    </row>
    <row r="32862" spans="1:7">
      <c r="A32862" s="32">
        <v>2018</v>
      </c>
      <c r="B32862" s="32">
        <v>991</v>
      </c>
      <c r="C32862" s="33" t="s">
        <v>563</v>
      </c>
      <c r="D32862" s="33" t="s">
        <v>564</v>
      </c>
      <c r="E32862" s="34">
        <v>664679</v>
      </c>
      <c r="F32862" s="35">
        <v>1.04</v>
      </c>
      <c r="G32862" s="34">
        <v>377.6</v>
      </c>
    </row>
    <row r="32863" spans="1:7">
      <c r="A32863" s="32">
        <v>2018</v>
      </c>
      <c r="B32863" s="32">
        <v>991</v>
      </c>
      <c r="C32863" s="33" t="s">
        <v>563</v>
      </c>
      <c r="D32863" s="33" t="s">
        <v>564</v>
      </c>
      <c r="E32863" s="34">
        <v>551694</v>
      </c>
      <c r="F32863" s="35">
        <v>1.04</v>
      </c>
      <c r="G32863" s="34">
        <v>377.6</v>
      </c>
    </row>
    <row r="32864" spans="1:7">
      <c r="A32864" s="32">
        <v>2018</v>
      </c>
      <c r="B32864" s="32">
        <v>991</v>
      </c>
      <c r="C32864" s="33" t="s">
        <v>563</v>
      </c>
      <c r="D32864" s="33" t="s">
        <v>564</v>
      </c>
      <c r="E32864" s="34">
        <v>524325</v>
      </c>
      <c r="F32864" s="35">
        <v>1.04</v>
      </c>
      <c r="G32864" s="34">
        <v>377.6</v>
      </c>
    </row>
    <row r="32865" spans="1:7">
      <c r="A32865" s="32">
        <v>2018</v>
      </c>
      <c r="B32865" s="32">
        <v>994</v>
      </c>
      <c r="C32865" s="33" t="s">
        <v>353</v>
      </c>
      <c r="D32865" s="33" t="s">
        <v>354</v>
      </c>
      <c r="E32865" s="34">
        <v>148078</v>
      </c>
      <c r="F32865" s="35">
        <v>21.91</v>
      </c>
      <c r="G32865" s="34">
        <v>220.1</v>
      </c>
    </row>
    <row r="32866" spans="1:7">
      <c r="A32866" s="32">
        <v>2018</v>
      </c>
      <c r="B32866" s="32">
        <v>994</v>
      </c>
      <c r="C32866" s="33" t="s">
        <v>353</v>
      </c>
      <c r="D32866" s="33" t="s">
        <v>354</v>
      </c>
      <c r="E32866" s="34">
        <v>59430</v>
      </c>
      <c r="F32866" s="35">
        <v>22.41</v>
      </c>
      <c r="G32866" s="34">
        <v>216.4</v>
      </c>
    </row>
    <row r="32867" spans="1:7">
      <c r="A32867" s="32">
        <v>2018</v>
      </c>
      <c r="B32867" s="32">
        <v>994</v>
      </c>
      <c r="C32867" s="33" t="s">
        <v>353</v>
      </c>
      <c r="D32867" s="33" t="s">
        <v>354</v>
      </c>
      <c r="E32867" s="34">
        <v>39181</v>
      </c>
      <c r="F32867" s="35">
        <v>22.94</v>
      </c>
      <c r="G32867" s="34">
        <v>192.4</v>
      </c>
    </row>
    <row r="32868" spans="1:7">
      <c r="A32868" s="32">
        <v>2018</v>
      </c>
      <c r="B32868" s="32">
        <v>994</v>
      </c>
      <c r="C32868" s="33" t="s">
        <v>353</v>
      </c>
      <c r="D32868" s="33" t="s">
        <v>354</v>
      </c>
      <c r="E32868" s="34">
        <v>70125</v>
      </c>
      <c r="F32868" s="35">
        <v>23.2</v>
      </c>
      <c r="G32868" s="34">
        <v>168.7</v>
      </c>
    </row>
    <row r="32869" spans="1:7">
      <c r="A32869" s="32">
        <v>2018</v>
      </c>
      <c r="B32869" s="32">
        <v>994</v>
      </c>
      <c r="C32869" s="33" t="s">
        <v>353</v>
      </c>
      <c r="D32869" s="33" t="s">
        <v>354</v>
      </c>
      <c r="E32869" s="34">
        <v>12776</v>
      </c>
      <c r="F32869" s="35">
        <v>22.86</v>
      </c>
      <c r="G32869" s="34">
        <v>178.6</v>
      </c>
    </row>
    <row r="32870" spans="1:7">
      <c r="A32870" s="32">
        <v>2018</v>
      </c>
      <c r="B32870" s="32">
        <v>994</v>
      </c>
      <c r="C32870" s="33" t="s">
        <v>353</v>
      </c>
      <c r="D32870" s="33" t="s">
        <v>354</v>
      </c>
      <c r="E32870" s="34">
        <v>5410</v>
      </c>
      <c r="F32870" s="35">
        <v>22.42</v>
      </c>
      <c r="G32870" s="34">
        <v>182.1</v>
      </c>
    </row>
    <row r="32871" spans="1:7">
      <c r="A32871" s="32">
        <v>2018</v>
      </c>
      <c r="B32871" s="32">
        <v>994</v>
      </c>
      <c r="C32871" s="33" t="s">
        <v>353</v>
      </c>
      <c r="D32871" s="33" t="s">
        <v>354</v>
      </c>
      <c r="E32871" s="34">
        <v>1157</v>
      </c>
      <c r="F32871" s="35">
        <v>22.59</v>
      </c>
      <c r="G32871" s="34">
        <v>180.7</v>
      </c>
    </row>
    <row r="32872" spans="1:7">
      <c r="A32872" s="32">
        <v>2018</v>
      </c>
      <c r="B32872" s="32">
        <v>994</v>
      </c>
      <c r="C32872" s="33" t="s">
        <v>565</v>
      </c>
      <c r="D32872" s="33" t="s">
        <v>566</v>
      </c>
      <c r="E32872" s="34">
        <v>2154</v>
      </c>
      <c r="F32872" s="35">
        <v>5.8</v>
      </c>
      <c r="G32872" s="34">
        <v>1444.3</v>
      </c>
    </row>
    <row r="32873" spans="1:7">
      <c r="A32873" s="32">
        <v>2018</v>
      </c>
      <c r="B32873" s="32">
        <v>997</v>
      </c>
      <c r="C32873" s="33" t="s">
        <v>363</v>
      </c>
      <c r="D32873" s="33" t="s">
        <v>354</v>
      </c>
      <c r="E32873" s="34">
        <v>104704</v>
      </c>
      <c r="F32873" s="35">
        <v>18.024000000000001</v>
      </c>
      <c r="G32873" s="34">
        <v>201.1</v>
      </c>
    </row>
    <row r="32874" spans="1:7">
      <c r="A32874" s="32">
        <v>2018</v>
      </c>
      <c r="B32874" s="32">
        <v>997</v>
      </c>
      <c r="C32874" s="33" t="s">
        <v>563</v>
      </c>
      <c r="D32874" s="33" t="s">
        <v>564</v>
      </c>
      <c r="E32874" s="34">
        <v>19587</v>
      </c>
      <c r="F32874" s="35">
        <v>1.024</v>
      </c>
      <c r="G32874" s="34">
        <v>414.4</v>
      </c>
    </row>
    <row r="32875" spans="1:7">
      <c r="A32875" s="32">
        <v>2018</v>
      </c>
      <c r="B32875" s="32">
        <v>1001</v>
      </c>
      <c r="C32875" s="33" t="s">
        <v>353</v>
      </c>
      <c r="D32875" s="33" t="s">
        <v>354</v>
      </c>
      <c r="E32875" s="34">
        <v>35290</v>
      </c>
      <c r="F32875" s="35">
        <v>23.007999999999999</v>
      </c>
      <c r="G32875" s="34">
        <v>213.9</v>
      </c>
    </row>
    <row r="32876" spans="1:7">
      <c r="A32876" s="32">
        <v>2018</v>
      </c>
      <c r="B32876" s="32">
        <v>1001</v>
      </c>
      <c r="C32876" s="33" t="s">
        <v>353</v>
      </c>
      <c r="D32876" s="33" t="s">
        <v>354</v>
      </c>
      <c r="E32876" s="34">
        <v>177027</v>
      </c>
      <c r="F32876" s="35">
        <v>22.196000000000002</v>
      </c>
      <c r="G32876" s="34">
        <v>257</v>
      </c>
    </row>
    <row r="32877" spans="1:7">
      <c r="A32877" s="32">
        <v>2018</v>
      </c>
      <c r="B32877" s="32">
        <v>1004</v>
      </c>
      <c r="C32877" s="33" t="s">
        <v>353</v>
      </c>
      <c r="D32877" s="33" t="s">
        <v>354</v>
      </c>
      <c r="E32877" s="34">
        <v>162533</v>
      </c>
      <c r="F32877" s="35">
        <v>22.141999999999999</v>
      </c>
      <c r="G32877" s="34">
        <v>232.5</v>
      </c>
    </row>
    <row r="32878" spans="1:7">
      <c r="A32878" s="32">
        <v>2018</v>
      </c>
      <c r="B32878" s="32">
        <v>1004</v>
      </c>
      <c r="C32878" s="33" t="s">
        <v>563</v>
      </c>
      <c r="D32878" s="33" t="s">
        <v>564</v>
      </c>
      <c r="E32878" s="34">
        <v>283072</v>
      </c>
      <c r="F32878" s="35">
        <v>1.028</v>
      </c>
      <c r="G32878" s="34">
        <v>433</v>
      </c>
    </row>
    <row r="32879" spans="1:7">
      <c r="A32879" s="32">
        <v>2018</v>
      </c>
      <c r="B32879" s="32">
        <v>1007</v>
      </c>
      <c r="C32879" s="33" t="s">
        <v>563</v>
      </c>
      <c r="D32879" s="33" t="s">
        <v>564</v>
      </c>
      <c r="E32879" s="34">
        <v>8883</v>
      </c>
      <c r="F32879" s="35">
        <v>1.028</v>
      </c>
      <c r="G32879" s="34">
        <v>330.6</v>
      </c>
    </row>
    <row r="32880" spans="1:7">
      <c r="A32880" s="32">
        <v>2018</v>
      </c>
      <c r="B32880" s="32">
        <v>1007</v>
      </c>
      <c r="C32880" s="33" t="s">
        <v>563</v>
      </c>
      <c r="D32880" s="33" t="s">
        <v>564</v>
      </c>
      <c r="E32880" s="34">
        <v>584502</v>
      </c>
      <c r="F32880" s="35">
        <v>1.028</v>
      </c>
      <c r="G32880" s="34">
        <v>395.3</v>
      </c>
    </row>
    <row r="32881" spans="1:7">
      <c r="A32881" s="32">
        <v>2018</v>
      </c>
      <c r="B32881" s="32">
        <v>1008</v>
      </c>
      <c r="C32881" s="33" t="s">
        <v>565</v>
      </c>
      <c r="D32881" s="33" t="s">
        <v>566</v>
      </c>
      <c r="E32881" s="34">
        <v>597</v>
      </c>
      <c r="F32881" s="35">
        <v>5.75</v>
      </c>
      <c r="G32881" s="34">
        <v>1454</v>
      </c>
    </row>
    <row r="32882" spans="1:7">
      <c r="A32882" s="32">
        <v>2018</v>
      </c>
      <c r="B32882" s="32">
        <v>1012</v>
      </c>
      <c r="C32882" s="33" t="s">
        <v>353</v>
      </c>
      <c r="D32882" s="33" t="s">
        <v>354</v>
      </c>
      <c r="E32882" s="34">
        <v>67951</v>
      </c>
      <c r="F32882" s="35">
        <v>22.925999999999998</v>
      </c>
      <c r="G32882" s="34">
        <v>227.8</v>
      </c>
    </row>
    <row r="32883" spans="1:7">
      <c r="A32883" s="32">
        <v>2018</v>
      </c>
      <c r="B32883" s="32">
        <v>1012</v>
      </c>
      <c r="C32883" s="33" t="s">
        <v>563</v>
      </c>
      <c r="D32883" s="33" t="s">
        <v>564</v>
      </c>
      <c r="E32883" s="34">
        <v>25402</v>
      </c>
      <c r="F32883" s="35">
        <v>1.0469999999999999</v>
      </c>
      <c r="G32883" s="34">
        <v>664.3</v>
      </c>
    </row>
    <row r="32884" spans="1:7">
      <c r="A32884" s="32">
        <v>2018</v>
      </c>
      <c r="B32884" s="32">
        <v>1016</v>
      </c>
      <c r="C32884" s="33" t="s">
        <v>563</v>
      </c>
      <c r="D32884" s="33" t="s">
        <v>564</v>
      </c>
      <c r="E32884" s="34">
        <v>733</v>
      </c>
      <c r="F32884" s="35">
        <v>1.038</v>
      </c>
      <c r="G32884" s="34" t="s">
        <v>364</v>
      </c>
    </row>
    <row r="32885" spans="1:7">
      <c r="A32885" s="32">
        <v>2018</v>
      </c>
      <c r="B32885" s="32">
        <v>1040</v>
      </c>
      <c r="C32885" s="33" t="s">
        <v>353</v>
      </c>
      <c r="D32885" s="33" t="s">
        <v>354</v>
      </c>
      <c r="E32885" s="34">
        <v>145</v>
      </c>
      <c r="F32885" s="35">
        <v>23.52</v>
      </c>
      <c r="G32885" s="34">
        <v>339.1</v>
      </c>
    </row>
    <row r="32886" spans="1:7">
      <c r="A32886" s="32">
        <v>2018</v>
      </c>
      <c r="B32886" s="32">
        <v>1040</v>
      </c>
      <c r="C32886" s="33" t="s">
        <v>353</v>
      </c>
      <c r="D32886" s="33" t="s">
        <v>354</v>
      </c>
      <c r="E32886" s="34">
        <v>377</v>
      </c>
      <c r="F32886" s="35">
        <v>22.98</v>
      </c>
      <c r="G32886" s="34">
        <v>304.2</v>
      </c>
    </row>
    <row r="32887" spans="1:7">
      <c r="A32887" s="32">
        <v>2018</v>
      </c>
      <c r="B32887" s="32">
        <v>1040</v>
      </c>
      <c r="C32887" s="33" t="s">
        <v>353</v>
      </c>
      <c r="D32887" s="33" t="s">
        <v>354</v>
      </c>
      <c r="E32887" s="34">
        <v>937</v>
      </c>
      <c r="F32887" s="35">
        <v>23.52</v>
      </c>
      <c r="G32887" s="34">
        <v>292.10000000000002</v>
      </c>
    </row>
    <row r="32888" spans="1:7">
      <c r="A32888" s="32">
        <v>2018</v>
      </c>
      <c r="B32888" s="32">
        <v>1040</v>
      </c>
      <c r="C32888" s="33" t="s">
        <v>353</v>
      </c>
      <c r="D32888" s="33" t="s">
        <v>354</v>
      </c>
      <c r="E32888" s="34">
        <v>1955</v>
      </c>
      <c r="F32888" s="35">
        <v>22.77</v>
      </c>
      <c r="G32888" s="34">
        <v>335.3</v>
      </c>
    </row>
    <row r="32889" spans="1:7">
      <c r="A32889" s="32">
        <v>2018</v>
      </c>
      <c r="B32889" s="32">
        <v>1040</v>
      </c>
      <c r="C32889" s="33" t="s">
        <v>565</v>
      </c>
      <c r="D32889" s="33" t="s">
        <v>566</v>
      </c>
      <c r="E32889" s="34">
        <v>67</v>
      </c>
      <c r="F32889" s="35">
        <v>5.7960000000000003</v>
      </c>
      <c r="G32889" s="34">
        <v>1366.8</v>
      </c>
    </row>
    <row r="32890" spans="1:7">
      <c r="A32890" s="32">
        <v>2018</v>
      </c>
      <c r="B32890" s="32">
        <v>1073</v>
      </c>
      <c r="C32890" s="33" t="s">
        <v>563</v>
      </c>
      <c r="D32890" s="33" t="s">
        <v>564</v>
      </c>
      <c r="E32890" s="34">
        <v>179010</v>
      </c>
      <c r="F32890" s="35">
        <v>1.0620000000000001</v>
      </c>
      <c r="G32890" s="34">
        <v>547.6</v>
      </c>
    </row>
    <row r="32891" spans="1:7">
      <c r="A32891" s="32">
        <v>2018</v>
      </c>
      <c r="B32891" s="32">
        <v>1073</v>
      </c>
      <c r="C32891" s="33" t="s">
        <v>363</v>
      </c>
      <c r="D32891" s="33" t="s">
        <v>354</v>
      </c>
      <c r="E32891" s="34">
        <v>14813</v>
      </c>
      <c r="F32891" s="35">
        <v>17.571999999999999</v>
      </c>
      <c r="G32891" s="34">
        <v>200</v>
      </c>
    </row>
    <row r="32892" spans="1:7">
      <c r="A32892" s="32">
        <v>2018</v>
      </c>
      <c r="B32892" s="32">
        <v>1082</v>
      </c>
      <c r="C32892" s="33" t="s">
        <v>363</v>
      </c>
      <c r="D32892" s="33" t="s">
        <v>354</v>
      </c>
      <c r="E32892" s="34">
        <v>97763</v>
      </c>
      <c r="F32892" s="35">
        <v>18.027000000000001</v>
      </c>
      <c r="G32892" s="34">
        <v>130.9</v>
      </c>
    </row>
    <row r="32893" spans="1:7">
      <c r="A32893" s="32">
        <v>2018</v>
      </c>
      <c r="B32893" s="32">
        <v>1082</v>
      </c>
      <c r="C32893" s="33" t="s">
        <v>363</v>
      </c>
      <c r="D32893" s="33" t="s">
        <v>354</v>
      </c>
      <c r="E32893" s="34">
        <v>143568</v>
      </c>
      <c r="F32893" s="35">
        <v>17.957999999999998</v>
      </c>
      <c r="G32893" s="34">
        <v>127.1</v>
      </c>
    </row>
    <row r="32894" spans="1:7">
      <c r="A32894" s="32">
        <v>2018</v>
      </c>
      <c r="B32894" s="32">
        <v>1082</v>
      </c>
      <c r="C32894" s="33" t="s">
        <v>363</v>
      </c>
      <c r="D32894" s="33" t="s">
        <v>354</v>
      </c>
      <c r="E32894" s="34">
        <v>48437</v>
      </c>
      <c r="F32894" s="35">
        <v>17.181000000000001</v>
      </c>
      <c r="G32894" s="34">
        <v>146.6</v>
      </c>
    </row>
    <row r="32895" spans="1:7">
      <c r="A32895" s="32">
        <v>2018</v>
      </c>
      <c r="B32895" s="32">
        <v>1082</v>
      </c>
      <c r="C32895" s="33" t="s">
        <v>363</v>
      </c>
      <c r="D32895" s="33" t="s">
        <v>354</v>
      </c>
      <c r="E32895" s="34">
        <v>32563</v>
      </c>
      <c r="F32895" s="35">
        <v>17.466000000000001</v>
      </c>
      <c r="G32895" s="34">
        <v>153.9</v>
      </c>
    </row>
    <row r="32896" spans="1:7">
      <c r="A32896" s="32">
        <v>2018</v>
      </c>
      <c r="B32896" s="32">
        <v>1082</v>
      </c>
      <c r="C32896" s="33" t="s">
        <v>363</v>
      </c>
      <c r="D32896" s="33" t="s">
        <v>354</v>
      </c>
      <c r="E32896" s="34">
        <v>49084</v>
      </c>
      <c r="F32896" s="35">
        <v>17.664000000000001</v>
      </c>
      <c r="G32896" s="34">
        <v>130.6</v>
      </c>
    </row>
    <row r="32897" spans="1:7">
      <c r="A32897" s="32">
        <v>2018</v>
      </c>
      <c r="B32897" s="32">
        <v>1082</v>
      </c>
      <c r="C32897" s="33" t="s">
        <v>363</v>
      </c>
      <c r="D32897" s="33" t="s">
        <v>354</v>
      </c>
      <c r="E32897" s="34">
        <v>65232</v>
      </c>
      <c r="F32897" s="35">
        <v>17.206</v>
      </c>
      <c r="G32897" s="34">
        <v>124</v>
      </c>
    </row>
    <row r="32898" spans="1:7">
      <c r="A32898" s="32">
        <v>2018</v>
      </c>
      <c r="B32898" s="32">
        <v>1082</v>
      </c>
      <c r="C32898" s="33" t="s">
        <v>363</v>
      </c>
      <c r="D32898" s="33" t="s">
        <v>354</v>
      </c>
      <c r="E32898" s="34">
        <v>65395</v>
      </c>
      <c r="F32898" s="35">
        <v>17.704000000000001</v>
      </c>
      <c r="G32898" s="34">
        <v>140.19999999999999</v>
      </c>
    </row>
    <row r="32899" spans="1:7">
      <c r="A32899" s="32">
        <v>2018</v>
      </c>
      <c r="B32899" s="32">
        <v>1082</v>
      </c>
      <c r="C32899" s="33" t="s">
        <v>363</v>
      </c>
      <c r="D32899" s="33" t="s">
        <v>354</v>
      </c>
      <c r="E32899" s="34">
        <v>48648</v>
      </c>
      <c r="F32899" s="35">
        <v>17.63</v>
      </c>
      <c r="G32899" s="34">
        <v>137.1</v>
      </c>
    </row>
    <row r="32900" spans="1:7">
      <c r="A32900" s="32">
        <v>2018</v>
      </c>
      <c r="B32900" s="32">
        <v>1082</v>
      </c>
      <c r="C32900" s="33" t="s">
        <v>565</v>
      </c>
      <c r="D32900" s="33" t="s">
        <v>566</v>
      </c>
      <c r="E32900" s="34">
        <v>2698</v>
      </c>
      <c r="F32900" s="35">
        <v>5.7119999999999997</v>
      </c>
      <c r="G32900" s="34">
        <v>1434.5</v>
      </c>
    </row>
    <row r="32901" spans="1:7">
      <c r="A32901" s="32">
        <v>2018</v>
      </c>
      <c r="B32901" s="32">
        <v>1082</v>
      </c>
      <c r="C32901" s="33" t="s">
        <v>563</v>
      </c>
      <c r="D32901" s="33" t="s">
        <v>564</v>
      </c>
      <c r="E32901" s="34">
        <v>1014</v>
      </c>
      <c r="F32901" s="35">
        <v>1.032</v>
      </c>
      <c r="G32901" s="34">
        <v>1283.2</v>
      </c>
    </row>
    <row r="32902" spans="1:7">
      <c r="A32902" s="32">
        <v>2018</v>
      </c>
      <c r="B32902" s="32">
        <v>1091</v>
      </c>
      <c r="C32902" s="33" t="s">
        <v>363</v>
      </c>
      <c r="D32902" s="33" t="s">
        <v>354</v>
      </c>
      <c r="E32902" s="34">
        <v>50401</v>
      </c>
      <c r="F32902" s="35">
        <v>17.956</v>
      </c>
      <c r="G32902" s="34">
        <v>162.30000000000001</v>
      </c>
    </row>
    <row r="32903" spans="1:7">
      <c r="A32903" s="32">
        <v>2018</v>
      </c>
      <c r="B32903" s="32">
        <v>1091</v>
      </c>
      <c r="C32903" s="33" t="s">
        <v>363</v>
      </c>
      <c r="D32903" s="33" t="s">
        <v>354</v>
      </c>
      <c r="E32903" s="34">
        <v>34536</v>
      </c>
      <c r="F32903" s="35">
        <v>17.596</v>
      </c>
      <c r="G32903" s="34">
        <v>168</v>
      </c>
    </row>
    <row r="32904" spans="1:7">
      <c r="A32904" s="32">
        <v>2018</v>
      </c>
      <c r="B32904" s="32">
        <v>1091</v>
      </c>
      <c r="C32904" s="33" t="s">
        <v>563</v>
      </c>
      <c r="D32904" s="33" t="s">
        <v>564</v>
      </c>
      <c r="E32904" s="34">
        <v>2857</v>
      </c>
      <c r="F32904" s="35">
        <v>1.0620000000000001</v>
      </c>
      <c r="G32904" s="34">
        <v>942.6</v>
      </c>
    </row>
    <row r="32905" spans="1:7">
      <c r="A32905" s="32">
        <v>2018</v>
      </c>
      <c r="B32905" s="32">
        <v>1104</v>
      </c>
      <c r="C32905" s="33" t="s">
        <v>563</v>
      </c>
      <c r="D32905" s="33" t="s">
        <v>564</v>
      </c>
      <c r="E32905" s="34">
        <v>281</v>
      </c>
      <c r="F32905" s="35">
        <v>1.036</v>
      </c>
      <c r="G32905" s="34">
        <v>585.20000000000005</v>
      </c>
    </row>
    <row r="32906" spans="1:7">
      <c r="A32906" s="32">
        <v>2018</v>
      </c>
      <c r="B32906" s="32">
        <v>1104</v>
      </c>
      <c r="C32906" s="33" t="s">
        <v>563</v>
      </c>
      <c r="D32906" s="33" t="s">
        <v>564</v>
      </c>
      <c r="E32906" s="34">
        <v>4404</v>
      </c>
      <c r="F32906" s="35">
        <v>1.038</v>
      </c>
      <c r="G32906" s="34">
        <v>504.5</v>
      </c>
    </row>
    <row r="32907" spans="1:7">
      <c r="A32907" s="32">
        <v>2018</v>
      </c>
      <c r="B32907" s="32">
        <v>1104</v>
      </c>
      <c r="C32907" s="33" t="s">
        <v>565</v>
      </c>
      <c r="D32907" s="33" t="s">
        <v>566</v>
      </c>
      <c r="E32907" s="34">
        <v>179</v>
      </c>
      <c r="F32907" s="35">
        <v>5.88</v>
      </c>
      <c r="G32907" s="34">
        <v>1552.2</v>
      </c>
    </row>
    <row r="32908" spans="1:7">
      <c r="A32908" s="32">
        <v>2018</v>
      </c>
      <c r="B32908" s="32">
        <v>1104</v>
      </c>
      <c r="C32908" s="33" t="s">
        <v>363</v>
      </c>
      <c r="D32908" s="33" t="s">
        <v>354</v>
      </c>
      <c r="E32908" s="34">
        <v>69664</v>
      </c>
      <c r="F32908" s="35">
        <v>17.166</v>
      </c>
      <c r="G32908" s="34">
        <v>157.19999999999999</v>
      </c>
    </row>
    <row r="32909" spans="1:7">
      <c r="A32909" s="32">
        <v>2018</v>
      </c>
      <c r="B32909" s="32">
        <v>1131</v>
      </c>
      <c r="C32909" s="33" t="s">
        <v>563</v>
      </c>
      <c r="D32909" s="33" t="s">
        <v>564</v>
      </c>
      <c r="E32909" s="34">
        <v>450</v>
      </c>
      <c r="F32909" s="35">
        <v>1.05</v>
      </c>
      <c r="G32909" s="34">
        <v>742.7</v>
      </c>
    </row>
    <row r="32910" spans="1:7">
      <c r="A32910" s="32">
        <v>2018</v>
      </c>
      <c r="B32910" s="32">
        <v>1131</v>
      </c>
      <c r="C32910" s="33" t="s">
        <v>563</v>
      </c>
      <c r="D32910" s="33" t="s">
        <v>564</v>
      </c>
      <c r="E32910" s="34">
        <v>10794</v>
      </c>
      <c r="F32910" s="35">
        <v>1.05</v>
      </c>
      <c r="G32910" s="34">
        <v>416.9</v>
      </c>
    </row>
    <row r="32911" spans="1:7">
      <c r="A32911" s="32">
        <v>2018</v>
      </c>
      <c r="B32911" s="32">
        <v>1167</v>
      </c>
      <c r="C32911" s="33" t="s">
        <v>563</v>
      </c>
      <c r="D32911" s="33" t="s">
        <v>564</v>
      </c>
      <c r="E32911" s="34">
        <v>3912</v>
      </c>
      <c r="F32911" s="35">
        <v>1.0489999999999999</v>
      </c>
      <c r="G32911" s="34">
        <v>543.5</v>
      </c>
    </row>
    <row r="32912" spans="1:7">
      <c r="A32912" s="32">
        <v>2018</v>
      </c>
      <c r="B32912" s="32">
        <v>1239</v>
      </c>
      <c r="C32912" s="33" t="s">
        <v>563</v>
      </c>
      <c r="D32912" s="33" t="s">
        <v>564</v>
      </c>
      <c r="E32912" s="34">
        <v>771380</v>
      </c>
      <c r="F32912" s="35">
        <v>1.0369999999999999</v>
      </c>
      <c r="G32912" s="34">
        <v>436.2</v>
      </c>
    </row>
    <row r="32913" spans="1:7">
      <c r="A32913" s="32">
        <v>2018</v>
      </c>
      <c r="B32913" s="32">
        <v>1240</v>
      </c>
      <c r="C32913" s="33" t="s">
        <v>563</v>
      </c>
      <c r="D32913" s="33" t="s">
        <v>564</v>
      </c>
      <c r="E32913" s="34">
        <v>26885</v>
      </c>
      <c r="F32913" s="35">
        <v>1</v>
      </c>
      <c r="G32913" s="34">
        <v>1855.2</v>
      </c>
    </row>
    <row r="32914" spans="1:7">
      <c r="A32914" s="32">
        <v>2018</v>
      </c>
      <c r="B32914" s="32">
        <v>1241</v>
      </c>
      <c r="C32914" s="33" t="s">
        <v>363</v>
      </c>
      <c r="D32914" s="33" t="s">
        <v>354</v>
      </c>
      <c r="E32914" s="34">
        <v>47011</v>
      </c>
      <c r="F32914" s="35">
        <v>16.88</v>
      </c>
      <c r="G32914" s="34">
        <v>175.9</v>
      </c>
    </row>
    <row r="32915" spans="1:7">
      <c r="A32915" s="32">
        <v>2018</v>
      </c>
      <c r="B32915" s="32">
        <v>1241</v>
      </c>
      <c r="C32915" s="33" t="s">
        <v>353</v>
      </c>
      <c r="D32915" s="33" t="s">
        <v>354</v>
      </c>
      <c r="E32915" s="34">
        <v>17016</v>
      </c>
      <c r="F32915" s="35">
        <v>21.57</v>
      </c>
      <c r="G32915" s="34">
        <v>275.2</v>
      </c>
    </row>
    <row r="32916" spans="1:7">
      <c r="A32916" s="32">
        <v>2018</v>
      </c>
      <c r="B32916" s="32">
        <v>1241</v>
      </c>
      <c r="C32916" s="33" t="s">
        <v>565</v>
      </c>
      <c r="D32916" s="33" t="s">
        <v>566</v>
      </c>
      <c r="E32916" s="34">
        <v>4047</v>
      </c>
      <c r="F32916" s="35">
        <v>5.73</v>
      </c>
      <c r="G32916" s="34">
        <v>1422.7</v>
      </c>
    </row>
    <row r="32917" spans="1:7">
      <c r="A32917" s="32">
        <v>2018</v>
      </c>
      <c r="B32917" s="32">
        <v>1241</v>
      </c>
      <c r="C32917" s="33" t="s">
        <v>363</v>
      </c>
      <c r="D32917" s="33" t="s">
        <v>354</v>
      </c>
      <c r="E32917" s="34">
        <v>32761</v>
      </c>
      <c r="F32917" s="35">
        <v>18.16</v>
      </c>
      <c r="G32917" s="34">
        <v>176.9</v>
      </c>
    </row>
    <row r="32918" spans="1:7">
      <c r="A32918" s="32">
        <v>2018</v>
      </c>
      <c r="B32918" s="32">
        <v>1241</v>
      </c>
      <c r="C32918" s="33" t="s">
        <v>363</v>
      </c>
      <c r="D32918" s="33" t="s">
        <v>354</v>
      </c>
      <c r="E32918" s="34">
        <v>15593</v>
      </c>
      <c r="F32918" s="35">
        <v>17.61</v>
      </c>
      <c r="G32918" s="34">
        <v>183.6</v>
      </c>
    </row>
    <row r="32919" spans="1:7">
      <c r="A32919" s="32">
        <v>2018</v>
      </c>
      <c r="B32919" s="32">
        <v>1241</v>
      </c>
      <c r="C32919" s="33" t="s">
        <v>363</v>
      </c>
      <c r="D32919" s="33" t="s">
        <v>354</v>
      </c>
      <c r="E32919" s="34">
        <v>122</v>
      </c>
      <c r="F32919" s="35">
        <v>16.989999999999998</v>
      </c>
      <c r="G32919" s="34">
        <v>177.1</v>
      </c>
    </row>
    <row r="32920" spans="1:7">
      <c r="A32920" s="32">
        <v>2018</v>
      </c>
      <c r="B32920" s="32">
        <v>1241</v>
      </c>
      <c r="C32920" s="33" t="s">
        <v>363</v>
      </c>
      <c r="D32920" s="33" t="s">
        <v>354</v>
      </c>
      <c r="E32920" s="34">
        <v>48929</v>
      </c>
      <c r="F32920" s="35">
        <v>16.96</v>
      </c>
      <c r="G32920" s="34">
        <v>167.4</v>
      </c>
    </row>
    <row r="32921" spans="1:7">
      <c r="A32921" s="32">
        <v>2018</v>
      </c>
      <c r="B32921" s="32">
        <v>1241</v>
      </c>
      <c r="C32921" s="33" t="s">
        <v>363</v>
      </c>
      <c r="D32921" s="33" t="s">
        <v>354</v>
      </c>
      <c r="E32921" s="34">
        <v>64248</v>
      </c>
      <c r="F32921" s="35">
        <v>17.059999999999999</v>
      </c>
      <c r="G32921" s="34">
        <v>165.9</v>
      </c>
    </row>
    <row r="32922" spans="1:7">
      <c r="A32922" s="32">
        <v>2018</v>
      </c>
      <c r="B32922" s="32">
        <v>1241</v>
      </c>
      <c r="C32922" s="33" t="s">
        <v>363</v>
      </c>
      <c r="D32922" s="33" t="s">
        <v>354</v>
      </c>
      <c r="E32922" s="34">
        <v>49189</v>
      </c>
      <c r="F32922" s="35">
        <v>17.239999999999998</v>
      </c>
      <c r="G32922" s="34">
        <v>177.5</v>
      </c>
    </row>
    <row r="32923" spans="1:7">
      <c r="A32923" s="32">
        <v>2018</v>
      </c>
      <c r="B32923" s="32">
        <v>1248</v>
      </c>
      <c r="C32923" s="33" t="s">
        <v>563</v>
      </c>
      <c r="D32923" s="33" t="s">
        <v>564</v>
      </c>
      <c r="E32923" s="34">
        <v>9487</v>
      </c>
      <c r="F32923" s="35">
        <v>1</v>
      </c>
      <c r="G32923" s="34">
        <v>535.6</v>
      </c>
    </row>
    <row r="32924" spans="1:7">
      <c r="A32924" s="32">
        <v>2018</v>
      </c>
      <c r="B32924" s="32">
        <v>1250</v>
      </c>
      <c r="C32924" s="33" t="s">
        <v>563</v>
      </c>
      <c r="D32924" s="33" t="s">
        <v>564</v>
      </c>
      <c r="E32924" s="34">
        <v>13859</v>
      </c>
      <c r="F32924" s="35">
        <v>1</v>
      </c>
      <c r="G32924" s="34">
        <v>528.1</v>
      </c>
    </row>
    <row r="32925" spans="1:7">
      <c r="A32925" s="32">
        <v>2018</v>
      </c>
      <c r="B32925" s="32">
        <v>1250</v>
      </c>
      <c r="C32925" s="33" t="s">
        <v>363</v>
      </c>
      <c r="D32925" s="33" t="s">
        <v>354</v>
      </c>
      <c r="E32925" s="34">
        <v>31813</v>
      </c>
      <c r="F32925" s="35">
        <v>18.077000000000002</v>
      </c>
      <c r="G32925" s="34">
        <v>156.69999999999999</v>
      </c>
    </row>
    <row r="32926" spans="1:7">
      <c r="A32926" s="32">
        <v>2018</v>
      </c>
      <c r="B32926" s="32">
        <v>1250</v>
      </c>
      <c r="C32926" s="33" t="s">
        <v>363</v>
      </c>
      <c r="D32926" s="33" t="s">
        <v>354</v>
      </c>
      <c r="E32926" s="34">
        <v>63520</v>
      </c>
      <c r="F32926" s="35">
        <v>17.984999999999999</v>
      </c>
      <c r="G32926" s="34">
        <v>156.9</v>
      </c>
    </row>
    <row r="32927" spans="1:7">
      <c r="A32927" s="32">
        <v>2018</v>
      </c>
      <c r="B32927" s="32">
        <v>1295</v>
      </c>
      <c r="C32927" s="33" t="s">
        <v>565</v>
      </c>
      <c r="D32927" s="33" t="s">
        <v>566</v>
      </c>
      <c r="E32927" s="34">
        <v>447</v>
      </c>
      <c r="F32927" s="35">
        <v>5.8</v>
      </c>
      <c r="G32927" s="34">
        <v>1517.2</v>
      </c>
    </row>
    <row r="32928" spans="1:7">
      <c r="A32928" s="32">
        <v>2018</v>
      </c>
      <c r="B32928" s="32">
        <v>1295</v>
      </c>
      <c r="C32928" s="33" t="s">
        <v>565</v>
      </c>
      <c r="D32928" s="33" t="s">
        <v>566</v>
      </c>
      <c r="E32928" s="34">
        <v>444</v>
      </c>
      <c r="F32928" s="35">
        <v>5.8</v>
      </c>
      <c r="G32928" s="34">
        <v>1495.9</v>
      </c>
    </row>
    <row r="32929" spans="1:7">
      <c r="A32929" s="32">
        <v>2018</v>
      </c>
      <c r="B32929" s="32">
        <v>1295</v>
      </c>
      <c r="C32929" s="33" t="s">
        <v>563</v>
      </c>
      <c r="D32929" s="33" t="s">
        <v>564</v>
      </c>
      <c r="E32929" s="34">
        <v>1</v>
      </c>
      <c r="F32929" s="35">
        <v>1.02</v>
      </c>
      <c r="G32929" s="34">
        <v>1215.7</v>
      </c>
    </row>
    <row r="32930" spans="1:7">
      <c r="A32930" s="32">
        <v>2018</v>
      </c>
      <c r="B32930" s="32">
        <v>1305</v>
      </c>
      <c r="C32930" s="33" t="s">
        <v>563</v>
      </c>
      <c r="D32930" s="33" t="s">
        <v>564</v>
      </c>
      <c r="E32930" s="34">
        <v>11995</v>
      </c>
      <c r="F32930" s="35">
        <v>1.02</v>
      </c>
      <c r="G32930" s="34">
        <v>679.6</v>
      </c>
    </row>
    <row r="32931" spans="1:7">
      <c r="A32931" s="32">
        <v>2018</v>
      </c>
      <c r="B32931" s="32">
        <v>1336</v>
      </c>
      <c r="C32931" s="33" t="s">
        <v>563</v>
      </c>
      <c r="D32931" s="33" t="s">
        <v>564</v>
      </c>
      <c r="E32931" s="34">
        <v>1846</v>
      </c>
      <c r="F32931" s="35">
        <v>1.111</v>
      </c>
      <c r="G32931" s="34">
        <v>718.5</v>
      </c>
    </row>
    <row r="32932" spans="1:7">
      <c r="A32932" s="32">
        <v>2018</v>
      </c>
      <c r="B32932" s="32">
        <v>1336</v>
      </c>
      <c r="C32932" s="33" t="s">
        <v>563</v>
      </c>
      <c r="D32932" s="33" t="s">
        <v>564</v>
      </c>
      <c r="E32932" s="34">
        <v>612</v>
      </c>
      <c r="F32932" s="35">
        <v>1.111</v>
      </c>
      <c r="G32932" s="34">
        <v>713.4</v>
      </c>
    </row>
    <row r="32933" spans="1:7">
      <c r="A32933" s="32">
        <v>2018</v>
      </c>
      <c r="B32933" s="32">
        <v>1336</v>
      </c>
      <c r="C32933" s="33" t="s">
        <v>563</v>
      </c>
      <c r="D32933" s="33" t="s">
        <v>564</v>
      </c>
      <c r="E32933" s="34">
        <v>14095</v>
      </c>
      <c r="F32933" s="35">
        <v>1.111</v>
      </c>
      <c r="G32933" s="34">
        <v>499.5</v>
      </c>
    </row>
    <row r="32934" spans="1:7">
      <c r="A32934" s="32">
        <v>2018</v>
      </c>
      <c r="B32934" s="32">
        <v>1355</v>
      </c>
      <c r="C32934" s="33" t="s">
        <v>353</v>
      </c>
      <c r="D32934" s="33" t="s">
        <v>354</v>
      </c>
      <c r="E32934" s="34">
        <v>66838</v>
      </c>
      <c r="F32934" s="35">
        <v>22.658999999999999</v>
      </c>
      <c r="G32934" s="34">
        <v>246.6</v>
      </c>
    </row>
    <row r="32935" spans="1:7">
      <c r="A32935" s="32">
        <v>2018</v>
      </c>
      <c r="B32935" s="32">
        <v>1355</v>
      </c>
      <c r="C32935" s="33" t="s">
        <v>353</v>
      </c>
      <c r="D32935" s="33" t="s">
        <v>354</v>
      </c>
      <c r="E32935" s="34">
        <v>33630</v>
      </c>
      <c r="F32935" s="35">
        <v>22.248999999999999</v>
      </c>
      <c r="G32935" s="34">
        <v>251.6</v>
      </c>
    </row>
    <row r="32936" spans="1:7">
      <c r="A32936" s="32">
        <v>2018</v>
      </c>
      <c r="B32936" s="32">
        <v>1355</v>
      </c>
      <c r="C32936" s="33" t="s">
        <v>353</v>
      </c>
      <c r="D32936" s="33" t="s">
        <v>354</v>
      </c>
      <c r="E32936" s="34">
        <v>11144</v>
      </c>
      <c r="F32936" s="35">
        <v>23.14</v>
      </c>
      <c r="G32936" s="34">
        <v>225</v>
      </c>
    </row>
    <row r="32937" spans="1:7">
      <c r="A32937" s="32">
        <v>2018</v>
      </c>
      <c r="B32937" s="32">
        <v>1355</v>
      </c>
      <c r="C32937" s="33" t="s">
        <v>565</v>
      </c>
      <c r="D32937" s="33" t="s">
        <v>566</v>
      </c>
      <c r="E32937" s="34">
        <v>1425</v>
      </c>
      <c r="F32937" s="35">
        <v>5.88</v>
      </c>
      <c r="G32937" s="34">
        <v>1369</v>
      </c>
    </row>
    <row r="32938" spans="1:7">
      <c r="A32938" s="32">
        <v>2018</v>
      </c>
      <c r="B32938" s="32">
        <v>1355</v>
      </c>
      <c r="C32938" s="33" t="s">
        <v>565</v>
      </c>
      <c r="D32938" s="33" t="s">
        <v>566</v>
      </c>
      <c r="E32938" s="34">
        <v>4962</v>
      </c>
      <c r="F32938" s="35">
        <v>5.88</v>
      </c>
      <c r="G32938" s="34">
        <v>1352.6</v>
      </c>
    </row>
    <row r="32939" spans="1:7">
      <c r="A32939" s="32">
        <v>2018</v>
      </c>
      <c r="B32939" s="32">
        <v>1355</v>
      </c>
      <c r="C32939" s="33" t="s">
        <v>563</v>
      </c>
      <c r="D32939" s="33" t="s">
        <v>564</v>
      </c>
      <c r="E32939" s="34">
        <v>254732</v>
      </c>
      <c r="F32939" s="35">
        <v>1.0249999999999999</v>
      </c>
      <c r="G32939" s="34">
        <v>452.1</v>
      </c>
    </row>
    <row r="32940" spans="1:7">
      <c r="A32940" s="32">
        <v>2018</v>
      </c>
      <c r="B32940" s="32">
        <v>1356</v>
      </c>
      <c r="C32940" s="33" t="s">
        <v>353</v>
      </c>
      <c r="D32940" s="33" t="s">
        <v>354</v>
      </c>
      <c r="E32940" s="34">
        <v>25851</v>
      </c>
      <c r="F32940" s="35">
        <v>25.292000000000002</v>
      </c>
      <c r="G32940" s="34">
        <v>229.8</v>
      </c>
    </row>
    <row r="32941" spans="1:7">
      <c r="A32941" s="32">
        <v>2018</v>
      </c>
      <c r="B32941" s="32">
        <v>1356</v>
      </c>
      <c r="C32941" s="33" t="s">
        <v>353</v>
      </c>
      <c r="D32941" s="33" t="s">
        <v>354</v>
      </c>
      <c r="E32941" s="34">
        <v>1550</v>
      </c>
      <c r="F32941" s="35">
        <v>22.173999999999999</v>
      </c>
      <c r="G32941" s="34">
        <v>225.9</v>
      </c>
    </row>
    <row r="32942" spans="1:7">
      <c r="A32942" s="32">
        <v>2018</v>
      </c>
      <c r="B32942" s="32">
        <v>1356</v>
      </c>
      <c r="C32942" s="33" t="s">
        <v>353</v>
      </c>
      <c r="D32942" s="33" t="s">
        <v>354</v>
      </c>
      <c r="E32942" s="34">
        <v>86330</v>
      </c>
      <c r="F32942" s="35">
        <v>23.536999999999999</v>
      </c>
      <c r="G32942" s="34">
        <v>206.3</v>
      </c>
    </row>
    <row r="32943" spans="1:7">
      <c r="A32943" s="32">
        <v>2018</v>
      </c>
      <c r="B32943" s="32">
        <v>1356</v>
      </c>
      <c r="C32943" s="33" t="s">
        <v>353</v>
      </c>
      <c r="D32943" s="33" t="s">
        <v>354</v>
      </c>
      <c r="E32943" s="34">
        <v>126391</v>
      </c>
      <c r="F32943" s="35">
        <v>22.981000000000002</v>
      </c>
      <c r="G32943" s="34">
        <v>204.6</v>
      </c>
    </row>
    <row r="32944" spans="1:7">
      <c r="A32944" s="32">
        <v>2018</v>
      </c>
      <c r="B32944" s="32">
        <v>1356</v>
      </c>
      <c r="C32944" s="33" t="s">
        <v>353</v>
      </c>
      <c r="D32944" s="33" t="s">
        <v>354</v>
      </c>
      <c r="E32944" s="34">
        <v>11364</v>
      </c>
      <c r="F32944" s="35">
        <v>23.623999999999999</v>
      </c>
      <c r="G32944" s="34">
        <v>205.9</v>
      </c>
    </row>
    <row r="32945" spans="1:7">
      <c r="A32945" s="32">
        <v>2018</v>
      </c>
      <c r="B32945" s="32">
        <v>1356</v>
      </c>
      <c r="C32945" s="33" t="s">
        <v>353</v>
      </c>
      <c r="D32945" s="33" t="s">
        <v>354</v>
      </c>
      <c r="E32945" s="34">
        <v>77487</v>
      </c>
      <c r="F32945" s="35">
        <v>23.015000000000001</v>
      </c>
      <c r="G32945" s="34">
        <v>184.9</v>
      </c>
    </row>
    <row r="32946" spans="1:7">
      <c r="A32946" s="32">
        <v>2018</v>
      </c>
      <c r="B32946" s="32">
        <v>1356</v>
      </c>
      <c r="C32946" s="33" t="s">
        <v>353</v>
      </c>
      <c r="D32946" s="33" t="s">
        <v>354</v>
      </c>
      <c r="E32946" s="34">
        <v>37127</v>
      </c>
      <c r="F32946" s="35">
        <v>22.259</v>
      </c>
      <c r="G32946" s="34">
        <v>197.3</v>
      </c>
    </row>
    <row r="32947" spans="1:7">
      <c r="A32947" s="32">
        <v>2018</v>
      </c>
      <c r="B32947" s="32">
        <v>1356</v>
      </c>
      <c r="C32947" s="33" t="s">
        <v>353</v>
      </c>
      <c r="D32947" s="33" t="s">
        <v>354</v>
      </c>
      <c r="E32947" s="34">
        <v>27296</v>
      </c>
      <c r="F32947" s="35">
        <v>23.527999999999999</v>
      </c>
      <c r="G32947" s="34">
        <v>201.1</v>
      </c>
    </row>
    <row r="32948" spans="1:7">
      <c r="A32948" s="32">
        <v>2018</v>
      </c>
      <c r="B32948" s="32">
        <v>1356</v>
      </c>
      <c r="C32948" s="33" t="s">
        <v>353</v>
      </c>
      <c r="D32948" s="33" t="s">
        <v>354</v>
      </c>
      <c r="E32948" s="34">
        <v>25251</v>
      </c>
      <c r="F32948" s="35">
        <v>22.765999999999998</v>
      </c>
      <c r="G32948" s="34">
        <v>183.2</v>
      </c>
    </row>
    <row r="32949" spans="1:7">
      <c r="A32949" s="32">
        <v>2018</v>
      </c>
      <c r="B32949" s="32">
        <v>1356</v>
      </c>
      <c r="C32949" s="33" t="s">
        <v>353</v>
      </c>
      <c r="D32949" s="33" t="s">
        <v>354</v>
      </c>
      <c r="E32949" s="34">
        <v>34750</v>
      </c>
      <c r="F32949" s="35">
        <v>22.891999999999999</v>
      </c>
      <c r="G32949" s="34">
        <v>176.3</v>
      </c>
    </row>
    <row r="32950" spans="1:7">
      <c r="A32950" s="32">
        <v>2018</v>
      </c>
      <c r="B32950" s="32">
        <v>1356</v>
      </c>
      <c r="C32950" s="33" t="s">
        <v>353</v>
      </c>
      <c r="D32950" s="33" t="s">
        <v>354</v>
      </c>
      <c r="E32950" s="34">
        <v>34966</v>
      </c>
      <c r="F32950" s="35">
        <v>23.645</v>
      </c>
      <c r="G32950" s="34">
        <v>164.9</v>
      </c>
    </row>
    <row r="32951" spans="1:7">
      <c r="A32951" s="32">
        <v>2018</v>
      </c>
      <c r="B32951" s="32">
        <v>1356</v>
      </c>
      <c r="C32951" s="33" t="s">
        <v>353</v>
      </c>
      <c r="D32951" s="33" t="s">
        <v>354</v>
      </c>
      <c r="E32951" s="34">
        <v>17979</v>
      </c>
      <c r="F32951" s="35">
        <v>25.597000000000001</v>
      </c>
      <c r="G32951" s="34">
        <v>149.30000000000001</v>
      </c>
    </row>
    <row r="32952" spans="1:7">
      <c r="A32952" s="32">
        <v>2018</v>
      </c>
      <c r="B32952" s="32">
        <v>1356</v>
      </c>
      <c r="C32952" s="33" t="s">
        <v>353</v>
      </c>
      <c r="D32952" s="33" t="s">
        <v>354</v>
      </c>
      <c r="E32952" s="34">
        <v>6484</v>
      </c>
      <c r="F32952" s="35">
        <v>23.547999999999998</v>
      </c>
      <c r="G32952" s="34">
        <v>166.9</v>
      </c>
    </row>
    <row r="32953" spans="1:7">
      <c r="A32953" s="32">
        <v>2018</v>
      </c>
      <c r="B32953" s="32">
        <v>1356</v>
      </c>
      <c r="C32953" s="33" t="s">
        <v>353</v>
      </c>
      <c r="D32953" s="33" t="s">
        <v>354</v>
      </c>
      <c r="E32953" s="34">
        <v>107301</v>
      </c>
      <c r="F32953" s="35">
        <v>25.635000000000002</v>
      </c>
      <c r="G32953" s="34">
        <v>204.6</v>
      </c>
    </row>
    <row r="32954" spans="1:7">
      <c r="A32954" s="32">
        <v>2018</v>
      </c>
      <c r="B32954" s="32">
        <v>1356</v>
      </c>
      <c r="C32954" s="33" t="s">
        <v>353</v>
      </c>
      <c r="D32954" s="33" t="s">
        <v>354</v>
      </c>
      <c r="E32954" s="34">
        <v>4800</v>
      </c>
      <c r="F32954" s="35">
        <v>22.274999999999999</v>
      </c>
      <c r="G32954" s="34">
        <v>184.2</v>
      </c>
    </row>
    <row r="32955" spans="1:7">
      <c r="A32955" s="32">
        <v>2018</v>
      </c>
      <c r="B32955" s="32">
        <v>1356</v>
      </c>
      <c r="C32955" s="33" t="s">
        <v>353</v>
      </c>
      <c r="D32955" s="33" t="s">
        <v>354</v>
      </c>
      <c r="E32955" s="34">
        <v>23850</v>
      </c>
      <c r="F32955" s="35">
        <v>25.835000000000001</v>
      </c>
      <c r="G32955" s="34">
        <v>186.9</v>
      </c>
    </row>
    <row r="32956" spans="1:7">
      <c r="A32956" s="32">
        <v>2018</v>
      </c>
      <c r="B32956" s="32">
        <v>1356</v>
      </c>
      <c r="C32956" s="33" t="s">
        <v>565</v>
      </c>
      <c r="D32956" s="33" t="s">
        <v>566</v>
      </c>
      <c r="E32956" s="34">
        <v>352</v>
      </c>
      <c r="F32956" s="35">
        <v>5.88</v>
      </c>
      <c r="G32956" s="34">
        <v>1425.7</v>
      </c>
    </row>
    <row r="32957" spans="1:7">
      <c r="A32957" s="32">
        <v>2018</v>
      </c>
      <c r="B32957" s="32">
        <v>1356</v>
      </c>
      <c r="C32957" s="33" t="s">
        <v>565</v>
      </c>
      <c r="D32957" s="33" t="s">
        <v>566</v>
      </c>
      <c r="E32957" s="34">
        <v>5339</v>
      </c>
      <c r="F32957" s="35">
        <v>5.88</v>
      </c>
      <c r="G32957" s="34">
        <v>1341.5</v>
      </c>
    </row>
    <row r="32958" spans="1:7">
      <c r="A32958" s="32">
        <v>2018</v>
      </c>
      <c r="B32958" s="32">
        <v>1363</v>
      </c>
      <c r="C32958" s="33" t="s">
        <v>563</v>
      </c>
      <c r="D32958" s="33" t="s">
        <v>564</v>
      </c>
      <c r="E32958" s="34">
        <v>2803748</v>
      </c>
      <c r="F32958" s="35">
        <v>1.0649999999999999</v>
      </c>
      <c r="G32958" s="34">
        <v>349.4</v>
      </c>
    </row>
    <row r="32959" spans="1:7">
      <c r="A32959" s="32">
        <v>2018</v>
      </c>
      <c r="B32959" s="32">
        <v>1364</v>
      </c>
      <c r="C32959" s="33" t="s">
        <v>353</v>
      </c>
      <c r="D32959" s="33" t="s">
        <v>354</v>
      </c>
      <c r="E32959" s="34">
        <v>30628</v>
      </c>
      <c r="F32959" s="35">
        <v>23.675000000000001</v>
      </c>
      <c r="G32959" s="34">
        <v>201.4</v>
      </c>
    </row>
    <row r="32960" spans="1:7">
      <c r="A32960" s="32">
        <v>2018</v>
      </c>
      <c r="B32960" s="32">
        <v>1364</v>
      </c>
      <c r="C32960" s="33" t="s">
        <v>353</v>
      </c>
      <c r="D32960" s="33" t="s">
        <v>354</v>
      </c>
      <c r="E32960" s="34">
        <v>8282</v>
      </c>
      <c r="F32960" s="35">
        <v>22.95</v>
      </c>
      <c r="G32960" s="34">
        <v>201.2</v>
      </c>
    </row>
    <row r="32961" spans="1:7">
      <c r="A32961" s="32">
        <v>2018</v>
      </c>
      <c r="B32961" s="32">
        <v>1364</v>
      </c>
      <c r="C32961" s="33" t="s">
        <v>563</v>
      </c>
      <c r="D32961" s="33" t="s">
        <v>564</v>
      </c>
      <c r="E32961" s="34">
        <v>20762</v>
      </c>
      <c r="F32961" s="35">
        <v>1.0649999999999999</v>
      </c>
      <c r="G32961" s="34">
        <v>1206.5999999999999</v>
      </c>
    </row>
    <row r="32962" spans="1:7">
      <c r="A32962" s="32">
        <v>2018</v>
      </c>
      <c r="B32962" s="32">
        <v>1364</v>
      </c>
      <c r="C32962" s="33" t="s">
        <v>353</v>
      </c>
      <c r="D32962" s="33" t="s">
        <v>354</v>
      </c>
      <c r="E32962" s="34">
        <v>115821</v>
      </c>
      <c r="F32962" s="35">
        <v>23.757999999999999</v>
      </c>
      <c r="G32962" s="34">
        <v>198.9</v>
      </c>
    </row>
    <row r="32963" spans="1:7">
      <c r="A32963" s="32">
        <v>2018</v>
      </c>
      <c r="B32963" s="32">
        <v>1364</v>
      </c>
      <c r="C32963" s="33" t="s">
        <v>353</v>
      </c>
      <c r="D32963" s="33" t="s">
        <v>354</v>
      </c>
      <c r="E32963" s="34">
        <v>117722</v>
      </c>
      <c r="F32963" s="35">
        <v>23.114000000000001</v>
      </c>
      <c r="G32963" s="34">
        <v>203.4</v>
      </c>
    </row>
    <row r="32964" spans="1:7">
      <c r="A32964" s="32">
        <v>2018</v>
      </c>
      <c r="B32964" s="32">
        <v>1364</v>
      </c>
      <c r="C32964" s="33" t="s">
        <v>353</v>
      </c>
      <c r="D32964" s="33" t="s">
        <v>354</v>
      </c>
      <c r="E32964" s="34">
        <v>6675</v>
      </c>
      <c r="F32964" s="35">
        <v>23.065000000000001</v>
      </c>
      <c r="G32964" s="34">
        <v>180.9</v>
      </c>
    </row>
    <row r="32965" spans="1:7">
      <c r="A32965" s="32">
        <v>2018</v>
      </c>
      <c r="B32965" s="32">
        <v>1364</v>
      </c>
      <c r="C32965" s="33" t="s">
        <v>353</v>
      </c>
      <c r="D32965" s="33" t="s">
        <v>354</v>
      </c>
      <c r="E32965" s="34">
        <v>27674</v>
      </c>
      <c r="F32965" s="35">
        <v>23.042999999999999</v>
      </c>
      <c r="G32965" s="34">
        <v>172.3</v>
      </c>
    </row>
    <row r="32966" spans="1:7">
      <c r="A32966" s="32">
        <v>2018</v>
      </c>
      <c r="B32966" s="32">
        <v>1366</v>
      </c>
      <c r="C32966" s="33" t="s">
        <v>563</v>
      </c>
      <c r="D32966" s="33" t="s">
        <v>564</v>
      </c>
      <c r="E32966" s="34">
        <v>35327</v>
      </c>
      <c r="F32966" s="35">
        <v>1.0649999999999999</v>
      </c>
      <c r="G32966" s="34">
        <v>1637.6</v>
      </c>
    </row>
    <row r="32967" spans="1:7">
      <c r="A32967" s="32">
        <v>2018</v>
      </c>
      <c r="B32967" s="32">
        <v>1374</v>
      </c>
      <c r="C32967" s="33" t="s">
        <v>353</v>
      </c>
      <c r="D32967" s="33" t="s">
        <v>354</v>
      </c>
      <c r="E32967" s="34">
        <v>3091</v>
      </c>
      <c r="F32967" s="35">
        <v>23.29</v>
      </c>
      <c r="G32967" s="34">
        <v>210.4</v>
      </c>
    </row>
    <row r="32968" spans="1:7">
      <c r="A32968" s="32">
        <v>2018</v>
      </c>
      <c r="B32968" s="32">
        <v>1374</v>
      </c>
      <c r="C32968" s="33" t="s">
        <v>353</v>
      </c>
      <c r="D32968" s="33" t="s">
        <v>354</v>
      </c>
      <c r="E32968" s="34">
        <v>4027</v>
      </c>
      <c r="F32968" s="35">
        <v>22.08</v>
      </c>
      <c r="G32968" s="34">
        <v>214.6</v>
      </c>
    </row>
    <row r="32969" spans="1:7">
      <c r="A32969" s="32">
        <v>2018</v>
      </c>
      <c r="B32969" s="32">
        <v>1374</v>
      </c>
      <c r="C32969" s="33" t="s">
        <v>353</v>
      </c>
      <c r="D32969" s="33" t="s">
        <v>354</v>
      </c>
      <c r="E32969" s="34">
        <v>15597</v>
      </c>
      <c r="F32969" s="35">
        <v>21.675999999999998</v>
      </c>
      <c r="G32969" s="34">
        <v>198.7</v>
      </c>
    </row>
    <row r="32970" spans="1:7">
      <c r="A32970" s="32">
        <v>2018</v>
      </c>
      <c r="B32970" s="32">
        <v>1374</v>
      </c>
      <c r="C32970" s="33" t="s">
        <v>353</v>
      </c>
      <c r="D32970" s="33" t="s">
        <v>354</v>
      </c>
      <c r="E32970" s="34">
        <v>19854</v>
      </c>
      <c r="F32970" s="35">
        <v>21.768000000000001</v>
      </c>
      <c r="G32970" s="34">
        <v>199</v>
      </c>
    </row>
    <row r="32971" spans="1:7">
      <c r="A32971" s="32">
        <v>2018</v>
      </c>
      <c r="B32971" s="32">
        <v>1374</v>
      </c>
      <c r="C32971" s="33" t="s">
        <v>353</v>
      </c>
      <c r="D32971" s="33" t="s">
        <v>354</v>
      </c>
      <c r="E32971" s="34">
        <v>27841</v>
      </c>
      <c r="F32971" s="35">
        <v>23.382000000000001</v>
      </c>
      <c r="G32971" s="34">
        <v>199</v>
      </c>
    </row>
    <row r="32972" spans="1:7">
      <c r="A32972" s="32">
        <v>2018</v>
      </c>
      <c r="B32972" s="32">
        <v>1374</v>
      </c>
      <c r="C32972" s="33" t="s">
        <v>565</v>
      </c>
      <c r="D32972" s="33" t="s">
        <v>566</v>
      </c>
      <c r="E32972" s="34">
        <v>899</v>
      </c>
      <c r="F32972" s="35">
        <v>5.71</v>
      </c>
      <c r="G32972" s="34">
        <v>1291.7</v>
      </c>
    </row>
    <row r="32973" spans="1:7">
      <c r="A32973" s="32">
        <v>2018</v>
      </c>
      <c r="B32973" s="32">
        <v>1374</v>
      </c>
      <c r="C32973" s="33" t="s">
        <v>563</v>
      </c>
      <c r="D32973" s="33" t="s">
        <v>564</v>
      </c>
      <c r="E32973" s="34">
        <v>2140</v>
      </c>
      <c r="F32973" s="35">
        <v>1.03</v>
      </c>
      <c r="G32973" s="34">
        <v>405.9</v>
      </c>
    </row>
    <row r="32974" spans="1:7">
      <c r="A32974" s="32">
        <v>2018</v>
      </c>
      <c r="B32974" s="32">
        <v>1378</v>
      </c>
      <c r="C32974" s="33" t="s">
        <v>353</v>
      </c>
      <c r="D32974" s="33" t="s">
        <v>354</v>
      </c>
      <c r="E32974" s="34">
        <v>50763</v>
      </c>
      <c r="F32974" s="35">
        <v>24.891999999999999</v>
      </c>
      <c r="G32974" s="34">
        <v>244.4</v>
      </c>
    </row>
    <row r="32975" spans="1:7">
      <c r="A32975" s="32">
        <v>2018</v>
      </c>
      <c r="B32975" s="32">
        <v>1378</v>
      </c>
      <c r="C32975" s="33" t="s">
        <v>353</v>
      </c>
      <c r="D32975" s="33" t="s">
        <v>354</v>
      </c>
      <c r="E32975" s="34">
        <v>36010</v>
      </c>
      <c r="F32975" s="35">
        <v>23.693999999999999</v>
      </c>
      <c r="G32975" s="34">
        <v>186.7</v>
      </c>
    </row>
    <row r="32976" spans="1:7">
      <c r="A32976" s="32">
        <v>2018</v>
      </c>
      <c r="B32976" s="32">
        <v>1378</v>
      </c>
      <c r="C32976" s="33" t="s">
        <v>353</v>
      </c>
      <c r="D32976" s="33" t="s">
        <v>354</v>
      </c>
      <c r="E32976" s="34">
        <v>120234</v>
      </c>
      <c r="F32976" s="35">
        <v>23.428000000000001</v>
      </c>
      <c r="G32976" s="34">
        <v>194.1</v>
      </c>
    </row>
    <row r="32977" spans="1:7">
      <c r="A32977" s="32">
        <v>2018</v>
      </c>
      <c r="B32977" s="32">
        <v>1378</v>
      </c>
      <c r="C32977" s="33" t="s">
        <v>353</v>
      </c>
      <c r="D32977" s="33" t="s">
        <v>354</v>
      </c>
      <c r="E32977" s="34">
        <v>9860</v>
      </c>
      <c r="F32977" s="35">
        <v>23.584</v>
      </c>
      <c r="G32977" s="34">
        <v>189.7</v>
      </c>
    </row>
    <row r="32978" spans="1:7">
      <c r="A32978" s="32">
        <v>2018</v>
      </c>
      <c r="B32978" s="32">
        <v>1378</v>
      </c>
      <c r="C32978" s="33" t="s">
        <v>565</v>
      </c>
      <c r="D32978" s="33" t="s">
        <v>566</v>
      </c>
      <c r="E32978" s="34">
        <v>493</v>
      </c>
      <c r="F32978" s="35">
        <v>5.7619999999999996</v>
      </c>
      <c r="G32978" s="34">
        <v>1309</v>
      </c>
    </row>
    <row r="32979" spans="1:7">
      <c r="A32979" s="32">
        <v>2018</v>
      </c>
      <c r="B32979" s="32">
        <v>1378</v>
      </c>
      <c r="C32979" s="33" t="s">
        <v>563</v>
      </c>
      <c r="D32979" s="33" t="s">
        <v>564</v>
      </c>
      <c r="E32979" s="34">
        <v>2089423</v>
      </c>
      <c r="F32979" s="35">
        <v>1</v>
      </c>
      <c r="G32979" s="34">
        <v>541.9</v>
      </c>
    </row>
    <row r="32980" spans="1:7">
      <c r="A32980" s="32">
        <v>2018</v>
      </c>
      <c r="B32980" s="32">
        <v>1379</v>
      </c>
      <c r="C32980" s="33" t="s">
        <v>363</v>
      </c>
      <c r="D32980" s="33" t="s">
        <v>354</v>
      </c>
      <c r="E32980" s="34">
        <v>79524</v>
      </c>
      <c r="F32980" s="35">
        <v>17.814</v>
      </c>
      <c r="G32980" s="34">
        <v>180</v>
      </c>
    </row>
    <row r="32981" spans="1:7">
      <c r="A32981" s="32">
        <v>2018</v>
      </c>
      <c r="B32981" s="32">
        <v>1379</v>
      </c>
      <c r="C32981" s="33" t="s">
        <v>363</v>
      </c>
      <c r="D32981" s="33" t="s">
        <v>354</v>
      </c>
      <c r="E32981" s="34">
        <v>203856</v>
      </c>
      <c r="F32981" s="35">
        <v>17.526</v>
      </c>
      <c r="G32981" s="34">
        <v>176.2</v>
      </c>
    </row>
    <row r="32982" spans="1:7">
      <c r="A32982" s="32">
        <v>2018</v>
      </c>
      <c r="B32982" s="32">
        <v>1379</v>
      </c>
      <c r="C32982" s="33" t="s">
        <v>363</v>
      </c>
      <c r="D32982" s="33" t="s">
        <v>354</v>
      </c>
      <c r="E32982" s="34">
        <v>15760</v>
      </c>
      <c r="F32982" s="35">
        <v>17.940000000000001</v>
      </c>
      <c r="G32982" s="34">
        <v>197.8</v>
      </c>
    </row>
    <row r="32983" spans="1:7">
      <c r="A32983" s="32">
        <v>2018</v>
      </c>
      <c r="B32983" s="32">
        <v>1379</v>
      </c>
      <c r="C32983" s="33" t="s">
        <v>363</v>
      </c>
      <c r="D32983" s="33" t="s">
        <v>354</v>
      </c>
      <c r="E32983" s="34">
        <v>62909</v>
      </c>
      <c r="F32983" s="35">
        <v>18.027999999999999</v>
      </c>
      <c r="G32983" s="34">
        <v>177.6</v>
      </c>
    </row>
    <row r="32984" spans="1:7">
      <c r="A32984" s="32">
        <v>2018</v>
      </c>
      <c r="B32984" s="32">
        <v>1379</v>
      </c>
      <c r="C32984" s="33" t="s">
        <v>565</v>
      </c>
      <c r="D32984" s="33" t="s">
        <v>566</v>
      </c>
      <c r="E32984" s="34">
        <v>173</v>
      </c>
      <c r="F32984" s="35">
        <v>5.7619999999999996</v>
      </c>
      <c r="G32984" s="34">
        <v>1405.1</v>
      </c>
    </row>
    <row r="32985" spans="1:7">
      <c r="A32985" s="32">
        <v>2018</v>
      </c>
      <c r="B32985" s="32">
        <v>1379</v>
      </c>
      <c r="C32985" s="33" t="s">
        <v>565</v>
      </c>
      <c r="D32985" s="33" t="s">
        <v>566</v>
      </c>
      <c r="E32985" s="34">
        <v>1380</v>
      </c>
      <c r="F32985" s="35">
        <v>5.7619999999999996</v>
      </c>
      <c r="G32985" s="34">
        <v>1314.3</v>
      </c>
    </row>
    <row r="32986" spans="1:7">
      <c r="A32986" s="32">
        <v>2018</v>
      </c>
      <c r="B32986" s="32">
        <v>1382</v>
      </c>
      <c r="C32986" s="33" t="s">
        <v>353</v>
      </c>
      <c r="D32986" s="33" t="s">
        <v>354</v>
      </c>
      <c r="E32986" s="34">
        <v>18067</v>
      </c>
      <c r="F32986" s="35">
        <v>22.8</v>
      </c>
      <c r="G32986" s="34">
        <v>180</v>
      </c>
    </row>
    <row r="32987" spans="1:7">
      <c r="A32987" s="32">
        <v>2018</v>
      </c>
      <c r="B32987" s="32">
        <v>1382</v>
      </c>
      <c r="C32987" s="33" t="s">
        <v>353</v>
      </c>
      <c r="D32987" s="33" t="s">
        <v>354</v>
      </c>
      <c r="E32987" s="34">
        <v>29655</v>
      </c>
      <c r="F32987" s="35">
        <v>22.92</v>
      </c>
      <c r="G32987" s="34">
        <v>172.7</v>
      </c>
    </row>
    <row r="32988" spans="1:7">
      <c r="A32988" s="32">
        <v>2018</v>
      </c>
      <c r="B32988" s="32">
        <v>1382</v>
      </c>
      <c r="C32988" s="33" t="s">
        <v>353</v>
      </c>
      <c r="D32988" s="33" t="s">
        <v>354</v>
      </c>
      <c r="E32988" s="34">
        <v>20883</v>
      </c>
      <c r="F32988" s="35">
        <v>22.98</v>
      </c>
      <c r="G32988" s="34">
        <v>245.4</v>
      </c>
    </row>
    <row r="32989" spans="1:7">
      <c r="A32989" s="32">
        <v>2018</v>
      </c>
      <c r="B32989" s="32">
        <v>1384</v>
      </c>
      <c r="C32989" s="33" t="s">
        <v>353</v>
      </c>
      <c r="D32989" s="33" t="s">
        <v>354</v>
      </c>
      <c r="E32989" s="34">
        <v>3268</v>
      </c>
      <c r="F32989" s="35">
        <v>23.8</v>
      </c>
      <c r="G32989" s="34">
        <v>250</v>
      </c>
    </row>
    <row r="32990" spans="1:7">
      <c r="A32990" s="32">
        <v>2018</v>
      </c>
      <c r="B32990" s="32">
        <v>1384</v>
      </c>
      <c r="C32990" s="33" t="s">
        <v>353</v>
      </c>
      <c r="D32990" s="33" t="s">
        <v>354</v>
      </c>
      <c r="E32990" s="34">
        <v>2814</v>
      </c>
      <c r="F32990" s="35">
        <v>25.03</v>
      </c>
      <c r="G32990" s="34">
        <v>326.10000000000002</v>
      </c>
    </row>
    <row r="32991" spans="1:7">
      <c r="A32991" s="32">
        <v>2018</v>
      </c>
      <c r="B32991" s="32">
        <v>1384</v>
      </c>
      <c r="C32991" s="33" t="s">
        <v>353</v>
      </c>
      <c r="D32991" s="33" t="s">
        <v>354</v>
      </c>
      <c r="E32991" s="34">
        <v>1284</v>
      </c>
      <c r="F32991" s="35">
        <v>25.66</v>
      </c>
      <c r="G32991" s="34">
        <v>288.10000000000002</v>
      </c>
    </row>
    <row r="32992" spans="1:7">
      <c r="A32992" s="32">
        <v>2018</v>
      </c>
      <c r="B32992" s="32">
        <v>1384</v>
      </c>
      <c r="C32992" s="33" t="s">
        <v>353</v>
      </c>
      <c r="D32992" s="33" t="s">
        <v>354</v>
      </c>
      <c r="E32992" s="34">
        <v>3335</v>
      </c>
      <c r="F32992" s="35">
        <v>24.68</v>
      </c>
      <c r="G32992" s="34">
        <v>295.8</v>
      </c>
    </row>
    <row r="32993" spans="1:7">
      <c r="A32993" s="32">
        <v>2018</v>
      </c>
      <c r="B32993" s="32">
        <v>1384</v>
      </c>
      <c r="C32993" s="33" t="s">
        <v>353</v>
      </c>
      <c r="D32993" s="33" t="s">
        <v>354</v>
      </c>
      <c r="E32993" s="34">
        <v>4273</v>
      </c>
      <c r="F32993" s="35">
        <v>24.92</v>
      </c>
      <c r="G32993" s="34">
        <v>332.8</v>
      </c>
    </row>
    <row r="32994" spans="1:7">
      <c r="A32994" s="32">
        <v>2018</v>
      </c>
      <c r="B32994" s="32">
        <v>1384</v>
      </c>
      <c r="C32994" s="33" t="s">
        <v>353</v>
      </c>
      <c r="D32994" s="33" t="s">
        <v>354</v>
      </c>
      <c r="E32994" s="34">
        <v>5117</v>
      </c>
      <c r="F32994" s="35">
        <v>26.2</v>
      </c>
      <c r="G32994" s="34">
        <v>320.5</v>
      </c>
    </row>
    <row r="32995" spans="1:7">
      <c r="A32995" s="32">
        <v>2018</v>
      </c>
      <c r="B32995" s="32">
        <v>1384</v>
      </c>
      <c r="C32995" s="33" t="s">
        <v>353</v>
      </c>
      <c r="D32995" s="33" t="s">
        <v>354</v>
      </c>
      <c r="E32995" s="34">
        <v>9096</v>
      </c>
      <c r="F32995" s="35">
        <v>25.99</v>
      </c>
      <c r="G32995" s="34">
        <v>301.89999999999998</v>
      </c>
    </row>
    <row r="32996" spans="1:7">
      <c r="A32996" s="32">
        <v>2018</v>
      </c>
      <c r="B32996" s="32">
        <v>1384</v>
      </c>
      <c r="C32996" s="33" t="s">
        <v>565</v>
      </c>
      <c r="D32996" s="33" t="s">
        <v>566</v>
      </c>
      <c r="E32996" s="34">
        <v>352</v>
      </c>
      <c r="F32996" s="35">
        <v>5.82</v>
      </c>
      <c r="G32996" s="34">
        <v>1414</v>
      </c>
    </row>
    <row r="32997" spans="1:7">
      <c r="A32997" s="32">
        <v>2018</v>
      </c>
      <c r="B32997" s="32">
        <v>1391</v>
      </c>
      <c r="C32997" s="33" t="s">
        <v>563</v>
      </c>
      <c r="D32997" s="33" t="s">
        <v>564</v>
      </c>
      <c r="E32997" s="34">
        <v>747469</v>
      </c>
      <c r="F32997" s="35">
        <v>1.02</v>
      </c>
      <c r="G32997" s="34" t="s">
        <v>364</v>
      </c>
    </row>
    <row r="32998" spans="1:7">
      <c r="A32998" s="32">
        <v>2018</v>
      </c>
      <c r="B32998" s="32">
        <v>1391</v>
      </c>
      <c r="C32998" s="33" t="s">
        <v>563</v>
      </c>
      <c r="D32998" s="33" t="s">
        <v>564</v>
      </c>
      <c r="E32998" s="34">
        <v>964114</v>
      </c>
      <c r="F32998" s="35">
        <v>1.02</v>
      </c>
      <c r="G32998" s="34" t="s">
        <v>364</v>
      </c>
    </row>
    <row r="32999" spans="1:7">
      <c r="A32999" s="32">
        <v>2018</v>
      </c>
      <c r="B32999" s="32">
        <v>1393</v>
      </c>
      <c r="C32999" s="33" t="s">
        <v>563</v>
      </c>
      <c r="D32999" s="33" t="s">
        <v>564</v>
      </c>
      <c r="E32999" s="34">
        <v>5552</v>
      </c>
      <c r="F32999" s="35">
        <v>1.04</v>
      </c>
      <c r="G32999" s="34">
        <v>496.7</v>
      </c>
    </row>
    <row r="33000" spans="1:7">
      <c r="A33000" s="32">
        <v>2018</v>
      </c>
      <c r="B33000" s="32">
        <v>1393</v>
      </c>
      <c r="C33000" s="33" t="s">
        <v>568</v>
      </c>
      <c r="D33000" s="33" t="s">
        <v>569</v>
      </c>
      <c r="E33000" s="34">
        <v>55819</v>
      </c>
      <c r="F33000" s="35">
        <v>29.41</v>
      </c>
      <c r="G33000" s="34">
        <v>186.8</v>
      </c>
    </row>
    <row r="33001" spans="1:7">
      <c r="A33001" s="32">
        <v>2018</v>
      </c>
      <c r="B33001" s="32">
        <v>1393</v>
      </c>
      <c r="C33001" s="33" t="s">
        <v>363</v>
      </c>
      <c r="D33001" s="33" t="s">
        <v>354</v>
      </c>
      <c r="E33001" s="34">
        <v>15141</v>
      </c>
      <c r="F33001" s="35">
        <v>16.600000000000001</v>
      </c>
      <c r="G33001" s="34">
        <v>201.2</v>
      </c>
    </row>
    <row r="33002" spans="1:7">
      <c r="A33002" s="32">
        <v>2018</v>
      </c>
      <c r="B33002" s="32">
        <v>1393</v>
      </c>
      <c r="C33002" s="33" t="s">
        <v>363</v>
      </c>
      <c r="D33002" s="33" t="s">
        <v>354</v>
      </c>
      <c r="E33002" s="34">
        <v>45061</v>
      </c>
      <c r="F33002" s="35">
        <v>17.91</v>
      </c>
      <c r="G33002" s="34">
        <v>194.5</v>
      </c>
    </row>
    <row r="33003" spans="1:7">
      <c r="A33003" s="32">
        <v>2018</v>
      </c>
      <c r="B33003" s="32">
        <v>1393</v>
      </c>
      <c r="C33003" s="33" t="s">
        <v>363</v>
      </c>
      <c r="D33003" s="33" t="s">
        <v>354</v>
      </c>
      <c r="E33003" s="34">
        <v>60175</v>
      </c>
      <c r="F33003" s="35">
        <v>16.87</v>
      </c>
      <c r="G33003" s="34">
        <v>193.9</v>
      </c>
    </row>
    <row r="33004" spans="1:7">
      <c r="A33004" s="32">
        <v>2018</v>
      </c>
      <c r="B33004" s="32">
        <v>1393</v>
      </c>
      <c r="C33004" s="33" t="s">
        <v>363</v>
      </c>
      <c r="D33004" s="33" t="s">
        <v>354</v>
      </c>
      <c r="E33004" s="34">
        <v>30145</v>
      </c>
      <c r="F33004" s="35">
        <v>16.71</v>
      </c>
      <c r="G33004" s="34">
        <v>187.1</v>
      </c>
    </row>
    <row r="33005" spans="1:7">
      <c r="A33005" s="32">
        <v>2018</v>
      </c>
      <c r="B33005" s="32">
        <v>1393</v>
      </c>
      <c r="C33005" s="33" t="s">
        <v>363</v>
      </c>
      <c r="D33005" s="33" t="s">
        <v>354</v>
      </c>
      <c r="E33005" s="34">
        <v>44892</v>
      </c>
      <c r="F33005" s="35">
        <v>17.13</v>
      </c>
      <c r="G33005" s="34">
        <v>189.2</v>
      </c>
    </row>
    <row r="33006" spans="1:7">
      <c r="A33006" s="32">
        <v>2018</v>
      </c>
      <c r="B33006" s="32">
        <v>1393</v>
      </c>
      <c r="C33006" s="33" t="s">
        <v>565</v>
      </c>
      <c r="D33006" s="33" t="s">
        <v>566</v>
      </c>
      <c r="E33006" s="34">
        <v>2142</v>
      </c>
      <c r="F33006" s="35">
        <v>5.9</v>
      </c>
      <c r="G33006" s="34">
        <v>1290</v>
      </c>
    </row>
    <row r="33007" spans="1:7">
      <c r="A33007" s="32">
        <v>2018</v>
      </c>
      <c r="B33007" s="32">
        <v>1396</v>
      </c>
      <c r="C33007" s="33" t="s">
        <v>563</v>
      </c>
      <c r="D33007" s="33" t="s">
        <v>564</v>
      </c>
      <c r="E33007" s="34">
        <v>9709</v>
      </c>
      <c r="F33007" s="35">
        <v>1.03</v>
      </c>
      <c r="G33007" s="34">
        <v>420</v>
      </c>
    </row>
    <row r="33008" spans="1:7">
      <c r="A33008" s="32">
        <v>2018</v>
      </c>
      <c r="B33008" s="32">
        <v>1396</v>
      </c>
      <c r="C33008" s="33" t="s">
        <v>563</v>
      </c>
      <c r="D33008" s="33" t="s">
        <v>564</v>
      </c>
      <c r="E33008" s="34">
        <v>9709</v>
      </c>
      <c r="F33008" s="35">
        <v>1.03</v>
      </c>
      <c r="G33008" s="34">
        <v>469.5</v>
      </c>
    </row>
    <row r="33009" spans="1:7">
      <c r="A33009" s="32">
        <v>2018</v>
      </c>
      <c r="B33009" s="32">
        <v>1396</v>
      </c>
      <c r="C33009" s="33" t="s">
        <v>563</v>
      </c>
      <c r="D33009" s="33" t="s">
        <v>564</v>
      </c>
      <c r="E33009" s="34">
        <v>9709</v>
      </c>
      <c r="F33009" s="35">
        <v>1.03</v>
      </c>
      <c r="G33009" s="34">
        <v>371.8</v>
      </c>
    </row>
    <row r="33010" spans="1:7">
      <c r="A33010" s="32">
        <v>2018</v>
      </c>
      <c r="B33010" s="32">
        <v>1396</v>
      </c>
      <c r="C33010" s="33" t="s">
        <v>563</v>
      </c>
      <c r="D33010" s="33" t="s">
        <v>564</v>
      </c>
      <c r="E33010" s="34">
        <v>9709</v>
      </c>
      <c r="F33010" s="35">
        <v>1.03</v>
      </c>
      <c r="G33010" s="34">
        <v>445.3</v>
      </c>
    </row>
    <row r="33011" spans="1:7">
      <c r="A33011" s="32">
        <v>2018</v>
      </c>
      <c r="B33011" s="32">
        <v>1396</v>
      </c>
      <c r="C33011" s="33" t="s">
        <v>563</v>
      </c>
      <c r="D33011" s="33" t="s">
        <v>564</v>
      </c>
      <c r="E33011" s="34">
        <v>9709</v>
      </c>
      <c r="F33011" s="35">
        <v>1.03</v>
      </c>
      <c r="G33011" s="34">
        <v>413.4</v>
      </c>
    </row>
    <row r="33012" spans="1:7">
      <c r="A33012" s="32">
        <v>2018</v>
      </c>
      <c r="B33012" s="32">
        <v>1396</v>
      </c>
      <c r="C33012" s="33" t="s">
        <v>563</v>
      </c>
      <c r="D33012" s="33" t="s">
        <v>564</v>
      </c>
      <c r="E33012" s="34">
        <v>10485</v>
      </c>
      <c r="F33012" s="35">
        <v>1.03</v>
      </c>
      <c r="G33012" s="34">
        <v>459.8</v>
      </c>
    </row>
    <row r="33013" spans="1:7">
      <c r="A33013" s="32">
        <v>2018</v>
      </c>
      <c r="B33013" s="32">
        <v>1396</v>
      </c>
      <c r="C33013" s="33" t="s">
        <v>563</v>
      </c>
      <c r="D33013" s="33" t="s">
        <v>564</v>
      </c>
      <c r="E33013" s="34">
        <v>10874</v>
      </c>
      <c r="F33013" s="35">
        <v>1.03</v>
      </c>
      <c r="G33013" s="34">
        <v>459.4</v>
      </c>
    </row>
    <row r="33014" spans="1:7">
      <c r="A33014" s="32">
        <v>2018</v>
      </c>
      <c r="B33014" s="32">
        <v>1396</v>
      </c>
      <c r="C33014" s="33" t="s">
        <v>563</v>
      </c>
      <c r="D33014" s="33" t="s">
        <v>564</v>
      </c>
      <c r="E33014" s="34">
        <v>14563</v>
      </c>
      <c r="F33014" s="35">
        <v>1.03</v>
      </c>
      <c r="G33014" s="34">
        <v>442</v>
      </c>
    </row>
    <row r="33015" spans="1:7">
      <c r="A33015" s="32">
        <v>2018</v>
      </c>
      <c r="B33015" s="32">
        <v>1396</v>
      </c>
      <c r="C33015" s="33" t="s">
        <v>563</v>
      </c>
      <c r="D33015" s="33" t="s">
        <v>564</v>
      </c>
      <c r="E33015" s="34">
        <v>19417</v>
      </c>
      <c r="F33015" s="35">
        <v>1.03</v>
      </c>
      <c r="G33015" s="34">
        <v>451.7</v>
      </c>
    </row>
    <row r="33016" spans="1:7">
      <c r="A33016" s="32">
        <v>2018</v>
      </c>
      <c r="B33016" s="32">
        <v>1396</v>
      </c>
      <c r="C33016" s="33" t="s">
        <v>563</v>
      </c>
      <c r="D33016" s="33" t="s">
        <v>564</v>
      </c>
      <c r="E33016" s="34">
        <v>25728</v>
      </c>
      <c r="F33016" s="35">
        <v>1.03</v>
      </c>
      <c r="G33016" s="34">
        <v>386.7</v>
      </c>
    </row>
    <row r="33017" spans="1:7">
      <c r="A33017" s="32">
        <v>2018</v>
      </c>
      <c r="B33017" s="32">
        <v>1396</v>
      </c>
      <c r="C33017" s="33" t="s">
        <v>563</v>
      </c>
      <c r="D33017" s="33" t="s">
        <v>564</v>
      </c>
      <c r="E33017" s="34">
        <v>38835</v>
      </c>
      <c r="F33017" s="35">
        <v>1.03</v>
      </c>
      <c r="G33017" s="34">
        <v>420.4</v>
      </c>
    </row>
    <row r="33018" spans="1:7">
      <c r="A33018" s="32">
        <v>2018</v>
      </c>
      <c r="B33018" s="32">
        <v>1396</v>
      </c>
      <c r="C33018" s="33" t="s">
        <v>563</v>
      </c>
      <c r="D33018" s="33" t="s">
        <v>564</v>
      </c>
      <c r="E33018" s="34">
        <v>43010</v>
      </c>
      <c r="F33018" s="35">
        <v>1.03</v>
      </c>
      <c r="G33018" s="34">
        <v>402.7</v>
      </c>
    </row>
    <row r="33019" spans="1:7">
      <c r="A33019" s="32">
        <v>2018</v>
      </c>
      <c r="B33019" s="32">
        <v>1396</v>
      </c>
      <c r="C33019" s="33" t="s">
        <v>563</v>
      </c>
      <c r="D33019" s="33" t="s">
        <v>564</v>
      </c>
      <c r="E33019" s="34">
        <v>48544</v>
      </c>
      <c r="F33019" s="35">
        <v>1.03</v>
      </c>
      <c r="G33019" s="34">
        <v>429.3</v>
      </c>
    </row>
    <row r="33020" spans="1:7">
      <c r="A33020" s="32">
        <v>2018</v>
      </c>
      <c r="B33020" s="32">
        <v>1396</v>
      </c>
      <c r="C33020" s="33" t="s">
        <v>563</v>
      </c>
      <c r="D33020" s="33" t="s">
        <v>564</v>
      </c>
      <c r="E33020" s="34">
        <v>87379</v>
      </c>
      <c r="F33020" s="35">
        <v>1.03</v>
      </c>
      <c r="G33020" s="34">
        <v>416.1</v>
      </c>
    </row>
    <row r="33021" spans="1:7">
      <c r="A33021" s="32">
        <v>2018</v>
      </c>
      <c r="B33021" s="32">
        <v>1396</v>
      </c>
      <c r="C33021" s="33" t="s">
        <v>563</v>
      </c>
      <c r="D33021" s="33" t="s">
        <v>564</v>
      </c>
      <c r="E33021" s="34">
        <v>250483</v>
      </c>
      <c r="F33021" s="35">
        <v>1.03</v>
      </c>
      <c r="G33021" s="34">
        <v>397.5</v>
      </c>
    </row>
    <row r="33022" spans="1:7">
      <c r="A33022" s="32">
        <v>2018</v>
      </c>
      <c r="B33022" s="32">
        <v>1396</v>
      </c>
      <c r="C33022" s="33" t="s">
        <v>563</v>
      </c>
      <c r="D33022" s="33" t="s">
        <v>564</v>
      </c>
      <c r="E33022" s="34">
        <v>2913</v>
      </c>
      <c r="F33022" s="35">
        <v>1.03</v>
      </c>
      <c r="G33022" s="34">
        <v>375.9</v>
      </c>
    </row>
    <row r="33023" spans="1:7">
      <c r="A33023" s="32">
        <v>2018</v>
      </c>
      <c r="B33023" s="32">
        <v>1396</v>
      </c>
      <c r="C33023" s="33" t="s">
        <v>563</v>
      </c>
      <c r="D33023" s="33" t="s">
        <v>564</v>
      </c>
      <c r="E33023" s="34">
        <v>4854</v>
      </c>
      <c r="F33023" s="35">
        <v>1.03</v>
      </c>
      <c r="G33023" s="34">
        <v>386.1</v>
      </c>
    </row>
    <row r="33024" spans="1:7">
      <c r="A33024" s="32">
        <v>2018</v>
      </c>
      <c r="B33024" s="32">
        <v>1396</v>
      </c>
      <c r="C33024" s="33" t="s">
        <v>563</v>
      </c>
      <c r="D33024" s="33" t="s">
        <v>564</v>
      </c>
      <c r="E33024" s="34">
        <v>9709</v>
      </c>
      <c r="F33024" s="35">
        <v>1.03</v>
      </c>
      <c r="G33024" s="34">
        <v>381</v>
      </c>
    </row>
    <row r="33025" spans="1:7">
      <c r="A33025" s="32">
        <v>2018</v>
      </c>
      <c r="B33025" s="32">
        <v>1396</v>
      </c>
      <c r="C33025" s="33" t="s">
        <v>563</v>
      </c>
      <c r="D33025" s="33" t="s">
        <v>564</v>
      </c>
      <c r="E33025" s="34">
        <v>9709</v>
      </c>
      <c r="F33025" s="35">
        <v>1.03</v>
      </c>
      <c r="G33025" s="34">
        <v>453.2</v>
      </c>
    </row>
    <row r="33026" spans="1:7">
      <c r="A33026" s="32">
        <v>2018</v>
      </c>
      <c r="B33026" s="32">
        <v>1400</v>
      </c>
      <c r="C33026" s="33" t="s">
        <v>563</v>
      </c>
      <c r="D33026" s="33" t="s">
        <v>564</v>
      </c>
      <c r="E33026" s="34">
        <v>36092</v>
      </c>
      <c r="F33026" s="35">
        <v>1.0469999999999999</v>
      </c>
      <c r="G33026" s="34">
        <v>395</v>
      </c>
    </row>
    <row r="33027" spans="1:7">
      <c r="A33027" s="32">
        <v>2018</v>
      </c>
      <c r="B33027" s="32">
        <v>1400</v>
      </c>
      <c r="C33027" s="33" t="s">
        <v>563</v>
      </c>
      <c r="D33027" s="33" t="s">
        <v>564</v>
      </c>
      <c r="E33027" s="34">
        <v>34155</v>
      </c>
      <c r="F33027" s="35">
        <v>1.0469999999999999</v>
      </c>
      <c r="G33027" s="34">
        <v>386.9</v>
      </c>
    </row>
    <row r="33028" spans="1:7">
      <c r="A33028" s="32">
        <v>2018</v>
      </c>
      <c r="B33028" s="32">
        <v>1400</v>
      </c>
      <c r="C33028" s="33" t="s">
        <v>563</v>
      </c>
      <c r="D33028" s="33" t="s">
        <v>564</v>
      </c>
      <c r="E33028" s="34">
        <v>128712</v>
      </c>
      <c r="F33028" s="35">
        <v>1.0469999999999999</v>
      </c>
      <c r="G33028" s="34">
        <v>408.8</v>
      </c>
    </row>
    <row r="33029" spans="1:7">
      <c r="A33029" s="32">
        <v>2018</v>
      </c>
      <c r="B33029" s="32">
        <v>1400</v>
      </c>
      <c r="C33029" s="33" t="s">
        <v>563</v>
      </c>
      <c r="D33029" s="33" t="s">
        <v>564</v>
      </c>
      <c r="E33029" s="34">
        <v>100445</v>
      </c>
      <c r="F33029" s="35">
        <v>1.0469999999999999</v>
      </c>
      <c r="G33029" s="34">
        <v>424.4</v>
      </c>
    </row>
    <row r="33030" spans="1:7">
      <c r="A33030" s="32">
        <v>2018</v>
      </c>
      <c r="B33030" s="32">
        <v>1400</v>
      </c>
      <c r="C33030" s="33" t="s">
        <v>563</v>
      </c>
      <c r="D33030" s="33" t="s">
        <v>564</v>
      </c>
      <c r="E33030" s="34">
        <v>80450</v>
      </c>
      <c r="F33030" s="35">
        <v>1.0469999999999999</v>
      </c>
      <c r="G33030" s="34">
        <v>396</v>
      </c>
    </row>
    <row r="33031" spans="1:7">
      <c r="A33031" s="32">
        <v>2018</v>
      </c>
      <c r="B33031" s="32">
        <v>1400</v>
      </c>
      <c r="C33031" s="33" t="s">
        <v>563</v>
      </c>
      <c r="D33031" s="33" t="s">
        <v>564</v>
      </c>
      <c r="E33031" s="34">
        <v>47617</v>
      </c>
      <c r="F33031" s="35">
        <v>1.0469999999999999</v>
      </c>
      <c r="G33031" s="34">
        <v>447.2</v>
      </c>
    </row>
    <row r="33032" spans="1:7">
      <c r="A33032" s="32">
        <v>2018</v>
      </c>
      <c r="B33032" s="32">
        <v>1400</v>
      </c>
      <c r="C33032" s="33" t="s">
        <v>563</v>
      </c>
      <c r="D33032" s="33" t="s">
        <v>564</v>
      </c>
      <c r="E33032" s="34">
        <v>47093</v>
      </c>
      <c r="F33032" s="35">
        <v>1.0469999999999999</v>
      </c>
      <c r="G33032" s="34">
        <v>389.8</v>
      </c>
    </row>
    <row r="33033" spans="1:7">
      <c r="A33033" s="32">
        <v>2018</v>
      </c>
      <c r="B33033" s="32">
        <v>1400</v>
      </c>
      <c r="C33033" s="33" t="s">
        <v>563</v>
      </c>
      <c r="D33033" s="33" t="s">
        <v>564</v>
      </c>
      <c r="E33033" s="34">
        <v>68</v>
      </c>
      <c r="F33033" s="35">
        <v>1.0469999999999999</v>
      </c>
      <c r="G33033" s="34">
        <v>448.7</v>
      </c>
    </row>
    <row r="33034" spans="1:7">
      <c r="A33034" s="32">
        <v>2018</v>
      </c>
      <c r="B33034" s="32">
        <v>1400</v>
      </c>
      <c r="C33034" s="33" t="s">
        <v>563</v>
      </c>
      <c r="D33034" s="33" t="s">
        <v>564</v>
      </c>
      <c r="E33034" s="34">
        <v>282</v>
      </c>
      <c r="F33034" s="35">
        <v>1.0469999999999999</v>
      </c>
      <c r="G33034" s="34">
        <v>456</v>
      </c>
    </row>
    <row r="33035" spans="1:7">
      <c r="A33035" s="32">
        <v>2018</v>
      </c>
      <c r="B33035" s="32">
        <v>1400</v>
      </c>
      <c r="C33035" s="33" t="s">
        <v>563</v>
      </c>
      <c r="D33035" s="33" t="s">
        <v>564</v>
      </c>
      <c r="E33035" s="34">
        <v>458</v>
      </c>
      <c r="F33035" s="35">
        <v>1.0469999999999999</v>
      </c>
      <c r="G33035" s="34">
        <v>491.1</v>
      </c>
    </row>
    <row r="33036" spans="1:7">
      <c r="A33036" s="32">
        <v>2018</v>
      </c>
      <c r="B33036" s="32">
        <v>1400</v>
      </c>
      <c r="C33036" s="33" t="s">
        <v>563</v>
      </c>
      <c r="D33036" s="33" t="s">
        <v>564</v>
      </c>
      <c r="E33036" s="34">
        <v>855</v>
      </c>
      <c r="F33036" s="35">
        <v>1.0469999999999999</v>
      </c>
      <c r="G33036" s="34">
        <v>426.4</v>
      </c>
    </row>
    <row r="33037" spans="1:7">
      <c r="A33037" s="32">
        <v>2018</v>
      </c>
      <c r="B33037" s="32">
        <v>1400</v>
      </c>
      <c r="C33037" s="33" t="s">
        <v>563</v>
      </c>
      <c r="D33037" s="33" t="s">
        <v>564</v>
      </c>
      <c r="E33037" s="34">
        <v>855</v>
      </c>
      <c r="F33037" s="35">
        <v>1.0469999999999999</v>
      </c>
      <c r="G33037" s="34">
        <v>403.7</v>
      </c>
    </row>
    <row r="33038" spans="1:7">
      <c r="A33038" s="32">
        <v>2018</v>
      </c>
      <c r="B33038" s="32">
        <v>1400</v>
      </c>
      <c r="C33038" s="33" t="s">
        <v>563</v>
      </c>
      <c r="D33038" s="33" t="s">
        <v>564</v>
      </c>
      <c r="E33038" s="34">
        <v>856</v>
      </c>
      <c r="F33038" s="35">
        <v>1.0469999999999999</v>
      </c>
      <c r="G33038" s="34">
        <v>441.3</v>
      </c>
    </row>
    <row r="33039" spans="1:7">
      <c r="A33039" s="32">
        <v>2018</v>
      </c>
      <c r="B33039" s="32">
        <v>1400</v>
      </c>
      <c r="C33039" s="33" t="s">
        <v>563</v>
      </c>
      <c r="D33039" s="33" t="s">
        <v>564</v>
      </c>
      <c r="E33039" s="34">
        <v>877</v>
      </c>
      <c r="F33039" s="35">
        <v>1.0469999999999999</v>
      </c>
      <c r="G33039" s="34">
        <v>937.8</v>
      </c>
    </row>
    <row r="33040" spans="1:7">
      <c r="A33040" s="32">
        <v>2018</v>
      </c>
      <c r="B33040" s="32">
        <v>1400</v>
      </c>
      <c r="C33040" s="33" t="s">
        <v>563</v>
      </c>
      <c r="D33040" s="33" t="s">
        <v>564</v>
      </c>
      <c r="E33040" s="34">
        <v>911</v>
      </c>
      <c r="F33040" s="35">
        <v>1.0469999999999999</v>
      </c>
      <c r="G33040" s="34">
        <v>413.1</v>
      </c>
    </row>
    <row r="33041" spans="1:7">
      <c r="A33041" s="32">
        <v>2018</v>
      </c>
      <c r="B33041" s="32">
        <v>1400</v>
      </c>
      <c r="C33041" s="33" t="s">
        <v>563</v>
      </c>
      <c r="D33041" s="33" t="s">
        <v>564</v>
      </c>
      <c r="E33041" s="34">
        <v>983</v>
      </c>
      <c r="F33041" s="35">
        <v>1.0469999999999999</v>
      </c>
      <c r="G33041" s="34">
        <v>417.3</v>
      </c>
    </row>
    <row r="33042" spans="1:7">
      <c r="A33042" s="32">
        <v>2018</v>
      </c>
      <c r="B33042" s="32">
        <v>1400</v>
      </c>
      <c r="C33042" s="33" t="s">
        <v>563</v>
      </c>
      <c r="D33042" s="33" t="s">
        <v>564</v>
      </c>
      <c r="E33042" s="34">
        <v>1121</v>
      </c>
      <c r="F33042" s="35">
        <v>1.0469999999999999</v>
      </c>
      <c r="G33042" s="34">
        <v>471.1</v>
      </c>
    </row>
    <row r="33043" spans="1:7">
      <c r="A33043" s="32">
        <v>2018</v>
      </c>
      <c r="B33043" s="32">
        <v>1400</v>
      </c>
      <c r="C33043" s="33" t="s">
        <v>563</v>
      </c>
      <c r="D33043" s="33" t="s">
        <v>564</v>
      </c>
      <c r="E33043" s="34">
        <v>1258</v>
      </c>
      <c r="F33043" s="35">
        <v>1.0469999999999999</v>
      </c>
      <c r="G33043" s="34">
        <v>399.5</v>
      </c>
    </row>
    <row r="33044" spans="1:7">
      <c r="A33044" s="32">
        <v>2018</v>
      </c>
      <c r="B33044" s="32">
        <v>1400</v>
      </c>
      <c r="C33044" s="33" t="s">
        <v>563</v>
      </c>
      <c r="D33044" s="33" t="s">
        <v>564</v>
      </c>
      <c r="E33044" s="34">
        <v>1285</v>
      </c>
      <c r="F33044" s="35">
        <v>1.0469999999999999</v>
      </c>
      <c r="G33044" s="34">
        <v>393.1</v>
      </c>
    </row>
    <row r="33045" spans="1:7">
      <c r="A33045" s="32">
        <v>2018</v>
      </c>
      <c r="B33045" s="32">
        <v>1400</v>
      </c>
      <c r="C33045" s="33" t="s">
        <v>563</v>
      </c>
      <c r="D33045" s="33" t="s">
        <v>564</v>
      </c>
      <c r="E33045" s="34">
        <v>1295</v>
      </c>
      <c r="F33045" s="35">
        <v>1.0469999999999999</v>
      </c>
      <c r="G33045" s="34">
        <v>412.4</v>
      </c>
    </row>
    <row r="33046" spans="1:7">
      <c r="A33046" s="32">
        <v>2018</v>
      </c>
      <c r="B33046" s="32">
        <v>1400</v>
      </c>
      <c r="C33046" s="33" t="s">
        <v>563</v>
      </c>
      <c r="D33046" s="33" t="s">
        <v>564</v>
      </c>
      <c r="E33046" s="34">
        <v>1549</v>
      </c>
      <c r="F33046" s="35">
        <v>1.0469999999999999</v>
      </c>
      <c r="G33046" s="34">
        <v>471.8</v>
      </c>
    </row>
    <row r="33047" spans="1:7">
      <c r="A33047" s="32">
        <v>2018</v>
      </c>
      <c r="B33047" s="32">
        <v>1400</v>
      </c>
      <c r="C33047" s="33" t="s">
        <v>563</v>
      </c>
      <c r="D33047" s="33" t="s">
        <v>564</v>
      </c>
      <c r="E33047" s="34">
        <v>1661</v>
      </c>
      <c r="F33047" s="35">
        <v>1.0469999999999999</v>
      </c>
      <c r="G33047" s="34">
        <v>377.9</v>
      </c>
    </row>
    <row r="33048" spans="1:7">
      <c r="A33048" s="32">
        <v>2018</v>
      </c>
      <c r="B33048" s="32">
        <v>1400</v>
      </c>
      <c r="C33048" s="33" t="s">
        <v>563</v>
      </c>
      <c r="D33048" s="33" t="s">
        <v>564</v>
      </c>
      <c r="E33048" s="34">
        <v>1701</v>
      </c>
      <c r="F33048" s="35">
        <v>1.0469999999999999</v>
      </c>
      <c r="G33048" s="34">
        <v>436</v>
      </c>
    </row>
    <row r="33049" spans="1:7">
      <c r="A33049" s="32">
        <v>2018</v>
      </c>
      <c r="B33049" s="32">
        <v>1400</v>
      </c>
      <c r="C33049" s="33" t="s">
        <v>563</v>
      </c>
      <c r="D33049" s="33" t="s">
        <v>564</v>
      </c>
      <c r="E33049" s="34">
        <v>1720</v>
      </c>
      <c r="F33049" s="35">
        <v>1.0469999999999999</v>
      </c>
      <c r="G33049" s="34">
        <v>530.70000000000005</v>
      </c>
    </row>
    <row r="33050" spans="1:7">
      <c r="A33050" s="32">
        <v>2018</v>
      </c>
      <c r="B33050" s="32">
        <v>1400</v>
      </c>
      <c r="C33050" s="33" t="s">
        <v>563</v>
      </c>
      <c r="D33050" s="33" t="s">
        <v>564</v>
      </c>
      <c r="E33050" s="34">
        <v>1727</v>
      </c>
      <c r="F33050" s="35">
        <v>1.0469999999999999</v>
      </c>
      <c r="G33050" s="34">
        <v>545.79999999999995</v>
      </c>
    </row>
    <row r="33051" spans="1:7">
      <c r="A33051" s="32">
        <v>2018</v>
      </c>
      <c r="B33051" s="32">
        <v>1400</v>
      </c>
      <c r="C33051" s="33" t="s">
        <v>563</v>
      </c>
      <c r="D33051" s="33" t="s">
        <v>564</v>
      </c>
      <c r="E33051" s="34">
        <v>2096</v>
      </c>
      <c r="F33051" s="35">
        <v>1.0469999999999999</v>
      </c>
      <c r="G33051" s="34">
        <v>466.2</v>
      </c>
    </row>
    <row r="33052" spans="1:7">
      <c r="A33052" s="32">
        <v>2018</v>
      </c>
      <c r="B33052" s="32">
        <v>1400</v>
      </c>
      <c r="C33052" s="33" t="s">
        <v>563</v>
      </c>
      <c r="D33052" s="33" t="s">
        <v>564</v>
      </c>
      <c r="E33052" s="34">
        <v>2595</v>
      </c>
      <c r="F33052" s="35">
        <v>1.0469999999999999</v>
      </c>
      <c r="G33052" s="34">
        <v>609.1</v>
      </c>
    </row>
    <row r="33053" spans="1:7">
      <c r="A33053" s="32">
        <v>2018</v>
      </c>
      <c r="B33053" s="32">
        <v>1400</v>
      </c>
      <c r="C33053" s="33" t="s">
        <v>563</v>
      </c>
      <c r="D33053" s="33" t="s">
        <v>564</v>
      </c>
      <c r="E33053" s="34">
        <v>3010</v>
      </c>
      <c r="F33053" s="35">
        <v>1.0469999999999999</v>
      </c>
      <c r="G33053" s="34">
        <v>516.5</v>
      </c>
    </row>
    <row r="33054" spans="1:7">
      <c r="A33054" s="32">
        <v>2018</v>
      </c>
      <c r="B33054" s="32">
        <v>1400</v>
      </c>
      <c r="C33054" s="33" t="s">
        <v>563</v>
      </c>
      <c r="D33054" s="33" t="s">
        <v>564</v>
      </c>
      <c r="E33054" s="34">
        <v>3326</v>
      </c>
      <c r="F33054" s="35">
        <v>1.0469999999999999</v>
      </c>
      <c r="G33054" s="34">
        <v>407.2</v>
      </c>
    </row>
    <row r="33055" spans="1:7">
      <c r="A33055" s="32">
        <v>2018</v>
      </c>
      <c r="B33055" s="32">
        <v>1400</v>
      </c>
      <c r="C33055" s="33" t="s">
        <v>563</v>
      </c>
      <c r="D33055" s="33" t="s">
        <v>564</v>
      </c>
      <c r="E33055" s="34">
        <v>3508</v>
      </c>
      <c r="F33055" s="35">
        <v>1.0469999999999999</v>
      </c>
      <c r="G33055" s="34">
        <v>525</v>
      </c>
    </row>
    <row r="33056" spans="1:7">
      <c r="A33056" s="32">
        <v>2018</v>
      </c>
      <c r="B33056" s="32">
        <v>1400</v>
      </c>
      <c r="C33056" s="33" t="s">
        <v>563</v>
      </c>
      <c r="D33056" s="33" t="s">
        <v>564</v>
      </c>
      <c r="E33056" s="34">
        <v>3893</v>
      </c>
      <c r="F33056" s="35">
        <v>1.0469999999999999</v>
      </c>
      <c r="G33056" s="34">
        <v>387.8</v>
      </c>
    </row>
    <row r="33057" spans="1:7">
      <c r="A33057" s="32">
        <v>2018</v>
      </c>
      <c r="B33057" s="32">
        <v>1400</v>
      </c>
      <c r="C33057" s="33" t="s">
        <v>563</v>
      </c>
      <c r="D33057" s="33" t="s">
        <v>564</v>
      </c>
      <c r="E33057" s="34">
        <v>4312</v>
      </c>
      <c r="F33057" s="35">
        <v>1.0469999999999999</v>
      </c>
      <c r="G33057" s="34">
        <v>525.5</v>
      </c>
    </row>
    <row r="33058" spans="1:7">
      <c r="A33058" s="32">
        <v>2018</v>
      </c>
      <c r="B33058" s="32">
        <v>1400</v>
      </c>
      <c r="C33058" s="33" t="s">
        <v>563</v>
      </c>
      <c r="D33058" s="33" t="s">
        <v>564</v>
      </c>
      <c r="E33058" s="34">
        <v>4685</v>
      </c>
      <c r="F33058" s="35">
        <v>1.0469999999999999</v>
      </c>
      <c r="G33058" s="34">
        <v>419</v>
      </c>
    </row>
    <row r="33059" spans="1:7">
      <c r="A33059" s="32">
        <v>2018</v>
      </c>
      <c r="B33059" s="32">
        <v>1400</v>
      </c>
      <c r="C33059" s="33" t="s">
        <v>563</v>
      </c>
      <c r="D33059" s="33" t="s">
        <v>564</v>
      </c>
      <c r="E33059" s="34">
        <v>4905</v>
      </c>
      <c r="F33059" s="35">
        <v>1.0469999999999999</v>
      </c>
      <c r="G33059" s="34">
        <v>507</v>
      </c>
    </row>
    <row r="33060" spans="1:7">
      <c r="A33060" s="32">
        <v>2018</v>
      </c>
      <c r="B33060" s="32">
        <v>1400</v>
      </c>
      <c r="C33060" s="33" t="s">
        <v>563</v>
      </c>
      <c r="D33060" s="33" t="s">
        <v>564</v>
      </c>
      <c r="E33060" s="34">
        <v>5178</v>
      </c>
      <c r="F33060" s="35">
        <v>1.0469999999999999</v>
      </c>
      <c r="G33060" s="34">
        <v>414.1</v>
      </c>
    </row>
    <row r="33061" spans="1:7">
      <c r="A33061" s="32">
        <v>2018</v>
      </c>
      <c r="B33061" s="32">
        <v>1400</v>
      </c>
      <c r="C33061" s="33" t="s">
        <v>563</v>
      </c>
      <c r="D33061" s="33" t="s">
        <v>564</v>
      </c>
      <c r="E33061" s="34">
        <v>5580</v>
      </c>
      <c r="F33061" s="35">
        <v>1.0469999999999999</v>
      </c>
      <c r="G33061" s="34">
        <v>382.8</v>
      </c>
    </row>
    <row r="33062" spans="1:7">
      <c r="A33062" s="32">
        <v>2018</v>
      </c>
      <c r="B33062" s="32">
        <v>1400</v>
      </c>
      <c r="C33062" s="33" t="s">
        <v>563</v>
      </c>
      <c r="D33062" s="33" t="s">
        <v>564</v>
      </c>
      <c r="E33062" s="34">
        <v>7136</v>
      </c>
      <c r="F33062" s="35">
        <v>1.0469999999999999</v>
      </c>
      <c r="G33062" s="34">
        <v>531.5</v>
      </c>
    </row>
    <row r="33063" spans="1:7">
      <c r="A33063" s="32">
        <v>2018</v>
      </c>
      <c r="B33063" s="32">
        <v>1400</v>
      </c>
      <c r="C33063" s="33" t="s">
        <v>563</v>
      </c>
      <c r="D33063" s="33" t="s">
        <v>564</v>
      </c>
      <c r="E33063" s="34">
        <v>10693</v>
      </c>
      <c r="F33063" s="35">
        <v>1.0469999999999999</v>
      </c>
      <c r="G33063" s="34">
        <v>379</v>
      </c>
    </row>
    <row r="33064" spans="1:7">
      <c r="A33064" s="32">
        <v>2018</v>
      </c>
      <c r="B33064" s="32">
        <v>1400</v>
      </c>
      <c r="C33064" s="33" t="s">
        <v>563</v>
      </c>
      <c r="D33064" s="33" t="s">
        <v>564</v>
      </c>
      <c r="E33064" s="34">
        <v>15482</v>
      </c>
      <c r="F33064" s="35">
        <v>1.0469999999999999</v>
      </c>
      <c r="G33064" s="34">
        <v>481.6</v>
      </c>
    </row>
    <row r="33065" spans="1:7">
      <c r="A33065" s="32">
        <v>2018</v>
      </c>
      <c r="B33065" s="32">
        <v>1400</v>
      </c>
      <c r="C33065" s="33" t="s">
        <v>563</v>
      </c>
      <c r="D33065" s="33" t="s">
        <v>564</v>
      </c>
      <c r="E33065" s="34">
        <v>15870</v>
      </c>
      <c r="F33065" s="35">
        <v>1.0469999999999999</v>
      </c>
      <c r="G33065" s="34">
        <v>385.3</v>
      </c>
    </row>
    <row r="33066" spans="1:7">
      <c r="A33066" s="32">
        <v>2018</v>
      </c>
      <c r="B33066" s="32">
        <v>1400</v>
      </c>
      <c r="C33066" s="33" t="s">
        <v>563</v>
      </c>
      <c r="D33066" s="33" t="s">
        <v>564</v>
      </c>
      <c r="E33066" s="34">
        <v>19112</v>
      </c>
      <c r="F33066" s="35">
        <v>1.0469999999999999</v>
      </c>
      <c r="G33066" s="34">
        <v>408.2</v>
      </c>
    </row>
    <row r="33067" spans="1:7">
      <c r="A33067" s="32">
        <v>2018</v>
      </c>
      <c r="B33067" s="32">
        <v>1400</v>
      </c>
      <c r="C33067" s="33" t="s">
        <v>563</v>
      </c>
      <c r="D33067" s="33" t="s">
        <v>564</v>
      </c>
      <c r="E33067" s="34">
        <v>20436</v>
      </c>
      <c r="F33067" s="35">
        <v>1.0469999999999999</v>
      </c>
      <c r="G33067" s="34">
        <v>584.79999999999995</v>
      </c>
    </row>
    <row r="33068" spans="1:7">
      <c r="A33068" s="32">
        <v>2018</v>
      </c>
      <c r="B33068" s="32">
        <v>1400</v>
      </c>
      <c r="C33068" s="33" t="s">
        <v>563</v>
      </c>
      <c r="D33068" s="33" t="s">
        <v>564</v>
      </c>
      <c r="E33068" s="34">
        <v>21105</v>
      </c>
      <c r="F33068" s="35">
        <v>1.0469999999999999</v>
      </c>
      <c r="G33068" s="34">
        <v>406</v>
      </c>
    </row>
    <row r="33069" spans="1:7">
      <c r="A33069" s="32">
        <v>2018</v>
      </c>
      <c r="B33069" s="32">
        <v>1400</v>
      </c>
      <c r="C33069" s="33" t="s">
        <v>563</v>
      </c>
      <c r="D33069" s="33" t="s">
        <v>564</v>
      </c>
      <c r="E33069" s="34">
        <v>28113</v>
      </c>
      <c r="F33069" s="35">
        <v>1.0469999999999999</v>
      </c>
      <c r="G33069" s="34">
        <v>416.3</v>
      </c>
    </row>
    <row r="33070" spans="1:7">
      <c r="A33070" s="32">
        <v>2018</v>
      </c>
      <c r="B33070" s="32">
        <v>1400</v>
      </c>
      <c r="C33070" s="33" t="s">
        <v>563</v>
      </c>
      <c r="D33070" s="33" t="s">
        <v>564</v>
      </c>
      <c r="E33070" s="34">
        <v>180152</v>
      </c>
      <c r="F33070" s="35">
        <v>1.0469999999999999</v>
      </c>
      <c r="G33070" s="34">
        <v>426.7</v>
      </c>
    </row>
    <row r="33071" spans="1:7">
      <c r="A33071" s="32">
        <v>2018</v>
      </c>
      <c r="B33071" s="32">
        <v>1402</v>
      </c>
      <c r="C33071" s="33" t="s">
        <v>563</v>
      </c>
      <c r="D33071" s="33" t="s">
        <v>564</v>
      </c>
      <c r="E33071" s="34">
        <v>559427</v>
      </c>
      <c r="F33071" s="35">
        <v>1.032</v>
      </c>
      <c r="G33071" s="34">
        <v>550.4</v>
      </c>
    </row>
    <row r="33072" spans="1:7">
      <c r="A33072" s="32">
        <v>2018</v>
      </c>
      <c r="B33072" s="32">
        <v>1402</v>
      </c>
      <c r="C33072" s="33" t="s">
        <v>563</v>
      </c>
      <c r="D33072" s="33" t="s">
        <v>564</v>
      </c>
      <c r="E33072" s="34">
        <v>39180</v>
      </c>
      <c r="F33072" s="35">
        <v>1.0209999999999999</v>
      </c>
      <c r="G33072" s="34">
        <v>479.4</v>
      </c>
    </row>
    <row r="33073" spans="1:7">
      <c r="A33073" s="32">
        <v>2018</v>
      </c>
      <c r="B33073" s="32">
        <v>1402</v>
      </c>
      <c r="C33073" s="33" t="s">
        <v>563</v>
      </c>
      <c r="D33073" s="33" t="s">
        <v>564</v>
      </c>
      <c r="E33073" s="34">
        <v>385463</v>
      </c>
      <c r="F33073" s="35">
        <v>1.0389999999999999</v>
      </c>
      <c r="G33073" s="34">
        <v>426.2</v>
      </c>
    </row>
    <row r="33074" spans="1:7">
      <c r="A33074" s="32">
        <v>2018</v>
      </c>
      <c r="B33074" s="32">
        <v>1402</v>
      </c>
      <c r="C33074" s="33" t="s">
        <v>563</v>
      </c>
      <c r="D33074" s="33" t="s">
        <v>564</v>
      </c>
      <c r="E33074" s="34">
        <v>7580</v>
      </c>
      <c r="F33074" s="35">
        <v>1.01</v>
      </c>
      <c r="G33074" s="34">
        <v>503.2</v>
      </c>
    </row>
    <row r="33075" spans="1:7">
      <c r="A33075" s="32">
        <v>2018</v>
      </c>
      <c r="B33075" s="32">
        <v>1403</v>
      </c>
      <c r="C33075" s="33" t="s">
        <v>563</v>
      </c>
      <c r="D33075" s="33" t="s">
        <v>564</v>
      </c>
      <c r="E33075" s="34">
        <v>895135</v>
      </c>
      <c r="F33075" s="35">
        <v>1.0389999999999999</v>
      </c>
      <c r="G33075" s="34">
        <v>426.2</v>
      </c>
    </row>
    <row r="33076" spans="1:7">
      <c r="A33076" s="32">
        <v>2018</v>
      </c>
      <c r="B33076" s="32">
        <v>1403</v>
      </c>
      <c r="C33076" s="33" t="s">
        <v>563</v>
      </c>
      <c r="D33076" s="33" t="s">
        <v>564</v>
      </c>
      <c r="E33076" s="34">
        <v>761881</v>
      </c>
      <c r="F33076" s="35">
        <v>1.0169999999999999</v>
      </c>
      <c r="G33076" s="34">
        <v>411.7</v>
      </c>
    </row>
    <row r="33077" spans="1:7">
      <c r="A33077" s="32">
        <v>2018</v>
      </c>
      <c r="B33077" s="32">
        <v>1403</v>
      </c>
      <c r="C33077" s="33" t="s">
        <v>563</v>
      </c>
      <c r="D33077" s="33" t="s">
        <v>564</v>
      </c>
      <c r="E33077" s="34">
        <v>295587</v>
      </c>
      <c r="F33077" s="35">
        <v>1.0209999999999999</v>
      </c>
      <c r="G33077" s="34">
        <v>479.4</v>
      </c>
    </row>
    <row r="33078" spans="1:7">
      <c r="A33078" s="32">
        <v>2018</v>
      </c>
      <c r="B33078" s="32">
        <v>1403</v>
      </c>
      <c r="C33078" s="33" t="s">
        <v>563</v>
      </c>
      <c r="D33078" s="33" t="s">
        <v>564</v>
      </c>
      <c r="E33078" s="34">
        <v>1299112</v>
      </c>
      <c r="F33078" s="35">
        <v>1.032</v>
      </c>
      <c r="G33078" s="34">
        <v>550.4</v>
      </c>
    </row>
    <row r="33079" spans="1:7">
      <c r="A33079" s="32">
        <v>2018</v>
      </c>
      <c r="B33079" s="32">
        <v>1403</v>
      </c>
      <c r="C33079" s="33" t="s">
        <v>563</v>
      </c>
      <c r="D33079" s="33" t="s">
        <v>564</v>
      </c>
      <c r="E33079" s="34">
        <v>2020458</v>
      </c>
      <c r="F33079" s="35">
        <v>1.0169999999999999</v>
      </c>
      <c r="G33079" s="34">
        <v>425.9</v>
      </c>
    </row>
    <row r="33080" spans="1:7">
      <c r="A33080" s="32">
        <v>2018</v>
      </c>
      <c r="B33080" s="32">
        <v>1464</v>
      </c>
      <c r="C33080" s="33" t="s">
        <v>563</v>
      </c>
      <c r="D33080" s="33" t="s">
        <v>564</v>
      </c>
      <c r="E33080" s="34">
        <v>105121</v>
      </c>
      <c r="F33080" s="35">
        <v>1.04</v>
      </c>
      <c r="G33080" s="34" t="s">
        <v>364</v>
      </c>
    </row>
    <row r="33081" spans="1:7">
      <c r="A33081" s="32">
        <v>2018</v>
      </c>
      <c r="B33081" s="32">
        <v>1507</v>
      </c>
      <c r="C33081" s="33" t="s">
        <v>565</v>
      </c>
      <c r="D33081" s="33" t="s">
        <v>566</v>
      </c>
      <c r="E33081" s="34">
        <v>916</v>
      </c>
      <c r="F33081" s="35">
        <v>5.76</v>
      </c>
      <c r="G33081" s="34" t="s">
        <v>364</v>
      </c>
    </row>
    <row r="33082" spans="1:7">
      <c r="A33082" s="32">
        <v>2018</v>
      </c>
      <c r="B33082" s="32">
        <v>1554</v>
      </c>
      <c r="C33082" s="33" t="s">
        <v>353</v>
      </c>
      <c r="D33082" s="33" t="s">
        <v>354</v>
      </c>
      <c r="E33082" s="34">
        <v>8158</v>
      </c>
      <c r="F33082" s="35">
        <v>24.58</v>
      </c>
      <c r="G33082" s="34" t="s">
        <v>364</v>
      </c>
    </row>
    <row r="33083" spans="1:7">
      <c r="A33083" s="32">
        <v>2018</v>
      </c>
      <c r="B33083" s="32">
        <v>1554</v>
      </c>
      <c r="C33083" s="33" t="s">
        <v>567</v>
      </c>
      <c r="D33083" s="33" t="s">
        <v>566</v>
      </c>
      <c r="E33083" s="34">
        <v>102194</v>
      </c>
      <c r="F33083" s="35">
        <v>6.28</v>
      </c>
      <c r="G33083" s="34" t="s">
        <v>364</v>
      </c>
    </row>
    <row r="33084" spans="1:7">
      <c r="A33084" s="32">
        <v>2018</v>
      </c>
      <c r="B33084" s="32">
        <v>1554</v>
      </c>
      <c r="C33084" s="33" t="s">
        <v>563</v>
      </c>
      <c r="D33084" s="33" t="s">
        <v>564</v>
      </c>
      <c r="E33084" s="34">
        <v>46850</v>
      </c>
      <c r="F33084" s="35">
        <v>1.097</v>
      </c>
      <c r="G33084" s="34" t="s">
        <v>364</v>
      </c>
    </row>
    <row r="33085" spans="1:7">
      <c r="A33085" s="32">
        <v>2018</v>
      </c>
      <c r="B33085" s="32">
        <v>1556</v>
      </c>
      <c r="C33085" s="33" t="s">
        <v>563</v>
      </c>
      <c r="D33085" s="33" t="s">
        <v>564</v>
      </c>
      <c r="E33085" s="34">
        <v>3050</v>
      </c>
      <c r="F33085" s="35">
        <v>1.097</v>
      </c>
      <c r="G33085" s="34" t="s">
        <v>364</v>
      </c>
    </row>
    <row r="33086" spans="1:7">
      <c r="A33086" s="32">
        <v>2018</v>
      </c>
      <c r="B33086" s="32">
        <v>1571</v>
      </c>
      <c r="C33086" s="33" t="s">
        <v>353</v>
      </c>
      <c r="D33086" s="33" t="s">
        <v>354</v>
      </c>
      <c r="E33086" s="34">
        <v>9100</v>
      </c>
      <c r="F33086" s="35">
        <v>25.902000000000001</v>
      </c>
      <c r="G33086" s="34" t="s">
        <v>364</v>
      </c>
    </row>
    <row r="33087" spans="1:7">
      <c r="A33087" s="32">
        <v>2018</v>
      </c>
      <c r="B33087" s="32">
        <v>1571</v>
      </c>
      <c r="C33087" s="33" t="s">
        <v>565</v>
      </c>
      <c r="D33087" s="33" t="s">
        <v>566</v>
      </c>
      <c r="E33087" s="34">
        <v>4603</v>
      </c>
      <c r="F33087" s="35">
        <v>5.8250000000000002</v>
      </c>
      <c r="G33087" s="34" t="s">
        <v>364</v>
      </c>
    </row>
    <row r="33088" spans="1:7">
      <c r="A33088" s="32">
        <v>2018</v>
      </c>
      <c r="B33088" s="32">
        <v>1571</v>
      </c>
      <c r="C33088" s="33" t="s">
        <v>565</v>
      </c>
      <c r="D33088" s="33" t="s">
        <v>566</v>
      </c>
      <c r="E33088" s="34">
        <v>9510</v>
      </c>
      <c r="F33088" s="35">
        <v>5.8250000000000002</v>
      </c>
      <c r="G33088" s="34" t="s">
        <v>364</v>
      </c>
    </row>
    <row r="33089" spans="1:7">
      <c r="A33089" s="32">
        <v>2018</v>
      </c>
      <c r="B33089" s="32">
        <v>1572</v>
      </c>
      <c r="C33089" s="33" t="s">
        <v>353</v>
      </c>
      <c r="D33089" s="33" t="s">
        <v>354</v>
      </c>
      <c r="E33089" s="34">
        <v>9123</v>
      </c>
      <c r="F33089" s="35">
        <v>26.2</v>
      </c>
      <c r="G33089" s="34" t="s">
        <v>364</v>
      </c>
    </row>
    <row r="33090" spans="1:7">
      <c r="A33090" s="32">
        <v>2018</v>
      </c>
      <c r="B33090" s="32">
        <v>1572</v>
      </c>
      <c r="C33090" s="33" t="s">
        <v>565</v>
      </c>
      <c r="D33090" s="33" t="s">
        <v>566</v>
      </c>
      <c r="E33090" s="34">
        <v>3464</v>
      </c>
      <c r="F33090" s="35">
        <v>5.8250000000000002</v>
      </c>
      <c r="G33090" s="34" t="s">
        <v>364</v>
      </c>
    </row>
    <row r="33091" spans="1:7">
      <c r="A33091" s="32">
        <v>2018</v>
      </c>
      <c r="B33091" s="32">
        <v>1572</v>
      </c>
      <c r="C33091" s="33" t="s">
        <v>565</v>
      </c>
      <c r="D33091" s="33" t="s">
        <v>566</v>
      </c>
      <c r="E33091" s="34">
        <v>4481</v>
      </c>
      <c r="F33091" s="35">
        <v>5.8250000000000002</v>
      </c>
      <c r="G33091" s="34" t="s">
        <v>364</v>
      </c>
    </row>
    <row r="33092" spans="1:7">
      <c r="A33092" s="32">
        <v>2018</v>
      </c>
      <c r="B33092" s="32">
        <v>1573</v>
      </c>
      <c r="C33092" s="33" t="s">
        <v>353</v>
      </c>
      <c r="D33092" s="33" t="s">
        <v>354</v>
      </c>
      <c r="E33092" s="34">
        <v>101743</v>
      </c>
      <c r="F33092" s="35">
        <v>26.07</v>
      </c>
      <c r="G33092" s="34" t="s">
        <v>364</v>
      </c>
    </row>
    <row r="33093" spans="1:7">
      <c r="A33093" s="32">
        <v>2018</v>
      </c>
      <c r="B33093" s="32">
        <v>1573</v>
      </c>
      <c r="C33093" s="33" t="s">
        <v>565</v>
      </c>
      <c r="D33093" s="33" t="s">
        <v>566</v>
      </c>
      <c r="E33093" s="34">
        <v>24169</v>
      </c>
      <c r="F33093" s="35">
        <v>5.8250000000000002</v>
      </c>
      <c r="G33093" s="34" t="s">
        <v>364</v>
      </c>
    </row>
    <row r="33094" spans="1:7">
      <c r="A33094" s="32">
        <v>2018</v>
      </c>
      <c r="B33094" s="32">
        <v>1588</v>
      </c>
      <c r="C33094" s="33" t="s">
        <v>563</v>
      </c>
      <c r="D33094" s="33" t="s">
        <v>564</v>
      </c>
      <c r="E33094" s="34">
        <v>2183198</v>
      </c>
      <c r="F33094" s="35">
        <v>1.034</v>
      </c>
      <c r="G33094" s="34" t="s">
        <v>364</v>
      </c>
    </row>
    <row r="33095" spans="1:7">
      <c r="A33095" s="32">
        <v>2018</v>
      </c>
      <c r="B33095" s="32">
        <v>1588</v>
      </c>
      <c r="C33095" s="33" t="s">
        <v>563</v>
      </c>
      <c r="D33095" s="33" t="s">
        <v>564</v>
      </c>
      <c r="E33095" s="34">
        <v>6691</v>
      </c>
      <c r="F33095" s="35">
        <v>1.0349999999999999</v>
      </c>
      <c r="G33095" s="34" t="s">
        <v>364</v>
      </c>
    </row>
    <row r="33096" spans="1:7">
      <c r="A33096" s="32">
        <v>2018</v>
      </c>
      <c r="B33096" s="32">
        <v>1595</v>
      </c>
      <c r="C33096" s="33" t="s">
        <v>563</v>
      </c>
      <c r="D33096" s="33" t="s">
        <v>564</v>
      </c>
      <c r="E33096" s="34">
        <v>1295216</v>
      </c>
      <c r="F33096" s="35">
        <v>1.0289999999999999</v>
      </c>
      <c r="G33096" s="34" t="s">
        <v>364</v>
      </c>
    </row>
    <row r="33097" spans="1:7">
      <c r="A33097" s="32">
        <v>2018</v>
      </c>
      <c r="B33097" s="32">
        <v>1642</v>
      </c>
      <c r="C33097" s="33" t="s">
        <v>565</v>
      </c>
      <c r="D33097" s="33" t="s">
        <v>566</v>
      </c>
      <c r="E33097" s="34">
        <v>324</v>
      </c>
      <c r="F33097" s="35">
        <v>5.6</v>
      </c>
      <c r="G33097" s="34" t="s">
        <v>364</v>
      </c>
    </row>
    <row r="33098" spans="1:7">
      <c r="A33098" s="32">
        <v>2018</v>
      </c>
      <c r="B33098" s="32">
        <v>1642</v>
      </c>
      <c r="C33098" s="33" t="s">
        <v>563</v>
      </c>
      <c r="D33098" s="33" t="s">
        <v>564</v>
      </c>
      <c r="E33098" s="34">
        <v>8538</v>
      </c>
      <c r="F33098" s="35">
        <v>1.032</v>
      </c>
      <c r="G33098" s="34" t="s">
        <v>364</v>
      </c>
    </row>
    <row r="33099" spans="1:7">
      <c r="A33099" s="32">
        <v>2018</v>
      </c>
      <c r="B33099" s="32">
        <v>1660</v>
      </c>
      <c r="C33099" s="33" t="s">
        <v>565</v>
      </c>
      <c r="D33099" s="33" t="s">
        <v>566</v>
      </c>
      <c r="E33099" s="34">
        <v>1045</v>
      </c>
      <c r="F33099" s="35">
        <v>5.8</v>
      </c>
      <c r="G33099" s="34">
        <v>1751</v>
      </c>
    </row>
    <row r="33100" spans="1:7">
      <c r="A33100" s="32">
        <v>2018</v>
      </c>
      <c r="B33100" s="32">
        <v>1660</v>
      </c>
      <c r="C33100" s="33" t="s">
        <v>563</v>
      </c>
      <c r="D33100" s="33" t="s">
        <v>564</v>
      </c>
      <c r="E33100" s="34">
        <v>19082</v>
      </c>
      <c r="F33100" s="35">
        <v>1.0349999999999999</v>
      </c>
      <c r="G33100" s="34">
        <v>990.8</v>
      </c>
    </row>
    <row r="33101" spans="1:7">
      <c r="A33101" s="32">
        <v>2018</v>
      </c>
      <c r="B33101" s="32">
        <v>1702</v>
      </c>
      <c r="C33101" s="33" t="s">
        <v>363</v>
      </c>
      <c r="D33101" s="33" t="s">
        <v>354</v>
      </c>
      <c r="E33101" s="34">
        <v>15854</v>
      </c>
      <c r="F33101" s="35">
        <v>17.635999999999999</v>
      </c>
      <c r="G33101" s="34">
        <v>233.4</v>
      </c>
    </row>
    <row r="33102" spans="1:7">
      <c r="A33102" s="32">
        <v>2018</v>
      </c>
      <c r="B33102" s="32">
        <v>1702</v>
      </c>
      <c r="C33102" s="33" t="s">
        <v>563</v>
      </c>
      <c r="D33102" s="33" t="s">
        <v>564</v>
      </c>
      <c r="E33102" s="34">
        <v>8304</v>
      </c>
      <c r="F33102" s="35">
        <v>1.0489999999999999</v>
      </c>
      <c r="G33102" s="34">
        <v>4888</v>
      </c>
    </row>
    <row r="33103" spans="1:7">
      <c r="A33103" s="32">
        <v>2018</v>
      </c>
      <c r="B33103" s="32">
        <v>1702</v>
      </c>
      <c r="C33103" s="33" t="s">
        <v>565</v>
      </c>
      <c r="D33103" s="33" t="s">
        <v>566</v>
      </c>
      <c r="E33103" s="34">
        <v>3434</v>
      </c>
      <c r="F33103" s="35">
        <v>5.7960000000000003</v>
      </c>
      <c r="G33103" s="34">
        <v>1535.8</v>
      </c>
    </row>
    <row r="33104" spans="1:7">
      <c r="A33104" s="32">
        <v>2018</v>
      </c>
      <c r="B33104" s="32">
        <v>1702</v>
      </c>
      <c r="C33104" s="33" t="s">
        <v>363</v>
      </c>
      <c r="D33104" s="33" t="s">
        <v>354</v>
      </c>
      <c r="E33104" s="34">
        <v>15849</v>
      </c>
      <c r="F33104" s="35">
        <v>17.021999999999998</v>
      </c>
      <c r="G33104" s="34">
        <v>228.3</v>
      </c>
    </row>
    <row r="33105" spans="1:7">
      <c r="A33105" s="32">
        <v>2018</v>
      </c>
      <c r="B33105" s="32">
        <v>1710</v>
      </c>
      <c r="C33105" s="33" t="s">
        <v>363</v>
      </c>
      <c r="D33105" s="33" t="s">
        <v>354</v>
      </c>
      <c r="E33105" s="34">
        <v>47791</v>
      </c>
      <c r="F33105" s="35">
        <v>17.798999999999999</v>
      </c>
      <c r="G33105" s="34">
        <v>240.4</v>
      </c>
    </row>
    <row r="33106" spans="1:7">
      <c r="A33106" s="32">
        <v>2018</v>
      </c>
      <c r="B33106" s="32">
        <v>1710</v>
      </c>
      <c r="C33106" s="33" t="s">
        <v>363</v>
      </c>
      <c r="D33106" s="33" t="s">
        <v>354</v>
      </c>
      <c r="E33106" s="34">
        <v>110998</v>
      </c>
      <c r="F33106" s="35">
        <v>17.943999999999999</v>
      </c>
      <c r="G33106" s="34">
        <v>238.2</v>
      </c>
    </row>
    <row r="33107" spans="1:7">
      <c r="A33107" s="32">
        <v>2018</v>
      </c>
      <c r="B33107" s="32">
        <v>1710</v>
      </c>
      <c r="C33107" s="33" t="s">
        <v>363</v>
      </c>
      <c r="D33107" s="33" t="s">
        <v>354</v>
      </c>
      <c r="E33107" s="34">
        <v>158747</v>
      </c>
      <c r="F33107" s="35">
        <v>17.515999999999998</v>
      </c>
      <c r="G33107" s="34">
        <v>248.8</v>
      </c>
    </row>
    <row r="33108" spans="1:7">
      <c r="A33108" s="32">
        <v>2018</v>
      </c>
      <c r="B33108" s="32">
        <v>1710</v>
      </c>
      <c r="C33108" s="33" t="s">
        <v>363</v>
      </c>
      <c r="D33108" s="33" t="s">
        <v>354</v>
      </c>
      <c r="E33108" s="34">
        <v>31877</v>
      </c>
      <c r="F33108" s="35">
        <v>17.981000000000002</v>
      </c>
      <c r="G33108" s="34">
        <v>242.2</v>
      </c>
    </row>
    <row r="33109" spans="1:7">
      <c r="A33109" s="32">
        <v>2018</v>
      </c>
      <c r="B33109" s="32">
        <v>1710</v>
      </c>
      <c r="C33109" s="33" t="s">
        <v>363</v>
      </c>
      <c r="D33109" s="33" t="s">
        <v>354</v>
      </c>
      <c r="E33109" s="34">
        <v>31740</v>
      </c>
      <c r="F33109" s="35">
        <v>17.946999999999999</v>
      </c>
      <c r="G33109" s="34">
        <v>239.5</v>
      </c>
    </row>
    <row r="33110" spans="1:7">
      <c r="A33110" s="32">
        <v>2018</v>
      </c>
      <c r="B33110" s="32">
        <v>1710</v>
      </c>
      <c r="C33110" s="33" t="s">
        <v>565</v>
      </c>
      <c r="D33110" s="33" t="s">
        <v>566</v>
      </c>
      <c r="E33110" s="34">
        <v>3572</v>
      </c>
      <c r="F33110" s="35">
        <v>5.7960000000000003</v>
      </c>
      <c r="G33110" s="34">
        <v>1262.7</v>
      </c>
    </row>
    <row r="33111" spans="1:7">
      <c r="A33111" s="32">
        <v>2018</v>
      </c>
      <c r="B33111" s="32">
        <v>1710</v>
      </c>
      <c r="C33111" s="33" t="s">
        <v>363</v>
      </c>
      <c r="D33111" s="33" t="s">
        <v>354</v>
      </c>
      <c r="E33111" s="34">
        <v>31879</v>
      </c>
      <c r="F33111" s="35">
        <v>17.707000000000001</v>
      </c>
      <c r="G33111" s="34">
        <v>238.4</v>
      </c>
    </row>
    <row r="33112" spans="1:7">
      <c r="A33112" s="32">
        <v>2018</v>
      </c>
      <c r="B33112" s="32">
        <v>1710</v>
      </c>
      <c r="C33112" s="33" t="s">
        <v>363</v>
      </c>
      <c r="D33112" s="33" t="s">
        <v>354</v>
      </c>
      <c r="E33112" s="34">
        <v>31803</v>
      </c>
      <c r="F33112" s="35">
        <v>17.984999999999999</v>
      </c>
      <c r="G33112" s="34">
        <v>237.6</v>
      </c>
    </row>
    <row r="33113" spans="1:7">
      <c r="A33113" s="32">
        <v>2018</v>
      </c>
      <c r="B33113" s="32">
        <v>1733</v>
      </c>
      <c r="C33113" s="33" t="s">
        <v>353</v>
      </c>
      <c r="D33113" s="33" t="s">
        <v>354</v>
      </c>
      <c r="E33113" s="34">
        <v>62989</v>
      </c>
      <c r="F33113" s="35">
        <v>26.061</v>
      </c>
      <c r="G33113" s="34">
        <v>210.6</v>
      </c>
    </row>
    <row r="33114" spans="1:7">
      <c r="A33114" s="32">
        <v>2018</v>
      </c>
      <c r="B33114" s="32">
        <v>1733</v>
      </c>
      <c r="C33114" s="33" t="s">
        <v>363</v>
      </c>
      <c r="D33114" s="33" t="s">
        <v>354</v>
      </c>
      <c r="E33114" s="34">
        <v>30966</v>
      </c>
      <c r="F33114" s="35">
        <v>17.858000000000001</v>
      </c>
      <c r="G33114" s="34">
        <v>201.7</v>
      </c>
    </row>
    <row r="33115" spans="1:7">
      <c r="A33115" s="32">
        <v>2018</v>
      </c>
      <c r="B33115" s="32">
        <v>1733</v>
      </c>
      <c r="C33115" s="33" t="s">
        <v>363</v>
      </c>
      <c r="D33115" s="33" t="s">
        <v>354</v>
      </c>
      <c r="E33115" s="34">
        <v>93378</v>
      </c>
      <c r="F33115" s="35">
        <v>17.931999999999999</v>
      </c>
      <c r="G33115" s="34">
        <v>199.7</v>
      </c>
    </row>
    <row r="33116" spans="1:7">
      <c r="A33116" s="32">
        <v>2018</v>
      </c>
      <c r="B33116" s="32">
        <v>1733</v>
      </c>
      <c r="C33116" s="33" t="s">
        <v>363</v>
      </c>
      <c r="D33116" s="33" t="s">
        <v>354</v>
      </c>
      <c r="E33116" s="34">
        <v>216622</v>
      </c>
      <c r="F33116" s="35">
        <v>17.565999999999999</v>
      </c>
      <c r="G33116" s="34">
        <v>201.8</v>
      </c>
    </row>
    <row r="33117" spans="1:7">
      <c r="A33117" s="32">
        <v>2018</v>
      </c>
      <c r="B33117" s="32">
        <v>1733</v>
      </c>
      <c r="C33117" s="33" t="s">
        <v>363</v>
      </c>
      <c r="D33117" s="33" t="s">
        <v>354</v>
      </c>
      <c r="E33117" s="34">
        <v>31611</v>
      </c>
      <c r="F33117" s="35">
        <v>18.018999999999998</v>
      </c>
      <c r="G33117" s="34">
        <v>197.8</v>
      </c>
    </row>
    <row r="33118" spans="1:7">
      <c r="A33118" s="32">
        <v>2018</v>
      </c>
      <c r="B33118" s="32">
        <v>1733</v>
      </c>
      <c r="C33118" s="33" t="s">
        <v>363</v>
      </c>
      <c r="D33118" s="33" t="s">
        <v>354</v>
      </c>
      <c r="E33118" s="34">
        <v>60530</v>
      </c>
      <c r="F33118" s="35">
        <v>18.116</v>
      </c>
      <c r="G33118" s="34">
        <v>199</v>
      </c>
    </row>
    <row r="33119" spans="1:7">
      <c r="A33119" s="32">
        <v>2018</v>
      </c>
      <c r="B33119" s="32">
        <v>1733</v>
      </c>
      <c r="C33119" s="33" t="s">
        <v>568</v>
      </c>
      <c r="D33119" s="33" t="s">
        <v>569</v>
      </c>
      <c r="E33119" s="34">
        <v>29776</v>
      </c>
      <c r="F33119" s="35">
        <v>26.91</v>
      </c>
      <c r="G33119" s="34">
        <v>132.80000000000001</v>
      </c>
    </row>
    <row r="33120" spans="1:7">
      <c r="A33120" s="32">
        <v>2018</v>
      </c>
      <c r="B33120" s="32">
        <v>1733</v>
      </c>
      <c r="C33120" s="33" t="s">
        <v>568</v>
      </c>
      <c r="D33120" s="33" t="s">
        <v>569</v>
      </c>
      <c r="E33120" s="34">
        <v>37873</v>
      </c>
      <c r="F33120" s="35">
        <v>27.42</v>
      </c>
      <c r="G33120" s="34">
        <v>155</v>
      </c>
    </row>
    <row r="33121" spans="1:7">
      <c r="A33121" s="32">
        <v>2018</v>
      </c>
      <c r="B33121" s="32">
        <v>1733</v>
      </c>
      <c r="C33121" s="33" t="s">
        <v>363</v>
      </c>
      <c r="D33121" s="33" t="s">
        <v>354</v>
      </c>
      <c r="E33121" s="34">
        <v>109868</v>
      </c>
      <c r="F33121" s="35">
        <v>17.841999999999999</v>
      </c>
      <c r="G33121" s="34">
        <v>200.4</v>
      </c>
    </row>
    <row r="33122" spans="1:7">
      <c r="A33122" s="32">
        <v>2018</v>
      </c>
      <c r="B33122" s="32">
        <v>1733</v>
      </c>
      <c r="C33122" s="33" t="s">
        <v>565</v>
      </c>
      <c r="D33122" s="33" t="s">
        <v>566</v>
      </c>
      <c r="E33122" s="34">
        <v>7737</v>
      </c>
      <c r="F33122" s="35">
        <v>5.8</v>
      </c>
      <c r="G33122" s="34">
        <v>1318.3</v>
      </c>
    </row>
    <row r="33123" spans="1:7">
      <c r="A33123" s="32">
        <v>2018</v>
      </c>
      <c r="B33123" s="32">
        <v>1740</v>
      </c>
      <c r="C33123" s="33" t="s">
        <v>363</v>
      </c>
      <c r="D33123" s="33" t="s">
        <v>354</v>
      </c>
      <c r="E33123" s="34">
        <v>15871</v>
      </c>
      <c r="F33123" s="35">
        <v>17.797999999999998</v>
      </c>
      <c r="G33123" s="34">
        <v>203.6</v>
      </c>
    </row>
    <row r="33124" spans="1:7">
      <c r="A33124" s="32">
        <v>2018</v>
      </c>
      <c r="B33124" s="32">
        <v>1740</v>
      </c>
      <c r="C33124" s="33" t="s">
        <v>563</v>
      </c>
      <c r="D33124" s="33" t="s">
        <v>564</v>
      </c>
      <c r="E33124" s="34">
        <v>24977</v>
      </c>
      <c r="F33124" s="35">
        <v>1.0089999999999999</v>
      </c>
      <c r="G33124" s="34">
        <v>572.4</v>
      </c>
    </row>
    <row r="33125" spans="1:7">
      <c r="A33125" s="32">
        <v>2018</v>
      </c>
      <c r="B33125" s="32">
        <v>1743</v>
      </c>
      <c r="C33125" s="33" t="s">
        <v>565</v>
      </c>
      <c r="D33125" s="33" t="s">
        <v>566</v>
      </c>
      <c r="E33125" s="34">
        <v>2862</v>
      </c>
      <c r="F33125" s="35">
        <v>5.8</v>
      </c>
      <c r="G33125" s="34">
        <v>1211.8</v>
      </c>
    </row>
    <row r="33126" spans="1:7">
      <c r="A33126" s="32">
        <v>2018</v>
      </c>
      <c r="B33126" s="32">
        <v>1743</v>
      </c>
      <c r="C33126" s="33" t="s">
        <v>563</v>
      </c>
      <c r="D33126" s="33" t="s">
        <v>564</v>
      </c>
      <c r="E33126" s="34">
        <v>82215</v>
      </c>
      <c r="F33126" s="35">
        <v>1.01</v>
      </c>
      <c r="G33126" s="34">
        <v>556.20000000000005</v>
      </c>
    </row>
    <row r="33127" spans="1:7">
      <c r="A33127" s="32">
        <v>2018</v>
      </c>
      <c r="B33127" s="32">
        <v>1745</v>
      </c>
      <c r="C33127" s="33" t="s">
        <v>565</v>
      </c>
      <c r="D33127" s="33" t="s">
        <v>566</v>
      </c>
      <c r="E33127" s="34">
        <v>300</v>
      </c>
      <c r="F33127" s="35">
        <v>5.8</v>
      </c>
      <c r="G33127" s="34">
        <v>1040.4000000000001</v>
      </c>
    </row>
    <row r="33128" spans="1:7">
      <c r="A33128" s="32">
        <v>2018</v>
      </c>
      <c r="B33128" s="32">
        <v>1745</v>
      </c>
      <c r="C33128" s="33" t="s">
        <v>563</v>
      </c>
      <c r="D33128" s="33" t="s">
        <v>564</v>
      </c>
      <c r="E33128" s="34">
        <v>67103</v>
      </c>
      <c r="F33128" s="35">
        <v>1.0089999999999999</v>
      </c>
      <c r="G33128" s="34">
        <v>478.1</v>
      </c>
    </row>
    <row r="33129" spans="1:7">
      <c r="A33129" s="32">
        <v>2018</v>
      </c>
      <c r="B33129" s="32">
        <v>1769</v>
      </c>
      <c r="C33129" s="33" t="s">
        <v>565</v>
      </c>
      <c r="D33129" s="33" t="s">
        <v>566</v>
      </c>
      <c r="E33129" s="34">
        <v>519</v>
      </c>
      <c r="F33129" s="35">
        <v>5.88</v>
      </c>
      <c r="G33129" s="34">
        <v>1409.7</v>
      </c>
    </row>
    <row r="33130" spans="1:7">
      <c r="A33130" s="32">
        <v>2018</v>
      </c>
      <c r="B33130" s="32">
        <v>1825</v>
      </c>
      <c r="C33130" s="33" t="s">
        <v>563</v>
      </c>
      <c r="D33130" s="33" t="s">
        <v>564</v>
      </c>
      <c r="E33130" s="34">
        <v>236</v>
      </c>
      <c r="F33130" s="35">
        <v>1</v>
      </c>
      <c r="G33130" s="34">
        <v>596.70000000000005</v>
      </c>
    </row>
    <row r="33131" spans="1:7">
      <c r="A33131" s="32">
        <v>2018</v>
      </c>
      <c r="B33131" s="32">
        <v>1825</v>
      </c>
      <c r="C33131" s="33" t="s">
        <v>353</v>
      </c>
      <c r="D33131" s="33" t="s">
        <v>354</v>
      </c>
      <c r="E33131" s="34">
        <v>3302</v>
      </c>
      <c r="F33131" s="35">
        <v>24.93</v>
      </c>
      <c r="G33131" s="34">
        <v>265</v>
      </c>
    </row>
    <row r="33132" spans="1:7">
      <c r="A33132" s="32">
        <v>2018</v>
      </c>
      <c r="B33132" s="32">
        <v>1825</v>
      </c>
      <c r="C33132" s="33" t="s">
        <v>353</v>
      </c>
      <c r="D33132" s="33" t="s">
        <v>354</v>
      </c>
      <c r="E33132" s="34">
        <v>3321</v>
      </c>
      <c r="F33132" s="35">
        <v>24.93</v>
      </c>
      <c r="G33132" s="34">
        <v>265</v>
      </c>
    </row>
    <row r="33133" spans="1:7">
      <c r="A33133" s="32">
        <v>2018</v>
      </c>
      <c r="B33133" s="32">
        <v>1831</v>
      </c>
      <c r="C33133" s="33" t="s">
        <v>363</v>
      </c>
      <c r="D33133" s="33" t="s">
        <v>354</v>
      </c>
      <c r="E33133" s="34">
        <v>17607</v>
      </c>
      <c r="F33133" s="35">
        <v>17.922000000000001</v>
      </c>
      <c r="G33133" s="34">
        <v>223.8</v>
      </c>
    </row>
    <row r="33134" spans="1:7">
      <c r="A33134" s="32">
        <v>2018</v>
      </c>
      <c r="B33134" s="32">
        <v>1832</v>
      </c>
      <c r="C33134" s="33" t="s">
        <v>363</v>
      </c>
      <c r="D33134" s="33" t="s">
        <v>354</v>
      </c>
      <c r="E33134" s="34">
        <v>48329</v>
      </c>
      <c r="F33134" s="35">
        <v>18</v>
      </c>
      <c r="G33134" s="34">
        <v>220.5</v>
      </c>
    </row>
    <row r="33135" spans="1:7">
      <c r="A33135" s="32">
        <v>2018</v>
      </c>
      <c r="B33135" s="32">
        <v>1832</v>
      </c>
      <c r="C33135" s="33" t="s">
        <v>565</v>
      </c>
      <c r="D33135" s="33" t="s">
        <v>566</v>
      </c>
      <c r="E33135" s="34">
        <v>200</v>
      </c>
      <c r="F33135" s="35">
        <v>5.8</v>
      </c>
      <c r="G33135" s="34">
        <v>1565.1</v>
      </c>
    </row>
    <row r="33136" spans="1:7">
      <c r="A33136" s="32">
        <v>2018</v>
      </c>
      <c r="B33136" s="32">
        <v>1866</v>
      </c>
      <c r="C33136" s="33" t="s">
        <v>565</v>
      </c>
      <c r="D33136" s="33" t="s">
        <v>566</v>
      </c>
      <c r="E33136" s="34">
        <v>48</v>
      </c>
      <c r="F33136" s="35">
        <v>5.85</v>
      </c>
      <c r="G33136" s="34">
        <v>1523.1</v>
      </c>
    </row>
    <row r="33137" spans="1:7">
      <c r="A33137" s="32">
        <v>2018</v>
      </c>
      <c r="B33137" s="32">
        <v>1866</v>
      </c>
      <c r="C33137" s="33" t="s">
        <v>563</v>
      </c>
      <c r="D33137" s="33" t="s">
        <v>564</v>
      </c>
      <c r="E33137" s="34">
        <v>19789</v>
      </c>
      <c r="F33137" s="35">
        <v>1</v>
      </c>
      <c r="G33137" s="34">
        <v>426.1</v>
      </c>
    </row>
    <row r="33138" spans="1:7">
      <c r="A33138" s="32">
        <v>2018</v>
      </c>
      <c r="B33138" s="32">
        <v>1893</v>
      </c>
      <c r="C33138" s="33" t="s">
        <v>363</v>
      </c>
      <c r="D33138" s="33" t="s">
        <v>354</v>
      </c>
      <c r="E33138" s="34">
        <v>44396</v>
      </c>
      <c r="F33138" s="35">
        <v>18.61</v>
      </c>
      <c r="G33138" s="34">
        <v>202.1</v>
      </c>
    </row>
    <row r="33139" spans="1:7">
      <c r="A33139" s="32">
        <v>2018</v>
      </c>
      <c r="B33139" s="32">
        <v>1893</v>
      </c>
      <c r="C33139" s="33" t="s">
        <v>363</v>
      </c>
      <c r="D33139" s="33" t="s">
        <v>354</v>
      </c>
      <c r="E33139" s="34">
        <v>57048</v>
      </c>
      <c r="F33139" s="35">
        <v>17.66</v>
      </c>
      <c r="G33139" s="34">
        <v>226.3</v>
      </c>
    </row>
    <row r="33140" spans="1:7">
      <c r="A33140" s="32">
        <v>2018</v>
      </c>
      <c r="B33140" s="32">
        <v>1893</v>
      </c>
      <c r="C33140" s="33" t="s">
        <v>363</v>
      </c>
      <c r="D33140" s="33" t="s">
        <v>354</v>
      </c>
      <c r="E33140" s="34">
        <v>102495</v>
      </c>
      <c r="F33140" s="35">
        <v>17.829999999999998</v>
      </c>
      <c r="G33140" s="34">
        <v>224.7</v>
      </c>
    </row>
    <row r="33141" spans="1:7">
      <c r="A33141" s="32">
        <v>2018</v>
      </c>
      <c r="B33141" s="32">
        <v>1893</v>
      </c>
      <c r="C33141" s="33" t="s">
        <v>363</v>
      </c>
      <c r="D33141" s="33" t="s">
        <v>354</v>
      </c>
      <c r="E33141" s="34">
        <v>44691</v>
      </c>
      <c r="F33141" s="35">
        <v>18.78</v>
      </c>
      <c r="G33141" s="34">
        <v>220.7</v>
      </c>
    </row>
    <row r="33142" spans="1:7">
      <c r="A33142" s="32">
        <v>2018</v>
      </c>
      <c r="B33142" s="32">
        <v>1893</v>
      </c>
      <c r="C33142" s="33" t="s">
        <v>565</v>
      </c>
      <c r="D33142" s="33" t="s">
        <v>566</v>
      </c>
      <c r="E33142" s="34">
        <v>343</v>
      </c>
      <c r="F33142" s="35">
        <v>5.7539999999999996</v>
      </c>
      <c r="G33142" s="34">
        <v>1643.1</v>
      </c>
    </row>
    <row r="33143" spans="1:7">
      <c r="A33143" s="32">
        <v>2018</v>
      </c>
      <c r="B33143" s="32">
        <v>1893</v>
      </c>
      <c r="C33143" s="33" t="s">
        <v>363</v>
      </c>
      <c r="D33143" s="33" t="s">
        <v>354</v>
      </c>
      <c r="E33143" s="34">
        <v>14960</v>
      </c>
      <c r="F33143" s="35">
        <v>18.079999999999998</v>
      </c>
      <c r="G33143" s="34">
        <v>221.9</v>
      </c>
    </row>
    <row r="33144" spans="1:7">
      <c r="A33144" s="32">
        <v>2018</v>
      </c>
      <c r="B33144" s="32">
        <v>1893</v>
      </c>
      <c r="C33144" s="33" t="s">
        <v>563</v>
      </c>
      <c r="D33144" s="33" t="s">
        <v>564</v>
      </c>
      <c r="E33144" s="34">
        <v>13675</v>
      </c>
      <c r="F33144" s="35">
        <v>1.024</v>
      </c>
      <c r="G33144" s="34">
        <v>353.2</v>
      </c>
    </row>
    <row r="33145" spans="1:7">
      <c r="A33145" s="32">
        <v>2018</v>
      </c>
      <c r="B33145" s="32">
        <v>1897</v>
      </c>
      <c r="C33145" s="33" t="s">
        <v>563</v>
      </c>
      <c r="D33145" s="33" t="s">
        <v>564</v>
      </c>
      <c r="E33145" s="34">
        <v>268</v>
      </c>
      <c r="F33145" s="35">
        <v>1.0209999999999999</v>
      </c>
      <c r="G33145" s="34">
        <v>571</v>
      </c>
    </row>
    <row r="33146" spans="1:7">
      <c r="A33146" s="32">
        <v>2018</v>
      </c>
      <c r="B33146" s="32">
        <v>1904</v>
      </c>
      <c r="C33146" s="33" t="s">
        <v>563</v>
      </c>
      <c r="D33146" s="33" t="s">
        <v>564</v>
      </c>
      <c r="E33146" s="34">
        <v>72480</v>
      </c>
      <c r="F33146" s="35">
        <v>1.1000000000000001</v>
      </c>
      <c r="G33146" s="34">
        <v>476.2</v>
      </c>
    </row>
    <row r="33147" spans="1:7">
      <c r="A33147" s="32">
        <v>2018</v>
      </c>
      <c r="B33147" s="32">
        <v>1904</v>
      </c>
      <c r="C33147" s="33" t="s">
        <v>563</v>
      </c>
      <c r="D33147" s="33" t="s">
        <v>564</v>
      </c>
      <c r="E33147" s="34">
        <v>15765</v>
      </c>
      <c r="F33147" s="35">
        <v>1.1000000000000001</v>
      </c>
      <c r="G33147" s="34">
        <v>914.9</v>
      </c>
    </row>
    <row r="33148" spans="1:7">
      <c r="A33148" s="32">
        <v>2018</v>
      </c>
      <c r="B33148" s="32">
        <v>1904</v>
      </c>
      <c r="C33148" s="33" t="s">
        <v>563</v>
      </c>
      <c r="D33148" s="33" t="s">
        <v>564</v>
      </c>
      <c r="E33148" s="34">
        <v>352</v>
      </c>
      <c r="F33148" s="35">
        <v>1.1000000000000001</v>
      </c>
      <c r="G33148" s="34">
        <v>778.3</v>
      </c>
    </row>
    <row r="33149" spans="1:7">
      <c r="A33149" s="32">
        <v>2018</v>
      </c>
      <c r="B33149" s="32">
        <v>1904</v>
      </c>
      <c r="C33149" s="33" t="s">
        <v>563</v>
      </c>
      <c r="D33149" s="33" t="s">
        <v>564</v>
      </c>
      <c r="E33149" s="34">
        <v>391</v>
      </c>
      <c r="F33149" s="35">
        <v>1.1000000000000001</v>
      </c>
      <c r="G33149" s="34">
        <v>2586.6999999999998</v>
      </c>
    </row>
    <row r="33150" spans="1:7">
      <c r="A33150" s="32">
        <v>2018</v>
      </c>
      <c r="B33150" s="32">
        <v>1904</v>
      </c>
      <c r="C33150" s="33" t="s">
        <v>563</v>
      </c>
      <c r="D33150" s="33" t="s">
        <v>564</v>
      </c>
      <c r="E33150" s="34">
        <v>436</v>
      </c>
      <c r="F33150" s="35">
        <v>1.1000000000000001</v>
      </c>
      <c r="G33150" s="34">
        <v>1791.2</v>
      </c>
    </row>
    <row r="33151" spans="1:7">
      <c r="A33151" s="32">
        <v>2018</v>
      </c>
      <c r="B33151" s="32">
        <v>1904</v>
      </c>
      <c r="C33151" s="33" t="s">
        <v>563</v>
      </c>
      <c r="D33151" s="33" t="s">
        <v>564</v>
      </c>
      <c r="E33151" s="34">
        <v>4760</v>
      </c>
      <c r="F33151" s="35">
        <v>1.1000000000000001</v>
      </c>
      <c r="G33151" s="34">
        <v>716.5</v>
      </c>
    </row>
    <row r="33152" spans="1:7">
      <c r="A33152" s="32">
        <v>2018</v>
      </c>
      <c r="B33152" s="32">
        <v>1904</v>
      </c>
      <c r="C33152" s="33" t="s">
        <v>563</v>
      </c>
      <c r="D33152" s="33" t="s">
        <v>564</v>
      </c>
      <c r="E33152" s="34">
        <v>70794</v>
      </c>
      <c r="F33152" s="35">
        <v>1.1000000000000001</v>
      </c>
      <c r="G33152" s="34">
        <v>479.2</v>
      </c>
    </row>
    <row r="33153" spans="1:7">
      <c r="A33153" s="32">
        <v>2018</v>
      </c>
      <c r="B33153" s="32">
        <v>1904</v>
      </c>
      <c r="C33153" s="33" t="s">
        <v>563</v>
      </c>
      <c r="D33153" s="33" t="s">
        <v>564</v>
      </c>
      <c r="E33153" s="34">
        <v>17607</v>
      </c>
      <c r="F33153" s="35">
        <v>1.1000000000000001</v>
      </c>
      <c r="G33153" s="34">
        <v>761.2</v>
      </c>
    </row>
    <row r="33154" spans="1:7">
      <c r="A33154" s="32">
        <v>2018</v>
      </c>
      <c r="B33154" s="32">
        <v>1904</v>
      </c>
      <c r="C33154" s="33" t="s">
        <v>563</v>
      </c>
      <c r="D33154" s="33" t="s">
        <v>564</v>
      </c>
      <c r="E33154" s="34">
        <v>38475</v>
      </c>
      <c r="F33154" s="35">
        <v>1.1000000000000001</v>
      </c>
      <c r="G33154" s="34">
        <v>688.8</v>
      </c>
    </row>
    <row r="33155" spans="1:7">
      <c r="A33155" s="32">
        <v>2018</v>
      </c>
      <c r="B33155" s="32">
        <v>1904</v>
      </c>
      <c r="C33155" s="33" t="s">
        <v>563</v>
      </c>
      <c r="D33155" s="33" t="s">
        <v>564</v>
      </c>
      <c r="E33155" s="34">
        <v>43767</v>
      </c>
      <c r="F33155" s="35">
        <v>1.1000000000000001</v>
      </c>
      <c r="G33155" s="34">
        <v>551.29999999999995</v>
      </c>
    </row>
    <row r="33156" spans="1:7">
      <c r="A33156" s="32">
        <v>2018</v>
      </c>
      <c r="B33156" s="32">
        <v>1904</v>
      </c>
      <c r="C33156" s="33" t="s">
        <v>563</v>
      </c>
      <c r="D33156" s="33" t="s">
        <v>564</v>
      </c>
      <c r="E33156" s="34">
        <v>46118</v>
      </c>
      <c r="F33156" s="35">
        <v>1.1000000000000001</v>
      </c>
      <c r="G33156" s="34">
        <v>576.79999999999995</v>
      </c>
    </row>
    <row r="33157" spans="1:7">
      <c r="A33157" s="32">
        <v>2018</v>
      </c>
      <c r="B33157" s="32">
        <v>1904</v>
      </c>
      <c r="C33157" s="33" t="s">
        <v>563</v>
      </c>
      <c r="D33157" s="33" t="s">
        <v>564</v>
      </c>
      <c r="E33157" s="34">
        <v>53942</v>
      </c>
      <c r="F33157" s="35">
        <v>1.1000000000000001</v>
      </c>
      <c r="G33157" s="34">
        <v>483</v>
      </c>
    </row>
    <row r="33158" spans="1:7">
      <c r="A33158" s="32">
        <v>2018</v>
      </c>
      <c r="B33158" s="32">
        <v>1912</v>
      </c>
      <c r="C33158" s="33" t="s">
        <v>563</v>
      </c>
      <c r="D33158" s="33" t="s">
        <v>564</v>
      </c>
      <c r="E33158" s="34">
        <v>777344</v>
      </c>
      <c r="F33158" s="35">
        <v>1.0720000000000001</v>
      </c>
      <c r="G33158" s="34">
        <v>590.5</v>
      </c>
    </row>
    <row r="33159" spans="1:7">
      <c r="A33159" s="32">
        <v>2018</v>
      </c>
      <c r="B33159" s="32">
        <v>1913</v>
      </c>
      <c r="C33159" s="33" t="s">
        <v>563</v>
      </c>
      <c r="D33159" s="33" t="s">
        <v>564</v>
      </c>
      <c r="E33159" s="34">
        <v>1212</v>
      </c>
      <c r="F33159" s="35">
        <v>1.091</v>
      </c>
      <c r="G33159" s="34">
        <v>742.9</v>
      </c>
    </row>
    <row r="33160" spans="1:7">
      <c r="A33160" s="32">
        <v>2018</v>
      </c>
      <c r="B33160" s="32">
        <v>1913</v>
      </c>
      <c r="C33160" s="33" t="s">
        <v>563</v>
      </c>
      <c r="D33160" s="33" t="s">
        <v>564</v>
      </c>
      <c r="E33160" s="34">
        <v>1770</v>
      </c>
      <c r="F33160" s="35">
        <v>1.0920000000000001</v>
      </c>
      <c r="G33160" s="34">
        <v>552.79999999999995</v>
      </c>
    </row>
    <row r="33161" spans="1:7">
      <c r="A33161" s="32">
        <v>2018</v>
      </c>
      <c r="B33161" s="32">
        <v>1913</v>
      </c>
      <c r="C33161" s="33" t="s">
        <v>563</v>
      </c>
      <c r="D33161" s="33" t="s">
        <v>564</v>
      </c>
      <c r="E33161" s="34">
        <v>3020</v>
      </c>
      <c r="F33161" s="35">
        <v>1.0620000000000001</v>
      </c>
      <c r="G33161" s="34">
        <v>535.4</v>
      </c>
    </row>
    <row r="33162" spans="1:7">
      <c r="A33162" s="32">
        <v>2018</v>
      </c>
      <c r="B33162" s="32">
        <v>1913</v>
      </c>
      <c r="C33162" s="33" t="s">
        <v>563</v>
      </c>
      <c r="D33162" s="33" t="s">
        <v>564</v>
      </c>
      <c r="E33162" s="34">
        <v>2390</v>
      </c>
      <c r="F33162" s="35">
        <v>1.097</v>
      </c>
      <c r="G33162" s="34">
        <v>604.6</v>
      </c>
    </row>
    <row r="33163" spans="1:7">
      <c r="A33163" s="32">
        <v>2018</v>
      </c>
      <c r="B33163" s="32">
        <v>1913</v>
      </c>
      <c r="C33163" s="33" t="s">
        <v>563</v>
      </c>
      <c r="D33163" s="33" t="s">
        <v>564</v>
      </c>
      <c r="E33163" s="34">
        <v>1183</v>
      </c>
      <c r="F33163" s="35">
        <v>1.0880000000000001</v>
      </c>
      <c r="G33163" s="34">
        <v>595.70000000000005</v>
      </c>
    </row>
    <row r="33164" spans="1:7">
      <c r="A33164" s="32">
        <v>2018</v>
      </c>
      <c r="B33164" s="32">
        <v>1913</v>
      </c>
      <c r="C33164" s="33" t="s">
        <v>563</v>
      </c>
      <c r="D33164" s="33" t="s">
        <v>564</v>
      </c>
      <c r="E33164" s="34">
        <v>540</v>
      </c>
      <c r="F33164" s="35">
        <v>1.0609999999999999</v>
      </c>
      <c r="G33164" s="34">
        <v>652.9</v>
      </c>
    </row>
    <row r="33165" spans="1:7">
      <c r="A33165" s="32">
        <v>2018</v>
      </c>
      <c r="B33165" s="32">
        <v>1913</v>
      </c>
      <c r="C33165" s="33" t="s">
        <v>563</v>
      </c>
      <c r="D33165" s="33" t="s">
        <v>564</v>
      </c>
      <c r="E33165" s="34">
        <v>400</v>
      </c>
      <c r="F33165" s="35">
        <v>1.0580000000000001</v>
      </c>
      <c r="G33165" s="34">
        <v>576.20000000000005</v>
      </c>
    </row>
    <row r="33166" spans="1:7">
      <c r="A33166" s="32">
        <v>2018</v>
      </c>
      <c r="B33166" s="32">
        <v>1913</v>
      </c>
      <c r="C33166" s="33" t="s">
        <v>563</v>
      </c>
      <c r="D33166" s="33" t="s">
        <v>564</v>
      </c>
      <c r="E33166" s="34">
        <v>310</v>
      </c>
      <c r="F33166" s="35">
        <v>1.0900000000000001</v>
      </c>
      <c r="G33166" s="34">
        <v>823.2</v>
      </c>
    </row>
    <row r="33167" spans="1:7">
      <c r="A33167" s="32">
        <v>2018</v>
      </c>
      <c r="B33167" s="32">
        <v>1913</v>
      </c>
      <c r="C33167" s="33" t="s">
        <v>563</v>
      </c>
      <c r="D33167" s="33" t="s">
        <v>564</v>
      </c>
      <c r="E33167" s="34">
        <v>142</v>
      </c>
      <c r="F33167" s="35">
        <v>1.081</v>
      </c>
      <c r="G33167" s="34">
        <v>522.79999999999995</v>
      </c>
    </row>
    <row r="33168" spans="1:7">
      <c r="A33168" s="32">
        <v>2018</v>
      </c>
      <c r="B33168" s="32">
        <v>1913</v>
      </c>
      <c r="C33168" s="33" t="s">
        <v>563</v>
      </c>
      <c r="D33168" s="33" t="s">
        <v>564</v>
      </c>
      <c r="E33168" s="34">
        <v>72</v>
      </c>
      <c r="F33168" s="35">
        <v>1.0580000000000001</v>
      </c>
      <c r="G33168" s="34">
        <v>519</v>
      </c>
    </row>
    <row r="33169" spans="1:7">
      <c r="A33169" s="32">
        <v>2018</v>
      </c>
      <c r="B33169" s="32">
        <v>1913</v>
      </c>
      <c r="C33169" s="33" t="s">
        <v>563</v>
      </c>
      <c r="D33169" s="33" t="s">
        <v>564</v>
      </c>
      <c r="E33169" s="34">
        <v>8</v>
      </c>
      <c r="F33169" s="35">
        <v>1.0669999999999999</v>
      </c>
      <c r="G33169" s="34">
        <v>1428.4</v>
      </c>
    </row>
    <row r="33170" spans="1:7">
      <c r="A33170" s="32">
        <v>2018</v>
      </c>
      <c r="B33170" s="32">
        <v>1915</v>
      </c>
      <c r="C33170" s="33" t="s">
        <v>363</v>
      </c>
      <c r="D33170" s="33" t="s">
        <v>354</v>
      </c>
      <c r="E33170" s="34">
        <v>76724</v>
      </c>
      <c r="F33170" s="35">
        <v>17.946000000000002</v>
      </c>
      <c r="G33170" s="34">
        <v>217.2</v>
      </c>
    </row>
    <row r="33171" spans="1:7">
      <c r="A33171" s="32">
        <v>2018</v>
      </c>
      <c r="B33171" s="32">
        <v>1915</v>
      </c>
      <c r="C33171" s="33" t="s">
        <v>363</v>
      </c>
      <c r="D33171" s="33" t="s">
        <v>354</v>
      </c>
      <c r="E33171" s="34">
        <v>25288</v>
      </c>
      <c r="F33171" s="35">
        <v>18.21</v>
      </c>
      <c r="G33171" s="34">
        <v>218.3</v>
      </c>
    </row>
    <row r="33172" spans="1:7">
      <c r="A33172" s="32">
        <v>2018</v>
      </c>
      <c r="B33172" s="32">
        <v>1915</v>
      </c>
      <c r="C33172" s="33" t="s">
        <v>363</v>
      </c>
      <c r="D33172" s="33" t="s">
        <v>354</v>
      </c>
      <c r="E33172" s="34">
        <v>12544</v>
      </c>
      <c r="F33172" s="35">
        <v>18.088000000000001</v>
      </c>
      <c r="G33172" s="34">
        <v>208.7</v>
      </c>
    </row>
    <row r="33173" spans="1:7">
      <c r="A33173" s="32">
        <v>2018</v>
      </c>
      <c r="B33173" s="32">
        <v>1915</v>
      </c>
      <c r="C33173" s="33" t="s">
        <v>363</v>
      </c>
      <c r="D33173" s="33" t="s">
        <v>354</v>
      </c>
      <c r="E33173" s="34">
        <v>51380</v>
      </c>
      <c r="F33173" s="35">
        <v>17.759</v>
      </c>
      <c r="G33173" s="34">
        <v>219</v>
      </c>
    </row>
    <row r="33174" spans="1:7">
      <c r="A33174" s="32">
        <v>2018</v>
      </c>
      <c r="B33174" s="32">
        <v>1915</v>
      </c>
      <c r="C33174" s="33" t="s">
        <v>363</v>
      </c>
      <c r="D33174" s="33" t="s">
        <v>354</v>
      </c>
      <c r="E33174" s="34">
        <v>12999</v>
      </c>
      <c r="F33174" s="35">
        <v>17.504000000000001</v>
      </c>
      <c r="G33174" s="34">
        <v>219.9</v>
      </c>
    </row>
    <row r="33175" spans="1:7">
      <c r="A33175" s="32">
        <v>2018</v>
      </c>
      <c r="B33175" s="32">
        <v>1915</v>
      </c>
      <c r="C33175" s="33" t="s">
        <v>563</v>
      </c>
      <c r="D33175" s="33" t="s">
        <v>564</v>
      </c>
      <c r="E33175" s="34">
        <v>3050</v>
      </c>
      <c r="F33175" s="35">
        <v>1.071</v>
      </c>
      <c r="G33175" s="34">
        <v>519.79999999999995</v>
      </c>
    </row>
    <row r="33176" spans="1:7">
      <c r="A33176" s="32">
        <v>2018</v>
      </c>
      <c r="B33176" s="32">
        <v>1927</v>
      </c>
      <c r="C33176" s="33" t="s">
        <v>563</v>
      </c>
      <c r="D33176" s="33" t="s">
        <v>564</v>
      </c>
      <c r="E33176" s="34">
        <v>692698</v>
      </c>
      <c r="F33176" s="35">
        <v>1.0669999999999999</v>
      </c>
      <c r="G33176" s="34">
        <v>550.70000000000005</v>
      </c>
    </row>
    <row r="33177" spans="1:7">
      <c r="A33177" s="32">
        <v>2018</v>
      </c>
      <c r="B33177" s="32">
        <v>1943</v>
      </c>
      <c r="C33177" s="33" t="s">
        <v>363</v>
      </c>
      <c r="D33177" s="33" t="s">
        <v>354</v>
      </c>
      <c r="E33177" s="34">
        <v>30277</v>
      </c>
      <c r="F33177" s="35">
        <v>18.251000000000001</v>
      </c>
      <c r="G33177" s="34">
        <v>231.7</v>
      </c>
    </row>
    <row r="33178" spans="1:7">
      <c r="A33178" s="32">
        <v>2018</v>
      </c>
      <c r="B33178" s="32">
        <v>1943</v>
      </c>
      <c r="C33178" s="33" t="s">
        <v>565</v>
      </c>
      <c r="D33178" s="33" t="s">
        <v>566</v>
      </c>
      <c r="E33178" s="34">
        <v>657</v>
      </c>
      <c r="F33178" s="35">
        <v>6</v>
      </c>
      <c r="G33178" s="34">
        <v>1413.1</v>
      </c>
    </row>
    <row r="33179" spans="1:7">
      <c r="A33179" s="32">
        <v>2018</v>
      </c>
      <c r="B33179" s="32">
        <v>2039</v>
      </c>
      <c r="C33179" s="33" t="s">
        <v>563</v>
      </c>
      <c r="D33179" s="33" t="s">
        <v>564</v>
      </c>
      <c r="E33179" s="34">
        <v>13506</v>
      </c>
      <c r="F33179" s="35">
        <v>1</v>
      </c>
      <c r="G33179" s="34">
        <v>451.4</v>
      </c>
    </row>
    <row r="33180" spans="1:7">
      <c r="A33180" s="32">
        <v>2018</v>
      </c>
      <c r="B33180" s="32">
        <v>2039</v>
      </c>
      <c r="C33180" s="33" t="s">
        <v>565</v>
      </c>
      <c r="D33180" s="33" t="s">
        <v>566</v>
      </c>
      <c r="E33180" s="34">
        <v>5359</v>
      </c>
      <c r="F33180" s="35">
        <v>5.7</v>
      </c>
      <c r="G33180" s="34">
        <v>1434.6</v>
      </c>
    </row>
    <row r="33181" spans="1:7">
      <c r="A33181" s="32">
        <v>2018</v>
      </c>
      <c r="B33181" s="32">
        <v>2039</v>
      </c>
      <c r="C33181" s="33" t="s">
        <v>563</v>
      </c>
      <c r="D33181" s="33" t="s">
        <v>564</v>
      </c>
      <c r="E33181" s="34">
        <v>4226</v>
      </c>
      <c r="F33181" s="35">
        <v>1</v>
      </c>
      <c r="G33181" s="34">
        <v>544</v>
      </c>
    </row>
    <row r="33182" spans="1:7">
      <c r="A33182" s="32">
        <v>2018</v>
      </c>
      <c r="B33182" s="32">
        <v>2049</v>
      </c>
      <c r="C33182" s="33" t="s">
        <v>563</v>
      </c>
      <c r="D33182" s="33" t="s">
        <v>564</v>
      </c>
      <c r="E33182" s="34">
        <v>634792</v>
      </c>
      <c r="F33182" s="35">
        <v>1.0269999999999999</v>
      </c>
      <c r="G33182" s="34">
        <v>593.20000000000005</v>
      </c>
    </row>
    <row r="33183" spans="1:7">
      <c r="A33183" s="32">
        <v>2018</v>
      </c>
      <c r="B33183" s="32">
        <v>2050</v>
      </c>
      <c r="C33183" s="33" t="s">
        <v>563</v>
      </c>
      <c r="D33183" s="33" t="s">
        <v>564</v>
      </c>
      <c r="E33183" s="34">
        <v>129174</v>
      </c>
      <c r="F33183" s="35">
        <v>1.0449999999999999</v>
      </c>
      <c r="G33183" s="34">
        <v>547.1</v>
      </c>
    </row>
    <row r="33184" spans="1:7">
      <c r="A33184" s="32">
        <v>2018</v>
      </c>
      <c r="B33184" s="32">
        <v>2053</v>
      </c>
      <c r="C33184" s="33" t="s">
        <v>565</v>
      </c>
      <c r="D33184" s="33" t="s">
        <v>566</v>
      </c>
      <c r="E33184" s="34">
        <v>97</v>
      </c>
      <c r="F33184" s="35">
        <v>5.9</v>
      </c>
      <c r="G33184" s="34">
        <v>1458.7</v>
      </c>
    </row>
    <row r="33185" spans="1:7">
      <c r="A33185" s="32">
        <v>2018</v>
      </c>
      <c r="B33185" s="32">
        <v>2053</v>
      </c>
      <c r="C33185" s="33" t="s">
        <v>563</v>
      </c>
      <c r="D33185" s="33" t="s">
        <v>564</v>
      </c>
      <c r="E33185" s="34">
        <v>135407</v>
      </c>
      <c r="F33185" s="35">
        <v>1.016</v>
      </c>
      <c r="G33185" s="34">
        <v>435.3</v>
      </c>
    </row>
    <row r="33186" spans="1:7">
      <c r="A33186" s="32">
        <v>2018</v>
      </c>
      <c r="B33186" s="32">
        <v>2070</v>
      </c>
      <c r="C33186" s="33" t="s">
        <v>563</v>
      </c>
      <c r="D33186" s="33" t="s">
        <v>564</v>
      </c>
      <c r="E33186" s="34">
        <v>240242</v>
      </c>
      <c r="F33186" s="35">
        <v>1.0349999999999999</v>
      </c>
      <c r="G33186" s="34">
        <v>596.6</v>
      </c>
    </row>
    <row r="33187" spans="1:7">
      <c r="A33187" s="32">
        <v>2018</v>
      </c>
      <c r="B33187" s="32">
        <v>2076</v>
      </c>
      <c r="C33187" s="33" t="s">
        <v>565</v>
      </c>
      <c r="D33187" s="33" t="s">
        <v>566</v>
      </c>
      <c r="E33187" s="34">
        <v>359</v>
      </c>
      <c r="F33187" s="35">
        <v>5.85</v>
      </c>
      <c r="G33187" s="34">
        <v>1370.7</v>
      </c>
    </row>
    <row r="33188" spans="1:7">
      <c r="A33188" s="32">
        <v>2018</v>
      </c>
      <c r="B33188" s="32">
        <v>2076</v>
      </c>
      <c r="C33188" s="33" t="s">
        <v>363</v>
      </c>
      <c r="D33188" s="33" t="s">
        <v>354</v>
      </c>
      <c r="E33188" s="34">
        <v>30363</v>
      </c>
      <c r="F33188" s="35">
        <v>17.59</v>
      </c>
      <c r="G33188" s="34">
        <v>262</v>
      </c>
    </row>
    <row r="33189" spans="1:7">
      <c r="A33189" s="32">
        <v>2018</v>
      </c>
      <c r="B33189" s="32">
        <v>2079</v>
      </c>
      <c r="C33189" s="33" t="s">
        <v>563</v>
      </c>
      <c r="D33189" s="33" t="s">
        <v>564</v>
      </c>
      <c r="E33189" s="34">
        <v>5645</v>
      </c>
      <c r="F33189" s="35">
        <v>1</v>
      </c>
      <c r="G33189" s="34">
        <v>1784</v>
      </c>
    </row>
    <row r="33190" spans="1:7">
      <c r="A33190" s="32">
        <v>2018</v>
      </c>
      <c r="B33190" s="32">
        <v>2079</v>
      </c>
      <c r="C33190" s="33" t="s">
        <v>563</v>
      </c>
      <c r="D33190" s="33" t="s">
        <v>564</v>
      </c>
      <c r="E33190" s="34">
        <v>14586</v>
      </c>
      <c r="F33190" s="35">
        <v>1</v>
      </c>
      <c r="G33190" s="34">
        <v>1786.1</v>
      </c>
    </row>
    <row r="33191" spans="1:7">
      <c r="A33191" s="32">
        <v>2018</v>
      </c>
      <c r="B33191" s="32">
        <v>2079</v>
      </c>
      <c r="C33191" s="33" t="s">
        <v>363</v>
      </c>
      <c r="D33191" s="33" t="s">
        <v>354</v>
      </c>
      <c r="E33191" s="34">
        <v>49411</v>
      </c>
      <c r="F33191" s="35">
        <v>18.079999999999998</v>
      </c>
      <c r="G33191" s="34">
        <v>162.9</v>
      </c>
    </row>
    <row r="33192" spans="1:7">
      <c r="A33192" s="32">
        <v>2018</v>
      </c>
      <c r="B33192" s="32">
        <v>2079</v>
      </c>
      <c r="C33192" s="33" t="s">
        <v>363</v>
      </c>
      <c r="D33192" s="33" t="s">
        <v>354</v>
      </c>
      <c r="E33192" s="34">
        <v>48674</v>
      </c>
      <c r="F33192" s="35">
        <v>17.989999999999998</v>
      </c>
      <c r="G33192" s="34">
        <v>162.6</v>
      </c>
    </row>
    <row r="33193" spans="1:7">
      <c r="A33193" s="32">
        <v>2018</v>
      </c>
      <c r="B33193" s="32">
        <v>2079</v>
      </c>
      <c r="C33193" s="33" t="s">
        <v>363</v>
      </c>
      <c r="D33193" s="33" t="s">
        <v>354</v>
      </c>
      <c r="E33193" s="34">
        <v>16346</v>
      </c>
      <c r="F33193" s="35">
        <v>18.100000000000001</v>
      </c>
      <c r="G33193" s="34">
        <v>160.9</v>
      </c>
    </row>
    <row r="33194" spans="1:7">
      <c r="A33194" s="32">
        <v>2018</v>
      </c>
      <c r="B33194" s="32">
        <v>2079</v>
      </c>
      <c r="C33194" s="33" t="s">
        <v>363</v>
      </c>
      <c r="D33194" s="33" t="s">
        <v>354</v>
      </c>
      <c r="E33194" s="34">
        <v>16309</v>
      </c>
      <c r="F33194" s="35">
        <v>17.78</v>
      </c>
      <c r="G33194" s="34">
        <v>162.69999999999999</v>
      </c>
    </row>
    <row r="33195" spans="1:7">
      <c r="A33195" s="32">
        <v>2018</v>
      </c>
      <c r="B33195" s="32">
        <v>2080</v>
      </c>
      <c r="C33195" s="33" t="s">
        <v>565</v>
      </c>
      <c r="D33195" s="33" t="s">
        <v>566</v>
      </c>
      <c r="E33195" s="34">
        <v>353</v>
      </c>
      <c r="F33195" s="35">
        <v>5.76</v>
      </c>
      <c r="G33195" s="34">
        <v>1405.5</v>
      </c>
    </row>
    <row r="33196" spans="1:7">
      <c r="A33196" s="32">
        <v>2018</v>
      </c>
      <c r="B33196" s="32">
        <v>2081</v>
      </c>
      <c r="C33196" s="33" t="s">
        <v>565</v>
      </c>
      <c r="D33196" s="33" t="s">
        <v>566</v>
      </c>
      <c r="E33196" s="34">
        <v>1693</v>
      </c>
      <c r="F33196" s="35">
        <v>5.75</v>
      </c>
      <c r="G33196" s="34">
        <v>1312.6</v>
      </c>
    </row>
    <row r="33197" spans="1:7">
      <c r="A33197" s="32">
        <v>2018</v>
      </c>
      <c r="B33197" s="32">
        <v>2098</v>
      </c>
      <c r="C33197" s="33" t="s">
        <v>565</v>
      </c>
      <c r="D33197" s="33" t="s">
        <v>566</v>
      </c>
      <c r="E33197" s="34">
        <v>1728</v>
      </c>
      <c r="F33197" s="35">
        <v>5.8010000000000002</v>
      </c>
      <c r="G33197" s="34">
        <v>1272</v>
      </c>
    </row>
    <row r="33198" spans="1:7">
      <c r="A33198" s="32">
        <v>2018</v>
      </c>
      <c r="B33198" s="32">
        <v>2098</v>
      </c>
      <c r="C33198" s="33" t="s">
        <v>563</v>
      </c>
      <c r="D33198" s="33" t="s">
        <v>564</v>
      </c>
      <c r="E33198" s="34">
        <v>143287</v>
      </c>
      <c r="F33198" s="35">
        <v>1</v>
      </c>
      <c r="G33198" s="34">
        <v>435.3</v>
      </c>
    </row>
    <row r="33199" spans="1:7">
      <c r="A33199" s="32">
        <v>2018</v>
      </c>
      <c r="B33199" s="32">
        <v>2103</v>
      </c>
      <c r="C33199" s="33" t="s">
        <v>565</v>
      </c>
      <c r="D33199" s="33" t="s">
        <v>566</v>
      </c>
      <c r="E33199" s="34">
        <v>2811</v>
      </c>
      <c r="F33199" s="35">
        <v>5.7539999999999996</v>
      </c>
      <c r="G33199" s="34">
        <v>1219.9000000000001</v>
      </c>
    </row>
    <row r="33200" spans="1:7">
      <c r="A33200" s="32">
        <v>2018</v>
      </c>
      <c r="B33200" s="32">
        <v>2103</v>
      </c>
      <c r="C33200" s="33" t="s">
        <v>363</v>
      </c>
      <c r="D33200" s="33" t="s">
        <v>354</v>
      </c>
      <c r="E33200" s="34">
        <v>304270</v>
      </c>
      <c r="F33200" s="35">
        <v>17.66</v>
      </c>
      <c r="G33200" s="34">
        <v>151.19999999999999</v>
      </c>
    </row>
    <row r="33201" spans="1:7">
      <c r="A33201" s="32">
        <v>2018</v>
      </c>
      <c r="B33201" s="32">
        <v>2103</v>
      </c>
      <c r="C33201" s="33" t="s">
        <v>363</v>
      </c>
      <c r="D33201" s="33" t="s">
        <v>354</v>
      </c>
      <c r="E33201" s="34">
        <v>131025</v>
      </c>
      <c r="F33201" s="35">
        <v>17.93</v>
      </c>
      <c r="G33201" s="34">
        <v>146.5</v>
      </c>
    </row>
    <row r="33202" spans="1:7">
      <c r="A33202" s="32">
        <v>2018</v>
      </c>
      <c r="B33202" s="32">
        <v>2103</v>
      </c>
      <c r="C33202" s="33" t="s">
        <v>363</v>
      </c>
      <c r="D33202" s="33" t="s">
        <v>354</v>
      </c>
      <c r="E33202" s="34">
        <v>257565</v>
      </c>
      <c r="F33202" s="35">
        <v>17.75</v>
      </c>
      <c r="G33202" s="34">
        <v>145.6</v>
      </c>
    </row>
    <row r="33203" spans="1:7">
      <c r="A33203" s="32">
        <v>2018</v>
      </c>
      <c r="B33203" s="32">
        <v>2104</v>
      </c>
      <c r="C33203" s="33" t="s">
        <v>565</v>
      </c>
      <c r="D33203" s="33" t="s">
        <v>566</v>
      </c>
      <c r="E33203" s="34">
        <v>180</v>
      </c>
      <c r="F33203" s="35">
        <v>5.7539999999999996</v>
      </c>
      <c r="G33203" s="34">
        <v>1335.1</v>
      </c>
    </row>
    <row r="33204" spans="1:7">
      <c r="A33204" s="32">
        <v>2018</v>
      </c>
      <c r="B33204" s="32">
        <v>2104</v>
      </c>
      <c r="C33204" s="33" t="s">
        <v>363</v>
      </c>
      <c r="D33204" s="33" t="s">
        <v>354</v>
      </c>
      <c r="E33204" s="34">
        <v>46688</v>
      </c>
      <c r="F33204" s="35">
        <v>17.698</v>
      </c>
      <c r="G33204" s="34">
        <v>166.9</v>
      </c>
    </row>
    <row r="33205" spans="1:7">
      <c r="A33205" s="32">
        <v>2018</v>
      </c>
      <c r="B33205" s="32">
        <v>2107</v>
      </c>
      <c r="C33205" s="33" t="s">
        <v>565</v>
      </c>
      <c r="D33205" s="33" t="s">
        <v>566</v>
      </c>
      <c r="E33205" s="34">
        <v>526</v>
      </c>
      <c r="F33205" s="35">
        <v>5.7539999999999996</v>
      </c>
      <c r="G33205" s="34">
        <v>1302</v>
      </c>
    </row>
    <row r="33206" spans="1:7">
      <c r="A33206" s="32">
        <v>2018</v>
      </c>
      <c r="B33206" s="32">
        <v>2107</v>
      </c>
      <c r="C33206" s="33" t="s">
        <v>363</v>
      </c>
      <c r="D33206" s="33" t="s">
        <v>354</v>
      </c>
      <c r="E33206" s="34">
        <v>79959</v>
      </c>
      <c r="F33206" s="35">
        <v>17.71</v>
      </c>
      <c r="G33206" s="34">
        <v>188.3</v>
      </c>
    </row>
    <row r="33207" spans="1:7">
      <c r="A33207" s="32">
        <v>2018</v>
      </c>
      <c r="B33207" s="32">
        <v>2107</v>
      </c>
      <c r="C33207" s="33" t="s">
        <v>353</v>
      </c>
      <c r="D33207" s="33" t="s">
        <v>354</v>
      </c>
      <c r="E33207" s="34">
        <v>16233</v>
      </c>
      <c r="F33207" s="35">
        <v>21.31</v>
      </c>
      <c r="G33207" s="34">
        <v>182.8</v>
      </c>
    </row>
    <row r="33208" spans="1:7">
      <c r="A33208" s="32">
        <v>2018</v>
      </c>
      <c r="B33208" s="32">
        <v>2107</v>
      </c>
      <c r="C33208" s="33" t="s">
        <v>363</v>
      </c>
      <c r="D33208" s="33" t="s">
        <v>354</v>
      </c>
      <c r="E33208" s="34">
        <v>145663</v>
      </c>
      <c r="F33208" s="35">
        <v>17.68</v>
      </c>
      <c r="G33208" s="34">
        <v>181</v>
      </c>
    </row>
    <row r="33209" spans="1:7">
      <c r="A33209" s="32">
        <v>2018</v>
      </c>
      <c r="B33209" s="32">
        <v>2107</v>
      </c>
      <c r="C33209" s="33" t="s">
        <v>363</v>
      </c>
      <c r="D33209" s="33" t="s">
        <v>354</v>
      </c>
      <c r="E33209" s="34">
        <v>16213</v>
      </c>
      <c r="F33209" s="35">
        <v>17.97</v>
      </c>
      <c r="G33209" s="34">
        <v>182.5</v>
      </c>
    </row>
    <row r="33210" spans="1:7">
      <c r="A33210" s="32">
        <v>2018</v>
      </c>
      <c r="B33210" s="32">
        <v>2161</v>
      </c>
      <c r="C33210" s="33" t="s">
        <v>563</v>
      </c>
      <c r="D33210" s="33" t="s">
        <v>564</v>
      </c>
      <c r="E33210" s="34">
        <v>27636</v>
      </c>
      <c r="F33210" s="35">
        <v>1.032</v>
      </c>
      <c r="G33210" s="34">
        <v>455.9</v>
      </c>
    </row>
    <row r="33211" spans="1:7">
      <c r="A33211" s="32">
        <v>2018</v>
      </c>
      <c r="B33211" s="32">
        <v>2167</v>
      </c>
      <c r="C33211" s="33" t="s">
        <v>363</v>
      </c>
      <c r="D33211" s="33" t="s">
        <v>354</v>
      </c>
      <c r="E33211" s="34">
        <v>357130</v>
      </c>
      <c r="F33211" s="35">
        <v>17.559999999999999</v>
      </c>
      <c r="G33211" s="34">
        <v>199.3</v>
      </c>
    </row>
    <row r="33212" spans="1:7">
      <c r="A33212" s="32">
        <v>2018</v>
      </c>
      <c r="B33212" s="32">
        <v>2167</v>
      </c>
      <c r="C33212" s="33" t="s">
        <v>565</v>
      </c>
      <c r="D33212" s="33" t="s">
        <v>566</v>
      </c>
      <c r="E33212" s="34">
        <v>538</v>
      </c>
      <c r="F33212" s="35">
        <v>5.88</v>
      </c>
      <c r="G33212" s="34">
        <v>1484.3</v>
      </c>
    </row>
    <row r="33213" spans="1:7">
      <c r="A33213" s="32">
        <v>2018</v>
      </c>
      <c r="B33213" s="32">
        <v>2168</v>
      </c>
      <c r="C33213" s="33" t="s">
        <v>363</v>
      </c>
      <c r="D33213" s="33" t="s">
        <v>354</v>
      </c>
      <c r="E33213" s="34">
        <v>343894</v>
      </c>
      <c r="F33213" s="35">
        <v>17.510000000000002</v>
      </c>
      <c r="G33213" s="34">
        <v>195.7</v>
      </c>
    </row>
    <row r="33214" spans="1:7">
      <c r="A33214" s="32">
        <v>2018</v>
      </c>
      <c r="B33214" s="32">
        <v>2168</v>
      </c>
      <c r="C33214" s="33" t="s">
        <v>565</v>
      </c>
      <c r="D33214" s="33" t="s">
        <v>566</v>
      </c>
      <c r="E33214" s="34">
        <v>720</v>
      </c>
      <c r="F33214" s="35">
        <v>5.88</v>
      </c>
      <c r="G33214" s="34">
        <v>1402</v>
      </c>
    </row>
    <row r="33215" spans="1:7">
      <c r="A33215" s="32">
        <v>2018</v>
      </c>
      <c r="B33215" s="32">
        <v>2240</v>
      </c>
      <c r="C33215" s="33" t="s">
        <v>363</v>
      </c>
      <c r="D33215" s="33" t="s">
        <v>354</v>
      </c>
      <c r="E33215" s="34">
        <v>15308</v>
      </c>
      <c r="F33215" s="35">
        <v>17.64</v>
      </c>
      <c r="G33215" s="34">
        <v>163.6</v>
      </c>
    </row>
    <row r="33216" spans="1:7">
      <c r="A33216" s="32">
        <v>2018</v>
      </c>
      <c r="B33216" s="32">
        <v>2240</v>
      </c>
      <c r="C33216" s="33" t="s">
        <v>563</v>
      </c>
      <c r="D33216" s="33" t="s">
        <v>564</v>
      </c>
      <c r="E33216" s="34">
        <v>20182</v>
      </c>
      <c r="F33216" s="35">
        <v>1.07</v>
      </c>
      <c r="G33216" s="34">
        <v>479.3</v>
      </c>
    </row>
    <row r="33217" spans="1:7">
      <c r="A33217" s="32">
        <v>2018</v>
      </c>
      <c r="B33217" s="32">
        <v>2240</v>
      </c>
      <c r="C33217" s="33" t="s">
        <v>363</v>
      </c>
      <c r="D33217" s="33" t="s">
        <v>354</v>
      </c>
      <c r="E33217" s="34">
        <v>3808</v>
      </c>
      <c r="F33217" s="35">
        <v>18.09</v>
      </c>
      <c r="G33217" s="34">
        <v>163.30000000000001</v>
      </c>
    </row>
    <row r="33218" spans="1:7">
      <c r="A33218" s="32">
        <v>2018</v>
      </c>
      <c r="B33218" s="32">
        <v>2240</v>
      </c>
      <c r="C33218" s="33" t="s">
        <v>363</v>
      </c>
      <c r="D33218" s="33" t="s">
        <v>354</v>
      </c>
      <c r="E33218" s="34">
        <v>8840</v>
      </c>
      <c r="F33218" s="35">
        <v>17.100000000000001</v>
      </c>
      <c r="G33218" s="34">
        <v>159.69999999999999</v>
      </c>
    </row>
    <row r="33219" spans="1:7">
      <c r="A33219" s="32">
        <v>2018</v>
      </c>
      <c r="B33219" s="32">
        <v>2277</v>
      </c>
      <c r="C33219" s="33" t="s">
        <v>563</v>
      </c>
      <c r="D33219" s="33" t="s">
        <v>564</v>
      </c>
      <c r="E33219" s="34">
        <v>1480</v>
      </c>
      <c r="F33219" s="35">
        <v>1.0469999999999999</v>
      </c>
      <c r="G33219" s="34">
        <v>595.70000000000005</v>
      </c>
    </row>
    <row r="33220" spans="1:7">
      <c r="A33220" s="32">
        <v>2018</v>
      </c>
      <c r="B33220" s="32">
        <v>2277</v>
      </c>
      <c r="C33220" s="33" t="s">
        <v>363</v>
      </c>
      <c r="D33220" s="33" t="s">
        <v>354</v>
      </c>
      <c r="E33220" s="34">
        <v>70884</v>
      </c>
      <c r="F33220" s="35">
        <v>17.170000000000002</v>
      </c>
      <c r="G33220" s="34">
        <v>138.30000000000001</v>
      </c>
    </row>
    <row r="33221" spans="1:7">
      <c r="A33221" s="32">
        <v>2018</v>
      </c>
      <c r="B33221" s="32">
        <v>2291</v>
      </c>
      <c r="C33221" s="33" t="s">
        <v>363</v>
      </c>
      <c r="D33221" s="33" t="s">
        <v>354</v>
      </c>
      <c r="E33221" s="34">
        <v>15923</v>
      </c>
      <c r="F33221" s="35">
        <v>17.13</v>
      </c>
      <c r="G33221" s="34">
        <v>135.4</v>
      </c>
    </row>
    <row r="33222" spans="1:7">
      <c r="A33222" s="32">
        <v>2018</v>
      </c>
      <c r="B33222" s="32">
        <v>2291</v>
      </c>
      <c r="C33222" s="33" t="s">
        <v>363</v>
      </c>
      <c r="D33222" s="33" t="s">
        <v>354</v>
      </c>
      <c r="E33222" s="34">
        <v>77188</v>
      </c>
      <c r="F33222" s="35">
        <v>16.61</v>
      </c>
      <c r="G33222" s="34">
        <v>148.1</v>
      </c>
    </row>
    <row r="33223" spans="1:7">
      <c r="A33223" s="32">
        <v>2018</v>
      </c>
      <c r="B33223" s="32">
        <v>2291</v>
      </c>
      <c r="C33223" s="33" t="s">
        <v>563</v>
      </c>
      <c r="D33223" s="33" t="s">
        <v>564</v>
      </c>
      <c r="E33223" s="34">
        <v>3500</v>
      </c>
      <c r="F33223" s="35">
        <v>1.04</v>
      </c>
      <c r="G33223" s="34">
        <v>628.9</v>
      </c>
    </row>
    <row r="33224" spans="1:7">
      <c r="A33224" s="32">
        <v>2018</v>
      </c>
      <c r="B33224" s="32">
        <v>2291</v>
      </c>
      <c r="C33224" s="33" t="s">
        <v>563</v>
      </c>
      <c r="D33224" s="33" t="s">
        <v>564</v>
      </c>
      <c r="E33224" s="34">
        <v>18054</v>
      </c>
      <c r="F33224" s="35">
        <v>1.04</v>
      </c>
      <c r="G33224" s="34">
        <v>628.9</v>
      </c>
    </row>
    <row r="33225" spans="1:7">
      <c r="A33225" s="32">
        <v>2018</v>
      </c>
      <c r="B33225" s="32">
        <v>2292</v>
      </c>
      <c r="C33225" s="33" t="s">
        <v>563</v>
      </c>
      <c r="D33225" s="33" t="s">
        <v>564</v>
      </c>
      <c r="E33225" s="34">
        <v>42417</v>
      </c>
      <c r="F33225" s="35">
        <v>1.044</v>
      </c>
      <c r="G33225" s="34">
        <v>484.7</v>
      </c>
    </row>
    <row r="33226" spans="1:7">
      <c r="A33226" s="32">
        <v>2018</v>
      </c>
      <c r="B33226" s="32">
        <v>2292</v>
      </c>
      <c r="C33226" s="33" t="s">
        <v>565</v>
      </c>
      <c r="D33226" s="33" t="s">
        <v>566</v>
      </c>
      <c r="E33226" s="34">
        <v>385</v>
      </c>
      <c r="F33226" s="35">
        <v>5.8</v>
      </c>
      <c r="G33226" s="34">
        <v>1550.8</v>
      </c>
    </row>
    <row r="33227" spans="1:7">
      <c r="A33227" s="32">
        <v>2018</v>
      </c>
      <c r="B33227" s="32">
        <v>2322</v>
      </c>
      <c r="C33227" s="33" t="s">
        <v>563</v>
      </c>
      <c r="D33227" s="33" t="s">
        <v>564</v>
      </c>
      <c r="E33227" s="34">
        <v>117151</v>
      </c>
      <c r="F33227" s="35">
        <v>1.0329999999999999</v>
      </c>
      <c r="G33227" s="34">
        <v>737.1</v>
      </c>
    </row>
    <row r="33228" spans="1:7">
      <c r="A33228" s="32">
        <v>2018</v>
      </c>
      <c r="B33228" s="32">
        <v>2330</v>
      </c>
      <c r="C33228" s="33" t="s">
        <v>563</v>
      </c>
      <c r="D33228" s="33" t="s">
        <v>564</v>
      </c>
      <c r="E33228" s="34">
        <v>229611</v>
      </c>
      <c r="F33228" s="35">
        <v>1.034</v>
      </c>
      <c r="G33228" s="34">
        <v>484</v>
      </c>
    </row>
    <row r="33229" spans="1:7">
      <c r="A33229" s="32">
        <v>2018</v>
      </c>
      <c r="B33229" s="32">
        <v>2336</v>
      </c>
      <c r="C33229" s="33" t="s">
        <v>563</v>
      </c>
      <c r="D33229" s="33" t="s">
        <v>564</v>
      </c>
      <c r="E33229" s="34">
        <v>1</v>
      </c>
      <c r="F33229" s="35">
        <v>1.034</v>
      </c>
      <c r="G33229" s="34">
        <v>465.8</v>
      </c>
    </row>
    <row r="33230" spans="1:7">
      <c r="A33230" s="32">
        <v>2018</v>
      </c>
      <c r="B33230" s="32">
        <v>2336</v>
      </c>
      <c r="C33230" s="33" t="s">
        <v>563</v>
      </c>
      <c r="D33230" s="33" t="s">
        <v>564</v>
      </c>
      <c r="E33230" s="34">
        <v>2</v>
      </c>
      <c r="F33230" s="35">
        <v>1.034</v>
      </c>
      <c r="G33230" s="34">
        <v>465.8</v>
      </c>
    </row>
    <row r="33231" spans="1:7">
      <c r="A33231" s="32">
        <v>2018</v>
      </c>
      <c r="B33231" s="32">
        <v>2336</v>
      </c>
      <c r="C33231" s="33" t="s">
        <v>563</v>
      </c>
      <c r="D33231" s="33" t="s">
        <v>564</v>
      </c>
      <c r="E33231" s="34">
        <v>53</v>
      </c>
      <c r="F33231" s="35">
        <v>1.034</v>
      </c>
      <c r="G33231" s="34">
        <v>462.7</v>
      </c>
    </row>
    <row r="33232" spans="1:7">
      <c r="A33232" s="32">
        <v>2018</v>
      </c>
      <c r="B33232" s="32">
        <v>2336</v>
      </c>
      <c r="C33232" s="33" t="s">
        <v>563</v>
      </c>
      <c r="D33232" s="33" t="s">
        <v>564</v>
      </c>
      <c r="E33232" s="34">
        <v>61391</v>
      </c>
      <c r="F33232" s="35">
        <v>1.044</v>
      </c>
      <c r="G33232" s="34">
        <v>465.8</v>
      </c>
    </row>
    <row r="33233" spans="1:7">
      <c r="A33233" s="32">
        <v>2018</v>
      </c>
      <c r="B33233" s="32">
        <v>2336</v>
      </c>
      <c r="C33233" s="33" t="s">
        <v>563</v>
      </c>
      <c r="D33233" s="33" t="s">
        <v>564</v>
      </c>
      <c r="E33233" s="34">
        <v>86442</v>
      </c>
      <c r="F33233" s="35">
        <v>1.044</v>
      </c>
      <c r="G33233" s="34">
        <v>465.8</v>
      </c>
    </row>
    <row r="33234" spans="1:7">
      <c r="A33234" s="32">
        <v>2018</v>
      </c>
      <c r="B33234" s="32">
        <v>2336</v>
      </c>
      <c r="C33234" s="33" t="s">
        <v>563</v>
      </c>
      <c r="D33234" s="33" t="s">
        <v>564</v>
      </c>
      <c r="E33234" s="34">
        <v>2297035</v>
      </c>
      <c r="F33234" s="35">
        <v>1.044</v>
      </c>
      <c r="G33234" s="34">
        <v>462.7</v>
      </c>
    </row>
    <row r="33235" spans="1:7">
      <c r="A33235" s="32">
        <v>2018</v>
      </c>
      <c r="B33235" s="32">
        <v>2364</v>
      </c>
      <c r="C33235" s="33" t="s">
        <v>565</v>
      </c>
      <c r="D33235" s="33" t="s">
        <v>566</v>
      </c>
      <c r="E33235" s="34">
        <v>491</v>
      </c>
      <c r="F33235" s="35">
        <v>5.8</v>
      </c>
      <c r="G33235" s="34">
        <v>1555</v>
      </c>
    </row>
    <row r="33236" spans="1:7">
      <c r="A33236" s="32">
        <v>2018</v>
      </c>
      <c r="B33236" s="32">
        <v>2367</v>
      </c>
      <c r="C33236" s="33" t="s">
        <v>353</v>
      </c>
      <c r="D33236" s="33" t="s">
        <v>354</v>
      </c>
      <c r="E33236" s="34">
        <v>48502</v>
      </c>
      <c r="F33236" s="35">
        <v>22.1</v>
      </c>
      <c r="G33236" s="34">
        <v>411.5</v>
      </c>
    </row>
    <row r="33237" spans="1:7">
      <c r="A33237" s="32">
        <v>2018</v>
      </c>
      <c r="B33237" s="32">
        <v>2367</v>
      </c>
      <c r="C33237" s="33" t="s">
        <v>563</v>
      </c>
      <c r="D33237" s="33" t="s">
        <v>564</v>
      </c>
      <c r="E33237" s="34">
        <v>1940</v>
      </c>
      <c r="F33237" s="35">
        <v>1.05</v>
      </c>
      <c r="G33237" s="34">
        <v>1230</v>
      </c>
    </row>
    <row r="33238" spans="1:7">
      <c r="A33238" s="32">
        <v>2018</v>
      </c>
      <c r="B33238" s="32">
        <v>2390</v>
      </c>
      <c r="C33238" s="33" t="s">
        <v>565</v>
      </c>
      <c r="D33238" s="33" t="s">
        <v>566</v>
      </c>
      <c r="E33238" s="34">
        <v>16</v>
      </c>
      <c r="F33238" s="35">
        <v>5.8250000000000002</v>
      </c>
      <c r="G33238" s="34" t="s">
        <v>364</v>
      </c>
    </row>
    <row r="33239" spans="1:7">
      <c r="A33239" s="32">
        <v>2018</v>
      </c>
      <c r="B33239" s="32">
        <v>2390</v>
      </c>
      <c r="C33239" s="33" t="s">
        <v>563</v>
      </c>
      <c r="D33239" s="33" t="s">
        <v>564</v>
      </c>
      <c r="E33239" s="34">
        <v>1181</v>
      </c>
      <c r="F33239" s="35">
        <v>1.028</v>
      </c>
      <c r="G33239" s="34" t="s">
        <v>364</v>
      </c>
    </row>
    <row r="33240" spans="1:7">
      <c r="A33240" s="32">
        <v>2018</v>
      </c>
      <c r="B33240" s="32">
        <v>2393</v>
      </c>
      <c r="C33240" s="33" t="s">
        <v>563</v>
      </c>
      <c r="D33240" s="33" t="s">
        <v>564</v>
      </c>
      <c r="E33240" s="34">
        <v>436</v>
      </c>
      <c r="F33240" s="35">
        <v>1.03</v>
      </c>
      <c r="G33240" s="34" t="s">
        <v>364</v>
      </c>
    </row>
    <row r="33241" spans="1:7">
      <c r="A33241" s="32">
        <v>2018</v>
      </c>
      <c r="B33241" s="32">
        <v>2393</v>
      </c>
      <c r="C33241" s="33" t="s">
        <v>563</v>
      </c>
      <c r="D33241" s="33" t="s">
        <v>564</v>
      </c>
      <c r="E33241" s="34">
        <v>1076</v>
      </c>
      <c r="F33241" s="35">
        <v>1.03</v>
      </c>
      <c r="G33241" s="34" t="s">
        <v>364</v>
      </c>
    </row>
    <row r="33242" spans="1:7">
      <c r="A33242" s="32">
        <v>2018</v>
      </c>
      <c r="B33242" s="32">
        <v>2398</v>
      </c>
      <c r="C33242" s="33" t="s">
        <v>563</v>
      </c>
      <c r="D33242" s="33" t="s">
        <v>564</v>
      </c>
      <c r="E33242" s="34">
        <v>714540</v>
      </c>
      <c r="F33242" s="35">
        <v>1.03</v>
      </c>
      <c r="G33242" s="34" t="s">
        <v>364</v>
      </c>
    </row>
    <row r="33243" spans="1:7">
      <c r="A33243" s="32">
        <v>2018</v>
      </c>
      <c r="B33243" s="32">
        <v>2399</v>
      </c>
      <c r="C33243" s="33" t="s">
        <v>563</v>
      </c>
      <c r="D33243" s="33" t="s">
        <v>564</v>
      </c>
      <c r="E33243" s="34">
        <v>26091</v>
      </c>
      <c r="F33243" s="35">
        <v>1.3</v>
      </c>
      <c r="G33243" s="34" t="s">
        <v>364</v>
      </c>
    </row>
    <row r="33244" spans="1:7">
      <c r="A33244" s="32">
        <v>2018</v>
      </c>
      <c r="B33244" s="32">
        <v>2404</v>
      </c>
      <c r="C33244" s="33" t="s">
        <v>563</v>
      </c>
      <c r="D33244" s="33" t="s">
        <v>564</v>
      </c>
      <c r="E33244" s="34">
        <v>228234</v>
      </c>
      <c r="F33244" s="35">
        <v>1.03</v>
      </c>
      <c r="G33244" s="34" t="s">
        <v>364</v>
      </c>
    </row>
    <row r="33245" spans="1:7">
      <c r="A33245" s="32">
        <v>2018</v>
      </c>
      <c r="B33245" s="32">
        <v>2406</v>
      </c>
      <c r="C33245" s="33" t="s">
        <v>563</v>
      </c>
      <c r="D33245" s="33" t="s">
        <v>564</v>
      </c>
      <c r="E33245" s="34">
        <v>2820008</v>
      </c>
      <c r="F33245" s="35">
        <v>1.0529999999999999</v>
      </c>
      <c r="G33245" s="34" t="s">
        <v>364</v>
      </c>
    </row>
    <row r="33246" spans="1:7">
      <c r="A33246" s="32">
        <v>2018</v>
      </c>
      <c r="B33246" s="32">
        <v>2411</v>
      </c>
      <c r="C33246" s="33" t="s">
        <v>563</v>
      </c>
      <c r="D33246" s="33" t="s">
        <v>564</v>
      </c>
      <c r="E33246" s="34">
        <v>2165811</v>
      </c>
      <c r="F33246" s="35">
        <v>1.0529999999999999</v>
      </c>
      <c r="G33246" s="34" t="s">
        <v>364</v>
      </c>
    </row>
    <row r="33247" spans="1:7">
      <c r="A33247" s="32">
        <v>2018</v>
      </c>
      <c r="B33247" s="32">
        <v>2442</v>
      </c>
      <c r="C33247" s="33" t="s">
        <v>563</v>
      </c>
      <c r="D33247" s="33" t="s">
        <v>564</v>
      </c>
      <c r="E33247" s="34">
        <v>57464</v>
      </c>
      <c r="F33247" s="35">
        <v>1.018</v>
      </c>
      <c r="G33247" s="34">
        <v>606</v>
      </c>
    </row>
    <row r="33248" spans="1:7">
      <c r="A33248" s="32">
        <v>2018</v>
      </c>
      <c r="B33248" s="32">
        <v>2442</v>
      </c>
      <c r="C33248" s="33" t="s">
        <v>363</v>
      </c>
      <c r="D33248" s="33" t="s">
        <v>354</v>
      </c>
      <c r="E33248" s="34">
        <v>412366</v>
      </c>
      <c r="F33248" s="35">
        <v>17.622</v>
      </c>
      <c r="G33248" s="34">
        <v>299.39999999999998</v>
      </c>
    </row>
    <row r="33249" spans="1:7">
      <c r="A33249" s="32">
        <v>2018</v>
      </c>
      <c r="B33249" s="32">
        <v>2444</v>
      </c>
      <c r="C33249" s="33" t="s">
        <v>563</v>
      </c>
      <c r="D33249" s="33" t="s">
        <v>564</v>
      </c>
      <c r="E33249" s="34">
        <v>3748</v>
      </c>
      <c r="F33249" s="35">
        <v>1.054</v>
      </c>
      <c r="G33249" s="34">
        <v>173.6</v>
      </c>
    </row>
    <row r="33250" spans="1:7">
      <c r="A33250" s="32">
        <v>2018</v>
      </c>
      <c r="B33250" s="32">
        <v>2444</v>
      </c>
      <c r="C33250" s="33" t="s">
        <v>563</v>
      </c>
      <c r="D33250" s="33" t="s">
        <v>564</v>
      </c>
      <c r="E33250" s="34">
        <v>50507</v>
      </c>
      <c r="F33250" s="35">
        <v>1.054</v>
      </c>
      <c r="G33250" s="34">
        <v>290.2</v>
      </c>
    </row>
    <row r="33251" spans="1:7">
      <c r="A33251" s="32">
        <v>2018</v>
      </c>
      <c r="B33251" s="32">
        <v>2444</v>
      </c>
      <c r="C33251" s="33" t="s">
        <v>563</v>
      </c>
      <c r="D33251" s="33" t="s">
        <v>564</v>
      </c>
      <c r="E33251" s="34">
        <v>56654</v>
      </c>
      <c r="F33251" s="35">
        <v>1.054</v>
      </c>
      <c r="G33251" s="34">
        <v>188.1</v>
      </c>
    </row>
    <row r="33252" spans="1:7">
      <c r="A33252" s="32">
        <v>2018</v>
      </c>
      <c r="B33252" s="32">
        <v>2444</v>
      </c>
      <c r="C33252" s="33" t="s">
        <v>563</v>
      </c>
      <c r="D33252" s="33" t="s">
        <v>564</v>
      </c>
      <c r="E33252" s="34">
        <v>79036</v>
      </c>
      <c r="F33252" s="35">
        <v>1.054</v>
      </c>
      <c r="G33252" s="34">
        <v>226</v>
      </c>
    </row>
    <row r="33253" spans="1:7">
      <c r="A33253" s="32">
        <v>2018</v>
      </c>
      <c r="B33253" s="32">
        <v>2444</v>
      </c>
      <c r="C33253" s="33" t="s">
        <v>563</v>
      </c>
      <c r="D33253" s="33" t="s">
        <v>564</v>
      </c>
      <c r="E33253" s="34">
        <v>170661</v>
      </c>
      <c r="F33253" s="35">
        <v>1.054</v>
      </c>
      <c r="G33253" s="34">
        <v>242.6</v>
      </c>
    </row>
    <row r="33254" spans="1:7">
      <c r="A33254" s="32">
        <v>2018</v>
      </c>
      <c r="B33254" s="32">
        <v>2444</v>
      </c>
      <c r="C33254" s="33" t="s">
        <v>563</v>
      </c>
      <c r="D33254" s="33" t="s">
        <v>564</v>
      </c>
      <c r="E33254" s="34">
        <v>344069</v>
      </c>
      <c r="F33254" s="35">
        <v>1.054</v>
      </c>
      <c r="G33254" s="34">
        <v>217.9</v>
      </c>
    </row>
    <row r="33255" spans="1:7">
      <c r="A33255" s="32">
        <v>2018</v>
      </c>
      <c r="B33255" s="32">
        <v>2444</v>
      </c>
      <c r="C33255" s="33" t="s">
        <v>563</v>
      </c>
      <c r="D33255" s="33" t="s">
        <v>564</v>
      </c>
      <c r="E33255" s="34">
        <v>9099</v>
      </c>
      <c r="F33255" s="35">
        <v>1.054</v>
      </c>
      <c r="G33255" s="34">
        <v>181.5</v>
      </c>
    </row>
    <row r="33256" spans="1:7">
      <c r="A33256" s="32">
        <v>2018</v>
      </c>
      <c r="B33256" s="32">
        <v>2444</v>
      </c>
      <c r="C33256" s="33" t="s">
        <v>563</v>
      </c>
      <c r="D33256" s="33" t="s">
        <v>564</v>
      </c>
      <c r="E33256" s="34">
        <v>14773</v>
      </c>
      <c r="F33256" s="35">
        <v>1.054</v>
      </c>
      <c r="G33256" s="34">
        <v>188.7</v>
      </c>
    </row>
    <row r="33257" spans="1:7">
      <c r="A33257" s="32">
        <v>2018</v>
      </c>
      <c r="B33257" s="32">
        <v>2446</v>
      </c>
      <c r="C33257" s="33" t="s">
        <v>563</v>
      </c>
      <c r="D33257" s="33" t="s">
        <v>564</v>
      </c>
      <c r="E33257" s="34">
        <v>202580</v>
      </c>
      <c r="F33257" s="35">
        <v>1.0209999999999999</v>
      </c>
      <c r="G33257" s="34">
        <v>192.1</v>
      </c>
    </row>
    <row r="33258" spans="1:7">
      <c r="A33258" s="32">
        <v>2018</v>
      </c>
      <c r="B33258" s="32">
        <v>2446</v>
      </c>
      <c r="C33258" s="33" t="s">
        <v>563</v>
      </c>
      <c r="D33258" s="33" t="s">
        <v>564</v>
      </c>
      <c r="E33258" s="34">
        <v>205554</v>
      </c>
      <c r="F33258" s="35">
        <v>1.0209999999999999</v>
      </c>
      <c r="G33258" s="34">
        <v>192.1</v>
      </c>
    </row>
    <row r="33259" spans="1:7">
      <c r="A33259" s="32">
        <v>2018</v>
      </c>
      <c r="B33259" s="32">
        <v>2451</v>
      </c>
      <c r="C33259" s="33" t="s">
        <v>353</v>
      </c>
      <c r="D33259" s="33" t="s">
        <v>354</v>
      </c>
      <c r="E33259" s="34">
        <v>381070</v>
      </c>
      <c r="F33259" s="35">
        <v>19.934000000000001</v>
      </c>
      <c r="G33259" s="34">
        <v>182</v>
      </c>
    </row>
    <row r="33260" spans="1:7">
      <c r="A33260" s="32">
        <v>2018</v>
      </c>
      <c r="B33260" s="32">
        <v>2451</v>
      </c>
      <c r="C33260" s="33" t="s">
        <v>565</v>
      </c>
      <c r="D33260" s="33" t="s">
        <v>566</v>
      </c>
      <c r="E33260" s="34">
        <v>6503</v>
      </c>
      <c r="F33260" s="35">
        <v>5.66</v>
      </c>
      <c r="G33260" s="34">
        <v>1868</v>
      </c>
    </row>
    <row r="33261" spans="1:7">
      <c r="A33261" s="32">
        <v>2018</v>
      </c>
      <c r="B33261" s="32">
        <v>2454</v>
      </c>
      <c r="C33261" s="33" t="s">
        <v>563</v>
      </c>
      <c r="D33261" s="33" t="s">
        <v>564</v>
      </c>
      <c r="E33261" s="34">
        <v>121178</v>
      </c>
      <c r="F33261" s="35">
        <v>1.022</v>
      </c>
      <c r="G33261" s="34">
        <v>192.1</v>
      </c>
    </row>
    <row r="33262" spans="1:7">
      <c r="A33262" s="32">
        <v>2018</v>
      </c>
      <c r="B33262" s="32">
        <v>2454</v>
      </c>
      <c r="C33262" s="33" t="s">
        <v>563</v>
      </c>
      <c r="D33262" s="33" t="s">
        <v>564</v>
      </c>
      <c r="E33262" s="34">
        <v>1045166</v>
      </c>
      <c r="F33262" s="35">
        <v>1.022</v>
      </c>
      <c r="G33262" s="34">
        <v>192.1</v>
      </c>
    </row>
    <row r="33263" spans="1:7">
      <c r="A33263" s="32">
        <v>2018</v>
      </c>
      <c r="B33263" s="32">
        <v>2480</v>
      </c>
      <c r="C33263" s="33" t="s">
        <v>565</v>
      </c>
      <c r="D33263" s="33" t="s">
        <v>566</v>
      </c>
      <c r="E33263" s="34">
        <v>12</v>
      </c>
      <c r="F33263" s="35">
        <v>5.7960000000000003</v>
      </c>
      <c r="G33263" s="34" t="s">
        <v>364</v>
      </c>
    </row>
    <row r="33264" spans="1:7">
      <c r="A33264" s="32">
        <v>2018</v>
      </c>
      <c r="B33264" s="32">
        <v>2480</v>
      </c>
      <c r="C33264" s="33" t="s">
        <v>563</v>
      </c>
      <c r="D33264" s="33" t="s">
        <v>564</v>
      </c>
      <c r="E33264" s="34">
        <v>7760</v>
      </c>
      <c r="F33264" s="35">
        <v>1.02</v>
      </c>
      <c r="G33264" s="34" t="s">
        <v>364</v>
      </c>
    </row>
    <row r="33265" spans="1:7">
      <c r="A33265" s="32">
        <v>2018</v>
      </c>
      <c r="B33265" s="32">
        <v>2490</v>
      </c>
      <c r="C33265" s="33" t="s">
        <v>563</v>
      </c>
      <c r="D33265" s="33" t="s">
        <v>564</v>
      </c>
      <c r="E33265" s="34">
        <v>710819</v>
      </c>
      <c r="F33265" s="35">
        <v>1.03</v>
      </c>
      <c r="G33265" s="34" t="s">
        <v>364</v>
      </c>
    </row>
    <row r="33266" spans="1:7">
      <c r="A33266" s="32">
        <v>2018</v>
      </c>
      <c r="B33266" s="32">
        <v>2493</v>
      </c>
      <c r="C33266" s="33" t="s">
        <v>563</v>
      </c>
      <c r="D33266" s="33" t="s">
        <v>564</v>
      </c>
      <c r="E33266" s="34">
        <v>3082985</v>
      </c>
      <c r="F33266" s="35">
        <v>1.05</v>
      </c>
      <c r="G33266" s="34">
        <v>681</v>
      </c>
    </row>
    <row r="33267" spans="1:7">
      <c r="A33267" s="32">
        <v>2018</v>
      </c>
      <c r="B33267" s="32">
        <v>2494</v>
      </c>
      <c r="C33267" s="33" t="s">
        <v>565</v>
      </c>
      <c r="D33267" s="33" t="s">
        <v>566</v>
      </c>
      <c r="E33267" s="34">
        <v>466</v>
      </c>
      <c r="F33267" s="35">
        <v>5.83</v>
      </c>
      <c r="G33267" s="34" t="s">
        <v>364</v>
      </c>
    </row>
    <row r="33268" spans="1:7">
      <c r="A33268" s="32">
        <v>2018</v>
      </c>
      <c r="B33268" s="32">
        <v>2494</v>
      </c>
      <c r="C33268" s="33" t="s">
        <v>563</v>
      </c>
      <c r="D33268" s="33" t="s">
        <v>564</v>
      </c>
      <c r="E33268" s="34">
        <v>17805</v>
      </c>
      <c r="F33268" s="35">
        <v>1.03</v>
      </c>
      <c r="G33268" s="34" t="s">
        <v>364</v>
      </c>
    </row>
    <row r="33269" spans="1:7">
      <c r="A33269" s="32">
        <v>2018</v>
      </c>
      <c r="B33269" s="32">
        <v>2499</v>
      </c>
      <c r="C33269" s="33" t="s">
        <v>565</v>
      </c>
      <c r="D33269" s="33" t="s">
        <v>566</v>
      </c>
      <c r="E33269" s="34">
        <v>624</v>
      </c>
      <c r="F33269" s="35">
        <v>5.83</v>
      </c>
      <c r="G33269" s="34" t="s">
        <v>364</v>
      </c>
    </row>
    <row r="33270" spans="1:7">
      <c r="A33270" s="32">
        <v>2018</v>
      </c>
      <c r="B33270" s="32">
        <v>2499</v>
      </c>
      <c r="C33270" s="33" t="s">
        <v>563</v>
      </c>
      <c r="D33270" s="33" t="s">
        <v>564</v>
      </c>
      <c r="E33270" s="34">
        <v>77927</v>
      </c>
      <c r="F33270" s="35">
        <v>1.03</v>
      </c>
      <c r="G33270" s="34" t="s">
        <v>364</v>
      </c>
    </row>
    <row r="33271" spans="1:7">
      <c r="A33271" s="32">
        <v>2018</v>
      </c>
      <c r="B33271" s="32">
        <v>2500</v>
      </c>
      <c r="C33271" s="33" t="s">
        <v>563</v>
      </c>
      <c r="D33271" s="33" t="s">
        <v>564</v>
      </c>
      <c r="E33271" s="34">
        <v>1373363</v>
      </c>
      <c r="F33271" s="35">
        <v>1.0289999999999999</v>
      </c>
      <c r="G33271" s="34" t="s">
        <v>364</v>
      </c>
    </row>
    <row r="33272" spans="1:7">
      <c r="A33272" s="32">
        <v>2018</v>
      </c>
      <c r="B33272" s="32">
        <v>2500</v>
      </c>
      <c r="C33272" s="33" t="s">
        <v>567</v>
      </c>
      <c r="D33272" s="33" t="s">
        <v>566</v>
      </c>
      <c r="E33272" s="34">
        <v>35969</v>
      </c>
      <c r="F33272" s="35">
        <v>5.9</v>
      </c>
      <c r="G33272" s="34" t="s">
        <v>364</v>
      </c>
    </row>
    <row r="33273" spans="1:7">
      <c r="A33273" s="32">
        <v>2018</v>
      </c>
      <c r="B33273" s="32">
        <v>2511</v>
      </c>
      <c r="C33273" s="33" t="s">
        <v>563</v>
      </c>
      <c r="D33273" s="33" t="s">
        <v>564</v>
      </c>
      <c r="E33273" s="34">
        <v>1012815</v>
      </c>
      <c r="F33273" s="35">
        <v>1.03</v>
      </c>
      <c r="G33273" s="34">
        <v>632</v>
      </c>
    </row>
    <row r="33274" spans="1:7">
      <c r="A33274" s="32">
        <v>2018</v>
      </c>
      <c r="B33274" s="32">
        <v>2516</v>
      </c>
      <c r="C33274" s="33" t="s">
        <v>563</v>
      </c>
      <c r="D33274" s="33" t="s">
        <v>564</v>
      </c>
      <c r="E33274" s="34">
        <v>1116106</v>
      </c>
      <c r="F33274" s="35">
        <v>1.036</v>
      </c>
      <c r="G33274" s="34">
        <v>633</v>
      </c>
    </row>
    <row r="33275" spans="1:7">
      <c r="A33275" s="32">
        <v>2018</v>
      </c>
      <c r="B33275" s="32">
        <v>2516</v>
      </c>
      <c r="C33275" s="33" t="s">
        <v>567</v>
      </c>
      <c r="D33275" s="33" t="s">
        <v>566</v>
      </c>
      <c r="E33275" s="34">
        <v>85142</v>
      </c>
      <c r="F33275" s="35">
        <v>6.17</v>
      </c>
      <c r="G33275" s="34">
        <v>1029</v>
      </c>
    </row>
    <row r="33276" spans="1:7">
      <c r="A33276" s="32">
        <v>2018</v>
      </c>
      <c r="B33276" s="32">
        <v>2517</v>
      </c>
      <c r="C33276" s="33" t="s">
        <v>565</v>
      </c>
      <c r="D33276" s="33" t="s">
        <v>566</v>
      </c>
      <c r="E33276" s="34">
        <v>483</v>
      </c>
      <c r="F33276" s="35">
        <v>5.6829999999999998</v>
      </c>
      <c r="G33276" s="34">
        <v>1735.3</v>
      </c>
    </row>
    <row r="33277" spans="1:7">
      <c r="A33277" s="32">
        <v>2018</v>
      </c>
      <c r="B33277" s="32">
        <v>2517</v>
      </c>
      <c r="C33277" s="33" t="s">
        <v>563</v>
      </c>
      <c r="D33277" s="33" t="s">
        <v>564</v>
      </c>
      <c r="E33277" s="34">
        <v>53920</v>
      </c>
      <c r="F33277" s="35">
        <v>1.026</v>
      </c>
      <c r="G33277" s="34">
        <v>587.1</v>
      </c>
    </row>
    <row r="33278" spans="1:7">
      <c r="A33278" s="32">
        <v>2018</v>
      </c>
      <c r="B33278" s="32">
        <v>2517</v>
      </c>
      <c r="C33278" s="33" t="s">
        <v>567</v>
      </c>
      <c r="D33278" s="33" t="s">
        <v>566</v>
      </c>
      <c r="E33278" s="34">
        <v>4867</v>
      </c>
      <c r="F33278" s="35">
        <v>6.3419999999999996</v>
      </c>
      <c r="G33278" s="34">
        <v>920.3</v>
      </c>
    </row>
    <row r="33279" spans="1:7">
      <c r="A33279" s="32">
        <v>2018</v>
      </c>
      <c r="B33279" s="32">
        <v>2535</v>
      </c>
      <c r="C33279" s="33" t="s">
        <v>353</v>
      </c>
      <c r="D33279" s="33" t="s">
        <v>354</v>
      </c>
      <c r="E33279" s="34">
        <v>1195</v>
      </c>
      <c r="F33279" s="35">
        <v>22.120999999999999</v>
      </c>
      <c r="G33279" s="34" t="s">
        <v>364</v>
      </c>
    </row>
    <row r="33280" spans="1:7">
      <c r="A33280" s="32">
        <v>2018</v>
      </c>
      <c r="B33280" s="32">
        <v>2535</v>
      </c>
      <c r="C33280" s="33" t="s">
        <v>565</v>
      </c>
      <c r="D33280" s="33" t="s">
        <v>566</v>
      </c>
      <c r="E33280" s="34">
        <v>151</v>
      </c>
      <c r="F33280" s="35">
        <v>5.6689999999999996</v>
      </c>
      <c r="G33280" s="34" t="s">
        <v>364</v>
      </c>
    </row>
    <row r="33281" spans="1:7">
      <c r="A33281" s="32">
        <v>2018</v>
      </c>
      <c r="B33281" s="32">
        <v>2539</v>
      </c>
      <c r="C33281" s="33" t="s">
        <v>563</v>
      </c>
      <c r="D33281" s="33" t="s">
        <v>564</v>
      </c>
      <c r="E33281" s="34">
        <v>2090746</v>
      </c>
      <c r="F33281" s="35">
        <v>1.0309999999999999</v>
      </c>
      <c r="G33281" s="34" t="s">
        <v>364</v>
      </c>
    </row>
    <row r="33282" spans="1:7">
      <c r="A33282" s="32">
        <v>2018</v>
      </c>
      <c r="B33282" s="32">
        <v>2625</v>
      </c>
      <c r="C33282" s="33" t="s">
        <v>563</v>
      </c>
      <c r="D33282" s="33" t="s">
        <v>564</v>
      </c>
      <c r="E33282" s="34">
        <v>21150</v>
      </c>
      <c r="F33282" s="35">
        <v>1.03</v>
      </c>
      <c r="G33282" s="34" t="s">
        <v>364</v>
      </c>
    </row>
    <row r="33283" spans="1:7">
      <c r="A33283" s="32">
        <v>2018</v>
      </c>
      <c r="B33283" s="32">
        <v>2706</v>
      </c>
      <c r="C33283" s="33" t="s">
        <v>353</v>
      </c>
      <c r="D33283" s="33" t="s">
        <v>354</v>
      </c>
      <c r="E33283" s="34">
        <v>11049</v>
      </c>
      <c r="F33283" s="35">
        <v>23.652000000000001</v>
      </c>
      <c r="G33283" s="34">
        <v>327.7</v>
      </c>
    </row>
    <row r="33284" spans="1:7">
      <c r="A33284" s="32">
        <v>2018</v>
      </c>
      <c r="B33284" s="32">
        <v>2706</v>
      </c>
      <c r="C33284" s="33" t="s">
        <v>565</v>
      </c>
      <c r="D33284" s="33" t="s">
        <v>566</v>
      </c>
      <c r="E33284" s="34">
        <v>8478</v>
      </c>
      <c r="F33284" s="35">
        <v>5.8</v>
      </c>
      <c r="G33284" s="34">
        <v>1371.9</v>
      </c>
    </row>
    <row r="33285" spans="1:7">
      <c r="A33285" s="32">
        <v>2018</v>
      </c>
      <c r="B33285" s="32">
        <v>2706</v>
      </c>
      <c r="C33285" s="33" t="s">
        <v>353</v>
      </c>
      <c r="D33285" s="33" t="s">
        <v>354</v>
      </c>
      <c r="E33285" s="34">
        <v>11722</v>
      </c>
      <c r="F33285" s="35">
        <v>25.981999999999999</v>
      </c>
      <c r="G33285" s="34">
        <v>336.6</v>
      </c>
    </row>
    <row r="33286" spans="1:7">
      <c r="A33286" s="32">
        <v>2018</v>
      </c>
      <c r="B33286" s="32">
        <v>2706</v>
      </c>
      <c r="C33286" s="33" t="s">
        <v>353</v>
      </c>
      <c r="D33286" s="33" t="s">
        <v>354</v>
      </c>
      <c r="E33286" s="34">
        <v>10789</v>
      </c>
      <c r="F33286" s="35">
        <v>24.902000000000001</v>
      </c>
      <c r="G33286" s="34">
        <v>339.1</v>
      </c>
    </row>
    <row r="33287" spans="1:7">
      <c r="A33287" s="32">
        <v>2018</v>
      </c>
      <c r="B33287" s="32">
        <v>2706</v>
      </c>
      <c r="C33287" s="33" t="s">
        <v>353</v>
      </c>
      <c r="D33287" s="33" t="s">
        <v>354</v>
      </c>
      <c r="E33287" s="34">
        <v>11825</v>
      </c>
      <c r="F33287" s="35">
        <v>26.391999999999999</v>
      </c>
      <c r="G33287" s="34">
        <v>365.1</v>
      </c>
    </row>
    <row r="33288" spans="1:7">
      <c r="A33288" s="32">
        <v>2018</v>
      </c>
      <c r="B33288" s="32">
        <v>2706</v>
      </c>
      <c r="C33288" s="33" t="s">
        <v>353</v>
      </c>
      <c r="D33288" s="33" t="s">
        <v>354</v>
      </c>
      <c r="E33288" s="34">
        <v>9485</v>
      </c>
      <c r="F33288" s="35">
        <v>26.175999999999998</v>
      </c>
      <c r="G33288" s="34">
        <v>395.5</v>
      </c>
    </row>
    <row r="33289" spans="1:7">
      <c r="A33289" s="32">
        <v>2018</v>
      </c>
      <c r="B33289" s="32">
        <v>2706</v>
      </c>
      <c r="C33289" s="33" t="s">
        <v>353</v>
      </c>
      <c r="D33289" s="33" t="s">
        <v>354</v>
      </c>
      <c r="E33289" s="34">
        <v>11751</v>
      </c>
      <c r="F33289" s="35">
        <v>25.571999999999999</v>
      </c>
      <c r="G33289" s="34">
        <v>353.6</v>
      </c>
    </row>
    <row r="33290" spans="1:7">
      <c r="A33290" s="32">
        <v>2018</v>
      </c>
      <c r="B33290" s="32">
        <v>2706</v>
      </c>
      <c r="C33290" s="33" t="s">
        <v>563</v>
      </c>
      <c r="D33290" s="33" t="s">
        <v>564</v>
      </c>
      <c r="E33290" s="34">
        <v>9170</v>
      </c>
      <c r="F33290" s="35">
        <v>1.0269999999999999</v>
      </c>
      <c r="G33290" s="34">
        <v>621.5</v>
      </c>
    </row>
    <row r="33291" spans="1:7">
      <c r="A33291" s="32">
        <v>2018</v>
      </c>
      <c r="B33291" s="32">
        <v>2712</v>
      </c>
      <c r="C33291" s="33" t="s">
        <v>353</v>
      </c>
      <c r="D33291" s="33" t="s">
        <v>354</v>
      </c>
      <c r="E33291" s="34">
        <v>12798</v>
      </c>
      <c r="F33291" s="35">
        <v>26.178000000000001</v>
      </c>
      <c r="G33291" s="34">
        <v>314.5</v>
      </c>
    </row>
    <row r="33292" spans="1:7">
      <c r="A33292" s="32">
        <v>2018</v>
      </c>
      <c r="B33292" s="32">
        <v>2712</v>
      </c>
      <c r="C33292" s="33" t="s">
        <v>353</v>
      </c>
      <c r="D33292" s="33" t="s">
        <v>354</v>
      </c>
      <c r="E33292" s="34">
        <v>12211</v>
      </c>
      <c r="F33292" s="35">
        <v>25.922000000000001</v>
      </c>
      <c r="G33292" s="34">
        <v>355.1</v>
      </c>
    </row>
    <row r="33293" spans="1:7">
      <c r="A33293" s="32">
        <v>2018</v>
      </c>
      <c r="B33293" s="32">
        <v>2712</v>
      </c>
      <c r="C33293" s="33" t="s">
        <v>353</v>
      </c>
      <c r="D33293" s="33" t="s">
        <v>354</v>
      </c>
      <c r="E33293" s="34">
        <v>51602</v>
      </c>
      <c r="F33293" s="35">
        <v>23.66</v>
      </c>
      <c r="G33293" s="34">
        <v>357.5</v>
      </c>
    </row>
    <row r="33294" spans="1:7">
      <c r="A33294" s="32">
        <v>2018</v>
      </c>
      <c r="B33294" s="32">
        <v>2712</v>
      </c>
      <c r="C33294" s="33" t="s">
        <v>353</v>
      </c>
      <c r="D33294" s="33" t="s">
        <v>354</v>
      </c>
      <c r="E33294" s="34">
        <v>37662</v>
      </c>
      <c r="F33294" s="35">
        <v>24.873999999999999</v>
      </c>
      <c r="G33294" s="34">
        <v>395.5</v>
      </c>
    </row>
    <row r="33295" spans="1:7">
      <c r="A33295" s="32">
        <v>2018</v>
      </c>
      <c r="B33295" s="32">
        <v>2712</v>
      </c>
      <c r="C33295" s="33" t="s">
        <v>353</v>
      </c>
      <c r="D33295" s="33" t="s">
        <v>354</v>
      </c>
      <c r="E33295" s="34">
        <v>12934</v>
      </c>
      <c r="F33295" s="35">
        <v>26.045999999999999</v>
      </c>
      <c r="G33295" s="34">
        <v>349.5</v>
      </c>
    </row>
    <row r="33296" spans="1:7">
      <c r="A33296" s="32">
        <v>2018</v>
      </c>
      <c r="B33296" s="32">
        <v>2712</v>
      </c>
      <c r="C33296" s="33" t="s">
        <v>353</v>
      </c>
      <c r="D33296" s="33" t="s">
        <v>354</v>
      </c>
      <c r="E33296" s="34">
        <v>13114</v>
      </c>
      <c r="F33296" s="35">
        <v>26.288</v>
      </c>
      <c r="G33296" s="34">
        <v>346.3</v>
      </c>
    </row>
    <row r="33297" spans="1:7">
      <c r="A33297" s="32">
        <v>2018</v>
      </c>
      <c r="B33297" s="32">
        <v>2712</v>
      </c>
      <c r="C33297" s="33" t="s">
        <v>353</v>
      </c>
      <c r="D33297" s="33" t="s">
        <v>354</v>
      </c>
      <c r="E33297" s="34">
        <v>25478</v>
      </c>
      <c r="F33297" s="35">
        <v>23.224</v>
      </c>
      <c r="G33297" s="34">
        <v>416.4</v>
      </c>
    </row>
    <row r="33298" spans="1:7">
      <c r="A33298" s="32">
        <v>2018</v>
      </c>
      <c r="B33298" s="32">
        <v>2712</v>
      </c>
      <c r="C33298" s="33" t="s">
        <v>353</v>
      </c>
      <c r="D33298" s="33" t="s">
        <v>354</v>
      </c>
      <c r="E33298" s="34">
        <v>37028</v>
      </c>
      <c r="F33298" s="35">
        <v>26.193999999999999</v>
      </c>
      <c r="G33298" s="34">
        <v>351.2</v>
      </c>
    </row>
    <row r="33299" spans="1:7">
      <c r="A33299" s="32">
        <v>2018</v>
      </c>
      <c r="B33299" s="32">
        <v>2718</v>
      </c>
      <c r="C33299" s="33" t="s">
        <v>565</v>
      </c>
      <c r="D33299" s="33" t="s">
        <v>566</v>
      </c>
      <c r="E33299" s="34">
        <v>1801</v>
      </c>
      <c r="F33299" s="35">
        <v>5.8</v>
      </c>
      <c r="G33299" s="34">
        <v>1371</v>
      </c>
    </row>
    <row r="33300" spans="1:7">
      <c r="A33300" s="32">
        <v>2018</v>
      </c>
      <c r="B33300" s="32">
        <v>2718</v>
      </c>
      <c r="C33300" s="33" t="s">
        <v>353</v>
      </c>
      <c r="D33300" s="33" t="s">
        <v>354</v>
      </c>
      <c r="E33300" s="34">
        <v>11945</v>
      </c>
      <c r="F33300" s="35">
        <v>22.527999999999999</v>
      </c>
      <c r="G33300" s="34">
        <v>398</v>
      </c>
    </row>
    <row r="33301" spans="1:7">
      <c r="A33301" s="32">
        <v>2018</v>
      </c>
      <c r="B33301" s="32">
        <v>2720</v>
      </c>
      <c r="C33301" s="33" t="s">
        <v>563</v>
      </c>
      <c r="D33301" s="33" t="s">
        <v>564</v>
      </c>
      <c r="E33301" s="34">
        <v>263146</v>
      </c>
      <c r="F33301" s="35">
        <v>1.0289999999999999</v>
      </c>
      <c r="G33301" s="34">
        <v>392.4</v>
      </c>
    </row>
    <row r="33302" spans="1:7">
      <c r="A33302" s="32">
        <v>2018</v>
      </c>
      <c r="B33302" s="32">
        <v>2720</v>
      </c>
      <c r="C33302" s="33" t="s">
        <v>563</v>
      </c>
      <c r="D33302" s="33" t="s">
        <v>564</v>
      </c>
      <c r="E33302" s="34">
        <v>1658519</v>
      </c>
      <c r="F33302" s="35">
        <v>1.0289999999999999</v>
      </c>
      <c r="G33302" s="34">
        <v>392.4</v>
      </c>
    </row>
    <row r="33303" spans="1:7">
      <c r="A33303" s="32">
        <v>2018</v>
      </c>
      <c r="B33303" s="32">
        <v>2720</v>
      </c>
      <c r="C33303" s="33" t="s">
        <v>563</v>
      </c>
      <c r="D33303" s="33" t="s">
        <v>564</v>
      </c>
      <c r="E33303" s="34">
        <v>958625</v>
      </c>
      <c r="F33303" s="35">
        <v>1.0289999999999999</v>
      </c>
      <c r="G33303" s="34">
        <v>392.4</v>
      </c>
    </row>
    <row r="33304" spans="1:7">
      <c r="A33304" s="32">
        <v>2018</v>
      </c>
      <c r="B33304" s="32">
        <v>2721</v>
      </c>
      <c r="C33304" s="33" t="s">
        <v>353</v>
      </c>
      <c r="D33304" s="33" t="s">
        <v>354</v>
      </c>
      <c r="E33304" s="34">
        <v>12479</v>
      </c>
      <c r="F33304" s="35">
        <v>21.975999999999999</v>
      </c>
      <c r="G33304" s="34">
        <v>330.4</v>
      </c>
    </row>
    <row r="33305" spans="1:7">
      <c r="A33305" s="32">
        <v>2018</v>
      </c>
      <c r="B33305" s="32">
        <v>2721</v>
      </c>
      <c r="C33305" s="33" t="s">
        <v>353</v>
      </c>
      <c r="D33305" s="33" t="s">
        <v>354</v>
      </c>
      <c r="E33305" s="34">
        <v>70673</v>
      </c>
      <c r="F33305" s="35">
        <v>26.175999999999998</v>
      </c>
      <c r="G33305" s="34">
        <v>294.2</v>
      </c>
    </row>
    <row r="33306" spans="1:7">
      <c r="A33306" s="32">
        <v>2018</v>
      </c>
      <c r="B33306" s="32">
        <v>2721</v>
      </c>
      <c r="C33306" s="33" t="s">
        <v>353</v>
      </c>
      <c r="D33306" s="33" t="s">
        <v>354</v>
      </c>
      <c r="E33306" s="34">
        <v>12660</v>
      </c>
      <c r="F33306" s="35">
        <v>23.08</v>
      </c>
      <c r="G33306" s="34">
        <v>304</v>
      </c>
    </row>
    <row r="33307" spans="1:7">
      <c r="A33307" s="32">
        <v>2018</v>
      </c>
      <c r="B33307" s="32">
        <v>2721</v>
      </c>
      <c r="C33307" s="33" t="s">
        <v>565</v>
      </c>
      <c r="D33307" s="33" t="s">
        <v>566</v>
      </c>
      <c r="E33307" s="34">
        <v>3438</v>
      </c>
      <c r="F33307" s="35">
        <v>5.8</v>
      </c>
      <c r="G33307" s="34">
        <v>1370.8</v>
      </c>
    </row>
    <row r="33308" spans="1:7">
      <c r="A33308" s="32">
        <v>2018</v>
      </c>
      <c r="B33308" s="32">
        <v>2723</v>
      </c>
      <c r="C33308" s="33" t="s">
        <v>563</v>
      </c>
      <c r="D33308" s="33" t="s">
        <v>564</v>
      </c>
      <c r="E33308" s="34">
        <v>218945</v>
      </c>
      <c r="F33308" s="35">
        <v>1.0369999999999999</v>
      </c>
      <c r="G33308" s="34">
        <v>392</v>
      </c>
    </row>
    <row r="33309" spans="1:7">
      <c r="A33309" s="32">
        <v>2018</v>
      </c>
      <c r="B33309" s="32">
        <v>2723</v>
      </c>
      <c r="C33309" s="33" t="s">
        <v>563</v>
      </c>
      <c r="D33309" s="33" t="s">
        <v>564</v>
      </c>
      <c r="E33309" s="34">
        <v>1373676</v>
      </c>
      <c r="F33309" s="35">
        <v>1.0369999999999999</v>
      </c>
      <c r="G33309" s="34">
        <v>392</v>
      </c>
    </row>
    <row r="33310" spans="1:7">
      <c r="A33310" s="32">
        <v>2018</v>
      </c>
      <c r="B33310" s="32">
        <v>2723</v>
      </c>
      <c r="C33310" s="33" t="s">
        <v>563</v>
      </c>
      <c r="D33310" s="33" t="s">
        <v>564</v>
      </c>
      <c r="E33310" s="34">
        <v>1225586</v>
      </c>
      <c r="F33310" s="35">
        <v>1.0369999999999999</v>
      </c>
      <c r="G33310" s="34">
        <v>392</v>
      </c>
    </row>
    <row r="33311" spans="1:7">
      <c r="A33311" s="32">
        <v>2018</v>
      </c>
      <c r="B33311" s="32">
        <v>2727</v>
      </c>
      <c r="C33311" s="33" t="s">
        <v>353</v>
      </c>
      <c r="D33311" s="33" t="s">
        <v>354</v>
      </c>
      <c r="E33311" s="34">
        <v>35431</v>
      </c>
      <c r="F33311" s="35">
        <v>24.004000000000001</v>
      </c>
      <c r="G33311" s="34">
        <v>325.60000000000002</v>
      </c>
    </row>
    <row r="33312" spans="1:7">
      <c r="A33312" s="32">
        <v>2018</v>
      </c>
      <c r="B33312" s="32">
        <v>2727</v>
      </c>
      <c r="C33312" s="33" t="s">
        <v>353</v>
      </c>
      <c r="D33312" s="33" t="s">
        <v>354</v>
      </c>
      <c r="E33312" s="34">
        <v>23956</v>
      </c>
      <c r="F33312" s="35">
        <v>23.704000000000001</v>
      </c>
      <c r="G33312" s="34">
        <v>326.5</v>
      </c>
    </row>
    <row r="33313" spans="1:7">
      <c r="A33313" s="32">
        <v>2018</v>
      </c>
      <c r="B33313" s="32">
        <v>2727</v>
      </c>
      <c r="C33313" s="33" t="s">
        <v>353</v>
      </c>
      <c r="D33313" s="33" t="s">
        <v>354</v>
      </c>
      <c r="E33313" s="34">
        <v>60152</v>
      </c>
      <c r="F33313" s="35">
        <v>25.998000000000001</v>
      </c>
      <c r="G33313" s="34">
        <v>302</v>
      </c>
    </row>
    <row r="33314" spans="1:7">
      <c r="A33314" s="32">
        <v>2018</v>
      </c>
      <c r="B33314" s="32">
        <v>2727</v>
      </c>
      <c r="C33314" s="33" t="s">
        <v>353</v>
      </c>
      <c r="D33314" s="33" t="s">
        <v>354</v>
      </c>
      <c r="E33314" s="34">
        <v>46924</v>
      </c>
      <c r="F33314" s="35">
        <v>25.292000000000002</v>
      </c>
      <c r="G33314" s="34">
        <v>339.7</v>
      </c>
    </row>
    <row r="33315" spans="1:7">
      <c r="A33315" s="32">
        <v>2018</v>
      </c>
      <c r="B33315" s="32">
        <v>2727</v>
      </c>
      <c r="C33315" s="33" t="s">
        <v>353</v>
      </c>
      <c r="D33315" s="33" t="s">
        <v>354</v>
      </c>
      <c r="E33315" s="34">
        <v>38468</v>
      </c>
      <c r="F33315" s="35">
        <v>25.972000000000001</v>
      </c>
      <c r="G33315" s="34">
        <v>322.5</v>
      </c>
    </row>
    <row r="33316" spans="1:7">
      <c r="A33316" s="32">
        <v>2018</v>
      </c>
      <c r="B33316" s="32">
        <v>2727</v>
      </c>
      <c r="C33316" s="33" t="s">
        <v>353</v>
      </c>
      <c r="D33316" s="33" t="s">
        <v>354</v>
      </c>
      <c r="E33316" s="34">
        <v>11705</v>
      </c>
      <c r="F33316" s="35">
        <v>23.42</v>
      </c>
      <c r="G33316" s="34">
        <v>402.3</v>
      </c>
    </row>
    <row r="33317" spans="1:7">
      <c r="A33317" s="32">
        <v>2018</v>
      </c>
      <c r="B33317" s="32">
        <v>2727</v>
      </c>
      <c r="C33317" s="33" t="s">
        <v>353</v>
      </c>
      <c r="D33317" s="33" t="s">
        <v>354</v>
      </c>
      <c r="E33317" s="34">
        <v>11092</v>
      </c>
      <c r="F33317" s="35">
        <v>24.617999999999999</v>
      </c>
      <c r="G33317" s="34">
        <v>374.7</v>
      </c>
    </row>
    <row r="33318" spans="1:7">
      <c r="A33318" s="32">
        <v>2018</v>
      </c>
      <c r="B33318" s="32">
        <v>2727</v>
      </c>
      <c r="C33318" s="33" t="s">
        <v>353</v>
      </c>
      <c r="D33318" s="33" t="s">
        <v>354</v>
      </c>
      <c r="E33318" s="34">
        <v>11942</v>
      </c>
      <c r="F33318" s="35">
        <v>25.396000000000001</v>
      </c>
      <c r="G33318" s="34">
        <v>322.60000000000002</v>
      </c>
    </row>
    <row r="33319" spans="1:7">
      <c r="A33319" s="32">
        <v>2018</v>
      </c>
      <c r="B33319" s="32">
        <v>2727</v>
      </c>
      <c r="C33319" s="33" t="s">
        <v>353</v>
      </c>
      <c r="D33319" s="33" t="s">
        <v>354</v>
      </c>
      <c r="E33319" s="34">
        <v>11329</v>
      </c>
      <c r="F33319" s="35">
        <v>24.42</v>
      </c>
      <c r="G33319" s="34">
        <v>323.7</v>
      </c>
    </row>
    <row r="33320" spans="1:7">
      <c r="A33320" s="32">
        <v>2018</v>
      </c>
      <c r="B33320" s="32">
        <v>2727</v>
      </c>
      <c r="C33320" s="33" t="s">
        <v>353</v>
      </c>
      <c r="D33320" s="33" t="s">
        <v>354</v>
      </c>
      <c r="E33320" s="34">
        <v>11989</v>
      </c>
      <c r="F33320" s="35">
        <v>23.667999999999999</v>
      </c>
      <c r="G33320" s="34">
        <v>335.9</v>
      </c>
    </row>
    <row r="33321" spans="1:7">
      <c r="A33321" s="32">
        <v>2018</v>
      </c>
      <c r="B33321" s="32">
        <v>2790</v>
      </c>
      <c r="C33321" s="33" t="s">
        <v>563</v>
      </c>
      <c r="D33321" s="33" t="s">
        <v>564</v>
      </c>
      <c r="E33321" s="34">
        <v>3975</v>
      </c>
      <c r="F33321" s="35">
        <v>1.08</v>
      </c>
      <c r="G33321" s="34">
        <v>5094.5</v>
      </c>
    </row>
    <row r="33322" spans="1:7">
      <c r="A33322" s="32">
        <v>2018</v>
      </c>
      <c r="B33322" s="32">
        <v>2790</v>
      </c>
      <c r="C33322" s="33" t="s">
        <v>362</v>
      </c>
      <c r="D33322" s="33" t="s">
        <v>354</v>
      </c>
      <c r="E33322" s="34">
        <v>41034</v>
      </c>
      <c r="F33322" s="35">
        <v>13.61</v>
      </c>
      <c r="G33322" s="34">
        <v>291.60000000000002</v>
      </c>
    </row>
    <row r="33323" spans="1:7">
      <c r="A33323" s="32">
        <v>2018</v>
      </c>
      <c r="B33323" s="32">
        <v>2817</v>
      </c>
      <c r="C33323" s="33" t="s">
        <v>362</v>
      </c>
      <c r="D33323" s="33" t="s">
        <v>354</v>
      </c>
      <c r="E33323" s="34">
        <v>227285</v>
      </c>
      <c r="F33323" s="35">
        <v>13.252000000000001</v>
      </c>
      <c r="G33323" s="34">
        <v>130.69999999999999</v>
      </c>
    </row>
    <row r="33324" spans="1:7">
      <c r="A33324" s="32">
        <v>2018</v>
      </c>
      <c r="B33324" s="32">
        <v>2817</v>
      </c>
      <c r="C33324" s="33" t="s">
        <v>565</v>
      </c>
      <c r="D33324" s="33" t="s">
        <v>566</v>
      </c>
      <c r="E33324" s="34">
        <v>214</v>
      </c>
      <c r="F33324" s="35">
        <v>5.77</v>
      </c>
      <c r="G33324" s="34">
        <v>1415.9</v>
      </c>
    </row>
    <row r="33325" spans="1:7">
      <c r="A33325" s="32">
        <v>2018</v>
      </c>
      <c r="B33325" s="32">
        <v>2823</v>
      </c>
      <c r="C33325" s="33" t="s">
        <v>362</v>
      </c>
      <c r="D33325" s="33" t="s">
        <v>354</v>
      </c>
      <c r="E33325" s="34">
        <v>260112</v>
      </c>
      <c r="F33325" s="35">
        <v>13.135999999999999</v>
      </c>
      <c r="G33325" s="34">
        <v>168.9</v>
      </c>
    </row>
    <row r="33326" spans="1:7">
      <c r="A33326" s="32">
        <v>2018</v>
      </c>
      <c r="B33326" s="32">
        <v>2823</v>
      </c>
      <c r="C33326" s="33" t="s">
        <v>362</v>
      </c>
      <c r="D33326" s="33" t="s">
        <v>354</v>
      </c>
      <c r="E33326" s="34">
        <v>106724</v>
      </c>
      <c r="F33326" s="35">
        <v>13.212</v>
      </c>
      <c r="G33326" s="34">
        <v>252.7</v>
      </c>
    </row>
    <row r="33327" spans="1:7">
      <c r="A33327" s="32">
        <v>2018</v>
      </c>
      <c r="B33327" s="32">
        <v>2823</v>
      </c>
      <c r="C33327" s="33" t="s">
        <v>565</v>
      </c>
      <c r="D33327" s="33" t="s">
        <v>566</v>
      </c>
      <c r="E33327" s="34">
        <v>3178</v>
      </c>
      <c r="F33327" s="35">
        <v>5.88</v>
      </c>
      <c r="G33327" s="34">
        <v>1200</v>
      </c>
    </row>
    <row r="33328" spans="1:7">
      <c r="A33328" s="32">
        <v>2018</v>
      </c>
      <c r="B33328" s="32">
        <v>2823</v>
      </c>
      <c r="C33328" s="33" t="s">
        <v>565</v>
      </c>
      <c r="D33328" s="33" t="s">
        <v>566</v>
      </c>
      <c r="E33328" s="34">
        <v>2938</v>
      </c>
      <c r="F33328" s="35">
        <v>5.88</v>
      </c>
      <c r="G33328" s="34">
        <v>1200</v>
      </c>
    </row>
    <row r="33329" spans="1:7">
      <c r="A33329" s="32">
        <v>2018</v>
      </c>
      <c r="B33329" s="32">
        <v>2828</v>
      </c>
      <c r="C33329" s="33" t="s">
        <v>353</v>
      </c>
      <c r="D33329" s="33" t="s">
        <v>354</v>
      </c>
      <c r="E33329" s="34">
        <v>1946</v>
      </c>
      <c r="F33329" s="35">
        <v>25.326000000000001</v>
      </c>
      <c r="G33329" s="34" t="s">
        <v>364</v>
      </c>
    </row>
    <row r="33330" spans="1:7">
      <c r="A33330" s="32">
        <v>2018</v>
      </c>
      <c r="B33330" s="32">
        <v>2828</v>
      </c>
      <c r="C33330" s="33" t="s">
        <v>353</v>
      </c>
      <c r="D33330" s="33" t="s">
        <v>354</v>
      </c>
      <c r="E33330" s="34">
        <v>5260</v>
      </c>
      <c r="F33330" s="35">
        <v>25.303999999999998</v>
      </c>
      <c r="G33330" s="34" t="s">
        <v>364</v>
      </c>
    </row>
    <row r="33331" spans="1:7">
      <c r="A33331" s="32">
        <v>2018</v>
      </c>
      <c r="B33331" s="32">
        <v>2828</v>
      </c>
      <c r="C33331" s="33" t="s">
        <v>353</v>
      </c>
      <c r="D33331" s="33" t="s">
        <v>354</v>
      </c>
      <c r="E33331" s="34">
        <v>7011</v>
      </c>
      <c r="F33331" s="35">
        <v>25.141999999999999</v>
      </c>
      <c r="G33331" s="34" t="s">
        <v>364</v>
      </c>
    </row>
    <row r="33332" spans="1:7">
      <c r="A33332" s="32">
        <v>2018</v>
      </c>
      <c r="B33332" s="32">
        <v>2828</v>
      </c>
      <c r="C33332" s="33" t="s">
        <v>353</v>
      </c>
      <c r="D33332" s="33" t="s">
        <v>354</v>
      </c>
      <c r="E33332" s="34">
        <v>55933</v>
      </c>
      <c r="F33332" s="35">
        <v>25.31</v>
      </c>
      <c r="G33332" s="34" t="s">
        <v>364</v>
      </c>
    </row>
    <row r="33333" spans="1:7">
      <c r="A33333" s="32">
        <v>2018</v>
      </c>
      <c r="B33333" s="32">
        <v>2828</v>
      </c>
      <c r="C33333" s="33" t="s">
        <v>353</v>
      </c>
      <c r="D33333" s="33" t="s">
        <v>354</v>
      </c>
      <c r="E33333" s="34">
        <v>43745</v>
      </c>
      <c r="F33333" s="35">
        <v>25.361999999999998</v>
      </c>
      <c r="G33333" s="34" t="s">
        <v>364</v>
      </c>
    </row>
    <row r="33334" spans="1:7">
      <c r="A33334" s="32">
        <v>2018</v>
      </c>
      <c r="B33334" s="32">
        <v>2828</v>
      </c>
      <c r="C33334" s="33" t="s">
        <v>353</v>
      </c>
      <c r="D33334" s="33" t="s">
        <v>354</v>
      </c>
      <c r="E33334" s="34">
        <v>126672</v>
      </c>
      <c r="F33334" s="35">
        <v>25.712</v>
      </c>
      <c r="G33334" s="34" t="s">
        <v>364</v>
      </c>
    </row>
    <row r="33335" spans="1:7">
      <c r="A33335" s="32">
        <v>2018</v>
      </c>
      <c r="B33335" s="32">
        <v>2828</v>
      </c>
      <c r="C33335" s="33" t="s">
        <v>353</v>
      </c>
      <c r="D33335" s="33" t="s">
        <v>354</v>
      </c>
      <c r="E33335" s="34">
        <v>60083</v>
      </c>
      <c r="F33335" s="35">
        <v>25.81</v>
      </c>
      <c r="G33335" s="34" t="s">
        <v>364</v>
      </c>
    </row>
    <row r="33336" spans="1:7">
      <c r="A33336" s="32">
        <v>2018</v>
      </c>
      <c r="B33336" s="32">
        <v>2828</v>
      </c>
      <c r="C33336" s="33" t="s">
        <v>353</v>
      </c>
      <c r="D33336" s="33" t="s">
        <v>354</v>
      </c>
      <c r="E33336" s="34">
        <v>15712</v>
      </c>
      <c r="F33336" s="35">
        <v>23.79</v>
      </c>
      <c r="G33336" s="34" t="s">
        <v>364</v>
      </c>
    </row>
    <row r="33337" spans="1:7">
      <c r="A33337" s="32">
        <v>2018</v>
      </c>
      <c r="B33337" s="32">
        <v>2828</v>
      </c>
      <c r="C33337" s="33" t="s">
        <v>353</v>
      </c>
      <c r="D33337" s="33" t="s">
        <v>354</v>
      </c>
      <c r="E33337" s="34">
        <v>3953</v>
      </c>
      <c r="F33337" s="35">
        <v>24.146000000000001</v>
      </c>
      <c r="G33337" s="34" t="s">
        <v>364</v>
      </c>
    </row>
    <row r="33338" spans="1:7">
      <c r="A33338" s="32">
        <v>2018</v>
      </c>
      <c r="B33338" s="32">
        <v>2828</v>
      </c>
      <c r="C33338" s="33" t="s">
        <v>353</v>
      </c>
      <c r="D33338" s="33" t="s">
        <v>354</v>
      </c>
      <c r="E33338" s="34">
        <v>13881</v>
      </c>
      <c r="F33338" s="35">
        <v>25.02</v>
      </c>
      <c r="G33338" s="34" t="s">
        <v>364</v>
      </c>
    </row>
    <row r="33339" spans="1:7">
      <c r="A33339" s="32">
        <v>2018</v>
      </c>
      <c r="B33339" s="32">
        <v>2828</v>
      </c>
      <c r="C33339" s="33" t="s">
        <v>353</v>
      </c>
      <c r="D33339" s="33" t="s">
        <v>354</v>
      </c>
      <c r="E33339" s="34">
        <v>12000</v>
      </c>
      <c r="F33339" s="35">
        <v>25.123999999999999</v>
      </c>
      <c r="G33339" s="34" t="s">
        <v>364</v>
      </c>
    </row>
    <row r="33340" spans="1:7">
      <c r="A33340" s="32">
        <v>2018</v>
      </c>
      <c r="B33340" s="32">
        <v>2828</v>
      </c>
      <c r="C33340" s="33" t="s">
        <v>565</v>
      </c>
      <c r="D33340" s="33" t="s">
        <v>566</v>
      </c>
      <c r="E33340" s="34">
        <v>3548</v>
      </c>
      <c r="F33340" s="35">
        <v>5.6879999999999997</v>
      </c>
      <c r="G33340" s="34" t="s">
        <v>364</v>
      </c>
    </row>
    <row r="33341" spans="1:7">
      <c r="A33341" s="32">
        <v>2018</v>
      </c>
      <c r="B33341" s="32">
        <v>2828</v>
      </c>
      <c r="C33341" s="33" t="s">
        <v>565</v>
      </c>
      <c r="D33341" s="33" t="s">
        <v>566</v>
      </c>
      <c r="E33341" s="34">
        <v>12443</v>
      </c>
      <c r="F33341" s="35">
        <v>5.7670000000000003</v>
      </c>
      <c r="G33341" s="34" t="s">
        <v>364</v>
      </c>
    </row>
    <row r="33342" spans="1:7">
      <c r="A33342" s="32">
        <v>2018</v>
      </c>
      <c r="B33342" s="32">
        <v>2832</v>
      </c>
      <c r="C33342" s="33" t="s">
        <v>353</v>
      </c>
      <c r="D33342" s="33" t="s">
        <v>354</v>
      </c>
      <c r="E33342" s="34">
        <v>57363</v>
      </c>
      <c r="F33342" s="35">
        <v>22.163</v>
      </c>
      <c r="G33342" s="34" t="s">
        <v>364</v>
      </c>
    </row>
    <row r="33343" spans="1:7">
      <c r="A33343" s="32">
        <v>2018</v>
      </c>
      <c r="B33343" s="32">
        <v>2832</v>
      </c>
      <c r="C33343" s="33" t="s">
        <v>353</v>
      </c>
      <c r="D33343" s="33" t="s">
        <v>354</v>
      </c>
      <c r="E33343" s="34">
        <v>14276</v>
      </c>
      <c r="F33343" s="35">
        <v>22.536999999999999</v>
      </c>
      <c r="G33343" s="34" t="s">
        <v>364</v>
      </c>
    </row>
    <row r="33344" spans="1:7">
      <c r="A33344" s="32">
        <v>2018</v>
      </c>
      <c r="B33344" s="32">
        <v>2832</v>
      </c>
      <c r="C33344" s="33" t="s">
        <v>353</v>
      </c>
      <c r="D33344" s="33" t="s">
        <v>354</v>
      </c>
      <c r="E33344" s="34">
        <v>11483</v>
      </c>
      <c r="F33344" s="35">
        <v>22.228999999999999</v>
      </c>
      <c r="G33344" s="34" t="s">
        <v>364</v>
      </c>
    </row>
    <row r="33345" spans="1:7">
      <c r="A33345" s="32">
        <v>2018</v>
      </c>
      <c r="B33345" s="32">
        <v>2832</v>
      </c>
      <c r="C33345" s="33" t="s">
        <v>353</v>
      </c>
      <c r="D33345" s="33" t="s">
        <v>354</v>
      </c>
      <c r="E33345" s="34">
        <v>8696</v>
      </c>
      <c r="F33345" s="35">
        <v>25.146000000000001</v>
      </c>
      <c r="G33345" s="34" t="s">
        <v>364</v>
      </c>
    </row>
    <row r="33346" spans="1:7">
      <c r="A33346" s="32">
        <v>2018</v>
      </c>
      <c r="B33346" s="32">
        <v>2832</v>
      </c>
      <c r="C33346" s="33" t="s">
        <v>353</v>
      </c>
      <c r="D33346" s="33" t="s">
        <v>354</v>
      </c>
      <c r="E33346" s="34">
        <v>3209</v>
      </c>
      <c r="F33346" s="35">
        <v>22.611000000000001</v>
      </c>
      <c r="G33346" s="34" t="s">
        <v>364</v>
      </c>
    </row>
    <row r="33347" spans="1:7">
      <c r="A33347" s="32">
        <v>2018</v>
      </c>
      <c r="B33347" s="32">
        <v>2832</v>
      </c>
      <c r="C33347" s="33" t="s">
        <v>353</v>
      </c>
      <c r="D33347" s="33" t="s">
        <v>354</v>
      </c>
      <c r="E33347" s="34">
        <v>1638</v>
      </c>
      <c r="F33347" s="35">
        <v>23.068000000000001</v>
      </c>
      <c r="G33347" s="34" t="s">
        <v>364</v>
      </c>
    </row>
    <row r="33348" spans="1:7">
      <c r="A33348" s="32">
        <v>2018</v>
      </c>
      <c r="B33348" s="32">
        <v>2832</v>
      </c>
      <c r="C33348" s="33" t="s">
        <v>353</v>
      </c>
      <c r="D33348" s="33" t="s">
        <v>354</v>
      </c>
      <c r="E33348" s="34">
        <v>53459</v>
      </c>
      <c r="F33348" s="35">
        <v>25.024999999999999</v>
      </c>
      <c r="G33348" s="34" t="s">
        <v>364</v>
      </c>
    </row>
    <row r="33349" spans="1:7">
      <c r="A33349" s="32">
        <v>2018</v>
      </c>
      <c r="B33349" s="32">
        <v>2832</v>
      </c>
      <c r="C33349" s="33" t="s">
        <v>353</v>
      </c>
      <c r="D33349" s="33" t="s">
        <v>354</v>
      </c>
      <c r="E33349" s="34">
        <v>37267</v>
      </c>
      <c r="F33349" s="35">
        <v>25.670999999999999</v>
      </c>
      <c r="G33349" s="34" t="s">
        <v>364</v>
      </c>
    </row>
    <row r="33350" spans="1:7">
      <c r="A33350" s="32">
        <v>2018</v>
      </c>
      <c r="B33350" s="32">
        <v>2832</v>
      </c>
      <c r="C33350" s="33" t="s">
        <v>353</v>
      </c>
      <c r="D33350" s="33" t="s">
        <v>354</v>
      </c>
      <c r="E33350" s="34">
        <v>16195</v>
      </c>
      <c r="F33350" s="35">
        <v>24.984999999999999</v>
      </c>
      <c r="G33350" s="34" t="s">
        <v>364</v>
      </c>
    </row>
    <row r="33351" spans="1:7">
      <c r="A33351" s="32">
        <v>2018</v>
      </c>
      <c r="B33351" s="32">
        <v>2832</v>
      </c>
      <c r="C33351" s="33" t="s">
        <v>353</v>
      </c>
      <c r="D33351" s="33" t="s">
        <v>354</v>
      </c>
      <c r="E33351" s="34">
        <v>28688</v>
      </c>
      <c r="F33351" s="35">
        <v>25.108000000000001</v>
      </c>
      <c r="G33351" s="34" t="s">
        <v>364</v>
      </c>
    </row>
    <row r="33352" spans="1:7">
      <c r="A33352" s="32">
        <v>2018</v>
      </c>
      <c r="B33352" s="32">
        <v>2832</v>
      </c>
      <c r="C33352" s="33" t="s">
        <v>353</v>
      </c>
      <c r="D33352" s="33" t="s">
        <v>354</v>
      </c>
      <c r="E33352" s="34">
        <v>36413</v>
      </c>
      <c r="F33352" s="35">
        <v>22.861000000000001</v>
      </c>
      <c r="G33352" s="34" t="s">
        <v>364</v>
      </c>
    </row>
    <row r="33353" spans="1:7">
      <c r="A33353" s="32">
        <v>2018</v>
      </c>
      <c r="B33353" s="32">
        <v>2832</v>
      </c>
      <c r="C33353" s="33" t="s">
        <v>353</v>
      </c>
      <c r="D33353" s="33" t="s">
        <v>354</v>
      </c>
      <c r="E33353" s="34">
        <v>25470</v>
      </c>
      <c r="F33353" s="35">
        <v>25.222999999999999</v>
      </c>
      <c r="G33353" s="34" t="s">
        <v>364</v>
      </c>
    </row>
    <row r="33354" spans="1:7">
      <c r="A33354" s="32">
        <v>2018</v>
      </c>
      <c r="B33354" s="32">
        <v>2836</v>
      </c>
      <c r="C33354" s="33" t="s">
        <v>353</v>
      </c>
      <c r="D33354" s="33" t="s">
        <v>354</v>
      </c>
      <c r="E33354" s="34">
        <v>50090</v>
      </c>
      <c r="F33354" s="35">
        <v>22.69</v>
      </c>
      <c r="G33354" s="34" t="s">
        <v>364</v>
      </c>
    </row>
    <row r="33355" spans="1:7">
      <c r="A33355" s="32">
        <v>2018</v>
      </c>
      <c r="B33355" s="32">
        <v>2836</v>
      </c>
      <c r="C33355" s="33" t="s">
        <v>565</v>
      </c>
      <c r="D33355" s="33" t="s">
        <v>566</v>
      </c>
      <c r="E33355" s="34">
        <v>1805</v>
      </c>
      <c r="F33355" s="35">
        <v>5.8250000000000002</v>
      </c>
      <c r="G33355" s="34" t="s">
        <v>364</v>
      </c>
    </row>
    <row r="33356" spans="1:7">
      <c r="A33356" s="32">
        <v>2018</v>
      </c>
      <c r="B33356" s="32">
        <v>2840</v>
      </c>
      <c r="C33356" s="33" t="s">
        <v>353</v>
      </c>
      <c r="D33356" s="33" t="s">
        <v>354</v>
      </c>
      <c r="E33356" s="34">
        <v>39603</v>
      </c>
      <c r="F33356" s="35">
        <v>22.841999999999999</v>
      </c>
      <c r="G33356" s="34" t="s">
        <v>364</v>
      </c>
    </row>
    <row r="33357" spans="1:7">
      <c r="A33357" s="32">
        <v>2018</v>
      </c>
      <c r="B33357" s="32">
        <v>2840</v>
      </c>
      <c r="C33357" s="33" t="s">
        <v>353</v>
      </c>
      <c r="D33357" s="33" t="s">
        <v>354</v>
      </c>
      <c r="E33357" s="34">
        <v>20507</v>
      </c>
      <c r="F33357" s="35">
        <v>24.608000000000001</v>
      </c>
      <c r="G33357" s="34" t="s">
        <v>364</v>
      </c>
    </row>
    <row r="33358" spans="1:7">
      <c r="A33358" s="32">
        <v>2018</v>
      </c>
      <c r="B33358" s="32">
        <v>2840</v>
      </c>
      <c r="C33358" s="33" t="s">
        <v>353</v>
      </c>
      <c r="D33358" s="33" t="s">
        <v>354</v>
      </c>
      <c r="E33358" s="34">
        <v>28911</v>
      </c>
      <c r="F33358" s="35">
        <v>23.891999999999999</v>
      </c>
      <c r="G33358" s="34" t="s">
        <v>364</v>
      </c>
    </row>
    <row r="33359" spans="1:7">
      <c r="A33359" s="32">
        <v>2018</v>
      </c>
      <c r="B33359" s="32">
        <v>2840</v>
      </c>
      <c r="C33359" s="33" t="s">
        <v>353</v>
      </c>
      <c r="D33359" s="33" t="s">
        <v>354</v>
      </c>
      <c r="E33359" s="34">
        <v>63313</v>
      </c>
      <c r="F33359" s="35">
        <v>23.617999999999999</v>
      </c>
      <c r="G33359" s="34" t="s">
        <v>364</v>
      </c>
    </row>
    <row r="33360" spans="1:7">
      <c r="A33360" s="32">
        <v>2018</v>
      </c>
      <c r="B33360" s="32">
        <v>2847</v>
      </c>
      <c r="C33360" s="33" t="s">
        <v>563</v>
      </c>
      <c r="D33360" s="33" t="s">
        <v>564</v>
      </c>
      <c r="E33360" s="34">
        <v>175003</v>
      </c>
      <c r="F33360" s="35">
        <v>1.0669999999999999</v>
      </c>
      <c r="G33360" s="34">
        <v>398.6</v>
      </c>
    </row>
    <row r="33361" spans="1:7">
      <c r="A33361" s="32">
        <v>2018</v>
      </c>
      <c r="B33361" s="32">
        <v>2866</v>
      </c>
      <c r="C33361" s="33" t="s">
        <v>353</v>
      </c>
      <c r="D33361" s="33" t="s">
        <v>354</v>
      </c>
      <c r="E33361" s="34">
        <v>5046</v>
      </c>
      <c r="F33361" s="35">
        <v>25.001000000000001</v>
      </c>
      <c r="G33361" s="34" t="s">
        <v>364</v>
      </c>
    </row>
    <row r="33362" spans="1:7">
      <c r="A33362" s="32">
        <v>2018</v>
      </c>
      <c r="B33362" s="32">
        <v>2866</v>
      </c>
      <c r="C33362" s="33" t="s">
        <v>353</v>
      </c>
      <c r="D33362" s="33" t="s">
        <v>354</v>
      </c>
      <c r="E33362" s="34">
        <v>138966</v>
      </c>
      <c r="F33362" s="35">
        <v>25.132000000000001</v>
      </c>
      <c r="G33362" s="34" t="s">
        <v>364</v>
      </c>
    </row>
    <row r="33363" spans="1:7">
      <c r="A33363" s="32">
        <v>2018</v>
      </c>
      <c r="B33363" s="32">
        <v>2866</v>
      </c>
      <c r="C33363" s="33" t="s">
        <v>565</v>
      </c>
      <c r="D33363" s="33" t="s">
        <v>566</v>
      </c>
      <c r="E33363" s="34">
        <v>893</v>
      </c>
      <c r="F33363" s="35">
        <v>5.8</v>
      </c>
      <c r="G33363" s="34" t="s">
        <v>364</v>
      </c>
    </row>
    <row r="33364" spans="1:7">
      <c r="A33364" s="32">
        <v>2018</v>
      </c>
      <c r="B33364" s="32">
        <v>2866</v>
      </c>
      <c r="C33364" s="33" t="s">
        <v>565</v>
      </c>
      <c r="D33364" s="33" t="s">
        <v>566</v>
      </c>
      <c r="E33364" s="34">
        <v>2143</v>
      </c>
      <c r="F33364" s="35">
        <v>5.8</v>
      </c>
      <c r="G33364" s="34" t="s">
        <v>364</v>
      </c>
    </row>
    <row r="33365" spans="1:7">
      <c r="A33365" s="32">
        <v>2018</v>
      </c>
      <c r="B33365" s="32">
        <v>2876</v>
      </c>
      <c r="C33365" s="33" t="s">
        <v>353</v>
      </c>
      <c r="D33365" s="33" t="s">
        <v>354</v>
      </c>
      <c r="E33365" s="34">
        <v>76214</v>
      </c>
      <c r="F33365" s="35">
        <v>24.922000000000001</v>
      </c>
      <c r="G33365" s="34">
        <v>171.3</v>
      </c>
    </row>
    <row r="33366" spans="1:7">
      <c r="A33366" s="32">
        <v>2018</v>
      </c>
      <c r="B33366" s="32">
        <v>2876</v>
      </c>
      <c r="C33366" s="33" t="s">
        <v>353</v>
      </c>
      <c r="D33366" s="33" t="s">
        <v>354</v>
      </c>
      <c r="E33366" s="34">
        <v>98732</v>
      </c>
      <c r="F33366" s="35">
        <v>25.01</v>
      </c>
      <c r="G33366" s="34">
        <v>171.6</v>
      </c>
    </row>
    <row r="33367" spans="1:7">
      <c r="A33367" s="32">
        <v>2018</v>
      </c>
      <c r="B33367" s="32">
        <v>2876</v>
      </c>
      <c r="C33367" s="33" t="s">
        <v>353</v>
      </c>
      <c r="D33367" s="33" t="s">
        <v>354</v>
      </c>
      <c r="E33367" s="34">
        <v>53666</v>
      </c>
      <c r="F33367" s="35">
        <v>25.574000000000002</v>
      </c>
      <c r="G33367" s="34">
        <v>259.89999999999998</v>
      </c>
    </row>
    <row r="33368" spans="1:7">
      <c r="A33368" s="32">
        <v>2018</v>
      </c>
      <c r="B33368" s="32">
        <v>2876</v>
      </c>
      <c r="C33368" s="33" t="s">
        <v>353</v>
      </c>
      <c r="D33368" s="33" t="s">
        <v>354</v>
      </c>
      <c r="E33368" s="34">
        <v>1368</v>
      </c>
      <c r="F33368" s="35">
        <v>26.65</v>
      </c>
      <c r="G33368" s="34">
        <v>120.1</v>
      </c>
    </row>
    <row r="33369" spans="1:7">
      <c r="A33369" s="32">
        <v>2018</v>
      </c>
      <c r="B33369" s="32">
        <v>2876</v>
      </c>
      <c r="C33369" s="33" t="s">
        <v>565</v>
      </c>
      <c r="D33369" s="33" t="s">
        <v>566</v>
      </c>
      <c r="E33369" s="34">
        <v>1057</v>
      </c>
      <c r="F33369" s="35">
        <v>5.7119999999999997</v>
      </c>
      <c r="G33369" s="34">
        <v>1365</v>
      </c>
    </row>
    <row r="33370" spans="1:7">
      <c r="A33370" s="32">
        <v>2018</v>
      </c>
      <c r="B33370" s="32">
        <v>2876</v>
      </c>
      <c r="C33370" s="33" t="s">
        <v>363</v>
      </c>
      <c r="D33370" s="33" t="s">
        <v>354</v>
      </c>
      <c r="E33370" s="34">
        <v>119623</v>
      </c>
      <c r="F33370" s="35">
        <v>17.274000000000001</v>
      </c>
      <c r="G33370" s="34">
        <v>163.19999999999999</v>
      </c>
    </row>
    <row r="33371" spans="1:7">
      <c r="A33371" s="32">
        <v>2018</v>
      </c>
      <c r="B33371" s="32">
        <v>2880</v>
      </c>
      <c r="C33371" s="33" t="s">
        <v>563</v>
      </c>
      <c r="D33371" s="33" t="s">
        <v>564</v>
      </c>
      <c r="E33371" s="34">
        <v>135687</v>
      </c>
      <c r="F33371" s="35">
        <v>1.0529999999999999</v>
      </c>
      <c r="G33371" s="34" t="s">
        <v>364</v>
      </c>
    </row>
    <row r="33372" spans="1:7">
      <c r="A33372" s="32">
        <v>2018</v>
      </c>
      <c r="B33372" s="32">
        <v>2936</v>
      </c>
      <c r="C33372" s="33" t="s">
        <v>353</v>
      </c>
      <c r="D33372" s="33" t="s">
        <v>354</v>
      </c>
      <c r="E33372" s="34">
        <v>142</v>
      </c>
      <c r="F33372" s="35">
        <v>24.52</v>
      </c>
      <c r="G33372" s="34">
        <v>348.9</v>
      </c>
    </row>
    <row r="33373" spans="1:7">
      <c r="A33373" s="32">
        <v>2018</v>
      </c>
      <c r="B33373" s="32">
        <v>2936</v>
      </c>
      <c r="C33373" s="33" t="s">
        <v>353</v>
      </c>
      <c r="D33373" s="33" t="s">
        <v>354</v>
      </c>
      <c r="E33373" s="34">
        <v>52</v>
      </c>
      <c r="F33373" s="35">
        <v>25.1</v>
      </c>
      <c r="G33373" s="34">
        <v>346</v>
      </c>
    </row>
    <row r="33374" spans="1:7">
      <c r="A33374" s="32">
        <v>2018</v>
      </c>
      <c r="B33374" s="32">
        <v>2936</v>
      </c>
      <c r="C33374" s="33" t="s">
        <v>565</v>
      </c>
      <c r="D33374" s="33" t="s">
        <v>566</v>
      </c>
      <c r="E33374" s="34">
        <v>15</v>
      </c>
      <c r="F33374" s="35">
        <v>5.84</v>
      </c>
      <c r="G33374" s="34">
        <v>1597.8</v>
      </c>
    </row>
    <row r="33375" spans="1:7">
      <c r="A33375" s="32">
        <v>2018</v>
      </c>
      <c r="B33375" s="32">
        <v>2951</v>
      </c>
      <c r="C33375" s="33" t="s">
        <v>563</v>
      </c>
      <c r="D33375" s="33" t="s">
        <v>564</v>
      </c>
      <c r="E33375" s="34">
        <v>180626</v>
      </c>
      <c r="F33375" s="35">
        <v>1.054</v>
      </c>
      <c r="G33375" s="34">
        <v>599.4</v>
      </c>
    </row>
    <row r="33376" spans="1:7">
      <c r="A33376" s="32">
        <v>2018</v>
      </c>
      <c r="B33376" s="32">
        <v>2952</v>
      </c>
      <c r="C33376" s="33" t="s">
        <v>363</v>
      </c>
      <c r="D33376" s="33" t="s">
        <v>354</v>
      </c>
      <c r="E33376" s="34">
        <v>16314</v>
      </c>
      <c r="F33376" s="35">
        <v>17.388000000000002</v>
      </c>
      <c r="G33376" s="34">
        <v>197.1</v>
      </c>
    </row>
    <row r="33377" spans="1:7">
      <c r="A33377" s="32">
        <v>2018</v>
      </c>
      <c r="B33377" s="32">
        <v>2952</v>
      </c>
      <c r="C33377" s="33" t="s">
        <v>363</v>
      </c>
      <c r="D33377" s="33" t="s">
        <v>354</v>
      </c>
      <c r="E33377" s="34">
        <v>32619</v>
      </c>
      <c r="F33377" s="35">
        <v>17.254000000000001</v>
      </c>
      <c r="G33377" s="34">
        <v>198.6</v>
      </c>
    </row>
    <row r="33378" spans="1:7">
      <c r="A33378" s="32">
        <v>2018</v>
      </c>
      <c r="B33378" s="32">
        <v>2952</v>
      </c>
      <c r="C33378" s="33" t="s">
        <v>563</v>
      </c>
      <c r="D33378" s="33" t="s">
        <v>564</v>
      </c>
      <c r="E33378" s="34">
        <v>67499</v>
      </c>
      <c r="F33378" s="35">
        <v>1.044</v>
      </c>
      <c r="G33378" s="34">
        <v>2482.1999999999998</v>
      </c>
    </row>
    <row r="33379" spans="1:7">
      <c r="A33379" s="32">
        <v>2018</v>
      </c>
      <c r="B33379" s="32">
        <v>2953</v>
      </c>
      <c r="C33379" s="33" t="s">
        <v>563</v>
      </c>
      <c r="D33379" s="33" t="s">
        <v>564</v>
      </c>
      <c r="E33379" s="34">
        <v>955</v>
      </c>
      <c r="F33379" s="35">
        <v>1.04</v>
      </c>
      <c r="G33379" s="34">
        <v>4140.7</v>
      </c>
    </row>
    <row r="33380" spans="1:7">
      <c r="A33380" s="32">
        <v>2018</v>
      </c>
      <c r="B33380" s="32">
        <v>2956</v>
      </c>
      <c r="C33380" s="33" t="s">
        <v>563</v>
      </c>
      <c r="D33380" s="33" t="s">
        <v>564</v>
      </c>
      <c r="E33380" s="34">
        <v>195619</v>
      </c>
      <c r="F33380" s="35">
        <v>1.014</v>
      </c>
      <c r="G33380" s="34">
        <v>1312.3</v>
      </c>
    </row>
    <row r="33381" spans="1:7">
      <c r="A33381" s="32">
        <v>2018</v>
      </c>
      <c r="B33381" s="32">
        <v>2963</v>
      </c>
      <c r="C33381" s="33" t="s">
        <v>363</v>
      </c>
      <c r="D33381" s="33" t="s">
        <v>354</v>
      </c>
      <c r="E33381" s="34">
        <v>76576</v>
      </c>
      <c r="F33381" s="35">
        <v>17.193999999999999</v>
      </c>
      <c r="G33381" s="34">
        <v>157.5</v>
      </c>
    </row>
    <row r="33382" spans="1:7">
      <c r="A33382" s="32">
        <v>2018</v>
      </c>
      <c r="B33382" s="32">
        <v>2963</v>
      </c>
      <c r="C33382" s="33" t="s">
        <v>363</v>
      </c>
      <c r="D33382" s="33" t="s">
        <v>354</v>
      </c>
      <c r="E33382" s="34">
        <v>15080</v>
      </c>
      <c r="F33382" s="35">
        <v>17.417999999999999</v>
      </c>
      <c r="G33382" s="34">
        <v>153.30000000000001</v>
      </c>
    </row>
    <row r="33383" spans="1:7">
      <c r="A33383" s="32">
        <v>2018</v>
      </c>
      <c r="B33383" s="32">
        <v>2963</v>
      </c>
      <c r="C33383" s="33" t="s">
        <v>363</v>
      </c>
      <c r="D33383" s="33" t="s">
        <v>354</v>
      </c>
      <c r="E33383" s="34">
        <v>75998</v>
      </c>
      <c r="F33383" s="35">
        <v>17.388000000000002</v>
      </c>
      <c r="G33383" s="34">
        <v>153.5</v>
      </c>
    </row>
    <row r="33384" spans="1:7">
      <c r="A33384" s="32">
        <v>2018</v>
      </c>
      <c r="B33384" s="32">
        <v>2963</v>
      </c>
      <c r="C33384" s="33" t="s">
        <v>563</v>
      </c>
      <c r="D33384" s="33" t="s">
        <v>564</v>
      </c>
      <c r="E33384" s="34">
        <v>107177</v>
      </c>
      <c r="F33384" s="35">
        <v>1.0109999999999999</v>
      </c>
      <c r="G33384" s="34">
        <v>386.9</v>
      </c>
    </row>
    <row r="33385" spans="1:7">
      <c r="A33385" s="32">
        <v>2018</v>
      </c>
      <c r="B33385" s="32">
        <v>2963</v>
      </c>
      <c r="C33385" s="33" t="s">
        <v>563</v>
      </c>
      <c r="D33385" s="33" t="s">
        <v>564</v>
      </c>
      <c r="E33385" s="34">
        <v>166317</v>
      </c>
      <c r="F33385" s="35">
        <v>1.0129999999999999</v>
      </c>
      <c r="G33385" s="34">
        <v>433.5</v>
      </c>
    </row>
    <row r="33386" spans="1:7">
      <c r="A33386" s="32">
        <v>2018</v>
      </c>
      <c r="B33386" s="32">
        <v>2963</v>
      </c>
      <c r="C33386" s="33" t="s">
        <v>563</v>
      </c>
      <c r="D33386" s="33" t="s">
        <v>564</v>
      </c>
      <c r="E33386" s="34">
        <v>182590</v>
      </c>
      <c r="F33386" s="35">
        <v>1.0129999999999999</v>
      </c>
      <c r="G33386" s="34">
        <v>392.9</v>
      </c>
    </row>
    <row r="33387" spans="1:7">
      <c r="A33387" s="32">
        <v>2018</v>
      </c>
      <c r="B33387" s="32">
        <v>2963</v>
      </c>
      <c r="C33387" s="33" t="s">
        <v>563</v>
      </c>
      <c r="D33387" s="33" t="s">
        <v>564</v>
      </c>
      <c r="E33387" s="34">
        <v>242793</v>
      </c>
      <c r="F33387" s="35">
        <v>1.014</v>
      </c>
      <c r="G33387" s="34">
        <v>394.2</v>
      </c>
    </row>
    <row r="33388" spans="1:7">
      <c r="A33388" s="32">
        <v>2018</v>
      </c>
      <c r="B33388" s="32">
        <v>2963</v>
      </c>
      <c r="C33388" s="33" t="s">
        <v>563</v>
      </c>
      <c r="D33388" s="33" t="s">
        <v>564</v>
      </c>
      <c r="E33388" s="34">
        <v>420394</v>
      </c>
      <c r="F33388" s="35">
        <v>1.0129999999999999</v>
      </c>
      <c r="G33388" s="34">
        <v>380.8</v>
      </c>
    </row>
    <row r="33389" spans="1:7">
      <c r="A33389" s="32">
        <v>2018</v>
      </c>
      <c r="B33389" s="32">
        <v>2963</v>
      </c>
      <c r="C33389" s="33" t="s">
        <v>563</v>
      </c>
      <c r="D33389" s="33" t="s">
        <v>564</v>
      </c>
      <c r="E33389" s="34">
        <v>101646</v>
      </c>
      <c r="F33389" s="35">
        <v>1.0149999999999999</v>
      </c>
      <c r="G33389" s="34">
        <v>422.4</v>
      </c>
    </row>
    <row r="33390" spans="1:7">
      <c r="A33390" s="32">
        <v>2018</v>
      </c>
      <c r="B33390" s="32">
        <v>2963</v>
      </c>
      <c r="C33390" s="33" t="s">
        <v>563</v>
      </c>
      <c r="D33390" s="33" t="s">
        <v>564</v>
      </c>
      <c r="E33390" s="34">
        <v>68176</v>
      </c>
      <c r="F33390" s="35">
        <v>1.014</v>
      </c>
      <c r="G33390" s="34">
        <v>358.2</v>
      </c>
    </row>
    <row r="33391" spans="1:7">
      <c r="A33391" s="32">
        <v>2018</v>
      </c>
      <c r="B33391" s="32">
        <v>2963</v>
      </c>
      <c r="C33391" s="33" t="s">
        <v>563</v>
      </c>
      <c r="D33391" s="33" t="s">
        <v>564</v>
      </c>
      <c r="E33391" s="34">
        <v>3054</v>
      </c>
      <c r="F33391" s="35">
        <v>1.02</v>
      </c>
      <c r="G33391" s="34">
        <v>455.8</v>
      </c>
    </row>
    <row r="33392" spans="1:7">
      <c r="A33392" s="32">
        <v>2018</v>
      </c>
      <c r="B33392" s="32">
        <v>2963</v>
      </c>
      <c r="C33392" s="33" t="s">
        <v>363</v>
      </c>
      <c r="D33392" s="33" t="s">
        <v>354</v>
      </c>
      <c r="E33392" s="34">
        <v>15428</v>
      </c>
      <c r="F33392" s="35">
        <v>17.178000000000001</v>
      </c>
      <c r="G33392" s="34">
        <v>156.69999999999999</v>
      </c>
    </row>
    <row r="33393" spans="1:7">
      <c r="A33393" s="32">
        <v>2018</v>
      </c>
      <c r="B33393" s="32">
        <v>2964</v>
      </c>
      <c r="C33393" s="33" t="s">
        <v>563</v>
      </c>
      <c r="D33393" s="33" t="s">
        <v>564</v>
      </c>
      <c r="E33393" s="34">
        <v>7839</v>
      </c>
      <c r="F33393" s="35">
        <v>1.02</v>
      </c>
      <c r="G33393" s="34">
        <v>532.1</v>
      </c>
    </row>
    <row r="33394" spans="1:7">
      <c r="A33394" s="32">
        <v>2018</v>
      </c>
      <c r="B33394" s="32">
        <v>2964</v>
      </c>
      <c r="C33394" s="33" t="s">
        <v>563</v>
      </c>
      <c r="D33394" s="33" t="s">
        <v>564</v>
      </c>
      <c r="E33394" s="34">
        <v>14637</v>
      </c>
      <c r="F33394" s="35">
        <v>1.02</v>
      </c>
      <c r="G33394" s="34">
        <v>438.5</v>
      </c>
    </row>
    <row r="33395" spans="1:7">
      <c r="A33395" s="32">
        <v>2018</v>
      </c>
      <c r="B33395" s="32">
        <v>2964</v>
      </c>
      <c r="C33395" s="33" t="s">
        <v>563</v>
      </c>
      <c r="D33395" s="33" t="s">
        <v>564</v>
      </c>
      <c r="E33395" s="34">
        <v>15954</v>
      </c>
      <c r="F33395" s="35">
        <v>1.04</v>
      </c>
      <c r="G33395" s="34">
        <v>318.2</v>
      </c>
    </row>
    <row r="33396" spans="1:7">
      <c r="A33396" s="32">
        <v>2018</v>
      </c>
      <c r="B33396" s="32">
        <v>2964</v>
      </c>
      <c r="C33396" s="33" t="s">
        <v>563</v>
      </c>
      <c r="D33396" s="33" t="s">
        <v>564</v>
      </c>
      <c r="E33396" s="34">
        <v>19075</v>
      </c>
      <c r="F33396" s="35">
        <v>1.04</v>
      </c>
      <c r="G33396" s="34">
        <v>396</v>
      </c>
    </row>
    <row r="33397" spans="1:7">
      <c r="A33397" s="32">
        <v>2018</v>
      </c>
      <c r="B33397" s="32">
        <v>2964</v>
      </c>
      <c r="C33397" s="33" t="s">
        <v>563</v>
      </c>
      <c r="D33397" s="33" t="s">
        <v>564</v>
      </c>
      <c r="E33397" s="34">
        <v>35780</v>
      </c>
      <c r="F33397" s="35">
        <v>1.02</v>
      </c>
      <c r="G33397" s="34">
        <v>384</v>
      </c>
    </row>
    <row r="33398" spans="1:7">
      <c r="A33398" s="32">
        <v>2018</v>
      </c>
      <c r="B33398" s="32">
        <v>2964</v>
      </c>
      <c r="C33398" s="33" t="s">
        <v>563</v>
      </c>
      <c r="D33398" s="33" t="s">
        <v>564</v>
      </c>
      <c r="E33398" s="34">
        <v>3426</v>
      </c>
      <c r="F33398" s="35">
        <v>1.02</v>
      </c>
      <c r="G33398" s="34">
        <v>531.9</v>
      </c>
    </row>
    <row r="33399" spans="1:7">
      <c r="A33399" s="32">
        <v>2018</v>
      </c>
      <c r="B33399" s="32">
        <v>2964</v>
      </c>
      <c r="C33399" s="33" t="s">
        <v>563</v>
      </c>
      <c r="D33399" s="33" t="s">
        <v>564</v>
      </c>
      <c r="E33399" s="34">
        <v>3426</v>
      </c>
      <c r="F33399" s="35">
        <v>1.03</v>
      </c>
      <c r="G33399" s="34">
        <v>423.4</v>
      </c>
    </row>
    <row r="33400" spans="1:7">
      <c r="A33400" s="32">
        <v>2018</v>
      </c>
      <c r="B33400" s="32">
        <v>2964</v>
      </c>
      <c r="C33400" s="33" t="s">
        <v>563</v>
      </c>
      <c r="D33400" s="33" t="s">
        <v>564</v>
      </c>
      <c r="E33400" s="34">
        <v>2935</v>
      </c>
      <c r="F33400" s="35">
        <v>1.02</v>
      </c>
      <c r="G33400" s="34">
        <v>280.89999999999998</v>
      </c>
    </row>
    <row r="33401" spans="1:7">
      <c r="A33401" s="32">
        <v>2018</v>
      </c>
      <c r="B33401" s="32">
        <v>2964</v>
      </c>
      <c r="C33401" s="33" t="s">
        <v>563</v>
      </c>
      <c r="D33401" s="33" t="s">
        <v>564</v>
      </c>
      <c r="E33401" s="34">
        <v>2463</v>
      </c>
      <c r="F33401" s="35">
        <v>1.03</v>
      </c>
      <c r="G33401" s="34">
        <v>447.8</v>
      </c>
    </row>
    <row r="33402" spans="1:7">
      <c r="A33402" s="32">
        <v>2018</v>
      </c>
      <c r="B33402" s="32">
        <v>2964</v>
      </c>
      <c r="C33402" s="33" t="s">
        <v>563</v>
      </c>
      <c r="D33402" s="33" t="s">
        <v>564</v>
      </c>
      <c r="E33402" s="34">
        <v>2183</v>
      </c>
      <c r="F33402" s="35">
        <v>1.04</v>
      </c>
      <c r="G33402" s="34">
        <v>429.6</v>
      </c>
    </row>
    <row r="33403" spans="1:7">
      <c r="A33403" s="32">
        <v>2018</v>
      </c>
      <c r="B33403" s="32">
        <v>2964</v>
      </c>
      <c r="C33403" s="33" t="s">
        <v>563</v>
      </c>
      <c r="D33403" s="33" t="s">
        <v>564</v>
      </c>
      <c r="E33403" s="34">
        <v>1973</v>
      </c>
      <c r="F33403" s="35">
        <v>1.02</v>
      </c>
      <c r="G33403" s="34">
        <v>409.7</v>
      </c>
    </row>
    <row r="33404" spans="1:7">
      <c r="A33404" s="32">
        <v>2018</v>
      </c>
      <c r="B33404" s="32">
        <v>2964</v>
      </c>
      <c r="C33404" s="33" t="s">
        <v>563</v>
      </c>
      <c r="D33404" s="33" t="s">
        <v>564</v>
      </c>
      <c r="E33404" s="34">
        <v>1733</v>
      </c>
      <c r="F33404" s="35">
        <v>1.02</v>
      </c>
      <c r="G33404" s="34">
        <v>429.9</v>
      </c>
    </row>
    <row r="33405" spans="1:7">
      <c r="A33405" s="32">
        <v>2018</v>
      </c>
      <c r="B33405" s="32">
        <v>2964</v>
      </c>
      <c r="C33405" s="33" t="s">
        <v>563</v>
      </c>
      <c r="D33405" s="33" t="s">
        <v>564</v>
      </c>
      <c r="E33405" s="34">
        <v>1699</v>
      </c>
      <c r="F33405" s="35">
        <v>1.02</v>
      </c>
      <c r="G33405" s="34">
        <v>458</v>
      </c>
    </row>
    <row r="33406" spans="1:7">
      <c r="A33406" s="32">
        <v>2018</v>
      </c>
      <c r="B33406" s="32">
        <v>2964</v>
      </c>
      <c r="C33406" s="33" t="s">
        <v>563</v>
      </c>
      <c r="D33406" s="33" t="s">
        <v>564</v>
      </c>
      <c r="E33406" s="34">
        <v>1289</v>
      </c>
      <c r="F33406" s="35">
        <v>1.03</v>
      </c>
      <c r="G33406" s="34">
        <v>278.10000000000002</v>
      </c>
    </row>
    <row r="33407" spans="1:7">
      <c r="A33407" s="32">
        <v>2018</v>
      </c>
      <c r="B33407" s="32">
        <v>2964</v>
      </c>
      <c r="C33407" s="33" t="s">
        <v>563</v>
      </c>
      <c r="D33407" s="33" t="s">
        <v>564</v>
      </c>
      <c r="E33407" s="34">
        <v>516</v>
      </c>
      <c r="F33407" s="35">
        <v>1.02</v>
      </c>
      <c r="G33407" s="34">
        <v>450.7</v>
      </c>
    </row>
    <row r="33408" spans="1:7">
      <c r="A33408" s="32">
        <v>2018</v>
      </c>
      <c r="B33408" s="32">
        <v>2964</v>
      </c>
      <c r="C33408" s="33" t="s">
        <v>563</v>
      </c>
      <c r="D33408" s="33" t="s">
        <v>564</v>
      </c>
      <c r="E33408" s="34">
        <v>303</v>
      </c>
      <c r="F33408" s="35">
        <v>1.02</v>
      </c>
      <c r="G33408" s="34">
        <v>426</v>
      </c>
    </row>
    <row r="33409" spans="1:7">
      <c r="A33409" s="32">
        <v>2018</v>
      </c>
      <c r="B33409" s="32">
        <v>2964</v>
      </c>
      <c r="C33409" s="33" t="s">
        <v>563</v>
      </c>
      <c r="D33409" s="33" t="s">
        <v>564</v>
      </c>
      <c r="E33409" s="34">
        <v>227</v>
      </c>
      <c r="F33409" s="35">
        <v>1.04</v>
      </c>
      <c r="G33409" s="34">
        <v>393.1</v>
      </c>
    </row>
    <row r="33410" spans="1:7">
      <c r="A33410" s="32">
        <v>2018</v>
      </c>
      <c r="B33410" s="32">
        <v>2964</v>
      </c>
      <c r="C33410" s="33" t="s">
        <v>563</v>
      </c>
      <c r="D33410" s="33" t="s">
        <v>564</v>
      </c>
      <c r="E33410" s="34">
        <v>216</v>
      </c>
      <c r="F33410" s="35">
        <v>1.02</v>
      </c>
      <c r="G33410" s="34">
        <v>511.5</v>
      </c>
    </row>
    <row r="33411" spans="1:7">
      <c r="A33411" s="32">
        <v>2018</v>
      </c>
      <c r="B33411" s="32">
        <v>2964</v>
      </c>
      <c r="C33411" s="33" t="s">
        <v>563</v>
      </c>
      <c r="D33411" s="33" t="s">
        <v>564</v>
      </c>
      <c r="E33411" s="34">
        <v>205</v>
      </c>
      <c r="F33411" s="35">
        <v>1.03</v>
      </c>
      <c r="G33411" s="34">
        <v>509.4</v>
      </c>
    </row>
    <row r="33412" spans="1:7">
      <c r="A33412" s="32">
        <v>2018</v>
      </c>
      <c r="B33412" s="32">
        <v>2964</v>
      </c>
      <c r="C33412" s="33" t="s">
        <v>563</v>
      </c>
      <c r="D33412" s="33" t="s">
        <v>564</v>
      </c>
      <c r="E33412" s="34">
        <v>197</v>
      </c>
      <c r="F33412" s="35">
        <v>1.02</v>
      </c>
      <c r="G33412" s="34">
        <v>296.5</v>
      </c>
    </row>
    <row r="33413" spans="1:7">
      <c r="A33413" s="32">
        <v>2018</v>
      </c>
      <c r="B33413" s="32">
        <v>2964</v>
      </c>
      <c r="C33413" s="33" t="s">
        <v>563</v>
      </c>
      <c r="D33413" s="33" t="s">
        <v>564</v>
      </c>
      <c r="E33413" s="34">
        <v>125</v>
      </c>
      <c r="F33413" s="35">
        <v>1.02</v>
      </c>
      <c r="G33413" s="34">
        <v>530.1</v>
      </c>
    </row>
    <row r="33414" spans="1:7">
      <c r="A33414" s="32">
        <v>2018</v>
      </c>
      <c r="B33414" s="32">
        <v>2964</v>
      </c>
      <c r="C33414" s="33" t="s">
        <v>563</v>
      </c>
      <c r="D33414" s="33" t="s">
        <v>564</v>
      </c>
      <c r="E33414" s="34">
        <v>117</v>
      </c>
      <c r="F33414" s="35">
        <v>1.02</v>
      </c>
      <c r="G33414" s="34">
        <v>437.3</v>
      </c>
    </row>
    <row r="33415" spans="1:7">
      <c r="A33415" s="32">
        <v>2018</v>
      </c>
      <c r="B33415" s="32">
        <v>2964</v>
      </c>
      <c r="C33415" s="33" t="s">
        <v>563</v>
      </c>
      <c r="D33415" s="33" t="s">
        <v>564</v>
      </c>
      <c r="E33415" s="34">
        <v>56</v>
      </c>
      <c r="F33415" s="35">
        <v>1.02</v>
      </c>
      <c r="G33415" s="34">
        <v>453.7</v>
      </c>
    </row>
    <row r="33416" spans="1:7">
      <c r="A33416" s="32">
        <v>2018</v>
      </c>
      <c r="B33416" s="32">
        <v>2964</v>
      </c>
      <c r="C33416" s="33" t="s">
        <v>563</v>
      </c>
      <c r="D33416" s="33" t="s">
        <v>564</v>
      </c>
      <c r="E33416" s="34">
        <v>48881</v>
      </c>
      <c r="F33416" s="35">
        <v>1.02</v>
      </c>
      <c r="G33416" s="34">
        <v>406</v>
      </c>
    </row>
    <row r="33417" spans="1:7">
      <c r="A33417" s="32">
        <v>2018</v>
      </c>
      <c r="B33417" s="32">
        <v>2964</v>
      </c>
      <c r="C33417" s="33" t="s">
        <v>563</v>
      </c>
      <c r="D33417" s="33" t="s">
        <v>564</v>
      </c>
      <c r="E33417" s="34">
        <v>30</v>
      </c>
      <c r="F33417" s="35">
        <v>1.02</v>
      </c>
      <c r="G33417" s="34">
        <v>359.3</v>
      </c>
    </row>
    <row r="33418" spans="1:7">
      <c r="A33418" s="32">
        <v>2018</v>
      </c>
      <c r="B33418" s="32">
        <v>2964</v>
      </c>
      <c r="C33418" s="33" t="s">
        <v>563</v>
      </c>
      <c r="D33418" s="33" t="s">
        <v>564</v>
      </c>
      <c r="E33418" s="34">
        <v>13</v>
      </c>
      <c r="F33418" s="35">
        <v>1.02</v>
      </c>
      <c r="G33418" s="34">
        <v>473.3</v>
      </c>
    </row>
    <row r="33419" spans="1:7">
      <c r="A33419" s="32">
        <v>2018</v>
      </c>
      <c r="B33419" s="32">
        <v>2964</v>
      </c>
      <c r="C33419" s="33" t="s">
        <v>563</v>
      </c>
      <c r="D33419" s="33" t="s">
        <v>564</v>
      </c>
      <c r="E33419" s="34">
        <v>55</v>
      </c>
      <c r="F33419" s="35">
        <v>1.02</v>
      </c>
      <c r="G33419" s="34">
        <v>511.2</v>
      </c>
    </row>
    <row r="33420" spans="1:7">
      <c r="A33420" s="32">
        <v>2018</v>
      </c>
      <c r="B33420" s="32">
        <v>2965</v>
      </c>
      <c r="C33420" s="33" t="s">
        <v>563</v>
      </c>
      <c r="D33420" s="33" t="s">
        <v>564</v>
      </c>
      <c r="E33420" s="34">
        <v>1223</v>
      </c>
      <c r="F33420" s="35">
        <v>1.03</v>
      </c>
      <c r="G33420" s="34">
        <v>269.7</v>
      </c>
    </row>
    <row r="33421" spans="1:7">
      <c r="A33421" s="32">
        <v>2018</v>
      </c>
      <c r="B33421" s="32">
        <v>2965</v>
      </c>
      <c r="C33421" s="33" t="s">
        <v>563</v>
      </c>
      <c r="D33421" s="33" t="s">
        <v>564</v>
      </c>
      <c r="E33421" s="34">
        <v>1725</v>
      </c>
      <c r="F33421" s="35">
        <v>1.02</v>
      </c>
      <c r="G33421" s="34">
        <v>350.2</v>
      </c>
    </row>
    <row r="33422" spans="1:7">
      <c r="A33422" s="32">
        <v>2018</v>
      </c>
      <c r="B33422" s="32">
        <v>2965</v>
      </c>
      <c r="C33422" s="33" t="s">
        <v>563</v>
      </c>
      <c r="D33422" s="33" t="s">
        <v>564</v>
      </c>
      <c r="E33422" s="34">
        <v>2249</v>
      </c>
      <c r="F33422" s="35">
        <v>1.03</v>
      </c>
      <c r="G33422" s="34">
        <v>275.10000000000002</v>
      </c>
    </row>
    <row r="33423" spans="1:7">
      <c r="A33423" s="32">
        <v>2018</v>
      </c>
      <c r="B33423" s="32">
        <v>2965</v>
      </c>
      <c r="C33423" s="33" t="s">
        <v>563</v>
      </c>
      <c r="D33423" s="33" t="s">
        <v>564</v>
      </c>
      <c r="E33423" s="34">
        <v>3185</v>
      </c>
      <c r="F33423" s="35">
        <v>1.03</v>
      </c>
      <c r="G33423" s="34">
        <v>350</v>
      </c>
    </row>
    <row r="33424" spans="1:7">
      <c r="A33424" s="32">
        <v>2018</v>
      </c>
      <c r="B33424" s="32">
        <v>2965</v>
      </c>
      <c r="C33424" s="33" t="s">
        <v>563</v>
      </c>
      <c r="D33424" s="33" t="s">
        <v>564</v>
      </c>
      <c r="E33424" s="34">
        <v>4412</v>
      </c>
      <c r="F33424" s="35">
        <v>1.02</v>
      </c>
      <c r="G33424" s="34">
        <v>523.70000000000005</v>
      </c>
    </row>
    <row r="33425" spans="1:7">
      <c r="A33425" s="32">
        <v>2018</v>
      </c>
      <c r="B33425" s="32">
        <v>2965</v>
      </c>
      <c r="C33425" s="33" t="s">
        <v>563</v>
      </c>
      <c r="D33425" s="33" t="s">
        <v>564</v>
      </c>
      <c r="E33425" s="34">
        <v>4485</v>
      </c>
      <c r="F33425" s="35">
        <v>1.02</v>
      </c>
      <c r="G33425" s="34">
        <v>420</v>
      </c>
    </row>
    <row r="33426" spans="1:7">
      <c r="A33426" s="32">
        <v>2018</v>
      </c>
      <c r="B33426" s="32">
        <v>2965</v>
      </c>
      <c r="C33426" s="33" t="s">
        <v>563</v>
      </c>
      <c r="D33426" s="33" t="s">
        <v>564</v>
      </c>
      <c r="E33426" s="34">
        <v>5751</v>
      </c>
      <c r="F33426" s="35">
        <v>1.02</v>
      </c>
      <c r="G33426" s="34">
        <v>412.5</v>
      </c>
    </row>
    <row r="33427" spans="1:7">
      <c r="A33427" s="32">
        <v>2018</v>
      </c>
      <c r="B33427" s="32">
        <v>2965</v>
      </c>
      <c r="C33427" s="33" t="s">
        <v>563</v>
      </c>
      <c r="D33427" s="33" t="s">
        <v>564</v>
      </c>
      <c r="E33427" s="34">
        <v>12314</v>
      </c>
      <c r="F33427" s="35">
        <v>1.02</v>
      </c>
      <c r="G33427" s="34">
        <v>452.6</v>
      </c>
    </row>
    <row r="33428" spans="1:7">
      <c r="A33428" s="32">
        <v>2018</v>
      </c>
      <c r="B33428" s="32">
        <v>2965</v>
      </c>
      <c r="C33428" s="33" t="s">
        <v>563</v>
      </c>
      <c r="D33428" s="33" t="s">
        <v>564</v>
      </c>
      <c r="E33428" s="34">
        <v>21228</v>
      </c>
      <c r="F33428" s="35">
        <v>1.02</v>
      </c>
      <c r="G33428" s="34">
        <v>299.89999999999998</v>
      </c>
    </row>
    <row r="33429" spans="1:7">
      <c r="A33429" s="32">
        <v>2018</v>
      </c>
      <c r="B33429" s="32">
        <v>2965</v>
      </c>
      <c r="C33429" s="33" t="s">
        <v>563</v>
      </c>
      <c r="D33429" s="33" t="s">
        <v>564</v>
      </c>
      <c r="E33429" s="34">
        <v>25595</v>
      </c>
      <c r="F33429" s="35">
        <v>1.02</v>
      </c>
      <c r="G33429" s="34">
        <v>394.7</v>
      </c>
    </row>
    <row r="33430" spans="1:7">
      <c r="A33430" s="32">
        <v>2018</v>
      </c>
      <c r="B33430" s="32">
        <v>2965</v>
      </c>
      <c r="C33430" s="33" t="s">
        <v>563</v>
      </c>
      <c r="D33430" s="33" t="s">
        <v>564</v>
      </c>
      <c r="E33430" s="34">
        <v>33603</v>
      </c>
      <c r="F33430" s="35">
        <v>1.02</v>
      </c>
      <c r="G33430" s="34">
        <v>386.5</v>
      </c>
    </row>
    <row r="33431" spans="1:7">
      <c r="A33431" s="32">
        <v>2018</v>
      </c>
      <c r="B33431" s="32">
        <v>2965</v>
      </c>
      <c r="C33431" s="33" t="s">
        <v>563</v>
      </c>
      <c r="D33431" s="33" t="s">
        <v>564</v>
      </c>
      <c r="E33431" s="34">
        <v>58814</v>
      </c>
      <c r="F33431" s="35">
        <v>1.02</v>
      </c>
      <c r="G33431" s="34">
        <v>406.1</v>
      </c>
    </row>
    <row r="33432" spans="1:7">
      <c r="A33432" s="32">
        <v>2018</v>
      </c>
      <c r="B33432" s="32">
        <v>2965</v>
      </c>
      <c r="C33432" s="33" t="s">
        <v>563</v>
      </c>
      <c r="D33432" s="33" t="s">
        <v>564</v>
      </c>
      <c r="E33432" s="34">
        <v>3</v>
      </c>
      <c r="F33432" s="35">
        <v>1.03</v>
      </c>
      <c r="G33432" s="34">
        <v>344.2</v>
      </c>
    </row>
    <row r="33433" spans="1:7">
      <c r="A33433" s="32">
        <v>2018</v>
      </c>
      <c r="B33433" s="32">
        <v>2965</v>
      </c>
      <c r="C33433" s="33" t="s">
        <v>563</v>
      </c>
      <c r="D33433" s="33" t="s">
        <v>564</v>
      </c>
      <c r="E33433" s="34">
        <v>28</v>
      </c>
      <c r="F33433" s="35">
        <v>1.02</v>
      </c>
      <c r="G33433" s="34">
        <v>505.4</v>
      </c>
    </row>
    <row r="33434" spans="1:7">
      <c r="A33434" s="32">
        <v>2018</v>
      </c>
      <c r="B33434" s="32">
        <v>2965</v>
      </c>
      <c r="C33434" s="33" t="s">
        <v>563</v>
      </c>
      <c r="D33434" s="33" t="s">
        <v>564</v>
      </c>
      <c r="E33434" s="34">
        <v>49</v>
      </c>
      <c r="F33434" s="35">
        <v>1.02</v>
      </c>
      <c r="G33434" s="34">
        <v>420.3</v>
      </c>
    </row>
    <row r="33435" spans="1:7">
      <c r="A33435" s="32">
        <v>2018</v>
      </c>
      <c r="B33435" s="32">
        <v>2965</v>
      </c>
      <c r="C33435" s="33" t="s">
        <v>563</v>
      </c>
      <c r="D33435" s="33" t="s">
        <v>564</v>
      </c>
      <c r="E33435" s="34">
        <v>58</v>
      </c>
      <c r="F33435" s="35">
        <v>1.02</v>
      </c>
      <c r="G33435" s="34">
        <v>433.5</v>
      </c>
    </row>
    <row r="33436" spans="1:7">
      <c r="A33436" s="32">
        <v>2018</v>
      </c>
      <c r="B33436" s="32">
        <v>2965</v>
      </c>
      <c r="C33436" s="33" t="s">
        <v>563</v>
      </c>
      <c r="D33436" s="33" t="s">
        <v>564</v>
      </c>
      <c r="E33436" s="34">
        <v>78</v>
      </c>
      <c r="F33436" s="35">
        <v>1.01</v>
      </c>
      <c r="G33436" s="34">
        <v>227.2</v>
      </c>
    </row>
    <row r="33437" spans="1:7">
      <c r="A33437" s="32">
        <v>2018</v>
      </c>
      <c r="B33437" s="32">
        <v>2965</v>
      </c>
      <c r="C33437" s="33" t="s">
        <v>563</v>
      </c>
      <c r="D33437" s="33" t="s">
        <v>564</v>
      </c>
      <c r="E33437" s="34">
        <v>115</v>
      </c>
      <c r="F33437" s="35">
        <v>1.02</v>
      </c>
      <c r="G33437" s="34">
        <v>384.7</v>
      </c>
    </row>
    <row r="33438" spans="1:7">
      <c r="A33438" s="32">
        <v>2018</v>
      </c>
      <c r="B33438" s="32">
        <v>2965</v>
      </c>
      <c r="C33438" s="33" t="s">
        <v>563</v>
      </c>
      <c r="D33438" s="33" t="s">
        <v>564</v>
      </c>
      <c r="E33438" s="34">
        <v>117</v>
      </c>
      <c r="F33438" s="35">
        <v>1.02</v>
      </c>
      <c r="G33438" s="34">
        <v>496.1</v>
      </c>
    </row>
    <row r="33439" spans="1:7">
      <c r="A33439" s="32">
        <v>2018</v>
      </c>
      <c r="B33439" s="32">
        <v>2965</v>
      </c>
      <c r="C33439" s="33" t="s">
        <v>563</v>
      </c>
      <c r="D33439" s="33" t="s">
        <v>564</v>
      </c>
      <c r="E33439" s="34">
        <v>140</v>
      </c>
      <c r="F33439" s="35">
        <v>1.04</v>
      </c>
      <c r="G33439" s="34">
        <v>255.9</v>
      </c>
    </row>
    <row r="33440" spans="1:7">
      <c r="A33440" s="32">
        <v>2018</v>
      </c>
      <c r="B33440" s="32">
        <v>2965</v>
      </c>
      <c r="C33440" s="33" t="s">
        <v>563</v>
      </c>
      <c r="D33440" s="33" t="s">
        <v>564</v>
      </c>
      <c r="E33440" s="34">
        <v>176</v>
      </c>
      <c r="F33440" s="35">
        <v>1.03</v>
      </c>
      <c r="G33440" s="34">
        <v>187.2</v>
      </c>
    </row>
    <row r="33441" spans="1:7">
      <c r="A33441" s="32">
        <v>2018</v>
      </c>
      <c r="B33441" s="32">
        <v>2965</v>
      </c>
      <c r="C33441" s="33" t="s">
        <v>563</v>
      </c>
      <c r="D33441" s="33" t="s">
        <v>564</v>
      </c>
      <c r="E33441" s="34">
        <v>232</v>
      </c>
      <c r="F33441" s="35">
        <v>1.02</v>
      </c>
      <c r="G33441" s="34">
        <v>512.20000000000005</v>
      </c>
    </row>
    <row r="33442" spans="1:7">
      <c r="A33442" s="32">
        <v>2018</v>
      </c>
      <c r="B33442" s="32">
        <v>2965</v>
      </c>
      <c r="C33442" s="33" t="s">
        <v>563</v>
      </c>
      <c r="D33442" s="33" t="s">
        <v>564</v>
      </c>
      <c r="E33442" s="34">
        <v>251</v>
      </c>
      <c r="F33442" s="35">
        <v>1.02</v>
      </c>
      <c r="G33442" s="34">
        <v>404</v>
      </c>
    </row>
    <row r="33443" spans="1:7">
      <c r="A33443" s="32">
        <v>2018</v>
      </c>
      <c r="B33443" s="32">
        <v>2965</v>
      </c>
      <c r="C33443" s="33" t="s">
        <v>563</v>
      </c>
      <c r="D33443" s="33" t="s">
        <v>564</v>
      </c>
      <c r="E33443" s="34">
        <v>748</v>
      </c>
      <c r="F33443" s="35">
        <v>1.02</v>
      </c>
      <c r="G33443" s="34">
        <v>399.3</v>
      </c>
    </row>
    <row r="33444" spans="1:7">
      <c r="A33444" s="32">
        <v>2018</v>
      </c>
      <c r="B33444" s="32">
        <v>2965</v>
      </c>
      <c r="C33444" s="33" t="s">
        <v>563</v>
      </c>
      <c r="D33444" s="33" t="s">
        <v>564</v>
      </c>
      <c r="E33444" s="34">
        <v>849</v>
      </c>
      <c r="F33444" s="35">
        <v>1.03</v>
      </c>
      <c r="G33444" s="34">
        <v>272.39999999999998</v>
      </c>
    </row>
    <row r="33445" spans="1:7">
      <c r="A33445" s="32">
        <v>2018</v>
      </c>
      <c r="B33445" s="32">
        <v>2965</v>
      </c>
      <c r="C33445" s="33" t="s">
        <v>563</v>
      </c>
      <c r="D33445" s="33" t="s">
        <v>564</v>
      </c>
      <c r="E33445" s="34">
        <v>871</v>
      </c>
      <c r="F33445" s="35">
        <v>1.02</v>
      </c>
      <c r="G33445" s="34">
        <v>434.3</v>
      </c>
    </row>
    <row r="33446" spans="1:7">
      <c r="A33446" s="32">
        <v>2018</v>
      </c>
      <c r="B33446" s="32">
        <v>2965</v>
      </c>
      <c r="C33446" s="33" t="s">
        <v>563</v>
      </c>
      <c r="D33446" s="33" t="s">
        <v>564</v>
      </c>
      <c r="E33446" s="34">
        <v>1111</v>
      </c>
      <c r="F33446" s="35">
        <v>1.02</v>
      </c>
      <c r="G33446" s="34">
        <v>444.9</v>
      </c>
    </row>
    <row r="33447" spans="1:7">
      <c r="A33447" s="32">
        <v>2018</v>
      </c>
      <c r="B33447" s="32">
        <v>3006</v>
      </c>
      <c r="C33447" s="33" t="s">
        <v>563</v>
      </c>
      <c r="D33447" s="33" t="s">
        <v>564</v>
      </c>
      <c r="E33447" s="34">
        <v>159716</v>
      </c>
      <c r="F33447" s="35">
        <v>1.02</v>
      </c>
      <c r="G33447" s="34">
        <v>666.4</v>
      </c>
    </row>
    <row r="33448" spans="1:7">
      <c r="A33448" s="32">
        <v>2018</v>
      </c>
      <c r="B33448" s="32">
        <v>3008</v>
      </c>
      <c r="C33448" s="33" t="s">
        <v>563</v>
      </c>
      <c r="D33448" s="33" t="s">
        <v>564</v>
      </c>
      <c r="E33448" s="34">
        <v>39418</v>
      </c>
      <c r="F33448" s="35">
        <v>1.032</v>
      </c>
      <c r="G33448" s="34">
        <v>346.9</v>
      </c>
    </row>
    <row r="33449" spans="1:7">
      <c r="A33449" s="32">
        <v>2018</v>
      </c>
      <c r="B33449" s="32">
        <v>3118</v>
      </c>
      <c r="C33449" s="33" t="s">
        <v>563</v>
      </c>
      <c r="D33449" s="33" t="s">
        <v>564</v>
      </c>
      <c r="E33449" s="34">
        <v>4750</v>
      </c>
      <c r="F33449" s="35">
        <v>1.03</v>
      </c>
      <c r="G33449" s="34" t="s">
        <v>364</v>
      </c>
    </row>
    <row r="33450" spans="1:7">
      <c r="A33450" s="32">
        <v>2018</v>
      </c>
      <c r="B33450" s="32">
        <v>3122</v>
      </c>
      <c r="C33450" s="33" t="s">
        <v>353</v>
      </c>
      <c r="D33450" s="33" t="s">
        <v>354</v>
      </c>
      <c r="E33450" s="34">
        <v>2919</v>
      </c>
      <c r="F33450" s="35">
        <v>25.46</v>
      </c>
      <c r="G33450" s="34" t="s">
        <v>364</v>
      </c>
    </row>
    <row r="33451" spans="1:7">
      <c r="A33451" s="32">
        <v>2018</v>
      </c>
      <c r="B33451" s="32">
        <v>3122</v>
      </c>
      <c r="C33451" s="33" t="s">
        <v>353</v>
      </c>
      <c r="D33451" s="33" t="s">
        <v>354</v>
      </c>
      <c r="E33451" s="34">
        <v>65169</v>
      </c>
      <c r="F33451" s="35">
        <v>26.02</v>
      </c>
      <c r="G33451" s="34" t="s">
        <v>364</v>
      </c>
    </row>
    <row r="33452" spans="1:7">
      <c r="A33452" s="32">
        <v>2018</v>
      </c>
      <c r="B33452" s="32">
        <v>3122</v>
      </c>
      <c r="C33452" s="33" t="s">
        <v>353</v>
      </c>
      <c r="D33452" s="33" t="s">
        <v>354</v>
      </c>
      <c r="E33452" s="34">
        <v>100659</v>
      </c>
      <c r="F33452" s="35">
        <v>26.22</v>
      </c>
      <c r="G33452" s="34" t="s">
        <v>364</v>
      </c>
    </row>
    <row r="33453" spans="1:7">
      <c r="A33453" s="32">
        <v>2018</v>
      </c>
      <c r="B33453" s="32">
        <v>3122</v>
      </c>
      <c r="C33453" s="33" t="s">
        <v>565</v>
      </c>
      <c r="D33453" s="33" t="s">
        <v>566</v>
      </c>
      <c r="E33453" s="34">
        <v>4328</v>
      </c>
      <c r="F33453" s="35">
        <v>5.78</v>
      </c>
      <c r="G33453" s="34" t="s">
        <v>364</v>
      </c>
    </row>
    <row r="33454" spans="1:7">
      <c r="A33454" s="32">
        <v>2018</v>
      </c>
      <c r="B33454" s="32">
        <v>3122</v>
      </c>
      <c r="C33454" s="33" t="s">
        <v>565</v>
      </c>
      <c r="D33454" s="33" t="s">
        <v>566</v>
      </c>
      <c r="E33454" s="34">
        <v>5765</v>
      </c>
      <c r="F33454" s="35">
        <v>5.78</v>
      </c>
      <c r="G33454" s="34" t="s">
        <v>364</v>
      </c>
    </row>
    <row r="33455" spans="1:7">
      <c r="A33455" s="32">
        <v>2018</v>
      </c>
      <c r="B33455" s="32">
        <v>3130</v>
      </c>
      <c r="C33455" s="33" t="s">
        <v>365</v>
      </c>
      <c r="D33455" s="33" t="s">
        <v>354</v>
      </c>
      <c r="E33455" s="34">
        <v>200989</v>
      </c>
      <c r="F33455" s="35">
        <v>13.09</v>
      </c>
      <c r="G33455" s="34" t="s">
        <v>364</v>
      </c>
    </row>
    <row r="33456" spans="1:7">
      <c r="A33456" s="32">
        <v>2018</v>
      </c>
      <c r="B33456" s="32">
        <v>3130</v>
      </c>
      <c r="C33456" s="33" t="s">
        <v>565</v>
      </c>
      <c r="D33456" s="33" t="s">
        <v>566</v>
      </c>
      <c r="E33456" s="34">
        <v>1434</v>
      </c>
      <c r="F33456" s="35">
        <v>5.8</v>
      </c>
      <c r="G33456" s="34" t="s">
        <v>364</v>
      </c>
    </row>
    <row r="33457" spans="1:7">
      <c r="A33457" s="32">
        <v>2018</v>
      </c>
      <c r="B33457" s="32">
        <v>3131</v>
      </c>
      <c r="C33457" s="33" t="s">
        <v>563</v>
      </c>
      <c r="D33457" s="33" t="s">
        <v>564</v>
      </c>
      <c r="E33457" s="34">
        <v>11796</v>
      </c>
      <c r="F33457" s="35">
        <v>1.0309999999999999</v>
      </c>
      <c r="G33457" s="34" t="s">
        <v>364</v>
      </c>
    </row>
    <row r="33458" spans="1:7">
      <c r="A33458" s="32">
        <v>2018</v>
      </c>
      <c r="B33458" s="32">
        <v>3138</v>
      </c>
      <c r="C33458" s="33" t="s">
        <v>565</v>
      </c>
      <c r="D33458" s="33" t="s">
        <v>566</v>
      </c>
      <c r="E33458" s="34">
        <v>45</v>
      </c>
      <c r="F33458" s="35">
        <v>5.8250000000000002</v>
      </c>
      <c r="G33458" s="34" t="s">
        <v>364</v>
      </c>
    </row>
    <row r="33459" spans="1:7">
      <c r="A33459" s="32">
        <v>2018</v>
      </c>
      <c r="B33459" s="32">
        <v>3138</v>
      </c>
      <c r="C33459" s="33" t="s">
        <v>563</v>
      </c>
      <c r="D33459" s="33" t="s">
        <v>564</v>
      </c>
      <c r="E33459" s="34">
        <v>22549</v>
      </c>
      <c r="F33459" s="35">
        <v>1.03</v>
      </c>
      <c r="G33459" s="34" t="s">
        <v>364</v>
      </c>
    </row>
    <row r="33460" spans="1:7">
      <c r="A33460" s="32">
        <v>2018</v>
      </c>
      <c r="B33460" s="32">
        <v>3138</v>
      </c>
      <c r="C33460" s="33" t="s">
        <v>563</v>
      </c>
      <c r="D33460" s="33" t="s">
        <v>564</v>
      </c>
      <c r="E33460" s="34">
        <v>27420</v>
      </c>
      <c r="F33460" s="35">
        <v>1.03</v>
      </c>
      <c r="G33460" s="34" t="s">
        <v>364</v>
      </c>
    </row>
    <row r="33461" spans="1:7">
      <c r="A33461" s="32">
        <v>2018</v>
      </c>
      <c r="B33461" s="32">
        <v>3140</v>
      </c>
      <c r="C33461" s="33" t="s">
        <v>353</v>
      </c>
      <c r="D33461" s="33" t="s">
        <v>354</v>
      </c>
      <c r="E33461" s="34">
        <v>107080</v>
      </c>
      <c r="F33461" s="35">
        <v>26.33</v>
      </c>
      <c r="G33461" s="34" t="s">
        <v>364</v>
      </c>
    </row>
    <row r="33462" spans="1:7">
      <c r="A33462" s="32">
        <v>2018</v>
      </c>
      <c r="B33462" s="32">
        <v>3140</v>
      </c>
      <c r="C33462" s="33" t="s">
        <v>563</v>
      </c>
      <c r="D33462" s="33" t="s">
        <v>564</v>
      </c>
      <c r="E33462" s="34">
        <v>175473</v>
      </c>
      <c r="F33462" s="35">
        <v>1.03</v>
      </c>
      <c r="G33462" s="34" t="s">
        <v>364</v>
      </c>
    </row>
    <row r="33463" spans="1:7">
      <c r="A33463" s="32">
        <v>2018</v>
      </c>
      <c r="B33463" s="32">
        <v>3148</v>
      </c>
      <c r="C33463" s="33" t="s">
        <v>567</v>
      </c>
      <c r="D33463" s="33" t="s">
        <v>566</v>
      </c>
      <c r="E33463" s="34">
        <v>44818</v>
      </c>
      <c r="F33463" s="35">
        <v>6.15</v>
      </c>
      <c r="G33463" s="34" t="s">
        <v>364</v>
      </c>
    </row>
    <row r="33464" spans="1:7">
      <c r="A33464" s="32">
        <v>2018</v>
      </c>
      <c r="B33464" s="32">
        <v>3148</v>
      </c>
      <c r="C33464" s="33" t="s">
        <v>563</v>
      </c>
      <c r="D33464" s="33" t="s">
        <v>564</v>
      </c>
      <c r="E33464" s="34">
        <v>150987</v>
      </c>
      <c r="F33464" s="35">
        <v>1.03</v>
      </c>
      <c r="G33464" s="34" t="s">
        <v>364</v>
      </c>
    </row>
    <row r="33465" spans="1:7">
      <c r="A33465" s="32">
        <v>2018</v>
      </c>
      <c r="B33465" s="32">
        <v>3149</v>
      </c>
      <c r="C33465" s="33" t="s">
        <v>353</v>
      </c>
      <c r="D33465" s="33" t="s">
        <v>354</v>
      </c>
      <c r="E33465" s="34">
        <v>30898</v>
      </c>
      <c r="F33465" s="35">
        <v>25.95</v>
      </c>
      <c r="G33465" s="34" t="s">
        <v>364</v>
      </c>
    </row>
    <row r="33466" spans="1:7">
      <c r="A33466" s="32">
        <v>2018</v>
      </c>
      <c r="B33466" s="32">
        <v>3149</v>
      </c>
      <c r="C33466" s="33" t="s">
        <v>353</v>
      </c>
      <c r="D33466" s="33" t="s">
        <v>354</v>
      </c>
      <c r="E33466" s="34">
        <v>93583</v>
      </c>
      <c r="F33466" s="35">
        <v>26.23</v>
      </c>
      <c r="G33466" s="34" t="s">
        <v>364</v>
      </c>
    </row>
    <row r="33467" spans="1:7">
      <c r="A33467" s="32">
        <v>2018</v>
      </c>
      <c r="B33467" s="32">
        <v>3149</v>
      </c>
      <c r="C33467" s="33" t="s">
        <v>565</v>
      </c>
      <c r="D33467" s="33" t="s">
        <v>566</v>
      </c>
      <c r="E33467" s="34">
        <v>3787</v>
      </c>
      <c r="F33467" s="35">
        <v>5.8</v>
      </c>
      <c r="G33467" s="34" t="s">
        <v>364</v>
      </c>
    </row>
    <row r="33468" spans="1:7">
      <c r="A33468" s="32">
        <v>2018</v>
      </c>
      <c r="B33468" s="32">
        <v>3161</v>
      </c>
      <c r="C33468" s="33" t="s">
        <v>565</v>
      </c>
      <c r="D33468" s="33" t="s">
        <v>566</v>
      </c>
      <c r="E33468" s="34">
        <v>8593</v>
      </c>
      <c r="F33468" s="35">
        <v>5.8</v>
      </c>
      <c r="G33468" s="34" t="s">
        <v>364</v>
      </c>
    </row>
    <row r="33469" spans="1:7">
      <c r="A33469" s="32">
        <v>2018</v>
      </c>
      <c r="B33469" s="32">
        <v>3161</v>
      </c>
      <c r="C33469" s="33" t="s">
        <v>563</v>
      </c>
      <c r="D33469" s="33" t="s">
        <v>564</v>
      </c>
      <c r="E33469" s="34">
        <v>4280</v>
      </c>
      <c r="F33469" s="35">
        <v>1.0349999999999999</v>
      </c>
      <c r="G33469" s="34" t="s">
        <v>364</v>
      </c>
    </row>
    <row r="33470" spans="1:7">
      <c r="A33470" s="32">
        <v>2018</v>
      </c>
      <c r="B33470" s="32">
        <v>3236</v>
      </c>
      <c r="C33470" s="33" t="s">
        <v>563</v>
      </c>
      <c r="D33470" s="33" t="s">
        <v>564</v>
      </c>
      <c r="E33470" s="34">
        <v>1105675</v>
      </c>
      <c r="F33470" s="35">
        <v>1.0269999999999999</v>
      </c>
      <c r="G33470" s="34" t="s">
        <v>364</v>
      </c>
    </row>
    <row r="33471" spans="1:7">
      <c r="A33471" s="32">
        <v>2018</v>
      </c>
      <c r="B33471" s="32">
        <v>3250</v>
      </c>
      <c r="C33471" s="33" t="s">
        <v>565</v>
      </c>
      <c r="D33471" s="33" t="s">
        <v>566</v>
      </c>
      <c r="E33471" s="34">
        <v>21</v>
      </c>
      <c r="F33471" s="35">
        <v>5.8</v>
      </c>
      <c r="G33471" s="34">
        <v>1438</v>
      </c>
    </row>
    <row r="33472" spans="1:7">
      <c r="A33472" s="32">
        <v>2018</v>
      </c>
      <c r="B33472" s="32">
        <v>3250</v>
      </c>
      <c r="C33472" s="33" t="s">
        <v>565</v>
      </c>
      <c r="D33472" s="33" t="s">
        <v>566</v>
      </c>
      <c r="E33472" s="34">
        <v>1736</v>
      </c>
      <c r="F33472" s="35">
        <v>5.8</v>
      </c>
      <c r="G33472" s="34">
        <v>1697.6</v>
      </c>
    </row>
    <row r="33473" spans="1:7">
      <c r="A33473" s="32">
        <v>2018</v>
      </c>
      <c r="B33473" s="32">
        <v>3250</v>
      </c>
      <c r="C33473" s="33" t="s">
        <v>565</v>
      </c>
      <c r="D33473" s="33" t="s">
        <v>566</v>
      </c>
      <c r="E33473" s="34">
        <v>20</v>
      </c>
      <c r="F33473" s="35">
        <v>5.8</v>
      </c>
      <c r="G33473" s="34">
        <v>1506.2</v>
      </c>
    </row>
    <row r="33474" spans="1:7">
      <c r="A33474" s="32">
        <v>2018</v>
      </c>
      <c r="B33474" s="32">
        <v>3250</v>
      </c>
      <c r="C33474" s="33" t="s">
        <v>565</v>
      </c>
      <c r="D33474" s="33" t="s">
        <v>566</v>
      </c>
      <c r="E33474" s="34">
        <v>257</v>
      </c>
      <c r="F33474" s="35">
        <v>5.8</v>
      </c>
      <c r="G33474" s="34">
        <v>1521.8</v>
      </c>
    </row>
    <row r="33475" spans="1:7">
      <c r="A33475" s="32">
        <v>2018</v>
      </c>
      <c r="B33475" s="32">
        <v>3250</v>
      </c>
      <c r="C33475" s="33" t="s">
        <v>565</v>
      </c>
      <c r="D33475" s="33" t="s">
        <v>566</v>
      </c>
      <c r="E33475" s="34">
        <v>865</v>
      </c>
      <c r="F33475" s="35">
        <v>5.8</v>
      </c>
      <c r="G33475" s="34">
        <v>1565.3</v>
      </c>
    </row>
    <row r="33476" spans="1:7">
      <c r="A33476" s="32">
        <v>2018</v>
      </c>
      <c r="B33476" s="32">
        <v>3250</v>
      </c>
      <c r="C33476" s="33" t="s">
        <v>565</v>
      </c>
      <c r="D33476" s="33" t="s">
        <v>566</v>
      </c>
      <c r="E33476" s="34">
        <v>8781</v>
      </c>
      <c r="F33476" s="35">
        <v>5.8</v>
      </c>
      <c r="G33476" s="34">
        <v>1654.4</v>
      </c>
    </row>
    <row r="33477" spans="1:7">
      <c r="A33477" s="32">
        <v>2018</v>
      </c>
      <c r="B33477" s="32">
        <v>3250</v>
      </c>
      <c r="C33477" s="33" t="s">
        <v>565</v>
      </c>
      <c r="D33477" s="33" t="s">
        <v>566</v>
      </c>
      <c r="E33477" s="34">
        <v>11636</v>
      </c>
      <c r="F33477" s="35">
        <v>5.8</v>
      </c>
      <c r="G33477" s="34">
        <v>1735</v>
      </c>
    </row>
    <row r="33478" spans="1:7">
      <c r="A33478" s="32">
        <v>2018</v>
      </c>
      <c r="B33478" s="32">
        <v>3250</v>
      </c>
      <c r="C33478" s="33" t="s">
        <v>563</v>
      </c>
      <c r="D33478" s="33" t="s">
        <v>564</v>
      </c>
      <c r="E33478" s="34">
        <v>1285</v>
      </c>
      <c r="F33478" s="35">
        <v>1.024</v>
      </c>
      <c r="G33478" s="34">
        <v>341.8</v>
      </c>
    </row>
    <row r="33479" spans="1:7">
      <c r="A33479" s="32">
        <v>2018</v>
      </c>
      <c r="B33479" s="32">
        <v>3250</v>
      </c>
      <c r="C33479" s="33" t="s">
        <v>563</v>
      </c>
      <c r="D33479" s="33" t="s">
        <v>564</v>
      </c>
      <c r="E33479" s="34">
        <v>585</v>
      </c>
      <c r="F33479" s="35">
        <v>1.024</v>
      </c>
      <c r="G33479" s="34">
        <v>320.10000000000002</v>
      </c>
    </row>
    <row r="33480" spans="1:7">
      <c r="A33480" s="32">
        <v>2018</v>
      </c>
      <c r="B33480" s="32">
        <v>3250</v>
      </c>
      <c r="C33480" s="33" t="s">
        <v>563</v>
      </c>
      <c r="D33480" s="33" t="s">
        <v>564</v>
      </c>
      <c r="E33480" s="34">
        <v>306</v>
      </c>
      <c r="F33480" s="35">
        <v>1.024</v>
      </c>
      <c r="G33480" s="34">
        <v>492.6</v>
      </c>
    </row>
    <row r="33481" spans="1:7">
      <c r="A33481" s="32">
        <v>2018</v>
      </c>
      <c r="B33481" s="32">
        <v>3250</v>
      </c>
      <c r="C33481" s="33" t="s">
        <v>563</v>
      </c>
      <c r="D33481" s="33" t="s">
        <v>564</v>
      </c>
      <c r="E33481" s="34">
        <v>1343</v>
      </c>
      <c r="F33481" s="35">
        <v>1.024</v>
      </c>
      <c r="G33481" s="34">
        <v>394.6</v>
      </c>
    </row>
    <row r="33482" spans="1:7">
      <c r="A33482" s="32">
        <v>2018</v>
      </c>
      <c r="B33482" s="32">
        <v>3250</v>
      </c>
      <c r="C33482" s="33" t="s">
        <v>563</v>
      </c>
      <c r="D33482" s="33" t="s">
        <v>564</v>
      </c>
      <c r="E33482" s="34">
        <v>58187</v>
      </c>
      <c r="F33482" s="35">
        <v>1.024</v>
      </c>
      <c r="G33482" s="34">
        <v>386.1</v>
      </c>
    </row>
    <row r="33483" spans="1:7">
      <c r="A33483" s="32">
        <v>2018</v>
      </c>
      <c r="B33483" s="32">
        <v>3250</v>
      </c>
      <c r="C33483" s="33" t="s">
        <v>563</v>
      </c>
      <c r="D33483" s="33" t="s">
        <v>564</v>
      </c>
      <c r="E33483" s="34">
        <v>33034</v>
      </c>
      <c r="F33483" s="35">
        <v>1.024</v>
      </c>
      <c r="G33483" s="34">
        <v>4794.3</v>
      </c>
    </row>
    <row r="33484" spans="1:7">
      <c r="A33484" s="32">
        <v>2018</v>
      </c>
      <c r="B33484" s="32">
        <v>3250</v>
      </c>
      <c r="C33484" s="33" t="s">
        <v>563</v>
      </c>
      <c r="D33484" s="33" t="s">
        <v>564</v>
      </c>
      <c r="E33484" s="34">
        <v>22726</v>
      </c>
      <c r="F33484" s="35">
        <v>1.024</v>
      </c>
      <c r="G33484" s="34">
        <v>378.3</v>
      </c>
    </row>
    <row r="33485" spans="1:7">
      <c r="A33485" s="32">
        <v>2018</v>
      </c>
      <c r="B33485" s="32">
        <v>3250</v>
      </c>
      <c r="C33485" s="33" t="s">
        <v>563</v>
      </c>
      <c r="D33485" s="33" t="s">
        <v>564</v>
      </c>
      <c r="E33485" s="34">
        <v>16185</v>
      </c>
      <c r="F33485" s="35">
        <v>1.024</v>
      </c>
      <c r="G33485" s="34">
        <v>390.2</v>
      </c>
    </row>
    <row r="33486" spans="1:7">
      <c r="A33486" s="32">
        <v>2018</v>
      </c>
      <c r="B33486" s="32">
        <v>3264</v>
      </c>
      <c r="C33486" s="33" t="s">
        <v>563</v>
      </c>
      <c r="D33486" s="33" t="s">
        <v>564</v>
      </c>
      <c r="E33486" s="34">
        <v>19360</v>
      </c>
      <c r="F33486" s="35">
        <v>1.0189999999999999</v>
      </c>
      <c r="G33486" s="34">
        <v>445.1</v>
      </c>
    </row>
    <row r="33487" spans="1:7">
      <c r="A33487" s="32">
        <v>2018</v>
      </c>
      <c r="B33487" s="32">
        <v>3264</v>
      </c>
      <c r="C33487" s="33" t="s">
        <v>563</v>
      </c>
      <c r="D33487" s="33" t="s">
        <v>564</v>
      </c>
      <c r="E33487" s="34">
        <v>1473258</v>
      </c>
      <c r="F33487" s="35">
        <v>1.0229999999999999</v>
      </c>
      <c r="G33487" s="34">
        <v>394.3</v>
      </c>
    </row>
    <row r="33488" spans="1:7">
      <c r="A33488" s="32">
        <v>2018</v>
      </c>
      <c r="B33488" s="32">
        <v>3287</v>
      </c>
      <c r="C33488" s="33" t="s">
        <v>563</v>
      </c>
      <c r="D33488" s="33" t="s">
        <v>564</v>
      </c>
      <c r="E33488" s="34">
        <v>661</v>
      </c>
      <c r="F33488" s="35">
        <v>1.0229999999999999</v>
      </c>
      <c r="G33488" s="34">
        <v>1008.4</v>
      </c>
    </row>
    <row r="33489" spans="1:7">
      <c r="A33489" s="32">
        <v>2018</v>
      </c>
      <c r="B33489" s="32">
        <v>3287</v>
      </c>
      <c r="C33489" s="33" t="s">
        <v>563</v>
      </c>
      <c r="D33489" s="33" t="s">
        <v>564</v>
      </c>
      <c r="E33489" s="34">
        <v>34025</v>
      </c>
      <c r="F33489" s="35">
        <v>1.0229999999999999</v>
      </c>
      <c r="G33489" s="34">
        <v>1010.1</v>
      </c>
    </row>
    <row r="33490" spans="1:7">
      <c r="A33490" s="32">
        <v>2018</v>
      </c>
      <c r="B33490" s="32">
        <v>3287</v>
      </c>
      <c r="C33490" s="33" t="s">
        <v>563</v>
      </c>
      <c r="D33490" s="33" t="s">
        <v>564</v>
      </c>
      <c r="E33490" s="34">
        <v>14669</v>
      </c>
      <c r="F33490" s="35">
        <v>1.0229999999999999</v>
      </c>
      <c r="G33490" s="34">
        <v>1026.5</v>
      </c>
    </row>
    <row r="33491" spans="1:7">
      <c r="A33491" s="32">
        <v>2018</v>
      </c>
      <c r="B33491" s="32">
        <v>3287</v>
      </c>
      <c r="C33491" s="33" t="s">
        <v>563</v>
      </c>
      <c r="D33491" s="33" t="s">
        <v>564</v>
      </c>
      <c r="E33491" s="34">
        <v>14669</v>
      </c>
      <c r="F33491" s="35">
        <v>1.0229999999999999</v>
      </c>
      <c r="G33491" s="34">
        <v>1072.8</v>
      </c>
    </row>
    <row r="33492" spans="1:7">
      <c r="A33492" s="32">
        <v>2018</v>
      </c>
      <c r="B33492" s="32">
        <v>3287</v>
      </c>
      <c r="C33492" s="33" t="s">
        <v>563</v>
      </c>
      <c r="D33492" s="33" t="s">
        <v>564</v>
      </c>
      <c r="E33492" s="34">
        <v>14009</v>
      </c>
      <c r="F33492" s="35">
        <v>1.0229999999999999</v>
      </c>
      <c r="G33492" s="34">
        <v>1008.8</v>
      </c>
    </row>
    <row r="33493" spans="1:7">
      <c r="A33493" s="32">
        <v>2018</v>
      </c>
      <c r="B33493" s="32">
        <v>3287</v>
      </c>
      <c r="C33493" s="33" t="s">
        <v>563</v>
      </c>
      <c r="D33493" s="33" t="s">
        <v>564</v>
      </c>
      <c r="E33493" s="34">
        <v>100712</v>
      </c>
      <c r="F33493" s="35">
        <v>1.0229999999999999</v>
      </c>
      <c r="G33493" s="34">
        <v>1035</v>
      </c>
    </row>
    <row r="33494" spans="1:7">
      <c r="A33494" s="32">
        <v>2018</v>
      </c>
      <c r="B33494" s="32">
        <v>3295</v>
      </c>
      <c r="C33494" s="33" t="s">
        <v>563</v>
      </c>
      <c r="D33494" s="33" t="s">
        <v>564</v>
      </c>
      <c r="E33494" s="34">
        <v>49</v>
      </c>
      <c r="F33494" s="35">
        <v>1.0269999999999999</v>
      </c>
      <c r="G33494" s="34">
        <v>610.4</v>
      </c>
    </row>
    <row r="33495" spans="1:7">
      <c r="A33495" s="32">
        <v>2018</v>
      </c>
      <c r="B33495" s="32">
        <v>3295</v>
      </c>
      <c r="C33495" s="33" t="s">
        <v>563</v>
      </c>
      <c r="D33495" s="33" t="s">
        <v>564</v>
      </c>
      <c r="E33495" s="34">
        <v>114468</v>
      </c>
      <c r="F33495" s="35">
        <v>1.0269999999999999</v>
      </c>
      <c r="G33495" s="34">
        <v>515</v>
      </c>
    </row>
    <row r="33496" spans="1:7">
      <c r="A33496" s="32">
        <v>2018</v>
      </c>
      <c r="B33496" s="32">
        <v>3295</v>
      </c>
      <c r="C33496" s="33" t="s">
        <v>563</v>
      </c>
      <c r="D33496" s="33" t="s">
        <v>564</v>
      </c>
      <c r="E33496" s="34">
        <v>106663</v>
      </c>
      <c r="F33496" s="35">
        <v>1.0269999999999999</v>
      </c>
      <c r="G33496" s="34">
        <v>600.5</v>
      </c>
    </row>
    <row r="33497" spans="1:7">
      <c r="A33497" s="32">
        <v>2018</v>
      </c>
      <c r="B33497" s="32">
        <v>3295</v>
      </c>
      <c r="C33497" s="33" t="s">
        <v>563</v>
      </c>
      <c r="D33497" s="33" t="s">
        <v>564</v>
      </c>
      <c r="E33497" s="34">
        <v>73833</v>
      </c>
      <c r="F33497" s="35">
        <v>1.0269999999999999</v>
      </c>
      <c r="G33497" s="34">
        <v>577.20000000000005</v>
      </c>
    </row>
    <row r="33498" spans="1:7">
      <c r="A33498" s="32">
        <v>2018</v>
      </c>
      <c r="B33498" s="32">
        <v>3295</v>
      </c>
      <c r="C33498" s="33" t="s">
        <v>563</v>
      </c>
      <c r="D33498" s="33" t="s">
        <v>564</v>
      </c>
      <c r="E33498" s="34">
        <v>71859</v>
      </c>
      <c r="F33498" s="35">
        <v>1.0269999999999999</v>
      </c>
      <c r="G33498" s="34">
        <v>599.29999999999995</v>
      </c>
    </row>
    <row r="33499" spans="1:7">
      <c r="A33499" s="32">
        <v>2018</v>
      </c>
      <c r="B33499" s="32">
        <v>3295</v>
      </c>
      <c r="C33499" s="33" t="s">
        <v>563</v>
      </c>
      <c r="D33499" s="33" t="s">
        <v>564</v>
      </c>
      <c r="E33499" s="34">
        <v>57722</v>
      </c>
      <c r="F33499" s="35">
        <v>1.0269999999999999</v>
      </c>
      <c r="G33499" s="34">
        <v>553.9</v>
      </c>
    </row>
    <row r="33500" spans="1:7">
      <c r="A33500" s="32">
        <v>2018</v>
      </c>
      <c r="B33500" s="32">
        <v>3295</v>
      </c>
      <c r="C33500" s="33" t="s">
        <v>563</v>
      </c>
      <c r="D33500" s="33" t="s">
        <v>564</v>
      </c>
      <c r="E33500" s="34">
        <v>39702</v>
      </c>
      <c r="F33500" s="35">
        <v>1.0269999999999999</v>
      </c>
      <c r="G33500" s="34">
        <v>496.2</v>
      </c>
    </row>
    <row r="33501" spans="1:7">
      <c r="A33501" s="32">
        <v>2018</v>
      </c>
      <c r="B33501" s="32">
        <v>3295</v>
      </c>
      <c r="C33501" s="33" t="s">
        <v>563</v>
      </c>
      <c r="D33501" s="33" t="s">
        <v>564</v>
      </c>
      <c r="E33501" s="34">
        <v>30416</v>
      </c>
      <c r="F33501" s="35">
        <v>1.0269999999999999</v>
      </c>
      <c r="G33501" s="34">
        <v>586.29999999999995</v>
      </c>
    </row>
    <row r="33502" spans="1:7">
      <c r="A33502" s="32">
        <v>2018</v>
      </c>
      <c r="B33502" s="32">
        <v>3295</v>
      </c>
      <c r="C33502" s="33" t="s">
        <v>563</v>
      </c>
      <c r="D33502" s="33" t="s">
        <v>564</v>
      </c>
      <c r="E33502" s="34">
        <v>19474</v>
      </c>
      <c r="F33502" s="35">
        <v>1.0269999999999999</v>
      </c>
      <c r="G33502" s="34">
        <v>466.8</v>
      </c>
    </row>
    <row r="33503" spans="1:7">
      <c r="A33503" s="32">
        <v>2018</v>
      </c>
      <c r="B33503" s="32">
        <v>3295</v>
      </c>
      <c r="C33503" s="33" t="s">
        <v>563</v>
      </c>
      <c r="D33503" s="33" t="s">
        <v>564</v>
      </c>
      <c r="E33503" s="34">
        <v>18823</v>
      </c>
      <c r="F33503" s="35">
        <v>1.0269999999999999</v>
      </c>
      <c r="G33503" s="34">
        <v>592.4</v>
      </c>
    </row>
    <row r="33504" spans="1:7">
      <c r="A33504" s="32">
        <v>2018</v>
      </c>
      <c r="B33504" s="32">
        <v>3297</v>
      </c>
      <c r="C33504" s="33" t="s">
        <v>565</v>
      </c>
      <c r="D33504" s="33" t="s">
        <v>566</v>
      </c>
      <c r="E33504" s="34">
        <v>5540</v>
      </c>
      <c r="F33504" s="35">
        <v>5.77</v>
      </c>
      <c r="G33504" s="34">
        <v>1496.5</v>
      </c>
    </row>
    <row r="33505" spans="1:7">
      <c r="A33505" s="32">
        <v>2018</v>
      </c>
      <c r="B33505" s="32">
        <v>3297</v>
      </c>
      <c r="C33505" s="33" t="s">
        <v>353</v>
      </c>
      <c r="D33505" s="33" t="s">
        <v>354</v>
      </c>
      <c r="E33505" s="34">
        <v>11538</v>
      </c>
      <c r="F33505" s="35">
        <v>24.67</v>
      </c>
      <c r="G33505" s="34">
        <v>339.1</v>
      </c>
    </row>
    <row r="33506" spans="1:7">
      <c r="A33506" s="32">
        <v>2018</v>
      </c>
      <c r="B33506" s="32">
        <v>3297</v>
      </c>
      <c r="C33506" s="33" t="s">
        <v>353</v>
      </c>
      <c r="D33506" s="33" t="s">
        <v>354</v>
      </c>
      <c r="E33506" s="34">
        <v>12896</v>
      </c>
      <c r="F33506" s="35">
        <v>25.06</v>
      </c>
      <c r="G33506" s="34">
        <v>308.2</v>
      </c>
    </row>
    <row r="33507" spans="1:7">
      <c r="A33507" s="32">
        <v>2018</v>
      </c>
      <c r="B33507" s="32">
        <v>3297</v>
      </c>
      <c r="C33507" s="33" t="s">
        <v>353</v>
      </c>
      <c r="D33507" s="33" t="s">
        <v>354</v>
      </c>
      <c r="E33507" s="34">
        <v>39400</v>
      </c>
      <c r="F33507" s="35">
        <v>24.89</v>
      </c>
      <c r="G33507" s="34">
        <v>297.7</v>
      </c>
    </row>
    <row r="33508" spans="1:7">
      <c r="A33508" s="32">
        <v>2018</v>
      </c>
      <c r="B33508" s="32">
        <v>3297</v>
      </c>
      <c r="C33508" s="33" t="s">
        <v>353</v>
      </c>
      <c r="D33508" s="33" t="s">
        <v>354</v>
      </c>
      <c r="E33508" s="34">
        <v>13114</v>
      </c>
      <c r="F33508" s="35">
        <v>24.88</v>
      </c>
      <c r="G33508" s="34">
        <v>324.2</v>
      </c>
    </row>
    <row r="33509" spans="1:7">
      <c r="A33509" s="32">
        <v>2018</v>
      </c>
      <c r="B33509" s="32">
        <v>3297</v>
      </c>
      <c r="C33509" s="33" t="s">
        <v>353</v>
      </c>
      <c r="D33509" s="33" t="s">
        <v>354</v>
      </c>
      <c r="E33509" s="34">
        <v>10729</v>
      </c>
      <c r="F33509" s="35">
        <v>25.02</v>
      </c>
      <c r="G33509" s="34">
        <v>311</v>
      </c>
    </row>
    <row r="33510" spans="1:7">
      <c r="A33510" s="32">
        <v>2018</v>
      </c>
      <c r="B33510" s="32">
        <v>3297</v>
      </c>
      <c r="C33510" s="33" t="s">
        <v>353</v>
      </c>
      <c r="D33510" s="33" t="s">
        <v>354</v>
      </c>
      <c r="E33510" s="34">
        <v>25699</v>
      </c>
      <c r="F33510" s="35">
        <v>26.03</v>
      </c>
      <c r="G33510" s="34">
        <v>291.3</v>
      </c>
    </row>
    <row r="33511" spans="1:7">
      <c r="A33511" s="32">
        <v>2018</v>
      </c>
      <c r="B33511" s="32">
        <v>3297</v>
      </c>
      <c r="C33511" s="33" t="s">
        <v>353</v>
      </c>
      <c r="D33511" s="33" t="s">
        <v>354</v>
      </c>
      <c r="E33511" s="34">
        <v>12589</v>
      </c>
      <c r="F33511" s="35">
        <v>25.31</v>
      </c>
      <c r="G33511" s="34">
        <v>344.5</v>
      </c>
    </row>
    <row r="33512" spans="1:7">
      <c r="A33512" s="32">
        <v>2018</v>
      </c>
      <c r="B33512" s="32">
        <v>3297</v>
      </c>
      <c r="C33512" s="33" t="s">
        <v>353</v>
      </c>
      <c r="D33512" s="33" t="s">
        <v>354</v>
      </c>
      <c r="E33512" s="34">
        <v>25137</v>
      </c>
      <c r="F33512" s="35">
        <v>24.52</v>
      </c>
      <c r="G33512" s="34">
        <v>360.7</v>
      </c>
    </row>
    <row r="33513" spans="1:7">
      <c r="A33513" s="32">
        <v>2018</v>
      </c>
      <c r="B33513" s="32">
        <v>3297</v>
      </c>
      <c r="C33513" s="33" t="s">
        <v>353</v>
      </c>
      <c r="D33513" s="33" t="s">
        <v>354</v>
      </c>
      <c r="E33513" s="34">
        <v>13065</v>
      </c>
      <c r="F33513" s="35">
        <v>23.92</v>
      </c>
      <c r="G33513" s="34">
        <v>396.2</v>
      </c>
    </row>
    <row r="33514" spans="1:7">
      <c r="A33514" s="32">
        <v>2018</v>
      </c>
      <c r="B33514" s="32">
        <v>3298</v>
      </c>
      <c r="C33514" s="33" t="s">
        <v>353</v>
      </c>
      <c r="D33514" s="33" t="s">
        <v>354</v>
      </c>
      <c r="E33514" s="34">
        <v>38372</v>
      </c>
      <c r="F33514" s="35">
        <v>25.04</v>
      </c>
      <c r="G33514" s="34">
        <v>312.8</v>
      </c>
    </row>
    <row r="33515" spans="1:7">
      <c r="A33515" s="32">
        <v>2018</v>
      </c>
      <c r="B33515" s="32">
        <v>3298</v>
      </c>
      <c r="C33515" s="33" t="s">
        <v>353</v>
      </c>
      <c r="D33515" s="33" t="s">
        <v>354</v>
      </c>
      <c r="E33515" s="34">
        <v>12706</v>
      </c>
      <c r="F33515" s="35">
        <v>24.7</v>
      </c>
      <c r="G33515" s="34">
        <v>340.1</v>
      </c>
    </row>
    <row r="33516" spans="1:7">
      <c r="A33516" s="32">
        <v>2018</v>
      </c>
      <c r="B33516" s="32">
        <v>3298</v>
      </c>
      <c r="C33516" s="33" t="s">
        <v>563</v>
      </c>
      <c r="D33516" s="33" t="s">
        <v>564</v>
      </c>
      <c r="E33516" s="34">
        <v>9</v>
      </c>
      <c r="F33516" s="35">
        <v>1</v>
      </c>
      <c r="G33516" s="34">
        <v>392.7</v>
      </c>
    </row>
    <row r="33517" spans="1:7">
      <c r="A33517" s="32">
        <v>2018</v>
      </c>
      <c r="B33517" s="32">
        <v>3298</v>
      </c>
      <c r="C33517" s="33" t="s">
        <v>353</v>
      </c>
      <c r="D33517" s="33" t="s">
        <v>354</v>
      </c>
      <c r="E33517" s="34">
        <v>24880</v>
      </c>
      <c r="F33517" s="35">
        <v>25.17</v>
      </c>
      <c r="G33517" s="34">
        <v>312.5</v>
      </c>
    </row>
    <row r="33518" spans="1:7">
      <c r="A33518" s="32">
        <v>2018</v>
      </c>
      <c r="B33518" s="32">
        <v>3298</v>
      </c>
      <c r="C33518" s="33" t="s">
        <v>353</v>
      </c>
      <c r="D33518" s="33" t="s">
        <v>354</v>
      </c>
      <c r="E33518" s="34">
        <v>11196</v>
      </c>
      <c r="F33518" s="35">
        <v>24.4</v>
      </c>
      <c r="G33518" s="34">
        <v>356.6</v>
      </c>
    </row>
    <row r="33519" spans="1:7">
      <c r="A33519" s="32">
        <v>2018</v>
      </c>
      <c r="B33519" s="32">
        <v>3298</v>
      </c>
      <c r="C33519" s="33" t="s">
        <v>353</v>
      </c>
      <c r="D33519" s="33" t="s">
        <v>354</v>
      </c>
      <c r="E33519" s="34">
        <v>26184</v>
      </c>
      <c r="F33519" s="35">
        <v>24.61</v>
      </c>
      <c r="G33519" s="34">
        <v>404.6</v>
      </c>
    </row>
    <row r="33520" spans="1:7">
      <c r="A33520" s="32">
        <v>2018</v>
      </c>
      <c r="B33520" s="32">
        <v>3393</v>
      </c>
      <c r="C33520" s="33" t="s">
        <v>563</v>
      </c>
      <c r="D33520" s="33" t="s">
        <v>564</v>
      </c>
      <c r="E33520" s="34">
        <v>2056703</v>
      </c>
      <c r="F33520" s="35">
        <v>1</v>
      </c>
      <c r="G33520" s="34">
        <v>427.4</v>
      </c>
    </row>
    <row r="33521" spans="1:7">
      <c r="A33521" s="32">
        <v>2018</v>
      </c>
      <c r="B33521" s="32">
        <v>3396</v>
      </c>
      <c r="C33521" s="33" t="s">
        <v>353</v>
      </c>
      <c r="D33521" s="33" t="s">
        <v>354</v>
      </c>
      <c r="E33521" s="34">
        <v>23021</v>
      </c>
      <c r="F33521" s="35">
        <v>21.33</v>
      </c>
      <c r="G33521" s="34">
        <v>267.8</v>
      </c>
    </row>
    <row r="33522" spans="1:7">
      <c r="A33522" s="32">
        <v>2018</v>
      </c>
      <c r="B33522" s="32">
        <v>3396</v>
      </c>
      <c r="C33522" s="33" t="s">
        <v>565</v>
      </c>
      <c r="D33522" s="33" t="s">
        <v>566</v>
      </c>
      <c r="E33522" s="34">
        <v>172</v>
      </c>
      <c r="F33522" s="35">
        <v>5.7619999999999996</v>
      </c>
      <c r="G33522" s="34">
        <v>1346.1</v>
      </c>
    </row>
    <row r="33523" spans="1:7">
      <c r="A33523" s="32">
        <v>2018</v>
      </c>
      <c r="B33523" s="32">
        <v>3396</v>
      </c>
      <c r="C33523" s="33" t="s">
        <v>565</v>
      </c>
      <c r="D33523" s="33" t="s">
        <v>566</v>
      </c>
      <c r="E33523" s="34">
        <v>172</v>
      </c>
      <c r="F33523" s="35">
        <v>5.7619999999999996</v>
      </c>
      <c r="G33523" s="34">
        <v>1363.9</v>
      </c>
    </row>
    <row r="33524" spans="1:7">
      <c r="A33524" s="32">
        <v>2018</v>
      </c>
      <c r="B33524" s="32">
        <v>3396</v>
      </c>
      <c r="C33524" s="33" t="s">
        <v>353</v>
      </c>
      <c r="D33524" s="33" t="s">
        <v>354</v>
      </c>
      <c r="E33524" s="34">
        <v>58546</v>
      </c>
      <c r="F33524" s="35">
        <v>22.914000000000001</v>
      </c>
      <c r="G33524" s="34">
        <v>293.3</v>
      </c>
    </row>
    <row r="33525" spans="1:7">
      <c r="A33525" s="32">
        <v>2018</v>
      </c>
      <c r="B33525" s="32">
        <v>3396</v>
      </c>
      <c r="C33525" s="33" t="s">
        <v>353</v>
      </c>
      <c r="D33525" s="33" t="s">
        <v>354</v>
      </c>
      <c r="E33525" s="34">
        <v>22678</v>
      </c>
      <c r="F33525" s="35">
        <v>24.757999999999999</v>
      </c>
      <c r="G33525" s="34">
        <v>325.3</v>
      </c>
    </row>
    <row r="33526" spans="1:7">
      <c r="A33526" s="32">
        <v>2018</v>
      </c>
      <c r="B33526" s="32">
        <v>3399</v>
      </c>
      <c r="C33526" s="33" t="s">
        <v>353</v>
      </c>
      <c r="D33526" s="33" t="s">
        <v>354</v>
      </c>
      <c r="E33526" s="34">
        <v>83911</v>
      </c>
      <c r="F33526" s="35">
        <v>22.334</v>
      </c>
      <c r="G33526" s="34">
        <v>159.4</v>
      </c>
    </row>
    <row r="33527" spans="1:7">
      <c r="A33527" s="32">
        <v>2018</v>
      </c>
      <c r="B33527" s="32">
        <v>3399</v>
      </c>
      <c r="C33527" s="33" t="s">
        <v>353</v>
      </c>
      <c r="D33527" s="33" t="s">
        <v>354</v>
      </c>
      <c r="E33527" s="34">
        <v>190922</v>
      </c>
      <c r="F33527" s="35">
        <v>24.358000000000001</v>
      </c>
      <c r="G33527" s="34">
        <v>190.7</v>
      </c>
    </row>
    <row r="33528" spans="1:7">
      <c r="A33528" s="32">
        <v>2018</v>
      </c>
      <c r="B33528" s="32">
        <v>3399</v>
      </c>
      <c r="C33528" s="33" t="s">
        <v>565</v>
      </c>
      <c r="D33528" s="33" t="s">
        <v>566</v>
      </c>
      <c r="E33528" s="34">
        <v>1937</v>
      </c>
      <c r="F33528" s="35">
        <v>5.7619999999999996</v>
      </c>
      <c r="G33528" s="34">
        <v>1307.4000000000001</v>
      </c>
    </row>
    <row r="33529" spans="1:7">
      <c r="A33529" s="32">
        <v>2018</v>
      </c>
      <c r="B33529" s="32">
        <v>3399</v>
      </c>
      <c r="C33529" s="33" t="s">
        <v>565</v>
      </c>
      <c r="D33529" s="33" t="s">
        <v>566</v>
      </c>
      <c r="E33529" s="34">
        <v>345</v>
      </c>
      <c r="F33529" s="35">
        <v>5.7619999999999996</v>
      </c>
      <c r="G33529" s="34">
        <v>1349.7</v>
      </c>
    </row>
    <row r="33530" spans="1:7">
      <c r="A33530" s="32">
        <v>2018</v>
      </c>
      <c r="B33530" s="32">
        <v>3403</v>
      </c>
      <c r="C33530" s="33" t="s">
        <v>563</v>
      </c>
      <c r="D33530" s="33" t="s">
        <v>564</v>
      </c>
      <c r="E33530" s="34">
        <v>191426</v>
      </c>
      <c r="F33530" s="35">
        <v>1</v>
      </c>
      <c r="G33530" s="34">
        <v>391.6</v>
      </c>
    </row>
    <row r="33531" spans="1:7">
      <c r="A33531" s="32">
        <v>2018</v>
      </c>
      <c r="B33531" s="32">
        <v>3405</v>
      </c>
      <c r="C33531" s="33" t="s">
        <v>563</v>
      </c>
      <c r="D33531" s="33" t="s">
        <v>564</v>
      </c>
      <c r="E33531" s="34">
        <v>1854109</v>
      </c>
      <c r="F33531" s="35">
        <v>1</v>
      </c>
      <c r="G33531" s="34">
        <v>450.1</v>
      </c>
    </row>
    <row r="33532" spans="1:7">
      <c r="A33532" s="32">
        <v>2018</v>
      </c>
      <c r="B33532" s="32">
        <v>3406</v>
      </c>
      <c r="C33532" s="33" t="s">
        <v>563</v>
      </c>
      <c r="D33532" s="33" t="s">
        <v>564</v>
      </c>
      <c r="E33532" s="34">
        <v>769861</v>
      </c>
      <c r="F33532" s="35">
        <v>1</v>
      </c>
      <c r="G33532" s="34">
        <v>443.9</v>
      </c>
    </row>
    <row r="33533" spans="1:7">
      <c r="A33533" s="32">
        <v>2018</v>
      </c>
      <c r="B33533" s="32">
        <v>3407</v>
      </c>
      <c r="C33533" s="33" t="s">
        <v>363</v>
      </c>
      <c r="D33533" s="33" t="s">
        <v>354</v>
      </c>
      <c r="E33533" s="34">
        <v>43428</v>
      </c>
      <c r="F33533" s="35">
        <v>17.73</v>
      </c>
      <c r="G33533" s="34">
        <v>244.9</v>
      </c>
    </row>
    <row r="33534" spans="1:7">
      <c r="A33534" s="32">
        <v>2018</v>
      </c>
      <c r="B33534" s="32">
        <v>3407</v>
      </c>
      <c r="C33534" s="33" t="s">
        <v>353</v>
      </c>
      <c r="D33534" s="33" t="s">
        <v>354</v>
      </c>
      <c r="E33534" s="34">
        <v>68656</v>
      </c>
      <c r="F33534" s="35">
        <v>24.57</v>
      </c>
      <c r="G33534" s="34">
        <v>278.5</v>
      </c>
    </row>
    <row r="33535" spans="1:7">
      <c r="A33535" s="32">
        <v>2018</v>
      </c>
      <c r="B33535" s="32">
        <v>3407</v>
      </c>
      <c r="C33535" s="33" t="s">
        <v>363</v>
      </c>
      <c r="D33535" s="33" t="s">
        <v>354</v>
      </c>
      <c r="E33535" s="34">
        <v>14550</v>
      </c>
      <c r="F33535" s="35">
        <v>17.768000000000001</v>
      </c>
      <c r="G33535" s="34">
        <v>242.8</v>
      </c>
    </row>
    <row r="33536" spans="1:7">
      <c r="A33536" s="32">
        <v>2018</v>
      </c>
      <c r="B33536" s="32">
        <v>3407</v>
      </c>
      <c r="C33536" s="33" t="s">
        <v>353</v>
      </c>
      <c r="D33536" s="33" t="s">
        <v>354</v>
      </c>
      <c r="E33536" s="34">
        <v>46209</v>
      </c>
      <c r="F33536" s="35">
        <v>21.826000000000001</v>
      </c>
      <c r="G33536" s="34">
        <v>224.1</v>
      </c>
    </row>
    <row r="33537" spans="1:7">
      <c r="A33537" s="32">
        <v>2018</v>
      </c>
      <c r="B33537" s="32">
        <v>3407</v>
      </c>
      <c r="C33537" s="33" t="s">
        <v>363</v>
      </c>
      <c r="D33537" s="33" t="s">
        <v>354</v>
      </c>
      <c r="E33537" s="34">
        <v>43558</v>
      </c>
      <c r="F33537" s="35">
        <v>17.756</v>
      </c>
      <c r="G33537" s="34">
        <v>239.6</v>
      </c>
    </row>
    <row r="33538" spans="1:7">
      <c r="A33538" s="32">
        <v>2018</v>
      </c>
      <c r="B33538" s="32">
        <v>3407</v>
      </c>
      <c r="C33538" s="33" t="s">
        <v>565</v>
      </c>
      <c r="D33538" s="33" t="s">
        <v>566</v>
      </c>
      <c r="E33538" s="34">
        <v>343</v>
      </c>
      <c r="F33538" s="35">
        <v>5.7619999999999996</v>
      </c>
      <c r="G33538" s="34">
        <v>1355.9</v>
      </c>
    </row>
    <row r="33539" spans="1:7">
      <c r="A33539" s="32">
        <v>2018</v>
      </c>
      <c r="B33539" s="32">
        <v>3407</v>
      </c>
      <c r="C33539" s="33" t="s">
        <v>565</v>
      </c>
      <c r="D33539" s="33" t="s">
        <v>566</v>
      </c>
      <c r="E33539" s="34">
        <v>1371</v>
      </c>
      <c r="F33539" s="35">
        <v>5.7619999999999996</v>
      </c>
      <c r="G33539" s="34">
        <v>1327.8</v>
      </c>
    </row>
    <row r="33540" spans="1:7">
      <c r="A33540" s="32">
        <v>2018</v>
      </c>
      <c r="B33540" s="32">
        <v>3407</v>
      </c>
      <c r="C33540" s="33" t="s">
        <v>565</v>
      </c>
      <c r="D33540" s="33" t="s">
        <v>566</v>
      </c>
      <c r="E33540" s="34">
        <v>1378</v>
      </c>
      <c r="F33540" s="35">
        <v>5.7619999999999996</v>
      </c>
      <c r="G33540" s="34">
        <v>1317.7</v>
      </c>
    </row>
    <row r="33541" spans="1:7">
      <c r="A33541" s="32">
        <v>2018</v>
      </c>
      <c r="B33541" s="32">
        <v>3407</v>
      </c>
      <c r="C33541" s="33" t="s">
        <v>353</v>
      </c>
      <c r="D33541" s="33" t="s">
        <v>354</v>
      </c>
      <c r="E33541" s="34">
        <v>11551</v>
      </c>
      <c r="F33541" s="35">
        <v>23.187999999999999</v>
      </c>
      <c r="G33541" s="34">
        <v>231.8</v>
      </c>
    </row>
    <row r="33542" spans="1:7">
      <c r="A33542" s="32">
        <v>2018</v>
      </c>
      <c r="B33542" s="32">
        <v>3407</v>
      </c>
      <c r="C33542" s="33" t="s">
        <v>353</v>
      </c>
      <c r="D33542" s="33" t="s">
        <v>354</v>
      </c>
      <c r="E33542" s="34">
        <v>11675</v>
      </c>
      <c r="F33542" s="35">
        <v>23</v>
      </c>
      <c r="G33542" s="34">
        <v>274.5</v>
      </c>
    </row>
    <row r="33543" spans="1:7">
      <c r="A33543" s="32">
        <v>2018</v>
      </c>
      <c r="B33543" s="32">
        <v>3439</v>
      </c>
      <c r="C33543" s="33" t="s">
        <v>563</v>
      </c>
      <c r="D33543" s="33" t="s">
        <v>564</v>
      </c>
      <c r="E33543" s="34">
        <v>123179</v>
      </c>
      <c r="F33543" s="35">
        <v>1.02</v>
      </c>
      <c r="G33543" s="34" t="s">
        <v>364</v>
      </c>
    </row>
    <row r="33544" spans="1:7">
      <c r="A33544" s="32">
        <v>2018</v>
      </c>
      <c r="B33544" s="32">
        <v>3441</v>
      </c>
      <c r="C33544" s="33" t="s">
        <v>563</v>
      </c>
      <c r="D33544" s="33" t="s">
        <v>564</v>
      </c>
      <c r="E33544" s="34">
        <v>285607</v>
      </c>
      <c r="F33544" s="35">
        <v>1.0369999999999999</v>
      </c>
      <c r="G33544" s="34" t="s">
        <v>364</v>
      </c>
    </row>
    <row r="33545" spans="1:7">
      <c r="A33545" s="32">
        <v>2018</v>
      </c>
      <c r="B33545" s="32">
        <v>3443</v>
      </c>
      <c r="C33545" s="33" t="s">
        <v>563</v>
      </c>
      <c r="D33545" s="33" t="s">
        <v>564</v>
      </c>
      <c r="E33545" s="34">
        <v>13458</v>
      </c>
      <c r="F33545" s="35">
        <v>1.026</v>
      </c>
      <c r="G33545" s="34" t="s">
        <v>364</v>
      </c>
    </row>
    <row r="33546" spans="1:7">
      <c r="A33546" s="32">
        <v>2018</v>
      </c>
      <c r="B33546" s="32">
        <v>3443</v>
      </c>
      <c r="C33546" s="33" t="s">
        <v>563</v>
      </c>
      <c r="D33546" s="33" t="s">
        <v>564</v>
      </c>
      <c r="E33546" s="34">
        <v>83439</v>
      </c>
      <c r="F33546" s="35">
        <v>1.0469999999999999</v>
      </c>
      <c r="G33546" s="34" t="s">
        <v>364</v>
      </c>
    </row>
    <row r="33547" spans="1:7">
      <c r="A33547" s="32">
        <v>2018</v>
      </c>
      <c r="B33547" s="32">
        <v>3443</v>
      </c>
      <c r="C33547" s="33" t="s">
        <v>563</v>
      </c>
      <c r="D33547" s="33" t="s">
        <v>564</v>
      </c>
      <c r="E33547" s="34">
        <v>82283</v>
      </c>
      <c r="F33547" s="35">
        <v>1.0349999999999999</v>
      </c>
      <c r="G33547" s="34" t="s">
        <v>364</v>
      </c>
    </row>
    <row r="33548" spans="1:7">
      <c r="A33548" s="32">
        <v>2018</v>
      </c>
      <c r="B33548" s="32">
        <v>3443</v>
      </c>
      <c r="C33548" s="33" t="s">
        <v>563</v>
      </c>
      <c r="D33548" s="33" t="s">
        <v>564</v>
      </c>
      <c r="E33548" s="34">
        <v>67268</v>
      </c>
      <c r="F33548" s="35">
        <v>1.0289999999999999</v>
      </c>
      <c r="G33548" s="34" t="s">
        <v>364</v>
      </c>
    </row>
    <row r="33549" spans="1:7">
      <c r="A33549" s="32">
        <v>2018</v>
      </c>
      <c r="B33549" s="32">
        <v>3443</v>
      </c>
      <c r="C33549" s="33" t="s">
        <v>563</v>
      </c>
      <c r="D33549" s="33" t="s">
        <v>564</v>
      </c>
      <c r="E33549" s="34">
        <v>66058</v>
      </c>
      <c r="F33549" s="35">
        <v>1.0369999999999999</v>
      </c>
      <c r="G33549" s="34" t="s">
        <v>364</v>
      </c>
    </row>
    <row r="33550" spans="1:7">
      <c r="A33550" s="32">
        <v>2018</v>
      </c>
      <c r="B33550" s="32">
        <v>3443</v>
      </c>
      <c r="C33550" s="33" t="s">
        <v>563</v>
      </c>
      <c r="D33550" s="33" t="s">
        <v>564</v>
      </c>
      <c r="E33550" s="34">
        <v>53767</v>
      </c>
      <c r="F33550" s="35">
        <v>1.0329999999999999</v>
      </c>
      <c r="G33550" s="34" t="s">
        <v>364</v>
      </c>
    </row>
    <row r="33551" spans="1:7">
      <c r="A33551" s="32">
        <v>2018</v>
      </c>
      <c r="B33551" s="32">
        <v>3443</v>
      </c>
      <c r="C33551" s="33" t="s">
        <v>563</v>
      </c>
      <c r="D33551" s="33" t="s">
        <v>564</v>
      </c>
      <c r="E33551" s="34">
        <v>51714</v>
      </c>
      <c r="F33551" s="35">
        <v>1.028</v>
      </c>
      <c r="G33551" s="34" t="s">
        <v>364</v>
      </c>
    </row>
    <row r="33552" spans="1:7">
      <c r="A33552" s="32">
        <v>2018</v>
      </c>
      <c r="B33552" s="32">
        <v>3443</v>
      </c>
      <c r="C33552" s="33" t="s">
        <v>563</v>
      </c>
      <c r="D33552" s="33" t="s">
        <v>564</v>
      </c>
      <c r="E33552" s="34">
        <v>51691</v>
      </c>
      <c r="F33552" s="35">
        <v>1.0349999999999999</v>
      </c>
      <c r="G33552" s="34" t="s">
        <v>364</v>
      </c>
    </row>
    <row r="33553" spans="1:7">
      <c r="A33553" s="32">
        <v>2018</v>
      </c>
      <c r="B33553" s="32">
        <v>3443</v>
      </c>
      <c r="C33553" s="33" t="s">
        <v>563</v>
      </c>
      <c r="D33553" s="33" t="s">
        <v>564</v>
      </c>
      <c r="E33553" s="34">
        <v>39059</v>
      </c>
      <c r="F33553" s="35">
        <v>1.042</v>
      </c>
      <c r="G33553" s="34" t="s">
        <v>364</v>
      </c>
    </row>
    <row r="33554" spans="1:7">
      <c r="A33554" s="32">
        <v>2018</v>
      </c>
      <c r="B33554" s="32">
        <v>3443</v>
      </c>
      <c r="C33554" s="33" t="s">
        <v>563</v>
      </c>
      <c r="D33554" s="33" t="s">
        <v>564</v>
      </c>
      <c r="E33554" s="34">
        <v>24153</v>
      </c>
      <c r="F33554" s="35">
        <v>1.038</v>
      </c>
      <c r="G33554" s="34" t="s">
        <v>364</v>
      </c>
    </row>
    <row r="33555" spans="1:7">
      <c r="A33555" s="32">
        <v>2018</v>
      </c>
      <c r="B33555" s="32">
        <v>3443</v>
      </c>
      <c r="C33555" s="33" t="s">
        <v>563</v>
      </c>
      <c r="D33555" s="33" t="s">
        <v>564</v>
      </c>
      <c r="E33555" s="34">
        <v>12014</v>
      </c>
      <c r="F33555" s="35">
        <v>1.03</v>
      </c>
      <c r="G33555" s="34" t="s">
        <v>364</v>
      </c>
    </row>
    <row r="33556" spans="1:7">
      <c r="A33556" s="32">
        <v>2018</v>
      </c>
      <c r="B33556" s="32">
        <v>3443</v>
      </c>
      <c r="C33556" s="33" t="s">
        <v>563</v>
      </c>
      <c r="D33556" s="33" t="s">
        <v>564</v>
      </c>
      <c r="E33556" s="34">
        <v>7593</v>
      </c>
      <c r="F33556" s="35">
        <v>1.034</v>
      </c>
      <c r="G33556" s="34" t="s">
        <v>364</v>
      </c>
    </row>
    <row r="33557" spans="1:7">
      <c r="A33557" s="32">
        <v>2018</v>
      </c>
      <c r="B33557" s="32">
        <v>3452</v>
      </c>
      <c r="C33557" s="33" t="s">
        <v>563</v>
      </c>
      <c r="D33557" s="33" t="s">
        <v>564</v>
      </c>
      <c r="E33557" s="34">
        <v>7610</v>
      </c>
      <c r="F33557" s="35">
        <v>1.0109999999999999</v>
      </c>
      <c r="G33557" s="34" t="s">
        <v>364</v>
      </c>
    </row>
    <row r="33558" spans="1:7">
      <c r="A33558" s="32">
        <v>2018</v>
      </c>
      <c r="B33558" s="32">
        <v>3456</v>
      </c>
      <c r="C33558" s="33" t="s">
        <v>563</v>
      </c>
      <c r="D33558" s="33" t="s">
        <v>564</v>
      </c>
      <c r="E33558" s="34">
        <v>491826</v>
      </c>
      <c r="F33558" s="35">
        <v>1.04</v>
      </c>
      <c r="G33558" s="34">
        <v>220.8</v>
      </c>
    </row>
    <row r="33559" spans="1:7">
      <c r="A33559" s="32">
        <v>2018</v>
      </c>
      <c r="B33559" s="32">
        <v>3456</v>
      </c>
      <c r="C33559" s="33" t="s">
        <v>563</v>
      </c>
      <c r="D33559" s="33" t="s">
        <v>564</v>
      </c>
      <c r="E33559" s="34">
        <v>27050</v>
      </c>
      <c r="F33559" s="35">
        <v>1.04</v>
      </c>
      <c r="G33559" s="34">
        <v>204.2</v>
      </c>
    </row>
    <row r="33560" spans="1:7">
      <c r="A33560" s="32">
        <v>2018</v>
      </c>
      <c r="B33560" s="32">
        <v>3456</v>
      </c>
      <c r="C33560" s="33" t="s">
        <v>563</v>
      </c>
      <c r="D33560" s="33" t="s">
        <v>564</v>
      </c>
      <c r="E33560" s="34">
        <v>501976</v>
      </c>
      <c r="F33560" s="35">
        <v>1.04</v>
      </c>
      <c r="G33560" s="34">
        <v>264</v>
      </c>
    </row>
    <row r="33561" spans="1:7">
      <c r="A33561" s="32">
        <v>2018</v>
      </c>
      <c r="B33561" s="32">
        <v>3456</v>
      </c>
      <c r="C33561" s="33" t="s">
        <v>563</v>
      </c>
      <c r="D33561" s="33" t="s">
        <v>564</v>
      </c>
      <c r="E33561" s="34">
        <v>12476</v>
      </c>
      <c r="F33561" s="35">
        <v>1.04</v>
      </c>
      <c r="G33561" s="34">
        <v>266.10000000000002</v>
      </c>
    </row>
    <row r="33562" spans="1:7">
      <c r="A33562" s="32">
        <v>2018</v>
      </c>
      <c r="B33562" s="32">
        <v>3456</v>
      </c>
      <c r="C33562" s="33" t="s">
        <v>563</v>
      </c>
      <c r="D33562" s="33" t="s">
        <v>564</v>
      </c>
      <c r="E33562" s="34">
        <v>4760</v>
      </c>
      <c r="F33562" s="35">
        <v>1.04</v>
      </c>
      <c r="G33562" s="34">
        <v>211.4</v>
      </c>
    </row>
    <row r="33563" spans="1:7">
      <c r="A33563" s="32">
        <v>2018</v>
      </c>
      <c r="B33563" s="32">
        <v>3456</v>
      </c>
      <c r="C33563" s="33" t="s">
        <v>563</v>
      </c>
      <c r="D33563" s="33" t="s">
        <v>564</v>
      </c>
      <c r="E33563" s="34">
        <v>2807</v>
      </c>
      <c r="F33563" s="35">
        <v>1.04</v>
      </c>
      <c r="G33563" s="34">
        <v>276.2</v>
      </c>
    </row>
    <row r="33564" spans="1:7">
      <c r="A33564" s="32">
        <v>2018</v>
      </c>
      <c r="B33564" s="32">
        <v>3456</v>
      </c>
      <c r="C33564" s="33" t="s">
        <v>563</v>
      </c>
      <c r="D33564" s="33" t="s">
        <v>564</v>
      </c>
      <c r="E33564" s="34">
        <v>1593</v>
      </c>
      <c r="F33564" s="35">
        <v>1.04</v>
      </c>
      <c r="G33564" s="34">
        <v>260.60000000000002</v>
      </c>
    </row>
    <row r="33565" spans="1:7">
      <c r="A33565" s="32">
        <v>2018</v>
      </c>
      <c r="B33565" s="32">
        <v>3456</v>
      </c>
      <c r="C33565" s="33" t="s">
        <v>563</v>
      </c>
      <c r="D33565" s="33" t="s">
        <v>564</v>
      </c>
      <c r="E33565" s="34">
        <v>84187</v>
      </c>
      <c r="F33565" s="35">
        <v>1.04</v>
      </c>
      <c r="G33565" s="34">
        <v>272.39999999999998</v>
      </c>
    </row>
    <row r="33566" spans="1:7">
      <c r="A33566" s="32">
        <v>2018</v>
      </c>
      <c r="B33566" s="32">
        <v>3456</v>
      </c>
      <c r="C33566" s="33" t="s">
        <v>563</v>
      </c>
      <c r="D33566" s="33" t="s">
        <v>564</v>
      </c>
      <c r="E33566" s="34">
        <v>530290</v>
      </c>
      <c r="F33566" s="35">
        <v>1.04</v>
      </c>
      <c r="G33566" s="34">
        <v>227.8</v>
      </c>
    </row>
    <row r="33567" spans="1:7">
      <c r="A33567" s="32">
        <v>2018</v>
      </c>
      <c r="B33567" s="32">
        <v>3456</v>
      </c>
      <c r="C33567" s="33" t="s">
        <v>563</v>
      </c>
      <c r="D33567" s="33" t="s">
        <v>564</v>
      </c>
      <c r="E33567" s="34">
        <v>516988</v>
      </c>
      <c r="F33567" s="35">
        <v>1.04</v>
      </c>
      <c r="G33567" s="34">
        <v>282.60000000000002</v>
      </c>
    </row>
    <row r="33568" spans="1:7">
      <c r="A33568" s="32">
        <v>2018</v>
      </c>
      <c r="B33568" s="32">
        <v>3457</v>
      </c>
      <c r="C33568" s="33" t="s">
        <v>563</v>
      </c>
      <c r="D33568" s="33" t="s">
        <v>564</v>
      </c>
      <c r="E33568" s="34">
        <v>900916</v>
      </c>
      <c r="F33568" s="35">
        <v>1.012</v>
      </c>
      <c r="G33568" s="34">
        <v>375.7</v>
      </c>
    </row>
    <row r="33569" spans="1:7">
      <c r="A33569" s="32">
        <v>2018</v>
      </c>
      <c r="B33569" s="32">
        <v>3457</v>
      </c>
      <c r="C33569" s="33" t="s">
        <v>563</v>
      </c>
      <c r="D33569" s="33" t="s">
        <v>564</v>
      </c>
      <c r="E33569" s="34">
        <v>397116</v>
      </c>
      <c r="F33569" s="35">
        <v>1.036</v>
      </c>
      <c r="G33569" s="34">
        <v>432.4</v>
      </c>
    </row>
    <row r="33570" spans="1:7">
      <c r="A33570" s="32">
        <v>2018</v>
      </c>
      <c r="B33570" s="32">
        <v>3459</v>
      </c>
      <c r="C33570" s="33" t="s">
        <v>565</v>
      </c>
      <c r="D33570" s="33" t="s">
        <v>566</v>
      </c>
      <c r="E33570" s="34">
        <v>100</v>
      </c>
      <c r="F33570" s="35">
        <v>5.9</v>
      </c>
      <c r="G33570" s="34">
        <v>1617.7</v>
      </c>
    </row>
    <row r="33571" spans="1:7">
      <c r="A33571" s="32">
        <v>2018</v>
      </c>
      <c r="B33571" s="32">
        <v>3459</v>
      </c>
      <c r="C33571" s="33" t="s">
        <v>563</v>
      </c>
      <c r="D33571" s="33" t="s">
        <v>564</v>
      </c>
      <c r="E33571" s="34">
        <v>1501267</v>
      </c>
      <c r="F33571" s="35">
        <v>1.036</v>
      </c>
      <c r="G33571" s="34">
        <v>416.9</v>
      </c>
    </row>
    <row r="33572" spans="1:7">
      <c r="A33572" s="32">
        <v>2018</v>
      </c>
      <c r="B33572" s="32">
        <v>3459</v>
      </c>
      <c r="C33572" s="33" t="s">
        <v>563</v>
      </c>
      <c r="D33572" s="33" t="s">
        <v>564</v>
      </c>
      <c r="E33572" s="34">
        <v>837601</v>
      </c>
      <c r="F33572" s="35">
        <v>1.002</v>
      </c>
      <c r="G33572" s="34">
        <v>409.7</v>
      </c>
    </row>
    <row r="33573" spans="1:7">
      <c r="A33573" s="32">
        <v>2018</v>
      </c>
      <c r="B33573" s="32">
        <v>3464</v>
      </c>
      <c r="C33573" s="33" t="s">
        <v>563</v>
      </c>
      <c r="D33573" s="33" t="s">
        <v>564</v>
      </c>
      <c r="E33573" s="34">
        <v>50327</v>
      </c>
      <c r="F33573" s="35">
        <v>1.03</v>
      </c>
      <c r="G33573" s="34" t="s">
        <v>364</v>
      </c>
    </row>
    <row r="33574" spans="1:7">
      <c r="A33574" s="32">
        <v>2018</v>
      </c>
      <c r="B33574" s="32">
        <v>3469</v>
      </c>
      <c r="C33574" s="33" t="s">
        <v>563</v>
      </c>
      <c r="D33574" s="33" t="s">
        <v>564</v>
      </c>
      <c r="E33574" s="34">
        <v>22192</v>
      </c>
      <c r="F33574" s="35">
        <v>1.03</v>
      </c>
      <c r="G33574" s="34" t="s">
        <v>364</v>
      </c>
    </row>
    <row r="33575" spans="1:7">
      <c r="A33575" s="32">
        <v>2018</v>
      </c>
      <c r="B33575" s="32">
        <v>3470</v>
      </c>
      <c r="C33575" s="33" t="s">
        <v>363</v>
      </c>
      <c r="D33575" s="33" t="s">
        <v>354</v>
      </c>
      <c r="E33575" s="34">
        <v>60751</v>
      </c>
      <c r="F33575" s="35">
        <v>16.77</v>
      </c>
      <c r="G33575" s="34" t="s">
        <v>364</v>
      </c>
    </row>
    <row r="33576" spans="1:7">
      <c r="A33576" s="32">
        <v>2018</v>
      </c>
      <c r="B33576" s="32">
        <v>3470</v>
      </c>
      <c r="C33576" s="33" t="s">
        <v>363</v>
      </c>
      <c r="D33576" s="33" t="s">
        <v>354</v>
      </c>
      <c r="E33576" s="34">
        <v>164222</v>
      </c>
      <c r="F33576" s="35">
        <v>17.97</v>
      </c>
      <c r="G33576" s="34" t="s">
        <v>364</v>
      </c>
    </row>
    <row r="33577" spans="1:7">
      <c r="A33577" s="32">
        <v>2018</v>
      </c>
      <c r="B33577" s="32">
        <v>3470</v>
      </c>
      <c r="C33577" s="33" t="s">
        <v>363</v>
      </c>
      <c r="D33577" s="33" t="s">
        <v>354</v>
      </c>
      <c r="E33577" s="34">
        <v>75163</v>
      </c>
      <c r="F33577" s="35">
        <v>16.670000000000002</v>
      </c>
      <c r="G33577" s="34" t="s">
        <v>364</v>
      </c>
    </row>
    <row r="33578" spans="1:7">
      <c r="A33578" s="32">
        <v>2018</v>
      </c>
      <c r="B33578" s="32">
        <v>3470</v>
      </c>
      <c r="C33578" s="33" t="s">
        <v>363</v>
      </c>
      <c r="D33578" s="33" t="s">
        <v>354</v>
      </c>
      <c r="E33578" s="34">
        <v>164812</v>
      </c>
      <c r="F33578" s="35">
        <v>17.05</v>
      </c>
      <c r="G33578" s="34" t="s">
        <v>364</v>
      </c>
    </row>
    <row r="33579" spans="1:7">
      <c r="A33579" s="32">
        <v>2018</v>
      </c>
      <c r="B33579" s="32">
        <v>3470</v>
      </c>
      <c r="C33579" s="33" t="s">
        <v>363</v>
      </c>
      <c r="D33579" s="33" t="s">
        <v>354</v>
      </c>
      <c r="E33579" s="34">
        <v>60389</v>
      </c>
      <c r="F33579" s="35">
        <v>16.88</v>
      </c>
      <c r="G33579" s="34" t="s">
        <v>364</v>
      </c>
    </row>
    <row r="33580" spans="1:7">
      <c r="A33580" s="32">
        <v>2018</v>
      </c>
      <c r="B33580" s="32">
        <v>3470</v>
      </c>
      <c r="C33580" s="33" t="s">
        <v>363</v>
      </c>
      <c r="D33580" s="33" t="s">
        <v>354</v>
      </c>
      <c r="E33580" s="34">
        <v>45221</v>
      </c>
      <c r="F33580" s="35">
        <v>16.7</v>
      </c>
      <c r="G33580" s="34" t="s">
        <v>364</v>
      </c>
    </row>
    <row r="33581" spans="1:7">
      <c r="A33581" s="32">
        <v>2018</v>
      </c>
      <c r="B33581" s="32">
        <v>3470</v>
      </c>
      <c r="C33581" s="33" t="s">
        <v>363</v>
      </c>
      <c r="D33581" s="33" t="s">
        <v>354</v>
      </c>
      <c r="E33581" s="34">
        <v>30262</v>
      </c>
      <c r="F33581" s="35">
        <v>16.72</v>
      </c>
      <c r="G33581" s="34" t="s">
        <v>364</v>
      </c>
    </row>
    <row r="33582" spans="1:7">
      <c r="A33582" s="32">
        <v>2018</v>
      </c>
      <c r="B33582" s="32">
        <v>3470</v>
      </c>
      <c r="C33582" s="33" t="s">
        <v>363</v>
      </c>
      <c r="D33582" s="33" t="s">
        <v>354</v>
      </c>
      <c r="E33582" s="34">
        <v>30256</v>
      </c>
      <c r="F33582" s="35">
        <v>16.690000000000001</v>
      </c>
      <c r="G33582" s="34" t="s">
        <v>364</v>
      </c>
    </row>
    <row r="33583" spans="1:7">
      <c r="A33583" s="32">
        <v>2018</v>
      </c>
      <c r="B33583" s="32">
        <v>3470</v>
      </c>
      <c r="C33583" s="33" t="s">
        <v>363</v>
      </c>
      <c r="D33583" s="33" t="s">
        <v>354</v>
      </c>
      <c r="E33583" s="34">
        <v>30229</v>
      </c>
      <c r="F33583" s="35">
        <v>16.72</v>
      </c>
      <c r="G33583" s="34" t="s">
        <v>364</v>
      </c>
    </row>
    <row r="33584" spans="1:7">
      <c r="A33584" s="32">
        <v>2018</v>
      </c>
      <c r="B33584" s="32">
        <v>3470</v>
      </c>
      <c r="C33584" s="33" t="s">
        <v>363</v>
      </c>
      <c r="D33584" s="33" t="s">
        <v>354</v>
      </c>
      <c r="E33584" s="34">
        <v>90618</v>
      </c>
      <c r="F33584" s="35">
        <v>16.36</v>
      </c>
      <c r="G33584" s="34" t="s">
        <v>364</v>
      </c>
    </row>
    <row r="33585" spans="1:7">
      <c r="A33585" s="32">
        <v>2018</v>
      </c>
      <c r="B33585" s="32">
        <v>3470</v>
      </c>
      <c r="C33585" s="33" t="s">
        <v>363</v>
      </c>
      <c r="D33585" s="33" t="s">
        <v>354</v>
      </c>
      <c r="E33585" s="34">
        <v>242454</v>
      </c>
      <c r="F33585" s="35">
        <v>16.809999999999999</v>
      </c>
      <c r="G33585" s="34" t="s">
        <v>364</v>
      </c>
    </row>
    <row r="33586" spans="1:7">
      <c r="A33586" s="32">
        <v>2018</v>
      </c>
      <c r="B33586" s="32">
        <v>3470</v>
      </c>
      <c r="C33586" s="33" t="s">
        <v>563</v>
      </c>
      <c r="D33586" s="33" t="s">
        <v>564</v>
      </c>
      <c r="E33586" s="34">
        <v>48100</v>
      </c>
      <c r="F33586" s="35">
        <v>1.03</v>
      </c>
      <c r="G33586" s="34" t="s">
        <v>364</v>
      </c>
    </row>
    <row r="33587" spans="1:7">
      <c r="A33587" s="32">
        <v>2018</v>
      </c>
      <c r="B33587" s="32">
        <v>3476</v>
      </c>
      <c r="C33587" s="33" t="s">
        <v>563</v>
      </c>
      <c r="D33587" s="33" t="s">
        <v>564</v>
      </c>
      <c r="E33587" s="34">
        <v>315</v>
      </c>
      <c r="F33587" s="35">
        <v>1.02</v>
      </c>
      <c r="G33587" s="34">
        <v>367.2</v>
      </c>
    </row>
    <row r="33588" spans="1:7">
      <c r="A33588" s="32">
        <v>2018</v>
      </c>
      <c r="B33588" s="32">
        <v>3476</v>
      </c>
      <c r="C33588" s="33" t="s">
        <v>563</v>
      </c>
      <c r="D33588" s="33" t="s">
        <v>564</v>
      </c>
      <c r="E33588" s="34">
        <v>535</v>
      </c>
      <c r="F33588" s="35">
        <v>1.03</v>
      </c>
      <c r="G33588" s="34">
        <v>382.3</v>
      </c>
    </row>
    <row r="33589" spans="1:7">
      <c r="A33589" s="32">
        <v>2018</v>
      </c>
      <c r="B33589" s="32">
        <v>3476</v>
      </c>
      <c r="C33589" s="33" t="s">
        <v>563</v>
      </c>
      <c r="D33589" s="33" t="s">
        <v>564</v>
      </c>
      <c r="E33589" s="34">
        <v>908</v>
      </c>
      <c r="F33589" s="35">
        <v>1.03</v>
      </c>
      <c r="G33589" s="34">
        <v>386.7</v>
      </c>
    </row>
    <row r="33590" spans="1:7">
      <c r="A33590" s="32">
        <v>2018</v>
      </c>
      <c r="B33590" s="32">
        <v>3476</v>
      </c>
      <c r="C33590" s="33" t="s">
        <v>563</v>
      </c>
      <c r="D33590" s="33" t="s">
        <v>564</v>
      </c>
      <c r="E33590" s="34">
        <v>969</v>
      </c>
      <c r="F33590" s="35">
        <v>1.02</v>
      </c>
      <c r="G33590" s="34">
        <v>427.9</v>
      </c>
    </row>
    <row r="33591" spans="1:7">
      <c r="A33591" s="32">
        <v>2018</v>
      </c>
      <c r="B33591" s="32">
        <v>3476</v>
      </c>
      <c r="C33591" s="33" t="s">
        <v>563</v>
      </c>
      <c r="D33591" s="33" t="s">
        <v>564</v>
      </c>
      <c r="E33591" s="34">
        <v>6773</v>
      </c>
      <c r="F33591" s="35">
        <v>1.01</v>
      </c>
      <c r="G33591" s="34">
        <v>405.7</v>
      </c>
    </row>
    <row r="33592" spans="1:7">
      <c r="A33592" s="32">
        <v>2018</v>
      </c>
      <c r="B33592" s="32">
        <v>3476</v>
      </c>
      <c r="C33592" s="33" t="s">
        <v>563</v>
      </c>
      <c r="D33592" s="33" t="s">
        <v>564</v>
      </c>
      <c r="E33592" s="34">
        <v>16372</v>
      </c>
      <c r="F33592" s="35">
        <v>1.05</v>
      </c>
      <c r="G33592" s="34">
        <v>457.9</v>
      </c>
    </row>
    <row r="33593" spans="1:7">
      <c r="A33593" s="32">
        <v>2018</v>
      </c>
      <c r="B33593" s="32">
        <v>3476</v>
      </c>
      <c r="C33593" s="33" t="s">
        <v>563</v>
      </c>
      <c r="D33593" s="33" t="s">
        <v>564</v>
      </c>
      <c r="E33593" s="34">
        <v>21099</v>
      </c>
      <c r="F33593" s="35">
        <v>1.02</v>
      </c>
      <c r="G33593" s="34">
        <v>444.4</v>
      </c>
    </row>
    <row r="33594" spans="1:7">
      <c r="A33594" s="32">
        <v>2018</v>
      </c>
      <c r="B33594" s="32">
        <v>3478</v>
      </c>
      <c r="C33594" s="33" t="s">
        <v>563</v>
      </c>
      <c r="D33594" s="33" t="s">
        <v>564</v>
      </c>
      <c r="E33594" s="34">
        <v>1975</v>
      </c>
      <c r="F33594" s="35">
        <v>1.02</v>
      </c>
      <c r="G33594" s="34">
        <v>412.3</v>
      </c>
    </row>
    <row r="33595" spans="1:7">
      <c r="A33595" s="32">
        <v>2018</v>
      </c>
      <c r="B33595" s="32">
        <v>3478</v>
      </c>
      <c r="C33595" s="33" t="s">
        <v>563</v>
      </c>
      <c r="D33595" s="33" t="s">
        <v>564</v>
      </c>
      <c r="E33595" s="34">
        <v>824</v>
      </c>
      <c r="F33595" s="35">
        <v>1.07</v>
      </c>
      <c r="G33595" s="34">
        <v>398.9</v>
      </c>
    </row>
    <row r="33596" spans="1:7">
      <c r="A33596" s="32">
        <v>2018</v>
      </c>
      <c r="B33596" s="32">
        <v>3478</v>
      </c>
      <c r="C33596" s="33" t="s">
        <v>563</v>
      </c>
      <c r="D33596" s="33" t="s">
        <v>564</v>
      </c>
      <c r="E33596" s="34">
        <v>3419</v>
      </c>
      <c r="F33596" s="35">
        <v>1.02</v>
      </c>
      <c r="G33596" s="34">
        <v>454.8</v>
      </c>
    </row>
    <row r="33597" spans="1:7">
      <c r="A33597" s="32">
        <v>2018</v>
      </c>
      <c r="B33597" s="32">
        <v>3478</v>
      </c>
      <c r="C33597" s="33" t="s">
        <v>563</v>
      </c>
      <c r="D33597" s="33" t="s">
        <v>564</v>
      </c>
      <c r="E33597" s="34">
        <v>4269</v>
      </c>
      <c r="F33597" s="35">
        <v>1.02</v>
      </c>
      <c r="G33597" s="34">
        <v>483.3</v>
      </c>
    </row>
    <row r="33598" spans="1:7">
      <c r="A33598" s="32">
        <v>2018</v>
      </c>
      <c r="B33598" s="32">
        <v>3478</v>
      </c>
      <c r="C33598" s="33" t="s">
        <v>563</v>
      </c>
      <c r="D33598" s="33" t="s">
        <v>564</v>
      </c>
      <c r="E33598" s="34">
        <v>6251</v>
      </c>
      <c r="F33598" s="35">
        <v>1.02</v>
      </c>
      <c r="G33598" s="34">
        <v>510.2</v>
      </c>
    </row>
    <row r="33599" spans="1:7">
      <c r="A33599" s="32">
        <v>2018</v>
      </c>
      <c r="B33599" s="32">
        <v>3478</v>
      </c>
      <c r="C33599" s="33" t="s">
        <v>563</v>
      </c>
      <c r="D33599" s="33" t="s">
        <v>564</v>
      </c>
      <c r="E33599" s="34">
        <v>8139</v>
      </c>
      <c r="F33599" s="35">
        <v>1.02</v>
      </c>
      <c r="G33599" s="34">
        <v>496.3</v>
      </c>
    </row>
    <row r="33600" spans="1:7">
      <c r="A33600" s="32">
        <v>2018</v>
      </c>
      <c r="B33600" s="32">
        <v>3478</v>
      </c>
      <c r="C33600" s="33" t="s">
        <v>563</v>
      </c>
      <c r="D33600" s="33" t="s">
        <v>564</v>
      </c>
      <c r="E33600" s="34">
        <v>10701</v>
      </c>
      <c r="F33600" s="35">
        <v>1.02</v>
      </c>
      <c r="G33600" s="34">
        <v>330.8</v>
      </c>
    </row>
    <row r="33601" spans="1:7">
      <c r="A33601" s="32">
        <v>2018</v>
      </c>
      <c r="B33601" s="32">
        <v>3478</v>
      </c>
      <c r="C33601" s="33" t="s">
        <v>563</v>
      </c>
      <c r="D33601" s="33" t="s">
        <v>564</v>
      </c>
      <c r="E33601" s="34">
        <v>11384</v>
      </c>
      <c r="F33601" s="35">
        <v>1.04</v>
      </c>
      <c r="G33601" s="34">
        <v>406.6</v>
      </c>
    </row>
    <row r="33602" spans="1:7">
      <c r="A33602" s="32">
        <v>2018</v>
      </c>
      <c r="B33602" s="32">
        <v>3478</v>
      </c>
      <c r="C33602" s="33" t="s">
        <v>563</v>
      </c>
      <c r="D33602" s="33" t="s">
        <v>564</v>
      </c>
      <c r="E33602" s="34">
        <v>12187</v>
      </c>
      <c r="F33602" s="35">
        <v>1.02</v>
      </c>
      <c r="G33602" s="34">
        <v>463.1</v>
      </c>
    </row>
    <row r="33603" spans="1:7">
      <c r="A33603" s="32">
        <v>2018</v>
      </c>
      <c r="B33603" s="32">
        <v>3478</v>
      </c>
      <c r="C33603" s="33" t="s">
        <v>563</v>
      </c>
      <c r="D33603" s="33" t="s">
        <v>564</v>
      </c>
      <c r="E33603" s="34">
        <v>12624</v>
      </c>
      <c r="F33603" s="35">
        <v>1.02</v>
      </c>
      <c r="G33603" s="34">
        <v>490.6</v>
      </c>
    </row>
    <row r="33604" spans="1:7">
      <c r="A33604" s="32">
        <v>2018</v>
      </c>
      <c r="B33604" s="32">
        <v>3478</v>
      </c>
      <c r="C33604" s="33" t="s">
        <v>563</v>
      </c>
      <c r="D33604" s="33" t="s">
        <v>564</v>
      </c>
      <c r="E33604" s="34">
        <v>18946</v>
      </c>
      <c r="F33604" s="35">
        <v>1.02</v>
      </c>
      <c r="G33604" s="34">
        <v>442.3</v>
      </c>
    </row>
    <row r="33605" spans="1:7">
      <c r="A33605" s="32">
        <v>2018</v>
      </c>
      <c r="B33605" s="32">
        <v>3478</v>
      </c>
      <c r="C33605" s="33" t="s">
        <v>563</v>
      </c>
      <c r="D33605" s="33" t="s">
        <v>564</v>
      </c>
      <c r="E33605" s="34">
        <v>19349</v>
      </c>
      <c r="F33605" s="35">
        <v>1.02</v>
      </c>
      <c r="G33605" s="34">
        <v>479.7</v>
      </c>
    </row>
    <row r="33606" spans="1:7">
      <c r="A33606" s="32">
        <v>2018</v>
      </c>
      <c r="B33606" s="32">
        <v>3478</v>
      </c>
      <c r="C33606" s="33" t="s">
        <v>563</v>
      </c>
      <c r="D33606" s="33" t="s">
        <v>564</v>
      </c>
      <c r="E33606" s="34">
        <v>19560</v>
      </c>
      <c r="F33606" s="35">
        <v>1.02</v>
      </c>
      <c r="G33606" s="34">
        <v>484.6</v>
      </c>
    </row>
    <row r="33607" spans="1:7">
      <c r="A33607" s="32">
        <v>2018</v>
      </c>
      <c r="B33607" s="32">
        <v>3478</v>
      </c>
      <c r="C33607" s="33" t="s">
        <v>563</v>
      </c>
      <c r="D33607" s="33" t="s">
        <v>564</v>
      </c>
      <c r="E33607" s="34">
        <v>21862</v>
      </c>
      <c r="F33607" s="35">
        <v>1.02</v>
      </c>
      <c r="G33607" s="34">
        <v>476.4</v>
      </c>
    </row>
    <row r="33608" spans="1:7">
      <c r="A33608" s="32">
        <v>2018</v>
      </c>
      <c r="B33608" s="32">
        <v>3478</v>
      </c>
      <c r="C33608" s="33" t="s">
        <v>563</v>
      </c>
      <c r="D33608" s="33" t="s">
        <v>564</v>
      </c>
      <c r="E33608" s="34">
        <v>24112</v>
      </c>
      <c r="F33608" s="35">
        <v>1.02</v>
      </c>
      <c r="G33608" s="34">
        <v>446.7</v>
      </c>
    </row>
    <row r="33609" spans="1:7">
      <c r="A33609" s="32">
        <v>2018</v>
      </c>
      <c r="B33609" s="32">
        <v>3478</v>
      </c>
      <c r="C33609" s="33" t="s">
        <v>563</v>
      </c>
      <c r="D33609" s="33" t="s">
        <v>564</v>
      </c>
      <c r="E33609" s="34">
        <v>45358</v>
      </c>
      <c r="F33609" s="35">
        <v>1.02</v>
      </c>
      <c r="G33609" s="34">
        <v>466.2</v>
      </c>
    </row>
    <row r="33610" spans="1:7">
      <c r="A33610" s="32">
        <v>2018</v>
      </c>
      <c r="B33610" s="32">
        <v>3478</v>
      </c>
      <c r="C33610" s="33" t="s">
        <v>563</v>
      </c>
      <c r="D33610" s="33" t="s">
        <v>564</v>
      </c>
      <c r="E33610" s="34">
        <v>86982</v>
      </c>
      <c r="F33610" s="35">
        <v>1.02</v>
      </c>
      <c r="G33610" s="34">
        <v>444.4</v>
      </c>
    </row>
    <row r="33611" spans="1:7">
      <c r="A33611" s="32">
        <v>2018</v>
      </c>
      <c r="B33611" s="32">
        <v>3478</v>
      </c>
      <c r="C33611" s="33" t="s">
        <v>563</v>
      </c>
      <c r="D33611" s="33" t="s">
        <v>564</v>
      </c>
      <c r="E33611" s="34">
        <v>118409</v>
      </c>
      <c r="F33611" s="35">
        <v>1.02</v>
      </c>
      <c r="G33611" s="34">
        <v>457.4</v>
      </c>
    </row>
    <row r="33612" spans="1:7">
      <c r="A33612" s="32">
        <v>2018</v>
      </c>
      <c r="B33612" s="32">
        <v>3478</v>
      </c>
      <c r="C33612" s="33" t="s">
        <v>563</v>
      </c>
      <c r="D33612" s="33" t="s">
        <v>564</v>
      </c>
      <c r="E33612" s="34">
        <v>32</v>
      </c>
      <c r="F33612" s="35">
        <v>1.02</v>
      </c>
      <c r="G33612" s="34">
        <v>371.8</v>
      </c>
    </row>
    <row r="33613" spans="1:7">
      <c r="A33613" s="32">
        <v>2018</v>
      </c>
      <c r="B33613" s="32">
        <v>3478</v>
      </c>
      <c r="C33613" s="33" t="s">
        <v>563</v>
      </c>
      <c r="D33613" s="33" t="s">
        <v>564</v>
      </c>
      <c r="E33613" s="34">
        <v>49</v>
      </c>
      <c r="F33613" s="35">
        <v>1.02</v>
      </c>
      <c r="G33613" s="34">
        <v>444.1</v>
      </c>
    </row>
    <row r="33614" spans="1:7">
      <c r="A33614" s="32">
        <v>2018</v>
      </c>
      <c r="B33614" s="32">
        <v>3478</v>
      </c>
      <c r="C33614" s="33" t="s">
        <v>563</v>
      </c>
      <c r="D33614" s="33" t="s">
        <v>564</v>
      </c>
      <c r="E33614" s="34">
        <v>67</v>
      </c>
      <c r="F33614" s="35">
        <v>1.02</v>
      </c>
      <c r="G33614" s="34">
        <v>711.7</v>
      </c>
    </row>
    <row r="33615" spans="1:7">
      <c r="A33615" s="32">
        <v>2018</v>
      </c>
      <c r="B33615" s="32">
        <v>3478</v>
      </c>
      <c r="C33615" s="33" t="s">
        <v>563</v>
      </c>
      <c r="D33615" s="33" t="s">
        <v>564</v>
      </c>
      <c r="E33615" s="34">
        <v>74</v>
      </c>
      <c r="F33615" s="35">
        <v>1.02</v>
      </c>
      <c r="G33615" s="34">
        <v>418.3</v>
      </c>
    </row>
    <row r="33616" spans="1:7">
      <c r="A33616" s="32">
        <v>2018</v>
      </c>
      <c r="B33616" s="32">
        <v>3478</v>
      </c>
      <c r="C33616" s="33" t="s">
        <v>563</v>
      </c>
      <c r="D33616" s="33" t="s">
        <v>564</v>
      </c>
      <c r="E33616" s="34">
        <v>119</v>
      </c>
      <c r="F33616" s="35">
        <v>1.04</v>
      </c>
      <c r="G33616" s="34">
        <v>408.1</v>
      </c>
    </row>
    <row r="33617" spans="1:7">
      <c r="A33617" s="32">
        <v>2018</v>
      </c>
      <c r="B33617" s="32">
        <v>3478</v>
      </c>
      <c r="C33617" s="33" t="s">
        <v>563</v>
      </c>
      <c r="D33617" s="33" t="s">
        <v>564</v>
      </c>
      <c r="E33617" s="34">
        <v>274</v>
      </c>
      <c r="F33617" s="35">
        <v>1.01</v>
      </c>
      <c r="G33617" s="34">
        <v>743.4</v>
      </c>
    </row>
    <row r="33618" spans="1:7">
      <c r="A33618" s="32">
        <v>2018</v>
      </c>
      <c r="B33618" s="32">
        <v>3478</v>
      </c>
      <c r="C33618" s="33" t="s">
        <v>563</v>
      </c>
      <c r="D33618" s="33" t="s">
        <v>564</v>
      </c>
      <c r="E33618" s="34">
        <v>695</v>
      </c>
      <c r="F33618" s="35">
        <v>1.02</v>
      </c>
      <c r="G33618" s="34">
        <v>408.3</v>
      </c>
    </row>
    <row r="33619" spans="1:7">
      <c r="A33619" s="32">
        <v>2018</v>
      </c>
      <c r="B33619" s="32">
        <v>3478</v>
      </c>
      <c r="C33619" s="33" t="s">
        <v>563</v>
      </c>
      <c r="D33619" s="33" t="s">
        <v>564</v>
      </c>
      <c r="E33619" s="34">
        <v>3240</v>
      </c>
      <c r="F33619" s="35">
        <v>1.02</v>
      </c>
      <c r="G33619" s="34">
        <v>467.7</v>
      </c>
    </row>
    <row r="33620" spans="1:7">
      <c r="A33620" s="32">
        <v>2018</v>
      </c>
      <c r="B33620" s="32">
        <v>3482</v>
      </c>
      <c r="C33620" s="33" t="s">
        <v>563</v>
      </c>
      <c r="D33620" s="33" t="s">
        <v>564</v>
      </c>
      <c r="E33620" s="34">
        <v>635901</v>
      </c>
      <c r="F33620" s="35">
        <v>1.03</v>
      </c>
      <c r="G33620" s="34">
        <v>168.7</v>
      </c>
    </row>
    <row r="33621" spans="1:7">
      <c r="A33621" s="32">
        <v>2018</v>
      </c>
      <c r="B33621" s="32">
        <v>3482</v>
      </c>
      <c r="C33621" s="33" t="s">
        <v>563</v>
      </c>
      <c r="D33621" s="33" t="s">
        <v>564</v>
      </c>
      <c r="E33621" s="34">
        <v>680305</v>
      </c>
      <c r="F33621" s="35">
        <v>1.0169999999999999</v>
      </c>
      <c r="G33621" s="34">
        <v>123.5</v>
      </c>
    </row>
    <row r="33622" spans="1:7">
      <c r="A33622" s="32">
        <v>2018</v>
      </c>
      <c r="B33622" s="32">
        <v>3484</v>
      </c>
      <c r="C33622" s="33" t="s">
        <v>563</v>
      </c>
      <c r="D33622" s="33" t="s">
        <v>564</v>
      </c>
      <c r="E33622" s="34">
        <v>3604</v>
      </c>
      <c r="F33622" s="35">
        <v>1.1000000000000001</v>
      </c>
      <c r="G33622" s="34">
        <v>321.7</v>
      </c>
    </row>
    <row r="33623" spans="1:7">
      <c r="A33623" s="32">
        <v>2018</v>
      </c>
      <c r="B33623" s="32">
        <v>3484</v>
      </c>
      <c r="C33623" s="33" t="s">
        <v>563</v>
      </c>
      <c r="D33623" s="33" t="s">
        <v>564</v>
      </c>
      <c r="E33623" s="34">
        <v>72698</v>
      </c>
      <c r="F33623" s="35">
        <v>1</v>
      </c>
      <c r="G33623" s="34">
        <v>328.9</v>
      </c>
    </row>
    <row r="33624" spans="1:7">
      <c r="A33624" s="32">
        <v>2018</v>
      </c>
      <c r="B33624" s="32">
        <v>3484</v>
      </c>
      <c r="C33624" s="33" t="s">
        <v>563</v>
      </c>
      <c r="D33624" s="33" t="s">
        <v>564</v>
      </c>
      <c r="E33624" s="34">
        <v>4933</v>
      </c>
      <c r="F33624" s="35">
        <v>1.1000000000000001</v>
      </c>
      <c r="G33624" s="34">
        <v>281.8</v>
      </c>
    </row>
    <row r="33625" spans="1:7">
      <c r="A33625" s="32">
        <v>2018</v>
      </c>
      <c r="B33625" s="32">
        <v>3484</v>
      </c>
      <c r="C33625" s="33" t="s">
        <v>563</v>
      </c>
      <c r="D33625" s="33" t="s">
        <v>564</v>
      </c>
      <c r="E33625" s="34">
        <v>6524</v>
      </c>
      <c r="F33625" s="35">
        <v>1.1000000000000001</v>
      </c>
      <c r="G33625" s="34">
        <v>345.7</v>
      </c>
    </row>
    <row r="33626" spans="1:7">
      <c r="A33626" s="32">
        <v>2018</v>
      </c>
      <c r="B33626" s="32">
        <v>3484</v>
      </c>
      <c r="C33626" s="33" t="s">
        <v>563</v>
      </c>
      <c r="D33626" s="33" t="s">
        <v>564</v>
      </c>
      <c r="E33626" s="34">
        <v>8628</v>
      </c>
      <c r="F33626" s="35">
        <v>1.1000000000000001</v>
      </c>
      <c r="G33626" s="34">
        <v>314.8</v>
      </c>
    </row>
    <row r="33627" spans="1:7">
      <c r="A33627" s="32">
        <v>2018</v>
      </c>
      <c r="B33627" s="32">
        <v>3484</v>
      </c>
      <c r="C33627" s="33" t="s">
        <v>563</v>
      </c>
      <c r="D33627" s="33" t="s">
        <v>564</v>
      </c>
      <c r="E33627" s="34">
        <v>8673</v>
      </c>
      <c r="F33627" s="35">
        <v>1.1000000000000001</v>
      </c>
      <c r="G33627" s="34">
        <v>304.60000000000002</v>
      </c>
    </row>
    <row r="33628" spans="1:7">
      <c r="A33628" s="32">
        <v>2018</v>
      </c>
      <c r="B33628" s="32">
        <v>3484</v>
      </c>
      <c r="C33628" s="33" t="s">
        <v>563</v>
      </c>
      <c r="D33628" s="33" t="s">
        <v>564</v>
      </c>
      <c r="E33628" s="34">
        <v>9388</v>
      </c>
      <c r="F33628" s="35">
        <v>1</v>
      </c>
      <c r="G33628" s="34">
        <v>503.3</v>
      </c>
    </row>
    <row r="33629" spans="1:7">
      <c r="A33629" s="32">
        <v>2018</v>
      </c>
      <c r="B33629" s="32">
        <v>3484</v>
      </c>
      <c r="C33629" s="33" t="s">
        <v>563</v>
      </c>
      <c r="D33629" s="33" t="s">
        <v>564</v>
      </c>
      <c r="E33629" s="34">
        <v>11451</v>
      </c>
      <c r="F33629" s="35">
        <v>1</v>
      </c>
      <c r="G33629" s="34">
        <v>487.3</v>
      </c>
    </row>
    <row r="33630" spans="1:7">
      <c r="A33630" s="32">
        <v>2018</v>
      </c>
      <c r="B33630" s="32">
        <v>3484</v>
      </c>
      <c r="C33630" s="33" t="s">
        <v>563</v>
      </c>
      <c r="D33630" s="33" t="s">
        <v>564</v>
      </c>
      <c r="E33630" s="34">
        <v>14341</v>
      </c>
      <c r="F33630" s="35">
        <v>1.1000000000000001</v>
      </c>
      <c r="G33630" s="34">
        <v>298.10000000000002</v>
      </c>
    </row>
    <row r="33631" spans="1:7">
      <c r="A33631" s="32">
        <v>2018</v>
      </c>
      <c r="B33631" s="32">
        <v>3484</v>
      </c>
      <c r="C33631" s="33" t="s">
        <v>563</v>
      </c>
      <c r="D33631" s="33" t="s">
        <v>564</v>
      </c>
      <c r="E33631" s="34">
        <v>16470</v>
      </c>
      <c r="F33631" s="35">
        <v>1.1000000000000001</v>
      </c>
      <c r="G33631" s="34">
        <v>301.10000000000002</v>
      </c>
    </row>
    <row r="33632" spans="1:7">
      <c r="A33632" s="32">
        <v>2018</v>
      </c>
      <c r="B33632" s="32">
        <v>3484</v>
      </c>
      <c r="C33632" s="33" t="s">
        <v>563</v>
      </c>
      <c r="D33632" s="33" t="s">
        <v>564</v>
      </c>
      <c r="E33632" s="34">
        <v>18431</v>
      </c>
      <c r="F33632" s="35">
        <v>1</v>
      </c>
      <c r="G33632" s="34">
        <v>289</v>
      </c>
    </row>
    <row r="33633" spans="1:7">
      <c r="A33633" s="32">
        <v>2018</v>
      </c>
      <c r="B33633" s="32">
        <v>3484</v>
      </c>
      <c r="C33633" s="33" t="s">
        <v>563</v>
      </c>
      <c r="D33633" s="33" t="s">
        <v>564</v>
      </c>
      <c r="E33633" s="34">
        <v>19239</v>
      </c>
      <c r="F33633" s="35">
        <v>1</v>
      </c>
      <c r="G33633" s="34">
        <v>345.1</v>
      </c>
    </row>
    <row r="33634" spans="1:7">
      <c r="A33634" s="32">
        <v>2018</v>
      </c>
      <c r="B33634" s="32">
        <v>3484</v>
      </c>
      <c r="C33634" s="33" t="s">
        <v>563</v>
      </c>
      <c r="D33634" s="33" t="s">
        <v>564</v>
      </c>
      <c r="E33634" s="34">
        <v>22212</v>
      </c>
      <c r="F33634" s="35">
        <v>1</v>
      </c>
      <c r="G33634" s="34">
        <v>451.6</v>
      </c>
    </row>
    <row r="33635" spans="1:7">
      <c r="A33635" s="32">
        <v>2018</v>
      </c>
      <c r="B33635" s="32">
        <v>3484</v>
      </c>
      <c r="C33635" s="33" t="s">
        <v>563</v>
      </c>
      <c r="D33635" s="33" t="s">
        <v>564</v>
      </c>
      <c r="E33635" s="34">
        <v>23789</v>
      </c>
      <c r="F33635" s="35">
        <v>1</v>
      </c>
      <c r="G33635" s="34">
        <v>356.9</v>
      </c>
    </row>
    <row r="33636" spans="1:7">
      <c r="A33636" s="32">
        <v>2018</v>
      </c>
      <c r="B33636" s="32">
        <v>3484</v>
      </c>
      <c r="C33636" s="33" t="s">
        <v>563</v>
      </c>
      <c r="D33636" s="33" t="s">
        <v>564</v>
      </c>
      <c r="E33636" s="34">
        <v>35606</v>
      </c>
      <c r="F33636" s="35">
        <v>1</v>
      </c>
      <c r="G33636" s="34">
        <v>291.7</v>
      </c>
    </row>
    <row r="33637" spans="1:7">
      <c r="A33637" s="32">
        <v>2018</v>
      </c>
      <c r="B33637" s="32">
        <v>3484</v>
      </c>
      <c r="C33637" s="33" t="s">
        <v>563</v>
      </c>
      <c r="D33637" s="33" t="s">
        <v>564</v>
      </c>
      <c r="E33637" s="34">
        <v>40990</v>
      </c>
      <c r="F33637" s="35">
        <v>1</v>
      </c>
      <c r="G33637" s="34">
        <v>306.10000000000002</v>
      </c>
    </row>
    <row r="33638" spans="1:7">
      <c r="A33638" s="32">
        <v>2018</v>
      </c>
      <c r="B33638" s="32">
        <v>3484</v>
      </c>
      <c r="C33638" s="33" t="s">
        <v>563</v>
      </c>
      <c r="D33638" s="33" t="s">
        <v>564</v>
      </c>
      <c r="E33638" s="34">
        <v>41481</v>
      </c>
      <c r="F33638" s="35">
        <v>1</v>
      </c>
      <c r="G33638" s="34">
        <v>350.5</v>
      </c>
    </row>
    <row r="33639" spans="1:7">
      <c r="A33639" s="32">
        <v>2018</v>
      </c>
      <c r="B33639" s="32">
        <v>3484</v>
      </c>
      <c r="C33639" s="33" t="s">
        <v>563</v>
      </c>
      <c r="D33639" s="33" t="s">
        <v>564</v>
      </c>
      <c r="E33639" s="34">
        <v>41632</v>
      </c>
      <c r="F33639" s="35">
        <v>1</v>
      </c>
      <c r="G33639" s="34">
        <v>281.7</v>
      </c>
    </row>
    <row r="33640" spans="1:7">
      <c r="A33640" s="32">
        <v>2018</v>
      </c>
      <c r="B33640" s="32">
        <v>3484</v>
      </c>
      <c r="C33640" s="33" t="s">
        <v>563</v>
      </c>
      <c r="D33640" s="33" t="s">
        <v>564</v>
      </c>
      <c r="E33640" s="34">
        <v>41884</v>
      </c>
      <c r="F33640" s="35">
        <v>1</v>
      </c>
      <c r="G33640" s="34">
        <v>344.3</v>
      </c>
    </row>
    <row r="33641" spans="1:7">
      <c r="A33641" s="32">
        <v>2018</v>
      </c>
      <c r="B33641" s="32">
        <v>3484</v>
      </c>
      <c r="C33641" s="33" t="s">
        <v>563</v>
      </c>
      <c r="D33641" s="33" t="s">
        <v>564</v>
      </c>
      <c r="E33641" s="34">
        <v>48072</v>
      </c>
      <c r="F33641" s="35">
        <v>1</v>
      </c>
      <c r="G33641" s="34">
        <v>314</v>
      </c>
    </row>
    <row r="33642" spans="1:7">
      <c r="A33642" s="32">
        <v>2018</v>
      </c>
      <c r="B33642" s="32">
        <v>3484</v>
      </c>
      <c r="C33642" s="33" t="s">
        <v>563</v>
      </c>
      <c r="D33642" s="33" t="s">
        <v>564</v>
      </c>
      <c r="E33642" s="34">
        <v>49925</v>
      </c>
      <c r="F33642" s="35">
        <v>1</v>
      </c>
      <c r="G33642" s="34">
        <v>276.10000000000002</v>
      </c>
    </row>
    <row r="33643" spans="1:7">
      <c r="A33643" s="32">
        <v>2018</v>
      </c>
      <c r="B33643" s="32">
        <v>3484</v>
      </c>
      <c r="C33643" s="33" t="s">
        <v>563</v>
      </c>
      <c r="D33643" s="33" t="s">
        <v>564</v>
      </c>
      <c r="E33643" s="34">
        <v>58951</v>
      </c>
      <c r="F33643" s="35">
        <v>1</v>
      </c>
      <c r="G33643" s="34">
        <v>338</v>
      </c>
    </row>
    <row r="33644" spans="1:7">
      <c r="A33644" s="32">
        <v>2018</v>
      </c>
      <c r="B33644" s="32">
        <v>3484</v>
      </c>
      <c r="C33644" s="33" t="s">
        <v>563</v>
      </c>
      <c r="D33644" s="33" t="s">
        <v>564</v>
      </c>
      <c r="E33644" s="34">
        <v>61747</v>
      </c>
      <c r="F33644" s="35">
        <v>1</v>
      </c>
      <c r="G33644" s="34">
        <v>253.4</v>
      </c>
    </row>
    <row r="33645" spans="1:7">
      <c r="A33645" s="32">
        <v>2018</v>
      </c>
      <c r="B33645" s="32">
        <v>3484</v>
      </c>
      <c r="C33645" s="33" t="s">
        <v>563</v>
      </c>
      <c r="D33645" s="33" t="s">
        <v>564</v>
      </c>
      <c r="E33645" s="34">
        <v>4216</v>
      </c>
      <c r="F33645" s="35">
        <v>1.1000000000000001</v>
      </c>
      <c r="G33645" s="34">
        <v>604.6</v>
      </c>
    </row>
    <row r="33646" spans="1:7">
      <c r="A33646" s="32">
        <v>2018</v>
      </c>
      <c r="B33646" s="32">
        <v>3485</v>
      </c>
      <c r="C33646" s="33" t="s">
        <v>563</v>
      </c>
      <c r="D33646" s="33" t="s">
        <v>564</v>
      </c>
      <c r="E33646" s="34">
        <v>31593</v>
      </c>
      <c r="F33646" s="35">
        <v>1.036</v>
      </c>
      <c r="G33646" s="34">
        <v>269.5</v>
      </c>
    </row>
    <row r="33647" spans="1:7">
      <c r="A33647" s="32">
        <v>2018</v>
      </c>
      <c r="B33647" s="32">
        <v>3485</v>
      </c>
      <c r="C33647" s="33" t="s">
        <v>563</v>
      </c>
      <c r="D33647" s="33" t="s">
        <v>564</v>
      </c>
      <c r="E33647" s="34">
        <v>52176</v>
      </c>
      <c r="F33647" s="35">
        <v>1.034</v>
      </c>
      <c r="G33647" s="34">
        <v>316.3</v>
      </c>
    </row>
    <row r="33648" spans="1:7">
      <c r="A33648" s="32">
        <v>2018</v>
      </c>
      <c r="B33648" s="32">
        <v>3485</v>
      </c>
      <c r="C33648" s="33" t="s">
        <v>563</v>
      </c>
      <c r="D33648" s="33" t="s">
        <v>564</v>
      </c>
      <c r="E33648" s="34">
        <v>36897</v>
      </c>
      <c r="F33648" s="35">
        <v>1.028</v>
      </c>
      <c r="G33648" s="34">
        <v>283.8</v>
      </c>
    </row>
    <row r="33649" spans="1:7">
      <c r="A33649" s="32">
        <v>2018</v>
      </c>
      <c r="B33649" s="32">
        <v>3485</v>
      </c>
      <c r="C33649" s="33" t="s">
        <v>563</v>
      </c>
      <c r="D33649" s="33" t="s">
        <v>564</v>
      </c>
      <c r="E33649" s="34">
        <v>37784</v>
      </c>
      <c r="F33649" s="35">
        <v>1.0249999999999999</v>
      </c>
      <c r="G33649" s="34">
        <v>341.9</v>
      </c>
    </row>
    <row r="33650" spans="1:7">
      <c r="A33650" s="32">
        <v>2018</v>
      </c>
      <c r="B33650" s="32">
        <v>3485</v>
      </c>
      <c r="C33650" s="33" t="s">
        <v>563</v>
      </c>
      <c r="D33650" s="33" t="s">
        <v>564</v>
      </c>
      <c r="E33650" s="34">
        <v>38641</v>
      </c>
      <c r="F33650" s="35">
        <v>1.0289999999999999</v>
      </c>
      <c r="G33650" s="34">
        <v>252.5</v>
      </c>
    </row>
    <row r="33651" spans="1:7">
      <c r="A33651" s="32">
        <v>2018</v>
      </c>
      <c r="B33651" s="32">
        <v>3485</v>
      </c>
      <c r="C33651" s="33" t="s">
        <v>563</v>
      </c>
      <c r="D33651" s="33" t="s">
        <v>564</v>
      </c>
      <c r="E33651" s="34">
        <v>42015</v>
      </c>
      <c r="F33651" s="35">
        <v>1.0409999999999999</v>
      </c>
      <c r="G33651" s="34">
        <v>230.3</v>
      </c>
    </row>
    <row r="33652" spans="1:7">
      <c r="A33652" s="32">
        <v>2018</v>
      </c>
      <c r="B33652" s="32">
        <v>3485</v>
      </c>
      <c r="C33652" s="33" t="s">
        <v>563</v>
      </c>
      <c r="D33652" s="33" t="s">
        <v>564</v>
      </c>
      <c r="E33652" s="34">
        <v>43539</v>
      </c>
      <c r="F33652" s="35">
        <v>1.028</v>
      </c>
      <c r="G33652" s="34">
        <v>277.39999999999998</v>
      </c>
    </row>
    <row r="33653" spans="1:7">
      <c r="A33653" s="32">
        <v>2018</v>
      </c>
      <c r="B33653" s="32">
        <v>3485</v>
      </c>
      <c r="C33653" s="33" t="s">
        <v>563</v>
      </c>
      <c r="D33653" s="33" t="s">
        <v>564</v>
      </c>
      <c r="E33653" s="34">
        <v>12331</v>
      </c>
      <c r="F33653" s="35">
        <v>1.0249999999999999</v>
      </c>
      <c r="G33653" s="34">
        <v>432.7</v>
      </c>
    </row>
    <row r="33654" spans="1:7">
      <c r="A33654" s="32">
        <v>2018</v>
      </c>
      <c r="B33654" s="32">
        <v>3485</v>
      </c>
      <c r="C33654" s="33" t="s">
        <v>563</v>
      </c>
      <c r="D33654" s="33" t="s">
        <v>564</v>
      </c>
      <c r="E33654" s="34">
        <v>14315</v>
      </c>
      <c r="F33654" s="35">
        <v>1.03</v>
      </c>
      <c r="G33654" s="34">
        <v>535.29999999999995</v>
      </c>
    </row>
    <row r="33655" spans="1:7">
      <c r="A33655" s="32">
        <v>2018</v>
      </c>
      <c r="B33655" s="32">
        <v>3485</v>
      </c>
      <c r="C33655" s="33" t="s">
        <v>563</v>
      </c>
      <c r="D33655" s="33" t="s">
        <v>564</v>
      </c>
      <c r="E33655" s="34">
        <v>16374</v>
      </c>
      <c r="F33655" s="35">
        <v>1.028</v>
      </c>
      <c r="G33655" s="34">
        <v>320.8</v>
      </c>
    </row>
    <row r="33656" spans="1:7">
      <c r="A33656" s="32">
        <v>2018</v>
      </c>
      <c r="B33656" s="32">
        <v>3485</v>
      </c>
      <c r="C33656" s="33" t="s">
        <v>563</v>
      </c>
      <c r="D33656" s="33" t="s">
        <v>564</v>
      </c>
      <c r="E33656" s="34">
        <v>16730</v>
      </c>
      <c r="F33656" s="35">
        <v>1.0229999999999999</v>
      </c>
      <c r="G33656" s="34">
        <v>284.8</v>
      </c>
    </row>
    <row r="33657" spans="1:7">
      <c r="A33657" s="32">
        <v>2018</v>
      </c>
      <c r="B33657" s="32">
        <v>3485</v>
      </c>
      <c r="C33657" s="33" t="s">
        <v>563</v>
      </c>
      <c r="D33657" s="33" t="s">
        <v>564</v>
      </c>
      <c r="E33657" s="34">
        <v>20228</v>
      </c>
      <c r="F33657" s="35">
        <v>1.0229999999999999</v>
      </c>
      <c r="G33657" s="34">
        <v>351.7</v>
      </c>
    </row>
    <row r="33658" spans="1:7">
      <c r="A33658" s="32">
        <v>2018</v>
      </c>
      <c r="B33658" s="32">
        <v>3485</v>
      </c>
      <c r="C33658" s="33" t="s">
        <v>563</v>
      </c>
      <c r="D33658" s="33" t="s">
        <v>564</v>
      </c>
      <c r="E33658" s="34">
        <v>23675</v>
      </c>
      <c r="F33658" s="35">
        <v>1.0289999999999999</v>
      </c>
      <c r="G33658" s="34">
        <v>244.7</v>
      </c>
    </row>
    <row r="33659" spans="1:7">
      <c r="A33659" s="32">
        <v>2018</v>
      </c>
      <c r="B33659" s="32">
        <v>3485</v>
      </c>
      <c r="C33659" s="33" t="s">
        <v>563</v>
      </c>
      <c r="D33659" s="33" t="s">
        <v>564</v>
      </c>
      <c r="E33659" s="34">
        <v>24362</v>
      </c>
      <c r="F33659" s="35">
        <v>1.02</v>
      </c>
      <c r="G33659" s="34">
        <v>258.3</v>
      </c>
    </row>
    <row r="33660" spans="1:7">
      <c r="A33660" s="32">
        <v>2018</v>
      </c>
      <c r="B33660" s="32">
        <v>3485</v>
      </c>
      <c r="C33660" s="33" t="s">
        <v>563</v>
      </c>
      <c r="D33660" s="33" t="s">
        <v>564</v>
      </c>
      <c r="E33660" s="34">
        <v>24593</v>
      </c>
      <c r="F33660" s="35">
        <v>1.0369999999999999</v>
      </c>
      <c r="G33660" s="34">
        <v>250.2</v>
      </c>
    </row>
    <row r="33661" spans="1:7">
      <c r="A33661" s="32">
        <v>2018</v>
      </c>
      <c r="B33661" s="32">
        <v>3485</v>
      </c>
      <c r="C33661" s="33" t="s">
        <v>563</v>
      </c>
      <c r="D33661" s="33" t="s">
        <v>564</v>
      </c>
      <c r="E33661" s="34">
        <v>25372</v>
      </c>
      <c r="F33661" s="35">
        <v>1.03</v>
      </c>
      <c r="G33661" s="34">
        <v>256.2</v>
      </c>
    </row>
    <row r="33662" spans="1:7">
      <c r="A33662" s="32">
        <v>2018</v>
      </c>
      <c r="B33662" s="32">
        <v>3485</v>
      </c>
      <c r="C33662" s="33" t="s">
        <v>563</v>
      </c>
      <c r="D33662" s="33" t="s">
        <v>564</v>
      </c>
      <c r="E33662" s="34">
        <v>26749</v>
      </c>
      <c r="F33662" s="35">
        <v>0.96399999999999997</v>
      </c>
      <c r="G33662" s="34">
        <v>198.8</v>
      </c>
    </row>
    <row r="33663" spans="1:7">
      <c r="A33663" s="32">
        <v>2018</v>
      </c>
      <c r="B33663" s="32">
        <v>3485</v>
      </c>
      <c r="C33663" s="33" t="s">
        <v>563</v>
      </c>
      <c r="D33663" s="33" t="s">
        <v>564</v>
      </c>
      <c r="E33663" s="34">
        <v>27408</v>
      </c>
      <c r="F33663" s="35">
        <v>1.034</v>
      </c>
      <c r="G33663" s="34">
        <v>280.5</v>
      </c>
    </row>
    <row r="33664" spans="1:7">
      <c r="A33664" s="32">
        <v>2018</v>
      </c>
      <c r="B33664" s="32">
        <v>3485</v>
      </c>
      <c r="C33664" s="33" t="s">
        <v>563</v>
      </c>
      <c r="D33664" s="33" t="s">
        <v>564</v>
      </c>
      <c r="E33664" s="34">
        <v>29594</v>
      </c>
      <c r="F33664" s="35">
        <v>1.036</v>
      </c>
      <c r="G33664" s="34">
        <v>228.3</v>
      </c>
    </row>
    <row r="33665" spans="1:7">
      <c r="A33665" s="32">
        <v>2018</v>
      </c>
      <c r="B33665" s="32">
        <v>3485</v>
      </c>
      <c r="C33665" s="33" t="s">
        <v>563</v>
      </c>
      <c r="D33665" s="33" t="s">
        <v>564</v>
      </c>
      <c r="E33665" s="34">
        <v>31255</v>
      </c>
      <c r="F33665" s="35">
        <v>1.028</v>
      </c>
      <c r="G33665" s="34">
        <v>296.60000000000002</v>
      </c>
    </row>
    <row r="33666" spans="1:7">
      <c r="A33666" s="32">
        <v>2018</v>
      </c>
      <c r="B33666" s="32">
        <v>3485</v>
      </c>
      <c r="C33666" s="33" t="s">
        <v>563</v>
      </c>
      <c r="D33666" s="33" t="s">
        <v>564</v>
      </c>
      <c r="E33666" s="34">
        <v>44010</v>
      </c>
      <c r="F33666" s="35">
        <v>1.034</v>
      </c>
      <c r="G33666" s="34">
        <v>243.4</v>
      </c>
    </row>
    <row r="33667" spans="1:7">
      <c r="A33667" s="32">
        <v>2018</v>
      </c>
      <c r="B33667" s="32">
        <v>3485</v>
      </c>
      <c r="C33667" s="33" t="s">
        <v>563</v>
      </c>
      <c r="D33667" s="33" t="s">
        <v>564</v>
      </c>
      <c r="E33667" s="34">
        <v>44545</v>
      </c>
      <c r="F33667" s="35">
        <v>1.032</v>
      </c>
      <c r="G33667" s="34">
        <v>302.89999999999998</v>
      </c>
    </row>
    <row r="33668" spans="1:7">
      <c r="A33668" s="32">
        <v>2018</v>
      </c>
      <c r="B33668" s="32">
        <v>3485</v>
      </c>
      <c r="C33668" s="33" t="s">
        <v>563</v>
      </c>
      <c r="D33668" s="33" t="s">
        <v>564</v>
      </c>
      <c r="E33668" s="34">
        <v>44764</v>
      </c>
      <c r="F33668" s="35">
        <v>1.0329999999999999</v>
      </c>
      <c r="G33668" s="34">
        <v>241</v>
      </c>
    </row>
    <row r="33669" spans="1:7">
      <c r="A33669" s="32">
        <v>2018</v>
      </c>
      <c r="B33669" s="32">
        <v>3485</v>
      </c>
      <c r="C33669" s="33" t="s">
        <v>563</v>
      </c>
      <c r="D33669" s="33" t="s">
        <v>564</v>
      </c>
      <c r="E33669" s="34">
        <v>35892</v>
      </c>
      <c r="F33669" s="35">
        <v>1.0369999999999999</v>
      </c>
      <c r="G33669" s="34">
        <v>253.1</v>
      </c>
    </row>
    <row r="33670" spans="1:7">
      <c r="A33670" s="32">
        <v>2018</v>
      </c>
      <c r="B33670" s="32">
        <v>3491</v>
      </c>
      <c r="C33670" s="33" t="s">
        <v>563</v>
      </c>
      <c r="D33670" s="33" t="s">
        <v>564</v>
      </c>
      <c r="E33670" s="34">
        <v>148282</v>
      </c>
      <c r="F33670" s="35">
        <v>1.0349999999999999</v>
      </c>
      <c r="G33670" s="34" t="s">
        <v>364</v>
      </c>
    </row>
    <row r="33671" spans="1:7">
      <c r="A33671" s="32">
        <v>2018</v>
      </c>
      <c r="B33671" s="32">
        <v>3492</v>
      </c>
      <c r="C33671" s="33" t="s">
        <v>563</v>
      </c>
      <c r="D33671" s="33" t="s">
        <v>564</v>
      </c>
      <c r="E33671" s="34">
        <v>8740</v>
      </c>
      <c r="F33671" s="35">
        <v>1.02</v>
      </c>
      <c r="G33671" s="34" t="s">
        <v>364</v>
      </c>
    </row>
    <row r="33672" spans="1:7">
      <c r="A33672" s="32">
        <v>2018</v>
      </c>
      <c r="B33672" s="32">
        <v>3494</v>
      </c>
      <c r="C33672" s="33" t="s">
        <v>563</v>
      </c>
      <c r="D33672" s="33" t="s">
        <v>564</v>
      </c>
      <c r="E33672" s="34">
        <v>65295</v>
      </c>
      <c r="F33672" s="35">
        <v>1.03</v>
      </c>
      <c r="G33672" s="34" t="s">
        <v>364</v>
      </c>
    </row>
    <row r="33673" spans="1:7">
      <c r="A33673" s="32">
        <v>2018</v>
      </c>
      <c r="B33673" s="32">
        <v>3504</v>
      </c>
      <c r="C33673" s="33" t="s">
        <v>563</v>
      </c>
      <c r="D33673" s="33" t="s">
        <v>564</v>
      </c>
      <c r="E33673" s="34">
        <v>12181</v>
      </c>
      <c r="F33673" s="35">
        <v>1.02</v>
      </c>
      <c r="G33673" s="34" t="s">
        <v>364</v>
      </c>
    </row>
    <row r="33674" spans="1:7">
      <c r="A33674" s="32">
        <v>2018</v>
      </c>
      <c r="B33674" s="32">
        <v>3548</v>
      </c>
      <c r="C33674" s="33" t="s">
        <v>563</v>
      </c>
      <c r="D33674" s="33" t="s">
        <v>564</v>
      </c>
      <c r="E33674" s="34">
        <v>60920</v>
      </c>
      <c r="F33674" s="35">
        <v>1.0249999999999999</v>
      </c>
      <c r="G33674" s="34">
        <v>420.4</v>
      </c>
    </row>
    <row r="33675" spans="1:7">
      <c r="A33675" s="32">
        <v>2018</v>
      </c>
      <c r="B33675" s="32">
        <v>3548</v>
      </c>
      <c r="C33675" s="33" t="s">
        <v>563</v>
      </c>
      <c r="D33675" s="33" t="s">
        <v>564</v>
      </c>
      <c r="E33675" s="34">
        <v>25463</v>
      </c>
      <c r="F33675" s="35">
        <v>1.0249999999999999</v>
      </c>
      <c r="G33675" s="34">
        <v>440.3</v>
      </c>
    </row>
    <row r="33676" spans="1:7">
      <c r="A33676" s="32">
        <v>2018</v>
      </c>
      <c r="B33676" s="32">
        <v>3601</v>
      </c>
      <c r="C33676" s="33" t="s">
        <v>563</v>
      </c>
      <c r="D33676" s="33" t="s">
        <v>564</v>
      </c>
      <c r="E33676" s="34">
        <v>471</v>
      </c>
      <c r="F33676" s="35">
        <v>1.03</v>
      </c>
      <c r="G33676" s="34">
        <v>384.6</v>
      </c>
    </row>
    <row r="33677" spans="1:7">
      <c r="A33677" s="32">
        <v>2018</v>
      </c>
      <c r="B33677" s="32">
        <v>3601</v>
      </c>
      <c r="C33677" s="33" t="s">
        <v>563</v>
      </c>
      <c r="D33677" s="33" t="s">
        <v>564</v>
      </c>
      <c r="E33677" s="34">
        <v>9059</v>
      </c>
      <c r="F33677" s="35">
        <v>1.03</v>
      </c>
      <c r="G33677" s="34">
        <v>405</v>
      </c>
    </row>
    <row r="33678" spans="1:7">
      <c r="A33678" s="32">
        <v>2018</v>
      </c>
      <c r="B33678" s="32">
        <v>3601</v>
      </c>
      <c r="C33678" s="33" t="s">
        <v>563</v>
      </c>
      <c r="D33678" s="33" t="s">
        <v>564</v>
      </c>
      <c r="E33678" s="34">
        <v>12185</v>
      </c>
      <c r="F33678" s="35">
        <v>1.03</v>
      </c>
      <c r="G33678" s="34">
        <v>498.4</v>
      </c>
    </row>
    <row r="33679" spans="1:7">
      <c r="A33679" s="32">
        <v>2018</v>
      </c>
      <c r="B33679" s="32">
        <v>3601</v>
      </c>
      <c r="C33679" s="33" t="s">
        <v>563</v>
      </c>
      <c r="D33679" s="33" t="s">
        <v>564</v>
      </c>
      <c r="E33679" s="34">
        <v>238</v>
      </c>
      <c r="F33679" s="35">
        <v>1.03</v>
      </c>
      <c r="G33679" s="34">
        <v>381</v>
      </c>
    </row>
    <row r="33680" spans="1:7">
      <c r="A33680" s="32">
        <v>2018</v>
      </c>
      <c r="B33680" s="32">
        <v>3609</v>
      </c>
      <c r="C33680" s="33" t="s">
        <v>563</v>
      </c>
      <c r="D33680" s="33" t="s">
        <v>564</v>
      </c>
      <c r="E33680" s="34">
        <v>152012</v>
      </c>
      <c r="F33680" s="35">
        <v>1.0249999999999999</v>
      </c>
      <c r="G33680" s="34">
        <v>350</v>
      </c>
    </row>
    <row r="33681" spans="1:7">
      <c r="A33681" s="32">
        <v>2018</v>
      </c>
      <c r="B33681" s="32">
        <v>3611</v>
      </c>
      <c r="C33681" s="33" t="s">
        <v>563</v>
      </c>
      <c r="D33681" s="33" t="s">
        <v>564</v>
      </c>
      <c r="E33681" s="34">
        <v>296698</v>
      </c>
      <c r="F33681" s="35">
        <v>1.0309999999999999</v>
      </c>
      <c r="G33681" s="34">
        <v>363</v>
      </c>
    </row>
    <row r="33682" spans="1:7">
      <c r="A33682" s="32">
        <v>2018</v>
      </c>
      <c r="B33682" s="32">
        <v>3612</v>
      </c>
      <c r="C33682" s="33" t="s">
        <v>563</v>
      </c>
      <c r="D33682" s="33" t="s">
        <v>564</v>
      </c>
      <c r="E33682" s="34">
        <v>155394</v>
      </c>
      <c r="F33682" s="35">
        <v>1.012</v>
      </c>
      <c r="G33682" s="34">
        <v>227.8</v>
      </c>
    </row>
    <row r="33683" spans="1:7">
      <c r="A33683" s="32">
        <v>2018</v>
      </c>
      <c r="B33683" s="32">
        <v>3628</v>
      </c>
      <c r="C33683" s="33" t="s">
        <v>563</v>
      </c>
      <c r="D33683" s="33" t="s">
        <v>564</v>
      </c>
      <c r="E33683" s="34">
        <v>1082</v>
      </c>
      <c r="F33683" s="35">
        <v>1.0089999999999999</v>
      </c>
      <c r="G33683" s="34">
        <v>370.4</v>
      </c>
    </row>
    <row r="33684" spans="1:7">
      <c r="A33684" s="32">
        <v>2018</v>
      </c>
      <c r="B33684" s="32">
        <v>3628</v>
      </c>
      <c r="C33684" s="33" t="s">
        <v>563</v>
      </c>
      <c r="D33684" s="33" t="s">
        <v>564</v>
      </c>
      <c r="E33684" s="34">
        <v>411</v>
      </c>
      <c r="F33684" s="35">
        <v>1.0089999999999999</v>
      </c>
      <c r="G33684" s="34">
        <v>350.5</v>
      </c>
    </row>
    <row r="33685" spans="1:7">
      <c r="A33685" s="32">
        <v>2018</v>
      </c>
      <c r="B33685" s="32">
        <v>3628</v>
      </c>
      <c r="C33685" s="33" t="s">
        <v>563</v>
      </c>
      <c r="D33685" s="33" t="s">
        <v>564</v>
      </c>
      <c r="E33685" s="34">
        <v>192</v>
      </c>
      <c r="F33685" s="35">
        <v>1.0089999999999999</v>
      </c>
      <c r="G33685" s="34">
        <v>498.4</v>
      </c>
    </row>
    <row r="33686" spans="1:7">
      <c r="A33686" s="32">
        <v>2018</v>
      </c>
      <c r="B33686" s="32">
        <v>3628</v>
      </c>
      <c r="C33686" s="33" t="s">
        <v>563</v>
      </c>
      <c r="D33686" s="33" t="s">
        <v>564</v>
      </c>
      <c r="E33686" s="34">
        <v>2603</v>
      </c>
      <c r="F33686" s="35">
        <v>1.0089999999999999</v>
      </c>
      <c r="G33686" s="34">
        <v>420</v>
      </c>
    </row>
    <row r="33687" spans="1:7">
      <c r="A33687" s="32">
        <v>2018</v>
      </c>
      <c r="B33687" s="32">
        <v>3628</v>
      </c>
      <c r="C33687" s="33" t="s">
        <v>563</v>
      </c>
      <c r="D33687" s="33" t="s">
        <v>564</v>
      </c>
      <c r="E33687" s="34">
        <v>26292</v>
      </c>
      <c r="F33687" s="35">
        <v>1.0089999999999999</v>
      </c>
      <c r="G33687" s="34">
        <v>376.6</v>
      </c>
    </row>
    <row r="33688" spans="1:7">
      <c r="A33688" s="32">
        <v>2018</v>
      </c>
      <c r="B33688" s="32">
        <v>3628</v>
      </c>
      <c r="C33688" s="33" t="s">
        <v>563</v>
      </c>
      <c r="D33688" s="33" t="s">
        <v>564</v>
      </c>
      <c r="E33688" s="34">
        <v>17919</v>
      </c>
      <c r="F33688" s="35">
        <v>1.0089999999999999</v>
      </c>
      <c r="G33688" s="34">
        <v>393.7</v>
      </c>
    </row>
    <row r="33689" spans="1:7">
      <c r="A33689" s="32">
        <v>2018</v>
      </c>
      <c r="B33689" s="32">
        <v>3628</v>
      </c>
      <c r="C33689" s="33" t="s">
        <v>563</v>
      </c>
      <c r="D33689" s="33" t="s">
        <v>564</v>
      </c>
      <c r="E33689" s="34">
        <v>15618</v>
      </c>
      <c r="F33689" s="35">
        <v>1.0089999999999999</v>
      </c>
      <c r="G33689" s="34">
        <v>388.6</v>
      </c>
    </row>
    <row r="33690" spans="1:7">
      <c r="A33690" s="32">
        <v>2018</v>
      </c>
      <c r="B33690" s="32">
        <v>3628</v>
      </c>
      <c r="C33690" s="33" t="s">
        <v>563</v>
      </c>
      <c r="D33690" s="33" t="s">
        <v>564</v>
      </c>
      <c r="E33690" s="34">
        <v>4110</v>
      </c>
      <c r="F33690" s="35">
        <v>1.0089999999999999</v>
      </c>
      <c r="G33690" s="34">
        <v>379.1</v>
      </c>
    </row>
    <row r="33691" spans="1:7">
      <c r="A33691" s="32">
        <v>2018</v>
      </c>
      <c r="B33691" s="32">
        <v>3628</v>
      </c>
      <c r="C33691" s="33" t="s">
        <v>563</v>
      </c>
      <c r="D33691" s="33" t="s">
        <v>564</v>
      </c>
      <c r="E33691" s="34">
        <v>6878</v>
      </c>
      <c r="F33691" s="35">
        <v>1.0089999999999999</v>
      </c>
      <c r="G33691" s="34">
        <v>380.3</v>
      </c>
    </row>
    <row r="33692" spans="1:7">
      <c r="A33692" s="32">
        <v>2018</v>
      </c>
      <c r="B33692" s="32">
        <v>3628</v>
      </c>
      <c r="C33692" s="33" t="s">
        <v>563</v>
      </c>
      <c r="D33692" s="33" t="s">
        <v>564</v>
      </c>
      <c r="E33692" s="34">
        <v>7313</v>
      </c>
      <c r="F33692" s="35">
        <v>1.0089999999999999</v>
      </c>
      <c r="G33692" s="34">
        <v>378.2</v>
      </c>
    </row>
    <row r="33693" spans="1:7">
      <c r="A33693" s="32">
        <v>2018</v>
      </c>
      <c r="B33693" s="32">
        <v>3628</v>
      </c>
      <c r="C33693" s="33" t="s">
        <v>563</v>
      </c>
      <c r="D33693" s="33" t="s">
        <v>564</v>
      </c>
      <c r="E33693" s="34">
        <v>14885</v>
      </c>
      <c r="F33693" s="35">
        <v>1.0089999999999999</v>
      </c>
      <c r="G33693" s="34">
        <v>385.2</v>
      </c>
    </row>
    <row r="33694" spans="1:7">
      <c r="A33694" s="32">
        <v>2018</v>
      </c>
      <c r="B33694" s="32">
        <v>3630</v>
      </c>
      <c r="C33694" s="33" t="s">
        <v>563</v>
      </c>
      <c r="D33694" s="33" t="s">
        <v>564</v>
      </c>
      <c r="E33694" s="34">
        <v>180153</v>
      </c>
      <c r="F33694" s="35">
        <v>1.0389999999999999</v>
      </c>
      <c r="G33694" s="34">
        <v>658.4</v>
      </c>
    </row>
    <row r="33695" spans="1:7">
      <c r="A33695" s="32">
        <v>2018</v>
      </c>
      <c r="B33695" s="32">
        <v>3631</v>
      </c>
      <c r="C33695" s="33" t="s">
        <v>563</v>
      </c>
      <c r="D33695" s="33" t="s">
        <v>564</v>
      </c>
      <c r="E33695" s="34">
        <v>140454</v>
      </c>
      <c r="F33695" s="35">
        <v>1.0389999999999999</v>
      </c>
      <c r="G33695" s="34">
        <v>432.9</v>
      </c>
    </row>
    <row r="33696" spans="1:7">
      <c r="A33696" s="32">
        <v>2018</v>
      </c>
      <c r="B33696" s="32">
        <v>3631</v>
      </c>
      <c r="C33696" s="33" t="s">
        <v>565</v>
      </c>
      <c r="D33696" s="33" t="s">
        <v>566</v>
      </c>
      <c r="E33696" s="34">
        <v>28</v>
      </c>
      <c r="F33696" s="35">
        <v>5.8380000000000001</v>
      </c>
      <c r="G33696" s="34">
        <v>1703.6</v>
      </c>
    </row>
    <row r="33697" spans="1:7">
      <c r="A33697" s="32">
        <v>2018</v>
      </c>
      <c r="B33697" s="32">
        <v>3648</v>
      </c>
      <c r="C33697" s="33" t="s">
        <v>563</v>
      </c>
      <c r="D33697" s="33" t="s">
        <v>564</v>
      </c>
      <c r="E33697" s="34">
        <v>1156</v>
      </c>
      <c r="F33697" s="35">
        <v>1.0389999999999999</v>
      </c>
      <c r="G33697" s="34">
        <v>11211.1</v>
      </c>
    </row>
    <row r="33698" spans="1:7">
      <c r="A33698" s="32">
        <v>2018</v>
      </c>
      <c r="B33698" s="32">
        <v>3775</v>
      </c>
      <c r="C33698" s="33" t="s">
        <v>563</v>
      </c>
      <c r="D33698" s="33" t="s">
        <v>564</v>
      </c>
      <c r="E33698" s="34">
        <v>382</v>
      </c>
      <c r="F33698" s="35">
        <v>1.028</v>
      </c>
      <c r="G33698" s="34">
        <v>455.1</v>
      </c>
    </row>
    <row r="33699" spans="1:7">
      <c r="A33699" s="32">
        <v>2018</v>
      </c>
      <c r="B33699" s="32">
        <v>3775</v>
      </c>
      <c r="C33699" s="33" t="s">
        <v>563</v>
      </c>
      <c r="D33699" s="33" t="s">
        <v>564</v>
      </c>
      <c r="E33699" s="34">
        <v>7879</v>
      </c>
      <c r="F33699" s="35">
        <v>1.0289999999999999</v>
      </c>
      <c r="G33699" s="34">
        <v>341.2</v>
      </c>
    </row>
    <row r="33700" spans="1:7">
      <c r="A33700" s="32">
        <v>2018</v>
      </c>
      <c r="B33700" s="32">
        <v>3775</v>
      </c>
      <c r="C33700" s="33" t="s">
        <v>563</v>
      </c>
      <c r="D33700" s="33" t="s">
        <v>564</v>
      </c>
      <c r="E33700" s="34">
        <v>584</v>
      </c>
      <c r="F33700" s="35">
        <v>1.0289999999999999</v>
      </c>
      <c r="G33700" s="34">
        <v>368.8</v>
      </c>
    </row>
    <row r="33701" spans="1:7">
      <c r="A33701" s="32">
        <v>2018</v>
      </c>
      <c r="B33701" s="32">
        <v>3804</v>
      </c>
      <c r="C33701" s="33" t="s">
        <v>563</v>
      </c>
      <c r="D33701" s="33" t="s">
        <v>564</v>
      </c>
      <c r="E33701" s="34">
        <v>347</v>
      </c>
      <c r="F33701" s="35">
        <v>1.0589999999999999</v>
      </c>
      <c r="G33701" s="34">
        <v>428.3</v>
      </c>
    </row>
    <row r="33702" spans="1:7">
      <c r="A33702" s="32">
        <v>2018</v>
      </c>
      <c r="B33702" s="32">
        <v>3804</v>
      </c>
      <c r="C33702" s="33" t="s">
        <v>563</v>
      </c>
      <c r="D33702" s="33" t="s">
        <v>564</v>
      </c>
      <c r="E33702" s="34">
        <v>2232697</v>
      </c>
      <c r="F33702" s="35">
        <v>1.0589999999999999</v>
      </c>
      <c r="G33702" s="34">
        <v>428.3</v>
      </c>
    </row>
    <row r="33703" spans="1:7">
      <c r="A33703" s="32">
        <v>2018</v>
      </c>
      <c r="B33703" s="32">
        <v>3809</v>
      </c>
      <c r="C33703" s="33" t="s">
        <v>353</v>
      </c>
      <c r="D33703" s="33" t="s">
        <v>354</v>
      </c>
      <c r="E33703" s="34">
        <v>11919</v>
      </c>
      <c r="F33703" s="35">
        <v>25.654</v>
      </c>
      <c r="G33703" s="34">
        <v>368</v>
      </c>
    </row>
    <row r="33704" spans="1:7">
      <c r="A33704" s="32">
        <v>2018</v>
      </c>
      <c r="B33704" s="32">
        <v>3809</v>
      </c>
      <c r="C33704" s="33" t="s">
        <v>353</v>
      </c>
      <c r="D33704" s="33" t="s">
        <v>354</v>
      </c>
      <c r="E33704" s="34">
        <v>11927</v>
      </c>
      <c r="F33704" s="35">
        <v>25.65</v>
      </c>
      <c r="G33704" s="34">
        <v>300.8</v>
      </c>
    </row>
    <row r="33705" spans="1:7">
      <c r="A33705" s="32">
        <v>2018</v>
      </c>
      <c r="B33705" s="32">
        <v>3809</v>
      </c>
      <c r="C33705" s="33" t="s">
        <v>563</v>
      </c>
      <c r="D33705" s="33" t="s">
        <v>564</v>
      </c>
      <c r="E33705" s="34">
        <v>5817</v>
      </c>
      <c r="F33705" s="35">
        <v>1.0269999999999999</v>
      </c>
      <c r="G33705" s="34">
        <v>1237.2</v>
      </c>
    </row>
    <row r="33706" spans="1:7">
      <c r="A33706" s="32">
        <v>2018</v>
      </c>
      <c r="B33706" s="32">
        <v>3845</v>
      </c>
      <c r="C33706" s="33" t="s">
        <v>565</v>
      </c>
      <c r="D33706" s="33" t="s">
        <v>566</v>
      </c>
      <c r="E33706" s="34">
        <v>1648</v>
      </c>
      <c r="F33706" s="35">
        <v>6</v>
      </c>
      <c r="G33706" s="34" t="s">
        <v>364</v>
      </c>
    </row>
    <row r="33707" spans="1:7">
      <c r="A33707" s="32">
        <v>2018</v>
      </c>
      <c r="B33707" s="32">
        <v>3845</v>
      </c>
      <c r="C33707" s="33" t="s">
        <v>363</v>
      </c>
      <c r="D33707" s="33" t="s">
        <v>354</v>
      </c>
      <c r="E33707" s="34">
        <v>190296</v>
      </c>
      <c r="F33707" s="35">
        <v>16.149999999999999</v>
      </c>
      <c r="G33707" s="34" t="s">
        <v>364</v>
      </c>
    </row>
    <row r="33708" spans="1:7">
      <c r="A33708" s="32">
        <v>2018</v>
      </c>
      <c r="B33708" s="32">
        <v>3845</v>
      </c>
      <c r="C33708" s="33" t="s">
        <v>363</v>
      </c>
      <c r="D33708" s="33" t="s">
        <v>354</v>
      </c>
      <c r="E33708" s="34">
        <v>382261</v>
      </c>
      <c r="F33708" s="35">
        <v>17.149999999999999</v>
      </c>
      <c r="G33708" s="34" t="s">
        <v>364</v>
      </c>
    </row>
    <row r="33709" spans="1:7">
      <c r="A33709" s="32">
        <v>2018</v>
      </c>
      <c r="B33709" s="32">
        <v>3845</v>
      </c>
      <c r="C33709" s="33" t="s">
        <v>365</v>
      </c>
      <c r="D33709" s="33" t="s">
        <v>354</v>
      </c>
      <c r="E33709" s="34">
        <v>4144</v>
      </c>
      <c r="F33709" s="35">
        <v>15.73</v>
      </c>
      <c r="G33709" s="34" t="s">
        <v>364</v>
      </c>
    </row>
    <row r="33710" spans="1:7">
      <c r="A33710" s="32">
        <v>2018</v>
      </c>
      <c r="B33710" s="32">
        <v>3935</v>
      </c>
      <c r="C33710" s="33" t="s">
        <v>353</v>
      </c>
      <c r="D33710" s="33" t="s">
        <v>354</v>
      </c>
      <c r="E33710" s="34">
        <v>8183</v>
      </c>
      <c r="F33710" s="35">
        <v>23.815999999999999</v>
      </c>
      <c r="G33710" s="34">
        <v>261.8</v>
      </c>
    </row>
    <row r="33711" spans="1:7">
      <c r="A33711" s="32">
        <v>2018</v>
      </c>
      <c r="B33711" s="32">
        <v>3935</v>
      </c>
      <c r="C33711" s="33" t="s">
        <v>353</v>
      </c>
      <c r="D33711" s="33" t="s">
        <v>354</v>
      </c>
      <c r="E33711" s="34">
        <v>33307</v>
      </c>
      <c r="F33711" s="35">
        <v>24.178000000000001</v>
      </c>
      <c r="G33711" s="34">
        <v>227.3</v>
      </c>
    </row>
    <row r="33712" spans="1:7">
      <c r="A33712" s="32">
        <v>2018</v>
      </c>
      <c r="B33712" s="32">
        <v>3935</v>
      </c>
      <c r="C33712" s="33" t="s">
        <v>353</v>
      </c>
      <c r="D33712" s="33" t="s">
        <v>354</v>
      </c>
      <c r="E33712" s="34">
        <v>33307</v>
      </c>
      <c r="F33712" s="35">
        <v>24.178000000000001</v>
      </c>
      <c r="G33712" s="34">
        <v>227.3</v>
      </c>
    </row>
    <row r="33713" spans="1:7">
      <c r="A33713" s="32">
        <v>2018</v>
      </c>
      <c r="B33713" s="32">
        <v>3935</v>
      </c>
      <c r="C33713" s="33" t="s">
        <v>353</v>
      </c>
      <c r="D33713" s="33" t="s">
        <v>354</v>
      </c>
      <c r="E33713" s="34">
        <v>8183</v>
      </c>
      <c r="F33713" s="35">
        <v>23.815999999999999</v>
      </c>
      <c r="G33713" s="34">
        <v>261.8</v>
      </c>
    </row>
    <row r="33714" spans="1:7">
      <c r="A33714" s="32">
        <v>2018</v>
      </c>
      <c r="B33714" s="32">
        <v>3935</v>
      </c>
      <c r="C33714" s="33" t="s">
        <v>565</v>
      </c>
      <c r="D33714" s="33" t="s">
        <v>566</v>
      </c>
      <c r="E33714" s="34">
        <v>12029</v>
      </c>
      <c r="F33714" s="35">
        <v>5.7670000000000003</v>
      </c>
      <c r="G33714" s="34">
        <v>1505.4</v>
      </c>
    </row>
    <row r="33715" spans="1:7">
      <c r="A33715" s="32">
        <v>2018</v>
      </c>
      <c r="B33715" s="32">
        <v>3935</v>
      </c>
      <c r="C33715" s="33" t="s">
        <v>353</v>
      </c>
      <c r="D33715" s="33" t="s">
        <v>354</v>
      </c>
      <c r="E33715" s="34">
        <v>21906</v>
      </c>
      <c r="F33715" s="35">
        <v>24.666</v>
      </c>
      <c r="G33715" s="34">
        <v>259.5</v>
      </c>
    </row>
    <row r="33716" spans="1:7">
      <c r="A33716" s="32">
        <v>2018</v>
      </c>
      <c r="B33716" s="32">
        <v>3935</v>
      </c>
      <c r="C33716" s="33" t="s">
        <v>353</v>
      </c>
      <c r="D33716" s="33" t="s">
        <v>354</v>
      </c>
      <c r="E33716" s="34">
        <v>21906</v>
      </c>
      <c r="F33716" s="35">
        <v>24.666</v>
      </c>
      <c r="G33716" s="34">
        <v>259.5</v>
      </c>
    </row>
    <row r="33717" spans="1:7">
      <c r="A33717" s="32">
        <v>2018</v>
      </c>
      <c r="B33717" s="32">
        <v>3935</v>
      </c>
      <c r="C33717" s="33" t="s">
        <v>353</v>
      </c>
      <c r="D33717" s="33" t="s">
        <v>354</v>
      </c>
      <c r="E33717" s="34">
        <v>30827</v>
      </c>
      <c r="F33717" s="35">
        <v>26.43</v>
      </c>
      <c r="G33717" s="34">
        <v>181.8</v>
      </c>
    </row>
    <row r="33718" spans="1:7">
      <c r="A33718" s="32">
        <v>2018</v>
      </c>
      <c r="B33718" s="32">
        <v>3935</v>
      </c>
      <c r="C33718" s="33" t="s">
        <v>353</v>
      </c>
      <c r="D33718" s="33" t="s">
        <v>354</v>
      </c>
      <c r="E33718" s="34">
        <v>81068</v>
      </c>
      <c r="F33718" s="35">
        <v>25.31</v>
      </c>
      <c r="G33718" s="34">
        <v>157.5</v>
      </c>
    </row>
    <row r="33719" spans="1:7">
      <c r="A33719" s="32">
        <v>2018</v>
      </c>
      <c r="B33719" s="32">
        <v>3935</v>
      </c>
      <c r="C33719" s="33" t="s">
        <v>353</v>
      </c>
      <c r="D33719" s="33" t="s">
        <v>354</v>
      </c>
      <c r="E33719" s="34">
        <v>2956</v>
      </c>
      <c r="F33719" s="35">
        <v>24.937999999999999</v>
      </c>
      <c r="G33719" s="34">
        <v>146.9</v>
      </c>
    </row>
    <row r="33720" spans="1:7">
      <c r="A33720" s="32">
        <v>2018</v>
      </c>
      <c r="B33720" s="32">
        <v>3935</v>
      </c>
      <c r="C33720" s="33" t="s">
        <v>353</v>
      </c>
      <c r="D33720" s="33" t="s">
        <v>354</v>
      </c>
      <c r="E33720" s="34">
        <v>94013</v>
      </c>
      <c r="F33720" s="35">
        <v>25.21</v>
      </c>
      <c r="G33720" s="34">
        <v>157.19999999999999</v>
      </c>
    </row>
    <row r="33721" spans="1:7">
      <c r="A33721" s="32">
        <v>2018</v>
      </c>
      <c r="B33721" s="32">
        <v>3935</v>
      </c>
      <c r="C33721" s="33" t="s">
        <v>353</v>
      </c>
      <c r="D33721" s="33" t="s">
        <v>354</v>
      </c>
      <c r="E33721" s="34">
        <v>10771</v>
      </c>
      <c r="F33721" s="35">
        <v>24.902000000000001</v>
      </c>
      <c r="G33721" s="34">
        <v>372.7</v>
      </c>
    </row>
    <row r="33722" spans="1:7">
      <c r="A33722" s="32">
        <v>2018</v>
      </c>
      <c r="B33722" s="32">
        <v>3935</v>
      </c>
      <c r="C33722" s="33" t="s">
        <v>353</v>
      </c>
      <c r="D33722" s="33" t="s">
        <v>354</v>
      </c>
      <c r="E33722" s="34">
        <v>10997</v>
      </c>
      <c r="F33722" s="35">
        <v>24.7</v>
      </c>
      <c r="G33722" s="34">
        <v>353.9</v>
      </c>
    </row>
    <row r="33723" spans="1:7">
      <c r="A33723" s="32">
        <v>2018</v>
      </c>
      <c r="B33723" s="32">
        <v>3935</v>
      </c>
      <c r="C33723" s="33" t="s">
        <v>353</v>
      </c>
      <c r="D33723" s="33" t="s">
        <v>354</v>
      </c>
      <c r="E33723" s="34">
        <v>11052</v>
      </c>
      <c r="F33723" s="35">
        <v>25.38</v>
      </c>
      <c r="G33723" s="34">
        <v>353.5</v>
      </c>
    </row>
    <row r="33724" spans="1:7">
      <c r="A33724" s="32">
        <v>2018</v>
      </c>
      <c r="B33724" s="32">
        <v>3935</v>
      </c>
      <c r="C33724" s="33" t="s">
        <v>353</v>
      </c>
      <c r="D33724" s="33" t="s">
        <v>354</v>
      </c>
      <c r="E33724" s="34">
        <v>11169</v>
      </c>
      <c r="F33724" s="35">
        <v>24.628</v>
      </c>
      <c r="G33724" s="34">
        <v>355.5</v>
      </c>
    </row>
    <row r="33725" spans="1:7">
      <c r="A33725" s="32">
        <v>2018</v>
      </c>
      <c r="B33725" s="32">
        <v>3935</v>
      </c>
      <c r="C33725" s="33" t="s">
        <v>353</v>
      </c>
      <c r="D33725" s="33" t="s">
        <v>354</v>
      </c>
      <c r="E33725" s="34">
        <v>6640</v>
      </c>
      <c r="F33725" s="35">
        <v>23.698</v>
      </c>
      <c r="G33725" s="34">
        <v>305.89999999999998</v>
      </c>
    </row>
    <row r="33726" spans="1:7">
      <c r="A33726" s="32">
        <v>2018</v>
      </c>
      <c r="B33726" s="32">
        <v>3935</v>
      </c>
      <c r="C33726" s="33" t="s">
        <v>353</v>
      </c>
      <c r="D33726" s="33" t="s">
        <v>354</v>
      </c>
      <c r="E33726" s="34">
        <v>4649</v>
      </c>
      <c r="F33726" s="35">
        <v>24.46</v>
      </c>
      <c r="G33726" s="34">
        <v>305</v>
      </c>
    </row>
    <row r="33727" spans="1:7">
      <c r="A33727" s="32">
        <v>2018</v>
      </c>
      <c r="B33727" s="32">
        <v>3935</v>
      </c>
      <c r="C33727" s="33" t="s">
        <v>353</v>
      </c>
      <c r="D33727" s="33" t="s">
        <v>354</v>
      </c>
      <c r="E33727" s="34">
        <v>6720</v>
      </c>
      <c r="F33727" s="35">
        <v>23.978000000000002</v>
      </c>
      <c r="G33727" s="34">
        <v>244</v>
      </c>
    </row>
    <row r="33728" spans="1:7">
      <c r="A33728" s="32">
        <v>2018</v>
      </c>
      <c r="B33728" s="32">
        <v>3935</v>
      </c>
      <c r="C33728" s="33" t="s">
        <v>353</v>
      </c>
      <c r="D33728" s="33" t="s">
        <v>354</v>
      </c>
      <c r="E33728" s="34">
        <v>7303</v>
      </c>
      <c r="F33728" s="35">
        <v>24.306000000000001</v>
      </c>
      <c r="G33728" s="34">
        <v>235.8</v>
      </c>
    </row>
    <row r="33729" spans="1:7">
      <c r="A33729" s="32">
        <v>2018</v>
      </c>
      <c r="B33729" s="32">
        <v>3935</v>
      </c>
      <c r="C33729" s="33" t="s">
        <v>353</v>
      </c>
      <c r="D33729" s="33" t="s">
        <v>354</v>
      </c>
      <c r="E33729" s="34">
        <v>7303</v>
      </c>
      <c r="F33729" s="35">
        <v>24.306000000000001</v>
      </c>
      <c r="G33729" s="34">
        <v>235.8</v>
      </c>
    </row>
    <row r="33730" spans="1:7">
      <c r="A33730" s="32">
        <v>2018</v>
      </c>
      <c r="B33730" s="32">
        <v>3935</v>
      </c>
      <c r="C33730" s="33" t="s">
        <v>353</v>
      </c>
      <c r="D33730" s="33" t="s">
        <v>354</v>
      </c>
      <c r="E33730" s="34">
        <v>6720</v>
      </c>
      <c r="F33730" s="35">
        <v>23.978000000000002</v>
      </c>
      <c r="G33730" s="34">
        <v>244</v>
      </c>
    </row>
    <row r="33731" spans="1:7">
      <c r="A33731" s="32">
        <v>2018</v>
      </c>
      <c r="B33731" s="32">
        <v>3943</v>
      </c>
      <c r="C33731" s="33" t="s">
        <v>565</v>
      </c>
      <c r="D33731" s="33" t="s">
        <v>566</v>
      </c>
      <c r="E33731" s="34">
        <v>3215</v>
      </c>
      <c r="F33731" s="35">
        <v>5.8</v>
      </c>
      <c r="G33731" s="34">
        <v>1457</v>
      </c>
    </row>
    <row r="33732" spans="1:7">
      <c r="A33732" s="32">
        <v>2018</v>
      </c>
      <c r="B33732" s="32">
        <v>3943</v>
      </c>
      <c r="C33732" s="33" t="s">
        <v>353</v>
      </c>
      <c r="D33732" s="33" t="s">
        <v>354</v>
      </c>
      <c r="E33732" s="34">
        <v>119516</v>
      </c>
      <c r="F33732" s="35">
        <v>25.244</v>
      </c>
      <c r="G33732" s="34">
        <v>205.9</v>
      </c>
    </row>
    <row r="33733" spans="1:7">
      <c r="A33733" s="32">
        <v>2018</v>
      </c>
      <c r="B33733" s="32">
        <v>3943</v>
      </c>
      <c r="C33733" s="33" t="s">
        <v>353</v>
      </c>
      <c r="D33733" s="33" t="s">
        <v>354</v>
      </c>
      <c r="E33733" s="34">
        <v>45406</v>
      </c>
      <c r="F33733" s="35">
        <v>25.295000000000002</v>
      </c>
      <c r="G33733" s="34">
        <v>260.7</v>
      </c>
    </row>
    <row r="33734" spans="1:7">
      <c r="A33734" s="32">
        <v>2018</v>
      </c>
      <c r="B33734" s="32">
        <v>3943</v>
      </c>
      <c r="C33734" s="33" t="s">
        <v>353</v>
      </c>
      <c r="D33734" s="33" t="s">
        <v>354</v>
      </c>
      <c r="E33734" s="34">
        <v>26681</v>
      </c>
      <c r="F33734" s="35">
        <v>25.254999999999999</v>
      </c>
      <c r="G33734" s="34">
        <v>358.7</v>
      </c>
    </row>
    <row r="33735" spans="1:7">
      <c r="A33735" s="32">
        <v>2018</v>
      </c>
      <c r="B33735" s="32">
        <v>3943</v>
      </c>
      <c r="C33735" s="33" t="s">
        <v>353</v>
      </c>
      <c r="D33735" s="33" t="s">
        <v>354</v>
      </c>
      <c r="E33735" s="34">
        <v>19169</v>
      </c>
      <c r="F33735" s="35">
        <v>25.747</v>
      </c>
      <c r="G33735" s="34">
        <v>218.9</v>
      </c>
    </row>
    <row r="33736" spans="1:7">
      <c r="A33736" s="32">
        <v>2018</v>
      </c>
      <c r="B33736" s="32">
        <v>3944</v>
      </c>
      <c r="C33736" s="33" t="s">
        <v>563</v>
      </c>
      <c r="D33736" s="33" t="s">
        <v>564</v>
      </c>
      <c r="E33736" s="34">
        <v>8548</v>
      </c>
      <c r="F33736" s="35">
        <v>1.07</v>
      </c>
      <c r="G33736" s="34">
        <v>357.1</v>
      </c>
    </row>
    <row r="33737" spans="1:7">
      <c r="A33737" s="32">
        <v>2018</v>
      </c>
      <c r="B33737" s="32">
        <v>3944</v>
      </c>
      <c r="C33737" s="33" t="s">
        <v>353</v>
      </c>
      <c r="D33737" s="33" t="s">
        <v>354</v>
      </c>
      <c r="E33737" s="34">
        <v>128434</v>
      </c>
      <c r="F33737" s="35">
        <v>25.768999999999998</v>
      </c>
      <c r="G33737" s="34">
        <v>207</v>
      </c>
    </row>
    <row r="33738" spans="1:7">
      <c r="A33738" s="32">
        <v>2018</v>
      </c>
      <c r="B33738" s="32">
        <v>3944</v>
      </c>
      <c r="C33738" s="33" t="s">
        <v>353</v>
      </c>
      <c r="D33738" s="33" t="s">
        <v>354</v>
      </c>
      <c r="E33738" s="34">
        <v>231806</v>
      </c>
      <c r="F33738" s="35">
        <v>25.895</v>
      </c>
      <c r="G33738" s="34">
        <v>207</v>
      </c>
    </row>
    <row r="33739" spans="1:7">
      <c r="A33739" s="32">
        <v>2018</v>
      </c>
      <c r="B33739" s="32">
        <v>3948</v>
      </c>
      <c r="C33739" s="33" t="s">
        <v>353</v>
      </c>
      <c r="D33739" s="33" t="s">
        <v>354</v>
      </c>
      <c r="E33739" s="34">
        <v>9373</v>
      </c>
      <c r="F33739" s="35">
        <v>24.332000000000001</v>
      </c>
      <c r="G33739" s="34">
        <v>253.2</v>
      </c>
    </row>
    <row r="33740" spans="1:7">
      <c r="A33740" s="32">
        <v>2018</v>
      </c>
      <c r="B33740" s="32">
        <v>3948</v>
      </c>
      <c r="C33740" s="33" t="s">
        <v>353</v>
      </c>
      <c r="D33740" s="33" t="s">
        <v>354</v>
      </c>
      <c r="E33740" s="34">
        <v>9373</v>
      </c>
      <c r="F33740" s="35">
        <v>24.332000000000001</v>
      </c>
      <c r="G33740" s="34">
        <v>253.2</v>
      </c>
    </row>
    <row r="33741" spans="1:7">
      <c r="A33741" s="32">
        <v>2018</v>
      </c>
      <c r="B33741" s="32">
        <v>3948</v>
      </c>
      <c r="C33741" s="33" t="s">
        <v>353</v>
      </c>
      <c r="D33741" s="33" t="s">
        <v>354</v>
      </c>
      <c r="E33741" s="34">
        <v>2947</v>
      </c>
      <c r="F33741" s="35">
        <v>23.643999999999998</v>
      </c>
      <c r="G33741" s="34">
        <v>279.10000000000002</v>
      </c>
    </row>
    <row r="33742" spans="1:7">
      <c r="A33742" s="32">
        <v>2018</v>
      </c>
      <c r="B33742" s="32">
        <v>3948</v>
      </c>
      <c r="C33742" s="33" t="s">
        <v>565</v>
      </c>
      <c r="D33742" s="33" t="s">
        <v>566</v>
      </c>
      <c r="E33742" s="34">
        <v>3572</v>
      </c>
      <c r="F33742" s="35">
        <v>5.7750000000000004</v>
      </c>
      <c r="G33742" s="34">
        <v>1440.8</v>
      </c>
    </row>
    <row r="33743" spans="1:7">
      <c r="A33743" s="32">
        <v>2018</v>
      </c>
      <c r="B33743" s="32">
        <v>3948</v>
      </c>
      <c r="C33743" s="33" t="s">
        <v>353</v>
      </c>
      <c r="D33743" s="33" t="s">
        <v>354</v>
      </c>
      <c r="E33743" s="34">
        <v>3946</v>
      </c>
      <c r="F33743" s="35">
        <v>24.55</v>
      </c>
      <c r="G33743" s="34">
        <v>262.5</v>
      </c>
    </row>
    <row r="33744" spans="1:7">
      <c r="A33744" s="32">
        <v>2018</v>
      </c>
      <c r="B33744" s="32">
        <v>3948</v>
      </c>
      <c r="C33744" s="33" t="s">
        <v>353</v>
      </c>
      <c r="D33744" s="33" t="s">
        <v>354</v>
      </c>
      <c r="E33744" s="34">
        <v>3946</v>
      </c>
      <c r="F33744" s="35">
        <v>24.55</v>
      </c>
      <c r="G33744" s="34">
        <v>262.5</v>
      </c>
    </row>
    <row r="33745" spans="1:7">
      <c r="A33745" s="32">
        <v>2018</v>
      </c>
      <c r="B33745" s="32">
        <v>3948</v>
      </c>
      <c r="C33745" s="33" t="s">
        <v>353</v>
      </c>
      <c r="D33745" s="33" t="s">
        <v>354</v>
      </c>
      <c r="E33745" s="34">
        <v>130600</v>
      </c>
      <c r="F33745" s="35">
        <v>25.463999999999999</v>
      </c>
      <c r="G33745" s="34">
        <v>170.2</v>
      </c>
    </row>
    <row r="33746" spans="1:7">
      <c r="A33746" s="32">
        <v>2018</v>
      </c>
      <c r="B33746" s="32">
        <v>3948</v>
      </c>
      <c r="C33746" s="33" t="s">
        <v>353</v>
      </c>
      <c r="D33746" s="33" t="s">
        <v>354</v>
      </c>
      <c r="E33746" s="34">
        <v>14225</v>
      </c>
      <c r="F33746" s="35">
        <v>23.765999999999998</v>
      </c>
      <c r="G33746" s="34">
        <v>272.39999999999998</v>
      </c>
    </row>
    <row r="33747" spans="1:7">
      <c r="A33747" s="32">
        <v>2018</v>
      </c>
      <c r="B33747" s="32">
        <v>3948</v>
      </c>
      <c r="C33747" s="33" t="s">
        <v>353</v>
      </c>
      <c r="D33747" s="33" t="s">
        <v>354</v>
      </c>
      <c r="E33747" s="34">
        <v>14225</v>
      </c>
      <c r="F33747" s="35">
        <v>23.765999999999998</v>
      </c>
      <c r="G33747" s="34">
        <v>272.39999999999998</v>
      </c>
    </row>
    <row r="33748" spans="1:7">
      <c r="A33748" s="32">
        <v>2018</v>
      </c>
      <c r="B33748" s="32">
        <v>3948</v>
      </c>
      <c r="C33748" s="33" t="s">
        <v>353</v>
      </c>
      <c r="D33748" s="33" t="s">
        <v>354</v>
      </c>
      <c r="E33748" s="34">
        <v>4222</v>
      </c>
      <c r="F33748" s="35">
        <v>24.135999999999999</v>
      </c>
      <c r="G33748" s="34">
        <v>305.2</v>
      </c>
    </row>
    <row r="33749" spans="1:7">
      <c r="A33749" s="32">
        <v>2018</v>
      </c>
      <c r="B33749" s="32">
        <v>3948</v>
      </c>
      <c r="C33749" s="33" t="s">
        <v>353</v>
      </c>
      <c r="D33749" s="33" t="s">
        <v>354</v>
      </c>
      <c r="E33749" s="34">
        <v>13786</v>
      </c>
      <c r="F33749" s="35">
        <v>24.454000000000001</v>
      </c>
      <c r="G33749" s="34">
        <v>257</v>
      </c>
    </row>
    <row r="33750" spans="1:7">
      <c r="A33750" s="32">
        <v>2018</v>
      </c>
      <c r="B33750" s="32">
        <v>3948</v>
      </c>
      <c r="C33750" s="33" t="s">
        <v>353</v>
      </c>
      <c r="D33750" s="33" t="s">
        <v>354</v>
      </c>
      <c r="E33750" s="34">
        <v>13786</v>
      </c>
      <c r="F33750" s="35">
        <v>24.454000000000001</v>
      </c>
      <c r="G33750" s="34">
        <v>257</v>
      </c>
    </row>
    <row r="33751" spans="1:7">
      <c r="A33751" s="32">
        <v>2018</v>
      </c>
      <c r="B33751" s="32">
        <v>3954</v>
      </c>
      <c r="C33751" s="33" t="s">
        <v>353</v>
      </c>
      <c r="D33751" s="33" t="s">
        <v>354</v>
      </c>
      <c r="E33751" s="34">
        <v>8505</v>
      </c>
      <c r="F33751" s="35">
        <v>25.978000000000002</v>
      </c>
      <c r="G33751" s="34">
        <v>241</v>
      </c>
    </row>
    <row r="33752" spans="1:7">
      <c r="A33752" s="32">
        <v>2018</v>
      </c>
      <c r="B33752" s="32">
        <v>3954</v>
      </c>
      <c r="C33752" s="33" t="s">
        <v>353</v>
      </c>
      <c r="D33752" s="33" t="s">
        <v>354</v>
      </c>
      <c r="E33752" s="34">
        <v>8647</v>
      </c>
      <c r="F33752" s="35">
        <v>23.14</v>
      </c>
      <c r="G33752" s="34">
        <v>224.9</v>
      </c>
    </row>
    <row r="33753" spans="1:7">
      <c r="A33753" s="32">
        <v>2018</v>
      </c>
      <c r="B33753" s="32">
        <v>3954</v>
      </c>
      <c r="C33753" s="33" t="s">
        <v>353</v>
      </c>
      <c r="D33753" s="33" t="s">
        <v>354</v>
      </c>
      <c r="E33753" s="34">
        <v>8468</v>
      </c>
      <c r="F33753" s="35">
        <v>25.802</v>
      </c>
      <c r="G33753" s="34">
        <v>230.1</v>
      </c>
    </row>
    <row r="33754" spans="1:7">
      <c r="A33754" s="32">
        <v>2018</v>
      </c>
      <c r="B33754" s="32">
        <v>3954</v>
      </c>
      <c r="C33754" s="33" t="s">
        <v>353</v>
      </c>
      <c r="D33754" s="33" t="s">
        <v>354</v>
      </c>
      <c r="E33754" s="34">
        <v>65931</v>
      </c>
      <c r="F33754" s="35">
        <v>26.036000000000001</v>
      </c>
      <c r="G33754" s="34">
        <v>237.4</v>
      </c>
    </row>
    <row r="33755" spans="1:7">
      <c r="A33755" s="32">
        <v>2018</v>
      </c>
      <c r="B33755" s="32">
        <v>3954</v>
      </c>
      <c r="C33755" s="33" t="s">
        <v>353</v>
      </c>
      <c r="D33755" s="33" t="s">
        <v>354</v>
      </c>
      <c r="E33755" s="34">
        <v>72289</v>
      </c>
      <c r="F33755" s="35">
        <v>23.905999999999999</v>
      </c>
      <c r="G33755" s="34">
        <v>302.10000000000002</v>
      </c>
    </row>
    <row r="33756" spans="1:7">
      <c r="A33756" s="32">
        <v>2018</v>
      </c>
      <c r="B33756" s="32">
        <v>3954</v>
      </c>
      <c r="C33756" s="33" t="s">
        <v>565</v>
      </c>
      <c r="D33756" s="33" t="s">
        <v>566</v>
      </c>
      <c r="E33756" s="34">
        <v>4684</v>
      </c>
      <c r="F33756" s="35">
        <v>5.88</v>
      </c>
      <c r="G33756" s="34">
        <v>1588.3</v>
      </c>
    </row>
    <row r="33757" spans="1:7">
      <c r="A33757" s="32">
        <v>2018</v>
      </c>
      <c r="B33757" s="32">
        <v>4014</v>
      </c>
      <c r="C33757" s="33" t="s">
        <v>565</v>
      </c>
      <c r="D33757" s="33" t="s">
        <v>566</v>
      </c>
      <c r="E33757" s="34">
        <v>530</v>
      </c>
      <c r="F33757" s="35">
        <v>5.9870000000000001</v>
      </c>
      <c r="G33757" s="34">
        <v>1340.2</v>
      </c>
    </row>
    <row r="33758" spans="1:7">
      <c r="A33758" s="32">
        <v>2018</v>
      </c>
      <c r="B33758" s="32">
        <v>4014</v>
      </c>
      <c r="C33758" s="33" t="s">
        <v>565</v>
      </c>
      <c r="D33758" s="33" t="s">
        <v>566</v>
      </c>
      <c r="E33758" s="34">
        <v>167</v>
      </c>
      <c r="F33758" s="35">
        <v>5.9870000000000001</v>
      </c>
      <c r="G33758" s="34">
        <v>1497.1</v>
      </c>
    </row>
    <row r="33759" spans="1:7">
      <c r="A33759" s="32">
        <v>2018</v>
      </c>
      <c r="B33759" s="32">
        <v>4014</v>
      </c>
      <c r="C33759" s="33" t="s">
        <v>563</v>
      </c>
      <c r="D33759" s="33" t="s">
        <v>564</v>
      </c>
      <c r="E33759" s="34">
        <v>52</v>
      </c>
      <c r="F33759" s="35">
        <v>1.03</v>
      </c>
      <c r="G33759" s="34">
        <v>290.2</v>
      </c>
    </row>
    <row r="33760" spans="1:7">
      <c r="A33760" s="32">
        <v>2018</v>
      </c>
      <c r="B33760" s="32">
        <v>4014</v>
      </c>
      <c r="C33760" s="33" t="s">
        <v>563</v>
      </c>
      <c r="D33760" s="33" t="s">
        <v>564</v>
      </c>
      <c r="E33760" s="34">
        <v>101</v>
      </c>
      <c r="F33760" s="35">
        <v>1.0329999999999999</v>
      </c>
      <c r="G33760" s="34">
        <v>970.2</v>
      </c>
    </row>
    <row r="33761" spans="1:7">
      <c r="A33761" s="32">
        <v>2018</v>
      </c>
      <c r="B33761" s="32">
        <v>4014</v>
      </c>
      <c r="C33761" s="33" t="s">
        <v>563</v>
      </c>
      <c r="D33761" s="33" t="s">
        <v>564</v>
      </c>
      <c r="E33761" s="34">
        <v>8726</v>
      </c>
      <c r="F33761" s="35">
        <v>1.028</v>
      </c>
      <c r="G33761" s="34">
        <v>350.4</v>
      </c>
    </row>
    <row r="33762" spans="1:7">
      <c r="A33762" s="32">
        <v>2018</v>
      </c>
      <c r="B33762" s="32">
        <v>4014</v>
      </c>
      <c r="C33762" s="33" t="s">
        <v>563</v>
      </c>
      <c r="D33762" s="33" t="s">
        <v>564</v>
      </c>
      <c r="E33762" s="34">
        <v>1424</v>
      </c>
      <c r="F33762" s="35">
        <v>1.036</v>
      </c>
      <c r="G33762" s="34">
        <v>354.5</v>
      </c>
    </row>
    <row r="33763" spans="1:7">
      <c r="A33763" s="32">
        <v>2018</v>
      </c>
      <c r="B33763" s="32">
        <v>4014</v>
      </c>
      <c r="C33763" s="33" t="s">
        <v>563</v>
      </c>
      <c r="D33763" s="33" t="s">
        <v>564</v>
      </c>
      <c r="E33763" s="34">
        <v>3413</v>
      </c>
      <c r="F33763" s="35">
        <v>1.03</v>
      </c>
      <c r="G33763" s="34">
        <v>407.4</v>
      </c>
    </row>
    <row r="33764" spans="1:7">
      <c r="A33764" s="32">
        <v>2018</v>
      </c>
      <c r="B33764" s="32">
        <v>4014</v>
      </c>
      <c r="C33764" s="33" t="s">
        <v>563</v>
      </c>
      <c r="D33764" s="33" t="s">
        <v>564</v>
      </c>
      <c r="E33764" s="34">
        <v>3872</v>
      </c>
      <c r="F33764" s="35">
        <v>1.026</v>
      </c>
      <c r="G33764" s="34">
        <v>351.1</v>
      </c>
    </row>
    <row r="33765" spans="1:7">
      <c r="A33765" s="32">
        <v>2018</v>
      </c>
      <c r="B33765" s="32">
        <v>4014</v>
      </c>
      <c r="C33765" s="33" t="s">
        <v>563</v>
      </c>
      <c r="D33765" s="33" t="s">
        <v>564</v>
      </c>
      <c r="E33765" s="34">
        <v>4015</v>
      </c>
      <c r="F33765" s="35">
        <v>1.02</v>
      </c>
      <c r="G33765" s="34">
        <v>344.9</v>
      </c>
    </row>
    <row r="33766" spans="1:7">
      <c r="A33766" s="32">
        <v>2018</v>
      </c>
      <c r="B33766" s="32">
        <v>4014</v>
      </c>
      <c r="C33766" s="33" t="s">
        <v>563</v>
      </c>
      <c r="D33766" s="33" t="s">
        <v>564</v>
      </c>
      <c r="E33766" s="34">
        <v>7566</v>
      </c>
      <c r="F33766" s="35">
        <v>1.032</v>
      </c>
      <c r="G33766" s="34">
        <v>431.9</v>
      </c>
    </row>
    <row r="33767" spans="1:7">
      <c r="A33767" s="32">
        <v>2018</v>
      </c>
      <c r="B33767" s="32">
        <v>4014</v>
      </c>
      <c r="C33767" s="33" t="s">
        <v>563</v>
      </c>
      <c r="D33767" s="33" t="s">
        <v>564</v>
      </c>
      <c r="E33767" s="34">
        <v>51</v>
      </c>
      <c r="F33767" s="35">
        <v>1.0349999999999999</v>
      </c>
      <c r="G33767" s="34">
        <v>623</v>
      </c>
    </row>
    <row r="33768" spans="1:7">
      <c r="A33768" s="32">
        <v>2018</v>
      </c>
      <c r="B33768" s="32">
        <v>4014</v>
      </c>
      <c r="C33768" s="33" t="s">
        <v>563</v>
      </c>
      <c r="D33768" s="33" t="s">
        <v>564</v>
      </c>
      <c r="E33768" s="34">
        <v>2</v>
      </c>
      <c r="F33768" s="35">
        <v>1.03</v>
      </c>
      <c r="G33768" s="34">
        <v>615.70000000000005</v>
      </c>
    </row>
    <row r="33769" spans="1:7">
      <c r="A33769" s="32">
        <v>2018</v>
      </c>
      <c r="B33769" s="32">
        <v>4014</v>
      </c>
      <c r="C33769" s="33" t="s">
        <v>563</v>
      </c>
      <c r="D33769" s="33" t="s">
        <v>564</v>
      </c>
      <c r="E33769" s="34">
        <v>315</v>
      </c>
      <c r="F33769" s="35">
        <v>1.03</v>
      </c>
      <c r="G33769" s="34">
        <v>328.5</v>
      </c>
    </row>
    <row r="33770" spans="1:7">
      <c r="A33770" s="32">
        <v>2018</v>
      </c>
      <c r="B33770" s="32">
        <v>4040</v>
      </c>
      <c r="C33770" s="33" t="s">
        <v>563</v>
      </c>
      <c r="D33770" s="33" t="s">
        <v>564</v>
      </c>
      <c r="E33770" s="34">
        <v>3403802</v>
      </c>
      <c r="F33770" s="35">
        <v>1.05</v>
      </c>
      <c r="G33770" s="34">
        <v>437</v>
      </c>
    </row>
    <row r="33771" spans="1:7">
      <c r="A33771" s="32">
        <v>2018</v>
      </c>
      <c r="B33771" s="32">
        <v>4041</v>
      </c>
      <c r="C33771" s="33" t="s">
        <v>363</v>
      </c>
      <c r="D33771" s="33" t="s">
        <v>354</v>
      </c>
      <c r="E33771" s="34">
        <v>71418</v>
      </c>
      <c r="F33771" s="35">
        <v>17.98</v>
      </c>
      <c r="G33771" s="34">
        <v>205.4</v>
      </c>
    </row>
    <row r="33772" spans="1:7">
      <c r="A33772" s="32">
        <v>2018</v>
      </c>
      <c r="B33772" s="32">
        <v>4041</v>
      </c>
      <c r="C33772" s="33" t="s">
        <v>363</v>
      </c>
      <c r="D33772" s="33" t="s">
        <v>354</v>
      </c>
      <c r="E33772" s="34">
        <v>13405</v>
      </c>
      <c r="F33772" s="35">
        <v>17.96</v>
      </c>
      <c r="G33772" s="34">
        <v>208</v>
      </c>
    </row>
    <row r="33773" spans="1:7">
      <c r="A33773" s="32">
        <v>2018</v>
      </c>
      <c r="B33773" s="32">
        <v>4041</v>
      </c>
      <c r="C33773" s="33" t="s">
        <v>363</v>
      </c>
      <c r="D33773" s="33" t="s">
        <v>354</v>
      </c>
      <c r="E33773" s="34">
        <v>20263</v>
      </c>
      <c r="F33773" s="35">
        <v>17.72</v>
      </c>
      <c r="G33773" s="34">
        <v>211.5</v>
      </c>
    </row>
    <row r="33774" spans="1:7">
      <c r="A33774" s="32">
        <v>2018</v>
      </c>
      <c r="B33774" s="32">
        <v>4041</v>
      </c>
      <c r="C33774" s="33" t="s">
        <v>363</v>
      </c>
      <c r="D33774" s="33" t="s">
        <v>354</v>
      </c>
      <c r="E33774" s="34">
        <v>167020</v>
      </c>
      <c r="F33774" s="35">
        <v>17.61</v>
      </c>
      <c r="G33774" s="34">
        <v>213.6</v>
      </c>
    </row>
    <row r="33775" spans="1:7">
      <c r="A33775" s="32">
        <v>2018</v>
      </c>
      <c r="B33775" s="32">
        <v>4041</v>
      </c>
      <c r="C33775" s="33" t="s">
        <v>563</v>
      </c>
      <c r="D33775" s="33" t="s">
        <v>564</v>
      </c>
      <c r="E33775" s="34">
        <v>18433</v>
      </c>
      <c r="F33775" s="35">
        <v>1.0580000000000001</v>
      </c>
      <c r="G33775" s="34">
        <v>550.9</v>
      </c>
    </row>
    <row r="33776" spans="1:7">
      <c r="A33776" s="32">
        <v>2018</v>
      </c>
      <c r="B33776" s="32">
        <v>4042</v>
      </c>
      <c r="C33776" s="33" t="s">
        <v>563</v>
      </c>
      <c r="D33776" s="33" t="s">
        <v>564</v>
      </c>
      <c r="E33776" s="34">
        <v>645283</v>
      </c>
      <c r="F33776" s="35">
        <v>1.056</v>
      </c>
      <c r="G33776" s="34">
        <v>509.7</v>
      </c>
    </row>
    <row r="33777" spans="1:7">
      <c r="A33777" s="32">
        <v>2018</v>
      </c>
      <c r="B33777" s="32">
        <v>4050</v>
      </c>
      <c r="C33777" s="33" t="s">
        <v>363</v>
      </c>
      <c r="D33777" s="33" t="s">
        <v>354</v>
      </c>
      <c r="E33777" s="34">
        <v>14874</v>
      </c>
      <c r="F33777" s="35">
        <v>16.850000000000001</v>
      </c>
      <c r="G33777" s="34">
        <v>265.2</v>
      </c>
    </row>
    <row r="33778" spans="1:7">
      <c r="A33778" s="32">
        <v>2018</v>
      </c>
      <c r="B33778" s="32">
        <v>4050</v>
      </c>
      <c r="C33778" s="33" t="s">
        <v>363</v>
      </c>
      <c r="D33778" s="33" t="s">
        <v>354</v>
      </c>
      <c r="E33778" s="34">
        <v>45003</v>
      </c>
      <c r="F33778" s="35">
        <v>16.997</v>
      </c>
      <c r="G33778" s="34">
        <v>235</v>
      </c>
    </row>
    <row r="33779" spans="1:7">
      <c r="A33779" s="32">
        <v>2018</v>
      </c>
      <c r="B33779" s="32">
        <v>4050</v>
      </c>
      <c r="C33779" s="33" t="s">
        <v>363</v>
      </c>
      <c r="D33779" s="33" t="s">
        <v>354</v>
      </c>
      <c r="E33779" s="34">
        <v>14607</v>
      </c>
      <c r="F33779" s="35">
        <v>16.097999999999999</v>
      </c>
      <c r="G33779" s="34">
        <v>230.3</v>
      </c>
    </row>
    <row r="33780" spans="1:7">
      <c r="A33780" s="32">
        <v>2018</v>
      </c>
      <c r="B33780" s="32">
        <v>4050</v>
      </c>
      <c r="C33780" s="33" t="s">
        <v>363</v>
      </c>
      <c r="D33780" s="33" t="s">
        <v>354</v>
      </c>
      <c r="E33780" s="34">
        <v>12637</v>
      </c>
      <c r="F33780" s="35">
        <v>16.963999999999999</v>
      </c>
      <c r="G33780" s="34">
        <v>233.2</v>
      </c>
    </row>
    <row r="33781" spans="1:7">
      <c r="A33781" s="32">
        <v>2018</v>
      </c>
      <c r="B33781" s="32">
        <v>4072</v>
      </c>
      <c r="C33781" s="33" t="s">
        <v>563</v>
      </c>
      <c r="D33781" s="33" t="s">
        <v>564</v>
      </c>
      <c r="E33781" s="34">
        <v>116710</v>
      </c>
      <c r="F33781" s="35">
        <v>1.044</v>
      </c>
      <c r="G33781" s="34">
        <v>440.2</v>
      </c>
    </row>
    <row r="33782" spans="1:7">
      <c r="A33782" s="32">
        <v>2018</v>
      </c>
      <c r="B33782" s="32">
        <v>4078</v>
      </c>
      <c r="C33782" s="33" t="s">
        <v>363</v>
      </c>
      <c r="D33782" s="33" t="s">
        <v>354</v>
      </c>
      <c r="E33782" s="34">
        <v>202000</v>
      </c>
      <c r="F33782" s="35">
        <v>17.940000000000001</v>
      </c>
      <c r="G33782" s="34">
        <v>234.2</v>
      </c>
    </row>
    <row r="33783" spans="1:7">
      <c r="A33783" s="32">
        <v>2018</v>
      </c>
      <c r="B33783" s="32">
        <v>4078</v>
      </c>
      <c r="C33783" s="33" t="s">
        <v>363</v>
      </c>
      <c r="D33783" s="33" t="s">
        <v>354</v>
      </c>
      <c r="E33783" s="34">
        <v>86053</v>
      </c>
      <c r="F33783" s="35">
        <v>17.600000000000001</v>
      </c>
      <c r="G33783" s="34">
        <v>259.8</v>
      </c>
    </row>
    <row r="33784" spans="1:7">
      <c r="A33784" s="32">
        <v>2018</v>
      </c>
      <c r="B33784" s="32">
        <v>4078</v>
      </c>
      <c r="C33784" s="33" t="s">
        <v>563</v>
      </c>
      <c r="D33784" s="33" t="s">
        <v>564</v>
      </c>
      <c r="E33784" s="34">
        <v>17961</v>
      </c>
      <c r="F33784" s="35">
        <v>1.0249999999999999</v>
      </c>
      <c r="G33784" s="34">
        <v>448.4</v>
      </c>
    </row>
    <row r="33785" spans="1:7">
      <c r="A33785" s="32">
        <v>2018</v>
      </c>
      <c r="B33785" s="32">
        <v>4125</v>
      </c>
      <c r="C33785" s="33" t="s">
        <v>563</v>
      </c>
      <c r="D33785" s="33" t="s">
        <v>564</v>
      </c>
      <c r="E33785" s="34">
        <v>6429</v>
      </c>
      <c r="F33785" s="35">
        <v>1</v>
      </c>
      <c r="G33785" s="34">
        <v>449.5</v>
      </c>
    </row>
    <row r="33786" spans="1:7">
      <c r="A33786" s="32">
        <v>2018</v>
      </c>
      <c r="B33786" s="32">
        <v>4125</v>
      </c>
      <c r="C33786" s="33" t="s">
        <v>568</v>
      </c>
      <c r="D33786" s="33" t="s">
        <v>569</v>
      </c>
      <c r="E33786" s="34">
        <v>5179</v>
      </c>
      <c r="F33786" s="35">
        <v>27.76</v>
      </c>
      <c r="G33786" s="34">
        <v>184.8</v>
      </c>
    </row>
    <row r="33787" spans="1:7">
      <c r="A33787" s="32">
        <v>2018</v>
      </c>
      <c r="B33787" s="32">
        <v>4158</v>
      </c>
      <c r="C33787" s="33" t="s">
        <v>363</v>
      </c>
      <c r="D33787" s="33" t="s">
        <v>354</v>
      </c>
      <c r="E33787" s="34">
        <v>185407</v>
      </c>
      <c r="F33787" s="35">
        <v>15.956</v>
      </c>
      <c r="G33787" s="34">
        <v>97</v>
      </c>
    </row>
    <row r="33788" spans="1:7">
      <c r="A33788" s="32">
        <v>2018</v>
      </c>
      <c r="B33788" s="32">
        <v>4158</v>
      </c>
      <c r="C33788" s="33" t="s">
        <v>363</v>
      </c>
      <c r="D33788" s="33" t="s">
        <v>354</v>
      </c>
      <c r="E33788" s="34">
        <v>62122</v>
      </c>
      <c r="F33788" s="35">
        <v>16.878</v>
      </c>
      <c r="G33788" s="34">
        <v>94.8</v>
      </c>
    </row>
    <row r="33789" spans="1:7">
      <c r="A33789" s="32">
        <v>2018</v>
      </c>
      <c r="B33789" s="32">
        <v>4162</v>
      </c>
      <c r="C33789" s="33" t="s">
        <v>363</v>
      </c>
      <c r="D33789" s="33" t="s">
        <v>354</v>
      </c>
      <c r="E33789" s="34">
        <v>256900</v>
      </c>
      <c r="F33789" s="35">
        <v>20.225999999999999</v>
      </c>
      <c r="G33789" s="34">
        <v>244.5</v>
      </c>
    </row>
    <row r="33790" spans="1:7">
      <c r="A33790" s="32">
        <v>2018</v>
      </c>
      <c r="B33790" s="32">
        <v>4162</v>
      </c>
      <c r="C33790" s="33" t="s">
        <v>563</v>
      </c>
      <c r="D33790" s="33" t="s">
        <v>564</v>
      </c>
      <c r="E33790" s="34">
        <v>2796</v>
      </c>
      <c r="F33790" s="35">
        <v>1.048</v>
      </c>
      <c r="G33790" s="34">
        <v>1208.5999999999999</v>
      </c>
    </row>
    <row r="33791" spans="1:7">
      <c r="A33791" s="32">
        <v>2018</v>
      </c>
      <c r="B33791" s="32">
        <v>4271</v>
      </c>
      <c r="C33791" s="33" t="s">
        <v>363</v>
      </c>
      <c r="D33791" s="33" t="s">
        <v>354</v>
      </c>
      <c r="E33791" s="34">
        <v>29150</v>
      </c>
      <c r="F33791" s="35">
        <v>17.936</v>
      </c>
      <c r="G33791" s="34">
        <v>240</v>
      </c>
    </row>
    <row r="33792" spans="1:7">
      <c r="A33792" s="32">
        <v>2018</v>
      </c>
      <c r="B33792" s="32">
        <v>4271</v>
      </c>
      <c r="C33792" s="33" t="s">
        <v>363</v>
      </c>
      <c r="D33792" s="33" t="s">
        <v>354</v>
      </c>
      <c r="E33792" s="34">
        <v>59165</v>
      </c>
      <c r="F33792" s="35">
        <v>17.658000000000001</v>
      </c>
      <c r="G33792" s="34">
        <v>251</v>
      </c>
    </row>
    <row r="33793" spans="1:7">
      <c r="A33793" s="32">
        <v>2018</v>
      </c>
      <c r="B33793" s="32">
        <v>4271</v>
      </c>
      <c r="C33793" s="33" t="s">
        <v>363</v>
      </c>
      <c r="D33793" s="33" t="s">
        <v>354</v>
      </c>
      <c r="E33793" s="34">
        <v>15060</v>
      </c>
      <c r="F33793" s="35">
        <v>18.074000000000002</v>
      </c>
      <c r="G33793" s="34">
        <v>243</v>
      </c>
    </row>
    <row r="33794" spans="1:7">
      <c r="A33794" s="32">
        <v>2018</v>
      </c>
      <c r="B33794" s="32">
        <v>4271</v>
      </c>
      <c r="C33794" s="33" t="s">
        <v>363</v>
      </c>
      <c r="D33794" s="33" t="s">
        <v>354</v>
      </c>
      <c r="E33794" s="34">
        <v>28893</v>
      </c>
      <c r="F33794" s="35">
        <v>18.178000000000001</v>
      </c>
      <c r="G33794" s="34">
        <v>244</v>
      </c>
    </row>
    <row r="33795" spans="1:7">
      <c r="A33795" s="32">
        <v>2018</v>
      </c>
      <c r="B33795" s="32">
        <v>4937</v>
      </c>
      <c r="C33795" s="33" t="s">
        <v>563</v>
      </c>
      <c r="D33795" s="33" t="s">
        <v>564</v>
      </c>
      <c r="E33795" s="34">
        <v>127024</v>
      </c>
      <c r="F33795" s="35">
        <v>1.03</v>
      </c>
      <c r="G33795" s="34">
        <v>456.3</v>
      </c>
    </row>
    <row r="33796" spans="1:7">
      <c r="A33796" s="32">
        <v>2018</v>
      </c>
      <c r="B33796" s="32">
        <v>4937</v>
      </c>
      <c r="C33796" s="33" t="s">
        <v>563</v>
      </c>
      <c r="D33796" s="33" t="s">
        <v>564</v>
      </c>
      <c r="E33796" s="34">
        <v>615100</v>
      </c>
      <c r="F33796" s="35">
        <v>1.03</v>
      </c>
      <c r="G33796" s="34">
        <v>487.7</v>
      </c>
    </row>
    <row r="33797" spans="1:7">
      <c r="A33797" s="32">
        <v>2018</v>
      </c>
      <c r="B33797" s="32">
        <v>4937</v>
      </c>
      <c r="C33797" s="33" t="s">
        <v>563</v>
      </c>
      <c r="D33797" s="33" t="s">
        <v>564</v>
      </c>
      <c r="E33797" s="34">
        <v>731237</v>
      </c>
      <c r="F33797" s="35">
        <v>1.03</v>
      </c>
      <c r="G33797" s="34">
        <v>326.7</v>
      </c>
    </row>
    <row r="33798" spans="1:7">
      <c r="A33798" s="32">
        <v>2018</v>
      </c>
      <c r="B33798" s="32">
        <v>4939</v>
      </c>
      <c r="C33798" s="33" t="s">
        <v>563</v>
      </c>
      <c r="D33798" s="33" t="s">
        <v>564</v>
      </c>
      <c r="E33798" s="34">
        <v>125686</v>
      </c>
      <c r="F33798" s="35">
        <v>1.0289999999999999</v>
      </c>
      <c r="G33798" s="34" t="s">
        <v>364</v>
      </c>
    </row>
    <row r="33799" spans="1:7">
      <c r="A33799" s="32">
        <v>2018</v>
      </c>
      <c r="B33799" s="32">
        <v>4940</v>
      </c>
      <c r="C33799" s="33" t="s">
        <v>563</v>
      </c>
      <c r="D33799" s="33" t="s">
        <v>564</v>
      </c>
      <c r="E33799" s="34">
        <v>12595</v>
      </c>
      <c r="F33799" s="35">
        <v>1.0189999999999999</v>
      </c>
      <c r="G33799" s="34">
        <v>413.2</v>
      </c>
    </row>
    <row r="33800" spans="1:7">
      <c r="A33800" s="32">
        <v>2018</v>
      </c>
      <c r="B33800" s="32">
        <v>4940</v>
      </c>
      <c r="C33800" s="33" t="s">
        <v>563</v>
      </c>
      <c r="D33800" s="33" t="s">
        <v>564</v>
      </c>
      <c r="E33800" s="34">
        <v>268</v>
      </c>
      <c r="F33800" s="35">
        <v>1.02</v>
      </c>
      <c r="G33800" s="34">
        <v>438.5</v>
      </c>
    </row>
    <row r="33801" spans="1:7">
      <c r="A33801" s="32">
        <v>2018</v>
      </c>
      <c r="B33801" s="32">
        <v>4940</v>
      </c>
      <c r="C33801" s="33" t="s">
        <v>563</v>
      </c>
      <c r="D33801" s="33" t="s">
        <v>564</v>
      </c>
      <c r="E33801" s="34">
        <v>11253</v>
      </c>
      <c r="F33801" s="35">
        <v>1.0189999999999999</v>
      </c>
      <c r="G33801" s="34">
        <v>390</v>
      </c>
    </row>
    <row r="33802" spans="1:7">
      <c r="A33802" s="32">
        <v>2018</v>
      </c>
      <c r="B33802" s="32">
        <v>4940</v>
      </c>
      <c r="C33802" s="33" t="s">
        <v>563</v>
      </c>
      <c r="D33802" s="33" t="s">
        <v>564</v>
      </c>
      <c r="E33802" s="34">
        <v>1079</v>
      </c>
      <c r="F33802" s="35">
        <v>1.02</v>
      </c>
      <c r="G33802" s="34">
        <v>455.6</v>
      </c>
    </row>
    <row r="33803" spans="1:7">
      <c r="A33803" s="32">
        <v>2018</v>
      </c>
      <c r="B33803" s="32">
        <v>4940</v>
      </c>
      <c r="C33803" s="33" t="s">
        <v>563</v>
      </c>
      <c r="D33803" s="33" t="s">
        <v>564</v>
      </c>
      <c r="E33803" s="34">
        <v>8412</v>
      </c>
      <c r="F33803" s="35">
        <v>1.016</v>
      </c>
      <c r="G33803" s="34">
        <v>489</v>
      </c>
    </row>
    <row r="33804" spans="1:7">
      <c r="A33804" s="32">
        <v>2018</v>
      </c>
      <c r="B33804" s="32">
        <v>4940</v>
      </c>
      <c r="C33804" s="33" t="s">
        <v>563</v>
      </c>
      <c r="D33804" s="33" t="s">
        <v>564</v>
      </c>
      <c r="E33804" s="34">
        <v>9552</v>
      </c>
      <c r="F33804" s="35">
        <v>1.0189999999999999</v>
      </c>
      <c r="G33804" s="34">
        <v>398.8</v>
      </c>
    </row>
    <row r="33805" spans="1:7">
      <c r="A33805" s="32">
        <v>2018</v>
      </c>
      <c r="B33805" s="32">
        <v>4940</v>
      </c>
      <c r="C33805" s="33" t="s">
        <v>563</v>
      </c>
      <c r="D33805" s="33" t="s">
        <v>564</v>
      </c>
      <c r="E33805" s="34">
        <v>10201</v>
      </c>
      <c r="F33805" s="35">
        <v>1.0189999999999999</v>
      </c>
      <c r="G33805" s="34">
        <v>388.2</v>
      </c>
    </row>
    <row r="33806" spans="1:7">
      <c r="A33806" s="32">
        <v>2018</v>
      </c>
      <c r="B33806" s="32">
        <v>4940</v>
      </c>
      <c r="C33806" s="33" t="s">
        <v>563</v>
      </c>
      <c r="D33806" s="33" t="s">
        <v>564</v>
      </c>
      <c r="E33806" s="34">
        <v>11184</v>
      </c>
      <c r="F33806" s="35">
        <v>1.0189999999999999</v>
      </c>
      <c r="G33806" s="34">
        <v>418.2</v>
      </c>
    </row>
    <row r="33807" spans="1:7">
      <c r="A33807" s="32">
        <v>2018</v>
      </c>
      <c r="B33807" s="32">
        <v>4941</v>
      </c>
      <c r="C33807" s="33" t="s">
        <v>353</v>
      </c>
      <c r="D33807" s="33" t="s">
        <v>354</v>
      </c>
      <c r="E33807" s="34">
        <v>646320</v>
      </c>
      <c r="F33807" s="35">
        <v>21.6</v>
      </c>
      <c r="G33807" s="34">
        <v>268.8</v>
      </c>
    </row>
    <row r="33808" spans="1:7">
      <c r="A33808" s="32">
        <v>2018</v>
      </c>
      <c r="B33808" s="32">
        <v>5083</v>
      </c>
      <c r="C33808" s="33" t="s">
        <v>563</v>
      </c>
      <c r="D33808" s="33" t="s">
        <v>564</v>
      </c>
      <c r="E33808" s="34">
        <v>7186</v>
      </c>
      <c r="F33808" s="35">
        <v>1.036</v>
      </c>
      <c r="G33808" s="34" t="s">
        <v>364</v>
      </c>
    </row>
    <row r="33809" spans="1:7">
      <c r="A33809" s="32">
        <v>2018</v>
      </c>
      <c r="B33809" s="32">
        <v>6002</v>
      </c>
      <c r="C33809" s="33" t="s">
        <v>363</v>
      </c>
      <c r="D33809" s="33" t="s">
        <v>354</v>
      </c>
      <c r="E33809" s="34">
        <v>64209</v>
      </c>
      <c r="F33809" s="35">
        <v>17.920000000000002</v>
      </c>
      <c r="G33809" s="34">
        <v>174.9</v>
      </c>
    </row>
    <row r="33810" spans="1:7">
      <c r="A33810" s="32">
        <v>2018</v>
      </c>
      <c r="B33810" s="32">
        <v>6002</v>
      </c>
      <c r="C33810" s="33" t="s">
        <v>363</v>
      </c>
      <c r="D33810" s="33" t="s">
        <v>354</v>
      </c>
      <c r="E33810" s="34">
        <v>80438</v>
      </c>
      <c r="F33810" s="35">
        <v>17.716000000000001</v>
      </c>
      <c r="G33810" s="34">
        <v>192.8</v>
      </c>
    </row>
    <row r="33811" spans="1:7">
      <c r="A33811" s="32">
        <v>2018</v>
      </c>
      <c r="B33811" s="32">
        <v>6002</v>
      </c>
      <c r="C33811" s="33" t="s">
        <v>363</v>
      </c>
      <c r="D33811" s="33" t="s">
        <v>354</v>
      </c>
      <c r="E33811" s="34">
        <v>64038</v>
      </c>
      <c r="F33811" s="35">
        <v>18.001999999999999</v>
      </c>
      <c r="G33811" s="34">
        <v>194.3</v>
      </c>
    </row>
    <row r="33812" spans="1:7">
      <c r="A33812" s="32">
        <v>2018</v>
      </c>
      <c r="B33812" s="32">
        <v>6002</v>
      </c>
      <c r="C33812" s="33" t="s">
        <v>363</v>
      </c>
      <c r="D33812" s="33" t="s">
        <v>354</v>
      </c>
      <c r="E33812" s="34">
        <v>48213</v>
      </c>
      <c r="F33812" s="35">
        <v>17.632000000000001</v>
      </c>
      <c r="G33812" s="34">
        <v>166.7</v>
      </c>
    </row>
    <row r="33813" spans="1:7">
      <c r="A33813" s="32">
        <v>2018</v>
      </c>
      <c r="B33813" s="32">
        <v>6002</v>
      </c>
      <c r="C33813" s="33" t="s">
        <v>363</v>
      </c>
      <c r="D33813" s="33" t="s">
        <v>354</v>
      </c>
      <c r="E33813" s="34">
        <v>80389</v>
      </c>
      <c r="F33813" s="35">
        <v>17.731999999999999</v>
      </c>
      <c r="G33813" s="34">
        <v>175.2</v>
      </c>
    </row>
    <row r="33814" spans="1:7">
      <c r="A33814" s="32">
        <v>2018</v>
      </c>
      <c r="B33814" s="32">
        <v>6002</v>
      </c>
      <c r="C33814" s="33" t="s">
        <v>363</v>
      </c>
      <c r="D33814" s="33" t="s">
        <v>354</v>
      </c>
      <c r="E33814" s="34">
        <v>112069</v>
      </c>
      <c r="F33814" s="35">
        <v>17.841999999999999</v>
      </c>
      <c r="G33814" s="34">
        <v>169.4</v>
      </c>
    </row>
    <row r="33815" spans="1:7">
      <c r="A33815" s="32">
        <v>2018</v>
      </c>
      <c r="B33815" s="32">
        <v>6002</v>
      </c>
      <c r="C33815" s="33" t="s">
        <v>363</v>
      </c>
      <c r="D33815" s="33" t="s">
        <v>354</v>
      </c>
      <c r="E33815" s="34">
        <v>112556</v>
      </c>
      <c r="F33815" s="35">
        <v>17.512</v>
      </c>
      <c r="G33815" s="34">
        <v>176.4</v>
      </c>
    </row>
    <row r="33816" spans="1:7">
      <c r="A33816" s="32">
        <v>2018</v>
      </c>
      <c r="B33816" s="32">
        <v>6002</v>
      </c>
      <c r="C33816" s="33" t="s">
        <v>363</v>
      </c>
      <c r="D33816" s="33" t="s">
        <v>354</v>
      </c>
      <c r="E33816" s="34">
        <v>159854</v>
      </c>
      <c r="F33816" s="35">
        <v>17.846</v>
      </c>
      <c r="G33816" s="34">
        <v>168.5</v>
      </c>
    </row>
    <row r="33817" spans="1:7">
      <c r="A33817" s="32">
        <v>2018</v>
      </c>
      <c r="B33817" s="32">
        <v>6002</v>
      </c>
      <c r="C33817" s="33" t="s">
        <v>363</v>
      </c>
      <c r="D33817" s="33" t="s">
        <v>354</v>
      </c>
      <c r="E33817" s="34">
        <v>32175</v>
      </c>
      <c r="F33817" s="35">
        <v>17.98</v>
      </c>
      <c r="G33817" s="34">
        <v>167</v>
      </c>
    </row>
    <row r="33818" spans="1:7">
      <c r="A33818" s="32">
        <v>2018</v>
      </c>
      <c r="B33818" s="32">
        <v>6002</v>
      </c>
      <c r="C33818" s="33" t="s">
        <v>563</v>
      </c>
      <c r="D33818" s="33" t="s">
        <v>564</v>
      </c>
      <c r="E33818" s="34">
        <v>373888</v>
      </c>
      <c r="F33818" s="35">
        <v>1.0169999999999999</v>
      </c>
      <c r="G33818" s="34">
        <v>530.79999999999995</v>
      </c>
    </row>
    <row r="33819" spans="1:7">
      <c r="A33819" s="32">
        <v>2018</v>
      </c>
      <c r="B33819" s="32">
        <v>6004</v>
      </c>
      <c r="C33819" s="33" t="s">
        <v>563</v>
      </c>
      <c r="D33819" s="33" t="s">
        <v>564</v>
      </c>
      <c r="E33819" s="34">
        <v>19721</v>
      </c>
      <c r="F33819" s="35">
        <v>1.077</v>
      </c>
      <c r="G33819" s="34" t="s">
        <v>364</v>
      </c>
    </row>
    <row r="33820" spans="1:7">
      <c r="A33820" s="32">
        <v>2018</v>
      </c>
      <c r="B33820" s="32">
        <v>6004</v>
      </c>
      <c r="C33820" s="33" t="s">
        <v>353</v>
      </c>
      <c r="D33820" s="33" t="s">
        <v>354</v>
      </c>
      <c r="E33820" s="34">
        <v>131768</v>
      </c>
      <c r="F33820" s="35">
        <v>25.263000000000002</v>
      </c>
      <c r="G33820" s="34" t="s">
        <v>364</v>
      </c>
    </row>
    <row r="33821" spans="1:7">
      <c r="A33821" s="32">
        <v>2018</v>
      </c>
      <c r="B33821" s="32">
        <v>6004</v>
      </c>
      <c r="C33821" s="33" t="s">
        <v>353</v>
      </c>
      <c r="D33821" s="33" t="s">
        <v>354</v>
      </c>
      <c r="E33821" s="34">
        <v>40252</v>
      </c>
      <c r="F33821" s="35">
        <v>25.219000000000001</v>
      </c>
      <c r="G33821" s="34" t="s">
        <v>364</v>
      </c>
    </row>
    <row r="33822" spans="1:7">
      <c r="A33822" s="32">
        <v>2018</v>
      </c>
      <c r="B33822" s="32">
        <v>6009</v>
      </c>
      <c r="C33822" s="33" t="s">
        <v>363</v>
      </c>
      <c r="D33822" s="33" t="s">
        <v>354</v>
      </c>
      <c r="E33822" s="34">
        <v>49173</v>
      </c>
      <c r="F33822" s="35">
        <v>17.989999999999998</v>
      </c>
      <c r="G33822" s="34">
        <v>209.5</v>
      </c>
    </row>
    <row r="33823" spans="1:7">
      <c r="A33823" s="32">
        <v>2018</v>
      </c>
      <c r="B33823" s="32">
        <v>6009</v>
      </c>
      <c r="C33823" s="33" t="s">
        <v>363</v>
      </c>
      <c r="D33823" s="33" t="s">
        <v>354</v>
      </c>
      <c r="E33823" s="34">
        <v>32185</v>
      </c>
      <c r="F33823" s="35">
        <v>17.84</v>
      </c>
      <c r="G33823" s="34">
        <v>211.7</v>
      </c>
    </row>
    <row r="33824" spans="1:7">
      <c r="A33824" s="32">
        <v>2018</v>
      </c>
      <c r="B33824" s="32">
        <v>6009</v>
      </c>
      <c r="C33824" s="33" t="s">
        <v>363</v>
      </c>
      <c r="D33824" s="33" t="s">
        <v>354</v>
      </c>
      <c r="E33824" s="34">
        <v>48062</v>
      </c>
      <c r="F33824" s="35">
        <v>18</v>
      </c>
      <c r="G33824" s="34">
        <v>207.7</v>
      </c>
    </row>
    <row r="33825" spans="1:7">
      <c r="A33825" s="32">
        <v>2018</v>
      </c>
      <c r="B33825" s="32">
        <v>6009</v>
      </c>
      <c r="C33825" s="33" t="s">
        <v>363</v>
      </c>
      <c r="D33825" s="33" t="s">
        <v>354</v>
      </c>
      <c r="E33825" s="34">
        <v>176833</v>
      </c>
      <c r="F33825" s="35">
        <v>17.100000000000001</v>
      </c>
      <c r="G33825" s="34">
        <v>203.9</v>
      </c>
    </row>
    <row r="33826" spans="1:7">
      <c r="A33826" s="32">
        <v>2018</v>
      </c>
      <c r="B33826" s="32">
        <v>6009</v>
      </c>
      <c r="C33826" s="33" t="s">
        <v>363</v>
      </c>
      <c r="D33826" s="33" t="s">
        <v>354</v>
      </c>
      <c r="E33826" s="34">
        <v>96657</v>
      </c>
      <c r="F33826" s="35">
        <v>16.920000000000002</v>
      </c>
      <c r="G33826" s="34">
        <v>203.3</v>
      </c>
    </row>
    <row r="33827" spans="1:7">
      <c r="A33827" s="32">
        <v>2018</v>
      </c>
      <c r="B33827" s="32">
        <v>6009</v>
      </c>
      <c r="C33827" s="33" t="s">
        <v>363</v>
      </c>
      <c r="D33827" s="33" t="s">
        <v>354</v>
      </c>
      <c r="E33827" s="34">
        <v>97869</v>
      </c>
      <c r="F33827" s="35">
        <v>17.55</v>
      </c>
      <c r="G33827" s="34">
        <v>214.7</v>
      </c>
    </row>
    <row r="33828" spans="1:7">
      <c r="A33828" s="32">
        <v>2018</v>
      </c>
      <c r="B33828" s="32">
        <v>6009</v>
      </c>
      <c r="C33828" s="33" t="s">
        <v>363</v>
      </c>
      <c r="D33828" s="33" t="s">
        <v>354</v>
      </c>
      <c r="E33828" s="34">
        <v>16241</v>
      </c>
      <c r="F33828" s="35">
        <v>17.91</v>
      </c>
      <c r="G33828" s="34">
        <v>212.2</v>
      </c>
    </row>
    <row r="33829" spans="1:7">
      <c r="A33829" s="32">
        <v>2018</v>
      </c>
      <c r="B33829" s="32">
        <v>6009</v>
      </c>
      <c r="C33829" s="33" t="s">
        <v>363</v>
      </c>
      <c r="D33829" s="33" t="s">
        <v>354</v>
      </c>
      <c r="E33829" s="34">
        <v>81129</v>
      </c>
      <c r="F33829" s="35">
        <v>17.27</v>
      </c>
      <c r="G33829" s="34">
        <v>204.8</v>
      </c>
    </row>
    <row r="33830" spans="1:7">
      <c r="A33830" s="32">
        <v>2018</v>
      </c>
      <c r="B33830" s="32">
        <v>6016</v>
      </c>
      <c r="C33830" s="33" t="s">
        <v>363</v>
      </c>
      <c r="D33830" s="33" t="s">
        <v>354</v>
      </c>
      <c r="E33830" s="34">
        <v>146140</v>
      </c>
      <c r="F33830" s="35">
        <v>17.95</v>
      </c>
      <c r="G33830" s="34" t="s">
        <v>364</v>
      </c>
    </row>
    <row r="33831" spans="1:7">
      <c r="A33831" s="32">
        <v>2018</v>
      </c>
      <c r="B33831" s="32">
        <v>6016</v>
      </c>
      <c r="C33831" s="33" t="s">
        <v>565</v>
      </c>
      <c r="D33831" s="33" t="s">
        <v>566</v>
      </c>
      <c r="E33831" s="34">
        <v>176</v>
      </c>
      <c r="F33831" s="35">
        <v>5.8</v>
      </c>
      <c r="G33831" s="34" t="s">
        <v>364</v>
      </c>
    </row>
    <row r="33832" spans="1:7">
      <c r="A33832" s="32">
        <v>2018</v>
      </c>
      <c r="B33832" s="32">
        <v>6017</v>
      </c>
      <c r="C33832" s="33" t="s">
        <v>363</v>
      </c>
      <c r="D33832" s="33" t="s">
        <v>354</v>
      </c>
      <c r="E33832" s="34">
        <v>15819</v>
      </c>
      <c r="F33832" s="35">
        <v>17.600000000000001</v>
      </c>
      <c r="G33832" s="34" t="s">
        <v>364</v>
      </c>
    </row>
    <row r="33833" spans="1:7">
      <c r="A33833" s="32">
        <v>2018</v>
      </c>
      <c r="B33833" s="32">
        <v>6017</v>
      </c>
      <c r="C33833" s="33" t="s">
        <v>363</v>
      </c>
      <c r="D33833" s="33" t="s">
        <v>354</v>
      </c>
      <c r="E33833" s="34">
        <v>140198</v>
      </c>
      <c r="F33833" s="35">
        <v>17.600000000000001</v>
      </c>
      <c r="G33833" s="34" t="s">
        <v>364</v>
      </c>
    </row>
    <row r="33834" spans="1:7">
      <c r="A33834" s="32">
        <v>2018</v>
      </c>
      <c r="B33834" s="32">
        <v>6017</v>
      </c>
      <c r="C33834" s="33" t="s">
        <v>565</v>
      </c>
      <c r="D33834" s="33" t="s">
        <v>566</v>
      </c>
      <c r="E33834" s="34">
        <v>2152</v>
      </c>
      <c r="F33834" s="35">
        <v>5.8</v>
      </c>
      <c r="G33834" s="34" t="s">
        <v>364</v>
      </c>
    </row>
    <row r="33835" spans="1:7">
      <c r="A33835" s="32">
        <v>2018</v>
      </c>
      <c r="B33835" s="32">
        <v>6018</v>
      </c>
      <c r="C33835" s="33" t="s">
        <v>353</v>
      </c>
      <c r="D33835" s="33" t="s">
        <v>354</v>
      </c>
      <c r="E33835" s="34">
        <v>87858</v>
      </c>
      <c r="F33835" s="35">
        <v>25.286000000000001</v>
      </c>
      <c r="G33835" s="34">
        <v>184.4</v>
      </c>
    </row>
    <row r="33836" spans="1:7">
      <c r="A33836" s="32">
        <v>2018</v>
      </c>
      <c r="B33836" s="32">
        <v>6018</v>
      </c>
      <c r="C33836" s="33" t="s">
        <v>353</v>
      </c>
      <c r="D33836" s="33" t="s">
        <v>354</v>
      </c>
      <c r="E33836" s="34">
        <v>1036</v>
      </c>
      <c r="F33836" s="35">
        <v>26.006</v>
      </c>
      <c r="G33836" s="34">
        <v>194.7</v>
      </c>
    </row>
    <row r="33837" spans="1:7">
      <c r="A33837" s="32">
        <v>2018</v>
      </c>
      <c r="B33837" s="32">
        <v>6018</v>
      </c>
      <c r="C33837" s="33" t="s">
        <v>353</v>
      </c>
      <c r="D33837" s="33" t="s">
        <v>354</v>
      </c>
      <c r="E33837" s="34">
        <v>32031</v>
      </c>
      <c r="F33837" s="35">
        <v>22.33</v>
      </c>
      <c r="G33837" s="34">
        <v>193.6</v>
      </c>
    </row>
    <row r="33838" spans="1:7">
      <c r="A33838" s="32">
        <v>2018</v>
      </c>
      <c r="B33838" s="32">
        <v>6018</v>
      </c>
      <c r="C33838" s="33" t="s">
        <v>565</v>
      </c>
      <c r="D33838" s="33" t="s">
        <v>566</v>
      </c>
      <c r="E33838" s="34">
        <v>2537</v>
      </c>
      <c r="F33838" s="35">
        <v>5.84</v>
      </c>
      <c r="G33838" s="34">
        <v>1433.8</v>
      </c>
    </row>
    <row r="33839" spans="1:7">
      <c r="A33839" s="32">
        <v>2018</v>
      </c>
      <c r="B33839" s="32">
        <v>6018</v>
      </c>
      <c r="C33839" s="33" t="s">
        <v>353</v>
      </c>
      <c r="D33839" s="33" t="s">
        <v>354</v>
      </c>
      <c r="E33839" s="34">
        <v>2846</v>
      </c>
      <c r="F33839" s="35">
        <v>22.928000000000001</v>
      </c>
      <c r="G33839" s="34">
        <v>169.1</v>
      </c>
    </row>
    <row r="33840" spans="1:7">
      <c r="A33840" s="32">
        <v>2018</v>
      </c>
      <c r="B33840" s="32">
        <v>6018</v>
      </c>
      <c r="C33840" s="33" t="s">
        <v>353</v>
      </c>
      <c r="D33840" s="33" t="s">
        <v>354</v>
      </c>
      <c r="E33840" s="34">
        <v>11537</v>
      </c>
      <c r="F33840" s="35">
        <v>25.494</v>
      </c>
      <c r="G33840" s="34">
        <v>196.9</v>
      </c>
    </row>
    <row r="33841" spans="1:7">
      <c r="A33841" s="32">
        <v>2018</v>
      </c>
      <c r="B33841" s="32">
        <v>6018</v>
      </c>
      <c r="C33841" s="33" t="s">
        <v>353</v>
      </c>
      <c r="D33841" s="33" t="s">
        <v>354</v>
      </c>
      <c r="E33841" s="34">
        <v>18880</v>
      </c>
      <c r="F33841" s="35">
        <v>23.53</v>
      </c>
      <c r="G33841" s="34">
        <v>196.5</v>
      </c>
    </row>
    <row r="33842" spans="1:7">
      <c r="A33842" s="32">
        <v>2018</v>
      </c>
      <c r="B33842" s="32">
        <v>6019</v>
      </c>
      <c r="C33842" s="33" t="s">
        <v>353</v>
      </c>
      <c r="D33842" s="33" t="s">
        <v>354</v>
      </c>
      <c r="E33842" s="34">
        <v>35280</v>
      </c>
      <c r="F33842" s="35">
        <v>25.08</v>
      </c>
      <c r="G33842" s="34" t="s">
        <v>364</v>
      </c>
    </row>
    <row r="33843" spans="1:7">
      <c r="A33843" s="32">
        <v>2018</v>
      </c>
      <c r="B33843" s="32">
        <v>6019</v>
      </c>
      <c r="C33843" s="33" t="s">
        <v>353</v>
      </c>
      <c r="D33843" s="33" t="s">
        <v>354</v>
      </c>
      <c r="E33843" s="34">
        <v>65067</v>
      </c>
      <c r="F33843" s="35">
        <v>26.1</v>
      </c>
      <c r="G33843" s="34" t="s">
        <v>364</v>
      </c>
    </row>
    <row r="33844" spans="1:7">
      <c r="A33844" s="32">
        <v>2018</v>
      </c>
      <c r="B33844" s="32">
        <v>6019</v>
      </c>
      <c r="C33844" s="33" t="s">
        <v>353</v>
      </c>
      <c r="D33844" s="33" t="s">
        <v>354</v>
      </c>
      <c r="E33844" s="34">
        <v>168161</v>
      </c>
      <c r="F33844" s="35">
        <v>25.443999999999999</v>
      </c>
      <c r="G33844" s="34" t="s">
        <v>364</v>
      </c>
    </row>
    <row r="33845" spans="1:7">
      <c r="A33845" s="32">
        <v>2018</v>
      </c>
      <c r="B33845" s="32">
        <v>6019</v>
      </c>
      <c r="C33845" s="33" t="s">
        <v>353</v>
      </c>
      <c r="D33845" s="33" t="s">
        <v>354</v>
      </c>
      <c r="E33845" s="34">
        <v>18665</v>
      </c>
      <c r="F33845" s="35">
        <v>25.07</v>
      </c>
      <c r="G33845" s="34" t="s">
        <v>364</v>
      </c>
    </row>
    <row r="33846" spans="1:7">
      <c r="A33846" s="32">
        <v>2018</v>
      </c>
      <c r="B33846" s="32">
        <v>6019</v>
      </c>
      <c r="C33846" s="33" t="s">
        <v>353</v>
      </c>
      <c r="D33846" s="33" t="s">
        <v>354</v>
      </c>
      <c r="E33846" s="34">
        <v>26507</v>
      </c>
      <c r="F33846" s="35">
        <v>22.082999999999998</v>
      </c>
      <c r="G33846" s="34" t="s">
        <v>364</v>
      </c>
    </row>
    <row r="33847" spans="1:7">
      <c r="A33847" s="32">
        <v>2018</v>
      </c>
      <c r="B33847" s="32">
        <v>6019</v>
      </c>
      <c r="C33847" s="33" t="s">
        <v>563</v>
      </c>
      <c r="D33847" s="33" t="s">
        <v>564</v>
      </c>
      <c r="E33847" s="34">
        <v>66309</v>
      </c>
      <c r="F33847" s="35">
        <v>1</v>
      </c>
      <c r="G33847" s="34" t="s">
        <v>364</v>
      </c>
    </row>
    <row r="33848" spans="1:7">
      <c r="A33848" s="32">
        <v>2018</v>
      </c>
      <c r="B33848" s="32">
        <v>6021</v>
      </c>
      <c r="C33848" s="33" t="s">
        <v>363</v>
      </c>
      <c r="D33848" s="33" t="s">
        <v>354</v>
      </c>
      <c r="E33848" s="34">
        <v>89165</v>
      </c>
      <c r="F33848" s="35">
        <v>20.51</v>
      </c>
      <c r="G33848" s="34">
        <v>290.39999999999998</v>
      </c>
    </row>
    <row r="33849" spans="1:7">
      <c r="A33849" s="32">
        <v>2018</v>
      </c>
      <c r="B33849" s="32">
        <v>6021</v>
      </c>
      <c r="C33849" s="33" t="s">
        <v>563</v>
      </c>
      <c r="D33849" s="33" t="s">
        <v>564</v>
      </c>
      <c r="E33849" s="34">
        <v>13378</v>
      </c>
      <c r="F33849" s="35">
        <v>1.0449999999999999</v>
      </c>
      <c r="G33849" s="34">
        <v>504</v>
      </c>
    </row>
    <row r="33850" spans="1:7">
      <c r="A33850" s="32">
        <v>2018</v>
      </c>
      <c r="B33850" s="32">
        <v>6021</v>
      </c>
      <c r="C33850" s="33" t="s">
        <v>363</v>
      </c>
      <c r="D33850" s="33" t="s">
        <v>354</v>
      </c>
      <c r="E33850" s="34">
        <v>113557</v>
      </c>
      <c r="F33850" s="35">
        <v>19.46</v>
      </c>
      <c r="G33850" s="34">
        <v>145.30000000000001</v>
      </c>
    </row>
    <row r="33851" spans="1:7">
      <c r="A33851" s="32">
        <v>2018</v>
      </c>
      <c r="B33851" s="32">
        <v>6030</v>
      </c>
      <c r="C33851" s="33" t="s">
        <v>362</v>
      </c>
      <c r="D33851" s="33" t="s">
        <v>354</v>
      </c>
      <c r="E33851" s="34">
        <v>521003</v>
      </c>
      <c r="F33851" s="35">
        <v>12.4</v>
      </c>
      <c r="G33851" s="34">
        <v>193.3</v>
      </c>
    </row>
    <row r="33852" spans="1:7">
      <c r="A33852" s="32">
        <v>2018</v>
      </c>
      <c r="B33852" s="32">
        <v>6030</v>
      </c>
      <c r="C33852" s="33" t="s">
        <v>565</v>
      </c>
      <c r="D33852" s="33" t="s">
        <v>566</v>
      </c>
      <c r="E33852" s="34">
        <v>714</v>
      </c>
      <c r="F33852" s="35">
        <v>5.7</v>
      </c>
      <c r="G33852" s="34">
        <v>1420.8</v>
      </c>
    </row>
    <row r="33853" spans="1:7">
      <c r="A33853" s="32">
        <v>2018</v>
      </c>
      <c r="B33853" s="32">
        <v>6034</v>
      </c>
      <c r="C33853" s="33" t="s">
        <v>565</v>
      </c>
      <c r="D33853" s="33" t="s">
        <v>566</v>
      </c>
      <c r="E33853" s="34">
        <v>2388</v>
      </c>
      <c r="F33853" s="35">
        <v>5.8</v>
      </c>
      <c r="G33853" s="34">
        <v>1263</v>
      </c>
    </row>
    <row r="33854" spans="1:7">
      <c r="A33854" s="32">
        <v>2018</v>
      </c>
      <c r="B33854" s="32">
        <v>6034</v>
      </c>
      <c r="C33854" s="33" t="s">
        <v>563</v>
      </c>
      <c r="D33854" s="33" t="s">
        <v>564</v>
      </c>
      <c r="E33854" s="34">
        <v>137932</v>
      </c>
      <c r="F33854" s="35">
        <v>1.01</v>
      </c>
      <c r="G33854" s="34">
        <v>471.8</v>
      </c>
    </row>
    <row r="33855" spans="1:7">
      <c r="A33855" s="32">
        <v>2018</v>
      </c>
      <c r="B33855" s="32">
        <v>6035</v>
      </c>
      <c r="C33855" s="33" t="s">
        <v>563</v>
      </c>
      <c r="D33855" s="33" t="s">
        <v>564</v>
      </c>
      <c r="E33855" s="34">
        <v>59147</v>
      </c>
      <c r="F33855" s="35">
        <v>1</v>
      </c>
      <c r="G33855" s="34">
        <v>846.7</v>
      </c>
    </row>
    <row r="33856" spans="1:7">
      <c r="A33856" s="32">
        <v>2018</v>
      </c>
      <c r="B33856" s="32">
        <v>6041</v>
      </c>
      <c r="C33856" s="33" t="s">
        <v>353</v>
      </c>
      <c r="D33856" s="33" t="s">
        <v>354</v>
      </c>
      <c r="E33856" s="34">
        <v>62403</v>
      </c>
      <c r="F33856" s="35">
        <v>21.52</v>
      </c>
      <c r="G33856" s="34">
        <v>167.1</v>
      </c>
    </row>
    <row r="33857" spans="1:7">
      <c r="A33857" s="32">
        <v>2018</v>
      </c>
      <c r="B33857" s="32">
        <v>6041</v>
      </c>
      <c r="C33857" s="33" t="s">
        <v>353</v>
      </c>
      <c r="D33857" s="33" t="s">
        <v>354</v>
      </c>
      <c r="E33857" s="34">
        <v>25015</v>
      </c>
      <c r="F33857" s="35">
        <v>22.08</v>
      </c>
      <c r="G33857" s="34">
        <v>189</v>
      </c>
    </row>
    <row r="33858" spans="1:7">
      <c r="A33858" s="32">
        <v>2018</v>
      </c>
      <c r="B33858" s="32">
        <v>6041</v>
      </c>
      <c r="C33858" s="33" t="s">
        <v>353</v>
      </c>
      <c r="D33858" s="33" t="s">
        <v>354</v>
      </c>
      <c r="E33858" s="34">
        <v>3330</v>
      </c>
      <c r="F33858" s="35">
        <v>23.65</v>
      </c>
      <c r="G33858" s="34">
        <v>208.7</v>
      </c>
    </row>
    <row r="33859" spans="1:7">
      <c r="A33859" s="32">
        <v>2018</v>
      </c>
      <c r="B33859" s="32">
        <v>6041</v>
      </c>
      <c r="C33859" s="33" t="s">
        <v>353</v>
      </c>
      <c r="D33859" s="33" t="s">
        <v>354</v>
      </c>
      <c r="E33859" s="34">
        <v>4966</v>
      </c>
      <c r="F33859" s="35">
        <v>22.17</v>
      </c>
      <c r="G33859" s="34">
        <v>189</v>
      </c>
    </row>
    <row r="33860" spans="1:7">
      <c r="A33860" s="32">
        <v>2018</v>
      </c>
      <c r="B33860" s="32">
        <v>6041</v>
      </c>
      <c r="C33860" s="33" t="s">
        <v>353</v>
      </c>
      <c r="D33860" s="33" t="s">
        <v>354</v>
      </c>
      <c r="E33860" s="34">
        <v>11872</v>
      </c>
      <c r="F33860" s="35">
        <v>23.64</v>
      </c>
      <c r="G33860" s="34">
        <v>173.3</v>
      </c>
    </row>
    <row r="33861" spans="1:7">
      <c r="A33861" s="32">
        <v>2018</v>
      </c>
      <c r="B33861" s="32">
        <v>6041</v>
      </c>
      <c r="C33861" s="33" t="s">
        <v>353</v>
      </c>
      <c r="D33861" s="33" t="s">
        <v>354</v>
      </c>
      <c r="E33861" s="34">
        <v>10560</v>
      </c>
      <c r="F33861" s="35">
        <v>23.45</v>
      </c>
      <c r="G33861" s="34">
        <v>176</v>
      </c>
    </row>
    <row r="33862" spans="1:7">
      <c r="A33862" s="32">
        <v>2018</v>
      </c>
      <c r="B33862" s="32">
        <v>6041</v>
      </c>
      <c r="C33862" s="33" t="s">
        <v>353</v>
      </c>
      <c r="D33862" s="33" t="s">
        <v>354</v>
      </c>
      <c r="E33862" s="34">
        <v>7076</v>
      </c>
      <c r="F33862" s="35">
        <v>23.64</v>
      </c>
      <c r="G33862" s="34">
        <v>173.3</v>
      </c>
    </row>
    <row r="33863" spans="1:7">
      <c r="A33863" s="32">
        <v>2018</v>
      </c>
      <c r="B33863" s="32">
        <v>6041</v>
      </c>
      <c r="C33863" s="33" t="s">
        <v>353</v>
      </c>
      <c r="D33863" s="33" t="s">
        <v>354</v>
      </c>
      <c r="E33863" s="34">
        <v>1701</v>
      </c>
      <c r="F33863" s="35">
        <v>23.45</v>
      </c>
      <c r="G33863" s="34">
        <v>176</v>
      </c>
    </row>
    <row r="33864" spans="1:7">
      <c r="A33864" s="32">
        <v>2018</v>
      </c>
      <c r="B33864" s="32">
        <v>6041</v>
      </c>
      <c r="C33864" s="33" t="s">
        <v>353</v>
      </c>
      <c r="D33864" s="33" t="s">
        <v>354</v>
      </c>
      <c r="E33864" s="34">
        <v>26985</v>
      </c>
      <c r="F33864" s="35">
        <v>25.71</v>
      </c>
      <c r="G33864" s="34">
        <v>174.1</v>
      </c>
    </row>
    <row r="33865" spans="1:7">
      <c r="A33865" s="32">
        <v>2018</v>
      </c>
      <c r="B33865" s="32">
        <v>6041</v>
      </c>
      <c r="C33865" s="33" t="s">
        <v>353</v>
      </c>
      <c r="D33865" s="33" t="s">
        <v>354</v>
      </c>
      <c r="E33865" s="34">
        <v>3464</v>
      </c>
      <c r="F33865" s="35">
        <v>21.98</v>
      </c>
      <c r="G33865" s="34">
        <v>199.4</v>
      </c>
    </row>
    <row r="33866" spans="1:7">
      <c r="A33866" s="32">
        <v>2018</v>
      </c>
      <c r="B33866" s="32">
        <v>6041</v>
      </c>
      <c r="C33866" s="33" t="s">
        <v>353</v>
      </c>
      <c r="D33866" s="33" t="s">
        <v>354</v>
      </c>
      <c r="E33866" s="34">
        <v>16386</v>
      </c>
      <c r="F33866" s="35">
        <v>22.98</v>
      </c>
      <c r="G33866" s="34">
        <v>181.5</v>
      </c>
    </row>
    <row r="33867" spans="1:7">
      <c r="A33867" s="32">
        <v>2018</v>
      </c>
      <c r="B33867" s="32">
        <v>6041</v>
      </c>
      <c r="C33867" s="33" t="s">
        <v>353</v>
      </c>
      <c r="D33867" s="33" t="s">
        <v>354</v>
      </c>
      <c r="E33867" s="34">
        <v>14070</v>
      </c>
      <c r="F33867" s="35">
        <v>23.04</v>
      </c>
      <c r="G33867" s="34">
        <v>181.4</v>
      </c>
    </row>
    <row r="33868" spans="1:7">
      <c r="A33868" s="32">
        <v>2018</v>
      </c>
      <c r="B33868" s="32">
        <v>6041</v>
      </c>
      <c r="C33868" s="33" t="s">
        <v>353</v>
      </c>
      <c r="D33868" s="33" t="s">
        <v>354</v>
      </c>
      <c r="E33868" s="34">
        <v>6750</v>
      </c>
      <c r="F33868" s="35">
        <v>23.01</v>
      </c>
      <c r="G33868" s="34">
        <v>166.3</v>
      </c>
    </row>
    <row r="33869" spans="1:7">
      <c r="A33869" s="32">
        <v>2018</v>
      </c>
      <c r="B33869" s="32">
        <v>6041</v>
      </c>
      <c r="C33869" s="33" t="s">
        <v>353</v>
      </c>
      <c r="D33869" s="33" t="s">
        <v>354</v>
      </c>
      <c r="E33869" s="34">
        <v>27784</v>
      </c>
      <c r="F33869" s="35">
        <v>25.26</v>
      </c>
      <c r="G33869" s="34">
        <v>164.5</v>
      </c>
    </row>
    <row r="33870" spans="1:7">
      <c r="A33870" s="32">
        <v>2018</v>
      </c>
      <c r="B33870" s="32">
        <v>6041</v>
      </c>
      <c r="C33870" s="33" t="s">
        <v>353</v>
      </c>
      <c r="D33870" s="33" t="s">
        <v>354</v>
      </c>
      <c r="E33870" s="34">
        <v>50885</v>
      </c>
      <c r="F33870" s="35">
        <v>25.14</v>
      </c>
      <c r="G33870" s="34">
        <v>192.7</v>
      </c>
    </row>
    <row r="33871" spans="1:7">
      <c r="A33871" s="32">
        <v>2018</v>
      </c>
      <c r="B33871" s="32">
        <v>6041</v>
      </c>
      <c r="C33871" s="33" t="s">
        <v>353</v>
      </c>
      <c r="D33871" s="33" t="s">
        <v>354</v>
      </c>
      <c r="E33871" s="34">
        <v>1522</v>
      </c>
      <c r="F33871" s="35">
        <v>22.58</v>
      </c>
      <c r="G33871" s="34">
        <v>164.6</v>
      </c>
    </row>
    <row r="33872" spans="1:7">
      <c r="A33872" s="32">
        <v>2018</v>
      </c>
      <c r="B33872" s="32">
        <v>6041</v>
      </c>
      <c r="C33872" s="33" t="s">
        <v>353</v>
      </c>
      <c r="D33872" s="33" t="s">
        <v>354</v>
      </c>
      <c r="E33872" s="34">
        <v>8134</v>
      </c>
      <c r="F33872" s="35">
        <v>22.55</v>
      </c>
      <c r="G33872" s="34">
        <v>187.7</v>
      </c>
    </row>
    <row r="33873" spans="1:7">
      <c r="A33873" s="32">
        <v>2018</v>
      </c>
      <c r="B33873" s="32">
        <v>6041</v>
      </c>
      <c r="C33873" s="33" t="s">
        <v>353</v>
      </c>
      <c r="D33873" s="33" t="s">
        <v>354</v>
      </c>
      <c r="E33873" s="34">
        <v>10541</v>
      </c>
      <c r="F33873" s="35">
        <v>25.14</v>
      </c>
      <c r="G33873" s="34">
        <v>192.7</v>
      </c>
    </row>
    <row r="33874" spans="1:7">
      <c r="A33874" s="32">
        <v>2018</v>
      </c>
      <c r="B33874" s="32">
        <v>6041</v>
      </c>
      <c r="C33874" s="33" t="s">
        <v>353</v>
      </c>
      <c r="D33874" s="33" t="s">
        <v>354</v>
      </c>
      <c r="E33874" s="34">
        <v>3347</v>
      </c>
      <c r="F33874" s="35">
        <v>22.91</v>
      </c>
      <c r="G33874" s="34">
        <v>177</v>
      </c>
    </row>
    <row r="33875" spans="1:7">
      <c r="A33875" s="32">
        <v>2018</v>
      </c>
      <c r="B33875" s="32">
        <v>6041</v>
      </c>
      <c r="C33875" s="33" t="s">
        <v>353</v>
      </c>
      <c r="D33875" s="33" t="s">
        <v>354</v>
      </c>
      <c r="E33875" s="34">
        <v>4853</v>
      </c>
      <c r="F33875" s="35">
        <v>22.92</v>
      </c>
      <c r="G33875" s="34">
        <v>189.5</v>
      </c>
    </row>
    <row r="33876" spans="1:7">
      <c r="A33876" s="32">
        <v>2018</v>
      </c>
      <c r="B33876" s="32">
        <v>6041</v>
      </c>
      <c r="C33876" s="33" t="s">
        <v>565</v>
      </c>
      <c r="D33876" s="33" t="s">
        <v>566</v>
      </c>
      <c r="E33876" s="34">
        <v>1548</v>
      </c>
      <c r="F33876" s="35">
        <v>5.82</v>
      </c>
      <c r="G33876" s="34">
        <v>1339</v>
      </c>
    </row>
    <row r="33877" spans="1:7">
      <c r="A33877" s="32">
        <v>2018</v>
      </c>
      <c r="B33877" s="32">
        <v>6041</v>
      </c>
      <c r="C33877" s="33" t="s">
        <v>565</v>
      </c>
      <c r="D33877" s="33" t="s">
        <v>566</v>
      </c>
      <c r="E33877" s="34">
        <v>1031</v>
      </c>
      <c r="F33877" s="35">
        <v>5.82</v>
      </c>
      <c r="G33877" s="34">
        <v>1335</v>
      </c>
    </row>
    <row r="33878" spans="1:7">
      <c r="A33878" s="32">
        <v>2018</v>
      </c>
      <c r="B33878" s="32">
        <v>6042</v>
      </c>
      <c r="C33878" s="33" t="s">
        <v>563</v>
      </c>
      <c r="D33878" s="33" t="s">
        <v>564</v>
      </c>
      <c r="E33878" s="34">
        <v>4857383</v>
      </c>
      <c r="F33878" s="35">
        <v>1.022</v>
      </c>
      <c r="G33878" s="34">
        <v>627.70000000000005</v>
      </c>
    </row>
    <row r="33879" spans="1:7">
      <c r="A33879" s="32">
        <v>2018</v>
      </c>
      <c r="B33879" s="32">
        <v>6043</v>
      </c>
      <c r="C33879" s="33" t="s">
        <v>563</v>
      </c>
      <c r="D33879" s="33" t="s">
        <v>564</v>
      </c>
      <c r="E33879" s="34">
        <v>5221960</v>
      </c>
      <c r="F33879" s="35">
        <v>1.022</v>
      </c>
      <c r="G33879" s="34">
        <v>627.70000000000005</v>
      </c>
    </row>
    <row r="33880" spans="1:7">
      <c r="A33880" s="32">
        <v>2018</v>
      </c>
      <c r="B33880" s="32">
        <v>6046</v>
      </c>
      <c r="C33880" s="33" t="s">
        <v>565</v>
      </c>
      <c r="D33880" s="33" t="s">
        <v>566</v>
      </c>
      <c r="E33880" s="34">
        <v>819</v>
      </c>
      <c r="F33880" s="35">
        <v>5.75</v>
      </c>
      <c r="G33880" s="34">
        <v>1469</v>
      </c>
    </row>
    <row r="33881" spans="1:7">
      <c r="A33881" s="32">
        <v>2018</v>
      </c>
      <c r="B33881" s="32">
        <v>6046</v>
      </c>
      <c r="C33881" s="33" t="s">
        <v>563</v>
      </c>
      <c r="D33881" s="33" t="s">
        <v>564</v>
      </c>
      <c r="E33881" s="34">
        <v>19772</v>
      </c>
      <c r="F33881" s="35">
        <v>1.024</v>
      </c>
      <c r="G33881" s="34">
        <v>598.20000000000005</v>
      </c>
    </row>
    <row r="33882" spans="1:7">
      <c r="A33882" s="32">
        <v>2018</v>
      </c>
      <c r="B33882" s="32">
        <v>6052</v>
      </c>
      <c r="C33882" s="33" t="s">
        <v>565</v>
      </c>
      <c r="D33882" s="33" t="s">
        <v>566</v>
      </c>
      <c r="E33882" s="34">
        <v>5352</v>
      </c>
      <c r="F33882" s="35">
        <v>5.8</v>
      </c>
      <c r="G33882" s="34">
        <v>1323.7</v>
      </c>
    </row>
    <row r="33883" spans="1:7">
      <c r="A33883" s="32">
        <v>2018</v>
      </c>
      <c r="B33883" s="32">
        <v>6052</v>
      </c>
      <c r="C33883" s="33" t="s">
        <v>353</v>
      </c>
      <c r="D33883" s="33" t="s">
        <v>354</v>
      </c>
      <c r="E33883" s="34">
        <v>36785</v>
      </c>
      <c r="F33883" s="35">
        <v>22.678000000000001</v>
      </c>
      <c r="G33883" s="34">
        <v>327.10000000000002</v>
      </c>
    </row>
    <row r="33884" spans="1:7">
      <c r="A33884" s="32">
        <v>2018</v>
      </c>
      <c r="B33884" s="32">
        <v>6052</v>
      </c>
      <c r="C33884" s="33" t="s">
        <v>353</v>
      </c>
      <c r="D33884" s="33" t="s">
        <v>354</v>
      </c>
      <c r="E33884" s="34">
        <v>89789</v>
      </c>
      <c r="F33884" s="35">
        <v>23.616</v>
      </c>
      <c r="G33884" s="34">
        <v>352.5</v>
      </c>
    </row>
    <row r="33885" spans="1:7">
      <c r="A33885" s="32">
        <v>2018</v>
      </c>
      <c r="B33885" s="32">
        <v>6055</v>
      </c>
      <c r="C33885" s="33" t="s">
        <v>363</v>
      </c>
      <c r="D33885" s="33" t="s">
        <v>354</v>
      </c>
      <c r="E33885" s="34">
        <v>16210</v>
      </c>
      <c r="F33885" s="35">
        <v>16.32</v>
      </c>
      <c r="G33885" s="34" t="s">
        <v>364</v>
      </c>
    </row>
    <row r="33886" spans="1:7">
      <c r="A33886" s="32">
        <v>2018</v>
      </c>
      <c r="B33886" s="32">
        <v>6055</v>
      </c>
      <c r="C33886" s="33" t="s">
        <v>363</v>
      </c>
      <c r="D33886" s="33" t="s">
        <v>354</v>
      </c>
      <c r="E33886" s="34">
        <v>147164</v>
      </c>
      <c r="F33886" s="35">
        <v>16.86</v>
      </c>
      <c r="G33886" s="34" t="s">
        <v>364</v>
      </c>
    </row>
    <row r="33887" spans="1:7">
      <c r="A33887" s="32">
        <v>2018</v>
      </c>
      <c r="B33887" s="32">
        <v>6055</v>
      </c>
      <c r="C33887" s="33" t="s">
        <v>563</v>
      </c>
      <c r="D33887" s="33" t="s">
        <v>564</v>
      </c>
      <c r="E33887" s="34">
        <v>106081</v>
      </c>
      <c r="F33887" s="35">
        <v>1.07</v>
      </c>
      <c r="G33887" s="34" t="s">
        <v>364</v>
      </c>
    </row>
    <row r="33888" spans="1:7">
      <c r="A33888" s="32">
        <v>2018</v>
      </c>
      <c r="B33888" s="32">
        <v>6063</v>
      </c>
      <c r="C33888" s="33" t="s">
        <v>563</v>
      </c>
      <c r="D33888" s="33" t="s">
        <v>564</v>
      </c>
      <c r="E33888" s="34">
        <v>8366</v>
      </c>
      <c r="F33888" s="35">
        <v>1.0580000000000001</v>
      </c>
      <c r="G33888" s="34">
        <v>877.8</v>
      </c>
    </row>
    <row r="33889" spans="1:7">
      <c r="A33889" s="32">
        <v>2018</v>
      </c>
      <c r="B33889" s="32">
        <v>6064</v>
      </c>
      <c r="C33889" s="33" t="s">
        <v>363</v>
      </c>
      <c r="D33889" s="33" t="s">
        <v>354</v>
      </c>
      <c r="E33889" s="34">
        <v>40559</v>
      </c>
      <c r="F33889" s="35">
        <v>17.09</v>
      </c>
      <c r="G33889" s="34">
        <v>168.5</v>
      </c>
    </row>
    <row r="33890" spans="1:7">
      <c r="A33890" s="32">
        <v>2018</v>
      </c>
      <c r="B33890" s="32">
        <v>6064</v>
      </c>
      <c r="C33890" s="33" t="s">
        <v>565</v>
      </c>
      <c r="D33890" s="33" t="s">
        <v>566</v>
      </c>
      <c r="E33890" s="34">
        <v>4841</v>
      </c>
      <c r="F33890" s="35">
        <v>5.8</v>
      </c>
      <c r="G33890" s="34">
        <v>1396</v>
      </c>
    </row>
    <row r="33891" spans="1:7">
      <c r="A33891" s="32">
        <v>2018</v>
      </c>
      <c r="B33891" s="32">
        <v>6064</v>
      </c>
      <c r="C33891" s="33" t="s">
        <v>563</v>
      </c>
      <c r="D33891" s="33" t="s">
        <v>564</v>
      </c>
      <c r="E33891" s="34">
        <v>8212</v>
      </c>
      <c r="F33891" s="35">
        <v>1.02</v>
      </c>
      <c r="G33891" s="34">
        <v>787.2</v>
      </c>
    </row>
    <row r="33892" spans="1:7">
      <c r="A33892" s="32">
        <v>2018</v>
      </c>
      <c r="B33892" s="32">
        <v>6065</v>
      </c>
      <c r="C33892" s="33" t="s">
        <v>363</v>
      </c>
      <c r="D33892" s="33" t="s">
        <v>354</v>
      </c>
      <c r="E33892" s="34">
        <v>16292</v>
      </c>
      <c r="F33892" s="35">
        <v>16.95</v>
      </c>
      <c r="G33892" s="34">
        <v>150.80000000000001</v>
      </c>
    </row>
    <row r="33893" spans="1:7">
      <c r="A33893" s="32">
        <v>2018</v>
      </c>
      <c r="B33893" s="32">
        <v>6065</v>
      </c>
      <c r="C33893" s="33" t="s">
        <v>565</v>
      </c>
      <c r="D33893" s="33" t="s">
        <v>566</v>
      </c>
      <c r="E33893" s="34">
        <v>2076</v>
      </c>
      <c r="F33893" s="35">
        <v>5.75</v>
      </c>
      <c r="G33893" s="34">
        <v>1387.9</v>
      </c>
    </row>
    <row r="33894" spans="1:7">
      <c r="A33894" s="32">
        <v>2018</v>
      </c>
      <c r="B33894" s="32">
        <v>6065</v>
      </c>
      <c r="C33894" s="33" t="s">
        <v>363</v>
      </c>
      <c r="D33894" s="33" t="s">
        <v>354</v>
      </c>
      <c r="E33894" s="34">
        <v>15926</v>
      </c>
      <c r="F33894" s="35">
        <v>16.98</v>
      </c>
      <c r="G33894" s="34">
        <v>154.19999999999999</v>
      </c>
    </row>
    <row r="33895" spans="1:7">
      <c r="A33895" s="32">
        <v>2018</v>
      </c>
      <c r="B33895" s="32">
        <v>6065</v>
      </c>
      <c r="C33895" s="33" t="s">
        <v>363</v>
      </c>
      <c r="D33895" s="33" t="s">
        <v>354</v>
      </c>
      <c r="E33895" s="34">
        <v>65224</v>
      </c>
      <c r="F33895" s="35">
        <v>17.18</v>
      </c>
      <c r="G33895" s="34">
        <v>153.9</v>
      </c>
    </row>
    <row r="33896" spans="1:7">
      <c r="A33896" s="32">
        <v>2018</v>
      </c>
      <c r="B33896" s="32">
        <v>6065</v>
      </c>
      <c r="C33896" s="33" t="s">
        <v>363</v>
      </c>
      <c r="D33896" s="33" t="s">
        <v>354</v>
      </c>
      <c r="E33896" s="34">
        <v>16477</v>
      </c>
      <c r="F33896" s="35">
        <v>17.850000000000001</v>
      </c>
      <c r="G33896" s="34">
        <v>154.80000000000001</v>
      </c>
    </row>
    <row r="33897" spans="1:7">
      <c r="A33897" s="32">
        <v>2018</v>
      </c>
      <c r="B33897" s="32">
        <v>6065</v>
      </c>
      <c r="C33897" s="33" t="s">
        <v>363</v>
      </c>
      <c r="D33897" s="33" t="s">
        <v>354</v>
      </c>
      <c r="E33897" s="34">
        <v>48742</v>
      </c>
      <c r="F33897" s="35">
        <v>17.21</v>
      </c>
      <c r="G33897" s="34">
        <v>139.6</v>
      </c>
    </row>
    <row r="33898" spans="1:7">
      <c r="A33898" s="32">
        <v>2018</v>
      </c>
      <c r="B33898" s="32">
        <v>6065</v>
      </c>
      <c r="C33898" s="33" t="s">
        <v>363</v>
      </c>
      <c r="D33898" s="33" t="s">
        <v>354</v>
      </c>
      <c r="E33898" s="34">
        <v>65121</v>
      </c>
      <c r="F33898" s="35">
        <v>17.57</v>
      </c>
      <c r="G33898" s="34">
        <v>160.1</v>
      </c>
    </row>
    <row r="33899" spans="1:7">
      <c r="A33899" s="32">
        <v>2018</v>
      </c>
      <c r="B33899" s="32">
        <v>6065</v>
      </c>
      <c r="C33899" s="33" t="s">
        <v>363</v>
      </c>
      <c r="D33899" s="33" t="s">
        <v>354</v>
      </c>
      <c r="E33899" s="34">
        <v>15844</v>
      </c>
      <c r="F33899" s="35">
        <v>17.940000000000001</v>
      </c>
      <c r="G33899" s="34">
        <v>154.1</v>
      </c>
    </row>
    <row r="33900" spans="1:7">
      <c r="A33900" s="32">
        <v>2018</v>
      </c>
      <c r="B33900" s="32">
        <v>6065</v>
      </c>
      <c r="C33900" s="33" t="s">
        <v>363</v>
      </c>
      <c r="D33900" s="33" t="s">
        <v>354</v>
      </c>
      <c r="E33900" s="34">
        <v>15101</v>
      </c>
      <c r="F33900" s="35">
        <v>17.95</v>
      </c>
      <c r="G33900" s="34">
        <v>155.80000000000001</v>
      </c>
    </row>
    <row r="33901" spans="1:7">
      <c r="A33901" s="32">
        <v>2018</v>
      </c>
      <c r="B33901" s="32">
        <v>6065</v>
      </c>
      <c r="C33901" s="33" t="s">
        <v>363</v>
      </c>
      <c r="D33901" s="33" t="s">
        <v>354</v>
      </c>
      <c r="E33901" s="34">
        <v>16074</v>
      </c>
      <c r="F33901" s="35">
        <v>16.899999999999999</v>
      </c>
      <c r="G33901" s="34">
        <v>143.4</v>
      </c>
    </row>
    <row r="33902" spans="1:7">
      <c r="A33902" s="32">
        <v>2018</v>
      </c>
      <c r="B33902" s="32">
        <v>6068</v>
      </c>
      <c r="C33902" s="33" t="s">
        <v>363</v>
      </c>
      <c r="D33902" s="33" t="s">
        <v>354</v>
      </c>
      <c r="E33902" s="34">
        <v>607539</v>
      </c>
      <c r="F33902" s="35">
        <v>16.731000000000002</v>
      </c>
      <c r="G33902" s="34">
        <v>176.1</v>
      </c>
    </row>
    <row r="33903" spans="1:7">
      <c r="A33903" s="32">
        <v>2018</v>
      </c>
      <c r="B33903" s="32">
        <v>6071</v>
      </c>
      <c r="C33903" s="33" t="s">
        <v>353</v>
      </c>
      <c r="D33903" s="33" t="s">
        <v>354</v>
      </c>
      <c r="E33903" s="34">
        <v>27167</v>
      </c>
      <c r="F33903" s="35">
        <v>23.713999999999999</v>
      </c>
      <c r="G33903" s="34">
        <v>202.6</v>
      </c>
    </row>
    <row r="33904" spans="1:7">
      <c r="A33904" s="32">
        <v>2018</v>
      </c>
      <c r="B33904" s="32">
        <v>6071</v>
      </c>
      <c r="C33904" s="33" t="s">
        <v>353</v>
      </c>
      <c r="D33904" s="33" t="s">
        <v>354</v>
      </c>
      <c r="E33904" s="34">
        <v>72047</v>
      </c>
      <c r="F33904" s="35">
        <v>22.994</v>
      </c>
      <c r="G33904" s="34">
        <v>202.4</v>
      </c>
    </row>
    <row r="33905" spans="1:7">
      <c r="A33905" s="32">
        <v>2018</v>
      </c>
      <c r="B33905" s="32">
        <v>6071</v>
      </c>
      <c r="C33905" s="33" t="s">
        <v>353</v>
      </c>
      <c r="D33905" s="33" t="s">
        <v>354</v>
      </c>
      <c r="E33905" s="34">
        <v>1604</v>
      </c>
      <c r="F33905" s="35">
        <v>23.49</v>
      </c>
      <c r="G33905" s="34">
        <v>205.3</v>
      </c>
    </row>
    <row r="33906" spans="1:7">
      <c r="A33906" s="32">
        <v>2018</v>
      </c>
      <c r="B33906" s="32">
        <v>6071</v>
      </c>
      <c r="C33906" s="33" t="s">
        <v>363</v>
      </c>
      <c r="D33906" s="33" t="s">
        <v>354</v>
      </c>
      <c r="E33906" s="34">
        <v>51013</v>
      </c>
      <c r="F33906" s="35">
        <v>18.042000000000002</v>
      </c>
      <c r="G33906" s="34">
        <v>216.7</v>
      </c>
    </row>
    <row r="33907" spans="1:7">
      <c r="A33907" s="32">
        <v>2018</v>
      </c>
      <c r="B33907" s="32">
        <v>6071</v>
      </c>
      <c r="C33907" s="33" t="s">
        <v>353</v>
      </c>
      <c r="D33907" s="33" t="s">
        <v>354</v>
      </c>
      <c r="E33907" s="34">
        <v>26289</v>
      </c>
      <c r="F33907" s="35">
        <v>22.966000000000001</v>
      </c>
      <c r="G33907" s="34">
        <v>183.3</v>
      </c>
    </row>
    <row r="33908" spans="1:7">
      <c r="A33908" s="32">
        <v>2018</v>
      </c>
      <c r="B33908" s="32">
        <v>6071</v>
      </c>
      <c r="C33908" s="33" t="s">
        <v>353</v>
      </c>
      <c r="D33908" s="33" t="s">
        <v>354</v>
      </c>
      <c r="E33908" s="34">
        <v>22344</v>
      </c>
      <c r="F33908" s="35">
        <v>22.228999999999999</v>
      </c>
      <c r="G33908" s="34">
        <v>195.7</v>
      </c>
    </row>
    <row r="33909" spans="1:7">
      <c r="A33909" s="32">
        <v>2018</v>
      </c>
      <c r="B33909" s="32">
        <v>6071</v>
      </c>
      <c r="C33909" s="33" t="s">
        <v>353</v>
      </c>
      <c r="D33909" s="33" t="s">
        <v>354</v>
      </c>
      <c r="E33909" s="34">
        <v>29477</v>
      </c>
      <c r="F33909" s="35">
        <v>22.847999999999999</v>
      </c>
      <c r="G33909" s="34">
        <v>175.1</v>
      </c>
    </row>
    <row r="33910" spans="1:7">
      <c r="A33910" s="32">
        <v>2018</v>
      </c>
      <c r="B33910" s="32">
        <v>6071</v>
      </c>
      <c r="C33910" s="33" t="s">
        <v>353</v>
      </c>
      <c r="D33910" s="33" t="s">
        <v>354</v>
      </c>
      <c r="E33910" s="34">
        <v>23005</v>
      </c>
      <c r="F33910" s="35">
        <v>23.55</v>
      </c>
      <c r="G33910" s="34">
        <v>163.30000000000001</v>
      </c>
    </row>
    <row r="33911" spans="1:7">
      <c r="A33911" s="32">
        <v>2018</v>
      </c>
      <c r="B33911" s="32">
        <v>6071</v>
      </c>
      <c r="C33911" s="33" t="s">
        <v>353</v>
      </c>
      <c r="D33911" s="33" t="s">
        <v>354</v>
      </c>
      <c r="E33911" s="34">
        <v>10916</v>
      </c>
      <c r="F33911" s="35">
        <v>21.995999999999999</v>
      </c>
      <c r="G33911" s="34">
        <v>184.5</v>
      </c>
    </row>
    <row r="33912" spans="1:7">
      <c r="A33912" s="32">
        <v>2018</v>
      </c>
      <c r="B33912" s="32">
        <v>6071</v>
      </c>
      <c r="C33912" s="33" t="s">
        <v>563</v>
      </c>
      <c r="D33912" s="33" t="s">
        <v>564</v>
      </c>
      <c r="E33912" s="34">
        <v>910992</v>
      </c>
      <c r="F33912" s="35">
        <v>1.0649999999999999</v>
      </c>
      <c r="G33912" s="34">
        <v>789.4</v>
      </c>
    </row>
    <row r="33913" spans="1:7">
      <c r="A33913" s="32">
        <v>2018</v>
      </c>
      <c r="B33913" s="32">
        <v>6073</v>
      </c>
      <c r="C33913" s="33" t="s">
        <v>565</v>
      </c>
      <c r="D33913" s="33" t="s">
        <v>566</v>
      </c>
      <c r="E33913" s="34">
        <v>4093</v>
      </c>
      <c r="F33913" s="35">
        <v>5.8</v>
      </c>
      <c r="G33913" s="34">
        <v>1280.5999999999999</v>
      </c>
    </row>
    <row r="33914" spans="1:7">
      <c r="A33914" s="32">
        <v>2018</v>
      </c>
      <c r="B33914" s="32">
        <v>6073</v>
      </c>
      <c r="C33914" s="33" t="s">
        <v>363</v>
      </c>
      <c r="D33914" s="33" t="s">
        <v>354</v>
      </c>
      <c r="E33914" s="34">
        <v>79868</v>
      </c>
      <c r="F33914" s="35">
        <v>17.925999999999998</v>
      </c>
      <c r="G33914" s="34">
        <v>251.6</v>
      </c>
    </row>
    <row r="33915" spans="1:7">
      <c r="A33915" s="32">
        <v>2018</v>
      </c>
      <c r="B33915" s="32">
        <v>6073</v>
      </c>
      <c r="C33915" s="33" t="s">
        <v>353</v>
      </c>
      <c r="D33915" s="33" t="s">
        <v>354</v>
      </c>
      <c r="E33915" s="34">
        <v>49146</v>
      </c>
      <c r="F33915" s="35">
        <v>22.673999999999999</v>
      </c>
      <c r="G33915" s="34">
        <v>368</v>
      </c>
    </row>
    <row r="33916" spans="1:7">
      <c r="A33916" s="32">
        <v>2018</v>
      </c>
      <c r="B33916" s="32">
        <v>6073</v>
      </c>
      <c r="C33916" s="33" t="s">
        <v>563</v>
      </c>
      <c r="D33916" s="33" t="s">
        <v>564</v>
      </c>
      <c r="E33916" s="34">
        <v>4161648</v>
      </c>
      <c r="F33916" s="35">
        <v>1.01</v>
      </c>
      <c r="G33916" s="34">
        <v>409.9</v>
      </c>
    </row>
    <row r="33917" spans="1:7">
      <c r="A33917" s="32">
        <v>2018</v>
      </c>
      <c r="B33917" s="32">
        <v>6074</v>
      </c>
      <c r="C33917" s="33" t="s">
        <v>563</v>
      </c>
      <c r="D33917" s="33" t="s">
        <v>564</v>
      </c>
      <c r="E33917" s="34">
        <v>7972</v>
      </c>
      <c r="F33917" s="35">
        <v>1</v>
      </c>
      <c r="G33917" s="34">
        <v>430.1</v>
      </c>
    </row>
    <row r="33918" spans="1:7">
      <c r="A33918" s="32">
        <v>2018</v>
      </c>
      <c r="B33918" s="32">
        <v>6076</v>
      </c>
      <c r="C33918" s="33" t="s">
        <v>363</v>
      </c>
      <c r="D33918" s="33" t="s">
        <v>354</v>
      </c>
      <c r="E33918" s="34">
        <v>234726</v>
      </c>
      <c r="F33918" s="35">
        <v>17.207999999999998</v>
      </c>
      <c r="G33918" s="34" t="s">
        <v>364</v>
      </c>
    </row>
    <row r="33919" spans="1:7">
      <c r="A33919" s="32">
        <v>2018</v>
      </c>
      <c r="B33919" s="32">
        <v>6076</v>
      </c>
      <c r="C33919" s="33" t="s">
        <v>363</v>
      </c>
      <c r="D33919" s="33" t="s">
        <v>354</v>
      </c>
      <c r="E33919" s="34">
        <v>541546</v>
      </c>
      <c r="F33919" s="35">
        <v>17.126000000000001</v>
      </c>
      <c r="G33919" s="34" t="s">
        <v>364</v>
      </c>
    </row>
    <row r="33920" spans="1:7">
      <c r="A33920" s="32">
        <v>2018</v>
      </c>
      <c r="B33920" s="32">
        <v>6076</v>
      </c>
      <c r="C33920" s="33" t="s">
        <v>565</v>
      </c>
      <c r="D33920" s="33" t="s">
        <v>566</v>
      </c>
      <c r="E33920" s="34">
        <v>252</v>
      </c>
      <c r="F33920" s="35">
        <v>5.92</v>
      </c>
      <c r="G33920" s="34" t="s">
        <v>364</v>
      </c>
    </row>
    <row r="33921" spans="1:7">
      <c r="A33921" s="32">
        <v>2018</v>
      </c>
      <c r="B33921" s="32">
        <v>6077</v>
      </c>
      <c r="C33921" s="33" t="s">
        <v>563</v>
      </c>
      <c r="D33921" s="33" t="s">
        <v>564</v>
      </c>
      <c r="E33921" s="34">
        <v>15128</v>
      </c>
      <c r="F33921" s="35">
        <v>1.089</v>
      </c>
      <c r="G33921" s="34">
        <v>414.3</v>
      </c>
    </row>
    <row r="33922" spans="1:7">
      <c r="A33922" s="32">
        <v>2018</v>
      </c>
      <c r="B33922" s="32">
        <v>6077</v>
      </c>
      <c r="C33922" s="33" t="s">
        <v>363</v>
      </c>
      <c r="D33922" s="33" t="s">
        <v>354</v>
      </c>
      <c r="E33922" s="34">
        <v>32850</v>
      </c>
      <c r="F33922" s="35">
        <v>16.989000000000001</v>
      </c>
      <c r="G33922" s="34">
        <v>104.4</v>
      </c>
    </row>
    <row r="33923" spans="1:7">
      <c r="A33923" s="32">
        <v>2018</v>
      </c>
      <c r="B33923" s="32">
        <v>6077</v>
      </c>
      <c r="C33923" s="33" t="s">
        <v>363</v>
      </c>
      <c r="D33923" s="33" t="s">
        <v>354</v>
      </c>
      <c r="E33923" s="34">
        <v>33386</v>
      </c>
      <c r="F33923" s="35">
        <v>16.681999999999999</v>
      </c>
      <c r="G33923" s="34">
        <v>105.2</v>
      </c>
    </row>
    <row r="33924" spans="1:7">
      <c r="A33924" s="32">
        <v>2018</v>
      </c>
      <c r="B33924" s="32">
        <v>6077</v>
      </c>
      <c r="C33924" s="33" t="s">
        <v>363</v>
      </c>
      <c r="D33924" s="33" t="s">
        <v>354</v>
      </c>
      <c r="E33924" s="34">
        <v>16708</v>
      </c>
      <c r="F33924" s="35">
        <v>16.916</v>
      </c>
      <c r="G33924" s="34">
        <v>98.4</v>
      </c>
    </row>
    <row r="33925" spans="1:7">
      <c r="A33925" s="32">
        <v>2018</v>
      </c>
      <c r="B33925" s="32">
        <v>6077</v>
      </c>
      <c r="C33925" s="33" t="s">
        <v>363</v>
      </c>
      <c r="D33925" s="33" t="s">
        <v>354</v>
      </c>
      <c r="E33925" s="34">
        <v>33894</v>
      </c>
      <c r="F33925" s="35">
        <v>16.724</v>
      </c>
      <c r="G33925" s="34">
        <v>98.1</v>
      </c>
    </row>
    <row r="33926" spans="1:7">
      <c r="A33926" s="32">
        <v>2018</v>
      </c>
      <c r="B33926" s="32">
        <v>6077</v>
      </c>
      <c r="C33926" s="33" t="s">
        <v>363</v>
      </c>
      <c r="D33926" s="33" t="s">
        <v>354</v>
      </c>
      <c r="E33926" s="34">
        <v>34448</v>
      </c>
      <c r="F33926" s="35">
        <v>17.053000000000001</v>
      </c>
      <c r="G33926" s="34">
        <v>97.1</v>
      </c>
    </row>
    <row r="33927" spans="1:7">
      <c r="A33927" s="32">
        <v>2018</v>
      </c>
      <c r="B33927" s="32">
        <v>6077</v>
      </c>
      <c r="C33927" s="33" t="s">
        <v>363</v>
      </c>
      <c r="D33927" s="33" t="s">
        <v>354</v>
      </c>
      <c r="E33927" s="34">
        <v>33936</v>
      </c>
      <c r="F33927" s="35">
        <v>16.959</v>
      </c>
      <c r="G33927" s="34">
        <v>98.4</v>
      </c>
    </row>
    <row r="33928" spans="1:7">
      <c r="A33928" s="32">
        <v>2018</v>
      </c>
      <c r="B33928" s="32">
        <v>6077</v>
      </c>
      <c r="C33928" s="33" t="s">
        <v>363</v>
      </c>
      <c r="D33928" s="33" t="s">
        <v>354</v>
      </c>
      <c r="E33928" s="34">
        <v>34135</v>
      </c>
      <c r="F33928" s="35">
        <v>16.811</v>
      </c>
      <c r="G33928" s="34">
        <v>98.7</v>
      </c>
    </row>
    <row r="33929" spans="1:7">
      <c r="A33929" s="32">
        <v>2018</v>
      </c>
      <c r="B33929" s="32">
        <v>6077</v>
      </c>
      <c r="C33929" s="33" t="s">
        <v>363</v>
      </c>
      <c r="D33929" s="33" t="s">
        <v>354</v>
      </c>
      <c r="E33929" s="34">
        <v>83879</v>
      </c>
      <c r="F33929" s="35">
        <v>17.056999999999999</v>
      </c>
      <c r="G33929" s="34">
        <v>99.9</v>
      </c>
    </row>
    <row r="33930" spans="1:7">
      <c r="A33930" s="32">
        <v>2018</v>
      </c>
      <c r="B33930" s="32">
        <v>6077</v>
      </c>
      <c r="C33930" s="33" t="s">
        <v>363</v>
      </c>
      <c r="D33930" s="33" t="s">
        <v>354</v>
      </c>
      <c r="E33930" s="34">
        <v>153112</v>
      </c>
      <c r="F33930" s="35">
        <v>17.221</v>
      </c>
      <c r="G33930" s="34">
        <v>103.2</v>
      </c>
    </row>
    <row r="33931" spans="1:7">
      <c r="A33931" s="32">
        <v>2018</v>
      </c>
      <c r="B33931" s="32">
        <v>6081</v>
      </c>
      <c r="C33931" s="33" t="s">
        <v>563</v>
      </c>
      <c r="D33931" s="33" t="s">
        <v>564</v>
      </c>
      <c r="E33931" s="34">
        <v>2500</v>
      </c>
      <c r="F33931" s="35">
        <v>1.0249999999999999</v>
      </c>
      <c r="G33931" s="34">
        <v>464.5</v>
      </c>
    </row>
    <row r="33932" spans="1:7">
      <c r="A33932" s="32">
        <v>2018</v>
      </c>
      <c r="B33932" s="32">
        <v>6081</v>
      </c>
      <c r="C33932" s="33" t="s">
        <v>563</v>
      </c>
      <c r="D33932" s="33" t="s">
        <v>564</v>
      </c>
      <c r="E33932" s="34">
        <v>16500</v>
      </c>
      <c r="F33932" s="35">
        <v>1.0249999999999999</v>
      </c>
      <c r="G33932" s="34">
        <v>601.5</v>
      </c>
    </row>
    <row r="33933" spans="1:7">
      <c r="A33933" s="32">
        <v>2018</v>
      </c>
      <c r="B33933" s="32">
        <v>6081</v>
      </c>
      <c r="C33933" s="33" t="s">
        <v>563</v>
      </c>
      <c r="D33933" s="33" t="s">
        <v>564</v>
      </c>
      <c r="E33933" s="34">
        <v>6700</v>
      </c>
      <c r="F33933" s="35">
        <v>1.0249999999999999</v>
      </c>
      <c r="G33933" s="34">
        <v>870.2</v>
      </c>
    </row>
    <row r="33934" spans="1:7">
      <c r="A33934" s="32">
        <v>2018</v>
      </c>
      <c r="B33934" s="32">
        <v>6082</v>
      </c>
      <c r="C33934" s="33" t="s">
        <v>353</v>
      </c>
      <c r="D33934" s="33" t="s">
        <v>354</v>
      </c>
      <c r="E33934" s="34">
        <v>13987</v>
      </c>
      <c r="F33934" s="35">
        <v>26.21</v>
      </c>
      <c r="G33934" s="34" t="s">
        <v>364</v>
      </c>
    </row>
    <row r="33935" spans="1:7">
      <c r="A33935" s="32">
        <v>2018</v>
      </c>
      <c r="B33935" s="32">
        <v>6082</v>
      </c>
      <c r="C33935" s="33" t="s">
        <v>353</v>
      </c>
      <c r="D33935" s="33" t="s">
        <v>354</v>
      </c>
      <c r="E33935" s="34">
        <v>56283</v>
      </c>
      <c r="F33935" s="35">
        <v>26.12</v>
      </c>
      <c r="G33935" s="34" t="s">
        <v>364</v>
      </c>
    </row>
    <row r="33936" spans="1:7">
      <c r="A33936" s="32">
        <v>2018</v>
      </c>
      <c r="B33936" s="32">
        <v>6082</v>
      </c>
      <c r="C33936" s="33" t="s">
        <v>565</v>
      </c>
      <c r="D33936" s="33" t="s">
        <v>566</v>
      </c>
      <c r="E33936" s="34">
        <v>2381</v>
      </c>
      <c r="F33936" s="35">
        <v>5.7750000000000004</v>
      </c>
      <c r="G33936" s="34" t="s">
        <v>364</v>
      </c>
    </row>
    <row r="33937" spans="1:7">
      <c r="A33937" s="32">
        <v>2018</v>
      </c>
      <c r="B33937" s="32">
        <v>6085</v>
      </c>
      <c r="C33937" s="33" t="s">
        <v>363</v>
      </c>
      <c r="D33937" s="33" t="s">
        <v>354</v>
      </c>
      <c r="E33937" s="34">
        <v>203611</v>
      </c>
      <c r="F33937" s="35">
        <v>18.116</v>
      </c>
      <c r="G33937" s="34">
        <v>174.7</v>
      </c>
    </row>
    <row r="33938" spans="1:7">
      <c r="A33938" s="32">
        <v>2018</v>
      </c>
      <c r="B33938" s="32">
        <v>6085</v>
      </c>
      <c r="C33938" s="33" t="s">
        <v>353</v>
      </c>
      <c r="D33938" s="33" t="s">
        <v>354</v>
      </c>
      <c r="E33938" s="34">
        <v>162436</v>
      </c>
      <c r="F33938" s="35">
        <v>21.771999999999998</v>
      </c>
      <c r="G33938" s="34">
        <v>267</v>
      </c>
    </row>
    <row r="33939" spans="1:7">
      <c r="A33939" s="32">
        <v>2018</v>
      </c>
      <c r="B33939" s="32">
        <v>6085</v>
      </c>
      <c r="C33939" s="33" t="s">
        <v>563</v>
      </c>
      <c r="D33939" s="33" t="s">
        <v>564</v>
      </c>
      <c r="E33939" s="34">
        <v>15740</v>
      </c>
      <c r="F33939" s="35">
        <v>1.024</v>
      </c>
      <c r="G33939" s="34">
        <v>471.4</v>
      </c>
    </row>
    <row r="33940" spans="1:7">
      <c r="A33940" s="32">
        <v>2018</v>
      </c>
      <c r="B33940" s="32">
        <v>6089</v>
      </c>
      <c r="C33940" s="33" t="s">
        <v>563</v>
      </c>
      <c r="D33940" s="33" t="s">
        <v>564</v>
      </c>
      <c r="E33940" s="34">
        <v>151</v>
      </c>
      <c r="F33940" s="35">
        <v>1.214</v>
      </c>
      <c r="G33940" s="34">
        <v>510.6</v>
      </c>
    </row>
    <row r="33941" spans="1:7">
      <c r="A33941" s="32">
        <v>2018</v>
      </c>
      <c r="B33941" s="32">
        <v>6089</v>
      </c>
      <c r="C33941" s="33" t="s">
        <v>563</v>
      </c>
      <c r="D33941" s="33" t="s">
        <v>564</v>
      </c>
      <c r="E33941" s="34">
        <v>318</v>
      </c>
      <c r="F33941" s="35">
        <v>1.214</v>
      </c>
      <c r="G33941" s="34">
        <v>593.20000000000005</v>
      </c>
    </row>
    <row r="33942" spans="1:7">
      <c r="A33942" s="32">
        <v>2018</v>
      </c>
      <c r="B33942" s="32">
        <v>6089</v>
      </c>
      <c r="C33942" s="33" t="s">
        <v>362</v>
      </c>
      <c r="D33942" s="33" t="s">
        <v>354</v>
      </c>
      <c r="E33942" s="34">
        <v>26063</v>
      </c>
      <c r="F33942" s="35">
        <v>13.62</v>
      </c>
      <c r="G33942" s="34">
        <v>192.2</v>
      </c>
    </row>
    <row r="33943" spans="1:7">
      <c r="A33943" s="32">
        <v>2018</v>
      </c>
      <c r="B33943" s="32">
        <v>6090</v>
      </c>
      <c r="C33943" s="33" t="s">
        <v>363</v>
      </c>
      <c r="D33943" s="33" t="s">
        <v>354</v>
      </c>
      <c r="E33943" s="34">
        <v>196606</v>
      </c>
      <c r="F33943" s="35">
        <v>17.992999999999999</v>
      </c>
      <c r="G33943" s="34">
        <v>231.2</v>
      </c>
    </row>
    <row r="33944" spans="1:7">
      <c r="A33944" s="32">
        <v>2018</v>
      </c>
      <c r="B33944" s="32">
        <v>6090</v>
      </c>
      <c r="C33944" s="33" t="s">
        <v>363</v>
      </c>
      <c r="D33944" s="33" t="s">
        <v>354</v>
      </c>
      <c r="E33944" s="34">
        <v>82805</v>
      </c>
      <c r="F33944" s="35">
        <v>17.98</v>
      </c>
      <c r="G33944" s="34">
        <v>229.4</v>
      </c>
    </row>
    <row r="33945" spans="1:7">
      <c r="A33945" s="32">
        <v>2018</v>
      </c>
      <c r="B33945" s="32">
        <v>6090</v>
      </c>
      <c r="C33945" s="33" t="s">
        <v>363</v>
      </c>
      <c r="D33945" s="33" t="s">
        <v>354</v>
      </c>
      <c r="E33945" s="34">
        <v>244922</v>
      </c>
      <c r="F33945" s="35">
        <v>16.893999999999998</v>
      </c>
      <c r="G33945" s="34">
        <v>226.4</v>
      </c>
    </row>
    <row r="33946" spans="1:7">
      <c r="A33946" s="32">
        <v>2018</v>
      </c>
      <c r="B33946" s="32">
        <v>6090</v>
      </c>
      <c r="C33946" s="33" t="s">
        <v>363</v>
      </c>
      <c r="D33946" s="33" t="s">
        <v>354</v>
      </c>
      <c r="E33946" s="34">
        <v>233</v>
      </c>
      <c r="F33946" s="35">
        <v>17.91</v>
      </c>
      <c r="G33946" s="34">
        <v>230.2</v>
      </c>
    </row>
    <row r="33947" spans="1:7">
      <c r="A33947" s="32">
        <v>2018</v>
      </c>
      <c r="B33947" s="32">
        <v>6090</v>
      </c>
      <c r="C33947" s="33" t="s">
        <v>363</v>
      </c>
      <c r="D33947" s="33" t="s">
        <v>354</v>
      </c>
      <c r="E33947" s="34">
        <v>29736</v>
      </c>
      <c r="F33947" s="35">
        <v>17.975000000000001</v>
      </c>
      <c r="G33947" s="34">
        <v>229</v>
      </c>
    </row>
    <row r="33948" spans="1:7">
      <c r="A33948" s="32">
        <v>2018</v>
      </c>
      <c r="B33948" s="32">
        <v>6090</v>
      </c>
      <c r="C33948" s="33" t="s">
        <v>363</v>
      </c>
      <c r="D33948" s="33" t="s">
        <v>354</v>
      </c>
      <c r="E33948" s="34">
        <v>55950</v>
      </c>
      <c r="F33948" s="35">
        <v>17.951000000000001</v>
      </c>
      <c r="G33948" s="34">
        <v>233.1</v>
      </c>
    </row>
    <row r="33949" spans="1:7">
      <c r="A33949" s="32">
        <v>2018</v>
      </c>
      <c r="B33949" s="32">
        <v>6090</v>
      </c>
      <c r="C33949" s="33" t="s">
        <v>363</v>
      </c>
      <c r="D33949" s="33" t="s">
        <v>354</v>
      </c>
      <c r="E33949" s="34">
        <v>27647</v>
      </c>
      <c r="F33949" s="35">
        <v>17.417000000000002</v>
      </c>
      <c r="G33949" s="34">
        <v>236.2</v>
      </c>
    </row>
    <row r="33950" spans="1:7">
      <c r="A33950" s="32">
        <v>2018</v>
      </c>
      <c r="B33950" s="32">
        <v>6090</v>
      </c>
      <c r="C33950" s="33" t="s">
        <v>565</v>
      </c>
      <c r="D33950" s="33" t="s">
        <v>566</v>
      </c>
      <c r="E33950" s="34">
        <v>715</v>
      </c>
      <c r="F33950" s="35">
        <v>5.8040000000000003</v>
      </c>
      <c r="G33950" s="34">
        <v>1418</v>
      </c>
    </row>
    <row r="33951" spans="1:7">
      <c r="A33951" s="32">
        <v>2018</v>
      </c>
      <c r="B33951" s="32">
        <v>6090</v>
      </c>
      <c r="C33951" s="33" t="s">
        <v>363</v>
      </c>
      <c r="D33951" s="33" t="s">
        <v>354</v>
      </c>
      <c r="E33951" s="34">
        <v>58191</v>
      </c>
      <c r="F33951" s="35">
        <v>16.893999999999998</v>
      </c>
      <c r="G33951" s="34">
        <v>226.4</v>
      </c>
    </row>
    <row r="33952" spans="1:7">
      <c r="A33952" s="32">
        <v>2018</v>
      </c>
      <c r="B33952" s="32">
        <v>6090</v>
      </c>
      <c r="C33952" s="33" t="s">
        <v>363</v>
      </c>
      <c r="D33952" s="33" t="s">
        <v>354</v>
      </c>
      <c r="E33952" s="34">
        <v>28225</v>
      </c>
      <c r="F33952" s="35">
        <v>17.98</v>
      </c>
      <c r="G33952" s="34">
        <v>229.4</v>
      </c>
    </row>
    <row r="33953" spans="1:7">
      <c r="A33953" s="32">
        <v>2018</v>
      </c>
      <c r="B33953" s="32">
        <v>6094</v>
      </c>
      <c r="C33953" s="33" t="s">
        <v>353</v>
      </c>
      <c r="D33953" s="33" t="s">
        <v>354</v>
      </c>
      <c r="E33953" s="34">
        <v>23317</v>
      </c>
      <c r="F33953" s="35">
        <v>25.1</v>
      </c>
      <c r="G33953" s="34" t="s">
        <v>364</v>
      </c>
    </row>
    <row r="33954" spans="1:7">
      <c r="A33954" s="32">
        <v>2018</v>
      </c>
      <c r="B33954" s="32">
        <v>6094</v>
      </c>
      <c r="C33954" s="33" t="s">
        <v>353</v>
      </c>
      <c r="D33954" s="33" t="s">
        <v>354</v>
      </c>
      <c r="E33954" s="34">
        <v>43809</v>
      </c>
      <c r="F33954" s="35">
        <v>25.045999999999999</v>
      </c>
      <c r="G33954" s="34" t="s">
        <v>364</v>
      </c>
    </row>
    <row r="33955" spans="1:7">
      <c r="A33955" s="32">
        <v>2018</v>
      </c>
      <c r="B33955" s="32">
        <v>6094</v>
      </c>
      <c r="C33955" s="33" t="s">
        <v>353</v>
      </c>
      <c r="D33955" s="33" t="s">
        <v>354</v>
      </c>
      <c r="E33955" s="34">
        <v>61806</v>
      </c>
      <c r="F33955" s="35">
        <v>25.283999999999999</v>
      </c>
      <c r="G33955" s="34" t="s">
        <v>364</v>
      </c>
    </row>
    <row r="33956" spans="1:7">
      <c r="A33956" s="32">
        <v>2018</v>
      </c>
      <c r="B33956" s="32">
        <v>6094</v>
      </c>
      <c r="C33956" s="33" t="s">
        <v>565</v>
      </c>
      <c r="D33956" s="33" t="s">
        <v>566</v>
      </c>
      <c r="E33956" s="34">
        <v>19168</v>
      </c>
      <c r="F33956" s="35">
        <v>5.8</v>
      </c>
      <c r="G33956" s="34" t="s">
        <v>364</v>
      </c>
    </row>
    <row r="33957" spans="1:7">
      <c r="A33957" s="32">
        <v>2018</v>
      </c>
      <c r="B33957" s="32">
        <v>6095</v>
      </c>
      <c r="C33957" s="33" t="s">
        <v>363</v>
      </c>
      <c r="D33957" s="33" t="s">
        <v>354</v>
      </c>
      <c r="E33957" s="34">
        <v>216605</v>
      </c>
      <c r="F33957" s="35">
        <v>17.166</v>
      </c>
      <c r="G33957" s="34">
        <v>190.6</v>
      </c>
    </row>
    <row r="33958" spans="1:7">
      <c r="A33958" s="32">
        <v>2018</v>
      </c>
      <c r="B33958" s="32">
        <v>6096</v>
      </c>
      <c r="C33958" s="33" t="s">
        <v>363</v>
      </c>
      <c r="D33958" s="33" t="s">
        <v>354</v>
      </c>
      <c r="E33958" s="34">
        <v>62111</v>
      </c>
      <c r="F33958" s="35">
        <v>16.649999999999999</v>
      </c>
      <c r="G33958" s="34">
        <v>152.69999999999999</v>
      </c>
    </row>
    <row r="33959" spans="1:7">
      <c r="A33959" s="32">
        <v>2018</v>
      </c>
      <c r="B33959" s="32">
        <v>6096</v>
      </c>
      <c r="C33959" s="33" t="s">
        <v>363</v>
      </c>
      <c r="D33959" s="33" t="s">
        <v>354</v>
      </c>
      <c r="E33959" s="34">
        <v>48175</v>
      </c>
      <c r="F33959" s="35">
        <v>17.23</v>
      </c>
      <c r="G33959" s="34">
        <v>151.6</v>
      </c>
    </row>
    <row r="33960" spans="1:7">
      <c r="A33960" s="32">
        <v>2018</v>
      </c>
      <c r="B33960" s="32">
        <v>6096</v>
      </c>
      <c r="C33960" s="33" t="s">
        <v>363</v>
      </c>
      <c r="D33960" s="33" t="s">
        <v>354</v>
      </c>
      <c r="E33960" s="34">
        <v>173906</v>
      </c>
      <c r="F33960" s="35">
        <v>17.010000000000002</v>
      </c>
      <c r="G33960" s="34">
        <v>141.19999999999999</v>
      </c>
    </row>
    <row r="33961" spans="1:7">
      <c r="A33961" s="32">
        <v>2018</v>
      </c>
      <c r="B33961" s="32">
        <v>6096</v>
      </c>
      <c r="C33961" s="33" t="s">
        <v>363</v>
      </c>
      <c r="D33961" s="33" t="s">
        <v>354</v>
      </c>
      <c r="E33961" s="34">
        <v>78924</v>
      </c>
      <c r="F33961" s="35">
        <v>17.11</v>
      </c>
      <c r="G33961" s="34">
        <v>147.6</v>
      </c>
    </row>
    <row r="33962" spans="1:7">
      <c r="A33962" s="32">
        <v>2018</v>
      </c>
      <c r="B33962" s="32">
        <v>6096</v>
      </c>
      <c r="C33962" s="33" t="s">
        <v>563</v>
      </c>
      <c r="D33962" s="33" t="s">
        <v>564</v>
      </c>
      <c r="E33962" s="34">
        <v>3182</v>
      </c>
      <c r="F33962" s="35">
        <v>1.05</v>
      </c>
      <c r="G33962" s="34">
        <v>438.1</v>
      </c>
    </row>
    <row r="33963" spans="1:7">
      <c r="A33963" s="32">
        <v>2018</v>
      </c>
      <c r="B33963" s="32">
        <v>6098</v>
      </c>
      <c r="C33963" s="33" t="s">
        <v>363</v>
      </c>
      <c r="D33963" s="33" t="s">
        <v>354</v>
      </c>
      <c r="E33963" s="34">
        <v>194440</v>
      </c>
      <c r="F33963" s="35">
        <v>16.440000000000001</v>
      </c>
      <c r="G33963" s="34">
        <v>181.8</v>
      </c>
    </row>
    <row r="33964" spans="1:7">
      <c r="A33964" s="32">
        <v>2018</v>
      </c>
      <c r="B33964" s="32">
        <v>6101</v>
      </c>
      <c r="C33964" s="33" t="s">
        <v>565</v>
      </c>
      <c r="D33964" s="33" t="s">
        <v>566</v>
      </c>
      <c r="E33964" s="34">
        <v>1976</v>
      </c>
      <c r="F33964" s="35">
        <v>5.88</v>
      </c>
      <c r="G33964" s="34">
        <v>1776.5</v>
      </c>
    </row>
    <row r="33965" spans="1:7">
      <c r="A33965" s="32">
        <v>2018</v>
      </c>
      <c r="B33965" s="32">
        <v>6101</v>
      </c>
      <c r="C33965" s="33" t="s">
        <v>363</v>
      </c>
      <c r="D33965" s="33" t="s">
        <v>354</v>
      </c>
      <c r="E33965" s="34">
        <v>144055</v>
      </c>
      <c r="F33965" s="35">
        <v>16.114000000000001</v>
      </c>
      <c r="G33965" s="34">
        <v>132.5</v>
      </c>
    </row>
    <row r="33966" spans="1:7">
      <c r="A33966" s="32">
        <v>2018</v>
      </c>
      <c r="B33966" s="32">
        <v>6106</v>
      </c>
      <c r="C33966" s="33" t="s">
        <v>363</v>
      </c>
      <c r="D33966" s="33" t="s">
        <v>354</v>
      </c>
      <c r="E33966" s="34">
        <v>122</v>
      </c>
      <c r="F33966" s="35">
        <v>17.626000000000001</v>
      </c>
      <c r="G33966" s="34">
        <v>219.3</v>
      </c>
    </row>
    <row r="33967" spans="1:7">
      <c r="A33967" s="32">
        <v>2018</v>
      </c>
      <c r="B33967" s="32">
        <v>6106</v>
      </c>
      <c r="C33967" s="33" t="s">
        <v>363</v>
      </c>
      <c r="D33967" s="33" t="s">
        <v>354</v>
      </c>
      <c r="E33967" s="34">
        <v>190164</v>
      </c>
      <c r="F33967" s="35">
        <v>17.117000000000001</v>
      </c>
      <c r="G33967" s="34">
        <v>256.39999999999998</v>
      </c>
    </row>
    <row r="33968" spans="1:7">
      <c r="A33968" s="32">
        <v>2018</v>
      </c>
      <c r="B33968" s="32">
        <v>6112</v>
      </c>
      <c r="C33968" s="33" t="s">
        <v>563</v>
      </c>
      <c r="D33968" s="33" t="s">
        <v>564</v>
      </c>
      <c r="E33968" s="34">
        <v>1899777</v>
      </c>
      <c r="F33968" s="35">
        <v>1.117</v>
      </c>
      <c r="G33968" s="34">
        <v>412.2</v>
      </c>
    </row>
    <row r="33969" spans="1:7">
      <c r="A33969" s="32">
        <v>2018</v>
      </c>
      <c r="B33969" s="32">
        <v>6113</v>
      </c>
      <c r="C33969" s="33" t="s">
        <v>353</v>
      </c>
      <c r="D33969" s="33" t="s">
        <v>354</v>
      </c>
      <c r="E33969" s="34">
        <v>13799</v>
      </c>
      <c r="F33969" s="35">
        <v>21.556000000000001</v>
      </c>
      <c r="G33969" s="34">
        <v>181</v>
      </c>
    </row>
    <row r="33970" spans="1:7">
      <c r="A33970" s="32">
        <v>2018</v>
      </c>
      <c r="B33970" s="32">
        <v>6113</v>
      </c>
      <c r="C33970" s="33" t="s">
        <v>565</v>
      </c>
      <c r="D33970" s="33" t="s">
        <v>566</v>
      </c>
      <c r="E33970" s="34">
        <v>2683</v>
      </c>
      <c r="F33970" s="35">
        <v>5.75</v>
      </c>
      <c r="G33970" s="34">
        <v>1374.1</v>
      </c>
    </row>
    <row r="33971" spans="1:7">
      <c r="A33971" s="32">
        <v>2018</v>
      </c>
      <c r="B33971" s="32">
        <v>6113</v>
      </c>
      <c r="C33971" s="33" t="s">
        <v>353</v>
      </c>
      <c r="D33971" s="33" t="s">
        <v>354</v>
      </c>
      <c r="E33971" s="34">
        <v>62049</v>
      </c>
      <c r="F33971" s="35">
        <v>22.957999999999998</v>
      </c>
      <c r="G33971" s="34">
        <v>169.8</v>
      </c>
    </row>
    <row r="33972" spans="1:7">
      <c r="A33972" s="32">
        <v>2018</v>
      </c>
      <c r="B33972" s="32">
        <v>6113</v>
      </c>
      <c r="C33972" s="33" t="s">
        <v>353</v>
      </c>
      <c r="D33972" s="33" t="s">
        <v>354</v>
      </c>
      <c r="E33972" s="34">
        <v>56284</v>
      </c>
      <c r="F33972" s="35">
        <v>21.076000000000001</v>
      </c>
      <c r="G33972" s="34">
        <v>170.5</v>
      </c>
    </row>
    <row r="33973" spans="1:7">
      <c r="A33973" s="32">
        <v>2018</v>
      </c>
      <c r="B33973" s="32">
        <v>6113</v>
      </c>
      <c r="C33973" s="33" t="s">
        <v>353</v>
      </c>
      <c r="D33973" s="33" t="s">
        <v>354</v>
      </c>
      <c r="E33973" s="34">
        <v>86070</v>
      </c>
      <c r="F33973" s="35">
        <v>23.231999999999999</v>
      </c>
      <c r="G33973" s="34">
        <v>181</v>
      </c>
    </row>
    <row r="33974" spans="1:7">
      <c r="A33974" s="32">
        <v>2018</v>
      </c>
      <c r="B33974" s="32">
        <v>6113</v>
      </c>
      <c r="C33974" s="33" t="s">
        <v>353</v>
      </c>
      <c r="D33974" s="33" t="s">
        <v>354</v>
      </c>
      <c r="E33974" s="34">
        <v>117471</v>
      </c>
      <c r="F33974" s="35">
        <v>22.698</v>
      </c>
      <c r="G33974" s="34">
        <v>186.7</v>
      </c>
    </row>
    <row r="33975" spans="1:7">
      <c r="A33975" s="32">
        <v>2018</v>
      </c>
      <c r="B33975" s="32">
        <v>6113</v>
      </c>
      <c r="C33975" s="33" t="s">
        <v>353</v>
      </c>
      <c r="D33975" s="33" t="s">
        <v>354</v>
      </c>
      <c r="E33975" s="34">
        <v>11621</v>
      </c>
      <c r="F33975" s="35">
        <v>21.297999999999998</v>
      </c>
      <c r="G33975" s="34">
        <v>208.6</v>
      </c>
    </row>
    <row r="33976" spans="1:7">
      <c r="A33976" s="32">
        <v>2018</v>
      </c>
      <c r="B33976" s="32">
        <v>6113</v>
      </c>
      <c r="C33976" s="33" t="s">
        <v>353</v>
      </c>
      <c r="D33976" s="33" t="s">
        <v>354</v>
      </c>
      <c r="E33976" s="34">
        <v>183527</v>
      </c>
      <c r="F33976" s="35">
        <v>22.303999999999998</v>
      </c>
      <c r="G33976" s="34">
        <v>204.7</v>
      </c>
    </row>
    <row r="33977" spans="1:7">
      <c r="A33977" s="32">
        <v>2018</v>
      </c>
      <c r="B33977" s="32">
        <v>6113</v>
      </c>
      <c r="C33977" s="33" t="s">
        <v>353</v>
      </c>
      <c r="D33977" s="33" t="s">
        <v>354</v>
      </c>
      <c r="E33977" s="34">
        <v>56686</v>
      </c>
      <c r="F33977" s="35">
        <v>22.12</v>
      </c>
      <c r="G33977" s="34">
        <v>202.8</v>
      </c>
    </row>
    <row r="33978" spans="1:7">
      <c r="A33978" s="32">
        <v>2018</v>
      </c>
      <c r="B33978" s="32">
        <v>6124</v>
      </c>
      <c r="C33978" s="33" t="s">
        <v>563</v>
      </c>
      <c r="D33978" s="33" t="s">
        <v>564</v>
      </c>
      <c r="E33978" s="34">
        <v>35827</v>
      </c>
      <c r="F33978" s="35">
        <v>1.022</v>
      </c>
      <c r="G33978" s="34">
        <v>2284</v>
      </c>
    </row>
    <row r="33979" spans="1:7">
      <c r="A33979" s="32">
        <v>2018</v>
      </c>
      <c r="B33979" s="32">
        <v>6137</v>
      </c>
      <c r="C33979" s="33" t="s">
        <v>353</v>
      </c>
      <c r="D33979" s="33" t="s">
        <v>354</v>
      </c>
      <c r="E33979" s="34">
        <v>61382</v>
      </c>
      <c r="F33979" s="35">
        <v>22.92</v>
      </c>
      <c r="G33979" s="34">
        <v>235.1</v>
      </c>
    </row>
    <row r="33980" spans="1:7">
      <c r="A33980" s="32">
        <v>2018</v>
      </c>
      <c r="B33980" s="32">
        <v>6137</v>
      </c>
      <c r="C33980" s="33" t="s">
        <v>563</v>
      </c>
      <c r="D33980" s="33" t="s">
        <v>564</v>
      </c>
      <c r="E33980" s="34">
        <v>34521</v>
      </c>
      <c r="F33980" s="35">
        <v>1.0469999999999999</v>
      </c>
      <c r="G33980" s="34">
        <v>579.5</v>
      </c>
    </row>
    <row r="33981" spans="1:7">
      <c r="A33981" s="32">
        <v>2018</v>
      </c>
      <c r="B33981" s="32">
        <v>6138</v>
      </c>
      <c r="C33981" s="33" t="s">
        <v>363</v>
      </c>
      <c r="D33981" s="33" t="s">
        <v>354</v>
      </c>
      <c r="E33981" s="34">
        <v>30489</v>
      </c>
      <c r="F33981" s="35">
        <v>17.012</v>
      </c>
      <c r="G33981" s="34">
        <v>171.7</v>
      </c>
    </row>
    <row r="33982" spans="1:7">
      <c r="A33982" s="32">
        <v>2018</v>
      </c>
      <c r="B33982" s="32">
        <v>6138</v>
      </c>
      <c r="C33982" s="33" t="s">
        <v>363</v>
      </c>
      <c r="D33982" s="33" t="s">
        <v>354</v>
      </c>
      <c r="E33982" s="34">
        <v>61067</v>
      </c>
      <c r="F33982" s="35">
        <v>17.207999999999998</v>
      </c>
      <c r="G33982" s="34">
        <v>178.2</v>
      </c>
    </row>
    <row r="33983" spans="1:7">
      <c r="A33983" s="32">
        <v>2018</v>
      </c>
      <c r="B33983" s="32">
        <v>6138</v>
      </c>
      <c r="C33983" s="33" t="s">
        <v>363</v>
      </c>
      <c r="D33983" s="33" t="s">
        <v>354</v>
      </c>
      <c r="E33983" s="34">
        <v>15036</v>
      </c>
      <c r="F33983" s="35">
        <v>17.327999999999999</v>
      </c>
      <c r="G33983" s="34">
        <v>170.9</v>
      </c>
    </row>
    <row r="33984" spans="1:7">
      <c r="A33984" s="32">
        <v>2018</v>
      </c>
      <c r="B33984" s="32">
        <v>6138</v>
      </c>
      <c r="C33984" s="33" t="s">
        <v>363</v>
      </c>
      <c r="D33984" s="33" t="s">
        <v>354</v>
      </c>
      <c r="E33984" s="34">
        <v>15344</v>
      </c>
      <c r="F33984" s="35">
        <v>17.398</v>
      </c>
      <c r="G33984" s="34">
        <v>132.80000000000001</v>
      </c>
    </row>
    <row r="33985" spans="1:7">
      <c r="A33985" s="32">
        <v>2018</v>
      </c>
      <c r="B33985" s="32">
        <v>6138</v>
      </c>
      <c r="C33985" s="33" t="s">
        <v>363</v>
      </c>
      <c r="D33985" s="33" t="s">
        <v>354</v>
      </c>
      <c r="E33985" s="34">
        <v>30334</v>
      </c>
      <c r="F33985" s="35">
        <v>17.225999999999999</v>
      </c>
      <c r="G33985" s="34">
        <v>175.3</v>
      </c>
    </row>
    <row r="33986" spans="1:7">
      <c r="A33986" s="32">
        <v>2018</v>
      </c>
      <c r="B33986" s="32">
        <v>6139</v>
      </c>
      <c r="C33986" s="33" t="s">
        <v>565</v>
      </c>
      <c r="D33986" s="33" t="s">
        <v>566</v>
      </c>
      <c r="E33986" s="34">
        <v>179</v>
      </c>
      <c r="F33986" s="35">
        <v>5.88</v>
      </c>
      <c r="G33986" s="34">
        <v>847.5</v>
      </c>
    </row>
    <row r="33987" spans="1:7">
      <c r="A33987" s="32">
        <v>2018</v>
      </c>
      <c r="B33987" s="32">
        <v>6139</v>
      </c>
      <c r="C33987" s="33" t="s">
        <v>363</v>
      </c>
      <c r="D33987" s="33" t="s">
        <v>354</v>
      </c>
      <c r="E33987" s="34">
        <v>183460</v>
      </c>
      <c r="F33987" s="35">
        <v>17.166</v>
      </c>
      <c r="G33987" s="34">
        <v>218.6</v>
      </c>
    </row>
    <row r="33988" spans="1:7">
      <c r="A33988" s="32">
        <v>2018</v>
      </c>
      <c r="B33988" s="32">
        <v>6139</v>
      </c>
      <c r="C33988" s="33" t="s">
        <v>363</v>
      </c>
      <c r="D33988" s="33" t="s">
        <v>354</v>
      </c>
      <c r="E33988" s="34">
        <v>182310</v>
      </c>
      <c r="F33988" s="35">
        <v>17.198</v>
      </c>
      <c r="G33988" s="34">
        <v>219.1</v>
      </c>
    </row>
    <row r="33989" spans="1:7">
      <c r="A33989" s="32">
        <v>2018</v>
      </c>
      <c r="B33989" s="32">
        <v>6146</v>
      </c>
      <c r="C33989" s="33" t="s">
        <v>363</v>
      </c>
      <c r="D33989" s="33" t="s">
        <v>354</v>
      </c>
      <c r="E33989" s="34">
        <v>366298</v>
      </c>
      <c r="F33989" s="35">
        <v>16.48</v>
      </c>
      <c r="G33989" s="34" t="s">
        <v>364</v>
      </c>
    </row>
    <row r="33990" spans="1:7">
      <c r="A33990" s="32">
        <v>2018</v>
      </c>
      <c r="B33990" s="32">
        <v>6146</v>
      </c>
      <c r="C33990" s="33" t="s">
        <v>565</v>
      </c>
      <c r="D33990" s="33" t="s">
        <v>566</v>
      </c>
      <c r="E33990" s="34">
        <v>1238</v>
      </c>
      <c r="F33990" s="35">
        <v>5.8</v>
      </c>
      <c r="G33990" s="34" t="s">
        <v>364</v>
      </c>
    </row>
    <row r="33991" spans="1:7">
      <c r="A33991" s="32">
        <v>2018</v>
      </c>
      <c r="B33991" s="32">
        <v>6146</v>
      </c>
      <c r="C33991" s="33" t="s">
        <v>362</v>
      </c>
      <c r="D33991" s="33" t="s">
        <v>354</v>
      </c>
      <c r="E33991" s="34">
        <v>466092</v>
      </c>
      <c r="F33991" s="35">
        <v>13.11</v>
      </c>
      <c r="G33991" s="34" t="s">
        <v>364</v>
      </c>
    </row>
    <row r="33992" spans="1:7">
      <c r="A33992" s="32">
        <v>2018</v>
      </c>
      <c r="B33992" s="32">
        <v>6155</v>
      </c>
      <c r="C33992" s="33" t="s">
        <v>363</v>
      </c>
      <c r="D33992" s="33" t="s">
        <v>354</v>
      </c>
      <c r="E33992" s="34">
        <v>67264</v>
      </c>
      <c r="F33992" s="35">
        <v>18.05</v>
      </c>
      <c r="G33992" s="34">
        <v>186.8</v>
      </c>
    </row>
    <row r="33993" spans="1:7">
      <c r="A33993" s="32">
        <v>2018</v>
      </c>
      <c r="B33993" s="32">
        <v>6155</v>
      </c>
      <c r="C33993" s="33" t="s">
        <v>363</v>
      </c>
      <c r="D33993" s="33" t="s">
        <v>354</v>
      </c>
      <c r="E33993" s="34">
        <v>16770</v>
      </c>
      <c r="F33993" s="35">
        <v>17.64</v>
      </c>
      <c r="G33993" s="34">
        <v>198.9</v>
      </c>
    </row>
    <row r="33994" spans="1:7">
      <c r="A33994" s="32">
        <v>2018</v>
      </c>
      <c r="B33994" s="32">
        <v>6155</v>
      </c>
      <c r="C33994" s="33" t="s">
        <v>363</v>
      </c>
      <c r="D33994" s="33" t="s">
        <v>354</v>
      </c>
      <c r="E33994" s="34">
        <v>67200</v>
      </c>
      <c r="F33994" s="35">
        <v>17.16</v>
      </c>
      <c r="G33994" s="34">
        <v>185.7</v>
      </c>
    </row>
    <row r="33995" spans="1:7">
      <c r="A33995" s="32">
        <v>2018</v>
      </c>
      <c r="B33995" s="32">
        <v>6155</v>
      </c>
      <c r="C33995" s="33" t="s">
        <v>363</v>
      </c>
      <c r="D33995" s="33" t="s">
        <v>354</v>
      </c>
      <c r="E33995" s="34">
        <v>50351</v>
      </c>
      <c r="F33995" s="35">
        <v>17.89</v>
      </c>
      <c r="G33995" s="34">
        <v>190.9</v>
      </c>
    </row>
    <row r="33996" spans="1:7">
      <c r="A33996" s="32">
        <v>2018</v>
      </c>
      <c r="B33996" s="32">
        <v>6155</v>
      </c>
      <c r="C33996" s="33" t="s">
        <v>363</v>
      </c>
      <c r="D33996" s="33" t="s">
        <v>354</v>
      </c>
      <c r="E33996" s="34">
        <v>236770</v>
      </c>
      <c r="F33996" s="35">
        <v>17.66</v>
      </c>
      <c r="G33996" s="34">
        <v>190.8</v>
      </c>
    </row>
    <row r="33997" spans="1:7">
      <c r="A33997" s="32">
        <v>2018</v>
      </c>
      <c r="B33997" s="32">
        <v>6156</v>
      </c>
      <c r="C33997" s="33" t="s">
        <v>565</v>
      </c>
      <c r="D33997" s="33" t="s">
        <v>566</v>
      </c>
      <c r="E33997" s="34">
        <v>719</v>
      </c>
      <c r="F33997" s="35">
        <v>5.8</v>
      </c>
      <c r="G33997" s="34" t="s">
        <v>364</v>
      </c>
    </row>
    <row r="33998" spans="1:7">
      <c r="A33998" s="32">
        <v>2018</v>
      </c>
      <c r="B33998" s="32">
        <v>6165</v>
      </c>
      <c r="C33998" s="33" t="s">
        <v>565</v>
      </c>
      <c r="D33998" s="33" t="s">
        <v>566</v>
      </c>
      <c r="E33998" s="34">
        <v>1266</v>
      </c>
      <c r="F33998" s="35">
        <v>5.88</v>
      </c>
      <c r="G33998" s="34">
        <v>1456</v>
      </c>
    </row>
    <row r="33999" spans="1:7">
      <c r="A33999" s="32">
        <v>2018</v>
      </c>
      <c r="B33999" s="32">
        <v>6165</v>
      </c>
      <c r="C33999" s="33" t="s">
        <v>353</v>
      </c>
      <c r="D33999" s="33" t="s">
        <v>354</v>
      </c>
      <c r="E33999" s="34">
        <v>385412</v>
      </c>
      <c r="F33999" s="35">
        <v>22.408000000000001</v>
      </c>
      <c r="G33999" s="34">
        <v>170.9</v>
      </c>
    </row>
    <row r="34000" spans="1:7">
      <c r="A34000" s="32">
        <v>2018</v>
      </c>
      <c r="B34000" s="32">
        <v>6166</v>
      </c>
      <c r="C34000" s="33" t="s">
        <v>353</v>
      </c>
      <c r="D34000" s="33" t="s">
        <v>354</v>
      </c>
      <c r="E34000" s="34">
        <v>239</v>
      </c>
      <c r="F34000" s="35">
        <v>24.117999999999999</v>
      </c>
      <c r="G34000" s="34">
        <v>263.5</v>
      </c>
    </row>
    <row r="34001" spans="1:7">
      <c r="A34001" s="32">
        <v>2018</v>
      </c>
      <c r="B34001" s="32">
        <v>6166</v>
      </c>
      <c r="C34001" s="33" t="s">
        <v>353</v>
      </c>
      <c r="D34001" s="33" t="s">
        <v>354</v>
      </c>
      <c r="E34001" s="34">
        <v>1356</v>
      </c>
      <c r="F34001" s="35">
        <v>24.117999999999999</v>
      </c>
      <c r="G34001" s="34">
        <v>263.5</v>
      </c>
    </row>
    <row r="34002" spans="1:7">
      <c r="A34002" s="32">
        <v>2018</v>
      </c>
      <c r="B34002" s="32">
        <v>6166</v>
      </c>
      <c r="C34002" s="33" t="s">
        <v>565</v>
      </c>
      <c r="D34002" s="33" t="s">
        <v>566</v>
      </c>
      <c r="E34002" s="34">
        <v>4996</v>
      </c>
      <c r="F34002" s="35">
        <v>5.7670000000000003</v>
      </c>
      <c r="G34002" s="34">
        <v>1254.3</v>
      </c>
    </row>
    <row r="34003" spans="1:7">
      <c r="A34003" s="32">
        <v>2018</v>
      </c>
      <c r="B34003" s="32">
        <v>6166</v>
      </c>
      <c r="C34003" s="33" t="s">
        <v>353</v>
      </c>
      <c r="D34003" s="33" t="s">
        <v>354</v>
      </c>
      <c r="E34003" s="34">
        <v>735</v>
      </c>
      <c r="F34003" s="35">
        <v>23.9</v>
      </c>
      <c r="G34003" s="34">
        <v>275.2</v>
      </c>
    </row>
    <row r="34004" spans="1:7">
      <c r="A34004" s="32">
        <v>2018</v>
      </c>
      <c r="B34004" s="32">
        <v>6166</v>
      </c>
      <c r="C34004" s="33" t="s">
        <v>353</v>
      </c>
      <c r="D34004" s="33" t="s">
        <v>354</v>
      </c>
      <c r="E34004" s="34">
        <v>735</v>
      </c>
      <c r="F34004" s="35">
        <v>23.9</v>
      </c>
      <c r="G34004" s="34">
        <v>275.2</v>
      </c>
    </row>
    <row r="34005" spans="1:7">
      <c r="A34005" s="32">
        <v>2018</v>
      </c>
      <c r="B34005" s="32">
        <v>6166</v>
      </c>
      <c r="C34005" s="33" t="s">
        <v>353</v>
      </c>
      <c r="D34005" s="33" t="s">
        <v>354</v>
      </c>
      <c r="E34005" s="34">
        <v>8128</v>
      </c>
      <c r="F34005" s="35">
        <v>23.962</v>
      </c>
      <c r="G34005" s="34">
        <v>310.8</v>
      </c>
    </row>
    <row r="34006" spans="1:7">
      <c r="A34006" s="32">
        <v>2018</v>
      </c>
      <c r="B34006" s="32">
        <v>6166</v>
      </c>
      <c r="C34006" s="33" t="s">
        <v>353</v>
      </c>
      <c r="D34006" s="33" t="s">
        <v>354</v>
      </c>
      <c r="E34006" s="34">
        <v>5229</v>
      </c>
      <c r="F34006" s="35">
        <v>24.007999999999999</v>
      </c>
      <c r="G34006" s="34">
        <v>268.8</v>
      </c>
    </row>
    <row r="34007" spans="1:7">
      <c r="A34007" s="32">
        <v>2018</v>
      </c>
      <c r="B34007" s="32">
        <v>6166</v>
      </c>
      <c r="C34007" s="33" t="s">
        <v>353</v>
      </c>
      <c r="D34007" s="33" t="s">
        <v>354</v>
      </c>
      <c r="E34007" s="34">
        <v>5075</v>
      </c>
      <c r="F34007" s="35">
        <v>24.007999999999999</v>
      </c>
      <c r="G34007" s="34">
        <v>268.8</v>
      </c>
    </row>
    <row r="34008" spans="1:7">
      <c r="A34008" s="32">
        <v>2018</v>
      </c>
      <c r="B34008" s="32">
        <v>6166</v>
      </c>
      <c r="C34008" s="33" t="s">
        <v>353</v>
      </c>
      <c r="D34008" s="33" t="s">
        <v>354</v>
      </c>
      <c r="E34008" s="34">
        <v>5075</v>
      </c>
      <c r="F34008" s="35">
        <v>24.007999999999999</v>
      </c>
      <c r="G34008" s="34">
        <v>268.8</v>
      </c>
    </row>
    <row r="34009" spans="1:7">
      <c r="A34009" s="32">
        <v>2018</v>
      </c>
      <c r="B34009" s="32">
        <v>6166</v>
      </c>
      <c r="C34009" s="33" t="s">
        <v>353</v>
      </c>
      <c r="D34009" s="33" t="s">
        <v>354</v>
      </c>
      <c r="E34009" s="34">
        <v>1719</v>
      </c>
      <c r="F34009" s="35">
        <v>23.638000000000002</v>
      </c>
      <c r="G34009" s="34">
        <v>297.10000000000002</v>
      </c>
    </row>
    <row r="34010" spans="1:7">
      <c r="A34010" s="32">
        <v>2018</v>
      </c>
      <c r="B34010" s="32">
        <v>6166</v>
      </c>
      <c r="C34010" s="33" t="s">
        <v>353</v>
      </c>
      <c r="D34010" s="33" t="s">
        <v>354</v>
      </c>
      <c r="E34010" s="34">
        <v>4776</v>
      </c>
      <c r="F34010" s="35">
        <v>23.716000000000001</v>
      </c>
      <c r="G34010" s="34">
        <v>282.3</v>
      </c>
    </row>
    <row r="34011" spans="1:7">
      <c r="A34011" s="32">
        <v>2018</v>
      </c>
      <c r="B34011" s="32">
        <v>6177</v>
      </c>
      <c r="C34011" s="33" t="s">
        <v>363</v>
      </c>
      <c r="D34011" s="33" t="s">
        <v>354</v>
      </c>
      <c r="E34011" s="34">
        <v>149332</v>
      </c>
      <c r="F34011" s="35">
        <v>17.809999999999999</v>
      </c>
      <c r="G34011" s="34">
        <v>272.5</v>
      </c>
    </row>
    <row r="34012" spans="1:7">
      <c r="A34012" s="32">
        <v>2018</v>
      </c>
      <c r="B34012" s="32">
        <v>6177</v>
      </c>
      <c r="C34012" s="33" t="s">
        <v>565</v>
      </c>
      <c r="D34012" s="33" t="s">
        <v>566</v>
      </c>
      <c r="E34012" s="34">
        <v>1153</v>
      </c>
      <c r="F34012" s="35">
        <v>5.8</v>
      </c>
      <c r="G34012" s="34">
        <v>1937.7</v>
      </c>
    </row>
    <row r="34013" spans="1:7">
      <c r="A34013" s="32">
        <v>2018</v>
      </c>
      <c r="B34013" s="32">
        <v>6178</v>
      </c>
      <c r="C34013" s="33" t="s">
        <v>363</v>
      </c>
      <c r="D34013" s="33" t="s">
        <v>354</v>
      </c>
      <c r="E34013" s="34">
        <v>30316</v>
      </c>
      <c r="F34013" s="35">
        <v>16.579999999999998</v>
      </c>
      <c r="G34013" s="34" t="s">
        <v>364</v>
      </c>
    </row>
    <row r="34014" spans="1:7">
      <c r="A34014" s="32">
        <v>2018</v>
      </c>
      <c r="B34014" s="32">
        <v>6178</v>
      </c>
      <c r="C34014" s="33" t="s">
        <v>363</v>
      </c>
      <c r="D34014" s="33" t="s">
        <v>354</v>
      </c>
      <c r="E34014" s="34">
        <v>90367</v>
      </c>
      <c r="F34014" s="35">
        <v>16.89</v>
      </c>
      <c r="G34014" s="34" t="s">
        <v>364</v>
      </c>
    </row>
    <row r="34015" spans="1:7">
      <c r="A34015" s="32">
        <v>2018</v>
      </c>
      <c r="B34015" s="32">
        <v>6178</v>
      </c>
      <c r="C34015" s="33" t="s">
        <v>363</v>
      </c>
      <c r="D34015" s="33" t="s">
        <v>354</v>
      </c>
      <c r="E34015" s="34">
        <v>59105</v>
      </c>
      <c r="F34015" s="35">
        <v>17.96</v>
      </c>
      <c r="G34015" s="34" t="s">
        <v>364</v>
      </c>
    </row>
    <row r="34016" spans="1:7">
      <c r="A34016" s="32">
        <v>2018</v>
      </c>
      <c r="B34016" s="32">
        <v>6178</v>
      </c>
      <c r="C34016" s="33" t="s">
        <v>363</v>
      </c>
      <c r="D34016" s="33" t="s">
        <v>354</v>
      </c>
      <c r="E34016" s="34">
        <v>45243</v>
      </c>
      <c r="F34016" s="35">
        <v>17.059999999999999</v>
      </c>
      <c r="G34016" s="34" t="s">
        <v>364</v>
      </c>
    </row>
    <row r="34017" spans="1:7">
      <c r="A34017" s="32">
        <v>2018</v>
      </c>
      <c r="B34017" s="32">
        <v>6179</v>
      </c>
      <c r="C34017" s="33" t="s">
        <v>565</v>
      </c>
      <c r="D34017" s="33" t="s">
        <v>566</v>
      </c>
      <c r="E34017" s="34">
        <v>1409</v>
      </c>
      <c r="F34017" s="35">
        <v>5.92</v>
      </c>
      <c r="G34017" s="34">
        <v>1294</v>
      </c>
    </row>
    <row r="34018" spans="1:7">
      <c r="A34018" s="32">
        <v>2018</v>
      </c>
      <c r="B34018" s="32">
        <v>6179</v>
      </c>
      <c r="C34018" s="33" t="s">
        <v>363</v>
      </c>
      <c r="D34018" s="33" t="s">
        <v>354</v>
      </c>
      <c r="E34018" s="34">
        <v>15105</v>
      </c>
      <c r="F34018" s="35">
        <v>16.72</v>
      </c>
      <c r="G34018" s="34">
        <v>169.7</v>
      </c>
    </row>
    <row r="34019" spans="1:7">
      <c r="A34019" s="32">
        <v>2018</v>
      </c>
      <c r="B34019" s="32">
        <v>6179</v>
      </c>
      <c r="C34019" s="33" t="s">
        <v>363</v>
      </c>
      <c r="D34019" s="33" t="s">
        <v>354</v>
      </c>
      <c r="E34019" s="34">
        <v>14979</v>
      </c>
      <c r="F34019" s="35">
        <v>16.446000000000002</v>
      </c>
      <c r="G34019" s="34">
        <v>180</v>
      </c>
    </row>
    <row r="34020" spans="1:7">
      <c r="A34020" s="32">
        <v>2018</v>
      </c>
      <c r="B34020" s="32">
        <v>6179</v>
      </c>
      <c r="C34020" s="33" t="s">
        <v>363</v>
      </c>
      <c r="D34020" s="33" t="s">
        <v>354</v>
      </c>
      <c r="E34020" s="34">
        <v>15070</v>
      </c>
      <c r="F34020" s="35">
        <v>16.884</v>
      </c>
      <c r="G34020" s="34">
        <v>175.2</v>
      </c>
    </row>
    <row r="34021" spans="1:7">
      <c r="A34021" s="32">
        <v>2018</v>
      </c>
      <c r="B34021" s="32">
        <v>6179</v>
      </c>
      <c r="C34021" s="33" t="s">
        <v>363</v>
      </c>
      <c r="D34021" s="33" t="s">
        <v>354</v>
      </c>
      <c r="E34021" s="34">
        <v>15089</v>
      </c>
      <c r="F34021" s="35">
        <v>17.126000000000001</v>
      </c>
      <c r="G34021" s="34">
        <v>175.1</v>
      </c>
    </row>
    <row r="34022" spans="1:7">
      <c r="A34022" s="32">
        <v>2018</v>
      </c>
      <c r="B34022" s="32">
        <v>6179</v>
      </c>
      <c r="C34022" s="33" t="s">
        <v>363</v>
      </c>
      <c r="D34022" s="33" t="s">
        <v>354</v>
      </c>
      <c r="E34022" s="34">
        <v>29936</v>
      </c>
      <c r="F34022" s="35">
        <v>17.035</v>
      </c>
      <c r="G34022" s="34">
        <v>171.5</v>
      </c>
    </row>
    <row r="34023" spans="1:7">
      <c r="A34023" s="32">
        <v>2018</v>
      </c>
      <c r="B34023" s="32">
        <v>6179</v>
      </c>
      <c r="C34023" s="33" t="s">
        <v>363</v>
      </c>
      <c r="D34023" s="33" t="s">
        <v>354</v>
      </c>
      <c r="E34023" s="34">
        <v>75471</v>
      </c>
      <c r="F34023" s="35">
        <v>16.344999999999999</v>
      </c>
      <c r="G34023" s="34">
        <v>183.2</v>
      </c>
    </row>
    <row r="34024" spans="1:7">
      <c r="A34024" s="32">
        <v>2018</v>
      </c>
      <c r="B34024" s="32">
        <v>6179</v>
      </c>
      <c r="C34024" s="33" t="s">
        <v>363</v>
      </c>
      <c r="D34024" s="33" t="s">
        <v>354</v>
      </c>
      <c r="E34024" s="34">
        <v>45498</v>
      </c>
      <c r="F34024" s="35">
        <v>16.111999999999998</v>
      </c>
      <c r="G34024" s="34">
        <v>176.3</v>
      </c>
    </row>
    <row r="34025" spans="1:7">
      <c r="A34025" s="32">
        <v>2018</v>
      </c>
      <c r="B34025" s="32">
        <v>6179</v>
      </c>
      <c r="C34025" s="33" t="s">
        <v>363</v>
      </c>
      <c r="D34025" s="33" t="s">
        <v>354</v>
      </c>
      <c r="E34025" s="34">
        <v>15136</v>
      </c>
      <c r="F34025" s="35">
        <v>16.332000000000001</v>
      </c>
      <c r="G34025" s="34">
        <v>184.4</v>
      </c>
    </row>
    <row r="34026" spans="1:7">
      <c r="A34026" s="32">
        <v>2018</v>
      </c>
      <c r="B34026" s="32">
        <v>6179</v>
      </c>
      <c r="C34026" s="33" t="s">
        <v>363</v>
      </c>
      <c r="D34026" s="33" t="s">
        <v>354</v>
      </c>
      <c r="E34026" s="34">
        <v>120384</v>
      </c>
      <c r="F34026" s="35">
        <v>16.632999999999999</v>
      </c>
      <c r="G34026" s="34">
        <v>178.9</v>
      </c>
    </row>
    <row r="34027" spans="1:7">
      <c r="A34027" s="32">
        <v>2018</v>
      </c>
      <c r="B34027" s="32">
        <v>6179</v>
      </c>
      <c r="C34027" s="33" t="s">
        <v>363</v>
      </c>
      <c r="D34027" s="33" t="s">
        <v>354</v>
      </c>
      <c r="E34027" s="34">
        <v>29949</v>
      </c>
      <c r="F34027" s="35">
        <v>16.64</v>
      </c>
      <c r="G34027" s="34">
        <v>185.4</v>
      </c>
    </row>
    <row r="34028" spans="1:7">
      <c r="A34028" s="32">
        <v>2018</v>
      </c>
      <c r="B34028" s="32">
        <v>6179</v>
      </c>
      <c r="C34028" s="33" t="s">
        <v>363</v>
      </c>
      <c r="D34028" s="33" t="s">
        <v>354</v>
      </c>
      <c r="E34028" s="34">
        <v>30189</v>
      </c>
      <c r="F34028" s="35">
        <v>16.613</v>
      </c>
      <c r="G34028" s="34">
        <v>179.2</v>
      </c>
    </row>
    <row r="34029" spans="1:7">
      <c r="A34029" s="32">
        <v>2018</v>
      </c>
      <c r="B34029" s="32">
        <v>6179</v>
      </c>
      <c r="C34029" s="33" t="s">
        <v>363</v>
      </c>
      <c r="D34029" s="33" t="s">
        <v>354</v>
      </c>
      <c r="E34029" s="34">
        <v>44737</v>
      </c>
      <c r="F34029" s="35">
        <v>16.565999999999999</v>
      </c>
      <c r="G34029" s="34">
        <v>179.9</v>
      </c>
    </row>
    <row r="34030" spans="1:7">
      <c r="A34030" s="32">
        <v>2018</v>
      </c>
      <c r="B34030" s="32">
        <v>6179</v>
      </c>
      <c r="C34030" s="33" t="s">
        <v>363</v>
      </c>
      <c r="D34030" s="33" t="s">
        <v>354</v>
      </c>
      <c r="E34030" s="34">
        <v>15112</v>
      </c>
      <c r="F34030" s="35">
        <v>16.777999999999999</v>
      </c>
      <c r="G34030" s="34">
        <v>177.7</v>
      </c>
    </row>
    <row r="34031" spans="1:7">
      <c r="A34031" s="32">
        <v>2018</v>
      </c>
      <c r="B34031" s="32">
        <v>6179</v>
      </c>
      <c r="C34031" s="33" t="s">
        <v>363</v>
      </c>
      <c r="D34031" s="33" t="s">
        <v>354</v>
      </c>
      <c r="E34031" s="34">
        <v>45221</v>
      </c>
      <c r="F34031" s="35">
        <v>16.587</v>
      </c>
      <c r="G34031" s="34">
        <v>177.9</v>
      </c>
    </row>
    <row r="34032" spans="1:7">
      <c r="A34032" s="32">
        <v>2018</v>
      </c>
      <c r="B34032" s="32">
        <v>6180</v>
      </c>
      <c r="C34032" s="33" t="s">
        <v>362</v>
      </c>
      <c r="D34032" s="33" t="s">
        <v>354</v>
      </c>
      <c r="E34032" s="34">
        <v>831427</v>
      </c>
      <c r="F34032" s="35">
        <v>13.6</v>
      </c>
      <c r="G34032" s="34" t="s">
        <v>364</v>
      </c>
    </row>
    <row r="34033" spans="1:7">
      <c r="A34033" s="32">
        <v>2018</v>
      </c>
      <c r="B34033" s="32">
        <v>6180</v>
      </c>
      <c r="C34033" s="33" t="s">
        <v>563</v>
      </c>
      <c r="D34033" s="33" t="s">
        <v>564</v>
      </c>
      <c r="E34033" s="34">
        <v>101735</v>
      </c>
      <c r="F34033" s="35">
        <v>1.012</v>
      </c>
      <c r="G34033" s="34" t="s">
        <v>364</v>
      </c>
    </row>
    <row r="34034" spans="1:7">
      <c r="A34034" s="32">
        <v>2018</v>
      </c>
      <c r="B34034" s="32">
        <v>6183</v>
      </c>
      <c r="C34034" s="33" t="s">
        <v>362</v>
      </c>
      <c r="D34034" s="33" t="s">
        <v>354</v>
      </c>
      <c r="E34034" s="34">
        <v>342385</v>
      </c>
      <c r="F34034" s="35">
        <v>10.6</v>
      </c>
      <c r="G34034" s="34">
        <v>190</v>
      </c>
    </row>
    <row r="34035" spans="1:7">
      <c r="A34035" s="32">
        <v>2018</v>
      </c>
      <c r="B34035" s="32">
        <v>6190</v>
      </c>
      <c r="C34035" s="33" t="s">
        <v>353</v>
      </c>
      <c r="D34035" s="33" t="s">
        <v>354</v>
      </c>
      <c r="E34035" s="34">
        <v>38632</v>
      </c>
      <c r="F34035" s="35">
        <v>21.54</v>
      </c>
      <c r="G34035" s="34">
        <v>237.5</v>
      </c>
    </row>
    <row r="34036" spans="1:7">
      <c r="A34036" s="32">
        <v>2018</v>
      </c>
      <c r="B34036" s="32">
        <v>6190</v>
      </c>
      <c r="C34036" s="33" t="s">
        <v>568</v>
      </c>
      <c r="D34036" s="33" t="s">
        <v>569</v>
      </c>
      <c r="E34036" s="34">
        <v>18211</v>
      </c>
      <c r="F34036" s="35">
        <v>28.6</v>
      </c>
      <c r="G34036" s="34">
        <v>231.5</v>
      </c>
    </row>
    <row r="34037" spans="1:7">
      <c r="A34037" s="32">
        <v>2018</v>
      </c>
      <c r="B34037" s="32">
        <v>6190</v>
      </c>
      <c r="C34037" s="33" t="s">
        <v>568</v>
      </c>
      <c r="D34037" s="33" t="s">
        <v>569</v>
      </c>
      <c r="E34037" s="34">
        <v>9872</v>
      </c>
      <c r="F34037" s="35">
        <v>28.51</v>
      </c>
      <c r="G34037" s="34">
        <v>269.5</v>
      </c>
    </row>
    <row r="34038" spans="1:7">
      <c r="A34038" s="32">
        <v>2018</v>
      </c>
      <c r="B34038" s="32">
        <v>6190</v>
      </c>
      <c r="C34038" s="33" t="s">
        <v>568</v>
      </c>
      <c r="D34038" s="33" t="s">
        <v>569</v>
      </c>
      <c r="E34038" s="34">
        <v>9341</v>
      </c>
      <c r="F34038" s="35">
        <v>28.89</v>
      </c>
      <c r="G34038" s="34">
        <v>241.4</v>
      </c>
    </row>
    <row r="34039" spans="1:7">
      <c r="A34039" s="32">
        <v>2018</v>
      </c>
      <c r="B34039" s="32">
        <v>6190</v>
      </c>
      <c r="C34039" s="33" t="s">
        <v>568</v>
      </c>
      <c r="D34039" s="33" t="s">
        <v>569</v>
      </c>
      <c r="E34039" s="34">
        <v>28401</v>
      </c>
      <c r="F34039" s="35">
        <v>27.8</v>
      </c>
      <c r="G34039" s="34">
        <v>250.3</v>
      </c>
    </row>
    <row r="34040" spans="1:7">
      <c r="A34040" s="32">
        <v>2018</v>
      </c>
      <c r="B34040" s="32">
        <v>6190</v>
      </c>
      <c r="C34040" s="33" t="s">
        <v>363</v>
      </c>
      <c r="D34040" s="33" t="s">
        <v>354</v>
      </c>
      <c r="E34040" s="34">
        <v>16308</v>
      </c>
      <c r="F34040" s="35">
        <v>17.75</v>
      </c>
      <c r="G34040" s="34">
        <v>236.5</v>
      </c>
    </row>
    <row r="34041" spans="1:7">
      <c r="A34041" s="32">
        <v>2018</v>
      </c>
      <c r="B34041" s="32">
        <v>6190</v>
      </c>
      <c r="C34041" s="33" t="s">
        <v>363</v>
      </c>
      <c r="D34041" s="33" t="s">
        <v>354</v>
      </c>
      <c r="E34041" s="34">
        <v>115030</v>
      </c>
      <c r="F34041" s="35">
        <v>17.97</v>
      </c>
      <c r="G34041" s="34">
        <v>237.7</v>
      </c>
    </row>
    <row r="34042" spans="1:7">
      <c r="A34042" s="32">
        <v>2018</v>
      </c>
      <c r="B34042" s="32">
        <v>6190</v>
      </c>
      <c r="C34042" s="33" t="s">
        <v>563</v>
      </c>
      <c r="D34042" s="33" t="s">
        <v>564</v>
      </c>
      <c r="E34042" s="34">
        <v>13903</v>
      </c>
      <c r="F34042" s="35">
        <v>1.0069999999999999</v>
      </c>
      <c r="G34042" s="34">
        <v>650</v>
      </c>
    </row>
    <row r="34043" spans="1:7">
      <c r="A34043" s="32">
        <v>2018</v>
      </c>
      <c r="B34043" s="32">
        <v>6190</v>
      </c>
      <c r="C34043" s="33" t="s">
        <v>563</v>
      </c>
      <c r="D34043" s="33" t="s">
        <v>564</v>
      </c>
      <c r="E34043" s="34">
        <v>1688</v>
      </c>
      <c r="F34043" s="35">
        <v>1.0069999999999999</v>
      </c>
      <c r="G34043" s="34">
        <v>668.4</v>
      </c>
    </row>
    <row r="34044" spans="1:7">
      <c r="A34044" s="32">
        <v>2018</v>
      </c>
      <c r="B34044" s="32">
        <v>6190</v>
      </c>
      <c r="C34044" s="33" t="s">
        <v>563</v>
      </c>
      <c r="D34044" s="33" t="s">
        <v>564</v>
      </c>
      <c r="E34044" s="34">
        <v>695</v>
      </c>
      <c r="F34044" s="35">
        <v>1.0069999999999999</v>
      </c>
      <c r="G34044" s="34">
        <v>657.1</v>
      </c>
    </row>
    <row r="34045" spans="1:7">
      <c r="A34045" s="32">
        <v>2018</v>
      </c>
      <c r="B34045" s="32">
        <v>6190</v>
      </c>
      <c r="C34045" s="33" t="s">
        <v>563</v>
      </c>
      <c r="D34045" s="33" t="s">
        <v>564</v>
      </c>
      <c r="E34045" s="34">
        <v>4767</v>
      </c>
      <c r="F34045" s="35">
        <v>1.0069999999999999</v>
      </c>
      <c r="G34045" s="34">
        <v>704</v>
      </c>
    </row>
    <row r="34046" spans="1:7">
      <c r="A34046" s="32">
        <v>2018</v>
      </c>
      <c r="B34046" s="32">
        <v>6193</v>
      </c>
      <c r="C34046" s="33" t="s">
        <v>363</v>
      </c>
      <c r="D34046" s="33" t="s">
        <v>354</v>
      </c>
      <c r="E34046" s="34">
        <v>205047</v>
      </c>
      <c r="F34046" s="35">
        <v>17.748999999999999</v>
      </c>
      <c r="G34046" s="34">
        <v>159.1</v>
      </c>
    </row>
    <row r="34047" spans="1:7">
      <c r="A34047" s="32">
        <v>2018</v>
      </c>
      <c r="B34047" s="32">
        <v>6193</v>
      </c>
      <c r="C34047" s="33" t="s">
        <v>563</v>
      </c>
      <c r="D34047" s="33" t="s">
        <v>564</v>
      </c>
      <c r="E34047" s="34">
        <v>42645</v>
      </c>
      <c r="F34047" s="35">
        <v>1.018</v>
      </c>
      <c r="G34047" s="34">
        <v>170.7</v>
      </c>
    </row>
    <row r="34048" spans="1:7">
      <c r="A34048" s="32">
        <v>2018</v>
      </c>
      <c r="B34048" s="32">
        <v>6194</v>
      </c>
      <c r="C34048" s="33" t="s">
        <v>363</v>
      </c>
      <c r="D34048" s="33" t="s">
        <v>354</v>
      </c>
      <c r="E34048" s="34">
        <v>175311</v>
      </c>
      <c r="F34048" s="35">
        <v>17.748999999999999</v>
      </c>
      <c r="G34048" s="34">
        <v>185.1</v>
      </c>
    </row>
    <row r="34049" spans="1:7">
      <c r="A34049" s="32">
        <v>2018</v>
      </c>
      <c r="B34049" s="32">
        <v>6194</v>
      </c>
      <c r="C34049" s="33" t="s">
        <v>563</v>
      </c>
      <c r="D34049" s="33" t="s">
        <v>564</v>
      </c>
      <c r="E34049" s="34">
        <v>17696</v>
      </c>
      <c r="F34049" s="35">
        <v>1.0169999999999999</v>
      </c>
      <c r="G34049" s="34">
        <v>170.7</v>
      </c>
    </row>
    <row r="34050" spans="1:7">
      <c r="A34050" s="32">
        <v>2018</v>
      </c>
      <c r="B34050" s="32">
        <v>6195</v>
      </c>
      <c r="C34050" s="33" t="s">
        <v>563</v>
      </c>
      <c r="D34050" s="33" t="s">
        <v>564</v>
      </c>
      <c r="E34050" s="34">
        <v>23560</v>
      </c>
      <c r="F34050" s="35">
        <v>1.032</v>
      </c>
      <c r="G34050" s="34">
        <v>455.9</v>
      </c>
    </row>
    <row r="34051" spans="1:7">
      <c r="A34051" s="32">
        <v>2018</v>
      </c>
      <c r="B34051" s="32">
        <v>6195</v>
      </c>
      <c r="C34051" s="33" t="s">
        <v>363</v>
      </c>
      <c r="D34051" s="33" t="s">
        <v>354</v>
      </c>
      <c r="E34051" s="34">
        <v>206172</v>
      </c>
      <c r="F34051" s="35">
        <v>17.978000000000002</v>
      </c>
      <c r="G34051" s="34">
        <v>173.1</v>
      </c>
    </row>
    <row r="34052" spans="1:7">
      <c r="A34052" s="32">
        <v>2018</v>
      </c>
      <c r="B34052" s="32">
        <v>6204</v>
      </c>
      <c r="C34052" s="33" t="s">
        <v>565</v>
      </c>
      <c r="D34052" s="33" t="s">
        <v>566</v>
      </c>
      <c r="E34052" s="34">
        <v>238</v>
      </c>
      <c r="F34052" s="35">
        <v>5.77</v>
      </c>
      <c r="G34052" s="34">
        <v>1532.5</v>
      </c>
    </row>
    <row r="34053" spans="1:7">
      <c r="A34053" s="32">
        <v>2018</v>
      </c>
      <c r="B34053" s="32">
        <v>6204</v>
      </c>
      <c r="C34053" s="33" t="s">
        <v>363</v>
      </c>
      <c r="D34053" s="33" t="s">
        <v>354</v>
      </c>
      <c r="E34053" s="34">
        <v>15028</v>
      </c>
      <c r="F34053" s="35">
        <v>18.032</v>
      </c>
      <c r="G34053" s="34">
        <v>107.4</v>
      </c>
    </row>
    <row r="34054" spans="1:7">
      <c r="A34054" s="32">
        <v>2018</v>
      </c>
      <c r="B34054" s="32">
        <v>6204</v>
      </c>
      <c r="C34054" s="33" t="s">
        <v>363</v>
      </c>
      <c r="D34054" s="33" t="s">
        <v>354</v>
      </c>
      <c r="E34054" s="34">
        <v>15225</v>
      </c>
      <c r="F34054" s="35">
        <v>18.006</v>
      </c>
      <c r="G34054" s="34">
        <v>107.4</v>
      </c>
    </row>
    <row r="34055" spans="1:7">
      <c r="A34055" s="32">
        <v>2018</v>
      </c>
      <c r="B34055" s="32">
        <v>6204</v>
      </c>
      <c r="C34055" s="33" t="s">
        <v>363</v>
      </c>
      <c r="D34055" s="33" t="s">
        <v>354</v>
      </c>
      <c r="E34055" s="34">
        <v>91189</v>
      </c>
      <c r="F34055" s="35">
        <v>17.777999999999999</v>
      </c>
      <c r="G34055" s="34">
        <v>109.1</v>
      </c>
    </row>
    <row r="34056" spans="1:7">
      <c r="A34056" s="32">
        <v>2018</v>
      </c>
      <c r="B34056" s="32">
        <v>6204</v>
      </c>
      <c r="C34056" s="33" t="s">
        <v>363</v>
      </c>
      <c r="D34056" s="33" t="s">
        <v>354</v>
      </c>
      <c r="E34056" s="34">
        <v>151170</v>
      </c>
      <c r="F34056" s="35">
        <v>17.64</v>
      </c>
      <c r="G34056" s="34">
        <v>110.2</v>
      </c>
    </row>
    <row r="34057" spans="1:7">
      <c r="A34057" s="32">
        <v>2018</v>
      </c>
      <c r="B34057" s="32">
        <v>6204</v>
      </c>
      <c r="C34057" s="33" t="s">
        <v>363</v>
      </c>
      <c r="D34057" s="33" t="s">
        <v>354</v>
      </c>
      <c r="E34057" s="34">
        <v>242513</v>
      </c>
      <c r="F34057" s="35">
        <v>16.126000000000001</v>
      </c>
      <c r="G34057" s="34">
        <v>113.5</v>
      </c>
    </row>
    <row r="34058" spans="1:7">
      <c r="A34058" s="32">
        <v>2018</v>
      </c>
      <c r="B34058" s="32">
        <v>6213</v>
      </c>
      <c r="C34058" s="33" t="s">
        <v>353</v>
      </c>
      <c r="D34058" s="33" t="s">
        <v>354</v>
      </c>
      <c r="E34058" s="34">
        <v>130969</v>
      </c>
      <c r="F34058" s="35">
        <v>22.95</v>
      </c>
      <c r="G34058" s="34">
        <v>201.3</v>
      </c>
    </row>
    <row r="34059" spans="1:7">
      <c r="A34059" s="32">
        <v>2018</v>
      </c>
      <c r="B34059" s="32">
        <v>6213</v>
      </c>
      <c r="C34059" s="33" t="s">
        <v>353</v>
      </c>
      <c r="D34059" s="33" t="s">
        <v>354</v>
      </c>
      <c r="E34059" s="34">
        <v>120504</v>
      </c>
      <c r="F34059" s="35">
        <v>22.2</v>
      </c>
      <c r="G34059" s="34">
        <v>209.5</v>
      </c>
    </row>
    <row r="34060" spans="1:7">
      <c r="A34060" s="32">
        <v>2018</v>
      </c>
      <c r="B34060" s="32">
        <v>6213</v>
      </c>
      <c r="C34060" s="33" t="s">
        <v>565</v>
      </c>
      <c r="D34060" s="33" t="s">
        <v>566</v>
      </c>
      <c r="E34060" s="34">
        <v>720</v>
      </c>
      <c r="F34060" s="35">
        <v>5.7960000000000003</v>
      </c>
      <c r="G34060" s="34">
        <v>1427.9</v>
      </c>
    </row>
    <row r="34061" spans="1:7">
      <c r="A34061" s="32">
        <v>2018</v>
      </c>
      <c r="B34061" s="32">
        <v>6223</v>
      </c>
      <c r="C34061" s="33" t="s">
        <v>565</v>
      </c>
      <c r="D34061" s="33" t="s">
        <v>566</v>
      </c>
      <c r="E34061" s="34">
        <v>1661</v>
      </c>
      <c r="F34061" s="35">
        <v>5.38</v>
      </c>
      <c r="G34061" s="34">
        <v>1384.6</v>
      </c>
    </row>
    <row r="34062" spans="1:7">
      <c r="A34062" s="32">
        <v>2018</v>
      </c>
      <c r="B34062" s="32">
        <v>6223</v>
      </c>
      <c r="C34062" s="33" t="s">
        <v>563</v>
      </c>
      <c r="D34062" s="33" t="s">
        <v>564</v>
      </c>
      <c r="E34062" s="34">
        <v>71680</v>
      </c>
      <c r="F34062" s="35">
        <v>1.04</v>
      </c>
      <c r="G34062" s="34">
        <v>462.6</v>
      </c>
    </row>
    <row r="34063" spans="1:7">
      <c r="A34063" s="32">
        <v>2018</v>
      </c>
      <c r="B34063" s="32">
        <v>6243</v>
      </c>
      <c r="C34063" s="33" t="s">
        <v>563</v>
      </c>
      <c r="D34063" s="33" t="s">
        <v>564</v>
      </c>
      <c r="E34063" s="34">
        <v>167102</v>
      </c>
      <c r="F34063" s="35">
        <v>1</v>
      </c>
      <c r="G34063" s="34">
        <v>1493.7</v>
      </c>
    </row>
    <row r="34064" spans="1:7">
      <c r="A34064" s="32">
        <v>2018</v>
      </c>
      <c r="B34064" s="32">
        <v>6248</v>
      </c>
      <c r="C34064" s="33" t="s">
        <v>363</v>
      </c>
      <c r="D34064" s="33" t="s">
        <v>354</v>
      </c>
      <c r="E34064" s="34">
        <v>97598</v>
      </c>
      <c r="F34064" s="35">
        <v>16.605</v>
      </c>
      <c r="G34064" s="34">
        <v>111.4</v>
      </c>
    </row>
    <row r="34065" spans="1:7">
      <c r="A34065" s="32">
        <v>2018</v>
      </c>
      <c r="B34065" s="32">
        <v>6248</v>
      </c>
      <c r="C34065" s="33" t="s">
        <v>363</v>
      </c>
      <c r="D34065" s="33" t="s">
        <v>354</v>
      </c>
      <c r="E34065" s="34">
        <v>40978</v>
      </c>
      <c r="F34065" s="35">
        <v>16.702999999999999</v>
      </c>
      <c r="G34065" s="34">
        <v>122.3</v>
      </c>
    </row>
    <row r="34066" spans="1:7">
      <c r="A34066" s="32">
        <v>2018</v>
      </c>
      <c r="B34066" s="32">
        <v>6248</v>
      </c>
      <c r="C34066" s="33" t="s">
        <v>363</v>
      </c>
      <c r="D34066" s="33" t="s">
        <v>354</v>
      </c>
      <c r="E34066" s="34">
        <v>14056</v>
      </c>
      <c r="F34066" s="35">
        <v>16.681999999999999</v>
      </c>
      <c r="G34066" s="34">
        <v>116.9</v>
      </c>
    </row>
    <row r="34067" spans="1:7">
      <c r="A34067" s="32">
        <v>2018</v>
      </c>
      <c r="B34067" s="32">
        <v>6248</v>
      </c>
      <c r="C34067" s="33" t="s">
        <v>563</v>
      </c>
      <c r="D34067" s="33" t="s">
        <v>564</v>
      </c>
      <c r="E34067" s="34">
        <v>5875</v>
      </c>
      <c r="F34067" s="35">
        <v>1.109</v>
      </c>
      <c r="G34067" s="34">
        <v>460.9</v>
      </c>
    </row>
    <row r="34068" spans="1:7">
      <c r="A34068" s="32">
        <v>2018</v>
      </c>
      <c r="B34068" s="32">
        <v>6248</v>
      </c>
      <c r="C34068" s="33" t="s">
        <v>363</v>
      </c>
      <c r="D34068" s="33" t="s">
        <v>354</v>
      </c>
      <c r="E34068" s="34">
        <v>26646</v>
      </c>
      <c r="F34068" s="35">
        <v>16.922999999999998</v>
      </c>
      <c r="G34068" s="34">
        <v>115.3</v>
      </c>
    </row>
    <row r="34069" spans="1:7">
      <c r="A34069" s="32">
        <v>2018</v>
      </c>
      <c r="B34069" s="32">
        <v>6248</v>
      </c>
      <c r="C34069" s="33" t="s">
        <v>363</v>
      </c>
      <c r="D34069" s="33" t="s">
        <v>354</v>
      </c>
      <c r="E34069" s="34">
        <v>41190</v>
      </c>
      <c r="F34069" s="35">
        <v>16.901</v>
      </c>
      <c r="G34069" s="34">
        <v>114</v>
      </c>
    </row>
    <row r="34070" spans="1:7">
      <c r="A34070" s="32">
        <v>2018</v>
      </c>
      <c r="B34070" s="32">
        <v>6249</v>
      </c>
      <c r="C34070" s="33" t="s">
        <v>565</v>
      </c>
      <c r="D34070" s="33" t="s">
        <v>566</v>
      </c>
      <c r="E34070" s="34">
        <v>1109</v>
      </c>
      <c r="F34070" s="35">
        <v>5.79</v>
      </c>
      <c r="G34070" s="34">
        <v>1409</v>
      </c>
    </row>
    <row r="34071" spans="1:7">
      <c r="A34071" s="32">
        <v>2018</v>
      </c>
      <c r="B34071" s="32">
        <v>6249</v>
      </c>
      <c r="C34071" s="33" t="s">
        <v>353</v>
      </c>
      <c r="D34071" s="33" t="s">
        <v>354</v>
      </c>
      <c r="E34071" s="34">
        <v>13532</v>
      </c>
      <c r="F34071" s="35">
        <v>23.69</v>
      </c>
      <c r="G34071" s="34">
        <v>326.7</v>
      </c>
    </row>
    <row r="34072" spans="1:7">
      <c r="A34072" s="32">
        <v>2018</v>
      </c>
      <c r="B34072" s="32">
        <v>6249</v>
      </c>
      <c r="C34072" s="33" t="s">
        <v>353</v>
      </c>
      <c r="D34072" s="33" t="s">
        <v>354</v>
      </c>
      <c r="E34072" s="34">
        <v>39522</v>
      </c>
      <c r="F34072" s="35">
        <v>23.86</v>
      </c>
      <c r="G34072" s="34">
        <v>386</v>
      </c>
    </row>
    <row r="34073" spans="1:7">
      <c r="A34073" s="32">
        <v>2018</v>
      </c>
      <c r="B34073" s="32">
        <v>6250</v>
      </c>
      <c r="C34073" s="33" t="s">
        <v>353</v>
      </c>
      <c r="D34073" s="33" t="s">
        <v>354</v>
      </c>
      <c r="E34073" s="34">
        <v>25207</v>
      </c>
      <c r="F34073" s="35">
        <v>26.006</v>
      </c>
      <c r="G34073" s="34">
        <v>350.1</v>
      </c>
    </row>
    <row r="34074" spans="1:7">
      <c r="A34074" s="32">
        <v>2018</v>
      </c>
      <c r="B34074" s="32">
        <v>6253</v>
      </c>
      <c r="C34074" s="33" t="s">
        <v>565</v>
      </c>
      <c r="D34074" s="33" t="s">
        <v>566</v>
      </c>
      <c r="E34074" s="34">
        <v>2269</v>
      </c>
      <c r="F34074" s="35">
        <v>5.88</v>
      </c>
      <c r="G34074" s="34">
        <v>1359.3</v>
      </c>
    </row>
    <row r="34075" spans="1:7">
      <c r="A34075" s="32">
        <v>2018</v>
      </c>
      <c r="B34075" s="32">
        <v>6253</v>
      </c>
      <c r="C34075" s="33" t="s">
        <v>563</v>
      </c>
      <c r="D34075" s="33" t="s">
        <v>564</v>
      </c>
      <c r="E34075" s="34">
        <v>36681</v>
      </c>
      <c r="F34075" s="35">
        <v>1.024</v>
      </c>
      <c r="G34075" s="34">
        <v>378</v>
      </c>
    </row>
    <row r="34076" spans="1:7">
      <c r="A34076" s="32">
        <v>2018</v>
      </c>
      <c r="B34076" s="32">
        <v>6254</v>
      </c>
      <c r="C34076" s="33" t="s">
        <v>363</v>
      </c>
      <c r="D34076" s="33" t="s">
        <v>354</v>
      </c>
      <c r="E34076" s="34">
        <v>15338</v>
      </c>
      <c r="F34076" s="35">
        <v>16.861999999999998</v>
      </c>
      <c r="G34076" s="34">
        <v>167.8</v>
      </c>
    </row>
    <row r="34077" spans="1:7">
      <c r="A34077" s="32">
        <v>2018</v>
      </c>
      <c r="B34077" s="32">
        <v>6254</v>
      </c>
      <c r="C34077" s="33" t="s">
        <v>565</v>
      </c>
      <c r="D34077" s="33" t="s">
        <v>566</v>
      </c>
      <c r="E34077" s="34">
        <v>3982</v>
      </c>
      <c r="F34077" s="35">
        <v>5.88</v>
      </c>
      <c r="G34077" s="34">
        <v>1377.3</v>
      </c>
    </row>
    <row r="34078" spans="1:7">
      <c r="A34078" s="32">
        <v>2018</v>
      </c>
      <c r="B34078" s="32">
        <v>6254</v>
      </c>
      <c r="C34078" s="33" t="s">
        <v>363</v>
      </c>
      <c r="D34078" s="33" t="s">
        <v>354</v>
      </c>
      <c r="E34078" s="34">
        <v>75189</v>
      </c>
      <c r="F34078" s="35">
        <v>17.012</v>
      </c>
      <c r="G34078" s="34">
        <v>172.2</v>
      </c>
    </row>
    <row r="34079" spans="1:7">
      <c r="A34079" s="32">
        <v>2018</v>
      </c>
      <c r="B34079" s="32">
        <v>6254</v>
      </c>
      <c r="C34079" s="33" t="s">
        <v>363</v>
      </c>
      <c r="D34079" s="33" t="s">
        <v>354</v>
      </c>
      <c r="E34079" s="34">
        <v>122046</v>
      </c>
      <c r="F34079" s="35">
        <v>17.007999999999999</v>
      </c>
      <c r="G34079" s="34">
        <v>166.9</v>
      </c>
    </row>
    <row r="34080" spans="1:7">
      <c r="A34080" s="32">
        <v>2018</v>
      </c>
      <c r="B34080" s="32">
        <v>6257</v>
      </c>
      <c r="C34080" s="33" t="s">
        <v>363</v>
      </c>
      <c r="D34080" s="33" t="s">
        <v>354</v>
      </c>
      <c r="E34080" s="34">
        <v>127294</v>
      </c>
      <c r="F34080" s="35">
        <v>16.488</v>
      </c>
      <c r="G34080" s="34">
        <v>242.5</v>
      </c>
    </row>
    <row r="34081" spans="1:7">
      <c r="A34081" s="32">
        <v>2018</v>
      </c>
      <c r="B34081" s="32">
        <v>6257</v>
      </c>
      <c r="C34081" s="33" t="s">
        <v>363</v>
      </c>
      <c r="D34081" s="33" t="s">
        <v>354</v>
      </c>
      <c r="E34081" s="34">
        <v>31438</v>
      </c>
      <c r="F34081" s="35">
        <v>17.07</v>
      </c>
      <c r="G34081" s="34">
        <v>238.4</v>
      </c>
    </row>
    <row r="34082" spans="1:7">
      <c r="A34082" s="32">
        <v>2018</v>
      </c>
      <c r="B34082" s="32">
        <v>6257</v>
      </c>
      <c r="C34082" s="33" t="s">
        <v>363</v>
      </c>
      <c r="D34082" s="33" t="s">
        <v>354</v>
      </c>
      <c r="E34082" s="34">
        <v>31833</v>
      </c>
      <c r="F34082" s="35">
        <v>16.5</v>
      </c>
      <c r="G34082" s="34">
        <v>238</v>
      </c>
    </row>
    <row r="34083" spans="1:7">
      <c r="A34083" s="32">
        <v>2018</v>
      </c>
      <c r="B34083" s="32">
        <v>6257</v>
      </c>
      <c r="C34083" s="33" t="s">
        <v>363</v>
      </c>
      <c r="D34083" s="33" t="s">
        <v>354</v>
      </c>
      <c r="E34083" s="34">
        <v>524176</v>
      </c>
      <c r="F34083" s="35">
        <v>16.876000000000001</v>
      </c>
      <c r="G34083" s="34">
        <v>232.1</v>
      </c>
    </row>
    <row r="34084" spans="1:7">
      <c r="A34084" s="32">
        <v>2018</v>
      </c>
      <c r="B34084" s="32">
        <v>6257</v>
      </c>
      <c r="C34084" s="33" t="s">
        <v>363</v>
      </c>
      <c r="D34084" s="33" t="s">
        <v>354</v>
      </c>
      <c r="E34084" s="34">
        <v>95360</v>
      </c>
      <c r="F34084" s="35">
        <v>17.116</v>
      </c>
      <c r="G34084" s="34">
        <v>247.4</v>
      </c>
    </row>
    <row r="34085" spans="1:7">
      <c r="A34085" s="32">
        <v>2018</v>
      </c>
      <c r="B34085" s="32">
        <v>6257</v>
      </c>
      <c r="C34085" s="33" t="s">
        <v>565</v>
      </c>
      <c r="D34085" s="33" t="s">
        <v>566</v>
      </c>
      <c r="E34085" s="34">
        <v>7475</v>
      </c>
      <c r="F34085" s="35">
        <v>5.8</v>
      </c>
      <c r="G34085" s="34">
        <v>1323.7</v>
      </c>
    </row>
    <row r="34086" spans="1:7">
      <c r="A34086" s="32">
        <v>2018</v>
      </c>
      <c r="B34086" s="32">
        <v>6257</v>
      </c>
      <c r="C34086" s="33" t="s">
        <v>363</v>
      </c>
      <c r="D34086" s="33" t="s">
        <v>354</v>
      </c>
      <c r="E34086" s="34">
        <v>15920</v>
      </c>
      <c r="F34086" s="35">
        <v>17.206</v>
      </c>
      <c r="G34086" s="34">
        <v>236.6</v>
      </c>
    </row>
    <row r="34087" spans="1:7">
      <c r="A34087" s="32">
        <v>2018</v>
      </c>
      <c r="B34087" s="32">
        <v>6257</v>
      </c>
      <c r="C34087" s="33" t="s">
        <v>363</v>
      </c>
      <c r="D34087" s="33" t="s">
        <v>354</v>
      </c>
      <c r="E34087" s="34">
        <v>47658</v>
      </c>
      <c r="F34087" s="35">
        <v>16.847999999999999</v>
      </c>
      <c r="G34087" s="34">
        <v>237.2</v>
      </c>
    </row>
    <row r="34088" spans="1:7">
      <c r="A34088" s="32">
        <v>2018</v>
      </c>
      <c r="B34088" s="32">
        <v>6258</v>
      </c>
      <c r="C34088" s="33" t="s">
        <v>565</v>
      </c>
      <c r="D34088" s="33" t="s">
        <v>566</v>
      </c>
      <c r="E34088" s="34">
        <v>2901</v>
      </c>
      <c r="F34088" s="35">
        <v>5.8170000000000002</v>
      </c>
      <c r="G34088" s="34">
        <v>1326</v>
      </c>
    </row>
    <row r="34089" spans="1:7">
      <c r="A34089" s="32">
        <v>2018</v>
      </c>
      <c r="B34089" s="32">
        <v>6264</v>
      </c>
      <c r="C34089" s="33" t="s">
        <v>565</v>
      </c>
      <c r="D34089" s="33" t="s">
        <v>566</v>
      </c>
      <c r="E34089" s="34">
        <v>8574</v>
      </c>
      <c r="F34089" s="35">
        <v>5.7750000000000004</v>
      </c>
      <c r="G34089" s="34">
        <v>1387.6</v>
      </c>
    </row>
    <row r="34090" spans="1:7">
      <c r="A34090" s="32">
        <v>2018</v>
      </c>
      <c r="B34090" s="32">
        <v>6264</v>
      </c>
      <c r="C34090" s="33" t="s">
        <v>353</v>
      </c>
      <c r="D34090" s="33" t="s">
        <v>354</v>
      </c>
      <c r="E34090" s="34">
        <v>25014</v>
      </c>
      <c r="F34090" s="35">
        <v>25.001999999999999</v>
      </c>
      <c r="G34090" s="34">
        <v>148.19999999999999</v>
      </c>
    </row>
    <row r="34091" spans="1:7">
      <c r="A34091" s="32">
        <v>2018</v>
      </c>
      <c r="B34091" s="32">
        <v>6264</v>
      </c>
      <c r="C34091" s="33" t="s">
        <v>353</v>
      </c>
      <c r="D34091" s="33" t="s">
        <v>354</v>
      </c>
      <c r="E34091" s="34">
        <v>41786</v>
      </c>
      <c r="F34091" s="35">
        <v>25.08</v>
      </c>
      <c r="G34091" s="34">
        <v>172.7</v>
      </c>
    </row>
    <row r="34092" spans="1:7">
      <c r="A34092" s="32">
        <v>2018</v>
      </c>
      <c r="B34092" s="32">
        <v>6264</v>
      </c>
      <c r="C34092" s="33" t="s">
        <v>353</v>
      </c>
      <c r="D34092" s="33" t="s">
        <v>354</v>
      </c>
      <c r="E34092" s="34">
        <v>69971</v>
      </c>
      <c r="F34092" s="35">
        <v>25.033999999999999</v>
      </c>
      <c r="G34092" s="34">
        <v>173</v>
      </c>
    </row>
    <row r="34093" spans="1:7">
      <c r="A34093" s="32">
        <v>2018</v>
      </c>
      <c r="B34093" s="32">
        <v>6288</v>
      </c>
      <c r="C34093" s="33" t="s">
        <v>362</v>
      </c>
      <c r="D34093" s="33" t="s">
        <v>354</v>
      </c>
      <c r="E34093" s="34">
        <v>16838</v>
      </c>
      <c r="F34093" s="35">
        <v>15.6</v>
      </c>
      <c r="G34093" s="34">
        <v>396</v>
      </c>
    </row>
    <row r="34094" spans="1:7">
      <c r="A34094" s="32">
        <v>2018</v>
      </c>
      <c r="B34094" s="32">
        <v>6288</v>
      </c>
      <c r="C34094" s="33" t="s">
        <v>365</v>
      </c>
      <c r="D34094" s="33" t="s">
        <v>354</v>
      </c>
      <c r="E34094" s="34">
        <v>10601</v>
      </c>
      <c r="F34094" s="35">
        <v>12.2</v>
      </c>
      <c r="G34094" s="34">
        <v>195</v>
      </c>
    </row>
    <row r="34095" spans="1:7">
      <c r="A34095" s="32">
        <v>2018</v>
      </c>
      <c r="B34095" s="32">
        <v>6288</v>
      </c>
      <c r="C34095" s="33" t="s">
        <v>565</v>
      </c>
      <c r="D34095" s="33" t="s">
        <v>566</v>
      </c>
      <c r="E34095" s="34">
        <v>2400</v>
      </c>
      <c r="F34095" s="35">
        <v>5.6</v>
      </c>
      <c r="G34095" s="34">
        <v>1821</v>
      </c>
    </row>
    <row r="34096" spans="1:7">
      <c r="A34096" s="32">
        <v>2018</v>
      </c>
      <c r="B34096" s="32">
        <v>6373</v>
      </c>
      <c r="C34096" s="33" t="s">
        <v>563</v>
      </c>
      <c r="D34096" s="33" t="s">
        <v>564</v>
      </c>
      <c r="E34096" s="34">
        <v>15345</v>
      </c>
      <c r="F34096" s="35">
        <v>1.06</v>
      </c>
      <c r="G34096" s="34">
        <v>500.7</v>
      </c>
    </row>
    <row r="34097" spans="1:7">
      <c r="A34097" s="32">
        <v>2018</v>
      </c>
      <c r="B34097" s="32">
        <v>6373</v>
      </c>
      <c r="C34097" s="33" t="s">
        <v>563</v>
      </c>
      <c r="D34097" s="33" t="s">
        <v>564</v>
      </c>
      <c r="E34097" s="34">
        <v>3534</v>
      </c>
      <c r="F34097" s="35">
        <v>1.06</v>
      </c>
      <c r="G34097" s="34">
        <v>387.8</v>
      </c>
    </row>
    <row r="34098" spans="1:7">
      <c r="A34098" s="32">
        <v>2018</v>
      </c>
      <c r="B34098" s="32">
        <v>6469</v>
      </c>
      <c r="C34098" s="33" t="s">
        <v>362</v>
      </c>
      <c r="D34098" s="33" t="s">
        <v>354</v>
      </c>
      <c r="E34098" s="34">
        <v>415124</v>
      </c>
      <c r="F34098" s="35">
        <v>13.013999999999999</v>
      </c>
      <c r="G34098" s="34">
        <v>105.8</v>
      </c>
    </row>
    <row r="34099" spans="1:7">
      <c r="A34099" s="32">
        <v>2018</v>
      </c>
      <c r="B34099" s="32">
        <v>6469</v>
      </c>
      <c r="C34099" s="33" t="s">
        <v>563</v>
      </c>
      <c r="D34099" s="33" t="s">
        <v>564</v>
      </c>
      <c r="E34099" s="34">
        <v>25550</v>
      </c>
      <c r="F34099" s="35">
        <v>0.98099999999999998</v>
      </c>
      <c r="G34099" s="34">
        <v>389.6</v>
      </c>
    </row>
    <row r="34100" spans="1:7">
      <c r="A34100" s="32">
        <v>2018</v>
      </c>
      <c r="B34100" s="32">
        <v>6481</v>
      </c>
      <c r="C34100" s="33" t="s">
        <v>353</v>
      </c>
      <c r="D34100" s="33" t="s">
        <v>354</v>
      </c>
      <c r="E34100" s="34">
        <v>35177</v>
      </c>
      <c r="F34100" s="35">
        <v>23.483000000000001</v>
      </c>
      <c r="G34100" s="34">
        <v>203.7</v>
      </c>
    </row>
    <row r="34101" spans="1:7">
      <c r="A34101" s="32">
        <v>2018</v>
      </c>
      <c r="B34101" s="32">
        <v>6481</v>
      </c>
      <c r="C34101" s="33" t="s">
        <v>353</v>
      </c>
      <c r="D34101" s="33" t="s">
        <v>354</v>
      </c>
      <c r="E34101" s="34">
        <v>111919</v>
      </c>
      <c r="F34101" s="35">
        <v>21.707000000000001</v>
      </c>
      <c r="G34101" s="34">
        <v>228.3</v>
      </c>
    </row>
    <row r="34102" spans="1:7">
      <c r="A34102" s="32">
        <v>2018</v>
      </c>
      <c r="B34102" s="32">
        <v>6481</v>
      </c>
      <c r="C34102" s="33" t="s">
        <v>363</v>
      </c>
      <c r="D34102" s="33" t="s">
        <v>354</v>
      </c>
      <c r="E34102" s="34">
        <v>23228</v>
      </c>
      <c r="F34102" s="35">
        <v>19.452000000000002</v>
      </c>
      <c r="G34102" s="34">
        <v>231.3</v>
      </c>
    </row>
    <row r="34103" spans="1:7">
      <c r="A34103" s="32">
        <v>2018</v>
      </c>
      <c r="B34103" s="32">
        <v>6504</v>
      </c>
      <c r="C34103" s="33" t="s">
        <v>565</v>
      </c>
      <c r="D34103" s="33" t="s">
        <v>566</v>
      </c>
      <c r="E34103" s="34">
        <v>75678</v>
      </c>
      <c r="F34103" s="35">
        <v>5.7709999999999999</v>
      </c>
      <c r="G34103" s="34">
        <v>1460.3</v>
      </c>
    </row>
    <row r="34104" spans="1:7">
      <c r="A34104" s="32">
        <v>2018</v>
      </c>
      <c r="B34104" s="32">
        <v>6559</v>
      </c>
      <c r="C34104" s="33" t="s">
        <v>565</v>
      </c>
      <c r="D34104" s="33" t="s">
        <v>566</v>
      </c>
      <c r="E34104" s="34">
        <v>5</v>
      </c>
      <c r="F34104" s="35">
        <v>5.6070000000000002</v>
      </c>
      <c r="G34104" s="34">
        <v>1312.3</v>
      </c>
    </row>
    <row r="34105" spans="1:7">
      <c r="A34105" s="32">
        <v>2018</v>
      </c>
      <c r="B34105" s="32">
        <v>6559</v>
      </c>
      <c r="C34105" s="33" t="s">
        <v>563</v>
      </c>
      <c r="D34105" s="33" t="s">
        <v>564</v>
      </c>
      <c r="E34105" s="34">
        <v>624684</v>
      </c>
      <c r="F34105" s="35">
        <v>1</v>
      </c>
      <c r="G34105" s="34">
        <v>526.20000000000005</v>
      </c>
    </row>
    <row r="34106" spans="1:7">
      <c r="A34106" s="32">
        <v>2018</v>
      </c>
      <c r="B34106" s="32">
        <v>6639</v>
      </c>
      <c r="C34106" s="33" t="s">
        <v>353</v>
      </c>
      <c r="D34106" s="33" t="s">
        <v>354</v>
      </c>
      <c r="E34106" s="34">
        <v>42124</v>
      </c>
      <c r="F34106" s="35">
        <v>22.96</v>
      </c>
      <c r="G34106" s="34">
        <v>172.7</v>
      </c>
    </row>
    <row r="34107" spans="1:7">
      <c r="A34107" s="32">
        <v>2018</v>
      </c>
      <c r="B34107" s="32">
        <v>6639</v>
      </c>
      <c r="C34107" s="33" t="s">
        <v>353</v>
      </c>
      <c r="D34107" s="33" t="s">
        <v>354</v>
      </c>
      <c r="E34107" s="34">
        <v>47723</v>
      </c>
      <c r="F34107" s="35">
        <v>22.2</v>
      </c>
      <c r="G34107" s="34">
        <v>205.2</v>
      </c>
    </row>
    <row r="34108" spans="1:7">
      <c r="A34108" s="32">
        <v>2018</v>
      </c>
      <c r="B34108" s="32">
        <v>6639</v>
      </c>
      <c r="C34108" s="33" t="s">
        <v>353</v>
      </c>
      <c r="D34108" s="33" t="s">
        <v>354</v>
      </c>
      <c r="E34108" s="34">
        <v>19733</v>
      </c>
      <c r="F34108" s="35">
        <v>22.77</v>
      </c>
      <c r="G34108" s="34">
        <v>180</v>
      </c>
    </row>
    <row r="34109" spans="1:7">
      <c r="A34109" s="32">
        <v>2018</v>
      </c>
      <c r="B34109" s="32">
        <v>6639</v>
      </c>
      <c r="C34109" s="33" t="s">
        <v>353</v>
      </c>
      <c r="D34109" s="33" t="s">
        <v>354</v>
      </c>
      <c r="E34109" s="34">
        <v>6410</v>
      </c>
      <c r="F34109" s="35">
        <v>22.6</v>
      </c>
      <c r="G34109" s="34">
        <v>170.5</v>
      </c>
    </row>
    <row r="34110" spans="1:7">
      <c r="A34110" s="32">
        <v>2018</v>
      </c>
      <c r="B34110" s="32">
        <v>6639</v>
      </c>
      <c r="C34110" s="33" t="s">
        <v>353</v>
      </c>
      <c r="D34110" s="33" t="s">
        <v>354</v>
      </c>
      <c r="E34110" s="34">
        <v>3207</v>
      </c>
      <c r="F34110" s="35">
        <v>22</v>
      </c>
      <c r="G34110" s="34">
        <v>169.7</v>
      </c>
    </row>
    <row r="34111" spans="1:7">
      <c r="A34111" s="32">
        <v>2018</v>
      </c>
      <c r="B34111" s="32">
        <v>6639</v>
      </c>
      <c r="C34111" s="33" t="s">
        <v>353</v>
      </c>
      <c r="D34111" s="33" t="s">
        <v>354</v>
      </c>
      <c r="E34111" s="34">
        <v>40849</v>
      </c>
      <c r="F34111" s="35">
        <v>23.96</v>
      </c>
      <c r="G34111" s="34">
        <v>213.1</v>
      </c>
    </row>
    <row r="34112" spans="1:7">
      <c r="A34112" s="32">
        <v>2018</v>
      </c>
      <c r="B34112" s="32">
        <v>6641</v>
      </c>
      <c r="C34112" s="33" t="s">
        <v>363</v>
      </c>
      <c r="D34112" s="33" t="s">
        <v>354</v>
      </c>
      <c r="E34112" s="34">
        <v>114207</v>
      </c>
      <c r="F34112" s="35">
        <v>17.989999999999998</v>
      </c>
      <c r="G34112" s="34">
        <v>210.5</v>
      </c>
    </row>
    <row r="34113" spans="1:7">
      <c r="A34113" s="32">
        <v>2018</v>
      </c>
      <c r="B34113" s="32">
        <v>6641</v>
      </c>
      <c r="C34113" s="33" t="s">
        <v>363</v>
      </c>
      <c r="D34113" s="33" t="s">
        <v>354</v>
      </c>
      <c r="E34113" s="34">
        <v>80805</v>
      </c>
      <c r="F34113" s="35">
        <v>16.989999999999998</v>
      </c>
      <c r="G34113" s="34">
        <v>205.9</v>
      </c>
    </row>
    <row r="34114" spans="1:7">
      <c r="A34114" s="32">
        <v>2018</v>
      </c>
      <c r="B34114" s="32">
        <v>6641</v>
      </c>
      <c r="C34114" s="33" t="s">
        <v>363</v>
      </c>
      <c r="D34114" s="33" t="s">
        <v>354</v>
      </c>
      <c r="E34114" s="34">
        <v>49122</v>
      </c>
      <c r="F34114" s="35">
        <v>17.940000000000001</v>
      </c>
      <c r="G34114" s="34">
        <v>211.2</v>
      </c>
    </row>
    <row r="34115" spans="1:7">
      <c r="A34115" s="32">
        <v>2018</v>
      </c>
      <c r="B34115" s="32">
        <v>6641</v>
      </c>
      <c r="C34115" s="33" t="s">
        <v>363</v>
      </c>
      <c r="D34115" s="33" t="s">
        <v>354</v>
      </c>
      <c r="E34115" s="34">
        <v>48118</v>
      </c>
      <c r="F34115" s="35">
        <v>17.739999999999998</v>
      </c>
      <c r="G34115" s="34">
        <v>216.2</v>
      </c>
    </row>
    <row r="34116" spans="1:7">
      <c r="A34116" s="32">
        <v>2018</v>
      </c>
      <c r="B34116" s="32">
        <v>6641</v>
      </c>
      <c r="C34116" s="33" t="s">
        <v>363</v>
      </c>
      <c r="D34116" s="33" t="s">
        <v>354</v>
      </c>
      <c r="E34116" s="34">
        <v>64710</v>
      </c>
      <c r="F34116" s="35">
        <v>17.7</v>
      </c>
      <c r="G34116" s="34">
        <v>212.9</v>
      </c>
    </row>
    <row r="34117" spans="1:7">
      <c r="A34117" s="32">
        <v>2018</v>
      </c>
      <c r="B34117" s="32">
        <v>6641</v>
      </c>
      <c r="C34117" s="33" t="s">
        <v>363</v>
      </c>
      <c r="D34117" s="33" t="s">
        <v>354</v>
      </c>
      <c r="E34117" s="34">
        <v>97757</v>
      </c>
      <c r="F34117" s="35">
        <v>17.600000000000001</v>
      </c>
      <c r="G34117" s="34">
        <v>216.7</v>
      </c>
    </row>
    <row r="34118" spans="1:7">
      <c r="A34118" s="32">
        <v>2018</v>
      </c>
      <c r="B34118" s="32">
        <v>6641</v>
      </c>
      <c r="C34118" s="33" t="s">
        <v>363</v>
      </c>
      <c r="D34118" s="33" t="s">
        <v>354</v>
      </c>
      <c r="E34118" s="34">
        <v>81079</v>
      </c>
      <c r="F34118" s="35">
        <v>17.34</v>
      </c>
      <c r="G34118" s="34">
        <v>205.6</v>
      </c>
    </row>
    <row r="34119" spans="1:7">
      <c r="A34119" s="32">
        <v>2018</v>
      </c>
      <c r="B34119" s="32">
        <v>6664</v>
      </c>
      <c r="C34119" s="33" t="s">
        <v>363</v>
      </c>
      <c r="D34119" s="33" t="s">
        <v>354</v>
      </c>
      <c r="E34119" s="34">
        <v>48861</v>
      </c>
      <c r="F34119" s="35">
        <v>17.994</v>
      </c>
      <c r="G34119" s="34">
        <v>178.4</v>
      </c>
    </row>
    <row r="34120" spans="1:7">
      <c r="A34120" s="32">
        <v>2018</v>
      </c>
      <c r="B34120" s="32">
        <v>6664</v>
      </c>
      <c r="C34120" s="33" t="s">
        <v>363</v>
      </c>
      <c r="D34120" s="33" t="s">
        <v>354</v>
      </c>
      <c r="E34120" s="34">
        <v>81461</v>
      </c>
      <c r="F34120" s="35">
        <v>17.939</v>
      </c>
      <c r="G34120" s="34">
        <v>173.4</v>
      </c>
    </row>
    <row r="34121" spans="1:7">
      <c r="A34121" s="32">
        <v>2018</v>
      </c>
      <c r="B34121" s="32">
        <v>6664</v>
      </c>
      <c r="C34121" s="33" t="s">
        <v>363</v>
      </c>
      <c r="D34121" s="33" t="s">
        <v>354</v>
      </c>
      <c r="E34121" s="34">
        <v>15997</v>
      </c>
      <c r="F34121" s="35">
        <v>17.722000000000001</v>
      </c>
      <c r="G34121" s="34">
        <v>189.4</v>
      </c>
    </row>
    <row r="34122" spans="1:7">
      <c r="A34122" s="32">
        <v>2018</v>
      </c>
      <c r="B34122" s="32">
        <v>6664</v>
      </c>
      <c r="C34122" s="33" t="s">
        <v>563</v>
      </c>
      <c r="D34122" s="33" t="s">
        <v>564</v>
      </c>
      <c r="E34122" s="34">
        <v>16920</v>
      </c>
      <c r="F34122" s="35">
        <v>1.0489999999999999</v>
      </c>
      <c r="G34122" s="34">
        <v>497.6</v>
      </c>
    </row>
    <row r="34123" spans="1:7">
      <c r="A34123" s="32">
        <v>2018</v>
      </c>
      <c r="B34123" s="32">
        <v>6705</v>
      </c>
      <c r="C34123" s="33" t="s">
        <v>353</v>
      </c>
      <c r="D34123" s="33" t="s">
        <v>354</v>
      </c>
      <c r="E34123" s="34">
        <v>119085</v>
      </c>
      <c r="F34123" s="35">
        <v>22.4</v>
      </c>
      <c r="G34123" s="34" t="s">
        <v>364</v>
      </c>
    </row>
    <row r="34124" spans="1:7">
      <c r="A34124" s="32">
        <v>2018</v>
      </c>
      <c r="B34124" s="32">
        <v>6705</v>
      </c>
      <c r="C34124" s="33" t="s">
        <v>353</v>
      </c>
      <c r="D34124" s="33" t="s">
        <v>354</v>
      </c>
      <c r="E34124" s="34">
        <v>8000</v>
      </c>
      <c r="F34124" s="35">
        <v>22.91</v>
      </c>
      <c r="G34124" s="34" t="s">
        <v>364</v>
      </c>
    </row>
    <row r="34125" spans="1:7">
      <c r="A34125" s="32">
        <v>2018</v>
      </c>
      <c r="B34125" s="32">
        <v>6705</v>
      </c>
      <c r="C34125" s="33" t="s">
        <v>563</v>
      </c>
      <c r="D34125" s="33" t="s">
        <v>564</v>
      </c>
      <c r="E34125" s="34">
        <v>22988</v>
      </c>
      <c r="F34125" s="35">
        <v>1.0469999999999999</v>
      </c>
      <c r="G34125" s="34" t="s">
        <v>364</v>
      </c>
    </row>
    <row r="34126" spans="1:7">
      <c r="A34126" s="32">
        <v>2018</v>
      </c>
      <c r="B34126" s="32">
        <v>6705</v>
      </c>
      <c r="C34126" s="33" t="s">
        <v>563</v>
      </c>
      <c r="D34126" s="33" t="s">
        <v>564</v>
      </c>
      <c r="E34126" s="34">
        <v>31756</v>
      </c>
      <c r="F34126" s="35">
        <v>1.0269999999999999</v>
      </c>
      <c r="G34126" s="34" t="s">
        <v>364</v>
      </c>
    </row>
    <row r="34127" spans="1:7">
      <c r="A34127" s="32">
        <v>2018</v>
      </c>
      <c r="B34127" s="32">
        <v>6705</v>
      </c>
      <c r="C34127" s="33" t="s">
        <v>353</v>
      </c>
      <c r="D34127" s="33" t="s">
        <v>354</v>
      </c>
      <c r="E34127" s="34">
        <v>15922</v>
      </c>
      <c r="F34127" s="35">
        <v>22.71</v>
      </c>
      <c r="G34127" s="34" t="s">
        <v>364</v>
      </c>
    </row>
    <row r="34128" spans="1:7">
      <c r="A34128" s="32">
        <v>2018</v>
      </c>
      <c r="B34128" s="32">
        <v>6705</v>
      </c>
      <c r="C34128" s="33" t="s">
        <v>353</v>
      </c>
      <c r="D34128" s="33" t="s">
        <v>354</v>
      </c>
      <c r="E34128" s="34">
        <v>6491</v>
      </c>
      <c r="F34128" s="35">
        <v>23.01</v>
      </c>
      <c r="G34128" s="34" t="s">
        <v>364</v>
      </c>
    </row>
    <row r="34129" spans="1:7">
      <c r="A34129" s="32">
        <v>2018</v>
      </c>
      <c r="B34129" s="32">
        <v>6705</v>
      </c>
      <c r="C34129" s="33" t="s">
        <v>353</v>
      </c>
      <c r="D34129" s="33" t="s">
        <v>354</v>
      </c>
      <c r="E34129" s="34">
        <v>15834</v>
      </c>
      <c r="F34129" s="35">
        <v>22.16</v>
      </c>
      <c r="G34129" s="34" t="s">
        <v>364</v>
      </c>
    </row>
    <row r="34130" spans="1:7">
      <c r="A34130" s="32">
        <v>2018</v>
      </c>
      <c r="B34130" s="32">
        <v>6705</v>
      </c>
      <c r="C34130" s="33" t="s">
        <v>353</v>
      </c>
      <c r="D34130" s="33" t="s">
        <v>354</v>
      </c>
      <c r="E34130" s="34">
        <v>15363</v>
      </c>
      <c r="F34130" s="35">
        <v>21.82</v>
      </c>
      <c r="G34130" s="34" t="s">
        <v>364</v>
      </c>
    </row>
    <row r="34131" spans="1:7">
      <c r="A34131" s="32">
        <v>2018</v>
      </c>
      <c r="B34131" s="32">
        <v>6761</v>
      </c>
      <c r="C34131" s="33" t="s">
        <v>363</v>
      </c>
      <c r="D34131" s="33" t="s">
        <v>354</v>
      </c>
      <c r="E34131" s="34">
        <v>107014</v>
      </c>
      <c r="F34131" s="35">
        <v>17.773</v>
      </c>
      <c r="G34131" s="34">
        <v>134.69999999999999</v>
      </c>
    </row>
    <row r="34132" spans="1:7">
      <c r="A34132" s="32">
        <v>2018</v>
      </c>
      <c r="B34132" s="32">
        <v>6761</v>
      </c>
      <c r="C34132" s="33" t="s">
        <v>565</v>
      </c>
      <c r="D34132" s="33" t="s">
        <v>566</v>
      </c>
      <c r="E34132" s="34">
        <v>4662</v>
      </c>
      <c r="F34132" s="35">
        <v>5.73</v>
      </c>
      <c r="G34132" s="34">
        <v>1468.4</v>
      </c>
    </row>
    <row r="34133" spans="1:7">
      <c r="A34133" s="32">
        <v>2018</v>
      </c>
      <c r="B34133" s="32">
        <v>6761</v>
      </c>
      <c r="C34133" s="33" t="s">
        <v>563</v>
      </c>
      <c r="D34133" s="33" t="s">
        <v>564</v>
      </c>
      <c r="E34133" s="34">
        <v>9163</v>
      </c>
      <c r="F34133" s="35">
        <v>1.1160000000000001</v>
      </c>
      <c r="G34133" s="34">
        <v>521.29999999999995</v>
      </c>
    </row>
    <row r="34134" spans="1:7">
      <c r="A34134" s="32">
        <v>2018</v>
      </c>
      <c r="B34134" s="32">
        <v>6768</v>
      </c>
      <c r="C34134" s="33" t="s">
        <v>363</v>
      </c>
      <c r="D34134" s="33" t="s">
        <v>354</v>
      </c>
      <c r="E34134" s="34">
        <v>110349</v>
      </c>
      <c r="F34134" s="35">
        <v>18</v>
      </c>
      <c r="G34134" s="34">
        <v>170.3</v>
      </c>
    </row>
    <row r="34135" spans="1:7">
      <c r="A34135" s="32">
        <v>2018</v>
      </c>
      <c r="B34135" s="32">
        <v>6772</v>
      </c>
      <c r="C34135" s="33" t="s">
        <v>363</v>
      </c>
      <c r="D34135" s="33" t="s">
        <v>354</v>
      </c>
      <c r="E34135" s="34">
        <v>99025</v>
      </c>
      <c r="F34135" s="35">
        <v>17.117999999999999</v>
      </c>
      <c r="G34135" s="34">
        <v>192</v>
      </c>
    </row>
    <row r="34136" spans="1:7">
      <c r="A34136" s="32">
        <v>2018</v>
      </c>
      <c r="B34136" s="32">
        <v>6823</v>
      </c>
      <c r="C34136" s="33" t="s">
        <v>353</v>
      </c>
      <c r="D34136" s="33" t="s">
        <v>354</v>
      </c>
      <c r="E34136" s="34">
        <v>38031</v>
      </c>
      <c r="F34136" s="35">
        <v>23.65</v>
      </c>
      <c r="G34136" s="34">
        <v>226.6</v>
      </c>
    </row>
    <row r="34137" spans="1:7">
      <c r="A34137" s="32">
        <v>2018</v>
      </c>
      <c r="B34137" s="32">
        <v>6823</v>
      </c>
      <c r="C34137" s="33" t="s">
        <v>565</v>
      </c>
      <c r="D34137" s="33" t="s">
        <v>566</v>
      </c>
      <c r="E34137" s="34">
        <v>2334</v>
      </c>
      <c r="F34137" s="35">
        <v>5.8</v>
      </c>
      <c r="G34137" s="34">
        <v>1370.9</v>
      </c>
    </row>
    <row r="34138" spans="1:7">
      <c r="A34138" s="32">
        <v>2018</v>
      </c>
      <c r="B34138" s="32">
        <v>7030</v>
      </c>
      <c r="C34138" s="33" t="s">
        <v>362</v>
      </c>
      <c r="D34138" s="33" t="s">
        <v>354</v>
      </c>
      <c r="E34138" s="34">
        <v>197234</v>
      </c>
      <c r="F34138" s="35">
        <v>13.332000000000001</v>
      </c>
      <c r="G34138" s="34" t="s">
        <v>364</v>
      </c>
    </row>
    <row r="34139" spans="1:7">
      <c r="A34139" s="32">
        <v>2018</v>
      </c>
      <c r="B34139" s="32">
        <v>7030</v>
      </c>
      <c r="C34139" s="33" t="s">
        <v>563</v>
      </c>
      <c r="D34139" s="33" t="s">
        <v>564</v>
      </c>
      <c r="E34139" s="34">
        <v>910</v>
      </c>
      <c r="F34139" s="35">
        <v>1</v>
      </c>
      <c r="G34139" s="34" t="s">
        <v>364</v>
      </c>
    </row>
    <row r="34140" spans="1:7">
      <c r="A34140" s="32">
        <v>2018</v>
      </c>
      <c r="B34140" s="32">
        <v>7032</v>
      </c>
      <c r="C34140" s="33" t="s">
        <v>565</v>
      </c>
      <c r="D34140" s="33" t="s">
        <v>566</v>
      </c>
      <c r="E34140" s="34">
        <v>213</v>
      </c>
      <c r="F34140" s="35">
        <v>5.88</v>
      </c>
      <c r="G34140" s="34">
        <v>2124.6999999999998</v>
      </c>
    </row>
    <row r="34141" spans="1:7">
      <c r="A34141" s="32">
        <v>2018</v>
      </c>
      <c r="B34141" s="32">
        <v>7032</v>
      </c>
      <c r="C34141" s="33" t="s">
        <v>565</v>
      </c>
      <c r="D34141" s="33" t="s">
        <v>566</v>
      </c>
      <c r="E34141" s="34">
        <v>347</v>
      </c>
      <c r="F34141" s="35">
        <v>5.88</v>
      </c>
      <c r="G34141" s="34">
        <v>1539.5</v>
      </c>
    </row>
    <row r="34142" spans="1:7">
      <c r="A34142" s="32">
        <v>2018</v>
      </c>
      <c r="B34142" s="32">
        <v>7032</v>
      </c>
      <c r="C34142" s="33" t="s">
        <v>565</v>
      </c>
      <c r="D34142" s="33" t="s">
        <v>566</v>
      </c>
      <c r="E34142" s="34">
        <v>437</v>
      </c>
      <c r="F34142" s="35">
        <v>5.88</v>
      </c>
      <c r="G34142" s="34">
        <v>1538.8</v>
      </c>
    </row>
    <row r="34143" spans="1:7">
      <c r="A34143" s="32">
        <v>2018</v>
      </c>
      <c r="B34143" s="32">
        <v>7032</v>
      </c>
      <c r="C34143" s="33" t="s">
        <v>565</v>
      </c>
      <c r="D34143" s="33" t="s">
        <v>566</v>
      </c>
      <c r="E34143" s="34">
        <v>638</v>
      </c>
      <c r="F34143" s="35">
        <v>5.88</v>
      </c>
      <c r="G34143" s="34">
        <v>1467</v>
      </c>
    </row>
    <row r="34144" spans="1:7">
      <c r="A34144" s="32">
        <v>2018</v>
      </c>
      <c r="B34144" s="32">
        <v>7032</v>
      </c>
      <c r="C34144" s="33" t="s">
        <v>565</v>
      </c>
      <c r="D34144" s="33" t="s">
        <v>566</v>
      </c>
      <c r="E34144" s="34">
        <v>704</v>
      </c>
      <c r="F34144" s="35">
        <v>5.88</v>
      </c>
      <c r="G34144" s="34">
        <v>1459</v>
      </c>
    </row>
    <row r="34145" spans="1:7">
      <c r="A34145" s="32">
        <v>2018</v>
      </c>
      <c r="B34145" s="32">
        <v>7032</v>
      </c>
      <c r="C34145" s="33" t="s">
        <v>565</v>
      </c>
      <c r="D34145" s="33" t="s">
        <v>566</v>
      </c>
      <c r="E34145" s="34">
        <v>782</v>
      </c>
      <c r="F34145" s="35">
        <v>5.88</v>
      </c>
      <c r="G34145" s="34">
        <v>1322.3</v>
      </c>
    </row>
    <row r="34146" spans="1:7">
      <c r="A34146" s="32">
        <v>2018</v>
      </c>
      <c r="B34146" s="32">
        <v>7032</v>
      </c>
      <c r="C34146" s="33" t="s">
        <v>565</v>
      </c>
      <c r="D34146" s="33" t="s">
        <v>566</v>
      </c>
      <c r="E34146" s="34">
        <v>166</v>
      </c>
      <c r="F34146" s="35">
        <v>5.88</v>
      </c>
      <c r="G34146" s="34">
        <v>1538.2</v>
      </c>
    </row>
    <row r="34147" spans="1:7">
      <c r="A34147" s="32">
        <v>2018</v>
      </c>
      <c r="B34147" s="32">
        <v>7032</v>
      </c>
      <c r="C34147" s="33" t="s">
        <v>565</v>
      </c>
      <c r="D34147" s="33" t="s">
        <v>566</v>
      </c>
      <c r="E34147" s="34">
        <v>120</v>
      </c>
      <c r="F34147" s="35">
        <v>5.88</v>
      </c>
      <c r="G34147" s="34">
        <v>1543.2</v>
      </c>
    </row>
    <row r="34148" spans="1:7">
      <c r="A34148" s="32">
        <v>2018</v>
      </c>
      <c r="B34148" s="32">
        <v>7032</v>
      </c>
      <c r="C34148" s="33" t="s">
        <v>565</v>
      </c>
      <c r="D34148" s="33" t="s">
        <v>566</v>
      </c>
      <c r="E34148" s="34">
        <v>924</v>
      </c>
      <c r="F34148" s="35">
        <v>5.88</v>
      </c>
      <c r="G34148" s="34">
        <v>1377.7</v>
      </c>
    </row>
    <row r="34149" spans="1:7">
      <c r="A34149" s="32">
        <v>2018</v>
      </c>
      <c r="B34149" s="32">
        <v>7032</v>
      </c>
      <c r="C34149" s="33" t="s">
        <v>563</v>
      </c>
      <c r="D34149" s="33" t="s">
        <v>564</v>
      </c>
      <c r="E34149" s="34">
        <v>31</v>
      </c>
      <c r="F34149" s="35">
        <v>1.091</v>
      </c>
      <c r="G34149" s="34">
        <v>7359.3</v>
      </c>
    </row>
    <row r="34150" spans="1:7">
      <c r="A34150" s="32">
        <v>2018</v>
      </c>
      <c r="B34150" s="32">
        <v>7032</v>
      </c>
      <c r="C34150" s="33" t="s">
        <v>563</v>
      </c>
      <c r="D34150" s="33" t="s">
        <v>564</v>
      </c>
      <c r="E34150" s="34">
        <v>878</v>
      </c>
      <c r="F34150" s="35">
        <v>1.091</v>
      </c>
      <c r="G34150" s="34">
        <v>752.4</v>
      </c>
    </row>
    <row r="34151" spans="1:7">
      <c r="A34151" s="32">
        <v>2018</v>
      </c>
      <c r="B34151" s="32">
        <v>7032</v>
      </c>
      <c r="C34151" s="33" t="s">
        <v>563</v>
      </c>
      <c r="D34151" s="33" t="s">
        <v>564</v>
      </c>
      <c r="E34151" s="34">
        <v>3079</v>
      </c>
      <c r="F34151" s="35">
        <v>1.083</v>
      </c>
      <c r="G34151" s="34">
        <v>436.9</v>
      </c>
    </row>
    <row r="34152" spans="1:7">
      <c r="A34152" s="32">
        <v>2018</v>
      </c>
      <c r="B34152" s="32">
        <v>7032</v>
      </c>
      <c r="C34152" s="33" t="s">
        <v>563</v>
      </c>
      <c r="D34152" s="33" t="s">
        <v>564</v>
      </c>
      <c r="E34152" s="34">
        <v>3326</v>
      </c>
      <c r="F34152" s="35">
        <v>1.077</v>
      </c>
      <c r="G34152" s="34">
        <v>433.9</v>
      </c>
    </row>
    <row r="34153" spans="1:7">
      <c r="A34153" s="32">
        <v>2018</v>
      </c>
      <c r="B34153" s="32">
        <v>7032</v>
      </c>
      <c r="C34153" s="33" t="s">
        <v>563</v>
      </c>
      <c r="D34153" s="33" t="s">
        <v>564</v>
      </c>
      <c r="E34153" s="34">
        <v>5104</v>
      </c>
      <c r="F34153" s="35">
        <v>1.0740000000000001</v>
      </c>
      <c r="G34153" s="34">
        <v>393.6</v>
      </c>
    </row>
    <row r="34154" spans="1:7">
      <c r="A34154" s="32">
        <v>2018</v>
      </c>
      <c r="B34154" s="32">
        <v>7032</v>
      </c>
      <c r="C34154" s="33" t="s">
        <v>563</v>
      </c>
      <c r="D34154" s="33" t="s">
        <v>564</v>
      </c>
      <c r="E34154" s="34">
        <v>7053</v>
      </c>
      <c r="F34154" s="35">
        <v>1.079</v>
      </c>
      <c r="G34154" s="34">
        <v>338.5</v>
      </c>
    </row>
    <row r="34155" spans="1:7">
      <c r="A34155" s="32">
        <v>2018</v>
      </c>
      <c r="B34155" s="32">
        <v>7032</v>
      </c>
      <c r="C34155" s="33" t="s">
        <v>563</v>
      </c>
      <c r="D34155" s="33" t="s">
        <v>564</v>
      </c>
      <c r="E34155" s="34">
        <v>19553</v>
      </c>
      <c r="F34155" s="35">
        <v>1.0840000000000001</v>
      </c>
      <c r="G34155" s="34">
        <v>312.5</v>
      </c>
    </row>
    <row r="34156" spans="1:7">
      <c r="A34156" s="32">
        <v>2018</v>
      </c>
      <c r="B34156" s="32">
        <v>7032</v>
      </c>
      <c r="C34156" s="33" t="s">
        <v>563</v>
      </c>
      <c r="D34156" s="33" t="s">
        <v>564</v>
      </c>
      <c r="E34156" s="34">
        <v>7489</v>
      </c>
      <c r="F34156" s="35">
        <v>1.0720000000000001</v>
      </c>
      <c r="G34156" s="34">
        <v>374.7</v>
      </c>
    </row>
    <row r="34157" spans="1:7">
      <c r="A34157" s="32">
        <v>2018</v>
      </c>
      <c r="B34157" s="32">
        <v>7032</v>
      </c>
      <c r="C34157" s="33" t="s">
        <v>563</v>
      </c>
      <c r="D34157" s="33" t="s">
        <v>564</v>
      </c>
      <c r="E34157" s="34">
        <v>10061</v>
      </c>
      <c r="F34157" s="35">
        <v>1.0720000000000001</v>
      </c>
      <c r="G34157" s="34">
        <v>375.3</v>
      </c>
    </row>
    <row r="34158" spans="1:7">
      <c r="A34158" s="32">
        <v>2018</v>
      </c>
      <c r="B34158" s="32">
        <v>7082</v>
      </c>
      <c r="C34158" s="33" t="s">
        <v>563</v>
      </c>
      <c r="D34158" s="33" t="s">
        <v>564</v>
      </c>
      <c r="E34158" s="34">
        <v>2098052</v>
      </c>
      <c r="F34158" s="35">
        <v>1.0369999999999999</v>
      </c>
      <c r="G34158" s="34">
        <v>635.6</v>
      </c>
    </row>
    <row r="34159" spans="1:7">
      <c r="A34159" s="32">
        <v>2018</v>
      </c>
      <c r="B34159" s="32">
        <v>7097</v>
      </c>
      <c r="C34159" s="33" t="s">
        <v>563</v>
      </c>
      <c r="D34159" s="33" t="s">
        <v>564</v>
      </c>
      <c r="E34159" s="34">
        <v>44496</v>
      </c>
      <c r="F34159" s="35">
        <v>1.0089999999999999</v>
      </c>
      <c r="G34159" s="34">
        <v>227.8</v>
      </c>
    </row>
    <row r="34160" spans="1:7">
      <c r="A34160" s="32">
        <v>2018</v>
      </c>
      <c r="B34160" s="32">
        <v>7146</v>
      </c>
      <c r="C34160" s="33" t="s">
        <v>565</v>
      </c>
      <c r="D34160" s="33" t="s">
        <v>566</v>
      </c>
      <c r="E34160" s="34">
        <v>2777</v>
      </c>
      <c r="F34160" s="35">
        <v>5.67</v>
      </c>
      <c r="G34160" s="34">
        <v>1588.5</v>
      </c>
    </row>
    <row r="34161" spans="1:7">
      <c r="A34161" s="32">
        <v>2018</v>
      </c>
      <c r="B34161" s="32">
        <v>7153</v>
      </c>
      <c r="C34161" s="33" t="s">
        <v>563</v>
      </c>
      <c r="D34161" s="33" t="s">
        <v>564</v>
      </c>
      <c r="E34161" s="34">
        <v>187118</v>
      </c>
      <c r="F34161" s="35">
        <v>1.038</v>
      </c>
      <c r="G34161" s="34" t="s">
        <v>364</v>
      </c>
    </row>
    <row r="34162" spans="1:7">
      <c r="A34162" s="32">
        <v>2018</v>
      </c>
      <c r="B34162" s="32">
        <v>7159</v>
      </c>
      <c r="C34162" s="33" t="s">
        <v>563</v>
      </c>
      <c r="D34162" s="33" t="s">
        <v>564</v>
      </c>
      <c r="E34162" s="34">
        <v>172979</v>
      </c>
      <c r="F34162" s="35">
        <v>1.01</v>
      </c>
      <c r="G34162" s="34">
        <v>424.6</v>
      </c>
    </row>
    <row r="34163" spans="1:7">
      <c r="A34163" s="32">
        <v>2018</v>
      </c>
      <c r="B34163" s="32">
        <v>7203</v>
      </c>
      <c r="C34163" s="33" t="s">
        <v>563</v>
      </c>
      <c r="D34163" s="33" t="s">
        <v>564</v>
      </c>
      <c r="E34163" s="34">
        <v>68300</v>
      </c>
      <c r="F34163" s="35">
        <v>1.03</v>
      </c>
      <c r="G34163" s="34">
        <v>322.3</v>
      </c>
    </row>
    <row r="34164" spans="1:7">
      <c r="A34164" s="32">
        <v>2018</v>
      </c>
      <c r="B34164" s="32">
        <v>7210</v>
      </c>
      <c r="C34164" s="33" t="s">
        <v>565</v>
      </c>
      <c r="D34164" s="33" t="s">
        <v>566</v>
      </c>
      <c r="E34164" s="34">
        <v>537</v>
      </c>
      <c r="F34164" s="35">
        <v>5.77</v>
      </c>
      <c r="G34164" s="34">
        <v>1491.5</v>
      </c>
    </row>
    <row r="34165" spans="1:7">
      <c r="A34165" s="32">
        <v>2018</v>
      </c>
      <c r="B34165" s="32">
        <v>7210</v>
      </c>
      <c r="C34165" s="33" t="s">
        <v>563</v>
      </c>
      <c r="D34165" s="33" t="s">
        <v>564</v>
      </c>
      <c r="E34165" s="34">
        <v>4862</v>
      </c>
      <c r="F34165" s="35">
        <v>1.028</v>
      </c>
      <c r="G34165" s="34">
        <v>528</v>
      </c>
    </row>
    <row r="34166" spans="1:7">
      <c r="A34166" s="32">
        <v>2018</v>
      </c>
      <c r="B34166" s="32">
        <v>7210</v>
      </c>
      <c r="C34166" s="33" t="s">
        <v>563</v>
      </c>
      <c r="D34166" s="33" t="s">
        <v>564</v>
      </c>
      <c r="E34166" s="34">
        <v>6712</v>
      </c>
      <c r="F34166" s="35">
        <v>1.028</v>
      </c>
      <c r="G34166" s="34">
        <v>309.60000000000002</v>
      </c>
    </row>
    <row r="34167" spans="1:7">
      <c r="A34167" s="32">
        <v>2018</v>
      </c>
      <c r="B34167" s="32">
        <v>7210</v>
      </c>
      <c r="C34167" s="33" t="s">
        <v>563</v>
      </c>
      <c r="D34167" s="33" t="s">
        <v>564</v>
      </c>
      <c r="E34167" s="34">
        <v>14586</v>
      </c>
      <c r="F34167" s="35">
        <v>1.028</v>
      </c>
      <c r="G34167" s="34">
        <v>320.2</v>
      </c>
    </row>
    <row r="34168" spans="1:7">
      <c r="A34168" s="32">
        <v>2018</v>
      </c>
      <c r="B34168" s="32">
        <v>7210</v>
      </c>
      <c r="C34168" s="33" t="s">
        <v>563</v>
      </c>
      <c r="D34168" s="33" t="s">
        <v>564</v>
      </c>
      <c r="E34168" s="34">
        <v>43714</v>
      </c>
      <c r="F34168" s="35">
        <v>1.028</v>
      </c>
      <c r="G34168" s="34">
        <v>301.89999999999998</v>
      </c>
    </row>
    <row r="34169" spans="1:7">
      <c r="A34169" s="32">
        <v>2018</v>
      </c>
      <c r="B34169" s="32">
        <v>7210</v>
      </c>
      <c r="C34169" s="33" t="s">
        <v>563</v>
      </c>
      <c r="D34169" s="33" t="s">
        <v>564</v>
      </c>
      <c r="E34169" s="34">
        <v>79777</v>
      </c>
      <c r="F34169" s="35">
        <v>1.028</v>
      </c>
      <c r="G34169" s="34">
        <v>297.8</v>
      </c>
    </row>
    <row r="34170" spans="1:7">
      <c r="A34170" s="32">
        <v>2018</v>
      </c>
      <c r="B34170" s="32">
        <v>7210</v>
      </c>
      <c r="C34170" s="33" t="s">
        <v>353</v>
      </c>
      <c r="D34170" s="33" t="s">
        <v>354</v>
      </c>
      <c r="E34170" s="34">
        <v>11343</v>
      </c>
      <c r="F34170" s="35">
        <v>24.02</v>
      </c>
      <c r="G34170" s="34">
        <v>334.5</v>
      </c>
    </row>
    <row r="34171" spans="1:7">
      <c r="A34171" s="32">
        <v>2018</v>
      </c>
      <c r="B34171" s="32">
        <v>7210</v>
      </c>
      <c r="C34171" s="33" t="s">
        <v>353</v>
      </c>
      <c r="D34171" s="33" t="s">
        <v>354</v>
      </c>
      <c r="E34171" s="34">
        <v>12314</v>
      </c>
      <c r="F34171" s="35">
        <v>25.27</v>
      </c>
      <c r="G34171" s="34">
        <v>402.6</v>
      </c>
    </row>
    <row r="34172" spans="1:7">
      <c r="A34172" s="32">
        <v>2018</v>
      </c>
      <c r="B34172" s="32">
        <v>7210</v>
      </c>
      <c r="C34172" s="33" t="s">
        <v>353</v>
      </c>
      <c r="D34172" s="33" t="s">
        <v>354</v>
      </c>
      <c r="E34172" s="34">
        <v>11250</v>
      </c>
      <c r="F34172" s="35">
        <v>26.32</v>
      </c>
      <c r="G34172" s="34">
        <v>412.3</v>
      </c>
    </row>
    <row r="34173" spans="1:7">
      <c r="A34173" s="32">
        <v>2018</v>
      </c>
      <c r="B34173" s="32">
        <v>7210</v>
      </c>
      <c r="C34173" s="33" t="s">
        <v>353</v>
      </c>
      <c r="D34173" s="33" t="s">
        <v>354</v>
      </c>
      <c r="E34173" s="34">
        <v>11140</v>
      </c>
      <c r="F34173" s="35">
        <v>24.42</v>
      </c>
      <c r="G34173" s="34">
        <v>370.8</v>
      </c>
    </row>
    <row r="34174" spans="1:7">
      <c r="A34174" s="32">
        <v>2018</v>
      </c>
      <c r="B34174" s="32">
        <v>7210</v>
      </c>
      <c r="C34174" s="33" t="s">
        <v>353</v>
      </c>
      <c r="D34174" s="33" t="s">
        <v>354</v>
      </c>
      <c r="E34174" s="34">
        <v>11105</v>
      </c>
      <c r="F34174" s="35">
        <v>25.33</v>
      </c>
      <c r="G34174" s="34">
        <v>330.2</v>
      </c>
    </row>
    <row r="34175" spans="1:7">
      <c r="A34175" s="32">
        <v>2018</v>
      </c>
      <c r="B34175" s="32">
        <v>7212</v>
      </c>
      <c r="C34175" s="33" t="s">
        <v>565</v>
      </c>
      <c r="D34175" s="33" t="s">
        <v>566</v>
      </c>
      <c r="E34175" s="34">
        <v>12</v>
      </c>
      <c r="F34175" s="35">
        <v>5.88</v>
      </c>
      <c r="G34175" s="34">
        <v>1519.1</v>
      </c>
    </row>
    <row r="34176" spans="1:7">
      <c r="A34176" s="32">
        <v>2018</v>
      </c>
      <c r="B34176" s="32">
        <v>7212</v>
      </c>
      <c r="C34176" s="33" t="s">
        <v>565</v>
      </c>
      <c r="D34176" s="33" t="s">
        <v>566</v>
      </c>
      <c r="E34176" s="34">
        <v>1514</v>
      </c>
      <c r="F34176" s="35">
        <v>5.88</v>
      </c>
      <c r="G34176" s="34">
        <v>1444</v>
      </c>
    </row>
    <row r="34177" spans="1:7">
      <c r="A34177" s="32">
        <v>2018</v>
      </c>
      <c r="B34177" s="32">
        <v>7212</v>
      </c>
      <c r="C34177" s="33" t="s">
        <v>565</v>
      </c>
      <c r="D34177" s="33" t="s">
        <v>566</v>
      </c>
      <c r="E34177" s="34">
        <v>201</v>
      </c>
      <c r="F34177" s="35">
        <v>5.88</v>
      </c>
      <c r="G34177" s="34">
        <v>1451.8</v>
      </c>
    </row>
    <row r="34178" spans="1:7">
      <c r="A34178" s="32">
        <v>2018</v>
      </c>
      <c r="B34178" s="32">
        <v>7212</v>
      </c>
      <c r="C34178" s="33" t="s">
        <v>565</v>
      </c>
      <c r="D34178" s="33" t="s">
        <v>566</v>
      </c>
      <c r="E34178" s="34">
        <v>126</v>
      </c>
      <c r="F34178" s="35">
        <v>5.88</v>
      </c>
      <c r="G34178" s="34">
        <v>2097.4</v>
      </c>
    </row>
    <row r="34179" spans="1:7">
      <c r="A34179" s="32">
        <v>2018</v>
      </c>
      <c r="B34179" s="32">
        <v>7212</v>
      </c>
      <c r="C34179" s="33" t="s">
        <v>565</v>
      </c>
      <c r="D34179" s="33" t="s">
        <v>566</v>
      </c>
      <c r="E34179" s="34">
        <v>40</v>
      </c>
      <c r="F34179" s="35">
        <v>5.88</v>
      </c>
      <c r="G34179" s="34">
        <v>1313.2</v>
      </c>
    </row>
    <row r="34180" spans="1:7">
      <c r="A34180" s="32">
        <v>2018</v>
      </c>
      <c r="B34180" s="32">
        <v>7212</v>
      </c>
      <c r="C34180" s="33" t="s">
        <v>565</v>
      </c>
      <c r="D34180" s="33" t="s">
        <v>566</v>
      </c>
      <c r="E34180" s="34">
        <v>3066</v>
      </c>
      <c r="F34180" s="35">
        <v>5.88</v>
      </c>
      <c r="G34180" s="34">
        <v>1363.5</v>
      </c>
    </row>
    <row r="34181" spans="1:7">
      <c r="A34181" s="32">
        <v>2018</v>
      </c>
      <c r="B34181" s="32">
        <v>7212</v>
      </c>
      <c r="C34181" s="33" t="s">
        <v>565</v>
      </c>
      <c r="D34181" s="33" t="s">
        <v>566</v>
      </c>
      <c r="E34181" s="34">
        <v>33</v>
      </c>
      <c r="F34181" s="35">
        <v>5.88</v>
      </c>
      <c r="G34181" s="34">
        <v>1512.5</v>
      </c>
    </row>
    <row r="34182" spans="1:7">
      <c r="A34182" s="32">
        <v>2018</v>
      </c>
      <c r="B34182" s="32">
        <v>7212</v>
      </c>
      <c r="C34182" s="33" t="s">
        <v>563</v>
      </c>
      <c r="D34182" s="33" t="s">
        <v>564</v>
      </c>
      <c r="E34182" s="34">
        <v>5377</v>
      </c>
      <c r="F34182" s="35">
        <v>1.038</v>
      </c>
      <c r="G34182" s="34">
        <v>417.9</v>
      </c>
    </row>
    <row r="34183" spans="1:7">
      <c r="A34183" s="32">
        <v>2018</v>
      </c>
      <c r="B34183" s="32">
        <v>7212</v>
      </c>
      <c r="C34183" s="33" t="s">
        <v>563</v>
      </c>
      <c r="D34183" s="33" t="s">
        <v>564</v>
      </c>
      <c r="E34183" s="34">
        <v>35554</v>
      </c>
      <c r="F34183" s="35">
        <v>1.0349999999999999</v>
      </c>
      <c r="G34183" s="34">
        <v>269.89999999999998</v>
      </c>
    </row>
    <row r="34184" spans="1:7">
      <c r="A34184" s="32">
        <v>2018</v>
      </c>
      <c r="B34184" s="32">
        <v>7212</v>
      </c>
      <c r="C34184" s="33" t="s">
        <v>563</v>
      </c>
      <c r="D34184" s="33" t="s">
        <v>564</v>
      </c>
      <c r="E34184" s="34">
        <v>1410</v>
      </c>
      <c r="F34184" s="35">
        <v>1.0369999999999999</v>
      </c>
      <c r="G34184" s="34">
        <v>881.3</v>
      </c>
    </row>
    <row r="34185" spans="1:7">
      <c r="A34185" s="32">
        <v>2018</v>
      </c>
      <c r="B34185" s="32">
        <v>7212</v>
      </c>
      <c r="C34185" s="33" t="s">
        <v>563</v>
      </c>
      <c r="D34185" s="33" t="s">
        <v>564</v>
      </c>
      <c r="E34185" s="34">
        <v>1000</v>
      </c>
      <c r="F34185" s="35">
        <v>1.0389999999999999</v>
      </c>
      <c r="G34185" s="34">
        <v>991.5</v>
      </c>
    </row>
    <row r="34186" spans="1:7">
      <c r="A34186" s="32">
        <v>2018</v>
      </c>
      <c r="B34186" s="32">
        <v>7212</v>
      </c>
      <c r="C34186" s="33" t="s">
        <v>563</v>
      </c>
      <c r="D34186" s="33" t="s">
        <v>564</v>
      </c>
      <c r="E34186" s="34">
        <v>393</v>
      </c>
      <c r="F34186" s="35">
        <v>1.038</v>
      </c>
      <c r="G34186" s="34">
        <v>2087.1999999999998</v>
      </c>
    </row>
    <row r="34187" spans="1:7">
      <c r="A34187" s="32">
        <v>2018</v>
      </c>
      <c r="B34187" s="32">
        <v>7212</v>
      </c>
      <c r="C34187" s="33" t="s">
        <v>563</v>
      </c>
      <c r="D34187" s="33" t="s">
        <v>564</v>
      </c>
      <c r="E34187" s="34">
        <v>370</v>
      </c>
      <c r="F34187" s="35">
        <v>1.0409999999999999</v>
      </c>
      <c r="G34187" s="34">
        <v>1059.2</v>
      </c>
    </row>
    <row r="34188" spans="1:7">
      <c r="A34188" s="32">
        <v>2018</v>
      </c>
      <c r="B34188" s="32">
        <v>7212</v>
      </c>
      <c r="C34188" s="33" t="s">
        <v>563</v>
      </c>
      <c r="D34188" s="33" t="s">
        <v>564</v>
      </c>
      <c r="E34188" s="34">
        <v>298</v>
      </c>
      <c r="F34188" s="35">
        <v>1.038</v>
      </c>
      <c r="G34188" s="34">
        <v>2965.8</v>
      </c>
    </row>
    <row r="34189" spans="1:7">
      <c r="A34189" s="32">
        <v>2018</v>
      </c>
      <c r="B34189" s="32">
        <v>7212</v>
      </c>
      <c r="C34189" s="33" t="s">
        <v>563</v>
      </c>
      <c r="D34189" s="33" t="s">
        <v>564</v>
      </c>
      <c r="E34189" s="34">
        <v>254</v>
      </c>
      <c r="F34189" s="35">
        <v>1.04</v>
      </c>
      <c r="G34189" s="34">
        <v>3323</v>
      </c>
    </row>
    <row r="34190" spans="1:7">
      <c r="A34190" s="32">
        <v>2018</v>
      </c>
      <c r="B34190" s="32">
        <v>7212</v>
      </c>
      <c r="C34190" s="33" t="s">
        <v>563</v>
      </c>
      <c r="D34190" s="33" t="s">
        <v>564</v>
      </c>
      <c r="E34190" s="34">
        <v>57</v>
      </c>
      <c r="F34190" s="35">
        <v>1.0409999999999999</v>
      </c>
      <c r="G34190" s="34">
        <v>5601.9</v>
      </c>
    </row>
    <row r="34191" spans="1:7">
      <c r="A34191" s="32">
        <v>2018</v>
      </c>
      <c r="B34191" s="32">
        <v>7212</v>
      </c>
      <c r="C34191" s="33" t="s">
        <v>563</v>
      </c>
      <c r="D34191" s="33" t="s">
        <v>564</v>
      </c>
      <c r="E34191" s="34">
        <v>32</v>
      </c>
      <c r="F34191" s="35">
        <v>1.0069999999999999</v>
      </c>
      <c r="G34191" s="34">
        <v>7096.3</v>
      </c>
    </row>
    <row r="34192" spans="1:7">
      <c r="A34192" s="32">
        <v>2018</v>
      </c>
      <c r="B34192" s="32">
        <v>7213</v>
      </c>
      <c r="C34192" s="33" t="s">
        <v>353</v>
      </c>
      <c r="D34192" s="33" t="s">
        <v>354</v>
      </c>
      <c r="E34192" s="34">
        <v>11947</v>
      </c>
      <c r="F34192" s="35">
        <v>24.47</v>
      </c>
      <c r="G34192" s="34">
        <v>254</v>
      </c>
    </row>
    <row r="34193" spans="1:7">
      <c r="A34193" s="32">
        <v>2018</v>
      </c>
      <c r="B34193" s="32">
        <v>7213</v>
      </c>
      <c r="C34193" s="33" t="s">
        <v>353</v>
      </c>
      <c r="D34193" s="33" t="s">
        <v>354</v>
      </c>
      <c r="E34193" s="34">
        <v>11004</v>
      </c>
      <c r="F34193" s="35">
        <v>24.152000000000001</v>
      </c>
      <c r="G34193" s="34">
        <v>263.5</v>
      </c>
    </row>
    <row r="34194" spans="1:7">
      <c r="A34194" s="32">
        <v>2018</v>
      </c>
      <c r="B34194" s="32">
        <v>7213</v>
      </c>
      <c r="C34194" s="33" t="s">
        <v>353</v>
      </c>
      <c r="D34194" s="33" t="s">
        <v>354</v>
      </c>
      <c r="E34194" s="34">
        <v>12092</v>
      </c>
      <c r="F34194" s="35">
        <v>24.276</v>
      </c>
      <c r="G34194" s="34">
        <v>259.2</v>
      </c>
    </row>
    <row r="34195" spans="1:7">
      <c r="A34195" s="32">
        <v>2018</v>
      </c>
      <c r="B34195" s="32">
        <v>7213</v>
      </c>
      <c r="C34195" s="33" t="s">
        <v>353</v>
      </c>
      <c r="D34195" s="33" t="s">
        <v>354</v>
      </c>
      <c r="E34195" s="34">
        <v>23365</v>
      </c>
      <c r="F34195" s="35">
        <v>24.253</v>
      </c>
      <c r="G34195" s="34">
        <v>253.9</v>
      </c>
    </row>
    <row r="34196" spans="1:7">
      <c r="A34196" s="32">
        <v>2018</v>
      </c>
      <c r="B34196" s="32">
        <v>7213</v>
      </c>
      <c r="C34196" s="33" t="s">
        <v>353</v>
      </c>
      <c r="D34196" s="33" t="s">
        <v>354</v>
      </c>
      <c r="E34196" s="34">
        <v>12324</v>
      </c>
      <c r="F34196" s="35">
        <v>23.69</v>
      </c>
      <c r="G34196" s="34">
        <v>252.9</v>
      </c>
    </row>
    <row r="34197" spans="1:7">
      <c r="A34197" s="32">
        <v>2018</v>
      </c>
      <c r="B34197" s="32">
        <v>7213</v>
      </c>
      <c r="C34197" s="33" t="s">
        <v>353</v>
      </c>
      <c r="D34197" s="33" t="s">
        <v>354</v>
      </c>
      <c r="E34197" s="34">
        <v>11043</v>
      </c>
      <c r="F34197" s="35">
        <v>25.274000000000001</v>
      </c>
      <c r="G34197" s="34">
        <v>298.60000000000002</v>
      </c>
    </row>
    <row r="34198" spans="1:7">
      <c r="A34198" s="32">
        <v>2018</v>
      </c>
      <c r="B34198" s="32">
        <v>7213</v>
      </c>
      <c r="C34198" s="33" t="s">
        <v>353</v>
      </c>
      <c r="D34198" s="33" t="s">
        <v>354</v>
      </c>
      <c r="E34198" s="34">
        <v>11185</v>
      </c>
      <c r="F34198" s="35">
        <v>23.827999999999999</v>
      </c>
      <c r="G34198" s="34">
        <v>260.2</v>
      </c>
    </row>
    <row r="34199" spans="1:7">
      <c r="A34199" s="32">
        <v>2018</v>
      </c>
      <c r="B34199" s="32">
        <v>7213</v>
      </c>
      <c r="C34199" s="33" t="s">
        <v>565</v>
      </c>
      <c r="D34199" s="33" t="s">
        <v>566</v>
      </c>
      <c r="E34199" s="34">
        <v>1079</v>
      </c>
      <c r="F34199" s="35">
        <v>5.88</v>
      </c>
      <c r="G34199" s="34">
        <v>1559.5</v>
      </c>
    </row>
    <row r="34200" spans="1:7">
      <c r="A34200" s="32">
        <v>2018</v>
      </c>
      <c r="B34200" s="32">
        <v>7237</v>
      </c>
      <c r="C34200" s="33" t="s">
        <v>563</v>
      </c>
      <c r="D34200" s="33" t="s">
        <v>564</v>
      </c>
      <c r="E34200" s="34">
        <v>4012</v>
      </c>
      <c r="F34200" s="35">
        <v>1.081</v>
      </c>
      <c r="G34200" s="34">
        <v>479.9</v>
      </c>
    </row>
    <row r="34201" spans="1:7">
      <c r="A34201" s="32">
        <v>2018</v>
      </c>
      <c r="B34201" s="32">
        <v>7237</v>
      </c>
      <c r="C34201" s="33" t="s">
        <v>563</v>
      </c>
      <c r="D34201" s="33" t="s">
        <v>564</v>
      </c>
      <c r="E34201" s="34">
        <v>3889</v>
      </c>
      <c r="F34201" s="35">
        <v>1.071</v>
      </c>
      <c r="G34201" s="34">
        <v>601.5</v>
      </c>
    </row>
    <row r="34202" spans="1:7">
      <c r="A34202" s="32">
        <v>2018</v>
      </c>
      <c r="B34202" s="32">
        <v>7237</v>
      </c>
      <c r="C34202" s="33" t="s">
        <v>563</v>
      </c>
      <c r="D34202" s="33" t="s">
        <v>564</v>
      </c>
      <c r="E34202" s="34">
        <v>7651</v>
      </c>
      <c r="F34202" s="35">
        <v>1.0660000000000001</v>
      </c>
      <c r="G34202" s="34">
        <v>464.5</v>
      </c>
    </row>
    <row r="34203" spans="1:7">
      <c r="A34203" s="32">
        <v>2018</v>
      </c>
      <c r="B34203" s="32">
        <v>7237</v>
      </c>
      <c r="C34203" s="33" t="s">
        <v>563</v>
      </c>
      <c r="D34203" s="33" t="s">
        <v>564</v>
      </c>
      <c r="E34203" s="34">
        <v>10830</v>
      </c>
      <c r="F34203" s="35">
        <v>1.0740000000000001</v>
      </c>
      <c r="G34203" s="34">
        <v>471.7</v>
      </c>
    </row>
    <row r="34204" spans="1:7">
      <c r="A34204" s="32">
        <v>2018</v>
      </c>
      <c r="B34204" s="32">
        <v>7237</v>
      </c>
      <c r="C34204" s="33" t="s">
        <v>563</v>
      </c>
      <c r="D34204" s="33" t="s">
        <v>564</v>
      </c>
      <c r="E34204" s="34">
        <v>18975</v>
      </c>
      <c r="F34204" s="35">
        <v>1.077</v>
      </c>
      <c r="G34204" s="34">
        <v>445.7</v>
      </c>
    </row>
    <row r="34205" spans="1:7">
      <c r="A34205" s="32">
        <v>2018</v>
      </c>
      <c r="B34205" s="32">
        <v>7237</v>
      </c>
      <c r="C34205" s="33" t="s">
        <v>563</v>
      </c>
      <c r="D34205" s="33" t="s">
        <v>564</v>
      </c>
      <c r="E34205" s="34">
        <v>21101</v>
      </c>
      <c r="F34205" s="35">
        <v>1.069</v>
      </c>
      <c r="G34205" s="34">
        <v>415.4</v>
      </c>
    </row>
    <row r="34206" spans="1:7">
      <c r="A34206" s="32">
        <v>2018</v>
      </c>
      <c r="B34206" s="32">
        <v>7237</v>
      </c>
      <c r="C34206" s="33" t="s">
        <v>563</v>
      </c>
      <c r="D34206" s="33" t="s">
        <v>564</v>
      </c>
      <c r="E34206" s="34">
        <v>6451</v>
      </c>
      <c r="F34206" s="35">
        <v>1.0629999999999999</v>
      </c>
      <c r="G34206" s="34">
        <v>484.3</v>
      </c>
    </row>
    <row r="34207" spans="1:7">
      <c r="A34207" s="32">
        <v>2018</v>
      </c>
      <c r="B34207" s="32">
        <v>7237</v>
      </c>
      <c r="C34207" s="33" t="s">
        <v>563</v>
      </c>
      <c r="D34207" s="33" t="s">
        <v>564</v>
      </c>
      <c r="E34207" s="34">
        <v>21</v>
      </c>
      <c r="F34207" s="35">
        <v>1.0509999999999999</v>
      </c>
      <c r="G34207" s="34">
        <v>523.79999999999995</v>
      </c>
    </row>
    <row r="34208" spans="1:7">
      <c r="A34208" s="32">
        <v>2018</v>
      </c>
      <c r="B34208" s="32">
        <v>7237</v>
      </c>
      <c r="C34208" s="33" t="s">
        <v>563</v>
      </c>
      <c r="D34208" s="33" t="s">
        <v>564</v>
      </c>
      <c r="E34208" s="34">
        <v>60</v>
      </c>
      <c r="F34208" s="35">
        <v>1.0589999999999999</v>
      </c>
      <c r="G34208" s="34">
        <v>806.8</v>
      </c>
    </row>
    <row r="34209" spans="1:7">
      <c r="A34209" s="32">
        <v>2018</v>
      </c>
      <c r="B34209" s="32">
        <v>7237</v>
      </c>
      <c r="C34209" s="33" t="s">
        <v>563</v>
      </c>
      <c r="D34209" s="33" t="s">
        <v>564</v>
      </c>
      <c r="E34209" s="34">
        <v>628</v>
      </c>
      <c r="F34209" s="35">
        <v>1.048</v>
      </c>
      <c r="G34209" s="34">
        <v>665.5</v>
      </c>
    </row>
    <row r="34210" spans="1:7">
      <c r="A34210" s="32">
        <v>2018</v>
      </c>
      <c r="B34210" s="32">
        <v>7237</v>
      </c>
      <c r="C34210" s="33" t="s">
        <v>563</v>
      </c>
      <c r="D34210" s="33" t="s">
        <v>564</v>
      </c>
      <c r="E34210" s="34">
        <v>276</v>
      </c>
      <c r="F34210" s="35">
        <v>1.0620000000000001</v>
      </c>
      <c r="G34210" s="34">
        <v>469.7</v>
      </c>
    </row>
    <row r="34211" spans="1:7">
      <c r="A34211" s="32">
        <v>2018</v>
      </c>
      <c r="B34211" s="32">
        <v>7237</v>
      </c>
      <c r="C34211" s="33" t="s">
        <v>563</v>
      </c>
      <c r="D34211" s="33" t="s">
        <v>564</v>
      </c>
      <c r="E34211" s="34">
        <v>69</v>
      </c>
      <c r="F34211" s="35">
        <v>1.0549999999999999</v>
      </c>
      <c r="G34211" s="34">
        <v>572.20000000000005</v>
      </c>
    </row>
    <row r="34212" spans="1:7">
      <c r="A34212" s="32">
        <v>2018</v>
      </c>
      <c r="B34212" s="32">
        <v>7238</v>
      </c>
      <c r="C34212" s="33" t="s">
        <v>563</v>
      </c>
      <c r="D34212" s="33" t="s">
        <v>564</v>
      </c>
      <c r="E34212" s="34">
        <v>1022895</v>
      </c>
      <c r="F34212" s="35">
        <v>1.0229999999999999</v>
      </c>
      <c r="G34212" s="34">
        <v>410</v>
      </c>
    </row>
    <row r="34213" spans="1:7">
      <c r="A34213" s="32">
        <v>2018</v>
      </c>
      <c r="B34213" s="32">
        <v>7242</v>
      </c>
      <c r="C34213" s="33" t="s">
        <v>563</v>
      </c>
      <c r="D34213" s="33" t="s">
        <v>564</v>
      </c>
      <c r="E34213" s="34">
        <v>3809097</v>
      </c>
      <c r="F34213" s="35">
        <v>1.0229999999999999</v>
      </c>
      <c r="G34213" s="34">
        <v>561</v>
      </c>
    </row>
    <row r="34214" spans="1:7">
      <c r="A34214" s="32">
        <v>2018</v>
      </c>
      <c r="B34214" s="32">
        <v>7270</v>
      </c>
      <c r="C34214" s="33" t="s">
        <v>563</v>
      </c>
      <c r="D34214" s="33" t="s">
        <v>564</v>
      </c>
      <c r="E34214" s="34">
        <v>105522</v>
      </c>
      <c r="F34214" s="35">
        <v>1.034</v>
      </c>
      <c r="G34214" s="34">
        <v>405.2</v>
      </c>
    </row>
    <row r="34215" spans="1:7">
      <c r="A34215" s="32">
        <v>2018</v>
      </c>
      <c r="B34215" s="32">
        <v>7277</v>
      </c>
      <c r="C34215" s="33" t="s">
        <v>563</v>
      </c>
      <c r="D34215" s="33" t="s">
        <v>564</v>
      </c>
      <c r="E34215" s="34">
        <v>23206</v>
      </c>
      <c r="F34215" s="35">
        <v>1.0189999999999999</v>
      </c>
      <c r="G34215" s="34">
        <v>406.9</v>
      </c>
    </row>
    <row r="34216" spans="1:7">
      <c r="A34216" s="32">
        <v>2018</v>
      </c>
      <c r="B34216" s="32">
        <v>7296</v>
      </c>
      <c r="C34216" s="33" t="s">
        <v>563</v>
      </c>
      <c r="D34216" s="33" t="s">
        <v>564</v>
      </c>
      <c r="E34216" s="34">
        <v>967192</v>
      </c>
      <c r="F34216" s="35">
        <v>1.0369999999999999</v>
      </c>
      <c r="G34216" s="34">
        <v>436.2</v>
      </c>
    </row>
    <row r="34217" spans="1:7">
      <c r="A34217" s="32">
        <v>2018</v>
      </c>
      <c r="B34217" s="32">
        <v>7296</v>
      </c>
      <c r="C34217" s="33" t="s">
        <v>563</v>
      </c>
      <c r="D34217" s="33" t="s">
        <v>564</v>
      </c>
      <c r="E34217" s="34">
        <v>639642</v>
      </c>
      <c r="F34217" s="35">
        <v>1.038</v>
      </c>
      <c r="G34217" s="34">
        <v>386.6</v>
      </c>
    </row>
    <row r="34218" spans="1:7">
      <c r="A34218" s="32">
        <v>2018</v>
      </c>
      <c r="B34218" s="32">
        <v>7302</v>
      </c>
      <c r="C34218" s="33" t="s">
        <v>563</v>
      </c>
      <c r="D34218" s="33" t="s">
        <v>564</v>
      </c>
      <c r="E34218" s="34">
        <v>1588285</v>
      </c>
      <c r="F34218" s="35">
        <v>1.0189999999999999</v>
      </c>
      <c r="G34218" s="34">
        <v>660</v>
      </c>
    </row>
    <row r="34219" spans="1:7">
      <c r="A34219" s="32">
        <v>2018</v>
      </c>
      <c r="B34219" s="32">
        <v>7302</v>
      </c>
      <c r="C34219" s="33" t="s">
        <v>563</v>
      </c>
      <c r="D34219" s="33" t="s">
        <v>564</v>
      </c>
      <c r="E34219" s="34">
        <v>541929</v>
      </c>
      <c r="F34219" s="35">
        <v>1.0189999999999999</v>
      </c>
      <c r="G34219" s="34">
        <v>660</v>
      </c>
    </row>
    <row r="34220" spans="1:7">
      <c r="A34220" s="32">
        <v>2018</v>
      </c>
      <c r="B34220" s="32">
        <v>7302</v>
      </c>
      <c r="C34220" s="33" t="s">
        <v>563</v>
      </c>
      <c r="D34220" s="33" t="s">
        <v>564</v>
      </c>
      <c r="E34220" s="34">
        <v>1765000</v>
      </c>
      <c r="F34220" s="35">
        <v>1.0189999999999999</v>
      </c>
      <c r="G34220" s="34">
        <v>660</v>
      </c>
    </row>
    <row r="34221" spans="1:7">
      <c r="A34221" s="32">
        <v>2018</v>
      </c>
      <c r="B34221" s="32">
        <v>7302</v>
      </c>
      <c r="C34221" s="33" t="s">
        <v>563</v>
      </c>
      <c r="D34221" s="33" t="s">
        <v>564</v>
      </c>
      <c r="E34221" s="34">
        <v>624043</v>
      </c>
      <c r="F34221" s="35">
        <v>1.0189999999999999</v>
      </c>
      <c r="G34221" s="34">
        <v>660</v>
      </c>
    </row>
    <row r="34222" spans="1:7">
      <c r="A34222" s="32">
        <v>2018</v>
      </c>
      <c r="B34222" s="32">
        <v>7315</v>
      </c>
      <c r="C34222" s="33" t="s">
        <v>563</v>
      </c>
      <c r="D34222" s="33" t="s">
        <v>564</v>
      </c>
      <c r="E34222" s="34">
        <v>15477</v>
      </c>
      <c r="F34222" s="35">
        <v>1.036</v>
      </c>
      <c r="G34222" s="34">
        <v>3941.8</v>
      </c>
    </row>
    <row r="34223" spans="1:7">
      <c r="A34223" s="32">
        <v>2018</v>
      </c>
      <c r="B34223" s="32">
        <v>7343</v>
      </c>
      <c r="C34223" s="33" t="s">
        <v>363</v>
      </c>
      <c r="D34223" s="33" t="s">
        <v>354</v>
      </c>
      <c r="E34223" s="34">
        <v>118256</v>
      </c>
      <c r="F34223" s="35">
        <v>17.972000000000001</v>
      </c>
      <c r="G34223" s="34">
        <v>167.2</v>
      </c>
    </row>
    <row r="34224" spans="1:7">
      <c r="A34224" s="32">
        <v>2018</v>
      </c>
      <c r="B34224" s="32">
        <v>7343</v>
      </c>
      <c r="C34224" s="33" t="s">
        <v>363</v>
      </c>
      <c r="D34224" s="33" t="s">
        <v>354</v>
      </c>
      <c r="E34224" s="34">
        <v>50796</v>
      </c>
      <c r="F34224" s="35">
        <v>17.582999999999998</v>
      </c>
      <c r="G34224" s="34">
        <v>173.8</v>
      </c>
    </row>
    <row r="34225" spans="1:7">
      <c r="A34225" s="32">
        <v>2018</v>
      </c>
      <c r="B34225" s="32">
        <v>7343</v>
      </c>
      <c r="C34225" s="33" t="s">
        <v>565</v>
      </c>
      <c r="D34225" s="33" t="s">
        <v>566</v>
      </c>
      <c r="E34225" s="34">
        <v>1264</v>
      </c>
      <c r="F34225" s="35">
        <v>5.7119999999999997</v>
      </c>
      <c r="G34225" s="34">
        <v>1389.1</v>
      </c>
    </row>
    <row r="34226" spans="1:7">
      <c r="A34226" s="32">
        <v>2018</v>
      </c>
      <c r="B34226" s="32">
        <v>7350</v>
      </c>
      <c r="C34226" s="33" t="s">
        <v>563</v>
      </c>
      <c r="D34226" s="33" t="s">
        <v>564</v>
      </c>
      <c r="E34226" s="34">
        <v>1311841</v>
      </c>
      <c r="F34226" s="35">
        <v>1.046</v>
      </c>
      <c r="G34226" s="34">
        <v>174.9</v>
      </c>
    </row>
    <row r="34227" spans="1:7">
      <c r="A34227" s="32">
        <v>2018</v>
      </c>
      <c r="B34227" s="32">
        <v>7380</v>
      </c>
      <c r="C34227" s="33" t="s">
        <v>563</v>
      </c>
      <c r="D34227" s="33" t="s">
        <v>564</v>
      </c>
      <c r="E34227" s="34">
        <v>99480</v>
      </c>
      <c r="F34227" s="35">
        <v>1</v>
      </c>
      <c r="G34227" s="34">
        <v>500.8</v>
      </c>
    </row>
    <row r="34228" spans="1:7">
      <c r="A34228" s="32">
        <v>2018</v>
      </c>
      <c r="B34228" s="32">
        <v>7380</v>
      </c>
      <c r="C34228" s="33" t="s">
        <v>563</v>
      </c>
      <c r="D34228" s="33" t="s">
        <v>564</v>
      </c>
      <c r="E34228" s="34">
        <v>508711</v>
      </c>
      <c r="F34228" s="35">
        <v>1</v>
      </c>
      <c r="G34228" s="34">
        <v>497.5</v>
      </c>
    </row>
    <row r="34229" spans="1:7">
      <c r="A34229" s="32">
        <v>2018</v>
      </c>
      <c r="B34229" s="32">
        <v>7380</v>
      </c>
      <c r="C34229" s="33" t="s">
        <v>563</v>
      </c>
      <c r="D34229" s="33" t="s">
        <v>564</v>
      </c>
      <c r="E34229" s="34">
        <v>257098</v>
      </c>
      <c r="F34229" s="35">
        <v>1</v>
      </c>
      <c r="G34229" s="34">
        <v>447.3</v>
      </c>
    </row>
    <row r="34230" spans="1:7">
      <c r="A34230" s="32">
        <v>2018</v>
      </c>
      <c r="B34230" s="32">
        <v>7380</v>
      </c>
      <c r="C34230" s="33" t="s">
        <v>563</v>
      </c>
      <c r="D34230" s="33" t="s">
        <v>564</v>
      </c>
      <c r="E34230" s="34">
        <v>446261</v>
      </c>
      <c r="F34230" s="35">
        <v>1</v>
      </c>
      <c r="G34230" s="34">
        <v>447.7</v>
      </c>
    </row>
    <row r="34231" spans="1:7">
      <c r="A34231" s="32">
        <v>2018</v>
      </c>
      <c r="B34231" s="32">
        <v>7504</v>
      </c>
      <c r="C34231" s="33" t="s">
        <v>363</v>
      </c>
      <c r="D34231" s="33" t="s">
        <v>354</v>
      </c>
      <c r="E34231" s="34">
        <v>45598</v>
      </c>
      <c r="F34231" s="35">
        <v>16.100000000000001</v>
      </c>
      <c r="G34231" s="34">
        <v>81</v>
      </c>
    </row>
    <row r="34232" spans="1:7">
      <c r="A34232" s="32">
        <v>2018</v>
      </c>
      <c r="B34232" s="32">
        <v>7504</v>
      </c>
      <c r="C34232" s="33" t="s">
        <v>563</v>
      </c>
      <c r="D34232" s="33" t="s">
        <v>564</v>
      </c>
      <c r="E34232" s="34">
        <v>17569</v>
      </c>
      <c r="F34232" s="35">
        <v>1.06</v>
      </c>
      <c r="G34232" s="34">
        <v>899.7</v>
      </c>
    </row>
    <row r="34233" spans="1:7">
      <c r="A34233" s="32">
        <v>2018</v>
      </c>
      <c r="B34233" s="32">
        <v>7512</v>
      </c>
      <c r="C34233" s="33" t="s">
        <v>563</v>
      </c>
      <c r="D34233" s="33" t="s">
        <v>564</v>
      </c>
      <c r="E34233" s="34">
        <v>2271952</v>
      </c>
      <c r="F34233" s="35">
        <v>1.0069999999999999</v>
      </c>
      <c r="G34233" s="34">
        <v>227.8</v>
      </c>
    </row>
    <row r="34234" spans="1:7">
      <c r="A34234" s="32">
        <v>2018</v>
      </c>
      <c r="B34234" s="32">
        <v>7538</v>
      </c>
      <c r="C34234" s="33" t="s">
        <v>565</v>
      </c>
      <c r="D34234" s="33" t="s">
        <v>566</v>
      </c>
      <c r="E34234" s="34">
        <v>705</v>
      </c>
      <c r="F34234" s="35">
        <v>5.78</v>
      </c>
      <c r="G34234" s="34">
        <v>1567.7</v>
      </c>
    </row>
    <row r="34235" spans="1:7">
      <c r="A34235" s="32">
        <v>2018</v>
      </c>
      <c r="B34235" s="32">
        <v>7538</v>
      </c>
      <c r="C34235" s="33" t="s">
        <v>565</v>
      </c>
      <c r="D34235" s="33" t="s">
        <v>566</v>
      </c>
      <c r="E34235" s="34">
        <v>2381</v>
      </c>
      <c r="F34235" s="35">
        <v>5.78</v>
      </c>
      <c r="G34235" s="34">
        <v>1363.7</v>
      </c>
    </row>
    <row r="34236" spans="1:7">
      <c r="A34236" s="32">
        <v>2018</v>
      </c>
      <c r="B34236" s="32">
        <v>7538</v>
      </c>
      <c r="C34236" s="33" t="s">
        <v>565</v>
      </c>
      <c r="D34236" s="33" t="s">
        <v>566</v>
      </c>
      <c r="E34236" s="34">
        <v>4585</v>
      </c>
      <c r="F34236" s="35">
        <v>5.78</v>
      </c>
      <c r="G34236" s="34">
        <v>1573.7</v>
      </c>
    </row>
    <row r="34237" spans="1:7">
      <c r="A34237" s="32">
        <v>2018</v>
      </c>
      <c r="B34237" s="32">
        <v>7538</v>
      </c>
      <c r="C34237" s="33" t="s">
        <v>565</v>
      </c>
      <c r="D34237" s="33" t="s">
        <v>566</v>
      </c>
      <c r="E34237" s="34">
        <v>2925</v>
      </c>
      <c r="F34237" s="35">
        <v>5.78</v>
      </c>
      <c r="G34237" s="34">
        <v>1681.9</v>
      </c>
    </row>
    <row r="34238" spans="1:7">
      <c r="A34238" s="32">
        <v>2018</v>
      </c>
      <c r="B34238" s="32">
        <v>7538</v>
      </c>
      <c r="C34238" s="33" t="s">
        <v>563</v>
      </c>
      <c r="D34238" s="33" t="s">
        <v>564</v>
      </c>
      <c r="E34238" s="34">
        <v>2797</v>
      </c>
      <c r="F34238" s="35">
        <v>1.034</v>
      </c>
      <c r="G34238" s="34">
        <v>680.5</v>
      </c>
    </row>
    <row r="34239" spans="1:7">
      <c r="A34239" s="32">
        <v>2018</v>
      </c>
      <c r="B34239" s="32">
        <v>7538</v>
      </c>
      <c r="C34239" s="33" t="s">
        <v>563</v>
      </c>
      <c r="D34239" s="33" t="s">
        <v>564</v>
      </c>
      <c r="E34239" s="34">
        <v>315791</v>
      </c>
      <c r="F34239" s="35">
        <v>1.034</v>
      </c>
      <c r="G34239" s="34">
        <v>419.4</v>
      </c>
    </row>
    <row r="34240" spans="1:7">
      <c r="A34240" s="32">
        <v>2018</v>
      </c>
      <c r="B34240" s="32">
        <v>7604</v>
      </c>
      <c r="C34240" s="33" t="s">
        <v>563</v>
      </c>
      <c r="D34240" s="33" t="s">
        <v>564</v>
      </c>
      <c r="E34240" s="34">
        <v>157243</v>
      </c>
      <c r="F34240" s="35">
        <v>1.012</v>
      </c>
      <c r="G34240" s="34">
        <v>655.8</v>
      </c>
    </row>
    <row r="34241" spans="1:7">
      <c r="A34241" s="32">
        <v>2018</v>
      </c>
      <c r="B34241" s="32">
        <v>7605</v>
      </c>
      <c r="C34241" s="33" t="s">
        <v>563</v>
      </c>
      <c r="D34241" s="33" t="s">
        <v>564</v>
      </c>
      <c r="E34241" s="34">
        <v>863462</v>
      </c>
      <c r="F34241" s="35">
        <v>1.0449999999999999</v>
      </c>
      <c r="G34241" s="34">
        <v>347.6</v>
      </c>
    </row>
    <row r="34242" spans="1:7">
      <c r="A34242" s="32">
        <v>2018</v>
      </c>
      <c r="B34242" s="32">
        <v>7709</v>
      </c>
      <c r="C34242" s="33" t="s">
        <v>565</v>
      </c>
      <c r="D34242" s="33" t="s">
        <v>566</v>
      </c>
      <c r="E34242" s="34">
        <v>534</v>
      </c>
      <c r="F34242" s="35">
        <v>5.8</v>
      </c>
      <c r="G34242" s="34" t="s">
        <v>364</v>
      </c>
    </row>
    <row r="34243" spans="1:7">
      <c r="A34243" s="32">
        <v>2018</v>
      </c>
      <c r="B34243" s="32">
        <v>7709</v>
      </c>
      <c r="C34243" s="33" t="s">
        <v>563</v>
      </c>
      <c r="D34243" s="33" t="s">
        <v>564</v>
      </c>
      <c r="E34243" s="34">
        <v>337193</v>
      </c>
      <c r="F34243" s="35">
        <v>1.02</v>
      </c>
      <c r="G34243" s="34" t="s">
        <v>364</v>
      </c>
    </row>
    <row r="34244" spans="1:7">
      <c r="A34244" s="32">
        <v>2018</v>
      </c>
      <c r="B34244" s="32">
        <v>7710</v>
      </c>
      <c r="C34244" s="33" t="s">
        <v>563</v>
      </c>
      <c r="D34244" s="33" t="s">
        <v>564</v>
      </c>
      <c r="E34244" s="34">
        <v>6483394</v>
      </c>
      <c r="F34244" s="35">
        <v>1.028</v>
      </c>
      <c r="G34244" s="34" t="s">
        <v>364</v>
      </c>
    </row>
    <row r="34245" spans="1:7">
      <c r="A34245" s="32">
        <v>2018</v>
      </c>
      <c r="B34245" s="32">
        <v>7721</v>
      </c>
      <c r="C34245" s="33" t="s">
        <v>563</v>
      </c>
      <c r="D34245" s="33" t="s">
        <v>564</v>
      </c>
      <c r="E34245" s="34">
        <v>1264015</v>
      </c>
      <c r="F34245" s="35">
        <v>1.018</v>
      </c>
      <c r="G34245" s="34">
        <v>469.8</v>
      </c>
    </row>
    <row r="34246" spans="1:7">
      <c r="A34246" s="32">
        <v>2018</v>
      </c>
      <c r="B34246" s="32">
        <v>7737</v>
      </c>
      <c r="C34246" s="33" t="s">
        <v>565</v>
      </c>
      <c r="D34246" s="33" t="s">
        <v>566</v>
      </c>
      <c r="E34246" s="34">
        <v>8745</v>
      </c>
      <c r="F34246" s="35">
        <v>5.7729999999999997</v>
      </c>
      <c r="G34246" s="34">
        <v>1551</v>
      </c>
    </row>
    <row r="34247" spans="1:7">
      <c r="A34247" s="32">
        <v>2018</v>
      </c>
      <c r="B34247" s="32">
        <v>7737</v>
      </c>
      <c r="C34247" s="33" t="s">
        <v>353</v>
      </c>
      <c r="D34247" s="33" t="s">
        <v>354</v>
      </c>
      <c r="E34247" s="34">
        <v>12956</v>
      </c>
      <c r="F34247" s="35">
        <v>25.984999999999999</v>
      </c>
      <c r="G34247" s="34">
        <v>386</v>
      </c>
    </row>
    <row r="34248" spans="1:7">
      <c r="A34248" s="32">
        <v>2018</v>
      </c>
      <c r="B34248" s="32">
        <v>7754</v>
      </c>
      <c r="C34248" s="33" t="s">
        <v>563</v>
      </c>
      <c r="D34248" s="33" t="s">
        <v>564</v>
      </c>
      <c r="E34248" s="34">
        <v>953</v>
      </c>
      <c r="F34248" s="35">
        <v>1.034</v>
      </c>
      <c r="G34248" s="34">
        <v>1133.4000000000001</v>
      </c>
    </row>
    <row r="34249" spans="1:7">
      <c r="A34249" s="32">
        <v>2018</v>
      </c>
      <c r="B34249" s="32">
        <v>7754</v>
      </c>
      <c r="C34249" s="33" t="s">
        <v>563</v>
      </c>
      <c r="D34249" s="33" t="s">
        <v>564</v>
      </c>
      <c r="E34249" s="34">
        <v>5706</v>
      </c>
      <c r="F34249" s="35">
        <v>1.034</v>
      </c>
      <c r="G34249" s="34">
        <v>729</v>
      </c>
    </row>
    <row r="34250" spans="1:7">
      <c r="A34250" s="32">
        <v>2018</v>
      </c>
      <c r="B34250" s="32">
        <v>7757</v>
      </c>
      <c r="C34250" s="33" t="s">
        <v>563</v>
      </c>
      <c r="D34250" s="33" t="s">
        <v>564</v>
      </c>
      <c r="E34250" s="34">
        <v>950484</v>
      </c>
      <c r="F34250" s="35">
        <v>1.0369999999999999</v>
      </c>
      <c r="G34250" s="34">
        <v>294.3</v>
      </c>
    </row>
    <row r="34251" spans="1:7">
      <c r="A34251" s="32">
        <v>2018</v>
      </c>
      <c r="B34251" s="32">
        <v>7757</v>
      </c>
      <c r="C34251" s="33" t="s">
        <v>563</v>
      </c>
      <c r="D34251" s="33" t="s">
        <v>564</v>
      </c>
      <c r="E34251" s="34">
        <v>896818</v>
      </c>
      <c r="F34251" s="35">
        <v>1.0369999999999999</v>
      </c>
      <c r="G34251" s="34">
        <v>432.1</v>
      </c>
    </row>
    <row r="34252" spans="1:7">
      <c r="A34252" s="32">
        <v>2018</v>
      </c>
      <c r="B34252" s="32">
        <v>7757</v>
      </c>
      <c r="C34252" s="33" t="s">
        <v>563</v>
      </c>
      <c r="D34252" s="33" t="s">
        <v>564</v>
      </c>
      <c r="E34252" s="34">
        <v>419383</v>
      </c>
      <c r="F34252" s="35">
        <v>1.0369999999999999</v>
      </c>
      <c r="G34252" s="34">
        <v>340.7</v>
      </c>
    </row>
    <row r="34253" spans="1:7">
      <c r="A34253" s="32">
        <v>2018</v>
      </c>
      <c r="B34253" s="32">
        <v>7757</v>
      </c>
      <c r="C34253" s="33" t="s">
        <v>563</v>
      </c>
      <c r="D34253" s="33" t="s">
        <v>564</v>
      </c>
      <c r="E34253" s="34">
        <v>346191</v>
      </c>
      <c r="F34253" s="35">
        <v>1.0369999999999999</v>
      </c>
      <c r="G34253" s="34">
        <v>339.9</v>
      </c>
    </row>
    <row r="34254" spans="1:7">
      <c r="A34254" s="32">
        <v>2018</v>
      </c>
      <c r="B34254" s="32">
        <v>7757</v>
      </c>
      <c r="C34254" s="33" t="s">
        <v>563</v>
      </c>
      <c r="D34254" s="33" t="s">
        <v>564</v>
      </c>
      <c r="E34254" s="34">
        <v>316316</v>
      </c>
      <c r="F34254" s="35">
        <v>1.0369999999999999</v>
      </c>
      <c r="G34254" s="34">
        <v>316.89999999999998</v>
      </c>
    </row>
    <row r="34255" spans="1:7">
      <c r="A34255" s="32">
        <v>2018</v>
      </c>
      <c r="B34255" s="32">
        <v>7757</v>
      </c>
      <c r="C34255" s="33" t="s">
        <v>563</v>
      </c>
      <c r="D34255" s="33" t="s">
        <v>564</v>
      </c>
      <c r="E34255" s="34">
        <v>268089</v>
      </c>
      <c r="F34255" s="35">
        <v>1.0369999999999999</v>
      </c>
      <c r="G34255" s="34">
        <v>268</v>
      </c>
    </row>
    <row r="34256" spans="1:7">
      <c r="A34256" s="32">
        <v>2018</v>
      </c>
      <c r="B34256" s="32">
        <v>7757</v>
      </c>
      <c r="C34256" s="33" t="s">
        <v>563</v>
      </c>
      <c r="D34256" s="33" t="s">
        <v>564</v>
      </c>
      <c r="E34256" s="34">
        <v>179364</v>
      </c>
      <c r="F34256" s="35">
        <v>1.0369999999999999</v>
      </c>
      <c r="G34256" s="34">
        <v>375.8</v>
      </c>
    </row>
    <row r="34257" spans="1:7">
      <c r="A34257" s="32">
        <v>2018</v>
      </c>
      <c r="B34257" s="32">
        <v>7757</v>
      </c>
      <c r="C34257" s="33" t="s">
        <v>563</v>
      </c>
      <c r="D34257" s="33" t="s">
        <v>564</v>
      </c>
      <c r="E34257" s="34">
        <v>181871</v>
      </c>
      <c r="F34257" s="35">
        <v>1.0369999999999999</v>
      </c>
      <c r="G34257" s="34">
        <v>313.3</v>
      </c>
    </row>
    <row r="34258" spans="1:7">
      <c r="A34258" s="32">
        <v>2018</v>
      </c>
      <c r="B34258" s="32">
        <v>7757</v>
      </c>
      <c r="C34258" s="33" t="s">
        <v>563</v>
      </c>
      <c r="D34258" s="33" t="s">
        <v>564</v>
      </c>
      <c r="E34258" s="34">
        <v>210089</v>
      </c>
      <c r="F34258" s="35">
        <v>1.0369999999999999</v>
      </c>
      <c r="G34258" s="34">
        <v>311.2</v>
      </c>
    </row>
    <row r="34259" spans="1:7">
      <c r="A34259" s="32">
        <v>2018</v>
      </c>
      <c r="B34259" s="32">
        <v>7757</v>
      </c>
      <c r="C34259" s="33" t="s">
        <v>563</v>
      </c>
      <c r="D34259" s="33" t="s">
        <v>564</v>
      </c>
      <c r="E34259" s="34">
        <v>86789</v>
      </c>
      <c r="F34259" s="35">
        <v>1.0369999999999999</v>
      </c>
      <c r="G34259" s="34">
        <v>292.3</v>
      </c>
    </row>
    <row r="34260" spans="1:7">
      <c r="A34260" s="32">
        <v>2018</v>
      </c>
      <c r="B34260" s="32">
        <v>7757</v>
      </c>
      <c r="C34260" s="33" t="s">
        <v>563</v>
      </c>
      <c r="D34260" s="33" t="s">
        <v>564</v>
      </c>
      <c r="E34260" s="34">
        <v>84571</v>
      </c>
      <c r="F34260" s="35">
        <v>1.0369999999999999</v>
      </c>
      <c r="G34260" s="34">
        <v>324.7</v>
      </c>
    </row>
    <row r="34261" spans="1:7">
      <c r="A34261" s="32">
        <v>2018</v>
      </c>
      <c r="B34261" s="32">
        <v>7757</v>
      </c>
      <c r="C34261" s="33" t="s">
        <v>563</v>
      </c>
      <c r="D34261" s="33" t="s">
        <v>564</v>
      </c>
      <c r="E34261" s="34">
        <v>57859</v>
      </c>
      <c r="F34261" s="35">
        <v>1.0369999999999999</v>
      </c>
      <c r="G34261" s="34">
        <v>427.1</v>
      </c>
    </row>
    <row r="34262" spans="1:7">
      <c r="A34262" s="32">
        <v>2018</v>
      </c>
      <c r="B34262" s="32">
        <v>7757</v>
      </c>
      <c r="C34262" s="33" t="s">
        <v>563</v>
      </c>
      <c r="D34262" s="33" t="s">
        <v>564</v>
      </c>
      <c r="E34262" s="34">
        <v>17358</v>
      </c>
      <c r="F34262" s="35">
        <v>1.0369999999999999</v>
      </c>
      <c r="G34262" s="34">
        <v>347.2</v>
      </c>
    </row>
    <row r="34263" spans="1:7">
      <c r="A34263" s="32">
        <v>2018</v>
      </c>
      <c r="B34263" s="32">
        <v>7757</v>
      </c>
      <c r="C34263" s="33" t="s">
        <v>563</v>
      </c>
      <c r="D34263" s="33" t="s">
        <v>564</v>
      </c>
      <c r="E34263" s="34">
        <v>16393</v>
      </c>
      <c r="F34263" s="35">
        <v>1.0369999999999999</v>
      </c>
      <c r="G34263" s="34">
        <v>411.8</v>
      </c>
    </row>
    <row r="34264" spans="1:7">
      <c r="A34264" s="32">
        <v>2018</v>
      </c>
      <c r="B34264" s="32">
        <v>7757</v>
      </c>
      <c r="C34264" s="33" t="s">
        <v>563</v>
      </c>
      <c r="D34264" s="33" t="s">
        <v>564</v>
      </c>
      <c r="E34264" s="34">
        <v>14368</v>
      </c>
      <c r="F34264" s="35">
        <v>1.0369999999999999</v>
      </c>
      <c r="G34264" s="34">
        <v>291.10000000000002</v>
      </c>
    </row>
    <row r="34265" spans="1:7">
      <c r="A34265" s="32">
        <v>2018</v>
      </c>
      <c r="B34265" s="32">
        <v>7759</v>
      </c>
      <c r="C34265" s="33" t="s">
        <v>563</v>
      </c>
      <c r="D34265" s="33" t="s">
        <v>564</v>
      </c>
      <c r="E34265" s="34">
        <v>6880</v>
      </c>
      <c r="F34265" s="35">
        <v>1.04</v>
      </c>
      <c r="G34265" s="34">
        <v>404.3</v>
      </c>
    </row>
    <row r="34266" spans="1:7">
      <c r="A34266" s="32">
        <v>2018</v>
      </c>
      <c r="B34266" s="32">
        <v>7759</v>
      </c>
      <c r="C34266" s="33" t="s">
        <v>563</v>
      </c>
      <c r="D34266" s="33" t="s">
        <v>564</v>
      </c>
      <c r="E34266" s="34">
        <v>39994</v>
      </c>
      <c r="F34266" s="35">
        <v>1.04</v>
      </c>
      <c r="G34266" s="34">
        <v>404.3</v>
      </c>
    </row>
    <row r="34267" spans="1:7">
      <c r="A34267" s="32">
        <v>2018</v>
      </c>
      <c r="B34267" s="32">
        <v>7759</v>
      </c>
      <c r="C34267" s="33" t="s">
        <v>563</v>
      </c>
      <c r="D34267" s="33" t="s">
        <v>564</v>
      </c>
      <c r="E34267" s="34">
        <v>91939</v>
      </c>
      <c r="F34267" s="35">
        <v>1.04</v>
      </c>
      <c r="G34267" s="34">
        <v>404.3</v>
      </c>
    </row>
    <row r="34268" spans="1:7">
      <c r="A34268" s="32">
        <v>2018</v>
      </c>
      <c r="B34268" s="32">
        <v>7764</v>
      </c>
      <c r="C34268" s="33" t="s">
        <v>563</v>
      </c>
      <c r="D34268" s="33" t="s">
        <v>564</v>
      </c>
      <c r="E34268" s="34">
        <v>274</v>
      </c>
      <c r="F34268" s="35">
        <v>1.03</v>
      </c>
      <c r="G34268" s="34" t="s">
        <v>364</v>
      </c>
    </row>
    <row r="34269" spans="1:7">
      <c r="A34269" s="32">
        <v>2018</v>
      </c>
      <c r="B34269" s="32">
        <v>7764</v>
      </c>
      <c r="C34269" s="33" t="s">
        <v>565</v>
      </c>
      <c r="D34269" s="33" t="s">
        <v>566</v>
      </c>
      <c r="E34269" s="34">
        <v>1104</v>
      </c>
      <c r="F34269" s="35">
        <v>5.8</v>
      </c>
      <c r="G34269" s="34" t="s">
        <v>364</v>
      </c>
    </row>
    <row r="34270" spans="1:7">
      <c r="A34270" s="32">
        <v>2018</v>
      </c>
      <c r="B34270" s="32">
        <v>7764</v>
      </c>
      <c r="C34270" s="33" t="s">
        <v>563</v>
      </c>
      <c r="D34270" s="33" t="s">
        <v>564</v>
      </c>
      <c r="E34270" s="34">
        <v>11892</v>
      </c>
      <c r="F34270" s="35">
        <v>1.03</v>
      </c>
      <c r="G34270" s="34" t="s">
        <v>364</v>
      </c>
    </row>
    <row r="34271" spans="1:7">
      <c r="A34271" s="32">
        <v>2018</v>
      </c>
      <c r="B34271" s="32">
        <v>7790</v>
      </c>
      <c r="C34271" s="33" t="s">
        <v>353</v>
      </c>
      <c r="D34271" s="33" t="s">
        <v>354</v>
      </c>
      <c r="E34271" s="34">
        <v>178454</v>
      </c>
      <c r="F34271" s="35">
        <v>19.399999999999999</v>
      </c>
      <c r="G34271" s="34">
        <v>238</v>
      </c>
    </row>
    <row r="34272" spans="1:7">
      <c r="A34272" s="32">
        <v>2018</v>
      </c>
      <c r="B34272" s="32">
        <v>7805</v>
      </c>
      <c r="C34272" s="33" t="s">
        <v>563</v>
      </c>
      <c r="D34272" s="33" t="s">
        <v>564</v>
      </c>
      <c r="E34272" s="34">
        <v>4229011</v>
      </c>
      <c r="F34272" s="35">
        <v>1.022</v>
      </c>
      <c r="G34272" s="34">
        <v>528.29999999999995</v>
      </c>
    </row>
    <row r="34273" spans="1:7">
      <c r="A34273" s="32">
        <v>2018</v>
      </c>
      <c r="B34273" s="32">
        <v>7805</v>
      </c>
      <c r="C34273" s="33" t="s">
        <v>563</v>
      </c>
      <c r="D34273" s="33" t="s">
        <v>564</v>
      </c>
      <c r="E34273" s="34">
        <v>2584706</v>
      </c>
      <c r="F34273" s="35">
        <v>1.022</v>
      </c>
      <c r="G34273" s="34">
        <v>528.29999999999995</v>
      </c>
    </row>
    <row r="34274" spans="1:7">
      <c r="A34274" s="32">
        <v>2018</v>
      </c>
      <c r="B34274" s="32">
        <v>7805</v>
      </c>
      <c r="C34274" s="33" t="s">
        <v>563</v>
      </c>
      <c r="D34274" s="33" t="s">
        <v>564</v>
      </c>
      <c r="E34274" s="34">
        <v>239875</v>
      </c>
      <c r="F34274" s="35">
        <v>1.022</v>
      </c>
      <c r="G34274" s="34">
        <v>528.29999999999995</v>
      </c>
    </row>
    <row r="34275" spans="1:7">
      <c r="A34275" s="32">
        <v>2018</v>
      </c>
      <c r="B34275" s="32">
        <v>7813</v>
      </c>
      <c r="C34275" s="33" t="s">
        <v>563</v>
      </c>
      <c r="D34275" s="33" t="s">
        <v>564</v>
      </c>
      <c r="E34275" s="34">
        <v>479943</v>
      </c>
      <c r="F34275" s="35">
        <v>1.0209999999999999</v>
      </c>
      <c r="G34275" s="34">
        <v>742.5</v>
      </c>
    </row>
    <row r="34276" spans="1:7">
      <c r="A34276" s="32">
        <v>2018</v>
      </c>
      <c r="B34276" s="32">
        <v>7826</v>
      </c>
      <c r="C34276" s="33" t="s">
        <v>563</v>
      </c>
      <c r="D34276" s="33" t="s">
        <v>564</v>
      </c>
      <c r="E34276" s="34">
        <v>2868415</v>
      </c>
      <c r="F34276" s="35">
        <v>1.028</v>
      </c>
      <c r="G34276" s="34" t="s">
        <v>364</v>
      </c>
    </row>
    <row r="34277" spans="1:7">
      <c r="A34277" s="32">
        <v>2018</v>
      </c>
      <c r="B34277" s="32">
        <v>7829</v>
      </c>
      <c r="C34277" s="33" t="s">
        <v>563</v>
      </c>
      <c r="D34277" s="33" t="s">
        <v>564</v>
      </c>
      <c r="E34277" s="34">
        <v>227587</v>
      </c>
      <c r="F34277" s="35">
        <v>1.0289999999999999</v>
      </c>
      <c r="G34277" s="34">
        <v>1044.2</v>
      </c>
    </row>
    <row r="34278" spans="1:7">
      <c r="A34278" s="32">
        <v>2018</v>
      </c>
      <c r="B34278" s="32">
        <v>7834</v>
      </c>
      <c r="C34278" s="33" t="s">
        <v>563</v>
      </c>
      <c r="D34278" s="33" t="s">
        <v>564</v>
      </c>
      <c r="E34278" s="34">
        <v>2581353</v>
      </c>
      <c r="F34278" s="35">
        <v>1.03</v>
      </c>
      <c r="G34278" s="34">
        <v>330.3</v>
      </c>
    </row>
    <row r="34279" spans="1:7">
      <c r="A34279" s="32">
        <v>2018</v>
      </c>
      <c r="B34279" s="32">
        <v>7835</v>
      </c>
      <c r="C34279" s="33" t="s">
        <v>563</v>
      </c>
      <c r="D34279" s="33" t="s">
        <v>564</v>
      </c>
      <c r="E34279" s="34">
        <v>1371</v>
      </c>
      <c r="F34279" s="35">
        <v>1.04</v>
      </c>
      <c r="G34279" s="34" t="s">
        <v>364</v>
      </c>
    </row>
    <row r="34280" spans="1:7">
      <c r="A34280" s="32">
        <v>2018</v>
      </c>
      <c r="B34280" s="32">
        <v>7835</v>
      </c>
      <c r="C34280" s="33" t="s">
        <v>563</v>
      </c>
      <c r="D34280" s="33" t="s">
        <v>564</v>
      </c>
      <c r="E34280" s="34">
        <v>2608</v>
      </c>
      <c r="F34280" s="35">
        <v>1.04</v>
      </c>
      <c r="G34280" s="34" t="s">
        <v>364</v>
      </c>
    </row>
    <row r="34281" spans="1:7">
      <c r="A34281" s="32">
        <v>2018</v>
      </c>
      <c r="B34281" s="32">
        <v>7835</v>
      </c>
      <c r="C34281" s="33" t="s">
        <v>563</v>
      </c>
      <c r="D34281" s="33" t="s">
        <v>564</v>
      </c>
      <c r="E34281" s="34">
        <v>2873</v>
      </c>
      <c r="F34281" s="35">
        <v>1.04</v>
      </c>
      <c r="G34281" s="34" t="s">
        <v>364</v>
      </c>
    </row>
    <row r="34282" spans="1:7">
      <c r="A34282" s="32">
        <v>2018</v>
      </c>
      <c r="B34282" s="32">
        <v>7835</v>
      </c>
      <c r="C34282" s="33" t="s">
        <v>563</v>
      </c>
      <c r="D34282" s="33" t="s">
        <v>564</v>
      </c>
      <c r="E34282" s="34">
        <v>3692</v>
      </c>
      <c r="F34282" s="35">
        <v>1.04</v>
      </c>
      <c r="G34282" s="34" t="s">
        <v>364</v>
      </c>
    </row>
    <row r="34283" spans="1:7">
      <c r="A34283" s="32">
        <v>2018</v>
      </c>
      <c r="B34283" s="32">
        <v>7835</v>
      </c>
      <c r="C34283" s="33" t="s">
        <v>563</v>
      </c>
      <c r="D34283" s="33" t="s">
        <v>564</v>
      </c>
      <c r="E34283" s="34">
        <v>12808</v>
      </c>
      <c r="F34283" s="35">
        <v>1.04</v>
      </c>
      <c r="G34283" s="34" t="s">
        <v>364</v>
      </c>
    </row>
    <row r="34284" spans="1:7">
      <c r="A34284" s="32">
        <v>2018</v>
      </c>
      <c r="B34284" s="32">
        <v>7835</v>
      </c>
      <c r="C34284" s="33" t="s">
        <v>563</v>
      </c>
      <c r="D34284" s="33" t="s">
        <v>564</v>
      </c>
      <c r="E34284" s="34">
        <v>158123</v>
      </c>
      <c r="F34284" s="35">
        <v>1.04</v>
      </c>
      <c r="G34284" s="34" t="s">
        <v>364</v>
      </c>
    </row>
    <row r="34285" spans="1:7">
      <c r="A34285" s="32">
        <v>2018</v>
      </c>
      <c r="B34285" s="32">
        <v>7836</v>
      </c>
      <c r="C34285" s="33" t="s">
        <v>565</v>
      </c>
      <c r="D34285" s="33" t="s">
        <v>566</v>
      </c>
      <c r="E34285" s="34">
        <v>4236</v>
      </c>
      <c r="F34285" s="35">
        <v>5.8</v>
      </c>
      <c r="G34285" s="34">
        <v>1631.1</v>
      </c>
    </row>
    <row r="34286" spans="1:7">
      <c r="A34286" s="32">
        <v>2018</v>
      </c>
      <c r="B34286" s="32">
        <v>7836</v>
      </c>
      <c r="C34286" s="33" t="s">
        <v>563</v>
      </c>
      <c r="D34286" s="33" t="s">
        <v>564</v>
      </c>
      <c r="E34286" s="34">
        <v>7593</v>
      </c>
      <c r="F34286" s="35">
        <v>1.04</v>
      </c>
      <c r="G34286" s="34">
        <v>377.9</v>
      </c>
    </row>
    <row r="34287" spans="1:7">
      <c r="A34287" s="32">
        <v>2018</v>
      </c>
      <c r="B34287" s="32">
        <v>7836</v>
      </c>
      <c r="C34287" s="33" t="s">
        <v>563</v>
      </c>
      <c r="D34287" s="33" t="s">
        <v>564</v>
      </c>
      <c r="E34287" s="34">
        <v>7586</v>
      </c>
      <c r="F34287" s="35">
        <v>1.04</v>
      </c>
      <c r="G34287" s="34">
        <v>371</v>
      </c>
    </row>
    <row r="34288" spans="1:7">
      <c r="A34288" s="32">
        <v>2018</v>
      </c>
      <c r="B34288" s="32">
        <v>7836</v>
      </c>
      <c r="C34288" s="33" t="s">
        <v>563</v>
      </c>
      <c r="D34288" s="33" t="s">
        <v>564</v>
      </c>
      <c r="E34288" s="34">
        <v>6938</v>
      </c>
      <c r="F34288" s="35">
        <v>1.04</v>
      </c>
      <c r="G34288" s="34">
        <v>397.6</v>
      </c>
    </row>
    <row r="34289" spans="1:7">
      <c r="A34289" s="32">
        <v>2018</v>
      </c>
      <c r="B34289" s="32">
        <v>7836</v>
      </c>
      <c r="C34289" s="33" t="s">
        <v>563</v>
      </c>
      <c r="D34289" s="33" t="s">
        <v>564</v>
      </c>
      <c r="E34289" s="34">
        <v>1855</v>
      </c>
      <c r="F34289" s="35">
        <v>1.04</v>
      </c>
      <c r="G34289" s="34">
        <v>376.3</v>
      </c>
    </row>
    <row r="34290" spans="1:7">
      <c r="A34290" s="32">
        <v>2018</v>
      </c>
      <c r="B34290" s="32">
        <v>7836</v>
      </c>
      <c r="C34290" s="33" t="s">
        <v>563</v>
      </c>
      <c r="D34290" s="33" t="s">
        <v>564</v>
      </c>
      <c r="E34290" s="34">
        <v>356</v>
      </c>
      <c r="F34290" s="35">
        <v>1.04</v>
      </c>
      <c r="G34290" s="34">
        <v>369.5</v>
      </c>
    </row>
    <row r="34291" spans="1:7">
      <c r="A34291" s="32">
        <v>2018</v>
      </c>
      <c r="B34291" s="32">
        <v>7836</v>
      </c>
      <c r="C34291" s="33" t="s">
        <v>563</v>
      </c>
      <c r="D34291" s="33" t="s">
        <v>564</v>
      </c>
      <c r="E34291" s="34">
        <v>9050</v>
      </c>
      <c r="F34291" s="35">
        <v>1.04</v>
      </c>
      <c r="G34291" s="34">
        <v>383.1</v>
      </c>
    </row>
    <row r="34292" spans="1:7">
      <c r="A34292" s="32">
        <v>2018</v>
      </c>
      <c r="B34292" s="32">
        <v>7836</v>
      </c>
      <c r="C34292" s="33" t="s">
        <v>563</v>
      </c>
      <c r="D34292" s="33" t="s">
        <v>564</v>
      </c>
      <c r="E34292" s="34">
        <v>160163</v>
      </c>
      <c r="F34292" s="35">
        <v>1.04</v>
      </c>
      <c r="G34292" s="34">
        <v>372.8</v>
      </c>
    </row>
    <row r="34293" spans="1:7">
      <c r="A34293" s="32">
        <v>2018</v>
      </c>
      <c r="B34293" s="32">
        <v>7836</v>
      </c>
      <c r="C34293" s="33" t="s">
        <v>563</v>
      </c>
      <c r="D34293" s="33" t="s">
        <v>564</v>
      </c>
      <c r="E34293" s="34">
        <v>123816</v>
      </c>
      <c r="F34293" s="35">
        <v>1.04</v>
      </c>
      <c r="G34293" s="34">
        <v>393.1</v>
      </c>
    </row>
    <row r="34294" spans="1:7">
      <c r="A34294" s="32">
        <v>2018</v>
      </c>
      <c r="B34294" s="32">
        <v>7836</v>
      </c>
      <c r="C34294" s="33" t="s">
        <v>563</v>
      </c>
      <c r="D34294" s="33" t="s">
        <v>564</v>
      </c>
      <c r="E34294" s="34">
        <v>47308</v>
      </c>
      <c r="F34294" s="35">
        <v>1.04</v>
      </c>
      <c r="G34294" s="34">
        <v>387.5</v>
      </c>
    </row>
    <row r="34295" spans="1:7">
      <c r="A34295" s="32">
        <v>2018</v>
      </c>
      <c r="B34295" s="32">
        <v>7836</v>
      </c>
      <c r="C34295" s="33" t="s">
        <v>563</v>
      </c>
      <c r="D34295" s="33" t="s">
        <v>564</v>
      </c>
      <c r="E34295" s="34">
        <v>30432</v>
      </c>
      <c r="F34295" s="35">
        <v>1.04</v>
      </c>
      <c r="G34295" s="34">
        <v>373.6</v>
      </c>
    </row>
    <row r="34296" spans="1:7">
      <c r="A34296" s="32">
        <v>2018</v>
      </c>
      <c r="B34296" s="32">
        <v>7836</v>
      </c>
      <c r="C34296" s="33" t="s">
        <v>563</v>
      </c>
      <c r="D34296" s="33" t="s">
        <v>564</v>
      </c>
      <c r="E34296" s="34">
        <v>19586</v>
      </c>
      <c r="F34296" s="35">
        <v>1.04</v>
      </c>
      <c r="G34296" s="34">
        <v>356</v>
      </c>
    </row>
    <row r="34297" spans="1:7">
      <c r="A34297" s="32">
        <v>2018</v>
      </c>
      <c r="B34297" s="32">
        <v>7836</v>
      </c>
      <c r="C34297" s="33" t="s">
        <v>563</v>
      </c>
      <c r="D34297" s="33" t="s">
        <v>564</v>
      </c>
      <c r="E34297" s="34">
        <v>17911</v>
      </c>
      <c r="F34297" s="35">
        <v>1.04</v>
      </c>
      <c r="G34297" s="34">
        <v>438</v>
      </c>
    </row>
    <row r="34298" spans="1:7">
      <c r="A34298" s="32">
        <v>2018</v>
      </c>
      <c r="B34298" s="32">
        <v>7837</v>
      </c>
      <c r="C34298" s="33" t="s">
        <v>565</v>
      </c>
      <c r="D34298" s="33" t="s">
        <v>566</v>
      </c>
      <c r="E34298" s="34">
        <v>1421</v>
      </c>
      <c r="F34298" s="35">
        <v>5.78</v>
      </c>
      <c r="G34298" s="34">
        <v>1718.6</v>
      </c>
    </row>
    <row r="34299" spans="1:7">
      <c r="A34299" s="32">
        <v>2018</v>
      </c>
      <c r="B34299" s="32">
        <v>7837</v>
      </c>
      <c r="C34299" s="33" t="s">
        <v>565</v>
      </c>
      <c r="D34299" s="33" t="s">
        <v>566</v>
      </c>
      <c r="E34299" s="34">
        <v>1927</v>
      </c>
      <c r="F34299" s="35">
        <v>5.8</v>
      </c>
      <c r="G34299" s="34">
        <v>1677.8</v>
      </c>
    </row>
    <row r="34300" spans="1:7">
      <c r="A34300" s="32">
        <v>2018</v>
      </c>
      <c r="B34300" s="32">
        <v>7837</v>
      </c>
      <c r="C34300" s="33" t="s">
        <v>563</v>
      </c>
      <c r="D34300" s="33" t="s">
        <v>564</v>
      </c>
      <c r="E34300" s="34">
        <v>6257</v>
      </c>
      <c r="F34300" s="35">
        <v>1.048</v>
      </c>
      <c r="G34300" s="34">
        <v>507</v>
      </c>
    </row>
    <row r="34301" spans="1:7">
      <c r="A34301" s="32">
        <v>2018</v>
      </c>
      <c r="B34301" s="32">
        <v>7837</v>
      </c>
      <c r="C34301" s="33" t="s">
        <v>563</v>
      </c>
      <c r="D34301" s="33" t="s">
        <v>564</v>
      </c>
      <c r="E34301" s="34">
        <v>8538</v>
      </c>
      <c r="F34301" s="35">
        <v>1.048</v>
      </c>
      <c r="G34301" s="34">
        <v>401</v>
      </c>
    </row>
    <row r="34302" spans="1:7">
      <c r="A34302" s="32">
        <v>2018</v>
      </c>
      <c r="B34302" s="32">
        <v>7837</v>
      </c>
      <c r="C34302" s="33" t="s">
        <v>563</v>
      </c>
      <c r="D34302" s="33" t="s">
        <v>564</v>
      </c>
      <c r="E34302" s="34">
        <v>193990</v>
      </c>
      <c r="F34302" s="35">
        <v>1.048</v>
      </c>
      <c r="G34302" s="34">
        <v>407.2</v>
      </c>
    </row>
    <row r="34303" spans="1:7">
      <c r="A34303" s="32">
        <v>2018</v>
      </c>
      <c r="B34303" s="32">
        <v>7837</v>
      </c>
      <c r="C34303" s="33" t="s">
        <v>563</v>
      </c>
      <c r="D34303" s="33" t="s">
        <v>564</v>
      </c>
      <c r="E34303" s="34">
        <v>86281</v>
      </c>
      <c r="F34303" s="35">
        <v>1.048</v>
      </c>
      <c r="G34303" s="34">
        <v>406.9</v>
      </c>
    </row>
    <row r="34304" spans="1:7">
      <c r="A34304" s="32">
        <v>2018</v>
      </c>
      <c r="B34304" s="32">
        <v>7837</v>
      </c>
      <c r="C34304" s="33" t="s">
        <v>563</v>
      </c>
      <c r="D34304" s="33" t="s">
        <v>564</v>
      </c>
      <c r="E34304" s="34">
        <v>70896</v>
      </c>
      <c r="F34304" s="35">
        <v>1.048</v>
      </c>
      <c r="G34304" s="34">
        <v>388.2</v>
      </c>
    </row>
    <row r="34305" spans="1:7">
      <c r="A34305" s="32">
        <v>2018</v>
      </c>
      <c r="B34305" s="32">
        <v>7837</v>
      </c>
      <c r="C34305" s="33" t="s">
        <v>563</v>
      </c>
      <c r="D34305" s="33" t="s">
        <v>564</v>
      </c>
      <c r="E34305" s="34">
        <v>24145</v>
      </c>
      <c r="F34305" s="35">
        <v>1.048</v>
      </c>
      <c r="G34305" s="34">
        <v>385.3</v>
      </c>
    </row>
    <row r="34306" spans="1:7">
      <c r="A34306" s="32">
        <v>2018</v>
      </c>
      <c r="B34306" s="32">
        <v>7837</v>
      </c>
      <c r="C34306" s="33" t="s">
        <v>563</v>
      </c>
      <c r="D34306" s="33" t="s">
        <v>564</v>
      </c>
      <c r="E34306" s="34">
        <v>16651</v>
      </c>
      <c r="F34306" s="35">
        <v>1.048</v>
      </c>
      <c r="G34306" s="34">
        <v>393.1</v>
      </c>
    </row>
    <row r="34307" spans="1:7">
      <c r="A34307" s="32">
        <v>2018</v>
      </c>
      <c r="B34307" s="32">
        <v>7837</v>
      </c>
      <c r="C34307" s="33" t="s">
        <v>563</v>
      </c>
      <c r="D34307" s="33" t="s">
        <v>564</v>
      </c>
      <c r="E34307" s="34">
        <v>14649</v>
      </c>
      <c r="F34307" s="35">
        <v>1.048</v>
      </c>
      <c r="G34307" s="34">
        <v>370.1</v>
      </c>
    </row>
    <row r="34308" spans="1:7">
      <c r="A34308" s="32">
        <v>2018</v>
      </c>
      <c r="B34308" s="32">
        <v>7837</v>
      </c>
      <c r="C34308" s="33" t="s">
        <v>563</v>
      </c>
      <c r="D34308" s="33" t="s">
        <v>564</v>
      </c>
      <c r="E34308" s="34">
        <v>14037</v>
      </c>
      <c r="F34308" s="35">
        <v>1.048</v>
      </c>
      <c r="G34308" s="34">
        <v>392.1</v>
      </c>
    </row>
    <row r="34309" spans="1:7">
      <c r="A34309" s="32">
        <v>2018</v>
      </c>
      <c r="B34309" s="32">
        <v>7837</v>
      </c>
      <c r="C34309" s="33" t="s">
        <v>563</v>
      </c>
      <c r="D34309" s="33" t="s">
        <v>564</v>
      </c>
      <c r="E34309" s="34">
        <v>2062</v>
      </c>
      <c r="F34309" s="35">
        <v>1.048</v>
      </c>
      <c r="G34309" s="34">
        <v>378.4</v>
      </c>
    </row>
    <row r="34310" spans="1:7">
      <c r="A34310" s="32">
        <v>2018</v>
      </c>
      <c r="B34310" s="32">
        <v>7837</v>
      </c>
      <c r="C34310" s="33" t="s">
        <v>563</v>
      </c>
      <c r="D34310" s="33" t="s">
        <v>564</v>
      </c>
      <c r="E34310" s="34">
        <v>1068</v>
      </c>
      <c r="F34310" s="35">
        <v>1.048</v>
      </c>
      <c r="G34310" s="34">
        <v>375.2</v>
      </c>
    </row>
    <row r="34311" spans="1:7">
      <c r="A34311" s="32">
        <v>2018</v>
      </c>
      <c r="B34311" s="32">
        <v>7837</v>
      </c>
      <c r="C34311" s="33" t="s">
        <v>563</v>
      </c>
      <c r="D34311" s="33" t="s">
        <v>564</v>
      </c>
      <c r="E34311" s="34">
        <v>11464</v>
      </c>
      <c r="F34311" s="35">
        <v>1.048</v>
      </c>
      <c r="G34311" s="34">
        <v>449.9</v>
      </c>
    </row>
    <row r="34312" spans="1:7">
      <c r="A34312" s="32">
        <v>2018</v>
      </c>
      <c r="B34312" s="32">
        <v>7838</v>
      </c>
      <c r="C34312" s="33" t="s">
        <v>565</v>
      </c>
      <c r="D34312" s="33" t="s">
        <v>566</v>
      </c>
      <c r="E34312" s="34">
        <v>4864</v>
      </c>
      <c r="F34312" s="35">
        <v>5.88</v>
      </c>
      <c r="G34312" s="34">
        <v>1344.9</v>
      </c>
    </row>
    <row r="34313" spans="1:7">
      <c r="A34313" s="32">
        <v>2018</v>
      </c>
      <c r="B34313" s="32">
        <v>7838</v>
      </c>
      <c r="C34313" s="33" t="s">
        <v>565</v>
      </c>
      <c r="D34313" s="33" t="s">
        <v>566</v>
      </c>
      <c r="E34313" s="34">
        <v>145</v>
      </c>
      <c r="F34313" s="35">
        <v>5.88</v>
      </c>
      <c r="G34313" s="34">
        <v>1134.5999999999999</v>
      </c>
    </row>
    <row r="34314" spans="1:7">
      <c r="A34314" s="32">
        <v>2018</v>
      </c>
      <c r="B34314" s="32">
        <v>7838</v>
      </c>
      <c r="C34314" s="33" t="s">
        <v>565</v>
      </c>
      <c r="D34314" s="33" t="s">
        <v>566</v>
      </c>
      <c r="E34314" s="34">
        <v>216</v>
      </c>
      <c r="F34314" s="35">
        <v>5.88</v>
      </c>
      <c r="G34314" s="34">
        <v>1346.9</v>
      </c>
    </row>
    <row r="34315" spans="1:7">
      <c r="A34315" s="32">
        <v>2018</v>
      </c>
      <c r="B34315" s="32">
        <v>7838</v>
      </c>
      <c r="C34315" s="33" t="s">
        <v>563</v>
      </c>
      <c r="D34315" s="33" t="s">
        <v>564</v>
      </c>
      <c r="E34315" s="34">
        <v>604</v>
      </c>
      <c r="F34315" s="35">
        <v>1.04</v>
      </c>
      <c r="G34315" s="34">
        <v>893.9</v>
      </c>
    </row>
    <row r="34316" spans="1:7">
      <c r="A34316" s="32">
        <v>2018</v>
      </c>
      <c r="B34316" s="32">
        <v>7838</v>
      </c>
      <c r="C34316" s="33" t="s">
        <v>563</v>
      </c>
      <c r="D34316" s="33" t="s">
        <v>564</v>
      </c>
      <c r="E34316" s="34">
        <v>23008</v>
      </c>
      <c r="F34316" s="35">
        <v>1.0269999999999999</v>
      </c>
      <c r="G34316" s="34">
        <v>591.79999999999995</v>
      </c>
    </row>
    <row r="34317" spans="1:7">
      <c r="A34317" s="32">
        <v>2018</v>
      </c>
      <c r="B34317" s="32">
        <v>7838</v>
      </c>
      <c r="C34317" s="33" t="s">
        <v>563</v>
      </c>
      <c r="D34317" s="33" t="s">
        <v>564</v>
      </c>
      <c r="E34317" s="34">
        <v>29984</v>
      </c>
      <c r="F34317" s="35">
        <v>1.052</v>
      </c>
      <c r="G34317" s="34">
        <v>1991.7</v>
      </c>
    </row>
    <row r="34318" spans="1:7">
      <c r="A34318" s="32">
        <v>2018</v>
      </c>
      <c r="B34318" s="32">
        <v>7838</v>
      </c>
      <c r="C34318" s="33" t="s">
        <v>563</v>
      </c>
      <c r="D34318" s="33" t="s">
        <v>564</v>
      </c>
      <c r="E34318" s="34">
        <v>45860</v>
      </c>
      <c r="F34318" s="35">
        <v>1.044</v>
      </c>
      <c r="G34318" s="34">
        <v>480</v>
      </c>
    </row>
    <row r="34319" spans="1:7">
      <c r="A34319" s="32">
        <v>2018</v>
      </c>
      <c r="B34319" s="32">
        <v>7838</v>
      </c>
      <c r="C34319" s="33" t="s">
        <v>563</v>
      </c>
      <c r="D34319" s="33" t="s">
        <v>564</v>
      </c>
      <c r="E34319" s="34">
        <v>49288</v>
      </c>
      <c r="F34319" s="35">
        <v>1.036</v>
      </c>
      <c r="G34319" s="34">
        <v>392</v>
      </c>
    </row>
    <row r="34320" spans="1:7">
      <c r="A34320" s="32">
        <v>2018</v>
      </c>
      <c r="B34320" s="32">
        <v>7838</v>
      </c>
      <c r="C34320" s="33" t="s">
        <v>563</v>
      </c>
      <c r="D34320" s="33" t="s">
        <v>564</v>
      </c>
      <c r="E34320" s="34">
        <v>57809</v>
      </c>
      <c r="F34320" s="35">
        <v>1.038</v>
      </c>
      <c r="G34320" s="34">
        <v>400.1</v>
      </c>
    </row>
    <row r="34321" spans="1:7">
      <c r="A34321" s="32">
        <v>2018</v>
      </c>
      <c r="B34321" s="32">
        <v>7838</v>
      </c>
      <c r="C34321" s="33" t="s">
        <v>563</v>
      </c>
      <c r="D34321" s="33" t="s">
        <v>564</v>
      </c>
      <c r="E34321" s="34">
        <v>58040</v>
      </c>
      <c r="F34321" s="35">
        <v>1.034</v>
      </c>
      <c r="G34321" s="34">
        <v>419.5</v>
      </c>
    </row>
    <row r="34322" spans="1:7">
      <c r="A34322" s="32">
        <v>2018</v>
      </c>
      <c r="B34322" s="32">
        <v>7838</v>
      </c>
      <c r="C34322" s="33" t="s">
        <v>563</v>
      </c>
      <c r="D34322" s="33" t="s">
        <v>564</v>
      </c>
      <c r="E34322" s="34">
        <v>85834</v>
      </c>
      <c r="F34322" s="35">
        <v>1.0349999999999999</v>
      </c>
      <c r="G34322" s="34">
        <v>397.9</v>
      </c>
    </row>
    <row r="34323" spans="1:7">
      <c r="A34323" s="32">
        <v>2018</v>
      </c>
      <c r="B34323" s="32">
        <v>7838</v>
      </c>
      <c r="C34323" s="33" t="s">
        <v>563</v>
      </c>
      <c r="D34323" s="33" t="s">
        <v>564</v>
      </c>
      <c r="E34323" s="34">
        <v>113004</v>
      </c>
      <c r="F34323" s="35">
        <v>1.036</v>
      </c>
      <c r="G34323" s="34">
        <v>387.6</v>
      </c>
    </row>
    <row r="34324" spans="1:7">
      <c r="A34324" s="32">
        <v>2018</v>
      </c>
      <c r="B34324" s="32">
        <v>7838</v>
      </c>
      <c r="C34324" s="33" t="s">
        <v>563</v>
      </c>
      <c r="D34324" s="33" t="s">
        <v>564</v>
      </c>
      <c r="E34324" s="34">
        <v>126897</v>
      </c>
      <c r="F34324" s="35">
        <v>1.0449999999999999</v>
      </c>
      <c r="G34324" s="34">
        <v>451.7</v>
      </c>
    </row>
    <row r="34325" spans="1:7">
      <c r="A34325" s="32">
        <v>2018</v>
      </c>
      <c r="B34325" s="32">
        <v>7838</v>
      </c>
      <c r="C34325" s="33" t="s">
        <v>563</v>
      </c>
      <c r="D34325" s="33" t="s">
        <v>564</v>
      </c>
      <c r="E34325" s="34">
        <v>142486</v>
      </c>
      <c r="F34325" s="35">
        <v>1.0429999999999999</v>
      </c>
      <c r="G34325" s="34">
        <v>373.3</v>
      </c>
    </row>
    <row r="34326" spans="1:7">
      <c r="A34326" s="32">
        <v>2018</v>
      </c>
      <c r="B34326" s="32">
        <v>7839</v>
      </c>
      <c r="C34326" s="33" t="s">
        <v>563</v>
      </c>
      <c r="D34326" s="33" t="s">
        <v>564</v>
      </c>
      <c r="E34326" s="34">
        <v>73338</v>
      </c>
      <c r="F34326" s="35">
        <v>1.048</v>
      </c>
      <c r="G34326" s="34">
        <v>895.5</v>
      </c>
    </row>
    <row r="34327" spans="1:7">
      <c r="A34327" s="32">
        <v>2018</v>
      </c>
      <c r="B34327" s="32">
        <v>7843</v>
      </c>
      <c r="C34327" s="33" t="s">
        <v>563</v>
      </c>
      <c r="D34327" s="33" t="s">
        <v>564</v>
      </c>
      <c r="E34327" s="34">
        <v>48775</v>
      </c>
      <c r="F34327" s="35">
        <v>1</v>
      </c>
      <c r="G34327" s="34">
        <v>523.4</v>
      </c>
    </row>
    <row r="34328" spans="1:7">
      <c r="A34328" s="32">
        <v>2018</v>
      </c>
      <c r="B34328" s="32">
        <v>7843</v>
      </c>
      <c r="C34328" s="33" t="s">
        <v>565</v>
      </c>
      <c r="D34328" s="33" t="s">
        <v>566</v>
      </c>
      <c r="E34328" s="34">
        <v>358</v>
      </c>
      <c r="F34328" s="35">
        <v>5.7</v>
      </c>
      <c r="G34328" s="34">
        <v>1797.4</v>
      </c>
    </row>
    <row r="34329" spans="1:7">
      <c r="A34329" s="32">
        <v>2018</v>
      </c>
      <c r="B34329" s="32">
        <v>7845</v>
      </c>
      <c r="C34329" s="33" t="s">
        <v>563</v>
      </c>
      <c r="D34329" s="33" t="s">
        <v>564</v>
      </c>
      <c r="E34329" s="34">
        <v>117253</v>
      </c>
      <c r="F34329" s="35">
        <v>1</v>
      </c>
      <c r="G34329" s="34">
        <v>511.4</v>
      </c>
    </row>
    <row r="34330" spans="1:7">
      <c r="A34330" s="32">
        <v>2018</v>
      </c>
      <c r="B34330" s="32">
        <v>7845</v>
      </c>
      <c r="C34330" s="33" t="s">
        <v>563</v>
      </c>
      <c r="D34330" s="33" t="s">
        <v>564</v>
      </c>
      <c r="E34330" s="34">
        <v>1388428</v>
      </c>
      <c r="F34330" s="35">
        <v>1</v>
      </c>
      <c r="G34330" s="34">
        <v>418.8</v>
      </c>
    </row>
    <row r="34331" spans="1:7">
      <c r="A34331" s="32">
        <v>2018</v>
      </c>
      <c r="B34331" s="32">
        <v>7846</v>
      </c>
      <c r="C34331" s="33" t="s">
        <v>563</v>
      </c>
      <c r="D34331" s="33" t="s">
        <v>564</v>
      </c>
      <c r="E34331" s="34">
        <v>2385460</v>
      </c>
      <c r="F34331" s="35">
        <v>1.04</v>
      </c>
      <c r="G34331" s="34">
        <v>554.70000000000005</v>
      </c>
    </row>
    <row r="34332" spans="1:7">
      <c r="A34332" s="32">
        <v>2018</v>
      </c>
      <c r="B34332" s="32">
        <v>7848</v>
      </c>
      <c r="C34332" s="33" t="s">
        <v>563</v>
      </c>
      <c r="D34332" s="33" t="s">
        <v>564</v>
      </c>
      <c r="E34332" s="34">
        <v>11929</v>
      </c>
      <c r="F34332" s="35">
        <v>1.0229999999999999</v>
      </c>
      <c r="G34332" s="34">
        <v>549</v>
      </c>
    </row>
    <row r="34333" spans="1:7">
      <c r="A34333" s="32">
        <v>2018</v>
      </c>
      <c r="B34333" s="32">
        <v>7848</v>
      </c>
      <c r="C34333" s="33" t="s">
        <v>563</v>
      </c>
      <c r="D34333" s="33" t="s">
        <v>564</v>
      </c>
      <c r="E34333" s="34">
        <v>1194</v>
      </c>
      <c r="F34333" s="35">
        <v>1.0229999999999999</v>
      </c>
      <c r="G34333" s="34">
        <v>899.1</v>
      </c>
    </row>
    <row r="34334" spans="1:7">
      <c r="A34334" s="32">
        <v>2018</v>
      </c>
      <c r="B34334" s="32">
        <v>7848</v>
      </c>
      <c r="C34334" s="33" t="s">
        <v>563</v>
      </c>
      <c r="D34334" s="33" t="s">
        <v>564</v>
      </c>
      <c r="E34334" s="34">
        <v>75268</v>
      </c>
      <c r="F34334" s="35">
        <v>1.0229999999999999</v>
      </c>
      <c r="G34334" s="34">
        <v>461.9</v>
      </c>
    </row>
    <row r="34335" spans="1:7">
      <c r="A34335" s="32">
        <v>2018</v>
      </c>
      <c r="B34335" s="32">
        <v>7858</v>
      </c>
      <c r="C34335" s="33" t="s">
        <v>563</v>
      </c>
      <c r="D34335" s="33" t="s">
        <v>564</v>
      </c>
      <c r="E34335" s="34">
        <v>1924</v>
      </c>
      <c r="F34335" s="35">
        <v>1.0289999999999999</v>
      </c>
      <c r="G34335" s="34" t="s">
        <v>364</v>
      </c>
    </row>
    <row r="34336" spans="1:7">
      <c r="A34336" s="32">
        <v>2018</v>
      </c>
      <c r="B34336" s="32">
        <v>7872</v>
      </c>
      <c r="C34336" s="33" t="s">
        <v>565</v>
      </c>
      <c r="D34336" s="33" t="s">
        <v>566</v>
      </c>
      <c r="E34336" s="34">
        <v>260</v>
      </c>
      <c r="F34336" s="35">
        <v>5.8</v>
      </c>
      <c r="G34336" s="34">
        <v>1428.5</v>
      </c>
    </row>
    <row r="34337" spans="1:7">
      <c r="A34337" s="32">
        <v>2018</v>
      </c>
      <c r="B34337" s="32">
        <v>7872</v>
      </c>
      <c r="C34337" s="33" t="s">
        <v>563</v>
      </c>
      <c r="D34337" s="33" t="s">
        <v>564</v>
      </c>
      <c r="E34337" s="34">
        <v>374724</v>
      </c>
      <c r="F34337" s="35">
        <v>1.0660000000000001</v>
      </c>
      <c r="G34337" s="34">
        <v>450</v>
      </c>
    </row>
    <row r="34338" spans="1:7">
      <c r="A34338" s="32">
        <v>2018</v>
      </c>
      <c r="B34338" s="32">
        <v>7873</v>
      </c>
      <c r="C34338" s="33" t="s">
        <v>563</v>
      </c>
      <c r="D34338" s="33" t="s">
        <v>564</v>
      </c>
      <c r="E34338" s="34">
        <v>2150314</v>
      </c>
      <c r="F34338" s="35">
        <v>1.018</v>
      </c>
      <c r="G34338" s="34">
        <v>501.3</v>
      </c>
    </row>
    <row r="34339" spans="1:7">
      <c r="A34339" s="32">
        <v>2018</v>
      </c>
      <c r="B34339" s="32">
        <v>7873</v>
      </c>
      <c r="C34339" s="33" t="s">
        <v>563</v>
      </c>
      <c r="D34339" s="33" t="s">
        <v>564</v>
      </c>
      <c r="E34339" s="34">
        <v>2717015</v>
      </c>
      <c r="F34339" s="35">
        <v>1.0229999999999999</v>
      </c>
      <c r="G34339" s="34">
        <v>561</v>
      </c>
    </row>
    <row r="34340" spans="1:7">
      <c r="A34340" s="32">
        <v>2018</v>
      </c>
      <c r="B34340" s="32">
        <v>7887</v>
      </c>
      <c r="C34340" s="33" t="s">
        <v>563</v>
      </c>
      <c r="D34340" s="33" t="s">
        <v>564</v>
      </c>
      <c r="E34340" s="34">
        <v>45000</v>
      </c>
      <c r="F34340" s="35">
        <v>1.056</v>
      </c>
      <c r="G34340" s="34">
        <v>457.8</v>
      </c>
    </row>
    <row r="34341" spans="1:7">
      <c r="A34341" s="32">
        <v>2018</v>
      </c>
      <c r="B34341" s="32">
        <v>7897</v>
      </c>
      <c r="C34341" s="33" t="s">
        <v>563</v>
      </c>
      <c r="D34341" s="33" t="s">
        <v>564</v>
      </c>
      <c r="E34341" s="34">
        <v>1734603</v>
      </c>
      <c r="F34341" s="35">
        <v>1.03</v>
      </c>
      <c r="G34341" s="34" t="s">
        <v>364</v>
      </c>
    </row>
    <row r="34342" spans="1:7">
      <c r="A34342" s="32">
        <v>2018</v>
      </c>
      <c r="B34342" s="32">
        <v>7900</v>
      </c>
      <c r="C34342" s="33" t="s">
        <v>563</v>
      </c>
      <c r="D34342" s="33" t="s">
        <v>564</v>
      </c>
      <c r="E34342" s="34">
        <v>500848</v>
      </c>
      <c r="F34342" s="35">
        <v>1.026</v>
      </c>
      <c r="G34342" s="34">
        <v>436.6</v>
      </c>
    </row>
    <row r="34343" spans="1:7">
      <c r="A34343" s="32">
        <v>2018</v>
      </c>
      <c r="B34343" s="32">
        <v>7900</v>
      </c>
      <c r="C34343" s="33" t="s">
        <v>563</v>
      </c>
      <c r="D34343" s="33" t="s">
        <v>564</v>
      </c>
      <c r="E34343" s="34">
        <v>554647</v>
      </c>
      <c r="F34343" s="35">
        <v>1.026</v>
      </c>
      <c r="G34343" s="34">
        <v>451.3</v>
      </c>
    </row>
    <row r="34344" spans="1:7">
      <c r="A34344" s="32">
        <v>2018</v>
      </c>
      <c r="B34344" s="32">
        <v>7902</v>
      </c>
      <c r="C34344" s="33" t="s">
        <v>362</v>
      </c>
      <c r="D34344" s="33" t="s">
        <v>354</v>
      </c>
      <c r="E34344" s="34">
        <v>246517</v>
      </c>
      <c r="F34344" s="35">
        <v>12.891999999999999</v>
      </c>
      <c r="G34344" s="34">
        <v>386.4</v>
      </c>
    </row>
    <row r="34345" spans="1:7">
      <c r="A34345" s="32">
        <v>2018</v>
      </c>
      <c r="B34345" s="32">
        <v>7902</v>
      </c>
      <c r="C34345" s="33" t="s">
        <v>563</v>
      </c>
      <c r="D34345" s="33" t="s">
        <v>564</v>
      </c>
      <c r="E34345" s="34">
        <v>43</v>
      </c>
      <c r="F34345" s="35">
        <v>1.0229999999999999</v>
      </c>
      <c r="G34345" s="34">
        <v>400.7</v>
      </c>
    </row>
    <row r="34346" spans="1:7">
      <c r="A34346" s="32">
        <v>2018</v>
      </c>
      <c r="B34346" s="32">
        <v>7902</v>
      </c>
      <c r="C34346" s="33" t="s">
        <v>563</v>
      </c>
      <c r="D34346" s="33" t="s">
        <v>564</v>
      </c>
      <c r="E34346" s="34">
        <v>9785</v>
      </c>
      <c r="F34346" s="35">
        <v>1.0149999999999999</v>
      </c>
      <c r="G34346" s="34">
        <v>418.7</v>
      </c>
    </row>
    <row r="34347" spans="1:7">
      <c r="A34347" s="32">
        <v>2018</v>
      </c>
      <c r="B34347" s="32">
        <v>7916</v>
      </c>
      <c r="C34347" s="33" t="s">
        <v>563</v>
      </c>
      <c r="D34347" s="33" t="s">
        <v>564</v>
      </c>
      <c r="E34347" s="34">
        <v>424366</v>
      </c>
      <c r="F34347" s="35">
        <v>1.0329999999999999</v>
      </c>
      <c r="G34347" s="34">
        <v>744.9</v>
      </c>
    </row>
    <row r="34348" spans="1:7">
      <c r="A34348" s="32">
        <v>2018</v>
      </c>
      <c r="B34348" s="32">
        <v>7916</v>
      </c>
      <c r="C34348" s="33" t="s">
        <v>565</v>
      </c>
      <c r="D34348" s="33" t="s">
        <v>566</v>
      </c>
      <c r="E34348" s="34">
        <v>3476</v>
      </c>
      <c r="F34348" s="35">
        <v>5.8</v>
      </c>
      <c r="G34348" s="34">
        <v>1413.6</v>
      </c>
    </row>
    <row r="34349" spans="1:7">
      <c r="A34349" s="32">
        <v>2018</v>
      </c>
      <c r="B34349" s="32">
        <v>7917</v>
      </c>
      <c r="C34349" s="33" t="s">
        <v>563</v>
      </c>
      <c r="D34349" s="33" t="s">
        <v>564</v>
      </c>
      <c r="E34349" s="34">
        <v>1948750</v>
      </c>
      <c r="F34349" s="35">
        <v>1.0269999999999999</v>
      </c>
      <c r="G34349" s="34">
        <v>439.8</v>
      </c>
    </row>
    <row r="34350" spans="1:7">
      <c r="A34350" s="32">
        <v>2018</v>
      </c>
      <c r="B34350" s="32">
        <v>7925</v>
      </c>
      <c r="C34350" s="33" t="s">
        <v>563</v>
      </c>
      <c r="D34350" s="33" t="s">
        <v>564</v>
      </c>
      <c r="E34350" s="34">
        <v>82172</v>
      </c>
      <c r="F34350" s="35">
        <v>1</v>
      </c>
      <c r="G34350" s="34">
        <v>538.1</v>
      </c>
    </row>
    <row r="34351" spans="1:7">
      <c r="A34351" s="32">
        <v>2018</v>
      </c>
      <c r="B34351" s="32">
        <v>7925</v>
      </c>
      <c r="C34351" s="33" t="s">
        <v>565</v>
      </c>
      <c r="D34351" s="33" t="s">
        <v>566</v>
      </c>
      <c r="E34351" s="34">
        <v>1032</v>
      </c>
      <c r="F34351" s="35">
        <v>5.7</v>
      </c>
      <c r="G34351" s="34">
        <v>1500.4</v>
      </c>
    </row>
    <row r="34352" spans="1:7">
      <c r="A34352" s="32">
        <v>2018</v>
      </c>
      <c r="B34352" s="32">
        <v>7929</v>
      </c>
      <c r="C34352" s="33" t="s">
        <v>563</v>
      </c>
      <c r="D34352" s="33" t="s">
        <v>564</v>
      </c>
      <c r="E34352" s="34">
        <v>34066</v>
      </c>
      <c r="F34352" s="35">
        <v>1</v>
      </c>
      <c r="G34352" s="34">
        <v>413.4</v>
      </c>
    </row>
    <row r="34353" spans="1:7">
      <c r="A34353" s="32">
        <v>2018</v>
      </c>
      <c r="B34353" s="32">
        <v>7931</v>
      </c>
      <c r="C34353" s="33" t="s">
        <v>563</v>
      </c>
      <c r="D34353" s="33" t="s">
        <v>564</v>
      </c>
      <c r="E34353" s="34">
        <v>319565</v>
      </c>
      <c r="F34353" s="35">
        <v>1.046</v>
      </c>
      <c r="G34353" s="34">
        <v>334.3</v>
      </c>
    </row>
    <row r="34354" spans="1:7">
      <c r="A34354" s="32">
        <v>2018</v>
      </c>
      <c r="B34354" s="32">
        <v>7946</v>
      </c>
      <c r="C34354" s="33" t="s">
        <v>563</v>
      </c>
      <c r="D34354" s="33" t="s">
        <v>564</v>
      </c>
      <c r="E34354" s="34">
        <v>85732</v>
      </c>
      <c r="F34354" s="35">
        <v>1.02</v>
      </c>
      <c r="G34354" s="34">
        <v>436</v>
      </c>
    </row>
    <row r="34355" spans="1:7">
      <c r="A34355" s="32">
        <v>2018</v>
      </c>
      <c r="B34355" s="32">
        <v>7946</v>
      </c>
      <c r="C34355" s="33" t="s">
        <v>563</v>
      </c>
      <c r="D34355" s="33" t="s">
        <v>564</v>
      </c>
      <c r="E34355" s="34">
        <v>589148</v>
      </c>
      <c r="F34355" s="35">
        <v>1.02</v>
      </c>
      <c r="G34355" s="34">
        <v>452.7</v>
      </c>
    </row>
    <row r="34356" spans="1:7">
      <c r="A34356" s="32">
        <v>2018</v>
      </c>
      <c r="B34356" s="32">
        <v>7948</v>
      </c>
      <c r="C34356" s="33" t="s">
        <v>563</v>
      </c>
      <c r="D34356" s="33" t="s">
        <v>564</v>
      </c>
      <c r="E34356" s="34">
        <v>126300</v>
      </c>
      <c r="F34356" s="35">
        <v>1.0669999999999999</v>
      </c>
      <c r="G34356" s="34">
        <v>378.5</v>
      </c>
    </row>
    <row r="34357" spans="1:7">
      <c r="A34357" s="32">
        <v>2018</v>
      </c>
      <c r="B34357" s="32">
        <v>7953</v>
      </c>
      <c r="C34357" s="33" t="s">
        <v>563</v>
      </c>
      <c r="D34357" s="33" t="s">
        <v>564</v>
      </c>
      <c r="E34357" s="34">
        <v>3072</v>
      </c>
      <c r="F34357" s="35">
        <v>1</v>
      </c>
      <c r="G34357" s="34">
        <v>295.3</v>
      </c>
    </row>
    <row r="34358" spans="1:7">
      <c r="A34358" s="32">
        <v>2018</v>
      </c>
      <c r="B34358" s="32">
        <v>7953</v>
      </c>
      <c r="C34358" s="33" t="s">
        <v>563</v>
      </c>
      <c r="D34358" s="33" t="s">
        <v>564</v>
      </c>
      <c r="E34358" s="34">
        <v>187189</v>
      </c>
      <c r="F34358" s="35">
        <v>1</v>
      </c>
      <c r="G34358" s="34">
        <v>502.5</v>
      </c>
    </row>
    <row r="34359" spans="1:7">
      <c r="A34359" s="32">
        <v>2018</v>
      </c>
      <c r="B34359" s="32">
        <v>7960</v>
      </c>
      <c r="C34359" s="33" t="s">
        <v>563</v>
      </c>
      <c r="D34359" s="33" t="s">
        <v>564</v>
      </c>
      <c r="E34359" s="34">
        <v>296685</v>
      </c>
      <c r="F34359" s="35">
        <v>1</v>
      </c>
      <c r="G34359" s="34">
        <v>454.3</v>
      </c>
    </row>
    <row r="34360" spans="1:7">
      <c r="A34360" s="32">
        <v>2018</v>
      </c>
      <c r="B34360" s="32">
        <v>7964</v>
      </c>
      <c r="C34360" s="33" t="s">
        <v>563</v>
      </c>
      <c r="D34360" s="33" t="s">
        <v>564</v>
      </c>
      <c r="E34360" s="34">
        <v>53923</v>
      </c>
      <c r="F34360" s="35">
        <v>1.022</v>
      </c>
      <c r="G34360" s="34">
        <v>582.1</v>
      </c>
    </row>
    <row r="34361" spans="1:7">
      <c r="A34361" s="32">
        <v>2018</v>
      </c>
      <c r="B34361" s="32">
        <v>7981</v>
      </c>
      <c r="C34361" s="33" t="s">
        <v>565</v>
      </c>
      <c r="D34361" s="33" t="s">
        <v>566</v>
      </c>
      <c r="E34361" s="34">
        <v>8582</v>
      </c>
      <c r="F34361" s="35">
        <v>5.75</v>
      </c>
      <c r="G34361" s="34">
        <v>1593.4</v>
      </c>
    </row>
    <row r="34362" spans="1:7">
      <c r="A34362" s="32">
        <v>2018</v>
      </c>
      <c r="B34362" s="32">
        <v>7981</v>
      </c>
      <c r="C34362" s="33" t="s">
        <v>565</v>
      </c>
      <c r="D34362" s="33" t="s">
        <v>566</v>
      </c>
      <c r="E34362" s="34">
        <v>266</v>
      </c>
      <c r="F34362" s="35">
        <v>5.75</v>
      </c>
      <c r="G34362" s="34">
        <v>1458.7</v>
      </c>
    </row>
    <row r="34363" spans="1:7">
      <c r="A34363" s="32">
        <v>2018</v>
      </c>
      <c r="B34363" s="32">
        <v>7981</v>
      </c>
      <c r="C34363" s="33" t="s">
        <v>563</v>
      </c>
      <c r="D34363" s="33" t="s">
        <v>564</v>
      </c>
      <c r="E34363" s="34">
        <v>28804</v>
      </c>
      <c r="F34363" s="35">
        <v>1.03</v>
      </c>
      <c r="G34363" s="34">
        <v>2698.7</v>
      </c>
    </row>
    <row r="34364" spans="1:7">
      <c r="A34364" s="32">
        <v>2018</v>
      </c>
      <c r="B34364" s="32">
        <v>7981</v>
      </c>
      <c r="C34364" s="33" t="s">
        <v>563</v>
      </c>
      <c r="D34364" s="33" t="s">
        <v>564</v>
      </c>
      <c r="E34364" s="34">
        <v>35187</v>
      </c>
      <c r="F34364" s="35">
        <v>1.03</v>
      </c>
      <c r="G34364" s="34">
        <v>1303.2</v>
      </c>
    </row>
    <row r="34365" spans="1:7">
      <c r="A34365" s="32">
        <v>2018</v>
      </c>
      <c r="B34365" s="32">
        <v>7981</v>
      </c>
      <c r="C34365" s="33" t="s">
        <v>563</v>
      </c>
      <c r="D34365" s="33" t="s">
        <v>564</v>
      </c>
      <c r="E34365" s="34">
        <v>87515</v>
      </c>
      <c r="F34365" s="35">
        <v>1.03</v>
      </c>
      <c r="G34365" s="34">
        <v>1501.2</v>
      </c>
    </row>
    <row r="34366" spans="1:7">
      <c r="A34366" s="32">
        <v>2018</v>
      </c>
      <c r="B34366" s="32">
        <v>7985</v>
      </c>
      <c r="C34366" s="33" t="s">
        <v>563</v>
      </c>
      <c r="D34366" s="33" t="s">
        <v>564</v>
      </c>
      <c r="E34366" s="34">
        <v>84626</v>
      </c>
      <c r="F34366" s="35">
        <v>1.056</v>
      </c>
      <c r="G34366" s="34">
        <v>595.5</v>
      </c>
    </row>
    <row r="34367" spans="1:7">
      <c r="A34367" s="32">
        <v>2018</v>
      </c>
      <c r="B34367" s="32">
        <v>7988</v>
      </c>
      <c r="C34367" s="33" t="s">
        <v>563</v>
      </c>
      <c r="D34367" s="33" t="s">
        <v>564</v>
      </c>
      <c r="E34367" s="34">
        <v>91014</v>
      </c>
      <c r="F34367" s="35">
        <v>1.0409999999999999</v>
      </c>
      <c r="G34367" s="34">
        <v>529.4</v>
      </c>
    </row>
    <row r="34368" spans="1:7">
      <c r="A34368" s="32">
        <v>2018</v>
      </c>
      <c r="B34368" s="32">
        <v>7999</v>
      </c>
      <c r="C34368" s="33" t="s">
        <v>563</v>
      </c>
      <c r="D34368" s="33" t="s">
        <v>564</v>
      </c>
      <c r="E34368" s="34">
        <v>863481</v>
      </c>
      <c r="F34368" s="35">
        <v>1.1000000000000001</v>
      </c>
      <c r="G34368" s="34" t="s">
        <v>364</v>
      </c>
    </row>
    <row r="34369" spans="1:7">
      <c r="A34369" s="32">
        <v>2018</v>
      </c>
      <c r="B34369" s="32">
        <v>8000</v>
      </c>
      <c r="C34369" s="33" t="s">
        <v>563</v>
      </c>
      <c r="D34369" s="33" t="s">
        <v>564</v>
      </c>
      <c r="E34369" s="34">
        <v>139047</v>
      </c>
      <c r="F34369" s="35">
        <v>1.083</v>
      </c>
      <c r="G34369" s="34">
        <v>429.2</v>
      </c>
    </row>
    <row r="34370" spans="1:7">
      <c r="A34370" s="32">
        <v>2018</v>
      </c>
      <c r="B34370" s="32">
        <v>8002</v>
      </c>
      <c r="C34370" s="33" t="s">
        <v>565</v>
      </c>
      <c r="D34370" s="33" t="s">
        <v>566</v>
      </c>
      <c r="E34370" s="34">
        <v>429</v>
      </c>
      <c r="F34370" s="35">
        <v>5.8</v>
      </c>
      <c r="G34370" s="34">
        <v>1724.8</v>
      </c>
    </row>
    <row r="34371" spans="1:7">
      <c r="A34371" s="32">
        <v>2018</v>
      </c>
      <c r="B34371" s="32">
        <v>8002</v>
      </c>
      <c r="C34371" s="33" t="s">
        <v>567</v>
      </c>
      <c r="D34371" s="33" t="s">
        <v>566</v>
      </c>
      <c r="E34371" s="34">
        <v>49881</v>
      </c>
      <c r="F34371" s="35">
        <v>6.3</v>
      </c>
      <c r="G34371" s="34">
        <v>1098.9000000000001</v>
      </c>
    </row>
    <row r="34372" spans="1:7">
      <c r="A34372" s="32">
        <v>2018</v>
      </c>
      <c r="B34372" s="32">
        <v>8012</v>
      </c>
      <c r="C34372" s="33" t="s">
        <v>565</v>
      </c>
      <c r="D34372" s="33" t="s">
        <v>566</v>
      </c>
      <c r="E34372" s="34">
        <v>15456</v>
      </c>
      <c r="F34372" s="35">
        <v>5.77</v>
      </c>
      <c r="G34372" s="34" t="s">
        <v>364</v>
      </c>
    </row>
    <row r="34373" spans="1:7">
      <c r="A34373" s="32">
        <v>2018</v>
      </c>
      <c r="B34373" s="32">
        <v>8023</v>
      </c>
      <c r="C34373" s="33" t="s">
        <v>363</v>
      </c>
      <c r="D34373" s="33" t="s">
        <v>354</v>
      </c>
      <c r="E34373" s="34">
        <v>13689</v>
      </c>
      <c r="F34373" s="35">
        <v>16.98</v>
      </c>
      <c r="G34373" s="34">
        <v>266.2</v>
      </c>
    </row>
    <row r="34374" spans="1:7">
      <c r="A34374" s="32">
        <v>2018</v>
      </c>
      <c r="B34374" s="32">
        <v>8023</v>
      </c>
      <c r="C34374" s="33" t="s">
        <v>363</v>
      </c>
      <c r="D34374" s="33" t="s">
        <v>354</v>
      </c>
      <c r="E34374" s="34">
        <v>13659</v>
      </c>
      <c r="F34374" s="35">
        <v>18.13</v>
      </c>
      <c r="G34374" s="34">
        <v>249.9</v>
      </c>
    </row>
    <row r="34375" spans="1:7">
      <c r="A34375" s="32">
        <v>2018</v>
      </c>
      <c r="B34375" s="32">
        <v>8023</v>
      </c>
      <c r="C34375" s="33" t="s">
        <v>363</v>
      </c>
      <c r="D34375" s="33" t="s">
        <v>354</v>
      </c>
      <c r="E34375" s="34">
        <v>68625</v>
      </c>
      <c r="F34375" s="35">
        <v>17.096</v>
      </c>
      <c r="G34375" s="34">
        <v>243.4</v>
      </c>
    </row>
    <row r="34376" spans="1:7">
      <c r="A34376" s="32">
        <v>2018</v>
      </c>
      <c r="B34376" s="32">
        <v>8023</v>
      </c>
      <c r="C34376" s="33" t="s">
        <v>565</v>
      </c>
      <c r="D34376" s="33" t="s">
        <v>566</v>
      </c>
      <c r="E34376" s="34">
        <v>710</v>
      </c>
      <c r="F34376" s="35">
        <v>5.8</v>
      </c>
      <c r="G34376" s="34">
        <v>1306.3</v>
      </c>
    </row>
    <row r="34377" spans="1:7">
      <c r="A34377" s="32">
        <v>2018</v>
      </c>
      <c r="B34377" s="32">
        <v>8023</v>
      </c>
      <c r="C34377" s="33" t="s">
        <v>363</v>
      </c>
      <c r="D34377" s="33" t="s">
        <v>354</v>
      </c>
      <c r="E34377" s="34">
        <v>48500</v>
      </c>
      <c r="F34377" s="35">
        <v>17.164000000000001</v>
      </c>
      <c r="G34377" s="34">
        <v>241.2</v>
      </c>
    </row>
    <row r="34378" spans="1:7">
      <c r="A34378" s="32">
        <v>2018</v>
      </c>
      <c r="B34378" s="32">
        <v>8023</v>
      </c>
      <c r="C34378" s="33" t="s">
        <v>363</v>
      </c>
      <c r="D34378" s="33" t="s">
        <v>354</v>
      </c>
      <c r="E34378" s="34">
        <v>124224</v>
      </c>
      <c r="F34378" s="35">
        <v>17.181999999999999</v>
      </c>
      <c r="G34378" s="34">
        <v>241</v>
      </c>
    </row>
    <row r="34379" spans="1:7">
      <c r="A34379" s="32">
        <v>2018</v>
      </c>
      <c r="B34379" s="32">
        <v>8023</v>
      </c>
      <c r="C34379" s="33" t="s">
        <v>363</v>
      </c>
      <c r="D34379" s="33" t="s">
        <v>354</v>
      </c>
      <c r="E34379" s="34">
        <v>13352</v>
      </c>
      <c r="F34379" s="35">
        <v>16.87</v>
      </c>
      <c r="G34379" s="34">
        <v>239.4</v>
      </c>
    </row>
    <row r="34380" spans="1:7">
      <c r="A34380" s="32">
        <v>2018</v>
      </c>
      <c r="B34380" s="32">
        <v>8023</v>
      </c>
      <c r="C34380" s="33" t="s">
        <v>363</v>
      </c>
      <c r="D34380" s="33" t="s">
        <v>354</v>
      </c>
      <c r="E34380" s="34">
        <v>41036</v>
      </c>
      <c r="F34380" s="35">
        <v>16.962</v>
      </c>
      <c r="G34380" s="34">
        <v>239.4</v>
      </c>
    </row>
    <row r="34381" spans="1:7">
      <c r="A34381" s="32">
        <v>2018</v>
      </c>
      <c r="B34381" s="32">
        <v>8027</v>
      </c>
      <c r="C34381" s="33" t="s">
        <v>563</v>
      </c>
      <c r="D34381" s="33" t="s">
        <v>564</v>
      </c>
      <c r="E34381" s="34">
        <v>16401</v>
      </c>
      <c r="F34381" s="35">
        <v>1.0620000000000001</v>
      </c>
      <c r="G34381" s="34">
        <v>540.9</v>
      </c>
    </row>
    <row r="34382" spans="1:7">
      <c r="A34382" s="32">
        <v>2018</v>
      </c>
      <c r="B34382" s="32">
        <v>8027</v>
      </c>
      <c r="C34382" s="33" t="s">
        <v>563</v>
      </c>
      <c r="D34382" s="33" t="s">
        <v>564</v>
      </c>
      <c r="E34382" s="34">
        <v>1967</v>
      </c>
      <c r="F34382" s="35">
        <v>1.0609999999999999</v>
      </c>
      <c r="G34382" s="34">
        <v>975.6</v>
      </c>
    </row>
    <row r="34383" spans="1:7">
      <c r="A34383" s="32">
        <v>2018</v>
      </c>
      <c r="B34383" s="32">
        <v>8027</v>
      </c>
      <c r="C34383" s="33" t="s">
        <v>563</v>
      </c>
      <c r="D34383" s="33" t="s">
        <v>564</v>
      </c>
      <c r="E34383" s="34">
        <v>2</v>
      </c>
      <c r="F34383" s="35">
        <v>1.0780000000000001</v>
      </c>
      <c r="G34383" s="34">
        <v>508.7</v>
      </c>
    </row>
    <row r="34384" spans="1:7">
      <c r="A34384" s="32">
        <v>2018</v>
      </c>
      <c r="B34384" s="32">
        <v>8027</v>
      </c>
      <c r="C34384" s="33" t="s">
        <v>563</v>
      </c>
      <c r="D34384" s="33" t="s">
        <v>564</v>
      </c>
      <c r="E34384" s="34">
        <v>9157</v>
      </c>
      <c r="F34384" s="35">
        <v>1.091</v>
      </c>
      <c r="G34384" s="34">
        <v>615.5</v>
      </c>
    </row>
    <row r="34385" spans="1:7">
      <c r="A34385" s="32">
        <v>2018</v>
      </c>
      <c r="B34385" s="32">
        <v>8027</v>
      </c>
      <c r="C34385" s="33" t="s">
        <v>563</v>
      </c>
      <c r="D34385" s="33" t="s">
        <v>564</v>
      </c>
      <c r="E34385" s="34">
        <v>4505</v>
      </c>
      <c r="F34385" s="35">
        <v>1.097</v>
      </c>
      <c r="G34385" s="34">
        <v>710.9</v>
      </c>
    </row>
    <row r="34386" spans="1:7">
      <c r="A34386" s="32">
        <v>2018</v>
      </c>
      <c r="B34386" s="32">
        <v>8027</v>
      </c>
      <c r="C34386" s="33" t="s">
        <v>563</v>
      </c>
      <c r="D34386" s="33" t="s">
        <v>564</v>
      </c>
      <c r="E34386" s="34">
        <v>4439</v>
      </c>
      <c r="F34386" s="35">
        <v>1.0580000000000001</v>
      </c>
      <c r="G34386" s="34">
        <v>758.9</v>
      </c>
    </row>
    <row r="34387" spans="1:7">
      <c r="A34387" s="32">
        <v>2018</v>
      </c>
      <c r="B34387" s="32">
        <v>8027</v>
      </c>
      <c r="C34387" s="33" t="s">
        <v>563</v>
      </c>
      <c r="D34387" s="33" t="s">
        <v>564</v>
      </c>
      <c r="E34387" s="34">
        <v>3524</v>
      </c>
      <c r="F34387" s="35">
        <v>1.095</v>
      </c>
      <c r="G34387" s="34">
        <v>879.5</v>
      </c>
    </row>
    <row r="34388" spans="1:7">
      <c r="A34388" s="32">
        <v>2018</v>
      </c>
      <c r="B34388" s="32">
        <v>8027</v>
      </c>
      <c r="C34388" s="33" t="s">
        <v>563</v>
      </c>
      <c r="D34388" s="33" t="s">
        <v>564</v>
      </c>
      <c r="E34388" s="34">
        <v>1286</v>
      </c>
      <c r="F34388" s="35">
        <v>1.0580000000000001</v>
      </c>
      <c r="G34388" s="34">
        <v>1103.5999999999999</v>
      </c>
    </row>
    <row r="34389" spans="1:7">
      <c r="A34389" s="32">
        <v>2018</v>
      </c>
      <c r="B34389" s="32">
        <v>8027</v>
      </c>
      <c r="C34389" s="33" t="s">
        <v>563</v>
      </c>
      <c r="D34389" s="33" t="s">
        <v>564</v>
      </c>
      <c r="E34389" s="34">
        <v>2171</v>
      </c>
      <c r="F34389" s="35">
        <v>1.0820000000000001</v>
      </c>
      <c r="G34389" s="34">
        <v>882.5</v>
      </c>
    </row>
    <row r="34390" spans="1:7">
      <c r="A34390" s="32">
        <v>2018</v>
      </c>
      <c r="B34390" s="32">
        <v>8027</v>
      </c>
      <c r="C34390" s="33" t="s">
        <v>563</v>
      </c>
      <c r="D34390" s="33" t="s">
        <v>564</v>
      </c>
      <c r="E34390" s="34">
        <v>3394</v>
      </c>
      <c r="F34390" s="35">
        <v>1.1020000000000001</v>
      </c>
      <c r="G34390" s="34">
        <v>751.1</v>
      </c>
    </row>
    <row r="34391" spans="1:7">
      <c r="A34391" s="32">
        <v>2018</v>
      </c>
      <c r="B34391" s="32">
        <v>8031</v>
      </c>
      <c r="C34391" s="33" t="s">
        <v>563</v>
      </c>
      <c r="D34391" s="33" t="s">
        <v>564</v>
      </c>
      <c r="E34391" s="34">
        <v>349904</v>
      </c>
      <c r="F34391" s="35">
        <v>1.0840000000000001</v>
      </c>
      <c r="G34391" s="34">
        <v>358</v>
      </c>
    </row>
    <row r="34392" spans="1:7">
      <c r="A34392" s="32">
        <v>2018</v>
      </c>
      <c r="B34392" s="32">
        <v>8031</v>
      </c>
      <c r="C34392" s="33" t="s">
        <v>563</v>
      </c>
      <c r="D34392" s="33" t="s">
        <v>564</v>
      </c>
      <c r="E34392" s="34">
        <v>285978</v>
      </c>
      <c r="F34392" s="35">
        <v>1.0840000000000001</v>
      </c>
      <c r="G34392" s="34">
        <v>235</v>
      </c>
    </row>
    <row r="34393" spans="1:7">
      <c r="A34393" s="32">
        <v>2018</v>
      </c>
      <c r="B34393" s="32">
        <v>8031</v>
      </c>
      <c r="C34393" s="33" t="s">
        <v>563</v>
      </c>
      <c r="D34393" s="33" t="s">
        <v>564</v>
      </c>
      <c r="E34393" s="34">
        <v>266626</v>
      </c>
      <c r="F34393" s="35">
        <v>1.0840000000000001</v>
      </c>
      <c r="G34393" s="34">
        <v>407.6</v>
      </c>
    </row>
    <row r="34394" spans="1:7">
      <c r="A34394" s="32">
        <v>2018</v>
      </c>
      <c r="B34394" s="32">
        <v>8031</v>
      </c>
      <c r="C34394" s="33" t="s">
        <v>563</v>
      </c>
      <c r="D34394" s="33" t="s">
        <v>564</v>
      </c>
      <c r="E34394" s="34">
        <v>149834</v>
      </c>
      <c r="F34394" s="35">
        <v>1.0840000000000001</v>
      </c>
      <c r="G34394" s="34">
        <v>389.4</v>
      </c>
    </row>
    <row r="34395" spans="1:7">
      <c r="A34395" s="32">
        <v>2018</v>
      </c>
      <c r="B34395" s="32">
        <v>8031</v>
      </c>
      <c r="C34395" s="33" t="s">
        <v>563</v>
      </c>
      <c r="D34395" s="33" t="s">
        <v>564</v>
      </c>
      <c r="E34395" s="34">
        <v>141219</v>
      </c>
      <c r="F34395" s="35">
        <v>1.0840000000000001</v>
      </c>
      <c r="G34395" s="34">
        <v>270.39999999999998</v>
      </c>
    </row>
    <row r="34396" spans="1:7">
      <c r="A34396" s="32">
        <v>2018</v>
      </c>
      <c r="B34396" s="32">
        <v>8031</v>
      </c>
      <c r="C34396" s="33" t="s">
        <v>563</v>
      </c>
      <c r="D34396" s="33" t="s">
        <v>564</v>
      </c>
      <c r="E34396" s="34">
        <v>107241</v>
      </c>
      <c r="F34396" s="35">
        <v>1.0840000000000001</v>
      </c>
      <c r="G34396" s="34">
        <v>296.89999999999998</v>
      </c>
    </row>
    <row r="34397" spans="1:7">
      <c r="A34397" s="32">
        <v>2018</v>
      </c>
      <c r="B34397" s="32">
        <v>8031</v>
      </c>
      <c r="C34397" s="33" t="s">
        <v>563</v>
      </c>
      <c r="D34397" s="33" t="s">
        <v>564</v>
      </c>
      <c r="E34397" s="34">
        <v>11382</v>
      </c>
      <c r="F34397" s="35">
        <v>1.0840000000000001</v>
      </c>
      <c r="G34397" s="34">
        <v>424.5</v>
      </c>
    </row>
    <row r="34398" spans="1:7">
      <c r="A34398" s="32">
        <v>2018</v>
      </c>
      <c r="B34398" s="32">
        <v>8031</v>
      </c>
      <c r="C34398" s="33" t="s">
        <v>563</v>
      </c>
      <c r="D34398" s="33" t="s">
        <v>564</v>
      </c>
      <c r="E34398" s="34">
        <v>58961</v>
      </c>
      <c r="F34398" s="35">
        <v>1.0840000000000001</v>
      </c>
      <c r="G34398" s="34">
        <v>403.7</v>
      </c>
    </row>
    <row r="34399" spans="1:7">
      <c r="A34399" s="32">
        <v>2018</v>
      </c>
      <c r="B34399" s="32">
        <v>8031</v>
      </c>
      <c r="C34399" s="33" t="s">
        <v>563</v>
      </c>
      <c r="D34399" s="33" t="s">
        <v>564</v>
      </c>
      <c r="E34399" s="34">
        <v>3794</v>
      </c>
      <c r="F34399" s="35">
        <v>1.0840000000000001</v>
      </c>
      <c r="G34399" s="34">
        <v>295</v>
      </c>
    </row>
    <row r="34400" spans="1:7">
      <c r="A34400" s="32">
        <v>2018</v>
      </c>
      <c r="B34400" s="32">
        <v>8031</v>
      </c>
      <c r="C34400" s="33" t="s">
        <v>563</v>
      </c>
      <c r="D34400" s="33" t="s">
        <v>564</v>
      </c>
      <c r="E34400" s="34">
        <v>3642</v>
      </c>
      <c r="F34400" s="35">
        <v>1.0840000000000001</v>
      </c>
      <c r="G34400" s="34">
        <v>320</v>
      </c>
    </row>
    <row r="34401" spans="1:7">
      <c r="A34401" s="32">
        <v>2018</v>
      </c>
      <c r="B34401" s="32">
        <v>8031</v>
      </c>
      <c r="C34401" s="33" t="s">
        <v>563</v>
      </c>
      <c r="D34401" s="33" t="s">
        <v>564</v>
      </c>
      <c r="E34401" s="34">
        <v>3415</v>
      </c>
      <c r="F34401" s="35">
        <v>1.0840000000000001</v>
      </c>
      <c r="G34401" s="34">
        <v>355</v>
      </c>
    </row>
    <row r="34402" spans="1:7">
      <c r="A34402" s="32">
        <v>2018</v>
      </c>
      <c r="B34402" s="32">
        <v>8031</v>
      </c>
      <c r="C34402" s="33" t="s">
        <v>563</v>
      </c>
      <c r="D34402" s="33" t="s">
        <v>564</v>
      </c>
      <c r="E34402" s="34">
        <v>1897</v>
      </c>
      <c r="F34402" s="35">
        <v>1.0840000000000001</v>
      </c>
      <c r="G34402" s="34">
        <v>430.3</v>
      </c>
    </row>
    <row r="34403" spans="1:7">
      <c r="A34403" s="32">
        <v>2018</v>
      </c>
      <c r="B34403" s="32">
        <v>8031</v>
      </c>
      <c r="C34403" s="33" t="s">
        <v>563</v>
      </c>
      <c r="D34403" s="33" t="s">
        <v>564</v>
      </c>
      <c r="E34403" s="34">
        <v>98496</v>
      </c>
      <c r="F34403" s="35">
        <v>1.0840000000000001</v>
      </c>
      <c r="G34403" s="34">
        <v>335.5</v>
      </c>
    </row>
    <row r="34404" spans="1:7">
      <c r="A34404" s="32">
        <v>2018</v>
      </c>
      <c r="B34404" s="32">
        <v>8031</v>
      </c>
      <c r="C34404" s="33" t="s">
        <v>563</v>
      </c>
      <c r="D34404" s="33" t="s">
        <v>564</v>
      </c>
      <c r="E34404" s="34">
        <v>9447</v>
      </c>
      <c r="F34404" s="35">
        <v>1.0840000000000001</v>
      </c>
      <c r="G34404" s="34">
        <v>398.7</v>
      </c>
    </row>
    <row r="34405" spans="1:7">
      <c r="A34405" s="32">
        <v>2018</v>
      </c>
      <c r="B34405" s="32">
        <v>8031</v>
      </c>
      <c r="C34405" s="33" t="s">
        <v>563</v>
      </c>
      <c r="D34405" s="33" t="s">
        <v>564</v>
      </c>
      <c r="E34405" s="34">
        <v>7588</v>
      </c>
      <c r="F34405" s="35">
        <v>1.0840000000000001</v>
      </c>
      <c r="G34405" s="34">
        <v>430.3</v>
      </c>
    </row>
    <row r="34406" spans="1:7">
      <c r="A34406" s="32">
        <v>2018</v>
      </c>
      <c r="B34406" s="32">
        <v>8031</v>
      </c>
      <c r="C34406" s="33" t="s">
        <v>563</v>
      </c>
      <c r="D34406" s="33" t="s">
        <v>564</v>
      </c>
      <c r="E34406" s="34">
        <v>7209</v>
      </c>
      <c r="F34406" s="35">
        <v>1.0840000000000001</v>
      </c>
      <c r="G34406" s="34">
        <v>394.6</v>
      </c>
    </row>
    <row r="34407" spans="1:7">
      <c r="A34407" s="32">
        <v>2018</v>
      </c>
      <c r="B34407" s="32">
        <v>8031</v>
      </c>
      <c r="C34407" s="33" t="s">
        <v>563</v>
      </c>
      <c r="D34407" s="33" t="s">
        <v>564</v>
      </c>
      <c r="E34407" s="34">
        <v>5691</v>
      </c>
      <c r="F34407" s="35">
        <v>1.0840000000000001</v>
      </c>
      <c r="G34407" s="34">
        <v>428</v>
      </c>
    </row>
    <row r="34408" spans="1:7">
      <c r="A34408" s="32">
        <v>2018</v>
      </c>
      <c r="B34408" s="32">
        <v>8042</v>
      </c>
      <c r="C34408" s="33" t="s">
        <v>353</v>
      </c>
      <c r="D34408" s="33" t="s">
        <v>354</v>
      </c>
      <c r="E34408" s="34">
        <v>38638</v>
      </c>
      <c r="F34408" s="35">
        <v>23.962</v>
      </c>
      <c r="G34408" s="34">
        <v>326.8</v>
      </c>
    </row>
    <row r="34409" spans="1:7">
      <c r="A34409" s="32">
        <v>2018</v>
      </c>
      <c r="B34409" s="32">
        <v>8042</v>
      </c>
      <c r="C34409" s="33" t="s">
        <v>353</v>
      </c>
      <c r="D34409" s="33" t="s">
        <v>354</v>
      </c>
      <c r="E34409" s="34">
        <v>14048</v>
      </c>
      <c r="F34409" s="35">
        <v>24.094000000000001</v>
      </c>
      <c r="G34409" s="34">
        <v>327.2</v>
      </c>
    </row>
    <row r="34410" spans="1:7">
      <c r="A34410" s="32">
        <v>2018</v>
      </c>
      <c r="B34410" s="32">
        <v>8042</v>
      </c>
      <c r="C34410" s="33" t="s">
        <v>353</v>
      </c>
      <c r="D34410" s="33" t="s">
        <v>354</v>
      </c>
      <c r="E34410" s="34">
        <v>42052</v>
      </c>
      <c r="F34410" s="35">
        <v>23.844000000000001</v>
      </c>
      <c r="G34410" s="34">
        <v>328.3</v>
      </c>
    </row>
    <row r="34411" spans="1:7">
      <c r="A34411" s="32">
        <v>2018</v>
      </c>
      <c r="B34411" s="32">
        <v>8042</v>
      </c>
      <c r="C34411" s="33" t="s">
        <v>353</v>
      </c>
      <c r="D34411" s="33" t="s">
        <v>354</v>
      </c>
      <c r="E34411" s="34">
        <v>29830</v>
      </c>
      <c r="F34411" s="35">
        <v>26.076000000000001</v>
      </c>
      <c r="G34411" s="34">
        <v>304.5</v>
      </c>
    </row>
    <row r="34412" spans="1:7">
      <c r="A34412" s="32">
        <v>2018</v>
      </c>
      <c r="B34412" s="32">
        <v>8042</v>
      </c>
      <c r="C34412" s="33" t="s">
        <v>565</v>
      </c>
      <c r="D34412" s="33" t="s">
        <v>566</v>
      </c>
      <c r="E34412" s="34">
        <v>13764</v>
      </c>
      <c r="F34412" s="35">
        <v>5.8</v>
      </c>
      <c r="G34412" s="34">
        <v>1357.5</v>
      </c>
    </row>
    <row r="34413" spans="1:7">
      <c r="A34413" s="32">
        <v>2018</v>
      </c>
      <c r="B34413" s="32">
        <v>8042</v>
      </c>
      <c r="C34413" s="33" t="s">
        <v>353</v>
      </c>
      <c r="D34413" s="33" t="s">
        <v>354</v>
      </c>
      <c r="E34413" s="34">
        <v>13458</v>
      </c>
      <c r="F34413" s="35">
        <v>23.878</v>
      </c>
      <c r="G34413" s="34">
        <v>322.3</v>
      </c>
    </row>
    <row r="34414" spans="1:7">
      <c r="A34414" s="32">
        <v>2018</v>
      </c>
      <c r="B34414" s="32">
        <v>8042</v>
      </c>
      <c r="C34414" s="33" t="s">
        <v>353</v>
      </c>
      <c r="D34414" s="33" t="s">
        <v>354</v>
      </c>
      <c r="E34414" s="34">
        <v>55545</v>
      </c>
      <c r="F34414" s="35">
        <v>25.995999999999999</v>
      </c>
      <c r="G34414" s="34">
        <v>308</v>
      </c>
    </row>
    <row r="34415" spans="1:7">
      <c r="A34415" s="32">
        <v>2018</v>
      </c>
      <c r="B34415" s="32">
        <v>8042</v>
      </c>
      <c r="C34415" s="33" t="s">
        <v>353</v>
      </c>
      <c r="D34415" s="33" t="s">
        <v>354</v>
      </c>
      <c r="E34415" s="34">
        <v>27690</v>
      </c>
      <c r="F34415" s="35">
        <v>25.533999999999999</v>
      </c>
      <c r="G34415" s="34">
        <v>340.4</v>
      </c>
    </row>
    <row r="34416" spans="1:7">
      <c r="A34416" s="32">
        <v>2018</v>
      </c>
      <c r="B34416" s="32">
        <v>8048</v>
      </c>
      <c r="C34416" s="33" t="s">
        <v>563</v>
      </c>
      <c r="D34416" s="33" t="s">
        <v>564</v>
      </c>
      <c r="E34416" s="34">
        <v>543070</v>
      </c>
      <c r="F34416" s="35">
        <v>1.024</v>
      </c>
      <c r="G34416" s="34">
        <v>735</v>
      </c>
    </row>
    <row r="34417" spans="1:7">
      <c r="A34417" s="32">
        <v>2018</v>
      </c>
      <c r="B34417" s="32">
        <v>8048</v>
      </c>
      <c r="C34417" s="33" t="s">
        <v>563</v>
      </c>
      <c r="D34417" s="33" t="s">
        <v>564</v>
      </c>
      <c r="E34417" s="34">
        <v>815547</v>
      </c>
      <c r="F34417" s="35">
        <v>1.024</v>
      </c>
      <c r="G34417" s="34">
        <v>735</v>
      </c>
    </row>
    <row r="34418" spans="1:7">
      <c r="A34418" s="32">
        <v>2018</v>
      </c>
      <c r="B34418" s="32">
        <v>8049</v>
      </c>
      <c r="C34418" s="33" t="s">
        <v>563</v>
      </c>
      <c r="D34418" s="33" t="s">
        <v>564</v>
      </c>
      <c r="E34418" s="34">
        <v>173671</v>
      </c>
      <c r="F34418" s="35">
        <v>1.0189999999999999</v>
      </c>
      <c r="G34418" s="34">
        <v>644</v>
      </c>
    </row>
    <row r="34419" spans="1:7">
      <c r="A34419" s="32">
        <v>2018</v>
      </c>
      <c r="B34419" s="32">
        <v>8056</v>
      </c>
      <c r="C34419" s="33" t="s">
        <v>565</v>
      </c>
      <c r="D34419" s="33" t="s">
        <v>566</v>
      </c>
      <c r="E34419" s="34">
        <v>124</v>
      </c>
      <c r="F34419" s="35">
        <v>5.9</v>
      </c>
      <c r="G34419" s="34">
        <v>1218.7</v>
      </c>
    </row>
    <row r="34420" spans="1:7">
      <c r="A34420" s="32">
        <v>2018</v>
      </c>
      <c r="B34420" s="32">
        <v>8056</v>
      </c>
      <c r="C34420" s="33" t="s">
        <v>565</v>
      </c>
      <c r="D34420" s="33" t="s">
        <v>566</v>
      </c>
      <c r="E34420" s="34">
        <v>172</v>
      </c>
      <c r="F34420" s="35">
        <v>5.9</v>
      </c>
      <c r="G34420" s="34">
        <v>1366.1</v>
      </c>
    </row>
    <row r="34421" spans="1:7">
      <c r="A34421" s="32">
        <v>2018</v>
      </c>
      <c r="B34421" s="32">
        <v>8056</v>
      </c>
      <c r="C34421" s="33" t="s">
        <v>565</v>
      </c>
      <c r="D34421" s="33" t="s">
        <v>566</v>
      </c>
      <c r="E34421" s="34">
        <v>444</v>
      </c>
      <c r="F34421" s="35">
        <v>5.9</v>
      </c>
      <c r="G34421" s="34">
        <v>1253.7</v>
      </c>
    </row>
    <row r="34422" spans="1:7">
      <c r="A34422" s="32">
        <v>2018</v>
      </c>
      <c r="B34422" s="32">
        <v>8056</v>
      </c>
      <c r="C34422" s="33" t="s">
        <v>563</v>
      </c>
      <c r="D34422" s="33" t="s">
        <v>564</v>
      </c>
      <c r="E34422" s="34">
        <v>264026</v>
      </c>
      <c r="F34422" s="35">
        <v>1.0149999999999999</v>
      </c>
      <c r="G34422" s="34">
        <v>480.2</v>
      </c>
    </row>
    <row r="34423" spans="1:7">
      <c r="A34423" s="32">
        <v>2018</v>
      </c>
      <c r="B34423" s="32">
        <v>8056</v>
      </c>
      <c r="C34423" s="33" t="s">
        <v>563</v>
      </c>
      <c r="D34423" s="33" t="s">
        <v>564</v>
      </c>
      <c r="E34423" s="34">
        <v>152244</v>
      </c>
      <c r="F34423" s="35">
        <v>1.0249999999999999</v>
      </c>
      <c r="G34423" s="34">
        <v>428.7</v>
      </c>
    </row>
    <row r="34424" spans="1:7">
      <c r="A34424" s="32">
        <v>2018</v>
      </c>
      <c r="B34424" s="32">
        <v>8056</v>
      </c>
      <c r="C34424" s="33" t="s">
        <v>563</v>
      </c>
      <c r="D34424" s="33" t="s">
        <v>564</v>
      </c>
      <c r="E34424" s="34">
        <v>82582</v>
      </c>
      <c r="F34424" s="35">
        <v>1.0249999999999999</v>
      </c>
      <c r="G34424" s="34">
        <v>439.7</v>
      </c>
    </row>
    <row r="34425" spans="1:7">
      <c r="A34425" s="32">
        <v>2018</v>
      </c>
      <c r="B34425" s="32">
        <v>8059</v>
      </c>
      <c r="C34425" s="33" t="s">
        <v>563</v>
      </c>
      <c r="D34425" s="33" t="s">
        <v>564</v>
      </c>
      <c r="E34425" s="34">
        <v>110</v>
      </c>
      <c r="F34425" s="35">
        <v>1.02</v>
      </c>
      <c r="G34425" s="34">
        <v>457.2</v>
      </c>
    </row>
    <row r="34426" spans="1:7">
      <c r="A34426" s="32">
        <v>2018</v>
      </c>
      <c r="B34426" s="32">
        <v>8059</v>
      </c>
      <c r="C34426" s="33" t="s">
        <v>563</v>
      </c>
      <c r="D34426" s="33" t="s">
        <v>564</v>
      </c>
      <c r="E34426" s="34">
        <v>310</v>
      </c>
      <c r="F34426" s="35">
        <v>1.02</v>
      </c>
      <c r="G34426" s="34">
        <v>438.6</v>
      </c>
    </row>
    <row r="34427" spans="1:7">
      <c r="A34427" s="32">
        <v>2018</v>
      </c>
      <c r="B34427" s="32">
        <v>8059</v>
      </c>
      <c r="C34427" s="33" t="s">
        <v>563</v>
      </c>
      <c r="D34427" s="33" t="s">
        <v>564</v>
      </c>
      <c r="E34427" s="34">
        <v>343</v>
      </c>
      <c r="F34427" s="35">
        <v>1.02</v>
      </c>
      <c r="G34427" s="34">
        <v>501.2</v>
      </c>
    </row>
    <row r="34428" spans="1:7">
      <c r="A34428" s="32">
        <v>2018</v>
      </c>
      <c r="B34428" s="32">
        <v>8059</v>
      </c>
      <c r="C34428" s="33" t="s">
        <v>563</v>
      </c>
      <c r="D34428" s="33" t="s">
        <v>564</v>
      </c>
      <c r="E34428" s="34">
        <v>374</v>
      </c>
      <c r="F34428" s="35">
        <v>1.02</v>
      </c>
      <c r="G34428" s="34">
        <v>405.3</v>
      </c>
    </row>
    <row r="34429" spans="1:7">
      <c r="A34429" s="32">
        <v>2018</v>
      </c>
      <c r="B34429" s="32">
        <v>8059</v>
      </c>
      <c r="C34429" s="33" t="s">
        <v>563</v>
      </c>
      <c r="D34429" s="33" t="s">
        <v>564</v>
      </c>
      <c r="E34429" s="34">
        <v>447</v>
      </c>
      <c r="F34429" s="35">
        <v>1.02</v>
      </c>
      <c r="G34429" s="34">
        <v>514.70000000000005</v>
      </c>
    </row>
    <row r="34430" spans="1:7">
      <c r="A34430" s="32">
        <v>2018</v>
      </c>
      <c r="B34430" s="32">
        <v>8059</v>
      </c>
      <c r="C34430" s="33" t="s">
        <v>563</v>
      </c>
      <c r="D34430" s="33" t="s">
        <v>564</v>
      </c>
      <c r="E34430" s="34">
        <v>549</v>
      </c>
      <c r="F34430" s="35">
        <v>1.02</v>
      </c>
      <c r="G34430" s="34">
        <v>473</v>
      </c>
    </row>
    <row r="34431" spans="1:7">
      <c r="A34431" s="32">
        <v>2018</v>
      </c>
      <c r="B34431" s="32">
        <v>8059</v>
      </c>
      <c r="C34431" s="33" t="s">
        <v>563</v>
      </c>
      <c r="D34431" s="33" t="s">
        <v>564</v>
      </c>
      <c r="E34431" s="34">
        <v>911</v>
      </c>
      <c r="F34431" s="35">
        <v>1.02</v>
      </c>
      <c r="G34431" s="34">
        <v>524</v>
      </c>
    </row>
    <row r="34432" spans="1:7">
      <c r="A34432" s="32">
        <v>2018</v>
      </c>
      <c r="B34432" s="32">
        <v>8059</v>
      </c>
      <c r="C34432" s="33" t="s">
        <v>563</v>
      </c>
      <c r="D34432" s="33" t="s">
        <v>564</v>
      </c>
      <c r="E34432" s="34">
        <v>1310</v>
      </c>
      <c r="F34432" s="35">
        <v>1.02</v>
      </c>
      <c r="G34432" s="34">
        <v>476.2</v>
      </c>
    </row>
    <row r="34433" spans="1:7">
      <c r="A34433" s="32">
        <v>2018</v>
      </c>
      <c r="B34433" s="32">
        <v>8059</v>
      </c>
      <c r="C34433" s="33" t="s">
        <v>563</v>
      </c>
      <c r="D34433" s="33" t="s">
        <v>564</v>
      </c>
      <c r="E34433" s="34">
        <v>1641</v>
      </c>
      <c r="F34433" s="35">
        <v>1.02</v>
      </c>
      <c r="G34433" s="34">
        <v>439.2</v>
      </c>
    </row>
    <row r="34434" spans="1:7">
      <c r="A34434" s="32">
        <v>2018</v>
      </c>
      <c r="B34434" s="32">
        <v>8059</v>
      </c>
      <c r="C34434" s="33" t="s">
        <v>563</v>
      </c>
      <c r="D34434" s="33" t="s">
        <v>564</v>
      </c>
      <c r="E34434" s="34">
        <v>1996</v>
      </c>
      <c r="F34434" s="35">
        <v>1.02</v>
      </c>
      <c r="G34434" s="34">
        <v>389.6</v>
      </c>
    </row>
    <row r="34435" spans="1:7">
      <c r="A34435" s="32">
        <v>2018</v>
      </c>
      <c r="B34435" s="32">
        <v>8059</v>
      </c>
      <c r="C34435" s="33" t="s">
        <v>563</v>
      </c>
      <c r="D34435" s="33" t="s">
        <v>564</v>
      </c>
      <c r="E34435" s="34">
        <v>2387</v>
      </c>
      <c r="F34435" s="35">
        <v>1.02</v>
      </c>
      <c r="G34435" s="34">
        <v>433.8</v>
      </c>
    </row>
    <row r="34436" spans="1:7">
      <c r="A34436" s="32">
        <v>2018</v>
      </c>
      <c r="B34436" s="32">
        <v>8059</v>
      </c>
      <c r="C34436" s="33" t="s">
        <v>563</v>
      </c>
      <c r="D34436" s="33" t="s">
        <v>564</v>
      </c>
      <c r="E34436" s="34">
        <v>3433</v>
      </c>
      <c r="F34436" s="35">
        <v>1.02</v>
      </c>
      <c r="G34436" s="34">
        <v>429.8</v>
      </c>
    </row>
    <row r="34437" spans="1:7">
      <c r="A34437" s="32">
        <v>2018</v>
      </c>
      <c r="B34437" s="32">
        <v>8059</v>
      </c>
      <c r="C34437" s="33" t="s">
        <v>563</v>
      </c>
      <c r="D34437" s="33" t="s">
        <v>564</v>
      </c>
      <c r="E34437" s="34">
        <v>4344</v>
      </c>
      <c r="F34437" s="35">
        <v>1.02</v>
      </c>
      <c r="G34437" s="34">
        <v>500.7</v>
      </c>
    </row>
    <row r="34438" spans="1:7">
      <c r="A34438" s="32">
        <v>2018</v>
      </c>
      <c r="B34438" s="32">
        <v>8059</v>
      </c>
      <c r="C34438" s="33" t="s">
        <v>563</v>
      </c>
      <c r="D34438" s="33" t="s">
        <v>564</v>
      </c>
      <c r="E34438" s="34">
        <v>7894</v>
      </c>
      <c r="F34438" s="35">
        <v>1.02</v>
      </c>
      <c r="G34438" s="34">
        <v>477.9</v>
      </c>
    </row>
    <row r="34439" spans="1:7">
      <c r="A34439" s="32">
        <v>2018</v>
      </c>
      <c r="B34439" s="32">
        <v>8059</v>
      </c>
      <c r="C34439" s="33" t="s">
        <v>563</v>
      </c>
      <c r="D34439" s="33" t="s">
        <v>564</v>
      </c>
      <c r="E34439" s="34">
        <v>1262</v>
      </c>
      <c r="F34439" s="35">
        <v>1.02</v>
      </c>
      <c r="G34439" s="34">
        <v>379.7</v>
      </c>
    </row>
    <row r="34440" spans="1:7">
      <c r="A34440" s="32">
        <v>2018</v>
      </c>
      <c r="B34440" s="32">
        <v>8059</v>
      </c>
      <c r="C34440" s="33" t="s">
        <v>563</v>
      </c>
      <c r="D34440" s="33" t="s">
        <v>564</v>
      </c>
      <c r="E34440" s="34">
        <v>9956</v>
      </c>
      <c r="F34440" s="35">
        <v>1.02</v>
      </c>
      <c r="G34440" s="34">
        <v>486.3</v>
      </c>
    </row>
    <row r="34441" spans="1:7">
      <c r="A34441" s="32">
        <v>2018</v>
      </c>
      <c r="B34441" s="32">
        <v>8059</v>
      </c>
      <c r="C34441" s="33" t="s">
        <v>563</v>
      </c>
      <c r="D34441" s="33" t="s">
        <v>564</v>
      </c>
      <c r="E34441" s="34">
        <v>11285</v>
      </c>
      <c r="F34441" s="35">
        <v>1.01</v>
      </c>
      <c r="G34441" s="34">
        <v>514.6</v>
      </c>
    </row>
    <row r="34442" spans="1:7">
      <c r="A34442" s="32">
        <v>2018</v>
      </c>
      <c r="B34442" s="32">
        <v>8059</v>
      </c>
      <c r="C34442" s="33" t="s">
        <v>563</v>
      </c>
      <c r="D34442" s="33" t="s">
        <v>564</v>
      </c>
      <c r="E34442" s="34">
        <v>17142</v>
      </c>
      <c r="F34442" s="35">
        <v>1.02</v>
      </c>
      <c r="G34442" s="34">
        <v>488.8</v>
      </c>
    </row>
    <row r="34443" spans="1:7">
      <c r="A34443" s="32">
        <v>2018</v>
      </c>
      <c r="B34443" s="32">
        <v>8059</v>
      </c>
      <c r="C34443" s="33" t="s">
        <v>563</v>
      </c>
      <c r="D34443" s="33" t="s">
        <v>564</v>
      </c>
      <c r="E34443" s="34">
        <v>74</v>
      </c>
      <c r="F34443" s="35">
        <v>1.02</v>
      </c>
      <c r="G34443" s="34">
        <v>526.9</v>
      </c>
    </row>
    <row r="34444" spans="1:7">
      <c r="A34444" s="32">
        <v>2018</v>
      </c>
      <c r="B34444" s="32">
        <v>8059</v>
      </c>
      <c r="C34444" s="33" t="s">
        <v>563</v>
      </c>
      <c r="D34444" s="33" t="s">
        <v>564</v>
      </c>
      <c r="E34444" s="34">
        <v>17</v>
      </c>
      <c r="F34444" s="35">
        <v>1.02</v>
      </c>
      <c r="G34444" s="34">
        <v>351.3</v>
      </c>
    </row>
    <row r="34445" spans="1:7">
      <c r="A34445" s="32">
        <v>2018</v>
      </c>
      <c r="B34445" s="32">
        <v>8059</v>
      </c>
      <c r="C34445" s="33" t="s">
        <v>563</v>
      </c>
      <c r="D34445" s="33" t="s">
        <v>564</v>
      </c>
      <c r="E34445" s="34">
        <v>5</v>
      </c>
      <c r="F34445" s="35">
        <v>1.02</v>
      </c>
      <c r="G34445" s="34">
        <v>469.8</v>
      </c>
    </row>
    <row r="34446" spans="1:7">
      <c r="A34446" s="32">
        <v>2018</v>
      </c>
      <c r="B34446" s="32">
        <v>8059</v>
      </c>
      <c r="C34446" s="33" t="s">
        <v>563</v>
      </c>
      <c r="D34446" s="33" t="s">
        <v>564</v>
      </c>
      <c r="E34446" s="34">
        <v>8339</v>
      </c>
      <c r="F34446" s="35">
        <v>1.02</v>
      </c>
      <c r="G34446" s="34">
        <v>440.4</v>
      </c>
    </row>
    <row r="34447" spans="1:7">
      <c r="A34447" s="32">
        <v>2018</v>
      </c>
      <c r="B34447" s="32">
        <v>8063</v>
      </c>
      <c r="C34447" s="33" t="s">
        <v>563</v>
      </c>
      <c r="D34447" s="33" t="s">
        <v>564</v>
      </c>
      <c r="E34447" s="34">
        <v>11424</v>
      </c>
      <c r="F34447" s="35">
        <v>1.03</v>
      </c>
      <c r="G34447" s="34" t="s">
        <v>364</v>
      </c>
    </row>
    <row r="34448" spans="1:7">
      <c r="A34448" s="32">
        <v>2018</v>
      </c>
      <c r="B34448" s="32">
        <v>8066</v>
      </c>
      <c r="C34448" s="33" t="s">
        <v>565</v>
      </c>
      <c r="D34448" s="33" t="s">
        <v>566</v>
      </c>
      <c r="E34448" s="34">
        <v>1750</v>
      </c>
      <c r="F34448" s="35">
        <v>5.88</v>
      </c>
      <c r="G34448" s="34">
        <v>2165.6999999999998</v>
      </c>
    </row>
    <row r="34449" spans="1:7">
      <c r="A34449" s="32">
        <v>2018</v>
      </c>
      <c r="B34449" s="32">
        <v>8066</v>
      </c>
      <c r="C34449" s="33" t="s">
        <v>363</v>
      </c>
      <c r="D34449" s="33" t="s">
        <v>354</v>
      </c>
      <c r="E34449" s="34">
        <v>238371</v>
      </c>
      <c r="F34449" s="35">
        <v>19.032</v>
      </c>
      <c r="G34449" s="34">
        <v>237.5</v>
      </c>
    </row>
    <row r="34450" spans="1:7">
      <c r="A34450" s="32">
        <v>2018</v>
      </c>
      <c r="B34450" s="32">
        <v>8066</v>
      </c>
      <c r="C34450" s="33" t="s">
        <v>363</v>
      </c>
      <c r="D34450" s="33" t="s">
        <v>354</v>
      </c>
      <c r="E34450" s="34">
        <v>208638</v>
      </c>
      <c r="F34450" s="35">
        <v>18.552</v>
      </c>
      <c r="G34450" s="34">
        <v>204.8</v>
      </c>
    </row>
    <row r="34451" spans="1:7">
      <c r="A34451" s="32">
        <v>2018</v>
      </c>
      <c r="B34451" s="32">
        <v>8066</v>
      </c>
      <c r="C34451" s="33" t="s">
        <v>363</v>
      </c>
      <c r="D34451" s="33" t="s">
        <v>354</v>
      </c>
      <c r="E34451" s="34">
        <v>253924</v>
      </c>
      <c r="F34451" s="35">
        <v>18.552</v>
      </c>
      <c r="G34451" s="34">
        <v>204.8</v>
      </c>
    </row>
    <row r="34452" spans="1:7">
      <c r="A34452" s="32">
        <v>2018</v>
      </c>
      <c r="B34452" s="32">
        <v>8068</v>
      </c>
      <c r="C34452" s="33" t="s">
        <v>563</v>
      </c>
      <c r="D34452" s="33" t="s">
        <v>564</v>
      </c>
      <c r="E34452" s="34">
        <v>930</v>
      </c>
      <c r="F34452" s="35">
        <v>1.044</v>
      </c>
      <c r="G34452" s="34">
        <v>35560.1</v>
      </c>
    </row>
    <row r="34453" spans="1:7">
      <c r="A34453" s="32">
        <v>2018</v>
      </c>
      <c r="B34453" s="32">
        <v>8068</v>
      </c>
      <c r="C34453" s="33" t="s">
        <v>563</v>
      </c>
      <c r="D34453" s="33" t="s">
        <v>564</v>
      </c>
      <c r="E34453" s="34">
        <v>1247307</v>
      </c>
      <c r="F34453" s="35">
        <v>1.0449999999999999</v>
      </c>
      <c r="G34453" s="34">
        <v>348.6</v>
      </c>
    </row>
    <row r="34454" spans="1:7">
      <c r="A34454" s="32">
        <v>2018</v>
      </c>
      <c r="B34454" s="32">
        <v>8069</v>
      </c>
      <c r="C34454" s="33" t="s">
        <v>565</v>
      </c>
      <c r="D34454" s="33" t="s">
        <v>566</v>
      </c>
      <c r="E34454" s="34">
        <v>1946</v>
      </c>
      <c r="F34454" s="35">
        <v>5.88</v>
      </c>
      <c r="G34454" s="34">
        <v>1661.3</v>
      </c>
    </row>
    <row r="34455" spans="1:7">
      <c r="A34455" s="32">
        <v>2018</v>
      </c>
      <c r="B34455" s="32">
        <v>8069</v>
      </c>
      <c r="C34455" s="33" t="s">
        <v>353</v>
      </c>
      <c r="D34455" s="33" t="s">
        <v>354</v>
      </c>
      <c r="E34455" s="34">
        <v>25685</v>
      </c>
      <c r="F34455" s="35">
        <v>22.981999999999999</v>
      </c>
      <c r="G34455" s="34">
        <v>165.3</v>
      </c>
    </row>
    <row r="34456" spans="1:7">
      <c r="A34456" s="32">
        <v>2018</v>
      </c>
      <c r="B34456" s="32">
        <v>8069</v>
      </c>
      <c r="C34456" s="33" t="s">
        <v>353</v>
      </c>
      <c r="D34456" s="33" t="s">
        <v>354</v>
      </c>
      <c r="E34456" s="34">
        <v>156455</v>
      </c>
      <c r="F34456" s="35">
        <v>22.623000000000001</v>
      </c>
      <c r="G34456" s="34">
        <v>197.3</v>
      </c>
    </row>
    <row r="34457" spans="1:7">
      <c r="A34457" s="32">
        <v>2018</v>
      </c>
      <c r="B34457" s="32">
        <v>8069</v>
      </c>
      <c r="C34457" s="33" t="s">
        <v>353</v>
      </c>
      <c r="D34457" s="33" t="s">
        <v>354</v>
      </c>
      <c r="E34457" s="34">
        <v>60730</v>
      </c>
      <c r="F34457" s="35">
        <v>23.004000000000001</v>
      </c>
      <c r="G34457" s="34">
        <v>198</v>
      </c>
    </row>
    <row r="34458" spans="1:7">
      <c r="A34458" s="32">
        <v>2018</v>
      </c>
      <c r="B34458" s="32">
        <v>8069</v>
      </c>
      <c r="C34458" s="33" t="s">
        <v>353</v>
      </c>
      <c r="D34458" s="33" t="s">
        <v>354</v>
      </c>
      <c r="E34458" s="34">
        <v>1669</v>
      </c>
      <c r="F34458" s="35">
        <v>23.913</v>
      </c>
      <c r="G34458" s="34">
        <v>190.6</v>
      </c>
    </row>
    <row r="34459" spans="1:7">
      <c r="A34459" s="32">
        <v>2018</v>
      </c>
      <c r="B34459" s="32">
        <v>8069</v>
      </c>
      <c r="C34459" s="33" t="s">
        <v>353</v>
      </c>
      <c r="D34459" s="33" t="s">
        <v>354</v>
      </c>
      <c r="E34459" s="34">
        <v>3225</v>
      </c>
      <c r="F34459" s="35">
        <v>23.462</v>
      </c>
      <c r="G34459" s="34">
        <v>194.1</v>
      </c>
    </row>
    <row r="34460" spans="1:7">
      <c r="A34460" s="32">
        <v>2018</v>
      </c>
      <c r="B34460" s="32">
        <v>8073</v>
      </c>
      <c r="C34460" s="33" t="s">
        <v>563</v>
      </c>
      <c r="D34460" s="33" t="s">
        <v>564</v>
      </c>
      <c r="E34460" s="34">
        <v>1444</v>
      </c>
      <c r="F34460" s="35">
        <v>1.0880000000000001</v>
      </c>
      <c r="G34460" s="34">
        <v>411</v>
      </c>
    </row>
    <row r="34461" spans="1:7">
      <c r="A34461" s="32">
        <v>2018</v>
      </c>
      <c r="B34461" s="32">
        <v>8073</v>
      </c>
      <c r="C34461" s="33" t="s">
        <v>563</v>
      </c>
      <c r="D34461" s="33" t="s">
        <v>564</v>
      </c>
      <c r="E34461" s="34">
        <v>2607</v>
      </c>
      <c r="F34461" s="35">
        <v>1.087</v>
      </c>
      <c r="G34461" s="34">
        <v>561.20000000000005</v>
      </c>
    </row>
    <row r="34462" spans="1:7">
      <c r="A34462" s="32">
        <v>2018</v>
      </c>
      <c r="B34462" s="32">
        <v>8073</v>
      </c>
      <c r="C34462" s="33" t="s">
        <v>563</v>
      </c>
      <c r="D34462" s="33" t="s">
        <v>564</v>
      </c>
      <c r="E34462" s="34">
        <v>808</v>
      </c>
      <c r="F34462" s="35">
        <v>1.089</v>
      </c>
      <c r="G34462" s="34">
        <v>500.6</v>
      </c>
    </row>
    <row r="34463" spans="1:7">
      <c r="A34463" s="32">
        <v>2018</v>
      </c>
      <c r="B34463" s="32">
        <v>8102</v>
      </c>
      <c r="C34463" s="33" t="s">
        <v>353</v>
      </c>
      <c r="D34463" s="33" t="s">
        <v>354</v>
      </c>
      <c r="E34463" s="34">
        <v>5756</v>
      </c>
      <c r="F34463" s="35">
        <v>25.091999999999999</v>
      </c>
      <c r="G34463" s="34" t="s">
        <v>364</v>
      </c>
    </row>
    <row r="34464" spans="1:7">
      <c r="A34464" s="32">
        <v>2018</v>
      </c>
      <c r="B34464" s="32">
        <v>8102</v>
      </c>
      <c r="C34464" s="33" t="s">
        <v>353</v>
      </c>
      <c r="D34464" s="33" t="s">
        <v>354</v>
      </c>
      <c r="E34464" s="34">
        <v>21841</v>
      </c>
      <c r="F34464" s="35">
        <v>25.515999999999998</v>
      </c>
      <c r="G34464" s="34" t="s">
        <v>364</v>
      </c>
    </row>
    <row r="34465" spans="1:7">
      <c r="A34465" s="32">
        <v>2018</v>
      </c>
      <c r="B34465" s="32">
        <v>8102</v>
      </c>
      <c r="C34465" s="33" t="s">
        <v>353</v>
      </c>
      <c r="D34465" s="33" t="s">
        <v>354</v>
      </c>
      <c r="E34465" s="34">
        <v>198699</v>
      </c>
      <c r="F34465" s="35">
        <v>25.146000000000001</v>
      </c>
      <c r="G34465" s="34" t="s">
        <v>364</v>
      </c>
    </row>
    <row r="34466" spans="1:7">
      <c r="A34466" s="32">
        <v>2018</v>
      </c>
      <c r="B34466" s="32">
        <v>8102</v>
      </c>
      <c r="C34466" s="33" t="s">
        <v>353</v>
      </c>
      <c r="D34466" s="33" t="s">
        <v>354</v>
      </c>
      <c r="E34466" s="34">
        <v>151152</v>
      </c>
      <c r="F34466" s="35">
        <v>25.234000000000002</v>
      </c>
      <c r="G34466" s="34" t="s">
        <v>364</v>
      </c>
    </row>
    <row r="34467" spans="1:7">
      <c r="A34467" s="32">
        <v>2018</v>
      </c>
      <c r="B34467" s="32">
        <v>8102</v>
      </c>
      <c r="C34467" s="33" t="s">
        <v>353</v>
      </c>
      <c r="D34467" s="33" t="s">
        <v>354</v>
      </c>
      <c r="E34467" s="34">
        <v>29470</v>
      </c>
      <c r="F34467" s="35">
        <v>25.274000000000001</v>
      </c>
      <c r="G34467" s="34" t="s">
        <v>364</v>
      </c>
    </row>
    <row r="34468" spans="1:7">
      <c r="A34468" s="32">
        <v>2018</v>
      </c>
      <c r="B34468" s="32">
        <v>8219</v>
      </c>
      <c r="C34468" s="33" t="s">
        <v>565</v>
      </c>
      <c r="D34468" s="33" t="s">
        <v>566</v>
      </c>
      <c r="E34468" s="34">
        <v>1143</v>
      </c>
      <c r="F34468" s="35">
        <v>5.67</v>
      </c>
      <c r="G34468" s="34">
        <v>1552</v>
      </c>
    </row>
    <row r="34469" spans="1:7">
      <c r="A34469" s="32">
        <v>2018</v>
      </c>
      <c r="B34469" s="32">
        <v>8219</v>
      </c>
      <c r="C34469" s="33" t="s">
        <v>563</v>
      </c>
      <c r="D34469" s="33" t="s">
        <v>564</v>
      </c>
      <c r="E34469" s="34">
        <v>2508</v>
      </c>
      <c r="F34469" s="35">
        <v>1.1439999999999999</v>
      </c>
      <c r="G34469" s="34">
        <v>3337.8</v>
      </c>
    </row>
    <row r="34470" spans="1:7">
      <c r="A34470" s="32">
        <v>2018</v>
      </c>
      <c r="B34470" s="32">
        <v>8219</v>
      </c>
      <c r="C34470" s="33" t="s">
        <v>363</v>
      </c>
      <c r="D34470" s="33" t="s">
        <v>354</v>
      </c>
      <c r="E34470" s="34">
        <v>71995</v>
      </c>
      <c r="F34470" s="35">
        <v>17.948</v>
      </c>
      <c r="G34470" s="34">
        <v>150.1</v>
      </c>
    </row>
    <row r="34471" spans="1:7">
      <c r="A34471" s="32">
        <v>2018</v>
      </c>
      <c r="B34471" s="32">
        <v>8222</v>
      </c>
      <c r="C34471" s="33" t="s">
        <v>362</v>
      </c>
      <c r="D34471" s="33" t="s">
        <v>354</v>
      </c>
      <c r="E34471" s="34">
        <v>219338</v>
      </c>
      <c r="F34471" s="35">
        <v>13.888</v>
      </c>
      <c r="G34471" s="34">
        <v>140.6</v>
      </c>
    </row>
    <row r="34472" spans="1:7">
      <c r="A34472" s="32">
        <v>2018</v>
      </c>
      <c r="B34472" s="32">
        <v>8222</v>
      </c>
      <c r="C34472" s="33" t="s">
        <v>565</v>
      </c>
      <c r="D34472" s="33" t="s">
        <v>566</v>
      </c>
      <c r="E34472" s="34">
        <v>2834</v>
      </c>
      <c r="F34472" s="35">
        <v>6</v>
      </c>
      <c r="G34472" s="34">
        <v>1369.1</v>
      </c>
    </row>
    <row r="34473" spans="1:7">
      <c r="A34473" s="32">
        <v>2018</v>
      </c>
      <c r="B34473" s="32">
        <v>8222</v>
      </c>
      <c r="C34473" s="33" t="s">
        <v>565</v>
      </c>
      <c r="D34473" s="33" t="s">
        <v>566</v>
      </c>
      <c r="E34473" s="34">
        <v>1501</v>
      </c>
      <c r="F34473" s="35">
        <v>6</v>
      </c>
      <c r="G34473" s="34">
        <v>1331.3</v>
      </c>
    </row>
    <row r="34474" spans="1:7">
      <c r="A34474" s="32">
        <v>2018</v>
      </c>
      <c r="B34474" s="32">
        <v>8223</v>
      </c>
      <c r="C34474" s="33" t="s">
        <v>363</v>
      </c>
      <c r="D34474" s="33" t="s">
        <v>354</v>
      </c>
      <c r="E34474" s="34">
        <v>60459</v>
      </c>
      <c r="F34474" s="35">
        <v>17.78</v>
      </c>
      <c r="G34474" s="34">
        <v>250.9</v>
      </c>
    </row>
    <row r="34475" spans="1:7">
      <c r="A34475" s="32">
        <v>2018</v>
      </c>
      <c r="B34475" s="32">
        <v>8223</v>
      </c>
      <c r="C34475" s="33" t="s">
        <v>363</v>
      </c>
      <c r="D34475" s="33" t="s">
        <v>354</v>
      </c>
      <c r="E34475" s="34">
        <v>188124</v>
      </c>
      <c r="F34475" s="35">
        <v>18.16</v>
      </c>
      <c r="G34475" s="34">
        <v>174.6</v>
      </c>
    </row>
    <row r="34476" spans="1:7">
      <c r="A34476" s="32">
        <v>2018</v>
      </c>
      <c r="B34476" s="32">
        <v>8223</v>
      </c>
      <c r="C34476" s="33" t="s">
        <v>363</v>
      </c>
      <c r="D34476" s="33" t="s">
        <v>354</v>
      </c>
      <c r="E34476" s="34">
        <v>105563</v>
      </c>
      <c r="F34476" s="35">
        <v>17.64</v>
      </c>
      <c r="G34476" s="34">
        <v>213.4</v>
      </c>
    </row>
    <row r="34477" spans="1:7">
      <c r="A34477" s="32">
        <v>2018</v>
      </c>
      <c r="B34477" s="32">
        <v>8223</v>
      </c>
      <c r="C34477" s="33" t="s">
        <v>565</v>
      </c>
      <c r="D34477" s="33" t="s">
        <v>566</v>
      </c>
      <c r="E34477" s="34">
        <v>333</v>
      </c>
      <c r="F34477" s="35">
        <v>5.5</v>
      </c>
      <c r="G34477" s="34">
        <v>1872</v>
      </c>
    </row>
    <row r="34478" spans="1:7">
      <c r="A34478" s="32">
        <v>2018</v>
      </c>
      <c r="B34478" s="32">
        <v>8223</v>
      </c>
      <c r="C34478" s="33" t="s">
        <v>565</v>
      </c>
      <c r="D34478" s="33" t="s">
        <v>566</v>
      </c>
      <c r="E34478" s="34">
        <v>2906</v>
      </c>
      <c r="F34478" s="35">
        <v>5.7</v>
      </c>
      <c r="G34478" s="34">
        <v>1938.4</v>
      </c>
    </row>
    <row r="34479" spans="1:7">
      <c r="A34479" s="32">
        <v>2018</v>
      </c>
      <c r="B34479" s="32">
        <v>8223</v>
      </c>
      <c r="C34479" s="33" t="s">
        <v>363</v>
      </c>
      <c r="D34479" s="33" t="s">
        <v>354</v>
      </c>
      <c r="E34479" s="34">
        <v>30012</v>
      </c>
      <c r="F34479" s="35">
        <v>17.690000000000001</v>
      </c>
      <c r="G34479" s="34">
        <v>247.9</v>
      </c>
    </row>
    <row r="34480" spans="1:7">
      <c r="A34480" s="32">
        <v>2018</v>
      </c>
      <c r="B34480" s="32">
        <v>8224</v>
      </c>
      <c r="C34480" s="33" t="s">
        <v>363</v>
      </c>
      <c r="D34480" s="33" t="s">
        <v>354</v>
      </c>
      <c r="E34480" s="34">
        <v>57538</v>
      </c>
      <c r="F34480" s="35">
        <v>19.309999999999999</v>
      </c>
      <c r="G34480" s="34">
        <v>333.7</v>
      </c>
    </row>
    <row r="34481" spans="1:7">
      <c r="A34481" s="32">
        <v>2018</v>
      </c>
      <c r="B34481" s="32">
        <v>8224</v>
      </c>
      <c r="C34481" s="33" t="s">
        <v>565</v>
      </c>
      <c r="D34481" s="33" t="s">
        <v>566</v>
      </c>
      <c r="E34481" s="34">
        <v>824</v>
      </c>
      <c r="F34481" s="35">
        <v>5.8339999999999996</v>
      </c>
      <c r="G34481" s="34">
        <v>1433</v>
      </c>
    </row>
    <row r="34482" spans="1:7">
      <c r="A34482" s="32">
        <v>2018</v>
      </c>
      <c r="B34482" s="32">
        <v>8224</v>
      </c>
      <c r="C34482" s="33" t="s">
        <v>363</v>
      </c>
      <c r="D34482" s="33" t="s">
        <v>354</v>
      </c>
      <c r="E34482" s="34">
        <v>24344</v>
      </c>
      <c r="F34482" s="35">
        <v>19.02</v>
      </c>
      <c r="G34482" s="34">
        <v>335.3</v>
      </c>
    </row>
    <row r="34483" spans="1:7">
      <c r="A34483" s="32">
        <v>2018</v>
      </c>
      <c r="B34483" s="32">
        <v>8226</v>
      </c>
      <c r="C34483" s="33" t="s">
        <v>353</v>
      </c>
      <c r="D34483" s="33" t="s">
        <v>354</v>
      </c>
      <c r="E34483" s="34">
        <v>70565</v>
      </c>
      <c r="F34483" s="35">
        <v>25.11</v>
      </c>
      <c r="G34483" s="34" t="s">
        <v>364</v>
      </c>
    </row>
    <row r="34484" spans="1:7">
      <c r="A34484" s="32">
        <v>2018</v>
      </c>
      <c r="B34484" s="32">
        <v>8226</v>
      </c>
      <c r="C34484" s="33" t="s">
        <v>563</v>
      </c>
      <c r="D34484" s="33" t="s">
        <v>564</v>
      </c>
      <c r="E34484" s="34">
        <v>16427</v>
      </c>
      <c r="F34484" s="35">
        <v>1.04</v>
      </c>
      <c r="G34484" s="34" t="s">
        <v>364</v>
      </c>
    </row>
    <row r="34485" spans="1:7">
      <c r="A34485" s="32">
        <v>2018</v>
      </c>
      <c r="B34485" s="32">
        <v>8816</v>
      </c>
      <c r="C34485" s="33" t="s">
        <v>353</v>
      </c>
      <c r="D34485" s="33" t="s">
        <v>354</v>
      </c>
      <c r="E34485" s="34">
        <v>8833</v>
      </c>
      <c r="F34485" s="35">
        <v>22.27</v>
      </c>
      <c r="G34485" s="34">
        <v>246.7</v>
      </c>
    </row>
    <row r="34486" spans="1:7">
      <c r="A34486" s="32">
        <v>2018</v>
      </c>
      <c r="B34486" s="32">
        <v>8823</v>
      </c>
      <c r="C34486" s="33" t="s">
        <v>567</v>
      </c>
      <c r="D34486" s="33" t="s">
        <v>566</v>
      </c>
      <c r="E34486" s="34">
        <v>69181</v>
      </c>
      <c r="F34486" s="35">
        <v>6.19</v>
      </c>
      <c r="G34486" s="34">
        <v>1393.7</v>
      </c>
    </row>
    <row r="34487" spans="1:7">
      <c r="A34487" s="32">
        <v>2018</v>
      </c>
      <c r="B34487" s="32">
        <v>8823</v>
      </c>
      <c r="C34487" s="33" t="s">
        <v>567</v>
      </c>
      <c r="D34487" s="33" t="s">
        <v>566</v>
      </c>
      <c r="E34487" s="34">
        <v>69535</v>
      </c>
      <c r="F34487" s="35">
        <v>6.226</v>
      </c>
      <c r="G34487" s="34">
        <v>1393.6</v>
      </c>
    </row>
    <row r="34488" spans="1:7">
      <c r="A34488" s="32">
        <v>2018</v>
      </c>
      <c r="B34488" s="32">
        <v>8823</v>
      </c>
      <c r="C34488" s="33" t="s">
        <v>567</v>
      </c>
      <c r="D34488" s="33" t="s">
        <v>566</v>
      </c>
      <c r="E34488" s="34">
        <v>29176</v>
      </c>
      <c r="F34488" s="35">
        <v>6.1760000000000002</v>
      </c>
      <c r="G34488" s="34">
        <v>1393.7</v>
      </c>
    </row>
    <row r="34489" spans="1:7">
      <c r="A34489" s="32">
        <v>2018</v>
      </c>
      <c r="B34489" s="32">
        <v>8823</v>
      </c>
      <c r="C34489" s="33" t="s">
        <v>567</v>
      </c>
      <c r="D34489" s="33" t="s">
        <v>566</v>
      </c>
      <c r="E34489" s="34">
        <v>20104</v>
      </c>
      <c r="F34489" s="35">
        <v>6.2290000000000001</v>
      </c>
      <c r="G34489" s="34">
        <v>1393.5</v>
      </c>
    </row>
    <row r="34490" spans="1:7">
      <c r="A34490" s="32">
        <v>2018</v>
      </c>
      <c r="B34490" s="32">
        <v>8823</v>
      </c>
      <c r="C34490" s="33" t="s">
        <v>567</v>
      </c>
      <c r="D34490" s="33" t="s">
        <v>566</v>
      </c>
      <c r="E34490" s="34">
        <v>68781</v>
      </c>
      <c r="F34490" s="35">
        <v>6.3330000000000002</v>
      </c>
      <c r="G34490" s="34">
        <v>1535</v>
      </c>
    </row>
    <row r="34491" spans="1:7">
      <c r="A34491" s="32">
        <v>2018</v>
      </c>
      <c r="B34491" s="32">
        <v>8823</v>
      </c>
      <c r="C34491" s="33" t="s">
        <v>567</v>
      </c>
      <c r="D34491" s="33" t="s">
        <v>566</v>
      </c>
      <c r="E34491" s="34">
        <v>45305</v>
      </c>
      <c r="F34491" s="35">
        <v>6.0949999999999998</v>
      </c>
      <c r="G34491" s="34">
        <v>1394</v>
      </c>
    </row>
    <row r="34492" spans="1:7">
      <c r="A34492" s="32">
        <v>2018</v>
      </c>
      <c r="B34492" s="32">
        <v>8823</v>
      </c>
      <c r="C34492" s="33" t="s">
        <v>567</v>
      </c>
      <c r="D34492" s="33" t="s">
        <v>566</v>
      </c>
      <c r="E34492" s="34">
        <v>49436</v>
      </c>
      <c r="F34492" s="35">
        <v>6.1420000000000003</v>
      </c>
      <c r="G34492" s="34">
        <v>1393.8</v>
      </c>
    </row>
    <row r="34493" spans="1:7">
      <c r="A34493" s="32">
        <v>2018</v>
      </c>
      <c r="B34493" s="32">
        <v>8823</v>
      </c>
      <c r="C34493" s="33" t="s">
        <v>567</v>
      </c>
      <c r="D34493" s="33" t="s">
        <v>566</v>
      </c>
      <c r="E34493" s="34">
        <v>59944</v>
      </c>
      <c r="F34493" s="35">
        <v>6.3109999999999999</v>
      </c>
      <c r="G34493" s="34">
        <v>1393.3</v>
      </c>
    </row>
    <row r="34494" spans="1:7">
      <c r="A34494" s="32">
        <v>2018</v>
      </c>
      <c r="B34494" s="32">
        <v>8823</v>
      </c>
      <c r="C34494" s="33" t="s">
        <v>567</v>
      </c>
      <c r="D34494" s="33" t="s">
        <v>566</v>
      </c>
      <c r="E34494" s="34">
        <v>67234</v>
      </c>
      <c r="F34494" s="35">
        <v>6.2009999999999996</v>
      </c>
      <c r="G34494" s="34">
        <v>1393.6</v>
      </c>
    </row>
    <row r="34495" spans="1:7">
      <c r="A34495" s="32">
        <v>2018</v>
      </c>
      <c r="B34495" s="32">
        <v>8823</v>
      </c>
      <c r="C34495" s="33" t="s">
        <v>567</v>
      </c>
      <c r="D34495" s="33" t="s">
        <v>566</v>
      </c>
      <c r="E34495" s="34">
        <v>68324</v>
      </c>
      <c r="F34495" s="35">
        <v>6.3239999999999998</v>
      </c>
      <c r="G34495" s="34">
        <v>1412.4</v>
      </c>
    </row>
    <row r="34496" spans="1:7">
      <c r="A34496" s="32">
        <v>2018</v>
      </c>
      <c r="B34496" s="32">
        <v>8827</v>
      </c>
      <c r="C34496" s="33" t="s">
        <v>353</v>
      </c>
      <c r="D34496" s="33" t="s">
        <v>354</v>
      </c>
      <c r="E34496" s="34">
        <v>38492</v>
      </c>
      <c r="F34496" s="35">
        <v>25.635999999999999</v>
      </c>
      <c r="G34496" s="34">
        <v>239.4</v>
      </c>
    </row>
    <row r="34497" spans="1:7">
      <c r="A34497" s="32">
        <v>2018</v>
      </c>
      <c r="B34497" s="32">
        <v>8827</v>
      </c>
      <c r="C34497" s="33" t="s">
        <v>353</v>
      </c>
      <c r="D34497" s="33" t="s">
        <v>354</v>
      </c>
      <c r="E34497" s="34">
        <v>74568</v>
      </c>
      <c r="F34497" s="35">
        <v>22.181999999999999</v>
      </c>
      <c r="G34497" s="34">
        <v>238.7</v>
      </c>
    </row>
    <row r="34498" spans="1:7">
      <c r="A34498" s="32">
        <v>2018</v>
      </c>
      <c r="B34498" s="32">
        <v>8827</v>
      </c>
      <c r="C34498" s="33" t="s">
        <v>353</v>
      </c>
      <c r="D34498" s="33" t="s">
        <v>354</v>
      </c>
      <c r="E34498" s="34">
        <v>72823</v>
      </c>
      <c r="F34498" s="35">
        <v>22.952000000000002</v>
      </c>
      <c r="G34498" s="34">
        <v>230.6</v>
      </c>
    </row>
    <row r="34499" spans="1:7">
      <c r="A34499" s="32">
        <v>2018</v>
      </c>
      <c r="B34499" s="32">
        <v>8827</v>
      </c>
      <c r="C34499" s="33" t="s">
        <v>353</v>
      </c>
      <c r="D34499" s="33" t="s">
        <v>354</v>
      </c>
      <c r="E34499" s="34">
        <v>27268</v>
      </c>
      <c r="F34499" s="35">
        <v>23.513999999999999</v>
      </c>
      <c r="G34499" s="34">
        <v>222.6</v>
      </c>
    </row>
    <row r="34500" spans="1:7">
      <c r="A34500" s="32">
        <v>2018</v>
      </c>
      <c r="B34500" s="32">
        <v>8831</v>
      </c>
      <c r="C34500" s="33" t="s">
        <v>563</v>
      </c>
      <c r="D34500" s="33" t="s">
        <v>564</v>
      </c>
      <c r="E34500" s="34">
        <v>15169</v>
      </c>
      <c r="F34500" s="35">
        <v>1.03</v>
      </c>
      <c r="G34500" s="34">
        <v>305.39999999999998</v>
      </c>
    </row>
    <row r="34501" spans="1:7">
      <c r="A34501" s="32">
        <v>2018</v>
      </c>
      <c r="B34501" s="32">
        <v>8831</v>
      </c>
      <c r="C34501" s="33" t="s">
        <v>563</v>
      </c>
      <c r="D34501" s="33" t="s">
        <v>564</v>
      </c>
      <c r="E34501" s="34">
        <v>9200</v>
      </c>
      <c r="F34501" s="35">
        <v>1.03</v>
      </c>
      <c r="G34501" s="34">
        <v>302.8</v>
      </c>
    </row>
    <row r="34502" spans="1:7">
      <c r="A34502" s="32">
        <v>2018</v>
      </c>
      <c r="B34502" s="32">
        <v>8831</v>
      </c>
      <c r="C34502" s="33" t="s">
        <v>563</v>
      </c>
      <c r="D34502" s="33" t="s">
        <v>564</v>
      </c>
      <c r="E34502" s="34">
        <v>294677</v>
      </c>
      <c r="F34502" s="35">
        <v>1.03</v>
      </c>
      <c r="G34502" s="34">
        <v>394.9</v>
      </c>
    </row>
    <row r="34503" spans="1:7">
      <c r="A34503" s="32">
        <v>2018</v>
      </c>
      <c r="B34503" s="32">
        <v>8831</v>
      </c>
      <c r="C34503" s="33" t="s">
        <v>563</v>
      </c>
      <c r="D34503" s="33" t="s">
        <v>564</v>
      </c>
      <c r="E34503" s="34">
        <v>20028</v>
      </c>
      <c r="F34503" s="35">
        <v>1.03</v>
      </c>
      <c r="G34503" s="34">
        <v>429.2</v>
      </c>
    </row>
    <row r="34504" spans="1:7">
      <c r="A34504" s="32">
        <v>2018</v>
      </c>
      <c r="B34504" s="32">
        <v>8832</v>
      </c>
      <c r="C34504" s="33" t="s">
        <v>563</v>
      </c>
      <c r="D34504" s="33" t="s">
        <v>564</v>
      </c>
      <c r="E34504" s="34">
        <v>165762</v>
      </c>
      <c r="F34504" s="35">
        <v>1.03</v>
      </c>
      <c r="G34504" s="34">
        <v>343.5</v>
      </c>
    </row>
    <row r="34505" spans="1:7">
      <c r="A34505" s="32">
        <v>2018</v>
      </c>
      <c r="B34505" s="32">
        <v>8832</v>
      </c>
      <c r="C34505" s="33" t="s">
        <v>563</v>
      </c>
      <c r="D34505" s="33" t="s">
        <v>564</v>
      </c>
      <c r="E34505" s="34">
        <v>524925</v>
      </c>
      <c r="F34505" s="35">
        <v>1.03</v>
      </c>
      <c r="G34505" s="34">
        <v>373.4</v>
      </c>
    </row>
    <row r="34506" spans="1:7">
      <c r="A34506" s="32">
        <v>2018</v>
      </c>
      <c r="B34506" s="32">
        <v>8832</v>
      </c>
      <c r="C34506" s="33" t="s">
        <v>563</v>
      </c>
      <c r="D34506" s="33" t="s">
        <v>564</v>
      </c>
      <c r="E34506" s="34">
        <v>153496</v>
      </c>
      <c r="F34506" s="35">
        <v>1.03</v>
      </c>
      <c r="G34506" s="34">
        <v>370.1</v>
      </c>
    </row>
    <row r="34507" spans="1:7">
      <c r="A34507" s="32">
        <v>2018</v>
      </c>
      <c r="B34507" s="32">
        <v>8832</v>
      </c>
      <c r="C34507" s="33" t="s">
        <v>563</v>
      </c>
      <c r="D34507" s="33" t="s">
        <v>564</v>
      </c>
      <c r="E34507" s="34">
        <v>65383</v>
      </c>
      <c r="F34507" s="35">
        <v>1.03</v>
      </c>
      <c r="G34507" s="34">
        <v>381.9</v>
      </c>
    </row>
    <row r="34508" spans="1:7">
      <c r="A34508" s="32">
        <v>2018</v>
      </c>
      <c r="B34508" s="32">
        <v>8832</v>
      </c>
      <c r="C34508" s="33" t="s">
        <v>563</v>
      </c>
      <c r="D34508" s="33" t="s">
        <v>564</v>
      </c>
      <c r="E34508" s="34">
        <v>59609</v>
      </c>
      <c r="F34508" s="35">
        <v>1.03</v>
      </c>
      <c r="G34508" s="34">
        <v>494.2</v>
      </c>
    </row>
    <row r="34509" spans="1:7">
      <c r="A34509" s="32">
        <v>2018</v>
      </c>
      <c r="B34509" s="32">
        <v>8832</v>
      </c>
      <c r="C34509" s="33" t="s">
        <v>563</v>
      </c>
      <c r="D34509" s="33" t="s">
        <v>564</v>
      </c>
      <c r="E34509" s="34">
        <v>51457</v>
      </c>
      <c r="F34509" s="35">
        <v>1.03</v>
      </c>
      <c r="G34509" s="34">
        <v>369.3</v>
      </c>
    </row>
    <row r="34510" spans="1:7">
      <c r="A34510" s="32">
        <v>2018</v>
      </c>
      <c r="B34510" s="32">
        <v>8832</v>
      </c>
      <c r="C34510" s="33" t="s">
        <v>563</v>
      </c>
      <c r="D34510" s="33" t="s">
        <v>564</v>
      </c>
      <c r="E34510" s="34">
        <v>47221</v>
      </c>
      <c r="F34510" s="35">
        <v>1.03</v>
      </c>
      <c r="G34510" s="34">
        <v>354.6</v>
      </c>
    </row>
    <row r="34511" spans="1:7">
      <c r="A34511" s="32">
        <v>2018</v>
      </c>
      <c r="B34511" s="32">
        <v>8832</v>
      </c>
      <c r="C34511" s="33" t="s">
        <v>563</v>
      </c>
      <c r="D34511" s="33" t="s">
        <v>564</v>
      </c>
      <c r="E34511" s="34">
        <v>44328</v>
      </c>
      <c r="F34511" s="35">
        <v>1.03</v>
      </c>
      <c r="G34511" s="34">
        <v>494.2</v>
      </c>
    </row>
    <row r="34512" spans="1:7">
      <c r="A34512" s="32">
        <v>2018</v>
      </c>
      <c r="B34512" s="32">
        <v>8832</v>
      </c>
      <c r="C34512" s="33" t="s">
        <v>563</v>
      </c>
      <c r="D34512" s="33" t="s">
        <v>564</v>
      </c>
      <c r="E34512" s="34">
        <v>952</v>
      </c>
      <c r="F34512" s="35">
        <v>1.03</v>
      </c>
      <c r="G34512" s="34">
        <v>307.8</v>
      </c>
    </row>
    <row r="34513" spans="1:7">
      <c r="A34513" s="32">
        <v>2018</v>
      </c>
      <c r="B34513" s="32">
        <v>8832</v>
      </c>
      <c r="C34513" s="33" t="s">
        <v>563</v>
      </c>
      <c r="D34513" s="33" t="s">
        <v>564</v>
      </c>
      <c r="E34513" s="34">
        <v>6866</v>
      </c>
      <c r="F34513" s="35">
        <v>1.03</v>
      </c>
      <c r="G34513" s="34">
        <v>489.1</v>
      </c>
    </row>
    <row r="34514" spans="1:7">
      <c r="A34514" s="32">
        <v>2018</v>
      </c>
      <c r="B34514" s="32">
        <v>8832</v>
      </c>
      <c r="C34514" s="33" t="s">
        <v>563</v>
      </c>
      <c r="D34514" s="33" t="s">
        <v>564</v>
      </c>
      <c r="E34514" s="34">
        <v>10058</v>
      </c>
      <c r="F34514" s="35">
        <v>1.03</v>
      </c>
      <c r="G34514" s="34">
        <v>404.1</v>
      </c>
    </row>
    <row r="34515" spans="1:7">
      <c r="A34515" s="32">
        <v>2018</v>
      </c>
      <c r="B34515" s="32">
        <v>8832</v>
      </c>
      <c r="C34515" s="33" t="s">
        <v>563</v>
      </c>
      <c r="D34515" s="33" t="s">
        <v>564</v>
      </c>
      <c r="E34515" s="34">
        <v>10257</v>
      </c>
      <c r="F34515" s="35">
        <v>1.03</v>
      </c>
      <c r="G34515" s="34">
        <v>394.8</v>
      </c>
    </row>
    <row r="34516" spans="1:7">
      <c r="A34516" s="32">
        <v>2018</v>
      </c>
      <c r="B34516" s="32">
        <v>8832</v>
      </c>
      <c r="C34516" s="33" t="s">
        <v>563</v>
      </c>
      <c r="D34516" s="33" t="s">
        <v>564</v>
      </c>
      <c r="E34516" s="34">
        <v>33988</v>
      </c>
      <c r="F34516" s="35">
        <v>1.03</v>
      </c>
      <c r="G34516" s="34">
        <v>440.1</v>
      </c>
    </row>
    <row r="34517" spans="1:7">
      <c r="A34517" s="32">
        <v>2018</v>
      </c>
      <c r="B34517" s="32">
        <v>8832</v>
      </c>
      <c r="C34517" s="33" t="s">
        <v>563</v>
      </c>
      <c r="D34517" s="33" t="s">
        <v>564</v>
      </c>
      <c r="E34517" s="34">
        <v>42070</v>
      </c>
      <c r="F34517" s="35">
        <v>1.03</v>
      </c>
      <c r="G34517" s="34">
        <v>354.1</v>
      </c>
    </row>
    <row r="34518" spans="1:7">
      <c r="A34518" s="32">
        <v>2018</v>
      </c>
      <c r="B34518" s="32">
        <v>8834</v>
      </c>
      <c r="C34518" s="33" t="s">
        <v>363</v>
      </c>
      <c r="D34518" s="33" t="s">
        <v>354</v>
      </c>
      <c r="E34518" s="34">
        <v>15874</v>
      </c>
      <c r="F34518" s="35">
        <v>17.36</v>
      </c>
      <c r="G34518" s="34">
        <v>165.4</v>
      </c>
    </row>
    <row r="34519" spans="1:7">
      <c r="A34519" s="32">
        <v>2018</v>
      </c>
      <c r="B34519" s="32">
        <v>8834</v>
      </c>
      <c r="C34519" s="33" t="s">
        <v>363</v>
      </c>
      <c r="D34519" s="33" t="s">
        <v>354</v>
      </c>
      <c r="E34519" s="34">
        <v>30618</v>
      </c>
      <c r="F34519" s="35">
        <v>18.096</v>
      </c>
      <c r="G34519" s="34">
        <v>182.9</v>
      </c>
    </row>
    <row r="34520" spans="1:7">
      <c r="A34520" s="32">
        <v>2018</v>
      </c>
      <c r="B34520" s="32">
        <v>8837</v>
      </c>
      <c r="C34520" s="33" t="s">
        <v>363</v>
      </c>
      <c r="D34520" s="33" t="s">
        <v>354</v>
      </c>
      <c r="E34520" s="34">
        <v>47546</v>
      </c>
      <c r="F34520" s="35">
        <v>17.763999999999999</v>
      </c>
      <c r="G34520" s="34">
        <v>176.3</v>
      </c>
    </row>
    <row r="34521" spans="1:7">
      <c r="A34521" s="32">
        <v>2018</v>
      </c>
      <c r="B34521" s="32">
        <v>8837</v>
      </c>
      <c r="C34521" s="33" t="s">
        <v>353</v>
      </c>
      <c r="D34521" s="33" t="s">
        <v>354</v>
      </c>
      <c r="E34521" s="34">
        <v>107659</v>
      </c>
      <c r="F34521" s="35">
        <v>24.527999999999999</v>
      </c>
      <c r="G34521" s="34">
        <v>236</v>
      </c>
    </row>
    <row r="34522" spans="1:7">
      <c r="A34522" s="32">
        <v>2018</v>
      </c>
      <c r="B34522" s="32">
        <v>8837</v>
      </c>
      <c r="C34522" s="33" t="s">
        <v>363</v>
      </c>
      <c r="D34522" s="33" t="s">
        <v>354</v>
      </c>
      <c r="E34522" s="34">
        <v>47404</v>
      </c>
      <c r="F34522" s="35">
        <v>17.968</v>
      </c>
      <c r="G34522" s="34">
        <v>166.7</v>
      </c>
    </row>
    <row r="34523" spans="1:7">
      <c r="A34523" s="32">
        <v>2018</v>
      </c>
      <c r="B34523" s="32">
        <v>8841</v>
      </c>
      <c r="C34523" s="33" t="s">
        <v>363</v>
      </c>
      <c r="D34523" s="33" t="s">
        <v>354</v>
      </c>
      <c r="E34523" s="34">
        <v>965362</v>
      </c>
      <c r="F34523" s="35">
        <v>18.82</v>
      </c>
      <c r="G34523" s="34">
        <v>199.8</v>
      </c>
    </row>
    <row r="34524" spans="1:7">
      <c r="A34524" s="32">
        <v>2018</v>
      </c>
      <c r="B34524" s="32">
        <v>8841</v>
      </c>
      <c r="C34524" s="33" t="s">
        <v>363</v>
      </c>
      <c r="D34524" s="33" t="s">
        <v>354</v>
      </c>
      <c r="E34524" s="34">
        <v>197901</v>
      </c>
      <c r="F34524" s="35">
        <v>18.706</v>
      </c>
      <c r="G34524" s="34">
        <v>216.1</v>
      </c>
    </row>
    <row r="34525" spans="1:7">
      <c r="A34525" s="32">
        <v>2018</v>
      </c>
      <c r="B34525" s="32">
        <v>8845</v>
      </c>
      <c r="C34525" s="33" t="s">
        <v>353</v>
      </c>
      <c r="D34525" s="33" t="s">
        <v>354</v>
      </c>
      <c r="E34525" s="34">
        <v>149444</v>
      </c>
      <c r="F34525" s="35">
        <v>26.27</v>
      </c>
      <c r="G34525" s="34" t="s">
        <v>364</v>
      </c>
    </row>
    <row r="34526" spans="1:7">
      <c r="A34526" s="32">
        <v>2018</v>
      </c>
      <c r="B34526" s="32">
        <v>8845</v>
      </c>
      <c r="C34526" s="33" t="s">
        <v>353</v>
      </c>
      <c r="D34526" s="33" t="s">
        <v>354</v>
      </c>
      <c r="E34526" s="34">
        <v>22527</v>
      </c>
      <c r="F34526" s="35">
        <v>14.912000000000001</v>
      </c>
      <c r="G34526" s="34" t="s">
        <v>364</v>
      </c>
    </row>
    <row r="34527" spans="1:7">
      <c r="A34527" s="32">
        <v>2018</v>
      </c>
      <c r="B34527" s="32">
        <v>8845</v>
      </c>
      <c r="C34527" s="33" t="s">
        <v>353</v>
      </c>
      <c r="D34527" s="33" t="s">
        <v>354</v>
      </c>
      <c r="E34527" s="34">
        <v>29822</v>
      </c>
      <c r="F34527" s="35">
        <v>26.27</v>
      </c>
      <c r="G34527" s="34" t="s">
        <v>364</v>
      </c>
    </row>
    <row r="34528" spans="1:7">
      <c r="A34528" s="32">
        <v>2018</v>
      </c>
      <c r="B34528" s="32">
        <v>8845</v>
      </c>
      <c r="C34528" s="33" t="s">
        <v>365</v>
      </c>
      <c r="D34528" s="33" t="s">
        <v>354</v>
      </c>
      <c r="E34528" s="34">
        <v>18021</v>
      </c>
      <c r="F34528" s="35">
        <v>12.936</v>
      </c>
      <c r="G34528" s="34" t="s">
        <v>364</v>
      </c>
    </row>
    <row r="34529" spans="1:7">
      <c r="A34529" s="32">
        <v>2018</v>
      </c>
      <c r="B34529" s="32">
        <v>8845</v>
      </c>
      <c r="C34529" s="33" t="s">
        <v>353</v>
      </c>
      <c r="D34529" s="33" t="s">
        <v>354</v>
      </c>
      <c r="E34529" s="34">
        <v>15391</v>
      </c>
      <c r="F34529" s="35">
        <v>24.95</v>
      </c>
      <c r="G34529" s="34" t="s">
        <v>364</v>
      </c>
    </row>
    <row r="34530" spans="1:7">
      <c r="A34530" s="32">
        <v>2018</v>
      </c>
      <c r="B34530" s="32">
        <v>8845</v>
      </c>
      <c r="C34530" s="33" t="s">
        <v>353</v>
      </c>
      <c r="D34530" s="33" t="s">
        <v>354</v>
      </c>
      <c r="E34530" s="34">
        <v>16618</v>
      </c>
      <c r="F34530" s="35">
        <v>20.702000000000002</v>
      </c>
      <c r="G34530" s="34" t="s">
        <v>364</v>
      </c>
    </row>
    <row r="34531" spans="1:7">
      <c r="A34531" s="32">
        <v>2018</v>
      </c>
      <c r="B34531" s="32">
        <v>8845</v>
      </c>
      <c r="C34531" s="33" t="s">
        <v>353</v>
      </c>
      <c r="D34531" s="33" t="s">
        <v>354</v>
      </c>
      <c r="E34531" s="34">
        <v>10830</v>
      </c>
      <c r="F34531" s="35">
        <v>21.78</v>
      </c>
      <c r="G34531" s="34" t="s">
        <v>364</v>
      </c>
    </row>
    <row r="34532" spans="1:7">
      <c r="A34532" s="32">
        <v>2018</v>
      </c>
      <c r="B34532" s="32">
        <v>8845</v>
      </c>
      <c r="C34532" s="33" t="s">
        <v>353</v>
      </c>
      <c r="D34532" s="33" t="s">
        <v>354</v>
      </c>
      <c r="E34532" s="34">
        <v>192459</v>
      </c>
      <c r="F34532" s="35">
        <v>25.994</v>
      </c>
      <c r="G34532" s="34" t="s">
        <v>364</v>
      </c>
    </row>
    <row r="34533" spans="1:7">
      <c r="A34533" s="32">
        <v>2018</v>
      </c>
      <c r="B34533" s="32">
        <v>8845</v>
      </c>
      <c r="C34533" s="33" t="s">
        <v>353</v>
      </c>
      <c r="D34533" s="33" t="s">
        <v>354</v>
      </c>
      <c r="E34533" s="34">
        <v>442</v>
      </c>
      <c r="F34533" s="35">
        <v>23.792000000000002</v>
      </c>
      <c r="G34533" s="34" t="s">
        <v>364</v>
      </c>
    </row>
    <row r="34534" spans="1:7">
      <c r="A34534" s="32">
        <v>2018</v>
      </c>
      <c r="B34534" s="32">
        <v>8845</v>
      </c>
      <c r="C34534" s="33" t="s">
        <v>353</v>
      </c>
      <c r="D34534" s="33" t="s">
        <v>354</v>
      </c>
      <c r="E34534" s="34">
        <v>1060</v>
      </c>
      <c r="F34534" s="35">
        <v>23.263999999999999</v>
      </c>
      <c r="G34534" s="34" t="s">
        <v>364</v>
      </c>
    </row>
    <row r="34535" spans="1:7">
      <c r="A34535" s="32">
        <v>2018</v>
      </c>
      <c r="B34535" s="32">
        <v>8845</v>
      </c>
      <c r="C34535" s="33" t="s">
        <v>353</v>
      </c>
      <c r="D34535" s="33" t="s">
        <v>354</v>
      </c>
      <c r="E34535" s="34">
        <v>1693</v>
      </c>
      <c r="F34535" s="35">
        <v>22.786000000000001</v>
      </c>
      <c r="G34535" s="34" t="s">
        <v>364</v>
      </c>
    </row>
    <row r="34536" spans="1:7">
      <c r="A34536" s="32">
        <v>2018</v>
      </c>
      <c r="B34536" s="32">
        <v>8845</v>
      </c>
      <c r="C34536" s="33" t="s">
        <v>353</v>
      </c>
      <c r="D34536" s="33" t="s">
        <v>354</v>
      </c>
      <c r="E34536" s="34">
        <v>2263</v>
      </c>
      <c r="F34536" s="35">
        <v>22.478000000000002</v>
      </c>
      <c r="G34536" s="34" t="s">
        <v>364</v>
      </c>
    </row>
    <row r="34537" spans="1:7">
      <c r="A34537" s="32">
        <v>2018</v>
      </c>
      <c r="B34537" s="32">
        <v>8846</v>
      </c>
      <c r="C34537" s="33" t="s">
        <v>353</v>
      </c>
      <c r="D34537" s="33" t="s">
        <v>354</v>
      </c>
      <c r="E34537" s="34">
        <v>915</v>
      </c>
      <c r="F34537" s="35">
        <v>18.89</v>
      </c>
      <c r="G34537" s="34" t="s">
        <v>364</v>
      </c>
    </row>
    <row r="34538" spans="1:7">
      <c r="A34538" s="32">
        <v>2018</v>
      </c>
      <c r="B34538" s="32">
        <v>8846</v>
      </c>
      <c r="C34538" s="33" t="s">
        <v>353</v>
      </c>
      <c r="D34538" s="33" t="s">
        <v>354</v>
      </c>
      <c r="E34538" s="34">
        <v>3042</v>
      </c>
      <c r="F34538" s="35">
        <v>14.31</v>
      </c>
      <c r="G34538" s="34" t="s">
        <v>364</v>
      </c>
    </row>
    <row r="34539" spans="1:7">
      <c r="A34539" s="32">
        <v>2018</v>
      </c>
      <c r="B34539" s="32">
        <v>8846</v>
      </c>
      <c r="C34539" s="33" t="s">
        <v>353</v>
      </c>
      <c r="D34539" s="33" t="s">
        <v>354</v>
      </c>
      <c r="E34539" s="34">
        <v>25645</v>
      </c>
      <c r="F34539" s="35">
        <v>24.827999999999999</v>
      </c>
      <c r="G34539" s="34" t="s">
        <v>364</v>
      </c>
    </row>
    <row r="34540" spans="1:7">
      <c r="A34540" s="32">
        <v>2018</v>
      </c>
      <c r="B34540" s="32">
        <v>8846</v>
      </c>
      <c r="C34540" s="33" t="s">
        <v>353</v>
      </c>
      <c r="D34540" s="33" t="s">
        <v>354</v>
      </c>
      <c r="E34540" s="34">
        <v>14332</v>
      </c>
      <c r="F34540" s="35">
        <v>14.672000000000001</v>
      </c>
      <c r="G34540" s="34" t="s">
        <v>364</v>
      </c>
    </row>
    <row r="34541" spans="1:7">
      <c r="A34541" s="32">
        <v>2018</v>
      </c>
      <c r="B34541" s="32">
        <v>8846</v>
      </c>
      <c r="C34541" s="33" t="s">
        <v>353</v>
      </c>
      <c r="D34541" s="33" t="s">
        <v>354</v>
      </c>
      <c r="E34541" s="34">
        <v>5167</v>
      </c>
      <c r="F34541" s="35">
        <v>23.23</v>
      </c>
      <c r="G34541" s="34" t="s">
        <v>364</v>
      </c>
    </row>
    <row r="34542" spans="1:7">
      <c r="A34542" s="32">
        <v>2018</v>
      </c>
      <c r="B34542" s="32">
        <v>8846</v>
      </c>
      <c r="C34542" s="33" t="s">
        <v>353</v>
      </c>
      <c r="D34542" s="33" t="s">
        <v>354</v>
      </c>
      <c r="E34542" s="34">
        <v>10615</v>
      </c>
      <c r="F34542" s="35">
        <v>23.294</v>
      </c>
      <c r="G34542" s="34" t="s">
        <v>364</v>
      </c>
    </row>
    <row r="34543" spans="1:7">
      <c r="A34543" s="32">
        <v>2018</v>
      </c>
      <c r="B34543" s="32">
        <v>8846</v>
      </c>
      <c r="C34543" s="33" t="s">
        <v>353</v>
      </c>
      <c r="D34543" s="33" t="s">
        <v>354</v>
      </c>
      <c r="E34543" s="34">
        <v>3256</v>
      </c>
      <c r="F34543" s="35">
        <v>18.574000000000002</v>
      </c>
      <c r="G34543" s="34" t="s">
        <v>364</v>
      </c>
    </row>
    <row r="34544" spans="1:7">
      <c r="A34544" s="32">
        <v>2018</v>
      </c>
      <c r="B34544" s="32">
        <v>8846</v>
      </c>
      <c r="C34544" s="33" t="s">
        <v>353</v>
      </c>
      <c r="D34544" s="33" t="s">
        <v>354</v>
      </c>
      <c r="E34544" s="34">
        <v>44157</v>
      </c>
      <c r="F34544" s="35">
        <v>26.007999999999999</v>
      </c>
      <c r="G34544" s="34" t="s">
        <v>364</v>
      </c>
    </row>
    <row r="34545" spans="1:7">
      <c r="A34545" s="32">
        <v>2018</v>
      </c>
      <c r="B34545" s="32">
        <v>8846</v>
      </c>
      <c r="C34545" s="33" t="s">
        <v>353</v>
      </c>
      <c r="D34545" s="33" t="s">
        <v>354</v>
      </c>
      <c r="E34545" s="34">
        <v>267128</v>
      </c>
      <c r="F34545" s="35">
        <v>26.091999999999999</v>
      </c>
      <c r="G34545" s="34" t="s">
        <v>364</v>
      </c>
    </row>
    <row r="34546" spans="1:7">
      <c r="A34546" s="32">
        <v>2018</v>
      </c>
      <c r="B34546" s="32">
        <v>8846</v>
      </c>
      <c r="C34546" s="33" t="s">
        <v>353</v>
      </c>
      <c r="D34546" s="33" t="s">
        <v>354</v>
      </c>
      <c r="E34546" s="34">
        <v>661</v>
      </c>
      <c r="F34546" s="35">
        <v>16.687999999999999</v>
      </c>
      <c r="G34546" s="34" t="s">
        <v>364</v>
      </c>
    </row>
    <row r="34547" spans="1:7">
      <c r="A34547" s="32">
        <v>2018</v>
      </c>
      <c r="B34547" s="32">
        <v>8846</v>
      </c>
      <c r="C34547" s="33" t="s">
        <v>353</v>
      </c>
      <c r="D34547" s="33" t="s">
        <v>354</v>
      </c>
      <c r="E34547" s="34">
        <v>2111</v>
      </c>
      <c r="F34547" s="35">
        <v>23.082000000000001</v>
      </c>
      <c r="G34547" s="34" t="s">
        <v>364</v>
      </c>
    </row>
    <row r="34548" spans="1:7">
      <c r="A34548" s="32">
        <v>2018</v>
      </c>
      <c r="B34548" s="32">
        <v>8848</v>
      </c>
      <c r="C34548" s="33" t="s">
        <v>353</v>
      </c>
      <c r="D34548" s="33" t="s">
        <v>354</v>
      </c>
      <c r="E34548" s="34">
        <v>8367</v>
      </c>
      <c r="F34548" s="35">
        <v>25.69</v>
      </c>
      <c r="G34548" s="34">
        <v>230.4</v>
      </c>
    </row>
    <row r="34549" spans="1:7">
      <c r="A34549" s="32">
        <v>2018</v>
      </c>
      <c r="B34549" s="32">
        <v>8848</v>
      </c>
      <c r="C34549" s="33" t="s">
        <v>353</v>
      </c>
      <c r="D34549" s="33" t="s">
        <v>354</v>
      </c>
      <c r="E34549" s="34">
        <v>11300</v>
      </c>
      <c r="F34549" s="35">
        <v>24.091999999999999</v>
      </c>
      <c r="G34549" s="34">
        <v>257.39999999999998</v>
      </c>
    </row>
    <row r="34550" spans="1:7">
      <c r="A34550" s="32">
        <v>2018</v>
      </c>
      <c r="B34550" s="32">
        <v>8852</v>
      </c>
      <c r="C34550" s="33" t="s">
        <v>363</v>
      </c>
      <c r="D34550" s="33" t="s">
        <v>354</v>
      </c>
      <c r="E34550" s="34">
        <v>246423</v>
      </c>
      <c r="F34550" s="35">
        <v>17.286000000000001</v>
      </c>
      <c r="G34550" s="34">
        <v>199.9</v>
      </c>
    </row>
    <row r="34551" spans="1:7">
      <c r="A34551" s="32">
        <v>2018</v>
      </c>
      <c r="B34551" s="32">
        <v>8853</v>
      </c>
      <c r="C34551" s="33" t="s">
        <v>563</v>
      </c>
      <c r="D34551" s="33" t="s">
        <v>564</v>
      </c>
      <c r="E34551" s="34">
        <v>5020</v>
      </c>
      <c r="F34551" s="35">
        <v>1.03</v>
      </c>
      <c r="G34551" s="34">
        <v>314.39999999999998</v>
      </c>
    </row>
    <row r="34552" spans="1:7">
      <c r="A34552" s="32">
        <v>2018</v>
      </c>
      <c r="B34552" s="32">
        <v>8853</v>
      </c>
      <c r="C34552" s="33" t="s">
        <v>563</v>
      </c>
      <c r="D34552" s="33" t="s">
        <v>564</v>
      </c>
      <c r="E34552" s="34">
        <v>12910</v>
      </c>
      <c r="F34552" s="35">
        <v>1.03</v>
      </c>
      <c r="G34552" s="34">
        <v>321.10000000000002</v>
      </c>
    </row>
    <row r="34553" spans="1:7">
      <c r="A34553" s="32">
        <v>2018</v>
      </c>
      <c r="B34553" s="32">
        <v>8853</v>
      </c>
      <c r="C34553" s="33" t="s">
        <v>563</v>
      </c>
      <c r="D34553" s="33" t="s">
        <v>564</v>
      </c>
      <c r="E34553" s="34">
        <v>26059</v>
      </c>
      <c r="F34553" s="35">
        <v>1.03</v>
      </c>
      <c r="G34553" s="34">
        <v>312.3</v>
      </c>
    </row>
    <row r="34554" spans="1:7">
      <c r="A34554" s="32">
        <v>2018</v>
      </c>
      <c r="B34554" s="32">
        <v>8853</v>
      </c>
      <c r="C34554" s="33" t="s">
        <v>563</v>
      </c>
      <c r="D34554" s="33" t="s">
        <v>564</v>
      </c>
      <c r="E34554" s="34">
        <v>75244</v>
      </c>
      <c r="F34554" s="35">
        <v>1.03</v>
      </c>
      <c r="G34554" s="34">
        <v>307.2</v>
      </c>
    </row>
    <row r="34555" spans="1:7">
      <c r="A34555" s="32">
        <v>2018</v>
      </c>
      <c r="B34555" s="32">
        <v>8853</v>
      </c>
      <c r="C34555" s="33" t="s">
        <v>563</v>
      </c>
      <c r="D34555" s="33" t="s">
        <v>564</v>
      </c>
      <c r="E34555" s="34">
        <v>42149</v>
      </c>
      <c r="F34555" s="35">
        <v>1.03</v>
      </c>
      <c r="G34555" s="34">
        <v>330.7</v>
      </c>
    </row>
    <row r="34556" spans="1:7">
      <c r="A34556" s="32">
        <v>2018</v>
      </c>
      <c r="B34556" s="32">
        <v>8906</v>
      </c>
      <c r="C34556" s="33" t="s">
        <v>563</v>
      </c>
      <c r="D34556" s="33" t="s">
        <v>564</v>
      </c>
      <c r="E34556" s="34">
        <v>508414</v>
      </c>
      <c r="F34556" s="35">
        <v>1.03</v>
      </c>
      <c r="G34556" s="34" t="s">
        <v>364</v>
      </c>
    </row>
    <row r="34557" spans="1:7">
      <c r="A34557" s="32">
        <v>2018</v>
      </c>
      <c r="B34557" s="32">
        <v>8906</v>
      </c>
      <c r="C34557" s="33" t="s">
        <v>567</v>
      </c>
      <c r="D34557" s="33" t="s">
        <v>566</v>
      </c>
      <c r="E34557" s="34">
        <v>7240</v>
      </c>
      <c r="F34557" s="35">
        <v>6.29</v>
      </c>
      <c r="G34557" s="34" t="s">
        <v>364</v>
      </c>
    </row>
    <row r="34558" spans="1:7">
      <c r="A34558" s="32">
        <v>2018</v>
      </c>
      <c r="B34558" s="32">
        <v>10017</v>
      </c>
      <c r="C34558" s="33" t="s">
        <v>563</v>
      </c>
      <c r="D34558" s="33" t="s">
        <v>564</v>
      </c>
      <c r="E34558" s="34">
        <v>504794</v>
      </c>
      <c r="F34558" s="35">
        <v>1.05</v>
      </c>
      <c r="G34558" s="34" t="s">
        <v>364</v>
      </c>
    </row>
    <row r="34559" spans="1:7">
      <c r="A34559" s="32">
        <v>2018</v>
      </c>
      <c r="B34559" s="32">
        <v>10025</v>
      </c>
      <c r="C34559" s="33" t="s">
        <v>563</v>
      </c>
      <c r="D34559" s="33" t="s">
        <v>564</v>
      </c>
      <c r="E34559" s="34">
        <v>690066</v>
      </c>
      <c r="F34559" s="35">
        <v>1.0309999999999999</v>
      </c>
      <c r="G34559" s="34" t="s">
        <v>364</v>
      </c>
    </row>
    <row r="34560" spans="1:7">
      <c r="A34560" s="32">
        <v>2018</v>
      </c>
      <c r="B34560" s="32">
        <v>10025</v>
      </c>
      <c r="C34560" s="33" t="s">
        <v>567</v>
      </c>
      <c r="D34560" s="33" t="s">
        <v>566</v>
      </c>
      <c r="E34560" s="34">
        <v>2501</v>
      </c>
      <c r="F34560" s="35">
        <v>6.36</v>
      </c>
      <c r="G34560" s="34" t="s">
        <v>364</v>
      </c>
    </row>
    <row r="34561" spans="1:7">
      <c r="A34561" s="32">
        <v>2018</v>
      </c>
      <c r="B34561" s="32">
        <v>10043</v>
      </c>
      <c r="C34561" s="33" t="s">
        <v>353</v>
      </c>
      <c r="D34561" s="33" t="s">
        <v>354</v>
      </c>
      <c r="E34561" s="34">
        <v>15945</v>
      </c>
      <c r="F34561" s="35">
        <v>26.07</v>
      </c>
      <c r="G34561" s="34" t="s">
        <v>364</v>
      </c>
    </row>
    <row r="34562" spans="1:7">
      <c r="A34562" s="32">
        <v>2018</v>
      </c>
      <c r="B34562" s="32">
        <v>10043</v>
      </c>
      <c r="C34562" s="33" t="s">
        <v>353</v>
      </c>
      <c r="D34562" s="33" t="s">
        <v>354</v>
      </c>
      <c r="E34562" s="34">
        <v>16147</v>
      </c>
      <c r="F34562" s="35">
        <v>27.35</v>
      </c>
      <c r="G34562" s="34" t="s">
        <v>364</v>
      </c>
    </row>
    <row r="34563" spans="1:7">
      <c r="A34563" s="32">
        <v>2018</v>
      </c>
      <c r="B34563" s="32">
        <v>10043</v>
      </c>
      <c r="C34563" s="33" t="s">
        <v>565</v>
      </c>
      <c r="D34563" s="33" t="s">
        <v>566</v>
      </c>
      <c r="E34563" s="34">
        <v>362</v>
      </c>
      <c r="F34563" s="35">
        <v>5.81</v>
      </c>
      <c r="G34563" s="34" t="s">
        <v>364</v>
      </c>
    </row>
    <row r="34564" spans="1:7">
      <c r="A34564" s="32">
        <v>2018</v>
      </c>
      <c r="B34564" s="32">
        <v>10113</v>
      </c>
      <c r="C34564" s="33" t="s">
        <v>365</v>
      </c>
      <c r="D34564" s="33" t="s">
        <v>354</v>
      </c>
      <c r="E34564" s="34">
        <v>70784</v>
      </c>
      <c r="F34564" s="35">
        <v>11.97</v>
      </c>
      <c r="G34564" s="34" t="s">
        <v>364</v>
      </c>
    </row>
    <row r="34565" spans="1:7">
      <c r="A34565" s="32">
        <v>2018</v>
      </c>
      <c r="B34565" s="32">
        <v>10113</v>
      </c>
      <c r="C34565" s="33" t="s">
        <v>565</v>
      </c>
      <c r="D34565" s="33" t="s">
        <v>566</v>
      </c>
      <c r="E34565" s="34">
        <v>1478</v>
      </c>
      <c r="F34565" s="35">
        <v>5.75</v>
      </c>
      <c r="G34565" s="34" t="s">
        <v>364</v>
      </c>
    </row>
    <row r="34566" spans="1:7">
      <c r="A34566" s="32">
        <v>2018</v>
      </c>
      <c r="B34566" s="32">
        <v>10151</v>
      </c>
      <c r="C34566" s="33" t="s">
        <v>563</v>
      </c>
      <c r="D34566" s="33" t="s">
        <v>564</v>
      </c>
      <c r="E34566" s="34">
        <v>2353</v>
      </c>
      <c r="F34566" s="35">
        <v>1.071</v>
      </c>
      <c r="G34566" s="34" t="s">
        <v>364</v>
      </c>
    </row>
    <row r="34567" spans="1:7">
      <c r="A34567" s="32">
        <v>2018</v>
      </c>
      <c r="B34567" s="32">
        <v>10151</v>
      </c>
      <c r="C34567" s="33" t="s">
        <v>365</v>
      </c>
      <c r="D34567" s="33" t="s">
        <v>354</v>
      </c>
      <c r="E34567" s="34">
        <v>4202</v>
      </c>
      <c r="F34567" s="35">
        <v>16.010000000000002</v>
      </c>
      <c r="G34567" s="34" t="s">
        <v>364</v>
      </c>
    </row>
    <row r="34568" spans="1:7">
      <c r="A34568" s="32">
        <v>2018</v>
      </c>
      <c r="B34568" s="32">
        <v>10151</v>
      </c>
      <c r="C34568" s="33" t="s">
        <v>365</v>
      </c>
      <c r="D34568" s="33" t="s">
        <v>354</v>
      </c>
      <c r="E34568" s="34">
        <v>7393</v>
      </c>
      <c r="F34568" s="35">
        <v>10.56</v>
      </c>
      <c r="G34568" s="34" t="s">
        <v>364</v>
      </c>
    </row>
    <row r="34569" spans="1:7">
      <c r="A34569" s="32">
        <v>2018</v>
      </c>
      <c r="B34569" s="32">
        <v>10151</v>
      </c>
      <c r="C34569" s="33" t="s">
        <v>365</v>
      </c>
      <c r="D34569" s="33" t="s">
        <v>354</v>
      </c>
      <c r="E34569" s="34">
        <v>13938</v>
      </c>
      <c r="F34569" s="35">
        <v>17.47</v>
      </c>
      <c r="G34569" s="34" t="s">
        <v>364</v>
      </c>
    </row>
    <row r="34570" spans="1:7">
      <c r="A34570" s="32">
        <v>2018</v>
      </c>
      <c r="B34570" s="32">
        <v>10151</v>
      </c>
      <c r="C34570" s="33" t="s">
        <v>365</v>
      </c>
      <c r="D34570" s="33" t="s">
        <v>354</v>
      </c>
      <c r="E34570" s="34">
        <v>3302</v>
      </c>
      <c r="F34570" s="35">
        <v>16.05</v>
      </c>
      <c r="G34570" s="34" t="s">
        <v>364</v>
      </c>
    </row>
    <row r="34571" spans="1:7">
      <c r="A34571" s="32">
        <v>2018</v>
      </c>
      <c r="B34571" s="32">
        <v>10151</v>
      </c>
      <c r="C34571" s="33" t="s">
        <v>365</v>
      </c>
      <c r="D34571" s="33" t="s">
        <v>354</v>
      </c>
      <c r="E34571" s="34">
        <v>15027</v>
      </c>
      <c r="F34571" s="35">
        <v>16.04</v>
      </c>
      <c r="G34571" s="34" t="s">
        <v>364</v>
      </c>
    </row>
    <row r="34572" spans="1:7">
      <c r="A34572" s="32">
        <v>2018</v>
      </c>
      <c r="B34572" s="32">
        <v>10151</v>
      </c>
      <c r="C34572" s="33" t="s">
        <v>365</v>
      </c>
      <c r="D34572" s="33" t="s">
        <v>354</v>
      </c>
      <c r="E34572" s="34">
        <v>88</v>
      </c>
      <c r="F34572" s="35">
        <v>22.19</v>
      </c>
      <c r="G34572" s="34" t="s">
        <v>364</v>
      </c>
    </row>
    <row r="34573" spans="1:7">
      <c r="A34573" s="32">
        <v>2018</v>
      </c>
      <c r="B34573" s="32">
        <v>10151</v>
      </c>
      <c r="C34573" s="33" t="s">
        <v>365</v>
      </c>
      <c r="D34573" s="33" t="s">
        <v>354</v>
      </c>
      <c r="E34573" s="34">
        <v>1374</v>
      </c>
      <c r="F34573" s="35">
        <v>15.92</v>
      </c>
      <c r="G34573" s="34" t="s">
        <v>364</v>
      </c>
    </row>
    <row r="34574" spans="1:7">
      <c r="A34574" s="32">
        <v>2018</v>
      </c>
      <c r="B34574" s="32">
        <v>10202</v>
      </c>
      <c r="C34574" s="33" t="s">
        <v>563</v>
      </c>
      <c r="D34574" s="33" t="s">
        <v>564</v>
      </c>
      <c r="E34574" s="34">
        <v>412919</v>
      </c>
      <c r="F34574" s="35">
        <v>1.06</v>
      </c>
      <c r="G34574" s="34" t="s">
        <v>364</v>
      </c>
    </row>
    <row r="34575" spans="1:7">
      <c r="A34575" s="32">
        <v>2018</v>
      </c>
      <c r="B34575" s="32">
        <v>10202</v>
      </c>
      <c r="C34575" s="33" t="s">
        <v>565</v>
      </c>
      <c r="D34575" s="33" t="s">
        <v>566</v>
      </c>
      <c r="E34575" s="34">
        <v>10994</v>
      </c>
      <c r="F34575" s="35">
        <v>6.01</v>
      </c>
      <c r="G34575" s="34" t="s">
        <v>364</v>
      </c>
    </row>
    <row r="34576" spans="1:7">
      <c r="A34576" s="32">
        <v>2018</v>
      </c>
      <c r="B34576" s="32">
        <v>10208</v>
      </c>
      <c r="C34576" s="33" t="s">
        <v>563</v>
      </c>
      <c r="D34576" s="33" t="s">
        <v>564</v>
      </c>
      <c r="E34576" s="34">
        <v>570166</v>
      </c>
      <c r="F34576" s="35">
        <v>1.02</v>
      </c>
      <c r="G34576" s="34" t="s">
        <v>364</v>
      </c>
    </row>
    <row r="34577" spans="1:7">
      <c r="A34577" s="32">
        <v>2018</v>
      </c>
      <c r="B34577" s="32">
        <v>10208</v>
      </c>
      <c r="C34577" s="33" t="s">
        <v>353</v>
      </c>
      <c r="D34577" s="33" t="s">
        <v>354</v>
      </c>
      <c r="E34577" s="34">
        <v>202</v>
      </c>
      <c r="F34577" s="35">
        <v>25.867999999999999</v>
      </c>
      <c r="G34577" s="34" t="s">
        <v>364</v>
      </c>
    </row>
    <row r="34578" spans="1:7">
      <c r="A34578" s="32">
        <v>2018</v>
      </c>
      <c r="B34578" s="32">
        <v>10208</v>
      </c>
      <c r="C34578" s="33" t="s">
        <v>353</v>
      </c>
      <c r="D34578" s="33" t="s">
        <v>354</v>
      </c>
      <c r="E34578" s="34">
        <v>3333</v>
      </c>
      <c r="F34578" s="35">
        <v>25.081</v>
      </c>
      <c r="G34578" s="34" t="s">
        <v>364</v>
      </c>
    </row>
    <row r="34579" spans="1:7">
      <c r="A34579" s="32">
        <v>2018</v>
      </c>
      <c r="B34579" s="32">
        <v>10208</v>
      </c>
      <c r="C34579" s="33" t="s">
        <v>567</v>
      </c>
      <c r="D34579" s="33" t="s">
        <v>566</v>
      </c>
      <c r="E34579" s="34">
        <v>35</v>
      </c>
      <c r="F34579" s="35">
        <v>6.6509999999999998</v>
      </c>
      <c r="G34579" s="34" t="s">
        <v>364</v>
      </c>
    </row>
    <row r="34580" spans="1:7">
      <c r="A34580" s="32">
        <v>2018</v>
      </c>
      <c r="B34580" s="32">
        <v>10244</v>
      </c>
      <c r="C34580" s="33" t="s">
        <v>565</v>
      </c>
      <c r="D34580" s="33" t="s">
        <v>566</v>
      </c>
      <c r="E34580" s="34">
        <v>2381</v>
      </c>
      <c r="F34580" s="35">
        <v>5.88</v>
      </c>
      <c r="G34580" s="34" t="s">
        <v>364</v>
      </c>
    </row>
    <row r="34581" spans="1:7">
      <c r="A34581" s="32">
        <v>2018</v>
      </c>
      <c r="B34581" s="32">
        <v>10244</v>
      </c>
      <c r="C34581" s="33" t="s">
        <v>563</v>
      </c>
      <c r="D34581" s="33" t="s">
        <v>564</v>
      </c>
      <c r="E34581" s="34">
        <v>489178</v>
      </c>
      <c r="F34581" s="35">
        <v>1.0569999999999999</v>
      </c>
      <c r="G34581" s="34" t="s">
        <v>364</v>
      </c>
    </row>
    <row r="34582" spans="1:7">
      <c r="A34582" s="32">
        <v>2018</v>
      </c>
      <c r="B34582" s="32">
        <v>10298</v>
      </c>
      <c r="C34582" s="33" t="s">
        <v>563</v>
      </c>
      <c r="D34582" s="33" t="s">
        <v>564</v>
      </c>
      <c r="E34582" s="34">
        <v>836508</v>
      </c>
      <c r="F34582" s="35">
        <v>1.0209999999999999</v>
      </c>
      <c r="G34582" s="34" t="s">
        <v>364</v>
      </c>
    </row>
    <row r="34583" spans="1:7">
      <c r="A34583" s="32">
        <v>2018</v>
      </c>
      <c r="B34583" s="32">
        <v>10298</v>
      </c>
      <c r="C34583" s="33" t="s">
        <v>563</v>
      </c>
      <c r="D34583" s="33" t="s">
        <v>564</v>
      </c>
      <c r="E34583" s="34">
        <v>385334</v>
      </c>
      <c r="F34583" s="35">
        <v>1.028</v>
      </c>
      <c r="G34583" s="34" t="s">
        <v>364</v>
      </c>
    </row>
    <row r="34584" spans="1:7">
      <c r="A34584" s="32">
        <v>2018</v>
      </c>
      <c r="B34584" s="32">
        <v>10298</v>
      </c>
      <c r="C34584" s="33" t="s">
        <v>563</v>
      </c>
      <c r="D34584" s="33" t="s">
        <v>564</v>
      </c>
      <c r="E34584" s="34">
        <v>662823</v>
      </c>
      <c r="F34584" s="35">
        <v>1.0289999999999999</v>
      </c>
      <c r="G34584" s="34" t="s">
        <v>364</v>
      </c>
    </row>
    <row r="34585" spans="1:7">
      <c r="A34585" s="32">
        <v>2018</v>
      </c>
      <c r="B34585" s="32">
        <v>10298</v>
      </c>
      <c r="C34585" s="33" t="s">
        <v>563</v>
      </c>
      <c r="D34585" s="33" t="s">
        <v>564</v>
      </c>
      <c r="E34585" s="34">
        <v>679207</v>
      </c>
      <c r="F34585" s="35">
        <v>1.022</v>
      </c>
      <c r="G34585" s="34" t="s">
        <v>364</v>
      </c>
    </row>
    <row r="34586" spans="1:7">
      <c r="A34586" s="32">
        <v>2018</v>
      </c>
      <c r="B34586" s="32">
        <v>10307</v>
      </c>
      <c r="C34586" s="33" t="s">
        <v>565</v>
      </c>
      <c r="D34586" s="33" t="s">
        <v>566</v>
      </c>
      <c r="E34586" s="34">
        <v>2292</v>
      </c>
      <c r="F34586" s="35">
        <v>5.76</v>
      </c>
      <c r="G34586" s="34" t="s">
        <v>364</v>
      </c>
    </row>
    <row r="34587" spans="1:7">
      <c r="A34587" s="32">
        <v>2018</v>
      </c>
      <c r="B34587" s="32">
        <v>10308</v>
      </c>
      <c r="C34587" s="33" t="s">
        <v>563</v>
      </c>
      <c r="D34587" s="33" t="s">
        <v>564</v>
      </c>
      <c r="E34587" s="34">
        <v>45839</v>
      </c>
      <c r="F34587" s="35">
        <v>1.028</v>
      </c>
      <c r="G34587" s="34" t="s">
        <v>364</v>
      </c>
    </row>
    <row r="34588" spans="1:7">
      <c r="A34588" s="32">
        <v>2018</v>
      </c>
      <c r="B34588" s="32">
        <v>10328</v>
      </c>
      <c r="C34588" s="33" t="s">
        <v>563</v>
      </c>
      <c r="D34588" s="33" t="s">
        <v>564</v>
      </c>
      <c r="E34588" s="34">
        <v>113754</v>
      </c>
      <c r="F34588" s="35">
        <v>1.0409999999999999</v>
      </c>
      <c r="G34588" s="34" t="s">
        <v>364</v>
      </c>
    </row>
    <row r="34589" spans="1:7">
      <c r="A34589" s="32">
        <v>2018</v>
      </c>
      <c r="B34589" s="32">
        <v>10328</v>
      </c>
      <c r="C34589" s="33" t="s">
        <v>563</v>
      </c>
      <c r="D34589" s="33" t="s">
        <v>564</v>
      </c>
      <c r="E34589" s="34">
        <v>126382</v>
      </c>
      <c r="F34589" s="35">
        <v>1.0409999999999999</v>
      </c>
      <c r="G34589" s="34" t="s">
        <v>364</v>
      </c>
    </row>
    <row r="34590" spans="1:7">
      <c r="A34590" s="32">
        <v>2018</v>
      </c>
      <c r="B34590" s="32">
        <v>10328</v>
      </c>
      <c r="C34590" s="33" t="s">
        <v>563</v>
      </c>
      <c r="D34590" s="33" t="s">
        <v>564</v>
      </c>
      <c r="E34590" s="34">
        <v>260547</v>
      </c>
      <c r="F34590" s="35">
        <v>1.0409999999999999</v>
      </c>
      <c r="G34590" s="34" t="s">
        <v>364</v>
      </c>
    </row>
    <row r="34591" spans="1:7">
      <c r="A34591" s="32">
        <v>2018</v>
      </c>
      <c r="B34591" s="32">
        <v>10328</v>
      </c>
      <c r="C34591" s="33" t="s">
        <v>563</v>
      </c>
      <c r="D34591" s="33" t="s">
        <v>564</v>
      </c>
      <c r="E34591" s="34">
        <v>75847</v>
      </c>
      <c r="F34591" s="35">
        <v>1.0409999999999999</v>
      </c>
      <c r="G34591" s="34" t="s">
        <v>364</v>
      </c>
    </row>
    <row r="34592" spans="1:7">
      <c r="A34592" s="32">
        <v>2018</v>
      </c>
      <c r="B34592" s="32">
        <v>10360</v>
      </c>
      <c r="C34592" s="33" t="s">
        <v>563</v>
      </c>
      <c r="D34592" s="33" t="s">
        <v>564</v>
      </c>
      <c r="E34592" s="34">
        <v>263529</v>
      </c>
      <c r="F34592" s="35">
        <v>1.0449999999999999</v>
      </c>
      <c r="G34592" s="34" t="s">
        <v>364</v>
      </c>
    </row>
    <row r="34593" spans="1:7">
      <c r="A34593" s="32">
        <v>2018</v>
      </c>
      <c r="B34593" s="32">
        <v>10362</v>
      </c>
      <c r="C34593" s="33" t="s">
        <v>363</v>
      </c>
      <c r="D34593" s="33" t="s">
        <v>354</v>
      </c>
      <c r="E34593" s="34">
        <v>15050</v>
      </c>
      <c r="F34593" s="35">
        <v>17.07</v>
      </c>
      <c r="G34593" s="34" t="s">
        <v>364</v>
      </c>
    </row>
    <row r="34594" spans="1:7">
      <c r="A34594" s="32">
        <v>2018</v>
      </c>
      <c r="B34594" s="32">
        <v>10362</v>
      </c>
      <c r="C34594" s="33" t="s">
        <v>563</v>
      </c>
      <c r="D34594" s="33" t="s">
        <v>564</v>
      </c>
      <c r="E34594" s="34">
        <v>257154</v>
      </c>
      <c r="F34594" s="35">
        <v>1.008</v>
      </c>
      <c r="G34594" s="34" t="s">
        <v>364</v>
      </c>
    </row>
    <row r="34595" spans="1:7">
      <c r="A34595" s="32">
        <v>2018</v>
      </c>
      <c r="B34595" s="32">
        <v>10377</v>
      </c>
      <c r="C34595" s="33" t="s">
        <v>353</v>
      </c>
      <c r="D34595" s="33" t="s">
        <v>354</v>
      </c>
      <c r="E34595" s="34">
        <v>12064</v>
      </c>
      <c r="F34595" s="35">
        <v>25.92</v>
      </c>
      <c r="G34595" s="34" t="s">
        <v>364</v>
      </c>
    </row>
    <row r="34596" spans="1:7">
      <c r="A34596" s="32">
        <v>2018</v>
      </c>
      <c r="B34596" s="32">
        <v>10377</v>
      </c>
      <c r="C34596" s="33" t="s">
        <v>353</v>
      </c>
      <c r="D34596" s="33" t="s">
        <v>354</v>
      </c>
      <c r="E34596" s="34">
        <v>1453</v>
      </c>
      <c r="F34596" s="35">
        <v>25.4</v>
      </c>
      <c r="G34596" s="34" t="s">
        <v>364</v>
      </c>
    </row>
    <row r="34597" spans="1:7">
      <c r="A34597" s="32">
        <v>2018</v>
      </c>
      <c r="B34597" s="32">
        <v>10377</v>
      </c>
      <c r="C34597" s="33" t="s">
        <v>353</v>
      </c>
      <c r="D34597" s="33" t="s">
        <v>354</v>
      </c>
      <c r="E34597" s="34">
        <v>1111</v>
      </c>
      <c r="F34597" s="35">
        <v>25.66</v>
      </c>
      <c r="G34597" s="34" t="s">
        <v>364</v>
      </c>
    </row>
    <row r="34598" spans="1:7">
      <c r="A34598" s="32">
        <v>2018</v>
      </c>
      <c r="B34598" s="32">
        <v>10377</v>
      </c>
      <c r="C34598" s="33" t="s">
        <v>353</v>
      </c>
      <c r="D34598" s="33" t="s">
        <v>354</v>
      </c>
      <c r="E34598" s="34">
        <v>274</v>
      </c>
      <c r="F34598" s="35">
        <v>25.92</v>
      </c>
      <c r="G34598" s="34" t="s">
        <v>364</v>
      </c>
    </row>
    <row r="34599" spans="1:7">
      <c r="A34599" s="32">
        <v>2018</v>
      </c>
      <c r="B34599" s="32">
        <v>10378</v>
      </c>
      <c r="C34599" s="33" t="s">
        <v>353</v>
      </c>
      <c r="D34599" s="33" t="s">
        <v>354</v>
      </c>
      <c r="E34599" s="34">
        <v>9766</v>
      </c>
      <c r="F34599" s="35">
        <v>27.094000000000001</v>
      </c>
      <c r="G34599" s="34" t="s">
        <v>364</v>
      </c>
    </row>
    <row r="34600" spans="1:7">
      <c r="A34600" s="32">
        <v>2018</v>
      </c>
      <c r="B34600" s="32">
        <v>10379</v>
      </c>
      <c r="C34600" s="33" t="s">
        <v>353</v>
      </c>
      <c r="D34600" s="33" t="s">
        <v>354</v>
      </c>
      <c r="E34600" s="34">
        <v>448</v>
      </c>
      <c r="F34600" s="35">
        <v>27.238</v>
      </c>
      <c r="G34600" s="34" t="s">
        <v>364</v>
      </c>
    </row>
    <row r="34601" spans="1:7">
      <c r="A34601" s="32">
        <v>2018</v>
      </c>
      <c r="B34601" s="32">
        <v>10379</v>
      </c>
      <c r="C34601" s="33" t="s">
        <v>353</v>
      </c>
      <c r="D34601" s="33" t="s">
        <v>354</v>
      </c>
      <c r="E34601" s="34">
        <v>1156</v>
      </c>
      <c r="F34601" s="35">
        <v>27.661999999999999</v>
      </c>
      <c r="G34601" s="34" t="s">
        <v>364</v>
      </c>
    </row>
    <row r="34602" spans="1:7">
      <c r="A34602" s="32">
        <v>2018</v>
      </c>
      <c r="B34602" s="32">
        <v>10384</v>
      </c>
      <c r="C34602" s="33" t="s">
        <v>353</v>
      </c>
      <c r="D34602" s="33" t="s">
        <v>354</v>
      </c>
      <c r="E34602" s="34">
        <v>4164</v>
      </c>
      <c r="F34602" s="35">
        <v>25.83</v>
      </c>
      <c r="G34602" s="34" t="s">
        <v>364</v>
      </c>
    </row>
    <row r="34603" spans="1:7">
      <c r="A34603" s="32">
        <v>2018</v>
      </c>
      <c r="B34603" s="32">
        <v>10398</v>
      </c>
      <c r="C34603" s="33" t="s">
        <v>563</v>
      </c>
      <c r="D34603" s="33" t="s">
        <v>564</v>
      </c>
      <c r="E34603" s="34">
        <v>79107</v>
      </c>
      <c r="F34603" s="35">
        <v>1.0640000000000001</v>
      </c>
      <c r="G34603" s="34" t="s">
        <v>364</v>
      </c>
    </row>
    <row r="34604" spans="1:7">
      <c r="A34604" s="32">
        <v>2018</v>
      </c>
      <c r="B34604" s="32">
        <v>10464</v>
      </c>
      <c r="C34604" s="33" t="s">
        <v>565</v>
      </c>
      <c r="D34604" s="33" t="s">
        <v>566</v>
      </c>
      <c r="E34604" s="34">
        <v>219</v>
      </c>
      <c r="F34604" s="35">
        <v>5.7960000000000003</v>
      </c>
      <c r="G34604" s="34" t="s">
        <v>364</v>
      </c>
    </row>
    <row r="34605" spans="1:7">
      <c r="A34605" s="32">
        <v>2018</v>
      </c>
      <c r="B34605" s="32">
        <v>10495</v>
      </c>
      <c r="C34605" s="33" t="s">
        <v>353</v>
      </c>
      <c r="D34605" s="33" t="s">
        <v>354</v>
      </c>
      <c r="E34605" s="34">
        <v>9054</v>
      </c>
      <c r="F34605" s="35">
        <v>24.6</v>
      </c>
      <c r="G34605" s="34" t="s">
        <v>364</v>
      </c>
    </row>
    <row r="34606" spans="1:7">
      <c r="A34606" s="32">
        <v>2018</v>
      </c>
      <c r="B34606" s="32">
        <v>10495</v>
      </c>
      <c r="C34606" s="33" t="s">
        <v>567</v>
      </c>
      <c r="D34606" s="33" t="s">
        <v>566</v>
      </c>
      <c r="E34606" s="34">
        <v>5075</v>
      </c>
      <c r="F34606" s="35">
        <v>6.25</v>
      </c>
      <c r="G34606" s="34" t="s">
        <v>364</v>
      </c>
    </row>
    <row r="34607" spans="1:7">
      <c r="A34607" s="32">
        <v>2018</v>
      </c>
      <c r="B34607" s="32">
        <v>10496</v>
      </c>
      <c r="C34607" s="33" t="s">
        <v>563</v>
      </c>
      <c r="D34607" s="33" t="s">
        <v>564</v>
      </c>
      <c r="E34607" s="34">
        <v>673125</v>
      </c>
      <c r="F34607" s="35">
        <v>1.03</v>
      </c>
      <c r="G34607" s="34" t="s">
        <v>364</v>
      </c>
    </row>
    <row r="34608" spans="1:7">
      <c r="A34608" s="32">
        <v>2018</v>
      </c>
      <c r="B34608" s="32">
        <v>10554</v>
      </c>
      <c r="C34608" s="33" t="s">
        <v>563</v>
      </c>
      <c r="D34608" s="33" t="s">
        <v>564</v>
      </c>
      <c r="E34608" s="34">
        <v>82600</v>
      </c>
      <c r="F34608" s="35">
        <v>1.024</v>
      </c>
      <c r="G34608" s="34" t="s">
        <v>364</v>
      </c>
    </row>
    <row r="34609" spans="1:7">
      <c r="A34609" s="32">
        <v>2018</v>
      </c>
      <c r="B34609" s="32">
        <v>10554</v>
      </c>
      <c r="C34609" s="33" t="s">
        <v>563</v>
      </c>
      <c r="D34609" s="33" t="s">
        <v>564</v>
      </c>
      <c r="E34609" s="34">
        <v>1947278</v>
      </c>
      <c r="F34609" s="35">
        <v>1.024</v>
      </c>
      <c r="G34609" s="34" t="s">
        <v>364</v>
      </c>
    </row>
    <row r="34610" spans="1:7">
      <c r="A34610" s="32">
        <v>2018</v>
      </c>
      <c r="B34610" s="32">
        <v>10566</v>
      </c>
      <c r="C34610" s="33" t="s">
        <v>353</v>
      </c>
      <c r="D34610" s="33" t="s">
        <v>354</v>
      </c>
      <c r="E34610" s="34">
        <v>10991</v>
      </c>
      <c r="F34610" s="35">
        <v>26</v>
      </c>
      <c r="G34610" s="34" t="s">
        <v>364</v>
      </c>
    </row>
    <row r="34611" spans="1:7">
      <c r="A34611" s="32">
        <v>2018</v>
      </c>
      <c r="B34611" s="32">
        <v>10566</v>
      </c>
      <c r="C34611" s="33" t="s">
        <v>353</v>
      </c>
      <c r="D34611" s="33" t="s">
        <v>354</v>
      </c>
      <c r="E34611" s="34">
        <v>10918</v>
      </c>
      <c r="F34611" s="35">
        <v>26.4</v>
      </c>
      <c r="G34611" s="34" t="s">
        <v>364</v>
      </c>
    </row>
    <row r="34612" spans="1:7">
      <c r="A34612" s="32">
        <v>2018</v>
      </c>
      <c r="B34612" s="32">
        <v>10566</v>
      </c>
      <c r="C34612" s="33" t="s">
        <v>353</v>
      </c>
      <c r="D34612" s="33" t="s">
        <v>354</v>
      </c>
      <c r="E34612" s="34">
        <v>11369</v>
      </c>
      <c r="F34612" s="35">
        <v>26</v>
      </c>
      <c r="G34612" s="34" t="s">
        <v>364</v>
      </c>
    </row>
    <row r="34613" spans="1:7">
      <c r="A34613" s="32">
        <v>2018</v>
      </c>
      <c r="B34613" s="32">
        <v>10566</v>
      </c>
      <c r="C34613" s="33" t="s">
        <v>353</v>
      </c>
      <c r="D34613" s="33" t="s">
        <v>354</v>
      </c>
      <c r="E34613" s="34">
        <v>10657</v>
      </c>
      <c r="F34613" s="35">
        <v>23.8</v>
      </c>
      <c r="G34613" s="34" t="s">
        <v>364</v>
      </c>
    </row>
    <row r="34614" spans="1:7">
      <c r="A34614" s="32">
        <v>2018</v>
      </c>
      <c r="B34614" s="32">
        <v>10603</v>
      </c>
      <c r="C34614" s="33" t="s">
        <v>365</v>
      </c>
      <c r="D34614" s="33" t="s">
        <v>354</v>
      </c>
      <c r="E34614" s="34">
        <v>40520</v>
      </c>
      <c r="F34614" s="35">
        <v>12.3</v>
      </c>
      <c r="G34614" s="34" t="s">
        <v>364</v>
      </c>
    </row>
    <row r="34615" spans="1:7">
      <c r="A34615" s="32">
        <v>2018</v>
      </c>
      <c r="B34615" s="32">
        <v>10603</v>
      </c>
      <c r="C34615" s="33" t="s">
        <v>563</v>
      </c>
      <c r="D34615" s="33" t="s">
        <v>564</v>
      </c>
      <c r="E34615" s="34">
        <v>1412</v>
      </c>
      <c r="F34615" s="35">
        <v>1.04</v>
      </c>
      <c r="G34615" s="34" t="s">
        <v>364</v>
      </c>
    </row>
    <row r="34616" spans="1:7">
      <c r="A34616" s="32">
        <v>2018</v>
      </c>
      <c r="B34616" s="32">
        <v>10633</v>
      </c>
      <c r="C34616" s="33" t="s">
        <v>563</v>
      </c>
      <c r="D34616" s="33" t="s">
        <v>564</v>
      </c>
      <c r="E34616" s="34">
        <v>59380</v>
      </c>
      <c r="F34616" s="35">
        <v>1.087</v>
      </c>
      <c r="G34616" s="34" t="s">
        <v>364</v>
      </c>
    </row>
    <row r="34617" spans="1:7">
      <c r="A34617" s="32">
        <v>2018</v>
      </c>
      <c r="B34617" s="32">
        <v>10641</v>
      </c>
      <c r="C34617" s="33" t="s">
        <v>365</v>
      </c>
      <c r="D34617" s="33" t="s">
        <v>354</v>
      </c>
      <c r="E34617" s="34">
        <v>52507</v>
      </c>
      <c r="F34617" s="35">
        <v>7</v>
      </c>
      <c r="G34617" s="34" t="s">
        <v>364</v>
      </c>
    </row>
    <row r="34618" spans="1:7">
      <c r="A34618" s="32">
        <v>2018</v>
      </c>
      <c r="B34618" s="32">
        <v>10641</v>
      </c>
      <c r="C34618" s="33" t="s">
        <v>563</v>
      </c>
      <c r="D34618" s="33" t="s">
        <v>564</v>
      </c>
      <c r="E34618" s="34">
        <v>2959</v>
      </c>
      <c r="F34618" s="35">
        <v>1</v>
      </c>
      <c r="G34618" s="34" t="s">
        <v>364</v>
      </c>
    </row>
    <row r="34619" spans="1:7">
      <c r="A34619" s="32">
        <v>2018</v>
      </c>
      <c r="B34619" s="32">
        <v>10671</v>
      </c>
      <c r="C34619" s="33" t="s">
        <v>353</v>
      </c>
      <c r="D34619" s="33" t="s">
        <v>354</v>
      </c>
      <c r="E34619" s="34">
        <v>10197</v>
      </c>
      <c r="F34619" s="35">
        <v>7.03</v>
      </c>
      <c r="G34619" s="34" t="s">
        <v>364</v>
      </c>
    </row>
    <row r="34620" spans="1:7">
      <c r="A34620" s="32">
        <v>2018</v>
      </c>
      <c r="B34620" s="32">
        <v>10671</v>
      </c>
      <c r="C34620" s="33" t="s">
        <v>363</v>
      </c>
      <c r="D34620" s="33" t="s">
        <v>354</v>
      </c>
      <c r="E34620" s="34">
        <v>111285</v>
      </c>
      <c r="F34620" s="35">
        <v>17.079999999999998</v>
      </c>
      <c r="G34620" s="34" t="s">
        <v>364</v>
      </c>
    </row>
    <row r="34621" spans="1:7">
      <c r="A34621" s="32">
        <v>2018</v>
      </c>
      <c r="B34621" s="32">
        <v>10673</v>
      </c>
      <c r="C34621" s="33" t="s">
        <v>363</v>
      </c>
      <c r="D34621" s="33" t="s">
        <v>354</v>
      </c>
      <c r="E34621" s="34">
        <v>58268</v>
      </c>
      <c r="F34621" s="35">
        <v>19.616</v>
      </c>
      <c r="G34621" s="34" t="s">
        <v>364</v>
      </c>
    </row>
    <row r="34622" spans="1:7">
      <c r="A34622" s="32">
        <v>2018</v>
      </c>
      <c r="B34622" s="32">
        <v>10673</v>
      </c>
      <c r="C34622" s="33" t="s">
        <v>565</v>
      </c>
      <c r="D34622" s="33" t="s">
        <v>566</v>
      </c>
      <c r="E34622" s="34">
        <v>377</v>
      </c>
      <c r="F34622" s="35">
        <v>5.67</v>
      </c>
      <c r="G34622" s="34" t="s">
        <v>364</v>
      </c>
    </row>
    <row r="34623" spans="1:7">
      <c r="A34623" s="32">
        <v>2018</v>
      </c>
      <c r="B34623" s="32">
        <v>10678</v>
      </c>
      <c r="C34623" s="33" t="s">
        <v>353</v>
      </c>
      <c r="D34623" s="33" t="s">
        <v>354</v>
      </c>
      <c r="E34623" s="34">
        <v>24481</v>
      </c>
      <c r="F34623" s="35">
        <v>22.07</v>
      </c>
      <c r="G34623" s="34" t="s">
        <v>364</v>
      </c>
    </row>
    <row r="34624" spans="1:7">
      <c r="A34624" s="32">
        <v>2018</v>
      </c>
      <c r="B34624" s="32">
        <v>10678</v>
      </c>
      <c r="C34624" s="33" t="s">
        <v>353</v>
      </c>
      <c r="D34624" s="33" t="s">
        <v>354</v>
      </c>
      <c r="E34624" s="34">
        <v>15400</v>
      </c>
      <c r="F34624" s="35">
        <v>21.94</v>
      </c>
      <c r="G34624" s="34" t="s">
        <v>364</v>
      </c>
    </row>
    <row r="34625" spans="1:7">
      <c r="A34625" s="32">
        <v>2018</v>
      </c>
      <c r="B34625" s="32">
        <v>10678</v>
      </c>
      <c r="C34625" s="33" t="s">
        <v>353</v>
      </c>
      <c r="D34625" s="33" t="s">
        <v>354</v>
      </c>
      <c r="E34625" s="34">
        <v>7239</v>
      </c>
      <c r="F34625" s="35">
        <v>22.43</v>
      </c>
      <c r="G34625" s="34" t="s">
        <v>364</v>
      </c>
    </row>
    <row r="34626" spans="1:7">
      <c r="A34626" s="32">
        <v>2018</v>
      </c>
      <c r="B34626" s="32">
        <v>10678</v>
      </c>
      <c r="C34626" s="33" t="s">
        <v>353</v>
      </c>
      <c r="D34626" s="33" t="s">
        <v>354</v>
      </c>
      <c r="E34626" s="34">
        <v>2113</v>
      </c>
      <c r="F34626" s="35">
        <v>22.08</v>
      </c>
      <c r="G34626" s="34" t="s">
        <v>364</v>
      </c>
    </row>
    <row r="34627" spans="1:7">
      <c r="A34627" s="32">
        <v>2018</v>
      </c>
      <c r="B34627" s="32">
        <v>10678</v>
      </c>
      <c r="C34627" s="33" t="s">
        <v>353</v>
      </c>
      <c r="D34627" s="33" t="s">
        <v>354</v>
      </c>
      <c r="E34627" s="34">
        <v>11345</v>
      </c>
      <c r="F34627" s="35">
        <v>22.43</v>
      </c>
      <c r="G34627" s="34" t="s">
        <v>364</v>
      </c>
    </row>
    <row r="34628" spans="1:7">
      <c r="A34628" s="32">
        <v>2018</v>
      </c>
      <c r="B34628" s="32">
        <v>10682</v>
      </c>
      <c r="C34628" s="33" t="s">
        <v>563</v>
      </c>
      <c r="D34628" s="33" t="s">
        <v>564</v>
      </c>
      <c r="E34628" s="34">
        <v>37717</v>
      </c>
      <c r="F34628" s="35">
        <v>1.107</v>
      </c>
      <c r="G34628" s="34" t="s">
        <v>364</v>
      </c>
    </row>
    <row r="34629" spans="1:7">
      <c r="A34629" s="32">
        <v>2018</v>
      </c>
      <c r="B34629" s="32">
        <v>10684</v>
      </c>
      <c r="C34629" s="33" t="s">
        <v>353</v>
      </c>
      <c r="D34629" s="33" t="s">
        <v>354</v>
      </c>
      <c r="E34629" s="34">
        <v>10840</v>
      </c>
      <c r="F34629" s="35">
        <v>23.111999999999998</v>
      </c>
      <c r="G34629" s="34" t="s">
        <v>364</v>
      </c>
    </row>
    <row r="34630" spans="1:7">
      <c r="A34630" s="32">
        <v>2018</v>
      </c>
      <c r="B34630" s="32">
        <v>10684</v>
      </c>
      <c r="C34630" s="33" t="s">
        <v>353</v>
      </c>
      <c r="D34630" s="33" t="s">
        <v>354</v>
      </c>
      <c r="E34630" s="34">
        <v>32746</v>
      </c>
      <c r="F34630" s="35">
        <v>22.92</v>
      </c>
      <c r="G34630" s="34" t="s">
        <v>364</v>
      </c>
    </row>
    <row r="34631" spans="1:7">
      <c r="A34631" s="32">
        <v>2018</v>
      </c>
      <c r="B34631" s="32">
        <v>10684</v>
      </c>
      <c r="C34631" s="33" t="s">
        <v>563</v>
      </c>
      <c r="D34631" s="33" t="s">
        <v>564</v>
      </c>
      <c r="E34631" s="34">
        <v>181781</v>
      </c>
      <c r="F34631" s="35">
        <v>1.02</v>
      </c>
      <c r="G34631" s="34" t="s">
        <v>364</v>
      </c>
    </row>
    <row r="34632" spans="1:7">
      <c r="A34632" s="32">
        <v>2018</v>
      </c>
      <c r="B34632" s="32">
        <v>10692</v>
      </c>
      <c r="C34632" s="33" t="s">
        <v>563</v>
      </c>
      <c r="D34632" s="33" t="s">
        <v>564</v>
      </c>
      <c r="E34632" s="34">
        <v>1181476</v>
      </c>
      <c r="F34632" s="35">
        <v>1.0269999999999999</v>
      </c>
      <c r="G34632" s="34" t="s">
        <v>364</v>
      </c>
    </row>
    <row r="34633" spans="1:7">
      <c r="A34633" s="32">
        <v>2018</v>
      </c>
      <c r="B34633" s="32">
        <v>10692</v>
      </c>
      <c r="C34633" s="33" t="s">
        <v>563</v>
      </c>
      <c r="D34633" s="33" t="s">
        <v>564</v>
      </c>
      <c r="E34633" s="34">
        <v>1161956</v>
      </c>
      <c r="F34633" s="35">
        <v>1.0269999999999999</v>
      </c>
      <c r="G34633" s="34" t="s">
        <v>364</v>
      </c>
    </row>
    <row r="34634" spans="1:7">
      <c r="A34634" s="32">
        <v>2018</v>
      </c>
      <c r="B34634" s="32">
        <v>10692</v>
      </c>
      <c r="C34634" s="33" t="s">
        <v>563</v>
      </c>
      <c r="D34634" s="33" t="s">
        <v>564</v>
      </c>
      <c r="E34634" s="34">
        <v>555812</v>
      </c>
      <c r="F34634" s="35">
        <v>1.0269999999999999</v>
      </c>
      <c r="G34634" s="34" t="s">
        <v>364</v>
      </c>
    </row>
    <row r="34635" spans="1:7">
      <c r="A34635" s="32">
        <v>2018</v>
      </c>
      <c r="B34635" s="32">
        <v>10725</v>
      </c>
      <c r="C34635" s="33" t="s">
        <v>563</v>
      </c>
      <c r="D34635" s="33" t="s">
        <v>564</v>
      </c>
      <c r="E34635" s="34">
        <v>44839</v>
      </c>
      <c r="F34635" s="35">
        <v>1.028</v>
      </c>
      <c r="G34635" s="34" t="s">
        <v>364</v>
      </c>
    </row>
    <row r="34636" spans="1:7">
      <c r="A34636" s="32">
        <v>2018</v>
      </c>
      <c r="B34636" s="32">
        <v>10726</v>
      </c>
      <c r="C34636" s="33" t="s">
        <v>563</v>
      </c>
      <c r="D34636" s="33" t="s">
        <v>564</v>
      </c>
      <c r="E34636" s="34">
        <v>277</v>
      </c>
      <c r="F34636" s="35">
        <v>1.0289999999999999</v>
      </c>
      <c r="G34636" s="34" t="s">
        <v>364</v>
      </c>
    </row>
    <row r="34637" spans="1:7">
      <c r="A34637" s="32">
        <v>2018</v>
      </c>
      <c r="B34637" s="32">
        <v>10726</v>
      </c>
      <c r="C34637" s="33" t="s">
        <v>563</v>
      </c>
      <c r="D34637" s="33" t="s">
        <v>564</v>
      </c>
      <c r="E34637" s="34">
        <v>312</v>
      </c>
      <c r="F34637" s="35">
        <v>1.0289999999999999</v>
      </c>
      <c r="G34637" s="34" t="s">
        <v>364</v>
      </c>
    </row>
    <row r="34638" spans="1:7">
      <c r="A34638" s="32">
        <v>2018</v>
      </c>
      <c r="B34638" s="32">
        <v>10726</v>
      </c>
      <c r="C34638" s="33" t="s">
        <v>563</v>
      </c>
      <c r="D34638" s="33" t="s">
        <v>564</v>
      </c>
      <c r="E34638" s="34">
        <v>579</v>
      </c>
      <c r="F34638" s="35">
        <v>1.0289999999999999</v>
      </c>
      <c r="G34638" s="34" t="s">
        <v>364</v>
      </c>
    </row>
    <row r="34639" spans="1:7">
      <c r="A34639" s="32">
        <v>2018</v>
      </c>
      <c r="B34639" s="32">
        <v>10726</v>
      </c>
      <c r="C34639" s="33" t="s">
        <v>563</v>
      </c>
      <c r="D34639" s="33" t="s">
        <v>564</v>
      </c>
      <c r="E34639" s="34">
        <v>584</v>
      </c>
      <c r="F34639" s="35">
        <v>1.0289999999999999</v>
      </c>
      <c r="G34639" s="34" t="s">
        <v>364</v>
      </c>
    </row>
    <row r="34640" spans="1:7">
      <c r="A34640" s="32">
        <v>2018</v>
      </c>
      <c r="B34640" s="32">
        <v>10726</v>
      </c>
      <c r="C34640" s="33" t="s">
        <v>563</v>
      </c>
      <c r="D34640" s="33" t="s">
        <v>564</v>
      </c>
      <c r="E34640" s="34">
        <v>1272</v>
      </c>
      <c r="F34640" s="35">
        <v>1.0289999999999999</v>
      </c>
      <c r="G34640" s="34" t="s">
        <v>364</v>
      </c>
    </row>
    <row r="34641" spans="1:7">
      <c r="A34641" s="32">
        <v>2018</v>
      </c>
      <c r="B34641" s="32">
        <v>10726</v>
      </c>
      <c r="C34641" s="33" t="s">
        <v>563</v>
      </c>
      <c r="D34641" s="33" t="s">
        <v>564</v>
      </c>
      <c r="E34641" s="34">
        <v>1286</v>
      </c>
      <c r="F34641" s="35">
        <v>1.0289999999999999</v>
      </c>
      <c r="G34641" s="34" t="s">
        <v>364</v>
      </c>
    </row>
    <row r="34642" spans="1:7">
      <c r="A34642" s="32">
        <v>2018</v>
      </c>
      <c r="B34642" s="32">
        <v>10726</v>
      </c>
      <c r="C34642" s="33" t="s">
        <v>563</v>
      </c>
      <c r="D34642" s="33" t="s">
        <v>564</v>
      </c>
      <c r="E34642" s="34">
        <v>1856</v>
      </c>
      <c r="F34642" s="35">
        <v>1.0309999999999999</v>
      </c>
      <c r="G34642" s="34" t="s">
        <v>364</v>
      </c>
    </row>
    <row r="34643" spans="1:7">
      <c r="A34643" s="32">
        <v>2018</v>
      </c>
      <c r="B34643" s="32">
        <v>10726</v>
      </c>
      <c r="C34643" s="33" t="s">
        <v>563</v>
      </c>
      <c r="D34643" s="33" t="s">
        <v>564</v>
      </c>
      <c r="E34643" s="34">
        <v>3510</v>
      </c>
      <c r="F34643" s="35">
        <v>1.032</v>
      </c>
      <c r="G34643" s="34" t="s">
        <v>364</v>
      </c>
    </row>
    <row r="34644" spans="1:7">
      <c r="A34644" s="32">
        <v>2018</v>
      </c>
      <c r="B34644" s="32">
        <v>10726</v>
      </c>
      <c r="C34644" s="33" t="s">
        <v>563</v>
      </c>
      <c r="D34644" s="33" t="s">
        <v>564</v>
      </c>
      <c r="E34644" s="34">
        <v>3625</v>
      </c>
      <c r="F34644" s="35">
        <v>1.03</v>
      </c>
      <c r="G34644" s="34" t="s">
        <v>364</v>
      </c>
    </row>
    <row r="34645" spans="1:7">
      <c r="A34645" s="32">
        <v>2018</v>
      </c>
      <c r="B34645" s="32">
        <v>10726</v>
      </c>
      <c r="C34645" s="33" t="s">
        <v>563</v>
      </c>
      <c r="D34645" s="33" t="s">
        <v>564</v>
      </c>
      <c r="E34645" s="34">
        <v>5070</v>
      </c>
      <c r="F34645" s="35">
        <v>1.0289999999999999</v>
      </c>
      <c r="G34645" s="34" t="s">
        <v>364</v>
      </c>
    </row>
    <row r="34646" spans="1:7">
      <c r="A34646" s="32">
        <v>2018</v>
      </c>
      <c r="B34646" s="32">
        <v>10726</v>
      </c>
      <c r="C34646" s="33" t="s">
        <v>563</v>
      </c>
      <c r="D34646" s="33" t="s">
        <v>564</v>
      </c>
      <c r="E34646" s="34">
        <v>6764</v>
      </c>
      <c r="F34646" s="35">
        <v>1.03</v>
      </c>
      <c r="G34646" s="34" t="s">
        <v>364</v>
      </c>
    </row>
    <row r="34647" spans="1:7">
      <c r="A34647" s="32">
        <v>2018</v>
      </c>
      <c r="B34647" s="32">
        <v>10726</v>
      </c>
      <c r="C34647" s="33" t="s">
        <v>563</v>
      </c>
      <c r="D34647" s="33" t="s">
        <v>564</v>
      </c>
      <c r="E34647" s="34">
        <v>7390</v>
      </c>
      <c r="F34647" s="35">
        <v>1.0289999999999999</v>
      </c>
      <c r="G34647" s="34" t="s">
        <v>364</v>
      </c>
    </row>
    <row r="34648" spans="1:7">
      <c r="A34648" s="32">
        <v>2018</v>
      </c>
      <c r="B34648" s="32">
        <v>10726</v>
      </c>
      <c r="C34648" s="33" t="s">
        <v>563</v>
      </c>
      <c r="D34648" s="33" t="s">
        <v>564</v>
      </c>
      <c r="E34648" s="34">
        <v>8908</v>
      </c>
      <c r="F34648" s="35">
        <v>1.0289999999999999</v>
      </c>
      <c r="G34648" s="34" t="s">
        <v>364</v>
      </c>
    </row>
    <row r="34649" spans="1:7">
      <c r="A34649" s="32">
        <v>2018</v>
      </c>
      <c r="B34649" s="32">
        <v>10726</v>
      </c>
      <c r="C34649" s="33" t="s">
        <v>563</v>
      </c>
      <c r="D34649" s="33" t="s">
        <v>564</v>
      </c>
      <c r="E34649" s="34">
        <v>9296</v>
      </c>
      <c r="F34649" s="35">
        <v>1.0269999999999999</v>
      </c>
      <c r="G34649" s="34" t="s">
        <v>364</v>
      </c>
    </row>
    <row r="34650" spans="1:7">
      <c r="A34650" s="32">
        <v>2018</v>
      </c>
      <c r="B34650" s="32">
        <v>10726</v>
      </c>
      <c r="C34650" s="33" t="s">
        <v>563</v>
      </c>
      <c r="D34650" s="33" t="s">
        <v>564</v>
      </c>
      <c r="E34650" s="34">
        <v>17700</v>
      </c>
      <c r="F34650" s="35">
        <v>1.0289999999999999</v>
      </c>
      <c r="G34650" s="34" t="s">
        <v>364</v>
      </c>
    </row>
    <row r="34651" spans="1:7">
      <c r="A34651" s="32">
        <v>2018</v>
      </c>
      <c r="B34651" s="32">
        <v>10726</v>
      </c>
      <c r="C34651" s="33" t="s">
        <v>563</v>
      </c>
      <c r="D34651" s="33" t="s">
        <v>564</v>
      </c>
      <c r="E34651" s="34">
        <v>20991</v>
      </c>
      <c r="F34651" s="35">
        <v>1.0289999999999999</v>
      </c>
      <c r="G34651" s="34" t="s">
        <v>364</v>
      </c>
    </row>
    <row r="34652" spans="1:7">
      <c r="A34652" s="32">
        <v>2018</v>
      </c>
      <c r="B34652" s="32">
        <v>10726</v>
      </c>
      <c r="C34652" s="33" t="s">
        <v>563</v>
      </c>
      <c r="D34652" s="33" t="s">
        <v>564</v>
      </c>
      <c r="E34652" s="34">
        <v>138</v>
      </c>
      <c r="F34652" s="35">
        <v>1.03</v>
      </c>
      <c r="G34652" s="34" t="s">
        <v>364</v>
      </c>
    </row>
    <row r="34653" spans="1:7">
      <c r="A34653" s="32">
        <v>2018</v>
      </c>
      <c r="B34653" s="32">
        <v>10726</v>
      </c>
      <c r="C34653" s="33" t="s">
        <v>563</v>
      </c>
      <c r="D34653" s="33" t="s">
        <v>564</v>
      </c>
      <c r="E34653" s="34">
        <v>66</v>
      </c>
      <c r="F34653" s="35">
        <v>1.0269999999999999</v>
      </c>
      <c r="G34653" s="34" t="s">
        <v>364</v>
      </c>
    </row>
    <row r="34654" spans="1:7">
      <c r="A34654" s="32">
        <v>2018</v>
      </c>
      <c r="B34654" s="32">
        <v>10726</v>
      </c>
      <c r="C34654" s="33" t="s">
        <v>563</v>
      </c>
      <c r="D34654" s="33" t="s">
        <v>564</v>
      </c>
      <c r="E34654" s="34">
        <v>29</v>
      </c>
      <c r="F34654" s="35">
        <v>1.0309999999999999</v>
      </c>
      <c r="G34654" s="34" t="s">
        <v>364</v>
      </c>
    </row>
    <row r="34655" spans="1:7">
      <c r="A34655" s="32">
        <v>2018</v>
      </c>
      <c r="B34655" s="32">
        <v>10743</v>
      </c>
      <c r="C34655" s="33" t="s">
        <v>563</v>
      </c>
      <c r="D34655" s="33" t="s">
        <v>564</v>
      </c>
      <c r="E34655" s="34">
        <v>1315</v>
      </c>
      <c r="F34655" s="35">
        <v>1.077</v>
      </c>
      <c r="G34655" s="34" t="s">
        <v>364</v>
      </c>
    </row>
    <row r="34656" spans="1:7">
      <c r="A34656" s="32">
        <v>2018</v>
      </c>
      <c r="B34656" s="32">
        <v>10743</v>
      </c>
      <c r="C34656" s="33" t="s">
        <v>365</v>
      </c>
      <c r="D34656" s="33" t="s">
        <v>354</v>
      </c>
      <c r="E34656" s="34">
        <v>32998</v>
      </c>
      <c r="F34656" s="35">
        <v>14.842000000000001</v>
      </c>
      <c r="G34656" s="34" t="s">
        <v>364</v>
      </c>
    </row>
    <row r="34657" spans="1:7">
      <c r="A34657" s="32">
        <v>2018</v>
      </c>
      <c r="B34657" s="32">
        <v>10745</v>
      </c>
      <c r="C34657" s="33" t="s">
        <v>563</v>
      </c>
      <c r="D34657" s="33" t="s">
        <v>564</v>
      </c>
      <c r="E34657" s="34">
        <v>5504042</v>
      </c>
      <c r="F34657" s="35">
        <v>1.0389999999999999</v>
      </c>
      <c r="G34657" s="34" t="s">
        <v>364</v>
      </c>
    </row>
    <row r="34658" spans="1:7">
      <c r="A34658" s="32">
        <v>2018</v>
      </c>
      <c r="B34658" s="32">
        <v>10761</v>
      </c>
      <c r="C34658" s="33" t="s">
        <v>563</v>
      </c>
      <c r="D34658" s="33" t="s">
        <v>564</v>
      </c>
      <c r="E34658" s="34">
        <v>3</v>
      </c>
      <c r="F34658" s="35">
        <v>1.0329999999999999</v>
      </c>
      <c r="G34658" s="34">
        <v>3001968.1</v>
      </c>
    </row>
    <row r="34659" spans="1:7">
      <c r="A34659" s="32">
        <v>2018</v>
      </c>
      <c r="B34659" s="32">
        <v>10789</v>
      </c>
      <c r="C34659" s="33" t="s">
        <v>563</v>
      </c>
      <c r="D34659" s="33" t="s">
        <v>564</v>
      </c>
      <c r="E34659" s="34">
        <v>436895</v>
      </c>
      <c r="F34659" s="35">
        <v>1.02</v>
      </c>
      <c r="G34659" s="34" t="s">
        <v>364</v>
      </c>
    </row>
    <row r="34660" spans="1:7">
      <c r="A34660" s="32">
        <v>2018</v>
      </c>
      <c r="B34660" s="32">
        <v>10789</v>
      </c>
      <c r="C34660" s="33" t="s">
        <v>563</v>
      </c>
      <c r="D34660" s="33" t="s">
        <v>564</v>
      </c>
      <c r="E34660" s="34">
        <v>1717702</v>
      </c>
      <c r="F34660" s="35">
        <v>1.02</v>
      </c>
      <c r="G34660" s="34" t="s">
        <v>364</v>
      </c>
    </row>
    <row r="34661" spans="1:7">
      <c r="A34661" s="32">
        <v>2018</v>
      </c>
      <c r="B34661" s="32">
        <v>10849</v>
      </c>
      <c r="C34661" s="33" t="s">
        <v>563</v>
      </c>
      <c r="D34661" s="33" t="s">
        <v>564</v>
      </c>
      <c r="E34661" s="34">
        <v>625</v>
      </c>
      <c r="F34661" s="35">
        <v>1.0469999999999999</v>
      </c>
      <c r="G34661" s="34" t="s">
        <v>364</v>
      </c>
    </row>
    <row r="34662" spans="1:7">
      <c r="A34662" s="32">
        <v>2018</v>
      </c>
      <c r="B34662" s="32">
        <v>10860</v>
      </c>
      <c r="C34662" s="33" t="s">
        <v>353</v>
      </c>
      <c r="D34662" s="33" t="s">
        <v>354</v>
      </c>
      <c r="E34662" s="34">
        <v>1448</v>
      </c>
      <c r="F34662" s="35">
        <v>21.2</v>
      </c>
      <c r="G34662" s="34" t="s">
        <v>364</v>
      </c>
    </row>
    <row r="34663" spans="1:7">
      <c r="A34663" s="32">
        <v>2018</v>
      </c>
      <c r="B34663" s="32">
        <v>10860</v>
      </c>
      <c r="C34663" s="33" t="s">
        <v>363</v>
      </c>
      <c r="D34663" s="33" t="s">
        <v>354</v>
      </c>
      <c r="E34663" s="34">
        <v>84691</v>
      </c>
      <c r="F34663" s="35">
        <v>17.5</v>
      </c>
      <c r="G34663" s="34" t="s">
        <v>364</v>
      </c>
    </row>
    <row r="34664" spans="1:7">
      <c r="A34664" s="32">
        <v>2018</v>
      </c>
      <c r="B34664" s="32">
        <v>10864</v>
      </c>
      <c r="C34664" s="33" t="s">
        <v>353</v>
      </c>
      <c r="D34664" s="33" t="s">
        <v>354</v>
      </c>
      <c r="E34664" s="34">
        <v>41229</v>
      </c>
      <c r="F34664" s="35">
        <v>21.2</v>
      </c>
      <c r="G34664" s="34" t="s">
        <v>364</v>
      </c>
    </row>
    <row r="34665" spans="1:7">
      <c r="A34665" s="32">
        <v>2018</v>
      </c>
      <c r="B34665" s="32">
        <v>10864</v>
      </c>
      <c r="C34665" s="33" t="s">
        <v>363</v>
      </c>
      <c r="D34665" s="33" t="s">
        <v>354</v>
      </c>
      <c r="E34665" s="34">
        <v>48151</v>
      </c>
      <c r="F34665" s="35">
        <v>17.5</v>
      </c>
      <c r="G34665" s="34" t="s">
        <v>364</v>
      </c>
    </row>
    <row r="34666" spans="1:7">
      <c r="A34666" s="32">
        <v>2018</v>
      </c>
      <c r="B34666" s="32">
        <v>10864</v>
      </c>
      <c r="C34666" s="33" t="s">
        <v>563</v>
      </c>
      <c r="D34666" s="33" t="s">
        <v>564</v>
      </c>
      <c r="E34666" s="34">
        <v>318985</v>
      </c>
      <c r="F34666" s="35">
        <v>1</v>
      </c>
      <c r="G34666" s="34" t="s">
        <v>364</v>
      </c>
    </row>
    <row r="34667" spans="1:7">
      <c r="A34667" s="32">
        <v>2018</v>
      </c>
      <c r="B34667" s="32">
        <v>10865</v>
      </c>
      <c r="C34667" s="33" t="s">
        <v>353</v>
      </c>
      <c r="D34667" s="33" t="s">
        <v>354</v>
      </c>
      <c r="E34667" s="34">
        <v>107842</v>
      </c>
      <c r="F34667" s="35">
        <v>21.7</v>
      </c>
      <c r="G34667" s="34" t="s">
        <v>364</v>
      </c>
    </row>
    <row r="34668" spans="1:7">
      <c r="A34668" s="32">
        <v>2018</v>
      </c>
      <c r="B34668" s="32">
        <v>10865</v>
      </c>
      <c r="C34668" s="33" t="s">
        <v>353</v>
      </c>
      <c r="D34668" s="33" t="s">
        <v>354</v>
      </c>
      <c r="E34668" s="34">
        <v>15620</v>
      </c>
      <c r="F34668" s="35">
        <v>21.7</v>
      </c>
      <c r="G34668" s="34" t="s">
        <v>364</v>
      </c>
    </row>
    <row r="34669" spans="1:7">
      <c r="A34669" s="32">
        <v>2018</v>
      </c>
      <c r="B34669" s="32">
        <v>10865</v>
      </c>
      <c r="C34669" s="33" t="s">
        <v>353</v>
      </c>
      <c r="D34669" s="33" t="s">
        <v>354</v>
      </c>
      <c r="E34669" s="34">
        <v>6267</v>
      </c>
      <c r="F34669" s="35">
        <v>21.7</v>
      </c>
      <c r="G34669" s="34" t="s">
        <v>364</v>
      </c>
    </row>
    <row r="34670" spans="1:7">
      <c r="A34670" s="32">
        <v>2018</v>
      </c>
      <c r="B34670" s="32">
        <v>10865</v>
      </c>
      <c r="C34670" s="33" t="s">
        <v>363</v>
      </c>
      <c r="D34670" s="33" t="s">
        <v>354</v>
      </c>
      <c r="E34670" s="34">
        <v>47471</v>
      </c>
      <c r="F34670" s="35">
        <v>17.5</v>
      </c>
      <c r="G34670" s="34" t="s">
        <v>364</v>
      </c>
    </row>
    <row r="34671" spans="1:7">
      <c r="A34671" s="32">
        <v>2018</v>
      </c>
      <c r="B34671" s="32">
        <v>10865</v>
      </c>
      <c r="C34671" s="33" t="s">
        <v>363</v>
      </c>
      <c r="D34671" s="33" t="s">
        <v>354</v>
      </c>
      <c r="E34671" s="34">
        <v>15740</v>
      </c>
      <c r="F34671" s="35">
        <v>17.5</v>
      </c>
      <c r="G34671" s="34" t="s">
        <v>364</v>
      </c>
    </row>
    <row r="34672" spans="1:7">
      <c r="A34672" s="32">
        <v>2018</v>
      </c>
      <c r="B34672" s="32">
        <v>10867</v>
      </c>
      <c r="C34672" s="33" t="s">
        <v>353</v>
      </c>
      <c r="D34672" s="33" t="s">
        <v>354</v>
      </c>
      <c r="E34672" s="34">
        <v>20781</v>
      </c>
      <c r="F34672" s="35">
        <v>21.16</v>
      </c>
      <c r="G34672" s="34" t="s">
        <v>364</v>
      </c>
    </row>
    <row r="34673" spans="1:7">
      <c r="A34673" s="32">
        <v>2018</v>
      </c>
      <c r="B34673" s="32">
        <v>50006</v>
      </c>
      <c r="C34673" s="33" t="s">
        <v>563</v>
      </c>
      <c r="D34673" s="33" t="s">
        <v>564</v>
      </c>
      <c r="E34673" s="34">
        <v>231091</v>
      </c>
      <c r="F34673" s="35">
        <v>1.0349999999999999</v>
      </c>
      <c r="G34673" s="34" t="s">
        <v>364</v>
      </c>
    </row>
    <row r="34674" spans="1:7">
      <c r="A34674" s="32">
        <v>2018</v>
      </c>
      <c r="B34674" s="32">
        <v>50006</v>
      </c>
      <c r="C34674" s="33" t="s">
        <v>563</v>
      </c>
      <c r="D34674" s="33" t="s">
        <v>564</v>
      </c>
      <c r="E34674" s="34">
        <v>2735289</v>
      </c>
      <c r="F34674" s="35">
        <v>1.0349999999999999</v>
      </c>
      <c r="G34674" s="34" t="s">
        <v>364</v>
      </c>
    </row>
    <row r="34675" spans="1:7">
      <c r="A34675" s="32">
        <v>2018</v>
      </c>
      <c r="B34675" s="32">
        <v>50006</v>
      </c>
      <c r="C34675" s="33" t="s">
        <v>563</v>
      </c>
      <c r="D34675" s="33" t="s">
        <v>564</v>
      </c>
      <c r="E34675" s="34">
        <v>970844</v>
      </c>
      <c r="F34675" s="35">
        <v>1.0349999999999999</v>
      </c>
      <c r="G34675" s="34" t="s">
        <v>364</v>
      </c>
    </row>
    <row r="34676" spans="1:7">
      <c r="A34676" s="32">
        <v>2018</v>
      </c>
      <c r="B34676" s="32">
        <v>50043</v>
      </c>
      <c r="C34676" s="33" t="s">
        <v>563</v>
      </c>
      <c r="D34676" s="33" t="s">
        <v>564</v>
      </c>
      <c r="E34676" s="34">
        <v>1195875</v>
      </c>
      <c r="F34676" s="35">
        <v>1.03</v>
      </c>
      <c r="G34676" s="34" t="s">
        <v>364</v>
      </c>
    </row>
    <row r="34677" spans="1:7">
      <c r="A34677" s="32">
        <v>2018</v>
      </c>
      <c r="B34677" s="32">
        <v>50109</v>
      </c>
      <c r="C34677" s="33" t="s">
        <v>563</v>
      </c>
      <c r="D34677" s="33" t="s">
        <v>564</v>
      </c>
      <c r="E34677" s="34">
        <v>41157</v>
      </c>
      <c r="F34677" s="35">
        <v>1.028</v>
      </c>
      <c r="G34677" s="34" t="s">
        <v>364</v>
      </c>
    </row>
    <row r="34678" spans="1:7">
      <c r="A34678" s="32">
        <v>2018</v>
      </c>
      <c r="B34678" s="32">
        <v>50134</v>
      </c>
      <c r="C34678" s="33" t="s">
        <v>563</v>
      </c>
      <c r="D34678" s="33" t="s">
        <v>564</v>
      </c>
      <c r="E34678" s="34">
        <v>1411875</v>
      </c>
      <c r="F34678" s="35">
        <v>1.03</v>
      </c>
      <c r="G34678" s="34" t="s">
        <v>364</v>
      </c>
    </row>
    <row r="34679" spans="1:7">
      <c r="A34679" s="32">
        <v>2018</v>
      </c>
      <c r="B34679" s="32">
        <v>50152</v>
      </c>
      <c r="C34679" s="33" t="s">
        <v>563</v>
      </c>
      <c r="D34679" s="33" t="s">
        <v>564</v>
      </c>
      <c r="E34679" s="34">
        <v>2374427</v>
      </c>
      <c r="F34679" s="35">
        <v>1.04</v>
      </c>
      <c r="G34679" s="34" t="s">
        <v>364</v>
      </c>
    </row>
    <row r="34680" spans="1:7">
      <c r="A34680" s="32">
        <v>2018</v>
      </c>
      <c r="B34680" s="32">
        <v>50216</v>
      </c>
      <c r="C34680" s="33" t="s">
        <v>563</v>
      </c>
      <c r="D34680" s="33" t="s">
        <v>564</v>
      </c>
      <c r="E34680" s="34">
        <v>2733191</v>
      </c>
      <c r="F34680" s="35">
        <v>1.034</v>
      </c>
      <c r="G34680" s="34" t="s">
        <v>364</v>
      </c>
    </row>
    <row r="34681" spans="1:7">
      <c r="A34681" s="32">
        <v>2018</v>
      </c>
      <c r="B34681" s="32">
        <v>50243</v>
      </c>
      <c r="C34681" s="33" t="s">
        <v>565</v>
      </c>
      <c r="D34681" s="33" t="s">
        <v>566</v>
      </c>
      <c r="E34681" s="34">
        <v>29093</v>
      </c>
      <c r="F34681" s="35">
        <v>5.82</v>
      </c>
      <c r="G34681" s="34" t="s">
        <v>364</v>
      </c>
    </row>
    <row r="34682" spans="1:7">
      <c r="A34682" s="32">
        <v>2018</v>
      </c>
      <c r="B34682" s="32">
        <v>50244</v>
      </c>
      <c r="C34682" s="33" t="s">
        <v>353</v>
      </c>
      <c r="D34682" s="33" t="s">
        <v>354</v>
      </c>
      <c r="E34682" s="34">
        <v>4080</v>
      </c>
      <c r="F34682" s="35">
        <v>27.867999999999999</v>
      </c>
      <c r="G34682" s="34" t="s">
        <v>364</v>
      </c>
    </row>
    <row r="34683" spans="1:7">
      <c r="A34683" s="32">
        <v>2018</v>
      </c>
      <c r="B34683" s="32">
        <v>50244</v>
      </c>
      <c r="C34683" s="33" t="s">
        <v>353</v>
      </c>
      <c r="D34683" s="33" t="s">
        <v>354</v>
      </c>
      <c r="E34683" s="34">
        <v>5236</v>
      </c>
      <c r="F34683" s="35">
        <v>27.802</v>
      </c>
      <c r="G34683" s="34" t="s">
        <v>364</v>
      </c>
    </row>
    <row r="34684" spans="1:7">
      <c r="A34684" s="32">
        <v>2018</v>
      </c>
      <c r="B34684" s="32">
        <v>50244</v>
      </c>
      <c r="C34684" s="33" t="s">
        <v>353</v>
      </c>
      <c r="D34684" s="33" t="s">
        <v>354</v>
      </c>
      <c r="E34684" s="34">
        <v>13565</v>
      </c>
      <c r="F34684" s="35">
        <v>27.731999999999999</v>
      </c>
      <c r="G34684" s="34" t="s">
        <v>364</v>
      </c>
    </row>
    <row r="34685" spans="1:7">
      <c r="A34685" s="32">
        <v>2018</v>
      </c>
      <c r="B34685" s="32">
        <v>50244</v>
      </c>
      <c r="C34685" s="33" t="s">
        <v>563</v>
      </c>
      <c r="D34685" s="33" t="s">
        <v>564</v>
      </c>
      <c r="E34685" s="34">
        <v>277828</v>
      </c>
      <c r="F34685" s="35">
        <v>1.032</v>
      </c>
      <c r="G34685" s="34" t="s">
        <v>364</v>
      </c>
    </row>
    <row r="34686" spans="1:7">
      <c r="A34686" s="32">
        <v>2018</v>
      </c>
      <c r="B34686" s="32">
        <v>50244</v>
      </c>
      <c r="C34686" s="33" t="s">
        <v>567</v>
      </c>
      <c r="D34686" s="33" t="s">
        <v>566</v>
      </c>
      <c r="E34686" s="34">
        <v>7866</v>
      </c>
      <c r="F34686" s="35">
        <v>6.62</v>
      </c>
      <c r="G34686" s="34" t="s">
        <v>364</v>
      </c>
    </row>
    <row r="34687" spans="1:7">
      <c r="A34687" s="32">
        <v>2018</v>
      </c>
      <c r="B34687" s="32">
        <v>50282</v>
      </c>
      <c r="C34687" s="33" t="s">
        <v>353</v>
      </c>
      <c r="D34687" s="33" t="s">
        <v>354</v>
      </c>
      <c r="E34687" s="34">
        <v>2968</v>
      </c>
      <c r="F34687" s="35">
        <v>22.25</v>
      </c>
      <c r="G34687" s="34" t="s">
        <v>364</v>
      </c>
    </row>
    <row r="34688" spans="1:7">
      <c r="A34688" s="32">
        <v>2018</v>
      </c>
      <c r="B34688" s="32">
        <v>50282</v>
      </c>
      <c r="C34688" s="33" t="s">
        <v>353</v>
      </c>
      <c r="D34688" s="33" t="s">
        <v>354</v>
      </c>
      <c r="E34688" s="34">
        <v>10029</v>
      </c>
      <c r="F34688" s="35">
        <v>20.68</v>
      </c>
      <c r="G34688" s="34" t="s">
        <v>364</v>
      </c>
    </row>
    <row r="34689" spans="1:7">
      <c r="A34689" s="32">
        <v>2018</v>
      </c>
      <c r="B34689" s="32">
        <v>50282</v>
      </c>
      <c r="C34689" s="33" t="s">
        <v>563</v>
      </c>
      <c r="D34689" s="33" t="s">
        <v>564</v>
      </c>
      <c r="E34689" s="34">
        <v>187821</v>
      </c>
      <c r="F34689" s="35">
        <v>1</v>
      </c>
      <c r="G34689" s="34" t="s">
        <v>364</v>
      </c>
    </row>
    <row r="34690" spans="1:7">
      <c r="A34690" s="32">
        <v>2018</v>
      </c>
      <c r="B34690" s="32">
        <v>50282</v>
      </c>
      <c r="C34690" s="33" t="s">
        <v>353</v>
      </c>
      <c r="D34690" s="33" t="s">
        <v>354</v>
      </c>
      <c r="E34690" s="34">
        <v>4258</v>
      </c>
      <c r="F34690" s="35">
        <v>21.06</v>
      </c>
      <c r="G34690" s="34" t="s">
        <v>364</v>
      </c>
    </row>
    <row r="34691" spans="1:7">
      <c r="A34691" s="32">
        <v>2018</v>
      </c>
      <c r="B34691" s="32">
        <v>50292</v>
      </c>
      <c r="C34691" s="33" t="s">
        <v>563</v>
      </c>
      <c r="D34691" s="33" t="s">
        <v>564</v>
      </c>
      <c r="E34691" s="34">
        <v>363338</v>
      </c>
      <c r="F34691" s="35">
        <v>1.0289999999999999</v>
      </c>
      <c r="G34691" s="34" t="s">
        <v>364</v>
      </c>
    </row>
    <row r="34692" spans="1:7">
      <c r="A34692" s="32">
        <v>2018</v>
      </c>
      <c r="B34692" s="32">
        <v>50296</v>
      </c>
      <c r="C34692" s="33" t="s">
        <v>353</v>
      </c>
      <c r="D34692" s="33" t="s">
        <v>354</v>
      </c>
      <c r="E34692" s="34">
        <v>829</v>
      </c>
      <c r="F34692" s="35">
        <v>26.48</v>
      </c>
      <c r="G34692" s="34" t="s">
        <v>364</v>
      </c>
    </row>
    <row r="34693" spans="1:7">
      <c r="A34693" s="32">
        <v>2018</v>
      </c>
      <c r="B34693" s="32">
        <v>50296</v>
      </c>
      <c r="C34693" s="33" t="s">
        <v>565</v>
      </c>
      <c r="D34693" s="33" t="s">
        <v>566</v>
      </c>
      <c r="E34693" s="34">
        <v>32</v>
      </c>
      <c r="F34693" s="35">
        <v>5.8</v>
      </c>
      <c r="G34693" s="34" t="s">
        <v>364</v>
      </c>
    </row>
    <row r="34694" spans="1:7">
      <c r="A34694" s="32">
        <v>2018</v>
      </c>
      <c r="B34694" s="32">
        <v>50296</v>
      </c>
      <c r="C34694" s="33" t="s">
        <v>563</v>
      </c>
      <c r="D34694" s="33" t="s">
        <v>564</v>
      </c>
      <c r="E34694" s="34">
        <v>425419</v>
      </c>
      <c r="F34694" s="35">
        <v>1.02</v>
      </c>
      <c r="G34694" s="34" t="s">
        <v>364</v>
      </c>
    </row>
    <row r="34695" spans="1:7">
      <c r="A34695" s="32">
        <v>2018</v>
      </c>
      <c r="B34695" s="32">
        <v>50397</v>
      </c>
      <c r="C34695" s="33" t="s">
        <v>563</v>
      </c>
      <c r="D34695" s="33" t="s">
        <v>564</v>
      </c>
      <c r="E34695" s="34">
        <v>275802</v>
      </c>
      <c r="F34695" s="35">
        <v>1.03</v>
      </c>
      <c r="G34695" s="34" t="s">
        <v>364</v>
      </c>
    </row>
    <row r="34696" spans="1:7">
      <c r="A34696" s="32">
        <v>2018</v>
      </c>
      <c r="B34696" s="32">
        <v>50397</v>
      </c>
      <c r="C34696" s="33" t="s">
        <v>353</v>
      </c>
      <c r="D34696" s="33" t="s">
        <v>354</v>
      </c>
      <c r="E34696" s="34">
        <v>22258</v>
      </c>
      <c r="F34696" s="35">
        <v>26.02</v>
      </c>
      <c r="G34696" s="34" t="s">
        <v>364</v>
      </c>
    </row>
    <row r="34697" spans="1:7">
      <c r="A34697" s="32">
        <v>2018</v>
      </c>
      <c r="B34697" s="32">
        <v>50397</v>
      </c>
      <c r="C34697" s="33" t="s">
        <v>567</v>
      </c>
      <c r="D34697" s="33" t="s">
        <v>566</v>
      </c>
      <c r="E34697" s="34">
        <v>898</v>
      </c>
      <c r="F34697" s="35">
        <v>6.3</v>
      </c>
      <c r="G34697" s="34" t="s">
        <v>364</v>
      </c>
    </row>
    <row r="34698" spans="1:7">
      <c r="A34698" s="32">
        <v>2018</v>
      </c>
      <c r="B34698" s="32">
        <v>50397</v>
      </c>
      <c r="C34698" s="33" t="s">
        <v>567</v>
      </c>
      <c r="D34698" s="33" t="s">
        <v>566</v>
      </c>
      <c r="E34698" s="34">
        <v>5680</v>
      </c>
      <c r="F34698" s="35">
        <v>6.3</v>
      </c>
      <c r="G34698" s="34" t="s">
        <v>364</v>
      </c>
    </row>
    <row r="34699" spans="1:7">
      <c r="A34699" s="32">
        <v>2018</v>
      </c>
      <c r="B34699" s="32">
        <v>50398</v>
      </c>
      <c r="C34699" s="33" t="s">
        <v>563</v>
      </c>
      <c r="D34699" s="33" t="s">
        <v>564</v>
      </c>
      <c r="E34699" s="34">
        <v>453856</v>
      </c>
      <c r="F34699" s="35">
        <v>1.2</v>
      </c>
      <c r="G34699" s="34" t="s">
        <v>364</v>
      </c>
    </row>
    <row r="34700" spans="1:7">
      <c r="A34700" s="32">
        <v>2018</v>
      </c>
      <c r="B34700" s="32">
        <v>50481</v>
      </c>
      <c r="C34700" s="33" t="s">
        <v>353</v>
      </c>
      <c r="D34700" s="33" t="s">
        <v>354</v>
      </c>
      <c r="E34700" s="34">
        <v>6476</v>
      </c>
      <c r="F34700" s="35">
        <v>25.21</v>
      </c>
      <c r="G34700" s="34" t="s">
        <v>364</v>
      </c>
    </row>
    <row r="34701" spans="1:7">
      <c r="A34701" s="32">
        <v>2018</v>
      </c>
      <c r="B34701" s="32">
        <v>50481</v>
      </c>
      <c r="C34701" s="33" t="s">
        <v>563</v>
      </c>
      <c r="D34701" s="33" t="s">
        <v>564</v>
      </c>
      <c r="E34701" s="34">
        <v>1660466</v>
      </c>
      <c r="F34701" s="35">
        <v>1.01</v>
      </c>
      <c r="G34701" s="34" t="s">
        <v>364</v>
      </c>
    </row>
    <row r="34702" spans="1:7">
      <c r="A34702" s="32">
        <v>2018</v>
      </c>
      <c r="B34702" s="32">
        <v>50481</v>
      </c>
      <c r="C34702" s="33" t="s">
        <v>353</v>
      </c>
      <c r="D34702" s="33" t="s">
        <v>354</v>
      </c>
      <c r="E34702" s="34">
        <v>5521</v>
      </c>
      <c r="F34702" s="35">
        <v>26.57</v>
      </c>
      <c r="G34702" s="34" t="s">
        <v>364</v>
      </c>
    </row>
    <row r="34703" spans="1:7">
      <c r="A34703" s="32">
        <v>2018</v>
      </c>
      <c r="B34703" s="32">
        <v>50481</v>
      </c>
      <c r="C34703" s="33" t="s">
        <v>353</v>
      </c>
      <c r="D34703" s="33" t="s">
        <v>354</v>
      </c>
      <c r="E34703" s="34">
        <v>13384</v>
      </c>
      <c r="F34703" s="35">
        <v>24.83</v>
      </c>
      <c r="G34703" s="34" t="s">
        <v>364</v>
      </c>
    </row>
    <row r="34704" spans="1:7">
      <c r="A34704" s="32">
        <v>2018</v>
      </c>
      <c r="B34704" s="32">
        <v>50481</v>
      </c>
      <c r="C34704" s="33" t="s">
        <v>353</v>
      </c>
      <c r="D34704" s="33" t="s">
        <v>354</v>
      </c>
      <c r="E34704" s="34">
        <v>18076</v>
      </c>
      <c r="F34704" s="35">
        <v>25.91</v>
      </c>
      <c r="G34704" s="34" t="s">
        <v>364</v>
      </c>
    </row>
    <row r="34705" spans="1:7">
      <c r="A34705" s="32">
        <v>2018</v>
      </c>
      <c r="B34705" s="32">
        <v>50489</v>
      </c>
      <c r="C34705" s="33" t="s">
        <v>563</v>
      </c>
      <c r="D34705" s="33" t="s">
        <v>564</v>
      </c>
      <c r="E34705" s="34">
        <v>115564</v>
      </c>
      <c r="F34705" s="35">
        <v>1.04</v>
      </c>
      <c r="G34705" s="34" t="s">
        <v>364</v>
      </c>
    </row>
    <row r="34706" spans="1:7">
      <c r="A34706" s="32">
        <v>2018</v>
      </c>
      <c r="B34706" s="32">
        <v>50489</v>
      </c>
      <c r="C34706" s="33" t="s">
        <v>563</v>
      </c>
      <c r="D34706" s="33" t="s">
        <v>564</v>
      </c>
      <c r="E34706" s="34">
        <v>189012</v>
      </c>
      <c r="F34706" s="35">
        <v>1.04</v>
      </c>
      <c r="G34706" s="34" t="s">
        <v>364</v>
      </c>
    </row>
    <row r="34707" spans="1:7">
      <c r="A34707" s="32">
        <v>2018</v>
      </c>
      <c r="B34707" s="32">
        <v>50489</v>
      </c>
      <c r="C34707" s="33" t="s">
        <v>563</v>
      </c>
      <c r="D34707" s="33" t="s">
        <v>564</v>
      </c>
      <c r="E34707" s="34">
        <v>191947</v>
      </c>
      <c r="F34707" s="35">
        <v>1.04</v>
      </c>
      <c r="G34707" s="34" t="s">
        <v>364</v>
      </c>
    </row>
    <row r="34708" spans="1:7">
      <c r="A34708" s="32">
        <v>2018</v>
      </c>
      <c r="B34708" s="32">
        <v>50489</v>
      </c>
      <c r="C34708" s="33" t="s">
        <v>563</v>
      </c>
      <c r="D34708" s="33" t="s">
        <v>564</v>
      </c>
      <c r="E34708" s="34">
        <v>387372</v>
      </c>
      <c r="F34708" s="35">
        <v>1.04</v>
      </c>
      <c r="G34708" s="34" t="s">
        <v>364</v>
      </c>
    </row>
    <row r="34709" spans="1:7">
      <c r="A34709" s="32">
        <v>2018</v>
      </c>
      <c r="B34709" s="32">
        <v>50489</v>
      </c>
      <c r="C34709" s="33" t="s">
        <v>563</v>
      </c>
      <c r="D34709" s="33" t="s">
        <v>564</v>
      </c>
      <c r="E34709" s="34">
        <v>733724</v>
      </c>
      <c r="F34709" s="35">
        <v>1.04</v>
      </c>
      <c r="G34709" s="34" t="s">
        <v>364</v>
      </c>
    </row>
    <row r="34710" spans="1:7">
      <c r="A34710" s="32">
        <v>2018</v>
      </c>
      <c r="B34710" s="32">
        <v>50489</v>
      </c>
      <c r="C34710" s="33" t="s">
        <v>563</v>
      </c>
      <c r="D34710" s="33" t="s">
        <v>564</v>
      </c>
      <c r="E34710" s="34">
        <v>792200</v>
      </c>
      <c r="F34710" s="35">
        <v>1.04</v>
      </c>
      <c r="G34710" s="34" t="s">
        <v>364</v>
      </c>
    </row>
    <row r="34711" spans="1:7">
      <c r="A34711" s="32">
        <v>2018</v>
      </c>
      <c r="B34711" s="32">
        <v>50491</v>
      </c>
      <c r="C34711" s="33" t="s">
        <v>563</v>
      </c>
      <c r="D34711" s="33" t="s">
        <v>564</v>
      </c>
      <c r="E34711" s="34">
        <v>557751</v>
      </c>
      <c r="F34711" s="35">
        <v>1.08</v>
      </c>
      <c r="G34711" s="34" t="s">
        <v>364</v>
      </c>
    </row>
    <row r="34712" spans="1:7">
      <c r="A34712" s="32">
        <v>2018</v>
      </c>
      <c r="B34712" s="32">
        <v>50561</v>
      </c>
      <c r="C34712" s="33" t="s">
        <v>563</v>
      </c>
      <c r="D34712" s="33" t="s">
        <v>564</v>
      </c>
      <c r="E34712" s="34">
        <v>20965</v>
      </c>
      <c r="F34712" s="35">
        <v>1.04</v>
      </c>
      <c r="G34712" s="34" t="s">
        <v>364</v>
      </c>
    </row>
    <row r="34713" spans="1:7">
      <c r="A34713" s="32">
        <v>2018</v>
      </c>
      <c r="B34713" s="32">
        <v>50625</v>
      </c>
      <c r="C34713" s="33" t="s">
        <v>563</v>
      </c>
      <c r="D34713" s="33" t="s">
        <v>564</v>
      </c>
      <c r="E34713" s="34">
        <v>217</v>
      </c>
      <c r="F34713" s="35">
        <v>1.03</v>
      </c>
      <c r="G34713" s="34" t="s">
        <v>364</v>
      </c>
    </row>
    <row r="34714" spans="1:7">
      <c r="A34714" s="32">
        <v>2018</v>
      </c>
      <c r="B34714" s="32">
        <v>50625</v>
      </c>
      <c r="C34714" s="33" t="s">
        <v>563</v>
      </c>
      <c r="D34714" s="33" t="s">
        <v>564</v>
      </c>
      <c r="E34714" s="34">
        <v>2634384</v>
      </c>
      <c r="F34714" s="35">
        <v>1.03</v>
      </c>
      <c r="G34714" s="34" t="s">
        <v>364</v>
      </c>
    </row>
    <row r="34715" spans="1:7">
      <c r="A34715" s="32">
        <v>2018</v>
      </c>
      <c r="B34715" s="32">
        <v>50625</v>
      </c>
      <c r="C34715" s="33" t="s">
        <v>563</v>
      </c>
      <c r="D34715" s="33" t="s">
        <v>564</v>
      </c>
      <c r="E34715" s="34">
        <v>1715845</v>
      </c>
      <c r="F34715" s="35">
        <v>1.03</v>
      </c>
      <c r="G34715" s="34" t="s">
        <v>364</v>
      </c>
    </row>
    <row r="34716" spans="1:7">
      <c r="A34716" s="32">
        <v>2018</v>
      </c>
      <c r="B34716" s="32">
        <v>50707</v>
      </c>
      <c r="C34716" s="33" t="s">
        <v>563</v>
      </c>
      <c r="D34716" s="33" t="s">
        <v>564</v>
      </c>
      <c r="E34716" s="34">
        <v>170450</v>
      </c>
      <c r="F34716" s="35">
        <v>1.1299999999999999</v>
      </c>
      <c r="G34716" s="34">
        <v>647</v>
      </c>
    </row>
    <row r="34717" spans="1:7">
      <c r="A34717" s="32">
        <v>2018</v>
      </c>
      <c r="B34717" s="32">
        <v>50707</v>
      </c>
      <c r="C34717" s="33" t="s">
        <v>563</v>
      </c>
      <c r="D34717" s="33" t="s">
        <v>564</v>
      </c>
      <c r="E34717" s="34">
        <v>127694</v>
      </c>
      <c r="F34717" s="35">
        <v>1.1299999999999999</v>
      </c>
      <c r="G34717" s="34">
        <v>515</v>
      </c>
    </row>
    <row r="34718" spans="1:7">
      <c r="A34718" s="32">
        <v>2018</v>
      </c>
      <c r="B34718" s="32">
        <v>50776</v>
      </c>
      <c r="C34718" s="33" t="s">
        <v>565</v>
      </c>
      <c r="D34718" s="33" t="s">
        <v>566</v>
      </c>
      <c r="E34718" s="34">
        <v>226</v>
      </c>
      <c r="F34718" s="35">
        <v>6.07</v>
      </c>
      <c r="G34718" s="34" t="s">
        <v>364</v>
      </c>
    </row>
    <row r="34719" spans="1:7">
      <c r="A34719" s="32">
        <v>2018</v>
      </c>
      <c r="B34719" s="32">
        <v>50776</v>
      </c>
      <c r="C34719" s="33" t="s">
        <v>365</v>
      </c>
      <c r="D34719" s="33" t="s">
        <v>354</v>
      </c>
      <c r="E34719" s="34">
        <v>128</v>
      </c>
      <c r="F34719" s="35">
        <v>11.72</v>
      </c>
      <c r="G34719" s="34" t="s">
        <v>364</v>
      </c>
    </row>
    <row r="34720" spans="1:7">
      <c r="A34720" s="32">
        <v>2018</v>
      </c>
      <c r="B34720" s="32">
        <v>50776</v>
      </c>
      <c r="C34720" s="33" t="s">
        <v>365</v>
      </c>
      <c r="D34720" s="33" t="s">
        <v>354</v>
      </c>
      <c r="E34720" s="34">
        <v>178</v>
      </c>
      <c r="F34720" s="35">
        <v>13</v>
      </c>
      <c r="G34720" s="34" t="s">
        <v>364</v>
      </c>
    </row>
    <row r="34721" spans="1:7">
      <c r="A34721" s="32">
        <v>2018</v>
      </c>
      <c r="B34721" s="32">
        <v>50776</v>
      </c>
      <c r="C34721" s="33" t="s">
        <v>365</v>
      </c>
      <c r="D34721" s="33" t="s">
        <v>354</v>
      </c>
      <c r="E34721" s="34">
        <v>233</v>
      </c>
      <c r="F34721" s="35">
        <v>14</v>
      </c>
      <c r="G34721" s="34" t="s">
        <v>364</v>
      </c>
    </row>
    <row r="34722" spans="1:7">
      <c r="A34722" s="32">
        <v>2018</v>
      </c>
      <c r="B34722" s="32">
        <v>50776</v>
      </c>
      <c r="C34722" s="33" t="s">
        <v>365</v>
      </c>
      <c r="D34722" s="33" t="s">
        <v>354</v>
      </c>
      <c r="E34722" s="34">
        <v>236</v>
      </c>
      <c r="F34722" s="35">
        <v>10.35</v>
      </c>
      <c r="G34722" s="34" t="s">
        <v>364</v>
      </c>
    </row>
    <row r="34723" spans="1:7">
      <c r="A34723" s="32">
        <v>2018</v>
      </c>
      <c r="B34723" s="32">
        <v>50776</v>
      </c>
      <c r="C34723" s="33" t="s">
        <v>365</v>
      </c>
      <c r="D34723" s="33" t="s">
        <v>354</v>
      </c>
      <c r="E34723" s="34">
        <v>1912</v>
      </c>
      <c r="F34723" s="35">
        <v>10</v>
      </c>
      <c r="G34723" s="34" t="s">
        <v>364</v>
      </c>
    </row>
    <row r="34724" spans="1:7">
      <c r="A34724" s="32">
        <v>2018</v>
      </c>
      <c r="B34724" s="32">
        <v>50776</v>
      </c>
      <c r="C34724" s="33" t="s">
        <v>365</v>
      </c>
      <c r="D34724" s="33" t="s">
        <v>354</v>
      </c>
      <c r="E34724" s="34">
        <v>588</v>
      </c>
      <c r="F34724" s="35">
        <v>12.4</v>
      </c>
      <c r="G34724" s="34" t="s">
        <v>364</v>
      </c>
    </row>
    <row r="34725" spans="1:7">
      <c r="A34725" s="32">
        <v>2018</v>
      </c>
      <c r="B34725" s="32">
        <v>50776</v>
      </c>
      <c r="C34725" s="33" t="s">
        <v>365</v>
      </c>
      <c r="D34725" s="33" t="s">
        <v>354</v>
      </c>
      <c r="E34725" s="34">
        <v>766</v>
      </c>
      <c r="F34725" s="35">
        <v>9.56</v>
      </c>
      <c r="G34725" s="34" t="s">
        <v>364</v>
      </c>
    </row>
    <row r="34726" spans="1:7">
      <c r="A34726" s="32">
        <v>2018</v>
      </c>
      <c r="B34726" s="32">
        <v>50776</v>
      </c>
      <c r="C34726" s="33" t="s">
        <v>365</v>
      </c>
      <c r="D34726" s="33" t="s">
        <v>354</v>
      </c>
      <c r="E34726" s="34">
        <v>827</v>
      </c>
      <c r="F34726" s="35">
        <v>12</v>
      </c>
      <c r="G34726" s="34" t="s">
        <v>364</v>
      </c>
    </row>
    <row r="34727" spans="1:7">
      <c r="A34727" s="32">
        <v>2018</v>
      </c>
      <c r="B34727" s="32">
        <v>50776</v>
      </c>
      <c r="C34727" s="33" t="s">
        <v>365</v>
      </c>
      <c r="D34727" s="33" t="s">
        <v>354</v>
      </c>
      <c r="E34727" s="34">
        <v>1030</v>
      </c>
      <c r="F34727" s="35">
        <v>13.5</v>
      </c>
      <c r="G34727" s="34" t="s">
        <v>364</v>
      </c>
    </row>
    <row r="34728" spans="1:7">
      <c r="A34728" s="32">
        <v>2018</v>
      </c>
      <c r="B34728" s="32">
        <v>50776</v>
      </c>
      <c r="C34728" s="33" t="s">
        <v>365</v>
      </c>
      <c r="D34728" s="33" t="s">
        <v>354</v>
      </c>
      <c r="E34728" s="34">
        <v>1194</v>
      </c>
      <c r="F34728" s="35">
        <v>12.4</v>
      </c>
      <c r="G34728" s="34" t="s">
        <v>364</v>
      </c>
    </row>
    <row r="34729" spans="1:7">
      <c r="A34729" s="32">
        <v>2018</v>
      </c>
      <c r="B34729" s="32">
        <v>50776</v>
      </c>
      <c r="C34729" s="33" t="s">
        <v>365</v>
      </c>
      <c r="D34729" s="33" t="s">
        <v>354</v>
      </c>
      <c r="E34729" s="34">
        <v>1272</v>
      </c>
      <c r="F34729" s="35">
        <v>12</v>
      </c>
      <c r="G34729" s="34" t="s">
        <v>364</v>
      </c>
    </row>
    <row r="34730" spans="1:7">
      <c r="A34730" s="32">
        <v>2018</v>
      </c>
      <c r="B34730" s="32">
        <v>50776</v>
      </c>
      <c r="C34730" s="33" t="s">
        <v>365</v>
      </c>
      <c r="D34730" s="33" t="s">
        <v>354</v>
      </c>
      <c r="E34730" s="34">
        <v>1553</v>
      </c>
      <c r="F34730" s="35">
        <v>14</v>
      </c>
      <c r="G34730" s="34" t="s">
        <v>364</v>
      </c>
    </row>
    <row r="34731" spans="1:7">
      <c r="A34731" s="32">
        <v>2018</v>
      </c>
      <c r="B34731" s="32">
        <v>50776</v>
      </c>
      <c r="C34731" s="33" t="s">
        <v>365</v>
      </c>
      <c r="D34731" s="33" t="s">
        <v>354</v>
      </c>
      <c r="E34731" s="34">
        <v>1634</v>
      </c>
      <c r="F34731" s="35">
        <v>10.4</v>
      </c>
      <c r="G34731" s="34" t="s">
        <v>364</v>
      </c>
    </row>
    <row r="34732" spans="1:7">
      <c r="A34732" s="32">
        <v>2018</v>
      </c>
      <c r="B34732" s="32">
        <v>50776</v>
      </c>
      <c r="C34732" s="33" t="s">
        <v>365</v>
      </c>
      <c r="D34732" s="33" t="s">
        <v>354</v>
      </c>
      <c r="E34732" s="34">
        <v>1729</v>
      </c>
      <c r="F34732" s="35">
        <v>11.2</v>
      </c>
      <c r="G34732" s="34" t="s">
        <v>364</v>
      </c>
    </row>
    <row r="34733" spans="1:7">
      <c r="A34733" s="32">
        <v>2018</v>
      </c>
      <c r="B34733" s="32">
        <v>50776</v>
      </c>
      <c r="C34733" s="33" t="s">
        <v>365</v>
      </c>
      <c r="D34733" s="33" t="s">
        <v>354</v>
      </c>
      <c r="E34733" s="34">
        <v>45</v>
      </c>
      <c r="F34733" s="35">
        <v>10</v>
      </c>
      <c r="G34733" s="34" t="s">
        <v>364</v>
      </c>
    </row>
    <row r="34734" spans="1:7">
      <c r="A34734" s="32">
        <v>2018</v>
      </c>
      <c r="B34734" s="32">
        <v>50776</v>
      </c>
      <c r="C34734" s="33" t="s">
        <v>365</v>
      </c>
      <c r="D34734" s="33" t="s">
        <v>354</v>
      </c>
      <c r="E34734" s="34">
        <v>35</v>
      </c>
      <c r="F34734" s="35">
        <v>11.69</v>
      </c>
      <c r="G34734" s="34" t="s">
        <v>364</v>
      </c>
    </row>
    <row r="34735" spans="1:7">
      <c r="A34735" s="32">
        <v>2018</v>
      </c>
      <c r="B34735" s="32">
        <v>50776</v>
      </c>
      <c r="C34735" s="33" t="s">
        <v>365</v>
      </c>
      <c r="D34735" s="33" t="s">
        <v>354</v>
      </c>
      <c r="E34735" s="34">
        <v>17</v>
      </c>
      <c r="F34735" s="35">
        <v>11.65</v>
      </c>
      <c r="G34735" s="34" t="s">
        <v>364</v>
      </c>
    </row>
    <row r="34736" spans="1:7">
      <c r="A34736" s="32">
        <v>2018</v>
      </c>
      <c r="B34736" s="32">
        <v>50776</v>
      </c>
      <c r="C34736" s="33" t="s">
        <v>365</v>
      </c>
      <c r="D34736" s="33" t="s">
        <v>354</v>
      </c>
      <c r="E34736" s="34">
        <v>255</v>
      </c>
      <c r="F34736" s="35">
        <v>13.6</v>
      </c>
      <c r="G34736" s="34" t="s">
        <v>364</v>
      </c>
    </row>
    <row r="34737" spans="1:7">
      <c r="A34737" s="32">
        <v>2018</v>
      </c>
      <c r="B34737" s="32">
        <v>50806</v>
      </c>
      <c r="C34737" s="33" t="s">
        <v>563</v>
      </c>
      <c r="D34737" s="33" t="s">
        <v>564</v>
      </c>
      <c r="E34737" s="34">
        <v>66640</v>
      </c>
      <c r="F34737" s="35">
        <v>1.03</v>
      </c>
      <c r="G34737" s="34" t="s">
        <v>364</v>
      </c>
    </row>
    <row r="34738" spans="1:7">
      <c r="A34738" s="32">
        <v>2018</v>
      </c>
      <c r="B34738" s="32">
        <v>50815</v>
      </c>
      <c r="C34738" s="33" t="s">
        <v>563</v>
      </c>
      <c r="D34738" s="33" t="s">
        <v>564</v>
      </c>
      <c r="E34738" s="34">
        <v>3066617</v>
      </c>
      <c r="F34738" s="35">
        <v>1.0269999999999999</v>
      </c>
      <c r="G34738" s="34" t="s">
        <v>364</v>
      </c>
    </row>
    <row r="34739" spans="1:7">
      <c r="A34739" s="32">
        <v>2018</v>
      </c>
      <c r="B34739" s="32">
        <v>50835</v>
      </c>
      <c r="C34739" s="33" t="s">
        <v>353</v>
      </c>
      <c r="D34739" s="33" t="s">
        <v>354</v>
      </c>
      <c r="E34739" s="34">
        <v>17972</v>
      </c>
      <c r="F34739" s="35">
        <v>20.45</v>
      </c>
      <c r="G34739" s="34" t="s">
        <v>364</v>
      </c>
    </row>
    <row r="34740" spans="1:7">
      <c r="A34740" s="32">
        <v>2018</v>
      </c>
      <c r="B34740" s="32">
        <v>50835</v>
      </c>
      <c r="C34740" s="33" t="s">
        <v>563</v>
      </c>
      <c r="D34740" s="33" t="s">
        <v>564</v>
      </c>
      <c r="E34740" s="34">
        <v>66955</v>
      </c>
      <c r="F34740" s="35">
        <v>1.0529999999999999</v>
      </c>
      <c r="G34740" s="34" t="s">
        <v>364</v>
      </c>
    </row>
    <row r="34741" spans="1:7">
      <c r="A34741" s="32">
        <v>2018</v>
      </c>
      <c r="B34741" s="32">
        <v>50888</v>
      </c>
      <c r="C34741" s="33" t="s">
        <v>365</v>
      </c>
      <c r="D34741" s="33" t="s">
        <v>354</v>
      </c>
      <c r="E34741" s="34">
        <v>36646</v>
      </c>
      <c r="F34741" s="35">
        <v>11.42</v>
      </c>
      <c r="G34741" s="34" t="s">
        <v>364</v>
      </c>
    </row>
    <row r="34742" spans="1:7">
      <c r="A34742" s="32">
        <v>2018</v>
      </c>
      <c r="B34742" s="32">
        <v>50888</v>
      </c>
      <c r="C34742" s="33" t="s">
        <v>365</v>
      </c>
      <c r="D34742" s="33" t="s">
        <v>354</v>
      </c>
      <c r="E34742" s="34">
        <v>1797</v>
      </c>
      <c r="F34742" s="35">
        <v>12.4</v>
      </c>
      <c r="G34742" s="34" t="s">
        <v>364</v>
      </c>
    </row>
    <row r="34743" spans="1:7">
      <c r="A34743" s="32">
        <v>2018</v>
      </c>
      <c r="B34743" s="32">
        <v>50900</v>
      </c>
      <c r="C34743" s="33" t="s">
        <v>353</v>
      </c>
      <c r="D34743" s="33" t="s">
        <v>354</v>
      </c>
      <c r="E34743" s="34">
        <v>22376</v>
      </c>
      <c r="F34743" s="35">
        <v>26</v>
      </c>
      <c r="G34743" s="34" t="s">
        <v>364</v>
      </c>
    </row>
    <row r="34744" spans="1:7">
      <c r="A34744" s="32">
        <v>2018</v>
      </c>
      <c r="B34744" s="32">
        <v>50900</v>
      </c>
      <c r="C34744" s="33" t="s">
        <v>563</v>
      </c>
      <c r="D34744" s="33" t="s">
        <v>564</v>
      </c>
      <c r="E34744" s="34">
        <v>555236</v>
      </c>
      <c r="F34744" s="35">
        <v>1.07</v>
      </c>
      <c r="G34744" s="34" t="s">
        <v>364</v>
      </c>
    </row>
    <row r="34745" spans="1:7">
      <c r="A34745" s="32">
        <v>2018</v>
      </c>
      <c r="B34745" s="32">
        <v>50900</v>
      </c>
      <c r="C34745" s="33" t="s">
        <v>567</v>
      </c>
      <c r="D34745" s="33" t="s">
        <v>566</v>
      </c>
      <c r="E34745" s="34">
        <v>2588</v>
      </c>
      <c r="F34745" s="35">
        <v>6.3419999999999996</v>
      </c>
      <c r="G34745" s="34" t="s">
        <v>364</v>
      </c>
    </row>
    <row r="34746" spans="1:7">
      <c r="A34746" s="32">
        <v>2018</v>
      </c>
      <c r="B34746" s="32">
        <v>50949</v>
      </c>
      <c r="C34746" s="33" t="s">
        <v>563</v>
      </c>
      <c r="D34746" s="33" t="s">
        <v>564</v>
      </c>
      <c r="E34746" s="34">
        <v>119253</v>
      </c>
      <c r="F34746" s="35">
        <v>1.0229999999999999</v>
      </c>
      <c r="G34746" s="34" t="s">
        <v>364</v>
      </c>
    </row>
    <row r="34747" spans="1:7">
      <c r="A34747" s="32">
        <v>2018</v>
      </c>
      <c r="B34747" s="32">
        <v>50951</v>
      </c>
      <c r="C34747" s="33" t="s">
        <v>365</v>
      </c>
      <c r="D34747" s="33" t="s">
        <v>354</v>
      </c>
      <c r="E34747" s="34">
        <v>30470</v>
      </c>
      <c r="F34747" s="35">
        <v>11.36</v>
      </c>
      <c r="G34747" s="34" t="s">
        <v>364</v>
      </c>
    </row>
    <row r="34748" spans="1:7">
      <c r="A34748" s="32">
        <v>2018</v>
      </c>
      <c r="B34748" s="32">
        <v>50969</v>
      </c>
      <c r="C34748" s="33" t="s">
        <v>353</v>
      </c>
      <c r="D34748" s="33" t="s">
        <v>354</v>
      </c>
      <c r="E34748" s="34">
        <v>2045</v>
      </c>
      <c r="F34748" s="35">
        <v>22.5</v>
      </c>
      <c r="G34748" s="34" t="s">
        <v>364</v>
      </c>
    </row>
    <row r="34749" spans="1:7">
      <c r="A34749" s="32">
        <v>2018</v>
      </c>
      <c r="B34749" s="32">
        <v>50969</v>
      </c>
      <c r="C34749" s="33" t="s">
        <v>563</v>
      </c>
      <c r="D34749" s="33" t="s">
        <v>564</v>
      </c>
      <c r="E34749" s="34">
        <v>155135</v>
      </c>
      <c r="F34749" s="35">
        <v>1</v>
      </c>
      <c r="G34749" s="34" t="s">
        <v>364</v>
      </c>
    </row>
    <row r="34750" spans="1:7">
      <c r="A34750" s="32">
        <v>2018</v>
      </c>
      <c r="B34750" s="32">
        <v>50974</v>
      </c>
      <c r="C34750" s="33" t="s">
        <v>365</v>
      </c>
      <c r="D34750" s="33" t="s">
        <v>354</v>
      </c>
      <c r="E34750" s="34">
        <v>38602</v>
      </c>
      <c r="F34750" s="35">
        <v>10.356</v>
      </c>
      <c r="G34750" s="34" t="s">
        <v>364</v>
      </c>
    </row>
    <row r="34751" spans="1:7">
      <c r="A34751" s="32">
        <v>2018</v>
      </c>
      <c r="B34751" s="32">
        <v>50974</v>
      </c>
      <c r="C34751" s="33" t="s">
        <v>353</v>
      </c>
      <c r="D34751" s="33" t="s">
        <v>354</v>
      </c>
      <c r="E34751" s="34">
        <v>472</v>
      </c>
      <c r="F34751" s="35">
        <v>24.209</v>
      </c>
      <c r="G34751" s="34" t="s">
        <v>364</v>
      </c>
    </row>
    <row r="34752" spans="1:7">
      <c r="A34752" s="32">
        <v>2018</v>
      </c>
      <c r="B34752" s="32">
        <v>50974</v>
      </c>
      <c r="C34752" s="33" t="s">
        <v>353</v>
      </c>
      <c r="D34752" s="33" t="s">
        <v>354</v>
      </c>
      <c r="E34752" s="34">
        <v>572</v>
      </c>
      <c r="F34752" s="35">
        <v>20.402999999999999</v>
      </c>
      <c r="G34752" s="34" t="s">
        <v>364</v>
      </c>
    </row>
    <row r="34753" spans="1:7">
      <c r="A34753" s="32">
        <v>2018</v>
      </c>
      <c r="B34753" s="32">
        <v>50974</v>
      </c>
      <c r="C34753" s="33" t="s">
        <v>353</v>
      </c>
      <c r="D34753" s="33" t="s">
        <v>354</v>
      </c>
      <c r="E34753" s="34">
        <v>1712</v>
      </c>
      <c r="F34753" s="35">
        <v>21.617999999999999</v>
      </c>
      <c r="G34753" s="34" t="s">
        <v>364</v>
      </c>
    </row>
    <row r="34754" spans="1:7">
      <c r="A34754" s="32">
        <v>2018</v>
      </c>
      <c r="B34754" s="32">
        <v>50974</v>
      </c>
      <c r="C34754" s="33" t="s">
        <v>353</v>
      </c>
      <c r="D34754" s="33" t="s">
        <v>354</v>
      </c>
      <c r="E34754" s="34">
        <v>190</v>
      </c>
      <c r="F34754" s="35">
        <v>23.89</v>
      </c>
      <c r="G34754" s="34" t="s">
        <v>364</v>
      </c>
    </row>
    <row r="34755" spans="1:7">
      <c r="A34755" s="32">
        <v>2018</v>
      </c>
      <c r="B34755" s="32">
        <v>50974</v>
      </c>
      <c r="C34755" s="33" t="s">
        <v>353</v>
      </c>
      <c r="D34755" s="33" t="s">
        <v>354</v>
      </c>
      <c r="E34755" s="34">
        <v>126</v>
      </c>
      <c r="F34755" s="35">
        <v>25.757000000000001</v>
      </c>
      <c r="G34755" s="34" t="s">
        <v>364</v>
      </c>
    </row>
    <row r="34756" spans="1:7">
      <c r="A34756" s="32">
        <v>2018</v>
      </c>
      <c r="B34756" s="32">
        <v>50974</v>
      </c>
      <c r="C34756" s="33" t="s">
        <v>353</v>
      </c>
      <c r="D34756" s="33" t="s">
        <v>354</v>
      </c>
      <c r="E34756" s="34">
        <v>20</v>
      </c>
      <c r="F34756" s="35">
        <v>22.186</v>
      </c>
      <c r="G34756" s="34" t="s">
        <v>364</v>
      </c>
    </row>
    <row r="34757" spans="1:7">
      <c r="A34757" s="32">
        <v>2018</v>
      </c>
      <c r="B34757" s="32">
        <v>50974</v>
      </c>
      <c r="C34757" s="33" t="s">
        <v>565</v>
      </c>
      <c r="D34757" s="33" t="s">
        <v>566</v>
      </c>
      <c r="E34757" s="34">
        <v>370</v>
      </c>
      <c r="F34757" s="35">
        <v>5.774</v>
      </c>
      <c r="G34757" s="34" t="s">
        <v>364</v>
      </c>
    </row>
    <row r="34758" spans="1:7">
      <c r="A34758" s="32">
        <v>2018</v>
      </c>
      <c r="B34758" s="32">
        <v>50974</v>
      </c>
      <c r="C34758" s="33" t="s">
        <v>365</v>
      </c>
      <c r="D34758" s="33" t="s">
        <v>354</v>
      </c>
      <c r="E34758" s="34">
        <v>581</v>
      </c>
      <c r="F34758" s="35">
        <v>11.208</v>
      </c>
      <c r="G34758" s="34" t="s">
        <v>364</v>
      </c>
    </row>
    <row r="34759" spans="1:7">
      <c r="A34759" s="32">
        <v>2018</v>
      </c>
      <c r="B34759" s="32">
        <v>50974</v>
      </c>
      <c r="C34759" s="33" t="s">
        <v>365</v>
      </c>
      <c r="D34759" s="33" t="s">
        <v>354</v>
      </c>
      <c r="E34759" s="34">
        <v>127</v>
      </c>
      <c r="F34759" s="35">
        <v>16.568999999999999</v>
      </c>
      <c r="G34759" s="34" t="s">
        <v>364</v>
      </c>
    </row>
    <row r="34760" spans="1:7">
      <c r="A34760" s="32">
        <v>2018</v>
      </c>
      <c r="B34760" s="32">
        <v>50974</v>
      </c>
      <c r="C34760" s="33" t="s">
        <v>365</v>
      </c>
      <c r="D34760" s="33" t="s">
        <v>354</v>
      </c>
      <c r="E34760" s="34">
        <v>61</v>
      </c>
      <c r="F34760" s="35">
        <v>15.105</v>
      </c>
      <c r="G34760" s="34" t="s">
        <v>364</v>
      </c>
    </row>
    <row r="34761" spans="1:7">
      <c r="A34761" s="32">
        <v>2018</v>
      </c>
      <c r="B34761" s="32">
        <v>50974</v>
      </c>
      <c r="C34761" s="33" t="s">
        <v>365</v>
      </c>
      <c r="D34761" s="33" t="s">
        <v>354</v>
      </c>
      <c r="E34761" s="34">
        <v>783</v>
      </c>
      <c r="F34761" s="35">
        <v>13.785</v>
      </c>
      <c r="G34761" s="34" t="s">
        <v>364</v>
      </c>
    </row>
    <row r="34762" spans="1:7">
      <c r="A34762" s="32">
        <v>2018</v>
      </c>
      <c r="B34762" s="32">
        <v>50974</v>
      </c>
      <c r="C34762" s="33" t="s">
        <v>365</v>
      </c>
      <c r="D34762" s="33" t="s">
        <v>354</v>
      </c>
      <c r="E34762" s="34">
        <v>2206</v>
      </c>
      <c r="F34762" s="35">
        <v>11.114000000000001</v>
      </c>
      <c r="G34762" s="34" t="s">
        <v>364</v>
      </c>
    </row>
    <row r="34763" spans="1:7">
      <c r="A34763" s="32">
        <v>2018</v>
      </c>
      <c r="B34763" s="32">
        <v>50974</v>
      </c>
      <c r="C34763" s="33" t="s">
        <v>365</v>
      </c>
      <c r="D34763" s="33" t="s">
        <v>354</v>
      </c>
      <c r="E34763" s="34">
        <v>2961</v>
      </c>
      <c r="F34763" s="35">
        <v>13.029</v>
      </c>
      <c r="G34763" s="34" t="s">
        <v>364</v>
      </c>
    </row>
    <row r="34764" spans="1:7">
      <c r="A34764" s="32">
        <v>2018</v>
      </c>
      <c r="B34764" s="32">
        <v>50974</v>
      </c>
      <c r="C34764" s="33" t="s">
        <v>365</v>
      </c>
      <c r="D34764" s="33" t="s">
        <v>354</v>
      </c>
      <c r="E34764" s="34">
        <v>5879</v>
      </c>
      <c r="F34764" s="35">
        <v>13.007999999999999</v>
      </c>
      <c r="G34764" s="34" t="s">
        <v>364</v>
      </c>
    </row>
    <row r="34765" spans="1:7">
      <c r="A34765" s="32">
        <v>2018</v>
      </c>
      <c r="B34765" s="32">
        <v>51030</v>
      </c>
      <c r="C34765" s="33" t="s">
        <v>565</v>
      </c>
      <c r="D34765" s="33" t="s">
        <v>566</v>
      </c>
      <c r="E34765" s="34">
        <v>2689</v>
      </c>
      <c r="F34765" s="35">
        <v>5.79</v>
      </c>
      <c r="G34765" s="34" t="s">
        <v>364</v>
      </c>
    </row>
    <row r="34766" spans="1:7">
      <c r="A34766" s="32">
        <v>2018</v>
      </c>
      <c r="B34766" s="32">
        <v>51030</v>
      </c>
      <c r="C34766" s="33" t="s">
        <v>563</v>
      </c>
      <c r="D34766" s="33" t="s">
        <v>564</v>
      </c>
      <c r="E34766" s="34">
        <v>124198</v>
      </c>
      <c r="F34766" s="35">
        <v>1.028</v>
      </c>
      <c r="G34766" s="34" t="s">
        <v>364</v>
      </c>
    </row>
    <row r="34767" spans="1:7">
      <c r="A34767" s="32">
        <v>2018</v>
      </c>
      <c r="B34767" s="32">
        <v>51030</v>
      </c>
      <c r="C34767" s="33" t="s">
        <v>563</v>
      </c>
      <c r="D34767" s="33" t="s">
        <v>564</v>
      </c>
      <c r="E34767" s="34">
        <v>214487</v>
      </c>
      <c r="F34767" s="35">
        <v>1.028</v>
      </c>
      <c r="G34767" s="34" t="s">
        <v>364</v>
      </c>
    </row>
    <row r="34768" spans="1:7">
      <c r="A34768" s="32">
        <v>2018</v>
      </c>
      <c r="B34768" s="32">
        <v>52006</v>
      </c>
      <c r="C34768" s="33" t="s">
        <v>563</v>
      </c>
      <c r="D34768" s="33" t="s">
        <v>564</v>
      </c>
      <c r="E34768" s="34">
        <v>692610</v>
      </c>
      <c r="F34768" s="35">
        <v>1.05</v>
      </c>
      <c r="G34768" s="34" t="s">
        <v>364</v>
      </c>
    </row>
    <row r="34769" spans="1:7">
      <c r="A34769" s="32">
        <v>2018</v>
      </c>
      <c r="B34769" s="32">
        <v>52007</v>
      </c>
      <c r="C34769" s="33" t="s">
        <v>565</v>
      </c>
      <c r="D34769" s="33" t="s">
        <v>566</v>
      </c>
      <c r="E34769" s="34">
        <v>73</v>
      </c>
      <c r="F34769" s="35">
        <v>5.88</v>
      </c>
      <c r="G34769" s="34">
        <v>1365.6</v>
      </c>
    </row>
    <row r="34770" spans="1:7">
      <c r="A34770" s="32">
        <v>2018</v>
      </c>
      <c r="B34770" s="32">
        <v>52019</v>
      </c>
      <c r="C34770" s="33" t="s">
        <v>563</v>
      </c>
      <c r="D34770" s="33" t="s">
        <v>564</v>
      </c>
      <c r="E34770" s="34">
        <v>3150211</v>
      </c>
      <c r="F34770" s="35">
        <v>1.046</v>
      </c>
      <c r="G34770" s="34" t="s">
        <v>364</v>
      </c>
    </row>
    <row r="34771" spans="1:7">
      <c r="A34771" s="32">
        <v>2018</v>
      </c>
      <c r="B34771" s="32">
        <v>52019</v>
      </c>
      <c r="C34771" s="33" t="s">
        <v>565</v>
      </c>
      <c r="D34771" s="33" t="s">
        <v>566</v>
      </c>
      <c r="E34771" s="34">
        <v>11483</v>
      </c>
      <c r="F34771" s="35">
        <v>5.7990000000000004</v>
      </c>
      <c r="G34771" s="34" t="s">
        <v>364</v>
      </c>
    </row>
    <row r="34772" spans="1:7">
      <c r="A34772" s="32">
        <v>2018</v>
      </c>
      <c r="B34772" s="32">
        <v>52087</v>
      </c>
      <c r="C34772" s="33" t="s">
        <v>565</v>
      </c>
      <c r="D34772" s="33" t="s">
        <v>566</v>
      </c>
      <c r="E34772" s="34">
        <v>3239</v>
      </c>
      <c r="F34772" s="35">
        <v>5.88</v>
      </c>
      <c r="G34772" s="34">
        <v>1222.4000000000001</v>
      </c>
    </row>
    <row r="34773" spans="1:7">
      <c r="A34773" s="32">
        <v>2018</v>
      </c>
      <c r="B34773" s="32">
        <v>52087</v>
      </c>
      <c r="C34773" s="33" t="s">
        <v>565</v>
      </c>
      <c r="D34773" s="33" t="s">
        <v>566</v>
      </c>
      <c r="E34773" s="34">
        <v>1367</v>
      </c>
      <c r="F34773" s="35">
        <v>5.88</v>
      </c>
      <c r="G34773" s="34">
        <v>1376.4</v>
      </c>
    </row>
    <row r="34774" spans="1:7">
      <c r="A34774" s="32">
        <v>2018</v>
      </c>
      <c r="B34774" s="32">
        <v>52087</v>
      </c>
      <c r="C34774" s="33" t="s">
        <v>565</v>
      </c>
      <c r="D34774" s="33" t="s">
        <v>566</v>
      </c>
      <c r="E34774" s="34">
        <v>1375</v>
      </c>
      <c r="F34774" s="35">
        <v>5.88</v>
      </c>
      <c r="G34774" s="34">
        <v>1474.8</v>
      </c>
    </row>
    <row r="34775" spans="1:7">
      <c r="A34775" s="32">
        <v>2018</v>
      </c>
      <c r="B34775" s="32">
        <v>52087</v>
      </c>
      <c r="C34775" s="33" t="s">
        <v>565</v>
      </c>
      <c r="D34775" s="33" t="s">
        <v>566</v>
      </c>
      <c r="E34775" s="34">
        <v>1711</v>
      </c>
      <c r="F34775" s="35">
        <v>5.88</v>
      </c>
      <c r="G34775" s="34">
        <v>1464.6</v>
      </c>
    </row>
    <row r="34776" spans="1:7">
      <c r="A34776" s="32">
        <v>2018</v>
      </c>
      <c r="B34776" s="32">
        <v>52087</v>
      </c>
      <c r="C34776" s="33" t="s">
        <v>563</v>
      </c>
      <c r="D34776" s="33" t="s">
        <v>564</v>
      </c>
      <c r="E34776" s="34">
        <v>1835</v>
      </c>
      <c r="F34776" s="35">
        <v>1.091</v>
      </c>
      <c r="G34776" s="34">
        <v>901.4</v>
      </c>
    </row>
    <row r="34777" spans="1:7">
      <c r="A34777" s="32">
        <v>2018</v>
      </c>
      <c r="B34777" s="32">
        <v>52087</v>
      </c>
      <c r="C34777" s="33" t="s">
        <v>563</v>
      </c>
      <c r="D34777" s="33" t="s">
        <v>564</v>
      </c>
      <c r="E34777" s="34">
        <v>8865</v>
      </c>
      <c r="F34777" s="35">
        <v>1.081</v>
      </c>
      <c r="G34777" s="34">
        <v>572.70000000000005</v>
      </c>
    </row>
    <row r="34778" spans="1:7">
      <c r="A34778" s="32">
        <v>2018</v>
      </c>
      <c r="B34778" s="32">
        <v>52087</v>
      </c>
      <c r="C34778" s="33" t="s">
        <v>563</v>
      </c>
      <c r="D34778" s="33" t="s">
        <v>564</v>
      </c>
      <c r="E34778" s="34">
        <v>13243</v>
      </c>
      <c r="F34778" s="35">
        <v>1.077</v>
      </c>
      <c r="G34778" s="34">
        <v>420</v>
      </c>
    </row>
    <row r="34779" spans="1:7">
      <c r="A34779" s="32">
        <v>2018</v>
      </c>
      <c r="B34779" s="32">
        <v>52087</v>
      </c>
      <c r="C34779" s="33" t="s">
        <v>563</v>
      </c>
      <c r="D34779" s="33" t="s">
        <v>564</v>
      </c>
      <c r="E34779" s="34">
        <v>19827</v>
      </c>
      <c r="F34779" s="35">
        <v>1.0720000000000001</v>
      </c>
      <c r="G34779" s="34">
        <v>325.7</v>
      </c>
    </row>
    <row r="34780" spans="1:7">
      <c r="A34780" s="32">
        <v>2018</v>
      </c>
      <c r="B34780" s="32">
        <v>52087</v>
      </c>
      <c r="C34780" s="33" t="s">
        <v>563</v>
      </c>
      <c r="D34780" s="33" t="s">
        <v>564</v>
      </c>
      <c r="E34780" s="34">
        <v>23834</v>
      </c>
      <c r="F34780" s="35">
        <v>1.0720000000000001</v>
      </c>
      <c r="G34780" s="34">
        <v>383.8</v>
      </c>
    </row>
    <row r="34781" spans="1:7">
      <c r="A34781" s="32">
        <v>2018</v>
      </c>
      <c r="B34781" s="32">
        <v>52087</v>
      </c>
      <c r="C34781" s="33" t="s">
        <v>563</v>
      </c>
      <c r="D34781" s="33" t="s">
        <v>564</v>
      </c>
      <c r="E34781" s="34">
        <v>28201</v>
      </c>
      <c r="F34781" s="35">
        <v>1.0720000000000001</v>
      </c>
      <c r="G34781" s="34">
        <v>376.9</v>
      </c>
    </row>
    <row r="34782" spans="1:7">
      <c r="A34782" s="32">
        <v>2018</v>
      </c>
      <c r="B34782" s="32">
        <v>52087</v>
      </c>
      <c r="C34782" s="33" t="s">
        <v>563</v>
      </c>
      <c r="D34782" s="33" t="s">
        <v>564</v>
      </c>
      <c r="E34782" s="34">
        <v>32223</v>
      </c>
      <c r="F34782" s="35">
        <v>1.0740000000000001</v>
      </c>
      <c r="G34782" s="34">
        <v>353.5</v>
      </c>
    </row>
    <row r="34783" spans="1:7">
      <c r="A34783" s="32">
        <v>2018</v>
      </c>
      <c r="B34783" s="32">
        <v>52087</v>
      </c>
      <c r="C34783" s="33" t="s">
        <v>563</v>
      </c>
      <c r="D34783" s="33" t="s">
        <v>564</v>
      </c>
      <c r="E34783" s="34">
        <v>56050</v>
      </c>
      <c r="F34783" s="35">
        <v>1.0840000000000001</v>
      </c>
      <c r="G34783" s="34">
        <v>369</v>
      </c>
    </row>
    <row r="34784" spans="1:7">
      <c r="A34784" s="32">
        <v>2018</v>
      </c>
      <c r="B34784" s="32">
        <v>52088</v>
      </c>
      <c r="C34784" s="33" t="s">
        <v>563</v>
      </c>
      <c r="D34784" s="33" t="s">
        <v>564</v>
      </c>
      <c r="E34784" s="34">
        <v>912062</v>
      </c>
      <c r="F34784" s="35">
        <v>1.0469999999999999</v>
      </c>
      <c r="G34784" s="34" t="s">
        <v>364</v>
      </c>
    </row>
    <row r="34785" spans="1:7">
      <c r="A34785" s="32">
        <v>2018</v>
      </c>
      <c r="B34785" s="32">
        <v>52120</v>
      </c>
      <c r="C34785" s="33" t="s">
        <v>563</v>
      </c>
      <c r="D34785" s="33" t="s">
        <v>564</v>
      </c>
      <c r="E34785" s="34">
        <v>3284040</v>
      </c>
      <c r="F34785" s="35">
        <v>1.03</v>
      </c>
      <c r="G34785" s="34" t="s">
        <v>364</v>
      </c>
    </row>
    <row r="34786" spans="1:7">
      <c r="A34786" s="32">
        <v>2018</v>
      </c>
      <c r="B34786" s="32">
        <v>52169</v>
      </c>
      <c r="C34786" s="33" t="s">
        <v>563</v>
      </c>
      <c r="D34786" s="33" t="s">
        <v>564</v>
      </c>
      <c r="E34786" s="34">
        <v>826368</v>
      </c>
      <c r="F34786" s="35">
        <v>1.034</v>
      </c>
      <c r="G34786" s="34" t="s">
        <v>364</v>
      </c>
    </row>
    <row r="34787" spans="1:7">
      <c r="A34787" s="32">
        <v>2018</v>
      </c>
      <c r="B34787" s="32">
        <v>52176</v>
      </c>
      <c r="C34787" s="33" t="s">
        <v>563</v>
      </c>
      <c r="D34787" s="33" t="s">
        <v>564</v>
      </c>
      <c r="E34787" s="34">
        <v>242955</v>
      </c>
      <c r="F34787" s="35">
        <v>1.0249999999999999</v>
      </c>
      <c r="G34787" s="34" t="s">
        <v>364</v>
      </c>
    </row>
    <row r="34788" spans="1:7">
      <c r="A34788" s="32">
        <v>2018</v>
      </c>
      <c r="B34788" s="32">
        <v>54041</v>
      </c>
      <c r="C34788" s="33" t="s">
        <v>563</v>
      </c>
      <c r="D34788" s="33" t="s">
        <v>564</v>
      </c>
      <c r="E34788" s="34">
        <v>112807</v>
      </c>
      <c r="F34788" s="35">
        <v>1.0309999999999999</v>
      </c>
      <c r="G34788" s="34" t="s">
        <v>364</v>
      </c>
    </row>
    <row r="34789" spans="1:7">
      <c r="A34789" s="32">
        <v>2018</v>
      </c>
      <c r="B34789" s="32">
        <v>54081</v>
      </c>
      <c r="C34789" s="33" t="s">
        <v>353</v>
      </c>
      <c r="D34789" s="33" t="s">
        <v>354</v>
      </c>
      <c r="E34789" s="34">
        <v>11146</v>
      </c>
      <c r="F34789" s="35">
        <v>26.12</v>
      </c>
      <c r="G34789" s="34" t="s">
        <v>364</v>
      </c>
    </row>
    <row r="34790" spans="1:7">
      <c r="A34790" s="32">
        <v>2018</v>
      </c>
      <c r="B34790" s="32">
        <v>54081</v>
      </c>
      <c r="C34790" s="33" t="s">
        <v>353</v>
      </c>
      <c r="D34790" s="33" t="s">
        <v>354</v>
      </c>
      <c r="E34790" s="34">
        <v>10461</v>
      </c>
      <c r="F34790" s="35">
        <v>25.25</v>
      </c>
      <c r="G34790" s="34" t="s">
        <v>364</v>
      </c>
    </row>
    <row r="34791" spans="1:7">
      <c r="A34791" s="32">
        <v>2018</v>
      </c>
      <c r="B34791" s="32">
        <v>54087</v>
      </c>
      <c r="C34791" s="33" t="s">
        <v>563</v>
      </c>
      <c r="D34791" s="33" t="s">
        <v>564</v>
      </c>
      <c r="E34791" s="34">
        <v>57199</v>
      </c>
      <c r="F34791" s="35">
        <v>1.05</v>
      </c>
      <c r="G34791" s="34" t="s">
        <v>364</v>
      </c>
    </row>
    <row r="34792" spans="1:7">
      <c r="A34792" s="32">
        <v>2018</v>
      </c>
      <c r="B34792" s="32">
        <v>54101</v>
      </c>
      <c r="C34792" s="33" t="s">
        <v>353</v>
      </c>
      <c r="D34792" s="33" t="s">
        <v>354</v>
      </c>
      <c r="E34792" s="34">
        <v>2697</v>
      </c>
      <c r="F34792" s="35">
        <v>25.175999999999998</v>
      </c>
      <c r="G34792" s="34" t="s">
        <v>364</v>
      </c>
    </row>
    <row r="34793" spans="1:7">
      <c r="A34793" s="32">
        <v>2018</v>
      </c>
      <c r="B34793" s="32">
        <v>54101</v>
      </c>
      <c r="C34793" s="33" t="s">
        <v>353</v>
      </c>
      <c r="D34793" s="33" t="s">
        <v>354</v>
      </c>
      <c r="E34793" s="34">
        <v>10915</v>
      </c>
      <c r="F34793" s="35">
        <v>24.318000000000001</v>
      </c>
      <c r="G34793" s="34" t="s">
        <v>364</v>
      </c>
    </row>
    <row r="34794" spans="1:7">
      <c r="A34794" s="32">
        <v>2018</v>
      </c>
      <c r="B34794" s="32">
        <v>54101</v>
      </c>
      <c r="C34794" s="33" t="s">
        <v>565</v>
      </c>
      <c r="D34794" s="33" t="s">
        <v>566</v>
      </c>
      <c r="E34794" s="34">
        <v>3495</v>
      </c>
      <c r="F34794" s="35">
        <v>5.7960000000000003</v>
      </c>
      <c r="G34794" s="34" t="s">
        <v>364</v>
      </c>
    </row>
    <row r="34795" spans="1:7">
      <c r="A34795" s="32">
        <v>2018</v>
      </c>
      <c r="B34795" s="32">
        <v>54101</v>
      </c>
      <c r="C34795" s="33" t="s">
        <v>563</v>
      </c>
      <c r="D34795" s="33" t="s">
        <v>564</v>
      </c>
      <c r="E34795" s="34">
        <v>305683</v>
      </c>
      <c r="F34795" s="35">
        <v>1</v>
      </c>
      <c r="G34795" s="34" t="s">
        <v>364</v>
      </c>
    </row>
    <row r="34796" spans="1:7">
      <c r="A34796" s="32">
        <v>2018</v>
      </c>
      <c r="B34796" s="32">
        <v>54101</v>
      </c>
      <c r="C34796" s="33" t="s">
        <v>567</v>
      </c>
      <c r="D34796" s="33" t="s">
        <v>566</v>
      </c>
      <c r="E34796" s="34">
        <v>6561</v>
      </c>
      <c r="F34796" s="35">
        <v>6.2969999999999997</v>
      </c>
      <c r="G34796" s="34" t="s">
        <v>364</v>
      </c>
    </row>
    <row r="34797" spans="1:7">
      <c r="A34797" s="32">
        <v>2018</v>
      </c>
      <c r="B34797" s="32">
        <v>54104</v>
      </c>
      <c r="C34797" s="33" t="s">
        <v>353</v>
      </c>
      <c r="D34797" s="33" t="s">
        <v>354</v>
      </c>
      <c r="E34797" s="34">
        <v>6334</v>
      </c>
      <c r="F34797" s="35">
        <v>24</v>
      </c>
      <c r="G34797" s="34" t="s">
        <v>364</v>
      </c>
    </row>
    <row r="34798" spans="1:7">
      <c r="A34798" s="32">
        <v>2018</v>
      </c>
      <c r="B34798" s="32">
        <v>54104</v>
      </c>
      <c r="C34798" s="33" t="s">
        <v>563</v>
      </c>
      <c r="D34798" s="33" t="s">
        <v>564</v>
      </c>
      <c r="E34798" s="34">
        <v>245129</v>
      </c>
      <c r="F34798" s="35">
        <v>1.0249999999999999</v>
      </c>
      <c r="G34798" s="34" t="s">
        <v>364</v>
      </c>
    </row>
    <row r="34799" spans="1:7">
      <c r="A34799" s="32">
        <v>2018</v>
      </c>
      <c r="B34799" s="32">
        <v>54304</v>
      </c>
      <c r="C34799" s="33" t="s">
        <v>353</v>
      </c>
      <c r="D34799" s="33" t="s">
        <v>354</v>
      </c>
      <c r="E34799" s="34">
        <v>11799</v>
      </c>
      <c r="F34799" s="35">
        <v>24.12</v>
      </c>
      <c r="G34799" s="34" t="s">
        <v>364</v>
      </c>
    </row>
    <row r="34800" spans="1:7">
      <c r="A34800" s="32">
        <v>2018</v>
      </c>
      <c r="B34800" s="32">
        <v>54304</v>
      </c>
      <c r="C34800" s="33" t="s">
        <v>353</v>
      </c>
      <c r="D34800" s="33" t="s">
        <v>354</v>
      </c>
      <c r="E34800" s="34">
        <v>11822</v>
      </c>
      <c r="F34800" s="35">
        <v>24.02</v>
      </c>
      <c r="G34800" s="34" t="s">
        <v>364</v>
      </c>
    </row>
    <row r="34801" spans="1:7">
      <c r="A34801" s="32">
        <v>2018</v>
      </c>
      <c r="B34801" s="32">
        <v>54304</v>
      </c>
      <c r="C34801" s="33" t="s">
        <v>565</v>
      </c>
      <c r="D34801" s="33" t="s">
        <v>566</v>
      </c>
      <c r="E34801" s="34">
        <v>179</v>
      </c>
      <c r="F34801" s="35">
        <v>5.88</v>
      </c>
      <c r="G34801" s="34" t="s">
        <v>364</v>
      </c>
    </row>
    <row r="34802" spans="1:7">
      <c r="A34802" s="32">
        <v>2018</v>
      </c>
      <c r="B34802" s="32">
        <v>54304</v>
      </c>
      <c r="C34802" s="33" t="s">
        <v>565</v>
      </c>
      <c r="D34802" s="33" t="s">
        <v>566</v>
      </c>
      <c r="E34802" s="34">
        <v>179</v>
      </c>
      <c r="F34802" s="35">
        <v>5.88</v>
      </c>
      <c r="G34802" s="34" t="s">
        <v>364</v>
      </c>
    </row>
    <row r="34803" spans="1:7">
      <c r="A34803" s="32">
        <v>2018</v>
      </c>
      <c r="B34803" s="32">
        <v>54304</v>
      </c>
      <c r="C34803" s="33" t="s">
        <v>565</v>
      </c>
      <c r="D34803" s="33" t="s">
        <v>566</v>
      </c>
      <c r="E34803" s="34">
        <v>179</v>
      </c>
      <c r="F34803" s="35">
        <v>5.88</v>
      </c>
      <c r="G34803" s="34" t="s">
        <v>364</v>
      </c>
    </row>
    <row r="34804" spans="1:7">
      <c r="A34804" s="32">
        <v>2018</v>
      </c>
      <c r="B34804" s="32">
        <v>54304</v>
      </c>
      <c r="C34804" s="33" t="s">
        <v>565</v>
      </c>
      <c r="D34804" s="33" t="s">
        <v>566</v>
      </c>
      <c r="E34804" s="34">
        <v>179</v>
      </c>
      <c r="F34804" s="35">
        <v>5.88</v>
      </c>
      <c r="G34804" s="34" t="s">
        <v>364</v>
      </c>
    </row>
    <row r="34805" spans="1:7">
      <c r="A34805" s="32">
        <v>2018</v>
      </c>
      <c r="B34805" s="32">
        <v>54304</v>
      </c>
      <c r="C34805" s="33" t="s">
        <v>565</v>
      </c>
      <c r="D34805" s="33" t="s">
        <v>566</v>
      </c>
      <c r="E34805" s="34">
        <v>179</v>
      </c>
      <c r="F34805" s="35">
        <v>5.88</v>
      </c>
      <c r="G34805" s="34" t="s">
        <v>364</v>
      </c>
    </row>
    <row r="34806" spans="1:7">
      <c r="A34806" s="32">
        <v>2018</v>
      </c>
      <c r="B34806" s="32">
        <v>54304</v>
      </c>
      <c r="C34806" s="33" t="s">
        <v>565</v>
      </c>
      <c r="D34806" s="33" t="s">
        <v>566</v>
      </c>
      <c r="E34806" s="34">
        <v>179</v>
      </c>
      <c r="F34806" s="35">
        <v>5.88</v>
      </c>
      <c r="G34806" s="34" t="s">
        <v>364</v>
      </c>
    </row>
    <row r="34807" spans="1:7">
      <c r="A34807" s="32">
        <v>2018</v>
      </c>
      <c r="B34807" s="32">
        <v>54324</v>
      </c>
      <c r="C34807" s="33" t="s">
        <v>565</v>
      </c>
      <c r="D34807" s="33" t="s">
        <v>566</v>
      </c>
      <c r="E34807" s="34">
        <v>2689</v>
      </c>
      <c r="F34807" s="35">
        <v>5.79</v>
      </c>
      <c r="G34807" s="34" t="s">
        <v>364</v>
      </c>
    </row>
    <row r="34808" spans="1:7">
      <c r="A34808" s="32">
        <v>2018</v>
      </c>
      <c r="B34808" s="32">
        <v>54324</v>
      </c>
      <c r="C34808" s="33" t="s">
        <v>563</v>
      </c>
      <c r="D34808" s="33" t="s">
        <v>564</v>
      </c>
      <c r="E34808" s="34">
        <v>41205</v>
      </c>
      <c r="F34808" s="35">
        <v>1.028</v>
      </c>
      <c r="G34808" s="34" t="s">
        <v>364</v>
      </c>
    </row>
    <row r="34809" spans="1:7">
      <c r="A34809" s="32">
        <v>2018</v>
      </c>
      <c r="B34809" s="32">
        <v>54324</v>
      </c>
      <c r="C34809" s="33" t="s">
        <v>563</v>
      </c>
      <c r="D34809" s="33" t="s">
        <v>564</v>
      </c>
      <c r="E34809" s="34">
        <v>71994</v>
      </c>
      <c r="F34809" s="35">
        <v>1.028</v>
      </c>
      <c r="G34809" s="34" t="s">
        <v>364</v>
      </c>
    </row>
    <row r="34810" spans="1:7">
      <c r="A34810" s="32">
        <v>2018</v>
      </c>
      <c r="B34810" s="32">
        <v>54537</v>
      </c>
      <c r="C34810" s="33" t="s">
        <v>563</v>
      </c>
      <c r="D34810" s="33" t="s">
        <v>564</v>
      </c>
      <c r="E34810" s="34">
        <v>20664</v>
      </c>
      <c r="F34810" s="35">
        <v>1.1020000000000001</v>
      </c>
      <c r="G34810" s="34">
        <v>252.5</v>
      </c>
    </row>
    <row r="34811" spans="1:7">
      <c r="A34811" s="32">
        <v>2018</v>
      </c>
      <c r="B34811" s="32">
        <v>54537</v>
      </c>
      <c r="C34811" s="33" t="s">
        <v>563</v>
      </c>
      <c r="D34811" s="33" t="s">
        <v>564</v>
      </c>
      <c r="E34811" s="34">
        <v>417908</v>
      </c>
      <c r="F34811" s="35">
        <v>1.1020000000000001</v>
      </c>
      <c r="G34811" s="34">
        <v>999.9</v>
      </c>
    </row>
    <row r="34812" spans="1:7">
      <c r="A34812" s="32">
        <v>2018</v>
      </c>
      <c r="B34812" s="32">
        <v>54538</v>
      </c>
      <c r="C34812" s="33" t="s">
        <v>563</v>
      </c>
      <c r="D34812" s="33" t="s">
        <v>564</v>
      </c>
      <c r="E34812" s="34">
        <v>169945</v>
      </c>
      <c r="F34812" s="35">
        <v>1.018</v>
      </c>
      <c r="G34812" s="34">
        <v>372.1</v>
      </c>
    </row>
    <row r="34813" spans="1:7">
      <c r="A34813" s="32">
        <v>2018</v>
      </c>
      <c r="B34813" s="32">
        <v>54538</v>
      </c>
      <c r="C34813" s="33" t="s">
        <v>565</v>
      </c>
      <c r="D34813" s="33" t="s">
        <v>566</v>
      </c>
      <c r="E34813" s="34">
        <v>6121</v>
      </c>
      <c r="F34813" s="35">
        <v>5.8</v>
      </c>
      <c r="G34813" s="34">
        <v>1386.6</v>
      </c>
    </row>
    <row r="34814" spans="1:7">
      <c r="A34814" s="32">
        <v>2018</v>
      </c>
      <c r="B34814" s="32">
        <v>54547</v>
      </c>
      <c r="C34814" s="33" t="s">
        <v>563</v>
      </c>
      <c r="D34814" s="33" t="s">
        <v>564</v>
      </c>
      <c r="E34814" s="34">
        <v>2520684</v>
      </c>
      <c r="F34814" s="35">
        <v>1.0289999999999999</v>
      </c>
      <c r="G34814" s="34" t="s">
        <v>364</v>
      </c>
    </row>
    <row r="34815" spans="1:7">
      <c r="A34815" s="32">
        <v>2018</v>
      </c>
      <c r="B34815" s="32">
        <v>54574</v>
      </c>
      <c r="C34815" s="33" t="s">
        <v>563</v>
      </c>
      <c r="D34815" s="33" t="s">
        <v>564</v>
      </c>
      <c r="E34815" s="34">
        <v>154537</v>
      </c>
      <c r="F34815" s="35">
        <v>1.032</v>
      </c>
      <c r="G34815" s="34" t="s">
        <v>364</v>
      </c>
    </row>
    <row r="34816" spans="1:7">
      <c r="A34816" s="32">
        <v>2018</v>
      </c>
      <c r="B34816" s="32">
        <v>54634</v>
      </c>
      <c r="C34816" s="33" t="s">
        <v>365</v>
      </c>
      <c r="D34816" s="33" t="s">
        <v>354</v>
      </c>
      <c r="E34816" s="34">
        <v>137587</v>
      </c>
      <c r="F34816" s="35">
        <v>6.47</v>
      </c>
      <c r="G34816" s="34" t="s">
        <v>364</v>
      </c>
    </row>
    <row r="34817" spans="1:7">
      <c r="A34817" s="32">
        <v>2018</v>
      </c>
      <c r="B34817" s="32">
        <v>54634</v>
      </c>
      <c r="C34817" s="33" t="s">
        <v>565</v>
      </c>
      <c r="D34817" s="33" t="s">
        <v>566</v>
      </c>
      <c r="E34817" s="34">
        <v>452</v>
      </c>
      <c r="F34817" s="35">
        <v>5.88</v>
      </c>
      <c r="G34817" s="34" t="s">
        <v>364</v>
      </c>
    </row>
    <row r="34818" spans="1:7">
      <c r="A34818" s="32">
        <v>2018</v>
      </c>
      <c r="B34818" s="32">
        <v>54640</v>
      </c>
      <c r="C34818" s="33" t="s">
        <v>565</v>
      </c>
      <c r="D34818" s="33" t="s">
        <v>566</v>
      </c>
      <c r="E34818" s="34">
        <v>11</v>
      </c>
      <c r="F34818" s="35">
        <v>5.8380000000000001</v>
      </c>
      <c r="G34818" s="34" t="s">
        <v>364</v>
      </c>
    </row>
    <row r="34819" spans="1:7">
      <c r="A34819" s="32">
        <v>2018</v>
      </c>
      <c r="B34819" s="32">
        <v>54640</v>
      </c>
      <c r="C34819" s="33" t="s">
        <v>565</v>
      </c>
      <c r="D34819" s="33" t="s">
        <v>566</v>
      </c>
      <c r="E34819" s="34">
        <v>74</v>
      </c>
      <c r="F34819" s="35">
        <v>5.8380000000000001</v>
      </c>
      <c r="G34819" s="34" t="s">
        <v>364</v>
      </c>
    </row>
    <row r="34820" spans="1:7">
      <c r="A34820" s="32">
        <v>2018</v>
      </c>
      <c r="B34820" s="32">
        <v>54640</v>
      </c>
      <c r="C34820" s="33" t="s">
        <v>563</v>
      </c>
      <c r="D34820" s="33" t="s">
        <v>564</v>
      </c>
      <c r="E34820" s="34">
        <v>44</v>
      </c>
      <c r="F34820" s="35">
        <v>1.0609999999999999</v>
      </c>
      <c r="G34820" s="34" t="s">
        <v>364</v>
      </c>
    </row>
    <row r="34821" spans="1:7">
      <c r="A34821" s="32">
        <v>2018</v>
      </c>
      <c r="B34821" s="32">
        <v>54640</v>
      </c>
      <c r="C34821" s="33" t="s">
        <v>563</v>
      </c>
      <c r="D34821" s="33" t="s">
        <v>564</v>
      </c>
      <c r="E34821" s="34">
        <v>76</v>
      </c>
      <c r="F34821" s="35">
        <v>1.0609999999999999</v>
      </c>
      <c r="G34821" s="34" t="s">
        <v>364</v>
      </c>
    </row>
    <row r="34822" spans="1:7">
      <c r="A34822" s="32">
        <v>2018</v>
      </c>
      <c r="B34822" s="32">
        <v>54640</v>
      </c>
      <c r="C34822" s="33" t="s">
        <v>563</v>
      </c>
      <c r="D34822" s="33" t="s">
        <v>564</v>
      </c>
      <c r="E34822" s="34">
        <v>39511</v>
      </c>
      <c r="F34822" s="35">
        <v>1.0609999999999999</v>
      </c>
      <c r="G34822" s="34" t="s">
        <v>364</v>
      </c>
    </row>
    <row r="34823" spans="1:7">
      <c r="A34823" s="32">
        <v>2018</v>
      </c>
      <c r="B34823" s="32">
        <v>54640</v>
      </c>
      <c r="C34823" s="33" t="s">
        <v>563</v>
      </c>
      <c r="D34823" s="33" t="s">
        <v>564</v>
      </c>
      <c r="E34823" s="34">
        <v>2131</v>
      </c>
      <c r="F34823" s="35">
        <v>1.0609999999999999</v>
      </c>
      <c r="G34823" s="34" t="s">
        <v>364</v>
      </c>
    </row>
    <row r="34824" spans="1:7">
      <c r="A34824" s="32">
        <v>2018</v>
      </c>
      <c r="B34824" s="32">
        <v>54640</v>
      </c>
      <c r="C34824" s="33" t="s">
        <v>563</v>
      </c>
      <c r="D34824" s="33" t="s">
        <v>564</v>
      </c>
      <c r="E34824" s="34">
        <v>1598</v>
      </c>
      <c r="F34824" s="35">
        <v>1.0609999999999999</v>
      </c>
      <c r="G34824" s="34" t="s">
        <v>364</v>
      </c>
    </row>
    <row r="34825" spans="1:7">
      <c r="A34825" s="32">
        <v>2018</v>
      </c>
      <c r="B34825" s="32">
        <v>54646</v>
      </c>
      <c r="C34825" s="33" t="s">
        <v>565</v>
      </c>
      <c r="D34825" s="33" t="s">
        <v>566</v>
      </c>
      <c r="E34825" s="34">
        <v>1179</v>
      </c>
      <c r="F34825" s="35">
        <v>5.359</v>
      </c>
      <c r="G34825" s="34" t="s">
        <v>364</v>
      </c>
    </row>
    <row r="34826" spans="1:7">
      <c r="A34826" s="32">
        <v>2018</v>
      </c>
      <c r="B34826" s="32">
        <v>54646</v>
      </c>
      <c r="C34826" s="33" t="s">
        <v>567</v>
      </c>
      <c r="D34826" s="33" t="s">
        <v>566</v>
      </c>
      <c r="E34826" s="34">
        <v>168073</v>
      </c>
      <c r="F34826" s="35">
        <v>5.8920000000000003</v>
      </c>
      <c r="G34826" s="34" t="s">
        <v>364</v>
      </c>
    </row>
    <row r="34827" spans="1:7">
      <c r="A34827" s="32">
        <v>2018</v>
      </c>
      <c r="B34827" s="32">
        <v>54676</v>
      </c>
      <c r="C34827" s="33" t="s">
        <v>563</v>
      </c>
      <c r="D34827" s="33" t="s">
        <v>564</v>
      </c>
      <c r="E34827" s="34">
        <v>2300900</v>
      </c>
      <c r="F34827" s="35">
        <v>1.02</v>
      </c>
      <c r="G34827" s="34" t="s">
        <v>364</v>
      </c>
    </row>
    <row r="34828" spans="1:7">
      <c r="A34828" s="32">
        <v>2018</v>
      </c>
      <c r="B34828" s="32">
        <v>54761</v>
      </c>
      <c r="C34828" s="33" t="s">
        <v>563</v>
      </c>
      <c r="D34828" s="33" t="s">
        <v>564</v>
      </c>
      <c r="E34828" s="34">
        <v>2175769</v>
      </c>
      <c r="F34828" s="35">
        <v>1.046</v>
      </c>
      <c r="G34828" s="34" t="s">
        <v>364</v>
      </c>
    </row>
    <row r="34829" spans="1:7">
      <c r="A34829" s="32">
        <v>2018</v>
      </c>
      <c r="B34829" s="32">
        <v>54817</v>
      </c>
      <c r="C34829" s="33" t="s">
        <v>563</v>
      </c>
      <c r="D34829" s="33" t="s">
        <v>564</v>
      </c>
      <c r="E34829" s="34">
        <v>49035</v>
      </c>
      <c r="F34829" s="35">
        <v>0.997</v>
      </c>
      <c r="G34829" s="34">
        <v>391.3</v>
      </c>
    </row>
    <row r="34830" spans="1:7">
      <c r="A34830" s="32">
        <v>2018</v>
      </c>
      <c r="B34830" s="32">
        <v>54817</v>
      </c>
      <c r="C34830" s="33" t="s">
        <v>563</v>
      </c>
      <c r="D34830" s="33" t="s">
        <v>564</v>
      </c>
      <c r="E34830" s="34">
        <v>44779</v>
      </c>
      <c r="F34830" s="35">
        <v>0.997</v>
      </c>
      <c r="G34830" s="34">
        <v>419.3</v>
      </c>
    </row>
    <row r="34831" spans="1:7">
      <c r="A34831" s="32">
        <v>2018</v>
      </c>
      <c r="B34831" s="32">
        <v>54817</v>
      </c>
      <c r="C34831" s="33" t="s">
        <v>563</v>
      </c>
      <c r="D34831" s="33" t="s">
        <v>564</v>
      </c>
      <c r="E34831" s="34">
        <v>175522</v>
      </c>
      <c r="F34831" s="35">
        <v>0.997</v>
      </c>
      <c r="G34831" s="34">
        <v>388.2</v>
      </c>
    </row>
    <row r="34832" spans="1:7">
      <c r="A34832" s="32">
        <v>2018</v>
      </c>
      <c r="B34832" s="32">
        <v>54817</v>
      </c>
      <c r="C34832" s="33" t="s">
        <v>563</v>
      </c>
      <c r="D34832" s="33" t="s">
        <v>564</v>
      </c>
      <c r="E34832" s="34">
        <v>50799</v>
      </c>
      <c r="F34832" s="35">
        <v>0.997</v>
      </c>
      <c r="G34832" s="34">
        <v>413.6</v>
      </c>
    </row>
    <row r="34833" spans="1:7">
      <c r="A34833" s="32">
        <v>2018</v>
      </c>
      <c r="B34833" s="32">
        <v>54817</v>
      </c>
      <c r="C34833" s="33" t="s">
        <v>563</v>
      </c>
      <c r="D34833" s="33" t="s">
        <v>564</v>
      </c>
      <c r="E34833" s="34">
        <v>30823</v>
      </c>
      <c r="F34833" s="35">
        <v>0.997</v>
      </c>
      <c r="G34833" s="34">
        <v>426.5</v>
      </c>
    </row>
    <row r="34834" spans="1:7">
      <c r="A34834" s="32">
        <v>2018</v>
      </c>
      <c r="B34834" s="32">
        <v>54817</v>
      </c>
      <c r="C34834" s="33" t="s">
        <v>563</v>
      </c>
      <c r="D34834" s="33" t="s">
        <v>564</v>
      </c>
      <c r="E34834" s="34">
        <v>25330</v>
      </c>
      <c r="F34834" s="35">
        <v>0.997</v>
      </c>
      <c r="G34834" s="34">
        <v>478.1</v>
      </c>
    </row>
    <row r="34835" spans="1:7">
      <c r="A34835" s="32">
        <v>2018</v>
      </c>
      <c r="B34835" s="32">
        <v>54817</v>
      </c>
      <c r="C34835" s="33" t="s">
        <v>563</v>
      </c>
      <c r="D34835" s="33" t="s">
        <v>564</v>
      </c>
      <c r="E34835" s="34">
        <v>23639</v>
      </c>
      <c r="F34835" s="35">
        <v>0.997</v>
      </c>
      <c r="G34835" s="34">
        <v>401.5</v>
      </c>
    </row>
    <row r="34836" spans="1:7">
      <c r="A34836" s="32">
        <v>2018</v>
      </c>
      <c r="B34836" s="32">
        <v>54817</v>
      </c>
      <c r="C34836" s="33" t="s">
        <v>563</v>
      </c>
      <c r="D34836" s="33" t="s">
        <v>564</v>
      </c>
      <c r="E34836" s="34">
        <v>10975</v>
      </c>
      <c r="F34836" s="35">
        <v>0.997</v>
      </c>
      <c r="G34836" s="34">
        <v>399.1</v>
      </c>
    </row>
    <row r="34837" spans="1:7">
      <c r="A34837" s="32">
        <v>2018</v>
      </c>
      <c r="B34837" s="32">
        <v>54817</v>
      </c>
      <c r="C34837" s="33" t="s">
        <v>563</v>
      </c>
      <c r="D34837" s="33" t="s">
        <v>564</v>
      </c>
      <c r="E34837" s="34">
        <v>8409</v>
      </c>
      <c r="F34837" s="35">
        <v>0.997</v>
      </c>
      <c r="G34837" s="34">
        <v>482.1</v>
      </c>
    </row>
    <row r="34838" spans="1:7">
      <c r="A34838" s="32">
        <v>2018</v>
      </c>
      <c r="B34838" s="32">
        <v>54817</v>
      </c>
      <c r="C34838" s="33" t="s">
        <v>563</v>
      </c>
      <c r="D34838" s="33" t="s">
        <v>564</v>
      </c>
      <c r="E34838" s="34">
        <v>7481</v>
      </c>
      <c r="F34838" s="35">
        <v>0.997</v>
      </c>
      <c r="G34838" s="34">
        <v>346.7</v>
      </c>
    </row>
    <row r="34839" spans="1:7">
      <c r="A34839" s="32">
        <v>2018</v>
      </c>
      <c r="B34839" s="32">
        <v>54817</v>
      </c>
      <c r="C34839" s="33" t="s">
        <v>563</v>
      </c>
      <c r="D34839" s="33" t="s">
        <v>564</v>
      </c>
      <c r="E34839" s="34">
        <v>7072</v>
      </c>
      <c r="F34839" s="35">
        <v>0.997</v>
      </c>
      <c r="G34839" s="34">
        <v>359.9</v>
      </c>
    </row>
    <row r="34840" spans="1:7">
      <c r="A34840" s="32">
        <v>2018</v>
      </c>
      <c r="B34840" s="32">
        <v>54817</v>
      </c>
      <c r="C34840" s="33" t="s">
        <v>563</v>
      </c>
      <c r="D34840" s="33" t="s">
        <v>564</v>
      </c>
      <c r="E34840" s="34">
        <v>3759</v>
      </c>
      <c r="F34840" s="35">
        <v>0.997</v>
      </c>
      <c r="G34840" s="34">
        <v>438.2</v>
      </c>
    </row>
    <row r="34841" spans="1:7">
      <c r="A34841" s="32">
        <v>2018</v>
      </c>
      <c r="B34841" s="32">
        <v>54832</v>
      </c>
      <c r="C34841" s="33" t="s">
        <v>563</v>
      </c>
      <c r="D34841" s="33" t="s">
        <v>564</v>
      </c>
      <c r="E34841" s="34">
        <v>43425</v>
      </c>
      <c r="F34841" s="35">
        <v>1.0629999999999999</v>
      </c>
      <c r="G34841" s="34" t="s">
        <v>364</v>
      </c>
    </row>
    <row r="34842" spans="1:7">
      <c r="A34842" s="32">
        <v>2018</v>
      </c>
      <c r="B34842" s="32">
        <v>54832</v>
      </c>
      <c r="C34842" s="33" t="s">
        <v>563</v>
      </c>
      <c r="D34842" s="33" t="s">
        <v>564</v>
      </c>
      <c r="E34842" s="34">
        <v>4825</v>
      </c>
      <c r="F34842" s="35">
        <v>1.0629999999999999</v>
      </c>
      <c r="G34842" s="34" t="s">
        <v>364</v>
      </c>
    </row>
    <row r="34843" spans="1:7">
      <c r="A34843" s="32">
        <v>2018</v>
      </c>
      <c r="B34843" s="32">
        <v>54844</v>
      </c>
      <c r="C34843" s="33" t="s">
        <v>565</v>
      </c>
      <c r="D34843" s="33" t="s">
        <v>566</v>
      </c>
      <c r="E34843" s="34">
        <v>2729</v>
      </c>
      <c r="F34843" s="35">
        <v>5.88</v>
      </c>
      <c r="G34843" s="34">
        <v>1344</v>
      </c>
    </row>
    <row r="34844" spans="1:7">
      <c r="A34844" s="32">
        <v>2018</v>
      </c>
      <c r="B34844" s="32">
        <v>54844</v>
      </c>
      <c r="C34844" s="33" t="s">
        <v>563</v>
      </c>
      <c r="D34844" s="33" t="s">
        <v>564</v>
      </c>
      <c r="E34844" s="34">
        <v>20641</v>
      </c>
      <c r="F34844" s="35">
        <v>1.075</v>
      </c>
      <c r="G34844" s="34">
        <v>393.4</v>
      </c>
    </row>
    <row r="34845" spans="1:7">
      <c r="A34845" s="32">
        <v>2018</v>
      </c>
      <c r="B34845" s="32">
        <v>54844</v>
      </c>
      <c r="C34845" s="33" t="s">
        <v>563</v>
      </c>
      <c r="D34845" s="33" t="s">
        <v>564</v>
      </c>
      <c r="E34845" s="34">
        <v>29639</v>
      </c>
      <c r="F34845" s="35">
        <v>1.0489999999999999</v>
      </c>
      <c r="G34845" s="34">
        <v>472.1</v>
      </c>
    </row>
    <row r="34846" spans="1:7">
      <c r="A34846" s="32">
        <v>2018</v>
      </c>
      <c r="B34846" s="32">
        <v>54844</v>
      </c>
      <c r="C34846" s="33" t="s">
        <v>563</v>
      </c>
      <c r="D34846" s="33" t="s">
        <v>564</v>
      </c>
      <c r="E34846" s="34">
        <v>11547</v>
      </c>
      <c r="F34846" s="35">
        <v>1.0449999999999999</v>
      </c>
      <c r="G34846" s="34">
        <v>506.6</v>
      </c>
    </row>
    <row r="34847" spans="1:7">
      <c r="A34847" s="32">
        <v>2018</v>
      </c>
      <c r="B34847" s="32">
        <v>54844</v>
      </c>
      <c r="C34847" s="33" t="s">
        <v>563</v>
      </c>
      <c r="D34847" s="33" t="s">
        <v>564</v>
      </c>
      <c r="E34847" s="34">
        <v>7285</v>
      </c>
      <c r="F34847" s="35">
        <v>1.08</v>
      </c>
      <c r="G34847" s="34">
        <v>373</v>
      </c>
    </row>
    <row r="34848" spans="1:7">
      <c r="A34848" s="32">
        <v>2018</v>
      </c>
      <c r="B34848" s="32">
        <v>54844</v>
      </c>
      <c r="C34848" s="33" t="s">
        <v>563</v>
      </c>
      <c r="D34848" s="33" t="s">
        <v>564</v>
      </c>
      <c r="E34848" s="34">
        <v>6120</v>
      </c>
      <c r="F34848" s="35">
        <v>1.0669999999999999</v>
      </c>
      <c r="G34848" s="34">
        <v>1642.3</v>
      </c>
    </row>
    <row r="34849" spans="1:7">
      <c r="A34849" s="32">
        <v>2018</v>
      </c>
      <c r="B34849" s="32">
        <v>54844</v>
      </c>
      <c r="C34849" s="33" t="s">
        <v>563</v>
      </c>
      <c r="D34849" s="33" t="s">
        <v>564</v>
      </c>
      <c r="E34849" s="34">
        <v>5672</v>
      </c>
      <c r="F34849" s="35">
        <v>1.0660000000000001</v>
      </c>
      <c r="G34849" s="34">
        <v>600.4</v>
      </c>
    </row>
    <row r="34850" spans="1:7">
      <c r="A34850" s="32">
        <v>2018</v>
      </c>
      <c r="B34850" s="32">
        <v>54844</v>
      </c>
      <c r="C34850" s="33" t="s">
        <v>563</v>
      </c>
      <c r="D34850" s="33" t="s">
        <v>564</v>
      </c>
      <c r="E34850" s="34">
        <v>3841</v>
      </c>
      <c r="F34850" s="35">
        <v>1.087</v>
      </c>
      <c r="G34850" s="34">
        <v>700.4</v>
      </c>
    </row>
    <row r="34851" spans="1:7">
      <c r="A34851" s="32">
        <v>2018</v>
      </c>
      <c r="B34851" s="32">
        <v>54844</v>
      </c>
      <c r="C34851" s="33" t="s">
        <v>563</v>
      </c>
      <c r="D34851" s="33" t="s">
        <v>564</v>
      </c>
      <c r="E34851" s="34">
        <v>731</v>
      </c>
      <c r="F34851" s="35">
        <v>1.081</v>
      </c>
      <c r="G34851" s="34">
        <v>1330</v>
      </c>
    </row>
    <row r="34852" spans="1:7">
      <c r="A34852" s="32">
        <v>2018</v>
      </c>
      <c r="B34852" s="32">
        <v>54844</v>
      </c>
      <c r="C34852" s="33" t="s">
        <v>563</v>
      </c>
      <c r="D34852" s="33" t="s">
        <v>564</v>
      </c>
      <c r="E34852" s="34">
        <v>20030</v>
      </c>
      <c r="F34852" s="35">
        <v>1.0660000000000001</v>
      </c>
      <c r="G34852" s="34">
        <v>382.9</v>
      </c>
    </row>
    <row r="34853" spans="1:7">
      <c r="A34853" s="32">
        <v>2018</v>
      </c>
      <c r="B34853" s="32">
        <v>54844</v>
      </c>
      <c r="C34853" s="33" t="s">
        <v>563</v>
      </c>
      <c r="D34853" s="33" t="s">
        <v>564</v>
      </c>
      <c r="E34853" s="34">
        <v>20026</v>
      </c>
      <c r="F34853" s="35">
        <v>1.0680000000000001</v>
      </c>
      <c r="G34853" s="34">
        <v>382.2</v>
      </c>
    </row>
    <row r="34854" spans="1:7">
      <c r="A34854" s="32">
        <v>2018</v>
      </c>
      <c r="B34854" s="32">
        <v>54844</v>
      </c>
      <c r="C34854" s="33" t="s">
        <v>563</v>
      </c>
      <c r="D34854" s="33" t="s">
        <v>564</v>
      </c>
      <c r="E34854" s="34">
        <v>12507</v>
      </c>
      <c r="F34854" s="35">
        <v>1.0720000000000001</v>
      </c>
      <c r="G34854" s="34">
        <v>347.9</v>
      </c>
    </row>
    <row r="34855" spans="1:7">
      <c r="A34855" s="32">
        <v>2018</v>
      </c>
      <c r="B34855" s="32">
        <v>54844</v>
      </c>
      <c r="C34855" s="33" t="s">
        <v>563</v>
      </c>
      <c r="D34855" s="33" t="s">
        <v>564</v>
      </c>
      <c r="E34855" s="34">
        <v>16990</v>
      </c>
      <c r="F34855" s="35">
        <v>1.081</v>
      </c>
      <c r="G34855" s="34">
        <v>387.1</v>
      </c>
    </row>
    <row r="34856" spans="1:7">
      <c r="A34856" s="32">
        <v>2018</v>
      </c>
      <c r="B34856" s="32">
        <v>54854</v>
      </c>
      <c r="C34856" s="33" t="s">
        <v>563</v>
      </c>
      <c r="D34856" s="33" t="s">
        <v>564</v>
      </c>
      <c r="E34856" s="34">
        <v>25738</v>
      </c>
      <c r="F34856" s="35">
        <v>1.036</v>
      </c>
      <c r="G34856" s="34">
        <v>745</v>
      </c>
    </row>
    <row r="34857" spans="1:7">
      <c r="A34857" s="32">
        <v>2018</v>
      </c>
      <c r="B34857" s="32">
        <v>54914</v>
      </c>
      <c r="C34857" s="33" t="s">
        <v>563</v>
      </c>
      <c r="D34857" s="33" t="s">
        <v>564</v>
      </c>
      <c r="E34857" s="34">
        <v>939393</v>
      </c>
      <c r="F34857" s="35">
        <v>1.036</v>
      </c>
      <c r="G34857" s="34" t="s">
        <v>364</v>
      </c>
    </row>
    <row r="34858" spans="1:7">
      <c r="A34858" s="32">
        <v>2018</v>
      </c>
      <c r="B34858" s="32">
        <v>54914</v>
      </c>
      <c r="C34858" s="33" t="s">
        <v>563</v>
      </c>
      <c r="D34858" s="33" t="s">
        <v>564</v>
      </c>
      <c r="E34858" s="34">
        <v>782843</v>
      </c>
      <c r="F34858" s="35">
        <v>1.036</v>
      </c>
      <c r="G34858" s="34" t="s">
        <v>364</v>
      </c>
    </row>
    <row r="34859" spans="1:7">
      <c r="A34859" s="32">
        <v>2018</v>
      </c>
      <c r="B34859" s="32">
        <v>55010</v>
      </c>
      <c r="C34859" s="33" t="s">
        <v>563</v>
      </c>
      <c r="D34859" s="33" t="s">
        <v>564</v>
      </c>
      <c r="E34859" s="34">
        <v>23318</v>
      </c>
      <c r="F34859" s="35">
        <v>1.083</v>
      </c>
      <c r="G34859" s="34" t="s">
        <v>364</v>
      </c>
    </row>
    <row r="34860" spans="1:7">
      <c r="A34860" s="32">
        <v>2018</v>
      </c>
      <c r="B34860" s="32">
        <v>55011</v>
      </c>
      <c r="C34860" s="33" t="s">
        <v>563</v>
      </c>
      <c r="D34860" s="33" t="s">
        <v>564</v>
      </c>
      <c r="E34860" s="34">
        <v>360707</v>
      </c>
      <c r="F34860" s="35">
        <v>1.0489999999999999</v>
      </c>
      <c r="G34860" s="34" t="s">
        <v>364</v>
      </c>
    </row>
    <row r="34861" spans="1:7">
      <c r="A34861" s="32">
        <v>2018</v>
      </c>
      <c r="B34861" s="32">
        <v>55015</v>
      </c>
      <c r="C34861" s="33" t="s">
        <v>563</v>
      </c>
      <c r="D34861" s="33" t="s">
        <v>564</v>
      </c>
      <c r="E34861" s="34">
        <v>2409897</v>
      </c>
      <c r="F34861" s="35">
        <v>1.02</v>
      </c>
      <c r="G34861" s="34" t="s">
        <v>364</v>
      </c>
    </row>
    <row r="34862" spans="1:7">
      <c r="A34862" s="32">
        <v>2018</v>
      </c>
      <c r="B34862" s="32">
        <v>55026</v>
      </c>
      <c r="C34862" s="33" t="s">
        <v>563</v>
      </c>
      <c r="D34862" s="33" t="s">
        <v>564</v>
      </c>
      <c r="E34862" s="34">
        <v>8907</v>
      </c>
      <c r="F34862" s="35">
        <v>1.028</v>
      </c>
      <c r="G34862" s="34" t="s">
        <v>364</v>
      </c>
    </row>
    <row r="34863" spans="1:7">
      <c r="A34863" s="32">
        <v>2018</v>
      </c>
      <c r="B34863" s="32">
        <v>55026</v>
      </c>
      <c r="C34863" s="33" t="s">
        <v>563</v>
      </c>
      <c r="D34863" s="33" t="s">
        <v>564</v>
      </c>
      <c r="E34863" s="34">
        <v>10644</v>
      </c>
      <c r="F34863" s="35">
        <v>1.026</v>
      </c>
      <c r="G34863" s="34" t="s">
        <v>364</v>
      </c>
    </row>
    <row r="34864" spans="1:7">
      <c r="A34864" s="32">
        <v>2018</v>
      </c>
      <c r="B34864" s="32">
        <v>55026</v>
      </c>
      <c r="C34864" s="33" t="s">
        <v>563</v>
      </c>
      <c r="D34864" s="33" t="s">
        <v>564</v>
      </c>
      <c r="E34864" s="34">
        <v>11547</v>
      </c>
      <c r="F34864" s="35">
        <v>1.0269999999999999</v>
      </c>
      <c r="G34864" s="34" t="s">
        <v>364</v>
      </c>
    </row>
    <row r="34865" spans="1:7">
      <c r="A34865" s="32">
        <v>2018</v>
      </c>
      <c r="B34865" s="32">
        <v>55026</v>
      </c>
      <c r="C34865" s="33" t="s">
        <v>563</v>
      </c>
      <c r="D34865" s="33" t="s">
        <v>564</v>
      </c>
      <c r="E34865" s="34">
        <v>12141</v>
      </c>
      <c r="F34865" s="35">
        <v>1.026</v>
      </c>
      <c r="G34865" s="34" t="s">
        <v>364</v>
      </c>
    </row>
    <row r="34866" spans="1:7">
      <c r="A34866" s="32">
        <v>2018</v>
      </c>
      <c r="B34866" s="32">
        <v>55026</v>
      </c>
      <c r="C34866" s="33" t="s">
        <v>563</v>
      </c>
      <c r="D34866" s="33" t="s">
        <v>564</v>
      </c>
      <c r="E34866" s="34">
        <v>14271</v>
      </c>
      <c r="F34866" s="35">
        <v>1.028</v>
      </c>
      <c r="G34866" s="34" t="s">
        <v>364</v>
      </c>
    </row>
    <row r="34867" spans="1:7">
      <c r="A34867" s="32">
        <v>2018</v>
      </c>
      <c r="B34867" s="32">
        <v>55026</v>
      </c>
      <c r="C34867" s="33" t="s">
        <v>563</v>
      </c>
      <c r="D34867" s="33" t="s">
        <v>564</v>
      </c>
      <c r="E34867" s="34">
        <v>2866</v>
      </c>
      <c r="F34867" s="35">
        <v>1.026</v>
      </c>
      <c r="G34867" s="34" t="s">
        <v>364</v>
      </c>
    </row>
    <row r="34868" spans="1:7">
      <c r="A34868" s="32">
        <v>2018</v>
      </c>
      <c r="B34868" s="32">
        <v>55026</v>
      </c>
      <c r="C34868" s="33" t="s">
        <v>563</v>
      </c>
      <c r="D34868" s="33" t="s">
        <v>564</v>
      </c>
      <c r="E34868" s="34">
        <v>1011</v>
      </c>
      <c r="F34868" s="35">
        <v>1.028</v>
      </c>
      <c r="G34868" s="34" t="s">
        <v>364</v>
      </c>
    </row>
    <row r="34869" spans="1:7">
      <c r="A34869" s="32">
        <v>2018</v>
      </c>
      <c r="B34869" s="32">
        <v>55026</v>
      </c>
      <c r="C34869" s="33" t="s">
        <v>563</v>
      </c>
      <c r="D34869" s="33" t="s">
        <v>564</v>
      </c>
      <c r="E34869" s="34">
        <v>1488</v>
      </c>
      <c r="F34869" s="35">
        <v>1.028</v>
      </c>
      <c r="G34869" s="34" t="s">
        <v>364</v>
      </c>
    </row>
    <row r="34870" spans="1:7">
      <c r="A34870" s="32">
        <v>2018</v>
      </c>
      <c r="B34870" s="32">
        <v>55026</v>
      </c>
      <c r="C34870" s="33" t="s">
        <v>563</v>
      </c>
      <c r="D34870" s="33" t="s">
        <v>564</v>
      </c>
      <c r="E34870" s="34">
        <v>1892</v>
      </c>
      <c r="F34870" s="35">
        <v>1.0269999999999999</v>
      </c>
      <c r="G34870" s="34" t="s">
        <v>364</v>
      </c>
    </row>
    <row r="34871" spans="1:7">
      <c r="A34871" s="32">
        <v>2018</v>
      </c>
      <c r="B34871" s="32">
        <v>55026</v>
      </c>
      <c r="C34871" s="33" t="s">
        <v>563</v>
      </c>
      <c r="D34871" s="33" t="s">
        <v>564</v>
      </c>
      <c r="E34871" s="34">
        <v>188</v>
      </c>
      <c r="F34871" s="35">
        <v>1.0269999999999999</v>
      </c>
      <c r="G34871" s="34" t="s">
        <v>364</v>
      </c>
    </row>
    <row r="34872" spans="1:7">
      <c r="A34872" s="32">
        <v>2018</v>
      </c>
      <c r="B34872" s="32">
        <v>55026</v>
      </c>
      <c r="C34872" s="33" t="s">
        <v>563</v>
      </c>
      <c r="D34872" s="33" t="s">
        <v>564</v>
      </c>
      <c r="E34872" s="34">
        <v>162</v>
      </c>
      <c r="F34872" s="35">
        <v>1.0269999999999999</v>
      </c>
      <c r="G34872" s="34" t="s">
        <v>364</v>
      </c>
    </row>
    <row r="34873" spans="1:7">
      <c r="A34873" s="32">
        <v>2018</v>
      </c>
      <c r="B34873" s="32">
        <v>55026</v>
      </c>
      <c r="C34873" s="33" t="s">
        <v>563</v>
      </c>
      <c r="D34873" s="33" t="s">
        <v>564</v>
      </c>
      <c r="E34873" s="34">
        <v>162</v>
      </c>
      <c r="F34873" s="35">
        <v>1.0269999999999999</v>
      </c>
      <c r="G34873" s="34" t="s">
        <v>364</v>
      </c>
    </row>
    <row r="34874" spans="1:7">
      <c r="A34874" s="32">
        <v>2018</v>
      </c>
      <c r="B34874" s="32">
        <v>55040</v>
      </c>
      <c r="C34874" s="33" t="s">
        <v>563</v>
      </c>
      <c r="D34874" s="33" t="s">
        <v>564</v>
      </c>
      <c r="E34874" s="34">
        <v>57519</v>
      </c>
      <c r="F34874" s="35">
        <v>1.0289999999999999</v>
      </c>
      <c r="G34874" s="34" t="s">
        <v>364</v>
      </c>
    </row>
    <row r="34875" spans="1:7">
      <c r="A34875" s="32">
        <v>2018</v>
      </c>
      <c r="B34875" s="32">
        <v>55041</v>
      </c>
      <c r="C34875" s="33" t="s">
        <v>563</v>
      </c>
      <c r="D34875" s="33" t="s">
        <v>564</v>
      </c>
      <c r="E34875" s="34">
        <v>31264</v>
      </c>
      <c r="F34875" s="35">
        <v>1.03</v>
      </c>
      <c r="G34875" s="34" t="s">
        <v>364</v>
      </c>
    </row>
    <row r="34876" spans="1:7">
      <c r="A34876" s="32">
        <v>2018</v>
      </c>
      <c r="B34876" s="32">
        <v>55041</v>
      </c>
      <c r="C34876" s="33" t="s">
        <v>563</v>
      </c>
      <c r="D34876" s="33" t="s">
        <v>564</v>
      </c>
      <c r="E34876" s="34">
        <v>40501</v>
      </c>
      <c r="F34876" s="35">
        <v>1.0289999999999999</v>
      </c>
      <c r="G34876" s="34" t="s">
        <v>364</v>
      </c>
    </row>
    <row r="34877" spans="1:7">
      <c r="A34877" s="32">
        <v>2018</v>
      </c>
      <c r="B34877" s="32">
        <v>55042</v>
      </c>
      <c r="C34877" s="33" t="s">
        <v>563</v>
      </c>
      <c r="D34877" s="33" t="s">
        <v>564</v>
      </c>
      <c r="E34877" s="34">
        <v>2458422</v>
      </c>
      <c r="F34877" s="35">
        <v>1.034</v>
      </c>
      <c r="G34877" s="34" t="s">
        <v>364</v>
      </c>
    </row>
    <row r="34878" spans="1:7">
      <c r="A34878" s="32">
        <v>2018</v>
      </c>
      <c r="B34878" s="32">
        <v>55047</v>
      </c>
      <c r="C34878" s="33" t="s">
        <v>563</v>
      </c>
      <c r="D34878" s="33" t="s">
        <v>564</v>
      </c>
      <c r="E34878" s="34">
        <v>2418264</v>
      </c>
      <c r="F34878" s="35">
        <v>1.03</v>
      </c>
      <c r="G34878" s="34" t="s">
        <v>364</v>
      </c>
    </row>
    <row r="34879" spans="1:7">
      <c r="A34879" s="32">
        <v>2018</v>
      </c>
      <c r="B34879" s="32">
        <v>55048</v>
      </c>
      <c r="C34879" s="33" t="s">
        <v>563</v>
      </c>
      <c r="D34879" s="33" t="s">
        <v>564</v>
      </c>
      <c r="E34879" s="34">
        <v>526774</v>
      </c>
      <c r="F34879" s="35">
        <v>1.0269999999999999</v>
      </c>
      <c r="G34879" s="34" t="s">
        <v>364</v>
      </c>
    </row>
    <row r="34880" spans="1:7">
      <c r="A34880" s="32">
        <v>2018</v>
      </c>
      <c r="B34880" s="32">
        <v>55051</v>
      </c>
      <c r="C34880" s="33" t="s">
        <v>563</v>
      </c>
      <c r="D34880" s="33" t="s">
        <v>564</v>
      </c>
      <c r="E34880" s="34">
        <v>552584</v>
      </c>
      <c r="F34880" s="35">
        <v>1.034</v>
      </c>
      <c r="G34880" s="34" t="s">
        <v>364</v>
      </c>
    </row>
    <row r="34881" spans="1:7">
      <c r="A34881" s="32">
        <v>2018</v>
      </c>
      <c r="B34881" s="32">
        <v>55051</v>
      </c>
      <c r="C34881" s="33" t="s">
        <v>563</v>
      </c>
      <c r="D34881" s="33" t="s">
        <v>564</v>
      </c>
      <c r="E34881" s="34">
        <v>252799</v>
      </c>
      <c r="F34881" s="35">
        <v>1.034</v>
      </c>
      <c r="G34881" s="34" t="s">
        <v>364</v>
      </c>
    </row>
    <row r="34882" spans="1:7">
      <c r="A34882" s="32">
        <v>2018</v>
      </c>
      <c r="B34882" s="32">
        <v>55051</v>
      </c>
      <c r="C34882" s="33" t="s">
        <v>563</v>
      </c>
      <c r="D34882" s="33" t="s">
        <v>564</v>
      </c>
      <c r="E34882" s="34">
        <v>63200</v>
      </c>
      <c r="F34882" s="35">
        <v>1.034</v>
      </c>
      <c r="G34882" s="34" t="s">
        <v>364</v>
      </c>
    </row>
    <row r="34883" spans="1:7">
      <c r="A34883" s="32">
        <v>2018</v>
      </c>
      <c r="B34883" s="32">
        <v>55051</v>
      </c>
      <c r="C34883" s="33" t="s">
        <v>563</v>
      </c>
      <c r="D34883" s="33" t="s">
        <v>564</v>
      </c>
      <c r="E34883" s="34">
        <v>9699</v>
      </c>
      <c r="F34883" s="35">
        <v>1.034</v>
      </c>
      <c r="G34883" s="34" t="s">
        <v>364</v>
      </c>
    </row>
    <row r="34884" spans="1:7">
      <c r="A34884" s="32">
        <v>2018</v>
      </c>
      <c r="B34884" s="32">
        <v>55051</v>
      </c>
      <c r="C34884" s="33" t="s">
        <v>563</v>
      </c>
      <c r="D34884" s="33" t="s">
        <v>564</v>
      </c>
      <c r="E34884" s="34">
        <v>765412</v>
      </c>
      <c r="F34884" s="35">
        <v>1.012</v>
      </c>
      <c r="G34884" s="34" t="s">
        <v>364</v>
      </c>
    </row>
    <row r="34885" spans="1:7">
      <c r="A34885" s="32">
        <v>2018</v>
      </c>
      <c r="B34885" s="32">
        <v>55062</v>
      </c>
      <c r="C34885" s="33" t="s">
        <v>563</v>
      </c>
      <c r="D34885" s="33" t="s">
        <v>564</v>
      </c>
      <c r="E34885" s="34">
        <v>1236817</v>
      </c>
      <c r="F34885" s="35">
        <v>1.018</v>
      </c>
      <c r="G34885" s="34" t="s">
        <v>364</v>
      </c>
    </row>
    <row r="34886" spans="1:7">
      <c r="A34886" s="32">
        <v>2018</v>
      </c>
      <c r="B34886" s="32">
        <v>55062</v>
      </c>
      <c r="C34886" s="33" t="s">
        <v>563</v>
      </c>
      <c r="D34886" s="33" t="s">
        <v>564</v>
      </c>
      <c r="E34886" s="34">
        <v>1024586</v>
      </c>
      <c r="F34886" s="35">
        <v>1.018</v>
      </c>
      <c r="G34886" s="34" t="s">
        <v>364</v>
      </c>
    </row>
    <row r="34887" spans="1:7">
      <c r="A34887" s="32">
        <v>2018</v>
      </c>
      <c r="B34887" s="32">
        <v>55063</v>
      </c>
      <c r="C34887" s="33" t="s">
        <v>563</v>
      </c>
      <c r="D34887" s="33" t="s">
        <v>564</v>
      </c>
      <c r="E34887" s="34">
        <v>1361742</v>
      </c>
      <c r="F34887" s="35">
        <v>1.0249999999999999</v>
      </c>
      <c r="G34887" s="34">
        <v>454.9</v>
      </c>
    </row>
    <row r="34888" spans="1:7">
      <c r="A34888" s="32">
        <v>2018</v>
      </c>
      <c r="B34888" s="32">
        <v>55064</v>
      </c>
      <c r="C34888" s="33" t="s">
        <v>563</v>
      </c>
      <c r="D34888" s="33" t="s">
        <v>564</v>
      </c>
      <c r="E34888" s="34">
        <v>19154</v>
      </c>
      <c r="F34888" s="35">
        <v>1.0289999999999999</v>
      </c>
      <c r="G34888" s="34" t="s">
        <v>364</v>
      </c>
    </row>
    <row r="34889" spans="1:7">
      <c r="A34889" s="32">
        <v>2018</v>
      </c>
      <c r="B34889" s="32">
        <v>55064</v>
      </c>
      <c r="C34889" s="33" t="s">
        <v>563</v>
      </c>
      <c r="D34889" s="33" t="s">
        <v>564</v>
      </c>
      <c r="E34889" s="34">
        <v>1473880</v>
      </c>
      <c r="F34889" s="35">
        <v>1.079</v>
      </c>
      <c r="G34889" s="34" t="s">
        <v>364</v>
      </c>
    </row>
    <row r="34890" spans="1:7">
      <c r="A34890" s="32">
        <v>2018</v>
      </c>
      <c r="B34890" s="32">
        <v>55065</v>
      </c>
      <c r="C34890" s="33" t="s">
        <v>563</v>
      </c>
      <c r="D34890" s="33" t="s">
        <v>564</v>
      </c>
      <c r="E34890" s="34">
        <v>126222</v>
      </c>
      <c r="F34890" s="35">
        <v>1.022</v>
      </c>
      <c r="G34890" s="34">
        <v>302.60000000000002</v>
      </c>
    </row>
    <row r="34891" spans="1:7">
      <c r="A34891" s="32">
        <v>2018</v>
      </c>
      <c r="B34891" s="32">
        <v>55065</v>
      </c>
      <c r="C34891" s="33" t="s">
        <v>563</v>
      </c>
      <c r="D34891" s="33" t="s">
        <v>564</v>
      </c>
      <c r="E34891" s="34">
        <v>900856</v>
      </c>
      <c r="F34891" s="35">
        <v>1.0089999999999999</v>
      </c>
      <c r="G34891" s="34">
        <v>190.6</v>
      </c>
    </row>
    <row r="34892" spans="1:7">
      <c r="A34892" s="32">
        <v>2018</v>
      </c>
      <c r="B34892" s="32">
        <v>55068</v>
      </c>
      <c r="C34892" s="33" t="s">
        <v>563</v>
      </c>
      <c r="D34892" s="33" t="s">
        <v>564</v>
      </c>
      <c r="E34892" s="34">
        <v>37314</v>
      </c>
      <c r="F34892" s="35">
        <v>1.0289999999999999</v>
      </c>
      <c r="G34892" s="34" t="s">
        <v>364</v>
      </c>
    </row>
    <row r="34893" spans="1:7">
      <c r="A34893" s="32">
        <v>2018</v>
      </c>
      <c r="B34893" s="32">
        <v>55075</v>
      </c>
      <c r="C34893" s="33" t="s">
        <v>563</v>
      </c>
      <c r="D34893" s="33" t="s">
        <v>564</v>
      </c>
      <c r="E34893" s="34">
        <v>1217323</v>
      </c>
      <c r="F34893" s="35">
        <v>1.0149999999999999</v>
      </c>
      <c r="G34893" s="34" t="s">
        <v>364</v>
      </c>
    </row>
    <row r="34894" spans="1:7">
      <c r="A34894" s="32">
        <v>2018</v>
      </c>
      <c r="B34894" s="32">
        <v>55076</v>
      </c>
      <c r="C34894" s="33" t="s">
        <v>362</v>
      </c>
      <c r="D34894" s="33" t="s">
        <v>354</v>
      </c>
      <c r="E34894" s="34">
        <v>296177</v>
      </c>
      <c r="F34894" s="35">
        <v>10.57</v>
      </c>
      <c r="G34894" s="34" t="s">
        <v>364</v>
      </c>
    </row>
    <row r="34895" spans="1:7">
      <c r="A34895" s="32">
        <v>2018</v>
      </c>
      <c r="B34895" s="32">
        <v>55076</v>
      </c>
      <c r="C34895" s="33" t="s">
        <v>563</v>
      </c>
      <c r="D34895" s="33" t="s">
        <v>564</v>
      </c>
      <c r="E34895" s="34">
        <v>5523</v>
      </c>
      <c r="F34895" s="35">
        <v>1.04</v>
      </c>
      <c r="G34895" s="34" t="s">
        <v>364</v>
      </c>
    </row>
    <row r="34896" spans="1:7">
      <c r="A34896" s="32">
        <v>2018</v>
      </c>
      <c r="B34896" s="32">
        <v>55077</v>
      </c>
      <c r="C34896" s="33" t="s">
        <v>563</v>
      </c>
      <c r="D34896" s="33" t="s">
        <v>564</v>
      </c>
      <c r="E34896" s="34">
        <v>1869452</v>
      </c>
      <c r="F34896" s="35">
        <v>1.012</v>
      </c>
      <c r="G34896" s="34">
        <v>807.3</v>
      </c>
    </row>
    <row r="34897" spans="1:7">
      <c r="A34897" s="32">
        <v>2018</v>
      </c>
      <c r="B34897" s="32">
        <v>55079</v>
      </c>
      <c r="C34897" s="33" t="s">
        <v>563</v>
      </c>
      <c r="D34897" s="33" t="s">
        <v>564</v>
      </c>
      <c r="E34897" s="34">
        <v>151512</v>
      </c>
      <c r="F34897" s="35">
        <v>1.032</v>
      </c>
      <c r="G34897" s="34" t="s">
        <v>364</v>
      </c>
    </row>
    <row r="34898" spans="1:7">
      <c r="A34898" s="32">
        <v>2018</v>
      </c>
      <c r="B34898" s="32">
        <v>55081</v>
      </c>
      <c r="C34898" s="33" t="s">
        <v>563</v>
      </c>
      <c r="D34898" s="33" t="s">
        <v>564</v>
      </c>
      <c r="E34898" s="34">
        <v>504238</v>
      </c>
      <c r="F34898" s="35">
        <v>1</v>
      </c>
      <c r="G34898" s="34">
        <v>482.3</v>
      </c>
    </row>
    <row r="34899" spans="1:7">
      <c r="A34899" s="32">
        <v>2018</v>
      </c>
      <c r="B34899" s="32">
        <v>55084</v>
      </c>
      <c r="C34899" s="33" t="s">
        <v>563</v>
      </c>
      <c r="D34899" s="33" t="s">
        <v>564</v>
      </c>
      <c r="E34899" s="34">
        <v>1309968</v>
      </c>
      <c r="F34899" s="35">
        <v>1.036</v>
      </c>
      <c r="G34899" s="34" t="s">
        <v>364</v>
      </c>
    </row>
    <row r="34900" spans="1:7">
      <c r="A34900" s="32">
        <v>2018</v>
      </c>
      <c r="B34900" s="32">
        <v>55087</v>
      </c>
      <c r="C34900" s="33" t="s">
        <v>563</v>
      </c>
      <c r="D34900" s="33" t="s">
        <v>564</v>
      </c>
      <c r="E34900" s="34">
        <v>1864750</v>
      </c>
      <c r="F34900" s="35">
        <v>1.0509999999999999</v>
      </c>
      <c r="G34900" s="34">
        <v>409.2</v>
      </c>
    </row>
    <row r="34901" spans="1:7">
      <c r="A34901" s="32">
        <v>2018</v>
      </c>
      <c r="B34901" s="32">
        <v>55088</v>
      </c>
      <c r="C34901" s="33" t="s">
        <v>563</v>
      </c>
      <c r="D34901" s="33" t="s">
        <v>564</v>
      </c>
      <c r="E34901" s="34">
        <v>2688677</v>
      </c>
      <c r="F34901" s="35">
        <v>1.0649999999999999</v>
      </c>
      <c r="G34901" s="34" t="s">
        <v>364</v>
      </c>
    </row>
    <row r="34902" spans="1:7">
      <c r="A34902" s="32">
        <v>2018</v>
      </c>
      <c r="B34902" s="32">
        <v>55089</v>
      </c>
      <c r="C34902" s="33" t="s">
        <v>563</v>
      </c>
      <c r="D34902" s="33" t="s">
        <v>564</v>
      </c>
      <c r="E34902" s="34">
        <v>3505024</v>
      </c>
      <c r="F34902" s="35">
        <v>1.03</v>
      </c>
      <c r="G34902" s="34" t="s">
        <v>364</v>
      </c>
    </row>
    <row r="34903" spans="1:7">
      <c r="A34903" s="32">
        <v>2018</v>
      </c>
      <c r="B34903" s="32">
        <v>55091</v>
      </c>
      <c r="C34903" s="33" t="s">
        <v>563</v>
      </c>
      <c r="D34903" s="33" t="s">
        <v>564</v>
      </c>
      <c r="E34903" s="34">
        <v>2951760</v>
      </c>
      <c r="F34903" s="35">
        <v>1.0089999999999999</v>
      </c>
      <c r="G34903" s="34" t="s">
        <v>364</v>
      </c>
    </row>
    <row r="34904" spans="1:7">
      <c r="A34904" s="32">
        <v>2018</v>
      </c>
      <c r="B34904" s="32">
        <v>55097</v>
      </c>
      <c r="C34904" s="33" t="s">
        <v>563</v>
      </c>
      <c r="D34904" s="33" t="s">
        <v>564</v>
      </c>
      <c r="E34904" s="34">
        <v>4443209</v>
      </c>
      <c r="F34904" s="35">
        <v>1.032</v>
      </c>
      <c r="G34904" s="34" t="s">
        <v>364</v>
      </c>
    </row>
    <row r="34905" spans="1:7">
      <c r="A34905" s="32">
        <v>2018</v>
      </c>
      <c r="B34905" s="32">
        <v>55100</v>
      </c>
      <c r="C34905" s="33" t="s">
        <v>563</v>
      </c>
      <c r="D34905" s="33" t="s">
        <v>564</v>
      </c>
      <c r="E34905" s="34">
        <v>69</v>
      </c>
      <c r="F34905" s="35">
        <v>1.0309999999999999</v>
      </c>
      <c r="G34905" s="34" t="s">
        <v>364</v>
      </c>
    </row>
    <row r="34906" spans="1:7">
      <c r="A34906" s="32">
        <v>2018</v>
      </c>
      <c r="B34906" s="32">
        <v>55103</v>
      </c>
      <c r="C34906" s="33" t="s">
        <v>563</v>
      </c>
      <c r="D34906" s="33" t="s">
        <v>564</v>
      </c>
      <c r="E34906" s="34">
        <v>2422378</v>
      </c>
      <c r="F34906" s="35">
        <v>1.0429999999999999</v>
      </c>
      <c r="G34906" s="34" t="s">
        <v>364</v>
      </c>
    </row>
    <row r="34907" spans="1:7">
      <c r="A34907" s="32">
        <v>2018</v>
      </c>
      <c r="B34907" s="32">
        <v>55107</v>
      </c>
      <c r="C34907" s="33" t="s">
        <v>563</v>
      </c>
      <c r="D34907" s="33" t="s">
        <v>564</v>
      </c>
      <c r="E34907" s="34">
        <v>1576298</v>
      </c>
      <c r="F34907" s="35">
        <v>1.032</v>
      </c>
      <c r="G34907" s="34" t="s">
        <v>364</v>
      </c>
    </row>
    <row r="34908" spans="1:7">
      <c r="A34908" s="32">
        <v>2018</v>
      </c>
      <c r="B34908" s="32">
        <v>55109</v>
      </c>
      <c r="C34908" s="33" t="s">
        <v>563</v>
      </c>
      <c r="D34908" s="33" t="s">
        <v>564</v>
      </c>
      <c r="E34908" s="34">
        <v>24525</v>
      </c>
      <c r="F34908" s="35">
        <v>1.0489999999999999</v>
      </c>
      <c r="G34908" s="34" t="s">
        <v>364</v>
      </c>
    </row>
    <row r="34909" spans="1:7">
      <c r="A34909" s="32">
        <v>2018</v>
      </c>
      <c r="B34909" s="32">
        <v>55110</v>
      </c>
      <c r="C34909" s="33" t="s">
        <v>563</v>
      </c>
      <c r="D34909" s="33" t="s">
        <v>564</v>
      </c>
      <c r="E34909" s="34">
        <v>433</v>
      </c>
      <c r="F34909" s="35">
        <v>1.028</v>
      </c>
      <c r="G34909" s="34">
        <v>377.7</v>
      </c>
    </row>
    <row r="34910" spans="1:7">
      <c r="A34910" s="32">
        <v>2018</v>
      </c>
      <c r="B34910" s="32">
        <v>55110</v>
      </c>
      <c r="C34910" s="33" t="s">
        <v>563</v>
      </c>
      <c r="D34910" s="33" t="s">
        <v>564</v>
      </c>
      <c r="E34910" s="34">
        <v>2363</v>
      </c>
      <c r="F34910" s="35">
        <v>1.028</v>
      </c>
      <c r="G34910" s="34">
        <v>362.6</v>
      </c>
    </row>
    <row r="34911" spans="1:7">
      <c r="A34911" s="32">
        <v>2018</v>
      </c>
      <c r="B34911" s="32">
        <v>55110</v>
      </c>
      <c r="C34911" s="33" t="s">
        <v>563</v>
      </c>
      <c r="D34911" s="33" t="s">
        <v>564</v>
      </c>
      <c r="E34911" s="34">
        <v>78900</v>
      </c>
      <c r="F34911" s="35">
        <v>1.028</v>
      </c>
      <c r="G34911" s="34">
        <v>575.29999999999995</v>
      </c>
    </row>
    <row r="34912" spans="1:7">
      <c r="A34912" s="32">
        <v>2018</v>
      </c>
      <c r="B34912" s="32">
        <v>55110</v>
      </c>
      <c r="C34912" s="33" t="s">
        <v>563</v>
      </c>
      <c r="D34912" s="33" t="s">
        <v>564</v>
      </c>
      <c r="E34912" s="34">
        <v>49866</v>
      </c>
      <c r="F34912" s="35">
        <v>1.028</v>
      </c>
      <c r="G34912" s="34">
        <v>454.9</v>
      </c>
    </row>
    <row r="34913" spans="1:7">
      <c r="A34913" s="32">
        <v>2018</v>
      </c>
      <c r="B34913" s="32">
        <v>55110</v>
      </c>
      <c r="C34913" s="33" t="s">
        <v>563</v>
      </c>
      <c r="D34913" s="33" t="s">
        <v>564</v>
      </c>
      <c r="E34913" s="34">
        <v>151026</v>
      </c>
      <c r="F34913" s="35">
        <v>1.028</v>
      </c>
      <c r="G34913" s="34">
        <v>620.9</v>
      </c>
    </row>
    <row r="34914" spans="1:7">
      <c r="A34914" s="32">
        <v>2018</v>
      </c>
      <c r="B34914" s="32">
        <v>55110</v>
      </c>
      <c r="C34914" s="33" t="s">
        <v>563</v>
      </c>
      <c r="D34914" s="33" t="s">
        <v>564</v>
      </c>
      <c r="E34914" s="34">
        <v>158476</v>
      </c>
      <c r="F34914" s="35">
        <v>1.028</v>
      </c>
      <c r="G34914" s="34">
        <v>401.9</v>
      </c>
    </row>
    <row r="34915" spans="1:7">
      <c r="A34915" s="32">
        <v>2018</v>
      </c>
      <c r="B34915" s="32">
        <v>55110</v>
      </c>
      <c r="C34915" s="33" t="s">
        <v>563</v>
      </c>
      <c r="D34915" s="33" t="s">
        <v>564</v>
      </c>
      <c r="E34915" s="34">
        <v>191977</v>
      </c>
      <c r="F34915" s="35">
        <v>1.028</v>
      </c>
      <c r="G34915" s="34">
        <v>305.10000000000002</v>
      </c>
    </row>
    <row r="34916" spans="1:7">
      <c r="A34916" s="32">
        <v>2018</v>
      </c>
      <c r="B34916" s="32">
        <v>55111</v>
      </c>
      <c r="C34916" s="33" t="s">
        <v>563</v>
      </c>
      <c r="D34916" s="33" t="s">
        <v>564</v>
      </c>
      <c r="E34916" s="34">
        <v>257923</v>
      </c>
      <c r="F34916" s="35">
        <v>1.028</v>
      </c>
      <c r="G34916" s="34">
        <v>445.6</v>
      </c>
    </row>
    <row r="34917" spans="1:7">
      <c r="A34917" s="32">
        <v>2018</v>
      </c>
      <c r="B34917" s="32">
        <v>55111</v>
      </c>
      <c r="C34917" s="33" t="s">
        <v>563</v>
      </c>
      <c r="D34917" s="33" t="s">
        <v>564</v>
      </c>
      <c r="E34917" s="34">
        <v>3741</v>
      </c>
      <c r="F34917" s="35">
        <v>1.028</v>
      </c>
      <c r="G34917" s="34">
        <v>482.4</v>
      </c>
    </row>
    <row r="34918" spans="1:7">
      <c r="A34918" s="32">
        <v>2018</v>
      </c>
      <c r="B34918" s="32">
        <v>55112</v>
      </c>
      <c r="C34918" s="33" t="s">
        <v>563</v>
      </c>
      <c r="D34918" s="33" t="s">
        <v>564</v>
      </c>
      <c r="E34918" s="34">
        <v>681184</v>
      </c>
      <c r="F34918" s="35">
        <v>1.032</v>
      </c>
      <c r="G34918" s="34" t="s">
        <v>364</v>
      </c>
    </row>
    <row r="34919" spans="1:7">
      <c r="A34919" s="32">
        <v>2018</v>
      </c>
      <c r="B34919" s="32">
        <v>55116</v>
      </c>
      <c r="C34919" s="33" t="s">
        <v>563</v>
      </c>
      <c r="D34919" s="33" t="s">
        <v>564</v>
      </c>
      <c r="E34919" s="34">
        <v>400698</v>
      </c>
      <c r="F34919" s="35">
        <v>1.0369999999999999</v>
      </c>
      <c r="G34919" s="34">
        <v>391.4</v>
      </c>
    </row>
    <row r="34920" spans="1:7">
      <c r="A34920" s="32">
        <v>2018</v>
      </c>
      <c r="B34920" s="32">
        <v>55117</v>
      </c>
      <c r="C34920" s="33" t="s">
        <v>563</v>
      </c>
      <c r="D34920" s="33" t="s">
        <v>564</v>
      </c>
      <c r="E34920" s="34">
        <v>828315</v>
      </c>
      <c r="F34920" s="35">
        <v>1.04</v>
      </c>
      <c r="G34920" s="34" t="s">
        <v>364</v>
      </c>
    </row>
    <row r="34921" spans="1:7">
      <c r="A34921" s="32">
        <v>2018</v>
      </c>
      <c r="B34921" s="32">
        <v>55117</v>
      </c>
      <c r="C34921" s="33" t="s">
        <v>563</v>
      </c>
      <c r="D34921" s="33" t="s">
        <v>564</v>
      </c>
      <c r="E34921" s="34">
        <v>488845</v>
      </c>
      <c r="F34921" s="35">
        <v>1.04</v>
      </c>
      <c r="G34921" s="34" t="s">
        <v>364</v>
      </c>
    </row>
    <row r="34922" spans="1:7">
      <c r="A34922" s="32">
        <v>2018</v>
      </c>
      <c r="B34922" s="32">
        <v>55117</v>
      </c>
      <c r="C34922" s="33" t="s">
        <v>563</v>
      </c>
      <c r="D34922" s="33" t="s">
        <v>564</v>
      </c>
      <c r="E34922" s="34">
        <v>450844</v>
      </c>
      <c r="F34922" s="35">
        <v>1.04</v>
      </c>
      <c r="G34922" s="34" t="s">
        <v>364</v>
      </c>
    </row>
    <row r="34923" spans="1:7">
      <c r="A34923" s="32">
        <v>2018</v>
      </c>
      <c r="B34923" s="32">
        <v>55117</v>
      </c>
      <c r="C34923" s="33" t="s">
        <v>563</v>
      </c>
      <c r="D34923" s="33" t="s">
        <v>564</v>
      </c>
      <c r="E34923" s="34">
        <v>109238</v>
      </c>
      <c r="F34923" s="35">
        <v>1.04</v>
      </c>
      <c r="G34923" s="34" t="s">
        <v>364</v>
      </c>
    </row>
    <row r="34924" spans="1:7">
      <c r="A34924" s="32">
        <v>2018</v>
      </c>
      <c r="B34924" s="32">
        <v>55117</v>
      </c>
      <c r="C34924" s="33" t="s">
        <v>563</v>
      </c>
      <c r="D34924" s="33" t="s">
        <v>564</v>
      </c>
      <c r="E34924" s="34">
        <v>417566</v>
      </c>
      <c r="F34924" s="35">
        <v>1.04</v>
      </c>
      <c r="G34924" s="34" t="s">
        <v>364</v>
      </c>
    </row>
    <row r="34925" spans="1:7">
      <c r="A34925" s="32">
        <v>2018</v>
      </c>
      <c r="B34925" s="32">
        <v>55117</v>
      </c>
      <c r="C34925" s="33" t="s">
        <v>563</v>
      </c>
      <c r="D34925" s="33" t="s">
        <v>564</v>
      </c>
      <c r="E34925" s="34">
        <v>107567</v>
      </c>
      <c r="F34925" s="35">
        <v>1.04</v>
      </c>
      <c r="G34925" s="34" t="s">
        <v>364</v>
      </c>
    </row>
    <row r="34926" spans="1:7">
      <c r="A34926" s="32">
        <v>2018</v>
      </c>
      <c r="B34926" s="32">
        <v>55123</v>
      </c>
      <c r="C34926" s="33" t="s">
        <v>563</v>
      </c>
      <c r="D34926" s="33" t="s">
        <v>564</v>
      </c>
      <c r="E34926" s="34">
        <v>512258</v>
      </c>
      <c r="F34926" s="35">
        <v>1.03</v>
      </c>
      <c r="G34926" s="34" t="s">
        <v>364</v>
      </c>
    </row>
    <row r="34927" spans="1:7">
      <c r="A34927" s="32">
        <v>2018</v>
      </c>
      <c r="B34927" s="32">
        <v>55124</v>
      </c>
      <c r="C34927" s="33" t="s">
        <v>563</v>
      </c>
      <c r="D34927" s="33" t="s">
        <v>564</v>
      </c>
      <c r="E34927" s="34">
        <v>1766289</v>
      </c>
      <c r="F34927" s="35">
        <v>1.0149999999999999</v>
      </c>
      <c r="G34927" s="34" t="s">
        <v>364</v>
      </c>
    </row>
    <row r="34928" spans="1:7">
      <c r="A34928" s="32">
        <v>2018</v>
      </c>
      <c r="B34928" s="32">
        <v>55126</v>
      </c>
      <c r="C34928" s="33" t="s">
        <v>563</v>
      </c>
      <c r="D34928" s="33" t="s">
        <v>564</v>
      </c>
      <c r="E34928" s="34">
        <v>2434283</v>
      </c>
      <c r="F34928" s="35">
        <v>1.034</v>
      </c>
      <c r="G34928" s="34" t="s">
        <v>364</v>
      </c>
    </row>
    <row r="34929" spans="1:7">
      <c r="A34929" s="32">
        <v>2018</v>
      </c>
      <c r="B34929" s="32">
        <v>55127</v>
      </c>
      <c r="C34929" s="33" t="s">
        <v>563</v>
      </c>
      <c r="D34929" s="33" t="s">
        <v>564</v>
      </c>
      <c r="E34929" s="34">
        <v>174480</v>
      </c>
      <c r="F34929" s="35">
        <v>1.109</v>
      </c>
      <c r="G34929" s="34" t="s">
        <v>364</v>
      </c>
    </row>
    <row r="34930" spans="1:7">
      <c r="A34930" s="32">
        <v>2018</v>
      </c>
      <c r="B34930" s="32">
        <v>55128</v>
      </c>
      <c r="C34930" s="33" t="s">
        <v>563</v>
      </c>
      <c r="D34930" s="33" t="s">
        <v>564</v>
      </c>
      <c r="E34930" s="34">
        <v>708</v>
      </c>
      <c r="F34930" s="35">
        <v>1.03</v>
      </c>
      <c r="G34930" s="34" t="s">
        <v>364</v>
      </c>
    </row>
    <row r="34931" spans="1:7">
      <c r="A34931" s="32">
        <v>2018</v>
      </c>
      <c r="B34931" s="32">
        <v>55128</v>
      </c>
      <c r="C34931" s="33" t="s">
        <v>563</v>
      </c>
      <c r="D34931" s="33" t="s">
        <v>564</v>
      </c>
      <c r="E34931" s="34">
        <v>258165</v>
      </c>
      <c r="F34931" s="35">
        <v>1.03</v>
      </c>
      <c r="G34931" s="34" t="s">
        <v>364</v>
      </c>
    </row>
    <row r="34932" spans="1:7">
      <c r="A34932" s="32">
        <v>2018</v>
      </c>
      <c r="B34932" s="32">
        <v>55129</v>
      </c>
      <c r="C34932" s="33" t="s">
        <v>563</v>
      </c>
      <c r="D34932" s="33" t="s">
        <v>564</v>
      </c>
      <c r="E34932" s="34">
        <v>293523</v>
      </c>
      <c r="F34932" s="35">
        <v>1.05</v>
      </c>
      <c r="G34932" s="34">
        <v>430.1</v>
      </c>
    </row>
    <row r="34933" spans="1:7">
      <c r="A34933" s="32">
        <v>2018</v>
      </c>
      <c r="B34933" s="32">
        <v>55131</v>
      </c>
      <c r="C34933" s="33" t="s">
        <v>563</v>
      </c>
      <c r="D34933" s="33" t="s">
        <v>564</v>
      </c>
      <c r="E34933" s="34">
        <v>2137121</v>
      </c>
      <c r="F34933" s="35">
        <v>1</v>
      </c>
      <c r="G34933" s="34" t="s">
        <v>364</v>
      </c>
    </row>
    <row r="34934" spans="1:7">
      <c r="A34934" s="32">
        <v>2018</v>
      </c>
      <c r="B34934" s="32">
        <v>55132</v>
      </c>
      <c r="C34934" s="33" t="s">
        <v>563</v>
      </c>
      <c r="D34934" s="33" t="s">
        <v>564</v>
      </c>
      <c r="E34934" s="34">
        <v>680754</v>
      </c>
      <c r="F34934" s="35">
        <v>1.03</v>
      </c>
      <c r="G34934" s="34" t="s">
        <v>364</v>
      </c>
    </row>
    <row r="34935" spans="1:7">
      <c r="A34935" s="32">
        <v>2018</v>
      </c>
      <c r="B34935" s="32">
        <v>55132</v>
      </c>
      <c r="C34935" s="33" t="s">
        <v>563</v>
      </c>
      <c r="D34935" s="33" t="s">
        <v>564</v>
      </c>
      <c r="E34935" s="34">
        <v>972330</v>
      </c>
      <c r="F34935" s="35">
        <v>0.98699999999999999</v>
      </c>
      <c r="G34935" s="34" t="s">
        <v>364</v>
      </c>
    </row>
    <row r="34936" spans="1:7">
      <c r="A34936" s="32">
        <v>2018</v>
      </c>
      <c r="B34936" s="32">
        <v>55135</v>
      </c>
      <c r="C34936" s="33" t="s">
        <v>563</v>
      </c>
      <c r="D34936" s="33" t="s">
        <v>564</v>
      </c>
      <c r="E34936" s="34">
        <v>218253</v>
      </c>
      <c r="F34936" s="35">
        <v>1</v>
      </c>
      <c r="G34936" s="34">
        <v>328.8</v>
      </c>
    </row>
    <row r="34937" spans="1:7">
      <c r="A34937" s="32">
        <v>2018</v>
      </c>
      <c r="B34937" s="32">
        <v>55137</v>
      </c>
      <c r="C34937" s="33" t="s">
        <v>563</v>
      </c>
      <c r="D34937" s="33" t="s">
        <v>564</v>
      </c>
      <c r="E34937" s="34">
        <v>687684</v>
      </c>
      <c r="F34937" s="35">
        <v>1.0369999999999999</v>
      </c>
      <c r="G34937" s="34">
        <v>375.6</v>
      </c>
    </row>
    <row r="34938" spans="1:7">
      <c r="A34938" s="32">
        <v>2018</v>
      </c>
      <c r="B34938" s="32">
        <v>55139</v>
      </c>
      <c r="C34938" s="33" t="s">
        <v>563</v>
      </c>
      <c r="D34938" s="33" t="s">
        <v>564</v>
      </c>
      <c r="E34938" s="34">
        <v>47166</v>
      </c>
      <c r="F34938" s="35">
        <v>1.03</v>
      </c>
      <c r="G34938" s="34" t="s">
        <v>364</v>
      </c>
    </row>
    <row r="34939" spans="1:7">
      <c r="A34939" s="32">
        <v>2018</v>
      </c>
      <c r="B34939" s="32">
        <v>55141</v>
      </c>
      <c r="C34939" s="33" t="s">
        <v>563</v>
      </c>
      <c r="D34939" s="33" t="s">
        <v>564</v>
      </c>
      <c r="E34939" s="34">
        <v>455063</v>
      </c>
      <c r="F34939" s="35">
        <v>1.0209999999999999</v>
      </c>
      <c r="G34939" s="34">
        <v>398.2</v>
      </c>
    </row>
    <row r="34940" spans="1:7">
      <c r="A34940" s="32">
        <v>2018</v>
      </c>
      <c r="B34940" s="32">
        <v>55144</v>
      </c>
      <c r="C34940" s="33" t="s">
        <v>563</v>
      </c>
      <c r="D34940" s="33" t="s">
        <v>564</v>
      </c>
      <c r="E34940" s="34">
        <v>8285</v>
      </c>
      <c r="F34940" s="35">
        <v>1.0149999999999999</v>
      </c>
      <c r="G34940" s="34" t="s">
        <v>364</v>
      </c>
    </row>
    <row r="34941" spans="1:7">
      <c r="A34941" s="32">
        <v>2018</v>
      </c>
      <c r="B34941" s="32">
        <v>55144</v>
      </c>
      <c r="C34941" s="33" t="s">
        <v>563</v>
      </c>
      <c r="D34941" s="33" t="s">
        <v>564</v>
      </c>
      <c r="E34941" s="34">
        <v>216942</v>
      </c>
      <c r="F34941" s="35">
        <v>1.0389999999999999</v>
      </c>
      <c r="G34941" s="34" t="s">
        <v>364</v>
      </c>
    </row>
    <row r="34942" spans="1:7">
      <c r="A34942" s="32">
        <v>2018</v>
      </c>
      <c r="B34942" s="32">
        <v>55146</v>
      </c>
      <c r="C34942" s="33" t="s">
        <v>563</v>
      </c>
      <c r="D34942" s="33" t="s">
        <v>564</v>
      </c>
      <c r="E34942" s="34">
        <v>1735552</v>
      </c>
      <c r="F34942" s="35">
        <v>1.032</v>
      </c>
      <c r="G34942" s="34" t="s">
        <v>364</v>
      </c>
    </row>
    <row r="34943" spans="1:7">
      <c r="A34943" s="32">
        <v>2018</v>
      </c>
      <c r="B34943" s="32">
        <v>55148</v>
      </c>
      <c r="C34943" s="33" t="s">
        <v>563</v>
      </c>
      <c r="D34943" s="33" t="s">
        <v>564</v>
      </c>
      <c r="E34943" s="34">
        <v>116296</v>
      </c>
      <c r="F34943" s="35">
        <v>1.0589999999999999</v>
      </c>
      <c r="G34943" s="34">
        <v>409.1</v>
      </c>
    </row>
    <row r="34944" spans="1:7">
      <c r="A34944" s="32">
        <v>2018</v>
      </c>
      <c r="B34944" s="32">
        <v>55149</v>
      </c>
      <c r="C34944" s="33" t="s">
        <v>563</v>
      </c>
      <c r="D34944" s="33" t="s">
        <v>564</v>
      </c>
      <c r="E34944" s="34">
        <v>3405471</v>
      </c>
      <c r="F34944" s="35">
        <v>1.0289999999999999</v>
      </c>
      <c r="G34944" s="34" t="s">
        <v>364</v>
      </c>
    </row>
    <row r="34945" spans="1:7">
      <c r="A34945" s="32">
        <v>2018</v>
      </c>
      <c r="B34945" s="32">
        <v>55151</v>
      </c>
      <c r="C34945" s="33" t="s">
        <v>563</v>
      </c>
      <c r="D34945" s="33" t="s">
        <v>564</v>
      </c>
      <c r="E34945" s="34">
        <v>1035053</v>
      </c>
      <c r="F34945" s="35">
        <v>1.034</v>
      </c>
      <c r="G34945" s="34" t="s">
        <v>364</v>
      </c>
    </row>
    <row r="34946" spans="1:7">
      <c r="A34946" s="32">
        <v>2018</v>
      </c>
      <c r="B34946" s="32">
        <v>55153</v>
      </c>
      <c r="C34946" s="33" t="s">
        <v>563</v>
      </c>
      <c r="D34946" s="33" t="s">
        <v>564</v>
      </c>
      <c r="E34946" s="34">
        <v>2778600</v>
      </c>
      <c r="F34946" s="35">
        <v>1.038</v>
      </c>
      <c r="G34946" s="34" t="s">
        <v>364</v>
      </c>
    </row>
    <row r="34947" spans="1:7">
      <c r="A34947" s="32">
        <v>2018</v>
      </c>
      <c r="B34947" s="32">
        <v>55154</v>
      </c>
      <c r="C34947" s="33" t="s">
        <v>563</v>
      </c>
      <c r="D34947" s="33" t="s">
        <v>564</v>
      </c>
      <c r="E34947" s="34">
        <v>75481</v>
      </c>
      <c r="F34947" s="35">
        <v>1.03</v>
      </c>
      <c r="G34947" s="34">
        <v>475.5</v>
      </c>
    </row>
    <row r="34948" spans="1:7">
      <c r="A34948" s="32">
        <v>2018</v>
      </c>
      <c r="B34948" s="32">
        <v>55154</v>
      </c>
      <c r="C34948" s="33" t="s">
        <v>563</v>
      </c>
      <c r="D34948" s="33" t="s">
        <v>564</v>
      </c>
      <c r="E34948" s="34">
        <v>1244564</v>
      </c>
      <c r="F34948" s="35">
        <v>1.03</v>
      </c>
      <c r="G34948" s="34">
        <v>456.3</v>
      </c>
    </row>
    <row r="34949" spans="1:7">
      <c r="A34949" s="32">
        <v>2018</v>
      </c>
      <c r="B34949" s="32">
        <v>55164</v>
      </c>
      <c r="C34949" s="33" t="s">
        <v>563</v>
      </c>
      <c r="D34949" s="33" t="s">
        <v>564</v>
      </c>
      <c r="E34949" s="34">
        <v>74023</v>
      </c>
      <c r="F34949" s="35">
        <v>1.03</v>
      </c>
      <c r="G34949" s="34">
        <v>551.20000000000005</v>
      </c>
    </row>
    <row r="34950" spans="1:7">
      <c r="A34950" s="32">
        <v>2018</v>
      </c>
      <c r="B34950" s="32">
        <v>55165</v>
      </c>
      <c r="C34950" s="33" t="s">
        <v>563</v>
      </c>
      <c r="D34950" s="33" t="s">
        <v>564</v>
      </c>
      <c r="E34950" s="34">
        <v>193544</v>
      </c>
      <c r="F34950" s="35">
        <v>1.03</v>
      </c>
      <c r="G34950" s="34">
        <v>563.4</v>
      </c>
    </row>
    <row r="34951" spans="1:7">
      <c r="A34951" s="32">
        <v>2018</v>
      </c>
      <c r="B34951" s="32">
        <v>55166</v>
      </c>
      <c r="C34951" s="33" t="s">
        <v>563</v>
      </c>
      <c r="D34951" s="33" t="s">
        <v>564</v>
      </c>
      <c r="E34951" s="34">
        <v>503374</v>
      </c>
      <c r="F34951" s="35">
        <v>1.018</v>
      </c>
      <c r="G34951" s="34" t="s">
        <v>364</v>
      </c>
    </row>
    <row r="34952" spans="1:7">
      <c r="A34952" s="32">
        <v>2018</v>
      </c>
      <c r="B34952" s="32">
        <v>55170</v>
      </c>
      <c r="C34952" s="33" t="s">
        <v>563</v>
      </c>
      <c r="D34952" s="33" t="s">
        <v>564</v>
      </c>
      <c r="E34952" s="34">
        <v>415455</v>
      </c>
      <c r="F34952" s="35">
        <v>1.0329999999999999</v>
      </c>
      <c r="G34952" s="34" t="s">
        <v>364</v>
      </c>
    </row>
    <row r="34953" spans="1:7">
      <c r="A34953" s="32">
        <v>2018</v>
      </c>
      <c r="B34953" s="32">
        <v>55172</v>
      </c>
      <c r="C34953" s="33" t="s">
        <v>563</v>
      </c>
      <c r="D34953" s="33" t="s">
        <v>564</v>
      </c>
      <c r="E34953" s="34">
        <v>2043569</v>
      </c>
      <c r="F34953" s="35">
        <v>1.024</v>
      </c>
      <c r="G34953" s="34" t="s">
        <v>364</v>
      </c>
    </row>
    <row r="34954" spans="1:7">
      <c r="A34954" s="32">
        <v>2018</v>
      </c>
      <c r="B34954" s="32">
        <v>55173</v>
      </c>
      <c r="C34954" s="33" t="s">
        <v>563</v>
      </c>
      <c r="D34954" s="33" t="s">
        <v>564</v>
      </c>
      <c r="E34954" s="34">
        <v>1269415</v>
      </c>
      <c r="F34954" s="35">
        <v>1.0269999999999999</v>
      </c>
      <c r="G34954" s="34">
        <v>447.8</v>
      </c>
    </row>
    <row r="34955" spans="1:7">
      <c r="A34955" s="32">
        <v>2018</v>
      </c>
      <c r="B34955" s="32">
        <v>55176</v>
      </c>
      <c r="C34955" s="33" t="s">
        <v>563</v>
      </c>
      <c r="D34955" s="33" t="s">
        <v>564</v>
      </c>
      <c r="E34955" s="34">
        <v>121512</v>
      </c>
      <c r="F34955" s="35">
        <v>1.026</v>
      </c>
      <c r="G34955" s="34" t="s">
        <v>364</v>
      </c>
    </row>
    <row r="34956" spans="1:7">
      <c r="A34956" s="32">
        <v>2018</v>
      </c>
      <c r="B34956" s="32">
        <v>55176</v>
      </c>
      <c r="C34956" s="33" t="s">
        <v>563</v>
      </c>
      <c r="D34956" s="33" t="s">
        <v>564</v>
      </c>
      <c r="E34956" s="34">
        <v>775577</v>
      </c>
      <c r="F34956" s="35">
        <v>0.998</v>
      </c>
      <c r="G34956" s="34" t="s">
        <v>364</v>
      </c>
    </row>
    <row r="34957" spans="1:7">
      <c r="A34957" s="32">
        <v>2018</v>
      </c>
      <c r="B34957" s="32">
        <v>55176</v>
      </c>
      <c r="C34957" s="33" t="s">
        <v>563</v>
      </c>
      <c r="D34957" s="33" t="s">
        <v>564</v>
      </c>
      <c r="E34957" s="34">
        <v>376245</v>
      </c>
      <c r="F34957" s="35">
        <v>1.0129999999999999</v>
      </c>
      <c r="G34957" s="34" t="s">
        <v>364</v>
      </c>
    </row>
    <row r="34958" spans="1:7">
      <c r="A34958" s="32">
        <v>2018</v>
      </c>
      <c r="B34958" s="32">
        <v>55176</v>
      </c>
      <c r="C34958" s="33" t="s">
        <v>563</v>
      </c>
      <c r="D34958" s="33" t="s">
        <v>564</v>
      </c>
      <c r="E34958" s="34">
        <v>157719</v>
      </c>
      <c r="F34958" s="35">
        <v>1.0209999999999999</v>
      </c>
      <c r="G34958" s="34" t="s">
        <v>364</v>
      </c>
    </row>
    <row r="34959" spans="1:7">
      <c r="A34959" s="32">
        <v>2018</v>
      </c>
      <c r="B34959" s="32">
        <v>55176</v>
      </c>
      <c r="C34959" s="33" t="s">
        <v>563</v>
      </c>
      <c r="D34959" s="33" t="s">
        <v>564</v>
      </c>
      <c r="E34959" s="34">
        <v>245699</v>
      </c>
      <c r="F34959" s="35">
        <v>1.0129999999999999</v>
      </c>
      <c r="G34959" s="34" t="s">
        <v>364</v>
      </c>
    </row>
    <row r="34960" spans="1:7">
      <c r="A34960" s="32">
        <v>2018</v>
      </c>
      <c r="B34960" s="32">
        <v>55176</v>
      </c>
      <c r="C34960" s="33" t="s">
        <v>563</v>
      </c>
      <c r="D34960" s="33" t="s">
        <v>564</v>
      </c>
      <c r="E34960" s="34">
        <v>130264</v>
      </c>
      <c r="F34960" s="35">
        <v>1.0209999999999999</v>
      </c>
      <c r="G34960" s="34" t="s">
        <v>364</v>
      </c>
    </row>
    <row r="34961" spans="1:7">
      <c r="A34961" s="32">
        <v>2018</v>
      </c>
      <c r="B34961" s="32">
        <v>55176</v>
      </c>
      <c r="C34961" s="33" t="s">
        <v>563</v>
      </c>
      <c r="D34961" s="33" t="s">
        <v>564</v>
      </c>
      <c r="E34961" s="34">
        <v>56927</v>
      </c>
      <c r="F34961" s="35">
        <v>1.026</v>
      </c>
      <c r="G34961" s="34" t="s">
        <v>364</v>
      </c>
    </row>
    <row r="34962" spans="1:7">
      <c r="A34962" s="32">
        <v>2018</v>
      </c>
      <c r="B34962" s="32">
        <v>55178</v>
      </c>
      <c r="C34962" s="33" t="s">
        <v>563</v>
      </c>
      <c r="D34962" s="33" t="s">
        <v>564</v>
      </c>
      <c r="E34962" s="34">
        <v>533421</v>
      </c>
      <c r="F34962" s="35">
        <v>1.0429999999999999</v>
      </c>
      <c r="G34962" s="34" t="s">
        <v>364</v>
      </c>
    </row>
    <row r="34963" spans="1:7">
      <c r="A34963" s="32">
        <v>2018</v>
      </c>
      <c r="B34963" s="32">
        <v>55179</v>
      </c>
      <c r="C34963" s="33" t="s">
        <v>563</v>
      </c>
      <c r="D34963" s="33" t="s">
        <v>564</v>
      </c>
      <c r="E34963" s="34">
        <v>1244040</v>
      </c>
      <c r="F34963" s="35">
        <v>1.0449999999999999</v>
      </c>
      <c r="G34963" s="34" t="s">
        <v>364</v>
      </c>
    </row>
    <row r="34964" spans="1:7">
      <c r="A34964" s="32">
        <v>2018</v>
      </c>
      <c r="B34964" s="32">
        <v>55182</v>
      </c>
      <c r="C34964" s="33" t="s">
        <v>563</v>
      </c>
      <c r="D34964" s="33" t="s">
        <v>564</v>
      </c>
      <c r="E34964" s="34">
        <v>2099746</v>
      </c>
      <c r="F34964" s="35">
        <v>1.03</v>
      </c>
      <c r="G34964" s="34" t="s">
        <v>364</v>
      </c>
    </row>
    <row r="34965" spans="1:7">
      <c r="A34965" s="32">
        <v>2018</v>
      </c>
      <c r="B34965" s="32">
        <v>55183</v>
      </c>
      <c r="C34965" s="33" t="s">
        <v>563</v>
      </c>
      <c r="D34965" s="33" t="s">
        <v>564</v>
      </c>
      <c r="E34965" s="34">
        <v>2007825</v>
      </c>
      <c r="F34965" s="35">
        <v>1.054</v>
      </c>
      <c r="G34965" s="34" t="s">
        <v>364</v>
      </c>
    </row>
    <row r="34966" spans="1:7">
      <c r="A34966" s="32">
        <v>2018</v>
      </c>
      <c r="B34966" s="32">
        <v>55187</v>
      </c>
      <c r="C34966" s="33" t="s">
        <v>563</v>
      </c>
      <c r="D34966" s="33" t="s">
        <v>564</v>
      </c>
      <c r="E34966" s="34">
        <v>4888100</v>
      </c>
      <c r="F34966" s="35">
        <v>1.0269999999999999</v>
      </c>
      <c r="G34966" s="34" t="s">
        <v>364</v>
      </c>
    </row>
    <row r="34967" spans="1:7">
      <c r="A34967" s="32">
        <v>2018</v>
      </c>
      <c r="B34967" s="32">
        <v>55193</v>
      </c>
      <c r="C34967" s="33" t="s">
        <v>563</v>
      </c>
      <c r="D34967" s="33" t="s">
        <v>564</v>
      </c>
      <c r="E34967" s="34">
        <v>2383969</v>
      </c>
      <c r="F34967" s="35">
        <v>1.056</v>
      </c>
      <c r="G34967" s="34" t="s">
        <v>364</v>
      </c>
    </row>
    <row r="34968" spans="1:7">
      <c r="A34968" s="32">
        <v>2018</v>
      </c>
      <c r="B34968" s="32">
        <v>55197</v>
      </c>
      <c r="C34968" s="33" t="s">
        <v>563</v>
      </c>
      <c r="D34968" s="33" t="s">
        <v>564</v>
      </c>
      <c r="E34968" s="34">
        <v>1312887</v>
      </c>
      <c r="F34968" s="35">
        <v>1</v>
      </c>
      <c r="G34968" s="34">
        <v>471.2</v>
      </c>
    </row>
    <row r="34969" spans="1:7">
      <c r="A34969" s="32">
        <v>2018</v>
      </c>
      <c r="B34969" s="32">
        <v>55198</v>
      </c>
      <c r="C34969" s="33" t="s">
        <v>563</v>
      </c>
      <c r="D34969" s="33" t="s">
        <v>564</v>
      </c>
      <c r="E34969" s="34">
        <v>107252</v>
      </c>
      <c r="F34969" s="35">
        <v>1.079</v>
      </c>
      <c r="G34969" s="34" t="s">
        <v>364</v>
      </c>
    </row>
    <row r="34970" spans="1:7">
      <c r="A34970" s="32">
        <v>2018</v>
      </c>
      <c r="B34970" s="32">
        <v>55199</v>
      </c>
      <c r="C34970" s="33" t="s">
        <v>563</v>
      </c>
      <c r="D34970" s="33" t="s">
        <v>564</v>
      </c>
      <c r="E34970" s="34">
        <v>3631</v>
      </c>
      <c r="F34970" s="35">
        <v>1.079</v>
      </c>
      <c r="G34970" s="34" t="s">
        <v>364</v>
      </c>
    </row>
    <row r="34971" spans="1:7">
      <c r="A34971" s="32">
        <v>2018</v>
      </c>
      <c r="B34971" s="32">
        <v>55201</v>
      </c>
      <c r="C34971" s="33" t="s">
        <v>563</v>
      </c>
      <c r="D34971" s="33" t="s">
        <v>564</v>
      </c>
      <c r="E34971" s="34">
        <v>50007</v>
      </c>
      <c r="F34971" s="35">
        <v>1.0289999999999999</v>
      </c>
      <c r="G34971" s="34" t="s">
        <v>364</v>
      </c>
    </row>
    <row r="34972" spans="1:7">
      <c r="A34972" s="32">
        <v>2018</v>
      </c>
      <c r="B34972" s="32">
        <v>55202</v>
      </c>
      <c r="C34972" s="33" t="s">
        <v>563</v>
      </c>
      <c r="D34972" s="33" t="s">
        <v>564</v>
      </c>
      <c r="E34972" s="34">
        <v>82274</v>
      </c>
      <c r="F34972" s="35">
        <v>1.026</v>
      </c>
      <c r="G34972" s="34">
        <v>484.2</v>
      </c>
    </row>
    <row r="34973" spans="1:7">
      <c r="A34973" s="32">
        <v>2018</v>
      </c>
      <c r="B34973" s="32">
        <v>55204</v>
      </c>
      <c r="C34973" s="33" t="s">
        <v>563</v>
      </c>
      <c r="D34973" s="33" t="s">
        <v>564</v>
      </c>
      <c r="E34973" s="34">
        <v>9908</v>
      </c>
      <c r="F34973" s="35">
        <v>1.024</v>
      </c>
      <c r="G34973" s="34">
        <v>599</v>
      </c>
    </row>
    <row r="34974" spans="1:7">
      <c r="A34974" s="32">
        <v>2018</v>
      </c>
      <c r="B34974" s="32">
        <v>55206</v>
      </c>
      <c r="C34974" s="33" t="s">
        <v>563</v>
      </c>
      <c r="D34974" s="33" t="s">
        <v>564</v>
      </c>
      <c r="E34974" s="34">
        <v>2335465</v>
      </c>
      <c r="F34974" s="35">
        <v>1.03</v>
      </c>
      <c r="G34974" s="34" t="s">
        <v>364</v>
      </c>
    </row>
    <row r="34975" spans="1:7">
      <c r="A34975" s="32">
        <v>2018</v>
      </c>
      <c r="B34975" s="32">
        <v>55210</v>
      </c>
      <c r="C34975" s="33" t="s">
        <v>563</v>
      </c>
      <c r="D34975" s="33" t="s">
        <v>564</v>
      </c>
      <c r="E34975" s="34">
        <v>496652</v>
      </c>
      <c r="F34975" s="35">
        <v>1.04</v>
      </c>
      <c r="G34975" s="34">
        <v>347</v>
      </c>
    </row>
    <row r="34976" spans="1:7">
      <c r="A34976" s="32">
        <v>2018</v>
      </c>
      <c r="B34976" s="32">
        <v>55211</v>
      </c>
      <c r="C34976" s="33" t="s">
        <v>563</v>
      </c>
      <c r="D34976" s="33" t="s">
        <v>564</v>
      </c>
      <c r="E34976" s="34">
        <v>748810</v>
      </c>
      <c r="F34976" s="35">
        <v>1.03</v>
      </c>
      <c r="G34976" s="34" t="s">
        <v>364</v>
      </c>
    </row>
    <row r="34977" spans="1:7">
      <c r="A34977" s="32">
        <v>2018</v>
      </c>
      <c r="B34977" s="32">
        <v>55212</v>
      </c>
      <c r="C34977" s="33" t="s">
        <v>563</v>
      </c>
      <c r="D34977" s="33" t="s">
        <v>564</v>
      </c>
      <c r="E34977" s="34">
        <v>1351650</v>
      </c>
      <c r="F34977" s="35">
        <v>1.03</v>
      </c>
      <c r="G34977" s="34" t="s">
        <v>364</v>
      </c>
    </row>
    <row r="34978" spans="1:7">
      <c r="A34978" s="32">
        <v>2018</v>
      </c>
      <c r="B34978" s="32">
        <v>55215</v>
      </c>
      <c r="C34978" s="33" t="s">
        <v>563</v>
      </c>
      <c r="D34978" s="33" t="s">
        <v>564</v>
      </c>
      <c r="E34978" s="34">
        <v>5318810</v>
      </c>
      <c r="F34978" s="35">
        <v>1.03</v>
      </c>
      <c r="G34978" s="34" t="s">
        <v>364</v>
      </c>
    </row>
    <row r="34979" spans="1:7">
      <c r="A34979" s="32">
        <v>2018</v>
      </c>
      <c r="B34979" s="32">
        <v>55217</v>
      </c>
      <c r="C34979" s="33" t="s">
        <v>563</v>
      </c>
      <c r="D34979" s="33" t="s">
        <v>564</v>
      </c>
      <c r="E34979" s="34">
        <v>1733028</v>
      </c>
      <c r="F34979" s="35">
        <v>1.0369999999999999</v>
      </c>
      <c r="G34979" s="34" t="s">
        <v>364</v>
      </c>
    </row>
    <row r="34980" spans="1:7">
      <c r="A34980" s="32">
        <v>2018</v>
      </c>
      <c r="B34980" s="32">
        <v>55218</v>
      </c>
      <c r="C34980" s="33" t="s">
        <v>563</v>
      </c>
      <c r="D34980" s="33" t="s">
        <v>564</v>
      </c>
      <c r="E34980" s="34">
        <v>138671</v>
      </c>
      <c r="F34980" s="35">
        <v>1.07</v>
      </c>
      <c r="G34980" s="34">
        <v>493.8</v>
      </c>
    </row>
    <row r="34981" spans="1:7">
      <c r="A34981" s="32">
        <v>2018</v>
      </c>
      <c r="B34981" s="32">
        <v>55218</v>
      </c>
      <c r="C34981" s="33" t="s">
        <v>563</v>
      </c>
      <c r="D34981" s="33" t="s">
        <v>564</v>
      </c>
      <c r="E34981" s="34">
        <v>1585043</v>
      </c>
      <c r="F34981" s="35">
        <v>1.07</v>
      </c>
      <c r="G34981" s="34">
        <v>404.1</v>
      </c>
    </row>
    <row r="34982" spans="1:7">
      <c r="A34982" s="32">
        <v>2018</v>
      </c>
      <c r="B34982" s="32">
        <v>55220</v>
      </c>
      <c r="C34982" s="33" t="s">
        <v>563</v>
      </c>
      <c r="D34982" s="33" t="s">
        <v>564</v>
      </c>
      <c r="E34982" s="34">
        <v>182092</v>
      </c>
      <c r="F34982" s="35">
        <v>1.006</v>
      </c>
      <c r="G34982" s="34">
        <v>504.1</v>
      </c>
    </row>
    <row r="34983" spans="1:7">
      <c r="A34983" s="32">
        <v>2018</v>
      </c>
      <c r="B34983" s="32">
        <v>55220</v>
      </c>
      <c r="C34983" s="33" t="s">
        <v>563</v>
      </c>
      <c r="D34983" s="33" t="s">
        <v>564</v>
      </c>
      <c r="E34983" s="34">
        <v>781573</v>
      </c>
      <c r="F34983" s="35">
        <v>1.006</v>
      </c>
      <c r="G34983" s="34">
        <v>408.2</v>
      </c>
    </row>
    <row r="34984" spans="1:7">
      <c r="A34984" s="32">
        <v>2018</v>
      </c>
      <c r="B34984" s="32">
        <v>55221</v>
      </c>
      <c r="C34984" s="33" t="s">
        <v>563</v>
      </c>
      <c r="D34984" s="33" t="s">
        <v>564</v>
      </c>
      <c r="E34984" s="34">
        <v>13686</v>
      </c>
      <c r="F34984" s="35">
        <v>1.03</v>
      </c>
      <c r="G34984" s="34">
        <v>489.1</v>
      </c>
    </row>
    <row r="34985" spans="1:7">
      <c r="A34985" s="32">
        <v>2018</v>
      </c>
      <c r="B34985" s="32">
        <v>55222</v>
      </c>
      <c r="C34985" s="33" t="s">
        <v>563</v>
      </c>
      <c r="D34985" s="33" t="s">
        <v>564</v>
      </c>
      <c r="E34985" s="34">
        <v>9286</v>
      </c>
      <c r="F34985" s="35">
        <v>1.0649999999999999</v>
      </c>
      <c r="G34985" s="34" t="s">
        <v>364</v>
      </c>
    </row>
    <row r="34986" spans="1:7">
      <c r="A34986" s="32">
        <v>2018</v>
      </c>
      <c r="B34986" s="32">
        <v>55223</v>
      </c>
      <c r="C34986" s="33" t="s">
        <v>563</v>
      </c>
      <c r="D34986" s="33" t="s">
        <v>564</v>
      </c>
      <c r="E34986" s="34">
        <v>20036</v>
      </c>
      <c r="F34986" s="35">
        <v>1.028</v>
      </c>
      <c r="G34986" s="34" t="s">
        <v>364</v>
      </c>
    </row>
    <row r="34987" spans="1:7">
      <c r="A34987" s="32">
        <v>2018</v>
      </c>
      <c r="B34987" s="32">
        <v>55223</v>
      </c>
      <c r="C34987" s="33" t="s">
        <v>563</v>
      </c>
      <c r="D34987" s="33" t="s">
        <v>564</v>
      </c>
      <c r="E34987" s="34">
        <v>53283</v>
      </c>
      <c r="F34987" s="35">
        <v>1</v>
      </c>
      <c r="G34987" s="34" t="s">
        <v>364</v>
      </c>
    </row>
    <row r="34988" spans="1:7">
      <c r="A34988" s="32">
        <v>2018</v>
      </c>
      <c r="B34988" s="32">
        <v>55223</v>
      </c>
      <c r="C34988" s="33" t="s">
        <v>563</v>
      </c>
      <c r="D34988" s="33" t="s">
        <v>564</v>
      </c>
      <c r="E34988" s="34">
        <v>59527</v>
      </c>
      <c r="F34988" s="35">
        <v>1.038</v>
      </c>
      <c r="G34988" s="34" t="s">
        <v>364</v>
      </c>
    </row>
    <row r="34989" spans="1:7">
      <c r="A34989" s="32">
        <v>2018</v>
      </c>
      <c r="B34989" s="32">
        <v>55223</v>
      </c>
      <c r="C34989" s="33" t="s">
        <v>563</v>
      </c>
      <c r="D34989" s="33" t="s">
        <v>564</v>
      </c>
      <c r="E34989" s="34">
        <v>69966</v>
      </c>
      <c r="F34989" s="35">
        <v>1.022</v>
      </c>
      <c r="G34989" s="34" t="s">
        <v>364</v>
      </c>
    </row>
    <row r="34990" spans="1:7">
      <c r="A34990" s="32">
        <v>2018</v>
      </c>
      <c r="B34990" s="32">
        <v>55223</v>
      </c>
      <c r="C34990" s="33" t="s">
        <v>563</v>
      </c>
      <c r="D34990" s="33" t="s">
        <v>564</v>
      </c>
      <c r="E34990" s="34">
        <v>74204</v>
      </c>
      <c r="F34990" s="35">
        <v>1.024</v>
      </c>
      <c r="G34990" s="34" t="s">
        <v>364</v>
      </c>
    </row>
    <row r="34991" spans="1:7">
      <c r="A34991" s="32">
        <v>2018</v>
      </c>
      <c r="B34991" s="32">
        <v>55223</v>
      </c>
      <c r="C34991" s="33" t="s">
        <v>563</v>
      </c>
      <c r="D34991" s="33" t="s">
        <v>564</v>
      </c>
      <c r="E34991" s="34">
        <v>80588</v>
      </c>
      <c r="F34991" s="35">
        <v>1.0149999999999999</v>
      </c>
      <c r="G34991" s="34" t="s">
        <v>364</v>
      </c>
    </row>
    <row r="34992" spans="1:7">
      <c r="A34992" s="32">
        <v>2018</v>
      </c>
      <c r="B34992" s="32">
        <v>55223</v>
      </c>
      <c r="C34992" s="33" t="s">
        <v>563</v>
      </c>
      <c r="D34992" s="33" t="s">
        <v>564</v>
      </c>
      <c r="E34992" s="34">
        <v>19610</v>
      </c>
      <c r="F34992" s="35">
        <v>1</v>
      </c>
      <c r="G34992" s="34" t="s">
        <v>364</v>
      </c>
    </row>
    <row r="34993" spans="1:7">
      <c r="A34993" s="32">
        <v>2018</v>
      </c>
      <c r="B34993" s="32">
        <v>55223</v>
      </c>
      <c r="C34993" s="33" t="s">
        <v>563</v>
      </c>
      <c r="D34993" s="33" t="s">
        <v>564</v>
      </c>
      <c r="E34993" s="34">
        <v>96504</v>
      </c>
      <c r="F34993" s="35">
        <v>1.0189999999999999</v>
      </c>
      <c r="G34993" s="34" t="s">
        <v>364</v>
      </c>
    </row>
    <row r="34994" spans="1:7">
      <c r="A34994" s="32">
        <v>2018</v>
      </c>
      <c r="B34994" s="32">
        <v>55223</v>
      </c>
      <c r="C34994" s="33" t="s">
        <v>563</v>
      </c>
      <c r="D34994" s="33" t="s">
        <v>564</v>
      </c>
      <c r="E34994" s="34">
        <v>90961</v>
      </c>
      <c r="F34994" s="35">
        <v>1.0209999999999999</v>
      </c>
      <c r="G34994" s="34" t="s">
        <v>364</v>
      </c>
    </row>
    <row r="34995" spans="1:7">
      <c r="A34995" s="32">
        <v>2018</v>
      </c>
      <c r="B34995" s="32">
        <v>55223</v>
      </c>
      <c r="C34995" s="33" t="s">
        <v>563</v>
      </c>
      <c r="D34995" s="33" t="s">
        <v>564</v>
      </c>
      <c r="E34995" s="34">
        <v>118365</v>
      </c>
      <c r="F34995" s="35">
        <v>1.026</v>
      </c>
      <c r="G34995" s="34" t="s">
        <v>364</v>
      </c>
    </row>
    <row r="34996" spans="1:7">
      <c r="A34996" s="32">
        <v>2018</v>
      </c>
      <c r="B34996" s="32">
        <v>55223</v>
      </c>
      <c r="C34996" s="33" t="s">
        <v>563</v>
      </c>
      <c r="D34996" s="33" t="s">
        <v>564</v>
      </c>
      <c r="E34996" s="34">
        <v>121514</v>
      </c>
      <c r="F34996" s="35">
        <v>1.022</v>
      </c>
      <c r="G34996" s="34" t="s">
        <v>364</v>
      </c>
    </row>
    <row r="34997" spans="1:7">
      <c r="A34997" s="32">
        <v>2018</v>
      </c>
      <c r="B34997" s="32">
        <v>55223</v>
      </c>
      <c r="C34997" s="33" t="s">
        <v>563</v>
      </c>
      <c r="D34997" s="33" t="s">
        <v>564</v>
      </c>
      <c r="E34997" s="34">
        <v>128015</v>
      </c>
      <c r="F34997" s="35">
        <v>1.02</v>
      </c>
      <c r="G34997" s="34" t="s">
        <v>364</v>
      </c>
    </row>
    <row r="34998" spans="1:7">
      <c r="A34998" s="32">
        <v>2018</v>
      </c>
      <c r="B34998" s="32">
        <v>55224</v>
      </c>
      <c r="C34998" s="33" t="s">
        <v>563</v>
      </c>
      <c r="D34998" s="33" t="s">
        <v>564</v>
      </c>
      <c r="E34998" s="34">
        <v>210190</v>
      </c>
      <c r="F34998" s="35">
        <v>1.028</v>
      </c>
      <c r="G34998" s="34">
        <v>438</v>
      </c>
    </row>
    <row r="34999" spans="1:7">
      <c r="A34999" s="32">
        <v>2018</v>
      </c>
      <c r="B34999" s="32">
        <v>55224</v>
      </c>
      <c r="C34999" s="33" t="s">
        <v>563</v>
      </c>
      <c r="D34999" s="33" t="s">
        <v>564</v>
      </c>
      <c r="E34999" s="34">
        <v>894</v>
      </c>
      <c r="F34999" s="35">
        <v>1.028</v>
      </c>
      <c r="G34999" s="34">
        <v>585.29999999999995</v>
      </c>
    </row>
    <row r="35000" spans="1:7">
      <c r="A35000" s="32">
        <v>2018</v>
      </c>
      <c r="B35000" s="32">
        <v>55225</v>
      </c>
      <c r="C35000" s="33" t="s">
        <v>563</v>
      </c>
      <c r="D35000" s="33" t="s">
        <v>564</v>
      </c>
      <c r="E35000" s="34">
        <v>1503153</v>
      </c>
      <c r="F35000" s="35">
        <v>1.0309999999999999</v>
      </c>
      <c r="G35000" s="34" t="s">
        <v>364</v>
      </c>
    </row>
    <row r="35001" spans="1:7">
      <c r="A35001" s="32">
        <v>2018</v>
      </c>
      <c r="B35001" s="32">
        <v>55226</v>
      </c>
      <c r="C35001" s="33" t="s">
        <v>563</v>
      </c>
      <c r="D35001" s="33" t="s">
        <v>564</v>
      </c>
      <c r="E35001" s="34">
        <v>3827746</v>
      </c>
      <c r="F35001" s="35">
        <v>1.0209999999999999</v>
      </c>
      <c r="G35001" s="34" t="s">
        <v>364</v>
      </c>
    </row>
    <row r="35002" spans="1:7">
      <c r="A35002" s="32">
        <v>2018</v>
      </c>
      <c r="B35002" s="32">
        <v>55228</v>
      </c>
      <c r="C35002" s="33" t="s">
        <v>565</v>
      </c>
      <c r="D35002" s="33" t="s">
        <v>566</v>
      </c>
      <c r="E35002" s="34">
        <v>1099</v>
      </c>
      <c r="F35002" s="35">
        <v>5.7919999999999998</v>
      </c>
      <c r="G35002" s="34">
        <v>1345.5</v>
      </c>
    </row>
    <row r="35003" spans="1:7">
      <c r="A35003" s="32">
        <v>2018</v>
      </c>
      <c r="B35003" s="32">
        <v>55228</v>
      </c>
      <c r="C35003" s="33" t="s">
        <v>563</v>
      </c>
      <c r="D35003" s="33" t="s">
        <v>564</v>
      </c>
      <c r="E35003" s="34">
        <v>147453</v>
      </c>
      <c r="F35003" s="35">
        <v>1.0609999999999999</v>
      </c>
      <c r="G35003" s="34">
        <v>391.4</v>
      </c>
    </row>
    <row r="35004" spans="1:7">
      <c r="A35004" s="32">
        <v>2018</v>
      </c>
      <c r="B35004" s="32">
        <v>55228</v>
      </c>
      <c r="C35004" s="33" t="s">
        <v>563</v>
      </c>
      <c r="D35004" s="33" t="s">
        <v>564</v>
      </c>
      <c r="E35004" s="34">
        <v>24141</v>
      </c>
      <c r="F35004" s="35">
        <v>1.0660000000000001</v>
      </c>
      <c r="G35004" s="34">
        <v>968.3</v>
      </c>
    </row>
    <row r="35005" spans="1:7">
      <c r="A35005" s="32">
        <v>2018</v>
      </c>
      <c r="B35005" s="32">
        <v>55229</v>
      </c>
      <c r="C35005" s="33" t="s">
        <v>563</v>
      </c>
      <c r="D35005" s="33" t="s">
        <v>564</v>
      </c>
      <c r="E35005" s="34">
        <v>2790</v>
      </c>
      <c r="F35005" s="35">
        <v>1.0640000000000001</v>
      </c>
      <c r="G35005" s="34" t="s">
        <v>364</v>
      </c>
    </row>
    <row r="35006" spans="1:7">
      <c r="A35006" s="32">
        <v>2018</v>
      </c>
      <c r="B35006" s="32">
        <v>55230</v>
      </c>
      <c r="C35006" s="33" t="s">
        <v>563</v>
      </c>
      <c r="D35006" s="33" t="s">
        <v>564</v>
      </c>
      <c r="E35006" s="34">
        <v>800780</v>
      </c>
      <c r="F35006" s="35">
        <v>1.0169999999999999</v>
      </c>
      <c r="G35006" s="34">
        <v>376.6</v>
      </c>
    </row>
    <row r="35007" spans="1:7">
      <c r="A35007" s="32">
        <v>2018</v>
      </c>
      <c r="B35007" s="32">
        <v>55230</v>
      </c>
      <c r="C35007" s="33" t="s">
        <v>563</v>
      </c>
      <c r="D35007" s="33" t="s">
        <v>564</v>
      </c>
      <c r="E35007" s="34">
        <v>545763</v>
      </c>
      <c r="F35007" s="35">
        <v>1.0169999999999999</v>
      </c>
      <c r="G35007" s="34">
        <v>393.7</v>
      </c>
    </row>
    <row r="35008" spans="1:7">
      <c r="A35008" s="32">
        <v>2018</v>
      </c>
      <c r="B35008" s="32">
        <v>55230</v>
      </c>
      <c r="C35008" s="33" t="s">
        <v>563</v>
      </c>
      <c r="D35008" s="33" t="s">
        <v>564</v>
      </c>
      <c r="E35008" s="34">
        <v>5844</v>
      </c>
      <c r="F35008" s="35">
        <v>1.0169999999999999</v>
      </c>
      <c r="G35008" s="34">
        <v>498.4</v>
      </c>
    </row>
    <row r="35009" spans="1:7">
      <c r="A35009" s="32">
        <v>2018</v>
      </c>
      <c r="B35009" s="32">
        <v>55230</v>
      </c>
      <c r="C35009" s="33" t="s">
        <v>563</v>
      </c>
      <c r="D35009" s="33" t="s">
        <v>564</v>
      </c>
      <c r="E35009" s="34">
        <v>12517</v>
      </c>
      <c r="F35009" s="35">
        <v>1.0169999999999999</v>
      </c>
      <c r="G35009" s="34">
        <v>350.5</v>
      </c>
    </row>
    <row r="35010" spans="1:7">
      <c r="A35010" s="32">
        <v>2018</v>
      </c>
      <c r="B35010" s="32">
        <v>55230</v>
      </c>
      <c r="C35010" s="33" t="s">
        <v>563</v>
      </c>
      <c r="D35010" s="33" t="s">
        <v>564</v>
      </c>
      <c r="E35010" s="34">
        <v>32963</v>
      </c>
      <c r="F35010" s="35">
        <v>1.0169999999999999</v>
      </c>
      <c r="G35010" s="34">
        <v>370.4</v>
      </c>
    </row>
    <row r="35011" spans="1:7">
      <c r="A35011" s="32">
        <v>2018</v>
      </c>
      <c r="B35011" s="32">
        <v>55230</v>
      </c>
      <c r="C35011" s="33" t="s">
        <v>563</v>
      </c>
      <c r="D35011" s="33" t="s">
        <v>564</v>
      </c>
      <c r="E35011" s="34">
        <v>475664</v>
      </c>
      <c r="F35011" s="35">
        <v>1.0169999999999999</v>
      </c>
      <c r="G35011" s="34">
        <v>388.6</v>
      </c>
    </row>
    <row r="35012" spans="1:7">
      <c r="A35012" s="32">
        <v>2018</v>
      </c>
      <c r="B35012" s="32">
        <v>55230</v>
      </c>
      <c r="C35012" s="33" t="s">
        <v>563</v>
      </c>
      <c r="D35012" s="33" t="s">
        <v>564</v>
      </c>
      <c r="E35012" s="34">
        <v>125175</v>
      </c>
      <c r="F35012" s="35">
        <v>1.0169999999999999</v>
      </c>
      <c r="G35012" s="34">
        <v>379.1</v>
      </c>
    </row>
    <row r="35013" spans="1:7">
      <c r="A35013" s="32">
        <v>2018</v>
      </c>
      <c r="B35013" s="32">
        <v>55230</v>
      </c>
      <c r="C35013" s="33" t="s">
        <v>563</v>
      </c>
      <c r="D35013" s="33" t="s">
        <v>564</v>
      </c>
      <c r="E35013" s="34">
        <v>209459</v>
      </c>
      <c r="F35013" s="35">
        <v>1.0169999999999999</v>
      </c>
      <c r="G35013" s="34">
        <v>380.3</v>
      </c>
    </row>
    <row r="35014" spans="1:7">
      <c r="A35014" s="32">
        <v>2018</v>
      </c>
      <c r="B35014" s="32">
        <v>55230</v>
      </c>
      <c r="C35014" s="33" t="s">
        <v>563</v>
      </c>
      <c r="D35014" s="33" t="s">
        <v>564</v>
      </c>
      <c r="E35014" s="34">
        <v>222728</v>
      </c>
      <c r="F35014" s="35">
        <v>1.0169999999999999</v>
      </c>
      <c r="G35014" s="34">
        <v>378.2</v>
      </c>
    </row>
    <row r="35015" spans="1:7">
      <c r="A35015" s="32">
        <v>2018</v>
      </c>
      <c r="B35015" s="32">
        <v>55230</v>
      </c>
      <c r="C35015" s="33" t="s">
        <v>563</v>
      </c>
      <c r="D35015" s="33" t="s">
        <v>564</v>
      </c>
      <c r="E35015" s="34">
        <v>453361</v>
      </c>
      <c r="F35015" s="35">
        <v>1.0169999999999999</v>
      </c>
      <c r="G35015" s="34">
        <v>385.2</v>
      </c>
    </row>
    <row r="35016" spans="1:7">
      <c r="A35016" s="32">
        <v>2018</v>
      </c>
      <c r="B35016" s="32">
        <v>55230</v>
      </c>
      <c r="C35016" s="33" t="s">
        <v>563</v>
      </c>
      <c r="D35016" s="33" t="s">
        <v>564</v>
      </c>
      <c r="E35016" s="34">
        <v>79277</v>
      </c>
      <c r="F35016" s="35">
        <v>1.0169999999999999</v>
      </c>
      <c r="G35016" s="34">
        <v>420</v>
      </c>
    </row>
    <row r="35017" spans="1:7">
      <c r="A35017" s="32">
        <v>2018</v>
      </c>
      <c r="B35017" s="32">
        <v>55231</v>
      </c>
      <c r="C35017" s="33" t="s">
        <v>563</v>
      </c>
      <c r="D35017" s="33" t="s">
        <v>564</v>
      </c>
      <c r="E35017" s="34">
        <v>2482484</v>
      </c>
      <c r="F35017" s="35">
        <v>1.048</v>
      </c>
      <c r="G35017" s="34" t="s">
        <v>364</v>
      </c>
    </row>
    <row r="35018" spans="1:7">
      <c r="A35018" s="32">
        <v>2018</v>
      </c>
      <c r="B35018" s="32">
        <v>55232</v>
      </c>
      <c r="C35018" s="33" t="s">
        <v>563</v>
      </c>
      <c r="D35018" s="33" t="s">
        <v>564</v>
      </c>
      <c r="E35018" s="34">
        <v>13835</v>
      </c>
      <c r="F35018" s="35">
        <v>1</v>
      </c>
      <c r="G35018" s="34">
        <v>448.2</v>
      </c>
    </row>
    <row r="35019" spans="1:7">
      <c r="A35019" s="32">
        <v>2018</v>
      </c>
      <c r="B35019" s="32">
        <v>55233</v>
      </c>
      <c r="C35019" s="33" t="s">
        <v>563</v>
      </c>
      <c r="D35019" s="33" t="s">
        <v>564</v>
      </c>
      <c r="E35019" s="34">
        <v>70897</v>
      </c>
      <c r="F35019" s="35">
        <v>1.0249999999999999</v>
      </c>
      <c r="G35019" s="34" t="s">
        <v>364</v>
      </c>
    </row>
    <row r="35020" spans="1:7">
      <c r="A35020" s="32">
        <v>2018</v>
      </c>
      <c r="B35020" s="32">
        <v>55234</v>
      </c>
      <c r="C35020" s="33" t="s">
        <v>563</v>
      </c>
      <c r="D35020" s="33" t="s">
        <v>564</v>
      </c>
      <c r="E35020" s="34">
        <v>29193</v>
      </c>
      <c r="F35020" s="35">
        <v>1.02</v>
      </c>
      <c r="G35020" s="34">
        <v>767.1</v>
      </c>
    </row>
    <row r="35021" spans="1:7">
      <c r="A35021" s="32">
        <v>2018</v>
      </c>
      <c r="B35021" s="32">
        <v>55236</v>
      </c>
      <c r="C35021" s="33" t="s">
        <v>563</v>
      </c>
      <c r="D35021" s="33" t="s">
        <v>564</v>
      </c>
      <c r="E35021" s="34">
        <v>62773</v>
      </c>
      <c r="F35021" s="35">
        <v>1.052</v>
      </c>
      <c r="G35021" s="34" t="s">
        <v>364</v>
      </c>
    </row>
    <row r="35022" spans="1:7">
      <c r="A35022" s="32">
        <v>2018</v>
      </c>
      <c r="B35022" s="32">
        <v>55237</v>
      </c>
      <c r="C35022" s="33" t="s">
        <v>563</v>
      </c>
      <c r="D35022" s="33" t="s">
        <v>564</v>
      </c>
      <c r="E35022" s="34">
        <v>103862</v>
      </c>
      <c r="F35022" s="35">
        <v>1.0109999999999999</v>
      </c>
      <c r="G35022" s="34" t="s">
        <v>364</v>
      </c>
    </row>
    <row r="35023" spans="1:7">
      <c r="A35023" s="32">
        <v>2018</v>
      </c>
      <c r="B35023" s="32">
        <v>55238</v>
      </c>
      <c r="C35023" s="33" t="s">
        <v>563</v>
      </c>
      <c r="D35023" s="33" t="s">
        <v>564</v>
      </c>
      <c r="E35023" s="34">
        <v>109023</v>
      </c>
      <c r="F35023" s="35">
        <v>1.05</v>
      </c>
      <c r="G35023" s="34" t="s">
        <v>364</v>
      </c>
    </row>
    <row r="35024" spans="1:7">
      <c r="A35024" s="32">
        <v>2018</v>
      </c>
      <c r="B35024" s="32">
        <v>55239</v>
      </c>
      <c r="C35024" s="33" t="s">
        <v>563</v>
      </c>
      <c r="D35024" s="33" t="s">
        <v>564</v>
      </c>
      <c r="E35024" s="34">
        <v>2432934</v>
      </c>
      <c r="F35024" s="35">
        <v>1.0529999999999999</v>
      </c>
      <c r="G35024" s="34" t="s">
        <v>364</v>
      </c>
    </row>
    <row r="35025" spans="1:7">
      <c r="A35025" s="32">
        <v>2018</v>
      </c>
      <c r="B35025" s="32">
        <v>55241</v>
      </c>
      <c r="C35025" s="33" t="s">
        <v>563</v>
      </c>
      <c r="D35025" s="33" t="s">
        <v>564</v>
      </c>
      <c r="E35025" s="34">
        <v>40117</v>
      </c>
      <c r="F35025" s="35">
        <v>1.0229999999999999</v>
      </c>
      <c r="G35025" s="34" t="s">
        <v>364</v>
      </c>
    </row>
    <row r="35026" spans="1:7">
      <c r="A35026" s="32">
        <v>2018</v>
      </c>
      <c r="B35026" s="32">
        <v>55242</v>
      </c>
      <c r="C35026" s="33" t="s">
        <v>563</v>
      </c>
      <c r="D35026" s="33" t="s">
        <v>564</v>
      </c>
      <c r="E35026" s="34">
        <v>206577</v>
      </c>
      <c r="F35026" s="35">
        <v>1.016</v>
      </c>
      <c r="G35026" s="34" t="s">
        <v>364</v>
      </c>
    </row>
    <row r="35027" spans="1:7">
      <c r="A35027" s="32">
        <v>2018</v>
      </c>
      <c r="B35027" s="32">
        <v>55243</v>
      </c>
      <c r="C35027" s="33" t="s">
        <v>563</v>
      </c>
      <c r="D35027" s="33" t="s">
        <v>564</v>
      </c>
      <c r="E35027" s="34">
        <v>38385</v>
      </c>
      <c r="F35027" s="35">
        <v>1.03</v>
      </c>
      <c r="G35027" s="34" t="s">
        <v>364</v>
      </c>
    </row>
    <row r="35028" spans="1:7">
      <c r="A35028" s="32">
        <v>2018</v>
      </c>
      <c r="B35028" s="32">
        <v>55244</v>
      </c>
      <c r="C35028" s="33" t="s">
        <v>563</v>
      </c>
      <c r="D35028" s="33" t="s">
        <v>564</v>
      </c>
      <c r="E35028" s="34">
        <v>60188</v>
      </c>
      <c r="F35028" s="35">
        <v>1.02</v>
      </c>
      <c r="G35028" s="34">
        <v>419.2</v>
      </c>
    </row>
    <row r="35029" spans="1:7">
      <c r="A35029" s="32">
        <v>2018</v>
      </c>
      <c r="B35029" s="32">
        <v>55247</v>
      </c>
      <c r="C35029" s="33" t="s">
        <v>565</v>
      </c>
      <c r="D35029" s="33" t="s">
        <v>566</v>
      </c>
      <c r="E35029" s="34">
        <v>514</v>
      </c>
      <c r="F35029" s="35">
        <v>5.8</v>
      </c>
      <c r="G35029" s="34" t="s">
        <v>364</v>
      </c>
    </row>
    <row r="35030" spans="1:7">
      <c r="A35030" s="32">
        <v>2018</v>
      </c>
      <c r="B35030" s="32">
        <v>55247</v>
      </c>
      <c r="C35030" s="33" t="s">
        <v>563</v>
      </c>
      <c r="D35030" s="33" t="s">
        <v>564</v>
      </c>
      <c r="E35030" s="34">
        <v>236450</v>
      </c>
      <c r="F35030" s="35">
        <v>1.07</v>
      </c>
      <c r="G35030" s="34" t="s">
        <v>364</v>
      </c>
    </row>
    <row r="35031" spans="1:7">
      <c r="A35031" s="32">
        <v>2018</v>
      </c>
      <c r="B35031" s="32">
        <v>55248</v>
      </c>
      <c r="C35031" s="33" t="s">
        <v>563</v>
      </c>
      <c r="D35031" s="33" t="s">
        <v>564</v>
      </c>
      <c r="E35031" s="34">
        <v>456379</v>
      </c>
      <c r="F35031" s="35">
        <v>1.0669999999999999</v>
      </c>
      <c r="G35031" s="34" t="s">
        <v>364</v>
      </c>
    </row>
    <row r="35032" spans="1:7">
      <c r="A35032" s="32">
        <v>2018</v>
      </c>
      <c r="B35032" s="32">
        <v>55250</v>
      </c>
      <c r="C35032" s="33" t="s">
        <v>563</v>
      </c>
      <c r="D35032" s="33" t="s">
        <v>564</v>
      </c>
      <c r="E35032" s="34">
        <v>135491</v>
      </c>
      <c r="F35032" s="35">
        <v>1.07</v>
      </c>
      <c r="G35032" s="34" t="s">
        <v>364</v>
      </c>
    </row>
    <row r="35033" spans="1:7">
      <c r="A35033" s="32">
        <v>2018</v>
      </c>
      <c r="B35033" s="32">
        <v>55251</v>
      </c>
      <c r="C35033" s="33" t="s">
        <v>563</v>
      </c>
      <c r="D35033" s="33" t="s">
        <v>564</v>
      </c>
      <c r="E35033" s="34">
        <v>448681</v>
      </c>
      <c r="F35033" s="35">
        <v>1</v>
      </c>
      <c r="G35033" s="34">
        <v>482.3</v>
      </c>
    </row>
    <row r="35034" spans="1:7">
      <c r="A35034" s="32">
        <v>2018</v>
      </c>
      <c r="B35034" s="32">
        <v>55253</v>
      </c>
      <c r="C35034" s="33" t="s">
        <v>563</v>
      </c>
      <c r="D35034" s="33" t="s">
        <v>564</v>
      </c>
      <c r="E35034" s="34">
        <v>58647</v>
      </c>
      <c r="F35034" s="35">
        <v>1.0649999999999999</v>
      </c>
      <c r="G35034" s="34" t="s">
        <v>364</v>
      </c>
    </row>
    <row r="35035" spans="1:7">
      <c r="A35035" s="32">
        <v>2018</v>
      </c>
      <c r="B35035" s="32">
        <v>55259</v>
      </c>
      <c r="C35035" s="33" t="s">
        <v>563</v>
      </c>
      <c r="D35035" s="33" t="s">
        <v>564</v>
      </c>
      <c r="E35035" s="34">
        <v>1697931</v>
      </c>
      <c r="F35035" s="35">
        <v>1.042</v>
      </c>
      <c r="G35035" s="34" t="s">
        <v>364</v>
      </c>
    </row>
    <row r="35036" spans="1:7">
      <c r="A35036" s="32">
        <v>2018</v>
      </c>
      <c r="B35036" s="32">
        <v>55267</v>
      </c>
      <c r="C35036" s="33" t="s">
        <v>565</v>
      </c>
      <c r="D35036" s="33" t="s">
        <v>566</v>
      </c>
      <c r="E35036" s="34">
        <v>3828</v>
      </c>
      <c r="F35036" s="35">
        <v>5.8</v>
      </c>
      <c r="G35036" s="34" t="s">
        <v>364</v>
      </c>
    </row>
    <row r="35037" spans="1:7">
      <c r="A35037" s="32">
        <v>2018</v>
      </c>
      <c r="B35037" s="32">
        <v>55267</v>
      </c>
      <c r="C35037" s="33" t="s">
        <v>565</v>
      </c>
      <c r="D35037" s="33" t="s">
        <v>566</v>
      </c>
      <c r="E35037" s="34">
        <v>304</v>
      </c>
      <c r="F35037" s="35">
        <v>5.8</v>
      </c>
      <c r="G35037" s="34" t="s">
        <v>364</v>
      </c>
    </row>
    <row r="35038" spans="1:7">
      <c r="A35038" s="32">
        <v>2018</v>
      </c>
      <c r="B35038" s="32">
        <v>55267</v>
      </c>
      <c r="C35038" s="33" t="s">
        <v>563</v>
      </c>
      <c r="D35038" s="33" t="s">
        <v>564</v>
      </c>
      <c r="E35038" s="34">
        <v>241801</v>
      </c>
      <c r="F35038" s="35">
        <v>1.03</v>
      </c>
      <c r="G35038" s="34" t="s">
        <v>364</v>
      </c>
    </row>
    <row r="35039" spans="1:7">
      <c r="A35039" s="32">
        <v>2018</v>
      </c>
      <c r="B35039" s="32">
        <v>55269</v>
      </c>
      <c r="C35039" s="33" t="s">
        <v>563</v>
      </c>
      <c r="D35039" s="33" t="s">
        <v>564</v>
      </c>
      <c r="E35039" s="34">
        <v>425888</v>
      </c>
      <c r="F35039" s="35">
        <v>1</v>
      </c>
      <c r="G35039" s="34">
        <v>616.20000000000005</v>
      </c>
    </row>
    <row r="35040" spans="1:7">
      <c r="A35040" s="32">
        <v>2018</v>
      </c>
      <c r="B35040" s="32">
        <v>55270</v>
      </c>
      <c r="C35040" s="33" t="s">
        <v>563</v>
      </c>
      <c r="D35040" s="33" t="s">
        <v>564</v>
      </c>
      <c r="E35040" s="34">
        <v>942776</v>
      </c>
      <c r="F35040" s="35">
        <v>1.07</v>
      </c>
      <c r="G35040" s="34">
        <v>454.1</v>
      </c>
    </row>
    <row r="35041" spans="1:7">
      <c r="A35041" s="32">
        <v>2018</v>
      </c>
      <c r="B35041" s="32">
        <v>55271</v>
      </c>
      <c r="C35041" s="33" t="s">
        <v>563</v>
      </c>
      <c r="D35041" s="33" t="s">
        <v>564</v>
      </c>
      <c r="E35041" s="34">
        <v>176678</v>
      </c>
      <c r="F35041" s="35">
        <v>1.02</v>
      </c>
      <c r="G35041" s="34" t="s">
        <v>364</v>
      </c>
    </row>
    <row r="35042" spans="1:7">
      <c r="A35042" s="32">
        <v>2018</v>
      </c>
      <c r="B35042" s="32">
        <v>55276</v>
      </c>
      <c r="C35042" s="33" t="s">
        <v>563</v>
      </c>
      <c r="D35042" s="33" t="s">
        <v>564</v>
      </c>
      <c r="E35042" s="34">
        <v>13736</v>
      </c>
      <c r="F35042" s="35">
        <v>1.0920000000000001</v>
      </c>
      <c r="G35042" s="34">
        <v>447.1</v>
      </c>
    </row>
    <row r="35043" spans="1:7">
      <c r="A35043" s="32">
        <v>2018</v>
      </c>
      <c r="B35043" s="32">
        <v>55279</v>
      </c>
      <c r="C35043" s="33" t="s">
        <v>563</v>
      </c>
      <c r="D35043" s="33" t="s">
        <v>564</v>
      </c>
      <c r="E35043" s="34">
        <v>27601</v>
      </c>
      <c r="F35043" s="35">
        <v>1.014</v>
      </c>
      <c r="G35043" s="34" t="s">
        <v>364</v>
      </c>
    </row>
    <row r="35044" spans="1:7">
      <c r="A35044" s="32">
        <v>2018</v>
      </c>
      <c r="B35044" s="32">
        <v>55281</v>
      </c>
      <c r="C35044" s="33" t="s">
        <v>563</v>
      </c>
      <c r="D35044" s="33" t="s">
        <v>564</v>
      </c>
      <c r="E35044" s="34">
        <v>46399</v>
      </c>
      <c r="F35044" s="35">
        <v>1.0349999999999999</v>
      </c>
      <c r="G35044" s="34" t="s">
        <v>364</v>
      </c>
    </row>
    <row r="35045" spans="1:7">
      <c r="A35045" s="32">
        <v>2018</v>
      </c>
      <c r="B35045" s="32">
        <v>55282</v>
      </c>
      <c r="C35045" s="33" t="s">
        <v>563</v>
      </c>
      <c r="D35045" s="33" t="s">
        <v>564</v>
      </c>
      <c r="E35045" s="34">
        <v>628491</v>
      </c>
      <c r="F35045" s="35">
        <v>1.022</v>
      </c>
      <c r="G35045" s="34" t="s">
        <v>364</v>
      </c>
    </row>
    <row r="35046" spans="1:7">
      <c r="A35046" s="32">
        <v>2018</v>
      </c>
      <c r="B35046" s="32">
        <v>55283</v>
      </c>
      <c r="C35046" s="33" t="s">
        <v>563</v>
      </c>
      <c r="D35046" s="33" t="s">
        <v>564</v>
      </c>
      <c r="E35046" s="34">
        <v>1310815</v>
      </c>
      <c r="F35046" s="35">
        <v>1.145</v>
      </c>
      <c r="G35046" s="34">
        <v>431.8</v>
      </c>
    </row>
    <row r="35047" spans="1:7">
      <c r="A35047" s="32">
        <v>2018</v>
      </c>
      <c r="B35047" s="32">
        <v>55284</v>
      </c>
      <c r="C35047" s="33" t="s">
        <v>563</v>
      </c>
      <c r="D35047" s="33" t="s">
        <v>564</v>
      </c>
      <c r="E35047" s="34">
        <v>29092</v>
      </c>
      <c r="F35047" s="35">
        <v>1.08</v>
      </c>
      <c r="G35047" s="34" t="s">
        <v>364</v>
      </c>
    </row>
    <row r="35048" spans="1:7">
      <c r="A35048" s="32">
        <v>2018</v>
      </c>
      <c r="B35048" s="32">
        <v>55284</v>
      </c>
      <c r="C35048" s="33" t="s">
        <v>563</v>
      </c>
      <c r="D35048" s="33" t="s">
        <v>564</v>
      </c>
      <c r="E35048" s="34">
        <v>22959</v>
      </c>
      <c r="F35048" s="35">
        <v>1.08</v>
      </c>
      <c r="G35048" s="34" t="s">
        <v>364</v>
      </c>
    </row>
    <row r="35049" spans="1:7">
      <c r="A35049" s="32">
        <v>2018</v>
      </c>
      <c r="B35049" s="32">
        <v>55284</v>
      </c>
      <c r="C35049" s="33" t="s">
        <v>563</v>
      </c>
      <c r="D35049" s="33" t="s">
        <v>564</v>
      </c>
      <c r="E35049" s="34">
        <v>18298</v>
      </c>
      <c r="F35049" s="35">
        <v>1.08</v>
      </c>
      <c r="G35049" s="34" t="s">
        <v>364</v>
      </c>
    </row>
    <row r="35050" spans="1:7">
      <c r="A35050" s="32">
        <v>2018</v>
      </c>
      <c r="B35050" s="32">
        <v>55284</v>
      </c>
      <c r="C35050" s="33" t="s">
        <v>563</v>
      </c>
      <c r="D35050" s="33" t="s">
        <v>564</v>
      </c>
      <c r="E35050" s="34">
        <v>16713</v>
      </c>
      <c r="F35050" s="35">
        <v>1.08</v>
      </c>
      <c r="G35050" s="34" t="s">
        <v>364</v>
      </c>
    </row>
    <row r="35051" spans="1:7">
      <c r="A35051" s="32">
        <v>2018</v>
      </c>
      <c r="B35051" s="32">
        <v>55284</v>
      </c>
      <c r="C35051" s="33" t="s">
        <v>563</v>
      </c>
      <c r="D35051" s="33" t="s">
        <v>564</v>
      </c>
      <c r="E35051" s="34">
        <v>14119</v>
      </c>
      <c r="F35051" s="35">
        <v>1.1000000000000001</v>
      </c>
      <c r="G35051" s="34" t="s">
        <v>364</v>
      </c>
    </row>
    <row r="35052" spans="1:7">
      <c r="A35052" s="32">
        <v>2018</v>
      </c>
      <c r="B35052" s="32">
        <v>55284</v>
      </c>
      <c r="C35052" s="33" t="s">
        <v>563</v>
      </c>
      <c r="D35052" s="33" t="s">
        <v>564</v>
      </c>
      <c r="E35052" s="34">
        <v>11504</v>
      </c>
      <c r="F35052" s="35">
        <v>1.0900000000000001</v>
      </c>
      <c r="G35052" s="34" t="s">
        <v>364</v>
      </c>
    </row>
    <row r="35053" spans="1:7">
      <c r="A35053" s="32">
        <v>2018</v>
      </c>
      <c r="B35053" s="32">
        <v>55284</v>
      </c>
      <c r="C35053" s="33" t="s">
        <v>563</v>
      </c>
      <c r="D35053" s="33" t="s">
        <v>564</v>
      </c>
      <c r="E35053" s="34">
        <v>10108</v>
      </c>
      <c r="F35053" s="35">
        <v>1.08</v>
      </c>
      <c r="G35053" s="34" t="s">
        <v>364</v>
      </c>
    </row>
    <row r="35054" spans="1:7">
      <c r="A35054" s="32">
        <v>2018</v>
      </c>
      <c r="B35054" s="32">
        <v>55284</v>
      </c>
      <c r="C35054" s="33" t="s">
        <v>563</v>
      </c>
      <c r="D35054" s="33" t="s">
        <v>564</v>
      </c>
      <c r="E35054" s="34">
        <v>5049</v>
      </c>
      <c r="F35054" s="35">
        <v>1.1100000000000001</v>
      </c>
      <c r="G35054" s="34" t="s">
        <v>364</v>
      </c>
    </row>
    <row r="35055" spans="1:7">
      <c r="A35055" s="32">
        <v>2018</v>
      </c>
      <c r="B35055" s="32">
        <v>55284</v>
      </c>
      <c r="C35055" s="33" t="s">
        <v>563</v>
      </c>
      <c r="D35055" s="33" t="s">
        <v>564</v>
      </c>
      <c r="E35055" s="34">
        <v>3880</v>
      </c>
      <c r="F35055" s="35">
        <v>1.08</v>
      </c>
      <c r="G35055" s="34" t="s">
        <v>364</v>
      </c>
    </row>
    <row r="35056" spans="1:7">
      <c r="A35056" s="32">
        <v>2018</v>
      </c>
      <c r="B35056" s="32">
        <v>55284</v>
      </c>
      <c r="C35056" s="33" t="s">
        <v>563</v>
      </c>
      <c r="D35056" s="33" t="s">
        <v>564</v>
      </c>
      <c r="E35056" s="34">
        <v>1314</v>
      </c>
      <c r="F35056" s="35">
        <v>1.07</v>
      </c>
      <c r="G35056" s="34" t="s">
        <v>364</v>
      </c>
    </row>
    <row r="35057" spans="1:7">
      <c r="A35057" s="32">
        <v>2018</v>
      </c>
      <c r="B35057" s="32">
        <v>55284</v>
      </c>
      <c r="C35057" s="33" t="s">
        <v>563</v>
      </c>
      <c r="D35057" s="33" t="s">
        <v>564</v>
      </c>
      <c r="E35057" s="34">
        <v>439</v>
      </c>
      <c r="F35057" s="35">
        <v>1.07</v>
      </c>
      <c r="G35057" s="34" t="s">
        <v>364</v>
      </c>
    </row>
    <row r="35058" spans="1:7">
      <c r="A35058" s="32">
        <v>2018</v>
      </c>
      <c r="B35058" s="32">
        <v>55284</v>
      </c>
      <c r="C35058" s="33" t="s">
        <v>563</v>
      </c>
      <c r="D35058" s="33" t="s">
        <v>564</v>
      </c>
      <c r="E35058" s="34">
        <v>1022</v>
      </c>
      <c r="F35058" s="35">
        <v>1.07</v>
      </c>
      <c r="G35058" s="34" t="s">
        <v>364</v>
      </c>
    </row>
    <row r="35059" spans="1:7">
      <c r="A35059" s="32">
        <v>2018</v>
      </c>
      <c r="B35059" s="32">
        <v>55285</v>
      </c>
      <c r="C35059" s="33" t="s">
        <v>563</v>
      </c>
      <c r="D35059" s="33" t="s">
        <v>564</v>
      </c>
      <c r="E35059" s="34">
        <v>90161</v>
      </c>
      <c r="F35059" s="35">
        <v>1.06</v>
      </c>
      <c r="G35059" s="34" t="s">
        <v>364</v>
      </c>
    </row>
    <row r="35060" spans="1:7">
      <c r="A35060" s="32">
        <v>2018</v>
      </c>
      <c r="B35060" s="32">
        <v>55286</v>
      </c>
      <c r="C35060" s="33" t="s">
        <v>563</v>
      </c>
      <c r="D35060" s="33" t="s">
        <v>564</v>
      </c>
      <c r="E35060" s="34">
        <v>86959</v>
      </c>
      <c r="F35060" s="35">
        <v>1.03</v>
      </c>
      <c r="G35060" s="34" t="s">
        <v>364</v>
      </c>
    </row>
    <row r="35061" spans="1:7">
      <c r="A35061" s="32">
        <v>2018</v>
      </c>
      <c r="B35061" s="32">
        <v>55292</v>
      </c>
      <c r="C35061" s="33" t="s">
        <v>563</v>
      </c>
      <c r="D35061" s="33" t="s">
        <v>564</v>
      </c>
      <c r="E35061" s="34">
        <v>932469</v>
      </c>
      <c r="F35061" s="35">
        <v>1.0509999999999999</v>
      </c>
      <c r="G35061" s="34" t="s">
        <v>364</v>
      </c>
    </row>
    <row r="35062" spans="1:7">
      <c r="A35062" s="32">
        <v>2018</v>
      </c>
      <c r="B35062" s="32">
        <v>55293</v>
      </c>
      <c r="C35062" s="33" t="s">
        <v>563</v>
      </c>
      <c r="D35062" s="33" t="s">
        <v>564</v>
      </c>
      <c r="E35062" s="34">
        <v>2193962</v>
      </c>
      <c r="F35062" s="35">
        <v>1.054</v>
      </c>
      <c r="G35062" s="34" t="s">
        <v>364</v>
      </c>
    </row>
    <row r="35063" spans="1:7">
      <c r="A35063" s="32">
        <v>2018</v>
      </c>
      <c r="B35063" s="32">
        <v>55294</v>
      </c>
      <c r="C35063" s="33" t="s">
        <v>563</v>
      </c>
      <c r="D35063" s="33" t="s">
        <v>564</v>
      </c>
      <c r="E35063" s="34">
        <v>436032</v>
      </c>
      <c r="F35063" s="35">
        <v>1.06</v>
      </c>
      <c r="G35063" s="34" t="s">
        <v>364</v>
      </c>
    </row>
    <row r="35064" spans="1:7">
      <c r="A35064" s="32">
        <v>2018</v>
      </c>
      <c r="B35064" s="32">
        <v>55295</v>
      </c>
      <c r="C35064" s="33" t="s">
        <v>563</v>
      </c>
      <c r="D35064" s="33" t="s">
        <v>564</v>
      </c>
      <c r="E35064" s="34">
        <v>1703585</v>
      </c>
      <c r="F35064" s="35">
        <v>1.038</v>
      </c>
      <c r="G35064" s="34" t="s">
        <v>364</v>
      </c>
    </row>
    <row r="35065" spans="1:7">
      <c r="A35065" s="32">
        <v>2018</v>
      </c>
      <c r="B35065" s="32">
        <v>55296</v>
      </c>
      <c r="C35065" s="33" t="s">
        <v>563</v>
      </c>
      <c r="D35065" s="33" t="s">
        <v>564</v>
      </c>
      <c r="E35065" s="34">
        <v>10522</v>
      </c>
      <c r="F35065" s="35">
        <v>1.04</v>
      </c>
      <c r="G35065" s="34" t="s">
        <v>364</v>
      </c>
    </row>
    <row r="35066" spans="1:7">
      <c r="A35066" s="32">
        <v>2018</v>
      </c>
      <c r="B35066" s="32">
        <v>55297</v>
      </c>
      <c r="C35066" s="33" t="s">
        <v>563</v>
      </c>
      <c r="D35066" s="33" t="s">
        <v>564</v>
      </c>
      <c r="E35066" s="34">
        <v>2723244</v>
      </c>
      <c r="F35066" s="35">
        <v>1.077</v>
      </c>
      <c r="G35066" s="34" t="s">
        <v>364</v>
      </c>
    </row>
    <row r="35067" spans="1:7">
      <c r="A35067" s="32">
        <v>2018</v>
      </c>
      <c r="B35067" s="32">
        <v>55298</v>
      </c>
      <c r="C35067" s="33" t="s">
        <v>563</v>
      </c>
      <c r="D35067" s="33" t="s">
        <v>564</v>
      </c>
      <c r="E35067" s="34">
        <v>3846451</v>
      </c>
      <c r="F35067" s="35">
        <v>1.026</v>
      </c>
      <c r="G35067" s="34" t="s">
        <v>364</v>
      </c>
    </row>
    <row r="35068" spans="1:7">
      <c r="A35068" s="32">
        <v>2018</v>
      </c>
      <c r="B35068" s="32">
        <v>55299</v>
      </c>
      <c r="C35068" s="33" t="s">
        <v>563</v>
      </c>
      <c r="D35068" s="33" t="s">
        <v>564</v>
      </c>
      <c r="E35068" s="34">
        <v>2804264</v>
      </c>
      <c r="F35068" s="35">
        <v>1.038</v>
      </c>
      <c r="G35068" s="34" t="s">
        <v>364</v>
      </c>
    </row>
    <row r="35069" spans="1:7">
      <c r="A35069" s="32">
        <v>2018</v>
      </c>
      <c r="B35069" s="32">
        <v>55304</v>
      </c>
      <c r="C35069" s="33" t="s">
        <v>563</v>
      </c>
      <c r="D35069" s="33" t="s">
        <v>564</v>
      </c>
      <c r="E35069" s="34">
        <v>47551</v>
      </c>
      <c r="F35069" s="35">
        <v>1.0209999999999999</v>
      </c>
      <c r="G35069" s="34" t="s">
        <v>364</v>
      </c>
    </row>
    <row r="35070" spans="1:7">
      <c r="A35070" s="32">
        <v>2018</v>
      </c>
      <c r="B35070" s="32">
        <v>55306</v>
      </c>
      <c r="C35070" s="33" t="s">
        <v>563</v>
      </c>
      <c r="D35070" s="33" t="s">
        <v>564</v>
      </c>
      <c r="E35070" s="34">
        <v>1277959</v>
      </c>
      <c r="F35070" s="35">
        <v>1.0609999999999999</v>
      </c>
      <c r="G35070" s="34">
        <v>323.39999999999998</v>
      </c>
    </row>
    <row r="35071" spans="1:7">
      <c r="A35071" s="32">
        <v>2018</v>
      </c>
      <c r="B35071" s="32">
        <v>55306</v>
      </c>
      <c r="C35071" s="33" t="s">
        <v>563</v>
      </c>
      <c r="D35071" s="33" t="s">
        <v>564</v>
      </c>
      <c r="E35071" s="34">
        <v>125835</v>
      </c>
      <c r="F35071" s="35">
        <v>1.0609999999999999</v>
      </c>
      <c r="G35071" s="34">
        <v>458.8</v>
      </c>
    </row>
    <row r="35072" spans="1:7">
      <c r="A35072" s="32">
        <v>2018</v>
      </c>
      <c r="B35072" s="32">
        <v>55313</v>
      </c>
      <c r="C35072" s="33" t="s">
        <v>563</v>
      </c>
      <c r="D35072" s="33" t="s">
        <v>564</v>
      </c>
      <c r="E35072" s="34">
        <v>2135927</v>
      </c>
      <c r="F35072" s="35">
        <v>1.03</v>
      </c>
      <c r="G35072" s="34" t="s">
        <v>364</v>
      </c>
    </row>
    <row r="35073" spans="1:7">
      <c r="A35073" s="32">
        <v>2018</v>
      </c>
      <c r="B35073" s="32">
        <v>55317</v>
      </c>
      <c r="C35073" s="33" t="s">
        <v>563</v>
      </c>
      <c r="D35073" s="33" t="s">
        <v>564</v>
      </c>
      <c r="E35073" s="34">
        <v>2441466</v>
      </c>
      <c r="F35073" s="35">
        <v>1.03</v>
      </c>
      <c r="G35073" s="34" t="s">
        <v>364</v>
      </c>
    </row>
    <row r="35074" spans="1:7">
      <c r="A35074" s="32">
        <v>2018</v>
      </c>
      <c r="B35074" s="32">
        <v>55320</v>
      </c>
      <c r="C35074" s="33" t="s">
        <v>563</v>
      </c>
      <c r="D35074" s="33" t="s">
        <v>564</v>
      </c>
      <c r="E35074" s="34">
        <v>32069</v>
      </c>
      <c r="F35074" s="35">
        <v>1.0009999999999999</v>
      </c>
      <c r="G35074" s="34" t="s">
        <v>364</v>
      </c>
    </row>
    <row r="35075" spans="1:7">
      <c r="A35075" s="32">
        <v>2018</v>
      </c>
      <c r="B35075" s="32">
        <v>55322</v>
      </c>
      <c r="C35075" s="33" t="s">
        <v>563</v>
      </c>
      <c r="D35075" s="33" t="s">
        <v>564</v>
      </c>
      <c r="E35075" s="34">
        <v>3964471</v>
      </c>
      <c r="F35075" s="35">
        <v>1.0369999999999999</v>
      </c>
      <c r="G35075" s="34">
        <v>635.6</v>
      </c>
    </row>
    <row r="35076" spans="1:7">
      <c r="A35076" s="32">
        <v>2018</v>
      </c>
      <c r="B35076" s="32">
        <v>55327</v>
      </c>
      <c r="C35076" s="33" t="s">
        <v>563</v>
      </c>
      <c r="D35076" s="33" t="s">
        <v>564</v>
      </c>
      <c r="E35076" s="34">
        <v>2667252</v>
      </c>
      <c r="F35076" s="35">
        <v>1.0249999999999999</v>
      </c>
      <c r="G35076" s="34" t="s">
        <v>364</v>
      </c>
    </row>
    <row r="35077" spans="1:7">
      <c r="A35077" s="32">
        <v>2018</v>
      </c>
      <c r="B35077" s="32">
        <v>55328</v>
      </c>
      <c r="C35077" s="33" t="s">
        <v>563</v>
      </c>
      <c r="D35077" s="33" t="s">
        <v>564</v>
      </c>
      <c r="E35077" s="34">
        <v>3035738</v>
      </c>
      <c r="F35077" s="35">
        <v>1.05</v>
      </c>
      <c r="G35077" s="34" t="s">
        <v>364</v>
      </c>
    </row>
    <row r="35078" spans="1:7">
      <c r="A35078" s="32">
        <v>2018</v>
      </c>
      <c r="B35078" s="32">
        <v>55332</v>
      </c>
      <c r="C35078" s="33" t="s">
        <v>563</v>
      </c>
      <c r="D35078" s="33" t="s">
        <v>564</v>
      </c>
      <c r="E35078" s="34">
        <v>295</v>
      </c>
      <c r="F35078" s="35">
        <v>1.03</v>
      </c>
      <c r="G35078" s="34" t="s">
        <v>364</v>
      </c>
    </row>
    <row r="35079" spans="1:7">
      <c r="A35079" s="32">
        <v>2018</v>
      </c>
      <c r="B35079" s="32">
        <v>55332</v>
      </c>
      <c r="C35079" s="33" t="s">
        <v>563</v>
      </c>
      <c r="D35079" s="33" t="s">
        <v>564</v>
      </c>
      <c r="E35079" s="34">
        <v>30125</v>
      </c>
      <c r="F35079" s="35">
        <v>1.034</v>
      </c>
      <c r="G35079" s="34" t="s">
        <v>364</v>
      </c>
    </row>
    <row r="35080" spans="1:7">
      <c r="A35080" s="32">
        <v>2018</v>
      </c>
      <c r="B35080" s="32">
        <v>55332</v>
      </c>
      <c r="C35080" s="33" t="s">
        <v>563</v>
      </c>
      <c r="D35080" s="33" t="s">
        <v>564</v>
      </c>
      <c r="E35080" s="34">
        <v>62332</v>
      </c>
      <c r="F35080" s="35">
        <v>1.03</v>
      </c>
      <c r="G35080" s="34" t="s">
        <v>364</v>
      </c>
    </row>
    <row r="35081" spans="1:7">
      <c r="A35081" s="32">
        <v>2018</v>
      </c>
      <c r="B35081" s="32">
        <v>55333</v>
      </c>
      <c r="C35081" s="33" t="s">
        <v>563</v>
      </c>
      <c r="D35081" s="33" t="s">
        <v>564</v>
      </c>
      <c r="E35081" s="34">
        <v>3037454</v>
      </c>
      <c r="F35081" s="35">
        <v>1.0309999999999999</v>
      </c>
      <c r="G35081" s="34" t="s">
        <v>364</v>
      </c>
    </row>
    <row r="35082" spans="1:7">
      <c r="A35082" s="32">
        <v>2018</v>
      </c>
      <c r="B35082" s="32">
        <v>55334</v>
      </c>
      <c r="C35082" s="33" t="s">
        <v>563</v>
      </c>
      <c r="D35082" s="33" t="s">
        <v>564</v>
      </c>
      <c r="E35082" s="34">
        <v>37217</v>
      </c>
      <c r="F35082" s="35">
        <v>1.0309999999999999</v>
      </c>
      <c r="G35082" s="34">
        <v>469.4</v>
      </c>
    </row>
    <row r="35083" spans="1:7">
      <c r="A35083" s="32">
        <v>2018</v>
      </c>
      <c r="B35083" s="32">
        <v>55337</v>
      </c>
      <c r="C35083" s="33" t="s">
        <v>563</v>
      </c>
      <c r="D35083" s="33" t="s">
        <v>564</v>
      </c>
      <c r="E35083" s="34">
        <v>3306544</v>
      </c>
      <c r="F35083" s="35">
        <v>1.0549999999999999</v>
      </c>
      <c r="G35083" s="34" t="s">
        <v>364</v>
      </c>
    </row>
    <row r="35084" spans="1:7">
      <c r="A35084" s="32">
        <v>2018</v>
      </c>
      <c r="B35084" s="32">
        <v>55340</v>
      </c>
      <c r="C35084" s="33" t="s">
        <v>565</v>
      </c>
      <c r="D35084" s="33" t="s">
        <v>566</v>
      </c>
      <c r="E35084" s="34">
        <v>69</v>
      </c>
      <c r="F35084" s="35">
        <v>5.88</v>
      </c>
      <c r="G35084" s="34">
        <v>1264.8</v>
      </c>
    </row>
    <row r="35085" spans="1:7">
      <c r="A35085" s="32">
        <v>2018</v>
      </c>
      <c r="B35085" s="32">
        <v>55340</v>
      </c>
      <c r="C35085" s="33" t="s">
        <v>563</v>
      </c>
      <c r="D35085" s="33" t="s">
        <v>564</v>
      </c>
      <c r="E35085" s="34">
        <v>394978</v>
      </c>
      <c r="F35085" s="35">
        <v>1.028</v>
      </c>
      <c r="G35085" s="34">
        <v>408.2</v>
      </c>
    </row>
    <row r="35086" spans="1:7">
      <c r="A35086" s="32">
        <v>2018</v>
      </c>
      <c r="B35086" s="32">
        <v>55340</v>
      </c>
      <c r="C35086" s="33" t="s">
        <v>563</v>
      </c>
      <c r="D35086" s="33" t="s">
        <v>564</v>
      </c>
      <c r="E35086" s="34">
        <v>999</v>
      </c>
      <c r="F35086" s="35">
        <v>1.028</v>
      </c>
      <c r="G35086" s="34">
        <v>532.4</v>
      </c>
    </row>
    <row r="35087" spans="1:7">
      <c r="A35087" s="32">
        <v>2018</v>
      </c>
      <c r="B35087" s="32">
        <v>55340</v>
      </c>
      <c r="C35087" s="33" t="s">
        <v>563</v>
      </c>
      <c r="D35087" s="33" t="s">
        <v>564</v>
      </c>
      <c r="E35087" s="34">
        <v>1715</v>
      </c>
      <c r="F35087" s="35">
        <v>1.028</v>
      </c>
      <c r="G35087" s="34">
        <v>485.9</v>
      </c>
    </row>
    <row r="35088" spans="1:7">
      <c r="A35088" s="32">
        <v>2018</v>
      </c>
      <c r="B35088" s="32">
        <v>55340</v>
      </c>
      <c r="C35088" s="33" t="s">
        <v>563</v>
      </c>
      <c r="D35088" s="33" t="s">
        <v>564</v>
      </c>
      <c r="E35088" s="34">
        <v>6512</v>
      </c>
      <c r="F35088" s="35">
        <v>1.028</v>
      </c>
      <c r="G35088" s="34">
        <v>552.20000000000005</v>
      </c>
    </row>
    <row r="35089" spans="1:7">
      <c r="A35089" s="32">
        <v>2018</v>
      </c>
      <c r="B35089" s="32">
        <v>55340</v>
      </c>
      <c r="C35089" s="33" t="s">
        <v>563</v>
      </c>
      <c r="D35089" s="33" t="s">
        <v>564</v>
      </c>
      <c r="E35089" s="34">
        <v>8058</v>
      </c>
      <c r="F35089" s="35">
        <v>1.028</v>
      </c>
      <c r="G35089" s="34">
        <v>654.70000000000005</v>
      </c>
    </row>
    <row r="35090" spans="1:7">
      <c r="A35090" s="32">
        <v>2018</v>
      </c>
      <c r="B35090" s="32">
        <v>55340</v>
      </c>
      <c r="C35090" s="33" t="s">
        <v>563</v>
      </c>
      <c r="D35090" s="33" t="s">
        <v>564</v>
      </c>
      <c r="E35090" s="34">
        <v>13247</v>
      </c>
      <c r="F35090" s="35">
        <v>1.028</v>
      </c>
      <c r="G35090" s="34">
        <v>533.4</v>
      </c>
    </row>
    <row r="35091" spans="1:7">
      <c r="A35091" s="32">
        <v>2018</v>
      </c>
      <c r="B35091" s="32">
        <v>55340</v>
      </c>
      <c r="C35091" s="33" t="s">
        <v>563</v>
      </c>
      <c r="D35091" s="33" t="s">
        <v>564</v>
      </c>
      <c r="E35091" s="34">
        <v>16592</v>
      </c>
      <c r="F35091" s="35">
        <v>1.028</v>
      </c>
      <c r="G35091" s="34">
        <v>429.5</v>
      </c>
    </row>
    <row r="35092" spans="1:7">
      <c r="A35092" s="32">
        <v>2018</v>
      </c>
      <c r="B35092" s="32">
        <v>55340</v>
      </c>
      <c r="C35092" s="33" t="s">
        <v>563</v>
      </c>
      <c r="D35092" s="33" t="s">
        <v>564</v>
      </c>
      <c r="E35092" s="34">
        <v>32509</v>
      </c>
      <c r="F35092" s="35">
        <v>1.028</v>
      </c>
      <c r="G35092" s="34">
        <v>407.6</v>
      </c>
    </row>
    <row r="35093" spans="1:7">
      <c r="A35093" s="32">
        <v>2018</v>
      </c>
      <c r="B35093" s="32">
        <v>55340</v>
      </c>
      <c r="C35093" s="33" t="s">
        <v>563</v>
      </c>
      <c r="D35093" s="33" t="s">
        <v>564</v>
      </c>
      <c r="E35093" s="34">
        <v>35946</v>
      </c>
      <c r="F35093" s="35">
        <v>1.028</v>
      </c>
      <c r="G35093" s="34">
        <v>519.4</v>
      </c>
    </row>
    <row r="35094" spans="1:7">
      <c r="A35094" s="32">
        <v>2018</v>
      </c>
      <c r="B35094" s="32">
        <v>55340</v>
      </c>
      <c r="C35094" s="33" t="s">
        <v>563</v>
      </c>
      <c r="D35094" s="33" t="s">
        <v>564</v>
      </c>
      <c r="E35094" s="34">
        <v>41605</v>
      </c>
      <c r="F35094" s="35">
        <v>1.028</v>
      </c>
      <c r="G35094" s="34">
        <v>458.2</v>
      </c>
    </row>
    <row r="35095" spans="1:7">
      <c r="A35095" s="32">
        <v>2018</v>
      </c>
      <c r="B35095" s="32">
        <v>55340</v>
      </c>
      <c r="C35095" s="33" t="s">
        <v>563</v>
      </c>
      <c r="D35095" s="33" t="s">
        <v>564</v>
      </c>
      <c r="E35095" s="34">
        <v>119</v>
      </c>
      <c r="F35095" s="35">
        <v>1.028</v>
      </c>
      <c r="G35095" s="34">
        <v>671.5</v>
      </c>
    </row>
    <row r="35096" spans="1:7">
      <c r="A35096" s="32">
        <v>2018</v>
      </c>
      <c r="B35096" s="32">
        <v>55340</v>
      </c>
      <c r="C35096" s="33" t="s">
        <v>563</v>
      </c>
      <c r="D35096" s="33" t="s">
        <v>564</v>
      </c>
      <c r="E35096" s="34">
        <v>126</v>
      </c>
      <c r="F35096" s="35">
        <v>1.028</v>
      </c>
      <c r="G35096" s="34">
        <v>473.8</v>
      </c>
    </row>
    <row r="35097" spans="1:7">
      <c r="A35097" s="32">
        <v>2018</v>
      </c>
      <c r="B35097" s="32">
        <v>55340</v>
      </c>
      <c r="C35097" s="33" t="s">
        <v>563</v>
      </c>
      <c r="D35097" s="33" t="s">
        <v>564</v>
      </c>
      <c r="E35097" s="34">
        <v>106047</v>
      </c>
      <c r="F35097" s="35">
        <v>1.028</v>
      </c>
      <c r="G35097" s="34">
        <v>377.2</v>
      </c>
    </row>
    <row r="35098" spans="1:7">
      <c r="A35098" s="32">
        <v>2018</v>
      </c>
      <c r="B35098" s="32">
        <v>55340</v>
      </c>
      <c r="C35098" s="33" t="s">
        <v>563</v>
      </c>
      <c r="D35098" s="33" t="s">
        <v>564</v>
      </c>
      <c r="E35098" s="34">
        <v>299911</v>
      </c>
      <c r="F35098" s="35">
        <v>1.028</v>
      </c>
      <c r="G35098" s="34">
        <v>418</v>
      </c>
    </row>
    <row r="35099" spans="1:7">
      <c r="A35099" s="32">
        <v>2018</v>
      </c>
      <c r="B35099" s="32">
        <v>55340</v>
      </c>
      <c r="C35099" s="33" t="s">
        <v>563</v>
      </c>
      <c r="D35099" s="33" t="s">
        <v>564</v>
      </c>
      <c r="E35099" s="34">
        <v>88838</v>
      </c>
      <c r="F35099" s="35">
        <v>1.028</v>
      </c>
      <c r="G35099" s="34">
        <v>578.1</v>
      </c>
    </row>
    <row r="35100" spans="1:7">
      <c r="A35100" s="32">
        <v>2018</v>
      </c>
      <c r="B35100" s="32">
        <v>55340</v>
      </c>
      <c r="C35100" s="33" t="s">
        <v>563</v>
      </c>
      <c r="D35100" s="33" t="s">
        <v>564</v>
      </c>
      <c r="E35100" s="34">
        <v>130</v>
      </c>
      <c r="F35100" s="35">
        <v>1.028</v>
      </c>
      <c r="G35100" s="34">
        <v>517.29999999999995</v>
      </c>
    </row>
    <row r="35101" spans="1:7">
      <c r="A35101" s="32">
        <v>2018</v>
      </c>
      <c r="B35101" s="32">
        <v>55343</v>
      </c>
      <c r="C35101" s="33" t="s">
        <v>563</v>
      </c>
      <c r="D35101" s="33" t="s">
        <v>564</v>
      </c>
      <c r="E35101" s="34">
        <v>292659</v>
      </c>
      <c r="F35101" s="35">
        <v>1.05</v>
      </c>
      <c r="G35101" s="34">
        <v>239</v>
      </c>
    </row>
    <row r="35102" spans="1:7">
      <c r="A35102" s="32">
        <v>2018</v>
      </c>
      <c r="B35102" s="32">
        <v>55343</v>
      </c>
      <c r="C35102" s="33" t="s">
        <v>563</v>
      </c>
      <c r="D35102" s="33" t="s">
        <v>564</v>
      </c>
      <c r="E35102" s="34">
        <v>969213</v>
      </c>
      <c r="F35102" s="35">
        <v>1.05</v>
      </c>
      <c r="G35102" s="34">
        <v>240</v>
      </c>
    </row>
    <row r="35103" spans="1:7">
      <c r="A35103" s="32">
        <v>2018</v>
      </c>
      <c r="B35103" s="32">
        <v>55343</v>
      </c>
      <c r="C35103" s="33" t="s">
        <v>563</v>
      </c>
      <c r="D35103" s="33" t="s">
        <v>564</v>
      </c>
      <c r="E35103" s="34">
        <v>844645</v>
      </c>
      <c r="F35103" s="35">
        <v>1.05</v>
      </c>
      <c r="G35103" s="34">
        <v>211</v>
      </c>
    </row>
    <row r="35104" spans="1:7">
      <c r="A35104" s="32">
        <v>2018</v>
      </c>
      <c r="B35104" s="32">
        <v>55345</v>
      </c>
      <c r="C35104" s="33" t="s">
        <v>563</v>
      </c>
      <c r="D35104" s="33" t="s">
        <v>564</v>
      </c>
      <c r="E35104" s="34">
        <v>29063</v>
      </c>
      <c r="F35104" s="35">
        <v>1.036</v>
      </c>
      <c r="G35104" s="34" t="s">
        <v>364</v>
      </c>
    </row>
    <row r="35105" spans="1:7">
      <c r="A35105" s="32">
        <v>2018</v>
      </c>
      <c r="B35105" s="32">
        <v>55348</v>
      </c>
      <c r="C35105" s="33" t="s">
        <v>563</v>
      </c>
      <c r="D35105" s="33" t="s">
        <v>564</v>
      </c>
      <c r="E35105" s="34">
        <v>531139</v>
      </c>
      <c r="F35105" s="35">
        <v>1.0589999999999999</v>
      </c>
      <c r="G35105" s="34" t="s">
        <v>364</v>
      </c>
    </row>
    <row r="35106" spans="1:7">
      <c r="A35106" s="32">
        <v>2018</v>
      </c>
      <c r="B35106" s="32">
        <v>55349</v>
      </c>
      <c r="C35106" s="33" t="s">
        <v>565</v>
      </c>
      <c r="D35106" s="33" t="s">
        <v>566</v>
      </c>
      <c r="E35106" s="34">
        <v>9197</v>
      </c>
      <c r="F35106" s="35">
        <v>5.72</v>
      </c>
      <c r="G35106" s="34" t="s">
        <v>364</v>
      </c>
    </row>
    <row r="35107" spans="1:7">
      <c r="A35107" s="32">
        <v>2018</v>
      </c>
      <c r="B35107" s="32">
        <v>55349</v>
      </c>
      <c r="C35107" s="33" t="s">
        <v>563</v>
      </c>
      <c r="D35107" s="33" t="s">
        <v>564</v>
      </c>
      <c r="E35107" s="34">
        <v>22687</v>
      </c>
      <c r="F35107" s="35">
        <v>1.08</v>
      </c>
      <c r="G35107" s="34" t="s">
        <v>364</v>
      </c>
    </row>
    <row r="35108" spans="1:7">
      <c r="A35108" s="32">
        <v>2018</v>
      </c>
      <c r="B35108" s="32">
        <v>55350</v>
      </c>
      <c r="C35108" s="33" t="s">
        <v>563</v>
      </c>
      <c r="D35108" s="33" t="s">
        <v>564</v>
      </c>
      <c r="E35108" s="34">
        <v>2913</v>
      </c>
      <c r="F35108" s="35">
        <v>1.0780000000000001</v>
      </c>
      <c r="G35108" s="34">
        <v>343.2</v>
      </c>
    </row>
    <row r="35109" spans="1:7">
      <c r="A35109" s="32">
        <v>2018</v>
      </c>
      <c r="B35109" s="32">
        <v>55350</v>
      </c>
      <c r="C35109" s="33" t="s">
        <v>563</v>
      </c>
      <c r="D35109" s="33" t="s">
        <v>564</v>
      </c>
      <c r="E35109" s="34">
        <v>2367</v>
      </c>
      <c r="F35109" s="35">
        <v>1.075</v>
      </c>
      <c r="G35109" s="34">
        <v>499.2</v>
      </c>
    </row>
    <row r="35110" spans="1:7">
      <c r="A35110" s="32">
        <v>2018</v>
      </c>
      <c r="B35110" s="32">
        <v>55350</v>
      </c>
      <c r="C35110" s="33" t="s">
        <v>563</v>
      </c>
      <c r="D35110" s="33" t="s">
        <v>564</v>
      </c>
      <c r="E35110" s="34">
        <v>8649</v>
      </c>
      <c r="F35110" s="35">
        <v>1.0780000000000001</v>
      </c>
      <c r="G35110" s="34">
        <v>341.2</v>
      </c>
    </row>
    <row r="35111" spans="1:7">
      <c r="A35111" s="32">
        <v>2018</v>
      </c>
      <c r="B35111" s="32">
        <v>55350</v>
      </c>
      <c r="C35111" s="33" t="s">
        <v>563</v>
      </c>
      <c r="D35111" s="33" t="s">
        <v>564</v>
      </c>
      <c r="E35111" s="34">
        <v>19119</v>
      </c>
      <c r="F35111" s="35">
        <v>1.0720000000000001</v>
      </c>
      <c r="G35111" s="34">
        <v>419.8</v>
      </c>
    </row>
    <row r="35112" spans="1:7">
      <c r="A35112" s="32">
        <v>2018</v>
      </c>
      <c r="B35112" s="32">
        <v>55350</v>
      </c>
      <c r="C35112" s="33" t="s">
        <v>563</v>
      </c>
      <c r="D35112" s="33" t="s">
        <v>564</v>
      </c>
      <c r="E35112" s="34">
        <v>31591</v>
      </c>
      <c r="F35112" s="35">
        <v>1.0720000000000001</v>
      </c>
      <c r="G35112" s="34">
        <v>449</v>
      </c>
    </row>
    <row r="35113" spans="1:7">
      <c r="A35113" s="32">
        <v>2018</v>
      </c>
      <c r="B35113" s="32">
        <v>55350</v>
      </c>
      <c r="C35113" s="33" t="s">
        <v>563</v>
      </c>
      <c r="D35113" s="33" t="s">
        <v>564</v>
      </c>
      <c r="E35113" s="34">
        <v>34049</v>
      </c>
      <c r="F35113" s="35">
        <v>1.075</v>
      </c>
      <c r="G35113" s="34">
        <v>455.1</v>
      </c>
    </row>
    <row r="35114" spans="1:7">
      <c r="A35114" s="32">
        <v>2018</v>
      </c>
      <c r="B35114" s="32">
        <v>55350</v>
      </c>
      <c r="C35114" s="33" t="s">
        <v>563</v>
      </c>
      <c r="D35114" s="33" t="s">
        <v>564</v>
      </c>
      <c r="E35114" s="34">
        <v>45520</v>
      </c>
      <c r="F35114" s="35">
        <v>1.075</v>
      </c>
      <c r="G35114" s="34">
        <v>389.4</v>
      </c>
    </row>
    <row r="35115" spans="1:7">
      <c r="A35115" s="32">
        <v>2018</v>
      </c>
      <c r="B35115" s="32">
        <v>55350</v>
      </c>
      <c r="C35115" s="33" t="s">
        <v>563</v>
      </c>
      <c r="D35115" s="33" t="s">
        <v>564</v>
      </c>
      <c r="E35115" s="34">
        <v>54989</v>
      </c>
      <c r="F35115" s="35">
        <v>1.0780000000000001</v>
      </c>
      <c r="G35115" s="34">
        <v>357.6</v>
      </c>
    </row>
    <row r="35116" spans="1:7">
      <c r="A35116" s="32">
        <v>2018</v>
      </c>
      <c r="B35116" s="32">
        <v>55350</v>
      </c>
      <c r="C35116" s="33" t="s">
        <v>563</v>
      </c>
      <c r="D35116" s="33" t="s">
        <v>564</v>
      </c>
      <c r="E35116" s="34">
        <v>95593</v>
      </c>
      <c r="F35116" s="35">
        <v>1.0760000000000001</v>
      </c>
      <c r="G35116" s="34">
        <v>428.7</v>
      </c>
    </row>
    <row r="35117" spans="1:7">
      <c r="A35117" s="32">
        <v>2018</v>
      </c>
      <c r="B35117" s="32">
        <v>55350</v>
      </c>
      <c r="C35117" s="33" t="s">
        <v>563</v>
      </c>
      <c r="D35117" s="33" t="s">
        <v>564</v>
      </c>
      <c r="E35117" s="34">
        <v>105152</v>
      </c>
      <c r="F35117" s="35">
        <v>1.08</v>
      </c>
      <c r="G35117" s="34">
        <v>326.5</v>
      </c>
    </row>
    <row r="35118" spans="1:7">
      <c r="A35118" s="32">
        <v>2018</v>
      </c>
      <c r="B35118" s="32">
        <v>55350</v>
      </c>
      <c r="C35118" s="33" t="s">
        <v>563</v>
      </c>
      <c r="D35118" s="33" t="s">
        <v>564</v>
      </c>
      <c r="E35118" s="34">
        <v>150673</v>
      </c>
      <c r="F35118" s="35">
        <v>1.0740000000000001</v>
      </c>
      <c r="G35118" s="34">
        <v>404.2</v>
      </c>
    </row>
    <row r="35119" spans="1:7">
      <c r="A35119" s="32">
        <v>2018</v>
      </c>
      <c r="B35119" s="32">
        <v>55350</v>
      </c>
      <c r="C35119" s="33" t="s">
        <v>563</v>
      </c>
      <c r="D35119" s="33" t="s">
        <v>564</v>
      </c>
      <c r="E35119" s="34">
        <v>273123</v>
      </c>
      <c r="F35119" s="35">
        <v>1.079</v>
      </c>
      <c r="G35119" s="34">
        <v>345.8</v>
      </c>
    </row>
    <row r="35120" spans="1:7">
      <c r="A35120" s="32">
        <v>2018</v>
      </c>
      <c r="B35120" s="32">
        <v>55350</v>
      </c>
      <c r="C35120" s="33" t="s">
        <v>563</v>
      </c>
      <c r="D35120" s="33" t="s">
        <v>564</v>
      </c>
      <c r="E35120" s="34">
        <v>676525</v>
      </c>
      <c r="F35120" s="35">
        <v>1.0780000000000001</v>
      </c>
      <c r="G35120" s="34">
        <v>373</v>
      </c>
    </row>
    <row r="35121" spans="1:7">
      <c r="A35121" s="32">
        <v>2018</v>
      </c>
      <c r="B35121" s="32">
        <v>55350</v>
      </c>
      <c r="C35121" s="33" t="s">
        <v>563</v>
      </c>
      <c r="D35121" s="33" t="s">
        <v>564</v>
      </c>
      <c r="E35121" s="34">
        <v>796608</v>
      </c>
      <c r="F35121" s="35">
        <v>1.0760000000000001</v>
      </c>
      <c r="G35121" s="34">
        <v>413.3</v>
      </c>
    </row>
    <row r="35122" spans="1:7">
      <c r="A35122" s="32">
        <v>2018</v>
      </c>
      <c r="B35122" s="32">
        <v>55350</v>
      </c>
      <c r="C35122" s="33" t="s">
        <v>563</v>
      </c>
      <c r="D35122" s="33" t="s">
        <v>564</v>
      </c>
      <c r="E35122" s="34">
        <v>4825</v>
      </c>
      <c r="F35122" s="35">
        <v>1.0760000000000001</v>
      </c>
      <c r="G35122" s="34">
        <v>368.8</v>
      </c>
    </row>
    <row r="35123" spans="1:7">
      <c r="A35123" s="32">
        <v>2018</v>
      </c>
      <c r="B35123" s="32">
        <v>55357</v>
      </c>
      <c r="C35123" s="33" t="s">
        <v>563</v>
      </c>
      <c r="D35123" s="33" t="s">
        <v>564</v>
      </c>
      <c r="E35123" s="34">
        <v>922870</v>
      </c>
      <c r="F35123" s="35">
        <v>1.0189999999999999</v>
      </c>
      <c r="G35123" s="34" t="s">
        <v>364</v>
      </c>
    </row>
    <row r="35124" spans="1:7">
      <c r="A35124" s="32">
        <v>2018</v>
      </c>
      <c r="B35124" s="32">
        <v>55358</v>
      </c>
      <c r="C35124" s="33" t="s">
        <v>563</v>
      </c>
      <c r="D35124" s="33" t="s">
        <v>564</v>
      </c>
      <c r="E35124" s="34">
        <v>3456028</v>
      </c>
      <c r="F35124" s="35">
        <v>1.03</v>
      </c>
      <c r="G35124" s="34" t="s">
        <v>364</v>
      </c>
    </row>
    <row r="35125" spans="1:7">
      <c r="A35125" s="32">
        <v>2018</v>
      </c>
      <c r="B35125" s="32">
        <v>55364</v>
      </c>
      <c r="C35125" s="33" t="s">
        <v>563</v>
      </c>
      <c r="D35125" s="33" t="s">
        <v>564</v>
      </c>
      <c r="E35125" s="34">
        <v>915941</v>
      </c>
      <c r="F35125" s="35">
        <v>1.0589999999999999</v>
      </c>
      <c r="G35125" s="34">
        <v>271</v>
      </c>
    </row>
    <row r="35126" spans="1:7">
      <c r="A35126" s="32">
        <v>2018</v>
      </c>
      <c r="B35126" s="32">
        <v>55365</v>
      </c>
      <c r="C35126" s="33" t="s">
        <v>563</v>
      </c>
      <c r="D35126" s="33" t="s">
        <v>564</v>
      </c>
      <c r="E35126" s="34">
        <v>44909</v>
      </c>
      <c r="F35126" s="35">
        <v>1.0900000000000001</v>
      </c>
      <c r="G35126" s="34" t="s">
        <v>364</v>
      </c>
    </row>
    <row r="35127" spans="1:7">
      <c r="A35127" s="32">
        <v>2018</v>
      </c>
      <c r="B35127" s="32">
        <v>55375</v>
      </c>
      <c r="C35127" s="33" t="s">
        <v>563</v>
      </c>
      <c r="D35127" s="33" t="s">
        <v>564</v>
      </c>
      <c r="E35127" s="34">
        <v>1829344</v>
      </c>
      <c r="F35127" s="35">
        <v>1.032</v>
      </c>
      <c r="G35127" s="34" t="s">
        <v>364</v>
      </c>
    </row>
    <row r="35128" spans="1:7">
      <c r="A35128" s="32">
        <v>2018</v>
      </c>
      <c r="B35128" s="32">
        <v>55380</v>
      </c>
      <c r="C35128" s="33" t="s">
        <v>563</v>
      </c>
      <c r="D35128" s="33" t="s">
        <v>564</v>
      </c>
      <c r="E35128" s="34">
        <v>268608</v>
      </c>
      <c r="F35128" s="35">
        <v>1.0229999999999999</v>
      </c>
      <c r="G35128" s="34">
        <v>510.7</v>
      </c>
    </row>
    <row r="35129" spans="1:7">
      <c r="A35129" s="32">
        <v>2018</v>
      </c>
      <c r="B35129" s="32">
        <v>55380</v>
      </c>
      <c r="C35129" s="33" t="s">
        <v>563</v>
      </c>
      <c r="D35129" s="33" t="s">
        <v>564</v>
      </c>
      <c r="E35129" s="34">
        <v>921095</v>
      </c>
      <c r="F35129" s="35">
        <v>1.0229999999999999</v>
      </c>
      <c r="G35129" s="34">
        <v>481.5</v>
      </c>
    </row>
    <row r="35130" spans="1:7">
      <c r="A35130" s="32">
        <v>2018</v>
      </c>
      <c r="B35130" s="32">
        <v>55380</v>
      </c>
      <c r="C35130" s="33" t="s">
        <v>563</v>
      </c>
      <c r="D35130" s="33" t="s">
        <v>564</v>
      </c>
      <c r="E35130" s="34">
        <v>358292</v>
      </c>
      <c r="F35130" s="35">
        <v>1.0229999999999999</v>
      </c>
      <c r="G35130" s="34">
        <v>456.8</v>
      </c>
    </row>
    <row r="35131" spans="1:7">
      <c r="A35131" s="32">
        <v>2018</v>
      </c>
      <c r="B35131" s="32">
        <v>55381</v>
      </c>
      <c r="C35131" s="33" t="s">
        <v>565</v>
      </c>
      <c r="D35131" s="33" t="s">
        <v>566</v>
      </c>
      <c r="E35131" s="34">
        <v>47521</v>
      </c>
      <c r="F35131" s="35">
        <v>5.77</v>
      </c>
      <c r="G35131" s="34" t="s">
        <v>364</v>
      </c>
    </row>
    <row r="35132" spans="1:7">
      <c r="A35132" s="32">
        <v>2018</v>
      </c>
      <c r="B35132" s="32">
        <v>55382</v>
      </c>
      <c r="C35132" s="33" t="s">
        <v>563</v>
      </c>
      <c r="D35132" s="33" t="s">
        <v>564</v>
      </c>
      <c r="E35132" s="34">
        <v>2521071</v>
      </c>
      <c r="F35132" s="35">
        <v>1.024</v>
      </c>
      <c r="G35132" s="34">
        <v>573.4</v>
      </c>
    </row>
    <row r="35133" spans="1:7">
      <c r="A35133" s="32">
        <v>2018</v>
      </c>
      <c r="B35133" s="32">
        <v>55386</v>
      </c>
      <c r="C35133" s="33" t="s">
        <v>565</v>
      </c>
      <c r="D35133" s="33" t="s">
        <v>566</v>
      </c>
      <c r="E35133" s="34">
        <v>5377</v>
      </c>
      <c r="F35133" s="35">
        <v>5.77</v>
      </c>
      <c r="G35133" s="34">
        <v>1458.9</v>
      </c>
    </row>
    <row r="35134" spans="1:7">
      <c r="A35134" s="32">
        <v>2018</v>
      </c>
      <c r="B35134" s="32">
        <v>55386</v>
      </c>
      <c r="C35134" s="33" t="s">
        <v>565</v>
      </c>
      <c r="D35134" s="33" t="s">
        <v>566</v>
      </c>
      <c r="E35134" s="34">
        <v>5186</v>
      </c>
      <c r="F35134" s="35">
        <v>5.77</v>
      </c>
      <c r="G35134" s="34">
        <v>1485.9</v>
      </c>
    </row>
    <row r="35135" spans="1:7">
      <c r="A35135" s="32">
        <v>2018</v>
      </c>
      <c r="B35135" s="32">
        <v>55386</v>
      </c>
      <c r="C35135" s="33" t="s">
        <v>563</v>
      </c>
      <c r="D35135" s="33" t="s">
        <v>564</v>
      </c>
      <c r="E35135" s="34">
        <v>43069</v>
      </c>
      <c r="F35135" s="35">
        <v>1.0269999999999999</v>
      </c>
      <c r="G35135" s="34">
        <v>402.7</v>
      </c>
    </row>
    <row r="35136" spans="1:7">
      <c r="A35136" s="32">
        <v>2018</v>
      </c>
      <c r="B35136" s="32">
        <v>55386</v>
      </c>
      <c r="C35136" s="33" t="s">
        <v>563</v>
      </c>
      <c r="D35136" s="33" t="s">
        <v>564</v>
      </c>
      <c r="E35136" s="34">
        <v>44440</v>
      </c>
      <c r="F35136" s="35">
        <v>1.0269999999999999</v>
      </c>
      <c r="G35136" s="34">
        <v>453.8</v>
      </c>
    </row>
    <row r="35137" spans="1:7">
      <c r="A35137" s="32">
        <v>2018</v>
      </c>
      <c r="B35137" s="32">
        <v>55386</v>
      </c>
      <c r="C35137" s="33" t="s">
        <v>563</v>
      </c>
      <c r="D35137" s="33" t="s">
        <v>564</v>
      </c>
      <c r="E35137" s="34">
        <v>44447</v>
      </c>
      <c r="F35137" s="35">
        <v>1.0269999999999999</v>
      </c>
      <c r="G35137" s="34">
        <v>567.1</v>
      </c>
    </row>
    <row r="35138" spans="1:7">
      <c r="A35138" s="32">
        <v>2018</v>
      </c>
      <c r="B35138" s="32">
        <v>55386</v>
      </c>
      <c r="C35138" s="33" t="s">
        <v>563</v>
      </c>
      <c r="D35138" s="33" t="s">
        <v>564</v>
      </c>
      <c r="E35138" s="34">
        <v>52145</v>
      </c>
      <c r="F35138" s="35">
        <v>1.0269999999999999</v>
      </c>
      <c r="G35138" s="34">
        <v>344.9</v>
      </c>
    </row>
    <row r="35139" spans="1:7">
      <c r="A35139" s="32">
        <v>2018</v>
      </c>
      <c r="B35139" s="32">
        <v>55386</v>
      </c>
      <c r="C35139" s="33" t="s">
        <v>563</v>
      </c>
      <c r="D35139" s="33" t="s">
        <v>564</v>
      </c>
      <c r="E35139" s="34">
        <v>100408</v>
      </c>
      <c r="F35139" s="35">
        <v>1.0269999999999999</v>
      </c>
      <c r="G35139" s="34">
        <v>392.7</v>
      </c>
    </row>
    <row r="35140" spans="1:7">
      <c r="A35140" s="32">
        <v>2018</v>
      </c>
      <c r="B35140" s="32">
        <v>55386</v>
      </c>
      <c r="C35140" s="33" t="s">
        <v>563</v>
      </c>
      <c r="D35140" s="33" t="s">
        <v>564</v>
      </c>
      <c r="E35140" s="34">
        <v>109489</v>
      </c>
      <c r="F35140" s="35">
        <v>1.0269999999999999</v>
      </c>
      <c r="G35140" s="34">
        <v>362.9</v>
      </c>
    </row>
    <row r="35141" spans="1:7">
      <c r="A35141" s="32">
        <v>2018</v>
      </c>
      <c r="B35141" s="32">
        <v>55386</v>
      </c>
      <c r="C35141" s="33" t="s">
        <v>563</v>
      </c>
      <c r="D35141" s="33" t="s">
        <v>564</v>
      </c>
      <c r="E35141" s="34">
        <v>350390</v>
      </c>
      <c r="F35141" s="35">
        <v>1.0269999999999999</v>
      </c>
      <c r="G35141" s="34">
        <v>557.6</v>
      </c>
    </row>
    <row r="35142" spans="1:7">
      <c r="A35142" s="32">
        <v>2018</v>
      </c>
      <c r="B35142" s="32">
        <v>55386</v>
      </c>
      <c r="C35142" s="33" t="s">
        <v>563</v>
      </c>
      <c r="D35142" s="33" t="s">
        <v>564</v>
      </c>
      <c r="E35142" s="34">
        <v>972996</v>
      </c>
      <c r="F35142" s="35">
        <v>1.0269999999999999</v>
      </c>
      <c r="G35142" s="34">
        <v>425.4</v>
      </c>
    </row>
    <row r="35143" spans="1:7">
      <c r="A35143" s="32">
        <v>2018</v>
      </c>
      <c r="B35143" s="32">
        <v>55386</v>
      </c>
      <c r="C35143" s="33" t="s">
        <v>563</v>
      </c>
      <c r="D35143" s="33" t="s">
        <v>564</v>
      </c>
      <c r="E35143" s="34">
        <v>9302</v>
      </c>
      <c r="F35143" s="35">
        <v>1.0269999999999999</v>
      </c>
      <c r="G35143" s="34">
        <v>497.6</v>
      </c>
    </row>
    <row r="35144" spans="1:7">
      <c r="A35144" s="32">
        <v>2018</v>
      </c>
      <c r="B35144" s="32">
        <v>55386</v>
      </c>
      <c r="C35144" s="33" t="s">
        <v>563</v>
      </c>
      <c r="D35144" s="33" t="s">
        <v>564</v>
      </c>
      <c r="E35144" s="34">
        <v>25612</v>
      </c>
      <c r="F35144" s="35">
        <v>1.0269999999999999</v>
      </c>
      <c r="G35144" s="34">
        <v>490.3</v>
      </c>
    </row>
    <row r="35145" spans="1:7">
      <c r="A35145" s="32">
        <v>2018</v>
      </c>
      <c r="B35145" s="32">
        <v>55386</v>
      </c>
      <c r="C35145" s="33" t="s">
        <v>563</v>
      </c>
      <c r="D35145" s="33" t="s">
        <v>564</v>
      </c>
      <c r="E35145" s="34">
        <v>31325</v>
      </c>
      <c r="F35145" s="35">
        <v>1.0269999999999999</v>
      </c>
      <c r="G35145" s="34">
        <v>533.6</v>
      </c>
    </row>
    <row r="35146" spans="1:7">
      <c r="A35146" s="32">
        <v>2018</v>
      </c>
      <c r="B35146" s="32">
        <v>55391</v>
      </c>
      <c r="C35146" s="33" t="s">
        <v>563</v>
      </c>
      <c r="D35146" s="33" t="s">
        <v>564</v>
      </c>
      <c r="E35146" s="34">
        <v>46683</v>
      </c>
      <c r="F35146" s="35">
        <v>1.0109999999999999</v>
      </c>
      <c r="G35146" s="34" t="s">
        <v>364</v>
      </c>
    </row>
    <row r="35147" spans="1:7">
      <c r="A35147" s="32">
        <v>2018</v>
      </c>
      <c r="B35147" s="32">
        <v>55392</v>
      </c>
      <c r="C35147" s="33" t="s">
        <v>563</v>
      </c>
      <c r="D35147" s="33" t="s">
        <v>564</v>
      </c>
      <c r="E35147" s="34">
        <v>334579</v>
      </c>
      <c r="F35147" s="35">
        <v>1.0109999999999999</v>
      </c>
      <c r="G35147" s="34" t="s">
        <v>364</v>
      </c>
    </row>
    <row r="35148" spans="1:7">
      <c r="A35148" s="32">
        <v>2018</v>
      </c>
      <c r="B35148" s="32">
        <v>55393</v>
      </c>
      <c r="C35148" s="33" t="s">
        <v>563</v>
      </c>
      <c r="D35148" s="33" t="s">
        <v>564</v>
      </c>
      <c r="E35148" s="34">
        <v>2443853</v>
      </c>
      <c r="F35148" s="35">
        <v>1.038</v>
      </c>
      <c r="G35148" s="34" t="s">
        <v>364</v>
      </c>
    </row>
    <row r="35149" spans="1:7">
      <c r="A35149" s="32">
        <v>2018</v>
      </c>
      <c r="B35149" s="32">
        <v>55395</v>
      </c>
      <c r="C35149" s="33" t="s">
        <v>563</v>
      </c>
      <c r="D35149" s="33" t="s">
        <v>564</v>
      </c>
      <c r="E35149" s="34">
        <v>48462</v>
      </c>
      <c r="F35149" s="35">
        <v>1.008</v>
      </c>
      <c r="G35149" s="34" t="s">
        <v>364</v>
      </c>
    </row>
    <row r="35150" spans="1:7">
      <c r="A35150" s="32">
        <v>2018</v>
      </c>
      <c r="B35150" s="32">
        <v>55397</v>
      </c>
      <c r="C35150" s="33" t="s">
        <v>563</v>
      </c>
      <c r="D35150" s="33" t="s">
        <v>564</v>
      </c>
      <c r="E35150" s="34">
        <v>2543884</v>
      </c>
      <c r="F35150" s="35">
        <v>1.07</v>
      </c>
      <c r="G35150" s="34" t="s">
        <v>364</v>
      </c>
    </row>
    <row r="35151" spans="1:7">
      <c r="A35151" s="32">
        <v>2018</v>
      </c>
      <c r="B35151" s="32">
        <v>55400</v>
      </c>
      <c r="C35151" s="33" t="s">
        <v>563</v>
      </c>
      <c r="D35151" s="33" t="s">
        <v>564</v>
      </c>
      <c r="E35151" s="34">
        <v>2309517</v>
      </c>
      <c r="F35151" s="35">
        <v>0.98</v>
      </c>
      <c r="G35151" s="34" t="s">
        <v>364</v>
      </c>
    </row>
    <row r="35152" spans="1:7">
      <c r="A35152" s="32">
        <v>2018</v>
      </c>
      <c r="B35152" s="32">
        <v>55401</v>
      </c>
      <c r="C35152" s="33" t="s">
        <v>563</v>
      </c>
      <c r="D35152" s="33" t="s">
        <v>564</v>
      </c>
      <c r="E35152" s="34">
        <v>729132</v>
      </c>
      <c r="F35152" s="35">
        <v>1.032</v>
      </c>
      <c r="G35152" s="34" t="s">
        <v>364</v>
      </c>
    </row>
    <row r="35153" spans="1:7">
      <c r="A35153" s="32">
        <v>2018</v>
      </c>
      <c r="B35153" s="32">
        <v>55404</v>
      </c>
      <c r="C35153" s="33" t="s">
        <v>563</v>
      </c>
      <c r="D35153" s="33" t="s">
        <v>564</v>
      </c>
      <c r="E35153" s="34">
        <v>2040268</v>
      </c>
      <c r="F35153" s="35">
        <v>1.038</v>
      </c>
      <c r="G35153" s="34" t="s">
        <v>364</v>
      </c>
    </row>
    <row r="35154" spans="1:7">
      <c r="A35154" s="32">
        <v>2018</v>
      </c>
      <c r="B35154" s="32">
        <v>55405</v>
      </c>
      <c r="C35154" s="33" t="s">
        <v>563</v>
      </c>
      <c r="D35154" s="33" t="s">
        <v>564</v>
      </c>
      <c r="E35154" s="34">
        <v>899952</v>
      </c>
      <c r="F35154" s="35">
        <v>1.038</v>
      </c>
      <c r="G35154" s="34" t="s">
        <v>364</v>
      </c>
    </row>
    <row r="35155" spans="1:7">
      <c r="A35155" s="32">
        <v>2018</v>
      </c>
      <c r="B35155" s="32">
        <v>55406</v>
      </c>
      <c r="C35155" s="33" t="s">
        <v>563</v>
      </c>
      <c r="D35155" s="33" t="s">
        <v>564</v>
      </c>
      <c r="E35155" s="34">
        <v>228651</v>
      </c>
      <c r="F35155" s="35">
        <v>1.0209999999999999</v>
      </c>
      <c r="G35155" s="34" t="s">
        <v>364</v>
      </c>
    </row>
    <row r="35156" spans="1:7">
      <c r="A35156" s="32">
        <v>2018</v>
      </c>
      <c r="B35156" s="32">
        <v>55409</v>
      </c>
      <c r="C35156" s="33" t="s">
        <v>565</v>
      </c>
      <c r="D35156" s="33" t="s">
        <v>566</v>
      </c>
      <c r="E35156" s="34">
        <v>20371</v>
      </c>
      <c r="F35156" s="35">
        <v>5.76</v>
      </c>
      <c r="G35156" s="34" t="s">
        <v>364</v>
      </c>
    </row>
    <row r="35157" spans="1:7">
      <c r="A35157" s="32">
        <v>2018</v>
      </c>
      <c r="B35157" s="32">
        <v>55409</v>
      </c>
      <c r="C35157" s="33" t="s">
        <v>563</v>
      </c>
      <c r="D35157" s="33" t="s">
        <v>564</v>
      </c>
      <c r="E35157" s="34">
        <v>31142</v>
      </c>
      <c r="F35157" s="35">
        <v>1.02</v>
      </c>
      <c r="G35157" s="34" t="s">
        <v>364</v>
      </c>
    </row>
    <row r="35158" spans="1:7">
      <c r="A35158" s="32">
        <v>2018</v>
      </c>
      <c r="B35158" s="32">
        <v>55411</v>
      </c>
      <c r="C35158" s="33" t="s">
        <v>563</v>
      </c>
      <c r="D35158" s="33" t="s">
        <v>564</v>
      </c>
      <c r="E35158" s="34">
        <v>2932953</v>
      </c>
      <c r="F35158" s="35">
        <v>1.02</v>
      </c>
      <c r="G35158" s="34" t="s">
        <v>364</v>
      </c>
    </row>
    <row r="35159" spans="1:7">
      <c r="A35159" s="32">
        <v>2018</v>
      </c>
      <c r="B35159" s="32">
        <v>55412</v>
      </c>
      <c r="C35159" s="33" t="s">
        <v>563</v>
      </c>
      <c r="D35159" s="33" t="s">
        <v>564</v>
      </c>
      <c r="E35159" s="34">
        <v>144453</v>
      </c>
      <c r="F35159" s="35">
        <v>1.018</v>
      </c>
      <c r="G35159" s="34">
        <v>643</v>
      </c>
    </row>
    <row r="35160" spans="1:7">
      <c r="A35160" s="32">
        <v>2018</v>
      </c>
      <c r="B35160" s="32">
        <v>55412</v>
      </c>
      <c r="C35160" s="33" t="s">
        <v>563</v>
      </c>
      <c r="D35160" s="33" t="s">
        <v>564</v>
      </c>
      <c r="E35160" s="34">
        <v>189239</v>
      </c>
      <c r="F35160" s="35">
        <v>1.018</v>
      </c>
      <c r="G35160" s="34">
        <v>643</v>
      </c>
    </row>
    <row r="35161" spans="1:7">
      <c r="A35161" s="32">
        <v>2018</v>
      </c>
      <c r="B35161" s="32">
        <v>55414</v>
      </c>
      <c r="C35161" s="33" t="s">
        <v>563</v>
      </c>
      <c r="D35161" s="33" t="s">
        <v>564</v>
      </c>
      <c r="E35161" s="34">
        <v>154189</v>
      </c>
      <c r="F35161" s="35">
        <v>1.024</v>
      </c>
      <c r="G35161" s="34" t="s">
        <v>364</v>
      </c>
    </row>
    <row r="35162" spans="1:7">
      <c r="A35162" s="32">
        <v>2018</v>
      </c>
      <c r="B35162" s="32">
        <v>55415</v>
      </c>
      <c r="C35162" s="33" t="s">
        <v>563</v>
      </c>
      <c r="D35162" s="33" t="s">
        <v>564</v>
      </c>
      <c r="E35162" s="34">
        <v>557286</v>
      </c>
      <c r="F35162" s="35">
        <v>1.0229999999999999</v>
      </c>
      <c r="G35162" s="34" t="s">
        <v>364</v>
      </c>
    </row>
    <row r="35163" spans="1:7">
      <c r="A35163" s="32">
        <v>2018</v>
      </c>
      <c r="B35163" s="32">
        <v>55417</v>
      </c>
      <c r="C35163" s="33" t="s">
        <v>563</v>
      </c>
      <c r="D35163" s="33" t="s">
        <v>564</v>
      </c>
      <c r="E35163" s="34">
        <v>6385</v>
      </c>
      <c r="F35163" s="35">
        <v>1.0209999999999999</v>
      </c>
      <c r="G35163" s="34">
        <v>1828.9</v>
      </c>
    </row>
    <row r="35164" spans="1:7">
      <c r="A35164" s="32">
        <v>2018</v>
      </c>
      <c r="B35164" s="32">
        <v>55418</v>
      </c>
      <c r="C35164" s="33" t="s">
        <v>563</v>
      </c>
      <c r="D35164" s="33" t="s">
        <v>564</v>
      </c>
      <c r="E35164" s="34">
        <v>475001</v>
      </c>
      <c r="F35164" s="35">
        <v>1.0349999999999999</v>
      </c>
      <c r="G35164" s="34">
        <v>454.3</v>
      </c>
    </row>
    <row r="35165" spans="1:7">
      <c r="A35165" s="32">
        <v>2018</v>
      </c>
      <c r="B35165" s="32">
        <v>55418</v>
      </c>
      <c r="C35165" s="33" t="s">
        <v>563</v>
      </c>
      <c r="D35165" s="33" t="s">
        <v>564</v>
      </c>
      <c r="E35165" s="34">
        <v>1240103</v>
      </c>
      <c r="F35165" s="35">
        <v>1.01</v>
      </c>
      <c r="G35165" s="34">
        <v>449.8</v>
      </c>
    </row>
    <row r="35166" spans="1:7">
      <c r="A35166" s="32">
        <v>2018</v>
      </c>
      <c r="B35166" s="32">
        <v>55419</v>
      </c>
      <c r="C35166" s="33" t="s">
        <v>563</v>
      </c>
      <c r="D35166" s="33" t="s">
        <v>564</v>
      </c>
      <c r="E35166" s="34">
        <v>4308410</v>
      </c>
      <c r="F35166" s="35">
        <v>1.05</v>
      </c>
      <c r="G35166" s="34" t="s">
        <v>364</v>
      </c>
    </row>
    <row r="35167" spans="1:7">
      <c r="A35167" s="32">
        <v>2018</v>
      </c>
      <c r="B35167" s="32">
        <v>55433</v>
      </c>
      <c r="C35167" s="33" t="s">
        <v>563</v>
      </c>
      <c r="D35167" s="33" t="s">
        <v>564</v>
      </c>
      <c r="E35167" s="34">
        <v>3324</v>
      </c>
      <c r="F35167" s="35">
        <v>1.04</v>
      </c>
      <c r="G35167" s="34" t="s">
        <v>364</v>
      </c>
    </row>
    <row r="35168" spans="1:7">
      <c r="A35168" s="32">
        <v>2018</v>
      </c>
      <c r="B35168" s="32">
        <v>55438</v>
      </c>
      <c r="C35168" s="33" t="s">
        <v>563</v>
      </c>
      <c r="D35168" s="33" t="s">
        <v>564</v>
      </c>
      <c r="E35168" s="34">
        <v>195083</v>
      </c>
      <c r="F35168" s="35">
        <v>1.044</v>
      </c>
      <c r="G35168" s="34" t="s">
        <v>364</v>
      </c>
    </row>
    <row r="35169" spans="1:7">
      <c r="A35169" s="32">
        <v>2018</v>
      </c>
      <c r="B35169" s="32">
        <v>55439</v>
      </c>
      <c r="C35169" s="33" t="s">
        <v>563</v>
      </c>
      <c r="D35169" s="33" t="s">
        <v>564</v>
      </c>
      <c r="E35169" s="34">
        <v>3193352</v>
      </c>
      <c r="F35169" s="35">
        <v>1.0429999999999999</v>
      </c>
      <c r="G35169" s="34" t="s">
        <v>364</v>
      </c>
    </row>
    <row r="35170" spans="1:7">
      <c r="A35170" s="32">
        <v>2018</v>
      </c>
      <c r="B35170" s="32">
        <v>55440</v>
      </c>
      <c r="C35170" s="33" t="s">
        <v>563</v>
      </c>
      <c r="D35170" s="33" t="s">
        <v>564</v>
      </c>
      <c r="E35170" s="34">
        <v>2739550</v>
      </c>
      <c r="F35170" s="35">
        <v>1.0209999999999999</v>
      </c>
      <c r="G35170" s="34" t="s">
        <v>364</v>
      </c>
    </row>
    <row r="35171" spans="1:7">
      <c r="A35171" s="32">
        <v>2018</v>
      </c>
      <c r="B35171" s="32">
        <v>55451</v>
      </c>
      <c r="C35171" s="33" t="s">
        <v>563</v>
      </c>
      <c r="D35171" s="33" t="s">
        <v>564</v>
      </c>
      <c r="E35171" s="34">
        <v>2061772</v>
      </c>
      <c r="F35171" s="35">
        <v>1</v>
      </c>
      <c r="G35171" s="34">
        <v>476.6</v>
      </c>
    </row>
    <row r="35172" spans="1:7">
      <c r="A35172" s="32">
        <v>2018</v>
      </c>
      <c r="B35172" s="32">
        <v>55453</v>
      </c>
      <c r="C35172" s="33" t="s">
        <v>563</v>
      </c>
      <c r="D35172" s="33" t="s">
        <v>564</v>
      </c>
      <c r="E35172" s="34">
        <v>38104</v>
      </c>
      <c r="F35172" s="35">
        <v>1.0640000000000001</v>
      </c>
      <c r="G35172" s="34" t="s">
        <v>364</v>
      </c>
    </row>
    <row r="35173" spans="1:7">
      <c r="A35173" s="32">
        <v>2018</v>
      </c>
      <c r="B35173" s="32">
        <v>55455</v>
      </c>
      <c r="C35173" s="33" t="s">
        <v>563</v>
      </c>
      <c r="D35173" s="33" t="s">
        <v>564</v>
      </c>
      <c r="E35173" s="34">
        <v>1984261</v>
      </c>
      <c r="F35173" s="35">
        <v>1.026</v>
      </c>
      <c r="G35173" s="34">
        <v>420.2</v>
      </c>
    </row>
    <row r="35174" spans="1:7">
      <c r="A35174" s="32">
        <v>2018</v>
      </c>
      <c r="B35174" s="32">
        <v>55457</v>
      </c>
      <c r="C35174" s="33" t="s">
        <v>563</v>
      </c>
      <c r="D35174" s="33" t="s">
        <v>564</v>
      </c>
      <c r="E35174" s="34">
        <v>1698914</v>
      </c>
      <c r="F35174" s="35">
        <v>1.028</v>
      </c>
      <c r="G35174" s="34">
        <v>365.4</v>
      </c>
    </row>
    <row r="35175" spans="1:7">
      <c r="A35175" s="32">
        <v>2018</v>
      </c>
      <c r="B35175" s="32">
        <v>55463</v>
      </c>
      <c r="C35175" s="33" t="s">
        <v>563</v>
      </c>
      <c r="D35175" s="33" t="s">
        <v>564</v>
      </c>
      <c r="E35175" s="34">
        <v>2829495</v>
      </c>
      <c r="F35175" s="35">
        <v>1.0229999999999999</v>
      </c>
      <c r="G35175" s="34">
        <v>392.9</v>
      </c>
    </row>
    <row r="35176" spans="1:7">
      <c r="A35176" s="32">
        <v>2018</v>
      </c>
      <c r="B35176" s="32">
        <v>55464</v>
      </c>
      <c r="C35176" s="33" t="s">
        <v>563</v>
      </c>
      <c r="D35176" s="33" t="s">
        <v>564</v>
      </c>
      <c r="E35176" s="34">
        <v>2628847</v>
      </c>
      <c r="F35176" s="35">
        <v>1.03</v>
      </c>
      <c r="G35176" s="34" t="s">
        <v>364</v>
      </c>
    </row>
    <row r="35177" spans="1:7">
      <c r="A35177" s="32">
        <v>2018</v>
      </c>
      <c r="B35177" s="32">
        <v>55464</v>
      </c>
      <c r="C35177" s="33" t="s">
        <v>563</v>
      </c>
      <c r="D35177" s="33" t="s">
        <v>564</v>
      </c>
      <c r="E35177" s="34">
        <v>1660530</v>
      </c>
      <c r="F35177" s="35">
        <v>1.03</v>
      </c>
      <c r="G35177" s="34" t="s">
        <v>364</v>
      </c>
    </row>
    <row r="35178" spans="1:7">
      <c r="A35178" s="32">
        <v>2018</v>
      </c>
      <c r="B35178" s="32">
        <v>55464</v>
      </c>
      <c r="C35178" s="33" t="s">
        <v>563</v>
      </c>
      <c r="D35178" s="33" t="s">
        <v>564</v>
      </c>
      <c r="E35178" s="34">
        <v>1327184</v>
      </c>
      <c r="F35178" s="35">
        <v>1.03</v>
      </c>
      <c r="G35178" s="34" t="s">
        <v>364</v>
      </c>
    </row>
    <row r="35179" spans="1:7">
      <c r="A35179" s="32">
        <v>2018</v>
      </c>
      <c r="B35179" s="32">
        <v>55467</v>
      </c>
      <c r="C35179" s="33" t="s">
        <v>563</v>
      </c>
      <c r="D35179" s="33" t="s">
        <v>564</v>
      </c>
      <c r="E35179" s="34">
        <v>11</v>
      </c>
      <c r="F35179" s="35">
        <v>1</v>
      </c>
      <c r="G35179" s="34">
        <v>671.4</v>
      </c>
    </row>
    <row r="35180" spans="1:7">
      <c r="A35180" s="32">
        <v>2018</v>
      </c>
      <c r="B35180" s="32">
        <v>55467</v>
      </c>
      <c r="C35180" s="33" t="s">
        <v>563</v>
      </c>
      <c r="D35180" s="33" t="s">
        <v>564</v>
      </c>
      <c r="E35180" s="34">
        <v>847064</v>
      </c>
      <c r="F35180" s="35">
        <v>1.004</v>
      </c>
      <c r="G35180" s="34">
        <v>456.5</v>
      </c>
    </row>
    <row r="35181" spans="1:7">
      <c r="A35181" s="32">
        <v>2018</v>
      </c>
      <c r="B35181" s="32">
        <v>55467</v>
      </c>
      <c r="C35181" s="33" t="s">
        <v>563</v>
      </c>
      <c r="D35181" s="33" t="s">
        <v>564</v>
      </c>
      <c r="E35181" s="34">
        <v>28</v>
      </c>
      <c r="F35181" s="35">
        <v>1.036</v>
      </c>
      <c r="G35181" s="34">
        <v>644.9</v>
      </c>
    </row>
    <row r="35182" spans="1:7">
      <c r="A35182" s="32">
        <v>2018</v>
      </c>
      <c r="B35182" s="32">
        <v>55467</v>
      </c>
      <c r="C35182" s="33" t="s">
        <v>563</v>
      </c>
      <c r="D35182" s="33" t="s">
        <v>564</v>
      </c>
      <c r="E35182" s="34">
        <v>12</v>
      </c>
      <c r="F35182" s="35">
        <v>1</v>
      </c>
      <c r="G35182" s="34">
        <v>738102</v>
      </c>
    </row>
    <row r="35183" spans="1:7">
      <c r="A35183" s="32">
        <v>2018</v>
      </c>
      <c r="B35183" s="32">
        <v>55470</v>
      </c>
      <c r="C35183" s="33" t="s">
        <v>563</v>
      </c>
      <c r="D35183" s="33" t="s">
        <v>564</v>
      </c>
      <c r="E35183" s="34">
        <v>2877746</v>
      </c>
      <c r="F35183" s="35">
        <v>1.024</v>
      </c>
      <c r="G35183" s="34" t="s">
        <v>364</v>
      </c>
    </row>
    <row r="35184" spans="1:7">
      <c r="A35184" s="32">
        <v>2018</v>
      </c>
      <c r="B35184" s="32">
        <v>55479</v>
      </c>
      <c r="C35184" s="33" t="s">
        <v>363</v>
      </c>
      <c r="D35184" s="33" t="s">
        <v>354</v>
      </c>
      <c r="E35184" s="34">
        <v>47092</v>
      </c>
      <c r="F35184" s="35">
        <v>16.2</v>
      </c>
      <c r="G35184" s="34" t="s">
        <v>364</v>
      </c>
    </row>
    <row r="35185" spans="1:7">
      <c r="A35185" s="32">
        <v>2018</v>
      </c>
      <c r="B35185" s="32">
        <v>55479</v>
      </c>
      <c r="C35185" s="33" t="s">
        <v>563</v>
      </c>
      <c r="D35185" s="33" t="s">
        <v>564</v>
      </c>
      <c r="E35185" s="34">
        <v>32</v>
      </c>
      <c r="F35185" s="35">
        <v>1.03</v>
      </c>
      <c r="G35185" s="34" t="s">
        <v>364</v>
      </c>
    </row>
    <row r="35186" spans="1:7">
      <c r="A35186" s="32">
        <v>2018</v>
      </c>
      <c r="B35186" s="32">
        <v>55480</v>
      </c>
      <c r="C35186" s="33" t="s">
        <v>563</v>
      </c>
      <c r="D35186" s="33" t="s">
        <v>564</v>
      </c>
      <c r="E35186" s="34">
        <v>7191763</v>
      </c>
      <c r="F35186" s="35">
        <v>1.032</v>
      </c>
      <c r="G35186" s="34" t="s">
        <v>364</v>
      </c>
    </row>
    <row r="35187" spans="1:7">
      <c r="A35187" s="32">
        <v>2018</v>
      </c>
      <c r="B35187" s="32">
        <v>55481</v>
      </c>
      <c r="C35187" s="33" t="s">
        <v>563</v>
      </c>
      <c r="D35187" s="33" t="s">
        <v>564</v>
      </c>
      <c r="E35187" s="34">
        <v>1033212</v>
      </c>
      <c r="F35187" s="35">
        <v>1.0489999999999999</v>
      </c>
      <c r="G35187" s="34" t="s">
        <v>364</v>
      </c>
    </row>
    <row r="35188" spans="1:7">
      <c r="A35188" s="32">
        <v>2018</v>
      </c>
      <c r="B35188" s="32">
        <v>55481</v>
      </c>
      <c r="C35188" s="33" t="s">
        <v>563</v>
      </c>
      <c r="D35188" s="33" t="s">
        <v>564</v>
      </c>
      <c r="E35188" s="34">
        <v>1157796</v>
      </c>
      <c r="F35188" s="35">
        <v>1.0169999999999999</v>
      </c>
      <c r="G35188" s="34" t="s">
        <v>364</v>
      </c>
    </row>
    <row r="35189" spans="1:7">
      <c r="A35189" s="32">
        <v>2018</v>
      </c>
      <c r="B35189" s="32">
        <v>55482</v>
      </c>
      <c r="C35189" s="33" t="s">
        <v>563</v>
      </c>
      <c r="D35189" s="33" t="s">
        <v>564</v>
      </c>
      <c r="E35189" s="34">
        <v>8694</v>
      </c>
      <c r="F35189" s="35">
        <v>1.0640000000000001</v>
      </c>
      <c r="G35189" s="34">
        <v>346.1</v>
      </c>
    </row>
    <row r="35190" spans="1:7">
      <c r="A35190" s="32">
        <v>2018</v>
      </c>
      <c r="B35190" s="32">
        <v>55482</v>
      </c>
      <c r="C35190" s="33" t="s">
        <v>563</v>
      </c>
      <c r="D35190" s="33" t="s">
        <v>564</v>
      </c>
      <c r="E35190" s="34">
        <v>69</v>
      </c>
      <c r="F35190" s="35">
        <v>1.087</v>
      </c>
      <c r="G35190" s="34">
        <v>377.5</v>
      </c>
    </row>
    <row r="35191" spans="1:7">
      <c r="A35191" s="32">
        <v>2018</v>
      </c>
      <c r="B35191" s="32">
        <v>55482</v>
      </c>
      <c r="C35191" s="33" t="s">
        <v>563</v>
      </c>
      <c r="D35191" s="33" t="s">
        <v>564</v>
      </c>
      <c r="E35191" s="34">
        <v>37246</v>
      </c>
      <c r="F35191" s="35">
        <v>1.073</v>
      </c>
      <c r="G35191" s="34">
        <v>301.60000000000002</v>
      </c>
    </row>
    <row r="35192" spans="1:7">
      <c r="A35192" s="32">
        <v>2018</v>
      </c>
      <c r="B35192" s="32">
        <v>55482</v>
      </c>
      <c r="C35192" s="33" t="s">
        <v>563</v>
      </c>
      <c r="D35192" s="33" t="s">
        <v>564</v>
      </c>
      <c r="E35192" s="34">
        <v>74936</v>
      </c>
      <c r="F35192" s="35">
        <v>1.0720000000000001</v>
      </c>
      <c r="G35192" s="34">
        <v>347.9</v>
      </c>
    </row>
    <row r="35193" spans="1:7">
      <c r="A35193" s="32">
        <v>2018</v>
      </c>
      <c r="B35193" s="32">
        <v>55482</v>
      </c>
      <c r="C35193" s="33" t="s">
        <v>563</v>
      </c>
      <c r="D35193" s="33" t="s">
        <v>564</v>
      </c>
      <c r="E35193" s="34">
        <v>1998</v>
      </c>
      <c r="F35193" s="35">
        <v>1.083</v>
      </c>
      <c r="G35193" s="34">
        <v>447.3</v>
      </c>
    </row>
    <row r="35194" spans="1:7">
      <c r="A35194" s="32">
        <v>2018</v>
      </c>
      <c r="B35194" s="32">
        <v>55482</v>
      </c>
      <c r="C35194" s="33" t="s">
        <v>563</v>
      </c>
      <c r="D35194" s="33" t="s">
        <v>564</v>
      </c>
      <c r="E35194" s="34">
        <v>1776</v>
      </c>
      <c r="F35194" s="35">
        <v>1.083</v>
      </c>
      <c r="G35194" s="34">
        <v>250.8</v>
      </c>
    </row>
    <row r="35195" spans="1:7">
      <c r="A35195" s="32">
        <v>2018</v>
      </c>
      <c r="B35195" s="32">
        <v>55482</v>
      </c>
      <c r="C35195" s="33" t="s">
        <v>563</v>
      </c>
      <c r="D35195" s="33" t="s">
        <v>564</v>
      </c>
      <c r="E35195" s="34">
        <v>888</v>
      </c>
      <c r="F35195" s="35">
        <v>1.083</v>
      </c>
      <c r="G35195" s="34">
        <v>315.60000000000002</v>
      </c>
    </row>
    <row r="35196" spans="1:7">
      <c r="A35196" s="32">
        <v>2018</v>
      </c>
      <c r="B35196" s="32">
        <v>55482</v>
      </c>
      <c r="C35196" s="33" t="s">
        <v>563</v>
      </c>
      <c r="D35196" s="33" t="s">
        <v>564</v>
      </c>
      <c r="E35196" s="34">
        <v>10660</v>
      </c>
      <c r="F35196" s="35">
        <v>1.0049999999999999</v>
      </c>
      <c r="G35196" s="34">
        <v>419.8</v>
      </c>
    </row>
    <row r="35197" spans="1:7">
      <c r="A35197" s="32">
        <v>2018</v>
      </c>
      <c r="B35197" s="32">
        <v>55482</v>
      </c>
      <c r="C35197" s="33" t="s">
        <v>563</v>
      </c>
      <c r="D35197" s="33" t="s">
        <v>564</v>
      </c>
      <c r="E35197" s="34">
        <v>49</v>
      </c>
      <c r="F35197" s="35">
        <v>1.0049999999999999</v>
      </c>
      <c r="G35197" s="34">
        <v>478</v>
      </c>
    </row>
    <row r="35198" spans="1:7">
      <c r="A35198" s="32">
        <v>2018</v>
      </c>
      <c r="B35198" s="32">
        <v>55482</v>
      </c>
      <c r="C35198" s="33" t="s">
        <v>563</v>
      </c>
      <c r="D35198" s="33" t="s">
        <v>564</v>
      </c>
      <c r="E35198" s="34">
        <v>3553</v>
      </c>
      <c r="F35198" s="35">
        <v>1.0049999999999999</v>
      </c>
      <c r="G35198" s="34">
        <v>419.8</v>
      </c>
    </row>
    <row r="35199" spans="1:7">
      <c r="A35199" s="32">
        <v>2018</v>
      </c>
      <c r="B35199" s="32">
        <v>55482</v>
      </c>
      <c r="C35199" s="33" t="s">
        <v>563</v>
      </c>
      <c r="D35199" s="33" t="s">
        <v>564</v>
      </c>
      <c r="E35199" s="34">
        <v>809873</v>
      </c>
      <c r="F35199" s="35">
        <v>1.0640000000000001</v>
      </c>
      <c r="G35199" s="34">
        <v>385.9</v>
      </c>
    </row>
    <row r="35200" spans="1:7">
      <c r="A35200" s="32">
        <v>2018</v>
      </c>
      <c r="B35200" s="32">
        <v>55496</v>
      </c>
      <c r="C35200" s="33" t="s">
        <v>563</v>
      </c>
      <c r="D35200" s="33" t="s">
        <v>564</v>
      </c>
      <c r="E35200" s="34">
        <v>23284</v>
      </c>
      <c r="F35200" s="35">
        <v>1.0269999999999999</v>
      </c>
      <c r="G35200" s="34">
        <v>616.79999999999995</v>
      </c>
    </row>
    <row r="35201" spans="1:7">
      <c r="A35201" s="32">
        <v>2018</v>
      </c>
      <c r="B35201" s="32">
        <v>55501</v>
      </c>
      <c r="C35201" s="33" t="s">
        <v>563</v>
      </c>
      <c r="D35201" s="33" t="s">
        <v>564</v>
      </c>
      <c r="E35201" s="34">
        <v>753561</v>
      </c>
      <c r="F35201" s="35">
        <v>1.048</v>
      </c>
      <c r="G35201" s="34" t="s">
        <v>364</v>
      </c>
    </row>
    <row r="35202" spans="1:7">
      <c r="A35202" s="32">
        <v>2018</v>
      </c>
      <c r="B35202" s="32">
        <v>55501</v>
      </c>
      <c r="C35202" s="33" t="s">
        <v>563</v>
      </c>
      <c r="D35202" s="33" t="s">
        <v>564</v>
      </c>
      <c r="E35202" s="34">
        <v>3173043</v>
      </c>
      <c r="F35202" s="35">
        <v>1.0209999999999999</v>
      </c>
      <c r="G35202" s="34" t="s">
        <v>364</v>
      </c>
    </row>
    <row r="35203" spans="1:7">
      <c r="A35203" s="32">
        <v>2018</v>
      </c>
      <c r="B35203" s="32">
        <v>55502</v>
      </c>
      <c r="C35203" s="33" t="s">
        <v>563</v>
      </c>
      <c r="D35203" s="33" t="s">
        <v>564</v>
      </c>
      <c r="E35203" s="34">
        <v>4252077</v>
      </c>
      <c r="F35203" s="35">
        <v>1.07</v>
      </c>
      <c r="G35203" s="34" t="s">
        <v>364</v>
      </c>
    </row>
    <row r="35204" spans="1:7">
      <c r="A35204" s="32">
        <v>2018</v>
      </c>
      <c r="B35204" s="32">
        <v>55503</v>
      </c>
      <c r="C35204" s="33" t="s">
        <v>563</v>
      </c>
      <c r="D35204" s="33" t="s">
        <v>564</v>
      </c>
      <c r="E35204" s="34">
        <v>3374408</v>
      </c>
      <c r="F35204" s="35">
        <v>1.0549999999999999</v>
      </c>
      <c r="G35204" s="34" t="s">
        <v>364</v>
      </c>
    </row>
    <row r="35205" spans="1:7">
      <c r="A35205" s="32">
        <v>2018</v>
      </c>
      <c r="B35205" s="32">
        <v>55514</v>
      </c>
      <c r="C35205" s="33" t="s">
        <v>563</v>
      </c>
      <c r="D35205" s="33" t="s">
        <v>564</v>
      </c>
      <c r="E35205" s="34">
        <v>365424</v>
      </c>
      <c r="F35205" s="35">
        <v>1.038</v>
      </c>
      <c r="G35205" s="34">
        <v>575</v>
      </c>
    </row>
    <row r="35206" spans="1:7">
      <c r="A35206" s="32">
        <v>2018</v>
      </c>
      <c r="B35206" s="32">
        <v>55516</v>
      </c>
      <c r="C35206" s="33" t="s">
        <v>563</v>
      </c>
      <c r="D35206" s="33" t="s">
        <v>564</v>
      </c>
      <c r="E35206" s="34">
        <v>2553181</v>
      </c>
      <c r="F35206" s="35">
        <v>1.044</v>
      </c>
      <c r="G35206" s="34" t="s">
        <v>364</v>
      </c>
    </row>
    <row r="35207" spans="1:7">
      <c r="A35207" s="32">
        <v>2018</v>
      </c>
      <c r="B35207" s="32">
        <v>55517</v>
      </c>
      <c r="C35207" s="33" t="s">
        <v>563</v>
      </c>
      <c r="D35207" s="33" t="s">
        <v>564</v>
      </c>
      <c r="E35207" s="34">
        <v>159986</v>
      </c>
      <c r="F35207" s="35">
        <v>1.018</v>
      </c>
      <c r="G35207" s="34" t="s">
        <v>364</v>
      </c>
    </row>
    <row r="35208" spans="1:7">
      <c r="A35208" s="32">
        <v>2018</v>
      </c>
      <c r="B35208" s="32">
        <v>55518</v>
      </c>
      <c r="C35208" s="33" t="s">
        <v>563</v>
      </c>
      <c r="D35208" s="33" t="s">
        <v>564</v>
      </c>
      <c r="E35208" s="34">
        <v>1947956</v>
      </c>
      <c r="F35208" s="35">
        <v>1.0249999999999999</v>
      </c>
      <c r="G35208" s="34" t="s">
        <v>364</v>
      </c>
    </row>
    <row r="35209" spans="1:7">
      <c r="A35209" s="32">
        <v>2018</v>
      </c>
      <c r="B35209" s="32">
        <v>55522</v>
      </c>
      <c r="C35209" s="33" t="s">
        <v>563</v>
      </c>
      <c r="D35209" s="33" t="s">
        <v>564</v>
      </c>
      <c r="E35209" s="34">
        <v>236877</v>
      </c>
      <c r="F35209" s="35">
        <v>1.02</v>
      </c>
      <c r="G35209" s="34">
        <v>420.2</v>
      </c>
    </row>
    <row r="35210" spans="1:7">
      <c r="A35210" s="32">
        <v>2018</v>
      </c>
      <c r="B35210" s="32">
        <v>55524</v>
      </c>
      <c r="C35210" s="33" t="s">
        <v>563</v>
      </c>
      <c r="D35210" s="33" t="s">
        <v>564</v>
      </c>
      <c r="E35210" s="34">
        <v>373129</v>
      </c>
      <c r="F35210" s="35">
        <v>1.04</v>
      </c>
      <c r="G35210" s="34" t="s">
        <v>364</v>
      </c>
    </row>
    <row r="35211" spans="1:7">
      <c r="A35211" s="32">
        <v>2018</v>
      </c>
      <c r="B35211" s="32">
        <v>55545</v>
      </c>
      <c r="C35211" s="33" t="s">
        <v>563</v>
      </c>
      <c r="D35211" s="33" t="s">
        <v>564</v>
      </c>
      <c r="E35211" s="34">
        <v>1157731</v>
      </c>
      <c r="F35211" s="35">
        <v>1.0329999999999999</v>
      </c>
      <c r="G35211" s="34" t="s">
        <v>364</v>
      </c>
    </row>
    <row r="35212" spans="1:7">
      <c r="A35212" s="32">
        <v>2018</v>
      </c>
      <c r="B35212" s="32">
        <v>55620</v>
      </c>
      <c r="C35212" s="33" t="s">
        <v>563</v>
      </c>
      <c r="D35212" s="33" t="s">
        <v>564</v>
      </c>
      <c r="E35212" s="34">
        <v>1500435</v>
      </c>
      <c r="F35212" s="35">
        <v>1.024</v>
      </c>
      <c r="G35212" s="34">
        <v>447</v>
      </c>
    </row>
    <row r="35213" spans="1:7">
      <c r="A35213" s="32">
        <v>2018</v>
      </c>
      <c r="B35213" s="32">
        <v>55620</v>
      </c>
      <c r="C35213" s="33" t="s">
        <v>563</v>
      </c>
      <c r="D35213" s="33" t="s">
        <v>564</v>
      </c>
      <c r="E35213" s="34">
        <v>214945</v>
      </c>
      <c r="F35213" s="35">
        <v>1.024</v>
      </c>
      <c r="G35213" s="34">
        <v>363.2</v>
      </c>
    </row>
    <row r="35214" spans="1:7">
      <c r="A35214" s="32">
        <v>2018</v>
      </c>
      <c r="B35214" s="32">
        <v>55622</v>
      </c>
      <c r="C35214" s="33" t="s">
        <v>563</v>
      </c>
      <c r="D35214" s="33" t="s">
        <v>564</v>
      </c>
      <c r="E35214" s="34">
        <v>8391</v>
      </c>
      <c r="F35214" s="35">
        <v>1.02</v>
      </c>
      <c r="G35214" s="34">
        <v>534.20000000000005</v>
      </c>
    </row>
    <row r="35215" spans="1:7">
      <c r="A35215" s="32">
        <v>2018</v>
      </c>
      <c r="B35215" s="32">
        <v>55640</v>
      </c>
      <c r="C35215" s="33" t="s">
        <v>563</v>
      </c>
      <c r="D35215" s="33" t="s">
        <v>564</v>
      </c>
      <c r="E35215" s="34">
        <v>347009</v>
      </c>
      <c r="F35215" s="35">
        <v>1.07</v>
      </c>
      <c r="G35215" s="34" t="s">
        <v>364</v>
      </c>
    </row>
    <row r="35216" spans="1:7">
      <c r="A35216" s="32">
        <v>2018</v>
      </c>
      <c r="B35216" s="32">
        <v>55641</v>
      </c>
      <c r="C35216" s="33" t="s">
        <v>563</v>
      </c>
      <c r="D35216" s="33" t="s">
        <v>564</v>
      </c>
      <c r="E35216" s="34">
        <v>2315846</v>
      </c>
      <c r="F35216" s="35">
        <v>1</v>
      </c>
      <c r="G35216" s="34">
        <v>369.3</v>
      </c>
    </row>
    <row r="35217" spans="1:7">
      <c r="A35217" s="32">
        <v>2018</v>
      </c>
      <c r="B35217" s="32">
        <v>55645</v>
      </c>
      <c r="C35217" s="33" t="s">
        <v>563</v>
      </c>
      <c r="D35217" s="33" t="s">
        <v>564</v>
      </c>
      <c r="E35217" s="34">
        <v>176787</v>
      </c>
      <c r="F35217" s="35">
        <v>1.125</v>
      </c>
      <c r="G35217" s="34">
        <v>317.10000000000002</v>
      </c>
    </row>
    <row r="35218" spans="1:7">
      <c r="A35218" s="32">
        <v>2018</v>
      </c>
      <c r="B35218" s="32">
        <v>55651</v>
      </c>
      <c r="C35218" s="33" t="s">
        <v>563</v>
      </c>
      <c r="D35218" s="33" t="s">
        <v>564</v>
      </c>
      <c r="E35218" s="34">
        <v>159660</v>
      </c>
      <c r="F35218" s="35">
        <v>1</v>
      </c>
      <c r="G35218" s="34">
        <v>308</v>
      </c>
    </row>
    <row r="35219" spans="1:7">
      <c r="A35219" s="32">
        <v>2018</v>
      </c>
      <c r="B35219" s="32">
        <v>55656</v>
      </c>
      <c r="C35219" s="33" t="s">
        <v>563</v>
      </c>
      <c r="D35219" s="33" t="s">
        <v>564</v>
      </c>
      <c r="E35219" s="34">
        <v>3121564</v>
      </c>
      <c r="F35219" s="35">
        <v>1.034</v>
      </c>
      <c r="G35219" s="34" t="s">
        <v>364</v>
      </c>
    </row>
    <row r="35220" spans="1:7">
      <c r="A35220" s="32">
        <v>2018</v>
      </c>
      <c r="B35220" s="32">
        <v>55661</v>
      </c>
      <c r="C35220" s="33" t="s">
        <v>563</v>
      </c>
      <c r="D35220" s="33" t="s">
        <v>564</v>
      </c>
      <c r="E35220" s="34">
        <v>90449</v>
      </c>
      <c r="F35220" s="35">
        <v>1.0429999999999999</v>
      </c>
      <c r="G35220" s="34" t="s">
        <v>364</v>
      </c>
    </row>
    <row r="35221" spans="1:7">
      <c r="A35221" s="32">
        <v>2018</v>
      </c>
      <c r="B35221" s="32">
        <v>55662</v>
      </c>
      <c r="C35221" s="33" t="s">
        <v>563</v>
      </c>
      <c r="D35221" s="33" t="s">
        <v>564</v>
      </c>
      <c r="E35221" s="34">
        <v>453067</v>
      </c>
      <c r="F35221" s="35">
        <v>1.103</v>
      </c>
      <c r="G35221" s="34">
        <v>723.2</v>
      </c>
    </row>
    <row r="35222" spans="1:7">
      <c r="A35222" s="32">
        <v>2018</v>
      </c>
      <c r="B35222" s="32">
        <v>55664</v>
      </c>
      <c r="C35222" s="33" t="s">
        <v>563</v>
      </c>
      <c r="D35222" s="33" t="s">
        <v>564</v>
      </c>
      <c r="E35222" s="34">
        <v>903485</v>
      </c>
      <c r="F35222" s="35">
        <v>1.0109999999999999</v>
      </c>
      <c r="G35222" s="34">
        <v>421.4</v>
      </c>
    </row>
    <row r="35223" spans="1:7">
      <c r="A35223" s="32">
        <v>2018</v>
      </c>
      <c r="B35223" s="32">
        <v>55667</v>
      </c>
      <c r="C35223" s="33" t="s">
        <v>563</v>
      </c>
      <c r="D35223" s="33" t="s">
        <v>564</v>
      </c>
      <c r="E35223" s="34">
        <v>1529726</v>
      </c>
      <c r="F35223" s="35">
        <v>1.03</v>
      </c>
      <c r="G35223" s="34" t="s">
        <v>364</v>
      </c>
    </row>
    <row r="35224" spans="1:7">
      <c r="A35224" s="32">
        <v>2018</v>
      </c>
      <c r="B35224" s="32">
        <v>55672</v>
      </c>
      <c r="C35224" s="33" t="s">
        <v>563</v>
      </c>
      <c r="D35224" s="33" t="s">
        <v>564</v>
      </c>
      <c r="E35224" s="34">
        <v>224</v>
      </c>
      <c r="F35224" s="35">
        <v>1.03</v>
      </c>
      <c r="G35224" s="34" t="s">
        <v>364</v>
      </c>
    </row>
    <row r="35225" spans="1:7">
      <c r="A35225" s="32">
        <v>2018</v>
      </c>
      <c r="B35225" s="32">
        <v>55672</v>
      </c>
      <c r="C35225" s="33" t="s">
        <v>563</v>
      </c>
      <c r="D35225" s="33" t="s">
        <v>564</v>
      </c>
      <c r="E35225" s="34">
        <v>48530</v>
      </c>
      <c r="F35225" s="35">
        <v>1.03</v>
      </c>
      <c r="G35225" s="34" t="s">
        <v>364</v>
      </c>
    </row>
    <row r="35226" spans="1:7">
      <c r="A35226" s="32">
        <v>2018</v>
      </c>
      <c r="B35226" s="32">
        <v>55687</v>
      </c>
      <c r="C35226" s="33" t="s">
        <v>563</v>
      </c>
      <c r="D35226" s="33" t="s">
        <v>564</v>
      </c>
      <c r="E35226" s="34">
        <v>742068</v>
      </c>
      <c r="F35226" s="35">
        <v>1.0369999999999999</v>
      </c>
      <c r="G35226" s="34">
        <v>636.20000000000005</v>
      </c>
    </row>
    <row r="35227" spans="1:7">
      <c r="A35227" s="32">
        <v>2018</v>
      </c>
      <c r="B35227" s="32">
        <v>55690</v>
      </c>
      <c r="C35227" s="33" t="s">
        <v>563</v>
      </c>
      <c r="D35227" s="33" t="s">
        <v>564</v>
      </c>
      <c r="E35227" s="34">
        <v>1407177</v>
      </c>
      <c r="F35227" s="35">
        <v>1.0309999999999999</v>
      </c>
      <c r="G35227" s="34" t="s">
        <v>364</v>
      </c>
    </row>
    <row r="35228" spans="1:7">
      <c r="A35228" s="32">
        <v>2018</v>
      </c>
      <c r="B35228" s="32">
        <v>55694</v>
      </c>
      <c r="C35228" s="33" t="s">
        <v>563</v>
      </c>
      <c r="D35228" s="33" t="s">
        <v>564</v>
      </c>
      <c r="E35228" s="34">
        <v>823331</v>
      </c>
      <c r="F35228" s="35">
        <v>1</v>
      </c>
      <c r="G35228" s="34">
        <v>427.4</v>
      </c>
    </row>
    <row r="35229" spans="1:7">
      <c r="A35229" s="32">
        <v>2018</v>
      </c>
      <c r="B35229" s="32">
        <v>55700</v>
      </c>
      <c r="C35229" s="33" t="s">
        <v>563</v>
      </c>
      <c r="D35229" s="33" t="s">
        <v>564</v>
      </c>
      <c r="E35229" s="34">
        <v>2189</v>
      </c>
      <c r="F35229" s="35">
        <v>1.095</v>
      </c>
      <c r="G35229" s="34">
        <v>328.1</v>
      </c>
    </row>
    <row r="35230" spans="1:7">
      <c r="A35230" s="32">
        <v>2018</v>
      </c>
      <c r="B35230" s="32">
        <v>55700</v>
      </c>
      <c r="C35230" s="33" t="s">
        <v>563</v>
      </c>
      <c r="D35230" s="33" t="s">
        <v>564</v>
      </c>
      <c r="E35230" s="34">
        <v>36342</v>
      </c>
      <c r="F35230" s="35">
        <v>1.0980000000000001</v>
      </c>
      <c r="G35230" s="34">
        <v>470.6</v>
      </c>
    </row>
    <row r="35231" spans="1:7">
      <c r="A35231" s="32">
        <v>2018</v>
      </c>
      <c r="B35231" s="32">
        <v>55700</v>
      </c>
      <c r="C35231" s="33" t="s">
        <v>563</v>
      </c>
      <c r="D35231" s="33" t="s">
        <v>564</v>
      </c>
      <c r="E35231" s="34">
        <v>9847</v>
      </c>
      <c r="F35231" s="35">
        <v>1.099</v>
      </c>
      <c r="G35231" s="34">
        <v>291.89999999999998</v>
      </c>
    </row>
    <row r="35232" spans="1:7">
      <c r="A35232" s="32">
        <v>2018</v>
      </c>
      <c r="B35232" s="32">
        <v>55700</v>
      </c>
      <c r="C35232" s="33" t="s">
        <v>563</v>
      </c>
      <c r="D35232" s="33" t="s">
        <v>564</v>
      </c>
      <c r="E35232" s="34">
        <v>52684</v>
      </c>
      <c r="F35232" s="35">
        <v>1.0980000000000001</v>
      </c>
      <c r="G35232" s="34">
        <v>309.7</v>
      </c>
    </row>
    <row r="35233" spans="1:7">
      <c r="A35233" s="32">
        <v>2018</v>
      </c>
      <c r="B35233" s="32">
        <v>55700</v>
      </c>
      <c r="C35233" s="33" t="s">
        <v>563</v>
      </c>
      <c r="D35233" s="33" t="s">
        <v>564</v>
      </c>
      <c r="E35233" s="34">
        <v>15388</v>
      </c>
      <c r="F35233" s="35">
        <v>1.0980000000000001</v>
      </c>
      <c r="G35233" s="34">
        <v>291</v>
      </c>
    </row>
    <row r="35234" spans="1:7">
      <c r="A35234" s="32">
        <v>2018</v>
      </c>
      <c r="B35234" s="32">
        <v>55700</v>
      </c>
      <c r="C35234" s="33" t="s">
        <v>563</v>
      </c>
      <c r="D35234" s="33" t="s">
        <v>564</v>
      </c>
      <c r="E35234" s="34">
        <v>30775</v>
      </c>
      <c r="F35234" s="35">
        <v>1.0980000000000001</v>
      </c>
      <c r="G35234" s="34">
        <v>224.9</v>
      </c>
    </row>
    <row r="35235" spans="1:7">
      <c r="A35235" s="32">
        <v>2018</v>
      </c>
      <c r="B35235" s="32">
        <v>55700</v>
      </c>
      <c r="C35235" s="33" t="s">
        <v>563</v>
      </c>
      <c r="D35235" s="33" t="s">
        <v>564</v>
      </c>
      <c r="E35235" s="34">
        <v>1775</v>
      </c>
      <c r="F35235" s="35">
        <v>1.099</v>
      </c>
      <c r="G35235" s="34">
        <v>505.7</v>
      </c>
    </row>
    <row r="35236" spans="1:7">
      <c r="A35236" s="32">
        <v>2018</v>
      </c>
      <c r="B35236" s="32">
        <v>55700</v>
      </c>
      <c r="C35236" s="33" t="s">
        <v>563</v>
      </c>
      <c r="D35236" s="33" t="s">
        <v>564</v>
      </c>
      <c r="E35236" s="34">
        <v>13375</v>
      </c>
      <c r="F35236" s="35">
        <v>1.099</v>
      </c>
      <c r="G35236" s="34">
        <v>442.1</v>
      </c>
    </row>
    <row r="35237" spans="1:7">
      <c r="A35237" s="32">
        <v>2018</v>
      </c>
      <c r="B35237" s="32">
        <v>55700</v>
      </c>
      <c r="C35237" s="33" t="s">
        <v>563</v>
      </c>
      <c r="D35237" s="33" t="s">
        <v>564</v>
      </c>
      <c r="E35237" s="34">
        <v>4458</v>
      </c>
      <c r="F35237" s="35">
        <v>1.099</v>
      </c>
      <c r="G35237" s="34">
        <v>442.2</v>
      </c>
    </row>
    <row r="35238" spans="1:7">
      <c r="A35238" s="32">
        <v>2018</v>
      </c>
      <c r="B35238" s="32">
        <v>55700</v>
      </c>
      <c r="C35238" s="33" t="s">
        <v>563</v>
      </c>
      <c r="D35238" s="33" t="s">
        <v>564</v>
      </c>
      <c r="E35238" s="34">
        <v>1110889</v>
      </c>
      <c r="F35238" s="35">
        <v>1.0980000000000001</v>
      </c>
      <c r="G35238" s="34">
        <v>461.2</v>
      </c>
    </row>
    <row r="35239" spans="1:7">
      <c r="A35239" s="32">
        <v>2018</v>
      </c>
      <c r="B35239" s="32">
        <v>55701</v>
      </c>
      <c r="C35239" s="33" t="s">
        <v>563</v>
      </c>
      <c r="D35239" s="33" t="s">
        <v>564</v>
      </c>
      <c r="E35239" s="34">
        <v>2210557</v>
      </c>
      <c r="F35239" s="35">
        <v>1.0669999999999999</v>
      </c>
      <c r="G35239" s="34">
        <v>396.1</v>
      </c>
    </row>
    <row r="35240" spans="1:7">
      <c r="A35240" s="32">
        <v>2018</v>
      </c>
      <c r="B35240" s="32">
        <v>55706</v>
      </c>
      <c r="C35240" s="33" t="s">
        <v>563</v>
      </c>
      <c r="D35240" s="33" t="s">
        <v>564</v>
      </c>
      <c r="E35240" s="34">
        <v>3000711</v>
      </c>
      <c r="F35240" s="35">
        <v>1.07</v>
      </c>
      <c r="G35240" s="34" t="s">
        <v>364</v>
      </c>
    </row>
    <row r="35241" spans="1:7">
      <c r="A35241" s="32">
        <v>2018</v>
      </c>
      <c r="B35241" s="32">
        <v>55710</v>
      </c>
      <c r="C35241" s="33" t="s">
        <v>563</v>
      </c>
      <c r="D35241" s="33" t="s">
        <v>564</v>
      </c>
      <c r="E35241" s="34">
        <v>1162130</v>
      </c>
      <c r="F35241" s="35">
        <v>1.048</v>
      </c>
      <c r="G35241" s="34" t="s">
        <v>364</v>
      </c>
    </row>
    <row r="35242" spans="1:7">
      <c r="A35242" s="32">
        <v>2018</v>
      </c>
      <c r="B35242" s="32">
        <v>55718</v>
      </c>
      <c r="C35242" s="33" t="s">
        <v>563</v>
      </c>
      <c r="D35242" s="33" t="s">
        <v>564</v>
      </c>
      <c r="E35242" s="34">
        <v>221246</v>
      </c>
      <c r="F35242" s="35">
        <v>1</v>
      </c>
      <c r="G35242" s="34">
        <v>403.4</v>
      </c>
    </row>
    <row r="35243" spans="1:7">
      <c r="A35243" s="32">
        <v>2018</v>
      </c>
      <c r="B35243" s="32">
        <v>55736</v>
      </c>
      <c r="C35243" s="33" t="s">
        <v>563</v>
      </c>
      <c r="D35243" s="33" t="s">
        <v>564</v>
      </c>
      <c r="E35243" s="34">
        <v>5276684</v>
      </c>
      <c r="F35243" s="35">
        <v>1.06</v>
      </c>
      <c r="G35243" s="34" t="s">
        <v>364</v>
      </c>
    </row>
    <row r="35244" spans="1:7">
      <c r="A35244" s="32">
        <v>2018</v>
      </c>
      <c r="B35244" s="32">
        <v>55748</v>
      </c>
      <c r="C35244" s="33" t="s">
        <v>563</v>
      </c>
      <c r="D35244" s="33" t="s">
        <v>564</v>
      </c>
      <c r="E35244" s="34">
        <v>223296</v>
      </c>
      <c r="F35244" s="35">
        <v>1.038</v>
      </c>
      <c r="G35244" s="34" t="s">
        <v>364</v>
      </c>
    </row>
    <row r="35245" spans="1:7">
      <c r="A35245" s="32">
        <v>2018</v>
      </c>
      <c r="B35245" s="32">
        <v>55749</v>
      </c>
      <c r="C35245" s="33" t="s">
        <v>363</v>
      </c>
      <c r="D35245" s="33" t="s">
        <v>354</v>
      </c>
      <c r="E35245" s="34">
        <v>11434</v>
      </c>
      <c r="F35245" s="35">
        <v>16.399999999999999</v>
      </c>
      <c r="G35245" s="34" t="s">
        <v>364</v>
      </c>
    </row>
    <row r="35246" spans="1:7">
      <c r="A35246" s="32">
        <v>2018</v>
      </c>
      <c r="B35246" s="32">
        <v>55749</v>
      </c>
      <c r="C35246" s="33" t="s">
        <v>563</v>
      </c>
      <c r="D35246" s="33" t="s">
        <v>564</v>
      </c>
      <c r="E35246" s="34">
        <v>880</v>
      </c>
      <c r="F35246" s="35">
        <v>1.028</v>
      </c>
      <c r="G35246" s="34" t="s">
        <v>364</v>
      </c>
    </row>
    <row r="35247" spans="1:7">
      <c r="A35247" s="32">
        <v>2018</v>
      </c>
      <c r="B35247" s="32">
        <v>55801</v>
      </c>
      <c r="C35247" s="33" t="s">
        <v>563</v>
      </c>
      <c r="D35247" s="33" t="s">
        <v>564</v>
      </c>
      <c r="E35247" s="34">
        <v>2315876</v>
      </c>
      <c r="F35247" s="35">
        <v>1.0289999999999999</v>
      </c>
      <c r="G35247" s="34" t="s">
        <v>364</v>
      </c>
    </row>
    <row r="35248" spans="1:7">
      <c r="A35248" s="32">
        <v>2018</v>
      </c>
      <c r="B35248" s="32">
        <v>55801</v>
      </c>
      <c r="C35248" s="33" t="s">
        <v>563</v>
      </c>
      <c r="D35248" s="33" t="s">
        <v>564</v>
      </c>
      <c r="E35248" s="34">
        <v>520841</v>
      </c>
      <c r="F35248" s="35">
        <v>1.0289999999999999</v>
      </c>
      <c r="G35248" s="34" t="s">
        <v>364</v>
      </c>
    </row>
    <row r="35249" spans="1:7">
      <c r="A35249" s="32">
        <v>2018</v>
      </c>
      <c r="B35249" s="32">
        <v>55818</v>
      </c>
      <c r="C35249" s="33" t="s">
        <v>563</v>
      </c>
      <c r="D35249" s="33" t="s">
        <v>564</v>
      </c>
      <c r="E35249" s="34">
        <v>1910</v>
      </c>
      <c r="F35249" s="35">
        <v>1.0980000000000001</v>
      </c>
      <c r="G35249" s="34" t="s">
        <v>364</v>
      </c>
    </row>
    <row r="35250" spans="1:7">
      <c r="A35250" s="32">
        <v>2018</v>
      </c>
      <c r="B35250" s="32">
        <v>55818</v>
      </c>
      <c r="C35250" s="33" t="s">
        <v>563</v>
      </c>
      <c r="D35250" s="33" t="s">
        <v>564</v>
      </c>
      <c r="E35250" s="34">
        <v>2014</v>
      </c>
      <c r="F35250" s="35">
        <v>1.101</v>
      </c>
      <c r="G35250" s="34" t="s">
        <v>364</v>
      </c>
    </row>
    <row r="35251" spans="1:7">
      <c r="A35251" s="32">
        <v>2018</v>
      </c>
      <c r="B35251" s="32">
        <v>55818</v>
      </c>
      <c r="C35251" s="33" t="s">
        <v>563</v>
      </c>
      <c r="D35251" s="33" t="s">
        <v>564</v>
      </c>
      <c r="E35251" s="34">
        <v>2060</v>
      </c>
      <c r="F35251" s="35">
        <v>1.1000000000000001</v>
      </c>
      <c r="G35251" s="34" t="s">
        <v>364</v>
      </c>
    </row>
    <row r="35252" spans="1:7">
      <c r="A35252" s="32">
        <v>2018</v>
      </c>
      <c r="B35252" s="32">
        <v>55818</v>
      </c>
      <c r="C35252" s="33" t="s">
        <v>563</v>
      </c>
      <c r="D35252" s="33" t="s">
        <v>564</v>
      </c>
      <c r="E35252" s="34">
        <v>2113</v>
      </c>
      <c r="F35252" s="35">
        <v>1.1040000000000001</v>
      </c>
      <c r="G35252" s="34" t="s">
        <v>364</v>
      </c>
    </row>
    <row r="35253" spans="1:7">
      <c r="A35253" s="32">
        <v>2018</v>
      </c>
      <c r="B35253" s="32">
        <v>55818</v>
      </c>
      <c r="C35253" s="33" t="s">
        <v>563</v>
      </c>
      <c r="D35253" s="33" t="s">
        <v>564</v>
      </c>
      <c r="E35253" s="34">
        <v>2122</v>
      </c>
      <c r="F35253" s="35">
        <v>1.0980000000000001</v>
      </c>
      <c r="G35253" s="34" t="s">
        <v>364</v>
      </c>
    </row>
    <row r="35254" spans="1:7">
      <c r="A35254" s="32">
        <v>2018</v>
      </c>
      <c r="B35254" s="32">
        <v>55818</v>
      </c>
      <c r="C35254" s="33" t="s">
        <v>563</v>
      </c>
      <c r="D35254" s="33" t="s">
        <v>564</v>
      </c>
      <c r="E35254" s="34">
        <v>3169</v>
      </c>
      <c r="F35254" s="35">
        <v>1.1040000000000001</v>
      </c>
      <c r="G35254" s="34" t="s">
        <v>364</v>
      </c>
    </row>
    <row r="35255" spans="1:7">
      <c r="A35255" s="32">
        <v>2018</v>
      </c>
      <c r="B35255" s="32">
        <v>55818</v>
      </c>
      <c r="C35255" s="33" t="s">
        <v>563</v>
      </c>
      <c r="D35255" s="33" t="s">
        <v>564</v>
      </c>
      <c r="E35255" s="34">
        <v>3233</v>
      </c>
      <c r="F35255" s="35">
        <v>1.115</v>
      </c>
      <c r="G35255" s="34" t="s">
        <v>364</v>
      </c>
    </row>
    <row r="35256" spans="1:7">
      <c r="A35256" s="32">
        <v>2018</v>
      </c>
      <c r="B35256" s="32">
        <v>55818</v>
      </c>
      <c r="C35256" s="33" t="s">
        <v>563</v>
      </c>
      <c r="D35256" s="33" t="s">
        <v>564</v>
      </c>
      <c r="E35256" s="34">
        <v>3521</v>
      </c>
      <c r="F35256" s="35">
        <v>1.1040000000000001</v>
      </c>
      <c r="G35256" s="34" t="s">
        <v>364</v>
      </c>
    </row>
    <row r="35257" spans="1:7">
      <c r="A35257" s="32">
        <v>2018</v>
      </c>
      <c r="B35257" s="32">
        <v>55818</v>
      </c>
      <c r="C35257" s="33" t="s">
        <v>563</v>
      </c>
      <c r="D35257" s="33" t="s">
        <v>564</v>
      </c>
      <c r="E35257" s="34">
        <v>4850</v>
      </c>
      <c r="F35257" s="35">
        <v>1.115</v>
      </c>
      <c r="G35257" s="34" t="s">
        <v>364</v>
      </c>
    </row>
    <row r="35258" spans="1:7">
      <c r="A35258" s="32">
        <v>2018</v>
      </c>
      <c r="B35258" s="32">
        <v>55818</v>
      </c>
      <c r="C35258" s="33" t="s">
        <v>563</v>
      </c>
      <c r="D35258" s="33" t="s">
        <v>564</v>
      </c>
      <c r="E35258" s="34">
        <v>5005</v>
      </c>
      <c r="F35258" s="35">
        <v>1.101</v>
      </c>
      <c r="G35258" s="34" t="s">
        <v>364</v>
      </c>
    </row>
    <row r="35259" spans="1:7">
      <c r="A35259" s="32">
        <v>2018</v>
      </c>
      <c r="B35259" s="32">
        <v>55818</v>
      </c>
      <c r="C35259" s="33" t="s">
        <v>563</v>
      </c>
      <c r="D35259" s="33" t="s">
        <v>564</v>
      </c>
      <c r="E35259" s="34">
        <v>5117</v>
      </c>
      <c r="F35259" s="35">
        <v>1.1000000000000001</v>
      </c>
      <c r="G35259" s="34" t="s">
        <v>364</v>
      </c>
    </row>
    <row r="35260" spans="1:7">
      <c r="A35260" s="32">
        <v>2018</v>
      </c>
      <c r="B35260" s="32">
        <v>55818</v>
      </c>
      <c r="C35260" s="33" t="s">
        <v>563</v>
      </c>
      <c r="D35260" s="33" t="s">
        <v>564</v>
      </c>
      <c r="E35260" s="34">
        <v>5274</v>
      </c>
      <c r="F35260" s="35">
        <v>1.0980000000000001</v>
      </c>
      <c r="G35260" s="34" t="s">
        <v>364</v>
      </c>
    </row>
    <row r="35261" spans="1:7">
      <c r="A35261" s="32">
        <v>2018</v>
      </c>
      <c r="B35261" s="32">
        <v>55818</v>
      </c>
      <c r="C35261" s="33" t="s">
        <v>563</v>
      </c>
      <c r="D35261" s="33" t="s">
        <v>564</v>
      </c>
      <c r="E35261" s="34">
        <v>5389</v>
      </c>
      <c r="F35261" s="35">
        <v>1.115</v>
      </c>
      <c r="G35261" s="34" t="s">
        <v>364</v>
      </c>
    </row>
    <row r="35262" spans="1:7">
      <c r="A35262" s="32">
        <v>2018</v>
      </c>
      <c r="B35262" s="32">
        <v>55818</v>
      </c>
      <c r="C35262" s="33" t="s">
        <v>563</v>
      </c>
      <c r="D35262" s="33" t="s">
        <v>564</v>
      </c>
      <c r="E35262" s="34">
        <v>7270</v>
      </c>
      <c r="F35262" s="35">
        <v>1.099</v>
      </c>
      <c r="G35262" s="34" t="s">
        <v>364</v>
      </c>
    </row>
    <row r="35263" spans="1:7">
      <c r="A35263" s="32">
        <v>2018</v>
      </c>
      <c r="B35263" s="32">
        <v>55818</v>
      </c>
      <c r="C35263" s="33" t="s">
        <v>563</v>
      </c>
      <c r="D35263" s="33" t="s">
        <v>564</v>
      </c>
      <c r="E35263" s="34">
        <v>8632</v>
      </c>
      <c r="F35263" s="35">
        <v>1.1020000000000001</v>
      </c>
      <c r="G35263" s="34" t="s">
        <v>364</v>
      </c>
    </row>
    <row r="35264" spans="1:7">
      <c r="A35264" s="32">
        <v>2018</v>
      </c>
      <c r="B35264" s="32">
        <v>55818</v>
      </c>
      <c r="C35264" s="33" t="s">
        <v>563</v>
      </c>
      <c r="D35264" s="33" t="s">
        <v>564</v>
      </c>
      <c r="E35264" s="34">
        <v>8752</v>
      </c>
      <c r="F35264" s="35">
        <v>1.1040000000000001</v>
      </c>
      <c r="G35264" s="34" t="s">
        <v>364</v>
      </c>
    </row>
    <row r="35265" spans="1:7">
      <c r="A35265" s="32">
        <v>2018</v>
      </c>
      <c r="B35265" s="32">
        <v>55818</v>
      </c>
      <c r="C35265" s="33" t="s">
        <v>563</v>
      </c>
      <c r="D35265" s="33" t="s">
        <v>564</v>
      </c>
      <c r="E35265" s="34">
        <v>8940</v>
      </c>
      <c r="F35265" s="35">
        <v>1.0980000000000001</v>
      </c>
      <c r="G35265" s="34" t="s">
        <v>364</v>
      </c>
    </row>
    <row r="35266" spans="1:7">
      <c r="A35266" s="32">
        <v>2018</v>
      </c>
      <c r="B35266" s="32">
        <v>55818</v>
      </c>
      <c r="C35266" s="33" t="s">
        <v>563</v>
      </c>
      <c r="D35266" s="33" t="s">
        <v>564</v>
      </c>
      <c r="E35266" s="34">
        <v>10905</v>
      </c>
      <c r="F35266" s="35">
        <v>1.099</v>
      </c>
      <c r="G35266" s="34" t="s">
        <v>364</v>
      </c>
    </row>
    <row r="35267" spans="1:7">
      <c r="A35267" s="32">
        <v>2018</v>
      </c>
      <c r="B35267" s="32">
        <v>55818</v>
      </c>
      <c r="C35267" s="33" t="s">
        <v>563</v>
      </c>
      <c r="D35267" s="33" t="s">
        <v>564</v>
      </c>
      <c r="E35267" s="34">
        <v>12116</v>
      </c>
      <c r="F35267" s="35">
        <v>1.099</v>
      </c>
      <c r="G35267" s="34" t="s">
        <v>364</v>
      </c>
    </row>
    <row r="35268" spans="1:7">
      <c r="A35268" s="32">
        <v>2018</v>
      </c>
      <c r="B35268" s="32">
        <v>55818</v>
      </c>
      <c r="C35268" s="33" t="s">
        <v>563</v>
      </c>
      <c r="D35268" s="33" t="s">
        <v>564</v>
      </c>
      <c r="E35268" s="34">
        <v>12949</v>
      </c>
      <c r="F35268" s="35">
        <v>1.1020000000000001</v>
      </c>
      <c r="G35268" s="34" t="s">
        <v>364</v>
      </c>
    </row>
    <row r="35269" spans="1:7">
      <c r="A35269" s="32">
        <v>2018</v>
      </c>
      <c r="B35269" s="32">
        <v>55818</v>
      </c>
      <c r="C35269" s="33" t="s">
        <v>563</v>
      </c>
      <c r="D35269" s="33" t="s">
        <v>564</v>
      </c>
      <c r="E35269" s="34">
        <v>13390</v>
      </c>
      <c r="F35269" s="35">
        <v>1.115</v>
      </c>
      <c r="G35269" s="34" t="s">
        <v>364</v>
      </c>
    </row>
    <row r="35270" spans="1:7">
      <c r="A35270" s="32">
        <v>2018</v>
      </c>
      <c r="B35270" s="32">
        <v>55818</v>
      </c>
      <c r="C35270" s="33" t="s">
        <v>563</v>
      </c>
      <c r="D35270" s="33" t="s">
        <v>564</v>
      </c>
      <c r="E35270" s="34">
        <v>13409</v>
      </c>
      <c r="F35270" s="35">
        <v>1.0980000000000001</v>
      </c>
      <c r="G35270" s="34" t="s">
        <v>364</v>
      </c>
    </row>
    <row r="35271" spans="1:7">
      <c r="A35271" s="32">
        <v>2018</v>
      </c>
      <c r="B35271" s="32">
        <v>55818</v>
      </c>
      <c r="C35271" s="33" t="s">
        <v>563</v>
      </c>
      <c r="D35271" s="33" t="s">
        <v>564</v>
      </c>
      <c r="E35271" s="34">
        <v>14387</v>
      </c>
      <c r="F35271" s="35">
        <v>1.1020000000000001</v>
      </c>
      <c r="G35271" s="34" t="s">
        <v>364</v>
      </c>
    </row>
    <row r="35272" spans="1:7">
      <c r="A35272" s="32">
        <v>2018</v>
      </c>
      <c r="B35272" s="32">
        <v>55818</v>
      </c>
      <c r="C35272" s="33" t="s">
        <v>563</v>
      </c>
      <c r="D35272" s="33" t="s">
        <v>564</v>
      </c>
      <c r="E35272" s="34">
        <v>14899</v>
      </c>
      <c r="F35272" s="35">
        <v>1.0980000000000001</v>
      </c>
      <c r="G35272" s="34" t="s">
        <v>364</v>
      </c>
    </row>
    <row r="35273" spans="1:7">
      <c r="A35273" s="32">
        <v>2018</v>
      </c>
      <c r="B35273" s="32">
        <v>55818</v>
      </c>
      <c r="C35273" s="33" t="s">
        <v>563</v>
      </c>
      <c r="D35273" s="33" t="s">
        <v>564</v>
      </c>
      <c r="E35273" s="34">
        <v>29276</v>
      </c>
      <c r="F35273" s="35">
        <v>1.099</v>
      </c>
      <c r="G35273" s="34" t="s">
        <v>364</v>
      </c>
    </row>
    <row r="35274" spans="1:7">
      <c r="A35274" s="32">
        <v>2018</v>
      </c>
      <c r="B35274" s="32">
        <v>55818</v>
      </c>
      <c r="C35274" s="33" t="s">
        <v>563</v>
      </c>
      <c r="D35274" s="33" t="s">
        <v>564</v>
      </c>
      <c r="E35274" s="34">
        <v>35760</v>
      </c>
      <c r="F35274" s="35">
        <v>1.1020000000000001</v>
      </c>
      <c r="G35274" s="34" t="s">
        <v>364</v>
      </c>
    </row>
    <row r="35275" spans="1:7">
      <c r="A35275" s="32">
        <v>2018</v>
      </c>
      <c r="B35275" s="32">
        <v>55818</v>
      </c>
      <c r="C35275" s="33" t="s">
        <v>563</v>
      </c>
      <c r="D35275" s="33" t="s">
        <v>564</v>
      </c>
      <c r="E35275" s="34">
        <v>37032</v>
      </c>
      <c r="F35275" s="35">
        <v>1.0980000000000001</v>
      </c>
      <c r="G35275" s="34" t="s">
        <v>364</v>
      </c>
    </row>
    <row r="35276" spans="1:7">
      <c r="A35276" s="32">
        <v>2018</v>
      </c>
      <c r="B35276" s="32">
        <v>55818</v>
      </c>
      <c r="C35276" s="33" t="s">
        <v>563</v>
      </c>
      <c r="D35276" s="33" t="s">
        <v>564</v>
      </c>
      <c r="E35276" s="34">
        <v>1273</v>
      </c>
      <c r="F35276" s="35">
        <v>1.0980000000000001</v>
      </c>
      <c r="G35276" s="34" t="s">
        <v>364</v>
      </c>
    </row>
    <row r="35277" spans="1:7">
      <c r="A35277" s="32">
        <v>2018</v>
      </c>
      <c r="B35277" s="32">
        <v>55818</v>
      </c>
      <c r="C35277" s="33" t="s">
        <v>563</v>
      </c>
      <c r="D35277" s="33" t="s">
        <v>564</v>
      </c>
      <c r="E35277" s="34">
        <v>1812</v>
      </c>
      <c r="F35277" s="35">
        <v>1.101</v>
      </c>
      <c r="G35277" s="34" t="s">
        <v>364</v>
      </c>
    </row>
    <row r="35278" spans="1:7">
      <c r="A35278" s="32">
        <v>2018</v>
      </c>
      <c r="B35278" s="32">
        <v>55818</v>
      </c>
      <c r="C35278" s="33" t="s">
        <v>563</v>
      </c>
      <c r="D35278" s="33" t="s">
        <v>564</v>
      </c>
      <c r="E35278" s="34">
        <v>1854</v>
      </c>
      <c r="F35278" s="35">
        <v>1.1000000000000001</v>
      </c>
      <c r="G35278" s="34" t="s">
        <v>364</v>
      </c>
    </row>
    <row r="35279" spans="1:7">
      <c r="A35279" s="32">
        <v>2018</v>
      </c>
      <c r="B35279" s="32">
        <v>55818</v>
      </c>
      <c r="C35279" s="33" t="s">
        <v>563</v>
      </c>
      <c r="D35279" s="33" t="s">
        <v>564</v>
      </c>
      <c r="E35279" s="34">
        <v>1236</v>
      </c>
      <c r="F35279" s="35">
        <v>1.1000000000000001</v>
      </c>
      <c r="G35279" s="34" t="s">
        <v>364</v>
      </c>
    </row>
    <row r="35280" spans="1:7">
      <c r="A35280" s="32">
        <v>2018</v>
      </c>
      <c r="B35280" s="32">
        <v>55818</v>
      </c>
      <c r="C35280" s="33" t="s">
        <v>563</v>
      </c>
      <c r="D35280" s="33" t="s">
        <v>564</v>
      </c>
      <c r="E35280" s="34">
        <v>1208</v>
      </c>
      <c r="F35280" s="35">
        <v>1.101</v>
      </c>
      <c r="G35280" s="34" t="s">
        <v>364</v>
      </c>
    </row>
    <row r="35281" spans="1:7">
      <c r="A35281" s="32">
        <v>2018</v>
      </c>
      <c r="B35281" s="32">
        <v>55821</v>
      </c>
      <c r="C35281" s="33" t="s">
        <v>563</v>
      </c>
      <c r="D35281" s="33" t="s">
        <v>564</v>
      </c>
      <c r="E35281" s="34">
        <v>114203</v>
      </c>
      <c r="F35281" s="35">
        <v>1.0249999999999999</v>
      </c>
      <c r="G35281" s="34" t="s">
        <v>364</v>
      </c>
    </row>
    <row r="35282" spans="1:7">
      <c r="A35282" s="32">
        <v>2018</v>
      </c>
      <c r="B35282" s="32">
        <v>55835</v>
      </c>
      <c r="C35282" s="33" t="s">
        <v>563</v>
      </c>
      <c r="D35282" s="33" t="s">
        <v>564</v>
      </c>
      <c r="E35282" s="34">
        <v>1399476</v>
      </c>
      <c r="F35282" s="35">
        <v>1.1359999999999999</v>
      </c>
      <c r="G35282" s="34">
        <v>397.5</v>
      </c>
    </row>
    <row r="35283" spans="1:7">
      <c r="A35283" s="32">
        <v>2018</v>
      </c>
      <c r="B35283" s="32">
        <v>55856</v>
      </c>
      <c r="C35283" s="33" t="s">
        <v>353</v>
      </c>
      <c r="D35283" s="33" t="s">
        <v>354</v>
      </c>
      <c r="E35283" s="34">
        <v>408115</v>
      </c>
      <c r="F35283" s="35">
        <v>16.690000000000001</v>
      </c>
      <c r="G35283" s="34" t="s">
        <v>364</v>
      </c>
    </row>
    <row r="35284" spans="1:7">
      <c r="A35284" s="32">
        <v>2018</v>
      </c>
      <c r="B35284" s="32">
        <v>55856</v>
      </c>
      <c r="C35284" s="33" t="s">
        <v>563</v>
      </c>
      <c r="D35284" s="33" t="s">
        <v>564</v>
      </c>
      <c r="E35284" s="34">
        <v>46005</v>
      </c>
      <c r="F35284" s="35">
        <v>1.02</v>
      </c>
      <c r="G35284" s="34" t="s">
        <v>364</v>
      </c>
    </row>
    <row r="35285" spans="1:7">
      <c r="A35285" s="32">
        <v>2018</v>
      </c>
      <c r="B35285" s="32">
        <v>55927</v>
      </c>
      <c r="C35285" s="33" t="s">
        <v>563</v>
      </c>
      <c r="D35285" s="33" t="s">
        <v>564</v>
      </c>
      <c r="E35285" s="34">
        <v>3951</v>
      </c>
      <c r="F35285" s="35">
        <v>1.0209999999999999</v>
      </c>
      <c r="G35285" s="34">
        <v>569.9</v>
      </c>
    </row>
    <row r="35286" spans="1:7">
      <c r="A35286" s="32">
        <v>2018</v>
      </c>
      <c r="B35286" s="32">
        <v>55927</v>
      </c>
      <c r="C35286" s="33" t="s">
        <v>563</v>
      </c>
      <c r="D35286" s="33" t="s">
        <v>564</v>
      </c>
      <c r="E35286" s="34">
        <v>18773</v>
      </c>
      <c r="F35286" s="35">
        <v>1.0209999999999999</v>
      </c>
      <c r="G35286" s="34">
        <v>459.7</v>
      </c>
    </row>
    <row r="35287" spans="1:7">
      <c r="A35287" s="32">
        <v>2018</v>
      </c>
      <c r="B35287" s="32">
        <v>55927</v>
      </c>
      <c r="C35287" s="33" t="s">
        <v>563</v>
      </c>
      <c r="D35287" s="33" t="s">
        <v>564</v>
      </c>
      <c r="E35287" s="34">
        <v>26393</v>
      </c>
      <c r="F35287" s="35">
        <v>1.0209999999999999</v>
      </c>
      <c r="G35287" s="34">
        <v>675.6</v>
      </c>
    </row>
    <row r="35288" spans="1:7">
      <c r="A35288" s="32">
        <v>2018</v>
      </c>
      <c r="B35288" s="32">
        <v>55927</v>
      </c>
      <c r="C35288" s="33" t="s">
        <v>563</v>
      </c>
      <c r="D35288" s="33" t="s">
        <v>564</v>
      </c>
      <c r="E35288" s="34">
        <v>125671</v>
      </c>
      <c r="F35288" s="35">
        <v>1.0209999999999999</v>
      </c>
      <c r="G35288" s="34">
        <v>409.7</v>
      </c>
    </row>
    <row r="35289" spans="1:7">
      <c r="A35289" s="32">
        <v>2018</v>
      </c>
      <c r="B35289" s="32">
        <v>55927</v>
      </c>
      <c r="C35289" s="33" t="s">
        <v>563</v>
      </c>
      <c r="D35289" s="33" t="s">
        <v>564</v>
      </c>
      <c r="E35289" s="34">
        <v>3179908</v>
      </c>
      <c r="F35289" s="35">
        <v>1.0209999999999999</v>
      </c>
      <c r="G35289" s="34">
        <v>430.9</v>
      </c>
    </row>
    <row r="35290" spans="1:7">
      <c r="A35290" s="32">
        <v>2018</v>
      </c>
      <c r="B35290" s="32">
        <v>55933</v>
      </c>
      <c r="C35290" s="33" t="s">
        <v>563</v>
      </c>
      <c r="D35290" s="33" t="s">
        <v>564</v>
      </c>
      <c r="E35290" s="34">
        <v>13073</v>
      </c>
      <c r="F35290" s="35">
        <v>1.036</v>
      </c>
      <c r="G35290" s="34" t="s">
        <v>364</v>
      </c>
    </row>
    <row r="35291" spans="1:7">
      <c r="A35291" s="32">
        <v>2018</v>
      </c>
      <c r="B35291" s="32">
        <v>55933</v>
      </c>
      <c r="C35291" s="33" t="s">
        <v>563</v>
      </c>
      <c r="D35291" s="33" t="s">
        <v>564</v>
      </c>
      <c r="E35291" s="34">
        <v>618837</v>
      </c>
      <c r="F35291" s="35">
        <v>1.036</v>
      </c>
      <c r="G35291" s="34" t="s">
        <v>364</v>
      </c>
    </row>
    <row r="35292" spans="1:7">
      <c r="A35292" s="32">
        <v>2018</v>
      </c>
      <c r="B35292" s="32">
        <v>55938</v>
      </c>
      <c r="C35292" s="33" t="s">
        <v>563</v>
      </c>
      <c r="D35292" s="33" t="s">
        <v>564</v>
      </c>
      <c r="E35292" s="34">
        <v>164130</v>
      </c>
      <c r="F35292" s="35">
        <v>1.0609999999999999</v>
      </c>
      <c r="G35292" s="34" t="s">
        <v>364</v>
      </c>
    </row>
    <row r="35293" spans="1:7">
      <c r="A35293" s="32">
        <v>2018</v>
      </c>
      <c r="B35293" s="32">
        <v>55938</v>
      </c>
      <c r="C35293" s="33" t="s">
        <v>563</v>
      </c>
      <c r="D35293" s="33" t="s">
        <v>564</v>
      </c>
      <c r="E35293" s="34">
        <v>26472</v>
      </c>
      <c r="F35293" s="35">
        <v>1.0609999999999999</v>
      </c>
      <c r="G35293" s="34" t="s">
        <v>364</v>
      </c>
    </row>
    <row r="35294" spans="1:7">
      <c r="A35294" s="32">
        <v>2018</v>
      </c>
      <c r="B35294" s="32">
        <v>55938</v>
      </c>
      <c r="C35294" s="33" t="s">
        <v>563</v>
      </c>
      <c r="D35294" s="33" t="s">
        <v>564</v>
      </c>
      <c r="E35294" s="34">
        <v>15871</v>
      </c>
      <c r="F35294" s="35">
        <v>1.0609999999999999</v>
      </c>
      <c r="G35294" s="34" t="s">
        <v>364</v>
      </c>
    </row>
    <row r="35295" spans="1:7">
      <c r="A35295" s="32">
        <v>2018</v>
      </c>
      <c r="B35295" s="32">
        <v>55938</v>
      </c>
      <c r="C35295" s="33" t="s">
        <v>563</v>
      </c>
      <c r="D35295" s="33" t="s">
        <v>564</v>
      </c>
      <c r="E35295" s="34">
        <v>1373</v>
      </c>
      <c r="F35295" s="35">
        <v>1.0609999999999999</v>
      </c>
      <c r="G35295" s="34" t="s">
        <v>364</v>
      </c>
    </row>
    <row r="35296" spans="1:7">
      <c r="A35296" s="32">
        <v>2018</v>
      </c>
      <c r="B35296" s="32">
        <v>55938</v>
      </c>
      <c r="C35296" s="33" t="s">
        <v>563</v>
      </c>
      <c r="D35296" s="33" t="s">
        <v>564</v>
      </c>
      <c r="E35296" s="34">
        <v>2614</v>
      </c>
      <c r="F35296" s="35">
        <v>1.0609999999999999</v>
      </c>
      <c r="G35296" s="34" t="s">
        <v>364</v>
      </c>
    </row>
    <row r="35297" spans="1:7">
      <c r="A35297" s="32">
        <v>2018</v>
      </c>
      <c r="B35297" s="32">
        <v>55938</v>
      </c>
      <c r="C35297" s="33" t="s">
        <v>563</v>
      </c>
      <c r="D35297" s="33" t="s">
        <v>564</v>
      </c>
      <c r="E35297" s="34">
        <v>811</v>
      </c>
      <c r="F35297" s="35">
        <v>1.0609999999999999</v>
      </c>
      <c r="G35297" s="34" t="s">
        <v>364</v>
      </c>
    </row>
    <row r="35298" spans="1:7">
      <c r="A35298" s="32">
        <v>2018</v>
      </c>
      <c r="B35298" s="32">
        <v>55938</v>
      </c>
      <c r="C35298" s="33" t="s">
        <v>563</v>
      </c>
      <c r="D35298" s="33" t="s">
        <v>564</v>
      </c>
      <c r="E35298" s="34">
        <v>726</v>
      </c>
      <c r="F35298" s="35">
        <v>1.0609999999999999</v>
      </c>
      <c r="G35298" s="34" t="s">
        <v>364</v>
      </c>
    </row>
    <row r="35299" spans="1:7">
      <c r="A35299" s="32">
        <v>2018</v>
      </c>
      <c r="B35299" s="32">
        <v>55939</v>
      </c>
      <c r="C35299" s="33" t="s">
        <v>563</v>
      </c>
      <c r="D35299" s="33" t="s">
        <v>564</v>
      </c>
      <c r="E35299" s="34">
        <v>5087170</v>
      </c>
      <c r="F35299" s="35">
        <v>1.087</v>
      </c>
      <c r="G35299" s="34">
        <v>501.9</v>
      </c>
    </row>
    <row r="35300" spans="1:7">
      <c r="A35300" s="32">
        <v>2018</v>
      </c>
      <c r="B35300" s="32">
        <v>55965</v>
      </c>
      <c r="C35300" s="33" t="s">
        <v>563</v>
      </c>
      <c r="D35300" s="33" t="s">
        <v>564</v>
      </c>
      <c r="E35300" s="34">
        <v>4938847</v>
      </c>
      <c r="F35300" s="35">
        <v>1.02</v>
      </c>
      <c r="G35300" s="34" t="s">
        <v>364</v>
      </c>
    </row>
    <row r="35301" spans="1:7">
      <c r="A35301" s="32">
        <v>2018</v>
      </c>
      <c r="B35301" s="32">
        <v>55970</v>
      </c>
      <c r="C35301" s="33" t="s">
        <v>563</v>
      </c>
      <c r="D35301" s="33" t="s">
        <v>564</v>
      </c>
      <c r="E35301" s="34">
        <v>209703</v>
      </c>
      <c r="F35301" s="35">
        <v>1</v>
      </c>
      <c r="G35301" s="34">
        <v>420.2</v>
      </c>
    </row>
    <row r="35302" spans="1:7">
      <c r="A35302" s="32">
        <v>2018</v>
      </c>
      <c r="B35302" s="32">
        <v>55970</v>
      </c>
      <c r="C35302" s="33" t="s">
        <v>563</v>
      </c>
      <c r="D35302" s="33" t="s">
        <v>564</v>
      </c>
      <c r="E35302" s="34">
        <v>284201</v>
      </c>
      <c r="F35302" s="35">
        <v>1</v>
      </c>
      <c r="G35302" s="34">
        <v>202.2</v>
      </c>
    </row>
    <row r="35303" spans="1:7">
      <c r="A35303" s="32">
        <v>2018</v>
      </c>
      <c r="B35303" s="32">
        <v>55970</v>
      </c>
      <c r="C35303" s="33" t="s">
        <v>563</v>
      </c>
      <c r="D35303" s="33" t="s">
        <v>564</v>
      </c>
      <c r="E35303" s="34">
        <v>557331</v>
      </c>
      <c r="F35303" s="35">
        <v>1</v>
      </c>
      <c r="G35303" s="34">
        <v>730.9</v>
      </c>
    </row>
    <row r="35304" spans="1:7">
      <c r="A35304" s="32">
        <v>2018</v>
      </c>
      <c r="B35304" s="32">
        <v>55970</v>
      </c>
      <c r="C35304" s="33" t="s">
        <v>563</v>
      </c>
      <c r="D35304" s="33" t="s">
        <v>564</v>
      </c>
      <c r="E35304" s="34">
        <v>2204</v>
      </c>
      <c r="F35304" s="35">
        <v>1</v>
      </c>
      <c r="G35304" s="34">
        <v>514.4</v>
      </c>
    </row>
    <row r="35305" spans="1:7">
      <c r="A35305" s="32">
        <v>2018</v>
      </c>
      <c r="B35305" s="32">
        <v>55970</v>
      </c>
      <c r="C35305" s="33" t="s">
        <v>563</v>
      </c>
      <c r="D35305" s="33" t="s">
        <v>564</v>
      </c>
      <c r="E35305" s="34">
        <v>6907</v>
      </c>
      <c r="F35305" s="35">
        <v>1</v>
      </c>
      <c r="G35305" s="34">
        <v>425.2</v>
      </c>
    </row>
    <row r="35306" spans="1:7">
      <c r="A35306" s="32">
        <v>2018</v>
      </c>
      <c r="B35306" s="32">
        <v>55970</v>
      </c>
      <c r="C35306" s="33" t="s">
        <v>563</v>
      </c>
      <c r="D35306" s="33" t="s">
        <v>564</v>
      </c>
      <c r="E35306" s="34">
        <v>8427</v>
      </c>
      <c r="F35306" s="35">
        <v>1</v>
      </c>
      <c r="G35306" s="34">
        <v>721.1</v>
      </c>
    </row>
    <row r="35307" spans="1:7">
      <c r="A35307" s="32">
        <v>2018</v>
      </c>
      <c r="B35307" s="32">
        <v>55970</v>
      </c>
      <c r="C35307" s="33" t="s">
        <v>563</v>
      </c>
      <c r="D35307" s="33" t="s">
        <v>564</v>
      </c>
      <c r="E35307" s="34">
        <v>1147</v>
      </c>
      <c r="F35307" s="35">
        <v>1</v>
      </c>
      <c r="G35307" s="34">
        <v>389.2</v>
      </c>
    </row>
    <row r="35308" spans="1:7">
      <c r="A35308" s="32">
        <v>2018</v>
      </c>
      <c r="B35308" s="32">
        <v>55970</v>
      </c>
      <c r="C35308" s="33" t="s">
        <v>563</v>
      </c>
      <c r="D35308" s="33" t="s">
        <v>564</v>
      </c>
      <c r="E35308" s="34">
        <v>465789</v>
      </c>
      <c r="F35308" s="35">
        <v>1</v>
      </c>
      <c r="G35308" s="34">
        <v>653.6</v>
      </c>
    </row>
    <row r="35309" spans="1:7">
      <c r="A35309" s="32">
        <v>2018</v>
      </c>
      <c r="B35309" s="32">
        <v>55970</v>
      </c>
      <c r="C35309" s="33" t="s">
        <v>563</v>
      </c>
      <c r="D35309" s="33" t="s">
        <v>564</v>
      </c>
      <c r="E35309" s="34">
        <v>710857</v>
      </c>
      <c r="F35309" s="35">
        <v>1</v>
      </c>
      <c r="G35309" s="34">
        <v>743.6</v>
      </c>
    </row>
    <row r="35310" spans="1:7">
      <c r="A35310" s="32">
        <v>2018</v>
      </c>
      <c r="B35310" s="32">
        <v>55970</v>
      </c>
      <c r="C35310" s="33" t="s">
        <v>563</v>
      </c>
      <c r="D35310" s="33" t="s">
        <v>564</v>
      </c>
      <c r="E35310" s="34">
        <v>352883</v>
      </c>
      <c r="F35310" s="35">
        <v>1</v>
      </c>
      <c r="G35310" s="34">
        <v>443.6</v>
      </c>
    </row>
    <row r="35311" spans="1:7">
      <c r="A35311" s="32">
        <v>2018</v>
      </c>
      <c r="B35311" s="32">
        <v>55970</v>
      </c>
      <c r="C35311" s="33" t="s">
        <v>563</v>
      </c>
      <c r="D35311" s="33" t="s">
        <v>564</v>
      </c>
      <c r="E35311" s="34">
        <v>315522</v>
      </c>
      <c r="F35311" s="35">
        <v>1</v>
      </c>
      <c r="G35311" s="34">
        <v>678</v>
      </c>
    </row>
    <row r="35312" spans="1:7">
      <c r="A35312" s="32">
        <v>2018</v>
      </c>
      <c r="B35312" s="32">
        <v>55970</v>
      </c>
      <c r="C35312" s="33" t="s">
        <v>563</v>
      </c>
      <c r="D35312" s="33" t="s">
        <v>564</v>
      </c>
      <c r="E35312" s="34">
        <v>21899</v>
      </c>
      <c r="F35312" s="35">
        <v>1</v>
      </c>
      <c r="G35312" s="34">
        <v>446.3</v>
      </c>
    </row>
    <row r="35313" spans="1:7">
      <c r="A35313" s="32">
        <v>2018</v>
      </c>
      <c r="B35313" s="32">
        <v>55970</v>
      </c>
      <c r="C35313" s="33" t="s">
        <v>563</v>
      </c>
      <c r="D35313" s="33" t="s">
        <v>564</v>
      </c>
      <c r="E35313" s="34">
        <v>88857</v>
      </c>
      <c r="F35313" s="35">
        <v>1</v>
      </c>
      <c r="G35313" s="34">
        <v>743.3</v>
      </c>
    </row>
    <row r="35314" spans="1:7">
      <c r="A35314" s="32">
        <v>2018</v>
      </c>
      <c r="B35314" s="32">
        <v>55970</v>
      </c>
      <c r="C35314" s="33" t="s">
        <v>563</v>
      </c>
      <c r="D35314" s="33" t="s">
        <v>564</v>
      </c>
      <c r="E35314" s="34">
        <v>124572</v>
      </c>
      <c r="F35314" s="35">
        <v>1</v>
      </c>
      <c r="G35314" s="34">
        <v>274.89999999999998</v>
      </c>
    </row>
    <row r="35315" spans="1:7">
      <c r="A35315" s="32">
        <v>2018</v>
      </c>
      <c r="B35315" s="32">
        <v>55970</v>
      </c>
      <c r="C35315" s="33" t="s">
        <v>563</v>
      </c>
      <c r="D35315" s="33" t="s">
        <v>564</v>
      </c>
      <c r="E35315" s="34">
        <v>137785</v>
      </c>
      <c r="F35315" s="35">
        <v>1</v>
      </c>
      <c r="G35315" s="34">
        <v>462.2</v>
      </c>
    </row>
    <row r="35316" spans="1:7">
      <c r="A35316" s="32">
        <v>2018</v>
      </c>
      <c r="B35316" s="32">
        <v>55970</v>
      </c>
      <c r="C35316" s="33" t="s">
        <v>563</v>
      </c>
      <c r="D35316" s="33" t="s">
        <v>564</v>
      </c>
      <c r="E35316" s="34">
        <v>175319</v>
      </c>
      <c r="F35316" s="35">
        <v>1</v>
      </c>
      <c r="G35316" s="34">
        <v>653.79999999999995</v>
      </c>
    </row>
    <row r="35317" spans="1:7">
      <c r="A35317" s="32">
        <v>2018</v>
      </c>
      <c r="B35317" s="32">
        <v>55970</v>
      </c>
      <c r="C35317" s="33" t="s">
        <v>563</v>
      </c>
      <c r="D35317" s="33" t="s">
        <v>564</v>
      </c>
      <c r="E35317" s="34">
        <v>199040</v>
      </c>
      <c r="F35317" s="35">
        <v>1</v>
      </c>
      <c r="G35317" s="34">
        <v>743.3</v>
      </c>
    </row>
    <row r="35318" spans="1:7">
      <c r="A35318" s="32">
        <v>2018</v>
      </c>
      <c r="B35318" s="32">
        <v>55972</v>
      </c>
      <c r="C35318" s="33" t="s">
        <v>563</v>
      </c>
      <c r="D35318" s="33" t="s">
        <v>564</v>
      </c>
      <c r="E35318" s="34">
        <v>47398</v>
      </c>
      <c r="F35318" s="35">
        <v>1.05</v>
      </c>
      <c r="G35318" s="34">
        <v>563.29999999999995</v>
      </c>
    </row>
    <row r="35319" spans="1:7">
      <c r="A35319" s="32">
        <v>2018</v>
      </c>
      <c r="B35319" s="32">
        <v>55976</v>
      </c>
      <c r="C35319" s="33" t="s">
        <v>563</v>
      </c>
      <c r="D35319" s="33" t="s">
        <v>564</v>
      </c>
      <c r="E35319" s="34">
        <v>3253808</v>
      </c>
      <c r="F35319" s="35">
        <v>1.048</v>
      </c>
      <c r="G35319" s="34" t="s">
        <v>364</v>
      </c>
    </row>
    <row r="35320" spans="1:7">
      <c r="A35320" s="32">
        <v>2018</v>
      </c>
      <c r="B35320" s="32">
        <v>55985</v>
      </c>
      <c r="C35320" s="33" t="s">
        <v>563</v>
      </c>
      <c r="D35320" s="33" t="s">
        <v>564</v>
      </c>
      <c r="E35320" s="34">
        <v>252466</v>
      </c>
      <c r="F35320" s="35">
        <v>1.0389999999999999</v>
      </c>
      <c r="G35320" s="34">
        <v>1297.3</v>
      </c>
    </row>
    <row r="35321" spans="1:7">
      <c r="A35321" s="32">
        <v>2018</v>
      </c>
      <c r="B35321" s="32">
        <v>56031</v>
      </c>
      <c r="C35321" s="33" t="s">
        <v>563</v>
      </c>
      <c r="D35321" s="33" t="s">
        <v>564</v>
      </c>
      <c r="E35321" s="34">
        <v>2126903</v>
      </c>
      <c r="F35321" s="35">
        <v>1.044</v>
      </c>
      <c r="G35321" s="34">
        <v>264.7</v>
      </c>
    </row>
    <row r="35322" spans="1:7">
      <c r="A35322" s="32">
        <v>2018</v>
      </c>
      <c r="B35322" s="32">
        <v>56046</v>
      </c>
      <c r="C35322" s="33" t="s">
        <v>563</v>
      </c>
      <c r="D35322" s="33" t="s">
        <v>564</v>
      </c>
      <c r="E35322" s="34">
        <v>903700</v>
      </c>
      <c r="F35322" s="35">
        <v>1.032</v>
      </c>
      <c r="G35322" s="34">
        <v>486.2</v>
      </c>
    </row>
    <row r="35323" spans="1:7">
      <c r="A35323" s="32">
        <v>2018</v>
      </c>
      <c r="B35323" s="32">
        <v>56047</v>
      </c>
      <c r="C35323" s="33" t="s">
        <v>563</v>
      </c>
      <c r="D35323" s="33" t="s">
        <v>564</v>
      </c>
      <c r="E35323" s="34">
        <v>2526892</v>
      </c>
      <c r="F35323" s="35">
        <v>1.026</v>
      </c>
      <c r="G35323" s="34" t="s">
        <v>364</v>
      </c>
    </row>
    <row r="35324" spans="1:7">
      <c r="A35324" s="32">
        <v>2018</v>
      </c>
      <c r="B35324" s="32">
        <v>56068</v>
      </c>
      <c r="C35324" s="33" t="s">
        <v>363</v>
      </c>
      <c r="D35324" s="33" t="s">
        <v>354</v>
      </c>
      <c r="E35324" s="34">
        <v>116525</v>
      </c>
      <c r="F35324" s="35">
        <v>17.98</v>
      </c>
      <c r="G35324" s="34">
        <v>205.4</v>
      </c>
    </row>
    <row r="35325" spans="1:7">
      <c r="A35325" s="32">
        <v>2018</v>
      </c>
      <c r="B35325" s="32">
        <v>56068</v>
      </c>
      <c r="C35325" s="33" t="s">
        <v>363</v>
      </c>
      <c r="D35325" s="33" t="s">
        <v>354</v>
      </c>
      <c r="E35325" s="34">
        <v>21871</v>
      </c>
      <c r="F35325" s="35">
        <v>17.96</v>
      </c>
      <c r="G35325" s="34">
        <v>208</v>
      </c>
    </row>
    <row r="35326" spans="1:7">
      <c r="A35326" s="32">
        <v>2018</v>
      </c>
      <c r="B35326" s="32">
        <v>56068</v>
      </c>
      <c r="C35326" s="33" t="s">
        <v>363</v>
      </c>
      <c r="D35326" s="33" t="s">
        <v>354</v>
      </c>
      <c r="E35326" s="34">
        <v>272507</v>
      </c>
      <c r="F35326" s="35">
        <v>17.61</v>
      </c>
      <c r="G35326" s="34">
        <v>213.6</v>
      </c>
    </row>
    <row r="35327" spans="1:7">
      <c r="A35327" s="32">
        <v>2018</v>
      </c>
      <c r="B35327" s="32">
        <v>56068</v>
      </c>
      <c r="C35327" s="33" t="s">
        <v>363</v>
      </c>
      <c r="D35327" s="33" t="s">
        <v>354</v>
      </c>
      <c r="E35327" s="34">
        <v>33061</v>
      </c>
      <c r="F35327" s="35">
        <v>17.72</v>
      </c>
      <c r="G35327" s="34">
        <v>211.5</v>
      </c>
    </row>
    <row r="35328" spans="1:7">
      <c r="A35328" s="32">
        <v>2018</v>
      </c>
      <c r="B35328" s="32">
        <v>56068</v>
      </c>
      <c r="C35328" s="33" t="s">
        <v>563</v>
      </c>
      <c r="D35328" s="33" t="s">
        <v>564</v>
      </c>
      <c r="E35328" s="34">
        <v>4532</v>
      </c>
      <c r="F35328" s="35">
        <v>1.0569999999999999</v>
      </c>
      <c r="G35328" s="34">
        <v>2514.6999999999998</v>
      </c>
    </row>
    <row r="35329" spans="1:7">
      <c r="A35329" s="32">
        <v>2018</v>
      </c>
      <c r="B35329" s="32">
        <v>56078</v>
      </c>
      <c r="C35329" s="33" t="s">
        <v>563</v>
      </c>
      <c r="D35329" s="33" t="s">
        <v>564</v>
      </c>
      <c r="E35329" s="34">
        <v>1144305</v>
      </c>
      <c r="F35329" s="35">
        <v>1.036</v>
      </c>
      <c r="G35329" s="34">
        <v>554.6</v>
      </c>
    </row>
    <row r="35330" spans="1:7">
      <c r="A35330" s="32">
        <v>2018</v>
      </c>
      <c r="B35330" s="32">
        <v>56102</v>
      </c>
      <c r="C35330" s="33" t="s">
        <v>563</v>
      </c>
      <c r="D35330" s="33" t="s">
        <v>564</v>
      </c>
      <c r="E35330" s="34">
        <v>1867186</v>
      </c>
      <c r="F35330" s="35">
        <v>1.036</v>
      </c>
      <c r="G35330" s="34">
        <v>562.1</v>
      </c>
    </row>
    <row r="35331" spans="1:7">
      <c r="A35331" s="32">
        <v>2018</v>
      </c>
      <c r="B35331" s="32">
        <v>56104</v>
      </c>
      <c r="C35331" s="33" t="s">
        <v>565</v>
      </c>
      <c r="D35331" s="33" t="s">
        <v>566</v>
      </c>
      <c r="E35331" s="34">
        <v>484</v>
      </c>
      <c r="F35331" s="35">
        <v>5.8170000000000002</v>
      </c>
      <c r="G35331" s="34" t="s">
        <v>364</v>
      </c>
    </row>
    <row r="35332" spans="1:7">
      <c r="A35332" s="32">
        <v>2018</v>
      </c>
      <c r="B35332" s="32">
        <v>56104</v>
      </c>
      <c r="C35332" s="33" t="s">
        <v>563</v>
      </c>
      <c r="D35332" s="33" t="s">
        <v>564</v>
      </c>
      <c r="E35332" s="34">
        <v>63166</v>
      </c>
      <c r="F35332" s="35">
        <v>1.0620000000000001</v>
      </c>
      <c r="G35332" s="34" t="s">
        <v>364</v>
      </c>
    </row>
    <row r="35333" spans="1:7">
      <c r="A35333" s="32">
        <v>2018</v>
      </c>
      <c r="B35333" s="32">
        <v>56150</v>
      </c>
      <c r="C35333" s="33" t="s">
        <v>563</v>
      </c>
      <c r="D35333" s="33" t="s">
        <v>564</v>
      </c>
      <c r="E35333" s="34">
        <v>5106027</v>
      </c>
      <c r="F35333" s="35">
        <v>1.024</v>
      </c>
      <c r="G35333" s="34">
        <v>428</v>
      </c>
    </row>
    <row r="35334" spans="1:7">
      <c r="A35334" s="32">
        <v>2018</v>
      </c>
      <c r="B35334" s="32">
        <v>56151</v>
      </c>
      <c r="C35334" s="33" t="s">
        <v>563</v>
      </c>
      <c r="D35334" s="33" t="s">
        <v>564</v>
      </c>
      <c r="E35334" s="34">
        <v>1834</v>
      </c>
      <c r="F35334" s="35">
        <v>1</v>
      </c>
      <c r="G35334" s="34">
        <v>286.60000000000002</v>
      </c>
    </row>
    <row r="35335" spans="1:7">
      <c r="A35335" s="32">
        <v>2018</v>
      </c>
      <c r="B35335" s="32">
        <v>56151</v>
      </c>
      <c r="C35335" s="33" t="s">
        <v>563</v>
      </c>
      <c r="D35335" s="33" t="s">
        <v>564</v>
      </c>
      <c r="E35335" s="34">
        <v>24165</v>
      </c>
      <c r="F35335" s="35">
        <v>1</v>
      </c>
      <c r="G35335" s="34">
        <v>647.29999999999995</v>
      </c>
    </row>
    <row r="35336" spans="1:7">
      <c r="A35336" s="32">
        <v>2018</v>
      </c>
      <c r="B35336" s="32">
        <v>56152</v>
      </c>
      <c r="C35336" s="33" t="s">
        <v>563</v>
      </c>
      <c r="D35336" s="33" t="s">
        <v>564</v>
      </c>
      <c r="E35336" s="34">
        <v>10472790</v>
      </c>
      <c r="F35336" s="35">
        <v>1.03</v>
      </c>
      <c r="G35336" s="34" t="s">
        <v>364</v>
      </c>
    </row>
    <row r="35337" spans="1:7">
      <c r="A35337" s="32">
        <v>2018</v>
      </c>
      <c r="B35337" s="32">
        <v>56163</v>
      </c>
      <c r="C35337" s="33" t="s">
        <v>563</v>
      </c>
      <c r="D35337" s="33" t="s">
        <v>564</v>
      </c>
      <c r="E35337" s="34">
        <v>43899</v>
      </c>
      <c r="F35337" s="35">
        <v>1.0389999999999999</v>
      </c>
      <c r="G35337" s="34" t="s">
        <v>364</v>
      </c>
    </row>
    <row r="35338" spans="1:7">
      <c r="A35338" s="32">
        <v>2018</v>
      </c>
      <c r="B35338" s="32">
        <v>56164</v>
      </c>
      <c r="C35338" s="33" t="s">
        <v>563</v>
      </c>
      <c r="D35338" s="33" t="s">
        <v>564</v>
      </c>
      <c r="E35338" s="34">
        <v>69409</v>
      </c>
      <c r="F35338" s="35">
        <v>1.0820000000000001</v>
      </c>
      <c r="G35338" s="34">
        <v>551.5</v>
      </c>
    </row>
    <row r="35339" spans="1:7">
      <c r="A35339" s="32">
        <v>2018</v>
      </c>
      <c r="B35339" s="32">
        <v>56164</v>
      </c>
      <c r="C35339" s="33" t="s">
        <v>563</v>
      </c>
      <c r="D35339" s="33" t="s">
        <v>564</v>
      </c>
      <c r="E35339" s="34">
        <v>161277</v>
      </c>
      <c r="F35339" s="35">
        <v>1.0820000000000001</v>
      </c>
      <c r="G35339" s="34">
        <v>489.2</v>
      </c>
    </row>
    <row r="35340" spans="1:7">
      <c r="A35340" s="32">
        <v>2018</v>
      </c>
      <c r="B35340" s="32">
        <v>56166</v>
      </c>
      <c r="C35340" s="33" t="s">
        <v>563</v>
      </c>
      <c r="D35340" s="33" t="s">
        <v>564</v>
      </c>
      <c r="E35340" s="34">
        <v>434532</v>
      </c>
      <c r="F35340" s="35">
        <v>1</v>
      </c>
      <c r="G35340" s="34">
        <v>332</v>
      </c>
    </row>
    <row r="35341" spans="1:7">
      <c r="A35341" s="32">
        <v>2018</v>
      </c>
      <c r="B35341" s="32">
        <v>56196</v>
      </c>
      <c r="C35341" s="33" t="s">
        <v>563</v>
      </c>
      <c r="D35341" s="33" t="s">
        <v>564</v>
      </c>
      <c r="E35341" s="34">
        <v>328</v>
      </c>
      <c r="F35341" s="35">
        <v>1.0309999999999999</v>
      </c>
      <c r="G35341" s="34">
        <v>340.7</v>
      </c>
    </row>
    <row r="35342" spans="1:7">
      <c r="A35342" s="32">
        <v>2018</v>
      </c>
      <c r="B35342" s="32">
        <v>56196</v>
      </c>
      <c r="C35342" s="33" t="s">
        <v>563</v>
      </c>
      <c r="D35342" s="33" t="s">
        <v>564</v>
      </c>
      <c r="E35342" s="34">
        <v>3880</v>
      </c>
      <c r="F35342" s="35">
        <v>1.0309999999999999</v>
      </c>
      <c r="G35342" s="34">
        <v>456.9</v>
      </c>
    </row>
    <row r="35343" spans="1:7">
      <c r="A35343" s="32">
        <v>2018</v>
      </c>
      <c r="B35343" s="32">
        <v>56196</v>
      </c>
      <c r="C35343" s="33" t="s">
        <v>563</v>
      </c>
      <c r="D35343" s="33" t="s">
        <v>564</v>
      </c>
      <c r="E35343" s="34">
        <v>5820</v>
      </c>
      <c r="F35343" s="35">
        <v>1.0309999999999999</v>
      </c>
      <c r="G35343" s="34">
        <v>395.1</v>
      </c>
    </row>
    <row r="35344" spans="1:7">
      <c r="A35344" s="32">
        <v>2018</v>
      </c>
      <c r="B35344" s="32">
        <v>56196</v>
      </c>
      <c r="C35344" s="33" t="s">
        <v>563</v>
      </c>
      <c r="D35344" s="33" t="s">
        <v>564</v>
      </c>
      <c r="E35344" s="34">
        <v>8148</v>
      </c>
      <c r="F35344" s="35">
        <v>1.0309999999999999</v>
      </c>
      <c r="G35344" s="34">
        <v>419</v>
      </c>
    </row>
    <row r="35345" spans="1:7">
      <c r="A35345" s="32">
        <v>2018</v>
      </c>
      <c r="B35345" s="32">
        <v>56196</v>
      </c>
      <c r="C35345" s="33" t="s">
        <v>563</v>
      </c>
      <c r="D35345" s="33" t="s">
        <v>564</v>
      </c>
      <c r="E35345" s="34">
        <v>553382</v>
      </c>
      <c r="F35345" s="35">
        <v>1.0309999999999999</v>
      </c>
      <c r="G35345" s="34">
        <v>501.8</v>
      </c>
    </row>
    <row r="35346" spans="1:7">
      <c r="A35346" s="32">
        <v>2018</v>
      </c>
      <c r="B35346" s="32">
        <v>56196</v>
      </c>
      <c r="C35346" s="33" t="s">
        <v>563</v>
      </c>
      <c r="D35346" s="33" t="s">
        <v>564</v>
      </c>
      <c r="E35346" s="34">
        <v>104273</v>
      </c>
      <c r="F35346" s="35">
        <v>1.0309999999999999</v>
      </c>
      <c r="G35346" s="34">
        <v>427.2</v>
      </c>
    </row>
    <row r="35347" spans="1:7">
      <c r="A35347" s="32">
        <v>2018</v>
      </c>
      <c r="B35347" s="32">
        <v>56196</v>
      </c>
      <c r="C35347" s="33" t="s">
        <v>563</v>
      </c>
      <c r="D35347" s="33" t="s">
        <v>564</v>
      </c>
      <c r="E35347" s="34">
        <v>145086</v>
      </c>
      <c r="F35347" s="35">
        <v>1.0309999999999999</v>
      </c>
      <c r="G35347" s="34">
        <v>432.2</v>
      </c>
    </row>
    <row r="35348" spans="1:7">
      <c r="A35348" s="32">
        <v>2018</v>
      </c>
      <c r="B35348" s="32">
        <v>56196</v>
      </c>
      <c r="C35348" s="33" t="s">
        <v>563</v>
      </c>
      <c r="D35348" s="33" t="s">
        <v>564</v>
      </c>
      <c r="E35348" s="34">
        <v>158000</v>
      </c>
      <c r="F35348" s="35">
        <v>1.0309999999999999</v>
      </c>
      <c r="G35348" s="34">
        <v>366.4</v>
      </c>
    </row>
    <row r="35349" spans="1:7">
      <c r="A35349" s="32">
        <v>2018</v>
      </c>
      <c r="B35349" s="32">
        <v>56196</v>
      </c>
      <c r="C35349" s="33" t="s">
        <v>563</v>
      </c>
      <c r="D35349" s="33" t="s">
        <v>564</v>
      </c>
      <c r="E35349" s="34">
        <v>418040</v>
      </c>
      <c r="F35349" s="35">
        <v>1.0309999999999999</v>
      </c>
      <c r="G35349" s="34">
        <v>415.7</v>
      </c>
    </row>
    <row r="35350" spans="1:7">
      <c r="A35350" s="32">
        <v>2018</v>
      </c>
      <c r="B35350" s="32">
        <v>56196</v>
      </c>
      <c r="C35350" s="33" t="s">
        <v>563</v>
      </c>
      <c r="D35350" s="33" t="s">
        <v>564</v>
      </c>
      <c r="E35350" s="34">
        <v>53685</v>
      </c>
      <c r="F35350" s="35">
        <v>1.0309999999999999</v>
      </c>
      <c r="G35350" s="34">
        <v>497</v>
      </c>
    </row>
    <row r="35351" spans="1:7">
      <c r="A35351" s="32">
        <v>2018</v>
      </c>
      <c r="B35351" s="32">
        <v>56224</v>
      </c>
      <c r="C35351" s="33" t="s">
        <v>363</v>
      </c>
      <c r="D35351" s="33" t="s">
        <v>354</v>
      </c>
      <c r="E35351" s="34">
        <v>45564</v>
      </c>
      <c r="F35351" s="35">
        <v>17.989999999999998</v>
      </c>
      <c r="G35351" s="34" t="s">
        <v>364</v>
      </c>
    </row>
    <row r="35352" spans="1:7">
      <c r="A35352" s="32">
        <v>2018</v>
      </c>
      <c r="B35352" s="32">
        <v>56224</v>
      </c>
      <c r="C35352" s="33" t="s">
        <v>565</v>
      </c>
      <c r="D35352" s="33" t="s">
        <v>566</v>
      </c>
      <c r="E35352" s="34">
        <v>286</v>
      </c>
      <c r="F35352" s="35">
        <v>5.7</v>
      </c>
      <c r="G35352" s="34" t="s">
        <v>364</v>
      </c>
    </row>
    <row r="35353" spans="1:7">
      <c r="A35353" s="32">
        <v>2018</v>
      </c>
      <c r="B35353" s="32">
        <v>56227</v>
      </c>
      <c r="C35353" s="33" t="s">
        <v>563</v>
      </c>
      <c r="D35353" s="33" t="s">
        <v>564</v>
      </c>
      <c r="E35353" s="34">
        <v>537032</v>
      </c>
      <c r="F35353" s="35">
        <v>1.0860000000000001</v>
      </c>
      <c r="G35353" s="34">
        <v>617.5</v>
      </c>
    </row>
    <row r="35354" spans="1:7">
      <c r="A35354" s="32">
        <v>2018</v>
      </c>
      <c r="B35354" s="32">
        <v>56227</v>
      </c>
      <c r="C35354" s="33" t="s">
        <v>563</v>
      </c>
      <c r="D35354" s="33" t="s">
        <v>564</v>
      </c>
      <c r="E35354" s="34">
        <v>1078117</v>
      </c>
      <c r="F35354" s="35">
        <v>1.0860000000000001</v>
      </c>
      <c r="G35354" s="34">
        <v>1450.2</v>
      </c>
    </row>
    <row r="35355" spans="1:7">
      <c r="A35355" s="32">
        <v>2018</v>
      </c>
      <c r="B35355" s="32">
        <v>56234</v>
      </c>
      <c r="C35355" s="33" t="s">
        <v>563</v>
      </c>
      <c r="D35355" s="33" t="s">
        <v>564</v>
      </c>
      <c r="E35355" s="34">
        <v>130669</v>
      </c>
      <c r="F35355" s="35">
        <v>1.034</v>
      </c>
      <c r="G35355" s="34" t="s">
        <v>364</v>
      </c>
    </row>
    <row r="35356" spans="1:7">
      <c r="A35356" s="32">
        <v>2018</v>
      </c>
      <c r="B35356" s="32">
        <v>56234</v>
      </c>
      <c r="C35356" s="33" t="s">
        <v>563</v>
      </c>
      <c r="D35356" s="33" t="s">
        <v>564</v>
      </c>
      <c r="E35356" s="34">
        <v>1533670</v>
      </c>
      <c r="F35356" s="35">
        <v>1.034</v>
      </c>
      <c r="G35356" s="34" t="s">
        <v>364</v>
      </c>
    </row>
    <row r="35357" spans="1:7">
      <c r="A35357" s="32">
        <v>2018</v>
      </c>
      <c r="B35357" s="32">
        <v>56237</v>
      </c>
      <c r="C35357" s="33" t="s">
        <v>563</v>
      </c>
      <c r="D35357" s="33" t="s">
        <v>564</v>
      </c>
      <c r="E35357" s="34">
        <v>3379233</v>
      </c>
      <c r="F35357" s="35">
        <v>1.036</v>
      </c>
      <c r="G35357" s="34">
        <v>573</v>
      </c>
    </row>
    <row r="35358" spans="1:7">
      <c r="A35358" s="32">
        <v>2018</v>
      </c>
      <c r="B35358" s="32">
        <v>56249</v>
      </c>
      <c r="C35358" s="33" t="s">
        <v>565</v>
      </c>
      <c r="D35358" s="33" t="s">
        <v>566</v>
      </c>
      <c r="E35358" s="34">
        <v>2294</v>
      </c>
      <c r="F35358" s="35">
        <v>5.8</v>
      </c>
      <c r="G35358" s="34">
        <v>1671.4</v>
      </c>
    </row>
    <row r="35359" spans="1:7">
      <c r="A35359" s="32">
        <v>2018</v>
      </c>
      <c r="B35359" s="32">
        <v>56249</v>
      </c>
      <c r="C35359" s="33" t="s">
        <v>563</v>
      </c>
      <c r="D35359" s="33" t="s">
        <v>564</v>
      </c>
      <c r="E35359" s="34">
        <v>312848</v>
      </c>
      <c r="F35359" s="35">
        <v>1.028</v>
      </c>
      <c r="G35359" s="34">
        <v>631</v>
      </c>
    </row>
    <row r="35360" spans="1:7">
      <c r="A35360" s="32">
        <v>2018</v>
      </c>
      <c r="B35360" s="32">
        <v>56259</v>
      </c>
      <c r="C35360" s="33" t="s">
        <v>565</v>
      </c>
      <c r="D35360" s="33" t="s">
        <v>566</v>
      </c>
      <c r="E35360" s="34">
        <v>23809</v>
      </c>
      <c r="F35360" s="35">
        <v>5.7750000000000004</v>
      </c>
      <c r="G35360" s="34" t="s">
        <v>364</v>
      </c>
    </row>
    <row r="35361" spans="1:7">
      <c r="A35361" s="32">
        <v>2018</v>
      </c>
      <c r="B35361" s="32">
        <v>56259</v>
      </c>
      <c r="C35361" s="33" t="s">
        <v>563</v>
      </c>
      <c r="D35361" s="33" t="s">
        <v>564</v>
      </c>
      <c r="E35361" s="34">
        <v>1307822</v>
      </c>
      <c r="F35361" s="35">
        <v>1.03</v>
      </c>
      <c r="G35361" s="34" t="s">
        <v>364</v>
      </c>
    </row>
    <row r="35362" spans="1:7">
      <c r="A35362" s="32">
        <v>2018</v>
      </c>
      <c r="B35362" s="32">
        <v>56292</v>
      </c>
      <c r="C35362" s="33" t="s">
        <v>565</v>
      </c>
      <c r="D35362" s="33" t="s">
        <v>566</v>
      </c>
      <c r="E35362" s="34">
        <v>1203</v>
      </c>
      <c r="F35362" s="35">
        <v>5.8</v>
      </c>
      <c r="G35362" s="34">
        <v>1438.5</v>
      </c>
    </row>
    <row r="35363" spans="1:7">
      <c r="A35363" s="32">
        <v>2018</v>
      </c>
      <c r="B35363" s="32">
        <v>56292</v>
      </c>
      <c r="C35363" s="33" t="s">
        <v>563</v>
      </c>
      <c r="D35363" s="33" t="s">
        <v>564</v>
      </c>
      <c r="E35363" s="34">
        <v>130318</v>
      </c>
      <c r="F35363" s="35">
        <v>1.028</v>
      </c>
      <c r="G35363" s="34">
        <v>773.2</v>
      </c>
    </row>
    <row r="35364" spans="1:7">
      <c r="A35364" s="32">
        <v>2018</v>
      </c>
      <c r="B35364" s="32">
        <v>56319</v>
      </c>
      <c r="C35364" s="33" t="s">
        <v>363</v>
      </c>
      <c r="D35364" s="33" t="s">
        <v>354</v>
      </c>
      <c r="E35364" s="34">
        <v>52818</v>
      </c>
      <c r="F35364" s="35">
        <v>16.11</v>
      </c>
      <c r="G35364" s="34">
        <v>80.900000000000006</v>
      </c>
    </row>
    <row r="35365" spans="1:7">
      <c r="A35365" s="32">
        <v>2018</v>
      </c>
      <c r="B35365" s="32">
        <v>56319</v>
      </c>
      <c r="C35365" s="33" t="s">
        <v>563</v>
      </c>
      <c r="D35365" s="33" t="s">
        <v>564</v>
      </c>
      <c r="E35365" s="34">
        <v>2646</v>
      </c>
      <c r="F35365" s="35">
        <v>1.06</v>
      </c>
      <c r="G35365" s="34">
        <v>715.2</v>
      </c>
    </row>
    <row r="35366" spans="1:7">
      <c r="A35366" s="32">
        <v>2018</v>
      </c>
      <c r="B35366" s="32">
        <v>56326</v>
      </c>
      <c r="C35366" s="33" t="s">
        <v>563</v>
      </c>
      <c r="D35366" s="33" t="s">
        <v>564</v>
      </c>
      <c r="E35366" s="34">
        <v>685010</v>
      </c>
      <c r="F35366" s="35">
        <v>1.0349999999999999</v>
      </c>
      <c r="G35366" s="34">
        <v>262.10000000000002</v>
      </c>
    </row>
    <row r="35367" spans="1:7">
      <c r="A35367" s="32">
        <v>2018</v>
      </c>
      <c r="B35367" s="32">
        <v>56328</v>
      </c>
      <c r="C35367" s="33" t="s">
        <v>563</v>
      </c>
      <c r="D35367" s="33" t="s">
        <v>564</v>
      </c>
      <c r="E35367" s="34">
        <v>910</v>
      </c>
      <c r="F35367" s="35">
        <v>1.03</v>
      </c>
      <c r="G35367" s="34">
        <v>3740.2</v>
      </c>
    </row>
    <row r="35368" spans="1:7">
      <c r="A35368" s="32">
        <v>2018</v>
      </c>
      <c r="B35368" s="32">
        <v>56328</v>
      </c>
      <c r="C35368" s="33" t="s">
        <v>563</v>
      </c>
      <c r="D35368" s="33" t="s">
        <v>564</v>
      </c>
      <c r="E35368" s="34">
        <v>4148</v>
      </c>
      <c r="F35368" s="35">
        <v>0.94</v>
      </c>
      <c r="G35368" s="34">
        <v>1645.4</v>
      </c>
    </row>
    <row r="35369" spans="1:7">
      <c r="A35369" s="32">
        <v>2018</v>
      </c>
      <c r="B35369" s="32">
        <v>56328</v>
      </c>
      <c r="C35369" s="33" t="s">
        <v>563</v>
      </c>
      <c r="D35369" s="33" t="s">
        <v>564</v>
      </c>
      <c r="E35369" s="34">
        <v>176</v>
      </c>
      <c r="F35369" s="35">
        <v>1.04</v>
      </c>
      <c r="G35369" s="34">
        <v>4514.1000000000004</v>
      </c>
    </row>
    <row r="35370" spans="1:7">
      <c r="A35370" s="32">
        <v>2018</v>
      </c>
      <c r="B35370" s="32">
        <v>56328</v>
      </c>
      <c r="C35370" s="33" t="s">
        <v>563</v>
      </c>
      <c r="D35370" s="33" t="s">
        <v>564</v>
      </c>
      <c r="E35370" s="34">
        <v>369</v>
      </c>
      <c r="F35370" s="35">
        <v>1.05</v>
      </c>
      <c r="G35370" s="34">
        <v>4487.2</v>
      </c>
    </row>
    <row r="35371" spans="1:7">
      <c r="A35371" s="32">
        <v>2018</v>
      </c>
      <c r="B35371" s="32">
        <v>56328</v>
      </c>
      <c r="C35371" s="33" t="s">
        <v>563</v>
      </c>
      <c r="D35371" s="33" t="s">
        <v>564</v>
      </c>
      <c r="E35371" s="34">
        <v>607</v>
      </c>
      <c r="F35371" s="35">
        <v>1.05</v>
      </c>
      <c r="G35371" s="34">
        <v>2945.3</v>
      </c>
    </row>
    <row r="35372" spans="1:7">
      <c r="A35372" s="32">
        <v>2018</v>
      </c>
      <c r="B35372" s="32">
        <v>56328</v>
      </c>
      <c r="C35372" s="33" t="s">
        <v>563</v>
      </c>
      <c r="D35372" s="33" t="s">
        <v>564</v>
      </c>
      <c r="E35372" s="34">
        <v>5869</v>
      </c>
      <c r="F35372" s="35">
        <v>1.05</v>
      </c>
      <c r="G35372" s="34">
        <v>2840.2</v>
      </c>
    </row>
    <row r="35373" spans="1:7">
      <c r="A35373" s="32">
        <v>2018</v>
      </c>
      <c r="B35373" s="32">
        <v>56328</v>
      </c>
      <c r="C35373" s="33" t="s">
        <v>563</v>
      </c>
      <c r="D35373" s="33" t="s">
        <v>564</v>
      </c>
      <c r="E35373" s="34">
        <v>984</v>
      </c>
      <c r="F35373" s="35">
        <v>1.05</v>
      </c>
      <c r="G35373" s="34">
        <v>3095.2</v>
      </c>
    </row>
    <row r="35374" spans="1:7">
      <c r="A35374" s="32">
        <v>2018</v>
      </c>
      <c r="B35374" s="32">
        <v>56328</v>
      </c>
      <c r="C35374" s="33" t="s">
        <v>563</v>
      </c>
      <c r="D35374" s="33" t="s">
        <v>564</v>
      </c>
      <c r="E35374" s="34">
        <v>1010</v>
      </c>
      <c r="F35374" s="35">
        <v>1.05</v>
      </c>
      <c r="G35374" s="34">
        <v>3337.2</v>
      </c>
    </row>
    <row r="35375" spans="1:7">
      <c r="A35375" s="32">
        <v>2018</v>
      </c>
      <c r="B35375" s="32">
        <v>56328</v>
      </c>
      <c r="C35375" s="33" t="s">
        <v>563</v>
      </c>
      <c r="D35375" s="33" t="s">
        <v>564</v>
      </c>
      <c r="E35375" s="34">
        <v>1749</v>
      </c>
      <c r="F35375" s="35">
        <v>1.04</v>
      </c>
      <c r="G35375" s="34">
        <v>1485.1</v>
      </c>
    </row>
    <row r="35376" spans="1:7">
      <c r="A35376" s="32">
        <v>2018</v>
      </c>
      <c r="B35376" s="32">
        <v>56328</v>
      </c>
      <c r="C35376" s="33" t="s">
        <v>563</v>
      </c>
      <c r="D35376" s="33" t="s">
        <v>564</v>
      </c>
      <c r="E35376" s="34">
        <v>1786</v>
      </c>
      <c r="F35376" s="35">
        <v>1.03</v>
      </c>
      <c r="G35376" s="34">
        <v>2525.6</v>
      </c>
    </row>
    <row r="35377" spans="1:7">
      <c r="A35377" s="32">
        <v>2018</v>
      </c>
      <c r="B35377" s="32">
        <v>56328</v>
      </c>
      <c r="C35377" s="33" t="s">
        <v>563</v>
      </c>
      <c r="D35377" s="33" t="s">
        <v>564</v>
      </c>
      <c r="E35377" s="34">
        <v>2925</v>
      </c>
      <c r="F35377" s="35">
        <v>0.92</v>
      </c>
      <c r="G35377" s="34">
        <v>3145.3</v>
      </c>
    </row>
    <row r="35378" spans="1:7">
      <c r="A35378" s="32">
        <v>2018</v>
      </c>
      <c r="B35378" s="32">
        <v>56328</v>
      </c>
      <c r="C35378" s="33" t="s">
        <v>563</v>
      </c>
      <c r="D35378" s="33" t="s">
        <v>564</v>
      </c>
      <c r="E35378" s="34">
        <v>3638</v>
      </c>
      <c r="F35378" s="35">
        <v>1.04</v>
      </c>
      <c r="G35378" s="34">
        <v>3150.1</v>
      </c>
    </row>
    <row r="35379" spans="1:7">
      <c r="A35379" s="32">
        <v>2018</v>
      </c>
      <c r="B35379" s="32">
        <v>56349</v>
      </c>
      <c r="C35379" s="33" t="s">
        <v>563</v>
      </c>
      <c r="D35379" s="33" t="s">
        <v>564</v>
      </c>
      <c r="E35379" s="34">
        <v>810619</v>
      </c>
      <c r="F35379" s="35">
        <v>1.0549999999999999</v>
      </c>
      <c r="G35379" s="34" t="s">
        <v>364</v>
      </c>
    </row>
    <row r="35380" spans="1:7">
      <c r="A35380" s="32">
        <v>2018</v>
      </c>
      <c r="B35380" s="32">
        <v>56350</v>
      </c>
      <c r="C35380" s="33" t="s">
        <v>563</v>
      </c>
      <c r="D35380" s="33" t="s">
        <v>564</v>
      </c>
      <c r="E35380" s="34">
        <v>905983</v>
      </c>
      <c r="F35380" s="35">
        <v>1.0169999999999999</v>
      </c>
      <c r="G35380" s="34" t="s">
        <v>364</v>
      </c>
    </row>
    <row r="35381" spans="1:7">
      <c r="A35381" s="32">
        <v>2018</v>
      </c>
      <c r="B35381" s="32">
        <v>56400</v>
      </c>
      <c r="C35381" s="33" t="s">
        <v>563</v>
      </c>
      <c r="D35381" s="33" t="s">
        <v>564</v>
      </c>
      <c r="E35381" s="34">
        <v>1085435</v>
      </c>
      <c r="F35381" s="35">
        <v>1.0229999999999999</v>
      </c>
      <c r="G35381" s="34">
        <v>515.9</v>
      </c>
    </row>
    <row r="35382" spans="1:7">
      <c r="A35382" s="32">
        <v>2018</v>
      </c>
      <c r="B35382" s="32">
        <v>56407</v>
      </c>
      <c r="C35382" s="33" t="s">
        <v>563</v>
      </c>
      <c r="D35382" s="33" t="s">
        <v>564</v>
      </c>
      <c r="E35382" s="34">
        <v>10528501</v>
      </c>
      <c r="F35382" s="35">
        <v>1.022</v>
      </c>
      <c r="G35382" s="34">
        <v>627.70000000000005</v>
      </c>
    </row>
    <row r="35383" spans="1:7">
      <c r="A35383" s="32">
        <v>2018</v>
      </c>
      <c r="B35383" s="32">
        <v>56445</v>
      </c>
      <c r="C35383" s="33" t="s">
        <v>563</v>
      </c>
      <c r="D35383" s="33" t="s">
        <v>564</v>
      </c>
      <c r="E35383" s="34">
        <v>133786</v>
      </c>
      <c r="F35383" s="35">
        <v>1.1399999999999999</v>
      </c>
      <c r="G35383" s="34" t="s">
        <v>364</v>
      </c>
    </row>
    <row r="35384" spans="1:7">
      <c r="A35384" s="32">
        <v>2018</v>
      </c>
      <c r="B35384" s="32">
        <v>56456</v>
      </c>
      <c r="C35384" s="33" t="s">
        <v>363</v>
      </c>
      <c r="D35384" s="33" t="s">
        <v>354</v>
      </c>
      <c r="E35384" s="34">
        <v>115657</v>
      </c>
      <c r="F35384" s="35">
        <v>17.829999999999998</v>
      </c>
      <c r="G35384" s="34" t="s">
        <v>364</v>
      </c>
    </row>
    <row r="35385" spans="1:7">
      <c r="A35385" s="32">
        <v>2018</v>
      </c>
      <c r="B35385" s="32">
        <v>56456</v>
      </c>
      <c r="C35385" s="33" t="s">
        <v>363</v>
      </c>
      <c r="D35385" s="33" t="s">
        <v>354</v>
      </c>
      <c r="E35385" s="34">
        <v>129741</v>
      </c>
      <c r="F35385" s="35">
        <v>17.309999999999999</v>
      </c>
      <c r="G35385" s="34" t="s">
        <v>364</v>
      </c>
    </row>
    <row r="35386" spans="1:7">
      <c r="A35386" s="32">
        <v>2018</v>
      </c>
      <c r="B35386" s="32">
        <v>56456</v>
      </c>
      <c r="C35386" s="33" t="s">
        <v>565</v>
      </c>
      <c r="D35386" s="33" t="s">
        <v>566</v>
      </c>
      <c r="E35386" s="34">
        <v>24</v>
      </c>
      <c r="F35386" s="35">
        <v>5.8</v>
      </c>
      <c r="G35386" s="34" t="s">
        <v>364</v>
      </c>
    </row>
    <row r="35387" spans="1:7">
      <c r="A35387" s="32">
        <v>2018</v>
      </c>
      <c r="B35387" s="32">
        <v>56458</v>
      </c>
      <c r="C35387" s="33" t="s">
        <v>563</v>
      </c>
      <c r="D35387" s="33" t="s">
        <v>564</v>
      </c>
      <c r="E35387" s="34">
        <v>2769329</v>
      </c>
      <c r="F35387" s="35">
        <v>1.024</v>
      </c>
      <c r="G35387" s="34" t="s">
        <v>364</v>
      </c>
    </row>
    <row r="35388" spans="1:7">
      <c r="A35388" s="32">
        <v>2018</v>
      </c>
      <c r="B35388" s="32">
        <v>56467</v>
      </c>
      <c r="C35388" s="33" t="s">
        <v>563</v>
      </c>
      <c r="D35388" s="33" t="s">
        <v>564</v>
      </c>
      <c r="E35388" s="34">
        <v>838703</v>
      </c>
      <c r="F35388" s="35">
        <v>1.0389999999999999</v>
      </c>
      <c r="G35388" s="34" t="s">
        <v>364</v>
      </c>
    </row>
    <row r="35389" spans="1:7">
      <c r="A35389" s="32">
        <v>2018</v>
      </c>
      <c r="B35389" s="32">
        <v>56476</v>
      </c>
      <c r="C35389" s="33" t="s">
        <v>563</v>
      </c>
      <c r="D35389" s="33" t="s">
        <v>564</v>
      </c>
      <c r="E35389" s="34">
        <v>2116532</v>
      </c>
      <c r="F35389" s="35">
        <v>1.036</v>
      </c>
      <c r="G35389" s="34">
        <v>699</v>
      </c>
    </row>
    <row r="35390" spans="1:7">
      <c r="A35390" s="32">
        <v>2018</v>
      </c>
      <c r="B35390" s="32">
        <v>56502</v>
      </c>
      <c r="C35390" s="33" t="s">
        <v>563</v>
      </c>
      <c r="D35390" s="33" t="s">
        <v>564</v>
      </c>
      <c r="E35390" s="34">
        <v>78481</v>
      </c>
      <c r="F35390" s="35">
        <v>1.06</v>
      </c>
      <c r="G35390" s="34">
        <v>1035.7</v>
      </c>
    </row>
    <row r="35391" spans="1:7">
      <c r="A35391" s="32">
        <v>2018</v>
      </c>
      <c r="B35391" s="32">
        <v>56505</v>
      </c>
      <c r="C35391" s="33" t="s">
        <v>563</v>
      </c>
      <c r="D35391" s="33" t="s">
        <v>564</v>
      </c>
      <c r="E35391" s="34">
        <v>21363</v>
      </c>
      <c r="F35391" s="35">
        <v>1.05</v>
      </c>
      <c r="G35391" s="34">
        <v>477.2</v>
      </c>
    </row>
    <row r="35392" spans="1:7">
      <c r="A35392" s="32">
        <v>2018</v>
      </c>
      <c r="B35392" s="32">
        <v>56532</v>
      </c>
      <c r="C35392" s="33" t="s">
        <v>563</v>
      </c>
      <c r="D35392" s="33" t="s">
        <v>564</v>
      </c>
      <c r="E35392" s="34">
        <v>2377477</v>
      </c>
      <c r="F35392" s="35">
        <v>1.0349999999999999</v>
      </c>
      <c r="G35392" s="34">
        <v>699</v>
      </c>
    </row>
    <row r="35393" spans="1:7">
      <c r="A35393" s="32">
        <v>2018</v>
      </c>
      <c r="B35393" s="32">
        <v>56564</v>
      </c>
      <c r="C35393" s="33" t="s">
        <v>363</v>
      </c>
      <c r="D35393" s="33" t="s">
        <v>354</v>
      </c>
      <c r="E35393" s="34">
        <v>16260</v>
      </c>
      <c r="F35393" s="35">
        <v>17.138000000000002</v>
      </c>
      <c r="G35393" s="34">
        <v>218.6</v>
      </c>
    </row>
    <row r="35394" spans="1:7">
      <c r="A35394" s="32">
        <v>2018</v>
      </c>
      <c r="B35394" s="32">
        <v>56564</v>
      </c>
      <c r="C35394" s="33" t="s">
        <v>363</v>
      </c>
      <c r="D35394" s="33" t="s">
        <v>354</v>
      </c>
      <c r="E35394" s="34">
        <v>49184</v>
      </c>
      <c r="F35394" s="35">
        <v>17.212</v>
      </c>
      <c r="G35394" s="34">
        <v>222.9</v>
      </c>
    </row>
    <row r="35395" spans="1:7">
      <c r="A35395" s="32">
        <v>2018</v>
      </c>
      <c r="B35395" s="32">
        <v>56564</v>
      </c>
      <c r="C35395" s="33" t="s">
        <v>563</v>
      </c>
      <c r="D35395" s="33" t="s">
        <v>564</v>
      </c>
      <c r="E35395" s="34">
        <v>762</v>
      </c>
      <c r="F35395" s="35">
        <v>1.0469999999999999</v>
      </c>
      <c r="G35395" s="34">
        <v>310.5</v>
      </c>
    </row>
    <row r="35396" spans="1:7">
      <c r="A35396" s="32">
        <v>2018</v>
      </c>
      <c r="B35396" s="32">
        <v>56564</v>
      </c>
      <c r="C35396" s="33" t="s">
        <v>363</v>
      </c>
      <c r="D35396" s="33" t="s">
        <v>354</v>
      </c>
      <c r="E35396" s="34">
        <v>98603</v>
      </c>
      <c r="F35396" s="35">
        <v>17.23</v>
      </c>
      <c r="G35396" s="34">
        <v>210.8</v>
      </c>
    </row>
    <row r="35397" spans="1:7">
      <c r="A35397" s="32">
        <v>2018</v>
      </c>
      <c r="B35397" s="32">
        <v>56564</v>
      </c>
      <c r="C35397" s="33" t="s">
        <v>363</v>
      </c>
      <c r="D35397" s="33" t="s">
        <v>354</v>
      </c>
      <c r="E35397" s="34">
        <v>48103</v>
      </c>
      <c r="F35397" s="35">
        <v>17.262</v>
      </c>
      <c r="G35397" s="34">
        <v>217</v>
      </c>
    </row>
    <row r="35398" spans="1:7">
      <c r="A35398" s="32">
        <v>2018</v>
      </c>
      <c r="B35398" s="32">
        <v>56565</v>
      </c>
      <c r="C35398" s="33" t="s">
        <v>563</v>
      </c>
      <c r="D35398" s="33" t="s">
        <v>564</v>
      </c>
      <c r="E35398" s="34">
        <v>96544</v>
      </c>
      <c r="F35398" s="35">
        <v>1.0149999999999999</v>
      </c>
      <c r="G35398" s="34">
        <v>325.39999999999998</v>
      </c>
    </row>
    <row r="35399" spans="1:7">
      <c r="A35399" s="32">
        <v>2018</v>
      </c>
      <c r="B35399" s="32">
        <v>56565</v>
      </c>
      <c r="C35399" s="33" t="s">
        <v>563</v>
      </c>
      <c r="D35399" s="33" t="s">
        <v>564</v>
      </c>
      <c r="E35399" s="34">
        <v>52093</v>
      </c>
      <c r="F35399" s="35">
        <v>1.014</v>
      </c>
      <c r="G35399" s="34">
        <v>503.6</v>
      </c>
    </row>
    <row r="35400" spans="1:7">
      <c r="A35400" s="32">
        <v>2018</v>
      </c>
      <c r="B35400" s="32">
        <v>56565</v>
      </c>
      <c r="C35400" s="33" t="s">
        <v>563</v>
      </c>
      <c r="D35400" s="33" t="s">
        <v>564</v>
      </c>
      <c r="E35400" s="34">
        <v>66210</v>
      </c>
      <c r="F35400" s="35">
        <v>1.02</v>
      </c>
      <c r="G35400" s="34">
        <v>433.5</v>
      </c>
    </row>
    <row r="35401" spans="1:7">
      <c r="A35401" s="32">
        <v>2018</v>
      </c>
      <c r="B35401" s="32">
        <v>56565</v>
      </c>
      <c r="C35401" s="33" t="s">
        <v>563</v>
      </c>
      <c r="D35401" s="33" t="s">
        <v>564</v>
      </c>
      <c r="E35401" s="34">
        <v>77378</v>
      </c>
      <c r="F35401" s="35">
        <v>1.016</v>
      </c>
      <c r="G35401" s="34">
        <v>450</v>
      </c>
    </row>
    <row r="35402" spans="1:7">
      <c r="A35402" s="32">
        <v>2018</v>
      </c>
      <c r="B35402" s="32">
        <v>56565</v>
      </c>
      <c r="C35402" s="33" t="s">
        <v>563</v>
      </c>
      <c r="D35402" s="33" t="s">
        <v>564</v>
      </c>
      <c r="E35402" s="34">
        <v>15296</v>
      </c>
      <c r="F35402" s="35">
        <v>1.016</v>
      </c>
      <c r="G35402" s="34">
        <v>511.6</v>
      </c>
    </row>
    <row r="35403" spans="1:7">
      <c r="A35403" s="32">
        <v>2018</v>
      </c>
      <c r="B35403" s="32">
        <v>56565</v>
      </c>
      <c r="C35403" s="33" t="s">
        <v>563</v>
      </c>
      <c r="D35403" s="33" t="s">
        <v>564</v>
      </c>
      <c r="E35403" s="34">
        <v>15098</v>
      </c>
      <c r="F35403" s="35">
        <v>1.014</v>
      </c>
      <c r="G35403" s="34">
        <v>470.7</v>
      </c>
    </row>
    <row r="35404" spans="1:7">
      <c r="A35404" s="32">
        <v>2018</v>
      </c>
      <c r="B35404" s="32">
        <v>56565</v>
      </c>
      <c r="C35404" s="33" t="s">
        <v>563</v>
      </c>
      <c r="D35404" s="33" t="s">
        <v>564</v>
      </c>
      <c r="E35404" s="34">
        <v>13692</v>
      </c>
      <c r="F35404" s="35">
        <v>1.04</v>
      </c>
      <c r="G35404" s="34">
        <v>406.2</v>
      </c>
    </row>
    <row r="35405" spans="1:7">
      <c r="A35405" s="32">
        <v>2018</v>
      </c>
      <c r="B35405" s="32">
        <v>56565</v>
      </c>
      <c r="C35405" s="33" t="s">
        <v>563</v>
      </c>
      <c r="D35405" s="33" t="s">
        <v>564</v>
      </c>
      <c r="E35405" s="34">
        <v>8311</v>
      </c>
      <c r="F35405" s="35">
        <v>1.014</v>
      </c>
      <c r="G35405" s="34">
        <v>440.8</v>
      </c>
    </row>
    <row r="35406" spans="1:7">
      <c r="A35406" s="32">
        <v>2018</v>
      </c>
      <c r="B35406" s="32">
        <v>56565</v>
      </c>
      <c r="C35406" s="33" t="s">
        <v>563</v>
      </c>
      <c r="D35406" s="33" t="s">
        <v>564</v>
      </c>
      <c r="E35406" s="34">
        <v>254794</v>
      </c>
      <c r="F35406" s="35">
        <v>1.0149999999999999</v>
      </c>
      <c r="G35406" s="34">
        <v>500.3</v>
      </c>
    </row>
    <row r="35407" spans="1:7">
      <c r="A35407" s="32">
        <v>2018</v>
      </c>
      <c r="B35407" s="32">
        <v>56565</v>
      </c>
      <c r="C35407" s="33" t="s">
        <v>563</v>
      </c>
      <c r="D35407" s="33" t="s">
        <v>564</v>
      </c>
      <c r="E35407" s="34">
        <v>3325</v>
      </c>
      <c r="F35407" s="35">
        <v>1.014</v>
      </c>
      <c r="G35407" s="34">
        <v>508.1</v>
      </c>
    </row>
    <row r="35408" spans="1:7">
      <c r="A35408" s="32">
        <v>2018</v>
      </c>
      <c r="B35408" s="32">
        <v>56565</v>
      </c>
      <c r="C35408" s="33" t="s">
        <v>563</v>
      </c>
      <c r="D35408" s="33" t="s">
        <v>564</v>
      </c>
      <c r="E35408" s="34">
        <v>3246</v>
      </c>
      <c r="F35408" s="35">
        <v>1.022</v>
      </c>
      <c r="G35408" s="34">
        <v>512.4</v>
      </c>
    </row>
    <row r="35409" spans="1:7">
      <c r="A35409" s="32">
        <v>2018</v>
      </c>
      <c r="B35409" s="32">
        <v>56565</v>
      </c>
      <c r="C35409" s="33" t="s">
        <v>563</v>
      </c>
      <c r="D35409" s="33" t="s">
        <v>564</v>
      </c>
      <c r="E35409" s="34">
        <v>3113</v>
      </c>
      <c r="F35409" s="35">
        <v>1.022</v>
      </c>
      <c r="G35409" s="34">
        <v>513.1</v>
      </c>
    </row>
    <row r="35410" spans="1:7">
      <c r="A35410" s="32">
        <v>2018</v>
      </c>
      <c r="B35410" s="32">
        <v>56565</v>
      </c>
      <c r="C35410" s="33" t="s">
        <v>563</v>
      </c>
      <c r="D35410" s="33" t="s">
        <v>564</v>
      </c>
      <c r="E35410" s="34">
        <v>311</v>
      </c>
      <c r="F35410" s="35">
        <v>1.022</v>
      </c>
      <c r="G35410" s="34">
        <v>527.9</v>
      </c>
    </row>
    <row r="35411" spans="1:7">
      <c r="A35411" s="32">
        <v>2018</v>
      </c>
      <c r="B35411" s="32">
        <v>56565</v>
      </c>
      <c r="C35411" s="33" t="s">
        <v>563</v>
      </c>
      <c r="D35411" s="33" t="s">
        <v>564</v>
      </c>
      <c r="E35411" s="34">
        <v>3472</v>
      </c>
      <c r="F35411" s="35">
        <v>1.0129999999999999</v>
      </c>
      <c r="G35411" s="34">
        <v>504.4</v>
      </c>
    </row>
    <row r="35412" spans="1:7">
      <c r="A35412" s="32">
        <v>2018</v>
      </c>
      <c r="B35412" s="32">
        <v>56565</v>
      </c>
      <c r="C35412" s="33" t="s">
        <v>563</v>
      </c>
      <c r="D35412" s="33" t="s">
        <v>564</v>
      </c>
      <c r="E35412" s="34">
        <v>111569</v>
      </c>
      <c r="F35412" s="35">
        <v>1.0389999999999999</v>
      </c>
      <c r="G35412" s="34">
        <v>531.5</v>
      </c>
    </row>
    <row r="35413" spans="1:7">
      <c r="A35413" s="32">
        <v>2018</v>
      </c>
      <c r="B35413" s="32">
        <v>56565</v>
      </c>
      <c r="C35413" s="33" t="s">
        <v>563</v>
      </c>
      <c r="D35413" s="33" t="s">
        <v>564</v>
      </c>
      <c r="E35413" s="34">
        <v>102781</v>
      </c>
      <c r="F35413" s="35">
        <v>1.016</v>
      </c>
      <c r="G35413" s="34">
        <v>494.3</v>
      </c>
    </row>
    <row r="35414" spans="1:7">
      <c r="A35414" s="32">
        <v>2018</v>
      </c>
      <c r="B35414" s="32">
        <v>56596</v>
      </c>
      <c r="C35414" s="33" t="s">
        <v>363</v>
      </c>
      <c r="D35414" s="33" t="s">
        <v>354</v>
      </c>
      <c r="E35414" s="34">
        <v>56321</v>
      </c>
      <c r="F35414" s="35">
        <v>16.11</v>
      </c>
      <c r="G35414" s="34">
        <v>80.900000000000006</v>
      </c>
    </row>
    <row r="35415" spans="1:7">
      <c r="A35415" s="32">
        <v>2018</v>
      </c>
      <c r="B35415" s="32">
        <v>56596</v>
      </c>
      <c r="C35415" s="33" t="s">
        <v>563</v>
      </c>
      <c r="D35415" s="33" t="s">
        <v>564</v>
      </c>
      <c r="E35415" s="34">
        <v>1</v>
      </c>
      <c r="F35415" s="35">
        <v>1.06</v>
      </c>
      <c r="G35415" s="34">
        <v>808.8</v>
      </c>
    </row>
    <row r="35416" spans="1:7">
      <c r="A35416" s="32">
        <v>2018</v>
      </c>
      <c r="B35416" s="32">
        <v>56609</v>
      </c>
      <c r="C35416" s="33" t="s">
        <v>363</v>
      </c>
      <c r="D35416" s="33" t="s">
        <v>354</v>
      </c>
      <c r="E35416" s="34">
        <v>167986</v>
      </c>
      <c r="F35416" s="35">
        <v>16.062000000000001</v>
      </c>
      <c r="G35416" s="34">
        <v>65.599999999999994</v>
      </c>
    </row>
    <row r="35417" spans="1:7">
      <c r="A35417" s="32">
        <v>2018</v>
      </c>
      <c r="B35417" s="32">
        <v>56610</v>
      </c>
      <c r="C35417" s="33" t="s">
        <v>563</v>
      </c>
      <c r="D35417" s="33" t="s">
        <v>564</v>
      </c>
      <c r="E35417" s="34">
        <v>359123</v>
      </c>
      <c r="F35417" s="35">
        <v>1.0840000000000001</v>
      </c>
      <c r="G35417" s="34">
        <v>382.8</v>
      </c>
    </row>
    <row r="35418" spans="1:7">
      <c r="A35418" s="32">
        <v>2018</v>
      </c>
      <c r="B35418" s="32">
        <v>56611</v>
      </c>
      <c r="C35418" s="33" t="s">
        <v>363</v>
      </c>
      <c r="D35418" s="33" t="s">
        <v>354</v>
      </c>
      <c r="E35418" s="34">
        <v>72864</v>
      </c>
      <c r="F35418" s="35">
        <v>17.010000000000002</v>
      </c>
      <c r="G35418" s="34" t="s">
        <v>364</v>
      </c>
    </row>
    <row r="35419" spans="1:7">
      <c r="A35419" s="32">
        <v>2018</v>
      </c>
      <c r="B35419" s="32">
        <v>56611</v>
      </c>
      <c r="C35419" s="33" t="s">
        <v>363</v>
      </c>
      <c r="D35419" s="33" t="s">
        <v>354</v>
      </c>
      <c r="E35419" s="34">
        <v>90240</v>
      </c>
      <c r="F35419" s="35">
        <v>18</v>
      </c>
      <c r="G35419" s="34" t="s">
        <v>364</v>
      </c>
    </row>
    <row r="35420" spans="1:7">
      <c r="A35420" s="32">
        <v>2018</v>
      </c>
      <c r="B35420" s="32">
        <v>56611</v>
      </c>
      <c r="C35420" s="33" t="s">
        <v>363</v>
      </c>
      <c r="D35420" s="33" t="s">
        <v>354</v>
      </c>
      <c r="E35420" s="34">
        <v>181309</v>
      </c>
      <c r="F35420" s="35">
        <v>17.13</v>
      </c>
      <c r="G35420" s="34" t="s">
        <v>364</v>
      </c>
    </row>
    <row r="35421" spans="1:7">
      <c r="A35421" s="32">
        <v>2018</v>
      </c>
      <c r="B35421" s="32">
        <v>56671</v>
      </c>
      <c r="C35421" s="33" t="s">
        <v>353</v>
      </c>
      <c r="D35421" s="33" t="s">
        <v>354</v>
      </c>
      <c r="E35421" s="34">
        <v>162272</v>
      </c>
      <c r="F35421" s="35">
        <v>25.73</v>
      </c>
      <c r="G35421" s="34" t="s">
        <v>364</v>
      </c>
    </row>
    <row r="35422" spans="1:7">
      <c r="A35422" s="32">
        <v>2018</v>
      </c>
      <c r="B35422" s="32">
        <v>56671</v>
      </c>
      <c r="C35422" s="33" t="s">
        <v>563</v>
      </c>
      <c r="D35422" s="33" t="s">
        <v>564</v>
      </c>
      <c r="E35422" s="34">
        <v>2365</v>
      </c>
      <c r="F35422" s="35">
        <v>1.06</v>
      </c>
      <c r="G35422" s="34" t="s">
        <v>364</v>
      </c>
    </row>
    <row r="35423" spans="1:7">
      <c r="A35423" s="32">
        <v>2018</v>
      </c>
      <c r="B35423" s="32">
        <v>56671</v>
      </c>
      <c r="C35423" s="33" t="s">
        <v>563</v>
      </c>
      <c r="D35423" s="33" t="s">
        <v>564</v>
      </c>
      <c r="E35423" s="34">
        <v>9259</v>
      </c>
      <c r="F35423" s="35">
        <v>1.06</v>
      </c>
      <c r="G35423" s="34" t="s">
        <v>364</v>
      </c>
    </row>
    <row r="35424" spans="1:7">
      <c r="A35424" s="32">
        <v>2018</v>
      </c>
      <c r="B35424" s="32">
        <v>56674</v>
      </c>
      <c r="C35424" s="33" t="s">
        <v>563</v>
      </c>
      <c r="D35424" s="33" t="s">
        <v>564</v>
      </c>
      <c r="E35424" s="34">
        <v>7902</v>
      </c>
      <c r="F35424" s="35">
        <v>1.03</v>
      </c>
      <c r="G35424" s="34">
        <v>360.6</v>
      </c>
    </row>
    <row r="35425" spans="1:7">
      <c r="A35425" s="32">
        <v>2018</v>
      </c>
      <c r="B35425" s="32">
        <v>56674</v>
      </c>
      <c r="C35425" s="33" t="s">
        <v>563</v>
      </c>
      <c r="D35425" s="33" t="s">
        <v>564</v>
      </c>
      <c r="E35425" s="34">
        <v>3317</v>
      </c>
      <c r="F35425" s="35">
        <v>1.03</v>
      </c>
      <c r="G35425" s="34">
        <v>406.2</v>
      </c>
    </row>
    <row r="35426" spans="1:7">
      <c r="A35426" s="32">
        <v>2018</v>
      </c>
      <c r="B35426" s="32">
        <v>56674</v>
      </c>
      <c r="C35426" s="33" t="s">
        <v>563</v>
      </c>
      <c r="D35426" s="33" t="s">
        <v>564</v>
      </c>
      <c r="E35426" s="34">
        <v>19052</v>
      </c>
      <c r="F35426" s="35">
        <v>1.03</v>
      </c>
      <c r="G35426" s="34">
        <v>388.9</v>
      </c>
    </row>
    <row r="35427" spans="1:7">
      <c r="A35427" s="32">
        <v>2018</v>
      </c>
      <c r="B35427" s="32">
        <v>56708</v>
      </c>
      <c r="C35427" s="33" t="s">
        <v>563</v>
      </c>
      <c r="D35427" s="33" t="s">
        <v>564</v>
      </c>
      <c r="E35427" s="34">
        <v>495756</v>
      </c>
      <c r="F35427" s="35">
        <v>1.028</v>
      </c>
      <c r="G35427" s="34" t="s">
        <v>364</v>
      </c>
    </row>
    <row r="35428" spans="1:7">
      <c r="A35428" s="32">
        <v>2018</v>
      </c>
      <c r="B35428" s="32">
        <v>56786</v>
      </c>
      <c r="C35428" s="33" t="s">
        <v>362</v>
      </c>
      <c r="D35428" s="33" t="s">
        <v>354</v>
      </c>
      <c r="E35428" s="34">
        <v>25385</v>
      </c>
      <c r="F35428" s="35">
        <v>14.2</v>
      </c>
      <c r="G35428" s="34">
        <v>229.3</v>
      </c>
    </row>
    <row r="35429" spans="1:7">
      <c r="A35429" s="32">
        <v>2018</v>
      </c>
      <c r="B35429" s="32">
        <v>56786</v>
      </c>
      <c r="C35429" s="33" t="s">
        <v>563</v>
      </c>
      <c r="D35429" s="33" t="s">
        <v>564</v>
      </c>
      <c r="E35429" s="34">
        <v>40566</v>
      </c>
      <c r="F35429" s="35">
        <v>1</v>
      </c>
      <c r="G35429" s="34">
        <v>369.7</v>
      </c>
    </row>
    <row r="35430" spans="1:7">
      <c r="A35430" s="32">
        <v>2018</v>
      </c>
      <c r="B35430" s="32">
        <v>56798</v>
      </c>
      <c r="C35430" s="33" t="s">
        <v>563</v>
      </c>
      <c r="D35430" s="33" t="s">
        <v>564</v>
      </c>
      <c r="E35430" s="34">
        <v>1349918</v>
      </c>
      <c r="F35430" s="35">
        <v>1.0289999999999999</v>
      </c>
      <c r="G35430" s="34" t="s">
        <v>364</v>
      </c>
    </row>
    <row r="35431" spans="1:7">
      <c r="A35431" s="32">
        <v>2018</v>
      </c>
      <c r="B35431" s="32">
        <v>56799</v>
      </c>
      <c r="C35431" s="33" t="s">
        <v>565</v>
      </c>
      <c r="D35431" s="33" t="s">
        <v>566</v>
      </c>
      <c r="E35431" s="34">
        <v>515</v>
      </c>
      <c r="F35431" s="35">
        <v>5.8339999999999996</v>
      </c>
      <c r="G35431" s="34">
        <v>1445</v>
      </c>
    </row>
    <row r="35432" spans="1:7">
      <c r="A35432" s="32">
        <v>2018</v>
      </c>
      <c r="B35432" s="32">
        <v>56799</v>
      </c>
      <c r="C35432" s="33" t="s">
        <v>565</v>
      </c>
      <c r="D35432" s="33" t="s">
        <v>566</v>
      </c>
      <c r="E35432" s="34">
        <v>657</v>
      </c>
      <c r="F35432" s="35">
        <v>5.8390000000000004</v>
      </c>
      <c r="G35432" s="34">
        <v>1516.1</v>
      </c>
    </row>
    <row r="35433" spans="1:7">
      <c r="A35433" s="32">
        <v>2018</v>
      </c>
      <c r="B35433" s="32">
        <v>56799</v>
      </c>
      <c r="C35433" s="33" t="s">
        <v>563</v>
      </c>
      <c r="D35433" s="33" t="s">
        <v>564</v>
      </c>
      <c r="E35433" s="34">
        <v>240802</v>
      </c>
      <c r="F35433" s="35">
        <v>1.042</v>
      </c>
      <c r="G35433" s="34">
        <v>973</v>
      </c>
    </row>
    <row r="35434" spans="1:7">
      <c r="A35434" s="32">
        <v>2018</v>
      </c>
      <c r="B35434" s="32">
        <v>56803</v>
      </c>
      <c r="C35434" s="33" t="s">
        <v>563</v>
      </c>
      <c r="D35434" s="33" t="s">
        <v>564</v>
      </c>
      <c r="E35434" s="34">
        <v>516800</v>
      </c>
      <c r="F35434" s="35">
        <v>1.0369999999999999</v>
      </c>
      <c r="G35434" s="34" t="s">
        <v>364</v>
      </c>
    </row>
    <row r="35435" spans="1:7">
      <c r="A35435" s="32">
        <v>2018</v>
      </c>
      <c r="B35435" s="32">
        <v>56806</v>
      </c>
      <c r="C35435" s="33" t="s">
        <v>563</v>
      </c>
      <c r="D35435" s="33" t="s">
        <v>564</v>
      </c>
      <c r="E35435" s="34">
        <v>10325</v>
      </c>
      <c r="F35435" s="35">
        <v>1.03</v>
      </c>
      <c r="G35435" s="34" t="s">
        <v>364</v>
      </c>
    </row>
    <row r="35436" spans="1:7">
      <c r="A35436" s="32">
        <v>2018</v>
      </c>
      <c r="B35436" s="32">
        <v>56807</v>
      </c>
      <c r="C35436" s="33" t="s">
        <v>563</v>
      </c>
      <c r="D35436" s="33" t="s">
        <v>564</v>
      </c>
      <c r="E35436" s="34">
        <v>2228837</v>
      </c>
      <c r="F35436" s="35">
        <v>1.0369999999999999</v>
      </c>
      <c r="G35436" s="34">
        <v>535.4</v>
      </c>
    </row>
    <row r="35437" spans="1:7">
      <c r="A35437" s="32">
        <v>2018</v>
      </c>
      <c r="B35437" s="32">
        <v>56808</v>
      </c>
      <c r="C35437" s="33" t="s">
        <v>353</v>
      </c>
      <c r="D35437" s="33" t="s">
        <v>354</v>
      </c>
      <c r="E35437" s="34">
        <v>170513</v>
      </c>
      <c r="F35437" s="35">
        <v>15.928000000000001</v>
      </c>
      <c r="G35437" s="34">
        <v>255.4</v>
      </c>
    </row>
    <row r="35438" spans="1:7">
      <c r="A35438" s="32">
        <v>2018</v>
      </c>
      <c r="B35438" s="32">
        <v>56846</v>
      </c>
      <c r="C35438" s="33" t="s">
        <v>563</v>
      </c>
      <c r="D35438" s="33" t="s">
        <v>564</v>
      </c>
      <c r="E35438" s="34">
        <v>1981248</v>
      </c>
      <c r="F35438" s="35">
        <v>0.998</v>
      </c>
      <c r="G35438" s="34" t="s">
        <v>364</v>
      </c>
    </row>
    <row r="35439" spans="1:7">
      <c r="A35439" s="32">
        <v>2018</v>
      </c>
      <c r="B35439" s="32">
        <v>56908</v>
      </c>
      <c r="C35439" s="33" t="s">
        <v>563</v>
      </c>
      <c r="D35439" s="33" t="s">
        <v>564</v>
      </c>
      <c r="E35439" s="34">
        <v>336156</v>
      </c>
      <c r="F35439" s="35">
        <v>1.04</v>
      </c>
      <c r="G35439" s="34">
        <v>113.9</v>
      </c>
    </row>
    <row r="35440" spans="1:7">
      <c r="A35440" s="32">
        <v>2018</v>
      </c>
      <c r="B35440" s="32">
        <v>56940</v>
      </c>
      <c r="C35440" s="33" t="s">
        <v>563</v>
      </c>
      <c r="D35440" s="33" t="s">
        <v>564</v>
      </c>
      <c r="E35440" s="34">
        <v>2738653</v>
      </c>
      <c r="F35440" s="35">
        <v>1.026</v>
      </c>
      <c r="G35440" s="34" t="s">
        <v>364</v>
      </c>
    </row>
    <row r="35441" spans="1:7">
      <c r="A35441" s="32">
        <v>2018</v>
      </c>
      <c r="B35441" s="32">
        <v>56948</v>
      </c>
      <c r="C35441" s="33" t="s">
        <v>563</v>
      </c>
      <c r="D35441" s="33" t="s">
        <v>564</v>
      </c>
      <c r="E35441" s="34">
        <v>109426</v>
      </c>
      <c r="F35441" s="35">
        <v>1.05</v>
      </c>
      <c r="G35441" s="34" t="s">
        <v>364</v>
      </c>
    </row>
    <row r="35442" spans="1:7">
      <c r="A35442" s="32">
        <v>2018</v>
      </c>
      <c r="B35442" s="32">
        <v>56963</v>
      </c>
      <c r="C35442" s="33" t="s">
        <v>563</v>
      </c>
      <c r="D35442" s="33" t="s">
        <v>564</v>
      </c>
      <c r="E35442" s="34">
        <v>2605769</v>
      </c>
      <c r="F35442" s="35">
        <v>1.04</v>
      </c>
      <c r="G35442" s="34" t="s">
        <v>364</v>
      </c>
    </row>
    <row r="35443" spans="1:7">
      <c r="A35443" s="32">
        <v>2018</v>
      </c>
      <c r="B35443" s="32">
        <v>56964</v>
      </c>
      <c r="C35443" s="33" t="s">
        <v>563</v>
      </c>
      <c r="D35443" s="33" t="s">
        <v>564</v>
      </c>
      <c r="E35443" s="34">
        <v>47046</v>
      </c>
      <c r="F35443" s="35">
        <v>1.034</v>
      </c>
      <c r="G35443" s="34" t="s">
        <v>364</v>
      </c>
    </row>
    <row r="35444" spans="1:7">
      <c r="A35444" s="32">
        <v>2018</v>
      </c>
      <c r="B35444" s="32">
        <v>56964</v>
      </c>
      <c r="C35444" s="33" t="s">
        <v>563</v>
      </c>
      <c r="D35444" s="33" t="s">
        <v>564</v>
      </c>
      <c r="E35444" s="34">
        <v>75057</v>
      </c>
      <c r="F35444" s="35">
        <v>1.0529999999999999</v>
      </c>
      <c r="G35444" s="34" t="s">
        <v>364</v>
      </c>
    </row>
    <row r="35445" spans="1:7">
      <c r="A35445" s="32">
        <v>2018</v>
      </c>
      <c r="B35445" s="32">
        <v>56998</v>
      </c>
      <c r="C35445" s="33" t="s">
        <v>563</v>
      </c>
      <c r="D35445" s="33" t="s">
        <v>564</v>
      </c>
      <c r="E35445" s="34">
        <v>636276</v>
      </c>
      <c r="F35445" s="35">
        <v>1.1299999999999999</v>
      </c>
      <c r="G35445" s="34" t="s">
        <v>364</v>
      </c>
    </row>
    <row r="35446" spans="1:7">
      <c r="A35446" s="32">
        <v>2018</v>
      </c>
      <c r="B35446" s="32">
        <v>57027</v>
      </c>
      <c r="C35446" s="33" t="s">
        <v>563</v>
      </c>
      <c r="D35446" s="33" t="s">
        <v>564</v>
      </c>
      <c r="E35446" s="34">
        <v>118835</v>
      </c>
      <c r="F35446" s="35">
        <v>1.0209999999999999</v>
      </c>
      <c r="G35446" s="34">
        <v>779</v>
      </c>
    </row>
    <row r="35447" spans="1:7">
      <c r="A35447" s="32">
        <v>2018</v>
      </c>
      <c r="B35447" s="32">
        <v>57028</v>
      </c>
      <c r="C35447" s="33" t="s">
        <v>563</v>
      </c>
      <c r="D35447" s="33" t="s">
        <v>564</v>
      </c>
      <c r="E35447" s="34">
        <v>500</v>
      </c>
      <c r="F35447" s="35">
        <v>1</v>
      </c>
      <c r="G35447" s="34">
        <v>714.9</v>
      </c>
    </row>
    <row r="35448" spans="1:7">
      <c r="A35448" s="32">
        <v>2018</v>
      </c>
      <c r="B35448" s="32">
        <v>57028</v>
      </c>
      <c r="C35448" s="33" t="s">
        <v>563</v>
      </c>
      <c r="D35448" s="33" t="s">
        <v>564</v>
      </c>
      <c r="E35448" s="34">
        <v>13747</v>
      </c>
      <c r="F35448" s="35">
        <v>1</v>
      </c>
      <c r="G35448" s="34">
        <v>186.3</v>
      </c>
    </row>
    <row r="35449" spans="1:7">
      <c r="A35449" s="32">
        <v>2018</v>
      </c>
      <c r="B35449" s="32">
        <v>57028</v>
      </c>
      <c r="C35449" s="33" t="s">
        <v>563</v>
      </c>
      <c r="D35449" s="33" t="s">
        <v>564</v>
      </c>
      <c r="E35449" s="34">
        <v>1384059</v>
      </c>
      <c r="F35449" s="35">
        <v>1</v>
      </c>
      <c r="G35449" s="34">
        <v>546.79999999999995</v>
      </c>
    </row>
    <row r="35450" spans="1:7">
      <c r="A35450" s="32">
        <v>2018</v>
      </c>
      <c r="B35450" s="32">
        <v>57029</v>
      </c>
      <c r="C35450" s="33" t="s">
        <v>565</v>
      </c>
      <c r="D35450" s="33" t="s">
        <v>566</v>
      </c>
      <c r="E35450" s="34">
        <v>436</v>
      </c>
      <c r="F35450" s="35">
        <v>5.8170000000000002</v>
      </c>
      <c r="G35450" s="34" t="s">
        <v>364</v>
      </c>
    </row>
    <row r="35451" spans="1:7">
      <c r="A35451" s="32">
        <v>2018</v>
      </c>
      <c r="B35451" s="32">
        <v>57029</v>
      </c>
      <c r="C35451" s="33" t="s">
        <v>565</v>
      </c>
      <c r="D35451" s="33" t="s">
        <v>566</v>
      </c>
      <c r="E35451" s="34">
        <v>395</v>
      </c>
      <c r="F35451" s="35">
        <v>5.8170000000000002</v>
      </c>
      <c r="G35451" s="34" t="s">
        <v>364</v>
      </c>
    </row>
    <row r="35452" spans="1:7">
      <c r="A35452" s="32">
        <v>2018</v>
      </c>
      <c r="B35452" s="32">
        <v>57029</v>
      </c>
      <c r="C35452" s="33" t="s">
        <v>565</v>
      </c>
      <c r="D35452" s="33" t="s">
        <v>566</v>
      </c>
      <c r="E35452" s="34">
        <v>1543</v>
      </c>
      <c r="F35452" s="35">
        <v>5.8170000000000002</v>
      </c>
      <c r="G35452" s="34" t="s">
        <v>364</v>
      </c>
    </row>
    <row r="35453" spans="1:7">
      <c r="A35453" s="32">
        <v>2018</v>
      </c>
      <c r="B35453" s="32">
        <v>57029</v>
      </c>
      <c r="C35453" s="33" t="s">
        <v>563</v>
      </c>
      <c r="D35453" s="33" t="s">
        <v>564</v>
      </c>
      <c r="E35453" s="34">
        <v>696468</v>
      </c>
      <c r="F35453" s="35">
        <v>1.0249999999999999</v>
      </c>
      <c r="G35453" s="34" t="s">
        <v>364</v>
      </c>
    </row>
    <row r="35454" spans="1:7">
      <c r="A35454" s="32">
        <v>2018</v>
      </c>
      <c r="B35454" s="32">
        <v>57036</v>
      </c>
      <c r="C35454" s="33" t="s">
        <v>563</v>
      </c>
      <c r="D35454" s="33" t="s">
        <v>564</v>
      </c>
      <c r="E35454" s="34">
        <v>4319</v>
      </c>
      <c r="F35454" s="35">
        <v>1</v>
      </c>
      <c r="G35454" s="34">
        <v>671.6</v>
      </c>
    </row>
    <row r="35455" spans="1:7">
      <c r="A35455" s="32">
        <v>2018</v>
      </c>
      <c r="B35455" s="32">
        <v>57036</v>
      </c>
      <c r="C35455" s="33" t="s">
        <v>563</v>
      </c>
      <c r="D35455" s="33" t="s">
        <v>564</v>
      </c>
      <c r="E35455" s="34">
        <v>137334</v>
      </c>
      <c r="F35455" s="35">
        <v>1</v>
      </c>
      <c r="G35455" s="34">
        <v>522.79999999999995</v>
      </c>
    </row>
    <row r="35456" spans="1:7">
      <c r="A35456" s="32">
        <v>2018</v>
      </c>
      <c r="B35456" s="32">
        <v>57036</v>
      </c>
      <c r="C35456" s="33" t="s">
        <v>563</v>
      </c>
      <c r="D35456" s="33" t="s">
        <v>564</v>
      </c>
      <c r="E35456" s="34">
        <v>625034</v>
      </c>
      <c r="F35456" s="35">
        <v>1</v>
      </c>
      <c r="G35456" s="34">
        <v>787.6</v>
      </c>
    </row>
    <row r="35457" spans="1:7">
      <c r="A35457" s="32">
        <v>2018</v>
      </c>
      <c r="B35457" s="32">
        <v>57037</v>
      </c>
      <c r="C35457" s="33" t="s">
        <v>563</v>
      </c>
      <c r="D35457" s="33" t="s">
        <v>564</v>
      </c>
      <c r="E35457" s="34">
        <v>972805</v>
      </c>
      <c r="F35457" s="35">
        <v>1.054</v>
      </c>
      <c r="G35457" s="34">
        <v>351.1</v>
      </c>
    </row>
    <row r="35458" spans="1:7">
      <c r="A35458" s="32">
        <v>2018</v>
      </c>
      <c r="B35458" s="32">
        <v>57046</v>
      </c>
      <c r="C35458" s="33" t="s">
        <v>363</v>
      </c>
      <c r="D35458" s="33" t="s">
        <v>354</v>
      </c>
      <c r="E35458" s="34">
        <v>91097</v>
      </c>
      <c r="F35458" s="35">
        <v>17.3</v>
      </c>
      <c r="G35458" s="34" t="s">
        <v>364</v>
      </c>
    </row>
    <row r="35459" spans="1:7">
      <c r="A35459" s="32">
        <v>2018</v>
      </c>
      <c r="B35459" s="32">
        <v>57267</v>
      </c>
      <c r="C35459" s="33" t="s">
        <v>563</v>
      </c>
      <c r="D35459" s="33" t="s">
        <v>564</v>
      </c>
      <c r="E35459" s="34">
        <v>64062</v>
      </c>
      <c r="F35459" s="35">
        <v>1.03</v>
      </c>
      <c r="G35459" s="34" t="s">
        <v>364</v>
      </c>
    </row>
    <row r="35460" spans="1:7">
      <c r="A35460" s="32">
        <v>2018</v>
      </c>
      <c r="B35460" s="32">
        <v>57349</v>
      </c>
      <c r="C35460" s="33" t="s">
        <v>563</v>
      </c>
      <c r="D35460" s="33" t="s">
        <v>564</v>
      </c>
      <c r="E35460" s="34">
        <v>920385</v>
      </c>
      <c r="F35460" s="35">
        <v>1.0429999999999999</v>
      </c>
      <c r="G35460" s="34" t="s">
        <v>364</v>
      </c>
    </row>
    <row r="35461" spans="1:7">
      <c r="A35461" s="32">
        <v>2018</v>
      </c>
      <c r="B35461" s="32">
        <v>57482</v>
      </c>
      <c r="C35461" s="33" t="s">
        <v>563</v>
      </c>
      <c r="D35461" s="33" t="s">
        <v>564</v>
      </c>
      <c r="E35461" s="34">
        <v>105147</v>
      </c>
      <c r="F35461" s="35">
        <v>1.042</v>
      </c>
      <c r="G35461" s="34" t="s">
        <v>364</v>
      </c>
    </row>
    <row r="35462" spans="1:7">
      <c r="A35462" s="32">
        <v>2018</v>
      </c>
      <c r="B35462" s="32">
        <v>57515</v>
      </c>
      <c r="C35462" s="33" t="s">
        <v>563</v>
      </c>
      <c r="D35462" s="33" t="s">
        <v>564</v>
      </c>
      <c r="E35462" s="34">
        <v>139397</v>
      </c>
      <c r="F35462" s="35">
        <v>1.0409999999999999</v>
      </c>
      <c r="G35462" s="34" t="s">
        <v>364</v>
      </c>
    </row>
    <row r="35463" spans="1:7">
      <c r="A35463" s="32">
        <v>2018</v>
      </c>
      <c r="B35463" s="32">
        <v>57555</v>
      </c>
      <c r="C35463" s="33" t="s">
        <v>563</v>
      </c>
      <c r="D35463" s="33" t="s">
        <v>564</v>
      </c>
      <c r="E35463" s="34">
        <v>130800</v>
      </c>
      <c r="F35463" s="35">
        <v>1.038</v>
      </c>
      <c r="G35463" s="34" t="s">
        <v>364</v>
      </c>
    </row>
    <row r="35464" spans="1:7">
      <c r="A35464" s="32">
        <v>2018</v>
      </c>
      <c r="B35464" s="32">
        <v>57664</v>
      </c>
      <c r="C35464" s="33" t="s">
        <v>563</v>
      </c>
      <c r="D35464" s="33" t="s">
        <v>564</v>
      </c>
      <c r="E35464" s="34">
        <v>32237</v>
      </c>
      <c r="F35464" s="35">
        <v>1.032</v>
      </c>
      <c r="G35464" s="34" t="s">
        <v>364</v>
      </c>
    </row>
    <row r="35465" spans="1:7">
      <c r="A35465" s="32">
        <v>2018</v>
      </c>
      <c r="B35465" s="32">
        <v>57664</v>
      </c>
      <c r="C35465" s="33" t="s">
        <v>563</v>
      </c>
      <c r="D35465" s="33" t="s">
        <v>564</v>
      </c>
      <c r="E35465" s="34">
        <v>42562</v>
      </c>
      <c r="F35465" s="35">
        <v>1.032</v>
      </c>
      <c r="G35465" s="34" t="s">
        <v>364</v>
      </c>
    </row>
    <row r="35466" spans="1:7">
      <c r="A35466" s="32">
        <v>2018</v>
      </c>
      <c r="B35466" s="32">
        <v>57664</v>
      </c>
      <c r="C35466" s="33" t="s">
        <v>563</v>
      </c>
      <c r="D35466" s="33" t="s">
        <v>564</v>
      </c>
      <c r="E35466" s="34">
        <v>94874</v>
      </c>
      <c r="F35466" s="35">
        <v>1.032</v>
      </c>
      <c r="G35466" s="34" t="s">
        <v>364</v>
      </c>
    </row>
    <row r="35467" spans="1:7">
      <c r="A35467" s="32">
        <v>2018</v>
      </c>
      <c r="B35467" s="32">
        <v>57664</v>
      </c>
      <c r="C35467" s="33" t="s">
        <v>563</v>
      </c>
      <c r="D35467" s="33" t="s">
        <v>564</v>
      </c>
      <c r="E35467" s="34">
        <v>155252</v>
      </c>
      <c r="F35467" s="35">
        <v>1.032</v>
      </c>
      <c r="G35467" s="34" t="s">
        <v>364</v>
      </c>
    </row>
    <row r="35468" spans="1:7">
      <c r="A35468" s="32">
        <v>2018</v>
      </c>
      <c r="B35468" s="32">
        <v>57664</v>
      </c>
      <c r="C35468" s="33" t="s">
        <v>563</v>
      </c>
      <c r="D35468" s="33" t="s">
        <v>564</v>
      </c>
      <c r="E35468" s="34">
        <v>160002</v>
      </c>
      <c r="F35468" s="35">
        <v>1.032</v>
      </c>
      <c r="G35468" s="34" t="s">
        <v>364</v>
      </c>
    </row>
    <row r="35469" spans="1:7">
      <c r="A35469" s="32">
        <v>2018</v>
      </c>
      <c r="B35469" s="32">
        <v>57664</v>
      </c>
      <c r="C35469" s="33" t="s">
        <v>563</v>
      </c>
      <c r="D35469" s="33" t="s">
        <v>564</v>
      </c>
      <c r="E35469" s="34">
        <v>16639</v>
      </c>
      <c r="F35469" s="35">
        <v>1.032</v>
      </c>
      <c r="G35469" s="34" t="s">
        <v>364</v>
      </c>
    </row>
    <row r="35470" spans="1:7">
      <c r="A35470" s="32">
        <v>2018</v>
      </c>
      <c r="B35470" s="32">
        <v>57664</v>
      </c>
      <c r="C35470" s="33" t="s">
        <v>563</v>
      </c>
      <c r="D35470" s="33" t="s">
        <v>564</v>
      </c>
      <c r="E35470" s="34">
        <v>173840</v>
      </c>
      <c r="F35470" s="35">
        <v>1.032</v>
      </c>
      <c r="G35470" s="34" t="s">
        <v>364</v>
      </c>
    </row>
    <row r="35471" spans="1:7">
      <c r="A35471" s="32">
        <v>2018</v>
      </c>
      <c r="B35471" s="32">
        <v>57664</v>
      </c>
      <c r="C35471" s="33" t="s">
        <v>563</v>
      </c>
      <c r="D35471" s="33" t="s">
        <v>564</v>
      </c>
      <c r="E35471" s="34">
        <v>331233</v>
      </c>
      <c r="F35471" s="35">
        <v>1.032</v>
      </c>
      <c r="G35471" s="34" t="s">
        <v>364</v>
      </c>
    </row>
    <row r="35472" spans="1:7">
      <c r="A35472" s="32">
        <v>2018</v>
      </c>
      <c r="B35472" s="32">
        <v>57664</v>
      </c>
      <c r="C35472" s="33" t="s">
        <v>563</v>
      </c>
      <c r="D35472" s="33" t="s">
        <v>564</v>
      </c>
      <c r="E35472" s="34">
        <v>588839</v>
      </c>
      <c r="F35472" s="35">
        <v>1.032</v>
      </c>
      <c r="G35472" s="34" t="s">
        <v>364</v>
      </c>
    </row>
    <row r="35473" spans="1:7">
      <c r="A35473" s="32">
        <v>2018</v>
      </c>
      <c r="B35473" s="32">
        <v>57664</v>
      </c>
      <c r="C35473" s="33" t="s">
        <v>563</v>
      </c>
      <c r="D35473" s="33" t="s">
        <v>564</v>
      </c>
      <c r="E35473" s="34">
        <v>3878</v>
      </c>
      <c r="F35473" s="35">
        <v>1.032</v>
      </c>
      <c r="G35473" s="34" t="s">
        <v>364</v>
      </c>
    </row>
    <row r="35474" spans="1:7">
      <c r="A35474" s="32">
        <v>2018</v>
      </c>
      <c r="B35474" s="32">
        <v>57664</v>
      </c>
      <c r="C35474" s="33" t="s">
        <v>563</v>
      </c>
      <c r="D35474" s="33" t="s">
        <v>564</v>
      </c>
      <c r="E35474" s="34">
        <v>10762</v>
      </c>
      <c r="F35474" s="35">
        <v>1.032</v>
      </c>
      <c r="G35474" s="34" t="s">
        <v>364</v>
      </c>
    </row>
    <row r="35475" spans="1:7">
      <c r="A35475" s="32">
        <v>2018</v>
      </c>
      <c r="B35475" s="32">
        <v>57664</v>
      </c>
      <c r="C35475" s="33" t="s">
        <v>563</v>
      </c>
      <c r="D35475" s="33" t="s">
        <v>564</v>
      </c>
      <c r="E35475" s="34">
        <v>164820</v>
      </c>
      <c r="F35475" s="35">
        <v>1.032</v>
      </c>
      <c r="G35475" s="34" t="s">
        <v>364</v>
      </c>
    </row>
    <row r="35476" spans="1:7">
      <c r="A35476" s="32">
        <v>2018</v>
      </c>
      <c r="B35476" s="32">
        <v>57703</v>
      </c>
      <c r="C35476" s="33" t="s">
        <v>563</v>
      </c>
      <c r="D35476" s="33" t="s">
        <v>564</v>
      </c>
      <c r="E35476" s="34">
        <v>143041</v>
      </c>
      <c r="F35476" s="35">
        <v>1.05</v>
      </c>
      <c r="G35476" s="34">
        <v>368.6</v>
      </c>
    </row>
    <row r="35477" spans="1:7">
      <c r="A35477" s="32">
        <v>2018</v>
      </c>
      <c r="B35477" s="32">
        <v>57794</v>
      </c>
      <c r="C35477" s="33" t="s">
        <v>563</v>
      </c>
      <c r="D35477" s="33" t="s">
        <v>564</v>
      </c>
      <c r="E35477" s="34">
        <v>2915477</v>
      </c>
      <c r="F35477" s="35">
        <v>1.0740000000000001</v>
      </c>
      <c r="G35477" s="34" t="s">
        <v>364</v>
      </c>
    </row>
    <row r="35478" spans="1:7">
      <c r="A35478" s="32">
        <v>2018</v>
      </c>
      <c r="B35478" s="32">
        <v>57839</v>
      </c>
      <c r="C35478" s="33" t="s">
        <v>563</v>
      </c>
      <c r="D35478" s="33" t="s">
        <v>564</v>
      </c>
      <c r="E35478" s="34">
        <v>2701656</v>
      </c>
      <c r="F35478" s="35">
        <v>1.03</v>
      </c>
      <c r="G35478" s="34" t="s">
        <v>364</v>
      </c>
    </row>
    <row r="35479" spans="1:7">
      <c r="A35479" s="32">
        <v>2018</v>
      </c>
      <c r="B35479" s="32">
        <v>57881</v>
      </c>
      <c r="C35479" s="33" t="s">
        <v>563</v>
      </c>
      <c r="D35479" s="33" t="s">
        <v>564</v>
      </c>
      <c r="E35479" s="34">
        <v>203247</v>
      </c>
      <c r="F35479" s="35">
        <v>1.0940000000000001</v>
      </c>
      <c r="G35479" s="34">
        <v>279</v>
      </c>
    </row>
    <row r="35480" spans="1:7">
      <c r="A35480" s="32">
        <v>2018</v>
      </c>
      <c r="B35480" s="32">
        <v>57901</v>
      </c>
      <c r="C35480" s="33" t="s">
        <v>563</v>
      </c>
      <c r="D35480" s="33" t="s">
        <v>564</v>
      </c>
      <c r="E35480" s="34">
        <v>15517</v>
      </c>
      <c r="F35480" s="35">
        <v>1.03</v>
      </c>
      <c r="G35480" s="34" t="s">
        <v>364</v>
      </c>
    </row>
    <row r="35481" spans="1:7">
      <c r="A35481" s="32">
        <v>2018</v>
      </c>
      <c r="B35481" s="32">
        <v>57943</v>
      </c>
      <c r="C35481" s="33" t="s">
        <v>563</v>
      </c>
      <c r="D35481" s="33" t="s">
        <v>564</v>
      </c>
      <c r="E35481" s="34">
        <v>302228</v>
      </c>
      <c r="F35481" s="35">
        <v>1.0569999999999999</v>
      </c>
      <c r="G35481" s="34">
        <v>279</v>
      </c>
    </row>
    <row r="35482" spans="1:7">
      <c r="A35482" s="32">
        <v>2018</v>
      </c>
      <c r="B35482" s="32">
        <v>57953</v>
      </c>
      <c r="C35482" s="33" t="s">
        <v>353</v>
      </c>
      <c r="D35482" s="33" t="s">
        <v>354</v>
      </c>
      <c r="E35482" s="34">
        <v>9062</v>
      </c>
      <c r="F35482" s="35">
        <v>22.2</v>
      </c>
      <c r="G35482" s="34" t="s">
        <v>364</v>
      </c>
    </row>
    <row r="35483" spans="1:7">
      <c r="A35483" s="32">
        <v>2018</v>
      </c>
      <c r="B35483" s="32">
        <v>57953</v>
      </c>
      <c r="C35483" s="33" t="s">
        <v>563</v>
      </c>
      <c r="D35483" s="33" t="s">
        <v>564</v>
      </c>
      <c r="E35483" s="34">
        <v>35159</v>
      </c>
      <c r="F35483" s="35">
        <v>1.036</v>
      </c>
      <c r="G35483" s="34" t="s">
        <v>364</v>
      </c>
    </row>
    <row r="35484" spans="1:7">
      <c r="A35484" s="32">
        <v>2018</v>
      </c>
      <c r="B35484" s="32">
        <v>57953</v>
      </c>
      <c r="C35484" s="33" t="s">
        <v>568</v>
      </c>
      <c r="D35484" s="33" t="s">
        <v>569</v>
      </c>
      <c r="E35484" s="34">
        <v>6432</v>
      </c>
      <c r="F35484" s="35">
        <v>27.6</v>
      </c>
      <c r="G35484" s="34" t="s">
        <v>364</v>
      </c>
    </row>
    <row r="35485" spans="1:7">
      <c r="A35485" s="32">
        <v>2018</v>
      </c>
      <c r="B35485" s="32">
        <v>57978</v>
      </c>
      <c r="C35485" s="33" t="s">
        <v>563</v>
      </c>
      <c r="D35485" s="33" t="s">
        <v>564</v>
      </c>
      <c r="E35485" s="34">
        <v>1167697</v>
      </c>
      <c r="F35485" s="35">
        <v>1.0349999999999999</v>
      </c>
      <c r="G35485" s="34">
        <v>586.6</v>
      </c>
    </row>
    <row r="35486" spans="1:7">
      <c r="A35486" s="32">
        <v>2018</v>
      </c>
      <c r="B35486" s="32">
        <v>58001</v>
      </c>
      <c r="C35486" s="33" t="s">
        <v>563</v>
      </c>
      <c r="D35486" s="33" t="s">
        <v>564</v>
      </c>
      <c r="E35486" s="34">
        <v>197641</v>
      </c>
      <c r="F35486" s="35">
        <v>1.0209999999999999</v>
      </c>
      <c r="G35486" s="34" t="s">
        <v>364</v>
      </c>
    </row>
    <row r="35487" spans="1:7">
      <c r="A35487" s="32">
        <v>2018</v>
      </c>
      <c r="B35487" s="32">
        <v>58001</v>
      </c>
      <c r="C35487" s="33" t="s">
        <v>563</v>
      </c>
      <c r="D35487" s="33" t="s">
        <v>564</v>
      </c>
      <c r="E35487" s="34">
        <v>880989</v>
      </c>
      <c r="F35487" s="35">
        <v>1.0209999999999999</v>
      </c>
      <c r="G35487" s="34" t="s">
        <v>364</v>
      </c>
    </row>
    <row r="35488" spans="1:7">
      <c r="A35488" s="32">
        <v>2018</v>
      </c>
      <c r="B35488" s="32">
        <v>58005</v>
      </c>
      <c r="C35488" s="33" t="s">
        <v>563</v>
      </c>
      <c r="D35488" s="33" t="s">
        <v>564</v>
      </c>
      <c r="E35488" s="34">
        <v>2131873</v>
      </c>
      <c r="F35488" s="35">
        <v>1.02</v>
      </c>
      <c r="G35488" s="34" t="s">
        <v>364</v>
      </c>
    </row>
    <row r="35489" spans="1:7">
      <c r="A35489" s="32">
        <v>2018</v>
      </c>
      <c r="B35489" s="32">
        <v>58079</v>
      </c>
      <c r="C35489" s="33" t="s">
        <v>563</v>
      </c>
      <c r="D35489" s="33" t="s">
        <v>564</v>
      </c>
      <c r="E35489" s="34">
        <v>2762298</v>
      </c>
      <c r="F35489" s="35">
        <v>1.036</v>
      </c>
      <c r="G35489" s="34" t="s">
        <v>364</v>
      </c>
    </row>
    <row r="35490" spans="1:7">
      <c r="A35490" s="32">
        <v>2018</v>
      </c>
      <c r="B35490" s="32">
        <v>58215</v>
      </c>
      <c r="C35490" s="33" t="s">
        <v>563</v>
      </c>
      <c r="D35490" s="33" t="s">
        <v>564</v>
      </c>
      <c r="E35490" s="34">
        <v>4179842</v>
      </c>
      <c r="F35490" s="35">
        <v>1.0369999999999999</v>
      </c>
      <c r="G35490" s="34">
        <v>528.29999999999995</v>
      </c>
    </row>
    <row r="35491" spans="1:7">
      <c r="A35491" s="32">
        <v>2018</v>
      </c>
      <c r="B35491" s="32">
        <v>58236</v>
      </c>
      <c r="C35491" s="33" t="s">
        <v>563</v>
      </c>
      <c r="D35491" s="33" t="s">
        <v>564</v>
      </c>
      <c r="E35491" s="34">
        <v>499143</v>
      </c>
      <c r="F35491" s="35">
        <v>1.0840000000000001</v>
      </c>
      <c r="G35491" s="34">
        <v>358</v>
      </c>
    </row>
    <row r="35492" spans="1:7">
      <c r="A35492" s="32">
        <v>2018</v>
      </c>
      <c r="B35492" s="32">
        <v>58236</v>
      </c>
      <c r="C35492" s="33" t="s">
        <v>563</v>
      </c>
      <c r="D35492" s="33" t="s">
        <v>564</v>
      </c>
      <c r="E35492" s="34">
        <v>8119</v>
      </c>
      <c r="F35492" s="35">
        <v>1.0840000000000001</v>
      </c>
      <c r="G35492" s="34">
        <v>428</v>
      </c>
    </row>
    <row r="35493" spans="1:7">
      <c r="A35493" s="32">
        <v>2018</v>
      </c>
      <c r="B35493" s="32">
        <v>58236</v>
      </c>
      <c r="C35493" s="33" t="s">
        <v>563</v>
      </c>
      <c r="D35493" s="33" t="s">
        <v>564</v>
      </c>
      <c r="E35493" s="34">
        <v>285978</v>
      </c>
      <c r="F35493" s="35">
        <v>1.0840000000000001</v>
      </c>
      <c r="G35493" s="34">
        <v>235</v>
      </c>
    </row>
    <row r="35494" spans="1:7">
      <c r="A35494" s="32">
        <v>2018</v>
      </c>
      <c r="B35494" s="32">
        <v>58236</v>
      </c>
      <c r="C35494" s="33" t="s">
        <v>563</v>
      </c>
      <c r="D35494" s="33" t="s">
        <v>564</v>
      </c>
      <c r="E35494" s="34">
        <v>213741</v>
      </c>
      <c r="F35494" s="35">
        <v>1.0840000000000001</v>
      </c>
      <c r="G35494" s="34">
        <v>389.4</v>
      </c>
    </row>
    <row r="35495" spans="1:7">
      <c r="A35495" s="32">
        <v>2018</v>
      </c>
      <c r="B35495" s="32">
        <v>58236</v>
      </c>
      <c r="C35495" s="33" t="s">
        <v>563</v>
      </c>
      <c r="D35495" s="33" t="s">
        <v>564</v>
      </c>
      <c r="E35495" s="34">
        <v>201451</v>
      </c>
      <c r="F35495" s="35">
        <v>1.0840000000000001</v>
      </c>
      <c r="G35495" s="34">
        <v>270.39999999999998</v>
      </c>
    </row>
    <row r="35496" spans="1:7">
      <c r="A35496" s="32">
        <v>2018</v>
      </c>
      <c r="B35496" s="32">
        <v>58236</v>
      </c>
      <c r="C35496" s="33" t="s">
        <v>563</v>
      </c>
      <c r="D35496" s="33" t="s">
        <v>564</v>
      </c>
      <c r="E35496" s="34">
        <v>2706</v>
      </c>
      <c r="F35496" s="35">
        <v>1.0840000000000001</v>
      </c>
      <c r="G35496" s="34">
        <v>430.3</v>
      </c>
    </row>
    <row r="35497" spans="1:7">
      <c r="A35497" s="32">
        <v>2018</v>
      </c>
      <c r="B35497" s="32">
        <v>58236</v>
      </c>
      <c r="C35497" s="33" t="s">
        <v>563</v>
      </c>
      <c r="D35497" s="33" t="s">
        <v>564</v>
      </c>
      <c r="E35497" s="34">
        <v>4871</v>
      </c>
      <c r="F35497" s="35">
        <v>1.0840000000000001</v>
      </c>
      <c r="G35497" s="34">
        <v>355</v>
      </c>
    </row>
    <row r="35498" spans="1:7">
      <c r="A35498" s="32">
        <v>2018</v>
      </c>
      <c r="B35498" s="32">
        <v>58236</v>
      </c>
      <c r="C35498" s="33" t="s">
        <v>563</v>
      </c>
      <c r="D35498" s="33" t="s">
        <v>564</v>
      </c>
      <c r="E35498" s="34">
        <v>5196</v>
      </c>
      <c r="F35498" s="35">
        <v>1.0840000000000001</v>
      </c>
      <c r="G35498" s="34">
        <v>320</v>
      </c>
    </row>
    <row r="35499" spans="1:7">
      <c r="A35499" s="32">
        <v>2018</v>
      </c>
      <c r="B35499" s="32">
        <v>58236</v>
      </c>
      <c r="C35499" s="33" t="s">
        <v>563</v>
      </c>
      <c r="D35499" s="33" t="s">
        <v>564</v>
      </c>
      <c r="E35499" s="34">
        <v>5412</v>
      </c>
      <c r="F35499" s="35">
        <v>1.0840000000000001</v>
      </c>
      <c r="G35499" s="34">
        <v>295</v>
      </c>
    </row>
    <row r="35500" spans="1:7">
      <c r="A35500" s="32">
        <v>2018</v>
      </c>
      <c r="B35500" s="32">
        <v>58236</v>
      </c>
      <c r="C35500" s="33" t="s">
        <v>563</v>
      </c>
      <c r="D35500" s="33" t="s">
        <v>564</v>
      </c>
      <c r="E35500" s="34">
        <v>380346</v>
      </c>
      <c r="F35500" s="35">
        <v>1.0840000000000001</v>
      </c>
      <c r="G35500" s="34">
        <v>407.6</v>
      </c>
    </row>
    <row r="35501" spans="1:7">
      <c r="A35501" s="32">
        <v>2018</v>
      </c>
      <c r="B35501" s="32">
        <v>58236</v>
      </c>
      <c r="C35501" s="33" t="s">
        <v>563</v>
      </c>
      <c r="D35501" s="33" t="s">
        <v>564</v>
      </c>
      <c r="E35501" s="34">
        <v>10284</v>
      </c>
      <c r="F35501" s="35">
        <v>1.0840000000000001</v>
      </c>
      <c r="G35501" s="34">
        <v>394.6</v>
      </c>
    </row>
    <row r="35502" spans="1:7">
      <c r="A35502" s="32">
        <v>2018</v>
      </c>
      <c r="B35502" s="32">
        <v>58236</v>
      </c>
      <c r="C35502" s="33" t="s">
        <v>563</v>
      </c>
      <c r="D35502" s="33" t="s">
        <v>564</v>
      </c>
      <c r="E35502" s="34">
        <v>10825</v>
      </c>
      <c r="F35502" s="35">
        <v>1.0840000000000001</v>
      </c>
      <c r="G35502" s="34">
        <v>430.3</v>
      </c>
    </row>
    <row r="35503" spans="1:7">
      <c r="A35503" s="32">
        <v>2018</v>
      </c>
      <c r="B35503" s="32">
        <v>58236</v>
      </c>
      <c r="C35503" s="33" t="s">
        <v>563</v>
      </c>
      <c r="D35503" s="33" t="s">
        <v>564</v>
      </c>
      <c r="E35503" s="34">
        <v>13477</v>
      </c>
      <c r="F35503" s="35">
        <v>1.0840000000000001</v>
      </c>
      <c r="G35503" s="34">
        <v>398.7</v>
      </c>
    </row>
    <row r="35504" spans="1:7">
      <c r="A35504" s="32">
        <v>2018</v>
      </c>
      <c r="B35504" s="32">
        <v>58236</v>
      </c>
      <c r="C35504" s="33" t="s">
        <v>563</v>
      </c>
      <c r="D35504" s="33" t="s">
        <v>564</v>
      </c>
      <c r="E35504" s="34">
        <v>16237</v>
      </c>
      <c r="F35504" s="35">
        <v>1.0840000000000001</v>
      </c>
      <c r="G35504" s="34">
        <v>424.5</v>
      </c>
    </row>
    <row r="35505" spans="1:7">
      <c r="A35505" s="32">
        <v>2018</v>
      </c>
      <c r="B35505" s="32">
        <v>58236</v>
      </c>
      <c r="C35505" s="33" t="s">
        <v>563</v>
      </c>
      <c r="D35505" s="33" t="s">
        <v>564</v>
      </c>
      <c r="E35505" s="34">
        <v>84109</v>
      </c>
      <c r="F35505" s="35">
        <v>1.0840000000000001</v>
      </c>
      <c r="G35505" s="34">
        <v>403.7</v>
      </c>
    </row>
    <row r="35506" spans="1:7">
      <c r="A35506" s="32">
        <v>2018</v>
      </c>
      <c r="B35506" s="32">
        <v>58236</v>
      </c>
      <c r="C35506" s="33" t="s">
        <v>563</v>
      </c>
      <c r="D35506" s="33" t="s">
        <v>564</v>
      </c>
      <c r="E35506" s="34">
        <v>107241</v>
      </c>
      <c r="F35506" s="35">
        <v>1.0840000000000001</v>
      </c>
      <c r="G35506" s="34">
        <v>296.89999999999998</v>
      </c>
    </row>
    <row r="35507" spans="1:7">
      <c r="A35507" s="32">
        <v>2018</v>
      </c>
      <c r="B35507" s="32">
        <v>58236</v>
      </c>
      <c r="C35507" s="33" t="s">
        <v>563</v>
      </c>
      <c r="D35507" s="33" t="s">
        <v>564</v>
      </c>
      <c r="E35507" s="34">
        <v>140507</v>
      </c>
      <c r="F35507" s="35">
        <v>1.0840000000000001</v>
      </c>
      <c r="G35507" s="34">
        <v>335.5</v>
      </c>
    </row>
    <row r="35508" spans="1:7">
      <c r="A35508" s="32">
        <v>2018</v>
      </c>
      <c r="B35508" s="32">
        <v>58260</v>
      </c>
      <c r="C35508" s="33" t="s">
        <v>563</v>
      </c>
      <c r="D35508" s="33" t="s">
        <v>564</v>
      </c>
      <c r="E35508" s="34">
        <v>5352719</v>
      </c>
      <c r="F35508" s="35">
        <v>1.0389999999999999</v>
      </c>
      <c r="G35508" s="34">
        <v>517</v>
      </c>
    </row>
    <row r="35509" spans="1:7">
      <c r="A35509" s="32">
        <v>2018</v>
      </c>
      <c r="B35509" s="32">
        <v>58266</v>
      </c>
      <c r="C35509" s="33" t="s">
        <v>563</v>
      </c>
      <c r="D35509" s="33" t="s">
        <v>564</v>
      </c>
      <c r="E35509" s="34">
        <v>50753</v>
      </c>
      <c r="F35509" s="35">
        <v>1.097</v>
      </c>
      <c r="G35509" s="34">
        <v>473.9</v>
      </c>
    </row>
    <row r="35510" spans="1:7">
      <c r="A35510" s="32">
        <v>2018</v>
      </c>
      <c r="B35510" s="32">
        <v>58266</v>
      </c>
      <c r="C35510" s="33" t="s">
        <v>563</v>
      </c>
      <c r="D35510" s="33" t="s">
        <v>564</v>
      </c>
      <c r="E35510" s="34">
        <v>45477</v>
      </c>
      <c r="F35510" s="35">
        <v>1.097</v>
      </c>
      <c r="G35510" s="34">
        <v>419.4</v>
      </c>
    </row>
    <row r="35511" spans="1:7">
      <c r="A35511" s="32">
        <v>2018</v>
      </c>
      <c r="B35511" s="32">
        <v>58266</v>
      </c>
      <c r="C35511" s="33" t="s">
        <v>563</v>
      </c>
      <c r="D35511" s="33" t="s">
        <v>564</v>
      </c>
      <c r="E35511" s="34">
        <v>20778</v>
      </c>
      <c r="F35511" s="35">
        <v>1.097</v>
      </c>
      <c r="G35511" s="34">
        <v>293.39999999999998</v>
      </c>
    </row>
    <row r="35512" spans="1:7">
      <c r="A35512" s="32">
        <v>2018</v>
      </c>
      <c r="B35512" s="32">
        <v>58420</v>
      </c>
      <c r="C35512" s="33" t="s">
        <v>563</v>
      </c>
      <c r="D35512" s="33" t="s">
        <v>564</v>
      </c>
      <c r="E35512" s="34">
        <v>1964018</v>
      </c>
      <c r="F35512" s="35">
        <v>1.028</v>
      </c>
      <c r="G35512" s="34" t="s">
        <v>364</v>
      </c>
    </row>
    <row r="35513" spans="1:7">
      <c r="A35513" s="32">
        <v>2018</v>
      </c>
      <c r="B35513" s="32">
        <v>58426</v>
      </c>
      <c r="C35513" s="33" t="s">
        <v>563</v>
      </c>
      <c r="D35513" s="33" t="s">
        <v>564</v>
      </c>
      <c r="E35513" s="34">
        <v>854943</v>
      </c>
      <c r="F35513" s="35">
        <v>1.03</v>
      </c>
      <c r="G35513" s="34" t="s">
        <v>364</v>
      </c>
    </row>
    <row r="35514" spans="1:7">
      <c r="A35514" s="32">
        <v>2018</v>
      </c>
      <c r="B35514" s="32">
        <v>58471</v>
      </c>
      <c r="C35514" s="33" t="s">
        <v>563</v>
      </c>
      <c r="D35514" s="33" t="s">
        <v>564</v>
      </c>
      <c r="E35514" s="34">
        <v>374388</v>
      </c>
      <c r="F35514" s="35">
        <v>1.03</v>
      </c>
      <c r="G35514" s="34" t="s">
        <v>364</v>
      </c>
    </row>
    <row r="35515" spans="1:7">
      <c r="A35515" s="32">
        <v>2018</v>
      </c>
      <c r="B35515" s="32">
        <v>58503</v>
      </c>
      <c r="C35515" s="33" t="s">
        <v>563</v>
      </c>
      <c r="D35515" s="33" t="s">
        <v>564</v>
      </c>
      <c r="E35515" s="34">
        <v>2003780</v>
      </c>
      <c r="F35515" s="35">
        <v>1.0449999999999999</v>
      </c>
      <c r="G35515" s="34">
        <v>256.60000000000002</v>
      </c>
    </row>
    <row r="35516" spans="1:7">
      <c r="A35516" s="32">
        <v>2018</v>
      </c>
      <c r="B35516" s="32">
        <v>58557</v>
      </c>
      <c r="C35516" s="33" t="s">
        <v>563</v>
      </c>
      <c r="D35516" s="33" t="s">
        <v>564</v>
      </c>
      <c r="E35516" s="34">
        <v>240020</v>
      </c>
      <c r="F35516" s="35">
        <v>1.0149999999999999</v>
      </c>
      <c r="G35516" s="34">
        <v>378.9</v>
      </c>
    </row>
    <row r="35517" spans="1:7">
      <c r="A35517" s="32">
        <v>2018</v>
      </c>
      <c r="B35517" s="32">
        <v>58557</v>
      </c>
      <c r="C35517" s="33" t="s">
        <v>563</v>
      </c>
      <c r="D35517" s="33" t="s">
        <v>564</v>
      </c>
      <c r="E35517" s="34">
        <v>1791123</v>
      </c>
      <c r="F35517" s="35">
        <v>1.0489999999999999</v>
      </c>
      <c r="G35517" s="34">
        <v>323.60000000000002</v>
      </c>
    </row>
    <row r="35518" spans="1:7">
      <c r="A35518" s="32">
        <v>2018</v>
      </c>
      <c r="B35518" s="32">
        <v>58562</v>
      </c>
      <c r="C35518" s="33" t="s">
        <v>563</v>
      </c>
      <c r="D35518" s="33" t="s">
        <v>564</v>
      </c>
      <c r="E35518" s="34">
        <v>65265</v>
      </c>
      <c r="F35518" s="35">
        <v>1.052</v>
      </c>
      <c r="G35518" s="34">
        <v>324.7</v>
      </c>
    </row>
    <row r="35519" spans="1:7">
      <c r="A35519" s="32">
        <v>2018</v>
      </c>
      <c r="B35519" s="32">
        <v>58562</v>
      </c>
      <c r="C35519" s="33" t="s">
        <v>563</v>
      </c>
      <c r="D35519" s="33" t="s">
        <v>564</v>
      </c>
      <c r="E35519" s="34">
        <v>65751</v>
      </c>
      <c r="F35519" s="35">
        <v>1.052</v>
      </c>
      <c r="G35519" s="34">
        <v>310</v>
      </c>
    </row>
    <row r="35520" spans="1:7">
      <c r="A35520" s="32">
        <v>2018</v>
      </c>
      <c r="B35520" s="32">
        <v>58562</v>
      </c>
      <c r="C35520" s="33" t="s">
        <v>563</v>
      </c>
      <c r="D35520" s="33" t="s">
        <v>564</v>
      </c>
      <c r="E35520" s="34">
        <v>71755</v>
      </c>
      <c r="F35520" s="35">
        <v>1.052</v>
      </c>
      <c r="G35520" s="34">
        <v>326.3</v>
      </c>
    </row>
    <row r="35521" spans="1:7">
      <c r="A35521" s="32">
        <v>2018</v>
      </c>
      <c r="B35521" s="32">
        <v>58562</v>
      </c>
      <c r="C35521" s="33" t="s">
        <v>563</v>
      </c>
      <c r="D35521" s="33" t="s">
        <v>564</v>
      </c>
      <c r="E35521" s="34">
        <v>87074</v>
      </c>
      <c r="F35521" s="35">
        <v>1.052</v>
      </c>
      <c r="G35521" s="34">
        <v>330.5</v>
      </c>
    </row>
    <row r="35522" spans="1:7">
      <c r="A35522" s="32">
        <v>2018</v>
      </c>
      <c r="B35522" s="32">
        <v>58562</v>
      </c>
      <c r="C35522" s="33" t="s">
        <v>563</v>
      </c>
      <c r="D35522" s="33" t="s">
        <v>564</v>
      </c>
      <c r="E35522" s="34">
        <v>104874</v>
      </c>
      <c r="F35522" s="35">
        <v>1.052</v>
      </c>
      <c r="G35522" s="34">
        <v>297.3</v>
      </c>
    </row>
    <row r="35523" spans="1:7">
      <c r="A35523" s="32">
        <v>2018</v>
      </c>
      <c r="B35523" s="32">
        <v>58562</v>
      </c>
      <c r="C35523" s="33" t="s">
        <v>563</v>
      </c>
      <c r="D35523" s="33" t="s">
        <v>564</v>
      </c>
      <c r="E35523" s="34">
        <v>125463</v>
      </c>
      <c r="F35523" s="35">
        <v>1.052</v>
      </c>
      <c r="G35523" s="34">
        <v>299.60000000000002</v>
      </c>
    </row>
    <row r="35524" spans="1:7">
      <c r="A35524" s="32">
        <v>2018</v>
      </c>
      <c r="B35524" s="32">
        <v>58562</v>
      </c>
      <c r="C35524" s="33" t="s">
        <v>563</v>
      </c>
      <c r="D35524" s="33" t="s">
        <v>564</v>
      </c>
      <c r="E35524" s="34">
        <v>885</v>
      </c>
      <c r="F35524" s="35">
        <v>1.052</v>
      </c>
      <c r="G35524" s="34">
        <v>268</v>
      </c>
    </row>
    <row r="35525" spans="1:7">
      <c r="A35525" s="32">
        <v>2018</v>
      </c>
      <c r="B35525" s="32">
        <v>58562</v>
      </c>
      <c r="C35525" s="33" t="s">
        <v>563</v>
      </c>
      <c r="D35525" s="33" t="s">
        <v>564</v>
      </c>
      <c r="E35525" s="34">
        <v>3084</v>
      </c>
      <c r="F35525" s="35">
        <v>1.052</v>
      </c>
      <c r="G35525" s="34">
        <v>316.89999999999998</v>
      </c>
    </row>
    <row r="35526" spans="1:7">
      <c r="A35526" s="32">
        <v>2018</v>
      </c>
      <c r="B35526" s="32">
        <v>58562</v>
      </c>
      <c r="C35526" s="33" t="s">
        <v>563</v>
      </c>
      <c r="D35526" s="33" t="s">
        <v>564</v>
      </c>
      <c r="E35526" s="34">
        <v>4726</v>
      </c>
      <c r="F35526" s="35">
        <v>1.052</v>
      </c>
      <c r="G35526" s="34">
        <v>295</v>
      </c>
    </row>
    <row r="35527" spans="1:7">
      <c r="A35527" s="32">
        <v>2018</v>
      </c>
      <c r="B35527" s="32">
        <v>58562</v>
      </c>
      <c r="C35527" s="33" t="s">
        <v>563</v>
      </c>
      <c r="D35527" s="33" t="s">
        <v>564</v>
      </c>
      <c r="E35527" s="34">
        <v>15053</v>
      </c>
      <c r="F35527" s="35">
        <v>1.052</v>
      </c>
      <c r="G35527" s="34">
        <v>321.2</v>
      </c>
    </row>
    <row r="35528" spans="1:7">
      <c r="A35528" s="32">
        <v>2018</v>
      </c>
      <c r="B35528" s="32">
        <v>58562</v>
      </c>
      <c r="C35528" s="33" t="s">
        <v>563</v>
      </c>
      <c r="D35528" s="33" t="s">
        <v>564</v>
      </c>
      <c r="E35528" s="34">
        <v>60716</v>
      </c>
      <c r="F35528" s="35">
        <v>1.052</v>
      </c>
      <c r="G35528" s="34">
        <v>328.8</v>
      </c>
    </row>
    <row r="35529" spans="1:7">
      <c r="A35529" s="32">
        <v>2018</v>
      </c>
      <c r="B35529" s="32">
        <v>58562</v>
      </c>
      <c r="C35529" s="33" t="s">
        <v>563</v>
      </c>
      <c r="D35529" s="33" t="s">
        <v>564</v>
      </c>
      <c r="E35529" s="34">
        <v>30497</v>
      </c>
      <c r="F35529" s="35">
        <v>1.052</v>
      </c>
      <c r="G35529" s="34">
        <v>261.39999999999998</v>
      </c>
    </row>
    <row r="35530" spans="1:7">
      <c r="A35530" s="32">
        <v>2018</v>
      </c>
      <c r="B35530" s="32">
        <v>58562</v>
      </c>
      <c r="C35530" s="33" t="s">
        <v>563</v>
      </c>
      <c r="D35530" s="33" t="s">
        <v>564</v>
      </c>
      <c r="E35530" s="34">
        <v>35694</v>
      </c>
      <c r="F35530" s="35">
        <v>1.052</v>
      </c>
      <c r="G35530" s="34">
        <v>339.2</v>
      </c>
    </row>
    <row r="35531" spans="1:7">
      <c r="A35531" s="32">
        <v>2018</v>
      </c>
      <c r="B35531" s="32">
        <v>58562</v>
      </c>
      <c r="C35531" s="33" t="s">
        <v>563</v>
      </c>
      <c r="D35531" s="33" t="s">
        <v>564</v>
      </c>
      <c r="E35531" s="34">
        <v>50321</v>
      </c>
      <c r="F35531" s="35">
        <v>1.052</v>
      </c>
      <c r="G35531" s="34">
        <v>317.7</v>
      </c>
    </row>
    <row r="35532" spans="1:7">
      <c r="A35532" s="32">
        <v>2018</v>
      </c>
      <c r="B35532" s="32">
        <v>58697</v>
      </c>
      <c r="C35532" s="33" t="s">
        <v>563</v>
      </c>
      <c r="D35532" s="33" t="s">
        <v>564</v>
      </c>
      <c r="E35532" s="34">
        <v>2601388</v>
      </c>
      <c r="F35532" s="35">
        <v>1.022</v>
      </c>
      <c r="G35532" s="34">
        <v>577.5</v>
      </c>
    </row>
    <row r="35533" spans="1:7">
      <c r="A35533" s="32">
        <v>2018</v>
      </c>
      <c r="B35533" s="32">
        <v>58835</v>
      </c>
      <c r="C35533" s="33" t="s">
        <v>563</v>
      </c>
      <c r="D35533" s="33" t="s">
        <v>564</v>
      </c>
      <c r="E35533" s="34">
        <v>446114</v>
      </c>
      <c r="F35533" s="35">
        <v>1.0389999999999999</v>
      </c>
      <c r="G35533" s="34">
        <v>285.7</v>
      </c>
    </row>
    <row r="35534" spans="1:7">
      <c r="A35534" s="32">
        <v>2018</v>
      </c>
      <c r="B35534" s="32">
        <v>59002</v>
      </c>
      <c r="C35534" s="33" t="s">
        <v>563</v>
      </c>
      <c r="D35534" s="33" t="s">
        <v>564</v>
      </c>
      <c r="E35534" s="34">
        <v>293046</v>
      </c>
      <c r="F35534" s="35">
        <v>1.0389999999999999</v>
      </c>
      <c r="G35534" s="34" t="s">
        <v>364</v>
      </c>
    </row>
    <row r="35535" spans="1:7">
      <c r="A35535" s="32">
        <v>2018</v>
      </c>
      <c r="B35535" s="32">
        <v>59004</v>
      </c>
      <c r="C35535" s="33" t="s">
        <v>563</v>
      </c>
      <c r="D35535" s="33" t="s">
        <v>564</v>
      </c>
      <c r="E35535" s="34">
        <v>1944386</v>
      </c>
      <c r="F35535" s="35">
        <v>1.042</v>
      </c>
      <c r="G35535" s="34" t="s">
        <v>364</v>
      </c>
    </row>
    <row r="35536" spans="1:7">
      <c r="A35536" s="32">
        <v>2018</v>
      </c>
      <c r="B35536" s="32">
        <v>59220</v>
      </c>
      <c r="C35536" s="33" t="s">
        <v>563</v>
      </c>
      <c r="D35536" s="33" t="s">
        <v>564</v>
      </c>
      <c r="E35536" s="34">
        <v>486</v>
      </c>
      <c r="F35536" s="35">
        <v>1.028</v>
      </c>
      <c r="G35536" s="34">
        <v>389.5</v>
      </c>
    </row>
    <row r="35537" spans="1:7">
      <c r="A35537" s="32">
        <v>2018</v>
      </c>
      <c r="B35537" s="32">
        <v>59220</v>
      </c>
      <c r="C35537" s="33" t="s">
        <v>563</v>
      </c>
      <c r="D35537" s="33" t="s">
        <v>564</v>
      </c>
      <c r="E35537" s="34">
        <v>9728</v>
      </c>
      <c r="F35537" s="35">
        <v>1.028</v>
      </c>
      <c r="G35537" s="34">
        <v>484</v>
      </c>
    </row>
    <row r="35538" spans="1:7">
      <c r="A35538" s="32">
        <v>2018</v>
      </c>
      <c r="B35538" s="32">
        <v>59220</v>
      </c>
      <c r="C35538" s="33" t="s">
        <v>563</v>
      </c>
      <c r="D35538" s="33" t="s">
        <v>564</v>
      </c>
      <c r="E35538" s="34">
        <v>14008</v>
      </c>
      <c r="F35538" s="35">
        <v>1.028</v>
      </c>
      <c r="G35538" s="34">
        <v>519.29999999999995</v>
      </c>
    </row>
    <row r="35539" spans="1:7">
      <c r="A35539" s="32">
        <v>2018</v>
      </c>
      <c r="B35539" s="32">
        <v>59220</v>
      </c>
      <c r="C35539" s="33" t="s">
        <v>563</v>
      </c>
      <c r="D35539" s="33" t="s">
        <v>564</v>
      </c>
      <c r="E35539" s="34">
        <v>17802</v>
      </c>
      <c r="F35539" s="35">
        <v>1.028</v>
      </c>
      <c r="G35539" s="34">
        <v>499.5</v>
      </c>
    </row>
    <row r="35540" spans="1:7">
      <c r="A35540" s="32">
        <v>2018</v>
      </c>
      <c r="B35540" s="32">
        <v>59220</v>
      </c>
      <c r="C35540" s="33" t="s">
        <v>563</v>
      </c>
      <c r="D35540" s="33" t="s">
        <v>564</v>
      </c>
      <c r="E35540" s="34">
        <v>19455</v>
      </c>
      <c r="F35540" s="35">
        <v>1.028</v>
      </c>
      <c r="G35540" s="34">
        <v>480.8</v>
      </c>
    </row>
    <row r="35541" spans="1:7">
      <c r="A35541" s="32">
        <v>2018</v>
      </c>
      <c r="B35541" s="32">
        <v>59220</v>
      </c>
      <c r="C35541" s="33" t="s">
        <v>563</v>
      </c>
      <c r="D35541" s="33" t="s">
        <v>564</v>
      </c>
      <c r="E35541" s="34">
        <v>19455</v>
      </c>
      <c r="F35541" s="35">
        <v>1.028</v>
      </c>
      <c r="G35541" s="34">
        <v>536.79999999999995</v>
      </c>
    </row>
    <row r="35542" spans="1:7">
      <c r="A35542" s="32">
        <v>2018</v>
      </c>
      <c r="B35542" s="32">
        <v>59220</v>
      </c>
      <c r="C35542" s="33" t="s">
        <v>563</v>
      </c>
      <c r="D35542" s="33" t="s">
        <v>564</v>
      </c>
      <c r="E35542" s="34">
        <v>640042</v>
      </c>
      <c r="F35542" s="35">
        <v>1.028</v>
      </c>
      <c r="G35542" s="34">
        <v>754.6</v>
      </c>
    </row>
    <row r="35543" spans="1:7">
      <c r="A35543" s="32">
        <v>2018</v>
      </c>
      <c r="B35543" s="32">
        <v>59220</v>
      </c>
      <c r="C35543" s="33" t="s">
        <v>563</v>
      </c>
      <c r="D35543" s="33" t="s">
        <v>564</v>
      </c>
      <c r="E35543" s="34">
        <v>26751</v>
      </c>
      <c r="F35543" s="35">
        <v>1.028</v>
      </c>
      <c r="G35543" s="34">
        <v>506.1</v>
      </c>
    </row>
    <row r="35544" spans="1:7">
      <c r="A35544" s="32">
        <v>2018</v>
      </c>
      <c r="B35544" s="32">
        <v>59220</v>
      </c>
      <c r="C35544" s="33" t="s">
        <v>563</v>
      </c>
      <c r="D35544" s="33" t="s">
        <v>564</v>
      </c>
      <c r="E35544" s="34">
        <v>34165</v>
      </c>
      <c r="F35544" s="35">
        <v>1.028</v>
      </c>
      <c r="G35544" s="34">
        <v>567.70000000000005</v>
      </c>
    </row>
    <row r="35545" spans="1:7">
      <c r="A35545" s="32">
        <v>2018</v>
      </c>
      <c r="B35545" s="32">
        <v>59220</v>
      </c>
      <c r="C35545" s="33" t="s">
        <v>563</v>
      </c>
      <c r="D35545" s="33" t="s">
        <v>564</v>
      </c>
      <c r="E35545" s="34">
        <v>73457</v>
      </c>
      <c r="F35545" s="35">
        <v>1.028</v>
      </c>
      <c r="G35545" s="34">
        <v>616.70000000000005</v>
      </c>
    </row>
    <row r="35546" spans="1:7">
      <c r="A35546" s="32">
        <v>2018</v>
      </c>
      <c r="B35546" s="32">
        <v>59220</v>
      </c>
      <c r="C35546" s="33" t="s">
        <v>563</v>
      </c>
      <c r="D35546" s="33" t="s">
        <v>564</v>
      </c>
      <c r="E35546" s="34">
        <v>218677</v>
      </c>
      <c r="F35546" s="35">
        <v>1.028</v>
      </c>
      <c r="G35546" s="34">
        <v>538.20000000000005</v>
      </c>
    </row>
    <row r="35547" spans="1:7">
      <c r="A35547" s="32">
        <v>2018</v>
      </c>
      <c r="B35547" s="32">
        <v>59220</v>
      </c>
      <c r="C35547" s="33" t="s">
        <v>563</v>
      </c>
      <c r="D35547" s="33" t="s">
        <v>564</v>
      </c>
      <c r="E35547" s="34">
        <v>301556</v>
      </c>
      <c r="F35547" s="35">
        <v>1.028</v>
      </c>
      <c r="G35547" s="34">
        <v>713.3</v>
      </c>
    </row>
    <row r="35548" spans="1:7">
      <c r="A35548" s="32">
        <v>2018</v>
      </c>
      <c r="B35548" s="32">
        <v>59220</v>
      </c>
      <c r="C35548" s="33" t="s">
        <v>563</v>
      </c>
      <c r="D35548" s="33" t="s">
        <v>564</v>
      </c>
      <c r="E35548" s="34">
        <v>315470</v>
      </c>
      <c r="F35548" s="35">
        <v>1.028</v>
      </c>
      <c r="G35548" s="34">
        <v>472.4</v>
      </c>
    </row>
    <row r="35549" spans="1:7">
      <c r="A35549" s="32">
        <v>2018</v>
      </c>
      <c r="B35549" s="32">
        <v>59220</v>
      </c>
      <c r="C35549" s="33" t="s">
        <v>563</v>
      </c>
      <c r="D35549" s="33" t="s">
        <v>564</v>
      </c>
      <c r="E35549" s="34">
        <v>24319</v>
      </c>
      <c r="F35549" s="35">
        <v>1.028</v>
      </c>
      <c r="G35549" s="34">
        <v>466.3</v>
      </c>
    </row>
    <row r="35550" spans="1:7">
      <c r="A35550" s="32">
        <v>2018</v>
      </c>
      <c r="B35550" s="32">
        <v>59325</v>
      </c>
      <c r="C35550" s="33" t="s">
        <v>563</v>
      </c>
      <c r="D35550" s="33" t="s">
        <v>564</v>
      </c>
      <c r="E35550" s="34">
        <v>938134</v>
      </c>
      <c r="F35550" s="35">
        <v>1.0209999999999999</v>
      </c>
      <c r="G35550" s="34" t="s">
        <v>364</v>
      </c>
    </row>
    <row r="35551" spans="1:7">
      <c r="A35551" s="32">
        <v>2018</v>
      </c>
      <c r="B35551" s="32">
        <v>59326</v>
      </c>
      <c r="C35551" s="33" t="s">
        <v>563</v>
      </c>
      <c r="D35551" s="33" t="s">
        <v>564</v>
      </c>
      <c r="E35551" s="34">
        <v>1900680</v>
      </c>
      <c r="F35551" s="35">
        <v>1.0620000000000001</v>
      </c>
      <c r="G35551" s="34" t="s">
        <v>364</v>
      </c>
    </row>
    <row r="35552" spans="1:7">
      <c r="A35552" s="32">
        <v>2018</v>
      </c>
      <c r="B35552" s="32">
        <v>59338</v>
      </c>
      <c r="C35552" s="33" t="s">
        <v>563</v>
      </c>
      <c r="D35552" s="33" t="s">
        <v>564</v>
      </c>
      <c r="E35552" s="34">
        <v>197918</v>
      </c>
      <c r="F35552" s="35">
        <v>1.0609999999999999</v>
      </c>
      <c r="G35552" s="34">
        <v>380.8</v>
      </c>
    </row>
    <row r="35553" spans="1:7">
      <c r="A35553" s="32">
        <v>2018</v>
      </c>
      <c r="B35553" s="32">
        <v>59338</v>
      </c>
      <c r="C35553" s="33" t="s">
        <v>563</v>
      </c>
      <c r="D35553" s="33" t="s">
        <v>564</v>
      </c>
      <c r="E35553" s="34">
        <v>19488</v>
      </c>
      <c r="F35553" s="35">
        <v>1.0609999999999999</v>
      </c>
      <c r="G35553" s="34">
        <v>1254.5999999999999</v>
      </c>
    </row>
    <row r="35554" spans="1:7">
      <c r="A35554" s="32">
        <v>2018</v>
      </c>
      <c r="B35554" s="32">
        <v>59391</v>
      </c>
      <c r="C35554" s="33" t="s">
        <v>563</v>
      </c>
      <c r="D35554" s="33" t="s">
        <v>564</v>
      </c>
      <c r="E35554" s="34">
        <v>137283</v>
      </c>
      <c r="F35554" s="35">
        <v>1.032</v>
      </c>
      <c r="G35554" s="34">
        <v>918.6</v>
      </c>
    </row>
    <row r="35555" spans="1:7">
      <c r="A35555" s="32">
        <v>2018</v>
      </c>
      <c r="B35555" s="32">
        <v>59764</v>
      </c>
      <c r="C35555" s="33" t="s">
        <v>563</v>
      </c>
      <c r="D35555" s="33" t="s">
        <v>564</v>
      </c>
      <c r="E35555" s="34">
        <v>3534799</v>
      </c>
      <c r="F35555" s="35">
        <v>1.0720000000000001</v>
      </c>
      <c r="G35555" s="34" t="s">
        <v>364</v>
      </c>
    </row>
    <row r="35556" spans="1:7">
      <c r="A35556" s="32">
        <v>2018</v>
      </c>
      <c r="B35556" s="32">
        <v>59773</v>
      </c>
      <c r="C35556" s="33" t="s">
        <v>563</v>
      </c>
      <c r="D35556" s="33" t="s">
        <v>564</v>
      </c>
      <c r="E35556" s="34">
        <v>2140762</v>
      </c>
      <c r="F35556" s="35">
        <v>1.038</v>
      </c>
      <c r="G35556" s="34" t="s">
        <v>364</v>
      </c>
    </row>
    <row r="35557" spans="1:7">
      <c r="A35557" s="32">
        <v>2018</v>
      </c>
      <c r="B35557" s="32">
        <v>59784</v>
      </c>
      <c r="C35557" s="33" t="s">
        <v>563</v>
      </c>
      <c r="D35557" s="33" t="s">
        <v>564</v>
      </c>
      <c r="E35557" s="34">
        <v>2246255</v>
      </c>
      <c r="F35557" s="35">
        <v>1.0189999999999999</v>
      </c>
      <c r="G35557" s="34">
        <v>322.5</v>
      </c>
    </row>
    <row r="35558" spans="1:7">
      <c r="A35558" s="32">
        <v>2018</v>
      </c>
      <c r="B35558" s="32">
        <v>59812</v>
      </c>
      <c r="C35558" s="33" t="s">
        <v>563</v>
      </c>
      <c r="D35558" s="33" t="s">
        <v>564</v>
      </c>
      <c r="E35558" s="34">
        <v>3885474</v>
      </c>
      <c r="F35558" s="35">
        <v>1.0349999999999999</v>
      </c>
      <c r="G35558" s="34" t="s">
        <v>364</v>
      </c>
    </row>
    <row r="35559" spans="1:7">
      <c r="A35559" s="32">
        <v>2018</v>
      </c>
      <c r="B35559" s="32">
        <v>59906</v>
      </c>
      <c r="C35559" s="33" t="s">
        <v>563</v>
      </c>
      <c r="D35559" s="33" t="s">
        <v>564</v>
      </c>
      <c r="E35559" s="34">
        <v>4665862</v>
      </c>
      <c r="F35559" s="35">
        <v>1.03</v>
      </c>
      <c r="G35559" s="34" t="s">
        <v>364</v>
      </c>
    </row>
    <row r="35560" spans="1:7">
      <c r="A35560" s="32">
        <v>2018</v>
      </c>
      <c r="B35560" s="32">
        <v>59913</v>
      </c>
      <c r="C35560" s="33" t="s">
        <v>563</v>
      </c>
      <c r="D35560" s="33" t="s">
        <v>564</v>
      </c>
      <c r="E35560" s="34">
        <v>5597090</v>
      </c>
      <c r="F35560" s="35">
        <v>1.04</v>
      </c>
      <c r="G35560" s="34">
        <v>510</v>
      </c>
    </row>
    <row r="35561" spans="1:7">
      <c r="A35561" s="32">
        <v>2018</v>
      </c>
      <c r="B35561" s="32">
        <v>60122</v>
      </c>
      <c r="C35561" s="33" t="s">
        <v>563</v>
      </c>
      <c r="D35561" s="33" t="s">
        <v>564</v>
      </c>
      <c r="E35561" s="34">
        <v>2812485</v>
      </c>
      <c r="F35561" s="35">
        <v>1.0249999999999999</v>
      </c>
      <c r="G35561" s="34" t="s">
        <v>364</v>
      </c>
    </row>
    <row r="35562" spans="1:7">
      <c r="A35562" s="32">
        <v>2018</v>
      </c>
      <c r="B35562" s="32">
        <v>60264</v>
      </c>
      <c r="C35562" s="33" t="s">
        <v>563</v>
      </c>
      <c r="D35562" s="33" t="s">
        <v>564</v>
      </c>
      <c r="E35562" s="34">
        <v>1208</v>
      </c>
      <c r="F35562" s="35">
        <v>1.02</v>
      </c>
      <c r="G35562" s="34" t="s">
        <v>364</v>
      </c>
    </row>
    <row r="35563" spans="1:7">
      <c r="A35563" s="32">
        <v>2018</v>
      </c>
      <c r="B35563" s="32">
        <v>60302</v>
      </c>
      <c r="C35563" s="33" t="s">
        <v>563</v>
      </c>
      <c r="D35563" s="33" t="s">
        <v>564</v>
      </c>
      <c r="E35563" s="34">
        <v>2699269</v>
      </c>
      <c r="F35563" s="35">
        <v>1.0169999999999999</v>
      </c>
      <c r="G35563" s="34" t="s">
        <v>364</v>
      </c>
    </row>
    <row r="35564" spans="1:7">
      <c r="A35564" s="32">
        <v>2018</v>
      </c>
      <c r="B35564" s="32">
        <v>60357</v>
      </c>
      <c r="C35564" s="33" t="s">
        <v>563</v>
      </c>
      <c r="D35564" s="33" t="s">
        <v>564</v>
      </c>
      <c r="E35564" s="34">
        <v>4676722</v>
      </c>
      <c r="F35564" s="35">
        <v>1.0269999999999999</v>
      </c>
      <c r="G35564" s="34" t="s">
        <v>364</v>
      </c>
    </row>
    <row r="35565" spans="1:7">
      <c r="A35565" s="32">
        <v>2018</v>
      </c>
      <c r="B35565" s="32">
        <v>60368</v>
      </c>
      <c r="C35565" s="33" t="s">
        <v>563</v>
      </c>
      <c r="D35565" s="33" t="s">
        <v>564</v>
      </c>
      <c r="E35565" s="34">
        <v>2864077</v>
      </c>
      <c r="F35565" s="35">
        <v>1.0229999999999999</v>
      </c>
      <c r="G35565" s="34" t="s">
        <v>364</v>
      </c>
    </row>
    <row r="35566" spans="1:7">
      <c r="A35566" s="32">
        <v>2018</v>
      </c>
      <c r="B35566" s="32">
        <v>60376</v>
      </c>
      <c r="C35566" s="33" t="s">
        <v>563</v>
      </c>
      <c r="D35566" s="33" t="s">
        <v>564</v>
      </c>
      <c r="E35566" s="34">
        <v>3728527</v>
      </c>
      <c r="F35566" s="35">
        <v>1.0580000000000001</v>
      </c>
      <c r="G35566" s="34" t="s">
        <v>364</v>
      </c>
    </row>
    <row r="35567" spans="1:7">
      <c r="A35567" s="32">
        <v>2018</v>
      </c>
      <c r="B35567" s="32">
        <v>60464</v>
      </c>
      <c r="C35567" s="33" t="s">
        <v>563</v>
      </c>
      <c r="D35567" s="33" t="s">
        <v>564</v>
      </c>
      <c r="E35567" s="34">
        <v>954507</v>
      </c>
      <c r="F35567" s="35">
        <v>1.0369999999999999</v>
      </c>
      <c r="G35567" s="34" t="s">
        <v>364</v>
      </c>
    </row>
    <row r="35568" spans="1:7">
      <c r="A35568" s="32">
        <v>2018</v>
      </c>
      <c r="B35568" s="32">
        <v>60768</v>
      </c>
      <c r="C35568" s="33" t="s">
        <v>563</v>
      </c>
      <c r="D35568" s="33" t="s">
        <v>564</v>
      </c>
      <c r="E35568" s="34">
        <v>2420931</v>
      </c>
      <c r="F35568" s="35">
        <v>1.04</v>
      </c>
      <c r="G35568" s="34" t="s">
        <v>364</v>
      </c>
    </row>
    <row r="35569" spans="1:7">
      <c r="A35569" s="32">
        <v>2018</v>
      </c>
      <c r="B35569" s="32">
        <v>60903</v>
      </c>
      <c r="C35569" s="33" t="s">
        <v>563</v>
      </c>
      <c r="D35569" s="33" t="s">
        <v>564</v>
      </c>
      <c r="E35569" s="34">
        <v>28025</v>
      </c>
      <c r="F35569" s="35">
        <v>1.0429999999999999</v>
      </c>
      <c r="G35569" s="34" t="s">
        <v>364</v>
      </c>
    </row>
    <row r="35570" spans="1:7">
      <c r="A35570" s="32">
        <v>2018</v>
      </c>
      <c r="B35570" s="32">
        <v>61643</v>
      </c>
      <c r="C35570" s="33" t="s">
        <v>563</v>
      </c>
      <c r="D35570" s="33" t="s">
        <v>564</v>
      </c>
      <c r="E35570" s="34">
        <v>47406</v>
      </c>
      <c r="F35570" s="35">
        <v>1</v>
      </c>
      <c r="G35570" s="34">
        <v>475.1</v>
      </c>
    </row>
  </sheetData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1"/>
  <sheetViews>
    <sheetView workbookViewId="0">
      <selection activeCell="C4" sqref="C4"/>
    </sheetView>
  </sheetViews>
  <sheetFormatPr defaultRowHeight="14.5"/>
  <cols>
    <col min="1" max="1" width="45.81640625" customWidth="1"/>
    <col min="2" max="2" width="18.81640625" customWidth="1"/>
    <col min="3" max="3" width="15.453125" customWidth="1"/>
    <col min="5" max="5" width="9.54296875" customWidth="1"/>
    <col min="6" max="6" width="12" customWidth="1"/>
  </cols>
  <sheetData>
    <row r="1" spans="1:12">
      <c r="A1" s="22" t="s">
        <v>504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>
      <c r="A2" s="16" t="s">
        <v>512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3" spans="1:12">
      <c r="B3" s="1">
        <v>2015</v>
      </c>
      <c r="C3" s="1">
        <v>2016</v>
      </c>
      <c r="D3" s="1">
        <v>2017</v>
      </c>
      <c r="E3" s="1">
        <v>2018</v>
      </c>
      <c r="F3" s="1">
        <v>2019</v>
      </c>
      <c r="G3" s="1">
        <v>2020</v>
      </c>
      <c r="H3" s="1">
        <v>2021</v>
      </c>
      <c r="I3" s="1">
        <v>2022</v>
      </c>
      <c r="J3" s="1">
        <v>2023</v>
      </c>
      <c r="K3" s="1">
        <v>2024</v>
      </c>
      <c r="L3" s="1">
        <v>2025</v>
      </c>
    </row>
    <row r="4" spans="1:12">
      <c r="A4" s="1" t="s">
        <v>506</v>
      </c>
      <c r="B4">
        <v>72</v>
      </c>
      <c r="C4">
        <v>74.099999999999994</v>
      </c>
      <c r="D4">
        <v>77.599999999999994</v>
      </c>
      <c r="E4">
        <v>79.3</v>
      </c>
      <c r="F4">
        <v>81.400000000000006</v>
      </c>
      <c r="G4">
        <v>83</v>
      </c>
      <c r="H4">
        <v>85.3</v>
      </c>
      <c r="I4">
        <v>87.3</v>
      </c>
      <c r="J4">
        <v>88.9</v>
      </c>
      <c r="K4">
        <v>90.8</v>
      </c>
      <c r="L4">
        <v>93.3</v>
      </c>
    </row>
    <row r="5" spans="1:12">
      <c r="A5" s="1" t="s">
        <v>507</v>
      </c>
      <c r="B5">
        <v>28.6</v>
      </c>
      <c r="C5">
        <v>29.8</v>
      </c>
      <c r="D5">
        <v>31.6</v>
      </c>
      <c r="E5">
        <v>32.700000000000003</v>
      </c>
      <c r="F5">
        <v>33.9</v>
      </c>
      <c r="G5">
        <v>35.1</v>
      </c>
      <c r="H5">
        <v>36.5</v>
      </c>
      <c r="I5">
        <v>37.799999999999997</v>
      </c>
      <c r="J5">
        <v>39.1</v>
      </c>
      <c r="K5">
        <v>40.4</v>
      </c>
      <c r="L5">
        <v>42.1</v>
      </c>
    </row>
    <row r="6" spans="1:12">
      <c r="A6" s="1" t="s">
        <v>508</v>
      </c>
      <c r="B6">
        <v>2.52</v>
      </c>
      <c r="C6">
        <v>2.4900000000000002</v>
      </c>
      <c r="D6">
        <v>2.46</v>
      </c>
      <c r="E6">
        <v>2.4300000000000002</v>
      </c>
      <c r="F6">
        <v>2.4</v>
      </c>
      <c r="G6">
        <v>2.36</v>
      </c>
      <c r="H6">
        <v>2.34</v>
      </c>
      <c r="I6">
        <v>2.31</v>
      </c>
      <c r="J6">
        <v>2.27</v>
      </c>
      <c r="K6">
        <v>2.25</v>
      </c>
      <c r="L6">
        <v>2.2200000000000002</v>
      </c>
    </row>
    <row r="7" spans="1:12">
      <c r="A7" s="16" t="s">
        <v>505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>
      <c r="B8" s="1">
        <v>2015</v>
      </c>
      <c r="C8" s="1">
        <v>2016</v>
      </c>
      <c r="D8" s="1">
        <v>2017</v>
      </c>
      <c r="E8" s="1">
        <v>2018</v>
      </c>
      <c r="F8" s="1">
        <v>2019</v>
      </c>
      <c r="G8" s="1">
        <v>2020</v>
      </c>
      <c r="H8" s="1">
        <v>2021</v>
      </c>
      <c r="I8" s="1">
        <v>2022</v>
      </c>
      <c r="J8" s="1">
        <v>2023</v>
      </c>
      <c r="K8" s="1">
        <v>2024</v>
      </c>
      <c r="L8" s="1">
        <v>2025</v>
      </c>
    </row>
    <row r="9" spans="1:12">
      <c r="A9" s="1" t="s">
        <v>509</v>
      </c>
      <c r="B9" s="21">
        <v>2.89</v>
      </c>
      <c r="C9" s="21">
        <v>3.35</v>
      </c>
      <c r="D9" s="21">
        <v>3.54</v>
      </c>
      <c r="E9" s="21">
        <v>3.63</v>
      </c>
      <c r="F9" s="21">
        <v>3.75</v>
      </c>
      <c r="G9" s="21">
        <v>4.01</v>
      </c>
      <c r="H9" s="21">
        <v>4.1500000000000004</v>
      </c>
      <c r="I9" s="21">
        <v>4.32</v>
      </c>
      <c r="J9" s="21">
        <v>4.4800000000000004</v>
      </c>
      <c r="K9" s="21">
        <v>4.6399999999999997</v>
      </c>
      <c r="L9" s="21">
        <v>4.8099999999999996</v>
      </c>
    </row>
    <row r="10" spans="1:12">
      <c r="A10" s="1" t="s">
        <v>510</v>
      </c>
      <c r="B10" s="21">
        <v>7.28</v>
      </c>
      <c r="C10" s="21">
        <v>8.33</v>
      </c>
      <c r="D10" s="21">
        <v>8.6999999999999993</v>
      </c>
      <c r="E10" s="21">
        <v>8.8000000000000007</v>
      </c>
      <c r="F10" s="21">
        <v>9</v>
      </c>
      <c r="G10" s="21">
        <v>9.48</v>
      </c>
      <c r="H10" s="21">
        <v>9.7100000000000009</v>
      </c>
      <c r="I10" s="21">
        <v>9.9700000000000006</v>
      </c>
      <c r="J10" s="21">
        <v>10.19</v>
      </c>
      <c r="K10" s="21">
        <v>10.43</v>
      </c>
      <c r="L10" s="21">
        <v>10.66</v>
      </c>
    </row>
    <row r="11" spans="1:12">
      <c r="A11" s="1" t="s">
        <v>511</v>
      </c>
      <c r="B11" s="21">
        <v>14</v>
      </c>
      <c r="C11" s="21">
        <v>13.71</v>
      </c>
      <c r="D11" s="21">
        <v>13.42</v>
      </c>
      <c r="E11" s="21">
        <v>13.13</v>
      </c>
      <c r="F11" s="21">
        <v>12.85</v>
      </c>
      <c r="G11" s="21">
        <v>12.56</v>
      </c>
      <c r="H11" s="21">
        <v>12.27</v>
      </c>
      <c r="I11" s="21">
        <v>11.98</v>
      </c>
      <c r="J11" s="21">
        <v>11.69</v>
      </c>
      <c r="K11" s="21">
        <v>11.4</v>
      </c>
      <c r="L11" s="21">
        <v>11.11</v>
      </c>
    </row>
    <row r="14" spans="1:12">
      <c r="A14" s="1" t="s">
        <v>518</v>
      </c>
    </row>
    <row r="15" spans="1:12">
      <c r="A15">
        <v>61013</v>
      </c>
      <c r="B15" t="s">
        <v>519</v>
      </c>
    </row>
    <row r="16" spans="1:12">
      <c r="A16" s="20" t="s">
        <v>520</v>
      </c>
    </row>
    <row r="18" spans="1:37">
      <c r="A18" s="1" t="s">
        <v>521</v>
      </c>
    </row>
    <row r="19" spans="1:37">
      <c r="A19">
        <v>2.2046199999999998</v>
      </c>
      <c r="B19" t="s">
        <v>522</v>
      </c>
    </row>
    <row r="22" spans="1:37">
      <c r="A22" s="1" t="s">
        <v>524</v>
      </c>
    </row>
    <row r="23" spans="1:37">
      <c r="B23">
        <v>2015</v>
      </c>
      <c r="C23">
        <v>2016</v>
      </c>
      <c r="D23">
        <v>2017</v>
      </c>
      <c r="E23">
        <v>2018</v>
      </c>
      <c r="F23">
        <v>2019</v>
      </c>
      <c r="G23">
        <v>2020</v>
      </c>
      <c r="H23">
        <v>2021</v>
      </c>
      <c r="I23">
        <v>2022</v>
      </c>
      <c r="J23">
        <v>2023</v>
      </c>
      <c r="K23">
        <v>2024</v>
      </c>
      <c r="L23">
        <v>2025</v>
      </c>
    </row>
    <row r="24" spans="1:37">
      <c r="A24" s="1" t="s">
        <v>523</v>
      </c>
      <c r="B24" s="7">
        <f>B11/$A$19/$A$15</f>
        <v>1.0408110947009583E-4</v>
      </c>
      <c r="C24" s="7">
        <f>C11/$A$19/$A$15</f>
        <v>1.0192514363107242E-4</v>
      </c>
      <c r="D24" s="7">
        <f t="shared" ref="D24:L24" si="0">D11/$A$19/$A$15</f>
        <v>9.9769177792048987E-5</v>
      </c>
      <c r="E24" s="7">
        <f t="shared" si="0"/>
        <v>9.7613211953025594E-5</v>
      </c>
      <c r="F24" s="7">
        <f t="shared" si="0"/>
        <v>9.5531589763623656E-5</v>
      </c>
      <c r="G24" s="7">
        <f t="shared" si="0"/>
        <v>9.3375623924600264E-5</v>
      </c>
      <c r="H24" s="7">
        <f t="shared" si="0"/>
        <v>9.1219658085576832E-5</v>
      </c>
      <c r="I24" s="7">
        <f t="shared" si="0"/>
        <v>8.9063692246553426E-5</v>
      </c>
      <c r="J24" s="7">
        <f t="shared" si="0"/>
        <v>8.690772640753002E-5</v>
      </c>
      <c r="K24" s="7">
        <f t="shared" si="0"/>
        <v>8.4751760568506601E-5</v>
      </c>
      <c r="L24" s="7">
        <f t="shared" si="0"/>
        <v>8.2595794729483182E-5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6" spans="1:37">
      <c r="A26" t="s">
        <v>537</v>
      </c>
    </row>
    <row r="27" spans="1:37">
      <c r="A27" t="s">
        <v>538</v>
      </c>
    </row>
    <row r="28" spans="1:37">
      <c r="A28" t="s">
        <v>539</v>
      </c>
    </row>
    <row r="30" spans="1:37">
      <c r="A30" t="s">
        <v>540</v>
      </c>
    </row>
    <row r="31" spans="1:37">
      <c r="A31" t="s">
        <v>541</v>
      </c>
    </row>
    <row r="32" spans="1:37">
      <c r="A32" t="s">
        <v>542</v>
      </c>
    </row>
    <row r="33" spans="1:35">
      <c r="A33" t="s">
        <v>544</v>
      </c>
    </row>
    <row r="34" spans="1:35">
      <c r="A34" t="s">
        <v>545</v>
      </c>
    </row>
    <row r="36" spans="1:35">
      <c r="A36" t="s">
        <v>638</v>
      </c>
      <c r="D36">
        <v>2017</v>
      </c>
      <c r="E36">
        <v>2030</v>
      </c>
      <c r="F36">
        <v>2050</v>
      </c>
    </row>
    <row r="37" spans="1:35">
      <c r="A37" t="s">
        <v>546</v>
      </c>
      <c r="D37" s="7">
        <f>D24</f>
        <v>9.9769177792048987E-5</v>
      </c>
      <c r="E37" s="7">
        <f>1.97*(7.4)/1000000</f>
        <v>1.4578000000000002E-5</v>
      </c>
      <c r="F37" s="7">
        <f>1.01*(7.4)/1000000</f>
        <v>7.4739999999999999E-6</v>
      </c>
    </row>
    <row r="39" spans="1:35">
      <c r="A39" s="25" t="s">
        <v>543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</row>
    <row r="40" spans="1:35">
      <c r="B40">
        <v>2017</v>
      </c>
      <c r="C40">
        <v>2018</v>
      </c>
      <c r="D40">
        <v>2019</v>
      </c>
      <c r="E40">
        <v>2020</v>
      </c>
      <c r="F40">
        <v>2021</v>
      </c>
      <c r="G40">
        <v>2022</v>
      </c>
      <c r="H40">
        <v>2023</v>
      </c>
      <c r="I40">
        <v>2024</v>
      </c>
      <c r="J40">
        <v>2025</v>
      </c>
      <c r="K40">
        <v>2026</v>
      </c>
      <c r="L40">
        <v>2027</v>
      </c>
      <c r="M40">
        <v>2028</v>
      </c>
      <c r="N40">
        <v>2029</v>
      </c>
      <c r="O40">
        <v>2030</v>
      </c>
      <c r="P40">
        <v>2031</v>
      </c>
      <c r="Q40">
        <v>2032</v>
      </c>
      <c r="R40">
        <v>2033</v>
      </c>
      <c r="S40">
        <v>2034</v>
      </c>
      <c r="T40">
        <v>2035</v>
      </c>
      <c r="U40">
        <v>2036</v>
      </c>
      <c r="V40">
        <v>2037</v>
      </c>
      <c r="W40">
        <v>2038</v>
      </c>
      <c r="X40">
        <v>2039</v>
      </c>
      <c r="Y40">
        <v>2040</v>
      </c>
      <c r="Z40">
        <v>2041</v>
      </c>
      <c r="AA40">
        <v>2042</v>
      </c>
      <c r="AB40">
        <v>2043</v>
      </c>
      <c r="AC40">
        <v>2044</v>
      </c>
      <c r="AD40">
        <v>2045</v>
      </c>
      <c r="AE40">
        <v>2046</v>
      </c>
      <c r="AF40">
        <v>2047</v>
      </c>
      <c r="AG40">
        <v>2048</v>
      </c>
      <c r="AH40">
        <v>2049</v>
      </c>
      <c r="AI40">
        <v>2050</v>
      </c>
    </row>
    <row r="41" spans="1:35">
      <c r="A41" s="1" t="s">
        <v>523</v>
      </c>
      <c r="B41" s="7">
        <f>TREND($D37:$E37,$D$36:$E$36,B$40)</f>
        <v>9.9769177792049732E-5</v>
      </c>
      <c r="C41" s="7">
        <f t="shared" ref="C41:O41" si="1">TREND($D37:$E37,$D$36:$E$36,C$40)</f>
        <v>9.3216010269583927E-5</v>
      </c>
      <c r="D41" s="7">
        <f t="shared" si="1"/>
        <v>8.6662842747119856E-5</v>
      </c>
      <c r="E41" s="7">
        <f t="shared" si="1"/>
        <v>8.0109675224654051E-5</v>
      </c>
      <c r="F41" s="7">
        <f t="shared" si="1"/>
        <v>7.3556507702188245E-5</v>
      </c>
      <c r="G41" s="7">
        <f t="shared" si="1"/>
        <v>6.7003340179724175E-5</v>
      </c>
      <c r="H41" s="7">
        <f t="shared" si="1"/>
        <v>6.0450172657258369E-5</v>
      </c>
      <c r="I41" s="7">
        <f t="shared" si="1"/>
        <v>5.3897005134792564E-5</v>
      </c>
      <c r="J41" s="7">
        <f t="shared" si="1"/>
        <v>4.7343837612326758E-5</v>
      </c>
      <c r="K41" s="7">
        <f t="shared" si="1"/>
        <v>4.0790670089862688E-5</v>
      </c>
      <c r="L41" s="7">
        <f t="shared" si="1"/>
        <v>3.4237502567396882E-5</v>
      </c>
      <c r="M41" s="7">
        <f t="shared" si="1"/>
        <v>2.7684335044931077E-5</v>
      </c>
      <c r="N41" s="7">
        <f t="shared" si="1"/>
        <v>2.1131167522467006E-5</v>
      </c>
      <c r="O41" s="7">
        <f t="shared" si="1"/>
        <v>1.4578000000001201E-5</v>
      </c>
      <c r="P41" s="7">
        <f>TREND($E37:$F37,$E$36:$F$36,P$40)</f>
        <v>1.4222799999999989E-5</v>
      </c>
      <c r="Q41" s="7">
        <f t="shared" ref="Q41:AI41" si="2">TREND($E37:$F37,$E$36:$F$36,Q$40)</f>
        <v>1.3867599999999969E-5</v>
      </c>
      <c r="R41" s="7">
        <f t="shared" si="2"/>
        <v>1.3512399999999949E-5</v>
      </c>
      <c r="S41" s="7">
        <f t="shared" si="2"/>
        <v>1.3157199999999929E-5</v>
      </c>
      <c r="T41" s="7">
        <f t="shared" si="2"/>
        <v>1.2802000000000017E-5</v>
      </c>
      <c r="U41" s="7">
        <f t="shared" si="2"/>
        <v>1.2446799999999997E-5</v>
      </c>
      <c r="V41" s="7">
        <f t="shared" si="2"/>
        <v>1.2091599999999978E-5</v>
      </c>
      <c r="W41" s="7">
        <f t="shared" si="2"/>
        <v>1.1736399999999958E-5</v>
      </c>
      <c r="X41" s="7">
        <f t="shared" si="2"/>
        <v>1.1381199999999938E-5</v>
      </c>
      <c r="Y41" s="7">
        <f t="shared" si="2"/>
        <v>1.1026000000000026E-5</v>
      </c>
      <c r="Z41" s="7">
        <f t="shared" si="2"/>
        <v>1.0670800000000006E-5</v>
      </c>
      <c r="AA41" s="7">
        <f t="shared" si="2"/>
        <v>1.0315599999999986E-5</v>
      </c>
      <c r="AB41" s="7">
        <f t="shared" si="2"/>
        <v>9.9603999999999665E-6</v>
      </c>
      <c r="AC41" s="7">
        <f t="shared" si="2"/>
        <v>9.6051999999999466E-6</v>
      </c>
      <c r="AD41" s="7">
        <f t="shared" si="2"/>
        <v>9.2499999999999267E-6</v>
      </c>
      <c r="AE41" s="7">
        <f t="shared" si="2"/>
        <v>8.8948000000000152E-6</v>
      </c>
      <c r="AF41" s="7">
        <f t="shared" si="2"/>
        <v>8.5395999999999953E-6</v>
      </c>
      <c r="AG41" s="7">
        <f t="shared" si="2"/>
        <v>8.1843999999999754E-6</v>
      </c>
      <c r="AH41" s="7">
        <f t="shared" si="2"/>
        <v>7.8291999999999555E-6</v>
      </c>
      <c r="AI41" s="7">
        <f t="shared" si="2"/>
        <v>7.4739999999999356E-6</v>
      </c>
    </row>
  </sheetData>
  <dataConsolidate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31"/>
  <sheetViews>
    <sheetView topLeftCell="A16" workbookViewId="0">
      <selection activeCell="B2" sqref="B2"/>
    </sheetView>
  </sheetViews>
  <sheetFormatPr defaultColWidth="9.1796875" defaultRowHeight="14.5"/>
  <cols>
    <col min="1" max="1" width="30" customWidth="1"/>
    <col min="2" max="2" width="16.1796875" customWidth="1"/>
    <col min="3" max="3" width="16.7265625" customWidth="1"/>
    <col min="4" max="4" width="13.1796875" bestFit="1" customWidth="1"/>
  </cols>
  <sheetData>
    <row r="1" spans="1:5">
      <c r="A1" s="16" t="s">
        <v>32</v>
      </c>
      <c r="B1" s="5" t="s">
        <v>70</v>
      </c>
      <c r="C1" s="5" t="s">
        <v>377</v>
      </c>
      <c r="D1" s="16" t="s">
        <v>71</v>
      </c>
      <c r="E1" s="16" t="s">
        <v>379</v>
      </c>
    </row>
    <row r="2" spans="1:5">
      <c r="A2" t="s">
        <v>75</v>
      </c>
      <c r="B2" s="6">
        <v>2.2200000000000002</v>
      </c>
      <c r="C2" s="6" t="s">
        <v>378</v>
      </c>
      <c r="D2" t="s">
        <v>72</v>
      </c>
      <c r="E2" t="s">
        <v>380</v>
      </c>
    </row>
    <row r="3" spans="1:5">
      <c r="A3" t="s">
        <v>75</v>
      </c>
      <c r="B3" s="6">
        <v>2.63</v>
      </c>
      <c r="C3" s="6" t="s">
        <v>381</v>
      </c>
      <c r="D3" t="s">
        <v>72</v>
      </c>
      <c r="E3" t="s">
        <v>382</v>
      </c>
    </row>
    <row r="4" spans="1:5">
      <c r="A4" t="s">
        <v>75</v>
      </c>
      <c r="B4" s="6">
        <v>8.85</v>
      </c>
      <c r="C4" s="6" t="s">
        <v>383</v>
      </c>
      <c r="D4" t="s">
        <v>72</v>
      </c>
      <c r="E4" t="s">
        <v>386</v>
      </c>
    </row>
    <row r="5" spans="1:5">
      <c r="A5" t="s">
        <v>75</v>
      </c>
      <c r="B5" s="6">
        <v>4.1100000000000003</v>
      </c>
      <c r="C5" s="6" t="s">
        <v>384</v>
      </c>
      <c r="D5" t="s">
        <v>72</v>
      </c>
      <c r="E5" t="s">
        <v>385</v>
      </c>
    </row>
    <row r="6" spans="1:5">
      <c r="A6" t="s">
        <v>78</v>
      </c>
      <c r="B6" s="29">
        <v>20.170000000000002</v>
      </c>
      <c r="C6" s="6" t="s">
        <v>390</v>
      </c>
      <c r="D6" t="s">
        <v>72</v>
      </c>
      <c r="E6" t="s">
        <v>81</v>
      </c>
    </row>
    <row r="7" spans="1:5">
      <c r="A7" t="s">
        <v>89</v>
      </c>
      <c r="B7" s="8">
        <v>13.85</v>
      </c>
      <c r="C7" s="8" t="s">
        <v>391</v>
      </c>
      <c r="D7" t="s">
        <v>82</v>
      </c>
    </row>
    <row r="9" spans="1:5">
      <c r="A9" s="16" t="s">
        <v>90</v>
      </c>
      <c r="B9" s="16"/>
      <c r="C9" s="16"/>
    </row>
    <row r="10" spans="1:5">
      <c r="B10">
        <v>1000000</v>
      </c>
      <c r="C10" t="s">
        <v>91</v>
      </c>
    </row>
    <row r="11" spans="1:5">
      <c r="B11">
        <v>1.1299999999999999</v>
      </c>
      <c r="C11" t="s">
        <v>83</v>
      </c>
    </row>
    <row r="12" spans="1:5">
      <c r="B12">
        <v>947817</v>
      </c>
      <c r="C12" t="s">
        <v>84</v>
      </c>
    </row>
    <row r="14" spans="1:5">
      <c r="A14" t="s">
        <v>419</v>
      </c>
    </row>
    <row r="15" spans="1:5">
      <c r="A15" t="str">
        <f>About!A79</f>
        <v>We assume the price of biodiesel scales up or down by the same percentage as petroleum diesel,</v>
      </c>
    </row>
    <row r="16" spans="1:5">
      <c r="A16" t="str">
        <f>About!A80</f>
        <v>based on historical fuel price correlation.</v>
      </c>
    </row>
    <row r="17" spans="1:36">
      <c r="A17" t="s">
        <v>336</v>
      </c>
    </row>
    <row r="19" spans="1:36">
      <c r="A19" s="16" t="s">
        <v>79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</row>
    <row r="20" spans="1:36">
      <c r="C20">
        <v>2019</v>
      </c>
      <c r="D20">
        <v>2020</v>
      </c>
      <c r="E20">
        <v>2021</v>
      </c>
      <c r="F20">
        <v>2022</v>
      </c>
      <c r="G20">
        <v>2023</v>
      </c>
      <c r="H20">
        <v>2024</v>
      </c>
      <c r="I20">
        <v>2025</v>
      </c>
      <c r="J20">
        <v>2026</v>
      </c>
      <c r="K20">
        <v>2027</v>
      </c>
      <c r="L20">
        <v>2028</v>
      </c>
      <c r="M20">
        <v>2029</v>
      </c>
      <c r="N20">
        <v>2030</v>
      </c>
      <c r="O20">
        <v>2031</v>
      </c>
      <c r="P20">
        <v>2032</v>
      </c>
      <c r="Q20">
        <v>2033</v>
      </c>
      <c r="R20">
        <v>2034</v>
      </c>
      <c r="S20">
        <v>2035</v>
      </c>
      <c r="T20">
        <v>2036</v>
      </c>
      <c r="U20">
        <v>2037</v>
      </c>
      <c r="V20">
        <v>2038</v>
      </c>
      <c r="W20">
        <v>2039</v>
      </c>
      <c r="X20">
        <v>2040</v>
      </c>
      <c r="Y20">
        <v>2041</v>
      </c>
      <c r="Z20">
        <v>2042</v>
      </c>
      <c r="AA20">
        <v>2043</v>
      </c>
      <c r="AB20">
        <v>2044</v>
      </c>
      <c r="AC20">
        <v>2045</v>
      </c>
      <c r="AD20">
        <v>2046</v>
      </c>
      <c r="AE20">
        <v>2047</v>
      </c>
      <c r="AF20">
        <v>2048</v>
      </c>
      <c r="AG20">
        <v>2049</v>
      </c>
      <c r="AH20">
        <v>2050</v>
      </c>
    </row>
    <row r="21" spans="1:36">
      <c r="A21" t="s">
        <v>75</v>
      </c>
      <c r="B21" s="6" t="s">
        <v>378</v>
      </c>
      <c r="C21" s="7">
        <f>$B2/$B$10</f>
        <v>2.2200000000000003E-6</v>
      </c>
      <c r="D21" s="7">
        <f t="shared" ref="D21" si="0">$B2/$B$10</f>
        <v>2.2200000000000003E-6</v>
      </c>
      <c r="E21" s="7">
        <f t="shared" ref="E21:AH21" si="1">$B2/$B$10</f>
        <v>2.2200000000000003E-6</v>
      </c>
      <c r="F21" s="7">
        <f t="shared" si="1"/>
        <v>2.2200000000000003E-6</v>
      </c>
      <c r="G21" s="7">
        <f t="shared" si="1"/>
        <v>2.2200000000000003E-6</v>
      </c>
      <c r="H21" s="7">
        <f t="shared" si="1"/>
        <v>2.2200000000000003E-6</v>
      </c>
      <c r="I21" s="7">
        <f t="shared" si="1"/>
        <v>2.2200000000000003E-6</v>
      </c>
      <c r="J21" s="7">
        <f t="shared" si="1"/>
        <v>2.2200000000000003E-6</v>
      </c>
      <c r="K21" s="7">
        <f t="shared" si="1"/>
        <v>2.2200000000000003E-6</v>
      </c>
      <c r="L21" s="7">
        <f t="shared" si="1"/>
        <v>2.2200000000000003E-6</v>
      </c>
      <c r="M21" s="7">
        <f t="shared" si="1"/>
        <v>2.2200000000000003E-6</v>
      </c>
      <c r="N21" s="7">
        <f t="shared" si="1"/>
        <v>2.2200000000000003E-6</v>
      </c>
      <c r="O21" s="7">
        <f t="shared" si="1"/>
        <v>2.2200000000000003E-6</v>
      </c>
      <c r="P21" s="7">
        <f t="shared" si="1"/>
        <v>2.2200000000000003E-6</v>
      </c>
      <c r="Q21" s="7">
        <f t="shared" si="1"/>
        <v>2.2200000000000003E-6</v>
      </c>
      <c r="R21" s="7">
        <f t="shared" si="1"/>
        <v>2.2200000000000003E-6</v>
      </c>
      <c r="S21" s="7">
        <f t="shared" si="1"/>
        <v>2.2200000000000003E-6</v>
      </c>
      <c r="T21" s="7">
        <f t="shared" si="1"/>
        <v>2.2200000000000003E-6</v>
      </c>
      <c r="U21" s="7">
        <f t="shared" si="1"/>
        <v>2.2200000000000003E-6</v>
      </c>
      <c r="V21" s="7">
        <f t="shared" si="1"/>
        <v>2.2200000000000003E-6</v>
      </c>
      <c r="W21" s="7">
        <f t="shared" si="1"/>
        <v>2.2200000000000003E-6</v>
      </c>
      <c r="X21" s="7">
        <f t="shared" si="1"/>
        <v>2.2200000000000003E-6</v>
      </c>
      <c r="Y21" s="7">
        <f t="shared" si="1"/>
        <v>2.2200000000000003E-6</v>
      </c>
      <c r="Z21" s="7">
        <f t="shared" si="1"/>
        <v>2.2200000000000003E-6</v>
      </c>
      <c r="AA21" s="7">
        <f t="shared" si="1"/>
        <v>2.2200000000000003E-6</v>
      </c>
      <c r="AB21" s="7">
        <f t="shared" si="1"/>
        <v>2.2200000000000003E-6</v>
      </c>
      <c r="AC21" s="7">
        <f t="shared" si="1"/>
        <v>2.2200000000000003E-6</v>
      </c>
      <c r="AD21" s="7">
        <f t="shared" si="1"/>
        <v>2.2200000000000003E-6</v>
      </c>
      <c r="AE21" s="7">
        <f t="shared" si="1"/>
        <v>2.2200000000000003E-6</v>
      </c>
      <c r="AF21" s="7">
        <f t="shared" si="1"/>
        <v>2.2200000000000003E-6</v>
      </c>
      <c r="AG21" s="7">
        <f t="shared" si="1"/>
        <v>2.2200000000000003E-6</v>
      </c>
      <c r="AH21" s="7">
        <f t="shared" si="1"/>
        <v>2.2200000000000003E-6</v>
      </c>
      <c r="AI21" s="7"/>
      <c r="AJ21" s="7"/>
    </row>
    <row r="22" spans="1:36">
      <c r="A22" t="s">
        <v>75</v>
      </c>
      <c r="B22" s="6" t="s">
        <v>383</v>
      </c>
      <c r="C22" s="7">
        <f t="shared" ref="C22:AH22" si="2">$B4/$B$10</f>
        <v>8.85E-6</v>
      </c>
      <c r="D22" s="7">
        <f t="shared" ref="D22" si="3">$B4/$B$10</f>
        <v>8.85E-6</v>
      </c>
      <c r="E22" s="7">
        <f t="shared" si="2"/>
        <v>8.85E-6</v>
      </c>
      <c r="F22" s="7">
        <f t="shared" si="2"/>
        <v>8.85E-6</v>
      </c>
      <c r="G22" s="7">
        <f t="shared" si="2"/>
        <v>8.85E-6</v>
      </c>
      <c r="H22" s="7">
        <f t="shared" si="2"/>
        <v>8.85E-6</v>
      </c>
      <c r="I22" s="7">
        <f t="shared" si="2"/>
        <v>8.85E-6</v>
      </c>
      <c r="J22" s="7">
        <f t="shared" si="2"/>
        <v>8.85E-6</v>
      </c>
      <c r="K22" s="7">
        <f t="shared" si="2"/>
        <v>8.85E-6</v>
      </c>
      <c r="L22" s="7">
        <f t="shared" si="2"/>
        <v>8.85E-6</v>
      </c>
      <c r="M22" s="7">
        <f t="shared" si="2"/>
        <v>8.85E-6</v>
      </c>
      <c r="N22" s="7">
        <f t="shared" si="2"/>
        <v>8.85E-6</v>
      </c>
      <c r="O22" s="7">
        <f t="shared" si="2"/>
        <v>8.85E-6</v>
      </c>
      <c r="P22" s="7">
        <f t="shared" si="2"/>
        <v>8.85E-6</v>
      </c>
      <c r="Q22" s="7">
        <f t="shared" si="2"/>
        <v>8.85E-6</v>
      </c>
      <c r="R22" s="7">
        <f t="shared" si="2"/>
        <v>8.85E-6</v>
      </c>
      <c r="S22" s="7">
        <f t="shared" si="2"/>
        <v>8.85E-6</v>
      </c>
      <c r="T22" s="7">
        <f t="shared" si="2"/>
        <v>8.85E-6</v>
      </c>
      <c r="U22" s="7">
        <f t="shared" si="2"/>
        <v>8.85E-6</v>
      </c>
      <c r="V22" s="7">
        <f t="shared" si="2"/>
        <v>8.85E-6</v>
      </c>
      <c r="W22" s="7">
        <f t="shared" si="2"/>
        <v>8.85E-6</v>
      </c>
      <c r="X22" s="7">
        <f t="shared" si="2"/>
        <v>8.85E-6</v>
      </c>
      <c r="Y22" s="7">
        <f t="shared" si="2"/>
        <v>8.85E-6</v>
      </c>
      <c r="Z22" s="7">
        <f t="shared" si="2"/>
        <v>8.85E-6</v>
      </c>
      <c r="AA22" s="7">
        <f t="shared" si="2"/>
        <v>8.85E-6</v>
      </c>
      <c r="AB22" s="7">
        <f t="shared" si="2"/>
        <v>8.85E-6</v>
      </c>
      <c r="AC22" s="7">
        <f t="shared" si="2"/>
        <v>8.85E-6</v>
      </c>
      <c r="AD22" s="7">
        <f t="shared" si="2"/>
        <v>8.85E-6</v>
      </c>
      <c r="AE22" s="7">
        <f t="shared" si="2"/>
        <v>8.85E-6</v>
      </c>
      <c r="AF22" s="7">
        <f t="shared" si="2"/>
        <v>8.85E-6</v>
      </c>
      <c r="AG22" s="7">
        <f t="shared" si="2"/>
        <v>8.85E-6</v>
      </c>
      <c r="AH22" s="7">
        <f t="shared" si="2"/>
        <v>8.85E-6</v>
      </c>
      <c r="AI22" s="7"/>
      <c r="AJ22" s="7"/>
    </row>
    <row r="23" spans="1:36">
      <c r="A23" t="s">
        <v>75</v>
      </c>
      <c r="B23" s="6" t="s">
        <v>384</v>
      </c>
      <c r="C23" s="7">
        <f t="shared" ref="C23:AH23" si="4">$B5/$B$10</f>
        <v>4.1100000000000005E-6</v>
      </c>
      <c r="D23" s="7">
        <f t="shared" ref="D23" si="5">$B5/$B$10</f>
        <v>4.1100000000000005E-6</v>
      </c>
      <c r="E23" s="7">
        <f t="shared" si="4"/>
        <v>4.1100000000000005E-6</v>
      </c>
      <c r="F23" s="7">
        <f t="shared" si="4"/>
        <v>4.1100000000000005E-6</v>
      </c>
      <c r="G23" s="7">
        <f t="shared" si="4"/>
        <v>4.1100000000000005E-6</v>
      </c>
      <c r="H23" s="7">
        <f t="shared" si="4"/>
        <v>4.1100000000000005E-6</v>
      </c>
      <c r="I23" s="7">
        <f t="shared" si="4"/>
        <v>4.1100000000000005E-6</v>
      </c>
      <c r="J23" s="7">
        <f t="shared" si="4"/>
        <v>4.1100000000000005E-6</v>
      </c>
      <c r="K23" s="7">
        <f t="shared" si="4"/>
        <v>4.1100000000000005E-6</v>
      </c>
      <c r="L23" s="7">
        <f t="shared" si="4"/>
        <v>4.1100000000000005E-6</v>
      </c>
      <c r="M23" s="7">
        <f t="shared" si="4"/>
        <v>4.1100000000000005E-6</v>
      </c>
      <c r="N23" s="7">
        <f t="shared" si="4"/>
        <v>4.1100000000000005E-6</v>
      </c>
      <c r="O23" s="7">
        <f t="shared" si="4"/>
        <v>4.1100000000000005E-6</v>
      </c>
      <c r="P23" s="7">
        <f t="shared" si="4"/>
        <v>4.1100000000000005E-6</v>
      </c>
      <c r="Q23" s="7">
        <f t="shared" si="4"/>
        <v>4.1100000000000005E-6</v>
      </c>
      <c r="R23" s="7">
        <f t="shared" si="4"/>
        <v>4.1100000000000005E-6</v>
      </c>
      <c r="S23" s="7">
        <f t="shared" si="4"/>
        <v>4.1100000000000005E-6</v>
      </c>
      <c r="T23" s="7">
        <f t="shared" si="4"/>
        <v>4.1100000000000005E-6</v>
      </c>
      <c r="U23" s="7">
        <f t="shared" si="4"/>
        <v>4.1100000000000005E-6</v>
      </c>
      <c r="V23" s="7">
        <f t="shared" si="4"/>
        <v>4.1100000000000005E-6</v>
      </c>
      <c r="W23" s="7">
        <f t="shared" si="4"/>
        <v>4.1100000000000005E-6</v>
      </c>
      <c r="X23" s="7">
        <f t="shared" si="4"/>
        <v>4.1100000000000005E-6</v>
      </c>
      <c r="Y23" s="7">
        <f t="shared" si="4"/>
        <v>4.1100000000000005E-6</v>
      </c>
      <c r="Z23" s="7">
        <f t="shared" si="4"/>
        <v>4.1100000000000005E-6</v>
      </c>
      <c r="AA23" s="7">
        <f t="shared" si="4"/>
        <v>4.1100000000000005E-6</v>
      </c>
      <c r="AB23" s="7">
        <f t="shared" si="4"/>
        <v>4.1100000000000005E-6</v>
      </c>
      <c r="AC23" s="7">
        <f t="shared" si="4"/>
        <v>4.1100000000000005E-6</v>
      </c>
      <c r="AD23" s="7">
        <f t="shared" si="4"/>
        <v>4.1100000000000005E-6</v>
      </c>
      <c r="AE23" s="7">
        <f t="shared" si="4"/>
        <v>4.1100000000000005E-6</v>
      </c>
      <c r="AF23" s="7">
        <f t="shared" si="4"/>
        <v>4.1100000000000005E-6</v>
      </c>
      <c r="AG23" s="7">
        <f t="shared" si="4"/>
        <v>4.1100000000000005E-6</v>
      </c>
      <c r="AH23" s="7">
        <f t="shared" si="4"/>
        <v>4.1100000000000005E-6</v>
      </c>
      <c r="AI23" s="7"/>
      <c r="AJ23" s="7"/>
    </row>
    <row r="24" spans="1:36">
      <c r="A24" t="s">
        <v>75</v>
      </c>
      <c r="B24" s="6" t="s">
        <v>381</v>
      </c>
      <c r="C24" s="7">
        <f t="shared" ref="C24:AH24" si="6">$B3/$B$10</f>
        <v>2.6299999999999998E-6</v>
      </c>
      <c r="D24" s="7">
        <f t="shared" ref="D24" si="7">$B3/$B$10</f>
        <v>2.6299999999999998E-6</v>
      </c>
      <c r="E24" s="7">
        <f t="shared" si="6"/>
        <v>2.6299999999999998E-6</v>
      </c>
      <c r="F24" s="7">
        <f t="shared" si="6"/>
        <v>2.6299999999999998E-6</v>
      </c>
      <c r="G24" s="7">
        <f t="shared" si="6"/>
        <v>2.6299999999999998E-6</v>
      </c>
      <c r="H24" s="7">
        <f t="shared" si="6"/>
        <v>2.6299999999999998E-6</v>
      </c>
      <c r="I24" s="7">
        <f t="shared" si="6"/>
        <v>2.6299999999999998E-6</v>
      </c>
      <c r="J24" s="7">
        <f t="shared" si="6"/>
        <v>2.6299999999999998E-6</v>
      </c>
      <c r="K24" s="7">
        <f t="shared" si="6"/>
        <v>2.6299999999999998E-6</v>
      </c>
      <c r="L24" s="7">
        <f t="shared" si="6"/>
        <v>2.6299999999999998E-6</v>
      </c>
      <c r="M24" s="7">
        <f t="shared" si="6"/>
        <v>2.6299999999999998E-6</v>
      </c>
      <c r="N24" s="7">
        <f t="shared" si="6"/>
        <v>2.6299999999999998E-6</v>
      </c>
      <c r="O24" s="7">
        <f t="shared" si="6"/>
        <v>2.6299999999999998E-6</v>
      </c>
      <c r="P24" s="7">
        <f t="shared" si="6"/>
        <v>2.6299999999999998E-6</v>
      </c>
      <c r="Q24" s="7">
        <f t="shared" si="6"/>
        <v>2.6299999999999998E-6</v>
      </c>
      <c r="R24" s="7">
        <f t="shared" si="6"/>
        <v>2.6299999999999998E-6</v>
      </c>
      <c r="S24" s="7">
        <f t="shared" si="6"/>
        <v>2.6299999999999998E-6</v>
      </c>
      <c r="T24" s="7">
        <f t="shared" si="6"/>
        <v>2.6299999999999998E-6</v>
      </c>
      <c r="U24" s="7">
        <f t="shared" si="6"/>
        <v>2.6299999999999998E-6</v>
      </c>
      <c r="V24" s="7">
        <f t="shared" si="6"/>
        <v>2.6299999999999998E-6</v>
      </c>
      <c r="W24" s="7">
        <f t="shared" si="6"/>
        <v>2.6299999999999998E-6</v>
      </c>
      <c r="X24" s="7">
        <f t="shared" si="6"/>
        <v>2.6299999999999998E-6</v>
      </c>
      <c r="Y24" s="7">
        <f t="shared" si="6"/>
        <v>2.6299999999999998E-6</v>
      </c>
      <c r="Z24" s="7">
        <f t="shared" si="6"/>
        <v>2.6299999999999998E-6</v>
      </c>
      <c r="AA24" s="7">
        <f t="shared" si="6"/>
        <v>2.6299999999999998E-6</v>
      </c>
      <c r="AB24" s="7">
        <f t="shared" si="6"/>
        <v>2.6299999999999998E-6</v>
      </c>
      <c r="AC24" s="7">
        <f t="shared" si="6"/>
        <v>2.6299999999999998E-6</v>
      </c>
      <c r="AD24" s="7">
        <f t="shared" si="6"/>
        <v>2.6299999999999998E-6</v>
      </c>
      <c r="AE24" s="7">
        <f t="shared" si="6"/>
        <v>2.6299999999999998E-6</v>
      </c>
      <c r="AF24" s="7">
        <f t="shared" si="6"/>
        <v>2.6299999999999998E-6</v>
      </c>
      <c r="AG24" s="7">
        <f t="shared" si="6"/>
        <v>2.6299999999999998E-6</v>
      </c>
      <c r="AH24" s="7">
        <f t="shared" si="6"/>
        <v>2.6299999999999998E-6</v>
      </c>
      <c r="AI24" s="7"/>
      <c r="AJ24" s="7"/>
    </row>
    <row r="25" spans="1:36">
      <c r="A25" t="s">
        <v>78</v>
      </c>
      <c r="B25" s="6" t="s">
        <v>390</v>
      </c>
      <c r="C25" s="7"/>
      <c r="D25" s="7">
        <f>$B6/$B10*(INDEX('AEO 2021 3'!$C$43:$AJ$43,MATCH(D$20,'AEO 2021 3'!$C$1:$AJ$1,0))/'AEO 2021 3'!$C43)</f>
        <v>2.0170000000000002E-5</v>
      </c>
      <c r="E25" s="7">
        <f>$B6/$B10*(INDEX('AEO 2021 3'!$C$43:$AJ$43,MATCH(E$20,'AEO 2021 3'!$C$1:$AJ$1,0))/'AEO 2021 3'!$C43)</f>
        <v>2.0108502578204183E-5</v>
      </c>
      <c r="F25" s="7">
        <f>$B6/$B10*(INDEX('AEO 2021 3'!$C$43:$AJ$43,MATCH(F$20,'AEO 2021 3'!$C$1:$AJ$1,0))/'AEO 2021 3'!$C43)</f>
        <v>2.0958779126085539E-5</v>
      </c>
      <c r="G25" s="7">
        <f>$B6/$B10*(INDEX('AEO 2021 3'!$C$43:$AJ$43,MATCH(G$20,'AEO 2021 3'!$C$1:$AJ$1,0))/'AEO 2021 3'!$C43)</f>
        <v>2.2694573430276485E-5</v>
      </c>
      <c r="H25" s="7">
        <f>$B6/$B10*(INDEX('AEO 2021 3'!$C$43:$AJ$43,MATCH(H$20,'AEO 2021 3'!$C$1:$AJ$1,0))/'AEO 2021 3'!$C43)</f>
        <v>2.3436033049613489E-5</v>
      </c>
      <c r="I25" s="7">
        <f>$B6/$B10*(INDEX('AEO 2021 3'!$C$43:$AJ$43,MATCH(I$20,'AEO 2021 3'!$C$1:$AJ$1,0))/'AEO 2021 3'!$C43)</f>
        <v>2.3973874963985127E-5</v>
      </c>
      <c r="J25" s="7">
        <f>$B6/$B10*(INDEX('AEO 2021 3'!$C$43:$AJ$43,MATCH(J$20,'AEO 2021 3'!$C$1:$AJ$1,0))/'AEO 2021 3'!$C43)</f>
        <v>2.444159760275813E-5</v>
      </c>
      <c r="K25" s="7">
        <f>$B6/$B10*(INDEX('AEO 2021 3'!$C$43:$AJ$43,MATCH(K$20,'AEO 2021 3'!$C$1:$AJ$1,0))/'AEO 2021 3'!$C43)</f>
        <v>2.4862583961651204E-5</v>
      </c>
      <c r="L25" s="7">
        <f>$B6/$B10*(INDEX('AEO 2021 3'!$C$43:$AJ$43,MATCH(L$20,'AEO 2021 3'!$C$1:$AJ$1,0))/'AEO 2021 3'!$C43)</f>
        <v>2.527807368241472E-5</v>
      </c>
      <c r="M25" s="7">
        <f>$B6/$B10*(INDEX('AEO 2021 3'!$C$43:$AJ$43,MATCH(M$20,'AEO 2021 3'!$C$1:$AJ$1,0))/'AEO 2021 3'!$C43)</f>
        <v>2.5525294748590383E-5</v>
      </c>
      <c r="N25" s="7">
        <f>$B6/$B10*(INDEX('AEO 2021 3'!$C$43:$AJ$43,MATCH(N$20,'AEO 2021 3'!$C$1:$AJ$1,0))/'AEO 2021 3'!$C43)</f>
        <v>2.6352102467364835E-5</v>
      </c>
      <c r="O25" s="7">
        <f>$B6/$B10*(INDEX('AEO 2021 3'!$C$43:$AJ$43,MATCH(O$20,'AEO 2021 3'!$C$1:$AJ$1,0))/'AEO 2021 3'!$C43)</f>
        <v>2.6629793285926727E-5</v>
      </c>
      <c r="P25" s="7">
        <f>$B6/$B10*(INDEX('AEO 2021 3'!$C$43:$AJ$43,MATCH(P$20,'AEO 2021 3'!$C$1:$AJ$1,0))/'AEO 2021 3'!$C43)</f>
        <v>2.6954158760397535E-5</v>
      </c>
      <c r="Q25" s="7">
        <f>$B6/$B10*(INDEX('AEO 2021 3'!$C$43:$AJ$43,MATCH(Q$20,'AEO 2021 3'!$C$1:$AJ$1,0))/'AEO 2021 3'!$C43)</f>
        <v>2.7101337711331153E-5</v>
      </c>
      <c r="R25" s="7">
        <f>$B6/$B10*(INDEX('AEO 2021 3'!$C$43:$AJ$43,MATCH(R$20,'AEO 2021 3'!$C$1:$AJ$1,0))/'AEO 2021 3'!$C43)</f>
        <v>2.7212820977050265E-5</v>
      </c>
      <c r="S25" s="7">
        <f>$B6/$B10*(INDEX('AEO 2021 3'!$C$43:$AJ$43,MATCH(S$20,'AEO 2021 3'!$C$1:$AJ$1,0))/'AEO 2021 3'!$C43)</f>
        <v>2.7355884327062057E-5</v>
      </c>
      <c r="T25" s="7">
        <f>$B6/$B10*(INDEX('AEO 2021 3'!$C$43:$AJ$43,MATCH(T$20,'AEO 2021 3'!$C$1:$AJ$1,0))/'AEO 2021 3'!$C43)</f>
        <v>2.7414456811090439E-5</v>
      </c>
      <c r="U25" s="7">
        <f>$B6/$B10*(INDEX('AEO 2021 3'!$C$43:$AJ$43,MATCH(U$20,'AEO 2021 3'!$C$1:$AJ$1,0))/'AEO 2021 3'!$C43)</f>
        <v>2.7704782744567958E-5</v>
      </c>
      <c r="V25" s="7">
        <f>$B6/$B10*(INDEX('AEO 2021 3'!$C$43:$AJ$43,MATCH(V$20,'AEO 2021 3'!$C$1:$AJ$1,0))/'AEO 2021 3'!$C43)</f>
        <v>2.7915696287531107E-5</v>
      </c>
      <c r="W25" s="7">
        <f>$B6/$B10*(INDEX('AEO 2021 3'!$C$43:$AJ$43,MATCH(W$20,'AEO 2021 3'!$C$1:$AJ$1,0))/'AEO 2021 3'!$C43)</f>
        <v>2.7913789245713586E-5</v>
      </c>
      <c r="X25" s="7">
        <f>$B6/$B10*(INDEX('AEO 2021 3'!$C$43:$AJ$43,MATCH(X$20,'AEO 2021 3'!$C$1:$AJ$1,0))/'AEO 2021 3'!$C43)</f>
        <v>2.8337428736644761E-5</v>
      </c>
      <c r="Y25" s="7">
        <f>$B6/$B10*(INDEX('AEO 2021 3'!$C$43:$AJ$43,MATCH(Y$20,'AEO 2021 3'!$C$1:$AJ$1,0))/'AEO 2021 3'!$C43)</f>
        <v>2.858957421836192E-5</v>
      </c>
      <c r="Z25" s="7">
        <f>$B6/$B10*(INDEX('AEO 2021 3'!$C$43:$AJ$43,MATCH(Z$20,'AEO 2021 3'!$C$1:$AJ$1,0))/'AEO 2021 3'!$C43)</f>
        <v>2.874119449692134E-5</v>
      </c>
      <c r="AA25" s="7">
        <f>$B6/$B10*(INDEX('AEO 2021 3'!$C$43:$AJ$43,MATCH(AA$20,'AEO 2021 3'!$C$1:$AJ$1,0))/'AEO 2021 3'!$C43)</f>
        <v>2.9010946827501929E-5</v>
      </c>
      <c r="AB25" s="7">
        <f>$B6/$B10*(INDEX('AEO 2021 3'!$C$43:$AJ$43,MATCH(AB$20,'AEO 2021 3'!$C$1:$AJ$1,0))/'AEO 2021 3'!$C43)</f>
        <v>2.9073843993782392E-5</v>
      </c>
      <c r="AC25" s="7">
        <f>$B6/$B10*(INDEX('AEO 2021 3'!$C$43:$AJ$43,MATCH(AC$20,'AEO 2021 3'!$C$1:$AJ$1,0))/'AEO 2021 3'!$C43)</f>
        <v>2.902604249954622E-5</v>
      </c>
      <c r="AD25" s="7">
        <f>$B6/$B10*(INDEX('AEO 2021 3'!$C$43:$AJ$43,MATCH(AD$20,'AEO 2021 3'!$C$1:$AJ$1,0))/'AEO 2021 3'!$C43)</f>
        <v>2.9360222691830339E-5</v>
      </c>
      <c r="AE25" s="7">
        <f>$B6/$B10*(INDEX('AEO 2021 3'!$C$43:$AJ$43,MATCH(AE$20,'AEO 2021 3'!$C$1:$AJ$1,0))/'AEO 2021 3'!$C43)</f>
        <v>2.9481163036245221E-5</v>
      </c>
      <c r="AF25" s="7">
        <f>$B6/$B10*(INDEX('AEO 2021 3'!$C$43:$AJ$43,MATCH(AF$20,'AEO 2021 3'!$C$1:$AJ$1,0))/'AEO 2021 3'!$C43)</f>
        <v>2.9495389370126878E-5</v>
      </c>
      <c r="AG25" s="7">
        <f>$B6/$B10*(INDEX('AEO 2021 3'!$C$43:$AJ$43,MATCH(AG$20,'AEO 2021 3'!$C$1:$AJ$1,0))/'AEO 2021 3'!$C43)</f>
        <v>2.9630575856128393E-5</v>
      </c>
      <c r="AH25" s="7">
        <f>$B6/$B10*(INDEX('AEO 2021 3'!$C$43:$AJ$43,MATCH(AH$20,'AEO 2021 3'!$C$1:$AJ$1,0))/'AEO 2021 3'!$C43)</f>
        <v>2.9600991948325605E-5</v>
      </c>
      <c r="AI25" s="7"/>
      <c r="AJ25" s="7"/>
    </row>
    <row r="26" spans="1:36">
      <c r="A26" t="s">
        <v>89</v>
      </c>
      <c r="B26" s="8" t="s">
        <v>391</v>
      </c>
      <c r="C26" s="7">
        <f t="shared" ref="C26:AH26" si="8">$B7*$B11/$B12</f>
        <v>1.6512153717437014E-5</v>
      </c>
      <c r="D26" s="7">
        <f t="shared" ref="D26" si="9">$B7*$B11/$B12</f>
        <v>1.6512153717437014E-5</v>
      </c>
      <c r="E26" s="7">
        <f t="shared" si="8"/>
        <v>1.6512153717437014E-5</v>
      </c>
      <c r="F26" s="7">
        <f t="shared" si="8"/>
        <v>1.6512153717437014E-5</v>
      </c>
      <c r="G26" s="7">
        <f t="shared" si="8"/>
        <v>1.6512153717437014E-5</v>
      </c>
      <c r="H26" s="7">
        <f t="shared" si="8"/>
        <v>1.6512153717437014E-5</v>
      </c>
      <c r="I26" s="7">
        <f t="shared" si="8"/>
        <v>1.6512153717437014E-5</v>
      </c>
      <c r="J26" s="7">
        <f t="shared" si="8"/>
        <v>1.6512153717437014E-5</v>
      </c>
      <c r="K26" s="7">
        <f t="shared" si="8"/>
        <v>1.6512153717437014E-5</v>
      </c>
      <c r="L26" s="7">
        <f t="shared" si="8"/>
        <v>1.6512153717437014E-5</v>
      </c>
      <c r="M26" s="7">
        <f t="shared" si="8"/>
        <v>1.6512153717437014E-5</v>
      </c>
      <c r="N26" s="7">
        <f t="shared" si="8"/>
        <v>1.6512153717437014E-5</v>
      </c>
      <c r="O26" s="7">
        <f t="shared" si="8"/>
        <v>1.6512153717437014E-5</v>
      </c>
      <c r="P26" s="7">
        <f t="shared" si="8"/>
        <v>1.6512153717437014E-5</v>
      </c>
      <c r="Q26" s="7">
        <f t="shared" si="8"/>
        <v>1.6512153717437014E-5</v>
      </c>
      <c r="R26" s="7">
        <f t="shared" si="8"/>
        <v>1.6512153717437014E-5</v>
      </c>
      <c r="S26" s="7">
        <f t="shared" si="8"/>
        <v>1.6512153717437014E-5</v>
      </c>
      <c r="T26" s="7">
        <f t="shared" si="8"/>
        <v>1.6512153717437014E-5</v>
      </c>
      <c r="U26" s="7">
        <f t="shared" si="8"/>
        <v>1.6512153717437014E-5</v>
      </c>
      <c r="V26" s="7">
        <f t="shared" si="8"/>
        <v>1.6512153717437014E-5</v>
      </c>
      <c r="W26" s="7">
        <f t="shared" si="8"/>
        <v>1.6512153717437014E-5</v>
      </c>
      <c r="X26" s="7">
        <f t="shared" si="8"/>
        <v>1.6512153717437014E-5</v>
      </c>
      <c r="Y26" s="7">
        <f t="shared" si="8"/>
        <v>1.6512153717437014E-5</v>
      </c>
      <c r="Z26" s="7">
        <f t="shared" si="8"/>
        <v>1.6512153717437014E-5</v>
      </c>
      <c r="AA26" s="7">
        <f t="shared" si="8"/>
        <v>1.6512153717437014E-5</v>
      </c>
      <c r="AB26" s="7">
        <f t="shared" si="8"/>
        <v>1.6512153717437014E-5</v>
      </c>
      <c r="AC26" s="7">
        <f t="shared" si="8"/>
        <v>1.6512153717437014E-5</v>
      </c>
      <c r="AD26" s="7">
        <f t="shared" si="8"/>
        <v>1.6512153717437014E-5</v>
      </c>
      <c r="AE26" s="7">
        <f t="shared" si="8"/>
        <v>1.6512153717437014E-5</v>
      </c>
      <c r="AF26" s="7">
        <f t="shared" si="8"/>
        <v>1.6512153717437014E-5</v>
      </c>
      <c r="AG26" s="7">
        <f t="shared" si="8"/>
        <v>1.6512153717437014E-5</v>
      </c>
      <c r="AH26" s="7">
        <f t="shared" si="8"/>
        <v>1.6512153717437014E-5</v>
      </c>
      <c r="AI26" s="7"/>
      <c r="AJ26" s="7"/>
    </row>
    <row r="31" spans="1:36">
      <c r="A31" s="1"/>
    </row>
  </sheetData>
  <pageMargins left="0.7" right="0.7" top="0.75" bottom="0.75" header="0.3" footer="0.3"/>
  <pageSetup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G25"/>
  <sheetViews>
    <sheetView topLeftCell="A10" workbookViewId="0">
      <selection activeCell="C13" sqref="C13:C17"/>
    </sheetView>
  </sheetViews>
  <sheetFormatPr defaultRowHeight="14.5"/>
  <cols>
    <col min="1" max="1" width="32.81640625" customWidth="1"/>
  </cols>
  <sheetData>
    <row r="1" spans="1:33">
      <c r="A1" s="1" t="s">
        <v>627</v>
      </c>
      <c r="B1">
        <v>6.8000000000000005E-2</v>
      </c>
    </row>
    <row r="2" spans="1:33">
      <c r="A2" s="20" t="s">
        <v>628</v>
      </c>
    </row>
    <row r="4" spans="1:33">
      <c r="B4" s="1">
        <v>2019</v>
      </c>
      <c r="C4" s="1">
        <v>2020</v>
      </c>
      <c r="D4" s="1">
        <v>2021</v>
      </c>
      <c r="E4" s="1">
        <v>2022</v>
      </c>
      <c r="F4" s="1">
        <v>2023</v>
      </c>
      <c r="G4" s="1">
        <v>2024</v>
      </c>
      <c r="H4" s="1">
        <v>2025</v>
      </c>
      <c r="I4" s="1">
        <v>2026</v>
      </c>
      <c r="J4" s="1">
        <v>2027</v>
      </c>
      <c r="K4" s="1">
        <v>2028</v>
      </c>
      <c r="L4" s="1">
        <v>2029</v>
      </c>
      <c r="M4" s="1">
        <v>2030</v>
      </c>
      <c r="N4" s="1">
        <v>2031</v>
      </c>
      <c r="O4" s="1">
        <v>2032</v>
      </c>
      <c r="P4" s="1">
        <v>2033</v>
      </c>
      <c r="Q4" s="1">
        <v>2034</v>
      </c>
      <c r="R4" s="1">
        <v>2035</v>
      </c>
      <c r="S4" s="1">
        <v>2036</v>
      </c>
      <c r="T4" s="1">
        <v>2037</v>
      </c>
      <c r="U4" s="1">
        <v>2038</v>
      </c>
      <c r="V4" s="1">
        <v>2039</v>
      </c>
      <c r="W4" s="1">
        <v>2040</v>
      </c>
      <c r="X4" s="1">
        <v>2041</v>
      </c>
      <c r="Y4" s="1">
        <v>2042</v>
      </c>
      <c r="Z4" s="1">
        <v>2043</v>
      </c>
      <c r="AA4" s="1">
        <v>2044</v>
      </c>
      <c r="AB4" s="1">
        <v>2045</v>
      </c>
      <c r="AC4" s="1">
        <v>2046</v>
      </c>
      <c r="AD4" s="1">
        <v>2047</v>
      </c>
      <c r="AE4" s="1">
        <v>2048</v>
      </c>
      <c r="AF4" s="1">
        <v>2049</v>
      </c>
      <c r="AG4" s="1">
        <v>2050</v>
      </c>
    </row>
    <row r="5" spans="1:33">
      <c r="A5" t="s">
        <v>599</v>
      </c>
      <c r="B5">
        <f>$B$1</f>
        <v>6.8000000000000005E-2</v>
      </c>
      <c r="C5">
        <f t="shared" ref="C5:AG8" si="0">$B$1</f>
        <v>6.8000000000000005E-2</v>
      </c>
      <c r="D5">
        <f t="shared" si="0"/>
        <v>6.8000000000000005E-2</v>
      </c>
      <c r="E5">
        <f t="shared" si="0"/>
        <v>6.8000000000000005E-2</v>
      </c>
      <c r="F5">
        <f t="shared" si="0"/>
        <v>6.8000000000000005E-2</v>
      </c>
      <c r="G5">
        <f t="shared" si="0"/>
        <v>6.8000000000000005E-2</v>
      </c>
      <c r="H5">
        <f t="shared" si="0"/>
        <v>6.8000000000000005E-2</v>
      </c>
      <c r="I5">
        <f t="shared" si="0"/>
        <v>6.8000000000000005E-2</v>
      </c>
      <c r="J5">
        <f t="shared" si="0"/>
        <v>6.8000000000000005E-2</v>
      </c>
      <c r="K5">
        <f t="shared" si="0"/>
        <v>6.8000000000000005E-2</v>
      </c>
      <c r="L5">
        <f t="shared" si="0"/>
        <v>6.8000000000000005E-2</v>
      </c>
      <c r="M5">
        <f t="shared" si="0"/>
        <v>6.8000000000000005E-2</v>
      </c>
      <c r="N5">
        <f t="shared" si="0"/>
        <v>6.8000000000000005E-2</v>
      </c>
      <c r="O5">
        <f t="shared" si="0"/>
        <v>6.8000000000000005E-2</v>
      </c>
      <c r="P5">
        <f t="shared" si="0"/>
        <v>6.8000000000000005E-2</v>
      </c>
      <c r="Q5">
        <f t="shared" si="0"/>
        <v>6.8000000000000005E-2</v>
      </c>
      <c r="R5">
        <f t="shared" si="0"/>
        <v>6.8000000000000005E-2</v>
      </c>
      <c r="S5">
        <f t="shared" si="0"/>
        <v>6.8000000000000005E-2</v>
      </c>
      <c r="T5">
        <f t="shared" si="0"/>
        <v>6.8000000000000005E-2</v>
      </c>
      <c r="U5">
        <f t="shared" si="0"/>
        <v>6.8000000000000005E-2</v>
      </c>
      <c r="V5">
        <f t="shared" si="0"/>
        <v>6.8000000000000005E-2</v>
      </c>
      <c r="W5">
        <f t="shared" si="0"/>
        <v>6.8000000000000005E-2</v>
      </c>
      <c r="X5">
        <f t="shared" si="0"/>
        <v>6.8000000000000005E-2</v>
      </c>
      <c r="Y5">
        <f t="shared" si="0"/>
        <v>6.8000000000000005E-2</v>
      </c>
      <c r="Z5">
        <f t="shared" si="0"/>
        <v>6.8000000000000005E-2</v>
      </c>
      <c r="AA5">
        <f t="shared" si="0"/>
        <v>6.8000000000000005E-2</v>
      </c>
      <c r="AB5">
        <f t="shared" si="0"/>
        <v>6.8000000000000005E-2</v>
      </c>
      <c r="AC5">
        <f t="shared" si="0"/>
        <v>6.8000000000000005E-2</v>
      </c>
      <c r="AD5">
        <f t="shared" si="0"/>
        <v>6.8000000000000005E-2</v>
      </c>
      <c r="AE5">
        <f t="shared" si="0"/>
        <v>6.8000000000000005E-2</v>
      </c>
      <c r="AF5">
        <f t="shared" si="0"/>
        <v>6.8000000000000005E-2</v>
      </c>
      <c r="AG5">
        <f t="shared" si="0"/>
        <v>6.8000000000000005E-2</v>
      </c>
    </row>
    <row r="6" spans="1:33">
      <c r="A6" t="s">
        <v>600</v>
      </c>
      <c r="B6">
        <f t="shared" ref="B6:Q8" si="1">$B$1</f>
        <v>6.8000000000000005E-2</v>
      </c>
      <c r="C6">
        <f t="shared" si="1"/>
        <v>6.8000000000000005E-2</v>
      </c>
      <c r="D6">
        <f t="shared" si="1"/>
        <v>6.8000000000000005E-2</v>
      </c>
      <c r="E6">
        <f t="shared" si="1"/>
        <v>6.8000000000000005E-2</v>
      </c>
      <c r="F6">
        <f t="shared" si="1"/>
        <v>6.8000000000000005E-2</v>
      </c>
      <c r="G6">
        <f t="shared" si="1"/>
        <v>6.8000000000000005E-2</v>
      </c>
      <c r="H6">
        <f t="shared" si="1"/>
        <v>6.8000000000000005E-2</v>
      </c>
      <c r="I6">
        <f t="shared" si="1"/>
        <v>6.8000000000000005E-2</v>
      </c>
      <c r="J6">
        <f t="shared" si="1"/>
        <v>6.8000000000000005E-2</v>
      </c>
      <c r="K6">
        <f t="shared" si="1"/>
        <v>6.8000000000000005E-2</v>
      </c>
      <c r="L6">
        <f t="shared" si="1"/>
        <v>6.8000000000000005E-2</v>
      </c>
      <c r="M6">
        <f t="shared" si="1"/>
        <v>6.8000000000000005E-2</v>
      </c>
      <c r="N6">
        <f t="shared" si="1"/>
        <v>6.8000000000000005E-2</v>
      </c>
      <c r="O6">
        <f t="shared" si="1"/>
        <v>6.8000000000000005E-2</v>
      </c>
      <c r="P6">
        <f t="shared" si="1"/>
        <v>6.8000000000000005E-2</v>
      </c>
      <c r="Q6">
        <f t="shared" si="1"/>
        <v>6.8000000000000005E-2</v>
      </c>
      <c r="R6">
        <f t="shared" si="0"/>
        <v>6.8000000000000005E-2</v>
      </c>
      <c r="S6">
        <f t="shared" si="0"/>
        <v>6.8000000000000005E-2</v>
      </c>
      <c r="T6">
        <f t="shared" si="0"/>
        <v>6.8000000000000005E-2</v>
      </c>
      <c r="U6">
        <f t="shared" si="0"/>
        <v>6.8000000000000005E-2</v>
      </c>
      <c r="V6">
        <f t="shared" si="0"/>
        <v>6.8000000000000005E-2</v>
      </c>
      <c r="W6">
        <f t="shared" si="0"/>
        <v>6.8000000000000005E-2</v>
      </c>
      <c r="X6">
        <f t="shared" si="0"/>
        <v>6.8000000000000005E-2</v>
      </c>
      <c r="Y6">
        <f t="shared" si="0"/>
        <v>6.8000000000000005E-2</v>
      </c>
      <c r="Z6">
        <f t="shared" si="0"/>
        <v>6.8000000000000005E-2</v>
      </c>
      <c r="AA6">
        <f t="shared" si="0"/>
        <v>6.8000000000000005E-2</v>
      </c>
      <c r="AB6">
        <f t="shared" si="0"/>
        <v>6.8000000000000005E-2</v>
      </c>
      <c r="AC6">
        <f t="shared" si="0"/>
        <v>6.8000000000000005E-2</v>
      </c>
      <c r="AD6">
        <f t="shared" si="0"/>
        <v>6.8000000000000005E-2</v>
      </c>
      <c r="AE6">
        <f t="shared" si="0"/>
        <v>6.8000000000000005E-2</v>
      </c>
      <c r="AF6">
        <f t="shared" si="0"/>
        <v>6.8000000000000005E-2</v>
      </c>
      <c r="AG6">
        <f t="shared" si="0"/>
        <v>6.8000000000000005E-2</v>
      </c>
    </row>
    <row r="7" spans="1:33">
      <c r="A7" t="s">
        <v>601</v>
      </c>
      <c r="B7">
        <f t="shared" si="1"/>
        <v>6.8000000000000005E-2</v>
      </c>
      <c r="C7">
        <f t="shared" si="1"/>
        <v>6.8000000000000005E-2</v>
      </c>
      <c r="D7">
        <f t="shared" si="1"/>
        <v>6.8000000000000005E-2</v>
      </c>
      <c r="E7">
        <f t="shared" si="0"/>
        <v>6.8000000000000005E-2</v>
      </c>
      <c r="F7">
        <f t="shared" si="0"/>
        <v>6.8000000000000005E-2</v>
      </c>
      <c r="G7">
        <f t="shared" si="0"/>
        <v>6.8000000000000005E-2</v>
      </c>
      <c r="H7">
        <f t="shared" si="0"/>
        <v>6.8000000000000005E-2</v>
      </c>
      <c r="I7">
        <f t="shared" si="0"/>
        <v>6.8000000000000005E-2</v>
      </c>
      <c r="J7">
        <f t="shared" si="0"/>
        <v>6.8000000000000005E-2</v>
      </c>
      <c r="K7">
        <f t="shared" si="0"/>
        <v>6.8000000000000005E-2</v>
      </c>
      <c r="L7">
        <f t="shared" si="0"/>
        <v>6.8000000000000005E-2</v>
      </c>
      <c r="M7">
        <f t="shared" si="0"/>
        <v>6.8000000000000005E-2</v>
      </c>
      <c r="N7">
        <f t="shared" si="0"/>
        <v>6.8000000000000005E-2</v>
      </c>
      <c r="O7">
        <f t="shared" si="0"/>
        <v>6.8000000000000005E-2</v>
      </c>
      <c r="P7">
        <f t="shared" si="0"/>
        <v>6.8000000000000005E-2</v>
      </c>
      <c r="Q7">
        <f t="shared" si="0"/>
        <v>6.8000000000000005E-2</v>
      </c>
      <c r="R7">
        <f t="shared" si="0"/>
        <v>6.8000000000000005E-2</v>
      </c>
      <c r="S7">
        <f t="shared" si="0"/>
        <v>6.8000000000000005E-2</v>
      </c>
      <c r="T7">
        <f t="shared" si="0"/>
        <v>6.8000000000000005E-2</v>
      </c>
      <c r="U7">
        <f t="shared" si="0"/>
        <v>6.8000000000000005E-2</v>
      </c>
      <c r="V7">
        <f t="shared" si="0"/>
        <v>6.8000000000000005E-2</v>
      </c>
      <c r="W7">
        <f t="shared" si="0"/>
        <v>6.8000000000000005E-2</v>
      </c>
      <c r="X7">
        <f t="shared" si="0"/>
        <v>6.8000000000000005E-2</v>
      </c>
      <c r="Y7">
        <f t="shared" si="0"/>
        <v>6.8000000000000005E-2</v>
      </c>
      <c r="Z7">
        <f t="shared" si="0"/>
        <v>6.8000000000000005E-2</v>
      </c>
      <c r="AA7">
        <f t="shared" si="0"/>
        <v>6.8000000000000005E-2</v>
      </c>
      <c r="AB7">
        <f t="shared" si="0"/>
        <v>6.8000000000000005E-2</v>
      </c>
      <c r="AC7">
        <f t="shared" si="0"/>
        <v>6.8000000000000005E-2</v>
      </c>
      <c r="AD7">
        <f t="shared" si="0"/>
        <v>6.8000000000000005E-2</v>
      </c>
      <c r="AE7">
        <f t="shared" si="0"/>
        <v>6.8000000000000005E-2</v>
      </c>
      <c r="AF7">
        <f t="shared" si="0"/>
        <v>6.8000000000000005E-2</v>
      </c>
      <c r="AG7">
        <f t="shared" si="0"/>
        <v>6.8000000000000005E-2</v>
      </c>
    </row>
    <row r="8" spans="1:33">
      <c r="A8" t="s">
        <v>602</v>
      </c>
      <c r="B8">
        <f t="shared" si="1"/>
        <v>6.8000000000000005E-2</v>
      </c>
      <c r="C8">
        <f t="shared" si="1"/>
        <v>6.8000000000000005E-2</v>
      </c>
      <c r="D8">
        <f t="shared" si="1"/>
        <v>6.8000000000000005E-2</v>
      </c>
      <c r="E8">
        <f t="shared" si="0"/>
        <v>6.8000000000000005E-2</v>
      </c>
      <c r="F8">
        <f t="shared" si="0"/>
        <v>6.8000000000000005E-2</v>
      </c>
      <c r="G8">
        <f t="shared" si="0"/>
        <v>6.8000000000000005E-2</v>
      </c>
      <c r="H8">
        <f t="shared" si="0"/>
        <v>6.8000000000000005E-2</v>
      </c>
      <c r="I8">
        <f t="shared" si="0"/>
        <v>6.8000000000000005E-2</v>
      </c>
      <c r="J8">
        <f t="shared" si="0"/>
        <v>6.8000000000000005E-2</v>
      </c>
      <c r="K8">
        <f t="shared" si="0"/>
        <v>6.8000000000000005E-2</v>
      </c>
      <c r="L8">
        <f t="shared" si="0"/>
        <v>6.8000000000000005E-2</v>
      </c>
      <c r="M8">
        <f t="shared" si="0"/>
        <v>6.8000000000000005E-2</v>
      </c>
      <c r="N8">
        <f t="shared" si="0"/>
        <v>6.8000000000000005E-2</v>
      </c>
      <c r="O8">
        <f t="shared" si="0"/>
        <v>6.8000000000000005E-2</v>
      </c>
      <c r="P8">
        <f t="shared" si="0"/>
        <v>6.8000000000000005E-2</v>
      </c>
      <c r="Q8">
        <f t="shared" si="0"/>
        <v>6.8000000000000005E-2</v>
      </c>
      <c r="R8">
        <f t="shared" si="0"/>
        <v>6.8000000000000005E-2</v>
      </c>
      <c r="S8">
        <f t="shared" si="0"/>
        <v>6.8000000000000005E-2</v>
      </c>
      <c r="T8">
        <f t="shared" si="0"/>
        <v>6.8000000000000005E-2</v>
      </c>
      <c r="U8">
        <f t="shared" si="0"/>
        <v>6.8000000000000005E-2</v>
      </c>
      <c r="V8">
        <f t="shared" si="0"/>
        <v>6.8000000000000005E-2</v>
      </c>
      <c r="W8">
        <f t="shared" si="0"/>
        <v>6.8000000000000005E-2</v>
      </c>
      <c r="X8">
        <f t="shared" si="0"/>
        <v>6.8000000000000005E-2</v>
      </c>
      <c r="Y8">
        <f t="shared" si="0"/>
        <v>6.8000000000000005E-2</v>
      </c>
      <c r="Z8">
        <f t="shared" si="0"/>
        <v>6.8000000000000005E-2</v>
      </c>
      <c r="AA8">
        <f t="shared" si="0"/>
        <v>6.8000000000000005E-2</v>
      </c>
      <c r="AB8">
        <f t="shared" si="0"/>
        <v>6.8000000000000005E-2</v>
      </c>
      <c r="AC8">
        <f t="shared" si="0"/>
        <v>6.8000000000000005E-2</v>
      </c>
      <c r="AD8">
        <f t="shared" si="0"/>
        <v>6.8000000000000005E-2</v>
      </c>
      <c r="AE8">
        <f t="shared" si="0"/>
        <v>6.8000000000000005E-2</v>
      </c>
      <c r="AF8">
        <f t="shared" si="0"/>
        <v>6.8000000000000005E-2</v>
      </c>
      <c r="AG8">
        <f t="shared" si="0"/>
        <v>6.8000000000000005E-2</v>
      </c>
    </row>
    <row r="9" spans="1:33">
      <c r="A9" s="18" t="s">
        <v>603</v>
      </c>
      <c r="B9" s="18">
        <v>0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</row>
    <row r="10" spans="1:33">
      <c r="A10" s="18" t="s">
        <v>604</v>
      </c>
      <c r="B10" s="18">
        <v>0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</row>
    <row r="11" spans="1:33">
      <c r="A11" s="18" t="s">
        <v>605</v>
      </c>
      <c r="B11" s="18">
        <v>0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</row>
    <row r="12" spans="1:33">
      <c r="A12" t="s">
        <v>420</v>
      </c>
      <c r="B12">
        <f t="shared" ref="B12:AG12" si="2">$B$1</f>
        <v>6.8000000000000005E-2</v>
      </c>
      <c r="C12">
        <f t="shared" si="2"/>
        <v>6.8000000000000005E-2</v>
      </c>
      <c r="D12">
        <f t="shared" si="2"/>
        <v>6.8000000000000005E-2</v>
      </c>
      <c r="E12">
        <f t="shared" si="2"/>
        <v>6.8000000000000005E-2</v>
      </c>
      <c r="F12">
        <f t="shared" si="2"/>
        <v>6.8000000000000005E-2</v>
      </c>
      <c r="G12">
        <f t="shared" si="2"/>
        <v>6.8000000000000005E-2</v>
      </c>
      <c r="H12">
        <f t="shared" si="2"/>
        <v>6.8000000000000005E-2</v>
      </c>
      <c r="I12">
        <f t="shared" si="2"/>
        <v>6.8000000000000005E-2</v>
      </c>
      <c r="J12">
        <f t="shared" si="2"/>
        <v>6.8000000000000005E-2</v>
      </c>
      <c r="K12">
        <f t="shared" si="2"/>
        <v>6.8000000000000005E-2</v>
      </c>
      <c r="L12">
        <f t="shared" si="2"/>
        <v>6.8000000000000005E-2</v>
      </c>
      <c r="M12">
        <f t="shared" si="2"/>
        <v>6.8000000000000005E-2</v>
      </c>
      <c r="N12">
        <f t="shared" si="2"/>
        <v>6.8000000000000005E-2</v>
      </c>
      <c r="O12">
        <f t="shared" si="2"/>
        <v>6.8000000000000005E-2</v>
      </c>
      <c r="P12">
        <f t="shared" si="2"/>
        <v>6.8000000000000005E-2</v>
      </c>
      <c r="Q12">
        <f t="shared" si="2"/>
        <v>6.8000000000000005E-2</v>
      </c>
      <c r="R12">
        <f t="shared" si="2"/>
        <v>6.8000000000000005E-2</v>
      </c>
      <c r="S12">
        <f t="shared" si="2"/>
        <v>6.8000000000000005E-2</v>
      </c>
      <c r="T12">
        <f t="shared" si="2"/>
        <v>6.8000000000000005E-2</v>
      </c>
      <c r="U12">
        <f t="shared" si="2"/>
        <v>6.8000000000000005E-2</v>
      </c>
      <c r="V12">
        <f t="shared" si="2"/>
        <v>6.8000000000000005E-2</v>
      </c>
      <c r="W12">
        <f t="shared" si="2"/>
        <v>6.8000000000000005E-2</v>
      </c>
      <c r="X12">
        <f t="shared" si="2"/>
        <v>6.8000000000000005E-2</v>
      </c>
      <c r="Y12">
        <f t="shared" si="2"/>
        <v>6.8000000000000005E-2</v>
      </c>
      <c r="Z12">
        <f t="shared" si="2"/>
        <v>6.8000000000000005E-2</v>
      </c>
      <c r="AA12">
        <f t="shared" si="2"/>
        <v>6.8000000000000005E-2</v>
      </c>
      <c r="AB12">
        <f t="shared" si="2"/>
        <v>6.8000000000000005E-2</v>
      </c>
      <c r="AC12">
        <f t="shared" si="2"/>
        <v>6.8000000000000005E-2</v>
      </c>
      <c r="AD12">
        <f t="shared" si="2"/>
        <v>6.8000000000000005E-2</v>
      </c>
      <c r="AE12">
        <f t="shared" si="2"/>
        <v>6.8000000000000005E-2</v>
      </c>
      <c r="AF12">
        <f t="shared" si="2"/>
        <v>6.8000000000000005E-2</v>
      </c>
      <c r="AG12">
        <f t="shared" si="2"/>
        <v>6.8000000000000005E-2</v>
      </c>
    </row>
    <row r="13" spans="1:33">
      <c r="A13" t="s">
        <v>606</v>
      </c>
      <c r="C13" s="20">
        <f>D13</f>
        <v>0.21349538333682211</v>
      </c>
      <c r="D13">
        <f>SUM(INDEX('AEO Table 57'!$E$11:$AL$12,0,(MATCH(D$4,'AEO Table 57'!$E$1:$AL$1,0))))/(INDEX('AEO Table 57'!$E$10:$AL$10,MATCH(D$4,'AEO Table 57'!$E$1:$AL$1,0))-SUM(INDEX('AEO Table 57'!$E$11:$AL$12,0,(MATCH(D$4,'AEO Table 57'!$E$1:$AL$1,0)))))</f>
        <v>0.21349538333682211</v>
      </c>
      <c r="E13">
        <f>SUM(INDEX('AEO Table 57'!$E$11:$AL$12,0,(MATCH(E$4,'AEO Table 57'!$E$1:$AL$1,0))))/(INDEX('AEO Table 57'!$E$10:$AL$10,MATCH(E$4,'AEO Table 57'!$E$1:$AL$1,0))-SUM(INDEX('AEO Table 57'!$E$11:$AL$12,0,(MATCH(E$4,'AEO Table 57'!$E$1:$AL$1,0)))))</f>
        <v>0.22336628535629696</v>
      </c>
      <c r="F13">
        <f>SUM(INDEX('AEO Table 57'!$E$11:$AL$12,0,(MATCH(F$4,'AEO Table 57'!$E$1:$AL$1,0))))/(INDEX('AEO Table 57'!$E$10:$AL$10,MATCH(F$4,'AEO Table 57'!$E$1:$AL$1,0))-SUM(INDEX('AEO Table 57'!$E$11:$AL$12,0,(MATCH(F$4,'AEO Table 57'!$E$1:$AL$1,0)))))</f>
        <v>0.25761432195255723</v>
      </c>
      <c r="G13">
        <f>SUM(INDEX('AEO Table 57'!$E$11:$AL$12,0,(MATCH(G$4,'AEO Table 57'!$E$1:$AL$1,0))))/(INDEX('AEO Table 57'!$E$10:$AL$10,MATCH(G$4,'AEO Table 57'!$E$1:$AL$1,0))-SUM(INDEX('AEO Table 57'!$E$11:$AL$12,0,(MATCH(G$4,'AEO Table 57'!$E$1:$AL$1,0)))))</f>
        <v>0.25683962207608818</v>
      </c>
      <c r="H13">
        <f>SUM(INDEX('AEO Table 57'!$E$11:$AL$12,0,(MATCH(H$4,'AEO Table 57'!$E$1:$AL$1,0))))/(INDEX('AEO Table 57'!$E$10:$AL$10,MATCH(H$4,'AEO Table 57'!$E$1:$AL$1,0))-SUM(INDEX('AEO Table 57'!$E$11:$AL$12,0,(MATCH(H$4,'AEO Table 57'!$E$1:$AL$1,0)))))</f>
        <v>0.25618377034893414</v>
      </c>
      <c r="I13">
        <f>SUM(INDEX('AEO Table 57'!$E$11:$AL$12,0,(MATCH(I$4,'AEO Table 57'!$E$1:$AL$1,0))))/(INDEX('AEO Table 57'!$E$10:$AL$10,MATCH(I$4,'AEO Table 57'!$E$1:$AL$1,0))-SUM(INDEX('AEO Table 57'!$E$11:$AL$12,0,(MATCH(I$4,'AEO Table 57'!$E$1:$AL$1,0)))))</f>
        <v>0.25217640114163981</v>
      </c>
      <c r="J13">
        <f>SUM(INDEX('AEO Table 57'!$E$11:$AL$12,0,(MATCH(J$4,'AEO Table 57'!$E$1:$AL$1,0))))/(INDEX('AEO Table 57'!$E$10:$AL$10,MATCH(J$4,'AEO Table 57'!$E$1:$AL$1,0))-SUM(INDEX('AEO Table 57'!$E$11:$AL$12,0,(MATCH(J$4,'AEO Table 57'!$E$1:$AL$1,0)))))</f>
        <v>0.24566055257342373</v>
      </c>
      <c r="K13">
        <f>SUM(INDEX('AEO Table 57'!$E$11:$AL$12,0,(MATCH(K$4,'AEO Table 57'!$E$1:$AL$1,0))))/(INDEX('AEO Table 57'!$E$10:$AL$10,MATCH(K$4,'AEO Table 57'!$E$1:$AL$1,0))-SUM(INDEX('AEO Table 57'!$E$11:$AL$12,0,(MATCH(K$4,'AEO Table 57'!$E$1:$AL$1,0)))))</f>
        <v>0.24009148407393877</v>
      </c>
      <c r="L13">
        <f>SUM(INDEX('AEO Table 57'!$E$11:$AL$12,0,(MATCH(L$4,'AEO Table 57'!$E$1:$AL$1,0))))/(INDEX('AEO Table 57'!$E$10:$AL$10,MATCH(L$4,'AEO Table 57'!$E$1:$AL$1,0))-SUM(INDEX('AEO Table 57'!$E$11:$AL$12,0,(MATCH(L$4,'AEO Table 57'!$E$1:$AL$1,0)))))</f>
        <v>0.23537570039483111</v>
      </c>
      <c r="M13">
        <f>SUM(INDEX('AEO Table 57'!$E$11:$AL$12,0,(MATCH(M$4,'AEO Table 57'!$E$1:$AL$1,0))))/(INDEX('AEO Table 57'!$E$10:$AL$10,MATCH(M$4,'AEO Table 57'!$E$1:$AL$1,0))-SUM(INDEX('AEO Table 57'!$E$11:$AL$12,0,(MATCH(M$4,'AEO Table 57'!$E$1:$AL$1,0)))))</f>
        <v>0.22864939301518417</v>
      </c>
      <c r="N13">
        <f>SUM(INDEX('AEO Table 57'!$E$11:$AL$12,0,(MATCH(N$4,'AEO Table 57'!$E$1:$AL$1,0))))/(INDEX('AEO Table 57'!$E$10:$AL$10,MATCH(N$4,'AEO Table 57'!$E$1:$AL$1,0))-SUM(INDEX('AEO Table 57'!$E$11:$AL$12,0,(MATCH(N$4,'AEO Table 57'!$E$1:$AL$1,0)))))</f>
        <v>0.22545550899100994</v>
      </c>
      <c r="O13">
        <f>SUM(INDEX('AEO Table 57'!$E$11:$AL$12,0,(MATCH(O$4,'AEO Table 57'!$E$1:$AL$1,0))))/(INDEX('AEO Table 57'!$E$10:$AL$10,MATCH(O$4,'AEO Table 57'!$E$1:$AL$1,0))-SUM(INDEX('AEO Table 57'!$E$11:$AL$12,0,(MATCH(O$4,'AEO Table 57'!$E$1:$AL$1,0)))))</f>
        <v>0.21234027164211594</v>
      </c>
      <c r="P13">
        <f>SUM(INDEX('AEO Table 57'!$E$11:$AL$12,0,(MATCH(P$4,'AEO Table 57'!$E$1:$AL$1,0))))/(INDEX('AEO Table 57'!$E$10:$AL$10,MATCH(P$4,'AEO Table 57'!$E$1:$AL$1,0))-SUM(INDEX('AEO Table 57'!$E$11:$AL$12,0,(MATCH(P$4,'AEO Table 57'!$E$1:$AL$1,0)))))</f>
        <v>0.20843917727651445</v>
      </c>
      <c r="Q13">
        <f>SUM(INDEX('AEO Table 57'!$E$11:$AL$12,0,(MATCH(Q$4,'AEO Table 57'!$E$1:$AL$1,0))))/(INDEX('AEO Table 57'!$E$10:$AL$10,MATCH(Q$4,'AEO Table 57'!$E$1:$AL$1,0))-SUM(INDEX('AEO Table 57'!$E$11:$AL$12,0,(MATCH(Q$4,'AEO Table 57'!$E$1:$AL$1,0)))))</f>
        <v>0.2053386108230692</v>
      </c>
      <c r="R13">
        <f>SUM(INDEX('AEO Table 57'!$E$11:$AL$12,0,(MATCH(R$4,'AEO Table 57'!$E$1:$AL$1,0))))/(INDEX('AEO Table 57'!$E$10:$AL$10,MATCH(R$4,'AEO Table 57'!$E$1:$AL$1,0))-SUM(INDEX('AEO Table 57'!$E$11:$AL$12,0,(MATCH(R$4,'AEO Table 57'!$E$1:$AL$1,0)))))</f>
        <v>0.20199627784245378</v>
      </c>
      <c r="S13">
        <f>SUM(INDEX('AEO Table 57'!$E$11:$AL$12,0,(MATCH(S$4,'AEO Table 57'!$E$1:$AL$1,0))))/(INDEX('AEO Table 57'!$E$10:$AL$10,MATCH(S$4,'AEO Table 57'!$E$1:$AL$1,0))-SUM(INDEX('AEO Table 57'!$E$11:$AL$12,0,(MATCH(S$4,'AEO Table 57'!$E$1:$AL$1,0)))))</f>
        <v>0.19988317786274776</v>
      </c>
      <c r="T13">
        <f>SUM(INDEX('AEO Table 57'!$E$11:$AL$12,0,(MATCH(T$4,'AEO Table 57'!$E$1:$AL$1,0))))/(INDEX('AEO Table 57'!$E$10:$AL$10,MATCH(T$4,'AEO Table 57'!$E$1:$AL$1,0))-SUM(INDEX('AEO Table 57'!$E$11:$AL$12,0,(MATCH(T$4,'AEO Table 57'!$E$1:$AL$1,0)))))</f>
        <v>0.19689594090002868</v>
      </c>
      <c r="U13">
        <f>SUM(INDEX('AEO Table 57'!$E$11:$AL$12,0,(MATCH(U$4,'AEO Table 57'!$E$1:$AL$1,0))))/(INDEX('AEO Table 57'!$E$10:$AL$10,MATCH(U$4,'AEO Table 57'!$E$1:$AL$1,0))-SUM(INDEX('AEO Table 57'!$E$11:$AL$12,0,(MATCH(U$4,'AEO Table 57'!$E$1:$AL$1,0)))))</f>
        <v>0.19355944365468714</v>
      </c>
      <c r="V13">
        <f>SUM(INDEX('AEO Table 57'!$E$11:$AL$12,0,(MATCH(V$4,'AEO Table 57'!$E$1:$AL$1,0))))/(INDEX('AEO Table 57'!$E$10:$AL$10,MATCH(V$4,'AEO Table 57'!$E$1:$AL$1,0))-SUM(INDEX('AEO Table 57'!$E$11:$AL$12,0,(MATCH(V$4,'AEO Table 57'!$E$1:$AL$1,0)))))</f>
        <v>0.19218402665063744</v>
      </c>
      <c r="W13">
        <f>SUM(INDEX('AEO Table 57'!$E$11:$AL$12,0,(MATCH(W$4,'AEO Table 57'!$E$1:$AL$1,0))))/(INDEX('AEO Table 57'!$E$10:$AL$10,MATCH(W$4,'AEO Table 57'!$E$1:$AL$1,0))-SUM(INDEX('AEO Table 57'!$E$11:$AL$12,0,(MATCH(W$4,'AEO Table 57'!$E$1:$AL$1,0)))))</f>
        <v>0.18750336014849736</v>
      </c>
      <c r="X13">
        <f>SUM(INDEX('AEO Table 57'!$E$11:$AL$12,0,(MATCH(X$4,'AEO Table 57'!$E$1:$AL$1,0))))/(INDEX('AEO Table 57'!$E$10:$AL$10,MATCH(X$4,'AEO Table 57'!$E$1:$AL$1,0))-SUM(INDEX('AEO Table 57'!$E$11:$AL$12,0,(MATCH(X$4,'AEO Table 57'!$E$1:$AL$1,0)))))</f>
        <v>0.1841993894380462</v>
      </c>
      <c r="Y13">
        <f>SUM(INDEX('AEO Table 57'!$E$11:$AL$12,0,(MATCH(Y$4,'AEO Table 57'!$E$1:$AL$1,0))))/(INDEX('AEO Table 57'!$E$10:$AL$10,MATCH(Y$4,'AEO Table 57'!$E$1:$AL$1,0))-SUM(INDEX('AEO Table 57'!$E$11:$AL$12,0,(MATCH(Y$4,'AEO Table 57'!$E$1:$AL$1,0)))))</f>
        <v>0.18125244992249429</v>
      </c>
      <c r="Z13">
        <f>SUM(INDEX('AEO Table 57'!$E$11:$AL$12,0,(MATCH(Z$4,'AEO Table 57'!$E$1:$AL$1,0))))/(INDEX('AEO Table 57'!$E$10:$AL$10,MATCH(Z$4,'AEO Table 57'!$E$1:$AL$1,0))-SUM(INDEX('AEO Table 57'!$E$11:$AL$12,0,(MATCH(Z$4,'AEO Table 57'!$E$1:$AL$1,0)))))</f>
        <v>0.17742707735326621</v>
      </c>
      <c r="AA13">
        <f>SUM(INDEX('AEO Table 57'!$E$11:$AL$12,0,(MATCH(AA$4,'AEO Table 57'!$E$1:$AL$1,0))))/(INDEX('AEO Table 57'!$E$10:$AL$10,MATCH(AA$4,'AEO Table 57'!$E$1:$AL$1,0))-SUM(INDEX('AEO Table 57'!$E$11:$AL$12,0,(MATCH(AA$4,'AEO Table 57'!$E$1:$AL$1,0)))))</f>
        <v>0.17446159067864062</v>
      </c>
      <c r="AB13">
        <f>SUM(INDEX('AEO Table 57'!$E$11:$AL$12,0,(MATCH(AB$4,'AEO Table 57'!$E$1:$AL$1,0))))/(INDEX('AEO Table 57'!$E$10:$AL$10,MATCH(AB$4,'AEO Table 57'!$E$1:$AL$1,0))-SUM(INDEX('AEO Table 57'!$E$11:$AL$12,0,(MATCH(AB$4,'AEO Table 57'!$E$1:$AL$1,0)))))</f>
        <v>0.17248518342390259</v>
      </c>
      <c r="AC13">
        <f>SUM(INDEX('AEO Table 57'!$E$11:$AL$12,0,(MATCH(AC$4,'AEO Table 57'!$E$1:$AL$1,0))))/(INDEX('AEO Table 57'!$E$10:$AL$10,MATCH(AC$4,'AEO Table 57'!$E$1:$AL$1,0))-SUM(INDEX('AEO Table 57'!$E$11:$AL$12,0,(MATCH(AC$4,'AEO Table 57'!$E$1:$AL$1,0)))))</f>
        <v>0.16931734350301339</v>
      </c>
      <c r="AD13">
        <f>SUM(INDEX('AEO Table 57'!$E$11:$AL$12,0,(MATCH(AD$4,'AEO Table 57'!$E$1:$AL$1,0))))/(INDEX('AEO Table 57'!$E$10:$AL$10,MATCH(AD$4,'AEO Table 57'!$E$1:$AL$1,0))-SUM(INDEX('AEO Table 57'!$E$11:$AL$12,0,(MATCH(AD$4,'AEO Table 57'!$E$1:$AL$1,0)))))</f>
        <v>0.16772128636827624</v>
      </c>
      <c r="AE13">
        <f>SUM(INDEX('AEO Table 57'!$E$11:$AL$12,0,(MATCH(AE$4,'AEO Table 57'!$E$1:$AL$1,0))))/(INDEX('AEO Table 57'!$E$10:$AL$10,MATCH(AE$4,'AEO Table 57'!$E$1:$AL$1,0))-SUM(INDEX('AEO Table 57'!$E$11:$AL$12,0,(MATCH(AE$4,'AEO Table 57'!$E$1:$AL$1,0)))))</f>
        <v>0.16597837902695434</v>
      </c>
      <c r="AF13">
        <f>SUM(INDEX('AEO Table 57'!$E$11:$AL$12,0,(MATCH(AF$4,'AEO Table 57'!$E$1:$AL$1,0))))/(INDEX('AEO Table 57'!$E$10:$AL$10,MATCH(AF$4,'AEO Table 57'!$E$1:$AL$1,0))-SUM(INDEX('AEO Table 57'!$E$11:$AL$12,0,(MATCH(AF$4,'AEO Table 57'!$E$1:$AL$1,0)))))</f>
        <v>0.16422841104494684</v>
      </c>
      <c r="AG13">
        <f>SUM(INDEX('AEO Table 57'!$E$11:$AL$12,0,(MATCH(AG$4,'AEO Table 57'!$E$1:$AL$1,0))))/(INDEX('AEO Table 57'!$E$10:$AL$10,MATCH(AG$4,'AEO Table 57'!$E$1:$AL$1,0))-SUM(INDEX('AEO Table 57'!$E$11:$AL$12,0,(MATCH(AG$4,'AEO Table 57'!$E$1:$AL$1,0)))))</f>
        <v>0.16457641122074529</v>
      </c>
    </row>
    <row r="14" spans="1:33">
      <c r="A14" t="s">
        <v>607</v>
      </c>
      <c r="C14" s="20">
        <f>D14</f>
        <v>0.21371091222392183</v>
      </c>
      <c r="D14">
        <f>SUM(INDEX('AEO Table 57'!$E$4:$AL$5,0,(MATCH(D$4,'AEO Table 57'!$E$1:$AL$1,0))))/(INDEX('AEO Table 57'!$E$3:$AL$3,MATCH(D$4,'AEO Table 57'!$E$1:$AL$1,0))-SUM(INDEX('AEO Table 57'!$E$4:$AL$5,0,(MATCH(D$4,'AEO Table 57'!$E$1:$AL$1,0)))))</f>
        <v>0.21371091222392183</v>
      </c>
      <c r="E14">
        <f>SUM(INDEX('AEO Table 57'!$E$4:$AL$5,0,(MATCH(E$4,'AEO Table 57'!$E$1:$AL$1,0))))/(INDEX('AEO Table 57'!$E$3:$AL$3,MATCH(E$4,'AEO Table 57'!$E$1:$AL$1,0))-SUM(INDEX('AEO Table 57'!$E$4:$AL$5,0,(MATCH(E$4,'AEO Table 57'!$E$1:$AL$1,0)))))</f>
        <v>0.22021716144362824</v>
      </c>
      <c r="F14">
        <f>SUM(INDEX('AEO Table 57'!$E$4:$AL$5,0,(MATCH(F$4,'AEO Table 57'!$E$1:$AL$1,0))))/(INDEX('AEO Table 57'!$E$3:$AL$3,MATCH(F$4,'AEO Table 57'!$E$1:$AL$1,0))-SUM(INDEX('AEO Table 57'!$E$4:$AL$5,0,(MATCH(F$4,'AEO Table 57'!$E$1:$AL$1,0)))))</f>
        <v>0.22876836716162696</v>
      </c>
      <c r="G14">
        <f>SUM(INDEX('AEO Table 57'!$E$4:$AL$5,0,(MATCH(G$4,'AEO Table 57'!$E$1:$AL$1,0))))/(INDEX('AEO Table 57'!$E$3:$AL$3,MATCH(G$4,'AEO Table 57'!$E$1:$AL$1,0))-SUM(INDEX('AEO Table 57'!$E$4:$AL$5,0,(MATCH(G$4,'AEO Table 57'!$E$1:$AL$1,0)))))</f>
        <v>0.21687262333234589</v>
      </c>
      <c r="H14">
        <f>SUM(INDEX('AEO Table 57'!$E$4:$AL$5,0,(MATCH(H$4,'AEO Table 57'!$E$1:$AL$1,0))))/(INDEX('AEO Table 57'!$E$3:$AL$3,MATCH(H$4,'AEO Table 57'!$E$1:$AL$1,0))-SUM(INDEX('AEO Table 57'!$E$4:$AL$5,0,(MATCH(H$4,'AEO Table 57'!$E$1:$AL$1,0)))))</f>
        <v>0.21280393105874623</v>
      </c>
      <c r="I14">
        <f>SUM(INDEX('AEO Table 57'!$E$4:$AL$5,0,(MATCH(I$4,'AEO Table 57'!$E$1:$AL$1,0))))/(INDEX('AEO Table 57'!$E$3:$AL$3,MATCH(I$4,'AEO Table 57'!$E$1:$AL$1,0))-SUM(INDEX('AEO Table 57'!$E$4:$AL$5,0,(MATCH(I$4,'AEO Table 57'!$E$1:$AL$1,0)))))</f>
        <v>0.20995733415001372</v>
      </c>
      <c r="J14">
        <f>SUM(INDEX('AEO Table 57'!$E$4:$AL$5,0,(MATCH(J$4,'AEO Table 57'!$E$1:$AL$1,0))))/(INDEX('AEO Table 57'!$E$3:$AL$3,MATCH(J$4,'AEO Table 57'!$E$1:$AL$1,0))-SUM(INDEX('AEO Table 57'!$E$4:$AL$5,0,(MATCH(J$4,'AEO Table 57'!$E$1:$AL$1,0)))))</f>
        <v>0.20602716124259501</v>
      </c>
      <c r="K14">
        <f>SUM(INDEX('AEO Table 57'!$E$4:$AL$5,0,(MATCH(K$4,'AEO Table 57'!$E$1:$AL$1,0))))/(INDEX('AEO Table 57'!$E$3:$AL$3,MATCH(K$4,'AEO Table 57'!$E$1:$AL$1,0))-SUM(INDEX('AEO Table 57'!$E$4:$AL$5,0,(MATCH(K$4,'AEO Table 57'!$E$1:$AL$1,0)))))</f>
        <v>0.20185762716543904</v>
      </c>
      <c r="L14">
        <f>SUM(INDEX('AEO Table 57'!$E$4:$AL$5,0,(MATCH(L$4,'AEO Table 57'!$E$1:$AL$1,0))))/(INDEX('AEO Table 57'!$E$3:$AL$3,MATCH(L$4,'AEO Table 57'!$E$1:$AL$1,0))-SUM(INDEX('AEO Table 57'!$E$4:$AL$5,0,(MATCH(L$4,'AEO Table 57'!$E$1:$AL$1,0)))))</f>
        <v>0.19770081987005131</v>
      </c>
      <c r="M14">
        <f>SUM(INDEX('AEO Table 57'!$E$4:$AL$5,0,(MATCH(M$4,'AEO Table 57'!$E$1:$AL$1,0))))/(INDEX('AEO Table 57'!$E$3:$AL$3,MATCH(M$4,'AEO Table 57'!$E$1:$AL$1,0))-SUM(INDEX('AEO Table 57'!$E$4:$AL$5,0,(MATCH(M$4,'AEO Table 57'!$E$1:$AL$1,0)))))</f>
        <v>0.19521573632986122</v>
      </c>
      <c r="N14">
        <f>SUM(INDEX('AEO Table 57'!$E$4:$AL$5,0,(MATCH(N$4,'AEO Table 57'!$E$1:$AL$1,0))))/(INDEX('AEO Table 57'!$E$3:$AL$3,MATCH(N$4,'AEO Table 57'!$E$1:$AL$1,0))-SUM(INDEX('AEO Table 57'!$E$4:$AL$5,0,(MATCH(N$4,'AEO Table 57'!$E$1:$AL$1,0)))))</f>
        <v>0.19099757102615031</v>
      </c>
      <c r="O14">
        <f>SUM(INDEX('AEO Table 57'!$E$4:$AL$5,0,(MATCH(O$4,'AEO Table 57'!$E$1:$AL$1,0))))/(INDEX('AEO Table 57'!$E$3:$AL$3,MATCH(O$4,'AEO Table 57'!$E$1:$AL$1,0))-SUM(INDEX('AEO Table 57'!$E$4:$AL$5,0,(MATCH(O$4,'AEO Table 57'!$E$1:$AL$1,0)))))</f>
        <v>0.18414819433855187</v>
      </c>
      <c r="P14">
        <f>SUM(INDEX('AEO Table 57'!$E$4:$AL$5,0,(MATCH(P$4,'AEO Table 57'!$E$1:$AL$1,0))))/(INDEX('AEO Table 57'!$E$3:$AL$3,MATCH(P$4,'AEO Table 57'!$E$1:$AL$1,0))-SUM(INDEX('AEO Table 57'!$E$4:$AL$5,0,(MATCH(P$4,'AEO Table 57'!$E$1:$AL$1,0)))))</f>
        <v>0.18109317508455763</v>
      </c>
      <c r="Q14">
        <f>SUM(INDEX('AEO Table 57'!$E$4:$AL$5,0,(MATCH(Q$4,'AEO Table 57'!$E$1:$AL$1,0))))/(INDEX('AEO Table 57'!$E$3:$AL$3,MATCH(Q$4,'AEO Table 57'!$E$1:$AL$1,0))-SUM(INDEX('AEO Table 57'!$E$4:$AL$5,0,(MATCH(Q$4,'AEO Table 57'!$E$1:$AL$1,0)))))</f>
        <v>0.1793530070310424</v>
      </c>
      <c r="R14">
        <f>SUM(INDEX('AEO Table 57'!$E$4:$AL$5,0,(MATCH(R$4,'AEO Table 57'!$E$1:$AL$1,0))))/(INDEX('AEO Table 57'!$E$3:$AL$3,MATCH(R$4,'AEO Table 57'!$E$1:$AL$1,0))-SUM(INDEX('AEO Table 57'!$E$4:$AL$5,0,(MATCH(R$4,'AEO Table 57'!$E$1:$AL$1,0)))))</f>
        <v>0.17669743254648912</v>
      </c>
      <c r="S14">
        <f>SUM(INDEX('AEO Table 57'!$E$4:$AL$5,0,(MATCH(S$4,'AEO Table 57'!$E$1:$AL$1,0))))/(INDEX('AEO Table 57'!$E$3:$AL$3,MATCH(S$4,'AEO Table 57'!$E$1:$AL$1,0))-SUM(INDEX('AEO Table 57'!$E$4:$AL$5,0,(MATCH(S$4,'AEO Table 57'!$E$1:$AL$1,0)))))</f>
        <v>0.17457576923035095</v>
      </c>
      <c r="T14">
        <f>SUM(INDEX('AEO Table 57'!$E$4:$AL$5,0,(MATCH(T$4,'AEO Table 57'!$E$1:$AL$1,0))))/(INDEX('AEO Table 57'!$E$3:$AL$3,MATCH(T$4,'AEO Table 57'!$E$1:$AL$1,0))-SUM(INDEX('AEO Table 57'!$E$4:$AL$5,0,(MATCH(T$4,'AEO Table 57'!$E$1:$AL$1,0)))))</f>
        <v>0.17104068013759219</v>
      </c>
      <c r="U14">
        <f>SUM(INDEX('AEO Table 57'!$E$4:$AL$5,0,(MATCH(U$4,'AEO Table 57'!$E$1:$AL$1,0))))/(INDEX('AEO Table 57'!$E$3:$AL$3,MATCH(U$4,'AEO Table 57'!$E$1:$AL$1,0))-SUM(INDEX('AEO Table 57'!$E$4:$AL$5,0,(MATCH(U$4,'AEO Table 57'!$E$1:$AL$1,0)))))</f>
        <v>0.1681830318962533</v>
      </c>
      <c r="V14">
        <f>SUM(INDEX('AEO Table 57'!$E$4:$AL$5,0,(MATCH(V$4,'AEO Table 57'!$E$1:$AL$1,0))))/(INDEX('AEO Table 57'!$E$3:$AL$3,MATCH(V$4,'AEO Table 57'!$E$1:$AL$1,0))-SUM(INDEX('AEO Table 57'!$E$4:$AL$5,0,(MATCH(V$4,'AEO Table 57'!$E$1:$AL$1,0)))))</f>
        <v>0.16624424680516436</v>
      </c>
      <c r="W14">
        <f>SUM(INDEX('AEO Table 57'!$E$4:$AL$5,0,(MATCH(W$4,'AEO Table 57'!$E$1:$AL$1,0))))/(INDEX('AEO Table 57'!$E$3:$AL$3,MATCH(W$4,'AEO Table 57'!$E$1:$AL$1,0))-SUM(INDEX('AEO Table 57'!$E$4:$AL$5,0,(MATCH(W$4,'AEO Table 57'!$E$1:$AL$1,0)))))</f>
        <v>0.1624479493318482</v>
      </c>
      <c r="X14">
        <f>SUM(INDEX('AEO Table 57'!$E$4:$AL$5,0,(MATCH(X$4,'AEO Table 57'!$E$1:$AL$1,0))))/(INDEX('AEO Table 57'!$E$3:$AL$3,MATCH(X$4,'AEO Table 57'!$E$1:$AL$1,0))-SUM(INDEX('AEO Table 57'!$E$4:$AL$5,0,(MATCH(X$4,'AEO Table 57'!$E$1:$AL$1,0)))))</f>
        <v>0.15934969358436393</v>
      </c>
      <c r="Y14">
        <f>SUM(INDEX('AEO Table 57'!$E$4:$AL$5,0,(MATCH(Y$4,'AEO Table 57'!$E$1:$AL$1,0))))/(INDEX('AEO Table 57'!$E$3:$AL$3,MATCH(Y$4,'AEO Table 57'!$E$1:$AL$1,0))-SUM(INDEX('AEO Table 57'!$E$4:$AL$5,0,(MATCH(Y$4,'AEO Table 57'!$E$1:$AL$1,0)))))</f>
        <v>0.15696534202260742</v>
      </c>
      <c r="Z14">
        <f>SUM(INDEX('AEO Table 57'!$E$4:$AL$5,0,(MATCH(Z$4,'AEO Table 57'!$E$1:$AL$1,0))))/(INDEX('AEO Table 57'!$E$3:$AL$3,MATCH(Z$4,'AEO Table 57'!$E$1:$AL$1,0))-SUM(INDEX('AEO Table 57'!$E$4:$AL$5,0,(MATCH(Z$4,'AEO Table 57'!$E$1:$AL$1,0)))))</f>
        <v>0.15337997897059563</v>
      </c>
      <c r="AA14">
        <f>SUM(INDEX('AEO Table 57'!$E$4:$AL$5,0,(MATCH(AA$4,'AEO Table 57'!$E$1:$AL$1,0))))/(INDEX('AEO Table 57'!$E$3:$AL$3,MATCH(AA$4,'AEO Table 57'!$E$1:$AL$1,0))-SUM(INDEX('AEO Table 57'!$E$4:$AL$5,0,(MATCH(AA$4,'AEO Table 57'!$E$1:$AL$1,0)))))</f>
        <v>0.14996321200243728</v>
      </c>
      <c r="AB14">
        <f>SUM(INDEX('AEO Table 57'!$E$4:$AL$5,0,(MATCH(AB$4,'AEO Table 57'!$E$1:$AL$1,0))))/(INDEX('AEO Table 57'!$E$3:$AL$3,MATCH(AB$4,'AEO Table 57'!$E$1:$AL$1,0))-SUM(INDEX('AEO Table 57'!$E$4:$AL$5,0,(MATCH(AB$4,'AEO Table 57'!$E$1:$AL$1,0)))))</f>
        <v>0.14850099779018769</v>
      </c>
      <c r="AC14">
        <f>SUM(INDEX('AEO Table 57'!$E$4:$AL$5,0,(MATCH(AC$4,'AEO Table 57'!$E$1:$AL$1,0))))/(INDEX('AEO Table 57'!$E$3:$AL$3,MATCH(AC$4,'AEO Table 57'!$E$1:$AL$1,0))-SUM(INDEX('AEO Table 57'!$E$4:$AL$5,0,(MATCH(AC$4,'AEO Table 57'!$E$1:$AL$1,0)))))</f>
        <v>0.14572108212984097</v>
      </c>
      <c r="AD14">
        <f>SUM(INDEX('AEO Table 57'!$E$4:$AL$5,0,(MATCH(AD$4,'AEO Table 57'!$E$1:$AL$1,0))))/(INDEX('AEO Table 57'!$E$3:$AL$3,MATCH(AD$4,'AEO Table 57'!$E$1:$AL$1,0))-SUM(INDEX('AEO Table 57'!$E$4:$AL$5,0,(MATCH(AD$4,'AEO Table 57'!$E$1:$AL$1,0)))))</f>
        <v>0.14446209329705875</v>
      </c>
      <c r="AE14">
        <f>SUM(INDEX('AEO Table 57'!$E$4:$AL$5,0,(MATCH(AE$4,'AEO Table 57'!$E$1:$AL$1,0))))/(INDEX('AEO Table 57'!$E$3:$AL$3,MATCH(AE$4,'AEO Table 57'!$E$1:$AL$1,0))-SUM(INDEX('AEO Table 57'!$E$4:$AL$5,0,(MATCH(AE$4,'AEO Table 57'!$E$1:$AL$1,0)))))</f>
        <v>0.14387273752414262</v>
      </c>
      <c r="AF14">
        <f>SUM(INDEX('AEO Table 57'!$E$4:$AL$5,0,(MATCH(AF$4,'AEO Table 57'!$E$1:$AL$1,0))))/(INDEX('AEO Table 57'!$E$3:$AL$3,MATCH(AF$4,'AEO Table 57'!$E$1:$AL$1,0))-SUM(INDEX('AEO Table 57'!$E$4:$AL$5,0,(MATCH(AF$4,'AEO Table 57'!$E$1:$AL$1,0)))))</f>
        <v>0.14209180179788827</v>
      </c>
      <c r="AG14">
        <f>SUM(INDEX('AEO Table 57'!$E$4:$AL$5,0,(MATCH(AG$4,'AEO Table 57'!$E$1:$AL$1,0))))/(INDEX('AEO Table 57'!$E$3:$AL$3,MATCH(AG$4,'AEO Table 57'!$E$1:$AL$1,0))-SUM(INDEX('AEO Table 57'!$E$4:$AL$5,0,(MATCH(AG$4,'AEO Table 57'!$E$1:$AL$1,0)))))</f>
        <v>0.14179843741667111</v>
      </c>
    </row>
    <row r="15" spans="1:33">
      <c r="A15" t="s">
        <v>608</v>
      </c>
      <c r="C15" s="20">
        <f t="shared" ref="C15:E15" si="3">C13</f>
        <v>0.21349538333682211</v>
      </c>
      <c r="D15">
        <f t="shared" si="3"/>
        <v>0.21349538333682211</v>
      </c>
      <c r="E15">
        <f t="shared" si="3"/>
        <v>0.22336628535629696</v>
      </c>
      <c r="F15">
        <f t="shared" ref="F15:AG15" si="4">F13</f>
        <v>0.25761432195255723</v>
      </c>
      <c r="G15">
        <f t="shared" si="4"/>
        <v>0.25683962207608818</v>
      </c>
      <c r="H15">
        <f t="shared" si="4"/>
        <v>0.25618377034893414</v>
      </c>
      <c r="I15">
        <f t="shared" si="4"/>
        <v>0.25217640114163981</v>
      </c>
      <c r="J15">
        <f t="shared" si="4"/>
        <v>0.24566055257342373</v>
      </c>
      <c r="K15">
        <f t="shared" si="4"/>
        <v>0.24009148407393877</v>
      </c>
      <c r="L15">
        <f t="shared" si="4"/>
        <v>0.23537570039483111</v>
      </c>
      <c r="M15">
        <f t="shared" si="4"/>
        <v>0.22864939301518417</v>
      </c>
      <c r="N15">
        <f t="shared" si="4"/>
        <v>0.22545550899100994</v>
      </c>
      <c r="O15">
        <f t="shared" si="4"/>
        <v>0.21234027164211594</v>
      </c>
      <c r="P15">
        <f t="shared" si="4"/>
        <v>0.20843917727651445</v>
      </c>
      <c r="Q15">
        <f t="shared" si="4"/>
        <v>0.2053386108230692</v>
      </c>
      <c r="R15">
        <f t="shared" si="4"/>
        <v>0.20199627784245378</v>
      </c>
      <c r="S15">
        <f t="shared" si="4"/>
        <v>0.19988317786274776</v>
      </c>
      <c r="T15">
        <f t="shared" si="4"/>
        <v>0.19689594090002868</v>
      </c>
      <c r="U15">
        <f t="shared" si="4"/>
        <v>0.19355944365468714</v>
      </c>
      <c r="V15">
        <f t="shared" si="4"/>
        <v>0.19218402665063744</v>
      </c>
      <c r="W15">
        <f t="shared" si="4"/>
        <v>0.18750336014849736</v>
      </c>
      <c r="X15">
        <f t="shared" si="4"/>
        <v>0.1841993894380462</v>
      </c>
      <c r="Y15">
        <f t="shared" si="4"/>
        <v>0.18125244992249429</v>
      </c>
      <c r="Z15">
        <f t="shared" si="4"/>
        <v>0.17742707735326621</v>
      </c>
      <c r="AA15">
        <f t="shared" si="4"/>
        <v>0.17446159067864062</v>
      </c>
      <c r="AB15">
        <f t="shared" si="4"/>
        <v>0.17248518342390259</v>
      </c>
      <c r="AC15">
        <f t="shared" si="4"/>
        <v>0.16931734350301339</v>
      </c>
      <c r="AD15">
        <f t="shared" si="4"/>
        <v>0.16772128636827624</v>
      </c>
      <c r="AE15">
        <f t="shared" si="4"/>
        <v>0.16597837902695434</v>
      </c>
      <c r="AF15">
        <f t="shared" si="4"/>
        <v>0.16422841104494684</v>
      </c>
      <c r="AG15">
        <f t="shared" si="4"/>
        <v>0.16457641122074529</v>
      </c>
    </row>
    <row r="16" spans="1:33">
      <c r="A16" t="s">
        <v>76</v>
      </c>
      <c r="C16" s="20">
        <f t="shared" ref="C16:E16" si="5">C14</f>
        <v>0.21371091222392183</v>
      </c>
      <c r="D16">
        <f t="shared" si="5"/>
        <v>0.21371091222392183</v>
      </c>
      <c r="E16">
        <f t="shared" si="5"/>
        <v>0.22021716144362824</v>
      </c>
      <c r="F16">
        <f t="shared" ref="F16:AG16" si="6">F14</f>
        <v>0.22876836716162696</v>
      </c>
      <c r="G16">
        <f t="shared" si="6"/>
        <v>0.21687262333234589</v>
      </c>
      <c r="H16">
        <f t="shared" si="6"/>
        <v>0.21280393105874623</v>
      </c>
      <c r="I16">
        <f t="shared" si="6"/>
        <v>0.20995733415001372</v>
      </c>
      <c r="J16">
        <f t="shared" si="6"/>
        <v>0.20602716124259501</v>
      </c>
      <c r="K16">
        <f t="shared" si="6"/>
        <v>0.20185762716543904</v>
      </c>
      <c r="L16">
        <f t="shared" si="6"/>
        <v>0.19770081987005131</v>
      </c>
      <c r="M16">
        <f t="shared" si="6"/>
        <v>0.19521573632986122</v>
      </c>
      <c r="N16">
        <f t="shared" si="6"/>
        <v>0.19099757102615031</v>
      </c>
      <c r="O16">
        <f t="shared" si="6"/>
        <v>0.18414819433855187</v>
      </c>
      <c r="P16">
        <f t="shared" si="6"/>
        <v>0.18109317508455763</v>
      </c>
      <c r="Q16">
        <f t="shared" si="6"/>
        <v>0.1793530070310424</v>
      </c>
      <c r="R16">
        <f t="shared" si="6"/>
        <v>0.17669743254648912</v>
      </c>
      <c r="S16">
        <f t="shared" si="6"/>
        <v>0.17457576923035095</v>
      </c>
      <c r="T16">
        <f t="shared" si="6"/>
        <v>0.17104068013759219</v>
      </c>
      <c r="U16">
        <f t="shared" si="6"/>
        <v>0.1681830318962533</v>
      </c>
      <c r="V16">
        <f t="shared" si="6"/>
        <v>0.16624424680516436</v>
      </c>
      <c r="W16">
        <f t="shared" si="6"/>
        <v>0.1624479493318482</v>
      </c>
      <c r="X16">
        <f t="shared" si="6"/>
        <v>0.15934969358436393</v>
      </c>
      <c r="Y16">
        <f t="shared" si="6"/>
        <v>0.15696534202260742</v>
      </c>
      <c r="Z16">
        <f t="shared" si="6"/>
        <v>0.15337997897059563</v>
      </c>
      <c r="AA16">
        <f t="shared" si="6"/>
        <v>0.14996321200243728</v>
      </c>
      <c r="AB16">
        <f t="shared" si="6"/>
        <v>0.14850099779018769</v>
      </c>
      <c r="AC16">
        <f t="shared" si="6"/>
        <v>0.14572108212984097</v>
      </c>
      <c r="AD16">
        <f t="shared" si="6"/>
        <v>0.14446209329705875</v>
      </c>
      <c r="AE16">
        <f t="shared" si="6"/>
        <v>0.14387273752414262</v>
      </c>
      <c r="AF16">
        <f t="shared" si="6"/>
        <v>0.14209180179788827</v>
      </c>
      <c r="AG16">
        <f t="shared" si="6"/>
        <v>0.14179843741667111</v>
      </c>
    </row>
    <row r="17" spans="1:33">
      <c r="A17" t="s">
        <v>609</v>
      </c>
      <c r="C17" s="20">
        <f>D17</f>
        <v>5.2588398116334513E-2</v>
      </c>
      <c r="D17">
        <f>SUM(INDEX('AEO Table 57'!$E$18:$AL$19,0,(MATCH(D$4,'AEO Table 57'!$E$1:$AL$1,0))))/(INDEX('AEO Table 57'!$E$17:$AL$17,MATCH(D$4,'AEO Table 57'!$E$1:$AL$1,0))-SUM(INDEX('AEO Table 57'!$E$18:$AL$19,0,(MATCH(D$4,'AEO Table 57'!$E$1:$AL$1,0)))))</f>
        <v>5.2588398116334513E-2</v>
      </c>
      <c r="E17">
        <f>SUM(INDEX('AEO Table 57'!$E$18:$AL$19,0,(MATCH(E$4,'AEO Table 57'!$E$1:$AL$1,0))))/(INDEX('AEO Table 57'!$E$17:$AL$17,MATCH(E$4,'AEO Table 57'!$E$1:$AL$1,0))-SUM(INDEX('AEO Table 57'!$E$18:$AL$19,0,(MATCH(E$4,'AEO Table 57'!$E$1:$AL$1,0)))))</f>
        <v>4.9644393872943823E-2</v>
      </c>
      <c r="F17">
        <f>SUM(INDEX('AEO Table 57'!$E$18:$AL$19,0,(MATCH(F$4,'AEO Table 57'!$E$1:$AL$1,0))))/(INDEX('AEO Table 57'!$E$17:$AL$17,MATCH(F$4,'AEO Table 57'!$E$1:$AL$1,0))-SUM(INDEX('AEO Table 57'!$E$18:$AL$19,0,(MATCH(F$4,'AEO Table 57'!$E$1:$AL$1,0)))))</f>
        <v>5.4127949684752971E-2</v>
      </c>
      <c r="G17">
        <f>SUM(INDEX('AEO Table 57'!$E$18:$AL$19,0,(MATCH(G$4,'AEO Table 57'!$E$1:$AL$1,0))))/(INDEX('AEO Table 57'!$E$17:$AL$17,MATCH(G$4,'AEO Table 57'!$E$1:$AL$1,0))-SUM(INDEX('AEO Table 57'!$E$18:$AL$19,0,(MATCH(G$4,'AEO Table 57'!$E$1:$AL$1,0)))))</f>
        <v>4.9364907456480603E-2</v>
      </c>
      <c r="H17">
        <f>SUM(INDEX('AEO Table 57'!$E$18:$AL$19,0,(MATCH(H$4,'AEO Table 57'!$E$1:$AL$1,0))))/(INDEX('AEO Table 57'!$E$17:$AL$17,MATCH(H$4,'AEO Table 57'!$E$1:$AL$1,0))-SUM(INDEX('AEO Table 57'!$E$18:$AL$19,0,(MATCH(H$4,'AEO Table 57'!$E$1:$AL$1,0)))))</f>
        <v>4.8353401663152676E-2</v>
      </c>
      <c r="I17">
        <f>SUM(INDEX('AEO Table 57'!$E$18:$AL$19,0,(MATCH(I$4,'AEO Table 57'!$E$1:$AL$1,0))))/(INDEX('AEO Table 57'!$E$17:$AL$17,MATCH(I$4,'AEO Table 57'!$E$1:$AL$1,0))-SUM(INDEX('AEO Table 57'!$E$18:$AL$19,0,(MATCH(I$4,'AEO Table 57'!$E$1:$AL$1,0)))))</f>
        <v>4.7143912653320422E-2</v>
      </c>
      <c r="J17">
        <f>SUM(INDEX('AEO Table 57'!$E$18:$AL$19,0,(MATCH(J$4,'AEO Table 57'!$E$1:$AL$1,0))))/(INDEX('AEO Table 57'!$E$17:$AL$17,MATCH(J$4,'AEO Table 57'!$E$1:$AL$1,0))-SUM(INDEX('AEO Table 57'!$E$18:$AL$19,0,(MATCH(J$4,'AEO Table 57'!$E$1:$AL$1,0)))))</f>
        <v>4.5746659609950363E-2</v>
      </c>
      <c r="K17">
        <f>SUM(INDEX('AEO Table 57'!$E$18:$AL$19,0,(MATCH(K$4,'AEO Table 57'!$E$1:$AL$1,0))))/(INDEX('AEO Table 57'!$E$17:$AL$17,MATCH(K$4,'AEO Table 57'!$E$1:$AL$1,0))-SUM(INDEX('AEO Table 57'!$E$18:$AL$19,0,(MATCH(K$4,'AEO Table 57'!$E$1:$AL$1,0)))))</f>
        <v>4.4554691553053409E-2</v>
      </c>
      <c r="L17">
        <f>SUM(INDEX('AEO Table 57'!$E$18:$AL$19,0,(MATCH(L$4,'AEO Table 57'!$E$1:$AL$1,0))))/(INDEX('AEO Table 57'!$E$17:$AL$17,MATCH(L$4,'AEO Table 57'!$E$1:$AL$1,0))-SUM(INDEX('AEO Table 57'!$E$18:$AL$19,0,(MATCH(L$4,'AEO Table 57'!$E$1:$AL$1,0)))))</f>
        <v>4.3537407104034337E-2</v>
      </c>
      <c r="M17">
        <f>SUM(INDEX('AEO Table 57'!$E$18:$AL$19,0,(MATCH(M$4,'AEO Table 57'!$E$1:$AL$1,0))))/(INDEX('AEO Table 57'!$E$17:$AL$17,MATCH(M$4,'AEO Table 57'!$E$1:$AL$1,0))-SUM(INDEX('AEO Table 57'!$E$18:$AL$19,0,(MATCH(M$4,'AEO Table 57'!$E$1:$AL$1,0)))))</f>
        <v>4.3020247682997351E-2</v>
      </c>
      <c r="N17">
        <f>SUM(INDEX('AEO Table 57'!$E$18:$AL$19,0,(MATCH(N$4,'AEO Table 57'!$E$1:$AL$1,0))))/(INDEX('AEO Table 57'!$E$17:$AL$17,MATCH(N$4,'AEO Table 57'!$E$1:$AL$1,0))-SUM(INDEX('AEO Table 57'!$E$18:$AL$19,0,(MATCH(N$4,'AEO Table 57'!$E$1:$AL$1,0)))))</f>
        <v>4.1737091619930632E-2</v>
      </c>
      <c r="O17">
        <f>SUM(INDEX('AEO Table 57'!$E$18:$AL$19,0,(MATCH(O$4,'AEO Table 57'!$E$1:$AL$1,0))))/(INDEX('AEO Table 57'!$E$17:$AL$17,MATCH(O$4,'AEO Table 57'!$E$1:$AL$1,0))-SUM(INDEX('AEO Table 57'!$E$18:$AL$19,0,(MATCH(O$4,'AEO Table 57'!$E$1:$AL$1,0)))))</f>
        <v>4.0321746948028328E-2</v>
      </c>
      <c r="P17">
        <f>SUM(INDEX('AEO Table 57'!$E$18:$AL$19,0,(MATCH(P$4,'AEO Table 57'!$E$1:$AL$1,0))))/(INDEX('AEO Table 57'!$E$17:$AL$17,MATCH(P$4,'AEO Table 57'!$E$1:$AL$1,0))-SUM(INDEX('AEO Table 57'!$E$18:$AL$19,0,(MATCH(P$4,'AEO Table 57'!$E$1:$AL$1,0)))))</f>
        <v>3.9725554591960303E-2</v>
      </c>
      <c r="Q17">
        <f>SUM(INDEX('AEO Table 57'!$E$18:$AL$19,0,(MATCH(Q$4,'AEO Table 57'!$E$1:$AL$1,0))))/(INDEX('AEO Table 57'!$E$17:$AL$17,MATCH(Q$4,'AEO Table 57'!$E$1:$AL$1,0))-SUM(INDEX('AEO Table 57'!$E$18:$AL$19,0,(MATCH(Q$4,'AEO Table 57'!$E$1:$AL$1,0)))))</f>
        <v>3.9234000659695664E-2</v>
      </c>
      <c r="R17">
        <f>SUM(INDEX('AEO Table 57'!$E$18:$AL$19,0,(MATCH(R$4,'AEO Table 57'!$E$1:$AL$1,0))))/(INDEX('AEO Table 57'!$E$17:$AL$17,MATCH(R$4,'AEO Table 57'!$E$1:$AL$1,0))-SUM(INDEX('AEO Table 57'!$E$18:$AL$19,0,(MATCH(R$4,'AEO Table 57'!$E$1:$AL$1,0)))))</f>
        <v>3.8728679544950032E-2</v>
      </c>
      <c r="S17">
        <f>SUM(INDEX('AEO Table 57'!$E$18:$AL$19,0,(MATCH(S$4,'AEO Table 57'!$E$1:$AL$1,0))))/(INDEX('AEO Table 57'!$E$17:$AL$17,MATCH(S$4,'AEO Table 57'!$E$1:$AL$1,0))-SUM(INDEX('AEO Table 57'!$E$18:$AL$19,0,(MATCH(S$4,'AEO Table 57'!$E$1:$AL$1,0)))))</f>
        <v>3.815215113047124E-2</v>
      </c>
      <c r="T17">
        <f>SUM(INDEX('AEO Table 57'!$E$18:$AL$19,0,(MATCH(T$4,'AEO Table 57'!$E$1:$AL$1,0))))/(INDEX('AEO Table 57'!$E$17:$AL$17,MATCH(T$4,'AEO Table 57'!$E$1:$AL$1,0))-SUM(INDEX('AEO Table 57'!$E$18:$AL$19,0,(MATCH(T$4,'AEO Table 57'!$E$1:$AL$1,0)))))</f>
        <v>3.7241156169111299E-2</v>
      </c>
      <c r="U17">
        <f>SUM(INDEX('AEO Table 57'!$E$18:$AL$19,0,(MATCH(U$4,'AEO Table 57'!$E$1:$AL$1,0))))/(INDEX('AEO Table 57'!$E$17:$AL$17,MATCH(U$4,'AEO Table 57'!$E$1:$AL$1,0))-SUM(INDEX('AEO Table 57'!$E$18:$AL$19,0,(MATCH(U$4,'AEO Table 57'!$E$1:$AL$1,0)))))</f>
        <v>3.6545788816953875E-2</v>
      </c>
      <c r="V17">
        <f>SUM(INDEX('AEO Table 57'!$E$18:$AL$19,0,(MATCH(V$4,'AEO Table 57'!$E$1:$AL$1,0))))/(INDEX('AEO Table 57'!$E$17:$AL$17,MATCH(V$4,'AEO Table 57'!$E$1:$AL$1,0))-SUM(INDEX('AEO Table 57'!$E$18:$AL$19,0,(MATCH(V$4,'AEO Table 57'!$E$1:$AL$1,0)))))</f>
        <v>3.6084745386306606E-2</v>
      </c>
      <c r="W17">
        <f>SUM(INDEX('AEO Table 57'!$E$18:$AL$19,0,(MATCH(W$4,'AEO Table 57'!$E$1:$AL$1,0))))/(INDEX('AEO Table 57'!$E$17:$AL$17,MATCH(W$4,'AEO Table 57'!$E$1:$AL$1,0))-SUM(INDEX('AEO Table 57'!$E$18:$AL$19,0,(MATCH(W$4,'AEO Table 57'!$E$1:$AL$1,0)))))</f>
        <v>3.5193289968410049E-2</v>
      </c>
      <c r="X17">
        <f>SUM(INDEX('AEO Table 57'!$E$18:$AL$19,0,(MATCH(X$4,'AEO Table 57'!$E$1:$AL$1,0))))/(INDEX('AEO Table 57'!$E$17:$AL$17,MATCH(X$4,'AEO Table 57'!$E$1:$AL$1,0))-SUM(INDEX('AEO Table 57'!$E$18:$AL$19,0,(MATCH(X$4,'AEO Table 57'!$E$1:$AL$1,0)))))</f>
        <v>3.4456483027844917E-2</v>
      </c>
      <c r="Y17">
        <f>SUM(INDEX('AEO Table 57'!$E$18:$AL$19,0,(MATCH(Y$4,'AEO Table 57'!$E$1:$AL$1,0))))/(INDEX('AEO Table 57'!$E$17:$AL$17,MATCH(Y$4,'AEO Table 57'!$E$1:$AL$1,0))-SUM(INDEX('AEO Table 57'!$E$18:$AL$19,0,(MATCH(Y$4,'AEO Table 57'!$E$1:$AL$1,0)))))</f>
        <v>3.3969497321954131E-2</v>
      </c>
      <c r="Z17">
        <f>SUM(INDEX('AEO Table 57'!$E$18:$AL$19,0,(MATCH(Z$4,'AEO Table 57'!$E$1:$AL$1,0))))/(INDEX('AEO Table 57'!$E$17:$AL$17,MATCH(Z$4,'AEO Table 57'!$E$1:$AL$1,0))-SUM(INDEX('AEO Table 57'!$E$18:$AL$19,0,(MATCH(Z$4,'AEO Table 57'!$E$1:$AL$1,0)))))</f>
        <v>3.3084753437862491E-2</v>
      </c>
      <c r="AA17">
        <f>SUM(INDEX('AEO Table 57'!$E$18:$AL$19,0,(MATCH(AA$4,'AEO Table 57'!$E$1:$AL$1,0))))/(INDEX('AEO Table 57'!$E$17:$AL$17,MATCH(AA$4,'AEO Table 57'!$E$1:$AL$1,0))-SUM(INDEX('AEO Table 57'!$E$18:$AL$19,0,(MATCH(AA$4,'AEO Table 57'!$E$1:$AL$1,0)))))</f>
        <v>3.2265032893151677E-2</v>
      </c>
      <c r="AB17">
        <f>SUM(INDEX('AEO Table 57'!$E$18:$AL$19,0,(MATCH(AB$4,'AEO Table 57'!$E$1:$AL$1,0))))/(INDEX('AEO Table 57'!$E$17:$AL$17,MATCH(AB$4,'AEO Table 57'!$E$1:$AL$1,0))-SUM(INDEX('AEO Table 57'!$E$18:$AL$19,0,(MATCH(AB$4,'AEO Table 57'!$E$1:$AL$1,0)))))</f>
        <v>3.1957329386406663E-2</v>
      </c>
      <c r="AC17">
        <f>SUM(INDEX('AEO Table 57'!$E$18:$AL$19,0,(MATCH(AC$4,'AEO Table 57'!$E$1:$AL$1,0))))/(INDEX('AEO Table 57'!$E$17:$AL$17,MATCH(AC$4,'AEO Table 57'!$E$1:$AL$1,0))-SUM(INDEX('AEO Table 57'!$E$18:$AL$19,0,(MATCH(AC$4,'AEO Table 57'!$E$1:$AL$1,0)))))</f>
        <v>3.1369973503980554E-2</v>
      </c>
      <c r="AD17">
        <f>SUM(INDEX('AEO Table 57'!$E$18:$AL$19,0,(MATCH(AD$4,'AEO Table 57'!$E$1:$AL$1,0))))/(INDEX('AEO Table 57'!$E$17:$AL$17,MATCH(AD$4,'AEO Table 57'!$E$1:$AL$1,0))-SUM(INDEX('AEO Table 57'!$E$18:$AL$19,0,(MATCH(AD$4,'AEO Table 57'!$E$1:$AL$1,0)))))</f>
        <v>3.1097055049005957E-2</v>
      </c>
      <c r="AE17">
        <f>SUM(INDEX('AEO Table 57'!$E$18:$AL$19,0,(MATCH(AE$4,'AEO Table 57'!$E$1:$AL$1,0))))/(INDEX('AEO Table 57'!$E$17:$AL$17,MATCH(AE$4,'AEO Table 57'!$E$1:$AL$1,0))-SUM(INDEX('AEO Table 57'!$E$18:$AL$19,0,(MATCH(AE$4,'AEO Table 57'!$E$1:$AL$1,0)))))</f>
        <v>3.0924483314350961E-2</v>
      </c>
      <c r="AF17">
        <f>SUM(INDEX('AEO Table 57'!$E$18:$AL$19,0,(MATCH(AF$4,'AEO Table 57'!$E$1:$AL$1,0))))/(INDEX('AEO Table 57'!$E$17:$AL$17,MATCH(AF$4,'AEO Table 57'!$E$1:$AL$1,0))-SUM(INDEX('AEO Table 57'!$E$18:$AL$19,0,(MATCH(AF$4,'AEO Table 57'!$E$1:$AL$1,0)))))</f>
        <v>3.050092649203609E-2</v>
      </c>
      <c r="AG17">
        <f>SUM(INDEX('AEO Table 57'!$E$18:$AL$19,0,(MATCH(AG$4,'AEO Table 57'!$E$1:$AL$1,0))))/(INDEX('AEO Table 57'!$E$17:$AL$17,MATCH(AG$4,'AEO Table 57'!$E$1:$AL$1,0))-SUM(INDEX('AEO Table 57'!$E$18:$AL$19,0,(MATCH(AG$4,'AEO Table 57'!$E$1:$AL$1,0)))))</f>
        <v>3.0414512532670922E-2</v>
      </c>
    </row>
    <row r="18" spans="1:33">
      <c r="A18" t="s">
        <v>85</v>
      </c>
      <c r="B18">
        <f t="shared" ref="B18:AG18" si="7">$B$1</f>
        <v>6.8000000000000005E-2</v>
      </c>
      <c r="C18">
        <f t="shared" si="7"/>
        <v>6.8000000000000005E-2</v>
      </c>
      <c r="D18">
        <f t="shared" si="7"/>
        <v>6.8000000000000005E-2</v>
      </c>
      <c r="E18">
        <f t="shared" si="7"/>
        <v>6.8000000000000005E-2</v>
      </c>
      <c r="F18">
        <f t="shared" si="7"/>
        <v>6.8000000000000005E-2</v>
      </c>
      <c r="G18">
        <f t="shared" si="7"/>
        <v>6.8000000000000005E-2</v>
      </c>
      <c r="H18">
        <f t="shared" si="7"/>
        <v>6.8000000000000005E-2</v>
      </c>
      <c r="I18">
        <f t="shared" si="7"/>
        <v>6.8000000000000005E-2</v>
      </c>
      <c r="J18">
        <f t="shared" si="7"/>
        <v>6.8000000000000005E-2</v>
      </c>
      <c r="K18">
        <f t="shared" si="7"/>
        <v>6.8000000000000005E-2</v>
      </c>
      <c r="L18">
        <f t="shared" si="7"/>
        <v>6.8000000000000005E-2</v>
      </c>
      <c r="M18">
        <f t="shared" si="7"/>
        <v>6.8000000000000005E-2</v>
      </c>
      <c r="N18">
        <f t="shared" si="7"/>
        <v>6.8000000000000005E-2</v>
      </c>
      <c r="O18">
        <f t="shared" si="7"/>
        <v>6.8000000000000005E-2</v>
      </c>
      <c r="P18">
        <f t="shared" si="7"/>
        <v>6.8000000000000005E-2</v>
      </c>
      <c r="Q18">
        <f t="shared" si="7"/>
        <v>6.8000000000000005E-2</v>
      </c>
      <c r="R18">
        <f t="shared" si="7"/>
        <v>6.8000000000000005E-2</v>
      </c>
      <c r="S18">
        <f t="shared" si="7"/>
        <v>6.8000000000000005E-2</v>
      </c>
      <c r="T18">
        <f t="shared" si="7"/>
        <v>6.8000000000000005E-2</v>
      </c>
      <c r="U18">
        <f t="shared" si="7"/>
        <v>6.8000000000000005E-2</v>
      </c>
      <c r="V18">
        <f t="shared" si="7"/>
        <v>6.8000000000000005E-2</v>
      </c>
      <c r="W18">
        <f t="shared" si="7"/>
        <v>6.8000000000000005E-2</v>
      </c>
      <c r="X18">
        <f t="shared" si="7"/>
        <v>6.8000000000000005E-2</v>
      </c>
      <c r="Y18">
        <f t="shared" si="7"/>
        <v>6.8000000000000005E-2</v>
      </c>
      <c r="Z18">
        <f t="shared" si="7"/>
        <v>6.8000000000000005E-2</v>
      </c>
      <c r="AA18">
        <f t="shared" si="7"/>
        <v>6.8000000000000005E-2</v>
      </c>
      <c r="AB18">
        <f t="shared" si="7"/>
        <v>6.8000000000000005E-2</v>
      </c>
      <c r="AC18">
        <f t="shared" si="7"/>
        <v>6.8000000000000005E-2</v>
      </c>
      <c r="AD18">
        <f t="shared" si="7"/>
        <v>6.8000000000000005E-2</v>
      </c>
      <c r="AE18">
        <f t="shared" si="7"/>
        <v>6.8000000000000005E-2</v>
      </c>
      <c r="AF18">
        <f t="shared" si="7"/>
        <v>6.8000000000000005E-2</v>
      </c>
      <c r="AG18">
        <f t="shared" si="7"/>
        <v>6.8000000000000005E-2</v>
      </c>
    </row>
    <row r="19" spans="1:33">
      <c r="A19" s="18" t="s">
        <v>610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</row>
    <row r="20" spans="1:33">
      <c r="A20" t="s">
        <v>611</v>
      </c>
      <c r="B20">
        <f t="shared" ref="B20:AG20" si="8">$B$1</f>
        <v>6.8000000000000005E-2</v>
      </c>
      <c r="C20">
        <f t="shared" si="8"/>
        <v>6.8000000000000005E-2</v>
      </c>
      <c r="D20">
        <f t="shared" si="8"/>
        <v>6.8000000000000005E-2</v>
      </c>
      <c r="E20">
        <f t="shared" si="8"/>
        <v>6.8000000000000005E-2</v>
      </c>
      <c r="F20">
        <f t="shared" si="8"/>
        <v>6.8000000000000005E-2</v>
      </c>
      <c r="G20">
        <f t="shared" si="8"/>
        <v>6.8000000000000005E-2</v>
      </c>
      <c r="H20">
        <f t="shared" si="8"/>
        <v>6.8000000000000005E-2</v>
      </c>
      <c r="I20">
        <f t="shared" si="8"/>
        <v>6.8000000000000005E-2</v>
      </c>
      <c r="J20">
        <f t="shared" si="8"/>
        <v>6.8000000000000005E-2</v>
      </c>
      <c r="K20">
        <f t="shared" si="8"/>
        <v>6.8000000000000005E-2</v>
      </c>
      <c r="L20">
        <f t="shared" si="8"/>
        <v>6.8000000000000005E-2</v>
      </c>
      <c r="M20">
        <f t="shared" si="8"/>
        <v>6.8000000000000005E-2</v>
      </c>
      <c r="N20">
        <f t="shared" si="8"/>
        <v>6.8000000000000005E-2</v>
      </c>
      <c r="O20">
        <f t="shared" si="8"/>
        <v>6.8000000000000005E-2</v>
      </c>
      <c r="P20">
        <f t="shared" si="8"/>
        <v>6.8000000000000005E-2</v>
      </c>
      <c r="Q20">
        <f t="shared" si="8"/>
        <v>6.8000000000000005E-2</v>
      </c>
      <c r="R20">
        <f t="shared" si="8"/>
        <v>6.8000000000000005E-2</v>
      </c>
      <c r="S20">
        <f t="shared" si="8"/>
        <v>6.8000000000000005E-2</v>
      </c>
      <c r="T20">
        <f t="shared" si="8"/>
        <v>6.8000000000000005E-2</v>
      </c>
      <c r="U20">
        <f t="shared" si="8"/>
        <v>6.8000000000000005E-2</v>
      </c>
      <c r="V20">
        <f t="shared" si="8"/>
        <v>6.8000000000000005E-2</v>
      </c>
      <c r="W20">
        <f t="shared" si="8"/>
        <v>6.8000000000000005E-2</v>
      </c>
      <c r="X20">
        <f t="shared" si="8"/>
        <v>6.8000000000000005E-2</v>
      </c>
      <c r="Y20">
        <f t="shared" si="8"/>
        <v>6.8000000000000005E-2</v>
      </c>
      <c r="Z20">
        <f t="shared" si="8"/>
        <v>6.8000000000000005E-2</v>
      </c>
      <c r="AA20">
        <f t="shared" si="8"/>
        <v>6.8000000000000005E-2</v>
      </c>
      <c r="AB20">
        <f t="shared" si="8"/>
        <v>6.8000000000000005E-2</v>
      </c>
      <c r="AC20">
        <f t="shared" si="8"/>
        <v>6.8000000000000005E-2</v>
      </c>
      <c r="AD20">
        <f t="shared" si="8"/>
        <v>6.8000000000000005E-2</v>
      </c>
      <c r="AE20">
        <f t="shared" si="8"/>
        <v>6.8000000000000005E-2</v>
      </c>
      <c r="AF20">
        <f t="shared" si="8"/>
        <v>6.8000000000000005E-2</v>
      </c>
      <c r="AG20">
        <f t="shared" si="8"/>
        <v>6.8000000000000005E-2</v>
      </c>
    </row>
    <row r="21" spans="1:33">
      <c r="A21" t="s">
        <v>612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1:33">
      <c r="A22" t="s">
        <v>613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1:33">
      <c r="A23" t="s">
        <v>614</v>
      </c>
      <c r="B23">
        <f t="shared" ref="B23:Q25" si="9">$B$1</f>
        <v>6.8000000000000005E-2</v>
      </c>
      <c r="C23">
        <f t="shared" si="9"/>
        <v>6.8000000000000005E-2</v>
      </c>
      <c r="D23">
        <f t="shared" si="9"/>
        <v>6.8000000000000005E-2</v>
      </c>
      <c r="E23">
        <f t="shared" si="9"/>
        <v>6.8000000000000005E-2</v>
      </c>
      <c r="F23">
        <f t="shared" si="9"/>
        <v>6.8000000000000005E-2</v>
      </c>
      <c r="G23">
        <f t="shared" si="9"/>
        <v>6.8000000000000005E-2</v>
      </c>
      <c r="H23">
        <f t="shared" si="9"/>
        <v>6.8000000000000005E-2</v>
      </c>
      <c r="I23">
        <f t="shared" si="9"/>
        <v>6.8000000000000005E-2</v>
      </c>
      <c r="J23">
        <f t="shared" si="9"/>
        <v>6.8000000000000005E-2</v>
      </c>
      <c r="K23">
        <f t="shared" si="9"/>
        <v>6.8000000000000005E-2</v>
      </c>
      <c r="L23">
        <f t="shared" si="9"/>
        <v>6.8000000000000005E-2</v>
      </c>
      <c r="M23">
        <f t="shared" si="9"/>
        <v>6.8000000000000005E-2</v>
      </c>
      <c r="N23">
        <f t="shared" si="9"/>
        <v>6.8000000000000005E-2</v>
      </c>
      <c r="O23">
        <f t="shared" si="9"/>
        <v>6.8000000000000005E-2</v>
      </c>
      <c r="P23">
        <f t="shared" si="9"/>
        <v>6.8000000000000005E-2</v>
      </c>
      <c r="Q23">
        <f t="shared" si="9"/>
        <v>6.8000000000000005E-2</v>
      </c>
      <c r="R23">
        <f t="shared" ref="E23:AG25" si="10">$B$1</f>
        <v>6.8000000000000005E-2</v>
      </c>
      <c r="S23">
        <f t="shared" si="10"/>
        <v>6.8000000000000005E-2</v>
      </c>
      <c r="T23">
        <f t="shared" si="10"/>
        <v>6.8000000000000005E-2</v>
      </c>
      <c r="U23">
        <f t="shared" si="10"/>
        <v>6.8000000000000005E-2</v>
      </c>
      <c r="V23">
        <f t="shared" si="10"/>
        <v>6.8000000000000005E-2</v>
      </c>
      <c r="W23">
        <f t="shared" si="10"/>
        <v>6.8000000000000005E-2</v>
      </c>
      <c r="X23">
        <f t="shared" si="10"/>
        <v>6.8000000000000005E-2</v>
      </c>
      <c r="Y23">
        <f t="shared" si="10"/>
        <v>6.8000000000000005E-2</v>
      </c>
      <c r="Z23">
        <f t="shared" si="10"/>
        <v>6.8000000000000005E-2</v>
      </c>
      <c r="AA23">
        <f t="shared" si="10"/>
        <v>6.8000000000000005E-2</v>
      </c>
      <c r="AB23">
        <f t="shared" si="10"/>
        <v>6.8000000000000005E-2</v>
      </c>
      <c r="AC23">
        <f t="shared" si="10"/>
        <v>6.8000000000000005E-2</v>
      </c>
      <c r="AD23">
        <f t="shared" si="10"/>
        <v>6.8000000000000005E-2</v>
      </c>
      <c r="AE23">
        <f t="shared" si="10"/>
        <v>6.8000000000000005E-2</v>
      </c>
      <c r="AF23">
        <f t="shared" si="10"/>
        <v>6.8000000000000005E-2</v>
      </c>
      <c r="AG23">
        <f t="shared" si="10"/>
        <v>6.8000000000000005E-2</v>
      </c>
    </row>
    <row r="24" spans="1:33">
      <c r="A24" s="18" t="s">
        <v>629</v>
      </c>
      <c r="B24" s="18">
        <v>0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</row>
    <row r="25" spans="1:33">
      <c r="A25" t="s">
        <v>513</v>
      </c>
      <c r="B25">
        <f t="shared" si="9"/>
        <v>6.8000000000000005E-2</v>
      </c>
      <c r="C25">
        <f t="shared" si="9"/>
        <v>6.8000000000000005E-2</v>
      </c>
      <c r="D25">
        <f t="shared" si="9"/>
        <v>6.8000000000000005E-2</v>
      </c>
      <c r="E25">
        <f t="shared" si="10"/>
        <v>6.8000000000000005E-2</v>
      </c>
      <c r="F25">
        <f t="shared" si="10"/>
        <v>6.8000000000000005E-2</v>
      </c>
      <c r="G25">
        <f t="shared" si="10"/>
        <v>6.8000000000000005E-2</v>
      </c>
      <c r="H25">
        <f t="shared" si="10"/>
        <v>6.8000000000000005E-2</v>
      </c>
      <c r="I25">
        <f t="shared" si="10"/>
        <v>6.8000000000000005E-2</v>
      </c>
      <c r="J25">
        <f t="shared" si="10"/>
        <v>6.8000000000000005E-2</v>
      </c>
      <c r="K25">
        <f t="shared" si="10"/>
        <v>6.8000000000000005E-2</v>
      </c>
      <c r="L25">
        <f t="shared" si="10"/>
        <v>6.8000000000000005E-2</v>
      </c>
      <c r="M25">
        <f t="shared" si="10"/>
        <v>6.8000000000000005E-2</v>
      </c>
      <c r="N25">
        <f t="shared" si="10"/>
        <v>6.8000000000000005E-2</v>
      </c>
      <c r="O25">
        <f t="shared" si="10"/>
        <v>6.8000000000000005E-2</v>
      </c>
      <c r="P25">
        <f t="shared" si="10"/>
        <v>6.8000000000000005E-2</v>
      </c>
      <c r="Q25">
        <f t="shared" si="10"/>
        <v>6.8000000000000005E-2</v>
      </c>
      <c r="R25">
        <f t="shared" si="10"/>
        <v>6.8000000000000005E-2</v>
      </c>
      <c r="S25">
        <f t="shared" si="10"/>
        <v>6.8000000000000005E-2</v>
      </c>
      <c r="T25">
        <f t="shared" si="10"/>
        <v>6.8000000000000005E-2</v>
      </c>
      <c r="U25">
        <f t="shared" si="10"/>
        <v>6.8000000000000005E-2</v>
      </c>
      <c r="V25">
        <f t="shared" si="10"/>
        <v>6.8000000000000005E-2</v>
      </c>
      <c r="W25">
        <f t="shared" si="10"/>
        <v>6.8000000000000005E-2</v>
      </c>
      <c r="X25">
        <f t="shared" si="10"/>
        <v>6.8000000000000005E-2</v>
      </c>
      <c r="Y25">
        <f t="shared" si="10"/>
        <v>6.8000000000000005E-2</v>
      </c>
      <c r="Z25">
        <f t="shared" si="10"/>
        <v>6.8000000000000005E-2</v>
      </c>
      <c r="AA25">
        <f t="shared" si="10"/>
        <v>6.8000000000000005E-2</v>
      </c>
      <c r="AB25">
        <f t="shared" si="10"/>
        <v>6.8000000000000005E-2</v>
      </c>
      <c r="AC25">
        <f t="shared" si="10"/>
        <v>6.8000000000000005E-2</v>
      </c>
      <c r="AD25">
        <f t="shared" si="10"/>
        <v>6.8000000000000005E-2</v>
      </c>
      <c r="AE25">
        <f t="shared" si="10"/>
        <v>6.8000000000000005E-2</v>
      </c>
      <c r="AF25">
        <f t="shared" si="10"/>
        <v>6.8000000000000005E-2</v>
      </c>
      <c r="AG25">
        <f t="shared" si="10"/>
        <v>6.8000000000000005E-2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AH9"/>
  <sheetViews>
    <sheetView workbookViewId="0">
      <selection activeCell="D4" sqref="D4"/>
    </sheetView>
  </sheetViews>
  <sheetFormatPr defaultColWidth="9.1796875" defaultRowHeight="14.5"/>
  <cols>
    <col min="1" max="1" width="41.453125" customWidth="1"/>
    <col min="2" max="32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 t="shared" ref="B2:C2" si="0">B4</f>
        <v>2.9577236145647631E-5</v>
      </c>
      <c r="C2" s="3">
        <f t="shared" si="0"/>
        <v>3.0610172868299509E-5</v>
      </c>
      <c r="D2" s="3">
        <f t="shared" ref="D2:AF2" si="1">D4</f>
        <v>3.0418778690397393E-5</v>
      </c>
      <c r="E2" s="3">
        <f t="shared" si="1"/>
        <v>3.0176556279853585E-5</v>
      </c>
      <c r="F2" s="3">
        <f t="shared" si="1"/>
        <v>2.9669659854909276E-5</v>
      </c>
      <c r="G2" s="3">
        <f t="shared" si="1"/>
        <v>2.9526054402658439E-5</v>
      </c>
      <c r="H2" s="3">
        <f t="shared" si="1"/>
        <v>2.9648271960046105E-5</v>
      </c>
      <c r="I2" s="3">
        <f t="shared" si="1"/>
        <v>2.9699108879249737E-5</v>
      </c>
      <c r="J2" s="3">
        <f t="shared" si="1"/>
        <v>2.9753148770745687E-5</v>
      </c>
      <c r="K2" s="3">
        <f t="shared" si="1"/>
        <v>2.9850664115047593E-5</v>
      </c>
      <c r="L2" s="3">
        <f t="shared" si="1"/>
        <v>2.9871100436534959E-5</v>
      </c>
      <c r="M2" s="3">
        <f t="shared" si="1"/>
        <v>2.9974142803290987E-5</v>
      </c>
      <c r="N2" s="3">
        <f t="shared" si="1"/>
        <v>3.0103457281780973E-5</v>
      </c>
      <c r="O2" s="3">
        <f t="shared" si="1"/>
        <v>3.0229791479839206E-5</v>
      </c>
      <c r="P2" s="3">
        <f t="shared" si="1"/>
        <v>3.0293787750689565E-5</v>
      </c>
      <c r="Q2" s="3">
        <f t="shared" si="1"/>
        <v>3.0049354215289119E-5</v>
      </c>
      <c r="R2" s="3">
        <f t="shared" si="1"/>
        <v>2.9858291706115508E-5</v>
      </c>
      <c r="S2" s="3">
        <f t="shared" si="1"/>
        <v>2.973893044823013E-5</v>
      </c>
      <c r="T2" s="3">
        <f t="shared" si="1"/>
        <v>2.9620189884679504E-5</v>
      </c>
      <c r="U2" s="3">
        <f t="shared" si="1"/>
        <v>2.9505513052740384E-5</v>
      </c>
      <c r="V2" s="3">
        <f t="shared" si="1"/>
        <v>2.9549169343972121E-5</v>
      </c>
      <c r="W2" s="3">
        <f t="shared" si="1"/>
        <v>2.947652125743277E-5</v>
      </c>
      <c r="X2" s="3">
        <f t="shared" si="1"/>
        <v>2.9486643471151429E-5</v>
      </c>
      <c r="Y2" s="3">
        <f t="shared" si="1"/>
        <v>2.935327157854953E-5</v>
      </c>
      <c r="Z2" s="3">
        <f t="shared" si="1"/>
        <v>2.9252030488864207E-5</v>
      </c>
      <c r="AA2" s="3">
        <f t="shared" si="1"/>
        <v>2.9265151935513384E-5</v>
      </c>
      <c r="AB2" s="3">
        <f t="shared" si="1"/>
        <v>2.9074565607871387E-5</v>
      </c>
      <c r="AC2" s="3">
        <f t="shared" si="1"/>
        <v>2.9042711985249336E-5</v>
      </c>
      <c r="AD2" s="3">
        <f t="shared" si="1"/>
        <v>2.8947320900184689E-5</v>
      </c>
      <c r="AE2" s="3">
        <f t="shared" si="1"/>
        <v>2.8853999585923334E-5</v>
      </c>
      <c r="AF2" s="3">
        <f t="shared" si="1"/>
        <v>2.8658116824562271E-5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 s="3">
        <f>INDEX('AEO 2021 3'!$C$19:$AJ$19,MATCH(B$1,'AEO 2021 3'!$C$1:$AJ$1,0))/10^6*dollars_2020_2012*(1-INDEX('Tax Percentages'!$B$5:$AG$5,MATCH(B$1,'Tax Percentages'!$B$4:$AG$4,0)))</f>
        <v>2.9577236145647631E-5</v>
      </c>
      <c r="C4" s="3">
        <f>INDEX('AEO 2022 3'!$C$19:$AJ$19,MATCH(C$1,'AEO 2022 3'!$C$1:$AJ$1,0))/10^6*dollars_2021_2012*(1-INDEX('Tax Percentages'!$B$5:$AG$5,MATCH(C$1,'Tax Percentages'!$B$4:$AG$4,0)))</f>
        <v>3.0610172868299509E-5</v>
      </c>
      <c r="D4" s="3">
        <f>INDEX('AEO 2022 3'!$C$19:$AJ$19,MATCH(D$1,'AEO 2022 3'!$C$1:$AJ$1,0))/10^6*dollars_2021_2012*(1-INDEX('Tax Percentages'!$B$5:$AG$5,MATCH(D$1,'Tax Percentages'!$B$4:$AG$4,0)))</f>
        <v>3.0418778690397393E-5</v>
      </c>
      <c r="E4" s="3">
        <f>INDEX('AEO 2022 3'!$C$19:$AJ$19,MATCH(E$1,'AEO 2022 3'!$C$1:$AJ$1,0))/10^6*dollars_2021_2012*(1-INDEX('Tax Percentages'!$B$5:$AG$5,MATCH(E$1,'Tax Percentages'!$B$4:$AG$4,0)))</f>
        <v>3.0176556279853585E-5</v>
      </c>
      <c r="F4" s="3">
        <f>INDEX('AEO 2022 3'!$C$19:$AJ$19,MATCH(F$1,'AEO 2022 3'!$C$1:$AJ$1,0))/10^6*dollars_2021_2012*(1-INDEX('Tax Percentages'!$B$5:$AG$5,MATCH(F$1,'Tax Percentages'!$B$4:$AG$4,0)))</f>
        <v>2.9669659854909276E-5</v>
      </c>
      <c r="G4" s="3">
        <f>INDEX('AEO 2022 3'!$C$19:$AJ$19,MATCH(G$1,'AEO 2022 3'!$C$1:$AJ$1,0))/10^6*dollars_2021_2012*(1-INDEX('Tax Percentages'!$B$5:$AG$5,MATCH(G$1,'Tax Percentages'!$B$4:$AG$4,0)))</f>
        <v>2.9526054402658439E-5</v>
      </c>
      <c r="H4" s="3">
        <f>INDEX('AEO 2022 3'!$C$19:$AJ$19,MATCH(H$1,'AEO 2022 3'!$C$1:$AJ$1,0))/10^6*dollars_2021_2012*(1-INDEX('Tax Percentages'!$B$5:$AG$5,MATCH(H$1,'Tax Percentages'!$B$4:$AG$4,0)))</f>
        <v>2.9648271960046105E-5</v>
      </c>
      <c r="I4" s="3">
        <f>INDEX('AEO 2022 3'!$C$19:$AJ$19,MATCH(I$1,'AEO 2022 3'!$C$1:$AJ$1,0))/10^6*dollars_2021_2012*(1-INDEX('Tax Percentages'!$B$5:$AG$5,MATCH(I$1,'Tax Percentages'!$B$4:$AG$4,0)))</f>
        <v>2.9699108879249737E-5</v>
      </c>
      <c r="J4" s="3">
        <f>INDEX('AEO 2022 3'!$C$19:$AJ$19,MATCH(J$1,'AEO 2022 3'!$C$1:$AJ$1,0))/10^6*dollars_2021_2012*(1-INDEX('Tax Percentages'!$B$5:$AG$5,MATCH(J$1,'Tax Percentages'!$B$4:$AG$4,0)))</f>
        <v>2.9753148770745687E-5</v>
      </c>
      <c r="K4" s="3">
        <f>INDEX('AEO 2022 3'!$C$19:$AJ$19,MATCH(K$1,'AEO 2022 3'!$C$1:$AJ$1,0))/10^6*dollars_2021_2012*(1-INDEX('Tax Percentages'!$B$5:$AG$5,MATCH(K$1,'Tax Percentages'!$B$4:$AG$4,0)))</f>
        <v>2.9850664115047593E-5</v>
      </c>
      <c r="L4" s="3">
        <f>INDEX('AEO 2022 3'!$C$19:$AJ$19,MATCH(L$1,'AEO 2022 3'!$C$1:$AJ$1,0))/10^6*dollars_2021_2012*(1-INDEX('Tax Percentages'!$B$5:$AG$5,MATCH(L$1,'Tax Percentages'!$B$4:$AG$4,0)))</f>
        <v>2.9871100436534959E-5</v>
      </c>
      <c r="M4" s="3">
        <f>INDEX('AEO 2022 3'!$C$19:$AJ$19,MATCH(M$1,'AEO 2022 3'!$C$1:$AJ$1,0))/10^6*dollars_2021_2012*(1-INDEX('Tax Percentages'!$B$5:$AG$5,MATCH(M$1,'Tax Percentages'!$B$4:$AG$4,0)))</f>
        <v>2.9974142803290987E-5</v>
      </c>
      <c r="N4" s="3">
        <f>INDEX('AEO 2022 3'!$C$19:$AJ$19,MATCH(N$1,'AEO 2022 3'!$C$1:$AJ$1,0))/10^6*dollars_2021_2012*(1-INDEX('Tax Percentages'!$B$5:$AG$5,MATCH(N$1,'Tax Percentages'!$B$4:$AG$4,0)))</f>
        <v>3.0103457281780973E-5</v>
      </c>
      <c r="O4" s="3">
        <f>INDEX('AEO 2022 3'!$C$19:$AJ$19,MATCH(O$1,'AEO 2022 3'!$C$1:$AJ$1,0))/10^6*dollars_2021_2012*(1-INDEX('Tax Percentages'!$B$5:$AG$5,MATCH(O$1,'Tax Percentages'!$B$4:$AG$4,0)))</f>
        <v>3.0229791479839206E-5</v>
      </c>
      <c r="P4" s="3">
        <f>INDEX('AEO 2022 3'!$C$19:$AJ$19,MATCH(P$1,'AEO 2022 3'!$C$1:$AJ$1,0))/10^6*dollars_2021_2012*(1-INDEX('Tax Percentages'!$B$5:$AG$5,MATCH(P$1,'Tax Percentages'!$B$4:$AG$4,0)))</f>
        <v>3.0293787750689565E-5</v>
      </c>
      <c r="Q4" s="3">
        <f>INDEX('AEO 2022 3'!$C$19:$AJ$19,MATCH(Q$1,'AEO 2022 3'!$C$1:$AJ$1,0))/10^6*dollars_2021_2012*(1-INDEX('Tax Percentages'!$B$5:$AG$5,MATCH(Q$1,'Tax Percentages'!$B$4:$AG$4,0)))</f>
        <v>3.0049354215289119E-5</v>
      </c>
      <c r="R4" s="3">
        <f>INDEX('AEO 2022 3'!$C$19:$AJ$19,MATCH(R$1,'AEO 2022 3'!$C$1:$AJ$1,0))/10^6*dollars_2021_2012*(1-INDEX('Tax Percentages'!$B$5:$AG$5,MATCH(R$1,'Tax Percentages'!$B$4:$AG$4,0)))</f>
        <v>2.9858291706115508E-5</v>
      </c>
      <c r="S4" s="3">
        <f>INDEX('AEO 2022 3'!$C$19:$AJ$19,MATCH(S$1,'AEO 2022 3'!$C$1:$AJ$1,0))/10^6*dollars_2021_2012*(1-INDEX('Tax Percentages'!$B$5:$AG$5,MATCH(S$1,'Tax Percentages'!$B$4:$AG$4,0)))</f>
        <v>2.973893044823013E-5</v>
      </c>
      <c r="T4" s="3">
        <f>INDEX('AEO 2022 3'!$C$19:$AJ$19,MATCH(T$1,'AEO 2022 3'!$C$1:$AJ$1,0))/10^6*dollars_2021_2012*(1-INDEX('Tax Percentages'!$B$5:$AG$5,MATCH(T$1,'Tax Percentages'!$B$4:$AG$4,0)))</f>
        <v>2.9620189884679504E-5</v>
      </c>
      <c r="U4" s="3">
        <f>INDEX('AEO 2022 3'!$C$19:$AJ$19,MATCH(U$1,'AEO 2022 3'!$C$1:$AJ$1,0))/10^6*dollars_2021_2012*(1-INDEX('Tax Percentages'!$B$5:$AG$5,MATCH(U$1,'Tax Percentages'!$B$4:$AG$4,0)))</f>
        <v>2.9505513052740384E-5</v>
      </c>
      <c r="V4" s="3">
        <f>INDEX('AEO 2022 3'!$C$19:$AJ$19,MATCH(V$1,'AEO 2022 3'!$C$1:$AJ$1,0))/10^6*dollars_2021_2012*(1-INDEX('Tax Percentages'!$B$5:$AG$5,MATCH(V$1,'Tax Percentages'!$B$4:$AG$4,0)))</f>
        <v>2.9549169343972121E-5</v>
      </c>
      <c r="W4" s="3">
        <f>INDEX('AEO 2022 3'!$C$19:$AJ$19,MATCH(W$1,'AEO 2022 3'!$C$1:$AJ$1,0))/10^6*dollars_2021_2012*(1-INDEX('Tax Percentages'!$B$5:$AG$5,MATCH(W$1,'Tax Percentages'!$B$4:$AG$4,0)))</f>
        <v>2.947652125743277E-5</v>
      </c>
      <c r="X4" s="3">
        <f>INDEX('AEO 2022 3'!$C$19:$AJ$19,MATCH(X$1,'AEO 2022 3'!$C$1:$AJ$1,0))/10^6*dollars_2021_2012*(1-INDEX('Tax Percentages'!$B$5:$AG$5,MATCH(X$1,'Tax Percentages'!$B$4:$AG$4,0)))</f>
        <v>2.9486643471151429E-5</v>
      </c>
      <c r="Y4" s="3">
        <f>INDEX('AEO 2022 3'!$C$19:$AJ$19,MATCH(Y$1,'AEO 2022 3'!$C$1:$AJ$1,0))/10^6*dollars_2021_2012*(1-INDEX('Tax Percentages'!$B$5:$AG$5,MATCH(Y$1,'Tax Percentages'!$B$4:$AG$4,0)))</f>
        <v>2.935327157854953E-5</v>
      </c>
      <c r="Z4" s="3">
        <f>INDEX('AEO 2022 3'!$C$19:$AJ$19,MATCH(Z$1,'AEO 2022 3'!$C$1:$AJ$1,0))/10^6*dollars_2021_2012*(1-INDEX('Tax Percentages'!$B$5:$AG$5,MATCH(Z$1,'Tax Percentages'!$B$4:$AG$4,0)))</f>
        <v>2.9252030488864207E-5</v>
      </c>
      <c r="AA4" s="3">
        <f>INDEX('AEO 2022 3'!$C$19:$AJ$19,MATCH(AA$1,'AEO 2022 3'!$C$1:$AJ$1,0))/10^6*dollars_2021_2012*(1-INDEX('Tax Percentages'!$B$5:$AG$5,MATCH(AA$1,'Tax Percentages'!$B$4:$AG$4,0)))</f>
        <v>2.9265151935513384E-5</v>
      </c>
      <c r="AB4" s="3">
        <f>INDEX('AEO 2022 3'!$C$19:$AJ$19,MATCH(AB$1,'AEO 2022 3'!$C$1:$AJ$1,0))/10^6*dollars_2021_2012*(1-INDEX('Tax Percentages'!$B$5:$AG$5,MATCH(AB$1,'Tax Percentages'!$B$4:$AG$4,0)))</f>
        <v>2.9074565607871387E-5</v>
      </c>
      <c r="AC4" s="3">
        <f>INDEX('AEO 2022 3'!$C$19:$AJ$19,MATCH(AC$1,'AEO 2022 3'!$C$1:$AJ$1,0))/10^6*dollars_2021_2012*(1-INDEX('Tax Percentages'!$B$5:$AG$5,MATCH(AC$1,'Tax Percentages'!$B$4:$AG$4,0)))</f>
        <v>2.9042711985249336E-5</v>
      </c>
      <c r="AD4" s="3">
        <f>INDEX('AEO 2022 3'!$C$19:$AJ$19,MATCH(AD$1,'AEO 2022 3'!$C$1:$AJ$1,0))/10^6*dollars_2021_2012*(1-INDEX('Tax Percentages'!$B$5:$AG$5,MATCH(AD$1,'Tax Percentages'!$B$4:$AG$4,0)))</f>
        <v>2.8947320900184689E-5</v>
      </c>
      <c r="AE4" s="3">
        <f>INDEX('AEO 2022 3'!$C$19:$AJ$19,MATCH(AE$1,'AEO 2022 3'!$C$1:$AJ$1,0))/10^6*dollars_2021_2012*(1-INDEX('Tax Percentages'!$B$5:$AG$5,MATCH(AE$1,'Tax Percentages'!$B$4:$AG$4,0)))</f>
        <v>2.8853999585923334E-5</v>
      </c>
      <c r="AF4" s="3">
        <f>INDEX('AEO 2022 3'!$C$19:$AJ$19,MATCH(AF$1,'AEO 2022 3'!$C$1:$AJ$1,0))/10^6*dollars_2021_2012*(1-INDEX('Tax Percentages'!$B$5:$AG$5,MATCH(AF$1,'Tax Percentages'!$B$4:$AG$4,0)))</f>
        <v>2.8658116824562271E-5</v>
      </c>
    </row>
    <row r="5" spans="1:34">
      <c r="A5" s="1" t="s">
        <v>551</v>
      </c>
      <c r="B5" s="3">
        <f>INDEX('AEO 2021 3'!$C$26:$AJ$26,MATCH(B$1,'AEO 2021 3'!$C$1:$AJ$1,0))/10^6*dollars_2020_2012*(1-INDEX('Tax Percentages'!$B$5:$AG$5,MATCH(B$1,'Tax Percentages'!$B$4:$AG$4,0)))</f>
        <v>2.5899361993637303E-5</v>
      </c>
      <c r="C5" s="3">
        <f>INDEX('AEO 2022 3'!$C$26:$AJ$26,MATCH(C$1,'AEO 2022 3'!$C$1:$AJ$1,0))/10^6*dollars_2021_2012*(1-INDEX('Tax Percentages'!$B$5:$AG$5,MATCH(C$1,'Tax Percentages'!$B$4:$AG$4,0)))</f>
        <v>2.624173245780802E-5</v>
      </c>
      <c r="D5" s="3">
        <f>INDEX('AEO 2022 3'!$C$26:$AJ$26,MATCH(D$1,'AEO 2022 3'!$C$1:$AJ$1,0))/10^6*dollars_2021_2012*(1-INDEX('Tax Percentages'!$B$5:$AG$5,MATCH(D$1,'Tax Percentages'!$B$4:$AG$4,0)))</f>
        <v>2.5995337338784779E-5</v>
      </c>
      <c r="E5" s="3">
        <f>INDEX('AEO 2022 3'!$C$26:$AJ$26,MATCH(E$1,'AEO 2022 3'!$C$1:$AJ$1,0))/10^6*dollars_2021_2012*(1-INDEX('Tax Percentages'!$B$5:$AG$5,MATCH(E$1,'Tax Percentages'!$B$4:$AG$4,0)))</f>
        <v>2.5276562243516599E-5</v>
      </c>
      <c r="F5" s="3">
        <f>INDEX('AEO 2022 3'!$C$26:$AJ$26,MATCH(F$1,'AEO 2022 3'!$C$1:$AJ$1,0))/10^6*dollars_2021_2012*(1-INDEX('Tax Percentages'!$B$5:$AG$5,MATCH(F$1,'Tax Percentages'!$B$4:$AG$4,0)))</f>
        <v>2.4740213635482033E-5</v>
      </c>
      <c r="G5" s="3">
        <f>INDEX('AEO 2022 3'!$C$26:$AJ$26,MATCH(G$1,'AEO 2022 3'!$C$1:$AJ$1,0))/10^6*dollars_2021_2012*(1-INDEX('Tax Percentages'!$B$5:$AG$5,MATCH(G$1,'Tax Percentages'!$B$4:$AG$4,0)))</f>
        <v>2.4566108874583839E-5</v>
      </c>
      <c r="H5" s="3">
        <f>INDEX('AEO 2022 3'!$C$26:$AJ$26,MATCH(H$1,'AEO 2022 3'!$C$1:$AJ$1,0))/10^6*dollars_2021_2012*(1-INDEX('Tax Percentages'!$B$5:$AG$5,MATCH(H$1,'Tax Percentages'!$B$4:$AG$4,0)))</f>
        <v>2.4659524161651599E-5</v>
      </c>
      <c r="I5" s="3">
        <f>INDEX('AEO 2022 3'!$C$26:$AJ$26,MATCH(I$1,'AEO 2022 3'!$C$1:$AJ$1,0))/10^6*dollars_2021_2012*(1-INDEX('Tax Percentages'!$B$5:$AG$5,MATCH(I$1,'Tax Percentages'!$B$4:$AG$4,0)))</f>
        <v>2.463239286997335E-5</v>
      </c>
      <c r="J5" s="3">
        <f>INDEX('AEO 2022 3'!$C$26:$AJ$26,MATCH(J$1,'AEO 2022 3'!$C$1:$AJ$1,0))/10^6*dollars_2021_2012*(1-INDEX('Tax Percentages'!$B$5:$AG$5,MATCH(J$1,'Tax Percentages'!$B$4:$AG$4,0)))</f>
        <v>2.46425506196272E-5</v>
      </c>
      <c r="K5" s="3">
        <f>INDEX('AEO 2022 3'!$C$26:$AJ$26,MATCH(K$1,'AEO 2022 3'!$C$1:$AJ$1,0))/10^6*dollars_2021_2012*(1-INDEX('Tax Percentages'!$B$5:$AG$5,MATCH(K$1,'Tax Percentages'!$B$4:$AG$4,0)))</f>
        <v>2.4669831162233278E-5</v>
      </c>
      <c r="L5" s="3">
        <f>INDEX('AEO 2022 3'!$C$26:$AJ$26,MATCH(L$1,'AEO 2022 3'!$C$1:$AJ$1,0))/10^6*dollars_2021_2012*(1-INDEX('Tax Percentages'!$B$5:$AG$5,MATCH(L$1,'Tax Percentages'!$B$4:$AG$4,0)))</f>
        <v>2.4609976012364402E-5</v>
      </c>
      <c r="M5" s="3">
        <f>INDEX('AEO 2022 3'!$C$26:$AJ$26,MATCH(M$1,'AEO 2022 3'!$C$1:$AJ$1,0))/10^6*dollars_2021_2012*(1-INDEX('Tax Percentages'!$B$5:$AG$5,MATCH(M$1,'Tax Percentages'!$B$4:$AG$4,0)))</f>
        <v>2.4644043128905422E-5</v>
      </c>
      <c r="N5" s="3">
        <f>INDEX('AEO 2022 3'!$C$26:$AJ$26,MATCH(N$1,'AEO 2022 3'!$C$1:$AJ$1,0))/10^6*dollars_2021_2012*(1-INDEX('Tax Percentages'!$B$5:$AG$5,MATCH(N$1,'Tax Percentages'!$B$4:$AG$4,0)))</f>
        <v>2.4679578274413752E-5</v>
      </c>
      <c r="O5" s="3">
        <f>INDEX('AEO 2022 3'!$C$26:$AJ$26,MATCH(O$1,'AEO 2022 3'!$C$1:$AJ$1,0))/10^6*dollars_2021_2012*(1-INDEX('Tax Percentages'!$B$5:$AG$5,MATCH(O$1,'Tax Percentages'!$B$4:$AG$4,0)))</f>
        <v>2.4783625123604644E-5</v>
      </c>
      <c r="P5" s="3">
        <f>INDEX('AEO 2022 3'!$C$26:$AJ$26,MATCH(P$1,'AEO 2022 3'!$C$1:$AJ$1,0))/10^6*dollars_2021_2012*(1-INDEX('Tax Percentages'!$B$5:$AG$5,MATCH(P$1,'Tax Percentages'!$B$4:$AG$4,0)))</f>
        <v>2.479059016690302E-5</v>
      </c>
      <c r="Q5" s="3">
        <f>INDEX('AEO 2022 3'!$C$26:$AJ$26,MATCH(Q$1,'AEO 2022 3'!$C$1:$AJ$1,0))/10^6*dollars_2021_2012*(1-INDEX('Tax Percentages'!$B$5:$AG$5,MATCH(Q$1,'Tax Percentages'!$B$4:$AG$4,0)))</f>
        <v>2.4482613641247835E-5</v>
      </c>
      <c r="R5" s="3">
        <f>INDEX('AEO 2022 3'!$C$26:$AJ$26,MATCH(R$1,'AEO 2022 3'!$C$1:$AJ$1,0))/10^6*dollars_2021_2012*(1-INDEX('Tax Percentages'!$B$5:$AG$5,MATCH(R$1,'Tax Percentages'!$B$4:$AG$4,0)))</f>
        <v>2.4245329936008797E-5</v>
      </c>
      <c r="S5" s="3">
        <f>INDEX('AEO 2022 3'!$C$26:$AJ$26,MATCH(S$1,'AEO 2022 3'!$C$1:$AJ$1,0))/10^6*dollars_2021_2012*(1-INDEX('Tax Percentages'!$B$5:$AG$5,MATCH(S$1,'Tax Percentages'!$B$4:$AG$4,0)))</f>
        <v>2.412626007279202E-5</v>
      </c>
      <c r="T5" s="3">
        <f>INDEX('AEO 2022 3'!$C$26:$AJ$26,MATCH(T$1,'AEO 2022 3'!$C$1:$AJ$1,0))/10^6*dollars_2021_2012*(1-INDEX('Tax Percentages'!$B$5:$AG$5,MATCH(T$1,'Tax Percentages'!$B$4:$AG$4,0)))</f>
        <v>2.3961306210050466E-5</v>
      </c>
      <c r="U5" s="3">
        <f>INDEX('AEO 2022 3'!$C$26:$AJ$26,MATCH(U$1,'AEO 2022 3'!$C$1:$AJ$1,0))/10^6*dollars_2021_2012*(1-INDEX('Tax Percentages'!$B$5:$AG$5,MATCH(U$1,'Tax Percentages'!$B$4:$AG$4,0)))</f>
        <v>2.3829634514525823E-5</v>
      </c>
      <c r="V5" s="3">
        <f>INDEX('AEO 2022 3'!$C$26:$AJ$26,MATCH(V$1,'AEO 2022 3'!$C$1:$AJ$1,0))/10^6*dollars_2021_2012*(1-INDEX('Tax Percentages'!$B$5:$AG$5,MATCH(V$1,'Tax Percentages'!$B$4:$AG$4,0)))</f>
        <v>2.3852458061170897E-5</v>
      </c>
      <c r="W5" s="3">
        <f>INDEX('AEO 2022 3'!$C$26:$AJ$26,MATCH(W$1,'AEO 2022 3'!$C$1:$AJ$1,0))/10^6*dollars_2021_2012*(1-INDEX('Tax Percentages'!$B$5:$AG$5,MATCH(W$1,'Tax Percentages'!$B$4:$AG$4,0)))</f>
        <v>2.373533398782796E-5</v>
      </c>
      <c r="X5" s="3">
        <f>INDEX('AEO 2022 3'!$C$26:$AJ$26,MATCH(X$1,'AEO 2022 3'!$C$1:$AJ$1,0))/10^6*dollars_2021_2012*(1-INDEX('Tax Percentages'!$B$5:$AG$5,MATCH(X$1,'Tax Percentages'!$B$4:$AG$4,0)))</f>
        <v>2.3736052603406366E-5</v>
      </c>
      <c r="Y5" s="3">
        <f>INDEX('AEO 2022 3'!$C$26:$AJ$26,MATCH(Y$1,'AEO 2022 3'!$C$1:$AJ$1,0))/10^6*dollars_2021_2012*(1-INDEX('Tax Percentages'!$B$5:$AG$5,MATCH(Y$1,'Tax Percentages'!$B$4:$AG$4,0)))</f>
        <v>2.3590752481890417E-5</v>
      </c>
      <c r="Z5" s="3">
        <f>INDEX('AEO 2022 3'!$C$26:$AJ$26,MATCH(Z$1,'AEO 2022 3'!$C$1:$AJ$1,0))/10^6*dollars_2021_2012*(1-INDEX('Tax Percentages'!$B$5:$AG$5,MATCH(Z$1,'Tax Percentages'!$B$4:$AG$4,0)))</f>
        <v>2.3447379987436977E-5</v>
      </c>
      <c r="AA5" s="3">
        <f>INDEX('AEO 2022 3'!$C$26:$AJ$26,MATCH(AA$1,'AEO 2022 3'!$C$1:$AJ$1,0))/10^6*dollars_2021_2012*(1-INDEX('Tax Percentages'!$B$5:$AG$5,MATCH(AA$1,'Tax Percentages'!$B$4:$AG$4,0)))</f>
        <v>2.3418799619290186E-5</v>
      </c>
      <c r="AB5" s="3">
        <f>INDEX('AEO 2022 3'!$C$26:$AJ$26,MATCH(AB$1,'AEO 2022 3'!$C$1:$AJ$1,0))/10^6*dollars_2021_2012*(1-INDEX('Tax Percentages'!$B$5:$AG$5,MATCH(AB$1,'Tax Percentages'!$B$4:$AG$4,0)))</f>
        <v>2.3209978618768067E-5</v>
      </c>
      <c r="AC5" s="3">
        <f>INDEX('AEO 2022 3'!$C$26:$AJ$26,MATCH(AC$1,'AEO 2022 3'!$C$1:$AJ$1,0))/10^6*dollars_2021_2012*(1-INDEX('Tax Percentages'!$B$5:$AG$5,MATCH(AC$1,'Tax Percentages'!$B$4:$AG$4,0)))</f>
        <v>2.3141682499759024E-5</v>
      </c>
      <c r="AD5" s="3">
        <f>INDEX('AEO 2022 3'!$C$26:$AJ$26,MATCH(AD$1,'AEO 2022 3'!$C$1:$AJ$1,0))/10^6*dollars_2021_2012*(1-INDEX('Tax Percentages'!$B$5:$AG$5,MATCH(AD$1,'Tax Percentages'!$B$4:$AG$4,0)))</f>
        <v>2.3025629242596651E-5</v>
      </c>
      <c r="AE5" s="3">
        <f>INDEX('AEO 2022 3'!$C$26:$AJ$26,MATCH(AE$1,'AEO 2022 3'!$C$1:$AJ$1,0))/10^6*dollars_2021_2012*(1-INDEX('Tax Percentages'!$B$5:$AG$5,MATCH(AE$1,'Tax Percentages'!$B$4:$AG$4,0)))</f>
        <v>2.2930102331290806E-5</v>
      </c>
      <c r="AF5" s="3">
        <f>INDEX('AEO 2022 3'!$C$26:$AJ$26,MATCH(AF$1,'AEO 2022 3'!$C$1:$AJ$1,0))/10^6*dollars_2021_2012*(1-INDEX('Tax Percentages'!$B$5:$AG$5,MATCH(AF$1,'Tax Percentages'!$B$4:$AG$4,0)))</f>
        <v>2.2718293153462444E-5</v>
      </c>
    </row>
    <row r="6" spans="1:34">
      <c r="A6" s="1" t="s">
        <v>552</v>
      </c>
      <c r="B6" s="3">
        <f>INDEX('AEO 2021 3'!$C$36:$AJ$36,MATCH(B$1,'AEO 2021 3'!$C$1:$AJ$1,0))/10^6*dollars_2020_2012*(1-INDEX('Tax Percentages'!$B$5:$AG$5,MATCH(B$1,'Tax Percentages'!$B$4:$AG$4,0)))</f>
        <v>1.7126031733348427E-5</v>
      </c>
      <c r="C6" s="3">
        <f>INDEX('AEO 2022 3'!$C$36:$AJ$36,MATCH(C$1,'AEO 2022 3'!$C$1:$AJ$1,0))/10^6*dollars_2021_2012*(1-INDEX('Tax Percentages'!$B$5:$AG$5,MATCH(C$1,'Tax Percentages'!$B$4:$AG$4,0)))</f>
        <v>1.7337056478642706E-5</v>
      </c>
      <c r="D6" s="3">
        <f>INDEX('AEO 2022 3'!$C$36:$AJ$36,MATCH(D$1,'AEO 2022 3'!$C$1:$AJ$1,0))/10^6*dollars_2021_2012*(1-INDEX('Tax Percentages'!$B$5:$AG$5,MATCH(D$1,'Tax Percentages'!$B$4:$AG$4,0)))</f>
        <v>1.7045705242847011E-5</v>
      </c>
      <c r="E6" s="3">
        <f>INDEX('AEO 2022 3'!$C$36:$AJ$36,MATCH(E$1,'AEO 2022 3'!$C$1:$AJ$1,0))/10^6*dollars_2021_2012*(1-INDEX('Tax Percentages'!$B$5:$AG$5,MATCH(E$1,'Tax Percentages'!$B$4:$AG$4,0)))</f>
        <v>1.6261490328072092E-5</v>
      </c>
      <c r="F6" s="3">
        <f>INDEX('AEO 2022 3'!$C$36:$AJ$36,MATCH(F$1,'AEO 2022 3'!$C$1:$AJ$1,0))/10^6*dollars_2021_2012*(1-INDEX('Tax Percentages'!$B$5:$AG$5,MATCH(F$1,'Tax Percentages'!$B$4:$AG$4,0)))</f>
        <v>1.5786848686973814E-5</v>
      </c>
      <c r="G6" s="3">
        <f>INDEX('AEO 2022 3'!$C$36:$AJ$36,MATCH(G$1,'AEO 2022 3'!$C$1:$AJ$1,0))/10^6*dollars_2021_2012*(1-INDEX('Tax Percentages'!$B$5:$AG$5,MATCH(G$1,'Tax Percentages'!$B$4:$AG$4,0)))</f>
        <v>1.5610009238440441E-5</v>
      </c>
      <c r="H6" s="3">
        <f>INDEX('AEO 2022 3'!$C$36:$AJ$36,MATCH(H$1,'AEO 2022 3'!$C$1:$AJ$1,0))/10^6*dollars_2021_2012*(1-INDEX('Tax Percentages'!$B$5:$AG$5,MATCH(H$1,'Tax Percentages'!$B$4:$AG$4,0)))</f>
        <v>1.5486349711771278E-5</v>
      </c>
      <c r="I6" s="3">
        <f>INDEX('AEO 2022 3'!$C$36:$AJ$36,MATCH(I$1,'AEO 2022 3'!$C$1:$AJ$1,0))/10^6*dollars_2021_2012*(1-INDEX('Tax Percentages'!$B$5:$AG$5,MATCH(I$1,'Tax Percentages'!$B$4:$AG$4,0)))</f>
        <v>1.5446539198415173E-5</v>
      </c>
      <c r="J6" s="3">
        <f>INDEX('AEO 2022 3'!$C$36:$AJ$36,MATCH(J$1,'AEO 2022 3'!$C$1:$AJ$1,0))/10^6*dollars_2021_2012*(1-INDEX('Tax Percentages'!$B$5:$AG$5,MATCH(J$1,'Tax Percentages'!$B$4:$AG$4,0)))</f>
        <v>1.5455806970314231E-5</v>
      </c>
      <c r="K6" s="3">
        <f>INDEX('AEO 2022 3'!$C$36:$AJ$36,MATCH(K$1,'AEO 2022 3'!$C$1:$AJ$1,0))/10^6*dollars_2021_2012*(1-INDEX('Tax Percentages'!$B$5:$AG$5,MATCH(K$1,'Tax Percentages'!$B$4:$AG$4,0)))</f>
        <v>1.5483685306319041E-5</v>
      </c>
      <c r="L6" s="3">
        <f>INDEX('AEO 2022 3'!$C$36:$AJ$36,MATCH(L$1,'AEO 2022 3'!$C$1:$AJ$1,0))/10^6*dollars_2021_2012*(1-INDEX('Tax Percentages'!$B$5:$AG$5,MATCH(L$1,'Tax Percentages'!$B$4:$AG$4,0)))</f>
        <v>1.5470626244978318E-5</v>
      </c>
      <c r="M6" s="3">
        <f>INDEX('AEO 2022 3'!$C$36:$AJ$36,MATCH(M$1,'AEO 2022 3'!$C$1:$AJ$1,0))/10^6*dollars_2021_2012*(1-INDEX('Tax Percentages'!$B$5:$AG$5,MATCH(M$1,'Tax Percentages'!$B$4:$AG$4,0)))</f>
        <v>1.5483727159753832E-5</v>
      </c>
      <c r="N6" s="3">
        <f>INDEX('AEO 2022 3'!$C$36:$AJ$36,MATCH(N$1,'AEO 2022 3'!$C$1:$AJ$1,0))/10^6*dollars_2021_2012*(1-INDEX('Tax Percentages'!$B$5:$AG$5,MATCH(N$1,'Tax Percentages'!$B$4:$AG$4,0)))</f>
        <v>1.5499715961529583E-5</v>
      </c>
      <c r="O6" s="3">
        <f>INDEX('AEO 2022 3'!$C$36:$AJ$36,MATCH(O$1,'AEO 2022 3'!$C$1:$AJ$1,0))/10^6*dollars_2021_2012*(1-INDEX('Tax Percentages'!$B$5:$AG$5,MATCH(O$1,'Tax Percentages'!$B$4:$AG$4,0)))</f>
        <v>1.5502637805090126E-5</v>
      </c>
      <c r="P6" s="3">
        <f>INDEX('AEO 2022 3'!$C$36:$AJ$36,MATCH(P$1,'AEO 2022 3'!$C$1:$AJ$1,0))/10^6*dollars_2021_2012*(1-INDEX('Tax Percentages'!$B$5:$AG$5,MATCH(P$1,'Tax Percentages'!$B$4:$AG$4,0)))</f>
        <v>1.5501087648628142E-5</v>
      </c>
      <c r="Q6" s="3">
        <f>INDEX('AEO 2022 3'!$C$36:$AJ$36,MATCH(Q$1,'AEO 2022 3'!$C$1:$AJ$1,0))/10^6*dollars_2021_2012*(1-INDEX('Tax Percentages'!$B$5:$AG$5,MATCH(Q$1,'Tax Percentages'!$B$4:$AG$4,0)))</f>
        <v>1.5342987483254675E-5</v>
      </c>
      <c r="R6" s="3">
        <f>INDEX('AEO 2022 3'!$C$36:$AJ$36,MATCH(R$1,'AEO 2022 3'!$C$1:$AJ$1,0))/10^6*dollars_2021_2012*(1-INDEX('Tax Percentages'!$B$5:$AG$5,MATCH(R$1,'Tax Percentages'!$B$4:$AG$4,0)))</f>
        <v>1.5233520219415254E-5</v>
      </c>
      <c r="S6" s="3">
        <f>INDEX('AEO 2022 3'!$C$36:$AJ$36,MATCH(S$1,'AEO 2022 3'!$C$1:$AJ$1,0))/10^6*dollars_2021_2012*(1-INDEX('Tax Percentages'!$B$5:$AG$5,MATCH(S$1,'Tax Percentages'!$B$4:$AG$4,0)))</f>
        <v>1.5108162864731177E-5</v>
      </c>
      <c r="T6" s="3">
        <f>INDEX('AEO 2022 3'!$C$36:$AJ$36,MATCH(T$1,'AEO 2022 3'!$C$1:$AJ$1,0))/10^6*dollars_2021_2012*(1-INDEX('Tax Percentages'!$B$5:$AG$5,MATCH(T$1,'Tax Percentages'!$B$4:$AG$4,0)))</f>
        <v>1.5035712989741473E-5</v>
      </c>
      <c r="U6" s="3">
        <f>INDEX('AEO 2022 3'!$C$36:$AJ$36,MATCH(U$1,'AEO 2022 3'!$C$1:$AJ$1,0))/10^6*dollars_2021_2012*(1-INDEX('Tax Percentages'!$B$5:$AG$5,MATCH(U$1,'Tax Percentages'!$B$4:$AG$4,0)))</f>
        <v>1.4953868992860904E-5</v>
      </c>
      <c r="V6" s="3">
        <f>INDEX('AEO 2022 3'!$C$36:$AJ$36,MATCH(V$1,'AEO 2022 3'!$C$1:$AJ$1,0))/10^6*dollars_2021_2012*(1-INDEX('Tax Percentages'!$B$5:$AG$5,MATCH(V$1,'Tax Percentages'!$B$4:$AG$4,0)))</f>
        <v>1.4943276915110216E-5</v>
      </c>
      <c r="W6" s="3">
        <f>INDEX('AEO 2022 3'!$C$36:$AJ$36,MATCH(W$1,'AEO 2022 3'!$C$1:$AJ$1,0))/10^6*dollars_2021_2012*(1-INDEX('Tax Percentages'!$B$5:$AG$5,MATCH(W$1,'Tax Percentages'!$B$4:$AG$4,0)))</f>
        <v>1.4896076506608285E-5</v>
      </c>
      <c r="X6" s="3">
        <f>INDEX('AEO 2022 3'!$C$36:$AJ$36,MATCH(X$1,'AEO 2022 3'!$C$1:$AJ$1,0))/10^6*dollars_2021_2012*(1-INDEX('Tax Percentages'!$B$5:$AG$5,MATCH(X$1,'Tax Percentages'!$B$4:$AG$4,0)))</f>
        <v>1.4852142245394572E-5</v>
      </c>
      <c r="Y6" s="3">
        <f>INDEX('AEO 2022 3'!$C$36:$AJ$36,MATCH(Y$1,'AEO 2022 3'!$C$1:$AJ$1,0))/10^6*dollars_2021_2012*(1-INDEX('Tax Percentages'!$B$5:$AG$5,MATCH(Y$1,'Tax Percentages'!$B$4:$AG$4,0)))</f>
        <v>1.4721095982329374E-5</v>
      </c>
      <c r="Z6" s="3">
        <f>INDEX('AEO 2022 3'!$C$36:$AJ$36,MATCH(Z$1,'AEO 2022 3'!$C$1:$AJ$1,0))/10^6*dollars_2021_2012*(1-INDEX('Tax Percentages'!$B$5:$AG$5,MATCH(Z$1,'Tax Percentages'!$B$4:$AG$4,0)))</f>
        <v>1.4642229107130765E-5</v>
      </c>
      <c r="AA6" s="3">
        <f>INDEX('AEO 2022 3'!$C$36:$AJ$36,MATCH(AA$1,'AEO 2022 3'!$C$1:$AJ$1,0))/10^6*dollars_2021_2012*(1-INDEX('Tax Percentages'!$B$5:$AG$5,MATCH(AA$1,'Tax Percentages'!$B$4:$AG$4,0)))</f>
        <v>1.4590217133003325E-5</v>
      </c>
      <c r="AB6" s="3">
        <f>INDEX('AEO 2022 3'!$C$36:$AJ$36,MATCH(AB$1,'AEO 2022 3'!$C$1:$AJ$1,0))/10^6*dollars_2021_2012*(1-INDEX('Tax Percentages'!$B$5:$AG$5,MATCH(AB$1,'Tax Percentages'!$B$4:$AG$4,0)))</f>
        <v>1.4453350873440508E-5</v>
      </c>
      <c r="AC6" s="3">
        <f>INDEX('AEO 2022 3'!$C$36:$AJ$36,MATCH(AC$1,'AEO 2022 3'!$C$1:$AJ$1,0))/10^6*dollars_2021_2012*(1-INDEX('Tax Percentages'!$B$5:$AG$5,MATCH(AC$1,'Tax Percentages'!$B$4:$AG$4,0)))</f>
        <v>1.4400283876881479E-5</v>
      </c>
      <c r="AD6" s="3">
        <f>INDEX('AEO 2022 3'!$C$36:$AJ$36,MATCH(AD$1,'AEO 2022 3'!$C$1:$AJ$1,0))/10^6*dollars_2021_2012*(1-INDEX('Tax Percentages'!$B$5:$AG$5,MATCH(AD$1,'Tax Percentages'!$B$4:$AG$4,0)))</f>
        <v>1.4326797931958959E-5</v>
      </c>
      <c r="AE6" s="3">
        <f>INDEX('AEO 2022 3'!$C$36:$AJ$36,MATCH(AE$1,'AEO 2022 3'!$C$1:$AJ$1,0))/10^6*dollars_2021_2012*(1-INDEX('Tax Percentages'!$B$5:$AG$5,MATCH(AE$1,'Tax Percentages'!$B$4:$AG$4,0)))</f>
        <v>1.4263741389172671E-5</v>
      </c>
      <c r="AF6" s="3">
        <f>INDEX('AEO 2022 3'!$C$36:$AJ$36,MATCH(AF$1,'AEO 2022 3'!$C$1:$AJ$1,0))/10^6*dollars_2021_2012*(1-INDEX('Tax Percentages'!$B$5:$AG$5,MATCH(AF$1,'Tax Percentages'!$B$4:$AG$4,0)))</f>
        <v>1.4180309330832575E-5</v>
      </c>
    </row>
    <row r="7" spans="1:34">
      <c r="A7" s="1" t="s">
        <v>553</v>
      </c>
      <c r="B7" s="3">
        <f t="shared" ref="B7:C7" si="2">B6</f>
        <v>1.7126031733348427E-5</v>
      </c>
      <c r="C7" s="3">
        <f t="shared" si="2"/>
        <v>1.7337056478642706E-5</v>
      </c>
      <c r="D7" s="3">
        <f t="shared" ref="D7:AF7" si="3">D6</f>
        <v>1.7045705242847011E-5</v>
      </c>
      <c r="E7" s="3">
        <f t="shared" si="3"/>
        <v>1.6261490328072092E-5</v>
      </c>
      <c r="F7" s="3">
        <f t="shared" si="3"/>
        <v>1.5786848686973814E-5</v>
      </c>
      <c r="G7" s="3">
        <f t="shared" si="3"/>
        <v>1.5610009238440441E-5</v>
      </c>
      <c r="H7" s="3">
        <f t="shared" si="3"/>
        <v>1.5486349711771278E-5</v>
      </c>
      <c r="I7" s="3">
        <f t="shared" si="3"/>
        <v>1.5446539198415173E-5</v>
      </c>
      <c r="J7" s="3">
        <f t="shared" si="3"/>
        <v>1.5455806970314231E-5</v>
      </c>
      <c r="K7" s="3">
        <f t="shared" si="3"/>
        <v>1.5483685306319041E-5</v>
      </c>
      <c r="L7" s="3">
        <f t="shared" si="3"/>
        <v>1.5470626244978318E-5</v>
      </c>
      <c r="M7" s="3">
        <f t="shared" si="3"/>
        <v>1.5483727159753832E-5</v>
      </c>
      <c r="N7" s="3">
        <f t="shared" si="3"/>
        <v>1.5499715961529583E-5</v>
      </c>
      <c r="O7" s="3">
        <f t="shared" si="3"/>
        <v>1.5502637805090126E-5</v>
      </c>
      <c r="P7" s="3">
        <f t="shared" si="3"/>
        <v>1.5501087648628142E-5</v>
      </c>
      <c r="Q7" s="3">
        <f t="shared" si="3"/>
        <v>1.5342987483254675E-5</v>
      </c>
      <c r="R7" s="3">
        <f t="shared" si="3"/>
        <v>1.5233520219415254E-5</v>
      </c>
      <c r="S7" s="3">
        <f t="shared" si="3"/>
        <v>1.5108162864731177E-5</v>
      </c>
      <c r="T7" s="3">
        <f t="shared" si="3"/>
        <v>1.5035712989741473E-5</v>
      </c>
      <c r="U7" s="3">
        <f t="shared" si="3"/>
        <v>1.4953868992860904E-5</v>
      </c>
      <c r="V7" s="3">
        <f t="shared" si="3"/>
        <v>1.4943276915110216E-5</v>
      </c>
      <c r="W7" s="3">
        <f t="shared" si="3"/>
        <v>1.4896076506608285E-5</v>
      </c>
      <c r="X7" s="3">
        <f t="shared" si="3"/>
        <v>1.4852142245394572E-5</v>
      </c>
      <c r="Y7" s="3">
        <f t="shared" si="3"/>
        <v>1.4721095982329374E-5</v>
      </c>
      <c r="Z7" s="3">
        <f t="shared" si="3"/>
        <v>1.4642229107130765E-5</v>
      </c>
      <c r="AA7" s="3">
        <f t="shared" si="3"/>
        <v>1.4590217133003325E-5</v>
      </c>
      <c r="AB7" s="3">
        <f t="shared" si="3"/>
        <v>1.4453350873440508E-5</v>
      </c>
      <c r="AC7" s="3">
        <f t="shared" si="3"/>
        <v>1.4400283876881479E-5</v>
      </c>
      <c r="AD7" s="3">
        <f t="shared" si="3"/>
        <v>1.4326797931958959E-5</v>
      </c>
      <c r="AE7" s="3">
        <f t="shared" si="3"/>
        <v>1.4263741389172671E-5</v>
      </c>
      <c r="AF7" s="3">
        <f t="shared" si="3"/>
        <v>1.4180309330832575E-5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C9" si="4">B6</f>
        <v>1.7126031733348427E-5</v>
      </c>
      <c r="C9" s="3">
        <f t="shared" si="4"/>
        <v>1.7337056478642706E-5</v>
      </c>
      <c r="D9" s="3">
        <f t="shared" ref="D9:AF9" si="5">D6</f>
        <v>1.7045705242847011E-5</v>
      </c>
      <c r="E9" s="3">
        <f t="shared" si="5"/>
        <v>1.6261490328072092E-5</v>
      </c>
      <c r="F9" s="3">
        <f t="shared" si="5"/>
        <v>1.5786848686973814E-5</v>
      </c>
      <c r="G9" s="3">
        <f t="shared" si="5"/>
        <v>1.5610009238440441E-5</v>
      </c>
      <c r="H9" s="3">
        <f t="shared" si="5"/>
        <v>1.5486349711771278E-5</v>
      </c>
      <c r="I9" s="3">
        <f t="shared" si="5"/>
        <v>1.5446539198415173E-5</v>
      </c>
      <c r="J9" s="3">
        <f t="shared" si="5"/>
        <v>1.5455806970314231E-5</v>
      </c>
      <c r="K9" s="3">
        <f t="shared" si="5"/>
        <v>1.5483685306319041E-5</v>
      </c>
      <c r="L9" s="3">
        <f t="shared" si="5"/>
        <v>1.5470626244978318E-5</v>
      </c>
      <c r="M9" s="3">
        <f t="shared" si="5"/>
        <v>1.5483727159753832E-5</v>
      </c>
      <c r="N9" s="3">
        <f t="shared" si="5"/>
        <v>1.5499715961529583E-5</v>
      </c>
      <c r="O9" s="3">
        <f t="shared" si="5"/>
        <v>1.5502637805090126E-5</v>
      </c>
      <c r="P9" s="3">
        <f t="shared" si="5"/>
        <v>1.5501087648628142E-5</v>
      </c>
      <c r="Q9" s="3">
        <f t="shared" si="5"/>
        <v>1.5342987483254675E-5</v>
      </c>
      <c r="R9" s="3">
        <f t="shared" si="5"/>
        <v>1.5233520219415254E-5</v>
      </c>
      <c r="S9" s="3">
        <f t="shared" si="5"/>
        <v>1.5108162864731177E-5</v>
      </c>
      <c r="T9" s="3">
        <f t="shared" si="5"/>
        <v>1.5035712989741473E-5</v>
      </c>
      <c r="U9" s="3">
        <f t="shared" si="5"/>
        <v>1.4953868992860904E-5</v>
      </c>
      <c r="V9" s="3">
        <f t="shared" si="5"/>
        <v>1.4943276915110216E-5</v>
      </c>
      <c r="W9" s="3">
        <f t="shared" si="5"/>
        <v>1.4896076506608285E-5</v>
      </c>
      <c r="X9" s="3">
        <f t="shared" si="5"/>
        <v>1.4852142245394572E-5</v>
      </c>
      <c r="Y9" s="3">
        <f t="shared" si="5"/>
        <v>1.4721095982329374E-5</v>
      </c>
      <c r="Z9" s="3">
        <f t="shared" si="5"/>
        <v>1.4642229107130765E-5</v>
      </c>
      <c r="AA9" s="3">
        <f t="shared" si="5"/>
        <v>1.4590217133003325E-5</v>
      </c>
      <c r="AB9" s="3">
        <f t="shared" si="5"/>
        <v>1.4453350873440508E-5</v>
      </c>
      <c r="AC9" s="3">
        <f t="shared" si="5"/>
        <v>1.4400283876881479E-5</v>
      </c>
      <c r="AD9" s="3">
        <f t="shared" si="5"/>
        <v>1.4326797931958959E-5</v>
      </c>
      <c r="AE9" s="3">
        <f t="shared" si="5"/>
        <v>1.4263741389172671E-5</v>
      </c>
      <c r="AF9" s="3">
        <f t="shared" si="5"/>
        <v>1.4180309330832575E-5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H9"/>
  <sheetViews>
    <sheetView workbookViewId="0">
      <selection activeCell="E6" sqref="B6:E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f>INDEX(STEO!$34:$34,MATCH(B$1,STEO!$5:$5,0))/10^6*dollars_2020_2012*nonlignite_multiplier*(1-INDEX('Tax Percentages'!$B$6:$AG$6,MATCH(B$1,'Tax Percentages'!$B$4:$AG$4,0)))</f>
        <v>1.5932087369998425E-6</v>
      </c>
      <c r="C3">
        <f>INDEX(STEO!$34:$34,MATCH(C$1,STEO!$5:$5,0))/10^6*dollars_2020_2012*nonlignite_multiplier*(1-INDEX('Tax Percentages'!$B$6:$AG$6,MATCH(C$1,'Tax Percentages'!$B$4:$AG$4,0)))</f>
        <v>1.6429965100310878E-6</v>
      </c>
      <c r="D3">
        <f>INDEX(STEO!$34:$34,MATCH(D$1,STEO!$5:$5,0))/10^6*dollars_2020_2012*nonlignite_multiplier*(1-INDEX('Tax Percentages'!$B$6:$AG$6,MATCH(D$1,'Tax Percentages'!$B$4:$AG$4,0)))</f>
        <v>1.7176781695779551E-6</v>
      </c>
      <c r="E3">
        <f>INDEX(STEO!$34:$34,MATCH(E$1,STEO!$5:$5,0))/10^6*dollars_2020_2012*nonlignite_multiplier*(1-INDEX('Tax Percentages'!$B$6:$AG$6,MATCH(E$1,'Tax Percentages'!$B$4:$AG$4,0)))</f>
        <v>1.7010822452342069E-6</v>
      </c>
      <c r="F3">
        <f>INDEX('AEO 2022 3'!52:52,MATCH(F1,'AEO 2022 3'!13:13,0))/10^6*dollars_2021_2012*nonlignite_multiplier*(1-INDEX('Tax Percentages'!$B$6:$AG$6,MATCH(F$1,'Tax Percentages'!$B$4:$AG$4,0)))</f>
        <v>1.5915253052125374E-6</v>
      </c>
      <c r="G3">
        <f>INDEX('AEO 2022 3'!52:52,MATCH(G1,'AEO 2022 3'!13:13,0))/10^6*dollars_2021_2012*nonlignite_multiplier*(1-INDEX('Tax Percentages'!$B$6:$AG$6,MATCH(G$1,'Tax Percentages'!$B$4:$AG$4,0)))</f>
        <v>1.5504135552546248E-6</v>
      </c>
      <c r="H3">
        <f>INDEX('AEO 2022 3'!52:52,MATCH(H1,'AEO 2022 3'!13:13,0))/10^6*dollars_2021_2012*nonlignite_multiplier*(1-INDEX('Tax Percentages'!$B$6:$AG$6,MATCH(H$1,'Tax Percentages'!$B$4:$AG$4,0)))</f>
        <v>1.530922882927262E-6</v>
      </c>
      <c r="I3">
        <f>INDEX('AEO 2022 3'!52:52,MATCH(I1,'AEO 2022 3'!13:13,0))/10^6*dollars_2021_2012*nonlignite_multiplier*(1-INDEX('Tax Percentages'!$B$6:$AG$6,MATCH(I$1,'Tax Percentages'!$B$4:$AG$4,0)))</f>
        <v>1.5191319455405433E-6</v>
      </c>
      <c r="J3">
        <f>INDEX('AEO 2022 3'!52:52,MATCH(J1,'AEO 2022 3'!13:13,0))/10^6*dollars_2021_2012*nonlignite_multiplier*(1-INDEX('Tax Percentages'!$B$6:$AG$6,MATCH(J$1,'Tax Percentages'!$B$4:$AG$4,0)))</f>
        <v>1.5124110240483496E-6</v>
      </c>
      <c r="K3">
        <f>INDEX('AEO 2022 3'!52:52,MATCH(K1,'AEO 2022 3'!13:13,0))/10^6*dollars_2021_2012*nonlignite_multiplier*(1-INDEX('Tax Percentages'!$B$6:$AG$6,MATCH(K$1,'Tax Percentages'!$B$4:$AG$4,0)))</f>
        <v>1.5222165948857818E-6</v>
      </c>
      <c r="L3">
        <f>INDEX('AEO 2022 3'!52:52,MATCH(L1,'AEO 2022 3'!13:13,0))/10^6*dollars_2021_2012*nonlignite_multiplier*(1-INDEX('Tax Percentages'!$B$6:$AG$6,MATCH(L$1,'Tax Percentages'!$B$4:$AG$4,0)))</f>
        <v>1.5197271592245812E-6</v>
      </c>
      <c r="M3">
        <f>INDEX('AEO 2022 3'!52:52,MATCH(M1,'AEO 2022 3'!13:13,0))/10^6*dollars_2021_2012*nonlignite_multiplier*(1-INDEX('Tax Percentages'!$B$6:$AG$6,MATCH(M$1,'Tax Percentages'!$B$4:$AG$4,0)))</f>
        <v>1.5151707231799324E-6</v>
      </c>
      <c r="N3">
        <f>INDEX('AEO 2022 3'!52:52,MATCH(N1,'AEO 2022 3'!13:13,0))/10^6*dollars_2021_2012*nonlignite_multiplier*(1-INDEX('Tax Percentages'!$B$6:$AG$6,MATCH(N$1,'Tax Percentages'!$B$4:$AG$4,0)))</f>
        <v>1.5076501071375464E-6</v>
      </c>
      <c r="O3">
        <f>INDEX('AEO 2022 3'!52:52,MATCH(O1,'AEO 2022 3'!13:13,0))/10^6*dollars_2021_2012*nonlignite_multiplier*(1-INDEX('Tax Percentages'!$B$6:$AG$6,MATCH(O$1,'Tax Percentages'!$B$4:$AG$4,0)))</f>
        <v>1.502358966585437E-6</v>
      </c>
      <c r="P3">
        <f>INDEX('AEO 2022 3'!52:52,MATCH(P1,'AEO 2022 3'!13:13,0))/10^6*dollars_2021_2012*nonlignite_multiplier*(1-INDEX('Tax Percentages'!$B$6:$AG$6,MATCH(P$1,'Tax Percentages'!$B$4:$AG$4,0)))</f>
        <v>1.5000391390845343E-6</v>
      </c>
      <c r="Q3">
        <f>INDEX('AEO 2022 3'!52:52,MATCH(Q1,'AEO 2022 3'!13:13,0))/10^6*dollars_2021_2012*nonlignite_multiplier*(1-INDEX('Tax Percentages'!$B$6:$AG$6,MATCH(Q$1,'Tax Percentages'!$B$4:$AG$4,0)))</f>
        <v>1.4805445039496876E-6</v>
      </c>
      <c r="R3">
        <f>INDEX('AEO 2022 3'!52:52,MATCH(R1,'AEO 2022 3'!13:13,0))/10^6*dollars_2021_2012*nonlignite_multiplier*(1-INDEX('Tax Percentages'!$B$6:$AG$6,MATCH(R$1,'Tax Percentages'!$B$4:$AG$4,0)))</f>
        <v>1.4710797345558454E-6</v>
      </c>
      <c r="S3">
        <f>INDEX('AEO 2022 3'!52:52,MATCH(S1,'AEO 2022 3'!13:13,0))/10^6*dollars_2021_2012*nonlignite_multiplier*(1-INDEX('Tax Percentages'!$B$6:$AG$6,MATCH(S$1,'Tax Percentages'!$B$4:$AG$4,0)))</f>
        <v>1.4693289662095885E-6</v>
      </c>
      <c r="T3">
        <f>INDEX('AEO 2022 3'!52:52,MATCH(T1,'AEO 2022 3'!13:13,0))/10^6*dollars_2021_2012*nonlignite_multiplier*(1-INDEX('Tax Percentages'!$B$6:$AG$6,MATCH(T$1,'Tax Percentages'!$B$4:$AG$4,0)))</f>
        <v>1.464481660095643E-6</v>
      </c>
      <c r="U3">
        <f>INDEX('AEO 2022 3'!52:52,MATCH(U1,'AEO 2022 3'!13:13,0))/10^6*dollars_2021_2012*nonlignite_multiplier*(1-INDEX('Tax Percentages'!$B$6:$AG$6,MATCH(U$1,'Tax Percentages'!$B$4:$AG$4,0)))</f>
        <v>1.4622188970225044E-6</v>
      </c>
      <c r="V3">
        <f>INDEX('AEO 2022 3'!52:52,MATCH(V1,'AEO 2022 3'!13:13,0))/10^6*dollars_2021_2012*nonlignite_multiplier*(1-INDEX('Tax Percentages'!$B$6:$AG$6,MATCH(V$1,'Tax Percentages'!$B$4:$AG$4,0)))</f>
        <v>1.4621507367337863E-6</v>
      </c>
      <c r="W3">
        <f>INDEX('AEO 2022 3'!52:52,MATCH(W1,'AEO 2022 3'!13:13,0))/10^6*dollars_2021_2012*nonlignite_multiplier*(1-INDEX('Tax Percentages'!$B$6:$AG$6,MATCH(W$1,'Tax Percentages'!$B$4:$AG$4,0)))</f>
        <v>1.4637437853421958E-6</v>
      </c>
      <c r="X3">
        <f>INDEX('AEO 2022 3'!52:52,MATCH(X1,'AEO 2022 3'!13:13,0))/10^6*dollars_2021_2012*nonlignite_multiplier*(1-INDEX('Tax Percentages'!$B$6:$AG$6,MATCH(X$1,'Tax Percentages'!$B$4:$AG$4,0)))</f>
        <v>1.4494832263316945E-6</v>
      </c>
      <c r="Y3">
        <f>INDEX('AEO 2022 3'!52:52,MATCH(Y1,'AEO 2022 3'!13:13,0))/10^6*dollars_2021_2012*nonlignite_multiplier*(1-INDEX('Tax Percentages'!$B$6:$AG$6,MATCH(Y$1,'Tax Percentages'!$B$4:$AG$4,0)))</f>
        <v>1.445949987179312E-6</v>
      </c>
      <c r="Z3">
        <f>INDEX('AEO 2022 3'!52:52,MATCH(Z1,'AEO 2022 3'!13:13,0))/10^6*dollars_2021_2012*nonlignite_multiplier*(1-INDEX('Tax Percentages'!$B$6:$AG$6,MATCH(Z$1,'Tax Percentages'!$B$4:$AG$4,0)))</f>
        <v>1.4402982311461943E-6</v>
      </c>
      <c r="AA3">
        <f>INDEX('AEO 2022 3'!52:52,MATCH(AA1,'AEO 2022 3'!13:13,0))/10^6*dollars_2021_2012*nonlignite_multiplier*(1-INDEX('Tax Percentages'!$B$6:$AG$6,MATCH(AA$1,'Tax Percentages'!$B$4:$AG$4,0)))</f>
        <v>1.4359375577912356E-6</v>
      </c>
      <c r="AB3">
        <f>INDEX('AEO 2022 3'!52:52,MATCH(AB1,'AEO 2022 3'!13:13,0))/10^6*dollars_2021_2012*nonlignite_multiplier*(1-INDEX('Tax Percentages'!$B$6:$AG$6,MATCH(AB$1,'Tax Percentages'!$B$4:$AG$4,0)))</f>
        <v>1.4331398157078106E-6</v>
      </c>
      <c r="AC3">
        <f>INDEX('AEO 2022 3'!52:52,MATCH(AC1,'AEO 2022 3'!13:13,0))/10^6*dollars_2021_2012*nonlignite_multiplier*(1-INDEX('Tax Percentages'!$B$6:$AG$6,MATCH(AC$1,'Tax Percentages'!$B$4:$AG$4,0)))</f>
        <v>1.424817127430743E-6</v>
      </c>
      <c r="AD3">
        <f>INDEX('AEO 2022 3'!52:52,MATCH(AD1,'AEO 2022 3'!13:13,0))/10^6*dollars_2021_2012*nonlignite_multiplier*(1-INDEX('Tax Percentages'!$B$6:$AG$6,MATCH(AD$1,'Tax Percentages'!$B$4:$AG$4,0)))</f>
        <v>1.4121702236275657E-6</v>
      </c>
      <c r="AE3">
        <f>INDEX('AEO 2022 3'!52:52,MATCH(AE1,'AEO 2022 3'!13:13,0))/10^6*dollars_2021_2012*nonlignite_multiplier*(1-INDEX('Tax Percentages'!$B$6:$AG$6,MATCH(AE$1,'Tax Percentages'!$B$4:$AG$4,0)))</f>
        <v>1.4091632453090065E-6</v>
      </c>
      <c r="AF3">
        <f>INDEX('AEO 2022 3'!52:52,MATCH(AF1,'AEO 2022 3'!13:13,0))/10^6*dollars_2021_2012*nonlignite_multiplier*(1-INDEX('Tax Percentages'!$B$6:$AG$6,MATCH(AF$1,'Tax Percentages'!$B$4:$AG$4,0)))</f>
        <v>1.4073823596258743E-6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 s="3">
        <f t="shared" ref="B6:D6" si="0">$F$6*B3/$F$3</f>
        <v>2.3374326187659497E-6</v>
      </c>
      <c r="C6" s="3">
        <f t="shared" si="0"/>
        <v>2.4104773881023861E-6</v>
      </c>
      <c r="D6" s="3">
        <f t="shared" si="0"/>
        <v>2.5200445421070396E-6</v>
      </c>
      <c r="E6" s="3">
        <f>$F$6*E3/$F$3</f>
        <v>2.4956962856615612E-6</v>
      </c>
      <c r="F6" s="3">
        <f>(INDEX('AEO 2022 3'!$C$33:$AJ$33,MATCH(F$1,'AEO 2022 3'!$C$1:$AJ$1,0))*INDEX('AEO 2022 2'!$C$54:$AJ$54,MATCH(F$1,'AEO 2022 2'!$C$1:$AJ$1,0))+INDEX('AEO 2022 3'!$C$34:$AJ$34,MATCH(F$1,'AEO 2022 3'!$C$1:$AJ$1,0))*INDEX('AEO 2022 2'!$C$55:$AJ$55,MATCH(F$1,'AEO 2022 2'!$C$1:$AJ$1,0)))/SUM(INDEX('AEO 2022 2'!$C$54:$AJ$55,0,MATCH(F$1,'AEO 2022 2'!$C$1:$AJ$1)))/10^6*dollars_2021_2012*nonlignite_multiplier*(1-INDEX('Tax Percentages'!$B$6:$AG$6,MATCH(F$1,'Tax Percentages'!$B$4:$AG$4,0)))</f>
        <v>2.3349628178668385E-6</v>
      </c>
      <c r="G6" s="3">
        <f>(INDEX('AEO 2022 3'!$C$33:$AJ$33,MATCH(G$1,'AEO 2022 3'!$C$1:$AJ$1,0))*INDEX('AEO 2022 2'!$C$54:$AJ$54,MATCH(G$1,'AEO 2022 2'!$C$1:$AJ$1,0))+INDEX('AEO 2022 3'!$C$34:$AJ$34,MATCH(G$1,'AEO 2022 3'!$C$1:$AJ$1,0))*INDEX('AEO 2022 2'!$C$55:$AJ$55,MATCH(G$1,'AEO 2022 2'!$C$1:$AJ$1,0)))/SUM(INDEX('AEO 2022 2'!$C$54:$AJ$55,0,MATCH(G$1,'AEO 2022 2'!$C$1:$AJ$1)))/10^6*dollars_2021_2012*nonlignite_multiplier*(1-INDEX('Tax Percentages'!$B$6:$AG$6,MATCH(G$1,'Tax Percentages'!$B$4:$AG$4,0)))</f>
        <v>2.2985512787913041E-6</v>
      </c>
      <c r="H6" s="3">
        <f>(INDEX('AEO 2022 3'!$C$33:$AJ$33,MATCH(H$1,'AEO 2022 3'!$C$1:$AJ$1,0))*INDEX('AEO 2022 2'!$C$54:$AJ$54,MATCH(H$1,'AEO 2022 2'!$C$1:$AJ$1,0))+INDEX('AEO 2022 3'!$C$34:$AJ$34,MATCH(H$1,'AEO 2022 3'!$C$1:$AJ$1,0))*INDEX('AEO 2022 2'!$C$55:$AJ$55,MATCH(H$1,'AEO 2022 2'!$C$1:$AJ$1,0)))/SUM(INDEX('AEO 2022 2'!$C$54:$AJ$55,0,MATCH(H$1,'AEO 2022 2'!$C$1:$AJ$1)))/10^6*dollars_2021_2012*nonlignite_multiplier*(1-INDEX('Tax Percentages'!$B$6:$AG$6,MATCH(H$1,'Tax Percentages'!$B$4:$AG$4,0)))</f>
        <v>2.273507875577642E-6</v>
      </c>
      <c r="I6" s="3">
        <f>(INDEX('AEO 2022 3'!$C$33:$AJ$33,MATCH(I$1,'AEO 2022 3'!$C$1:$AJ$1,0))*INDEX('AEO 2022 2'!$C$54:$AJ$54,MATCH(I$1,'AEO 2022 2'!$C$1:$AJ$1,0))+INDEX('AEO 2022 3'!$C$34:$AJ$34,MATCH(I$1,'AEO 2022 3'!$C$1:$AJ$1,0))*INDEX('AEO 2022 2'!$C$55:$AJ$55,MATCH(I$1,'AEO 2022 2'!$C$1:$AJ$1,0)))/SUM(INDEX('AEO 2022 2'!$C$54:$AJ$55,0,MATCH(I$1,'AEO 2022 2'!$C$1:$AJ$1)))/10^6*dollars_2021_2012*nonlignite_multiplier*(1-INDEX('Tax Percentages'!$B$6:$AG$6,MATCH(I$1,'Tax Percentages'!$B$4:$AG$4,0)))</f>
        <v>2.2569882096431894E-6</v>
      </c>
      <c r="J6" s="3">
        <f>(INDEX('AEO 2022 3'!$C$33:$AJ$33,MATCH(J$1,'AEO 2022 3'!$C$1:$AJ$1,0))*INDEX('AEO 2022 2'!$C$54:$AJ$54,MATCH(J$1,'AEO 2022 2'!$C$1:$AJ$1,0))+INDEX('AEO 2022 3'!$C$34:$AJ$34,MATCH(J$1,'AEO 2022 3'!$C$1:$AJ$1,0))*INDEX('AEO 2022 2'!$C$55:$AJ$55,MATCH(J$1,'AEO 2022 2'!$C$1:$AJ$1,0)))/SUM(INDEX('AEO 2022 2'!$C$54:$AJ$55,0,MATCH(J$1,'AEO 2022 2'!$C$1:$AJ$1)))/10^6*dollars_2021_2012*nonlignite_multiplier*(1-INDEX('Tax Percentages'!$B$6:$AG$6,MATCH(J$1,'Tax Percentages'!$B$4:$AG$4,0)))</f>
        <v>2.2539167491585919E-6</v>
      </c>
      <c r="K6" s="3">
        <f>(INDEX('AEO 2022 3'!$C$33:$AJ$33,MATCH(K$1,'AEO 2022 3'!$C$1:$AJ$1,0))*INDEX('AEO 2022 2'!$C$54:$AJ$54,MATCH(K$1,'AEO 2022 2'!$C$1:$AJ$1,0))+INDEX('AEO 2022 3'!$C$34:$AJ$34,MATCH(K$1,'AEO 2022 3'!$C$1:$AJ$1,0))*INDEX('AEO 2022 2'!$C$55:$AJ$55,MATCH(K$1,'AEO 2022 2'!$C$1:$AJ$1,0)))/SUM(INDEX('AEO 2022 2'!$C$54:$AJ$55,0,MATCH(K$1,'AEO 2022 2'!$C$1:$AJ$1)))/10^6*dollars_2021_2012*nonlignite_multiplier*(1-INDEX('Tax Percentages'!$B$6:$AG$6,MATCH(K$1,'Tax Percentages'!$B$4:$AG$4,0)))</f>
        <v>2.2566539682980915E-6</v>
      </c>
      <c r="L6" s="3">
        <f>(INDEX('AEO 2022 3'!$C$33:$AJ$33,MATCH(L$1,'AEO 2022 3'!$C$1:$AJ$1,0))*INDEX('AEO 2022 2'!$C$54:$AJ$54,MATCH(L$1,'AEO 2022 2'!$C$1:$AJ$1,0))+INDEX('AEO 2022 3'!$C$34:$AJ$34,MATCH(L$1,'AEO 2022 3'!$C$1:$AJ$1,0))*INDEX('AEO 2022 2'!$C$55:$AJ$55,MATCH(L$1,'AEO 2022 2'!$C$1:$AJ$1,0)))/SUM(INDEX('AEO 2022 2'!$C$54:$AJ$55,0,MATCH(L$1,'AEO 2022 2'!$C$1:$AJ$1)))/10^6*dollars_2021_2012*nonlignite_multiplier*(1-INDEX('Tax Percentages'!$B$6:$AG$6,MATCH(L$1,'Tax Percentages'!$B$4:$AG$4,0)))</f>
        <v>2.2659127553175526E-6</v>
      </c>
      <c r="M6" s="3">
        <f>(INDEX('AEO 2022 3'!$C$33:$AJ$33,MATCH(M$1,'AEO 2022 3'!$C$1:$AJ$1,0))*INDEX('AEO 2022 2'!$C$54:$AJ$54,MATCH(M$1,'AEO 2022 2'!$C$1:$AJ$1,0))+INDEX('AEO 2022 3'!$C$34:$AJ$34,MATCH(M$1,'AEO 2022 3'!$C$1:$AJ$1,0))*INDEX('AEO 2022 2'!$C$55:$AJ$55,MATCH(M$1,'AEO 2022 2'!$C$1:$AJ$1,0)))/SUM(INDEX('AEO 2022 2'!$C$54:$AJ$55,0,MATCH(M$1,'AEO 2022 2'!$C$1:$AJ$1)))/10^6*dollars_2021_2012*nonlignite_multiplier*(1-INDEX('Tax Percentages'!$B$6:$AG$6,MATCH(M$1,'Tax Percentages'!$B$4:$AG$4,0)))</f>
        <v>2.2737726778591337E-6</v>
      </c>
      <c r="N6" s="3">
        <f>(INDEX('AEO 2022 3'!$C$33:$AJ$33,MATCH(N$1,'AEO 2022 3'!$C$1:$AJ$1,0))*INDEX('AEO 2022 2'!$C$54:$AJ$54,MATCH(N$1,'AEO 2022 2'!$C$1:$AJ$1,0))+INDEX('AEO 2022 3'!$C$34:$AJ$34,MATCH(N$1,'AEO 2022 3'!$C$1:$AJ$1,0))*INDEX('AEO 2022 2'!$C$55:$AJ$55,MATCH(N$1,'AEO 2022 2'!$C$1:$AJ$1,0)))/SUM(INDEX('AEO 2022 2'!$C$54:$AJ$55,0,MATCH(N$1,'AEO 2022 2'!$C$1:$AJ$1)))/10^6*dollars_2021_2012*nonlignite_multiplier*(1-INDEX('Tax Percentages'!$B$6:$AG$6,MATCH(N$1,'Tax Percentages'!$B$4:$AG$4,0)))</f>
        <v>2.2874066473843861E-6</v>
      </c>
      <c r="O6" s="3">
        <f>(INDEX('AEO 2022 3'!$C$33:$AJ$33,MATCH(O$1,'AEO 2022 3'!$C$1:$AJ$1,0))*INDEX('AEO 2022 2'!$C$54:$AJ$54,MATCH(O$1,'AEO 2022 2'!$C$1:$AJ$1,0))+INDEX('AEO 2022 3'!$C$34:$AJ$34,MATCH(O$1,'AEO 2022 3'!$C$1:$AJ$1,0))*INDEX('AEO 2022 2'!$C$55:$AJ$55,MATCH(O$1,'AEO 2022 2'!$C$1:$AJ$1,0)))/SUM(INDEX('AEO 2022 2'!$C$54:$AJ$55,0,MATCH(O$1,'AEO 2022 2'!$C$1:$AJ$1)))/10^6*dollars_2021_2012*nonlignite_multiplier*(1-INDEX('Tax Percentages'!$B$6:$AG$6,MATCH(O$1,'Tax Percentages'!$B$4:$AG$4,0)))</f>
        <v>2.2961906428377413E-6</v>
      </c>
      <c r="P6" s="3">
        <f>(INDEX('AEO 2022 3'!$C$33:$AJ$33,MATCH(P$1,'AEO 2022 3'!$C$1:$AJ$1,0))*INDEX('AEO 2022 2'!$C$54:$AJ$54,MATCH(P$1,'AEO 2022 2'!$C$1:$AJ$1,0))+INDEX('AEO 2022 3'!$C$34:$AJ$34,MATCH(P$1,'AEO 2022 3'!$C$1:$AJ$1,0))*INDEX('AEO 2022 2'!$C$55:$AJ$55,MATCH(P$1,'AEO 2022 2'!$C$1:$AJ$1,0)))/SUM(INDEX('AEO 2022 2'!$C$54:$AJ$55,0,MATCH(P$1,'AEO 2022 2'!$C$1:$AJ$1)))/10^6*dollars_2021_2012*nonlignite_multiplier*(1-INDEX('Tax Percentages'!$B$6:$AG$6,MATCH(P$1,'Tax Percentages'!$B$4:$AG$4,0)))</f>
        <v>2.3028949870362637E-6</v>
      </c>
      <c r="Q6" s="3">
        <f>(INDEX('AEO 2022 3'!$C$33:$AJ$33,MATCH(Q$1,'AEO 2022 3'!$C$1:$AJ$1,0))*INDEX('AEO 2022 2'!$C$54:$AJ$54,MATCH(Q$1,'AEO 2022 2'!$C$1:$AJ$1,0))+INDEX('AEO 2022 3'!$C$34:$AJ$34,MATCH(Q$1,'AEO 2022 3'!$C$1:$AJ$1,0))*INDEX('AEO 2022 2'!$C$55:$AJ$55,MATCH(Q$1,'AEO 2022 2'!$C$1:$AJ$1,0)))/SUM(INDEX('AEO 2022 2'!$C$54:$AJ$55,0,MATCH(Q$1,'AEO 2022 2'!$C$1:$AJ$1)))/10^6*dollars_2021_2012*nonlignite_multiplier*(1-INDEX('Tax Percentages'!$B$6:$AG$6,MATCH(Q$1,'Tax Percentages'!$B$4:$AG$4,0)))</f>
        <v>2.3066942131440362E-6</v>
      </c>
      <c r="R6" s="3">
        <f>(INDEX('AEO 2022 3'!$C$33:$AJ$33,MATCH(R$1,'AEO 2022 3'!$C$1:$AJ$1,0))*INDEX('AEO 2022 2'!$C$54:$AJ$54,MATCH(R$1,'AEO 2022 2'!$C$1:$AJ$1,0))+INDEX('AEO 2022 3'!$C$34:$AJ$34,MATCH(R$1,'AEO 2022 3'!$C$1:$AJ$1,0))*INDEX('AEO 2022 2'!$C$55:$AJ$55,MATCH(R$1,'AEO 2022 2'!$C$1:$AJ$1,0)))/SUM(INDEX('AEO 2022 2'!$C$54:$AJ$55,0,MATCH(R$1,'AEO 2022 2'!$C$1:$AJ$1)))/10^6*dollars_2021_2012*nonlignite_multiplier*(1-INDEX('Tax Percentages'!$B$6:$AG$6,MATCH(R$1,'Tax Percentages'!$B$4:$AG$4,0)))</f>
        <v>2.3130975562037347E-6</v>
      </c>
      <c r="S6" s="3">
        <f>(INDEX('AEO 2022 3'!$C$33:$AJ$33,MATCH(S$1,'AEO 2022 3'!$C$1:$AJ$1,0))*INDEX('AEO 2022 2'!$C$54:$AJ$54,MATCH(S$1,'AEO 2022 2'!$C$1:$AJ$1,0))+INDEX('AEO 2022 3'!$C$34:$AJ$34,MATCH(S$1,'AEO 2022 3'!$C$1:$AJ$1,0))*INDEX('AEO 2022 2'!$C$55:$AJ$55,MATCH(S$1,'AEO 2022 2'!$C$1:$AJ$1,0)))/SUM(INDEX('AEO 2022 2'!$C$54:$AJ$55,0,MATCH(S$1,'AEO 2022 2'!$C$1:$AJ$1)))/10^6*dollars_2021_2012*nonlignite_multiplier*(1-INDEX('Tax Percentages'!$B$6:$AG$6,MATCH(S$1,'Tax Percentages'!$B$4:$AG$4,0)))</f>
        <v>2.320142534500574E-6</v>
      </c>
      <c r="T6" s="3">
        <f>(INDEX('AEO 2022 3'!$C$33:$AJ$33,MATCH(T$1,'AEO 2022 3'!$C$1:$AJ$1,0))*INDEX('AEO 2022 2'!$C$54:$AJ$54,MATCH(T$1,'AEO 2022 2'!$C$1:$AJ$1,0))+INDEX('AEO 2022 3'!$C$34:$AJ$34,MATCH(T$1,'AEO 2022 3'!$C$1:$AJ$1,0))*INDEX('AEO 2022 2'!$C$55:$AJ$55,MATCH(T$1,'AEO 2022 2'!$C$1:$AJ$1,0)))/SUM(INDEX('AEO 2022 2'!$C$54:$AJ$55,0,MATCH(T$1,'AEO 2022 2'!$C$1:$AJ$1)))/10^6*dollars_2021_2012*nonlignite_multiplier*(1-INDEX('Tax Percentages'!$B$6:$AG$6,MATCH(T$1,'Tax Percentages'!$B$4:$AG$4,0)))</f>
        <v>2.3268653249345544E-6</v>
      </c>
      <c r="U6" s="3">
        <f>(INDEX('AEO 2022 3'!$C$33:$AJ$33,MATCH(U$1,'AEO 2022 3'!$C$1:$AJ$1,0))*INDEX('AEO 2022 2'!$C$54:$AJ$54,MATCH(U$1,'AEO 2022 2'!$C$1:$AJ$1,0))+INDEX('AEO 2022 3'!$C$34:$AJ$34,MATCH(U$1,'AEO 2022 3'!$C$1:$AJ$1,0))*INDEX('AEO 2022 2'!$C$55:$AJ$55,MATCH(U$1,'AEO 2022 2'!$C$1:$AJ$1,0)))/SUM(INDEX('AEO 2022 2'!$C$54:$AJ$55,0,MATCH(U$1,'AEO 2022 2'!$C$1:$AJ$1)))/10^6*dollars_2021_2012*nonlignite_multiplier*(1-INDEX('Tax Percentages'!$B$6:$AG$6,MATCH(U$1,'Tax Percentages'!$B$4:$AG$4,0)))</f>
        <v>2.3339285559432171E-6</v>
      </c>
      <c r="V6" s="3">
        <f>(INDEX('AEO 2022 3'!$C$33:$AJ$33,MATCH(V$1,'AEO 2022 3'!$C$1:$AJ$1,0))*INDEX('AEO 2022 2'!$C$54:$AJ$54,MATCH(V$1,'AEO 2022 2'!$C$1:$AJ$1,0))+INDEX('AEO 2022 3'!$C$34:$AJ$34,MATCH(V$1,'AEO 2022 3'!$C$1:$AJ$1,0))*INDEX('AEO 2022 2'!$C$55:$AJ$55,MATCH(V$1,'AEO 2022 2'!$C$1:$AJ$1,0)))/SUM(INDEX('AEO 2022 2'!$C$54:$AJ$55,0,MATCH(V$1,'AEO 2022 2'!$C$1:$AJ$1)))/10^6*dollars_2021_2012*nonlignite_multiplier*(1-INDEX('Tax Percentages'!$B$6:$AG$6,MATCH(V$1,'Tax Percentages'!$B$4:$AG$4,0)))</f>
        <v>2.34352522341589E-6</v>
      </c>
      <c r="W6" s="3">
        <f>(INDEX('AEO 2022 3'!$C$33:$AJ$33,MATCH(W$1,'AEO 2022 3'!$C$1:$AJ$1,0))*INDEX('AEO 2022 2'!$C$54:$AJ$54,MATCH(W$1,'AEO 2022 2'!$C$1:$AJ$1,0))+INDEX('AEO 2022 3'!$C$34:$AJ$34,MATCH(W$1,'AEO 2022 3'!$C$1:$AJ$1,0))*INDEX('AEO 2022 2'!$C$55:$AJ$55,MATCH(W$1,'AEO 2022 2'!$C$1:$AJ$1,0)))/SUM(INDEX('AEO 2022 2'!$C$54:$AJ$55,0,MATCH(W$1,'AEO 2022 2'!$C$1:$AJ$1)))/10^6*dollars_2021_2012*nonlignite_multiplier*(1-INDEX('Tax Percentages'!$B$6:$AG$6,MATCH(W$1,'Tax Percentages'!$B$4:$AG$4,0)))</f>
        <v>2.3513980091166944E-6</v>
      </c>
      <c r="X6" s="3">
        <f>(INDEX('AEO 2022 3'!$C$33:$AJ$33,MATCH(X$1,'AEO 2022 3'!$C$1:$AJ$1,0))*INDEX('AEO 2022 2'!$C$54:$AJ$54,MATCH(X$1,'AEO 2022 2'!$C$1:$AJ$1,0))+INDEX('AEO 2022 3'!$C$34:$AJ$34,MATCH(X$1,'AEO 2022 3'!$C$1:$AJ$1,0))*INDEX('AEO 2022 2'!$C$55:$AJ$55,MATCH(X$1,'AEO 2022 2'!$C$1:$AJ$1,0)))/SUM(INDEX('AEO 2022 2'!$C$54:$AJ$55,0,MATCH(X$1,'AEO 2022 2'!$C$1:$AJ$1)))/10^6*dollars_2021_2012*nonlignite_multiplier*(1-INDEX('Tax Percentages'!$B$6:$AG$6,MATCH(X$1,'Tax Percentages'!$B$4:$AG$4,0)))</f>
        <v>2.3589740060142502E-6</v>
      </c>
      <c r="Y6" s="3">
        <f>(INDEX('AEO 2022 3'!$C$33:$AJ$33,MATCH(Y$1,'AEO 2022 3'!$C$1:$AJ$1,0))*INDEX('AEO 2022 2'!$C$54:$AJ$54,MATCH(Y$1,'AEO 2022 2'!$C$1:$AJ$1,0))+INDEX('AEO 2022 3'!$C$34:$AJ$34,MATCH(Y$1,'AEO 2022 3'!$C$1:$AJ$1,0))*INDEX('AEO 2022 2'!$C$55:$AJ$55,MATCH(Y$1,'AEO 2022 2'!$C$1:$AJ$1,0)))/SUM(INDEX('AEO 2022 2'!$C$54:$AJ$55,0,MATCH(Y$1,'AEO 2022 2'!$C$1:$AJ$1)))/10^6*dollars_2021_2012*nonlignite_multiplier*(1-INDEX('Tax Percentages'!$B$6:$AG$6,MATCH(Y$1,'Tax Percentages'!$B$4:$AG$4,0)))</f>
        <v>2.3686743336092384E-6</v>
      </c>
      <c r="Z6" s="3">
        <f>(INDEX('AEO 2022 3'!$C$33:$AJ$33,MATCH(Z$1,'AEO 2022 3'!$C$1:$AJ$1,0))*INDEX('AEO 2022 2'!$C$54:$AJ$54,MATCH(Z$1,'AEO 2022 2'!$C$1:$AJ$1,0))+INDEX('AEO 2022 3'!$C$34:$AJ$34,MATCH(Z$1,'AEO 2022 3'!$C$1:$AJ$1,0))*INDEX('AEO 2022 2'!$C$55:$AJ$55,MATCH(Z$1,'AEO 2022 2'!$C$1:$AJ$1,0)))/SUM(INDEX('AEO 2022 2'!$C$54:$AJ$55,0,MATCH(Z$1,'AEO 2022 2'!$C$1:$AJ$1)))/10^6*dollars_2021_2012*nonlignite_multiplier*(1-INDEX('Tax Percentages'!$B$6:$AG$6,MATCH(Z$1,'Tax Percentages'!$B$4:$AG$4,0)))</f>
        <v>2.3803711772389968E-6</v>
      </c>
      <c r="AA6" s="3">
        <f>(INDEX('AEO 2022 3'!$C$33:$AJ$33,MATCH(AA$1,'AEO 2022 3'!$C$1:$AJ$1,0))*INDEX('AEO 2022 2'!$C$54:$AJ$54,MATCH(AA$1,'AEO 2022 2'!$C$1:$AJ$1,0))+INDEX('AEO 2022 3'!$C$34:$AJ$34,MATCH(AA$1,'AEO 2022 3'!$C$1:$AJ$1,0))*INDEX('AEO 2022 2'!$C$55:$AJ$55,MATCH(AA$1,'AEO 2022 2'!$C$1:$AJ$1,0)))/SUM(INDEX('AEO 2022 2'!$C$54:$AJ$55,0,MATCH(AA$1,'AEO 2022 2'!$C$1:$AJ$1)))/10^6*dollars_2021_2012*nonlignite_multiplier*(1-INDEX('Tax Percentages'!$B$6:$AG$6,MATCH(AA$1,'Tax Percentages'!$B$4:$AG$4,0)))</f>
        <v>2.3912644566623066E-6</v>
      </c>
      <c r="AB6" s="3">
        <f>(INDEX('AEO 2022 3'!$C$33:$AJ$33,MATCH(AB$1,'AEO 2022 3'!$C$1:$AJ$1,0))*INDEX('AEO 2022 2'!$C$54:$AJ$54,MATCH(AB$1,'AEO 2022 2'!$C$1:$AJ$1,0))+INDEX('AEO 2022 3'!$C$34:$AJ$34,MATCH(AB$1,'AEO 2022 3'!$C$1:$AJ$1,0))*INDEX('AEO 2022 2'!$C$55:$AJ$55,MATCH(AB$1,'AEO 2022 2'!$C$1:$AJ$1,0)))/SUM(INDEX('AEO 2022 2'!$C$54:$AJ$55,0,MATCH(AB$1,'AEO 2022 2'!$C$1:$AJ$1)))/10^6*dollars_2021_2012*nonlignite_multiplier*(1-INDEX('Tax Percentages'!$B$6:$AG$6,MATCH(AB$1,'Tax Percentages'!$B$4:$AG$4,0)))</f>
        <v>2.4038595736336833E-6</v>
      </c>
      <c r="AC6" s="3">
        <f>(INDEX('AEO 2022 3'!$C$33:$AJ$33,MATCH(AC$1,'AEO 2022 3'!$C$1:$AJ$1,0))*INDEX('AEO 2022 2'!$C$54:$AJ$54,MATCH(AC$1,'AEO 2022 2'!$C$1:$AJ$1,0))+INDEX('AEO 2022 3'!$C$34:$AJ$34,MATCH(AC$1,'AEO 2022 3'!$C$1:$AJ$1,0))*INDEX('AEO 2022 2'!$C$55:$AJ$55,MATCH(AC$1,'AEO 2022 2'!$C$1:$AJ$1,0)))/SUM(INDEX('AEO 2022 2'!$C$54:$AJ$55,0,MATCH(AC$1,'AEO 2022 2'!$C$1:$AJ$1)))/10^6*dollars_2021_2012*nonlignite_multiplier*(1-INDEX('Tax Percentages'!$B$6:$AG$6,MATCH(AC$1,'Tax Percentages'!$B$4:$AG$4,0)))</f>
        <v>2.4137114045855773E-6</v>
      </c>
      <c r="AD6" s="3">
        <f>(INDEX('AEO 2022 3'!$C$33:$AJ$33,MATCH(AD$1,'AEO 2022 3'!$C$1:$AJ$1,0))*INDEX('AEO 2022 2'!$C$54:$AJ$54,MATCH(AD$1,'AEO 2022 2'!$C$1:$AJ$1,0))+INDEX('AEO 2022 3'!$C$34:$AJ$34,MATCH(AD$1,'AEO 2022 3'!$C$1:$AJ$1,0))*INDEX('AEO 2022 2'!$C$55:$AJ$55,MATCH(AD$1,'AEO 2022 2'!$C$1:$AJ$1,0)))/SUM(INDEX('AEO 2022 2'!$C$54:$AJ$55,0,MATCH(AD$1,'AEO 2022 2'!$C$1:$AJ$1)))/10^6*dollars_2021_2012*nonlignite_multiplier*(1-INDEX('Tax Percentages'!$B$6:$AG$6,MATCH(AD$1,'Tax Percentages'!$B$4:$AG$4,0)))</f>
        <v>2.4186774206136145E-6</v>
      </c>
      <c r="AE6" s="3">
        <f>(INDEX('AEO 2022 3'!$C$33:$AJ$33,MATCH(AE$1,'AEO 2022 3'!$C$1:$AJ$1,0))*INDEX('AEO 2022 2'!$C$54:$AJ$54,MATCH(AE$1,'AEO 2022 2'!$C$1:$AJ$1,0))+INDEX('AEO 2022 3'!$C$34:$AJ$34,MATCH(AE$1,'AEO 2022 3'!$C$1:$AJ$1,0))*INDEX('AEO 2022 2'!$C$55:$AJ$55,MATCH(AE$1,'AEO 2022 2'!$C$1:$AJ$1,0)))/SUM(INDEX('AEO 2022 2'!$C$54:$AJ$55,0,MATCH(AE$1,'AEO 2022 2'!$C$1:$AJ$1)))/10^6*dollars_2021_2012*nonlignite_multiplier*(1-INDEX('Tax Percentages'!$B$6:$AG$6,MATCH(AE$1,'Tax Percentages'!$B$4:$AG$4,0)))</f>
        <v>2.4261675142894263E-6</v>
      </c>
      <c r="AF6" s="3">
        <f>(INDEX('AEO 2022 3'!$C$33:$AJ$33,MATCH(AF$1,'AEO 2022 3'!$C$1:$AJ$1,0))*INDEX('AEO 2022 2'!$C$54:$AJ$54,MATCH(AF$1,'AEO 2022 2'!$C$1:$AJ$1,0))+INDEX('AEO 2022 3'!$C$34:$AJ$34,MATCH(AF$1,'AEO 2022 3'!$C$1:$AJ$1,0))*INDEX('AEO 2022 2'!$C$55:$AJ$55,MATCH(AF$1,'AEO 2022 2'!$C$1:$AJ$1,0)))/SUM(INDEX('AEO 2022 2'!$C$54:$AJ$55,0,MATCH(AF$1,'AEO 2022 2'!$C$1:$AJ$1)))/10^6*dollars_2021_2012*nonlignite_multiplier*(1-INDEX('Tax Percentages'!$B$6:$AG$6,MATCH(AF$1,'Tax Percentages'!$B$4:$AG$4,0)))</f>
        <v>2.4354957688840963E-6</v>
      </c>
    </row>
    <row r="7" spans="1:34">
      <c r="A7" s="1" t="s">
        <v>553</v>
      </c>
      <c r="B7">
        <f t="shared" ref="B7:C7" si="1">B3</f>
        <v>1.5932087369998425E-6</v>
      </c>
      <c r="C7">
        <f t="shared" si="1"/>
        <v>1.6429965100310878E-6</v>
      </c>
      <c r="D7">
        <f t="shared" ref="D7:AF7" si="2">D3</f>
        <v>1.7176781695779551E-6</v>
      </c>
      <c r="E7">
        <f t="shared" si="2"/>
        <v>1.7010822452342069E-6</v>
      </c>
      <c r="F7">
        <f t="shared" si="2"/>
        <v>1.5915253052125374E-6</v>
      </c>
      <c r="G7">
        <f t="shared" si="2"/>
        <v>1.5504135552546248E-6</v>
      </c>
      <c r="H7">
        <f t="shared" si="2"/>
        <v>1.530922882927262E-6</v>
      </c>
      <c r="I7">
        <f t="shared" si="2"/>
        <v>1.5191319455405433E-6</v>
      </c>
      <c r="J7">
        <f t="shared" si="2"/>
        <v>1.5124110240483496E-6</v>
      </c>
      <c r="K7">
        <f t="shared" si="2"/>
        <v>1.5222165948857818E-6</v>
      </c>
      <c r="L7">
        <f t="shared" si="2"/>
        <v>1.5197271592245812E-6</v>
      </c>
      <c r="M7">
        <f t="shared" si="2"/>
        <v>1.5151707231799324E-6</v>
      </c>
      <c r="N7">
        <f t="shared" si="2"/>
        <v>1.5076501071375464E-6</v>
      </c>
      <c r="O7">
        <f t="shared" si="2"/>
        <v>1.502358966585437E-6</v>
      </c>
      <c r="P7">
        <f t="shared" si="2"/>
        <v>1.5000391390845343E-6</v>
      </c>
      <c r="Q7">
        <f t="shared" si="2"/>
        <v>1.4805445039496876E-6</v>
      </c>
      <c r="R7">
        <f t="shared" si="2"/>
        <v>1.4710797345558454E-6</v>
      </c>
      <c r="S7">
        <f t="shared" si="2"/>
        <v>1.4693289662095885E-6</v>
      </c>
      <c r="T7">
        <f t="shared" si="2"/>
        <v>1.464481660095643E-6</v>
      </c>
      <c r="U7">
        <f t="shared" si="2"/>
        <v>1.4622188970225044E-6</v>
      </c>
      <c r="V7">
        <f t="shared" si="2"/>
        <v>1.4621507367337863E-6</v>
      </c>
      <c r="W7">
        <f t="shared" si="2"/>
        <v>1.4637437853421958E-6</v>
      </c>
      <c r="X7">
        <f t="shared" si="2"/>
        <v>1.4494832263316945E-6</v>
      </c>
      <c r="Y7">
        <f t="shared" si="2"/>
        <v>1.445949987179312E-6</v>
      </c>
      <c r="Z7">
        <f t="shared" si="2"/>
        <v>1.4402982311461943E-6</v>
      </c>
      <c r="AA7">
        <f t="shared" si="2"/>
        <v>1.4359375577912356E-6</v>
      </c>
      <c r="AB7">
        <f t="shared" si="2"/>
        <v>1.4331398157078106E-6</v>
      </c>
      <c r="AC7">
        <f t="shared" si="2"/>
        <v>1.424817127430743E-6</v>
      </c>
      <c r="AD7">
        <f t="shared" si="2"/>
        <v>1.4121702236275657E-6</v>
      </c>
      <c r="AE7">
        <f t="shared" si="2"/>
        <v>1.4091632453090065E-6</v>
      </c>
      <c r="AF7">
        <f t="shared" si="2"/>
        <v>1.4073823596258743E-6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C9" si="3">B6</f>
        <v>2.3374326187659497E-6</v>
      </c>
      <c r="C9" s="3">
        <f t="shared" si="3"/>
        <v>2.4104773881023861E-6</v>
      </c>
      <c r="D9" s="3">
        <f t="shared" ref="D9:AF9" si="4">D6</f>
        <v>2.5200445421070396E-6</v>
      </c>
      <c r="E9" s="3">
        <f t="shared" si="4"/>
        <v>2.4956962856615612E-6</v>
      </c>
      <c r="F9" s="3">
        <f t="shared" si="4"/>
        <v>2.3349628178668385E-6</v>
      </c>
      <c r="G9" s="3">
        <f t="shared" si="4"/>
        <v>2.2985512787913041E-6</v>
      </c>
      <c r="H9" s="3">
        <f t="shared" si="4"/>
        <v>2.273507875577642E-6</v>
      </c>
      <c r="I9" s="3">
        <f t="shared" si="4"/>
        <v>2.2569882096431894E-6</v>
      </c>
      <c r="J9" s="3">
        <f t="shared" si="4"/>
        <v>2.2539167491585919E-6</v>
      </c>
      <c r="K9" s="3">
        <f t="shared" si="4"/>
        <v>2.2566539682980915E-6</v>
      </c>
      <c r="L9" s="3">
        <f t="shared" si="4"/>
        <v>2.2659127553175526E-6</v>
      </c>
      <c r="M9" s="3">
        <f t="shared" si="4"/>
        <v>2.2737726778591337E-6</v>
      </c>
      <c r="N9" s="3">
        <f t="shared" si="4"/>
        <v>2.2874066473843861E-6</v>
      </c>
      <c r="O9" s="3">
        <f t="shared" si="4"/>
        <v>2.2961906428377413E-6</v>
      </c>
      <c r="P9" s="3">
        <f t="shared" si="4"/>
        <v>2.3028949870362637E-6</v>
      </c>
      <c r="Q9" s="3">
        <f t="shared" si="4"/>
        <v>2.3066942131440362E-6</v>
      </c>
      <c r="R9" s="3">
        <f t="shared" si="4"/>
        <v>2.3130975562037347E-6</v>
      </c>
      <c r="S9" s="3">
        <f t="shared" si="4"/>
        <v>2.320142534500574E-6</v>
      </c>
      <c r="T9" s="3">
        <f t="shared" si="4"/>
        <v>2.3268653249345544E-6</v>
      </c>
      <c r="U9" s="3">
        <f t="shared" si="4"/>
        <v>2.3339285559432171E-6</v>
      </c>
      <c r="V9" s="3">
        <f t="shared" si="4"/>
        <v>2.34352522341589E-6</v>
      </c>
      <c r="W9" s="3">
        <f t="shared" si="4"/>
        <v>2.3513980091166944E-6</v>
      </c>
      <c r="X9" s="3">
        <f t="shared" si="4"/>
        <v>2.3589740060142502E-6</v>
      </c>
      <c r="Y9" s="3">
        <f t="shared" si="4"/>
        <v>2.3686743336092384E-6</v>
      </c>
      <c r="Z9" s="3">
        <f t="shared" si="4"/>
        <v>2.3803711772389968E-6</v>
      </c>
      <c r="AA9" s="3">
        <f t="shared" si="4"/>
        <v>2.3912644566623066E-6</v>
      </c>
      <c r="AB9" s="3">
        <f t="shared" si="4"/>
        <v>2.4038595736336833E-6</v>
      </c>
      <c r="AC9" s="3">
        <f t="shared" si="4"/>
        <v>2.4137114045855773E-6</v>
      </c>
      <c r="AD9" s="3">
        <f t="shared" si="4"/>
        <v>2.4186774206136145E-6</v>
      </c>
      <c r="AE9" s="3">
        <f t="shared" si="4"/>
        <v>2.4261675142894263E-6</v>
      </c>
      <c r="AF9" s="3">
        <f t="shared" si="4"/>
        <v>2.4354957688840963E-6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2060"/>
  </sheetPr>
  <dimension ref="A1:AH9"/>
  <sheetViews>
    <sheetView workbookViewId="0">
      <selection activeCell="AF6" sqref="AF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INDEX('AEO 2021 3'!$C$45:$AJ$45,MATCH(B$1,'AEO 2021 3'!$C$1:$AJ$1,0))/10^6*dollars_2020_2012*(1-INDEX('Tax Percentages'!$B$7:$AG$7,MATCH(B$1,'Tax Percentages'!$B$4:$AG$4,0)))</f>
        <v>1.0759342434698278E-5</v>
      </c>
      <c r="C2" s="3">
        <f>'NG Calcs'!B45/10^6*dollars_2020_2012*(1-INDEX('Tax Percentages'!$B$7:$AG$7,MATCH(C$1,'Tax Percentages'!$B$4:$AG$4,0)))</f>
        <v>1.1803273900137211E-5</v>
      </c>
      <c r="D2" s="3">
        <f>'NG Calcs'!C45/10^6*dollars_2020_2012*(1-INDEX('Tax Percentages'!$B$7:$AG$7,MATCH(D$1,'Tax Percentages'!$B$4:$AG$4,0)))</f>
        <v>2.1802140229947455E-5</v>
      </c>
      <c r="E2" s="3">
        <f>'NG Calcs'!D45/10^6*dollars_2020_2012*(1-INDEX('Tax Percentages'!$B$7:$AG$7,MATCH(E$1,'Tax Percentages'!$B$4:$AG$4,0)))</f>
        <v>1.8774609053496225E-5</v>
      </c>
      <c r="F2" s="3">
        <f>'NG Calcs'!E45/10^6*dollars_2020_2012*(1-INDEX('Tax Percentages'!$B$7:$AG$7,MATCH(F$1,'Tax Percentages'!$B$4:$AG$4,0)))</f>
        <v>1.4183929771810905E-5</v>
      </c>
      <c r="G2" s="3">
        <f>'NG Calcs'!F45/10^6*dollars_2020_2012*(1-INDEX('Tax Percentages'!$B$7:$AG$7,MATCH(G$1,'Tax Percentages'!$B$4:$AG$4,0)))</f>
        <v>1.3188592065313209E-5</v>
      </c>
      <c r="H2" s="3">
        <f>($L2-$G2)/5+G2</f>
        <v>1.2421943615551607E-5</v>
      </c>
      <c r="I2" s="3">
        <f t="shared" ref="I2:K2" si="0">($L2-$G2)/5+H2</f>
        <v>1.1655295165790006E-5</v>
      </c>
      <c r="J2" s="3">
        <f t="shared" si="0"/>
        <v>1.0888646716028404E-5</v>
      </c>
      <c r="K2" s="3">
        <f t="shared" si="0"/>
        <v>1.0121998266266803E-5</v>
      </c>
      <c r="L2" s="3">
        <f>INDEX('AEO 2022 3'!$C$45:$AJ$45,MATCH(L$1,'AEO 2022 3'!$C$1:$AJ$1,0))/10^6*dollars_2021_2012*(1-INDEX('Tax Percentages'!$B$7:$AG$7,MATCH(L$1,'Tax Percentages'!$B$4:$AG$4,0)))</f>
        <v>9.3553498165052046E-6</v>
      </c>
      <c r="M2" s="3">
        <f>INDEX('AEO 2022 3'!$C$45:$AJ$45,MATCH(M$1,'AEO 2022 3'!$C$1:$AJ$1,0))/10^6*dollars_2021_2012*(1-INDEX('Tax Percentages'!$B$7:$AG$7,MATCH(M$1,'Tax Percentages'!$B$4:$AG$4,0)))</f>
        <v>9.2279598063279302E-6</v>
      </c>
      <c r="N2" s="3">
        <f>INDEX('AEO 2022 3'!$C$45:$AJ$45,MATCH(N$1,'AEO 2022 3'!$C$1:$AJ$1,0))/10^6*dollars_2021_2012*(1-INDEX('Tax Percentages'!$B$7:$AG$7,MATCH(N$1,'Tax Percentages'!$B$4:$AG$4,0)))</f>
        <v>9.7387130647721582E-6</v>
      </c>
      <c r="O2" s="3">
        <f>INDEX('AEO 2022 3'!$C$45:$AJ$45,MATCH(O$1,'AEO 2022 3'!$C$1:$AJ$1,0))/10^6*dollars_2021_2012*(1-INDEX('Tax Percentages'!$B$7:$AG$7,MATCH(O$1,'Tax Percentages'!$B$4:$AG$4,0)))</f>
        <v>9.6694590548877272E-6</v>
      </c>
      <c r="P2" s="3">
        <f>INDEX('AEO 2022 3'!$C$45:$AJ$45,MATCH(P$1,'AEO 2022 3'!$C$1:$AJ$1,0))/10^6*dollars_2021_2012*(1-INDEX('Tax Percentages'!$B$7:$AG$7,MATCH(P$1,'Tax Percentages'!$B$4:$AG$4,0)))</f>
        <v>9.5578233093139146E-6</v>
      </c>
      <c r="Q2" s="3">
        <f>INDEX('AEO 2022 3'!$C$45:$AJ$45,MATCH(Q$1,'AEO 2022 3'!$C$1:$AJ$1,0))/10^6*dollars_2021_2012*(1-INDEX('Tax Percentages'!$B$7:$AG$7,MATCH(Q$1,'Tax Percentages'!$B$4:$AG$4,0)))</f>
        <v>9.4750861759287569E-6</v>
      </c>
      <c r="R2" s="3">
        <f>INDEX('AEO 2022 3'!$C$45:$AJ$45,MATCH(R$1,'AEO 2022 3'!$C$1:$AJ$1,0))/10^6*dollars_2021_2012*(1-INDEX('Tax Percentages'!$B$7:$AG$7,MATCH(R$1,'Tax Percentages'!$B$4:$AG$4,0)))</f>
        <v>9.3321835455073517E-6</v>
      </c>
      <c r="S2" s="3">
        <f>INDEX('AEO 2022 3'!$C$45:$AJ$45,MATCH(S$1,'AEO 2022 3'!$C$1:$AJ$1,0))/10^6*dollars_2021_2012*(1-INDEX('Tax Percentages'!$B$7:$AG$7,MATCH(S$1,'Tax Percentages'!$B$4:$AG$4,0)))</f>
        <v>9.2409501648606094E-6</v>
      </c>
      <c r="T2" s="3">
        <f>INDEX('AEO 2022 3'!$C$45:$AJ$45,MATCH(T$1,'AEO 2022 3'!$C$1:$AJ$1,0))/10^6*dollars_2021_2012*(1-INDEX('Tax Percentages'!$B$7:$AG$7,MATCH(T$1,'Tax Percentages'!$B$4:$AG$4,0)))</f>
        <v>9.1745335019796989E-6</v>
      </c>
      <c r="U2" s="3">
        <f>INDEX('AEO 2022 3'!$C$45:$AJ$45,MATCH(U$1,'AEO 2022 3'!$C$1:$AJ$1,0))/10^6*dollars_2021_2012*(1-INDEX('Tax Percentages'!$B$7:$AG$7,MATCH(U$1,'Tax Percentages'!$B$4:$AG$4,0)))</f>
        <v>9.1107006964312489E-6</v>
      </c>
      <c r="V2" s="3">
        <f>INDEX('AEO 2022 3'!$C$45:$AJ$45,MATCH(V$1,'AEO 2022 3'!$C$1:$AJ$1,0))/10^6*dollars_2021_2012*(1-INDEX('Tax Percentages'!$B$7:$AG$7,MATCH(V$1,'Tax Percentages'!$B$4:$AG$4,0)))</f>
        <v>9.0937769047161199E-6</v>
      </c>
      <c r="W2" s="3">
        <f>INDEX('AEO 2022 3'!$C$45:$AJ$45,MATCH(W$1,'AEO 2022 3'!$C$1:$AJ$1,0))/10^6*dollars_2021_2012*(1-INDEX('Tax Percentages'!$B$7:$AG$7,MATCH(W$1,'Tax Percentages'!$B$4:$AG$4,0)))</f>
        <v>9.0842248453354958E-6</v>
      </c>
      <c r="X2" s="3">
        <f>INDEX('AEO 2022 3'!$C$45:$AJ$45,MATCH(X$1,'AEO 2022 3'!$C$1:$AJ$1,0))/10^6*dollars_2021_2012*(1-INDEX('Tax Percentages'!$B$7:$AG$7,MATCH(X$1,'Tax Percentages'!$B$4:$AG$4,0)))</f>
        <v>9.0341310220211815E-6</v>
      </c>
      <c r="Y2" s="3">
        <f>INDEX('AEO 2022 3'!$C$45:$AJ$45,MATCH(Y$1,'AEO 2022 3'!$C$1:$AJ$1,0))/10^6*dollars_2021_2012*(1-INDEX('Tax Percentages'!$B$7:$AG$7,MATCH(Y$1,'Tax Percentages'!$B$4:$AG$4,0)))</f>
        <v>8.9563483876897656E-6</v>
      </c>
      <c r="Z2" s="3">
        <f>INDEX('AEO 2022 3'!$C$45:$AJ$45,MATCH(Z$1,'AEO 2022 3'!$C$1:$AJ$1,0))/10^6*dollars_2021_2012*(1-INDEX('Tax Percentages'!$B$7:$AG$7,MATCH(Z$1,'Tax Percentages'!$B$4:$AG$4,0)))</f>
        <v>8.900098161024642E-6</v>
      </c>
      <c r="AA2" s="3">
        <f>INDEX('AEO 2022 3'!$C$45:$AJ$45,MATCH(AA$1,'AEO 2022 3'!$C$1:$AJ$1,0))/10^6*dollars_2021_2012*(1-INDEX('Tax Percentages'!$B$7:$AG$7,MATCH(AA$1,'Tax Percentages'!$B$4:$AG$4,0)))</f>
        <v>8.8192689125157731E-6</v>
      </c>
      <c r="AB2" s="3">
        <f>INDEX('AEO 2022 3'!$C$45:$AJ$45,MATCH(AB$1,'AEO 2022 3'!$C$1:$AJ$1,0))/10^6*dollars_2021_2012*(1-INDEX('Tax Percentages'!$B$7:$AG$7,MATCH(AB$1,'Tax Percentages'!$B$4:$AG$4,0)))</f>
        <v>8.7760343143816943E-6</v>
      </c>
      <c r="AC2" s="3">
        <f>INDEX('AEO 2022 3'!$C$45:$AJ$45,MATCH(AC$1,'AEO 2022 3'!$C$1:$AJ$1,0))/10^6*dollars_2021_2012*(1-INDEX('Tax Percentages'!$B$7:$AG$7,MATCH(AC$1,'Tax Percentages'!$B$4:$AG$4,0)))</f>
        <v>8.7376934093677948E-6</v>
      </c>
      <c r="AD2" s="3">
        <f>INDEX('AEO 2022 3'!$C$45:$AJ$45,MATCH(AD$1,'AEO 2022 3'!$C$1:$AJ$1,0))/10^6*dollars_2021_2012*(1-INDEX('Tax Percentages'!$B$7:$AG$7,MATCH(AD$1,'Tax Percentages'!$B$4:$AG$4,0)))</f>
        <v>8.70117273392337E-6</v>
      </c>
      <c r="AE2" s="3">
        <f>INDEX('AEO 2022 3'!$C$45:$AJ$45,MATCH(AE$1,'AEO 2022 3'!$C$1:$AJ$1,0))/10^6*dollars_2021_2012*(1-INDEX('Tax Percentages'!$B$7:$AG$7,MATCH(AE$1,'Tax Percentages'!$B$4:$AG$4,0)))</f>
        <v>8.6817677442441271E-6</v>
      </c>
      <c r="AF2" s="3">
        <f>INDEX('AEO 2022 3'!$C$45:$AJ$45,MATCH(AF$1,'AEO 2022 3'!$C$1:$AJ$1,0))/10^6*dollars_2021_2012*(1-INDEX('Tax Percentages'!$B$7:$AG$7,MATCH(AF$1,'Tax Percentages'!$B$4:$AG$4,0)))</f>
        <v>8.6489933460567884E-6</v>
      </c>
    </row>
    <row r="3" spans="1:34">
      <c r="A3" s="1" t="s">
        <v>549</v>
      </c>
      <c r="B3" s="3">
        <f>INDEX('AEO 2021 3'!51:51,MATCH(B1,'AEO 2021 3'!13:13,0))/10^6*dollars_2020_2012*(1-INDEX('Tax Percentages'!$B$7:$AG$7,MATCH(B$1,'Tax Percentages'!$B$4:$AG$4,0)))</f>
        <v>2.0235855162517513E-6</v>
      </c>
      <c r="C3" s="3">
        <f>'NG Calcs'!B44/10^6*dollars_2020_2012*(1-INDEX('Tax Percentages'!$B$7:$AG$7,MATCH(C$1,'Tax Percentages'!$B$4:$AG$4,0)))</f>
        <v>3.711762470007917E-6</v>
      </c>
      <c r="D3" s="3">
        <f>'NG Calcs'!C44/10^6*dollars_2020_2012*(1-INDEX('Tax Percentages'!$B$7:$AG$7,MATCH(D$1,'Tax Percentages'!$B$4:$AG$4,0)))</f>
        <v>6.8560948899464271E-6</v>
      </c>
      <c r="E3" s="3">
        <f>'NG Calcs'!D44/10^6*dollars_2020_2012*(1-INDEX('Tax Percentages'!$B$7:$AG$7,MATCH(E$1,'Tax Percentages'!$B$4:$AG$4,0)))</f>
        <v>5.9040305141972571E-6</v>
      </c>
      <c r="F3" s="3">
        <f>'NG Calcs'!E44/10^6*dollars_2020_2012*(1-INDEX('Tax Percentages'!$B$7:$AG$7,MATCH(F$1,'Tax Percentages'!$B$4:$AG$4,0)))</f>
        <v>4.4604046851461831E-6</v>
      </c>
      <c r="G3" s="3">
        <f>'NG Calcs'!F44/10^6*dollars_2020_2012*(1-INDEX('Tax Percentages'!$B$7:$AG$7,MATCH(G$1,'Tax Percentages'!$B$4:$AG$4,0)))</f>
        <v>4.1474019390251296E-6</v>
      </c>
      <c r="H3" s="3">
        <f t="shared" ref="H3:K3" si="1">($L3-$G3)/5+G3</f>
        <v>3.8928252275046872E-6</v>
      </c>
      <c r="I3" s="3">
        <f t="shared" si="1"/>
        <v>3.6382485159842447E-6</v>
      </c>
      <c r="J3" s="3">
        <f t="shared" si="1"/>
        <v>3.3836718044638023E-6</v>
      </c>
      <c r="K3" s="3">
        <f t="shared" si="1"/>
        <v>3.1290950929433599E-6</v>
      </c>
      <c r="L3" s="3">
        <f>INDEX('AEO 2022 3'!51:51,MATCH(L1,'AEO 2022 3'!13:13,0))/10^6*dollars_2021_2012*(1-INDEX('Tax Percentages'!$B$7:$AG$7,MATCH(L$1,'Tax Percentages'!$B$4:$AG$4,0)))</f>
        <v>2.8745183814229166E-6</v>
      </c>
      <c r="M3" s="3">
        <f>INDEX('AEO 2022 3'!51:51,MATCH(M1,'AEO 2022 3'!13:13,0))/10^6*dollars_2021_2012*(1-INDEX('Tax Percentages'!$B$7:$AG$7,MATCH(M$1,'Tax Percentages'!$B$4:$AG$4,0)))</f>
        <v>2.9081527492419969E-6</v>
      </c>
      <c r="N3" s="3">
        <f>INDEX('AEO 2022 3'!51:51,MATCH(N1,'AEO 2022 3'!13:13,0))/10^6*dollars_2021_2012*(1-INDEX('Tax Percentages'!$B$7:$AG$7,MATCH(N$1,'Tax Percentages'!$B$4:$AG$4,0)))</f>
        <v>2.9217819649207506E-6</v>
      </c>
      <c r="O3" s="3">
        <f>INDEX('AEO 2022 3'!51:51,MATCH(O1,'AEO 2022 3'!13:13,0))/10^6*dollars_2021_2012*(1-INDEX('Tax Percentages'!$B$7:$AG$7,MATCH(O$1,'Tax Percentages'!$B$4:$AG$4,0)))</f>
        <v>2.9945556117644601E-6</v>
      </c>
      <c r="P3" s="3">
        <f>INDEX('AEO 2022 3'!51:51,MATCH(P1,'AEO 2022 3'!13:13,0))/10^6*dollars_2021_2012*(1-INDEX('Tax Percentages'!$B$7:$AG$7,MATCH(P$1,'Tax Percentages'!$B$4:$AG$4,0)))</f>
        <v>2.981701869160423E-6</v>
      </c>
      <c r="Q3" s="3">
        <f>INDEX('AEO 2022 3'!51:51,MATCH(Q1,'AEO 2022 3'!13:13,0))/10^6*dollars_2021_2012*(1-INDEX('Tax Percentages'!$B$7:$AG$7,MATCH(Q$1,'Tax Percentages'!$B$4:$AG$4,0)))</f>
        <v>2.9009689625203079E-6</v>
      </c>
      <c r="R3" s="3">
        <f>INDEX('AEO 2022 3'!51:51,MATCH(R1,'AEO 2022 3'!13:13,0))/10^6*dollars_2021_2012*(1-INDEX('Tax Percentages'!$B$7:$AG$7,MATCH(R$1,'Tax Percentages'!$B$4:$AG$4,0)))</f>
        <v>2.8641608408445209E-6</v>
      </c>
      <c r="S3" s="3">
        <f>INDEX('AEO 2022 3'!51:51,MATCH(S1,'AEO 2022 3'!13:13,0))/10^6*dollars_2021_2012*(1-INDEX('Tax Percentages'!$B$7:$AG$7,MATCH(S$1,'Tax Percentages'!$B$4:$AG$4,0)))</f>
        <v>2.8599581242420332E-6</v>
      </c>
      <c r="T3" s="3">
        <f>INDEX('AEO 2022 3'!51:51,MATCH(T1,'AEO 2022 3'!13:13,0))/10^6*dollars_2021_2012*(1-INDEX('Tax Percentages'!$B$7:$AG$7,MATCH(T$1,'Tax Percentages'!$B$4:$AG$4,0)))</f>
        <v>2.8776542302820821E-6</v>
      </c>
      <c r="U3" s="3">
        <f>INDEX('AEO 2022 3'!51:51,MATCH(U1,'AEO 2022 3'!13:13,0))/10^6*dollars_2021_2012*(1-INDEX('Tax Percentages'!$B$7:$AG$7,MATCH(U$1,'Tax Percentages'!$B$4:$AG$4,0)))</f>
        <v>2.8971824112033356E-6</v>
      </c>
      <c r="V3" s="3">
        <f>INDEX('AEO 2022 3'!51:51,MATCH(V1,'AEO 2022 3'!13:13,0))/10^6*dollars_2021_2012*(1-INDEX('Tax Percentages'!$B$7:$AG$7,MATCH(V$1,'Tax Percentages'!$B$4:$AG$4,0)))</f>
        <v>2.9248064678496361E-6</v>
      </c>
      <c r="W3" s="3">
        <f>INDEX('AEO 2022 3'!51:51,MATCH(W1,'AEO 2022 3'!13:13,0))/10^6*dollars_2021_2012*(1-INDEX('Tax Percentages'!$B$7:$AG$7,MATCH(W$1,'Tax Percentages'!$B$4:$AG$4,0)))</f>
        <v>2.9649289077480158E-6</v>
      </c>
      <c r="X3" s="3">
        <f>INDEX('AEO 2022 3'!51:51,MATCH(X1,'AEO 2022 3'!13:13,0))/10^6*dollars_2021_2012*(1-INDEX('Tax Percentages'!$B$7:$AG$7,MATCH(X$1,'Tax Percentages'!$B$4:$AG$4,0)))</f>
        <v>2.9641834427963531E-6</v>
      </c>
      <c r="Y3" s="3">
        <f>INDEX('AEO 2022 3'!51:51,MATCH(Y1,'AEO 2022 3'!13:13,0))/10^6*dollars_2021_2012*(1-INDEX('Tax Percentages'!$B$7:$AG$7,MATCH(Y$1,'Tax Percentages'!$B$4:$AG$4,0)))</f>
        <v>2.9044712263557139E-6</v>
      </c>
      <c r="Z3" s="3">
        <f>INDEX('AEO 2022 3'!51:51,MATCH(Z1,'AEO 2022 3'!13:13,0))/10^6*dollars_2021_2012*(1-INDEX('Tax Percentages'!$B$7:$AG$7,MATCH(Z$1,'Tax Percentages'!$B$4:$AG$4,0)))</f>
        <v>2.8754115179275042E-6</v>
      </c>
      <c r="AA3" s="3">
        <f>INDEX('AEO 2022 3'!51:51,MATCH(AA1,'AEO 2022 3'!13:13,0))/10^6*dollars_2021_2012*(1-INDEX('Tax Percentages'!$B$7:$AG$7,MATCH(AA$1,'Tax Percentages'!$B$4:$AG$4,0)))</f>
        <v>2.8199328158998552E-6</v>
      </c>
      <c r="AB3" s="3">
        <f>INDEX('AEO 2022 3'!51:51,MATCH(AB1,'AEO 2022 3'!13:13,0))/10^6*dollars_2021_2012*(1-INDEX('Tax Percentages'!$B$7:$AG$7,MATCH(AB$1,'Tax Percentages'!$B$4:$AG$4,0)))</f>
        <v>2.8000445375019517E-6</v>
      </c>
      <c r="AC3" s="3">
        <f>INDEX('AEO 2022 3'!51:51,MATCH(AC1,'AEO 2022 3'!13:13,0))/10^6*dollars_2021_2012*(1-INDEX('Tax Percentages'!$B$7:$AG$7,MATCH(AC$1,'Tax Percentages'!$B$4:$AG$4,0)))</f>
        <v>2.7879157279759077E-6</v>
      </c>
      <c r="AD3" s="3">
        <f>INDEX('AEO 2022 3'!51:51,MATCH(AD1,'AEO 2022 3'!13:13,0))/10^6*dollars_2021_2012*(1-INDEX('Tax Percentages'!$B$7:$AG$7,MATCH(AD$1,'Tax Percentages'!$B$4:$AG$4,0)))</f>
        <v>2.7909599730910133E-6</v>
      </c>
      <c r="AE3" s="3">
        <f>INDEX('AEO 2022 3'!51:51,MATCH(AE1,'AEO 2022 3'!13:13,0))/10^6*dollars_2021_2012*(1-INDEX('Tax Percentages'!$B$7:$AG$7,MATCH(AE$1,'Tax Percentages'!$B$4:$AG$4,0)))</f>
        <v>2.7954856718600577E-6</v>
      </c>
      <c r="AF3" s="3">
        <f>INDEX('AEO 2022 3'!51:51,MATCH(AF1,'AEO 2022 3'!13:13,0))/10^6*dollars_2021_2012*(1-INDEX('Tax Percentages'!$B$7:$AG$7,MATCH(AF$1,'Tax Percentages'!$B$4:$AG$4,0)))</f>
        <v>2.8158517111644826E-6</v>
      </c>
    </row>
    <row r="4" spans="1:34">
      <c r="A4" s="1" t="s">
        <v>550</v>
      </c>
      <c r="B4" s="3">
        <f>INDEX('AEO 2021 3'!$C$18:$AJ$18,MATCH(B$1,'AEO 2021 3'!$C$1:$AJ$1,0))/10^6*dollars_2020_2012*(1-INDEX('Tax Percentages'!$B$7:$AG$7,MATCH(B$1,'Tax Percentages'!$B$4:$AG$4,0)))</f>
        <v>8.3850404254816371E-6</v>
      </c>
      <c r="C4" s="3">
        <f>'NG Calcs'!B41/10^6*dollars_2020_2012*(1-INDEX('Tax Percentages'!$B$7:$AG$7,MATCH(C$1,'Tax Percentages'!$B$4:$AG$4,0)))</f>
        <v>1.1803273900137211E-5</v>
      </c>
      <c r="D4" s="3">
        <f>'NG Calcs'!C41/10^6*dollars_2020_2012*(1-INDEX('Tax Percentages'!$B$7:$AG$7,MATCH(D$1,'Tax Percentages'!$B$4:$AG$4,0)))</f>
        <v>2.1802140229947455E-5</v>
      </c>
      <c r="E4" s="3">
        <f>'NG Calcs'!D41/10^6*dollars_2020_2012*(1-INDEX('Tax Percentages'!$B$7:$AG$7,MATCH(E$1,'Tax Percentages'!$B$4:$AG$4,0)))</f>
        <v>1.8774609053496225E-5</v>
      </c>
      <c r="F4" s="3">
        <f>'NG Calcs'!E41/10^6*dollars_2020_2012*(1-INDEX('Tax Percentages'!$B$7:$AG$7,MATCH(F$1,'Tax Percentages'!$B$4:$AG$4,0)))</f>
        <v>1.4183929771810905E-5</v>
      </c>
      <c r="G4" s="3">
        <f>'NG Calcs'!F41/10^6*dollars_2020_2012*(1-INDEX('Tax Percentages'!$B$7:$AG$7,MATCH(G$1,'Tax Percentages'!$B$4:$AG$4,0)))</f>
        <v>1.3188592065313209E-5</v>
      </c>
      <c r="H4" s="3">
        <f t="shared" ref="H4:K4" si="2">($L4-$G4)/5+G4</f>
        <v>1.2260486172958335E-5</v>
      </c>
      <c r="I4" s="3">
        <f t="shared" si="2"/>
        <v>1.1332380280603461E-5</v>
      </c>
      <c r="J4" s="3">
        <f t="shared" si="2"/>
        <v>1.0404274388248587E-5</v>
      </c>
      <c r="K4" s="3">
        <f t="shared" si="2"/>
        <v>9.4761684958937127E-6</v>
      </c>
      <c r="L4" s="3">
        <f>INDEX('AEO 2022 3'!$C$18:$AJ$18,MATCH(L$1,'AEO 2022 3'!$C$1:$AJ$1,0))/10^6*dollars_2021_2012*(1-INDEX('Tax Percentages'!$B$7:$AG$7,MATCH(L$1,'Tax Percentages'!$B$4:$AG$4,0)))</f>
        <v>8.5480626035388387E-6</v>
      </c>
      <c r="M4" s="3">
        <f>INDEX('AEO 2022 3'!$C$18:$AJ$18,MATCH(M$1,'AEO 2022 3'!$C$1:$AJ$1,0))/10^6*dollars_2021_2012*(1-INDEX('Tax Percentages'!$B$7:$AG$7,MATCH(M$1,'Tax Percentages'!$B$4:$AG$4,0)))</f>
        <v>8.6207959763226606E-6</v>
      </c>
      <c r="N4" s="3">
        <f>INDEX('AEO 2022 3'!$C$18:$AJ$18,MATCH(N$1,'AEO 2022 3'!$C$1:$AJ$1,0))/10^6*dollars_2021_2012*(1-INDEX('Tax Percentages'!$B$7:$AG$7,MATCH(N$1,'Tax Percentages'!$B$4:$AG$4,0)))</f>
        <v>8.883686876463784E-6</v>
      </c>
      <c r="O4" s="3">
        <f>INDEX('AEO 2022 3'!$C$18:$AJ$18,MATCH(O$1,'AEO 2022 3'!$C$1:$AJ$1,0))/10^6*dollars_2021_2012*(1-INDEX('Tax Percentages'!$B$7:$AG$7,MATCH(O$1,'Tax Percentages'!$B$4:$AG$4,0)))</f>
        <v>8.9937487749521473E-6</v>
      </c>
      <c r="P4" s="3">
        <f>INDEX('AEO 2022 3'!$C$18:$AJ$18,MATCH(P$1,'AEO 2022 3'!$C$1:$AJ$1,0))/10^6*dollars_2021_2012*(1-INDEX('Tax Percentages'!$B$7:$AG$7,MATCH(P$1,'Tax Percentages'!$B$4:$AG$4,0)))</f>
        <v>9.035678019733371E-6</v>
      </c>
      <c r="Q4" s="3">
        <f>INDEX('AEO 2022 3'!$C$18:$AJ$18,MATCH(Q$1,'AEO 2022 3'!$C$1:$AJ$1,0))/10^6*dollars_2021_2012*(1-INDEX('Tax Percentages'!$B$7:$AG$7,MATCH(Q$1,'Tax Percentages'!$B$4:$AG$4,0)))</f>
        <v>9.0358256912862947E-6</v>
      </c>
      <c r="R4" s="3">
        <f>INDEX('AEO 2022 3'!$C$18:$AJ$18,MATCH(R$1,'AEO 2022 3'!$C$1:$AJ$1,0))/10^6*dollars_2021_2012*(1-INDEX('Tax Percentages'!$B$7:$AG$7,MATCH(R$1,'Tax Percentages'!$B$4:$AG$4,0)))</f>
        <v>9.0111526966361435E-6</v>
      </c>
      <c r="S4" s="3">
        <f>INDEX('AEO 2022 3'!$C$18:$AJ$18,MATCH(S$1,'AEO 2022 3'!$C$1:$AJ$1,0))/10^6*dollars_2021_2012*(1-INDEX('Tax Percentages'!$B$7:$AG$7,MATCH(S$1,'Tax Percentages'!$B$4:$AG$4,0)))</f>
        <v>9.0412784831202246E-6</v>
      </c>
      <c r="T4" s="3">
        <f>INDEX('AEO 2022 3'!$C$18:$AJ$18,MATCH(T$1,'AEO 2022 3'!$C$1:$AJ$1,0))/10^6*dollars_2021_2012*(1-INDEX('Tax Percentages'!$B$7:$AG$7,MATCH(T$1,'Tax Percentages'!$B$4:$AG$4,0)))</f>
        <v>9.067355542054336E-6</v>
      </c>
      <c r="U4" s="3">
        <f>INDEX('AEO 2022 3'!$C$18:$AJ$18,MATCH(U$1,'AEO 2022 3'!$C$1:$AJ$1,0))/10^6*dollars_2021_2012*(1-INDEX('Tax Percentages'!$B$7:$AG$7,MATCH(U$1,'Tax Percentages'!$B$4:$AG$4,0)))</f>
        <v>9.0979519822579008E-6</v>
      </c>
      <c r="V4" s="3">
        <f>INDEX('AEO 2022 3'!$C$18:$AJ$18,MATCH(V$1,'AEO 2022 3'!$C$1:$AJ$1,0))/10^6*dollars_2021_2012*(1-INDEX('Tax Percentages'!$B$7:$AG$7,MATCH(V$1,'Tax Percentages'!$B$4:$AG$4,0)))</f>
        <v>9.120823699837351E-6</v>
      </c>
      <c r="W4" s="3">
        <f>INDEX('AEO 2022 3'!$C$18:$AJ$18,MATCH(W$1,'AEO 2022 3'!$C$1:$AJ$1,0))/10^6*dollars_2021_2012*(1-INDEX('Tax Percentages'!$B$7:$AG$7,MATCH(W$1,'Tax Percentages'!$B$4:$AG$4,0)))</f>
        <v>9.1844867225843153E-6</v>
      </c>
      <c r="X4" s="3">
        <f>INDEX('AEO 2022 3'!$C$18:$AJ$18,MATCH(X$1,'AEO 2022 3'!$C$1:$AJ$1,0))/10^6*dollars_2021_2012*(1-INDEX('Tax Percentages'!$B$7:$AG$7,MATCH(X$1,'Tax Percentages'!$B$4:$AG$4,0)))</f>
        <v>9.1811652971746811E-6</v>
      </c>
      <c r="Y4" s="3">
        <f>INDEX('AEO 2022 3'!$C$18:$AJ$18,MATCH(Y$1,'AEO 2022 3'!$C$1:$AJ$1,0))/10^6*dollars_2021_2012*(1-INDEX('Tax Percentages'!$B$7:$AG$7,MATCH(Y$1,'Tax Percentages'!$B$4:$AG$4,0)))</f>
        <v>9.1538176311354588E-6</v>
      </c>
      <c r="Z4" s="3">
        <f>INDEX('AEO 2022 3'!$C$18:$AJ$18,MATCH(Z$1,'AEO 2022 3'!$C$1:$AJ$1,0))/10^6*dollars_2021_2012*(1-INDEX('Tax Percentages'!$B$7:$AG$7,MATCH(Z$1,'Tax Percentages'!$B$4:$AG$4,0)))</f>
        <v>9.1424627153092345E-6</v>
      </c>
      <c r="AA4" s="3">
        <f>INDEX('AEO 2022 3'!$C$18:$AJ$18,MATCH(AA$1,'AEO 2022 3'!$C$1:$AJ$1,0))/10^6*dollars_2021_2012*(1-INDEX('Tax Percentages'!$B$7:$AG$7,MATCH(AA$1,'Tax Percentages'!$B$4:$AG$4,0)))</f>
        <v>9.1195917874172322E-6</v>
      </c>
      <c r="AB4" s="3">
        <f>INDEX('AEO 2022 3'!$C$18:$AJ$18,MATCH(AB$1,'AEO 2022 3'!$C$1:$AJ$1,0))/10^6*dollars_2021_2012*(1-INDEX('Tax Percentages'!$B$7:$AG$7,MATCH(AB$1,'Tax Percentages'!$B$4:$AG$4,0)))</f>
        <v>9.1177991969084668E-6</v>
      </c>
      <c r="AC4" s="3">
        <f>INDEX('AEO 2022 3'!$C$18:$AJ$18,MATCH(AC$1,'AEO 2022 3'!$C$1:$AJ$1,0))/10^6*dollars_2021_2012*(1-INDEX('Tax Percentages'!$B$7:$AG$7,MATCH(AC$1,'Tax Percentages'!$B$4:$AG$4,0)))</f>
        <v>9.1213646357397776E-6</v>
      </c>
      <c r="AD4" s="3">
        <f>INDEX('AEO 2022 3'!$C$18:$AJ$18,MATCH(AD$1,'AEO 2022 3'!$C$1:$AJ$1,0))/10^6*dollars_2021_2012*(1-INDEX('Tax Percentages'!$B$7:$AG$7,MATCH(AD$1,'Tax Percentages'!$B$4:$AG$4,0)))</f>
        <v>9.1257031785834575E-6</v>
      </c>
      <c r="AE4" s="3">
        <f>INDEX('AEO 2022 3'!$C$18:$AJ$18,MATCH(AE$1,'AEO 2022 3'!$C$1:$AJ$1,0))/10^6*dollars_2021_2012*(1-INDEX('Tax Percentages'!$B$7:$AG$7,MATCH(AE$1,'Tax Percentages'!$B$4:$AG$4,0)))</f>
        <v>9.1554191172816141E-6</v>
      </c>
      <c r="AF4" s="3">
        <f>INDEX('AEO 2022 3'!$C$18:$AJ$18,MATCH(AF$1,'AEO 2022 3'!$C$1:$AJ$1,0))/10^6*dollars_2021_2012*(1-INDEX('Tax Percentages'!$B$7:$AG$7,MATCH(AF$1,'Tax Percentages'!$B$4:$AG$4,0)))</f>
        <v>9.1734658445489304E-6</v>
      </c>
    </row>
    <row r="5" spans="1:34">
      <c r="A5" s="1" t="s">
        <v>551</v>
      </c>
      <c r="B5" s="3">
        <f>INDEX('AEO 2021 3'!$C$25:$AJ$25,MATCH(B$1,'AEO 2021 3'!$C$1:$AJ$1,0))/10^6*dollars_2020_2012*(1-INDEX('Tax Percentages'!$B$7:$AG$7,MATCH(B$1,'Tax Percentages'!$B$4:$AG$4,0)))</f>
        <v>5.9755759857398948E-6</v>
      </c>
      <c r="C5" s="3">
        <f>'NG Calcs'!B42/10^6*dollars_2020_2012*(1-INDEX('Tax Percentages'!$B$7:$AG$7,MATCH(C$1,'Tax Percentages'!$B$4:$AG$4,0)))</f>
        <v>8.6732305889665559E-6</v>
      </c>
      <c r="D5" s="3">
        <f>'NG Calcs'!C42/10^6*dollars_2020_2012*(1-INDEX('Tax Percentages'!$B$7:$AG$7,MATCH(D$1,'Tax Percentages'!$B$4:$AG$4,0)))</f>
        <v>1.602055422480033E-5</v>
      </c>
      <c r="E5" s="3">
        <f>'NG Calcs'!D42/10^6*dollars_2020_2012*(1-INDEX('Tax Percentages'!$B$7:$AG$7,MATCH(E$1,'Tax Percentages'!$B$4:$AG$4,0)))</f>
        <v>1.3795876882665489E-5</v>
      </c>
      <c r="F5" s="3">
        <f>'NG Calcs'!E42/10^6*dollars_2020_2012*(1-INDEX('Tax Percentages'!$B$7:$AG$7,MATCH(F$1,'Tax Percentages'!$B$4:$AG$4,0)))</f>
        <v>1.0422573822267537E-5</v>
      </c>
      <c r="G5" s="3">
        <f>'NG Calcs'!F42/10^6*dollars_2020_2012*(1-INDEX('Tax Percentages'!$B$7:$AG$7,MATCH(G$1,'Tax Percentages'!$B$4:$AG$4,0)))</f>
        <v>9.6911840811341681E-6</v>
      </c>
      <c r="H5" s="3">
        <f t="shared" ref="H5:K5" si="3">($L5-$G5)/5+G5</f>
        <v>9.0627741971630083E-6</v>
      </c>
      <c r="I5" s="3">
        <f t="shared" si="3"/>
        <v>8.4343643131918484E-6</v>
      </c>
      <c r="J5" s="3">
        <f t="shared" si="3"/>
        <v>7.8059544292206886E-6</v>
      </c>
      <c r="K5" s="3">
        <f t="shared" si="3"/>
        <v>7.1775445452495287E-6</v>
      </c>
      <c r="L5" s="3">
        <f>INDEX('AEO 2022 3'!$C$25:$AJ$25,MATCH(L$1,'AEO 2022 3'!$C$1:$AJ$1,0))/10^6*dollars_2021_2012*(1-INDEX('Tax Percentages'!$B$7:$AG$7,MATCH(L$1,'Tax Percentages'!$B$4:$AG$4,0)))</f>
        <v>6.549134661278368E-6</v>
      </c>
      <c r="M5" s="3">
        <f>INDEX('AEO 2022 3'!$C$25:$AJ$25,MATCH(M$1,'AEO 2022 3'!$C$1:$AJ$1,0))/10^6*dollars_2021_2012*(1-INDEX('Tax Percentages'!$B$7:$AG$7,MATCH(M$1,'Tax Percentages'!$B$4:$AG$4,0)))</f>
        <v>6.6048897539130961E-6</v>
      </c>
      <c r="N5" s="3">
        <f>INDEX('AEO 2022 3'!$C$25:$AJ$25,MATCH(N$1,'AEO 2022 3'!$C$1:$AJ$1,0))/10^6*dollars_2021_2012*(1-INDEX('Tax Percentages'!$B$7:$AG$7,MATCH(N$1,'Tax Percentages'!$B$4:$AG$4,0)))</f>
        <v>6.7684821954929304E-6</v>
      </c>
      <c r="O5" s="3">
        <f>INDEX('AEO 2022 3'!$C$25:$AJ$25,MATCH(O$1,'AEO 2022 3'!$C$1:$AJ$1,0))/10^6*dollars_2021_2012*(1-INDEX('Tax Percentages'!$B$7:$AG$7,MATCH(O$1,'Tax Percentages'!$B$4:$AG$4,0)))</f>
        <v>6.8470568863354891E-6</v>
      </c>
      <c r="P5" s="3">
        <f>INDEX('AEO 2022 3'!$C$25:$AJ$25,MATCH(P$1,'AEO 2022 3'!$C$1:$AJ$1,0))/10^6*dollars_2021_2012*(1-INDEX('Tax Percentages'!$B$7:$AG$7,MATCH(P$1,'Tax Percentages'!$B$4:$AG$4,0)))</f>
        <v>6.8691073289681937E-6</v>
      </c>
      <c r="Q5" s="3">
        <f>INDEX('AEO 2022 3'!$C$25:$AJ$25,MATCH(Q$1,'AEO 2022 3'!$C$1:$AJ$1,0))/10^6*dollars_2021_2012*(1-INDEX('Tax Percentages'!$B$7:$AG$7,MATCH(Q$1,'Tax Percentages'!$B$4:$AG$4,0)))</f>
        <v>6.8475670244274112E-6</v>
      </c>
      <c r="R5" s="3">
        <f>INDEX('AEO 2022 3'!$C$25:$AJ$25,MATCH(R$1,'AEO 2022 3'!$C$1:$AJ$1,0))/10^6*dollars_2021_2012*(1-INDEX('Tax Percentages'!$B$7:$AG$7,MATCH(R$1,'Tax Percentages'!$B$4:$AG$4,0)))</f>
        <v>6.8127062720003514E-6</v>
      </c>
      <c r="S5" s="3">
        <f>INDEX('AEO 2022 3'!$C$25:$AJ$25,MATCH(S$1,'AEO 2022 3'!$C$1:$AJ$1,0))/10^6*dollars_2021_2012*(1-INDEX('Tax Percentages'!$B$7:$AG$7,MATCH(S$1,'Tax Percentages'!$B$4:$AG$4,0)))</f>
        <v>6.8321483769896872E-6</v>
      </c>
      <c r="T5" s="3">
        <f>INDEX('AEO 2022 3'!$C$25:$AJ$25,MATCH(T$1,'AEO 2022 3'!$C$1:$AJ$1,0))/10^6*dollars_2021_2012*(1-INDEX('Tax Percentages'!$B$7:$AG$7,MATCH(T$1,'Tax Percentages'!$B$4:$AG$4,0)))</f>
        <v>6.8492885430657842E-6</v>
      </c>
      <c r="U5" s="3">
        <f>INDEX('AEO 2022 3'!$C$25:$AJ$25,MATCH(U$1,'AEO 2022 3'!$C$1:$AJ$1,0))/10^6*dollars_2021_2012*(1-INDEX('Tax Percentages'!$B$7:$AG$7,MATCH(U$1,'Tax Percentages'!$B$4:$AG$4,0)))</f>
        <v>6.8712371160175953E-6</v>
      </c>
      <c r="V5" s="3">
        <f>INDEX('AEO 2022 3'!$C$25:$AJ$25,MATCH(V$1,'AEO 2022 3'!$C$1:$AJ$1,0))/10^6*dollars_2021_2012*(1-INDEX('Tax Percentages'!$B$7:$AG$7,MATCH(V$1,'Tax Percentages'!$B$4:$AG$4,0)))</f>
        <v>6.8863304122264138E-6</v>
      </c>
      <c r="W5" s="3">
        <f>INDEX('AEO 2022 3'!$C$25:$AJ$25,MATCH(W$1,'AEO 2022 3'!$C$1:$AJ$1,0))/10^6*dollars_2021_2012*(1-INDEX('Tax Percentages'!$B$7:$AG$7,MATCH(W$1,'Tax Percentages'!$B$4:$AG$4,0)))</f>
        <v>6.9407943658823613E-6</v>
      </c>
      <c r="X5" s="3">
        <f>INDEX('AEO 2022 3'!$C$25:$AJ$25,MATCH(X$1,'AEO 2022 3'!$C$1:$AJ$1,0))/10^6*dollars_2021_2012*(1-INDEX('Tax Percentages'!$B$7:$AG$7,MATCH(X$1,'Tax Percentages'!$B$4:$AG$4,0)))</f>
        <v>6.9288637679059646E-6</v>
      </c>
      <c r="Y5" s="3">
        <f>INDEX('AEO 2022 3'!$C$25:$AJ$25,MATCH(Y$1,'AEO 2022 3'!$C$1:$AJ$1,0))/10^6*dollars_2021_2012*(1-INDEX('Tax Percentages'!$B$7:$AG$7,MATCH(Y$1,'Tax Percentages'!$B$4:$AG$4,0)))</f>
        <v>6.8930996130374866E-6</v>
      </c>
      <c r="Z5" s="3">
        <f>INDEX('AEO 2022 3'!$C$25:$AJ$25,MATCH(Z$1,'AEO 2022 3'!$C$1:$AJ$1,0))/10^6*dollars_2021_2012*(1-INDEX('Tax Percentages'!$B$7:$AG$7,MATCH(Z$1,'Tax Percentages'!$B$4:$AG$4,0)))</f>
        <v>6.8748657298448083E-6</v>
      </c>
      <c r="AA5" s="3">
        <f>INDEX('AEO 2022 3'!$C$25:$AJ$25,MATCH(AA$1,'AEO 2022 3'!$C$1:$AJ$1,0))/10^6*dollars_2021_2012*(1-INDEX('Tax Percentages'!$B$7:$AG$7,MATCH(AA$1,'Tax Percentages'!$B$4:$AG$4,0)))</f>
        <v>6.8457704854814029E-6</v>
      </c>
      <c r="AB5" s="3">
        <f>INDEX('AEO 2022 3'!$C$25:$AJ$25,MATCH(AB$1,'AEO 2022 3'!$C$1:$AJ$1,0))/10^6*dollars_2021_2012*(1-INDEX('Tax Percentages'!$B$7:$AG$7,MATCH(AB$1,'Tax Percentages'!$B$4:$AG$4,0)))</f>
        <v>6.8370926101065934E-6</v>
      </c>
      <c r="AC5" s="3">
        <f>INDEX('AEO 2022 3'!$C$25:$AJ$25,MATCH(AC$1,'AEO 2022 3'!$C$1:$AJ$1,0))/10^6*dollars_2021_2012*(1-INDEX('Tax Percentages'!$B$7:$AG$7,MATCH(AC$1,'Tax Percentages'!$B$4:$AG$4,0)))</f>
        <v>6.8346572140145097E-6</v>
      </c>
      <c r="AD5" s="3">
        <f>INDEX('AEO 2022 3'!$C$25:$AJ$25,MATCH(AD$1,'AEO 2022 3'!$C$1:$AJ$1,0))/10^6*dollars_2021_2012*(1-INDEX('Tax Percentages'!$B$7:$AG$7,MATCH(AD$1,'Tax Percentages'!$B$4:$AG$4,0)))</f>
        <v>6.8335492825238489E-6</v>
      </c>
      <c r="AE5" s="3">
        <f>INDEX('AEO 2022 3'!$C$25:$AJ$25,MATCH(AE$1,'AEO 2022 3'!$C$1:$AJ$1,0))/10^6*dollars_2021_2012*(1-INDEX('Tax Percentages'!$B$7:$AG$7,MATCH(AE$1,'Tax Percentages'!$B$4:$AG$4,0)))</f>
        <v>6.857359148792469E-6</v>
      </c>
      <c r="AF5" s="3">
        <f>INDEX('AEO 2022 3'!$C$25:$AJ$25,MATCH(AF$1,'AEO 2022 3'!$C$1:$AJ$1,0))/10^6*dollars_2021_2012*(1-INDEX('Tax Percentages'!$B$7:$AG$7,MATCH(AF$1,'Tax Percentages'!$B$4:$AG$4,0)))</f>
        <v>6.8704648016926733E-6</v>
      </c>
    </row>
    <row r="6" spans="1:34">
      <c r="A6" s="1" t="s">
        <v>552</v>
      </c>
      <c r="B6" s="3">
        <f>INDEX('AEO 2021 3'!$C$32:$AJ$32,MATCH(B$1,'AEO 2021 3'!$C$1:$AJ$1,0))/10^6*dollars_2020_2012*(1-INDEX('Tax Percentages'!$B$7:$AG$7,MATCH(B$1,'Tax Percentages'!$B$4:$AG$4,0)))</f>
        <v>2.5308053748383799E-6</v>
      </c>
      <c r="C6" s="3">
        <f>'NG Calcs'!B43/10^6*dollars_2020_2012*(1-INDEX('Tax Percentages'!$B$7:$AG$7,MATCH(C$1,'Tax Percentages'!$B$4:$AG$4,0)))</f>
        <v>4.4088164650050991E-6</v>
      </c>
      <c r="D6" s="3">
        <f>'NG Calcs'!C43/10^6*dollars_2020_2012*(1-INDEX('Tax Percentages'!$B$7:$AG$7,MATCH(D$1,'Tax Percentages'!$B$4:$AG$4,0)))</f>
        <v>8.1436418091615247E-6</v>
      </c>
      <c r="E6" s="3">
        <f>'NG Calcs'!D43/10^6*dollars_2020_2012*(1-INDEX('Tax Percentages'!$B$7:$AG$7,MATCH(E$1,'Tax Percentages'!$B$4:$AG$4,0)))</f>
        <v>7.012783590332994E-6</v>
      </c>
      <c r="F6" s="3">
        <f>'NG Calcs'!E43/10^6*dollars_2020_2012*(1-INDEX('Tax Percentages'!$B$7:$AG$7,MATCH(F$1,'Tax Percentages'!$B$4:$AG$4,0)))</f>
        <v>5.2980506633595083E-6</v>
      </c>
      <c r="G6" s="3">
        <f>'NG Calcs'!F43/10^6*dollars_2020_2012*(1-INDEX('Tax Percentages'!$B$7:$AG$7,MATCH(G$1,'Tax Percentages'!$B$4:$AG$4,0)))</f>
        <v>4.9262672661618513E-6</v>
      </c>
      <c r="H6" s="3">
        <f t="shared" ref="H6:K6" si="4">($L6-$G6)/5+G6</f>
        <v>4.6277520780874832E-6</v>
      </c>
      <c r="I6" s="3">
        <f t="shared" si="4"/>
        <v>4.3292368900131161E-6</v>
      </c>
      <c r="J6" s="3">
        <f t="shared" si="4"/>
        <v>4.0307217019387489E-6</v>
      </c>
      <c r="K6" s="3">
        <f t="shared" si="4"/>
        <v>3.7322065138643813E-6</v>
      </c>
      <c r="L6" s="3">
        <f>INDEX('AEO 2022 3'!$C$32:$AJ$32,MATCH(L$1,'AEO 2022 3'!$C$1:$AJ$1,0))/10^6*dollars_2021_2012*(1-INDEX('Tax Percentages'!$B$7:$AG$7,MATCH(L$1,'Tax Percentages'!$B$4:$AG$4,0)))</f>
        <v>3.4336913257900133E-6</v>
      </c>
      <c r="M6" s="3">
        <f>INDEX('AEO 2022 3'!$C$32:$AJ$32,MATCH(M$1,'AEO 2022 3'!$C$1:$AJ$1,0))/10^6*dollars_2021_2012*(1-INDEX('Tax Percentages'!$B$7:$AG$7,MATCH(M$1,'Tax Percentages'!$B$4:$AG$4,0)))</f>
        <v>3.4789980637897324E-6</v>
      </c>
      <c r="N6" s="3">
        <f>INDEX('AEO 2022 3'!$C$32:$AJ$32,MATCH(N$1,'AEO 2022 3'!$C$1:$AJ$1,0))/10^6*dollars_2021_2012*(1-INDEX('Tax Percentages'!$B$7:$AG$7,MATCH(N$1,'Tax Percentages'!$B$4:$AG$4,0)))</f>
        <v>3.4786379663130819E-6</v>
      </c>
      <c r="O6" s="3">
        <f>INDEX('AEO 2022 3'!$C$32:$AJ$32,MATCH(O$1,'AEO 2022 3'!$C$1:$AJ$1,0))/10^6*dollars_2021_2012*(1-INDEX('Tax Percentages'!$B$7:$AG$7,MATCH(O$1,'Tax Percentages'!$B$4:$AG$4,0)))</f>
        <v>3.5550117982358479E-6</v>
      </c>
      <c r="P6" s="3">
        <f>INDEX('AEO 2022 3'!$C$32:$AJ$32,MATCH(P$1,'AEO 2022 3'!$C$1:$AJ$1,0))/10^6*dollars_2021_2012*(1-INDEX('Tax Percentages'!$B$7:$AG$7,MATCH(P$1,'Tax Percentages'!$B$4:$AG$4,0)))</f>
        <v>3.5589491798555407E-6</v>
      </c>
      <c r="Q6" s="3">
        <f>INDEX('AEO 2022 3'!$C$32:$AJ$32,MATCH(Q$1,'AEO 2022 3'!$C$1:$AJ$1,0))/10^6*dollars_2021_2012*(1-INDEX('Tax Percentages'!$B$7:$AG$7,MATCH(Q$1,'Tax Percentages'!$B$4:$AG$4,0)))</f>
        <v>3.5030590506670697E-6</v>
      </c>
      <c r="R6" s="3">
        <f>INDEX('AEO 2022 3'!$C$32:$AJ$32,MATCH(R$1,'AEO 2022 3'!$C$1:$AJ$1,0))/10^6*dollars_2021_2012*(1-INDEX('Tax Percentages'!$B$7:$AG$7,MATCH(R$1,'Tax Percentages'!$B$4:$AG$4,0)))</f>
        <v>3.4629721467038853E-6</v>
      </c>
      <c r="S6" s="3">
        <f>INDEX('AEO 2022 3'!$C$32:$AJ$32,MATCH(S$1,'AEO 2022 3'!$C$1:$AJ$1,0))/10^6*dollars_2021_2012*(1-INDEX('Tax Percentages'!$B$7:$AG$7,MATCH(S$1,'Tax Percentages'!$B$4:$AG$4,0)))</f>
        <v>3.461936866458515E-6</v>
      </c>
      <c r="T6" s="3">
        <f>INDEX('AEO 2022 3'!$C$32:$AJ$32,MATCH(T$1,'AEO 2022 3'!$C$1:$AJ$1,0))/10^6*dollars_2021_2012*(1-INDEX('Tax Percentages'!$B$7:$AG$7,MATCH(T$1,'Tax Percentages'!$B$4:$AG$4,0)))</f>
        <v>3.4792326009620246E-6</v>
      </c>
      <c r="U6" s="3">
        <f>INDEX('AEO 2022 3'!$C$32:$AJ$32,MATCH(U$1,'AEO 2022 3'!$C$1:$AJ$1,0))/10^6*dollars_2021_2012*(1-INDEX('Tax Percentages'!$B$7:$AG$7,MATCH(U$1,'Tax Percentages'!$B$4:$AG$4,0)))</f>
        <v>3.4955349086549498E-6</v>
      </c>
      <c r="V6" s="3">
        <f>INDEX('AEO 2022 3'!$C$32:$AJ$32,MATCH(V$1,'AEO 2022 3'!$C$1:$AJ$1,0))/10^6*dollars_2021_2012*(1-INDEX('Tax Percentages'!$B$7:$AG$7,MATCH(V$1,'Tax Percentages'!$B$4:$AG$4,0)))</f>
        <v>3.5132183796958176E-6</v>
      </c>
      <c r="W6" s="3">
        <f>INDEX('AEO 2022 3'!$C$32:$AJ$32,MATCH(W$1,'AEO 2022 3'!$C$1:$AJ$1,0))/10^6*dollars_2021_2012*(1-INDEX('Tax Percentages'!$B$7:$AG$7,MATCH(W$1,'Tax Percentages'!$B$4:$AG$4,0)))</f>
        <v>3.5561513172244589E-6</v>
      </c>
      <c r="X6" s="3">
        <f>INDEX('AEO 2022 3'!$C$32:$AJ$32,MATCH(X$1,'AEO 2022 3'!$C$1:$AJ$1,0))/10^6*dollars_2021_2012*(1-INDEX('Tax Percentages'!$B$7:$AG$7,MATCH(X$1,'Tax Percentages'!$B$4:$AG$4,0)))</f>
        <v>3.5619018212265842E-6</v>
      </c>
      <c r="Y6" s="3">
        <f>INDEX('AEO 2022 3'!$C$32:$AJ$32,MATCH(Y$1,'AEO 2022 3'!$C$1:$AJ$1,0))/10^6*dollars_2021_2012*(1-INDEX('Tax Percentages'!$B$7:$AG$7,MATCH(Y$1,'Tax Percentages'!$B$4:$AG$4,0)))</f>
        <v>3.5121436150780081E-6</v>
      </c>
      <c r="Z6" s="3">
        <f>INDEX('AEO 2022 3'!$C$32:$AJ$32,MATCH(Z$1,'AEO 2022 3'!$C$1:$AJ$1,0))/10^6*dollars_2021_2012*(1-INDEX('Tax Percentages'!$B$7:$AG$7,MATCH(Z$1,'Tax Percentages'!$B$4:$AG$4,0)))</f>
        <v>3.4845969478016893E-6</v>
      </c>
      <c r="AA6" s="3">
        <f>INDEX('AEO 2022 3'!$C$32:$AJ$32,MATCH(AA$1,'AEO 2022 3'!$C$1:$AJ$1,0))/10^6*dollars_2021_2012*(1-INDEX('Tax Percentages'!$B$7:$AG$7,MATCH(AA$1,'Tax Percentages'!$B$4:$AG$4,0)))</f>
        <v>3.4270105699732066E-6</v>
      </c>
      <c r="AB6" s="3">
        <f>INDEX('AEO 2022 3'!$C$32:$AJ$32,MATCH(AB$1,'AEO 2022 3'!$C$1:$AJ$1,0))/10^6*dollars_2021_2012*(1-INDEX('Tax Percentages'!$B$7:$AG$7,MATCH(AB$1,'Tax Percentages'!$B$4:$AG$4,0)))</f>
        <v>3.4032599302632466E-6</v>
      </c>
      <c r="AC6" s="3">
        <f>INDEX('AEO 2022 3'!$C$32:$AJ$32,MATCH(AC$1,'AEO 2022 3'!$C$1:$AJ$1,0))/10^6*dollars_2021_2012*(1-INDEX('Tax Percentages'!$B$7:$AG$7,MATCH(AC$1,'Tax Percentages'!$B$4:$AG$4,0)))</f>
        <v>3.3886680855844108E-6</v>
      </c>
      <c r="AD6" s="3">
        <f>INDEX('AEO 2022 3'!$C$32:$AJ$32,MATCH(AD$1,'AEO 2022 3'!$C$1:$AJ$1,0))/10^6*dollars_2021_2012*(1-INDEX('Tax Percentages'!$B$7:$AG$7,MATCH(AD$1,'Tax Percentages'!$B$4:$AG$4,0)))</f>
        <v>3.3843492849269505E-6</v>
      </c>
      <c r="AE6" s="3">
        <f>INDEX('AEO 2022 3'!$C$32:$AJ$32,MATCH(AE$1,'AEO 2022 3'!$C$1:$AJ$1,0))/10^6*dollars_2021_2012*(1-INDEX('Tax Percentages'!$B$7:$AG$7,MATCH(AE$1,'Tax Percentages'!$B$4:$AG$4,0)))</f>
        <v>3.3923140725354971E-6</v>
      </c>
      <c r="AF6" s="3">
        <f>INDEX('AEO 2022 3'!$C$32:$AJ$32,MATCH(AF$1,'AEO 2022 3'!$C$1:$AJ$1,0))/10^6*dollars_2021_2012*(1-INDEX('Tax Percentages'!$B$7:$AG$7,MATCH(AF$1,'Tax Percentages'!$B$4:$AG$4,0)))</f>
        <v>3.3985936671283166E-6</v>
      </c>
    </row>
    <row r="7" spans="1:34">
      <c r="A7" s="1" t="s">
        <v>553</v>
      </c>
      <c r="B7" s="3">
        <f t="shared" ref="B7:AF7" si="5">B3</f>
        <v>2.0235855162517513E-6</v>
      </c>
      <c r="C7" s="3">
        <f t="shared" si="5"/>
        <v>3.711762470007917E-6</v>
      </c>
      <c r="D7" s="3">
        <f t="shared" ref="D7:G7" si="6">D3</f>
        <v>6.8560948899464271E-6</v>
      </c>
      <c r="E7" s="3">
        <f t="shared" si="6"/>
        <v>5.9040305141972571E-6</v>
      </c>
      <c r="F7" s="3">
        <f t="shared" si="6"/>
        <v>4.4604046851461831E-6</v>
      </c>
      <c r="G7" s="3">
        <f t="shared" si="6"/>
        <v>4.1474019390251296E-6</v>
      </c>
      <c r="H7" s="3">
        <f t="shared" ref="H7:K7" si="7">($L7-$G7)/5+G7</f>
        <v>3.8928252275046872E-6</v>
      </c>
      <c r="I7" s="3">
        <f t="shared" si="7"/>
        <v>3.6382485159842447E-6</v>
      </c>
      <c r="J7" s="3">
        <f t="shared" si="7"/>
        <v>3.3836718044638023E-6</v>
      </c>
      <c r="K7" s="3">
        <f t="shared" si="7"/>
        <v>3.1290950929433599E-6</v>
      </c>
      <c r="L7" s="3">
        <f t="shared" si="5"/>
        <v>2.8745183814229166E-6</v>
      </c>
      <c r="M7" s="3">
        <f t="shared" si="5"/>
        <v>2.9081527492419969E-6</v>
      </c>
      <c r="N7" s="3">
        <f t="shared" si="5"/>
        <v>2.9217819649207506E-6</v>
      </c>
      <c r="O7" s="3">
        <f t="shared" si="5"/>
        <v>2.9945556117644601E-6</v>
      </c>
      <c r="P7" s="3">
        <f t="shared" si="5"/>
        <v>2.981701869160423E-6</v>
      </c>
      <c r="Q7" s="3">
        <f t="shared" si="5"/>
        <v>2.9009689625203079E-6</v>
      </c>
      <c r="R7" s="3">
        <f t="shared" si="5"/>
        <v>2.8641608408445209E-6</v>
      </c>
      <c r="S7" s="3">
        <f t="shared" si="5"/>
        <v>2.8599581242420332E-6</v>
      </c>
      <c r="T7" s="3">
        <f t="shared" si="5"/>
        <v>2.8776542302820821E-6</v>
      </c>
      <c r="U7" s="3">
        <f t="shared" si="5"/>
        <v>2.8971824112033356E-6</v>
      </c>
      <c r="V7" s="3">
        <f t="shared" si="5"/>
        <v>2.9248064678496361E-6</v>
      </c>
      <c r="W7" s="3">
        <f t="shared" si="5"/>
        <v>2.9649289077480158E-6</v>
      </c>
      <c r="X7" s="3">
        <f t="shared" si="5"/>
        <v>2.9641834427963531E-6</v>
      </c>
      <c r="Y7" s="3">
        <f t="shared" si="5"/>
        <v>2.9044712263557139E-6</v>
      </c>
      <c r="Z7" s="3">
        <f t="shared" si="5"/>
        <v>2.8754115179275042E-6</v>
      </c>
      <c r="AA7" s="3">
        <f t="shared" si="5"/>
        <v>2.8199328158998552E-6</v>
      </c>
      <c r="AB7" s="3">
        <f t="shared" si="5"/>
        <v>2.8000445375019517E-6</v>
      </c>
      <c r="AC7" s="3">
        <f t="shared" si="5"/>
        <v>2.7879157279759077E-6</v>
      </c>
      <c r="AD7" s="3">
        <f t="shared" si="5"/>
        <v>2.7909599730910133E-6</v>
      </c>
      <c r="AE7" s="3">
        <f t="shared" si="5"/>
        <v>2.7954856718600577E-6</v>
      </c>
      <c r="AF7" s="3">
        <f t="shared" si="5"/>
        <v>2.8158517111644826E-6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AF9" si="8">B6</f>
        <v>2.5308053748383799E-6</v>
      </c>
      <c r="C9" s="3">
        <f t="shared" si="8"/>
        <v>4.4088164650050991E-6</v>
      </c>
      <c r="D9" s="3">
        <f t="shared" si="8"/>
        <v>8.1436418091615247E-6</v>
      </c>
      <c r="E9" s="3">
        <f t="shared" si="8"/>
        <v>7.012783590332994E-6</v>
      </c>
      <c r="F9" s="3">
        <f t="shared" si="8"/>
        <v>5.2980506633595083E-6</v>
      </c>
      <c r="G9" s="3">
        <f t="shared" si="8"/>
        <v>4.9262672661618513E-6</v>
      </c>
      <c r="H9" s="3">
        <f t="shared" ref="H9:K9" si="9">($L9-$G9)/5+G9</f>
        <v>4.6277520780874832E-6</v>
      </c>
      <c r="I9" s="3">
        <f t="shared" si="9"/>
        <v>4.3292368900131161E-6</v>
      </c>
      <c r="J9" s="3">
        <f t="shared" si="9"/>
        <v>4.0307217019387489E-6</v>
      </c>
      <c r="K9" s="3">
        <f t="shared" si="9"/>
        <v>3.7322065138643813E-6</v>
      </c>
      <c r="L9" s="3">
        <f t="shared" si="8"/>
        <v>3.4336913257900133E-6</v>
      </c>
      <c r="M9" s="3">
        <f t="shared" si="8"/>
        <v>3.4789980637897324E-6</v>
      </c>
      <c r="N9" s="3">
        <f t="shared" si="8"/>
        <v>3.4786379663130819E-6</v>
      </c>
      <c r="O9" s="3">
        <f t="shared" si="8"/>
        <v>3.5550117982358479E-6</v>
      </c>
      <c r="P9" s="3">
        <f t="shared" si="8"/>
        <v>3.5589491798555407E-6</v>
      </c>
      <c r="Q9" s="3">
        <f t="shared" si="8"/>
        <v>3.5030590506670697E-6</v>
      </c>
      <c r="R9" s="3">
        <f t="shared" si="8"/>
        <v>3.4629721467038853E-6</v>
      </c>
      <c r="S9" s="3">
        <f t="shared" si="8"/>
        <v>3.461936866458515E-6</v>
      </c>
      <c r="T9" s="3">
        <f t="shared" si="8"/>
        <v>3.4792326009620246E-6</v>
      </c>
      <c r="U9" s="3">
        <f t="shared" si="8"/>
        <v>3.4955349086549498E-6</v>
      </c>
      <c r="V9" s="3">
        <f t="shared" si="8"/>
        <v>3.5132183796958176E-6</v>
      </c>
      <c r="W9" s="3">
        <f t="shared" si="8"/>
        <v>3.5561513172244589E-6</v>
      </c>
      <c r="X9" s="3">
        <f t="shared" si="8"/>
        <v>3.5619018212265842E-6</v>
      </c>
      <c r="Y9" s="3">
        <f t="shared" si="8"/>
        <v>3.5121436150780081E-6</v>
      </c>
      <c r="Z9" s="3">
        <f t="shared" si="8"/>
        <v>3.4845969478016893E-6</v>
      </c>
      <c r="AA9" s="3">
        <f t="shared" si="8"/>
        <v>3.4270105699732066E-6</v>
      </c>
      <c r="AB9" s="3">
        <f t="shared" si="8"/>
        <v>3.4032599302632466E-6</v>
      </c>
      <c r="AC9" s="3">
        <f t="shared" si="8"/>
        <v>3.3886680855844108E-6</v>
      </c>
      <c r="AD9" s="3">
        <f t="shared" si="8"/>
        <v>3.3843492849269505E-6</v>
      </c>
      <c r="AE9" s="3">
        <f t="shared" si="8"/>
        <v>3.3923140725354971E-6</v>
      </c>
      <c r="AF9" s="3">
        <f t="shared" si="8"/>
        <v>3.3985936671283166E-6</v>
      </c>
    </row>
  </sheetData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2060"/>
  </sheetPr>
  <dimension ref="A1:AH9"/>
  <sheetViews>
    <sheetView workbookViewId="0">
      <selection activeCell="Y3" sqref="Y3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 s="3">
        <f>INDEX('AEO 2021 3'!$C$53:$AJ$53,MATCH(B$1,'AEO 2021 3'!$C$1:$AJ$1,0))/10^6*dollars_2020_2012*(1-INDEX('Tax Percentages'!$B$8:$AG$8,MATCH(B$1,'Tax Percentages'!$B$4:$AG$4,0)))</f>
        <v>5.6727767685988622E-7</v>
      </c>
      <c r="C3" s="3">
        <f>INDEX('AEO 2022 3'!$C$53:$AJ$53,MATCH(C$1,'AEO 2022 3'!$C$1:$AJ$1,0))/10^6*dollars_2021_2012*(1-INDEX('Tax Percentages'!$B$8:$AG$8,MATCH(C$1,'Tax Percentages'!$B$4:$AG$4,0)))</f>
        <v>5.6684633730703756E-7</v>
      </c>
      <c r="D3" s="3">
        <f>INDEX('AEO 2022 3'!$C$53:$AJ$53,MATCH(D$1,'AEO 2022 3'!$C$1:$AJ$1,0))/10^6*dollars_2021_2012*(1-INDEX('Tax Percentages'!$B$8:$AG$8,MATCH(D$1,'Tax Percentages'!$B$4:$AG$4,0)))</f>
        <v>5.6767708850316995E-7</v>
      </c>
      <c r="E3" s="3">
        <f>INDEX('AEO 2022 3'!$C$53:$AJ$53,MATCH(E$1,'AEO 2022 3'!$C$1:$AJ$1,0))/10^6*dollars_2021_2012*(1-INDEX('Tax Percentages'!$B$8:$AG$8,MATCH(E$1,'Tax Percentages'!$B$4:$AG$4,0)))</f>
        <v>5.6933622183308845E-7</v>
      </c>
      <c r="F3" s="3">
        <f>INDEX('AEO 2022 3'!$C$53:$AJ$53,MATCH(F$1,'AEO 2022 3'!$C$1:$AJ$1,0))/10^6*dollars_2021_2012*(1-INDEX('Tax Percentages'!$B$8:$AG$8,MATCH(F$1,'Tax Percentages'!$B$4:$AG$4,0)))</f>
        <v>5.7016618334177197E-7</v>
      </c>
      <c r="G3" s="3">
        <f>INDEX('AEO 2022 3'!$C$53:$AJ$53,MATCH(G$1,'AEO 2022 3'!$C$1:$AJ$1,0))/10^6*dollars_2021_2012*(1-INDEX('Tax Percentages'!$B$8:$AG$8,MATCH(G$1,'Tax Percentages'!$B$4:$AG$4,0)))</f>
        <v>5.7182610635913923E-7</v>
      </c>
      <c r="H3" s="3">
        <f>INDEX('AEO 2022 3'!$C$53:$AJ$53,MATCH(H$1,'AEO 2022 3'!$C$1:$AJ$1,0))/10^6*dollars_2021_2012*(1-INDEX('Tax Percentages'!$B$8:$AG$8,MATCH(H$1,'Tax Percentages'!$B$4:$AG$4,0)))</f>
        <v>5.7265606786782286E-7</v>
      </c>
      <c r="I3" s="3">
        <f>INDEX('AEO 2022 3'!$C$53:$AJ$53,MATCH(I$1,'AEO 2022 3'!$C$1:$AJ$1,0))/10^6*dollars_2021_2012*(1-INDEX('Tax Percentages'!$B$8:$AG$8,MATCH(I$1,'Tax Percentages'!$B$4:$AG$4,0)))</f>
        <v>5.7431599088519012E-7</v>
      </c>
      <c r="J3" s="3">
        <f>INDEX('AEO 2022 3'!$C$53:$AJ$53,MATCH(J$1,'AEO 2022 3'!$C$1:$AJ$1,0))/10^6*dollars_2021_2012*(1-INDEX('Tax Percentages'!$B$8:$AG$8,MATCH(J$1,'Tax Percentages'!$B$4:$AG$4,0)))</f>
        <v>5.7514595239387375E-7</v>
      </c>
      <c r="K3" s="3">
        <f>INDEX('AEO 2022 3'!$C$53:$AJ$53,MATCH(K$1,'AEO 2022 3'!$C$1:$AJ$1,0))/10^6*dollars_2021_2012*(1-INDEX('Tax Percentages'!$B$8:$AG$8,MATCH(K$1,'Tax Percentages'!$B$4:$AG$4,0)))</f>
        <v>5.7680587541124101E-7</v>
      </c>
      <c r="L3" s="3">
        <f>INDEX('AEO 2022 3'!$C$53:$AJ$53,MATCH(L$1,'AEO 2022 3'!$C$1:$AJ$1,0))/10^6*dollars_2021_2012*(1-INDEX('Tax Percentages'!$B$8:$AG$8,MATCH(L$1,'Tax Percentages'!$B$4:$AG$4,0)))</f>
        <v>5.7846579842860827E-7</v>
      </c>
      <c r="M3" s="3">
        <f>INDEX('AEO 2022 3'!$C$53:$AJ$53,MATCH(M$1,'AEO 2022 3'!$C$1:$AJ$1,0))/10^6*dollars_2021_2012*(1-INDEX('Tax Percentages'!$B$8:$AG$8,MATCH(M$1,'Tax Percentages'!$B$4:$AG$4,0)))</f>
        <v>5.792957599372918E-7</v>
      </c>
      <c r="N3" s="3">
        <f>INDEX('AEO 2022 3'!$C$53:$AJ$53,MATCH(N$1,'AEO 2022 3'!$C$1:$AJ$1,0))/10^6*dollars_2021_2012*(1-INDEX('Tax Percentages'!$B$8:$AG$8,MATCH(N$1,'Tax Percentages'!$B$4:$AG$4,0)))</f>
        <v>5.8095568295465906E-7</v>
      </c>
      <c r="O3" s="3">
        <f>INDEX('AEO 2022 3'!$C$53:$AJ$53,MATCH(O$1,'AEO 2022 3'!$C$1:$AJ$1,0))/10^6*dollars_2021_2012*(1-INDEX('Tax Percentages'!$B$8:$AG$8,MATCH(O$1,'Tax Percentages'!$B$4:$AG$4,0)))</f>
        <v>5.8261560597202632E-7</v>
      </c>
      <c r="P3" s="3">
        <f>INDEX('AEO 2022 3'!$C$53:$AJ$53,MATCH(P$1,'AEO 2022 3'!$C$1:$AJ$1,0))/10^6*dollars_2021_2012*(1-INDEX('Tax Percentages'!$B$8:$AG$8,MATCH(P$1,'Tax Percentages'!$B$4:$AG$4,0)))</f>
        <v>5.8344556748070995E-7</v>
      </c>
      <c r="Q3" s="3">
        <f>INDEX('AEO 2022 3'!$C$53:$AJ$53,MATCH(Q$1,'AEO 2022 3'!$C$1:$AJ$1,0))/10^6*dollars_2021_2012*(1-INDEX('Tax Percentages'!$B$8:$AG$8,MATCH(Q$1,'Tax Percentages'!$B$4:$AG$4,0)))</f>
        <v>5.85105490498077E-7</v>
      </c>
      <c r="R3" s="3">
        <f>INDEX('AEO 2022 3'!$C$53:$AJ$53,MATCH(R$1,'AEO 2022 3'!$C$1:$AJ$1,0))/10^6*dollars_2021_2012*(1-INDEX('Tax Percentages'!$B$8:$AG$8,MATCH(R$1,'Tax Percentages'!$B$4:$AG$4,0)))</f>
        <v>5.8676541351544437E-7</v>
      </c>
      <c r="S3" s="3">
        <f>INDEX('AEO 2022 3'!$C$53:$AJ$53,MATCH(S$1,'AEO 2022 3'!$C$1:$AJ$1,0))/10^6*dollars_2021_2012*(1-INDEX('Tax Percentages'!$B$8:$AG$8,MATCH(S$1,'Tax Percentages'!$B$4:$AG$4,0)))</f>
        <v>5.875953750241281E-7</v>
      </c>
      <c r="T3" s="3">
        <f>INDEX('AEO 2022 3'!$C$53:$AJ$53,MATCH(T$1,'AEO 2022 3'!$C$1:$AJ$1,0))/10^6*dollars_2021_2012*(1-INDEX('Tax Percentages'!$B$8:$AG$8,MATCH(T$1,'Tax Percentages'!$B$4:$AG$4,0)))</f>
        <v>5.8925529804149515E-7</v>
      </c>
      <c r="U3" s="3">
        <f>INDEX('AEO 2022 3'!$C$53:$AJ$53,MATCH(U$1,'AEO 2022 3'!$C$1:$AJ$1,0))/10^6*dollars_2021_2012*(1-INDEX('Tax Percentages'!$B$8:$AG$8,MATCH(U$1,'Tax Percentages'!$B$4:$AG$4,0)))</f>
        <v>5.9091522105886252E-7</v>
      </c>
      <c r="V3" s="3">
        <f>INDEX('AEO 2022 3'!$C$53:$AJ$53,MATCH(V$1,'AEO 2022 3'!$C$1:$AJ$1,0))/10^6*dollars_2021_2012*(1-INDEX('Tax Percentages'!$B$8:$AG$8,MATCH(V$1,'Tax Percentages'!$B$4:$AG$4,0)))</f>
        <v>5.9257435438878091E-7</v>
      </c>
      <c r="W3" s="3">
        <f>INDEX('AEO 2022 3'!$C$53:$AJ$53,MATCH(W$1,'AEO 2022 3'!$C$1:$AJ$1,0))/10^6*dollars_2021_2012*(1-INDEX('Tax Percentages'!$B$8:$AG$8,MATCH(W$1,'Tax Percentages'!$B$4:$AG$4,0)))</f>
        <v>5.9423506709359693E-7</v>
      </c>
      <c r="X3" s="3">
        <f>INDEX('AEO 2022 3'!$C$53:$AJ$53,MATCH(X$1,'AEO 2022 3'!$C$1:$AJ$1,0))/10^6*dollars_2021_2012*(1-INDEX('Tax Percentages'!$B$8:$AG$8,MATCH(X$1,'Tax Percentages'!$B$4:$AG$4,0)))</f>
        <v>5.9589420042351543E-7</v>
      </c>
      <c r="Y3" s="3">
        <f>INDEX('AEO 2022 3'!$C$53:$AJ$53,MATCH(Y$1,'AEO 2022 3'!$C$1:$AJ$1,0))/10^6*dollars_2021_2012*(1-INDEX('Tax Percentages'!$B$8:$AG$8,MATCH(Y$1,'Tax Percentages'!$B$4:$AG$4,0)))</f>
        <v>5.9755412344088258E-7</v>
      </c>
      <c r="Z3" s="3">
        <f>INDEX('AEO 2022 3'!$C$53:$AJ$53,MATCH(Z$1,'AEO 2022 3'!$C$1:$AJ$1,0))/10^6*dollars_2021_2012*(1-INDEX('Tax Percentages'!$B$8:$AG$8,MATCH(Z$1,'Tax Percentages'!$B$4:$AG$4,0)))</f>
        <v>5.9921404645824984E-7</v>
      </c>
      <c r="AA3" s="3">
        <f>INDEX('AEO 2022 3'!$C$53:$AJ$53,MATCH(AA$1,'AEO 2022 3'!$C$1:$AJ$1,0))/10^6*dollars_2021_2012*(1-INDEX('Tax Percentages'!$B$8:$AG$8,MATCH(AA$1,'Tax Percentages'!$B$4:$AG$4,0)))</f>
        <v>6.008739694756171E-7</v>
      </c>
      <c r="AB3" s="3">
        <f>INDEX('AEO 2022 3'!$C$53:$AJ$53,MATCH(AB$1,'AEO 2022 3'!$C$1:$AJ$1,0))/10^6*dollars_2021_2012*(1-INDEX('Tax Percentages'!$B$8:$AG$8,MATCH(AB$1,'Tax Percentages'!$B$4:$AG$4,0)))</f>
        <v>6.0253389249298426E-7</v>
      </c>
      <c r="AC3" s="3">
        <f>INDEX('AEO 2022 3'!$C$53:$AJ$53,MATCH(AC$1,'AEO 2022 3'!$C$1:$AJ$1,0))/10^6*dollars_2021_2012*(1-INDEX('Tax Percentages'!$B$8:$AG$8,MATCH(AC$1,'Tax Percentages'!$B$4:$AG$4,0)))</f>
        <v>6.0419381551035163E-7</v>
      </c>
      <c r="AD3" s="3">
        <f>INDEX('AEO 2022 3'!$C$53:$AJ$53,MATCH(AD$1,'AEO 2022 3'!$C$1:$AJ$1,0))/10^6*dollars_2021_2012*(1-INDEX('Tax Percentages'!$B$8:$AG$8,MATCH(AD$1,'Tax Percentages'!$B$4:$AG$4,0)))</f>
        <v>6.0585373852771889E-7</v>
      </c>
      <c r="AE3" s="3">
        <f>INDEX('AEO 2022 3'!$C$53:$AJ$53,MATCH(AE$1,'AEO 2022 3'!$C$1:$AJ$1,0))/10^6*dollars_2021_2012*(1-INDEX('Tax Percentages'!$B$8:$AG$8,MATCH(AE$1,'Tax Percentages'!$B$4:$AG$4,0)))</f>
        <v>6.0751366154508604E-7</v>
      </c>
      <c r="AF3" s="3">
        <f>INDEX('AEO 2022 3'!$C$53:$AJ$53,MATCH(AF$1,'AEO 2022 3'!$C$1:$AJ$1,0))/10^6*dollars_2021_2012*(1-INDEX('Tax Percentages'!$B$8:$AG$8,MATCH(AF$1,'Tax Percentages'!$B$4:$AG$4,0)))</f>
        <v>6.091735845624532E-7</v>
      </c>
      <c r="AG3" s="7"/>
      <c r="AH3" s="7"/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AF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2060"/>
  </sheetPr>
  <dimension ref="A1:AH9"/>
  <sheetViews>
    <sheetView workbookViewId="0">
      <selection activeCell="B2" sqref="B2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A1:AH9"/>
  <sheetViews>
    <sheetView workbookViewId="0">
      <selection activeCell="B1" sqref="B1:B104857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2060"/>
  </sheetPr>
  <dimension ref="A1:AH9"/>
  <sheetViews>
    <sheetView workbookViewId="0">
      <selection activeCell="B1" sqref="B1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2060"/>
  </sheetPr>
  <dimension ref="A1:AJ9"/>
  <sheetViews>
    <sheetView workbookViewId="0">
      <selection activeCell="C9" sqref="C9"/>
    </sheetView>
  </sheetViews>
  <sheetFormatPr defaultColWidth="9.1796875" defaultRowHeight="14.5"/>
  <cols>
    <col min="1" max="1" width="41.453125" customWidth="1"/>
    <col min="2" max="26" width="10" customWidth="1"/>
  </cols>
  <sheetData>
    <row r="1" spans="1:36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 s="7">
        <f>'Other Fuels'!D21*About!$A$106*(1-INDEX('Tax Percentages'!$B$12:$AG$12,MATCH(B$1,'Tax Percentages'!$B$4:$AG$4,0)))</f>
        <v>1.8911025600000004E-6</v>
      </c>
      <c r="C3" s="7">
        <f>'Other Fuels'!E21*About!$A$106*(1-INDEX('Tax Percentages'!$B$12:$AG$12,MATCH(C$1,'Tax Percentages'!$B$4:$AG$4,0)))</f>
        <v>1.8911025600000004E-6</v>
      </c>
      <c r="D3" s="7">
        <f>'Other Fuels'!F21*About!$A$106*(1-INDEX('Tax Percentages'!$B$12:$AG$12,MATCH(D$1,'Tax Percentages'!$B$4:$AG$4,0)))</f>
        <v>1.8911025600000004E-6</v>
      </c>
      <c r="E3" s="7">
        <f>'Other Fuels'!G21*About!$A$106*(1-INDEX('Tax Percentages'!$B$12:$AG$12,MATCH(E$1,'Tax Percentages'!$B$4:$AG$4,0)))</f>
        <v>1.8911025600000004E-6</v>
      </c>
      <c r="F3" s="7">
        <f>'Other Fuels'!H21*About!$A$106*(1-INDEX('Tax Percentages'!$B$12:$AG$12,MATCH(F$1,'Tax Percentages'!$B$4:$AG$4,0)))</f>
        <v>1.8911025600000004E-6</v>
      </c>
      <c r="G3" s="7">
        <f>'Other Fuels'!I21*About!$A$106*(1-INDEX('Tax Percentages'!$B$12:$AG$12,MATCH(G$1,'Tax Percentages'!$B$4:$AG$4,0)))</f>
        <v>1.8911025600000004E-6</v>
      </c>
      <c r="H3" s="7">
        <f>'Other Fuels'!J21*About!$A$106*(1-INDEX('Tax Percentages'!$B$12:$AG$12,MATCH(H$1,'Tax Percentages'!$B$4:$AG$4,0)))</f>
        <v>1.8911025600000004E-6</v>
      </c>
      <c r="I3" s="7">
        <f>'Other Fuels'!K21*About!$A$106*(1-INDEX('Tax Percentages'!$B$12:$AG$12,MATCH(I$1,'Tax Percentages'!$B$4:$AG$4,0)))</f>
        <v>1.8911025600000004E-6</v>
      </c>
      <c r="J3" s="7">
        <f>'Other Fuels'!L21*About!$A$106*(1-INDEX('Tax Percentages'!$B$12:$AG$12,MATCH(J$1,'Tax Percentages'!$B$4:$AG$4,0)))</f>
        <v>1.8911025600000004E-6</v>
      </c>
      <c r="K3" s="7">
        <f>'Other Fuels'!M21*About!$A$106*(1-INDEX('Tax Percentages'!$B$12:$AG$12,MATCH(K$1,'Tax Percentages'!$B$4:$AG$4,0)))</f>
        <v>1.8911025600000004E-6</v>
      </c>
      <c r="L3" s="7">
        <f>'Other Fuels'!N21*About!$A$106*(1-INDEX('Tax Percentages'!$B$12:$AG$12,MATCH(L$1,'Tax Percentages'!$B$4:$AG$4,0)))</f>
        <v>1.8911025600000004E-6</v>
      </c>
      <c r="M3" s="7">
        <f>'Other Fuels'!O21*About!$A$106*(1-INDEX('Tax Percentages'!$B$12:$AG$12,MATCH(M$1,'Tax Percentages'!$B$4:$AG$4,0)))</f>
        <v>1.8911025600000004E-6</v>
      </c>
      <c r="N3" s="7">
        <f>'Other Fuels'!P21*About!$A$106*(1-INDEX('Tax Percentages'!$B$12:$AG$12,MATCH(N$1,'Tax Percentages'!$B$4:$AG$4,0)))</f>
        <v>1.8911025600000004E-6</v>
      </c>
      <c r="O3" s="7">
        <f>'Other Fuels'!Q21*About!$A$106*(1-INDEX('Tax Percentages'!$B$12:$AG$12,MATCH(O$1,'Tax Percentages'!$B$4:$AG$4,0)))</f>
        <v>1.8911025600000004E-6</v>
      </c>
      <c r="P3" s="7">
        <f>'Other Fuels'!R21*About!$A$106*(1-INDEX('Tax Percentages'!$B$12:$AG$12,MATCH(P$1,'Tax Percentages'!$B$4:$AG$4,0)))</f>
        <v>1.8911025600000004E-6</v>
      </c>
      <c r="Q3" s="7">
        <f>'Other Fuels'!S21*About!$A$106*(1-INDEX('Tax Percentages'!$B$12:$AG$12,MATCH(Q$1,'Tax Percentages'!$B$4:$AG$4,0)))</f>
        <v>1.8911025600000004E-6</v>
      </c>
      <c r="R3" s="7">
        <f>'Other Fuels'!T21*About!$A$106*(1-INDEX('Tax Percentages'!$B$12:$AG$12,MATCH(R$1,'Tax Percentages'!$B$4:$AG$4,0)))</f>
        <v>1.8911025600000004E-6</v>
      </c>
      <c r="S3" s="7">
        <f>'Other Fuels'!U21*About!$A$106*(1-INDEX('Tax Percentages'!$B$12:$AG$12,MATCH(S$1,'Tax Percentages'!$B$4:$AG$4,0)))</f>
        <v>1.8911025600000004E-6</v>
      </c>
      <c r="T3" s="7">
        <f>'Other Fuels'!V21*About!$A$106*(1-INDEX('Tax Percentages'!$B$12:$AG$12,MATCH(T$1,'Tax Percentages'!$B$4:$AG$4,0)))</f>
        <v>1.8911025600000004E-6</v>
      </c>
      <c r="U3" s="7">
        <f>'Other Fuels'!W21*About!$A$106*(1-INDEX('Tax Percentages'!$B$12:$AG$12,MATCH(U$1,'Tax Percentages'!$B$4:$AG$4,0)))</f>
        <v>1.8911025600000004E-6</v>
      </c>
      <c r="V3" s="7">
        <f>'Other Fuels'!X21*About!$A$106*(1-INDEX('Tax Percentages'!$B$12:$AG$12,MATCH(V$1,'Tax Percentages'!$B$4:$AG$4,0)))</f>
        <v>1.8911025600000004E-6</v>
      </c>
      <c r="W3" s="7">
        <f>'Other Fuels'!Y21*About!$A$106*(1-INDEX('Tax Percentages'!$B$12:$AG$12,MATCH(W$1,'Tax Percentages'!$B$4:$AG$4,0)))</f>
        <v>1.8911025600000004E-6</v>
      </c>
      <c r="X3" s="7">
        <f>'Other Fuels'!Z21*About!$A$106*(1-INDEX('Tax Percentages'!$B$12:$AG$12,MATCH(X$1,'Tax Percentages'!$B$4:$AG$4,0)))</f>
        <v>1.8911025600000004E-6</v>
      </c>
      <c r="Y3" s="7">
        <f>'Other Fuels'!AA21*About!$A$106*(1-INDEX('Tax Percentages'!$B$12:$AG$12,MATCH(Y$1,'Tax Percentages'!$B$4:$AG$4,0)))</f>
        <v>1.8911025600000004E-6</v>
      </c>
      <c r="Z3" s="7">
        <f>'Other Fuels'!AB21*About!$A$106*(1-INDEX('Tax Percentages'!$B$12:$AG$12,MATCH(Z$1,'Tax Percentages'!$B$4:$AG$4,0)))</f>
        <v>1.8911025600000004E-6</v>
      </c>
      <c r="AA3" s="7">
        <f>'Other Fuels'!AC21*About!$A$106*(1-INDEX('Tax Percentages'!$B$12:$AG$12,MATCH(AA$1,'Tax Percentages'!$B$4:$AG$4,0)))</f>
        <v>1.8911025600000004E-6</v>
      </c>
      <c r="AB3" s="7">
        <f>'Other Fuels'!AD21*About!$A$106*(1-INDEX('Tax Percentages'!$B$12:$AG$12,MATCH(AB$1,'Tax Percentages'!$B$4:$AG$4,0)))</f>
        <v>1.8911025600000004E-6</v>
      </c>
      <c r="AC3" s="7">
        <f>'Other Fuels'!AE21*About!$A$106*(1-INDEX('Tax Percentages'!$B$12:$AG$12,MATCH(AC$1,'Tax Percentages'!$B$4:$AG$4,0)))</f>
        <v>1.8911025600000004E-6</v>
      </c>
      <c r="AD3" s="7">
        <f>'Other Fuels'!AF21*About!$A$106*(1-INDEX('Tax Percentages'!$B$12:$AG$12,MATCH(AD$1,'Tax Percentages'!$B$4:$AG$4,0)))</f>
        <v>1.8911025600000004E-6</v>
      </c>
      <c r="AE3" s="7">
        <f>'Other Fuels'!AG21*About!$A$106*(1-INDEX('Tax Percentages'!$B$12:$AG$12,MATCH(AE$1,'Tax Percentages'!$B$4:$AG$4,0)))</f>
        <v>1.8911025600000004E-6</v>
      </c>
      <c r="AF3" s="7">
        <f>'Other Fuels'!AH21*About!$A$106*(1-INDEX('Tax Percentages'!$B$12:$AG$12,MATCH(AF$1,'Tax Percentages'!$B$4:$AG$4,0)))</f>
        <v>1.8911025600000004E-6</v>
      </c>
      <c r="AG3" s="7"/>
      <c r="AH3" s="7"/>
    </row>
    <row r="4" spans="1:36">
      <c r="A4" s="1" t="s">
        <v>550</v>
      </c>
      <c r="B4" s="7">
        <f>'Other Fuels'!D22*About!$A$106*(1-INDEX('Tax Percentages'!$B$12:$AG$12,MATCH(B$1,'Tax Percentages'!$B$4:$AG$4,0)))</f>
        <v>7.5388547999999995E-6</v>
      </c>
      <c r="C4" s="7">
        <f>'Other Fuels'!E22*About!$A$106*(1-INDEX('Tax Percentages'!$B$12:$AG$12,MATCH(C$1,'Tax Percentages'!$B$4:$AG$4,0)))</f>
        <v>7.5388547999999995E-6</v>
      </c>
      <c r="D4" s="7">
        <f>'Other Fuels'!F22*About!$A$106*(1-INDEX('Tax Percentages'!$B$12:$AG$12,MATCH(D$1,'Tax Percentages'!$B$4:$AG$4,0)))</f>
        <v>7.5388547999999995E-6</v>
      </c>
      <c r="E4" s="7">
        <f>'Other Fuels'!G22*About!$A$106*(1-INDEX('Tax Percentages'!$B$12:$AG$12,MATCH(E$1,'Tax Percentages'!$B$4:$AG$4,0)))</f>
        <v>7.5388547999999995E-6</v>
      </c>
      <c r="F4" s="7">
        <f>'Other Fuels'!H22*About!$A$106*(1-INDEX('Tax Percentages'!$B$12:$AG$12,MATCH(F$1,'Tax Percentages'!$B$4:$AG$4,0)))</f>
        <v>7.5388547999999995E-6</v>
      </c>
      <c r="G4" s="7">
        <f>'Other Fuels'!I22*About!$A$106*(1-INDEX('Tax Percentages'!$B$12:$AG$12,MATCH(G$1,'Tax Percentages'!$B$4:$AG$4,0)))</f>
        <v>7.5388547999999995E-6</v>
      </c>
      <c r="H4" s="7">
        <f>'Other Fuels'!J22*About!$A$106*(1-INDEX('Tax Percentages'!$B$12:$AG$12,MATCH(H$1,'Tax Percentages'!$B$4:$AG$4,0)))</f>
        <v>7.5388547999999995E-6</v>
      </c>
      <c r="I4" s="7">
        <f>'Other Fuels'!K22*About!$A$106*(1-INDEX('Tax Percentages'!$B$12:$AG$12,MATCH(I$1,'Tax Percentages'!$B$4:$AG$4,0)))</f>
        <v>7.5388547999999995E-6</v>
      </c>
      <c r="J4" s="7">
        <f>'Other Fuels'!L22*About!$A$106*(1-INDEX('Tax Percentages'!$B$12:$AG$12,MATCH(J$1,'Tax Percentages'!$B$4:$AG$4,0)))</f>
        <v>7.5388547999999995E-6</v>
      </c>
      <c r="K4" s="7">
        <f>'Other Fuels'!M22*About!$A$106*(1-INDEX('Tax Percentages'!$B$12:$AG$12,MATCH(K$1,'Tax Percentages'!$B$4:$AG$4,0)))</f>
        <v>7.5388547999999995E-6</v>
      </c>
      <c r="L4" s="7">
        <f>'Other Fuels'!N22*About!$A$106*(1-INDEX('Tax Percentages'!$B$12:$AG$12,MATCH(L$1,'Tax Percentages'!$B$4:$AG$4,0)))</f>
        <v>7.5388547999999995E-6</v>
      </c>
      <c r="M4" s="7">
        <f>'Other Fuels'!O22*About!$A$106*(1-INDEX('Tax Percentages'!$B$12:$AG$12,MATCH(M$1,'Tax Percentages'!$B$4:$AG$4,0)))</f>
        <v>7.5388547999999995E-6</v>
      </c>
      <c r="N4" s="7">
        <f>'Other Fuels'!P22*About!$A$106*(1-INDEX('Tax Percentages'!$B$12:$AG$12,MATCH(N$1,'Tax Percentages'!$B$4:$AG$4,0)))</f>
        <v>7.5388547999999995E-6</v>
      </c>
      <c r="O4" s="7">
        <f>'Other Fuels'!Q22*About!$A$106*(1-INDEX('Tax Percentages'!$B$12:$AG$12,MATCH(O$1,'Tax Percentages'!$B$4:$AG$4,0)))</f>
        <v>7.5388547999999995E-6</v>
      </c>
      <c r="P4" s="7">
        <f>'Other Fuels'!R22*About!$A$106*(1-INDEX('Tax Percentages'!$B$12:$AG$12,MATCH(P$1,'Tax Percentages'!$B$4:$AG$4,0)))</f>
        <v>7.5388547999999995E-6</v>
      </c>
      <c r="Q4" s="7">
        <f>'Other Fuels'!S22*About!$A$106*(1-INDEX('Tax Percentages'!$B$12:$AG$12,MATCH(Q$1,'Tax Percentages'!$B$4:$AG$4,0)))</f>
        <v>7.5388547999999995E-6</v>
      </c>
      <c r="R4" s="7">
        <f>'Other Fuels'!T22*About!$A$106*(1-INDEX('Tax Percentages'!$B$12:$AG$12,MATCH(R$1,'Tax Percentages'!$B$4:$AG$4,0)))</f>
        <v>7.5388547999999995E-6</v>
      </c>
      <c r="S4" s="7">
        <f>'Other Fuels'!U22*About!$A$106*(1-INDEX('Tax Percentages'!$B$12:$AG$12,MATCH(S$1,'Tax Percentages'!$B$4:$AG$4,0)))</f>
        <v>7.5388547999999995E-6</v>
      </c>
      <c r="T4" s="7">
        <f>'Other Fuels'!V22*About!$A$106*(1-INDEX('Tax Percentages'!$B$12:$AG$12,MATCH(T$1,'Tax Percentages'!$B$4:$AG$4,0)))</f>
        <v>7.5388547999999995E-6</v>
      </c>
      <c r="U4" s="7">
        <f>'Other Fuels'!W22*About!$A$106*(1-INDEX('Tax Percentages'!$B$12:$AG$12,MATCH(U$1,'Tax Percentages'!$B$4:$AG$4,0)))</f>
        <v>7.5388547999999995E-6</v>
      </c>
      <c r="V4" s="7">
        <f>'Other Fuels'!X22*About!$A$106*(1-INDEX('Tax Percentages'!$B$12:$AG$12,MATCH(V$1,'Tax Percentages'!$B$4:$AG$4,0)))</f>
        <v>7.5388547999999995E-6</v>
      </c>
      <c r="W4" s="7">
        <f>'Other Fuels'!Y22*About!$A$106*(1-INDEX('Tax Percentages'!$B$12:$AG$12,MATCH(W$1,'Tax Percentages'!$B$4:$AG$4,0)))</f>
        <v>7.5388547999999995E-6</v>
      </c>
      <c r="X4" s="7">
        <f>'Other Fuels'!Z22*About!$A$106*(1-INDEX('Tax Percentages'!$B$12:$AG$12,MATCH(X$1,'Tax Percentages'!$B$4:$AG$4,0)))</f>
        <v>7.5388547999999995E-6</v>
      </c>
      <c r="Y4" s="7">
        <f>'Other Fuels'!AA22*About!$A$106*(1-INDEX('Tax Percentages'!$B$12:$AG$12,MATCH(Y$1,'Tax Percentages'!$B$4:$AG$4,0)))</f>
        <v>7.5388547999999995E-6</v>
      </c>
      <c r="Z4" s="7">
        <f>'Other Fuels'!AB22*About!$A$106*(1-INDEX('Tax Percentages'!$B$12:$AG$12,MATCH(Z$1,'Tax Percentages'!$B$4:$AG$4,0)))</f>
        <v>7.5388547999999995E-6</v>
      </c>
      <c r="AA4" s="7">
        <f>'Other Fuels'!AC22*About!$A$106*(1-INDEX('Tax Percentages'!$B$12:$AG$12,MATCH(AA$1,'Tax Percentages'!$B$4:$AG$4,0)))</f>
        <v>7.5388547999999995E-6</v>
      </c>
      <c r="AB4" s="7">
        <f>'Other Fuels'!AD22*About!$A$106*(1-INDEX('Tax Percentages'!$B$12:$AG$12,MATCH(AB$1,'Tax Percentages'!$B$4:$AG$4,0)))</f>
        <v>7.5388547999999995E-6</v>
      </c>
      <c r="AC4" s="7">
        <f>'Other Fuels'!AE22*About!$A$106*(1-INDEX('Tax Percentages'!$B$12:$AG$12,MATCH(AC$1,'Tax Percentages'!$B$4:$AG$4,0)))</f>
        <v>7.5388547999999995E-6</v>
      </c>
      <c r="AD4" s="7">
        <f>'Other Fuels'!AF22*About!$A$106*(1-INDEX('Tax Percentages'!$B$12:$AG$12,MATCH(AD$1,'Tax Percentages'!$B$4:$AG$4,0)))</f>
        <v>7.5388547999999995E-6</v>
      </c>
      <c r="AE4" s="7">
        <f>'Other Fuels'!AG22*About!$A$106*(1-INDEX('Tax Percentages'!$B$12:$AG$12,MATCH(AE$1,'Tax Percentages'!$B$4:$AG$4,0)))</f>
        <v>7.5388547999999995E-6</v>
      </c>
      <c r="AF4" s="7">
        <f>'Other Fuels'!AH22*About!$A$106*(1-INDEX('Tax Percentages'!$B$12:$AG$12,MATCH(AF$1,'Tax Percentages'!$B$4:$AG$4,0)))</f>
        <v>7.5388547999999995E-6</v>
      </c>
      <c r="AG4" s="7"/>
      <c r="AH4" s="7"/>
    </row>
    <row r="5" spans="1:36">
      <c r="A5" s="1" t="s">
        <v>551</v>
      </c>
      <c r="B5" s="7">
        <f>'Other Fuels'!D23*About!$A$106*(1-INDEX('Tax Percentages'!$B$12:$AG$12,MATCH(B$1,'Tax Percentages'!$B$4:$AG$4,0)))</f>
        <v>3.5010952800000005E-6</v>
      </c>
      <c r="C5" s="7">
        <f>'Other Fuels'!E23*About!$A$106*(1-INDEX('Tax Percentages'!$B$12:$AG$12,MATCH(C$1,'Tax Percentages'!$B$4:$AG$4,0)))</f>
        <v>3.5010952800000005E-6</v>
      </c>
      <c r="D5" s="7">
        <f>'Other Fuels'!F23*About!$A$106*(1-INDEX('Tax Percentages'!$B$12:$AG$12,MATCH(D$1,'Tax Percentages'!$B$4:$AG$4,0)))</f>
        <v>3.5010952800000005E-6</v>
      </c>
      <c r="E5" s="7">
        <f>'Other Fuels'!G23*About!$A$106*(1-INDEX('Tax Percentages'!$B$12:$AG$12,MATCH(E$1,'Tax Percentages'!$B$4:$AG$4,0)))</f>
        <v>3.5010952800000005E-6</v>
      </c>
      <c r="F5" s="7">
        <f>'Other Fuels'!H23*About!$A$106*(1-INDEX('Tax Percentages'!$B$12:$AG$12,MATCH(F$1,'Tax Percentages'!$B$4:$AG$4,0)))</f>
        <v>3.5010952800000005E-6</v>
      </c>
      <c r="G5" s="7">
        <f>'Other Fuels'!I23*About!$A$106*(1-INDEX('Tax Percentages'!$B$12:$AG$12,MATCH(G$1,'Tax Percentages'!$B$4:$AG$4,0)))</f>
        <v>3.5010952800000005E-6</v>
      </c>
      <c r="H5" s="7">
        <f>'Other Fuels'!J23*About!$A$106*(1-INDEX('Tax Percentages'!$B$12:$AG$12,MATCH(H$1,'Tax Percentages'!$B$4:$AG$4,0)))</f>
        <v>3.5010952800000005E-6</v>
      </c>
      <c r="I5" s="7">
        <f>'Other Fuels'!K23*About!$A$106*(1-INDEX('Tax Percentages'!$B$12:$AG$12,MATCH(I$1,'Tax Percentages'!$B$4:$AG$4,0)))</f>
        <v>3.5010952800000005E-6</v>
      </c>
      <c r="J5" s="7">
        <f>'Other Fuels'!L23*About!$A$106*(1-INDEX('Tax Percentages'!$B$12:$AG$12,MATCH(J$1,'Tax Percentages'!$B$4:$AG$4,0)))</f>
        <v>3.5010952800000005E-6</v>
      </c>
      <c r="K5" s="7">
        <f>'Other Fuels'!M23*About!$A$106*(1-INDEX('Tax Percentages'!$B$12:$AG$12,MATCH(K$1,'Tax Percentages'!$B$4:$AG$4,0)))</f>
        <v>3.5010952800000005E-6</v>
      </c>
      <c r="L5" s="7">
        <f>'Other Fuels'!N23*About!$A$106*(1-INDEX('Tax Percentages'!$B$12:$AG$12,MATCH(L$1,'Tax Percentages'!$B$4:$AG$4,0)))</f>
        <v>3.5010952800000005E-6</v>
      </c>
      <c r="M5" s="7">
        <f>'Other Fuels'!O23*About!$A$106*(1-INDEX('Tax Percentages'!$B$12:$AG$12,MATCH(M$1,'Tax Percentages'!$B$4:$AG$4,0)))</f>
        <v>3.5010952800000005E-6</v>
      </c>
      <c r="N5" s="7">
        <f>'Other Fuels'!P23*About!$A$106*(1-INDEX('Tax Percentages'!$B$12:$AG$12,MATCH(N$1,'Tax Percentages'!$B$4:$AG$4,0)))</f>
        <v>3.5010952800000005E-6</v>
      </c>
      <c r="O5" s="7">
        <f>'Other Fuels'!Q23*About!$A$106*(1-INDEX('Tax Percentages'!$B$12:$AG$12,MATCH(O$1,'Tax Percentages'!$B$4:$AG$4,0)))</f>
        <v>3.5010952800000005E-6</v>
      </c>
      <c r="P5" s="7">
        <f>'Other Fuels'!R23*About!$A$106*(1-INDEX('Tax Percentages'!$B$12:$AG$12,MATCH(P$1,'Tax Percentages'!$B$4:$AG$4,0)))</f>
        <v>3.5010952800000005E-6</v>
      </c>
      <c r="Q5" s="7">
        <f>'Other Fuels'!S23*About!$A$106*(1-INDEX('Tax Percentages'!$B$12:$AG$12,MATCH(Q$1,'Tax Percentages'!$B$4:$AG$4,0)))</f>
        <v>3.5010952800000005E-6</v>
      </c>
      <c r="R5" s="7">
        <f>'Other Fuels'!T23*About!$A$106*(1-INDEX('Tax Percentages'!$B$12:$AG$12,MATCH(R$1,'Tax Percentages'!$B$4:$AG$4,0)))</f>
        <v>3.5010952800000005E-6</v>
      </c>
      <c r="S5" s="7">
        <f>'Other Fuels'!U23*About!$A$106*(1-INDEX('Tax Percentages'!$B$12:$AG$12,MATCH(S$1,'Tax Percentages'!$B$4:$AG$4,0)))</f>
        <v>3.5010952800000005E-6</v>
      </c>
      <c r="T5" s="7">
        <f>'Other Fuels'!V23*About!$A$106*(1-INDEX('Tax Percentages'!$B$12:$AG$12,MATCH(T$1,'Tax Percentages'!$B$4:$AG$4,0)))</f>
        <v>3.5010952800000005E-6</v>
      </c>
      <c r="U5" s="7">
        <f>'Other Fuels'!W23*About!$A$106*(1-INDEX('Tax Percentages'!$B$12:$AG$12,MATCH(U$1,'Tax Percentages'!$B$4:$AG$4,0)))</f>
        <v>3.5010952800000005E-6</v>
      </c>
      <c r="V5" s="7">
        <f>'Other Fuels'!X23*About!$A$106*(1-INDEX('Tax Percentages'!$B$12:$AG$12,MATCH(V$1,'Tax Percentages'!$B$4:$AG$4,0)))</f>
        <v>3.5010952800000005E-6</v>
      </c>
      <c r="W5" s="7">
        <f>'Other Fuels'!Y23*About!$A$106*(1-INDEX('Tax Percentages'!$B$12:$AG$12,MATCH(W$1,'Tax Percentages'!$B$4:$AG$4,0)))</f>
        <v>3.5010952800000005E-6</v>
      </c>
      <c r="X5" s="7">
        <f>'Other Fuels'!Z23*About!$A$106*(1-INDEX('Tax Percentages'!$B$12:$AG$12,MATCH(X$1,'Tax Percentages'!$B$4:$AG$4,0)))</f>
        <v>3.5010952800000005E-6</v>
      </c>
      <c r="Y5" s="7">
        <f>'Other Fuels'!AA23*About!$A$106*(1-INDEX('Tax Percentages'!$B$12:$AG$12,MATCH(Y$1,'Tax Percentages'!$B$4:$AG$4,0)))</f>
        <v>3.5010952800000005E-6</v>
      </c>
      <c r="Z5" s="7">
        <f>'Other Fuels'!AB23*About!$A$106*(1-INDEX('Tax Percentages'!$B$12:$AG$12,MATCH(Z$1,'Tax Percentages'!$B$4:$AG$4,0)))</f>
        <v>3.5010952800000005E-6</v>
      </c>
      <c r="AA5" s="7">
        <f>'Other Fuels'!AC23*About!$A$106*(1-INDEX('Tax Percentages'!$B$12:$AG$12,MATCH(AA$1,'Tax Percentages'!$B$4:$AG$4,0)))</f>
        <v>3.5010952800000005E-6</v>
      </c>
      <c r="AB5" s="7">
        <f>'Other Fuels'!AD23*About!$A$106*(1-INDEX('Tax Percentages'!$B$12:$AG$12,MATCH(AB$1,'Tax Percentages'!$B$4:$AG$4,0)))</f>
        <v>3.5010952800000005E-6</v>
      </c>
      <c r="AC5" s="7">
        <f>'Other Fuels'!AE23*About!$A$106*(1-INDEX('Tax Percentages'!$B$12:$AG$12,MATCH(AC$1,'Tax Percentages'!$B$4:$AG$4,0)))</f>
        <v>3.5010952800000005E-6</v>
      </c>
      <c r="AD5" s="7">
        <f>'Other Fuels'!AF23*About!$A$106*(1-INDEX('Tax Percentages'!$B$12:$AG$12,MATCH(AD$1,'Tax Percentages'!$B$4:$AG$4,0)))</f>
        <v>3.5010952800000005E-6</v>
      </c>
      <c r="AE5" s="7">
        <f>'Other Fuels'!AG23*About!$A$106*(1-INDEX('Tax Percentages'!$B$12:$AG$12,MATCH(AE$1,'Tax Percentages'!$B$4:$AG$4,0)))</f>
        <v>3.5010952800000005E-6</v>
      </c>
      <c r="AF5" s="7">
        <f>'Other Fuels'!AH23*About!$A$106*(1-INDEX('Tax Percentages'!$B$12:$AG$12,MATCH(AF$1,'Tax Percentages'!$B$4:$AG$4,0)))</f>
        <v>3.5010952800000005E-6</v>
      </c>
      <c r="AG5" s="7"/>
      <c r="AH5" s="7"/>
    </row>
    <row r="6" spans="1:36">
      <c r="A6" s="1" t="s">
        <v>552</v>
      </c>
      <c r="B6" s="7">
        <f>'Other Fuels'!D24*About!$A$106*(1-INDEX('Tax Percentages'!$B$12:$AG$12,MATCH(B$1,'Tax Percentages'!$B$4:$AG$4,0)))</f>
        <v>2.2403602399999999E-6</v>
      </c>
      <c r="C6" s="7">
        <f>'Other Fuels'!E24*About!$A$106*(1-INDEX('Tax Percentages'!$B$12:$AG$12,MATCH(C$1,'Tax Percentages'!$B$4:$AG$4,0)))</f>
        <v>2.2403602399999999E-6</v>
      </c>
      <c r="D6" s="7">
        <f>'Other Fuels'!F24*About!$A$106*(1-INDEX('Tax Percentages'!$B$12:$AG$12,MATCH(D$1,'Tax Percentages'!$B$4:$AG$4,0)))</f>
        <v>2.2403602399999999E-6</v>
      </c>
      <c r="E6" s="7">
        <f>'Other Fuels'!G24*About!$A$106*(1-INDEX('Tax Percentages'!$B$12:$AG$12,MATCH(E$1,'Tax Percentages'!$B$4:$AG$4,0)))</f>
        <v>2.2403602399999999E-6</v>
      </c>
      <c r="F6" s="7">
        <f>'Other Fuels'!H24*About!$A$106*(1-INDEX('Tax Percentages'!$B$12:$AG$12,MATCH(F$1,'Tax Percentages'!$B$4:$AG$4,0)))</f>
        <v>2.2403602399999999E-6</v>
      </c>
      <c r="G6" s="7">
        <f>'Other Fuels'!I24*About!$A$106*(1-INDEX('Tax Percentages'!$B$12:$AG$12,MATCH(G$1,'Tax Percentages'!$B$4:$AG$4,0)))</f>
        <v>2.2403602399999999E-6</v>
      </c>
      <c r="H6" s="7">
        <f>'Other Fuels'!J24*About!$A$106*(1-INDEX('Tax Percentages'!$B$12:$AG$12,MATCH(H$1,'Tax Percentages'!$B$4:$AG$4,0)))</f>
        <v>2.2403602399999999E-6</v>
      </c>
      <c r="I6" s="7">
        <f>'Other Fuels'!K24*About!$A$106*(1-INDEX('Tax Percentages'!$B$12:$AG$12,MATCH(I$1,'Tax Percentages'!$B$4:$AG$4,0)))</f>
        <v>2.2403602399999999E-6</v>
      </c>
      <c r="J6" s="7">
        <f>'Other Fuels'!L24*About!$A$106*(1-INDEX('Tax Percentages'!$B$12:$AG$12,MATCH(J$1,'Tax Percentages'!$B$4:$AG$4,0)))</f>
        <v>2.2403602399999999E-6</v>
      </c>
      <c r="K6" s="7">
        <f>'Other Fuels'!M24*About!$A$106*(1-INDEX('Tax Percentages'!$B$12:$AG$12,MATCH(K$1,'Tax Percentages'!$B$4:$AG$4,0)))</f>
        <v>2.2403602399999999E-6</v>
      </c>
      <c r="L6" s="7">
        <f>'Other Fuels'!N24*About!$A$106*(1-INDEX('Tax Percentages'!$B$12:$AG$12,MATCH(L$1,'Tax Percentages'!$B$4:$AG$4,0)))</f>
        <v>2.2403602399999999E-6</v>
      </c>
      <c r="M6" s="7">
        <f>'Other Fuels'!O24*About!$A$106*(1-INDEX('Tax Percentages'!$B$12:$AG$12,MATCH(M$1,'Tax Percentages'!$B$4:$AG$4,0)))</f>
        <v>2.2403602399999999E-6</v>
      </c>
      <c r="N6" s="7">
        <f>'Other Fuels'!P24*About!$A$106*(1-INDEX('Tax Percentages'!$B$12:$AG$12,MATCH(N$1,'Tax Percentages'!$B$4:$AG$4,0)))</f>
        <v>2.2403602399999999E-6</v>
      </c>
      <c r="O6" s="7">
        <f>'Other Fuels'!Q24*About!$A$106*(1-INDEX('Tax Percentages'!$B$12:$AG$12,MATCH(O$1,'Tax Percentages'!$B$4:$AG$4,0)))</f>
        <v>2.2403602399999999E-6</v>
      </c>
      <c r="P6" s="7">
        <f>'Other Fuels'!R24*About!$A$106*(1-INDEX('Tax Percentages'!$B$12:$AG$12,MATCH(P$1,'Tax Percentages'!$B$4:$AG$4,0)))</f>
        <v>2.2403602399999999E-6</v>
      </c>
      <c r="Q6" s="7">
        <f>'Other Fuels'!S24*About!$A$106*(1-INDEX('Tax Percentages'!$B$12:$AG$12,MATCH(Q$1,'Tax Percentages'!$B$4:$AG$4,0)))</f>
        <v>2.2403602399999999E-6</v>
      </c>
      <c r="R6" s="7">
        <f>'Other Fuels'!T24*About!$A$106*(1-INDEX('Tax Percentages'!$B$12:$AG$12,MATCH(R$1,'Tax Percentages'!$B$4:$AG$4,0)))</f>
        <v>2.2403602399999999E-6</v>
      </c>
      <c r="S6" s="7">
        <f>'Other Fuels'!U24*About!$A$106*(1-INDEX('Tax Percentages'!$B$12:$AG$12,MATCH(S$1,'Tax Percentages'!$B$4:$AG$4,0)))</f>
        <v>2.2403602399999999E-6</v>
      </c>
      <c r="T6" s="7">
        <f>'Other Fuels'!V24*About!$A$106*(1-INDEX('Tax Percentages'!$B$12:$AG$12,MATCH(T$1,'Tax Percentages'!$B$4:$AG$4,0)))</f>
        <v>2.2403602399999999E-6</v>
      </c>
      <c r="U6" s="7">
        <f>'Other Fuels'!W24*About!$A$106*(1-INDEX('Tax Percentages'!$B$12:$AG$12,MATCH(U$1,'Tax Percentages'!$B$4:$AG$4,0)))</f>
        <v>2.2403602399999999E-6</v>
      </c>
      <c r="V6" s="7">
        <f>'Other Fuels'!X24*About!$A$106*(1-INDEX('Tax Percentages'!$B$12:$AG$12,MATCH(V$1,'Tax Percentages'!$B$4:$AG$4,0)))</f>
        <v>2.2403602399999999E-6</v>
      </c>
      <c r="W6" s="7">
        <f>'Other Fuels'!Y24*About!$A$106*(1-INDEX('Tax Percentages'!$B$12:$AG$12,MATCH(W$1,'Tax Percentages'!$B$4:$AG$4,0)))</f>
        <v>2.2403602399999999E-6</v>
      </c>
      <c r="X6" s="7">
        <f>'Other Fuels'!Z24*About!$A$106*(1-INDEX('Tax Percentages'!$B$12:$AG$12,MATCH(X$1,'Tax Percentages'!$B$4:$AG$4,0)))</f>
        <v>2.2403602399999999E-6</v>
      </c>
      <c r="Y6" s="7">
        <f>'Other Fuels'!AA24*About!$A$106*(1-INDEX('Tax Percentages'!$B$12:$AG$12,MATCH(Y$1,'Tax Percentages'!$B$4:$AG$4,0)))</f>
        <v>2.2403602399999999E-6</v>
      </c>
      <c r="Z6" s="7">
        <f>'Other Fuels'!AB24*About!$A$106*(1-INDEX('Tax Percentages'!$B$12:$AG$12,MATCH(Z$1,'Tax Percentages'!$B$4:$AG$4,0)))</f>
        <v>2.2403602399999999E-6</v>
      </c>
      <c r="AA6" s="7">
        <f>'Other Fuels'!AC24*About!$A$106*(1-INDEX('Tax Percentages'!$B$12:$AG$12,MATCH(AA$1,'Tax Percentages'!$B$4:$AG$4,0)))</f>
        <v>2.2403602399999999E-6</v>
      </c>
      <c r="AB6" s="7">
        <f>'Other Fuels'!AD24*About!$A$106*(1-INDEX('Tax Percentages'!$B$12:$AG$12,MATCH(AB$1,'Tax Percentages'!$B$4:$AG$4,0)))</f>
        <v>2.2403602399999999E-6</v>
      </c>
      <c r="AC6" s="7">
        <f>'Other Fuels'!AE24*About!$A$106*(1-INDEX('Tax Percentages'!$B$12:$AG$12,MATCH(AC$1,'Tax Percentages'!$B$4:$AG$4,0)))</f>
        <v>2.2403602399999999E-6</v>
      </c>
      <c r="AD6" s="7">
        <f>'Other Fuels'!AF24*About!$A$106*(1-INDEX('Tax Percentages'!$B$12:$AG$12,MATCH(AD$1,'Tax Percentages'!$B$4:$AG$4,0)))</f>
        <v>2.2403602399999999E-6</v>
      </c>
      <c r="AE6" s="7">
        <f>'Other Fuels'!AG24*About!$A$106*(1-INDEX('Tax Percentages'!$B$12:$AG$12,MATCH(AE$1,'Tax Percentages'!$B$4:$AG$4,0)))</f>
        <v>2.2403602399999999E-6</v>
      </c>
      <c r="AF6" s="7">
        <f>'Other Fuels'!AH24*About!$A$106*(1-INDEX('Tax Percentages'!$B$12:$AG$12,MATCH(AF$1,'Tax Percentages'!$B$4:$AG$4,0)))</f>
        <v>2.2403602399999999E-6</v>
      </c>
      <c r="AG6" s="7"/>
      <c r="AH6" s="7"/>
    </row>
    <row r="7" spans="1:36">
      <c r="A7" s="1" t="s">
        <v>553</v>
      </c>
      <c r="B7" s="7">
        <f t="shared" ref="B7:AF7" si="0">B3</f>
        <v>1.8911025600000004E-6</v>
      </c>
      <c r="C7" s="7">
        <f t="shared" si="0"/>
        <v>1.8911025600000004E-6</v>
      </c>
      <c r="D7" s="7">
        <f t="shared" si="0"/>
        <v>1.8911025600000004E-6</v>
      </c>
      <c r="E7" s="7">
        <f t="shared" si="0"/>
        <v>1.8911025600000004E-6</v>
      </c>
      <c r="F7" s="7">
        <f t="shared" si="0"/>
        <v>1.8911025600000004E-6</v>
      </c>
      <c r="G7" s="7">
        <f t="shared" si="0"/>
        <v>1.8911025600000004E-6</v>
      </c>
      <c r="H7" s="7">
        <f t="shared" si="0"/>
        <v>1.8911025600000004E-6</v>
      </c>
      <c r="I7" s="7">
        <f t="shared" si="0"/>
        <v>1.8911025600000004E-6</v>
      </c>
      <c r="J7" s="7">
        <f t="shared" si="0"/>
        <v>1.8911025600000004E-6</v>
      </c>
      <c r="K7" s="7">
        <f t="shared" si="0"/>
        <v>1.8911025600000004E-6</v>
      </c>
      <c r="L7" s="7">
        <f t="shared" si="0"/>
        <v>1.8911025600000004E-6</v>
      </c>
      <c r="M7" s="7">
        <f t="shared" si="0"/>
        <v>1.8911025600000004E-6</v>
      </c>
      <c r="N7" s="7">
        <f t="shared" si="0"/>
        <v>1.8911025600000004E-6</v>
      </c>
      <c r="O7" s="7">
        <f t="shared" si="0"/>
        <v>1.8911025600000004E-6</v>
      </c>
      <c r="P7" s="7">
        <f t="shared" si="0"/>
        <v>1.8911025600000004E-6</v>
      </c>
      <c r="Q7" s="7">
        <f t="shared" si="0"/>
        <v>1.8911025600000004E-6</v>
      </c>
      <c r="R7" s="7">
        <f t="shared" si="0"/>
        <v>1.8911025600000004E-6</v>
      </c>
      <c r="S7" s="7">
        <f t="shared" si="0"/>
        <v>1.8911025600000004E-6</v>
      </c>
      <c r="T7" s="7">
        <f t="shared" si="0"/>
        <v>1.8911025600000004E-6</v>
      </c>
      <c r="U7" s="7">
        <f t="shared" si="0"/>
        <v>1.8911025600000004E-6</v>
      </c>
      <c r="V7" s="7">
        <f t="shared" si="0"/>
        <v>1.8911025600000004E-6</v>
      </c>
      <c r="W7" s="7">
        <f t="shared" si="0"/>
        <v>1.8911025600000004E-6</v>
      </c>
      <c r="X7" s="7">
        <f t="shared" si="0"/>
        <v>1.8911025600000004E-6</v>
      </c>
      <c r="Y7" s="7">
        <f t="shared" si="0"/>
        <v>1.8911025600000004E-6</v>
      </c>
      <c r="Z7" s="7">
        <f t="shared" si="0"/>
        <v>1.8911025600000004E-6</v>
      </c>
      <c r="AA7" s="7">
        <f t="shared" si="0"/>
        <v>1.8911025600000004E-6</v>
      </c>
      <c r="AB7" s="7">
        <f t="shared" si="0"/>
        <v>1.8911025600000004E-6</v>
      </c>
      <c r="AC7" s="7">
        <f t="shared" si="0"/>
        <v>1.8911025600000004E-6</v>
      </c>
      <c r="AD7" s="7">
        <f t="shared" si="0"/>
        <v>1.8911025600000004E-6</v>
      </c>
      <c r="AE7" s="7">
        <f t="shared" si="0"/>
        <v>1.8911025600000004E-6</v>
      </c>
      <c r="AF7" s="7">
        <f t="shared" si="0"/>
        <v>1.8911025600000004E-6</v>
      </c>
      <c r="AG7" s="7"/>
      <c r="AH7" s="7"/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AF9" si="1">B6</f>
        <v>2.2403602399999999E-6</v>
      </c>
      <c r="C9">
        <f t="shared" si="1"/>
        <v>2.2403602399999999E-6</v>
      </c>
      <c r="D9">
        <f t="shared" si="1"/>
        <v>2.2403602399999999E-6</v>
      </c>
      <c r="E9">
        <f t="shared" si="1"/>
        <v>2.2403602399999999E-6</v>
      </c>
      <c r="F9">
        <f t="shared" si="1"/>
        <v>2.2403602399999999E-6</v>
      </c>
      <c r="G9">
        <f t="shared" si="1"/>
        <v>2.2403602399999999E-6</v>
      </c>
      <c r="H9">
        <f t="shared" si="1"/>
        <v>2.2403602399999999E-6</v>
      </c>
      <c r="I9">
        <f t="shared" si="1"/>
        <v>2.2403602399999999E-6</v>
      </c>
      <c r="J9">
        <f t="shared" si="1"/>
        <v>2.2403602399999999E-6</v>
      </c>
      <c r="K9">
        <f t="shared" si="1"/>
        <v>2.2403602399999999E-6</v>
      </c>
      <c r="L9">
        <f t="shared" si="1"/>
        <v>2.2403602399999999E-6</v>
      </c>
      <c r="M9">
        <f t="shared" si="1"/>
        <v>2.2403602399999999E-6</v>
      </c>
      <c r="N9">
        <f t="shared" si="1"/>
        <v>2.2403602399999999E-6</v>
      </c>
      <c r="O9">
        <f t="shared" si="1"/>
        <v>2.2403602399999999E-6</v>
      </c>
      <c r="P9">
        <f t="shared" si="1"/>
        <v>2.2403602399999999E-6</v>
      </c>
      <c r="Q9">
        <f t="shared" si="1"/>
        <v>2.2403602399999999E-6</v>
      </c>
      <c r="R9">
        <f t="shared" si="1"/>
        <v>2.2403602399999999E-6</v>
      </c>
      <c r="S9">
        <f t="shared" si="1"/>
        <v>2.2403602399999999E-6</v>
      </c>
      <c r="T9">
        <f t="shared" si="1"/>
        <v>2.2403602399999999E-6</v>
      </c>
      <c r="U9">
        <f t="shared" si="1"/>
        <v>2.2403602399999999E-6</v>
      </c>
      <c r="V9">
        <f t="shared" si="1"/>
        <v>2.2403602399999999E-6</v>
      </c>
      <c r="W9">
        <f t="shared" si="1"/>
        <v>2.2403602399999999E-6</v>
      </c>
      <c r="X9">
        <f t="shared" si="1"/>
        <v>2.2403602399999999E-6</v>
      </c>
      <c r="Y9">
        <f t="shared" si="1"/>
        <v>2.2403602399999999E-6</v>
      </c>
      <c r="Z9">
        <f t="shared" si="1"/>
        <v>2.2403602399999999E-6</v>
      </c>
      <c r="AA9">
        <f t="shared" si="1"/>
        <v>2.2403602399999999E-6</v>
      </c>
      <c r="AB9">
        <f t="shared" si="1"/>
        <v>2.2403602399999999E-6</v>
      </c>
      <c r="AC9">
        <f t="shared" si="1"/>
        <v>2.2403602399999999E-6</v>
      </c>
      <c r="AD9">
        <f t="shared" si="1"/>
        <v>2.2403602399999999E-6</v>
      </c>
      <c r="AE9">
        <f t="shared" si="1"/>
        <v>2.2403602399999999E-6</v>
      </c>
      <c r="AF9">
        <f t="shared" si="1"/>
        <v>2.2403602399999999E-6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2060"/>
  </sheetPr>
  <dimension ref="A1:AH9"/>
  <sheetViews>
    <sheetView workbookViewId="0">
      <selection activeCell="J2" sqref="J2:AF2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STEO!G44*(1-INDEX('Tax Percentages'!$B$13:$AG$13,MATCH(K$1,'Tax Percentages'!$B$4:$AG$4,0)))</f>
        <v>1.2207106573139391E-5</v>
      </c>
      <c r="C2" s="3">
        <f>STEO!H44*(1-INDEX('Tax Percentages'!$B$13:$AG$13,MATCH(L$1,'Tax Percentages'!$B$4:$AG$4,0)))</f>
        <v>1.6871395174448067E-5</v>
      </c>
      <c r="D2" s="3">
        <f>STEO!I44*(1-INDEX('Tax Percentages'!$B$13:$AG$13,MATCH(M$1,'Tax Percentages'!$B$4:$AG$4,0)))</f>
        <v>2.2769916310577028E-5</v>
      </c>
      <c r="E2" s="3">
        <f>STEO!J44*(1-INDEX('Tax Percentages'!$B$13:$AG$13,MATCH(N$1,'Tax Percentages'!$B$4:$AG$4,0)))</f>
        <v>2.0995036527915778E-5</v>
      </c>
      <c r="F2" s="3">
        <f>($J$2-$E$2)/5+E2</f>
        <v>1.9637921020262242E-5</v>
      </c>
      <c r="G2" s="3">
        <f t="shared" ref="G2:I2" si="0">($J$2-$E$2)/5+F2</f>
        <v>1.8280805512608707E-5</v>
      </c>
      <c r="H2" s="3">
        <f t="shared" si="0"/>
        <v>1.6923690004955171E-5</v>
      </c>
      <c r="I2" s="3">
        <f t="shared" si="0"/>
        <v>1.5566574497301636E-5</v>
      </c>
      <c r="J2" s="3">
        <f>INDEX('AEO 2022 3'!$C$41:$AF$41,MATCH(J$1,'AEO 2022 3'!$C$1:$AF$1,0))/10^6*dollars_2021_2012*(1-INDEX('Tax Percentages'!$B$13:$AG$13,MATCH(J$1,'Tax Percentages'!$B$4:$AG$4,0)))</f>
        <v>1.4209458989648093E-5</v>
      </c>
      <c r="K2" s="3">
        <f>INDEX('AEO 2022 3'!$C$41:$AF$41,MATCH(K$1,'AEO 2022 3'!$C$1:$AF$1,0))/10^6*dollars_2021_2012*(1-INDEX('Tax Percentages'!$B$13:$AG$13,MATCH(K$1,'Tax Percentages'!$B$4:$AG$4,0)))</f>
        <v>1.438678127635545E-5</v>
      </c>
      <c r="L2" s="3">
        <f>INDEX('AEO 2022 3'!$C$41:$AF$41,MATCH(L$1,'AEO 2022 3'!$C$1:$AF$1,0))/10^6*dollars_2021_2012*(1-INDEX('Tax Percentages'!$B$13:$AG$13,MATCH(L$1,'Tax Percentages'!$B$4:$AG$4,0)))</f>
        <v>1.4729825483006621E-5</v>
      </c>
      <c r="M2" s="3">
        <f>INDEX('AEO 2022 3'!$C$41:$AF$41,MATCH(M$1,'AEO 2022 3'!$C$1:$AF$1,0))/10^6*dollars_2021_2012*(1-INDEX('Tax Percentages'!$B$13:$AG$13,MATCH(M$1,'Tax Percentages'!$B$4:$AG$4,0)))</f>
        <v>1.482676250222577E-5</v>
      </c>
      <c r="N2" s="3">
        <f>INDEX('AEO 2022 3'!$C$41:$AF$41,MATCH(N$1,'AEO 2022 3'!$C$1:$AF$1,0))/10^6*dollars_2021_2012*(1-INDEX('Tax Percentages'!$B$13:$AG$13,MATCH(N$1,'Tax Percentages'!$B$4:$AG$4,0)))</f>
        <v>1.571948525100441E-5</v>
      </c>
      <c r="O2" s="3">
        <f>INDEX('AEO 2022 3'!$C$41:$AF$41,MATCH(O$1,'AEO 2022 3'!$C$1:$AF$1,0))/10^6*dollars_2021_2012*(1-INDEX('Tax Percentages'!$B$13:$AG$13,MATCH(O$1,'Tax Percentages'!$B$4:$AG$4,0)))</f>
        <v>1.5908071557633473E-5</v>
      </c>
      <c r="P2" s="3">
        <f>INDEX('AEO 2022 3'!$C$41:$AF$41,MATCH(P$1,'AEO 2022 3'!$C$1:$AF$1,0))/10^6*dollars_2021_2012*(1-INDEX('Tax Percentages'!$B$13:$AG$13,MATCH(P$1,'Tax Percentages'!$B$4:$AG$4,0)))</f>
        <v>1.6034822662505401E-5</v>
      </c>
      <c r="Q2" s="3">
        <f>INDEX('AEO 2022 3'!$C$41:$AF$41,MATCH(Q$1,'AEO 2022 3'!$C$1:$AF$1,0))/10^6*dollars_2021_2012*(1-INDEX('Tax Percentages'!$B$13:$AG$13,MATCH(Q$1,'Tax Percentages'!$B$4:$AG$4,0)))</f>
        <v>1.6184486285063638E-5</v>
      </c>
      <c r="R2" s="3">
        <f>INDEX('AEO 2022 3'!$C$41:$AF$41,MATCH(R$1,'AEO 2022 3'!$C$1:$AF$1,0))/10^6*dollars_2021_2012*(1-INDEX('Tax Percentages'!$B$13:$AG$13,MATCH(R$1,'Tax Percentages'!$B$4:$AG$4,0)))</f>
        <v>1.6232271163743433E-5</v>
      </c>
      <c r="S2" s="3">
        <f>INDEX('AEO 2022 3'!$C$41:$AF$41,MATCH(S$1,'AEO 2022 3'!$C$1:$AF$1,0))/10^6*dollars_2021_2012*(1-INDEX('Tax Percentages'!$B$13:$AG$13,MATCH(S$1,'Tax Percentages'!$B$4:$AG$4,0)))</f>
        <v>1.6363674898407589E-5</v>
      </c>
      <c r="T2" s="3">
        <f>INDEX('AEO 2022 3'!$C$41:$AF$41,MATCH(T$1,'AEO 2022 3'!$C$1:$AF$1,0))/10^6*dollars_2021_2012*(1-INDEX('Tax Percentages'!$B$13:$AG$13,MATCH(T$1,'Tax Percentages'!$B$4:$AG$4,0)))</f>
        <v>1.6539050774363425E-5</v>
      </c>
      <c r="U2" s="3">
        <f>INDEX('AEO 2022 3'!$C$41:$AF$41,MATCH(U$1,'AEO 2022 3'!$C$1:$AF$1,0))/10^6*dollars_2021_2012*(1-INDEX('Tax Percentages'!$B$13:$AG$13,MATCH(U$1,'Tax Percentages'!$B$4:$AG$4,0)))</f>
        <v>1.6532711067461667E-5</v>
      </c>
      <c r="V2" s="3">
        <f>INDEX('AEO 2022 3'!$C$41:$AF$41,MATCH(V$1,'AEO 2022 3'!$C$1:$AF$1,0))/10^6*dollars_2021_2012*(1-INDEX('Tax Percentages'!$B$13:$AG$13,MATCH(V$1,'Tax Percentages'!$B$4:$AG$4,0)))</f>
        <v>1.6861027940024562E-5</v>
      </c>
      <c r="W2" s="3">
        <f>INDEX('AEO 2022 3'!$C$41:$AF$41,MATCH(W$1,'AEO 2022 3'!$C$1:$AF$1,0))/10^6*dollars_2021_2012*(1-INDEX('Tax Percentages'!$B$13:$AG$13,MATCH(W$1,'Tax Percentages'!$B$4:$AG$4,0)))</f>
        <v>1.7063303414554267E-5</v>
      </c>
      <c r="X2" s="3">
        <f>INDEX('AEO 2022 3'!$C$41:$AF$41,MATCH(X$1,'AEO 2022 3'!$C$1:$AF$1,0))/10^6*dollars_2021_2012*(1-INDEX('Tax Percentages'!$B$13:$AG$13,MATCH(X$1,'Tax Percentages'!$B$4:$AG$4,0)))</f>
        <v>1.7242223352079479E-5</v>
      </c>
      <c r="Y2" s="3">
        <f>INDEX('AEO 2022 3'!$C$41:$AF$41,MATCH(Y$1,'AEO 2022 3'!$C$1:$AF$1,0))/10^6*dollars_2021_2012*(1-INDEX('Tax Percentages'!$B$13:$AG$13,MATCH(Y$1,'Tax Percentages'!$B$4:$AG$4,0)))</f>
        <v>1.7526128606039204E-5</v>
      </c>
      <c r="Z2" s="3">
        <f>INDEX('AEO 2022 3'!$C$41:$AF$41,MATCH(Z$1,'AEO 2022 3'!$C$1:$AF$1,0))/10^6*dollars_2021_2012*(1-INDEX('Tax Percentages'!$B$13:$AG$13,MATCH(Z$1,'Tax Percentages'!$B$4:$AG$4,0)))</f>
        <v>1.772735686289313E-5</v>
      </c>
      <c r="AA2" s="3">
        <f>INDEX('AEO 2022 3'!$C$41:$AF$41,MATCH(AA$1,'AEO 2022 3'!$C$1:$AF$1,0))/10^6*dollars_2021_2012*(1-INDEX('Tax Percentages'!$B$13:$AG$13,MATCH(AA$1,'Tax Percentages'!$B$4:$AG$4,0)))</f>
        <v>1.7826575890921913E-5</v>
      </c>
      <c r="AB2" s="3">
        <f>INDEX('AEO 2022 3'!$C$41:$AF$41,MATCH(AB$1,'AEO 2022 3'!$C$1:$AF$1,0))/10^6*dollars_2021_2012*(1-INDEX('Tax Percentages'!$B$13:$AG$13,MATCH(AB$1,'Tax Percentages'!$B$4:$AG$4,0)))</f>
        <v>1.8068510194353372E-5</v>
      </c>
      <c r="AC2" s="3">
        <f>INDEX('AEO 2022 3'!$C$41:$AF$41,MATCH(AC$1,'AEO 2022 3'!$C$1:$AF$1,0))/10^6*dollars_2021_2012*(1-INDEX('Tax Percentages'!$B$13:$AG$13,MATCH(AC$1,'Tax Percentages'!$B$4:$AG$4,0)))</f>
        <v>1.8136617568072013E-5</v>
      </c>
      <c r="AD2" s="3">
        <f>INDEX('AEO 2022 3'!$C$41:$AF$41,MATCH(AD$1,'AEO 2022 3'!$C$1:$AF$1,0))/10^6*dollars_2021_2012*(1-INDEX('Tax Percentages'!$B$13:$AG$13,MATCH(AD$1,'Tax Percentages'!$B$4:$AG$4,0)))</f>
        <v>1.8226491062304174E-5</v>
      </c>
      <c r="AE2" s="3">
        <f>INDEX('AEO 2022 3'!$C$41:$AF$41,MATCH(AE$1,'AEO 2022 3'!$C$1:$AF$1,0))/10^6*dollars_2021_2012*(1-INDEX('Tax Percentages'!$B$13:$AG$13,MATCH(AE$1,'Tax Percentages'!$B$4:$AG$4,0)))</f>
        <v>1.8326662361592054E-5</v>
      </c>
      <c r="AF2" s="3">
        <f>INDEX('AEO 2022 3'!$C$41:$AF$41,MATCH(AF$1,'AEO 2022 3'!$C$1:$AF$1,0))/10^6*dollars_2021_2012*(1-INDEX('Tax Percentages'!$B$13:$AG$13,MATCH(AF$1,'Tax Percentages'!$B$4:$AG$4,0)))</f>
        <v>1.8167939211276332E-5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1">B3</f>
        <v>0</v>
      </c>
      <c r="C7">
        <f t="shared" si="1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2">B6</f>
        <v>0</v>
      </c>
      <c r="C9">
        <f t="shared" si="2"/>
        <v>0</v>
      </c>
      <c r="D9">
        <f t="shared" si="2"/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2060"/>
  </sheetPr>
  <dimension ref="A1:AH9"/>
  <sheetViews>
    <sheetView workbookViewId="0">
      <selection activeCell="B2" sqref="B2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STEO!G45*(1-INDEX('Tax Percentages'!$B$14:$AG$14,MATCH(J$1,'Tax Percentages'!$B$4:$AG$4,0)))</f>
        <v>1.2595302221914606E-5</v>
      </c>
      <c r="C2" s="3">
        <f>STEO!H45*(1-INDEX('Tax Percentages'!$B$14:$AG$14,MATCH(K$1,'Tax Percentages'!$B$4:$AG$4,0)))</f>
        <v>1.6271234569037473E-5</v>
      </c>
      <c r="D2" s="3">
        <f>STEO!I45*(1-INDEX('Tax Percentages'!$B$14:$AG$14,MATCH(L$1,'Tax Percentages'!$B$4:$AG$4,0)))</f>
        <v>2.3267010090373367E-5</v>
      </c>
      <c r="E2" s="3">
        <f>STEO!J45*(1-INDEX('Tax Percentages'!$B$14:$AG$14,MATCH(M$1,'Tax Percentages'!$B$4:$AG$4,0)))</f>
        <v>2.064611900577518E-5</v>
      </c>
      <c r="F2" s="3">
        <f>($J2-$E2)/5+E2</f>
        <v>1.9603788500911986E-5</v>
      </c>
      <c r="G2" s="3">
        <f t="shared" ref="G2:I2" si="0">($J2-$E2)/5+F2</f>
        <v>1.8561457996048791E-5</v>
      </c>
      <c r="H2" s="3">
        <f t="shared" si="0"/>
        <v>1.7519127491185597E-5</v>
      </c>
      <c r="I2" s="3">
        <f t="shared" si="0"/>
        <v>1.6476796986322403E-5</v>
      </c>
      <c r="J2" s="3">
        <f>INDEX('AEO 2022 3'!$C$43:$AJ$43,MATCH(J$1,'AEO 2022 3'!$C$1:$AJ$1,0))/10^6*dollars_2021_2012*(1-INDEX('Tax Percentages'!$B$14:$AG$14,MATCH(J$1,'Tax Percentages'!$B$4:$AG$4,0)))</f>
        <v>1.5434466481459205E-5</v>
      </c>
      <c r="K2" s="3">
        <f>INDEX('AEO 2022 3'!$C$43:$AJ$43,MATCH(K$1,'AEO 2022 3'!$C$1:$AJ$1,0))/10^6*dollars_2021_2012*(1-INDEX('Tax Percentages'!$B$14:$AG$14,MATCH(K$1,'Tax Percentages'!$B$4:$AG$4,0)))</f>
        <v>1.559184801875935E-5</v>
      </c>
      <c r="L2" s="3">
        <f>INDEX('AEO 2022 3'!$C$43:$AJ$43,MATCH(L$1,'AEO 2022 3'!$C$1:$AJ$1,0))/10^6*dollars_2021_2012*(1-INDEX('Tax Percentages'!$B$14:$AG$14,MATCH(L$1,'Tax Percentages'!$B$4:$AG$4,0)))</f>
        <v>1.5622679643258587E-5</v>
      </c>
      <c r="M2" s="3">
        <f>INDEX('AEO 2022 3'!$C$43:$AJ$43,MATCH(M$1,'AEO 2022 3'!$C$1:$AJ$1,0))/10^6*dollars_2021_2012*(1-INDEX('Tax Percentages'!$B$14:$AG$14,MATCH(M$1,'Tax Percentages'!$B$4:$AG$4,0)))</f>
        <v>1.5813805228428917E-5</v>
      </c>
      <c r="N2" s="3">
        <f>INDEX('AEO 2022 3'!$C$43:$AJ$43,MATCH(N$1,'AEO 2022 3'!$C$1:$AJ$1,0))/10^6*dollars_2021_2012*(1-INDEX('Tax Percentages'!$B$14:$AG$14,MATCH(N$1,'Tax Percentages'!$B$4:$AG$4,0)))</f>
        <v>1.6269250807067084E-5</v>
      </c>
      <c r="O2" s="3">
        <f>INDEX('AEO 2022 3'!$C$43:$AJ$43,MATCH(O$1,'AEO 2022 3'!$C$1:$AJ$1,0))/10^6*dollars_2021_2012*(1-INDEX('Tax Percentages'!$B$14:$AG$14,MATCH(O$1,'Tax Percentages'!$B$4:$AG$4,0)))</f>
        <v>1.6387565839461391E-5</v>
      </c>
      <c r="P2" s="3">
        <f>INDEX('AEO 2022 3'!$C$43:$AJ$43,MATCH(P$1,'AEO 2022 3'!$C$1:$AJ$1,0))/10^6*dollars_2021_2012*(1-INDEX('Tax Percentages'!$B$14:$AG$14,MATCH(P$1,'Tax Percentages'!$B$4:$AG$4,0)))</f>
        <v>1.6381455409422868E-5</v>
      </c>
      <c r="Q2" s="3">
        <f>INDEX('AEO 2022 3'!$C$43:$AJ$43,MATCH(Q$1,'AEO 2022 3'!$C$1:$AJ$1,0))/10^6*dollars_2021_2012*(1-INDEX('Tax Percentages'!$B$14:$AG$14,MATCH(Q$1,'Tax Percentages'!$B$4:$AG$4,0)))</f>
        <v>1.6466737515097937E-5</v>
      </c>
      <c r="R2" s="3">
        <f>INDEX('AEO 2022 3'!$C$43:$AJ$43,MATCH(R$1,'AEO 2022 3'!$C$1:$AJ$1,0))/10^6*dollars_2021_2012*(1-INDEX('Tax Percentages'!$B$14:$AG$14,MATCH(R$1,'Tax Percentages'!$B$4:$AG$4,0)))</f>
        <v>1.6504112496605726E-5</v>
      </c>
      <c r="S2" s="3">
        <f>INDEX('AEO 2022 3'!$C$43:$AJ$43,MATCH(S$1,'AEO 2022 3'!$C$1:$AJ$1,0))/10^6*dollars_2021_2012*(1-INDEX('Tax Percentages'!$B$14:$AG$14,MATCH(S$1,'Tax Percentages'!$B$4:$AG$4,0)))</f>
        <v>1.669153473051454E-5</v>
      </c>
      <c r="T2" s="3">
        <f>INDEX('AEO 2022 3'!$C$43:$AJ$43,MATCH(T$1,'AEO 2022 3'!$C$1:$AJ$1,0))/10^6*dollars_2021_2012*(1-INDEX('Tax Percentages'!$B$14:$AG$14,MATCH(T$1,'Tax Percentages'!$B$4:$AG$4,0)))</f>
        <v>1.6819951989317651E-5</v>
      </c>
      <c r="U2" s="3">
        <f>INDEX('AEO 2022 3'!$C$43:$AJ$43,MATCH(U$1,'AEO 2022 3'!$C$1:$AJ$1,0))/10^6*dollars_2021_2012*(1-INDEX('Tax Percentages'!$B$14:$AG$14,MATCH(U$1,'Tax Percentages'!$B$4:$AG$4,0)))</f>
        <v>1.6862329001943079E-5</v>
      </c>
      <c r="V2" s="3">
        <f>INDEX('AEO 2022 3'!$C$43:$AJ$43,MATCH(V$1,'AEO 2022 3'!$C$1:$AJ$1,0))/10^6*dollars_2021_2012*(1-INDEX('Tax Percentages'!$B$14:$AG$14,MATCH(V$1,'Tax Percentages'!$B$4:$AG$4,0)))</f>
        <v>1.7108414830410256E-5</v>
      </c>
      <c r="W2" s="3">
        <f>INDEX('AEO 2022 3'!$C$43:$AJ$43,MATCH(W$1,'AEO 2022 3'!$C$1:$AJ$1,0))/10^6*dollars_2021_2012*(1-INDEX('Tax Percentages'!$B$14:$AG$14,MATCH(W$1,'Tax Percentages'!$B$4:$AG$4,0)))</f>
        <v>1.7293536400307901E-5</v>
      </c>
      <c r="X2" s="3">
        <f>INDEX('AEO 2022 3'!$C$43:$AJ$43,MATCH(X$1,'AEO 2022 3'!$C$1:$AJ$1,0))/10^6*dollars_2021_2012*(1-INDEX('Tax Percentages'!$B$14:$AG$14,MATCH(X$1,'Tax Percentages'!$B$4:$AG$4,0)))</f>
        <v>1.7407518280109132E-5</v>
      </c>
      <c r="Y2" s="3">
        <f>INDEX('AEO 2022 3'!$C$43:$AJ$43,MATCH(Y$1,'AEO 2022 3'!$C$1:$AJ$1,0))/10^6*dollars_2021_2012*(1-INDEX('Tax Percentages'!$B$14:$AG$14,MATCH(Y$1,'Tax Percentages'!$B$4:$AG$4,0)))</f>
        <v>1.7674270088908094E-5</v>
      </c>
      <c r="Z2" s="3">
        <f>INDEX('AEO 2022 3'!$C$43:$AJ$43,MATCH(Z$1,'AEO 2022 3'!$C$1:$AJ$1,0))/10^6*dollars_2021_2012*(1-INDEX('Tax Percentages'!$B$14:$AG$14,MATCH(Z$1,'Tax Percentages'!$B$4:$AG$4,0)))</f>
        <v>1.7939653623697009E-5</v>
      </c>
      <c r="AA2" s="3">
        <f>INDEX('AEO 2022 3'!$C$43:$AJ$43,MATCH(AA$1,'AEO 2022 3'!$C$1:$AJ$1,0))/10^6*dollars_2021_2012*(1-INDEX('Tax Percentages'!$B$14:$AG$14,MATCH(AA$1,'Tax Percentages'!$B$4:$AG$4,0)))</f>
        <v>1.7973590119704983E-5</v>
      </c>
      <c r="AB2" s="3">
        <f>INDEX('AEO 2022 3'!$C$43:$AJ$43,MATCH(AB$1,'AEO 2022 3'!$C$1:$AJ$1,0))/10^6*dollars_2021_2012*(1-INDEX('Tax Percentages'!$B$14:$AG$14,MATCH(AB$1,'Tax Percentages'!$B$4:$AG$4,0)))</f>
        <v>1.8180241014684774E-5</v>
      </c>
      <c r="AC2" s="3">
        <f>INDEX('AEO 2022 3'!$C$43:$AJ$43,MATCH(AC$1,'AEO 2022 3'!$C$1:$AJ$1,0))/10^6*dollars_2021_2012*(1-INDEX('Tax Percentages'!$B$14:$AG$14,MATCH(AC$1,'Tax Percentages'!$B$4:$AG$4,0)))</f>
        <v>1.8199408812850542E-5</v>
      </c>
      <c r="AD2" s="3">
        <f>INDEX('AEO 2022 3'!$C$43:$AJ$43,MATCH(AD$1,'AEO 2022 3'!$C$1:$AJ$1,0))/10^6*dollars_2021_2012*(1-INDEX('Tax Percentages'!$B$14:$AG$14,MATCH(AD$1,'Tax Percentages'!$B$4:$AG$4,0)))</f>
        <v>1.813693151239246E-5</v>
      </c>
      <c r="AE2" s="3">
        <f>INDEX('AEO 2022 3'!$C$43:$AJ$43,MATCH(AE$1,'AEO 2022 3'!$C$1:$AJ$1,0))/10^6*dollars_2021_2012*(1-INDEX('Tax Percentages'!$B$14:$AG$14,MATCH(AE$1,'Tax Percentages'!$B$4:$AG$4,0)))</f>
        <v>1.8236801659964847E-5</v>
      </c>
      <c r="AF2" s="3">
        <f>INDEX('AEO 2022 3'!$C$43:$AJ$43,MATCH(AF$1,'AEO 2022 3'!$C$1:$AJ$1,0))/10^6*dollars_2021_2012*(1-INDEX('Tax Percentages'!$B$14:$AG$14,MATCH(AF$1,'Tax Percentages'!$B$4:$AG$4,0)))</f>
        <v>1.8143330650602393E-5</v>
      </c>
    </row>
    <row r="3" spans="1:34">
      <c r="A3" s="1" t="s">
        <v>549</v>
      </c>
      <c r="B3" s="3">
        <f>$B$2/$C$2*C3</f>
        <v>1.1534237452741868E-5</v>
      </c>
      <c r="C3" s="3">
        <f>C2*(INDEX('AEO 2022 3'!$C$49:$AJ$49,MATCH(C$1,'AEO 2022 3'!$C$1:$AJ$1,0))/10^6*dollars_2020_2012*(1-INDEX('Tax Percentages'!$B$14:$AG$14,MATCH(C$1,'Tax Percentages'!$B$4:$AG$4,0))))/(INDEX('AEO 2022 3'!$C$43:$AJ$43,MATCH(C$1,'AEO 2022 3'!$C$1:$AJ$1,0))/10^6*dollars_2020_2012*(1-INDEX('Tax Percentages'!$B$14:$AG$14,MATCH(C$1,'Tax Percentages'!$B$4:$AG$4,0))))</f>
        <v>1.4900498603519151E-5</v>
      </c>
      <c r="D3" s="3">
        <f>D2*(INDEX('AEO 2022 3'!$C$49:$AJ$49,MATCH(D$1,'AEO 2022 3'!$C$1:$AJ$1,0))/10^6*dollars_2020_2012*(1-INDEX('Tax Percentages'!$B$14:$AG$14,MATCH(D$1,'Tax Percentages'!$B$4:$AG$4,0))))/(INDEX('AEO 2022 3'!$C$43:$AJ$43,MATCH(D$1,'AEO 2022 3'!$C$1:$AJ$1,0))/10^6*dollars_2020_2012*(1-INDEX('Tax Percentages'!$B$14:$AG$14,MATCH(D$1,'Tax Percentages'!$B$4:$AG$4,0))))</f>
        <v>2.2472518715332712E-5</v>
      </c>
      <c r="E3" s="3">
        <f>E2*(INDEX('AEO 2022 3'!$C$49:$AJ$49,MATCH(E$1,'AEO 2022 3'!$C$1:$AJ$1,0))/10^6*dollars_2020_2012*(1-INDEX('Tax Percentages'!$B$14:$AG$14,MATCH(E$1,'Tax Percentages'!$B$4:$AG$4,0))))/(INDEX('AEO 2022 3'!$C$43:$AJ$43,MATCH(E$1,'AEO 2022 3'!$C$1:$AJ$1,0))/10^6*dollars_2020_2012*(1-INDEX('Tax Percentages'!$B$14:$AG$14,MATCH(E$1,'Tax Percentages'!$B$4:$AG$4,0))))</f>
        <v>1.8968586659826467E-5</v>
      </c>
      <c r="F3" s="3">
        <f t="shared" ref="F3:I7" si="1">($J3-$E3)/5+E3</f>
        <v>1.7739693928607814E-5</v>
      </c>
      <c r="G3" s="3">
        <f t="shared" si="1"/>
        <v>1.651080119738916E-5</v>
      </c>
      <c r="H3" s="3">
        <f t="shared" si="1"/>
        <v>1.5281908466170507E-5</v>
      </c>
      <c r="I3" s="3">
        <f t="shared" si="1"/>
        <v>1.4053015734951854E-5</v>
      </c>
      <c r="J3" s="3">
        <f>INDEX('AEO 2022 3'!$C$49:$AJ$49,MATCH(J$1,'AEO 2022 3'!$C$1:$AJ$1,0))/10^6*dollars_2021_2012*(1-INDEX('Tax Percentages'!$B$14:$AG$14,MATCH(J$1,'Tax Percentages'!$B$4:$AG$4,0)))</f>
        <v>1.28241230037332E-5</v>
      </c>
      <c r="K3" s="3">
        <f>INDEX('AEO 2022 3'!$C$49:$AJ$49,MATCH(K$1,'AEO 2022 3'!$C$1:$AJ$1,0))/10^6*dollars_2021_2012*(1-INDEX('Tax Percentages'!$B$14:$AG$14,MATCH(K$1,'Tax Percentages'!$B$4:$AG$4,0)))</f>
        <v>1.2964490933621368E-5</v>
      </c>
      <c r="L3" s="3">
        <f>INDEX('AEO 2022 3'!$C$49:$AJ$49,MATCH(L$1,'AEO 2022 3'!$C$1:$AJ$1,0))/10^6*dollars_2021_2012*(1-INDEX('Tax Percentages'!$B$14:$AG$14,MATCH(L$1,'Tax Percentages'!$B$4:$AG$4,0)))</f>
        <v>1.2982464353306761E-5</v>
      </c>
      <c r="M3" s="3">
        <f>INDEX('AEO 2022 3'!$C$49:$AJ$49,MATCH(M$1,'AEO 2022 3'!$C$1:$AJ$1,0))/10^6*dollars_2021_2012*(1-INDEX('Tax Percentages'!$B$14:$AG$14,MATCH(M$1,'Tax Percentages'!$B$4:$AG$4,0)))</f>
        <v>1.3091379300783104E-5</v>
      </c>
      <c r="N3" s="3">
        <f>INDEX('AEO 2022 3'!$C$49:$AJ$49,MATCH(N$1,'AEO 2022 3'!$C$1:$AJ$1,0))/10^6*dollars_2021_2012*(1-INDEX('Tax Percentages'!$B$14:$AG$14,MATCH(N$1,'Tax Percentages'!$B$4:$AG$4,0)))</f>
        <v>1.333774531165681E-5</v>
      </c>
      <c r="O3" s="3">
        <f>INDEX('AEO 2022 3'!$C$49:$AJ$49,MATCH(O$1,'AEO 2022 3'!$C$1:$AJ$1,0))/10^6*dollars_2021_2012*(1-INDEX('Tax Percentages'!$B$14:$AG$14,MATCH(O$1,'Tax Percentages'!$B$4:$AG$4,0)))</f>
        <v>1.3406820015790751E-5</v>
      </c>
      <c r="P3" s="3">
        <f>INDEX('AEO 2022 3'!$C$49:$AJ$49,MATCH(P$1,'AEO 2022 3'!$C$1:$AJ$1,0))/10^6*dollars_2021_2012*(1-INDEX('Tax Percentages'!$B$14:$AG$14,MATCH(P$1,'Tax Percentages'!$B$4:$AG$4,0)))</f>
        <v>1.3466909673745359E-5</v>
      </c>
      <c r="Q3" s="3">
        <f>INDEX('AEO 2022 3'!$C$49:$AJ$49,MATCH(Q$1,'AEO 2022 3'!$C$1:$AJ$1,0))/10^6*dollars_2021_2012*(1-INDEX('Tax Percentages'!$B$14:$AG$14,MATCH(Q$1,'Tax Percentages'!$B$4:$AG$4,0)))</f>
        <v>1.3502277343603528E-5</v>
      </c>
      <c r="R3" s="3">
        <f>INDEX('AEO 2022 3'!$C$49:$AJ$49,MATCH(R$1,'AEO 2022 3'!$C$1:$AJ$1,0))/10^6*dollars_2021_2012*(1-INDEX('Tax Percentages'!$B$14:$AG$14,MATCH(R$1,'Tax Percentages'!$B$4:$AG$4,0)))</f>
        <v>1.3564483229962646E-5</v>
      </c>
      <c r="S3" s="3">
        <f>INDEX('AEO 2022 3'!$C$49:$AJ$49,MATCH(S$1,'AEO 2022 3'!$C$1:$AJ$1,0))/10^6*dollars_2021_2012*(1-INDEX('Tax Percentages'!$B$14:$AG$14,MATCH(S$1,'Tax Percentages'!$B$4:$AG$4,0)))</f>
        <v>1.3748405262333745E-5</v>
      </c>
      <c r="T3" s="3">
        <f>INDEX('AEO 2022 3'!$C$49:$AJ$49,MATCH(T$1,'AEO 2022 3'!$C$1:$AJ$1,0))/10^6*dollars_2021_2012*(1-INDEX('Tax Percentages'!$B$14:$AG$14,MATCH(T$1,'Tax Percentages'!$B$4:$AG$4,0)))</f>
        <v>1.3842593670663392E-5</v>
      </c>
      <c r="U3" s="3">
        <f>INDEX('AEO 2022 3'!$C$49:$AJ$49,MATCH(U$1,'AEO 2022 3'!$C$1:$AJ$1,0))/10^6*dollars_2021_2012*(1-INDEX('Tax Percentages'!$B$14:$AG$14,MATCH(U$1,'Tax Percentages'!$B$4:$AG$4,0)))</f>
        <v>1.3878647832482796E-5</v>
      </c>
      <c r="V3" s="3">
        <f>INDEX('AEO 2022 3'!$C$49:$AJ$49,MATCH(V$1,'AEO 2022 3'!$C$1:$AJ$1,0))/10^6*dollars_2021_2012*(1-INDEX('Tax Percentages'!$B$14:$AG$14,MATCH(V$1,'Tax Percentages'!$B$4:$AG$4,0)))</f>
        <v>1.4123145042388775E-5</v>
      </c>
      <c r="W3" s="3">
        <f>INDEX('AEO 2022 3'!$C$49:$AJ$49,MATCH(W$1,'AEO 2022 3'!$C$1:$AJ$1,0))/10^6*dollars_2021_2012*(1-INDEX('Tax Percentages'!$B$14:$AG$14,MATCH(W$1,'Tax Percentages'!$B$4:$AG$4,0)))</f>
        <v>1.4292120741845211E-5</v>
      </c>
      <c r="X3" s="3">
        <f>INDEX('AEO 2022 3'!$C$49:$AJ$49,MATCH(X$1,'AEO 2022 3'!$C$1:$AJ$1,0))/10^6*dollars_2021_2012*(1-INDEX('Tax Percentages'!$B$14:$AG$14,MATCH(X$1,'Tax Percentages'!$B$4:$AG$4,0)))</f>
        <v>1.4369826692170556E-5</v>
      </c>
      <c r="Y3" s="3">
        <f>INDEX('AEO 2022 3'!$C$49:$AJ$49,MATCH(Y$1,'AEO 2022 3'!$C$1:$AJ$1,0))/10^6*dollars_2021_2012*(1-INDEX('Tax Percentages'!$B$14:$AG$14,MATCH(Y$1,'Tax Percentages'!$B$4:$AG$4,0)))</f>
        <v>1.4623026728935541E-5</v>
      </c>
      <c r="Z3" s="3">
        <f>INDEX('AEO 2022 3'!$C$49:$AJ$49,MATCH(Z$1,'AEO 2022 3'!$C$1:$AJ$1,0))/10^6*dollars_2021_2012*(1-INDEX('Tax Percentages'!$B$14:$AG$14,MATCH(Z$1,'Tax Percentages'!$B$4:$AG$4,0)))</f>
        <v>1.4857208570078118E-5</v>
      </c>
      <c r="AA3" s="3">
        <f>INDEX('AEO 2022 3'!$C$49:$AJ$49,MATCH(AA$1,'AEO 2022 3'!$C$1:$AJ$1,0))/10^6*dollars_2021_2012*(1-INDEX('Tax Percentages'!$B$14:$AG$14,MATCH(AA$1,'Tax Percentages'!$B$4:$AG$4,0)))</f>
        <v>1.4883675391481833E-5</v>
      </c>
      <c r="AB3" s="3">
        <f>INDEX('AEO 2022 3'!$C$49:$AJ$49,MATCH(AB$1,'AEO 2022 3'!$C$1:$AJ$1,0))/10^6*dollars_2021_2012*(1-INDEX('Tax Percentages'!$B$14:$AG$14,MATCH(AB$1,'Tax Percentages'!$B$4:$AG$4,0)))</f>
        <v>1.5074878553173662E-5</v>
      </c>
      <c r="AC3" s="3">
        <f>INDEX('AEO 2022 3'!$C$49:$AJ$49,MATCH(AC$1,'AEO 2022 3'!$C$1:$AJ$1,0))/10^6*dollars_2021_2012*(1-INDEX('Tax Percentages'!$B$14:$AG$14,MATCH(AC$1,'Tax Percentages'!$B$4:$AG$4,0)))</f>
        <v>1.5096908772601954E-5</v>
      </c>
      <c r="AD3" s="3">
        <f>INDEX('AEO 2022 3'!$C$49:$AJ$49,MATCH(AD$1,'AEO 2022 3'!$C$1:$AJ$1,0))/10^6*dollars_2021_2012*(1-INDEX('Tax Percentages'!$B$14:$AG$14,MATCH(AD$1,'Tax Percentages'!$B$4:$AG$4,0)))</f>
        <v>1.5044988750841338E-5</v>
      </c>
      <c r="AE3" s="3">
        <f>INDEX('AEO 2022 3'!$C$49:$AJ$49,MATCH(AE$1,'AEO 2022 3'!$C$1:$AJ$1,0))/10^6*dollars_2021_2012*(1-INDEX('Tax Percentages'!$B$14:$AG$14,MATCH(AE$1,'Tax Percentages'!$B$4:$AG$4,0)))</f>
        <v>1.5151755573933518E-5</v>
      </c>
      <c r="AF3" s="3">
        <f>INDEX('AEO 2022 3'!$C$49:$AJ$49,MATCH(AF$1,'AEO 2022 3'!$C$1:$AJ$1,0))/10^6*dollars_2021_2012*(1-INDEX('Tax Percentages'!$B$14:$AG$14,MATCH(AF$1,'Tax Percentages'!$B$4:$AG$4,0)))</f>
        <v>1.5078414636698318E-5</v>
      </c>
    </row>
    <row r="4" spans="1:34">
      <c r="A4" s="1" t="s">
        <v>550</v>
      </c>
      <c r="B4" s="3">
        <f>$B$2/$C$2*C4</f>
        <v>1.1531770391811371E-5</v>
      </c>
      <c r="C4" s="3">
        <f>C2*(INDEX('AEO 2022 3'!$C$17:$AJ$17,MATCH(C$1,'AEO 2022 3'!$C$1:$AJ$1,0))/10^6*dollars_2020_2012*(1-INDEX('Tax Percentages'!$B$14:$AG$14,MATCH(C$1,'Tax Percentages'!$B$4:$AG$4,0))))/(INDEX('AEO 2022 3'!$C$43:$AJ$43,MATCH(C$1,'AEO 2022 3'!$C$1:$AJ$1,0))/10^6*dollars_2020_2012*(1-INDEX('Tax Percentages'!$B$14:$AG$14,MATCH(C$1,'Tax Percentages'!$B$4:$AG$4,0))))</f>
        <v>1.4897311532150081E-5</v>
      </c>
      <c r="D4" s="3">
        <f>D2*(INDEX('AEO 2022 3'!$C$17:$AJ$17,MATCH(D$1,'AEO 2022 3'!$C$1:$AJ$1,0))/10^6*dollars_2020_2012*(1-INDEX('Tax Percentages'!$B$14:$AG$14,MATCH(D$1,'Tax Percentages'!$B$4:$AG$4,0))))/(INDEX('AEO 2022 3'!$C$43:$AJ$43,MATCH(D$1,'AEO 2022 3'!$C$1:$AJ$1,0))/10^6*dollars_2020_2012*(1-INDEX('Tax Percentages'!$B$14:$AG$14,MATCH(D$1,'Tax Percentages'!$B$4:$AG$4,0))))</f>
        <v>2.2477434224824658E-5</v>
      </c>
      <c r="E4" s="3">
        <f>E2*(INDEX('AEO 2022 3'!$C$17:$AJ$17,MATCH(E$1,'AEO 2022 3'!$C$1:$AJ$1,0))/10^6*dollars_2020_2012*(1-INDEX('Tax Percentages'!$B$14:$AG$14,MATCH(E$1,'Tax Percentages'!$B$4:$AG$4,0))))/(INDEX('AEO 2022 3'!$C$43:$AJ$43,MATCH(E$1,'AEO 2022 3'!$C$1:$AJ$1,0))/10^6*dollars_2020_2012*(1-INDEX('Tax Percentages'!$B$14:$AG$14,MATCH(E$1,'Tax Percentages'!$B$4:$AG$4,0))))</f>
        <v>2.0231076892412247E-5</v>
      </c>
      <c r="F4" s="3">
        <f t="shared" si="1"/>
        <v>1.9525763869328793E-5</v>
      </c>
      <c r="G4" s="3">
        <f t="shared" si="1"/>
        <v>1.8820450846245339E-5</v>
      </c>
      <c r="H4" s="3">
        <f t="shared" si="1"/>
        <v>1.8115137823161885E-5</v>
      </c>
      <c r="I4" s="3">
        <f t="shared" si="1"/>
        <v>1.7409824800078431E-5</v>
      </c>
      <c r="J4" s="3">
        <f>INDEX('AEO 2022 3'!$C$17:$AJ$17,MATCH(J$1,'AEO 2022 3'!$C$1:$AJ$1,0))/10^6*dollars_2021_2012*(1-INDEX('Tax Percentages'!$B$14:$AG$14,MATCH(J$1,'Tax Percentages'!$B$4:$AG$4,0)))</f>
        <v>1.6704511776994984E-5</v>
      </c>
      <c r="K4" s="3">
        <f>INDEX('AEO 2022 3'!$C$17:$AJ$17,MATCH(K$1,'AEO 2022 3'!$C$1:$AJ$1,0))/10^6*dollars_2021_2012*(1-INDEX('Tax Percentages'!$B$14:$AG$14,MATCH(K$1,'Tax Percentages'!$B$4:$AG$4,0)))</f>
        <v>1.6859943828222411E-5</v>
      </c>
      <c r="L4" s="3">
        <f>INDEX('AEO 2022 3'!$C$17:$AJ$17,MATCH(L$1,'AEO 2022 3'!$C$1:$AJ$1,0))/10^6*dollars_2021_2012*(1-INDEX('Tax Percentages'!$B$14:$AG$14,MATCH(L$1,'Tax Percentages'!$B$4:$AG$4,0)))</f>
        <v>1.6860927595467896E-5</v>
      </c>
      <c r="M4" s="3">
        <f>INDEX('AEO 2022 3'!$C$17:$AJ$17,MATCH(M$1,'AEO 2022 3'!$C$1:$AJ$1,0))/10^6*dollars_2021_2012*(1-INDEX('Tax Percentages'!$B$14:$AG$14,MATCH(M$1,'Tax Percentages'!$B$4:$AG$4,0)))</f>
        <v>1.7064412289405772E-5</v>
      </c>
      <c r="N4" s="3">
        <f>INDEX('AEO 2022 3'!$C$17:$AJ$17,MATCH(N$1,'AEO 2022 3'!$C$1:$AJ$1,0))/10^6*dollars_2021_2012*(1-INDEX('Tax Percentages'!$B$14:$AG$14,MATCH(N$1,'Tax Percentages'!$B$4:$AG$4,0)))</f>
        <v>1.7286647339847321E-5</v>
      </c>
      <c r="O4" s="3">
        <f>INDEX('AEO 2022 3'!$C$17:$AJ$17,MATCH(O$1,'AEO 2022 3'!$C$1:$AJ$1,0))/10^6*dollars_2021_2012*(1-INDEX('Tax Percentages'!$B$14:$AG$14,MATCH(O$1,'Tax Percentages'!$B$4:$AG$4,0)))</f>
        <v>1.7393608406142277E-5</v>
      </c>
      <c r="P4" s="3">
        <f>INDEX('AEO 2022 3'!$C$17:$AJ$17,MATCH(P$1,'AEO 2022 3'!$C$1:$AJ$1,0))/10^6*dollars_2021_2012*(1-INDEX('Tax Percentages'!$B$14:$AG$14,MATCH(P$1,'Tax Percentages'!$B$4:$AG$4,0)))</f>
        <v>1.7398047304342377E-5</v>
      </c>
      <c r="Q4" s="3">
        <f>INDEX('AEO 2022 3'!$C$17:$AJ$17,MATCH(Q$1,'AEO 2022 3'!$C$1:$AJ$1,0))/10^6*dollars_2021_2012*(1-INDEX('Tax Percentages'!$B$14:$AG$14,MATCH(Q$1,'Tax Percentages'!$B$4:$AG$4,0)))</f>
        <v>1.7448727486043746E-5</v>
      </c>
      <c r="R4" s="3">
        <f>INDEX('AEO 2022 3'!$C$17:$AJ$17,MATCH(R$1,'AEO 2022 3'!$C$1:$AJ$1,0))/10^6*dollars_2021_2012*(1-INDEX('Tax Percentages'!$B$14:$AG$14,MATCH(R$1,'Tax Percentages'!$B$4:$AG$4,0)))</f>
        <v>1.7506116305949553E-5</v>
      </c>
      <c r="S4" s="3">
        <f>INDEX('AEO 2022 3'!$C$17:$AJ$17,MATCH(S$1,'AEO 2022 3'!$C$1:$AJ$1,0))/10^6*dollars_2021_2012*(1-INDEX('Tax Percentages'!$B$14:$AG$14,MATCH(S$1,'Tax Percentages'!$B$4:$AG$4,0)))</f>
        <v>1.7681146228185111E-5</v>
      </c>
      <c r="T4" s="3">
        <f>INDEX('AEO 2022 3'!$C$17:$AJ$17,MATCH(T$1,'AEO 2022 3'!$C$1:$AJ$1,0))/10^6*dollars_2021_2012*(1-INDEX('Tax Percentages'!$B$14:$AG$14,MATCH(T$1,'Tax Percentages'!$B$4:$AG$4,0)))</f>
        <v>1.7807810158276322E-5</v>
      </c>
      <c r="U4" s="3">
        <f>INDEX('AEO 2022 3'!$C$17:$AJ$17,MATCH(U$1,'AEO 2022 3'!$C$1:$AJ$1,0))/10^6*dollars_2021_2012*(1-INDEX('Tax Percentages'!$B$14:$AG$14,MATCH(U$1,'Tax Percentages'!$B$4:$AG$4,0)))</f>
        <v>1.7851278101568523E-5</v>
      </c>
      <c r="V4" s="3">
        <f>INDEX('AEO 2022 3'!$C$17:$AJ$17,MATCH(V$1,'AEO 2022 3'!$C$1:$AJ$1,0))/10^6*dollars_2021_2012*(1-INDEX('Tax Percentages'!$B$14:$AG$14,MATCH(V$1,'Tax Percentages'!$B$4:$AG$4,0)))</f>
        <v>1.8087948274145891E-5</v>
      </c>
      <c r="W4" s="3">
        <f>INDEX('AEO 2022 3'!$C$17:$AJ$17,MATCH(W$1,'AEO 2022 3'!$C$1:$AJ$1,0))/10^6*dollars_2021_2012*(1-INDEX('Tax Percentages'!$B$14:$AG$14,MATCH(W$1,'Tax Percentages'!$B$4:$AG$4,0)))</f>
        <v>1.827158693276486E-5</v>
      </c>
      <c r="X4" s="3">
        <f>INDEX('AEO 2022 3'!$C$17:$AJ$17,MATCH(X$1,'AEO 2022 3'!$C$1:$AJ$1,0))/10^6*dollars_2021_2012*(1-INDEX('Tax Percentages'!$B$14:$AG$14,MATCH(X$1,'Tax Percentages'!$B$4:$AG$4,0)))</f>
        <v>1.8373621727105469E-5</v>
      </c>
      <c r="Y4" s="3">
        <f>INDEX('AEO 2022 3'!$C$17:$AJ$17,MATCH(Y$1,'AEO 2022 3'!$C$1:$AJ$1,0))/10^6*dollars_2021_2012*(1-INDEX('Tax Percentages'!$B$14:$AG$14,MATCH(Y$1,'Tax Percentages'!$B$4:$AG$4,0)))</f>
        <v>1.8646848103891166E-5</v>
      </c>
      <c r="Z4" s="3">
        <f>INDEX('AEO 2022 3'!$C$17:$AJ$17,MATCH(Z$1,'AEO 2022 3'!$C$1:$AJ$1,0))/10^6*dollars_2021_2012*(1-INDEX('Tax Percentages'!$B$14:$AG$14,MATCH(Z$1,'Tax Percentages'!$B$4:$AG$4,0)))</f>
        <v>1.8911622114600116E-5</v>
      </c>
      <c r="AA4" s="3">
        <f>INDEX('AEO 2022 3'!$C$17:$AJ$17,MATCH(AA$1,'AEO 2022 3'!$C$1:$AJ$1,0))/10^6*dollars_2021_2012*(1-INDEX('Tax Percentages'!$B$14:$AG$14,MATCH(AA$1,'Tax Percentages'!$B$4:$AG$4,0)))</f>
        <v>1.8931148810539627E-5</v>
      </c>
      <c r="AB4" s="3">
        <f>INDEX('AEO 2022 3'!$C$17:$AJ$17,MATCH(AB$1,'AEO 2022 3'!$C$1:$AJ$1,0))/10^6*dollars_2021_2012*(1-INDEX('Tax Percentages'!$B$14:$AG$14,MATCH(AB$1,'Tax Percentages'!$B$4:$AG$4,0)))</f>
        <v>1.9124754700970167E-5</v>
      </c>
      <c r="AC4" s="3">
        <f>INDEX('AEO 2022 3'!$C$17:$AJ$17,MATCH(AC$1,'AEO 2022 3'!$C$1:$AJ$1,0))/10^6*dollars_2021_2012*(1-INDEX('Tax Percentages'!$B$14:$AG$14,MATCH(AC$1,'Tax Percentages'!$B$4:$AG$4,0)))</f>
        <v>1.9131190503745652E-5</v>
      </c>
      <c r="AD4" s="3">
        <f>INDEX('AEO 2022 3'!$C$17:$AJ$17,MATCH(AD$1,'AEO 2022 3'!$C$1:$AJ$1,0))/10^6*dollars_2021_2012*(1-INDEX('Tax Percentages'!$B$14:$AG$14,MATCH(AD$1,'Tax Percentages'!$B$4:$AG$4,0)))</f>
        <v>1.9079169745470645E-5</v>
      </c>
      <c r="AE4" s="3">
        <f>INDEX('AEO 2022 3'!$C$17:$AJ$17,MATCH(AE$1,'AEO 2022 3'!$C$1:$AJ$1,0))/10^6*dollars_2021_2012*(1-INDEX('Tax Percentages'!$B$14:$AG$14,MATCH(AE$1,'Tax Percentages'!$B$4:$AG$4,0)))</f>
        <v>1.917067348728629E-5</v>
      </c>
      <c r="AF4" s="3">
        <f>INDEX('AEO 2022 3'!$C$17:$AJ$17,MATCH(AF$1,'AEO 2022 3'!$C$1:$AJ$1,0))/10^6*dollars_2021_2012*(1-INDEX('Tax Percentages'!$B$14:$AG$14,MATCH(AF$1,'Tax Percentages'!$B$4:$AG$4,0)))</f>
        <v>1.9075877714681659E-5</v>
      </c>
    </row>
    <row r="5" spans="1:34">
      <c r="A5" s="1" t="s">
        <v>551</v>
      </c>
      <c r="B5" s="3">
        <f>$B$2/$C$2*C5</f>
        <v>1.157333018629553E-5</v>
      </c>
      <c r="C5" s="3">
        <f>C2*(INDEX('AEO 2022 3'!$C$23:$AJ$23,MATCH(C$1,'AEO 2022 3'!$C$1:$AJ$1,0))/10^6*dollars_2020_2012*(1-INDEX('Tax Percentages'!$B$14:$AG$14,MATCH(C$1,'Tax Percentages'!$B$4:$AG$4,0))))/(INDEX('AEO 2022 3'!$C$43:$AJ$43,MATCH(C$1,'AEO 2022 3'!$C$1:$AJ$1,0))/10^6*dollars_2020_2012*(1-INDEX('Tax Percentages'!$B$14:$AG$14,MATCH(C$1,'Tax Percentages'!$B$4:$AG$4,0))))</f>
        <v>1.4951000530855978E-5</v>
      </c>
      <c r="D5" s="3">
        <f>D2*(INDEX('AEO 2022 3'!$C$23:$AJ$23,MATCH(D$1,'AEO 2022 3'!$C$1:$AJ$1,0))/10^6*dollars_2020_2012*(1-INDEX('Tax Percentages'!$B$14:$AG$14,MATCH(D$1,'Tax Percentages'!$B$4:$AG$4,0))))/(INDEX('AEO 2022 3'!$C$43:$AJ$43,MATCH(D$1,'AEO 2022 3'!$C$1:$AJ$1,0))/10^6*dollars_2020_2012*(1-INDEX('Tax Percentages'!$B$14:$AG$14,MATCH(D$1,'Tax Percentages'!$B$4:$AG$4,0))))</f>
        <v>2.2562087731848006E-5</v>
      </c>
      <c r="E5" s="3">
        <f>E2*(INDEX('AEO 2022 3'!$C$23:$AJ$23,MATCH(E$1,'AEO 2022 3'!$C$1:$AJ$1,0))/10^6*dollars_2020_2012*(1-INDEX('Tax Percentages'!$B$14:$AG$14,MATCH(E$1,'Tax Percentages'!$B$4:$AG$4,0))))/(INDEX('AEO 2022 3'!$C$43:$AJ$43,MATCH(E$1,'AEO 2022 3'!$C$1:$AJ$1,0))/10^6*dollars_2020_2012*(1-INDEX('Tax Percentages'!$B$14:$AG$14,MATCH(E$1,'Tax Percentages'!$B$4:$AG$4,0))))</f>
        <v>1.9209870317927981E-5</v>
      </c>
      <c r="F5" s="3">
        <f t="shared" si="1"/>
        <v>1.7985860340623729E-5</v>
      </c>
      <c r="G5" s="3">
        <f t="shared" si="1"/>
        <v>1.6761850363319478E-5</v>
      </c>
      <c r="H5" s="3">
        <f t="shared" si="1"/>
        <v>1.5537840386015227E-5</v>
      </c>
      <c r="I5" s="3">
        <f t="shared" si="1"/>
        <v>1.4313830408710977E-5</v>
      </c>
      <c r="J5" s="3">
        <f>INDEX('AEO 2022 3'!$C$23:$AJ$23,MATCH(J$1,'AEO 2022 3'!$C$1:$AJ$1,0))/10^6*dollars_2021_2012*(1-INDEX('Tax Percentages'!$B$14:$AG$14,MATCH(J$1,'Tax Percentages'!$B$4:$AG$4,0)))</f>
        <v>1.3089820431406731E-5</v>
      </c>
      <c r="K5" s="3">
        <f>INDEX('AEO 2022 3'!$C$23:$AJ$23,MATCH(K$1,'AEO 2022 3'!$C$1:$AJ$1,0))/10^6*dollars_2021_2012*(1-INDEX('Tax Percentages'!$B$14:$AG$14,MATCH(K$1,'Tax Percentages'!$B$4:$AG$4,0)))</f>
        <v>1.3225038665507753E-5</v>
      </c>
      <c r="L5" s="3">
        <f>INDEX('AEO 2022 3'!$C$23:$AJ$23,MATCH(L$1,'AEO 2022 3'!$C$1:$AJ$1,0))/10^6*dollars_2021_2012*(1-INDEX('Tax Percentages'!$B$14:$AG$14,MATCH(L$1,'Tax Percentages'!$B$4:$AG$4,0)))</f>
        <v>1.323408367549877E-5</v>
      </c>
      <c r="M5" s="3">
        <f>INDEX('AEO 2022 3'!$C$23:$AJ$23,MATCH(M$1,'AEO 2022 3'!$C$1:$AJ$1,0))/10^6*dollars_2021_2012*(1-INDEX('Tax Percentages'!$B$14:$AG$14,MATCH(M$1,'Tax Percentages'!$B$4:$AG$4,0)))</f>
        <v>1.3419576008241145E-5</v>
      </c>
      <c r="N5" s="3">
        <f>INDEX('AEO 2022 3'!$C$23:$AJ$23,MATCH(N$1,'AEO 2022 3'!$C$1:$AJ$1,0))/10^6*dollars_2021_2012*(1-INDEX('Tax Percentages'!$B$14:$AG$14,MATCH(N$1,'Tax Percentages'!$B$4:$AG$4,0)))</f>
        <v>1.3836129415316675E-5</v>
      </c>
      <c r="O5" s="3">
        <f>INDEX('AEO 2022 3'!$C$23:$AJ$23,MATCH(O$1,'AEO 2022 3'!$C$1:$AJ$1,0))/10^6*dollars_2021_2012*(1-INDEX('Tax Percentages'!$B$14:$AG$14,MATCH(O$1,'Tax Percentages'!$B$4:$AG$4,0)))</f>
        <v>1.3927564298244553E-5</v>
      </c>
      <c r="P5" s="3">
        <f>INDEX('AEO 2022 3'!$C$23:$AJ$23,MATCH(P$1,'AEO 2022 3'!$C$1:$AJ$1,0))/10^6*dollars_2021_2012*(1-INDEX('Tax Percentages'!$B$14:$AG$14,MATCH(P$1,'Tax Percentages'!$B$4:$AG$4,0)))</f>
        <v>1.3931665667576708E-5</v>
      </c>
      <c r="Q5" s="3">
        <f>INDEX('AEO 2022 3'!$C$23:$AJ$23,MATCH(Q$1,'AEO 2022 3'!$C$1:$AJ$1,0))/10^6*dollars_2021_2012*(1-INDEX('Tax Percentages'!$B$14:$AG$14,MATCH(Q$1,'Tax Percentages'!$B$4:$AG$4,0)))</f>
        <v>1.4005742406181702E-5</v>
      </c>
      <c r="R5" s="3">
        <f>INDEX('AEO 2022 3'!$C$23:$AJ$23,MATCH(R$1,'AEO 2022 3'!$C$1:$AJ$1,0))/10^6*dollars_2021_2012*(1-INDEX('Tax Percentages'!$B$14:$AG$14,MATCH(R$1,'Tax Percentages'!$B$4:$AG$4,0)))</f>
        <v>1.4052684983786637E-5</v>
      </c>
      <c r="S5" s="3">
        <f>INDEX('AEO 2022 3'!$C$23:$AJ$23,MATCH(S$1,'AEO 2022 3'!$C$1:$AJ$1,0))/10^6*dollars_2021_2012*(1-INDEX('Tax Percentages'!$B$14:$AG$14,MATCH(S$1,'Tax Percentages'!$B$4:$AG$4,0)))</f>
        <v>1.4217889837366068E-5</v>
      </c>
      <c r="T5" s="3">
        <f>INDEX('AEO 2022 3'!$C$23:$AJ$23,MATCH(T$1,'AEO 2022 3'!$C$1:$AJ$1,0))/10^6*dollars_2021_2012*(1-INDEX('Tax Percentages'!$B$14:$AG$14,MATCH(T$1,'Tax Percentages'!$B$4:$AG$4,0)))</f>
        <v>1.4336089654343128E-5</v>
      </c>
      <c r="U5" s="3">
        <f>INDEX('AEO 2022 3'!$C$23:$AJ$23,MATCH(U$1,'AEO 2022 3'!$C$1:$AJ$1,0))/10^6*dollars_2021_2012*(1-INDEX('Tax Percentages'!$B$14:$AG$14,MATCH(U$1,'Tax Percentages'!$B$4:$AG$4,0)))</f>
        <v>1.436993914250991E-5</v>
      </c>
      <c r="V5" s="3">
        <f>INDEX('AEO 2022 3'!$C$23:$AJ$23,MATCH(V$1,'AEO 2022 3'!$C$1:$AJ$1,0))/10^6*dollars_2021_2012*(1-INDEX('Tax Percentages'!$B$14:$AG$14,MATCH(V$1,'Tax Percentages'!$B$4:$AG$4,0)))</f>
        <v>1.4600760588453976E-5</v>
      </c>
      <c r="W5" s="3">
        <f>INDEX('AEO 2022 3'!$C$23:$AJ$23,MATCH(W$1,'AEO 2022 3'!$C$1:$AJ$1,0))/10^6*dollars_2021_2012*(1-INDEX('Tax Percentages'!$B$14:$AG$14,MATCH(W$1,'Tax Percentages'!$B$4:$AG$4,0)))</f>
        <v>1.4771800809506174E-5</v>
      </c>
      <c r="X5" s="3">
        <f>INDEX('AEO 2022 3'!$C$23:$AJ$23,MATCH(X$1,'AEO 2022 3'!$C$1:$AJ$1,0))/10^6*dollars_2021_2012*(1-INDEX('Tax Percentages'!$B$14:$AG$14,MATCH(X$1,'Tax Percentages'!$B$4:$AG$4,0)))</f>
        <v>1.4865856297803542E-5</v>
      </c>
      <c r="Y5" s="3">
        <f>INDEX('AEO 2022 3'!$C$23:$AJ$23,MATCH(Y$1,'AEO 2022 3'!$C$1:$AJ$1,0))/10^6*dollars_2021_2012*(1-INDEX('Tax Percentages'!$B$14:$AG$14,MATCH(Y$1,'Tax Percentages'!$B$4:$AG$4,0)))</f>
        <v>1.5119758481024277E-5</v>
      </c>
      <c r="Z5" s="3">
        <f>INDEX('AEO 2022 3'!$C$23:$AJ$23,MATCH(Z$1,'AEO 2022 3'!$C$1:$AJ$1,0))/10^6*dollars_2021_2012*(1-INDEX('Tax Percentages'!$B$14:$AG$14,MATCH(Z$1,'Tax Percentages'!$B$4:$AG$4,0)))</f>
        <v>1.537033540802006E-5</v>
      </c>
      <c r="AA5" s="3">
        <f>INDEX('AEO 2022 3'!$C$23:$AJ$23,MATCH(AA$1,'AEO 2022 3'!$C$1:$AJ$1,0))/10^6*dollars_2021_2012*(1-INDEX('Tax Percentages'!$B$14:$AG$14,MATCH(AA$1,'Tax Percentages'!$B$4:$AG$4,0)))</f>
        <v>1.5392624447651269E-5</v>
      </c>
      <c r="AB5" s="3">
        <f>INDEX('AEO 2022 3'!$C$23:$AJ$23,MATCH(AB$1,'AEO 2022 3'!$C$1:$AJ$1,0))/10^6*dollars_2021_2012*(1-INDEX('Tax Percentages'!$B$14:$AG$14,MATCH(AB$1,'Tax Percentages'!$B$4:$AG$4,0)))</f>
        <v>1.557673224698916E-5</v>
      </c>
      <c r="AC5" s="3">
        <f>INDEX('AEO 2022 3'!$C$23:$AJ$23,MATCH(AC$1,'AEO 2022 3'!$C$1:$AJ$1,0))/10^6*dollars_2021_2012*(1-INDEX('Tax Percentages'!$B$14:$AG$14,MATCH(AC$1,'Tax Percentages'!$B$4:$AG$4,0)))</f>
        <v>1.5582851099116647E-5</v>
      </c>
      <c r="AD5" s="3">
        <f>INDEX('AEO 2022 3'!$C$23:$AJ$23,MATCH(AD$1,'AEO 2022 3'!$C$1:$AJ$1,0))/10^6*dollars_2021_2012*(1-INDEX('Tax Percentages'!$B$14:$AG$14,MATCH(AD$1,'Tax Percentages'!$B$4:$AG$4,0)))</f>
        <v>1.5529157090948004E-5</v>
      </c>
      <c r="AE5" s="3">
        <f>INDEX('AEO 2022 3'!$C$23:$AJ$23,MATCH(AE$1,'AEO 2022 3'!$C$1:$AJ$1,0))/10^6*dollars_2021_2012*(1-INDEX('Tax Percentages'!$B$14:$AG$14,MATCH(AE$1,'Tax Percentages'!$B$4:$AG$4,0)))</f>
        <v>1.5616597989215851E-5</v>
      </c>
      <c r="AF5" s="3">
        <f>INDEX('AEO 2022 3'!$C$23:$AJ$23,MATCH(AF$1,'AEO 2022 3'!$C$1:$AJ$1,0))/10^6*dollars_2021_2012*(1-INDEX('Tax Percentages'!$B$14:$AG$14,MATCH(AF$1,'Tax Percentages'!$B$4:$AG$4,0)))</f>
        <v>1.5525349045382571E-5</v>
      </c>
    </row>
    <row r="6" spans="1:34">
      <c r="A6" s="1" t="s">
        <v>552</v>
      </c>
      <c r="B6" s="3">
        <f>$B$2/$C$2*C6</f>
        <v>1.1535779630984749E-5</v>
      </c>
      <c r="C6" s="3">
        <f>C2*(INDEX('AEO 2022 3'!$C$30:$AJ$30,MATCH(C$1,'AEO 2022 3'!$C$1:$AJ$1,0))/10^6*dollars_2020_2012*(1-INDEX('Tax Percentages'!$B$14:$AG$14,MATCH(C$1,'Tax Percentages'!$B$4:$AG$4,0))))/(INDEX('AEO 2022 3'!$C$43:$AJ$43,MATCH(C$1,'AEO 2022 3'!$C$1:$AJ$1,0))/10^6*dollars_2020_2012*(1-INDEX('Tax Percentages'!$B$14:$AG$14,MATCH(C$1,'Tax Percentages'!$B$4:$AG$4,0))))</f>
        <v>1.490249086567333E-5</v>
      </c>
      <c r="D6" s="3">
        <f>D2*(INDEX('AEO 2022 3'!$C$30:$AJ$30,MATCH(D$1,'AEO 2022 3'!$C$1:$AJ$1,0))/10^6*dollars_2020_2012*(1-INDEX('Tax Percentages'!$B$14:$AG$14,MATCH(D$1,'Tax Percentages'!$B$4:$AG$4,0))))/(INDEX('AEO 2022 3'!$C$43:$AJ$43,MATCH(D$1,'AEO 2022 3'!$C$1:$AJ$1,0))/10^6*dollars_2020_2012*(1-INDEX('Tax Percentages'!$B$14:$AG$14,MATCH(D$1,'Tax Percentages'!$B$4:$AG$4,0))))</f>
        <v>2.2481468690862285E-5</v>
      </c>
      <c r="E6" s="3">
        <f>E2*(INDEX('AEO 2022 3'!$C$30:$AJ$30,MATCH(E$1,'AEO 2022 3'!$C$1:$AJ$1,0))/10^6*dollars_2020_2012*(1-INDEX('Tax Percentages'!$B$14:$AG$14,MATCH(E$1,'Tax Percentages'!$B$4:$AG$4,0))))/(INDEX('AEO 2022 3'!$C$43:$AJ$43,MATCH(E$1,'AEO 2022 3'!$C$1:$AJ$1,0))/10^6*dollars_2020_2012*(1-INDEX('Tax Percentages'!$B$14:$AG$14,MATCH(E$1,'Tax Percentages'!$B$4:$AG$4,0))))</f>
        <v>1.9209956906800534E-5</v>
      </c>
      <c r="F6" s="3">
        <f t="shared" si="1"/>
        <v>1.7976570855738275E-5</v>
      </c>
      <c r="G6" s="3">
        <f t="shared" si="1"/>
        <v>1.6743184804676017E-5</v>
      </c>
      <c r="H6" s="3">
        <f t="shared" si="1"/>
        <v>1.5509798753613758E-5</v>
      </c>
      <c r="I6" s="3">
        <f t="shared" si="1"/>
        <v>1.4276412702551501E-5</v>
      </c>
      <c r="J6" s="3">
        <f>INDEX('AEO 2022 3'!$C$30:$AJ$30,MATCH(J$1,'AEO 2022 3'!$C$1:$AJ$1,0))/10^6*dollars_2021_2012*(1-INDEX('Tax Percentages'!$B$14:$AG$14,MATCH(J$1,'Tax Percentages'!$B$4:$AG$4,0)))</f>
        <v>1.3043026651489245E-5</v>
      </c>
      <c r="K6" s="3">
        <f>INDEX('AEO 2022 3'!$C$30:$AJ$30,MATCH(K$1,'AEO 2022 3'!$C$1:$AJ$1,0))/10^6*dollars_2021_2012*(1-INDEX('Tax Percentages'!$B$14:$AG$14,MATCH(K$1,'Tax Percentages'!$B$4:$AG$4,0)))</f>
        <v>1.3186511487430695E-5</v>
      </c>
      <c r="L6" s="3">
        <f>INDEX('AEO 2022 3'!$C$30:$AJ$30,MATCH(L$1,'AEO 2022 3'!$C$1:$AJ$1,0))/10^6*dollars_2021_2012*(1-INDEX('Tax Percentages'!$B$14:$AG$14,MATCH(L$1,'Tax Percentages'!$B$4:$AG$4,0)))</f>
        <v>1.3206455253532172E-5</v>
      </c>
      <c r="M6" s="3">
        <f>INDEX('AEO 2022 3'!$C$30:$AJ$30,MATCH(M$1,'AEO 2022 3'!$C$1:$AJ$1,0))/10^6*dollars_2021_2012*(1-INDEX('Tax Percentages'!$B$14:$AG$14,MATCH(M$1,'Tax Percentages'!$B$4:$AG$4,0)))</f>
        <v>1.3392584212778463E-5</v>
      </c>
      <c r="N6" s="3">
        <f>INDEX('AEO 2022 3'!$C$30:$AJ$30,MATCH(N$1,'AEO 2022 3'!$C$1:$AJ$1,0))/10^6*dollars_2021_2012*(1-INDEX('Tax Percentages'!$B$14:$AG$14,MATCH(N$1,'Tax Percentages'!$B$4:$AG$4,0)))</f>
        <v>1.3593899881299092E-5</v>
      </c>
      <c r="O6" s="3">
        <f>INDEX('AEO 2022 3'!$C$30:$AJ$30,MATCH(O$1,'AEO 2022 3'!$C$1:$AJ$1,0))/10^6*dollars_2021_2012*(1-INDEX('Tax Percentages'!$B$14:$AG$14,MATCH(O$1,'Tax Percentages'!$B$4:$AG$4,0)))</f>
        <v>1.3697363407695786E-5</v>
      </c>
      <c r="P6" s="3">
        <f>INDEX('AEO 2022 3'!$C$30:$AJ$30,MATCH(P$1,'AEO 2022 3'!$C$1:$AJ$1,0))/10^6*dollars_2021_2012*(1-INDEX('Tax Percentages'!$B$14:$AG$14,MATCH(P$1,'Tax Percentages'!$B$4:$AG$4,0)))</f>
        <v>1.3703921748003554E-5</v>
      </c>
      <c r="Q6" s="3">
        <f>INDEX('AEO 2022 3'!$C$30:$AJ$30,MATCH(Q$1,'AEO 2022 3'!$C$1:$AJ$1,0))/10^6*dollars_2021_2012*(1-INDEX('Tax Percentages'!$B$14:$AG$14,MATCH(Q$1,'Tax Percentages'!$B$4:$AG$4,0)))</f>
        <v>1.3752063954100201E-5</v>
      </c>
      <c r="R6" s="3">
        <f>INDEX('AEO 2022 3'!$C$30:$AJ$30,MATCH(R$1,'AEO 2022 3'!$C$1:$AJ$1,0))/10^6*dollars_2021_2012*(1-INDEX('Tax Percentages'!$B$14:$AG$14,MATCH(R$1,'Tax Percentages'!$B$4:$AG$4,0)))</f>
        <v>1.3800732107444544E-5</v>
      </c>
      <c r="S6" s="3">
        <f>INDEX('AEO 2022 3'!$C$30:$AJ$30,MATCH(S$1,'AEO 2022 3'!$C$1:$AJ$1,0))/10^6*dollars_2021_2012*(1-INDEX('Tax Percentages'!$B$14:$AG$14,MATCH(S$1,'Tax Percentages'!$B$4:$AG$4,0)))</f>
        <v>1.3965955027367221E-5</v>
      </c>
      <c r="T6" s="3">
        <f>INDEX('AEO 2022 3'!$C$30:$AJ$30,MATCH(T$1,'AEO 2022 3'!$C$1:$AJ$1,0))/10^6*dollars_2021_2012*(1-INDEX('Tax Percentages'!$B$14:$AG$14,MATCH(T$1,'Tax Percentages'!$B$4:$AG$4,0)))</f>
        <v>1.4085564276440698E-5</v>
      </c>
      <c r="U6" s="3">
        <f>INDEX('AEO 2022 3'!$C$30:$AJ$30,MATCH(U$1,'AEO 2022 3'!$C$1:$AJ$1,0))/10^6*dollars_2021_2012*(1-INDEX('Tax Percentages'!$B$14:$AG$14,MATCH(U$1,'Tax Percentages'!$B$4:$AG$4,0)))</f>
        <v>1.4123356035389051E-5</v>
      </c>
      <c r="V6" s="3">
        <f>INDEX('AEO 2022 3'!$C$30:$AJ$30,MATCH(V$1,'AEO 2022 3'!$C$1:$AJ$1,0))/10^6*dollars_2021_2012*(1-INDEX('Tax Percentages'!$B$14:$AG$14,MATCH(V$1,'Tax Percentages'!$B$4:$AG$4,0)))</f>
        <v>1.4361982976027103E-5</v>
      </c>
      <c r="W6" s="3">
        <f>INDEX('AEO 2022 3'!$C$30:$AJ$30,MATCH(W$1,'AEO 2022 3'!$C$1:$AJ$1,0))/10^6*dollars_2021_2012*(1-INDEX('Tax Percentages'!$B$14:$AG$14,MATCH(W$1,'Tax Percentages'!$B$4:$AG$4,0)))</f>
        <v>1.4536916508833732E-5</v>
      </c>
      <c r="X6" s="3">
        <f>INDEX('AEO 2022 3'!$C$30:$AJ$30,MATCH(X$1,'AEO 2022 3'!$C$1:$AJ$1,0))/10^6*dollars_2021_2012*(1-INDEX('Tax Percentages'!$B$14:$AG$14,MATCH(X$1,'Tax Percentages'!$B$4:$AG$4,0)))</f>
        <v>1.4634781636648073E-5</v>
      </c>
      <c r="Y6" s="3">
        <f>INDEX('AEO 2022 3'!$C$30:$AJ$30,MATCH(Y$1,'AEO 2022 3'!$C$1:$AJ$1,0))/10^6*dollars_2021_2012*(1-INDEX('Tax Percentages'!$B$14:$AG$14,MATCH(Y$1,'Tax Percentages'!$B$4:$AG$4,0)))</f>
        <v>1.4891640016117003E-5</v>
      </c>
      <c r="Z6" s="3">
        <f>INDEX('AEO 2022 3'!$C$30:$AJ$30,MATCH(Z$1,'AEO 2022 3'!$C$1:$AJ$1,0))/10^6*dollars_2021_2012*(1-INDEX('Tax Percentages'!$B$14:$AG$14,MATCH(Z$1,'Tax Percentages'!$B$4:$AG$4,0)))</f>
        <v>1.5142044637598637E-5</v>
      </c>
      <c r="AA6" s="3">
        <f>INDEX('AEO 2022 3'!$C$30:$AJ$30,MATCH(AA$1,'AEO 2022 3'!$C$1:$AJ$1,0))/10^6*dollars_2021_2012*(1-INDEX('Tax Percentages'!$B$14:$AG$14,MATCH(AA$1,'Tax Percentages'!$B$4:$AG$4,0)))</f>
        <v>1.5171792106921197E-5</v>
      </c>
      <c r="AB6" s="3">
        <f>INDEX('AEO 2022 3'!$C$30:$AJ$30,MATCH(AB$1,'AEO 2022 3'!$C$1:$AJ$1,0))/10^6*dollars_2021_2012*(1-INDEX('Tax Percentages'!$B$14:$AG$14,MATCH(AB$1,'Tax Percentages'!$B$4:$AG$4,0)))</f>
        <v>1.5360502023588355E-5</v>
      </c>
      <c r="AC6" s="3">
        <f>INDEX('AEO 2022 3'!$C$30:$AJ$30,MATCH(AC$1,'AEO 2022 3'!$C$1:$AJ$1,0))/10^6*dollars_2021_2012*(1-INDEX('Tax Percentages'!$B$14:$AG$14,MATCH(AC$1,'Tax Percentages'!$B$4:$AG$4,0)))</f>
        <v>1.5372557376634577E-5</v>
      </c>
      <c r="AD6" s="3">
        <f>INDEX('AEO 2022 3'!$C$30:$AJ$30,MATCH(AD$1,'AEO 2022 3'!$C$1:$AJ$1,0))/10^6*dollars_2021_2012*(1-INDEX('Tax Percentages'!$B$14:$AG$14,MATCH(AD$1,'Tax Percentages'!$B$4:$AG$4,0)))</f>
        <v>1.5323317540137206E-5</v>
      </c>
      <c r="AE6" s="3">
        <f>INDEX('AEO 2022 3'!$C$30:$AJ$30,MATCH(AE$1,'AEO 2022 3'!$C$1:$AJ$1,0))/10^6*dollars_2021_2012*(1-INDEX('Tax Percentages'!$B$14:$AG$14,MATCH(AE$1,'Tax Percentages'!$B$4:$AG$4,0)))</f>
        <v>1.5415188907031996E-5</v>
      </c>
      <c r="AF6" s="3">
        <f>INDEX('AEO 2022 3'!$C$30:$AJ$30,MATCH(AF$1,'AEO 2022 3'!$C$1:$AJ$1,0))/10^6*dollars_2021_2012*(1-INDEX('Tax Percentages'!$B$14:$AG$14,MATCH(AF$1,'Tax Percentages'!$B$4:$AG$4,0)))</f>
        <v>1.5329680353824668E-5</v>
      </c>
    </row>
    <row r="7" spans="1:34">
      <c r="A7" s="1" t="s">
        <v>553</v>
      </c>
      <c r="B7">
        <f t="shared" ref="B7" si="2">B3</f>
        <v>1.1534237452741868E-5</v>
      </c>
      <c r="C7">
        <f t="shared" ref="C7:E7" si="3">C3</f>
        <v>1.4900498603519151E-5</v>
      </c>
      <c r="D7">
        <f t="shared" si="3"/>
        <v>2.2472518715332712E-5</v>
      </c>
      <c r="E7">
        <f t="shared" si="3"/>
        <v>1.8968586659826467E-5</v>
      </c>
      <c r="F7" s="3">
        <f t="shared" si="1"/>
        <v>1.7739693928607814E-5</v>
      </c>
      <c r="G7" s="3">
        <f t="shared" si="1"/>
        <v>1.651080119738916E-5</v>
      </c>
      <c r="H7" s="3">
        <f t="shared" si="1"/>
        <v>1.5281908466170507E-5</v>
      </c>
      <c r="I7" s="3">
        <f t="shared" si="1"/>
        <v>1.4053015734951854E-5</v>
      </c>
      <c r="J7">
        <f t="shared" ref="J7:AF7" si="4">J3</f>
        <v>1.28241230037332E-5</v>
      </c>
      <c r="K7">
        <f t="shared" si="4"/>
        <v>1.2964490933621368E-5</v>
      </c>
      <c r="L7">
        <f t="shared" si="4"/>
        <v>1.2982464353306761E-5</v>
      </c>
      <c r="M7">
        <f t="shared" si="4"/>
        <v>1.3091379300783104E-5</v>
      </c>
      <c r="N7">
        <f t="shared" si="4"/>
        <v>1.333774531165681E-5</v>
      </c>
      <c r="O7">
        <f t="shared" si="4"/>
        <v>1.3406820015790751E-5</v>
      </c>
      <c r="P7">
        <f t="shared" si="4"/>
        <v>1.3466909673745359E-5</v>
      </c>
      <c r="Q7">
        <f t="shared" si="4"/>
        <v>1.3502277343603528E-5</v>
      </c>
      <c r="R7">
        <f t="shared" si="4"/>
        <v>1.3564483229962646E-5</v>
      </c>
      <c r="S7">
        <f t="shared" si="4"/>
        <v>1.3748405262333745E-5</v>
      </c>
      <c r="T7">
        <f t="shared" si="4"/>
        <v>1.3842593670663392E-5</v>
      </c>
      <c r="U7">
        <f t="shared" si="4"/>
        <v>1.3878647832482796E-5</v>
      </c>
      <c r="V7">
        <f t="shared" si="4"/>
        <v>1.4123145042388775E-5</v>
      </c>
      <c r="W7">
        <f t="shared" si="4"/>
        <v>1.4292120741845211E-5</v>
      </c>
      <c r="X7">
        <f t="shared" si="4"/>
        <v>1.4369826692170556E-5</v>
      </c>
      <c r="Y7">
        <f t="shared" si="4"/>
        <v>1.4623026728935541E-5</v>
      </c>
      <c r="Z7">
        <f t="shared" si="4"/>
        <v>1.4857208570078118E-5</v>
      </c>
      <c r="AA7">
        <f t="shared" si="4"/>
        <v>1.4883675391481833E-5</v>
      </c>
      <c r="AB7">
        <f t="shared" si="4"/>
        <v>1.5074878553173662E-5</v>
      </c>
      <c r="AC7">
        <f t="shared" si="4"/>
        <v>1.5096908772601954E-5</v>
      </c>
      <c r="AD7">
        <f t="shared" si="4"/>
        <v>1.5044988750841338E-5</v>
      </c>
      <c r="AE7">
        <f t="shared" si="4"/>
        <v>1.5151755573933518E-5</v>
      </c>
      <c r="AF7">
        <f t="shared" si="4"/>
        <v>1.5078414636698318E-5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AF9" si="5">B6</f>
        <v>1.1535779630984749E-5</v>
      </c>
      <c r="C9">
        <f t="shared" si="5"/>
        <v>1.490249086567333E-5</v>
      </c>
      <c r="D9">
        <f t="shared" si="5"/>
        <v>2.2481468690862285E-5</v>
      </c>
      <c r="E9">
        <f t="shared" si="5"/>
        <v>1.9209956906800534E-5</v>
      </c>
      <c r="F9">
        <f t="shared" si="5"/>
        <v>1.7976570855738275E-5</v>
      </c>
      <c r="G9">
        <f t="shared" si="5"/>
        <v>1.6743184804676017E-5</v>
      </c>
      <c r="H9">
        <f t="shared" si="5"/>
        <v>1.5509798753613758E-5</v>
      </c>
      <c r="I9">
        <f t="shared" si="5"/>
        <v>1.4276412702551501E-5</v>
      </c>
      <c r="J9">
        <f t="shared" si="5"/>
        <v>1.3043026651489245E-5</v>
      </c>
      <c r="K9">
        <f t="shared" si="5"/>
        <v>1.3186511487430695E-5</v>
      </c>
      <c r="L9">
        <f t="shared" si="5"/>
        <v>1.3206455253532172E-5</v>
      </c>
      <c r="M9">
        <f t="shared" si="5"/>
        <v>1.3392584212778463E-5</v>
      </c>
      <c r="N9">
        <f t="shared" si="5"/>
        <v>1.3593899881299092E-5</v>
      </c>
      <c r="O9">
        <f t="shared" si="5"/>
        <v>1.3697363407695786E-5</v>
      </c>
      <c r="P9">
        <f t="shared" si="5"/>
        <v>1.3703921748003554E-5</v>
      </c>
      <c r="Q9">
        <f t="shared" si="5"/>
        <v>1.3752063954100201E-5</v>
      </c>
      <c r="R9">
        <f t="shared" si="5"/>
        <v>1.3800732107444544E-5</v>
      </c>
      <c r="S9">
        <f t="shared" si="5"/>
        <v>1.3965955027367221E-5</v>
      </c>
      <c r="T9">
        <f t="shared" si="5"/>
        <v>1.4085564276440698E-5</v>
      </c>
      <c r="U9">
        <f t="shared" si="5"/>
        <v>1.4123356035389051E-5</v>
      </c>
      <c r="V9">
        <f t="shared" si="5"/>
        <v>1.4361982976027103E-5</v>
      </c>
      <c r="W9">
        <f t="shared" si="5"/>
        <v>1.4536916508833732E-5</v>
      </c>
      <c r="X9">
        <f t="shared" si="5"/>
        <v>1.4634781636648073E-5</v>
      </c>
      <c r="Y9">
        <f t="shared" si="5"/>
        <v>1.4891640016117003E-5</v>
      </c>
      <c r="Z9">
        <f t="shared" si="5"/>
        <v>1.5142044637598637E-5</v>
      </c>
      <c r="AA9">
        <f t="shared" si="5"/>
        <v>1.5171792106921197E-5</v>
      </c>
      <c r="AB9">
        <f t="shared" si="5"/>
        <v>1.5360502023588355E-5</v>
      </c>
      <c r="AC9">
        <f t="shared" si="5"/>
        <v>1.5372557376634577E-5</v>
      </c>
      <c r="AD9">
        <f t="shared" si="5"/>
        <v>1.5323317540137206E-5</v>
      </c>
      <c r="AE9">
        <f t="shared" si="5"/>
        <v>1.5415188907031996E-5</v>
      </c>
      <c r="AF9">
        <f t="shared" si="5"/>
        <v>1.5329680353824668E-5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2060"/>
  </sheetPr>
  <dimension ref="A1:AH9"/>
  <sheetViews>
    <sheetView workbookViewId="0">
      <selection activeCell="B2" sqref="B2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INDEX('AEO 2021 3'!$C$40:$AJ$40,MATCH(B$1,'AEO 2021 3'!$C$1:$AJ$1,0))/10^6*dollars_2020_2012*(1-INDEX('Tax Percentages'!$B$15:$AG$15,MATCH(B$1,'Tax Percentages'!$B$4:$AG$4,0)))</f>
        <v>1.4694319178160698E-5</v>
      </c>
      <c r="C2" s="3">
        <f>INDEX('AEO 2022 3'!$C$40:$AJ$40,MATCH(C$1,'AEO 2022 3'!$C$1:$AJ$1,0))/10^6*dollars_2021_2012*(1-INDEX('Tax Percentages'!$B$15:$AG$15,MATCH(C$1,'Tax Percentages'!$B$4:$AG$4,0)))</f>
        <v>1.718528058414327E-5</v>
      </c>
      <c r="D2" s="3">
        <f>INDEX('AEO 2022 3'!$C$40:$AJ$40,MATCH(D$1,'AEO 2022 3'!$C$1:$AJ$1,0))/10^6*dollars_2021_2012*(1-INDEX('Tax Percentages'!$B$15:$AG$15,MATCH(D$1,'Tax Percentages'!$B$4:$AG$4,0)))</f>
        <v>1.6952056612935344E-5</v>
      </c>
      <c r="E2" s="3">
        <f>INDEX('AEO 2022 3'!$C$40:$AJ$40,MATCH(E$1,'AEO 2022 3'!$C$1:$AJ$1,0))/10^6*dollars_2021_2012*(1-INDEX('Tax Percentages'!$B$15:$AG$15,MATCH(E$1,'Tax Percentages'!$B$4:$AG$4,0)))</f>
        <v>1.6037573470306008E-5</v>
      </c>
      <c r="F2" s="3">
        <f>INDEX('AEO 2022 3'!$C$40:$AJ$40,MATCH(F$1,'AEO 2022 3'!$C$1:$AJ$1,0))/10^6*dollars_2021_2012*(1-INDEX('Tax Percentages'!$B$15:$AG$15,MATCH(F$1,'Tax Percentages'!$B$4:$AG$4,0)))</f>
        <v>1.5875781435714652E-5</v>
      </c>
      <c r="G2" s="3">
        <f>INDEX('AEO 2022 3'!$C$40:$AJ$40,MATCH(G$1,'AEO 2022 3'!$C$1:$AJ$1,0))/10^6*dollars_2021_2012*(1-INDEX('Tax Percentages'!$B$15:$AG$15,MATCH(G$1,'Tax Percentages'!$B$4:$AG$4,0)))</f>
        <v>1.5740602641592409E-5</v>
      </c>
      <c r="H2" s="3">
        <f>INDEX('AEO 2022 3'!$C$40:$AJ$40,MATCH(H$1,'AEO 2022 3'!$C$1:$AJ$1,0))/10^6*dollars_2021_2012*(1-INDEX('Tax Percentages'!$B$15:$AG$15,MATCH(H$1,'Tax Percentages'!$B$4:$AG$4,0)))</f>
        <v>1.5868177322816252E-5</v>
      </c>
      <c r="I2" s="3">
        <f>INDEX('AEO 2022 3'!$C$40:$AJ$40,MATCH(I$1,'AEO 2022 3'!$C$1:$AJ$1,0))/10^6*dollars_2021_2012*(1-INDEX('Tax Percentages'!$B$15:$AG$15,MATCH(I$1,'Tax Percentages'!$B$4:$AG$4,0)))</f>
        <v>1.6205918950371573E-5</v>
      </c>
      <c r="J2" s="3">
        <f>INDEX('AEO 2022 3'!$C$40:$AJ$40,MATCH(J$1,'AEO 2022 3'!$C$1:$AJ$1,0))/10^6*dollars_2021_2012*(1-INDEX('Tax Percentages'!$B$15:$AG$15,MATCH(J$1,'Tax Percentages'!$B$4:$AG$4,0)))</f>
        <v>1.6479764469314057E-5</v>
      </c>
      <c r="K2" s="3">
        <f>INDEX('AEO 2022 3'!$C$40:$AJ$40,MATCH(K$1,'AEO 2022 3'!$C$1:$AJ$1,0))/10^6*dollars_2021_2012*(1-INDEX('Tax Percentages'!$B$15:$AG$15,MATCH(K$1,'Tax Percentages'!$B$4:$AG$4,0)))</f>
        <v>1.6700493679340632E-5</v>
      </c>
      <c r="L2" s="3">
        <f>INDEX('AEO 2022 3'!$C$40:$AJ$40,MATCH(L$1,'AEO 2022 3'!$C$1:$AJ$1,0))/10^6*dollars_2021_2012*(1-INDEX('Tax Percentages'!$B$15:$AG$15,MATCH(L$1,'Tax Percentages'!$B$4:$AG$4,0)))</f>
        <v>1.7123623578332568E-5</v>
      </c>
      <c r="M2" s="3">
        <f>INDEX('AEO 2022 3'!$C$40:$AJ$40,MATCH(M$1,'AEO 2022 3'!$C$1:$AJ$1,0))/10^6*dollars_2021_2012*(1-INDEX('Tax Percentages'!$B$15:$AG$15,MATCH(M$1,'Tax Percentages'!$B$4:$AG$4,0)))</f>
        <v>1.7244850117249467E-5</v>
      </c>
      <c r="N2" s="3">
        <f>INDEX('AEO 2022 3'!$C$40:$AJ$40,MATCH(N$1,'AEO 2022 3'!$C$1:$AJ$1,0))/10^6*dollars_2021_2012*(1-INDEX('Tax Percentages'!$B$15:$AG$15,MATCH(N$1,'Tax Percentages'!$B$4:$AG$4,0)))</f>
        <v>1.8151662955679628E-5</v>
      </c>
      <c r="O2" s="3">
        <f>INDEX('AEO 2022 3'!$C$40:$AJ$40,MATCH(O$1,'AEO 2022 3'!$C$1:$AJ$1,0))/10^6*dollars_2021_2012*(1-INDEX('Tax Percentages'!$B$15:$AG$15,MATCH(O$1,'Tax Percentages'!$B$4:$AG$4,0)))</f>
        <v>1.8385882221215746E-5</v>
      </c>
      <c r="P2" s="3">
        <f>INDEX('AEO 2022 3'!$C$40:$AJ$40,MATCH(P$1,'AEO 2022 3'!$C$1:$AJ$1,0))/10^6*dollars_2021_2012*(1-INDEX('Tax Percentages'!$B$15:$AG$15,MATCH(P$1,'Tax Percentages'!$B$4:$AG$4,0)))</f>
        <v>1.8550485099033697E-5</v>
      </c>
      <c r="Q2" s="3">
        <f>INDEX('AEO 2022 3'!$C$40:$AJ$40,MATCH(Q$1,'AEO 2022 3'!$C$1:$AJ$1,0))/10^6*dollars_2021_2012*(1-INDEX('Tax Percentages'!$B$15:$AG$15,MATCH(Q$1,'Tax Percentages'!$B$4:$AG$4,0)))</f>
        <v>1.8716066423754445E-5</v>
      </c>
      <c r="R2" s="3">
        <f>INDEX('AEO 2022 3'!$C$40:$AJ$40,MATCH(R$1,'AEO 2022 3'!$C$1:$AJ$1,0))/10^6*dollars_2021_2012*(1-INDEX('Tax Percentages'!$B$15:$AG$15,MATCH(R$1,'Tax Percentages'!$B$4:$AG$4,0)))</f>
        <v>1.8786771940080453E-5</v>
      </c>
      <c r="S2" s="3">
        <f>INDEX('AEO 2022 3'!$C$40:$AJ$40,MATCH(S$1,'AEO 2022 3'!$C$1:$AJ$1,0))/10^6*dollars_2021_2012*(1-INDEX('Tax Percentages'!$B$15:$AG$15,MATCH(S$1,'Tax Percentages'!$B$4:$AG$4,0)))</f>
        <v>1.8954901220099272E-5</v>
      </c>
      <c r="T2" s="3">
        <f>INDEX('AEO 2022 3'!$C$40:$AJ$40,MATCH(T$1,'AEO 2022 3'!$C$1:$AJ$1,0))/10^6*dollars_2021_2012*(1-INDEX('Tax Percentages'!$B$15:$AG$15,MATCH(T$1,'Tax Percentages'!$B$4:$AG$4,0)))</f>
        <v>1.9173249032126495E-5</v>
      </c>
      <c r="U2" s="3">
        <f>INDEX('AEO 2022 3'!$C$40:$AJ$40,MATCH(U$1,'AEO 2022 3'!$C$1:$AJ$1,0))/10^6*dollars_2021_2012*(1-INDEX('Tax Percentages'!$B$15:$AG$15,MATCH(U$1,'Tax Percentages'!$B$4:$AG$4,0)))</f>
        <v>1.9170970843494214E-5</v>
      </c>
      <c r="V2" s="3">
        <f>INDEX('AEO 2022 3'!$C$40:$AJ$40,MATCH(V$1,'AEO 2022 3'!$C$1:$AJ$1,0))/10^6*dollars_2021_2012*(1-INDEX('Tax Percentages'!$B$15:$AG$15,MATCH(V$1,'Tax Percentages'!$B$4:$AG$4,0)))</f>
        <v>1.9580606692477268E-5</v>
      </c>
      <c r="W2" s="3">
        <f>INDEX('AEO 2022 3'!$C$40:$AJ$40,MATCH(W$1,'AEO 2022 3'!$C$1:$AJ$1,0))/10^6*dollars_2021_2012*(1-INDEX('Tax Percentages'!$B$15:$AG$15,MATCH(W$1,'Tax Percentages'!$B$4:$AG$4,0)))</f>
        <v>1.9826171906721056E-5</v>
      </c>
      <c r="X2" s="3">
        <f>INDEX('AEO 2022 3'!$C$40:$AJ$40,MATCH(X$1,'AEO 2022 3'!$C$1:$AJ$1,0))/10^6*dollars_2021_2012*(1-INDEX('Tax Percentages'!$B$15:$AG$15,MATCH(X$1,'Tax Percentages'!$B$4:$AG$4,0)))</f>
        <v>2.0093597405804268E-5</v>
      </c>
      <c r="Y2" s="3">
        <f>INDEX('AEO 2022 3'!$C$40:$AJ$40,MATCH(Y$1,'AEO 2022 3'!$C$1:$AJ$1,0))/10^6*dollars_2021_2012*(1-INDEX('Tax Percentages'!$B$15:$AG$15,MATCH(Y$1,'Tax Percentages'!$B$4:$AG$4,0)))</f>
        <v>2.0431768389611184E-5</v>
      </c>
      <c r="Z2" s="3">
        <f>INDEX('AEO 2022 3'!$C$40:$AJ$40,MATCH(Z$1,'AEO 2022 3'!$C$1:$AJ$1,0))/10^6*dollars_2021_2012*(1-INDEX('Tax Percentages'!$B$15:$AG$15,MATCH(Z$1,'Tax Percentages'!$B$4:$AG$4,0)))</f>
        <v>2.0630807747516566E-5</v>
      </c>
      <c r="AA2" s="3">
        <f>INDEX('AEO 2022 3'!$C$40:$AJ$40,MATCH(AA$1,'AEO 2022 3'!$C$1:$AJ$1,0))/10^6*dollars_2021_2012*(1-INDEX('Tax Percentages'!$B$15:$AG$15,MATCH(AA$1,'Tax Percentages'!$B$4:$AG$4,0)))</f>
        <v>2.0751249922250875E-5</v>
      </c>
      <c r="AB2" s="3">
        <f>INDEX('AEO 2022 3'!$C$40:$AJ$40,MATCH(AB$1,'AEO 2022 3'!$C$1:$AJ$1,0))/10^6*dollars_2021_2012*(1-INDEX('Tax Percentages'!$B$15:$AG$15,MATCH(AB$1,'Tax Percentages'!$B$4:$AG$4,0)))</f>
        <v>2.1030726448485344E-5</v>
      </c>
      <c r="AC2" s="3">
        <f>INDEX('AEO 2022 3'!$C$40:$AJ$40,MATCH(AC$1,'AEO 2022 3'!$C$1:$AJ$1,0))/10^6*dollars_2021_2012*(1-INDEX('Tax Percentages'!$B$15:$AG$15,MATCH(AC$1,'Tax Percentages'!$B$4:$AG$4,0)))</f>
        <v>2.1122268731479014E-5</v>
      </c>
      <c r="AD2" s="3">
        <f>INDEX('AEO 2022 3'!$C$40:$AJ$40,MATCH(AD$1,'AEO 2022 3'!$C$1:$AJ$1,0))/10^6*dollars_2021_2012*(1-INDEX('Tax Percentages'!$B$15:$AG$15,MATCH(AD$1,'Tax Percentages'!$B$4:$AG$4,0)))</f>
        <v>2.1225585667904088E-5</v>
      </c>
      <c r="AE2" s="3">
        <f>INDEX('AEO 2022 3'!$C$40:$AJ$40,MATCH(AE$1,'AEO 2022 3'!$C$1:$AJ$1,0))/10^6*dollars_2021_2012*(1-INDEX('Tax Percentages'!$B$15:$AG$15,MATCH(AE$1,'Tax Percentages'!$B$4:$AG$4,0)))</f>
        <v>2.1350968761171215E-5</v>
      </c>
      <c r="AF2" s="3">
        <f>INDEX('AEO 2022 3'!$C$40:$AJ$40,MATCH(AF$1,'AEO 2022 3'!$C$1:$AJ$1,0))/10^6*dollars_2021_2012*(1-INDEX('Tax Percentages'!$B$15:$AG$15,MATCH(AF$1,'Tax Percentages'!$B$4:$AG$4,0)))</f>
        <v>2.116506175821593E-5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1">B6</f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2060"/>
  </sheetPr>
  <dimension ref="A1:AH9"/>
  <sheetViews>
    <sheetView workbookViewId="0">
      <selection activeCell="C2" sqref="C2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'Other Fuels'!D25*dollars_2020_2012*(1-INDEX('Tax Percentages'!$B$16:$AG$16,MATCH(B$1,'Tax Percentages'!$B$4:$AG$4,0)))</f>
        <v>1.4069088137816495E-5</v>
      </c>
      <c r="C2" s="3">
        <f>'Other Fuels'!E25*dollars_2020_2012*(1-INDEX('Tax Percentages'!$B$16:$AG$16,MATCH(C$1,'Tax Percentages'!$B$4:$AG$4,0)))</f>
        <v>1.4026192121579814E-5</v>
      </c>
      <c r="D2" s="3">
        <f>'Other Fuels'!F25*dollars_2020_2012*(1-INDEX('Tax Percentages'!$B$16:$AG$16,MATCH(D$1,'Tax Percentages'!$B$4:$AG$4,0)))</f>
        <v>1.4498312537032545E-5</v>
      </c>
      <c r="E2" s="3">
        <f>'Other Fuels'!G25*dollars_2020_2012*(1-INDEX('Tax Percentages'!$B$16:$AG$16,MATCH(E$1,'Tax Percentages'!$B$4:$AG$4,0)))</f>
        <v>1.5526896640906888E-5</v>
      </c>
      <c r="F2" s="3">
        <f>'Other Fuels'!H25*dollars_2020_2012*(1-INDEX('Tax Percentages'!$B$16:$AG$16,MATCH(F$1,'Tax Percentages'!$B$4:$AG$4,0)))</f>
        <v>1.6281496183508864E-5</v>
      </c>
      <c r="G2" s="3">
        <f>'Other Fuels'!I25*dollars_2020_2012*(1-INDEX('Tax Percentages'!$B$16:$AG$16,MATCH(G$1,'Tax Percentages'!$B$4:$AG$4,0)))</f>
        <v>1.674167690230881E-5</v>
      </c>
      <c r="H2" s="3">
        <f>'Other Fuels'!J25*dollars_2020_2012*(1-INDEX('Tax Percentages'!$B$16:$AG$16,MATCH(H$1,'Tax Percentages'!$B$4:$AG$4,0)))</f>
        <v>1.7130022726908636E-5</v>
      </c>
      <c r="I2" s="3">
        <f>'Other Fuels'!K25*dollars_2020_2012*(1-INDEX('Tax Percentages'!$B$16:$AG$16,MATCH(I$1,'Tax Percentages'!$B$4:$AG$4,0)))</f>
        <v>1.7511756596654128E-5</v>
      </c>
      <c r="J2" s="3">
        <f>'Other Fuels'!L25*dollars_2020_2012*(1-INDEX('Tax Percentages'!$B$16:$AG$16,MATCH(J$1,'Tax Percentages'!$B$4:$AG$4,0)))</f>
        <v>1.7897902869301791E-5</v>
      </c>
      <c r="K2" s="3">
        <f>'Other Fuels'!M25*dollars_2020_2012*(1-INDEX('Tax Percentages'!$B$16:$AG$16,MATCH(K$1,'Tax Percentages'!$B$4:$AG$4,0)))</f>
        <v>1.816707117779734E-5</v>
      </c>
      <c r="L2" s="3">
        <f>'Other Fuels'!N25*dollars_2020_2012*(1-INDEX('Tax Percentages'!$B$16:$AG$16,MATCH(L$1,'Tax Percentages'!$B$4:$AG$4,0)))</f>
        <v>1.8813627890568692E-5</v>
      </c>
      <c r="M2" s="3">
        <f>'Other Fuels'!O25*dollars_2020_2012*(1-INDEX('Tax Percentages'!$B$16:$AG$16,MATCH(M$1,'Tax Percentages'!$B$4:$AG$4,0)))</f>
        <v>1.9111528588172728E-5</v>
      </c>
      <c r="N2" s="3">
        <f>'Other Fuels'!P25*dollars_2020_2012*(1-INDEX('Tax Percentages'!$B$16:$AG$16,MATCH(N$1,'Tax Percentages'!$B$4:$AG$4,0)))</f>
        <v>1.9508095129501194E-5</v>
      </c>
      <c r="O2" s="3">
        <f>'Other Fuels'!Q25*dollars_2020_2012*(1-INDEX('Tax Percentages'!$B$16:$AG$16,MATCH(O$1,'Tax Percentages'!$B$4:$AG$4,0)))</f>
        <v>1.9688064443647804E-5</v>
      </c>
      <c r="P2" s="3">
        <f>'Other Fuels'!R25*dollars_2020_2012*(1-INDEX('Tax Percentages'!$B$16:$AG$16,MATCH(P$1,'Tax Percentages'!$B$4:$AG$4,0)))</f>
        <v>1.981106170740078E-5</v>
      </c>
      <c r="Q2" s="3">
        <f>'Other Fuels'!S25*dollars_2020_2012*(1-INDEX('Tax Percentages'!$B$16:$AG$16,MATCH(Q$1,'Tax Percentages'!$B$4:$AG$4,0)))</f>
        <v>1.9979657176046816E-5</v>
      </c>
      <c r="R2" s="3">
        <f>'Other Fuels'!T25*dollars_2020_2012*(1-INDEX('Tax Percentages'!$B$16:$AG$16,MATCH(R$1,'Tax Percentages'!$B$4:$AG$4,0)))</f>
        <v>2.007403432890652E-5</v>
      </c>
      <c r="S2" s="3">
        <f>'Other Fuels'!U25*dollars_2020_2012*(1-INDEX('Tax Percentages'!$B$16:$AG$16,MATCH(S$1,'Tax Percentages'!$B$4:$AG$4,0)))</f>
        <v>2.0373505979379688E-5</v>
      </c>
      <c r="T2" s="3">
        <f>'Other Fuels'!V25*dollars_2020_2012*(1-INDEX('Tax Percentages'!$B$16:$AG$16,MATCH(T$1,'Tax Percentages'!$B$4:$AG$4,0)))</f>
        <v>2.0599374990604548E-5</v>
      </c>
      <c r="U2" s="3">
        <f>'Other Fuels'!W25*dollars_2020_2012*(1-INDEX('Tax Percentages'!$B$16:$AG$16,MATCH(U$1,'Tax Percentages'!$B$4:$AG$4,0)))</f>
        <v>2.064597715739952E-5</v>
      </c>
      <c r="V2" s="3">
        <f>'Other Fuels'!X25*dollars_2020_2012*(1-INDEX('Tax Percentages'!$B$16:$AG$16,MATCH(V$1,'Tax Percentages'!$B$4:$AG$4,0)))</f>
        <v>2.1054748149151929E-5</v>
      </c>
      <c r="W2" s="3">
        <f>'Other Fuels'!Y25*dollars_2020_2012*(1-INDEX('Tax Percentages'!$B$16:$AG$16,MATCH(W$1,'Tax Percentages'!$B$4:$AG$4,0)))</f>
        <v>2.1320670908360594E-5</v>
      </c>
      <c r="X2" s="3">
        <f>'Other Fuels'!Z25*dollars_2020_2012*(1-INDEX('Tax Percentages'!$B$16:$AG$16,MATCH(X$1,'Tax Percentages'!$B$4:$AG$4,0)))</f>
        <v>2.1494534616088613E-5</v>
      </c>
      <c r="Y2" s="3">
        <f>'Other Fuels'!AA25*dollars_2020_2012*(1-INDEX('Tax Percentages'!$B$16:$AG$16,MATCH(Y$1,'Tax Percentages'!$B$4:$AG$4,0)))</f>
        <v>2.1788545572546181E-5</v>
      </c>
      <c r="Z2" s="3">
        <f>'Other Fuels'!AB25*dollars_2020_2012*(1-INDEX('Tax Percentages'!$B$16:$AG$16,MATCH(Z$1,'Tax Percentages'!$B$4:$AG$4,0)))</f>
        <v>2.1923908503629477E-5</v>
      </c>
      <c r="AA2" s="3">
        <f>'Other Fuels'!AC25*dollars_2020_2012*(1-INDEX('Tax Percentages'!$B$16:$AG$16,MATCH(AA$1,'Tax Percentages'!$B$4:$AG$4,0)))</f>
        <v>2.1925513520362718E-5</v>
      </c>
      <c r="AB2" s="3">
        <f>'Other Fuels'!AD25*dollars_2020_2012*(1-INDEX('Tax Percentages'!$B$16:$AG$16,MATCH(AB$1,'Tax Percentages'!$B$4:$AG$4,0)))</f>
        <v>2.2250349534546037E-5</v>
      </c>
      <c r="AC2" s="3">
        <f>'Other Fuels'!AE25*dollars_2020_2012*(1-INDEX('Tax Percentages'!$B$16:$AG$16,MATCH(AC$1,'Tax Percentages'!$B$4:$AG$4,0)))</f>
        <v>2.2374929361796246E-5</v>
      </c>
      <c r="AD2" s="3">
        <f>'Other Fuels'!AF25*dollars_2020_2012*(1-INDEX('Tax Percentages'!$B$16:$AG$16,MATCH(AD$1,'Tax Percentages'!$B$4:$AG$4,0)))</f>
        <v>2.2401147426152088E-5</v>
      </c>
      <c r="AE2" s="3">
        <f>'Other Fuels'!AG25*dollars_2020_2012*(1-INDEX('Tax Percentages'!$B$16:$AG$16,MATCH(AE$1,'Tax Percentages'!$B$4:$AG$4,0)))</f>
        <v>2.2550631772821282E-5</v>
      </c>
      <c r="AF2" s="3">
        <f>'Other Fuels'!AH25*dollars_2020_2012*(1-INDEX('Tax Percentages'!$B$16:$AG$16,MATCH(AF$1,'Tax Percentages'!$B$4:$AG$4,0)))</f>
        <v>2.2535820217893019E-5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1">B6</f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2060"/>
  </sheetPr>
  <dimension ref="A1:AH9"/>
  <sheetViews>
    <sheetView workbookViewId="0">
      <selection activeCell="B4" sqref="B4:B5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STEO!G47*(1-INDEX('Tax Percentages'!$B$17:$AG$17,MATCH(L$1,'Tax Percentages'!$B$4:$AG$4,0)))</f>
        <v>7.8682762509460669E-6</v>
      </c>
      <c r="C2" s="3">
        <f>STEO!H47*(1-INDEX('Tax Percentages'!$B$17:$AG$17,MATCH(M$1,'Tax Percentages'!$B$4:$AG$4,0)))</f>
        <v>1.1728023948637105E-5</v>
      </c>
      <c r="D2" s="3">
        <f>STEO!I47*(1-INDEX('Tax Percentages'!$B$17:$AG$17,MATCH(N$1,'Tax Percentages'!$B$4:$AG$4,0)))</f>
        <v>2.0298367400551169E-5</v>
      </c>
      <c r="E2" s="3">
        <f>STEO!J47*(1-INDEX('Tax Percentages'!$B$17:$AG$17,MATCH(O$1,'Tax Percentages'!$B$4:$AG$4,0)))</f>
        <v>1.7418019363765808E-5</v>
      </c>
      <c r="F2" s="3">
        <f>($J2-$E2)/5+E2</f>
        <v>1.6508586979340068E-5</v>
      </c>
      <c r="G2" s="3">
        <f t="shared" ref="G2:I2" si="0">($J2-$E2)/5+F2</f>
        <v>1.5599154594914328E-5</v>
      </c>
      <c r="H2" s="3">
        <f t="shared" si="0"/>
        <v>1.4689722210488588E-5</v>
      </c>
      <c r="I2" s="3">
        <f t="shared" si="0"/>
        <v>1.3780289826062848E-5</v>
      </c>
      <c r="J2" s="3">
        <f>INDEX('AEO 2022 3'!$C$42:$AJ$42,MATCH(J$1,'AEO 2022 3'!$C$1:$AJ$1,0))/10^6*dollars_2021_2012*(1-INDEX('Tax Percentages'!$B$17:$AG$17,MATCH(J$1,'Tax Percentages'!$B$4:$AG$4,0)))</f>
        <v>1.2870857441637107E-5</v>
      </c>
      <c r="K2" s="3">
        <f>INDEX('AEO 2022 3'!$C$42:$AJ$42,MATCH(K$1,'AEO 2022 3'!$C$1:$AJ$1,0))/10^6*dollars_2021_2012*(1-INDEX('Tax Percentages'!$B$17:$AG$17,MATCH(K$1,'Tax Percentages'!$B$4:$AG$4,0)))</f>
        <v>1.3009036173781942E-5</v>
      </c>
      <c r="L2" s="3">
        <f>INDEX('AEO 2022 3'!$C$42:$AJ$42,MATCH(L$1,'AEO 2022 3'!$C$1:$AJ$1,0))/10^6*dollars_2021_2012*(1-INDEX('Tax Percentages'!$B$17:$AG$17,MATCH(L$1,'Tax Percentages'!$B$4:$AG$4,0)))</f>
        <v>1.3011358294782034E-5</v>
      </c>
      <c r="M2" s="3">
        <f>INDEX('AEO 2022 3'!$C$42:$AJ$42,MATCH(M$1,'AEO 2022 3'!$C$1:$AJ$1,0))/10^6*dollars_2021_2012*(1-INDEX('Tax Percentages'!$B$17:$AG$17,MATCH(M$1,'Tax Percentages'!$B$4:$AG$4,0)))</f>
        <v>1.3259567560604601E-5</v>
      </c>
      <c r="N2" s="3">
        <f>INDEX('AEO 2022 3'!$C$42:$AJ$42,MATCH(N$1,'AEO 2022 3'!$C$1:$AJ$1,0))/10^6*dollars_2021_2012*(1-INDEX('Tax Percentages'!$B$17:$AG$17,MATCH(N$1,'Tax Percentages'!$B$4:$AG$4,0)))</f>
        <v>1.3577408068337719E-5</v>
      </c>
      <c r="O2" s="3">
        <f>INDEX('AEO 2022 3'!$C$42:$AJ$42,MATCH(O$1,'AEO 2022 3'!$C$1:$AJ$1,0))/10^6*dollars_2021_2012*(1-INDEX('Tax Percentages'!$B$17:$AG$17,MATCH(O$1,'Tax Percentages'!$B$4:$AG$4,0)))</f>
        <v>1.3634978101232723E-5</v>
      </c>
      <c r="P2" s="3">
        <f>INDEX('AEO 2022 3'!$C$42:$AJ$42,MATCH(P$1,'AEO 2022 3'!$C$1:$AJ$1,0))/10^6*dollars_2021_2012*(1-INDEX('Tax Percentages'!$B$17:$AG$17,MATCH(P$1,'Tax Percentages'!$B$4:$AG$4,0)))</f>
        <v>1.3660030664867816E-5</v>
      </c>
      <c r="Q2" s="3">
        <f>INDEX('AEO 2022 3'!$C$42:$AJ$42,MATCH(Q$1,'AEO 2022 3'!$C$1:$AJ$1,0))/10^6*dollars_2021_2012*(1-INDEX('Tax Percentages'!$B$17:$AG$17,MATCH(Q$1,'Tax Percentages'!$B$4:$AG$4,0)))</f>
        <v>1.3692047392173045E-5</v>
      </c>
      <c r="R2" s="3">
        <f>INDEX('AEO 2022 3'!$C$42:$AJ$42,MATCH(R$1,'AEO 2022 3'!$C$1:$AJ$1,0))/10^6*dollars_2021_2012*(1-INDEX('Tax Percentages'!$B$17:$AG$17,MATCH(R$1,'Tax Percentages'!$B$4:$AG$4,0)))</f>
        <v>1.3754355053970758E-5</v>
      </c>
      <c r="S2" s="3">
        <f>INDEX('AEO 2022 3'!$C$42:$AJ$42,MATCH(S$1,'AEO 2022 3'!$C$1:$AJ$1,0))/10^6*dollars_2021_2012*(1-INDEX('Tax Percentages'!$B$17:$AG$17,MATCH(S$1,'Tax Percentages'!$B$4:$AG$4,0)))</f>
        <v>1.394721665065756E-5</v>
      </c>
      <c r="T2" s="3">
        <f>INDEX('AEO 2022 3'!$C$42:$AJ$42,MATCH(T$1,'AEO 2022 3'!$C$1:$AJ$1,0))/10^6*dollars_2021_2012*(1-INDEX('Tax Percentages'!$B$17:$AG$17,MATCH(T$1,'Tax Percentages'!$B$4:$AG$4,0)))</f>
        <v>1.4070109071033459E-5</v>
      </c>
      <c r="U2" s="3">
        <f>INDEX('AEO 2022 3'!$C$42:$AJ$42,MATCH(U$1,'AEO 2022 3'!$C$1:$AJ$1,0))/10^6*dollars_2021_2012*(1-INDEX('Tax Percentages'!$B$17:$AG$17,MATCH(U$1,'Tax Percentages'!$B$4:$AG$4,0)))</f>
        <v>1.4112435947891325E-5</v>
      </c>
      <c r="V2" s="3">
        <f>INDEX('AEO 2022 3'!$C$42:$AJ$42,MATCH(V$1,'AEO 2022 3'!$C$1:$AJ$1,0))/10^6*dollars_2021_2012*(1-INDEX('Tax Percentages'!$B$17:$AG$17,MATCH(V$1,'Tax Percentages'!$B$4:$AG$4,0)))</f>
        <v>1.4332965137277323E-5</v>
      </c>
      <c r="W2" s="3">
        <f>INDEX('AEO 2022 3'!$C$42:$AJ$42,MATCH(W$1,'AEO 2022 3'!$C$1:$AJ$1,0))/10^6*dollars_2021_2012*(1-INDEX('Tax Percentages'!$B$17:$AG$17,MATCH(W$1,'Tax Percentages'!$B$4:$AG$4,0)))</f>
        <v>1.4504118818847494E-5</v>
      </c>
      <c r="X2" s="3">
        <f>INDEX('AEO 2022 3'!$C$42:$AJ$42,MATCH(X$1,'AEO 2022 3'!$C$1:$AJ$1,0))/10^6*dollars_2021_2012*(1-INDEX('Tax Percentages'!$B$17:$AG$17,MATCH(X$1,'Tax Percentages'!$B$4:$AG$4,0)))</f>
        <v>1.4580403630394017E-5</v>
      </c>
      <c r="Y2" s="3">
        <f>INDEX('AEO 2022 3'!$C$42:$AJ$42,MATCH(Y$1,'AEO 2022 3'!$C$1:$AJ$1,0))/10^6*dollars_2021_2012*(1-INDEX('Tax Percentages'!$B$17:$AG$17,MATCH(Y$1,'Tax Percentages'!$B$4:$AG$4,0)))</f>
        <v>1.4841769426350809E-5</v>
      </c>
      <c r="Z2" s="3">
        <f>INDEX('AEO 2022 3'!$C$42:$AJ$42,MATCH(Z$1,'AEO 2022 3'!$C$1:$AJ$1,0))/10^6*dollars_2021_2012*(1-INDEX('Tax Percentages'!$B$17:$AG$17,MATCH(Z$1,'Tax Percentages'!$B$4:$AG$4,0)))</f>
        <v>1.5092569928916216E-5</v>
      </c>
      <c r="AA2" s="3">
        <f>INDEX('AEO 2022 3'!$C$42:$AJ$42,MATCH(AA$1,'AEO 2022 3'!$C$1:$AJ$1,0))/10^6*dollars_2021_2012*(1-INDEX('Tax Percentages'!$B$17:$AG$17,MATCH(AA$1,'Tax Percentages'!$B$4:$AG$4,0)))</f>
        <v>1.5114586997176257E-5</v>
      </c>
      <c r="AB2" s="3">
        <f>INDEX('AEO 2022 3'!$C$42:$AJ$42,MATCH(AB$1,'AEO 2022 3'!$C$1:$AJ$1,0))/10^6*dollars_2021_2012*(1-INDEX('Tax Percentages'!$B$17:$AG$17,MATCH(AB$1,'Tax Percentages'!$B$4:$AG$4,0)))</f>
        <v>1.5275434932911716E-5</v>
      </c>
      <c r="AC2" s="3">
        <f>INDEX('AEO 2022 3'!$C$42:$AJ$42,MATCH(AC$1,'AEO 2022 3'!$C$1:$AJ$1,0))/10^6*dollars_2021_2012*(1-INDEX('Tax Percentages'!$B$17:$AG$17,MATCH(AC$1,'Tax Percentages'!$B$4:$AG$4,0)))</f>
        <v>1.5287968974778989E-5</v>
      </c>
      <c r="AD2" s="3">
        <f>INDEX('AEO 2022 3'!$C$42:$AJ$42,MATCH(AD$1,'AEO 2022 3'!$C$1:$AJ$1,0))/10^6*dollars_2021_2012*(1-INDEX('Tax Percentages'!$B$17:$AG$17,MATCH(AD$1,'Tax Percentages'!$B$4:$AG$4,0)))</f>
        <v>1.5255442847406339E-5</v>
      </c>
      <c r="AE2" s="3">
        <f>INDEX('AEO 2022 3'!$C$42:$AJ$42,MATCH(AE$1,'AEO 2022 3'!$C$1:$AJ$1,0))/10^6*dollars_2021_2012*(1-INDEX('Tax Percentages'!$B$17:$AG$17,MATCH(AE$1,'Tax Percentages'!$B$4:$AG$4,0)))</f>
        <v>1.5353184281145201E-5</v>
      </c>
      <c r="AF2" s="3">
        <f>INDEX('AEO 2022 3'!$C$42:$AJ$42,MATCH(AF$1,'AEO 2022 3'!$C$1:$AJ$1,0))/10^6*dollars_2021_2012*(1-INDEX('Tax Percentages'!$B$17:$AG$17,MATCH(AF$1,'Tax Percentages'!$B$4:$AG$4,0)))</f>
        <v>1.5287204231791944E-5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f t="shared" ref="F3:I3" si="1">($J3-$E3)/5+E3</f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 s="3">
        <f>$B$2/$C$2*C4</f>
        <v>1.1622615121054661E-5</v>
      </c>
      <c r="C4" s="3">
        <f>C2*(INDEX('AEO 2022 3'!$C$17:$AJ$17,MATCH(C$1,'AEO 2022 3'!$C$1:$AJ$1,0))/10^6*dollars_2020_2012*(1-INDEX('Tax Percentages'!$B$17:$AG$17,MATCH(C$1,'Tax Percentages'!$B$4:$AG$4,0))))/(INDEX('AEO 2022 3'!$C$42:$AJ$42,MATCH(C$1,'AEO 2022 3'!$C$1:$AJ$1,0))/10^6*dollars_2020_2012*(1-INDEX('Tax Percentages'!$B$17:$AG$17,MATCH(C$1,'Tax Percentages'!$B$4:$AG$4,0))))</f>
        <v>1.7324036947626377E-5</v>
      </c>
      <c r="D4" s="3">
        <f>D2*(INDEX('AEO 2022 3'!$C$17:$AJ$17,MATCH(D$1,'AEO 2022 3'!$C$1:$AJ$1,0))/10^6*dollars_2020_2012*(1-INDEX('Tax Percentages'!$B$17:$AG$17,MATCH(D$1,'Tax Percentages'!$B$4:$AG$4,0))))/(INDEX('AEO 2022 3'!$C$42:$AJ$42,MATCH(D$1,'AEO 2022 3'!$C$1:$AJ$1,0))/10^6*dollars_2020_2012*(1-INDEX('Tax Percentages'!$B$17:$AG$17,MATCH(D$1,'Tax Percentages'!$B$4:$AG$4,0))))</f>
        <v>2.9109733957842933E-5</v>
      </c>
      <c r="E4" s="3">
        <f>E2*(INDEX('AEO 2022 3'!$C$17:$AJ$17,MATCH(E$1,'AEO 2022 3'!$C$1:$AJ$1,0))/10^6*dollars_2020_2012*(1-INDEX('Tax Percentages'!$B$17:$AG$17,MATCH(E$1,'Tax Percentages'!$B$4:$AG$4,0))))/(INDEX('AEO 2022 3'!$C$42:$AJ$42,MATCH(E$1,'AEO 2022 3'!$C$1:$AJ$1,0))/10^6*dollars_2020_2012*(1-INDEX('Tax Percentages'!$B$17:$AG$17,MATCH(E$1,'Tax Percentages'!$B$4:$AG$4,0))))</f>
        <v>2.6603197239195136E-5</v>
      </c>
      <c r="F4" s="3">
        <f t="shared" ref="F4:I4" si="2">($J4-$E4)/5+E4</f>
        <v>2.5281906266126252E-5</v>
      </c>
      <c r="G4" s="3">
        <f t="shared" si="2"/>
        <v>2.3960615293057367E-5</v>
      </c>
      <c r="H4" s="3">
        <f t="shared" si="2"/>
        <v>2.2639324319988482E-5</v>
      </c>
      <c r="I4" s="3">
        <f t="shared" si="2"/>
        <v>2.1318033346919598E-5</v>
      </c>
      <c r="J4" s="3">
        <f>INDEX('AEO 2022 3'!$C$17:$AJ$17,MATCH(J$1,'AEO 2022 3'!$C$1:$AJ$1,0))/10^6*dollars_2021_2012*(1-INDEX('Tax Percentages'!$B$17:$AG$17,MATCH(J$1,'Tax Percentages'!$B$4:$AG$4,0)))</f>
        <v>1.999674237385072E-5</v>
      </c>
      <c r="K4" s="3">
        <f>INDEX('AEO 2022 3'!$C$17:$AJ$17,MATCH(K$1,'AEO 2022 3'!$C$1:$AJ$1,0))/10^6*dollars_2021_2012*(1-INDEX('Tax Percentages'!$B$17:$AG$17,MATCH(K$1,'Tax Percentages'!$B$4:$AG$4,0)))</f>
        <v>2.0099616189823377E-5</v>
      </c>
      <c r="L4" s="3">
        <f>INDEX('AEO 2022 3'!$C$17:$AJ$17,MATCH(L$1,'AEO 2022 3'!$C$1:$AJ$1,0))/10^6*dollars_2021_2012*(1-INDEX('Tax Percentages'!$B$17:$AG$17,MATCH(L$1,'Tax Percentages'!$B$4:$AG$4,0)))</f>
        <v>2.0049554946018867E-5</v>
      </c>
      <c r="M4" s="3">
        <f>INDEX('AEO 2022 3'!$C$17:$AJ$17,MATCH(M$1,'AEO 2022 3'!$C$1:$AJ$1,0))/10^6*dollars_2021_2012*(1-INDEX('Tax Percentages'!$B$17:$AG$17,MATCH(M$1,'Tax Percentages'!$B$4:$AG$4,0)))</f>
        <v>2.0212786469607923E-5</v>
      </c>
      <c r="N4" s="3">
        <f>INDEX('AEO 2022 3'!$C$17:$AJ$17,MATCH(N$1,'AEO 2022 3'!$C$1:$AJ$1,0))/10^6*dollars_2021_2012*(1-INDEX('Tax Percentages'!$B$17:$AG$17,MATCH(N$1,'Tax Percentages'!$B$4:$AG$4,0)))</f>
        <v>2.0334108970660707E-5</v>
      </c>
      <c r="O4" s="3">
        <f>INDEX('AEO 2022 3'!$C$17:$AJ$17,MATCH(O$1,'AEO 2022 3'!$C$1:$AJ$1,0))/10^6*dollars_2021_2012*(1-INDEX('Tax Percentages'!$B$17:$AG$17,MATCH(O$1,'Tax Percentages'!$B$4:$AG$4,0)))</f>
        <v>2.0396261403215869E-5</v>
      </c>
      <c r="P4" s="3">
        <f>INDEX('AEO 2022 3'!$C$17:$AJ$17,MATCH(P$1,'AEO 2022 3'!$C$1:$AJ$1,0))/10^6*dollars_2021_2012*(1-INDEX('Tax Percentages'!$B$17:$AG$17,MATCH(P$1,'Tax Percentages'!$B$4:$AG$4,0)))</f>
        <v>2.0368626764173963E-5</v>
      </c>
      <c r="Q4" s="3">
        <f>INDEX('AEO 2022 3'!$C$17:$AJ$17,MATCH(Q$1,'AEO 2022 3'!$C$1:$AJ$1,0))/10^6*dollars_2021_2012*(1-INDEX('Tax Percentages'!$B$17:$AG$17,MATCH(Q$1,'Tax Percentages'!$B$4:$AG$4,0)))</f>
        <v>2.0372779065476082E-5</v>
      </c>
      <c r="R4" s="3">
        <f>INDEX('AEO 2022 3'!$C$17:$AJ$17,MATCH(R$1,'AEO 2022 3'!$C$1:$AJ$1,0))/10^6*dollars_2021_2012*(1-INDEX('Tax Percentages'!$B$17:$AG$17,MATCH(R$1,'Tax Percentages'!$B$4:$AG$4,0)))</f>
        <v>2.0399474213686364E-5</v>
      </c>
      <c r="S4" s="3">
        <f>INDEX('AEO 2022 3'!$C$17:$AJ$17,MATCH(S$1,'AEO 2022 3'!$C$1:$AJ$1,0))/10^6*dollars_2021_2012*(1-INDEX('Tax Percentages'!$B$17:$AG$17,MATCH(S$1,'Tax Percentages'!$B$4:$AG$4,0)))</f>
        <v>2.0535000321943219E-5</v>
      </c>
      <c r="T4" s="3">
        <f>INDEX('AEO 2022 3'!$C$17:$AJ$17,MATCH(T$1,'AEO 2022 3'!$C$1:$AJ$1,0))/10^6*dollars_2021_2012*(1-INDEX('Tax Percentages'!$B$17:$AG$17,MATCH(T$1,'Tax Percentages'!$B$4:$AG$4,0)))</f>
        <v>2.0625943382775134E-5</v>
      </c>
      <c r="U4" s="3">
        <f>INDEX('AEO 2022 3'!$C$17:$AJ$17,MATCH(U$1,'AEO 2022 3'!$C$1:$AJ$1,0))/10^6*dollars_2021_2012*(1-INDEX('Tax Percentages'!$B$17:$AG$17,MATCH(U$1,'Tax Percentages'!$B$4:$AG$4,0)))</f>
        <v>2.0638081609053965E-5</v>
      </c>
      <c r="V4" s="3">
        <f>INDEX('AEO 2022 3'!$C$17:$AJ$17,MATCH(V$1,'AEO 2022 3'!$C$1:$AJ$1,0))/10^6*dollars_2021_2012*(1-INDEX('Tax Percentages'!$B$17:$AG$17,MATCH(V$1,'Tax Percentages'!$B$4:$AG$4,0)))</f>
        <v>2.0836166363246978E-5</v>
      </c>
      <c r="W4" s="3">
        <f>INDEX('AEO 2022 3'!$C$17:$AJ$17,MATCH(W$1,'AEO 2022 3'!$C$1:$AJ$1,0))/10^6*dollars_2021_2012*(1-INDEX('Tax Percentages'!$B$17:$AG$17,MATCH(W$1,'Tax Percentages'!$B$4:$AG$4,0)))</f>
        <v>2.0986148667388525E-5</v>
      </c>
      <c r="X4" s="3">
        <f>INDEX('AEO 2022 3'!$C$17:$AJ$17,MATCH(X$1,'AEO 2022 3'!$C$1:$AJ$1,0))/10^6*dollars_2021_2012*(1-INDEX('Tax Percentages'!$B$17:$AG$17,MATCH(X$1,'Tax Percentages'!$B$4:$AG$4,0)))</f>
        <v>2.105426967336845E-5</v>
      </c>
      <c r="Y4" s="3">
        <f>INDEX('AEO 2022 3'!$C$17:$AJ$17,MATCH(Y$1,'AEO 2022 3'!$C$1:$AJ$1,0))/10^6*dollars_2021_2012*(1-INDEX('Tax Percentages'!$B$17:$AG$17,MATCH(Y$1,'Tax Percentages'!$B$4:$AG$4,0)))</f>
        <v>2.1296356433973876E-5</v>
      </c>
      <c r="Z4" s="3">
        <f>INDEX('AEO 2022 3'!$C$17:$AJ$17,MATCH(Z$1,'AEO 2022 3'!$C$1:$AJ$1,0))/10^6*dollars_2021_2012*(1-INDEX('Tax Percentages'!$B$17:$AG$17,MATCH(Z$1,'Tax Percentages'!$B$4:$AG$4,0)))</f>
        <v>2.1530171709535661E-5</v>
      </c>
      <c r="AA4" s="3">
        <f>INDEX('AEO 2022 3'!$C$17:$AJ$17,MATCH(AA$1,'AEO 2022 3'!$C$1:$AJ$1,0))/10^6*dollars_2021_2012*(1-INDEX('Tax Percentages'!$B$17:$AG$17,MATCH(AA$1,'Tax Percentages'!$B$4:$AG$4,0)))</f>
        <v>2.1522232914868997E-5</v>
      </c>
      <c r="AB4" s="3">
        <f>INDEX('AEO 2022 3'!$C$17:$AJ$17,MATCH(AB$1,'AEO 2022 3'!$C$1:$AJ$1,0))/10^6*dollars_2021_2012*(1-INDEX('Tax Percentages'!$B$17:$AG$17,MATCH(AB$1,'Tax Percentages'!$B$4:$AG$4,0)))</f>
        <v>2.1684734651904605E-5</v>
      </c>
      <c r="AC4" s="3">
        <f>INDEX('AEO 2022 3'!$C$17:$AJ$17,MATCH(AC$1,'AEO 2022 3'!$C$1:$AJ$1,0))/10^6*dollars_2021_2012*(1-INDEX('Tax Percentages'!$B$17:$AG$17,MATCH(AC$1,'Tax Percentages'!$B$4:$AG$4,0)))</f>
        <v>2.1666213354511002E-5</v>
      </c>
      <c r="AD4" s="3">
        <f>INDEX('AEO 2022 3'!$C$17:$AJ$17,MATCH(AD$1,'AEO 2022 3'!$C$1:$AJ$1,0))/10^6*dollars_2021_2012*(1-INDEX('Tax Percentages'!$B$17:$AG$17,MATCH(AD$1,'Tax Percentages'!$B$4:$AG$4,0)))</f>
        <v>2.1596270892665983E-5</v>
      </c>
      <c r="AE4" s="3">
        <f>INDEX('AEO 2022 3'!$C$17:$AJ$17,MATCH(AE$1,'AEO 2022 3'!$C$1:$AJ$1,0))/10^6*dollars_2021_2012*(1-INDEX('Tax Percentages'!$B$17:$AG$17,MATCH(AE$1,'Tax Percentages'!$B$4:$AG$4,0)))</f>
        <v>2.16642645721275E-5</v>
      </c>
      <c r="AF4" s="3">
        <f>INDEX('AEO 2022 3'!$C$17:$AJ$17,MATCH(AF$1,'AEO 2022 3'!$C$1:$AJ$1,0))/10^6*dollars_2021_2012*(1-INDEX('Tax Percentages'!$B$17:$AG$17,MATCH(AF$1,'Tax Percentages'!$B$4:$AG$4,0)))</f>
        <v>2.1551690184741299E-5</v>
      </c>
    </row>
    <row r="5" spans="1:34">
      <c r="A5" s="1" t="s">
        <v>551</v>
      </c>
      <c r="B5" s="3">
        <f>$B$2/$C$2*C5</f>
        <v>1.1664502314381237E-5</v>
      </c>
      <c r="C5" s="3">
        <f>C2*(INDEX('AEO 2022 3'!$C$23:$AJ$23,MATCH(C$1,'AEO 2022 3'!$C$1:$AJ$1,0))/10^6*dollars_2020_2012*(1-INDEX('Tax Percentages'!$B$17:$AG$17,MATCH(C$1,'Tax Percentages'!$B$4:$AG$4,0))))/(INDEX('AEO 2022 3'!$C$42:$AJ$42,MATCH(C$1,'AEO 2022 3'!$C$1:$AJ$1,0))/10^6*dollars_2020_2012*(1-INDEX('Tax Percentages'!$B$17:$AG$17,MATCH(C$1,'Tax Percentages'!$B$4:$AG$4,0))))</f>
        <v>1.7386471716158586E-5</v>
      </c>
      <c r="D5" s="3">
        <f>D2*(INDEX('AEO 2022 3'!$C$23:$AJ$23,MATCH(D$1,'AEO 2022 3'!$C$1:$AJ$1,0))/10^6*dollars_2020_2012*(1-INDEX('Tax Percentages'!$B$17:$AG$17,MATCH(D$1,'Tax Percentages'!$B$4:$AG$4,0))))/(INDEX('AEO 2022 3'!$C$42:$AJ$42,MATCH(D$1,'AEO 2022 3'!$C$1:$AJ$1,0))/10^6*dollars_2020_2012*(1-INDEX('Tax Percentages'!$B$17:$AG$17,MATCH(D$1,'Tax Percentages'!$B$4:$AG$4,0))))</f>
        <v>2.9219365735358112E-5</v>
      </c>
      <c r="E5" s="3">
        <f>E2*(INDEX('AEO 2022 3'!$C$23:$AJ$23,MATCH(E$1,'AEO 2022 3'!$C$1:$AJ$1,0))/10^6*dollars_2020_2012*(1-INDEX('Tax Percentages'!$B$17:$AG$17,MATCH(E$1,'Tax Percentages'!$B$4:$AG$4,0))))/(INDEX('AEO 2022 3'!$C$42:$AJ$42,MATCH(E$1,'AEO 2022 3'!$C$1:$AJ$1,0))/10^6*dollars_2020_2012*(1-INDEX('Tax Percentages'!$B$17:$AG$17,MATCH(E$1,'Tax Percentages'!$B$4:$AG$4,0))))</f>
        <v>2.5260344356600583E-5</v>
      </c>
      <c r="F5" s="3">
        <f t="shared" ref="F5:I5" si="3">($J5-$E5)/5+E5</f>
        <v>2.334220445466571E-5</v>
      </c>
      <c r="G5" s="3">
        <f t="shared" si="3"/>
        <v>2.1424064552730837E-5</v>
      </c>
      <c r="H5" s="3">
        <f t="shared" si="3"/>
        <v>1.9505924650795964E-5</v>
      </c>
      <c r="I5" s="3">
        <f t="shared" si="3"/>
        <v>1.7587784748861091E-5</v>
      </c>
      <c r="J5" s="3">
        <f>INDEX('AEO 2022 3'!$C$23:$AJ$23,MATCH(J$1,'AEO 2022 3'!$C$1:$AJ$1,0))/10^6*dollars_2021_2012*(1-INDEX('Tax Percentages'!$B$17:$AG$17,MATCH(J$1,'Tax Percentages'!$B$4:$AG$4,0)))</f>
        <v>1.5669644846926225E-5</v>
      </c>
      <c r="K5" s="3">
        <f>INDEX('AEO 2022 3'!$C$23:$AJ$23,MATCH(K$1,'AEO 2022 3'!$C$1:$AJ$1,0))/10^6*dollars_2021_2012*(1-INDEX('Tax Percentages'!$B$17:$AG$17,MATCH(K$1,'Tax Percentages'!$B$4:$AG$4,0)))</f>
        <v>1.5766256636473369E-5</v>
      </c>
      <c r="L5" s="3">
        <f>INDEX('AEO 2022 3'!$C$23:$AJ$23,MATCH(L$1,'AEO 2022 3'!$C$1:$AJ$1,0))/10^6*dollars_2021_2012*(1-INDEX('Tax Percentages'!$B$17:$AG$17,MATCH(L$1,'Tax Percentages'!$B$4:$AG$4,0)))</f>
        <v>1.5736826239823531E-5</v>
      </c>
      <c r="M5" s="3">
        <f>INDEX('AEO 2022 3'!$C$23:$AJ$23,MATCH(M$1,'AEO 2022 3'!$C$1:$AJ$1,0))/10^6*dollars_2021_2012*(1-INDEX('Tax Percentages'!$B$17:$AG$17,MATCH(M$1,'Tax Percentages'!$B$4:$AG$4,0)))</f>
        <v>1.5895480006402098E-5</v>
      </c>
      <c r="N5" s="3">
        <f>INDEX('AEO 2022 3'!$C$23:$AJ$23,MATCH(N$1,'AEO 2022 3'!$C$1:$AJ$1,0))/10^6*dollars_2021_2012*(1-INDEX('Tax Percentages'!$B$17:$AG$17,MATCH(N$1,'Tax Percentages'!$B$4:$AG$4,0)))</f>
        <v>1.6275299526397245E-5</v>
      </c>
      <c r="O5" s="3">
        <f>INDEX('AEO 2022 3'!$C$23:$AJ$23,MATCH(O$1,'AEO 2022 3'!$C$1:$AJ$1,0))/10^6*dollars_2021_2012*(1-INDEX('Tax Percentages'!$B$17:$AG$17,MATCH(O$1,'Tax Percentages'!$B$4:$AG$4,0)))</f>
        <v>1.6331875221289784E-5</v>
      </c>
      <c r="P5" s="3">
        <f>INDEX('AEO 2022 3'!$C$23:$AJ$23,MATCH(P$1,'AEO 2022 3'!$C$1:$AJ$1,0))/10^6*dollars_2021_2012*(1-INDEX('Tax Percentages'!$B$17:$AG$17,MATCH(P$1,'Tax Percentages'!$B$4:$AG$4,0)))</f>
        <v>1.6310387782156485E-5</v>
      </c>
      <c r="Q5" s="3">
        <f>INDEX('AEO 2022 3'!$C$23:$AJ$23,MATCH(Q$1,'AEO 2022 3'!$C$1:$AJ$1,0))/10^6*dollars_2021_2012*(1-INDEX('Tax Percentages'!$B$17:$AG$17,MATCH(Q$1,'Tax Percentages'!$B$4:$AG$4,0)))</f>
        <v>1.635281976392452E-5</v>
      </c>
      <c r="R5" s="3">
        <f>INDEX('AEO 2022 3'!$C$23:$AJ$23,MATCH(R$1,'AEO 2022 3'!$C$1:$AJ$1,0))/10^6*dollars_2021_2012*(1-INDEX('Tax Percentages'!$B$17:$AG$17,MATCH(R$1,'Tax Percentages'!$B$4:$AG$4,0)))</f>
        <v>1.6375270216980537E-5</v>
      </c>
      <c r="S5" s="3">
        <f>INDEX('AEO 2022 3'!$C$23:$AJ$23,MATCH(S$1,'AEO 2022 3'!$C$1:$AJ$1,0))/10^6*dollars_2021_2012*(1-INDEX('Tax Percentages'!$B$17:$AG$17,MATCH(S$1,'Tax Percentages'!$B$4:$AG$4,0)))</f>
        <v>1.6512751414399351E-5</v>
      </c>
      <c r="T5" s="3">
        <f>INDEX('AEO 2022 3'!$C$23:$AJ$23,MATCH(T$1,'AEO 2022 3'!$C$1:$AJ$1,0))/10^6*dollars_2021_2012*(1-INDEX('Tax Percentages'!$B$17:$AG$17,MATCH(T$1,'Tax Percentages'!$B$4:$AG$4,0)))</f>
        <v>1.6604813894168951E-5</v>
      </c>
      <c r="U5" s="3">
        <f>INDEX('AEO 2022 3'!$C$23:$AJ$23,MATCH(U$1,'AEO 2022 3'!$C$1:$AJ$1,0))/10^6*dollars_2021_2012*(1-INDEX('Tax Percentages'!$B$17:$AG$17,MATCH(U$1,'Tax Percentages'!$B$4:$AG$4,0)))</f>
        <v>1.6613262930131608E-5</v>
      </c>
      <c r="V5" s="3">
        <f>INDEX('AEO 2022 3'!$C$23:$AJ$23,MATCH(V$1,'AEO 2022 3'!$C$1:$AJ$1,0))/10^6*dollars_2021_2012*(1-INDEX('Tax Percentages'!$B$17:$AG$17,MATCH(V$1,'Tax Percentages'!$B$4:$AG$4,0)))</f>
        <v>1.6819147867965267E-5</v>
      </c>
      <c r="W5" s="3">
        <f>INDEX('AEO 2022 3'!$C$23:$AJ$23,MATCH(W$1,'AEO 2022 3'!$C$1:$AJ$1,0))/10^6*dollars_2021_2012*(1-INDEX('Tax Percentages'!$B$17:$AG$17,MATCH(W$1,'Tax Percentages'!$B$4:$AG$4,0)))</f>
        <v>1.6966408501576004E-5</v>
      </c>
      <c r="X5" s="3">
        <f>INDEX('AEO 2022 3'!$C$23:$AJ$23,MATCH(X$1,'AEO 2022 3'!$C$1:$AJ$1,0))/10^6*dollars_2021_2012*(1-INDEX('Tax Percentages'!$B$17:$AG$17,MATCH(X$1,'Tax Percentages'!$B$4:$AG$4,0)))</f>
        <v>1.7034733383988422E-5</v>
      </c>
      <c r="Y5" s="3">
        <f>INDEX('AEO 2022 3'!$C$23:$AJ$23,MATCH(Y$1,'AEO 2022 3'!$C$1:$AJ$1,0))/10^6*dollars_2021_2012*(1-INDEX('Tax Percentages'!$B$17:$AG$17,MATCH(Y$1,'Tax Percentages'!$B$4:$AG$4,0)))</f>
        <v>1.7268106867900069E-5</v>
      </c>
      <c r="Z5" s="3">
        <f>INDEX('AEO 2022 3'!$C$23:$AJ$23,MATCH(Z$1,'AEO 2022 3'!$C$1:$AJ$1,0))/10^6*dollars_2021_2012*(1-INDEX('Tax Percentages'!$B$17:$AG$17,MATCH(Z$1,'Tax Percentages'!$B$4:$AG$4,0)))</f>
        <v>1.7498549757524336E-5</v>
      </c>
      <c r="AA5" s="3">
        <f>INDEX('AEO 2022 3'!$C$23:$AJ$23,MATCH(AA$1,'AEO 2022 3'!$C$1:$AJ$1,0))/10^6*dollars_2021_2012*(1-INDEX('Tax Percentages'!$B$17:$AG$17,MATCH(AA$1,'Tax Percentages'!$B$4:$AG$4,0)))</f>
        <v>1.7499394878192512E-5</v>
      </c>
      <c r="AB5" s="3">
        <f>INDEX('AEO 2022 3'!$C$23:$AJ$23,MATCH(AB$1,'AEO 2022 3'!$C$1:$AJ$1,0))/10^6*dollars_2021_2012*(1-INDEX('Tax Percentages'!$B$17:$AG$17,MATCH(AB$1,'Tax Percentages'!$B$4:$AG$4,0)))</f>
        <v>1.7661784990245697E-5</v>
      </c>
      <c r="AC5" s="3">
        <f>INDEX('AEO 2022 3'!$C$23:$AJ$23,MATCH(AC$1,'AEO 2022 3'!$C$1:$AJ$1,0))/10^6*dollars_2021_2012*(1-INDEX('Tax Percentages'!$B$17:$AG$17,MATCH(AC$1,'Tax Percentages'!$B$4:$AG$4,0)))</f>
        <v>1.7647692992181298E-5</v>
      </c>
      <c r="AD5" s="3">
        <f>INDEX('AEO 2022 3'!$C$23:$AJ$23,MATCH(AD$1,'AEO 2022 3'!$C$1:$AJ$1,0))/10^6*dollars_2021_2012*(1-INDEX('Tax Percentages'!$B$17:$AG$17,MATCH(AD$1,'Tax Percentages'!$B$4:$AG$4,0)))</f>
        <v>1.7577907620979917E-5</v>
      </c>
      <c r="AE5" s="3">
        <f>INDEX('AEO 2022 3'!$C$23:$AJ$23,MATCH(AE$1,'AEO 2022 3'!$C$1:$AJ$1,0))/10^6*dollars_2021_2012*(1-INDEX('Tax Percentages'!$B$17:$AG$17,MATCH(AE$1,'Tax Percentages'!$B$4:$AG$4,0)))</f>
        <v>1.7647899056822224E-5</v>
      </c>
      <c r="AF5" s="3">
        <f>INDEX('AEO 2022 3'!$C$23:$AJ$23,MATCH(AF$1,'AEO 2022 3'!$C$1:$AJ$1,0))/10^6*dollars_2021_2012*(1-INDEX('Tax Percentages'!$B$17:$AG$17,MATCH(AF$1,'Tax Percentages'!$B$4:$AG$4,0)))</f>
        <v>1.754034690516667E-5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f t="shared" ref="F6:I6" si="4">($J6-$E6)/5+E6</f>
        <v>0</v>
      </c>
      <c r="G6">
        <f t="shared" si="4"/>
        <v>0</v>
      </c>
      <c r="H6">
        <f t="shared" si="4"/>
        <v>0</v>
      </c>
      <c r="I6">
        <f t="shared" si="4"/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5">B3</f>
        <v>0</v>
      </c>
      <c r="C7">
        <f t="shared" si="5"/>
        <v>0</v>
      </c>
      <c r="D7">
        <f t="shared" si="5"/>
        <v>0</v>
      </c>
      <c r="E7">
        <f t="shared" si="5"/>
        <v>0</v>
      </c>
      <c r="F7">
        <f t="shared" ref="F7:I7" si="6">($J7-$E7)/5+E7</f>
        <v>0</v>
      </c>
      <c r="G7">
        <f t="shared" si="6"/>
        <v>0</v>
      </c>
      <c r="H7">
        <f t="shared" si="6"/>
        <v>0</v>
      </c>
      <c r="I7">
        <f t="shared" si="6"/>
        <v>0</v>
      </c>
      <c r="J7">
        <f t="shared" si="5"/>
        <v>0</v>
      </c>
      <c r="K7">
        <f t="shared" si="5"/>
        <v>0</v>
      </c>
      <c r="L7">
        <f t="shared" si="5"/>
        <v>0</v>
      </c>
      <c r="M7">
        <f t="shared" si="5"/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  <c r="T7">
        <f t="shared" si="5"/>
        <v>0</v>
      </c>
      <c r="U7">
        <f t="shared" si="5"/>
        <v>0</v>
      </c>
      <c r="V7">
        <f t="shared" si="5"/>
        <v>0</v>
      </c>
      <c r="W7">
        <f t="shared" si="5"/>
        <v>0</v>
      </c>
      <c r="X7">
        <f t="shared" si="5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f t="shared" ref="F8:I8" si="7">($J8-$E8)/5+E8</f>
        <v>0</v>
      </c>
      <c r="G8">
        <f t="shared" si="7"/>
        <v>0</v>
      </c>
      <c r="H8">
        <f t="shared" si="7"/>
        <v>0</v>
      </c>
      <c r="I8">
        <f t="shared" si="7"/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8">B6</f>
        <v>0</v>
      </c>
      <c r="C9">
        <f t="shared" si="8"/>
        <v>0</v>
      </c>
      <c r="D9">
        <f t="shared" si="8"/>
        <v>0</v>
      </c>
      <c r="E9">
        <f t="shared" si="8"/>
        <v>0</v>
      </c>
      <c r="F9">
        <f t="shared" ref="F9:I9" si="9">($J9-$E9)/5+E9</f>
        <v>0</v>
      </c>
      <c r="G9">
        <f t="shared" si="9"/>
        <v>0</v>
      </c>
      <c r="H9">
        <f t="shared" si="9"/>
        <v>0</v>
      </c>
      <c r="I9">
        <f t="shared" si="9"/>
        <v>0</v>
      </c>
      <c r="J9">
        <f t="shared" si="8"/>
        <v>0</v>
      </c>
      <c r="K9">
        <f t="shared" si="8"/>
        <v>0</v>
      </c>
      <c r="L9">
        <f t="shared" si="8"/>
        <v>0</v>
      </c>
      <c r="M9">
        <f t="shared" si="8"/>
        <v>0</v>
      </c>
      <c r="N9">
        <f t="shared" si="8"/>
        <v>0</v>
      </c>
      <c r="O9">
        <f t="shared" si="8"/>
        <v>0</v>
      </c>
      <c r="P9">
        <f t="shared" si="8"/>
        <v>0</v>
      </c>
      <c r="Q9">
        <f t="shared" si="8"/>
        <v>0</v>
      </c>
      <c r="R9">
        <f t="shared" si="8"/>
        <v>0</v>
      </c>
      <c r="S9">
        <f t="shared" si="8"/>
        <v>0</v>
      </c>
      <c r="T9">
        <f t="shared" si="8"/>
        <v>0</v>
      </c>
      <c r="U9">
        <f t="shared" si="8"/>
        <v>0</v>
      </c>
      <c r="V9">
        <f t="shared" si="8"/>
        <v>0</v>
      </c>
      <c r="W9">
        <f t="shared" si="8"/>
        <v>0</v>
      </c>
      <c r="X9">
        <f t="shared" si="8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2060"/>
  </sheetPr>
  <dimension ref="A1:AJ9"/>
  <sheetViews>
    <sheetView workbookViewId="0">
      <selection activeCell="C9" sqref="C9"/>
    </sheetView>
  </sheetViews>
  <sheetFormatPr defaultColWidth="9.1796875" defaultRowHeight="14.5"/>
  <cols>
    <col min="1" max="1" width="41.453125" customWidth="1"/>
    <col min="2" max="26" width="10" customWidth="1"/>
  </cols>
  <sheetData>
    <row r="1" spans="1:36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s="1" t="s">
        <v>550</v>
      </c>
      <c r="B4" s="7">
        <f>'Other Fuels'!D$26*About!$A$108*(1-INDEX('Tax Percentages'!$B$18:$AG$18,MATCH(B$1,'Tax Percentages'!$B$4:$AG$4,0)))</f>
        <v>1.5727892464473624E-5</v>
      </c>
      <c r="C4" s="7">
        <f>'Other Fuels'!E$26*About!$A$108*(1-INDEX('Tax Percentages'!$B$18:$AG$18,MATCH(C$1,'Tax Percentages'!$B$4:$AG$4,0)))</f>
        <v>1.5727892464473624E-5</v>
      </c>
      <c r="D4" s="7">
        <f>'Other Fuels'!F$26*About!$A$108*(1-INDEX('Tax Percentages'!$B$18:$AG$18,MATCH(D$1,'Tax Percentages'!$B$4:$AG$4,0)))</f>
        <v>1.5727892464473624E-5</v>
      </c>
      <c r="E4" s="7">
        <f>'Other Fuels'!G$26*About!$A$108*(1-INDEX('Tax Percentages'!$B$18:$AG$18,MATCH(E$1,'Tax Percentages'!$B$4:$AG$4,0)))</f>
        <v>1.5727892464473624E-5</v>
      </c>
      <c r="F4" s="7">
        <f>'Other Fuels'!H$26*About!$A$108*(1-INDEX('Tax Percentages'!$B$18:$AG$18,MATCH(F$1,'Tax Percentages'!$B$4:$AG$4,0)))</f>
        <v>1.5727892464473624E-5</v>
      </c>
      <c r="G4" s="7">
        <f>'Other Fuels'!I$26*About!$A$108*(1-INDEX('Tax Percentages'!$B$18:$AG$18,MATCH(G$1,'Tax Percentages'!$B$4:$AG$4,0)))</f>
        <v>1.5727892464473624E-5</v>
      </c>
      <c r="H4" s="7">
        <f>'Other Fuels'!J$26*About!$A$108*(1-INDEX('Tax Percentages'!$B$18:$AG$18,MATCH(H$1,'Tax Percentages'!$B$4:$AG$4,0)))</f>
        <v>1.5727892464473624E-5</v>
      </c>
      <c r="I4" s="7">
        <f>'Other Fuels'!K$26*About!$A$108*(1-INDEX('Tax Percentages'!$B$18:$AG$18,MATCH(I$1,'Tax Percentages'!$B$4:$AG$4,0)))</f>
        <v>1.5727892464473624E-5</v>
      </c>
      <c r="J4" s="7">
        <f>'Other Fuels'!L$26*About!$A$108*(1-INDEX('Tax Percentages'!$B$18:$AG$18,MATCH(J$1,'Tax Percentages'!$B$4:$AG$4,0)))</f>
        <v>1.5727892464473624E-5</v>
      </c>
      <c r="K4" s="7">
        <f>'Other Fuels'!M$26*About!$A$108*(1-INDEX('Tax Percentages'!$B$18:$AG$18,MATCH(K$1,'Tax Percentages'!$B$4:$AG$4,0)))</f>
        <v>1.5727892464473624E-5</v>
      </c>
      <c r="L4" s="7">
        <f>'Other Fuels'!N$26*About!$A$108*(1-INDEX('Tax Percentages'!$B$18:$AG$18,MATCH(L$1,'Tax Percentages'!$B$4:$AG$4,0)))</f>
        <v>1.5727892464473624E-5</v>
      </c>
      <c r="M4" s="7">
        <f>'Other Fuels'!O$26*About!$A$108*(1-INDEX('Tax Percentages'!$B$18:$AG$18,MATCH(M$1,'Tax Percentages'!$B$4:$AG$4,0)))</f>
        <v>1.5727892464473624E-5</v>
      </c>
      <c r="N4" s="7">
        <f>'Other Fuels'!P$26*About!$A$108*(1-INDEX('Tax Percentages'!$B$18:$AG$18,MATCH(N$1,'Tax Percentages'!$B$4:$AG$4,0)))</f>
        <v>1.5727892464473624E-5</v>
      </c>
      <c r="O4" s="7">
        <f>'Other Fuels'!Q$26*About!$A$108*(1-INDEX('Tax Percentages'!$B$18:$AG$18,MATCH(O$1,'Tax Percentages'!$B$4:$AG$4,0)))</f>
        <v>1.5727892464473624E-5</v>
      </c>
      <c r="P4" s="7">
        <f>'Other Fuels'!R$26*About!$A$108*(1-INDEX('Tax Percentages'!$B$18:$AG$18,MATCH(P$1,'Tax Percentages'!$B$4:$AG$4,0)))</f>
        <v>1.5727892464473624E-5</v>
      </c>
      <c r="Q4" s="7">
        <f>'Other Fuels'!S$26*About!$A$108*(1-INDEX('Tax Percentages'!$B$18:$AG$18,MATCH(Q$1,'Tax Percentages'!$B$4:$AG$4,0)))</f>
        <v>1.5727892464473624E-5</v>
      </c>
      <c r="R4" s="7">
        <f>'Other Fuels'!T$26*About!$A$108*(1-INDEX('Tax Percentages'!$B$18:$AG$18,MATCH(R$1,'Tax Percentages'!$B$4:$AG$4,0)))</f>
        <v>1.5727892464473624E-5</v>
      </c>
      <c r="S4" s="7">
        <f>'Other Fuels'!U$26*About!$A$108*(1-INDEX('Tax Percentages'!$B$18:$AG$18,MATCH(S$1,'Tax Percentages'!$B$4:$AG$4,0)))</f>
        <v>1.5727892464473624E-5</v>
      </c>
      <c r="T4" s="7">
        <f>'Other Fuels'!V$26*About!$A$108*(1-INDEX('Tax Percentages'!$B$18:$AG$18,MATCH(T$1,'Tax Percentages'!$B$4:$AG$4,0)))</f>
        <v>1.5727892464473624E-5</v>
      </c>
      <c r="U4" s="7">
        <f>'Other Fuels'!W$26*About!$A$108*(1-INDEX('Tax Percentages'!$B$18:$AG$18,MATCH(U$1,'Tax Percentages'!$B$4:$AG$4,0)))</f>
        <v>1.5727892464473624E-5</v>
      </c>
      <c r="V4" s="7">
        <f>'Other Fuels'!X$26*About!$A$108*(1-INDEX('Tax Percentages'!$B$18:$AG$18,MATCH(V$1,'Tax Percentages'!$B$4:$AG$4,0)))</f>
        <v>1.5727892464473624E-5</v>
      </c>
      <c r="W4" s="7">
        <f>'Other Fuels'!Y$26*About!$A$108*(1-INDEX('Tax Percentages'!$B$18:$AG$18,MATCH(W$1,'Tax Percentages'!$B$4:$AG$4,0)))</f>
        <v>1.5727892464473624E-5</v>
      </c>
      <c r="X4" s="7">
        <f>'Other Fuels'!Z$26*About!$A$108*(1-INDEX('Tax Percentages'!$B$18:$AG$18,MATCH(X$1,'Tax Percentages'!$B$4:$AG$4,0)))</f>
        <v>1.5727892464473624E-5</v>
      </c>
      <c r="Y4" s="7">
        <f>'Other Fuels'!AA$26*About!$A$108*(1-INDEX('Tax Percentages'!$B$18:$AG$18,MATCH(Y$1,'Tax Percentages'!$B$4:$AG$4,0)))</f>
        <v>1.5727892464473624E-5</v>
      </c>
      <c r="Z4" s="7">
        <f>'Other Fuels'!AB$26*About!$A$108*(1-INDEX('Tax Percentages'!$B$18:$AG$18,MATCH(Z$1,'Tax Percentages'!$B$4:$AG$4,0)))</f>
        <v>1.5727892464473624E-5</v>
      </c>
      <c r="AA4" s="7">
        <f>'Other Fuels'!AC$26*About!$A$108*(1-INDEX('Tax Percentages'!$B$18:$AG$18,MATCH(AA$1,'Tax Percentages'!$B$4:$AG$4,0)))</f>
        <v>1.5727892464473624E-5</v>
      </c>
      <c r="AB4" s="7">
        <f>'Other Fuels'!AD$26*About!$A$108*(1-INDEX('Tax Percentages'!$B$18:$AG$18,MATCH(AB$1,'Tax Percentages'!$B$4:$AG$4,0)))</f>
        <v>1.5727892464473624E-5</v>
      </c>
      <c r="AC4" s="7">
        <f>'Other Fuels'!AE$26*About!$A$108*(1-INDEX('Tax Percentages'!$B$18:$AG$18,MATCH(AC$1,'Tax Percentages'!$B$4:$AG$4,0)))</f>
        <v>1.5727892464473624E-5</v>
      </c>
      <c r="AD4" s="7">
        <f>'Other Fuels'!AF$26*About!$A$108*(1-INDEX('Tax Percentages'!$B$18:$AG$18,MATCH(AD$1,'Tax Percentages'!$B$4:$AG$4,0)))</f>
        <v>1.5727892464473624E-5</v>
      </c>
      <c r="AE4" s="7">
        <f>'Other Fuels'!AG$26*About!$A$108*(1-INDEX('Tax Percentages'!$B$18:$AG$18,MATCH(AE$1,'Tax Percentages'!$B$4:$AG$4,0)))</f>
        <v>1.5727892464473624E-5</v>
      </c>
      <c r="AF4" s="7">
        <f>'Other Fuels'!AH$26*About!$A$108*(1-INDEX('Tax Percentages'!$B$18:$AG$18,MATCH(AF$1,'Tax Percentages'!$B$4:$AG$4,0)))</f>
        <v>1.5727892464473624E-5</v>
      </c>
      <c r="AG4" s="7"/>
      <c r="AH4" s="7"/>
      <c r="AI4" s="7"/>
      <c r="AJ4" s="7"/>
    </row>
    <row r="5" spans="1:36">
      <c r="A5" s="1" t="s">
        <v>551</v>
      </c>
      <c r="B5" s="7">
        <f>'Other Fuels'!D$26*About!$A$108*(1-INDEX('Tax Percentages'!$B$18:$AG$18,MATCH(B$1,'Tax Percentages'!$B$4:$AG$4,0)))</f>
        <v>1.5727892464473624E-5</v>
      </c>
      <c r="C5" s="7">
        <f>'Other Fuels'!E$26*About!$A$108*(1-INDEX('Tax Percentages'!$B$18:$AG$18,MATCH(C$1,'Tax Percentages'!$B$4:$AG$4,0)))</f>
        <v>1.5727892464473624E-5</v>
      </c>
      <c r="D5" s="7">
        <f>'Other Fuels'!F$26*About!$A$108*(1-INDEX('Tax Percentages'!$B$18:$AG$18,MATCH(D$1,'Tax Percentages'!$B$4:$AG$4,0)))</f>
        <v>1.5727892464473624E-5</v>
      </c>
      <c r="E5" s="7">
        <f>'Other Fuels'!G$26*About!$A$108*(1-INDEX('Tax Percentages'!$B$18:$AG$18,MATCH(E$1,'Tax Percentages'!$B$4:$AG$4,0)))</f>
        <v>1.5727892464473624E-5</v>
      </c>
      <c r="F5" s="7">
        <f>'Other Fuels'!H$26*About!$A$108*(1-INDEX('Tax Percentages'!$B$18:$AG$18,MATCH(F$1,'Tax Percentages'!$B$4:$AG$4,0)))</f>
        <v>1.5727892464473624E-5</v>
      </c>
      <c r="G5" s="7">
        <f>'Other Fuels'!I$26*About!$A$108*(1-INDEX('Tax Percentages'!$B$18:$AG$18,MATCH(G$1,'Tax Percentages'!$B$4:$AG$4,0)))</f>
        <v>1.5727892464473624E-5</v>
      </c>
      <c r="H5" s="7">
        <f>'Other Fuels'!J$26*About!$A$108*(1-INDEX('Tax Percentages'!$B$18:$AG$18,MATCH(H$1,'Tax Percentages'!$B$4:$AG$4,0)))</f>
        <v>1.5727892464473624E-5</v>
      </c>
      <c r="I5" s="7">
        <f>'Other Fuels'!K$26*About!$A$108*(1-INDEX('Tax Percentages'!$B$18:$AG$18,MATCH(I$1,'Tax Percentages'!$B$4:$AG$4,0)))</f>
        <v>1.5727892464473624E-5</v>
      </c>
      <c r="J5" s="7">
        <f>'Other Fuels'!L$26*About!$A$108*(1-INDEX('Tax Percentages'!$B$18:$AG$18,MATCH(J$1,'Tax Percentages'!$B$4:$AG$4,0)))</f>
        <v>1.5727892464473624E-5</v>
      </c>
      <c r="K5" s="7">
        <f>'Other Fuels'!M$26*About!$A$108*(1-INDEX('Tax Percentages'!$B$18:$AG$18,MATCH(K$1,'Tax Percentages'!$B$4:$AG$4,0)))</f>
        <v>1.5727892464473624E-5</v>
      </c>
      <c r="L5" s="7">
        <f>'Other Fuels'!N$26*About!$A$108*(1-INDEX('Tax Percentages'!$B$18:$AG$18,MATCH(L$1,'Tax Percentages'!$B$4:$AG$4,0)))</f>
        <v>1.5727892464473624E-5</v>
      </c>
      <c r="M5" s="7">
        <f>'Other Fuels'!O$26*About!$A$108*(1-INDEX('Tax Percentages'!$B$18:$AG$18,MATCH(M$1,'Tax Percentages'!$B$4:$AG$4,0)))</f>
        <v>1.5727892464473624E-5</v>
      </c>
      <c r="N5" s="7">
        <f>'Other Fuels'!P$26*About!$A$108*(1-INDEX('Tax Percentages'!$B$18:$AG$18,MATCH(N$1,'Tax Percentages'!$B$4:$AG$4,0)))</f>
        <v>1.5727892464473624E-5</v>
      </c>
      <c r="O5" s="7">
        <f>'Other Fuels'!Q$26*About!$A$108*(1-INDEX('Tax Percentages'!$B$18:$AG$18,MATCH(O$1,'Tax Percentages'!$B$4:$AG$4,0)))</f>
        <v>1.5727892464473624E-5</v>
      </c>
      <c r="P5" s="7">
        <f>'Other Fuels'!R$26*About!$A$108*(1-INDEX('Tax Percentages'!$B$18:$AG$18,MATCH(P$1,'Tax Percentages'!$B$4:$AG$4,0)))</f>
        <v>1.5727892464473624E-5</v>
      </c>
      <c r="Q5" s="7">
        <f>'Other Fuels'!S$26*About!$A$108*(1-INDEX('Tax Percentages'!$B$18:$AG$18,MATCH(Q$1,'Tax Percentages'!$B$4:$AG$4,0)))</f>
        <v>1.5727892464473624E-5</v>
      </c>
      <c r="R5" s="7">
        <f>'Other Fuels'!T$26*About!$A$108*(1-INDEX('Tax Percentages'!$B$18:$AG$18,MATCH(R$1,'Tax Percentages'!$B$4:$AG$4,0)))</f>
        <v>1.5727892464473624E-5</v>
      </c>
      <c r="S5" s="7">
        <f>'Other Fuels'!U$26*About!$A$108*(1-INDEX('Tax Percentages'!$B$18:$AG$18,MATCH(S$1,'Tax Percentages'!$B$4:$AG$4,0)))</f>
        <v>1.5727892464473624E-5</v>
      </c>
      <c r="T5" s="7">
        <f>'Other Fuels'!V$26*About!$A$108*(1-INDEX('Tax Percentages'!$B$18:$AG$18,MATCH(T$1,'Tax Percentages'!$B$4:$AG$4,0)))</f>
        <v>1.5727892464473624E-5</v>
      </c>
      <c r="U5" s="7">
        <f>'Other Fuels'!W$26*About!$A$108*(1-INDEX('Tax Percentages'!$B$18:$AG$18,MATCH(U$1,'Tax Percentages'!$B$4:$AG$4,0)))</f>
        <v>1.5727892464473624E-5</v>
      </c>
      <c r="V5" s="7">
        <f>'Other Fuels'!X$26*About!$A$108*(1-INDEX('Tax Percentages'!$B$18:$AG$18,MATCH(V$1,'Tax Percentages'!$B$4:$AG$4,0)))</f>
        <v>1.5727892464473624E-5</v>
      </c>
      <c r="W5" s="7">
        <f>'Other Fuels'!Y$26*About!$A$108*(1-INDEX('Tax Percentages'!$B$18:$AG$18,MATCH(W$1,'Tax Percentages'!$B$4:$AG$4,0)))</f>
        <v>1.5727892464473624E-5</v>
      </c>
      <c r="X5" s="7">
        <f>'Other Fuels'!Z$26*About!$A$108*(1-INDEX('Tax Percentages'!$B$18:$AG$18,MATCH(X$1,'Tax Percentages'!$B$4:$AG$4,0)))</f>
        <v>1.5727892464473624E-5</v>
      </c>
      <c r="Y5" s="7">
        <f>'Other Fuels'!AA$26*About!$A$108*(1-INDEX('Tax Percentages'!$B$18:$AG$18,MATCH(Y$1,'Tax Percentages'!$B$4:$AG$4,0)))</f>
        <v>1.5727892464473624E-5</v>
      </c>
      <c r="Z5" s="7">
        <f>'Other Fuels'!AB$26*About!$A$108*(1-INDEX('Tax Percentages'!$B$18:$AG$18,MATCH(Z$1,'Tax Percentages'!$B$4:$AG$4,0)))</f>
        <v>1.5727892464473624E-5</v>
      </c>
      <c r="AA5" s="7">
        <f>'Other Fuels'!AC$26*About!$A$108*(1-INDEX('Tax Percentages'!$B$18:$AG$18,MATCH(AA$1,'Tax Percentages'!$B$4:$AG$4,0)))</f>
        <v>1.5727892464473624E-5</v>
      </c>
      <c r="AB5" s="7">
        <f>'Other Fuels'!AD$26*About!$A$108*(1-INDEX('Tax Percentages'!$B$18:$AG$18,MATCH(AB$1,'Tax Percentages'!$B$4:$AG$4,0)))</f>
        <v>1.5727892464473624E-5</v>
      </c>
      <c r="AC5" s="7">
        <f>'Other Fuels'!AE$26*About!$A$108*(1-INDEX('Tax Percentages'!$B$18:$AG$18,MATCH(AC$1,'Tax Percentages'!$B$4:$AG$4,0)))</f>
        <v>1.5727892464473624E-5</v>
      </c>
      <c r="AD5" s="7">
        <f>'Other Fuels'!AF$26*About!$A$108*(1-INDEX('Tax Percentages'!$B$18:$AG$18,MATCH(AD$1,'Tax Percentages'!$B$4:$AG$4,0)))</f>
        <v>1.5727892464473624E-5</v>
      </c>
      <c r="AE5" s="7">
        <f>'Other Fuels'!AG$26*About!$A$108*(1-INDEX('Tax Percentages'!$B$18:$AG$18,MATCH(AE$1,'Tax Percentages'!$B$4:$AG$4,0)))</f>
        <v>1.5727892464473624E-5</v>
      </c>
      <c r="AF5" s="7">
        <f>'Other Fuels'!AH$26*About!$A$108*(1-INDEX('Tax Percentages'!$B$18:$AG$18,MATCH(AF$1,'Tax Percentages'!$B$4:$AG$4,0)))</f>
        <v>1.5727892464473624E-5</v>
      </c>
      <c r="AG5" s="7"/>
      <c r="AH5" s="7"/>
      <c r="AI5" s="7"/>
      <c r="AJ5" s="7"/>
    </row>
    <row r="6" spans="1:36">
      <c r="A6" s="1" t="s">
        <v>552</v>
      </c>
      <c r="B6" s="7">
        <f>'Other Fuels'!D$26*About!$A$108*(1-INDEX('Tax Percentages'!$B$18:$AG$18,MATCH(B$1,'Tax Percentages'!$B$4:$AG$4,0)))</f>
        <v>1.5727892464473624E-5</v>
      </c>
      <c r="C6" s="7">
        <f>'Other Fuels'!E$26*About!$A$108*(1-INDEX('Tax Percentages'!$B$18:$AG$18,MATCH(C$1,'Tax Percentages'!$B$4:$AG$4,0)))</f>
        <v>1.5727892464473624E-5</v>
      </c>
      <c r="D6" s="7">
        <f>'Other Fuels'!F$26*About!$A$108*(1-INDEX('Tax Percentages'!$B$18:$AG$18,MATCH(D$1,'Tax Percentages'!$B$4:$AG$4,0)))</f>
        <v>1.5727892464473624E-5</v>
      </c>
      <c r="E6" s="7">
        <f>'Other Fuels'!G$26*About!$A$108*(1-INDEX('Tax Percentages'!$B$18:$AG$18,MATCH(E$1,'Tax Percentages'!$B$4:$AG$4,0)))</f>
        <v>1.5727892464473624E-5</v>
      </c>
      <c r="F6" s="7">
        <f>'Other Fuels'!H$26*About!$A$108*(1-INDEX('Tax Percentages'!$B$18:$AG$18,MATCH(F$1,'Tax Percentages'!$B$4:$AG$4,0)))</f>
        <v>1.5727892464473624E-5</v>
      </c>
      <c r="G6" s="7">
        <f>'Other Fuels'!I$26*About!$A$108*(1-INDEX('Tax Percentages'!$B$18:$AG$18,MATCH(G$1,'Tax Percentages'!$B$4:$AG$4,0)))</f>
        <v>1.5727892464473624E-5</v>
      </c>
      <c r="H6" s="7">
        <f>'Other Fuels'!J$26*About!$A$108*(1-INDEX('Tax Percentages'!$B$18:$AG$18,MATCH(H$1,'Tax Percentages'!$B$4:$AG$4,0)))</f>
        <v>1.5727892464473624E-5</v>
      </c>
      <c r="I6" s="7">
        <f>'Other Fuels'!K$26*About!$A$108*(1-INDEX('Tax Percentages'!$B$18:$AG$18,MATCH(I$1,'Tax Percentages'!$B$4:$AG$4,0)))</f>
        <v>1.5727892464473624E-5</v>
      </c>
      <c r="J6" s="7">
        <f>'Other Fuels'!L$26*About!$A$108*(1-INDEX('Tax Percentages'!$B$18:$AG$18,MATCH(J$1,'Tax Percentages'!$B$4:$AG$4,0)))</f>
        <v>1.5727892464473624E-5</v>
      </c>
      <c r="K6" s="7">
        <f>'Other Fuels'!M$26*About!$A$108*(1-INDEX('Tax Percentages'!$B$18:$AG$18,MATCH(K$1,'Tax Percentages'!$B$4:$AG$4,0)))</f>
        <v>1.5727892464473624E-5</v>
      </c>
      <c r="L6" s="7">
        <f>'Other Fuels'!N$26*About!$A$108*(1-INDEX('Tax Percentages'!$B$18:$AG$18,MATCH(L$1,'Tax Percentages'!$B$4:$AG$4,0)))</f>
        <v>1.5727892464473624E-5</v>
      </c>
      <c r="M6" s="7">
        <f>'Other Fuels'!O$26*About!$A$108*(1-INDEX('Tax Percentages'!$B$18:$AG$18,MATCH(M$1,'Tax Percentages'!$B$4:$AG$4,0)))</f>
        <v>1.5727892464473624E-5</v>
      </c>
      <c r="N6" s="7">
        <f>'Other Fuels'!P$26*About!$A$108*(1-INDEX('Tax Percentages'!$B$18:$AG$18,MATCH(N$1,'Tax Percentages'!$B$4:$AG$4,0)))</f>
        <v>1.5727892464473624E-5</v>
      </c>
      <c r="O6" s="7">
        <f>'Other Fuels'!Q$26*About!$A$108*(1-INDEX('Tax Percentages'!$B$18:$AG$18,MATCH(O$1,'Tax Percentages'!$B$4:$AG$4,0)))</f>
        <v>1.5727892464473624E-5</v>
      </c>
      <c r="P6" s="7">
        <f>'Other Fuels'!R$26*About!$A$108*(1-INDEX('Tax Percentages'!$B$18:$AG$18,MATCH(P$1,'Tax Percentages'!$B$4:$AG$4,0)))</f>
        <v>1.5727892464473624E-5</v>
      </c>
      <c r="Q6" s="7">
        <f>'Other Fuels'!S$26*About!$A$108*(1-INDEX('Tax Percentages'!$B$18:$AG$18,MATCH(Q$1,'Tax Percentages'!$B$4:$AG$4,0)))</f>
        <v>1.5727892464473624E-5</v>
      </c>
      <c r="R6" s="7">
        <f>'Other Fuels'!T$26*About!$A$108*(1-INDEX('Tax Percentages'!$B$18:$AG$18,MATCH(R$1,'Tax Percentages'!$B$4:$AG$4,0)))</f>
        <v>1.5727892464473624E-5</v>
      </c>
      <c r="S6" s="7">
        <f>'Other Fuels'!U$26*About!$A$108*(1-INDEX('Tax Percentages'!$B$18:$AG$18,MATCH(S$1,'Tax Percentages'!$B$4:$AG$4,0)))</f>
        <v>1.5727892464473624E-5</v>
      </c>
      <c r="T6" s="7">
        <f>'Other Fuels'!V$26*About!$A$108*(1-INDEX('Tax Percentages'!$B$18:$AG$18,MATCH(T$1,'Tax Percentages'!$B$4:$AG$4,0)))</f>
        <v>1.5727892464473624E-5</v>
      </c>
      <c r="U6" s="7">
        <f>'Other Fuels'!W$26*About!$A$108*(1-INDEX('Tax Percentages'!$B$18:$AG$18,MATCH(U$1,'Tax Percentages'!$B$4:$AG$4,0)))</f>
        <v>1.5727892464473624E-5</v>
      </c>
      <c r="V6" s="7">
        <f>'Other Fuels'!X$26*About!$A$108*(1-INDEX('Tax Percentages'!$B$18:$AG$18,MATCH(V$1,'Tax Percentages'!$B$4:$AG$4,0)))</f>
        <v>1.5727892464473624E-5</v>
      </c>
      <c r="W6" s="7">
        <f>'Other Fuels'!Y$26*About!$A$108*(1-INDEX('Tax Percentages'!$B$18:$AG$18,MATCH(W$1,'Tax Percentages'!$B$4:$AG$4,0)))</f>
        <v>1.5727892464473624E-5</v>
      </c>
      <c r="X6" s="7">
        <f>'Other Fuels'!Z$26*About!$A$108*(1-INDEX('Tax Percentages'!$B$18:$AG$18,MATCH(X$1,'Tax Percentages'!$B$4:$AG$4,0)))</f>
        <v>1.5727892464473624E-5</v>
      </c>
      <c r="Y6" s="7">
        <f>'Other Fuels'!AA$26*About!$A$108*(1-INDEX('Tax Percentages'!$B$18:$AG$18,MATCH(Y$1,'Tax Percentages'!$B$4:$AG$4,0)))</f>
        <v>1.5727892464473624E-5</v>
      </c>
      <c r="Z6" s="7">
        <f>'Other Fuels'!AB$26*About!$A$108*(1-INDEX('Tax Percentages'!$B$18:$AG$18,MATCH(Z$1,'Tax Percentages'!$B$4:$AG$4,0)))</f>
        <v>1.5727892464473624E-5</v>
      </c>
      <c r="AA6" s="7">
        <f>'Other Fuels'!AC$26*About!$A$108*(1-INDEX('Tax Percentages'!$B$18:$AG$18,MATCH(AA$1,'Tax Percentages'!$B$4:$AG$4,0)))</f>
        <v>1.5727892464473624E-5</v>
      </c>
      <c r="AB6" s="7">
        <f>'Other Fuels'!AD$26*About!$A$108*(1-INDEX('Tax Percentages'!$B$18:$AG$18,MATCH(AB$1,'Tax Percentages'!$B$4:$AG$4,0)))</f>
        <v>1.5727892464473624E-5</v>
      </c>
      <c r="AC6" s="7">
        <f>'Other Fuels'!AE$26*About!$A$108*(1-INDEX('Tax Percentages'!$B$18:$AG$18,MATCH(AC$1,'Tax Percentages'!$B$4:$AG$4,0)))</f>
        <v>1.5727892464473624E-5</v>
      </c>
      <c r="AD6" s="7">
        <f>'Other Fuels'!AF$26*About!$A$108*(1-INDEX('Tax Percentages'!$B$18:$AG$18,MATCH(AD$1,'Tax Percentages'!$B$4:$AG$4,0)))</f>
        <v>1.5727892464473624E-5</v>
      </c>
      <c r="AE6" s="7">
        <f>'Other Fuels'!AG$26*About!$A$108*(1-INDEX('Tax Percentages'!$B$18:$AG$18,MATCH(AE$1,'Tax Percentages'!$B$4:$AG$4,0)))</f>
        <v>1.5727892464473624E-5</v>
      </c>
      <c r="AF6" s="7">
        <f>'Other Fuels'!AH$26*About!$A$108*(1-INDEX('Tax Percentages'!$B$18:$AG$18,MATCH(AF$1,'Tax Percentages'!$B$4:$AG$4,0)))</f>
        <v>1.5727892464473624E-5</v>
      </c>
      <c r="AG6" s="7"/>
      <c r="AH6" s="7"/>
    </row>
    <row r="7" spans="1:36">
      <c r="A7" s="1" t="s">
        <v>553</v>
      </c>
      <c r="B7">
        <f t="shared" ref="B7:Z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AF9" si="1">B6</f>
        <v>1.5727892464473624E-5</v>
      </c>
      <c r="C9">
        <f t="shared" si="1"/>
        <v>1.5727892464473624E-5</v>
      </c>
      <c r="D9">
        <f t="shared" si="1"/>
        <v>1.5727892464473624E-5</v>
      </c>
      <c r="E9">
        <f t="shared" si="1"/>
        <v>1.5727892464473624E-5</v>
      </c>
      <c r="F9">
        <f t="shared" si="1"/>
        <v>1.5727892464473624E-5</v>
      </c>
      <c r="G9">
        <f t="shared" si="1"/>
        <v>1.5727892464473624E-5</v>
      </c>
      <c r="H9">
        <f t="shared" si="1"/>
        <v>1.5727892464473624E-5</v>
      </c>
      <c r="I9">
        <f t="shared" si="1"/>
        <v>1.5727892464473624E-5</v>
      </c>
      <c r="J9">
        <f t="shared" si="1"/>
        <v>1.5727892464473624E-5</v>
      </c>
      <c r="K9">
        <f t="shared" si="1"/>
        <v>1.5727892464473624E-5</v>
      </c>
      <c r="L9">
        <f t="shared" si="1"/>
        <v>1.5727892464473624E-5</v>
      </c>
      <c r="M9">
        <f t="shared" si="1"/>
        <v>1.5727892464473624E-5</v>
      </c>
      <c r="N9">
        <f t="shared" si="1"/>
        <v>1.5727892464473624E-5</v>
      </c>
      <c r="O9">
        <f t="shared" si="1"/>
        <v>1.5727892464473624E-5</v>
      </c>
      <c r="P9">
        <f t="shared" si="1"/>
        <v>1.5727892464473624E-5</v>
      </c>
      <c r="Q9">
        <f t="shared" si="1"/>
        <v>1.5727892464473624E-5</v>
      </c>
      <c r="R9">
        <f t="shared" si="1"/>
        <v>1.5727892464473624E-5</v>
      </c>
      <c r="S9">
        <f t="shared" si="1"/>
        <v>1.5727892464473624E-5</v>
      </c>
      <c r="T9">
        <f t="shared" si="1"/>
        <v>1.5727892464473624E-5</v>
      </c>
      <c r="U9">
        <f t="shared" si="1"/>
        <v>1.5727892464473624E-5</v>
      </c>
      <c r="V9">
        <f t="shared" si="1"/>
        <v>1.5727892464473624E-5</v>
      </c>
      <c r="W9">
        <f t="shared" si="1"/>
        <v>1.5727892464473624E-5</v>
      </c>
      <c r="X9">
        <f t="shared" si="1"/>
        <v>1.5727892464473624E-5</v>
      </c>
      <c r="Y9">
        <f t="shared" si="1"/>
        <v>1.5727892464473624E-5</v>
      </c>
      <c r="Z9">
        <f t="shared" si="1"/>
        <v>1.5727892464473624E-5</v>
      </c>
      <c r="AA9">
        <f t="shared" si="1"/>
        <v>1.5727892464473624E-5</v>
      </c>
      <c r="AB9">
        <f t="shared" si="1"/>
        <v>1.5727892464473624E-5</v>
      </c>
      <c r="AC9">
        <f t="shared" si="1"/>
        <v>1.5727892464473624E-5</v>
      </c>
      <c r="AD9">
        <f t="shared" si="1"/>
        <v>1.5727892464473624E-5</v>
      </c>
      <c r="AE9">
        <f t="shared" si="1"/>
        <v>1.5727892464473624E-5</v>
      </c>
      <c r="AF9">
        <f t="shared" si="1"/>
        <v>1.5727892464473624E-5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2060"/>
  </sheetPr>
  <dimension ref="A1:AF9"/>
  <sheetViews>
    <sheetView workbookViewId="0">
      <selection activeCell="B1" sqref="B1:B104857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V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2060"/>
  </sheetPr>
  <dimension ref="A1:AJ9"/>
  <sheetViews>
    <sheetView workbookViewId="0">
      <selection activeCell="B3" sqref="B3:E3"/>
    </sheetView>
  </sheetViews>
  <sheetFormatPr defaultColWidth="9.1796875" defaultRowHeight="14.5"/>
  <cols>
    <col min="1" max="1" width="41.453125" customWidth="1"/>
    <col min="2" max="26" width="10" customWidth="1"/>
    <col min="27" max="34" width="10.26953125" bestFit="1" customWidth="1"/>
  </cols>
  <sheetData>
    <row r="1" spans="1:36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 s="3">
        <f>INDEX(STEO!$34:$34,MATCH(B$1,STEO!$5:$5,0))/10^6*dollars_2020_2012*lignite_multiplier*(1-INDEX('Tax Percentages'!$B$20:$AG$20,MATCH(B$1,'Tax Percentages'!$B$4:$AG$4,0)))</f>
        <v>1.4614349773033388E-6</v>
      </c>
      <c r="C3" s="3">
        <f>INDEX(STEO!$34:$34,MATCH(C$1,STEO!$5:$5,0))/10^6*dollars_2020_2012*lignite_multiplier*(1-INDEX('Tax Percentages'!$B$20:$AG$20,MATCH(C$1,'Tax Percentages'!$B$4:$AG$4,0)))</f>
        <v>1.5071048203440684E-6</v>
      </c>
      <c r="D3" s="3">
        <f>INDEX(STEO!$34:$34,MATCH(D$1,STEO!$5:$5,0))/10^6*dollars_2020_2012*lignite_multiplier*(1-INDEX('Tax Percentages'!$B$20:$AG$20,MATCH(D$1,'Tax Percentages'!$B$4:$AG$4,0)))</f>
        <v>1.5756095849051621E-6</v>
      </c>
      <c r="E3" s="3">
        <f>INDEX(STEO!$34:$34,MATCH(E$1,STEO!$5:$5,0))/10^6*dollars_2020_2012*lignite_multiplier*(1-INDEX('Tax Percentages'!$B$20:$AG$20,MATCH(E$1,'Tax Percentages'!$B$4:$AG$4,0)))</f>
        <v>1.5603863038915857E-6</v>
      </c>
      <c r="F3" s="3">
        <f>INDEX('AEO 2022 3'!52:52,MATCH('BFPaT-pretax-coal'!F1,'AEO 2022 3'!13:13,0))/10^6*dollars_2021_2012*lignite_multiplier*(1-INDEX('Tax Percentages'!$B$20:$AG$20,MATCH(F$1,'Tax Percentages'!$B$4:$AG$4,0)))</f>
        <v>1.4598907815939275E-6</v>
      </c>
      <c r="G3" s="3">
        <f>INDEX('AEO 2022 3'!52:52,MATCH('BFPaT-pretax-coal'!G1,'AEO 2022 3'!13:13,0))/10^6*dollars_2021_2012*lignite_multiplier*(1-INDEX('Tax Percentages'!$B$20:$AG$20,MATCH(G$1,'Tax Percentages'!$B$4:$AG$4,0)))</f>
        <v>1.4221793706712239E-6</v>
      </c>
      <c r="H3" s="3">
        <f>INDEX('AEO 2022 3'!52:52,MATCH('BFPaT-pretax-coal'!H1,'AEO 2022 3'!13:13,0))/10^6*dollars_2021_2012*lignite_multiplier*(1-INDEX('Tax Percentages'!$B$20:$AG$20,MATCH(H$1,'Tax Percentages'!$B$4:$AG$4,0)))</f>
        <v>1.4043007653078081E-6</v>
      </c>
      <c r="I3" s="3">
        <f>INDEX('AEO 2022 3'!52:52,MATCH('BFPaT-pretax-coal'!I1,'AEO 2022 3'!13:13,0))/10^6*dollars_2021_2012*lignite_multiplier*(1-INDEX('Tax Percentages'!$B$20:$AG$20,MATCH(I$1,'Tax Percentages'!$B$4:$AG$4,0)))</f>
        <v>1.3934850523933831E-6</v>
      </c>
      <c r="J3" s="3">
        <f>INDEX('AEO 2022 3'!52:52,MATCH('BFPaT-pretax-coal'!J1,'AEO 2022 3'!13:13,0))/10^6*dollars_2021_2012*lignite_multiplier*(1-INDEX('Tax Percentages'!$B$20:$AG$20,MATCH(J$1,'Tax Percentages'!$B$4:$AG$4,0)))</f>
        <v>1.3873200160611708E-6</v>
      </c>
      <c r="K3" s="3">
        <f>INDEX('AEO 2022 3'!52:52,MATCH('BFPaT-pretax-coal'!K1,'AEO 2022 3'!13:13,0))/10^6*dollars_2021_2012*lignite_multiplier*(1-INDEX('Tax Percentages'!$B$20:$AG$20,MATCH(K$1,'Tax Percentages'!$B$4:$AG$4,0)))</f>
        <v>1.3963145714269881E-6</v>
      </c>
      <c r="L3" s="3">
        <f>INDEX('AEO 2022 3'!52:52,MATCH('BFPaT-pretax-coal'!L1,'AEO 2022 3'!13:13,0))/10^6*dollars_2021_2012*lignite_multiplier*(1-INDEX('Tax Percentages'!$B$20:$AG$20,MATCH(L$1,'Tax Percentages'!$B$4:$AG$4,0)))</f>
        <v>1.3940310361534646E-6</v>
      </c>
      <c r="M3" s="3">
        <f>INDEX('AEO 2022 3'!52:52,MATCH('BFPaT-pretax-coal'!M1,'AEO 2022 3'!13:13,0))/10^6*dollars_2021_2012*lignite_multiplier*(1-INDEX('Tax Percentages'!$B$20:$AG$20,MATCH(M$1,'Tax Percentages'!$B$4:$AG$4,0)))</f>
        <v>1.3898514614041855E-6</v>
      </c>
      <c r="N3" s="3">
        <f>INDEX('AEO 2022 3'!52:52,MATCH('BFPaT-pretax-coal'!N1,'AEO 2022 3'!13:13,0))/10^6*dollars_2021_2012*lignite_multiplier*(1-INDEX('Tax Percentages'!$B$20:$AG$20,MATCH(N$1,'Tax Percentages'!$B$4:$AG$4,0)))</f>
        <v>1.3829528729895198E-6</v>
      </c>
      <c r="O3" s="3">
        <f>INDEX('AEO 2022 3'!52:52,MATCH('BFPaT-pretax-coal'!O1,'AEO 2022 3'!13:13,0))/10^6*dollars_2021_2012*lignite_multiplier*(1-INDEX('Tax Percentages'!$B$20:$AG$20,MATCH(O$1,'Tax Percentages'!$B$4:$AG$4,0)))</f>
        <v>1.3780993608959053E-6</v>
      </c>
      <c r="P3" s="3">
        <f>INDEX('AEO 2022 3'!52:52,MATCH('BFPaT-pretax-coal'!P1,'AEO 2022 3'!13:13,0))/10^6*dollars_2021_2012*lignite_multiplier*(1-INDEX('Tax Percentages'!$B$20:$AG$20,MATCH(P$1,'Tax Percentages'!$B$4:$AG$4,0)))</f>
        <v>1.3759714055486899E-6</v>
      </c>
      <c r="Q3" s="3">
        <f>INDEX('AEO 2022 3'!52:52,MATCH('BFPaT-pretax-coal'!Q1,'AEO 2022 3'!13:13,0))/10^6*dollars_2021_2012*lignite_multiplier*(1-INDEX('Tax Percentages'!$B$20:$AG$20,MATCH(Q$1,'Tax Percentages'!$B$4:$AG$4,0)))</f>
        <v>1.3580891651402667E-6</v>
      </c>
      <c r="R3" s="3">
        <f>INDEX('AEO 2022 3'!52:52,MATCH('BFPaT-pretax-coal'!R1,'AEO 2022 3'!13:13,0))/10^6*dollars_2021_2012*lignite_multiplier*(1-INDEX('Tax Percentages'!$B$20:$AG$20,MATCH(R$1,'Tax Percentages'!$B$4:$AG$4,0)))</f>
        <v>1.3494072236450687E-6</v>
      </c>
      <c r="S3" s="3">
        <f>INDEX('AEO 2022 3'!52:52,MATCH('BFPaT-pretax-coal'!S1,'AEO 2022 3'!13:13,0))/10^6*dollars_2021_2012*lignite_multiplier*(1-INDEX('Tax Percentages'!$B$20:$AG$20,MATCH(S$1,'Tax Percentages'!$B$4:$AG$4,0)))</f>
        <v>1.3478012607608871E-6</v>
      </c>
      <c r="T3" s="3">
        <f>INDEX('AEO 2022 3'!52:52,MATCH('BFPaT-pretax-coal'!T1,'AEO 2022 3'!13:13,0))/10^6*dollars_2021_2012*lignite_multiplier*(1-INDEX('Tax Percentages'!$B$20:$AG$20,MATCH(T$1,'Tax Percentages'!$B$4:$AG$4,0)))</f>
        <v>1.3433548737080793E-6</v>
      </c>
      <c r="U3" s="3">
        <f>INDEX('AEO 2022 3'!52:52,MATCH('BFPaT-pretax-coal'!U1,'AEO 2022 3'!13:13,0))/10^6*dollars_2021_2012*lignite_multiplier*(1-INDEX('Tax Percentages'!$B$20:$AG$20,MATCH(U$1,'Tax Percentages'!$B$4:$AG$4,0)))</f>
        <v>1.3412792630089676E-6</v>
      </c>
      <c r="V3" s="3">
        <f>INDEX('AEO 2022 3'!52:52,MATCH('BFPaT-pretax-coal'!V1,'AEO 2022 3'!13:13,0))/10^6*dollars_2021_2012*lignite_multiplier*(1-INDEX('Tax Percentages'!$B$20:$AG$20,MATCH(V$1,'Tax Percentages'!$B$4:$AG$4,0)))</f>
        <v>1.3412167402348436E-6</v>
      </c>
      <c r="W3" s="3">
        <f>INDEX('AEO 2022 3'!52:52,MATCH('BFPaT-pretax-coal'!W1,'AEO 2022 3'!13:13,0))/10^6*dollars_2021_2012*lignite_multiplier*(1-INDEX('Tax Percentages'!$B$20:$AG$20,MATCH(W$1,'Tax Percentages'!$B$4:$AG$4,0)))</f>
        <v>1.3426780283277384E-6</v>
      </c>
      <c r="X3" s="3">
        <f>INDEX('AEO 2022 3'!52:52,MATCH('BFPaT-pretax-coal'!X1,'AEO 2022 3'!13:13,0))/10^6*dollars_2021_2012*lignite_multiplier*(1-INDEX('Tax Percentages'!$B$20:$AG$20,MATCH(X$1,'Tax Percentages'!$B$4:$AG$4,0)))</f>
        <v>1.329596955364826E-6</v>
      </c>
      <c r="Y3" s="3">
        <f>INDEX('AEO 2022 3'!52:52,MATCH('BFPaT-pretax-coal'!Y1,'AEO 2022 3'!13:13,0))/10^6*dollars_2021_2012*lignite_multiplier*(1-INDEX('Tax Percentages'!$B$20:$AG$20,MATCH(Y$1,'Tax Percentages'!$B$4:$AG$4,0)))</f>
        <v>1.3263559492364057E-6</v>
      </c>
      <c r="Z3" s="3">
        <f>INDEX('AEO 2022 3'!52:52,MATCH('BFPaT-pretax-coal'!Z1,'AEO 2022 3'!13:13,0))/10^6*dollars_2021_2012*lignite_multiplier*(1-INDEX('Tax Percentages'!$B$20:$AG$20,MATCH(Z$1,'Tax Percentages'!$B$4:$AG$4,0)))</f>
        <v>1.3211716480471359E-6</v>
      </c>
      <c r="AA3" s="3">
        <f>INDEX('AEO 2022 3'!52:52,MATCH('BFPaT-pretax-coal'!AA1,'AEO 2022 3'!13:13,0))/10^6*dollars_2021_2012*lignite_multiplier*(1-INDEX('Tax Percentages'!$B$20:$AG$20,MATCH(AA$1,'Tax Percentages'!$B$4:$AG$4,0)))</f>
        <v>1.3171716445212123E-6</v>
      </c>
      <c r="AB3" s="3">
        <f>INDEX('AEO 2022 3'!52:52,MATCH('BFPaT-pretax-coal'!AB1,'AEO 2022 3'!13:13,0))/10^6*dollars_2021_2012*lignite_multiplier*(1-INDEX('Tax Percentages'!$B$20:$AG$20,MATCH(AB$1,'Tax Percentages'!$B$4:$AG$4,0)))</f>
        <v>1.3146053027461287E-6</v>
      </c>
      <c r="AC3" s="3">
        <f>INDEX('AEO 2022 3'!52:52,MATCH('BFPaT-pretax-coal'!AC1,'AEO 2022 3'!13:13,0))/10^6*dollars_2021_2012*lignite_multiplier*(1-INDEX('Tax Percentages'!$B$20:$AG$20,MATCH(AC$1,'Tax Percentages'!$B$4:$AG$4,0)))</f>
        <v>1.3069709812220057E-6</v>
      </c>
      <c r="AD3" s="3">
        <f>INDEX('AEO 2022 3'!52:52,MATCH('BFPaT-pretax-coal'!AD1,'AEO 2022 3'!13:13,0))/10^6*dollars_2021_2012*lignite_multiplier*(1-INDEX('Tax Percentages'!$B$20:$AG$20,MATCH(AD$1,'Tax Percentages'!$B$4:$AG$4,0)))</f>
        <v>1.2953700985860251E-6</v>
      </c>
      <c r="AE3" s="3">
        <f>INDEX('AEO 2022 3'!52:52,MATCH('BFPaT-pretax-coal'!AE1,'AEO 2022 3'!13:13,0))/10^6*dollars_2021_2012*lignite_multiplier*(1-INDEX('Tax Percentages'!$B$20:$AG$20,MATCH(AE$1,'Tax Percentages'!$B$4:$AG$4,0)))</f>
        <v>1.2926118264345612E-6</v>
      </c>
      <c r="AF3" s="3">
        <f>INDEX('AEO 2022 3'!52:52,MATCH('BFPaT-pretax-coal'!AF1,'AEO 2022 3'!13:13,0))/10^6*dollars_2021_2012*lignite_multiplier*(1-INDEX('Tax Percentages'!$B$20:$AG$20,MATCH(AF$1,'Tax Percentages'!$B$4:$AG$4,0)))</f>
        <v>1.2909782372083254E-6</v>
      </c>
      <c r="AG3" s="3"/>
      <c r="AH3" s="3"/>
    </row>
    <row r="4" spans="1:36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6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6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Z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2060"/>
  </sheetPr>
  <dimension ref="A1:AF9"/>
  <sheetViews>
    <sheetView workbookViewId="0">
      <selection activeCell="G12" sqref="G12"/>
    </sheetView>
  </sheetViews>
  <sheetFormatPr defaultColWidth="9.1796875" defaultRowHeight="14.5"/>
  <cols>
    <col min="1" max="1" width="41.453125" customWidth="1"/>
    <col min="2" max="22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 s="3">
        <f>INDEX(STEO!8:8,MATCH(B$1,STEO!$5:$5,0))/10^6/About!$A$113*dollars_2021_2012*(1-INDEX('Tax Percentages'!$B$21:$AG$21,MATCH(B$1,'Tax Percentages'!$B$4:$AG$4,0)))</f>
        <v>5.8032702844488082E-6</v>
      </c>
      <c r="C3" s="3">
        <f>INDEX(STEO!8:8,MATCH(C$1,STEO!$5:$5,0))/10^6/About!$A$113*dollars_2021_2012*(1-INDEX('Tax Percentages'!$B$21:$AG$21,MATCH(C$1,'Tax Percentages'!$B$4:$AG$4,0)))</f>
        <v>1.010572034981499E-5</v>
      </c>
      <c r="D3" s="3">
        <f>INDEX(STEO!8:8,MATCH(D$1,STEO!$5:$5,0))/10^6/About!$A$113*dollars_2021_2012*(1-INDEX('Tax Percentages'!$B$21:$AG$21,MATCH(D$1,'Tax Percentages'!$B$4:$AG$4,0)))</f>
        <v>1.5181544703790385E-5</v>
      </c>
      <c r="E3" s="3">
        <f>INDEX(STEO!8:8,MATCH(E$1,STEO!$5:$5,0))/10^6/About!$A$113*dollars_2021_2012*(1-INDEX('Tax Percentages'!$B$21:$AG$21,MATCH(E$1,'Tax Percentages'!$B$4:$AG$4,0)))</f>
        <v>1.3814064879295553E-5</v>
      </c>
      <c r="F3" s="3">
        <f>($J$3-$E$3)/5+E3</f>
        <v>1.308972518739206E-5</v>
      </c>
      <c r="G3" s="3">
        <f t="shared" ref="G3:I3" si="0">($J$3-$E$3)/5+F3</f>
        <v>1.2365385495488566E-5</v>
      </c>
      <c r="H3" s="3">
        <f t="shared" si="0"/>
        <v>1.1641045803585072E-5</v>
      </c>
      <c r="I3" s="3">
        <f t="shared" si="0"/>
        <v>1.0916706111681578E-5</v>
      </c>
      <c r="J3" s="3">
        <f>INDEX('AEO 2022 12'!$C$17:$AJ$17,MATCH(J$1,'AEO 2022 12'!$C$1:$AJ$1,0))/10^6/About!$A$113*dollars_2021_2012*(1-INDEX('Tax Percentages'!$B$21:$AG$21,MATCH(J$1,'Tax Percentages'!$B$4:$AG$4,0)))</f>
        <v>1.0192366419778081E-5</v>
      </c>
      <c r="K3" s="3">
        <f>INDEX('AEO 2022 12'!$C$17:$AJ$17,MATCH(K$1,'AEO 2022 12'!$C$1:$AJ$1,0))/10^6/About!$A$113*dollars_2021_2012*(1-INDEX('Tax Percentages'!$B$21:$AG$21,MATCH(K$1,'Tax Percentages'!$B$4:$AG$4,0)))</f>
        <v>1.0342305026684163E-5</v>
      </c>
      <c r="L3" s="3">
        <f>INDEX('AEO 2022 12'!$C$17:$AJ$17,MATCH(L$1,'AEO 2022 12'!$C$1:$AJ$1,0))/10^6/About!$A$113*dollars_2021_2012*(1-INDEX('Tax Percentages'!$B$21:$AG$21,MATCH(L$1,'Tax Percentages'!$B$4:$AG$4,0)))</f>
        <v>1.047708223810164E-5</v>
      </c>
      <c r="M3" s="3">
        <f>INDEX('AEO 2022 12'!$C$17:$AJ$17,MATCH(M$1,'AEO 2022 12'!$C$1:$AJ$1,0))/10^6/About!$A$113*dollars_2021_2012*(1-INDEX('Tax Percentages'!$B$21:$AG$21,MATCH(M$1,'Tax Percentages'!$B$4:$AG$4,0)))</f>
        <v>1.0617498859274214E-5</v>
      </c>
      <c r="N3" s="3">
        <f>INDEX('AEO 2022 12'!$C$17:$AJ$17,MATCH(N$1,'AEO 2022 12'!$C$1:$AJ$1,0))/10^6/About!$A$113*dollars_2021_2012*(1-INDEX('Tax Percentages'!$B$21:$AG$21,MATCH(N$1,'Tax Percentages'!$B$4:$AG$4,0)))</f>
        <v>1.083756932827369E-5</v>
      </c>
      <c r="O3" s="3">
        <f>INDEX('AEO 2022 12'!$C$17:$AJ$17,MATCH(O$1,'AEO 2022 12'!$C$1:$AJ$1,0))/10^6/About!$A$113*dollars_2021_2012*(1-INDEX('Tax Percentages'!$B$21:$AG$21,MATCH(O$1,'Tax Percentages'!$B$4:$AG$4,0)))</f>
        <v>1.0967695330415955E-5</v>
      </c>
      <c r="P3" s="3">
        <f>INDEX('AEO 2022 12'!$C$17:$AJ$17,MATCH(P$1,'AEO 2022 12'!$C$1:$AJ$1,0))/10^6/About!$A$113*dollars_2021_2012*(1-INDEX('Tax Percentages'!$B$21:$AG$21,MATCH(P$1,'Tax Percentages'!$B$4:$AG$4,0)))</f>
        <v>1.1007882347472787E-5</v>
      </c>
      <c r="Q3" s="3">
        <f>INDEX('AEO 2022 12'!$C$17:$AJ$17,MATCH(Q$1,'AEO 2022 12'!$C$1:$AJ$1,0))/10^6/About!$A$113*dollars_2021_2012*(1-INDEX('Tax Percentages'!$B$21:$AG$21,MATCH(Q$1,'Tax Percentages'!$B$4:$AG$4,0)))</f>
        <v>1.1050343559037313E-5</v>
      </c>
      <c r="R3" s="3">
        <f>INDEX('AEO 2022 12'!$C$17:$AJ$17,MATCH(R$1,'AEO 2022 12'!$C$1:$AJ$1,0))/10^6/About!$A$113*dollars_2021_2012*(1-INDEX('Tax Percentages'!$B$21:$AG$21,MATCH(R$1,'Tax Percentages'!$B$4:$AG$4,0)))</f>
        <v>1.1073897547117269E-5</v>
      </c>
      <c r="S3" s="3">
        <f>INDEX('AEO 2022 12'!$C$17:$AJ$17,MATCH(S$1,'AEO 2022 12'!$C$1:$AJ$1,0))/10^6/About!$A$113*dollars_2021_2012*(1-INDEX('Tax Percentages'!$B$21:$AG$21,MATCH(S$1,'Tax Percentages'!$B$4:$AG$4,0)))</f>
        <v>1.1238892210600238E-5</v>
      </c>
      <c r="T3" s="3">
        <f>INDEX('AEO 2022 12'!$C$17:$AJ$17,MATCH(T$1,'AEO 2022 12'!$C$1:$AJ$1,0))/10^6/About!$A$113*dollars_2021_2012*(1-INDEX('Tax Percentages'!$B$21:$AG$21,MATCH(T$1,'Tax Percentages'!$B$4:$AG$4,0)))</f>
        <v>1.1361534260862273E-5</v>
      </c>
      <c r="U3" s="3">
        <f>INDEX('AEO 2022 12'!$C$17:$AJ$17,MATCH(U$1,'AEO 2022 12'!$C$1:$AJ$1,0))/10^6/About!$A$113*dollars_2021_2012*(1-INDEX('Tax Percentages'!$B$21:$AG$21,MATCH(U$1,'Tax Percentages'!$B$4:$AG$4,0)))</f>
        <v>1.1377708302569779E-5</v>
      </c>
      <c r="V3" s="3">
        <f>INDEX('AEO 2022 12'!$C$17:$AJ$17,MATCH(V$1,'AEO 2022 12'!$C$1:$AJ$1,0))/10^6/About!$A$113*dollars_2021_2012*(1-INDEX('Tax Percentages'!$B$21:$AG$21,MATCH(V$1,'Tax Percentages'!$B$4:$AG$4,0)))</f>
        <v>1.1640835718385596E-5</v>
      </c>
      <c r="W3" s="3">
        <f>INDEX('AEO 2022 12'!$C$17:$AJ$17,MATCH(W$1,'AEO 2022 12'!$C$1:$AJ$1,0))/10^6/About!$A$113*dollars_2021_2012*(1-INDEX('Tax Percentages'!$B$21:$AG$21,MATCH(W$1,'Tax Percentages'!$B$4:$AG$4,0)))</f>
        <v>1.1812395322118099E-5</v>
      </c>
      <c r="X3" s="3">
        <f>INDEX('AEO 2022 12'!$C$17:$AJ$17,MATCH(X$1,'AEO 2022 12'!$C$1:$AJ$1,0))/10^6/About!$A$113*dollars_2021_2012*(1-INDEX('Tax Percentages'!$B$21:$AG$21,MATCH(X$1,'Tax Percentages'!$B$4:$AG$4,0)))</f>
        <v>1.1880348105851934E-5</v>
      </c>
      <c r="Y3" s="3">
        <f>INDEX('AEO 2022 12'!$C$17:$AJ$17,MATCH(Y$1,'AEO 2022 12'!$C$1:$AJ$1,0))/10^6/About!$A$113*dollars_2021_2012*(1-INDEX('Tax Percentages'!$B$21:$AG$21,MATCH(Y$1,'Tax Percentages'!$B$4:$AG$4,0)))</f>
        <v>1.2126695670100839E-5</v>
      </c>
      <c r="Z3" s="3">
        <f>INDEX('AEO 2022 12'!$C$17:$AJ$17,MATCH(Z$1,'AEO 2022 12'!$C$1:$AJ$1,0))/10^6/About!$A$113*dollars_2021_2012*(1-INDEX('Tax Percentages'!$B$21:$AG$21,MATCH(Z$1,'Tax Percentages'!$B$4:$AG$4,0)))</f>
        <v>1.2384625773647612E-5</v>
      </c>
      <c r="AA3" s="3">
        <f>INDEX('AEO 2022 12'!$C$17:$AJ$17,MATCH(AA$1,'AEO 2022 12'!$C$1:$AJ$1,0))/10^6/About!$A$113*dollars_2021_2012*(1-INDEX('Tax Percentages'!$B$21:$AG$21,MATCH(AA$1,'Tax Percentages'!$B$4:$AG$4,0)))</f>
        <v>1.2447901124495306E-5</v>
      </c>
      <c r="AB3" s="3">
        <f>INDEX('AEO 2022 12'!$C$17:$AJ$17,MATCH(AB$1,'AEO 2022 12'!$C$1:$AJ$1,0))/10^6/About!$A$113*dollars_2021_2012*(1-INDEX('Tax Percentages'!$B$21:$AG$21,MATCH(AB$1,'Tax Percentages'!$B$4:$AG$4,0)))</f>
        <v>1.2613537747900216E-5</v>
      </c>
      <c r="AC3" s="3">
        <f>INDEX('AEO 2022 12'!$C$17:$AJ$17,MATCH(AC$1,'AEO 2022 12'!$C$1:$AJ$1,0))/10^6/About!$A$113*dollars_2021_2012*(1-INDEX('Tax Percentages'!$B$21:$AG$21,MATCH(AC$1,'Tax Percentages'!$B$4:$AG$4,0)))</f>
        <v>1.2644626653522338E-5</v>
      </c>
      <c r="AD3" s="3">
        <f>INDEX('AEO 2022 12'!$C$17:$AJ$17,MATCH(AD$1,'AEO 2022 12'!$C$1:$AJ$1,0))/10^6/About!$A$113*dollars_2021_2012*(1-INDEX('Tax Percentages'!$B$21:$AG$21,MATCH(AD$1,'Tax Percentages'!$B$4:$AG$4,0)))</f>
        <v>1.2647221902068998E-5</v>
      </c>
      <c r="AE3" s="3">
        <f>INDEX('AEO 2022 12'!$C$17:$AJ$17,MATCH(AE$1,'AEO 2022 12'!$C$1:$AJ$1,0))/10^6/About!$A$113*dollars_2021_2012*(1-INDEX('Tax Percentages'!$B$21:$AG$21,MATCH(AE$1,'Tax Percentages'!$B$4:$AG$4,0)))</f>
        <v>1.2719953753700857E-5</v>
      </c>
      <c r="AF3" s="3">
        <f>INDEX('AEO 2022 12'!$C$17:$AJ$17,MATCH(AF$1,'AEO 2022 12'!$C$1:$AJ$1,0))/10^6/About!$A$113*dollars_2021_2012*(1-INDEX('Tax Percentages'!$B$21:$AG$21,MATCH(AF$1,'Tax Percentages'!$B$4:$AG$4,0)))</f>
        <v>1.2628028737516036E-5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 s="3">
        <f>B3</f>
        <v>5.8032702844488082E-6</v>
      </c>
      <c r="C6" s="3">
        <f t="shared" ref="C6:AF6" si="1">C3</f>
        <v>1.010572034981499E-5</v>
      </c>
      <c r="D6" s="3">
        <f t="shared" si="1"/>
        <v>1.5181544703790385E-5</v>
      </c>
      <c r="E6" s="3">
        <f t="shared" si="1"/>
        <v>1.3814064879295553E-5</v>
      </c>
      <c r="F6" s="3">
        <f t="shared" si="1"/>
        <v>1.308972518739206E-5</v>
      </c>
      <c r="G6" s="3">
        <f t="shared" si="1"/>
        <v>1.2365385495488566E-5</v>
      </c>
      <c r="H6" s="3">
        <f t="shared" si="1"/>
        <v>1.1641045803585072E-5</v>
      </c>
      <c r="I6" s="3">
        <f t="shared" si="1"/>
        <v>1.0916706111681578E-5</v>
      </c>
      <c r="J6" s="3">
        <f t="shared" si="1"/>
        <v>1.0192366419778081E-5</v>
      </c>
      <c r="K6" s="3">
        <f t="shared" si="1"/>
        <v>1.0342305026684163E-5</v>
      </c>
      <c r="L6" s="3">
        <f t="shared" si="1"/>
        <v>1.047708223810164E-5</v>
      </c>
      <c r="M6" s="3">
        <f t="shared" si="1"/>
        <v>1.0617498859274214E-5</v>
      </c>
      <c r="N6" s="3">
        <f t="shared" si="1"/>
        <v>1.083756932827369E-5</v>
      </c>
      <c r="O6" s="3">
        <f t="shared" si="1"/>
        <v>1.0967695330415955E-5</v>
      </c>
      <c r="P6" s="3">
        <f t="shared" si="1"/>
        <v>1.1007882347472787E-5</v>
      </c>
      <c r="Q6" s="3">
        <f t="shared" si="1"/>
        <v>1.1050343559037313E-5</v>
      </c>
      <c r="R6" s="3">
        <f t="shared" si="1"/>
        <v>1.1073897547117269E-5</v>
      </c>
      <c r="S6" s="3">
        <f t="shared" si="1"/>
        <v>1.1238892210600238E-5</v>
      </c>
      <c r="T6" s="3">
        <f t="shared" si="1"/>
        <v>1.1361534260862273E-5</v>
      </c>
      <c r="U6" s="3">
        <f t="shared" si="1"/>
        <v>1.1377708302569779E-5</v>
      </c>
      <c r="V6" s="3">
        <f t="shared" si="1"/>
        <v>1.1640835718385596E-5</v>
      </c>
      <c r="W6" s="3">
        <f t="shared" si="1"/>
        <v>1.1812395322118099E-5</v>
      </c>
      <c r="X6" s="3">
        <f t="shared" si="1"/>
        <v>1.1880348105851934E-5</v>
      </c>
      <c r="Y6" s="3">
        <f t="shared" si="1"/>
        <v>1.2126695670100839E-5</v>
      </c>
      <c r="Z6" s="3">
        <f t="shared" si="1"/>
        <v>1.2384625773647612E-5</v>
      </c>
      <c r="AA6" s="3">
        <f t="shared" si="1"/>
        <v>1.2447901124495306E-5</v>
      </c>
      <c r="AB6" s="3">
        <f t="shared" si="1"/>
        <v>1.2613537747900216E-5</v>
      </c>
      <c r="AC6" s="3">
        <f t="shared" si="1"/>
        <v>1.2644626653522338E-5</v>
      </c>
      <c r="AD6" s="3">
        <f t="shared" si="1"/>
        <v>1.2647221902068998E-5</v>
      </c>
      <c r="AE6" s="3">
        <f t="shared" si="1"/>
        <v>1.2719953753700857E-5</v>
      </c>
      <c r="AF6" s="3">
        <f t="shared" si="1"/>
        <v>1.2628028737516036E-5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 s="3">
        <f>B3</f>
        <v>5.8032702844488082E-6</v>
      </c>
      <c r="C9" s="3">
        <f t="shared" ref="C9:AF9" si="2">C3</f>
        <v>1.010572034981499E-5</v>
      </c>
      <c r="D9" s="3">
        <f t="shared" si="2"/>
        <v>1.5181544703790385E-5</v>
      </c>
      <c r="E9" s="3">
        <f t="shared" si="2"/>
        <v>1.3814064879295553E-5</v>
      </c>
      <c r="F9" s="3">
        <f t="shared" si="2"/>
        <v>1.308972518739206E-5</v>
      </c>
      <c r="G9" s="3">
        <f t="shared" si="2"/>
        <v>1.2365385495488566E-5</v>
      </c>
      <c r="H9" s="3">
        <f t="shared" si="2"/>
        <v>1.1641045803585072E-5</v>
      </c>
      <c r="I9" s="3">
        <f t="shared" si="2"/>
        <v>1.0916706111681578E-5</v>
      </c>
      <c r="J9" s="3">
        <f t="shared" si="2"/>
        <v>1.0192366419778081E-5</v>
      </c>
      <c r="K9" s="3">
        <f t="shared" si="2"/>
        <v>1.0342305026684163E-5</v>
      </c>
      <c r="L9" s="3">
        <f t="shared" si="2"/>
        <v>1.047708223810164E-5</v>
      </c>
      <c r="M9" s="3">
        <f t="shared" si="2"/>
        <v>1.0617498859274214E-5</v>
      </c>
      <c r="N9" s="3">
        <f t="shared" si="2"/>
        <v>1.083756932827369E-5</v>
      </c>
      <c r="O9" s="3">
        <f t="shared" si="2"/>
        <v>1.0967695330415955E-5</v>
      </c>
      <c r="P9" s="3">
        <f t="shared" si="2"/>
        <v>1.1007882347472787E-5</v>
      </c>
      <c r="Q9" s="3">
        <f t="shared" si="2"/>
        <v>1.1050343559037313E-5</v>
      </c>
      <c r="R9" s="3">
        <f t="shared" si="2"/>
        <v>1.1073897547117269E-5</v>
      </c>
      <c r="S9" s="3">
        <f t="shared" si="2"/>
        <v>1.1238892210600238E-5</v>
      </c>
      <c r="T9" s="3">
        <f t="shared" si="2"/>
        <v>1.1361534260862273E-5</v>
      </c>
      <c r="U9" s="3">
        <f t="shared" si="2"/>
        <v>1.1377708302569779E-5</v>
      </c>
      <c r="V9" s="3">
        <f t="shared" si="2"/>
        <v>1.1640835718385596E-5</v>
      </c>
      <c r="W9" s="3">
        <f t="shared" si="2"/>
        <v>1.1812395322118099E-5</v>
      </c>
      <c r="X9" s="3">
        <f t="shared" si="2"/>
        <v>1.1880348105851934E-5</v>
      </c>
      <c r="Y9" s="3">
        <f t="shared" si="2"/>
        <v>1.2126695670100839E-5</v>
      </c>
      <c r="Z9" s="3">
        <f t="shared" si="2"/>
        <v>1.2384625773647612E-5</v>
      </c>
      <c r="AA9" s="3">
        <f t="shared" si="2"/>
        <v>1.2447901124495306E-5</v>
      </c>
      <c r="AB9" s="3">
        <f t="shared" si="2"/>
        <v>1.2613537747900216E-5</v>
      </c>
      <c r="AC9" s="3">
        <f t="shared" si="2"/>
        <v>1.2644626653522338E-5</v>
      </c>
      <c r="AD9" s="3">
        <f t="shared" si="2"/>
        <v>1.2647221902068998E-5</v>
      </c>
      <c r="AE9" s="3">
        <f t="shared" si="2"/>
        <v>1.2719953753700857E-5</v>
      </c>
      <c r="AF9" s="3">
        <f t="shared" si="2"/>
        <v>1.2628028737516036E-5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2060"/>
  </sheetPr>
  <dimension ref="A1:AF9"/>
  <sheetViews>
    <sheetView workbookViewId="0">
      <selection activeCell="F2" sqref="F2:I7"/>
    </sheetView>
  </sheetViews>
  <sheetFormatPr defaultColWidth="9.1796875" defaultRowHeight="14.5"/>
  <cols>
    <col min="1" max="1" width="41.453125" customWidth="1"/>
    <col min="2" max="22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3">
        <f>STEO!G46</f>
        <v>1.4927235207542256E-5</v>
      </c>
      <c r="C2" s="3">
        <f>STEO!H46</f>
        <v>1.835315804206015E-5</v>
      </c>
      <c r="D2" s="3">
        <f>STEO!I46</f>
        <v>2.691796512835489E-5</v>
      </c>
      <c r="E2" s="3">
        <f>STEO!J46</f>
        <v>2.3797928261204664E-5</v>
      </c>
      <c r="F2" s="3">
        <f>($J2-$E2)/5+E2</f>
        <v>2.1475933388204238E-5</v>
      </c>
      <c r="G2" s="3">
        <f t="shared" ref="G2:I2" si="0">($J2-$E2)/5+F2</f>
        <v>1.9153938515203813E-5</v>
      </c>
      <c r="H2" s="3">
        <f t="shared" si="0"/>
        <v>1.6831943642203387E-5</v>
      </c>
      <c r="I2" s="3">
        <f t="shared" si="0"/>
        <v>1.4509948769202962E-5</v>
      </c>
      <c r="J2" s="3">
        <f>INDEX('AEO 2022 3'!$C$44:$AJ$44,MATCH(J$1,'AEO 2022 3'!$C$1:$AJ$1,0))/10^6*dollars_2021_2012*(1-INDEX('Tax Percentages'!$B$22:$AG$22,MATCH(J$1,'Tax Percentages'!$B$4:$AG$4,0)))</f>
        <v>1.2187953896202531E-5</v>
      </c>
      <c r="K2" s="3">
        <f>INDEX('AEO 2022 3'!$C$44:$AJ$44,MATCH(K$1,'AEO 2022 3'!$C$1:$AJ$1,0))/10^6*dollars_2021_2012*(1-INDEX('Tax Percentages'!$B$22:$AG$22,MATCH(K$1,'Tax Percentages'!$B$4:$AG$4,0)))</f>
        <v>1.2250362081868839E-5</v>
      </c>
      <c r="L2" s="3">
        <f>INDEX('AEO 2022 3'!$C$44:$AJ$44,MATCH(L$1,'AEO 2022 3'!$C$1:$AJ$1,0))/10^6*dollars_2021_2012*(1-INDEX('Tax Percentages'!$B$22:$AG$22,MATCH(L$1,'Tax Percentages'!$B$4:$AG$4,0)))</f>
        <v>1.2373887161707935E-5</v>
      </c>
      <c r="M2" s="3">
        <f>INDEX('AEO 2022 3'!$C$44:$AJ$44,MATCH(M$1,'AEO 2022 3'!$C$1:$AJ$1,0))/10^6*dollars_2021_2012*(1-INDEX('Tax Percentages'!$B$22:$AG$22,MATCH(M$1,'Tax Percentages'!$B$4:$AG$4,0)))</f>
        <v>1.2437750168564784E-5</v>
      </c>
      <c r="N2" s="3">
        <f>INDEX('AEO 2022 3'!$C$44:$AJ$44,MATCH(N$1,'AEO 2022 3'!$C$1:$AJ$1,0))/10^6*dollars_2021_2012*(1-INDEX('Tax Percentages'!$B$22:$AG$22,MATCH(N$1,'Tax Percentages'!$B$4:$AG$4,0)))</f>
        <v>1.2652946776794478E-5</v>
      </c>
      <c r="O2" s="3">
        <f>INDEX('AEO 2022 3'!$C$44:$AJ$44,MATCH(O$1,'AEO 2022 3'!$C$1:$AJ$1,0))/10^6*dollars_2021_2012*(1-INDEX('Tax Percentages'!$B$22:$AG$22,MATCH(O$1,'Tax Percentages'!$B$4:$AG$4,0)))</f>
        <v>1.2722626526501086E-5</v>
      </c>
      <c r="P2" s="3">
        <f>INDEX('AEO 2022 3'!$C$44:$AJ$44,MATCH(P$1,'AEO 2022 3'!$C$1:$AJ$1,0))/10^6*dollars_2021_2012*(1-INDEX('Tax Percentages'!$B$22:$AG$22,MATCH(P$1,'Tax Percentages'!$B$4:$AG$4,0)))</f>
        <v>1.2747582175030443E-5</v>
      </c>
      <c r="Q2" s="3">
        <f>INDEX('AEO 2022 3'!$C$44:$AJ$44,MATCH(Q$1,'AEO 2022 3'!$C$1:$AJ$1,0))/10^6*dollars_2021_2012*(1-INDEX('Tax Percentages'!$B$22:$AG$22,MATCH(Q$1,'Tax Percentages'!$B$4:$AG$4,0)))</f>
        <v>1.2800503943661658E-5</v>
      </c>
      <c r="R2" s="3">
        <f>INDEX('AEO 2022 3'!$C$44:$AJ$44,MATCH(R$1,'AEO 2022 3'!$C$1:$AJ$1,0))/10^6*dollars_2021_2012*(1-INDEX('Tax Percentages'!$B$22:$AG$22,MATCH(R$1,'Tax Percentages'!$B$4:$AG$4,0)))</f>
        <v>1.2830176534280545E-5</v>
      </c>
      <c r="S2" s="3">
        <f>INDEX('AEO 2022 3'!$C$44:$AJ$44,MATCH(S$1,'AEO 2022 3'!$C$1:$AJ$1,0))/10^6*dollars_2021_2012*(1-INDEX('Tax Percentages'!$B$22:$AG$22,MATCH(S$1,'Tax Percentages'!$B$4:$AG$4,0)))</f>
        <v>1.2832233788707235E-5</v>
      </c>
      <c r="T2" s="3">
        <f>INDEX('AEO 2022 3'!$C$44:$AJ$44,MATCH(T$1,'AEO 2022 3'!$C$1:$AJ$1,0))/10^6*dollars_2021_2012*(1-INDEX('Tax Percentages'!$B$22:$AG$22,MATCH(T$1,'Tax Percentages'!$B$4:$AG$4,0)))</f>
        <v>1.290880805211647E-5</v>
      </c>
      <c r="U2" s="3">
        <f>INDEX('AEO 2022 3'!$C$44:$AJ$44,MATCH(U$1,'AEO 2022 3'!$C$1:$AJ$1,0))/10^6*dollars_2021_2012*(1-INDEX('Tax Percentages'!$B$22:$AG$22,MATCH(U$1,'Tax Percentages'!$B$4:$AG$4,0)))</f>
        <v>1.2875723367767647E-5</v>
      </c>
      <c r="V2" s="3">
        <f>INDEX('AEO 2022 3'!$C$44:$AJ$44,MATCH(V$1,'AEO 2022 3'!$C$1:$AJ$1,0))/10^6*dollars_2021_2012*(1-INDEX('Tax Percentages'!$B$22:$AG$22,MATCH(V$1,'Tax Percentages'!$B$4:$AG$4,0)))</f>
        <v>1.3257227135948627E-5</v>
      </c>
      <c r="W2" s="3">
        <f>INDEX('AEO 2022 3'!$C$44:$AJ$44,MATCH(W$1,'AEO 2022 3'!$C$1:$AJ$1,0))/10^6*dollars_2021_2012*(1-INDEX('Tax Percentages'!$B$22:$AG$22,MATCH(W$1,'Tax Percentages'!$B$4:$AG$4,0)))</f>
        <v>1.3335673094180165E-5</v>
      </c>
      <c r="X2" s="3">
        <f>INDEX('AEO 2022 3'!$C$44:$AJ$44,MATCH(X$1,'AEO 2022 3'!$C$1:$AJ$1,0))/10^6*dollars_2021_2012*(1-INDEX('Tax Percentages'!$B$22:$AG$22,MATCH(X$1,'Tax Percentages'!$B$4:$AG$4,0)))</f>
        <v>1.3375245586249399E-5</v>
      </c>
      <c r="Y2" s="3">
        <f>INDEX('AEO 2022 3'!$C$44:$AJ$44,MATCH(Y$1,'AEO 2022 3'!$C$1:$AJ$1,0))/10^6*dollars_2021_2012*(1-INDEX('Tax Percentages'!$B$22:$AG$22,MATCH(Y$1,'Tax Percentages'!$B$4:$AG$4,0)))</f>
        <v>1.3546642502107241E-5</v>
      </c>
      <c r="Z2" s="3">
        <f>INDEX('AEO 2022 3'!$C$44:$AJ$44,MATCH(Z$1,'AEO 2022 3'!$C$1:$AJ$1,0))/10^6*dollars_2021_2012*(1-INDEX('Tax Percentages'!$B$22:$AG$22,MATCH(Z$1,'Tax Percentages'!$B$4:$AG$4,0)))</f>
        <v>1.372967290366461E-5</v>
      </c>
      <c r="AA2" s="3">
        <f>INDEX('AEO 2022 3'!$C$44:$AJ$44,MATCH(AA$1,'AEO 2022 3'!$C$1:$AJ$1,0))/10^6*dollars_2021_2012*(1-INDEX('Tax Percentages'!$B$22:$AG$22,MATCH(AA$1,'Tax Percentages'!$B$4:$AG$4,0)))</f>
        <v>1.3763554901199392E-5</v>
      </c>
      <c r="AB2" s="3">
        <f>INDEX('AEO 2022 3'!$C$44:$AJ$44,MATCH(AB$1,'AEO 2022 3'!$C$1:$AJ$1,0))/10^6*dollars_2021_2012*(1-INDEX('Tax Percentages'!$B$22:$AG$22,MATCH(AB$1,'Tax Percentages'!$B$4:$AG$4,0)))</f>
        <v>1.3888287389423182E-5</v>
      </c>
      <c r="AC2" s="3">
        <f>INDEX('AEO 2022 3'!$C$44:$AJ$44,MATCH(AC$1,'AEO 2022 3'!$C$1:$AJ$1,0))/10^6*dollars_2021_2012*(1-INDEX('Tax Percentages'!$B$22:$AG$22,MATCH(AC$1,'Tax Percentages'!$B$4:$AG$4,0)))</f>
        <v>1.3904456494128498E-5</v>
      </c>
      <c r="AD2" s="3">
        <f>INDEX('AEO 2022 3'!$C$44:$AJ$44,MATCH(AD$1,'AEO 2022 3'!$C$1:$AJ$1,0))/10^6*dollars_2021_2012*(1-INDEX('Tax Percentages'!$B$22:$AG$22,MATCH(AD$1,'Tax Percentages'!$B$4:$AG$4,0)))</f>
        <v>1.3884122042322027E-5</v>
      </c>
      <c r="AE2" s="3">
        <f>INDEX('AEO 2022 3'!$C$44:$AJ$44,MATCH(AE$1,'AEO 2022 3'!$C$1:$AJ$1,0))/10^6*dollars_2021_2012*(1-INDEX('Tax Percentages'!$B$22:$AG$22,MATCH(AE$1,'Tax Percentages'!$B$4:$AG$4,0)))</f>
        <v>1.3928120851164331E-5</v>
      </c>
      <c r="AF2" s="3">
        <f>INDEX('AEO 2022 3'!$C$44:$AJ$44,MATCH(AF$1,'AEO 2022 3'!$C$1:$AJ$1,0))/10^6*dollars_2021_2012*(1-INDEX('Tax Percentages'!$B$22:$AG$22,MATCH(AF$1,'Tax Percentages'!$B$4:$AG$4,0)))</f>
        <v>1.3869926308934566E-5</v>
      </c>
    </row>
    <row r="3" spans="1:32">
      <c r="A3" s="1" t="s">
        <v>549</v>
      </c>
      <c r="B3" s="3">
        <f>B2*(INDEX('AEO 2021 3'!$C$50:$AJ$50,MATCH(B$1,'AEO 2021 3'!$C$1:$AJ$1,0))/10^6*dollars_2020_2012*(1-INDEX('Tax Percentages'!$B$22:$AG$22,MATCH(B$1,'Tax Percentages'!$B$4:$AG$4,0))))/(INDEX('AEO 2021 3'!$C$44:$AJ$44,MATCH(B$1,'AEO 2021 3'!$C$1:$AJ$1,0))/10^6*dollars_2020_2012*(1-INDEX('Tax Percentages'!$B$22:$AG$22,MATCH(B$1,'Tax Percentages'!$B$4:$AG$4,0))))</f>
        <v>1.3440227052039288E-5</v>
      </c>
      <c r="C3" s="3">
        <f>C2*(INDEX('AEO 2022 3'!$C$50:$AJ$50,MATCH(C$1,'AEO 2022 3'!$C$1:$AJ$1,0))/10^6*dollars_2020_2012*(1-INDEX('Tax Percentages'!$B$22:$AG$22,MATCH(C$1,'Tax Percentages'!$B$4:$AG$4,0))))/(INDEX('AEO 2022 3'!$C$44:$AJ$44,MATCH(C$1,'AEO 2022 3'!$C$1:$AJ$1,0))/10^6*dollars_2020_2012*(1-INDEX('Tax Percentages'!$B$22:$AG$22,MATCH(C$1,'Tax Percentages'!$B$4:$AG$4,0))))</f>
        <v>1.931626189241206E-5</v>
      </c>
      <c r="D3" s="3">
        <f>D2*(INDEX('AEO 2022 3'!$C$50:$AJ$50,MATCH(D$1,'AEO 2022 3'!$C$1:$AJ$1,0))/10^6*dollars_2020_2012*(1-INDEX('Tax Percentages'!$B$22:$AG$22,MATCH(D$1,'Tax Percentages'!$B$4:$AG$4,0))))/(INDEX('AEO 2022 3'!$C$44:$AJ$44,MATCH(D$1,'AEO 2022 3'!$C$1:$AJ$1,0))/10^6*dollars_2020_2012*(1-INDEX('Tax Percentages'!$B$22:$AG$22,MATCH(D$1,'Tax Percentages'!$B$4:$AG$4,0))))</f>
        <v>3.4403370990211739E-5</v>
      </c>
      <c r="E3" s="3">
        <f>E2*(INDEX('AEO 2022 3'!$C$50:$AJ$50,MATCH(E$1,'AEO 2022 3'!$C$1:$AJ$1,0))/10^6*dollars_2020_2012*(1-INDEX('Tax Percentages'!$B$22:$AG$22,MATCH(E$1,'Tax Percentages'!$B$4:$AG$4,0))))/(INDEX('AEO 2022 3'!$C$44:$AJ$44,MATCH(E$1,'AEO 2022 3'!$C$1:$AJ$1,0))/10^6*dollars_2020_2012*(1-INDEX('Tax Percentages'!$B$22:$AG$22,MATCH(E$1,'Tax Percentages'!$B$4:$AG$4,0))))</f>
        <v>2.3752897279915911E-5</v>
      </c>
      <c r="F3" s="3">
        <f t="shared" ref="F3:I3" si="1">($J3-$E3)/5+E3</f>
        <v>2.1444795345010338E-5</v>
      </c>
      <c r="G3" s="3">
        <f t="shared" si="1"/>
        <v>1.9136693410104764E-5</v>
      </c>
      <c r="H3" s="3">
        <f t="shared" si="1"/>
        <v>1.6828591475199191E-5</v>
      </c>
      <c r="I3" s="3">
        <f t="shared" si="1"/>
        <v>1.4520489540293617E-5</v>
      </c>
      <c r="J3" s="3">
        <f>INDEX('AEO 2022 3'!$C$50:$AJ$50,MATCH(J$1,'AEO 2022 3'!$C$1:$AJ$1,0))/10^6*dollars_2021_2012*(1-INDEX('Tax Percentages'!$B$22:$AG$22,MATCH(J$1,'Tax Percentages'!$B$4:$AG$4,0)))</f>
        <v>1.2212387605388047E-5</v>
      </c>
      <c r="K3" s="3">
        <f>INDEX('AEO 2022 3'!$C$50:$AJ$50,MATCH(K$1,'AEO 2022 3'!$C$1:$AJ$1,0))/10^6*dollars_2021_2012*(1-INDEX('Tax Percentages'!$B$22:$AG$22,MATCH(K$1,'Tax Percentages'!$B$4:$AG$4,0)))</f>
        <v>1.2263241104638888E-5</v>
      </c>
      <c r="L3" s="3">
        <f>INDEX('AEO 2022 3'!$C$50:$AJ$50,MATCH(L$1,'AEO 2022 3'!$C$1:$AJ$1,0))/10^6*dollars_2021_2012*(1-INDEX('Tax Percentages'!$B$22:$AG$22,MATCH(L$1,'Tax Percentages'!$B$4:$AG$4,0)))</f>
        <v>1.2368882983518468E-5</v>
      </c>
      <c r="M3" s="3">
        <f>INDEX('AEO 2022 3'!$C$50:$AJ$50,MATCH(M$1,'AEO 2022 3'!$C$1:$AJ$1,0))/10^6*dollars_2021_2012*(1-INDEX('Tax Percentages'!$B$22:$AG$22,MATCH(M$1,'Tax Percentages'!$B$4:$AG$4,0)))</f>
        <v>1.2422859645791045E-5</v>
      </c>
      <c r="N3" s="3">
        <f>INDEX('AEO 2022 3'!$C$50:$AJ$50,MATCH(N$1,'AEO 2022 3'!$C$1:$AJ$1,0))/10^6*dollars_2021_2012*(1-INDEX('Tax Percentages'!$B$22:$AG$22,MATCH(N$1,'Tax Percentages'!$B$4:$AG$4,0)))</f>
        <v>1.2668979465534928E-5</v>
      </c>
      <c r="O3" s="3">
        <f>INDEX('AEO 2022 3'!$C$50:$AJ$50,MATCH(O$1,'AEO 2022 3'!$C$1:$AJ$1,0))/10^6*dollars_2021_2012*(1-INDEX('Tax Percentages'!$B$22:$AG$22,MATCH(O$1,'Tax Percentages'!$B$4:$AG$4,0)))</f>
        <v>1.2729102471963684E-5</v>
      </c>
      <c r="P3" s="3">
        <f>INDEX('AEO 2022 3'!$C$50:$AJ$50,MATCH(P$1,'AEO 2022 3'!$C$1:$AJ$1,0))/10^6*dollars_2021_2012*(1-INDEX('Tax Percentages'!$B$22:$AG$22,MATCH(P$1,'Tax Percentages'!$B$4:$AG$4,0)))</f>
        <v>1.2733916854028119E-5</v>
      </c>
      <c r="Q3" s="3">
        <f>INDEX('AEO 2022 3'!$C$50:$AJ$50,MATCH(Q$1,'AEO 2022 3'!$C$1:$AJ$1,0))/10^6*dollars_2021_2012*(1-INDEX('Tax Percentages'!$B$22:$AG$22,MATCH(Q$1,'Tax Percentages'!$B$4:$AG$4,0)))</f>
        <v>1.2794949017787945E-5</v>
      </c>
      <c r="R3" s="3">
        <f>INDEX('AEO 2022 3'!$C$50:$AJ$50,MATCH(R$1,'AEO 2022 3'!$C$1:$AJ$1,0))/10^6*dollars_2021_2012*(1-INDEX('Tax Percentages'!$B$22:$AG$22,MATCH(R$1,'Tax Percentages'!$B$4:$AG$4,0)))</f>
        <v>1.2812825440314425E-5</v>
      </c>
      <c r="S3" s="3">
        <f>INDEX('AEO 2022 3'!$C$50:$AJ$50,MATCH(S$1,'AEO 2022 3'!$C$1:$AJ$1,0))/10^6*dollars_2021_2012*(1-INDEX('Tax Percentages'!$B$22:$AG$22,MATCH(S$1,'Tax Percentages'!$B$4:$AG$4,0)))</f>
        <v>1.2834874835679225E-5</v>
      </c>
      <c r="T3" s="3">
        <f>INDEX('AEO 2022 3'!$C$50:$AJ$50,MATCH(T$1,'AEO 2022 3'!$C$1:$AJ$1,0))/10^6*dollars_2021_2012*(1-INDEX('Tax Percentages'!$B$22:$AG$22,MATCH(T$1,'Tax Percentages'!$B$4:$AG$4,0)))</f>
        <v>1.2887381425286931E-5</v>
      </c>
      <c r="U3" s="3">
        <f>INDEX('AEO 2022 3'!$C$50:$AJ$50,MATCH(U$1,'AEO 2022 3'!$C$1:$AJ$1,0))/10^6*dollars_2021_2012*(1-INDEX('Tax Percentages'!$B$22:$AG$22,MATCH(U$1,'Tax Percentages'!$B$4:$AG$4,0)))</f>
        <v>1.2832018573458315E-5</v>
      </c>
      <c r="V3" s="3">
        <f>INDEX('AEO 2022 3'!$C$50:$AJ$50,MATCH(V$1,'AEO 2022 3'!$C$1:$AJ$1,0))/10^6*dollars_2021_2012*(1-INDEX('Tax Percentages'!$B$22:$AG$22,MATCH(V$1,'Tax Percentages'!$B$4:$AG$4,0)))</f>
        <v>1.3162632408310881E-5</v>
      </c>
      <c r="W3" s="3">
        <f>INDEX('AEO 2022 3'!$C$50:$AJ$50,MATCH(W$1,'AEO 2022 3'!$C$1:$AJ$1,0))/10^6*dollars_2021_2012*(1-INDEX('Tax Percentages'!$B$22:$AG$22,MATCH(W$1,'Tax Percentages'!$B$4:$AG$4,0)))</f>
        <v>1.3117647337461711E-5</v>
      </c>
      <c r="X3" s="3">
        <f>INDEX('AEO 2022 3'!$C$50:$AJ$50,MATCH(X$1,'AEO 2022 3'!$C$1:$AJ$1,0))/10^6*dollars_2021_2012*(1-INDEX('Tax Percentages'!$B$22:$AG$22,MATCH(X$1,'Tax Percentages'!$B$4:$AG$4,0)))</f>
        <v>1.3061410067771339E-5</v>
      </c>
      <c r="Y3" s="3">
        <f>INDEX('AEO 2022 3'!$C$50:$AJ$50,MATCH(Y$1,'AEO 2022 3'!$C$1:$AJ$1,0))/10^6*dollars_2021_2012*(1-INDEX('Tax Percentages'!$B$22:$AG$22,MATCH(Y$1,'Tax Percentages'!$B$4:$AG$4,0)))</f>
        <v>1.3105764744348079E-5</v>
      </c>
      <c r="Z3" s="3">
        <f>INDEX('AEO 2022 3'!$C$50:$AJ$50,MATCH(Z$1,'AEO 2022 3'!$C$1:$AJ$1,0))/10^6*dollars_2021_2012*(1-INDEX('Tax Percentages'!$B$22:$AG$22,MATCH(Z$1,'Tax Percentages'!$B$4:$AG$4,0)))</f>
        <v>1.3116150151064692E-5</v>
      </c>
      <c r="AA3" s="3">
        <f>INDEX('AEO 2022 3'!$C$50:$AJ$50,MATCH(AA$1,'AEO 2022 3'!$C$1:$AJ$1,0))/10^6*dollars_2021_2012*(1-INDEX('Tax Percentages'!$B$22:$AG$22,MATCH(AA$1,'Tax Percentages'!$B$4:$AG$4,0)))</f>
        <v>1.2907279515466655E-5</v>
      </c>
      <c r="AB3" s="3">
        <f>INDEX('AEO 2022 3'!$C$50:$AJ$50,MATCH(AB$1,'AEO 2022 3'!$C$1:$AJ$1,0))/10^6*dollars_2021_2012*(1-INDEX('Tax Percentages'!$B$22:$AG$22,MATCH(AB$1,'Tax Percentages'!$B$4:$AG$4,0)))</f>
        <v>1.3067580983747276E-5</v>
      </c>
      <c r="AC3" s="3">
        <f>INDEX('AEO 2022 3'!$C$50:$AJ$50,MATCH(AC$1,'AEO 2022 3'!$C$1:$AJ$1,0))/10^6*dollars_2021_2012*(1-INDEX('Tax Percentages'!$B$22:$AG$22,MATCH(AC$1,'Tax Percentages'!$B$4:$AG$4,0)))</f>
        <v>1.3128142893715168E-5</v>
      </c>
      <c r="AD3" s="3">
        <f>INDEX('AEO 2022 3'!$C$50:$AJ$50,MATCH(AD$1,'AEO 2022 3'!$C$1:$AJ$1,0))/10^6*dollars_2021_2012*(1-INDEX('Tax Percentages'!$B$22:$AG$22,MATCH(AD$1,'Tax Percentages'!$B$4:$AG$4,0)))</f>
        <v>1.3114085270900833E-5</v>
      </c>
      <c r="AE3" s="3">
        <f>INDEX('AEO 2022 3'!$C$50:$AJ$50,MATCH(AE$1,'AEO 2022 3'!$C$1:$AJ$1,0))/10^6*dollars_2021_2012*(1-INDEX('Tax Percentages'!$B$22:$AG$22,MATCH(AE$1,'Tax Percentages'!$B$4:$AG$4,0)))</f>
        <v>1.3196683019367454E-5</v>
      </c>
      <c r="AF3" s="3">
        <f>INDEX('AEO 2022 3'!$C$50:$AJ$50,MATCH(AF$1,'AEO 2022 3'!$C$1:$AJ$1,0))/10^6*dollars_2021_2012*(1-INDEX('Tax Percentages'!$B$22:$AG$22,MATCH(AF$1,'Tax Percentages'!$B$4:$AG$4,0)))</f>
        <v>1.3196462720293758E-5</v>
      </c>
    </row>
    <row r="4" spans="1:32">
      <c r="A4" s="1" t="s">
        <v>550</v>
      </c>
      <c r="B4" s="3">
        <f t="shared" ref="B4:AF4" si="2">B5</f>
        <v>8.5051560296238753E-6</v>
      </c>
      <c r="C4" s="3">
        <f t="shared" si="2"/>
        <v>9.6682676855542423E-6</v>
      </c>
      <c r="D4" s="3">
        <f t="shared" si="2"/>
        <v>1.9481635011862926E-5</v>
      </c>
      <c r="E4" s="3">
        <f t="shared" si="2"/>
        <v>1.4110006925247401E-5</v>
      </c>
      <c r="F4" s="3">
        <f t="shared" ref="F4:I4" si="3">($J4-$E4)/5+E4</f>
        <v>1.3130527511859728E-5</v>
      </c>
      <c r="G4" s="3">
        <f t="shared" si="3"/>
        <v>1.2151048098472055E-5</v>
      </c>
      <c r="H4" s="3">
        <f t="shared" si="3"/>
        <v>1.1171568685084382E-5</v>
      </c>
      <c r="I4" s="3">
        <f t="shared" si="3"/>
        <v>1.0192089271696709E-5</v>
      </c>
      <c r="J4" s="3">
        <f t="shared" si="2"/>
        <v>9.2126098583090379E-6</v>
      </c>
      <c r="K4" s="3">
        <f t="shared" si="2"/>
        <v>9.2839130427279755E-6</v>
      </c>
      <c r="L4" s="3">
        <f t="shared" si="2"/>
        <v>9.4106714351256584E-6</v>
      </c>
      <c r="M4" s="3">
        <f t="shared" si="2"/>
        <v>9.4968634477100768E-6</v>
      </c>
      <c r="N4" s="3">
        <f t="shared" si="2"/>
        <v>9.6576063614422234E-6</v>
      </c>
      <c r="O4" s="3">
        <f t="shared" si="2"/>
        <v>9.7391060037568717E-6</v>
      </c>
      <c r="P4" s="3">
        <f t="shared" si="2"/>
        <v>9.8041815028231891E-6</v>
      </c>
      <c r="Q4" s="3">
        <f t="shared" si="2"/>
        <v>9.8253132678156238E-6</v>
      </c>
      <c r="R4" s="3">
        <f t="shared" si="2"/>
        <v>9.863119130774622E-6</v>
      </c>
      <c r="S4" s="3">
        <f t="shared" si="2"/>
        <v>9.835811365981471E-6</v>
      </c>
      <c r="T4" s="3">
        <f t="shared" si="2"/>
        <v>9.9280073756282967E-6</v>
      </c>
      <c r="U4" s="3">
        <f t="shared" si="2"/>
        <v>9.8716896120456117E-6</v>
      </c>
      <c r="V4" s="3">
        <f t="shared" si="2"/>
        <v>1.0360942504476509E-5</v>
      </c>
      <c r="W4" s="3">
        <f t="shared" si="2"/>
        <v>1.0465442217389378E-5</v>
      </c>
      <c r="X4" s="3">
        <f t="shared" si="2"/>
        <v>1.0486280815152968E-5</v>
      </c>
      <c r="Y4" s="3">
        <f t="shared" si="2"/>
        <v>1.0693627997925969E-5</v>
      </c>
      <c r="Z4" s="3">
        <f t="shared" si="2"/>
        <v>1.0905079521902792E-5</v>
      </c>
      <c r="AA4" s="3">
        <f t="shared" si="2"/>
        <v>1.0939813060087832E-5</v>
      </c>
      <c r="AB4" s="3">
        <f t="shared" si="2"/>
        <v>1.1081689052765986E-5</v>
      </c>
      <c r="AC4" s="3">
        <f t="shared" si="2"/>
        <v>1.1098344510041699E-5</v>
      </c>
      <c r="AD4" s="3">
        <f t="shared" si="2"/>
        <v>1.1075735893951358E-5</v>
      </c>
      <c r="AE4" s="3">
        <f t="shared" si="2"/>
        <v>1.1138740581724913E-5</v>
      </c>
      <c r="AF4" s="3">
        <f t="shared" si="2"/>
        <v>1.107449544070561E-5</v>
      </c>
    </row>
    <row r="5" spans="1:32">
      <c r="A5" s="1" t="s">
        <v>551</v>
      </c>
      <c r="B5" s="3">
        <f>B2*(INDEX('AEO 2021 3'!$C$24:$AJ$24,MATCH(B$1,'AEO 2021 3'!$C$1:$AJ$1,0))/10^6*dollars_2020_2012*(1-INDEX('Tax Percentages'!$B$22:$AG$22,MATCH(B$1,'Tax Percentages'!$B$4:$AG$4,0))))/(INDEX('AEO 2021 3'!$C$44:$AJ$44,MATCH(B$1,'AEO 2021 3'!$C$1:$AJ$1,0))/10^6*dollars_2020_2012*(1-INDEX('Tax Percentages'!$B$22:$AG$22,MATCH(B$1,'Tax Percentages'!$B$4:$AG$4,0))))</f>
        <v>8.5051560296238753E-6</v>
      </c>
      <c r="C5" s="3">
        <f>C2*(INDEX('AEO 2022 3'!$C$24:$AJ$24,MATCH(C$1,'AEO 2022 3'!$C$1:$AJ$1,0))/10^6*dollars_2020_2012*(1-INDEX('Tax Percentages'!$B$22:$AG$22,MATCH(C$1,'Tax Percentages'!$B$4:$AG$4,0))))/(INDEX('AEO 2022 3'!$C$44:$AJ$44,MATCH(C$1,'AEO 2022 3'!$C$1:$AJ$1,0))/10^6*dollars_2020_2012*(1-INDEX('Tax Percentages'!$B$22:$AG$22,MATCH(C$1,'Tax Percentages'!$B$4:$AG$4,0))))</f>
        <v>9.6682676855542423E-6</v>
      </c>
      <c r="D5" s="3">
        <f>D2*(INDEX('AEO 2022 3'!$C$24:$AJ$24,MATCH(D$1,'AEO 2022 3'!$C$1:$AJ$1,0))/10^6*dollars_2020_2012*(1-INDEX('Tax Percentages'!$B$22:$AG$22,MATCH(D$1,'Tax Percentages'!$B$4:$AG$4,0))))/(INDEX('AEO 2022 3'!$C$44:$AJ$44,MATCH(D$1,'AEO 2022 3'!$C$1:$AJ$1,0))/10^6*dollars_2020_2012*(1-INDEX('Tax Percentages'!$B$22:$AG$22,MATCH(D$1,'Tax Percentages'!$B$4:$AG$4,0))))</f>
        <v>1.9481635011862926E-5</v>
      </c>
      <c r="E5" s="3">
        <f>E2*(INDEX('AEO 2022 3'!$C$24:$AJ$24,MATCH(E$1,'AEO 2022 3'!$C$1:$AJ$1,0))/10^6*dollars_2020_2012*(1-INDEX('Tax Percentages'!$B$22:$AG$22,MATCH(E$1,'Tax Percentages'!$B$4:$AG$4,0))))/(INDEX('AEO 2022 3'!$C$44:$AJ$44,MATCH(E$1,'AEO 2022 3'!$C$1:$AJ$1,0))/10^6*dollars_2020_2012*(1-INDEX('Tax Percentages'!$B$22:$AG$22,MATCH(E$1,'Tax Percentages'!$B$4:$AG$4,0))))</f>
        <v>1.4110006925247401E-5</v>
      </c>
      <c r="F5" s="3">
        <f t="shared" ref="F5:I5" si="4">($J5-$E5)/5+E5</f>
        <v>1.3130527511859728E-5</v>
      </c>
      <c r="G5" s="3">
        <f t="shared" si="4"/>
        <v>1.2151048098472055E-5</v>
      </c>
      <c r="H5" s="3">
        <f t="shared" si="4"/>
        <v>1.1171568685084382E-5</v>
      </c>
      <c r="I5" s="3">
        <f t="shared" si="4"/>
        <v>1.0192089271696709E-5</v>
      </c>
      <c r="J5" s="3">
        <f>INDEX('AEO 2022 3'!$C$24:$AJ$24,MATCH(J$1,'AEO 2022 3'!$C$1:$AJ$1,0))/10^6*dollars_2021_2012*(1-INDEX('Tax Percentages'!$B$22:$AG$22,MATCH(J$1,'Tax Percentages'!$B$4:$AG$4,0)))</f>
        <v>9.2126098583090379E-6</v>
      </c>
      <c r="K5" s="3">
        <f>INDEX('AEO 2022 3'!$C$24:$AJ$24,MATCH(K$1,'AEO 2022 3'!$C$1:$AJ$1,0))/10^6*dollars_2021_2012*(1-INDEX('Tax Percentages'!$B$22:$AG$22,MATCH(K$1,'Tax Percentages'!$B$4:$AG$4,0)))</f>
        <v>9.2839130427279755E-6</v>
      </c>
      <c r="L5" s="3">
        <f>INDEX('AEO 2022 3'!$C$24:$AJ$24,MATCH(L$1,'AEO 2022 3'!$C$1:$AJ$1,0))/10^6*dollars_2021_2012*(1-INDEX('Tax Percentages'!$B$22:$AG$22,MATCH(L$1,'Tax Percentages'!$B$4:$AG$4,0)))</f>
        <v>9.4106714351256584E-6</v>
      </c>
      <c r="M5" s="3">
        <f>INDEX('AEO 2022 3'!$C$24:$AJ$24,MATCH(M$1,'AEO 2022 3'!$C$1:$AJ$1,0))/10^6*dollars_2021_2012*(1-INDEX('Tax Percentages'!$B$22:$AG$22,MATCH(M$1,'Tax Percentages'!$B$4:$AG$4,0)))</f>
        <v>9.4968634477100768E-6</v>
      </c>
      <c r="N5" s="3">
        <f>INDEX('AEO 2022 3'!$C$24:$AJ$24,MATCH(N$1,'AEO 2022 3'!$C$1:$AJ$1,0))/10^6*dollars_2021_2012*(1-INDEX('Tax Percentages'!$B$22:$AG$22,MATCH(N$1,'Tax Percentages'!$B$4:$AG$4,0)))</f>
        <v>9.6576063614422234E-6</v>
      </c>
      <c r="O5" s="3">
        <f>INDEX('AEO 2022 3'!$C$24:$AJ$24,MATCH(O$1,'AEO 2022 3'!$C$1:$AJ$1,0))/10^6*dollars_2021_2012*(1-INDEX('Tax Percentages'!$B$22:$AG$22,MATCH(O$1,'Tax Percentages'!$B$4:$AG$4,0)))</f>
        <v>9.7391060037568717E-6</v>
      </c>
      <c r="P5" s="3">
        <f>INDEX('AEO 2022 3'!$C$24:$AJ$24,MATCH(P$1,'AEO 2022 3'!$C$1:$AJ$1,0))/10^6*dollars_2021_2012*(1-INDEX('Tax Percentages'!$B$22:$AG$22,MATCH(P$1,'Tax Percentages'!$B$4:$AG$4,0)))</f>
        <v>9.8041815028231891E-6</v>
      </c>
      <c r="Q5" s="3">
        <f>INDEX('AEO 2022 3'!$C$24:$AJ$24,MATCH(Q$1,'AEO 2022 3'!$C$1:$AJ$1,0))/10^6*dollars_2021_2012*(1-INDEX('Tax Percentages'!$B$22:$AG$22,MATCH(Q$1,'Tax Percentages'!$B$4:$AG$4,0)))</f>
        <v>9.8253132678156238E-6</v>
      </c>
      <c r="R5" s="3">
        <f>INDEX('AEO 2022 3'!$C$24:$AJ$24,MATCH(R$1,'AEO 2022 3'!$C$1:$AJ$1,0))/10^6*dollars_2021_2012*(1-INDEX('Tax Percentages'!$B$22:$AG$22,MATCH(R$1,'Tax Percentages'!$B$4:$AG$4,0)))</f>
        <v>9.863119130774622E-6</v>
      </c>
      <c r="S5" s="3">
        <f>INDEX('AEO 2022 3'!$C$24:$AJ$24,MATCH(S$1,'AEO 2022 3'!$C$1:$AJ$1,0))/10^6*dollars_2021_2012*(1-INDEX('Tax Percentages'!$B$22:$AG$22,MATCH(S$1,'Tax Percentages'!$B$4:$AG$4,0)))</f>
        <v>9.835811365981471E-6</v>
      </c>
      <c r="T5" s="3">
        <f>INDEX('AEO 2022 3'!$C$24:$AJ$24,MATCH(T$1,'AEO 2022 3'!$C$1:$AJ$1,0))/10^6*dollars_2021_2012*(1-INDEX('Tax Percentages'!$B$22:$AG$22,MATCH(T$1,'Tax Percentages'!$B$4:$AG$4,0)))</f>
        <v>9.9280073756282967E-6</v>
      </c>
      <c r="U5" s="3">
        <f>INDEX('AEO 2022 3'!$C$24:$AJ$24,MATCH(U$1,'AEO 2022 3'!$C$1:$AJ$1,0))/10^6*dollars_2021_2012*(1-INDEX('Tax Percentages'!$B$22:$AG$22,MATCH(U$1,'Tax Percentages'!$B$4:$AG$4,0)))</f>
        <v>9.8716896120456117E-6</v>
      </c>
      <c r="V5" s="3">
        <f>INDEX('AEO 2022 3'!$C$24:$AJ$24,MATCH(V$1,'AEO 2022 3'!$C$1:$AJ$1,0))/10^6*dollars_2021_2012*(1-INDEX('Tax Percentages'!$B$22:$AG$22,MATCH(V$1,'Tax Percentages'!$B$4:$AG$4,0)))</f>
        <v>1.0360942504476509E-5</v>
      </c>
      <c r="W5" s="3">
        <f>INDEX('AEO 2022 3'!$C$24:$AJ$24,MATCH(W$1,'AEO 2022 3'!$C$1:$AJ$1,0))/10^6*dollars_2021_2012*(1-INDEX('Tax Percentages'!$B$22:$AG$22,MATCH(W$1,'Tax Percentages'!$B$4:$AG$4,0)))</f>
        <v>1.0465442217389378E-5</v>
      </c>
      <c r="X5" s="3">
        <f>INDEX('AEO 2022 3'!$C$24:$AJ$24,MATCH(X$1,'AEO 2022 3'!$C$1:$AJ$1,0))/10^6*dollars_2021_2012*(1-INDEX('Tax Percentages'!$B$22:$AG$22,MATCH(X$1,'Tax Percentages'!$B$4:$AG$4,0)))</f>
        <v>1.0486280815152968E-5</v>
      </c>
      <c r="Y5" s="3">
        <f>INDEX('AEO 2022 3'!$C$24:$AJ$24,MATCH(Y$1,'AEO 2022 3'!$C$1:$AJ$1,0))/10^6*dollars_2021_2012*(1-INDEX('Tax Percentages'!$B$22:$AG$22,MATCH(Y$1,'Tax Percentages'!$B$4:$AG$4,0)))</f>
        <v>1.0693627997925969E-5</v>
      </c>
      <c r="Z5" s="3">
        <f>INDEX('AEO 2022 3'!$C$24:$AJ$24,MATCH(Z$1,'AEO 2022 3'!$C$1:$AJ$1,0))/10^6*dollars_2021_2012*(1-INDEX('Tax Percentages'!$B$22:$AG$22,MATCH(Z$1,'Tax Percentages'!$B$4:$AG$4,0)))</f>
        <v>1.0905079521902792E-5</v>
      </c>
      <c r="AA5" s="3">
        <f>INDEX('AEO 2022 3'!$C$24:$AJ$24,MATCH(AA$1,'AEO 2022 3'!$C$1:$AJ$1,0))/10^6*dollars_2021_2012*(1-INDEX('Tax Percentages'!$B$22:$AG$22,MATCH(AA$1,'Tax Percentages'!$B$4:$AG$4,0)))</f>
        <v>1.0939813060087832E-5</v>
      </c>
      <c r="AB5" s="3">
        <f>INDEX('AEO 2022 3'!$C$24:$AJ$24,MATCH(AB$1,'AEO 2022 3'!$C$1:$AJ$1,0))/10^6*dollars_2021_2012*(1-INDEX('Tax Percentages'!$B$22:$AG$22,MATCH(AB$1,'Tax Percentages'!$B$4:$AG$4,0)))</f>
        <v>1.1081689052765986E-5</v>
      </c>
      <c r="AC5" s="3">
        <f>INDEX('AEO 2022 3'!$C$24:$AJ$24,MATCH(AC$1,'AEO 2022 3'!$C$1:$AJ$1,0))/10^6*dollars_2021_2012*(1-INDEX('Tax Percentages'!$B$22:$AG$22,MATCH(AC$1,'Tax Percentages'!$B$4:$AG$4,0)))</f>
        <v>1.1098344510041699E-5</v>
      </c>
      <c r="AD5" s="3">
        <f>INDEX('AEO 2022 3'!$C$24:$AJ$24,MATCH(AD$1,'AEO 2022 3'!$C$1:$AJ$1,0))/10^6*dollars_2021_2012*(1-INDEX('Tax Percentages'!$B$22:$AG$22,MATCH(AD$1,'Tax Percentages'!$B$4:$AG$4,0)))</f>
        <v>1.1075735893951358E-5</v>
      </c>
      <c r="AE5" s="3">
        <f>INDEX('AEO 2022 3'!$C$24:$AJ$24,MATCH(AE$1,'AEO 2022 3'!$C$1:$AJ$1,0))/10^6*dollars_2021_2012*(1-INDEX('Tax Percentages'!$B$22:$AG$22,MATCH(AE$1,'Tax Percentages'!$B$4:$AG$4,0)))</f>
        <v>1.1138740581724913E-5</v>
      </c>
      <c r="AF5" s="3">
        <f>INDEX('AEO 2022 3'!$C$24:$AJ$24,MATCH(AF$1,'AEO 2022 3'!$C$1:$AJ$1,0))/10^6*dollars_2021_2012*(1-INDEX('Tax Percentages'!$B$22:$AG$22,MATCH(AF$1,'Tax Percentages'!$B$4:$AG$4,0)))</f>
        <v>1.107449544070561E-5</v>
      </c>
    </row>
    <row r="6" spans="1:32">
      <c r="A6" s="1" t="s">
        <v>552</v>
      </c>
      <c r="B6" s="3">
        <f>B2*(INDEX('AEO 2021 3'!$C$31:$AJ$31,MATCH(B$1,'AEO 2021 3'!$C$1:$AJ$1,0))/10^6*dollars_2020_2012*(1-INDEX('Tax Percentages'!$B$22:$AG$22,MATCH(B$1,'Tax Percentages'!$B$4:$AG$4,0))))/(INDEX('AEO 2021 3'!$C$44:$AJ$44,MATCH(B$1,'AEO 2021 3'!$C$1:$AJ$1,0))/10^6*dollars_2020_2012*(1-INDEX('Tax Percentages'!$B$22:$AG$22,MATCH(B$1,'Tax Percentages'!$B$4:$AG$4,0))))</f>
        <v>8.7907978460530088E-6</v>
      </c>
      <c r="C6" s="3">
        <f>C2*(INDEX('AEO 2022 3'!$C$31:$AJ$31,MATCH(C$1,'AEO 2022 3'!$C$1:$AJ$1,0))/10^6*dollars_2020_2012*(1-INDEX('Tax Percentages'!$B$22:$AG$22,MATCH(C$1,'Tax Percentages'!$B$4:$AG$4,0))))/(INDEX('AEO 2022 3'!$C$44:$AJ$44,MATCH(C$1,'AEO 2022 3'!$C$1:$AJ$1,0))/10^6*dollars_2020_2012*(1-INDEX('Tax Percentages'!$B$22:$AG$22,MATCH(C$1,'Tax Percentages'!$B$4:$AG$4,0))))</f>
        <v>1.0532867468695112E-5</v>
      </c>
      <c r="D6" s="3">
        <f>D2*(INDEX('AEO 2022 3'!$C$31:$AJ$31,MATCH(D$1,'AEO 2022 3'!$C$1:$AJ$1,0))/10^6*dollars_2020_2012*(1-INDEX('Tax Percentages'!$B$22:$AG$22,MATCH(D$1,'Tax Percentages'!$B$4:$AG$4,0))))/(INDEX('AEO 2022 3'!$C$44:$AJ$44,MATCH(D$1,'AEO 2022 3'!$C$1:$AJ$1,0))/10^6*dollars_2020_2012*(1-INDEX('Tax Percentages'!$B$22:$AG$22,MATCH(D$1,'Tax Percentages'!$B$4:$AG$4,0))))</f>
        <v>2.1381119250829634E-5</v>
      </c>
      <c r="E6" s="3">
        <f>E2*(INDEX('AEO 2022 3'!$C$31:$AJ$31,MATCH(E$1,'AEO 2022 3'!$C$1:$AJ$1,0))/10^6*dollars_2020_2012*(1-INDEX('Tax Percentages'!$B$22:$AG$22,MATCH(E$1,'Tax Percentages'!$B$4:$AG$4,0))))/(INDEX('AEO 2022 3'!$C$44:$AJ$44,MATCH(E$1,'AEO 2022 3'!$C$1:$AJ$1,0))/10^6*dollars_2020_2012*(1-INDEX('Tax Percentages'!$B$22:$AG$22,MATCH(E$1,'Tax Percentages'!$B$4:$AG$4,0))))</f>
        <v>1.588734367178776E-5</v>
      </c>
      <c r="F6" s="3">
        <f t="shared" ref="F6:I6" si="5">($J6-$E6)/5+E6</f>
        <v>1.4863911831019903E-5</v>
      </c>
      <c r="G6" s="3">
        <f t="shared" si="5"/>
        <v>1.3840479990252046E-5</v>
      </c>
      <c r="H6" s="3">
        <f t="shared" si="5"/>
        <v>1.2817048149484189E-5</v>
      </c>
      <c r="I6" s="3">
        <f t="shared" si="5"/>
        <v>1.1793616308716332E-5</v>
      </c>
      <c r="J6" s="3">
        <f>INDEX('AEO 2022 3'!$C$31:$AJ$31,MATCH(J$1,'AEO 2022 3'!$C$1:$AJ$1,0))/10^6*dollars_2021_2012*(1-INDEX('Tax Percentages'!$B$22:$AG$22,MATCH(J$1,'Tax Percentages'!$B$4:$AG$4,0)))</f>
        <v>1.0770184467948478E-5</v>
      </c>
      <c r="K6" s="3">
        <f>INDEX('AEO 2022 3'!$C$31:$AJ$31,MATCH(K$1,'AEO 2022 3'!$C$1:$AJ$1,0))/10^6*dollars_2021_2012*(1-INDEX('Tax Percentages'!$B$22:$AG$22,MATCH(K$1,'Tax Percentages'!$B$4:$AG$4,0)))</f>
        <v>1.0870552725925377E-5</v>
      </c>
      <c r="L6" s="3">
        <f>INDEX('AEO 2022 3'!$C$31:$AJ$31,MATCH(L$1,'AEO 2022 3'!$C$1:$AJ$1,0))/10^6*dollars_2021_2012*(1-INDEX('Tax Percentages'!$B$22:$AG$22,MATCH(L$1,'Tax Percentages'!$B$4:$AG$4,0)))</f>
        <v>1.1005581653932168E-5</v>
      </c>
      <c r="M6" s="3">
        <f>INDEX('AEO 2022 3'!$C$31:$AJ$31,MATCH(M$1,'AEO 2022 3'!$C$1:$AJ$1,0))/10^6*dollars_2021_2012*(1-INDEX('Tax Percentages'!$B$22:$AG$22,MATCH(M$1,'Tax Percentages'!$B$4:$AG$4,0)))</f>
        <v>1.1115078766601466E-5</v>
      </c>
      <c r="N6" s="3">
        <f>INDEX('AEO 2022 3'!$C$31:$AJ$31,MATCH(N$1,'AEO 2022 3'!$C$1:$AJ$1,0))/10^6*dollars_2021_2012*(1-INDEX('Tax Percentages'!$B$22:$AG$22,MATCH(N$1,'Tax Percentages'!$B$4:$AG$4,0)))</f>
        <v>1.1293932806103995E-5</v>
      </c>
      <c r="O6" s="3">
        <f>INDEX('AEO 2022 3'!$C$31:$AJ$31,MATCH(O$1,'AEO 2022 3'!$C$1:$AJ$1,0))/10^6*dollars_2021_2012*(1-INDEX('Tax Percentages'!$B$22:$AG$22,MATCH(O$1,'Tax Percentages'!$B$4:$AG$4,0)))</f>
        <v>1.1392930973303316E-5</v>
      </c>
      <c r="P6" s="3">
        <f>INDEX('AEO 2022 3'!$C$31:$AJ$31,MATCH(P$1,'AEO 2022 3'!$C$1:$AJ$1,0))/10^6*dollars_2021_2012*(1-INDEX('Tax Percentages'!$B$22:$AG$22,MATCH(P$1,'Tax Percentages'!$B$4:$AG$4,0)))</f>
        <v>1.144730332660442E-5</v>
      </c>
      <c r="Q6" s="3">
        <f>INDEX('AEO 2022 3'!$C$31:$AJ$31,MATCH(Q$1,'AEO 2022 3'!$C$1:$AJ$1,0))/10^6*dollars_2021_2012*(1-INDEX('Tax Percentages'!$B$22:$AG$22,MATCH(Q$1,'Tax Percentages'!$B$4:$AG$4,0)))</f>
        <v>1.1500275086179279E-5</v>
      </c>
      <c r="R6" s="3">
        <f>INDEX('AEO 2022 3'!$C$31:$AJ$31,MATCH(R$1,'AEO 2022 3'!$C$1:$AJ$1,0))/10^6*dollars_2021_2012*(1-INDEX('Tax Percentages'!$B$22:$AG$22,MATCH(R$1,'Tax Percentages'!$B$4:$AG$4,0)))</f>
        <v>1.1539152788862234E-5</v>
      </c>
      <c r="S6" s="3">
        <f>INDEX('AEO 2022 3'!$C$31:$AJ$31,MATCH(S$1,'AEO 2022 3'!$C$1:$AJ$1,0))/10^6*dollars_2021_2012*(1-INDEX('Tax Percentages'!$B$22:$AG$22,MATCH(S$1,'Tax Percentages'!$B$4:$AG$4,0)))</f>
        <v>1.1492493445052957E-5</v>
      </c>
      <c r="T6" s="3">
        <f>INDEX('AEO 2022 3'!$C$31:$AJ$31,MATCH(T$1,'AEO 2022 3'!$C$1:$AJ$1,0))/10^6*dollars_2021_2012*(1-INDEX('Tax Percentages'!$B$22:$AG$22,MATCH(T$1,'Tax Percentages'!$B$4:$AG$4,0)))</f>
        <v>1.1593337040646562E-5</v>
      </c>
      <c r="U6" s="3">
        <f>INDEX('AEO 2022 3'!$C$31:$AJ$31,MATCH(U$1,'AEO 2022 3'!$C$1:$AJ$1,0))/10^6*dollars_2021_2012*(1-INDEX('Tax Percentages'!$B$22:$AG$22,MATCH(U$1,'Tax Percentages'!$B$4:$AG$4,0)))</f>
        <v>1.155214365577739E-5</v>
      </c>
      <c r="V6" s="3">
        <f>INDEX('AEO 2022 3'!$C$31:$AJ$31,MATCH(V$1,'AEO 2022 3'!$C$1:$AJ$1,0))/10^6*dollars_2021_2012*(1-INDEX('Tax Percentages'!$B$22:$AG$22,MATCH(V$1,'Tax Percentages'!$B$4:$AG$4,0)))</f>
        <v>1.2037857358858913E-5</v>
      </c>
      <c r="W6" s="3">
        <f>INDEX('AEO 2022 3'!$C$31:$AJ$31,MATCH(W$1,'AEO 2022 3'!$C$1:$AJ$1,0))/10^6*dollars_2021_2012*(1-INDEX('Tax Percentages'!$B$22:$AG$22,MATCH(W$1,'Tax Percentages'!$B$4:$AG$4,0)))</f>
        <v>1.2150891966269326E-5</v>
      </c>
      <c r="X6" s="3">
        <f>INDEX('AEO 2022 3'!$C$31:$AJ$31,MATCH(X$1,'AEO 2022 3'!$C$1:$AJ$1,0))/10^6*dollars_2021_2012*(1-INDEX('Tax Percentages'!$B$22:$AG$22,MATCH(X$1,'Tax Percentages'!$B$4:$AG$4,0)))</f>
        <v>1.2181423723275636E-5</v>
      </c>
      <c r="Y6" s="3">
        <f>INDEX('AEO 2022 3'!$C$31:$AJ$31,MATCH(Y$1,'AEO 2022 3'!$C$1:$AJ$1,0))/10^6*dollars_2021_2012*(1-INDEX('Tax Percentages'!$B$22:$AG$22,MATCH(Y$1,'Tax Percentages'!$B$4:$AG$4,0)))</f>
        <v>1.2385730778831602E-5</v>
      </c>
      <c r="Z6" s="3">
        <f>INDEX('AEO 2022 3'!$C$31:$AJ$31,MATCH(Z$1,'AEO 2022 3'!$C$1:$AJ$1,0))/10^6*dollars_2021_2012*(1-INDEX('Tax Percentages'!$B$22:$AG$22,MATCH(Z$1,'Tax Percentages'!$B$4:$AG$4,0)))</f>
        <v>1.2596650195815033E-5</v>
      </c>
      <c r="AA6" s="3">
        <f>INDEX('AEO 2022 3'!$C$31:$AJ$31,MATCH(AA$1,'AEO 2022 3'!$C$1:$AJ$1,0))/10^6*dollars_2021_2012*(1-INDEX('Tax Percentages'!$B$22:$AG$22,MATCH(AA$1,'Tax Percentages'!$B$4:$AG$4,0)))</f>
        <v>1.263138627591246E-5</v>
      </c>
      <c r="AB6" s="3">
        <f>INDEX('AEO 2022 3'!$C$31:$AJ$31,MATCH(AB$1,'AEO 2022 3'!$C$1:$AJ$1,0))/10^6*dollars_2021_2012*(1-INDEX('Tax Percentages'!$B$22:$AG$22,MATCH(AB$1,'Tax Percentages'!$B$4:$AG$4,0)))</f>
        <v>1.2779311172771892E-5</v>
      </c>
      <c r="AC6" s="3">
        <f>INDEX('AEO 2022 3'!$C$31:$AJ$31,MATCH(AC$1,'AEO 2022 3'!$C$1:$AJ$1,0))/10^6*dollars_2021_2012*(1-INDEX('Tax Percentages'!$B$22:$AG$22,MATCH(AC$1,'Tax Percentages'!$B$4:$AG$4,0)))</f>
        <v>1.2794444871830827E-5</v>
      </c>
      <c r="AD6" s="3">
        <f>INDEX('AEO 2022 3'!$C$31:$AJ$31,MATCH(AD$1,'AEO 2022 3'!$C$1:$AJ$1,0))/10^6*dollars_2021_2012*(1-INDEX('Tax Percentages'!$B$22:$AG$22,MATCH(AD$1,'Tax Percentages'!$B$4:$AG$4,0)))</f>
        <v>1.2777590298084655E-5</v>
      </c>
      <c r="AE6" s="3">
        <f>INDEX('AEO 2022 3'!$C$31:$AJ$31,MATCH(AE$1,'AEO 2022 3'!$C$1:$AJ$1,0))/10^6*dollars_2021_2012*(1-INDEX('Tax Percentages'!$B$22:$AG$22,MATCH(AE$1,'Tax Percentages'!$B$4:$AG$4,0)))</f>
        <v>1.2842504809366348E-5</v>
      </c>
      <c r="AF6" s="3">
        <f>INDEX('AEO 2022 3'!$C$31:$AJ$31,MATCH(AF$1,'AEO 2022 3'!$C$1:$AJ$1,0))/10^6*dollars_2021_2012*(1-INDEX('Tax Percentages'!$B$22:$AG$22,MATCH(AF$1,'Tax Percentages'!$B$4:$AG$4,0)))</f>
        <v>1.2782846125600619E-5</v>
      </c>
    </row>
    <row r="7" spans="1:32">
      <c r="A7" s="1" t="s">
        <v>553</v>
      </c>
      <c r="B7" s="3">
        <f>B2*(INDEX('AEO 2021 3'!$C$31:$AJ$31,MATCH(B$1,'AEO 2021 3'!$C$1:$AJ$1,0))/10^6*dollars_2020_2012*(1-INDEX('Tax Percentages'!$B$22:$AG$22,MATCH(B$1,'Tax Percentages'!$B$4:$AG$4,0))))/(INDEX('AEO 2021 3'!$C$44:$AJ$44,MATCH(B$1,'AEO 2021 3'!$C$1:$AJ$1,0))/10^6*dollars_2020_2012*(1-INDEX('Tax Percentages'!$B$22:$AG$22,MATCH(B$1,'Tax Percentages'!$B$4:$AG$4,0))))</f>
        <v>8.7907978460530088E-6</v>
      </c>
      <c r="C7" s="3">
        <f>C2*(INDEX('AEO 2022 3'!$C$31:$AJ$31,MATCH(C$1,'AEO 2022 3'!$C$1:$AJ$1,0))/10^6*dollars_2020_2012*(1-INDEX('Tax Percentages'!$B$22:$AG$22,MATCH(C$1,'Tax Percentages'!$B$4:$AG$4,0))))/(INDEX('AEO 2022 3'!$C$44:$AJ$44,MATCH(C$1,'AEO 2022 3'!$C$1:$AJ$1,0))/10^6*dollars_2020_2012*(1-INDEX('Tax Percentages'!$B$22:$AG$22,MATCH(C$1,'Tax Percentages'!$B$4:$AG$4,0))))</f>
        <v>1.0532867468695112E-5</v>
      </c>
      <c r="D7" s="3">
        <f>D2*(INDEX('AEO 2022 3'!$C$31:$AJ$31,MATCH(D$1,'AEO 2022 3'!$C$1:$AJ$1,0))/10^6*dollars_2020_2012*(1-INDEX('Tax Percentages'!$B$22:$AG$22,MATCH(D$1,'Tax Percentages'!$B$4:$AG$4,0))))/(INDEX('AEO 2022 3'!$C$44:$AJ$44,MATCH(D$1,'AEO 2022 3'!$C$1:$AJ$1,0))/10^6*dollars_2020_2012*(1-INDEX('Tax Percentages'!$B$22:$AG$22,MATCH(D$1,'Tax Percentages'!$B$4:$AG$4,0))))</f>
        <v>2.1381119250829634E-5</v>
      </c>
      <c r="E7" s="3">
        <f>E2*(INDEX('AEO 2022 3'!$C$31:$AJ$31,MATCH(E$1,'AEO 2022 3'!$C$1:$AJ$1,0))/10^6*dollars_2020_2012*(1-INDEX('Tax Percentages'!$B$22:$AG$22,MATCH(E$1,'Tax Percentages'!$B$4:$AG$4,0))))/(INDEX('AEO 2022 3'!$C$44:$AJ$44,MATCH(E$1,'AEO 2022 3'!$C$1:$AJ$1,0))/10^6*dollars_2020_2012*(1-INDEX('Tax Percentages'!$B$22:$AG$22,MATCH(E$1,'Tax Percentages'!$B$4:$AG$4,0))))</f>
        <v>1.588734367178776E-5</v>
      </c>
      <c r="F7" s="3">
        <f t="shared" ref="F7:I7" si="6">($J7-$E7)/5+E7</f>
        <v>1.4863911831019903E-5</v>
      </c>
      <c r="G7" s="3">
        <f t="shared" si="6"/>
        <v>1.3840479990252046E-5</v>
      </c>
      <c r="H7" s="3">
        <f t="shared" si="6"/>
        <v>1.2817048149484189E-5</v>
      </c>
      <c r="I7" s="3">
        <f t="shared" si="6"/>
        <v>1.1793616308716332E-5</v>
      </c>
      <c r="J7" s="3">
        <f>INDEX('AEO 2022 3'!$C$31:$AJ$31,MATCH(J$1,'AEO 2022 3'!$C$1:$AJ$1,0))/10^6*dollars_2021_2012*(1-INDEX('Tax Percentages'!$B$22:$AG$22,MATCH(J$1,'Tax Percentages'!$B$4:$AG$4,0)))</f>
        <v>1.0770184467948478E-5</v>
      </c>
      <c r="K7" s="3">
        <f>INDEX('AEO 2022 3'!$C$31:$AJ$31,MATCH(K$1,'AEO 2022 3'!$C$1:$AJ$1,0))/10^6*dollars_2021_2012*(1-INDEX('Tax Percentages'!$B$22:$AG$22,MATCH(K$1,'Tax Percentages'!$B$4:$AG$4,0)))</f>
        <v>1.0870552725925377E-5</v>
      </c>
      <c r="L7" s="3">
        <f>INDEX('AEO 2022 3'!$C$31:$AJ$31,MATCH(L$1,'AEO 2022 3'!$C$1:$AJ$1,0))/10^6*dollars_2021_2012*(1-INDEX('Tax Percentages'!$B$22:$AG$22,MATCH(L$1,'Tax Percentages'!$B$4:$AG$4,0)))</f>
        <v>1.1005581653932168E-5</v>
      </c>
      <c r="M7" s="3">
        <f>INDEX('AEO 2022 3'!$C$31:$AJ$31,MATCH(M$1,'AEO 2022 3'!$C$1:$AJ$1,0))/10^6*dollars_2021_2012*(1-INDEX('Tax Percentages'!$B$22:$AG$22,MATCH(M$1,'Tax Percentages'!$B$4:$AG$4,0)))</f>
        <v>1.1115078766601466E-5</v>
      </c>
      <c r="N7" s="3">
        <f>INDEX('AEO 2022 3'!$C$31:$AJ$31,MATCH(N$1,'AEO 2022 3'!$C$1:$AJ$1,0))/10^6*dollars_2021_2012*(1-INDEX('Tax Percentages'!$B$22:$AG$22,MATCH(N$1,'Tax Percentages'!$B$4:$AG$4,0)))</f>
        <v>1.1293932806103995E-5</v>
      </c>
      <c r="O7" s="3">
        <f>INDEX('AEO 2022 3'!$C$31:$AJ$31,MATCH(O$1,'AEO 2022 3'!$C$1:$AJ$1,0))/10^6*dollars_2021_2012*(1-INDEX('Tax Percentages'!$B$22:$AG$22,MATCH(O$1,'Tax Percentages'!$B$4:$AG$4,0)))</f>
        <v>1.1392930973303316E-5</v>
      </c>
      <c r="P7" s="3">
        <f>INDEX('AEO 2022 3'!$C$31:$AJ$31,MATCH(P$1,'AEO 2022 3'!$C$1:$AJ$1,0))/10^6*dollars_2021_2012*(1-INDEX('Tax Percentages'!$B$22:$AG$22,MATCH(P$1,'Tax Percentages'!$B$4:$AG$4,0)))</f>
        <v>1.144730332660442E-5</v>
      </c>
      <c r="Q7" s="3">
        <f>INDEX('AEO 2022 3'!$C$31:$AJ$31,MATCH(Q$1,'AEO 2022 3'!$C$1:$AJ$1,0))/10^6*dollars_2021_2012*(1-INDEX('Tax Percentages'!$B$22:$AG$22,MATCH(Q$1,'Tax Percentages'!$B$4:$AG$4,0)))</f>
        <v>1.1500275086179279E-5</v>
      </c>
      <c r="R7" s="3">
        <f>INDEX('AEO 2022 3'!$C$31:$AJ$31,MATCH(R$1,'AEO 2022 3'!$C$1:$AJ$1,0))/10^6*dollars_2021_2012*(1-INDEX('Tax Percentages'!$B$22:$AG$22,MATCH(R$1,'Tax Percentages'!$B$4:$AG$4,0)))</f>
        <v>1.1539152788862234E-5</v>
      </c>
      <c r="S7" s="3">
        <f>INDEX('AEO 2022 3'!$C$31:$AJ$31,MATCH(S$1,'AEO 2022 3'!$C$1:$AJ$1,0))/10^6*dollars_2021_2012*(1-INDEX('Tax Percentages'!$B$22:$AG$22,MATCH(S$1,'Tax Percentages'!$B$4:$AG$4,0)))</f>
        <v>1.1492493445052957E-5</v>
      </c>
      <c r="T7" s="3">
        <f>INDEX('AEO 2022 3'!$C$31:$AJ$31,MATCH(T$1,'AEO 2022 3'!$C$1:$AJ$1,0))/10^6*dollars_2021_2012*(1-INDEX('Tax Percentages'!$B$22:$AG$22,MATCH(T$1,'Tax Percentages'!$B$4:$AG$4,0)))</f>
        <v>1.1593337040646562E-5</v>
      </c>
      <c r="U7" s="3">
        <f>INDEX('AEO 2022 3'!$C$31:$AJ$31,MATCH(U$1,'AEO 2022 3'!$C$1:$AJ$1,0))/10^6*dollars_2021_2012*(1-INDEX('Tax Percentages'!$B$22:$AG$22,MATCH(U$1,'Tax Percentages'!$B$4:$AG$4,0)))</f>
        <v>1.155214365577739E-5</v>
      </c>
      <c r="V7" s="3">
        <f>INDEX('AEO 2022 3'!$C$31:$AJ$31,MATCH(V$1,'AEO 2022 3'!$C$1:$AJ$1,0))/10^6*dollars_2021_2012*(1-INDEX('Tax Percentages'!$B$22:$AG$22,MATCH(V$1,'Tax Percentages'!$B$4:$AG$4,0)))</f>
        <v>1.2037857358858913E-5</v>
      </c>
      <c r="W7" s="3">
        <f>INDEX('AEO 2022 3'!$C$31:$AJ$31,MATCH(W$1,'AEO 2022 3'!$C$1:$AJ$1,0))/10^6*dollars_2021_2012*(1-INDEX('Tax Percentages'!$B$22:$AG$22,MATCH(W$1,'Tax Percentages'!$B$4:$AG$4,0)))</f>
        <v>1.2150891966269326E-5</v>
      </c>
      <c r="X7" s="3">
        <f>INDEX('AEO 2022 3'!$C$31:$AJ$31,MATCH(X$1,'AEO 2022 3'!$C$1:$AJ$1,0))/10^6*dollars_2021_2012*(1-INDEX('Tax Percentages'!$B$22:$AG$22,MATCH(X$1,'Tax Percentages'!$B$4:$AG$4,0)))</f>
        <v>1.2181423723275636E-5</v>
      </c>
      <c r="Y7" s="3">
        <f>INDEX('AEO 2022 3'!$C$31:$AJ$31,MATCH(Y$1,'AEO 2022 3'!$C$1:$AJ$1,0))/10^6*dollars_2021_2012*(1-INDEX('Tax Percentages'!$B$22:$AG$22,MATCH(Y$1,'Tax Percentages'!$B$4:$AG$4,0)))</f>
        <v>1.2385730778831602E-5</v>
      </c>
      <c r="Z7" s="3">
        <f>INDEX('AEO 2022 3'!$C$31:$AJ$31,MATCH(Z$1,'AEO 2022 3'!$C$1:$AJ$1,0))/10^6*dollars_2021_2012*(1-INDEX('Tax Percentages'!$B$22:$AG$22,MATCH(Z$1,'Tax Percentages'!$B$4:$AG$4,0)))</f>
        <v>1.2596650195815033E-5</v>
      </c>
      <c r="AA7" s="3">
        <f>INDEX('AEO 2022 3'!$C$31:$AJ$31,MATCH(AA$1,'AEO 2022 3'!$C$1:$AJ$1,0))/10^6*dollars_2021_2012*(1-INDEX('Tax Percentages'!$B$22:$AG$22,MATCH(AA$1,'Tax Percentages'!$B$4:$AG$4,0)))</f>
        <v>1.263138627591246E-5</v>
      </c>
      <c r="AB7" s="3">
        <f>INDEX('AEO 2022 3'!$C$31:$AJ$31,MATCH(AB$1,'AEO 2022 3'!$C$1:$AJ$1,0))/10^6*dollars_2021_2012*(1-INDEX('Tax Percentages'!$B$22:$AG$22,MATCH(AB$1,'Tax Percentages'!$B$4:$AG$4,0)))</f>
        <v>1.2779311172771892E-5</v>
      </c>
      <c r="AC7" s="3">
        <f>INDEX('AEO 2022 3'!$C$31:$AJ$31,MATCH(AC$1,'AEO 2022 3'!$C$1:$AJ$1,0))/10^6*dollars_2021_2012*(1-INDEX('Tax Percentages'!$B$22:$AG$22,MATCH(AC$1,'Tax Percentages'!$B$4:$AG$4,0)))</f>
        <v>1.2794444871830827E-5</v>
      </c>
      <c r="AD7" s="3">
        <f>INDEX('AEO 2022 3'!$C$31:$AJ$31,MATCH(AD$1,'AEO 2022 3'!$C$1:$AJ$1,0))/10^6*dollars_2021_2012*(1-INDEX('Tax Percentages'!$B$22:$AG$22,MATCH(AD$1,'Tax Percentages'!$B$4:$AG$4,0)))</f>
        <v>1.2777590298084655E-5</v>
      </c>
      <c r="AE7" s="3">
        <f>INDEX('AEO 2022 3'!$C$31:$AJ$31,MATCH(AE$1,'AEO 2022 3'!$C$1:$AJ$1,0))/10^6*dollars_2021_2012*(1-INDEX('Tax Percentages'!$B$22:$AG$22,MATCH(AE$1,'Tax Percentages'!$B$4:$AG$4,0)))</f>
        <v>1.2842504809366348E-5</v>
      </c>
      <c r="AF7" s="3">
        <f>INDEX('AEO 2022 3'!$C$31:$AJ$31,MATCH(AF$1,'AEO 2022 3'!$C$1:$AJ$1,0))/10^6*dollars_2021_2012*(1-INDEX('Tax Percentages'!$B$22:$AG$22,MATCH(AF$1,'Tax Percentages'!$B$4:$AG$4,0)))</f>
        <v>1.2782846125600619E-5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7">B6</f>
        <v>8.7907978460530088E-6</v>
      </c>
      <c r="C9">
        <f t="shared" si="7"/>
        <v>1.0532867468695112E-5</v>
      </c>
      <c r="D9">
        <f t="shared" si="7"/>
        <v>2.1381119250829634E-5</v>
      </c>
      <c r="E9">
        <f t="shared" si="7"/>
        <v>1.588734367178776E-5</v>
      </c>
      <c r="F9">
        <f t="shared" si="7"/>
        <v>1.4863911831019903E-5</v>
      </c>
      <c r="G9">
        <f t="shared" si="7"/>
        <v>1.3840479990252046E-5</v>
      </c>
      <c r="H9">
        <f t="shared" si="7"/>
        <v>1.2817048149484189E-5</v>
      </c>
      <c r="I9">
        <f t="shared" si="7"/>
        <v>1.1793616308716332E-5</v>
      </c>
      <c r="J9">
        <f t="shared" si="7"/>
        <v>1.0770184467948478E-5</v>
      </c>
      <c r="K9">
        <f t="shared" si="7"/>
        <v>1.0870552725925377E-5</v>
      </c>
      <c r="L9">
        <f t="shared" si="7"/>
        <v>1.1005581653932168E-5</v>
      </c>
      <c r="M9">
        <f t="shared" si="7"/>
        <v>1.1115078766601466E-5</v>
      </c>
      <c r="N9">
        <f t="shared" si="7"/>
        <v>1.1293932806103995E-5</v>
      </c>
      <c r="O9">
        <f t="shared" si="7"/>
        <v>1.1392930973303316E-5</v>
      </c>
      <c r="P9">
        <f t="shared" si="7"/>
        <v>1.144730332660442E-5</v>
      </c>
      <c r="Q9">
        <f t="shared" si="7"/>
        <v>1.1500275086179279E-5</v>
      </c>
      <c r="R9">
        <f t="shared" si="7"/>
        <v>1.1539152788862234E-5</v>
      </c>
      <c r="S9">
        <f t="shared" si="7"/>
        <v>1.1492493445052957E-5</v>
      </c>
      <c r="T9">
        <f t="shared" si="7"/>
        <v>1.1593337040646562E-5</v>
      </c>
      <c r="U9">
        <f t="shared" si="7"/>
        <v>1.155214365577739E-5</v>
      </c>
      <c r="V9">
        <f t="shared" si="7"/>
        <v>1.2037857358858913E-5</v>
      </c>
      <c r="W9">
        <f t="shared" si="7"/>
        <v>1.2150891966269326E-5</v>
      </c>
      <c r="X9">
        <f t="shared" si="7"/>
        <v>1.2181423723275636E-5</v>
      </c>
      <c r="Y9">
        <f t="shared" si="7"/>
        <v>1.2385730778831602E-5</v>
      </c>
      <c r="Z9">
        <f t="shared" si="7"/>
        <v>1.2596650195815033E-5</v>
      </c>
      <c r="AA9">
        <f t="shared" si="7"/>
        <v>1.263138627591246E-5</v>
      </c>
      <c r="AB9">
        <f t="shared" si="7"/>
        <v>1.2779311172771892E-5</v>
      </c>
      <c r="AC9">
        <f t="shared" si="7"/>
        <v>1.2794444871830827E-5</v>
      </c>
      <c r="AD9">
        <f t="shared" si="7"/>
        <v>1.2777590298084655E-5</v>
      </c>
      <c r="AE9">
        <f t="shared" si="7"/>
        <v>1.2842504809366348E-5</v>
      </c>
      <c r="AF9">
        <f t="shared" si="7"/>
        <v>1.2782846125600619E-5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2060"/>
  </sheetPr>
  <dimension ref="A1:AF9"/>
  <sheetViews>
    <sheetView workbookViewId="0">
      <selection activeCell="C3" sqref="C3:AF3"/>
    </sheetView>
  </sheetViews>
  <sheetFormatPr defaultColWidth="9.1796875" defaultRowHeight="14.5"/>
  <cols>
    <col min="1" max="1" width="41.453125" customWidth="1"/>
    <col min="2" max="22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3">
        <f>INDEX('AEO 2021 3'!$C$39:$AJ$39,MATCH(B$1,'AEO 2021 3'!$C$1:$AJ$1,0))/10^6*dollars_2020_2012*(1-INDEX('Tax Percentages'!$B$23:$AG$23,MATCH(B$1,'Tax Percentages'!$B$4:$AG$4,0)))</f>
        <v>9.9107148796216842E-6</v>
      </c>
      <c r="C2" s="3">
        <f>INDEX('AEO 2022 3'!$C$39:$AJ$39,MATCH(C$1,'AEO 2022 3'!$C$1:$AJ$1,0))/10^6*dollars_2021_2012*(1-INDEX('Tax Percentages'!$B$23:$AG$23,MATCH(C$1,'Tax Percentages'!$B$4:$AG$4,0)))</f>
        <v>1.4034002357819414E-5</v>
      </c>
      <c r="D2" s="3">
        <f>INDEX('AEO 2022 3'!$C$39:$AJ$39,MATCH(D$1,'AEO 2022 3'!$C$1:$AJ$1,0))/10^6*dollars_2021_2012*(1-INDEX('Tax Percentages'!$B$23:$AG$23,MATCH(D$1,'Tax Percentages'!$B$4:$AG$4,0)))</f>
        <v>1.4426669703608069E-5</v>
      </c>
      <c r="E2" s="3">
        <f>INDEX('AEO 2022 3'!$C$39:$AJ$39,MATCH(E$1,'AEO 2022 3'!$C$1:$AJ$1,0))/10^6*dollars_2021_2012*(1-INDEX('Tax Percentages'!$B$23:$AG$23,MATCH(E$1,'Tax Percentages'!$B$4:$AG$4,0)))</f>
        <v>1.3209429676286376E-5</v>
      </c>
      <c r="F2" s="3">
        <f>INDEX('AEO 2022 3'!$C$39:$AJ$39,MATCH(F$1,'AEO 2022 3'!$C$1:$AJ$1,0))/10^6*dollars_2021_2012*(1-INDEX('Tax Percentages'!$B$23:$AG$23,MATCH(F$1,'Tax Percentages'!$B$4:$AG$4,0)))</f>
        <v>1.3198873924158331E-5</v>
      </c>
      <c r="G2" s="3">
        <f>INDEX('AEO 2022 3'!$C$39:$AJ$39,MATCH(G$1,'AEO 2022 3'!$C$1:$AJ$1,0))/10^6*dollars_2021_2012*(1-INDEX('Tax Percentages'!$B$23:$AG$23,MATCH(G$1,'Tax Percentages'!$B$4:$AG$4,0)))</f>
        <v>1.3136253288843781E-5</v>
      </c>
      <c r="H2" s="3">
        <f>INDEX('AEO 2022 3'!$C$39:$AJ$39,MATCH(H$1,'AEO 2022 3'!$C$1:$AJ$1,0))/10^6*dollars_2021_2012*(1-INDEX('Tax Percentages'!$B$23:$AG$23,MATCH(H$1,'Tax Percentages'!$B$4:$AG$4,0)))</f>
        <v>1.3207348060171353E-5</v>
      </c>
      <c r="I2" s="3">
        <f>INDEX('AEO 2022 3'!$C$39:$AJ$39,MATCH(I$1,'AEO 2022 3'!$C$1:$AJ$1,0))/10^6*dollars_2021_2012*(1-INDEX('Tax Percentages'!$B$23:$AG$23,MATCH(I$1,'Tax Percentages'!$B$4:$AG$4,0)))</f>
        <v>1.3416086143511351E-5</v>
      </c>
      <c r="J2" s="3">
        <f>INDEX('AEO 2022 3'!$C$39:$AJ$39,MATCH(J$1,'AEO 2022 3'!$C$1:$AJ$1,0))/10^6*dollars_2021_2012*(1-INDEX('Tax Percentages'!$B$23:$AG$23,MATCH(J$1,'Tax Percentages'!$B$4:$AG$4,0)))</f>
        <v>1.374343212291058E-5</v>
      </c>
      <c r="K2" s="3">
        <f>INDEX('AEO 2022 3'!$C$39:$AJ$39,MATCH(K$1,'AEO 2022 3'!$C$1:$AJ$1,0))/10^6*dollars_2021_2012*(1-INDEX('Tax Percentages'!$B$23:$AG$23,MATCH(K$1,'Tax Percentages'!$B$4:$AG$4,0)))</f>
        <v>1.4046282787335628E-5</v>
      </c>
      <c r="L2" s="3">
        <f>INDEX('AEO 2022 3'!$C$39:$AJ$39,MATCH(L$1,'AEO 2022 3'!$C$1:$AJ$1,0))/10^6*dollars_2021_2012*(1-INDEX('Tax Percentages'!$B$23:$AG$23,MATCH(L$1,'Tax Percentages'!$B$4:$AG$4,0)))</f>
        <v>1.4264079375400756E-5</v>
      </c>
      <c r="M2" s="3">
        <f>INDEX('AEO 2022 3'!$C$39:$AJ$39,MATCH(M$1,'AEO 2022 3'!$C$1:$AJ$1,0))/10^6*dollars_2021_2012*(1-INDEX('Tax Percentages'!$B$23:$AG$23,MATCH(M$1,'Tax Percentages'!$B$4:$AG$4,0)))</f>
        <v>1.4482007841269832E-5</v>
      </c>
      <c r="N2" s="3">
        <f>INDEX('AEO 2022 3'!$C$39:$AJ$39,MATCH(N$1,'AEO 2022 3'!$C$1:$AJ$1,0))/10^6*dollars_2021_2012*(1-INDEX('Tax Percentages'!$B$23:$AG$23,MATCH(N$1,'Tax Percentages'!$B$4:$AG$4,0)))</f>
        <v>1.4935328710938091E-5</v>
      </c>
      <c r="O2" s="3">
        <f>INDEX('AEO 2022 3'!$C$39:$AJ$39,MATCH(O$1,'AEO 2022 3'!$C$1:$AJ$1,0))/10^6*dollars_2021_2012*(1-INDEX('Tax Percentages'!$B$23:$AG$23,MATCH(O$1,'Tax Percentages'!$B$4:$AG$4,0)))</f>
        <v>1.5142013606911227E-5</v>
      </c>
      <c r="P2" s="3">
        <f>INDEX('AEO 2022 3'!$C$39:$AJ$39,MATCH(P$1,'AEO 2022 3'!$C$1:$AJ$1,0))/10^6*dollars_2021_2012*(1-INDEX('Tax Percentages'!$B$23:$AG$23,MATCH(P$1,'Tax Percentages'!$B$4:$AG$4,0)))</f>
        <v>1.5220639627437958E-5</v>
      </c>
      <c r="Q2" s="3">
        <f>INDEX('AEO 2022 3'!$C$39:$AJ$39,MATCH(Q$1,'AEO 2022 3'!$C$1:$AJ$1,0))/10^6*dollars_2021_2012*(1-INDEX('Tax Percentages'!$B$23:$AG$23,MATCH(Q$1,'Tax Percentages'!$B$4:$AG$4,0)))</f>
        <v>1.5262335914421784E-5</v>
      </c>
      <c r="R2" s="3">
        <f>INDEX('AEO 2022 3'!$C$39:$AJ$39,MATCH(R$1,'AEO 2022 3'!$C$1:$AJ$1,0))/10^6*dollars_2021_2012*(1-INDEX('Tax Percentages'!$B$23:$AG$23,MATCH(R$1,'Tax Percentages'!$B$4:$AG$4,0)))</f>
        <v>1.5274754539241536E-5</v>
      </c>
      <c r="S2" s="3">
        <f>INDEX('AEO 2022 3'!$C$39:$AJ$39,MATCH(S$1,'AEO 2022 3'!$C$1:$AJ$1,0))/10^6*dollars_2021_2012*(1-INDEX('Tax Percentages'!$B$23:$AG$23,MATCH(S$1,'Tax Percentages'!$B$4:$AG$4,0)))</f>
        <v>1.5392890991893832E-5</v>
      </c>
      <c r="T2" s="3">
        <f>INDEX('AEO 2022 3'!$C$39:$AJ$39,MATCH(T$1,'AEO 2022 3'!$C$1:$AJ$1,0))/10^6*dollars_2021_2012*(1-INDEX('Tax Percentages'!$B$23:$AG$23,MATCH(T$1,'Tax Percentages'!$B$4:$AG$4,0)))</f>
        <v>1.5517345733823932E-5</v>
      </c>
      <c r="U2" s="3">
        <f>INDEX('AEO 2022 3'!$C$39:$AJ$39,MATCH(U$1,'AEO 2022 3'!$C$1:$AJ$1,0))/10^6*dollars_2021_2012*(1-INDEX('Tax Percentages'!$B$23:$AG$23,MATCH(U$1,'Tax Percentages'!$B$4:$AG$4,0)))</f>
        <v>1.5574987389773832E-5</v>
      </c>
      <c r="V2" s="3">
        <f>INDEX('AEO 2022 3'!$C$39:$AJ$39,MATCH(V$1,'AEO 2022 3'!$C$1:$AJ$1,0))/10^6*dollars_2021_2012*(1-INDEX('Tax Percentages'!$B$23:$AG$23,MATCH(V$1,'Tax Percentages'!$B$4:$AG$4,0)))</f>
        <v>1.5755633131810397E-5</v>
      </c>
      <c r="W2" s="3">
        <f>INDEX('AEO 2022 3'!$C$39:$AJ$39,MATCH(W$1,'AEO 2022 3'!$C$1:$AJ$1,0))/10^6*dollars_2021_2012*(1-INDEX('Tax Percentages'!$B$23:$AG$23,MATCH(W$1,'Tax Percentages'!$B$4:$AG$4,0)))</f>
        <v>1.5903855886574328E-5</v>
      </c>
      <c r="X2" s="3">
        <f>INDEX('AEO 2022 3'!$C$39:$AJ$39,MATCH(X$1,'AEO 2022 3'!$C$1:$AJ$1,0))/10^6*dollars_2021_2012*(1-INDEX('Tax Percentages'!$B$23:$AG$23,MATCH(X$1,'Tax Percentages'!$B$4:$AG$4,0)))</f>
        <v>1.6023867846917514E-5</v>
      </c>
      <c r="Y2" s="3">
        <f>INDEX('AEO 2022 3'!$C$39:$AJ$39,MATCH(Y$1,'AEO 2022 3'!$C$1:$AJ$1,0))/10^6*dollars_2021_2012*(1-INDEX('Tax Percentages'!$B$23:$AG$23,MATCH(Y$1,'Tax Percentages'!$B$4:$AG$4,0)))</f>
        <v>1.622762931995521E-5</v>
      </c>
      <c r="Z2" s="3">
        <f>INDEX('AEO 2022 3'!$C$39:$AJ$39,MATCH(Z$1,'AEO 2022 3'!$C$1:$AJ$1,0))/10^6*dollars_2021_2012*(1-INDEX('Tax Percentages'!$B$23:$AG$23,MATCH(Z$1,'Tax Percentages'!$B$4:$AG$4,0)))</f>
        <v>1.6368464548635667E-5</v>
      </c>
      <c r="AA2" s="3">
        <f>INDEX('AEO 2022 3'!$C$39:$AJ$39,MATCH(AA$1,'AEO 2022 3'!$C$1:$AJ$1,0))/10^6*dollars_2021_2012*(1-INDEX('Tax Percentages'!$B$23:$AG$23,MATCH(AA$1,'Tax Percentages'!$B$4:$AG$4,0)))</f>
        <v>1.6337990509986667E-5</v>
      </c>
      <c r="AB2" s="3">
        <f>INDEX('AEO 2022 3'!$C$39:$AJ$39,MATCH(AB$1,'AEO 2022 3'!$C$1:$AJ$1,0))/10^6*dollars_2021_2012*(1-INDEX('Tax Percentages'!$B$23:$AG$23,MATCH(AB$1,'Tax Percentages'!$B$4:$AG$4,0)))</f>
        <v>1.623934749200788E-5</v>
      </c>
      <c r="AC2" s="3">
        <f>INDEX('AEO 2022 3'!$C$39:$AJ$39,MATCH(AC$1,'AEO 2022 3'!$C$1:$AJ$1,0))/10^6*dollars_2021_2012*(1-INDEX('Tax Percentages'!$B$23:$AG$23,MATCH(AC$1,'Tax Percentages'!$B$4:$AG$4,0)))</f>
        <v>1.6154328161895706E-5</v>
      </c>
      <c r="AD2" s="3">
        <f>INDEX('AEO 2022 3'!$C$39:$AJ$39,MATCH(AD$1,'AEO 2022 3'!$C$1:$AJ$1,0))/10^6*dollars_2021_2012*(1-INDEX('Tax Percentages'!$B$23:$AG$23,MATCH(AD$1,'Tax Percentages'!$B$4:$AG$4,0)))</f>
        <v>1.6125211595971182E-5</v>
      </c>
      <c r="AE2" s="3">
        <f>INDEX('AEO 2022 3'!$C$39:$AJ$39,MATCH(AE$1,'AEO 2022 3'!$C$1:$AJ$1,0))/10^6*dollars_2021_2012*(1-INDEX('Tax Percentages'!$B$23:$AG$23,MATCH(AE$1,'Tax Percentages'!$B$4:$AG$4,0)))</f>
        <v>1.6138569948854998E-5</v>
      </c>
      <c r="AF2" s="3">
        <f>INDEX('AEO 2022 3'!$C$39:$AJ$39,MATCH(AF$1,'AEO 2022 3'!$C$1:$AJ$1,0))/10^6*dollars_2021_2012*(1-INDEX('Tax Percentages'!$B$23:$AG$23,MATCH(AF$1,'Tax Percentages'!$B$4:$AG$4,0)))</f>
        <v>1.6097239287159964E-5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 s="3">
        <f>INDEX('AEO 2021 3'!$C$16:$AJ$16,MATCH(B$1,'AEO 2021 3'!$C$1:$AJ$1,0))/10^6*dollars_2020_2012*(1-INDEX('Tax Percentages'!$B$23:$AG$23,MATCH(B$1,'Tax Percentages'!$B$4:$AG$4,0)))</f>
        <v>1.4300496583912337E-5</v>
      </c>
      <c r="C4" s="3">
        <f>INDEX('AEO 2022 3'!$C$16:$AJ$16,MATCH(C$1,'AEO 2022 3'!$C$1:$AJ$1,0))/10^6*dollars_2021_2012*(1-INDEX('Tax Percentages'!$B$23:$AG$23,MATCH(C$1,'Tax Percentages'!$B$4:$AG$4,0)))</f>
        <v>1.6993709852156E-5</v>
      </c>
      <c r="D4" s="3">
        <f>INDEX('AEO 2022 3'!$C$16:$AJ$16,MATCH(D$1,'AEO 2022 3'!$C$1:$AJ$1,0))/10^6*dollars_2021_2012*(1-INDEX('Tax Percentages'!$B$23:$AG$23,MATCH(D$1,'Tax Percentages'!$B$4:$AG$4,0)))</f>
        <v>1.8298628876917409E-5</v>
      </c>
      <c r="E4" s="3">
        <f>INDEX('AEO 2022 3'!$C$16:$AJ$16,MATCH(E$1,'AEO 2022 3'!$C$1:$AJ$1,0))/10^6*dollars_2021_2012*(1-INDEX('Tax Percentages'!$B$23:$AG$23,MATCH(E$1,'Tax Percentages'!$B$4:$AG$4,0)))</f>
        <v>1.807032233859627E-5</v>
      </c>
      <c r="F4" s="3">
        <f>INDEX('AEO 2022 3'!$C$16:$AJ$16,MATCH(F$1,'AEO 2022 3'!$C$1:$AJ$1,0))/10^6*dollars_2021_2012*(1-INDEX('Tax Percentages'!$B$23:$AG$23,MATCH(F$1,'Tax Percentages'!$B$4:$AG$4,0)))</f>
        <v>1.806769110001688E-5</v>
      </c>
      <c r="G4" s="3">
        <f>INDEX('AEO 2022 3'!$C$16:$AJ$16,MATCH(G$1,'AEO 2022 3'!$C$1:$AJ$1,0))/10^6*dollars_2021_2012*(1-INDEX('Tax Percentages'!$B$23:$AG$23,MATCH(G$1,'Tax Percentages'!$B$4:$AG$4,0)))</f>
        <v>1.8016466444275892E-5</v>
      </c>
      <c r="H4" s="3">
        <f>INDEX('AEO 2022 3'!$C$16:$AJ$16,MATCH(H$1,'AEO 2022 3'!$C$1:$AJ$1,0))/10^6*dollars_2021_2012*(1-INDEX('Tax Percentages'!$B$23:$AG$23,MATCH(H$1,'Tax Percentages'!$B$4:$AG$4,0)))</f>
        <v>1.80524738228786E-5</v>
      </c>
      <c r="I4" s="3">
        <f>INDEX('AEO 2022 3'!$C$16:$AJ$16,MATCH(I$1,'AEO 2022 3'!$C$1:$AJ$1,0))/10^6*dollars_2021_2012*(1-INDEX('Tax Percentages'!$B$23:$AG$23,MATCH(I$1,'Tax Percentages'!$B$4:$AG$4,0)))</f>
        <v>1.8234121678287687E-5</v>
      </c>
      <c r="J4" s="3">
        <f>INDEX('AEO 2022 3'!$C$16:$AJ$16,MATCH(J$1,'AEO 2022 3'!$C$1:$AJ$1,0))/10^6*dollars_2021_2012*(1-INDEX('Tax Percentages'!$B$23:$AG$23,MATCH(J$1,'Tax Percentages'!$B$4:$AG$4,0)))</f>
        <v>1.8578866841246214E-5</v>
      </c>
      <c r="K4" s="3">
        <f>INDEX('AEO 2022 3'!$C$16:$AJ$16,MATCH(K$1,'AEO 2022 3'!$C$1:$AJ$1,0))/10^6*dollars_2021_2012*(1-INDEX('Tax Percentages'!$B$23:$AG$23,MATCH(K$1,'Tax Percentages'!$B$4:$AG$4,0)))</f>
        <v>1.8984924127416639E-5</v>
      </c>
      <c r="L4" s="3">
        <f>INDEX('AEO 2022 3'!$C$16:$AJ$16,MATCH(L$1,'AEO 2022 3'!$C$1:$AJ$1,0))/10^6*dollars_2021_2012*(1-INDEX('Tax Percentages'!$B$23:$AG$23,MATCH(L$1,'Tax Percentages'!$B$4:$AG$4,0)))</f>
        <v>1.936162399299066E-5</v>
      </c>
      <c r="M4" s="3">
        <f>INDEX('AEO 2022 3'!$C$16:$AJ$16,MATCH(M$1,'AEO 2022 3'!$C$1:$AJ$1,0))/10^6*dollars_2021_2012*(1-INDEX('Tax Percentages'!$B$23:$AG$23,MATCH(M$1,'Tax Percentages'!$B$4:$AG$4,0)))</f>
        <v>1.9731617043062063E-5</v>
      </c>
      <c r="N4" s="3">
        <f>INDEX('AEO 2022 3'!$C$16:$AJ$16,MATCH(N$1,'AEO 2022 3'!$C$1:$AJ$1,0))/10^6*dollars_2021_2012*(1-INDEX('Tax Percentages'!$B$23:$AG$23,MATCH(N$1,'Tax Percentages'!$B$4:$AG$4,0)))</f>
        <v>2.0211446930698918E-5</v>
      </c>
      <c r="O4" s="3">
        <f>INDEX('AEO 2022 3'!$C$16:$AJ$16,MATCH(O$1,'AEO 2022 3'!$C$1:$AJ$1,0))/10^6*dollars_2021_2012*(1-INDEX('Tax Percentages'!$B$23:$AG$23,MATCH(O$1,'Tax Percentages'!$B$4:$AG$4,0)))</f>
        <v>2.0555137071225856E-5</v>
      </c>
      <c r="P4" s="3">
        <f>INDEX('AEO 2022 3'!$C$16:$AJ$16,MATCH(P$1,'AEO 2022 3'!$C$1:$AJ$1,0))/10^6*dollars_2021_2012*(1-INDEX('Tax Percentages'!$B$23:$AG$23,MATCH(P$1,'Tax Percentages'!$B$4:$AG$4,0)))</f>
        <v>2.0795026745045926E-5</v>
      </c>
      <c r="Q4" s="3">
        <f>INDEX('AEO 2022 3'!$C$16:$AJ$16,MATCH(Q$1,'AEO 2022 3'!$C$1:$AJ$1,0))/10^6*dollars_2021_2012*(1-INDEX('Tax Percentages'!$B$23:$AG$23,MATCH(Q$1,'Tax Percentages'!$B$4:$AG$4,0)))</f>
        <v>2.0947911024820102E-5</v>
      </c>
      <c r="R4" s="3">
        <f>INDEX('AEO 2022 3'!$C$16:$AJ$16,MATCH(R$1,'AEO 2022 3'!$C$1:$AJ$1,0))/10^6*dollars_2021_2012*(1-INDEX('Tax Percentages'!$B$23:$AG$23,MATCH(R$1,'Tax Percentages'!$B$4:$AG$4,0)))</f>
        <v>2.1034917208553444E-5</v>
      </c>
      <c r="S4" s="3">
        <f>INDEX('AEO 2022 3'!$C$16:$AJ$16,MATCH(S$1,'AEO 2022 3'!$C$1:$AJ$1,0))/10^6*dollars_2021_2012*(1-INDEX('Tax Percentages'!$B$23:$AG$23,MATCH(S$1,'Tax Percentages'!$B$4:$AG$4,0)))</f>
        <v>2.1182264199936669E-5</v>
      </c>
      <c r="T4" s="3">
        <f>INDEX('AEO 2022 3'!$C$16:$AJ$16,MATCH(T$1,'AEO 2022 3'!$C$1:$AJ$1,0))/10^6*dollars_2021_2012*(1-INDEX('Tax Percentages'!$B$23:$AG$23,MATCH(T$1,'Tax Percentages'!$B$4:$AG$4,0)))</f>
        <v>2.1357012556105629E-5</v>
      </c>
      <c r="U4" s="3">
        <f>INDEX('AEO 2022 3'!$C$16:$AJ$16,MATCH(U$1,'AEO 2022 3'!$C$1:$AJ$1,0))/10^6*dollars_2021_2012*(1-INDEX('Tax Percentages'!$B$23:$AG$23,MATCH(U$1,'Tax Percentages'!$B$4:$AG$4,0)))</f>
        <v>2.1491493169885634E-5</v>
      </c>
      <c r="V4" s="3">
        <f>INDEX('AEO 2022 3'!$C$16:$AJ$16,MATCH(V$1,'AEO 2022 3'!$C$1:$AJ$1,0))/10^6*dollars_2021_2012*(1-INDEX('Tax Percentages'!$B$23:$AG$23,MATCH(V$1,'Tax Percentages'!$B$4:$AG$4,0)))</f>
        <v>2.1712878887405539E-5</v>
      </c>
      <c r="W4" s="3">
        <f>INDEX('AEO 2022 3'!$C$16:$AJ$16,MATCH(W$1,'AEO 2022 3'!$C$1:$AJ$1,0))/10^6*dollars_2021_2012*(1-INDEX('Tax Percentages'!$B$23:$AG$23,MATCH(W$1,'Tax Percentages'!$B$4:$AG$4,0)))</f>
        <v>2.1943056195292875E-5</v>
      </c>
      <c r="X4" s="3">
        <f>INDEX('AEO 2022 3'!$C$16:$AJ$16,MATCH(X$1,'AEO 2022 3'!$C$1:$AJ$1,0))/10^6*dollars_2021_2012*(1-INDEX('Tax Percentages'!$B$23:$AG$23,MATCH(X$1,'Tax Percentages'!$B$4:$AG$4,0)))</f>
        <v>2.2158826445364397E-5</v>
      </c>
      <c r="Y4" s="3">
        <f>INDEX('AEO 2022 3'!$C$16:$AJ$16,MATCH(Y$1,'AEO 2022 3'!$C$1:$AJ$1,0))/10^6*dollars_2021_2012*(1-INDEX('Tax Percentages'!$B$23:$AG$23,MATCH(Y$1,'Tax Percentages'!$B$4:$AG$4,0)))</f>
        <v>2.2439391340297E-5</v>
      </c>
      <c r="Z4" s="3">
        <f>INDEX('AEO 2022 3'!$C$16:$AJ$16,MATCH(Z$1,'AEO 2022 3'!$C$1:$AJ$1,0))/10^6*dollars_2021_2012*(1-INDEX('Tax Percentages'!$B$23:$AG$23,MATCH(Z$1,'Tax Percentages'!$B$4:$AG$4,0)))</f>
        <v>2.2695255601518743E-5</v>
      </c>
      <c r="AA4" s="3">
        <f>INDEX('AEO 2022 3'!$C$16:$AJ$16,MATCH(AA$1,'AEO 2022 3'!$C$1:$AJ$1,0))/10^6*dollars_2021_2012*(1-INDEX('Tax Percentages'!$B$23:$AG$23,MATCH(AA$1,'Tax Percentages'!$B$4:$AG$4,0)))</f>
        <v>2.280130509807978E-5</v>
      </c>
      <c r="AB4" s="3">
        <f>INDEX('AEO 2022 3'!$C$16:$AJ$16,MATCH(AB$1,'AEO 2022 3'!$C$1:$AJ$1,0))/10^6*dollars_2021_2012*(1-INDEX('Tax Percentages'!$B$23:$AG$23,MATCH(AB$1,'Tax Percentages'!$B$4:$AG$4,0)))</f>
        <v>2.2784190991689495E-5</v>
      </c>
      <c r="AC4" s="3">
        <f>INDEX('AEO 2022 3'!$C$16:$AJ$16,MATCH(AC$1,'AEO 2022 3'!$C$1:$AJ$1,0))/10^6*dollars_2021_2012*(1-INDEX('Tax Percentages'!$B$23:$AG$23,MATCH(AC$1,'Tax Percentages'!$B$4:$AG$4,0)))</f>
        <v>2.2715920932366264E-5</v>
      </c>
      <c r="AD4" s="3">
        <f>INDEX('AEO 2022 3'!$C$16:$AJ$16,MATCH(AD$1,'AEO 2022 3'!$C$1:$AJ$1,0))/10^6*dollars_2021_2012*(1-INDEX('Tax Percentages'!$B$23:$AG$23,MATCH(AD$1,'Tax Percentages'!$B$4:$AG$4,0)))</f>
        <v>2.2663836306993536E-5</v>
      </c>
      <c r="AE4" s="3">
        <f>INDEX('AEO 2022 3'!$C$16:$AJ$16,MATCH(AE$1,'AEO 2022 3'!$C$1:$AJ$1,0))/10^6*dollars_2021_2012*(1-INDEX('Tax Percentages'!$B$23:$AG$23,MATCH(AE$1,'Tax Percentages'!$B$4:$AG$4,0)))</f>
        <v>2.2650139967881633E-5</v>
      </c>
      <c r="AF4" s="3">
        <f>INDEX('AEO 2022 3'!$C$16:$AJ$16,MATCH(AF$1,'AEO 2022 3'!$C$1:$AJ$1,0))/10^6*dollars_2021_2012*(1-INDEX('Tax Percentages'!$B$23:$AG$23,MATCH(AF$1,'Tax Percentages'!$B$4:$AG$4,0)))</f>
        <v>2.2607368126592549E-5</v>
      </c>
    </row>
    <row r="5" spans="1:32">
      <c r="A5" s="1" t="s">
        <v>551</v>
      </c>
      <c r="B5" s="3">
        <f>INDEX('AEO 2021 3'!$C$22:$AJ$22,MATCH(B$1,'AEO 2021 3'!$C$1:$AJ$1,0))/10^6*dollars_2020_2012*(1-INDEX('Tax Percentages'!$B$23:$AG$23,MATCH(B$1,'Tax Percentages'!$B$4:$AG$4,0)))</f>
        <v>1.05582215007517E-5</v>
      </c>
      <c r="C5" s="3">
        <f>INDEX('AEO 2022 3'!$C$22:$AJ$22,MATCH(C$1,'AEO 2022 3'!$C$1:$AJ$1,0))/10^6*dollars_2021_2012*(1-INDEX('Tax Percentages'!$B$23:$AG$23,MATCH(C$1,'Tax Percentages'!$B$4:$AG$4,0)))</f>
        <v>1.4863726170580947E-5</v>
      </c>
      <c r="D5" s="3">
        <f>INDEX('AEO 2022 3'!$C$22:$AJ$22,MATCH(D$1,'AEO 2022 3'!$C$1:$AJ$1,0))/10^6*dollars_2021_2012*(1-INDEX('Tax Percentages'!$B$23:$AG$23,MATCH(D$1,'Tax Percentages'!$B$4:$AG$4,0)))</f>
        <v>1.5569379819199939E-5</v>
      </c>
      <c r="E5" s="3">
        <f>INDEX('AEO 2022 3'!$C$22:$AJ$22,MATCH(E$1,'AEO 2022 3'!$C$1:$AJ$1,0))/10^6*dollars_2021_2012*(1-INDEX('Tax Percentages'!$B$23:$AG$23,MATCH(E$1,'Tax Percentages'!$B$4:$AG$4,0)))</f>
        <v>1.4309502987142896E-5</v>
      </c>
      <c r="F5" s="3">
        <f>INDEX('AEO 2022 3'!$C$22:$AJ$22,MATCH(F$1,'AEO 2022 3'!$C$1:$AJ$1,0))/10^6*dollars_2021_2012*(1-INDEX('Tax Percentages'!$B$23:$AG$23,MATCH(F$1,'Tax Percentages'!$B$4:$AG$4,0)))</f>
        <v>1.4234068093596752E-5</v>
      </c>
      <c r="G5" s="3">
        <f>INDEX('AEO 2022 3'!$C$22:$AJ$22,MATCH(G$1,'AEO 2022 3'!$C$1:$AJ$1,0))/10^6*dollars_2021_2012*(1-INDEX('Tax Percentages'!$B$23:$AG$23,MATCH(G$1,'Tax Percentages'!$B$4:$AG$4,0)))</f>
        <v>1.4151098002414198E-5</v>
      </c>
      <c r="H5" s="3">
        <f>INDEX('AEO 2022 3'!$C$22:$AJ$22,MATCH(H$1,'AEO 2022 3'!$C$1:$AJ$1,0))/10^6*dollars_2021_2012*(1-INDEX('Tax Percentages'!$B$23:$AG$23,MATCH(H$1,'Tax Percentages'!$B$4:$AG$4,0)))</f>
        <v>1.422154365065886E-5</v>
      </c>
      <c r="I5" s="3">
        <f>INDEX('AEO 2022 3'!$C$22:$AJ$22,MATCH(I$1,'AEO 2022 3'!$C$1:$AJ$1,0))/10^6*dollars_2021_2012*(1-INDEX('Tax Percentages'!$B$23:$AG$23,MATCH(I$1,'Tax Percentages'!$B$4:$AG$4,0)))</f>
        <v>1.4453965250275671E-5</v>
      </c>
      <c r="J5" s="3">
        <f>INDEX('AEO 2022 3'!$C$22:$AJ$22,MATCH(J$1,'AEO 2022 3'!$C$1:$AJ$1,0))/10^6*dollars_2021_2012*(1-INDEX('Tax Percentages'!$B$23:$AG$23,MATCH(J$1,'Tax Percentages'!$B$4:$AG$4,0)))</f>
        <v>1.4828886739715007E-5</v>
      </c>
      <c r="K5" s="3">
        <f>INDEX('AEO 2022 3'!$C$22:$AJ$22,MATCH(K$1,'AEO 2022 3'!$C$1:$AJ$1,0))/10^6*dollars_2021_2012*(1-INDEX('Tax Percentages'!$B$23:$AG$23,MATCH(K$1,'Tax Percentages'!$B$4:$AG$4,0)))</f>
        <v>1.5188444070150581E-5</v>
      </c>
      <c r="L5" s="3">
        <f>INDEX('AEO 2022 3'!$C$22:$AJ$22,MATCH(L$1,'AEO 2022 3'!$C$1:$AJ$1,0))/10^6*dollars_2021_2012*(1-INDEX('Tax Percentages'!$B$23:$AG$23,MATCH(L$1,'Tax Percentages'!$B$4:$AG$4,0)))</f>
        <v>1.5455240764413442E-5</v>
      </c>
      <c r="M5" s="3">
        <f>INDEX('AEO 2022 3'!$C$22:$AJ$22,MATCH(M$1,'AEO 2022 3'!$C$1:$AJ$1,0))/10^6*dollars_2021_2012*(1-INDEX('Tax Percentages'!$B$23:$AG$23,MATCH(M$1,'Tax Percentages'!$B$4:$AG$4,0)))</f>
        <v>1.5716724441520813E-5</v>
      </c>
      <c r="N5" s="3">
        <f>INDEX('AEO 2022 3'!$C$22:$AJ$22,MATCH(N$1,'AEO 2022 3'!$C$1:$AJ$1,0))/10^6*dollars_2021_2012*(1-INDEX('Tax Percentages'!$B$23:$AG$23,MATCH(N$1,'Tax Percentages'!$B$4:$AG$4,0)))</f>
        <v>1.613506926439449E-5</v>
      </c>
      <c r="O5" s="3">
        <f>INDEX('AEO 2022 3'!$C$22:$AJ$22,MATCH(O$1,'AEO 2022 3'!$C$1:$AJ$1,0))/10^6*dollars_2021_2012*(1-INDEX('Tax Percentages'!$B$23:$AG$23,MATCH(O$1,'Tax Percentages'!$B$4:$AG$4,0)))</f>
        <v>1.6381250378119111E-5</v>
      </c>
      <c r="P5" s="3">
        <f>INDEX('AEO 2022 3'!$C$22:$AJ$22,MATCH(P$1,'AEO 2022 3'!$C$1:$AJ$1,0))/10^6*dollars_2021_2012*(1-INDEX('Tax Percentages'!$B$23:$AG$23,MATCH(P$1,'Tax Percentages'!$B$4:$AG$4,0)))</f>
        <v>1.6486523611917979E-5</v>
      </c>
      <c r="Q5" s="3">
        <f>INDEX('AEO 2022 3'!$C$22:$AJ$22,MATCH(Q$1,'AEO 2022 3'!$C$1:$AJ$1,0))/10^6*dollars_2021_2012*(1-INDEX('Tax Percentages'!$B$23:$AG$23,MATCH(Q$1,'Tax Percentages'!$B$4:$AG$4,0)))</f>
        <v>1.6527429421765565E-5</v>
      </c>
      <c r="R5" s="3">
        <f>INDEX('AEO 2022 3'!$C$22:$AJ$22,MATCH(R$1,'AEO 2022 3'!$C$1:$AJ$1,0))/10^6*dollars_2021_2012*(1-INDEX('Tax Percentages'!$B$23:$AG$23,MATCH(R$1,'Tax Percentages'!$B$4:$AG$4,0)))</f>
        <v>1.6543813856953165E-5</v>
      </c>
      <c r="S5" s="3">
        <f>INDEX('AEO 2022 3'!$C$22:$AJ$22,MATCH(S$1,'AEO 2022 3'!$C$1:$AJ$1,0))/10^6*dollars_2021_2012*(1-INDEX('Tax Percentages'!$B$23:$AG$23,MATCH(S$1,'Tax Percentages'!$B$4:$AG$4,0)))</f>
        <v>1.6677009649253977E-5</v>
      </c>
      <c r="T5" s="3">
        <f>INDEX('AEO 2022 3'!$C$22:$AJ$22,MATCH(T$1,'AEO 2022 3'!$C$1:$AJ$1,0))/10^6*dollars_2021_2012*(1-INDEX('Tax Percentages'!$B$23:$AG$23,MATCH(T$1,'Tax Percentages'!$B$4:$AG$4,0)))</f>
        <v>1.6824450613443613E-5</v>
      </c>
      <c r="U5" s="3">
        <f>INDEX('AEO 2022 3'!$C$22:$AJ$22,MATCH(U$1,'AEO 2022 3'!$C$1:$AJ$1,0))/10^6*dollars_2021_2012*(1-INDEX('Tax Percentages'!$B$23:$AG$23,MATCH(U$1,'Tax Percentages'!$B$4:$AG$4,0)))</f>
        <v>1.6899633596693593E-5</v>
      </c>
      <c r="V5" s="3">
        <f>INDEX('AEO 2022 3'!$C$22:$AJ$22,MATCH(V$1,'AEO 2022 3'!$C$1:$AJ$1,0))/10^6*dollars_2021_2012*(1-INDEX('Tax Percentages'!$B$23:$AG$23,MATCH(V$1,'Tax Percentages'!$B$4:$AG$4,0)))</f>
        <v>1.7107598576021225E-5</v>
      </c>
      <c r="W5" s="3">
        <f>INDEX('AEO 2022 3'!$C$22:$AJ$22,MATCH(W$1,'AEO 2022 3'!$C$1:$AJ$1,0))/10^6*dollars_2021_2012*(1-INDEX('Tax Percentages'!$B$23:$AG$23,MATCH(W$1,'Tax Percentages'!$B$4:$AG$4,0)))</f>
        <v>1.7287422253423591E-5</v>
      </c>
      <c r="X5" s="3">
        <f>INDEX('AEO 2022 3'!$C$22:$AJ$22,MATCH(X$1,'AEO 2022 3'!$C$1:$AJ$1,0))/10^6*dollars_2021_2012*(1-INDEX('Tax Percentages'!$B$23:$AG$23,MATCH(X$1,'Tax Percentages'!$B$4:$AG$4,0)))</f>
        <v>1.743549259850991E-5</v>
      </c>
      <c r="Y5" s="3">
        <f>INDEX('AEO 2022 3'!$C$22:$AJ$22,MATCH(Y$1,'AEO 2022 3'!$C$1:$AJ$1,0))/10^6*dollars_2021_2012*(1-INDEX('Tax Percentages'!$B$23:$AG$23,MATCH(Y$1,'Tax Percentages'!$B$4:$AG$4,0)))</f>
        <v>1.7675308831397243E-5</v>
      </c>
      <c r="Z5" s="3">
        <f>INDEX('AEO 2022 3'!$C$22:$AJ$22,MATCH(Z$1,'AEO 2022 3'!$C$1:$AJ$1,0))/10^6*dollars_2021_2012*(1-INDEX('Tax Percentages'!$B$23:$AG$23,MATCH(Z$1,'Tax Percentages'!$B$4:$AG$4,0)))</f>
        <v>1.7850104568813136E-5</v>
      </c>
      <c r="AA5" s="3">
        <f>INDEX('AEO 2022 3'!$C$22:$AJ$22,MATCH(AA$1,'AEO 2022 3'!$C$1:$AJ$1,0))/10^6*dollars_2021_2012*(1-INDEX('Tax Percentages'!$B$23:$AG$23,MATCH(AA$1,'Tax Percentages'!$B$4:$AG$4,0)))</f>
        <v>1.7830143639169942E-5</v>
      </c>
      <c r="AB5" s="3">
        <f>INDEX('AEO 2022 3'!$C$22:$AJ$22,MATCH(AB$1,'AEO 2022 3'!$C$1:$AJ$1,0))/10^6*dollars_2021_2012*(1-INDEX('Tax Percentages'!$B$23:$AG$23,MATCH(AB$1,'Tax Percentages'!$B$4:$AG$4,0)))</f>
        <v>1.7721038841869515E-5</v>
      </c>
      <c r="AC5" s="3">
        <f>INDEX('AEO 2022 3'!$C$22:$AJ$22,MATCH(AC$1,'AEO 2022 3'!$C$1:$AJ$1,0))/10^6*dollars_2021_2012*(1-INDEX('Tax Percentages'!$B$23:$AG$23,MATCH(AC$1,'Tax Percentages'!$B$4:$AG$4,0)))</f>
        <v>1.7619977800922518E-5</v>
      </c>
      <c r="AD5" s="3">
        <f>INDEX('AEO 2022 3'!$C$22:$AJ$22,MATCH(AD$1,'AEO 2022 3'!$C$1:$AJ$1,0))/10^6*dollars_2021_2012*(1-INDEX('Tax Percentages'!$B$23:$AG$23,MATCH(AD$1,'Tax Percentages'!$B$4:$AG$4,0)))</f>
        <v>1.7580834573460644E-5</v>
      </c>
      <c r="AE5" s="3">
        <f>INDEX('AEO 2022 3'!$C$22:$AJ$22,MATCH(AE$1,'AEO 2022 3'!$C$1:$AJ$1,0))/10^6*dollars_2021_2012*(1-INDEX('Tax Percentages'!$B$23:$AG$23,MATCH(AE$1,'Tax Percentages'!$B$4:$AG$4,0)))</f>
        <v>1.7592989442672499E-5</v>
      </c>
      <c r="AF5" s="3">
        <f>INDEX('AEO 2022 3'!$C$22:$AJ$22,MATCH(AF$1,'AEO 2022 3'!$C$1:$AJ$1,0))/10^6*dollars_2021_2012*(1-INDEX('Tax Percentages'!$B$23:$AG$23,MATCH(AF$1,'Tax Percentages'!$B$4:$AG$4,0)))</f>
        <v>1.7548037274337288E-5</v>
      </c>
    </row>
    <row r="6" spans="1:32">
      <c r="A6" s="1" t="s">
        <v>552</v>
      </c>
      <c r="B6" s="3">
        <f>INDEX('AEO 2021 3'!$C$29:$AJ$29,MATCH(B$1,'AEO 2021 3'!$C$1:$AJ$1,0))/10^6*dollars_2020_2012*(1-INDEX('Tax Percentages'!$B$23:$AG$23,MATCH(B$1,'Tax Percentages'!$B$4:$AG$4,0)))</f>
        <v>6.3021246636449609E-6</v>
      </c>
      <c r="C6" s="3">
        <f>INDEX('AEO 2022 3'!$C$29:$AJ$29,MATCH(C$1,'AEO 2022 3'!$C$1:$AJ$1,0))/10^6*dollars_2021_2012*(1-INDEX('Tax Percentages'!$B$23:$AG$23,MATCH(C$1,'Tax Percentages'!$B$4:$AG$4,0)))</f>
        <v>1.079015742253188E-5</v>
      </c>
      <c r="D6" s="3">
        <f>INDEX('AEO 2022 3'!$C$29:$AJ$29,MATCH(D$1,'AEO 2022 3'!$C$1:$AJ$1,0))/10^6*dollars_2021_2012*(1-INDEX('Tax Percentages'!$B$23:$AG$23,MATCH(D$1,'Tax Percentages'!$B$4:$AG$4,0)))</f>
        <v>1.1338011776695396E-5</v>
      </c>
      <c r="E6" s="3">
        <f>INDEX('AEO 2022 3'!$C$29:$AJ$29,MATCH(E$1,'AEO 2022 3'!$C$1:$AJ$1,0))/10^6*dollars_2021_2012*(1-INDEX('Tax Percentages'!$B$23:$AG$23,MATCH(E$1,'Tax Percentages'!$B$4:$AG$4,0)))</f>
        <v>9.9032744528516634E-6</v>
      </c>
      <c r="F6" s="3">
        <f>INDEX('AEO 2022 3'!$C$29:$AJ$29,MATCH(F$1,'AEO 2022 3'!$C$1:$AJ$1,0))/10^6*dollars_2021_2012*(1-INDEX('Tax Percentages'!$B$23:$AG$23,MATCH(F$1,'Tax Percentages'!$B$4:$AG$4,0)))</f>
        <v>9.8747272515777226E-6</v>
      </c>
      <c r="G6" s="3">
        <f>INDEX('AEO 2022 3'!$C$29:$AJ$29,MATCH(G$1,'AEO 2022 3'!$C$1:$AJ$1,0))/10^6*dollars_2021_2012*(1-INDEX('Tax Percentages'!$B$23:$AG$23,MATCH(G$1,'Tax Percentages'!$B$4:$AG$4,0)))</f>
        <v>9.7993950173999162E-6</v>
      </c>
      <c r="H6" s="3">
        <f>INDEX('AEO 2022 3'!$C$29:$AJ$29,MATCH(H$1,'AEO 2022 3'!$C$1:$AJ$1,0))/10^6*dollars_2021_2012*(1-INDEX('Tax Percentages'!$B$23:$AG$23,MATCH(H$1,'Tax Percentages'!$B$4:$AG$4,0)))</f>
        <v>9.8806514868185842E-6</v>
      </c>
      <c r="I6" s="3">
        <f>INDEX('AEO 2022 3'!$C$29:$AJ$29,MATCH(I$1,'AEO 2022 3'!$C$1:$AJ$1,0))/10^6*dollars_2021_2012*(1-INDEX('Tax Percentages'!$B$23:$AG$23,MATCH(I$1,'Tax Percentages'!$B$4:$AG$4,0)))</f>
        <v>1.0125519350315856E-5</v>
      </c>
      <c r="J6" s="3">
        <f>INDEX('AEO 2022 3'!$C$29:$AJ$29,MATCH(J$1,'AEO 2022 3'!$C$1:$AJ$1,0))/10^6*dollars_2021_2012*(1-INDEX('Tax Percentages'!$B$23:$AG$23,MATCH(J$1,'Tax Percentages'!$B$4:$AG$4,0)))</f>
        <v>1.0516105079989488E-5</v>
      </c>
      <c r="K6" s="3">
        <f>INDEX('AEO 2022 3'!$C$29:$AJ$29,MATCH(K$1,'AEO 2022 3'!$C$1:$AJ$1,0))/10^6*dollars_2021_2012*(1-INDEX('Tax Percentages'!$B$23:$AG$23,MATCH(K$1,'Tax Percentages'!$B$4:$AG$4,0)))</f>
        <v>1.0885164719496413E-5</v>
      </c>
      <c r="L6" s="3">
        <f>INDEX('AEO 2022 3'!$C$29:$AJ$29,MATCH(L$1,'AEO 2022 3'!$C$1:$AJ$1,0))/10^6*dollars_2021_2012*(1-INDEX('Tax Percentages'!$B$23:$AG$23,MATCH(L$1,'Tax Percentages'!$B$4:$AG$4,0)))</f>
        <v>1.1155181759175464E-5</v>
      </c>
      <c r="M6" s="3">
        <f>INDEX('AEO 2022 3'!$C$29:$AJ$29,MATCH(M$1,'AEO 2022 3'!$C$1:$AJ$1,0))/10^6*dollars_2021_2012*(1-INDEX('Tax Percentages'!$B$23:$AG$23,MATCH(M$1,'Tax Percentages'!$B$4:$AG$4,0)))</f>
        <v>1.1426217495663459E-5</v>
      </c>
      <c r="N6" s="3">
        <f>INDEX('AEO 2022 3'!$C$29:$AJ$29,MATCH(N$1,'AEO 2022 3'!$C$1:$AJ$1,0))/10^6*dollars_2021_2012*(1-INDEX('Tax Percentages'!$B$23:$AG$23,MATCH(N$1,'Tax Percentages'!$B$4:$AG$4,0)))</f>
        <v>1.1657658303468869E-5</v>
      </c>
      <c r="O6" s="3">
        <f>INDEX('AEO 2022 3'!$C$29:$AJ$29,MATCH(O$1,'AEO 2022 3'!$C$1:$AJ$1,0))/10^6*dollars_2021_2012*(1-INDEX('Tax Percentages'!$B$23:$AG$23,MATCH(O$1,'Tax Percentages'!$B$4:$AG$4,0)))</f>
        <v>1.1919304656190692E-5</v>
      </c>
      <c r="P6" s="3">
        <f>INDEX('AEO 2022 3'!$C$29:$AJ$29,MATCH(P$1,'AEO 2022 3'!$C$1:$AJ$1,0))/10^6*dollars_2021_2012*(1-INDEX('Tax Percentages'!$B$23:$AG$23,MATCH(P$1,'Tax Percentages'!$B$4:$AG$4,0)))</f>
        <v>1.2023056162275732E-5</v>
      </c>
      <c r="Q6" s="3">
        <f>INDEX('AEO 2022 3'!$C$29:$AJ$29,MATCH(Q$1,'AEO 2022 3'!$C$1:$AJ$1,0))/10^6*dollars_2021_2012*(1-INDEX('Tax Percentages'!$B$23:$AG$23,MATCH(Q$1,'Tax Percentages'!$B$4:$AG$4,0)))</f>
        <v>1.2031372360798995E-5</v>
      </c>
      <c r="R6" s="3">
        <f>INDEX('AEO 2022 3'!$C$29:$AJ$29,MATCH(R$1,'AEO 2022 3'!$C$1:$AJ$1,0))/10^6*dollars_2021_2012*(1-INDEX('Tax Percentages'!$B$23:$AG$23,MATCH(R$1,'Tax Percentages'!$B$4:$AG$4,0)))</f>
        <v>1.2048927902473156E-5</v>
      </c>
      <c r="S6" s="3">
        <f>INDEX('AEO 2022 3'!$C$29:$AJ$29,MATCH(S$1,'AEO 2022 3'!$C$1:$AJ$1,0))/10^6*dollars_2021_2012*(1-INDEX('Tax Percentages'!$B$23:$AG$23,MATCH(S$1,'Tax Percentages'!$B$4:$AG$4,0)))</f>
        <v>1.2198932981809024E-5</v>
      </c>
      <c r="T6" s="3">
        <f>INDEX('AEO 2022 3'!$C$29:$AJ$29,MATCH(T$1,'AEO 2022 3'!$C$1:$AJ$1,0))/10^6*dollars_2021_2012*(1-INDEX('Tax Percentages'!$B$23:$AG$23,MATCH(T$1,'Tax Percentages'!$B$4:$AG$4,0)))</f>
        <v>1.2359429058902134E-5</v>
      </c>
      <c r="U6" s="3">
        <f>INDEX('AEO 2022 3'!$C$29:$AJ$29,MATCH(U$1,'AEO 2022 3'!$C$1:$AJ$1,0))/10^6*dollars_2021_2012*(1-INDEX('Tax Percentages'!$B$23:$AG$23,MATCH(U$1,'Tax Percentages'!$B$4:$AG$4,0)))</f>
        <v>1.24366217967093E-5</v>
      </c>
      <c r="V6" s="3">
        <f>INDEX('AEO 2022 3'!$C$29:$AJ$29,MATCH(V$1,'AEO 2022 3'!$C$1:$AJ$1,0))/10^6*dollars_2021_2012*(1-INDEX('Tax Percentages'!$B$23:$AG$23,MATCH(V$1,'Tax Percentages'!$B$4:$AG$4,0)))</f>
        <v>1.2669074194136615E-5</v>
      </c>
      <c r="W6" s="3">
        <f>INDEX('AEO 2022 3'!$C$29:$AJ$29,MATCH(W$1,'AEO 2022 3'!$C$1:$AJ$1,0))/10^6*dollars_2021_2012*(1-INDEX('Tax Percentages'!$B$23:$AG$23,MATCH(W$1,'Tax Percentages'!$B$4:$AG$4,0)))</f>
        <v>1.2863747154326129E-5</v>
      </c>
      <c r="X6" s="3">
        <f>INDEX('AEO 2022 3'!$C$29:$AJ$29,MATCH(X$1,'AEO 2022 3'!$C$1:$AJ$1,0))/10^6*dollars_2021_2012*(1-INDEX('Tax Percentages'!$B$23:$AG$23,MATCH(X$1,'Tax Percentages'!$B$4:$AG$4,0)))</f>
        <v>1.3023043696184517E-5</v>
      </c>
      <c r="Y6" s="3">
        <f>INDEX('AEO 2022 3'!$C$29:$AJ$29,MATCH(Y$1,'AEO 2022 3'!$C$1:$AJ$1,0))/10^6*dollars_2021_2012*(1-INDEX('Tax Percentages'!$B$23:$AG$23,MATCH(Y$1,'Tax Percentages'!$B$4:$AG$4,0)))</f>
        <v>1.3290819602883886E-5</v>
      </c>
      <c r="Z6" s="3">
        <f>INDEX('AEO 2022 3'!$C$29:$AJ$29,MATCH(Z$1,'AEO 2022 3'!$C$1:$AJ$1,0))/10^6*dollars_2021_2012*(1-INDEX('Tax Percentages'!$B$23:$AG$23,MATCH(Z$1,'Tax Percentages'!$B$4:$AG$4,0)))</f>
        <v>1.3479883413124611E-5</v>
      </c>
      <c r="AA6" s="3">
        <f>INDEX('AEO 2022 3'!$C$29:$AJ$29,MATCH(AA$1,'AEO 2022 3'!$C$1:$AJ$1,0))/10^6*dollars_2021_2012*(1-INDEX('Tax Percentages'!$B$23:$AG$23,MATCH(AA$1,'Tax Percentages'!$B$4:$AG$4,0)))</f>
        <v>1.3445517794727945E-5</v>
      </c>
      <c r="AB6" s="3">
        <f>INDEX('AEO 2022 3'!$C$29:$AJ$29,MATCH(AB$1,'AEO 2022 3'!$C$1:$AJ$1,0))/10^6*dollars_2021_2012*(1-INDEX('Tax Percentages'!$B$23:$AG$23,MATCH(AB$1,'Tax Percentages'!$B$4:$AG$4,0)))</f>
        <v>1.3319535007584424E-5</v>
      </c>
      <c r="AC6" s="3">
        <f>INDEX('AEO 2022 3'!$C$29:$AJ$29,MATCH(AC$1,'AEO 2022 3'!$C$1:$AJ$1,0))/10^6*dollars_2021_2012*(1-INDEX('Tax Percentages'!$B$23:$AG$23,MATCH(AC$1,'Tax Percentages'!$B$4:$AG$4,0)))</f>
        <v>1.3209667372208462E-5</v>
      </c>
      <c r="AD6" s="3">
        <f>INDEX('AEO 2022 3'!$C$29:$AJ$29,MATCH(AD$1,'AEO 2022 3'!$C$1:$AJ$1,0))/10^6*dollars_2021_2012*(1-INDEX('Tax Percentages'!$B$23:$AG$23,MATCH(AD$1,'Tax Percentages'!$B$4:$AG$4,0)))</f>
        <v>1.3171967693402987E-5</v>
      </c>
      <c r="AE6" s="3">
        <f>INDEX('AEO 2022 3'!$C$29:$AJ$29,MATCH(AE$1,'AEO 2022 3'!$C$1:$AJ$1,0))/10^6*dollars_2021_2012*(1-INDEX('Tax Percentages'!$B$23:$AG$23,MATCH(AE$1,'Tax Percentages'!$B$4:$AG$4,0)))</f>
        <v>1.3190211842532498E-5</v>
      </c>
      <c r="AF6" s="3">
        <f>INDEX('AEO 2022 3'!$C$29:$AJ$29,MATCH(AF$1,'AEO 2022 3'!$C$1:$AJ$1,0))/10^6*dollars_2021_2012*(1-INDEX('Tax Percentages'!$B$23:$AG$23,MATCH(AF$1,'Tax Percentages'!$B$4:$AG$4,0)))</f>
        <v>1.3139194874590541E-5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0">B6</f>
        <v>6.3021246636449609E-6</v>
      </c>
      <c r="C9">
        <f t="shared" si="0"/>
        <v>1.079015742253188E-5</v>
      </c>
      <c r="D9">
        <f t="shared" si="0"/>
        <v>1.1338011776695396E-5</v>
      </c>
      <c r="E9">
        <f t="shared" si="0"/>
        <v>9.9032744528516634E-6</v>
      </c>
      <c r="F9">
        <f t="shared" si="0"/>
        <v>9.8747272515777226E-6</v>
      </c>
      <c r="G9">
        <f t="shared" si="0"/>
        <v>9.7993950173999162E-6</v>
      </c>
      <c r="H9">
        <f t="shared" si="0"/>
        <v>9.8806514868185842E-6</v>
      </c>
      <c r="I9">
        <f t="shared" si="0"/>
        <v>1.0125519350315856E-5</v>
      </c>
      <c r="J9">
        <f t="shared" si="0"/>
        <v>1.0516105079989488E-5</v>
      </c>
      <c r="K9">
        <f t="shared" si="0"/>
        <v>1.0885164719496413E-5</v>
      </c>
      <c r="L9">
        <f t="shared" si="0"/>
        <v>1.1155181759175464E-5</v>
      </c>
      <c r="M9">
        <f t="shared" si="0"/>
        <v>1.1426217495663459E-5</v>
      </c>
      <c r="N9">
        <f t="shared" si="0"/>
        <v>1.1657658303468869E-5</v>
      </c>
      <c r="O9">
        <f t="shared" si="0"/>
        <v>1.1919304656190692E-5</v>
      </c>
      <c r="P9">
        <f t="shared" si="0"/>
        <v>1.2023056162275732E-5</v>
      </c>
      <c r="Q9">
        <f t="shared" si="0"/>
        <v>1.2031372360798995E-5</v>
      </c>
      <c r="R9">
        <f t="shared" si="0"/>
        <v>1.2048927902473156E-5</v>
      </c>
      <c r="S9">
        <f t="shared" si="0"/>
        <v>1.2198932981809024E-5</v>
      </c>
      <c r="T9">
        <f t="shared" si="0"/>
        <v>1.2359429058902134E-5</v>
      </c>
      <c r="U9">
        <f t="shared" si="0"/>
        <v>1.24366217967093E-5</v>
      </c>
      <c r="V9">
        <f t="shared" si="0"/>
        <v>1.2669074194136615E-5</v>
      </c>
      <c r="W9">
        <f t="shared" si="0"/>
        <v>1.2863747154326129E-5</v>
      </c>
      <c r="X9">
        <f t="shared" si="0"/>
        <v>1.3023043696184517E-5</v>
      </c>
      <c r="Y9">
        <f t="shared" si="0"/>
        <v>1.3290819602883886E-5</v>
      </c>
      <c r="Z9">
        <f t="shared" si="0"/>
        <v>1.3479883413124611E-5</v>
      </c>
      <c r="AA9">
        <f t="shared" si="0"/>
        <v>1.3445517794727945E-5</v>
      </c>
      <c r="AB9">
        <f t="shared" si="0"/>
        <v>1.3319535007584424E-5</v>
      </c>
      <c r="AC9">
        <f t="shared" si="0"/>
        <v>1.3209667372208462E-5</v>
      </c>
      <c r="AD9">
        <f t="shared" si="0"/>
        <v>1.3171967693402987E-5</v>
      </c>
      <c r="AE9">
        <f t="shared" si="0"/>
        <v>1.3190211842532498E-5</v>
      </c>
      <c r="AF9">
        <f t="shared" si="0"/>
        <v>1.3139194874590541E-5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2060"/>
  </sheetPr>
  <dimension ref="A1:AF9"/>
  <sheetViews>
    <sheetView workbookViewId="0">
      <selection activeCell="B1" sqref="B1:B104857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V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2060"/>
  </sheetPr>
  <dimension ref="A1:AF9"/>
  <sheetViews>
    <sheetView workbookViewId="0">
      <selection activeCell="C9" sqref="C9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2">
      <c r="A1" s="1" t="s">
        <v>547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7">
        <f>Hydrogen!E$41*About!$A$107*(1-INDEX('Tax Percentages'!$B$25:$AG$25,MATCH(B$1,'Tax Percentages'!$B$4:$AG$4,0)))</f>
        <v>7.2323913984774236E-5</v>
      </c>
      <c r="C2" s="7">
        <f>Hydrogen!F$41*About!$A$107*(1-INDEX('Tax Percentages'!$B$25:$AG$25,MATCH(C$1,'Tax Percentages'!$B$4:$AG$4,0)))</f>
        <v>6.6407640789389056E-5</v>
      </c>
      <c r="D2" s="7">
        <f>Hydrogen!G$41*About!$A$107*(1-INDEX('Tax Percentages'!$B$25:$AG$25,MATCH(D$1,'Tax Percentages'!$B$4:$AG$4,0)))</f>
        <v>6.049136759400544E-5</v>
      </c>
      <c r="E2" s="7">
        <f>Hydrogen!H$41*About!$A$107*(1-INDEX('Tax Percentages'!$B$25:$AG$25,MATCH(E$1,'Tax Percentages'!$B$4:$AG$4,0)))</f>
        <v>5.457509439862026E-5</v>
      </c>
      <c r="F2" s="7">
        <f>Hydrogen!I$41*About!$A$107*(1-INDEX('Tax Percentages'!$B$25:$AG$25,MATCH(F$1,'Tax Percentages'!$B$4:$AG$4,0)))</f>
        <v>4.8658821203235079E-5</v>
      </c>
      <c r="G2" s="7">
        <f>Hydrogen!J$41*About!$A$107*(1-INDEX('Tax Percentages'!$B$25:$AG$25,MATCH(G$1,'Tax Percentages'!$B$4:$AG$4,0)))</f>
        <v>4.2742548007849899E-5</v>
      </c>
      <c r="H2" s="7">
        <f>Hydrogen!K$41*About!$A$107*(1-INDEX('Tax Percentages'!$B$25:$AG$25,MATCH(H$1,'Tax Percentages'!$B$4:$AG$4,0)))</f>
        <v>3.6826274812466284E-5</v>
      </c>
      <c r="I2" s="7">
        <f>Hydrogen!L$41*About!$A$107*(1-INDEX('Tax Percentages'!$B$25:$AG$25,MATCH(I$1,'Tax Percentages'!$B$4:$AG$4,0)))</f>
        <v>3.091000161708111E-5</v>
      </c>
      <c r="J2" s="7">
        <f>Hydrogen!M$41*About!$A$107*(1-INDEX('Tax Percentages'!$B$25:$AG$25,MATCH(J$1,'Tax Percentages'!$B$4:$AG$4,0)))</f>
        <v>2.499372842169593E-5</v>
      </c>
      <c r="K2" s="7">
        <f>Hydrogen!N$41*About!$A$107*(1-INDEX('Tax Percentages'!$B$25:$AG$25,MATCH(K$1,'Tax Percentages'!$B$4:$AG$4,0)))</f>
        <v>1.9077455226312314E-5</v>
      </c>
      <c r="L2" s="7">
        <f>Hydrogen!O$41*About!$A$107*(1-INDEX('Tax Percentages'!$B$25:$AG$25,MATCH(L$1,'Tax Percentages'!$B$4:$AG$4,0)))</f>
        <v>1.3161182030927136E-5</v>
      </c>
      <c r="M2" s="7">
        <f>Hydrogen!P$41*About!$A$107*(1-INDEX('Tax Percentages'!$B$25:$AG$25,MATCH(M$1,'Tax Percentages'!$B$4:$AG$4,0)))</f>
        <v>1.284050348397962E-5</v>
      </c>
      <c r="N2" s="7">
        <f>Hydrogen!Q$41*About!$A$107*(1-INDEX('Tax Percentages'!$B$25:$AG$25,MATCH(N$1,'Tax Percentages'!$B$4:$AG$4,0)))</f>
        <v>1.251982493703318E-5</v>
      </c>
      <c r="O2" s="7">
        <f>Hydrogen!R$41*About!$A$107*(1-INDEX('Tax Percentages'!$B$25:$AG$25,MATCH(O$1,'Tax Percentages'!$B$4:$AG$4,0)))</f>
        <v>1.219914639008674E-5</v>
      </c>
      <c r="P2" s="7">
        <f>Hydrogen!S$41*About!$A$107*(1-INDEX('Tax Percentages'!$B$25:$AG$25,MATCH(P$1,'Tax Percentages'!$B$4:$AG$4,0)))</f>
        <v>1.1878467843140302E-5</v>
      </c>
      <c r="Q2" s="7">
        <f>Hydrogen!T$41*About!$A$107*(1-INDEX('Tax Percentages'!$B$25:$AG$25,MATCH(Q$1,'Tax Percentages'!$B$4:$AG$4,0)))</f>
        <v>1.1557789296193959E-5</v>
      </c>
      <c r="R2" s="7">
        <f>Hydrogen!U$41*About!$A$107*(1-INDEX('Tax Percentages'!$B$25:$AG$25,MATCH(R$1,'Tax Percentages'!$B$4:$AG$4,0)))</f>
        <v>1.1237110749247519E-5</v>
      </c>
      <c r="S2" s="7">
        <f>Hydrogen!V$41*About!$A$107*(1-INDEX('Tax Percentages'!$B$25:$AG$25,MATCH(S$1,'Tax Percentages'!$B$4:$AG$4,0)))</f>
        <v>1.0916432202301079E-5</v>
      </c>
      <c r="T2" s="7">
        <f>Hydrogen!W$41*About!$A$107*(1-INDEX('Tax Percentages'!$B$25:$AG$25,MATCH(T$1,'Tax Percentages'!$B$4:$AG$4,0)))</f>
        <v>1.059575365535464E-5</v>
      </c>
      <c r="U2" s="7">
        <f>Hydrogen!X$41*About!$A$107*(1-INDEX('Tax Percentages'!$B$25:$AG$25,MATCH(U$1,'Tax Percentages'!$B$4:$AG$4,0)))</f>
        <v>1.02750751084082E-5</v>
      </c>
      <c r="V2" s="7">
        <f>Hydrogen!Y$41*About!$A$107*(1-INDEX('Tax Percentages'!$B$25:$AG$25,MATCH(V$1,'Tax Percentages'!$B$4:$AG$4,0)))</f>
        <v>9.9543965614618587E-6</v>
      </c>
      <c r="W2" s="7">
        <f>Hydrogen!Z$41*About!$A$107*(1-INDEX('Tax Percentages'!$B$25:$AG$25,MATCH(W$1,'Tax Percentages'!$B$4:$AG$4,0)))</f>
        <v>9.6337180145154188E-6</v>
      </c>
      <c r="X2" s="7">
        <f>Hydrogen!AA$41*About!$A$107*(1-INDEX('Tax Percentages'!$B$25:$AG$25,MATCH(X$1,'Tax Percentages'!$B$4:$AG$4,0)))</f>
        <v>9.3130394675689806E-6</v>
      </c>
      <c r="Y2" s="7">
        <f>Hydrogen!AB$41*About!$A$107*(1-INDEX('Tax Percentages'!$B$25:$AG$25,MATCH(Y$1,'Tax Percentages'!$B$4:$AG$4,0)))</f>
        <v>8.9923609206225406E-6</v>
      </c>
      <c r="Z2" s="7">
        <f>Hydrogen!AC$41*About!$A$107*(1-INDEX('Tax Percentages'!$B$25:$AG$25,MATCH(Z$1,'Tax Percentages'!$B$4:$AG$4,0)))</f>
        <v>8.6716823736761007E-6</v>
      </c>
      <c r="AA2" s="7">
        <f>Hydrogen!AD$41*About!$A$107*(1-INDEX('Tax Percentages'!$B$25:$AG$25,MATCH(AA$1,'Tax Percentages'!$B$4:$AG$4,0)))</f>
        <v>8.3510038267296607E-6</v>
      </c>
      <c r="AB2" s="7">
        <f>Hydrogen!AE$41*About!$A$107*(1-INDEX('Tax Percentages'!$B$25:$AG$25,MATCH(AB$1,'Tax Percentages'!$B$4:$AG$4,0)))</f>
        <v>8.0303252797833207E-6</v>
      </c>
      <c r="AC2" s="7">
        <f>Hydrogen!AF$41*About!$A$107*(1-INDEX('Tax Percentages'!$B$25:$AG$25,MATCH(AC$1,'Tax Percentages'!$B$4:$AG$4,0)))</f>
        <v>7.7096467328368808E-6</v>
      </c>
      <c r="AD2" s="7">
        <f>Hydrogen!AG$41*About!$A$107*(1-INDEX('Tax Percentages'!$B$25:$AG$25,MATCH(AD$1,'Tax Percentages'!$B$4:$AG$4,0)))</f>
        <v>7.3889681858904408E-6</v>
      </c>
      <c r="AE2" s="7">
        <f>Hydrogen!AH$41*About!$A$107*(1-INDEX('Tax Percentages'!$B$25:$AG$25,MATCH(AE$1,'Tax Percentages'!$B$4:$AG$4,0)))</f>
        <v>7.0682896389440018E-6</v>
      </c>
      <c r="AF2" s="7">
        <f>Hydrogen!AI$41*About!$A$107*(1-INDEX('Tax Percentages'!$B$25:$AG$25,MATCH(AF$1,'Tax Percentages'!$B$4:$AG$4,0)))</f>
        <v>6.7476110919975618E-6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 s="7">
        <f>Hydrogen!E$41*About!$A$107*(1-INDEX('Tax Percentages'!$B$25:$AG$25,MATCH(B$1,'Tax Percentages'!$B$4:$AG$4,0)))</f>
        <v>7.2323913984774236E-5</v>
      </c>
      <c r="C4" s="7">
        <f>Hydrogen!F$41*About!$A$107*(1-INDEX('Tax Percentages'!$B$25:$AG$25,MATCH(C$1,'Tax Percentages'!$B$4:$AG$4,0)))</f>
        <v>6.6407640789389056E-5</v>
      </c>
      <c r="D4" s="7">
        <f>Hydrogen!G$41*About!$A$107*(1-INDEX('Tax Percentages'!$B$25:$AG$25,MATCH(D$1,'Tax Percentages'!$B$4:$AG$4,0)))</f>
        <v>6.049136759400544E-5</v>
      </c>
      <c r="E4" s="7">
        <f>Hydrogen!H$41*About!$A$107*(1-INDEX('Tax Percentages'!$B$25:$AG$25,MATCH(E$1,'Tax Percentages'!$B$4:$AG$4,0)))</f>
        <v>5.457509439862026E-5</v>
      </c>
      <c r="F4" s="7">
        <f>Hydrogen!I$41*About!$A$107*(1-INDEX('Tax Percentages'!$B$25:$AG$25,MATCH(F$1,'Tax Percentages'!$B$4:$AG$4,0)))</f>
        <v>4.8658821203235079E-5</v>
      </c>
      <c r="G4" s="7">
        <f>Hydrogen!J$41*About!$A$107*(1-INDEX('Tax Percentages'!$B$25:$AG$25,MATCH(G$1,'Tax Percentages'!$B$4:$AG$4,0)))</f>
        <v>4.2742548007849899E-5</v>
      </c>
      <c r="H4" s="7">
        <f>Hydrogen!K$41*About!$A$107*(1-INDEX('Tax Percentages'!$B$25:$AG$25,MATCH(H$1,'Tax Percentages'!$B$4:$AG$4,0)))</f>
        <v>3.6826274812466284E-5</v>
      </c>
      <c r="I4" s="7">
        <f>Hydrogen!L$41*About!$A$107*(1-INDEX('Tax Percentages'!$B$25:$AG$25,MATCH(I$1,'Tax Percentages'!$B$4:$AG$4,0)))</f>
        <v>3.091000161708111E-5</v>
      </c>
      <c r="J4" s="7">
        <f>Hydrogen!M$41*About!$A$107*(1-INDEX('Tax Percentages'!$B$25:$AG$25,MATCH(J$1,'Tax Percentages'!$B$4:$AG$4,0)))</f>
        <v>2.499372842169593E-5</v>
      </c>
      <c r="K4" s="7">
        <f>Hydrogen!N$41*About!$A$107*(1-INDEX('Tax Percentages'!$B$25:$AG$25,MATCH(K$1,'Tax Percentages'!$B$4:$AG$4,0)))</f>
        <v>1.9077455226312314E-5</v>
      </c>
      <c r="L4" s="7">
        <f>Hydrogen!O$41*About!$A$107*(1-INDEX('Tax Percentages'!$B$25:$AG$25,MATCH(L$1,'Tax Percentages'!$B$4:$AG$4,0)))</f>
        <v>1.3161182030927136E-5</v>
      </c>
      <c r="M4" s="7">
        <f>Hydrogen!P$41*About!$A$107*(1-INDEX('Tax Percentages'!$B$25:$AG$25,MATCH(M$1,'Tax Percentages'!$B$4:$AG$4,0)))</f>
        <v>1.284050348397962E-5</v>
      </c>
      <c r="N4" s="7">
        <f>Hydrogen!Q$41*About!$A$107*(1-INDEX('Tax Percentages'!$B$25:$AG$25,MATCH(N$1,'Tax Percentages'!$B$4:$AG$4,0)))</f>
        <v>1.251982493703318E-5</v>
      </c>
      <c r="O4" s="7">
        <f>Hydrogen!R$41*About!$A$107*(1-INDEX('Tax Percentages'!$B$25:$AG$25,MATCH(O$1,'Tax Percentages'!$B$4:$AG$4,0)))</f>
        <v>1.219914639008674E-5</v>
      </c>
      <c r="P4" s="7">
        <f>Hydrogen!S$41*About!$A$107*(1-INDEX('Tax Percentages'!$B$25:$AG$25,MATCH(P$1,'Tax Percentages'!$B$4:$AG$4,0)))</f>
        <v>1.1878467843140302E-5</v>
      </c>
      <c r="Q4" s="7">
        <f>Hydrogen!T$41*About!$A$107*(1-INDEX('Tax Percentages'!$B$25:$AG$25,MATCH(Q$1,'Tax Percentages'!$B$4:$AG$4,0)))</f>
        <v>1.1557789296193959E-5</v>
      </c>
      <c r="R4" s="7">
        <f>Hydrogen!U$41*About!$A$107*(1-INDEX('Tax Percentages'!$B$25:$AG$25,MATCH(R$1,'Tax Percentages'!$B$4:$AG$4,0)))</f>
        <v>1.1237110749247519E-5</v>
      </c>
      <c r="S4" s="7">
        <f>Hydrogen!V$41*About!$A$107*(1-INDEX('Tax Percentages'!$B$25:$AG$25,MATCH(S$1,'Tax Percentages'!$B$4:$AG$4,0)))</f>
        <v>1.0916432202301079E-5</v>
      </c>
      <c r="T4" s="7">
        <f>Hydrogen!W$41*About!$A$107*(1-INDEX('Tax Percentages'!$B$25:$AG$25,MATCH(T$1,'Tax Percentages'!$B$4:$AG$4,0)))</f>
        <v>1.059575365535464E-5</v>
      </c>
      <c r="U4" s="7">
        <f>Hydrogen!X$41*About!$A$107*(1-INDEX('Tax Percentages'!$B$25:$AG$25,MATCH(U$1,'Tax Percentages'!$B$4:$AG$4,0)))</f>
        <v>1.02750751084082E-5</v>
      </c>
      <c r="V4" s="7">
        <f>Hydrogen!Y$41*About!$A$107*(1-INDEX('Tax Percentages'!$B$25:$AG$25,MATCH(V$1,'Tax Percentages'!$B$4:$AG$4,0)))</f>
        <v>9.9543965614618587E-6</v>
      </c>
      <c r="W4" s="7">
        <f>Hydrogen!Z$41*About!$A$107*(1-INDEX('Tax Percentages'!$B$25:$AG$25,MATCH(W$1,'Tax Percentages'!$B$4:$AG$4,0)))</f>
        <v>9.6337180145154188E-6</v>
      </c>
      <c r="X4" s="7">
        <f>Hydrogen!AA$41*About!$A$107*(1-INDEX('Tax Percentages'!$B$25:$AG$25,MATCH(X$1,'Tax Percentages'!$B$4:$AG$4,0)))</f>
        <v>9.3130394675689806E-6</v>
      </c>
      <c r="Y4" s="7">
        <f>Hydrogen!AB$41*About!$A$107*(1-INDEX('Tax Percentages'!$B$25:$AG$25,MATCH(Y$1,'Tax Percentages'!$B$4:$AG$4,0)))</f>
        <v>8.9923609206225406E-6</v>
      </c>
      <c r="Z4" s="7">
        <f>Hydrogen!AC$41*About!$A$107*(1-INDEX('Tax Percentages'!$B$25:$AG$25,MATCH(Z$1,'Tax Percentages'!$B$4:$AG$4,0)))</f>
        <v>8.6716823736761007E-6</v>
      </c>
      <c r="AA4" s="7">
        <f>Hydrogen!AD$41*About!$A$107*(1-INDEX('Tax Percentages'!$B$25:$AG$25,MATCH(AA$1,'Tax Percentages'!$B$4:$AG$4,0)))</f>
        <v>8.3510038267296607E-6</v>
      </c>
      <c r="AB4" s="7">
        <f>Hydrogen!AE$41*About!$A$107*(1-INDEX('Tax Percentages'!$B$25:$AG$25,MATCH(AB$1,'Tax Percentages'!$B$4:$AG$4,0)))</f>
        <v>8.0303252797833207E-6</v>
      </c>
      <c r="AC4" s="7">
        <f>Hydrogen!AF$41*About!$A$107*(1-INDEX('Tax Percentages'!$B$25:$AG$25,MATCH(AC$1,'Tax Percentages'!$B$4:$AG$4,0)))</f>
        <v>7.7096467328368808E-6</v>
      </c>
      <c r="AD4" s="7">
        <f>Hydrogen!AG$41*About!$A$107*(1-INDEX('Tax Percentages'!$B$25:$AG$25,MATCH(AD$1,'Tax Percentages'!$B$4:$AG$4,0)))</f>
        <v>7.3889681858904408E-6</v>
      </c>
      <c r="AE4" s="7">
        <f>Hydrogen!AH$41*About!$A$107*(1-INDEX('Tax Percentages'!$B$25:$AG$25,MATCH(AE$1,'Tax Percentages'!$B$4:$AG$4,0)))</f>
        <v>7.0682896389440018E-6</v>
      </c>
      <c r="AF4" s="7">
        <f>Hydrogen!AI$41*About!$A$107*(1-INDEX('Tax Percentages'!$B$25:$AG$25,MATCH(AF$1,'Tax Percentages'!$B$4:$AG$4,0)))</f>
        <v>6.7476110919975618E-6</v>
      </c>
    </row>
    <row r="5" spans="1:32">
      <c r="A5" s="1" t="s">
        <v>551</v>
      </c>
      <c r="B5" s="7">
        <f>Hydrogen!E$41*About!$A$107*(1-INDEX('Tax Percentages'!$B$25:$AG$25,MATCH(B$1,'Tax Percentages'!$B$4:$AG$4,0)))</f>
        <v>7.2323913984774236E-5</v>
      </c>
      <c r="C5" s="7">
        <f>Hydrogen!F$41*About!$A$107*(1-INDEX('Tax Percentages'!$B$25:$AG$25,MATCH(C$1,'Tax Percentages'!$B$4:$AG$4,0)))</f>
        <v>6.6407640789389056E-5</v>
      </c>
      <c r="D5" s="7">
        <f>Hydrogen!G$41*About!$A$107*(1-INDEX('Tax Percentages'!$B$25:$AG$25,MATCH(D$1,'Tax Percentages'!$B$4:$AG$4,0)))</f>
        <v>6.049136759400544E-5</v>
      </c>
      <c r="E5" s="7">
        <f>Hydrogen!H$41*About!$A$107*(1-INDEX('Tax Percentages'!$B$25:$AG$25,MATCH(E$1,'Tax Percentages'!$B$4:$AG$4,0)))</f>
        <v>5.457509439862026E-5</v>
      </c>
      <c r="F5" s="7">
        <f>Hydrogen!I$41*About!$A$107*(1-INDEX('Tax Percentages'!$B$25:$AG$25,MATCH(F$1,'Tax Percentages'!$B$4:$AG$4,0)))</f>
        <v>4.8658821203235079E-5</v>
      </c>
      <c r="G5" s="7">
        <f>Hydrogen!J$41*About!$A$107*(1-INDEX('Tax Percentages'!$B$25:$AG$25,MATCH(G$1,'Tax Percentages'!$B$4:$AG$4,0)))</f>
        <v>4.2742548007849899E-5</v>
      </c>
      <c r="H5" s="7">
        <f>Hydrogen!K$41*About!$A$107*(1-INDEX('Tax Percentages'!$B$25:$AG$25,MATCH(H$1,'Tax Percentages'!$B$4:$AG$4,0)))</f>
        <v>3.6826274812466284E-5</v>
      </c>
      <c r="I5" s="7">
        <f>Hydrogen!L$41*About!$A$107*(1-INDEX('Tax Percentages'!$B$25:$AG$25,MATCH(I$1,'Tax Percentages'!$B$4:$AG$4,0)))</f>
        <v>3.091000161708111E-5</v>
      </c>
      <c r="J5" s="7">
        <f>Hydrogen!M$41*About!$A$107*(1-INDEX('Tax Percentages'!$B$25:$AG$25,MATCH(J$1,'Tax Percentages'!$B$4:$AG$4,0)))</f>
        <v>2.499372842169593E-5</v>
      </c>
      <c r="K5" s="7">
        <f>Hydrogen!N$41*About!$A$107*(1-INDEX('Tax Percentages'!$B$25:$AG$25,MATCH(K$1,'Tax Percentages'!$B$4:$AG$4,0)))</f>
        <v>1.9077455226312314E-5</v>
      </c>
      <c r="L5" s="7">
        <f>Hydrogen!O$41*About!$A$107*(1-INDEX('Tax Percentages'!$B$25:$AG$25,MATCH(L$1,'Tax Percentages'!$B$4:$AG$4,0)))</f>
        <v>1.3161182030927136E-5</v>
      </c>
      <c r="M5" s="7">
        <f>Hydrogen!P$41*About!$A$107*(1-INDEX('Tax Percentages'!$B$25:$AG$25,MATCH(M$1,'Tax Percentages'!$B$4:$AG$4,0)))</f>
        <v>1.284050348397962E-5</v>
      </c>
      <c r="N5" s="7">
        <f>Hydrogen!Q$41*About!$A$107*(1-INDEX('Tax Percentages'!$B$25:$AG$25,MATCH(N$1,'Tax Percentages'!$B$4:$AG$4,0)))</f>
        <v>1.251982493703318E-5</v>
      </c>
      <c r="O5" s="7">
        <f>Hydrogen!R$41*About!$A$107*(1-INDEX('Tax Percentages'!$B$25:$AG$25,MATCH(O$1,'Tax Percentages'!$B$4:$AG$4,0)))</f>
        <v>1.219914639008674E-5</v>
      </c>
      <c r="P5" s="7">
        <f>Hydrogen!S$41*About!$A$107*(1-INDEX('Tax Percentages'!$B$25:$AG$25,MATCH(P$1,'Tax Percentages'!$B$4:$AG$4,0)))</f>
        <v>1.1878467843140302E-5</v>
      </c>
      <c r="Q5" s="7">
        <f>Hydrogen!T$41*About!$A$107*(1-INDEX('Tax Percentages'!$B$25:$AG$25,MATCH(Q$1,'Tax Percentages'!$B$4:$AG$4,0)))</f>
        <v>1.1557789296193959E-5</v>
      </c>
      <c r="R5" s="7">
        <f>Hydrogen!U$41*About!$A$107*(1-INDEX('Tax Percentages'!$B$25:$AG$25,MATCH(R$1,'Tax Percentages'!$B$4:$AG$4,0)))</f>
        <v>1.1237110749247519E-5</v>
      </c>
      <c r="S5" s="7">
        <f>Hydrogen!V$41*About!$A$107*(1-INDEX('Tax Percentages'!$B$25:$AG$25,MATCH(S$1,'Tax Percentages'!$B$4:$AG$4,0)))</f>
        <v>1.0916432202301079E-5</v>
      </c>
      <c r="T5" s="7">
        <f>Hydrogen!W$41*About!$A$107*(1-INDEX('Tax Percentages'!$B$25:$AG$25,MATCH(T$1,'Tax Percentages'!$B$4:$AG$4,0)))</f>
        <v>1.059575365535464E-5</v>
      </c>
      <c r="U5" s="7">
        <f>Hydrogen!X$41*About!$A$107*(1-INDEX('Tax Percentages'!$B$25:$AG$25,MATCH(U$1,'Tax Percentages'!$B$4:$AG$4,0)))</f>
        <v>1.02750751084082E-5</v>
      </c>
      <c r="V5" s="7">
        <f>Hydrogen!Y$41*About!$A$107*(1-INDEX('Tax Percentages'!$B$25:$AG$25,MATCH(V$1,'Tax Percentages'!$B$4:$AG$4,0)))</f>
        <v>9.9543965614618587E-6</v>
      </c>
      <c r="W5" s="7">
        <f>Hydrogen!Z$41*About!$A$107*(1-INDEX('Tax Percentages'!$B$25:$AG$25,MATCH(W$1,'Tax Percentages'!$B$4:$AG$4,0)))</f>
        <v>9.6337180145154188E-6</v>
      </c>
      <c r="X5" s="7">
        <f>Hydrogen!AA$41*About!$A$107*(1-INDEX('Tax Percentages'!$B$25:$AG$25,MATCH(X$1,'Tax Percentages'!$B$4:$AG$4,0)))</f>
        <v>9.3130394675689806E-6</v>
      </c>
      <c r="Y5" s="7">
        <f>Hydrogen!AB$41*About!$A$107*(1-INDEX('Tax Percentages'!$B$25:$AG$25,MATCH(Y$1,'Tax Percentages'!$B$4:$AG$4,0)))</f>
        <v>8.9923609206225406E-6</v>
      </c>
      <c r="Z5" s="7">
        <f>Hydrogen!AC$41*About!$A$107*(1-INDEX('Tax Percentages'!$B$25:$AG$25,MATCH(Z$1,'Tax Percentages'!$B$4:$AG$4,0)))</f>
        <v>8.6716823736761007E-6</v>
      </c>
      <c r="AA5" s="7">
        <f>Hydrogen!AD$41*About!$A$107*(1-INDEX('Tax Percentages'!$B$25:$AG$25,MATCH(AA$1,'Tax Percentages'!$B$4:$AG$4,0)))</f>
        <v>8.3510038267296607E-6</v>
      </c>
      <c r="AB5" s="7">
        <f>Hydrogen!AE$41*About!$A$107*(1-INDEX('Tax Percentages'!$B$25:$AG$25,MATCH(AB$1,'Tax Percentages'!$B$4:$AG$4,0)))</f>
        <v>8.0303252797833207E-6</v>
      </c>
      <c r="AC5" s="7">
        <f>Hydrogen!AF$41*About!$A$107*(1-INDEX('Tax Percentages'!$B$25:$AG$25,MATCH(AC$1,'Tax Percentages'!$B$4:$AG$4,0)))</f>
        <v>7.7096467328368808E-6</v>
      </c>
      <c r="AD5" s="7">
        <f>Hydrogen!AG$41*About!$A$107*(1-INDEX('Tax Percentages'!$B$25:$AG$25,MATCH(AD$1,'Tax Percentages'!$B$4:$AG$4,0)))</f>
        <v>7.3889681858904408E-6</v>
      </c>
      <c r="AE5" s="7">
        <f>Hydrogen!AH$41*About!$A$107*(1-INDEX('Tax Percentages'!$B$25:$AG$25,MATCH(AE$1,'Tax Percentages'!$B$4:$AG$4,0)))</f>
        <v>7.0682896389440018E-6</v>
      </c>
      <c r="AF5" s="7">
        <f>Hydrogen!AI$41*About!$A$107*(1-INDEX('Tax Percentages'!$B$25:$AG$25,MATCH(AF$1,'Tax Percentages'!$B$4:$AG$4,0)))</f>
        <v>6.7476110919975618E-6</v>
      </c>
    </row>
    <row r="6" spans="1:32">
      <c r="A6" s="1" t="s">
        <v>552</v>
      </c>
      <c r="B6" s="7">
        <f>Hydrogen!E$41*About!$A$107*(1-INDEX('Tax Percentages'!$B$25:$AG$25,MATCH(B$1,'Tax Percentages'!$B$4:$AG$4,0)))</f>
        <v>7.2323913984774236E-5</v>
      </c>
      <c r="C6" s="7">
        <f>Hydrogen!F$41*About!$A$107*(1-INDEX('Tax Percentages'!$B$25:$AG$25,MATCH(C$1,'Tax Percentages'!$B$4:$AG$4,0)))</f>
        <v>6.6407640789389056E-5</v>
      </c>
      <c r="D6" s="7">
        <f>Hydrogen!G$41*About!$A$107*(1-INDEX('Tax Percentages'!$B$25:$AG$25,MATCH(D$1,'Tax Percentages'!$B$4:$AG$4,0)))</f>
        <v>6.049136759400544E-5</v>
      </c>
      <c r="E6" s="7">
        <f>Hydrogen!H$41*About!$A$107*(1-INDEX('Tax Percentages'!$B$25:$AG$25,MATCH(E$1,'Tax Percentages'!$B$4:$AG$4,0)))</f>
        <v>5.457509439862026E-5</v>
      </c>
      <c r="F6" s="7">
        <f>Hydrogen!I$41*About!$A$107*(1-INDEX('Tax Percentages'!$B$25:$AG$25,MATCH(F$1,'Tax Percentages'!$B$4:$AG$4,0)))</f>
        <v>4.8658821203235079E-5</v>
      </c>
      <c r="G6" s="7">
        <f>Hydrogen!J$41*About!$A$107*(1-INDEX('Tax Percentages'!$B$25:$AG$25,MATCH(G$1,'Tax Percentages'!$B$4:$AG$4,0)))</f>
        <v>4.2742548007849899E-5</v>
      </c>
      <c r="H6" s="7">
        <f>Hydrogen!K$41*About!$A$107*(1-INDEX('Tax Percentages'!$B$25:$AG$25,MATCH(H$1,'Tax Percentages'!$B$4:$AG$4,0)))</f>
        <v>3.6826274812466284E-5</v>
      </c>
      <c r="I6" s="7">
        <f>Hydrogen!L$41*About!$A$107*(1-INDEX('Tax Percentages'!$B$25:$AG$25,MATCH(I$1,'Tax Percentages'!$B$4:$AG$4,0)))</f>
        <v>3.091000161708111E-5</v>
      </c>
      <c r="J6" s="7">
        <f>Hydrogen!M$41*About!$A$107*(1-INDEX('Tax Percentages'!$B$25:$AG$25,MATCH(J$1,'Tax Percentages'!$B$4:$AG$4,0)))</f>
        <v>2.499372842169593E-5</v>
      </c>
      <c r="K6" s="7">
        <f>Hydrogen!N$41*About!$A$107*(1-INDEX('Tax Percentages'!$B$25:$AG$25,MATCH(K$1,'Tax Percentages'!$B$4:$AG$4,0)))</f>
        <v>1.9077455226312314E-5</v>
      </c>
      <c r="L6" s="7">
        <f>Hydrogen!O$41*About!$A$107*(1-INDEX('Tax Percentages'!$B$25:$AG$25,MATCH(L$1,'Tax Percentages'!$B$4:$AG$4,0)))</f>
        <v>1.3161182030927136E-5</v>
      </c>
      <c r="M6" s="7">
        <f>Hydrogen!P$41*About!$A$107*(1-INDEX('Tax Percentages'!$B$25:$AG$25,MATCH(M$1,'Tax Percentages'!$B$4:$AG$4,0)))</f>
        <v>1.284050348397962E-5</v>
      </c>
      <c r="N6" s="7">
        <f>Hydrogen!Q$41*About!$A$107*(1-INDEX('Tax Percentages'!$B$25:$AG$25,MATCH(N$1,'Tax Percentages'!$B$4:$AG$4,0)))</f>
        <v>1.251982493703318E-5</v>
      </c>
      <c r="O6" s="7">
        <f>Hydrogen!R$41*About!$A$107*(1-INDEX('Tax Percentages'!$B$25:$AG$25,MATCH(O$1,'Tax Percentages'!$B$4:$AG$4,0)))</f>
        <v>1.219914639008674E-5</v>
      </c>
      <c r="P6" s="7">
        <f>Hydrogen!S$41*About!$A$107*(1-INDEX('Tax Percentages'!$B$25:$AG$25,MATCH(P$1,'Tax Percentages'!$B$4:$AG$4,0)))</f>
        <v>1.1878467843140302E-5</v>
      </c>
      <c r="Q6" s="7">
        <f>Hydrogen!T$41*About!$A$107*(1-INDEX('Tax Percentages'!$B$25:$AG$25,MATCH(Q$1,'Tax Percentages'!$B$4:$AG$4,0)))</f>
        <v>1.1557789296193959E-5</v>
      </c>
      <c r="R6" s="7">
        <f>Hydrogen!U$41*About!$A$107*(1-INDEX('Tax Percentages'!$B$25:$AG$25,MATCH(R$1,'Tax Percentages'!$B$4:$AG$4,0)))</f>
        <v>1.1237110749247519E-5</v>
      </c>
      <c r="S6" s="7">
        <f>Hydrogen!V$41*About!$A$107*(1-INDEX('Tax Percentages'!$B$25:$AG$25,MATCH(S$1,'Tax Percentages'!$B$4:$AG$4,0)))</f>
        <v>1.0916432202301079E-5</v>
      </c>
      <c r="T6" s="7">
        <f>Hydrogen!W$41*About!$A$107*(1-INDEX('Tax Percentages'!$B$25:$AG$25,MATCH(T$1,'Tax Percentages'!$B$4:$AG$4,0)))</f>
        <v>1.059575365535464E-5</v>
      </c>
      <c r="U6" s="7">
        <f>Hydrogen!X$41*About!$A$107*(1-INDEX('Tax Percentages'!$B$25:$AG$25,MATCH(U$1,'Tax Percentages'!$B$4:$AG$4,0)))</f>
        <v>1.02750751084082E-5</v>
      </c>
      <c r="V6" s="7">
        <f>Hydrogen!Y$41*About!$A$107*(1-INDEX('Tax Percentages'!$B$25:$AG$25,MATCH(V$1,'Tax Percentages'!$B$4:$AG$4,0)))</f>
        <v>9.9543965614618587E-6</v>
      </c>
      <c r="W6" s="7">
        <f>Hydrogen!Z$41*About!$A$107*(1-INDEX('Tax Percentages'!$B$25:$AG$25,MATCH(W$1,'Tax Percentages'!$B$4:$AG$4,0)))</f>
        <v>9.6337180145154188E-6</v>
      </c>
      <c r="X6" s="7">
        <f>Hydrogen!AA$41*About!$A$107*(1-INDEX('Tax Percentages'!$B$25:$AG$25,MATCH(X$1,'Tax Percentages'!$B$4:$AG$4,0)))</f>
        <v>9.3130394675689806E-6</v>
      </c>
      <c r="Y6" s="7">
        <f>Hydrogen!AB$41*About!$A$107*(1-INDEX('Tax Percentages'!$B$25:$AG$25,MATCH(Y$1,'Tax Percentages'!$B$4:$AG$4,0)))</f>
        <v>8.9923609206225406E-6</v>
      </c>
      <c r="Z6" s="7">
        <f>Hydrogen!AC$41*About!$A$107*(1-INDEX('Tax Percentages'!$B$25:$AG$25,MATCH(Z$1,'Tax Percentages'!$B$4:$AG$4,0)))</f>
        <v>8.6716823736761007E-6</v>
      </c>
      <c r="AA6" s="7">
        <f>Hydrogen!AD$41*About!$A$107*(1-INDEX('Tax Percentages'!$B$25:$AG$25,MATCH(AA$1,'Tax Percentages'!$B$4:$AG$4,0)))</f>
        <v>8.3510038267296607E-6</v>
      </c>
      <c r="AB6" s="7">
        <f>Hydrogen!AE$41*About!$A$107*(1-INDEX('Tax Percentages'!$B$25:$AG$25,MATCH(AB$1,'Tax Percentages'!$B$4:$AG$4,0)))</f>
        <v>8.0303252797833207E-6</v>
      </c>
      <c r="AC6" s="7">
        <f>Hydrogen!AF$41*About!$A$107*(1-INDEX('Tax Percentages'!$B$25:$AG$25,MATCH(AC$1,'Tax Percentages'!$B$4:$AG$4,0)))</f>
        <v>7.7096467328368808E-6</v>
      </c>
      <c r="AD6" s="7">
        <f>Hydrogen!AG$41*About!$A$107*(1-INDEX('Tax Percentages'!$B$25:$AG$25,MATCH(AD$1,'Tax Percentages'!$B$4:$AG$4,0)))</f>
        <v>7.3889681858904408E-6</v>
      </c>
      <c r="AE6" s="7">
        <f>Hydrogen!AH$41*About!$A$107*(1-INDEX('Tax Percentages'!$B$25:$AG$25,MATCH(AE$1,'Tax Percentages'!$B$4:$AG$4,0)))</f>
        <v>7.0682896389440018E-6</v>
      </c>
      <c r="AF6" s="7">
        <f>Hydrogen!AI$41*About!$A$107*(1-INDEX('Tax Percentages'!$B$25:$AG$25,MATCH(AF$1,'Tax Percentages'!$B$4:$AG$4,0)))</f>
        <v>6.7476110919975618E-6</v>
      </c>
    </row>
    <row r="7" spans="1:32">
      <c r="A7" s="1" t="s">
        <v>553</v>
      </c>
      <c r="B7" s="7">
        <f>Hydrogen!E$41*About!$A$107*(1-INDEX('Tax Percentages'!$B$25:$AG$25,MATCH(B$1,'Tax Percentages'!$B$4:$AG$4,0)))</f>
        <v>7.2323913984774236E-5</v>
      </c>
      <c r="C7" s="7">
        <f>Hydrogen!F$41*About!$A$107*(1-INDEX('Tax Percentages'!$B$25:$AG$25,MATCH(C$1,'Tax Percentages'!$B$4:$AG$4,0)))</f>
        <v>6.6407640789389056E-5</v>
      </c>
      <c r="D7" s="7">
        <f>Hydrogen!G$41*About!$A$107*(1-INDEX('Tax Percentages'!$B$25:$AG$25,MATCH(D$1,'Tax Percentages'!$B$4:$AG$4,0)))</f>
        <v>6.049136759400544E-5</v>
      </c>
      <c r="E7" s="7">
        <f>Hydrogen!H$41*About!$A$107*(1-INDEX('Tax Percentages'!$B$25:$AG$25,MATCH(E$1,'Tax Percentages'!$B$4:$AG$4,0)))</f>
        <v>5.457509439862026E-5</v>
      </c>
      <c r="F7" s="7">
        <f>Hydrogen!I$41*About!$A$107*(1-INDEX('Tax Percentages'!$B$25:$AG$25,MATCH(F$1,'Tax Percentages'!$B$4:$AG$4,0)))</f>
        <v>4.8658821203235079E-5</v>
      </c>
      <c r="G7" s="7">
        <f>Hydrogen!J$41*About!$A$107*(1-INDEX('Tax Percentages'!$B$25:$AG$25,MATCH(G$1,'Tax Percentages'!$B$4:$AG$4,0)))</f>
        <v>4.2742548007849899E-5</v>
      </c>
      <c r="H7" s="7">
        <f>Hydrogen!K$41*About!$A$107*(1-INDEX('Tax Percentages'!$B$25:$AG$25,MATCH(H$1,'Tax Percentages'!$B$4:$AG$4,0)))</f>
        <v>3.6826274812466284E-5</v>
      </c>
      <c r="I7" s="7">
        <f>Hydrogen!L$41*About!$A$107*(1-INDEX('Tax Percentages'!$B$25:$AG$25,MATCH(I$1,'Tax Percentages'!$B$4:$AG$4,0)))</f>
        <v>3.091000161708111E-5</v>
      </c>
      <c r="J7" s="7">
        <f>Hydrogen!M$41*About!$A$107*(1-INDEX('Tax Percentages'!$B$25:$AG$25,MATCH(J$1,'Tax Percentages'!$B$4:$AG$4,0)))</f>
        <v>2.499372842169593E-5</v>
      </c>
      <c r="K7" s="7">
        <f>Hydrogen!N$41*About!$A$107*(1-INDEX('Tax Percentages'!$B$25:$AG$25,MATCH(K$1,'Tax Percentages'!$B$4:$AG$4,0)))</f>
        <v>1.9077455226312314E-5</v>
      </c>
      <c r="L7" s="7">
        <f>Hydrogen!O$41*About!$A$107*(1-INDEX('Tax Percentages'!$B$25:$AG$25,MATCH(L$1,'Tax Percentages'!$B$4:$AG$4,0)))</f>
        <v>1.3161182030927136E-5</v>
      </c>
      <c r="M7" s="7">
        <f>Hydrogen!P$41*About!$A$107*(1-INDEX('Tax Percentages'!$B$25:$AG$25,MATCH(M$1,'Tax Percentages'!$B$4:$AG$4,0)))</f>
        <v>1.284050348397962E-5</v>
      </c>
      <c r="N7" s="7">
        <f>Hydrogen!Q$41*About!$A$107*(1-INDEX('Tax Percentages'!$B$25:$AG$25,MATCH(N$1,'Tax Percentages'!$B$4:$AG$4,0)))</f>
        <v>1.251982493703318E-5</v>
      </c>
      <c r="O7" s="7">
        <f>Hydrogen!R$41*About!$A$107*(1-INDEX('Tax Percentages'!$B$25:$AG$25,MATCH(O$1,'Tax Percentages'!$B$4:$AG$4,0)))</f>
        <v>1.219914639008674E-5</v>
      </c>
      <c r="P7" s="7">
        <f>Hydrogen!S$41*About!$A$107*(1-INDEX('Tax Percentages'!$B$25:$AG$25,MATCH(P$1,'Tax Percentages'!$B$4:$AG$4,0)))</f>
        <v>1.1878467843140302E-5</v>
      </c>
      <c r="Q7" s="7">
        <f>Hydrogen!T$41*About!$A$107*(1-INDEX('Tax Percentages'!$B$25:$AG$25,MATCH(Q$1,'Tax Percentages'!$B$4:$AG$4,0)))</f>
        <v>1.1557789296193959E-5</v>
      </c>
      <c r="R7" s="7">
        <f>Hydrogen!U$41*About!$A$107*(1-INDEX('Tax Percentages'!$B$25:$AG$25,MATCH(R$1,'Tax Percentages'!$B$4:$AG$4,0)))</f>
        <v>1.1237110749247519E-5</v>
      </c>
      <c r="S7" s="7">
        <f>Hydrogen!V$41*About!$A$107*(1-INDEX('Tax Percentages'!$B$25:$AG$25,MATCH(S$1,'Tax Percentages'!$B$4:$AG$4,0)))</f>
        <v>1.0916432202301079E-5</v>
      </c>
      <c r="T7" s="7">
        <f>Hydrogen!W$41*About!$A$107*(1-INDEX('Tax Percentages'!$B$25:$AG$25,MATCH(T$1,'Tax Percentages'!$B$4:$AG$4,0)))</f>
        <v>1.059575365535464E-5</v>
      </c>
      <c r="U7" s="7">
        <f>Hydrogen!X$41*About!$A$107*(1-INDEX('Tax Percentages'!$B$25:$AG$25,MATCH(U$1,'Tax Percentages'!$B$4:$AG$4,0)))</f>
        <v>1.02750751084082E-5</v>
      </c>
      <c r="V7" s="7">
        <f>Hydrogen!Y$41*About!$A$107*(1-INDEX('Tax Percentages'!$B$25:$AG$25,MATCH(V$1,'Tax Percentages'!$B$4:$AG$4,0)))</f>
        <v>9.9543965614618587E-6</v>
      </c>
      <c r="W7" s="7">
        <f>Hydrogen!Z$41*About!$A$107*(1-INDEX('Tax Percentages'!$B$25:$AG$25,MATCH(W$1,'Tax Percentages'!$B$4:$AG$4,0)))</f>
        <v>9.6337180145154188E-6</v>
      </c>
      <c r="X7" s="7">
        <f>Hydrogen!AA$41*About!$A$107*(1-INDEX('Tax Percentages'!$B$25:$AG$25,MATCH(X$1,'Tax Percentages'!$B$4:$AG$4,0)))</f>
        <v>9.3130394675689806E-6</v>
      </c>
      <c r="Y7" s="7">
        <f>Hydrogen!AB$41*About!$A$107*(1-INDEX('Tax Percentages'!$B$25:$AG$25,MATCH(Y$1,'Tax Percentages'!$B$4:$AG$4,0)))</f>
        <v>8.9923609206225406E-6</v>
      </c>
      <c r="Z7" s="7">
        <f>Hydrogen!AC$41*About!$A$107*(1-INDEX('Tax Percentages'!$B$25:$AG$25,MATCH(Z$1,'Tax Percentages'!$B$4:$AG$4,0)))</f>
        <v>8.6716823736761007E-6</v>
      </c>
      <c r="AA7" s="7">
        <f>Hydrogen!AD$41*About!$A$107*(1-INDEX('Tax Percentages'!$B$25:$AG$25,MATCH(AA$1,'Tax Percentages'!$B$4:$AG$4,0)))</f>
        <v>8.3510038267296607E-6</v>
      </c>
      <c r="AB7" s="7">
        <f>Hydrogen!AE$41*About!$A$107*(1-INDEX('Tax Percentages'!$B$25:$AG$25,MATCH(AB$1,'Tax Percentages'!$B$4:$AG$4,0)))</f>
        <v>8.0303252797833207E-6</v>
      </c>
      <c r="AC7" s="7">
        <f>Hydrogen!AF$41*About!$A$107*(1-INDEX('Tax Percentages'!$B$25:$AG$25,MATCH(AC$1,'Tax Percentages'!$B$4:$AG$4,0)))</f>
        <v>7.7096467328368808E-6</v>
      </c>
      <c r="AD7" s="7">
        <f>Hydrogen!AG$41*About!$A$107*(1-INDEX('Tax Percentages'!$B$25:$AG$25,MATCH(AD$1,'Tax Percentages'!$B$4:$AG$4,0)))</f>
        <v>7.3889681858904408E-6</v>
      </c>
      <c r="AE7" s="7">
        <f>Hydrogen!AH$41*About!$A$107*(1-INDEX('Tax Percentages'!$B$25:$AG$25,MATCH(AE$1,'Tax Percentages'!$B$4:$AG$4,0)))</f>
        <v>7.0682896389440018E-6</v>
      </c>
      <c r="AF7" s="7">
        <f>Hydrogen!AI$41*About!$A$107*(1-INDEX('Tax Percentages'!$B$25:$AG$25,MATCH(AF$1,'Tax Percentages'!$B$4:$AG$4,0)))</f>
        <v>6.7476110919975618E-6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0">B6</f>
        <v>7.2323913984774236E-5</v>
      </c>
      <c r="C9">
        <f t="shared" si="0"/>
        <v>6.6407640789389056E-5</v>
      </c>
      <c r="D9">
        <f t="shared" si="0"/>
        <v>6.049136759400544E-5</v>
      </c>
      <c r="E9">
        <f t="shared" si="0"/>
        <v>5.457509439862026E-5</v>
      </c>
      <c r="F9">
        <f t="shared" si="0"/>
        <v>4.8658821203235079E-5</v>
      </c>
      <c r="G9">
        <f t="shared" si="0"/>
        <v>4.2742548007849899E-5</v>
      </c>
      <c r="H9">
        <f t="shared" si="0"/>
        <v>3.6826274812466284E-5</v>
      </c>
      <c r="I9">
        <f t="shared" si="0"/>
        <v>3.091000161708111E-5</v>
      </c>
      <c r="J9">
        <f t="shared" si="0"/>
        <v>2.499372842169593E-5</v>
      </c>
      <c r="K9">
        <f t="shared" si="0"/>
        <v>1.9077455226312314E-5</v>
      </c>
      <c r="L9">
        <f t="shared" si="0"/>
        <v>1.3161182030927136E-5</v>
      </c>
      <c r="M9">
        <f t="shared" si="0"/>
        <v>1.284050348397962E-5</v>
      </c>
      <c r="N9">
        <f t="shared" si="0"/>
        <v>1.251982493703318E-5</v>
      </c>
      <c r="O9">
        <f t="shared" si="0"/>
        <v>1.219914639008674E-5</v>
      </c>
      <c r="P9">
        <f t="shared" si="0"/>
        <v>1.1878467843140302E-5</v>
      </c>
      <c r="Q9">
        <f t="shared" si="0"/>
        <v>1.1557789296193959E-5</v>
      </c>
      <c r="R9">
        <f t="shared" si="0"/>
        <v>1.1237110749247519E-5</v>
      </c>
      <c r="S9">
        <f t="shared" si="0"/>
        <v>1.0916432202301079E-5</v>
      </c>
      <c r="T9">
        <f t="shared" si="0"/>
        <v>1.059575365535464E-5</v>
      </c>
      <c r="U9">
        <f t="shared" si="0"/>
        <v>1.02750751084082E-5</v>
      </c>
      <c r="V9">
        <f t="shared" si="0"/>
        <v>9.9543965614618587E-6</v>
      </c>
      <c r="W9">
        <f t="shared" si="0"/>
        <v>9.6337180145154188E-6</v>
      </c>
      <c r="X9">
        <f t="shared" si="0"/>
        <v>9.3130394675689806E-6</v>
      </c>
      <c r="Y9">
        <f t="shared" si="0"/>
        <v>8.9923609206225406E-6</v>
      </c>
      <c r="Z9">
        <f t="shared" si="0"/>
        <v>8.6716823736761007E-6</v>
      </c>
      <c r="AA9">
        <f t="shared" si="0"/>
        <v>8.3510038267296607E-6</v>
      </c>
      <c r="AB9">
        <f t="shared" si="0"/>
        <v>8.0303252797833207E-6</v>
      </c>
      <c r="AC9">
        <f t="shared" si="0"/>
        <v>7.7096467328368808E-6</v>
      </c>
      <c r="AD9">
        <f t="shared" si="0"/>
        <v>7.3889681858904408E-6</v>
      </c>
      <c r="AE9">
        <f t="shared" si="0"/>
        <v>7.0682896389440018E-6</v>
      </c>
      <c r="AF9">
        <f t="shared" si="0"/>
        <v>6.7476110919975618E-6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38D8-B057-4409-B4FF-2A439AEF91E7}">
  <dimension ref="A1:AF151"/>
  <sheetViews>
    <sheetView topLeftCell="A133" workbookViewId="0">
      <selection activeCell="A144" sqref="A144"/>
    </sheetView>
  </sheetViews>
  <sheetFormatPr defaultColWidth="8.7265625" defaultRowHeight="14.5"/>
  <cols>
    <col min="1" max="1" width="39.54296875" customWidth="1"/>
    <col min="2" max="2" width="11.81640625" bestFit="1" customWidth="1"/>
  </cols>
  <sheetData>
    <row r="1" spans="1:32"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s="18" customFormat="1">
      <c r="A2" s="16" t="s">
        <v>783</v>
      </c>
    </row>
    <row r="3" spans="1:32">
      <c r="A3" t="s">
        <v>727</v>
      </c>
      <c r="B3">
        <f t="shared" ref="B3:AF3" si="0">B$1</f>
        <v>2020</v>
      </c>
      <c r="C3">
        <f t="shared" si="0"/>
        <v>2021</v>
      </c>
      <c r="D3">
        <f t="shared" si="0"/>
        <v>2022</v>
      </c>
      <c r="E3">
        <f t="shared" si="0"/>
        <v>2023</v>
      </c>
      <c r="F3">
        <f t="shared" si="0"/>
        <v>2024</v>
      </c>
      <c r="G3">
        <f t="shared" si="0"/>
        <v>2025</v>
      </c>
      <c r="H3">
        <f t="shared" si="0"/>
        <v>2026</v>
      </c>
      <c r="I3">
        <f t="shared" si="0"/>
        <v>2027</v>
      </c>
      <c r="J3">
        <f t="shared" si="0"/>
        <v>2028</v>
      </c>
      <c r="K3">
        <f t="shared" si="0"/>
        <v>2029</v>
      </c>
      <c r="L3">
        <f t="shared" si="0"/>
        <v>2030</v>
      </c>
      <c r="M3">
        <f t="shared" si="0"/>
        <v>2031</v>
      </c>
      <c r="N3">
        <f t="shared" si="0"/>
        <v>2032</v>
      </c>
      <c r="O3">
        <f t="shared" si="0"/>
        <v>2033</v>
      </c>
      <c r="P3">
        <f t="shared" si="0"/>
        <v>2034</v>
      </c>
      <c r="Q3">
        <f t="shared" si="0"/>
        <v>2035</v>
      </c>
      <c r="R3">
        <f t="shared" si="0"/>
        <v>2036</v>
      </c>
      <c r="S3">
        <f t="shared" si="0"/>
        <v>2037</v>
      </c>
      <c r="T3">
        <f t="shared" si="0"/>
        <v>2038</v>
      </c>
      <c r="U3">
        <f t="shared" si="0"/>
        <v>2039</v>
      </c>
      <c r="V3">
        <f t="shared" si="0"/>
        <v>2040</v>
      </c>
      <c r="W3">
        <f t="shared" si="0"/>
        <v>2041</v>
      </c>
      <c r="X3">
        <f t="shared" si="0"/>
        <v>2042</v>
      </c>
      <c r="Y3">
        <f t="shared" si="0"/>
        <v>2043</v>
      </c>
      <c r="Z3">
        <f t="shared" si="0"/>
        <v>2044</v>
      </c>
      <c r="AA3">
        <f t="shared" si="0"/>
        <v>2045</v>
      </c>
      <c r="AB3">
        <f t="shared" si="0"/>
        <v>2046</v>
      </c>
      <c r="AC3">
        <f t="shared" si="0"/>
        <v>2047</v>
      </c>
      <c r="AD3">
        <f t="shared" si="0"/>
        <v>2048</v>
      </c>
      <c r="AE3">
        <f t="shared" si="0"/>
        <v>2049</v>
      </c>
      <c r="AF3">
        <f t="shared" si="0"/>
        <v>2050</v>
      </c>
    </row>
    <row r="4" spans="1:32">
      <c r="A4" t="s">
        <v>548</v>
      </c>
      <c r="B4">
        <f>'BFPaT-pretax-coal'!B2</f>
        <v>0</v>
      </c>
      <c r="C4">
        <f>'BFPaT-pretax-coal'!C2</f>
        <v>0</v>
      </c>
      <c r="D4">
        <f>'BFPaT-pretax-coal'!D2</f>
        <v>0</v>
      </c>
      <c r="E4">
        <f>'BFPaT-pretax-coal'!E2</f>
        <v>0</v>
      </c>
      <c r="F4">
        <f>'BFPaT-pretax-coal'!F2</f>
        <v>0</v>
      </c>
      <c r="G4">
        <f>'BFPaT-pretax-coal'!G2</f>
        <v>0</v>
      </c>
      <c r="H4">
        <f>'BFPaT-pretax-coal'!H2</f>
        <v>0</v>
      </c>
      <c r="I4">
        <f>'BFPaT-pretax-coal'!I2</f>
        <v>0</v>
      </c>
      <c r="J4">
        <f>'BFPaT-pretax-coal'!J2</f>
        <v>0</v>
      </c>
      <c r="K4">
        <f>'BFPaT-pretax-coal'!K2</f>
        <v>0</v>
      </c>
      <c r="L4">
        <f>'BFPaT-pretax-coal'!L2</f>
        <v>0</v>
      </c>
      <c r="M4">
        <f>'BFPaT-pretax-coal'!M2</f>
        <v>0</v>
      </c>
      <c r="N4">
        <f>'BFPaT-pretax-coal'!N2</f>
        <v>0</v>
      </c>
      <c r="O4">
        <f>'BFPaT-pretax-coal'!O2</f>
        <v>0</v>
      </c>
      <c r="P4">
        <f>'BFPaT-pretax-coal'!P2</f>
        <v>0</v>
      </c>
      <c r="Q4">
        <f>'BFPaT-pretax-coal'!Q2</f>
        <v>0</v>
      </c>
      <c r="R4">
        <f>'BFPaT-pretax-coal'!R2</f>
        <v>0</v>
      </c>
      <c r="S4">
        <f>'BFPaT-pretax-coal'!S2</f>
        <v>0</v>
      </c>
      <c r="T4">
        <f>'BFPaT-pretax-coal'!T2</f>
        <v>0</v>
      </c>
      <c r="U4">
        <f>'BFPaT-pretax-coal'!U2</f>
        <v>0</v>
      </c>
      <c r="V4">
        <f>'BFPaT-pretax-coal'!V2</f>
        <v>0</v>
      </c>
      <c r="W4">
        <f>'BFPaT-pretax-coal'!W2</f>
        <v>0</v>
      </c>
      <c r="X4">
        <f>'BFPaT-pretax-coal'!X2</f>
        <v>0</v>
      </c>
      <c r="Y4">
        <f>'BFPaT-pretax-coal'!Y2</f>
        <v>0</v>
      </c>
      <c r="Z4">
        <f>'BFPaT-pretax-coal'!Z2</f>
        <v>0</v>
      </c>
      <c r="AA4">
        <f>'BFPaT-pretax-coal'!AA2</f>
        <v>0</v>
      </c>
      <c r="AB4">
        <f>'BFPaT-pretax-coal'!AB2</f>
        <v>0</v>
      </c>
      <c r="AC4">
        <f>'BFPaT-pretax-coal'!AC2</f>
        <v>0</v>
      </c>
      <c r="AD4">
        <f>'BFPaT-pretax-coal'!AD2</f>
        <v>0</v>
      </c>
      <c r="AE4">
        <f>'BFPaT-pretax-coal'!AE2</f>
        <v>0</v>
      </c>
      <c r="AF4">
        <f>'BFPaT-pretax-coal'!AF2</f>
        <v>0</v>
      </c>
    </row>
    <row r="5" spans="1:32">
      <c r="A5" t="s">
        <v>549</v>
      </c>
      <c r="B5">
        <f>'BFPaT-pretax-coal'!B3</f>
        <v>1.5932087369998425E-6</v>
      </c>
      <c r="C5">
        <f>'BFPaT-pretax-coal'!C3</f>
        <v>1.6429965100310878E-6</v>
      </c>
      <c r="D5">
        <f>'BFPaT-pretax-coal'!D3</f>
        <v>1.7176781695779551E-6</v>
      </c>
      <c r="E5">
        <f>'BFPaT-pretax-coal'!E3</f>
        <v>1.7010822452342069E-6</v>
      </c>
      <c r="F5">
        <f>'BFPaT-pretax-coal'!F3</f>
        <v>1.5915253052125374E-6</v>
      </c>
      <c r="G5">
        <f>'BFPaT-pretax-coal'!G3</f>
        <v>1.5504135552546248E-6</v>
      </c>
      <c r="H5">
        <f>'BFPaT-pretax-coal'!H3</f>
        <v>1.530922882927262E-6</v>
      </c>
      <c r="I5">
        <f>'BFPaT-pretax-coal'!I3</f>
        <v>1.5191319455405433E-6</v>
      </c>
      <c r="J5">
        <f>'BFPaT-pretax-coal'!J3</f>
        <v>1.5124110240483496E-6</v>
      </c>
      <c r="K5">
        <f>'BFPaT-pretax-coal'!K3</f>
        <v>1.5222165948857818E-6</v>
      </c>
      <c r="L5">
        <f>'BFPaT-pretax-coal'!L3</f>
        <v>1.5197271592245812E-6</v>
      </c>
      <c r="M5">
        <f>'BFPaT-pretax-coal'!M3</f>
        <v>1.5151707231799324E-6</v>
      </c>
      <c r="N5">
        <f>'BFPaT-pretax-coal'!N3</f>
        <v>1.5076501071375464E-6</v>
      </c>
      <c r="O5">
        <f>'BFPaT-pretax-coal'!O3</f>
        <v>1.502358966585437E-6</v>
      </c>
      <c r="P5">
        <f>'BFPaT-pretax-coal'!P3</f>
        <v>1.5000391390845343E-6</v>
      </c>
      <c r="Q5">
        <f>'BFPaT-pretax-coal'!Q3</f>
        <v>1.4805445039496876E-6</v>
      </c>
      <c r="R5">
        <f>'BFPaT-pretax-coal'!R3</f>
        <v>1.4710797345558454E-6</v>
      </c>
      <c r="S5">
        <f>'BFPaT-pretax-coal'!S3</f>
        <v>1.4693289662095885E-6</v>
      </c>
      <c r="T5">
        <f>'BFPaT-pretax-coal'!T3</f>
        <v>1.464481660095643E-6</v>
      </c>
      <c r="U5">
        <f>'BFPaT-pretax-coal'!U3</f>
        <v>1.4622188970225044E-6</v>
      </c>
      <c r="V5">
        <f>'BFPaT-pretax-coal'!V3</f>
        <v>1.4621507367337863E-6</v>
      </c>
      <c r="W5">
        <f>'BFPaT-pretax-coal'!W3</f>
        <v>1.4637437853421958E-6</v>
      </c>
      <c r="X5">
        <f>'BFPaT-pretax-coal'!X3</f>
        <v>1.4494832263316945E-6</v>
      </c>
      <c r="Y5">
        <f>'BFPaT-pretax-coal'!Y3</f>
        <v>1.445949987179312E-6</v>
      </c>
      <c r="Z5">
        <f>'BFPaT-pretax-coal'!Z3</f>
        <v>1.4402982311461943E-6</v>
      </c>
      <c r="AA5">
        <f>'BFPaT-pretax-coal'!AA3</f>
        <v>1.4359375577912356E-6</v>
      </c>
      <c r="AB5">
        <f>'BFPaT-pretax-coal'!AB3</f>
        <v>1.4331398157078106E-6</v>
      </c>
      <c r="AC5">
        <f>'BFPaT-pretax-coal'!AC3</f>
        <v>1.424817127430743E-6</v>
      </c>
      <c r="AD5">
        <f>'BFPaT-pretax-coal'!AD3</f>
        <v>1.4121702236275657E-6</v>
      </c>
      <c r="AE5">
        <f>'BFPaT-pretax-coal'!AE3</f>
        <v>1.4091632453090065E-6</v>
      </c>
      <c r="AF5">
        <f>'BFPaT-pretax-coal'!AF3</f>
        <v>1.4073823596258743E-6</v>
      </c>
    </row>
    <row r="6" spans="1:32">
      <c r="A6" t="s">
        <v>550</v>
      </c>
      <c r="B6">
        <f>'BFPaT-pretax-coal'!B4</f>
        <v>0</v>
      </c>
      <c r="C6">
        <f>'BFPaT-pretax-coal'!C4</f>
        <v>0</v>
      </c>
      <c r="D6">
        <f>'BFPaT-pretax-coal'!D4</f>
        <v>0</v>
      </c>
      <c r="E6">
        <f>'BFPaT-pretax-coal'!E4</f>
        <v>0</v>
      </c>
      <c r="F6">
        <f>'BFPaT-pretax-coal'!F4</f>
        <v>0</v>
      </c>
      <c r="G6">
        <f>'BFPaT-pretax-coal'!G4</f>
        <v>0</v>
      </c>
      <c r="H6">
        <f>'BFPaT-pretax-coal'!H4</f>
        <v>0</v>
      </c>
      <c r="I6">
        <f>'BFPaT-pretax-coal'!I4</f>
        <v>0</v>
      </c>
      <c r="J6">
        <f>'BFPaT-pretax-coal'!J4</f>
        <v>0</v>
      </c>
      <c r="K6">
        <f>'BFPaT-pretax-coal'!K4</f>
        <v>0</v>
      </c>
      <c r="L6">
        <f>'BFPaT-pretax-coal'!L4</f>
        <v>0</v>
      </c>
      <c r="M6">
        <f>'BFPaT-pretax-coal'!M4</f>
        <v>0</v>
      </c>
      <c r="N6">
        <f>'BFPaT-pretax-coal'!N4</f>
        <v>0</v>
      </c>
      <c r="O6">
        <f>'BFPaT-pretax-coal'!O4</f>
        <v>0</v>
      </c>
      <c r="P6">
        <f>'BFPaT-pretax-coal'!P4</f>
        <v>0</v>
      </c>
      <c r="Q6">
        <f>'BFPaT-pretax-coal'!Q4</f>
        <v>0</v>
      </c>
      <c r="R6">
        <f>'BFPaT-pretax-coal'!R4</f>
        <v>0</v>
      </c>
      <c r="S6">
        <f>'BFPaT-pretax-coal'!S4</f>
        <v>0</v>
      </c>
      <c r="T6">
        <f>'BFPaT-pretax-coal'!T4</f>
        <v>0</v>
      </c>
      <c r="U6">
        <f>'BFPaT-pretax-coal'!U4</f>
        <v>0</v>
      </c>
      <c r="V6">
        <f>'BFPaT-pretax-coal'!V4</f>
        <v>0</v>
      </c>
      <c r="W6">
        <f>'BFPaT-pretax-coal'!W4</f>
        <v>0</v>
      </c>
      <c r="X6">
        <f>'BFPaT-pretax-coal'!X4</f>
        <v>0</v>
      </c>
      <c r="Y6">
        <f>'BFPaT-pretax-coal'!Y4</f>
        <v>0</v>
      </c>
      <c r="Z6">
        <f>'BFPaT-pretax-coal'!Z4</f>
        <v>0</v>
      </c>
      <c r="AA6">
        <f>'BFPaT-pretax-coal'!AA4</f>
        <v>0</v>
      </c>
      <c r="AB6">
        <f>'BFPaT-pretax-coal'!AB4</f>
        <v>0</v>
      </c>
      <c r="AC6">
        <f>'BFPaT-pretax-coal'!AC4</f>
        <v>0</v>
      </c>
      <c r="AD6">
        <f>'BFPaT-pretax-coal'!AD4</f>
        <v>0</v>
      </c>
      <c r="AE6">
        <f>'BFPaT-pretax-coal'!AE4</f>
        <v>0</v>
      </c>
      <c r="AF6">
        <f>'BFPaT-pretax-coal'!AF4</f>
        <v>0</v>
      </c>
    </row>
    <row r="7" spans="1:32">
      <c r="A7" t="s">
        <v>551</v>
      </c>
      <c r="B7">
        <f>'BFPaT-pretax-coal'!B5</f>
        <v>0</v>
      </c>
      <c r="C7">
        <f>'BFPaT-pretax-coal'!C5</f>
        <v>0</v>
      </c>
      <c r="D7">
        <f>'BFPaT-pretax-coal'!D5</f>
        <v>0</v>
      </c>
      <c r="E7">
        <f>'BFPaT-pretax-coal'!E5</f>
        <v>0</v>
      </c>
      <c r="F7">
        <f>'BFPaT-pretax-coal'!F5</f>
        <v>0</v>
      </c>
      <c r="G7">
        <f>'BFPaT-pretax-coal'!G5</f>
        <v>0</v>
      </c>
      <c r="H7">
        <f>'BFPaT-pretax-coal'!H5</f>
        <v>0</v>
      </c>
      <c r="I7">
        <f>'BFPaT-pretax-coal'!I5</f>
        <v>0</v>
      </c>
      <c r="J7">
        <f>'BFPaT-pretax-coal'!J5</f>
        <v>0</v>
      </c>
      <c r="K7">
        <f>'BFPaT-pretax-coal'!K5</f>
        <v>0</v>
      </c>
      <c r="L7">
        <f>'BFPaT-pretax-coal'!L5</f>
        <v>0</v>
      </c>
      <c r="M7">
        <f>'BFPaT-pretax-coal'!M5</f>
        <v>0</v>
      </c>
      <c r="N7">
        <f>'BFPaT-pretax-coal'!N5</f>
        <v>0</v>
      </c>
      <c r="O7">
        <f>'BFPaT-pretax-coal'!O5</f>
        <v>0</v>
      </c>
      <c r="P7">
        <f>'BFPaT-pretax-coal'!P5</f>
        <v>0</v>
      </c>
      <c r="Q7">
        <f>'BFPaT-pretax-coal'!Q5</f>
        <v>0</v>
      </c>
      <c r="R7">
        <f>'BFPaT-pretax-coal'!R5</f>
        <v>0</v>
      </c>
      <c r="S7">
        <f>'BFPaT-pretax-coal'!S5</f>
        <v>0</v>
      </c>
      <c r="T7">
        <f>'BFPaT-pretax-coal'!T5</f>
        <v>0</v>
      </c>
      <c r="U7">
        <f>'BFPaT-pretax-coal'!U5</f>
        <v>0</v>
      </c>
      <c r="V7">
        <f>'BFPaT-pretax-coal'!V5</f>
        <v>0</v>
      </c>
      <c r="W7">
        <f>'BFPaT-pretax-coal'!W5</f>
        <v>0</v>
      </c>
      <c r="X7">
        <f>'BFPaT-pretax-coal'!X5</f>
        <v>0</v>
      </c>
      <c r="Y7">
        <f>'BFPaT-pretax-coal'!Y5</f>
        <v>0</v>
      </c>
      <c r="Z7">
        <f>'BFPaT-pretax-coal'!Z5</f>
        <v>0</v>
      </c>
      <c r="AA7">
        <f>'BFPaT-pretax-coal'!AA5</f>
        <v>0</v>
      </c>
      <c r="AB7">
        <f>'BFPaT-pretax-coal'!AB5</f>
        <v>0</v>
      </c>
      <c r="AC7">
        <f>'BFPaT-pretax-coal'!AC5</f>
        <v>0</v>
      </c>
      <c r="AD7">
        <f>'BFPaT-pretax-coal'!AD5</f>
        <v>0</v>
      </c>
      <c r="AE7">
        <f>'BFPaT-pretax-coal'!AE5</f>
        <v>0</v>
      </c>
      <c r="AF7">
        <f>'BFPaT-pretax-coal'!AF5</f>
        <v>0</v>
      </c>
    </row>
    <row r="8" spans="1:32">
      <c r="A8" t="s">
        <v>552</v>
      </c>
      <c r="B8">
        <f>'BFPaT-pretax-coal'!B6</f>
        <v>2.3374326187659497E-6</v>
      </c>
      <c r="C8">
        <f>'BFPaT-pretax-coal'!C6</f>
        <v>2.4104773881023861E-6</v>
      </c>
      <c r="D8">
        <f>'BFPaT-pretax-coal'!D6</f>
        <v>2.5200445421070396E-6</v>
      </c>
      <c r="E8">
        <f>'BFPaT-pretax-coal'!E6</f>
        <v>2.4956962856615612E-6</v>
      </c>
      <c r="F8">
        <f>'BFPaT-pretax-coal'!F6</f>
        <v>2.3349628178668385E-6</v>
      </c>
      <c r="G8">
        <f>'BFPaT-pretax-coal'!G6</f>
        <v>2.2985512787913041E-6</v>
      </c>
      <c r="H8">
        <f>'BFPaT-pretax-coal'!H6</f>
        <v>2.273507875577642E-6</v>
      </c>
      <c r="I8">
        <f>'BFPaT-pretax-coal'!I6</f>
        <v>2.2569882096431894E-6</v>
      </c>
      <c r="J8">
        <f>'BFPaT-pretax-coal'!J6</f>
        <v>2.2539167491585919E-6</v>
      </c>
      <c r="K8">
        <f>'BFPaT-pretax-coal'!K6</f>
        <v>2.2566539682980915E-6</v>
      </c>
      <c r="L8">
        <f>'BFPaT-pretax-coal'!L6</f>
        <v>2.2659127553175526E-6</v>
      </c>
      <c r="M8">
        <f>'BFPaT-pretax-coal'!M6</f>
        <v>2.2737726778591337E-6</v>
      </c>
      <c r="N8">
        <f>'BFPaT-pretax-coal'!N6</f>
        <v>2.2874066473843861E-6</v>
      </c>
      <c r="O8">
        <f>'BFPaT-pretax-coal'!O6</f>
        <v>2.2961906428377413E-6</v>
      </c>
      <c r="P8">
        <f>'BFPaT-pretax-coal'!P6</f>
        <v>2.3028949870362637E-6</v>
      </c>
      <c r="Q8">
        <f>'BFPaT-pretax-coal'!Q6</f>
        <v>2.3066942131440362E-6</v>
      </c>
      <c r="R8">
        <f>'BFPaT-pretax-coal'!R6</f>
        <v>2.3130975562037347E-6</v>
      </c>
      <c r="S8">
        <f>'BFPaT-pretax-coal'!S6</f>
        <v>2.320142534500574E-6</v>
      </c>
      <c r="T8">
        <f>'BFPaT-pretax-coal'!T6</f>
        <v>2.3268653249345544E-6</v>
      </c>
      <c r="U8">
        <f>'BFPaT-pretax-coal'!U6</f>
        <v>2.3339285559432171E-6</v>
      </c>
      <c r="V8">
        <f>'BFPaT-pretax-coal'!V6</f>
        <v>2.34352522341589E-6</v>
      </c>
      <c r="W8">
        <f>'BFPaT-pretax-coal'!W6</f>
        <v>2.3513980091166944E-6</v>
      </c>
      <c r="X8">
        <f>'BFPaT-pretax-coal'!X6</f>
        <v>2.3589740060142502E-6</v>
      </c>
      <c r="Y8">
        <f>'BFPaT-pretax-coal'!Y6</f>
        <v>2.3686743336092384E-6</v>
      </c>
      <c r="Z8">
        <f>'BFPaT-pretax-coal'!Z6</f>
        <v>2.3803711772389968E-6</v>
      </c>
      <c r="AA8">
        <f>'BFPaT-pretax-coal'!AA6</f>
        <v>2.3912644566623066E-6</v>
      </c>
      <c r="AB8">
        <f>'BFPaT-pretax-coal'!AB6</f>
        <v>2.4038595736336833E-6</v>
      </c>
      <c r="AC8">
        <f>'BFPaT-pretax-coal'!AC6</f>
        <v>2.4137114045855773E-6</v>
      </c>
      <c r="AD8">
        <f>'BFPaT-pretax-coal'!AD6</f>
        <v>2.4186774206136145E-6</v>
      </c>
      <c r="AE8">
        <f>'BFPaT-pretax-coal'!AE6</f>
        <v>2.4261675142894263E-6</v>
      </c>
      <c r="AF8">
        <f>'BFPaT-pretax-coal'!AF6</f>
        <v>2.4354957688840963E-6</v>
      </c>
    </row>
    <row r="9" spans="1:32">
      <c r="A9" t="s">
        <v>553</v>
      </c>
      <c r="B9">
        <f>'BFPaT-pretax-coal'!B7</f>
        <v>1.5932087369998425E-6</v>
      </c>
      <c r="C9">
        <f>'BFPaT-pretax-coal'!C7</f>
        <v>1.6429965100310878E-6</v>
      </c>
      <c r="D9">
        <f>'BFPaT-pretax-coal'!D7</f>
        <v>1.7176781695779551E-6</v>
      </c>
      <c r="E9">
        <f>'BFPaT-pretax-coal'!E7</f>
        <v>1.7010822452342069E-6</v>
      </c>
      <c r="F9">
        <f>'BFPaT-pretax-coal'!F7</f>
        <v>1.5915253052125374E-6</v>
      </c>
      <c r="G9">
        <f>'BFPaT-pretax-coal'!G7</f>
        <v>1.5504135552546248E-6</v>
      </c>
      <c r="H9">
        <f>'BFPaT-pretax-coal'!H7</f>
        <v>1.530922882927262E-6</v>
      </c>
      <c r="I9">
        <f>'BFPaT-pretax-coal'!I7</f>
        <v>1.5191319455405433E-6</v>
      </c>
      <c r="J9">
        <f>'BFPaT-pretax-coal'!J7</f>
        <v>1.5124110240483496E-6</v>
      </c>
      <c r="K9">
        <f>'BFPaT-pretax-coal'!K7</f>
        <v>1.5222165948857818E-6</v>
      </c>
      <c r="L9">
        <f>'BFPaT-pretax-coal'!L7</f>
        <v>1.5197271592245812E-6</v>
      </c>
      <c r="M9">
        <f>'BFPaT-pretax-coal'!M7</f>
        <v>1.5151707231799324E-6</v>
      </c>
      <c r="N9">
        <f>'BFPaT-pretax-coal'!N7</f>
        <v>1.5076501071375464E-6</v>
      </c>
      <c r="O9">
        <f>'BFPaT-pretax-coal'!O7</f>
        <v>1.502358966585437E-6</v>
      </c>
      <c r="P9">
        <f>'BFPaT-pretax-coal'!P7</f>
        <v>1.5000391390845343E-6</v>
      </c>
      <c r="Q9">
        <f>'BFPaT-pretax-coal'!Q7</f>
        <v>1.4805445039496876E-6</v>
      </c>
      <c r="R9">
        <f>'BFPaT-pretax-coal'!R7</f>
        <v>1.4710797345558454E-6</v>
      </c>
      <c r="S9">
        <f>'BFPaT-pretax-coal'!S7</f>
        <v>1.4693289662095885E-6</v>
      </c>
      <c r="T9">
        <f>'BFPaT-pretax-coal'!T7</f>
        <v>1.464481660095643E-6</v>
      </c>
      <c r="U9">
        <f>'BFPaT-pretax-coal'!U7</f>
        <v>1.4622188970225044E-6</v>
      </c>
      <c r="V9">
        <f>'BFPaT-pretax-coal'!V7</f>
        <v>1.4621507367337863E-6</v>
      </c>
      <c r="W9">
        <f>'BFPaT-pretax-coal'!W7</f>
        <v>1.4637437853421958E-6</v>
      </c>
      <c r="X9">
        <f>'BFPaT-pretax-coal'!X7</f>
        <v>1.4494832263316945E-6</v>
      </c>
      <c r="Y9">
        <f>'BFPaT-pretax-coal'!Y7</f>
        <v>1.445949987179312E-6</v>
      </c>
      <c r="Z9">
        <f>'BFPaT-pretax-coal'!Z7</f>
        <v>1.4402982311461943E-6</v>
      </c>
      <c r="AA9">
        <f>'BFPaT-pretax-coal'!AA7</f>
        <v>1.4359375577912356E-6</v>
      </c>
      <c r="AB9">
        <f>'BFPaT-pretax-coal'!AB7</f>
        <v>1.4331398157078106E-6</v>
      </c>
      <c r="AC9">
        <f>'BFPaT-pretax-coal'!AC7</f>
        <v>1.424817127430743E-6</v>
      </c>
      <c r="AD9">
        <f>'BFPaT-pretax-coal'!AD7</f>
        <v>1.4121702236275657E-6</v>
      </c>
      <c r="AE9">
        <f>'BFPaT-pretax-coal'!AE7</f>
        <v>1.4091632453090065E-6</v>
      </c>
      <c r="AF9">
        <f>'BFPaT-pretax-coal'!AF7</f>
        <v>1.4073823596258743E-6</v>
      </c>
    </row>
    <row r="10" spans="1:32">
      <c r="A10" t="s">
        <v>554</v>
      </c>
      <c r="B10">
        <f>'BFPaT-pretax-coal'!B8</f>
        <v>0</v>
      </c>
      <c r="C10">
        <f>'BFPaT-pretax-coal'!C8</f>
        <v>0</v>
      </c>
      <c r="D10">
        <f>'BFPaT-pretax-coal'!D8</f>
        <v>0</v>
      </c>
      <c r="E10">
        <f>'BFPaT-pretax-coal'!E8</f>
        <v>0</v>
      </c>
      <c r="F10">
        <f>'BFPaT-pretax-coal'!F8</f>
        <v>0</v>
      </c>
      <c r="G10">
        <f>'BFPaT-pretax-coal'!G8</f>
        <v>0</v>
      </c>
      <c r="H10">
        <f>'BFPaT-pretax-coal'!H8</f>
        <v>0</v>
      </c>
      <c r="I10">
        <f>'BFPaT-pretax-coal'!I8</f>
        <v>0</v>
      </c>
      <c r="J10">
        <f>'BFPaT-pretax-coal'!J8</f>
        <v>0</v>
      </c>
      <c r="K10">
        <f>'BFPaT-pretax-coal'!K8</f>
        <v>0</v>
      </c>
      <c r="L10">
        <f>'BFPaT-pretax-coal'!L8</f>
        <v>0</v>
      </c>
      <c r="M10">
        <f>'BFPaT-pretax-coal'!M8</f>
        <v>0</v>
      </c>
      <c r="N10">
        <f>'BFPaT-pretax-coal'!N8</f>
        <v>0</v>
      </c>
      <c r="O10">
        <f>'BFPaT-pretax-coal'!O8</f>
        <v>0</v>
      </c>
      <c r="P10">
        <f>'BFPaT-pretax-coal'!P8</f>
        <v>0</v>
      </c>
      <c r="Q10">
        <f>'BFPaT-pretax-coal'!Q8</f>
        <v>0</v>
      </c>
      <c r="R10">
        <f>'BFPaT-pretax-coal'!R8</f>
        <v>0</v>
      </c>
      <c r="S10">
        <f>'BFPaT-pretax-coal'!S8</f>
        <v>0</v>
      </c>
      <c r="T10">
        <f>'BFPaT-pretax-coal'!T8</f>
        <v>0</v>
      </c>
      <c r="U10">
        <f>'BFPaT-pretax-coal'!U8</f>
        <v>0</v>
      </c>
      <c r="V10">
        <f>'BFPaT-pretax-coal'!V8</f>
        <v>0</v>
      </c>
      <c r="W10">
        <f>'BFPaT-pretax-coal'!W8</f>
        <v>0</v>
      </c>
      <c r="X10">
        <f>'BFPaT-pretax-coal'!X8</f>
        <v>0</v>
      </c>
      <c r="Y10">
        <f>'BFPaT-pretax-coal'!Y8</f>
        <v>0</v>
      </c>
      <c r="Z10">
        <f>'BFPaT-pretax-coal'!Z8</f>
        <v>0</v>
      </c>
      <c r="AA10">
        <f>'BFPaT-pretax-coal'!AA8</f>
        <v>0</v>
      </c>
      <c r="AB10">
        <f>'BFPaT-pretax-coal'!AB8</f>
        <v>0</v>
      </c>
      <c r="AC10">
        <f>'BFPaT-pretax-coal'!AC8</f>
        <v>0</v>
      </c>
      <c r="AD10">
        <f>'BFPaT-pretax-coal'!AD8</f>
        <v>0</v>
      </c>
      <c r="AE10">
        <f>'BFPaT-pretax-coal'!AE8</f>
        <v>0</v>
      </c>
      <c r="AF10">
        <f>'BFPaT-pretax-coal'!AF8</f>
        <v>0</v>
      </c>
    </row>
    <row r="11" spans="1:32">
      <c r="A11" t="s">
        <v>555</v>
      </c>
      <c r="B11">
        <f>'BFPaT-pretax-coal'!B9</f>
        <v>2.3374326187659497E-6</v>
      </c>
      <c r="C11">
        <f>'BFPaT-pretax-coal'!C9</f>
        <v>2.4104773881023861E-6</v>
      </c>
      <c r="D11">
        <f>'BFPaT-pretax-coal'!D9</f>
        <v>2.5200445421070396E-6</v>
      </c>
      <c r="E11">
        <f>'BFPaT-pretax-coal'!E9</f>
        <v>2.4956962856615612E-6</v>
      </c>
      <c r="F11">
        <f>'BFPaT-pretax-coal'!F9</f>
        <v>2.3349628178668385E-6</v>
      </c>
      <c r="G11">
        <f>'BFPaT-pretax-coal'!G9</f>
        <v>2.2985512787913041E-6</v>
      </c>
      <c r="H11">
        <f>'BFPaT-pretax-coal'!H9</f>
        <v>2.273507875577642E-6</v>
      </c>
      <c r="I11">
        <f>'BFPaT-pretax-coal'!I9</f>
        <v>2.2569882096431894E-6</v>
      </c>
      <c r="J11">
        <f>'BFPaT-pretax-coal'!J9</f>
        <v>2.2539167491585919E-6</v>
      </c>
      <c r="K11">
        <f>'BFPaT-pretax-coal'!K9</f>
        <v>2.2566539682980915E-6</v>
      </c>
      <c r="L11">
        <f>'BFPaT-pretax-coal'!L9</f>
        <v>2.2659127553175526E-6</v>
      </c>
      <c r="M11">
        <f>'BFPaT-pretax-coal'!M9</f>
        <v>2.2737726778591337E-6</v>
      </c>
      <c r="N11">
        <f>'BFPaT-pretax-coal'!N9</f>
        <v>2.2874066473843861E-6</v>
      </c>
      <c r="O11">
        <f>'BFPaT-pretax-coal'!O9</f>
        <v>2.2961906428377413E-6</v>
      </c>
      <c r="P11">
        <f>'BFPaT-pretax-coal'!P9</f>
        <v>2.3028949870362637E-6</v>
      </c>
      <c r="Q11">
        <f>'BFPaT-pretax-coal'!Q9</f>
        <v>2.3066942131440362E-6</v>
      </c>
      <c r="R11">
        <f>'BFPaT-pretax-coal'!R9</f>
        <v>2.3130975562037347E-6</v>
      </c>
      <c r="S11">
        <f>'BFPaT-pretax-coal'!S9</f>
        <v>2.320142534500574E-6</v>
      </c>
      <c r="T11">
        <f>'BFPaT-pretax-coal'!T9</f>
        <v>2.3268653249345544E-6</v>
      </c>
      <c r="U11">
        <f>'BFPaT-pretax-coal'!U9</f>
        <v>2.3339285559432171E-6</v>
      </c>
      <c r="V11">
        <f>'BFPaT-pretax-coal'!V9</f>
        <v>2.34352522341589E-6</v>
      </c>
      <c r="W11">
        <f>'BFPaT-pretax-coal'!W9</f>
        <v>2.3513980091166944E-6</v>
      </c>
      <c r="X11">
        <f>'BFPaT-pretax-coal'!X9</f>
        <v>2.3589740060142502E-6</v>
      </c>
      <c r="Y11">
        <f>'BFPaT-pretax-coal'!Y9</f>
        <v>2.3686743336092384E-6</v>
      </c>
      <c r="Z11">
        <f>'BFPaT-pretax-coal'!Z9</f>
        <v>2.3803711772389968E-6</v>
      </c>
      <c r="AA11">
        <f>'BFPaT-pretax-coal'!AA9</f>
        <v>2.3912644566623066E-6</v>
      </c>
      <c r="AB11">
        <f>'BFPaT-pretax-coal'!AB9</f>
        <v>2.4038595736336833E-6</v>
      </c>
      <c r="AC11">
        <f>'BFPaT-pretax-coal'!AC9</f>
        <v>2.4137114045855773E-6</v>
      </c>
      <c r="AD11">
        <f>'BFPaT-pretax-coal'!AD9</f>
        <v>2.4186774206136145E-6</v>
      </c>
      <c r="AE11">
        <f>'BFPaT-pretax-coal'!AE9</f>
        <v>2.4261675142894263E-6</v>
      </c>
      <c r="AF11">
        <f>'BFPaT-pretax-coal'!AF9</f>
        <v>2.4354957688840963E-6</v>
      </c>
    </row>
    <row r="12" spans="1:32" s="18" customFormat="1">
      <c r="A12" s="16" t="s">
        <v>564</v>
      </c>
    </row>
    <row r="13" spans="1:32">
      <c r="A13" t="s">
        <v>727</v>
      </c>
      <c r="B13">
        <f t="shared" ref="B13:AF13" si="1">B$1</f>
        <v>2020</v>
      </c>
      <c r="C13">
        <f t="shared" si="1"/>
        <v>2021</v>
      </c>
      <c r="D13">
        <f t="shared" si="1"/>
        <v>2022</v>
      </c>
      <c r="E13">
        <f t="shared" si="1"/>
        <v>2023</v>
      </c>
      <c r="F13">
        <f t="shared" si="1"/>
        <v>2024</v>
      </c>
      <c r="G13">
        <f t="shared" si="1"/>
        <v>2025</v>
      </c>
      <c r="H13">
        <f t="shared" si="1"/>
        <v>2026</v>
      </c>
      <c r="I13">
        <f t="shared" si="1"/>
        <v>2027</v>
      </c>
      <c r="J13">
        <f t="shared" si="1"/>
        <v>2028</v>
      </c>
      <c r="K13">
        <f t="shared" si="1"/>
        <v>2029</v>
      </c>
      <c r="L13">
        <f t="shared" si="1"/>
        <v>2030</v>
      </c>
      <c r="M13">
        <f t="shared" si="1"/>
        <v>2031</v>
      </c>
      <c r="N13">
        <f t="shared" si="1"/>
        <v>2032</v>
      </c>
      <c r="O13">
        <f t="shared" si="1"/>
        <v>2033</v>
      </c>
      <c r="P13">
        <f t="shared" si="1"/>
        <v>2034</v>
      </c>
      <c r="Q13">
        <f t="shared" si="1"/>
        <v>2035</v>
      </c>
      <c r="R13">
        <f t="shared" si="1"/>
        <v>2036</v>
      </c>
      <c r="S13">
        <f t="shared" si="1"/>
        <v>2037</v>
      </c>
      <c r="T13">
        <f t="shared" si="1"/>
        <v>2038</v>
      </c>
      <c r="U13">
        <f t="shared" si="1"/>
        <v>2039</v>
      </c>
      <c r="V13">
        <f t="shared" si="1"/>
        <v>2040</v>
      </c>
      <c r="W13">
        <f t="shared" si="1"/>
        <v>2041</v>
      </c>
      <c r="X13">
        <f t="shared" si="1"/>
        <v>2042</v>
      </c>
      <c r="Y13">
        <f t="shared" si="1"/>
        <v>2043</v>
      </c>
      <c r="Z13">
        <f t="shared" si="1"/>
        <v>2044</v>
      </c>
      <c r="AA13">
        <f t="shared" si="1"/>
        <v>2045</v>
      </c>
      <c r="AB13">
        <f t="shared" si="1"/>
        <v>2046</v>
      </c>
      <c r="AC13">
        <f t="shared" si="1"/>
        <v>2047</v>
      </c>
      <c r="AD13">
        <f t="shared" si="1"/>
        <v>2048</v>
      </c>
      <c r="AE13">
        <f t="shared" si="1"/>
        <v>2049</v>
      </c>
      <c r="AF13">
        <f t="shared" si="1"/>
        <v>2050</v>
      </c>
    </row>
    <row r="14" spans="1:32">
      <c r="A14" t="s">
        <v>548</v>
      </c>
      <c r="B14">
        <f>'BFPaT-pretax-natgas'!B2</f>
        <v>1.0759342434698278E-5</v>
      </c>
      <c r="C14">
        <f>'BFPaT-pretax-natgas'!C2</f>
        <v>1.1803273900137211E-5</v>
      </c>
      <c r="D14">
        <f>'BFPaT-pretax-natgas'!D2</f>
        <v>2.1802140229947455E-5</v>
      </c>
      <c r="E14">
        <f>'BFPaT-pretax-natgas'!E2</f>
        <v>1.8774609053496225E-5</v>
      </c>
      <c r="F14">
        <f>'BFPaT-pretax-natgas'!F2</f>
        <v>1.4183929771810905E-5</v>
      </c>
      <c r="G14">
        <f>'BFPaT-pretax-natgas'!G2</f>
        <v>1.3188592065313209E-5</v>
      </c>
      <c r="H14">
        <f>'BFPaT-pretax-natgas'!H2</f>
        <v>1.2421943615551607E-5</v>
      </c>
      <c r="I14">
        <f>'BFPaT-pretax-natgas'!I2</f>
        <v>1.1655295165790006E-5</v>
      </c>
      <c r="J14">
        <f>'BFPaT-pretax-natgas'!J2</f>
        <v>1.0888646716028404E-5</v>
      </c>
      <c r="K14">
        <f>'BFPaT-pretax-natgas'!K2</f>
        <v>1.0121998266266803E-5</v>
      </c>
      <c r="L14">
        <f>'BFPaT-pretax-natgas'!L2</f>
        <v>9.3553498165052046E-6</v>
      </c>
      <c r="M14">
        <f>'BFPaT-pretax-natgas'!M2</f>
        <v>9.2279598063279302E-6</v>
      </c>
      <c r="N14">
        <f>'BFPaT-pretax-natgas'!N2</f>
        <v>9.7387130647721582E-6</v>
      </c>
      <c r="O14">
        <f>'BFPaT-pretax-natgas'!O2</f>
        <v>9.6694590548877272E-6</v>
      </c>
      <c r="P14">
        <f>'BFPaT-pretax-natgas'!P2</f>
        <v>9.5578233093139146E-6</v>
      </c>
      <c r="Q14">
        <f>'BFPaT-pretax-natgas'!Q2</f>
        <v>9.4750861759287569E-6</v>
      </c>
      <c r="R14">
        <f>'BFPaT-pretax-natgas'!R2</f>
        <v>9.3321835455073517E-6</v>
      </c>
      <c r="S14">
        <f>'BFPaT-pretax-natgas'!S2</f>
        <v>9.2409501648606094E-6</v>
      </c>
      <c r="T14">
        <f>'BFPaT-pretax-natgas'!T2</f>
        <v>9.1745335019796989E-6</v>
      </c>
      <c r="U14">
        <f>'BFPaT-pretax-natgas'!U2</f>
        <v>9.1107006964312489E-6</v>
      </c>
      <c r="V14">
        <f>'BFPaT-pretax-natgas'!V2</f>
        <v>9.0937769047161199E-6</v>
      </c>
      <c r="W14">
        <f>'BFPaT-pretax-natgas'!W2</f>
        <v>9.0842248453354958E-6</v>
      </c>
      <c r="X14">
        <f>'BFPaT-pretax-natgas'!X2</f>
        <v>9.0341310220211815E-6</v>
      </c>
      <c r="Y14">
        <f>'BFPaT-pretax-natgas'!Y2</f>
        <v>8.9563483876897656E-6</v>
      </c>
      <c r="Z14">
        <f>'BFPaT-pretax-natgas'!Z2</f>
        <v>8.900098161024642E-6</v>
      </c>
      <c r="AA14">
        <f>'BFPaT-pretax-natgas'!AA2</f>
        <v>8.8192689125157731E-6</v>
      </c>
      <c r="AB14">
        <f>'BFPaT-pretax-natgas'!AB2</f>
        <v>8.7760343143816943E-6</v>
      </c>
      <c r="AC14">
        <f>'BFPaT-pretax-natgas'!AC2</f>
        <v>8.7376934093677948E-6</v>
      </c>
      <c r="AD14">
        <f>'BFPaT-pretax-natgas'!AD2</f>
        <v>8.70117273392337E-6</v>
      </c>
      <c r="AE14">
        <f>'BFPaT-pretax-natgas'!AE2</f>
        <v>8.6817677442441271E-6</v>
      </c>
      <c r="AF14">
        <f>'BFPaT-pretax-natgas'!AF2</f>
        <v>8.6489933460567884E-6</v>
      </c>
    </row>
    <row r="15" spans="1:32">
      <c r="A15" t="s">
        <v>549</v>
      </c>
      <c r="B15">
        <f>'BFPaT-pretax-natgas'!B3</f>
        <v>2.0235855162517513E-6</v>
      </c>
      <c r="C15">
        <f>'BFPaT-pretax-natgas'!C3</f>
        <v>3.711762470007917E-6</v>
      </c>
      <c r="D15">
        <f>'BFPaT-pretax-natgas'!D3</f>
        <v>6.8560948899464271E-6</v>
      </c>
      <c r="E15">
        <f>'BFPaT-pretax-natgas'!E3</f>
        <v>5.9040305141972571E-6</v>
      </c>
      <c r="F15">
        <f>'BFPaT-pretax-natgas'!F3</f>
        <v>4.4604046851461831E-6</v>
      </c>
      <c r="G15">
        <f>'BFPaT-pretax-natgas'!G3</f>
        <v>4.1474019390251296E-6</v>
      </c>
      <c r="H15">
        <f>'BFPaT-pretax-natgas'!H3</f>
        <v>3.8928252275046872E-6</v>
      </c>
      <c r="I15">
        <f>'BFPaT-pretax-natgas'!I3</f>
        <v>3.6382485159842447E-6</v>
      </c>
      <c r="J15">
        <f>'BFPaT-pretax-natgas'!J3</f>
        <v>3.3836718044638023E-6</v>
      </c>
      <c r="K15">
        <f>'BFPaT-pretax-natgas'!K3</f>
        <v>3.1290950929433599E-6</v>
      </c>
      <c r="L15">
        <f>'BFPaT-pretax-natgas'!L3</f>
        <v>2.8745183814229166E-6</v>
      </c>
      <c r="M15">
        <f>'BFPaT-pretax-natgas'!M3</f>
        <v>2.9081527492419969E-6</v>
      </c>
      <c r="N15">
        <f>'BFPaT-pretax-natgas'!N3</f>
        <v>2.9217819649207506E-6</v>
      </c>
      <c r="O15">
        <f>'BFPaT-pretax-natgas'!O3</f>
        <v>2.9945556117644601E-6</v>
      </c>
      <c r="P15">
        <f>'BFPaT-pretax-natgas'!P3</f>
        <v>2.981701869160423E-6</v>
      </c>
      <c r="Q15">
        <f>'BFPaT-pretax-natgas'!Q3</f>
        <v>2.9009689625203079E-6</v>
      </c>
      <c r="R15">
        <f>'BFPaT-pretax-natgas'!R3</f>
        <v>2.8641608408445209E-6</v>
      </c>
      <c r="S15">
        <f>'BFPaT-pretax-natgas'!S3</f>
        <v>2.8599581242420332E-6</v>
      </c>
      <c r="T15">
        <f>'BFPaT-pretax-natgas'!T3</f>
        <v>2.8776542302820821E-6</v>
      </c>
      <c r="U15">
        <f>'BFPaT-pretax-natgas'!U3</f>
        <v>2.8971824112033356E-6</v>
      </c>
      <c r="V15">
        <f>'BFPaT-pretax-natgas'!V3</f>
        <v>2.9248064678496361E-6</v>
      </c>
      <c r="W15">
        <f>'BFPaT-pretax-natgas'!W3</f>
        <v>2.9649289077480158E-6</v>
      </c>
      <c r="X15">
        <f>'BFPaT-pretax-natgas'!X3</f>
        <v>2.9641834427963531E-6</v>
      </c>
      <c r="Y15">
        <f>'BFPaT-pretax-natgas'!Y3</f>
        <v>2.9044712263557139E-6</v>
      </c>
      <c r="Z15">
        <f>'BFPaT-pretax-natgas'!Z3</f>
        <v>2.8754115179275042E-6</v>
      </c>
      <c r="AA15">
        <f>'BFPaT-pretax-natgas'!AA3</f>
        <v>2.8199328158998552E-6</v>
      </c>
      <c r="AB15">
        <f>'BFPaT-pretax-natgas'!AB3</f>
        <v>2.8000445375019517E-6</v>
      </c>
      <c r="AC15">
        <f>'BFPaT-pretax-natgas'!AC3</f>
        <v>2.7879157279759077E-6</v>
      </c>
      <c r="AD15">
        <f>'BFPaT-pretax-natgas'!AD3</f>
        <v>2.7909599730910133E-6</v>
      </c>
      <c r="AE15">
        <f>'BFPaT-pretax-natgas'!AE3</f>
        <v>2.7954856718600577E-6</v>
      </c>
      <c r="AF15">
        <f>'BFPaT-pretax-natgas'!AF3</f>
        <v>2.8158517111644826E-6</v>
      </c>
    </row>
    <row r="16" spans="1:32">
      <c r="A16" t="s">
        <v>550</v>
      </c>
      <c r="B16">
        <f>'BFPaT-pretax-natgas'!B4</f>
        <v>8.3850404254816371E-6</v>
      </c>
      <c r="C16">
        <f>'BFPaT-pretax-natgas'!C4</f>
        <v>1.1803273900137211E-5</v>
      </c>
      <c r="D16">
        <f>'BFPaT-pretax-natgas'!D4</f>
        <v>2.1802140229947455E-5</v>
      </c>
      <c r="E16">
        <f>'BFPaT-pretax-natgas'!E4</f>
        <v>1.8774609053496225E-5</v>
      </c>
      <c r="F16">
        <f>'BFPaT-pretax-natgas'!F4</f>
        <v>1.4183929771810905E-5</v>
      </c>
      <c r="G16">
        <f>'BFPaT-pretax-natgas'!G4</f>
        <v>1.3188592065313209E-5</v>
      </c>
      <c r="H16">
        <f>'BFPaT-pretax-natgas'!H4</f>
        <v>1.2260486172958335E-5</v>
      </c>
      <c r="I16">
        <f>'BFPaT-pretax-natgas'!I4</f>
        <v>1.1332380280603461E-5</v>
      </c>
      <c r="J16">
        <f>'BFPaT-pretax-natgas'!J4</f>
        <v>1.0404274388248587E-5</v>
      </c>
      <c r="K16">
        <f>'BFPaT-pretax-natgas'!K4</f>
        <v>9.4761684958937127E-6</v>
      </c>
      <c r="L16">
        <f>'BFPaT-pretax-natgas'!L4</f>
        <v>8.5480626035388387E-6</v>
      </c>
      <c r="M16">
        <f>'BFPaT-pretax-natgas'!M4</f>
        <v>8.6207959763226606E-6</v>
      </c>
      <c r="N16">
        <f>'BFPaT-pretax-natgas'!N4</f>
        <v>8.883686876463784E-6</v>
      </c>
      <c r="O16">
        <f>'BFPaT-pretax-natgas'!O4</f>
        <v>8.9937487749521473E-6</v>
      </c>
      <c r="P16">
        <f>'BFPaT-pretax-natgas'!P4</f>
        <v>9.035678019733371E-6</v>
      </c>
      <c r="Q16">
        <f>'BFPaT-pretax-natgas'!Q4</f>
        <v>9.0358256912862947E-6</v>
      </c>
      <c r="R16">
        <f>'BFPaT-pretax-natgas'!R4</f>
        <v>9.0111526966361435E-6</v>
      </c>
      <c r="S16">
        <f>'BFPaT-pretax-natgas'!S4</f>
        <v>9.0412784831202246E-6</v>
      </c>
      <c r="T16">
        <f>'BFPaT-pretax-natgas'!T4</f>
        <v>9.067355542054336E-6</v>
      </c>
      <c r="U16">
        <f>'BFPaT-pretax-natgas'!U4</f>
        <v>9.0979519822579008E-6</v>
      </c>
      <c r="V16">
        <f>'BFPaT-pretax-natgas'!V4</f>
        <v>9.120823699837351E-6</v>
      </c>
      <c r="W16">
        <f>'BFPaT-pretax-natgas'!W4</f>
        <v>9.1844867225843153E-6</v>
      </c>
      <c r="X16">
        <f>'BFPaT-pretax-natgas'!X4</f>
        <v>9.1811652971746811E-6</v>
      </c>
      <c r="Y16">
        <f>'BFPaT-pretax-natgas'!Y4</f>
        <v>9.1538176311354588E-6</v>
      </c>
      <c r="Z16">
        <f>'BFPaT-pretax-natgas'!Z4</f>
        <v>9.1424627153092345E-6</v>
      </c>
      <c r="AA16">
        <f>'BFPaT-pretax-natgas'!AA4</f>
        <v>9.1195917874172322E-6</v>
      </c>
      <c r="AB16">
        <f>'BFPaT-pretax-natgas'!AB4</f>
        <v>9.1177991969084668E-6</v>
      </c>
      <c r="AC16">
        <f>'BFPaT-pretax-natgas'!AC4</f>
        <v>9.1213646357397776E-6</v>
      </c>
      <c r="AD16">
        <f>'BFPaT-pretax-natgas'!AD4</f>
        <v>9.1257031785834575E-6</v>
      </c>
      <c r="AE16">
        <f>'BFPaT-pretax-natgas'!AE4</f>
        <v>9.1554191172816141E-6</v>
      </c>
      <c r="AF16">
        <f>'BFPaT-pretax-natgas'!AF4</f>
        <v>9.1734658445489304E-6</v>
      </c>
    </row>
    <row r="17" spans="1:32">
      <c r="A17" t="s">
        <v>551</v>
      </c>
      <c r="B17">
        <f>'BFPaT-pretax-natgas'!B5</f>
        <v>5.9755759857398948E-6</v>
      </c>
      <c r="C17">
        <f>'BFPaT-pretax-natgas'!C5</f>
        <v>8.6732305889665559E-6</v>
      </c>
      <c r="D17">
        <f>'BFPaT-pretax-natgas'!D5</f>
        <v>1.602055422480033E-5</v>
      </c>
      <c r="E17">
        <f>'BFPaT-pretax-natgas'!E5</f>
        <v>1.3795876882665489E-5</v>
      </c>
      <c r="F17">
        <f>'BFPaT-pretax-natgas'!F5</f>
        <v>1.0422573822267537E-5</v>
      </c>
      <c r="G17">
        <f>'BFPaT-pretax-natgas'!G5</f>
        <v>9.6911840811341681E-6</v>
      </c>
      <c r="H17">
        <f>'BFPaT-pretax-natgas'!H5</f>
        <v>9.0627741971630083E-6</v>
      </c>
      <c r="I17">
        <f>'BFPaT-pretax-natgas'!I5</f>
        <v>8.4343643131918484E-6</v>
      </c>
      <c r="J17">
        <f>'BFPaT-pretax-natgas'!J5</f>
        <v>7.8059544292206886E-6</v>
      </c>
      <c r="K17">
        <f>'BFPaT-pretax-natgas'!K5</f>
        <v>7.1775445452495287E-6</v>
      </c>
      <c r="L17">
        <f>'BFPaT-pretax-natgas'!L5</f>
        <v>6.549134661278368E-6</v>
      </c>
      <c r="M17">
        <f>'BFPaT-pretax-natgas'!M5</f>
        <v>6.6048897539130961E-6</v>
      </c>
      <c r="N17">
        <f>'BFPaT-pretax-natgas'!N5</f>
        <v>6.7684821954929304E-6</v>
      </c>
      <c r="O17">
        <f>'BFPaT-pretax-natgas'!O5</f>
        <v>6.8470568863354891E-6</v>
      </c>
      <c r="P17">
        <f>'BFPaT-pretax-natgas'!P5</f>
        <v>6.8691073289681937E-6</v>
      </c>
      <c r="Q17">
        <f>'BFPaT-pretax-natgas'!Q5</f>
        <v>6.8475670244274112E-6</v>
      </c>
      <c r="R17">
        <f>'BFPaT-pretax-natgas'!R5</f>
        <v>6.8127062720003514E-6</v>
      </c>
      <c r="S17">
        <f>'BFPaT-pretax-natgas'!S5</f>
        <v>6.8321483769896872E-6</v>
      </c>
      <c r="T17">
        <f>'BFPaT-pretax-natgas'!T5</f>
        <v>6.8492885430657842E-6</v>
      </c>
      <c r="U17">
        <f>'BFPaT-pretax-natgas'!U5</f>
        <v>6.8712371160175953E-6</v>
      </c>
      <c r="V17">
        <f>'BFPaT-pretax-natgas'!V5</f>
        <v>6.8863304122264138E-6</v>
      </c>
      <c r="W17">
        <f>'BFPaT-pretax-natgas'!W5</f>
        <v>6.9407943658823613E-6</v>
      </c>
      <c r="X17">
        <f>'BFPaT-pretax-natgas'!X5</f>
        <v>6.9288637679059646E-6</v>
      </c>
      <c r="Y17">
        <f>'BFPaT-pretax-natgas'!Y5</f>
        <v>6.8930996130374866E-6</v>
      </c>
      <c r="Z17">
        <f>'BFPaT-pretax-natgas'!Z5</f>
        <v>6.8748657298448083E-6</v>
      </c>
      <c r="AA17">
        <f>'BFPaT-pretax-natgas'!AA5</f>
        <v>6.8457704854814029E-6</v>
      </c>
      <c r="AB17">
        <f>'BFPaT-pretax-natgas'!AB5</f>
        <v>6.8370926101065934E-6</v>
      </c>
      <c r="AC17">
        <f>'BFPaT-pretax-natgas'!AC5</f>
        <v>6.8346572140145097E-6</v>
      </c>
      <c r="AD17">
        <f>'BFPaT-pretax-natgas'!AD5</f>
        <v>6.8335492825238489E-6</v>
      </c>
      <c r="AE17">
        <f>'BFPaT-pretax-natgas'!AE5</f>
        <v>6.857359148792469E-6</v>
      </c>
      <c r="AF17">
        <f>'BFPaT-pretax-natgas'!AF5</f>
        <v>6.8704648016926733E-6</v>
      </c>
    </row>
    <row r="18" spans="1:32">
      <c r="A18" t="s">
        <v>552</v>
      </c>
      <c r="B18">
        <f>'BFPaT-pretax-natgas'!B6</f>
        <v>2.5308053748383799E-6</v>
      </c>
      <c r="C18">
        <f>'BFPaT-pretax-natgas'!C6</f>
        <v>4.4088164650050991E-6</v>
      </c>
      <c r="D18">
        <f>'BFPaT-pretax-natgas'!D6</f>
        <v>8.1436418091615247E-6</v>
      </c>
      <c r="E18">
        <f>'BFPaT-pretax-natgas'!E6</f>
        <v>7.012783590332994E-6</v>
      </c>
      <c r="F18">
        <f>'BFPaT-pretax-natgas'!F6</f>
        <v>5.2980506633595083E-6</v>
      </c>
      <c r="G18">
        <f>'BFPaT-pretax-natgas'!G6</f>
        <v>4.9262672661618513E-6</v>
      </c>
      <c r="H18">
        <f>'BFPaT-pretax-natgas'!H6</f>
        <v>4.6277520780874832E-6</v>
      </c>
      <c r="I18">
        <f>'BFPaT-pretax-natgas'!I6</f>
        <v>4.3292368900131161E-6</v>
      </c>
      <c r="J18">
        <f>'BFPaT-pretax-natgas'!J6</f>
        <v>4.0307217019387489E-6</v>
      </c>
      <c r="K18">
        <f>'BFPaT-pretax-natgas'!K6</f>
        <v>3.7322065138643813E-6</v>
      </c>
      <c r="L18">
        <f>'BFPaT-pretax-natgas'!L6</f>
        <v>3.4336913257900133E-6</v>
      </c>
      <c r="M18">
        <f>'BFPaT-pretax-natgas'!M6</f>
        <v>3.4789980637897324E-6</v>
      </c>
      <c r="N18">
        <f>'BFPaT-pretax-natgas'!N6</f>
        <v>3.4786379663130819E-6</v>
      </c>
      <c r="O18">
        <f>'BFPaT-pretax-natgas'!O6</f>
        <v>3.5550117982358479E-6</v>
      </c>
      <c r="P18">
        <f>'BFPaT-pretax-natgas'!P6</f>
        <v>3.5589491798555407E-6</v>
      </c>
      <c r="Q18">
        <f>'BFPaT-pretax-natgas'!Q6</f>
        <v>3.5030590506670697E-6</v>
      </c>
      <c r="R18">
        <f>'BFPaT-pretax-natgas'!R6</f>
        <v>3.4629721467038853E-6</v>
      </c>
      <c r="S18">
        <f>'BFPaT-pretax-natgas'!S6</f>
        <v>3.461936866458515E-6</v>
      </c>
      <c r="T18">
        <f>'BFPaT-pretax-natgas'!T6</f>
        <v>3.4792326009620246E-6</v>
      </c>
      <c r="U18">
        <f>'BFPaT-pretax-natgas'!U6</f>
        <v>3.4955349086549498E-6</v>
      </c>
      <c r="V18">
        <f>'BFPaT-pretax-natgas'!V6</f>
        <v>3.5132183796958176E-6</v>
      </c>
      <c r="W18">
        <f>'BFPaT-pretax-natgas'!W6</f>
        <v>3.5561513172244589E-6</v>
      </c>
      <c r="X18">
        <f>'BFPaT-pretax-natgas'!X6</f>
        <v>3.5619018212265842E-6</v>
      </c>
      <c r="Y18">
        <f>'BFPaT-pretax-natgas'!Y6</f>
        <v>3.5121436150780081E-6</v>
      </c>
      <c r="Z18">
        <f>'BFPaT-pretax-natgas'!Z6</f>
        <v>3.4845969478016893E-6</v>
      </c>
      <c r="AA18">
        <f>'BFPaT-pretax-natgas'!AA6</f>
        <v>3.4270105699732066E-6</v>
      </c>
      <c r="AB18">
        <f>'BFPaT-pretax-natgas'!AB6</f>
        <v>3.4032599302632466E-6</v>
      </c>
      <c r="AC18">
        <f>'BFPaT-pretax-natgas'!AC6</f>
        <v>3.3886680855844108E-6</v>
      </c>
      <c r="AD18">
        <f>'BFPaT-pretax-natgas'!AD6</f>
        <v>3.3843492849269505E-6</v>
      </c>
      <c r="AE18">
        <f>'BFPaT-pretax-natgas'!AE6</f>
        <v>3.3923140725354971E-6</v>
      </c>
      <c r="AF18">
        <f>'BFPaT-pretax-natgas'!AF6</f>
        <v>3.3985936671283166E-6</v>
      </c>
    </row>
    <row r="19" spans="1:32">
      <c r="A19" t="s">
        <v>553</v>
      </c>
      <c r="B19">
        <f>'BFPaT-pretax-natgas'!B7</f>
        <v>2.0235855162517513E-6</v>
      </c>
      <c r="C19">
        <f>'BFPaT-pretax-natgas'!C7</f>
        <v>3.711762470007917E-6</v>
      </c>
      <c r="D19">
        <f>'BFPaT-pretax-natgas'!D7</f>
        <v>6.8560948899464271E-6</v>
      </c>
      <c r="E19">
        <f>'BFPaT-pretax-natgas'!E7</f>
        <v>5.9040305141972571E-6</v>
      </c>
      <c r="F19">
        <f>'BFPaT-pretax-natgas'!F7</f>
        <v>4.4604046851461831E-6</v>
      </c>
      <c r="G19">
        <f>'BFPaT-pretax-natgas'!G7</f>
        <v>4.1474019390251296E-6</v>
      </c>
      <c r="H19">
        <f>'BFPaT-pretax-natgas'!H7</f>
        <v>3.8928252275046872E-6</v>
      </c>
      <c r="I19">
        <f>'BFPaT-pretax-natgas'!I7</f>
        <v>3.6382485159842447E-6</v>
      </c>
      <c r="J19">
        <f>'BFPaT-pretax-natgas'!J7</f>
        <v>3.3836718044638023E-6</v>
      </c>
      <c r="K19">
        <f>'BFPaT-pretax-natgas'!K7</f>
        <v>3.1290950929433599E-6</v>
      </c>
      <c r="L19">
        <f>'BFPaT-pretax-natgas'!L7</f>
        <v>2.8745183814229166E-6</v>
      </c>
      <c r="M19">
        <f>'BFPaT-pretax-natgas'!M7</f>
        <v>2.9081527492419969E-6</v>
      </c>
      <c r="N19">
        <f>'BFPaT-pretax-natgas'!N7</f>
        <v>2.9217819649207506E-6</v>
      </c>
      <c r="O19">
        <f>'BFPaT-pretax-natgas'!O7</f>
        <v>2.9945556117644601E-6</v>
      </c>
      <c r="P19">
        <f>'BFPaT-pretax-natgas'!P7</f>
        <v>2.981701869160423E-6</v>
      </c>
      <c r="Q19">
        <f>'BFPaT-pretax-natgas'!Q7</f>
        <v>2.9009689625203079E-6</v>
      </c>
      <c r="R19">
        <f>'BFPaT-pretax-natgas'!R7</f>
        <v>2.8641608408445209E-6</v>
      </c>
      <c r="S19">
        <f>'BFPaT-pretax-natgas'!S7</f>
        <v>2.8599581242420332E-6</v>
      </c>
      <c r="T19">
        <f>'BFPaT-pretax-natgas'!T7</f>
        <v>2.8776542302820821E-6</v>
      </c>
      <c r="U19">
        <f>'BFPaT-pretax-natgas'!U7</f>
        <v>2.8971824112033356E-6</v>
      </c>
      <c r="V19">
        <f>'BFPaT-pretax-natgas'!V7</f>
        <v>2.9248064678496361E-6</v>
      </c>
      <c r="W19">
        <f>'BFPaT-pretax-natgas'!W7</f>
        <v>2.9649289077480158E-6</v>
      </c>
      <c r="X19">
        <f>'BFPaT-pretax-natgas'!X7</f>
        <v>2.9641834427963531E-6</v>
      </c>
      <c r="Y19">
        <f>'BFPaT-pretax-natgas'!Y7</f>
        <v>2.9044712263557139E-6</v>
      </c>
      <c r="Z19">
        <f>'BFPaT-pretax-natgas'!Z7</f>
        <v>2.8754115179275042E-6</v>
      </c>
      <c r="AA19">
        <f>'BFPaT-pretax-natgas'!AA7</f>
        <v>2.8199328158998552E-6</v>
      </c>
      <c r="AB19">
        <f>'BFPaT-pretax-natgas'!AB7</f>
        <v>2.8000445375019517E-6</v>
      </c>
      <c r="AC19">
        <f>'BFPaT-pretax-natgas'!AC7</f>
        <v>2.7879157279759077E-6</v>
      </c>
      <c r="AD19">
        <f>'BFPaT-pretax-natgas'!AD7</f>
        <v>2.7909599730910133E-6</v>
      </c>
      <c r="AE19">
        <f>'BFPaT-pretax-natgas'!AE7</f>
        <v>2.7954856718600577E-6</v>
      </c>
      <c r="AF19">
        <f>'BFPaT-pretax-natgas'!AF7</f>
        <v>2.8158517111644826E-6</v>
      </c>
    </row>
    <row r="20" spans="1:32">
      <c r="A20" t="s">
        <v>554</v>
      </c>
      <c r="B20">
        <f>'BFPaT-pretax-natgas'!B8</f>
        <v>0</v>
      </c>
      <c r="C20">
        <f>'BFPaT-pretax-natgas'!C8</f>
        <v>0</v>
      </c>
      <c r="D20">
        <f>'BFPaT-pretax-natgas'!D8</f>
        <v>0</v>
      </c>
      <c r="E20">
        <f>'BFPaT-pretax-natgas'!E8</f>
        <v>0</v>
      </c>
      <c r="F20">
        <f>'BFPaT-pretax-natgas'!F8</f>
        <v>0</v>
      </c>
      <c r="G20">
        <f>'BFPaT-pretax-natgas'!G8</f>
        <v>0</v>
      </c>
      <c r="H20">
        <f>'BFPaT-pretax-natgas'!H8</f>
        <v>0</v>
      </c>
      <c r="I20">
        <f>'BFPaT-pretax-natgas'!I8</f>
        <v>0</v>
      </c>
      <c r="J20">
        <f>'BFPaT-pretax-natgas'!J8</f>
        <v>0</v>
      </c>
      <c r="K20">
        <f>'BFPaT-pretax-natgas'!K8</f>
        <v>0</v>
      </c>
      <c r="L20">
        <f>'BFPaT-pretax-natgas'!L8</f>
        <v>0</v>
      </c>
      <c r="M20">
        <f>'BFPaT-pretax-natgas'!M8</f>
        <v>0</v>
      </c>
      <c r="N20">
        <f>'BFPaT-pretax-natgas'!N8</f>
        <v>0</v>
      </c>
      <c r="O20">
        <f>'BFPaT-pretax-natgas'!O8</f>
        <v>0</v>
      </c>
      <c r="P20">
        <f>'BFPaT-pretax-natgas'!P8</f>
        <v>0</v>
      </c>
      <c r="Q20">
        <f>'BFPaT-pretax-natgas'!Q8</f>
        <v>0</v>
      </c>
      <c r="R20">
        <f>'BFPaT-pretax-natgas'!R8</f>
        <v>0</v>
      </c>
      <c r="S20">
        <f>'BFPaT-pretax-natgas'!S8</f>
        <v>0</v>
      </c>
      <c r="T20">
        <f>'BFPaT-pretax-natgas'!T8</f>
        <v>0</v>
      </c>
      <c r="U20">
        <f>'BFPaT-pretax-natgas'!U8</f>
        <v>0</v>
      </c>
      <c r="V20">
        <f>'BFPaT-pretax-natgas'!V8</f>
        <v>0</v>
      </c>
      <c r="W20">
        <f>'BFPaT-pretax-natgas'!W8</f>
        <v>0</v>
      </c>
      <c r="X20">
        <f>'BFPaT-pretax-natgas'!X8</f>
        <v>0</v>
      </c>
      <c r="Y20">
        <f>'BFPaT-pretax-natgas'!Y8</f>
        <v>0</v>
      </c>
      <c r="Z20">
        <f>'BFPaT-pretax-natgas'!Z8</f>
        <v>0</v>
      </c>
      <c r="AA20">
        <f>'BFPaT-pretax-natgas'!AA8</f>
        <v>0</v>
      </c>
      <c r="AB20">
        <f>'BFPaT-pretax-natgas'!AB8</f>
        <v>0</v>
      </c>
      <c r="AC20">
        <f>'BFPaT-pretax-natgas'!AC8</f>
        <v>0</v>
      </c>
      <c r="AD20">
        <f>'BFPaT-pretax-natgas'!AD8</f>
        <v>0</v>
      </c>
      <c r="AE20">
        <f>'BFPaT-pretax-natgas'!AE8</f>
        <v>0</v>
      </c>
      <c r="AF20">
        <f>'BFPaT-pretax-natgas'!AF8</f>
        <v>0</v>
      </c>
    </row>
    <row r="21" spans="1:32">
      <c r="A21" t="s">
        <v>555</v>
      </c>
      <c r="B21">
        <f>'BFPaT-pretax-natgas'!B9</f>
        <v>2.5308053748383799E-6</v>
      </c>
      <c r="C21">
        <f>'BFPaT-pretax-natgas'!C9</f>
        <v>4.4088164650050991E-6</v>
      </c>
      <c r="D21">
        <f>'BFPaT-pretax-natgas'!D9</f>
        <v>8.1436418091615247E-6</v>
      </c>
      <c r="E21">
        <f>'BFPaT-pretax-natgas'!E9</f>
        <v>7.012783590332994E-6</v>
      </c>
      <c r="F21">
        <f>'BFPaT-pretax-natgas'!F9</f>
        <v>5.2980506633595083E-6</v>
      </c>
      <c r="G21">
        <f>'BFPaT-pretax-natgas'!G9</f>
        <v>4.9262672661618513E-6</v>
      </c>
      <c r="H21">
        <f>'BFPaT-pretax-natgas'!H9</f>
        <v>4.6277520780874832E-6</v>
      </c>
      <c r="I21">
        <f>'BFPaT-pretax-natgas'!I9</f>
        <v>4.3292368900131161E-6</v>
      </c>
      <c r="J21">
        <f>'BFPaT-pretax-natgas'!J9</f>
        <v>4.0307217019387489E-6</v>
      </c>
      <c r="K21">
        <f>'BFPaT-pretax-natgas'!K9</f>
        <v>3.7322065138643813E-6</v>
      </c>
      <c r="L21">
        <f>'BFPaT-pretax-natgas'!L9</f>
        <v>3.4336913257900133E-6</v>
      </c>
      <c r="M21">
        <f>'BFPaT-pretax-natgas'!M9</f>
        <v>3.4789980637897324E-6</v>
      </c>
      <c r="N21">
        <f>'BFPaT-pretax-natgas'!N9</f>
        <v>3.4786379663130819E-6</v>
      </c>
      <c r="O21">
        <f>'BFPaT-pretax-natgas'!O9</f>
        <v>3.5550117982358479E-6</v>
      </c>
      <c r="P21">
        <f>'BFPaT-pretax-natgas'!P9</f>
        <v>3.5589491798555407E-6</v>
      </c>
      <c r="Q21">
        <f>'BFPaT-pretax-natgas'!Q9</f>
        <v>3.5030590506670697E-6</v>
      </c>
      <c r="R21">
        <f>'BFPaT-pretax-natgas'!R9</f>
        <v>3.4629721467038853E-6</v>
      </c>
      <c r="S21">
        <f>'BFPaT-pretax-natgas'!S9</f>
        <v>3.461936866458515E-6</v>
      </c>
      <c r="T21">
        <f>'BFPaT-pretax-natgas'!T9</f>
        <v>3.4792326009620246E-6</v>
      </c>
      <c r="U21">
        <f>'BFPaT-pretax-natgas'!U9</f>
        <v>3.4955349086549498E-6</v>
      </c>
      <c r="V21">
        <f>'BFPaT-pretax-natgas'!V9</f>
        <v>3.5132183796958176E-6</v>
      </c>
      <c r="W21">
        <f>'BFPaT-pretax-natgas'!W9</f>
        <v>3.5561513172244589E-6</v>
      </c>
      <c r="X21">
        <f>'BFPaT-pretax-natgas'!X9</f>
        <v>3.5619018212265842E-6</v>
      </c>
      <c r="Y21">
        <f>'BFPaT-pretax-natgas'!Y9</f>
        <v>3.5121436150780081E-6</v>
      </c>
      <c r="Z21">
        <f>'BFPaT-pretax-natgas'!Z9</f>
        <v>3.4845969478016893E-6</v>
      </c>
      <c r="AA21">
        <f>'BFPaT-pretax-natgas'!AA9</f>
        <v>3.4270105699732066E-6</v>
      </c>
      <c r="AB21">
        <f>'BFPaT-pretax-natgas'!AB9</f>
        <v>3.4032599302632466E-6</v>
      </c>
      <c r="AC21">
        <f>'BFPaT-pretax-natgas'!AC9</f>
        <v>3.3886680855844108E-6</v>
      </c>
      <c r="AD21">
        <f>'BFPaT-pretax-natgas'!AD9</f>
        <v>3.3843492849269505E-6</v>
      </c>
      <c r="AE21">
        <f>'BFPaT-pretax-natgas'!AE9</f>
        <v>3.3923140725354971E-6</v>
      </c>
      <c r="AF21">
        <f>'BFPaT-pretax-natgas'!AF9</f>
        <v>3.3985936671283166E-6</v>
      </c>
    </row>
    <row r="22" spans="1:32" s="18" customFormat="1">
      <c r="A22" s="16" t="s">
        <v>784</v>
      </c>
    </row>
    <row r="23" spans="1:32">
      <c r="A23" t="s">
        <v>727</v>
      </c>
      <c r="B23">
        <f t="shared" ref="B23:AF23" si="2">B$1</f>
        <v>2020</v>
      </c>
      <c r="C23">
        <f t="shared" si="2"/>
        <v>2021</v>
      </c>
      <c r="D23">
        <f t="shared" si="2"/>
        <v>2022</v>
      </c>
      <c r="E23">
        <f t="shared" si="2"/>
        <v>2023</v>
      </c>
      <c r="F23">
        <f t="shared" si="2"/>
        <v>2024</v>
      </c>
      <c r="G23">
        <f t="shared" si="2"/>
        <v>2025</v>
      </c>
      <c r="H23">
        <f t="shared" si="2"/>
        <v>2026</v>
      </c>
      <c r="I23">
        <f t="shared" si="2"/>
        <v>2027</v>
      </c>
      <c r="J23">
        <f t="shared" si="2"/>
        <v>2028</v>
      </c>
      <c r="K23">
        <f t="shared" si="2"/>
        <v>2029</v>
      </c>
      <c r="L23">
        <f t="shared" si="2"/>
        <v>2030</v>
      </c>
      <c r="M23">
        <f t="shared" si="2"/>
        <v>2031</v>
      </c>
      <c r="N23">
        <f t="shared" si="2"/>
        <v>2032</v>
      </c>
      <c r="O23">
        <f t="shared" si="2"/>
        <v>2033</v>
      </c>
      <c r="P23">
        <f t="shared" si="2"/>
        <v>2034</v>
      </c>
      <c r="Q23">
        <f t="shared" si="2"/>
        <v>2035</v>
      </c>
      <c r="R23">
        <f t="shared" si="2"/>
        <v>2036</v>
      </c>
      <c r="S23">
        <f t="shared" si="2"/>
        <v>2037</v>
      </c>
      <c r="T23">
        <f t="shared" si="2"/>
        <v>2038</v>
      </c>
      <c r="U23">
        <f t="shared" si="2"/>
        <v>2039</v>
      </c>
      <c r="V23">
        <f t="shared" si="2"/>
        <v>2040</v>
      </c>
      <c r="W23">
        <f t="shared" si="2"/>
        <v>2041</v>
      </c>
      <c r="X23">
        <f t="shared" si="2"/>
        <v>2042</v>
      </c>
      <c r="Y23">
        <f t="shared" si="2"/>
        <v>2043</v>
      </c>
      <c r="Z23">
        <f t="shared" si="2"/>
        <v>2044</v>
      </c>
      <c r="AA23">
        <f t="shared" si="2"/>
        <v>2045</v>
      </c>
      <c r="AB23">
        <f t="shared" si="2"/>
        <v>2046</v>
      </c>
      <c r="AC23">
        <f t="shared" si="2"/>
        <v>2047</v>
      </c>
      <c r="AD23">
        <f t="shared" si="2"/>
        <v>2048</v>
      </c>
      <c r="AE23">
        <f t="shared" si="2"/>
        <v>2049</v>
      </c>
      <c r="AF23">
        <f t="shared" si="2"/>
        <v>2050</v>
      </c>
    </row>
    <row r="24" spans="1:32">
      <c r="A24" t="s">
        <v>548</v>
      </c>
      <c r="B24">
        <f>'BFPaT-pretax-nuclear'!B2</f>
        <v>0</v>
      </c>
      <c r="C24">
        <f>'BFPaT-pretax-nuclear'!C2</f>
        <v>0</v>
      </c>
      <c r="D24">
        <f>'BFPaT-pretax-nuclear'!D2</f>
        <v>0</v>
      </c>
      <c r="E24">
        <f>'BFPaT-pretax-nuclear'!E2</f>
        <v>0</v>
      </c>
      <c r="F24">
        <f>'BFPaT-pretax-nuclear'!F2</f>
        <v>0</v>
      </c>
      <c r="G24">
        <f>'BFPaT-pretax-nuclear'!G2</f>
        <v>0</v>
      </c>
      <c r="H24">
        <f>'BFPaT-pretax-nuclear'!H2</f>
        <v>0</v>
      </c>
      <c r="I24">
        <f>'BFPaT-pretax-nuclear'!I2</f>
        <v>0</v>
      </c>
      <c r="J24">
        <f>'BFPaT-pretax-nuclear'!J2</f>
        <v>0</v>
      </c>
      <c r="K24">
        <f>'BFPaT-pretax-nuclear'!K2</f>
        <v>0</v>
      </c>
      <c r="L24">
        <f>'BFPaT-pretax-nuclear'!L2</f>
        <v>0</v>
      </c>
      <c r="M24">
        <f>'BFPaT-pretax-nuclear'!M2</f>
        <v>0</v>
      </c>
      <c r="N24">
        <f>'BFPaT-pretax-nuclear'!N2</f>
        <v>0</v>
      </c>
      <c r="O24">
        <f>'BFPaT-pretax-nuclear'!O2</f>
        <v>0</v>
      </c>
      <c r="P24">
        <f>'BFPaT-pretax-nuclear'!P2</f>
        <v>0</v>
      </c>
      <c r="Q24">
        <f>'BFPaT-pretax-nuclear'!Q2</f>
        <v>0</v>
      </c>
      <c r="R24">
        <f>'BFPaT-pretax-nuclear'!R2</f>
        <v>0</v>
      </c>
      <c r="S24">
        <f>'BFPaT-pretax-nuclear'!S2</f>
        <v>0</v>
      </c>
      <c r="T24">
        <f>'BFPaT-pretax-nuclear'!T2</f>
        <v>0</v>
      </c>
      <c r="U24">
        <f>'BFPaT-pretax-nuclear'!U2</f>
        <v>0</v>
      </c>
      <c r="V24">
        <f>'BFPaT-pretax-nuclear'!V2</f>
        <v>0</v>
      </c>
      <c r="W24">
        <f>'BFPaT-pretax-nuclear'!W2</f>
        <v>0</v>
      </c>
      <c r="X24">
        <f>'BFPaT-pretax-nuclear'!X2</f>
        <v>0</v>
      </c>
      <c r="Y24">
        <f>'BFPaT-pretax-nuclear'!Y2</f>
        <v>0</v>
      </c>
      <c r="Z24">
        <f>'BFPaT-pretax-nuclear'!Z2</f>
        <v>0</v>
      </c>
      <c r="AA24">
        <f>'BFPaT-pretax-nuclear'!AA2</f>
        <v>0</v>
      </c>
      <c r="AB24">
        <f>'BFPaT-pretax-nuclear'!AB2</f>
        <v>0</v>
      </c>
      <c r="AC24">
        <f>'BFPaT-pretax-nuclear'!AC2</f>
        <v>0</v>
      </c>
      <c r="AD24">
        <f>'BFPaT-pretax-nuclear'!AD2</f>
        <v>0</v>
      </c>
      <c r="AE24">
        <f>'BFPaT-pretax-nuclear'!AE2</f>
        <v>0</v>
      </c>
      <c r="AF24">
        <f>'BFPaT-pretax-nuclear'!AF2</f>
        <v>0</v>
      </c>
    </row>
    <row r="25" spans="1:32">
      <c r="A25" t="s">
        <v>549</v>
      </c>
      <c r="B25">
        <f>'BFPaT-pretax-nuclear'!B3</f>
        <v>5.6727767685988622E-7</v>
      </c>
      <c r="C25">
        <f>'BFPaT-pretax-nuclear'!C3</f>
        <v>5.6684633730703756E-7</v>
      </c>
      <c r="D25">
        <f>'BFPaT-pretax-nuclear'!D3</f>
        <v>5.6767708850316995E-7</v>
      </c>
      <c r="E25">
        <f>'BFPaT-pretax-nuclear'!E3</f>
        <v>5.6933622183308845E-7</v>
      </c>
      <c r="F25">
        <f>'BFPaT-pretax-nuclear'!F3</f>
        <v>5.7016618334177197E-7</v>
      </c>
      <c r="G25">
        <f>'BFPaT-pretax-nuclear'!G3</f>
        <v>5.7182610635913923E-7</v>
      </c>
      <c r="H25">
        <f>'BFPaT-pretax-nuclear'!H3</f>
        <v>5.7265606786782286E-7</v>
      </c>
      <c r="I25">
        <f>'BFPaT-pretax-nuclear'!I3</f>
        <v>5.7431599088519012E-7</v>
      </c>
      <c r="J25">
        <f>'BFPaT-pretax-nuclear'!J3</f>
        <v>5.7514595239387375E-7</v>
      </c>
      <c r="K25">
        <f>'BFPaT-pretax-nuclear'!K3</f>
        <v>5.7680587541124101E-7</v>
      </c>
      <c r="L25">
        <f>'BFPaT-pretax-nuclear'!L3</f>
        <v>5.7846579842860827E-7</v>
      </c>
      <c r="M25">
        <f>'BFPaT-pretax-nuclear'!M3</f>
        <v>5.792957599372918E-7</v>
      </c>
      <c r="N25">
        <f>'BFPaT-pretax-nuclear'!N3</f>
        <v>5.8095568295465906E-7</v>
      </c>
      <c r="O25">
        <f>'BFPaT-pretax-nuclear'!O3</f>
        <v>5.8261560597202632E-7</v>
      </c>
      <c r="P25">
        <f>'BFPaT-pretax-nuclear'!P3</f>
        <v>5.8344556748070995E-7</v>
      </c>
      <c r="Q25">
        <f>'BFPaT-pretax-nuclear'!Q3</f>
        <v>5.85105490498077E-7</v>
      </c>
      <c r="R25">
        <f>'BFPaT-pretax-nuclear'!R3</f>
        <v>5.8676541351544437E-7</v>
      </c>
      <c r="S25">
        <f>'BFPaT-pretax-nuclear'!S3</f>
        <v>5.875953750241281E-7</v>
      </c>
      <c r="T25">
        <f>'BFPaT-pretax-nuclear'!T3</f>
        <v>5.8925529804149515E-7</v>
      </c>
      <c r="U25">
        <f>'BFPaT-pretax-nuclear'!U3</f>
        <v>5.9091522105886252E-7</v>
      </c>
      <c r="V25">
        <f>'BFPaT-pretax-nuclear'!V3</f>
        <v>5.9257435438878091E-7</v>
      </c>
      <c r="W25">
        <f>'BFPaT-pretax-nuclear'!W3</f>
        <v>5.9423506709359693E-7</v>
      </c>
      <c r="X25">
        <f>'BFPaT-pretax-nuclear'!X3</f>
        <v>5.9589420042351543E-7</v>
      </c>
      <c r="Y25">
        <f>'BFPaT-pretax-nuclear'!Y3</f>
        <v>5.9755412344088258E-7</v>
      </c>
      <c r="Z25">
        <f>'BFPaT-pretax-nuclear'!Z3</f>
        <v>5.9921404645824984E-7</v>
      </c>
      <c r="AA25">
        <f>'BFPaT-pretax-nuclear'!AA3</f>
        <v>6.008739694756171E-7</v>
      </c>
      <c r="AB25">
        <f>'BFPaT-pretax-nuclear'!AB3</f>
        <v>6.0253389249298426E-7</v>
      </c>
      <c r="AC25">
        <f>'BFPaT-pretax-nuclear'!AC3</f>
        <v>6.0419381551035163E-7</v>
      </c>
      <c r="AD25">
        <f>'BFPaT-pretax-nuclear'!AD3</f>
        <v>6.0585373852771889E-7</v>
      </c>
      <c r="AE25">
        <f>'BFPaT-pretax-nuclear'!AE3</f>
        <v>6.0751366154508604E-7</v>
      </c>
      <c r="AF25">
        <f>'BFPaT-pretax-nuclear'!AF3</f>
        <v>6.091735845624532E-7</v>
      </c>
    </row>
    <row r="26" spans="1:32">
      <c r="A26" t="s">
        <v>550</v>
      </c>
      <c r="B26">
        <f>'BFPaT-pretax-nuclear'!B4</f>
        <v>0</v>
      </c>
      <c r="C26">
        <f>'BFPaT-pretax-nuclear'!C4</f>
        <v>0</v>
      </c>
      <c r="D26">
        <f>'BFPaT-pretax-nuclear'!D4</f>
        <v>0</v>
      </c>
      <c r="E26">
        <f>'BFPaT-pretax-nuclear'!E4</f>
        <v>0</v>
      </c>
      <c r="F26">
        <f>'BFPaT-pretax-nuclear'!F4</f>
        <v>0</v>
      </c>
      <c r="G26">
        <f>'BFPaT-pretax-nuclear'!G4</f>
        <v>0</v>
      </c>
      <c r="H26">
        <f>'BFPaT-pretax-nuclear'!H4</f>
        <v>0</v>
      </c>
      <c r="I26">
        <f>'BFPaT-pretax-nuclear'!I4</f>
        <v>0</v>
      </c>
      <c r="J26">
        <f>'BFPaT-pretax-nuclear'!J4</f>
        <v>0</v>
      </c>
      <c r="K26">
        <f>'BFPaT-pretax-nuclear'!K4</f>
        <v>0</v>
      </c>
      <c r="L26">
        <f>'BFPaT-pretax-nuclear'!L4</f>
        <v>0</v>
      </c>
      <c r="M26">
        <f>'BFPaT-pretax-nuclear'!M4</f>
        <v>0</v>
      </c>
      <c r="N26">
        <f>'BFPaT-pretax-nuclear'!N4</f>
        <v>0</v>
      </c>
      <c r="O26">
        <f>'BFPaT-pretax-nuclear'!O4</f>
        <v>0</v>
      </c>
      <c r="P26">
        <f>'BFPaT-pretax-nuclear'!P4</f>
        <v>0</v>
      </c>
      <c r="Q26">
        <f>'BFPaT-pretax-nuclear'!Q4</f>
        <v>0</v>
      </c>
      <c r="R26">
        <f>'BFPaT-pretax-nuclear'!R4</f>
        <v>0</v>
      </c>
      <c r="S26">
        <f>'BFPaT-pretax-nuclear'!S4</f>
        <v>0</v>
      </c>
      <c r="T26">
        <f>'BFPaT-pretax-nuclear'!T4</f>
        <v>0</v>
      </c>
      <c r="U26">
        <f>'BFPaT-pretax-nuclear'!U4</f>
        <v>0</v>
      </c>
      <c r="V26">
        <f>'BFPaT-pretax-nuclear'!V4</f>
        <v>0</v>
      </c>
      <c r="W26">
        <f>'BFPaT-pretax-nuclear'!W4</f>
        <v>0</v>
      </c>
      <c r="X26">
        <f>'BFPaT-pretax-nuclear'!X4</f>
        <v>0</v>
      </c>
      <c r="Y26">
        <f>'BFPaT-pretax-nuclear'!Y4</f>
        <v>0</v>
      </c>
      <c r="Z26">
        <f>'BFPaT-pretax-nuclear'!Z4</f>
        <v>0</v>
      </c>
      <c r="AA26">
        <f>'BFPaT-pretax-nuclear'!AA4</f>
        <v>0</v>
      </c>
      <c r="AB26">
        <f>'BFPaT-pretax-nuclear'!AB4</f>
        <v>0</v>
      </c>
      <c r="AC26">
        <f>'BFPaT-pretax-nuclear'!AC4</f>
        <v>0</v>
      </c>
      <c r="AD26">
        <f>'BFPaT-pretax-nuclear'!AD4</f>
        <v>0</v>
      </c>
      <c r="AE26">
        <f>'BFPaT-pretax-nuclear'!AE4</f>
        <v>0</v>
      </c>
      <c r="AF26">
        <f>'BFPaT-pretax-nuclear'!AF4</f>
        <v>0</v>
      </c>
    </row>
    <row r="27" spans="1:32">
      <c r="A27" t="s">
        <v>551</v>
      </c>
      <c r="B27">
        <f>'BFPaT-pretax-nuclear'!B5</f>
        <v>0</v>
      </c>
      <c r="C27">
        <f>'BFPaT-pretax-nuclear'!C5</f>
        <v>0</v>
      </c>
      <c r="D27">
        <f>'BFPaT-pretax-nuclear'!D5</f>
        <v>0</v>
      </c>
      <c r="E27">
        <f>'BFPaT-pretax-nuclear'!E5</f>
        <v>0</v>
      </c>
      <c r="F27">
        <f>'BFPaT-pretax-nuclear'!F5</f>
        <v>0</v>
      </c>
      <c r="G27">
        <f>'BFPaT-pretax-nuclear'!G5</f>
        <v>0</v>
      </c>
      <c r="H27">
        <f>'BFPaT-pretax-nuclear'!H5</f>
        <v>0</v>
      </c>
      <c r="I27">
        <f>'BFPaT-pretax-nuclear'!I5</f>
        <v>0</v>
      </c>
      <c r="J27">
        <f>'BFPaT-pretax-nuclear'!J5</f>
        <v>0</v>
      </c>
      <c r="K27">
        <f>'BFPaT-pretax-nuclear'!K5</f>
        <v>0</v>
      </c>
      <c r="L27">
        <f>'BFPaT-pretax-nuclear'!L5</f>
        <v>0</v>
      </c>
      <c r="M27">
        <f>'BFPaT-pretax-nuclear'!M5</f>
        <v>0</v>
      </c>
      <c r="N27">
        <f>'BFPaT-pretax-nuclear'!N5</f>
        <v>0</v>
      </c>
      <c r="O27">
        <f>'BFPaT-pretax-nuclear'!O5</f>
        <v>0</v>
      </c>
      <c r="P27">
        <f>'BFPaT-pretax-nuclear'!P5</f>
        <v>0</v>
      </c>
      <c r="Q27">
        <f>'BFPaT-pretax-nuclear'!Q5</f>
        <v>0</v>
      </c>
      <c r="R27">
        <f>'BFPaT-pretax-nuclear'!R5</f>
        <v>0</v>
      </c>
      <c r="S27">
        <f>'BFPaT-pretax-nuclear'!S5</f>
        <v>0</v>
      </c>
      <c r="T27">
        <f>'BFPaT-pretax-nuclear'!T5</f>
        <v>0</v>
      </c>
      <c r="U27">
        <f>'BFPaT-pretax-nuclear'!U5</f>
        <v>0</v>
      </c>
      <c r="V27">
        <f>'BFPaT-pretax-nuclear'!V5</f>
        <v>0</v>
      </c>
      <c r="W27">
        <f>'BFPaT-pretax-nuclear'!W5</f>
        <v>0</v>
      </c>
      <c r="X27">
        <f>'BFPaT-pretax-nuclear'!X5</f>
        <v>0</v>
      </c>
      <c r="Y27">
        <f>'BFPaT-pretax-nuclear'!Y5</f>
        <v>0</v>
      </c>
      <c r="Z27">
        <f>'BFPaT-pretax-nuclear'!Z5</f>
        <v>0</v>
      </c>
      <c r="AA27">
        <f>'BFPaT-pretax-nuclear'!AA5</f>
        <v>0</v>
      </c>
      <c r="AB27">
        <f>'BFPaT-pretax-nuclear'!AB5</f>
        <v>0</v>
      </c>
      <c r="AC27">
        <f>'BFPaT-pretax-nuclear'!AC5</f>
        <v>0</v>
      </c>
      <c r="AD27">
        <f>'BFPaT-pretax-nuclear'!AD5</f>
        <v>0</v>
      </c>
      <c r="AE27">
        <f>'BFPaT-pretax-nuclear'!AE5</f>
        <v>0</v>
      </c>
      <c r="AF27">
        <f>'BFPaT-pretax-nuclear'!AF5</f>
        <v>0</v>
      </c>
    </row>
    <row r="28" spans="1:32">
      <c r="A28" t="s">
        <v>552</v>
      </c>
      <c r="B28">
        <f>'BFPaT-pretax-nuclear'!B6</f>
        <v>0</v>
      </c>
      <c r="C28">
        <f>'BFPaT-pretax-nuclear'!C6</f>
        <v>0</v>
      </c>
      <c r="D28">
        <f>'BFPaT-pretax-nuclear'!D6</f>
        <v>0</v>
      </c>
      <c r="E28">
        <f>'BFPaT-pretax-nuclear'!E6</f>
        <v>0</v>
      </c>
      <c r="F28">
        <f>'BFPaT-pretax-nuclear'!F6</f>
        <v>0</v>
      </c>
      <c r="G28">
        <f>'BFPaT-pretax-nuclear'!G6</f>
        <v>0</v>
      </c>
      <c r="H28">
        <f>'BFPaT-pretax-nuclear'!H6</f>
        <v>0</v>
      </c>
      <c r="I28">
        <f>'BFPaT-pretax-nuclear'!I6</f>
        <v>0</v>
      </c>
      <c r="J28">
        <f>'BFPaT-pretax-nuclear'!J6</f>
        <v>0</v>
      </c>
      <c r="K28">
        <f>'BFPaT-pretax-nuclear'!K6</f>
        <v>0</v>
      </c>
      <c r="L28">
        <f>'BFPaT-pretax-nuclear'!L6</f>
        <v>0</v>
      </c>
      <c r="M28">
        <f>'BFPaT-pretax-nuclear'!M6</f>
        <v>0</v>
      </c>
      <c r="N28">
        <f>'BFPaT-pretax-nuclear'!N6</f>
        <v>0</v>
      </c>
      <c r="O28">
        <f>'BFPaT-pretax-nuclear'!O6</f>
        <v>0</v>
      </c>
      <c r="P28">
        <f>'BFPaT-pretax-nuclear'!P6</f>
        <v>0</v>
      </c>
      <c r="Q28">
        <f>'BFPaT-pretax-nuclear'!Q6</f>
        <v>0</v>
      </c>
      <c r="R28">
        <f>'BFPaT-pretax-nuclear'!R6</f>
        <v>0</v>
      </c>
      <c r="S28">
        <f>'BFPaT-pretax-nuclear'!S6</f>
        <v>0</v>
      </c>
      <c r="T28">
        <f>'BFPaT-pretax-nuclear'!T6</f>
        <v>0</v>
      </c>
      <c r="U28">
        <f>'BFPaT-pretax-nuclear'!U6</f>
        <v>0</v>
      </c>
      <c r="V28">
        <f>'BFPaT-pretax-nuclear'!V6</f>
        <v>0</v>
      </c>
      <c r="W28">
        <f>'BFPaT-pretax-nuclear'!W6</f>
        <v>0</v>
      </c>
      <c r="X28">
        <f>'BFPaT-pretax-nuclear'!X6</f>
        <v>0</v>
      </c>
      <c r="Y28">
        <f>'BFPaT-pretax-nuclear'!Y6</f>
        <v>0</v>
      </c>
      <c r="Z28">
        <f>'BFPaT-pretax-nuclear'!Z6</f>
        <v>0</v>
      </c>
      <c r="AA28">
        <f>'BFPaT-pretax-nuclear'!AA6</f>
        <v>0</v>
      </c>
      <c r="AB28">
        <f>'BFPaT-pretax-nuclear'!AB6</f>
        <v>0</v>
      </c>
      <c r="AC28">
        <f>'BFPaT-pretax-nuclear'!AC6</f>
        <v>0</v>
      </c>
      <c r="AD28">
        <f>'BFPaT-pretax-nuclear'!AD6</f>
        <v>0</v>
      </c>
      <c r="AE28">
        <f>'BFPaT-pretax-nuclear'!AE6</f>
        <v>0</v>
      </c>
      <c r="AF28">
        <f>'BFPaT-pretax-nuclear'!AF6</f>
        <v>0</v>
      </c>
    </row>
    <row r="29" spans="1:32">
      <c r="A29" t="s">
        <v>553</v>
      </c>
      <c r="B29">
        <f>'BFPaT-pretax-nuclear'!B7</f>
        <v>0</v>
      </c>
      <c r="C29">
        <f>'BFPaT-pretax-nuclear'!C7</f>
        <v>0</v>
      </c>
      <c r="D29">
        <f>'BFPaT-pretax-nuclear'!D7</f>
        <v>0</v>
      </c>
      <c r="E29">
        <f>'BFPaT-pretax-nuclear'!E7</f>
        <v>0</v>
      </c>
      <c r="F29">
        <f>'BFPaT-pretax-nuclear'!F7</f>
        <v>0</v>
      </c>
      <c r="G29">
        <f>'BFPaT-pretax-nuclear'!G7</f>
        <v>0</v>
      </c>
      <c r="H29">
        <f>'BFPaT-pretax-nuclear'!H7</f>
        <v>0</v>
      </c>
      <c r="I29">
        <f>'BFPaT-pretax-nuclear'!I7</f>
        <v>0</v>
      </c>
      <c r="J29">
        <f>'BFPaT-pretax-nuclear'!J7</f>
        <v>0</v>
      </c>
      <c r="K29">
        <f>'BFPaT-pretax-nuclear'!K7</f>
        <v>0</v>
      </c>
      <c r="L29">
        <f>'BFPaT-pretax-nuclear'!L7</f>
        <v>0</v>
      </c>
      <c r="M29">
        <f>'BFPaT-pretax-nuclear'!M7</f>
        <v>0</v>
      </c>
      <c r="N29">
        <f>'BFPaT-pretax-nuclear'!N7</f>
        <v>0</v>
      </c>
      <c r="O29">
        <f>'BFPaT-pretax-nuclear'!O7</f>
        <v>0</v>
      </c>
      <c r="P29">
        <f>'BFPaT-pretax-nuclear'!P7</f>
        <v>0</v>
      </c>
      <c r="Q29">
        <f>'BFPaT-pretax-nuclear'!Q7</f>
        <v>0</v>
      </c>
      <c r="R29">
        <f>'BFPaT-pretax-nuclear'!R7</f>
        <v>0</v>
      </c>
      <c r="S29">
        <f>'BFPaT-pretax-nuclear'!S7</f>
        <v>0</v>
      </c>
      <c r="T29">
        <f>'BFPaT-pretax-nuclear'!T7</f>
        <v>0</v>
      </c>
      <c r="U29">
        <f>'BFPaT-pretax-nuclear'!U7</f>
        <v>0</v>
      </c>
      <c r="V29">
        <f>'BFPaT-pretax-nuclear'!V7</f>
        <v>0</v>
      </c>
      <c r="W29">
        <f>'BFPaT-pretax-nuclear'!W7</f>
        <v>0</v>
      </c>
      <c r="X29">
        <f>'BFPaT-pretax-nuclear'!X7</f>
        <v>0</v>
      </c>
      <c r="Y29">
        <f>'BFPaT-pretax-nuclear'!Y7</f>
        <v>0</v>
      </c>
      <c r="Z29">
        <f>'BFPaT-pretax-nuclear'!Z7</f>
        <v>0</v>
      </c>
      <c r="AA29">
        <f>'BFPaT-pretax-nuclear'!AA7</f>
        <v>0</v>
      </c>
      <c r="AB29">
        <f>'BFPaT-pretax-nuclear'!AB7</f>
        <v>0</v>
      </c>
      <c r="AC29">
        <f>'BFPaT-pretax-nuclear'!AC7</f>
        <v>0</v>
      </c>
      <c r="AD29">
        <f>'BFPaT-pretax-nuclear'!AD7</f>
        <v>0</v>
      </c>
      <c r="AE29">
        <f>'BFPaT-pretax-nuclear'!AE7</f>
        <v>0</v>
      </c>
      <c r="AF29">
        <f>'BFPaT-pretax-nuclear'!AF7</f>
        <v>0</v>
      </c>
    </row>
    <row r="30" spans="1:32">
      <c r="A30" t="s">
        <v>554</v>
      </c>
      <c r="B30">
        <f>'BFPaT-pretax-nuclear'!B8</f>
        <v>0</v>
      </c>
      <c r="C30">
        <f>'BFPaT-pretax-nuclear'!C8</f>
        <v>0</v>
      </c>
      <c r="D30">
        <f>'BFPaT-pretax-nuclear'!D8</f>
        <v>0</v>
      </c>
      <c r="E30">
        <f>'BFPaT-pretax-nuclear'!E8</f>
        <v>0</v>
      </c>
      <c r="F30">
        <f>'BFPaT-pretax-nuclear'!F8</f>
        <v>0</v>
      </c>
      <c r="G30">
        <f>'BFPaT-pretax-nuclear'!G8</f>
        <v>0</v>
      </c>
      <c r="H30">
        <f>'BFPaT-pretax-nuclear'!H8</f>
        <v>0</v>
      </c>
      <c r="I30">
        <f>'BFPaT-pretax-nuclear'!I8</f>
        <v>0</v>
      </c>
      <c r="J30">
        <f>'BFPaT-pretax-nuclear'!J8</f>
        <v>0</v>
      </c>
      <c r="K30">
        <f>'BFPaT-pretax-nuclear'!K8</f>
        <v>0</v>
      </c>
      <c r="L30">
        <f>'BFPaT-pretax-nuclear'!L8</f>
        <v>0</v>
      </c>
      <c r="M30">
        <f>'BFPaT-pretax-nuclear'!M8</f>
        <v>0</v>
      </c>
      <c r="N30">
        <f>'BFPaT-pretax-nuclear'!N8</f>
        <v>0</v>
      </c>
      <c r="O30">
        <f>'BFPaT-pretax-nuclear'!O8</f>
        <v>0</v>
      </c>
      <c r="P30">
        <f>'BFPaT-pretax-nuclear'!P8</f>
        <v>0</v>
      </c>
      <c r="Q30">
        <f>'BFPaT-pretax-nuclear'!Q8</f>
        <v>0</v>
      </c>
      <c r="R30">
        <f>'BFPaT-pretax-nuclear'!R8</f>
        <v>0</v>
      </c>
      <c r="S30">
        <f>'BFPaT-pretax-nuclear'!S8</f>
        <v>0</v>
      </c>
      <c r="T30">
        <f>'BFPaT-pretax-nuclear'!T8</f>
        <v>0</v>
      </c>
      <c r="U30">
        <f>'BFPaT-pretax-nuclear'!U8</f>
        <v>0</v>
      </c>
      <c r="V30">
        <f>'BFPaT-pretax-nuclear'!V8</f>
        <v>0</v>
      </c>
      <c r="W30">
        <f>'BFPaT-pretax-nuclear'!W8</f>
        <v>0</v>
      </c>
      <c r="X30">
        <f>'BFPaT-pretax-nuclear'!X8</f>
        <v>0</v>
      </c>
      <c r="Y30">
        <f>'BFPaT-pretax-nuclear'!Y8</f>
        <v>0</v>
      </c>
      <c r="Z30">
        <f>'BFPaT-pretax-nuclear'!Z8</f>
        <v>0</v>
      </c>
      <c r="AA30">
        <f>'BFPaT-pretax-nuclear'!AA8</f>
        <v>0</v>
      </c>
      <c r="AB30">
        <f>'BFPaT-pretax-nuclear'!AB8</f>
        <v>0</v>
      </c>
      <c r="AC30">
        <f>'BFPaT-pretax-nuclear'!AC8</f>
        <v>0</v>
      </c>
      <c r="AD30">
        <f>'BFPaT-pretax-nuclear'!AD8</f>
        <v>0</v>
      </c>
      <c r="AE30">
        <f>'BFPaT-pretax-nuclear'!AE8</f>
        <v>0</v>
      </c>
      <c r="AF30">
        <f>'BFPaT-pretax-nuclear'!AF8</f>
        <v>0</v>
      </c>
    </row>
    <row r="31" spans="1:32">
      <c r="A31" t="s">
        <v>555</v>
      </c>
      <c r="B31">
        <f>'BFPaT-pretax-nuclear'!B9</f>
        <v>0</v>
      </c>
      <c r="C31">
        <f>'BFPaT-pretax-nuclear'!C9</f>
        <v>0</v>
      </c>
      <c r="D31">
        <f>'BFPaT-pretax-nuclear'!D9</f>
        <v>0</v>
      </c>
      <c r="E31">
        <f>'BFPaT-pretax-nuclear'!E9</f>
        <v>0</v>
      </c>
      <c r="F31">
        <f>'BFPaT-pretax-nuclear'!F9</f>
        <v>0</v>
      </c>
      <c r="G31">
        <f>'BFPaT-pretax-nuclear'!G9</f>
        <v>0</v>
      </c>
      <c r="H31">
        <f>'BFPaT-pretax-nuclear'!H9</f>
        <v>0</v>
      </c>
      <c r="I31">
        <f>'BFPaT-pretax-nuclear'!I9</f>
        <v>0</v>
      </c>
      <c r="J31">
        <f>'BFPaT-pretax-nuclear'!J9</f>
        <v>0</v>
      </c>
      <c r="K31">
        <f>'BFPaT-pretax-nuclear'!K9</f>
        <v>0</v>
      </c>
      <c r="L31">
        <f>'BFPaT-pretax-nuclear'!L9</f>
        <v>0</v>
      </c>
      <c r="M31">
        <f>'BFPaT-pretax-nuclear'!M9</f>
        <v>0</v>
      </c>
      <c r="N31">
        <f>'BFPaT-pretax-nuclear'!N9</f>
        <v>0</v>
      </c>
      <c r="O31">
        <f>'BFPaT-pretax-nuclear'!O9</f>
        <v>0</v>
      </c>
      <c r="P31">
        <f>'BFPaT-pretax-nuclear'!P9</f>
        <v>0</v>
      </c>
      <c r="Q31">
        <f>'BFPaT-pretax-nuclear'!Q9</f>
        <v>0</v>
      </c>
      <c r="R31">
        <f>'BFPaT-pretax-nuclear'!R9</f>
        <v>0</v>
      </c>
      <c r="S31">
        <f>'BFPaT-pretax-nuclear'!S9</f>
        <v>0</v>
      </c>
      <c r="T31">
        <f>'BFPaT-pretax-nuclear'!T9</f>
        <v>0</v>
      </c>
      <c r="U31">
        <f>'BFPaT-pretax-nuclear'!U9</f>
        <v>0</v>
      </c>
      <c r="V31">
        <f>'BFPaT-pretax-nuclear'!V9</f>
        <v>0</v>
      </c>
      <c r="W31">
        <f>'BFPaT-pretax-nuclear'!W9</f>
        <v>0</v>
      </c>
      <c r="X31">
        <f>'BFPaT-pretax-nuclear'!X9</f>
        <v>0</v>
      </c>
      <c r="Y31">
        <f>'BFPaT-pretax-nuclear'!Y9</f>
        <v>0</v>
      </c>
      <c r="Z31">
        <f>'BFPaT-pretax-nuclear'!Z9</f>
        <v>0</v>
      </c>
      <c r="AA31">
        <f>'BFPaT-pretax-nuclear'!AA9</f>
        <v>0</v>
      </c>
      <c r="AB31">
        <f>'BFPaT-pretax-nuclear'!AB9</f>
        <v>0</v>
      </c>
      <c r="AC31">
        <f>'BFPaT-pretax-nuclear'!AC9</f>
        <v>0</v>
      </c>
      <c r="AD31">
        <f>'BFPaT-pretax-nuclear'!AD9</f>
        <v>0</v>
      </c>
      <c r="AE31">
        <f>'BFPaT-pretax-nuclear'!AE9</f>
        <v>0</v>
      </c>
      <c r="AF31">
        <f>'BFPaT-pretax-nuclear'!AF9</f>
        <v>0</v>
      </c>
    </row>
    <row r="32" spans="1:32" s="18" customFormat="1">
      <c r="A32" s="16" t="s">
        <v>785</v>
      </c>
    </row>
    <row r="33" spans="1:32">
      <c r="A33" t="s">
        <v>727</v>
      </c>
      <c r="B33">
        <f t="shared" ref="B33:AF33" si="3">B$1</f>
        <v>2020</v>
      </c>
      <c r="C33">
        <f t="shared" si="3"/>
        <v>2021</v>
      </c>
      <c r="D33">
        <f t="shared" si="3"/>
        <v>2022</v>
      </c>
      <c r="E33">
        <f t="shared" si="3"/>
        <v>2023</v>
      </c>
      <c r="F33">
        <f t="shared" si="3"/>
        <v>2024</v>
      </c>
      <c r="G33">
        <f t="shared" si="3"/>
        <v>2025</v>
      </c>
      <c r="H33">
        <f t="shared" si="3"/>
        <v>2026</v>
      </c>
      <c r="I33">
        <f t="shared" si="3"/>
        <v>2027</v>
      </c>
      <c r="J33">
        <f t="shared" si="3"/>
        <v>2028</v>
      </c>
      <c r="K33">
        <f t="shared" si="3"/>
        <v>2029</v>
      </c>
      <c r="L33">
        <f t="shared" si="3"/>
        <v>2030</v>
      </c>
      <c r="M33">
        <f t="shared" si="3"/>
        <v>2031</v>
      </c>
      <c r="N33">
        <f t="shared" si="3"/>
        <v>2032</v>
      </c>
      <c r="O33">
        <f t="shared" si="3"/>
        <v>2033</v>
      </c>
      <c r="P33">
        <f t="shared" si="3"/>
        <v>2034</v>
      </c>
      <c r="Q33">
        <f t="shared" si="3"/>
        <v>2035</v>
      </c>
      <c r="R33">
        <f t="shared" si="3"/>
        <v>2036</v>
      </c>
      <c r="S33">
        <f t="shared" si="3"/>
        <v>2037</v>
      </c>
      <c r="T33">
        <f t="shared" si="3"/>
        <v>2038</v>
      </c>
      <c r="U33">
        <f t="shared" si="3"/>
        <v>2039</v>
      </c>
      <c r="V33">
        <f t="shared" si="3"/>
        <v>2040</v>
      </c>
      <c r="W33">
        <f t="shared" si="3"/>
        <v>2041</v>
      </c>
      <c r="X33">
        <f t="shared" si="3"/>
        <v>2042</v>
      </c>
      <c r="Y33">
        <f t="shared" si="3"/>
        <v>2043</v>
      </c>
      <c r="Z33">
        <f t="shared" si="3"/>
        <v>2044</v>
      </c>
      <c r="AA33">
        <f t="shared" si="3"/>
        <v>2045</v>
      </c>
      <c r="AB33">
        <f t="shared" si="3"/>
        <v>2046</v>
      </c>
      <c r="AC33">
        <f t="shared" si="3"/>
        <v>2047</v>
      </c>
      <c r="AD33">
        <f t="shared" si="3"/>
        <v>2048</v>
      </c>
      <c r="AE33">
        <f t="shared" si="3"/>
        <v>2049</v>
      </c>
      <c r="AF33">
        <f t="shared" si="3"/>
        <v>2050</v>
      </c>
    </row>
    <row r="34" spans="1:32">
      <c r="A34" t="s">
        <v>548</v>
      </c>
      <c r="B34">
        <f>'BFPaT-pretax-biomass'!B2</f>
        <v>0</v>
      </c>
      <c r="C34">
        <f>'BFPaT-pretax-biomass'!C2</f>
        <v>0</v>
      </c>
      <c r="D34">
        <f>'BFPaT-pretax-biomass'!D2</f>
        <v>0</v>
      </c>
      <c r="E34">
        <f>'BFPaT-pretax-biomass'!E2</f>
        <v>0</v>
      </c>
      <c r="F34">
        <f>'BFPaT-pretax-biomass'!F2</f>
        <v>0</v>
      </c>
      <c r="G34">
        <f>'BFPaT-pretax-biomass'!G2</f>
        <v>0</v>
      </c>
      <c r="H34">
        <f>'BFPaT-pretax-biomass'!H2</f>
        <v>0</v>
      </c>
      <c r="I34">
        <f>'BFPaT-pretax-biomass'!I2</f>
        <v>0</v>
      </c>
      <c r="J34">
        <f>'BFPaT-pretax-biomass'!J2</f>
        <v>0</v>
      </c>
      <c r="K34">
        <f>'BFPaT-pretax-biomass'!K2</f>
        <v>0</v>
      </c>
      <c r="L34">
        <f>'BFPaT-pretax-biomass'!L2</f>
        <v>0</v>
      </c>
      <c r="M34">
        <f>'BFPaT-pretax-biomass'!M2</f>
        <v>0</v>
      </c>
      <c r="N34">
        <f>'BFPaT-pretax-biomass'!N2</f>
        <v>0</v>
      </c>
      <c r="O34">
        <f>'BFPaT-pretax-biomass'!O2</f>
        <v>0</v>
      </c>
      <c r="P34">
        <f>'BFPaT-pretax-biomass'!P2</f>
        <v>0</v>
      </c>
      <c r="Q34">
        <f>'BFPaT-pretax-biomass'!Q2</f>
        <v>0</v>
      </c>
      <c r="R34">
        <f>'BFPaT-pretax-biomass'!R2</f>
        <v>0</v>
      </c>
      <c r="S34">
        <f>'BFPaT-pretax-biomass'!S2</f>
        <v>0</v>
      </c>
      <c r="T34">
        <f>'BFPaT-pretax-biomass'!T2</f>
        <v>0</v>
      </c>
      <c r="U34">
        <f>'BFPaT-pretax-biomass'!U2</f>
        <v>0</v>
      </c>
      <c r="V34">
        <f>'BFPaT-pretax-biomass'!V2</f>
        <v>0</v>
      </c>
      <c r="W34">
        <f>'BFPaT-pretax-biomass'!W2</f>
        <v>0</v>
      </c>
      <c r="X34">
        <f>'BFPaT-pretax-biomass'!X2</f>
        <v>0</v>
      </c>
      <c r="Y34">
        <f>'BFPaT-pretax-biomass'!Y2</f>
        <v>0</v>
      </c>
      <c r="Z34">
        <f>'BFPaT-pretax-biomass'!Z2</f>
        <v>0</v>
      </c>
      <c r="AA34">
        <f>'BFPaT-pretax-biomass'!AA2</f>
        <v>0</v>
      </c>
      <c r="AB34">
        <f>'BFPaT-pretax-biomass'!AB2</f>
        <v>0</v>
      </c>
      <c r="AC34">
        <f>'BFPaT-pretax-biomass'!AC2</f>
        <v>0</v>
      </c>
      <c r="AD34">
        <f>'BFPaT-pretax-biomass'!AD2</f>
        <v>0</v>
      </c>
      <c r="AE34">
        <f>'BFPaT-pretax-biomass'!AE2</f>
        <v>0</v>
      </c>
      <c r="AF34">
        <f>'BFPaT-pretax-biomass'!AF2</f>
        <v>0</v>
      </c>
    </row>
    <row r="35" spans="1:32">
      <c r="A35" t="s">
        <v>549</v>
      </c>
      <c r="B35">
        <f>'BFPaT-pretax-biomass'!B3</f>
        <v>1.8911025600000004E-6</v>
      </c>
      <c r="C35">
        <f>'BFPaT-pretax-biomass'!C3</f>
        <v>1.8911025600000004E-6</v>
      </c>
      <c r="D35">
        <f>'BFPaT-pretax-biomass'!D3</f>
        <v>1.8911025600000004E-6</v>
      </c>
      <c r="E35">
        <f>'BFPaT-pretax-biomass'!E3</f>
        <v>1.8911025600000004E-6</v>
      </c>
      <c r="F35">
        <f>'BFPaT-pretax-biomass'!F3</f>
        <v>1.8911025600000004E-6</v>
      </c>
      <c r="G35">
        <f>'BFPaT-pretax-biomass'!G3</f>
        <v>1.8911025600000004E-6</v>
      </c>
      <c r="H35">
        <f>'BFPaT-pretax-biomass'!H3</f>
        <v>1.8911025600000004E-6</v>
      </c>
      <c r="I35">
        <f>'BFPaT-pretax-biomass'!I3</f>
        <v>1.8911025600000004E-6</v>
      </c>
      <c r="J35">
        <f>'BFPaT-pretax-biomass'!J3</f>
        <v>1.8911025600000004E-6</v>
      </c>
      <c r="K35">
        <f>'BFPaT-pretax-biomass'!K3</f>
        <v>1.8911025600000004E-6</v>
      </c>
      <c r="L35">
        <f>'BFPaT-pretax-biomass'!L3</f>
        <v>1.8911025600000004E-6</v>
      </c>
      <c r="M35">
        <f>'BFPaT-pretax-biomass'!M3</f>
        <v>1.8911025600000004E-6</v>
      </c>
      <c r="N35">
        <f>'BFPaT-pretax-biomass'!N3</f>
        <v>1.8911025600000004E-6</v>
      </c>
      <c r="O35">
        <f>'BFPaT-pretax-biomass'!O3</f>
        <v>1.8911025600000004E-6</v>
      </c>
      <c r="P35">
        <f>'BFPaT-pretax-biomass'!P3</f>
        <v>1.8911025600000004E-6</v>
      </c>
      <c r="Q35">
        <f>'BFPaT-pretax-biomass'!Q3</f>
        <v>1.8911025600000004E-6</v>
      </c>
      <c r="R35">
        <f>'BFPaT-pretax-biomass'!R3</f>
        <v>1.8911025600000004E-6</v>
      </c>
      <c r="S35">
        <f>'BFPaT-pretax-biomass'!S3</f>
        <v>1.8911025600000004E-6</v>
      </c>
      <c r="T35">
        <f>'BFPaT-pretax-biomass'!T3</f>
        <v>1.8911025600000004E-6</v>
      </c>
      <c r="U35">
        <f>'BFPaT-pretax-biomass'!U3</f>
        <v>1.8911025600000004E-6</v>
      </c>
      <c r="V35">
        <f>'BFPaT-pretax-biomass'!V3</f>
        <v>1.8911025600000004E-6</v>
      </c>
      <c r="W35">
        <f>'BFPaT-pretax-biomass'!W3</f>
        <v>1.8911025600000004E-6</v>
      </c>
      <c r="X35">
        <f>'BFPaT-pretax-biomass'!X3</f>
        <v>1.8911025600000004E-6</v>
      </c>
      <c r="Y35">
        <f>'BFPaT-pretax-biomass'!Y3</f>
        <v>1.8911025600000004E-6</v>
      </c>
      <c r="Z35">
        <f>'BFPaT-pretax-biomass'!Z3</f>
        <v>1.8911025600000004E-6</v>
      </c>
      <c r="AA35">
        <f>'BFPaT-pretax-biomass'!AA3</f>
        <v>1.8911025600000004E-6</v>
      </c>
      <c r="AB35">
        <f>'BFPaT-pretax-biomass'!AB3</f>
        <v>1.8911025600000004E-6</v>
      </c>
      <c r="AC35">
        <f>'BFPaT-pretax-biomass'!AC3</f>
        <v>1.8911025600000004E-6</v>
      </c>
      <c r="AD35">
        <f>'BFPaT-pretax-biomass'!AD3</f>
        <v>1.8911025600000004E-6</v>
      </c>
      <c r="AE35">
        <f>'BFPaT-pretax-biomass'!AE3</f>
        <v>1.8911025600000004E-6</v>
      </c>
      <c r="AF35">
        <f>'BFPaT-pretax-biomass'!AF3</f>
        <v>1.8911025600000004E-6</v>
      </c>
    </row>
    <row r="36" spans="1:32">
      <c r="A36" t="s">
        <v>550</v>
      </c>
      <c r="B36">
        <f>'BFPaT-pretax-biomass'!B4</f>
        <v>7.5388547999999995E-6</v>
      </c>
      <c r="C36">
        <f>'BFPaT-pretax-biomass'!C4</f>
        <v>7.5388547999999995E-6</v>
      </c>
      <c r="D36">
        <f>'BFPaT-pretax-biomass'!D4</f>
        <v>7.5388547999999995E-6</v>
      </c>
      <c r="E36">
        <f>'BFPaT-pretax-biomass'!E4</f>
        <v>7.5388547999999995E-6</v>
      </c>
      <c r="F36">
        <f>'BFPaT-pretax-biomass'!F4</f>
        <v>7.5388547999999995E-6</v>
      </c>
      <c r="G36">
        <f>'BFPaT-pretax-biomass'!G4</f>
        <v>7.5388547999999995E-6</v>
      </c>
      <c r="H36">
        <f>'BFPaT-pretax-biomass'!H4</f>
        <v>7.5388547999999995E-6</v>
      </c>
      <c r="I36">
        <f>'BFPaT-pretax-biomass'!I4</f>
        <v>7.5388547999999995E-6</v>
      </c>
      <c r="J36">
        <f>'BFPaT-pretax-biomass'!J4</f>
        <v>7.5388547999999995E-6</v>
      </c>
      <c r="K36">
        <f>'BFPaT-pretax-biomass'!K4</f>
        <v>7.5388547999999995E-6</v>
      </c>
      <c r="L36">
        <f>'BFPaT-pretax-biomass'!L4</f>
        <v>7.5388547999999995E-6</v>
      </c>
      <c r="M36">
        <f>'BFPaT-pretax-biomass'!M4</f>
        <v>7.5388547999999995E-6</v>
      </c>
      <c r="N36">
        <f>'BFPaT-pretax-biomass'!N4</f>
        <v>7.5388547999999995E-6</v>
      </c>
      <c r="O36">
        <f>'BFPaT-pretax-biomass'!O4</f>
        <v>7.5388547999999995E-6</v>
      </c>
      <c r="P36">
        <f>'BFPaT-pretax-biomass'!P4</f>
        <v>7.5388547999999995E-6</v>
      </c>
      <c r="Q36">
        <f>'BFPaT-pretax-biomass'!Q4</f>
        <v>7.5388547999999995E-6</v>
      </c>
      <c r="R36">
        <f>'BFPaT-pretax-biomass'!R4</f>
        <v>7.5388547999999995E-6</v>
      </c>
      <c r="S36">
        <f>'BFPaT-pretax-biomass'!S4</f>
        <v>7.5388547999999995E-6</v>
      </c>
      <c r="T36">
        <f>'BFPaT-pretax-biomass'!T4</f>
        <v>7.5388547999999995E-6</v>
      </c>
      <c r="U36">
        <f>'BFPaT-pretax-biomass'!U4</f>
        <v>7.5388547999999995E-6</v>
      </c>
      <c r="V36">
        <f>'BFPaT-pretax-biomass'!V4</f>
        <v>7.5388547999999995E-6</v>
      </c>
      <c r="W36">
        <f>'BFPaT-pretax-biomass'!W4</f>
        <v>7.5388547999999995E-6</v>
      </c>
      <c r="X36">
        <f>'BFPaT-pretax-biomass'!X4</f>
        <v>7.5388547999999995E-6</v>
      </c>
      <c r="Y36">
        <f>'BFPaT-pretax-biomass'!Y4</f>
        <v>7.5388547999999995E-6</v>
      </c>
      <c r="Z36">
        <f>'BFPaT-pretax-biomass'!Z4</f>
        <v>7.5388547999999995E-6</v>
      </c>
      <c r="AA36">
        <f>'BFPaT-pretax-biomass'!AA4</f>
        <v>7.5388547999999995E-6</v>
      </c>
      <c r="AB36">
        <f>'BFPaT-pretax-biomass'!AB4</f>
        <v>7.5388547999999995E-6</v>
      </c>
      <c r="AC36">
        <f>'BFPaT-pretax-biomass'!AC4</f>
        <v>7.5388547999999995E-6</v>
      </c>
      <c r="AD36">
        <f>'BFPaT-pretax-biomass'!AD4</f>
        <v>7.5388547999999995E-6</v>
      </c>
      <c r="AE36">
        <f>'BFPaT-pretax-biomass'!AE4</f>
        <v>7.5388547999999995E-6</v>
      </c>
      <c r="AF36">
        <f>'BFPaT-pretax-biomass'!AF4</f>
        <v>7.5388547999999995E-6</v>
      </c>
    </row>
    <row r="37" spans="1:32">
      <c r="A37" t="s">
        <v>551</v>
      </c>
      <c r="B37">
        <f>'BFPaT-pretax-biomass'!B5</f>
        <v>3.5010952800000005E-6</v>
      </c>
      <c r="C37">
        <f>'BFPaT-pretax-biomass'!C5</f>
        <v>3.5010952800000005E-6</v>
      </c>
      <c r="D37">
        <f>'BFPaT-pretax-biomass'!D5</f>
        <v>3.5010952800000005E-6</v>
      </c>
      <c r="E37">
        <f>'BFPaT-pretax-biomass'!E5</f>
        <v>3.5010952800000005E-6</v>
      </c>
      <c r="F37">
        <f>'BFPaT-pretax-biomass'!F5</f>
        <v>3.5010952800000005E-6</v>
      </c>
      <c r="G37">
        <f>'BFPaT-pretax-biomass'!G5</f>
        <v>3.5010952800000005E-6</v>
      </c>
      <c r="H37">
        <f>'BFPaT-pretax-biomass'!H5</f>
        <v>3.5010952800000005E-6</v>
      </c>
      <c r="I37">
        <f>'BFPaT-pretax-biomass'!I5</f>
        <v>3.5010952800000005E-6</v>
      </c>
      <c r="J37">
        <f>'BFPaT-pretax-biomass'!J5</f>
        <v>3.5010952800000005E-6</v>
      </c>
      <c r="K37">
        <f>'BFPaT-pretax-biomass'!K5</f>
        <v>3.5010952800000005E-6</v>
      </c>
      <c r="L37">
        <f>'BFPaT-pretax-biomass'!L5</f>
        <v>3.5010952800000005E-6</v>
      </c>
      <c r="M37">
        <f>'BFPaT-pretax-biomass'!M5</f>
        <v>3.5010952800000005E-6</v>
      </c>
      <c r="N37">
        <f>'BFPaT-pretax-biomass'!N5</f>
        <v>3.5010952800000005E-6</v>
      </c>
      <c r="O37">
        <f>'BFPaT-pretax-biomass'!O5</f>
        <v>3.5010952800000005E-6</v>
      </c>
      <c r="P37">
        <f>'BFPaT-pretax-biomass'!P5</f>
        <v>3.5010952800000005E-6</v>
      </c>
      <c r="Q37">
        <f>'BFPaT-pretax-biomass'!Q5</f>
        <v>3.5010952800000005E-6</v>
      </c>
      <c r="R37">
        <f>'BFPaT-pretax-biomass'!R5</f>
        <v>3.5010952800000005E-6</v>
      </c>
      <c r="S37">
        <f>'BFPaT-pretax-biomass'!S5</f>
        <v>3.5010952800000005E-6</v>
      </c>
      <c r="T37">
        <f>'BFPaT-pretax-biomass'!T5</f>
        <v>3.5010952800000005E-6</v>
      </c>
      <c r="U37">
        <f>'BFPaT-pretax-biomass'!U5</f>
        <v>3.5010952800000005E-6</v>
      </c>
      <c r="V37">
        <f>'BFPaT-pretax-biomass'!V5</f>
        <v>3.5010952800000005E-6</v>
      </c>
      <c r="W37">
        <f>'BFPaT-pretax-biomass'!W5</f>
        <v>3.5010952800000005E-6</v>
      </c>
      <c r="X37">
        <f>'BFPaT-pretax-biomass'!X5</f>
        <v>3.5010952800000005E-6</v>
      </c>
      <c r="Y37">
        <f>'BFPaT-pretax-biomass'!Y5</f>
        <v>3.5010952800000005E-6</v>
      </c>
      <c r="Z37">
        <f>'BFPaT-pretax-biomass'!Z5</f>
        <v>3.5010952800000005E-6</v>
      </c>
      <c r="AA37">
        <f>'BFPaT-pretax-biomass'!AA5</f>
        <v>3.5010952800000005E-6</v>
      </c>
      <c r="AB37">
        <f>'BFPaT-pretax-biomass'!AB5</f>
        <v>3.5010952800000005E-6</v>
      </c>
      <c r="AC37">
        <f>'BFPaT-pretax-biomass'!AC5</f>
        <v>3.5010952800000005E-6</v>
      </c>
      <c r="AD37">
        <f>'BFPaT-pretax-biomass'!AD5</f>
        <v>3.5010952800000005E-6</v>
      </c>
      <c r="AE37">
        <f>'BFPaT-pretax-biomass'!AE5</f>
        <v>3.5010952800000005E-6</v>
      </c>
      <c r="AF37">
        <f>'BFPaT-pretax-biomass'!AF5</f>
        <v>3.5010952800000005E-6</v>
      </c>
    </row>
    <row r="38" spans="1:32">
      <c r="A38" t="s">
        <v>552</v>
      </c>
      <c r="B38">
        <f>'BFPaT-pretax-biomass'!B6</f>
        <v>2.2403602399999999E-6</v>
      </c>
      <c r="C38">
        <f>'BFPaT-pretax-biomass'!C6</f>
        <v>2.2403602399999999E-6</v>
      </c>
      <c r="D38">
        <f>'BFPaT-pretax-biomass'!D6</f>
        <v>2.2403602399999999E-6</v>
      </c>
      <c r="E38">
        <f>'BFPaT-pretax-biomass'!E6</f>
        <v>2.2403602399999999E-6</v>
      </c>
      <c r="F38">
        <f>'BFPaT-pretax-biomass'!F6</f>
        <v>2.2403602399999999E-6</v>
      </c>
      <c r="G38">
        <f>'BFPaT-pretax-biomass'!G6</f>
        <v>2.2403602399999999E-6</v>
      </c>
      <c r="H38">
        <f>'BFPaT-pretax-biomass'!H6</f>
        <v>2.2403602399999999E-6</v>
      </c>
      <c r="I38">
        <f>'BFPaT-pretax-biomass'!I6</f>
        <v>2.2403602399999999E-6</v>
      </c>
      <c r="J38">
        <f>'BFPaT-pretax-biomass'!J6</f>
        <v>2.2403602399999999E-6</v>
      </c>
      <c r="K38">
        <f>'BFPaT-pretax-biomass'!K6</f>
        <v>2.2403602399999999E-6</v>
      </c>
      <c r="L38">
        <f>'BFPaT-pretax-biomass'!L6</f>
        <v>2.2403602399999999E-6</v>
      </c>
      <c r="M38">
        <f>'BFPaT-pretax-biomass'!M6</f>
        <v>2.2403602399999999E-6</v>
      </c>
      <c r="N38">
        <f>'BFPaT-pretax-biomass'!N6</f>
        <v>2.2403602399999999E-6</v>
      </c>
      <c r="O38">
        <f>'BFPaT-pretax-biomass'!O6</f>
        <v>2.2403602399999999E-6</v>
      </c>
      <c r="P38">
        <f>'BFPaT-pretax-biomass'!P6</f>
        <v>2.2403602399999999E-6</v>
      </c>
      <c r="Q38">
        <f>'BFPaT-pretax-biomass'!Q6</f>
        <v>2.2403602399999999E-6</v>
      </c>
      <c r="R38">
        <f>'BFPaT-pretax-biomass'!R6</f>
        <v>2.2403602399999999E-6</v>
      </c>
      <c r="S38">
        <f>'BFPaT-pretax-biomass'!S6</f>
        <v>2.2403602399999999E-6</v>
      </c>
      <c r="T38">
        <f>'BFPaT-pretax-biomass'!T6</f>
        <v>2.2403602399999999E-6</v>
      </c>
      <c r="U38">
        <f>'BFPaT-pretax-biomass'!U6</f>
        <v>2.2403602399999999E-6</v>
      </c>
      <c r="V38">
        <f>'BFPaT-pretax-biomass'!V6</f>
        <v>2.2403602399999999E-6</v>
      </c>
      <c r="W38">
        <f>'BFPaT-pretax-biomass'!W6</f>
        <v>2.2403602399999999E-6</v>
      </c>
      <c r="X38">
        <f>'BFPaT-pretax-biomass'!X6</f>
        <v>2.2403602399999999E-6</v>
      </c>
      <c r="Y38">
        <f>'BFPaT-pretax-biomass'!Y6</f>
        <v>2.2403602399999999E-6</v>
      </c>
      <c r="Z38">
        <f>'BFPaT-pretax-biomass'!Z6</f>
        <v>2.2403602399999999E-6</v>
      </c>
      <c r="AA38">
        <f>'BFPaT-pretax-biomass'!AA6</f>
        <v>2.2403602399999999E-6</v>
      </c>
      <c r="AB38">
        <f>'BFPaT-pretax-biomass'!AB6</f>
        <v>2.2403602399999999E-6</v>
      </c>
      <c r="AC38">
        <f>'BFPaT-pretax-biomass'!AC6</f>
        <v>2.2403602399999999E-6</v>
      </c>
      <c r="AD38">
        <f>'BFPaT-pretax-biomass'!AD6</f>
        <v>2.2403602399999999E-6</v>
      </c>
      <c r="AE38">
        <f>'BFPaT-pretax-biomass'!AE6</f>
        <v>2.2403602399999999E-6</v>
      </c>
      <c r="AF38">
        <f>'BFPaT-pretax-biomass'!AF6</f>
        <v>2.2403602399999999E-6</v>
      </c>
    </row>
    <row r="39" spans="1:32">
      <c r="A39" t="s">
        <v>553</v>
      </c>
      <c r="B39">
        <f>'BFPaT-pretax-biomass'!B7</f>
        <v>1.8911025600000004E-6</v>
      </c>
      <c r="C39">
        <f>'BFPaT-pretax-biomass'!C7</f>
        <v>1.8911025600000004E-6</v>
      </c>
      <c r="D39">
        <f>'BFPaT-pretax-biomass'!D7</f>
        <v>1.8911025600000004E-6</v>
      </c>
      <c r="E39">
        <f>'BFPaT-pretax-biomass'!E7</f>
        <v>1.8911025600000004E-6</v>
      </c>
      <c r="F39">
        <f>'BFPaT-pretax-biomass'!F7</f>
        <v>1.8911025600000004E-6</v>
      </c>
      <c r="G39">
        <f>'BFPaT-pretax-biomass'!G7</f>
        <v>1.8911025600000004E-6</v>
      </c>
      <c r="H39">
        <f>'BFPaT-pretax-biomass'!H7</f>
        <v>1.8911025600000004E-6</v>
      </c>
      <c r="I39">
        <f>'BFPaT-pretax-biomass'!I7</f>
        <v>1.8911025600000004E-6</v>
      </c>
      <c r="J39">
        <f>'BFPaT-pretax-biomass'!J7</f>
        <v>1.8911025600000004E-6</v>
      </c>
      <c r="K39">
        <f>'BFPaT-pretax-biomass'!K7</f>
        <v>1.8911025600000004E-6</v>
      </c>
      <c r="L39">
        <f>'BFPaT-pretax-biomass'!L7</f>
        <v>1.8911025600000004E-6</v>
      </c>
      <c r="M39">
        <f>'BFPaT-pretax-biomass'!M7</f>
        <v>1.8911025600000004E-6</v>
      </c>
      <c r="N39">
        <f>'BFPaT-pretax-biomass'!N7</f>
        <v>1.8911025600000004E-6</v>
      </c>
      <c r="O39">
        <f>'BFPaT-pretax-biomass'!O7</f>
        <v>1.8911025600000004E-6</v>
      </c>
      <c r="P39">
        <f>'BFPaT-pretax-biomass'!P7</f>
        <v>1.8911025600000004E-6</v>
      </c>
      <c r="Q39">
        <f>'BFPaT-pretax-biomass'!Q7</f>
        <v>1.8911025600000004E-6</v>
      </c>
      <c r="R39">
        <f>'BFPaT-pretax-biomass'!R7</f>
        <v>1.8911025600000004E-6</v>
      </c>
      <c r="S39">
        <f>'BFPaT-pretax-biomass'!S7</f>
        <v>1.8911025600000004E-6</v>
      </c>
      <c r="T39">
        <f>'BFPaT-pretax-biomass'!T7</f>
        <v>1.8911025600000004E-6</v>
      </c>
      <c r="U39">
        <f>'BFPaT-pretax-biomass'!U7</f>
        <v>1.8911025600000004E-6</v>
      </c>
      <c r="V39">
        <f>'BFPaT-pretax-biomass'!V7</f>
        <v>1.8911025600000004E-6</v>
      </c>
      <c r="W39">
        <f>'BFPaT-pretax-biomass'!W7</f>
        <v>1.8911025600000004E-6</v>
      </c>
      <c r="X39">
        <f>'BFPaT-pretax-biomass'!X7</f>
        <v>1.8911025600000004E-6</v>
      </c>
      <c r="Y39">
        <f>'BFPaT-pretax-biomass'!Y7</f>
        <v>1.8911025600000004E-6</v>
      </c>
      <c r="Z39">
        <f>'BFPaT-pretax-biomass'!Z7</f>
        <v>1.8911025600000004E-6</v>
      </c>
      <c r="AA39">
        <f>'BFPaT-pretax-biomass'!AA7</f>
        <v>1.8911025600000004E-6</v>
      </c>
      <c r="AB39">
        <f>'BFPaT-pretax-biomass'!AB7</f>
        <v>1.8911025600000004E-6</v>
      </c>
      <c r="AC39">
        <f>'BFPaT-pretax-biomass'!AC7</f>
        <v>1.8911025600000004E-6</v>
      </c>
      <c r="AD39">
        <f>'BFPaT-pretax-biomass'!AD7</f>
        <v>1.8911025600000004E-6</v>
      </c>
      <c r="AE39">
        <f>'BFPaT-pretax-biomass'!AE7</f>
        <v>1.8911025600000004E-6</v>
      </c>
      <c r="AF39">
        <f>'BFPaT-pretax-biomass'!AF7</f>
        <v>1.8911025600000004E-6</v>
      </c>
    </row>
    <row r="40" spans="1:32">
      <c r="A40" t="s">
        <v>554</v>
      </c>
      <c r="B40">
        <f>'BFPaT-pretax-biomass'!B8</f>
        <v>0</v>
      </c>
      <c r="C40">
        <f>'BFPaT-pretax-biomass'!C8</f>
        <v>0</v>
      </c>
      <c r="D40">
        <f>'BFPaT-pretax-biomass'!D8</f>
        <v>0</v>
      </c>
      <c r="E40">
        <f>'BFPaT-pretax-biomass'!E8</f>
        <v>0</v>
      </c>
      <c r="F40">
        <f>'BFPaT-pretax-biomass'!F8</f>
        <v>0</v>
      </c>
      <c r="G40">
        <f>'BFPaT-pretax-biomass'!G8</f>
        <v>0</v>
      </c>
      <c r="H40">
        <f>'BFPaT-pretax-biomass'!H8</f>
        <v>0</v>
      </c>
      <c r="I40">
        <f>'BFPaT-pretax-biomass'!I8</f>
        <v>0</v>
      </c>
      <c r="J40">
        <f>'BFPaT-pretax-biomass'!J8</f>
        <v>0</v>
      </c>
      <c r="K40">
        <f>'BFPaT-pretax-biomass'!K8</f>
        <v>0</v>
      </c>
      <c r="L40">
        <f>'BFPaT-pretax-biomass'!L8</f>
        <v>0</v>
      </c>
      <c r="M40">
        <f>'BFPaT-pretax-biomass'!M8</f>
        <v>0</v>
      </c>
      <c r="N40">
        <f>'BFPaT-pretax-biomass'!N8</f>
        <v>0</v>
      </c>
      <c r="O40">
        <f>'BFPaT-pretax-biomass'!O8</f>
        <v>0</v>
      </c>
      <c r="P40">
        <f>'BFPaT-pretax-biomass'!P8</f>
        <v>0</v>
      </c>
      <c r="Q40">
        <f>'BFPaT-pretax-biomass'!Q8</f>
        <v>0</v>
      </c>
      <c r="R40">
        <f>'BFPaT-pretax-biomass'!R8</f>
        <v>0</v>
      </c>
      <c r="S40">
        <f>'BFPaT-pretax-biomass'!S8</f>
        <v>0</v>
      </c>
      <c r="T40">
        <f>'BFPaT-pretax-biomass'!T8</f>
        <v>0</v>
      </c>
      <c r="U40">
        <f>'BFPaT-pretax-biomass'!U8</f>
        <v>0</v>
      </c>
      <c r="V40">
        <f>'BFPaT-pretax-biomass'!V8</f>
        <v>0</v>
      </c>
      <c r="W40">
        <f>'BFPaT-pretax-biomass'!W8</f>
        <v>0</v>
      </c>
      <c r="X40">
        <f>'BFPaT-pretax-biomass'!X8</f>
        <v>0</v>
      </c>
      <c r="Y40">
        <f>'BFPaT-pretax-biomass'!Y8</f>
        <v>0</v>
      </c>
      <c r="Z40">
        <f>'BFPaT-pretax-biomass'!Z8</f>
        <v>0</v>
      </c>
      <c r="AA40">
        <f>'BFPaT-pretax-biomass'!AA8</f>
        <v>0</v>
      </c>
      <c r="AB40">
        <f>'BFPaT-pretax-biomass'!AB8</f>
        <v>0</v>
      </c>
      <c r="AC40">
        <f>'BFPaT-pretax-biomass'!AC8</f>
        <v>0</v>
      </c>
      <c r="AD40">
        <f>'BFPaT-pretax-biomass'!AD8</f>
        <v>0</v>
      </c>
      <c r="AE40">
        <f>'BFPaT-pretax-biomass'!AE8</f>
        <v>0</v>
      </c>
      <c r="AF40">
        <f>'BFPaT-pretax-biomass'!AF8</f>
        <v>0</v>
      </c>
    </row>
    <row r="41" spans="1:32">
      <c r="A41" t="s">
        <v>555</v>
      </c>
      <c r="B41">
        <f>'BFPaT-pretax-biomass'!B9</f>
        <v>2.2403602399999999E-6</v>
      </c>
      <c r="C41">
        <f>'BFPaT-pretax-biomass'!C9</f>
        <v>2.2403602399999999E-6</v>
      </c>
      <c r="D41">
        <f>'BFPaT-pretax-biomass'!D9</f>
        <v>2.2403602399999999E-6</v>
      </c>
      <c r="E41">
        <f>'BFPaT-pretax-biomass'!E9</f>
        <v>2.2403602399999999E-6</v>
      </c>
      <c r="F41">
        <f>'BFPaT-pretax-biomass'!F9</f>
        <v>2.2403602399999999E-6</v>
      </c>
      <c r="G41">
        <f>'BFPaT-pretax-biomass'!G9</f>
        <v>2.2403602399999999E-6</v>
      </c>
      <c r="H41">
        <f>'BFPaT-pretax-biomass'!H9</f>
        <v>2.2403602399999999E-6</v>
      </c>
      <c r="I41">
        <f>'BFPaT-pretax-biomass'!I9</f>
        <v>2.2403602399999999E-6</v>
      </c>
      <c r="J41">
        <f>'BFPaT-pretax-biomass'!J9</f>
        <v>2.2403602399999999E-6</v>
      </c>
      <c r="K41">
        <f>'BFPaT-pretax-biomass'!K9</f>
        <v>2.2403602399999999E-6</v>
      </c>
      <c r="L41">
        <f>'BFPaT-pretax-biomass'!L9</f>
        <v>2.2403602399999999E-6</v>
      </c>
      <c r="M41">
        <f>'BFPaT-pretax-biomass'!M9</f>
        <v>2.2403602399999999E-6</v>
      </c>
      <c r="N41">
        <f>'BFPaT-pretax-biomass'!N9</f>
        <v>2.2403602399999999E-6</v>
      </c>
      <c r="O41">
        <f>'BFPaT-pretax-biomass'!O9</f>
        <v>2.2403602399999999E-6</v>
      </c>
      <c r="P41">
        <f>'BFPaT-pretax-biomass'!P9</f>
        <v>2.2403602399999999E-6</v>
      </c>
      <c r="Q41">
        <f>'BFPaT-pretax-biomass'!Q9</f>
        <v>2.2403602399999999E-6</v>
      </c>
      <c r="R41">
        <f>'BFPaT-pretax-biomass'!R9</f>
        <v>2.2403602399999999E-6</v>
      </c>
      <c r="S41">
        <f>'BFPaT-pretax-biomass'!S9</f>
        <v>2.2403602399999999E-6</v>
      </c>
      <c r="T41">
        <f>'BFPaT-pretax-biomass'!T9</f>
        <v>2.2403602399999999E-6</v>
      </c>
      <c r="U41">
        <f>'BFPaT-pretax-biomass'!U9</f>
        <v>2.2403602399999999E-6</v>
      </c>
      <c r="V41">
        <f>'BFPaT-pretax-biomass'!V9</f>
        <v>2.2403602399999999E-6</v>
      </c>
      <c r="W41">
        <f>'BFPaT-pretax-biomass'!W9</f>
        <v>2.2403602399999999E-6</v>
      </c>
      <c r="X41">
        <f>'BFPaT-pretax-biomass'!X9</f>
        <v>2.2403602399999999E-6</v>
      </c>
      <c r="Y41">
        <f>'BFPaT-pretax-biomass'!Y9</f>
        <v>2.2403602399999999E-6</v>
      </c>
      <c r="Z41">
        <f>'BFPaT-pretax-biomass'!Z9</f>
        <v>2.2403602399999999E-6</v>
      </c>
      <c r="AA41">
        <f>'BFPaT-pretax-biomass'!AA9</f>
        <v>2.2403602399999999E-6</v>
      </c>
      <c r="AB41">
        <f>'BFPaT-pretax-biomass'!AB9</f>
        <v>2.2403602399999999E-6</v>
      </c>
      <c r="AC41">
        <f>'BFPaT-pretax-biomass'!AC9</f>
        <v>2.2403602399999999E-6</v>
      </c>
      <c r="AD41">
        <f>'BFPaT-pretax-biomass'!AD9</f>
        <v>2.2403602399999999E-6</v>
      </c>
      <c r="AE41">
        <f>'BFPaT-pretax-biomass'!AE9</f>
        <v>2.2403602399999999E-6</v>
      </c>
      <c r="AF41">
        <f>'BFPaT-pretax-biomass'!AF9</f>
        <v>2.2403602399999999E-6</v>
      </c>
    </row>
    <row r="42" spans="1:32" s="18" customFormat="1">
      <c r="A42" s="16" t="s">
        <v>786</v>
      </c>
    </row>
    <row r="43" spans="1:32">
      <c r="A43" t="s">
        <v>727</v>
      </c>
      <c r="B43">
        <f t="shared" ref="B43:AF43" si="4">B$1</f>
        <v>2020</v>
      </c>
      <c r="C43">
        <f t="shared" si="4"/>
        <v>2021</v>
      </c>
      <c r="D43">
        <f t="shared" si="4"/>
        <v>2022</v>
      </c>
      <c r="E43">
        <f t="shared" si="4"/>
        <v>2023</v>
      </c>
      <c r="F43">
        <f t="shared" si="4"/>
        <v>2024</v>
      </c>
      <c r="G43">
        <f t="shared" si="4"/>
        <v>2025</v>
      </c>
      <c r="H43">
        <f t="shared" si="4"/>
        <v>2026</v>
      </c>
      <c r="I43">
        <f t="shared" si="4"/>
        <v>2027</v>
      </c>
      <c r="J43">
        <f t="shared" si="4"/>
        <v>2028</v>
      </c>
      <c r="K43">
        <f t="shared" si="4"/>
        <v>2029</v>
      </c>
      <c r="L43">
        <f t="shared" si="4"/>
        <v>2030</v>
      </c>
      <c r="M43">
        <f t="shared" si="4"/>
        <v>2031</v>
      </c>
      <c r="N43">
        <f t="shared" si="4"/>
        <v>2032</v>
      </c>
      <c r="O43">
        <f t="shared" si="4"/>
        <v>2033</v>
      </c>
      <c r="P43">
        <f t="shared" si="4"/>
        <v>2034</v>
      </c>
      <c r="Q43">
        <f t="shared" si="4"/>
        <v>2035</v>
      </c>
      <c r="R43">
        <f t="shared" si="4"/>
        <v>2036</v>
      </c>
      <c r="S43">
        <f t="shared" si="4"/>
        <v>2037</v>
      </c>
      <c r="T43">
        <f t="shared" si="4"/>
        <v>2038</v>
      </c>
      <c r="U43">
        <f t="shared" si="4"/>
        <v>2039</v>
      </c>
      <c r="V43">
        <f t="shared" si="4"/>
        <v>2040</v>
      </c>
      <c r="W43">
        <f t="shared" si="4"/>
        <v>2041</v>
      </c>
      <c r="X43">
        <f t="shared" si="4"/>
        <v>2042</v>
      </c>
      <c r="Y43">
        <f t="shared" si="4"/>
        <v>2043</v>
      </c>
      <c r="Z43">
        <f t="shared" si="4"/>
        <v>2044</v>
      </c>
      <c r="AA43">
        <f t="shared" si="4"/>
        <v>2045</v>
      </c>
      <c r="AB43">
        <f t="shared" si="4"/>
        <v>2046</v>
      </c>
      <c r="AC43">
        <f t="shared" si="4"/>
        <v>2047</v>
      </c>
      <c r="AD43">
        <f t="shared" si="4"/>
        <v>2048</v>
      </c>
      <c r="AE43">
        <f t="shared" si="4"/>
        <v>2049</v>
      </c>
      <c r="AF43">
        <f t="shared" si="4"/>
        <v>2050</v>
      </c>
    </row>
    <row r="44" spans="1:32">
      <c r="A44" t="s">
        <v>548</v>
      </c>
      <c r="B44">
        <f>'BFPaT-pretax-petgas'!B2</f>
        <v>1.2207106573139391E-5</v>
      </c>
      <c r="C44">
        <f>'BFPaT-pretax-petgas'!C2</f>
        <v>1.6871395174448067E-5</v>
      </c>
      <c r="D44">
        <f>'BFPaT-pretax-petgas'!D2</f>
        <v>2.2769916310577028E-5</v>
      </c>
      <c r="E44">
        <f>'BFPaT-pretax-petgas'!E2</f>
        <v>2.0995036527915778E-5</v>
      </c>
      <c r="F44">
        <f>'BFPaT-pretax-petgas'!F2</f>
        <v>1.9637921020262242E-5</v>
      </c>
      <c r="G44">
        <f>'BFPaT-pretax-petgas'!G2</f>
        <v>1.8280805512608707E-5</v>
      </c>
      <c r="H44">
        <f>'BFPaT-pretax-petgas'!H2</f>
        <v>1.6923690004955171E-5</v>
      </c>
      <c r="I44">
        <f>'BFPaT-pretax-petgas'!I2</f>
        <v>1.5566574497301636E-5</v>
      </c>
      <c r="J44">
        <f>'BFPaT-pretax-petgas'!J2</f>
        <v>1.4209458989648093E-5</v>
      </c>
      <c r="K44">
        <f>'BFPaT-pretax-petgas'!K2</f>
        <v>1.438678127635545E-5</v>
      </c>
      <c r="L44">
        <f>'BFPaT-pretax-petgas'!L2</f>
        <v>1.4729825483006621E-5</v>
      </c>
      <c r="M44">
        <f>'BFPaT-pretax-petgas'!M2</f>
        <v>1.482676250222577E-5</v>
      </c>
      <c r="N44">
        <f>'BFPaT-pretax-petgas'!N2</f>
        <v>1.571948525100441E-5</v>
      </c>
      <c r="O44">
        <f>'BFPaT-pretax-petgas'!O2</f>
        <v>1.5908071557633473E-5</v>
      </c>
      <c r="P44">
        <f>'BFPaT-pretax-petgas'!P2</f>
        <v>1.6034822662505401E-5</v>
      </c>
      <c r="Q44">
        <f>'BFPaT-pretax-petgas'!Q2</f>
        <v>1.6184486285063638E-5</v>
      </c>
      <c r="R44">
        <f>'BFPaT-pretax-petgas'!R2</f>
        <v>1.6232271163743433E-5</v>
      </c>
      <c r="S44">
        <f>'BFPaT-pretax-petgas'!S2</f>
        <v>1.6363674898407589E-5</v>
      </c>
      <c r="T44">
        <f>'BFPaT-pretax-petgas'!T2</f>
        <v>1.6539050774363425E-5</v>
      </c>
      <c r="U44">
        <f>'BFPaT-pretax-petgas'!U2</f>
        <v>1.6532711067461667E-5</v>
      </c>
      <c r="V44">
        <f>'BFPaT-pretax-petgas'!V2</f>
        <v>1.6861027940024562E-5</v>
      </c>
      <c r="W44">
        <f>'BFPaT-pretax-petgas'!W2</f>
        <v>1.7063303414554267E-5</v>
      </c>
      <c r="X44">
        <f>'BFPaT-pretax-petgas'!X2</f>
        <v>1.7242223352079479E-5</v>
      </c>
      <c r="Y44">
        <f>'BFPaT-pretax-petgas'!Y2</f>
        <v>1.7526128606039204E-5</v>
      </c>
      <c r="Z44">
        <f>'BFPaT-pretax-petgas'!Z2</f>
        <v>1.772735686289313E-5</v>
      </c>
      <c r="AA44">
        <f>'BFPaT-pretax-petgas'!AA2</f>
        <v>1.7826575890921913E-5</v>
      </c>
      <c r="AB44">
        <f>'BFPaT-pretax-petgas'!AB2</f>
        <v>1.8068510194353372E-5</v>
      </c>
      <c r="AC44">
        <f>'BFPaT-pretax-petgas'!AC2</f>
        <v>1.8136617568072013E-5</v>
      </c>
      <c r="AD44">
        <f>'BFPaT-pretax-petgas'!AD2</f>
        <v>1.8226491062304174E-5</v>
      </c>
      <c r="AE44">
        <f>'BFPaT-pretax-petgas'!AE2</f>
        <v>1.8326662361592054E-5</v>
      </c>
      <c r="AF44">
        <f>'BFPaT-pretax-petgas'!AF2</f>
        <v>1.8167939211276332E-5</v>
      </c>
    </row>
    <row r="45" spans="1:32">
      <c r="A45" t="s">
        <v>549</v>
      </c>
      <c r="B45">
        <f>'BFPaT-pretax-petgas'!B3</f>
        <v>0</v>
      </c>
      <c r="C45">
        <f>'BFPaT-pretax-petgas'!C3</f>
        <v>0</v>
      </c>
      <c r="D45">
        <f>'BFPaT-pretax-petgas'!D3</f>
        <v>0</v>
      </c>
      <c r="E45">
        <f>'BFPaT-pretax-petgas'!E3</f>
        <v>0</v>
      </c>
      <c r="F45">
        <f>'BFPaT-pretax-petgas'!F3</f>
        <v>0</v>
      </c>
      <c r="G45">
        <f>'BFPaT-pretax-petgas'!G3</f>
        <v>0</v>
      </c>
      <c r="H45">
        <f>'BFPaT-pretax-petgas'!H3</f>
        <v>0</v>
      </c>
      <c r="I45">
        <f>'BFPaT-pretax-petgas'!I3</f>
        <v>0</v>
      </c>
      <c r="J45">
        <f>'BFPaT-pretax-petgas'!J3</f>
        <v>0</v>
      </c>
      <c r="K45">
        <f>'BFPaT-pretax-petgas'!K3</f>
        <v>0</v>
      </c>
      <c r="L45">
        <f>'BFPaT-pretax-petgas'!L3</f>
        <v>0</v>
      </c>
      <c r="M45">
        <f>'BFPaT-pretax-petgas'!M3</f>
        <v>0</v>
      </c>
      <c r="N45">
        <f>'BFPaT-pretax-petgas'!N3</f>
        <v>0</v>
      </c>
      <c r="O45">
        <f>'BFPaT-pretax-petgas'!O3</f>
        <v>0</v>
      </c>
      <c r="P45">
        <f>'BFPaT-pretax-petgas'!P3</f>
        <v>0</v>
      </c>
      <c r="Q45">
        <f>'BFPaT-pretax-petgas'!Q3</f>
        <v>0</v>
      </c>
      <c r="R45">
        <f>'BFPaT-pretax-petgas'!R3</f>
        <v>0</v>
      </c>
      <c r="S45">
        <f>'BFPaT-pretax-petgas'!S3</f>
        <v>0</v>
      </c>
      <c r="T45">
        <f>'BFPaT-pretax-petgas'!T3</f>
        <v>0</v>
      </c>
      <c r="U45">
        <f>'BFPaT-pretax-petgas'!U3</f>
        <v>0</v>
      </c>
      <c r="V45">
        <f>'BFPaT-pretax-petgas'!V3</f>
        <v>0</v>
      </c>
      <c r="W45">
        <f>'BFPaT-pretax-petgas'!W3</f>
        <v>0</v>
      </c>
      <c r="X45">
        <f>'BFPaT-pretax-petgas'!X3</f>
        <v>0</v>
      </c>
      <c r="Y45">
        <f>'BFPaT-pretax-petgas'!Y3</f>
        <v>0</v>
      </c>
      <c r="Z45">
        <f>'BFPaT-pretax-petgas'!Z3</f>
        <v>0</v>
      </c>
      <c r="AA45">
        <f>'BFPaT-pretax-petgas'!AA3</f>
        <v>0</v>
      </c>
      <c r="AB45">
        <f>'BFPaT-pretax-petgas'!AB3</f>
        <v>0</v>
      </c>
      <c r="AC45">
        <f>'BFPaT-pretax-petgas'!AC3</f>
        <v>0</v>
      </c>
      <c r="AD45">
        <f>'BFPaT-pretax-petgas'!AD3</f>
        <v>0</v>
      </c>
      <c r="AE45">
        <f>'BFPaT-pretax-petgas'!AE3</f>
        <v>0</v>
      </c>
      <c r="AF45">
        <f>'BFPaT-pretax-petgas'!AF3</f>
        <v>0</v>
      </c>
    </row>
    <row r="46" spans="1:32">
      <c r="A46" t="s">
        <v>550</v>
      </c>
      <c r="B46">
        <f>'BFPaT-pretax-petgas'!B4</f>
        <v>0</v>
      </c>
      <c r="C46">
        <f>'BFPaT-pretax-petgas'!C4</f>
        <v>0</v>
      </c>
      <c r="D46">
        <f>'BFPaT-pretax-petgas'!D4</f>
        <v>0</v>
      </c>
      <c r="E46">
        <f>'BFPaT-pretax-petgas'!E4</f>
        <v>0</v>
      </c>
      <c r="F46">
        <f>'BFPaT-pretax-petgas'!F4</f>
        <v>0</v>
      </c>
      <c r="G46">
        <f>'BFPaT-pretax-petgas'!G4</f>
        <v>0</v>
      </c>
      <c r="H46">
        <f>'BFPaT-pretax-petgas'!H4</f>
        <v>0</v>
      </c>
      <c r="I46">
        <f>'BFPaT-pretax-petgas'!I4</f>
        <v>0</v>
      </c>
      <c r="J46">
        <f>'BFPaT-pretax-petgas'!J4</f>
        <v>0</v>
      </c>
      <c r="K46">
        <f>'BFPaT-pretax-petgas'!K4</f>
        <v>0</v>
      </c>
      <c r="L46">
        <f>'BFPaT-pretax-petgas'!L4</f>
        <v>0</v>
      </c>
      <c r="M46">
        <f>'BFPaT-pretax-petgas'!M4</f>
        <v>0</v>
      </c>
      <c r="N46">
        <f>'BFPaT-pretax-petgas'!N4</f>
        <v>0</v>
      </c>
      <c r="O46">
        <f>'BFPaT-pretax-petgas'!O4</f>
        <v>0</v>
      </c>
      <c r="P46">
        <f>'BFPaT-pretax-petgas'!P4</f>
        <v>0</v>
      </c>
      <c r="Q46">
        <f>'BFPaT-pretax-petgas'!Q4</f>
        <v>0</v>
      </c>
      <c r="R46">
        <f>'BFPaT-pretax-petgas'!R4</f>
        <v>0</v>
      </c>
      <c r="S46">
        <f>'BFPaT-pretax-petgas'!S4</f>
        <v>0</v>
      </c>
      <c r="T46">
        <f>'BFPaT-pretax-petgas'!T4</f>
        <v>0</v>
      </c>
      <c r="U46">
        <f>'BFPaT-pretax-petgas'!U4</f>
        <v>0</v>
      </c>
      <c r="V46">
        <f>'BFPaT-pretax-petgas'!V4</f>
        <v>0</v>
      </c>
      <c r="W46">
        <f>'BFPaT-pretax-petgas'!W4</f>
        <v>0</v>
      </c>
      <c r="X46">
        <f>'BFPaT-pretax-petgas'!X4</f>
        <v>0</v>
      </c>
      <c r="Y46">
        <f>'BFPaT-pretax-petgas'!Y4</f>
        <v>0</v>
      </c>
      <c r="Z46">
        <f>'BFPaT-pretax-petgas'!Z4</f>
        <v>0</v>
      </c>
      <c r="AA46">
        <f>'BFPaT-pretax-petgas'!AA4</f>
        <v>0</v>
      </c>
      <c r="AB46">
        <f>'BFPaT-pretax-petgas'!AB4</f>
        <v>0</v>
      </c>
      <c r="AC46">
        <f>'BFPaT-pretax-petgas'!AC4</f>
        <v>0</v>
      </c>
      <c r="AD46">
        <f>'BFPaT-pretax-petgas'!AD4</f>
        <v>0</v>
      </c>
      <c r="AE46">
        <f>'BFPaT-pretax-petgas'!AE4</f>
        <v>0</v>
      </c>
      <c r="AF46">
        <f>'BFPaT-pretax-petgas'!AF4</f>
        <v>0</v>
      </c>
    </row>
    <row r="47" spans="1:32">
      <c r="A47" t="s">
        <v>551</v>
      </c>
      <c r="B47">
        <f>'BFPaT-pretax-petgas'!B5</f>
        <v>0</v>
      </c>
      <c r="C47">
        <f>'BFPaT-pretax-petgas'!C5</f>
        <v>0</v>
      </c>
      <c r="D47">
        <f>'BFPaT-pretax-petgas'!D5</f>
        <v>0</v>
      </c>
      <c r="E47">
        <f>'BFPaT-pretax-petgas'!E5</f>
        <v>0</v>
      </c>
      <c r="F47">
        <f>'BFPaT-pretax-petgas'!F5</f>
        <v>0</v>
      </c>
      <c r="G47">
        <f>'BFPaT-pretax-petgas'!G5</f>
        <v>0</v>
      </c>
      <c r="H47">
        <f>'BFPaT-pretax-petgas'!H5</f>
        <v>0</v>
      </c>
      <c r="I47">
        <f>'BFPaT-pretax-petgas'!I5</f>
        <v>0</v>
      </c>
      <c r="J47">
        <f>'BFPaT-pretax-petgas'!J5</f>
        <v>0</v>
      </c>
      <c r="K47">
        <f>'BFPaT-pretax-petgas'!K5</f>
        <v>0</v>
      </c>
      <c r="L47">
        <f>'BFPaT-pretax-petgas'!L5</f>
        <v>0</v>
      </c>
      <c r="M47">
        <f>'BFPaT-pretax-petgas'!M5</f>
        <v>0</v>
      </c>
      <c r="N47">
        <f>'BFPaT-pretax-petgas'!N5</f>
        <v>0</v>
      </c>
      <c r="O47">
        <f>'BFPaT-pretax-petgas'!O5</f>
        <v>0</v>
      </c>
      <c r="P47">
        <f>'BFPaT-pretax-petgas'!P5</f>
        <v>0</v>
      </c>
      <c r="Q47">
        <f>'BFPaT-pretax-petgas'!Q5</f>
        <v>0</v>
      </c>
      <c r="R47">
        <f>'BFPaT-pretax-petgas'!R5</f>
        <v>0</v>
      </c>
      <c r="S47">
        <f>'BFPaT-pretax-petgas'!S5</f>
        <v>0</v>
      </c>
      <c r="T47">
        <f>'BFPaT-pretax-petgas'!T5</f>
        <v>0</v>
      </c>
      <c r="U47">
        <f>'BFPaT-pretax-petgas'!U5</f>
        <v>0</v>
      </c>
      <c r="V47">
        <f>'BFPaT-pretax-petgas'!V5</f>
        <v>0</v>
      </c>
      <c r="W47">
        <f>'BFPaT-pretax-petgas'!W5</f>
        <v>0</v>
      </c>
      <c r="X47">
        <f>'BFPaT-pretax-petgas'!X5</f>
        <v>0</v>
      </c>
      <c r="Y47">
        <f>'BFPaT-pretax-petgas'!Y5</f>
        <v>0</v>
      </c>
      <c r="Z47">
        <f>'BFPaT-pretax-petgas'!Z5</f>
        <v>0</v>
      </c>
      <c r="AA47">
        <f>'BFPaT-pretax-petgas'!AA5</f>
        <v>0</v>
      </c>
      <c r="AB47">
        <f>'BFPaT-pretax-petgas'!AB5</f>
        <v>0</v>
      </c>
      <c r="AC47">
        <f>'BFPaT-pretax-petgas'!AC5</f>
        <v>0</v>
      </c>
      <c r="AD47">
        <f>'BFPaT-pretax-petgas'!AD5</f>
        <v>0</v>
      </c>
      <c r="AE47">
        <f>'BFPaT-pretax-petgas'!AE5</f>
        <v>0</v>
      </c>
      <c r="AF47">
        <f>'BFPaT-pretax-petgas'!AF5</f>
        <v>0</v>
      </c>
    </row>
    <row r="48" spans="1:32">
      <c r="A48" t="s">
        <v>552</v>
      </c>
      <c r="B48">
        <f>'BFPaT-pretax-petgas'!B6</f>
        <v>0</v>
      </c>
      <c r="C48">
        <f>'BFPaT-pretax-petgas'!C6</f>
        <v>0</v>
      </c>
      <c r="D48">
        <f>'BFPaT-pretax-petgas'!D6</f>
        <v>0</v>
      </c>
      <c r="E48">
        <f>'BFPaT-pretax-petgas'!E6</f>
        <v>0</v>
      </c>
      <c r="F48">
        <f>'BFPaT-pretax-petgas'!F6</f>
        <v>0</v>
      </c>
      <c r="G48">
        <f>'BFPaT-pretax-petgas'!G6</f>
        <v>0</v>
      </c>
      <c r="H48">
        <f>'BFPaT-pretax-petgas'!H6</f>
        <v>0</v>
      </c>
      <c r="I48">
        <f>'BFPaT-pretax-petgas'!I6</f>
        <v>0</v>
      </c>
      <c r="J48">
        <f>'BFPaT-pretax-petgas'!J6</f>
        <v>0</v>
      </c>
      <c r="K48">
        <f>'BFPaT-pretax-petgas'!K6</f>
        <v>0</v>
      </c>
      <c r="L48">
        <f>'BFPaT-pretax-petgas'!L6</f>
        <v>0</v>
      </c>
      <c r="M48">
        <f>'BFPaT-pretax-petgas'!M6</f>
        <v>0</v>
      </c>
      <c r="N48">
        <f>'BFPaT-pretax-petgas'!N6</f>
        <v>0</v>
      </c>
      <c r="O48">
        <f>'BFPaT-pretax-petgas'!O6</f>
        <v>0</v>
      </c>
      <c r="P48">
        <f>'BFPaT-pretax-petgas'!P6</f>
        <v>0</v>
      </c>
      <c r="Q48">
        <f>'BFPaT-pretax-petgas'!Q6</f>
        <v>0</v>
      </c>
      <c r="R48">
        <f>'BFPaT-pretax-petgas'!R6</f>
        <v>0</v>
      </c>
      <c r="S48">
        <f>'BFPaT-pretax-petgas'!S6</f>
        <v>0</v>
      </c>
      <c r="T48">
        <f>'BFPaT-pretax-petgas'!T6</f>
        <v>0</v>
      </c>
      <c r="U48">
        <f>'BFPaT-pretax-petgas'!U6</f>
        <v>0</v>
      </c>
      <c r="V48">
        <f>'BFPaT-pretax-petgas'!V6</f>
        <v>0</v>
      </c>
      <c r="W48">
        <f>'BFPaT-pretax-petgas'!W6</f>
        <v>0</v>
      </c>
      <c r="X48">
        <f>'BFPaT-pretax-petgas'!X6</f>
        <v>0</v>
      </c>
      <c r="Y48">
        <f>'BFPaT-pretax-petgas'!Y6</f>
        <v>0</v>
      </c>
      <c r="Z48">
        <f>'BFPaT-pretax-petgas'!Z6</f>
        <v>0</v>
      </c>
      <c r="AA48">
        <f>'BFPaT-pretax-petgas'!AA6</f>
        <v>0</v>
      </c>
      <c r="AB48">
        <f>'BFPaT-pretax-petgas'!AB6</f>
        <v>0</v>
      </c>
      <c r="AC48">
        <f>'BFPaT-pretax-petgas'!AC6</f>
        <v>0</v>
      </c>
      <c r="AD48">
        <f>'BFPaT-pretax-petgas'!AD6</f>
        <v>0</v>
      </c>
      <c r="AE48">
        <f>'BFPaT-pretax-petgas'!AE6</f>
        <v>0</v>
      </c>
      <c r="AF48">
        <f>'BFPaT-pretax-petgas'!AF6</f>
        <v>0</v>
      </c>
    </row>
    <row r="49" spans="1:32">
      <c r="A49" t="s">
        <v>553</v>
      </c>
      <c r="B49">
        <f>'BFPaT-pretax-petgas'!B7</f>
        <v>0</v>
      </c>
      <c r="C49">
        <f>'BFPaT-pretax-petgas'!C7</f>
        <v>0</v>
      </c>
      <c r="D49">
        <f>'BFPaT-pretax-petgas'!D7</f>
        <v>0</v>
      </c>
      <c r="E49">
        <f>'BFPaT-pretax-petgas'!E7</f>
        <v>0</v>
      </c>
      <c r="F49">
        <f>'BFPaT-pretax-petgas'!F7</f>
        <v>0</v>
      </c>
      <c r="G49">
        <f>'BFPaT-pretax-petgas'!G7</f>
        <v>0</v>
      </c>
      <c r="H49">
        <f>'BFPaT-pretax-petgas'!H7</f>
        <v>0</v>
      </c>
      <c r="I49">
        <f>'BFPaT-pretax-petgas'!I7</f>
        <v>0</v>
      </c>
      <c r="J49">
        <f>'BFPaT-pretax-petgas'!J7</f>
        <v>0</v>
      </c>
      <c r="K49">
        <f>'BFPaT-pretax-petgas'!K7</f>
        <v>0</v>
      </c>
      <c r="L49">
        <f>'BFPaT-pretax-petgas'!L7</f>
        <v>0</v>
      </c>
      <c r="M49">
        <f>'BFPaT-pretax-petgas'!M7</f>
        <v>0</v>
      </c>
      <c r="N49">
        <f>'BFPaT-pretax-petgas'!N7</f>
        <v>0</v>
      </c>
      <c r="O49">
        <f>'BFPaT-pretax-petgas'!O7</f>
        <v>0</v>
      </c>
      <c r="P49">
        <f>'BFPaT-pretax-petgas'!P7</f>
        <v>0</v>
      </c>
      <c r="Q49">
        <f>'BFPaT-pretax-petgas'!Q7</f>
        <v>0</v>
      </c>
      <c r="R49">
        <f>'BFPaT-pretax-petgas'!R7</f>
        <v>0</v>
      </c>
      <c r="S49">
        <f>'BFPaT-pretax-petgas'!S7</f>
        <v>0</v>
      </c>
      <c r="T49">
        <f>'BFPaT-pretax-petgas'!T7</f>
        <v>0</v>
      </c>
      <c r="U49">
        <f>'BFPaT-pretax-petgas'!U7</f>
        <v>0</v>
      </c>
      <c r="V49">
        <f>'BFPaT-pretax-petgas'!V7</f>
        <v>0</v>
      </c>
      <c r="W49">
        <f>'BFPaT-pretax-petgas'!W7</f>
        <v>0</v>
      </c>
      <c r="X49">
        <f>'BFPaT-pretax-petgas'!X7</f>
        <v>0</v>
      </c>
      <c r="Y49">
        <f>'BFPaT-pretax-petgas'!Y7</f>
        <v>0</v>
      </c>
      <c r="Z49">
        <f>'BFPaT-pretax-petgas'!Z7</f>
        <v>0</v>
      </c>
      <c r="AA49">
        <f>'BFPaT-pretax-petgas'!AA7</f>
        <v>0</v>
      </c>
      <c r="AB49">
        <f>'BFPaT-pretax-petgas'!AB7</f>
        <v>0</v>
      </c>
      <c r="AC49">
        <f>'BFPaT-pretax-petgas'!AC7</f>
        <v>0</v>
      </c>
      <c r="AD49">
        <f>'BFPaT-pretax-petgas'!AD7</f>
        <v>0</v>
      </c>
      <c r="AE49">
        <f>'BFPaT-pretax-petgas'!AE7</f>
        <v>0</v>
      </c>
      <c r="AF49">
        <f>'BFPaT-pretax-petgas'!AF7</f>
        <v>0</v>
      </c>
    </row>
    <row r="50" spans="1:32">
      <c r="A50" t="s">
        <v>554</v>
      </c>
      <c r="B50">
        <f>'BFPaT-pretax-petgas'!B8</f>
        <v>0</v>
      </c>
      <c r="C50">
        <f>'BFPaT-pretax-petgas'!C8</f>
        <v>0</v>
      </c>
      <c r="D50">
        <f>'BFPaT-pretax-petgas'!D8</f>
        <v>0</v>
      </c>
      <c r="E50">
        <f>'BFPaT-pretax-petgas'!E8</f>
        <v>0</v>
      </c>
      <c r="F50">
        <f>'BFPaT-pretax-petgas'!F8</f>
        <v>0</v>
      </c>
      <c r="G50">
        <f>'BFPaT-pretax-petgas'!G8</f>
        <v>0</v>
      </c>
      <c r="H50">
        <f>'BFPaT-pretax-petgas'!H8</f>
        <v>0</v>
      </c>
      <c r="I50">
        <f>'BFPaT-pretax-petgas'!I8</f>
        <v>0</v>
      </c>
      <c r="J50">
        <f>'BFPaT-pretax-petgas'!J8</f>
        <v>0</v>
      </c>
      <c r="K50">
        <f>'BFPaT-pretax-petgas'!K8</f>
        <v>0</v>
      </c>
      <c r="L50">
        <f>'BFPaT-pretax-petgas'!L8</f>
        <v>0</v>
      </c>
      <c r="M50">
        <f>'BFPaT-pretax-petgas'!M8</f>
        <v>0</v>
      </c>
      <c r="N50">
        <f>'BFPaT-pretax-petgas'!N8</f>
        <v>0</v>
      </c>
      <c r="O50">
        <f>'BFPaT-pretax-petgas'!O8</f>
        <v>0</v>
      </c>
      <c r="P50">
        <f>'BFPaT-pretax-petgas'!P8</f>
        <v>0</v>
      </c>
      <c r="Q50">
        <f>'BFPaT-pretax-petgas'!Q8</f>
        <v>0</v>
      </c>
      <c r="R50">
        <f>'BFPaT-pretax-petgas'!R8</f>
        <v>0</v>
      </c>
      <c r="S50">
        <f>'BFPaT-pretax-petgas'!S8</f>
        <v>0</v>
      </c>
      <c r="T50">
        <f>'BFPaT-pretax-petgas'!T8</f>
        <v>0</v>
      </c>
      <c r="U50">
        <f>'BFPaT-pretax-petgas'!U8</f>
        <v>0</v>
      </c>
      <c r="V50">
        <f>'BFPaT-pretax-petgas'!V8</f>
        <v>0</v>
      </c>
      <c r="W50">
        <f>'BFPaT-pretax-petgas'!W8</f>
        <v>0</v>
      </c>
      <c r="X50">
        <f>'BFPaT-pretax-petgas'!X8</f>
        <v>0</v>
      </c>
      <c r="Y50">
        <f>'BFPaT-pretax-petgas'!Y8</f>
        <v>0</v>
      </c>
      <c r="Z50">
        <f>'BFPaT-pretax-petgas'!Z8</f>
        <v>0</v>
      </c>
      <c r="AA50">
        <f>'BFPaT-pretax-petgas'!AA8</f>
        <v>0</v>
      </c>
      <c r="AB50">
        <f>'BFPaT-pretax-petgas'!AB8</f>
        <v>0</v>
      </c>
      <c r="AC50">
        <f>'BFPaT-pretax-petgas'!AC8</f>
        <v>0</v>
      </c>
      <c r="AD50">
        <f>'BFPaT-pretax-petgas'!AD8</f>
        <v>0</v>
      </c>
      <c r="AE50">
        <f>'BFPaT-pretax-petgas'!AE8</f>
        <v>0</v>
      </c>
      <c r="AF50">
        <f>'BFPaT-pretax-petgas'!AF8</f>
        <v>0</v>
      </c>
    </row>
    <row r="51" spans="1:32">
      <c r="A51" t="s">
        <v>555</v>
      </c>
      <c r="B51">
        <f>'BFPaT-pretax-petgas'!B9</f>
        <v>0</v>
      </c>
      <c r="C51">
        <f>'BFPaT-pretax-petgas'!C9</f>
        <v>0</v>
      </c>
      <c r="D51">
        <f>'BFPaT-pretax-petgas'!D9</f>
        <v>0</v>
      </c>
      <c r="E51">
        <f>'BFPaT-pretax-petgas'!E9</f>
        <v>0</v>
      </c>
      <c r="F51">
        <f>'BFPaT-pretax-petgas'!F9</f>
        <v>0</v>
      </c>
      <c r="G51">
        <f>'BFPaT-pretax-petgas'!G9</f>
        <v>0</v>
      </c>
      <c r="H51">
        <f>'BFPaT-pretax-petgas'!H9</f>
        <v>0</v>
      </c>
      <c r="I51">
        <f>'BFPaT-pretax-petgas'!I9</f>
        <v>0</v>
      </c>
      <c r="J51">
        <f>'BFPaT-pretax-petgas'!J9</f>
        <v>0</v>
      </c>
      <c r="K51">
        <f>'BFPaT-pretax-petgas'!K9</f>
        <v>0</v>
      </c>
      <c r="L51">
        <f>'BFPaT-pretax-petgas'!L9</f>
        <v>0</v>
      </c>
      <c r="M51">
        <f>'BFPaT-pretax-petgas'!M9</f>
        <v>0</v>
      </c>
      <c r="N51">
        <f>'BFPaT-pretax-petgas'!N9</f>
        <v>0</v>
      </c>
      <c r="O51">
        <f>'BFPaT-pretax-petgas'!O9</f>
        <v>0</v>
      </c>
      <c r="P51">
        <f>'BFPaT-pretax-petgas'!P9</f>
        <v>0</v>
      </c>
      <c r="Q51">
        <f>'BFPaT-pretax-petgas'!Q9</f>
        <v>0</v>
      </c>
      <c r="R51">
        <f>'BFPaT-pretax-petgas'!R9</f>
        <v>0</v>
      </c>
      <c r="S51">
        <f>'BFPaT-pretax-petgas'!S9</f>
        <v>0</v>
      </c>
      <c r="T51">
        <f>'BFPaT-pretax-petgas'!T9</f>
        <v>0</v>
      </c>
      <c r="U51">
        <f>'BFPaT-pretax-petgas'!U9</f>
        <v>0</v>
      </c>
      <c r="V51">
        <f>'BFPaT-pretax-petgas'!V9</f>
        <v>0</v>
      </c>
      <c r="W51">
        <f>'BFPaT-pretax-petgas'!W9</f>
        <v>0</v>
      </c>
      <c r="X51">
        <f>'BFPaT-pretax-petgas'!X9</f>
        <v>0</v>
      </c>
      <c r="Y51">
        <f>'BFPaT-pretax-petgas'!Y9</f>
        <v>0</v>
      </c>
      <c r="Z51">
        <f>'BFPaT-pretax-petgas'!Z9</f>
        <v>0</v>
      </c>
      <c r="AA51">
        <f>'BFPaT-pretax-petgas'!AA9</f>
        <v>0</v>
      </c>
      <c r="AB51">
        <f>'BFPaT-pretax-petgas'!AB9</f>
        <v>0</v>
      </c>
      <c r="AC51">
        <f>'BFPaT-pretax-petgas'!AC9</f>
        <v>0</v>
      </c>
      <c r="AD51">
        <f>'BFPaT-pretax-petgas'!AD9</f>
        <v>0</v>
      </c>
      <c r="AE51">
        <f>'BFPaT-pretax-petgas'!AE9</f>
        <v>0</v>
      </c>
      <c r="AF51">
        <f>'BFPaT-pretax-petgas'!AF9</f>
        <v>0</v>
      </c>
    </row>
    <row r="52" spans="1:32" s="18" customFormat="1">
      <c r="A52" s="16" t="s">
        <v>787</v>
      </c>
    </row>
    <row r="53" spans="1:32">
      <c r="A53" t="s">
        <v>727</v>
      </c>
      <c r="B53">
        <f t="shared" ref="B53:AF53" si="5">B$1</f>
        <v>2020</v>
      </c>
      <c r="C53">
        <f t="shared" si="5"/>
        <v>2021</v>
      </c>
      <c r="D53">
        <f t="shared" si="5"/>
        <v>2022</v>
      </c>
      <c r="E53">
        <f t="shared" si="5"/>
        <v>2023</v>
      </c>
      <c r="F53">
        <f t="shared" si="5"/>
        <v>2024</v>
      </c>
      <c r="G53">
        <f t="shared" si="5"/>
        <v>2025</v>
      </c>
      <c r="H53">
        <f t="shared" si="5"/>
        <v>2026</v>
      </c>
      <c r="I53">
        <f t="shared" si="5"/>
        <v>2027</v>
      </c>
      <c r="J53">
        <f t="shared" si="5"/>
        <v>2028</v>
      </c>
      <c r="K53">
        <f t="shared" si="5"/>
        <v>2029</v>
      </c>
      <c r="L53">
        <f t="shared" si="5"/>
        <v>2030</v>
      </c>
      <c r="M53">
        <f t="shared" si="5"/>
        <v>2031</v>
      </c>
      <c r="N53">
        <f t="shared" si="5"/>
        <v>2032</v>
      </c>
      <c r="O53">
        <f t="shared" si="5"/>
        <v>2033</v>
      </c>
      <c r="P53">
        <f t="shared" si="5"/>
        <v>2034</v>
      </c>
      <c r="Q53">
        <f t="shared" si="5"/>
        <v>2035</v>
      </c>
      <c r="R53">
        <f t="shared" si="5"/>
        <v>2036</v>
      </c>
      <c r="S53">
        <f t="shared" si="5"/>
        <v>2037</v>
      </c>
      <c r="T53">
        <f t="shared" si="5"/>
        <v>2038</v>
      </c>
      <c r="U53">
        <f t="shared" si="5"/>
        <v>2039</v>
      </c>
      <c r="V53">
        <f t="shared" si="5"/>
        <v>2040</v>
      </c>
      <c r="W53">
        <f t="shared" si="5"/>
        <v>2041</v>
      </c>
      <c r="X53">
        <f t="shared" si="5"/>
        <v>2042</v>
      </c>
      <c r="Y53">
        <f t="shared" si="5"/>
        <v>2043</v>
      </c>
      <c r="Z53">
        <f t="shared" si="5"/>
        <v>2044</v>
      </c>
      <c r="AA53">
        <f t="shared" si="5"/>
        <v>2045</v>
      </c>
      <c r="AB53">
        <f t="shared" si="5"/>
        <v>2046</v>
      </c>
      <c r="AC53">
        <f t="shared" si="5"/>
        <v>2047</v>
      </c>
      <c r="AD53">
        <f t="shared" si="5"/>
        <v>2048</v>
      </c>
      <c r="AE53">
        <f t="shared" si="5"/>
        <v>2049</v>
      </c>
      <c r="AF53">
        <f t="shared" si="5"/>
        <v>2050</v>
      </c>
    </row>
    <row r="54" spans="1:32">
      <c r="A54" t="s">
        <v>548</v>
      </c>
      <c r="B54">
        <f>'BFPaT-pretax-petdies'!B2</f>
        <v>1.2595302221914606E-5</v>
      </c>
      <c r="C54">
        <f>'BFPaT-pretax-petdies'!C2</f>
        <v>1.6271234569037473E-5</v>
      </c>
      <c r="D54">
        <f>'BFPaT-pretax-petdies'!D2</f>
        <v>2.3267010090373367E-5</v>
      </c>
      <c r="E54">
        <f>'BFPaT-pretax-petdies'!E2</f>
        <v>2.064611900577518E-5</v>
      </c>
      <c r="F54">
        <f>'BFPaT-pretax-petdies'!F2</f>
        <v>1.9603788500911986E-5</v>
      </c>
      <c r="G54">
        <f>'BFPaT-pretax-petdies'!G2</f>
        <v>1.8561457996048791E-5</v>
      </c>
      <c r="H54">
        <f>'BFPaT-pretax-petdies'!H2</f>
        <v>1.7519127491185597E-5</v>
      </c>
      <c r="I54">
        <f>'BFPaT-pretax-petdies'!I2</f>
        <v>1.6476796986322403E-5</v>
      </c>
      <c r="J54">
        <f>'BFPaT-pretax-petdies'!J2</f>
        <v>1.5434466481459205E-5</v>
      </c>
      <c r="K54">
        <f>'BFPaT-pretax-petdies'!K2</f>
        <v>1.559184801875935E-5</v>
      </c>
      <c r="L54">
        <f>'BFPaT-pretax-petdies'!L2</f>
        <v>1.5622679643258587E-5</v>
      </c>
      <c r="M54">
        <f>'BFPaT-pretax-petdies'!M2</f>
        <v>1.5813805228428917E-5</v>
      </c>
      <c r="N54">
        <f>'BFPaT-pretax-petdies'!N2</f>
        <v>1.6269250807067084E-5</v>
      </c>
      <c r="O54">
        <f>'BFPaT-pretax-petdies'!O2</f>
        <v>1.6387565839461391E-5</v>
      </c>
      <c r="P54">
        <f>'BFPaT-pretax-petdies'!P2</f>
        <v>1.6381455409422868E-5</v>
      </c>
      <c r="Q54">
        <f>'BFPaT-pretax-petdies'!Q2</f>
        <v>1.6466737515097937E-5</v>
      </c>
      <c r="R54">
        <f>'BFPaT-pretax-petdies'!R2</f>
        <v>1.6504112496605726E-5</v>
      </c>
      <c r="S54">
        <f>'BFPaT-pretax-petdies'!S2</f>
        <v>1.669153473051454E-5</v>
      </c>
      <c r="T54">
        <f>'BFPaT-pretax-petdies'!T2</f>
        <v>1.6819951989317651E-5</v>
      </c>
      <c r="U54">
        <f>'BFPaT-pretax-petdies'!U2</f>
        <v>1.6862329001943079E-5</v>
      </c>
      <c r="V54">
        <f>'BFPaT-pretax-petdies'!V2</f>
        <v>1.7108414830410256E-5</v>
      </c>
      <c r="W54">
        <f>'BFPaT-pretax-petdies'!W2</f>
        <v>1.7293536400307901E-5</v>
      </c>
      <c r="X54">
        <f>'BFPaT-pretax-petdies'!X2</f>
        <v>1.7407518280109132E-5</v>
      </c>
      <c r="Y54">
        <f>'BFPaT-pretax-petdies'!Y2</f>
        <v>1.7674270088908094E-5</v>
      </c>
      <c r="Z54">
        <f>'BFPaT-pretax-petdies'!Z2</f>
        <v>1.7939653623697009E-5</v>
      </c>
      <c r="AA54">
        <f>'BFPaT-pretax-petdies'!AA2</f>
        <v>1.7973590119704983E-5</v>
      </c>
      <c r="AB54">
        <f>'BFPaT-pretax-petdies'!AB2</f>
        <v>1.8180241014684774E-5</v>
      </c>
      <c r="AC54">
        <f>'BFPaT-pretax-petdies'!AC2</f>
        <v>1.8199408812850542E-5</v>
      </c>
      <c r="AD54">
        <f>'BFPaT-pretax-petdies'!AD2</f>
        <v>1.813693151239246E-5</v>
      </c>
      <c r="AE54">
        <f>'BFPaT-pretax-petdies'!AE2</f>
        <v>1.8236801659964847E-5</v>
      </c>
      <c r="AF54">
        <f>'BFPaT-pretax-petdies'!AF2</f>
        <v>1.8143330650602393E-5</v>
      </c>
    </row>
    <row r="55" spans="1:32">
      <c r="A55" t="s">
        <v>549</v>
      </c>
      <c r="B55">
        <f>'BFPaT-pretax-petdies'!B3</f>
        <v>1.1534237452741868E-5</v>
      </c>
      <c r="C55">
        <f>'BFPaT-pretax-petdies'!C3</f>
        <v>1.4900498603519151E-5</v>
      </c>
      <c r="D55">
        <f>'BFPaT-pretax-petdies'!D3</f>
        <v>2.2472518715332712E-5</v>
      </c>
      <c r="E55">
        <f>'BFPaT-pretax-petdies'!E3</f>
        <v>1.8968586659826467E-5</v>
      </c>
      <c r="F55">
        <f>'BFPaT-pretax-petdies'!F3</f>
        <v>1.7739693928607814E-5</v>
      </c>
      <c r="G55">
        <f>'BFPaT-pretax-petdies'!G3</f>
        <v>1.651080119738916E-5</v>
      </c>
      <c r="H55">
        <f>'BFPaT-pretax-petdies'!H3</f>
        <v>1.5281908466170507E-5</v>
      </c>
      <c r="I55">
        <f>'BFPaT-pretax-petdies'!I3</f>
        <v>1.4053015734951854E-5</v>
      </c>
      <c r="J55">
        <f>'BFPaT-pretax-petdies'!J3</f>
        <v>1.28241230037332E-5</v>
      </c>
      <c r="K55">
        <f>'BFPaT-pretax-petdies'!K3</f>
        <v>1.2964490933621368E-5</v>
      </c>
      <c r="L55">
        <f>'BFPaT-pretax-petdies'!L3</f>
        <v>1.2982464353306761E-5</v>
      </c>
      <c r="M55">
        <f>'BFPaT-pretax-petdies'!M3</f>
        <v>1.3091379300783104E-5</v>
      </c>
      <c r="N55">
        <f>'BFPaT-pretax-petdies'!N3</f>
        <v>1.333774531165681E-5</v>
      </c>
      <c r="O55">
        <f>'BFPaT-pretax-petdies'!O3</f>
        <v>1.3406820015790751E-5</v>
      </c>
      <c r="P55">
        <f>'BFPaT-pretax-petdies'!P3</f>
        <v>1.3466909673745359E-5</v>
      </c>
      <c r="Q55">
        <f>'BFPaT-pretax-petdies'!Q3</f>
        <v>1.3502277343603528E-5</v>
      </c>
      <c r="R55">
        <f>'BFPaT-pretax-petdies'!R3</f>
        <v>1.3564483229962646E-5</v>
      </c>
      <c r="S55">
        <f>'BFPaT-pretax-petdies'!S3</f>
        <v>1.3748405262333745E-5</v>
      </c>
      <c r="T55">
        <f>'BFPaT-pretax-petdies'!T3</f>
        <v>1.3842593670663392E-5</v>
      </c>
      <c r="U55">
        <f>'BFPaT-pretax-petdies'!U3</f>
        <v>1.3878647832482796E-5</v>
      </c>
      <c r="V55">
        <f>'BFPaT-pretax-petdies'!V3</f>
        <v>1.4123145042388775E-5</v>
      </c>
      <c r="W55">
        <f>'BFPaT-pretax-petdies'!W3</f>
        <v>1.4292120741845211E-5</v>
      </c>
      <c r="X55">
        <f>'BFPaT-pretax-petdies'!X3</f>
        <v>1.4369826692170556E-5</v>
      </c>
      <c r="Y55">
        <f>'BFPaT-pretax-petdies'!Y3</f>
        <v>1.4623026728935541E-5</v>
      </c>
      <c r="Z55">
        <f>'BFPaT-pretax-petdies'!Z3</f>
        <v>1.4857208570078118E-5</v>
      </c>
      <c r="AA55">
        <f>'BFPaT-pretax-petdies'!AA3</f>
        <v>1.4883675391481833E-5</v>
      </c>
      <c r="AB55">
        <f>'BFPaT-pretax-petdies'!AB3</f>
        <v>1.5074878553173662E-5</v>
      </c>
      <c r="AC55">
        <f>'BFPaT-pretax-petdies'!AC3</f>
        <v>1.5096908772601954E-5</v>
      </c>
      <c r="AD55">
        <f>'BFPaT-pretax-petdies'!AD3</f>
        <v>1.5044988750841338E-5</v>
      </c>
      <c r="AE55">
        <f>'BFPaT-pretax-petdies'!AE3</f>
        <v>1.5151755573933518E-5</v>
      </c>
      <c r="AF55">
        <f>'BFPaT-pretax-petdies'!AF3</f>
        <v>1.5078414636698318E-5</v>
      </c>
    </row>
    <row r="56" spans="1:32">
      <c r="A56" t="s">
        <v>550</v>
      </c>
      <c r="B56">
        <f>'BFPaT-pretax-petdies'!B4</f>
        <v>1.1531770391811371E-5</v>
      </c>
      <c r="C56">
        <f>'BFPaT-pretax-petdies'!C4</f>
        <v>1.4897311532150081E-5</v>
      </c>
      <c r="D56">
        <f>'BFPaT-pretax-petdies'!D4</f>
        <v>2.2477434224824658E-5</v>
      </c>
      <c r="E56">
        <f>'BFPaT-pretax-petdies'!E4</f>
        <v>2.0231076892412247E-5</v>
      </c>
      <c r="F56">
        <f>'BFPaT-pretax-petdies'!F4</f>
        <v>1.9525763869328793E-5</v>
      </c>
      <c r="G56">
        <f>'BFPaT-pretax-petdies'!G4</f>
        <v>1.8820450846245339E-5</v>
      </c>
      <c r="H56">
        <f>'BFPaT-pretax-petdies'!H4</f>
        <v>1.8115137823161885E-5</v>
      </c>
      <c r="I56">
        <f>'BFPaT-pretax-petdies'!I4</f>
        <v>1.7409824800078431E-5</v>
      </c>
      <c r="J56">
        <f>'BFPaT-pretax-petdies'!J4</f>
        <v>1.6704511776994984E-5</v>
      </c>
      <c r="K56">
        <f>'BFPaT-pretax-petdies'!K4</f>
        <v>1.6859943828222411E-5</v>
      </c>
      <c r="L56">
        <f>'BFPaT-pretax-petdies'!L4</f>
        <v>1.6860927595467896E-5</v>
      </c>
      <c r="M56">
        <f>'BFPaT-pretax-petdies'!M4</f>
        <v>1.7064412289405772E-5</v>
      </c>
      <c r="N56">
        <f>'BFPaT-pretax-petdies'!N4</f>
        <v>1.7286647339847321E-5</v>
      </c>
      <c r="O56">
        <f>'BFPaT-pretax-petdies'!O4</f>
        <v>1.7393608406142277E-5</v>
      </c>
      <c r="P56">
        <f>'BFPaT-pretax-petdies'!P4</f>
        <v>1.7398047304342377E-5</v>
      </c>
      <c r="Q56">
        <f>'BFPaT-pretax-petdies'!Q4</f>
        <v>1.7448727486043746E-5</v>
      </c>
      <c r="R56">
        <f>'BFPaT-pretax-petdies'!R4</f>
        <v>1.7506116305949553E-5</v>
      </c>
      <c r="S56">
        <f>'BFPaT-pretax-petdies'!S4</f>
        <v>1.7681146228185111E-5</v>
      </c>
      <c r="T56">
        <f>'BFPaT-pretax-petdies'!T4</f>
        <v>1.7807810158276322E-5</v>
      </c>
      <c r="U56">
        <f>'BFPaT-pretax-petdies'!U4</f>
        <v>1.7851278101568523E-5</v>
      </c>
      <c r="V56">
        <f>'BFPaT-pretax-petdies'!V4</f>
        <v>1.8087948274145891E-5</v>
      </c>
      <c r="W56">
        <f>'BFPaT-pretax-petdies'!W4</f>
        <v>1.827158693276486E-5</v>
      </c>
      <c r="X56">
        <f>'BFPaT-pretax-petdies'!X4</f>
        <v>1.8373621727105469E-5</v>
      </c>
      <c r="Y56">
        <f>'BFPaT-pretax-petdies'!Y4</f>
        <v>1.8646848103891166E-5</v>
      </c>
      <c r="Z56">
        <f>'BFPaT-pretax-petdies'!Z4</f>
        <v>1.8911622114600116E-5</v>
      </c>
      <c r="AA56">
        <f>'BFPaT-pretax-petdies'!AA4</f>
        <v>1.8931148810539627E-5</v>
      </c>
      <c r="AB56">
        <f>'BFPaT-pretax-petdies'!AB4</f>
        <v>1.9124754700970167E-5</v>
      </c>
      <c r="AC56">
        <f>'BFPaT-pretax-petdies'!AC4</f>
        <v>1.9131190503745652E-5</v>
      </c>
      <c r="AD56">
        <f>'BFPaT-pretax-petdies'!AD4</f>
        <v>1.9079169745470645E-5</v>
      </c>
      <c r="AE56">
        <f>'BFPaT-pretax-petdies'!AE4</f>
        <v>1.917067348728629E-5</v>
      </c>
      <c r="AF56">
        <f>'BFPaT-pretax-petdies'!AF4</f>
        <v>1.9075877714681659E-5</v>
      </c>
    </row>
    <row r="57" spans="1:32">
      <c r="A57" t="s">
        <v>551</v>
      </c>
      <c r="B57">
        <f>'BFPaT-pretax-petdies'!B5</f>
        <v>1.157333018629553E-5</v>
      </c>
      <c r="C57">
        <f>'BFPaT-pretax-petdies'!C5</f>
        <v>1.4951000530855978E-5</v>
      </c>
      <c r="D57">
        <f>'BFPaT-pretax-petdies'!D5</f>
        <v>2.2562087731848006E-5</v>
      </c>
      <c r="E57">
        <f>'BFPaT-pretax-petdies'!E5</f>
        <v>1.9209870317927981E-5</v>
      </c>
      <c r="F57">
        <f>'BFPaT-pretax-petdies'!F5</f>
        <v>1.7985860340623729E-5</v>
      </c>
      <c r="G57">
        <f>'BFPaT-pretax-petdies'!G5</f>
        <v>1.6761850363319478E-5</v>
      </c>
      <c r="H57">
        <f>'BFPaT-pretax-petdies'!H5</f>
        <v>1.5537840386015227E-5</v>
      </c>
      <c r="I57">
        <f>'BFPaT-pretax-petdies'!I5</f>
        <v>1.4313830408710977E-5</v>
      </c>
      <c r="J57">
        <f>'BFPaT-pretax-petdies'!J5</f>
        <v>1.3089820431406731E-5</v>
      </c>
      <c r="K57">
        <f>'BFPaT-pretax-petdies'!K5</f>
        <v>1.3225038665507753E-5</v>
      </c>
      <c r="L57">
        <f>'BFPaT-pretax-petdies'!L5</f>
        <v>1.323408367549877E-5</v>
      </c>
      <c r="M57">
        <f>'BFPaT-pretax-petdies'!M5</f>
        <v>1.3419576008241145E-5</v>
      </c>
      <c r="N57">
        <f>'BFPaT-pretax-petdies'!N5</f>
        <v>1.3836129415316675E-5</v>
      </c>
      <c r="O57">
        <f>'BFPaT-pretax-petdies'!O5</f>
        <v>1.3927564298244553E-5</v>
      </c>
      <c r="P57">
        <f>'BFPaT-pretax-petdies'!P5</f>
        <v>1.3931665667576708E-5</v>
      </c>
      <c r="Q57">
        <f>'BFPaT-pretax-petdies'!Q5</f>
        <v>1.4005742406181702E-5</v>
      </c>
      <c r="R57">
        <f>'BFPaT-pretax-petdies'!R5</f>
        <v>1.4052684983786637E-5</v>
      </c>
      <c r="S57">
        <f>'BFPaT-pretax-petdies'!S5</f>
        <v>1.4217889837366068E-5</v>
      </c>
      <c r="T57">
        <f>'BFPaT-pretax-petdies'!T5</f>
        <v>1.4336089654343128E-5</v>
      </c>
      <c r="U57">
        <f>'BFPaT-pretax-petdies'!U5</f>
        <v>1.436993914250991E-5</v>
      </c>
      <c r="V57">
        <f>'BFPaT-pretax-petdies'!V5</f>
        <v>1.4600760588453976E-5</v>
      </c>
      <c r="W57">
        <f>'BFPaT-pretax-petdies'!W5</f>
        <v>1.4771800809506174E-5</v>
      </c>
      <c r="X57">
        <f>'BFPaT-pretax-petdies'!X5</f>
        <v>1.4865856297803542E-5</v>
      </c>
      <c r="Y57">
        <f>'BFPaT-pretax-petdies'!Y5</f>
        <v>1.5119758481024277E-5</v>
      </c>
      <c r="Z57">
        <f>'BFPaT-pretax-petdies'!Z5</f>
        <v>1.537033540802006E-5</v>
      </c>
      <c r="AA57">
        <f>'BFPaT-pretax-petdies'!AA5</f>
        <v>1.5392624447651269E-5</v>
      </c>
      <c r="AB57">
        <f>'BFPaT-pretax-petdies'!AB5</f>
        <v>1.557673224698916E-5</v>
      </c>
      <c r="AC57">
        <f>'BFPaT-pretax-petdies'!AC5</f>
        <v>1.5582851099116647E-5</v>
      </c>
      <c r="AD57">
        <f>'BFPaT-pretax-petdies'!AD5</f>
        <v>1.5529157090948004E-5</v>
      </c>
      <c r="AE57">
        <f>'BFPaT-pretax-petdies'!AE5</f>
        <v>1.5616597989215851E-5</v>
      </c>
      <c r="AF57">
        <f>'BFPaT-pretax-petdies'!AF5</f>
        <v>1.5525349045382571E-5</v>
      </c>
    </row>
    <row r="58" spans="1:32">
      <c r="A58" t="s">
        <v>552</v>
      </c>
      <c r="B58">
        <f>'BFPaT-pretax-petdies'!B6</f>
        <v>1.1535779630984749E-5</v>
      </c>
      <c r="C58">
        <f>'BFPaT-pretax-petdies'!C6</f>
        <v>1.490249086567333E-5</v>
      </c>
      <c r="D58">
        <f>'BFPaT-pretax-petdies'!D6</f>
        <v>2.2481468690862285E-5</v>
      </c>
      <c r="E58">
        <f>'BFPaT-pretax-petdies'!E6</f>
        <v>1.9209956906800534E-5</v>
      </c>
      <c r="F58">
        <f>'BFPaT-pretax-petdies'!F6</f>
        <v>1.7976570855738275E-5</v>
      </c>
      <c r="G58">
        <f>'BFPaT-pretax-petdies'!G6</f>
        <v>1.6743184804676017E-5</v>
      </c>
      <c r="H58">
        <f>'BFPaT-pretax-petdies'!H6</f>
        <v>1.5509798753613758E-5</v>
      </c>
      <c r="I58">
        <f>'BFPaT-pretax-petdies'!I6</f>
        <v>1.4276412702551501E-5</v>
      </c>
      <c r="J58">
        <f>'BFPaT-pretax-petdies'!J6</f>
        <v>1.3043026651489245E-5</v>
      </c>
      <c r="K58">
        <f>'BFPaT-pretax-petdies'!K6</f>
        <v>1.3186511487430695E-5</v>
      </c>
      <c r="L58">
        <f>'BFPaT-pretax-petdies'!L6</f>
        <v>1.3206455253532172E-5</v>
      </c>
      <c r="M58">
        <f>'BFPaT-pretax-petdies'!M6</f>
        <v>1.3392584212778463E-5</v>
      </c>
      <c r="N58">
        <f>'BFPaT-pretax-petdies'!N6</f>
        <v>1.3593899881299092E-5</v>
      </c>
      <c r="O58">
        <f>'BFPaT-pretax-petdies'!O6</f>
        <v>1.3697363407695786E-5</v>
      </c>
      <c r="P58">
        <f>'BFPaT-pretax-petdies'!P6</f>
        <v>1.3703921748003554E-5</v>
      </c>
      <c r="Q58">
        <f>'BFPaT-pretax-petdies'!Q6</f>
        <v>1.3752063954100201E-5</v>
      </c>
      <c r="R58">
        <f>'BFPaT-pretax-petdies'!R6</f>
        <v>1.3800732107444544E-5</v>
      </c>
      <c r="S58">
        <f>'BFPaT-pretax-petdies'!S6</f>
        <v>1.3965955027367221E-5</v>
      </c>
      <c r="T58">
        <f>'BFPaT-pretax-petdies'!T6</f>
        <v>1.4085564276440698E-5</v>
      </c>
      <c r="U58">
        <f>'BFPaT-pretax-petdies'!U6</f>
        <v>1.4123356035389051E-5</v>
      </c>
      <c r="V58">
        <f>'BFPaT-pretax-petdies'!V6</f>
        <v>1.4361982976027103E-5</v>
      </c>
      <c r="W58">
        <f>'BFPaT-pretax-petdies'!W6</f>
        <v>1.4536916508833732E-5</v>
      </c>
      <c r="X58">
        <f>'BFPaT-pretax-petdies'!X6</f>
        <v>1.4634781636648073E-5</v>
      </c>
      <c r="Y58">
        <f>'BFPaT-pretax-petdies'!Y6</f>
        <v>1.4891640016117003E-5</v>
      </c>
      <c r="Z58">
        <f>'BFPaT-pretax-petdies'!Z6</f>
        <v>1.5142044637598637E-5</v>
      </c>
      <c r="AA58">
        <f>'BFPaT-pretax-petdies'!AA6</f>
        <v>1.5171792106921197E-5</v>
      </c>
      <c r="AB58">
        <f>'BFPaT-pretax-petdies'!AB6</f>
        <v>1.5360502023588355E-5</v>
      </c>
      <c r="AC58">
        <f>'BFPaT-pretax-petdies'!AC6</f>
        <v>1.5372557376634577E-5</v>
      </c>
      <c r="AD58">
        <f>'BFPaT-pretax-petdies'!AD6</f>
        <v>1.5323317540137206E-5</v>
      </c>
      <c r="AE58">
        <f>'BFPaT-pretax-petdies'!AE6</f>
        <v>1.5415188907031996E-5</v>
      </c>
      <c r="AF58">
        <f>'BFPaT-pretax-petdies'!AF6</f>
        <v>1.5329680353824668E-5</v>
      </c>
    </row>
    <row r="59" spans="1:32">
      <c r="A59" t="s">
        <v>553</v>
      </c>
      <c r="B59">
        <f>'BFPaT-pretax-petdies'!B7</f>
        <v>1.1534237452741868E-5</v>
      </c>
      <c r="C59">
        <f>'BFPaT-pretax-petdies'!C7</f>
        <v>1.4900498603519151E-5</v>
      </c>
      <c r="D59">
        <f>'BFPaT-pretax-petdies'!D7</f>
        <v>2.2472518715332712E-5</v>
      </c>
      <c r="E59">
        <f>'BFPaT-pretax-petdies'!E7</f>
        <v>1.8968586659826467E-5</v>
      </c>
      <c r="F59">
        <f>'BFPaT-pretax-petdies'!F7</f>
        <v>1.7739693928607814E-5</v>
      </c>
      <c r="G59">
        <f>'BFPaT-pretax-petdies'!G7</f>
        <v>1.651080119738916E-5</v>
      </c>
      <c r="H59">
        <f>'BFPaT-pretax-petdies'!H7</f>
        <v>1.5281908466170507E-5</v>
      </c>
      <c r="I59">
        <f>'BFPaT-pretax-petdies'!I7</f>
        <v>1.4053015734951854E-5</v>
      </c>
      <c r="J59">
        <f>'BFPaT-pretax-petdies'!J7</f>
        <v>1.28241230037332E-5</v>
      </c>
      <c r="K59">
        <f>'BFPaT-pretax-petdies'!K7</f>
        <v>1.2964490933621368E-5</v>
      </c>
      <c r="L59">
        <f>'BFPaT-pretax-petdies'!L7</f>
        <v>1.2982464353306761E-5</v>
      </c>
      <c r="M59">
        <f>'BFPaT-pretax-petdies'!M7</f>
        <v>1.3091379300783104E-5</v>
      </c>
      <c r="N59">
        <f>'BFPaT-pretax-petdies'!N7</f>
        <v>1.333774531165681E-5</v>
      </c>
      <c r="O59">
        <f>'BFPaT-pretax-petdies'!O7</f>
        <v>1.3406820015790751E-5</v>
      </c>
      <c r="P59">
        <f>'BFPaT-pretax-petdies'!P7</f>
        <v>1.3466909673745359E-5</v>
      </c>
      <c r="Q59">
        <f>'BFPaT-pretax-petdies'!Q7</f>
        <v>1.3502277343603528E-5</v>
      </c>
      <c r="R59">
        <f>'BFPaT-pretax-petdies'!R7</f>
        <v>1.3564483229962646E-5</v>
      </c>
      <c r="S59">
        <f>'BFPaT-pretax-petdies'!S7</f>
        <v>1.3748405262333745E-5</v>
      </c>
      <c r="T59">
        <f>'BFPaT-pretax-petdies'!T7</f>
        <v>1.3842593670663392E-5</v>
      </c>
      <c r="U59">
        <f>'BFPaT-pretax-petdies'!U7</f>
        <v>1.3878647832482796E-5</v>
      </c>
      <c r="V59">
        <f>'BFPaT-pretax-petdies'!V7</f>
        <v>1.4123145042388775E-5</v>
      </c>
      <c r="W59">
        <f>'BFPaT-pretax-petdies'!W7</f>
        <v>1.4292120741845211E-5</v>
      </c>
      <c r="X59">
        <f>'BFPaT-pretax-petdies'!X7</f>
        <v>1.4369826692170556E-5</v>
      </c>
      <c r="Y59">
        <f>'BFPaT-pretax-petdies'!Y7</f>
        <v>1.4623026728935541E-5</v>
      </c>
      <c r="Z59">
        <f>'BFPaT-pretax-petdies'!Z7</f>
        <v>1.4857208570078118E-5</v>
      </c>
      <c r="AA59">
        <f>'BFPaT-pretax-petdies'!AA7</f>
        <v>1.4883675391481833E-5</v>
      </c>
      <c r="AB59">
        <f>'BFPaT-pretax-petdies'!AB7</f>
        <v>1.5074878553173662E-5</v>
      </c>
      <c r="AC59">
        <f>'BFPaT-pretax-petdies'!AC7</f>
        <v>1.5096908772601954E-5</v>
      </c>
      <c r="AD59">
        <f>'BFPaT-pretax-petdies'!AD7</f>
        <v>1.5044988750841338E-5</v>
      </c>
      <c r="AE59">
        <f>'BFPaT-pretax-petdies'!AE7</f>
        <v>1.5151755573933518E-5</v>
      </c>
      <c r="AF59">
        <f>'BFPaT-pretax-petdies'!AF7</f>
        <v>1.5078414636698318E-5</v>
      </c>
    </row>
    <row r="60" spans="1:32">
      <c r="A60" t="s">
        <v>554</v>
      </c>
      <c r="B60">
        <f>'BFPaT-pretax-petdies'!B8</f>
        <v>0</v>
      </c>
      <c r="C60">
        <f>'BFPaT-pretax-petdies'!C8</f>
        <v>0</v>
      </c>
      <c r="D60">
        <f>'BFPaT-pretax-petdies'!D8</f>
        <v>0</v>
      </c>
      <c r="E60">
        <f>'BFPaT-pretax-petdies'!E8</f>
        <v>0</v>
      </c>
      <c r="F60">
        <f>'BFPaT-pretax-petdies'!F8</f>
        <v>0</v>
      </c>
      <c r="G60">
        <f>'BFPaT-pretax-petdies'!G8</f>
        <v>0</v>
      </c>
      <c r="H60">
        <f>'BFPaT-pretax-petdies'!H8</f>
        <v>0</v>
      </c>
      <c r="I60">
        <f>'BFPaT-pretax-petdies'!I8</f>
        <v>0</v>
      </c>
      <c r="J60">
        <f>'BFPaT-pretax-petdies'!J8</f>
        <v>0</v>
      </c>
      <c r="K60">
        <f>'BFPaT-pretax-petdies'!K8</f>
        <v>0</v>
      </c>
      <c r="L60">
        <f>'BFPaT-pretax-petdies'!L8</f>
        <v>0</v>
      </c>
      <c r="M60">
        <f>'BFPaT-pretax-petdies'!M8</f>
        <v>0</v>
      </c>
      <c r="N60">
        <f>'BFPaT-pretax-petdies'!N8</f>
        <v>0</v>
      </c>
      <c r="O60">
        <f>'BFPaT-pretax-petdies'!O8</f>
        <v>0</v>
      </c>
      <c r="P60">
        <f>'BFPaT-pretax-petdies'!P8</f>
        <v>0</v>
      </c>
      <c r="Q60">
        <f>'BFPaT-pretax-petdies'!Q8</f>
        <v>0</v>
      </c>
      <c r="R60">
        <f>'BFPaT-pretax-petdies'!R8</f>
        <v>0</v>
      </c>
      <c r="S60">
        <f>'BFPaT-pretax-petdies'!S8</f>
        <v>0</v>
      </c>
      <c r="T60">
        <f>'BFPaT-pretax-petdies'!T8</f>
        <v>0</v>
      </c>
      <c r="U60">
        <f>'BFPaT-pretax-petdies'!U8</f>
        <v>0</v>
      </c>
      <c r="V60">
        <f>'BFPaT-pretax-petdies'!V8</f>
        <v>0</v>
      </c>
      <c r="W60">
        <f>'BFPaT-pretax-petdies'!W8</f>
        <v>0</v>
      </c>
      <c r="X60">
        <f>'BFPaT-pretax-petdies'!X8</f>
        <v>0</v>
      </c>
      <c r="Y60">
        <f>'BFPaT-pretax-petdies'!Y8</f>
        <v>0</v>
      </c>
      <c r="Z60">
        <f>'BFPaT-pretax-petdies'!Z8</f>
        <v>0</v>
      </c>
      <c r="AA60">
        <f>'BFPaT-pretax-petdies'!AA8</f>
        <v>0</v>
      </c>
      <c r="AB60">
        <f>'BFPaT-pretax-petdies'!AB8</f>
        <v>0</v>
      </c>
      <c r="AC60">
        <f>'BFPaT-pretax-petdies'!AC8</f>
        <v>0</v>
      </c>
      <c r="AD60">
        <f>'BFPaT-pretax-petdies'!AD8</f>
        <v>0</v>
      </c>
      <c r="AE60">
        <f>'BFPaT-pretax-petdies'!AE8</f>
        <v>0</v>
      </c>
      <c r="AF60">
        <f>'BFPaT-pretax-petdies'!AF8</f>
        <v>0</v>
      </c>
    </row>
    <row r="61" spans="1:32">
      <c r="A61" t="s">
        <v>555</v>
      </c>
      <c r="B61">
        <f>'BFPaT-pretax-petdies'!B9</f>
        <v>1.1535779630984749E-5</v>
      </c>
      <c r="C61">
        <f>'BFPaT-pretax-petdies'!C9</f>
        <v>1.490249086567333E-5</v>
      </c>
      <c r="D61">
        <f>'BFPaT-pretax-petdies'!D9</f>
        <v>2.2481468690862285E-5</v>
      </c>
      <c r="E61">
        <f>'BFPaT-pretax-petdies'!E9</f>
        <v>1.9209956906800534E-5</v>
      </c>
      <c r="F61">
        <f>'BFPaT-pretax-petdies'!F9</f>
        <v>1.7976570855738275E-5</v>
      </c>
      <c r="G61">
        <f>'BFPaT-pretax-petdies'!G9</f>
        <v>1.6743184804676017E-5</v>
      </c>
      <c r="H61">
        <f>'BFPaT-pretax-petdies'!H9</f>
        <v>1.5509798753613758E-5</v>
      </c>
      <c r="I61">
        <f>'BFPaT-pretax-petdies'!I9</f>
        <v>1.4276412702551501E-5</v>
      </c>
      <c r="J61">
        <f>'BFPaT-pretax-petdies'!J9</f>
        <v>1.3043026651489245E-5</v>
      </c>
      <c r="K61">
        <f>'BFPaT-pretax-petdies'!K9</f>
        <v>1.3186511487430695E-5</v>
      </c>
      <c r="L61">
        <f>'BFPaT-pretax-petdies'!L9</f>
        <v>1.3206455253532172E-5</v>
      </c>
      <c r="M61">
        <f>'BFPaT-pretax-petdies'!M9</f>
        <v>1.3392584212778463E-5</v>
      </c>
      <c r="N61">
        <f>'BFPaT-pretax-petdies'!N9</f>
        <v>1.3593899881299092E-5</v>
      </c>
      <c r="O61">
        <f>'BFPaT-pretax-petdies'!O9</f>
        <v>1.3697363407695786E-5</v>
      </c>
      <c r="P61">
        <f>'BFPaT-pretax-petdies'!P9</f>
        <v>1.3703921748003554E-5</v>
      </c>
      <c r="Q61">
        <f>'BFPaT-pretax-petdies'!Q9</f>
        <v>1.3752063954100201E-5</v>
      </c>
      <c r="R61">
        <f>'BFPaT-pretax-petdies'!R9</f>
        <v>1.3800732107444544E-5</v>
      </c>
      <c r="S61">
        <f>'BFPaT-pretax-petdies'!S9</f>
        <v>1.3965955027367221E-5</v>
      </c>
      <c r="T61">
        <f>'BFPaT-pretax-petdies'!T9</f>
        <v>1.4085564276440698E-5</v>
      </c>
      <c r="U61">
        <f>'BFPaT-pretax-petdies'!U9</f>
        <v>1.4123356035389051E-5</v>
      </c>
      <c r="V61">
        <f>'BFPaT-pretax-petdies'!V9</f>
        <v>1.4361982976027103E-5</v>
      </c>
      <c r="W61">
        <f>'BFPaT-pretax-petdies'!W9</f>
        <v>1.4536916508833732E-5</v>
      </c>
      <c r="X61">
        <f>'BFPaT-pretax-petdies'!X9</f>
        <v>1.4634781636648073E-5</v>
      </c>
      <c r="Y61">
        <f>'BFPaT-pretax-petdies'!Y9</f>
        <v>1.4891640016117003E-5</v>
      </c>
      <c r="Z61">
        <f>'BFPaT-pretax-petdies'!Z9</f>
        <v>1.5142044637598637E-5</v>
      </c>
      <c r="AA61">
        <f>'BFPaT-pretax-petdies'!AA9</f>
        <v>1.5171792106921197E-5</v>
      </c>
      <c r="AB61">
        <f>'BFPaT-pretax-petdies'!AB9</f>
        <v>1.5360502023588355E-5</v>
      </c>
      <c r="AC61">
        <f>'BFPaT-pretax-petdies'!AC9</f>
        <v>1.5372557376634577E-5</v>
      </c>
      <c r="AD61">
        <f>'BFPaT-pretax-petdies'!AD9</f>
        <v>1.5323317540137206E-5</v>
      </c>
      <c r="AE61">
        <f>'BFPaT-pretax-petdies'!AE9</f>
        <v>1.5415188907031996E-5</v>
      </c>
      <c r="AF61">
        <f>'BFPaT-pretax-petdies'!AF9</f>
        <v>1.5329680353824668E-5</v>
      </c>
    </row>
    <row r="62" spans="1:32" s="18" customFormat="1">
      <c r="A62" s="16" t="s">
        <v>788</v>
      </c>
    </row>
    <row r="63" spans="1:32">
      <c r="A63" t="s">
        <v>727</v>
      </c>
      <c r="B63">
        <f t="shared" ref="B63:AF63" si="6">B$1</f>
        <v>2020</v>
      </c>
      <c r="C63">
        <f t="shared" si="6"/>
        <v>2021</v>
      </c>
      <c r="D63">
        <f t="shared" si="6"/>
        <v>2022</v>
      </c>
      <c r="E63">
        <f t="shared" si="6"/>
        <v>2023</v>
      </c>
      <c r="F63">
        <f t="shared" si="6"/>
        <v>2024</v>
      </c>
      <c r="G63">
        <f t="shared" si="6"/>
        <v>2025</v>
      </c>
      <c r="H63">
        <f t="shared" si="6"/>
        <v>2026</v>
      </c>
      <c r="I63">
        <f t="shared" si="6"/>
        <v>2027</v>
      </c>
      <c r="J63">
        <f t="shared" si="6"/>
        <v>2028</v>
      </c>
      <c r="K63">
        <f t="shared" si="6"/>
        <v>2029</v>
      </c>
      <c r="L63">
        <f t="shared" si="6"/>
        <v>2030</v>
      </c>
      <c r="M63">
        <f t="shared" si="6"/>
        <v>2031</v>
      </c>
      <c r="N63">
        <f t="shared" si="6"/>
        <v>2032</v>
      </c>
      <c r="O63">
        <f t="shared" si="6"/>
        <v>2033</v>
      </c>
      <c r="P63">
        <f t="shared" si="6"/>
        <v>2034</v>
      </c>
      <c r="Q63">
        <f t="shared" si="6"/>
        <v>2035</v>
      </c>
      <c r="R63">
        <f t="shared" si="6"/>
        <v>2036</v>
      </c>
      <c r="S63">
        <f t="shared" si="6"/>
        <v>2037</v>
      </c>
      <c r="T63">
        <f t="shared" si="6"/>
        <v>2038</v>
      </c>
      <c r="U63">
        <f t="shared" si="6"/>
        <v>2039</v>
      </c>
      <c r="V63">
        <f t="shared" si="6"/>
        <v>2040</v>
      </c>
      <c r="W63">
        <f t="shared" si="6"/>
        <v>2041</v>
      </c>
      <c r="X63">
        <f t="shared" si="6"/>
        <v>2042</v>
      </c>
      <c r="Y63">
        <f t="shared" si="6"/>
        <v>2043</v>
      </c>
      <c r="Z63">
        <f t="shared" si="6"/>
        <v>2044</v>
      </c>
      <c r="AA63">
        <f t="shared" si="6"/>
        <v>2045</v>
      </c>
      <c r="AB63">
        <f t="shared" si="6"/>
        <v>2046</v>
      </c>
      <c r="AC63">
        <f t="shared" si="6"/>
        <v>2047</v>
      </c>
      <c r="AD63">
        <f t="shared" si="6"/>
        <v>2048</v>
      </c>
      <c r="AE63">
        <f t="shared" si="6"/>
        <v>2049</v>
      </c>
      <c r="AF63">
        <f t="shared" si="6"/>
        <v>2050</v>
      </c>
    </row>
    <row r="64" spans="1:32">
      <c r="A64" t="s">
        <v>548</v>
      </c>
      <c r="B64">
        <f>'BFPaT-pretax-biogas'!B2</f>
        <v>1.4694319178160698E-5</v>
      </c>
      <c r="C64">
        <f>'BFPaT-pretax-biogas'!C2</f>
        <v>1.718528058414327E-5</v>
      </c>
      <c r="D64">
        <f>'BFPaT-pretax-biogas'!D2</f>
        <v>1.6952056612935344E-5</v>
      </c>
      <c r="E64">
        <f>'BFPaT-pretax-biogas'!E2</f>
        <v>1.6037573470306008E-5</v>
      </c>
      <c r="F64">
        <f>'BFPaT-pretax-biogas'!F2</f>
        <v>1.5875781435714652E-5</v>
      </c>
      <c r="G64">
        <f>'BFPaT-pretax-biogas'!G2</f>
        <v>1.5740602641592409E-5</v>
      </c>
      <c r="H64">
        <f>'BFPaT-pretax-biogas'!H2</f>
        <v>1.5868177322816252E-5</v>
      </c>
      <c r="I64">
        <f>'BFPaT-pretax-biogas'!I2</f>
        <v>1.6205918950371573E-5</v>
      </c>
      <c r="J64">
        <f>'BFPaT-pretax-biogas'!J2</f>
        <v>1.6479764469314057E-5</v>
      </c>
      <c r="K64">
        <f>'BFPaT-pretax-biogas'!K2</f>
        <v>1.6700493679340632E-5</v>
      </c>
      <c r="L64">
        <f>'BFPaT-pretax-biogas'!L2</f>
        <v>1.7123623578332568E-5</v>
      </c>
      <c r="M64">
        <f>'BFPaT-pretax-biogas'!M2</f>
        <v>1.7244850117249467E-5</v>
      </c>
      <c r="N64">
        <f>'BFPaT-pretax-biogas'!N2</f>
        <v>1.8151662955679628E-5</v>
      </c>
      <c r="O64">
        <f>'BFPaT-pretax-biogas'!O2</f>
        <v>1.8385882221215746E-5</v>
      </c>
      <c r="P64">
        <f>'BFPaT-pretax-biogas'!P2</f>
        <v>1.8550485099033697E-5</v>
      </c>
      <c r="Q64">
        <f>'BFPaT-pretax-biogas'!Q2</f>
        <v>1.8716066423754445E-5</v>
      </c>
      <c r="R64">
        <f>'BFPaT-pretax-biogas'!R2</f>
        <v>1.8786771940080453E-5</v>
      </c>
      <c r="S64">
        <f>'BFPaT-pretax-biogas'!S2</f>
        <v>1.8954901220099272E-5</v>
      </c>
      <c r="T64">
        <f>'BFPaT-pretax-biogas'!T2</f>
        <v>1.9173249032126495E-5</v>
      </c>
      <c r="U64">
        <f>'BFPaT-pretax-biogas'!U2</f>
        <v>1.9170970843494214E-5</v>
      </c>
      <c r="V64">
        <f>'BFPaT-pretax-biogas'!V2</f>
        <v>1.9580606692477268E-5</v>
      </c>
      <c r="W64">
        <f>'BFPaT-pretax-biogas'!W2</f>
        <v>1.9826171906721056E-5</v>
      </c>
      <c r="X64">
        <f>'BFPaT-pretax-biogas'!X2</f>
        <v>2.0093597405804268E-5</v>
      </c>
      <c r="Y64">
        <f>'BFPaT-pretax-biogas'!Y2</f>
        <v>2.0431768389611184E-5</v>
      </c>
      <c r="Z64">
        <f>'BFPaT-pretax-biogas'!Z2</f>
        <v>2.0630807747516566E-5</v>
      </c>
      <c r="AA64">
        <f>'BFPaT-pretax-biogas'!AA2</f>
        <v>2.0751249922250875E-5</v>
      </c>
      <c r="AB64">
        <f>'BFPaT-pretax-biogas'!AB2</f>
        <v>2.1030726448485344E-5</v>
      </c>
      <c r="AC64">
        <f>'BFPaT-pretax-biogas'!AC2</f>
        <v>2.1122268731479014E-5</v>
      </c>
      <c r="AD64">
        <f>'BFPaT-pretax-biogas'!AD2</f>
        <v>2.1225585667904088E-5</v>
      </c>
      <c r="AE64">
        <f>'BFPaT-pretax-biogas'!AE2</f>
        <v>2.1350968761171215E-5</v>
      </c>
      <c r="AF64">
        <f>'BFPaT-pretax-biogas'!AF2</f>
        <v>2.116506175821593E-5</v>
      </c>
    </row>
    <row r="65" spans="1:32">
      <c r="A65" t="s">
        <v>549</v>
      </c>
      <c r="B65">
        <f>'BFPaT-pretax-biogas'!B3</f>
        <v>0</v>
      </c>
      <c r="C65">
        <f>'BFPaT-pretax-biogas'!C3</f>
        <v>0</v>
      </c>
      <c r="D65">
        <f>'BFPaT-pretax-biogas'!D3</f>
        <v>0</v>
      </c>
      <c r="E65">
        <f>'BFPaT-pretax-biogas'!E3</f>
        <v>0</v>
      </c>
      <c r="F65">
        <f>'BFPaT-pretax-biogas'!F3</f>
        <v>0</v>
      </c>
      <c r="G65">
        <f>'BFPaT-pretax-biogas'!G3</f>
        <v>0</v>
      </c>
      <c r="H65">
        <f>'BFPaT-pretax-biogas'!H3</f>
        <v>0</v>
      </c>
      <c r="I65">
        <f>'BFPaT-pretax-biogas'!I3</f>
        <v>0</v>
      </c>
      <c r="J65">
        <f>'BFPaT-pretax-biogas'!J3</f>
        <v>0</v>
      </c>
      <c r="K65">
        <f>'BFPaT-pretax-biogas'!K3</f>
        <v>0</v>
      </c>
      <c r="L65">
        <f>'BFPaT-pretax-biogas'!L3</f>
        <v>0</v>
      </c>
      <c r="M65">
        <f>'BFPaT-pretax-biogas'!M3</f>
        <v>0</v>
      </c>
      <c r="N65">
        <f>'BFPaT-pretax-biogas'!N3</f>
        <v>0</v>
      </c>
      <c r="O65">
        <f>'BFPaT-pretax-biogas'!O3</f>
        <v>0</v>
      </c>
      <c r="P65">
        <f>'BFPaT-pretax-biogas'!P3</f>
        <v>0</v>
      </c>
      <c r="Q65">
        <f>'BFPaT-pretax-biogas'!Q3</f>
        <v>0</v>
      </c>
      <c r="R65">
        <f>'BFPaT-pretax-biogas'!R3</f>
        <v>0</v>
      </c>
      <c r="S65">
        <f>'BFPaT-pretax-biogas'!S3</f>
        <v>0</v>
      </c>
      <c r="T65">
        <f>'BFPaT-pretax-biogas'!T3</f>
        <v>0</v>
      </c>
      <c r="U65">
        <f>'BFPaT-pretax-biogas'!U3</f>
        <v>0</v>
      </c>
      <c r="V65">
        <f>'BFPaT-pretax-biogas'!V3</f>
        <v>0</v>
      </c>
      <c r="W65">
        <f>'BFPaT-pretax-biogas'!W3</f>
        <v>0</v>
      </c>
      <c r="X65">
        <f>'BFPaT-pretax-biogas'!X3</f>
        <v>0</v>
      </c>
      <c r="Y65">
        <f>'BFPaT-pretax-biogas'!Y3</f>
        <v>0</v>
      </c>
      <c r="Z65">
        <f>'BFPaT-pretax-biogas'!Z3</f>
        <v>0</v>
      </c>
      <c r="AA65">
        <f>'BFPaT-pretax-biogas'!AA3</f>
        <v>0</v>
      </c>
      <c r="AB65">
        <f>'BFPaT-pretax-biogas'!AB3</f>
        <v>0</v>
      </c>
      <c r="AC65">
        <f>'BFPaT-pretax-biogas'!AC3</f>
        <v>0</v>
      </c>
      <c r="AD65">
        <f>'BFPaT-pretax-biogas'!AD3</f>
        <v>0</v>
      </c>
      <c r="AE65">
        <f>'BFPaT-pretax-biogas'!AE3</f>
        <v>0</v>
      </c>
      <c r="AF65">
        <f>'BFPaT-pretax-biogas'!AF3</f>
        <v>0</v>
      </c>
    </row>
    <row r="66" spans="1:32">
      <c r="A66" t="s">
        <v>550</v>
      </c>
      <c r="B66">
        <f>'BFPaT-pretax-biogas'!B4</f>
        <v>0</v>
      </c>
      <c r="C66">
        <f>'BFPaT-pretax-biogas'!C4</f>
        <v>0</v>
      </c>
      <c r="D66">
        <f>'BFPaT-pretax-biogas'!D4</f>
        <v>0</v>
      </c>
      <c r="E66">
        <f>'BFPaT-pretax-biogas'!E4</f>
        <v>0</v>
      </c>
      <c r="F66">
        <f>'BFPaT-pretax-biogas'!F4</f>
        <v>0</v>
      </c>
      <c r="G66">
        <f>'BFPaT-pretax-biogas'!G4</f>
        <v>0</v>
      </c>
      <c r="H66">
        <f>'BFPaT-pretax-biogas'!H4</f>
        <v>0</v>
      </c>
      <c r="I66">
        <f>'BFPaT-pretax-biogas'!I4</f>
        <v>0</v>
      </c>
      <c r="J66">
        <f>'BFPaT-pretax-biogas'!J4</f>
        <v>0</v>
      </c>
      <c r="K66">
        <f>'BFPaT-pretax-biogas'!K4</f>
        <v>0</v>
      </c>
      <c r="L66">
        <f>'BFPaT-pretax-biogas'!L4</f>
        <v>0</v>
      </c>
      <c r="M66">
        <f>'BFPaT-pretax-biogas'!M4</f>
        <v>0</v>
      </c>
      <c r="N66">
        <f>'BFPaT-pretax-biogas'!N4</f>
        <v>0</v>
      </c>
      <c r="O66">
        <f>'BFPaT-pretax-biogas'!O4</f>
        <v>0</v>
      </c>
      <c r="P66">
        <f>'BFPaT-pretax-biogas'!P4</f>
        <v>0</v>
      </c>
      <c r="Q66">
        <f>'BFPaT-pretax-biogas'!Q4</f>
        <v>0</v>
      </c>
      <c r="R66">
        <f>'BFPaT-pretax-biogas'!R4</f>
        <v>0</v>
      </c>
      <c r="S66">
        <f>'BFPaT-pretax-biogas'!S4</f>
        <v>0</v>
      </c>
      <c r="T66">
        <f>'BFPaT-pretax-biogas'!T4</f>
        <v>0</v>
      </c>
      <c r="U66">
        <f>'BFPaT-pretax-biogas'!U4</f>
        <v>0</v>
      </c>
      <c r="V66">
        <f>'BFPaT-pretax-biogas'!V4</f>
        <v>0</v>
      </c>
      <c r="W66">
        <f>'BFPaT-pretax-biogas'!W4</f>
        <v>0</v>
      </c>
      <c r="X66">
        <f>'BFPaT-pretax-biogas'!X4</f>
        <v>0</v>
      </c>
      <c r="Y66">
        <f>'BFPaT-pretax-biogas'!Y4</f>
        <v>0</v>
      </c>
      <c r="Z66">
        <f>'BFPaT-pretax-biogas'!Z4</f>
        <v>0</v>
      </c>
      <c r="AA66">
        <f>'BFPaT-pretax-biogas'!AA4</f>
        <v>0</v>
      </c>
      <c r="AB66">
        <f>'BFPaT-pretax-biogas'!AB4</f>
        <v>0</v>
      </c>
      <c r="AC66">
        <f>'BFPaT-pretax-biogas'!AC4</f>
        <v>0</v>
      </c>
      <c r="AD66">
        <f>'BFPaT-pretax-biogas'!AD4</f>
        <v>0</v>
      </c>
      <c r="AE66">
        <f>'BFPaT-pretax-biogas'!AE4</f>
        <v>0</v>
      </c>
      <c r="AF66">
        <f>'BFPaT-pretax-biogas'!AF4</f>
        <v>0</v>
      </c>
    </row>
    <row r="67" spans="1:32">
      <c r="A67" t="s">
        <v>551</v>
      </c>
      <c r="B67">
        <f>'BFPaT-pretax-biogas'!B5</f>
        <v>0</v>
      </c>
      <c r="C67">
        <f>'BFPaT-pretax-biogas'!C5</f>
        <v>0</v>
      </c>
      <c r="D67">
        <f>'BFPaT-pretax-biogas'!D5</f>
        <v>0</v>
      </c>
      <c r="E67">
        <f>'BFPaT-pretax-biogas'!E5</f>
        <v>0</v>
      </c>
      <c r="F67">
        <f>'BFPaT-pretax-biogas'!F5</f>
        <v>0</v>
      </c>
      <c r="G67">
        <f>'BFPaT-pretax-biogas'!G5</f>
        <v>0</v>
      </c>
      <c r="H67">
        <f>'BFPaT-pretax-biogas'!H5</f>
        <v>0</v>
      </c>
      <c r="I67">
        <f>'BFPaT-pretax-biogas'!I5</f>
        <v>0</v>
      </c>
      <c r="J67">
        <f>'BFPaT-pretax-biogas'!J5</f>
        <v>0</v>
      </c>
      <c r="K67">
        <f>'BFPaT-pretax-biogas'!K5</f>
        <v>0</v>
      </c>
      <c r="L67">
        <f>'BFPaT-pretax-biogas'!L5</f>
        <v>0</v>
      </c>
      <c r="M67">
        <f>'BFPaT-pretax-biogas'!M5</f>
        <v>0</v>
      </c>
      <c r="N67">
        <f>'BFPaT-pretax-biogas'!N5</f>
        <v>0</v>
      </c>
      <c r="O67">
        <f>'BFPaT-pretax-biogas'!O5</f>
        <v>0</v>
      </c>
      <c r="P67">
        <f>'BFPaT-pretax-biogas'!P5</f>
        <v>0</v>
      </c>
      <c r="Q67">
        <f>'BFPaT-pretax-biogas'!Q5</f>
        <v>0</v>
      </c>
      <c r="R67">
        <f>'BFPaT-pretax-biogas'!R5</f>
        <v>0</v>
      </c>
      <c r="S67">
        <f>'BFPaT-pretax-biogas'!S5</f>
        <v>0</v>
      </c>
      <c r="T67">
        <f>'BFPaT-pretax-biogas'!T5</f>
        <v>0</v>
      </c>
      <c r="U67">
        <f>'BFPaT-pretax-biogas'!U5</f>
        <v>0</v>
      </c>
      <c r="V67">
        <f>'BFPaT-pretax-biogas'!V5</f>
        <v>0</v>
      </c>
      <c r="W67">
        <f>'BFPaT-pretax-biogas'!W5</f>
        <v>0</v>
      </c>
      <c r="X67">
        <f>'BFPaT-pretax-biogas'!X5</f>
        <v>0</v>
      </c>
      <c r="Y67">
        <f>'BFPaT-pretax-biogas'!Y5</f>
        <v>0</v>
      </c>
      <c r="Z67">
        <f>'BFPaT-pretax-biogas'!Z5</f>
        <v>0</v>
      </c>
      <c r="AA67">
        <f>'BFPaT-pretax-biogas'!AA5</f>
        <v>0</v>
      </c>
      <c r="AB67">
        <f>'BFPaT-pretax-biogas'!AB5</f>
        <v>0</v>
      </c>
      <c r="AC67">
        <f>'BFPaT-pretax-biogas'!AC5</f>
        <v>0</v>
      </c>
      <c r="AD67">
        <f>'BFPaT-pretax-biogas'!AD5</f>
        <v>0</v>
      </c>
      <c r="AE67">
        <f>'BFPaT-pretax-biogas'!AE5</f>
        <v>0</v>
      </c>
      <c r="AF67">
        <f>'BFPaT-pretax-biogas'!AF5</f>
        <v>0</v>
      </c>
    </row>
    <row r="68" spans="1:32">
      <c r="A68" t="s">
        <v>552</v>
      </c>
      <c r="B68">
        <f>'BFPaT-pretax-biogas'!B6</f>
        <v>0</v>
      </c>
      <c r="C68">
        <f>'BFPaT-pretax-biogas'!C6</f>
        <v>0</v>
      </c>
      <c r="D68">
        <f>'BFPaT-pretax-biogas'!D6</f>
        <v>0</v>
      </c>
      <c r="E68">
        <f>'BFPaT-pretax-biogas'!E6</f>
        <v>0</v>
      </c>
      <c r="F68">
        <f>'BFPaT-pretax-biogas'!F6</f>
        <v>0</v>
      </c>
      <c r="G68">
        <f>'BFPaT-pretax-biogas'!G6</f>
        <v>0</v>
      </c>
      <c r="H68">
        <f>'BFPaT-pretax-biogas'!H6</f>
        <v>0</v>
      </c>
      <c r="I68">
        <f>'BFPaT-pretax-biogas'!I6</f>
        <v>0</v>
      </c>
      <c r="J68">
        <f>'BFPaT-pretax-biogas'!J6</f>
        <v>0</v>
      </c>
      <c r="K68">
        <f>'BFPaT-pretax-biogas'!K6</f>
        <v>0</v>
      </c>
      <c r="L68">
        <f>'BFPaT-pretax-biogas'!L6</f>
        <v>0</v>
      </c>
      <c r="M68">
        <f>'BFPaT-pretax-biogas'!M6</f>
        <v>0</v>
      </c>
      <c r="N68">
        <f>'BFPaT-pretax-biogas'!N6</f>
        <v>0</v>
      </c>
      <c r="O68">
        <f>'BFPaT-pretax-biogas'!O6</f>
        <v>0</v>
      </c>
      <c r="P68">
        <f>'BFPaT-pretax-biogas'!P6</f>
        <v>0</v>
      </c>
      <c r="Q68">
        <f>'BFPaT-pretax-biogas'!Q6</f>
        <v>0</v>
      </c>
      <c r="R68">
        <f>'BFPaT-pretax-biogas'!R6</f>
        <v>0</v>
      </c>
      <c r="S68">
        <f>'BFPaT-pretax-biogas'!S6</f>
        <v>0</v>
      </c>
      <c r="T68">
        <f>'BFPaT-pretax-biogas'!T6</f>
        <v>0</v>
      </c>
      <c r="U68">
        <f>'BFPaT-pretax-biogas'!U6</f>
        <v>0</v>
      </c>
      <c r="V68">
        <f>'BFPaT-pretax-biogas'!V6</f>
        <v>0</v>
      </c>
      <c r="W68">
        <f>'BFPaT-pretax-biogas'!W6</f>
        <v>0</v>
      </c>
      <c r="X68">
        <f>'BFPaT-pretax-biogas'!X6</f>
        <v>0</v>
      </c>
      <c r="Y68">
        <f>'BFPaT-pretax-biogas'!Y6</f>
        <v>0</v>
      </c>
      <c r="Z68">
        <f>'BFPaT-pretax-biogas'!Z6</f>
        <v>0</v>
      </c>
      <c r="AA68">
        <f>'BFPaT-pretax-biogas'!AA6</f>
        <v>0</v>
      </c>
      <c r="AB68">
        <f>'BFPaT-pretax-biogas'!AB6</f>
        <v>0</v>
      </c>
      <c r="AC68">
        <f>'BFPaT-pretax-biogas'!AC6</f>
        <v>0</v>
      </c>
      <c r="AD68">
        <f>'BFPaT-pretax-biogas'!AD6</f>
        <v>0</v>
      </c>
      <c r="AE68">
        <f>'BFPaT-pretax-biogas'!AE6</f>
        <v>0</v>
      </c>
      <c r="AF68">
        <f>'BFPaT-pretax-biogas'!AF6</f>
        <v>0</v>
      </c>
    </row>
    <row r="69" spans="1:32">
      <c r="A69" t="s">
        <v>553</v>
      </c>
      <c r="B69">
        <f>'BFPaT-pretax-biogas'!B7</f>
        <v>0</v>
      </c>
      <c r="C69">
        <f>'BFPaT-pretax-biogas'!C7</f>
        <v>0</v>
      </c>
      <c r="D69">
        <f>'BFPaT-pretax-biogas'!D7</f>
        <v>0</v>
      </c>
      <c r="E69">
        <f>'BFPaT-pretax-biogas'!E7</f>
        <v>0</v>
      </c>
      <c r="F69">
        <f>'BFPaT-pretax-biogas'!F7</f>
        <v>0</v>
      </c>
      <c r="G69">
        <f>'BFPaT-pretax-biogas'!G7</f>
        <v>0</v>
      </c>
      <c r="H69">
        <f>'BFPaT-pretax-biogas'!H7</f>
        <v>0</v>
      </c>
      <c r="I69">
        <f>'BFPaT-pretax-biogas'!I7</f>
        <v>0</v>
      </c>
      <c r="J69">
        <f>'BFPaT-pretax-biogas'!J7</f>
        <v>0</v>
      </c>
      <c r="K69">
        <f>'BFPaT-pretax-biogas'!K7</f>
        <v>0</v>
      </c>
      <c r="L69">
        <f>'BFPaT-pretax-biogas'!L7</f>
        <v>0</v>
      </c>
      <c r="M69">
        <f>'BFPaT-pretax-biogas'!M7</f>
        <v>0</v>
      </c>
      <c r="N69">
        <f>'BFPaT-pretax-biogas'!N7</f>
        <v>0</v>
      </c>
      <c r="O69">
        <f>'BFPaT-pretax-biogas'!O7</f>
        <v>0</v>
      </c>
      <c r="P69">
        <f>'BFPaT-pretax-biogas'!P7</f>
        <v>0</v>
      </c>
      <c r="Q69">
        <f>'BFPaT-pretax-biogas'!Q7</f>
        <v>0</v>
      </c>
      <c r="R69">
        <f>'BFPaT-pretax-biogas'!R7</f>
        <v>0</v>
      </c>
      <c r="S69">
        <f>'BFPaT-pretax-biogas'!S7</f>
        <v>0</v>
      </c>
      <c r="T69">
        <f>'BFPaT-pretax-biogas'!T7</f>
        <v>0</v>
      </c>
      <c r="U69">
        <f>'BFPaT-pretax-biogas'!U7</f>
        <v>0</v>
      </c>
      <c r="V69">
        <f>'BFPaT-pretax-biogas'!V7</f>
        <v>0</v>
      </c>
      <c r="W69">
        <f>'BFPaT-pretax-biogas'!W7</f>
        <v>0</v>
      </c>
      <c r="X69">
        <f>'BFPaT-pretax-biogas'!X7</f>
        <v>0</v>
      </c>
      <c r="Y69">
        <f>'BFPaT-pretax-biogas'!Y7</f>
        <v>0</v>
      </c>
      <c r="Z69">
        <f>'BFPaT-pretax-biogas'!Z7</f>
        <v>0</v>
      </c>
      <c r="AA69">
        <f>'BFPaT-pretax-biogas'!AA7</f>
        <v>0</v>
      </c>
      <c r="AB69">
        <f>'BFPaT-pretax-biogas'!AB7</f>
        <v>0</v>
      </c>
      <c r="AC69">
        <f>'BFPaT-pretax-biogas'!AC7</f>
        <v>0</v>
      </c>
      <c r="AD69">
        <f>'BFPaT-pretax-biogas'!AD7</f>
        <v>0</v>
      </c>
      <c r="AE69">
        <f>'BFPaT-pretax-biogas'!AE7</f>
        <v>0</v>
      </c>
      <c r="AF69">
        <f>'BFPaT-pretax-biogas'!AF7</f>
        <v>0</v>
      </c>
    </row>
    <row r="70" spans="1:32">
      <c r="A70" t="s">
        <v>554</v>
      </c>
      <c r="B70">
        <f>'BFPaT-pretax-biogas'!B8</f>
        <v>0</v>
      </c>
      <c r="C70">
        <f>'BFPaT-pretax-biogas'!C8</f>
        <v>0</v>
      </c>
      <c r="D70">
        <f>'BFPaT-pretax-biogas'!D8</f>
        <v>0</v>
      </c>
      <c r="E70">
        <f>'BFPaT-pretax-biogas'!E8</f>
        <v>0</v>
      </c>
      <c r="F70">
        <f>'BFPaT-pretax-biogas'!F8</f>
        <v>0</v>
      </c>
      <c r="G70">
        <f>'BFPaT-pretax-biogas'!G8</f>
        <v>0</v>
      </c>
      <c r="H70">
        <f>'BFPaT-pretax-biogas'!H8</f>
        <v>0</v>
      </c>
      <c r="I70">
        <f>'BFPaT-pretax-biogas'!I8</f>
        <v>0</v>
      </c>
      <c r="J70">
        <f>'BFPaT-pretax-biogas'!J8</f>
        <v>0</v>
      </c>
      <c r="K70">
        <f>'BFPaT-pretax-biogas'!K8</f>
        <v>0</v>
      </c>
      <c r="L70">
        <f>'BFPaT-pretax-biogas'!L8</f>
        <v>0</v>
      </c>
      <c r="M70">
        <f>'BFPaT-pretax-biogas'!M8</f>
        <v>0</v>
      </c>
      <c r="N70">
        <f>'BFPaT-pretax-biogas'!N8</f>
        <v>0</v>
      </c>
      <c r="O70">
        <f>'BFPaT-pretax-biogas'!O8</f>
        <v>0</v>
      </c>
      <c r="P70">
        <f>'BFPaT-pretax-biogas'!P8</f>
        <v>0</v>
      </c>
      <c r="Q70">
        <f>'BFPaT-pretax-biogas'!Q8</f>
        <v>0</v>
      </c>
      <c r="R70">
        <f>'BFPaT-pretax-biogas'!R8</f>
        <v>0</v>
      </c>
      <c r="S70">
        <f>'BFPaT-pretax-biogas'!S8</f>
        <v>0</v>
      </c>
      <c r="T70">
        <f>'BFPaT-pretax-biogas'!T8</f>
        <v>0</v>
      </c>
      <c r="U70">
        <f>'BFPaT-pretax-biogas'!U8</f>
        <v>0</v>
      </c>
      <c r="V70">
        <f>'BFPaT-pretax-biogas'!V8</f>
        <v>0</v>
      </c>
      <c r="W70">
        <f>'BFPaT-pretax-biogas'!W8</f>
        <v>0</v>
      </c>
      <c r="X70">
        <f>'BFPaT-pretax-biogas'!X8</f>
        <v>0</v>
      </c>
      <c r="Y70">
        <f>'BFPaT-pretax-biogas'!Y8</f>
        <v>0</v>
      </c>
      <c r="Z70">
        <f>'BFPaT-pretax-biogas'!Z8</f>
        <v>0</v>
      </c>
      <c r="AA70">
        <f>'BFPaT-pretax-biogas'!AA8</f>
        <v>0</v>
      </c>
      <c r="AB70">
        <f>'BFPaT-pretax-biogas'!AB8</f>
        <v>0</v>
      </c>
      <c r="AC70">
        <f>'BFPaT-pretax-biogas'!AC8</f>
        <v>0</v>
      </c>
      <c r="AD70">
        <f>'BFPaT-pretax-biogas'!AD8</f>
        <v>0</v>
      </c>
      <c r="AE70">
        <f>'BFPaT-pretax-biogas'!AE8</f>
        <v>0</v>
      </c>
      <c r="AF70">
        <f>'BFPaT-pretax-biogas'!AF8</f>
        <v>0</v>
      </c>
    </row>
    <row r="71" spans="1:32">
      <c r="A71" t="s">
        <v>555</v>
      </c>
      <c r="B71">
        <f>'BFPaT-pretax-biogas'!B9</f>
        <v>0</v>
      </c>
      <c r="C71">
        <f>'BFPaT-pretax-biogas'!C9</f>
        <v>0</v>
      </c>
      <c r="D71">
        <f>'BFPaT-pretax-biogas'!D9</f>
        <v>0</v>
      </c>
      <c r="E71">
        <f>'BFPaT-pretax-biogas'!E9</f>
        <v>0</v>
      </c>
      <c r="F71">
        <f>'BFPaT-pretax-biogas'!F9</f>
        <v>0</v>
      </c>
      <c r="G71">
        <f>'BFPaT-pretax-biogas'!G9</f>
        <v>0</v>
      </c>
      <c r="H71">
        <f>'BFPaT-pretax-biogas'!H9</f>
        <v>0</v>
      </c>
      <c r="I71">
        <f>'BFPaT-pretax-biogas'!I9</f>
        <v>0</v>
      </c>
      <c r="J71">
        <f>'BFPaT-pretax-biogas'!J9</f>
        <v>0</v>
      </c>
      <c r="K71">
        <f>'BFPaT-pretax-biogas'!K9</f>
        <v>0</v>
      </c>
      <c r="L71">
        <f>'BFPaT-pretax-biogas'!L9</f>
        <v>0</v>
      </c>
      <c r="M71">
        <f>'BFPaT-pretax-biogas'!M9</f>
        <v>0</v>
      </c>
      <c r="N71">
        <f>'BFPaT-pretax-biogas'!N9</f>
        <v>0</v>
      </c>
      <c r="O71">
        <f>'BFPaT-pretax-biogas'!O9</f>
        <v>0</v>
      </c>
      <c r="P71">
        <f>'BFPaT-pretax-biogas'!P9</f>
        <v>0</v>
      </c>
      <c r="Q71">
        <f>'BFPaT-pretax-biogas'!Q9</f>
        <v>0</v>
      </c>
      <c r="R71">
        <f>'BFPaT-pretax-biogas'!R9</f>
        <v>0</v>
      </c>
      <c r="S71">
        <f>'BFPaT-pretax-biogas'!S9</f>
        <v>0</v>
      </c>
      <c r="T71">
        <f>'BFPaT-pretax-biogas'!T9</f>
        <v>0</v>
      </c>
      <c r="U71">
        <f>'BFPaT-pretax-biogas'!U9</f>
        <v>0</v>
      </c>
      <c r="V71">
        <f>'BFPaT-pretax-biogas'!V9</f>
        <v>0</v>
      </c>
      <c r="W71">
        <f>'BFPaT-pretax-biogas'!W9</f>
        <v>0</v>
      </c>
      <c r="X71">
        <f>'BFPaT-pretax-biogas'!X9</f>
        <v>0</v>
      </c>
      <c r="Y71">
        <f>'BFPaT-pretax-biogas'!Y9</f>
        <v>0</v>
      </c>
      <c r="Z71">
        <f>'BFPaT-pretax-biogas'!Z9</f>
        <v>0</v>
      </c>
      <c r="AA71">
        <f>'BFPaT-pretax-biogas'!AA9</f>
        <v>0</v>
      </c>
      <c r="AB71">
        <f>'BFPaT-pretax-biogas'!AB9</f>
        <v>0</v>
      </c>
      <c r="AC71">
        <f>'BFPaT-pretax-biogas'!AC9</f>
        <v>0</v>
      </c>
      <c r="AD71">
        <f>'BFPaT-pretax-biogas'!AD9</f>
        <v>0</v>
      </c>
      <c r="AE71">
        <f>'BFPaT-pretax-biogas'!AE9</f>
        <v>0</v>
      </c>
      <c r="AF71">
        <f>'BFPaT-pretax-biogas'!AF9</f>
        <v>0</v>
      </c>
    </row>
    <row r="72" spans="1:32" s="18" customFormat="1">
      <c r="A72" s="16" t="s">
        <v>789</v>
      </c>
    </row>
    <row r="73" spans="1:32">
      <c r="A73" t="s">
        <v>727</v>
      </c>
      <c r="B73">
        <f t="shared" ref="B73:AF73" si="7">B$1</f>
        <v>2020</v>
      </c>
      <c r="C73">
        <f t="shared" si="7"/>
        <v>2021</v>
      </c>
      <c r="D73">
        <f t="shared" si="7"/>
        <v>2022</v>
      </c>
      <c r="E73">
        <f t="shared" si="7"/>
        <v>2023</v>
      </c>
      <c r="F73">
        <f t="shared" si="7"/>
        <v>2024</v>
      </c>
      <c r="G73">
        <f t="shared" si="7"/>
        <v>2025</v>
      </c>
      <c r="H73">
        <f t="shared" si="7"/>
        <v>2026</v>
      </c>
      <c r="I73">
        <f t="shared" si="7"/>
        <v>2027</v>
      </c>
      <c r="J73">
        <f t="shared" si="7"/>
        <v>2028</v>
      </c>
      <c r="K73">
        <f t="shared" si="7"/>
        <v>2029</v>
      </c>
      <c r="L73">
        <f t="shared" si="7"/>
        <v>2030</v>
      </c>
      <c r="M73">
        <f t="shared" si="7"/>
        <v>2031</v>
      </c>
      <c r="N73">
        <f t="shared" si="7"/>
        <v>2032</v>
      </c>
      <c r="O73">
        <f t="shared" si="7"/>
        <v>2033</v>
      </c>
      <c r="P73">
        <f t="shared" si="7"/>
        <v>2034</v>
      </c>
      <c r="Q73">
        <f t="shared" si="7"/>
        <v>2035</v>
      </c>
      <c r="R73">
        <f t="shared" si="7"/>
        <v>2036</v>
      </c>
      <c r="S73">
        <f t="shared" si="7"/>
        <v>2037</v>
      </c>
      <c r="T73">
        <f t="shared" si="7"/>
        <v>2038</v>
      </c>
      <c r="U73">
        <f t="shared" si="7"/>
        <v>2039</v>
      </c>
      <c r="V73">
        <f t="shared" si="7"/>
        <v>2040</v>
      </c>
      <c r="W73">
        <f t="shared" si="7"/>
        <v>2041</v>
      </c>
      <c r="X73">
        <f t="shared" si="7"/>
        <v>2042</v>
      </c>
      <c r="Y73">
        <f t="shared" si="7"/>
        <v>2043</v>
      </c>
      <c r="Z73">
        <f t="shared" si="7"/>
        <v>2044</v>
      </c>
      <c r="AA73">
        <f t="shared" si="7"/>
        <v>2045</v>
      </c>
      <c r="AB73">
        <f t="shared" si="7"/>
        <v>2046</v>
      </c>
      <c r="AC73">
        <f t="shared" si="7"/>
        <v>2047</v>
      </c>
      <c r="AD73">
        <f t="shared" si="7"/>
        <v>2048</v>
      </c>
      <c r="AE73">
        <f t="shared" si="7"/>
        <v>2049</v>
      </c>
      <c r="AF73">
        <f t="shared" si="7"/>
        <v>2050</v>
      </c>
    </row>
    <row r="74" spans="1:32">
      <c r="A74" t="s">
        <v>548</v>
      </c>
      <c r="B74">
        <f>'BFPaT-pretax-biodies'!B2</f>
        <v>1.4069088137816495E-5</v>
      </c>
      <c r="C74">
        <f>'BFPaT-pretax-biodies'!C2</f>
        <v>1.4026192121579814E-5</v>
      </c>
      <c r="D74">
        <f>'BFPaT-pretax-biodies'!D2</f>
        <v>1.4498312537032545E-5</v>
      </c>
      <c r="E74">
        <f>'BFPaT-pretax-biodies'!E2</f>
        <v>1.5526896640906888E-5</v>
      </c>
      <c r="F74">
        <f>'BFPaT-pretax-biodies'!F2</f>
        <v>1.6281496183508864E-5</v>
      </c>
      <c r="G74">
        <f>'BFPaT-pretax-biodies'!G2</f>
        <v>1.674167690230881E-5</v>
      </c>
      <c r="H74">
        <f>'BFPaT-pretax-biodies'!H2</f>
        <v>1.7130022726908636E-5</v>
      </c>
      <c r="I74">
        <f>'BFPaT-pretax-biodies'!I2</f>
        <v>1.7511756596654128E-5</v>
      </c>
      <c r="J74">
        <f>'BFPaT-pretax-biodies'!J2</f>
        <v>1.7897902869301791E-5</v>
      </c>
      <c r="K74">
        <f>'BFPaT-pretax-biodies'!K2</f>
        <v>1.816707117779734E-5</v>
      </c>
      <c r="L74">
        <f>'BFPaT-pretax-biodies'!L2</f>
        <v>1.8813627890568692E-5</v>
      </c>
      <c r="M74">
        <f>'BFPaT-pretax-biodies'!M2</f>
        <v>1.9111528588172728E-5</v>
      </c>
      <c r="N74">
        <f>'BFPaT-pretax-biodies'!N2</f>
        <v>1.9508095129501194E-5</v>
      </c>
      <c r="O74">
        <f>'BFPaT-pretax-biodies'!O2</f>
        <v>1.9688064443647804E-5</v>
      </c>
      <c r="P74">
        <f>'BFPaT-pretax-biodies'!P2</f>
        <v>1.981106170740078E-5</v>
      </c>
      <c r="Q74">
        <f>'BFPaT-pretax-biodies'!Q2</f>
        <v>1.9979657176046816E-5</v>
      </c>
      <c r="R74">
        <f>'BFPaT-pretax-biodies'!R2</f>
        <v>2.007403432890652E-5</v>
      </c>
      <c r="S74">
        <f>'BFPaT-pretax-biodies'!S2</f>
        <v>2.0373505979379688E-5</v>
      </c>
      <c r="T74">
        <f>'BFPaT-pretax-biodies'!T2</f>
        <v>2.0599374990604548E-5</v>
      </c>
      <c r="U74">
        <f>'BFPaT-pretax-biodies'!U2</f>
        <v>2.064597715739952E-5</v>
      </c>
      <c r="V74">
        <f>'BFPaT-pretax-biodies'!V2</f>
        <v>2.1054748149151929E-5</v>
      </c>
      <c r="W74">
        <f>'BFPaT-pretax-biodies'!W2</f>
        <v>2.1320670908360594E-5</v>
      </c>
      <c r="X74">
        <f>'BFPaT-pretax-biodies'!X2</f>
        <v>2.1494534616088613E-5</v>
      </c>
      <c r="Y74">
        <f>'BFPaT-pretax-biodies'!Y2</f>
        <v>2.1788545572546181E-5</v>
      </c>
      <c r="Z74">
        <f>'BFPaT-pretax-biodies'!Z2</f>
        <v>2.1923908503629477E-5</v>
      </c>
      <c r="AA74">
        <f>'BFPaT-pretax-biodies'!AA2</f>
        <v>2.1925513520362718E-5</v>
      </c>
      <c r="AB74">
        <f>'BFPaT-pretax-biodies'!AB2</f>
        <v>2.2250349534546037E-5</v>
      </c>
      <c r="AC74">
        <f>'BFPaT-pretax-biodies'!AC2</f>
        <v>2.2374929361796246E-5</v>
      </c>
      <c r="AD74">
        <f>'BFPaT-pretax-biodies'!AD2</f>
        <v>2.2401147426152088E-5</v>
      </c>
      <c r="AE74">
        <f>'BFPaT-pretax-biodies'!AE2</f>
        <v>2.2550631772821282E-5</v>
      </c>
      <c r="AF74">
        <f>'BFPaT-pretax-biodies'!AF2</f>
        <v>2.2535820217893019E-5</v>
      </c>
    </row>
    <row r="75" spans="1:32">
      <c r="A75" t="s">
        <v>549</v>
      </c>
      <c r="B75">
        <f>'BFPaT-pretax-biodies'!B3</f>
        <v>0</v>
      </c>
      <c r="C75">
        <f>'BFPaT-pretax-biodies'!C3</f>
        <v>0</v>
      </c>
      <c r="D75">
        <f>'BFPaT-pretax-biodies'!D3</f>
        <v>0</v>
      </c>
      <c r="E75">
        <f>'BFPaT-pretax-biodies'!E3</f>
        <v>0</v>
      </c>
      <c r="F75">
        <f>'BFPaT-pretax-biodies'!F3</f>
        <v>0</v>
      </c>
      <c r="G75">
        <f>'BFPaT-pretax-biodies'!G3</f>
        <v>0</v>
      </c>
      <c r="H75">
        <f>'BFPaT-pretax-biodies'!H3</f>
        <v>0</v>
      </c>
      <c r="I75">
        <f>'BFPaT-pretax-biodies'!I3</f>
        <v>0</v>
      </c>
      <c r="J75">
        <f>'BFPaT-pretax-biodies'!J3</f>
        <v>0</v>
      </c>
      <c r="K75">
        <f>'BFPaT-pretax-biodies'!K3</f>
        <v>0</v>
      </c>
      <c r="L75">
        <f>'BFPaT-pretax-biodies'!L3</f>
        <v>0</v>
      </c>
      <c r="M75">
        <f>'BFPaT-pretax-biodies'!M3</f>
        <v>0</v>
      </c>
      <c r="N75">
        <f>'BFPaT-pretax-biodies'!N3</f>
        <v>0</v>
      </c>
      <c r="O75">
        <f>'BFPaT-pretax-biodies'!O3</f>
        <v>0</v>
      </c>
      <c r="P75">
        <f>'BFPaT-pretax-biodies'!P3</f>
        <v>0</v>
      </c>
      <c r="Q75">
        <f>'BFPaT-pretax-biodies'!Q3</f>
        <v>0</v>
      </c>
      <c r="R75">
        <f>'BFPaT-pretax-biodies'!R3</f>
        <v>0</v>
      </c>
      <c r="S75">
        <f>'BFPaT-pretax-biodies'!S3</f>
        <v>0</v>
      </c>
      <c r="T75">
        <f>'BFPaT-pretax-biodies'!T3</f>
        <v>0</v>
      </c>
      <c r="U75">
        <f>'BFPaT-pretax-biodies'!U3</f>
        <v>0</v>
      </c>
      <c r="V75">
        <f>'BFPaT-pretax-biodies'!V3</f>
        <v>0</v>
      </c>
      <c r="W75">
        <f>'BFPaT-pretax-biodies'!W3</f>
        <v>0</v>
      </c>
      <c r="X75">
        <f>'BFPaT-pretax-biodies'!X3</f>
        <v>0</v>
      </c>
      <c r="Y75">
        <f>'BFPaT-pretax-biodies'!Y3</f>
        <v>0</v>
      </c>
      <c r="Z75">
        <f>'BFPaT-pretax-biodies'!Z3</f>
        <v>0</v>
      </c>
      <c r="AA75">
        <f>'BFPaT-pretax-biodies'!AA3</f>
        <v>0</v>
      </c>
      <c r="AB75">
        <f>'BFPaT-pretax-biodies'!AB3</f>
        <v>0</v>
      </c>
      <c r="AC75">
        <f>'BFPaT-pretax-biodies'!AC3</f>
        <v>0</v>
      </c>
      <c r="AD75">
        <f>'BFPaT-pretax-biodies'!AD3</f>
        <v>0</v>
      </c>
      <c r="AE75">
        <f>'BFPaT-pretax-biodies'!AE3</f>
        <v>0</v>
      </c>
      <c r="AF75">
        <f>'BFPaT-pretax-biodies'!AF3</f>
        <v>0</v>
      </c>
    </row>
    <row r="76" spans="1:32">
      <c r="A76" t="s">
        <v>550</v>
      </c>
      <c r="B76">
        <f>'BFPaT-pretax-biodies'!B4</f>
        <v>0</v>
      </c>
      <c r="C76">
        <f>'BFPaT-pretax-biodies'!C4</f>
        <v>0</v>
      </c>
      <c r="D76">
        <f>'BFPaT-pretax-biodies'!D4</f>
        <v>0</v>
      </c>
      <c r="E76">
        <f>'BFPaT-pretax-biodies'!E4</f>
        <v>0</v>
      </c>
      <c r="F76">
        <f>'BFPaT-pretax-biodies'!F4</f>
        <v>0</v>
      </c>
      <c r="G76">
        <f>'BFPaT-pretax-biodies'!G4</f>
        <v>0</v>
      </c>
      <c r="H76">
        <f>'BFPaT-pretax-biodies'!H4</f>
        <v>0</v>
      </c>
      <c r="I76">
        <f>'BFPaT-pretax-biodies'!I4</f>
        <v>0</v>
      </c>
      <c r="J76">
        <f>'BFPaT-pretax-biodies'!J4</f>
        <v>0</v>
      </c>
      <c r="K76">
        <f>'BFPaT-pretax-biodies'!K4</f>
        <v>0</v>
      </c>
      <c r="L76">
        <f>'BFPaT-pretax-biodies'!L4</f>
        <v>0</v>
      </c>
      <c r="M76">
        <f>'BFPaT-pretax-biodies'!M4</f>
        <v>0</v>
      </c>
      <c r="N76">
        <f>'BFPaT-pretax-biodies'!N4</f>
        <v>0</v>
      </c>
      <c r="O76">
        <f>'BFPaT-pretax-biodies'!O4</f>
        <v>0</v>
      </c>
      <c r="P76">
        <f>'BFPaT-pretax-biodies'!P4</f>
        <v>0</v>
      </c>
      <c r="Q76">
        <f>'BFPaT-pretax-biodies'!Q4</f>
        <v>0</v>
      </c>
      <c r="R76">
        <f>'BFPaT-pretax-biodies'!R4</f>
        <v>0</v>
      </c>
      <c r="S76">
        <f>'BFPaT-pretax-biodies'!S4</f>
        <v>0</v>
      </c>
      <c r="T76">
        <f>'BFPaT-pretax-biodies'!T4</f>
        <v>0</v>
      </c>
      <c r="U76">
        <f>'BFPaT-pretax-biodies'!U4</f>
        <v>0</v>
      </c>
      <c r="V76">
        <f>'BFPaT-pretax-biodies'!V4</f>
        <v>0</v>
      </c>
      <c r="W76">
        <f>'BFPaT-pretax-biodies'!W4</f>
        <v>0</v>
      </c>
      <c r="X76">
        <f>'BFPaT-pretax-biodies'!X4</f>
        <v>0</v>
      </c>
      <c r="Y76">
        <f>'BFPaT-pretax-biodies'!Y4</f>
        <v>0</v>
      </c>
      <c r="Z76">
        <f>'BFPaT-pretax-biodies'!Z4</f>
        <v>0</v>
      </c>
      <c r="AA76">
        <f>'BFPaT-pretax-biodies'!AA4</f>
        <v>0</v>
      </c>
      <c r="AB76">
        <f>'BFPaT-pretax-biodies'!AB4</f>
        <v>0</v>
      </c>
      <c r="AC76">
        <f>'BFPaT-pretax-biodies'!AC4</f>
        <v>0</v>
      </c>
      <c r="AD76">
        <f>'BFPaT-pretax-biodies'!AD4</f>
        <v>0</v>
      </c>
      <c r="AE76">
        <f>'BFPaT-pretax-biodies'!AE4</f>
        <v>0</v>
      </c>
      <c r="AF76">
        <f>'BFPaT-pretax-biodies'!AF4</f>
        <v>0</v>
      </c>
    </row>
    <row r="77" spans="1:32">
      <c r="A77" t="s">
        <v>551</v>
      </c>
      <c r="B77">
        <f>'BFPaT-pretax-biodies'!B5</f>
        <v>0</v>
      </c>
      <c r="C77">
        <f>'BFPaT-pretax-biodies'!C5</f>
        <v>0</v>
      </c>
      <c r="D77">
        <f>'BFPaT-pretax-biodies'!D5</f>
        <v>0</v>
      </c>
      <c r="E77">
        <f>'BFPaT-pretax-biodies'!E5</f>
        <v>0</v>
      </c>
      <c r="F77">
        <f>'BFPaT-pretax-biodies'!F5</f>
        <v>0</v>
      </c>
      <c r="G77">
        <f>'BFPaT-pretax-biodies'!G5</f>
        <v>0</v>
      </c>
      <c r="H77">
        <f>'BFPaT-pretax-biodies'!H5</f>
        <v>0</v>
      </c>
      <c r="I77">
        <f>'BFPaT-pretax-biodies'!I5</f>
        <v>0</v>
      </c>
      <c r="J77">
        <f>'BFPaT-pretax-biodies'!J5</f>
        <v>0</v>
      </c>
      <c r="K77">
        <f>'BFPaT-pretax-biodies'!K5</f>
        <v>0</v>
      </c>
      <c r="L77">
        <f>'BFPaT-pretax-biodies'!L5</f>
        <v>0</v>
      </c>
      <c r="M77">
        <f>'BFPaT-pretax-biodies'!M5</f>
        <v>0</v>
      </c>
      <c r="N77">
        <f>'BFPaT-pretax-biodies'!N5</f>
        <v>0</v>
      </c>
      <c r="O77">
        <f>'BFPaT-pretax-biodies'!O5</f>
        <v>0</v>
      </c>
      <c r="P77">
        <f>'BFPaT-pretax-biodies'!P5</f>
        <v>0</v>
      </c>
      <c r="Q77">
        <f>'BFPaT-pretax-biodies'!Q5</f>
        <v>0</v>
      </c>
      <c r="R77">
        <f>'BFPaT-pretax-biodies'!R5</f>
        <v>0</v>
      </c>
      <c r="S77">
        <f>'BFPaT-pretax-biodies'!S5</f>
        <v>0</v>
      </c>
      <c r="T77">
        <f>'BFPaT-pretax-biodies'!T5</f>
        <v>0</v>
      </c>
      <c r="U77">
        <f>'BFPaT-pretax-biodies'!U5</f>
        <v>0</v>
      </c>
      <c r="V77">
        <f>'BFPaT-pretax-biodies'!V5</f>
        <v>0</v>
      </c>
      <c r="W77">
        <f>'BFPaT-pretax-biodies'!W5</f>
        <v>0</v>
      </c>
      <c r="X77">
        <f>'BFPaT-pretax-biodies'!X5</f>
        <v>0</v>
      </c>
      <c r="Y77">
        <f>'BFPaT-pretax-biodies'!Y5</f>
        <v>0</v>
      </c>
      <c r="Z77">
        <f>'BFPaT-pretax-biodies'!Z5</f>
        <v>0</v>
      </c>
      <c r="AA77">
        <f>'BFPaT-pretax-biodies'!AA5</f>
        <v>0</v>
      </c>
      <c r="AB77">
        <f>'BFPaT-pretax-biodies'!AB5</f>
        <v>0</v>
      </c>
      <c r="AC77">
        <f>'BFPaT-pretax-biodies'!AC5</f>
        <v>0</v>
      </c>
      <c r="AD77">
        <f>'BFPaT-pretax-biodies'!AD5</f>
        <v>0</v>
      </c>
      <c r="AE77">
        <f>'BFPaT-pretax-biodies'!AE5</f>
        <v>0</v>
      </c>
      <c r="AF77">
        <f>'BFPaT-pretax-biodies'!AF5</f>
        <v>0</v>
      </c>
    </row>
    <row r="78" spans="1:32">
      <c r="A78" t="s">
        <v>552</v>
      </c>
      <c r="B78">
        <f>'BFPaT-pretax-biodies'!B6</f>
        <v>0</v>
      </c>
      <c r="C78">
        <f>'BFPaT-pretax-biodies'!C6</f>
        <v>0</v>
      </c>
      <c r="D78">
        <f>'BFPaT-pretax-biodies'!D6</f>
        <v>0</v>
      </c>
      <c r="E78">
        <f>'BFPaT-pretax-biodies'!E6</f>
        <v>0</v>
      </c>
      <c r="F78">
        <f>'BFPaT-pretax-biodies'!F6</f>
        <v>0</v>
      </c>
      <c r="G78">
        <f>'BFPaT-pretax-biodies'!G6</f>
        <v>0</v>
      </c>
      <c r="H78">
        <f>'BFPaT-pretax-biodies'!H6</f>
        <v>0</v>
      </c>
      <c r="I78">
        <f>'BFPaT-pretax-biodies'!I6</f>
        <v>0</v>
      </c>
      <c r="J78">
        <f>'BFPaT-pretax-biodies'!J6</f>
        <v>0</v>
      </c>
      <c r="K78">
        <f>'BFPaT-pretax-biodies'!K6</f>
        <v>0</v>
      </c>
      <c r="L78">
        <f>'BFPaT-pretax-biodies'!L6</f>
        <v>0</v>
      </c>
      <c r="M78">
        <f>'BFPaT-pretax-biodies'!M6</f>
        <v>0</v>
      </c>
      <c r="N78">
        <f>'BFPaT-pretax-biodies'!N6</f>
        <v>0</v>
      </c>
      <c r="O78">
        <f>'BFPaT-pretax-biodies'!O6</f>
        <v>0</v>
      </c>
      <c r="P78">
        <f>'BFPaT-pretax-biodies'!P6</f>
        <v>0</v>
      </c>
      <c r="Q78">
        <f>'BFPaT-pretax-biodies'!Q6</f>
        <v>0</v>
      </c>
      <c r="R78">
        <f>'BFPaT-pretax-biodies'!R6</f>
        <v>0</v>
      </c>
      <c r="S78">
        <f>'BFPaT-pretax-biodies'!S6</f>
        <v>0</v>
      </c>
      <c r="T78">
        <f>'BFPaT-pretax-biodies'!T6</f>
        <v>0</v>
      </c>
      <c r="U78">
        <f>'BFPaT-pretax-biodies'!U6</f>
        <v>0</v>
      </c>
      <c r="V78">
        <f>'BFPaT-pretax-biodies'!V6</f>
        <v>0</v>
      </c>
      <c r="W78">
        <f>'BFPaT-pretax-biodies'!W6</f>
        <v>0</v>
      </c>
      <c r="X78">
        <f>'BFPaT-pretax-biodies'!X6</f>
        <v>0</v>
      </c>
      <c r="Y78">
        <f>'BFPaT-pretax-biodies'!Y6</f>
        <v>0</v>
      </c>
      <c r="Z78">
        <f>'BFPaT-pretax-biodies'!Z6</f>
        <v>0</v>
      </c>
      <c r="AA78">
        <f>'BFPaT-pretax-biodies'!AA6</f>
        <v>0</v>
      </c>
      <c r="AB78">
        <f>'BFPaT-pretax-biodies'!AB6</f>
        <v>0</v>
      </c>
      <c r="AC78">
        <f>'BFPaT-pretax-biodies'!AC6</f>
        <v>0</v>
      </c>
      <c r="AD78">
        <f>'BFPaT-pretax-biodies'!AD6</f>
        <v>0</v>
      </c>
      <c r="AE78">
        <f>'BFPaT-pretax-biodies'!AE6</f>
        <v>0</v>
      </c>
      <c r="AF78">
        <f>'BFPaT-pretax-biodies'!AF6</f>
        <v>0</v>
      </c>
    </row>
    <row r="79" spans="1:32">
      <c r="A79" t="s">
        <v>553</v>
      </c>
      <c r="B79">
        <f>'BFPaT-pretax-biodies'!B7</f>
        <v>0</v>
      </c>
      <c r="C79">
        <f>'BFPaT-pretax-biodies'!C7</f>
        <v>0</v>
      </c>
      <c r="D79">
        <f>'BFPaT-pretax-biodies'!D7</f>
        <v>0</v>
      </c>
      <c r="E79">
        <f>'BFPaT-pretax-biodies'!E7</f>
        <v>0</v>
      </c>
      <c r="F79">
        <f>'BFPaT-pretax-biodies'!F7</f>
        <v>0</v>
      </c>
      <c r="G79">
        <f>'BFPaT-pretax-biodies'!G7</f>
        <v>0</v>
      </c>
      <c r="H79">
        <f>'BFPaT-pretax-biodies'!H7</f>
        <v>0</v>
      </c>
      <c r="I79">
        <f>'BFPaT-pretax-biodies'!I7</f>
        <v>0</v>
      </c>
      <c r="J79">
        <f>'BFPaT-pretax-biodies'!J7</f>
        <v>0</v>
      </c>
      <c r="K79">
        <f>'BFPaT-pretax-biodies'!K7</f>
        <v>0</v>
      </c>
      <c r="L79">
        <f>'BFPaT-pretax-biodies'!L7</f>
        <v>0</v>
      </c>
      <c r="M79">
        <f>'BFPaT-pretax-biodies'!M7</f>
        <v>0</v>
      </c>
      <c r="N79">
        <f>'BFPaT-pretax-biodies'!N7</f>
        <v>0</v>
      </c>
      <c r="O79">
        <f>'BFPaT-pretax-biodies'!O7</f>
        <v>0</v>
      </c>
      <c r="P79">
        <f>'BFPaT-pretax-biodies'!P7</f>
        <v>0</v>
      </c>
      <c r="Q79">
        <f>'BFPaT-pretax-biodies'!Q7</f>
        <v>0</v>
      </c>
      <c r="R79">
        <f>'BFPaT-pretax-biodies'!R7</f>
        <v>0</v>
      </c>
      <c r="S79">
        <f>'BFPaT-pretax-biodies'!S7</f>
        <v>0</v>
      </c>
      <c r="T79">
        <f>'BFPaT-pretax-biodies'!T7</f>
        <v>0</v>
      </c>
      <c r="U79">
        <f>'BFPaT-pretax-biodies'!U7</f>
        <v>0</v>
      </c>
      <c r="V79">
        <f>'BFPaT-pretax-biodies'!V7</f>
        <v>0</v>
      </c>
      <c r="W79">
        <f>'BFPaT-pretax-biodies'!W7</f>
        <v>0</v>
      </c>
      <c r="X79">
        <f>'BFPaT-pretax-biodies'!X7</f>
        <v>0</v>
      </c>
      <c r="Y79">
        <f>'BFPaT-pretax-biodies'!Y7</f>
        <v>0</v>
      </c>
      <c r="Z79">
        <f>'BFPaT-pretax-biodies'!Z7</f>
        <v>0</v>
      </c>
      <c r="AA79">
        <f>'BFPaT-pretax-biodies'!AA7</f>
        <v>0</v>
      </c>
      <c r="AB79">
        <f>'BFPaT-pretax-biodies'!AB7</f>
        <v>0</v>
      </c>
      <c r="AC79">
        <f>'BFPaT-pretax-biodies'!AC7</f>
        <v>0</v>
      </c>
      <c r="AD79">
        <f>'BFPaT-pretax-biodies'!AD7</f>
        <v>0</v>
      </c>
      <c r="AE79">
        <f>'BFPaT-pretax-biodies'!AE7</f>
        <v>0</v>
      </c>
      <c r="AF79">
        <f>'BFPaT-pretax-biodies'!AF7</f>
        <v>0</v>
      </c>
    </row>
    <row r="80" spans="1:32">
      <c r="A80" t="s">
        <v>554</v>
      </c>
      <c r="B80">
        <f>'BFPaT-pretax-biodies'!B8</f>
        <v>0</v>
      </c>
      <c r="C80">
        <f>'BFPaT-pretax-biodies'!C8</f>
        <v>0</v>
      </c>
      <c r="D80">
        <f>'BFPaT-pretax-biodies'!D8</f>
        <v>0</v>
      </c>
      <c r="E80">
        <f>'BFPaT-pretax-biodies'!E8</f>
        <v>0</v>
      </c>
      <c r="F80">
        <f>'BFPaT-pretax-biodies'!F8</f>
        <v>0</v>
      </c>
      <c r="G80">
        <f>'BFPaT-pretax-biodies'!G8</f>
        <v>0</v>
      </c>
      <c r="H80">
        <f>'BFPaT-pretax-biodies'!H8</f>
        <v>0</v>
      </c>
      <c r="I80">
        <f>'BFPaT-pretax-biodies'!I8</f>
        <v>0</v>
      </c>
      <c r="J80">
        <f>'BFPaT-pretax-biodies'!J8</f>
        <v>0</v>
      </c>
      <c r="K80">
        <f>'BFPaT-pretax-biodies'!K8</f>
        <v>0</v>
      </c>
      <c r="L80">
        <f>'BFPaT-pretax-biodies'!L8</f>
        <v>0</v>
      </c>
      <c r="M80">
        <f>'BFPaT-pretax-biodies'!M8</f>
        <v>0</v>
      </c>
      <c r="N80">
        <f>'BFPaT-pretax-biodies'!N8</f>
        <v>0</v>
      </c>
      <c r="O80">
        <f>'BFPaT-pretax-biodies'!O8</f>
        <v>0</v>
      </c>
      <c r="P80">
        <f>'BFPaT-pretax-biodies'!P8</f>
        <v>0</v>
      </c>
      <c r="Q80">
        <f>'BFPaT-pretax-biodies'!Q8</f>
        <v>0</v>
      </c>
      <c r="R80">
        <f>'BFPaT-pretax-biodies'!R8</f>
        <v>0</v>
      </c>
      <c r="S80">
        <f>'BFPaT-pretax-biodies'!S8</f>
        <v>0</v>
      </c>
      <c r="T80">
        <f>'BFPaT-pretax-biodies'!T8</f>
        <v>0</v>
      </c>
      <c r="U80">
        <f>'BFPaT-pretax-biodies'!U8</f>
        <v>0</v>
      </c>
      <c r="V80">
        <f>'BFPaT-pretax-biodies'!V8</f>
        <v>0</v>
      </c>
      <c r="W80">
        <f>'BFPaT-pretax-biodies'!W8</f>
        <v>0</v>
      </c>
      <c r="X80">
        <f>'BFPaT-pretax-biodies'!X8</f>
        <v>0</v>
      </c>
      <c r="Y80">
        <f>'BFPaT-pretax-biodies'!Y8</f>
        <v>0</v>
      </c>
      <c r="Z80">
        <f>'BFPaT-pretax-biodies'!Z8</f>
        <v>0</v>
      </c>
      <c r="AA80">
        <f>'BFPaT-pretax-biodies'!AA8</f>
        <v>0</v>
      </c>
      <c r="AB80">
        <f>'BFPaT-pretax-biodies'!AB8</f>
        <v>0</v>
      </c>
      <c r="AC80">
        <f>'BFPaT-pretax-biodies'!AC8</f>
        <v>0</v>
      </c>
      <c r="AD80">
        <f>'BFPaT-pretax-biodies'!AD8</f>
        <v>0</v>
      </c>
      <c r="AE80">
        <f>'BFPaT-pretax-biodies'!AE8</f>
        <v>0</v>
      </c>
      <c r="AF80">
        <f>'BFPaT-pretax-biodies'!AF8</f>
        <v>0</v>
      </c>
    </row>
    <row r="81" spans="1:32">
      <c r="A81" t="s">
        <v>555</v>
      </c>
      <c r="B81">
        <f>'BFPaT-pretax-biodies'!B9</f>
        <v>0</v>
      </c>
      <c r="C81">
        <f>'BFPaT-pretax-biodies'!C9</f>
        <v>0</v>
      </c>
      <c r="D81">
        <f>'BFPaT-pretax-biodies'!D9</f>
        <v>0</v>
      </c>
      <c r="E81">
        <f>'BFPaT-pretax-biodies'!E9</f>
        <v>0</v>
      </c>
      <c r="F81">
        <f>'BFPaT-pretax-biodies'!F9</f>
        <v>0</v>
      </c>
      <c r="G81">
        <f>'BFPaT-pretax-biodies'!G9</f>
        <v>0</v>
      </c>
      <c r="H81">
        <f>'BFPaT-pretax-biodies'!H9</f>
        <v>0</v>
      </c>
      <c r="I81">
        <f>'BFPaT-pretax-biodies'!I9</f>
        <v>0</v>
      </c>
      <c r="J81">
        <f>'BFPaT-pretax-biodies'!J9</f>
        <v>0</v>
      </c>
      <c r="K81">
        <f>'BFPaT-pretax-biodies'!K9</f>
        <v>0</v>
      </c>
      <c r="L81">
        <f>'BFPaT-pretax-biodies'!L9</f>
        <v>0</v>
      </c>
      <c r="M81">
        <f>'BFPaT-pretax-biodies'!M9</f>
        <v>0</v>
      </c>
      <c r="N81">
        <f>'BFPaT-pretax-biodies'!N9</f>
        <v>0</v>
      </c>
      <c r="O81">
        <f>'BFPaT-pretax-biodies'!O9</f>
        <v>0</v>
      </c>
      <c r="P81">
        <f>'BFPaT-pretax-biodies'!P9</f>
        <v>0</v>
      </c>
      <c r="Q81">
        <f>'BFPaT-pretax-biodies'!Q9</f>
        <v>0</v>
      </c>
      <c r="R81">
        <f>'BFPaT-pretax-biodies'!R9</f>
        <v>0</v>
      </c>
      <c r="S81">
        <f>'BFPaT-pretax-biodies'!S9</f>
        <v>0</v>
      </c>
      <c r="T81">
        <f>'BFPaT-pretax-biodies'!T9</f>
        <v>0</v>
      </c>
      <c r="U81">
        <f>'BFPaT-pretax-biodies'!U9</f>
        <v>0</v>
      </c>
      <c r="V81">
        <f>'BFPaT-pretax-biodies'!V9</f>
        <v>0</v>
      </c>
      <c r="W81">
        <f>'BFPaT-pretax-biodies'!W9</f>
        <v>0</v>
      </c>
      <c r="X81">
        <f>'BFPaT-pretax-biodies'!X9</f>
        <v>0</v>
      </c>
      <c r="Y81">
        <f>'BFPaT-pretax-biodies'!Y9</f>
        <v>0</v>
      </c>
      <c r="Z81">
        <f>'BFPaT-pretax-biodies'!Z9</f>
        <v>0</v>
      </c>
      <c r="AA81">
        <f>'BFPaT-pretax-biodies'!AA9</f>
        <v>0</v>
      </c>
      <c r="AB81">
        <f>'BFPaT-pretax-biodies'!AB9</f>
        <v>0</v>
      </c>
      <c r="AC81">
        <f>'BFPaT-pretax-biodies'!AC9</f>
        <v>0</v>
      </c>
      <c r="AD81">
        <f>'BFPaT-pretax-biodies'!AD9</f>
        <v>0</v>
      </c>
      <c r="AE81">
        <f>'BFPaT-pretax-biodies'!AE9</f>
        <v>0</v>
      </c>
      <c r="AF81">
        <f>'BFPaT-pretax-biodies'!AF9</f>
        <v>0</v>
      </c>
    </row>
    <row r="82" spans="1:32" s="18" customFormat="1">
      <c r="A82" s="16" t="s">
        <v>575</v>
      </c>
    </row>
    <row r="83" spans="1:32">
      <c r="A83" t="s">
        <v>727</v>
      </c>
      <c r="B83">
        <f t="shared" ref="B83:AF83" si="8">B$1</f>
        <v>2020</v>
      </c>
      <c r="C83">
        <f t="shared" si="8"/>
        <v>2021</v>
      </c>
      <c r="D83">
        <f t="shared" si="8"/>
        <v>2022</v>
      </c>
      <c r="E83">
        <f t="shared" si="8"/>
        <v>2023</v>
      </c>
      <c r="F83">
        <f t="shared" si="8"/>
        <v>2024</v>
      </c>
      <c r="G83">
        <f t="shared" si="8"/>
        <v>2025</v>
      </c>
      <c r="H83">
        <f t="shared" si="8"/>
        <v>2026</v>
      </c>
      <c r="I83">
        <f t="shared" si="8"/>
        <v>2027</v>
      </c>
      <c r="J83">
        <f t="shared" si="8"/>
        <v>2028</v>
      </c>
      <c r="K83">
        <f t="shared" si="8"/>
        <v>2029</v>
      </c>
      <c r="L83">
        <f t="shared" si="8"/>
        <v>2030</v>
      </c>
      <c r="M83">
        <f t="shared" si="8"/>
        <v>2031</v>
      </c>
      <c r="N83">
        <f t="shared" si="8"/>
        <v>2032</v>
      </c>
      <c r="O83">
        <f t="shared" si="8"/>
        <v>2033</v>
      </c>
      <c r="P83">
        <f t="shared" si="8"/>
        <v>2034</v>
      </c>
      <c r="Q83">
        <f t="shared" si="8"/>
        <v>2035</v>
      </c>
      <c r="R83">
        <f t="shared" si="8"/>
        <v>2036</v>
      </c>
      <c r="S83">
        <f t="shared" si="8"/>
        <v>2037</v>
      </c>
      <c r="T83">
        <f t="shared" si="8"/>
        <v>2038</v>
      </c>
      <c r="U83">
        <f t="shared" si="8"/>
        <v>2039</v>
      </c>
      <c r="V83">
        <f t="shared" si="8"/>
        <v>2040</v>
      </c>
      <c r="W83">
        <f t="shared" si="8"/>
        <v>2041</v>
      </c>
      <c r="X83">
        <f t="shared" si="8"/>
        <v>2042</v>
      </c>
      <c r="Y83">
        <f t="shared" si="8"/>
        <v>2043</v>
      </c>
      <c r="Z83">
        <f t="shared" si="8"/>
        <v>2044</v>
      </c>
      <c r="AA83">
        <f t="shared" si="8"/>
        <v>2045</v>
      </c>
      <c r="AB83">
        <f t="shared" si="8"/>
        <v>2046</v>
      </c>
      <c r="AC83">
        <f t="shared" si="8"/>
        <v>2047</v>
      </c>
      <c r="AD83">
        <f t="shared" si="8"/>
        <v>2048</v>
      </c>
      <c r="AE83">
        <f t="shared" si="8"/>
        <v>2049</v>
      </c>
      <c r="AF83">
        <f t="shared" si="8"/>
        <v>2050</v>
      </c>
    </row>
    <row r="84" spans="1:32">
      <c r="A84" t="s">
        <v>548</v>
      </c>
      <c r="B84">
        <f>'BFPaT-pretax-jetkerosene'!B2</f>
        <v>7.8682762509460669E-6</v>
      </c>
      <c r="C84">
        <f>'BFPaT-pretax-jetkerosene'!C2</f>
        <v>1.1728023948637105E-5</v>
      </c>
      <c r="D84">
        <f>'BFPaT-pretax-jetkerosene'!D2</f>
        <v>2.0298367400551169E-5</v>
      </c>
      <c r="E84">
        <f>'BFPaT-pretax-jetkerosene'!E2</f>
        <v>1.7418019363765808E-5</v>
      </c>
      <c r="F84">
        <f>'BFPaT-pretax-jetkerosene'!F2</f>
        <v>1.6508586979340068E-5</v>
      </c>
      <c r="G84">
        <f>'BFPaT-pretax-jetkerosene'!G2</f>
        <v>1.5599154594914328E-5</v>
      </c>
      <c r="H84">
        <f>'BFPaT-pretax-jetkerosene'!H2</f>
        <v>1.4689722210488588E-5</v>
      </c>
      <c r="I84">
        <f>'BFPaT-pretax-jetkerosene'!I2</f>
        <v>1.3780289826062848E-5</v>
      </c>
      <c r="J84">
        <f>'BFPaT-pretax-jetkerosene'!J2</f>
        <v>1.2870857441637107E-5</v>
      </c>
      <c r="K84">
        <f>'BFPaT-pretax-jetkerosene'!K2</f>
        <v>1.3009036173781942E-5</v>
      </c>
      <c r="L84">
        <f>'BFPaT-pretax-jetkerosene'!L2</f>
        <v>1.3011358294782034E-5</v>
      </c>
      <c r="M84">
        <f>'BFPaT-pretax-jetkerosene'!M2</f>
        <v>1.3259567560604601E-5</v>
      </c>
      <c r="N84">
        <f>'BFPaT-pretax-jetkerosene'!N2</f>
        <v>1.3577408068337719E-5</v>
      </c>
      <c r="O84">
        <f>'BFPaT-pretax-jetkerosene'!O2</f>
        <v>1.3634978101232723E-5</v>
      </c>
      <c r="P84">
        <f>'BFPaT-pretax-jetkerosene'!P2</f>
        <v>1.3660030664867816E-5</v>
      </c>
      <c r="Q84">
        <f>'BFPaT-pretax-jetkerosene'!Q2</f>
        <v>1.3692047392173045E-5</v>
      </c>
      <c r="R84">
        <f>'BFPaT-pretax-jetkerosene'!R2</f>
        <v>1.3754355053970758E-5</v>
      </c>
      <c r="S84">
        <f>'BFPaT-pretax-jetkerosene'!S2</f>
        <v>1.394721665065756E-5</v>
      </c>
      <c r="T84">
        <f>'BFPaT-pretax-jetkerosene'!T2</f>
        <v>1.4070109071033459E-5</v>
      </c>
      <c r="U84">
        <f>'BFPaT-pretax-jetkerosene'!U2</f>
        <v>1.4112435947891325E-5</v>
      </c>
      <c r="V84">
        <f>'BFPaT-pretax-jetkerosene'!V2</f>
        <v>1.4332965137277323E-5</v>
      </c>
      <c r="W84">
        <f>'BFPaT-pretax-jetkerosene'!W2</f>
        <v>1.4504118818847494E-5</v>
      </c>
      <c r="X84">
        <f>'BFPaT-pretax-jetkerosene'!X2</f>
        <v>1.4580403630394017E-5</v>
      </c>
      <c r="Y84">
        <f>'BFPaT-pretax-jetkerosene'!Y2</f>
        <v>1.4841769426350809E-5</v>
      </c>
      <c r="Z84">
        <f>'BFPaT-pretax-jetkerosene'!Z2</f>
        <v>1.5092569928916216E-5</v>
      </c>
      <c r="AA84">
        <f>'BFPaT-pretax-jetkerosene'!AA2</f>
        <v>1.5114586997176257E-5</v>
      </c>
      <c r="AB84">
        <f>'BFPaT-pretax-jetkerosene'!AB2</f>
        <v>1.5275434932911716E-5</v>
      </c>
      <c r="AC84">
        <f>'BFPaT-pretax-jetkerosene'!AC2</f>
        <v>1.5287968974778989E-5</v>
      </c>
      <c r="AD84">
        <f>'BFPaT-pretax-jetkerosene'!AD2</f>
        <v>1.5255442847406339E-5</v>
      </c>
      <c r="AE84">
        <f>'BFPaT-pretax-jetkerosene'!AE2</f>
        <v>1.5353184281145201E-5</v>
      </c>
      <c r="AF84">
        <f>'BFPaT-pretax-jetkerosene'!AF2</f>
        <v>1.5287204231791944E-5</v>
      </c>
    </row>
    <row r="85" spans="1:32">
      <c r="A85" t="s">
        <v>549</v>
      </c>
      <c r="B85">
        <f>'BFPaT-pretax-jetkerosene'!B3</f>
        <v>0</v>
      </c>
      <c r="C85">
        <f>'BFPaT-pretax-jetkerosene'!C3</f>
        <v>0</v>
      </c>
      <c r="D85">
        <f>'BFPaT-pretax-jetkerosene'!D3</f>
        <v>0</v>
      </c>
      <c r="E85">
        <f>'BFPaT-pretax-jetkerosene'!E3</f>
        <v>0</v>
      </c>
      <c r="F85">
        <f>'BFPaT-pretax-jetkerosene'!F3</f>
        <v>0</v>
      </c>
      <c r="G85">
        <f>'BFPaT-pretax-jetkerosene'!G3</f>
        <v>0</v>
      </c>
      <c r="H85">
        <f>'BFPaT-pretax-jetkerosene'!H3</f>
        <v>0</v>
      </c>
      <c r="I85">
        <f>'BFPaT-pretax-jetkerosene'!I3</f>
        <v>0</v>
      </c>
      <c r="J85">
        <f>'BFPaT-pretax-jetkerosene'!J3</f>
        <v>0</v>
      </c>
      <c r="K85">
        <f>'BFPaT-pretax-jetkerosene'!K3</f>
        <v>0</v>
      </c>
      <c r="L85">
        <f>'BFPaT-pretax-jetkerosene'!L3</f>
        <v>0</v>
      </c>
      <c r="M85">
        <f>'BFPaT-pretax-jetkerosene'!M3</f>
        <v>0</v>
      </c>
      <c r="N85">
        <f>'BFPaT-pretax-jetkerosene'!N3</f>
        <v>0</v>
      </c>
      <c r="O85">
        <f>'BFPaT-pretax-jetkerosene'!O3</f>
        <v>0</v>
      </c>
      <c r="P85">
        <f>'BFPaT-pretax-jetkerosene'!P3</f>
        <v>0</v>
      </c>
      <c r="Q85">
        <f>'BFPaT-pretax-jetkerosene'!Q3</f>
        <v>0</v>
      </c>
      <c r="R85">
        <f>'BFPaT-pretax-jetkerosene'!R3</f>
        <v>0</v>
      </c>
      <c r="S85">
        <f>'BFPaT-pretax-jetkerosene'!S3</f>
        <v>0</v>
      </c>
      <c r="T85">
        <f>'BFPaT-pretax-jetkerosene'!T3</f>
        <v>0</v>
      </c>
      <c r="U85">
        <f>'BFPaT-pretax-jetkerosene'!U3</f>
        <v>0</v>
      </c>
      <c r="V85">
        <f>'BFPaT-pretax-jetkerosene'!V3</f>
        <v>0</v>
      </c>
      <c r="W85">
        <f>'BFPaT-pretax-jetkerosene'!W3</f>
        <v>0</v>
      </c>
      <c r="X85">
        <f>'BFPaT-pretax-jetkerosene'!X3</f>
        <v>0</v>
      </c>
      <c r="Y85">
        <f>'BFPaT-pretax-jetkerosene'!Y3</f>
        <v>0</v>
      </c>
      <c r="Z85">
        <f>'BFPaT-pretax-jetkerosene'!Z3</f>
        <v>0</v>
      </c>
      <c r="AA85">
        <f>'BFPaT-pretax-jetkerosene'!AA3</f>
        <v>0</v>
      </c>
      <c r="AB85">
        <f>'BFPaT-pretax-jetkerosene'!AB3</f>
        <v>0</v>
      </c>
      <c r="AC85">
        <f>'BFPaT-pretax-jetkerosene'!AC3</f>
        <v>0</v>
      </c>
      <c r="AD85">
        <f>'BFPaT-pretax-jetkerosene'!AD3</f>
        <v>0</v>
      </c>
      <c r="AE85">
        <f>'BFPaT-pretax-jetkerosene'!AE3</f>
        <v>0</v>
      </c>
      <c r="AF85">
        <f>'BFPaT-pretax-jetkerosene'!AF3</f>
        <v>0</v>
      </c>
    </row>
    <row r="86" spans="1:32">
      <c r="A86" t="s">
        <v>550</v>
      </c>
      <c r="B86">
        <f>'BFPaT-pretax-jetkerosene'!B4</f>
        <v>1.1622615121054661E-5</v>
      </c>
      <c r="C86">
        <f>'BFPaT-pretax-jetkerosene'!C4</f>
        <v>1.7324036947626377E-5</v>
      </c>
      <c r="D86">
        <f>'BFPaT-pretax-jetkerosene'!D4</f>
        <v>2.9109733957842933E-5</v>
      </c>
      <c r="E86">
        <f>'BFPaT-pretax-jetkerosene'!E4</f>
        <v>2.6603197239195136E-5</v>
      </c>
      <c r="F86">
        <f>'BFPaT-pretax-jetkerosene'!F4</f>
        <v>2.5281906266126252E-5</v>
      </c>
      <c r="G86">
        <f>'BFPaT-pretax-jetkerosene'!G4</f>
        <v>2.3960615293057367E-5</v>
      </c>
      <c r="H86">
        <f>'BFPaT-pretax-jetkerosene'!H4</f>
        <v>2.2639324319988482E-5</v>
      </c>
      <c r="I86">
        <f>'BFPaT-pretax-jetkerosene'!I4</f>
        <v>2.1318033346919598E-5</v>
      </c>
      <c r="J86">
        <f>'BFPaT-pretax-jetkerosene'!J4</f>
        <v>1.999674237385072E-5</v>
      </c>
      <c r="K86">
        <f>'BFPaT-pretax-jetkerosene'!K4</f>
        <v>2.0099616189823377E-5</v>
      </c>
      <c r="L86">
        <f>'BFPaT-pretax-jetkerosene'!L4</f>
        <v>2.0049554946018867E-5</v>
      </c>
      <c r="M86">
        <f>'BFPaT-pretax-jetkerosene'!M4</f>
        <v>2.0212786469607923E-5</v>
      </c>
      <c r="N86">
        <f>'BFPaT-pretax-jetkerosene'!N4</f>
        <v>2.0334108970660707E-5</v>
      </c>
      <c r="O86">
        <f>'BFPaT-pretax-jetkerosene'!O4</f>
        <v>2.0396261403215869E-5</v>
      </c>
      <c r="P86">
        <f>'BFPaT-pretax-jetkerosene'!P4</f>
        <v>2.0368626764173963E-5</v>
      </c>
      <c r="Q86">
        <f>'BFPaT-pretax-jetkerosene'!Q4</f>
        <v>2.0372779065476082E-5</v>
      </c>
      <c r="R86">
        <f>'BFPaT-pretax-jetkerosene'!R4</f>
        <v>2.0399474213686364E-5</v>
      </c>
      <c r="S86">
        <f>'BFPaT-pretax-jetkerosene'!S4</f>
        <v>2.0535000321943219E-5</v>
      </c>
      <c r="T86">
        <f>'BFPaT-pretax-jetkerosene'!T4</f>
        <v>2.0625943382775134E-5</v>
      </c>
      <c r="U86">
        <f>'BFPaT-pretax-jetkerosene'!U4</f>
        <v>2.0638081609053965E-5</v>
      </c>
      <c r="V86">
        <f>'BFPaT-pretax-jetkerosene'!V4</f>
        <v>2.0836166363246978E-5</v>
      </c>
      <c r="W86">
        <f>'BFPaT-pretax-jetkerosene'!W4</f>
        <v>2.0986148667388525E-5</v>
      </c>
      <c r="X86">
        <f>'BFPaT-pretax-jetkerosene'!X4</f>
        <v>2.105426967336845E-5</v>
      </c>
      <c r="Y86">
        <f>'BFPaT-pretax-jetkerosene'!Y4</f>
        <v>2.1296356433973876E-5</v>
      </c>
      <c r="Z86">
        <f>'BFPaT-pretax-jetkerosene'!Z4</f>
        <v>2.1530171709535661E-5</v>
      </c>
      <c r="AA86">
        <f>'BFPaT-pretax-jetkerosene'!AA4</f>
        <v>2.1522232914868997E-5</v>
      </c>
      <c r="AB86">
        <f>'BFPaT-pretax-jetkerosene'!AB4</f>
        <v>2.1684734651904605E-5</v>
      </c>
      <c r="AC86">
        <f>'BFPaT-pretax-jetkerosene'!AC4</f>
        <v>2.1666213354511002E-5</v>
      </c>
      <c r="AD86">
        <f>'BFPaT-pretax-jetkerosene'!AD4</f>
        <v>2.1596270892665983E-5</v>
      </c>
      <c r="AE86">
        <f>'BFPaT-pretax-jetkerosene'!AE4</f>
        <v>2.16642645721275E-5</v>
      </c>
      <c r="AF86">
        <f>'BFPaT-pretax-jetkerosene'!AF4</f>
        <v>2.1551690184741299E-5</v>
      </c>
    </row>
    <row r="87" spans="1:32">
      <c r="A87" t="s">
        <v>551</v>
      </c>
      <c r="B87">
        <f>'BFPaT-pretax-jetkerosene'!B5</f>
        <v>1.1664502314381237E-5</v>
      </c>
      <c r="C87">
        <f>'BFPaT-pretax-jetkerosene'!C5</f>
        <v>1.7386471716158586E-5</v>
      </c>
      <c r="D87">
        <f>'BFPaT-pretax-jetkerosene'!D5</f>
        <v>2.9219365735358112E-5</v>
      </c>
      <c r="E87">
        <f>'BFPaT-pretax-jetkerosene'!E5</f>
        <v>2.5260344356600583E-5</v>
      </c>
      <c r="F87">
        <f>'BFPaT-pretax-jetkerosene'!F5</f>
        <v>2.334220445466571E-5</v>
      </c>
      <c r="G87">
        <f>'BFPaT-pretax-jetkerosene'!G5</f>
        <v>2.1424064552730837E-5</v>
      </c>
      <c r="H87">
        <f>'BFPaT-pretax-jetkerosene'!H5</f>
        <v>1.9505924650795964E-5</v>
      </c>
      <c r="I87">
        <f>'BFPaT-pretax-jetkerosene'!I5</f>
        <v>1.7587784748861091E-5</v>
      </c>
      <c r="J87">
        <f>'BFPaT-pretax-jetkerosene'!J5</f>
        <v>1.5669644846926225E-5</v>
      </c>
      <c r="K87">
        <f>'BFPaT-pretax-jetkerosene'!K5</f>
        <v>1.5766256636473369E-5</v>
      </c>
      <c r="L87">
        <f>'BFPaT-pretax-jetkerosene'!L5</f>
        <v>1.5736826239823531E-5</v>
      </c>
      <c r="M87">
        <f>'BFPaT-pretax-jetkerosene'!M5</f>
        <v>1.5895480006402098E-5</v>
      </c>
      <c r="N87">
        <f>'BFPaT-pretax-jetkerosene'!N5</f>
        <v>1.6275299526397245E-5</v>
      </c>
      <c r="O87">
        <f>'BFPaT-pretax-jetkerosene'!O5</f>
        <v>1.6331875221289784E-5</v>
      </c>
      <c r="P87">
        <f>'BFPaT-pretax-jetkerosene'!P5</f>
        <v>1.6310387782156485E-5</v>
      </c>
      <c r="Q87">
        <f>'BFPaT-pretax-jetkerosene'!Q5</f>
        <v>1.635281976392452E-5</v>
      </c>
      <c r="R87">
        <f>'BFPaT-pretax-jetkerosene'!R5</f>
        <v>1.6375270216980537E-5</v>
      </c>
      <c r="S87">
        <f>'BFPaT-pretax-jetkerosene'!S5</f>
        <v>1.6512751414399351E-5</v>
      </c>
      <c r="T87">
        <f>'BFPaT-pretax-jetkerosene'!T5</f>
        <v>1.6604813894168951E-5</v>
      </c>
      <c r="U87">
        <f>'BFPaT-pretax-jetkerosene'!U5</f>
        <v>1.6613262930131608E-5</v>
      </c>
      <c r="V87">
        <f>'BFPaT-pretax-jetkerosene'!V5</f>
        <v>1.6819147867965267E-5</v>
      </c>
      <c r="W87">
        <f>'BFPaT-pretax-jetkerosene'!W5</f>
        <v>1.6966408501576004E-5</v>
      </c>
      <c r="X87">
        <f>'BFPaT-pretax-jetkerosene'!X5</f>
        <v>1.7034733383988422E-5</v>
      </c>
      <c r="Y87">
        <f>'BFPaT-pretax-jetkerosene'!Y5</f>
        <v>1.7268106867900069E-5</v>
      </c>
      <c r="Z87">
        <f>'BFPaT-pretax-jetkerosene'!Z5</f>
        <v>1.7498549757524336E-5</v>
      </c>
      <c r="AA87">
        <f>'BFPaT-pretax-jetkerosene'!AA5</f>
        <v>1.7499394878192512E-5</v>
      </c>
      <c r="AB87">
        <f>'BFPaT-pretax-jetkerosene'!AB5</f>
        <v>1.7661784990245697E-5</v>
      </c>
      <c r="AC87">
        <f>'BFPaT-pretax-jetkerosene'!AC5</f>
        <v>1.7647692992181298E-5</v>
      </c>
      <c r="AD87">
        <f>'BFPaT-pretax-jetkerosene'!AD5</f>
        <v>1.7577907620979917E-5</v>
      </c>
      <c r="AE87">
        <f>'BFPaT-pretax-jetkerosene'!AE5</f>
        <v>1.7647899056822224E-5</v>
      </c>
      <c r="AF87">
        <f>'BFPaT-pretax-jetkerosene'!AF5</f>
        <v>1.754034690516667E-5</v>
      </c>
    </row>
    <row r="88" spans="1:32">
      <c r="A88" t="s">
        <v>552</v>
      </c>
      <c r="B88">
        <f>'BFPaT-pretax-jetkerosene'!B6</f>
        <v>0</v>
      </c>
      <c r="C88">
        <f>'BFPaT-pretax-jetkerosene'!C6</f>
        <v>0</v>
      </c>
      <c r="D88">
        <f>'BFPaT-pretax-jetkerosene'!D6</f>
        <v>0</v>
      </c>
      <c r="E88">
        <f>'BFPaT-pretax-jetkerosene'!E6</f>
        <v>0</v>
      </c>
      <c r="F88">
        <f>'BFPaT-pretax-jetkerosene'!F6</f>
        <v>0</v>
      </c>
      <c r="G88">
        <f>'BFPaT-pretax-jetkerosene'!G6</f>
        <v>0</v>
      </c>
      <c r="H88">
        <f>'BFPaT-pretax-jetkerosene'!H6</f>
        <v>0</v>
      </c>
      <c r="I88">
        <f>'BFPaT-pretax-jetkerosene'!I6</f>
        <v>0</v>
      </c>
      <c r="J88">
        <f>'BFPaT-pretax-jetkerosene'!J6</f>
        <v>0</v>
      </c>
      <c r="K88">
        <f>'BFPaT-pretax-jetkerosene'!K6</f>
        <v>0</v>
      </c>
      <c r="L88">
        <f>'BFPaT-pretax-jetkerosene'!L6</f>
        <v>0</v>
      </c>
      <c r="M88">
        <f>'BFPaT-pretax-jetkerosene'!M6</f>
        <v>0</v>
      </c>
      <c r="N88">
        <f>'BFPaT-pretax-jetkerosene'!N6</f>
        <v>0</v>
      </c>
      <c r="O88">
        <f>'BFPaT-pretax-jetkerosene'!O6</f>
        <v>0</v>
      </c>
      <c r="P88">
        <f>'BFPaT-pretax-jetkerosene'!P6</f>
        <v>0</v>
      </c>
      <c r="Q88">
        <f>'BFPaT-pretax-jetkerosene'!Q6</f>
        <v>0</v>
      </c>
      <c r="R88">
        <f>'BFPaT-pretax-jetkerosene'!R6</f>
        <v>0</v>
      </c>
      <c r="S88">
        <f>'BFPaT-pretax-jetkerosene'!S6</f>
        <v>0</v>
      </c>
      <c r="T88">
        <f>'BFPaT-pretax-jetkerosene'!T6</f>
        <v>0</v>
      </c>
      <c r="U88">
        <f>'BFPaT-pretax-jetkerosene'!U6</f>
        <v>0</v>
      </c>
      <c r="V88">
        <f>'BFPaT-pretax-jetkerosene'!V6</f>
        <v>0</v>
      </c>
      <c r="W88">
        <f>'BFPaT-pretax-jetkerosene'!W6</f>
        <v>0</v>
      </c>
      <c r="X88">
        <f>'BFPaT-pretax-jetkerosene'!X6</f>
        <v>0</v>
      </c>
      <c r="Y88">
        <f>'BFPaT-pretax-jetkerosene'!Y6</f>
        <v>0</v>
      </c>
      <c r="Z88">
        <f>'BFPaT-pretax-jetkerosene'!Z6</f>
        <v>0</v>
      </c>
      <c r="AA88">
        <f>'BFPaT-pretax-jetkerosene'!AA6</f>
        <v>0</v>
      </c>
      <c r="AB88">
        <f>'BFPaT-pretax-jetkerosene'!AB6</f>
        <v>0</v>
      </c>
      <c r="AC88">
        <f>'BFPaT-pretax-jetkerosene'!AC6</f>
        <v>0</v>
      </c>
      <c r="AD88">
        <f>'BFPaT-pretax-jetkerosene'!AD6</f>
        <v>0</v>
      </c>
      <c r="AE88">
        <f>'BFPaT-pretax-jetkerosene'!AE6</f>
        <v>0</v>
      </c>
      <c r="AF88">
        <f>'BFPaT-pretax-jetkerosene'!AF6</f>
        <v>0</v>
      </c>
    </row>
    <row r="89" spans="1:32">
      <c r="A89" t="s">
        <v>553</v>
      </c>
      <c r="B89">
        <f>'BFPaT-pretax-jetkerosene'!B7</f>
        <v>0</v>
      </c>
      <c r="C89">
        <f>'BFPaT-pretax-jetkerosene'!C7</f>
        <v>0</v>
      </c>
      <c r="D89">
        <f>'BFPaT-pretax-jetkerosene'!D7</f>
        <v>0</v>
      </c>
      <c r="E89">
        <f>'BFPaT-pretax-jetkerosene'!E7</f>
        <v>0</v>
      </c>
      <c r="F89">
        <f>'BFPaT-pretax-jetkerosene'!F7</f>
        <v>0</v>
      </c>
      <c r="G89">
        <f>'BFPaT-pretax-jetkerosene'!G7</f>
        <v>0</v>
      </c>
      <c r="H89">
        <f>'BFPaT-pretax-jetkerosene'!H7</f>
        <v>0</v>
      </c>
      <c r="I89">
        <f>'BFPaT-pretax-jetkerosene'!I7</f>
        <v>0</v>
      </c>
      <c r="J89">
        <f>'BFPaT-pretax-jetkerosene'!J7</f>
        <v>0</v>
      </c>
      <c r="K89">
        <f>'BFPaT-pretax-jetkerosene'!K7</f>
        <v>0</v>
      </c>
      <c r="L89">
        <f>'BFPaT-pretax-jetkerosene'!L7</f>
        <v>0</v>
      </c>
      <c r="M89">
        <f>'BFPaT-pretax-jetkerosene'!M7</f>
        <v>0</v>
      </c>
      <c r="N89">
        <f>'BFPaT-pretax-jetkerosene'!N7</f>
        <v>0</v>
      </c>
      <c r="O89">
        <f>'BFPaT-pretax-jetkerosene'!O7</f>
        <v>0</v>
      </c>
      <c r="P89">
        <f>'BFPaT-pretax-jetkerosene'!P7</f>
        <v>0</v>
      </c>
      <c r="Q89">
        <f>'BFPaT-pretax-jetkerosene'!Q7</f>
        <v>0</v>
      </c>
      <c r="R89">
        <f>'BFPaT-pretax-jetkerosene'!R7</f>
        <v>0</v>
      </c>
      <c r="S89">
        <f>'BFPaT-pretax-jetkerosene'!S7</f>
        <v>0</v>
      </c>
      <c r="T89">
        <f>'BFPaT-pretax-jetkerosene'!T7</f>
        <v>0</v>
      </c>
      <c r="U89">
        <f>'BFPaT-pretax-jetkerosene'!U7</f>
        <v>0</v>
      </c>
      <c r="V89">
        <f>'BFPaT-pretax-jetkerosene'!V7</f>
        <v>0</v>
      </c>
      <c r="W89">
        <f>'BFPaT-pretax-jetkerosene'!W7</f>
        <v>0</v>
      </c>
      <c r="X89">
        <f>'BFPaT-pretax-jetkerosene'!X7</f>
        <v>0</v>
      </c>
      <c r="Y89">
        <f>'BFPaT-pretax-jetkerosene'!Y7</f>
        <v>0</v>
      </c>
      <c r="Z89">
        <f>'BFPaT-pretax-jetkerosene'!Z7</f>
        <v>0</v>
      </c>
      <c r="AA89">
        <f>'BFPaT-pretax-jetkerosene'!AA7</f>
        <v>0</v>
      </c>
      <c r="AB89">
        <f>'BFPaT-pretax-jetkerosene'!AB7</f>
        <v>0</v>
      </c>
      <c r="AC89">
        <f>'BFPaT-pretax-jetkerosene'!AC7</f>
        <v>0</v>
      </c>
      <c r="AD89">
        <f>'BFPaT-pretax-jetkerosene'!AD7</f>
        <v>0</v>
      </c>
      <c r="AE89">
        <f>'BFPaT-pretax-jetkerosene'!AE7</f>
        <v>0</v>
      </c>
      <c r="AF89">
        <f>'BFPaT-pretax-jetkerosene'!AF7</f>
        <v>0</v>
      </c>
    </row>
    <row r="90" spans="1:32">
      <c r="A90" t="s">
        <v>554</v>
      </c>
      <c r="B90">
        <f>'BFPaT-pretax-jetkerosene'!B8</f>
        <v>0</v>
      </c>
      <c r="C90">
        <f>'BFPaT-pretax-jetkerosene'!C8</f>
        <v>0</v>
      </c>
      <c r="D90">
        <f>'BFPaT-pretax-jetkerosene'!D8</f>
        <v>0</v>
      </c>
      <c r="E90">
        <f>'BFPaT-pretax-jetkerosene'!E8</f>
        <v>0</v>
      </c>
      <c r="F90">
        <f>'BFPaT-pretax-jetkerosene'!F8</f>
        <v>0</v>
      </c>
      <c r="G90">
        <f>'BFPaT-pretax-jetkerosene'!G8</f>
        <v>0</v>
      </c>
      <c r="H90">
        <f>'BFPaT-pretax-jetkerosene'!H8</f>
        <v>0</v>
      </c>
      <c r="I90">
        <f>'BFPaT-pretax-jetkerosene'!I8</f>
        <v>0</v>
      </c>
      <c r="J90">
        <f>'BFPaT-pretax-jetkerosene'!J8</f>
        <v>0</v>
      </c>
      <c r="K90">
        <f>'BFPaT-pretax-jetkerosene'!K8</f>
        <v>0</v>
      </c>
      <c r="L90">
        <f>'BFPaT-pretax-jetkerosene'!L8</f>
        <v>0</v>
      </c>
      <c r="M90">
        <f>'BFPaT-pretax-jetkerosene'!M8</f>
        <v>0</v>
      </c>
      <c r="N90">
        <f>'BFPaT-pretax-jetkerosene'!N8</f>
        <v>0</v>
      </c>
      <c r="O90">
        <f>'BFPaT-pretax-jetkerosene'!O8</f>
        <v>0</v>
      </c>
      <c r="P90">
        <f>'BFPaT-pretax-jetkerosene'!P8</f>
        <v>0</v>
      </c>
      <c r="Q90">
        <f>'BFPaT-pretax-jetkerosene'!Q8</f>
        <v>0</v>
      </c>
      <c r="R90">
        <f>'BFPaT-pretax-jetkerosene'!R8</f>
        <v>0</v>
      </c>
      <c r="S90">
        <f>'BFPaT-pretax-jetkerosene'!S8</f>
        <v>0</v>
      </c>
      <c r="T90">
        <f>'BFPaT-pretax-jetkerosene'!T8</f>
        <v>0</v>
      </c>
      <c r="U90">
        <f>'BFPaT-pretax-jetkerosene'!U8</f>
        <v>0</v>
      </c>
      <c r="V90">
        <f>'BFPaT-pretax-jetkerosene'!V8</f>
        <v>0</v>
      </c>
      <c r="W90">
        <f>'BFPaT-pretax-jetkerosene'!W8</f>
        <v>0</v>
      </c>
      <c r="X90">
        <f>'BFPaT-pretax-jetkerosene'!X8</f>
        <v>0</v>
      </c>
      <c r="Y90">
        <f>'BFPaT-pretax-jetkerosene'!Y8</f>
        <v>0</v>
      </c>
      <c r="Z90">
        <f>'BFPaT-pretax-jetkerosene'!Z8</f>
        <v>0</v>
      </c>
      <c r="AA90">
        <f>'BFPaT-pretax-jetkerosene'!AA8</f>
        <v>0</v>
      </c>
      <c r="AB90">
        <f>'BFPaT-pretax-jetkerosene'!AB8</f>
        <v>0</v>
      </c>
      <c r="AC90">
        <f>'BFPaT-pretax-jetkerosene'!AC8</f>
        <v>0</v>
      </c>
      <c r="AD90">
        <f>'BFPaT-pretax-jetkerosene'!AD8</f>
        <v>0</v>
      </c>
      <c r="AE90">
        <f>'BFPaT-pretax-jetkerosene'!AE8</f>
        <v>0</v>
      </c>
      <c r="AF90">
        <f>'BFPaT-pretax-jetkerosene'!AF8</f>
        <v>0</v>
      </c>
    </row>
    <row r="91" spans="1:32">
      <c r="A91" t="s">
        <v>555</v>
      </c>
      <c r="B91">
        <f>'BFPaT-pretax-jetkerosene'!B9</f>
        <v>0</v>
      </c>
      <c r="C91">
        <f>'BFPaT-pretax-jetkerosene'!C9</f>
        <v>0</v>
      </c>
      <c r="D91">
        <f>'BFPaT-pretax-jetkerosene'!D9</f>
        <v>0</v>
      </c>
      <c r="E91">
        <f>'BFPaT-pretax-jetkerosene'!E9</f>
        <v>0</v>
      </c>
      <c r="F91">
        <f>'BFPaT-pretax-jetkerosene'!F9</f>
        <v>0</v>
      </c>
      <c r="G91">
        <f>'BFPaT-pretax-jetkerosene'!G9</f>
        <v>0</v>
      </c>
      <c r="H91">
        <f>'BFPaT-pretax-jetkerosene'!H9</f>
        <v>0</v>
      </c>
      <c r="I91">
        <f>'BFPaT-pretax-jetkerosene'!I9</f>
        <v>0</v>
      </c>
      <c r="J91">
        <f>'BFPaT-pretax-jetkerosene'!J9</f>
        <v>0</v>
      </c>
      <c r="K91">
        <f>'BFPaT-pretax-jetkerosene'!K9</f>
        <v>0</v>
      </c>
      <c r="L91">
        <f>'BFPaT-pretax-jetkerosene'!L9</f>
        <v>0</v>
      </c>
      <c r="M91">
        <f>'BFPaT-pretax-jetkerosene'!M9</f>
        <v>0</v>
      </c>
      <c r="N91">
        <f>'BFPaT-pretax-jetkerosene'!N9</f>
        <v>0</v>
      </c>
      <c r="O91">
        <f>'BFPaT-pretax-jetkerosene'!O9</f>
        <v>0</v>
      </c>
      <c r="P91">
        <f>'BFPaT-pretax-jetkerosene'!P9</f>
        <v>0</v>
      </c>
      <c r="Q91">
        <f>'BFPaT-pretax-jetkerosene'!Q9</f>
        <v>0</v>
      </c>
      <c r="R91">
        <f>'BFPaT-pretax-jetkerosene'!R9</f>
        <v>0</v>
      </c>
      <c r="S91">
        <f>'BFPaT-pretax-jetkerosene'!S9</f>
        <v>0</v>
      </c>
      <c r="T91">
        <f>'BFPaT-pretax-jetkerosene'!T9</f>
        <v>0</v>
      </c>
      <c r="U91">
        <f>'BFPaT-pretax-jetkerosene'!U9</f>
        <v>0</v>
      </c>
      <c r="V91">
        <f>'BFPaT-pretax-jetkerosene'!V9</f>
        <v>0</v>
      </c>
      <c r="W91">
        <f>'BFPaT-pretax-jetkerosene'!W9</f>
        <v>0</v>
      </c>
      <c r="X91">
        <f>'BFPaT-pretax-jetkerosene'!X9</f>
        <v>0</v>
      </c>
      <c r="Y91">
        <f>'BFPaT-pretax-jetkerosene'!Y9</f>
        <v>0</v>
      </c>
      <c r="Z91">
        <f>'BFPaT-pretax-jetkerosene'!Z9</f>
        <v>0</v>
      </c>
      <c r="AA91">
        <f>'BFPaT-pretax-jetkerosene'!AA9</f>
        <v>0</v>
      </c>
      <c r="AB91">
        <f>'BFPaT-pretax-jetkerosene'!AB9</f>
        <v>0</v>
      </c>
      <c r="AC91">
        <f>'BFPaT-pretax-jetkerosene'!AC9</f>
        <v>0</v>
      </c>
      <c r="AD91">
        <f>'BFPaT-pretax-jetkerosene'!AD9</f>
        <v>0</v>
      </c>
      <c r="AE91">
        <f>'BFPaT-pretax-jetkerosene'!AE9</f>
        <v>0</v>
      </c>
      <c r="AF91">
        <f>'BFPaT-pretax-jetkerosene'!AF9</f>
        <v>0</v>
      </c>
    </row>
    <row r="92" spans="1:32" s="18" customFormat="1">
      <c r="A92" s="16" t="s">
        <v>358</v>
      </c>
    </row>
    <row r="93" spans="1:32">
      <c r="A93" t="s">
        <v>727</v>
      </c>
      <c r="B93">
        <f t="shared" ref="B93:AF93" si="9">B$1</f>
        <v>2020</v>
      </c>
      <c r="C93">
        <f t="shared" si="9"/>
        <v>2021</v>
      </c>
      <c r="D93">
        <f t="shared" si="9"/>
        <v>2022</v>
      </c>
      <c r="E93">
        <f t="shared" si="9"/>
        <v>2023</v>
      </c>
      <c r="F93">
        <f t="shared" si="9"/>
        <v>2024</v>
      </c>
      <c r="G93">
        <f t="shared" si="9"/>
        <v>2025</v>
      </c>
      <c r="H93">
        <f t="shared" si="9"/>
        <v>2026</v>
      </c>
      <c r="I93">
        <f t="shared" si="9"/>
        <v>2027</v>
      </c>
      <c r="J93">
        <f t="shared" si="9"/>
        <v>2028</v>
      </c>
      <c r="K93">
        <f t="shared" si="9"/>
        <v>2029</v>
      </c>
      <c r="L93">
        <f t="shared" si="9"/>
        <v>2030</v>
      </c>
      <c r="M93">
        <f t="shared" si="9"/>
        <v>2031</v>
      </c>
      <c r="N93">
        <f t="shared" si="9"/>
        <v>2032</v>
      </c>
      <c r="O93">
        <f t="shared" si="9"/>
        <v>2033</v>
      </c>
      <c r="P93">
        <f t="shared" si="9"/>
        <v>2034</v>
      </c>
      <c r="Q93">
        <f t="shared" si="9"/>
        <v>2035</v>
      </c>
      <c r="R93">
        <f t="shared" si="9"/>
        <v>2036</v>
      </c>
      <c r="S93">
        <f t="shared" si="9"/>
        <v>2037</v>
      </c>
      <c r="T93">
        <f t="shared" si="9"/>
        <v>2038</v>
      </c>
      <c r="U93">
        <f t="shared" si="9"/>
        <v>2039</v>
      </c>
      <c r="V93">
        <f t="shared" si="9"/>
        <v>2040</v>
      </c>
      <c r="W93">
        <f t="shared" si="9"/>
        <v>2041</v>
      </c>
      <c r="X93">
        <f t="shared" si="9"/>
        <v>2042</v>
      </c>
      <c r="Y93">
        <f t="shared" si="9"/>
        <v>2043</v>
      </c>
      <c r="Z93">
        <f t="shared" si="9"/>
        <v>2044</v>
      </c>
      <c r="AA93">
        <f t="shared" si="9"/>
        <v>2045</v>
      </c>
      <c r="AB93">
        <f t="shared" si="9"/>
        <v>2046</v>
      </c>
      <c r="AC93">
        <f t="shared" si="9"/>
        <v>2047</v>
      </c>
      <c r="AD93">
        <f t="shared" si="9"/>
        <v>2048</v>
      </c>
      <c r="AE93">
        <f t="shared" si="9"/>
        <v>2049</v>
      </c>
      <c r="AF93">
        <f t="shared" si="9"/>
        <v>2050</v>
      </c>
    </row>
    <row r="94" spans="1:32">
      <c r="A94" t="s">
        <v>548</v>
      </c>
      <c r="B94">
        <f>'BFPaT-pretax-lignite'!B2</f>
        <v>0</v>
      </c>
      <c r="C94">
        <f>'BFPaT-pretax-lignite'!C2</f>
        <v>0</v>
      </c>
      <c r="D94">
        <f>'BFPaT-pretax-lignite'!D2</f>
        <v>0</v>
      </c>
      <c r="E94">
        <f>'BFPaT-pretax-lignite'!E2</f>
        <v>0</v>
      </c>
      <c r="F94">
        <f>'BFPaT-pretax-lignite'!F2</f>
        <v>0</v>
      </c>
      <c r="G94">
        <f>'BFPaT-pretax-lignite'!G2</f>
        <v>0</v>
      </c>
      <c r="H94">
        <f>'BFPaT-pretax-lignite'!H2</f>
        <v>0</v>
      </c>
      <c r="I94">
        <f>'BFPaT-pretax-lignite'!I2</f>
        <v>0</v>
      </c>
      <c r="J94">
        <f>'BFPaT-pretax-lignite'!J2</f>
        <v>0</v>
      </c>
      <c r="K94">
        <f>'BFPaT-pretax-lignite'!K2</f>
        <v>0</v>
      </c>
      <c r="L94">
        <f>'BFPaT-pretax-lignite'!L2</f>
        <v>0</v>
      </c>
      <c r="M94">
        <f>'BFPaT-pretax-lignite'!M2</f>
        <v>0</v>
      </c>
      <c r="N94">
        <f>'BFPaT-pretax-lignite'!N2</f>
        <v>0</v>
      </c>
      <c r="O94">
        <f>'BFPaT-pretax-lignite'!O2</f>
        <v>0</v>
      </c>
      <c r="P94">
        <f>'BFPaT-pretax-lignite'!P2</f>
        <v>0</v>
      </c>
      <c r="Q94">
        <f>'BFPaT-pretax-lignite'!Q2</f>
        <v>0</v>
      </c>
      <c r="R94">
        <f>'BFPaT-pretax-lignite'!R2</f>
        <v>0</v>
      </c>
      <c r="S94">
        <f>'BFPaT-pretax-lignite'!S2</f>
        <v>0</v>
      </c>
      <c r="T94">
        <f>'BFPaT-pretax-lignite'!T2</f>
        <v>0</v>
      </c>
      <c r="U94">
        <f>'BFPaT-pretax-lignite'!U2</f>
        <v>0</v>
      </c>
      <c r="V94">
        <f>'BFPaT-pretax-lignite'!V2</f>
        <v>0</v>
      </c>
      <c r="W94">
        <f>'BFPaT-pretax-lignite'!W2</f>
        <v>0</v>
      </c>
      <c r="X94">
        <f>'BFPaT-pretax-lignite'!X2</f>
        <v>0</v>
      </c>
      <c r="Y94">
        <f>'BFPaT-pretax-lignite'!Y2</f>
        <v>0</v>
      </c>
      <c r="Z94">
        <f>'BFPaT-pretax-lignite'!Z2</f>
        <v>0</v>
      </c>
      <c r="AA94">
        <f>'BFPaT-pretax-lignite'!AA2</f>
        <v>0</v>
      </c>
      <c r="AB94">
        <f>'BFPaT-pretax-lignite'!AB2</f>
        <v>0</v>
      </c>
      <c r="AC94">
        <f>'BFPaT-pretax-lignite'!AC2</f>
        <v>0</v>
      </c>
      <c r="AD94">
        <f>'BFPaT-pretax-lignite'!AD2</f>
        <v>0</v>
      </c>
      <c r="AE94">
        <f>'BFPaT-pretax-lignite'!AE2</f>
        <v>0</v>
      </c>
      <c r="AF94">
        <f>'BFPaT-pretax-lignite'!AF2</f>
        <v>0</v>
      </c>
    </row>
    <row r="95" spans="1:32">
      <c r="A95" t="s">
        <v>549</v>
      </c>
      <c r="B95">
        <f>'BFPaT-pretax-lignite'!B3</f>
        <v>1.4614349773033388E-6</v>
      </c>
      <c r="C95">
        <f>'BFPaT-pretax-lignite'!C3</f>
        <v>1.5071048203440684E-6</v>
      </c>
      <c r="D95">
        <f>'BFPaT-pretax-lignite'!D3</f>
        <v>1.5756095849051621E-6</v>
      </c>
      <c r="E95">
        <f>'BFPaT-pretax-lignite'!E3</f>
        <v>1.5603863038915857E-6</v>
      </c>
      <c r="F95">
        <f>'BFPaT-pretax-lignite'!F3</f>
        <v>1.4598907815939275E-6</v>
      </c>
      <c r="G95">
        <f>'BFPaT-pretax-lignite'!G3</f>
        <v>1.4221793706712239E-6</v>
      </c>
      <c r="H95">
        <f>'BFPaT-pretax-lignite'!H3</f>
        <v>1.4043007653078081E-6</v>
      </c>
      <c r="I95">
        <f>'BFPaT-pretax-lignite'!I3</f>
        <v>1.3934850523933831E-6</v>
      </c>
      <c r="J95">
        <f>'BFPaT-pretax-lignite'!J3</f>
        <v>1.3873200160611708E-6</v>
      </c>
      <c r="K95">
        <f>'BFPaT-pretax-lignite'!K3</f>
        <v>1.3963145714269881E-6</v>
      </c>
      <c r="L95">
        <f>'BFPaT-pretax-lignite'!L3</f>
        <v>1.3940310361534646E-6</v>
      </c>
      <c r="M95">
        <f>'BFPaT-pretax-lignite'!M3</f>
        <v>1.3898514614041855E-6</v>
      </c>
      <c r="N95">
        <f>'BFPaT-pretax-lignite'!N3</f>
        <v>1.3829528729895198E-6</v>
      </c>
      <c r="O95">
        <f>'BFPaT-pretax-lignite'!O3</f>
        <v>1.3780993608959053E-6</v>
      </c>
      <c r="P95">
        <f>'BFPaT-pretax-lignite'!P3</f>
        <v>1.3759714055486899E-6</v>
      </c>
      <c r="Q95">
        <f>'BFPaT-pretax-lignite'!Q3</f>
        <v>1.3580891651402667E-6</v>
      </c>
      <c r="R95">
        <f>'BFPaT-pretax-lignite'!R3</f>
        <v>1.3494072236450687E-6</v>
      </c>
      <c r="S95">
        <f>'BFPaT-pretax-lignite'!S3</f>
        <v>1.3478012607608871E-6</v>
      </c>
      <c r="T95">
        <f>'BFPaT-pretax-lignite'!T3</f>
        <v>1.3433548737080793E-6</v>
      </c>
      <c r="U95">
        <f>'BFPaT-pretax-lignite'!U3</f>
        <v>1.3412792630089676E-6</v>
      </c>
      <c r="V95">
        <f>'BFPaT-pretax-lignite'!V3</f>
        <v>1.3412167402348436E-6</v>
      </c>
      <c r="W95">
        <f>'BFPaT-pretax-lignite'!W3</f>
        <v>1.3426780283277384E-6</v>
      </c>
      <c r="X95">
        <f>'BFPaT-pretax-lignite'!X3</f>
        <v>1.329596955364826E-6</v>
      </c>
      <c r="Y95">
        <f>'BFPaT-pretax-lignite'!Y3</f>
        <v>1.3263559492364057E-6</v>
      </c>
      <c r="Z95">
        <f>'BFPaT-pretax-lignite'!Z3</f>
        <v>1.3211716480471359E-6</v>
      </c>
      <c r="AA95">
        <f>'BFPaT-pretax-lignite'!AA3</f>
        <v>1.3171716445212123E-6</v>
      </c>
      <c r="AB95">
        <f>'BFPaT-pretax-lignite'!AB3</f>
        <v>1.3146053027461287E-6</v>
      </c>
      <c r="AC95">
        <f>'BFPaT-pretax-lignite'!AC3</f>
        <v>1.3069709812220057E-6</v>
      </c>
      <c r="AD95">
        <f>'BFPaT-pretax-lignite'!AD3</f>
        <v>1.2953700985860251E-6</v>
      </c>
      <c r="AE95">
        <f>'BFPaT-pretax-lignite'!AE3</f>
        <v>1.2926118264345612E-6</v>
      </c>
      <c r="AF95">
        <f>'BFPaT-pretax-lignite'!AF3</f>
        <v>1.2909782372083254E-6</v>
      </c>
    </row>
    <row r="96" spans="1:32">
      <c r="A96" t="s">
        <v>550</v>
      </c>
      <c r="B96">
        <f>'BFPaT-pretax-lignite'!B4</f>
        <v>0</v>
      </c>
      <c r="C96">
        <f>'BFPaT-pretax-lignite'!C4</f>
        <v>0</v>
      </c>
      <c r="D96">
        <f>'BFPaT-pretax-lignite'!D4</f>
        <v>0</v>
      </c>
      <c r="E96">
        <f>'BFPaT-pretax-lignite'!E4</f>
        <v>0</v>
      </c>
      <c r="F96">
        <f>'BFPaT-pretax-lignite'!F4</f>
        <v>0</v>
      </c>
      <c r="G96">
        <f>'BFPaT-pretax-lignite'!G4</f>
        <v>0</v>
      </c>
      <c r="H96">
        <f>'BFPaT-pretax-lignite'!H4</f>
        <v>0</v>
      </c>
      <c r="I96">
        <f>'BFPaT-pretax-lignite'!I4</f>
        <v>0</v>
      </c>
      <c r="J96">
        <f>'BFPaT-pretax-lignite'!J4</f>
        <v>0</v>
      </c>
      <c r="K96">
        <f>'BFPaT-pretax-lignite'!K4</f>
        <v>0</v>
      </c>
      <c r="L96">
        <f>'BFPaT-pretax-lignite'!L4</f>
        <v>0</v>
      </c>
      <c r="M96">
        <f>'BFPaT-pretax-lignite'!M4</f>
        <v>0</v>
      </c>
      <c r="N96">
        <f>'BFPaT-pretax-lignite'!N4</f>
        <v>0</v>
      </c>
      <c r="O96">
        <f>'BFPaT-pretax-lignite'!O4</f>
        <v>0</v>
      </c>
      <c r="P96">
        <f>'BFPaT-pretax-lignite'!P4</f>
        <v>0</v>
      </c>
      <c r="Q96">
        <f>'BFPaT-pretax-lignite'!Q4</f>
        <v>0</v>
      </c>
      <c r="R96">
        <f>'BFPaT-pretax-lignite'!R4</f>
        <v>0</v>
      </c>
      <c r="S96">
        <f>'BFPaT-pretax-lignite'!S4</f>
        <v>0</v>
      </c>
      <c r="T96">
        <f>'BFPaT-pretax-lignite'!T4</f>
        <v>0</v>
      </c>
      <c r="U96">
        <f>'BFPaT-pretax-lignite'!U4</f>
        <v>0</v>
      </c>
      <c r="V96">
        <f>'BFPaT-pretax-lignite'!V4</f>
        <v>0</v>
      </c>
      <c r="W96">
        <f>'BFPaT-pretax-lignite'!W4</f>
        <v>0</v>
      </c>
      <c r="X96">
        <f>'BFPaT-pretax-lignite'!X4</f>
        <v>0</v>
      </c>
      <c r="Y96">
        <f>'BFPaT-pretax-lignite'!Y4</f>
        <v>0</v>
      </c>
      <c r="Z96">
        <f>'BFPaT-pretax-lignite'!Z4</f>
        <v>0</v>
      </c>
      <c r="AA96">
        <f>'BFPaT-pretax-lignite'!AA4</f>
        <v>0</v>
      </c>
      <c r="AB96">
        <f>'BFPaT-pretax-lignite'!AB4</f>
        <v>0</v>
      </c>
      <c r="AC96">
        <f>'BFPaT-pretax-lignite'!AC4</f>
        <v>0</v>
      </c>
      <c r="AD96">
        <f>'BFPaT-pretax-lignite'!AD4</f>
        <v>0</v>
      </c>
      <c r="AE96">
        <f>'BFPaT-pretax-lignite'!AE4</f>
        <v>0</v>
      </c>
      <c r="AF96">
        <f>'BFPaT-pretax-lignite'!AF4</f>
        <v>0</v>
      </c>
    </row>
    <row r="97" spans="1:32">
      <c r="A97" t="s">
        <v>551</v>
      </c>
      <c r="B97">
        <f>'BFPaT-pretax-lignite'!B5</f>
        <v>0</v>
      </c>
      <c r="C97">
        <f>'BFPaT-pretax-lignite'!C5</f>
        <v>0</v>
      </c>
      <c r="D97">
        <f>'BFPaT-pretax-lignite'!D5</f>
        <v>0</v>
      </c>
      <c r="E97">
        <f>'BFPaT-pretax-lignite'!E5</f>
        <v>0</v>
      </c>
      <c r="F97">
        <f>'BFPaT-pretax-lignite'!F5</f>
        <v>0</v>
      </c>
      <c r="G97">
        <f>'BFPaT-pretax-lignite'!G5</f>
        <v>0</v>
      </c>
      <c r="H97">
        <f>'BFPaT-pretax-lignite'!H5</f>
        <v>0</v>
      </c>
      <c r="I97">
        <f>'BFPaT-pretax-lignite'!I5</f>
        <v>0</v>
      </c>
      <c r="J97">
        <f>'BFPaT-pretax-lignite'!J5</f>
        <v>0</v>
      </c>
      <c r="K97">
        <f>'BFPaT-pretax-lignite'!K5</f>
        <v>0</v>
      </c>
      <c r="L97">
        <f>'BFPaT-pretax-lignite'!L5</f>
        <v>0</v>
      </c>
      <c r="M97">
        <f>'BFPaT-pretax-lignite'!M5</f>
        <v>0</v>
      </c>
      <c r="N97">
        <f>'BFPaT-pretax-lignite'!N5</f>
        <v>0</v>
      </c>
      <c r="O97">
        <f>'BFPaT-pretax-lignite'!O5</f>
        <v>0</v>
      </c>
      <c r="P97">
        <f>'BFPaT-pretax-lignite'!P5</f>
        <v>0</v>
      </c>
      <c r="Q97">
        <f>'BFPaT-pretax-lignite'!Q5</f>
        <v>0</v>
      </c>
      <c r="R97">
        <f>'BFPaT-pretax-lignite'!R5</f>
        <v>0</v>
      </c>
      <c r="S97">
        <f>'BFPaT-pretax-lignite'!S5</f>
        <v>0</v>
      </c>
      <c r="T97">
        <f>'BFPaT-pretax-lignite'!T5</f>
        <v>0</v>
      </c>
      <c r="U97">
        <f>'BFPaT-pretax-lignite'!U5</f>
        <v>0</v>
      </c>
      <c r="V97">
        <f>'BFPaT-pretax-lignite'!V5</f>
        <v>0</v>
      </c>
      <c r="W97">
        <f>'BFPaT-pretax-lignite'!W5</f>
        <v>0</v>
      </c>
      <c r="X97">
        <f>'BFPaT-pretax-lignite'!X5</f>
        <v>0</v>
      </c>
      <c r="Y97">
        <f>'BFPaT-pretax-lignite'!Y5</f>
        <v>0</v>
      </c>
      <c r="Z97">
        <f>'BFPaT-pretax-lignite'!Z5</f>
        <v>0</v>
      </c>
      <c r="AA97">
        <f>'BFPaT-pretax-lignite'!AA5</f>
        <v>0</v>
      </c>
      <c r="AB97">
        <f>'BFPaT-pretax-lignite'!AB5</f>
        <v>0</v>
      </c>
      <c r="AC97">
        <f>'BFPaT-pretax-lignite'!AC5</f>
        <v>0</v>
      </c>
      <c r="AD97">
        <f>'BFPaT-pretax-lignite'!AD5</f>
        <v>0</v>
      </c>
      <c r="AE97">
        <f>'BFPaT-pretax-lignite'!AE5</f>
        <v>0</v>
      </c>
      <c r="AF97">
        <f>'BFPaT-pretax-lignite'!AF5</f>
        <v>0</v>
      </c>
    </row>
    <row r="98" spans="1:32">
      <c r="A98" t="s">
        <v>552</v>
      </c>
      <c r="B98">
        <f>'BFPaT-pretax-lignite'!B6</f>
        <v>0</v>
      </c>
      <c r="C98">
        <f>'BFPaT-pretax-lignite'!C6</f>
        <v>0</v>
      </c>
      <c r="D98">
        <f>'BFPaT-pretax-lignite'!D6</f>
        <v>0</v>
      </c>
      <c r="E98">
        <f>'BFPaT-pretax-lignite'!E6</f>
        <v>0</v>
      </c>
      <c r="F98">
        <f>'BFPaT-pretax-lignite'!F6</f>
        <v>0</v>
      </c>
      <c r="G98">
        <f>'BFPaT-pretax-lignite'!G6</f>
        <v>0</v>
      </c>
      <c r="H98">
        <f>'BFPaT-pretax-lignite'!H6</f>
        <v>0</v>
      </c>
      <c r="I98">
        <f>'BFPaT-pretax-lignite'!I6</f>
        <v>0</v>
      </c>
      <c r="J98">
        <f>'BFPaT-pretax-lignite'!J6</f>
        <v>0</v>
      </c>
      <c r="K98">
        <f>'BFPaT-pretax-lignite'!K6</f>
        <v>0</v>
      </c>
      <c r="L98">
        <f>'BFPaT-pretax-lignite'!L6</f>
        <v>0</v>
      </c>
      <c r="M98">
        <f>'BFPaT-pretax-lignite'!M6</f>
        <v>0</v>
      </c>
      <c r="N98">
        <f>'BFPaT-pretax-lignite'!N6</f>
        <v>0</v>
      </c>
      <c r="O98">
        <f>'BFPaT-pretax-lignite'!O6</f>
        <v>0</v>
      </c>
      <c r="P98">
        <f>'BFPaT-pretax-lignite'!P6</f>
        <v>0</v>
      </c>
      <c r="Q98">
        <f>'BFPaT-pretax-lignite'!Q6</f>
        <v>0</v>
      </c>
      <c r="R98">
        <f>'BFPaT-pretax-lignite'!R6</f>
        <v>0</v>
      </c>
      <c r="S98">
        <f>'BFPaT-pretax-lignite'!S6</f>
        <v>0</v>
      </c>
      <c r="T98">
        <f>'BFPaT-pretax-lignite'!T6</f>
        <v>0</v>
      </c>
      <c r="U98">
        <f>'BFPaT-pretax-lignite'!U6</f>
        <v>0</v>
      </c>
      <c r="V98">
        <f>'BFPaT-pretax-lignite'!V6</f>
        <v>0</v>
      </c>
      <c r="W98">
        <f>'BFPaT-pretax-lignite'!W6</f>
        <v>0</v>
      </c>
      <c r="X98">
        <f>'BFPaT-pretax-lignite'!X6</f>
        <v>0</v>
      </c>
      <c r="Y98">
        <f>'BFPaT-pretax-lignite'!Y6</f>
        <v>0</v>
      </c>
      <c r="Z98">
        <f>'BFPaT-pretax-lignite'!Z6</f>
        <v>0</v>
      </c>
      <c r="AA98">
        <f>'BFPaT-pretax-lignite'!AA6</f>
        <v>0</v>
      </c>
      <c r="AB98">
        <f>'BFPaT-pretax-lignite'!AB6</f>
        <v>0</v>
      </c>
      <c r="AC98">
        <f>'BFPaT-pretax-lignite'!AC6</f>
        <v>0</v>
      </c>
      <c r="AD98">
        <f>'BFPaT-pretax-lignite'!AD6</f>
        <v>0</v>
      </c>
      <c r="AE98">
        <f>'BFPaT-pretax-lignite'!AE6</f>
        <v>0</v>
      </c>
      <c r="AF98">
        <f>'BFPaT-pretax-lignite'!AF6</f>
        <v>0</v>
      </c>
    </row>
    <row r="99" spans="1:32">
      <c r="A99" t="s">
        <v>553</v>
      </c>
      <c r="B99">
        <f>'BFPaT-pretax-lignite'!B7</f>
        <v>0</v>
      </c>
      <c r="C99">
        <f>'BFPaT-pretax-lignite'!C7</f>
        <v>0</v>
      </c>
      <c r="D99">
        <f>'BFPaT-pretax-lignite'!D7</f>
        <v>0</v>
      </c>
      <c r="E99">
        <f>'BFPaT-pretax-lignite'!E7</f>
        <v>0</v>
      </c>
      <c r="F99">
        <f>'BFPaT-pretax-lignite'!F7</f>
        <v>0</v>
      </c>
      <c r="G99">
        <f>'BFPaT-pretax-lignite'!G7</f>
        <v>0</v>
      </c>
      <c r="H99">
        <f>'BFPaT-pretax-lignite'!H7</f>
        <v>0</v>
      </c>
      <c r="I99">
        <f>'BFPaT-pretax-lignite'!I7</f>
        <v>0</v>
      </c>
      <c r="J99">
        <f>'BFPaT-pretax-lignite'!J7</f>
        <v>0</v>
      </c>
      <c r="K99">
        <f>'BFPaT-pretax-lignite'!K7</f>
        <v>0</v>
      </c>
      <c r="L99">
        <f>'BFPaT-pretax-lignite'!L7</f>
        <v>0</v>
      </c>
      <c r="M99">
        <f>'BFPaT-pretax-lignite'!M7</f>
        <v>0</v>
      </c>
      <c r="N99">
        <f>'BFPaT-pretax-lignite'!N7</f>
        <v>0</v>
      </c>
      <c r="O99">
        <f>'BFPaT-pretax-lignite'!O7</f>
        <v>0</v>
      </c>
      <c r="P99">
        <f>'BFPaT-pretax-lignite'!P7</f>
        <v>0</v>
      </c>
      <c r="Q99">
        <f>'BFPaT-pretax-lignite'!Q7</f>
        <v>0</v>
      </c>
      <c r="R99">
        <f>'BFPaT-pretax-lignite'!R7</f>
        <v>0</v>
      </c>
      <c r="S99">
        <f>'BFPaT-pretax-lignite'!S7</f>
        <v>0</v>
      </c>
      <c r="T99">
        <f>'BFPaT-pretax-lignite'!T7</f>
        <v>0</v>
      </c>
      <c r="U99">
        <f>'BFPaT-pretax-lignite'!U7</f>
        <v>0</v>
      </c>
      <c r="V99">
        <f>'BFPaT-pretax-lignite'!V7</f>
        <v>0</v>
      </c>
      <c r="W99">
        <f>'BFPaT-pretax-lignite'!W7</f>
        <v>0</v>
      </c>
      <c r="X99">
        <f>'BFPaT-pretax-lignite'!X7</f>
        <v>0</v>
      </c>
      <c r="Y99">
        <f>'BFPaT-pretax-lignite'!Y7</f>
        <v>0</v>
      </c>
      <c r="Z99">
        <f>'BFPaT-pretax-lignite'!Z7</f>
        <v>0</v>
      </c>
      <c r="AA99">
        <f>'BFPaT-pretax-lignite'!AA7</f>
        <v>0</v>
      </c>
      <c r="AB99">
        <f>'BFPaT-pretax-lignite'!AB7</f>
        <v>0</v>
      </c>
      <c r="AC99">
        <f>'BFPaT-pretax-lignite'!AC7</f>
        <v>0</v>
      </c>
      <c r="AD99">
        <f>'BFPaT-pretax-lignite'!AD7</f>
        <v>0</v>
      </c>
      <c r="AE99">
        <f>'BFPaT-pretax-lignite'!AE7</f>
        <v>0</v>
      </c>
      <c r="AF99">
        <f>'BFPaT-pretax-lignite'!AF7</f>
        <v>0</v>
      </c>
    </row>
    <row r="100" spans="1:32">
      <c r="A100" t="s">
        <v>554</v>
      </c>
      <c r="B100">
        <f>'BFPaT-pretax-lignite'!B8</f>
        <v>0</v>
      </c>
      <c r="C100">
        <f>'BFPaT-pretax-lignite'!C8</f>
        <v>0</v>
      </c>
      <c r="D100">
        <f>'BFPaT-pretax-lignite'!D8</f>
        <v>0</v>
      </c>
      <c r="E100">
        <f>'BFPaT-pretax-lignite'!E8</f>
        <v>0</v>
      </c>
      <c r="F100">
        <f>'BFPaT-pretax-lignite'!F8</f>
        <v>0</v>
      </c>
      <c r="G100">
        <f>'BFPaT-pretax-lignite'!G8</f>
        <v>0</v>
      </c>
      <c r="H100">
        <f>'BFPaT-pretax-lignite'!H8</f>
        <v>0</v>
      </c>
      <c r="I100">
        <f>'BFPaT-pretax-lignite'!I8</f>
        <v>0</v>
      </c>
      <c r="J100">
        <f>'BFPaT-pretax-lignite'!J8</f>
        <v>0</v>
      </c>
      <c r="K100">
        <f>'BFPaT-pretax-lignite'!K8</f>
        <v>0</v>
      </c>
      <c r="L100">
        <f>'BFPaT-pretax-lignite'!L8</f>
        <v>0</v>
      </c>
      <c r="M100">
        <f>'BFPaT-pretax-lignite'!M8</f>
        <v>0</v>
      </c>
      <c r="N100">
        <f>'BFPaT-pretax-lignite'!N8</f>
        <v>0</v>
      </c>
      <c r="O100">
        <f>'BFPaT-pretax-lignite'!O8</f>
        <v>0</v>
      </c>
      <c r="P100">
        <f>'BFPaT-pretax-lignite'!P8</f>
        <v>0</v>
      </c>
      <c r="Q100">
        <f>'BFPaT-pretax-lignite'!Q8</f>
        <v>0</v>
      </c>
      <c r="R100">
        <f>'BFPaT-pretax-lignite'!R8</f>
        <v>0</v>
      </c>
      <c r="S100">
        <f>'BFPaT-pretax-lignite'!S8</f>
        <v>0</v>
      </c>
      <c r="T100">
        <f>'BFPaT-pretax-lignite'!T8</f>
        <v>0</v>
      </c>
      <c r="U100">
        <f>'BFPaT-pretax-lignite'!U8</f>
        <v>0</v>
      </c>
      <c r="V100">
        <f>'BFPaT-pretax-lignite'!V8</f>
        <v>0</v>
      </c>
      <c r="W100">
        <f>'BFPaT-pretax-lignite'!W8</f>
        <v>0</v>
      </c>
      <c r="X100">
        <f>'BFPaT-pretax-lignite'!X8</f>
        <v>0</v>
      </c>
      <c r="Y100">
        <f>'BFPaT-pretax-lignite'!Y8</f>
        <v>0</v>
      </c>
      <c r="Z100">
        <f>'BFPaT-pretax-lignite'!Z8</f>
        <v>0</v>
      </c>
      <c r="AA100">
        <f>'BFPaT-pretax-lignite'!AA8</f>
        <v>0</v>
      </c>
      <c r="AB100">
        <f>'BFPaT-pretax-lignite'!AB8</f>
        <v>0</v>
      </c>
      <c r="AC100">
        <f>'BFPaT-pretax-lignite'!AC8</f>
        <v>0</v>
      </c>
      <c r="AD100">
        <f>'BFPaT-pretax-lignite'!AD8</f>
        <v>0</v>
      </c>
      <c r="AE100">
        <f>'BFPaT-pretax-lignite'!AE8</f>
        <v>0</v>
      </c>
      <c r="AF100">
        <f>'BFPaT-pretax-lignite'!AF8</f>
        <v>0</v>
      </c>
    </row>
    <row r="101" spans="1:32">
      <c r="A101" t="s">
        <v>555</v>
      </c>
      <c r="B101">
        <f>'BFPaT-pretax-lignite'!B9</f>
        <v>0</v>
      </c>
      <c r="C101">
        <f>'BFPaT-pretax-lignite'!C9</f>
        <v>0</v>
      </c>
      <c r="D101">
        <f>'BFPaT-pretax-lignite'!D9</f>
        <v>0</v>
      </c>
      <c r="E101">
        <f>'BFPaT-pretax-lignite'!E9</f>
        <v>0</v>
      </c>
      <c r="F101">
        <f>'BFPaT-pretax-lignite'!F9</f>
        <v>0</v>
      </c>
      <c r="G101">
        <f>'BFPaT-pretax-lignite'!G9</f>
        <v>0</v>
      </c>
      <c r="H101">
        <f>'BFPaT-pretax-lignite'!H9</f>
        <v>0</v>
      </c>
      <c r="I101">
        <f>'BFPaT-pretax-lignite'!I9</f>
        <v>0</v>
      </c>
      <c r="J101">
        <f>'BFPaT-pretax-lignite'!J9</f>
        <v>0</v>
      </c>
      <c r="K101">
        <f>'BFPaT-pretax-lignite'!K9</f>
        <v>0</v>
      </c>
      <c r="L101">
        <f>'BFPaT-pretax-lignite'!L9</f>
        <v>0</v>
      </c>
      <c r="M101">
        <f>'BFPaT-pretax-lignite'!M9</f>
        <v>0</v>
      </c>
      <c r="N101">
        <f>'BFPaT-pretax-lignite'!N9</f>
        <v>0</v>
      </c>
      <c r="O101">
        <f>'BFPaT-pretax-lignite'!O9</f>
        <v>0</v>
      </c>
      <c r="P101">
        <f>'BFPaT-pretax-lignite'!P9</f>
        <v>0</v>
      </c>
      <c r="Q101">
        <f>'BFPaT-pretax-lignite'!Q9</f>
        <v>0</v>
      </c>
      <c r="R101">
        <f>'BFPaT-pretax-lignite'!R9</f>
        <v>0</v>
      </c>
      <c r="S101">
        <f>'BFPaT-pretax-lignite'!S9</f>
        <v>0</v>
      </c>
      <c r="T101">
        <f>'BFPaT-pretax-lignite'!T9</f>
        <v>0</v>
      </c>
      <c r="U101">
        <f>'BFPaT-pretax-lignite'!U9</f>
        <v>0</v>
      </c>
      <c r="V101">
        <f>'BFPaT-pretax-lignite'!V9</f>
        <v>0</v>
      </c>
      <c r="W101">
        <f>'BFPaT-pretax-lignite'!W9</f>
        <v>0</v>
      </c>
      <c r="X101">
        <f>'BFPaT-pretax-lignite'!X9</f>
        <v>0</v>
      </c>
      <c r="Y101">
        <f>'BFPaT-pretax-lignite'!Y9</f>
        <v>0</v>
      </c>
      <c r="Z101">
        <f>'BFPaT-pretax-lignite'!Z9</f>
        <v>0</v>
      </c>
      <c r="AA101">
        <f>'BFPaT-pretax-lignite'!AA9</f>
        <v>0</v>
      </c>
      <c r="AB101">
        <f>'BFPaT-pretax-lignite'!AB9</f>
        <v>0</v>
      </c>
      <c r="AC101">
        <f>'BFPaT-pretax-lignite'!AC9</f>
        <v>0</v>
      </c>
      <c r="AD101">
        <f>'BFPaT-pretax-lignite'!AD9</f>
        <v>0</v>
      </c>
      <c r="AE101">
        <f>'BFPaT-pretax-lignite'!AE9</f>
        <v>0</v>
      </c>
      <c r="AF101">
        <f>'BFPaT-pretax-lignite'!AF9</f>
        <v>0</v>
      </c>
    </row>
    <row r="102" spans="1:32" s="18" customFormat="1">
      <c r="A102" s="16" t="s">
        <v>790</v>
      </c>
    </row>
    <row r="103" spans="1:32">
      <c r="A103" t="s">
        <v>727</v>
      </c>
      <c r="B103">
        <f t="shared" ref="B103:AF103" si="10">B$1</f>
        <v>2020</v>
      </c>
      <c r="C103">
        <f t="shared" si="10"/>
        <v>2021</v>
      </c>
      <c r="D103">
        <f t="shared" si="10"/>
        <v>2022</v>
      </c>
      <c r="E103">
        <f t="shared" si="10"/>
        <v>2023</v>
      </c>
      <c r="F103">
        <f t="shared" si="10"/>
        <v>2024</v>
      </c>
      <c r="G103">
        <f t="shared" si="10"/>
        <v>2025</v>
      </c>
      <c r="H103">
        <f t="shared" si="10"/>
        <v>2026</v>
      </c>
      <c r="I103">
        <f t="shared" si="10"/>
        <v>2027</v>
      </c>
      <c r="J103">
        <f t="shared" si="10"/>
        <v>2028</v>
      </c>
      <c r="K103">
        <f t="shared" si="10"/>
        <v>2029</v>
      </c>
      <c r="L103">
        <f t="shared" si="10"/>
        <v>2030</v>
      </c>
      <c r="M103">
        <f t="shared" si="10"/>
        <v>2031</v>
      </c>
      <c r="N103">
        <f t="shared" si="10"/>
        <v>2032</v>
      </c>
      <c r="O103">
        <f t="shared" si="10"/>
        <v>2033</v>
      </c>
      <c r="P103">
        <f t="shared" si="10"/>
        <v>2034</v>
      </c>
      <c r="Q103">
        <f t="shared" si="10"/>
        <v>2035</v>
      </c>
      <c r="R103">
        <f t="shared" si="10"/>
        <v>2036</v>
      </c>
      <c r="S103">
        <f t="shared" si="10"/>
        <v>2037</v>
      </c>
      <c r="T103">
        <f t="shared" si="10"/>
        <v>2038</v>
      </c>
      <c r="U103">
        <f t="shared" si="10"/>
        <v>2039</v>
      </c>
      <c r="V103">
        <f t="shared" si="10"/>
        <v>2040</v>
      </c>
      <c r="W103">
        <f t="shared" si="10"/>
        <v>2041</v>
      </c>
      <c r="X103">
        <f t="shared" si="10"/>
        <v>2042</v>
      </c>
      <c r="Y103">
        <f t="shared" si="10"/>
        <v>2043</v>
      </c>
      <c r="Z103">
        <f t="shared" si="10"/>
        <v>2044</v>
      </c>
      <c r="AA103">
        <f t="shared" si="10"/>
        <v>2045</v>
      </c>
      <c r="AB103">
        <f t="shared" si="10"/>
        <v>2046</v>
      </c>
      <c r="AC103">
        <f t="shared" si="10"/>
        <v>2047</v>
      </c>
      <c r="AD103">
        <f t="shared" si="10"/>
        <v>2048</v>
      </c>
      <c r="AE103">
        <f t="shared" si="10"/>
        <v>2049</v>
      </c>
      <c r="AF103">
        <f t="shared" si="10"/>
        <v>2050</v>
      </c>
    </row>
    <row r="104" spans="1:32">
      <c r="A104" t="s">
        <v>548</v>
      </c>
      <c r="B104">
        <f>'BFPaT-pretax-crude'!B2</f>
        <v>0</v>
      </c>
      <c r="C104">
        <f>'BFPaT-pretax-crude'!C2</f>
        <v>0</v>
      </c>
      <c r="D104">
        <f>'BFPaT-pretax-crude'!D2</f>
        <v>0</v>
      </c>
      <c r="E104">
        <f>'BFPaT-pretax-crude'!E2</f>
        <v>0</v>
      </c>
      <c r="F104">
        <f>'BFPaT-pretax-crude'!F2</f>
        <v>0</v>
      </c>
      <c r="G104">
        <f>'BFPaT-pretax-crude'!G2</f>
        <v>0</v>
      </c>
      <c r="H104">
        <f>'BFPaT-pretax-crude'!H2</f>
        <v>0</v>
      </c>
      <c r="I104">
        <f>'BFPaT-pretax-crude'!I2</f>
        <v>0</v>
      </c>
      <c r="J104">
        <f>'BFPaT-pretax-crude'!J2</f>
        <v>0</v>
      </c>
      <c r="K104">
        <f>'BFPaT-pretax-crude'!K2</f>
        <v>0</v>
      </c>
      <c r="L104">
        <f>'BFPaT-pretax-crude'!L2</f>
        <v>0</v>
      </c>
      <c r="M104">
        <f>'BFPaT-pretax-crude'!M2</f>
        <v>0</v>
      </c>
      <c r="N104">
        <f>'BFPaT-pretax-crude'!N2</f>
        <v>0</v>
      </c>
      <c r="O104">
        <f>'BFPaT-pretax-crude'!O2</f>
        <v>0</v>
      </c>
      <c r="P104">
        <f>'BFPaT-pretax-crude'!P2</f>
        <v>0</v>
      </c>
      <c r="Q104">
        <f>'BFPaT-pretax-crude'!Q2</f>
        <v>0</v>
      </c>
      <c r="R104">
        <f>'BFPaT-pretax-crude'!R2</f>
        <v>0</v>
      </c>
      <c r="S104">
        <f>'BFPaT-pretax-crude'!S2</f>
        <v>0</v>
      </c>
      <c r="T104">
        <f>'BFPaT-pretax-crude'!T2</f>
        <v>0</v>
      </c>
      <c r="U104">
        <f>'BFPaT-pretax-crude'!U2</f>
        <v>0</v>
      </c>
      <c r="V104">
        <f>'BFPaT-pretax-crude'!V2</f>
        <v>0</v>
      </c>
      <c r="W104">
        <f>'BFPaT-pretax-crude'!W2</f>
        <v>0</v>
      </c>
      <c r="X104">
        <f>'BFPaT-pretax-crude'!X2</f>
        <v>0</v>
      </c>
      <c r="Y104">
        <f>'BFPaT-pretax-crude'!Y2</f>
        <v>0</v>
      </c>
      <c r="Z104">
        <f>'BFPaT-pretax-crude'!Z2</f>
        <v>0</v>
      </c>
      <c r="AA104">
        <f>'BFPaT-pretax-crude'!AA2</f>
        <v>0</v>
      </c>
      <c r="AB104">
        <f>'BFPaT-pretax-crude'!AB2</f>
        <v>0</v>
      </c>
      <c r="AC104">
        <f>'BFPaT-pretax-crude'!AC2</f>
        <v>0</v>
      </c>
      <c r="AD104">
        <f>'BFPaT-pretax-crude'!AD2</f>
        <v>0</v>
      </c>
      <c r="AE104">
        <f>'BFPaT-pretax-crude'!AE2</f>
        <v>0</v>
      </c>
      <c r="AF104">
        <f>'BFPaT-pretax-crude'!AF2</f>
        <v>0</v>
      </c>
    </row>
    <row r="105" spans="1:32">
      <c r="A105" t="s">
        <v>549</v>
      </c>
      <c r="B105">
        <f>'BFPaT-pretax-crude'!B3</f>
        <v>5.8032702844488082E-6</v>
      </c>
      <c r="C105">
        <f>'BFPaT-pretax-crude'!C3</f>
        <v>1.010572034981499E-5</v>
      </c>
      <c r="D105">
        <f>'BFPaT-pretax-crude'!D3</f>
        <v>1.5181544703790385E-5</v>
      </c>
      <c r="E105">
        <f>'BFPaT-pretax-crude'!E3</f>
        <v>1.3814064879295553E-5</v>
      </c>
      <c r="F105">
        <f>'BFPaT-pretax-crude'!F3</f>
        <v>1.308972518739206E-5</v>
      </c>
      <c r="G105">
        <f>'BFPaT-pretax-crude'!G3</f>
        <v>1.2365385495488566E-5</v>
      </c>
      <c r="H105">
        <f>'BFPaT-pretax-crude'!H3</f>
        <v>1.1641045803585072E-5</v>
      </c>
      <c r="I105">
        <f>'BFPaT-pretax-crude'!I3</f>
        <v>1.0916706111681578E-5</v>
      </c>
      <c r="J105">
        <f>'BFPaT-pretax-crude'!J3</f>
        <v>1.0192366419778081E-5</v>
      </c>
      <c r="K105">
        <f>'BFPaT-pretax-crude'!K3</f>
        <v>1.0342305026684163E-5</v>
      </c>
      <c r="L105">
        <f>'BFPaT-pretax-crude'!L3</f>
        <v>1.047708223810164E-5</v>
      </c>
      <c r="M105">
        <f>'BFPaT-pretax-crude'!M3</f>
        <v>1.0617498859274214E-5</v>
      </c>
      <c r="N105">
        <f>'BFPaT-pretax-crude'!N3</f>
        <v>1.083756932827369E-5</v>
      </c>
      <c r="O105">
        <f>'BFPaT-pretax-crude'!O3</f>
        <v>1.0967695330415955E-5</v>
      </c>
      <c r="P105">
        <f>'BFPaT-pretax-crude'!P3</f>
        <v>1.1007882347472787E-5</v>
      </c>
      <c r="Q105">
        <f>'BFPaT-pretax-crude'!Q3</f>
        <v>1.1050343559037313E-5</v>
      </c>
      <c r="R105">
        <f>'BFPaT-pretax-crude'!R3</f>
        <v>1.1073897547117269E-5</v>
      </c>
      <c r="S105">
        <f>'BFPaT-pretax-crude'!S3</f>
        <v>1.1238892210600238E-5</v>
      </c>
      <c r="T105">
        <f>'BFPaT-pretax-crude'!T3</f>
        <v>1.1361534260862273E-5</v>
      </c>
      <c r="U105">
        <f>'BFPaT-pretax-crude'!U3</f>
        <v>1.1377708302569779E-5</v>
      </c>
      <c r="V105">
        <f>'BFPaT-pretax-crude'!V3</f>
        <v>1.1640835718385596E-5</v>
      </c>
      <c r="W105">
        <f>'BFPaT-pretax-crude'!W3</f>
        <v>1.1812395322118099E-5</v>
      </c>
      <c r="X105">
        <f>'BFPaT-pretax-crude'!X3</f>
        <v>1.1880348105851934E-5</v>
      </c>
      <c r="Y105">
        <f>'BFPaT-pretax-crude'!Y3</f>
        <v>1.2126695670100839E-5</v>
      </c>
      <c r="Z105">
        <f>'BFPaT-pretax-crude'!Z3</f>
        <v>1.2384625773647612E-5</v>
      </c>
      <c r="AA105">
        <f>'BFPaT-pretax-crude'!AA3</f>
        <v>1.2447901124495306E-5</v>
      </c>
      <c r="AB105">
        <f>'BFPaT-pretax-crude'!AB3</f>
        <v>1.2613537747900216E-5</v>
      </c>
      <c r="AC105">
        <f>'BFPaT-pretax-crude'!AC3</f>
        <v>1.2644626653522338E-5</v>
      </c>
      <c r="AD105">
        <f>'BFPaT-pretax-crude'!AD3</f>
        <v>1.2647221902068998E-5</v>
      </c>
      <c r="AE105">
        <f>'BFPaT-pretax-crude'!AE3</f>
        <v>1.2719953753700857E-5</v>
      </c>
      <c r="AF105">
        <f>'BFPaT-pretax-crude'!AF3</f>
        <v>1.2628028737516036E-5</v>
      </c>
    </row>
    <row r="106" spans="1:32">
      <c r="A106" t="s">
        <v>550</v>
      </c>
      <c r="B106">
        <f>'BFPaT-pretax-crude'!B4</f>
        <v>0</v>
      </c>
      <c r="C106">
        <f>'BFPaT-pretax-crude'!C4</f>
        <v>0</v>
      </c>
      <c r="D106">
        <f>'BFPaT-pretax-crude'!D4</f>
        <v>0</v>
      </c>
      <c r="E106">
        <f>'BFPaT-pretax-crude'!E4</f>
        <v>0</v>
      </c>
      <c r="F106">
        <f>'BFPaT-pretax-crude'!F4</f>
        <v>0</v>
      </c>
      <c r="G106">
        <f>'BFPaT-pretax-crude'!G4</f>
        <v>0</v>
      </c>
      <c r="H106">
        <f>'BFPaT-pretax-crude'!H4</f>
        <v>0</v>
      </c>
      <c r="I106">
        <f>'BFPaT-pretax-crude'!I4</f>
        <v>0</v>
      </c>
      <c r="J106">
        <f>'BFPaT-pretax-crude'!J4</f>
        <v>0</v>
      </c>
      <c r="K106">
        <f>'BFPaT-pretax-crude'!K4</f>
        <v>0</v>
      </c>
      <c r="L106">
        <f>'BFPaT-pretax-crude'!L4</f>
        <v>0</v>
      </c>
      <c r="M106">
        <f>'BFPaT-pretax-crude'!M4</f>
        <v>0</v>
      </c>
      <c r="N106">
        <f>'BFPaT-pretax-crude'!N4</f>
        <v>0</v>
      </c>
      <c r="O106">
        <f>'BFPaT-pretax-crude'!O4</f>
        <v>0</v>
      </c>
      <c r="P106">
        <f>'BFPaT-pretax-crude'!P4</f>
        <v>0</v>
      </c>
      <c r="Q106">
        <f>'BFPaT-pretax-crude'!Q4</f>
        <v>0</v>
      </c>
      <c r="R106">
        <f>'BFPaT-pretax-crude'!R4</f>
        <v>0</v>
      </c>
      <c r="S106">
        <f>'BFPaT-pretax-crude'!S4</f>
        <v>0</v>
      </c>
      <c r="T106">
        <f>'BFPaT-pretax-crude'!T4</f>
        <v>0</v>
      </c>
      <c r="U106">
        <f>'BFPaT-pretax-crude'!U4</f>
        <v>0</v>
      </c>
      <c r="V106">
        <f>'BFPaT-pretax-crude'!V4</f>
        <v>0</v>
      </c>
      <c r="W106">
        <f>'BFPaT-pretax-crude'!W4</f>
        <v>0</v>
      </c>
      <c r="X106">
        <f>'BFPaT-pretax-crude'!X4</f>
        <v>0</v>
      </c>
      <c r="Y106">
        <f>'BFPaT-pretax-crude'!Y4</f>
        <v>0</v>
      </c>
      <c r="Z106">
        <f>'BFPaT-pretax-crude'!Z4</f>
        <v>0</v>
      </c>
      <c r="AA106">
        <f>'BFPaT-pretax-crude'!AA4</f>
        <v>0</v>
      </c>
      <c r="AB106">
        <f>'BFPaT-pretax-crude'!AB4</f>
        <v>0</v>
      </c>
      <c r="AC106">
        <f>'BFPaT-pretax-crude'!AC4</f>
        <v>0</v>
      </c>
      <c r="AD106">
        <f>'BFPaT-pretax-crude'!AD4</f>
        <v>0</v>
      </c>
      <c r="AE106">
        <f>'BFPaT-pretax-crude'!AE4</f>
        <v>0</v>
      </c>
      <c r="AF106">
        <f>'BFPaT-pretax-crude'!AF4</f>
        <v>0</v>
      </c>
    </row>
    <row r="107" spans="1:32">
      <c r="A107" t="s">
        <v>551</v>
      </c>
      <c r="B107">
        <f>'BFPaT-pretax-crude'!B5</f>
        <v>0</v>
      </c>
      <c r="C107">
        <f>'BFPaT-pretax-crude'!C5</f>
        <v>0</v>
      </c>
      <c r="D107">
        <f>'BFPaT-pretax-crude'!D5</f>
        <v>0</v>
      </c>
      <c r="E107">
        <f>'BFPaT-pretax-crude'!E5</f>
        <v>0</v>
      </c>
      <c r="F107">
        <f>'BFPaT-pretax-crude'!F5</f>
        <v>0</v>
      </c>
      <c r="G107">
        <f>'BFPaT-pretax-crude'!G5</f>
        <v>0</v>
      </c>
      <c r="H107">
        <f>'BFPaT-pretax-crude'!H5</f>
        <v>0</v>
      </c>
      <c r="I107">
        <f>'BFPaT-pretax-crude'!I5</f>
        <v>0</v>
      </c>
      <c r="J107">
        <f>'BFPaT-pretax-crude'!J5</f>
        <v>0</v>
      </c>
      <c r="K107">
        <f>'BFPaT-pretax-crude'!K5</f>
        <v>0</v>
      </c>
      <c r="L107">
        <f>'BFPaT-pretax-crude'!L5</f>
        <v>0</v>
      </c>
      <c r="M107">
        <f>'BFPaT-pretax-crude'!M5</f>
        <v>0</v>
      </c>
      <c r="N107">
        <f>'BFPaT-pretax-crude'!N5</f>
        <v>0</v>
      </c>
      <c r="O107">
        <f>'BFPaT-pretax-crude'!O5</f>
        <v>0</v>
      </c>
      <c r="P107">
        <f>'BFPaT-pretax-crude'!P5</f>
        <v>0</v>
      </c>
      <c r="Q107">
        <f>'BFPaT-pretax-crude'!Q5</f>
        <v>0</v>
      </c>
      <c r="R107">
        <f>'BFPaT-pretax-crude'!R5</f>
        <v>0</v>
      </c>
      <c r="S107">
        <f>'BFPaT-pretax-crude'!S5</f>
        <v>0</v>
      </c>
      <c r="T107">
        <f>'BFPaT-pretax-crude'!T5</f>
        <v>0</v>
      </c>
      <c r="U107">
        <f>'BFPaT-pretax-crude'!U5</f>
        <v>0</v>
      </c>
      <c r="V107">
        <f>'BFPaT-pretax-crude'!V5</f>
        <v>0</v>
      </c>
      <c r="W107">
        <f>'BFPaT-pretax-crude'!W5</f>
        <v>0</v>
      </c>
      <c r="X107">
        <f>'BFPaT-pretax-crude'!X5</f>
        <v>0</v>
      </c>
      <c r="Y107">
        <f>'BFPaT-pretax-crude'!Y5</f>
        <v>0</v>
      </c>
      <c r="Z107">
        <f>'BFPaT-pretax-crude'!Z5</f>
        <v>0</v>
      </c>
      <c r="AA107">
        <f>'BFPaT-pretax-crude'!AA5</f>
        <v>0</v>
      </c>
      <c r="AB107">
        <f>'BFPaT-pretax-crude'!AB5</f>
        <v>0</v>
      </c>
      <c r="AC107">
        <f>'BFPaT-pretax-crude'!AC5</f>
        <v>0</v>
      </c>
      <c r="AD107">
        <f>'BFPaT-pretax-crude'!AD5</f>
        <v>0</v>
      </c>
      <c r="AE107">
        <f>'BFPaT-pretax-crude'!AE5</f>
        <v>0</v>
      </c>
      <c r="AF107">
        <f>'BFPaT-pretax-crude'!AF5</f>
        <v>0</v>
      </c>
    </row>
    <row r="108" spans="1:32">
      <c r="A108" t="s">
        <v>552</v>
      </c>
      <c r="B108">
        <f>'BFPaT-pretax-crude'!B6</f>
        <v>5.8032702844488082E-6</v>
      </c>
      <c r="C108">
        <f>'BFPaT-pretax-crude'!C6</f>
        <v>1.010572034981499E-5</v>
      </c>
      <c r="D108">
        <f>'BFPaT-pretax-crude'!D6</f>
        <v>1.5181544703790385E-5</v>
      </c>
      <c r="E108">
        <f>'BFPaT-pretax-crude'!E6</f>
        <v>1.3814064879295553E-5</v>
      </c>
      <c r="F108">
        <f>'BFPaT-pretax-crude'!F6</f>
        <v>1.308972518739206E-5</v>
      </c>
      <c r="G108">
        <f>'BFPaT-pretax-crude'!G6</f>
        <v>1.2365385495488566E-5</v>
      </c>
      <c r="H108">
        <f>'BFPaT-pretax-crude'!H6</f>
        <v>1.1641045803585072E-5</v>
      </c>
      <c r="I108">
        <f>'BFPaT-pretax-crude'!I6</f>
        <v>1.0916706111681578E-5</v>
      </c>
      <c r="J108">
        <f>'BFPaT-pretax-crude'!J6</f>
        <v>1.0192366419778081E-5</v>
      </c>
      <c r="K108">
        <f>'BFPaT-pretax-crude'!K6</f>
        <v>1.0342305026684163E-5</v>
      </c>
      <c r="L108">
        <f>'BFPaT-pretax-crude'!L6</f>
        <v>1.047708223810164E-5</v>
      </c>
      <c r="M108">
        <f>'BFPaT-pretax-crude'!M6</f>
        <v>1.0617498859274214E-5</v>
      </c>
      <c r="N108">
        <f>'BFPaT-pretax-crude'!N6</f>
        <v>1.083756932827369E-5</v>
      </c>
      <c r="O108">
        <f>'BFPaT-pretax-crude'!O6</f>
        <v>1.0967695330415955E-5</v>
      </c>
      <c r="P108">
        <f>'BFPaT-pretax-crude'!P6</f>
        <v>1.1007882347472787E-5</v>
      </c>
      <c r="Q108">
        <f>'BFPaT-pretax-crude'!Q6</f>
        <v>1.1050343559037313E-5</v>
      </c>
      <c r="R108">
        <f>'BFPaT-pretax-crude'!R6</f>
        <v>1.1073897547117269E-5</v>
      </c>
      <c r="S108">
        <f>'BFPaT-pretax-crude'!S6</f>
        <v>1.1238892210600238E-5</v>
      </c>
      <c r="T108">
        <f>'BFPaT-pretax-crude'!T6</f>
        <v>1.1361534260862273E-5</v>
      </c>
      <c r="U108">
        <f>'BFPaT-pretax-crude'!U6</f>
        <v>1.1377708302569779E-5</v>
      </c>
      <c r="V108">
        <f>'BFPaT-pretax-crude'!V6</f>
        <v>1.1640835718385596E-5</v>
      </c>
      <c r="W108">
        <f>'BFPaT-pretax-crude'!W6</f>
        <v>1.1812395322118099E-5</v>
      </c>
      <c r="X108">
        <f>'BFPaT-pretax-crude'!X6</f>
        <v>1.1880348105851934E-5</v>
      </c>
      <c r="Y108">
        <f>'BFPaT-pretax-crude'!Y6</f>
        <v>1.2126695670100839E-5</v>
      </c>
      <c r="Z108">
        <f>'BFPaT-pretax-crude'!Z6</f>
        <v>1.2384625773647612E-5</v>
      </c>
      <c r="AA108">
        <f>'BFPaT-pretax-crude'!AA6</f>
        <v>1.2447901124495306E-5</v>
      </c>
      <c r="AB108">
        <f>'BFPaT-pretax-crude'!AB6</f>
        <v>1.2613537747900216E-5</v>
      </c>
      <c r="AC108">
        <f>'BFPaT-pretax-crude'!AC6</f>
        <v>1.2644626653522338E-5</v>
      </c>
      <c r="AD108">
        <f>'BFPaT-pretax-crude'!AD6</f>
        <v>1.2647221902068998E-5</v>
      </c>
      <c r="AE108">
        <f>'BFPaT-pretax-crude'!AE6</f>
        <v>1.2719953753700857E-5</v>
      </c>
      <c r="AF108">
        <f>'BFPaT-pretax-crude'!AF6</f>
        <v>1.2628028737516036E-5</v>
      </c>
    </row>
    <row r="109" spans="1:32">
      <c r="A109" t="s">
        <v>553</v>
      </c>
      <c r="B109">
        <f>'BFPaT-pretax-crude'!B7</f>
        <v>0</v>
      </c>
      <c r="C109">
        <f>'BFPaT-pretax-crude'!C7</f>
        <v>0</v>
      </c>
      <c r="D109">
        <f>'BFPaT-pretax-crude'!D7</f>
        <v>0</v>
      </c>
      <c r="E109">
        <f>'BFPaT-pretax-crude'!E7</f>
        <v>0</v>
      </c>
      <c r="F109">
        <f>'BFPaT-pretax-crude'!F7</f>
        <v>0</v>
      </c>
      <c r="G109">
        <f>'BFPaT-pretax-crude'!G7</f>
        <v>0</v>
      </c>
      <c r="H109">
        <f>'BFPaT-pretax-crude'!H7</f>
        <v>0</v>
      </c>
      <c r="I109">
        <f>'BFPaT-pretax-crude'!I7</f>
        <v>0</v>
      </c>
      <c r="J109">
        <f>'BFPaT-pretax-crude'!J7</f>
        <v>0</v>
      </c>
      <c r="K109">
        <f>'BFPaT-pretax-crude'!K7</f>
        <v>0</v>
      </c>
      <c r="L109">
        <f>'BFPaT-pretax-crude'!L7</f>
        <v>0</v>
      </c>
      <c r="M109">
        <f>'BFPaT-pretax-crude'!M7</f>
        <v>0</v>
      </c>
      <c r="N109">
        <f>'BFPaT-pretax-crude'!N7</f>
        <v>0</v>
      </c>
      <c r="O109">
        <f>'BFPaT-pretax-crude'!O7</f>
        <v>0</v>
      </c>
      <c r="P109">
        <f>'BFPaT-pretax-crude'!P7</f>
        <v>0</v>
      </c>
      <c r="Q109">
        <f>'BFPaT-pretax-crude'!Q7</f>
        <v>0</v>
      </c>
      <c r="R109">
        <f>'BFPaT-pretax-crude'!R7</f>
        <v>0</v>
      </c>
      <c r="S109">
        <f>'BFPaT-pretax-crude'!S7</f>
        <v>0</v>
      </c>
      <c r="T109">
        <f>'BFPaT-pretax-crude'!T7</f>
        <v>0</v>
      </c>
      <c r="U109">
        <f>'BFPaT-pretax-crude'!U7</f>
        <v>0</v>
      </c>
      <c r="V109">
        <f>'BFPaT-pretax-crude'!V7</f>
        <v>0</v>
      </c>
      <c r="W109">
        <f>'BFPaT-pretax-crude'!W7</f>
        <v>0</v>
      </c>
      <c r="X109">
        <f>'BFPaT-pretax-crude'!X7</f>
        <v>0</v>
      </c>
      <c r="Y109">
        <f>'BFPaT-pretax-crude'!Y7</f>
        <v>0</v>
      </c>
      <c r="Z109">
        <f>'BFPaT-pretax-crude'!Z7</f>
        <v>0</v>
      </c>
      <c r="AA109">
        <f>'BFPaT-pretax-crude'!AA7</f>
        <v>0</v>
      </c>
      <c r="AB109">
        <f>'BFPaT-pretax-crude'!AB7</f>
        <v>0</v>
      </c>
      <c r="AC109">
        <f>'BFPaT-pretax-crude'!AC7</f>
        <v>0</v>
      </c>
      <c r="AD109">
        <f>'BFPaT-pretax-crude'!AD7</f>
        <v>0</v>
      </c>
      <c r="AE109">
        <f>'BFPaT-pretax-crude'!AE7</f>
        <v>0</v>
      </c>
      <c r="AF109">
        <f>'BFPaT-pretax-crude'!AF7</f>
        <v>0</v>
      </c>
    </row>
    <row r="110" spans="1:32">
      <c r="A110" t="s">
        <v>554</v>
      </c>
      <c r="B110">
        <f>'BFPaT-pretax-crude'!B8</f>
        <v>0</v>
      </c>
      <c r="C110">
        <f>'BFPaT-pretax-crude'!C8</f>
        <v>0</v>
      </c>
      <c r="D110">
        <f>'BFPaT-pretax-crude'!D8</f>
        <v>0</v>
      </c>
      <c r="E110">
        <f>'BFPaT-pretax-crude'!E8</f>
        <v>0</v>
      </c>
      <c r="F110">
        <f>'BFPaT-pretax-crude'!F8</f>
        <v>0</v>
      </c>
      <c r="G110">
        <f>'BFPaT-pretax-crude'!G8</f>
        <v>0</v>
      </c>
      <c r="H110">
        <f>'BFPaT-pretax-crude'!H8</f>
        <v>0</v>
      </c>
      <c r="I110">
        <f>'BFPaT-pretax-crude'!I8</f>
        <v>0</v>
      </c>
      <c r="J110">
        <f>'BFPaT-pretax-crude'!J8</f>
        <v>0</v>
      </c>
      <c r="K110">
        <f>'BFPaT-pretax-crude'!K8</f>
        <v>0</v>
      </c>
      <c r="L110">
        <f>'BFPaT-pretax-crude'!L8</f>
        <v>0</v>
      </c>
      <c r="M110">
        <f>'BFPaT-pretax-crude'!M8</f>
        <v>0</v>
      </c>
      <c r="N110">
        <f>'BFPaT-pretax-crude'!N8</f>
        <v>0</v>
      </c>
      <c r="O110">
        <f>'BFPaT-pretax-crude'!O8</f>
        <v>0</v>
      </c>
      <c r="P110">
        <f>'BFPaT-pretax-crude'!P8</f>
        <v>0</v>
      </c>
      <c r="Q110">
        <f>'BFPaT-pretax-crude'!Q8</f>
        <v>0</v>
      </c>
      <c r="R110">
        <f>'BFPaT-pretax-crude'!R8</f>
        <v>0</v>
      </c>
      <c r="S110">
        <f>'BFPaT-pretax-crude'!S8</f>
        <v>0</v>
      </c>
      <c r="T110">
        <f>'BFPaT-pretax-crude'!T8</f>
        <v>0</v>
      </c>
      <c r="U110">
        <f>'BFPaT-pretax-crude'!U8</f>
        <v>0</v>
      </c>
      <c r="V110">
        <f>'BFPaT-pretax-crude'!V8</f>
        <v>0</v>
      </c>
      <c r="W110">
        <f>'BFPaT-pretax-crude'!W8</f>
        <v>0</v>
      </c>
      <c r="X110">
        <f>'BFPaT-pretax-crude'!X8</f>
        <v>0</v>
      </c>
      <c r="Y110">
        <f>'BFPaT-pretax-crude'!Y8</f>
        <v>0</v>
      </c>
      <c r="Z110">
        <f>'BFPaT-pretax-crude'!Z8</f>
        <v>0</v>
      </c>
      <c r="AA110">
        <f>'BFPaT-pretax-crude'!AA8</f>
        <v>0</v>
      </c>
      <c r="AB110">
        <f>'BFPaT-pretax-crude'!AB8</f>
        <v>0</v>
      </c>
      <c r="AC110">
        <f>'BFPaT-pretax-crude'!AC8</f>
        <v>0</v>
      </c>
      <c r="AD110">
        <f>'BFPaT-pretax-crude'!AD8</f>
        <v>0</v>
      </c>
      <c r="AE110">
        <f>'BFPaT-pretax-crude'!AE8</f>
        <v>0</v>
      </c>
      <c r="AF110">
        <f>'BFPaT-pretax-crude'!AF8</f>
        <v>0</v>
      </c>
    </row>
    <row r="111" spans="1:32">
      <c r="A111" t="s">
        <v>555</v>
      </c>
      <c r="B111">
        <f>'BFPaT-pretax-crude'!B9</f>
        <v>5.8032702844488082E-6</v>
      </c>
      <c r="C111">
        <f>'BFPaT-pretax-crude'!C9</f>
        <v>1.010572034981499E-5</v>
      </c>
      <c r="D111">
        <f>'BFPaT-pretax-crude'!D9</f>
        <v>1.5181544703790385E-5</v>
      </c>
      <c r="E111">
        <f>'BFPaT-pretax-crude'!E9</f>
        <v>1.3814064879295553E-5</v>
      </c>
      <c r="F111">
        <f>'BFPaT-pretax-crude'!F9</f>
        <v>1.308972518739206E-5</v>
      </c>
      <c r="G111">
        <f>'BFPaT-pretax-crude'!G9</f>
        <v>1.2365385495488566E-5</v>
      </c>
      <c r="H111">
        <f>'BFPaT-pretax-crude'!H9</f>
        <v>1.1641045803585072E-5</v>
      </c>
      <c r="I111">
        <f>'BFPaT-pretax-crude'!I9</f>
        <v>1.0916706111681578E-5</v>
      </c>
      <c r="J111">
        <f>'BFPaT-pretax-crude'!J9</f>
        <v>1.0192366419778081E-5</v>
      </c>
      <c r="K111">
        <f>'BFPaT-pretax-crude'!K9</f>
        <v>1.0342305026684163E-5</v>
      </c>
      <c r="L111">
        <f>'BFPaT-pretax-crude'!L9</f>
        <v>1.047708223810164E-5</v>
      </c>
      <c r="M111">
        <f>'BFPaT-pretax-crude'!M9</f>
        <v>1.0617498859274214E-5</v>
      </c>
      <c r="N111">
        <f>'BFPaT-pretax-crude'!N9</f>
        <v>1.083756932827369E-5</v>
      </c>
      <c r="O111">
        <f>'BFPaT-pretax-crude'!O9</f>
        <v>1.0967695330415955E-5</v>
      </c>
      <c r="P111">
        <f>'BFPaT-pretax-crude'!P9</f>
        <v>1.1007882347472787E-5</v>
      </c>
      <c r="Q111">
        <f>'BFPaT-pretax-crude'!Q9</f>
        <v>1.1050343559037313E-5</v>
      </c>
      <c r="R111">
        <f>'BFPaT-pretax-crude'!R9</f>
        <v>1.1073897547117269E-5</v>
      </c>
      <c r="S111">
        <f>'BFPaT-pretax-crude'!S9</f>
        <v>1.1238892210600238E-5</v>
      </c>
      <c r="T111">
        <f>'BFPaT-pretax-crude'!T9</f>
        <v>1.1361534260862273E-5</v>
      </c>
      <c r="U111">
        <f>'BFPaT-pretax-crude'!U9</f>
        <v>1.1377708302569779E-5</v>
      </c>
      <c r="V111">
        <f>'BFPaT-pretax-crude'!V9</f>
        <v>1.1640835718385596E-5</v>
      </c>
      <c r="W111">
        <f>'BFPaT-pretax-crude'!W9</f>
        <v>1.1812395322118099E-5</v>
      </c>
      <c r="X111">
        <f>'BFPaT-pretax-crude'!X9</f>
        <v>1.1880348105851934E-5</v>
      </c>
      <c r="Y111">
        <f>'BFPaT-pretax-crude'!Y9</f>
        <v>1.2126695670100839E-5</v>
      </c>
      <c r="Z111">
        <f>'BFPaT-pretax-crude'!Z9</f>
        <v>1.2384625773647612E-5</v>
      </c>
      <c r="AA111">
        <f>'BFPaT-pretax-crude'!AA9</f>
        <v>1.2447901124495306E-5</v>
      </c>
      <c r="AB111">
        <f>'BFPaT-pretax-crude'!AB9</f>
        <v>1.2613537747900216E-5</v>
      </c>
      <c r="AC111">
        <f>'BFPaT-pretax-crude'!AC9</f>
        <v>1.2644626653522338E-5</v>
      </c>
      <c r="AD111">
        <f>'BFPaT-pretax-crude'!AD9</f>
        <v>1.2647221902068998E-5</v>
      </c>
      <c r="AE111">
        <f>'BFPaT-pretax-crude'!AE9</f>
        <v>1.2719953753700857E-5</v>
      </c>
      <c r="AF111">
        <f>'BFPaT-pretax-crude'!AF9</f>
        <v>1.2628028737516036E-5</v>
      </c>
    </row>
    <row r="112" spans="1:32" s="18" customFormat="1">
      <c r="A112" s="16" t="s">
        <v>791</v>
      </c>
    </row>
    <row r="113" spans="1:32">
      <c r="A113" t="s">
        <v>727</v>
      </c>
      <c r="B113">
        <f t="shared" ref="B113:AF113" si="11">B$1</f>
        <v>2020</v>
      </c>
      <c r="C113">
        <f t="shared" si="11"/>
        <v>2021</v>
      </c>
      <c r="D113">
        <f t="shared" si="11"/>
        <v>2022</v>
      </c>
      <c r="E113">
        <f t="shared" si="11"/>
        <v>2023</v>
      </c>
      <c r="F113">
        <f t="shared" si="11"/>
        <v>2024</v>
      </c>
      <c r="G113">
        <f t="shared" si="11"/>
        <v>2025</v>
      </c>
      <c r="H113">
        <f t="shared" si="11"/>
        <v>2026</v>
      </c>
      <c r="I113">
        <f t="shared" si="11"/>
        <v>2027</v>
      </c>
      <c r="J113">
        <f t="shared" si="11"/>
        <v>2028</v>
      </c>
      <c r="K113">
        <f t="shared" si="11"/>
        <v>2029</v>
      </c>
      <c r="L113">
        <f t="shared" si="11"/>
        <v>2030</v>
      </c>
      <c r="M113">
        <f t="shared" si="11"/>
        <v>2031</v>
      </c>
      <c r="N113">
        <f t="shared" si="11"/>
        <v>2032</v>
      </c>
      <c r="O113">
        <f t="shared" si="11"/>
        <v>2033</v>
      </c>
      <c r="P113">
        <f t="shared" si="11"/>
        <v>2034</v>
      </c>
      <c r="Q113">
        <f t="shared" si="11"/>
        <v>2035</v>
      </c>
      <c r="R113">
        <f t="shared" si="11"/>
        <v>2036</v>
      </c>
      <c r="S113">
        <f t="shared" si="11"/>
        <v>2037</v>
      </c>
      <c r="T113">
        <f t="shared" si="11"/>
        <v>2038</v>
      </c>
      <c r="U113">
        <f t="shared" si="11"/>
        <v>2039</v>
      </c>
      <c r="V113">
        <f t="shared" si="11"/>
        <v>2040</v>
      </c>
      <c r="W113">
        <f t="shared" si="11"/>
        <v>2041</v>
      </c>
      <c r="X113">
        <f t="shared" si="11"/>
        <v>2042</v>
      </c>
      <c r="Y113">
        <f t="shared" si="11"/>
        <v>2043</v>
      </c>
      <c r="Z113">
        <f t="shared" si="11"/>
        <v>2044</v>
      </c>
      <c r="AA113">
        <f t="shared" si="11"/>
        <v>2045</v>
      </c>
      <c r="AB113">
        <f t="shared" si="11"/>
        <v>2046</v>
      </c>
      <c r="AC113">
        <f t="shared" si="11"/>
        <v>2047</v>
      </c>
      <c r="AD113">
        <f t="shared" si="11"/>
        <v>2048</v>
      </c>
      <c r="AE113">
        <f t="shared" si="11"/>
        <v>2049</v>
      </c>
      <c r="AF113">
        <f t="shared" si="11"/>
        <v>2050</v>
      </c>
    </row>
    <row r="114" spans="1:32">
      <c r="A114" t="s">
        <v>548</v>
      </c>
      <c r="B114">
        <f>'BFPaT-pretax-heavyfueloil'!B2</f>
        <v>1.4927235207542256E-5</v>
      </c>
      <c r="C114">
        <f>'BFPaT-pretax-heavyfueloil'!C2</f>
        <v>1.835315804206015E-5</v>
      </c>
      <c r="D114">
        <f>'BFPaT-pretax-heavyfueloil'!D2</f>
        <v>2.691796512835489E-5</v>
      </c>
      <c r="E114">
        <f>'BFPaT-pretax-heavyfueloil'!E2</f>
        <v>2.3797928261204664E-5</v>
      </c>
      <c r="F114">
        <f>'BFPaT-pretax-heavyfueloil'!F2</f>
        <v>2.1475933388204238E-5</v>
      </c>
      <c r="G114">
        <f>'BFPaT-pretax-heavyfueloil'!G2</f>
        <v>1.9153938515203813E-5</v>
      </c>
      <c r="H114">
        <f>'BFPaT-pretax-heavyfueloil'!H2</f>
        <v>1.6831943642203387E-5</v>
      </c>
      <c r="I114">
        <f>'BFPaT-pretax-heavyfueloil'!I2</f>
        <v>1.4509948769202962E-5</v>
      </c>
      <c r="J114">
        <f>'BFPaT-pretax-heavyfueloil'!J2</f>
        <v>1.2187953896202531E-5</v>
      </c>
      <c r="K114">
        <f>'BFPaT-pretax-heavyfueloil'!K2</f>
        <v>1.2250362081868839E-5</v>
      </c>
      <c r="L114">
        <f>'BFPaT-pretax-heavyfueloil'!L2</f>
        <v>1.2373887161707935E-5</v>
      </c>
      <c r="M114">
        <f>'BFPaT-pretax-heavyfueloil'!M2</f>
        <v>1.2437750168564784E-5</v>
      </c>
      <c r="N114">
        <f>'BFPaT-pretax-heavyfueloil'!N2</f>
        <v>1.2652946776794478E-5</v>
      </c>
      <c r="O114">
        <f>'BFPaT-pretax-heavyfueloil'!O2</f>
        <v>1.2722626526501086E-5</v>
      </c>
      <c r="P114">
        <f>'BFPaT-pretax-heavyfueloil'!P2</f>
        <v>1.2747582175030443E-5</v>
      </c>
      <c r="Q114">
        <f>'BFPaT-pretax-heavyfueloil'!Q2</f>
        <v>1.2800503943661658E-5</v>
      </c>
      <c r="R114">
        <f>'BFPaT-pretax-heavyfueloil'!R2</f>
        <v>1.2830176534280545E-5</v>
      </c>
      <c r="S114">
        <f>'BFPaT-pretax-heavyfueloil'!S2</f>
        <v>1.2832233788707235E-5</v>
      </c>
      <c r="T114">
        <f>'BFPaT-pretax-heavyfueloil'!T2</f>
        <v>1.290880805211647E-5</v>
      </c>
      <c r="U114">
        <f>'BFPaT-pretax-heavyfueloil'!U2</f>
        <v>1.2875723367767647E-5</v>
      </c>
      <c r="V114">
        <f>'BFPaT-pretax-heavyfueloil'!V2</f>
        <v>1.3257227135948627E-5</v>
      </c>
      <c r="W114">
        <f>'BFPaT-pretax-heavyfueloil'!W2</f>
        <v>1.3335673094180165E-5</v>
      </c>
      <c r="X114">
        <f>'BFPaT-pretax-heavyfueloil'!X2</f>
        <v>1.3375245586249399E-5</v>
      </c>
      <c r="Y114">
        <f>'BFPaT-pretax-heavyfueloil'!Y2</f>
        <v>1.3546642502107241E-5</v>
      </c>
      <c r="Z114">
        <f>'BFPaT-pretax-heavyfueloil'!Z2</f>
        <v>1.372967290366461E-5</v>
      </c>
      <c r="AA114">
        <f>'BFPaT-pretax-heavyfueloil'!AA2</f>
        <v>1.3763554901199392E-5</v>
      </c>
      <c r="AB114">
        <f>'BFPaT-pretax-heavyfueloil'!AB2</f>
        <v>1.3888287389423182E-5</v>
      </c>
      <c r="AC114">
        <f>'BFPaT-pretax-heavyfueloil'!AC2</f>
        <v>1.3904456494128498E-5</v>
      </c>
      <c r="AD114">
        <f>'BFPaT-pretax-heavyfueloil'!AD2</f>
        <v>1.3884122042322027E-5</v>
      </c>
      <c r="AE114">
        <f>'BFPaT-pretax-heavyfueloil'!AE2</f>
        <v>1.3928120851164331E-5</v>
      </c>
      <c r="AF114">
        <f>'BFPaT-pretax-heavyfueloil'!AF2</f>
        <v>1.3869926308934566E-5</v>
      </c>
    </row>
    <row r="115" spans="1:32">
      <c r="A115" t="s">
        <v>549</v>
      </c>
      <c r="B115">
        <f>'BFPaT-pretax-heavyfueloil'!B3</f>
        <v>1.3440227052039288E-5</v>
      </c>
      <c r="C115">
        <f>'BFPaT-pretax-heavyfueloil'!C3</f>
        <v>1.931626189241206E-5</v>
      </c>
      <c r="D115">
        <f>'BFPaT-pretax-heavyfueloil'!D3</f>
        <v>3.4403370990211739E-5</v>
      </c>
      <c r="E115">
        <f>'BFPaT-pretax-heavyfueloil'!E3</f>
        <v>2.3752897279915911E-5</v>
      </c>
      <c r="F115">
        <f>'BFPaT-pretax-heavyfueloil'!F3</f>
        <v>2.1444795345010338E-5</v>
      </c>
      <c r="G115">
        <f>'BFPaT-pretax-heavyfueloil'!G3</f>
        <v>1.9136693410104764E-5</v>
      </c>
      <c r="H115">
        <f>'BFPaT-pretax-heavyfueloil'!H3</f>
        <v>1.6828591475199191E-5</v>
      </c>
      <c r="I115">
        <f>'BFPaT-pretax-heavyfueloil'!I3</f>
        <v>1.4520489540293617E-5</v>
      </c>
      <c r="J115">
        <f>'BFPaT-pretax-heavyfueloil'!J3</f>
        <v>1.2212387605388047E-5</v>
      </c>
      <c r="K115">
        <f>'BFPaT-pretax-heavyfueloil'!K3</f>
        <v>1.2263241104638888E-5</v>
      </c>
      <c r="L115">
        <f>'BFPaT-pretax-heavyfueloil'!L3</f>
        <v>1.2368882983518468E-5</v>
      </c>
      <c r="M115">
        <f>'BFPaT-pretax-heavyfueloil'!M3</f>
        <v>1.2422859645791045E-5</v>
      </c>
      <c r="N115">
        <f>'BFPaT-pretax-heavyfueloil'!N3</f>
        <v>1.2668979465534928E-5</v>
      </c>
      <c r="O115">
        <f>'BFPaT-pretax-heavyfueloil'!O3</f>
        <v>1.2729102471963684E-5</v>
      </c>
      <c r="P115">
        <f>'BFPaT-pretax-heavyfueloil'!P3</f>
        <v>1.2733916854028119E-5</v>
      </c>
      <c r="Q115">
        <f>'BFPaT-pretax-heavyfueloil'!Q3</f>
        <v>1.2794949017787945E-5</v>
      </c>
      <c r="R115">
        <f>'BFPaT-pretax-heavyfueloil'!R3</f>
        <v>1.2812825440314425E-5</v>
      </c>
      <c r="S115">
        <f>'BFPaT-pretax-heavyfueloil'!S3</f>
        <v>1.2834874835679225E-5</v>
      </c>
      <c r="T115">
        <f>'BFPaT-pretax-heavyfueloil'!T3</f>
        <v>1.2887381425286931E-5</v>
      </c>
      <c r="U115">
        <f>'BFPaT-pretax-heavyfueloil'!U3</f>
        <v>1.2832018573458315E-5</v>
      </c>
      <c r="V115">
        <f>'BFPaT-pretax-heavyfueloil'!V3</f>
        <v>1.3162632408310881E-5</v>
      </c>
      <c r="W115">
        <f>'BFPaT-pretax-heavyfueloil'!W3</f>
        <v>1.3117647337461711E-5</v>
      </c>
      <c r="X115">
        <f>'BFPaT-pretax-heavyfueloil'!X3</f>
        <v>1.3061410067771339E-5</v>
      </c>
      <c r="Y115">
        <f>'BFPaT-pretax-heavyfueloil'!Y3</f>
        <v>1.3105764744348079E-5</v>
      </c>
      <c r="Z115">
        <f>'BFPaT-pretax-heavyfueloil'!Z3</f>
        <v>1.3116150151064692E-5</v>
      </c>
      <c r="AA115">
        <f>'BFPaT-pretax-heavyfueloil'!AA3</f>
        <v>1.2907279515466655E-5</v>
      </c>
      <c r="AB115">
        <f>'BFPaT-pretax-heavyfueloil'!AB3</f>
        <v>1.3067580983747276E-5</v>
      </c>
      <c r="AC115">
        <f>'BFPaT-pretax-heavyfueloil'!AC3</f>
        <v>1.3128142893715168E-5</v>
      </c>
      <c r="AD115">
        <f>'BFPaT-pretax-heavyfueloil'!AD3</f>
        <v>1.3114085270900833E-5</v>
      </c>
      <c r="AE115">
        <f>'BFPaT-pretax-heavyfueloil'!AE3</f>
        <v>1.3196683019367454E-5</v>
      </c>
      <c r="AF115">
        <f>'BFPaT-pretax-heavyfueloil'!AF3</f>
        <v>1.3196462720293758E-5</v>
      </c>
    </row>
    <row r="116" spans="1:32">
      <c r="A116" t="s">
        <v>550</v>
      </c>
      <c r="B116">
        <f>'BFPaT-pretax-heavyfueloil'!B4</f>
        <v>8.5051560296238753E-6</v>
      </c>
      <c r="C116">
        <f>'BFPaT-pretax-heavyfueloil'!C4</f>
        <v>9.6682676855542423E-6</v>
      </c>
      <c r="D116">
        <f>'BFPaT-pretax-heavyfueloil'!D4</f>
        <v>1.9481635011862926E-5</v>
      </c>
      <c r="E116">
        <f>'BFPaT-pretax-heavyfueloil'!E4</f>
        <v>1.4110006925247401E-5</v>
      </c>
      <c r="F116">
        <f>'BFPaT-pretax-heavyfueloil'!F4</f>
        <v>1.3130527511859728E-5</v>
      </c>
      <c r="G116">
        <f>'BFPaT-pretax-heavyfueloil'!G4</f>
        <v>1.2151048098472055E-5</v>
      </c>
      <c r="H116">
        <f>'BFPaT-pretax-heavyfueloil'!H4</f>
        <v>1.1171568685084382E-5</v>
      </c>
      <c r="I116">
        <f>'BFPaT-pretax-heavyfueloil'!I4</f>
        <v>1.0192089271696709E-5</v>
      </c>
      <c r="J116">
        <f>'BFPaT-pretax-heavyfueloil'!J4</f>
        <v>9.2126098583090379E-6</v>
      </c>
      <c r="K116">
        <f>'BFPaT-pretax-heavyfueloil'!K4</f>
        <v>9.2839130427279755E-6</v>
      </c>
      <c r="L116">
        <f>'BFPaT-pretax-heavyfueloil'!L4</f>
        <v>9.4106714351256584E-6</v>
      </c>
      <c r="M116">
        <f>'BFPaT-pretax-heavyfueloil'!M4</f>
        <v>9.4968634477100768E-6</v>
      </c>
      <c r="N116">
        <f>'BFPaT-pretax-heavyfueloil'!N4</f>
        <v>9.6576063614422234E-6</v>
      </c>
      <c r="O116">
        <f>'BFPaT-pretax-heavyfueloil'!O4</f>
        <v>9.7391060037568717E-6</v>
      </c>
      <c r="P116">
        <f>'BFPaT-pretax-heavyfueloil'!P4</f>
        <v>9.8041815028231891E-6</v>
      </c>
      <c r="Q116">
        <f>'BFPaT-pretax-heavyfueloil'!Q4</f>
        <v>9.8253132678156238E-6</v>
      </c>
      <c r="R116">
        <f>'BFPaT-pretax-heavyfueloil'!R4</f>
        <v>9.863119130774622E-6</v>
      </c>
      <c r="S116">
        <f>'BFPaT-pretax-heavyfueloil'!S4</f>
        <v>9.835811365981471E-6</v>
      </c>
      <c r="T116">
        <f>'BFPaT-pretax-heavyfueloil'!T4</f>
        <v>9.9280073756282967E-6</v>
      </c>
      <c r="U116">
        <f>'BFPaT-pretax-heavyfueloil'!U4</f>
        <v>9.8716896120456117E-6</v>
      </c>
      <c r="V116">
        <f>'BFPaT-pretax-heavyfueloil'!V4</f>
        <v>1.0360942504476509E-5</v>
      </c>
      <c r="W116">
        <f>'BFPaT-pretax-heavyfueloil'!W4</f>
        <v>1.0465442217389378E-5</v>
      </c>
      <c r="X116">
        <f>'BFPaT-pretax-heavyfueloil'!X4</f>
        <v>1.0486280815152968E-5</v>
      </c>
      <c r="Y116">
        <f>'BFPaT-pretax-heavyfueloil'!Y4</f>
        <v>1.0693627997925969E-5</v>
      </c>
      <c r="Z116">
        <f>'BFPaT-pretax-heavyfueloil'!Z4</f>
        <v>1.0905079521902792E-5</v>
      </c>
      <c r="AA116">
        <f>'BFPaT-pretax-heavyfueloil'!AA4</f>
        <v>1.0939813060087832E-5</v>
      </c>
      <c r="AB116">
        <f>'BFPaT-pretax-heavyfueloil'!AB4</f>
        <v>1.1081689052765986E-5</v>
      </c>
      <c r="AC116">
        <f>'BFPaT-pretax-heavyfueloil'!AC4</f>
        <v>1.1098344510041699E-5</v>
      </c>
      <c r="AD116">
        <f>'BFPaT-pretax-heavyfueloil'!AD4</f>
        <v>1.1075735893951358E-5</v>
      </c>
      <c r="AE116">
        <f>'BFPaT-pretax-heavyfueloil'!AE4</f>
        <v>1.1138740581724913E-5</v>
      </c>
      <c r="AF116">
        <f>'BFPaT-pretax-heavyfueloil'!AF4</f>
        <v>1.107449544070561E-5</v>
      </c>
    </row>
    <row r="117" spans="1:32">
      <c r="A117" t="s">
        <v>551</v>
      </c>
      <c r="B117">
        <f>'BFPaT-pretax-heavyfueloil'!B5</f>
        <v>8.5051560296238753E-6</v>
      </c>
      <c r="C117">
        <f>'BFPaT-pretax-heavyfueloil'!C5</f>
        <v>9.6682676855542423E-6</v>
      </c>
      <c r="D117">
        <f>'BFPaT-pretax-heavyfueloil'!D5</f>
        <v>1.9481635011862926E-5</v>
      </c>
      <c r="E117">
        <f>'BFPaT-pretax-heavyfueloil'!E5</f>
        <v>1.4110006925247401E-5</v>
      </c>
      <c r="F117">
        <f>'BFPaT-pretax-heavyfueloil'!F5</f>
        <v>1.3130527511859728E-5</v>
      </c>
      <c r="G117">
        <f>'BFPaT-pretax-heavyfueloil'!G5</f>
        <v>1.2151048098472055E-5</v>
      </c>
      <c r="H117">
        <f>'BFPaT-pretax-heavyfueloil'!H5</f>
        <v>1.1171568685084382E-5</v>
      </c>
      <c r="I117">
        <f>'BFPaT-pretax-heavyfueloil'!I5</f>
        <v>1.0192089271696709E-5</v>
      </c>
      <c r="J117">
        <f>'BFPaT-pretax-heavyfueloil'!J5</f>
        <v>9.2126098583090379E-6</v>
      </c>
      <c r="K117">
        <f>'BFPaT-pretax-heavyfueloil'!K5</f>
        <v>9.2839130427279755E-6</v>
      </c>
      <c r="L117">
        <f>'BFPaT-pretax-heavyfueloil'!L5</f>
        <v>9.4106714351256584E-6</v>
      </c>
      <c r="M117">
        <f>'BFPaT-pretax-heavyfueloil'!M5</f>
        <v>9.4968634477100768E-6</v>
      </c>
      <c r="N117">
        <f>'BFPaT-pretax-heavyfueloil'!N5</f>
        <v>9.6576063614422234E-6</v>
      </c>
      <c r="O117">
        <f>'BFPaT-pretax-heavyfueloil'!O5</f>
        <v>9.7391060037568717E-6</v>
      </c>
      <c r="P117">
        <f>'BFPaT-pretax-heavyfueloil'!P5</f>
        <v>9.8041815028231891E-6</v>
      </c>
      <c r="Q117">
        <f>'BFPaT-pretax-heavyfueloil'!Q5</f>
        <v>9.8253132678156238E-6</v>
      </c>
      <c r="R117">
        <f>'BFPaT-pretax-heavyfueloil'!R5</f>
        <v>9.863119130774622E-6</v>
      </c>
      <c r="S117">
        <f>'BFPaT-pretax-heavyfueloil'!S5</f>
        <v>9.835811365981471E-6</v>
      </c>
      <c r="T117">
        <f>'BFPaT-pretax-heavyfueloil'!T5</f>
        <v>9.9280073756282967E-6</v>
      </c>
      <c r="U117">
        <f>'BFPaT-pretax-heavyfueloil'!U5</f>
        <v>9.8716896120456117E-6</v>
      </c>
      <c r="V117">
        <f>'BFPaT-pretax-heavyfueloil'!V5</f>
        <v>1.0360942504476509E-5</v>
      </c>
      <c r="W117">
        <f>'BFPaT-pretax-heavyfueloil'!W5</f>
        <v>1.0465442217389378E-5</v>
      </c>
      <c r="X117">
        <f>'BFPaT-pretax-heavyfueloil'!X5</f>
        <v>1.0486280815152968E-5</v>
      </c>
      <c r="Y117">
        <f>'BFPaT-pretax-heavyfueloil'!Y5</f>
        <v>1.0693627997925969E-5</v>
      </c>
      <c r="Z117">
        <f>'BFPaT-pretax-heavyfueloil'!Z5</f>
        <v>1.0905079521902792E-5</v>
      </c>
      <c r="AA117">
        <f>'BFPaT-pretax-heavyfueloil'!AA5</f>
        <v>1.0939813060087832E-5</v>
      </c>
      <c r="AB117">
        <f>'BFPaT-pretax-heavyfueloil'!AB5</f>
        <v>1.1081689052765986E-5</v>
      </c>
      <c r="AC117">
        <f>'BFPaT-pretax-heavyfueloil'!AC5</f>
        <v>1.1098344510041699E-5</v>
      </c>
      <c r="AD117">
        <f>'BFPaT-pretax-heavyfueloil'!AD5</f>
        <v>1.1075735893951358E-5</v>
      </c>
      <c r="AE117">
        <f>'BFPaT-pretax-heavyfueloil'!AE5</f>
        <v>1.1138740581724913E-5</v>
      </c>
      <c r="AF117">
        <f>'BFPaT-pretax-heavyfueloil'!AF5</f>
        <v>1.107449544070561E-5</v>
      </c>
    </row>
    <row r="118" spans="1:32">
      <c r="A118" t="s">
        <v>552</v>
      </c>
      <c r="B118">
        <f>'BFPaT-pretax-heavyfueloil'!B6</f>
        <v>8.7907978460530088E-6</v>
      </c>
      <c r="C118">
        <f>'BFPaT-pretax-heavyfueloil'!C6</f>
        <v>1.0532867468695112E-5</v>
      </c>
      <c r="D118">
        <f>'BFPaT-pretax-heavyfueloil'!D6</f>
        <v>2.1381119250829634E-5</v>
      </c>
      <c r="E118">
        <f>'BFPaT-pretax-heavyfueloil'!E6</f>
        <v>1.588734367178776E-5</v>
      </c>
      <c r="F118">
        <f>'BFPaT-pretax-heavyfueloil'!F6</f>
        <v>1.4863911831019903E-5</v>
      </c>
      <c r="G118">
        <f>'BFPaT-pretax-heavyfueloil'!G6</f>
        <v>1.3840479990252046E-5</v>
      </c>
      <c r="H118">
        <f>'BFPaT-pretax-heavyfueloil'!H6</f>
        <v>1.2817048149484189E-5</v>
      </c>
      <c r="I118">
        <f>'BFPaT-pretax-heavyfueloil'!I6</f>
        <v>1.1793616308716332E-5</v>
      </c>
      <c r="J118">
        <f>'BFPaT-pretax-heavyfueloil'!J6</f>
        <v>1.0770184467948478E-5</v>
      </c>
      <c r="K118">
        <f>'BFPaT-pretax-heavyfueloil'!K6</f>
        <v>1.0870552725925377E-5</v>
      </c>
      <c r="L118">
        <f>'BFPaT-pretax-heavyfueloil'!L6</f>
        <v>1.1005581653932168E-5</v>
      </c>
      <c r="M118">
        <f>'BFPaT-pretax-heavyfueloil'!M6</f>
        <v>1.1115078766601466E-5</v>
      </c>
      <c r="N118">
        <f>'BFPaT-pretax-heavyfueloil'!N6</f>
        <v>1.1293932806103995E-5</v>
      </c>
      <c r="O118">
        <f>'BFPaT-pretax-heavyfueloil'!O6</f>
        <v>1.1392930973303316E-5</v>
      </c>
      <c r="P118">
        <f>'BFPaT-pretax-heavyfueloil'!P6</f>
        <v>1.144730332660442E-5</v>
      </c>
      <c r="Q118">
        <f>'BFPaT-pretax-heavyfueloil'!Q6</f>
        <v>1.1500275086179279E-5</v>
      </c>
      <c r="R118">
        <f>'BFPaT-pretax-heavyfueloil'!R6</f>
        <v>1.1539152788862234E-5</v>
      </c>
      <c r="S118">
        <f>'BFPaT-pretax-heavyfueloil'!S6</f>
        <v>1.1492493445052957E-5</v>
      </c>
      <c r="T118">
        <f>'BFPaT-pretax-heavyfueloil'!T6</f>
        <v>1.1593337040646562E-5</v>
      </c>
      <c r="U118">
        <f>'BFPaT-pretax-heavyfueloil'!U6</f>
        <v>1.155214365577739E-5</v>
      </c>
      <c r="V118">
        <f>'BFPaT-pretax-heavyfueloil'!V6</f>
        <v>1.2037857358858913E-5</v>
      </c>
      <c r="W118">
        <f>'BFPaT-pretax-heavyfueloil'!W6</f>
        <v>1.2150891966269326E-5</v>
      </c>
      <c r="X118">
        <f>'BFPaT-pretax-heavyfueloil'!X6</f>
        <v>1.2181423723275636E-5</v>
      </c>
      <c r="Y118">
        <f>'BFPaT-pretax-heavyfueloil'!Y6</f>
        <v>1.2385730778831602E-5</v>
      </c>
      <c r="Z118">
        <f>'BFPaT-pretax-heavyfueloil'!Z6</f>
        <v>1.2596650195815033E-5</v>
      </c>
      <c r="AA118">
        <f>'BFPaT-pretax-heavyfueloil'!AA6</f>
        <v>1.263138627591246E-5</v>
      </c>
      <c r="AB118">
        <f>'BFPaT-pretax-heavyfueloil'!AB6</f>
        <v>1.2779311172771892E-5</v>
      </c>
      <c r="AC118">
        <f>'BFPaT-pretax-heavyfueloil'!AC6</f>
        <v>1.2794444871830827E-5</v>
      </c>
      <c r="AD118">
        <f>'BFPaT-pretax-heavyfueloil'!AD6</f>
        <v>1.2777590298084655E-5</v>
      </c>
      <c r="AE118">
        <f>'BFPaT-pretax-heavyfueloil'!AE6</f>
        <v>1.2842504809366348E-5</v>
      </c>
      <c r="AF118">
        <f>'BFPaT-pretax-heavyfueloil'!AF6</f>
        <v>1.2782846125600619E-5</v>
      </c>
    </row>
    <row r="119" spans="1:32">
      <c r="A119" t="s">
        <v>553</v>
      </c>
      <c r="B119">
        <f>'BFPaT-pretax-heavyfueloil'!B7</f>
        <v>8.7907978460530088E-6</v>
      </c>
      <c r="C119">
        <f>'BFPaT-pretax-heavyfueloil'!C7</f>
        <v>1.0532867468695112E-5</v>
      </c>
      <c r="D119">
        <f>'BFPaT-pretax-heavyfueloil'!D7</f>
        <v>2.1381119250829634E-5</v>
      </c>
      <c r="E119">
        <f>'BFPaT-pretax-heavyfueloil'!E7</f>
        <v>1.588734367178776E-5</v>
      </c>
      <c r="F119">
        <f>'BFPaT-pretax-heavyfueloil'!F7</f>
        <v>1.4863911831019903E-5</v>
      </c>
      <c r="G119">
        <f>'BFPaT-pretax-heavyfueloil'!G7</f>
        <v>1.3840479990252046E-5</v>
      </c>
      <c r="H119">
        <f>'BFPaT-pretax-heavyfueloil'!H7</f>
        <v>1.2817048149484189E-5</v>
      </c>
      <c r="I119">
        <f>'BFPaT-pretax-heavyfueloil'!I7</f>
        <v>1.1793616308716332E-5</v>
      </c>
      <c r="J119">
        <f>'BFPaT-pretax-heavyfueloil'!J7</f>
        <v>1.0770184467948478E-5</v>
      </c>
      <c r="K119">
        <f>'BFPaT-pretax-heavyfueloil'!K7</f>
        <v>1.0870552725925377E-5</v>
      </c>
      <c r="L119">
        <f>'BFPaT-pretax-heavyfueloil'!L7</f>
        <v>1.1005581653932168E-5</v>
      </c>
      <c r="M119">
        <f>'BFPaT-pretax-heavyfueloil'!M7</f>
        <v>1.1115078766601466E-5</v>
      </c>
      <c r="N119">
        <f>'BFPaT-pretax-heavyfueloil'!N7</f>
        <v>1.1293932806103995E-5</v>
      </c>
      <c r="O119">
        <f>'BFPaT-pretax-heavyfueloil'!O7</f>
        <v>1.1392930973303316E-5</v>
      </c>
      <c r="P119">
        <f>'BFPaT-pretax-heavyfueloil'!P7</f>
        <v>1.144730332660442E-5</v>
      </c>
      <c r="Q119">
        <f>'BFPaT-pretax-heavyfueloil'!Q7</f>
        <v>1.1500275086179279E-5</v>
      </c>
      <c r="R119">
        <f>'BFPaT-pretax-heavyfueloil'!R7</f>
        <v>1.1539152788862234E-5</v>
      </c>
      <c r="S119">
        <f>'BFPaT-pretax-heavyfueloil'!S7</f>
        <v>1.1492493445052957E-5</v>
      </c>
      <c r="T119">
        <f>'BFPaT-pretax-heavyfueloil'!T7</f>
        <v>1.1593337040646562E-5</v>
      </c>
      <c r="U119">
        <f>'BFPaT-pretax-heavyfueloil'!U7</f>
        <v>1.155214365577739E-5</v>
      </c>
      <c r="V119">
        <f>'BFPaT-pretax-heavyfueloil'!V7</f>
        <v>1.2037857358858913E-5</v>
      </c>
      <c r="W119">
        <f>'BFPaT-pretax-heavyfueloil'!W7</f>
        <v>1.2150891966269326E-5</v>
      </c>
      <c r="X119">
        <f>'BFPaT-pretax-heavyfueloil'!X7</f>
        <v>1.2181423723275636E-5</v>
      </c>
      <c r="Y119">
        <f>'BFPaT-pretax-heavyfueloil'!Y7</f>
        <v>1.2385730778831602E-5</v>
      </c>
      <c r="Z119">
        <f>'BFPaT-pretax-heavyfueloil'!Z7</f>
        <v>1.2596650195815033E-5</v>
      </c>
      <c r="AA119">
        <f>'BFPaT-pretax-heavyfueloil'!AA7</f>
        <v>1.263138627591246E-5</v>
      </c>
      <c r="AB119">
        <f>'BFPaT-pretax-heavyfueloil'!AB7</f>
        <v>1.2779311172771892E-5</v>
      </c>
      <c r="AC119">
        <f>'BFPaT-pretax-heavyfueloil'!AC7</f>
        <v>1.2794444871830827E-5</v>
      </c>
      <c r="AD119">
        <f>'BFPaT-pretax-heavyfueloil'!AD7</f>
        <v>1.2777590298084655E-5</v>
      </c>
      <c r="AE119">
        <f>'BFPaT-pretax-heavyfueloil'!AE7</f>
        <v>1.2842504809366348E-5</v>
      </c>
      <c r="AF119">
        <f>'BFPaT-pretax-heavyfueloil'!AF7</f>
        <v>1.2782846125600619E-5</v>
      </c>
    </row>
    <row r="120" spans="1:32">
      <c r="A120" t="s">
        <v>554</v>
      </c>
      <c r="B120">
        <f>'BFPaT-pretax-heavyfueloil'!B8</f>
        <v>0</v>
      </c>
      <c r="C120">
        <f>'BFPaT-pretax-heavyfueloil'!C8</f>
        <v>0</v>
      </c>
      <c r="D120">
        <f>'BFPaT-pretax-heavyfueloil'!D8</f>
        <v>0</v>
      </c>
      <c r="E120">
        <f>'BFPaT-pretax-heavyfueloil'!E8</f>
        <v>0</v>
      </c>
      <c r="F120">
        <f>'BFPaT-pretax-heavyfueloil'!F8</f>
        <v>0</v>
      </c>
      <c r="G120">
        <f>'BFPaT-pretax-heavyfueloil'!G8</f>
        <v>0</v>
      </c>
      <c r="H120">
        <f>'BFPaT-pretax-heavyfueloil'!H8</f>
        <v>0</v>
      </c>
      <c r="I120">
        <f>'BFPaT-pretax-heavyfueloil'!I8</f>
        <v>0</v>
      </c>
      <c r="J120">
        <f>'BFPaT-pretax-heavyfueloil'!J8</f>
        <v>0</v>
      </c>
      <c r="K120">
        <f>'BFPaT-pretax-heavyfueloil'!K8</f>
        <v>0</v>
      </c>
      <c r="L120">
        <f>'BFPaT-pretax-heavyfueloil'!L8</f>
        <v>0</v>
      </c>
      <c r="M120">
        <f>'BFPaT-pretax-heavyfueloil'!M8</f>
        <v>0</v>
      </c>
      <c r="N120">
        <f>'BFPaT-pretax-heavyfueloil'!N8</f>
        <v>0</v>
      </c>
      <c r="O120">
        <f>'BFPaT-pretax-heavyfueloil'!O8</f>
        <v>0</v>
      </c>
      <c r="P120">
        <f>'BFPaT-pretax-heavyfueloil'!P8</f>
        <v>0</v>
      </c>
      <c r="Q120">
        <f>'BFPaT-pretax-heavyfueloil'!Q8</f>
        <v>0</v>
      </c>
      <c r="R120">
        <f>'BFPaT-pretax-heavyfueloil'!R8</f>
        <v>0</v>
      </c>
      <c r="S120">
        <f>'BFPaT-pretax-heavyfueloil'!S8</f>
        <v>0</v>
      </c>
      <c r="T120">
        <f>'BFPaT-pretax-heavyfueloil'!T8</f>
        <v>0</v>
      </c>
      <c r="U120">
        <f>'BFPaT-pretax-heavyfueloil'!U8</f>
        <v>0</v>
      </c>
      <c r="V120">
        <f>'BFPaT-pretax-heavyfueloil'!V8</f>
        <v>0</v>
      </c>
      <c r="W120">
        <f>'BFPaT-pretax-heavyfueloil'!W8</f>
        <v>0</v>
      </c>
      <c r="X120">
        <f>'BFPaT-pretax-heavyfueloil'!X8</f>
        <v>0</v>
      </c>
      <c r="Y120">
        <f>'BFPaT-pretax-heavyfueloil'!Y8</f>
        <v>0</v>
      </c>
      <c r="Z120">
        <f>'BFPaT-pretax-heavyfueloil'!Z8</f>
        <v>0</v>
      </c>
      <c r="AA120">
        <f>'BFPaT-pretax-heavyfueloil'!AA8</f>
        <v>0</v>
      </c>
      <c r="AB120">
        <f>'BFPaT-pretax-heavyfueloil'!AB8</f>
        <v>0</v>
      </c>
      <c r="AC120">
        <f>'BFPaT-pretax-heavyfueloil'!AC8</f>
        <v>0</v>
      </c>
      <c r="AD120">
        <f>'BFPaT-pretax-heavyfueloil'!AD8</f>
        <v>0</v>
      </c>
      <c r="AE120">
        <f>'BFPaT-pretax-heavyfueloil'!AE8</f>
        <v>0</v>
      </c>
      <c r="AF120">
        <f>'BFPaT-pretax-heavyfueloil'!AF8</f>
        <v>0</v>
      </c>
    </row>
    <row r="121" spans="1:32">
      <c r="A121" t="s">
        <v>555</v>
      </c>
      <c r="B121">
        <f>'BFPaT-pretax-heavyfueloil'!B9</f>
        <v>8.7907978460530088E-6</v>
      </c>
      <c r="C121">
        <f>'BFPaT-pretax-heavyfueloil'!C9</f>
        <v>1.0532867468695112E-5</v>
      </c>
      <c r="D121">
        <f>'BFPaT-pretax-heavyfueloil'!D9</f>
        <v>2.1381119250829634E-5</v>
      </c>
      <c r="E121">
        <f>'BFPaT-pretax-heavyfueloil'!E9</f>
        <v>1.588734367178776E-5</v>
      </c>
      <c r="F121">
        <f>'BFPaT-pretax-heavyfueloil'!F9</f>
        <v>1.4863911831019903E-5</v>
      </c>
      <c r="G121">
        <f>'BFPaT-pretax-heavyfueloil'!G9</f>
        <v>1.3840479990252046E-5</v>
      </c>
      <c r="H121">
        <f>'BFPaT-pretax-heavyfueloil'!H9</f>
        <v>1.2817048149484189E-5</v>
      </c>
      <c r="I121">
        <f>'BFPaT-pretax-heavyfueloil'!I9</f>
        <v>1.1793616308716332E-5</v>
      </c>
      <c r="J121">
        <f>'BFPaT-pretax-heavyfueloil'!J9</f>
        <v>1.0770184467948478E-5</v>
      </c>
      <c r="K121">
        <f>'BFPaT-pretax-heavyfueloil'!K9</f>
        <v>1.0870552725925377E-5</v>
      </c>
      <c r="L121">
        <f>'BFPaT-pretax-heavyfueloil'!L9</f>
        <v>1.1005581653932168E-5</v>
      </c>
      <c r="M121">
        <f>'BFPaT-pretax-heavyfueloil'!M9</f>
        <v>1.1115078766601466E-5</v>
      </c>
      <c r="N121">
        <f>'BFPaT-pretax-heavyfueloil'!N9</f>
        <v>1.1293932806103995E-5</v>
      </c>
      <c r="O121">
        <f>'BFPaT-pretax-heavyfueloil'!O9</f>
        <v>1.1392930973303316E-5</v>
      </c>
      <c r="P121">
        <f>'BFPaT-pretax-heavyfueloil'!P9</f>
        <v>1.144730332660442E-5</v>
      </c>
      <c r="Q121">
        <f>'BFPaT-pretax-heavyfueloil'!Q9</f>
        <v>1.1500275086179279E-5</v>
      </c>
      <c r="R121">
        <f>'BFPaT-pretax-heavyfueloil'!R9</f>
        <v>1.1539152788862234E-5</v>
      </c>
      <c r="S121">
        <f>'BFPaT-pretax-heavyfueloil'!S9</f>
        <v>1.1492493445052957E-5</v>
      </c>
      <c r="T121">
        <f>'BFPaT-pretax-heavyfueloil'!T9</f>
        <v>1.1593337040646562E-5</v>
      </c>
      <c r="U121">
        <f>'BFPaT-pretax-heavyfueloil'!U9</f>
        <v>1.155214365577739E-5</v>
      </c>
      <c r="V121">
        <f>'BFPaT-pretax-heavyfueloil'!V9</f>
        <v>1.2037857358858913E-5</v>
      </c>
      <c r="W121">
        <f>'BFPaT-pretax-heavyfueloil'!W9</f>
        <v>1.2150891966269326E-5</v>
      </c>
      <c r="X121">
        <f>'BFPaT-pretax-heavyfueloil'!X9</f>
        <v>1.2181423723275636E-5</v>
      </c>
      <c r="Y121">
        <f>'BFPaT-pretax-heavyfueloil'!Y9</f>
        <v>1.2385730778831602E-5</v>
      </c>
      <c r="Z121">
        <f>'BFPaT-pretax-heavyfueloil'!Z9</f>
        <v>1.2596650195815033E-5</v>
      </c>
      <c r="AA121">
        <f>'BFPaT-pretax-heavyfueloil'!AA9</f>
        <v>1.263138627591246E-5</v>
      </c>
      <c r="AB121">
        <f>'BFPaT-pretax-heavyfueloil'!AB9</f>
        <v>1.2779311172771892E-5</v>
      </c>
      <c r="AC121">
        <f>'BFPaT-pretax-heavyfueloil'!AC9</f>
        <v>1.2794444871830827E-5</v>
      </c>
      <c r="AD121">
        <f>'BFPaT-pretax-heavyfueloil'!AD9</f>
        <v>1.2777590298084655E-5</v>
      </c>
      <c r="AE121">
        <f>'BFPaT-pretax-heavyfueloil'!AE9</f>
        <v>1.2842504809366348E-5</v>
      </c>
      <c r="AF121">
        <f>'BFPaT-pretax-heavyfueloil'!AF9</f>
        <v>1.2782846125600619E-5</v>
      </c>
    </row>
    <row r="122" spans="1:32" s="18" customFormat="1">
      <c r="A122" s="16" t="s">
        <v>792</v>
      </c>
    </row>
    <row r="123" spans="1:32">
      <c r="A123" t="s">
        <v>727</v>
      </c>
      <c r="B123">
        <f t="shared" ref="B123:AF123" si="12">B$1</f>
        <v>2020</v>
      </c>
      <c r="C123">
        <f t="shared" si="12"/>
        <v>2021</v>
      </c>
      <c r="D123">
        <f t="shared" si="12"/>
        <v>2022</v>
      </c>
      <c r="E123">
        <f t="shared" si="12"/>
        <v>2023</v>
      </c>
      <c r="F123">
        <f t="shared" si="12"/>
        <v>2024</v>
      </c>
      <c r="G123">
        <f t="shared" si="12"/>
        <v>2025</v>
      </c>
      <c r="H123">
        <f t="shared" si="12"/>
        <v>2026</v>
      </c>
      <c r="I123">
        <f t="shared" si="12"/>
        <v>2027</v>
      </c>
      <c r="J123">
        <f t="shared" si="12"/>
        <v>2028</v>
      </c>
      <c r="K123">
        <f t="shared" si="12"/>
        <v>2029</v>
      </c>
      <c r="L123">
        <f t="shared" si="12"/>
        <v>2030</v>
      </c>
      <c r="M123">
        <f t="shared" si="12"/>
        <v>2031</v>
      </c>
      <c r="N123">
        <f t="shared" si="12"/>
        <v>2032</v>
      </c>
      <c r="O123">
        <f t="shared" si="12"/>
        <v>2033</v>
      </c>
      <c r="P123">
        <f t="shared" si="12"/>
        <v>2034</v>
      </c>
      <c r="Q123">
        <f t="shared" si="12"/>
        <v>2035</v>
      </c>
      <c r="R123">
        <f t="shared" si="12"/>
        <v>2036</v>
      </c>
      <c r="S123">
        <f t="shared" si="12"/>
        <v>2037</v>
      </c>
      <c r="T123">
        <f t="shared" si="12"/>
        <v>2038</v>
      </c>
      <c r="U123">
        <f t="shared" si="12"/>
        <v>2039</v>
      </c>
      <c r="V123">
        <f t="shared" si="12"/>
        <v>2040</v>
      </c>
      <c r="W123">
        <f t="shared" si="12"/>
        <v>2041</v>
      </c>
      <c r="X123">
        <f t="shared" si="12"/>
        <v>2042</v>
      </c>
      <c r="Y123">
        <f t="shared" si="12"/>
        <v>2043</v>
      </c>
      <c r="Z123">
        <f t="shared" si="12"/>
        <v>2044</v>
      </c>
      <c r="AA123">
        <f t="shared" si="12"/>
        <v>2045</v>
      </c>
      <c r="AB123">
        <f t="shared" si="12"/>
        <v>2046</v>
      </c>
      <c r="AC123">
        <f t="shared" si="12"/>
        <v>2047</v>
      </c>
      <c r="AD123">
        <f t="shared" si="12"/>
        <v>2048</v>
      </c>
      <c r="AE123">
        <f t="shared" si="12"/>
        <v>2049</v>
      </c>
      <c r="AF123">
        <f t="shared" si="12"/>
        <v>2050</v>
      </c>
    </row>
    <row r="124" spans="1:32">
      <c r="A124" t="s">
        <v>548</v>
      </c>
      <c r="B124">
        <f>'BFPaT-pretax-lpgpropbut'!B2</f>
        <v>9.9107148796216842E-6</v>
      </c>
      <c r="C124">
        <f>'BFPaT-pretax-lpgpropbut'!C2</f>
        <v>1.4034002357819414E-5</v>
      </c>
      <c r="D124">
        <f>'BFPaT-pretax-lpgpropbut'!D2</f>
        <v>1.4426669703608069E-5</v>
      </c>
      <c r="E124">
        <f>'BFPaT-pretax-lpgpropbut'!E2</f>
        <v>1.3209429676286376E-5</v>
      </c>
      <c r="F124">
        <f>'BFPaT-pretax-lpgpropbut'!F2</f>
        <v>1.3198873924158331E-5</v>
      </c>
      <c r="G124">
        <f>'BFPaT-pretax-lpgpropbut'!G2</f>
        <v>1.3136253288843781E-5</v>
      </c>
      <c r="H124">
        <f>'BFPaT-pretax-lpgpropbut'!H2</f>
        <v>1.3207348060171353E-5</v>
      </c>
      <c r="I124">
        <f>'BFPaT-pretax-lpgpropbut'!I2</f>
        <v>1.3416086143511351E-5</v>
      </c>
      <c r="J124">
        <f>'BFPaT-pretax-lpgpropbut'!J2</f>
        <v>1.374343212291058E-5</v>
      </c>
      <c r="K124">
        <f>'BFPaT-pretax-lpgpropbut'!K2</f>
        <v>1.4046282787335628E-5</v>
      </c>
      <c r="L124">
        <f>'BFPaT-pretax-lpgpropbut'!L2</f>
        <v>1.4264079375400756E-5</v>
      </c>
      <c r="M124">
        <f>'BFPaT-pretax-lpgpropbut'!M2</f>
        <v>1.4482007841269832E-5</v>
      </c>
      <c r="N124">
        <f>'BFPaT-pretax-lpgpropbut'!N2</f>
        <v>1.4935328710938091E-5</v>
      </c>
      <c r="O124">
        <f>'BFPaT-pretax-lpgpropbut'!O2</f>
        <v>1.5142013606911227E-5</v>
      </c>
      <c r="P124">
        <f>'BFPaT-pretax-lpgpropbut'!P2</f>
        <v>1.5220639627437958E-5</v>
      </c>
      <c r="Q124">
        <f>'BFPaT-pretax-lpgpropbut'!Q2</f>
        <v>1.5262335914421784E-5</v>
      </c>
      <c r="R124">
        <f>'BFPaT-pretax-lpgpropbut'!R2</f>
        <v>1.5274754539241536E-5</v>
      </c>
      <c r="S124">
        <f>'BFPaT-pretax-lpgpropbut'!S2</f>
        <v>1.5392890991893832E-5</v>
      </c>
      <c r="T124">
        <f>'BFPaT-pretax-lpgpropbut'!T2</f>
        <v>1.5517345733823932E-5</v>
      </c>
      <c r="U124">
        <f>'BFPaT-pretax-lpgpropbut'!U2</f>
        <v>1.5574987389773832E-5</v>
      </c>
      <c r="V124">
        <f>'BFPaT-pretax-lpgpropbut'!V2</f>
        <v>1.5755633131810397E-5</v>
      </c>
      <c r="W124">
        <f>'BFPaT-pretax-lpgpropbut'!W2</f>
        <v>1.5903855886574328E-5</v>
      </c>
      <c r="X124">
        <f>'BFPaT-pretax-lpgpropbut'!X2</f>
        <v>1.6023867846917514E-5</v>
      </c>
      <c r="Y124">
        <f>'BFPaT-pretax-lpgpropbut'!Y2</f>
        <v>1.622762931995521E-5</v>
      </c>
      <c r="Z124">
        <f>'BFPaT-pretax-lpgpropbut'!Z2</f>
        <v>1.6368464548635667E-5</v>
      </c>
      <c r="AA124">
        <f>'BFPaT-pretax-lpgpropbut'!AA2</f>
        <v>1.6337990509986667E-5</v>
      </c>
      <c r="AB124">
        <f>'BFPaT-pretax-lpgpropbut'!AB2</f>
        <v>1.623934749200788E-5</v>
      </c>
      <c r="AC124">
        <f>'BFPaT-pretax-lpgpropbut'!AC2</f>
        <v>1.6154328161895706E-5</v>
      </c>
      <c r="AD124">
        <f>'BFPaT-pretax-lpgpropbut'!AD2</f>
        <v>1.6125211595971182E-5</v>
      </c>
      <c r="AE124">
        <f>'BFPaT-pretax-lpgpropbut'!AE2</f>
        <v>1.6138569948854998E-5</v>
      </c>
      <c r="AF124">
        <f>'BFPaT-pretax-lpgpropbut'!AF2</f>
        <v>1.6097239287159964E-5</v>
      </c>
    </row>
    <row r="125" spans="1:32">
      <c r="A125" t="s">
        <v>549</v>
      </c>
      <c r="B125">
        <f>'BFPaT-pretax-lpgpropbut'!B3</f>
        <v>0</v>
      </c>
      <c r="C125">
        <f>'BFPaT-pretax-lpgpropbut'!C3</f>
        <v>0</v>
      </c>
      <c r="D125">
        <f>'BFPaT-pretax-lpgpropbut'!D3</f>
        <v>0</v>
      </c>
      <c r="E125">
        <f>'BFPaT-pretax-lpgpropbut'!E3</f>
        <v>0</v>
      </c>
      <c r="F125">
        <f>'BFPaT-pretax-lpgpropbut'!F3</f>
        <v>0</v>
      </c>
      <c r="G125">
        <f>'BFPaT-pretax-lpgpropbut'!G3</f>
        <v>0</v>
      </c>
      <c r="H125">
        <f>'BFPaT-pretax-lpgpropbut'!H3</f>
        <v>0</v>
      </c>
      <c r="I125">
        <f>'BFPaT-pretax-lpgpropbut'!I3</f>
        <v>0</v>
      </c>
      <c r="J125">
        <f>'BFPaT-pretax-lpgpropbut'!J3</f>
        <v>0</v>
      </c>
      <c r="K125">
        <f>'BFPaT-pretax-lpgpropbut'!K3</f>
        <v>0</v>
      </c>
      <c r="L125">
        <f>'BFPaT-pretax-lpgpropbut'!L3</f>
        <v>0</v>
      </c>
      <c r="M125">
        <f>'BFPaT-pretax-lpgpropbut'!M3</f>
        <v>0</v>
      </c>
      <c r="N125">
        <f>'BFPaT-pretax-lpgpropbut'!N3</f>
        <v>0</v>
      </c>
      <c r="O125">
        <f>'BFPaT-pretax-lpgpropbut'!O3</f>
        <v>0</v>
      </c>
      <c r="P125">
        <f>'BFPaT-pretax-lpgpropbut'!P3</f>
        <v>0</v>
      </c>
      <c r="Q125">
        <f>'BFPaT-pretax-lpgpropbut'!Q3</f>
        <v>0</v>
      </c>
      <c r="R125">
        <f>'BFPaT-pretax-lpgpropbut'!R3</f>
        <v>0</v>
      </c>
      <c r="S125">
        <f>'BFPaT-pretax-lpgpropbut'!S3</f>
        <v>0</v>
      </c>
      <c r="T125">
        <f>'BFPaT-pretax-lpgpropbut'!T3</f>
        <v>0</v>
      </c>
      <c r="U125">
        <f>'BFPaT-pretax-lpgpropbut'!U3</f>
        <v>0</v>
      </c>
      <c r="V125">
        <f>'BFPaT-pretax-lpgpropbut'!V3</f>
        <v>0</v>
      </c>
      <c r="W125">
        <f>'BFPaT-pretax-lpgpropbut'!W3</f>
        <v>0</v>
      </c>
      <c r="X125">
        <f>'BFPaT-pretax-lpgpropbut'!X3</f>
        <v>0</v>
      </c>
      <c r="Y125">
        <f>'BFPaT-pretax-lpgpropbut'!Y3</f>
        <v>0</v>
      </c>
      <c r="Z125">
        <f>'BFPaT-pretax-lpgpropbut'!Z3</f>
        <v>0</v>
      </c>
      <c r="AA125">
        <f>'BFPaT-pretax-lpgpropbut'!AA3</f>
        <v>0</v>
      </c>
      <c r="AB125">
        <f>'BFPaT-pretax-lpgpropbut'!AB3</f>
        <v>0</v>
      </c>
      <c r="AC125">
        <f>'BFPaT-pretax-lpgpropbut'!AC3</f>
        <v>0</v>
      </c>
      <c r="AD125">
        <f>'BFPaT-pretax-lpgpropbut'!AD3</f>
        <v>0</v>
      </c>
      <c r="AE125">
        <f>'BFPaT-pretax-lpgpropbut'!AE3</f>
        <v>0</v>
      </c>
      <c r="AF125">
        <f>'BFPaT-pretax-lpgpropbut'!AF3</f>
        <v>0</v>
      </c>
    </row>
    <row r="126" spans="1:32">
      <c r="A126" t="s">
        <v>550</v>
      </c>
      <c r="B126">
        <f>'BFPaT-pretax-lpgpropbut'!B4</f>
        <v>1.4300496583912337E-5</v>
      </c>
      <c r="C126">
        <f>'BFPaT-pretax-lpgpropbut'!C4</f>
        <v>1.6993709852156E-5</v>
      </c>
      <c r="D126">
        <f>'BFPaT-pretax-lpgpropbut'!D4</f>
        <v>1.8298628876917409E-5</v>
      </c>
      <c r="E126">
        <f>'BFPaT-pretax-lpgpropbut'!E4</f>
        <v>1.807032233859627E-5</v>
      </c>
      <c r="F126">
        <f>'BFPaT-pretax-lpgpropbut'!F4</f>
        <v>1.806769110001688E-5</v>
      </c>
      <c r="G126">
        <f>'BFPaT-pretax-lpgpropbut'!G4</f>
        <v>1.8016466444275892E-5</v>
      </c>
      <c r="H126">
        <f>'BFPaT-pretax-lpgpropbut'!H4</f>
        <v>1.80524738228786E-5</v>
      </c>
      <c r="I126">
        <f>'BFPaT-pretax-lpgpropbut'!I4</f>
        <v>1.8234121678287687E-5</v>
      </c>
      <c r="J126">
        <f>'BFPaT-pretax-lpgpropbut'!J4</f>
        <v>1.8578866841246214E-5</v>
      </c>
      <c r="K126">
        <f>'BFPaT-pretax-lpgpropbut'!K4</f>
        <v>1.8984924127416639E-5</v>
      </c>
      <c r="L126">
        <f>'BFPaT-pretax-lpgpropbut'!L4</f>
        <v>1.936162399299066E-5</v>
      </c>
      <c r="M126">
        <f>'BFPaT-pretax-lpgpropbut'!M4</f>
        <v>1.9731617043062063E-5</v>
      </c>
      <c r="N126">
        <f>'BFPaT-pretax-lpgpropbut'!N4</f>
        <v>2.0211446930698918E-5</v>
      </c>
      <c r="O126">
        <f>'BFPaT-pretax-lpgpropbut'!O4</f>
        <v>2.0555137071225856E-5</v>
      </c>
      <c r="P126">
        <f>'BFPaT-pretax-lpgpropbut'!P4</f>
        <v>2.0795026745045926E-5</v>
      </c>
      <c r="Q126">
        <f>'BFPaT-pretax-lpgpropbut'!Q4</f>
        <v>2.0947911024820102E-5</v>
      </c>
      <c r="R126">
        <f>'BFPaT-pretax-lpgpropbut'!R4</f>
        <v>2.1034917208553444E-5</v>
      </c>
      <c r="S126">
        <f>'BFPaT-pretax-lpgpropbut'!S4</f>
        <v>2.1182264199936669E-5</v>
      </c>
      <c r="T126">
        <f>'BFPaT-pretax-lpgpropbut'!T4</f>
        <v>2.1357012556105629E-5</v>
      </c>
      <c r="U126">
        <f>'BFPaT-pretax-lpgpropbut'!U4</f>
        <v>2.1491493169885634E-5</v>
      </c>
      <c r="V126">
        <f>'BFPaT-pretax-lpgpropbut'!V4</f>
        <v>2.1712878887405539E-5</v>
      </c>
      <c r="W126">
        <f>'BFPaT-pretax-lpgpropbut'!W4</f>
        <v>2.1943056195292875E-5</v>
      </c>
      <c r="X126">
        <f>'BFPaT-pretax-lpgpropbut'!X4</f>
        <v>2.2158826445364397E-5</v>
      </c>
      <c r="Y126">
        <f>'BFPaT-pretax-lpgpropbut'!Y4</f>
        <v>2.2439391340297E-5</v>
      </c>
      <c r="Z126">
        <f>'BFPaT-pretax-lpgpropbut'!Z4</f>
        <v>2.2695255601518743E-5</v>
      </c>
      <c r="AA126">
        <f>'BFPaT-pretax-lpgpropbut'!AA4</f>
        <v>2.280130509807978E-5</v>
      </c>
      <c r="AB126">
        <f>'BFPaT-pretax-lpgpropbut'!AB4</f>
        <v>2.2784190991689495E-5</v>
      </c>
      <c r="AC126">
        <f>'BFPaT-pretax-lpgpropbut'!AC4</f>
        <v>2.2715920932366264E-5</v>
      </c>
      <c r="AD126">
        <f>'BFPaT-pretax-lpgpropbut'!AD4</f>
        <v>2.2663836306993536E-5</v>
      </c>
      <c r="AE126">
        <f>'BFPaT-pretax-lpgpropbut'!AE4</f>
        <v>2.2650139967881633E-5</v>
      </c>
      <c r="AF126">
        <f>'BFPaT-pretax-lpgpropbut'!AF4</f>
        <v>2.2607368126592549E-5</v>
      </c>
    </row>
    <row r="127" spans="1:32">
      <c r="A127" t="s">
        <v>551</v>
      </c>
      <c r="B127">
        <f>'BFPaT-pretax-lpgpropbut'!B5</f>
        <v>1.05582215007517E-5</v>
      </c>
      <c r="C127">
        <f>'BFPaT-pretax-lpgpropbut'!C5</f>
        <v>1.4863726170580947E-5</v>
      </c>
      <c r="D127">
        <f>'BFPaT-pretax-lpgpropbut'!D5</f>
        <v>1.5569379819199939E-5</v>
      </c>
      <c r="E127">
        <f>'BFPaT-pretax-lpgpropbut'!E5</f>
        <v>1.4309502987142896E-5</v>
      </c>
      <c r="F127">
        <f>'BFPaT-pretax-lpgpropbut'!F5</f>
        <v>1.4234068093596752E-5</v>
      </c>
      <c r="G127">
        <f>'BFPaT-pretax-lpgpropbut'!G5</f>
        <v>1.4151098002414198E-5</v>
      </c>
      <c r="H127">
        <f>'BFPaT-pretax-lpgpropbut'!H5</f>
        <v>1.422154365065886E-5</v>
      </c>
      <c r="I127">
        <f>'BFPaT-pretax-lpgpropbut'!I5</f>
        <v>1.4453965250275671E-5</v>
      </c>
      <c r="J127">
        <f>'BFPaT-pretax-lpgpropbut'!J5</f>
        <v>1.4828886739715007E-5</v>
      </c>
      <c r="K127">
        <f>'BFPaT-pretax-lpgpropbut'!K5</f>
        <v>1.5188444070150581E-5</v>
      </c>
      <c r="L127">
        <f>'BFPaT-pretax-lpgpropbut'!L5</f>
        <v>1.5455240764413442E-5</v>
      </c>
      <c r="M127">
        <f>'BFPaT-pretax-lpgpropbut'!M5</f>
        <v>1.5716724441520813E-5</v>
      </c>
      <c r="N127">
        <f>'BFPaT-pretax-lpgpropbut'!N5</f>
        <v>1.613506926439449E-5</v>
      </c>
      <c r="O127">
        <f>'BFPaT-pretax-lpgpropbut'!O5</f>
        <v>1.6381250378119111E-5</v>
      </c>
      <c r="P127">
        <f>'BFPaT-pretax-lpgpropbut'!P5</f>
        <v>1.6486523611917979E-5</v>
      </c>
      <c r="Q127">
        <f>'BFPaT-pretax-lpgpropbut'!Q5</f>
        <v>1.6527429421765565E-5</v>
      </c>
      <c r="R127">
        <f>'BFPaT-pretax-lpgpropbut'!R5</f>
        <v>1.6543813856953165E-5</v>
      </c>
      <c r="S127">
        <f>'BFPaT-pretax-lpgpropbut'!S5</f>
        <v>1.6677009649253977E-5</v>
      </c>
      <c r="T127">
        <f>'BFPaT-pretax-lpgpropbut'!T5</f>
        <v>1.6824450613443613E-5</v>
      </c>
      <c r="U127">
        <f>'BFPaT-pretax-lpgpropbut'!U5</f>
        <v>1.6899633596693593E-5</v>
      </c>
      <c r="V127">
        <f>'BFPaT-pretax-lpgpropbut'!V5</f>
        <v>1.7107598576021225E-5</v>
      </c>
      <c r="W127">
        <f>'BFPaT-pretax-lpgpropbut'!W5</f>
        <v>1.7287422253423591E-5</v>
      </c>
      <c r="X127">
        <f>'BFPaT-pretax-lpgpropbut'!X5</f>
        <v>1.743549259850991E-5</v>
      </c>
      <c r="Y127">
        <f>'BFPaT-pretax-lpgpropbut'!Y5</f>
        <v>1.7675308831397243E-5</v>
      </c>
      <c r="Z127">
        <f>'BFPaT-pretax-lpgpropbut'!Z5</f>
        <v>1.7850104568813136E-5</v>
      </c>
      <c r="AA127">
        <f>'BFPaT-pretax-lpgpropbut'!AA5</f>
        <v>1.7830143639169942E-5</v>
      </c>
      <c r="AB127">
        <f>'BFPaT-pretax-lpgpropbut'!AB5</f>
        <v>1.7721038841869515E-5</v>
      </c>
      <c r="AC127">
        <f>'BFPaT-pretax-lpgpropbut'!AC5</f>
        <v>1.7619977800922518E-5</v>
      </c>
      <c r="AD127">
        <f>'BFPaT-pretax-lpgpropbut'!AD5</f>
        <v>1.7580834573460644E-5</v>
      </c>
      <c r="AE127">
        <f>'BFPaT-pretax-lpgpropbut'!AE5</f>
        <v>1.7592989442672499E-5</v>
      </c>
      <c r="AF127">
        <f>'BFPaT-pretax-lpgpropbut'!AF5</f>
        <v>1.7548037274337288E-5</v>
      </c>
    </row>
    <row r="128" spans="1:32">
      <c r="A128" t="s">
        <v>552</v>
      </c>
      <c r="B128">
        <f>'BFPaT-pretax-lpgpropbut'!B6</f>
        <v>6.3021246636449609E-6</v>
      </c>
      <c r="C128">
        <f>'BFPaT-pretax-lpgpropbut'!C6</f>
        <v>1.079015742253188E-5</v>
      </c>
      <c r="D128">
        <f>'BFPaT-pretax-lpgpropbut'!D6</f>
        <v>1.1338011776695396E-5</v>
      </c>
      <c r="E128">
        <f>'BFPaT-pretax-lpgpropbut'!E6</f>
        <v>9.9032744528516634E-6</v>
      </c>
      <c r="F128">
        <f>'BFPaT-pretax-lpgpropbut'!F6</f>
        <v>9.8747272515777226E-6</v>
      </c>
      <c r="G128">
        <f>'BFPaT-pretax-lpgpropbut'!G6</f>
        <v>9.7993950173999162E-6</v>
      </c>
      <c r="H128">
        <f>'BFPaT-pretax-lpgpropbut'!H6</f>
        <v>9.8806514868185842E-6</v>
      </c>
      <c r="I128">
        <f>'BFPaT-pretax-lpgpropbut'!I6</f>
        <v>1.0125519350315856E-5</v>
      </c>
      <c r="J128">
        <f>'BFPaT-pretax-lpgpropbut'!J6</f>
        <v>1.0516105079989488E-5</v>
      </c>
      <c r="K128">
        <f>'BFPaT-pretax-lpgpropbut'!K6</f>
        <v>1.0885164719496413E-5</v>
      </c>
      <c r="L128">
        <f>'BFPaT-pretax-lpgpropbut'!L6</f>
        <v>1.1155181759175464E-5</v>
      </c>
      <c r="M128">
        <f>'BFPaT-pretax-lpgpropbut'!M6</f>
        <v>1.1426217495663459E-5</v>
      </c>
      <c r="N128">
        <f>'BFPaT-pretax-lpgpropbut'!N6</f>
        <v>1.1657658303468869E-5</v>
      </c>
      <c r="O128">
        <f>'BFPaT-pretax-lpgpropbut'!O6</f>
        <v>1.1919304656190692E-5</v>
      </c>
      <c r="P128">
        <f>'BFPaT-pretax-lpgpropbut'!P6</f>
        <v>1.2023056162275732E-5</v>
      </c>
      <c r="Q128">
        <f>'BFPaT-pretax-lpgpropbut'!Q6</f>
        <v>1.2031372360798995E-5</v>
      </c>
      <c r="R128">
        <f>'BFPaT-pretax-lpgpropbut'!R6</f>
        <v>1.2048927902473156E-5</v>
      </c>
      <c r="S128">
        <f>'BFPaT-pretax-lpgpropbut'!S6</f>
        <v>1.2198932981809024E-5</v>
      </c>
      <c r="T128">
        <f>'BFPaT-pretax-lpgpropbut'!T6</f>
        <v>1.2359429058902134E-5</v>
      </c>
      <c r="U128">
        <f>'BFPaT-pretax-lpgpropbut'!U6</f>
        <v>1.24366217967093E-5</v>
      </c>
      <c r="V128">
        <f>'BFPaT-pretax-lpgpropbut'!V6</f>
        <v>1.2669074194136615E-5</v>
      </c>
      <c r="W128">
        <f>'BFPaT-pretax-lpgpropbut'!W6</f>
        <v>1.2863747154326129E-5</v>
      </c>
      <c r="X128">
        <f>'BFPaT-pretax-lpgpropbut'!X6</f>
        <v>1.3023043696184517E-5</v>
      </c>
      <c r="Y128">
        <f>'BFPaT-pretax-lpgpropbut'!Y6</f>
        <v>1.3290819602883886E-5</v>
      </c>
      <c r="Z128">
        <f>'BFPaT-pretax-lpgpropbut'!Z6</f>
        <v>1.3479883413124611E-5</v>
      </c>
      <c r="AA128">
        <f>'BFPaT-pretax-lpgpropbut'!AA6</f>
        <v>1.3445517794727945E-5</v>
      </c>
      <c r="AB128">
        <f>'BFPaT-pretax-lpgpropbut'!AB6</f>
        <v>1.3319535007584424E-5</v>
      </c>
      <c r="AC128">
        <f>'BFPaT-pretax-lpgpropbut'!AC6</f>
        <v>1.3209667372208462E-5</v>
      </c>
      <c r="AD128">
        <f>'BFPaT-pretax-lpgpropbut'!AD6</f>
        <v>1.3171967693402987E-5</v>
      </c>
      <c r="AE128">
        <f>'BFPaT-pretax-lpgpropbut'!AE6</f>
        <v>1.3190211842532498E-5</v>
      </c>
      <c r="AF128">
        <f>'BFPaT-pretax-lpgpropbut'!AF6</f>
        <v>1.3139194874590541E-5</v>
      </c>
    </row>
    <row r="129" spans="1:32">
      <c r="A129" t="s">
        <v>553</v>
      </c>
      <c r="B129">
        <f>'BFPaT-pretax-lpgpropbut'!B7</f>
        <v>0</v>
      </c>
      <c r="C129">
        <f>'BFPaT-pretax-lpgpropbut'!C7</f>
        <v>0</v>
      </c>
      <c r="D129">
        <f>'BFPaT-pretax-lpgpropbut'!D7</f>
        <v>0</v>
      </c>
      <c r="E129">
        <f>'BFPaT-pretax-lpgpropbut'!E7</f>
        <v>0</v>
      </c>
      <c r="F129">
        <f>'BFPaT-pretax-lpgpropbut'!F7</f>
        <v>0</v>
      </c>
      <c r="G129">
        <f>'BFPaT-pretax-lpgpropbut'!G7</f>
        <v>0</v>
      </c>
      <c r="H129">
        <f>'BFPaT-pretax-lpgpropbut'!H7</f>
        <v>0</v>
      </c>
      <c r="I129">
        <f>'BFPaT-pretax-lpgpropbut'!I7</f>
        <v>0</v>
      </c>
      <c r="J129">
        <f>'BFPaT-pretax-lpgpropbut'!J7</f>
        <v>0</v>
      </c>
      <c r="K129">
        <f>'BFPaT-pretax-lpgpropbut'!K7</f>
        <v>0</v>
      </c>
      <c r="L129">
        <f>'BFPaT-pretax-lpgpropbut'!L7</f>
        <v>0</v>
      </c>
      <c r="M129">
        <f>'BFPaT-pretax-lpgpropbut'!M7</f>
        <v>0</v>
      </c>
      <c r="N129">
        <f>'BFPaT-pretax-lpgpropbut'!N7</f>
        <v>0</v>
      </c>
      <c r="O129">
        <f>'BFPaT-pretax-lpgpropbut'!O7</f>
        <v>0</v>
      </c>
      <c r="P129">
        <f>'BFPaT-pretax-lpgpropbut'!P7</f>
        <v>0</v>
      </c>
      <c r="Q129">
        <f>'BFPaT-pretax-lpgpropbut'!Q7</f>
        <v>0</v>
      </c>
      <c r="R129">
        <f>'BFPaT-pretax-lpgpropbut'!R7</f>
        <v>0</v>
      </c>
      <c r="S129">
        <f>'BFPaT-pretax-lpgpropbut'!S7</f>
        <v>0</v>
      </c>
      <c r="T129">
        <f>'BFPaT-pretax-lpgpropbut'!T7</f>
        <v>0</v>
      </c>
      <c r="U129">
        <f>'BFPaT-pretax-lpgpropbut'!U7</f>
        <v>0</v>
      </c>
      <c r="V129">
        <f>'BFPaT-pretax-lpgpropbut'!V7</f>
        <v>0</v>
      </c>
      <c r="W129">
        <f>'BFPaT-pretax-lpgpropbut'!W7</f>
        <v>0</v>
      </c>
      <c r="X129">
        <f>'BFPaT-pretax-lpgpropbut'!X7</f>
        <v>0</v>
      </c>
      <c r="Y129">
        <f>'BFPaT-pretax-lpgpropbut'!Y7</f>
        <v>0</v>
      </c>
      <c r="Z129">
        <f>'BFPaT-pretax-lpgpropbut'!Z7</f>
        <v>0</v>
      </c>
      <c r="AA129">
        <f>'BFPaT-pretax-lpgpropbut'!AA7</f>
        <v>0</v>
      </c>
      <c r="AB129">
        <f>'BFPaT-pretax-lpgpropbut'!AB7</f>
        <v>0</v>
      </c>
      <c r="AC129">
        <f>'BFPaT-pretax-lpgpropbut'!AC7</f>
        <v>0</v>
      </c>
      <c r="AD129">
        <f>'BFPaT-pretax-lpgpropbut'!AD7</f>
        <v>0</v>
      </c>
      <c r="AE129">
        <f>'BFPaT-pretax-lpgpropbut'!AE7</f>
        <v>0</v>
      </c>
      <c r="AF129">
        <f>'BFPaT-pretax-lpgpropbut'!AF7</f>
        <v>0</v>
      </c>
    </row>
    <row r="130" spans="1:32">
      <c r="A130" t="s">
        <v>554</v>
      </c>
      <c r="B130">
        <f>'BFPaT-pretax-lpgpropbut'!B8</f>
        <v>0</v>
      </c>
      <c r="C130">
        <f>'BFPaT-pretax-lpgpropbut'!C8</f>
        <v>0</v>
      </c>
      <c r="D130">
        <f>'BFPaT-pretax-lpgpropbut'!D8</f>
        <v>0</v>
      </c>
      <c r="E130">
        <f>'BFPaT-pretax-lpgpropbut'!E8</f>
        <v>0</v>
      </c>
      <c r="F130">
        <f>'BFPaT-pretax-lpgpropbut'!F8</f>
        <v>0</v>
      </c>
      <c r="G130">
        <f>'BFPaT-pretax-lpgpropbut'!G8</f>
        <v>0</v>
      </c>
      <c r="H130">
        <f>'BFPaT-pretax-lpgpropbut'!H8</f>
        <v>0</v>
      </c>
      <c r="I130">
        <f>'BFPaT-pretax-lpgpropbut'!I8</f>
        <v>0</v>
      </c>
      <c r="J130">
        <f>'BFPaT-pretax-lpgpropbut'!J8</f>
        <v>0</v>
      </c>
      <c r="K130">
        <f>'BFPaT-pretax-lpgpropbut'!K8</f>
        <v>0</v>
      </c>
      <c r="L130">
        <f>'BFPaT-pretax-lpgpropbut'!L8</f>
        <v>0</v>
      </c>
      <c r="M130">
        <f>'BFPaT-pretax-lpgpropbut'!M8</f>
        <v>0</v>
      </c>
      <c r="N130">
        <f>'BFPaT-pretax-lpgpropbut'!N8</f>
        <v>0</v>
      </c>
      <c r="O130">
        <f>'BFPaT-pretax-lpgpropbut'!O8</f>
        <v>0</v>
      </c>
      <c r="P130">
        <f>'BFPaT-pretax-lpgpropbut'!P8</f>
        <v>0</v>
      </c>
      <c r="Q130">
        <f>'BFPaT-pretax-lpgpropbut'!Q8</f>
        <v>0</v>
      </c>
      <c r="R130">
        <f>'BFPaT-pretax-lpgpropbut'!R8</f>
        <v>0</v>
      </c>
      <c r="S130">
        <f>'BFPaT-pretax-lpgpropbut'!S8</f>
        <v>0</v>
      </c>
      <c r="T130">
        <f>'BFPaT-pretax-lpgpropbut'!T8</f>
        <v>0</v>
      </c>
      <c r="U130">
        <f>'BFPaT-pretax-lpgpropbut'!U8</f>
        <v>0</v>
      </c>
      <c r="V130">
        <f>'BFPaT-pretax-lpgpropbut'!V8</f>
        <v>0</v>
      </c>
      <c r="W130">
        <f>'BFPaT-pretax-lpgpropbut'!W8</f>
        <v>0</v>
      </c>
      <c r="X130">
        <f>'BFPaT-pretax-lpgpropbut'!X8</f>
        <v>0</v>
      </c>
      <c r="Y130">
        <f>'BFPaT-pretax-lpgpropbut'!Y8</f>
        <v>0</v>
      </c>
      <c r="Z130">
        <f>'BFPaT-pretax-lpgpropbut'!Z8</f>
        <v>0</v>
      </c>
      <c r="AA130">
        <f>'BFPaT-pretax-lpgpropbut'!AA8</f>
        <v>0</v>
      </c>
      <c r="AB130">
        <f>'BFPaT-pretax-lpgpropbut'!AB8</f>
        <v>0</v>
      </c>
      <c r="AC130">
        <f>'BFPaT-pretax-lpgpropbut'!AC8</f>
        <v>0</v>
      </c>
      <c r="AD130">
        <f>'BFPaT-pretax-lpgpropbut'!AD8</f>
        <v>0</v>
      </c>
      <c r="AE130">
        <f>'BFPaT-pretax-lpgpropbut'!AE8</f>
        <v>0</v>
      </c>
      <c r="AF130">
        <f>'BFPaT-pretax-lpgpropbut'!AF8</f>
        <v>0</v>
      </c>
    </row>
    <row r="131" spans="1:32">
      <c r="A131" t="s">
        <v>555</v>
      </c>
      <c r="B131">
        <f>'BFPaT-pretax-lpgpropbut'!B9</f>
        <v>6.3021246636449609E-6</v>
      </c>
      <c r="C131">
        <f>'BFPaT-pretax-lpgpropbut'!C9</f>
        <v>1.079015742253188E-5</v>
      </c>
      <c r="D131">
        <f>'BFPaT-pretax-lpgpropbut'!D9</f>
        <v>1.1338011776695396E-5</v>
      </c>
      <c r="E131">
        <f>'BFPaT-pretax-lpgpropbut'!E9</f>
        <v>9.9032744528516634E-6</v>
      </c>
      <c r="F131">
        <f>'BFPaT-pretax-lpgpropbut'!F9</f>
        <v>9.8747272515777226E-6</v>
      </c>
      <c r="G131">
        <f>'BFPaT-pretax-lpgpropbut'!G9</f>
        <v>9.7993950173999162E-6</v>
      </c>
      <c r="H131">
        <f>'BFPaT-pretax-lpgpropbut'!H9</f>
        <v>9.8806514868185842E-6</v>
      </c>
      <c r="I131">
        <f>'BFPaT-pretax-lpgpropbut'!I9</f>
        <v>1.0125519350315856E-5</v>
      </c>
      <c r="J131">
        <f>'BFPaT-pretax-lpgpropbut'!J9</f>
        <v>1.0516105079989488E-5</v>
      </c>
      <c r="K131">
        <f>'BFPaT-pretax-lpgpropbut'!K9</f>
        <v>1.0885164719496413E-5</v>
      </c>
      <c r="L131">
        <f>'BFPaT-pretax-lpgpropbut'!L9</f>
        <v>1.1155181759175464E-5</v>
      </c>
      <c r="M131">
        <f>'BFPaT-pretax-lpgpropbut'!M9</f>
        <v>1.1426217495663459E-5</v>
      </c>
      <c r="N131">
        <f>'BFPaT-pretax-lpgpropbut'!N9</f>
        <v>1.1657658303468869E-5</v>
      </c>
      <c r="O131">
        <f>'BFPaT-pretax-lpgpropbut'!O9</f>
        <v>1.1919304656190692E-5</v>
      </c>
      <c r="P131">
        <f>'BFPaT-pretax-lpgpropbut'!P9</f>
        <v>1.2023056162275732E-5</v>
      </c>
      <c r="Q131">
        <f>'BFPaT-pretax-lpgpropbut'!Q9</f>
        <v>1.2031372360798995E-5</v>
      </c>
      <c r="R131">
        <f>'BFPaT-pretax-lpgpropbut'!R9</f>
        <v>1.2048927902473156E-5</v>
      </c>
      <c r="S131">
        <f>'BFPaT-pretax-lpgpropbut'!S9</f>
        <v>1.2198932981809024E-5</v>
      </c>
      <c r="T131">
        <f>'BFPaT-pretax-lpgpropbut'!T9</f>
        <v>1.2359429058902134E-5</v>
      </c>
      <c r="U131">
        <f>'BFPaT-pretax-lpgpropbut'!U9</f>
        <v>1.24366217967093E-5</v>
      </c>
      <c r="V131">
        <f>'BFPaT-pretax-lpgpropbut'!V9</f>
        <v>1.2669074194136615E-5</v>
      </c>
      <c r="W131">
        <f>'BFPaT-pretax-lpgpropbut'!W9</f>
        <v>1.2863747154326129E-5</v>
      </c>
      <c r="X131">
        <f>'BFPaT-pretax-lpgpropbut'!X9</f>
        <v>1.3023043696184517E-5</v>
      </c>
      <c r="Y131">
        <f>'BFPaT-pretax-lpgpropbut'!Y9</f>
        <v>1.3290819602883886E-5</v>
      </c>
      <c r="Z131">
        <f>'BFPaT-pretax-lpgpropbut'!Z9</f>
        <v>1.3479883413124611E-5</v>
      </c>
      <c r="AA131">
        <f>'BFPaT-pretax-lpgpropbut'!AA9</f>
        <v>1.3445517794727945E-5</v>
      </c>
      <c r="AB131">
        <f>'BFPaT-pretax-lpgpropbut'!AB9</f>
        <v>1.3319535007584424E-5</v>
      </c>
      <c r="AC131">
        <f>'BFPaT-pretax-lpgpropbut'!AC9</f>
        <v>1.3209667372208462E-5</v>
      </c>
      <c r="AD131">
        <f>'BFPaT-pretax-lpgpropbut'!AD9</f>
        <v>1.3171967693402987E-5</v>
      </c>
      <c r="AE131">
        <f>'BFPaT-pretax-lpgpropbut'!AE9</f>
        <v>1.3190211842532498E-5</v>
      </c>
      <c r="AF131">
        <f>'BFPaT-pretax-lpgpropbut'!AF9</f>
        <v>1.3139194874590541E-5</v>
      </c>
    </row>
    <row r="132" spans="1:32" s="18" customFormat="1">
      <c r="A132" s="16" t="s">
        <v>793</v>
      </c>
    </row>
    <row r="133" spans="1:32">
      <c r="A133" t="s">
        <v>727</v>
      </c>
      <c r="B133">
        <f t="shared" ref="B133:AF133" si="13">B$1</f>
        <v>2020</v>
      </c>
      <c r="C133">
        <f t="shared" si="13"/>
        <v>2021</v>
      </c>
      <c r="D133">
        <f t="shared" si="13"/>
        <v>2022</v>
      </c>
      <c r="E133">
        <f t="shared" si="13"/>
        <v>2023</v>
      </c>
      <c r="F133">
        <f t="shared" si="13"/>
        <v>2024</v>
      </c>
      <c r="G133">
        <f t="shared" si="13"/>
        <v>2025</v>
      </c>
      <c r="H133">
        <f t="shared" si="13"/>
        <v>2026</v>
      </c>
      <c r="I133">
        <f t="shared" si="13"/>
        <v>2027</v>
      </c>
      <c r="J133">
        <f t="shared" si="13"/>
        <v>2028</v>
      </c>
      <c r="K133">
        <f t="shared" si="13"/>
        <v>2029</v>
      </c>
      <c r="L133">
        <f t="shared" si="13"/>
        <v>2030</v>
      </c>
      <c r="M133">
        <f t="shared" si="13"/>
        <v>2031</v>
      </c>
      <c r="N133">
        <f t="shared" si="13"/>
        <v>2032</v>
      </c>
      <c r="O133">
        <f t="shared" si="13"/>
        <v>2033</v>
      </c>
      <c r="P133">
        <f t="shared" si="13"/>
        <v>2034</v>
      </c>
      <c r="Q133">
        <f t="shared" si="13"/>
        <v>2035</v>
      </c>
      <c r="R133">
        <f t="shared" si="13"/>
        <v>2036</v>
      </c>
      <c r="S133">
        <f t="shared" si="13"/>
        <v>2037</v>
      </c>
      <c r="T133">
        <f t="shared" si="13"/>
        <v>2038</v>
      </c>
      <c r="U133">
        <f t="shared" si="13"/>
        <v>2039</v>
      </c>
      <c r="V133">
        <f t="shared" si="13"/>
        <v>2040</v>
      </c>
      <c r="W133">
        <f t="shared" si="13"/>
        <v>2041</v>
      </c>
      <c r="X133">
        <f t="shared" si="13"/>
        <v>2042</v>
      </c>
      <c r="Y133">
        <f t="shared" si="13"/>
        <v>2043</v>
      </c>
      <c r="Z133">
        <f t="shared" si="13"/>
        <v>2044</v>
      </c>
      <c r="AA133">
        <f t="shared" si="13"/>
        <v>2045</v>
      </c>
      <c r="AB133">
        <f t="shared" si="13"/>
        <v>2046</v>
      </c>
      <c r="AC133">
        <f t="shared" si="13"/>
        <v>2047</v>
      </c>
      <c r="AD133">
        <f t="shared" si="13"/>
        <v>2048</v>
      </c>
      <c r="AE133">
        <f t="shared" si="13"/>
        <v>2049</v>
      </c>
      <c r="AF133">
        <f t="shared" si="13"/>
        <v>2050</v>
      </c>
    </row>
    <row r="134" spans="1:32">
      <c r="A134" t="s">
        <v>794</v>
      </c>
      <c r="B134">
        <f>'BFPaT-pretax-msw'!B2</f>
        <v>0</v>
      </c>
      <c r="C134">
        <f>'BFPaT-pretax-msw'!C2</f>
        <v>0</v>
      </c>
      <c r="D134">
        <f>'BFPaT-pretax-msw'!D2</f>
        <v>0</v>
      </c>
      <c r="E134">
        <f>'BFPaT-pretax-msw'!E2</f>
        <v>0</v>
      </c>
      <c r="F134">
        <f>'BFPaT-pretax-msw'!F2</f>
        <v>0</v>
      </c>
      <c r="G134">
        <f>'BFPaT-pretax-msw'!G2</f>
        <v>0</v>
      </c>
      <c r="H134">
        <f>'BFPaT-pretax-msw'!H2</f>
        <v>0</v>
      </c>
      <c r="I134">
        <f>'BFPaT-pretax-msw'!I2</f>
        <v>0</v>
      </c>
      <c r="J134">
        <f>'BFPaT-pretax-msw'!J2</f>
        <v>0</v>
      </c>
      <c r="K134">
        <f>'BFPaT-pretax-msw'!K2</f>
        <v>0</v>
      </c>
      <c r="L134">
        <f>'BFPaT-pretax-msw'!L2</f>
        <v>0</v>
      </c>
      <c r="M134">
        <f>'BFPaT-pretax-msw'!M2</f>
        <v>0</v>
      </c>
      <c r="N134">
        <f>'BFPaT-pretax-msw'!N2</f>
        <v>0</v>
      </c>
      <c r="O134">
        <f>'BFPaT-pretax-msw'!O2</f>
        <v>0</v>
      </c>
      <c r="P134">
        <f>'BFPaT-pretax-msw'!P2</f>
        <v>0</v>
      </c>
      <c r="Q134">
        <f>'BFPaT-pretax-msw'!Q2</f>
        <v>0</v>
      </c>
      <c r="R134">
        <f>'BFPaT-pretax-msw'!R2</f>
        <v>0</v>
      </c>
      <c r="S134">
        <f>'BFPaT-pretax-msw'!S2</f>
        <v>0</v>
      </c>
      <c r="T134">
        <f>'BFPaT-pretax-msw'!T2</f>
        <v>0</v>
      </c>
      <c r="U134">
        <f>'BFPaT-pretax-msw'!U2</f>
        <v>0</v>
      </c>
      <c r="V134">
        <f>'BFPaT-pretax-msw'!V2</f>
        <v>0</v>
      </c>
      <c r="W134">
        <f>'BFPaT-pretax-msw'!W2</f>
        <v>0</v>
      </c>
      <c r="X134">
        <f>'BFPaT-pretax-msw'!X2</f>
        <v>0</v>
      </c>
      <c r="Y134">
        <f>'BFPaT-pretax-msw'!Y2</f>
        <v>0</v>
      </c>
      <c r="Z134">
        <f>'BFPaT-pretax-msw'!Z2</f>
        <v>0</v>
      </c>
      <c r="AA134">
        <f>'BFPaT-pretax-msw'!AA2</f>
        <v>0</v>
      </c>
      <c r="AB134">
        <f>'BFPaT-pretax-msw'!AB2</f>
        <v>0</v>
      </c>
      <c r="AC134">
        <f>'BFPaT-pretax-msw'!AC2</f>
        <v>0</v>
      </c>
      <c r="AD134">
        <f>'BFPaT-pretax-msw'!AD2</f>
        <v>0</v>
      </c>
      <c r="AE134">
        <f>'BFPaT-pretax-msw'!AE2</f>
        <v>0</v>
      </c>
      <c r="AF134">
        <f>'BFPaT-pretax-msw'!AF2</f>
        <v>0</v>
      </c>
    </row>
    <row r="135" spans="1:32">
      <c r="A135" t="s">
        <v>795</v>
      </c>
      <c r="B135">
        <f>'BFPaT-pretax-msw'!B3</f>
        <v>0</v>
      </c>
      <c r="C135">
        <f>'BFPaT-pretax-msw'!C3</f>
        <v>0</v>
      </c>
      <c r="D135">
        <f>'BFPaT-pretax-msw'!D3</f>
        <v>0</v>
      </c>
      <c r="E135">
        <f>'BFPaT-pretax-msw'!E3</f>
        <v>0</v>
      </c>
      <c r="F135">
        <f>'BFPaT-pretax-msw'!F3</f>
        <v>0</v>
      </c>
      <c r="G135">
        <f>'BFPaT-pretax-msw'!G3</f>
        <v>0</v>
      </c>
      <c r="H135">
        <f>'BFPaT-pretax-msw'!H3</f>
        <v>0</v>
      </c>
      <c r="I135">
        <f>'BFPaT-pretax-msw'!I3</f>
        <v>0</v>
      </c>
      <c r="J135">
        <f>'BFPaT-pretax-msw'!J3</f>
        <v>0</v>
      </c>
      <c r="K135">
        <f>'BFPaT-pretax-msw'!K3</f>
        <v>0</v>
      </c>
      <c r="L135">
        <f>'BFPaT-pretax-msw'!L3</f>
        <v>0</v>
      </c>
      <c r="M135">
        <f>'BFPaT-pretax-msw'!M3</f>
        <v>0</v>
      </c>
      <c r="N135">
        <f>'BFPaT-pretax-msw'!N3</f>
        <v>0</v>
      </c>
      <c r="O135">
        <f>'BFPaT-pretax-msw'!O3</f>
        <v>0</v>
      </c>
      <c r="P135">
        <f>'BFPaT-pretax-msw'!P3</f>
        <v>0</v>
      </c>
      <c r="Q135">
        <f>'BFPaT-pretax-msw'!Q3</f>
        <v>0</v>
      </c>
      <c r="R135">
        <f>'BFPaT-pretax-msw'!R3</f>
        <v>0</v>
      </c>
      <c r="S135">
        <f>'BFPaT-pretax-msw'!S3</f>
        <v>0</v>
      </c>
      <c r="T135">
        <f>'BFPaT-pretax-msw'!T3</f>
        <v>0</v>
      </c>
      <c r="U135">
        <f>'BFPaT-pretax-msw'!U3</f>
        <v>0</v>
      </c>
      <c r="V135">
        <f>'BFPaT-pretax-msw'!V3</f>
        <v>0</v>
      </c>
      <c r="W135">
        <f>'BFPaT-pretax-msw'!W3</f>
        <v>0</v>
      </c>
      <c r="X135">
        <f>'BFPaT-pretax-msw'!X3</f>
        <v>0</v>
      </c>
      <c r="Y135">
        <f>'BFPaT-pretax-msw'!Y3</f>
        <v>0</v>
      </c>
      <c r="Z135">
        <f>'BFPaT-pretax-msw'!Z3</f>
        <v>0</v>
      </c>
      <c r="AA135">
        <f>'BFPaT-pretax-msw'!AA3</f>
        <v>0</v>
      </c>
      <c r="AB135">
        <f>'BFPaT-pretax-msw'!AB3</f>
        <v>0</v>
      </c>
      <c r="AC135">
        <f>'BFPaT-pretax-msw'!AC3</f>
        <v>0</v>
      </c>
      <c r="AD135">
        <f>'BFPaT-pretax-msw'!AD3</f>
        <v>0</v>
      </c>
      <c r="AE135">
        <f>'BFPaT-pretax-msw'!AE3</f>
        <v>0</v>
      </c>
      <c r="AF135">
        <f>'BFPaT-pretax-msw'!AF3</f>
        <v>0</v>
      </c>
    </row>
    <row r="136" spans="1:32">
      <c r="A136" t="s">
        <v>796</v>
      </c>
      <c r="B136">
        <f>'BFPaT-pretax-msw'!B4</f>
        <v>0</v>
      </c>
      <c r="C136">
        <f>'BFPaT-pretax-msw'!C4</f>
        <v>0</v>
      </c>
      <c r="D136">
        <f>'BFPaT-pretax-msw'!D4</f>
        <v>0</v>
      </c>
      <c r="E136">
        <f>'BFPaT-pretax-msw'!E4</f>
        <v>0</v>
      </c>
      <c r="F136">
        <f>'BFPaT-pretax-msw'!F4</f>
        <v>0</v>
      </c>
      <c r="G136">
        <f>'BFPaT-pretax-msw'!G4</f>
        <v>0</v>
      </c>
      <c r="H136">
        <f>'BFPaT-pretax-msw'!H4</f>
        <v>0</v>
      </c>
      <c r="I136">
        <f>'BFPaT-pretax-msw'!I4</f>
        <v>0</v>
      </c>
      <c r="J136">
        <f>'BFPaT-pretax-msw'!J4</f>
        <v>0</v>
      </c>
      <c r="K136">
        <f>'BFPaT-pretax-msw'!K4</f>
        <v>0</v>
      </c>
      <c r="L136">
        <f>'BFPaT-pretax-msw'!L4</f>
        <v>0</v>
      </c>
      <c r="M136">
        <f>'BFPaT-pretax-msw'!M4</f>
        <v>0</v>
      </c>
      <c r="N136">
        <f>'BFPaT-pretax-msw'!N4</f>
        <v>0</v>
      </c>
      <c r="O136">
        <f>'BFPaT-pretax-msw'!O4</f>
        <v>0</v>
      </c>
      <c r="P136">
        <f>'BFPaT-pretax-msw'!P4</f>
        <v>0</v>
      </c>
      <c r="Q136">
        <f>'BFPaT-pretax-msw'!Q4</f>
        <v>0</v>
      </c>
      <c r="R136">
        <f>'BFPaT-pretax-msw'!R4</f>
        <v>0</v>
      </c>
      <c r="S136">
        <f>'BFPaT-pretax-msw'!S4</f>
        <v>0</v>
      </c>
      <c r="T136">
        <f>'BFPaT-pretax-msw'!T4</f>
        <v>0</v>
      </c>
      <c r="U136">
        <f>'BFPaT-pretax-msw'!U4</f>
        <v>0</v>
      </c>
      <c r="V136">
        <f>'BFPaT-pretax-msw'!V4</f>
        <v>0</v>
      </c>
      <c r="W136">
        <f>'BFPaT-pretax-msw'!W4</f>
        <v>0</v>
      </c>
      <c r="X136">
        <f>'BFPaT-pretax-msw'!X4</f>
        <v>0</v>
      </c>
      <c r="Y136">
        <f>'BFPaT-pretax-msw'!Y4</f>
        <v>0</v>
      </c>
      <c r="Z136">
        <f>'BFPaT-pretax-msw'!Z4</f>
        <v>0</v>
      </c>
      <c r="AA136">
        <f>'BFPaT-pretax-msw'!AA4</f>
        <v>0</v>
      </c>
      <c r="AB136">
        <f>'BFPaT-pretax-msw'!AB4</f>
        <v>0</v>
      </c>
      <c r="AC136">
        <f>'BFPaT-pretax-msw'!AC4</f>
        <v>0</v>
      </c>
      <c r="AD136">
        <f>'BFPaT-pretax-msw'!AD4</f>
        <v>0</v>
      </c>
      <c r="AE136">
        <f>'BFPaT-pretax-msw'!AE4</f>
        <v>0</v>
      </c>
      <c r="AF136">
        <f>'BFPaT-pretax-msw'!AF4</f>
        <v>0</v>
      </c>
    </row>
    <row r="137" spans="1:32">
      <c r="A137" t="s">
        <v>797</v>
      </c>
      <c r="B137">
        <f>'BFPaT-pretax-msw'!B5</f>
        <v>0</v>
      </c>
      <c r="C137">
        <f>'BFPaT-pretax-msw'!C5</f>
        <v>0</v>
      </c>
      <c r="D137">
        <f>'BFPaT-pretax-msw'!D5</f>
        <v>0</v>
      </c>
      <c r="E137">
        <f>'BFPaT-pretax-msw'!E5</f>
        <v>0</v>
      </c>
      <c r="F137">
        <f>'BFPaT-pretax-msw'!F5</f>
        <v>0</v>
      </c>
      <c r="G137">
        <f>'BFPaT-pretax-msw'!G5</f>
        <v>0</v>
      </c>
      <c r="H137">
        <f>'BFPaT-pretax-msw'!H5</f>
        <v>0</v>
      </c>
      <c r="I137">
        <f>'BFPaT-pretax-msw'!I5</f>
        <v>0</v>
      </c>
      <c r="J137">
        <f>'BFPaT-pretax-msw'!J5</f>
        <v>0</v>
      </c>
      <c r="K137">
        <f>'BFPaT-pretax-msw'!K5</f>
        <v>0</v>
      </c>
      <c r="L137">
        <f>'BFPaT-pretax-msw'!L5</f>
        <v>0</v>
      </c>
      <c r="M137">
        <f>'BFPaT-pretax-msw'!M5</f>
        <v>0</v>
      </c>
      <c r="N137">
        <f>'BFPaT-pretax-msw'!N5</f>
        <v>0</v>
      </c>
      <c r="O137">
        <f>'BFPaT-pretax-msw'!O5</f>
        <v>0</v>
      </c>
      <c r="P137">
        <f>'BFPaT-pretax-msw'!P5</f>
        <v>0</v>
      </c>
      <c r="Q137">
        <f>'BFPaT-pretax-msw'!Q5</f>
        <v>0</v>
      </c>
      <c r="R137">
        <f>'BFPaT-pretax-msw'!R5</f>
        <v>0</v>
      </c>
      <c r="S137">
        <f>'BFPaT-pretax-msw'!S5</f>
        <v>0</v>
      </c>
      <c r="T137">
        <f>'BFPaT-pretax-msw'!T5</f>
        <v>0</v>
      </c>
      <c r="U137">
        <f>'BFPaT-pretax-msw'!U5</f>
        <v>0</v>
      </c>
      <c r="V137">
        <f>'BFPaT-pretax-msw'!V5</f>
        <v>0</v>
      </c>
      <c r="W137">
        <f>'BFPaT-pretax-msw'!W5</f>
        <v>0</v>
      </c>
      <c r="X137">
        <f>'BFPaT-pretax-msw'!X5</f>
        <v>0</v>
      </c>
      <c r="Y137">
        <f>'BFPaT-pretax-msw'!Y5</f>
        <v>0</v>
      </c>
      <c r="Z137">
        <f>'BFPaT-pretax-msw'!Z5</f>
        <v>0</v>
      </c>
      <c r="AA137">
        <f>'BFPaT-pretax-msw'!AA5</f>
        <v>0</v>
      </c>
      <c r="AB137">
        <f>'BFPaT-pretax-msw'!AB5</f>
        <v>0</v>
      </c>
      <c r="AC137">
        <f>'BFPaT-pretax-msw'!AC5</f>
        <v>0</v>
      </c>
      <c r="AD137">
        <f>'BFPaT-pretax-msw'!AD5</f>
        <v>0</v>
      </c>
      <c r="AE137">
        <f>'BFPaT-pretax-msw'!AE5</f>
        <v>0</v>
      </c>
      <c r="AF137">
        <f>'BFPaT-pretax-msw'!AF5</f>
        <v>0</v>
      </c>
    </row>
    <row r="138" spans="1:32">
      <c r="A138" t="s">
        <v>798</v>
      </c>
      <c r="B138">
        <f>'BFPaT-pretax-msw'!B6</f>
        <v>0</v>
      </c>
      <c r="C138">
        <f>'BFPaT-pretax-msw'!C6</f>
        <v>0</v>
      </c>
      <c r="D138">
        <f>'BFPaT-pretax-msw'!D6</f>
        <v>0</v>
      </c>
      <c r="E138">
        <f>'BFPaT-pretax-msw'!E6</f>
        <v>0</v>
      </c>
      <c r="F138">
        <f>'BFPaT-pretax-msw'!F6</f>
        <v>0</v>
      </c>
      <c r="G138">
        <f>'BFPaT-pretax-msw'!G6</f>
        <v>0</v>
      </c>
      <c r="H138">
        <f>'BFPaT-pretax-msw'!H6</f>
        <v>0</v>
      </c>
      <c r="I138">
        <f>'BFPaT-pretax-msw'!I6</f>
        <v>0</v>
      </c>
      <c r="J138">
        <f>'BFPaT-pretax-msw'!J6</f>
        <v>0</v>
      </c>
      <c r="K138">
        <f>'BFPaT-pretax-msw'!K6</f>
        <v>0</v>
      </c>
      <c r="L138">
        <f>'BFPaT-pretax-msw'!L6</f>
        <v>0</v>
      </c>
      <c r="M138">
        <f>'BFPaT-pretax-msw'!M6</f>
        <v>0</v>
      </c>
      <c r="N138">
        <f>'BFPaT-pretax-msw'!N6</f>
        <v>0</v>
      </c>
      <c r="O138">
        <f>'BFPaT-pretax-msw'!O6</f>
        <v>0</v>
      </c>
      <c r="P138">
        <f>'BFPaT-pretax-msw'!P6</f>
        <v>0</v>
      </c>
      <c r="Q138">
        <f>'BFPaT-pretax-msw'!Q6</f>
        <v>0</v>
      </c>
      <c r="R138">
        <f>'BFPaT-pretax-msw'!R6</f>
        <v>0</v>
      </c>
      <c r="S138">
        <f>'BFPaT-pretax-msw'!S6</f>
        <v>0</v>
      </c>
      <c r="T138">
        <f>'BFPaT-pretax-msw'!T6</f>
        <v>0</v>
      </c>
      <c r="U138">
        <f>'BFPaT-pretax-msw'!U6</f>
        <v>0</v>
      </c>
      <c r="V138">
        <f>'BFPaT-pretax-msw'!V6</f>
        <v>0</v>
      </c>
      <c r="W138">
        <f>'BFPaT-pretax-msw'!W6</f>
        <v>0</v>
      </c>
      <c r="X138">
        <f>'BFPaT-pretax-msw'!X6</f>
        <v>0</v>
      </c>
      <c r="Y138">
        <f>'BFPaT-pretax-msw'!Y6</f>
        <v>0</v>
      </c>
      <c r="Z138">
        <f>'BFPaT-pretax-msw'!Z6</f>
        <v>0</v>
      </c>
      <c r="AA138">
        <f>'BFPaT-pretax-msw'!AA6</f>
        <v>0</v>
      </c>
      <c r="AB138">
        <f>'BFPaT-pretax-msw'!AB6</f>
        <v>0</v>
      </c>
      <c r="AC138">
        <f>'BFPaT-pretax-msw'!AC6</f>
        <v>0</v>
      </c>
      <c r="AD138">
        <f>'BFPaT-pretax-msw'!AD6</f>
        <v>0</v>
      </c>
      <c r="AE138">
        <f>'BFPaT-pretax-msw'!AE6</f>
        <v>0</v>
      </c>
      <c r="AF138">
        <f>'BFPaT-pretax-msw'!AF6</f>
        <v>0</v>
      </c>
    </row>
    <row r="139" spans="1:32">
      <c r="A139" t="s">
        <v>799</v>
      </c>
      <c r="B139">
        <f>'BFPaT-pretax-msw'!B7</f>
        <v>0</v>
      </c>
      <c r="C139">
        <f>'BFPaT-pretax-msw'!C7</f>
        <v>0</v>
      </c>
      <c r="D139">
        <f>'BFPaT-pretax-msw'!D7</f>
        <v>0</v>
      </c>
      <c r="E139">
        <f>'BFPaT-pretax-msw'!E7</f>
        <v>0</v>
      </c>
      <c r="F139">
        <f>'BFPaT-pretax-msw'!F7</f>
        <v>0</v>
      </c>
      <c r="G139">
        <f>'BFPaT-pretax-msw'!G7</f>
        <v>0</v>
      </c>
      <c r="H139">
        <f>'BFPaT-pretax-msw'!H7</f>
        <v>0</v>
      </c>
      <c r="I139">
        <f>'BFPaT-pretax-msw'!I7</f>
        <v>0</v>
      </c>
      <c r="J139">
        <f>'BFPaT-pretax-msw'!J7</f>
        <v>0</v>
      </c>
      <c r="K139">
        <f>'BFPaT-pretax-msw'!K7</f>
        <v>0</v>
      </c>
      <c r="L139">
        <f>'BFPaT-pretax-msw'!L7</f>
        <v>0</v>
      </c>
      <c r="M139">
        <f>'BFPaT-pretax-msw'!M7</f>
        <v>0</v>
      </c>
      <c r="N139">
        <f>'BFPaT-pretax-msw'!N7</f>
        <v>0</v>
      </c>
      <c r="O139">
        <f>'BFPaT-pretax-msw'!O7</f>
        <v>0</v>
      </c>
      <c r="P139">
        <f>'BFPaT-pretax-msw'!P7</f>
        <v>0</v>
      </c>
      <c r="Q139">
        <f>'BFPaT-pretax-msw'!Q7</f>
        <v>0</v>
      </c>
      <c r="R139">
        <f>'BFPaT-pretax-msw'!R7</f>
        <v>0</v>
      </c>
      <c r="S139">
        <f>'BFPaT-pretax-msw'!S7</f>
        <v>0</v>
      </c>
      <c r="T139">
        <f>'BFPaT-pretax-msw'!T7</f>
        <v>0</v>
      </c>
      <c r="U139">
        <f>'BFPaT-pretax-msw'!U7</f>
        <v>0</v>
      </c>
      <c r="V139">
        <f>'BFPaT-pretax-msw'!V7</f>
        <v>0</v>
      </c>
      <c r="W139">
        <f>'BFPaT-pretax-msw'!W7</f>
        <v>0</v>
      </c>
      <c r="X139">
        <f>'BFPaT-pretax-msw'!X7</f>
        <v>0</v>
      </c>
      <c r="Y139">
        <f>'BFPaT-pretax-msw'!Y7</f>
        <v>0</v>
      </c>
      <c r="Z139">
        <f>'BFPaT-pretax-msw'!Z7</f>
        <v>0</v>
      </c>
      <c r="AA139">
        <f>'BFPaT-pretax-msw'!AA7</f>
        <v>0</v>
      </c>
      <c r="AB139">
        <f>'BFPaT-pretax-msw'!AB7</f>
        <v>0</v>
      </c>
      <c r="AC139">
        <f>'BFPaT-pretax-msw'!AC7</f>
        <v>0</v>
      </c>
      <c r="AD139">
        <f>'BFPaT-pretax-msw'!AD7</f>
        <v>0</v>
      </c>
      <c r="AE139">
        <f>'BFPaT-pretax-msw'!AE7</f>
        <v>0</v>
      </c>
      <c r="AF139">
        <f>'BFPaT-pretax-msw'!AF7</f>
        <v>0</v>
      </c>
    </row>
    <row r="140" spans="1:32">
      <c r="A140" t="s">
        <v>800</v>
      </c>
      <c r="B140">
        <f>'BFPaT-pretax-msw'!B8</f>
        <v>0</v>
      </c>
      <c r="C140">
        <f>'BFPaT-pretax-msw'!C8</f>
        <v>0</v>
      </c>
      <c r="D140">
        <f>'BFPaT-pretax-msw'!D8</f>
        <v>0</v>
      </c>
      <c r="E140">
        <f>'BFPaT-pretax-msw'!E8</f>
        <v>0</v>
      </c>
      <c r="F140">
        <f>'BFPaT-pretax-msw'!F8</f>
        <v>0</v>
      </c>
      <c r="G140">
        <f>'BFPaT-pretax-msw'!G8</f>
        <v>0</v>
      </c>
      <c r="H140">
        <f>'BFPaT-pretax-msw'!H8</f>
        <v>0</v>
      </c>
      <c r="I140">
        <f>'BFPaT-pretax-msw'!I8</f>
        <v>0</v>
      </c>
      <c r="J140">
        <f>'BFPaT-pretax-msw'!J8</f>
        <v>0</v>
      </c>
      <c r="K140">
        <f>'BFPaT-pretax-msw'!K8</f>
        <v>0</v>
      </c>
      <c r="L140">
        <f>'BFPaT-pretax-msw'!L8</f>
        <v>0</v>
      </c>
      <c r="M140">
        <f>'BFPaT-pretax-msw'!M8</f>
        <v>0</v>
      </c>
      <c r="N140">
        <f>'BFPaT-pretax-msw'!N8</f>
        <v>0</v>
      </c>
      <c r="O140">
        <f>'BFPaT-pretax-msw'!O8</f>
        <v>0</v>
      </c>
      <c r="P140">
        <f>'BFPaT-pretax-msw'!P8</f>
        <v>0</v>
      </c>
      <c r="Q140">
        <f>'BFPaT-pretax-msw'!Q8</f>
        <v>0</v>
      </c>
      <c r="R140">
        <f>'BFPaT-pretax-msw'!R8</f>
        <v>0</v>
      </c>
      <c r="S140">
        <f>'BFPaT-pretax-msw'!S8</f>
        <v>0</v>
      </c>
      <c r="T140">
        <f>'BFPaT-pretax-msw'!T8</f>
        <v>0</v>
      </c>
      <c r="U140">
        <f>'BFPaT-pretax-msw'!U8</f>
        <v>0</v>
      </c>
      <c r="V140">
        <f>'BFPaT-pretax-msw'!V8</f>
        <v>0</v>
      </c>
      <c r="W140">
        <f>'BFPaT-pretax-msw'!W8</f>
        <v>0</v>
      </c>
      <c r="X140">
        <f>'BFPaT-pretax-msw'!X8</f>
        <v>0</v>
      </c>
      <c r="Y140">
        <f>'BFPaT-pretax-msw'!Y8</f>
        <v>0</v>
      </c>
      <c r="Z140">
        <f>'BFPaT-pretax-msw'!Z8</f>
        <v>0</v>
      </c>
      <c r="AA140">
        <f>'BFPaT-pretax-msw'!AA8</f>
        <v>0</v>
      </c>
      <c r="AB140">
        <f>'BFPaT-pretax-msw'!AB8</f>
        <v>0</v>
      </c>
      <c r="AC140">
        <f>'BFPaT-pretax-msw'!AC8</f>
        <v>0</v>
      </c>
      <c r="AD140">
        <f>'BFPaT-pretax-msw'!AD8</f>
        <v>0</v>
      </c>
      <c r="AE140">
        <f>'BFPaT-pretax-msw'!AE8</f>
        <v>0</v>
      </c>
      <c r="AF140">
        <f>'BFPaT-pretax-msw'!AF8</f>
        <v>0</v>
      </c>
    </row>
    <row r="141" spans="1:32">
      <c r="A141" t="s">
        <v>555</v>
      </c>
      <c r="B141">
        <f>'BFPaT-pretax-msw'!B9</f>
        <v>0</v>
      </c>
      <c r="C141">
        <f>'BFPaT-pretax-msw'!C9</f>
        <v>0</v>
      </c>
      <c r="D141">
        <f>'BFPaT-pretax-msw'!D9</f>
        <v>0</v>
      </c>
      <c r="E141">
        <f>'BFPaT-pretax-msw'!E9</f>
        <v>0</v>
      </c>
      <c r="F141">
        <f>'BFPaT-pretax-msw'!F9</f>
        <v>0</v>
      </c>
      <c r="G141">
        <f>'BFPaT-pretax-msw'!G9</f>
        <v>0</v>
      </c>
      <c r="H141">
        <f>'BFPaT-pretax-msw'!H9</f>
        <v>0</v>
      </c>
      <c r="I141">
        <f>'BFPaT-pretax-msw'!I9</f>
        <v>0</v>
      </c>
      <c r="J141">
        <f>'BFPaT-pretax-msw'!J9</f>
        <v>0</v>
      </c>
      <c r="K141">
        <f>'BFPaT-pretax-msw'!K9</f>
        <v>0</v>
      </c>
      <c r="L141">
        <f>'BFPaT-pretax-msw'!L9</f>
        <v>0</v>
      </c>
      <c r="M141">
        <f>'BFPaT-pretax-msw'!M9</f>
        <v>0</v>
      </c>
      <c r="N141">
        <f>'BFPaT-pretax-msw'!N9</f>
        <v>0</v>
      </c>
      <c r="O141">
        <f>'BFPaT-pretax-msw'!O9</f>
        <v>0</v>
      </c>
      <c r="P141">
        <f>'BFPaT-pretax-msw'!P9</f>
        <v>0</v>
      </c>
      <c r="Q141">
        <f>'BFPaT-pretax-msw'!Q9</f>
        <v>0</v>
      </c>
      <c r="R141">
        <f>'BFPaT-pretax-msw'!R9</f>
        <v>0</v>
      </c>
      <c r="S141">
        <f>'BFPaT-pretax-msw'!S9</f>
        <v>0</v>
      </c>
      <c r="T141">
        <f>'BFPaT-pretax-msw'!T9</f>
        <v>0</v>
      </c>
      <c r="U141">
        <f>'BFPaT-pretax-msw'!U9</f>
        <v>0</v>
      </c>
      <c r="V141">
        <f>'BFPaT-pretax-msw'!V9</f>
        <v>0</v>
      </c>
      <c r="W141">
        <f>'BFPaT-pretax-msw'!W9</f>
        <v>0</v>
      </c>
      <c r="X141">
        <f>'BFPaT-pretax-msw'!X9</f>
        <v>0</v>
      </c>
      <c r="Y141">
        <f>'BFPaT-pretax-msw'!Y9</f>
        <v>0</v>
      </c>
      <c r="Z141">
        <f>'BFPaT-pretax-msw'!Z9</f>
        <v>0</v>
      </c>
      <c r="AA141">
        <f>'BFPaT-pretax-msw'!AA9</f>
        <v>0</v>
      </c>
      <c r="AB141">
        <f>'BFPaT-pretax-msw'!AB9</f>
        <v>0</v>
      </c>
      <c r="AC141">
        <f>'BFPaT-pretax-msw'!AC9</f>
        <v>0</v>
      </c>
      <c r="AD141">
        <f>'BFPaT-pretax-msw'!AD9</f>
        <v>0</v>
      </c>
      <c r="AE141">
        <f>'BFPaT-pretax-msw'!AE9</f>
        <v>0</v>
      </c>
      <c r="AF141">
        <f>'BFPaT-pretax-msw'!AF9</f>
        <v>0</v>
      </c>
    </row>
    <row r="142" spans="1:32" s="18" customFormat="1">
      <c r="A142" s="16" t="s">
        <v>801</v>
      </c>
    </row>
    <row r="143" spans="1:32">
      <c r="A143" t="s">
        <v>727</v>
      </c>
      <c r="B143">
        <f t="shared" ref="B143:AF143" si="14">B$1</f>
        <v>2020</v>
      </c>
      <c r="C143">
        <f t="shared" si="14"/>
        <v>2021</v>
      </c>
      <c r="D143">
        <f t="shared" si="14"/>
        <v>2022</v>
      </c>
      <c r="E143">
        <f t="shared" si="14"/>
        <v>2023</v>
      </c>
      <c r="F143">
        <f t="shared" si="14"/>
        <v>2024</v>
      </c>
      <c r="G143">
        <f t="shared" si="14"/>
        <v>2025</v>
      </c>
      <c r="H143">
        <f t="shared" si="14"/>
        <v>2026</v>
      </c>
      <c r="I143">
        <f t="shared" si="14"/>
        <v>2027</v>
      </c>
      <c r="J143">
        <f t="shared" si="14"/>
        <v>2028</v>
      </c>
      <c r="K143">
        <f t="shared" si="14"/>
        <v>2029</v>
      </c>
      <c r="L143">
        <f t="shared" si="14"/>
        <v>2030</v>
      </c>
      <c r="M143">
        <f t="shared" si="14"/>
        <v>2031</v>
      </c>
      <c r="N143">
        <f t="shared" si="14"/>
        <v>2032</v>
      </c>
      <c r="O143">
        <f t="shared" si="14"/>
        <v>2033</v>
      </c>
      <c r="P143">
        <f t="shared" si="14"/>
        <v>2034</v>
      </c>
      <c r="Q143">
        <f t="shared" si="14"/>
        <v>2035</v>
      </c>
      <c r="R143">
        <f t="shared" si="14"/>
        <v>2036</v>
      </c>
      <c r="S143">
        <f t="shared" si="14"/>
        <v>2037</v>
      </c>
      <c r="T143">
        <f t="shared" si="14"/>
        <v>2038</v>
      </c>
      <c r="U143">
        <f t="shared" si="14"/>
        <v>2039</v>
      </c>
      <c r="V143">
        <f t="shared" si="14"/>
        <v>2040</v>
      </c>
      <c r="W143">
        <f t="shared" si="14"/>
        <v>2041</v>
      </c>
      <c r="X143">
        <f t="shared" si="14"/>
        <v>2042</v>
      </c>
      <c r="Y143">
        <f t="shared" si="14"/>
        <v>2043</v>
      </c>
      <c r="Z143">
        <f t="shared" si="14"/>
        <v>2044</v>
      </c>
      <c r="AA143">
        <f t="shared" si="14"/>
        <v>2045</v>
      </c>
      <c r="AB143">
        <f t="shared" si="14"/>
        <v>2046</v>
      </c>
      <c r="AC143">
        <f t="shared" si="14"/>
        <v>2047</v>
      </c>
      <c r="AD143">
        <f t="shared" si="14"/>
        <v>2048</v>
      </c>
      <c r="AE143">
        <f t="shared" si="14"/>
        <v>2049</v>
      </c>
      <c r="AF143">
        <f t="shared" si="14"/>
        <v>2050</v>
      </c>
    </row>
    <row r="144" spans="1:32">
      <c r="A144" t="s">
        <v>548</v>
      </c>
      <c r="B144" s="7">
        <f>'BFPaT-pretax-hydrogen'!B2</f>
        <v>7.2323913984774236E-5</v>
      </c>
      <c r="C144" s="7">
        <f>'BFPaT-pretax-hydrogen'!C2</f>
        <v>6.6407640789389056E-5</v>
      </c>
      <c r="D144" s="7">
        <f>'BFPaT-pretax-hydrogen'!D2</f>
        <v>6.049136759400544E-5</v>
      </c>
      <c r="E144" s="7">
        <f>'BFPaT-pretax-hydrogen'!E2</f>
        <v>5.457509439862026E-5</v>
      </c>
      <c r="F144" s="7">
        <f>'BFPaT-pretax-hydrogen'!F2</f>
        <v>4.8658821203235079E-5</v>
      </c>
      <c r="G144" s="7">
        <f>'BFPaT-pretax-hydrogen'!G2</f>
        <v>4.2742548007849899E-5</v>
      </c>
      <c r="H144" s="7">
        <f>'BFPaT-pretax-hydrogen'!H2</f>
        <v>3.6826274812466284E-5</v>
      </c>
      <c r="I144" s="7">
        <f>'BFPaT-pretax-hydrogen'!I2</f>
        <v>3.091000161708111E-5</v>
      </c>
      <c r="J144" s="7">
        <f>'BFPaT-pretax-hydrogen'!J2</f>
        <v>2.499372842169593E-5</v>
      </c>
      <c r="K144" s="7">
        <f>'BFPaT-pretax-hydrogen'!K2</f>
        <v>1.9077455226312314E-5</v>
      </c>
      <c r="L144" s="7">
        <f>'BFPaT-pretax-hydrogen'!L2</f>
        <v>1.3161182030927136E-5</v>
      </c>
      <c r="M144" s="7">
        <f>'BFPaT-pretax-hydrogen'!M2</f>
        <v>1.284050348397962E-5</v>
      </c>
      <c r="N144" s="7">
        <f>'BFPaT-pretax-hydrogen'!N2</f>
        <v>1.251982493703318E-5</v>
      </c>
      <c r="O144" s="7">
        <f>'BFPaT-pretax-hydrogen'!O2</f>
        <v>1.219914639008674E-5</v>
      </c>
      <c r="P144" s="7">
        <f>'BFPaT-pretax-hydrogen'!P2</f>
        <v>1.1878467843140302E-5</v>
      </c>
      <c r="Q144" s="7">
        <f>'BFPaT-pretax-hydrogen'!Q2</f>
        <v>1.1557789296193959E-5</v>
      </c>
      <c r="R144" s="7">
        <f>'BFPaT-pretax-hydrogen'!R2</f>
        <v>1.1237110749247519E-5</v>
      </c>
      <c r="S144" s="7">
        <f>'BFPaT-pretax-hydrogen'!S2</f>
        <v>1.0916432202301079E-5</v>
      </c>
      <c r="T144" s="7">
        <f>'BFPaT-pretax-hydrogen'!T2</f>
        <v>1.059575365535464E-5</v>
      </c>
      <c r="U144" s="7">
        <f>'BFPaT-pretax-hydrogen'!U2</f>
        <v>1.02750751084082E-5</v>
      </c>
      <c r="V144" s="7">
        <f>'BFPaT-pretax-hydrogen'!V2</f>
        <v>9.9543965614618587E-6</v>
      </c>
      <c r="W144" s="7">
        <f>'BFPaT-pretax-hydrogen'!W2</f>
        <v>9.6337180145154188E-6</v>
      </c>
      <c r="X144" s="7">
        <f>'BFPaT-pretax-hydrogen'!X2</f>
        <v>9.3130394675689806E-6</v>
      </c>
      <c r="Y144" s="7">
        <f>'BFPaT-pretax-hydrogen'!Y2</f>
        <v>8.9923609206225406E-6</v>
      </c>
      <c r="Z144" s="7">
        <f>'BFPaT-pretax-hydrogen'!Z2</f>
        <v>8.6716823736761007E-6</v>
      </c>
      <c r="AA144" s="7">
        <f>'BFPaT-pretax-hydrogen'!AA2</f>
        <v>8.3510038267296607E-6</v>
      </c>
      <c r="AB144" s="7">
        <f>'BFPaT-pretax-hydrogen'!AB2</f>
        <v>8.0303252797833207E-6</v>
      </c>
      <c r="AC144" s="7">
        <f>'BFPaT-pretax-hydrogen'!AC2</f>
        <v>7.7096467328368808E-6</v>
      </c>
      <c r="AD144" s="7">
        <f>'BFPaT-pretax-hydrogen'!AD2</f>
        <v>7.3889681858904408E-6</v>
      </c>
      <c r="AE144" s="7">
        <f>'BFPaT-pretax-hydrogen'!AE2</f>
        <v>7.0682896389440018E-6</v>
      </c>
      <c r="AF144" s="7">
        <f>'BFPaT-pretax-hydrogen'!AF2</f>
        <v>6.7476110919975618E-6</v>
      </c>
    </row>
    <row r="145" spans="1:32">
      <c r="A145" t="s">
        <v>549</v>
      </c>
      <c r="B145" s="7">
        <f>'BFPaT-pretax-hydrogen'!B3</f>
        <v>0</v>
      </c>
      <c r="C145" s="7">
        <f>'BFPaT-pretax-hydrogen'!C3</f>
        <v>0</v>
      </c>
      <c r="D145" s="7">
        <f>'BFPaT-pretax-hydrogen'!D3</f>
        <v>0</v>
      </c>
      <c r="E145" s="7">
        <f>'BFPaT-pretax-hydrogen'!E3</f>
        <v>0</v>
      </c>
      <c r="F145" s="7">
        <f>'BFPaT-pretax-hydrogen'!F3</f>
        <v>0</v>
      </c>
      <c r="G145" s="7">
        <f>'BFPaT-pretax-hydrogen'!G3</f>
        <v>0</v>
      </c>
      <c r="H145" s="7">
        <f>'BFPaT-pretax-hydrogen'!H3</f>
        <v>0</v>
      </c>
      <c r="I145" s="7">
        <f>'BFPaT-pretax-hydrogen'!I3</f>
        <v>0</v>
      </c>
      <c r="J145" s="7">
        <f>'BFPaT-pretax-hydrogen'!J3</f>
        <v>0</v>
      </c>
      <c r="K145" s="7">
        <f>'BFPaT-pretax-hydrogen'!K3</f>
        <v>0</v>
      </c>
      <c r="L145" s="7">
        <f>'BFPaT-pretax-hydrogen'!L3</f>
        <v>0</v>
      </c>
      <c r="M145" s="7">
        <f>'BFPaT-pretax-hydrogen'!M3</f>
        <v>0</v>
      </c>
      <c r="N145" s="7">
        <f>'BFPaT-pretax-hydrogen'!N3</f>
        <v>0</v>
      </c>
      <c r="O145" s="7">
        <f>'BFPaT-pretax-hydrogen'!O3</f>
        <v>0</v>
      </c>
      <c r="P145" s="7">
        <f>'BFPaT-pretax-hydrogen'!P3</f>
        <v>0</v>
      </c>
      <c r="Q145" s="7">
        <f>'BFPaT-pretax-hydrogen'!Q3</f>
        <v>0</v>
      </c>
      <c r="R145" s="7">
        <f>'BFPaT-pretax-hydrogen'!R3</f>
        <v>0</v>
      </c>
      <c r="S145" s="7">
        <f>'BFPaT-pretax-hydrogen'!S3</f>
        <v>0</v>
      </c>
      <c r="T145" s="7">
        <f>'BFPaT-pretax-hydrogen'!T3</f>
        <v>0</v>
      </c>
      <c r="U145" s="7">
        <f>'BFPaT-pretax-hydrogen'!U3</f>
        <v>0</v>
      </c>
      <c r="V145" s="7">
        <f>'BFPaT-pretax-hydrogen'!V3</f>
        <v>0</v>
      </c>
      <c r="W145" s="7">
        <f>'BFPaT-pretax-hydrogen'!W3</f>
        <v>0</v>
      </c>
      <c r="X145" s="7">
        <f>'BFPaT-pretax-hydrogen'!X3</f>
        <v>0</v>
      </c>
      <c r="Y145" s="7">
        <f>'BFPaT-pretax-hydrogen'!Y3</f>
        <v>0</v>
      </c>
      <c r="Z145" s="7">
        <f>'BFPaT-pretax-hydrogen'!Z3</f>
        <v>0</v>
      </c>
      <c r="AA145" s="7">
        <f>'BFPaT-pretax-hydrogen'!AA3</f>
        <v>0</v>
      </c>
      <c r="AB145" s="7">
        <f>'BFPaT-pretax-hydrogen'!AB3</f>
        <v>0</v>
      </c>
      <c r="AC145" s="7">
        <f>'BFPaT-pretax-hydrogen'!AC3</f>
        <v>0</v>
      </c>
      <c r="AD145" s="7">
        <f>'BFPaT-pretax-hydrogen'!AD3</f>
        <v>0</v>
      </c>
      <c r="AE145" s="7">
        <f>'BFPaT-pretax-hydrogen'!AE3</f>
        <v>0</v>
      </c>
      <c r="AF145" s="7">
        <f>'BFPaT-pretax-hydrogen'!AF3</f>
        <v>0</v>
      </c>
    </row>
    <row r="146" spans="1:32">
      <c r="A146" t="s">
        <v>550</v>
      </c>
      <c r="B146" s="7">
        <f>'BFPaT-pretax-hydrogen'!B4</f>
        <v>7.2323913984774236E-5</v>
      </c>
      <c r="C146" s="7">
        <f>'BFPaT-pretax-hydrogen'!C4</f>
        <v>6.6407640789389056E-5</v>
      </c>
      <c r="D146" s="7">
        <f>'BFPaT-pretax-hydrogen'!D4</f>
        <v>6.049136759400544E-5</v>
      </c>
      <c r="E146" s="7">
        <f>'BFPaT-pretax-hydrogen'!E4</f>
        <v>5.457509439862026E-5</v>
      </c>
      <c r="F146" s="7">
        <f>'BFPaT-pretax-hydrogen'!F4</f>
        <v>4.8658821203235079E-5</v>
      </c>
      <c r="G146" s="7">
        <f>'BFPaT-pretax-hydrogen'!G4</f>
        <v>4.2742548007849899E-5</v>
      </c>
      <c r="H146" s="7">
        <f>'BFPaT-pretax-hydrogen'!H4</f>
        <v>3.6826274812466284E-5</v>
      </c>
      <c r="I146" s="7">
        <f>'BFPaT-pretax-hydrogen'!I4</f>
        <v>3.091000161708111E-5</v>
      </c>
      <c r="J146" s="7">
        <f>'BFPaT-pretax-hydrogen'!J4</f>
        <v>2.499372842169593E-5</v>
      </c>
      <c r="K146" s="7">
        <f>'BFPaT-pretax-hydrogen'!K4</f>
        <v>1.9077455226312314E-5</v>
      </c>
      <c r="L146" s="7">
        <f>'BFPaT-pretax-hydrogen'!L4</f>
        <v>1.3161182030927136E-5</v>
      </c>
      <c r="M146" s="7">
        <f>'BFPaT-pretax-hydrogen'!M4</f>
        <v>1.284050348397962E-5</v>
      </c>
      <c r="N146" s="7">
        <f>'BFPaT-pretax-hydrogen'!N4</f>
        <v>1.251982493703318E-5</v>
      </c>
      <c r="O146" s="7">
        <f>'BFPaT-pretax-hydrogen'!O4</f>
        <v>1.219914639008674E-5</v>
      </c>
      <c r="P146" s="7">
        <f>'BFPaT-pretax-hydrogen'!P4</f>
        <v>1.1878467843140302E-5</v>
      </c>
      <c r="Q146" s="7">
        <f>'BFPaT-pretax-hydrogen'!Q4</f>
        <v>1.1557789296193959E-5</v>
      </c>
      <c r="R146" s="7">
        <f>'BFPaT-pretax-hydrogen'!R4</f>
        <v>1.1237110749247519E-5</v>
      </c>
      <c r="S146" s="7">
        <f>'BFPaT-pretax-hydrogen'!S4</f>
        <v>1.0916432202301079E-5</v>
      </c>
      <c r="T146" s="7">
        <f>'BFPaT-pretax-hydrogen'!T4</f>
        <v>1.059575365535464E-5</v>
      </c>
      <c r="U146" s="7">
        <f>'BFPaT-pretax-hydrogen'!U4</f>
        <v>1.02750751084082E-5</v>
      </c>
      <c r="V146" s="7">
        <f>'BFPaT-pretax-hydrogen'!V4</f>
        <v>9.9543965614618587E-6</v>
      </c>
      <c r="W146" s="7">
        <f>'BFPaT-pretax-hydrogen'!W4</f>
        <v>9.6337180145154188E-6</v>
      </c>
      <c r="X146" s="7">
        <f>'BFPaT-pretax-hydrogen'!X4</f>
        <v>9.3130394675689806E-6</v>
      </c>
      <c r="Y146" s="7">
        <f>'BFPaT-pretax-hydrogen'!Y4</f>
        <v>8.9923609206225406E-6</v>
      </c>
      <c r="Z146" s="7">
        <f>'BFPaT-pretax-hydrogen'!Z4</f>
        <v>8.6716823736761007E-6</v>
      </c>
      <c r="AA146" s="7">
        <f>'BFPaT-pretax-hydrogen'!AA4</f>
        <v>8.3510038267296607E-6</v>
      </c>
      <c r="AB146" s="7">
        <f>'BFPaT-pretax-hydrogen'!AB4</f>
        <v>8.0303252797833207E-6</v>
      </c>
      <c r="AC146" s="7">
        <f>'BFPaT-pretax-hydrogen'!AC4</f>
        <v>7.7096467328368808E-6</v>
      </c>
      <c r="AD146" s="7">
        <f>'BFPaT-pretax-hydrogen'!AD4</f>
        <v>7.3889681858904408E-6</v>
      </c>
      <c r="AE146" s="7">
        <f>'BFPaT-pretax-hydrogen'!AE4</f>
        <v>7.0682896389440018E-6</v>
      </c>
      <c r="AF146" s="7">
        <f>'BFPaT-pretax-hydrogen'!AF4</f>
        <v>6.7476110919975618E-6</v>
      </c>
    </row>
    <row r="147" spans="1:32">
      <c r="A147" t="s">
        <v>551</v>
      </c>
      <c r="B147" s="7">
        <f>'BFPaT-pretax-hydrogen'!B5</f>
        <v>7.2323913984774236E-5</v>
      </c>
      <c r="C147" s="7">
        <f>'BFPaT-pretax-hydrogen'!C5</f>
        <v>6.6407640789389056E-5</v>
      </c>
      <c r="D147" s="7">
        <f>'BFPaT-pretax-hydrogen'!D5</f>
        <v>6.049136759400544E-5</v>
      </c>
      <c r="E147" s="7">
        <f>'BFPaT-pretax-hydrogen'!E5</f>
        <v>5.457509439862026E-5</v>
      </c>
      <c r="F147" s="7">
        <f>'BFPaT-pretax-hydrogen'!F5</f>
        <v>4.8658821203235079E-5</v>
      </c>
      <c r="G147" s="7">
        <f>'BFPaT-pretax-hydrogen'!G5</f>
        <v>4.2742548007849899E-5</v>
      </c>
      <c r="H147" s="7">
        <f>'BFPaT-pretax-hydrogen'!H5</f>
        <v>3.6826274812466284E-5</v>
      </c>
      <c r="I147" s="7">
        <f>'BFPaT-pretax-hydrogen'!I5</f>
        <v>3.091000161708111E-5</v>
      </c>
      <c r="J147" s="7">
        <f>'BFPaT-pretax-hydrogen'!J5</f>
        <v>2.499372842169593E-5</v>
      </c>
      <c r="K147" s="7">
        <f>'BFPaT-pretax-hydrogen'!K5</f>
        <v>1.9077455226312314E-5</v>
      </c>
      <c r="L147" s="7">
        <f>'BFPaT-pretax-hydrogen'!L5</f>
        <v>1.3161182030927136E-5</v>
      </c>
      <c r="M147" s="7">
        <f>'BFPaT-pretax-hydrogen'!M5</f>
        <v>1.284050348397962E-5</v>
      </c>
      <c r="N147" s="7">
        <f>'BFPaT-pretax-hydrogen'!N5</f>
        <v>1.251982493703318E-5</v>
      </c>
      <c r="O147" s="7">
        <f>'BFPaT-pretax-hydrogen'!O5</f>
        <v>1.219914639008674E-5</v>
      </c>
      <c r="P147" s="7">
        <f>'BFPaT-pretax-hydrogen'!P5</f>
        <v>1.1878467843140302E-5</v>
      </c>
      <c r="Q147" s="7">
        <f>'BFPaT-pretax-hydrogen'!Q5</f>
        <v>1.1557789296193959E-5</v>
      </c>
      <c r="R147" s="7">
        <f>'BFPaT-pretax-hydrogen'!R5</f>
        <v>1.1237110749247519E-5</v>
      </c>
      <c r="S147" s="7">
        <f>'BFPaT-pretax-hydrogen'!S5</f>
        <v>1.0916432202301079E-5</v>
      </c>
      <c r="T147" s="7">
        <f>'BFPaT-pretax-hydrogen'!T5</f>
        <v>1.059575365535464E-5</v>
      </c>
      <c r="U147" s="7">
        <f>'BFPaT-pretax-hydrogen'!U5</f>
        <v>1.02750751084082E-5</v>
      </c>
      <c r="V147" s="7">
        <f>'BFPaT-pretax-hydrogen'!V5</f>
        <v>9.9543965614618587E-6</v>
      </c>
      <c r="W147" s="7">
        <f>'BFPaT-pretax-hydrogen'!W5</f>
        <v>9.6337180145154188E-6</v>
      </c>
      <c r="X147" s="7">
        <f>'BFPaT-pretax-hydrogen'!X5</f>
        <v>9.3130394675689806E-6</v>
      </c>
      <c r="Y147" s="7">
        <f>'BFPaT-pretax-hydrogen'!Y5</f>
        <v>8.9923609206225406E-6</v>
      </c>
      <c r="Z147" s="7">
        <f>'BFPaT-pretax-hydrogen'!Z5</f>
        <v>8.6716823736761007E-6</v>
      </c>
      <c r="AA147" s="7">
        <f>'BFPaT-pretax-hydrogen'!AA5</f>
        <v>8.3510038267296607E-6</v>
      </c>
      <c r="AB147" s="7">
        <f>'BFPaT-pretax-hydrogen'!AB5</f>
        <v>8.0303252797833207E-6</v>
      </c>
      <c r="AC147" s="7">
        <f>'BFPaT-pretax-hydrogen'!AC5</f>
        <v>7.7096467328368808E-6</v>
      </c>
      <c r="AD147" s="7">
        <f>'BFPaT-pretax-hydrogen'!AD5</f>
        <v>7.3889681858904408E-6</v>
      </c>
      <c r="AE147" s="7">
        <f>'BFPaT-pretax-hydrogen'!AE5</f>
        <v>7.0682896389440018E-6</v>
      </c>
      <c r="AF147" s="7">
        <f>'BFPaT-pretax-hydrogen'!AF5</f>
        <v>6.7476110919975618E-6</v>
      </c>
    </row>
    <row r="148" spans="1:32">
      <c r="A148" t="s">
        <v>552</v>
      </c>
      <c r="B148" s="7">
        <f>'BFPaT-pretax-hydrogen'!B6</f>
        <v>7.2323913984774236E-5</v>
      </c>
      <c r="C148" s="7">
        <f>'BFPaT-pretax-hydrogen'!C6</f>
        <v>6.6407640789389056E-5</v>
      </c>
      <c r="D148" s="7">
        <f>'BFPaT-pretax-hydrogen'!D6</f>
        <v>6.049136759400544E-5</v>
      </c>
      <c r="E148" s="7">
        <f>'BFPaT-pretax-hydrogen'!E6</f>
        <v>5.457509439862026E-5</v>
      </c>
      <c r="F148" s="7">
        <f>'BFPaT-pretax-hydrogen'!F6</f>
        <v>4.8658821203235079E-5</v>
      </c>
      <c r="G148" s="7">
        <f>'BFPaT-pretax-hydrogen'!G6</f>
        <v>4.2742548007849899E-5</v>
      </c>
      <c r="H148" s="7">
        <f>'BFPaT-pretax-hydrogen'!H6</f>
        <v>3.6826274812466284E-5</v>
      </c>
      <c r="I148" s="7">
        <f>'BFPaT-pretax-hydrogen'!I6</f>
        <v>3.091000161708111E-5</v>
      </c>
      <c r="J148" s="7">
        <f>'BFPaT-pretax-hydrogen'!J6</f>
        <v>2.499372842169593E-5</v>
      </c>
      <c r="K148" s="7">
        <f>'BFPaT-pretax-hydrogen'!K6</f>
        <v>1.9077455226312314E-5</v>
      </c>
      <c r="L148" s="7">
        <f>'BFPaT-pretax-hydrogen'!L6</f>
        <v>1.3161182030927136E-5</v>
      </c>
      <c r="M148" s="7">
        <f>'BFPaT-pretax-hydrogen'!M6</f>
        <v>1.284050348397962E-5</v>
      </c>
      <c r="N148" s="7">
        <f>'BFPaT-pretax-hydrogen'!N6</f>
        <v>1.251982493703318E-5</v>
      </c>
      <c r="O148" s="7">
        <f>'BFPaT-pretax-hydrogen'!O6</f>
        <v>1.219914639008674E-5</v>
      </c>
      <c r="P148" s="7">
        <f>'BFPaT-pretax-hydrogen'!P6</f>
        <v>1.1878467843140302E-5</v>
      </c>
      <c r="Q148" s="7">
        <f>'BFPaT-pretax-hydrogen'!Q6</f>
        <v>1.1557789296193959E-5</v>
      </c>
      <c r="R148" s="7">
        <f>'BFPaT-pretax-hydrogen'!R6</f>
        <v>1.1237110749247519E-5</v>
      </c>
      <c r="S148" s="7">
        <f>'BFPaT-pretax-hydrogen'!S6</f>
        <v>1.0916432202301079E-5</v>
      </c>
      <c r="T148" s="7">
        <f>'BFPaT-pretax-hydrogen'!T6</f>
        <v>1.059575365535464E-5</v>
      </c>
      <c r="U148" s="7">
        <f>'BFPaT-pretax-hydrogen'!U6</f>
        <v>1.02750751084082E-5</v>
      </c>
      <c r="V148" s="7">
        <f>'BFPaT-pretax-hydrogen'!V6</f>
        <v>9.9543965614618587E-6</v>
      </c>
      <c r="W148" s="7">
        <f>'BFPaT-pretax-hydrogen'!W6</f>
        <v>9.6337180145154188E-6</v>
      </c>
      <c r="X148" s="7">
        <f>'BFPaT-pretax-hydrogen'!X6</f>
        <v>9.3130394675689806E-6</v>
      </c>
      <c r="Y148" s="7">
        <f>'BFPaT-pretax-hydrogen'!Y6</f>
        <v>8.9923609206225406E-6</v>
      </c>
      <c r="Z148" s="7">
        <f>'BFPaT-pretax-hydrogen'!Z6</f>
        <v>8.6716823736761007E-6</v>
      </c>
      <c r="AA148" s="7">
        <f>'BFPaT-pretax-hydrogen'!AA6</f>
        <v>8.3510038267296607E-6</v>
      </c>
      <c r="AB148" s="7">
        <f>'BFPaT-pretax-hydrogen'!AB6</f>
        <v>8.0303252797833207E-6</v>
      </c>
      <c r="AC148" s="7">
        <f>'BFPaT-pretax-hydrogen'!AC6</f>
        <v>7.7096467328368808E-6</v>
      </c>
      <c r="AD148" s="7">
        <f>'BFPaT-pretax-hydrogen'!AD6</f>
        <v>7.3889681858904408E-6</v>
      </c>
      <c r="AE148" s="7">
        <f>'BFPaT-pretax-hydrogen'!AE6</f>
        <v>7.0682896389440018E-6</v>
      </c>
      <c r="AF148" s="7">
        <f>'BFPaT-pretax-hydrogen'!AF6</f>
        <v>6.7476110919975618E-6</v>
      </c>
    </row>
    <row r="149" spans="1:32">
      <c r="A149" t="s">
        <v>553</v>
      </c>
      <c r="B149" s="7">
        <f>'BFPaT-pretax-hydrogen'!B7</f>
        <v>7.2323913984774236E-5</v>
      </c>
      <c r="C149" s="7">
        <f>'BFPaT-pretax-hydrogen'!C7</f>
        <v>6.6407640789389056E-5</v>
      </c>
      <c r="D149" s="7">
        <f>'BFPaT-pretax-hydrogen'!D7</f>
        <v>6.049136759400544E-5</v>
      </c>
      <c r="E149" s="7">
        <f>'BFPaT-pretax-hydrogen'!E7</f>
        <v>5.457509439862026E-5</v>
      </c>
      <c r="F149" s="7">
        <f>'BFPaT-pretax-hydrogen'!F7</f>
        <v>4.8658821203235079E-5</v>
      </c>
      <c r="G149" s="7">
        <f>'BFPaT-pretax-hydrogen'!G7</f>
        <v>4.2742548007849899E-5</v>
      </c>
      <c r="H149" s="7">
        <f>'BFPaT-pretax-hydrogen'!H7</f>
        <v>3.6826274812466284E-5</v>
      </c>
      <c r="I149" s="7">
        <f>'BFPaT-pretax-hydrogen'!I7</f>
        <v>3.091000161708111E-5</v>
      </c>
      <c r="J149" s="7">
        <f>'BFPaT-pretax-hydrogen'!J7</f>
        <v>2.499372842169593E-5</v>
      </c>
      <c r="K149" s="7">
        <f>'BFPaT-pretax-hydrogen'!K7</f>
        <v>1.9077455226312314E-5</v>
      </c>
      <c r="L149" s="7">
        <f>'BFPaT-pretax-hydrogen'!L7</f>
        <v>1.3161182030927136E-5</v>
      </c>
      <c r="M149" s="7">
        <f>'BFPaT-pretax-hydrogen'!M7</f>
        <v>1.284050348397962E-5</v>
      </c>
      <c r="N149" s="7">
        <f>'BFPaT-pretax-hydrogen'!N7</f>
        <v>1.251982493703318E-5</v>
      </c>
      <c r="O149" s="7">
        <f>'BFPaT-pretax-hydrogen'!O7</f>
        <v>1.219914639008674E-5</v>
      </c>
      <c r="P149" s="7">
        <f>'BFPaT-pretax-hydrogen'!P7</f>
        <v>1.1878467843140302E-5</v>
      </c>
      <c r="Q149" s="7">
        <f>'BFPaT-pretax-hydrogen'!Q7</f>
        <v>1.1557789296193959E-5</v>
      </c>
      <c r="R149" s="7">
        <f>'BFPaT-pretax-hydrogen'!R7</f>
        <v>1.1237110749247519E-5</v>
      </c>
      <c r="S149" s="7">
        <f>'BFPaT-pretax-hydrogen'!S7</f>
        <v>1.0916432202301079E-5</v>
      </c>
      <c r="T149" s="7">
        <f>'BFPaT-pretax-hydrogen'!T7</f>
        <v>1.059575365535464E-5</v>
      </c>
      <c r="U149" s="7">
        <f>'BFPaT-pretax-hydrogen'!U7</f>
        <v>1.02750751084082E-5</v>
      </c>
      <c r="V149" s="7">
        <f>'BFPaT-pretax-hydrogen'!V7</f>
        <v>9.9543965614618587E-6</v>
      </c>
      <c r="W149" s="7">
        <f>'BFPaT-pretax-hydrogen'!W7</f>
        <v>9.6337180145154188E-6</v>
      </c>
      <c r="X149" s="7">
        <f>'BFPaT-pretax-hydrogen'!X7</f>
        <v>9.3130394675689806E-6</v>
      </c>
      <c r="Y149" s="7">
        <f>'BFPaT-pretax-hydrogen'!Y7</f>
        <v>8.9923609206225406E-6</v>
      </c>
      <c r="Z149" s="7">
        <f>'BFPaT-pretax-hydrogen'!Z7</f>
        <v>8.6716823736761007E-6</v>
      </c>
      <c r="AA149" s="7">
        <f>'BFPaT-pretax-hydrogen'!AA7</f>
        <v>8.3510038267296607E-6</v>
      </c>
      <c r="AB149" s="7">
        <f>'BFPaT-pretax-hydrogen'!AB7</f>
        <v>8.0303252797833207E-6</v>
      </c>
      <c r="AC149" s="7">
        <f>'BFPaT-pretax-hydrogen'!AC7</f>
        <v>7.7096467328368808E-6</v>
      </c>
      <c r="AD149" s="7">
        <f>'BFPaT-pretax-hydrogen'!AD7</f>
        <v>7.3889681858904408E-6</v>
      </c>
      <c r="AE149" s="7">
        <f>'BFPaT-pretax-hydrogen'!AE7</f>
        <v>7.0682896389440018E-6</v>
      </c>
      <c r="AF149" s="7">
        <f>'BFPaT-pretax-hydrogen'!AF7</f>
        <v>6.7476110919975618E-6</v>
      </c>
    </row>
    <row r="150" spans="1:32">
      <c r="A150" t="s">
        <v>554</v>
      </c>
      <c r="B150" s="7">
        <f>'BFPaT-pretax-hydrogen'!B8</f>
        <v>0</v>
      </c>
      <c r="C150" s="7">
        <f>'BFPaT-pretax-hydrogen'!C8</f>
        <v>0</v>
      </c>
      <c r="D150" s="7">
        <f>'BFPaT-pretax-hydrogen'!D8</f>
        <v>0</v>
      </c>
      <c r="E150" s="7">
        <f>'BFPaT-pretax-hydrogen'!E8</f>
        <v>0</v>
      </c>
      <c r="F150" s="7">
        <f>'BFPaT-pretax-hydrogen'!F8</f>
        <v>0</v>
      </c>
      <c r="G150" s="7">
        <f>'BFPaT-pretax-hydrogen'!G8</f>
        <v>0</v>
      </c>
      <c r="H150" s="7">
        <f>'BFPaT-pretax-hydrogen'!H8</f>
        <v>0</v>
      </c>
      <c r="I150" s="7">
        <f>'BFPaT-pretax-hydrogen'!I8</f>
        <v>0</v>
      </c>
      <c r="J150" s="7">
        <f>'BFPaT-pretax-hydrogen'!J8</f>
        <v>0</v>
      </c>
      <c r="K150" s="7">
        <f>'BFPaT-pretax-hydrogen'!K8</f>
        <v>0</v>
      </c>
      <c r="L150" s="7">
        <f>'BFPaT-pretax-hydrogen'!L8</f>
        <v>0</v>
      </c>
      <c r="M150" s="7">
        <f>'BFPaT-pretax-hydrogen'!M8</f>
        <v>0</v>
      </c>
      <c r="N150" s="7">
        <f>'BFPaT-pretax-hydrogen'!N8</f>
        <v>0</v>
      </c>
      <c r="O150" s="7">
        <f>'BFPaT-pretax-hydrogen'!O8</f>
        <v>0</v>
      </c>
      <c r="P150" s="7">
        <f>'BFPaT-pretax-hydrogen'!P8</f>
        <v>0</v>
      </c>
      <c r="Q150" s="7">
        <f>'BFPaT-pretax-hydrogen'!Q8</f>
        <v>0</v>
      </c>
      <c r="R150" s="7">
        <f>'BFPaT-pretax-hydrogen'!R8</f>
        <v>0</v>
      </c>
      <c r="S150" s="7">
        <f>'BFPaT-pretax-hydrogen'!S8</f>
        <v>0</v>
      </c>
      <c r="T150" s="7">
        <f>'BFPaT-pretax-hydrogen'!T8</f>
        <v>0</v>
      </c>
      <c r="U150" s="7">
        <f>'BFPaT-pretax-hydrogen'!U8</f>
        <v>0</v>
      </c>
      <c r="V150" s="7">
        <f>'BFPaT-pretax-hydrogen'!V8</f>
        <v>0</v>
      </c>
      <c r="W150" s="7">
        <f>'BFPaT-pretax-hydrogen'!W8</f>
        <v>0</v>
      </c>
      <c r="X150" s="7">
        <f>'BFPaT-pretax-hydrogen'!X8</f>
        <v>0</v>
      </c>
      <c r="Y150" s="7">
        <f>'BFPaT-pretax-hydrogen'!Y8</f>
        <v>0</v>
      </c>
      <c r="Z150" s="7">
        <f>'BFPaT-pretax-hydrogen'!Z8</f>
        <v>0</v>
      </c>
      <c r="AA150" s="7">
        <f>'BFPaT-pretax-hydrogen'!AA8</f>
        <v>0</v>
      </c>
      <c r="AB150" s="7">
        <f>'BFPaT-pretax-hydrogen'!AB8</f>
        <v>0</v>
      </c>
      <c r="AC150" s="7">
        <f>'BFPaT-pretax-hydrogen'!AC8</f>
        <v>0</v>
      </c>
      <c r="AD150" s="7">
        <f>'BFPaT-pretax-hydrogen'!AD8</f>
        <v>0</v>
      </c>
      <c r="AE150" s="7">
        <f>'BFPaT-pretax-hydrogen'!AE8</f>
        <v>0</v>
      </c>
      <c r="AF150" s="7">
        <f>'BFPaT-pretax-hydrogen'!AF8</f>
        <v>0</v>
      </c>
    </row>
    <row r="151" spans="1:32">
      <c r="A151" t="s">
        <v>555</v>
      </c>
      <c r="B151" s="7">
        <f>'BFPaT-pretax-hydrogen'!B9</f>
        <v>7.2323913984774236E-5</v>
      </c>
      <c r="C151" s="7">
        <f>'BFPaT-pretax-hydrogen'!C9</f>
        <v>6.6407640789389056E-5</v>
      </c>
      <c r="D151" s="7">
        <f>'BFPaT-pretax-hydrogen'!D9</f>
        <v>6.049136759400544E-5</v>
      </c>
      <c r="E151" s="7">
        <f>'BFPaT-pretax-hydrogen'!E9</f>
        <v>5.457509439862026E-5</v>
      </c>
      <c r="F151" s="7">
        <f>'BFPaT-pretax-hydrogen'!F9</f>
        <v>4.8658821203235079E-5</v>
      </c>
      <c r="G151" s="7">
        <f>'BFPaT-pretax-hydrogen'!G9</f>
        <v>4.2742548007849899E-5</v>
      </c>
      <c r="H151" s="7">
        <f>'BFPaT-pretax-hydrogen'!H9</f>
        <v>3.6826274812466284E-5</v>
      </c>
      <c r="I151" s="7">
        <f>'BFPaT-pretax-hydrogen'!I9</f>
        <v>3.091000161708111E-5</v>
      </c>
      <c r="J151" s="7">
        <f>'BFPaT-pretax-hydrogen'!J9</f>
        <v>2.499372842169593E-5</v>
      </c>
      <c r="K151" s="7">
        <f>'BFPaT-pretax-hydrogen'!K9</f>
        <v>1.9077455226312314E-5</v>
      </c>
      <c r="L151" s="7">
        <f>'BFPaT-pretax-hydrogen'!L9</f>
        <v>1.3161182030927136E-5</v>
      </c>
      <c r="M151" s="7">
        <f>'BFPaT-pretax-hydrogen'!M9</f>
        <v>1.284050348397962E-5</v>
      </c>
      <c r="N151" s="7">
        <f>'BFPaT-pretax-hydrogen'!N9</f>
        <v>1.251982493703318E-5</v>
      </c>
      <c r="O151" s="7">
        <f>'BFPaT-pretax-hydrogen'!O9</f>
        <v>1.219914639008674E-5</v>
      </c>
      <c r="P151" s="7">
        <f>'BFPaT-pretax-hydrogen'!P9</f>
        <v>1.1878467843140302E-5</v>
      </c>
      <c r="Q151" s="7">
        <f>'BFPaT-pretax-hydrogen'!Q9</f>
        <v>1.1557789296193959E-5</v>
      </c>
      <c r="R151" s="7">
        <f>'BFPaT-pretax-hydrogen'!R9</f>
        <v>1.1237110749247519E-5</v>
      </c>
      <c r="S151" s="7">
        <f>'BFPaT-pretax-hydrogen'!S9</f>
        <v>1.0916432202301079E-5</v>
      </c>
      <c r="T151" s="7">
        <f>'BFPaT-pretax-hydrogen'!T9</f>
        <v>1.059575365535464E-5</v>
      </c>
      <c r="U151" s="7">
        <f>'BFPaT-pretax-hydrogen'!U9</f>
        <v>1.02750751084082E-5</v>
      </c>
      <c r="V151" s="7">
        <f>'BFPaT-pretax-hydrogen'!V9</f>
        <v>9.9543965614618587E-6</v>
      </c>
      <c r="W151" s="7">
        <f>'BFPaT-pretax-hydrogen'!W9</f>
        <v>9.6337180145154188E-6</v>
      </c>
      <c r="X151" s="7">
        <f>'BFPaT-pretax-hydrogen'!X9</f>
        <v>9.3130394675689806E-6</v>
      </c>
      <c r="Y151" s="7">
        <f>'BFPaT-pretax-hydrogen'!Y9</f>
        <v>8.9923609206225406E-6</v>
      </c>
      <c r="Z151" s="7">
        <f>'BFPaT-pretax-hydrogen'!Z9</f>
        <v>8.6716823736761007E-6</v>
      </c>
      <c r="AA151" s="7">
        <f>'BFPaT-pretax-hydrogen'!AA9</f>
        <v>8.3510038267296607E-6</v>
      </c>
      <c r="AB151" s="7">
        <f>'BFPaT-pretax-hydrogen'!AB9</f>
        <v>8.0303252797833207E-6</v>
      </c>
      <c r="AC151" s="7">
        <f>'BFPaT-pretax-hydrogen'!AC9</f>
        <v>7.7096467328368808E-6</v>
      </c>
      <c r="AD151" s="7">
        <f>'BFPaT-pretax-hydrogen'!AD9</f>
        <v>7.3889681858904408E-6</v>
      </c>
      <c r="AE151" s="7">
        <f>'BFPaT-pretax-hydrogen'!AE9</f>
        <v>7.0682896389440018E-6</v>
      </c>
      <c r="AF151" s="7">
        <f>'BFPaT-pretax-hydrogen'!AF9</f>
        <v>6.7476110919975618E-6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00000"/>
  </sheetPr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2060"/>
  </sheetPr>
  <dimension ref="A1:AH9"/>
  <sheetViews>
    <sheetView workbookViewId="0">
      <selection activeCell="C8" sqref="C8:AF8"/>
    </sheetView>
  </sheetViews>
  <sheetFormatPr defaultColWidth="9.1796875" defaultRowHeight="14.5"/>
  <cols>
    <col min="1" max="1" width="41.453125" customWidth="1"/>
    <col min="2" max="32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 t="shared" ref="B2:C2" si="0">B4</f>
        <v>2.1579957702833038E-6</v>
      </c>
      <c r="C2" s="3">
        <f t="shared" si="0"/>
        <v>2.233360252193527E-6</v>
      </c>
      <c r="D2" s="3">
        <f t="shared" ref="D2:AF2" si="1">D4</f>
        <v>2.2193958701148313E-6</v>
      </c>
      <c r="E2" s="3">
        <f t="shared" si="1"/>
        <v>2.2017229903755835E-6</v>
      </c>
      <c r="F2" s="3">
        <f t="shared" si="1"/>
        <v>2.164739131044883E-6</v>
      </c>
      <c r="G2" s="3">
        <f t="shared" si="1"/>
        <v>2.15426148002229E-6</v>
      </c>
      <c r="H2" s="3">
        <f t="shared" si="1"/>
        <v>2.1631786408617335E-6</v>
      </c>
      <c r="I2" s="3">
        <f t="shared" si="1"/>
        <v>2.1668877723057751E-6</v>
      </c>
      <c r="J2" s="3">
        <f t="shared" si="1"/>
        <v>2.1708305970071964E-6</v>
      </c>
      <c r="K2" s="3">
        <f t="shared" si="1"/>
        <v>2.1779454504541167E-6</v>
      </c>
      <c r="L2" s="3">
        <f t="shared" si="1"/>
        <v>2.1794365125368856E-6</v>
      </c>
      <c r="M2" s="3">
        <f t="shared" si="1"/>
        <v>2.186954625132819E-6</v>
      </c>
      <c r="N2" s="3">
        <f t="shared" si="1"/>
        <v>2.1963895870827321E-6</v>
      </c>
      <c r="O2" s="3">
        <f t="shared" si="1"/>
        <v>2.2056071036792558E-6</v>
      </c>
      <c r="P2" s="3">
        <f t="shared" si="1"/>
        <v>2.2102763594923719E-6</v>
      </c>
      <c r="Q2" s="3">
        <f t="shared" si="1"/>
        <v>2.1924421530468459E-6</v>
      </c>
      <c r="R2" s="3">
        <f t="shared" si="1"/>
        <v>2.1785019699740932E-6</v>
      </c>
      <c r="S2" s="3">
        <f t="shared" si="1"/>
        <v>2.1697932086691513E-6</v>
      </c>
      <c r="T2" s="3">
        <f t="shared" si="1"/>
        <v>2.1611297340753292E-6</v>
      </c>
      <c r="U2" s="3">
        <f t="shared" si="1"/>
        <v>2.1527627549209723E-6</v>
      </c>
      <c r="V2" s="3">
        <f t="shared" si="1"/>
        <v>2.1559479778863783E-6</v>
      </c>
      <c r="W2" s="3">
        <f t="shared" si="1"/>
        <v>2.1506474737182708E-6</v>
      </c>
      <c r="X2" s="3">
        <f t="shared" si="1"/>
        <v>2.1513860043329372E-6</v>
      </c>
      <c r="Y2" s="3">
        <f t="shared" si="1"/>
        <v>2.1416550078770045E-6</v>
      </c>
      <c r="Z2" s="3">
        <f t="shared" si="1"/>
        <v>2.1342683189300067E-6</v>
      </c>
      <c r="AA2" s="3">
        <f t="shared" si="1"/>
        <v>2.1352256776984017E-6</v>
      </c>
      <c r="AB2" s="3">
        <f t="shared" si="1"/>
        <v>2.1213202374841788E-6</v>
      </c>
      <c r="AC2" s="3">
        <f t="shared" si="1"/>
        <v>2.1189961534302092E-6</v>
      </c>
      <c r="AD2" s="3">
        <f t="shared" si="1"/>
        <v>2.1120362888546772E-6</v>
      </c>
      <c r="AE2" s="3">
        <f t="shared" si="1"/>
        <v>2.1052274375995567E-6</v>
      </c>
      <c r="AF2" s="3">
        <f t="shared" si="1"/>
        <v>2.0909355623071187E-6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 s="3">
        <f>INDEX('AEO 2021 3'!$C$19:$AJ$19,MATCH(B$1,'AEO 2021 3'!$C$1:$AJ$1,0))/10^6*dollars_2020_2012*INDEX('Tax Percentages'!$B$5:$AG$5,MATCH(B$1,'Tax Percentages'!$B$4:$AG$4,0))</f>
        <v>2.1579957702833038E-6</v>
      </c>
      <c r="C4" s="3">
        <f>INDEX('AEO 2022 3'!$C$19:$AJ$19,MATCH(C$1,'AEO 2022 3'!$C$1:$AJ$1,0))/10^6*dollars_2021_2012*INDEX('Tax Percentages'!$B$5:$AG$5,MATCH(C$1,'Tax Percentages'!$B$4:$AG$4,0))</f>
        <v>2.233360252193527E-6</v>
      </c>
      <c r="D4" s="3">
        <f>INDEX('AEO 2022 3'!$C$19:$AJ$19,MATCH(D$1,'AEO 2022 3'!$C$1:$AJ$1,0))/10^6*dollars_2021_2012*INDEX('Tax Percentages'!$B$5:$AG$5,MATCH(D$1,'Tax Percentages'!$B$4:$AG$4,0))</f>
        <v>2.2193958701148313E-6</v>
      </c>
      <c r="E4" s="3">
        <f>INDEX('AEO 2022 3'!$C$19:$AJ$19,MATCH(E$1,'AEO 2022 3'!$C$1:$AJ$1,0))/10^6*dollars_2021_2012*INDEX('Tax Percentages'!$B$5:$AG$5,MATCH(E$1,'Tax Percentages'!$B$4:$AG$4,0))</f>
        <v>2.2017229903755835E-6</v>
      </c>
      <c r="F4" s="3">
        <f>INDEX('AEO 2022 3'!$C$19:$AJ$19,MATCH(F$1,'AEO 2022 3'!$C$1:$AJ$1,0))/10^6*dollars_2021_2012*INDEX('Tax Percentages'!$B$5:$AG$5,MATCH(F$1,'Tax Percentages'!$B$4:$AG$4,0))</f>
        <v>2.164739131044883E-6</v>
      </c>
      <c r="G4" s="3">
        <f>INDEX('AEO 2022 3'!$C$19:$AJ$19,MATCH(G$1,'AEO 2022 3'!$C$1:$AJ$1,0))/10^6*dollars_2021_2012*INDEX('Tax Percentages'!$B$5:$AG$5,MATCH(G$1,'Tax Percentages'!$B$4:$AG$4,0))</f>
        <v>2.15426148002229E-6</v>
      </c>
      <c r="H4" s="3">
        <f>INDEX('AEO 2022 3'!$C$19:$AJ$19,MATCH(H$1,'AEO 2022 3'!$C$1:$AJ$1,0))/10^6*dollars_2021_2012*INDEX('Tax Percentages'!$B$5:$AG$5,MATCH(H$1,'Tax Percentages'!$B$4:$AG$4,0))</f>
        <v>2.1631786408617335E-6</v>
      </c>
      <c r="I4" s="3">
        <f>INDEX('AEO 2022 3'!$C$19:$AJ$19,MATCH(I$1,'AEO 2022 3'!$C$1:$AJ$1,0))/10^6*dollars_2021_2012*INDEX('Tax Percentages'!$B$5:$AG$5,MATCH(I$1,'Tax Percentages'!$B$4:$AG$4,0))</f>
        <v>2.1668877723057751E-6</v>
      </c>
      <c r="J4" s="3">
        <f>INDEX('AEO 2022 3'!$C$19:$AJ$19,MATCH(J$1,'AEO 2022 3'!$C$1:$AJ$1,0))/10^6*dollars_2021_2012*INDEX('Tax Percentages'!$B$5:$AG$5,MATCH(J$1,'Tax Percentages'!$B$4:$AG$4,0))</f>
        <v>2.1708305970071964E-6</v>
      </c>
      <c r="K4" s="3">
        <f>INDEX('AEO 2022 3'!$C$19:$AJ$19,MATCH(K$1,'AEO 2022 3'!$C$1:$AJ$1,0))/10^6*dollars_2021_2012*INDEX('Tax Percentages'!$B$5:$AG$5,MATCH(K$1,'Tax Percentages'!$B$4:$AG$4,0))</f>
        <v>2.1779454504541167E-6</v>
      </c>
      <c r="L4" s="3">
        <f>INDEX('AEO 2022 3'!$C$19:$AJ$19,MATCH(L$1,'AEO 2022 3'!$C$1:$AJ$1,0))/10^6*dollars_2021_2012*INDEX('Tax Percentages'!$B$5:$AG$5,MATCH(L$1,'Tax Percentages'!$B$4:$AG$4,0))</f>
        <v>2.1794365125368856E-6</v>
      </c>
      <c r="M4" s="3">
        <f>INDEX('AEO 2022 3'!$C$19:$AJ$19,MATCH(M$1,'AEO 2022 3'!$C$1:$AJ$1,0))/10^6*dollars_2021_2012*INDEX('Tax Percentages'!$B$5:$AG$5,MATCH(M$1,'Tax Percentages'!$B$4:$AG$4,0))</f>
        <v>2.186954625132819E-6</v>
      </c>
      <c r="N4" s="3">
        <f>INDEX('AEO 2022 3'!$C$19:$AJ$19,MATCH(N$1,'AEO 2022 3'!$C$1:$AJ$1,0))/10^6*dollars_2021_2012*INDEX('Tax Percentages'!$B$5:$AG$5,MATCH(N$1,'Tax Percentages'!$B$4:$AG$4,0))</f>
        <v>2.1963895870827321E-6</v>
      </c>
      <c r="O4" s="3">
        <f>INDEX('AEO 2022 3'!$C$19:$AJ$19,MATCH(O$1,'AEO 2022 3'!$C$1:$AJ$1,0))/10^6*dollars_2021_2012*INDEX('Tax Percentages'!$B$5:$AG$5,MATCH(O$1,'Tax Percentages'!$B$4:$AG$4,0))</f>
        <v>2.2056071036792558E-6</v>
      </c>
      <c r="P4" s="3">
        <f>INDEX('AEO 2022 3'!$C$19:$AJ$19,MATCH(P$1,'AEO 2022 3'!$C$1:$AJ$1,0))/10^6*dollars_2021_2012*INDEX('Tax Percentages'!$B$5:$AG$5,MATCH(P$1,'Tax Percentages'!$B$4:$AG$4,0))</f>
        <v>2.2102763594923719E-6</v>
      </c>
      <c r="Q4" s="3">
        <f>INDEX('AEO 2022 3'!$C$19:$AJ$19,MATCH(Q$1,'AEO 2022 3'!$C$1:$AJ$1,0))/10^6*dollars_2021_2012*INDEX('Tax Percentages'!$B$5:$AG$5,MATCH(Q$1,'Tax Percentages'!$B$4:$AG$4,0))</f>
        <v>2.1924421530468459E-6</v>
      </c>
      <c r="R4" s="3">
        <f>INDEX('AEO 2022 3'!$C$19:$AJ$19,MATCH(R$1,'AEO 2022 3'!$C$1:$AJ$1,0))/10^6*dollars_2021_2012*INDEX('Tax Percentages'!$B$5:$AG$5,MATCH(R$1,'Tax Percentages'!$B$4:$AG$4,0))</f>
        <v>2.1785019699740932E-6</v>
      </c>
      <c r="S4" s="3">
        <f>INDEX('AEO 2022 3'!$C$19:$AJ$19,MATCH(S$1,'AEO 2022 3'!$C$1:$AJ$1,0))/10^6*dollars_2021_2012*INDEX('Tax Percentages'!$B$5:$AG$5,MATCH(S$1,'Tax Percentages'!$B$4:$AG$4,0))</f>
        <v>2.1697932086691513E-6</v>
      </c>
      <c r="T4" s="3">
        <f>INDEX('AEO 2022 3'!$C$19:$AJ$19,MATCH(T$1,'AEO 2022 3'!$C$1:$AJ$1,0))/10^6*dollars_2021_2012*INDEX('Tax Percentages'!$B$5:$AG$5,MATCH(T$1,'Tax Percentages'!$B$4:$AG$4,0))</f>
        <v>2.1611297340753292E-6</v>
      </c>
      <c r="U4" s="3">
        <f>INDEX('AEO 2022 3'!$C$19:$AJ$19,MATCH(U$1,'AEO 2022 3'!$C$1:$AJ$1,0))/10^6*dollars_2021_2012*INDEX('Tax Percentages'!$B$5:$AG$5,MATCH(U$1,'Tax Percentages'!$B$4:$AG$4,0))</f>
        <v>2.1527627549209723E-6</v>
      </c>
      <c r="V4" s="3">
        <f>INDEX('AEO 2022 3'!$C$19:$AJ$19,MATCH(V$1,'AEO 2022 3'!$C$1:$AJ$1,0))/10^6*dollars_2021_2012*INDEX('Tax Percentages'!$B$5:$AG$5,MATCH(V$1,'Tax Percentages'!$B$4:$AG$4,0))</f>
        <v>2.1559479778863783E-6</v>
      </c>
      <c r="W4" s="3">
        <f>INDEX('AEO 2022 3'!$C$19:$AJ$19,MATCH(W$1,'AEO 2022 3'!$C$1:$AJ$1,0))/10^6*dollars_2021_2012*INDEX('Tax Percentages'!$B$5:$AG$5,MATCH(W$1,'Tax Percentages'!$B$4:$AG$4,0))</f>
        <v>2.1506474737182708E-6</v>
      </c>
      <c r="X4" s="3">
        <f>INDEX('AEO 2022 3'!$C$19:$AJ$19,MATCH(X$1,'AEO 2022 3'!$C$1:$AJ$1,0))/10^6*dollars_2021_2012*INDEX('Tax Percentages'!$B$5:$AG$5,MATCH(X$1,'Tax Percentages'!$B$4:$AG$4,0))</f>
        <v>2.1513860043329372E-6</v>
      </c>
      <c r="Y4" s="3">
        <f>INDEX('AEO 2022 3'!$C$19:$AJ$19,MATCH(Y$1,'AEO 2022 3'!$C$1:$AJ$1,0))/10^6*dollars_2021_2012*INDEX('Tax Percentages'!$B$5:$AG$5,MATCH(Y$1,'Tax Percentages'!$B$4:$AG$4,0))</f>
        <v>2.1416550078770045E-6</v>
      </c>
      <c r="Z4" s="3">
        <f>INDEX('AEO 2022 3'!$C$19:$AJ$19,MATCH(Z$1,'AEO 2022 3'!$C$1:$AJ$1,0))/10^6*dollars_2021_2012*INDEX('Tax Percentages'!$B$5:$AG$5,MATCH(Z$1,'Tax Percentages'!$B$4:$AG$4,0))</f>
        <v>2.1342683189300067E-6</v>
      </c>
      <c r="AA4" s="3">
        <f>INDEX('AEO 2022 3'!$C$19:$AJ$19,MATCH(AA$1,'AEO 2022 3'!$C$1:$AJ$1,0))/10^6*dollars_2021_2012*INDEX('Tax Percentages'!$B$5:$AG$5,MATCH(AA$1,'Tax Percentages'!$B$4:$AG$4,0))</f>
        <v>2.1352256776984017E-6</v>
      </c>
      <c r="AB4" s="3">
        <f>INDEX('AEO 2022 3'!$C$19:$AJ$19,MATCH(AB$1,'AEO 2022 3'!$C$1:$AJ$1,0))/10^6*dollars_2021_2012*INDEX('Tax Percentages'!$B$5:$AG$5,MATCH(AB$1,'Tax Percentages'!$B$4:$AG$4,0))</f>
        <v>2.1213202374841788E-6</v>
      </c>
      <c r="AC4" s="3">
        <f>INDEX('AEO 2022 3'!$C$19:$AJ$19,MATCH(AC$1,'AEO 2022 3'!$C$1:$AJ$1,0))/10^6*dollars_2021_2012*INDEX('Tax Percentages'!$B$5:$AG$5,MATCH(AC$1,'Tax Percentages'!$B$4:$AG$4,0))</f>
        <v>2.1189961534302092E-6</v>
      </c>
      <c r="AD4" s="3">
        <f>INDEX('AEO 2022 3'!$C$19:$AJ$19,MATCH(AD$1,'AEO 2022 3'!$C$1:$AJ$1,0))/10^6*dollars_2021_2012*INDEX('Tax Percentages'!$B$5:$AG$5,MATCH(AD$1,'Tax Percentages'!$B$4:$AG$4,0))</f>
        <v>2.1120362888546772E-6</v>
      </c>
      <c r="AE4" s="3">
        <f>INDEX('AEO 2022 3'!$C$19:$AJ$19,MATCH(AE$1,'AEO 2022 3'!$C$1:$AJ$1,0))/10^6*dollars_2021_2012*INDEX('Tax Percentages'!$B$5:$AG$5,MATCH(AE$1,'Tax Percentages'!$B$4:$AG$4,0))</f>
        <v>2.1052274375995567E-6</v>
      </c>
      <c r="AF4" s="3">
        <f>INDEX('AEO 2022 3'!$C$19:$AJ$19,MATCH(AF$1,'AEO 2022 3'!$C$1:$AJ$1,0))/10^6*dollars_2021_2012*INDEX('Tax Percentages'!$B$5:$AG$5,MATCH(AF$1,'Tax Percentages'!$B$4:$AG$4,0))</f>
        <v>2.0909355623071187E-6</v>
      </c>
    </row>
    <row r="5" spans="1:34">
      <c r="A5" s="1" t="s">
        <v>551</v>
      </c>
      <c r="B5" s="3">
        <f>INDEX('AEO 2021 3'!$C$26:$AJ$26,MATCH(B$1,'AEO 2021 3'!$C$1:$AJ$1,0))/10^6*dollars_2020_2012*INDEX('Tax Percentages'!$B$5:$AG$5,MATCH(B$1,'Tax Percentages'!$B$4:$AG$4,0))</f>
        <v>1.8896530209949966E-6</v>
      </c>
      <c r="C5" s="3">
        <f>INDEX('AEO 2022 3'!$C$26:$AJ$26,MATCH(C$1,'AEO 2022 3'!$C$1:$AJ$1,0))/10^6*dollars_2021_2012*INDEX('Tax Percentages'!$B$5:$AG$5,MATCH(C$1,'Tax Percentages'!$B$4:$AG$4,0))</f>
        <v>1.9146328402692548E-6</v>
      </c>
      <c r="D5" s="3">
        <f>INDEX('AEO 2022 3'!$C$26:$AJ$26,MATCH(D$1,'AEO 2022 3'!$C$1:$AJ$1,0))/10^6*dollars_2021_2012*INDEX('Tax Percentages'!$B$5:$AG$5,MATCH(D$1,'Tax Percentages'!$B$4:$AG$4,0))</f>
        <v>1.8966555139885892E-6</v>
      </c>
      <c r="E5" s="3">
        <f>INDEX('AEO 2022 3'!$C$26:$AJ$26,MATCH(E$1,'AEO 2022 3'!$C$1:$AJ$1,0))/10^6*dollars_2021_2012*INDEX('Tax Percentages'!$B$5:$AG$5,MATCH(E$1,'Tax Percentages'!$B$4:$AG$4,0))</f>
        <v>1.8442126958788937E-6</v>
      </c>
      <c r="F5" s="3">
        <f>INDEX('AEO 2022 3'!$C$26:$AJ$26,MATCH(F$1,'AEO 2022 3'!$C$1:$AJ$1,0))/10^6*dollars_2021_2012*INDEX('Tax Percentages'!$B$5:$AG$5,MATCH(F$1,'Tax Percentages'!$B$4:$AG$4,0))</f>
        <v>1.8050799648205778E-6</v>
      </c>
      <c r="G5" s="3">
        <f>INDEX('AEO 2022 3'!$C$26:$AJ$26,MATCH(G$1,'AEO 2022 3'!$C$1:$AJ$1,0))/10^6*dollars_2021_2012*INDEX('Tax Percentages'!$B$5:$AG$5,MATCH(G$1,'Tax Percentages'!$B$4:$AG$4,0))</f>
        <v>1.7923770423516107E-6</v>
      </c>
      <c r="H5" s="3">
        <f>INDEX('AEO 2022 3'!$C$26:$AJ$26,MATCH(H$1,'AEO 2022 3'!$C$1:$AJ$1,0))/10^6*dollars_2021_2012*INDEX('Tax Percentages'!$B$5:$AG$5,MATCH(H$1,'Tax Percentages'!$B$4:$AG$4,0))</f>
        <v>1.7991927499917478E-6</v>
      </c>
      <c r="I5" s="3">
        <f>INDEX('AEO 2022 3'!$C$26:$AJ$26,MATCH(I$1,'AEO 2022 3'!$C$1:$AJ$1,0))/10^6*dollars_2021_2012*INDEX('Tax Percentages'!$B$5:$AG$5,MATCH(I$1,'Tax Percentages'!$B$4:$AG$4,0))</f>
        <v>1.797213213689043E-6</v>
      </c>
      <c r="J5" s="3">
        <f>INDEX('AEO 2022 3'!$C$26:$AJ$26,MATCH(J$1,'AEO 2022 3'!$C$1:$AJ$1,0))/10^6*dollars_2021_2012*INDEX('Tax Percentages'!$B$5:$AG$5,MATCH(J$1,'Tax Percentages'!$B$4:$AG$4,0))</f>
        <v>1.7979543370543455E-6</v>
      </c>
      <c r="K5" s="3">
        <f>INDEX('AEO 2022 3'!$C$26:$AJ$26,MATCH(K$1,'AEO 2022 3'!$C$1:$AJ$1,0))/10^6*dollars_2021_2012*INDEX('Tax Percentages'!$B$5:$AG$5,MATCH(K$1,'Tax Percentages'!$B$4:$AG$4,0))</f>
        <v>1.7999447629097243E-6</v>
      </c>
      <c r="L5" s="3">
        <f>INDEX('AEO 2022 3'!$C$26:$AJ$26,MATCH(L$1,'AEO 2022 3'!$C$1:$AJ$1,0))/10^6*dollars_2021_2012*INDEX('Tax Percentages'!$B$5:$AG$5,MATCH(L$1,'Tax Percentages'!$B$4:$AG$4,0))</f>
        <v>1.7955776489707934E-6</v>
      </c>
      <c r="M5" s="3">
        <f>INDEX('AEO 2022 3'!$C$26:$AJ$26,MATCH(M$1,'AEO 2022 3'!$C$1:$AJ$1,0))/10^6*dollars_2021_2012*INDEX('Tax Percentages'!$B$5:$AG$5,MATCH(M$1,'Tax Percentages'!$B$4:$AG$4,0))</f>
        <v>1.7980632325810824E-6</v>
      </c>
      <c r="N5" s="3">
        <f>INDEX('AEO 2022 3'!$C$26:$AJ$26,MATCH(N$1,'AEO 2022 3'!$C$1:$AJ$1,0))/10^6*dollars_2021_2012*INDEX('Tax Percentages'!$B$5:$AG$5,MATCH(N$1,'Tax Percentages'!$B$4:$AG$4,0))</f>
        <v>1.8006559256010036E-6</v>
      </c>
      <c r="O5" s="3">
        <f>INDEX('AEO 2022 3'!$C$26:$AJ$26,MATCH(O$1,'AEO 2022 3'!$C$1:$AJ$1,0))/10^6*dollars_2021_2012*INDEX('Tax Percentages'!$B$5:$AG$5,MATCH(O$1,'Tax Percentages'!$B$4:$AG$4,0))</f>
        <v>1.8082473266149314E-6</v>
      </c>
      <c r="P5" s="3">
        <f>INDEX('AEO 2022 3'!$C$26:$AJ$26,MATCH(P$1,'AEO 2022 3'!$C$1:$AJ$1,0))/10^6*dollars_2021_2012*INDEX('Tax Percentages'!$B$5:$AG$5,MATCH(P$1,'Tax Percentages'!$B$4:$AG$4,0))</f>
        <v>1.8087555057397054E-6</v>
      </c>
      <c r="Q5" s="3">
        <f>INDEX('AEO 2022 3'!$C$26:$AJ$26,MATCH(Q$1,'AEO 2022 3'!$C$1:$AJ$1,0))/10^6*dollars_2021_2012*INDEX('Tax Percentages'!$B$5:$AG$5,MATCH(Q$1,'Tax Percentages'!$B$4:$AG$4,0))</f>
        <v>1.7862851154558507E-6</v>
      </c>
      <c r="R5" s="3">
        <f>INDEX('AEO 2022 3'!$C$26:$AJ$26,MATCH(R$1,'AEO 2022 3'!$C$1:$AJ$1,0))/10^6*dollars_2021_2012*INDEX('Tax Percentages'!$B$5:$AG$5,MATCH(R$1,'Tax Percentages'!$B$4:$AG$4,0))</f>
        <v>1.7689725704384102E-6</v>
      </c>
      <c r="S5" s="3">
        <f>INDEX('AEO 2022 3'!$C$26:$AJ$26,MATCH(S$1,'AEO 2022 3'!$C$1:$AJ$1,0))/10^6*dollars_2021_2012*INDEX('Tax Percentages'!$B$5:$AG$5,MATCH(S$1,'Tax Percentages'!$B$4:$AG$4,0))</f>
        <v>1.7602850696886885E-6</v>
      </c>
      <c r="T5" s="3">
        <f>INDEX('AEO 2022 3'!$C$26:$AJ$26,MATCH(T$1,'AEO 2022 3'!$C$1:$AJ$1,0))/10^6*dollars_2021_2012*INDEX('Tax Percentages'!$B$5:$AG$5,MATCH(T$1,'Tax Percentages'!$B$4:$AG$4,0))</f>
        <v>1.748249809316987E-6</v>
      </c>
      <c r="U5" s="3">
        <f>INDEX('AEO 2022 3'!$C$26:$AJ$26,MATCH(U$1,'AEO 2022 3'!$C$1:$AJ$1,0))/10^6*dollars_2021_2012*INDEX('Tax Percentages'!$B$5:$AG$5,MATCH(U$1,'Tax Percentages'!$B$4:$AG$4,0))</f>
        <v>1.7386428615748458E-6</v>
      </c>
      <c r="V5" s="3">
        <f>INDEX('AEO 2022 3'!$C$26:$AJ$26,MATCH(V$1,'AEO 2022 3'!$C$1:$AJ$1,0))/10^6*dollars_2021_2012*INDEX('Tax Percentages'!$B$5:$AG$5,MATCH(V$1,'Tax Percentages'!$B$4:$AG$4,0))</f>
        <v>1.740308098883714E-6</v>
      </c>
      <c r="W5" s="3">
        <f>INDEX('AEO 2022 3'!$C$26:$AJ$26,MATCH(W$1,'AEO 2022 3'!$C$1:$AJ$1,0))/10^6*dollars_2021_2012*INDEX('Tax Percentages'!$B$5:$AG$5,MATCH(W$1,'Tax Percentages'!$B$4:$AG$4,0))</f>
        <v>1.7317625656355167E-6</v>
      </c>
      <c r="X5" s="3">
        <f>INDEX('AEO 2022 3'!$C$26:$AJ$26,MATCH(X$1,'AEO 2022 3'!$C$1:$AJ$1,0))/10^6*dollars_2021_2012*INDEX('Tax Percentages'!$B$5:$AG$5,MATCH(X$1,'Tax Percentages'!$B$4:$AG$4,0))</f>
        <v>1.7318149968150571E-6</v>
      </c>
      <c r="Y5" s="3">
        <f>INDEX('AEO 2022 3'!$C$26:$AJ$26,MATCH(Y$1,'AEO 2022 3'!$C$1:$AJ$1,0))/10^6*dollars_2021_2012*INDEX('Tax Percentages'!$B$5:$AG$5,MATCH(Y$1,'Tax Percentages'!$B$4:$AG$4,0))</f>
        <v>1.7212137003954383E-6</v>
      </c>
      <c r="Z5" s="3">
        <f>INDEX('AEO 2022 3'!$C$26:$AJ$26,MATCH(Z$1,'AEO 2022 3'!$C$1:$AJ$1,0))/10^6*dollars_2021_2012*INDEX('Tax Percentages'!$B$5:$AG$5,MATCH(Z$1,'Tax Percentages'!$B$4:$AG$4,0))</f>
        <v>1.7107530462936853E-6</v>
      </c>
      <c r="AA5" s="3">
        <f>INDEX('AEO 2022 3'!$C$26:$AJ$26,MATCH(AA$1,'AEO 2022 3'!$C$1:$AJ$1,0))/10^6*dollars_2021_2012*INDEX('Tax Percentages'!$B$5:$AG$5,MATCH(AA$1,'Tax Percentages'!$B$4:$AG$4,0))</f>
        <v>1.7086677833816876E-6</v>
      </c>
      <c r="AB5" s="3">
        <f>INDEX('AEO 2022 3'!$C$26:$AJ$26,MATCH(AB$1,'AEO 2022 3'!$C$1:$AJ$1,0))/10^6*dollars_2021_2012*INDEX('Tax Percentages'!$B$5:$AG$5,MATCH(AB$1,'Tax Percentages'!$B$4:$AG$4,0))</f>
        <v>1.6934319163908033E-6</v>
      </c>
      <c r="AC5" s="3">
        <f>INDEX('AEO 2022 3'!$C$26:$AJ$26,MATCH(AC$1,'AEO 2022 3'!$C$1:$AJ$1,0))/10^6*dollars_2021_2012*INDEX('Tax Percentages'!$B$5:$AG$5,MATCH(AC$1,'Tax Percentages'!$B$4:$AG$4,0))</f>
        <v>1.6884489377506586E-6</v>
      </c>
      <c r="AD5" s="3">
        <f>INDEX('AEO 2022 3'!$C$26:$AJ$26,MATCH(AD$1,'AEO 2022 3'!$C$1:$AJ$1,0))/10^6*dollars_2021_2012*INDEX('Tax Percentages'!$B$5:$AG$5,MATCH(AD$1,'Tax Percentages'!$B$4:$AG$4,0))</f>
        <v>1.6799815327216443E-6</v>
      </c>
      <c r="AE5" s="3">
        <f>INDEX('AEO 2022 3'!$C$26:$AJ$26,MATCH(AE$1,'AEO 2022 3'!$C$1:$AJ$1,0))/10^6*dollars_2021_2012*INDEX('Tax Percentages'!$B$5:$AG$5,MATCH(AE$1,'Tax Percentages'!$B$4:$AG$4,0))</f>
        <v>1.6730117580770118E-6</v>
      </c>
      <c r="AF5" s="3">
        <f>INDEX('AEO 2022 3'!$C$26:$AJ$26,MATCH(AF$1,'AEO 2022 3'!$C$1:$AJ$1,0))/10^6*dollars_2021_2012*INDEX('Tax Percentages'!$B$5:$AG$5,MATCH(AF$1,'Tax Percentages'!$B$4:$AG$4,0))</f>
        <v>1.6575578695659296E-6</v>
      </c>
    </row>
    <row r="6" spans="1:34">
      <c r="A6" s="1" t="s">
        <v>552</v>
      </c>
      <c r="B6" s="3">
        <f>INDEX('AEO 2021 3'!$C$36:$AJ$36,MATCH(B$1,'AEO 2021 3'!$C$1:$AJ$1,0))/10^6*dollars_2020_2012*INDEX('Tax Percentages'!$B$5:$AG$5,MATCH(B$1,'Tax Percentages'!$B$4:$AG$4,0))</f>
        <v>1.249538795995379E-6</v>
      </c>
      <c r="C6" s="3">
        <f>INDEX('AEO 2022 3'!$C$36:$AJ$36,MATCH(C$1,'AEO 2022 3'!$C$1:$AJ$1,0))/10^6*dollars_2021_2012*INDEX('Tax Percentages'!$B$5:$AG$5,MATCH(C$1,'Tax Percentages'!$B$4:$AG$4,0))</f>
        <v>1.2649354512314423E-6</v>
      </c>
      <c r="D6" s="3">
        <f>INDEX('AEO 2022 3'!$C$36:$AJ$36,MATCH(D$1,'AEO 2022 3'!$C$1:$AJ$1,0))/10^6*dollars_2021_2012*INDEX('Tax Percentages'!$B$5:$AG$5,MATCH(D$1,'Tax Percentages'!$B$4:$AG$4,0))</f>
        <v>1.2436780649287522E-6</v>
      </c>
      <c r="E6" s="3">
        <f>INDEX('AEO 2022 3'!$C$36:$AJ$36,MATCH(E$1,'AEO 2022 3'!$C$1:$AJ$1,0))/10^6*dollars_2021_2012*INDEX('Tax Percentages'!$B$5:$AG$5,MATCH(E$1,'Tax Percentages'!$B$4:$AG$4,0))</f>
        <v>1.1864606677134147E-6</v>
      </c>
      <c r="F6" s="3">
        <f>INDEX('AEO 2022 3'!$C$36:$AJ$36,MATCH(F$1,'AEO 2022 3'!$C$1:$AJ$1,0))/10^6*dollars_2021_2012*INDEX('Tax Percentages'!$B$5:$AG$5,MATCH(F$1,'Tax Percentages'!$B$4:$AG$4,0))</f>
        <v>1.1518301617105359E-6</v>
      </c>
      <c r="G6" s="3">
        <f>INDEX('AEO 2022 3'!$C$36:$AJ$36,MATCH(G$1,'AEO 2022 3'!$C$1:$AJ$1,0))/10^6*dollars_2021_2012*INDEX('Tax Percentages'!$B$5:$AG$5,MATCH(G$1,'Tax Percentages'!$B$4:$AG$4,0))</f>
        <v>1.1389277126759123E-6</v>
      </c>
      <c r="H6" s="3">
        <f>INDEX('AEO 2022 3'!$C$36:$AJ$36,MATCH(H$1,'AEO 2022 3'!$C$1:$AJ$1,0))/10^6*dollars_2021_2012*INDEX('Tax Percentages'!$B$5:$AG$5,MATCH(H$1,'Tax Percentages'!$B$4:$AG$4,0))</f>
        <v>1.1299053437773037E-6</v>
      </c>
      <c r="I6" s="3">
        <f>INDEX('AEO 2022 3'!$C$36:$AJ$36,MATCH(I$1,'AEO 2022 3'!$C$1:$AJ$1,0))/10^6*dollars_2021_2012*INDEX('Tax Percentages'!$B$5:$AG$5,MATCH(I$1,'Tax Percentages'!$B$4:$AG$4,0))</f>
        <v>1.1270007140474593E-6</v>
      </c>
      <c r="J6" s="3">
        <f>INDEX('AEO 2022 3'!$C$36:$AJ$36,MATCH(J$1,'AEO 2022 3'!$C$1:$AJ$1,0))/10^6*dollars_2021_2012*INDEX('Tax Percentages'!$B$5:$AG$5,MATCH(J$1,'Tax Percentages'!$B$4:$AG$4,0))</f>
        <v>1.1276769034134848E-6</v>
      </c>
      <c r="K6" s="3">
        <f>INDEX('AEO 2022 3'!$C$36:$AJ$36,MATCH(K$1,'AEO 2022 3'!$C$1:$AJ$1,0))/10^6*dollars_2021_2012*INDEX('Tax Percentages'!$B$5:$AG$5,MATCH(K$1,'Tax Percentages'!$B$4:$AG$4,0))</f>
        <v>1.1297109450962392E-6</v>
      </c>
      <c r="L6" s="3">
        <f>INDEX('AEO 2022 3'!$C$36:$AJ$36,MATCH(L$1,'AEO 2022 3'!$C$1:$AJ$1,0))/10^6*dollars_2021_2012*INDEX('Tax Percentages'!$B$5:$AG$5,MATCH(L$1,'Tax Percentages'!$B$4:$AG$4,0))</f>
        <v>1.1287581380456285E-6</v>
      </c>
      <c r="M6" s="3">
        <f>INDEX('AEO 2022 3'!$C$36:$AJ$36,MATCH(M$1,'AEO 2022 3'!$C$1:$AJ$1,0))/10^6*dollars_2021_2012*INDEX('Tax Percentages'!$B$5:$AG$5,MATCH(M$1,'Tax Percentages'!$B$4:$AG$4,0))</f>
        <v>1.1297139987803225E-6</v>
      </c>
      <c r="N6" s="3">
        <f>INDEX('AEO 2022 3'!$C$36:$AJ$36,MATCH(N$1,'AEO 2022 3'!$C$1:$AJ$1,0))/10^6*dollars_2021_2012*INDEX('Tax Percentages'!$B$5:$AG$5,MATCH(N$1,'Tax Percentages'!$B$4:$AG$4,0))</f>
        <v>1.130880563716751E-6</v>
      </c>
      <c r="O6" s="3">
        <f>INDEX('AEO 2022 3'!$C$36:$AJ$36,MATCH(O$1,'AEO 2022 3'!$C$1:$AJ$1,0))/10^6*dollars_2021_2012*INDEX('Tax Percentages'!$B$5:$AG$5,MATCH(O$1,'Tax Percentages'!$B$4:$AG$4,0))</f>
        <v>1.1310937454357605E-6</v>
      </c>
      <c r="P6" s="3">
        <f>INDEX('AEO 2022 3'!$C$36:$AJ$36,MATCH(P$1,'AEO 2022 3'!$C$1:$AJ$1,0))/10^6*dollars_2021_2012*INDEX('Tax Percentages'!$B$5:$AG$5,MATCH(P$1,'Tax Percentages'!$B$4:$AG$4,0))</f>
        <v>1.1309806438913237E-6</v>
      </c>
      <c r="Q6" s="3">
        <f>INDEX('AEO 2022 3'!$C$36:$AJ$36,MATCH(Q$1,'AEO 2022 3'!$C$1:$AJ$1,0))/10^6*dollars_2021_2012*INDEX('Tax Percentages'!$B$5:$AG$5,MATCH(Q$1,'Tax Percentages'!$B$4:$AG$4,0))</f>
        <v>1.1194454386924013E-6</v>
      </c>
      <c r="R6" s="3">
        <f>INDEX('AEO 2022 3'!$C$36:$AJ$36,MATCH(R$1,'AEO 2022 3'!$C$1:$AJ$1,0))/10^6*dollars_2021_2012*INDEX('Tax Percentages'!$B$5:$AG$5,MATCH(R$1,'Tax Percentages'!$B$4:$AG$4,0))</f>
        <v>1.1114585567813706E-6</v>
      </c>
      <c r="S6" s="3">
        <f>INDEX('AEO 2022 3'!$C$36:$AJ$36,MATCH(S$1,'AEO 2022 3'!$C$1:$AJ$1,0))/10^6*dollars_2021_2012*INDEX('Tax Percentages'!$B$5:$AG$5,MATCH(S$1,'Tax Percentages'!$B$4:$AG$4,0))</f>
        <v>1.1023123120190131E-6</v>
      </c>
      <c r="T6" s="3">
        <f>INDEX('AEO 2022 3'!$C$36:$AJ$36,MATCH(T$1,'AEO 2022 3'!$C$1:$AJ$1,0))/10^6*dollars_2021_2012*INDEX('Tax Percentages'!$B$5:$AG$5,MATCH(T$1,'Tax Percentages'!$B$4:$AG$4,0))</f>
        <v>1.0970262696377901E-6</v>
      </c>
      <c r="U6" s="3">
        <f>INDEX('AEO 2022 3'!$C$36:$AJ$36,MATCH(U$1,'AEO 2022 3'!$C$1:$AJ$1,0))/10^6*dollars_2021_2012*INDEX('Tax Percentages'!$B$5:$AG$5,MATCH(U$1,'Tax Percentages'!$B$4:$AG$4,0))</f>
        <v>1.0910548192216113E-6</v>
      </c>
      <c r="V6" s="3">
        <f>INDEX('AEO 2022 3'!$C$36:$AJ$36,MATCH(V$1,'AEO 2022 3'!$C$1:$AJ$1,0))/10^6*dollars_2021_2012*INDEX('Tax Percentages'!$B$5:$AG$5,MATCH(V$1,'Tax Percentages'!$B$4:$AG$4,0))</f>
        <v>1.0902820066818614E-6</v>
      </c>
      <c r="W6" s="3">
        <f>INDEX('AEO 2022 3'!$C$36:$AJ$36,MATCH(W$1,'AEO 2022 3'!$C$1:$AJ$1,0))/10^6*dollars_2021_2012*INDEX('Tax Percentages'!$B$5:$AG$5,MATCH(W$1,'Tax Percentages'!$B$4:$AG$4,0))</f>
        <v>1.0868382000529652E-6</v>
      </c>
      <c r="X6" s="3">
        <f>INDEX('AEO 2022 3'!$C$36:$AJ$36,MATCH(X$1,'AEO 2022 3'!$C$1:$AJ$1,0))/10^6*dollars_2021_2012*INDEX('Tax Percentages'!$B$5:$AG$5,MATCH(X$1,'Tax Percentages'!$B$4:$AG$4,0))</f>
        <v>1.0836326960159131E-6</v>
      </c>
      <c r="Y6" s="3">
        <f>INDEX('AEO 2022 3'!$C$36:$AJ$36,MATCH(Y$1,'AEO 2022 3'!$C$1:$AJ$1,0))/10^6*dollars_2021_2012*INDEX('Tax Percentages'!$B$5:$AG$5,MATCH(Y$1,'Tax Percentages'!$B$4:$AG$4,0))</f>
        <v>1.074071380684976E-6</v>
      </c>
      <c r="Z6" s="3">
        <f>INDEX('AEO 2022 3'!$C$36:$AJ$36,MATCH(Z$1,'AEO 2022 3'!$C$1:$AJ$1,0))/10^6*dollars_2021_2012*INDEX('Tax Percentages'!$B$5:$AG$5,MATCH(Z$1,'Tax Percentages'!$B$4:$AG$4,0))</f>
        <v>1.0683171451554636E-6</v>
      </c>
      <c r="AA6" s="3">
        <f>INDEX('AEO 2022 3'!$C$36:$AJ$36,MATCH(AA$1,'AEO 2022 3'!$C$1:$AJ$1,0))/10^6*dollars_2021_2012*INDEX('Tax Percentages'!$B$5:$AG$5,MATCH(AA$1,'Tax Percentages'!$B$4:$AG$4,0))</f>
        <v>1.0645222800903715E-6</v>
      </c>
      <c r="AB6" s="3">
        <f>INDEX('AEO 2022 3'!$C$36:$AJ$36,MATCH(AB$1,'AEO 2022 3'!$C$1:$AJ$1,0))/10^6*dollars_2021_2012*INDEX('Tax Percentages'!$B$5:$AG$5,MATCH(AB$1,'Tax Percentages'!$B$4:$AG$4,0))</f>
        <v>1.0545363298218398E-6</v>
      </c>
      <c r="AC6" s="3">
        <f>INDEX('AEO 2022 3'!$C$36:$AJ$36,MATCH(AC$1,'AEO 2022 3'!$C$1:$AJ$1,0))/10^6*dollars_2021_2012*INDEX('Tax Percentages'!$B$5:$AG$5,MATCH(AC$1,'Tax Percentages'!$B$4:$AG$4,0))</f>
        <v>1.0506644888711811E-6</v>
      </c>
      <c r="AD6" s="3">
        <f>INDEX('AEO 2022 3'!$C$36:$AJ$36,MATCH(AD$1,'AEO 2022 3'!$C$1:$AJ$1,0))/10^6*dollars_2021_2012*INDEX('Tax Percentages'!$B$5:$AG$5,MATCH(AD$1,'Tax Percentages'!$B$4:$AG$4,0))</f>
        <v>1.045302853404731E-6</v>
      </c>
      <c r="AE6" s="3">
        <f>INDEX('AEO 2022 3'!$C$36:$AJ$36,MATCH(AE$1,'AEO 2022 3'!$C$1:$AJ$1,0))/10^6*dollars_2021_2012*INDEX('Tax Percentages'!$B$5:$AG$5,MATCH(AE$1,'Tax Percentages'!$B$4:$AG$4,0))</f>
        <v>1.0407021614417829E-6</v>
      </c>
      <c r="AF6" s="3">
        <f>INDEX('AEO 2022 3'!$C$36:$AJ$36,MATCH(AF$1,'AEO 2022 3'!$C$1:$AJ$1,0))/10^6*dollars_2021_2012*INDEX('Tax Percentages'!$B$5:$AG$5,MATCH(AF$1,'Tax Percentages'!$B$4:$AG$4,0))</f>
        <v>1.0346148438804884E-6</v>
      </c>
    </row>
    <row r="7" spans="1:34">
      <c r="A7" s="1" t="s">
        <v>553</v>
      </c>
      <c r="B7" s="3">
        <f t="shared" ref="B7:C7" si="2">B6</f>
        <v>1.249538795995379E-6</v>
      </c>
      <c r="C7" s="3">
        <f t="shared" si="2"/>
        <v>1.2649354512314423E-6</v>
      </c>
      <c r="D7" s="3">
        <f t="shared" ref="D7:AF7" si="3">D6</f>
        <v>1.2436780649287522E-6</v>
      </c>
      <c r="E7" s="3">
        <f t="shared" si="3"/>
        <v>1.1864606677134147E-6</v>
      </c>
      <c r="F7" s="3">
        <f t="shared" si="3"/>
        <v>1.1518301617105359E-6</v>
      </c>
      <c r="G7" s="3">
        <f t="shared" si="3"/>
        <v>1.1389277126759123E-6</v>
      </c>
      <c r="H7" s="3">
        <f t="shared" si="3"/>
        <v>1.1299053437773037E-6</v>
      </c>
      <c r="I7" s="3">
        <f t="shared" si="3"/>
        <v>1.1270007140474593E-6</v>
      </c>
      <c r="J7" s="3">
        <f t="shared" si="3"/>
        <v>1.1276769034134848E-6</v>
      </c>
      <c r="K7" s="3">
        <f t="shared" si="3"/>
        <v>1.1297109450962392E-6</v>
      </c>
      <c r="L7" s="3">
        <f t="shared" si="3"/>
        <v>1.1287581380456285E-6</v>
      </c>
      <c r="M7" s="3">
        <f t="shared" si="3"/>
        <v>1.1297139987803225E-6</v>
      </c>
      <c r="N7" s="3">
        <f t="shared" si="3"/>
        <v>1.130880563716751E-6</v>
      </c>
      <c r="O7" s="3">
        <f t="shared" si="3"/>
        <v>1.1310937454357605E-6</v>
      </c>
      <c r="P7" s="3">
        <f t="shared" si="3"/>
        <v>1.1309806438913237E-6</v>
      </c>
      <c r="Q7" s="3">
        <f t="shared" si="3"/>
        <v>1.1194454386924013E-6</v>
      </c>
      <c r="R7" s="3">
        <f t="shared" si="3"/>
        <v>1.1114585567813706E-6</v>
      </c>
      <c r="S7" s="3">
        <f t="shared" si="3"/>
        <v>1.1023123120190131E-6</v>
      </c>
      <c r="T7" s="3">
        <f t="shared" si="3"/>
        <v>1.0970262696377901E-6</v>
      </c>
      <c r="U7" s="3">
        <f t="shared" si="3"/>
        <v>1.0910548192216113E-6</v>
      </c>
      <c r="V7" s="3">
        <f t="shared" si="3"/>
        <v>1.0902820066818614E-6</v>
      </c>
      <c r="W7" s="3">
        <f t="shared" si="3"/>
        <v>1.0868382000529652E-6</v>
      </c>
      <c r="X7" s="3">
        <f t="shared" si="3"/>
        <v>1.0836326960159131E-6</v>
      </c>
      <c r="Y7" s="3">
        <f t="shared" si="3"/>
        <v>1.074071380684976E-6</v>
      </c>
      <c r="Z7" s="3">
        <f t="shared" si="3"/>
        <v>1.0683171451554636E-6</v>
      </c>
      <c r="AA7" s="3">
        <f t="shared" si="3"/>
        <v>1.0645222800903715E-6</v>
      </c>
      <c r="AB7" s="3">
        <f t="shared" si="3"/>
        <v>1.0545363298218398E-6</v>
      </c>
      <c r="AC7" s="3">
        <f t="shared" si="3"/>
        <v>1.0506644888711811E-6</v>
      </c>
      <c r="AD7" s="3">
        <f t="shared" si="3"/>
        <v>1.045302853404731E-6</v>
      </c>
      <c r="AE7" s="3">
        <f t="shared" si="3"/>
        <v>1.0407021614417829E-6</v>
      </c>
      <c r="AF7" s="3">
        <f t="shared" si="3"/>
        <v>1.0346148438804884E-6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C9" si="4">B6</f>
        <v>1.249538795995379E-6</v>
      </c>
      <c r="C9" s="3">
        <f t="shared" si="4"/>
        <v>1.2649354512314423E-6</v>
      </c>
      <c r="D9" s="3">
        <f t="shared" ref="D9:AF9" si="5">D6</f>
        <v>1.2436780649287522E-6</v>
      </c>
      <c r="E9" s="3">
        <f t="shared" si="5"/>
        <v>1.1864606677134147E-6</v>
      </c>
      <c r="F9" s="3">
        <f t="shared" si="5"/>
        <v>1.1518301617105359E-6</v>
      </c>
      <c r="G9" s="3">
        <f t="shared" si="5"/>
        <v>1.1389277126759123E-6</v>
      </c>
      <c r="H9" s="3">
        <f t="shared" si="5"/>
        <v>1.1299053437773037E-6</v>
      </c>
      <c r="I9" s="3">
        <f t="shared" si="5"/>
        <v>1.1270007140474593E-6</v>
      </c>
      <c r="J9" s="3">
        <f t="shared" si="5"/>
        <v>1.1276769034134848E-6</v>
      </c>
      <c r="K9" s="3">
        <f t="shared" si="5"/>
        <v>1.1297109450962392E-6</v>
      </c>
      <c r="L9" s="3">
        <f t="shared" si="5"/>
        <v>1.1287581380456285E-6</v>
      </c>
      <c r="M9" s="3">
        <f t="shared" si="5"/>
        <v>1.1297139987803225E-6</v>
      </c>
      <c r="N9" s="3">
        <f t="shared" si="5"/>
        <v>1.130880563716751E-6</v>
      </c>
      <c r="O9" s="3">
        <f t="shared" si="5"/>
        <v>1.1310937454357605E-6</v>
      </c>
      <c r="P9" s="3">
        <f t="shared" si="5"/>
        <v>1.1309806438913237E-6</v>
      </c>
      <c r="Q9" s="3">
        <f t="shared" si="5"/>
        <v>1.1194454386924013E-6</v>
      </c>
      <c r="R9" s="3">
        <f t="shared" si="5"/>
        <v>1.1114585567813706E-6</v>
      </c>
      <c r="S9" s="3">
        <f t="shared" si="5"/>
        <v>1.1023123120190131E-6</v>
      </c>
      <c r="T9" s="3">
        <f t="shared" si="5"/>
        <v>1.0970262696377901E-6</v>
      </c>
      <c r="U9" s="3">
        <f t="shared" si="5"/>
        <v>1.0910548192216113E-6</v>
      </c>
      <c r="V9" s="3">
        <f t="shared" si="5"/>
        <v>1.0902820066818614E-6</v>
      </c>
      <c r="W9" s="3">
        <f t="shared" si="5"/>
        <v>1.0868382000529652E-6</v>
      </c>
      <c r="X9" s="3">
        <f t="shared" si="5"/>
        <v>1.0836326960159131E-6</v>
      </c>
      <c r="Y9" s="3">
        <f t="shared" si="5"/>
        <v>1.074071380684976E-6</v>
      </c>
      <c r="Z9" s="3">
        <f t="shared" si="5"/>
        <v>1.0683171451554636E-6</v>
      </c>
      <c r="AA9" s="3">
        <f t="shared" si="5"/>
        <v>1.0645222800903715E-6</v>
      </c>
      <c r="AB9" s="3">
        <f t="shared" si="5"/>
        <v>1.0545363298218398E-6</v>
      </c>
      <c r="AC9" s="3">
        <f t="shared" si="5"/>
        <v>1.0506644888711811E-6</v>
      </c>
      <c r="AD9" s="3">
        <f t="shared" si="5"/>
        <v>1.045302853404731E-6</v>
      </c>
      <c r="AE9" s="3">
        <f t="shared" si="5"/>
        <v>1.0407021614417829E-6</v>
      </c>
      <c r="AF9" s="3">
        <f t="shared" si="5"/>
        <v>1.0346148438804884E-6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2060"/>
  </sheetPr>
  <dimension ref="A1:AH9"/>
  <sheetViews>
    <sheetView workbookViewId="0">
      <selection activeCell="E6" sqref="B6:E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f>INDEX(STEO!$34:$34,MATCH(B$1,STEO!$5:$5,0))/10^6*dollars_2020_2012*nonlignite_multiplier*INDEX('Tax Percentages'!$B$6:$AG$6,MATCH(B$1,'Tax Percentages'!$B$4:$AG$4,0))</f>
        <v>1.1624269754934476E-7</v>
      </c>
      <c r="C3">
        <f>INDEX(STEO!$34:$34,MATCH(C$1,STEO!$5:$5,0))/10^6*dollars_2020_2012*nonlignite_multiplier*INDEX('Tax Percentages'!$B$6:$AG$6,MATCH(C$1,'Tax Percentages'!$B$4:$AG$4,0))</f>
        <v>1.1987528184776179E-7</v>
      </c>
      <c r="D3">
        <f>INDEX(STEO!$34:$34,MATCH(D$1,STEO!$5:$5,0))/10^6*dollars_2020_2012*nonlignite_multiplier*INDEX('Tax Percentages'!$B$6:$AG$6,MATCH(D$1,'Tax Percentages'!$B$4:$AG$4,0))</f>
        <v>1.2532415829538729E-7</v>
      </c>
      <c r="E3">
        <f>INDEX(STEO!$34:$34,MATCH(E$1,STEO!$5:$5,0))/10^6*dollars_2020_2012*nonlignite_multiplier*INDEX('Tax Percentages'!$B$6:$AG$6,MATCH(E$1,'Tax Percentages'!$B$4:$AG$4,0))</f>
        <v>1.2411329686258162E-7</v>
      </c>
      <c r="F3">
        <f>INDEX('AEO 2022 3'!52:52,MATCH(F1,'AEO 2022 3'!13:13,0))/10^6*dollars_2021_2012*nonlignite_multiplier*INDEX('Tax Percentages'!$B$6:$AG$6,MATCH(F$1,'Tax Percentages'!$B$4:$AG$4,0))</f>
        <v>1.1611987205413365E-7</v>
      </c>
      <c r="G3">
        <f>INDEX('AEO 2022 3'!52:52,MATCH(G1,'AEO 2022 3'!13:13,0))/10^6*dollars_2021_2012*nonlignite_multiplier*INDEX('Tax Percentages'!$B$6:$AG$6,MATCH(G$1,'Tax Percentages'!$B$4:$AG$4,0))</f>
        <v>1.1312030231471514E-7</v>
      </c>
      <c r="H3">
        <f>INDEX('AEO 2022 3'!52:52,MATCH(H1,'AEO 2022 3'!13:13,0))/10^6*dollars_2021_2012*nonlignite_multiplier*INDEX('Tax Percentages'!$B$6:$AG$6,MATCH(H$1,'Tax Percentages'!$B$4:$AG$4,0))</f>
        <v>1.116982360934054E-7</v>
      </c>
      <c r="I3">
        <f>INDEX('AEO 2022 3'!52:52,MATCH(I1,'AEO 2022 3'!13:13,0))/10^6*dollars_2021_2012*nonlignite_multiplier*INDEX('Tax Percentages'!$B$6:$AG$6,MATCH(I$1,'Tax Percentages'!$B$4:$AG$4,0))</f>
        <v>1.1083795310810833E-7</v>
      </c>
      <c r="J3">
        <f>INDEX('AEO 2022 3'!52:52,MATCH(J1,'AEO 2022 3'!13:13,0))/10^6*dollars_2021_2012*nonlignite_multiplier*INDEX('Tax Percentages'!$B$6:$AG$6,MATCH(J$1,'Tax Percentages'!$B$4:$AG$4,0))</f>
        <v>1.1034758544558775E-7</v>
      </c>
      <c r="K3">
        <f>INDEX('AEO 2022 3'!52:52,MATCH(K1,'AEO 2022 3'!13:13,0))/10^6*dollars_2021_2012*nonlignite_multiplier*INDEX('Tax Percentages'!$B$6:$AG$6,MATCH(K$1,'Tax Percentages'!$B$4:$AG$4,0))</f>
        <v>1.1106301336076522E-7</v>
      </c>
      <c r="L3">
        <f>INDEX('AEO 2022 3'!52:52,MATCH(L1,'AEO 2022 3'!13:13,0))/10^6*dollars_2021_2012*nonlignite_multiplier*INDEX('Tax Percentages'!$B$6:$AG$6,MATCH(L$1,'Tax Percentages'!$B$4:$AG$4,0))</f>
        <v>1.1088138071595658E-7</v>
      </c>
      <c r="M3">
        <f>INDEX('AEO 2022 3'!52:52,MATCH(M1,'AEO 2022 3'!13:13,0))/10^6*dollars_2021_2012*nonlignite_multiplier*INDEX('Tax Percentages'!$B$6:$AG$6,MATCH(M$1,'Tax Percentages'!$B$4:$AG$4,0))</f>
        <v>1.1054893688437277E-7</v>
      </c>
      <c r="N3">
        <f>INDEX('AEO 2022 3'!52:52,MATCH(N1,'AEO 2022 3'!13:13,0))/10^6*dollars_2021_2012*nonlignite_multiplier*INDEX('Tax Percentages'!$B$6:$AG$6,MATCH(N$1,'Tax Percentages'!$B$4:$AG$4,0))</f>
        <v>1.1000022240917722E-7</v>
      </c>
      <c r="O3">
        <f>INDEX('AEO 2022 3'!52:52,MATCH(O1,'AEO 2022 3'!13:13,0))/10^6*dollars_2021_2012*nonlignite_multiplier*INDEX('Tax Percentages'!$B$6:$AG$6,MATCH(O$1,'Tax Percentages'!$B$4:$AG$4,0))</f>
        <v>1.0961417352769284E-7</v>
      </c>
      <c r="P3">
        <f>INDEX('AEO 2022 3'!52:52,MATCH(P1,'AEO 2022 3'!13:13,0))/10^6*dollars_2021_2012*nonlignite_multiplier*INDEX('Tax Percentages'!$B$6:$AG$6,MATCH(P$1,'Tax Percentages'!$B$4:$AG$4,0))</f>
        <v>1.0944491572719779E-7</v>
      </c>
      <c r="Q3">
        <f>INDEX('AEO 2022 3'!52:52,MATCH(Q1,'AEO 2022 3'!13:13,0))/10^6*dollars_2021_2012*nonlignite_multiplier*INDEX('Tax Percentages'!$B$6:$AG$6,MATCH(Q$1,'Tax Percentages'!$B$4:$AG$4,0))</f>
        <v>1.0802256037401156E-7</v>
      </c>
      <c r="R3">
        <f>INDEX('AEO 2022 3'!52:52,MATCH(R1,'AEO 2022 3'!13:13,0))/10^6*dollars_2021_2012*nonlignite_multiplier*INDEX('Tax Percentages'!$B$6:$AG$6,MATCH(R$1,'Tax Percentages'!$B$4:$AG$4,0))</f>
        <v>1.0733199780021192E-7</v>
      </c>
      <c r="S3">
        <f>INDEX('AEO 2022 3'!52:52,MATCH(S1,'AEO 2022 3'!13:13,0))/10^6*dollars_2021_2012*nonlignite_multiplier*INDEX('Tax Percentages'!$B$6:$AG$6,MATCH(S$1,'Tax Percentages'!$B$4:$AG$4,0))</f>
        <v>1.072042593371803E-7</v>
      </c>
      <c r="T3">
        <f>INDEX('AEO 2022 3'!52:52,MATCH(T1,'AEO 2022 3'!13:13,0))/10^6*dollars_2021_2012*nonlignite_multiplier*INDEX('Tax Percentages'!$B$6:$AG$6,MATCH(T$1,'Tax Percentages'!$B$4:$AG$4,0))</f>
        <v>1.0685059322586238E-7</v>
      </c>
      <c r="U3">
        <f>INDEX('AEO 2022 3'!52:52,MATCH(U1,'AEO 2022 3'!13:13,0))/10^6*dollars_2021_2012*nonlignite_multiplier*INDEX('Tax Percentages'!$B$6:$AG$6,MATCH(U$1,'Tax Percentages'!$B$4:$AG$4,0))</f>
        <v>1.0668549892438875E-7</v>
      </c>
      <c r="V3">
        <f>INDEX('AEO 2022 3'!52:52,MATCH(V1,'AEO 2022 3'!13:13,0))/10^6*dollars_2021_2012*nonlignite_multiplier*INDEX('Tax Percentages'!$B$6:$AG$6,MATCH(V$1,'Tax Percentages'!$B$4:$AG$4,0))</f>
        <v>1.0668052585611318E-7</v>
      </c>
      <c r="W3">
        <f>INDEX('AEO 2022 3'!52:52,MATCH(W1,'AEO 2022 3'!13:13,0))/10^6*dollars_2021_2012*nonlignite_multiplier*INDEX('Tax Percentages'!$B$6:$AG$6,MATCH(W$1,'Tax Percentages'!$B$4:$AG$4,0))</f>
        <v>1.0679675687046065E-7</v>
      </c>
      <c r="X3">
        <f>INDEX('AEO 2022 3'!52:52,MATCH(X1,'AEO 2022 3'!13:13,0))/10^6*dollars_2021_2012*nonlignite_multiplier*INDEX('Tax Percentages'!$B$6:$AG$6,MATCH(X$1,'Tax Percentages'!$B$4:$AG$4,0))</f>
        <v>1.0575628689973738E-7</v>
      </c>
      <c r="Y3">
        <f>INDEX('AEO 2022 3'!52:52,MATCH(Y1,'AEO 2022 3'!13:13,0))/10^6*dollars_2021_2012*nonlignite_multiplier*INDEX('Tax Percentages'!$B$6:$AG$6,MATCH(Y$1,'Tax Percentages'!$B$4:$AG$4,0))</f>
        <v>1.0549849691866227E-7</v>
      </c>
      <c r="Z3">
        <f>INDEX('AEO 2022 3'!52:52,MATCH(Z1,'AEO 2022 3'!13:13,0))/10^6*dollars_2021_2012*nonlignite_multiplier*INDEX('Tax Percentages'!$B$6:$AG$6,MATCH(Z$1,'Tax Percentages'!$B$4:$AG$4,0))</f>
        <v>1.0508613703641764E-7</v>
      </c>
      <c r="AA3">
        <f>INDEX('AEO 2022 3'!52:52,MATCH(AA1,'AEO 2022 3'!13:13,0))/10^6*dollars_2021_2012*nonlignite_multiplier*INDEX('Tax Percentages'!$B$6:$AG$6,MATCH(AA$1,'Tax Percentages'!$B$4:$AG$4,0))</f>
        <v>1.0476797631953222E-7</v>
      </c>
      <c r="AB3">
        <f>INDEX('AEO 2022 3'!52:52,MATCH(AB1,'AEO 2022 3'!13:13,0))/10^6*dollars_2021_2012*nonlignite_multiplier*INDEX('Tax Percentages'!$B$6:$AG$6,MATCH(AB$1,'Tax Percentages'!$B$4:$AG$4,0))</f>
        <v>1.0456384921473298E-7</v>
      </c>
      <c r="AC3">
        <f>INDEX('AEO 2022 3'!52:52,MATCH(AC1,'AEO 2022 3'!13:13,0))/10^6*dollars_2021_2012*nonlignite_multiplier*INDEX('Tax Percentages'!$B$6:$AG$6,MATCH(AC$1,'Tax Percentages'!$B$4:$AG$4,0))</f>
        <v>1.0395661444773662E-7</v>
      </c>
      <c r="AD3">
        <f>INDEX('AEO 2022 3'!52:52,MATCH(AD1,'AEO 2022 3'!13:13,0))/10^6*dollars_2021_2012*nonlignite_multiplier*INDEX('Tax Percentages'!$B$6:$AG$6,MATCH(AD$1,'Tax Percentages'!$B$4:$AG$4,0))</f>
        <v>1.0303387897711854E-7</v>
      </c>
      <c r="AE3">
        <f>INDEX('AEO 2022 3'!52:52,MATCH(AE1,'AEO 2022 3'!13:13,0))/10^6*dollars_2021_2012*nonlignite_multiplier*INDEX('Tax Percentages'!$B$6:$AG$6,MATCH(AE$1,'Tax Percentages'!$B$4:$AG$4,0))</f>
        <v>1.0281448570924083E-7</v>
      </c>
      <c r="AF3">
        <f>INDEX('AEO 2022 3'!52:52,MATCH(AF1,'AEO 2022 3'!13:13,0))/10^6*dollars_2021_2012*nonlignite_multiplier*INDEX('Tax Percentages'!$B$6:$AG$6,MATCH(AF$1,'Tax Percentages'!$B$4:$AG$4,0))</f>
        <v>1.0268454984394791E-7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 s="3">
        <f t="shared" ref="B6:D6" si="0">$F$6*B3/$F$3</f>
        <v>1.7054229407305215E-7</v>
      </c>
      <c r="C6" s="3">
        <f t="shared" si="0"/>
        <v>1.7587174076283505E-7</v>
      </c>
      <c r="D6" s="3">
        <f t="shared" si="0"/>
        <v>1.8386591079750932E-7</v>
      </c>
      <c r="E6" s="3">
        <f>$F$6*E3/$F$3</f>
        <v>1.8208942856758169E-7</v>
      </c>
      <c r="F6" s="3">
        <f>(INDEX('AEO 2022 3'!$C$33:$AJ$33,MATCH(F$1,'AEO 2022 3'!$C$1:$AJ$1,0))*INDEX('AEO 2022 2'!$C$54:$AJ$54,MATCH(F$1,'AEO 2022 2'!$C$1:$AJ$1,0))+INDEX('AEO 2022 3'!$C$34:$AJ$34,MATCH(F$1,'AEO 2022 3'!$C$1:$AJ$1,0))*INDEX('AEO 2022 2'!$C$55:$AJ$55,MATCH(F$1,'AEO 2022 2'!$C$1:$AJ$1,0)))/SUM(INDEX('AEO 2022 2'!$C$54:$AJ$55,0,MATCH(F$1,'AEO 2022 2'!$C$1:$AJ$1)))/10^6*dollars_2021_2012*nonlignite_multiplier*INDEX('Tax Percentages'!$B$6:$AG$6,MATCH(F$1,'Tax Percentages'!$B$4:$AG$4,0))</f>
        <v>1.7036209400745174E-7</v>
      </c>
      <c r="G6" s="3">
        <f>(INDEX('AEO 2022 3'!$C$33:$AJ$33,MATCH(G$1,'AEO 2022 3'!$C$1:$AJ$1,0))*INDEX('AEO 2022 2'!$C$54:$AJ$54,MATCH(G$1,'AEO 2022 2'!$C$1:$AJ$1,0))+INDEX('AEO 2022 3'!$C$34:$AJ$34,MATCH(G$1,'AEO 2022 3'!$C$1:$AJ$1,0))*INDEX('AEO 2022 2'!$C$55:$AJ$55,MATCH(G$1,'AEO 2022 2'!$C$1:$AJ$1,0)))/SUM(INDEX('AEO 2022 2'!$C$54:$AJ$55,0,MATCH(G$1,'AEO 2022 2'!$C$1:$AJ$1)))/10^6*dollars_2021_2012*nonlignite_multiplier*INDEX('Tax Percentages'!$B$6:$AG$6,MATCH(G$1,'Tax Percentages'!$B$4:$AG$4,0))</f>
        <v>1.6770545810923681E-7</v>
      </c>
      <c r="H6" s="3">
        <f>(INDEX('AEO 2022 3'!$C$33:$AJ$33,MATCH(H$1,'AEO 2022 3'!$C$1:$AJ$1,0))*INDEX('AEO 2022 2'!$C$54:$AJ$54,MATCH(H$1,'AEO 2022 2'!$C$1:$AJ$1,0))+INDEX('AEO 2022 3'!$C$34:$AJ$34,MATCH(H$1,'AEO 2022 3'!$C$1:$AJ$1,0))*INDEX('AEO 2022 2'!$C$55:$AJ$55,MATCH(H$1,'AEO 2022 2'!$C$1:$AJ$1,0)))/SUM(INDEX('AEO 2022 2'!$C$54:$AJ$55,0,MATCH(H$1,'AEO 2022 2'!$C$1:$AJ$1)))/10^6*dollars_2021_2012*nonlignite_multiplier*INDEX('Tax Percentages'!$B$6:$AG$6,MATCH(H$1,'Tax Percentages'!$B$4:$AG$4,0))</f>
        <v>1.6587825701639449E-7</v>
      </c>
      <c r="I6" s="3">
        <f>(INDEX('AEO 2022 3'!$C$33:$AJ$33,MATCH(I$1,'AEO 2022 3'!$C$1:$AJ$1,0))*INDEX('AEO 2022 2'!$C$54:$AJ$54,MATCH(I$1,'AEO 2022 2'!$C$1:$AJ$1,0))+INDEX('AEO 2022 3'!$C$34:$AJ$34,MATCH(I$1,'AEO 2022 3'!$C$1:$AJ$1,0))*INDEX('AEO 2022 2'!$C$55:$AJ$55,MATCH(I$1,'AEO 2022 2'!$C$1:$AJ$1,0)))/SUM(INDEX('AEO 2022 2'!$C$54:$AJ$55,0,MATCH(I$1,'AEO 2022 2'!$C$1:$AJ$1)))/10^6*dollars_2021_2012*nonlignite_multiplier*INDEX('Tax Percentages'!$B$6:$AG$6,MATCH(I$1,'Tax Percentages'!$B$4:$AG$4,0))</f>
        <v>1.6467295950186362E-7</v>
      </c>
      <c r="J6" s="3">
        <f>(INDEX('AEO 2022 3'!$C$33:$AJ$33,MATCH(J$1,'AEO 2022 3'!$C$1:$AJ$1,0))*INDEX('AEO 2022 2'!$C$54:$AJ$54,MATCH(J$1,'AEO 2022 2'!$C$1:$AJ$1,0))+INDEX('AEO 2022 3'!$C$34:$AJ$34,MATCH(J$1,'AEO 2022 3'!$C$1:$AJ$1,0))*INDEX('AEO 2022 2'!$C$55:$AJ$55,MATCH(J$1,'AEO 2022 2'!$C$1:$AJ$1,0)))/SUM(INDEX('AEO 2022 2'!$C$54:$AJ$55,0,MATCH(J$1,'AEO 2022 2'!$C$1:$AJ$1)))/10^6*dollars_2021_2012*nonlignite_multiplier*INDEX('Tax Percentages'!$B$6:$AG$6,MATCH(J$1,'Tax Percentages'!$B$4:$AG$4,0))</f>
        <v>1.6444886152659254E-7</v>
      </c>
      <c r="K6" s="3">
        <f>(INDEX('AEO 2022 3'!$C$33:$AJ$33,MATCH(K$1,'AEO 2022 3'!$C$1:$AJ$1,0))*INDEX('AEO 2022 2'!$C$54:$AJ$54,MATCH(K$1,'AEO 2022 2'!$C$1:$AJ$1,0))+INDEX('AEO 2022 3'!$C$34:$AJ$34,MATCH(K$1,'AEO 2022 3'!$C$1:$AJ$1,0))*INDEX('AEO 2022 2'!$C$55:$AJ$55,MATCH(K$1,'AEO 2022 2'!$C$1:$AJ$1,0)))/SUM(INDEX('AEO 2022 2'!$C$54:$AJ$55,0,MATCH(K$1,'AEO 2022 2'!$C$1:$AJ$1)))/10^6*dollars_2021_2012*nonlignite_multiplier*INDEX('Tax Percentages'!$B$6:$AG$6,MATCH(K$1,'Tax Percentages'!$B$4:$AG$4,0))</f>
        <v>1.6464857279428137E-7</v>
      </c>
      <c r="L6" s="3">
        <f>(INDEX('AEO 2022 3'!$C$33:$AJ$33,MATCH(L$1,'AEO 2022 3'!$C$1:$AJ$1,0))*INDEX('AEO 2022 2'!$C$54:$AJ$54,MATCH(L$1,'AEO 2022 2'!$C$1:$AJ$1,0))+INDEX('AEO 2022 3'!$C$34:$AJ$34,MATCH(L$1,'AEO 2022 3'!$C$1:$AJ$1,0))*INDEX('AEO 2022 2'!$C$55:$AJ$55,MATCH(L$1,'AEO 2022 2'!$C$1:$AJ$1,0)))/SUM(INDEX('AEO 2022 2'!$C$54:$AJ$55,0,MATCH(L$1,'AEO 2022 2'!$C$1:$AJ$1)))/10^6*dollars_2021_2012*nonlignite_multiplier*INDEX('Tax Percentages'!$B$6:$AG$6,MATCH(L$1,'Tax Percentages'!$B$4:$AG$4,0))</f>
        <v>1.6532410661115192E-7</v>
      </c>
      <c r="M6" s="3">
        <f>(INDEX('AEO 2022 3'!$C$33:$AJ$33,MATCH(M$1,'AEO 2022 3'!$C$1:$AJ$1,0))*INDEX('AEO 2022 2'!$C$54:$AJ$54,MATCH(M$1,'AEO 2022 2'!$C$1:$AJ$1,0))+INDEX('AEO 2022 3'!$C$34:$AJ$34,MATCH(M$1,'AEO 2022 3'!$C$1:$AJ$1,0))*INDEX('AEO 2022 2'!$C$55:$AJ$55,MATCH(M$1,'AEO 2022 2'!$C$1:$AJ$1,0)))/SUM(INDEX('AEO 2022 2'!$C$54:$AJ$55,0,MATCH(M$1,'AEO 2022 2'!$C$1:$AJ$1)))/10^6*dollars_2021_2012*nonlignite_multiplier*INDEX('Tax Percentages'!$B$6:$AG$6,MATCH(M$1,'Tax Percentages'!$B$4:$AG$4,0))</f>
        <v>1.658975773545291E-7</v>
      </c>
      <c r="N6" s="3">
        <f>(INDEX('AEO 2022 3'!$C$33:$AJ$33,MATCH(N$1,'AEO 2022 3'!$C$1:$AJ$1,0))*INDEX('AEO 2022 2'!$C$54:$AJ$54,MATCH(N$1,'AEO 2022 2'!$C$1:$AJ$1,0))+INDEX('AEO 2022 3'!$C$34:$AJ$34,MATCH(N$1,'AEO 2022 3'!$C$1:$AJ$1,0))*INDEX('AEO 2022 2'!$C$55:$AJ$55,MATCH(N$1,'AEO 2022 2'!$C$1:$AJ$1,0)))/SUM(INDEX('AEO 2022 2'!$C$54:$AJ$55,0,MATCH(N$1,'AEO 2022 2'!$C$1:$AJ$1)))/10^6*dollars_2021_2012*nonlignite_multiplier*INDEX('Tax Percentages'!$B$6:$AG$6,MATCH(N$1,'Tax Percentages'!$B$4:$AG$4,0))</f>
        <v>1.6689233049585649E-7</v>
      </c>
      <c r="O6" s="3">
        <f>(INDEX('AEO 2022 3'!$C$33:$AJ$33,MATCH(O$1,'AEO 2022 3'!$C$1:$AJ$1,0))*INDEX('AEO 2022 2'!$C$54:$AJ$54,MATCH(O$1,'AEO 2022 2'!$C$1:$AJ$1,0))+INDEX('AEO 2022 3'!$C$34:$AJ$34,MATCH(O$1,'AEO 2022 3'!$C$1:$AJ$1,0))*INDEX('AEO 2022 2'!$C$55:$AJ$55,MATCH(O$1,'AEO 2022 2'!$C$1:$AJ$1,0)))/SUM(INDEX('AEO 2022 2'!$C$54:$AJ$55,0,MATCH(O$1,'AEO 2022 2'!$C$1:$AJ$1)))/10^6*dollars_2021_2012*nonlignite_multiplier*INDEX('Tax Percentages'!$B$6:$AG$6,MATCH(O$1,'Tax Percentages'!$B$4:$AG$4,0))</f>
        <v>1.6753322286798974E-7</v>
      </c>
      <c r="P6" s="3">
        <f>(INDEX('AEO 2022 3'!$C$33:$AJ$33,MATCH(P$1,'AEO 2022 3'!$C$1:$AJ$1,0))*INDEX('AEO 2022 2'!$C$54:$AJ$54,MATCH(P$1,'AEO 2022 2'!$C$1:$AJ$1,0))+INDEX('AEO 2022 3'!$C$34:$AJ$34,MATCH(P$1,'AEO 2022 3'!$C$1:$AJ$1,0))*INDEX('AEO 2022 2'!$C$55:$AJ$55,MATCH(P$1,'AEO 2022 2'!$C$1:$AJ$1,0)))/SUM(INDEX('AEO 2022 2'!$C$54:$AJ$55,0,MATCH(P$1,'AEO 2022 2'!$C$1:$AJ$1)))/10^6*dollars_2021_2012*nonlignite_multiplier*INDEX('Tax Percentages'!$B$6:$AG$6,MATCH(P$1,'Tax Percentages'!$B$4:$AG$4,0))</f>
        <v>1.6802238102839696E-7</v>
      </c>
      <c r="Q6" s="3">
        <f>(INDEX('AEO 2022 3'!$C$33:$AJ$33,MATCH(Q$1,'AEO 2022 3'!$C$1:$AJ$1,0))*INDEX('AEO 2022 2'!$C$54:$AJ$54,MATCH(Q$1,'AEO 2022 2'!$C$1:$AJ$1,0))+INDEX('AEO 2022 3'!$C$34:$AJ$34,MATCH(Q$1,'AEO 2022 3'!$C$1:$AJ$1,0))*INDEX('AEO 2022 2'!$C$55:$AJ$55,MATCH(Q$1,'AEO 2022 2'!$C$1:$AJ$1,0)))/SUM(INDEX('AEO 2022 2'!$C$54:$AJ$55,0,MATCH(Q$1,'AEO 2022 2'!$C$1:$AJ$1)))/10^6*dollars_2021_2012*nonlignite_multiplier*INDEX('Tax Percentages'!$B$6:$AG$6,MATCH(Q$1,'Tax Percentages'!$B$4:$AG$4,0))</f>
        <v>1.6829957778304129E-7</v>
      </c>
      <c r="R6" s="3">
        <f>(INDEX('AEO 2022 3'!$C$33:$AJ$33,MATCH(R$1,'AEO 2022 3'!$C$1:$AJ$1,0))*INDEX('AEO 2022 2'!$C$54:$AJ$54,MATCH(R$1,'AEO 2022 2'!$C$1:$AJ$1,0))+INDEX('AEO 2022 3'!$C$34:$AJ$34,MATCH(R$1,'AEO 2022 3'!$C$1:$AJ$1,0))*INDEX('AEO 2022 2'!$C$55:$AJ$55,MATCH(R$1,'AEO 2022 2'!$C$1:$AJ$1,0)))/SUM(INDEX('AEO 2022 2'!$C$54:$AJ$55,0,MATCH(R$1,'AEO 2022 2'!$C$1:$AJ$1)))/10^6*dollars_2021_2012*nonlignite_multiplier*INDEX('Tax Percentages'!$B$6:$AG$6,MATCH(R$1,'Tax Percentages'!$B$4:$AG$4,0))</f>
        <v>1.6876677448696781E-7</v>
      </c>
      <c r="S6" s="3">
        <f>(INDEX('AEO 2022 3'!$C$33:$AJ$33,MATCH(S$1,'AEO 2022 3'!$C$1:$AJ$1,0))*INDEX('AEO 2022 2'!$C$54:$AJ$54,MATCH(S$1,'AEO 2022 2'!$C$1:$AJ$1,0))+INDEX('AEO 2022 3'!$C$34:$AJ$34,MATCH(S$1,'AEO 2022 3'!$C$1:$AJ$1,0))*INDEX('AEO 2022 2'!$C$55:$AJ$55,MATCH(S$1,'AEO 2022 2'!$C$1:$AJ$1,0)))/SUM(INDEX('AEO 2022 2'!$C$54:$AJ$55,0,MATCH(S$1,'AEO 2022 2'!$C$1:$AJ$1)))/10^6*dollars_2021_2012*nonlignite_multiplier*INDEX('Tax Percentages'!$B$6:$AG$6,MATCH(S$1,'Tax Percentages'!$B$4:$AG$4,0))</f>
        <v>1.6928078577901184E-7</v>
      </c>
      <c r="T6" s="3">
        <f>(INDEX('AEO 2022 3'!$C$33:$AJ$33,MATCH(T$1,'AEO 2022 3'!$C$1:$AJ$1,0))*INDEX('AEO 2022 2'!$C$54:$AJ$54,MATCH(T$1,'AEO 2022 2'!$C$1:$AJ$1,0))+INDEX('AEO 2022 3'!$C$34:$AJ$34,MATCH(T$1,'AEO 2022 3'!$C$1:$AJ$1,0))*INDEX('AEO 2022 2'!$C$55:$AJ$55,MATCH(T$1,'AEO 2022 2'!$C$1:$AJ$1,0)))/SUM(INDEX('AEO 2022 2'!$C$54:$AJ$55,0,MATCH(T$1,'AEO 2022 2'!$C$1:$AJ$1)))/10^6*dollars_2021_2012*nonlignite_multiplier*INDEX('Tax Percentages'!$B$6:$AG$6,MATCH(T$1,'Tax Percentages'!$B$4:$AG$4,0))</f>
        <v>1.6977128980209195E-7</v>
      </c>
      <c r="U6" s="3">
        <f>(INDEX('AEO 2022 3'!$C$33:$AJ$33,MATCH(U$1,'AEO 2022 3'!$C$1:$AJ$1,0))*INDEX('AEO 2022 2'!$C$54:$AJ$54,MATCH(U$1,'AEO 2022 2'!$C$1:$AJ$1,0))+INDEX('AEO 2022 3'!$C$34:$AJ$34,MATCH(U$1,'AEO 2022 3'!$C$1:$AJ$1,0))*INDEX('AEO 2022 2'!$C$55:$AJ$55,MATCH(U$1,'AEO 2022 2'!$C$1:$AJ$1,0)))/SUM(INDEX('AEO 2022 2'!$C$54:$AJ$55,0,MATCH(U$1,'AEO 2022 2'!$C$1:$AJ$1)))/10^6*dollars_2021_2012*nonlignite_multiplier*INDEX('Tax Percentages'!$B$6:$AG$6,MATCH(U$1,'Tax Percentages'!$B$4:$AG$4,0))</f>
        <v>1.7028663283705877E-7</v>
      </c>
      <c r="V6" s="3">
        <f>(INDEX('AEO 2022 3'!$C$33:$AJ$33,MATCH(V$1,'AEO 2022 3'!$C$1:$AJ$1,0))*INDEX('AEO 2022 2'!$C$54:$AJ$54,MATCH(V$1,'AEO 2022 2'!$C$1:$AJ$1,0))+INDEX('AEO 2022 3'!$C$34:$AJ$34,MATCH(V$1,'AEO 2022 3'!$C$1:$AJ$1,0))*INDEX('AEO 2022 2'!$C$55:$AJ$55,MATCH(V$1,'AEO 2022 2'!$C$1:$AJ$1,0)))/SUM(INDEX('AEO 2022 2'!$C$54:$AJ$55,0,MATCH(V$1,'AEO 2022 2'!$C$1:$AJ$1)))/10^6*dollars_2021_2012*nonlignite_multiplier*INDEX('Tax Percentages'!$B$6:$AG$6,MATCH(V$1,'Tax Percentages'!$B$4:$AG$4,0))</f>
        <v>1.7098681887583749E-7</v>
      </c>
      <c r="W6" s="3">
        <f>(INDEX('AEO 2022 3'!$C$33:$AJ$33,MATCH(W$1,'AEO 2022 3'!$C$1:$AJ$1,0))*INDEX('AEO 2022 2'!$C$54:$AJ$54,MATCH(W$1,'AEO 2022 2'!$C$1:$AJ$1,0))+INDEX('AEO 2022 3'!$C$34:$AJ$34,MATCH(W$1,'AEO 2022 3'!$C$1:$AJ$1,0))*INDEX('AEO 2022 2'!$C$55:$AJ$55,MATCH(W$1,'AEO 2022 2'!$C$1:$AJ$1,0)))/SUM(INDEX('AEO 2022 2'!$C$54:$AJ$55,0,MATCH(W$1,'AEO 2022 2'!$C$1:$AJ$1)))/10^6*dollars_2021_2012*nonlignite_multiplier*INDEX('Tax Percentages'!$B$6:$AG$6,MATCH(W$1,'Tax Percentages'!$B$4:$AG$4,0))</f>
        <v>1.7156122813297773E-7</v>
      </c>
      <c r="X6" s="3">
        <f>(INDEX('AEO 2022 3'!$C$33:$AJ$33,MATCH(X$1,'AEO 2022 3'!$C$1:$AJ$1,0))*INDEX('AEO 2022 2'!$C$54:$AJ$54,MATCH(X$1,'AEO 2022 2'!$C$1:$AJ$1,0))+INDEX('AEO 2022 3'!$C$34:$AJ$34,MATCH(X$1,'AEO 2022 3'!$C$1:$AJ$1,0))*INDEX('AEO 2022 2'!$C$55:$AJ$55,MATCH(X$1,'AEO 2022 2'!$C$1:$AJ$1,0)))/SUM(INDEX('AEO 2022 2'!$C$54:$AJ$55,0,MATCH(X$1,'AEO 2022 2'!$C$1:$AJ$1)))/10^6*dollars_2021_2012*nonlignite_multiplier*INDEX('Tax Percentages'!$B$6:$AG$6,MATCH(X$1,'Tax Percentages'!$B$4:$AG$4,0))</f>
        <v>1.7211398327142601E-7</v>
      </c>
      <c r="Y6" s="3">
        <f>(INDEX('AEO 2022 3'!$C$33:$AJ$33,MATCH(Y$1,'AEO 2022 3'!$C$1:$AJ$1,0))*INDEX('AEO 2022 2'!$C$54:$AJ$54,MATCH(Y$1,'AEO 2022 2'!$C$1:$AJ$1,0))+INDEX('AEO 2022 3'!$C$34:$AJ$34,MATCH(Y$1,'AEO 2022 3'!$C$1:$AJ$1,0))*INDEX('AEO 2022 2'!$C$55:$AJ$55,MATCH(Y$1,'AEO 2022 2'!$C$1:$AJ$1,0)))/SUM(INDEX('AEO 2022 2'!$C$54:$AJ$55,0,MATCH(Y$1,'AEO 2022 2'!$C$1:$AJ$1)))/10^6*dollars_2021_2012*nonlignite_multiplier*INDEX('Tax Percentages'!$B$6:$AG$6,MATCH(Y$1,'Tax Percentages'!$B$4:$AG$4,0))</f>
        <v>1.7282173249509469E-7</v>
      </c>
      <c r="Z6" s="3">
        <f>(INDEX('AEO 2022 3'!$C$33:$AJ$33,MATCH(Z$1,'AEO 2022 3'!$C$1:$AJ$1,0))*INDEX('AEO 2022 2'!$C$54:$AJ$54,MATCH(Z$1,'AEO 2022 2'!$C$1:$AJ$1,0))+INDEX('AEO 2022 3'!$C$34:$AJ$34,MATCH(Z$1,'AEO 2022 3'!$C$1:$AJ$1,0))*INDEX('AEO 2022 2'!$C$55:$AJ$55,MATCH(Z$1,'AEO 2022 2'!$C$1:$AJ$1,0)))/SUM(INDEX('AEO 2022 2'!$C$54:$AJ$55,0,MATCH(Z$1,'AEO 2022 2'!$C$1:$AJ$1)))/10^6*dollars_2021_2012*nonlignite_multiplier*INDEX('Tax Percentages'!$B$6:$AG$6,MATCH(Z$1,'Tax Percentages'!$B$4:$AG$4,0))</f>
        <v>1.7367515027065645E-7</v>
      </c>
      <c r="AA6" s="3">
        <f>(INDEX('AEO 2022 3'!$C$33:$AJ$33,MATCH(AA$1,'AEO 2022 3'!$C$1:$AJ$1,0))*INDEX('AEO 2022 2'!$C$54:$AJ$54,MATCH(AA$1,'AEO 2022 2'!$C$1:$AJ$1,0))+INDEX('AEO 2022 3'!$C$34:$AJ$34,MATCH(AA$1,'AEO 2022 3'!$C$1:$AJ$1,0))*INDEX('AEO 2022 2'!$C$55:$AJ$55,MATCH(AA$1,'AEO 2022 2'!$C$1:$AJ$1,0)))/SUM(INDEX('AEO 2022 2'!$C$54:$AJ$55,0,MATCH(AA$1,'AEO 2022 2'!$C$1:$AJ$1)))/10^6*dollars_2021_2012*nonlignite_multiplier*INDEX('Tax Percentages'!$B$6:$AG$6,MATCH(AA$1,'Tax Percentages'!$B$4:$AG$4,0))</f>
        <v>1.7446993889810823E-7</v>
      </c>
      <c r="AB6" s="3">
        <f>(INDEX('AEO 2022 3'!$C$33:$AJ$33,MATCH(AB$1,'AEO 2022 3'!$C$1:$AJ$1,0))*INDEX('AEO 2022 2'!$C$54:$AJ$54,MATCH(AB$1,'AEO 2022 2'!$C$1:$AJ$1,0))+INDEX('AEO 2022 3'!$C$34:$AJ$34,MATCH(AB$1,'AEO 2022 3'!$C$1:$AJ$1,0))*INDEX('AEO 2022 2'!$C$55:$AJ$55,MATCH(AB$1,'AEO 2022 2'!$C$1:$AJ$1,0)))/SUM(INDEX('AEO 2022 2'!$C$54:$AJ$55,0,MATCH(AB$1,'AEO 2022 2'!$C$1:$AJ$1)))/10^6*dollars_2021_2012*nonlignite_multiplier*INDEX('Tax Percentages'!$B$6:$AG$6,MATCH(AB$1,'Tax Percentages'!$B$4:$AG$4,0))</f>
        <v>1.753888959303546E-7</v>
      </c>
      <c r="AC6" s="3">
        <f>(INDEX('AEO 2022 3'!$C$33:$AJ$33,MATCH(AC$1,'AEO 2022 3'!$C$1:$AJ$1,0))*INDEX('AEO 2022 2'!$C$54:$AJ$54,MATCH(AC$1,'AEO 2022 2'!$C$1:$AJ$1,0))+INDEX('AEO 2022 3'!$C$34:$AJ$34,MATCH(AC$1,'AEO 2022 3'!$C$1:$AJ$1,0))*INDEX('AEO 2022 2'!$C$55:$AJ$55,MATCH(AC$1,'AEO 2022 2'!$C$1:$AJ$1,0)))/SUM(INDEX('AEO 2022 2'!$C$54:$AJ$55,0,MATCH(AC$1,'AEO 2022 2'!$C$1:$AJ$1)))/10^6*dollars_2021_2012*nonlignite_multiplier*INDEX('Tax Percentages'!$B$6:$AG$6,MATCH(AC$1,'Tax Percentages'!$B$4:$AG$4,0))</f>
        <v>1.7610769904701641E-7</v>
      </c>
      <c r="AD6" s="3">
        <f>(INDEX('AEO 2022 3'!$C$33:$AJ$33,MATCH(AD$1,'AEO 2022 3'!$C$1:$AJ$1,0))*INDEX('AEO 2022 2'!$C$54:$AJ$54,MATCH(AD$1,'AEO 2022 2'!$C$1:$AJ$1,0))+INDEX('AEO 2022 3'!$C$34:$AJ$34,MATCH(AD$1,'AEO 2022 3'!$C$1:$AJ$1,0))*INDEX('AEO 2022 2'!$C$55:$AJ$55,MATCH(AD$1,'AEO 2022 2'!$C$1:$AJ$1,0)))/SUM(INDEX('AEO 2022 2'!$C$54:$AJ$55,0,MATCH(AD$1,'AEO 2022 2'!$C$1:$AJ$1)))/10^6*dollars_2021_2012*nonlignite_multiplier*INDEX('Tax Percentages'!$B$6:$AG$6,MATCH(AD$1,'Tax Percentages'!$B$4:$AG$4,0))</f>
        <v>1.7647002639670151E-7</v>
      </c>
      <c r="AE6" s="3">
        <f>(INDEX('AEO 2022 3'!$C$33:$AJ$33,MATCH(AE$1,'AEO 2022 3'!$C$1:$AJ$1,0))*INDEX('AEO 2022 2'!$C$54:$AJ$54,MATCH(AE$1,'AEO 2022 2'!$C$1:$AJ$1,0))+INDEX('AEO 2022 3'!$C$34:$AJ$34,MATCH(AE$1,'AEO 2022 3'!$C$1:$AJ$1,0))*INDEX('AEO 2022 2'!$C$55:$AJ$55,MATCH(AE$1,'AEO 2022 2'!$C$1:$AJ$1,0)))/SUM(INDEX('AEO 2022 2'!$C$54:$AJ$55,0,MATCH(AE$1,'AEO 2022 2'!$C$1:$AJ$1)))/10^6*dollars_2021_2012*nonlignite_multiplier*INDEX('Tax Percentages'!$B$6:$AG$6,MATCH(AE$1,'Tax Percentages'!$B$4:$AG$4,0))</f>
        <v>1.7701651391811268E-7</v>
      </c>
      <c r="AF6" s="3">
        <f>(INDEX('AEO 2022 3'!$C$33:$AJ$33,MATCH(AF$1,'AEO 2022 3'!$C$1:$AJ$1,0))*INDEX('AEO 2022 2'!$C$54:$AJ$54,MATCH(AF$1,'AEO 2022 2'!$C$1:$AJ$1,0))+INDEX('AEO 2022 3'!$C$34:$AJ$34,MATCH(AF$1,'AEO 2022 3'!$C$1:$AJ$1,0))*INDEX('AEO 2022 2'!$C$55:$AJ$55,MATCH(AF$1,'AEO 2022 2'!$C$1:$AJ$1,0)))/SUM(INDEX('AEO 2022 2'!$C$54:$AJ$55,0,MATCH(AF$1,'AEO 2022 2'!$C$1:$AJ$1)))/10^6*dollars_2021_2012*nonlignite_multiplier*INDEX('Tax Percentages'!$B$6:$AG$6,MATCH(AF$1,'Tax Percentages'!$B$4:$AG$4,0))</f>
        <v>1.7769711618467656E-7</v>
      </c>
    </row>
    <row r="7" spans="1:34">
      <c r="A7" s="1" t="s">
        <v>553</v>
      </c>
      <c r="B7">
        <f t="shared" ref="B7:C7" si="1">B3</f>
        <v>1.1624269754934476E-7</v>
      </c>
      <c r="C7">
        <f t="shared" si="1"/>
        <v>1.1987528184776179E-7</v>
      </c>
      <c r="D7">
        <f t="shared" ref="D7:AF7" si="2">D3</f>
        <v>1.2532415829538729E-7</v>
      </c>
      <c r="E7">
        <f t="shared" si="2"/>
        <v>1.2411329686258162E-7</v>
      </c>
      <c r="F7">
        <f t="shared" si="2"/>
        <v>1.1611987205413365E-7</v>
      </c>
      <c r="G7">
        <f t="shared" si="2"/>
        <v>1.1312030231471514E-7</v>
      </c>
      <c r="H7">
        <f t="shared" si="2"/>
        <v>1.116982360934054E-7</v>
      </c>
      <c r="I7">
        <f t="shared" si="2"/>
        <v>1.1083795310810833E-7</v>
      </c>
      <c r="J7">
        <f t="shared" si="2"/>
        <v>1.1034758544558775E-7</v>
      </c>
      <c r="K7">
        <f t="shared" si="2"/>
        <v>1.1106301336076522E-7</v>
      </c>
      <c r="L7">
        <f t="shared" si="2"/>
        <v>1.1088138071595658E-7</v>
      </c>
      <c r="M7">
        <f t="shared" si="2"/>
        <v>1.1054893688437277E-7</v>
      </c>
      <c r="N7">
        <f t="shared" si="2"/>
        <v>1.1000022240917722E-7</v>
      </c>
      <c r="O7">
        <f t="shared" si="2"/>
        <v>1.0961417352769284E-7</v>
      </c>
      <c r="P7">
        <f t="shared" si="2"/>
        <v>1.0944491572719779E-7</v>
      </c>
      <c r="Q7">
        <f t="shared" si="2"/>
        <v>1.0802256037401156E-7</v>
      </c>
      <c r="R7">
        <f t="shared" si="2"/>
        <v>1.0733199780021192E-7</v>
      </c>
      <c r="S7">
        <f t="shared" si="2"/>
        <v>1.072042593371803E-7</v>
      </c>
      <c r="T7">
        <f t="shared" si="2"/>
        <v>1.0685059322586238E-7</v>
      </c>
      <c r="U7">
        <f t="shared" si="2"/>
        <v>1.0668549892438875E-7</v>
      </c>
      <c r="V7">
        <f t="shared" si="2"/>
        <v>1.0668052585611318E-7</v>
      </c>
      <c r="W7">
        <f t="shared" si="2"/>
        <v>1.0679675687046065E-7</v>
      </c>
      <c r="X7">
        <f t="shared" si="2"/>
        <v>1.0575628689973738E-7</v>
      </c>
      <c r="Y7">
        <f t="shared" si="2"/>
        <v>1.0549849691866227E-7</v>
      </c>
      <c r="Z7">
        <f t="shared" si="2"/>
        <v>1.0508613703641764E-7</v>
      </c>
      <c r="AA7">
        <f t="shared" si="2"/>
        <v>1.0476797631953222E-7</v>
      </c>
      <c r="AB7">
        <f t="shared" si="2"/>
        <v>1.0456384921473298E-7</v>
      </c>
      <c r="AC7">
        <f t="shared" si="2"/>
        <v>1.0395661444773662E-7</v>
      </c>
      <c r="AD7">
        <f t="shared" si="2"/>
        <v>1.0303387897711854E-7</v>
      </c>
      <c r="AE7">
        <f t="shared" si="2"/>
        <v>1.0281448570924083E-7</v>
      </c>
      <c r="AF7">
        <f t="shared" si="2"/>
        <v>1.0268454984394791E-7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C9" si="3">B6</f>
        <v>1.7054229407305215E-7</v>
      </c>
      <c r="C9" s="3">
        <f t="shared" si="3"/>
        <v>1.7587174076283505E-7</v>
      </c>
      <c r="D9" s="3">
        <f t="shared" ref="D9:AF9" si="4">D6</f>
        <v>1.8386591079750932E-7</v>
      </c>
      <c r="E9" s="3">
        <f t="shared" si="4"/>
        <v>1.8208942856758169E-7</v>
      </c>
      <c r="F9" s="3">
        <f t="shared" si="4"/>
        <v>1.7036209400745174E-7</v>
      </c>
      <c r="G9" s="3">
        <f t="shared" si="4"/>
        <v>1.6770545810923681E-7</v>
      </c>
      <c r="H9" s="3">
        <f t="shared" si="4"/>
        <v>1.6587825701639449E-7</v>
      </c>
      <c r="I9" s="3">
        <f t="shared" si="4"/>
        <v>1.6467295950186362E-7</v>
      </c>
      <c r="J9" s="3">
        <f t="shared" si="4"/>
        <v>1.6444886152659254E-7</v>
      </c>
      <c r="K9" s="3">
        <f t="shared" si="4"/>
        <v>1.6464857279428137E-7</v>
      </c>
      <c r="L9" s="3">
        <f t="shared" si="4"/>
        <v>1.6532410661115192E-7</v>
      </c>
      <c r="M9" s="3">
        <f t="shared" si="4"/>
        <v>1.658975773545291E-7</v>
      </c>
      <c r="N9" s="3">
        <f t="shared" si="4"/>
        <v>1.6689233049585649E-7</v>
      </c>
      <c r="O9" s="3">
        <f t="shared" si="4"/>
        <v>1.6753322286798974E-7</v>
      </c>
      <c r="P9" s="3">
        <f t="shared" si="4"/>
        <v>1.6802238102839696E-7</v>
      </c>
      <c r="Q9" s="3">
        <f t="shared" si="4"/>
        <v>1.6829957778304129E-7</v>
      </c>
      <c r="R9" s="3">
        <f t="shared" si="4"/>
        <v>1.6876677448696781E-7</v>
      </c>
      <c r="S9" s="3">
        <f t="shared" si="4"/>
        <v>1.6928078577901184E-7</v>
      </c>
      <c r="T9" s="3">
        <f t="shared" si="4"/>
        <v>1.6977128980209195E-7</v>
      </c>
      <c r="U9" s="3">
        <f t="shared" si="4"/>
        <v>1.7028663283705877E-7</v>
      </c>
      <c r="V9" s="3">
        <f t="shared" si="4"/>
        <v>1.7098681887583749E-7</v>
      </c>
      <c r="W9" s="3">
        <f t="shared" si="4"/>
        <v>1.7156122813297773E-7</v>
      </c>
      <c r="X9" s="3">
        <f t="shared" si="4"/>
        <v>1.7211398327142601E-7</v>
      </c>
      <c r="Y9" s="3">
        <f t="shared" si="4"/>
        <v>1.7282173249509469E-7</v>
      </c>
      <c r="Z9" s="3">
        <f t="shared" si="4"/>
        <v>1.7367515027065645E-7</v>
      </c>
      <c r="AA9" s="3">
        <f t="shared" si="4"/>
        <v>1.7446993889810823E-7</v>
      </c>
      <c r="AB9" s="3">
        <f t="shared" si="4"/>
        <v>1.753888959303546E-7</v>
      </c>
      <c r="AC9" s="3">
        <f t="shared" si="4"/>
        <v>1.7610769904701641E-7</v>
      </c>
      <c r="AD9" s="3">
        <f t="shared" si="4"/>
        <v>1.7647002639670151E-7</v>
      </c>
      <c r="AE9" s="3">
        <f t="shared" si="4"/>
        <v>1.7701651391811268E-7</v>
      </c>
      <c r="AF9" s="3">
        <f t="shared" si="4"/>
        <v>1.7769711618467656E-7</v>
      </c>
    </row>
  </sheetData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2060"/>
  </sheetPr>
  <dimension ref="A1:AH9"/>
  <sheetViews>
    <sheetView workbookViewId="0">
      <selection activeCell="L3" sqref="L3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INDEX('AEO 2021 3'!$C$45:$AJ$45,MATCH(B$1,'AEO 2021 3'!$C$1:$AJ$1,0))/10^6*dollars_2020_2012*INDEX('Tax Percentages'!$B$7:$AG$7,MATCH(B$1,'Tax Percentages'!$B$4:$AG$4,0))</f>
        <v>7.8501640081489598E-7</v>
      </c>
      <c r="C2" s="3">
        <f>'NG Calcs'!B45/10^6*dollars_2020_2012*INDEX('Tax Percentages'!$B$7:$AG$7,MATCH(C$1,'Tax Percentages'!$B$4:$AG$4,0))</f>
        <v>8.6118307425893831E-7</v>
      </c>
      <c r="D2" s="3">
        <f>'NG Calcs'!C45/10^6*dollars_2020_2012*INDEX('Tax Percentages'!$B$7:$AG$7,MATCH(D$1,'Tax Percentages'!$B$4:$AG$4,0))</f>
        <v>1.5907140940305012E-6</v>
      </c>
      <c r="E2" s="3">
        <f>'NG Calcs'!D45/10^6*dollars_2020_2012*INDEX('Tax Percentages'!$B$7:$AG$7,MATCH(E$1,'Tax Percentages'!$B$4:$AG$4,0))</f>
        <v>1.369821261413888E-6</v>
      </c>
      <c r="F2" s="3">
        <f>'NG Calcs'!E45/10^6*dollars_2020_2012*INDEX('Tax Percentages'!$B$7:$AG$7,MATCH(F$1,'Tax Percentages'!$B$4:$AG$4,0))</f>
        <v>1.0348789962265469E-6</v>
      </c>
      <c r="G2" s="3">
        <f>'NG Calcs'!F45/10^6*dollars_2020_2012*INDEX('Tax Percentages'!$B$7:$AG$7,MATCH(G$1,'Tax Percentages'!$B$4:$AG$4,0))</f>
        <v>9.622577901730669E-7</v>
      </c>
      <c r="H2" s="3">
        <f>($L2-$G2)/5+G2</f>
        <v>9.0632206637071838E-7</v>
      </c>
      <c r="I2" s="3">
        <f t="shared" ref="I2:K2" si="0">($L2-$G2)/5+H2</f>
        <v>8.5038634256836985E-7</v>
      </c>
      <c r="J2" s="3">
        <f t="shared" si="0"/>
        <v>7.9445061876602133E-7</v>
      </c>
      <c r="K2" s="3">
        <f t="shared" si="0"/>
        <v>7.385148949636728E-7</v>
      </c>
      <c r="L2" s="3">
        <f>INDEX('AEO 2022 3'!$C$45:$AJ$45,MATCH(L$1,'AEO 2022 3'!$C$1:$AJ$1,0))/10^6*dollars_2021_2012*INDEX('Tax Percentages'!$B$7:$AG$7,MATCH(L$1,'Tax Percentages'!$B$4:$AG$4,0))</f>
        <v>6.8257917116132407E-7</v>
      </c>
      <c r="M2" s="3">
        <f>INDEX('AEO 2022 3'!$C$45:$AJ$45,MATCH(M$1,'AEO 2022 3'!$C$1:$AJ$1,0))/10^6*dollars_2021_2012*INDEX('Tax Percentages'!$B$7:$AG$7,MATCH(M$1,'Tax Percentages'!$B$4:$AG$4,0))</f>
        <v>6.7328462106255294E-7</v>
      </c>
      <c r="N2" s="3">
        <f>INDEX('AEO 2022 3'!$C$45:$AJ$45,MATCH(N$1,'AEO 2022 3'!$C$1:$AJ$1,0))/10^6*dollars_2021_2012*INDEX('Tax Percentages'!$B$7:$AG$7,MATCH(N$1,'Tax Percentages'!$B$4:$AG$4,0))</f>
        <v>7.1054988026234633E-7</v>
      </c>
      <c r="O2" s="3">
        <f>INDEX('AEO 2022 3'!$C$45:$AJ$45,MATCH(O$1,'AEO 2022 3'!$C$1:$AJ$1,0))/10^6*dollars_2021_2012*INDEX('Tax Percentages'!$B$7:$AG$7,MATCH(O$1,'Tax Percentages'!$B$4:$AG$4,0))</f>
        <v>7.0549701258837505E-7</v>
      </c>
      <c r="P2" s="3">
        <f>INDEX('AEO 2022 3'!$C$45:$AJ$45,MATCH(P$1,'AEO 2022 3'!$C$1:$AJ$1,0))/10^6*dollars_2021_2012*INDEX('Tax Percentages'!$B$7:$AG$7,MATCH(P$1,'Tax Percentages'!$B$4:$AG$4,0))</f>
        <v>6.9735191527183081E-7</v>
      </c>
      <c r="Q2" s="3">
        <f>INDEX('AEO 2022 3'!$C$45:$AJ$45,MATCH(Q$1,'AEO 2022 3'!$C$1:$AJ$1,0))/10^6*dollars_2021_2012*INDEX('Tax Percentages'!$B$7:$AG$7,MATCH(Q$1,'Tax Percentages'!$B$4:$AG$4,0))</f>
        <v>6.9131530038965185E-7</v>
      </c>
      <c r="R2" s="3">
        <f>INDEX('AEO 2022 3'!$C$45:$AJ$45,MATCH(R$1,'AEO 2022 3'!$C$1:$AJ$1,0))/10^6*dollars_2021_2012*INDEX('Tax Percentages'!$B$7:$AG$7,MATCH(R$1,'Tax Percentages'!$B$4:$AG$4,0))</f>
        <v>6.8088892821298292E-7</v>
      </c>
      <c r="S2" s="3">
        <f>INDEX('AEO 2022 3'!$C$45:$AJ$45,MATCH(S$1,'AEO 2022 3'!$C$1:$AJ$1,0))/10^6*dollars_2021_2012*INDEX('Tax Percentages'!$B$7:$AG$7,MATCH(S$1,'Tax Percentages'!$B$4:$AG$4,0))</f>
        <v>6.7423241546193301E-7</v>
      </c>
      <c r="T2" s="3">
        <f>INDEX('AEO 2022 3'!$C$45:$AJ$45,MATCH(T$1,'AEO 2022 3'!$C$1:$AJ$1,0))/10^6*dollars_2021_2012*INDEX('Tax Percentages'!$B$7:$AG$7,MATCH(T$1,'Tax Percentages'!$B$4:$AG$4,0))</f>
        <v>6.693865645221241E-7</v>
      </c>
      <c r="U2" s="3">
        <f>INDEX('AEO 2022 3'!$C$45:$AJ$45,MATCH(U$1,'AEO 2022 3'!$C$1:$AJ$1,0))/10^6*dollars_2021_2012*INDEX('Tax Percentages'!$B$7:$AG$7,MATCH(U$1,'Tax Percentages'!$B$4:$AG$4,0))</f>
        <v>6.6472923536193668E-7</v>
      </c>
      <c r="V2" s="3">
        <f>INDEX('AEO 2022 3'!$C$45:$AJ$45,MATCH(V$1,'AEO 2022 3'!$C$1:$AJ$1,0))/10^6*dollars_2021_2012*INDEX('Tax Percentages'!$B$7:$AG$7,MATCH(V$1,'Tax Percentages'!$B$4:$AG$4,0))</f>
        <v>6.6349445227542512E-7</v>
      </c>
      <c r="W2" s="3">
        <f>INDEX('AEO 2022 3'!$C$45:$AJ$45,MATCH(W$1,'AEO 2022 3'!$C$1:$AJ$1,0))/10^6*dollars_2021_2012*INDEX('Tax Percentages'!$B$7:$AG$7,MATCH(W$1,'Tax Percentages'!$B$4:$AG$4,0))</f>
        <v>6.627975209043066E-7</v>
      </c>
      <c r="X2" s="3">
        <f>INDEX('AEO 2022 3'!$C$45:$AJ$45,MATCH(X$1,'AEO 2022 3'!$C$1:$AJ$1,0))/10^6*dollars_2021_2012*INDEX('Tax Percentages'!$B$7:$AG$7,MATCH(X$1,'Tax Percentages'!$B$4:$AG$4,0))</f>
        <v>6.5914260675691027E-7</v>
      </c>
      <c r="Y2" s="3">
        <f>INDEX('AEO 2022 3'!$C$45:$AJ$45,MATCH(Y$1,'AEO 2022 3'!$C$1:$AJ$1,0))/10^6*dollars_2021_2012*INDEX('Tax Percentages'!$B$7:$AG$7,MATCH(Y$1,'Tax Percentages'!$B$4:$AG$4,0))</f>
        <v>6.5346747893015467E-7</v>
      </c>
      <c r="Z2" s="3">
        <f>INDEX('AEO 2022 3'!$C$45:$AJ$45,MATCH(Z$1,'AEO 2022 3'!$C$1:$AJ$1,0))/10^6*dollars_2021_2012*INDEX('Tax Percentages'!$B$7:$AG$7,MATCH(Z$1,'Tax Percentages'!$B$4:$AG$4,0))</f>
        <v>6.4936338513913716E-7</v>
      </c>
      <c r="AA2" s="3">
        <f>INDEX('AEO 2022 3'!$C$45:$AJ$45,MATCH(AA$1,'AEO 2022 3'!$C$1:$AJ$1,0))/10^6*dollars_2021_2012*INDEX('Tax Percentages'!$B$7:$AG$7,MATCH(AA$1,'Tax Percentages'!$B$4:$AG$4,0))</f>
        <v>6.4346597215780327E-7</v>
      </c>
      <c r="AB2" s="3">
        <f>INDEX('AEO 2022 3'!$C$45:$AJ$45,MATCH(AB$1,'AEO 2022 3'!$C$1:$AJ$1,0))/10^6*dollars_2021_2012*INDEX('Tax Percentages'!$B$7:$AG$7,MATCH(AB$1,'Tax Percentages'!$B$4:$AG$4,0))</f>
        <v>6.4031151649995197E-7</v>
      </c>
      <c r="AC2" s="3">
        <f>INDEX('AEO 2022 3'!$C$45:$AJ$45,MATCH(AC$1,'AEO 2022 3'!$C$1:$AJ$1,0))/10^6*dollars_2021_2012*INDEX('Tax Percentages'!$B$7:$AG$7,MATCH(AC$1,'Tax Percentages'!$B$4:$AG$4,0))</f>
        <v>6.3751411141310102E-7</v>
      </c>
      <c r="AD2" s="3">
        <f>INDEX('AEO 2022 3'!$C$45:$AJ$45,MATCH(AD$1,'AEO 2022 3'!$C$1:$AJ$1,0))/10^6*dollars_2021_2012*INDEX('Tax Percentages'!$B$7:$AG$7,MATCH(AD$1,'Tax Percentages'!$B$4:$AG$4,0))</f>
        <v>6.3484951277552492E-7</v>
      </c>
      <c r="AE2" s="3">
        <f>INDEX('AEO 2022 3'!$C$45:$AJ$45,MATCH(AE$1,'AEO 2022 3'!$C$1:$AJ$1,0))/10^6*dollars_2021_2012*INDEX('Tax Percentages'!$B$7:$AG$7,MATCH(AE$1,'Tax Percentages'!$B$4:$AG$4,0))</f>
        <v>6.334336980778978E-7</v>
      </c>
      <c r="AF2" s="3">
        <f>INDEX('AEO 2022 3'!$C$45:$AJ$45,MATCH(AF$1,'AEO 2022 3'!$C$1:$AJ$1,0))/10^6*dollars_2021_2012*INDEX('Tax Percentages'!$B$7:$AG$7,MATCH(AF$1,'Tax Percentages'!$B$4:$AG$4,0))</f>
        <v>6.3104243297410054E-7</v>
      </c>
    </row>
    <row r="3" spans="1:34">
      <c r="A3" s="1" t="s">
        <v>549</v>
      </c>
      <c r="B3" s="3">
        <f>INDEX('AEO 2021 3'!51:51,MATCH(B1,'AEO 2021 3'!13:13,0))/10^6*dollars_2020_2012*INDEX('Tax Percentages'!$B$7:$AG$7,MATCH(B$1,'Tax Percentages'!$B$4:$AG$4,0))</f>
        <v>1.47643578438969E-7</v>
      </c>
      <c r="C3" s="3">
        <f>'NG Calcs'!B44/10^6*dollars_2020_2012*INDEX('Tax Percentages'!$B$7:$AG$7,MATCH(C$1,'Tax Percentages'!$B$4:$AG$4,0))</f>
        <v>2.708152875113073E-7</v>
      </c>
      <c r="D3" s="3">
        <f>'NG Calcs'!C44/10^6*dollars_2020_2012*INDEX('Tax Percentages'!$B$7:$AG$7,MATCH(D$1,'Tax Percentages'!$B$4:$AG$4,0))</f>
        <v>5.0023009926647764E-7</v>
      </c>
      <c r="E3" s="3">
        <f>'NG Calcs'!D44/10^6*dollars_2020_2012*INDEX('Tax Percentages'!$B$7:$AG$7,MATCH(E$1,'Tax Percentages'!$B$4:$AG$4,0))</f>
        <v>4.3076617485559394E-7</v>
      </c>
      <c r="F3" s="3">
        <f>'NG Calcs'!E44/10^6*dollars_2020_2012*INDEX('Tax Percentages'!$B$7:$AG$7,MATCH(F$1,'Tax Percentages'!$B$4:$AG$4,0))</f>
        <v>3.2543725170594475E-7</v>
      </c>
      <c r="G3" s="3">
        <f>'NG Calcs'!F44/10^6*dollars_2020_2012*INDEX('Tax Percentages'!$B$7:$AG$7,MATCH(G$1,'Tax Percentages'!$B$4:$AG$4,0))</f>
        <v>3.0260014147393654E-7</v>
      </c>
      <c r="H3" s="3">
        <f t="shared" ref="H3:K3" si="1">($L3-$G3)/5+G3</f>
        <v>2.8402587496815315E-7</v>
      </c>
      <c r="I3" s="3">
        <f t="shared" si="1"/>
        <v>2.6545160846236976E-7</v>
      </c>
      <c r="J3" s="3">
        <f t="shared" si="1"/>
        <v>2.4687734195658638E-7</v>
      </c>
      <c r="K3" s="3">
        <f t="shared" si="1"/>
        <v>2.2830307545080302E-7</v>
      </c>
      <c r="L3" s="3">
        <f>INDEX('AEO 2022 3'!51:51,MATCH(L1,'AEO 2022 3'!13:13,0))/10^6*dollars_2021_2012*INDEX('Tax Percentages'!$B$7:$AG$7,MATCH(L$1,'Tax Percentages'!$B$4:$AG$4,0))</f>
        <v>2.0972880894501971E-7</v>
      </c>
      <c r="M3" s="3">
        <f>INDEX('AEO 2022 3'!51:51,MATCH(M1,'AEO 2022 3'!13:13,0))/10^6*dollars_2021_2012*INDEX('Tax Percentages'!$B$7:$AG$7,MATCH(M$1,'Tax Percentages'!$B$4:$AG$4,0))</f>
        <v>2.1218281861422297E-7</v>
      </c>
      <c r="N3" s="3">
        <f>INDEX('AEO 2022 3'!51:51,MATCH(N1,'AEO 2022 3'!13:13,0))/10^6*dollars_2021_2012*INDEX('Tax Percentages'!$B$7:$AG$7,MATCH(N$1,'Tax Percentages'!$B$4:$AG$4,0))</f>
        <v>2.1317722490838097E-7</v>
      </c>
      <c r="O3" s="3">
        <f>INDEX('AEO 2022 3'!51:51,MATCH(O1,'AEO 2022 3'!13:13,0))/10^6*dollars_2021_2012*INDEX('Tax Percentages'!$B$7:$AG$7,MATCH(O$1,'Tax Percentages'!$B$4:$AG$4,0))</f>
        <v>2.1848689012873745E-7</v>
      </c>
      <c r="P3" s="3">
        <f>INDEX('AEO 2022 3'!51:51,MATCH(P1,'AEO 2022 3'!13:13,0))/10^6*dollars_2021_2012*INDEX('Tax Percentages'!$B$7:$AG$7,MATCH(P$1,'Tax Percentages'!$B$4:$AG$4,0))</f>
        <v>2.1754906341513818E-7</v>
      </c>
      <c r="Q3" s="3">
        <f>INDEX('AEO 2022 3'!51:51,MATCH(Q1,'AEO 2022 3'!13:13,0))/10^6*dollars_2021_2012*INDEX('Tax Percentages'!$B$7:$AG$7,MATCH(Q$1,'Tax Percentages'!$B$4:$AG$4,0))</f>
        <v>2.116586796688637E-7</v>
      </c>
      <c r="R3" s="3">
        <f>INDEX('AEO 2022 3'!51:51,MATCH(R1,'AEO 2022 3'!13:13,0))/10^6*dollars_2021_2012*INDEX('Tax Percentages'!$B$7:$AG$7,MATCH(R$1,'Tax Percentages'!$B$4:$AG$4,0))</f>
        <v>2.089731085594715E-7</v>
      </c>
      <c r="S3" s="3">
        <f>INDEX('AEO 2022 3'!51:51,MATCH(S1,'AEO 2022 3'!13:13,0))/10^6*dollars_2021_2012*INDEX('Tax Percentages'!$B$7:$AG$7,MATCH(S$1,'Tax Percentages'!$B$4:$AG$4,0))</f>
        <v>2.0866647258418273E-7</v>
      </c>
      <c r="T3" s="3">
        <f>INDEX('AEO 2022 3'!51:51,MATCH(T1,'AEO 2022 3'!13:13,0))/10^6*dollars_2021_2012*INDEX('Tax Percentages'!$B$7:$AG$7,MATCH(T$1,'Tax Percentages'!$B$4:$AG$4,0))</f>
        <v>2.0995760478452962E-7</v>
      </c>
      <c r="U3" s="3">
        <f>INDEX('AEO 2022 3'!51:51,MATCH(U1,'AEO 2022 3'!13:13,0))/10^6*dollars_2021_2012*INDEX('Tax Percentages'!$B$7:$AG$7,MATCH(U$1,'Tax Percentages'!$B$4:$AG$4,0))</f>
        <v>2.1138240768436355E-7</v>
      </c>
      <c r="V3" s="3">
        <f>INDEX('AEO 2022 3'!51:51,MATCH(V1,'AEO 2022 3'!13:13,0))/10^6*dollars_2021_2012*INDEX('Tax Percentages'!$B$7:$AG$7,MATCH(V$1,'Tax Percentages'!$B$4:$AG$4,0))</f>
        <v>2.133978967958962E-7</v>
      </c>
      <c r="W3" s="3">
        <f>INDEX('AEO 2022 3'!51:51,MATCH(W1,'AEO 2022 3'!13:13,0))/10^6*dollars_2021_2012*INDEX('Tax Percentages'!$B$7:$AG$7,MATCH(W$1,'Tax Percentages'!$B$4:$AG$4,0))</f>
        <v>2.1632528511466214E-7</v>
      </c>
      <c r="X3" s="3">
        <f>INDEX('AEO 2022 3'!51:51,MATCH(X1,'AEO 2022 3'!13:13,0))/10^6*dollars_2021_2012*INDEX('Tax Percentages'!$B$7:$AG$7,MATCH(X$1,'Tax Percentages'!$B$4:$AG$4,0))</f>
        <v>2.1627089496797427E-7</v>
      </c>
      <c r="Y3" s="3">
        <f>INDEX('AEO 2022 3'!51:51,MATCH(Y1,'AEO 2022 3'!13:13,0))/10^6*dollars_2021_2012*INDEX('Tax Percentages'!$B$7:$AG$7,MATCH(Y$1,'Tax Percentages'!$B$4:$AG$4,0))</f>
        <v>2.1191420964827102E-7</v>
      </c>
      <c r="Z3" s="3">
        <f>INDEX('AEO 2022 3'!51:51,MATCH(Z1,'AEO 2022 3'!13:13,0))/10^6*dollars_2021_2012*INDEX('Tax Percentages'!$B$7:$AG$7,MATCH(Z$1,'Tax Percentages'!$B$4:$AG$4,0))</f>
        <v>2.0979397341101965E-7</v>
      </c>
      <c r="AA3" s="3">
        <f>INDEX('AEO 2022 3'!51:51,MATCH(AA1,'AEO 2022 3'!13:13,0))/10^6*dollars_2021_2012*INDEX('Tax Percentages'!$B$7:$AG$7,MATCH(AA$1,'Tax Percentages'!$B$4:$AG$4,0))</f>
        <v>2.0574617111715687E-7</v>
      </c>
      <c r="AB3" s="3">
        <f>INDEX('AEO 2022 3'!51:51,MATCH(AB1,'AEO 2022 3'!13:13,0))/10^6*dollars_2021_2012*INDEX('Tax Percentages'!$B$7:$AG$7,MATCH(AB$1,'Tax Percentages'!$B$4:$AG$4,0))</f>
        <v>2.0429509501087203E-7</v>
      </c>
      <c r="AC3" s="3">
        <f>INDEX('AEO 2022 3'!51:51,MATCH(AC1,'AEO 2022 3'!13:13,0))/10^6*dollars_2021_2012*INDEX('Tax Percentages'!$B$7:$AG$7,MATCH(AC$1,'Tax Percentages'!$B$4:$AG$4,0))</f>
        <v>2.0341016041025939E-7</v>
      </c>
      <c r="AD3" s="3">
        <f>INDEX('AEO 2022 3'!51:51,MATCH(AD1,'AEO 2022 3'!13:13,0))/10^6*dollars_2021_2012*INDEX('Tax Percentages'!$B$7:$AG$7,MATCH(AD$1,'Tax Percentages'!$B$4:$AG$4,0))</f>
        <v>2.03632272714795E-7</v>
      </c>
      <c r="AE3" s="3">
        <f>INDEX('AEO 2022 3'!51:51,MATCH(AE1,'AEO 2022 3'!13:13,0))/10^6*dollars_2021_2012*INDEX('Tax Percentages'!$B$7:$AG$7,MATCH(AE$1,'Tax Percentages'!$B$4:$AG$4,0))</f>
        <v>2.0396247391253645E-7</v>
      </c>
      <c r="AF3" s="3">
        <f>INDEX('AEO 2022 3'!51:51,MATCH(AF1,'AEO 2022 3'!13:13,0))/10^6*dollars_2021_2012*INDEX('Tax Percentages'!$B$7:$AG$7,MATCH(AF$1,'Tax Percentages'!$B$4:$AG$4,0))</f>
        <v>2.0544840811071335E-7</v>
      </c>
    </row>
    <row r="4" spans="1:34">
      <c r="A4" s="1" t="s">
        <v>550</v>
      </c>
      <c r="B4" s="3">
        <f>INDEX('AEO 2021 3'!$C$18:$AJ$18,MATCH(B$1,'AEO 2021 3'!$C$1:$AJ$1,0))/10^6*dollars_2020_2012*INDEX('Tax Percentages'!$B$7:$AG$7,MATCH(B$1,'Tax Percentages'!$B$4:$AG$4,0))</f>
        <v>6.1178406537848864E-7</v>
      </c>
      <c r="C4" s="3">
        <f>'NG Calcs'!B41/10^6*dollars_2020_2012*INDEX('Tax Percentages'!$B$7:$AG$7,MATCH(C$1,'Tax Percentages'!$B$4:$AG$4,0))</f>
        <v>8.6118307425893831E-7</v>
      </c>
      <c r="D4" s="3">
        <f>'NG Calcs'!C41/10^6*dollars_2020_2012*INDEX('Tax Percentages'!$B$7:$AG$7,MATCH(D$1,'Tax Percentages'!$B$4:$AG$4,0))</f>
        <v>1.5907140940305012E-6</v>
      </c>
      <c r="E4" s="3">
        <f>'NG Calcs'!D41/10^6*dollars_2020_2012*INDEX('Tax Percentages'!$B$7:$AG$7,MATCH(E$1,'Tax Percentages'!$B$4:$AG$4,0))</f>
        <v>1.369821261413888E-6</v>
      </c>
      <c r="F4" s="3">
        <f>'NG Calcs'!E41/10^6*dollars_2020_2012*INDEX('Tax Percentages'!$B$7:$AG$7,MATCH(F$1,'Tax Percentages'!$B$4:$AG$4,0))</f>
        <v>1.0348789962265469E-6</v>
      </c>
      <c r="G4" s="3">
        <f>'NG Calcs'!F41/10^6*dollars_2020_2012*INDEX('Tax Percentages'!$B$7:$AG$7,MATCH(G$1,'Tax Percentages'!$B$4:$AG$4,0))</f>
        <v>9.622577901730669E-7</v>
      </c>
      <c r="H4" s="3">
        <f t="shared" ref="H4:K4" si="2">($L4-$G4)/5+G4</f>
        <v>8.94541909614986E-7</v>
      </c>
      <c r="I4" s="3">
        <f t="shared" si="2"/>
        <v>8.268260290569051E-7</v>
      </c>
      <c r="J4" s="3">
        <f t="shared" si="2"/>
        <v>7.5911014849882419E-7</v>
      </c>
      <c r="K4" s="3">
        <f t="shared" si="2"/>
        <v>6.9139426794074329E-7</v>
      </c>
      <c r="L4" s="3">
        <f>INDEX('AEO 2022 3'!$C$18:$AJ$18,MATCH(L$1,'AEO 2022 3'!$C$1:$AJ$1,0))/10^6*dollars_2021_2012*INDEX('Tax Percentages'!$B$7:$AG$7,MATCH(L$1,'Tax Percentages'!$B$4:$AG$4,0))</f>
        <v>6.2367838738266218E-7</v>
      </c>
      <c r="M4" s="3">
        <f>INDEX('AEO 2022 3'!$C$18:$AJ$18,MATCH(M$1,'AEO 2022 3'!$C$1:$AJ$1,0))/10^6*dollars_2021_2012*INDEX('Tax Percentages'!$B$7:$AG$7,MATCH(M$1,'Tax Percentages'!$B$4:$AG$4,0))</f>
        <v>6.289851141522973E-7</v>
      </c>
      <c r="N4" s="3">
        <f>INDEX('AEO 2022 3'!$C$18:$AJ$18,MATCH(N$1,'AEO 2022 3'!$C$1:$AJ$1,0))/10^6*dollars_2021_2012*INDEX('Tax Percentages'!$B$7:$AG$7,MATCH(N$1,'Tax Percentages'!$B$4:$AG$4,0))</f>
        <v>6.4816599527847361E-7</v>
      </c>
      <c r="O4" s="3">
        <f>INDEX('AEO 2022 3'!$C$18:$AJ$18,MATCH(O$1,'AEO 2022 3'!$C$1:$AJ$1,0))/10^6*dollars_2021_2012*INDEX('Tax Percentages'!$B$7:$AG$7,MATCH(O$1,'Tax Percentages'!$B$4:$AG$4,0))</f>
        <v>6.5619626255015675E-7</v>
      </c>
      <c r="P4" s="3">
        <f>INDEX('AEO 2022 3'!$C$18:$AJ$18,MATCH(P$1,'AEO 2022 3'!$C$1:$AJ$1,0))/10^6*dollars_2021_2012*INDEX('Tax Percentages'!$B$7:$AG$7,MATCH(P$1,'Tax Percentages'!$B$4:$AG$4,0))</f>
        <v>6.5925547783462375E-7</v>
      </c>
      <c r="Q4" s="3">
        <f>INDEX('AEO 2022 3'!$C$18:$AJ$18,MATCH(Q$1,'AEO 2022 3'!$C$1:$AJ$1,0))/10^6*dollars_2021_2012*INDEX('Tax Percentages'!$B$7:$AG$7,MATCH(Q$1,'Tax Percentages'!$B$4:$AG$4,0))</f>
        <v>6.5926625215393581E-7</v>
      </c>
      <c r="R4" s="3">
        <f>INDEX('AEO 2022 3'!$C$18:$AJ$18,MATCH(R$1,'AEO 2022 3'!$C$1:$AJ$1,0))/10^6*dollars_2021_2012*INDEX('Tax Percentages'!$B$7:$AG$7,MATCH(R$1,'Tax Percentages'!$B$4:$AG$4,0))</f>
        <v>6.5746607657860273E-7</v>
      </c>
      <c r="S4" s="3">
        <f>INDEX('AEO 2022 3'!$C$18:$AJ$18,MATCH(S$1,'AEO 2022 3'!$C$1:$AJ$1,0))/10^6*dollars_2021_2012*INDEX('Tax Percentages'!$B$7:$AG$7,MATCH(S$1,'Tax Percentages'!$B$4:$AG$4,0))</f>
        <v>6.5966409533495208E-7</v>
      </c>
      <c r="T4" s="3">
        <f>INDEX('AEO 2022 3'!$C$18:$AJ$18,MATCH(T$1,'AEO 2022 3'!$C$1:$AJ$1,0))/10^6*dollars_2021_2012*INDEX('Tax Percentages'!$B$7:$AG$7,MATCH(T$1,'Tax Percentages'!$B$4:$AG$4,0))</f>
        <v>6.6156671336877136E-7</v>
      </c>
      <c r="U4" s="3">
        <f>INDEX('AEO 2022 3'!$C$18:$AJ$18,MATCH(U$1,'AEO 2022 3'!$C$1:$AJ$1,0))/10^6*dollars_2021_2012*INDEX('Tax Percentages'!$B$7:$AG$7,MATCH(U$1,'Tax Percentages'!$B$4:$AG$4,0))</f>
        <v>6.6379907166688558E-7</v>
      </c>
      <c r="V4" s="3">
        <f>INDEX('AEO 2022 3'!$C$18:$AJ$18,MATCH(V$1,'AEO 2022 3'!$C$1:$AJ$1,0))/10^6*dollars_2021_2012*INDEX('Tax Percentages'!$B$7:$AG$7,MATCH(V$1,'Tax Percentages'!$B$4:$AG$4,0))</f>
        <v>6.6546782359328324E-7</v>
      </c>
      <c r="W4" s="3">
        <f>INDEX('AEO 2022 3'!$C$18:$AJ$18,MATCH(W$1,'AEO 2022 3'!$C$1:$AJ$1,0))/10^6*dollars_2021_2012*INDEX('Tax Percentages'!$B$7:$AG$7,MATCH(W$1,'Tax Percentages'!$B$4:$AG$4,0))</f>
        <v>6.7011276516709597E-7</v>
      </c>
      <c r="X4" s="3">
        <f>INDEX('AEO 2022 3'!$C$18:$AJ$18,MATCH(X$1,'AEO 2022 3'!$C$1:$AJ$1,0))/10^6*dollars_2021_2012*INDEX('Tax Percentages'!$B$7:$AG$7,MATCH(X$1,'Tax Percentages'!$B$4:$AG$4,0))</f>
        <v>6.6987042940759492E-7</v>
      </c>
      <c r="Y4" s="3">
        <f>INDEX('AEO 2022 3'!$C$18:$AJ$18,MATCH(Y$1,'AEO 2022 3'!$C$1:$AJ$1,0))/10^6*dollars_2021_2012*INDEX('Tax Percentages'!$B$7:$AG$7,MATCH(Y$1,'Tax Percentages'!$B$4:$AG$4,0))</f>
        <v>6.6787510613434684E-7</v>
      </c>
      <c r="Z4" s="3">
        <f>INDEX('AEO 2022 3'!$C$18:$AJ$18,MATCH(Z$1,'AEO 2022 3'!$C$1:$AJ$1,0))/10^6*dollars_2021_2012*INDEX('Tax Percentages'!$B$7:$AG$7,MATCH(Z$1,'Tax Percentages'!$B$4:$AG$4,0))</f>
        <v>6.6704663588093132E-7</v>
      </c>
      <c r="AA4" s="3">
        <f>INDEX('AEO 2022 3'!$C$18:$AJ$18,MATCH(AA$1,'AEO 2022 3'!$C$1:$AJ$1,0))/10^6*dollars_2021_2012*INDEX('Tax Percentages'!$B$7:$AG$7,MATCH(AA$1,'Tax Percentages'!$B$4:$AG$4,0))</f>
        <v>6.653779415712145E-7</v>
      </c>
      <c r="AB4" s="3">
        <f>INDEX('AEO 2022 3'!$C$18:$AJ$18,MATCH(AB$1,'AEO 2022 3'!$C$1:$AJ$1,0))/10^6*dollars_2021_2012*INDEX('Tax Percentages'!$B$7:$AG$7,MATCH(AB$1,'Tax Percentages'!$B$4:$AG$4,0))</f>
        <v>6.6524715170576812E-7</v>
      </c>
      <c r="AC4" s="3">
        <f>INDEX('AEO 2022 3'!$C$18:$AJ$18,MATCH(AC$1,'AEO 2022 3'!$C$1:$AJ$1,0))/10^6*dollars_2021_2012*INDEX('Tax Percentages'!$B$7:$AG$7,MATCH(AC$1,'Tax Percentages'!$B$4:$AG$4,0))</f>
        <v>6.6550729101964047E-7</v>
      </c>
      <c r="AD4" s="3">
        <f>INDEX('AEO 2022 3'!$C$18:$AJ$18,MATCH(AD$1,'AEO 2022 3'!$C$1:$AJ$1,0))/10^6*dollars_2021_2012*INDEX('Tax Percentages'!$B$7:$AG$7,MATCH(AD$1,'Tax Percentages'!$B$4:$AG$4,0))</f>
        <v>6.6582383706402914E-7</v>
      </c>
      <c r="AE4" s="3">
        <f>INDEX('AEO 2022 3'!$C$18:$AJ$18,MATCH(AE$1,'AEO 2022 3'!$C$1:$AJ$1,0))/10^6*dollars_2021_2012*INDEX('Tax Percentages'!$B$7:$AG$7,MATCH(AE$1,'Tax Percentages'!$B$4:$AG$4,0))</f>
        <v>6.6799195276303632E-7</v>
      </c>
      <c r="AF4" s="3">
        <f>INDEX('AEO 2022 3'!$C$18:$AJ$18,MATCH(AF$1,'AEO 2022 3'!$C$1:$AJ$1,0))/10^6*dollars_2021_2012*INDEX('Tax Percentages'!$B$7:$AG$7,MATCH(AF$1,'Tax Percentages'!$B$4:$AG$4,0))</f>
        <v>6.6930866676966452E-7</v>
      </c>
    </row>
    <row r="5" spans="1:34">
      <c r="A5" s="1" t="s">
        <v>551</v>
      </c>
      <c r="B5" s="3">
        <f>INDEX('AEO 2021 3'!$C$25:$AJ$25,MATCH(B$1,'AEO 2021 3'!$C$1:$AJ$1,0))/10^6*dollars_2020_2012*INDEX('Tax Percentages'!$B$7:$AG$7,MATCH(B$1,'Tax Percentages'!$B$4:$AG$4,0))</f>
        <v>4.3598623071921982E-7</v>
      </c>
      <c r="C5" s="3">
        <f>'NG Calcs'!B42/10^6*dollars_2020_2012*INDEX('Tax Percentages'!$B$7:$AG$7,MATCH(C$1,'Tax Percentages'!$B$4:$AG$4,0))</f>
        <v>6.3281081550399768E-7</v>
      </c>
      <c r="D5" s="3">
        <f>'NG Calcs'!C42/10^6*dollars_2020_2012*INDEX('Tax Percentages'!$B$7:$AG$7,MATCH(D$1,'Tax Percentages'!$B$4:$AG$4,0))</f>
        <v>1.1688816387193375E-6</v>
      </c>
      <c r="E5" s="3">
        <f>'NG Calcs'!D42/10^6*dollars_2020_2012*INDEX('Tax Percentages'!$B$7:$AG$7,MATCH(E$1,'Tax Percentages'!$B$4:$AG$4,0))</f>
        <v>1.0065661244863235E-6</v>
      </c>
      <c r="F5" s="3">
        <f>'NG Calcs'!E42/10^6*dollars_2020_2012*INDEX('Tax Percentages'!$B$7:$AG$7,MATCH(F$1,'Tax Percentages'!$B$4:$AG$4,0))</f>
        <v>7.6044530033711653E-7</v>
      </c>
      <c r="G5" s="3">
        <f>'NG Calcs'!F42/10^6*dollars_2020_2012*INDEX('Tax Percentages'!$B$7:$AG$7,MATCH(G$1,'Tax Percentages'!$B$4:$AG$4,0))</f>
        <v>7.0708210034026123E-7</v>
      </c>
      <c r="H5" s="3">
        <f t="shared" ref="H5:K5" si="3">($L5-$G5)/5+G5</f>
        <v>6.6123245215352419E-7</v>
      </c>
      <c r="I5" s="3">
        <f t="shared" si="3"/>
        <v>6.1538280396678715E-7</v>
      </c>
      <c r="J5" s="3">
        <f t="shared" si="3"/>
        <v>5.6953315578005011E-7</v>
      </c>
      <c r="K5" s="3">
        <f t="shared" si="3"/>
        <v>5.2368350759331307E-7</v>
      </c>
      <c r="L5" s="3">
        <f>INDEX('AEO 2022 3'!$C$25:$AJ$25,MATCH(L$1,'AEO 2022 3'!$C$1:$AJ$1,0))/10^6*dollars_2021_2012*INDEX('Tax Percentages'!$B$7:$AG$7,MATCH(L$1,'Tax Percentages'!$B$4:$AG$4,0))</f>
        <v>4.7783385940657625E-7</v>
      </c>
      <c r="M5" s="3">
        <f>INDEX('AEO 2022 3'!$C$25:$AJ$25,MATCH(M$1,'AEO 2022 3'!$C$1:$AJ$1,0))/10^6*dollars_2021_2012*INDEX('Tax Percentages'!$B$7:$AG$7,MATCH(M$1,'Tax Percentages'!$B$4:$AG$4,0))</f>
        <v>4.8190182753872381E-7</v>
      </c>
      <c r="N5" s="3">
        <f>INDEX('AEO 2022 3'!$C$25:$AJ$25,MATCH(N$1,'AEO 2022 3'!$C$1:$AJ$1,0))/10^6*dollars_2021_2012*INDEX('Tax Percentages'!$B$7:$AG$7,MATCH(N$1,'Tax Percentages'!$B$4:$AG$4,0))</f>
        <v>4.9383775675270312E-7</v>
      </c>
      <c r="O5" s="3">
        <f>INDEX('AEO 2022 3'!$C$25:$AJ$25,MATCH(O$1,'AEO 2022 3'!$C$1:$AJ$1,0))/10^6*dollars_2021_2012*INDEX('Tax Percentages'!$B$7:$AG$7,MATCH(O$1,'Tax Percentages'!$B$4:$AG$4,0))</f>
        <v>4.9957067411031479E-7</v>
      </c>
      <c r="P5" s="3">
        <f>INDEX('AEO 2022 3'!$C$25:$AJ$25,MATCH(P$1,'AEO 2022 3'!$C$1:$AJ$1,0))/10^6*dollars_2021_2012*INDEX('Tax Percentages'!$B$7:$AG$7,MATCH(P$1,'Tax Percentages'!$B$4:$AG$4,0))</f>
        <v>5.0117950468866652E-7</v>
      </c>
      <c r="Q5" s="3">
        <f>INDEX('AEO 2022 3'!$C$25:$AJ$25,MATCH(Q$1,'AEO 2022 3'!$C$1:$AJ$1,0))/10^6*dollars_2021_2012*INDEX('Tax Percentages'!$B$7:$AG$7,MATCH(Q$1,'Tax Percentages'!$B$4:$AG$4,0))</f>
        <v>4.9960789448612025E-7</v>
      </c>
      <c r="R5" s="3">
        <f>INDEX('AEO 2022 3'!$C$25:$AJ$25,MATCH(R$1,'AEO 2022 3'!$C$1:$AJ$1,0))/10^6*dollars_2021_2012*INDEX('Tax Percentages'!$B$7:$AG$7,MATCH(R$1,'Tax Percentages'!$B$4:$AG$4,0))</f>
        <v>4.9706440611161366E-7</v>
      </c>
      <c r="S5" s="3">
        <f>INDEX('AEO 2022 3'!$C$25:$AJ$25,MATCH(S$1,'AEO 2022 3'!$C$1:$AJ$1,0))/10^6*dollars_2021_2012*INDEX('Tax Percentages'!$B$7:$AG$7,MATCH(S$1,'Tax Percentages'!$B$4:$AG$4,0))</f>
        <v>4.9848292879323903E-7</v>
      </c>
      <c r="T5" s="3">
        <f>INDEX('AEO 2022 3'!$C$25:$AJ$25,MATCH(T$1,'AEO 2022 3'!$C$1:$AJ$1,0))/10^6*dollars_2021_2012*INDEX('Tax Percentages'!$B$7:$AG$7,MATCH(T$1,'Tax Percentages'!$B$4:$AG$4,0))</f>
        <v>4.9973349885029331E-7</v>
      </c>
      <c r="U5" s="3">
        <f>INDEX('AEO 2022 3'!$C$25:$AJ$25,MATCH(U$1,'AEO 2022 3'!$C$1:$AJ$1,0))/10^6*dollars_2021_2012*INDEX('Tax Percentages'!$B$7:$AG$7,MATCH(U$1,'Tax Percentages'!$B$4:$AG$4,0))</f>
        <v>5.0133489687682037E-7</v>
      </c>
      <c r="V5" s="3">
        <f>INDEX('AEO 2022 3'!$C$25:$AJ$25,MATCH(V$1,'AEO 2022 3'!$C$1:$AJ$1,0))/10^6*dollars_2021_2012*INDEX('Tax Percentages'!$B$7:$AG$7,MATCH(V$1,'Tax Percentages'!$B$4:$AG$4,0))</f>
        <v>5.0243612449720624E-7</v>
      </c>
      <c r="W5" s="3">
        <f>INDEX('AEO 2022 3'!$C$25:$AJ$25,MATCH(W$1,'AEO 2022 3'!$C$1:$AJ$1,0))/10^6*dollars_2021_2012*INDEX('Tax Percentages'!$B$7:$AG$7,MATCH(W$1,'Tax Percentages'!$B$4:$AG$4,0))</f>
        <v>5.0640988935622385E-7</v>
      </c>
      <c r="X5" s="3">
        <f>INDEX('AEO 2022 3'!$C$25:$AJ$25,MATCH(X$1,'AEO 2022 3'!$C$1:$AJ$1,0))/10^6*dollars_2021_2012*INDEX('Tax Percentages'!$B$7:$AG$7,MATCH(X$1,'Tax Percentages'!$B$4:$AG$4,0))</f>
        <v>5.0553941654249539E-7</v>
      </c>
      <c r="Y5" s="3">
        <f>INDEX('AEO 2022 3'!$C$25:$AJ$25,MATCH(Y$1,'AEO 2022 3'!$C$1:$AJ$1,0))/10^6*dollars_2021_2012*INDEX('Tax Percentages'!$B$7:$AG$7,MATCH(Y$1,'Tax Percentages'!$B$4:$AG$4,0))</f>
        <v>5.029300146851386E-7</v>
      </c>
      <c r="Z5" s="3">
        <f>INDEX('AEO 2022 3'!$C$25:$AJ$25,MATCH(Z$1,'AEO 2022 3'!$C$1:$AJ$1,0))/10^6*dollars_2021_2012*INDEX('Tax Percentages'!$B$7:$AG$7,MATCH(Z$1,'Tax Percentages'!$B$4:$AG$4,0))</f>
        <v>5.0159964552515775E-7</v>
      </c>
      <c r="AA5" s="3">
        <f>INDEX('AEO 2022 3'!$C$25:$AJ$25,MATCH(AA$1,'AEO 2022 3'!$C$1:$AJ$1,0))/10^6*dollars_2021_2012*INDEX('Tax Percentages'!$B$7:$AG$7,MATCH(AA$1,'Tax Percentages'!$B$4:$AG$4,0))</f>
        <v>4.9947681653726984E-7</v>
      </c>
      <c r="AB5" s="3">
        <f>INDEX('AEO 2022 3'!$C$25:$AJ$25,MATCH(AB$1,'AEO 2022 3'!$C$1:$AJ$1,0))/10^6*dollars_2021_2012*INDEX('Tax Percentages'!$B$7:$AG$7,MATCH(AB$1,'Tax Percentages'!$B$4:$AG$4,0))</f>
        <v>4.9884366683181155E-7</v>
      </c>
      <c r="AC5" s="3">
        <f>INDEX('AEO 2022 3'!$C$25:$AJ$25,MATCH(AC$1,'AEO 2022 3'!$C$1:$AJ$1,0))/10^6*dollars_2021_2012*INDEX('Tax Percentages'!$B$7:$AG$7,MATCH(AC$1,'Tax Percentages'!$B$4:$AG$4,0))</f>
        <v>4.9866597698818317E-7</v>
      </c>
      <c r="AD5" s="3">
        <f>INDEX('AEO 2022 3'!$C$25:$AJ$25,MATCH(AD$1,'AEO 2022 3'!$C$1:$AJ$1,0))/10^6*dollars_2021_2012*INDEX('Tax Percentages'!$B$7:$AG$7,MATCH(AD$1,'Tax Percentages'!$B$4:$AG$4,0))</f>
        <v>4.9858514078500194E-7</v>
      </c>
      <c r="AE5" s="3">
        <f>INDEX('AEO 2022 3'!$C$25:$AJ$25,MATCH(AE$1,'AEO 2022 3'!$C$1:$AJ$1,0))/10^6*dollars_2021_2012*INDEX('Tax Percentages'!$B$7:$AG$7,MATCH(AE$1,'Tax Percentages'!$B$4:$AG$4,0))</f>
        <v>5.0032234132820594E-7</v>
      </c>
      <c r="AF5" s="3">
        <f>INDEX('AEO 2022 3'!$C$25:$AJ$25,MATCH(AF$1,'AEO 2022 3'!$C$1:$AJ$1,0))/10^6*dollars_2021_2012*INDEX('Tax Percentages'!$B$7:$AG$7,MATCH(AF$1,'Tax Percentages'!$B$4:$AG$4,0))</f>
        <v>5.012785477629848E-7</v>
      </c>
    </row>
    <row r="6" spans="1:34">
      <c r="A6" s="1" t="s">
        <v>552</v>
      </c>
      <c r="B6" s="3">
        <f>INDEX('AEO 2021 3'!$C$32:$AJ$32,MATCH(B$1,'AEO 2021 3'!$C$1:$AJ$1,0))/10^6*dollars_2020_2012*INDEX('Tax Percentages'!$B$7:$AG$7,MATCH(B$1,'Tax Percentages'!$B$4:$AG$4,0))</f>
        <v>1.8465103593241403E-7</v>
      </c>
      <c r="C6" s="3">
        <f>'NG Calcs'!B43/10^6*dollars_2020_2012*INDEX('Tax Percentages'!$B$7:$AG$7,MATCH(C$1,'Tax Percentages'!$B$4:$AG$4,0))</f>
        <v>3.216733043136768E-7</v>
      </c>
      <c r="D6" s="3">
        <f>'NG Calcs'!C43/10^6*dollars_2020_2012*INDEX('Tax Percentages'!$B$7:$AG$7,MATCH(D$1,'Tax Percentages'!$B$4:$AG$4,0))</f>
        <v>5.9417129079719279E-7</v>
      </c>
      <c r="E6" s="3">
        <f>'NG Calcs'!D43/10^6*dollars_2020_2012*INDEX('Tax Percentages'!$B$7:$AG$7,MATCH(E$1,'Tax Percentages'!$B$4:$AG$4,0))</f>
        <v>5.1166232204146313E-7</v>
      </c>
      <c r="F6" s="3">
        <f>'NG Calcs'!E43/10^6*dollars_2020_2012*INDEX('Tax Percentages'!$B$7:$AG$7,MATCH(F$1,'Tax Percentages'!$B$4:$AG$4,0))</f>
        <v>3.8655305269146628E-7</v>
      </c>
      <c r="G6" s="3">
        <f>'NG Calcs'!F43/10^6*dollars_2020_2012*INDEX('Tax Percentages'!$B$7:$AG$7,MATCH(G$1,'Tax Percentages'!$B$4:$AG$4,0))</f>
        <v>3.5942722542811801E-7</v>
      </c>
      <c r="H6" s="3">
        <f t="shared" ref="H6:K6" si="4">($L6-$G6)/5+G6</f>
        <v>3.3764714732827141E-7</v>
      </c>
      <c r="I6" s="3">
        <f t="shared" si="4"/>
        <v>3.1586706922842482E-7</v>
      </c>
      <c r="J6" s="3">
        <f t="shared" si="4"/>
        <v>2.9408699112857822E-7</v>
      </c>
      <c r="K6" s="3">
        <f t="shared" si="4"/>
        <v>2.7230691302873163E-7</v>
      </c>
      <c r="L6" s="3">
        <f>INDEX('AEO 2022 3'!$C$32:$AJ$32,MATCH(L$1,'AEO 2022 3'!$C$1:$AJ$1,0))/10^6*dollars_2021_2012*INDEX('Tax Percentages'!$B$7:$AG$7,MATCH(L$1,'Tax Percentages'!$B$4:$AG$4,0))</f>
        <v>2.5052683492888514E-7</v>
      </c>
      <c r="M6" s="3">
        <f>INDEX('AEO 2022 3'!$C$32:$AJ$32,MATCH(M$1,'AEO 2022 3'!$C$1:$AJ$1,0))/10^6*dollars_2021_2012*INDEX('Tax Percentages'!$B$7:$AG$7,MATCH(M$1,'Tax Percentages'!$B$4:$AG$4,0))</f>
        <v>2.5383247675719083E-7</v>
      </c>
      <c r="N6" s="3">
        <f>INDEX('AEO 2022 3'!$C$32:$AJ$32,MATCH(N$1,'AEO 2022 3'!$C$1:$AJ$1,0))/10^6*dollars_2021_2012*INDEX('Tax Percentages'!$B$7:$AG$7,MATCH(N$1,'Tax Percentages'!$B$4:$AG$4,0))</f>
        <v>2.5380620355073993E-7</v>
      </c>
      <c r="O6" s="3">
        <f>INDEX('AEO 2022 3'!$C$32:$AJ$32,MATCH(O$1,'AEO 2022 3'!$C$1:$AJ$1,0))/10^6*dollars_2021_2012*INDEX('Tax Percentages'!$B$7:$AG$7,MATCH(O$1,'Tax Percentages'!$B$4:$AG$4,0))</f>
        <v>2.5937854321892455E-7</v>
      </c>
      <c r="P6" s="3">
        <f>INDEX('AEO 2022 3'!$C$32:$AJ$32,MATCH(P$1,'AEO 2022 3'!$C$1:$AJ$1,0))/10^6*dollars_2021_2012*INDEX('Tax Percentages'!$B$7:$AG$7,MATCH(P$1,'Tax Percentages'!$B$4:$AG$4,0))</f>
        <v>2.5966581998946008E-7</v>
      </c>
      <c r="Q6" s="3">
        <f>INDEX('AEO 2022 3'!$C$32:$AJ$32,MATCH(Q$1,'AEO 2022 3'!$C$1:$AJ$1,0))/10^6*dollars_2021_2012*INDEX('Tax Percentages'!$B$7:$AG$7,MATCH(Q$1,'Tax Percentages'!$B$4:$AG$4,0))</f>
        <v>2.5558799940489352E-7</v>
      </c>
      <c r="R6" s="3">
        <f>INDEX('AEO 2022 3'!$C$32:$AJ$32,MATCH(R$1,'AEO 2022 3'!$C$1:$AJ$1,0))/10^6*dollars_2021_2012*INDEX('Tax Percentages'!$B$7:$AG$7,MATCH(R$1,'Tax Percentages'!$B$4:$AG$4,0))</f>
        <v>2.5266320383676422E-7</v>
      </c>
      <c r="S6" s="3">
        <f>INDEX('AEO 2022 3'!$C$32:$AJ$32,MATCH(S$1,'AEO 2022 3'!$C$1:$AJ$1,0))/10^6*dollars_2021_2012*INDEX('Tax Percentages'!$B$7:$AG$7,MATCH(S$1,'Tax Percentages'!$B$4:$AG$4,0))</f>
        <v>2.5258766836821785E-7</v>
      </c>
      <c r="T6" s="3">
        <f>INDEX('AEO 2022 3'!$C$32:$AJ$32,MATCH(T$1,'AEO 2022 3'!$C$1:$AJ$1,0))/10^6*dollars_2021_2012*INDEX('Tax Percentages'!$B$7:$AG$7,MATCH(T$1,'Tax Percentages'!$B$4:$AG$4,0))</f>
        <v>2.5384958891139236E-7</v>
      </c>
      <c r="U6" s="3">
        <f>INDEX('AEO 2022 3'!$C$32:$AJ$32,MATCH(U$1,'AEO 2022 3'!$C$1:$AJ$1,0))/10^6*dollars_2021_2012*INDEX('Tax Percentages'!$B$7:$AG$7,MATCH(U$1,'Tax Percentages'!$B$4:$AG$4,0))</f>
        <v>2.5503902767010365E-7</v>
      </c>
      <c r="V6" s="3">
        <f>INDEX('AEO 2022 3'!$C$32:$AJ$32,MATCH(V$1,'AEO 2022 3'!$C$1:$AJ$1,0))/10^6*dollars_2021_2012*INDEX('Tax Percentages'!$B$7:$AG$7,MATCH(V$1,'Tax Percentages'!$B$4:$AG$4,0))</f>
        <v>2.5632923800355755E-7</v>
      </c>
      <c r="W6" s="3">
        <f>INDEX('AEO 2022 3'!$C$32:$AJ$32,MATCH(W$1,'AEO 2022 3'!$C$1:$AJ$1,0))/10^6*dollars_2021_2012*INDEX('Tax Percentages'!$B$7:$AG$7,MATCH(W$1,'Tax Percentages'!$B$4:$AG$4,0))</f>
        <v>2.5946168408933825E-7</v>
      </c>
      <c r="X6" s="3">
        <f>INDEX('AEO 2022 3'!$C$32:$AJ$32,MATCH(X$1,'AEO 2022 3'!$C$1:$AJ$1,0))/10^6*dollars_2021_2012*INDEX('Tax Percentages'!$B$7:$AG$7,MATCH(X$1,'Tax Percentages'!$B$4:$AG$4,0))</f>
        <v>2.5988124875902119E-7</v>
      </c>
      <c r="Y6" s="3">
        <f>INDEX('AEO 2022 3'!$C$32:$AJ$32,MATCH(Y$1,'AEO 2022 3'!$C$1:$AJ$1,0))/10^6*dollars_2021_2012*INDEX('Tax Percentages'!$B$7:$AG$7,MATCH(Y$1,'Tax Percentages'!$B$4:$AG$4,0))</f>
        <v>2.5625082170097058E-7</v>
      </c>
      <c r="Z6" s="3">
        <f>INDEX('AEO 2022 3'!$C$32:$AJ$32,MATCH(Z$1,'AEO 2022 3'!$C$1:$AJ$1,0))/10^6*dollars_2021_2012*INDEX('Tax Percentages'!$B$7:$AG$7,MATCH(Z$1,'Tax Percentages'!$B$4:$AG$4,0))</f>
        <v>2.5424097902415763E-7</v>
      </c>
      <c r="AA6" s="3">
        <f>INDEX('AEO 2022 3'!$C$32:$AJ$32,MATCH(AA$1,'AEO 2022 3'!$C$1:$AJ$1,0))/10^6*dollars_2021_2012*INDEX('Tax Percentages'!$B$7:$AG$7,MATCH(AA$1,'Tax Percentages'!$B$4:$AG$4,0))</f>
        <v>2.5003939780920394E-7</v>
      </c>
      <c r="AB6" s="3">
        <f>INDEX('AEO 2022 3'!$C$32:$AJ$32,MATCH(AB$1,'AEO 2022 3'!$C$1:$AJ$1,0))/10^6*dollars_2021_2012*INDEX('Tax Percentages'!$B$7:$AG$7,MATCH(AB$1,'Tax Percentages'!$B$4:$AG$4,0))</f>
        <v>2.4830651851706094E-7</v>
      </c>
      <c r="AC6" s="3">
        <f>INDEX('AEO 2022 3'!$C$32:$AJ$32,MATCH(AC$1,'AEO 2022 3'!$C$1:$AJ$1,0))/10^6*dollars_2021_2012*INDEX('Tax Percentages'!$B$7:$AG$7,MATCH(AC$1,'Tax Percentages'!$B$4:$AG$4,0))</f>
        <v>2.4724187748899139E-7</v>
      </c>
      <c r="AD6" s="3">
        <f>INDEX('AEO 2022 3'!$C$32:$AJ$32,MATCH(AD$1,'AEO 2022 3'!$C$1:$AJ$1,0))/10^6*dollars_2021_2012*INDEX('Tax Percentages'!$B$7:$AG$7,MATCH(AD$1,'Tax Percentages'!$B$4:$AG$4,0))</f>
        <v>2.4692677186162302E-7</v>
      </c>
      <c r="AE6" s="3">
        <f>INDEX('AEO 2022 3'!$C$32:$AJ$32,MATCH(AE$1,'AEO 2022 3'!$C$1:$AJ$1,0))/10^6*dollars_2021_2012*INDEX('Tax Percentages'!$B$7:$AG$7,MATCH(AE$1,'Tax Percentages'!$B$4:$AG$4,0))</f>
        <v>2.4750789370430668E-7</v>
      </c>
      <c r="AF6" s="3">
        <f>INDEX('AEO 2022 3'!$C$32:$AJ$32,MATCH(AF$1,'AEO 2022 3'!$C$1:$AJ$1,0))/10^6*dollars_2021_2012*INDEX('Tax Percentages'!$B$7:$AG$7,MATCH(AF$1,'Tax Percentages'!$B$4:$AG$4,0))</f>
        <v>2.4796606155013469E-7</v>
      </c>
    </row>
    <row r="7" spans="1:34">
      <c r="A7" s="1" t="s">
        <v>553</v>
      </c>
      <c r="B7" s="3">
        <f t="shared" ref="B7:AF7" si="5">B3</f>
        <v>1.47643578438969E-7</v>
      </c>
      <c r="C7" s="3">
        <f t="shared" si="5"/>
        <v>2.708152875113073E-7</v>
      </c>
      <c r="D7" s="3">
        <f t="shared" si="5"/>
        <v>5.0023009926647764E-7</v>
      </c>
      <c r="E7" s="3">
        <f t="shared" si="5"/>
        <v>4.3076617485559394E-7</v>
      </c>
      <c r="F7" s="3">
        <f t="shared" si="5"/>
        <v>3.2543725170594475E-7</v>
      </c>
      <c r="G7" s="3">
        <f t="shared" si="5"/>
        <v>3.0260014147393654E-7</v>
      </c>
      <c r="H7" s="3">
        <f t="shared" ref="H7:K7" si="6">($L7-$G7)/5+G7</f>
        <v>2.8402587496815315E-7</v>
      </c>
      <c r="I7" s="3">
        <f t="shared" si="6"/>
        <v>2.6545160846236976E-7</v>
      </c>
      <c r="J7" s="3">
        <f t="shared" si="6"/>
        <v>2.4687734195658638E-7</v>
      </c>
      <c r="K7" s="3">
        <f t="shared" si="6"/>
        <v>2.2830307545080302E-7</v>
      </c>
      <c r="L7" s="3">
        <f t="shared" si="5"/>
        <v>2.0972880894501971E-7</v>
      </c>
      <c r="M7" s="3">
        <f t="shared" si="5"/>
        <v>2.1218281861422297E-7</v>
      </c>
      <c r="N7" s="3">
        <f t="shared" si="5"/>
        <v>2.1317722490838097E-7</v>
      </c>
      <c r="O7" s="3">
        <f t="shared" si="5"/>
        <v>2.1848689012873745E-7</v>
      </c>
      <c r="P7" s="3">
        <f t="shared" si="5"/>
        <v>2.1754906341513818E-7</v>
      </c>
      <c r="Q7" s="3">
        <f t="shared" si="5"/>
        <v>2.116586796688637E-7</v>
      </c>
      <c r="R7" s="3">
        <f t="shared" si="5"/>
        <v>2.089731085594715E-7</v>
      </c>
      <c r="S7" s="3">
        <f t="shared" si="5"/>
        <v>2.0866647258418273E-7</v>
      </c>
      <c r="T7" s="3">
        <f t="shared" si="5"/>
        <v>2.0995760478452962E-7</v>
      </c>
      <c r="U7" s="3">
        <f t="shared" si="5"/>
        <v>2.1138240768436355E-7</v>
      </c>
      <c r="V7" s="3">
        <f t="shared" si="5"/>
        <v>2.133978967958962E-7</v>
      </c>
      <c r="W7" s="3">
        <f t="shared" si="5"/>
        <v>2.1632528511466214E-7</v>
      </c>
      <c r="X7" s="3">
        <f t="shared" si="5"/>
        <v>2.1627089496797427E-7</v>
      </c>
      <c r="Y7" s="3">
        <f t="shared" si="5"/>
        <v>2.1191420964827102E-7</v>
      </c>
      <c r="Z7" s="3">
        <f t="shared" si="5"/>
        <v>2.0979397341101965E-7</v>
      </c>
      <c r="AA7" s="3">
        <f t="shared" si="5"/>
        <v>2.0574617111715687E-7</v>
      </c>
      <c r="AB7" s="3">
        <f t="shared" si="5"/>
        <v>2.0429509501087203E-7</v>
      </c>
      <c r="AC7" s="3">
        <f t="shared" si="5"/>
        <v>2.0341016041025939E-7</v>
      </c>
      <c r="AD7" s="3">
        <f t="shared" si="5"/>
        <v>2.03632272714795E-7</v>
      </c>
      <c r="AE7" s="3">
        <f t="shared" si="5"/>
        <v>2.0396247391253645E-7</v>
      </c>
      <c r="AF7" s="3">
        <f t="shared" si="5"/>
        <v>2.0544840811071335E-7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 s="3">
        <f t="shared" ref="B9:AF9" si="7">B6</f>
        <v>1.8465103593241403E-7</v>
      </c>
      <c r="C9" s="3">
        <f t="shared" si="7"/>
        <v>3.216733043136768E-7</v>
      </c>
      <c r="D9" s="3">
        <f t="shared" si="7"/>
        <v>5.9417129079719279E-7</v>
      </c>
      <c r="E9" s="3">
        <f t="shared" si="7"/>
        <v>5.1166232204146313E-7</v>
      </c>
      <c r="F9" s="3">
        <f t="shared" si="7"/>
        <v>3.8655305269146628E-7</v>
      </c>
      <c r="G9" s="3">
        <f t="shared" si="7"/>
        <v>3.5942722542811801E-7</v>
      </c>
      <c r="H9" s="3">
        <f t="shared" ref="H9:K9" si="8">($L9-$G9)/5+G9</f>
        <v>3.3764714732827141E-7</v>
      </c>
      <c r="I9" s="3">
        <f t="shared" si="8"/>
        <v>3.1586706922842482E-7</v>
      </c>
      <c r="J9" s="3">
        <f t="shared" si="8"/>
        <v>2.9408699112857822E-7</v>
      </c>
      <c r="K9" s="3">
        <f t="shared" si="8"/>
        <v>2.7230691302873163E-7</v>
      </c>
      <c r="L9" s="3">
        <f t="shared" si="7"/>
        <v>2.5052683492888514E-7</v>
      </c>
      <c r="M9" s="3">
        <f t="shared" si="7"/>
        <v>2.5383247675719083E-7</v>
      </c>
      <c r="N9" s="3">
        <f t="shared" si="7"/>
        <v>2.5380620355073993E-7</v>
      </c>
      <c r="O9" s="3">
        <f t="shared" si="7"/>
        <v>2.5937854321892455E-7</v>
      </c>
      <c r="P9" s="3">
        <f t="shared" si="7"/>
        <v>2.5966581998946008E-7</v>
      </c>
      <c r="Q9" s="3">
        <f t="shared" si="7"/>
        <v>2.5558799940489352E-7</v>
      </c>
      <c r="R9" s="3">
        <f t="shared" si="7"/>
        <v>2.5266320383676422E-7</v>
      </c>
      <c r="S9" s="3">
        <f t="shared" si="7"/>
        <v>2.5258766836821785E-7</v>
      </c>
      <c r="T9" s="3">
        <f t="shared" si="7"/>
        <v>2.5384958891139236E-7</v>
      </c>
      <c r="U9" s="3">
        <f t="shared" si="7"/>
        <v>2.5503902767010365E-7</v>
      </c>
      <c r="V9" s="3">
        <f t="shared" si="7"/>
        <v>2.5632923800355755E-7</v>
      </c>
      <c r="W9" s="3">
        <f t="shared" si="7"/>
        <v>2.5946168408933825E-7</v>
      </c>
      <c r="X9" s="3">
        <f t="shared" si="7"/>
        <v>2.5988124875902119E-7</v>
      </c>
      <c r="Y9" s="3">
        <f t="shared" si="7"/>
        <v>2.5625082170097058E-7</v>
      </c>
      <c r="Z9" s="3">
        <f t="shared" si="7"/>
        <v>2.5424097902415763E-7</v>
      </c>
      <c r="AA9" s="3">
        <f t="shared" si="7"/>
        <v>2.5003939780920394E-7</v>
      </c>
      <c r="AB9" s="3">
        <f t="shared" si="7"/>
        <v>2.4830651851706094E-7</v>
      </c>
      <c r="AC9" s="3">
        <f t="shared" si="7"/>
        <v>2.4724187748899139E-7</v>
      </c>
      <c r="AD9" s="3">
        <f t="shared" si="7"/>
        <v>2.4692677186162302E-7</v>
      </c>
      <c r="AE9" s="3">
        <f t="shared" si="7"/>
        <v>2.4750789370430668E-7</v>
      </c>
      <c r="AF9" s="3">
        <f t="shared" si="7"/>
        <v>2.4796606155013469E-7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2060"/>
  </sheetPr>
  <dimension ref="A1:AH9"/>
  <sheetViews>
    <sheetView workbookViewId="0">
      <selection activeCell="C3" sqref="C3:AF3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 s="3">
        <f>INDEX('AEO 2021 3'!$C$53:$AJ$53,MATCH(B$1,'AEO 2021 3'!$C$1:$AJ$1,0))/10^6*dollars_2020_2012*INDEX('Tax Percentages'!$B$8:$AG$8,MATCH(B$1,'Tax Percentages'!$B$4:$AG$4,0))</f>
        <v>4.1389358397502433E-8</v>
      </c>
      <c r="C3" s="3">
        <f>INDEX('AEO 2022 3'!$C$53:$AJ$53,MATCH(C$1,'AEO 2022 3'!$C$1:$AJ$1,0))/10^6*dollars_2021_2012*INDEX('Tax Percentages'!$B$8:$AG$8,MATCH(C$1,'Tax Percentages'!$B$4:$AG$4,0))</f>
        <v>4.1357887271328925E-8</v>
      </c>
      <c r="D3" s="3">
        <f>INDEX('AEO 2022 3'!$C$53:$AJ$53,MATCH(D$1,'AEO 2022 3'!$C$1:$AJ$1,0))/10^6*dollars_2021_2012*INDEX('Tax Percentages'!$B$8:$AG$8,MATCH(D$1,'Tax Percentages'!$B$4:$AG$4,0))</f>
        <v>4.1418500019544598E-8</v>
      </c>
      <c r="E3" s="3">
        <f>INDEX('AEO 2022 3'!$C$53:$AJ$53,MATCH(E$1,'AEO 2022 3'!$C$1:$AJ$1,0))/10^6*dollars_2021_2012*INDEX('Tax Percentages'!$B$8:$AG$8,MATCH(E$1,'Tax Percentages'!$B$4:$AG$4,0))</f>
        <v>4.1539552665933501E-8</v>
      </c>
      <c r="F3" s="3">
        <f>INDEX('AEO 2022 3'!$C$53:$AJ$53,MATCH(F$1,'AEO 2022 3'!$C$1:$AJ$1,0))/10^6*dollars_2021_2012*INDEX('Tax Percentages'!$B$8:$AG$8,MATCH(F$1,'Tax Percentages'!$B$4:$AG$4,0))</f>
        <v>4.1600107797468351E-8</v>
      </c>
      <c r="G3" s="3">
        <f>INDEX('AEO 2022 3'!$C$53:$AJ$53,MATCH(G$1,'AEO 2022 3'!$C$1:$AJ$1,0))/10^6*dollars_2021_2012*INDEX('Tax Percentages'!$B$8:$AG$8,MATCH(G$1,'Tax Percentages'!$B$4:$AG$4,0))</f>
        <v>4.1721218060538064E-8</v>
      </c>
      <c r="H3" s="3">
        <f>INDEX('AEO 2022 3'!$C$53:$AJ$53,MATCH(H$1,'AEO 2022 3'!$C$1:$AJ$1,0))/10^6*dollars_2021_2012*INDEX('Tax Percentages'!$B$8:$AG$8,MATCH(H$1,'Tax Percentages'!$B$4:$AG$4,0))</f>
        <v>4.178177319207292E-8</v>
      </c>
      <c r="I3" s="3">
        <f>INDEX('AEO 2022 3'!$C$53:$AJ$53,MATCH(I$1,'AEO 2022 3'!$C$1:$AJ$1,0))/10^6*dollars_2021_2012*INDEX('Tax Percentages'!$B$8:$AG$8,MATCH(I$1,'Tax Percentages'!$B$4:$AG$4,0))</f>
        <v>4.1902883455142626E-8</v>
      </c>
      <c r="J3" s="3">
        <f>INDEX('AEO 2022 3'!$C$53:$AJ$53,MATCH(J$1,'AEO 2022 3'!$C$1:$AJ$1,0))/10^6*dollars_2021_2012*INDEX('Tax Percentages'!$B$8:$AG$8,MATCH(J$1,'Tax Percentages'!$B$4:$AG$4,0))</f>
        <v>4.1963438586677489E-8</v>
      </c>
      <c r="K3" s="3">
        <f>INDEX('AEO 2022 3'!$C$53:$AJ$53,MATCH(K$1,'AEO 2022 3'!$C$1:$AJ$1,0))/10^6*dollars_2021_2012*INDEX('Tax Percentages'!$B$8:$AG$8,MATCH(K$1,'Tax Percentages'!$B$4:$AG$4,0))</f>
        <v>4.2084548849747202E-8</v>
      </c>
      <c r="L3" s="3">
        <f>INDEX('AEO 2022 3'!$C$53:$AJ$53,MATCH(L$1,'AEO 2022 3'!$C$1:$AJ$1,0))/10^6*dollars_2021_2012*INDEX('Tax Percentages'!$B$8:$AG$8,MATCH(L$1,'Tax Percentages'!$B$4:$AG$4,0))</f>
        <v>4.2205659112816915E-8</v>
      </c>
      <c r="M3" s="3">
        <f>INDEX('AEO 2022 3'!$C$53:$AJ$53,MATCH(M$1,'AEO 2022 3'!$C$1:$AJ$1,0))/10^6*dollars_2021_2012*INDEX('Tax Percentages'!$B$8:$AG$8,MATCH(M$1,'Tax Percentages'!$B$4:$AG$4,0))</f>
        <v>4.2266214244351765E-8</v>
      </c>
      <c r="N3" s="3">
        <f>INDEX('AEO 2022 3'!$C$53:$AJ$53,MATCH(N$1,'AEO 2022 3'!$C$1:$AJ$1,0))/10^6*dollars_2021_2012*INDEX('Tax Percentages'!$B$8:$AG$8,MATCH(N$1,'Tax Percentages'!$B$4:$AG$4,0))</f>
        <v>4.2387324507421484E-8</v>
      </c>
      <c r="O3" s="3">
        <f>INDEX('AEO 2022 3'!$C$53:$AJ$53,MATCH(O$1,'AEO 2022 3'!$C$1:$AJ$1,0))/10^6*dollars_2021_2012*INDEX('Tax Percentages'!$B$8:$AG$8,MATCH(O$1,'Tax Percentages'!$B$4:$AG$4,0))</f>
        <v>4.2508434770491197E-8</v>
      </c>
      <c r="P3" s="3">
        <f>INDEX('AEO 2022 3'!$C$53:$AJ$53,MATCH(P$1,'AEO 2022 3'!$C$1:$AJ$1,0))/10^6*dollars_2021_2012*INDEX('Tax Percentages'!$B$8:$AG$8,MATCH(P$1,'Tax Percentages'!$B$4:$AG$4,0))</f>
        <v>4.2568989902026054E-8</v>
      </c>
      <c r="Q3" s="3">
        <f>INDEX('AEO 2022 3'!$C$53:$AJ$53,MATCH(Q$1,'AEO 2022 3'!$C$1:$AJ$1,0))/10^6*dollars_2021_2012*INDEX('Tax Percentages'!$B$8:$AG$8,MATCH(Q$1,'Tax Percentages'!$B$4:$AG$4,0))</f>
        <v>4.2690100165095753E-8</v>
      </c>
      <c r="R3" s="3">
        <f>INDEX('AEO 2022 3'!$C$53:$AJ$53,MATCH(R$1,'AEO 2022 3'!$C$1:$AJ$1,0))/10^6*dollars_2021_2012*INDEX('Tax Percentages'!$B$8:$AG$8,MATCH(R$1,'Tax Percentages'!$B$4:$AG$4,0))</f>
        <v>4.281121042816548E-8</v>
      </c>
      <c r="S3" s="3">
        <f>INDEX('AEO 2022 3'!$C$53:$AJ$53,MATCH(S$1,'AEO 2022 3'!$C$1:$AJ$1,0))/10^6*dollars_2021_2012*INDEX('Tax Percentages'!$B$8:$AG$8,MATCH(S$1,'Tax Percentages'!$B$4:$AG$4,0))</f>
        <v>4.2871765559700336E-8</v>
      </c>
      <c r="T3" s="3">
        <f>INDEX('AEO 2022 3'!$C$53:$AJ$53,MATCH(T$1,'AEO 2022 3'!$C$1:$AJ$1,0))/10^6*dollars_2021_2012*INDEX('Tax Percentages'!$B$8:$AG$8,MATCH(T$1,'Tax Percentages'!$B$4:$AG$4,0))</f>
        <v>4.2992875822770036E-8</v>
      </c>
      <c r="U3" s="3">
        <f>INDEX('AEO 2022 3'!$C$53:$AJ$53,MATCH(U$1,'AEO 2022 3'!$C$1:$AJ$1,0))/10^6*dollars_2021_2012*INDEX('Tax Percentages'!$B$8:$AG$8,MATCH(U$1,'Tax Percentages'!$B$4:$AG$4,0))</f>
        <v>4.3113986085839762E-8</v>
      </c>
      <c r="V3" s="3">
        <f>INDEX('AEO 2022 3'!$C$53:$AJ$53,MATCH(V$1,'AEO 2022 3'!$C$1:$AJ$1,0))/10^6*dollars_2021_2012*INDEX('Tax Percentages'!$B$8:$AG$8,MATCH(V$1,'Tax Percentages'!$B$4:$AG$4,0))</f>
        <v>4.3235038732228651E-8</v>
      </c>
      <c r="W3" s="3">
        <f>INDEX('AEO 2022 3'!$C$53:$AJ$53,MATCH(W$1,'AEO 2022 3'!$C$1:$AJ$1,0))/10^6*dollars_2021_2012*INDEX('Tax Percentages'!$B$8:$AG$8,MATCH(W$1,'Tax Percentages'!$B$4:$AG$4,0))</f>
        <v>4.3356206611979181E-8</v>
      </c>
      <c r="X3" s="3">
        <f>INDEX('AEO 2022 3'!$C$53:$AJ$53,MATCH(X$1,'AEO 2022 3'!$C$1:$AJ$1,0))/10^6*dollars_2021_2012*INDEX('Tax Percentages'!$B$8:$AG$8,MATCH(X$1,'Tax Percentages'!$B$4:$AG$4,0))</f>
        <v>4.3477259258368084E-8</v>
      </c>
      <c r="Y3" s="3">
        <f>INDEX('AEO 2022 3'!$C$53:$AJ$53,MATCH(Y$1,'AEO 2022 3'!$C$1:$AJ$1,0))/10^6*dollars_2021_2012*INDEX('Tax Percentages'!$B$8:$AG$8,MATCH(Y$1,'Tax Percentages'!$B$4:$AG$4,0))</f>
        <v>4.359836952143779E-8</v>
      </c>
      <c r="Z3" s="3">
        <f>INDEX('AEO 2022 3'!$C$53:$AJ$53,MATCH(Z$1,'AEO 2022 3'!$C$1:$AJ$1,0))/10^6*dollars_2021_2012*INDEX('Tax Percentages'!$B$8:$AG$8,MATCH(Z$1,'Tax Percentages'!$B$4:$AG$4,0))</f>
        <v>4.3719479784507509E-8</v>
      </c>
      <c r="AA3" s="3">
        <f>INDEX('AEO 2022 3'!$C$53:$AJ$53,MATCH(AA$1,'AEO 2022 3'!$C$1:$AJ$1,0))/10^6*dollars_2021_2012*INDEX('Tax Percentages'!$B$8:$AG$8,MATCH(AA$1,'Tax Percentages'!$B$4:$AG$4,0))</f>
        <v>4.3840590047577222E-8</v>
      </c>
      <c r="AB3" s="3">
        <f>INDEX('AEO 2022 3'!$C$53:$AJ$53,MATCH(AB$1,'AEO 2022 3'!$C$1:$AJ$1,0))/10^6*dollars_2021_2012*INDEX('Tax Percentages'!$B$8:$AG$8,MATCH(AB$1,'Tax Percentages'!$B$4:$AG$4,0))</f>
        <v>4.3961700310646928E-8</v>
      </c>
      <c r="AC3" s="3">
        <f>INDEX('AEO 2022 3'!$C$53:$AJ$53,MATCH(AC$1,'AEO 2022 3'!$C$1:$AJ$1,0))/10^6*dollars_2021_2012*INDEX('Tax Percentages'!$B$8:$AG$8,MATCH(AC$1,'Tax Percentages'!$B$4:$AG$4,0))</f>
        <v>4.4082810573716641E-8</v>
      </c>
      <c r="AD3" s="3">
        <f>INDEX('AEO 2022 3'!$C$53:$AJ$53,MATCH(AD$1,'AEO 2022 3'!$C$1:$AJ$1,0))/10^6*dollars_2021_2012*INDEX('Tax Percentages'!$B$8:$AG$8,MATCH(AD$1,'Tax Percentages'!$B$4:$AG$4,0))</f>
        <v>4.4203920836786361E-8</v>
      </c>
      <c r="AE3" s="3">
        <f>INDEX('AEO 2022 3'!$C$53:$AJ$53,MATCH(AE$1,'AEO 2022 3'!$C$1:$AJ$1,0))/10^6*dollars_2021_2012*INDEX('Tax Percentages'!$B$8:$AG$8,MATCH(AE$1,'Tax Percentages'!$B$4:$AG$4,0))</f>
        <v>4.4325031099856067E-8</v>
      </c>
      <c r="AF3" s="3">
        <f>INDEX('AEO 2022 3'!$C$53:$AJ$53,MATCH(AF$1,'AEO 2022 3'!$C$1:$AJ$1,0))/10^6*dollars_2021_2012*INDEX('Tax Percentages'!$B$8:$AG$8,MATCH(AF$1,'Tax Percentages'!$B$4:$AG$4,0))</f>
        <v>4.4446141362925773E-8</v>
      </c>
      <c r="AG3" s="7"/>
      <c r="AH3" s="7"/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AF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f t="shared" si="0"/>
        <v>0</v>
      </c>
      <c r="AB9">
        <f t="shared" si="0"/>
        <v>0</v>
      </c>
      <c r="AC9">
        <f t="shared" si="0"/>
        <v>0</v>
      </c>
      <c r="AD9">
        <f t="shared" si="0"/>
        <v>0</v>
      </c>
      <c r="AE9">
        <f t="shared" si="0"/>
        <v>0</v>
      </c>
      <c r="AF9">
        <f t="shared" si="0"/>
        <v>0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2060"/>
  </sheetPr>
  <dimension ref="A1:AH9"/>
  <sheetViews>
    <sheetView workbookViewId="0">
      <selection activeCell="B1" sqref="B1:B104857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2060"/>
  </sheetPr>
  <dimension ref="A1:AH9"/>
  <sheetViews>
    <sheetView workbookViewId="0">
      <selection activeCell="B1" sqref="B1:B104857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2060"/>
  </sheetPr>
  <dimension ref="A1:AH9"/>
  <sheetViews>
    <sheetView workbookViewId="0">
      <selection activeCell="B1" sqref="B1:B104857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2060"/>
  </sheetPr>
  <dimension ref="A1:AJ9"/>
  <sheetViews>
    <sheetView workbookViewId="0">
      <selection activeCell="C9" sqref="C9"/>
    </sheetView>
  </sheetViews>
  <sheetFormatPr defaultColWidth="9.1796875" defaultRowHeight="14.5"/>
  <cols>
    <col min="1" max="1" width="41.453125" customWidth="1"/>
    <col min="2" max="26" width="10" customWidth="1"/>
  </cols>
  <sheetData>
    <row r="1" spans="1:36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 s="7">
        <f>'Other Fuels'!D21*About!$A$106*INDEX('Tax Percentages'!$B$12:$AG$12,MATCH(B$1,'Tax Percentages'!$B$4:$AG$4,0))</f>
        <v>1.3797744000000005E-7</v>
      </c>
      <c r="C3" s="7">
        <f>'Other Fuels'!E21*About!$A$106*INDEX('Tax Percentages'!$B$12:$AG$12,MATCH(C$1,'Tax Percentages'!$B$4:$AG$4,0))</f>
        <v>1.3797744000000005E-7</v>
      </c>
      <c r="D3" s="7">
        <f>'Other Fuels'!F21*About!$A$106*INDEX('Tax Percentages'!$B$12:$AG$12,MATCH(D$1,'Tax Percentages'!$B$4:$AG$4,0))</f>
        <v>1.3797744000000005E-7</v>
      </c>
      <c r="E3" s="7">
        <f>'Other Fuels'!G21*About!$A$106*INDEX('Tax Percentages'!$B$12:$AG$12,MATCH(E$1,'Tax Percentages'!$B$4:$AG$4,0))</f>
        <v>1.3797744000000005E-7</v>
      </c>
      <c r="F3" s="7">
        <f>'Other Fuels'!H21*About!$A$106*INDEX('Tax Percentages'!$B$12:$AG$12,MATCH(F$1,'Tax Percentages'!$B$4:$AG$4,0))</f>
        <v>1.3797744000000005E-7</v>
      </c>
      <c r="G3" s="7">
        <f>'Other Fuels'!I21*About!$A$106*INDEX('Tax Percentages'!$B$12:$AG$12,MATCH(G$1,'Tax Percentages'!$B$4:$AG$4,0))</f>
        <v>1.3797744000000005E-7</v>
      </c>
      <c r="H3" s="7">
        <f>'Other Fuels'!J21*About!$A$106*INDEX('Tax Percentages'!$B$12:$AG$12,MATCH(H$1,'Tax Percentages'!$B$4:$AG$4,0))</f>
        <v>1.3797744000000005E-7</v>
      </c>
      <c r="I3" s="7">
        <f>'Other Fuels'!K21*About!$A$106*INDEX('Tax Percentages'!$B$12:$AG$12,MATCH(I$1,'Tax Percentages'!$B$4:$AG$4,0))</f>
        <v>1.3797744000000005E-7</v>
      </c>
      <c r="J3" s="7">
        <f>'Other Fuels'!L21*About!$A$106*INDEX('Tax Percentages'!$B$12:$AG$12,MATCH(J$1,'Tax Percentages'!$B$4:$AG$4,0))</f>
        <v>1.3797744000000005E-7</v>
      </c>
      <c r="K3" s="7">
        <f>'Other Fuels'!M21*About!$A$106*INDEX('Tax Percentages'!$B$12:$AG$12,MATCH(K$1,'Tax Percentages'!$B$4:$AG$4,0))</f>
        <v>1.3797744000000005E-7</v>
      </c>
      <c r="L3" s="7">
        <f>'Other Fuels'!N21*About!$A$106*INDEX('Tax Percentages'!$B$12:$AG$12,MATCH(L$1,'Tax Percentages'!$B$4:$AG$4,0))</f>
        <v>1.3797744000000005E-7</v>
      </c>
      <c r="M3" s="7">
        <f>'Other Fuels'!O21*About!$A$106*INDEX('Tax Percentages'!$B$12:$AG$12,MATCH(M$1,'Tax Percentages'!$B$4:$AG$4,0))</f>
        <v>1.3797744000000005E-7</v>
      </c>
      <c r="N3" s="7">
        <f>'Other Fuels'!P21*About!$A$106*INDEX('Tax Percentages'!$B$12:$AG$12,MATCH(N$1,'Tax Percentages'!$B$4:$AG$4,0))</f>
        <v>1.3797744000000005E-7</v>
      </c>
      <c r="O3" s="7">
        <f>'Other Fuels'!Q21*About!$A$106*INDEX('Tax Percentages'!$B$12:$AG$12,MATCH(O$1,'Tax Percentages'!$B$4:$AG$4,0))</f>
        <v>1.3797744000000005E-7</v>
      </c>
      <c r="P3" s="7">
        <f>'Other Fuels'!R21*About!$A$106*INDEX('Tax Percentages'!$B$12:$AG$12,MATCH(P$1,'Tax Percentages'!$B$4:$AG$4,0))</f>
        <v>1.3797744000000005E-7</v>
      </c>
      <c r="Q3" s="7">
        <f>'Other Fuels'!S21*About!$A$106*INDEX('Tax Percentages'!$B$12:$AG$12,MATCH(Q$1,'Tax Percentages'!$B$4:$AG$4,0))</f>
        <v>1.3797744000000005E-7</v>
      </c>
      <c r="R3" s="7">
        <f>'Other Fuels'!T21*About!$A$106*INDEX('Tax Percentages'!$B$12:$AG$12,MATCH(R$1,'Tax Percentages'!$B$4:$AG$4,0))</f>
        <v>1.3797744000000005E-7</v>
      </c>
      <c r="S3" s="7">
        <f>'Other Fuels'!U21*About!$A$106*INDEX('Tax Percentages'!$B$12:$AG$12,MATCH(S$1,'Tax Percentages'!$B$4:$AG$4,0))</f>
        <v>1.3797744000000005E-7</v>
      </c>
      <c r="T3" s="7">
        <f>'Other Fuels'!V21*About!$A$106*INDEX('Tax Percentages'!$B$12:$AG$12,MATCH(T$1,'Tax Percentages'!$B$4:$AG$4,0))</f>
        <v>1.3797744000000005E-7</v>
      </c>
      <c r="U3" s="7">
        <f>'Other Fuels'!W21*About!$A$106*INDEX('Tax Percentages'!$B$12:$AG$12,MATCH(U$1,'Tax Percentages'!$B$4:$AG$4,0))</f>
        <v>1.3797744000000005E-7</v>
      </c>
      <c r="V3" s="7">
        <f>'Other Fuels'!X21*About!$A$106*INDEX('Tax Percentages'!$B$12:$AG$12,MATCH(V$1,'Tax Percentages'!$B$4:$AG$4,0))</f>
        <v>1.3797744000000005E-7</v>
      </c>
      <c r="W3" s="7">
        <f>'Other Fuels'!Y21*About!$A$106*INDEX('Tax Percentages'!$B$12:$AG$12,MATCH(W$1,'Tax Percentages'!$B$4:$AG$4,0))</f>
        <v>1.3797744000000005E-7</v>
      </c>
      <c r="X3" s="7">
        <f>'Other Fuels'!Z21*About!$A$106*INDEX('Tax Percentages'!$B$12:$AG$12,MATCH(X$1,'Tax Percentages'!$B$4:$AG$4,0))</f>
        <v>1.3797744000000005E-7</v>
      </c>
      <c r="Y3" s="7">
        <f>'Other Fuels'!AA21*About!$A$106*INDEX('Tax Percentages'!$B$12:$AG$12,MATCH(Y$1,'Tax Percentages'!$B$4:$AG$4,0))</f>
        <v>1.3797744000000005E-7</v>
      </c>
      <c r="Z3" s="7">
        <f>'Other Fuels'!AB21*About!$A$106*INDEX('Tax Percentages'!$B$12:$AG$12,MATCH(Z$1,'Tax Percentages'!$B$4:$AG$4,0))</f>
        <v>1.3797744000000005E-7</v>
      </c>
      <c r="AA3" s="7">
        <f>'Other Fuels'!AC21*About!$A$106*INDEX('Tax Percentages'!$B$12:$AG$12,MATCH(AA$1,'Tax Percentages'!$B$4:$AG$4,0))</f>
        <v>1.3797744000000005E-7</v>
      </c>
      <c r="AB3" s="7">
        <f>'Other Fuels'!AD21*About!$A$106*INDEX('Tax Percentages'!$B$12:$AG$12,MATCH(AB$1,'Tax Percentages'!$B$4:$AG$4,0))</f>
        <v>1.3797744000000005E-7</v>
      </c>
      <c r="AC3" s="7">
        <f>'Other Fuels'!AE21*About!$A$106*INDEX('Tax Percentages'!$B$12:$AG$12,MATCH(AC$1,'Tax Percentages'!$B$4:$AG$4,0))</f>
        <v>1.3797744000000005E-7</v>
      </c>
      <c r="AD3" s="7">
        <f>'Other Fuels'!AF21*About!$A$106*INDEX('Tax Percentages'!$B$12:$AG$12,MATCH(AD$1,'Tax Percentages'!$B$4:$AG$4,0))</f>
        <v>1.3797744000000005E-7</v>
      </c>
      <c r="AE3" s="7">
        <f>'Other Fuels'!AG21*About!$A$106*INDEX('Tax Percentages'!$B$12:$AG$12,MATCH(AE$1,'Tax Percentages'!$B$4:$AG$4,0))</f>
        <v>1.3797744000000005E-7</v>
      </c>
      <c r="AF3" s="7">
        <f>'Other Fuels'!AH21*About!$A$106*INDEX('Tax Percentages'!$B$12:$AG$12,MATCH(AF$1,'Tax Percentages'!$B$4:$AG$4,0))</f>
        <v>1.3797744000000005E-7</v>
      </c>
      <c r="AG3" s="7"/>
      <c r="AH3" s="7"/>
    </row>
    <row r="4" spans="1:36">
      <c r="A4" s="1" t="s">
        <v>550</v>
      </c>
      <c r="B4" s="7">
        <f>'Other Fuels'!D22*About!$A$106*INDEX('Tax Percentages'!$B$12:$AG$12,MATCH(B$1,'Tax Percentages'!$B$4:$AG$4,0))</f>
        <v>5.5004519999999998E-7</v>
      </c>
      <c r="C4" s="7">
        <f>'Other Fuels'!E22*About!$A$106*INDEX('Tax Percentages'!$B$12:$AG$12,MATCH(C$1,'Tax Percentages'!$B$4:$AG$4,0))</f>
        <v>5.5004519999999998E-7</v>
      </c>
      <c r="D4" s="7">
        <f>'Other Fuels'!F22*About!$A$106*INDEX('Tax Percentages'!$B$12:$AG$12,MATCH(D$1,'Tax Percentages'!$B$4:$AG$4,0))</f>
        <v>5.5004519999999998E-7</v>
      </c>
      <c r="E4" s="7">
        <f>'Other Fuels'!G22*About!$A$106*INDEX('Tax Percentages'!$B$12:$AG$12,MATCH(E$1,'Tax Percentages'!$B$4:$AG$4,0))</f>
        <v>5.5004519999999998E-7</v>
      </c>
      <c r="F4" s="7">
        <f>'Other Fuels'!H22*About!$A$106*INDEX('Tax Percentages'!$B$12:$AG$12,MATCH(F$1,'Tax Percentages'!$B$4:$AG$4,0))</f>
        <v>5.5004519999999998E-7</v>
      </c>
      <c r="G4" s="7">
        <f>'Other Fuels'!I22*About!$A$106*INDEX('Tax Percentages'!$B$12:$AG$12,MATCH(G$1,'Tax Percentages'!$B$4:$AG$4,0))</f>
        <v>5.5004519999999998E-7</v>
      </c>
      <c r="H4" s="7">
        <f>'Other Fuels'!J22*About!$A$106*INDEX('Tax Percentages'!$B$12:$AG$12,MATCH(H$1,'Tax Percentages'!$B$4:$AG$4,0))</f>
        <v>5.5004519999999998E-7</v>
      </c>
      <c r="I4" s="7">
        <f>'Other Fuels'!K22*About!$A$106*INDEX('Tax Percentages'!$B$12:$AG$12,MATCH(I$1,'Tax Percentages'!$B$4:$AG$4,0))</f>
        <v>5.5004519999999998E-7</v>
      </c>
      <c r="J4" s="7">
        <f>'Other Fuels'!L22*About!$A$106*INDEX('Tax Percentages'!$B$12:$AG$12,MATCH(J$1,'Tax Percentages'!$B$4:$AG$4,0))</f>
        <v>5.5004519999999998E-7</v>
      </c>
      <c r="K4" s="7">
        <f>'Other Fuels'!M22*About!$A$106*INDEX('Tax Percentages'!$B$12:$AG$12,MATCH(K$1,'Tax Percentages'!$B$4:$AG$4,0))</f>
        <v>5.5004519999999998E-7</v>
      </c>
      <c r="L4" s="7">
        <f>'Other Fuels'!N22*About!$A$106*INDEX('Tax Percentages'!$B$12:$AG$12,MATCH(L$1,'Tax Percentages'!$B$4:$AG$4,0))</f>
        <v>5.5004519999999998E-7</v>
      </c>
      <c r="M4" s="7">
        <f>'Other Fuels'!O22*About!$A$106*INDEX('Tax Percentages'!$B$12:$AG$12,MATCH(M$1,'Tax Percentages'!$B$4:$AG$4,0))</f>
        <v>5.5004519999999998E-7</v>
      </c>
      <c r="N4" s="7">
        <f>'Other Fuels'!P22*About!$A$106*INDEX('Tax Percentages'!$B$12:$AG$12,MATCH(N$1,'Tax Percentages'!$B$4:$AG$4,0))</f>
        <v>5.5004519999999998E-7</v>
      </c>
      <c r="O4" s="7">
        <f>'Other Fuels'!Q22*About!$A$106*INDEX('Tax Percentages'!$B$12:$AG$12,MATCH(O$1,'Tax Percentages'!$B$4:$AG$4,0))</f>
        <v>5.5004519999999998E-7</v>
      </c>
      <c r="P4" s="7">
        <f>'Other Fuels'!R22*About!$A$106*INDEX('Tax Percentages'!$B$12:$AG$12,MATCH(P$1,'Tax Percentages'!$B$4:$AG$4,0))</f>
        <v>5.5004519999999998E-7</v>
      </c>
      <c r="Q4" s="7">
        <f>'Other Fuels'!S22*About!$A$106*INDEX('Tax Percentages'!$B$12:$AG$12,MATCH(Q$1,'Tax Percentages'!$B$4:$AG$4,0))</f>
        <v>5.5004519999999998E-7</v>
      </c>
      <c r="R4" s="7">
        <f>'Other Fuels'!T22*About!$A$106*INDEX('Tax Percentages'!$B$12:$AG$12,MATCH(R$1,'Tax Percentages'!$B$4:$AG$4,0))</f>
        <v>5.5004519999999998E-7</v>
      </c>
      <c r="S4" s="7">
        <f>'Other Fuels'!U22*About!$A$106*INDEX('Tax Percentages'!$B$12:$AG$12,MATCH(S$1,'Tax Percentages'!$B$4:$AG$4,0))</f>
        <v>5.5004519999999998E-7</v>
      </c>
      <c r="T4" s="7">
        <f>'Other Fuels'!V22*About!$A$106*INDEX('Tax Percentages'!$B$12:$AG$12,MATCH(T$1,'Tax Percentages'!$B$4:$AG$4,0))</f>
        <v>5.5004519999999998E-7</v>
      </c>
      <c r="U4" s="7">
        <f>'Other Fuels'!W22*About!$A$106*INDEX('Tax Percentages'!$B$12:$AG$12,MATCH(U$1,'Tax Percentages'!$B$4:$AG$4,0))</f>
        <v>5.5004519999999998E-7</v>
      </c>
      <c r="V4" s="7">
        <f>'Other Fuels'!X22*About!$A$106*INDEX('Tax Percentages'!$B$12:$AG$12,MATCH(V$1,'Tax Percentages'!$B$4:$AG$4,0))</f>
        <v>5.5004519999999998E-7</v>
      </c>
      <c r="W4" s="7">
        <f>'Other Fuels'!Y22*About!$A$106*INDEX('Tax Percentages'!$B$12:$AG$12,MATCH(W$1,'Tax Percentages'!$B$4:$AG$4,0))</f>
        <v>5.5004519999999998E-7</v>
      </c>
      <c r="X4" s="7">
        <f>'Other Fuels'!Z22*About!$A$106*INDEX('Tax Percentages'!$B$12:$AG$12,MATCH(X$1,'Tax Percentages'!$B$4:$AG$4,0))</f>
        <v>5.5004519999999998E-7</v>
      </c>
      <c r="Y4" s="7">
        <f>'Other Fuels'!AA22*About!$A$106*INDEX('Tax Percentages'!$B$12:$AG$12,MATCH(Y$1,'Tax Percentages'!$B$4:$AG$4,0))</f>
        <v>5.5004519999999998E-7</v>
      </c>
      <c r="Z4" s="7">
        <f>'Other Fuels'!AB22*About!$A$106*INDEX('Tax Percentages'!$B$12:$AG$12,MATCH(Z$1,'Tax Percentages'!$B$4:$AG$4,0))</f>
        <v>5.5004519999999998E-7</v>
      </c>
      <c r="AA4" s="7">
        <f>'Other Fuels'!AC22*About!$A$106*INDEX('Tax Percentages'!$B$12:$AG$12,MATCH(AA$1,'Tax Percentages'!$B$4:$AG$4,0))</f>
        <v>5.5004519999999998E-7</v>
      </c>
      <c r="AB4" s="7">
        <f>'Other Fuels'!AD22*About!$A$106*INDEX('Tax Percentages'!$B$12:$AG$12,MATCH(AB$1,'Tax Percentages'!$B$4:$AG$4,0))</f>
        <v>5.5004519999999998E-7</v>
      </c>
      <c r="AC4" s="7">
        <f>'Other Fuels'!AE22*About!$A$106*INDEX('Tax Percentages'!$B$12:$AG$12,MATCH(AC$1,'Tax Percentages'!$B$4:$AG$4,0))</f>
        <v>5.5004519999999998E-7</v>
      </c>
      <c r="AD4" s="7">
        <f>'Other Fuels'!AF22*About!$A$106*INDEX('Tax Percentages'!$B$12:$AG$12,MATCH(AD$1,'Tax Percentages'!$B$4:$AG$4,0))</f>
        <v>5.5004519999999998E-7</v>
      </c>
      <c r="AE4" s="7">
        <f>'Other Fuels'!AG22*About!$A$106*INDEX('Tax Percentages'!$B$12:$AG$12,MATCH(AE$1,'Tax Percentages'!$B$4:$AG$4,0))</f>
        <v>5.5004519999999998E-7</v>
      </c>
      <c r="AF4" s="7">
        <f>'Other Fuels'!AH22*About!$A$106*INDEX('Tax Percentages'!$B$12:$AG$12,MATCH(AF$1,'Tax Percentages'!$B$4:$AG$4,0))</f>
        <v>5.5004519999999998E-7</v>
      </c>
      <c r="AG4" s="7"/>
      <c r="AH4" s="7"/>
    </row>
    <row r="5" spans="1:36">
      <c r="A5" s="1" t="s">
        <v>551</v>
      </c>
      <c r="B5" s="7">
        <f>'Other Fuels'!D23*About!$A$106*INDEX('Tax Percentages'!$B$12:$AG$12,MATCH(B$1,'Tax Percentages'!$B$4:$AG$4,0))</f>
        <v>2.5544472000000004E-7</v>
      </c>
      <c r="C5" s="7">
        <f>'Other Fuels'!E23*About!$A$106*INDEX('Tax Percentages'!$B$12:$AG$12,MATCH(C$1,'Tax Percentages'!$B$4:$AG$4,0))</f>
        <v>2.5544472000000004E-7</v>
      </c>
      <c r="D5" s="7">
        <f>'Other Fuels'!F23*About!$A$106*INDEX('Tax Percentages'!$B$12:$AG$12,MATCH(D$1,'Tax Percentages'!$B$4:$AG$4,0))</f>
        <v>2.5544472000000004E-7</v>
      </c>
      <c r="E5" s="7">
        <f>'Other Fuels'!G23*About!$A$106*INDEX('Tax Percentages'!$B$12:$AG$12,MATCH(E$1,'Tax Percentages'!$B$4:$AG$4,0))</f>
        <v>2.5544472000000004E-7</v>
      </c>
      <c r="F5" s="7">
        <f>'Other Fuels'!H23*About!$A$106*INDEX('Tax Percentages'!$B$12:$AG$12,MATCH(F$1,'Tax Percentages'!$B$4:$AG$4,0))</f>
        <v>2.5544472000000004E-7</v>
      </c>
      <c r="G5" s="7">
        <f>'Other Fuels'!I23*About!$A$106*INDEX('Tax Percentages'!$B$12:$AG$12,MATCH(G$1,'Tax Percentages'!$B$4:$AG$4,0))</f>
        <v>2.5544472000000004E-7</v>
      </c>
      <c r="H5" s="7">
        <f>'Other Fuels'!J23*About!$A$106*INDEX('Tax Percentages'!$B$12:$AG$12,MATCH(H$1,'Tax Percentages'!$B$4:$AG$4,0))</f>
        <v>2.5544472000000004E-7</v>
      </c>
      <c r="I5" s="7">
        <f>'Other Fuels'!K23*About!$A$106*INDEX('Tax Percentages'!$B$12:$AG$12,MATCH(I$1,'Tax Percentages'!$B$4:$AG$4,0))</f>
        <v>2.5544472000000004E-7</v>
      </c>
      <c r="J5" s="7">
        <f>'Other Fuels'!L23*About!$A$106*INDEX('Tax Percentages'!$B$12:$AG$12,MATCH(J$1,'Tax Percentages'!$B$4:$AG$4,0))</f>
        <v>2.5544472000000004E-7</v>
      </c>
      <c r="K5" s="7">
        <f>'Other Fuels'!M23*About!$A$106*INDEX('Tax Percentages'!$B$12:$AG$12,MATCH(K$1,'Tax Percentages'!$B$4:$AG$4,0))</f>
        <v>2.5544472000000004E-7</v>
      </c>
      <c r="L5" s="7">
        <f>'Other Fuels'!N23*About!$A$106*INDEX('Tax Percentages'!$B$12:$AG$12,MATCH(L$1,'Tax Percentages'!$B$4:$AG$4,0))</f>
        <v>2.5544472000000004E-7</v>
      </c>
      <c r="M5" s="7">
        <f>'Other Fuels'!O23*About!$A$106*INDEX('Tax Percentages'!$B$12:$AG$12,MATCH(M$1,'Tax Percentages'!$B$4:$AG$4,0))</f>
        <v>2.5544472000000004E-7</v>
      </c>
      <c r="N5" s="7">
        <f>'Other Fuels'!P23*About!$A$106*INDEX('Tax Percentages'!$B$12:$AG$12,MATCH(N$1,'Tax Percentages'!$B$4:$AG$4,0))</f>
        <v>2.5544472000000004E-7</v>
      </c>
      <c r="O5" s="7">
        <f>'Other Fuels'!Q23*About!$A$106*INDEX('Tax Percentages'!$B$12:$AG$12,MATCH(O$1,'Tax Percentages'!$B$4:$AG$4,0))</f>
        <v>2.5544472000000004E-7</v>
      </c>
      <c r="P5" s="7">
        <f>'Other Fuels'!R23*About!$A$106*INDEX('Tax Percentages'!$B$12:$AG$12,MATCH(P$1,'Tax Percentages'!$B$4:$AG$4,0))</f>
        <v>2.5544472000000004E-7</v>
      </c>
      <c r="Q5" s="7">
        <f>'Other Fuels'!S23*About!$A$106*INDEX('Tax Percentages'!$B$12:$AG$12,MATCH(Q$1,'Tax Percentages'!$B$4:$AG$4,0))</f>
        <v>2.5544472000000004E-7</v>
      </c>
      <c r="R5" s="7">
        <f>'Other Fuels'!T23*About!$A$106*INDEX('Tax Percentages'!$B$12:$AG$12,MATCH(R$1,'Tax Percentages'!$B$4:$AG$4,0))</f>
        <v>2.5544472000000004E-7</v>
      </c>
      <c r="S5" s="7">
        <f>'Other Fuels'!U23*About!$A$106*INDEX('Tax Percentages'!$B$12:$AG$12,MATCH(S$1,'Tax Percentages'!$B$4:$AG$4,0))</f>
        <v>2.5544472000000004E-7</v>
      </c>
      <c r="T5" s="7">
        <f>'Other Fuels'!V23*About!$A$106*INDEX('Tax Percentages'!$B$12:$AG$12,MATCH(T$1,'Tax Percentages'!$B$4:$AG$4,0))</f>
        <v>2.5544472000000004E-7</v>
      </c>
      <c r="U5" s="7">
        <f>'Other Fuels'!W23*About!$A$106*INDEX('Tax Percentages'!$B$12:$AG$12,MATCH(U$1,'Tax Percentages'!$B$4:$AG$4,0))</f>
        <v>2.5544472000000004E-7</v>
      </c>
      <c r="V5" s="7">
        <f>'Other Fuels'!X23*About!$A$106*INDEX('Tax Percentages'!$B$12:$AG$12,MATCH(V$1,'Tax Percentages'!$B$4:$AG$4,0))</f>
        <v>2.5544472000000004E-7</v>
      </c>
      <c r="W5" s="7">
        <f>'Other Fuels'!Y23*About!$A$106*INDEX('Tax Percentages'!$B$12:$AG$12,MATCH(W$1,'Tax Percentages'!$B$4:$AG$4,0))</f>
        <v>2.5544472000000004E-7</v>
      </c>
      <c r="X5" s="7">
        <f>'Other Fuels'!Z23*About!$A$106*INDEX('Tax Percentages'!$B$12:$AG$12,MATCH(X$1,'Tax Percentages'!$B$4:$AG$4,0))</f>
        <v>2.5544472000000004E-7</v>
      </c>
      <c r="Y5" s="7">
        <f>'Other Fuels'!AA23*About!$A$106*INDEX('Tax Percentages'!$B$12:$AG$12,MATCH(Y$1,'Tax Percentages'!$B$4:$AG$4,0))</f>
        <v>2.5544472000000004E-7</v>
      </c>
      <c r="Z5" s="7">
        <f>'Other Fuels'!AB23*About!$A$106*INDEX('Tax Percentages'!$B$12:$AG$12,MATCH(Z$1,'Tax Percentages'!$B$4:$AG$4,0))</f>
        <v>2.5544472000000004E-7</v>
      </c>
      <c r="AA5" s="7">
        <f>'Other Fuels'!AC23*About!$A$106*INDEX('Tax Percentages'!$B$12:$AG$12,MATCH(AA$1,'Tax Percentages'!$B$4:$AG$4,0))</f>
        <v>2.5544472000000004E-7</v>
      </c>
      <c r="AB5" s="7">
        <f>'Other Fuels'!AD23*About!$A$106*INDEX('Tax Percentages'!$B$12:$AG$12,MATCH(AB$1,'Tax Percentages'!$B$4:$AG$4,0))</f>
        <v>2.5544472000000004E-7</v>
      </c>
      <c r="AC5" s="7">
        <f>'Other Fuels'!AE23*About!$A$106*INDEX('Tax Percentages'!$B$12:$AG$12,MATCH(AC$1,'Tax Percentages'!$B$4:$AG$4,0))</f>
        <v>2.5544472000000004E-7</v>
      </c>
      <c r="AD5" s="7">
        <f>'Other Fuels'!AF23*About!$A$106*INDEX('Tax Percentages'!$B$12:$AG$12,MATCH(AD$1,'Tax Percentages'!$B$4:$AG$4,0))</f>
        <v>2.5544472000000004E-7</v>
      </c>
      <c r="AE5" s="7">
        <f>'Other Fuels'!AG23*About!$A$106*INDEX('Tax Percentages'!$B$12:$AG$12,MATCH(AE$1,'Tax Percentages'!$B$4:$AG$4,0))</f>
        <v>2.5544472000000004E-7</v>
      </c>
      <c r="AF5" s="7">
        <f>'Other Fuels'!AH23*About!$A$106*INDEX('Tax Percentages'!$B$12:$AG$12,MATCH(AF$1,'Tax Percentages'!$B$4:$AG$4,0))</f>
        <v>2.5544472000000004E-7</v>
      </c>
      <c r="AG5" s="7"/>
      <c r="AH5" s="7"/>
    </row>
    <row r="6" spans="1:36">
      <c r="A6" s="1" t="s">
        <v>552</v>
      </c>
      <c r="B6" s="7">
        <f>'Other Fuels'!D24*About!$A$106*INDEX('Tax Percentages'!$B$12:$AG$12,MATCH(B$1,'Tax Percentages'!$B$4:$AG$4,0))</f>
        <v>1.6345976000000001E-7</v>
      </c>
      <c r="C6" s="7">
        <f>'Other Fuels'!E24*About!$A$106*INDEX('Tax Percentages'!$B$12:$AG$12,MATCH(C$1,'Tax Percentages'!$B$4:$AG$4,0))</f>
        <v>1.6345976000000001E-7</v>
      </c>
      <c r="D6" s="7">
        <f>'Other Fuels'!F24*About!$A$106*INDEX('Tax Percentages'!$B$12:$AG$12,MATCH(D$1,'Tax Percentages'!$B$4:$AG$4,0))</f>
        <v>1.6345976000000001E-7</v>
      </c>
      <c r="E6" s="7">
        <f>'Other Fuels'!G24*About!$A$106*INDEX('Tax Percentages'!$B$12:$AG$12,MATCH(E$1,'Tax Percentages'!$B$4:$AG$4,0))</f>
        <v>1.6345976000000001E-7</v>
      </c>
      <c r="F6" s="7">
        <f>'Other Fuels'!H24*About!$A$106*INDEX('Tax Percentages'!$B$12:$AG$12,MATCH(F$1,'Tax Percentages'!$B$4:$AG$4,0))</f>
        <v>1.6345976000000001E-7</v>
      </c>
      <c r="G6" s="7">
        <f>'Other Fuels'!I24*About!$A$106*INDEX('Tax Percentages'!$B$12:$AG$12,MATCH(G$1,'Tax Percentages'!$B$4:$AG$4,0))</f>
        <v>1.6345976000000001E-7</v>
      </c>
      <c r="H6" s="7">
        <f>'Other Fuels'!J24*About!$A$106*INDEX('Tax Percentages'!$B$12:$AG$12,MATCH(H$1,'Tax Percentages'!$B$4:$AG$4,0))</f>
        <v>1.6345976000000001E-7</v>
      </c>
      <c r="I6" s="7">
        <f>'Other Fuels'!K24*About!$A$106*INDEX('Tax Percentages'!$B$12:$AG$12,MATCH(I$1,'Tax Percentages'!$B$4:$AG$4,0))</f>
        <v>1.6345976000000001E-7</v>
      </c>
      <c r="J6" s="7">
        <f>'Other Fuels'!L24*About!$A$106*INDEX('Tax Percentages'!$B$12:$AG$12,MATCH(J$1,'Tax Percentages'!$B$4:$AG$4,0))</f>
        <v>1.6345976000000001E-7</v>
      </c>
      <c r="K6" s="7">
        <f>'Other Fuels'!M24*About!$A$106*INDEX('Tax Percentages'!$B$12:$AG$12,MATCH(K$1,'Tax Percentages'!$B$4:$AG$4,0))</f>
        <v>1.6345976000000001E-7</v>
      </c>
      <c r="L6" s="7">
        <f>'Other Fuels'!N24*About!$A$106*INDEX('Tax Percentages'!$B$12:$AG$12,MATCH(L$1,'Tax Percentages'!$B$4:$AG$4,0))</f>
        <v>1.6345976000000001E-7</v>
      </c>
      <c r="M6" s="7">
        <f>'Other Fuels'!O24*About!$A$106*INDEX('Tax Percentages'!$B$12:$AG$12,MATCH(M$1,'Tax Percentages'!$B$4:$AG$4,0))</f>
        <v>1.6345976000000001E-7</v>
      </c>
      <c r="N6" s="7">
        <f>'Other Fuels'!P24*About!$A$106*INDEX('Tax Percentages'!$B$12:$AG$12,MATCH(N$1,'Tax Percentages'!$B$4:$AG$4,0))</f>
        <v>1.6345976000000001E-7</v>
      </c>
      <c r="O6" s="7">
        <f>'Other Fuels'!Q24*About!$A$106*INDEX('Tax Percentages'!$B$12:$AG$12,MATCH(O$1,'Tax Percentages'!$B$4:$AG$4,0))</f>
        <v>1.6345976000000001E-7</v>
      </c>
      <c r="P6" s="7">
        <f>'Other Fuels'!R24*About!$A$106*INDEX('Tax Percentages'!$B$12:$AG$12,MATCH(P$1,'Tax Percentages'!$B$4:$AG$4,0))</f>
        <v>1.6345976000000001E-7</v>
      </c>
      <c r="Q6" s="7">
        <f>'Other Fuels'!S24*About!$A$106*INDEX('Tax Percentages'!$B$12:$AG$12,MATCH(Q$1,'Tax Percentages'!$B$4:$AG$4,0))</f>
        <v>1.6345976000000001E-7</v>
      </c>
      <c r="R6" s="7">
        <f>'Other Fuels'!T24*About!$A$106*INDEX('Tax Percentages'!$B$12:$AG$12,MATCH(R$1,'Tax Percentages'!$B$4:$AG$4,0))</f>
        <v>1.6345976000000001E-7</v>
      </c>
      <c r="S6" s="7">
        <f>'Other Fuels'!U24*About!$A$106*INDEX('Tax Percentages'!$B$12:$AG$12,MATCH(S$1,'Tax Percentages'!$B$4:$AG$4,0))</f>
        <v>1.6345976000000001E-7</v>
      </c>
      <c r="T6" s="7">
        <f>'Other Fuels'!V24*About!$A$106*INDEX('Tax Percentages'!$B$12:$AG$12,MATCH(T$1,'Tax Percentages'!$B$4:$AG$4,0))</f>
        <v>1.6345976000000001E-7</v>
      </c>
      <c r="U6" s="7">
        <f>'Other Fuels'!W24*About!$A$106*INDEX('Tax Percentages'!$B$12:$AG$12,MATCH(U$1,'Tax Percentages'!$B$4:$AG$4,0))</f>
        <v>1.6345976000000001E-7</v>
      </c>
      <c r="V6" s="7">
        <f>'Other Fuels'!X24*About!$A$106*INDEX('Tax Percentages'!$B$12:$AG$12,MATCH(V$1,'Tax Percentages'!$B$4:$AG$4,0))</f>
        <v>1.6345976000000001E-7</v>
      </c>
      <c r="W6" s="7">
        <f>'Other Fuels'!Y24*About!$A$106*INDEX('Tax Percentages'!$B$12:$AG$12,MATCH(W$1,'Tax Percentages'!$B$4:$AG$4,0))</f>
        <v>1.6345976000000001E-7</v>
      </c>
      <c r="X6" s="7">
        <f>'Other Fuels'!Z24*About!$A$106*INDEX('Tax Percentages'!$B$12:$AG$12,MATCH(X$1,'Tax Percentages'!$B$4:$AG$4,0))</f>
        <v>1.6345976000000001E-7</v>
      </c>
      <c r="Y6" s="7">
        <f>'Other Fuels'!AA24*About!$A$106*INDEX('Tax Percentages'!$B$12:$AG$12,MATCH(Y$1,'Tax Percentages'!$B$4:$AG$4,0))</f>
        <v>1.6345976000000001E-7</v>
      </c>
      <c r="Z6" s="7">
        <f>'Other Fuels'!AB24*About!$A$106*INDEX('Tax Percentages'!$B$12:$AG$12,MATCH(Z$1,'Tax Percentages'!$B$4:$AG$4,0))</f>
        <v>1.6345976000000001E-7</v>
      </c>
      <c r="AA6" s="7">
        <f>'Other Fuels'!AC24*About!$A$106*INDEX('Tax Percentages'!$B$12:$AG$12,MATCH(AA$1,'Tax Percentages'!$B$4:$AG$4,0))</f>
        <v>1.6345976000000001E-7</v>
      </c>
      <c r="AB6" s="7">
        <f>'Other Fuels'!AD24*About!$A$106*INDEX('Tax Percentages'!$B$12:$AG$12,MATCH(AB$1,'Tax Percentages'!$B$4:$AG$4,0))</f>
        <v>1.6345976000000001E-7</v>
      </c>
      <c r="AC6" s="7">
        <f>'Other Fuels'!AE24*About!$A$106*INDEX('Tax Percentages'!$B$12:$AG$12,MATCH(AC$1,'Tax Percentages'!$B$4:$AG$4,0))</f>
        <v>1.6345976000000001E-7</v>
      </c>
      <c r="AD6" s="7">
        <f>'Other Fuels'!AF24*About!$A$106*INDEX('Tax Percentages'!$B$12:$AG$12,MATCH(AD$1,'Tax Percentages'!$B$4:$AG$4,0))</f>
        <v>1.6345976000000001E-7</v>
      </c>
      <c r="AE6" s="7">
        <f>'Other Fuels'!AG24*About!$A$106*INDEX('Tax Percentages'!$B$12:$AG$12,MATCH(AE$1,'Tax Percentages'!$B$4:$AG$4,0))</f>
        <v>1.6345976000000001E-7</v>
      </c>
      <c r="AF6" s="7">
        <f>'Other Fuels'!AH24*About!$A$106*INDEX('Tax Percentages'!$B$12:$AG$12,MATCH(AF$1,'Tax Percentages'!$B$4:$AG$4,0))</f>
        <v>1.6345976000000001E-7</v>
      </c>
      <c r="AG6" s="7"/>
      <c r="AH6" s="7"/>
    </row>
    <row r="7" spans="1:36">
      <c r="A7" s="1" t="s">
        <v>553</v>
      </c>
      <c r="B7" s="7">
        <f t="shared" ref="B7:AF7" si="0">B3</f>
        <v>1.3797744000000005E-7</v>
      </c>
      <c r="C7" s="7">
        <f t="shared" si="0"/>
        <v>1.3797744000000005E-7</v>
      </c>
      <c r="D7" s="7">
        <f t="shared" si="0"/>
        <v>1.3797744000000005E-7</v>
      </c>
      <c r="E7" s="7">
        <f t="shared" si="0"/>
        <v>1.3797744000000005E-7</v>
      </c>
      <c r="F7" s="7">
        <f t="shared" si="0"/>
        <v>1.3797744000000005E-7</v>
      </c>
      <c r="G7" s="7">
        <f t="shared" si="0"/>
        <v>1.3797744000000005E-7</v>
      </c>
      <c r="H7" s="7">
        <f t="shared" si="0"/>
        <v>1.3797744000000005E-7</v>
      </c>
      <c r="I7" s="7">
        <f t="shared" si="0"/>
        <v>1.3797744000000005E-7</v>
      </c>
      <c r="J7" s="7">
        <f t="shared" si="0"/>
        <v>1.3797744000000005E-7</v>
      </c>
      <c r="K7" s="7">
        <f t="shared" si="0"/>
        <v>1.3797744000000005E-7</v>
      </c>
      <c r="L7" s="7">
        <f t="shared" si="0"/>
        <v>1.3797744000000005E-7</v>
      </c>
      <c r="M7" s="7">
        <f t="shared" si="0"/>
        <v>1.3797744000000005E-7</v>
      </c>
      <c r="N7" s="7">
        <f t="shared" si="0"/>
        <v>1.3797744000000005E-7</v>
      </c>
      <c r="O7" s="7">
        <f t="shared" si="0"/>
        <v>1.3797744000000005E-7</v>
      </c>
      <c r="P7" s="7">
        <f t="shared" si="0"/>
        <v>1.3797744000000005E-7</v>
      </c>
      <c r="Q7" s="7">
        <f t="shared" si="0"/>
        <v>1.3797744000000005E-7</v>
      </c>
      <c r="R7" s="7">
        <f t="shared" si="0"/>
        <v>1.3797744000000005E-7</v>
      </c>
      <c r="S7" s="7">
        <f t="shared" si="0"/>
        <v>1.3797744000000005E-7</v>
      </c>
      <c r="T7" s="7">
        <f t="shared" si="0"/>
        <v>1.3797744000000005E-7</v>
      </c>
      <c r="U7" s="7">
        <f t="shared" si="0"/>
        <v>1.3797744000000005E-7</v>
      </c>
      <c r="V7" s="7">
        <f t="shared" si="0"/>
        <v>1.3797744000000005E-7</v>
      </c>
      <c r="W7" s="7">
        <f t="shared" si="0"/>
        <v>1.3797744000000005E-7</v>
      </c>
      <c r="X7" s="7">
        <f t="shared" si="0"/>
        <v>1.3797744000000005E-7</v>
      </c>
      <c r="Y7" s="7">
        <f t="shared" si="0"/>
        <v>1.3797744000000005E-7</v>
      </c>
      <c r="Z7" s="7">
        <f t="shared" si="0"/>
        <v>1.3797744000000005E-7</v>
      </c>
      <c r="AA7" s="7">
        <f t="shared" si="0"/>
        <v>1.3797744000000005E-7</v>
      </c>
      <c r="AB7" s="7">
        <f t="shared" si="0"/>
        <v>1.3797744000000005E-7</v>
      </c>
      <c r="AC7" s="7">
        <f t="shared" si="0"/>
        <v>1.3797744000000005E-7</v>
      </c>
      <c r="AD7" s="7">
        <f t="shared" si="0"/>
        <v>1.3797744000000005E-7</v>
      </c>
      <c r="AE7" s="7">
        <f t="shared" si="0"/>
        <v>1.3797744000000005E-7</v>
      </c>
      <c r="AF7" s="7">
        <f t="shared" si="0"/>
        <v>1.3797744000000005E-7</v>
      </c>
      <c r="AG7" s="7"/>
      <c r="AH7" s="7"/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AF9" si="1">B6</f>
        <v>1.6345976000000001E-7</v>
      </c>
      <c r="C9">
        <f t="shared" si="1"/>
        <v>1.6345976000000001E-7</v>
      </c>
      <c r="D9">
        <f t="shared" si="1"/>
        <v>1.6345976000000001E-7</v>
      </c>
      <c r="E9">
        <f t="shared" si="1"/>
        <v>1.6345976000000001E-7</v>
      </c>
      <c r="F9">
        <f t="shared" si="1"/>
        <v>1.6345976000000001E-7</v>
      </c>
      <c r="G9">
        <f t="shared" si="1"/>
        <v>1.6345976000000001E-7</v>
      </c>
      <c r="H9">
        <f t="shared" si="1"/>
        <v>1.6345976000000001E-7</v>
      </c>
      <c r="I9">
        <f t="shared" si="1"/>
        <v>1.6345976000000001E-7</v>
      </c>
      <c r="J9">
        <f t="shared" si="1"/>
        <v>1.6345976000000001E-7</v>
      </c>
      <c r="K9">
        <f t="shared" si="1"/>
        <v>1.6345976000000001E-7</v>
      </c>
      <c r="L9">
        <f t="shared" si="1"/>
        <v>1.6345976000000001E-7</v>
      </c>
      <c r="M9">
        <f t="shared" si="1"/>
        <v>1.6345976000000001E-7</v>
      </c>
      <c r="N9">
        <f t="shared" si="1"/>
        <v>1.6345976000000001E-7</v>
      </c>
      <c r="O9">
        <f t="shared" si="1"/>
        <v>1.6345976000000001E-7</v>
      </c>
      <c r="P9">
        <f t="shared" si="1"/>
        <v>1.6345976000000001E-7</v>
      </c>
      <c r="Q9">
        <f t="shared" si="1"/>
        <v>1.6345976000000001E-7</v>
      </c>
      <c r="R9">
        <f t="shared" si="1"/>
        <v>1.6345976000000001E-7</v>
      </c>
      <c r="S9">
        <f t="shared" si="1"/>
        <v>1.6345976000000001E-7</v>
      </c>
      <c r="T9">
        <f t="shared" si="1"/>
        <v>1.6345976000000001E-7</v>
      </c>
      <c r="U9">
        <f t="shared" si="1"/>
        <v>1.6345976000000001E-7</v>
      </c>
      <c r="V9">
        <f t="shared" si="1"/>
        <v>1.6345976000000001E-7</v>
      </c>
      <c r="W9">
        <f t="shared" si="1"/>
        <v>1.6345976000000001E-7</v>
      </c>
      <c r="X9">
        <f t="shared" si="1"/>
        <v>1.6345976000000001E-7</v>
      </c>
      <c r="Y9">
        <f t="shared" si="1"/>
        <v>1.6345976000000001E-7</v>
      </c>
      <c r="Z9">
        <f t="shared" si="1"/>
        <v>1.6345976000000001E-7</v>
      </c>
      <c r="AA9">
        <f t="shared" si="1"/>
        <v>1.6345976000000001E-7</v>
      </c>
      <c r="AB9">
        <f t="shared" si="1"/>
        <v>1.6345976000000001E-7</v>
      </c>
      <c r="AC9">
        <f t="shared" si="1"/>
        <v>1.6345976000000001E-7</v>
      </c>
      <c r="AD9">
        <f t="shared" si="1"/>
        <v>1.6345976000000001E-7</v>
      </c>
      <c r="AE9">
        <f t="shared" si="1"/>
        <v>1.6345976000000001E-7</v>
      </c>
      <c r="AF9">
        <f t="shared" si="1"/>
        <v>1.6345976000000001E-7</v>
      </c>
    </row>
  </sheetData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2060"/>
  </sheetPr>
  <dimension ref="A1:AH9"/>
  <sheetViews>
    <sheetView workbookViewId="0">
      <selection activeCell="F2" sqref="F2:I2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STEO!G44*INDEX('Tax Percentages'!$B$13:$AG$13,MATCH(J$1,'Tax Percentages'!$B$4:$AG$4,0))</f>
        <v>3.8330227471284466E-6</v>
      </c>
      <c r="C2" s="3">
        <f>STEO!H44*INDEX('Tax Percentages'!$B$13:$AG$13,MATCH(K$1,'Tax Percentages'!$B$4:$AG$4,0))</f>
        <v>5.148263863234193E-6</v>
      </c>
      <c r="D2" s="3">
        <f>STEO!I44*INDEX('Tax Percentages'!$B$13:$AG$13,MATCH(L$1,'Tax Percentages'!$B$4:$AG$4,0))</f>
        <v>6.7217927489714088E-6</v>
      </c>
      <c r="E2" s="3">
        <f>STEO!J44*INDEX('Tax Percentages'!$B$13:$AG$13,MATCH(M$1,'Tax Percentages'!$B$4:$AG$4,0))</f>
        <v>6.0095069942885168E-6</v>
      </c>
      <c r="F2" s="3">
        <f>($J2-$E2)/5+E2</f>
        <v>5.7054952822057742E-6</v>
      </c>
      <c r="G2" s="3">
        <f t="shared" ref="G2:I2" si="0">($J2-$E2)/5+F2</f>
        <v>5.4014835701230317E-6</v>
      </c>
      <c r="H2" s="3">
        <f t="shared" si="0"/>
        <v>5.0974718580402892E-6</v>
      </c>
      <c r="I2" s="3">
        <f t="shared" si="0"/>
        <v>4.7934601459575467E-6</v>
      </c>
      <c r="J2" s="3">
        <f>INDEX('AEO 2022 3'!$C$41:$AJ$41,MATCH(J$1,'AEO 2022 3'!$C$1:$AJ$1,0))/10^6*dollars_2021_2012*INDEX('Tax Percentages'!$B$13:$AG$13,MATCH(J$1,'Tax Percentages'!$B$4:$AG$4,0))</f>
        <v>4.4894484338748025E-6</v>
      </c>
      <c r="K2" s="3">
        <f>INDEX('AEO 2022 3'!$C$41:$AJ$41,MATCH(K$1,'AEO 2022 3'!$C$1:$AJ$1,0))/10^6*dollars_2021_2012*INDEX('Tax Percentages'!$B$13:$AG$13,MATCH(K$1,'Tax Percentages'!$B$4:$AG$4,0))</f>
        <v>4.428709264272661E-6</v>
      </c>
      <c r="L2" s="3">
        <f>INDEX('AEO 2022 3'!$C$41:$AJ$41,MATCH(L$1,'AEO 2022 3'!$C$1:$AJ$1,0))/10^6*dollars_2021_2012*INDEX('Tax Percentages'!$B$13:$AG$13,MATCH(L$1,'Tax Percentages'!$B$4:$AG$4,0))</f>
        <v>4.366322688296471E-6</v>
      </c>
      <c r="M2" s="3">
        <f>INDEX('AEO 2022 3'!$C$41:$AJ$41,MATCH(M$1,'AEO 2022 3'!$C$1:$AJ$1,0))/10^6*dollars_2021_2012*INDEX('Tax Percentages'!$B$13:$AG$13,MATCH(M$1,'Tax Percentages'!$B$4:$AG$4,0))</f>
        <v>4.3157950581683655E-6</v>
      </c>
      <c r="N2" s="3">
        <f>INDEX('AEO 2022 3'!$C$41:$AJ$41,MATCH(N$1,'AEO 2022 3'!$C$1:$AJ$1,0))/10^6*dollars_2021_2012*INDEX('Tax Percentages'!$B$13:$AG$13,MATCH(N$1,'Tax Percentages'!$B$4:$AG$4,0))</f>
        <v>4.2377179486265414E-6</v>
      </c>
      <c r="O2" s="3">
        <f>INDEX('AEO 2022 3'!$C$41:$AJ$41,MATCH(O$1,'AEO 2022 3'!$C$1:$AJ$1,0))/10^6*dollars_2021_2012*INDEX('Tax Percentages'!$B$13:$AG$13,MATCH(O$1,'Tax Percentages'!$B$4:$AG$4,0))</f>
        <v>4.1890215537958304E-6</v>
      </c>
      <c r="P2" s="3">
        <f>INDEX('AEO 2022 3'!$C$41:$AJ$41,MATCH(P$1,'AEO 2022 3'!$C$1:$AJ$1,0))/10^6*dollars_2021_2012*INDEX('Tax Percentages'!$B$13:$AG$13,MATCH(P$1,'Tax Percentages'!$B$4:$AG$4,0))</f>
        <v>4.1433599960398217E-6</v>
      </c>
      <c r="Q2" s="3">
        <f>INDEX('AEO 2022 3'!$C$41:$AJ$41,MATCH(Q$1,'AEO 2022 3'!$C$1:$AJ$1,0))/10^6*dollars_2021_2012*INDEX('Tax Percentages'!$B$13:$AG$13,MATCH(Q$1,'Tax Percentages'!$B$4:$AG$4,0))</f>
        <v>4.0967302502502274E-6</v>
      </c>
      <c r="R2" s="3">
        <f>INDEX('AEO 2022 3'!$C$41:$AJ$41,MATCH(R$1,'AEO 2022 3'!$C$1:$AJ$1,0))/10^6*dollars_2021_2012*INDEX('Tax Percentages'!$B$13:$AG$13,MATCH(R$1,'Tax Percentages'!$B$4:$AG$4,0))</f>
        <v>4.055105272592691E-6</v>
      </c>
      <c r="S2" s="3">
        <f>INDEX('AEO 2022 3'!$C$41:$AJ$41,MATCH(S$1,'AEO 2022 3'!$C$1:$AJ$1,0))/10^6*dollars_2021_2012*INDEX('Tax Percentages'!$B$13:$AG$13,MATCH(S$1,'Tax Percentages'!$B$4:$AG$4,0))</f>
        <v>4.0118601433977722E-6</v>
      </c>
      <c r="T2" s="3">
        <f>INDEX('AEO 2022 3'!$C$41:$AJ$41,MATCH(T$1,'AEO 2022 3'!$C$1:$AJ$1,0))/10^6*dollars_2021_2012*INDEX('Tax Percentages'!$B$13:$AG$13,MATCH(T$1,'Tax Percentages'!$B$4:$AG$4,0))</f>
        <v>3.9696533628842375E-6</v>
      </c>
      <c r="U2" s="3">
        <f>INDEX('AEO 2022 3'!$C$41:$AJ$41,MATCH(U$1,'AEO 2022 3'!$C$1:$AJ$1,0))/10^6*dollars_2021_2012*INDEX('Tax Percentages'!$B$13:$AG$13,MATCH(U$1,'Tax Percentages'!$B$4:$AG$4,0))</f>
        <v>3.9332262411481423E-6</v>
      </c>
      <c r="V2" s="3">
        <f>INDEX('AEO 2022 3'!$C$41:$AJ$41,MATCH(V$1,'AEO 2022 3'!$C$1:$AJ$1,0))/10^6*dollars_2021_2012*INDEX('Tax Percentages'!$B$13:$AG$13,MATCH(V$1,'Tax Percentages'!$B$4:$AG$4,0))</f>
        <v>3.8910922694894077E-6</v>
      </c>
      <c r="W2" s="3">
        <f>INDEX('AEO 2022 3'!$C$41:$AJ$41,MATCH(W$1,'AEO 2022 3'!$C$1:$AJ$1,0))/10^6*dollars_2021_2012*INDEX('Tax Percentages'!$B$13:$AG$13,MATCH(W$1,'Tax Percentages'!$B$4:$AG$4,0))</f>
        <v>3.8527184584870255E-6</v>
      </c>
      <c r="X2" s="3">
        <f>INDEX('AEO 2022 3'!$C$41:$AJ$41,MATCH(X$1,'AEO 2022 3'!$C$1:$AJ$1,0))/10^6*dollars_2021_2012*INDEX('Tax Percentages'!$B$13:$AG$13,MATCH(X$1,'Tax Percentages'!$B$4:$AG$4,0))</f>
        <v>3.8170437571134163E-6</v>
      </c>
      <c r="Y2" s="3">
        <f>INDEX('AEO 2022 3'!$C$41:$AJ$41,MATCH(Y$1,'AEO 2022 3'!$C$1:$AJ$1,0))/10^6*dollars_2021_2012*INDEX('Tax Percentages'!$B$13:$AG$13,MATCH(Y$1,'Tax Percentages'!$B$4:$AG$4,0))</f>
        <v>3.7803454140958615E-6</v>
      </c>
      <c r="Z2" s="3">
        <f>INDEX('AEO 2022 3'!$C$41:$AJ$41,MATCH(Z$1,'AEO 2022 3'!$C$1:$AJ$1,0))/10^6*dollars_2021_2012*INDEX('Tax Percentages'!$B$13:$AG$13,MATCH(Z$1,'Tax Percentages'!$B$4:$AG$4,0))</f>
        <v>3.7463343218284252E-6</v>
      </c>
      <c r="AA2" s="3">
        <f>INDEX('AEO 2022 3'!$C$41:$AJ$41,MATCH(AA$1,'AEO 2022 3'!$C$1:$AJ$1,0))/10^6*dollars_2021_2012*INDEX('Tax Percentages'!$B$13:$AG$13,MATCH(AA$1,'Tax Percentages'!$B$4:$AG$4,0))</f>
        <v>3.7157282876070758E-6</v>
      </c>
      <c r="AB2" s="3">
        <f>INDEX('AEO 2022 3'!$C$41:$AJ$41,MATCH(AB$1,'AEO 2022 3'!$C$1:$AJ$1,0))/10^6*dollars_2021_2012*INDEX('Tax Percentages'!$B$13:$AG$13,MATCH(AB$1,'Tax Percentages'!$B$4:$AG$4,0))</f>
        <v>3.6828891553679948E-6</v>
      </c>
      <c r="AC2" s="3">
        <f>INDEX('AEO 2022 3'!$C$41:$AJ$41,MATCH(AC$1,'AEO 2022 3'!$C$1:$AJ$1,0))/10^6*dollars_2021_2012*INDEX('Tax Percentages'!$B$13:$AG$13,MATCH(AC$1,'Tax Percentages'!$B$4:$AG$4,0))</f>
        <v>3.6549016321863175E-6</v>
      </c>
      <c r="AD2" s="3">
        <f>INDEX('AEO 2022 3'!$C$41:$AJ$41,MATCH(AD$1,'AEO 2022 3'!$C$1:$AJ$1,0))/10^6*dollars_2021_2012*INDEX('Tax Percentages'!$B$13:$AG$13,MATCH(AD$1,'Tax Percentages'!$B$4:$AG$4,0))</f>
        <v>3.6272482221036904E-6</v>
      </c>
      <c r="AE2" s="3">
        <f>INDEX('AEO 2022 3'!$C$41:$AJ$41,MATCH(AE$1,'AEO 2022 3'!$C$1:$AJ$1,0))/10^6*dollars_2021_2012*INDEX('Tax Percentages'!$B$13:$AG$13,MATCH(AE$1,'Tax Percentages'!$B$4:$AG$4,0))</f>
        <v>3.6011736689500666E-6</v>
      </c>
      <c r="AF2" s="3">
        <f>INDEX('AEO 2022 3'!$C$41:$AJ$41,MATCH(AF$1,'AEO 2022 3'!$C$1:$AJ$1,0))/10^6*dollars_2021_2012*INDEX('Tax Percentages'!$B$13:$AG$13,MATCH(AF$1,'Tax Percentages'!$B$4:$AG$4,0))</f>
        <v>3.5790397528008668E-6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1">B3</f>
        <v>0</v>
      </c>
      <c r="C7">
        <f t="shared" si="1"/>
        <v>0</v>
      </c>
      <c r="D7">
        <f t="shared" si="1"/>
        <v>0</v>
      </c>
      <c r="E7">
        <f t="shared" si="1"/>
        <v>0</v>
      </c>
      <c r="F7">
        <f t="shared" si="1"/>
        <v>0</v>
      </c>
      <c r="G7">
        <f t="shared" si="1"/>
        <v>0</v>
      </c>
      <c r="H7">
        <f t="shared" si="1"/>
        <v>0</v>
      </c>
      <c r="I7">
        <f t="shared" si="1"/>
        <v>0</v>
      </c>
      <c r="J7">
        <f t="shared" si="1"/>
        <v>0</v>
      </c>
      <c r="K7">
        <f t="shared" si="1"/>
        <v>0</v>
      </c>
      <c r="L7">
        <f t="shared" si="1"/>
        <v>0</v>
      </c>
      <c r="M7">
        <f t="shared" si="1"/>
        <v>0</v>
      </c>
      <c r="N7">
        <f t="shared" si="1"/>
        <v>0</v>
      </c>
      <c r="O7">
        <f t="shared" si="1"/>
        <v>0</v>
      </c>
      <c r="P7">
        <f t="shared" si="1"/>
        <v>0</v>
      </c>
      <c r="Q7">
        <f t="shared" si="1"/>
        <v>0</v>
      </c>
      <c r="R7">
        <f t="shared" si="1"/>
        <v>0</v>
      </c>
      <c r="S7">
        <f t="shared" si="1"/>
        <v>0</v>
      </c>
      <c r="T7">
        <f t="shared" si="1"/>
        <v>0</v>
      </c>
      <c r="U7">
        <f t="shared" si="1"/>
        <v>0</v>
      </c>
      <c r="V7">
        <f t="shared" si="1"/>
        <v>0</v>
      </c>
      <c r="W7">
        <f t="shared" si="1"/>
        <v>0</v>
      </c>
      <c r="X7">
        <f t="shared" si="1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2">B6</f>
        <v>0</v>
      </c>
      <c r="C9">
        <f t="shared" si="2"/>
        <v>0</v>
      </c>
      <c r="D9">
        <f t="shared" si="2"/>
        <v>0</v>
      </c>
      <c r="E9">
        <f t="shared" si="2"/>
        <v>0</v>
      </c>
      <c r="F9">
        <f t="shared" si="2"/>
        <v>0</v>
      </c>
      <c r="G9">
        <f t="shared" si="2"/>
        <v>0</v>
      </c>
      <c r="H9">
        <f t="shared" si="2"/>
        <v>0</v>
      </c>
      <c r="I9">
        <f t="shared" si="2"/>
        <v>0</v>
      </c>
      <c r="J9">
        <f t="shared" si="2"/>
        <v>0</v>
      </c>
      <c r="K9">
        <f t="shared" si="2"/>
        <v>0</v>
      </c>
      <c r="L9">
        <f t="shared" si="2"/>
        <v>0</v>
      </c>
      <c r="M9">
        <f t="shared" si="2"/>
        <v>0</v>
      </c>
      <c r="N9">
        <f t="shared" si="2"/>
        <v>0</v>
      </c>
      <c r="O9">
        <f t="shared" si="2"/>
        <v>0</v>
      </c>
      <c r="P9">
        <f t="shared" si="2"/>
        <v>0</v>
      </c>
      <c r="Q9">
        <f t="shared" si="2"/>
        <v>0</v>
      </c>
      <c r="R9">
        <f t="shared" si="2"/>
        <v>0</v>
      </c>
      <c r="S9">
        <f t="shared" si="2"/>
        <v>0</v>
      </c>
      <c r="T9">
        <f t="shared" si="2"/>
        <v>0</v>
      </c>
      <c r="U9">
        <f t="shared" si="2"/>
        <v>0</v>
      </c>
      <c r="V9">
        <f t="shared" si="2"/>
        <v>0</v>
      </c>
      <c r="W9">
        <f t="shared" si="2"/>
        <v>0</v>
      </c>
      <c r="X9">
        <f t="shared" si="2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2060"/>
  </sheetPr>
  <dimension ref="A1:AH9"/>
  <sheetViews>
    <sheetView workbookViewId="0">
      <selection activeCell="B3" sqref="B3:B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STEO!G45*INDEX('Tax Percentages'!$B$14:$AG$14,MATCH(J$1,'Tax Percentages'!$B$4:$AG$4,0))</f>
        <v>3.185469042218443E-6</v>
      </c>
      <c r="C2" s="3">
        <f>STEO!H45*INDEX('Tax Percentages'!$B$14:$AG$14,MATCH(K$1,'Tax Percentages'!$B$4:$AG$4,0))</f>
        <v>4.0095222508835142E-6</v>
      </c>
      <c r="D2" s="3">
        <f>STEO!I45*INDEX('Tax Percentages'!$B$14:$AG$14,MATCH(L$1,'Tax Percentages'!$B$4:$AG$4,0))</f>
        <v>5.6438560146203815E-6</v>
      </c>
      <c r="E2" s="3">
        <f>STEO!J45*INDEX('Tax Percentages'!$B$14:$AG$14,MATCH(M$1,'Tax Percentages'!$B$4:$AG$4,0))</f>
        <v>4.8743470229399802E-6</v>
      </c>
      <c r="F2" s="3">
        <f>($J2-$E2)/5+E2</f>
        <v>4.6801816347161551E-6</v>
      </c>
      <c r="G2" s="3">
        <f t="shared" ref="G2:I2" si="0">($J2-$E2)/5+F2</f>
        <v>4.48601624649233E-6</v>
      </c>
      <c r="H2" s="3">
        <f t="shared" si="0"/>
        <v>4.291850858268505E-6</v>
      </c>
      <c r="I2" s="3">
        <f t="shared" si="0"/>
        <v>4.0976854700446799E-6</v>
      </c>
      <c r="J2" s="3">
        <f>INDEX('AEO 2022 3'!$C$43:$AJ$43,MATCH(J$1,'AEO 2022 3'!$C$1:$AJ$1,0))/10^6*dollars_2021_2012*INDEX('Tax Percentages'!$B$14:$AG$14,MATCH(J$1,'Tax Percentages'!$B$4:$AG$4,0))</f>
        <v>3.9035200818208565E-6</v>
      </c>
      <c r="K2" s="3">
        <f>INDEX('AEO 2022 3'!$C$43:$AJ$43,MATCH(K$1,'AEO 2022 3'!$C$1:$AJ$1,0))/10^6*dollars_2021_2012*INDEX('Tax Percentages'!$B$14:$AG$14,MATCH(K$1,'Tax Percentages'!$B$4:$AG$4,0))</f>
        <v>3.8421092940649421E-6</v>
      </c>
      <c r="L2" s="3">
        <f>INDEX('AEO 2022 3'!$C$43:$AJ$43,MATCH(L$1,'AEO 2022 3'!$C$1:$AJ$1,0))/10^6*dollars_2021_2012*INDEX('Tax Percentages'!$B$14:$AG$14,MATCH(L$1,'Tax Percentages'!$B$4:$AG$4,0))</f>
        <v>3.7895782108064347E-6</v>
      </c>
      <c r="M2" s="3">
        <f>INDEX('AEO 2022 3'!$C$43:$AJ$43,MATCH(M$1,'AEO 2022 3'!$C$1:$AJ$1,0))/10^6*dollars_2021_2012*INDEX('Tax Percentages'!$B$14:$AG$14,MATCH(M$1,'Tax Percentages'!$B$4:$AG$4,0))</f>
        <v>3.7334849428594129E-6</v>
      </c>
      <c r="N2" s="3">
        <f>INDEX('AEO 2022 3'!$C$43:$AJ$43,MATCH(N$1,'AEO 2022 3'!$C$1:$AJ$1,0))/10^6*dollars_2021_2012*INDEX('Tax Percentages'!$B$14:$AG$14,MATCH(N$1,'Tax Percentages'!$B$4:$AG$4,0))</f>
        <v>3.6721781315829481E-6</v>
      </c>
      <c r="O2" s="3">
        <f>INDEX('AEO 2022 3'!$C$43:$AJ$43,MATCH(O$1,'AEO 2022 3'!$C$1:$AJ$1,0))/10^6*dollars_2021_2012*INDEX('Tax Percentages'!$B$14:$AG$14,MATCH(O$1,'Tax Percentages'!$B$4:$AG$4,0))</f>
        <v>3.6239487075733311E-6</v>
      </c>
      <c r="P2" s="3">
        <f>INDEX('AEO 2022 3'!$C$43:$AJ$43,MATCH(P$1,'AEO 2022 3'!$C$1:$AJ$1,0))/10^6*dollars_2021_2012*INDEX('Tax Percentages'!$B$14:$AG$14,MATCH(P$1,'Tax Percentages'!$B$4:$AG$4,0))</f>
        <v>3.5801791908059363E-6</v>
      </c>
      <c r="Q2" s="3">
        <f>INDEX('AEO 2022 3'!$C$43:$AJ$43,MATCH(Q$1,'AEO 2022 3'!$C$1:$AJ$1,0))/10^6*dollars_2021_2012*INDEX('Tax Percentages'!$B$14:$AG$14,MATCH(Q$1,'Tax Percentages'!$B$4:$AG$4,0))</f>
        <v>3.5340959160789415E-6</v>
      </c>
      <c r="R2" s="3">
        <f>INDEX('AEO 2022 3'!$C$43:$AJ$43,MATCH(R$1,'AEO 2022 3'!$C$1:$AJ$1,0))/10^6*dollars_2021_2012*INDEX('Tax Percentages'!$B$14:$AG$14,MATCH(R$1,'Tax Percentages'!$B$4:$AG$4,0))</f>
        <v>3.4905906891934374E-6</v>
      </c>
      <c r="S2" s="3">
        <f>INDEX('AEO 2022 3'!$C$43:$AJ$43,MATCH(S$1,'AEO 2022 3'!$C$1:$AJ$1,0))/10^6*dollars_2021_2012*INDEX('Tax Percentages'!$B$14:$AG$14,MATCH(S$1,'Tax Percentages'!$B$4:$AG$4,0))</f>
        <v>3.4439946381461947E-6</v>
      </c>
      <c r="T2" s="3">
        <f>INDEX('AEO 2022 3'!$C$43:$AJ$43,MATCH(T$1,'AEO 2022 3'!$C$1:$AJ$1,0))/10^6*dollars_2021_2012*INDEX('Tax Percentages'!$B$14:$AG$14,MATCH(T$1,'Tax Percentages'!$B$4:$AG$4,0))</f>
        <v>3.4007848245288972E-6</v>
      </c>
      <c r="U2" s="3">
        <f>INDEX('AEO 2022 3'!$C$43:$AJ$43,MATCH(U$1,'AEO 2022 3'!$C$1:$AJ$1,0))/10^6*dollars_2021_2012*INDEX('Tax Percentages'!$B$14:$AG$14,MATCH(U$1,'Tax Percentages'!$B$4:$AG$4,0))</f>
        <v>3.3622139020536714E-6</v>
      </c>
      <c r="V2" s="3">
        <f>INDEX('AEO 2022 3'!$C$43:$AJ$43,MATCH(V$1,'AEO 2022 3'!$C$1:$AJ$1,0))/10^6*dollars_2021_2012*INDEX('Tax Percentages'!$B$14:$AG$14,MATCH(V$1,'Tax Percentages'!$B$4:$AG$4,0))</f>
        <v>3.318273656307826E-6</v>
      </c>
      <c r="W2" s="3">
        <f>INDEX('AEO 2022 3'!$C$43:$AJ$43,MATCH(W$1,'AEO 2022 3'!$C$1:$AJ$1,0))/10^6*dollars_2021_2012*INDEX('Tax Percentages'!$B$14:$AG$14,MATCH(W$1,'Tax Percentages'!$B$4:$AG$4,0))</f>
        <v>3.2780809158673163E-6</v>
      </c>
      <c r="X2" s="3">
        <f>INDEX('AEO 2022 3'!$C$43:$AJ$43,MATCH(X$1,'AEO 2022 3'!$C$1:$AJ$1,0))/10^6*dollars_2021_2012*INDEX('Tax Percentages'!$B$14:$AG$14,MATCH(X$1,'Tax Percentages'!$B$4:$AG$4,0))</f>
        <v>3.241120676055757E-6</v>
      </c>
      <c r="Y2" s="3">
        <f>INDEX('AEO 2022 3'!$C$43:$AJ$43,MATCH(Y$1,'AEO 2022 3'!$C$1:$AJ$1,0))/10^6*dollars_2021_2012*INDEX('Tax Percentages'!$B$14:$AG$14,MATCH(Y$1,'Tax Percentages'!$B$4:$AG$4,0))</f>
        <v>3.2020022055008758E-6</v>
      </c>
      <c r="Z2" s="3">
        <f>INDEX('AEO 2022 3'!$C$43:$AJ$43,MATCH(Z$1,'AEO 2022 3'!$C$1:$AJ$1,0))/10^6*dollars_2021_2012*INDEX('Tax Percentages'!$B$14:$AG$14,MATCH(Z$1,'Tax Percentages'!$B$4:$AG$4,0))</f>
        <v>3.1649078223523667E-6</v>
      </c>
      <c r="AA2" s="3">
        <f>INDEX('AEO 2022 3'!$C$43:$AJ$43,MATCH(AA$1,'AEO 2022 3'!$C$1:$AJ$1,0))/10^6*dollars_2021_2012*INDEX('Tax Percentages'!$B$14:$AG$14,MATCH(AA$1,'Tax Percentages'!$B$4:$AG$4,0))</f>
        <v>3.1345850784571728E-6</v>
      </c>
      <c r="AB2" s="3">
        <f>INDEX('AEO 2022 3'!$C$43:$AJ$43,MATCH(AB$1,'AEO 2022 3'!$C$1:$AJ$1,0))/10^6*dollars_2021_2012*INDEX('Tax Percentages'!$B$14:$AG$14,MATCH(AB$1,'Tax Percentages'!$B$4:$AG$4,0))</f>
        <v>3.1011468720849778E-6</v>
      </c>
      <c r="AC2" s="3">
        <f>INDEX('AEO 2022 3'!$C$43:$AJ$43,MATCH(AC$1,'AEO 2022 3'!$C$1:$AJ$1,0))/10^6*dollars_2021_2012*INDEX('Tax Percentages'!$B$14:$AG$14,MATCH(AC$1,'Tax Percentages'!$B$4:$AG$4,0))</f>
        <v>3.073066281779855E-6</v>
      </c>
      <c r="AD2" s="3">
        <f>INDEX('AEO 2022 3'!$C$43:$AJ$43,MATCH(AD$1,'AEO 2022 3'!$C$1:$AJ$1,0))/10^6*dollars_2021_2012*INDEX('Tax Percentages'!$B$14:$AG$14,MATCH(AD$1,'Tax Percentages'!$B$4:$AG$4,0))</f>
        <v>3.0479230148909977E-6</v>
      </c>
      <c r="AE2" s="3">
        <f>INDEX('AEO 2022 3'!$C$43:$AJ$43,MATCH(AE$1,'AEO 2022 3'!$C$1:$AJ$1,0))/10^6*dollars_2021_2012*INDEX('Tax Percentages'!$B$14:$AG$14,MATCH(AE$1,'Tax Percentages'!$B$4:$AG$4,0))</f>
        <v>3.0204863554464476E-6</v>
      </c>
      <c r="AF2" s="3">
        <f>INDEX('AEO 2022 3'!$C$43:$AJ$43,MATCH(AF$1,'AEO 2022 3'!$C$1:$AJ$1,0))/10^6*dollars_2021_2012*INDEX('Tax Percentages'!$B$14:$AG$14,MATCH(AF$1,'Tax Percentages'!$B$4:$AG$4,0))</f>
        <v>2.9977758698611237E-6</v>
      </c>
    </row>
    <row r="3" spans="1:34">
      <c r="A3" s="1" t="s">
        <v>549</v>
      </c>
      <c r="B3" s="3">
        <f>$B$2/$C$2*C3</f>
        <v>2.917115896383836E-6</v>
      </c>
      <c r="C3" s="3">
        <f>C2*(INDEX('AEO 2022 3'!$C$49:$AJ$49,MATCH(C$1,'AEO 2022 3'!$C$1:$AJ$1,0))/10^6*dollars_2020_2012*INDEX('Tax Percentages'!$B$14:$AG$14,MATCH(C$1,'Tax Percentages'!$B$4:$AG$4,0)))/(INDEX('AEO 2022 3'!$C$43:$AJ$43,MATCH(C$1,'AEO 2022 3'!$C$1:$AJ$1,0))/10^6*dollars_2020_2012*INDEX('Tax Percentages'!$B$14:$AG$14,MATCH(C$1,'Tax Percentages'!$B$4:$AG$4,0)))</f>
        <v>3.6717484740681809E-6</v>
      </c>
      <c r="D3" s="3">
        <f>D2*(INDEX('AEO 2022 3'!$C$49:$AJ$49,MATCH(D$1,'AEO 2022 3'!$C$1:$AJ$1,0))/10^6*dollars_2020_2012*INDEX('Tax Percentages'!$B$14:$AG$14,MATCH(D$1,'Tax Percentages'!$B$4:$AG$4,0)))/(INDEX('AEO 2022 3'!$C$43:$AJ$43,MATCH(D$1,'AEO 2022 3'!$C$1:$AJ$1,0))/10^6*dollars_2020_2012*INDEX('Tax Percentages'!$B$14:$AG$14,MATCH(D$1,'Tax Percentages'!$B$4:$AG$4,0)))</f>
        <v>5.451137014277383E-6</v>
      </c>
      <c r="E3" s="3">
        <f>E2*(INDEX('AEO 2022 3'!$C$49:$AJ$49,MATCH(E$1,'AEO 2022 3'!$C$1:$AJ$1,0))/10^6*dollars_2020_2012*INDEX('Tax Percentages'!$B$14:$AG$14,MATCH(E$1,'Tax Percentages'!$B$4:$AG$4,0)))/(INDEX('AEO 2022 3'!$C$43:$AJ$43,MATCH(E$1,'AEO 2022 3'!$C$1:$AJ$1,0))/10^6*dollars_2020_2012*INDEX('Tax Percentages'!$B$14:$AG$14,MATCH(E$1,'Tax Percentages'!$B$4:$AG$4,0)))</f>
        <v>4.4782980224438882E-6</v>
      </c>
      <c r="F3" s="3">
        <f t="shared" ref="F3:I3" si="1">($J3-$E3)/5+E3</f>
        <v>4.231306407055316E-6</v>
      </c>
      <c r="G3" s="3">
        <f t="shared" si="1"/>
        <v>3.9843147916667438E-6</v>
      </c>
      <c r="H3" s="3">
        <f t="shared" si="1"/>
        <v>3.737323176278172E-6</v>
      </c>
      <c r="I3" s="3">
        <f t="shared" si="1"/>
        <v>3.4903315608896002E-6</v>
      </c>
      <c r="J3" s="3">
        <f>INDEX('AEO 2022 3'!$C$49:$AJ$49,MATCH(J$1,'AEO 2022 3'!$C$1:$AJ$1,0))/10^6*dollars_2021_2012*INDEX('Tax Percentages'!$B$14:$AG$14,MATCH(J$1,'Tax Percentages'!$B$4:$AG$4,0))</f>
        <v>3.2433399455010283E-6</v>
      </c>
      <c r="K3" s="3">
        <f>INDEX('AEO 2022 3'!$C$49:$AJ$49,MATCH(K$1,'AEO 2022 3'!$C$1:$AJ$1,0))/10^6*dollars_2021_2012*INDEX('Tax Percentages'!$B$14:$AG$14,MATCH(K$1,'Tax Percentages'!$B$4:$AG$4,0))</f>
        <v>3.1946816726892909E-6</v>
      </c>
      <c r="L3" s="3">
        <f>INDEX('AEO 2022 3'!$C$49:$AJ$49,MATCH(L$1,'AEO 2022 3'!$C$1:$AJ$1,0))/10^6*dollars_2021_2012*INDEX('Tax Percentages'!$B$14:$AG$14,MATCH(L$1,'Tax Percentages'!$B$4:$AG$4,0))</f>
        <v>3.1491437550594745E-6</v>
      </c>
      <c r="M3" s="3">
        <f>INDEX('AEO 2022 3'!$C$49:$AJ$49,MATCH(M$1,'AEO 2022 3'!$C$1:$AJ$1,0))/10^6*dollars_2021_2012*INDEX('Tax Percentages'!$B$14:$AG$14,MATCH(M$1,'Tax Percentages'!$B$4:$AG$4,0))</f>
        <v>3.090746774398645E-6</v>
      </c>
      <c r="N3" s="3">
        <f>INDEX('AEO 2022 3'!$C$49:$AJ$49,MATCH(N$1,'AEO 2022 3'!$C$1:$AJ$1,0))/10^6*dollars_2021_2012*INDEX('Tax Percentages'!$B$14:$AG$14,MATCH(N$1,'Tax Percentages'!$B$4:$AG$4,0))</f>
        <v>3.0104998219594523E-6</v>
      </c>
      <c r="O3" s="3">
        <f>INDEX('AEO 2022 3'!$C$49:$AJ$49,MATCH(O$1,'AEO 2022 3'!$C$1:$AJ$1,0))/10^6*dollars_2021_2012*INDEX('Tax Percentages'!$B$14:$AG$14,MATCH(O$1,'Tax Percentages'!$B$4:$AG$4,0))</f>
        <v>2.9647861399829481E-6</v>
      </c>
      <c r="P3" s="3">
        <f>INDEX('AEO 2022 3'!$C$49:$AJ$49,MATCH(P$1,'AEO 2022 3'!$C$1:$AJ$1,0))/10^6*dollars_2021_2012*INDEX('Tax Percentages'!$B$14:$AG$14,MATCH(P$1,'Tax Percentages'!$B$4:$AG$4,0))</f>
        <v>2.9432030655025239E-6</v>
      </c>
      <c r="Q3" s="3">
        <f>INDEX('AEO 2022 3'!$C$49:$AJ$49,MATCH(Q$1,'AEO 2022 3'!$C$1:$AJ$1,0))/10^6*dollars_2021_2012*INDEX('Tax Percentages'!$B$14:$AG$14,MATCH(Q$1,'Tax Percentages'!$B$4:$AG$4,0))</f>
        <v>2.8978626260388674E-6</v>
      </c>
      <c r="R3" s="3">
        <f>INDEX('AEO 2022 3'!$C$49:$AJ$49,MATCH(R$1,'AEO 2022 3'!$C$1:$AJ$1,0))/10^6*dollars_2021_2012*INDEX('Tax Percentages'!$B$14:$AG$14,MATCH(R$1,'Tax Percentages'!$B$4:$AG$4,0))</f>
        <v>2.8688642831273627E-6</v>
      </c>
      <c r="S3" s="3">
        <f>INDEX('AEO 2022 3'!$C$49:$AJ$49,MATCH(S$1,'AEO 2022 3'!$C$1:$AJ$1,0))/10^6*dollars_2021_2012*INDEX('Tax Percentages'!$B$14:$AG$14,MATCH(S$1,'Tax Percentages'!$B$4:$AG$4,0))</f>
        <v>2.8367333963590974E-6</v>
      </c>
      <c r="T3" s="3">
        <f>INDEX('AEO 2022 3'!$C$49:$AJ$49,MATCH(T$1,'AEO 2022 3'!$C$1:$AJ$1,0))/10^6*dollars_2021_2012*INDEX('Tax Percentages'!$B$14:$AG$14,MATCH(T$1,'Tax Percentages'!$B$4:$AG$4,0))</f>
        <v>2.7988000511065424E-6</v>
      </c>
      <c r="U3" s="3">
        <f>INDEX('AEO 2022 3'!$C$49:$AJ$49,MATCH(U$1,'AEO 2022 3'!$C$1:$AJ$1,0))/10^6*dollars_2021_2012*INDEX('Tax Percentages'!$B$14:$AG$14,MATCH(U$1,'Tax Percentages'!$B$4:$AG$4,0))</f>
        <v>2.7672916759424895E-6</v>
      </c>
      <c r="V3" s="3">
        <f>INDEX('AEO 2022 3'!$C$49:$AJ$49,MATCH(V$1,'AEO 2022 3'!$C$1:$AJ$1,0))/10^6*dollars_2021_2012*INDEX('Tax Percentages'!$B$14:$AG$14,MATCH(V$1,'Tax Percentages'!$B$4:$AG$4,0))</f>
        <v>2.7392637250688729E-6</v>
      </c>
      <c r="W3" s="3">
        <f>INDEX('AEO 2022 3'!$C$49:$AJ$49,MATCH(W$1,'AEO 2022 3'!$C$1:$AJ$1,0))/10^6*dollars_2021_2012*INDEX('Tax Percentages'!$B$14:$AG$14,MATCH(W$1,'Tax Percentages'!$B$4:$AG$4,0))</f>
        <v>2.7091467682850607E-6</v>
      </c>
      <c r="X3" s="3">
        <f>INDEX('AEO 2022 3'!$C$49:$AJ$49,MATCH(X$1,'AEO 2022 3'!$C$1:$AJ$1,0))/10^6*dollars_2021_2012*INDEX('Tax Percentages'!$B$14:$AG$14,MATCH(X$1,'Tax Percentages'!$B$4:$AG$4,0))</f>
        <v>2.6755302883438888E-6</v>
      </c>
      <c r="Y3" s="3">
        <f>INDEX('AEO 2022 3'!$C$49:$AJ$49,MATCH(Y$1,'AEO 2022 3'!$C$1:$AJ$1,0))/10^6*dollars_2021_2012*INDEX('Tax Percentages'!$B$14:$AG$14,MATCH(Y$1,'Tax Percentages'!$B$4:$AG$4,0))</f>
        <v>2.6492162675806748E-6</v>
      </c>
      <c r="Z3" s="3">
        <f>INDEX('AEO 2022 3'!$C$49:$AJ$49,MATCH(Z$1,'AEO 2022 3'!$C$1:$AJ$1,0))/10^6*dollars_2021_2012*INDEX('Tax Percentages'!$B$14:$AG$14,MATCH(Z$1,'Tax Percentages'!$B$4:$AG$4,0))</f>
        <v>2.6211038745836507E-6</v>
      </c>
      <c r="AA3" s="3">
        <f>INDEX('AEO 2022 3'!$C$49:$AJ$49,MATCH(AA$1,'AEO 2022 3'!$C$1:$AJ$1,0))/10^6*dollars_2021_2012*INDEX('Tax Percentages'!$B$14:$AG$14,MATCH(AA$1,'Tax Percentages'!$B$4:$AG$4,0))</f>
        <v>2.5957055036873708E-6</v>
      </c>
      <c r="AB3" s="3">
        <f>INDEX('AEO 2022 3'!$C$49:$AJ$49,MATCH(AB$1,'AEO 2022 3'!$C$1:$AJ$1,0))/10^6*dollars_2021_2012*INDEX('Tax Percentages'!$B$14:$AG$14,MATCH(AB$1,'Tax Percentages'!$B$4:$AG$4,0))</f>
        <v>2.5714407435233886E-6</v>
      </c>
      <c r="AC3" s="3">
        <f>INDEX('AEO 2022 3'!$C$49:$AJ$49,MATCH(AC$1,'AEO 2022 3'!$C$1:$AJ$1,0))/10^6*dollars_2021_2012*INDEX('Tax Percentages'!$B$14:$AG$14,MATCH(AC$1,'Tax Percentages'!$B$4:$AG$4,0))</f>
        <v>2.5491927669337838E-6</v>
      </c>
      <c r="AD3" s="3">
        <f>INDEX('AEO 2022 3'!$C$49:$AJ$49,MATCH(AD$1,'AEO 2022 3'!$C$1:$AJ$1,0))/10^6*dollars_2021_2012*INDEX('Tax Percentages'!$B$14:$AG$14,MATCH(AD$1,'Tax Percentages'!$B$4:$AG$4,0))</f>
        <v>2.5283200436156121E-6</v>
      </c>
      <c r="AE3" s="3">
        <f>INDEX('AEO 2022 3'!$C$49:$AJ$49,MATCH(AE$1,'AEO 2022 3'!$C$1:$AJ$1,0))/10^6*dollars_2021_2012*INDEX('Tax Percentages'!$B$14:$AG$14,MATCH(AE$1,'Tax Percentages'!$B$4:$AG$4,0))</f>
        <v>2.5095228771717674E-6</v>
      </c>
      <c r="AF3" s="3">
        <f>INDEX('AEO 2022 3'!$C$49:$AJ$49,MATCH(AF$1,'AEO 2022 3'!$C$1:$AJ$1,0))/10^6*dollars_2021_2012*INDEX('Tax Percentages'!$B$14:$AG$14,MATCH(AF$1,'Tax Percentages'!$B$4:$AG$4,0))</f>
        <v>2.4913676779712007E-6</v>
      </c>
    </row>
    <row r="4" spans="1:34">
      <c r="A4" s="1" t="s">
        <v>550</v>
      </c>
      <c r="B4" s="3">
        <f t="shared" ref="B4:B6" si="2">$B$2/$C$2*C4</f>
        <v>2.9164919537359415E-6</v>
      </c>
      <c r="C4" s="3">
        <f>C2*(INDEX('AEO 2022 3'!$C$17:$AJ$17,MATCH(C$1,'AEO 2022 3'!$C$1:$AJ$1,0))/10^6*dollars_2020_2012*INDEX('Tax Percentages'!$B$14:$AG$14,MATCH(C$1,'Tax Percentages'!$B$4:$AG$4,0)))/(INDEX('AEO 2022 3'!$C$43:$AJ$43,MATCH(C$1,'AEO 2022 3'!$C$1:$AJ$1,0))/10^6*dollars_2020_2012*INDEX('Tax Percentages'!$B$14:$AG$14,MATCH(C$1,'Tax Percentages'!$B$4:$AG$4,0)))</f>
        <v>3.6709631228697071E-6</v>
      </c>
      <c r="D4" s="3">
        <f>D2*(INDEX('AEO 2022 3'!$C$17:$AJ$17,MATCH(D$1,'AEO 2022 3'!$C$1:$AJ$1,0))/10^6*dollars_2020_2012*INDEX('Tax Percentages'!$B$14:$AG$14,MATCH(D$1,'Tax Percentages'!$B$4:$AG$4,0)))/(INDEX('AEO 2022 3'!$C$43:$AJ$43,MATCH(D$1,'AEO 2022 3'!$C$1:$AJ$1,0))/10^6*dollars_2020_2012*INDEX('Tax Percentages'!$B$14:$AG$14,MATCH(D$1,'Tax Percentages'!$B$4:$AG$4,0)))</f>
        <v>5.4523293646353913E-6</v>
      </c>
      <c r="E4" s="3">
        <f>E2*(INDEX('AEO 2022 3'!$C$17:$AJ$17,MATCH(E$1,'AEO 2022 3'!$C$1:$AJ$1,0))/10^6*dollars_2020_2012*INDEX('Tax Percentages'!$B$14:$AG$14,MATCH(E$1,'Tax Percentages'!$B$4:$AG$4,0)))/(INDEX('AEO 2022 3'!$C$43:$AJ$43,MATCH(E$1,'AEO 2022 3'!$C$1:$AJ$1,0))/10^6*dollars_2020_2012*INDEX('Tax Percentages'!$B$14:$AG$14,MATCH(E$1,'Tax Percentages'!$B$4:$AG$4,0)))</f>
        <v>4.7763596341673276E-6</v>
      </c>
      <c r="F4" s="3">
        <f t="shared" ref="F4:I4" si="3">($J4-$E4)/5+E4</f>
        <v>4.6660329765058507E-6</v>
      </c>
      <c r="G4" s="3">
        <f t="shared" si="3"/>
        <v>4.5557063188443738E-6</v>
      </c>
      <c r="H4" s="3">
        <f t="shared" si="3"/>
        <v>4.4453796611828969E-6</v>
      </c>
      <c r="I4" s="3">
        <f t="shared" si="3"/>
        <v>4.33505300352142E-6</v>
      </c>
      <c r="J4" s="3">
        <f>INDEX('AEO 2022 3'!$C$17:$AJ$17,MATCH(J$1,'AEO 2022 3'!$C$1:$AJ$1,0))/10^6*dollars_2021_2012*INDEX('Tax Percentages'!$B$14:$AG$14,MATCH(J$1,'Tax Percentages'!$B$4:$AG$4,0))</f>
        <v>4.2247263458599431E-6</v>
      </c>
      <c r="K4" s="3">
        <f>INDEX('AEO 2022 3'!$C$17:$AJ$17,MATCH(K$1,'AEO 2022 3'!$C$1:$AJ$1,0))/10^6*dollars_2021_2012*INDEX('Tax Percentages'!$B$14:$AG$14,MATCH(K$1,'Tax Percentages'!$B$4:$AG$4,0))</f>
        <v>4.1545907067519348E-6</v>
      </c>
      <c r="L4" s="3">
        <f>INDEX('AEO 2022 3'!$C$17:$AJ$17,MATCH(L$1,'AEO 2022 3'!$C$1:$AJ$1,0))/10^6*dollars_2021_2012*INDEX('Tax Percentages'!$B$14:$AG$14,MATCH(L$1,'Tax Percentages'!$B$4:$AG$4,0))</f>
        <v>4.0899388125994149E-6</v>
      </c>
      <c r="M4" s="3">
        <f>INDEX('AEO 2022 3'!$C$17:$AJ$17,MATCH(M$1,'AEO 2022 3'!$C$1:$AJ$1,0))/10^6*dollars_2021_2012*INDEX('Tax Percentages'!$B$14:$AG$14,MATCH(M$1,'Tax Percentages'!$B$4:$AG$4,0))</f>
        <v>4.0287410538425519E-6</v>
      </c>
      <c r="N4" s="3">
        <f>INDEX('AEO 2022 3'!$C$17:$AJ$17,MATCH(N$1,'AEO 2022 3'!$C$1:$AJ$1,0))/10^6*dollars_2021_2012*INDEX('Tax Percentages'!$B$14:$AG$14,MATCH(N$1,'Tax Percentages'!$B$4:$AG$4,0))</f>
        <v>3.9018175503323977E-6</v>
      </c>
      <c r="O4" s="3">
        <f>INDEX('AEO 2022 3'!$C$17:$AJ$17,MATCH(O$1,'AEO 2022 3'!$C$1:$AJ$1,0))/10^6*dollars_2021_2012*INDEX('Tax Percentages'!$B$14:$AG$14,MATCH(O$1,'Tax Percentages'!$B$4:$AG$4,0))</f>
        <v>3.846425107973671E-6</v>
      </c>
      <c r="P4" s="3">
        <f>INDEX('AEO 2022 3'!$C$17:$AJ$17,MATCH(P$1,'AEO 2022 3'!$C$1:$AJ$1,0))/10^6*dollars_2021_2012*INDEX('Tax Percentages'!$B$14:$AG$14,MATCH(P$1,'Tax Percentages'!$B$4:$AG$4,0))</f>
        <v>3.802356101023526E-6</v>
      </c>
      <c r="Q4" s="3">
        <f>INDEX('AEO 2022 3'!$C$17:$AJ$17,MATCH(Q$1,'AEO 2022 3'!$C$1:$AJ$1,0))/10^6*dollars_2021_2012*INDEX('Tax Percentages'!$B$14:$AG$14,MATCH(Q$1,'Tax Percentages'!$B$4:$AG$4,0))</f>
        <v>3.7448508845581613E-6</v>
      </c>
      <c r="R4" s="3">
        <f>INDEX('AEO 2022 3'!$C$17:$AJ$17,MATCH(R$1,'AEO 2022 3'!$C$1:$AJ$1,0))/10^6*dollars_2021_2012*INDEX('Tax Percentages'!$B$14:$AG$14,MATCH(R$1,'Tax Percentages'!$B$4:$AG$4,0))</f>
        <v>3.702512727906591E-6</v>
      </c>
      <c r="S4" s="3">
        <f>INDEX('AEO 2022 3'!$C$17:$AJ$17,MATCH(S$1,'AEO 2022 3'!$C$1:$AJ$1,0))/10^6*dollars_2021_2012*INDEX('Tax Percentages'!$B$14:$AG$14,MATCH(S$1,'Tax Percentages'!$B$4:$AG$4,0))</f>
        <v>3.6481829735420139E-6</v>
      </c>
      <c r="T4" s="3">
        <f>INDEX('AEO 2022 3'!$C$17:$AJ$17,MATCH(T$1,'AEO 2022 3'!$C$1:$AJ$1,0))/10^6*dollars_2021_2012*INDEX('Tax Percentages'!$B$14:$AG$14,MATCH(T$1,'Tax Percentages'!$B$4:$AG$4,0))</f>
        <v>3.6005174439748485E-6</v>
      </c>
      <c r="U4" s="3">
        <f>INDEX('AEO 2022 3'!$C$17:$AJ$17,MATCH(U$1,'AEO 2022 3'!$C$1:$AJ$1,0))/10^6*dollars_2021_2012*INDEX('Tax Percentages'!$B$14:$AG$14,MATCH(U$1,'Tax Percentages'!$B$4:$AG$4,0))</f>
        <v>3.5594024642505648E-6</v>
      </c>
      <c r="V4" s="3">
        <f>INDEX('AEO 2022 3'!$C$17:$AJ$17,MATCH(V$1,'AEO 2022 3'!$C$1:$AJ$1,0))/10^6*dollars_2021_2012*INDEX('Tax Percentages'!$B$14:$AG$14,MATCH(V$1,'Tax Percentages'!$B$4:$AG$4,0))</f>
        <v>3.5082596985005207E-6</v>
      </c>
      <c r="W4" s="3">
        <f>INDEX('AEO 2022 3'!$C$17:$AJ$17,MATCH(W$1,'AEO 2022 3'!$C$1:$AJ$1,0))/10^6*dollars_2021_2012*INDEX('Tax Percentages'!$B$14:$AG$14,MATCH(W$1,'Tax Percentages'!$B$4:$AG$4,0))</f>
        <v>3.4634755460335289E-6</v>
      </c>
      <c r="X4" s="3">
        <f>INDEX('AEO 2022 3'!$C$17:$AJ$17,MATCH(X$1,'AEO 2022 3'!$C$1:$AJ$1,0))/10^6*dollars_2021_2012*INDEX('Tax Percentages'!$B$14:$AG$14,MATCH(X$1,'Tax Percentages'!$B$4:$AG$4,0))</f>
        <v>3.4210003008754837E-6</v>
      </c>
      <c r="Y4" s="3">
        <f>INDEX('AEO 2022 3'!$C$17:$AJ$17,MATCH(Y$1,'AEO 2022 3'!$C$1:$AJ$1,0))/10^6*dollars_2021_2012*INDEX('Tax Percentages'!$B$14:$AG$14,MATCH(Y$1,'Tax Percentages'!$B$4:$AG$4,0))</f>
        <v>3.3782016713533215E-6</v>
      </c>
      <c r="Z4" s="3">
        <f>INDEX('AEO 2022 3'!$C$17:$AJ$17,MATCH(Z$1,'AEO 2022 3'!$C$1:$AJ$1,0))/10^6*dollars_2021_2012*INDEX('Tax Percentages'!$B$14:$AG$14,MATCH(Z$1,'Tax Percentages'!$B$4:$AG$4,0))</f>
        <v>3.336382185484765E-6</v>
      </c>
      <c r="AA4" s="3">
        <f>INDEX('AEO 2022 3'!$C$17:$AJ$17,MATCH(AA$1,'AEO 2022 3'!$C$1:$AJ$1,0))/10^6*dollars_2021_2012*INDEX('Tax Percentages'!$B$14:$AG$14,MATCH(AA$1,'Tax Percentages'!$B$4:$AG$4,0))</f>
        <v>3.3015828326090585E-6</v>
      </c>
      <c r="AB4" s="3">
        <f>INDEX('AEO 2022 3'!$C$17:$AJ$17,MATCH(AB$1,'AEO 2022 3'!$C$1:$AJ$1,0))/10^6*dollars_2021_2012*INDEX('Tax Percentages'!$B$14:$AG$14,MATCH(AB$1,'Tax Percentages'!$B$4:$AG$4,0))</f>
        <v>3.2622600092265311E-6</v>
      </c>
      <c r="AC4" s="3">
        <f>INDEX('AEO 2022 3'!$C$17:$AJ$17,MATCH(AC$1,'AEO 2022 3'!$C$1:$AJ$1,0))/10^6*dollars_2021_2012*INDEX('Tax Percentages'!$B$14:$AG$14,MATCH(AC$1,'Tax Percentages'!$B$4:$AG$4,0))</f>
        <v>3.2304025406504026E-6</v>
      </c>
      <c r="AD4" s="3">
        <f>INDEX('AEO 2022 3'!$C$17:$AJ$17,MATCH(AD$1,'AEO 2022 3'!$C$1:$AJ$1,0))/10^6*dollars_2021_2012*INDEX('Tax Percentages'!$B$14:$AG$14,MATCH(AD$1,'Tax Percentages'!$B$4:$AG$4,0))</f>
        <v>3.2062667564520744E-6</v>
      </c>
      <c r="AE4" s="3">
        <f>INDEX('AEO 2022 3'!$C$17:$AJ$17,MATCH(AE$1,'AEO 2022 3'!$C$1:$AJ$1,0))/10^6*dollars_2021_2012*INDEX('Tax Percentages'!$B$14:$AG$14,MATCH(AE$1,'Tax Percentages'!$B$4:$AG$4,0))</f>
        <v>3.1751597002990497E-6</v>
      </c>
      <c r="AF4" s="3">
        <f>INDEX('AEO 2022 3'!$C$17:$AJ$17,MATCH(AF$1,'AEO 2022 3'!$C$1:$AJ$1,0))/10^6*dollars_2021_2012*INDEX('Tax Percentages'!$B$14:$AG$14,MATCH(AF$1,'Tax Percentages'!$B$4:$AG$4,0))</f>
        <v>3.1518582233188575E-6</v>
      </c>
    </row>
    <row r="5" spans="1:34">
      <c r="A5" s="1" t="s">
        <v>551</v>
      </c>
      <c r="B5" s="3">
        <f t="shared" si="2"/>
        <v>2.9270028121812364E-6</v>
      </c>
      <c r="C5" s="3">
        <f>C2*(INDEX('AEO 2022 3'!$C$23:$AJ$23,MATCH(C$1,'AEO 2022 3'!$C$1:$AJ$1,0))/10^6*dollars_2020_2012*INDEX('Tax Percentages'!$B$14:$AG$14,MATCH(C$1,'Tax Percentages'!$B$4:$AG$4,0)))/(INDEX('AEO 2022 3'!$C$43:$AJ$43,MATCH(C$1,'AEO 2022 3'!$C$1:$AJ$1,0))/10^6*dollars_2020_2012*INDEX('Tax Percentages'!$B$14:$AG$14,MATCH(C$1,'Tax Percentages'!$B$4:$AG$4,0)))</f>
        <v>3.6841930492176797E-6</v>
      </c>
      <c r="D5" s="3">
        <f>D2*(INDEX('AEO 2022 3'!$C$23:$AJ$23,MATCH(D$1,'AEO 2022 3'!$C$1:$AJ$1,0))/10^6*dollars_2020_2012*INDEX('Tax Percentages'!$B$14:$AG$14,MATCH(D$1,'Tax Percentages'!$B$4:$AG$4,0)))/(INDEX('AEO 2022 3'!$C$43:$AJ$43,MATCH(D$1,'AEO 2022 3'!$C$1:$AJ$1,0))/10^6*dollars_2020_2012*INDEX('Tax Percentages'!$B$14:$AG$14,MATCH(D$1,'Tax Percentages'!$B$4:$AG$4,0)))</f>
        <v>5.4728636835236656E-6</v>
      </c>
      <c r="E5" s="3">
        <f>E2*(INDEX('AEO 2022 3'!$C$23:$AJ$23,MATCH(E$1,'AEO 2022 3'!$C$1:$AJ$1,0))/10^6*dollars_2020_2012*INDEX('Tax Percentages'!$B$14:$AG$14,MATCH(E$1,'Tax Percentages'!$B$4:$AG$4,0)))/(INDEX('AEO 2022 3'!$C$43:$AJ$43,MATCH(E$1,'AEO 2022 3'!$C$1:$AJ$1,0))/10^6*dollars_2020_2012*INDEX('Tax Percentages'!$B$14:$AG$14,MATCH(E$1,'Tax Percentages'!$B$4:$AG$4,0)))</f>
        <v>4.5352627372274362E-6</v>
      </c>
      <c r="F5" s="3">
        <f t="shared" ref="F5:I5" si="4">($J5-$E5)/5+E5</f>
        <v>4.2903176488613426E-6</v>
      </c>
      <c r="G5" s="3">
        <f t="shared" si="4"/>
        <v>4.045372560495249E-6</v>
      </c>
      <c r="H5" s="3">
        <f t="shared" si="4"/>
        <v>3.8004274721291554E-6</v>
      </c>
      <c r="I5" s="3">
        <f t="shared" si="4"/>
        <v>3.5554823837630617E-6</v>
      </c>
      <c r="J5" s="3">
        <f>INDEX('AEO 2022 3'!$C$23:$AJ$23,MATCH(J$1,'AEO 2022 3'!$C$1:$AJ$1,0))/10^6*dollars_2021_2012*INDEX('Tax Percentages'!$B$14:$AG$14,MATCH(J$1,'Tax Percentages'!$B$4:$AG$4,0))</f>
        <v>3.3105372953969685E-6</v>
      </c>
      <c r="K5" s="3">
        <f>INDEX('AEO 2022 3'!$C$23:$AJ$23,MATCH(K$1,'AEO 2022 3'!$C$1:$AJ$1,0))/10^6*dollars_2021_2012*INDEX('Tax Percentages'!$B$14:$AG$14,MATCH(K$1,'Tax Percentages'!$B$4:$AG$4,0))</f>
        <v>3.2588852783827149E-6</v>
      </c>
      <c r="L5" s="3">
        <f>INDEX('AEO 2022 3'!$C$23:$AJ$23,MATCH(L$1,'AEO 2022 3'!$C$1:$AJ$1,0))/10^6*dollars_2021_2012*INDEX('Tax Percentages'!$B$14:$AG$14,MATCH(L$1,'Tax Percentages'!$B$4:$AG$4,0))</f>
        <v>3.2101788093888498E-6</v>
      </c>
      <c r="M5" s="3">
        <f>INDEX('AEO 2022 3'!$C$23:$AJ$23,MATCH(M$1,'AEO 2022 3'!$C$1:$AJ$1,0))/10^6*dollars_2021_2012*INDEX('Tax Percentages'!$B$14:$AG$14,MATCH(M$1,'Tax Percentages'!$B$4:$AG$4,0))</f>
        <v>3.1682308111558351E-6</v>
      </c>
      <c r="N5" s="3">
        <f>INDEX('AEO 2022 3'!$C$23:$AJ$23,MATCH(N$1,'AEO 2022 3'!$C$1:$AJ$1,0))/10^6*dollars_2021_2012*INDEX('Tax Percentages'!$B$14:$AG$14,MATCH(N$1,'Tax Percentages'!$B$4:$AG$4,0))</f>
        <v>3.1229914927986124E-6</v>
      </c>
      <c r="O5" s="3">
        <f>INDEX('AEO 2022 3'!$C$23:$AJ$23,MATCH(O$1,'AEO 2022 3'!$C$1:$AJ$1,0))/10^6*dollars_2021_2012*INDEX('Tax Percentages'!$B$14:$AG$14,MATCH(O$1,'Tax Percentages'!$B$4:$AG$4,0))</f>
        <v>3.0799436068002826E-6</v>
      </c>
      <c r="P5" s="3">
        <f>INDEX('AEO 2022 3'!$C$23:$AJ$23,MATCH(P$1,'AEO 2022 3'!$C$1:$AJ$1,0))/10^6*dollars_2021_2012*INDEX('Tax Percentages'!$B$14:$AG$14,MATCH(P$1,'Tax Percentages'!$B$4:$AG$4,0))</f>
        <v>3.0447758315560349E-6</v>
      </c>
      <c r="Q5" s="3">
        <f>INDEX('AEO 2022 3'!$C$23:$AJ$23,MATCH(Q$1,'AEO 2022 3'!$C$1:$AJ$1,0))/10^6*dollars_2021_2012*INDEX('Tax Percentages'!$B$14:$AG$14,MATCH(Q$1,'Tax Percentages'!$B$4:$AG$4,0))</f>
        <v>3.0059164417940872E-6</v>
      </c>
      <c r="R5" s="3">
        <f>INDEX('AEO 2022 3'!$C$23:$AJ$23,MATCH(R$1,'AEO 2022 3'!$C$1:$AJ$1,0))/10^6*dollars_2021_2012*INDEX('Tax Percentages'!$B$14:$AG$14,MATCH(R$1,'Tax Percentages'!$B$4:$AG$4,0))</f>
        <v>2.9721180931517673E-6</v>
      </c>
      <c r="S5" s="3">
        <f>INDEX('AEO 2022 3'!$C$23:$AJ$23,MATCH(S$1,'AEO 2022 3'!$C$1:$AJ$1,0))/10^6*dollars_2021_2012*INDEX('Tax Percentages'!$B$14:$AG$14,MATCH(S$1,'Tax Percentages'!$B$4:$AG$4,0))</f>
        <v>2.9336030003355208E-6</v>
      </c>
      <c r="T5" s="3">
        <f>INDEX('AEO 2022 3'!$C$23:$AJ$23,MATCH(T$1,'AEO 2022 3'!$C$1:$AJ$1,0))/10^6*dollars_2021_2012*INDEX('Tax Percentages'!$B$14:$AG$14,MATCH(T$1,'Tax Percentages'!$B$4:$AG$4,0))</f>
        <v>2.898578793241471E-6</v>
      </c>
      <c r="U5" s="3">
        <f>INDEX('AEO 2022 3'!$C$23:$AJ$23,MATCH(U$1,'AEO 2022 3'!$C$1:$AJ$1,0))/10^6*dollars_2021_2012*INDEX('Tax Percentages'!$B$14:$AG$14,MATCH(U$1,'Tax Percentages'!$B$4:$AG$4,0))</f>
        <v>2.8652512444185275E-6</v>
      </c>
      <c r="V5" s="3">
        <f>INDEX('AEO 2022 3'!$C$23:$AJ$23,MATCH(V$1,'AEO 2022 3'!$C$1:$AJ$1,0))/10^6*dollars_2021_2012*INDEX('Tax Percentages'!$B$14:$AG$14,MATCH(V$1,'Tax Percentages'!$B$4:$AG$4,0))</f>
        <v>2.8318999570086165E-6</v>
      </c>
      <c r="W5" s="3">
        <f>INDEX('AEO 2022 3'!$C$23:$AJ$23,MATCH(W$1,'AEO 2022 3'!$C$1:$AJ$1,0))/10^6*dollars_2021_2012*INDEX('Tax Percentages'!$B$14:$AG$14,MATCH(W$1,'Tax Percentages'!$B$4:$AG$4,0))</f>
        <v>2.8000726517552193E-6</v>
      </c>
      <c r="X5" s="3">
        <f>INDEX('AEO 2022 3'!$C$23:$AJ$23,MATCH(X$1,'AEO 2022 3'!$C$1:$AJ$1,0))/10^6*dollars_2021_2012*INDEX('Tax Percentages'!$B$14:$AG$14,MATCH(X$1,'Tax Percentages'!$B$4:$AG$4,0))</f>
        <v>2.7678864636977243E-6</v>
      </c>
      <c r="Y5" s="3">
        <f>INDEX('AEO 2022 3'!$C$23:$AJ$23,MATCH(Y$1,'AEO 2022 3'!$C$1:$AJ$1,0))/10^6*dollars_2021_2012*INDEX('Tax Percentages'!$B$14:$AG$14,MATCH(Y$1,'Tax Percentages'!$B$4:$AG$4,0))</f>
        <v>2.7392078857764739E-6</v>
      </c>
      <c r="Z5" s="3">
        <f>INDEX('AEO 2022 3'!$C$23:$AJ$23,MATCH(Z$1,'AEO 2022 3'!$C$1:$AJ$1,0))/10^6*dollars_2021_2012*INDEX('Tax Percentages'!$B$14:$AG$14,MATCH(Z$1,'Tax Percentages'!$B$4:$AG$4,0))</f>
        <v>2.7116295434358181E-6</v>
      </c>
      <c r="AA5" s="3">
        <f>INDEX('AEO 2022 3'!$C$23:$AJ$23,MATCH(AA$1,'AEO 2022 3'!$C$1:$AJ$1,0))/10^6*dollars_2021_2012*INDEX('Tax Percentages'!$B$14:$AG$14,MATCH(AA$1,'Tax Percentages'!$B$4:$AG$4,0))</f>
        <v>2.6844659631469731E-6</v>
      </c>
      <c r="AB5" s="3">
        <f>INDEX('AEO 2022 3'!$C$23:$AJ$23,MATCH(AB$1,'AEO 2022 3'!$C$1:$AJ$1,0))/10^6*dollars_2021_2012*INDEX('Tax Percentages'!$B$14:$AG$14,MATCH(AB$1,'Tax Percentages'!$B$4:$AG$4,0))</f>
        <v>2.6570458799769223E-6</v>
      </c>
      <c r="AC5" s="3">
        <f>INDEX('AEO 2022 3'!$C$23:$AJ$23,MATCH(AC$1,'AEO 2022 3'!$C$1:$AJ$1,0))/10^6*dollars_2021_2012*INDEX('Tax Percentages'!$B$14:$AG$14,MATCH(AC$1,'Tax Percentages'!$B$4:$AG$4,0))</f>
        <v>2.6312466948310195E-6</v>
      </c>
      <c r="AD5" s="3">
        <f>INDEX('AEO 2022 3'!$C$23:$AJ$23,MATCH(AD$1,'AEO 2022 3'!$C$1:$AJ$1,0))/10^6*dollars_2021_2012*INDEX('Tax Percentages'!$B$14:$AG$14,MATCH(AD$1,'Tax Percentages'!$B$4:$AG$4,0))</f>
        <v>2.6096848448160996E-6</v>
      </c>
      <c r="AE5" s="3">
        <f>INDEX('AEO 2022 3'!$C$23:$AJ$23,MATCH(AE$1,'AEO 2022 3'!$C$1:$AJ$1,0))/10^6*dollars_2021_2012*INDEX('Tax Percentages'!$B$14:$AG$14,MATCH(AE$1,'Tax Percentages'!$B$4:$AG$4,0))</f>
        <v>2.5865128120831812E-6</v>
      </c>
      <c r="AF5" s="3">
        <f>INDEX('AEO 2022 3'!$C$23:$AJ$23,MATCH(AF$1,'AEO 2022 3'!$C$1:$AJ$1,0))/10^6*dollars_2021_2012*INDEX('Tax Percentages'!$B$14:$AG$14,MATCH(AF$1,'Tax Percentages'!$B$4:$AG$4,0))</f>
        <v>2.5652135010764432E-6</v>
      </c>
    </row>
    <row r="6" spans="1:34">
      <c r="A6" s="1" t="s">
        <v>552</v>
      </c>
      <c r="B6" s="3">
        <f t="shared" si="2"/>
        <v>2.9175059276005328E-6</v>
      </c>
      <c r="C6" s="3">
        <f>C2*(INDEX('AEO 2022 3'!$C$30:$AJ$30,MATCH(C$1,'AEO 2022 3'!$C$1:$AJ$1,0))/10^6*dollars_2020_2012*INDEX('Tax Percentages'!$B$14:$AG$14,MATCH(C$1,'Tax Percentages'!$B$4:$AG$4,0)))/(INDEX('AEO 2022 3'!$C$43:$AJ$43,MATCH(C$1,'AEO 2022 3'!$C$1:$AJ$1,0))/10^6*dollars_2020_2012*INDEX('Tax Percentages'!$B$14:$AG$14,MATCH(C$1,'Tax Percentages'!$B$4:$AG$4,0)))</f>
        <v>3.6722394029772865E-6</v>
      </c>
      <c r="D6" s="3">
        <f>D2*(INDEX('AEO 2022 3'!$C$30:$AJ$30,MATCH(D$1,'AEO 2022 3'!$C$1:$AJ$1,0))/10^6*dollars_2020_2012*INDEX('Tax Percentages'!$B$14:$AG$14,MATCH(D$1,'Tax Percentages'!$B$4:$AG$4,0)))/(INDEX('AEO 2022 3'!$C$43:$AJ$43,MATCH(D$1,'AEO 2022 3'!$C$1:$AJ$1,0))/10^6*dollars_2020_2012*INDEX('Tax Percentages'!$B$14:$AG$14,MATCH(D$1,'Tax Percentages'!$B$4:$AG$4,0)))</f>
        <v>5.4533080011393425E-6</v>
      </c>
      <c r="E6" s="3">
        <f>E2*(INDEX('AEO 2022 3'!$C$30:$AJ$30,MATCH(E$1,'AEO 2022 3'!$C$1:$AJ$1,0))/10^6*dollars_2020_2012*INDEX('Tax Percentages'!$B$14:$AG$14,MATCH(E$1,'Tax Percentages'!$B$4:$AG$4,0)))/(INDEX('AEO 2022 3'!$C$43:$AJ$43,MATCH(E$1,'AEO 2022 3'!$C$1:$AJ$1,0))/10^6*dollars_2020_2012*INDEX('Tax Percentages'!$B$14:$AG$14,MATCH(E$1,'Tax Percentages'!$B$4:$AG$4,0)))</f>
        <v>4.5352831800144334E-6</v>
      </c>
      <c r="F6" s="3">
        <f t="shared" ref="F6:I6" si="5">($J6-$E6)/5+E6</f>
        <v>4.2879670866856127E-6</v>
      </c>
      <c r="G6" s="3">
        <f t="shared" si="5"/>
        <v>4.040650993356792E-6</v>
      </c>
      <c r="H6" s="3">
        <f t="shared" si="5"/>
        <v>3.7933349000279717E-6</v>
      </c>
      <c r="I6" s="3">
        <f t="shared" si="5"/>
        <v>3.5460188066991514E-6</v>
      </c>
      <c r="J6" s="3">
        <f>INDEX('AEO 2022 3'!$C$30:$AJ$30,MATCH(J$1,'AEO 2022 3'!$C$1:$AJ$1,0))/10^6*dollars_2021_2012*INDEX('Tax Percentages'!$B$14:$AG$14,MATCH(J$1,'Tax Percentages'!$B$4:$AG$4,0))</f>
        <v>3.2987027133703311E-6</v>
      </c>
      <c r="K6" s="3">
        <f>INDEX('AEO 2022 3'!$C$30:$AJ$30,MATCH(K$1,'AEO 2022 3'!$C$1:$AJ$1,0))/10^6*dollars_2021_2012*INDEX('Tax Percentages'!$B$14:$AG$14,MATCH(K$1,'Tax Percentages'!$B$4:$AG$4,0))</f>
        <v>3.249391494914209E-6</v>
      </c>
      <c r="L6" s="3">
        <f>INDEX('AEO 2022 3'!$C$30:$AJ$30,MATCH(L$1,'AEO 2022 3'!$C$1:$AJ$1,0))/10^6*dollars_2021_2012*INDEX('Tax Percentages'!$B$14:$AG$14,MATCH(L$1,'Tax Percentages'!$B$4:$AG$4,0))</f>
        <v>3.2034770099361059E-6</v>
      </c>
      <c r="M6" s="3">
        <f>INDEX('AEO 2022 3'!$C$30:$AJ$30,MATCH(M$1,'AEO 2022 3'!$C$1:$AJ$1,0))/10^6*dollars_2021_2012*INDEX('Tax Percentages'!$B$14:$AG$14,MATCH(M$1,'Tax Percentages'!$B$4:$AG$4,0))</f>
        <v>3.1618583119069197E-6</v>
      </c>
      <c r="N6" s="3">
        <f>INDEX('AEO 2022 3'!$C$30:$AJ$30,MATCH(N$1,'AEO 2022 3'!$C$1:$AJ$1,0))/10^6*dollars_2021_2012*INDEX('Tax Percentages'!$B$14:$AG$14,MATCH(N$1,'Tax Percentages'!$B$4:$AG$4,0))</f>
        <v>3.0683171867601E-6</v>
      </c>
      <c r="O6" s="3">
        <f>INDEX('AEO 2022 3'!$C$30:$AJ$30,MATCH(O$1,'AEO 2022 3'!$C$1:$AJ$1,0))/10^6*dollars_2021_2012*INDEX('Tax Percentages'!$B$14:$AG$14,MATCH(O$1,'Tax Percentages'!$B$4:$AG$4,0))</f>
        <v>3.0290369481812468E-6</v>
      </c>
      <c r="P6" s="3">
        <f>INDEX('AEO 2022 3'!$C$30:$AJ$30,MATCH(P$1,'AEO 2022 3'!$C$1:$AJ$1,0))/10^6*dollars_2021_2012*INDEX('Tax Percentages'!$B$14:$AG$14,MATCH(P$1,'Tax Percentages'!$B$4:$AG$4,0))</f>
        <v>2.9950022295585361E-6</v>
      </c>
      <c r="Q6" s="3">
        <f>INDEX('AEO 2022 3'!$C$30:$AJ$30,MATCH(Q$1,'AEO 2022 3'!$C$1:$AJ$1,0))/10^6*dollars_2021_2012*INDEX('Tax Percentages'!$B$14:$AG$14,MATCH(Q$1,'Tax Percentages'!$B$4:$AG$4,0))</f>
        <v>2.951471899839346E-6</v>
      </c>
      <c r="R6" s="3">
        <f>INDEX('AEO 2022 3'!$C$30:$AJ$30,MATCH(R$1,'AEO 2022 3'!$C$1:$AJ$1,0))/10^6*dollars_2021_2012*INDEX('Tax Percentages'!$B$14:$AG$14,MATCH(R$1,'Tax Percentages'!$B$4:$AG$4,0))</f>
        <v>2.918830504106547E-6</v>
      </c>
      <c r="S6" s="3">
        <f>INDEX('AEO 2022 3'!$C$30:$AJ$30,MATCH(S$1,'AEO 2022 3'!$C$1:$AJ$1,0))/10^6*dollars_2021_2012*INDEX('Tax Percentages'!$B$14:$AG$14,MATCH(S$1,'Tax Percentages'!$B$4:$AG$4,0))</f>
        <v>2.881620833997503E-6</v>
      </c>
      <c r="T6" s="3">
        <f>INDEX('AEO 2022 3'!$C$30:$AJ$30,MATCH(T$1,'AEO 2022 3'!$C$1:$AJ$1,0))/10^6*dollars_2021_2012*INDEX('Tax Percentages'!$B$14:$AG$14,MATCH(T$1,'Tax Percentages'!$B$4:$AG$4,0))</f>
        <v>2.8479256817539323E-6</v>
      </c>
      <c r="U6" s="3">
        <f>INDEX('AEO 2022 3'!$C$30:$AJ$30,MATCH(U$1,'AEO 2022 3'!$C$1:$AJ$1,0))/10^6*dollars_2021_2012*INDEX('Tax Percentages'!$B$14:$AG$14,MATCH(U$1,'Tax Percentages'!$B$4:$AG$4,0))</f>
        <v>2.8160845397078196E-6</v>
      </c>
      <c r="V6" s="3">
        <f>INDEX('AEO 2022 3'!$C$30:$AJ$30,MATCH(V$1,'AEO 2022 3'!$C$1:$AJ$1,0))/10^6*dollars_2021_2012*INDEX('Tax Percentages'!$B$14:$AG$14,MATCH(V$1,'Tax Percentages'!$B$4:$AG$4,0))</f>
        <v>2.7855876908585226E-6</v>
      </c>
      <c r="W6" s="3">
        <f>INDEX('AEO 2022 3'!$C$30:$AJ$30,MATCH(W$1,'AEO 2022 3'!$C$1:$AJ$1,0))/10^6*dollars_2021_2012*INDEX('Tax Percentages'!$B$14:$AG$14,MATCH(W$1,'Tax Percentages'!$B$4:$AG$4,0))</f>
        <v>2.7555490953438505E-6</v>
      </c>
      <c r="X6" s="3">
        <f>INDEX('AEO 2022 3'!$C$30:$AJ$30,MATCH(X$1,'AEO 2022 3'!$C$1:$AJ$1,0))/10^6*dollars_2021_2012*INDEX('Tax Percentages'!$B$14:$AG$14,MATCH(X$1,'Tax Percentages'!$B$4:$AG$4,0))</f>
        <v>2.7248624754455125E-6</v>
      </c>
      <c r="Y6" s="3">
        <f>INDEX('AEO 2022 3'!$C$30:$AJ$30,MATCH(Y$1,'AEO 2022 3'!$C$1:$AJ$1,0))/10^6*dollars_2021_2012*INDEX('Tax Percentages'!$B$14:$AG$14,MATCH(Y$1,'Tax Percentages'!$B$4:$AG$4,0))</f>
        <v>2.6978802482517441E-6</v>
      </c>
      <c r="Z6" s="3">
        <f>INDEX('AEO 2022 3'!$C$30:$AJ$30,MATCH(Z$1,'AEO 2022 3'!$C$1:$AJ$1,0))/10^6*dollars_2021_2012*INDEX('Tax Percentages'!$B$14:$AG$14,MATCH(Z$1,'Tax Percentages'!$B$4:$AG$4,0))</f>
        <v>2.6713545604159002E-6</v>
      </c>
      <c r="AA6" s="3">
        <f>INDEX('AEO 2022 3'!$C$30:$AJ$30,MATCH(AA$1,'AEO 2022 3'!$C$1:$AJ$1,0))/10^6*dollars_2021_2012*INDEX('Tax Percentages'!$B$14:$AG$14,MATCH(AA$1,'Tax Percentages'!$B$4:$AG$4,0))</f>
        <v>2.6459529139741001E-6</v>
      </c>
      <c r="AB6" s="3">
        <f>INDEX('AEO 2022 3'!$C$30:$AJ$30,MATCH(AB$1,'AEO 2022 3'!$C$1:$AJ$1,0))/10^6*dollars_2021_2012*INDEX('Tax Percentages'!$B$14:$AG$14,MATCH(AB$1,'Tax Percentages'!$B$4:$AG$4,0))</f>
        <v>2.6201617880439269E-6</v>
      </c>
      <c r="AC6" s="3">
        <f>INDEX('AEO 2022 3'!$C$30:$AJ$30,MATCH(AC$1,'AEO 2022 3'!$C$1:$AJ$1,0))/10^6*dollars_2021_2012*INDEX('Tax Percentages'!$B$14:$AG$14,MATCH(AC$1,'Tax Percentages'!$B$4:$AG$4,0))</f>
        <v>2.5957374893136787E-6</v>
      </c>
      <c r="AD6" s="3">
        <f>INDEX('AEO 2022 3'!$C$30:$AJ$30,MATCH(AD$1,'AEO 2022 3'!$C$1:$AJ$1,0))/10^6*dollars_2021_2012*INDEX('Tax Percentages'!$B$14:$AG$14,MATCH(AD$1,'Tax Percentages'!$B$4:$AG$4,0))</f>
        <v>2.5750933758092078E-6</v>
      </c>
      <c r="AE6" s="3">
        <f>INDEX('AEO 2022 3'!$C$30:$AJ$30,MATCH(AE$1,'AEO 2022 3'!$C$1:$AJ$1,0))/10^6*dollars_2021_2012*INDEX('Tax Percentages'!$B$14:$AG$14,MATCH(AE$1,'Tax Percentages'!$B$4:$AG$4,0))</f>
        <v>2.5531542552516486E-6</v>
      </c>
      <c r="AF6" s="3">
        <f>INDEX('AEO 2022 3'!$C$30:$AJ$30,MATCH(AF$1,'AEO 2022 3'!$C$1:$AJ$1,0))/10^6*dollars_2021_2012*INDEX('Tax Percentages'!$B$14:$AG$14,MATCH(AF$1,'Tax Percentages'!$B$4:$AG$4,0))</f>
        <v>2.5328836663104039E-6</v>
      </c>
    </row>
    <row r="7" spans="1:34">
      <c r="A7" s="1" t="s">
        <v>553</v>
      </c>
      <c r="B7">
        <f t="shared" ref="B7" si="6">B3</f>
        <v>2.917115896383836E-6</v>
      </c>
      <c r="C7">
        <f t="shared" ref="C7" si="7">C3</f>
        <v>3.6717484740681809E-6</v>
      </c>
      <c r="D7">
        <f t="shared" ref="D7:AF7" si="8">D3</f>
        <v>5.451137014277383E-6</v>
      </c>
      <c r="E7">
        <f t="shared" si="8"/>
        <v>4.4782980224438882E-6</v>
      </c>
      <c r="F7">
        <f t="shared" si="8"/>
        <v>4.231306407055316E-6</v>
      </c>
      <c r="G7">
        <f t="shared" si="8"/>
        <v>3.9843147916667438E-6</v>
      </c>
      <c r="H7">
        <f t="shared" si="8"/>
        <v>3.737323176278172E-6</v>
      </c>
      <c r="I7">
        <f t="shared" si="8"/>
        <v>3.4903315608896002E-6</v>
      </c>
      <c r="J7">
        <f t="shared" si="8"/>
        <v>3.2433399455010283E-6</v>
      </c>
      <c r="K7">
        <f t="shared" si="8"/>
        <v>3.1946816726892909E-6</v>
      </c>
      <c r="L7">
        <f t="shared" si="8"/>
        <v>3.1491437550594745E-6</v>
      </c>
      <c r="M7">
        <f t="shared" si="8"/>
        <v>3.090746774398645E-6</v>
      </c>
      <c r="N7">
        <f t="shared" si="8"/>
        <v>3.0104998219594523E-6</v>
      </c>
      <c r="O7">
        <f t="shared" si="8"/>
        <v>2.9647861399829481E-6</v>
      </c>
      <c r="P7">
        <f t="shared" si="8"/>
        <v>2.9432030655025239E-6</v>
      </c>
      <c r="Q7">
        <f t="shared" si="8"/>
        <v>2.8978626260388674E-6</v>
      </c>
      <c r="R7">
        <f t="shared" si="8"/>
        <v>2.8688642831273627E-6</v>
      </c>
      <c r="S7">
        <f t="shared" si="8"/>
        <v>2.8367333963590974E-6</v>
      </c>
      <c r="T7">
        <f t="shared" si="8"/>
        <v>2.7988000511065424E-6</v>
      </c>
      <c r="U7">
        <f t="shared" si="8"/>
        <v>2.7672916759424895E-6</v>
      </c>
      <c r="V7">
        <f t="shared" si="8"/>
        <v>2.7392637250688729E-6</v>
      </c>
      <c r="W7">
        <f t="shared" si="8"/>
        <v>2.7091467682850607E-6</v>
      </c>
      <c r="X7">
        <f t="shared" si="8"/>
        <v>2.6755302883438888E-6</v>
      </c>
      <c r="Y7">
        <f t="shared" si="8"/>
        <v>2.6492162675806748E-6</v>
      </c>
      <c r="Z7">
        <f t="shared" si="8"/>
        <v>2.6211038745836507E-6</v>
      </c>
      <c r="AA7">
        <f t="shared" si="8"/>
        <v>2.5957055036873708E-6</v>
      </c>
      <c r="AB7">
        <f t="shared" si="8"/>
        <v>2.5714407435233886E-6</v>
      </c>
      <c r="AC7">
        <f t="shared" si="8"/>
        <v>2.5491927669337838E-6</v>
      </c>
      <c r="AD7">
        <f t="shared" si="8"/>
        <v>2.5283200436156121E-6</v>
      </c>
      <c r="AE7">
        <f t="shared" si="8"/>
        <v>2.5095228771717674E-6</v>
      </c>
      <c r="AF7">
        <f t="shared" si="8"/>
        <v>2.4913676779712007E-6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AF9" si="9">B6</f>
        <v>2.9175059276005328E-6</v>
      </c>
      <c r="C9">
        <f t="shared" si="9"/>
        <v>3.6722394029772865E-6</v>
      </c>
      <c r="D9">
        <f t="shared" si="9"/>
        <v>5.4533080011393425E-6</v>
      </c>
      <c r="E9">
        <f t="shared" si="9"/>
        <v>4.5352831800144334E-6</v>
      </c>
      <c r="F9">
        <f t="shared" si="9"/>
        <v>4.2879670866856127E-6</v>
      </c>
      <c r="G9">
        <f t="shared" si="9"/>
        <v>4.040650993356792E-6</v>
      </c>
      <c r="H9">
        <f t="shared" si="9"/>
        <v>3.7933349000279717E-6</v>
      </c>
      <c r="I9">
        <f t="shared" si="9"/>
        <v>3.5460188066991514E-6</v>
      </c>
      <c r="J9">
        <f t="shared" si="9"/>
        <v>3.2987027133703311E-6</v>
      </c>
      <c r="K9">
        <f t="shared" si="9"/>
        <v>3.249391494914209E-6</v>
      </c>
      <c r="L9">
        <f t="shared" si="9"/>
        <v>3.2034770099361059E-6</v>
      </c>
      <c r="M9">
        <f t="shared" si="9"/>
        <v>3.1618583119069197E-6</v>
      </c>
      <c r="N9">
        <f t="shared" si="9"/>
        <v>3.0683171867601E-6</v>
      </c>
      <c r="O9">
        <f t="shared" si="9"/>
        <v>3.0290369481812468E-6</v>
      </c>
      <c r="P9">
        <f t="shared" si="9"/>
        <v>2.9950022295585361E-6</v>
      </c>
      <c r="Q9">
        <f t="shared" si="9"/>
        <v>2.951471899839346E-6</v>
      </c>
      <c r="R9">
        <f t="shared" si="9"/>
        <v>2.918830504106547E-6</v>
      </c>
      <c r="S9">
        <f t="shared" si="9"/>
        <v>2.881620833997503E-6</v>
      </c>
      <c r="T9">
        <f t="shared" si="9"/>
        <v>2.8479256817539323E-6</v>
      </c>
      <c r="U9">
        <f t="shared" si="9"/>
        <v>2.8160845397078196E-6</v>
      </c>
      <c r="V9">
        <f t="shared" si="9"/>
        <v>2.7855876908585226E-6</v>
      </c>
      <c r="W9">
        <f t="shared" si="9"/>
        <v>2.7555490953438505E-6</v>
      </c>
      <c r="X9">
        <f t="shared" si="9"/>
        <v>2.7248624754455125E-6</v>
      </c>
      <c r="Y9">
        <f t="shared" si="9"/>
        <v>2.6978802482517441E-6</v>
      </c>
      <c r="Z9">
        <f t="shared" si="9"/>
        <v>2.6713545604159002E-6</v>
      </c>
      <c r="AA9">
        <f t="shared" si="9"/>
        <v>2.6459529139741001E-6</v>
      </c>
      <c r="AB9">
        <f t="shared" si="9"/>
        <v>2.6201617880439269E-6</v>
      </c>
      <c r="AC9">
        <f t="shared" si="9"/>
        <v>2.5957374893136787E-6</v>
      </c>
      <c r="AD9">
        <f t="shared" si="9"/>
        <v>2.5750933758092078E-6</v>
      </c>
      <c r="AE9">
        <f t="shared" si="9"/>
        <v>2.5531542552516486E-6</v>
      </c>
      <c r="AF9">
        <f t="shared" si="9"/>
        <v>2.5328836663104039E-6</v>
      </c>
    </row>
  </sheetData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2060"/>
  </sheetPr>
  <dimension ref="A1:AH9"/>
  <sheetViews>
    <sheetView workbookViewId="0">
      <selection activeCell="C2" sqref="C2:AF2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INDEX('AEO 2021 3'!$C$40:$AJ$40,MATCH(B$1,'AEO 2021 3'!$C$1:$AJ$1,0))/10^6*dollars_2020_2012*INDEX('Tax Percentages'!$B$15:$AG$15,MATCH(B$1,'Tax Percentages'!$B$4:$AG$4,0))</f>
        <v>3.9887487490216901E-6</v>
      </c>
      <c r="C2" s="3">
        <f>INDEX('AEO 2022 3'!$C$40:$AJ$40,MATCH(C$1,'AEO 2022 3'!$C$1:$AJ$1,0))/10^6*dollars_2021_2012*INDEX('Tax Percentages'!$B$15:$AG$15,MATCH(C$1,'Tax Percentages'!$B$4:$AG$4,0))</f>
        <v>4.6649161216986992E-6</v>
      </c>
      <c r="D2" s="3">
        <f>INDEX('AEO 2022 3'!$C$40:$AJ$40,MATCH(D$1,'AEO 2022 3'!$C$1:$AJ$1,0))/10^6*dollars_2021_2012*INDEX('Tax Percentages'!$B$15:$AG$15,MATCH(D$1,'Tax Percentages'!$B$4:$AG$4,0))</f>
        <v>4.8755518121153952E-6</v>
      </c>
      <c r="E2" s="3">
        <f>INDEX('AEO 2022 3'!$C$40:$AJ$40,MATCH(E$1,'AEO 2022 3'!$C$1:$AJ$1,0))/10^6*dollars_2021_2012*INDEX('Tax Percentages'!$B$15:$AG$15,MATCH(E$1,'Tax Percentages'!$B$4:$AG$4,0))</f>
        <v>5.5651782321333724E-6</v>
      </c>
      <c r="F2" s="3">
        <f>INDEX('AEO 2022 3'!$C$40:$AJ$40,MATCH(F$1,'AEO 2022 3'!$C$1:$AJ$1,0))/10^6*dollars_2021_2012*INDEX('Tax Percentages'!$B$15:$AG$15,MATCH(F$1,'Tax Percentages'!$B$4:$AG$4,0))</f>
        <v>5.4867425998981408E-6</v>
      </c>
      <c r="G2" s="3">
        <f>INDEX('AEO 2022 3'!$C$40:$AJ$40,MATCH(G$1,'AEO 2022 3'!$C$1:$AJ$1,0))/10^6*dollars_2021_2012*INDEX('Tax Percentages'!$B$15:$AG$15,MATCH(G$1,'Tax Percentages'!$B$4:$AG$4,0))</f>
        <v>5.421348407763607E-6</v>
      </c>
      <c r="H2" s="3">
        <f>INDEX('AEO 2022 3'!$C$40:$AJ$40,MATCH(H$1,'AEO 2022 3'!$C$1:$AJ$1,0))/10^6*dollars_2021_2012*INDEX('Tax Percentages'!$B$15:$AG$15,MATCH(H$1,'Tax Percentages'!$B$4:$AG$4,0))</f>
        <v>5.3509676025924581E-6</v>
      </c>
      <c r="I2" s="3">
        <f>INDEX('AEO 2022 3'!$C$40:$AJ$40,MATCH(I$1,'AEO 2022 3'!$C$1:$AJ$1,0))/10^6*dollars_2021_2012*INDEX('Tax Percentages'!$B$15:$AG$15,MATCH(I$1,'Tax Percentages'!$B$4:$AG$4,0))</f>
        <v>5.2776704411920674E-6</v>
      </c>
      <c r="J2" s="3">
        <f>INDEX('AEO 2022 3'!$C$40:$AJ$40,MATCH(J$1,'AEO 2022 3'!$C$1:$AJ$1,0))/10^6*dollars_2021_2012*INDEX('Tax Percentages'!$B$15:$AG$15,MATCH(J$1,'Tax Percentages'!$B$4:$AG$4,0))</f>
        <v>5.2067466355536389E-6</v>
      </c>
      <c r="K2" s="3">
        <f>INDEX('AEO 2022 3'!$C$40:$AJ$40,MATCH(K$1,'AEO 2022 3'!$C$1:$AJ$1,0))/10^6*dollars_2021_2012*INDEX('Tax Percentages'!$B$15:$AG$15,MATCH(K$1,'Tax Percentages'!$B$4:$AG$4,0))</f>
        <v>5.1409435964094468E-6</v>
      </c>
      <c r="L2" s="3">
        <f>INDEX('AEO 2022 3'!$C$40:$AJ$40,MATCH(L$1,'AEO 2022 3'!$C$1:$AJ$1,0))/10^6*dollars_2021_2012*INDEX('Tax Percentages'!$B$15:$AG$15,MATCH(L$1,'Tax Percentages'!$B$4:$AG$4,0))</f>
        <v>5.0759098417139264E-6</v>
      </c>
      <c r="M2" s="3">
        <f>INDEX('AEO 2022 3'!$C$40:$AJ$40,MATCH(M$1,'AEO 2022 3'!$C$1:$AJ$1,0))/10^6*dollars_2021_2012*INDEX('Tax Percentages'!$B$15:$AG$15,MATCH(M$1,'Tax Percentages'!$B$4:$AG$4,0))</f>
        <v>5.0196554307595343E-6</v>
      </c>
      <c r="N2" s="3">
        <f>INDEX('AEO 2022 3'!$C$40:$AJ$40,MATCH(N$1,'AEO 2022 3'!$C$1:$AJ$1,0))/10^6*dollars_2021_2012*INDEX('Tax Percentages'!$B$15:$AG$15,MATCH(N$1,'Tax Percentages'!$B$4:$AG$4,0))</f>
        <v>4.8933935606948761E-6</v>
      </c>
      <c r="O2" s="3">
        <f>INDEX('AEO 2022 3'!$C$40:$AJ$40,MATCH(O$1,'AEO 2022 3'!$C$1:$AJ$1,0))/10^6*dollars_2021_2012*INDEX('Tax Percentages'!$B$15:$AG$15,MATCH(O$1,'Tax Percentages'!$B$4:$AG$4,0))</f>
        <v>4.8414955031596441E-6</v>
      </c>
      <c r="P2" s="3">
        <f>INDEX('AEO 2022 3'!$C$40:$AJ$40,MATCH(P$1,'AEO 2022 3'!$C$1:$AJ$1,0))/10^6*dollars_2021_2012*INDEX('Tax Percentages'!$B$15:$AG$15,MATCH(P$1,'Tax Percentages'!$B$4:$AG$4,0))</f>
        <v>4.7934011796834953E-6</v>
      </c>
      <c r="Q2" s="3">
        <f>INDEX('AEO 2022 3'!$C$40:$AJ$40,MATCH(Q$1,'AEO 2022 3'!$C$1:$AJ$1,0))/10^6*dollars_2021_2012*INDEX('Tax Percentages'!$B$15:$AG$15,MATCH(Q$1,'Tax Percentages'!$B$4:$AG$4,0))</f>
        <v>4.7375415032263986E-6</v>
      </c>
      <c r="R2" s="3">
        <f>INDEX('AEO 2022 3'!$C$40:$AJ$40,MATCH(R$1,'AEO 2022 3'!$C$1:$AJ$1,0))/10^6*dollars_2021_2012*INDEX('Tax Percentages'!$B$15:$AG$15,MATCH(R$1,'Tax Percentages'!$B$4:$AG$4,0))</f>
        <v>4.693264250007006E-6</v>
      </c>
      <c r="S2" s="3">
        <f>INDEX('AEO 2022 3'!$C$40:$AJ$40,MATCH(S$1,'AEO 2022 3'!$C$1:$AJ$1,0))/10^6*dollars_2021_2012*INDEX('Tax Percentages'!$B$15:$AG$15,MATCH(S$1,'Tax Percentages'!$B$4:$AG$4,0))</f>
        <v>4.6471476119559325E-6</v>
      </c>
      <c r="T2" s="3">
        <f>INDEX('AEO 2022 3'!$C$40:$AJ$40,MATCH(T$1,'AEO 2022 3'!$C$1:$AJ$1,0))/10^6*dollars_2021_2012*INDEX('Tax Percentages'!$B$15:$AG$15,MATCH(T$1,'Tax Percentages'!$B$4:$AG$4,0))</f>
        <v>4.6019057282159752E-6</v>
      </c>
      <c r="U2" s="3">
        <f>INDEX('AEO 2022 3'!$C$40:$AJ$40,MATCH(U$1,'AEO 2022 3'!$C$1:$AJ$1,0))/10^6*dollars_2021_2012*INDEX('Tax Percentages'!$B$15:$AG$15,MATCH(U$1,'Tax Percentages'!$B$4:$AG$4,0))</f>
        <v>4.5608832866087477E-6</v>
      </c>
      <c r="V2" s="3">
        <f>INDEX('AEO 2022 3'!$C$40:$AJ$40,MATCH(V$1,'AEO 2022 3'!$C$1:$AJ$1,0))/10^6*dollars_2021_2012*INDEX('Tax Percentages'!$B$15:$AG$15,MATCH(V$1,'Tax Percentages'!$B$4:$AG$4,0))</f>
        <v>4.518701208729501E-6</v>
      </c>
      <c r="W2" s="3">
        <f>INDEX('AEO 2022 3'!$C$40:$AJ$40,MATCH(W$1,'AEO 2022 3'!$C$1:$AJ$1,0))/10^6*dollars_2021_2012*INDEX('Tax Percentages'!$B$15:$AG$15,MATCH(W$1,'Tax Percentages'!$B$4:$AG$4,0))</f>
        <v>4.4765457549684238E-6</v>
      </c>
      <c r="X2" s="3">
        <f>INDEX('AEO 2022 3'!$C$40:$AJ$40,MATCH(X$1,'AEO 2022 3'!$C$1:$AJ$1,0))/10^6*dollars_2021_2012*INDEX('Tax Percentages'!$B$15:$AG$15,MATCH(X$1,'Tax Percentages'!$B$4:$AG$4,0))</f>
        <v>4.4482743883795844E-6</v>
      </c>
      <c r="Y2" s="3">
        <f>INDEX('AEO 2022 3'!$C$40:$AJ$40,MATCH(Y$1,'AEO 2022 3'!$C$1:$AJ$1,0))/10^6*dollars_2021_2012*INDEX('Tax Percentages'!$B$15:$AG$15,MATCH(Y$1,'Tax Percentages'!$B$4:$AG$4,0))</f>
        <v>4.407085196608687E-6</v>
      </c>
      <c r="Z2" s="3">
        <f>INDEX('AEO 2022 3'!$C$40:$AJ$40,MATCH(Z$1,'AEO 2022 3'!$C$1:$AJ$1,0))/10^6*dollars_2021_2012*INDEX('Tax Percentages'!$B$15:$AG$15,MATCH(Z$1,'Tax Percentages'!$B$4:$AG$4,0))</f>
        <v>4.3599225620232297E-6</v>
      </c>
      <c r="AA2" s="3">
        <f>INDEX('AEO 2022 3'!$C$40:$AJ$40,MATCH(AA$1,'AEO 2022 3'!$C$1:$AJ$1,0))/10^6*dollars_2021_2012*INDEX('Tax Percentages'!$B$15:$AG$15,MATCH(AA$1,'Tax Percentages'!$B$4:$AG$4,0))</f>
        <v>4.3253402566545339E-6</v>
      </c>
      <c r="AB2" s="3">
        <f>INDEX('AEO 2022 3'!$C$40:$AJ$40,MATCH(AB$1,'AEO 2022 3'!$C$1:$AJ$1,0))/10^6*dollars_2021_2012*INDEX('Tax Percentages'!$B$15:$AG$15,MATCH(AB$1,'Tax Percentages'!$B$4:$AG$4,0))</f>
        <v>4.2866751897919509E-6</v>
      </c>
      <c r="AC2" s="3">
        <f>INDEX('AEO 2022 3'!$C$40:$AJ$40,MATCH(AC$1,'AEO 2022 3'!$C$1:$AJ$1,0))/10^6*dollars_2021_2012*INDEX('Tax Percentages'!$B$15:$AG$15,MATCH(AC$1,'Tax Percentages'!$B$4:$AG$4,0))</f>
        <v>4.2565717765403199E-6</v>
      </c>
      <c r="AD2" s="3">
        <f>INDEX('AEO 2022 3'!$C$40:$AJ$40,MATCH(AD$1,'AEO 2022 3'!$C$1:$AJ$1,0))/10^6*dollars_2021_2012*INDEX('Tax Percentages'!$B$15:$AG$15,MATCH(AD$1,'Tax Percentages'!$B$4:$AG$4,0))</f>
        <v>4.2240970910876811E-6</v>
      </c>
      <c r="AE2" s="3">
        <f>INDEX('AEO 2022 3'!$C$40:$AJ$40,MATCH(AE$1,'AEO 2022 3'!$C$1:$AJ$1,0))/10^6*dollars_2021_2012*INDEX('Tax Percentages'!$B$15:$AG$15,MATCH(AE$1,'Tax Percentages'!$B$4:$AG$4,0))</f>
        <v>4.1954473210814275E-6</v>
      </c>
      <c r="AF2" s="3">
        <f>INDEX('AEO 2022 3'!$C$40:$AJ$40,MATCH(AF$1,'AEO 2022 3'!$C$1:$AJ$1,0))/10^6*dollars_2021_2012*INDEX('Tax Percentages'!$B$15:$AG$15,MATCH(AF$1,'Tax Percentages'!$B$4:$AG$4,0))</f>
        <v>4.1694655911290114E-6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1">B6</f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2060"/>
  </sheetPr>
  <dimension ref="A1:AH9"/>
  <sheetViews>
    <sheetView workbookViewId="0">
      <selection activeCell="C2" sqref="C2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'Other Fuels'!D25*dollars_2020_2012*INDEX('Tax Percentages'!$B$16:$AG$16,MATCH(B$1,'Tax Percentages'!$B$4:$AG$4,0))</f>
        <v>3.8239341062148666E-6</v>
      </c>
      <c r="C2" s="3">
        <f>'Other Fuels'!E25*dollars_2020_2012*INDEX('Tax Percentages'!$B$16:$AG$16,MATCH(C$1,'Tax Percentages'!$B$4:$AG$4,0))</f>
        <v>3.8122751033071171E-6</v>
      </c>
      <c r="D2" s="3">
        <f>'Other Fuels'!F25*dollars_2020_2012*INDEX('Tax Percentages'!$B$16:$AG$16,MATCH(D$1,'Tax Percentages'!$B$4:$AG$4,0))</f>
        <v>4.0944440872009066E-6</v>
      </c>
      <c r="E2" s="3">
        <f>'Other Fuels'!G25*dollars_2020_2012*INDEX('Tax Percentages'!$B$16:$AG$16,MATCH(E$1,'Tax Percentages'!$B$4:$AG$4,0))</f>
        <v>4.6057016340926269E-6</v>
      </c>
      <c r="F2" s="3">
        <f>'Other Fuels'!H25*dollars_2020_2012*INDEX('Tax Percentages'!$B$16:$AG$16,MATCH(F$1,'Tax Percentages'!$B$4:$AG$4,0))</f>
        <v>4.5088588322862911E-6</v>
      </c>
      <c r="G2" s="3">
        <f>'Other Fuels'!I25*dollars_2020_2012*INDEX('Tax Percentages'!$B$16:$AG$16,MATCH(G$1,'Tax Percentages'!$B$4:$AG$4,0))</f>
        <v>4.5258034153021182E-6</v>
      </c>
      <c r="H2" s="3">
        <f>'Other Fuels'!J25*dollars_2020_2012*INDEX('Tax Percentages'!$B$16:$AG$16,MATCH(H$1,'Tax Percentages'!$B$4:$AG$4,0))</f>
        <v>4.5523793348570936E-6</v>
      </c>
      <c r="I2" s="3">
        <f>'Other Fuels'!K25*dollars_2020_2012*INDEX('Tax Percentages'!$B$16:$AG$16,MATCH(I$1,'Tax Percentages'!$B$4:$AG$4,0))</f>
        <v>4.5441069566389971E-6</v>
      </c>
      <c r="J2" s="3">
        <f>'Other Fuels'!L25*dollars_2020_2012*INDEX('Tax Percentages'!$B$16:$AG$16,MATCH(J$1,'Tax Percentages'!$B$4:$AG$4,0))</f>
        <v>4.5265460491766549E-6</v>
      </c>
      <c r="K2" s="3">
        <f>'Other Fuels'!M25*dollars_2020_2012*INDEX('Tax Percentages'!$B$16:$AG$16,MATCH(K$1,'Tax Percentages'!$B$4:$AG$4,0))</f>
        <v>4.4766901867036341E-6</v>
      </c>
      <c r="L2" s="3">
        <f>'Other Fuels'!N25*dollars_2020_2012*INDEX('Tax Percentages'!$B$16:$AG$16,MATCH(L$1,'Tax Percentages'!$B$4:$AG$4,0))</f>
        <v>4.5636034245305979E-6</v>
      </c>
      <c r="M2" s="3">
        <f>'Other Fuels'!O25*dollars_2020_2012*INDEX('Tax Percentages'!$B$16:$AG$16,MATCH(M$1,'Tax Percentages'!$B$4:$AG$4,0))</f>
        <v>4.5120452154486848E-6</v>
      </c>
      <c r="N2" s="3">
        <f>'Other Fuels'!P25*dollars_2020_2012*INDEX('Tax Percentages'!$B$16:$AG$16,MATCH(N$1,'Tax Percentages'!$B$4:$AG$4,0))</f>
        <v>4.4032267479874449E-6</v>
      </c>
      <c r="O2" s="3">
        <f>'Other Fuels'!Q25*dollars_2020_2012*INDEX('Tax Percentages'!$B$16:$AG$16,MATCH(O$1,'Tax Percentages'!$B$4:$AG$4,0))</f>
        <v>4.35382145183332E-6</v>
      </c>
      <c r="P2" s="3">
        <f>'Other Fuels'!R25*dollars_2020_2012*INDEX('Tax Percentages'!$B$16:$AG$16,MATCH(P$1,'Tax Percentages'!$B$4:$AG$4,0))</f>
        <v>4.3297221827927564E-6</v>
      </c>
      <c r="Q2" s="3">
        <f>'Other Fuels'!S25*dollars_2020_2012*INDEX('Tax Percentages'!$B$16:$AG$16,MATCH(Q$1,'Tax Percentages'!$B$4:$AG$4,0))</f>
        <v>4.2880397386418411E-6</v>
      </c>
      <c r="R2" s="3">
        <f>'Other Fuels'!T25*dollars_2020_2012*INDEX('Tax Percentages'!$B$16:$AG$16,MATCH(R$1,'Tax Percentages'!$B$4:$AG$4,0))</f>
        <v>4.2456228614196213E-6</v>
      </c>
      <c r="S2" s="3">
        <f>'Other Fuels'!U25*dollars_2020_2012*INDEX('Tax Percentages'!$B$16:$AG$16,MATCH(S$1,'Tax Percentages'!$B$4:$AG$4,0))</f>
        <v>4.2037024447457804E-6</v>
      </c>
      <c r="T2" s="3">
        <f>'Other Fuels'!V25*dollars_2020_2012*INDEX('Tax Percentages'!$B$16:$AG$16,MATCH(T$1,'Tax Percentages'!$B$4:$AG$4,0))</f>
        <v>4.1649370882461109E-6</v>
      </c>
      <c r="U2" s="3">
        <f>'Other Fuels'!W25*dollars_2020_2012*INDEX('Tax Percentages'!$B$16:$AG$16,MATCH(U$1,'Tax Percentages'!$B$4:$AG$4,0))</f>
        <v>4.1166431643038307E-6</v>
      </c>
      <c r="V2" s="3">
        <f>'Other Fuels'!X25*dollars_2020_2012*INDEX('Tax Percentages'!$B$16:$AG$16,MATCH(V$1,'Tax Percentages'!$B$4:$AG$4,0))</f>
        <v>4.083687285822695E-6</v>
      </c>
      <c r="W2" s="3">
        <f>'Other Fuels'!Y25*dollars_2020_2012*INDEX('Tax Percentages'!$B$16:$AG$16,MATCH(W$1,'Tax Percentages'!$B$4:$AG$4,0))</f>
        <v>4.0414454742142836E-6</v>
      </c>
      <c r="X2" s="3">
        <f>'Other Fuels'!Z25*dollars_2020_2012*INDEX('Tax Percentages'!$B$16:$AG$16,MATCH(X$1,'Tax Percentages'!$B$4:$AG$4,0))</f>
        <v>4.0020857336112037E-6</v>
      </c>
      <c r="Y2" s="3">
        <f>'Other Fuels'!AA25*dollars_2020_2012*INDEX('Tax Percentages'!$B$16:$AG$16,MATCH(Y$1,'Tax Percentages'!$B$4:$AG$4,0))</f>
        <v>3.947374948272016E-6</v>
      </c>
      <c r="Z2" s="3">
        <f>'Other Fuels'!AB25*dollars_2020_2012*INDEX('Tax Percentages'!$B$16:$AG$16,MATCH(Z$1,'Tax Percentages'!$B$4:$AG$4,0))</f>
        <v>3.8678087646028466E-6</v>
      </c>
      <c r="AA2" s="3">
        <f>'Other Fuels'!AC25*dollars_2020_2012*INDEX('Tax Percentages'!$B$16:$AG$16,MATCH(AA$1,'Tax Percentages'!$B$4:$AG$4,0))</f>
        <v>3.8237985322193416E-6</v>
      </c>
      <c r="AB2" s="3">
        <f>'Other Fuels'!AD25*dollars_2020_2012*INDEX('Tax Percentages'!$B$16:$AG$16,MATCH(AB$1,'Tax Percentages'!$B$4:$AG$4,0))</f>
        <v>3.7954173328131371E-6</v>
      </c>
      <c r="AC2" s="3">
        <f>'Other Fuels'!AE25*dollars_2020_2012*INDEX('Tax Percentages'!$B$16:$AG$16,MATCH(AC$1,'Tax Percentages'!$B$4:$AG$4,0))</f>
        <v>3.7781249757075151E-6</v>
      </c>
      <c r="AD2" s="3">
        <f>'Other Fuels'!AF25*dollars_2020_2012*INDEX('Tax Percentages'!$B$16:$AG$16,MATCH(AD$1,'Tax Percentages'!$B$4:$AG$4,0))</f>
        <v>3.764527243954327E-6</v>
      </c>
      <c r="AE2" s="3">
        <f>'Other Fuels'!AG25*dollars_2020_2012*INDEX('Tax Percentages'!$B$16:$AG$16,MATCH(AE$1,'Tax Percentages'!$B$4:$AG$4,0))</f>
        <v>3.7349682716588316E-6</v>
      </c>
      <c r="AF2" s="3">
        <f>'Other Fuels'!AH25*dollars_2020_2012*INDEX('Tax Percentages'!$B$16:$AG$16,MATCH(AF$1,'Tax Percentages'!$B$4:$AG$4,0))</f>
        <v>3.7235356262707531E-6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4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1">B6</f>
        <v>0</v>
      </c>
      <c r="C9">
        <f t="shared" si="1"/>
        <v>0</v>
      </c>
      <c r="D9">
        <f t="shared" si="1"/>
        <v>0</v>
      </c>
      <c r="E9">
        <f t="shared" si="1"/>
        <v>0</v>
      </c>
      <c r="F9">
        <f t="shared" si="1"/>
        <v>0</v>
      </c>
      <c r="G9">
        <f t="shared" si="1"/>
        <v>0</v>
      </c>
      <c r="H9">
        <f t="shared" si="1"/>
        <v>0</v>
      </c>
      <c r="I9">
        <f t="shared" si="1"/>
        <v>0</v>
      </c>
      <c r="J9">
        <f t="shared" si="1"/>
        <v>0</v>
      </c>
      <c r="K9">
        <f t="shared" si="1"/>
        <v>0</v>
      </c>
      <c r="L9">
        <f t="shared" si="1"/>
        <v>0</v>
      </c>
      <c r="M9">
        <f t="shared" si="1"/>
        <v>0</v>
      </c>
      <c r="N9">
        <f t="shared" si="1"/>
        <v>0</v>
      </c>
      <c r="O9">
        <f t="shared" si="1"/>
        <v>0</v>
      </c>
      <c r="P9">
        <f t="shared" si="1"/>
        <v>0</v>
      </c>
      <c r="Q9">
        <f t="shared" si="1"/>
        <v>0</v>
      </c>
      <c r="R9">
        <f t="shared" si="1"/>
        <v>0</v>
      </c>
      <c r="S9">
        <f t="shared" si="1"/>
        <v>0</v>
      </c>
      <c r="T9">
        <f t="shared" si="1"/>
        <v>0</v>
      </c>
      <c r="U9">
        <f t="shared" si="1"/>
        <v>0</v>
      </c>
      <c r="V9">
        <f t="shared" si="1"/>
        <v>0</v>
      </c>
      <c r="W9">
        <f t="shared" si="1"/>
        <v>0</v>
      </c>
      <c r="X9">
        <f t="shared" si="1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2060"/>
  </sheetPr>
  <dimension ref="A1:AH9"/>
  <sheetViews>
    <sheetView workbookViewId="0">
      <selection activeCell="B4" sqref="B4:B5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4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</row>
    <row r="2" spans="1:34">
      <c r="A2" s="1" t="s">
        <v>548</v>
      </c>
      <c r="B2" s="3">
        <f>STEO!G47*INDEX('Tax Percentages'!$B$17:$AG$17,MATCH(K$1,'Tax Percentages'!$B$4:$AG$4,0))</f>
        <v>3.5796404836679177E-7</v>
      </c>
      <c r="C2" s="3">
        <f>STEO!H47*INDEX('Tax Percentages'!$B$17:$AG$17,MATCH(L$1,'Tax Percentages'!$B$4:$AG$4,0))</f>
        <v>5.2651781749062499E-7</v>
      </c>
      <c r="D2" s="3">
        <f>STEO!I47*INDEX('Tax Percentages'!$B$17:$AG$17,MATCH(M$1,'Tax Percentages'!$B$4:$AG$4,0))</f>
        <v>8.8279047403394411E-7</v>
      </c>
      <c r="E2" s="3">
        <f>STEO!J47*INDEX('Tax Percentages'!$B$17:$AG$17,MATCH(N$1,'Tax Percentages'!$B$4:$AG$4,0))</f>
        <v>7.313794222892086E-7</v>
      </c>
      <c r="F2" s="3">
        <f>($J2-$E2)/5+E2</f>
        <v>7.0514328856657202E-7</v>
      </c>
      <c r="G2" s="3">
        <f t="shared" ref="G2:I2" si="0">($J2-$E2)/5+F2</f>
        <v>6.7890715484393544E-7</v>
      </c>
      <c r="H2" s="3">
        <f t="shared" si="0"/>
        <v>6.5267102112129886E-7</v>
      </c>
      <c r="I2" s="3">
        <f t="shared" si="0"/>
        <v>6.2643488739866227E-7</v>
      </c>
      <c r="J2" s="3">
        <f>INDEX('AEO 2022 3'!$C$42:$AJ$42,MATCH(J$1,'AEO 2022 3'!$C$1:$AJ$1,0))/10^6*dollars_2021_2012*INDEX('Tax Percentages'!$B$17:$AG$17,MATCH(J$1,'Tax Percentages'!$B$4:$AG$4,0))</f>
        <v>6.001987536760258E-7</v>
      </c>
      <c r="K2" s="3">
        <f>INDEX('AEO 2022 3'!$C$42:$AJ$42,MATCH(K$1,'AEO 2022 3'!$C$1:$AJ$1,0))/10^6*dollars_2021_2012*INDEX('Tax Percentages'!$B$17:$AG$17,MATCH(K$1,'Tax Percentages'!$B$4:$AG$4,0))</f>
        <v>5.921608520142707E-7</v>
      </c>
      <c r="L2" s="3">
        <f>INDEX('AEO 2022 3'!$C$42:$AJ$42,MATCH(L$1,'AEO 2022 3'!$C$1:$AJ$1,0))/10^6*dollars_2021_2012*INDEX('Tax Percentages'!$B$17:$AG$17,MATCH(L$1,'Tax Percentages'!$B$4:$AG$4,0))</f>
        <v>5.849150467170235E-7</v>
      </c>
      <c r="M2" s="3">
        <f>INDEX('AEO 2022 3'!$C$42:$AJ$42,MATCH(M$1,'AEO 2022 3'!$C$1:$AJ$1,0))/10^6*dollars_2021_2012*INDEX('Tax Percentages'!$B$17:$AG$17,MATCH(M$1,'Tax Percentages'!$B$4:$AG$4,0))</f>
        <v>5.7751978217873047E-7</v>
      </c>
      <c r="N2" s="3">
        <f>INDEX('AEO 2022 3'!$C$42:$AJ$42,MATCH(N$1,'AEO 2022 3'!$C$1:$AJ$1,0))/10^6*dollars_2021_2012*INDEX('Tax Percentages'!$B$17:$AG$17,MATCH(N$1,'Tax Percentages'!$B$4:$AG$4,0))</f>
        <v>5.7046703996947141E-7</v>
      </c>
      <c r="O2" s="3">
        <f>INDEX('AEO 2022 3'!$C$42:$AJ$42,MATCH(O$1,'AEO 2022 3'!$C$1:$AJ$1,0))/10^6*dollars_2021_2012*INDEX('Tax Percentages'!$B$17:$AG$17,MATCH(O$1,'Tax Percentages'!$B$4:$AG$4,0))</f>
        <v>5.6406485615739039E-7</v>
      </c>
      <c r="P2" s="3">
        <f>INDEX('AEO 2022 3'!$C$42:$AJ$42,MATCH(P$1,'AEO 2022 3'!$C$1:$AJ$1,0))/10^6*dollars_2021_2012*INDEX('Tax Percentages'!$B$17:$AG$17,MATCH(P$1,'Tax Percentages'!$B$4:$AG$4,0))</f>
        <v>5.5782329150373809E-7</v>
      </c>
      <c r="Q2" s="3">
        <f>INDEX('AEO 2022 3'!$C$42:$AJ$42,MATCH(Q$1,'AEO 2022 3'!$C$1:$AJ$1,0))/10^6*dollars_2021_2012*INDEX('Tax Percentages'!$B$17:$AG$17,MATCH(Q$1,'Tax Percentages'!$B$4:$AG$4,0))</f>
        <v>5.5163917250201043E-7</v>
      </c>
      <c r="R2" s="3">
        <f>INDEX('AEO 2022 3'!$C$42:$AJ$42,MATCH(R$1,'AEO 2022 3'!$C$1:$AJ$1,0))/10^6*dollars_2021_2012*INDEX('Tax Percentages'!$B$17:$AG$17,MATCH(R$1,'Tax Percentages'!$B$4:$AG$4,0))</f>
        <v>5.455730169153134E-7</v>
      </c>
      <c r="S2" s="3">
        <f>INDEX('AEO 2022 3'!$C$42:$AJ$42,MATCH(S$1,'AEO 2022 3'!$C$1:$AJ$1,0))/10^6*dollars_2021_2012*INDEX('Tax Percentages'!$B$17:$AG$17,MATCH(S$1,'Tax Percentages'!$B$4:$AG$4,0))</f>
        <v>5.3950215751308488E-7</v>
      </c>
      <c r="T2" s="3">
        <f>INDEX('AEO 2022 3'!$C$42:$AJ$42,MATCH(T$1,'AEO 2022 3'!$C$1:$AJ$1,0))/10^6*dollars_2021_2012*INDEX('Tax Percentages'!$B$17:$AG$17,MATCH(T$1,'Tax Percentages'!$B$4:$AG$4,0))</f>
        <v>5.3370801515320034E-7</v>
      </c>
      <c r="U2" s="3">
        <f>INDEX('AEO 2022 3'!$C$42:$AJ$42,MATCH(U$1,'AEO 2022 3'!$C$1:$AJ$1,0))/10^6*dollars_2021_2012*INDEX('Tax Percentages'!$B$17:$AG$17,MATCH(U$1,'Tax Percentages'!$B$4:$AG$4,0))</f>
        <v>5.283074995677993E-7</v>
      </c>
      <c r="V2" s="3">
        <f>INDEX('AEO 2022 3'!$C$42:$AJ$42,MATCH(V$1,'AEO 2022 3'!$C$1:$AJ$1,0))/10^6*dollars_2021_2012*INDEX('Tax Percentages'!$B$17:$AG$17,MATCH(V$1,'Tax Percentages'!$B$4:$AG$4,0))</f>
        <v>5.2282409827642778E-7</v>
      </c>
      <c r="W2" s="3">
        <f>INDEX('AEO 2022 3'!$C$42:$AJ$42,MATCH(W$1,'AEO 2022 3'!$C$1:$AJ$1,0))/10^6*dollars_2021_2012*INDEX('Tax Percentages'!$B$17:$AG$17,MATCH(W$1,'Tax Percentages'!$B$4:$AG$4,0))</f>
        <v>5.1759544249508653E-7</v>
      </c>
      <c r="X2" s="3">
        <f>INDEX('AEO 2022 3'!$C$42:$AJ$42,MATCH(X$1,'AEO 2022 3'!$C$1:$AJ$1,0))/10^6*dollars_2021_2012*INDEX('Tax Percentages'!$B$17:$AG$17,MATCH(X$1,'Tax Percentages'!$B$4:$AG$4,0))</f>
        <v>5.1270532421350198E-7</v>
      </c>
      <c r="Y2" s="3">
        <f>INDEX('AEO 2022 3'!$C$42:$AJ$42,MATCH(Y$1,'AEO 2022 3'!$C$1:$AJ$1,0))/10^6*dollars_2021_2012*INDEX('Tax Percentages'!$B$17:$AG$17,MATCH(Y$1,'Tax Percentages'!$B$4:$AG$4,0))</f>
        <v>5.07837976284167E-7</v>
      </c>
      <c r="Z2" s="3">
        <f>INDEX('AEO 2022 3'!$C$42:$AJ$42,MATCH(Z$1,'AEO 2022 3'!$C$1:$AJ$1,0))/10^6*dollars_2021_2012*INDEX('Tax Percentages'!$B$17:$AG$17,MATCH(Z$1,'Tax Percentages'!$B$4:$AG$4,0))</f>
        <v>5.0319796406086422E-7</v>
      </c>
      <c r="AA2" s="3">
        <f>INDEX('AEO 2022 3'!$C$42:$AJ$42,MATCH(AA$1,'AEO 2022 3'!$C$1:$AJ$1,0))/10^6*dollars_2021_2012*INDEX('Tax Percentages'!$B$17:$AG$17,MATCH(AA$1,'Tax Percentages'!$B$4:$AG$4,0))</f>
        <v>4.9896750408956428E-7</v>
      </c>
      <c r="AB2" s="3">
        <f>INDEX('AEO 2022 3'!$C$42:$AJ$42,MATCH(AB$1,'AEO 2022 3'!$C$1:$AJ$1,0))/10^6*dollars_2021_2012*INDEX('Tax Percentages'!$B$17:$AG$17,MATCH(AB$1,'Tax Percentages'!$B$4:$AG$4,0))</f>
        <v>4.9470899724291034E-7</v>
      </c>
      <c r="AC2" s="3">
        <f>INDEX('AEO 2022 3'!$C$42:$AJ$42,MATCH(AC$1,'AEO 2022 3'!$C$1:$AJ$1,0))/10^6*dollars_2021_2012*INDEX('Tax Percentages'!$B$17:$AG$17,MATCH(AC$1,'Tax Percentages'!$B$4:$AG$4,0))</f>
        <v>4.9066917927496143E-7</v>
      </c>
      <c r="AD2" s="3">
        <f>INDEX('AEO 2022 3'!$C$42:$AJ$42,MATCH(AD$1,'AEO 2022 3'!$C$1:$AJ$1,0))/10^6*dollars_2021_2012*INDEX('Tax Percentages'!$B$17:$AG$17,MATCH(AD$1,'Tax Percentages'!$B$4:$AG$4,0))</f>
        <v>4.8682138766764949E-7</v>
      </c>
      <c r="AE2" s="3">
        <f>INDEX('AEO 2022 3'!$C$42:$AJ$42,MATCH(AE$1,'AEO 2022 3'!$C$1:$AJ$1,0))/10^6*dollars_2021_2012*INDEX('Tax Percentages'!$B$17:$AG$17,MATCH(AE$1,'Tax Percentages'!$B$4:$AG$4,0))</f>
        <v>4.8301886817022008E-7</v>
      </c>
      <c r="AF2" s="3">
        <f>INDEX('AEO 2022 3'!$C$42:$AJ$42,MATCH(AF$1,'AEO 2022 3'!$C$1:$AJ$1,0))/10^6*dollars_2021_2012*INDEX('Tax Percentages'!$B$17:$AG$17,MATCH(AF$1,'Tax Percentages'!$B$4:$AG$4,0))</f>
        <v>4.7953777228230532E-7</v>
      </c>
      <c r="AG2" s="3"/>
      <c r="AH2" s="3"/>
    </row>
    <row r="3" spans="1:34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4">
      <c r="A4" s="1" t="s">
        <v>550</v>
      </c>
      <c r="B4" s="3">
        <f>$B$2/$C$2*C4</f>
        <v>5.2876617808653675E-7</v>
      </c>
      <c r="C4" s="3">
        <f>C2*(INDEX('AEO 2022 3'!$C$17:$AJ$17,MATCH(C$1,'AEO 2022 3'!$C$1:$AJ$1,0))/10^6*dollars_2020_2012*INDEX('Tax Percentages'!$B$17:$AG$17,MATCH(C$1,'Tax Percentages'!$B$4:$AG$4,0)))/(INDEX('AEO 2022 3'!$C$42:$AJ$42,MATCH(C$1,'AEO 2022 3'!$C$1:$AJ$1,0))/10^6*dollars_2020_2012*INDEX('Tax Percentages'!$B$17:$AG$17,MATCH(C$1,'Tax Percentages'!$B$4:$AG$4,0)))</f>
        <v>7.7774518228632824E-7</v>
      </c>
      <c r="D4" s="3">
        <f>D2*(INDEX('AEO 2022 3'!$C$17:$AJ$17,MATCH(D$1,'AEO 2022 3'!$C$1:$AJ$1,0))/10^6*dollars_2020_2012*INDEX('Tax Percentages'!$B$17:$AG$17,MATCH(D$1,'Tax Percentages'!$B$4:$AG$4,0)))/(INDEX('AEO 2022 3'!$C$42:$AJ$42,MATCH(D$1,'AEO 2022 3'!$C$1:$AJ$1,0))/10^6*dollars_2020_2012*INDEX('Tax Percentages'!$B$17:$AG$17,MATCH(D$1,'Tax Percentages'!$B$4:$AG$4,0)))</f>
        <v>1.2660030894380394E-6</v>
      </c>
      <c r="E4" s="3">
        <f>E2*(INDEX('AEO 2022 3'!$C$17:$AJ$17,MATCH(E$1,'AEO 2022 3'!$C$1:$AJ$1,0))/10^6*dollars_2020_2012*INDEX('Tax Percentages'!$B$17:$AG$17,MATCH(E$1,'Tax Percentages'!$B$4:$AG$4,0)))/(INDEX('AEO 2022 3'!$C$42:$AJ$42,MATCH(E$1,'AEO 2022 3'!$C$1:$AJ$1,0))/10^6*dollars_2020_2012*INDEX('Tax Percentages'!$B$17:$AG$17,MATCH(E$1,'Tax Percentages'!$B$4:$AG$4,0)))</f>
        <v>1.1170633481051408E-6</v>
      </c>
      <c r="F4" s="3">
        <f t="shared" ref="F4:I4" si="1">($J4-$E4)/5+E4</f>
        <v>1.0801498282849541E-6</v>
      </c>
      <c r="G4" s="3">
        <f t="shared" si="1"/>
        <v>1.0432363084647674E-6</v>
      </c>
      <c r="H4" s="3">
        <f t="shared" si="1"/>
        <v>1.0063227886445807E-6</v>
      </c>
      <c r="I4" s="3">
        <f t="shared" si="1"/>
        <v>9.6940926882439402E-7</v>
      </c>
      <c r="J4" s="3">
        <f>INDEX('AEO 2022 3'!$C$17:$AJ$17,MATCH(J$1,'AEO 2022 3'!$C$1:$AJ$1,0))/10^6*dollars_2021_2012*INDEX('Tax Percentages'!$B$17:$AG$17,MATCH(J$1,'Tax Percentages'!$B$4:$AG$4,0))</f>
        <v>9.3249574900420775E-7</v>
      </c>
      <c r="K4" s="3">
        <f>INDEX('AEO 2022 3'!$C$17:$AJ$17,MATCH(K$1,'AEO 2022 3'!$C$1:$AJ$1,0))/10^6*dollars_2021_2012*INDEX('Tax Percentages'!$B$17:$AG$17,MATCH(K$1,'Tax Percentages'!$B$4:$AG$4,0))</f>
        <v>9.1491834515096686E-7</v>
      </c>
      <c r="L4" s="3">
        <f>INDEX('AEO 2022 3'!$C$17:$AJ$17,MATCH(L$1,'AEO 2022 3'!$C$1:$AJ$1,0))/10^6*dollars_2021_2012*INDEX('Tax Percentages'!$B$17:$AG$17,MATCH(L$1,'Tax Percentages'!$B$4:$AG$4,0))</f>
        <v>9.013114620484448E-7</v>
      </c>
      <c r="M4" s="3">
        <f>INDEX('AEO 2022 3'!$C$17:$AJ$17,MATCH(M$1,'AEO 2022 3'!$C$1:$AJ$1,0))/10^6*dollars_2021_2012*INDEX('Tax Percentages'!$B$17:$AG$17,MATCH(M$1,'Tax Percentages'!$B$4:$AG$4,0))</f>
        <v>8.8036687364040146E-7</v>
      </c>
      <c r="N4" s="3">
        <f>INDEX('AEO 2022 3'!$C$17:$AJ$17,MATCH(N$1,'AEO 2022 3'!$C$1:$AJ$1,0))/10^6*dollars_2021_2012*INDEX('Tax Percentages'!$B$17:$AG$17,MATCH(N$1,'Tax Percentages'!$B$4:$AG$4,0))</f>
        <v>8.5435591951900949E-7</v>
      </c>
      <c r="O4" s="3">
        <f>INDEX('AEO 2022 3'!$C$17:$AJ$17,MATCH(O$1,'AEO 2022 3'!$C$1:$AJ$1,0))/10^6*dollars_2021_2012*INDEX('Tax Percentages'!$B$17:$AG$17,MATCH(O$1,'Tax Percentages'!$B$4:$AG$4,0))</f>
        <v>8.4377211090007957E-7</v>
      </c>
      <c r="P4" s="3">
        <f>INDEX('AEO 2022 3'!$C$17:$AJ$17,MATCH(P$1,'AEO 2022 3'!$C$1:$AJ$1,0))/10^6*dollars_2021_2012*INDEX('Tax Percentages'!$B$17:$AG$17,MATCH(P$1,'Tax Percentages'!$B$4:$AG$4,0))</f>
        <v>8.3177664119193999E-7</v>
      </c>
      <c r="Q4" s="3">
        <f>INDEX('AEO 2022 3'!$C$17:$AJ$17,MATCH(Q$1,'AEO 2022 3'!$C$1:$AJ$1,0))/10^6*dollars_2021_2012*INDEX('Tax Percentages'!$B$17:$AG$17,MATCH(Q$1,'Tax Percentages'!$B$4:$AG$4,0))</f>
        <v>8.2079930512582554E-7</v>
      </c>
      <c r="R4" s="3">
        <f>INDEX('AEO 2022 3'!$C$17:$AJ$17,MATCH(R$1,'AEO 2022 3'!$C$1:$AJ$1,0))/10^6*dollars_2021_2012*INDEX('Tax Percentages'!$B$17:$AG$17,MATCH(R$1,'Tax Percentages'!$B$4:$AG$4,0))</f>
        <v>8.0915482016977974E-7</v>
      </c>
      <c r="S4" s="3">
        <f>INDEX('AEO 2022 3'!$C$17:$AJ$17,MATCH(S$1,'AEO 2022 3'!$C$1:$AJ$1,0))/10^6*dollars_2021_2012*INDEX('Tax Percentages'!$B$17:$AG$17,MATCH(S$1,'Tax Percentages'!$B$4:$AG$4,0))</f>
        <v>7.9432887978390591E-7</v>
      </c>
      <c r="T4" s="3">
        <f>INDEX('AEO 2022 3'!$C$17:$AJ$17,MATCH(T$1,'AEO 2022 3'!$C$1:$AJ$1,0))/10^6*dollars_2021_2012*INDEX('Tax Percentages'!$B$17:$AG$17,MATCH(T$1,'Tax Percentages'!$B$4:$AG$4,0))</f>
        <v>7.8238421947603575E-7</v>
      </c>
      <c r="U4" s="3">
        <f>INDEX('AEO 2022 3'!$C$17:$AJ$17,MATCH(U$1,'AEO 2022 3'!$C$1:$AJ$1,0))/10^6*dollars_2021_2012*INDEX('Tax Percentages'!$B$17:$AG$17,MATCH(U$1,'Tax Percentages'!$B$4:$AG$4,0))</f>
        <v>7.7259895676512491E-7</v>
      </c>
      <c r="V4" s="3">
        <f>INDEX('AEO 2022 3'!$C$17:$AJ$17,MATCH(V$1,'AEO 2022 3'!$C$1:$AJ$1,0))/10^6*dollars_2021_2012*INDEX('Tax Percentages'!$B$17:$AG$17,MATCH(V$1,'Tax Percentages'!$B$4:$AG$4,0))</f>
        <v>7.6004160939943414E-7</v>
      </c>
      <c r="W4" s="3">
        <f>INDEX('AEO 2022 3'!$C$17:$AJ$17,MATCH(W$1,'AEO 2022 3'!$C$1:$AJ$1,0))/10^6*dollars_2021_2012*INDEX('Tax Percentages'!$B$17:$AG$17,MATCH(W$1,'Tax Percentages'!$B$4:$AG$4,0))</f>
        <v>7.4891381140986554E-7</v>
      </c>
      <c r="X4" s="3">
        <f>INDEX('AEO 2022 3'!$C$17:$AJ$17,MATCH(X$1,'AEO 2022 3'!$C$1:$AJ$1,0))/10^6*dollars_2021_2012*INDEX('Tax Percentages'!$B$17:$AG$17,MATCH(X$1,'Tax Percentages'!$B$4:$AG$4,0))</f>
        <v>7.4035235461250138E-7</v>
      </c>
      <c r="Y4" s="3">
        <f>INDEX('AEO 2022 3'!$C$17:$AJ$17,MATCH(Y$1,'AEO 2022 3'!$C$1:$AJ$1,0))/10^6*dollars_2021_2012*INDEX('Tax Percentages'!$B$17:$AG$17,MATCH(Y$1,'Tax Percentages'!$B$4:$AG$4,0))</f>
        <v>7.2869334127061251E-7</v>
      </c>
      <c r="Z4" s="3">
        <f>INDEX('AEO 2022 3'!$C$17:$AJ$17,MATCH(Z$1,'AEO 2022 3'!$C$1:$AJ$1,0))/10^6*dollars_2021_2012*INDEX('Tax Percentages'!$B$17:$AG$17,MATCH(Z$1,'Tax Percentages'!$B$4:$AG$4,0))</f>
        <v>7.1783259054921859E-7</v>
      </c>
      <c r="AA4" s="3">
        <f>INDEX('AEO 2022 3'!$C$17:$AJ$17,MATCH(AA$1,'AEO 2022 3'!$C$1:$AJ$1,0))/10^6*dollars_2021_2012*INDEX('Tax Percentages'!$B$17:$AG$17,MATCH(AA$1,'Tax Percentages'!$B$4:$AG$4,0))</f>
        <v>7.1049872827968875E-7</v>
      </c>
      <c r="AB4" s="3">
        <f>INDEX('AEO 2022 3'!$C$17:$AJ$17,MATCH(AB$1,'AEO 2022 3'!$C$1:$AJ$1,0))/10^6*dollars_2021_2012*INDEX('Tax Percentages'!$B$17:$AG$17,MATCH(AB$1,'Tax Percentages'!$B$4:$AG$4,0))</f>
        <v>7.0228005829209329E-7</v>
      </c>
      <c r="AC4" s="3">
        <f>INDEX('AEO 2022 3'!$C$17:$AJ$17,MATCH(AC$1,'AEO 2022 3'!$C$1:$AJ$1,0))/10^6*dollars_2021_2012*INDEX('Tax Percentages'!$B$17:$AG$17,MATCH(AC$1,'Tax Percentages'!$B$4:$AG$4,0))</f>
        <v>6.9537968988505282E-7</v>
      </c>
      <c r="AD4" s="3">
        <f>INDEX('AEO 2022 3'!$C$17:$AJ$17,MATCH(AD$1,'AEO 2022 3'!$C$1:$AJ$1,0))/10^6*dollars_2021_2012*INDEX('Tax Percentages'!$B$17:$AG$17,MATCH(AD$1,'Tax Percentages'!$B$4:$AG$4,0))</f>
        <v>6.8916560925673693E-7</v>
      </c>
      <c r="AE4" s="3">
        <f>INDEX('AEO 2022 3'!$C$17:$AJ$17,MATCH(AE$1,'AEO 2022 3'!$C$1:$AJ$1,0))/10^6*dollars_2021_2012*INDEX('Tax Percentages'!$B$17:$AG$17,MATCH(AE$1,'Tax Percentages'!$B$4:$AG$4,0))</f>
        <v>6.8156861545784094E-7</v>
      </c>
      <c r="AF4" s="3">
        <f>INDEX('AEO 2022 3'!$C$17:$AJ$17,MATCH(AF$1,'AEO 2022 3'!$C$1:$AJ$1,0))/10^6*dollars_2021_2012*INDEX('Tax Percentages'!$B$17:$AG$17,MATCH(AF$1,'Tax Percentages'!$B$4:$AG$4,0))</f>
        <v>6.7604575325921656E-7</v>
      </c>
    </row>
    <row r="5" spans="1:34">
      <c r="A5" s="1" t="s">
        <v>551</v>
      </c>
      <c r="B5" s="3">
        <f>$B$2/$C$2*C5</f>
        <v>5.3067181901978469E-7</v>
      </c>
      <c r="C5" s="3">
        <f>C2*(INDEX('AEO 2022 3'!$C$23:$AJ$23,MATCH(C$1,'AEO 2022 3'!$C$1:$AJ$1,0))/10^6*dollars_2020_2012*INDEX('Tax Percentages'!$B$17:$AG$17,MATCH(C$1,'Tax Percentages'!$B$4:$AG$4,0)))/(INDEX('AEO 2022 3'!$C$42:$AJ$42,MATCH(C$1,'AEO 2022 3'!$C$1:$AJ$1,0))/10^6*dollars_2020_2012*INDEX('Tax Percentages'!$B$17:$AG$17,MATCH(C$1,'Tax Percentages'!$B$4:$AG$4,0)))</f>
        <v>7.8054812830750628E-7</v>
      </c>
      <c r="D5" s="3">
        <f>D2*(INDEX('AEO 2022 3'!$C$23:$AJ$23,MATCH(D$1,'AEO 2022 3'!$C$1:$AJ$1,0))/10^6*dollars_2020_2012*INDEX('Tax Percentages'!$B$17:$AG$17,MATCH(D$1,'Tax Percentages'!$B$4:$AG$4,0)))/(INDEX('AEO 2022 3'!$C$42:$AJ$42,MATCH(D$1,'AEO 2022 3'!$C$1:$AJ$1,0))/10^6*dollars_2020_2012*INDEX('Tax Percentages'!$B$17:$AG$17,MATCH(D$1,'Tax Percentages'!$B$4:$AG$4,0)))</f>
        <v>1.2707710536260942E-6</v>
      </c>
      <c r="E5" s="3">
        <f>E2*(INDEX('AEO 2022 3'!$C$23:$AJ$23,MATCH(E$1,'AEO 2022 3'!$C$1:$AJ$1,0))/10^6*dollars_2020_2012*INDEX('Tax Percentages'!$B$17:$AG$17,MATCH(E$1,'Tax Percentages'!$B$4:$AG$4,0)))/(INDEX('AEO 2022 3'!$C$42:$AJ$42,MATCH(E$1,'AEO 2022 3'!$C$1:$AJ$1,0))/10^6*dollars_2020_2012*INDEX('Tax Percentages'!$B$17:$AG$17,MATCH(E$1,'Tax Percentages'!$B$4:$AG$4,0)))</f>
        <v>1.0606772031032292E-6</v>
      </c>
      <c r="F5" s="3">
        <f t="shared" ref="F5:I5" si="2">($J5-$E5)/5+E5</f>
        <v>9.9468433845807851E-7</v>
      </c>
      <c r="G5" s="3">
        <f t="shared" si="2"/>
        <v>9.2869147381292768E-7</v>
      </c>
      <c r="H5" s="3">
        <f t="shared" si="2"/>
        <v>8.6269860916777684E-7</v>
      </c>
      <c r="I5" s="3">
        <f t="shared" si="2"/>
        <v>7.9670574452262601E-7</v>
      </c>
      <c r="J5" s="3">
        <f>INDEX('AEO 2022 3'!$C$23:$AJ$23,MATCH(J$1,'AEO 2022 3'!$C$1:$AJ$1,0))/10^6*dollars_2021_2012*INDEX('Tax Percentages'!$B$17:$AG$17,MATCH(J$1,'Tax Percentages'!$B$4:$AG$4,0))</f>
        <v>7.3071287987747507E-7</v>
      </c>
      <c r="K5" s="3">
        <f>INDEX('AEO 2022 3'!$C$23:$AJ$23,MATCH(K$1,'AEO 2022 3'!$C$1:$AJ$1,0))/10^6*dollars_2021_2012*INDEX('Tax Percentages'!$B$17:$AG$17,MATCH(K$1,'Tax Percentages'!$B$4:$AG$4,0))</f>
        <v>7.1766730741709852E-7</v>
      </c>
      <c r="L5" s="3">
        <f>INDEX('AEO 2022 3'!$C$23:$AJ$23,MATCH(L$1,'AEO 2022 3'!$C$1:$AJ$1,0))/10^6*dollars_2021_2012*INDEX('Tax Percentages'!$B$17:$AG$17,MATCH(L$1,'Tax Percentages'!$B$4:$AG$4,0))</f>
        <v>7.0743624506408691E-7</v>
      </c>
      <c r="M5" s="3">
        <f>INDEX('AEO 2022 3'!$C$23:$AJ$23,MATCH(M$1,'AEO 2022 3'!$C$1:$AJ$1,0))/10^6*dollars_2021_2012*INDEX('Tax Percentages'!$B$17:$AG$17,MATCH(M$1,'Tax Percentages'!$B$4:$AG$4,0))</f>
        <v>6.923268129948819E-7</v>
      </c>
      <c r="N5" s="3">
        <f>INDEX('AEO 2022 3'!$C$23:$AJ$23,MATCH(N$1,'AEO 2022 3'!$C$1:$AJ$1,0))/10^6*dollars_2021_2012*INDEX('Tax Percentages'!$B$17:$AG$17,MATCH(N$1,'Tax Percentages'!$B$4:$AG$4,0))</f>
        <v>6.8382138171804102E-7</v>
      </c>
      <c r="O5" s="3">
        <f>INDEX('AEO 2022 3'!$C$23:$AJ$23,MATCH(O$1,'AEO 2022 3'!$C$1:$AJ$1,0))/10^6*dollars_2021_2012*INDEX('Tax Percentages'!$B$17:$AG$17,MATCH(O$1,'Tax Percentages'!$B$4:$AG$4,0))</f>
        <v>6.7563268375505503E-7</v>
      </c>
      <c r="P5" s="3">
        <f>INDEX('AEO 2022 3'!$C$23:$AJ$23,MATCH(P$1,'AEO 2022 3'!$C$1:$AJ$1,0))/10^6*dollars_2021_2012*INDEX('Tax Percentages'!$B$17:$AG$17,MATCH(P$1,'Tax Percentages'!$B$4:$AG$4,0))</f>
        <v>6.6605371697625883E-7</v>
      </c>
      <c r="Q5" s="3">
        <f>INDEX('AEO 2022 3'!$C$23:$AJ$23,MATCH(Q$1,'AEO 2022 3'!$C$1:$AJ$1,0))/10^6*dollars_2021_2012*INDEX('Tax Percentages'!$B$17:$AG$17,MATCH(Q$1,'Tax Percentages'!$B$4:$AG$4,0))</f>
        <v>6.5883908405126821E-7</v>
      </c>
      <c r="R5" s="3">
        <f>INDEX('AEO 2022 3'!$C$23:$AJ$23,MATCH(R$1,'AEO 2022 3'!$C$1:$AJ$1,0))/10^6*dollars_2021_2012*INDEX('Tax Percentages'!$B$17:$AG$17,MATCH(R$1,'Tax Percentages'!$B$4:$AG$4,0))</f>
        <v>6.4953285995786569E-7</v>
      </c>
      <c r="S5" s="3">
        <f>INDEX('AEO 2022 3'!$C$23:$AJ$23,MATCH(S$1,'AEO 2022 3'!$C$1:$AJ$1,0))/10^6*dollars_2021_2012*INDEX('Tax Percentages'!$B$17:$AG$17,MATCH(S$1,'Tax Percentages'!$B$4:$AG$4,0))</f>
        <v>6.3874142330223887E-7</v>
      </c>
      <c r="T5" s="3">
        <f>INDEX('AEO 2022 3'!$C$23:$AJ$23,MATCH(T$1,'AEO 2022 3'!$C$1:$AJ$1,0))/10^6*dollars_2021_2012*INDEX('Tax Percentages'!$B$17:$AG$17,MATCH(T$1,'Tax Percentages'!$B$4:$AG$4,0))</f>
        <v>6.2985455341564499E-7</v>
      </c>
      <c r="U5" s="3">
        <f>INDEX('AEO 2022 3'!$C$23:$AJ$23,MATCH(U$1,'AEO 2022 3'!$C$1:$AJ$1,0))/10^6*dollars_2021_2012*INDEX('Tax Percentages'!$B$17:$AG$17,MATCH(U$1,'Tax Percentages'!$B$4:$AG$4,0))</f>
        <v>6.2192745679683195E-7</v>
      </c>
      <c r="V5" s="3">
        <f>INDEX('AEO 2022 3'!$C$23:$AJ$23,MATCH(V$1,'AEO 2022 3'!$C$1:$AJ$1,0))/10^6*dollars_2021_2012*INDEX('Tax Percentages'!$B$17:$AG$17,MATCH(V$1,'Tax Percentages'!$B$4:$AG$4,0))</f>
        <v>6.1351267749732636E-7</v>
      </c>
      <c r="W5" s="3">
        <f>INDEX('AEO 2022 3'!$C$23:$AJ$23,MATCH(W$1,'AEO 2022 3'!$C$1:$AJ$1,0))/10^6*dollars_2021_2012*INDEX('Tax Percentages'!$B$17:$AG$17,MATCH(W$1,'Tax Percentages'!$B$4:$AG$4,0))</f>
        <v>6.0546495968539176E-7</v>
      </c>
      <c r="X5" s="3">
        <f>INDEX('AEO 2022 3'!$C$23:$AJ$23,MATCH(X$1,'AEO 2022 3'!$C$1:$AJ$1,0))/10^6*dollars_2021_2012*INDEX('Tax Percentages'!$B$17:$AG$17,MATCH(X$1,'Tax Percentages'!$B$4:$AG$4,0))</f>
        <v>5.9900937751284534E-7</v>
      </c>
      <c r="Y5" s="3">
        <f>INDEX('AEO 2022 3'!$C$23:$AJ$23,MATCH(Y$1,'AEO 2022 3'!$C$1:$AJ$1,0))/10^6*dollars_2021_2012*INDEX('Tax Percentages'!$B$17:$AG$17,MATCH(Y$1,'Tax Percentages'!$B$4:$AG$4,0))</f>
        <v>5.9085949890068175E-7</v>
      </c>
      <c r="Z5" s="3">
        <f>INDEX('AEO 2022 3'!$C$23:$AJ$23,MATCH(Z$1,'AEO 2022 3'!$C$1:$AJ$1,0))/10^6*dollars_2021_2012*INDEX('Tax Percentages'!$B$17:$AG$17,MATCH(Z$1,'Tax Percentages'!$B$4:$AG$4,0))</f>
        <v>5.8341519393153957E-7</v>
      </c>
      <c r="AA5" s="3">
        <f>INDEX('AEO 2022 3'!$C$23:$AJ$23,MATCH(AA$1,'AEO 2022 3'!$C$1:$AJ$1,0))/10^6*dollars_2021_2012*INDEX('Tax Percentages'!$B$17:$AG$17,MATCH(AA$1,'Tax Percentages'!$B$4:$AG$4,0))</f>
        <v>5.7769553260573283E-7</v>
      </c>
      <c r="AB5" s="3">
        <f>INDEX('AEO 2022 3'!$C$23:$AJ$23,MATCH(AB$1,'AEO 2022 3'!$C$1:$AJ$1,0))/10^6*dollars_2021_2012*INDEX('Tax Percentages'!$B$17:$AG$17,MATCH(AB$1,'Tax Percentages'!$B$4:$AG$4,0))</f>
        <v>5.7199313672038624E-7</v>
      </c>
      <c r="AC5" s="3">
        <f>INDEX('AEO 2022 3'!$C$23:$AJ$23,MATCH(AC$1,'AEO 2022 3'!$C$1:$AJ$1,0))/10^6*dollars_2021_2012*INDEX('Tax Percentages'!$B$17:$AG$17,MATCH(AC$1,'Tax Percentages'!$B$4:$AG$4,0))</f>
        <v>5.6640480176636856E-7</v>
      </c>
      <c r="AD5" s="3">
        <f>INDEX('AEO 2022 3'!$C$23:$AJ$23,MATCH(AD$1,'AEO 2022 3'!$C$1:$AJ$1,0))/10^6*dollars_2021_2012*INDEX('Tax Percentages'!$B$17:$AG$17,MATCH(AD$1,'Tax Percentages'!$B$4:$AG$4,0))</f>
        <v>5.6093431478418645E-7</v>
      </c>
      <c r="AE5" s="3">
        <f>INDEX('AEO 2022 3'!$C$23:$AJ$23,MATCH(AE$1,'AEO 2022 3'!$C$1:$AJ$1,0))/10^6*dollars_2021_2012*INDEX('Tax Percentages'!$B$17:$AG$17,MATCH(AE$1,'Tax Percentages'!$B$4:$AG$4,0))</f>
        <v>5.5521174447680991E-7</v>
      </c>
      <c r="AF5" s="3">
        <f>INDEX('AEO 2022 3'!$C$23:$AJ$23,MATCH(AF$1,'AEO 2022 3'!$C$1:$AJ$1,0))/10^6*dollars_2021_2012*INDEX('Tax Percentages'!$B$17:$AG$17,MATCH(AF$1,'Tax Percentages'!$B$4:$AG$4,0))</f>
        <v>5.5021564129234488E-7</v>
      </c>
    </row>
    <row r="6" spans="1:34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4">
      <c r="A7" s="1" t="s">
        <v>553</v>
      </c>
      <c r="B7">
        <f t="shared" ref="B7:X7" si="3">B3</f>
        <v>0</v>
      </c>
      <c r="C7">
        <f t="shared" si="3"/>
        <v>0</v>
      </c>
      <c r="D7">
        <f t="shared" si="3"/>
        <v>0</v>
      </c>
      <c r="E7">
        <f t="shared" si="3"/>
        <v>0</v>
      </c>
      <c r="F7">
        <f t="shared" si="3"/>
        <v>0</v>
      </c>
      <c r="G7">
        <f t="shared" si="3"/>
        <v>0</v>
      </c>
      <c r="H7">
        <f t="shared" si="3"/>
        <v>0</v>
      </c>
      <c r="I7">
        <f t="shared" si="3"/>
        <v>0</v>
      </c>
      <c r="J7">
        <f t="shared" si="3"/>
        <v>0</v>
      </c>
      <c r="K7">
        <f t="shared" si="3"/>
        <v>0</v>
      </c>
      <c r="L7">
        <f t="shared" si="3"/>
        <v>0</v>
      </c>
      <c r="M7">
        <f t="shared" si="3"/>
        <v>0</v>
      </c>
      <c r="N7">
        <f t="shared" si="3"/>
        <v>0</v>
      </c>
      <c r="O7">
        <f t="shared" si="3"/>
        <v>0</v>
      </c>
      <c r="P7">
        <f t="shared" si="3"/>
        <v>0</v>
      </c>
      <c r="Q7">
        <f t="shared" si="3"/>
        <v>0</v>
      </c>
      <c r="R7">
        <f t="shared" si="3"/>
        <v>0</v>
      </c>
      <c r="S7">
        <f t="shared" si="3"/>
        <v>0</v>
      </c>
      <c r="T7">
        <f t="shared" si="3"/>
        <v>0</v>
      </c>
      <c r="U7">
        <f t="shared" si="3"/>
        <v>0</v>
      </c>
      <c r="V7">
        <f t="shared" si="3"/>
        <v>0</v>
      </c>
      <c r="W7">
        <f t="shared" si="3"/>
        <v>0</v>
      </c>
      <c r="X7">
        <f t="shared" si="3"/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4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4">
      <c r="A9" s="1" t="s">
        <v>555</v>
      </c>
      <c r="B9">
        <f t="shared" ref="B9:X9" si="4">B6</f>
        <v>0</v>
      </c>
      <c r="C9">
        <f t="shared" si="4"/>
        <v>0</v>
      </c>
      <c r="D9">
        <f t="shared" si="4"/>
        <v>0</v>
      </c>
      <c r="E9">
        <f t="shared" si="4"/>
        <v>0</v>
      </c>
      <c r="F9">
        <f t="shared" si="4"/>
        <v>0</v>
      </c>
      <c r="G9">
        <f t="shared" si="4"/>
        <v>0</v>
      </c>
      <c r="H9">
        <f t="shared" si="4"/>
        <v>0</v>
      </c>
      <c r="I9">
        <f t="shared" si="4"/>
        <v>0</v>
      </c>
      <c r="J9">
        <f t="shared" si="4"/>
        <v>0</v>
      </c>
      <c r="K9">
        <f t="shared" si="4"/>
        <v>0</v>
      </c>
      <c r="L9">
        <f t="shared" si="4"/>
        <v>0</v>
      </c>
      <c r="M9">
        <f t="shared" si="4"/>
        <v>0</v>
      </c>
      <c r="N9">
        <f t="shared" si="4"/>
        <v>0</v>
      </c>
      <c r="O9">
        <f t="shared" si="4"/>
        <v>0</v>
      </c>
      <c r="P9">
        <f t="shared" si="4"/>
        <v>0</v>
      </c>
      <c r="Q9">
        <f t="shared" si="4"/>
        <v>0</v>
      </c>
      <c r="R9">
        <f t="shared" si="4"/>
        <v>0</v>
      </c>
      <c r="S9">
        <f t="shared" si="4"/>
        <v>0</v>
      </c>
      <c r="T9">
        <f t="shared" si="4"/>
        <v>0</v>
      </c>
      <c r="U9">
        <f t="shared" si="4"/>
        <v>0</v>
      </c>
      <c r="V9">
        <f t="shared" si="4"/>
        <v>0</v>
      </c>
      <c r="W9">
        <f t="shared" si="4"/>
        <v>0</v>
      </c>
      <c r="X9">
        <f t="shared" si="4"/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2060"/>
  </sheetPr>
  <dimension ref="A1:AJ9"/>
  <sheetViews>
    <sheetView workbookViewId="0">
      <selection activeCell="C4" sqref="C4"/>
    </sheetView>
  </sheetViews>
  <sheetFormatPr defaultColWidth="9.1796875" defaultRowHeight="14.5"/>
  <cols>
    <col min="1" max="1" width="41.453125" customWidth="1"/>
    <col min="2" max="26" width="10" customWidth="1"/>
  </cols>
  <sheetData>
    <row r="1" spans="1:36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s="1" t="s">
        <v>550</v>
      </c>
      <c r="B4" s="7">
        <f>'Other Fuels'!D$26*About!$A$108*INDEX('Tax Percentages'!$B$18:$AG$18,MATCH(B$1,'Tax Percentages'!$B$4:$AG$4,0))</f>
        <v>1.1475286347470027E-6</v>
      </c>
      <c r="C4" s="7">
        <f>'Other Fuels'!E$26*About!$A$108*INDEX('Tax Percentages'!$B$18:$AG$18,MATCH(C$1,'Tax Percentages'!$B$4:$AG$4,0))</f>
        <v>1.1475286347470027E-6</v>
      </c>
      <c r="D4" s="7">
        <f>'Other Fuels'!F$26*About!$A$108*INDEX('Tax Percentages'!$B$18:$AG$18,MATCH(D$1,'Tax Percentages'!$B$4:$AG$4,0))</f>
        <v>1.1475286347470027E-6</v>
      </c>
      <c r="E4" s="7">
        <f>'Other Fuels'!G$26*About!$A$108*INDEX('Tax Percentages'!$B$18:$AG$18,MATCH(E$1,'Tax Percentages'!$B$4:$AG$4,0))</f>
        <v>1.1475286347470027E-6</v>
      </c>
      <c r="F4" s="7">
        <f>'Other Fuels'!H$26*About!$A$108*INDEX('Tax Percentages'!$B$18:$AG$18,MATCH(F$1,'Tax Percentages'!$B$4:$AG$4,0))</f>
        <v>1.1475286347470027E-6</v>
      </c>
      <c r="G4" s="7">
        <f>'Other Fuels'!I$26*About!$A$108*INDEX('Tax Percentages'!$B$18:$AG$18,MATCH(G$1,'Tax Percentages'!$B$4:$AG$4,0))</f>
        <v>1.1475286347470027E-6</v>
      </c>
      <c r="H4" s="7">
        <f>'Other Fuels'!J$26*About!$A$108*INDEX('Tax Percentages'!$B$18:$AG$18,MATCH(H$1,'Tax Percentages'!$B$4:$AG$4,0))</f>
        <v>1.1475286347470027E-6</v>
      </c>
      <c r="I4" s="7">
        <f>'Other Fuels'!K$26*About!$A$108*INDEX('Tax Percentages'!$B$18:$AG$18,MATCH(I$1,'Tax Percentages'!$B$4:$AG$4,0))</f>
        <v>1.1475286347470027E-6</v>
      </c>
      <c r="J4" s="7">
        <f>'Other Fuels'!L$26*About!$A$108*INDEX('Tax Percentages'!$B$18:$AG$18,MATCH(J$1,'Tax Percentages'!$B$4:$AG$4,0))</f>
        <v>1.1475286347470027E-6</v>
      </c>
      <c r="K4" s="7">
        <f>'Other Fuels'!M$26*About!$A$108*INDEX('Tax Percentages'!$B$18:$AG$18,MATCH(K$1,'Tax Percentages'!$B$4:$AG$4,0))</f>
        <v>1.1475286347470027E-6</v>
      </c>
      <c r="L4" s="7">
        <f>'Other Fuels'!N$26*About!$A$108*INDEX('Tax Percentages'!$B$18:$AG$18,MATCH(L$1,'Tax Percentages'!$B$4:$AG$4,0))</f>
        <v>1.1475286347470027E-6</v>
      </c>
      <c r="M4" s="7">
        <f>'Other Fuels'!O$26*About!$A$108*INDEX('Tax Percentages'!$B$18:$AG$18,MATCH(M$1,'Tax Percentages'!$B$4:$AG$4,0))</f>
        <v>1.1475286347470027E-6</v>
      </c>
      <c r="N4" s="7">
        <f>'Other Fuels'!P$26*About!$A$108*INDEX('Tax Percentages'!$B$18:$AG$18,MATCH(N$1,'Tax Percentages'!$B$4:$AG$4,0))</f>
        <v>1.1475286347470027E-6</v>
      </c>
      <c r="O4" s="7">
        <f>'Other Fuels'!Q$26*About!$A$108*INDEX('Tax Percentages'!$B$18:$AG$18,MATCH(O$1,'Tax Percentages'!$B$4:$AG$4,0))</f>
        <v>1.1475286347470027E-6</v>
      </c>
      <c r="P4" s="7">
        <f>'Other Fuels'!R$26*About!$A$108*INDEX('Tax Percentages'!$B$18:$AG$18,MATCH(P$1,'Tax Percentages'!$B$4:$AG$4,0))</f>
        <v>1.1475286347470027E-6</v>
      </c>
      <c r="Q4" s="7">
        <f>'Other Fuels'!S$26*About!$A$108*INDEX('Tax Percentages'!$B$18:$AG$18,MATCH(Q$1,'Tax Percentages'!$B$4:$AG$4,0))</f>
        <v>1.1475286347470027E-6</v>
      </c>
      <c r="R4" s="7">
        <f>'Other Fuels'!T$26*About!$A$108*INDEX('Tax Percentages'!$B$18:$AG$18,MATCH(R$1,'Tax Percentages'!$B$4:$AG$4,0))</f>
        <v>1.1475286347470027E-6</v>
      </c>
      <c r="S4" s="7">
        <f>'Other Fuels'!U$26*About!$A$108*INDEX('Tax Percentages'!$B$18:$AG$18,MATCH(S$1,'Tax Percentages'!$B$4:$AG$4,0))</f>
        <v>1.1475286347470027E-6</v>
      </c>
      <c r="T4" s="7">
        <f>'Other Fuels'!V$26*About!$A$108*INDEX('Tax Percentages'!$B$18:$AG$18,MATCH(T$1,'Tax Percentages'!$B$4:$AG$4,0))</f>
        <v>1.1475286347470027E-6</v>
      </c>
      <c r="U4" s="7">
        <f>'Other Fuels'!W$26*About!$A$108*INDEX('Tax Percentages'!$B$18:$AG$18,MATCH(U$1,'Tax Percentages'!$B$4:$AG$4,0))</f>
        <v>1.1475286347470027E-6</v>
      </c>
      <c r="V4" s="7">
        <f>'Other Fuels'!X$26*About!$A$108*INDEX('Tax Percentages'!$B$18:$AG$18,MATCH(V$1,'Tax Percentages'!$B$4:$AG$4,0))</f>
        <v>1.1475286347470027E-6</v>
      </c>
      <c r="W4" s="7">
        <f>'Other Fuels'!Y$26*About!$A$108*INDEX('Tax Percentages'!$B$18:$AG$18,MATCH(W$1,'Tax Percentages'!$B$4:$AG$4,0))</f>
        <v>1.1475286347470027E-6</v>
      </c>
      <c r="X4" s="7">
        <f>'Other Fuels'!Z$26*About!$A$108*INDEX('Tax Percentages'!$B$18:$AG$18,MATCH(X$1,'Tax Percentages'!$B$4:$AG$4,0))</f>
        <v>1.1475286347470027E-6</v>
      </c>
      <c r="Y4" s="7">
        <f>'Other Fuels'!AA$26*About!$A$108*INDEX('Tax Percentages'!$B$18:$AG$18,MATCH(Y$1,'Tax Percentages'!$B$4:$AG$4,0))</f>
        <v>1.1475286347470027E-6</v>
      </c>
      <c r="Z4" s="7">
        <f>'Other Fuels'!AB$26*About!$A$108*INDEX('Tax Percentages'!$B$18:$AG$18,MATCH(Z$1,'Tax Percentages'!$B$4:$AG$4,0))</f>
        <v>1.1475286347470027E-6</v>
      </c>
      <c r="AA4" s="7">
        <f>'Other Fuels'!AC$26*About!$A$108*INDEX('Tax Percentages'!$B$18:$AG$18,MATCH(AA$1,'Tax Percentages'!$B$4:$AG$4,0))</f>
        <v>1.1475286347470027E-6</v>
      </c>
      <c r="AB4" s="7">
        <f>'Other Fuels'!AD$26*About!$A$108*INDEX('Tax Percentages'!$B$18:$AG$18,MATCH(AB$1,'Tax Percentages'!$B$4:$AG$4,0))</f>
        <v>1.1475286347470027E-6</v>
      </c>
      <c r="AC4" s="7">
        <f>'Other Fuels'!AE$26*About!$A$108*INDEX('Tax Percentages'!$B$18:$AG$18,MATCH(AC$1,'Tax Percentages'!$B$4:$AG$4,0))</f>
        <v>1.1475286347470027E-6</v>
      </c>
      <c r="AD4" s="7">
        <f>'Other Fuels'!AF$26*About!$A$108*INDEX('Tax Percentages'!$B$18:$AG$18,MATCH(AD$1,'Tax Percentages'!$B$4:$AG$4,0))</f>
        <v>1.1475286347470027E-6</v>
      </c>
      <c r="AE4" s="7">
        <f>'Other Fuels'!AG$26*About!$A$108*INDEX('Tax Percentages'!$B$18:$AG$18,MATCH(AE$1,'Tax Percentages'!$B$4:$AG$4,0))</f>
        <v>1.1475286347470027E-6</v>
      </c>
      <c r="AF4" s="7">
        <f>'Other Fuels'!AH$26*About!$A$108*INDEX('Tax Percentages'!$B$18:$AG$18,MATCH(AF$1,'Tax Percentages'!$B$4:$AG$4,0))</f>
        <v>1.1475286347470027E-6</v>
      </c>
      <c r="AG4" s="7"/>
      <c r="AH4" s="7"/>
      <c r="AI4" s="7"/>
      <c r="AJ4" s="7"/>
    </row>
    <row r="5" spans="1:36">
      <c r="A5" s="1" t="s">
        <v>551</v>
      </c>
      <c r="B5" s="7">
        <f>'Other Fuels'!D$26*About!$A$108*INDEX('Tax Percentages'!$B$18:$AG$18,MATCH(B$1,'Tax Percentages'!$B$4:$AG$4,0))</f>
        <v>1.1475286347470027E-6</v>
      </c>
      <c r="C5" s="7">
        <f>'Other Fuels'!E$26*About!$A$108*INDEX('Tax Percentages'!$B$18:$AG$18,MATCH(C$1,'Tax Percentages'!$B$4:$AG$4,0))</f>
        <v>1.1475286347470027E-6</v>
      </c>
      <c r="D5" s="7">
        <f>'Other Fuels'!F$26*About!$A$108*INDEX('Tax Percentages'!$B$18:$AG$18,MATCH(D$1,'Tax Percentages'!$B$4:$AG$4,0))</f>
        <v>1.1475286347470027E-6</v>
      </c>
      <c r="E5" s="7">
        <f>'Other Fuels'!G$26*About!$A$108*INDEX('Tax Percentages'!$B$18:$AG$18,MATCH(E$1,'Tax Percentages'!$B$4:$AG$4,0))</f>
        <v>1.1475286347470027E-6</v>
      </c>
      <c r="F5" s="7">
        <f>'Other Fuels'!H$26*About!$A$108*INDEX('Tax Percentages'!$B$18:$AG$18,MATCH(F$1,'Tax Percentages'!$B$4:$AG$4,0))</f>
        <v>1.1475286347470027E-6</v>
      </c>
      <c r="G5" s="7">
        <f>'Other Fuels'!I$26*About!$A$108*INDEX('Tax Percentages'!$B$18:$AG$18,MATCH(G$1,'Tax Percentages'!$B$4:$AG$4,0))</f>
        <v>1.1475286347470027E-6</v>
      </c>
      <c r="H5" s="7">
        <f>'Other Fuels'!J$26*About!$A$108*INDEX('Tax Percentages'!$B$18:$AG$18,MATCH(H$1,'Tax Percentages'!$B$4:$AG$4,0))</f>
        <v>1.1475286347470027E-6</v>
      </c>
      <c r="I5" s="7">
        <f>'Other Fuels'!K$26*About!$A$108*INDEX('Tax Percentages'!$B$18:$AG$18,MATCH(I$1,'Tax Percentages'!$B$4:$AG$4,0))</f>
        <v>1.1475286347470027E-6</v>
      </c>
      <c r="J5" s="7">
        <f>'Other Fuels'!L$26*About!$A$108*INDEX('Tax Percentages'!$B$18:$AG$18,MATCH(J$1,'Tax Percentages'!$B$4:$AG$4,0))</f>
        <v>1.1475286347470027E-6</v>
      </c>
      <c r="K5" s="7">
        <f>'Other Fuels'!M$26*About!$A$108*INDEX('Tax Percentages'!$B$18:$AG$18,MATCH(K$1,'Tax Percentages'!$B$4:$AG$4,0))</f>
        <v>1.1475286347470027E-6</v>
      </c>
      <c r="L5" s="7">
        <f>'Other Fuels'!N$26*About!$A$108*INDEX('Tax Percentages'!$B$18:$AG$18,MATCH(L$1,'Tax Percentages'!$B$4:$AG$4,0))</f>
        <v>1.1475286347470027E-6</v>
      </c>
      <c r="M5" s="7">
        <f>'Other Fuels'!O$26*About!$A$108*INDEX('Tax Percentages'!$B$18:$AG$18,MATCH(M$1,'Tax Percentages'!$B$4:$AG$4,0))</f>
        <v>1.1475286347470027E-6</v>
      </c>
      <c r="N5" s="7">
        <f>'Other Fuels'!P$26*About!$A$108*INDEX('Tax Percentages'!$B$18:$AG$18,MATCH(N$1,'Tax Percentages'!$B$4:$AG$4,0))</f>
        <v>1.1475286347470027E-6</v>
      </c>
      <c r="O5" s="7">
        <f>'Other Fuels'!Q$26*About!$A$108*INDEX('Tax Percentages'!$B$18:$AG$18,MATCH(O$1,'Tax Percentages'!$B$4:$AG$4,0))</f>
        <v>1.1475286347470027E-6</v>
      </c>
      <c r="P5" s="7">
        <f>'Other Fuels'!R$26*About!$A$108*INDEX('Tax Percentages'!$B$18:$AG$18,MATCH(P$1,'Tax Percentages'!$B$4:$AG$4,0))</f>
        <v>1.1475286347470027E-6</v>
      </c>
      <c r="Q5" s="7">
        <f>'Other Fuels'!S$26*About!$A$108*INDEX('Tax Percentages'!$B$18:$AG$18,MATCH(Q$1,'Tax Percentages'!$B$4:$AG$4,0))</f>
        <v>1.1475286347470027E-6</v>
      </c>
      <c r="R5" s="7">
        <f>'Other Fuels'!T$26*About!$A$108*INDEX('Tax Percentages'!$B$18:$AG$18,MATCH(R$1,'Tax Percentages'!$B$4:$AG$4,0))</f>
        <v>1.1475286347470027E-6</v>
      </c>
      <c r="S5" s="7">
        <f>'Other Fuels'!U$26*About!$A$108*INDEX('Tax Percentages'!$B$18:$AG$18,MATCH(S$1,'Tax Percentages'!$B$4:$AG$4,0))</f>
        <v>1.1475286347470027E-6</v>
      </c>
      <c r="T5" s="7">
        <f>'Other Fuels'!V$26*About!$A$108*INDEX('Tax Percentages'!$B$18:$AG$18,MATCH(T$1,'Tax Percentages'!$B$4:$AG$4,0))</f>
        <v>1.1475286347470027E-6</v>
      </c>
      <c r="U5" s="7">
        <f>'Other Fuels'!W$26*About!$A$108*INDEX('Tax Percentages'!$B$18:$AG$18,MATCH(U$1,'Tax Percentages'!$B$4:$AG$4,0))</f>
        <v>1.1475286347470027E-6</v>
      </c>
      <c r="V5" s="7">
        <f>'Other Fuels'!X$26*About!$A$108*INDEX('Tax Percentages'!$B$18:$AG$18,MATCH(V$1,'Tax Percentages'!$B$4:$AG$4,0))</f>
        <v>1.1475286347470027E-6</v>
      </c>
      <c r="W5" s="7">
        <f>'Other Fuels'!Y$26*About!$A$108*INDEX('Tax Percentages'!$B$18:$AG$18,MATCH(W$1,'Tax Percentages'!$B$4:$AG$4,0))</f>
        <v>1.1475286347470027E-6</v>
      </c>
      <c r="X5" s="7">
        <f>'Other Fuels'!Z$26*About!$A$108*INDEX('Tax Percentages'!$B$18:$AG$18,MATCH(X$1,'Tax Percentages'!$B$4:$AG$4,0))</f>
        <v>1.1475286347470027E-6</v>
      </c>
      <c r="Y5" s="7">
        <f>'Other Fuels'!AA$26*About!$A$108*INDEX('Tax Percentages'!$B$18:$AG$18,MATCH(Y$1,'Tax Percentages'!$B$4:$AG$4,0))</f>
        <v>1.1475286347470027E-6</v>
      </c>
      <c r="Z5" s="7">
        <f>'Other Fuels'!AB$26*About!$A$108*INDEX('Tax Percentages'!$B$18:$AG$18,MATCH(Z$1,'Tax Percentages'!$B$4:$AG$4,0))</f>
        <v>1.1475286347470027E-6</v>
      </c>
      <c r="AA5" s="7">
        <f>'Other Fuels'!AC$26*About!$A$108*INDEX('Tax Percentages'!$B$18:$AG$18,MATCH(AA$1,'Tax Percentages'!$B$4:$AG$4,0))</f>
        <v>1.1475286347470027E-6</v>
      </c>
      <c r="AB5" s="7">
        <f>'Other Fuels'!AD$26*About!$A$108*INDEX('Tax Percentages'!$B$18:$AG$18,MATCH(AB$1,'Tax Percentages'!$B$4:$AG$4,0))</f>
        <v>1.1475286347470027E-6</v>
      </c>
      <c r="AC5" s="7">
        <f>'Other Fuels'!AE$26*About!$A$108*INDEX('Tax Percentages'!$B$18:$AG$18,MATCH(AC$1,'Tax Percentages'!$B$4:$AG$4,0))</f>
        <v>1.1475286347470027E-6</v>
      </c>
      <c r="AD5" s="7">
        <f>'Other Fuels'!AF$26*About!$A$108*INDEX('Tax Percentages'!$B$18:$AG$18,MATCH(AD$1,'Tax Percentages'!$B$4:$AG$4,0))</f>
        <v>1.1475286347470027E-6</v>
      </c>
      <c r="AE5" s="7">
        <f>'Other Fuels'!AG$26*About!$A$108*INDEX('Tax Percentages'!$B$18:$AG$18,MATCH(AE$1,'Tax Percentages'!$B$4:$AG$4,0))</f>
        <v>1.1475286347470027E-6</v>
      </c>
      <c r="AF5" s="7">
        <f>'Other Fuels'!AH$26*About!$A$108*INDEX('Tax Percentages'!$B$18:$AG$18,MATCH(AF$1,'Tax Percentages'!$B$4:$AG$4,0))</f>
        <v>1.1475286347470027E-6</v>
      </c>
      <c r="AG5" s="7"/>
      <c r="AH5" s="7"/>
      <c r="AI5" s="7"/>
      <c r="AJ5" s="7"/>
    </row>
    <row r="6" spans="1:36">
      <c r="A6" s="1" t="s">
        <v>552</v>
      </c>
      <c r="B6" s="7">
        <f>'Other Fuels'!D$26*About!$A$108*INDEX('Tax Percentages'!$B$18:$AG$18,MATCH(B$1,'Tax Percentages'!$B$4:$AG$4,0))</f>
        <v>1.1475286347470027E-6</v>
      </c>
      <c r="C6" s="7">
        <f>'Other Fuels'!E$26*About!$A$108*INDEX('Tax Percentages'!$B$18:$AG$18,MATCH(C$1,'Tax Percentages'!$B$4:$AG$4,0))</f>
        <v>1.1475286347470027E-6</v>
      </c>
      <c r="D6" s="7">
        <f>'Other Fuels'!F$26*About!$A$108*INDEX('Tax Percentages'!$B$18:$AG$18,MATCH(D$1,'Tax Percentages'!$B$4:$AG$4,0))</f>
        <v>1.1475286347470027E-6</v>
      </c>
      <c r="E6" s="7">
        <f>'Other Fuels'!G$26*About!$A$108*INDEX('Tax Percentages'!$B$18:$AG$18,MATCH(E$1,'Tax Percentages'!$B$4:$AG$4,0))</f>
        <v>1.1475286347470027E-6</v>
      </c>
      <c r="F6" s="7">
        <f>'Other Fuels'!H$26*About!$A$108*INDEX('Tax Percentages'!$B$18:$AG$18,MATCH(F$1,'Tax Percentages'!$B$4:$AG$4,0))</f>
        <v>1.1475286347470027E-6</v>
      </c>
      <c r="G6" s="7">
        <f>'Other Fuels'!I$26*About!$A$108*INDEX('Tax Percentages'!$B$18:$AG$18,MATCH(G$1,'Tax Percentages'!$B$4:$AG$4,0))</f>
        <v>1.1475286347470027E-6</v>
      </c>
      <c r="H6" s="7">
        <f>'Other Fuels'!J$26*About!$A$108*INDEX('Tax Percentages'!$B$18:$AG$18,MATCH(H$1,'Tax Percentages'!$B$4:$AG$4,0))</f>
        <v>1.1475286347470027E-6</v>
      </c>
      <c r="I6" s="7">
        <f>'Other Fuels'!K$26*About!$A$108*INDEX('Tax Percentages'!$B$18:$AG$18,MATCH(I$1,'Tax Percentages'!$B$4:$AG$4,0))</f>
        <v>1.1475286347470027E-6</v>
      </c>
      <c r="J6" s="7">
        <f>'Other Fuels'!L$26*About!$A$108*INDEX('Tax Percentages'!$B$18:$AG$18,MATCH(J$1,'Tax Percentages'!$B$4:$AG$4,0))</f>
        <v>1.1475286347470027E-6</v>
      </c>
      <c r="K6" s="7">
        <f>'Other Fuels'!M$26*About!$A$108*INDEX('Tax Percentages'!$B$18:$AG$18,MATCH(K$1,'Tax Percentages'!$B$4:$AG$4,0))</f>
        <v>1.1475286347470027E-6</v>
      </c>
      <c r="L6" s="7">
        <f>'Other Fuels'!N$26*About!$A$108*INDEX('Tax Percentages'!$B$18:$AG$18,MATCH(L$1,'Tax Percentages'!$B$4:$AG$4,0))</f>
        <v>1.1475286347470027E-6</v>
      </c>
      <c r="M6" s="7">
        <f>'Other Fuels'!O$26*About!$A$108*INDEX('Tax Percentages'!$B$18:$AG$18,MATCH(M$1,'Tax Percentages'!$B$4:$AG$4,0))</f>
        <v>1.1475286347470027E-6</v>
      </c>
      <c r="N6" s="7">
        <f>'Other Fuels'!P$26*About!$A$108*INDEX('Tax Percentages'!$B$18:$AG$18,MATCH(N$1,'Tax Percentages'!$B$4:$AG$4,0))</f>
        <v>1.1475286347470027E-6</v>
      </c>
      <c r="O6" s="7">
        <f>'Other Fuels'!Q$26*About!$A$108*INDEX('Tax Percentages'!$B$18:$AG$18,MATCH(O$1,'Tax Percentages'!$B$4:$AG$4,0))</f>
        <v>1.1475286347470027E-6</v>
      </c>
      <c r="P6" s="7">
        <f>'Other Fuels'!R$26*About!$A$108*INDEX('Tax Percentages'!$B$18:$AG$18,MATCH(P$1,'Tax Percentages'!$B$4:$AG$4,0))</f>
        <v>1.1475286347470027E-6</v>
      </c>
      <c r="Q6" s="7">
        <f>'Other Fuels'!S$26*About!$A$108*INDEX('Tax Percentages'!$B$18:$AG$18,MATCH(Q$1,'Tax Percentages'!$B$4:$AG$4,0))</f>
        <v>1.1475286347470027E-6</v>
      </c>
      <c r="R6" s="7">
        <f>'Other Fuels'!T$26*About!$A$108*INDEX('Tax Percentages'!$B$18:$AG$18,MATCH(R$1,'Tax Percentages'!$B$4:$AG$4,0))</f>
        <v>1.1475286347470027E-6</v>
      </c>
      <c r="S6" s="7">
        <f>'Other Fuels'!U$26*About!$A$108*INDEX('Tax Percentages'!$B$18:$AG$18,MATCH(S$1,'Tax Percentages'!$B$4:$AG$4,0))</f>
        <v>1.1475286347470027E-6</v>
      </c>
      <c r="T6" s="7">
        <f>'Other Fuels'!V$26*About!$A$108*INDEX('Tax Percentages'!$B$18:$AG$18,MATCH(T$1,'Tax Percentages'!$B$4:$AG$4,0))</f>
        <v>1.1475286347470027E-6</v>
      </c>
      <c r="U6" s="7">
        <f>'Other Fuels'!W$26*About!$A$108*INDEX('Tax Percentages'!$B$18:$AG$18,MATCH(U$1,'Tax Percentages'!$B$4:$AG$4,0))</f>
        <v>1.1475286347470027E-6</v>
      </c>
      <c r="V6" s="7">
        <f>'Other Fuels'!X$26*About!$A$108*INDEX('Tax Percentages'!$B$18:$AG$18,MATCH(V$1,'Tax Percentages'!$B$4:$AG$4,0))</f>
        <v>1.1475286347470027E-6</v>
      </c>
      <c r="W6" s="7">
        <f>'Other Fuels'!Y$26*About!$A$108*INDEX('Tax Percentages'!$B$18:$AG$18,MATCH(W$1,'Tax Percentages'!$B$4:$AG$4,0))</f>
        <v>1.1475286347470027E-6</v>
      </c>
      <c r="X6" s="7">
        <f>'Other Fuels'!Z$26*About!$A$108*INDEX('Tax Percentages'!$B$18:$AG$18,MATCH(X$1,'Tax Percentages'!$B$4:$AG$4,0))</f>
        <v>1.1475286347470027E-6</v>
      </c>
      <c r="Y6" s="7">
        <f>'Other Fuels'!AA$26*About!$A$108*INDEX('Tax Percentages'!$B$18:$AG$18,MATCH(Y$1,'Tax Percentages'!$B$4:$AG$4,0))</f>
        <v>1.1475286347470027E-6</v>
      </c>
      <c r="Z6" s="7">
        <f>'Other Fuels'!AB$26*About!$A$108*INDEX('Tax Percentages'!$B$18:$AG$18,MATCH(Z$1,'Tax Percentages'!$B$4:$AG$4,0))</f>
        <v>1.1475286347470027E-6</v>
      </c>
      <c r="AA6" s="7">
        <f>'Other Fuels'!AC$26*About!$A$108*INDEX('Tax Percentages'!$B$18:$AG$18,MATCH(AA$1,'Tax Percentages'!$B$4:$AG$4,0))</f>
        <v>1.1475286347470027E-6</v>
      </c>
      <c r="AB6" s="7">
        <f>'Other Fuels'!AD$26*About!$A$108*INDEX('Tax Percentages'!$B$18:$AG$18,MATCH(AB$1,'Tax Percentages'!$B$4:$AG$4,0))</f>
        <v>1.1475286347470027E-6</v>
      </c>
      <c r="AC6" s="7">
        <f>'Other Fuels'!AE$26*About!$A$108*INDEX('Tax Percentages'!$B$18:$AG$18,MATCH(AC$1,'Tax Percentages'!$B$4:$AG$4,0))</f>
        <v>1.1475286347470027E-6</v>
      </c>
      <c r="AD6" s="7">
        <f>'Other Fuels'!AF$26*About!$A$108*INDEX('Tax Percentages'!$B$18:$AG$18,MATCH(AD$1,'Tax Percentages'!$B$4:$AG$4,0))</f>
        <v>1.1475286347470027E-6</v>
      </c>
      <c r="AE6" s="7">
        <f>'Other Fuels'!AG$26*About!$A$108*INDEX('Tax Percentages'!$B$18:$AG$18,MATCH(AE$1,'Tax Percentages'!$B$4:$AG$4,0))</f>
        <v>1.1475286347470027E-6</v>
      </c>
      <c r="AF6" s="7">
        <f>'Other Fuels'!AH$26*About!$A$108*INDEX('Tax Percentages'!$B$18:$AG$18,MATCH(AF$1,'Tax Percentages'!$B$4:$AG$4,0))</f>
        <v>1.1475286347470027E-6</v>
      </c>
      <c r="AG6" s="7"/>
      <c r="AH6" s="7"/>
    </row>
    <row r="7" spans="1:36">
      <c r="A7" s="1" t="s">
        <v>553</v>
      </c>
      <c r="B7">
        <f t="shared" ref="B7:Z7" si="0">B3</f>
        <v>0</v>
      </c>
      <c r="C7">
        <f t="shared" si="0"/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AF9" si="1">B6</f>
        <v>1.1475286347470027E-6</v>
      </c>
      <c r="C9">
        <f t="shared" si="1"/>
        <v>1.1475286347470027E-6</v>
      </c>
      <c r="D9">
        <f t="shared" si="1"/>
        <v>1.1475286347470027E-6</v>
      </c>
      <c r="E9">
        <f t="shared" si="1"/>
        <v>1.1475286347470027E-6</v>
      </c>
      <c r="F9">
        <f t="shared" si="1"/>
        <v>1.1475286347470027E-6</v>
      </c>
      <c r="G9">
        <f t="shared" si="1"/>
        <v>1.1475286347470027E-6</v>
      </c>
      <c r="H9">
        <f t="shared" si="1"/>
        <v>1.1475286347470027E-6</v>
      </c>
      <c r="I9">
        <f t="shared" si="1"/>
        <v>1.1475286347470027E-6</v>
      </c>
      <c r="J9">
        <f t="shared" si="1"/>
        <v>1.1475286347470027E-6</v>
      </c>
      <c r="K9">
        <f t="shared" si="1"/>
        <v>1.1475286347470027E-6</v>
      </c>
      <c r="L9">
        <f t="shared" si="1"/>
        <v>1.1475286347470027E-6</v>
      </c>
      <c r="M9">
        <f t="shared" si="1"/>
        <v>1.1475286347470027E-6</v>
      </c>
      <c r="N9">
        <f t="shared" si="1"/>
        <v>1.1475286347470027E-6</v>
      </c>
      <c r="O9">
        <f t="shared" si="1"/>
        <v>1.1475286347470027E-6</v>
      </c>
      <c r="P9">
        <f t="shared" si="1"/>
        <v>1.1475286347470027E-6</v>
      </c>
      <c r="Q9">
        <f t="shared" si="1"/>
        <v>1.1475286347470027E-6</v>
      </c>
      <c r="R9">
        <f t="shared" si="1"/>
        <v>1.1475286347470027E-6</v>
      </c>
      <c r="S9">
        <f t="shared" si="1"/>
        <v>1.1475286347470027E-6</v>
      </c>
      <c r="T9">
        <f t="shared" si="1"/>
        <v>1.1475286347470027E-6</v>
      </c>
      <c r="U9">
        <f t="shared" si="1"/>
        <v>1.1475286347470027E-6</v>
      </c>
      <c r="V9">
        <f t="shared" si="1"/>
        <v>1.1475286347470027E-6</v>
      </c>
      <c r="W9">
        <f t="shared" si="1"/>
        <v>1.1475286347470027E-6</v>
      </c>
      <c r="X9">
        <f t="shared" si="1"/>
        <v>1.1475286347470027E-6</v>
      </c>
      <c r="Y9">
        <f t="shared" si="1"/>
        <v>1.1475286347470027E-6</v>
      </c>
      <c r="Z9">
        <f t="shared" si="1"/>
        <v>1.1475286347470027E-6</v>
      </c>
      <c r="AA9">
        <f t="shared" si="1"/>
        <v>1.1475286347470027E-6</v>
      </c>
      <c r="AB9">
        <f t="shared" si="1"/>
        <v>1.1475286347470027E-6</v>
      </c>
      <c r="AC9">
        <f t="shared" si="1"/>
        <v>1.1475286347470027E-6</v>
      </c>
      <c r="AD9">
        <f t="shared" si="1"/>
        <v>1.1475286347470027E-6</v>
      </c>
      <c r="AE9">
        <f t="shared" si="1"/>
        <v>1.1475286347470027E-6</v>
      </c>
      <c r="AF9">
        <f t="shared" si="1"/>
        <v>1.1475286347470027E-6</v>
      </c>
    </row>
  </sheetData>
  <pageMargins left="0.7" right="0.7" top="0.75" bottom="0.75" header="0.3" footer="0.3"/>
  <pageSetup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2060"/>
  </sheetPr>
  <dimension ref="A1:AF9"/>
  <sheetViews>
    <sheetView workbookViewId="0">
      <selection activeCell="B1" sqref="B1:B104857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V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2060"/>
  </sheetPr>
  <dimension ref="A1:AJ9"/>
  <sheetViews>
    <sheetView workbookViewId="0">
      <selection activeCell="A34" sqref="A34"/>
    </sheetView>
  </sheetViews>
  <sheetFormatPr defaultColWidth="9.1796875" defaultRowHeight="14.5"/>
  <cols>
    <col min="1" max="1" width="41.453125" customWidth="1"/>
    <col min="2" max="26" width="10" customWidth="1"/>
    <col min="27" max="34" width="10.26953125" bestFit="1" customWidth="1"/>
  </cols>
  <sheetData>
    <row r="1" spans="1:36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  <c r="AG1" s="1"/>
      <c r="AH1" s="1"/>
      <c r="AI1" s="1"/>
      <c r="AJ1" s="1"/>
    </row>
    <row r="2" spans="1:36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s="1" t="s">
        <v>549</v>
      </c>
      <c r="B3" s="3">
        <f>INDEX(STEO!$34:$34,MATCH(B$1,STEO!$5:$5,0))/10^6*dollars_2020_2012*lignite_multiplier*INDEX('Tax Percentages'!$B$20:$AG$20,MATCH(B$1,'Tax Percentages'!$B$4:$AG$4,0))</f>
        <v>1.066283030650505E-7</v>
      </c>
      <c r="C3" s="3">
        <f>INDEX(STEO!$34:$34,MATCH(C$1,STEO!$5:$5,0))/10^6*dollars_2020_2012*lignite_multiplier*INDEX('Tax Percentages'!$B$20:$AG$20,MATCH(C$1,'Tax Percentages'!$B$4:$AG$4,0))</f>
        <v>1.0996043753583333E-7</v>
      </c>
      <c r="D3" s="3">
        <f>INDEX(STEO!$34:$34,MATCH(D$1,STEO!$5:$5,0))/10^6*dollars_2020_2012*lignite_multiplier*INDEX('Tax Percentages'!$B$20:$AG$20,MATCH(D$1,'Tax Percentages'!$B$4:$AG$4,0))</f>
        <v>1.1495863924200755E-7</v>
      </c>
      <c r="E3" s="3">
        <f>INDEX(STEO!$34:$34,MATCH(E$1,STEO!$5:$5,0))/10^6*dollars_2020_2012*lignite_multiplier*INDEX('Tax Percentages'!$B$20:$AG$20,MATCH(E$1,'Tax Percentages'!$B$4:$AG$4,0))</f>
        <v>1.1384792775174661E-7</v>
      </c>
      <c r="F3" s="3">
        <f>INDEX('AEO 2022 3'!52:52,MATCH('BFPaT-fueltax-coal'!F1,'AEO 2022 3'!13:13,0))/10^6*dollars_2021_2012*lignite_multiplier*INDEX('Tax Percentages'!$B$20:$AG$20,MATCH(F$1,'Tax Percentages'!$B$4:$AG$4,0))</f>
        <v>1.0651563642530803E-7</v>
      </c>
      <c r="G3" s="3">
        <f>INDEX('AEO 2022 3'!52:52,MATCH('BFPaT-fueltax-coal'!G1,'AEO 2022 3'!13:13,0))/10^6*dollars_2021_2012*lignite_multiplier*INDEX('Tax Percentages'!$B$20:$AG$20,MATCH(G$1,'Tax Percentages'!$B$4:$AG$4,0))</f>
        <v>1.0376416009189189E-7</v>
      </c>
      <c r="H3" s="3">
        <f>INDEX('AEO 2022 3'!52:52,MATCH('BFPaT-fueltax-coal'!H1,'AEO 2022 3'!13:13,0))/10^6*dollars_2021_2012*lignite_multiplier*INDEX('Tax Percentages'!$B$20:$AG$20,MATCH(H$1,'Tax Percentages'!$B$4:$AG$4,0))</f>
        <v>1.0245971249026927E-7</v>
      </c>
      <c r="I3" s="3">
        <f>INDEX('AEO 2022 3'!52:52,MATCH('BFPaT-fueltax-coal'!I1,'AEO 2022 3'!13:13,0))/10^6*dollars_2021_2012*lignite_multiplier*INDEX('Tax Percentages'!$B$20:$AG$20,MATCH(I$1,'Tax Percentages'!$B$4:$AG$4,0))</f>
        <v>1.0167058322183484E-7</v>
      </c>
      <c r="J3" s="3">
        <f>INDEX('AEO 2022 3'!52:52,MATCH('BFPaT-fueltax-coal'!J1,'AEO 2022 3'!13:13,0))/10^6*dollars_2021_2012*lignite_multiplier*INDEX('Tax Percentages'!$B$20:$AG$20,MATCH(J$1,'Tax Percentages'!$B$4:$AG$4,0))</f>
        <v>1.0122077370403393E-7</v>
      </c>
      <c r="K3" s="3">
        <f>INDEX('AEO 2022 3'!52:52,MATCH('BFPaT-fueltax-coal'!K1,'AEO 2022 3'!13:13,0))/10^6*dollars_2021_2012*lignite_multiplier*INDEX('Tax Percentages'!$B$20:$AG$20,MATCH(K$1,'Tax Percentages'!$B$4:$AG$4,0))</f>
        <v>1.0187702881656139E-7</v>
      </c>
      <c r="L3" s="3">
        <f>INDEX('AEO 2022 3'!52:52,MATCH('BFPaT-fueltax-coal'!L1,'AEO 2022 3'!13:13,0))/10^6*dollars_2021_2012*lignite_multiplier*INDEX('Tax Percentages'!$B$20:$AG$20,MATCH(L$1,'Tax Percentages'!$B$4:$AG$4,0))</f>
        <v>1.0171041894681933E-7</v>
      </c>
      <c r="M3" s="3">
        <f>INDEX('AEO 2022 3'!52:52,MATCH('BFPaT-fueltax-coal'!M1,'AEO 2022 3'!13:13,0))/10^6*dollars_2021_2012*lignite_multiplier*INDEX('Tax Percentages'!$B$20:$AG$20,MATCH(M$1,'Tax Percentages'!$B$4:$AG$4,0))</f>
        <v>1.0140547143292341E-7</v>
      </c>
      <c r="N3" s="3">
        <f>INDEX('AEO 2022 3'!52:52,MATCH('BFPaT-fueltax-coal'!N1,'AEO 2022 3'!13:13,0))/10^6*dollars_2021_2012*lignite_multiplier*INDEX('Tax Percentages'!$B$20:$AG$20,MATCH(N$1,'Tax Percentages'!$B$4:$AG$4,0))</f>
        <v>1.0090214094773323E-7</v>
      </c>
      <c r="O3" s="3">
        <f>INDEX('AEO 2022 3'!52:52,MATCH('BFPaT-fueltax-coal'!O1,'AEO 2022 3'!13:13,0))/10^6*dollars_2021_2012*lignite_multiplier*INDEX('Tax Percentages'!$B$20:$AG$20,MATCH(O$1,'Tax Percentages'!$B$4:$AG$4,0))</f>
        <v>1.0054802203961542E-7</v>
      </c>
      <c r="P3" s="3">
        <f>INDEX('AEO 2022 3'!52:52,MATCH('BFPaT-fueltax-coal'!P1,'AEO 2022 3'!13:13,0))/10^6*dollars_2021_2012*lignite_multiplier*INDEX('Tax Percentages'!$B$20:$AG$20,MATCH(P$1,'Tax Percentages'!$B$4:$AG$4,0))</f>
        <v>1.003927634949688E-7</v>
      </c>
      <c r="Q3" s="3">
        <f>INDEX('AEO 2022 3'!52:52,MATCH('BFPaT-fueltax-coal'!Q1,'AEO 2022 3'!13:13,0))/10^6*dollars_2021_2012*lignite_multiplier*INDEX('Tax Percentages'!$B$20:$AG$20,MATCH(Q$1,'Tax Percentages'!$B$4:$AG$4,0))</f>
        <v>9.9088050675470106E-8</v>
      </c>
      <c r="R3" s="3">
        <f>INDEX('AEO 2022 3'!52:52,MATCH('BFPaT-fueltax-coal'!R1,'AEO 2022 3'!13:13,0))/10^6*dollars_2021_2012*lignite_multiplier*INDEX('Tax Percentages'!$B$20:$AG$20,MATCH(R$1,'Tax Percentages'!$B$4:$AG$4,0))</f>
        <v>9.8454604300284003E-8</v>
      </c>
      <c r="S3" s="3">
        <f>INDEX('AEO 2022 3'!52:52,MATCH('BFPaT-fueltax-coal'!S1,'AEO 2022 3'!13:13,0))/10^6*dollars_2021_2012*lignite_multiplier*INDEX('Tax Percentages'!$B$20:$AG$20,MATCH(S$1,'Tax Percentages'!$B$4:$AG$4,0))</f>
        <v>9.8337431042639854E-8</v>
      </c>
      <c r="T3" s="3">
        <f>INDEX('AEO 2022 3'!52:52,MATCH('BFPaT-fueltax-coal'!T1,'AEO 2022 3'!13:13,0))/10^6*dollars_2021_2012*lignite_multiplier*INDEX('Tax Percentages'!$B$20:$AG$20,MATCH(T$1,'Tax Percentages'!$B$4:$AG$4,0))</f>
        <v>9.801301653664099E-8</v>
      </c>
      <c r="U3" s="3">
        <f>INDEX('AEO 2022 3'!52:52,MATCH('BFPaT-fueltax-coal'!U1,'AEO 2022 3'!13:13,0))/10^6*dollars_2021_2012*lignite_multiplier*INDEX('Tax Percentages'!$B$20:$AG$20,MATCH(U$1,'Tax Percentages'!$B$4:$AG$4,0))</f>
        <v>9.7861577129409661E-8</v>
      </c>
      <c r="V3" s="3">
        <f>INDEX('AEO 2022 3'!52:52,MATCH('BFPaT-fueltax-coal'!V1,'AEO 2022 3'!13:13,0))/10^6*dollars_2021_2012*lignite_multiplier*INDEX('Tax Percentages'!$B$20:$AG$20,MATCH(V$1,'Tax Percentages'!$B$4:$AG$4,0))</f>
        <v>9.7857015381941399E-8</v>
      </c>
      <c r="W3" s="3">
        <f>INDEX('AEO 2022 3'!52:52,MATCH('BFPaT-fueltax-coal'!W1,'AEO 2022 3'!13:13,0))/10^6*dollars_2021_2012*lignite_multiplier*INDEX('Tax Percentages'!$B$20:$AG$20,MATCH(W$1,'Tax Percentages'!$B$4:$AG$4,0))</f>
        <v>9.7963632968118271E-8</v>
      </c>
      <c r="X3" s="3">
        <f>INDEX('AEO 2022 3'!52:52,MATCH('BFPaT-fueltax-coal'!X1,'AEO 2022 3'!13:13,0))/10^6*dollars_2021_2012*lignite_multiplier*INDEX('Tax Percentages'!$B$20:$AG$20,MATCH(X$1,'Tax Percentages'!$B$4:$AG$4,0))</f>
        <v>9.700921991932208E-8</v>
      </c>
      <c r="Y3" s="3">
        <f>INDEX('AEO 2022 3'!52:52,MATCH('BFPaT-fueltax-coal'!Y1,'AEO 2022 3'!13:13,0))/10^6*dollars_2021_2012*lignite_multiplier*INDEX('Tax Percentages'!$B$20:$AG$20,MATCH(Y$1,'Tax Percentages'!$B$4:$AG$4,0))</f>
        <v>9.6772751661025318E-8</v>
      </c>
      <c r="Z3" s="3">
        <f>INDEX('AEO 2022 3'!52:52,MATCH('BFPaT-fueltax-coal'!Z1,'AEO 2022 3'!13:13,0))/10^6*dollars_2021_2012*lignite_multiplier*INDEX('Tax Percentages'!$B$20:$AG$20,MATCH(Z$1,'Tax Percentages'!$B$4:$AG$4,0))</f>
        <v>9.6394497926185899E-8</v>
      </c>
      <c r="AA3" s="3">
        <f>INDEX('AEO 2022 3'!52:52,MATCH('BFPaT-fueltax-coal'!AA1,'AEO 2022 3'!13:13,0))/10^6*dollars_2021_2012*lignite_multiplier*INDEX('Tax Percentages'!$B$20:$AG$20,MATCH(AA$1,'Tax Percentages'!$B$4:$AG$4,0))</f>
        <v>9.610265217536743E-8</v>
      </c>
      <c r="AB3" s="3">
        <f>INDEX('AEO 2022 3'!52:52,MATCH('BFPaT-fueltax-coal'!AB1,'AEO 2022 3'!13:13,0))/10^6*dollars_2021_2012*lignite_multiplier*INDEX('Tax Percentages'!$B$20:$AG$20,MATCH(AB$1,'Tax Percentages'!$B$4:$AG$4,0))</f>
        <v>9.5915408354867769E-8</v>
      </c>
      <c r="AC3" s="3">
        <f>INDEX('AEO 2022 3'!52:52,MATCH('BFPaT-fueltax-coal'!AC1,'AEO 2022 3'!13:13,0))/10^6*dollars_2021_2012*lignite_multiplier*INDEX('Tax Percentages'!$B$20:$AG$20,MATCH(AC$1,'Tax Percentages'!$B$4:$AG$4,0))</f>
        <v>9.5358397771562653E-8</v>
      </c>
      <c r="AD3" s="3">
        <f>INDEX('AEO 2022 3'!52:52,MATCH('BFPaT-fueltax-coal'!AD1,'AEO 2022 3'!13:13,0))/10^6*dollars_2021_2012*lignite_multiplier*INDEX('Tax Percentages'!$B$20:$AG$20,MATCH(AD$1,'Tax Percentages'!$B$4:$AG$4,0))</f>
        <v>9.4511981441898839E-8</v>
      </c>
      <c r="AE3" s="3">
        <f>INDEX('AEO 2022 3'!52:52,MATCH('BFPaT-fueltax-coal'!AE1,'AEO 2022 3'!13:13,0))/10^6*dollars_2021_2012*lignite_multiplier*INDEX('Tax Percentages'!$B$20:$AG$20,MATCH(AE$1,'Tax Percentages'!$B$4:$AG$4,0))</f>
        <v>9.4310734117543111E-8</v>
      </c>
      <c r="AF3" s="3">
        <f>INDEX('AEO 2022 3'!52:52,MATCH('BFPaT-fueltax-coal'!AF1,'AEO 2022 3'!13:13,0))/10^6*dollars_2021_2012*lignite_multiplier*INDEX('Tax Percentages'!$B$20:$AG$20,MATCH(AF$1,'Tax Percentages'!$B$4:$AG$4,0))</f>
        <v>9.4191545204040911E-8</v>
      </c>
      <c r="AG3" s="3"/>
      <c r="AH3" s="3"/>
    </row>
    <row r="4" spans="1:36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6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6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s="1" t="s">
        <v>555</v>
      </c>
      <c r="B9">
        <f t="shared" ref="B9:Z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f t="shared" si="0"/>
        <v>0</v>
      </c>
      <c r="X9">
        <f t="shared" si="0"/>
        <v>0</v>
      </c>
      <c r="Y9">
        <f t="shared" si="0"/>
        <v>0</v>
      </c>
      <c r="Z9">
        <f t="shared" si="0"/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2060"/>
  </sheetPr>
  <dimension ref="A1:AF9"/>
  <sheetViews>
    <sheetView workbookViewId="0">
      <selection activeCell="F3" sqref="F3:I3"/>
    </sheetView>
  </sheetViews>
  <sheetFormatPr defaultColWidth="9.1796875" defaultRowHeight="14.5"/>
  <cols>
    <col min="1" max="1" width="41.453125" customWidth="1"/>
    <col min="2" max="32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 s="3">
        <f>INDEX(STEO!8:8,MATCH(B$1,STEO!$5:$5,0))/10^6/About!$A$113*dollars_2021_2012*INDEX('Tax Percentages'!$B$21:$AG$21,MATCH(B$1,'Tax Percentages'!$B$4:$AG$4,0))</f>
        <v>0</v>
      </c>
      <c r="C3" s="3">
        <f>INDEX(STEO!8:8,MATCH(C$1,STEO!$5:$5,0))/10^6/About!$A$113*dollars_2021_2012*INDEX('Tax Percentages'!$B$21:$AG$21,MATCH(C$1,'Tax Percentages'!$B$4:$AG$4,0))</f>
        <v>0</v>
      </c>
      <c r="D3" s="3">
        <f>INDEX(STEO!8:8,MATCH(D$1,STEO!$5:$5,0))/10^6/About!$A$113*dollars_2021_2012*INDEX('Tax Percentages'!$B$21:$AG$21,MATCH(D$1,'Tax Percentages'!$B$4:$AG$4,0))</f>
        <v>0</v>
      </c>
      <c r="E3" s="3">
        <f>INDEX(STEO!8:8,MATCH(E$1,STEO!$5:$5,0))/10^6/About!$A$113*dollars_2021_2012*INDEX('Tax Percentages'!$B$21:$AG$21,MATCH(E$1,'Tax Percentages'!$B$4:$AG$4,0))</f>
        <v>0</v>
      </c>
      <c r="F3" s="3">
        <f>($J$3-$E$3)/5+E3</f>
        <v>0</v>
      </c>
      <c r="G3" s="3">
        <f t="shared" ref="G3:I3" si="0">($J$3-$E$3)/5+F3</f>
        <v>0</v>
      </c>
      <c r="H3" s="3">
        <f t="shared" si="0"/>
        <v>0</v>
      </c>
      <c r="I3" s="3">
        <f t="shared" si="0"/>
        <v>0</v>
      </c>
      <c r="J3" s="3">
        <f>INDEX('AEO 2022 12'!$C$17:$AJ$17,MATCH(J$1,'AEO 2022 12'!$C$1:$AJ$1,0))/10^6/About!$A$113*dollars_2021_2012*INDEX('Tax Percentages'!$B$21:$AG$21,MATCH(J$1,'Tax Percentages'!$B$4:$AG$4,0))</f>
        <v>0</v>
      </c>
      <c r="K3" s="3">
        <f>INDEX('AEO 2022 12'!$C$17:$AJ$17,MATCH(K$1,'AEO 2022 12'!$C$1:$AJ$1,0))/10^6/About!$A$113*dollars_2021_2012*INDEX('Tax Percentages'!$B$21:$AG$21,MATCH(K$1,'Tax Percentages'!$B$4:$AG$4,0))</f>
        <v>0</v>
      </c>
      <c r="L3" s="3">
        <f>INDEX('AEO 2022 12'!$C$17:$AJ$17,MATCH(L$1,'AEO 2022 12'!$C$1:$AJ$1,0))/10^6/About!$A$113*dollars_2021_2012*INDEX('Tax Percentages'!$B$21:$AG$21,MATCH(L$1,'Tax Percentages'!$B$4:$AG$4,0))</f>
        <v>0</v>
      </c>
      <c r="M3" s="3">
        <f>INDEX('AEO 2022 12'!$C$17:$AJ$17,MATCH(M$1,'AEO 2022 12'!$C$1:$AJ$1,0))/10^6/About!$A$113*dollars_2021_2012*INDEX('Tax Percentages'!$B$21:$AG$21,MATCH(M$1,'Tax Percentages'!$B$4:$AG$4,0))</f>
        <v>0</v>
      </c>
      <c r="N3" s="3">
        <f>INDEX('AEO 2022 12'!$C$17:$AJ$17,MATCH(N$1,'AEO 2022 12'!$C$1:$AJ$1,0))/10^6/About!$A$113*dollars_2021_2012*INDEX('Tax Percentages'!$B$21:$AG$21,MATCH(N$1,'Tax Percentages'!$B$4:$AG$4,0))</f>
        <v>0</v>
      </c>
      <c r="O3" s="3">
        <f>INDEX('AEO 2022 12'!$C$17:$AJ$17,MATCH(O$1,'AEO 2022 12'!$C$1:$AJ$1,0))/10^6/About!$A$113*dollars_2021_2012*INDEX('Tax Percentages'!$B$21:$AG$21,MATCH(O$1,'Tax Percentages'!$B$4:$AG$4,0))</f>
        <v>0</v>
      </c>
      <c r="P3" s="3">
        <f>INDEX('AEO 2022 12'!$C$17:$AJ$17,MATCH(P$1,'AEO 2022 12'!$C$1:$AJ$1,0))/10^6/About!$A$113*dollars_2021_2012*INDEX('Tax Percentages'!$B$21:$AG$21,MATCH(P$1,'Tax Percentages'!$B$4:$AG$4,0))</f>
        <v>0</v>
      </c>
      <c r="Q3" s="3">
        <f>INDEX('AEO 2022 12'!$C$17:$AJ$17,MATCH(Q$1,'AEO 2022 12'!$C$1:$AJ$1,0))/10^6/About!$A$113*dollars_2021_2012*INDEX('Tax Percentages'!$B$21:$AG$21,MATCH(Q$1,'Tax Percentages'!$B$4:$AG$4,0))</f>
        <v>0</v>
      </c>
      <c r="R3" s="3">
        <f>INDEX('AEO 2022 12'!$C$17:$AJ$17,MATCH(R$1,'AEO 2022 12'!$C$1:$AJ$1,0))/10^6/About!$A$113*dollars_2021_2012*INDEX('Tax Percentages'!$B$21:$AG$21,MATCH(R$1,'Tax Percentages'!$B$4:$AG$4,0))</f>
        <v>0</v>
      </c>
      <c r="S3" s="3">
        <f>INDEX('AEO 2022 12'!$C$17:$AJ$17,MATCH(S$1,'AEO 2022 12'!$C$1:$AJ$1,0))/10^6/About!$A$113*dollars_2021_2012*INDEX('Tax Percentages'!$B$21:$AG$21,MATCH(S$1,'Tax Percentages'!$B$4:$AG$4,0))</f>
        <v>0</v>
      </c>
      <c r="T3" s="3">
        <f>INDEX('AEO 2022 12'!$C$17:$AJ$17,MATCH(T$1,'AEO 2022 12'!$C$1:$AJ$1,0))/10^6/About!$A$113*dollars_2021_2012*INDEX('Tax Percentages'!$B$21:$AG$21,MATCH(T$1,'Tax Percentages'!$B$4:$AG$4,0))</f>
        <v>0</v>
      </c>
      <c r="U3" s="3">
        <f>INDEX('AEO 2022 12'!$C$17:$AJ$17,MATCH(U$1,'AEO 2022 12'!$C$1:$AJ$1,0))/10^6/About!$A$113*dollars_2021_2012*INDEX('Tax Percentages'!$B$21:$AG$21,MATCH(U$1,'Tax Percentages'!$B$4:$AG$4,0))</f>
        <v>0</v>
      </c>
      <c r="V3" s="3">
        <f>INDEX('AEO 2022 12'!$C$17:$AJ$17,MATCH(V$1,'AEO 2022 12'!$C$1:$AJ$1,0))/10^6/About!$A$113*dollars_2021_2012*INDEX('Tax Percentages'!$B$21:$AG$21,MATCH(V$1,'Tax Percentages'!$B$4:$AG$4,0))</f>
        <v>0</v>
      </c>
      <c r="W3" s="3">
        <f>INDEX('AEO 2022 12'!$C$17:$AJ$17,MATCH(W$1,'AEO 2022 12'!$C$1:$AJ$1,0))/10^6/About!$A$113*dollars_2021_2012*INDEX('Tax Percentages'!$B$21:$AG$21,MATCH(W$1,'Tax Percentages'!$B$4:$AG$4,0))</f>
        <v>0</v>
      </c>
      <c r="X3" s="3">
        <f>INDEX('AEO 2022 12'!$C$17:$AJ$17,MATCH(X$1,'AEO 2022 12'!$C$1:$AJ$1,0))/10^6/About!$A$113*dollars_2021_2012*INDEX('Tax Percentages'!$B$21:$AG$21,MATCH(X$1,'Tax Percentages'!$B$4:$AG$4,0))</f>
        <v>0</v>
      </c>
      <c r="Y3" s="3">
        <f>INDEX('AEO 2022 12'!$C$17:$AJ$17,MATCH(Y$1,'AEO 2022 12'!$C$1:$AJ$1,0))/10^6/About!$A$113*dollars_2021_2012*INDEX('Tax Percentages'!$B$21:$AG$21,MATCH(Y$1,'Tax Percentages'!$B$4:$AG$4,0))</f>
        <v>0</v>
      </c>
      <c r="Z3" s="3">
        <f>INDEX('AEO 2022 12'!$C$17:$AJ$17,MATCH(Z$1,'AEO 2022 12'!$C$1:$AJ$1,0))/10^6/About!$A$113*dollars_2021_2012*INDEX('Tax Percentages'!$B$21:$AG$21,MATCH(Z$1,'Tax Percentages'!$B$4:$AG$4,0))</f>
        <v>0</v>
      </c>
      <c r="AA3" s="3">
        <f>INDEX('AEO 2022 12'!$C$17:$AJ$17,MATCH(AA$1,'AEO 2022 12'!$C$1:$AJ$1,0))/10^6/About!$A$113*dollars_2021_2012*INDEX('Tax Percentages'!$B$21:$AG$21,MATCH(AA$1,'Tax Percentages'!$B$4:$AG$4,0))</f>
        <v>0</v>
      </c>
      <c r="AB3" s="3">
        <f>INDEX('AEO 2022 12'!$C$17:$AJ$17,MATCH(AB$1,'AEO 2022 12'!$C$1:$AJ$1,0))/10^6/About!$A$113*dollars_2021_2012*INDEX('Tax Percentages'!$B$21:$AG$21,MATCH(AB$1,'Tax Percentages'!$B$4:$AG$4,0))</f>
        <v>0</v>
      </c>
      <c r="AC3" s="3">
        <f>INDEX('AEO 2022 12'!$C$17:$AJ$17,MATCH(AC$1,'AEO 2022 12'!$C$1:$AJ$1,0))/10^6/About!$A$113*dollars_2021_2012*INDEX('Tax Percentages'!$B$21:$AG$21,MATCH(AC$1,'Tax Percentages'!$B$4:$AG$4,0))</f>
        <v>0</v>
      </c>
      <c r="AD3" s="3">
        <f>INDEX('AEO 2022 12'!$C$17:$AJ$17,MATCH(AD$1,'AEO 2022 12'!$C$1:$AJ$1,0))/10^6/About!$A$113*dollars_2021_2012*INDEX('Tax Percentages'!$B$21:$AG$21,MATCH(AD$1,'Tax Percentages'!$B$4:$AG$4,0))</f>
        <v>0</v>
      </c>
      <c r="AE3" s="3">
        <f>INDEX('AEO 2022 12'!$C$17:$AJ$17,MATCH(AE$1,'AEO 2022 12'!$C$1:$AJ$1,0))/10^6/About!$A$113*dollars_2021_2012*INDEX('Tax Percentages'!$B$21:$AG$21,MATCH(AE$1,'Tax Percentages'!$B$4:$AG$4,0))</f>
        <v>0</v>
      </c>
      <c r="AF3" s="3">
        <f>INDEX('AEO 2022 12'!$C$17:$AJ$17,MATCH(AF$1,'AEO 2022 12'!$C$1:$AJ$1,0))/10^6/About!$A$113*dollars_2021_2012*INDEX('Tax Percentages'!$B$21:$AG$21,MATCH(AF$1,'Tax Percentages'!$B$4:$AG$4,0))</f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 s="3">
        <f>B3</f>
        <v>0</v>
      </c>
      <c r="C6" s="3">
        <f t="shared" ref="C6:AF6" si="1">C3</f>
        <v>0</v>
      </c>
      <c r="D6" s="3">
        <f t="shared" si="1"/>
        <v>0</v>
      </c>
      <c r="E6" s="3">
        <f t="shared" si="1"/>
        <v>0</v>
      </c>
      <c r="F6" s="3">
        <f t="shared" si="1"/>
        <v>0</v>
      </c>
      <c r="G6" s="3">
        <f t="shared" si="1"/>
        <v>0</v>
      </c>
      <c r="H6" s="3">
        <f t="shared" si="1"/>
        <v>0</v>
      </c>
      <c r="I6" s="3">
        <f t="shared" si="1"/>
        <v>0</v>
      </c>
      <c r="J6" s="3">
        <f t="shared" si="1"/>
        <v>0</v>
      </c>
      <c r="K6" s="3">
        <f t="shared" si="1"/>
        <v>0</v>
      </c>
      <c r="L6" s="3">
        <f t="shared" si="1"/>
        <v>0</v>
      </c>
      <c r="M6" s="3">
        <f t="shared" si="1"/>
        <v>0</v>
      </c>
      <c r="N6" s="3">
        <f t="shared" si="1"/>
        <v>0</v>
      </c>
      <c r="O6" s="3">
        <f t="shared" si="1"/>
        <v>0</v>
      </c>
      <c r="P6" s="3">
        <f t="shared" si="1"/>
        <v>0</v>
      </c>
      <c r="Q6" s="3">
        <f t="shared" si="1"/>
        <v>0</v>
      </c>
      <c r="R6" s="3">
        <f t="shared" si="1"/>
        <v>0</v>
      </c>
      <c r="S6" s="3">
        <f t="shared" si="1"/>
        <v>0</v>
      </c>
      <c r="T6" s="3">
        <f t="shared" si="1"/>
        <v>0</v>
      </c>
      <c r="U6" s="3">
        <f t="shared" si="1"/>
        <v>0</v>
      </c>
      <c r="V6" s="3">
        <f t="shared" si="1"/>
        <v>0</v>
      </c>
      <c r="W6" s="3">
        <f t="shared" si="1"/>
        <v>0</v>
      </c>
      <c r="X6" s="3">
        <f t="shared" si="1"/>
        <v>0</v>
      </c>
      <c r="Y6" s="3">
        <f t="shared" si="1"/>
        <v>0</v>
      </c>
      <c r="Z6" s="3">
        <f t="shared" si="1"/>
        <v>0</v>
      </c>
      <c r="AA6" s="3">
        <f t="shared" si="1"/>
        <v>0</v>
      </c>
      <c r="AB6" s="3">
        <f t="shared" si="1"/>
        <v>0</v>
      </c>
      <c r="AC6" s="3">
        <f t="shared" si="1"/>
        <v>0</v>
      </c>
      <c r="AD6" s="3">
        <f t="shared" si="1"/>
        <v>0</v>
      </c>
      <c r="AE6" s="3">
        <f t="shared" si="1"/>
        <v>0</v>
      </c>
      <c r="AF6" s="3">
        <f t="shared" si="1"/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 s="7">
        <f>B3</f>
        <v>0</v>
      </c>
      <c r="C9" s="7">
        <f t="shared" ref="C9:AF9" si="2">C3</f>
        <v>0</v>
      </c>
      <c r="D9" s="7">
        <f t="shared" si="2"/>
        <v>0</v>
      </c>
      <c r="E9" s="7">
        <f t="shared" si="2"/>
        <v>0</v>
      </c>
      <c r="F9" s="7">
        <f t="shared" si="2"/>
        <v>0</v>
      </c>
      <c r="G9" s="7">
        <f t="shared" si="2"/>
        <v>0</v>
      </c>
      <c r="H9" s="7">
        <f t="shared" si="2"/>
        <v>0</v>
      </c>
      <c r="I9" s="7">
        <f t="shared" si="2"/>
        <v>0</v>
      </c>
      <c r="J9" s="7">
        <f t="shared" si="2"/>
        <v>0</v>
      </c>
      <c r="K9" s="7">
        <f t="shared" si="2"/>
        <v>0</v>
      </c>
      <c r="L9" s="7">
        <f t="shared" si="2"/>
        <v>0</v>
      </c>
      <c r="M9" s="7">
        <f t="shared" si="2"/>
        <v>0</v>
      </c>
      <c r="N9" s="7">
        <f t="shared" si="2"/>
        <v>0</v>
      </c>
      <c r="O9" s="7">
        <f t="shared" si="2"/>
        <v>0</v>
      </c>
      <c r="P9" s="7">
        <f t="shared" si="2"/>
        <v>0</v>
      </c>
      <c r="Q9" s="7">
        <f t="shared" si="2"/>
        <v>0</v>
      </c>
      <c r="R9" s="7">
        <f t="shared" si="2"/>
        <v>0</v>
      </c>
      <c r="S9" s="7">
        <f t="shared" si="2"/>
        <v>0</v>
      </c>
      <c r="T9" s="7">
        <f t="shared" si="2"/>
        <v>0</v>
      </c>
      <c r="U9" s="7">
        <f t="shared" si="2"/>
        <v>0</v>
      </c>
      <c r="V9" s="7">
        <f t="shared" si="2"/>
        <v>0</v>
      </c>
      <c r="W9" s="7">
        <f t="shared" si="2"/>
        <v>0</v>
      </c>
      <c r="X9" s="7">
        <f t="shared" si="2"/>
        <v>0</v>
      </c>
      <c r="Y9" s="7">
        <f t="shared" si="2"/>
        <v>0</v>
      </c>
      <c r="Z9" s="7">
        <f t="shared" si="2"/>
        <v>0</v>
      </c>
      <c r="AA9" s="7">
        <f t="shared" si="2"/>
        <v>0</v>
      </c>
      <c r="AB9" s="7">
        <f t="shared" si="2"/>
        <v>0</v>
      </c>
      <c r="AC9" s="7">
        <f t="shared" si="2"/>
        <v>0</v>
      </c>
      <c r="AD9" s="7">
        <f t="shared" si="2"/>
        <v>0</v>
      </c>
      <c r="AE9" s="7">
        <f t="shared" si="2"/>
        <v>0</v>
      </c>
      <c r="AF9" s="7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2060"/>
  </sheetPr>
  <dimension ref="A1:AF9"/>
  <sheetViews>
    <sheetView workbookViewId="0">
      <selection activeCell="C2" sqref="C2:AF7"/>
    </sheetView>
  </sheetViews>
  <sheetFormatPr defaultColWidth="9.1796875" defaultRowHeight="14.5"/>
  <cols>
    <col min="1" max="1" width="41.453125" customWidth="1"/>
    <col min="2" max="32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3">
        <f>INDEX('AEO 2021 3'!$C$44:$AJ$44,MATCH(B$1,'AEO 2021 3'!$C$1:$AJ$1,0))/10^6*dollars_2020_2012*INDEX('Tax Percentages'!$B$22:$AG$22,MATCH(B$1,'Tax Percentages'!$B$4:$AG$4,0))</f>
        <v>0</v>
      </c>
      <c r="C2" s="3">
        <f>INDEX('AEO 2022 3'!$C$44:$AJ$44,MATCH(C$1,'AEO 2022 3'!$C$1:$AJ$1,0))/10^6*dollars_2021_2012*INDEX('Tax Percentages'!$B$22:$AG$22,MATCH(C$1,'Tax Percentages'!$B$4:$AG$4,0))</f>
        <v>0</v>
      </c>
      <c r="D2" s="3">
        <f>INDEX('AEO 2022 3'!$C$44:$AJ$44,MATCH(D$1,'AEO 2022 3'!$C$1:$AJ$1,0))/10^6*dollars_2021_2012*INDEX('Tax Percentages'!$B$22:$AG$22,MATCH(D$1,'Tax Percentages'!$B$4:$AG$4,0))</f>
        <v>0</v>
      </c>
      <c r="E2" s="3">
        <f>INDEX('AEO 2022 3'!$C$44:$AJ$44,MATCH(E$1,'AEO 2022 3'!$C$1:$AJ$1,0))/10^6*dollars_2021_2012*INDEX('Tax Percentages'!$B$22:$AG$22,MATCH(E$1,'Tax Percentages'!$B$4:$AG$4,0))</f>
        <v>0</v>
      </c>
      <c r="F2" s="3">
        <f>INDEX('AEO 2022 3'!$C$44:$AJ$44,MATCH(F$1,'AEO 2022 3'!$C$1:$AJ$1,0))/10^6*dollars_2021_2012*INDEX('Tax Percentages'!$B$22:$AG$22,MATCH(F$1,'Tax Percentages'!$B$4:$AG$4,0))</f>
        <v>0</v>
      </c>
      <c r="G2" s="3">
        <f>INDEX('AEO 2022 3'!$C$44:$AJ$44,MATCH(G$1,'AEO 2022 3'!$C$1:$AJ$1,0))/10^6*dollars_2021_2012*INDEX('Tax Percentages'!$B$22:$AG$22,MATCH(G$1,'Tax Percentages'!$B$4:$AG$4,0))</f>
        <v>0</v>
      </c>
      <c r="H2" s="3">
        <f>INDEX('AEO 2022 3'!$C$44:$AJ$44,MATCH(H$1,'AEO 2022 3'!$C$1:$AJ$1,0))/10^6*dollars_2021_2012*INDEX('Tax Percentages'!$B$22:$AG$22,MATCH(H$1,'Tax Percentages'!$B$4:$AG$4,0))</f>
        <v>0</v>
      </c>
      <c r="I2" s="3">
        <f>INDEX('AEO 2022 3'!$C$44:$AJ$44,MATCH(I$1,'AEO 2022 3'!$C$1:$AJ$1,0))/10^6*dollars_2021_2012*INDEX('Tax Percentages'!$B$22:$AG$22,MATCH(I$1,'Tax Percentages'!$B$4:$AG$4,0))</f>
        <v>0</v>
      </c>
      <c r="J2" s="3">
        <f>INDEX('AEO 2022 3'!$C$44:$AJ$44,MATCH(J$1,'AEO 2022 3'!$C$1:$AJ$1,0))/10^6*dollars_2021_2012*INDEX('Tax Percentages'!$B$22:$AG$22,MATCH(J$1,'Tax Percentages'!$B$4:$AG$4,0))</f>
        <v>0</v>
      </c>
      <c r="K2" s="3">
        <f>INDEX('AEO 2022 3'!$C$44:$AJ$44,MATCH(K$1,'AEO 2022 3'!$C$1:$AJ$1,0))/10^6*dollars_2021_2012*INDEX('Tax Percentages'!$B$22:$AG$22,MATCH(K$1,'Tax Percentages'!$B$4:$AG$4,0))</f>
        <v>0</v>
      </c>
      <c r="L2" s="3">
        <f>INDEX('AEO 2022 3'!$C$44:$AJ$44,MATCH(L$1,'AEO 2022 3'!$C$1:$AJ$1,0))/10^6*dollars_2021_2012*INDEX('Tax Percentages'!$B$22:$AG$22,MATCH(L$1,'Tax Percentages'!$B$4:$AG$4,0))</f>
        <v>0</v>
      </c>
      <c r="M2" s="3">
        <f>INDEX('AEO 2022 3'!$C$44:$AJ$44,MATCH(M$1,'AEO 2022 3'!$C$1:$AJ$1,0))/10^6*dollars_2021_2012*INDEX('Tax Percentages'!$B$22:$AG$22,MATCH(M$1,'Tax Percentages'!$B$4:$AG$4,0))</f>
        <v>0</v>
      </c>
      <c r="N2" s="3">
        <f>INDEX('AEO 2022 3'!$C$44:$AJ$44,MATCH(N$1,'AEO 2022 3'!$C$1:$AJ$1,0))/10^6*dollars_2021_2012*INDEX('Tax Percentages'!$B$22:$AG$22,MATCH(N$1,'Tax Percentages'!$B$4:$AG$4,0))</f>
        <v>0</v>
      </c>
      <c r="O2" s="3">
        <f>INDEX('AEO 2022 3'!$C$44:$AJ$44,MATCH(O$1,'AEO 2022 3'!$C$1:$AJ$1,0))/10^6*dollars_2021_2012*INDEX('Tax Percentages'!$B$22:$AG$22,MATCH(O$1,'Tax Percentages'!$B$4:$AG$4,0))</f>
        <v>0</v>
      </c>
      <c r="P2" s="3">
        <f>INDEX('AEO 2022 3'!$C$44:$AJ$44,MATCH(P$1,'AEO 2022 3'!$C$1:$AJ$1,0))/10^6*dollars_2021_2012*INDEX('Tax Percentages'!$B$22:$AG$22,MATCH(P$1,'Tax Percentages'!$B$4:$AG$4,0))</f>
        <v>0</v>
      </c>
      <c r="Q2" s="3">
        <f>INDEX('AEO 2022 3'!$C$44:$AJ$44,MATCH(Q$1,'AEO 2022 3'!$C$1:$AJ$1,0))/10^6*dollars_2021_2012*INDEX('Tax Percentages'!$B$22:$AG$22,MATCH(Q$1,'Tax Percentages'!$B$4:$AG$4,0))</f>
        <v>0</v>
      </c>
      <c r="R2" s="3">
        <f>INDEX('AEO 2022 3'!$C$44:$AJ$44,MATCH(R$1,'AEO 2022 3'!$C$1:$AJ$1,0))/10^6*dollars_2021_2012*INDEX('Tax Percentages'!$B$22:$AG$22,MATCH(R$1,'Tax Percentages'!$B$4:$AG$4,0))</f>
        <v>0</v>
      </c>
      <c r="S2" s="3">
        <f>INDEX('AEO 2022 3'!$C$44:$AJ$44,MATCH(S$1,'AEO 2022 3'!$C$1:$AJ$1,0))/10^6*dollars_2021_2012*INDEX('Tax Percentages'!$B$22:$AG$22,MATCH(S$1,'Tax Percentages'!$B$4:$AG$4,0))</f>
        <v>0</v>
      </c>
      <c r="T2" s="3">
        <f>INDEX('AEO 2022 3'!$C$44:$AJ$44,MATCH(T$1,'AEO 2022 3'!$C$1:$AJ$1,0))/10^6*dollars_2021_2012*INDEX('Tax Percentages'!$B$22:$AG$22,MATCH(T$1,'Tax Percentages'!$B$4:$AG$4,0))</f>
        <v>0</v>
      </c>
      <c r="U2" s="3">
        <f>INDEX('AEO 2022 3'!$C$44:$AJ$44,MATCH(U$1,'AEO 2022 3'!$C$1:$AJ$1,0))/10^6*dollars_2021_2012*INDEX('Tax Percentages'!$B$22:$AG$22,MATCH(U$1,'Tax Percentages'!$B$4:$AG$4,0))</f>
        <v>0</v>
      </c>
      <c r="V2" s="3">
        <f>INDEX('AEO 2022 3'!$C$44:$AJ$44,MATCH(V$1,'AEO 2022 3'!$C$1:$AJ$1,0))/10^6*dollars_2021_2012*INDEX('Tax Percentages'!$B$22:$AG$22,MATCH(V$1,'Tax Percentages'!$B$4:$AG$4,0))</f>
        <v>0</v>
      </c>
      <c r="W2" s="3">
        <f>INDEX('AEO 2022 3'!$C$44:$AJ$44,MATCH(W$1,'AEO 2022 3'!$C$1:$AJ$1,0))/10^6*dollars_2021_2012*INDEX('Tax Percentages'!$B$22:$AG$22,MATCH(W$1,'Tax Percentages'!$B$4:$AG$4,0))</f>
        <v>0</v>
      </c>
      <c r="X2" s="3">
        <f>INDEX('AEO 2022 3'!$C$44:$AJ$44,MATCH(X$1,'AEO 2022 3'!$C$1:$AJ$1,0))/10^6*dollars_2021_2012*INDEX('Tax Percentages'!$B$22:$AG$22,MATCH(X$1,'Tax Percentages'!$B$4:$AG$4,0))</f>
        <v>0</v>
      </c>
      <c r="Y2" s="3">
        <f>INDEX('AEO 2022 3'!$C$44:$AJ$44,MATCH(Y$1,'AEO 2022 3'!$C$1:$AJ$1,0))/10^6*dollars_2021_2012*INDEX('Tax Percentages'!$B$22:$AG$22,MATCH(Y$1,'Tax Percentages'!$B$4:$AG$4,0))</f>
        <v>0</v>
      </c>
      <c r="Z2" s="3">
        <f>INDEX('AEO 2022 3'!$C$44:$AJ$44,MATCH(Z$1,'AEO 2022 3'!$C$1:$AJ$1,0))/10^6*dollars_2021_2012*INDEX('Tax Percentages'!$B$22:$AG$22,MATCH(Z$1,'Tax Percentages'!$B$4:$AG$4,0))</f>
        <v>0</v>
      </c>
      <c r="AA2" s="3">
        <f>INDEX('AEO 2022 3'!$C$44:$AJ$44,MATCH(AA$1,'AEO 2022 3'!$C$1:$AJ$1,0))/10^6*dollars_2021_2012*INDEX('Tax Percentages'!$B$22:$AG$22,MATCH(AA$1,'Tax Percentages'!$B$4:$AG$4,0))</f>
        <v>0</v>
      </c>
      <c r="AB2" s="3">
        <f>INDEX('AEO 2022 3'!$C$44:$AJ$44,MATCH(AB$1,'AEO 2022 3'!$C$1:$AJ$1,0))/10^6*dollars_2021_2012*INDEX('Tax Percentages'!$B$22:$AG$22,MATCH(AB$1,'Tax Percentages'!$B$4:$AG$4,0))</f>
        <v>0</v>
      </c>
      <c r="AC2" s="3">
        <f>INDEX('AEO 2022 3'!$C$44:$AJ$44,MATCH(AC$1,'AEO 2022 3'!$C$1:$AJ$1,0))/10^6*dollars_2021_2012*INDEX('Tax Percentages'!$B$22:$AG$22,MATCH(AC$1,'Tax Percentages'!$B$4:$AG$4,0))</f>
        <v>0</v>
      </c>
      <c r="AD2" s="3">
        <f>INDEX('AEO 2022 3'!$C$44:$AJ$44,MATCH(AD$1,'AEO 2022 3'!$C$1:$AJ$1,0))/10^6*dollars_2021_2012*INDEX('Tax Percentages'!$B$22:$AG$22,MATCH(AD$1,'Tax Percentages'!$B$4:$AG$4,0))</f>
        <v>0</v>
      </c>
      <c r="AE2" s="3">
        <f>INDEX('AEO 2022 3'!$C$44:$AJ$44,MATCH(AE$1,'AEO 2022 3'!$C$1:$AJ$1,0))/10^6*dollars_2021_2012*INDEX('Tax Percentages'!$B$22:$AG$22,MATCH(AE$1,'Tax Percentages'!$B$4:$AG$4,0))</f>
        <v>0</v>
      </c>
      <c r="AF2" s="3">
        <f>INDEX('AEO 2022 3'!$C$44:$AJ$44,MATCH(AF$1,'AEO 2022 3'!$C$1:$AJ$1,0))/10^6*dollars_2021_2012*INDEX('Tax Percentages'!$B$22:$AG$22,MATCH(AF$1,'Tax Percentages'!$B$4:$AG$4,0))</f>
        <v>0</v>
      </c>
    </row>
    <row r="3" spans="1:32">
      <c r="A3" s="1" t="s">
        <v>549</v>
      </c>
      <c r="B3" s="3">
        <f>INDEX('AEO 2021 3'!$C$50:$AJ$50,MATCH(B$1,'AEO 2021 3'!$C$1:$AJ$1,0))/10^6*dollars_2020_2012*INDEX('Tax Percentages'!$B$22:$AG$22,MATCH(B$1,'Tax Percentages'!$B$4:$AG$4,0))</f>
        <v>0</v>
      </c>
      <c r="C3" s="3">
        <f>INDEX('AEO 2022 3'!$C$50:$AJ$50,MATCH(C$1,'AEO 2022 3'!$C$1:$AJ$1,0))/10^6*dollars_2021_2012*INDEX('Tax Percentages'!$B$22:$AG$22,MATCH(C$1,'Tax Percentages'!$B$4:$AG$4,0))</f>
        <v>0</v>
      </c>
      <c r="D3" s="3">
        <f>INDEX('AEO 2022 3'!$C$50:$AJ$50,MATCH(D$1,'AEO 2022 3'!$C$1:$AJ$1,0))/10^6*dollars_2021_2012*INDEX('Tax Percentages'!$B$22:$AG$22,MATCH(D$1,'Tax Percentages'!$B$4:$AG$4,0))</f>
        <v>0</v>
      </c>
      <c r="E3" s="3">
        <f>INDEX('AEO 2022 3'!$C$50:$AJ$50,MATCH(E$1,'AEO 2022 3'!$C$1:$AJ$1,0))/10^6*dollars_2021_2012*INDEX('Tax Percentages'!$B$22:$AG$22,MATCH(E$1,'Tax Percentages'!$B$4:$AG$4,0))</f>
        <v>0</v>
      </c>
      <c r="F3" s="3">
        <f>INDEX('AEO 2022 3'!$C$50:$AJ$50,MATCH(F$1,'AEO 2022 3'!$C$1:$AJ$1,0))/10^6*dollars_2021_2012*INDEX('Tax Percentages'!$B$22:$AG$22,MATCH(F$1,'Tax Percentages'!$B$4:$AG$4,0))</f>
        <v>0</v>
      </c>
      <c r="G3" s="3">
        <f>INDEX('AEO 2022 3'!$C$50:$AJ$50,MATCH(G$1,'AEO 2022 3'!$C$1:$AJ$1,0))/10^6*dollars_2021_2012*INDEX('Tax Percentages'!$B$22:$AG$22,MATCH(G$1,'Tax Percentages'!$B$4:$AG$4,0))</f>
        <v>0</v>
      </c>
      <c r="H3" s="3">
        <f>INDEX('AEO 2022 3'!$C$50:$AJ$50,MATCH(H$1,'AEO 2022 3'!$C$1:$AJ$1,0))/10^6*dollars_2021_2012*INDEX('Tax Percentages'!$B$22:$AG$22,MATCH(H$1,'Tax Percentages'!$B$4:$AG$4,0))</f>
        <v>0</v>
      </c>
      <c r="I3" s="3">
        <f>INDEX('AEO 2022 3'!$C$50:$AJ$50,MATCH(I$1,'AEO 2022 3'!$C$1:$AJ$1,0))/10^6*dollars_2021_2012*INDEX('Tax Percentages'!$B$22:$AG$22,MATCH(I$1,'Tax Percentages'!$B$4:$AG$4,0))</f>
        <v>0</v>
      </c>
      <c r="J3" s="3">
        <f>INDEX('AEO 2022 3'!$C$50:$AJ$50,MATCH(J$1,'AEO 2022 3'!$C$1:$AJ$1,0))/10^6*dollars_2021_2012*INDEX('Tax Percentages'!$B$22:$AG$22,MATCH(J$1,'Tax Percentages'!$B$4:$AG$4,0))</f>
        <v>0</v>
      </c>
      <c r="K3" s="3">
        <f>INDEX('AEO 2022 3'!$C$50:$AJ$50,MATCH(K$1,'AEO 2022 3'!$C$1:$AJ$1,0))/10^6*dollars_2021_2012*INDEX('Tax Percentages'!$B$22:$AG$22,MATCH(K$1,'Tax Percentages'!$B$4:$AG$4,0))</f>
        <v>0</v>
      </c>
      <c r="L3" s="3">
        <f>INDEX('AEO 2022 3'!$C$50:$AJ$50,MATCH(L$1,'AEO 2022 3'!$C$1:$AJ$1,0))/10^6*dollars_2021_2012*INDEX('Tax Percentages'!$B$22:$AG$22,MATCH(L$1,'Tax Percentages'!$B$4:$AG$4,0))</f>
        <v>0</v>
      </c>
      <c r="M3" s="3">
        <f>INDEX('AEO 2022 3'!$C$50:$AJ$50,MATCH(M$1,'AEO 2022 3'!$C$1:$AJ$1,0))/10^6*dollars_2021_2012*INDEX('Tax Percentages'!$B$22:$AG$22,MATCH(M$1,'Tax Percentages'!$B$4:$AG$4,0))</f>
        <v>0</v>
      </c>
      <c r="N3" s="3">
        <f>INDEX('AEO 2022 3'!$C$50:$AJ$50,MATCH(N$1,'AEO 2022 3'!$C$1:$AJ$1,0))/10^6*dollars_2021_2012*INDEX('Tax Percentages'!$B$22:$AG$22,MATCH(N$1,'Tax Percentages'!$B$4:$AG$4,0))</f>
        <v>0</v>
      </c>
      <c r="O3" s="3">
        <f>INDEX('AEO 2022 3'!$C$50:$AJ$50,MATCH(O$1,'AEO 2022 3'!$C$1:$AJ$1,0))/10^6*dollars_2021_2012*INDEX('Tax Percentages'!$B$22:$AG$22,MATCH(O$1,'Tax Percentages'!$B$4:$AG$4,0))</f>
        <v>0</v>
      </c>
      <c r="P3" s="3">
        <f>INDEX('AEO 2022 3'!$C$50:$AJ$50,MATCH(P$1,'AEO 2022 3'!$C$1:$AJ$1,0))/10^6*dollars_2021_2012*INDEX('Tax Percentages'!$B$22:$AG$22,MATCH(P$1,'Tax Percentages'!$B$4:$AG$4,0))</f>
        <v>0</v>
      </c>
      <c r="Q3" s="3">
        <f>INDEX('AEO 2022 3'!$C$50:$AJ$50,MATCH(Q$1,'AEO 2022 3'!$C$1:$AJ$1,0))/10^6*dollars_2021_2012*INDEX('Tax Percentages'!$B$22:$AG$22,MATCH(Q$1,'Tax Percentages'!$B$4:$AG$4,0))</f>
        <v>0</v>
      </c>
      <c r="R3" s="3">
        <f>INDEX('AEO 2022 3'!$C$50:$AJ$50,MATCH(R$1,'AEO 2022 3'!$C$1:$AJ$1,0))/10^6*dollars_2021_2012*INDEX('Tax Percentages'!$B$22:$AG$22,MATCH(R$1,'Tax Percentages'!$B$4:$AG$4,0))</f>
        <v>0</v>
      </c>
      <c r="S3" s="3">
        <f>INDEX('AEO 2022 3'!$C$50:$AJ$50,MATCH(S$1,'AEO 2022 3'!$C$1:$AJ$1,0))/10^6*dollars_2021_2012*INDEX('Tax Percentages'!$B$22:$AG$22,MATCH(S$1,'Tax Percentages'!$B$4:$AG$4,0))</f>
        <v>0</v>
      </c>
      <c r="T3" s="3">
        <f>INDEX('AEO 2022 3'!$C$50:$AJ$50,MATCH(T$1,'AEO 2022 3'!$C$1:$AJ$1,0))/10^6*dollars_2021_2012*INDEX('Tax Percentages'!$B$22:$AG$22,MATCH(T$1,'Tax Percentages'!$B$4:$AG$4,0))</f>
        <v>0</v>
      </c>
      <c r="U3" s="3">
        <f>INDEX('AEO 2022 3'!$C$50:$AJ$50,MATCH(U$1,'AEO 2022 3'!$C$1:$AJ$1,0))/10^6*dollars_2021_2012*INDEX('Tax Percentages'!$B$22:$AG$22,MATCH(U$1,'Tax Percentages'!$B$4:$AG$4,0))</f>
        <v>0</v>
      </c>
      <c r="V3" s="3">
        <f>INDEX('AEO 2022 3'!$C$50:$AJ$50,MATCH(V$1,'AEO 2022 3'!$C$1:$AJ$1,0))/10^6*dollars_2021_2012*INDEX('Tax Percentages'!$B$22:$AG$22,MATCH(V$1,'Tax Percentages'!$B$4:$AG$4,0))</f>
        <v>0</v>
      </c>
      <c r="W3" s="3">
        <f>INDEX('AEO 2022 3'!$C$50:$AJ$50,MATCH(W$1,'AEO 2022 3'!$C$1:$AJ$1,0))/10^6*dollars_2021_2012*INDEX('Tax Percentages'!$B$22:$AG$22,MATCH(W$1,'Tax Percentages'!$B$4:$AG$4,0))</f>
        <v>0</v>
      </c>
      <c r="X3" s="3">
        <f>INDEX('AEO 2022 3'!$C$50:$AJ$50,MATCH(X$1,'AEO 2022 3'!$C$1:$AJ$1,0))/10^6*dollars_2021_2012*INDEX('Tax Percentages'!$B$22:$AG$22,MATCH(X$1,'Tax Percentages'!$B$4:$AG$4,0))</f>
        <v>0</v>
      </c>
      <c r="Y3" s="3">
        <f>INDEX('AEO 2022 3'!$C$50:$AJ$50,MATCH(Y$1,'AEO 2022 3'!$C$1:$AJ$1,0))/10^6*dollars_2021_2012*INDEX('Tax Percentages'!$B$22:$AG$22,MATCH(Y$1,'Tax Percentages'!$B$4:$AG$4,0))</f>
        <v>0</v>
      </c>
      <c r="Z3" s="3">
        <f>INDEX('AEO 2022 3'!$C$50:$AJ$50,MATCH(Z$1,'AEO 2022 3'!$C$1:$AJ$1,0))/10^6*dollars_2021_2012*INDEX('Tax Percentages'!$B$22:$AG$22,MATCH(Z$1,'Tax Percentages'!$B$4:$AG$4,0))</f>
        <v>0</v>
      </c>
      <c r="AA3" s="3">
        <f>INDEX('AEO 2022 3'!$C$50:$AJ$50,MATCH(AA$1,'AEO 2022 3'!$C$1:$AJ$1,0))/10^6*dollars_2021_2012*INDEX('Tax Percentages'!$B$22:$AG$22,MATCH(AA$1,'Tax Percentages'!$B$4:$AG$4,0))</f>
        <v>0</v>
      </c>
      <c r="AB3" s="3">
        <f>INDEX('AEO 2022 3'!$C$50:$AJ$50,MATCH(AB$1,'AEO 2022 3'!$C$1:$AJ$1,0))/10^6*dollars_2021_2012*INDEX('Tax Percentages'!$B$22:$AG$22,MATCH(AB$1,'Tax Percentages'!$B$4:$AG$4,0))</f>
        <v>0</v>
      </c>
      <c r="AC3" s="3">
        <f>INDEX('AEO 2022 3'!$C$50:$AJ$50,MATCH(AC$1,'AEO 2022 3'!$C$1:$AJ$1,0))/10^6*dollars_2021_2012*INDEX('Tax Percentages'!$B$22:$AG$22,MATCH(AC$1,'Tax Percentages'!$B$4:$AG$4,0))</f>
        <v>0</v>
      </c>
      <c r="AD3" s="3">
        <f>INDEX('AEO 2022 3'!$C$50:$AJ$50,MATCH(AD$1,'AEO 2022 3'!$C$1:$AJ$1,0))/10^6*dollars_2021_2012*INDEX('Tax Percentages'!$B$22:$AG$22,MATCH(AD$1,'Tax Percentages'!$B$4:$AG$4,0))</f>
        <v>0</v>
      </c>
      <c r="AE3" s="3">
        <f>INDEX('AEO 2022 3'!$C$50:$AJ$50,MATCH(AE$1,'AEO 2022 3'!$C$1:$AJ$1,0))/10^6*dollars_2021_2012*INDEX('Tax Percentages'!$B$22:$AG$22,MATCH(AE$1,'Tax Percentages'!$B$4:$AG$4,0))</f>
        <v>0</v>
      </c>
      <c r="AF3" s="3">
        <f>INDEX('AEO 2022 3'!$C$50:$AJ$50,MATCH(AF$1,'AEO 2022 3'!$C$1:$AJ$1,0))/10^6*dollars_2021_2012*INDEX('Tax Percentages'!$B$22:$AG$22,MATCH(AF$1,'Tax Percentages'!$B$4:$AG$4,0))</f>
        <v>0</v>
      </c>
    </row>
    <row r="4" spans="1:32">
      <c r="A4" s="1" t="s">
        <v>550</v>
      </c>
      <c r="B4" s="3">
        <f>B5</f>
        <v>0</v>
      </c>
      <c r="C4" s="3">
        <f t="shared" ref="C4:AF4" si="0">C5</f>
        <v>0</v>
      </c>
      <c r="D4" s="3">
        <f t="shared" si="0"/>
        <v>0</v>
      </c>
      <c r="E4" s="3">
        <f t="shared" si="0"/>
        <v>0</v>
      </c>
      <c r="F4" s="3">
        <f t="shared" si="0"/>
        <v>0</v>
      </c>
      <c r="G4" s="3">
        <f t="shared" si="0"/>
        <v>0</v>
      </c>
      <c r="H4" s="3">
        <f t="shared" si="0"/>
        <v>0</v>
      </c>
      <c r="I4" s="3">
        <f t="shared" si="0"/>
        <v>0</v>
      </c>
      <c r="J4" s="3">
        <f t="shared" si="0"/>
        <v>0</v>
      </c>
      <c r="K4" s="3">
        <f t="shared" si="0"/>
        <v>0</v>
      </c>
      <c r="L4" s="3">
        <f t="shared" si="0"/>
        <v>0</v>
      </c>
      <c r="M4" s="3">
        <f t="shared" si="0"/>
        <v>0</v>
      </c>
      <c r="N4" s="3">
        <f t="shared" si="0"/>
        <v>0</v>
      </c>
      <c r="O4" s="3">
        <f t="shared" si="0"/>
        <v>0</v>
      </c>
      <c r="P4" s="3">
        <f t="shared" si="0"/>
        <v>0</v>
      </c>
      <c r="Q4" s="3">
        <f t="shared" si="0"/>
        <v>0</v>
      </c>
      <c r="R4" s="3">
        <f t="shared" si="0"/>
        <v>0</v>
      </c>
      <c r="S4" s="3">
        <f t="shared" si="0"/>
        <v>0</v>
      </c>
      <c r="T4" s="3">
        <f t="shared" si="0"/>
        <v>0</v>
      </c>
      <c r="U4" s="3">
        <f t="shared" si="0"/>
        <v>0</v>
      </c>
      <c r="V4" s="3">
        <f t="shared" si="0"/>
        <v>0</v>
      </c>
      <c r="W4" s="3">
        <f t="shared" si="0"/>
        <v>0</v>
      </c>
      <c r="X4" s="3">
        <f t="shared" si="0"/>
        <v>0</v>
      </c>
      <c r="Y4" s="3">
        <f t="shared" si="0"/>
        <v>0</v>
      </c>
      <c r="Z4" s="3">
        <f t="shared" si="0"/>
        <v>0</v>
      </c>
      <c r="AA4" s="3">
        <f t="shared" si="0"/>
        <v>0</v>
      </c>
      <c r="AB4" s="3">
        <f t="shared" si="0"/>
        <v>0</v>
      </c>
      <c r="AC4" s="3">
        <f t="shared" si="0"/>
        <v>0</v>
      </c>
      <c r="AD4" s="3">
        <f t="shared" si="0"/>
        <v>0</v>
      </c>
      <c r="AE4" s="3">
        <f t="shared" si="0"/>
        <v>0</v>
      </c>
      <c r="AF4" s="3">
        <f t="shared" si="0"/>
        <v>0</v>
      </c>
    </row>
    <row r="5" spans="1:32">
      <c r="A5" s="1" t="s">
        <v>551</v>
      </c>
      <c r="B5" s="3">
        <f>INDEX('AEO 2021 3'!$C$24:$AJ$24,MATCH(B$1,'AEO 2021 3'!$C$1:$AJ$1,0))/10^6*dollars_2020_2012*INDEX('Tax Percentages'!$B$22:$AG$22,MATCH(B$1,'Tax Percentages'!$B$4:$AG$4,0))</f>
        <v>0</v>
      </c>
      <c r="C5" s="3">
        <f>INDEX('AEO 2022 3'!$C$24:$AJ$24,MATCH(C$1,'AEO 2022 3'!$C$1:$AJ$1,0))/10^6*dollars_2021_2012*INDEX('Tax Percentages'!$B$22:$AG$22,MATCH(C$1,'Tax Percentages'!$B$4:$AG$4,0))</f>
        <v>0</v>
      </c>
      <c r="D5" s="3">
        <f>INDEX('AEO 2022 3'!$C$24:$AJ$24,MATCH(D$1,'AEO 2022 3'!$C$1:$AJ$1,0))/10^6*dollars_2021_2012*INDEX('Tax Percentages'!$B$22:$AG$22,MATCH(D$1,'Tax Percentages'!$B$4:$AG$4,0))</f>
        <v>0</v>
      </c>
      <c r="E5" s="3">
        <f>INDEX('AEO 2022 3'!$C$24:$AJ$24,MATCH(E$1,'AEO 2022 3'!$C$1:$AJ$1,0))/10^6*dollars_2021_2012*INDEX('Tax Percentages'!$B$22:$AG$22,MATCH(E$1,'Tax Percentages'!$B$4:$AG$4,0))</f>
        <v>0</v>
      </c>
      <c r="F5" s="3">
        <f>INDEX('AEO 2022 3'!$C$24:$AJ$24,MATCH(F$1,'AEO 2022 3'!$C$1:$AJ$1,0))/10^6*dollars_2021_2012*INDEX('Tax Percentages'!$B$22:$AG$22,MATCH(F$1,'Tax Percentages'!$B$4:$AG$4,0))</f>
        <v>0</v>
      </c>
      <c r="G5" s="3">
        <f>INDEX('AEO 2022 3'!$C$24:$AJ$24,MATCH(G$1,'AEO 2022 3'!$C$1:$AJ$1,0))/10^6*dollars_2021_2012*INDEX('Tax Percentages'!$B$22:$AG$22,MATCH(G$1,'Tax Percentages'!$B$4:$AG$4,0))</f>
        <v>0</v>
      </c>
      <c r="H5" s="3">
        <f>INDEX('AEO 2022 3'!$C$24:$AJ$24,MATCH(H$1,'AEO 2022 3'!$C$1:$AJ$1,0))/10^6*dollars_2021_2012*INDEX('Tax Percentages'!$B$22:$AG$22,MATCH(H$1,'Tax Percentages'!$B$4:$AG$4,0))</f>
        <v>0</v>
      </c>
      <c r="I5" s="3">
        <f>INDEX('AEO 2022 3'!$C$24:$AJ$24,MATCH(I$1,'AEO 2022 3'!$C$1:$AJ$1,0))/10^6*dollars_2021_2012*INDEX('Tax Percentages'!$B$22:$AG$22,MATCH(I$1,'Tax Percentages'!$B$4:$AG$4,0))</f>
        <v>0</v>
      </c>
      <c r="J5" s="3">
        <f>INDEX('AEO 2022 3'!$C$24:$AJ$24,MATCH(J$1,'AEO 2022 3'!$C$1:$AJ$1,0))/10^6*dollars_2021_2012*INDEX('Tax Percentages'!$B$22:$AG$22,MATCH(J$1,'Tax Percentages'!$B$4:$AG$4,0))</f>
        <v>0</v>
      </c>
      <c r="K5" s="3">
        <f>INDEX('AEO 2022 3'!$C$24:$AJ$24,MATCH(K$1,'AEO 2022 3'!$C$1:$AJ$1,0))/10^6*dollars_2021_2012*INDEX('Tax Percentages'!$B$22:$AG$22,MATCH(K$1,'Tax Percentages'!$B$4:$AG$4,0))</f>
        <v>0</v>
      </c>
      <c r="L5" s="3">
        <f>INDEX('AEO 2022 3'!$C$24:$AJ$24,MATCH(L$1,'AEO 2022 3'!$C$1:$AJ$1,0))/10^6*dollars_2021_2012*INDEX('Tax Percentages'!$B$22:$AG$22,MATCH(L$1,'Tax Percentages'!$B$4:$AG$4,0))</f>
        <v>0</v>
      </c>
      <c r="M5" s="3">
        <f>INDEX('AEO 2022 3'!$C$24:$AJ$24,MATCH(M$1,'AEO 2022 3'!$C$1:$AJ$1,0))/10^6*dollars_2021_2012*INDEX('Tax Percentages'!$B$22:$AG$22,MATCH(M$1,'Tax Percentages'!$B$4:$AG$4,0))</f>
        <v>0</v>
      </c>
      <c r="N5" s="3">
        <f>INDEX('AEO 2022 3'!$C$24:$AJ$24,MATCH(N$1,'AEO 2022 3'!$C$1:$AJ$1,0))/10^6*dollars_2021_2012*INDEX('Tax Percentages'!$B$22:$AG$22,MATCH(N$1,'Tax Percentages'!$B$4:$AG$4,0))</f>
        <v>0</v>
      </c>
      <c r="O5" s="3">
        <f>INDEX('AEO 2022 3'!$C$24:$AJ$24,MATCH(O$1,'AEO 2022 3'!$C$1:$AJ$1,0))/10^6*dollars_2021_2012*INDEX('Tax Percentages'!$B$22:$AG$22,MATCH(O$1,'Tax Percentages'!$B$4:$AG$4,0))</f>
        <v>0</v>
      </c>
      <c r="P5" s="3">
        <f>INDEX('AEO 2022 3'!$C$24:$AJ$24,MATCH(P$1,'AEO 2022 3'!$C$1:$AJ$1,0))/10^6*dollars_2021_2012*INDEX('Tax Percentages'!$B$22:$AG$22,MATCH(P$1,'Tax Percentages'!$B$4:$AG$4,0))</f>
        <v>0</v>
      </c>
      <c r="Q5" s="3">
        <f>INDEX('AEO 2022 3'!$C$24:$AJ$24,MATCH(Q$1,'AEO 2022 3'!$C$1:$AJ$1,0))/10^6*dollars_2021_2012*INDEX('Tax Percentages'!$B$22:$AG$22,MATCH(Q$1,'Tax Percentages'!$B$4:$AG$4,0))</f>
        <v>0</v>
      </c>
      <c r="R5" s="3">
        <f>INDEX('AEO 2022 3'!$C$24:$AJ$24,MATCH(R$1,'AEO 2022 3'!$C$1:$AJ$1,0))/10^6*dollars_2021_2012*INDEX('Tax Percentages'!$B$22:$AG$22,MATCH(R$1,'Tax Percentages'!$B$4:$AG$4,0))</f>
        <v>0</v>
      </c>
      <c r="S5" s="3">
        <f>INDEX('AEO 2022 3'!$C$24:$AJ$24,MATCH(S$1,'AEO 2022 3'!$C$1:$AJ$1,0))/10^6*dollars_2021_2012*INDEX('Tax Percentages'!$B$22:$AG$22,MATCH(S$1,'Tax Percentages'!$B$4:$AG$4,0))</f>
        <v>0</v>
      </c>
      <c r="T5" s="3">
        <f>INDEX('AEO 2022 3'!$C$24:$AJ$24,MATCH(T$1,'AEO 2022 3'!$C$1:$AJ$1,0))/10^6*dollars_2021_2012*INDEX('Tax Percentages'!$B$22:$AG$22,MATCH(T$1,'Tax Percentages'!$B$4:$AG$4,0))</f>
        <v>0</v>
      </c>
      <c r="U5" s="3">
        <f>INDEX('AEO 2022 3'!$C$24:$AJ$24,MATCH(U$1,'AEO 2022 3'!$C$1:$AJ$1,0))/10^6*dollars_2021_2012*INDEX('Tax Percentages'!$B$22:$AG$22,MATCH(U$1,'Tax Percentages'!$B$4:$AG$4,0))</f>
        <v>0</v>
      </c>
      <c r="V5" s="3">
        <f>INDEX('AEO 2022 3'!$C$24:$AJ$24,MATCH(V$1,'AEO 2022 3'!$C$1:$AJ$1,0))/10^6*dollars_2021_2012*INDEX('Tax Percentages'!$B$22:$AG$22,MATCH(V$1,'Tax Percentages'!$B$4:$AG$4,0))</f>
        <v>0</v>
      </c>
      <c r="W5" s="3">
        <f>INDEX('AEO 2022 3'!$C$24:$AJ$24,MATCH(W$1,'AEO 2022 3'!$C$1:$AJ$1,0))/10^6*dollars_2021_2012*INDEX('Tax Percentages'!$B$22:$AG$22,MATCH(W$1,'Tax Percentages'!$B$4:$AG$4,0))</f>
        <v>0</v>
      </c>
      <c r="X5" s="3">
        <f>INDEX('AEO 2022 3'!$C$24:$AJ$24,MATCH(X$1,'AEO 2022 3'!$C$1:$AJ$1,0))/10^6*dollars_2021_2012*INDEX('Tax Percentages'!$B$22:$AG$22,MATCH(X$1,'Tax Percentages'!$B$4:$AG$4,0))</f>
        <v>0</v>
      </c>
      <c r="Y5" s="3">
        <f>INDEX('AEO 2022 3'!$C$24:$AJ$24,MATCH(Y$1,'AEO 2022 3'!$C$1:$AJ$1,0))/10^6*dollars_2021_2012*INDEX('Tax Percentages'!$B$22:$AG$22,MATCH(Y$1,'Tax Percentages'!$B$4:$AG$4,0))</f>
        <v>0</v>
      </c>
      <c r="Z5" s="3">
        <f>INDEX('AEO 2022 3'!$C$24:$AJ$24,MATCH(Z$1,'AEO 2022 3'!$C$1:$AJ$1,0))/10^6*dollars_2021_2012*INDEX('Tax Percentages'!$B$22:$AG$22,MATCH(Z$1,'Tax Percentages'!$B$4:$AG$4,0))</f>
        <v>0</v>
      </c>
      <c r="AA5" s="3">
        <f>INDEX('AEO 2022 3'!$C$24:$AJ$24,MATCH(AA$1,'AEO 2022 3'!$C$1:$AJ$1,0))/10^6*dollars_2021_2012*INDEX('Tax Percentages'!$B$22:$AG$22,MATCH(AA$1,'Tax Percentages'!$B$4:$AG$4,0))</f>
        <v>0</v>
      </c>
      <c r="AB5" s="3">
        <f>INDEX('AEO 2022 3'!$C$24:$AJ$24,MATCH(AB$1,'AEO 2022 3'!$C$1:$AJ$1,0))/10^6*dollars_2021_2012*INDEX('Tax Percentages'!$B$22:$AG$22,MATCH(AB$1,'Tax Percentages'!$B$4:$AG$4,0))</f>
        <v>0</v>
      </c>
      <c r="AC5" s="3">
        <f>INDEX('AEO 2022 3'!$C$24:$AJ$24,MATCH(AC$1,'AEO 2022 3'!$C$1:$AJ$1,0))/10^6*dollars_2021_2012*INDEX('Tax Percentages'!$B$22:$AG$22,MATCH(AC$1,'Tax Percentages'!$B$4:$AG$4,0))</f>
        <v>0</v>
      </c>
      <c r="AD5" s="3">
        <f>INDEX('AEO 2022 3'!$C$24:$AJ$24,MATCH(AD$1,'AEO 2022 3'!$C$1:$AJ$1,0))/10^6*dollars_2021_2012*INDEX('Tax Percentages'!$B$22:$AG$22,MATCH(AD$1,'Tax Percentages'!$B$4:$AG$4,0))</f>
        <v>0</v>
      </c>
      <c r="AE5" s="3">
        <f>INDEX('AEO 2022 3'!$C$24:$AJ$24,MATCH(AE$1,'AEO 2022 3'!$C$1:$AJ$1,0))/10^6*dollars_2021_2012*INDEX('Tax Percentages'!$B$22:$AG$22,MATCH(AE$1,'Tax Percentages'!$B$4:$AG$4,0))</f>
        <v>0</v>
      </c>
      <c r="AF5" s="3">
        <f>INDEX('AEO 2022 3'!$C$24:$AJ$24,MATCH(AF$1,'AEO 2022 3'!$C$1:$AJ$1,0))/10^6*dollars_2021_2012*INDEX('Tax Percentages'!$B$22:$AG$22,MATCH(AF$1,'Tax Percentages'!$B$4:$AG$4,0))</f>
        <v>0</v>
      </c>
    </row>
    <row r="6" spans="1:32">
      <c r="A6" s="1" t="s">
        <v>552</v>
      </c>
      <c r="B6" s="3">
        <f>INDEX('AEO 2021 3'!$C$31:$AJ$31,MATCH(B$1,'AEO 2021 3'!$C$1:$AJ$1,0))/10^6*dollars_2020_2012*INDEX('Tax Percentages'!$B$22:$AG$22,MATCH(B$1,'Tax Percentages'!$B$4:$AG$4,0))</f>
        <v>0</v>
      </c>
      <c r="C6" s="3">
        <f>INDEX('AEO 2022 3'!$C$31:$AJ$31,MATCH(C$1,'AEO 2022 3'!$C$1:$AJ$1,0))/10^6*dollars_2021_2012*INDEX('Tax Percentages'!$B$22:$AG$22,MATCH(C$1,'Tax Percentages'!$B$4:$AG$4,0))</f>
        <v>0</v>
      </c>
      <c r="D6" s="3">
        <f>INDEX('AEO 2022 3'!$C$31:$AJ$31,MATCH(D$1,'AEO 2022 3'!$C$1:$AJ$1,0))/10^6*dollars_2021_2012*INDEX('Tax Percentages'!$B$22:$AG$22,MATCH(D$1,'Tax Percentages'!$B$4:$AG$4,0))</f>
        <v>0</v>
      </c>
      <c r="E6" s="3">
        <f>INDEX('AEO 2022 3'!$C$31:$AJ$31,MATCH(E$1,'AEO 2022 3'!$C$1:$AJ$1,0))/10^6*dollars_2021_2012*INDEX('Tax Percentages'!$B$22:$AG$22,MATCH(E$1,'Tax Percentages'!$B$4:$AG$4,0))</f>
        <v>0</v>
      </c>
      <c r="F6" s="3">
        <f>INDEX('AEO 2022 3'!$C$31:$AJ$31,MATCH(F$1,'AEO 2022 3'!$C$1:$AJ$1,0))/10^6*dollars_2021_2012*INDEX('Tax Percentages'!$B$22:$AG$22,MATCH(F$1,'Tax Percentages'!$B$4:$AG$4,0))</f>
        <v>0</v>
      </c>
      <c r="G6" s="3">
        <f>INDEX('AEO 2022 3'!$C$31:$AJ$31,MATCH(G$1,'AEO 2022 3'!$C$1:$AJ$1,0))/10^6*dollars_2021_2012*INDEX('Tax Percentages'!$B$22:$AG$22,MATCH(G$1,'Tax Percentages'!$B$4:$AG$4,0))</f>
        <v>0</v>
      </c>
      <c r="H6" s="3">
        <f>INDEX('AEO 2022 3'!$C$31:$AJ$31,MATCH(H$1,'AEO 2022 3'!$C$1:$AJ$1,0))/10^6*dollars_2021_2012*INDEX('Tax Percentages'!$B$22:$AG$22,MATCH(H$1,'Tax Percentages'!$B$4:$AG$4,0))</f>
        <v>0</v>
      </c>
      <c r="I6" s="3">
        <f>INDEX('AEO 2022 3'!$C$31:$AJ$31,MATCH(I$1,'AEO 2022 3'!$C$1:$AJ$1,0))/10^6*dollars_2021_2012*INDEX('Tax Percentages'!$B$22:$AG$22,MATCH(I$1,'Tax Percentages'!$B$4:$AG$4,0))</f>
        <v>0</v>
      </c>
      <c r="J6" s="3">
        <f>INDEX('AEO 2022 3'!$C$31:$AJ$31,MATCH(J$1,'AEO 2022 3'!$C$1:$AJ$1,0))/10^6*dollars_2021_2012*INDEX('Tax Percentages'!$B$22:$AG$22,MATCH(J$1,'Tax Percentages'!$B$4:$AG$4,0))</f>
        <v>0</v>
      </c>
      <c r="K6" s="3">
        <f>INDEX('AEO 2022 3'!$C$31:$AJ$31,MATCH(K$1,'AEO 2022 3'!$C$1:$AJ$1,0))/10^6*dollars_2021_2012*INDEX('Tax Percentages'!$B$22:$AG$22,MATCH(K$1,'Tax Percentages'!$B$4:$AG$4,0))</f>
        <v>0</v>
      </c>
      <c r="L6" s="3">
        <f>INDEX('AEO 2022 3'!$C$31:$AJ$31,MATCH(L$1,'AEO 2022 3'!$C$1:$AJ$1,0))/10^6*dollars_2021_2012*INDEX('Tax Percentages'!$B$22:$AG$22,MATCH(L$1,'Tax Percentages'!$B$4:$AG$4,0))</f>
        <v>0</v>
      </c>
      <c r="M6" s="3">
        <f>INDEX('AEO 2022 3'!$C$31:$AJ$31,MATCH(M$1,'AEO 2022 3'!$C$1:$AJ$1,0))/10^6*dollars_2021_2012*INDEX('Tax Percentages'!$B$22:$AG$22,MATCH(M$1,'Tax Percentages'!$B$4:$AG$4,0))</f>
        <v>0</v>
      </c>
      <c r="N6" s="3">
        <f>INDEX('AEO 2022 3'!$C$31:$AJ$31,MATCH(N$1,'AEO 2022 3'!$C$1:$AJ$1,0))/10^6*dollars_2021_2012*INDEX('Tax Percentages'!$B$22:$AG$22,MATCH(N$1,'Tax Percentages'!$B$4:$AG$4,0))</f>
        <v>0</v>
      </c>
      <c r="O6" s="3">
        <f>INDEX('AEO 2022 3'!$C$31:$AJ$31,MATCH(O$1,'AEO 2022 3'!$C$1:$AJ$1,0))/10^6*dollars_2021_2012*INDEX('Tax Percentages'!$B$22:$AG$22,MATCH(O$1,'Tax Percentages'!$B$4:$AG$4,0))</f>
        <v>0</v>
      </c>
      <c r="P6" s="3">
        <f>INDEX('AEO 2022 3'!$C$31:$AJ$31,MATCH(P$1,'AEO 2022 3'!$C$1:$AJ$1,0))/10^6*dollars_2021_2012*INDEX('Tax Percentages'!$B$22:$AG$22,MATCH(P$1,'Tax Percentages'!$B$4:$AG$4,0))</f>
        <v>0</v>
      </c>
      <c r="Q6" s="3">
        <f>INDEX('AEO 2022 3'!$C$31:$AJ$31,MATCH(Q$1,'AEO 2022 3'!$C$1:$AJ$1,0))/10^6*dollars_2021_2012*INDEX('Tax Percentages'!$B$22:$AG$22,MATCH(Q$1,'Tax Percentages'!$B$4:$AG$4,0))</f>
        <v>0</v>
      </c>
      <c r="R6" s="3">
        <f>INDEX('AEO 2022 3'!$C$31:$AJ$31,MATCH(R$1,'AEO 2022 3'!$C$1:$AJ$1,0))/10^6*dollars_2021_2012*INDEX('Tax Percentages'!$B$22:$AG$22,MATCH(R$1,'Tax Percentages'!$B$4:$AG$4,0))</f>
        <v>0</v>
      </c>
      <c r="S6" s="3">
        <f>INDEX('AEO 2022 3'!$C$31:$AJ$31,MATCH(S$1,'AEO 2022 3'!$C$1:$AJ$1,0))/10^6*dollars_2021_2012*INDEX('Tax Percentages'!$B$22:$AG$22,MATCH(S$1,'Tax Percentages'!$B$4:$AG$4,0))</f>
        <v>0</v>
      </c>
      <c r="T6" s="3">
        <f>INDEX('AEO 2022 3'!$C$31:$AJ$31,MATCH(T$1,'AEO 2022 3'!$C$1:$AJ$1,0))/10^6*dollars_2021_2012*INDEX('Tax Percentages'!$B$22:$AG$22,MATCH(T$1,'Tax Percentages'!$B$4:$AG$4,0))</f>
        <v>0</v>
      </c>
      <c r="U6" s="3">
        <f>INDEX('AEO 2022 3'!$C$31:$AJ$31,MATCH(U$1,'AEO 2022 3'!$C$1:$AJ$1,0))/10^6*dollars_2021_2012*INDEX('Tax Percentages'!$B$22:$AG$22,MATCH(U$1,'Tax Percentages'!$B$4:$AG$4,0))</f>
        <v>0</v>
      </c>
      <c r="V6" s="3">
        <f>INDEX('AEO 2022 3'!$C$31:$AJ$31,MATCH(V$1,'AEO 2022 3'!$C$1:$AJ$1,0))/10^6*dollars_2021_2012*INDEX('Tax Percentages'!$B$22:$AG$22,MATCH(V$1,'Tax Percentages'!$B$4:$AG$4,0))</f>
        <v>0</v>
      </c>
      <c r="W6" s="3">
        <f>INDEX('AEO 2022 3'!$C$31:$AJ$31,MATCH(W$1,'AEO 2022 3'!$C$1:$AJ$1,0))/10^6*dollars_2021_2012*INDEX('Tax Percentages'!$B$22:$AG$22,MATCH(W$1,'Tax Percentages'!$B$4:$AG$4,0))</f>
        <v>0</v>
      </c>
      <c r="X6" s="3">
        <f>INDEX('AEO 2022 3'!$C$31:$AJ$31,MATCH(X$1,'AEO 2022 3'!$C$1:$AJ$1,0))/10^6*dollars_2021_2012*INDEX('Tax Percentages'!$B$22:$AG$22,MATCH(X$1,'Tax Percentages'!$B$4:$AG$4,0))</f>
        <v>0</v>
      </c>
      <c r="Y6" s="3">
        <f>INDEX('AEO 2022 3'!$C$31:$AJ$31,MATCH(Y$1,'AEO 2022 3'!$C$1:$AJ$1,0))/10^6*dollars_2021_2012*INDEX('Tax Percentages'!$B$22:$AG$22,MATCH(Y$1,'Tax Percentages'!$B$4:$AG$4,0))</f>
        <v>0</v>
      </c>
      <c r="Z6" s="3">
        <f>INDEX('AEO 2022 3'!$C$31:$AJ$31,MATCH(Z$1,'AEO 2022 3'!$C$1:$AJ$1,0))/10^6*dollars_2021_2012*INDEX('Tax Percentages'!$B$22:$AG$22,MATCH(Z$1,'Tax Percentages'!$B$4:$AG$4,0))</f>
        <v>0</v>
      </c>
      <c r="AA6" s="3">
        <f>INDEX('AEO 2022 3'!$C$31:$AJ$31,MATCH(AA$1,'AEO 2022 3'!$C$1:$AJ$1,0))/10^6*dollars_2021_2012*INDEX('Tax Percentages'!$B$22:$AG$22,MATCH(AA$1,'Tax Percentages'!$B$4:$AG$4,0))</f>
        <v>0</v>
      </c>
      <c r="AB6" s="3">
        <f>INDEX('AEO 2022 3'!$C$31:$AJ$31,MATCH(AB$1,'AEO 2022 3'!$C$1:$AJ$1,0))/10^6*dollars_2021_2012*INDEX('Tax Percentages'!$B$22:$AG$22,MATCH(AB$1,'Tax Percentages'!$B$4:$AG$4,0))</f>
        <v>0</v>
      </c>
      <c r="AC6" s="3">
        <f>INDEX('AEO 2022 3'!$C$31:$AJ$31,MATCH(AC$1,'AEO 2022 3'!$C$1:$AJ$1,0))/10^6*dollars_2021_2012*INDEX('Tax Percentages'!$B$22:$AG$22,MATCH(AC$1,'Tax Percentages'!$B$4:$AG$4,0))</f>
        <v>0</v>
      </c>
      <c r="AD6" s="3">
        <f>INDEX('AEO 2022 3'!$C$31:$AJ$31,MATCH(AD$1,'AEO 2022 3'!$C$1:$AJ$1,0))/10^6*dollars_2021_2012*INDEX('Tax Percentages'!$B$22:$AG$22,MATCH(AD$1,'Tax Percentages'!$B$4:$AG$4,0))</f>
        <v>0</v>
      </c>
      <c r="AE6" s="3">
        <f>INDEX('AEO 2022 3'!$C$31:$AJ$31,MATCH(AE$1,'AEO 2022 3'!$C$1:$AJ$1,0))/10^6*dollars_2021_2012*INDEX('Tax Percentages'!$B$22:$AG$22,MATCH(AE$1,'Tax Percentages'!$B$4:$AG$4,0))</f>
        <v>0</v>
      </c>
      <c r="AF6" s="3">
        <f>INDEX('AEO 2022 3'!$C$31:$AJ$31,MATCH(AF$1,'AEO 2022 3'!$C$1:$AJ$1,0))/10^6*dollars_2021_2012*INDEX('Tax Percentages'!$B$22:$AG$22,MATCH(AF$1,'Tax Percentages'!$B$4:$AG$4,0))</f>
        <v>0</v>
      </c>
    </row>
    <row r="7" spans="1:32">
      <c r="A7" s="1" t="s">
        <v>553</v>
      </c>
      <c r="B7" s="3">
        <f>INDEX('AEO 2021 3'!$C$31:$AJ$31,MATCH(B$1,'AEO 2021 3'!$C$1:$AJ$1,0))/10^6*dollars_2020_2012*INDEX('Tax Percentages'!$B$22:$AG$22,MATCH(B$1,'Tax Percentages'!$B$4:$AG$4,0))</f>
        <v>0</v>
      </c>
      <c r="C7" s="3">
        <f>INDEX('AEO 2022 3'!$C$31:$AJ$31,MATCH(C$1,'AEO 2022 3'!$C$1:$AJ$1,0))/10^6*dollars_2021_2012*INDEX('Tax Percentages'!$B$22:$AG$22,MATCH(C$1,'Tax Percentages'!$B$4:$AG$4,0))</f>
        <v>0</v>
      </c>
      <c r="D7" s="3">
        <f>INDEX('AEO 2022 3'!$C$31:$AJ$31,MATCH(D$1,'AEO 2022 3'!$C$1:$AJ$1,0))/10^6*dollars_2021_2012*INDEX('Tax Percentages'!$B$22:$AG$22,MATCH(D$1,'Tax Percentages'!$B$4:$AG$4,0))</f>
        <v>0</v>
      </c>
      <c r="E7" s="3">
        <f>INDEX('AEO 2022 3'!$C$31:$AJ$31,MATCH(E$1,'AEO 2022 3'!$C$1:$AJ$1,0))/10^6*dollars_2021_2012*INDEX('Tax Percentages'!$B$22:$AG$22,MATCH(E$1,'Tax Percentages'!$B$4:$AG$4,0))</f>
        <v>0</v>
      </c>
      <c r="F7" s="3">
        <f>INDEX('AEO 2022 3'!$C$31:$AJ$31,MATCH(F$1,'AEO 2022 3'!$C$1:$AJ$1,0))/10^6*dollars_2021_2012*INDEX('Tax Percentages'!$B$22:$AG$22,MATCH(F$1,'Tax Percentages'!$B$4:$AG$4,0))</f>
        <v>0</v>
      </c>
      <c r="G7" s="3">
        <f>INDEX('AEO 2022 3'!$C$31:$AJ$31,MATCH(G$1,'AEO 2022 3'!$C$1:$AJ$1,0))/10^6*dollars_2021_2012*INDEX('Tax Percentages'!$B$22:$AG$22,MATCH(G$1,'Tax Percentages'!$B$4:$AG$4,0))</f>
        <v>0</v>
      </c>
      <c r="H7" s="3">
        <f>INDEX('AEO 2022 3'!$C$31:$AJ$31,MATCH(H$1,'AEO 2022 3'!$C$1:$AJ$1,0))/10^6*dollars_2021_2012*INDEX('Tax Percentages'!$B$22:$AG$22,MATCH(H$1,'Tax Percentages'!$B$4:$AG$4,0))</f>
        <v>0</v>
      </c>
      <c r="I7" s="3">
        <f>INDEX('AEO 2022 3'!$C$31:$AJ$31,MATCH(I$1,'AEO 2022 3'!$C$1:$AJ$1,0))/10^6*dollars_2021_2012*INDEX('Tax Percentages'!$B$22:$AG$22,MATCH(I$1,'Tax Percentages'!$B$4:$AG$4,0))</f>
        <v>0</v>
      </c>
      <c r="J7" s="3">
        <f>INDEX('AEO 2022 3'!$C$31:$AJ$31,MATCH(J$1,'AEO 2022 3'!$C$1:$AJ$1,0))/10^6*dollars_2021_2012*INDEX('Tax Percentages'!$B$22:$AG$22,MATCH(J$1,'Tax Percentages'!$B$4:$AG$4,0))</f>
        <v>0</v>
      </c>
      <c r="K7" s="3">
        <f>INDEX('AEO 2022 3'!$C$31:$AJ$31,MATCH(K$1,'AEO 2022 3'!$C$1:$AJ$1,0))/10^6*dollars_2021_2012*INDEX('Tax Percentages'!$B$22:$AG$22,MATCH(K$1,'Tax Percentages'!$B$4:$AG$4,0))</f>
        <v>0</v>
      </c>
      <c r="L7" s="3">
        <f>INDEX('AEO 2022 3'!$C$31:$AJ$31,MATCH(L$1,'AEO 2022 3'!$C$1:$AJ$1,0))/10^6*dollars_2021_2012*INDEX('Tax Percentages'!$B$22:$AG$22,MATCH(L$1,'Tax Percentages'!$B$4:$AG$4,0))</f>
        <v>0</v>
      </c>
      <c r="M7" s="3">
        <f>INDEX('AEO 2022 3'!$C$31:$AJ$31,MATCH(M$1,'AEO 2022 3'!$C$1:$AJ$1,0))/10^6*dollars_2021_2012*INDEX('Tax Percentages'!$B$22:$AG$22,MATCH(M$1,'Tax Percentages'!$B$4:$AG$4,0))</f>
        <v>0</v>
      </c>
      <c r="N7" s="3">
        <f>INDEX('AEO 2022 3'!$C$31:$AJ$31,MATCH(N$1,'AEO 2022 3'!$C$1:$AJ$1,0))/10^6*dollars_2021_2012*INDEX('Tax Percentages'!$B$22:$AG$22,MATCH(N$1,'Tax Percentages'!$B$4:$AG$4,0))</f>
        <v>0</v>
      </c>
      <c r="O7" s="3">
        <f>INDEX('AEO 2022 3'!$C$31:$AJ$31,MATCH(O$1,'AEO 2022 3'!$C$1:$AJ$1,0))/10^6*dollars_2021_2012*INDEX('Tax Percentages'!$B$22:$AG$22,MATCH(O$1,'Tax Percentages'!$B$4:$AG$4,0))</f>
        <v>0</v>
      </c>
      <c r="P7" s="3">
        <f>INDEX('AEO 2022 3'!$C$31:$AJ$31,MATCH(P$1,'AEO 2022 3'!$C$1:$AJ$1,0))/10^6*dollars_2021_2012*INDEX('Tax Percentages'!$B$22:$AG$22,MATCH(P$1,'Tax Percentages'!$B$4:$AG$4,0))</f>
        <v>0</v>
      </c>
      <c r="Q7" s="3">
        <f>INDEX('AEO 2022 3'!$C$31:$AJ$31,MATCH(Q$1,'AEO 2022 3'!$C$1:$AJ$1,0))/10^6*dollars_2021_2012*INDEX('Tax Percentages'!$B$22:$AG$22,MATCH(Q$1,'Tax Percentages'!$B$4:$AG$4,0))</f>
        <v>0</v>
      </c>
      <c r="R7" s="3">
        <f>INDEX('AEO 2022 3'!$C$31:$AJ$31,MATCH(R$1,'AEO 2022 3'!$C$1:$AJ$1,0))/10^6*dollars_2021_2012*INDEX('Tax Percentages'!$B$22:$AG$22,MATCH(R$1,'Tax Percentages'!$B$4:$AG$4,0))</f>
        <v>0</v>
      </c>
      <c r="S7" s="3">
        <f>INDEX('AEO 2022 3'!$C$31:$AJ$31,MATCH(S$1,'AEO 2022 3'!$C$1:$AJ$1,0))/10^6*dollars_2021_2012*INDEX('Tax Percentages'!$B$22:$AG$22,MATCH(S$1,'Tax Percentages'!$B$4:$AG$4,0))</f>
        <v>0</v>
      </c>
      <c r="T7" s="3">
        <f>INDEX('AEO 2022 3'!$C$31:$AJ$31,MATCH(T$1,'AEO 2022 3'!$C$1:$AJ$1,0))/10^6*dollars_2021_2012*INDEX('Tax Percentages'!$B$22:$AG$22,MATCH(T$1,'Tax Percentages'!$B$4:$AG$4,0))</f>
        <v>0</v>
      </c>
      <c r="U7" s="3">
        <f>INDEX('AEO 2022 3'!$C$31:$AJ$31,MATCH(U$1,'AEO 2022 3'!$C$1:$AJ$1,0))/10^6*dollars_2021_2012*INDEX('Tax Percentages'!$B$22:$AG$22,MATCH(U$1,'Tax Percentages'!$B$4:$AG$4,0))</f>
        <v>0</v>
      </c>
      <c r="V7" s="3">
        <f>INDEX('AEO 2022 3'!$C$31:$AJ$31,MATCH(V$1,'AEO 2022 3'!$C$1:$AJ$1,0))/10^6*dollars_2021_2012*INDEX('Tax Percentages'!$B$22:$AG$22,MATCH(V$1,'Tax Percentages'!$B$4:$AG$4,0))</f>
        <v>0</v>
      </c>
      <c r="W7" s="3">
        <f>INDEX('AEO 2022 3'!$C$31:$AJ$31,MATCH(W$1,'AEO 2022 3'!$C$1:$AJ$1,0))/10^6*dollars_2021_2012*INDEX('Tax Percentages'!$B$22:$AG$22,MATCH(W$1,'Tax Percentages'!$B$4:$AG$4,0))</f>
        <v>0</v>
      </c>
      <c r="X7" s="3">
        <f>INDEX('AEO 2022 3'!$C$31:$AJ$31,MATCH(X$1,'AEO 2022 3'!$C$1:$AJ$1,0))/10^6*dollars_2021_2012*INDEX('Tax Percentages'!$B$22:$AG$22,MATCH(X$1,'Tax Percentages'!$B$4:$AG$4,0))</f>
        <v>0</v>
      </c>
      <c r="Y7" s="3">
        <f>INDEX('AEO 2022 3'!$C$31:$AJ$31,MATCH(Y$1,'AEO 2022 3'!$C$1:$AJ$1,0))/10^6*dollars_2021_2012*INDEX('Tax Percentages'!$B$22:$AG$22,MATCH(Y$1,'Tax Percentages'!$B$4:$AG$4,0))</f>
        <v>0</v>
      </c>
      <c r="Z7" s="3">
        <f>INDEX('AEO 2022 3'!$C$31:$AJ$31,MATCH(Z$1,'AEO 2022 3'!$C$1:$AJ$1,0))/10^6*dollars_2021_2012*INDEX('Tax Percentages'!$B$22:$AG$22,MATCH(Z$1,'Tax Percentages'!$B$4:$AG$4,0))</f>
        <v>0</v>
      </c>
      <c r="AA7" s="3">
        <f>INDEX('AEO 2022 3'!$C$31:$AJ$31,MATCH(AA$1,'AEO 2022 3'!$C$1:$AJ$1,0))/10^6*dollars_2021_2012*INDEX('Tax Percentages'!$B$22:$AG$22,MATCH(AA$1,'Tax Percentages'!$B$4:$AG$4,0))</f>
        <v>0</v>
      </c>
      <c r="AB7" s="3">
        <f>INDEX('AEO 2022 3'!$C$31:$AJ$31,MATCH(AB$1,'AEO 2022 3'!$C$1:$AJ$1,0))/10^6*dollars_2021_2012*INDEX('Tax Percentages'!$B$22:$AG$22,MATCH(AB$1,'Tax Percentages'!$B$4:$AG$4,0))</f>
        <v>0</v>
      </c>
      <c r="AC7" s="3">
        <f>INDEX('AEO 2022 3'!$C$31:$AJ$31,MATCH(AC$1,'AEO 2022 3'!$C$1:$AJ$1,0))/10^6*dollars_2021_2012*INDEX('Tax Percentages'!$B$22:$AG$22,MATCH(AC$1,'Tax Percentages'!$B$4:$AG$4,0))</f>
        <v>0</v>
      </c>
      <c r="AD7" s="3">
        <f>INDEX('AEO 2022 3'!$C$31:$AJ$31,MATCH(AD$1,'AEO 2022 3'!$C$1:$AJ$1,0))/10^6*dollars_2021_2012*INDEX('Tax Percentages'!$B$22:$AG$22,MATCH(AD$1,'Tax Percentages'!$B$4:$AG$4,0))</f>
        <v>0</v>
      </c>
      <c r="AE7" s="3">
        <f>INDEX('AEO 2022 3'!$C$31:$AJ$31,MATCH(AE$1,'AEO 2022 3'!$C$1:$AJ$1,0))/10^6*dollars_2021_2012*INDEX('Tax Percentages'!$B$22:$AG$22,MATCH(AE$1,'Tax Percentages'!$B$4:$AG$4,0))</f>
        <v>0</v>
      </c>
      <c r="AF7" s="3">
        <f>INDEX('AEO 2022 3'!$C$31:$AJ$31,MATCH(AF$1,'AEO 2022 3'!$C$1:$AJ$1,0))/10^6*dollars_2021_2012*INDEX('Tax Percentages'!$B$22:$AG$22,MATCH(AF$1,'Tax Percentages'!$B$4:$AG$4,0))</f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 s="7">
        <f t="shared" ref="B9:C9" si="1">B6</f>
        <v>0</v>
      </c>
      <c r="C9" s="7">
        <f t="shared" si="1"/>
        <v>0</v>
      </c>
      <c r="D9" s="7">
        <f t="shared" ref="D9:AF9" si="2">D6</f>
        <v>0</v>
      </c>
      <c r="E9" s="7">
        <f t="shared" si="2"/>
        <v>0</v>
      </c>
      <c r="F9" s="7">
        <f t="shared" si="2"/>
        <v>0</v>
      </c>
      <c r="G9" s="7">
        <f t="shared" si="2"/>
        <v>0</v>
      </c>
      <c r="H9" s="7">
        <f t="shared" si="2"/>
        <v>0</v>
      </c>
      <c r="I9" s="7">
        <f t="shared" si="2"/>
        <v>0</v>
      </c>
      <c r="J9" s="7">
        <f t="shared" si="2"/>
        <v>0</v>
      </c>
      <c r="K9" s="7">
        <f t="shared" si="2"/>
        <v>0</v>
      </c>
      <c r="L9" s="7">
        <f t="shared" si="2"/>
        <v>0</v>
      </c>
      <c r="M9" s="7">
        <f t="shared" si="2"/>
        <v>0</v>
      </c>
      <c r="N9" s="7">
        <f t="shared" si="2"/>
        <v>0</v>
      </c>
      <c r="O9" s="7">
        <f t="shared" si="2"/>
        <v>0</v>
      </c>
      <c r="P9" s="7">
        <f t="shared" si="2"/>
        <v>0</v>
      </c>
      <c r="Q9" s="7">
        <f t="shared" si="2"/>
        <v>0</v>
      </c>
      <c r="R9" s="7">
        <f t="shared" si="2"/>
        <v>0</v>
      </c>
      <c r="S9" s="7">
        <f t="shared" si="2"/>
        <v>0</v>
      </c>
      <c r="T9" s="7">
        <f t="shared" si="2"/>
        <v>0</v>
      </c>
      <c r="U9" s="7">
        <f t="shared" si="2"/>
        <v>0</v>
      </c>
      <c r="V9" s="7">
        <f t="shared" si="2"/>
        <v>0</v>
      </c>
      <c r="W9" s="7">
        <f t="shared" si="2"/>
        <v>0</v>
      </c>
      <c r="X9" s="7">
        <f t="shared" si="2"/>
        <v>0</v>
      </c>
      <c r="Y9" s="7">
        <f t="shared" si="2"/>
        <v>0</v>
      </c>
      <c r="Z9" s="7">
        <f t="shared" si="2"/>
        <v>0</v>
      </c>
      <c r="AA9" s="7">
        <f t="shared" si="2"/>
        <v>0</v>
      </c>
      <c r="AB9" s="7">
        <f t="shared" si="2"/>
        <v>0</v>
      </c>
      <c r="AC9" s="7">
        <f t="shared" si="2"/>
        <v>0</v>
      </c>
      <c r="AD9" s="7">
        <f t="shared" si="2"/>
        <v>0</v>
      </c>
      <c r="AE9" s="7">
        <f t="shared" si="2"/>
        <v>0</v>
      </c>
      <c r="AF9" s="7">
        <f t="shared" si="2"/>
        <v>0</v>
      </c>
    </row>
  </sheetData>
  <pageMargins left="0.7" right="0.7" top="0.75" bottom="0.75" header="0.3" footer="0.3"/>
  <pageSetup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2060"/>
  </sheetPr>
  <dimension ref="A1:AF9"/>
  <sheetViews>
    <sheetView workbookViewId="0">
      <selection activeCell="C3" sqref="C3:AF3"/>
    </sheetView>
  </sheetViews>
  <sheetFormatPr defaultColWidth="9.1796875" defaultRowHeight="14.5"/>
  <cols>
    <col min="1" max="1" width="41.453125" customWidth="1"/>
    <col min="2" max="22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3">
        <f>INDEX('AEO 2021 3'!$C$39:$AJ$39,MATCH(B$1,'AEO 2021 3'!$C$1:$AJ$1,0))/10^6*dollars_2020_2012*INDEX('Tax Percentages'!$B$23:$AG$23,MATCH(B$1,'Tax Percentages'!$B$4:$AG$4,0))</f>
        <v>7.2309936889943628E-7</v>
      </c>
      <c r="C2" s="3">
        <f>INDEX('AEO 2022 3'!$C$39:$AJ$39,MATCH(C$1,'AEO 2022 3'!$C$1:$AJ$1,0))/10^6*dollars_2021_2012*INDEX('Tax Percentages'!$B$23:$AG$23,MATCH(C$1,'Tax Percentages'!$B$4:$AG$4,0))</f>
        <v>1.023940086192833E-6</v>
      </c>
      <c r="D2" s="3">
        <f>INDEX('AEO 2022 3'!$C$39:$AJ$39,MATCH(D$1,'AEO 2022 3'!$C$1:$AJ$1,0))/10^6*dollars_2021_2012*INDEX('Tax Percentages'!$B$23:$AG$23,MATCH(D$1,'Tax Percentages'!$B$4:$AG$4,0))</f>
        <v>1.0525896350271983E-6</v>
      </c>
      <c r="E2" s="3">
        <f>INDEX('AEO 2022 3'!$C$39:$AJ$39,MATCH(E$1,'AEO 2022 3'!$C$1:$AJ$1,0))/10^6*dollars_2021_2012*INDEX('Tax Percentages'!$B$23:$AG$23,MATCH(E$1,'Tax Percentages'!$B$4:$AG$4,0))</f>
        <v>9.6377813088784729E-7</v>
      </c>
      <c r="F2" s="3">
        <f>INDEX('AEO 2022 3'!$C$39:$AJ$39,MATCH(F$1,'AEO 2022 3'!$C$1:$AJ$1,0))/10^6*dollars_2021_2012*INDEX('Tax Percentages'!$B$23:$AG$23,MATCH(F$1,'Tax Percentages'!$B$4:$AG$4,0))</f>
        <v>9.6300796871541486E-7</v>
      </c>
      <c r="G2" s="3">
        <f>INDEX('AEO 2022 3'!$C$39:$AJ$39,MATCH(G$1,'AEO 2022 3'!$C$1:$AJ$1,0))/10^6*dollars_2021_2012*INDEX('Tax Percentages'!$B$23:$AG$23,MATCH(G$1,'Tax Percentages'!$B$4:$AG$4,0))</f>
        <v>9.58439081160276E-7</v>
      </c>
      <c r="H2" s="3">
        <f>INDEX('AEO 2022 3'!$C$39:$AJ$39,MATCH(H$1,'AEO 2022 3'!$C$1:$AJ$1,0))/10^6*dollars_2021_2012*INDEX('Tax Percentages'!$B$23:$AG$23,MATCH(H$1,'Tax Percentages'!$B$4:$AG$4,0))</f>
        <v>9.6362625331722339E-7</v>
      </c>
      <c r="I2" s="3">
        <f>INDEX('AEO 2022 3'!$C$39:$AJ$39,MATCH(I$1,'AEO 2022 3'!$C$1:$AJ$1,0))/10^6*dollars_2021_2012*INDEX('Tax Percentages'!$B$23:$AG$23,MATCH(I$1,'Tax Percentages'!$B$4:$AG$4,0))</f>
        <v>9.7885607055662236E-7</v>
      </c>
      <c r="J2" s="3">
        <f>INDEX('AEO 2022 3'!$C$39:$AJ$39,MATCH(J$1,'AEO 2022 3'!$C$1:$AJ$1,0))/10^6*dollars_2021_2012*INDEX('Tax Percentages'!$B$23:$AG$23,MATCH(J$1,'Tax Percentages'!$B$4:$AG$4,0))</f>
        <v>1.0027396827874674E-6</v>
      </c>
      <c r="K2" s="3">
        <f>INDEX('AEO 2022 3'!$C$39:$AJ$39,MATCH(K$1,'AEO 2022 3'!$C$1:$AJ$1,0))/10^6*dollars_2021_2012*INDEX('Tax Percentages'!$B$23:$AG$23,MATCH(K$1,'Tax Percentages'!$B$4:$AG$4,0))</f>
        <v>1.0248360831961619E-6</v>
      </c>
      <c r="L2" s="3">
        <f>INDEX('AEO 2022 3'!$C$39:$AJ$39,MATCH(L$1,'AEO 2022 3'!$C$1:$AJ$1,0))/10^6*dollars_2021_2012*INDEX('Tax Percentages'!$B$23:$AG$23,MATCH(L$1,'Tax Percentages'!$B$4:$AG$4,0))</f>
        <v>1.0407268213811712E-6</v>
      </c>
      <c r="M2" s="3">
        <f>INDEX('AEO 2022 3'!$C$39:$AJ$39,MATCH(M$1,'AEO 2022 3'!$C$1:$AJ$1,0))/10^6*dollars_2021_2012*INDEX('Tax Percentages'!$B$23:$AG$23,MATCH(M$1,'Tax Percentages'!$B$4:$AG$4,0))</f>
        <v>1.0566271815518763E-6</v>
      </c>
      <c r="N2" s="3">
        <f>INDEX('AEO 2022 3'!$C$39:$AJ$39,MATCH(N$1,'AEO 2022 3'!$C$1:$AJ$1,0))/10^6*dollars_2021_2012*INDEX('Tax Percentages'!$B$23:$AG$23,MATCH(N$1,'Tax Percentages'!$B$4:$AG$4,0))</f>
        <v>1.0897020947894746E-6</v>
      </c>
      <c r="O2" s="3">
        <f>INDEX('AEO 2022 3'!$C$39:$AJ$39,MATCH(O$1,'AEO 2022 3'!$C$1:$AJ$1,0))/10^6*dollars_2021_2012*INDEX('Tax Percentages'!$B$23:$AG$23,MATCH(O$1,'Tax Percentages'!$B$4:$AG$4,0))</f>
        <v>1.1047821086587592E-6</v>
      </c>
      <c r="P2" s="3">
        <f>INDEX('AEO 2022 3'!$C$39:$AJ$39,MATCH(P$1,'AEO 2022 3'!$C$1:$AJ$1,0))/10^6*dollars_2021_2012*INDEX('Tax Percentages'!$B$23:$AG$23,MATCH(P$1,'Tax Percentages'!$B$4:$AG$4,0))</f>
        <v>1.1105187711006237E-6</v>
      </c>
      <c r="Q2" s="3">
        <f>INDEX('AEO 2022 3'!$C$39:$AJ$39,MATCH(Q$1,'AEO 2022 3'!$C$1:$AJ$1,0))/10^6*dollars_2021_2012*INDEX('Tax Percentages'!$B$23:$AG$23,MATCH(Q$1,'Tax Percentages'!$B$4:$AG$4,0))</f>
        <v>1.1135609894642506E-6</v>
      </c>
      <c r="R2" s="3">
        <f>INDEX('AEO 2022 3'!$C$39:$AJ$39,MATCH(R$1,'AEO 2022 3'!$C$1:$AJ$1,0))/10^6*dollars_2021_2012*INDEX('Tax Percentages'!$B$23:$AG$23,MATCH(R$1,'Tax Percentages'!$B$4:$AG$4,0))</f>
        <v>1.1144670693867217E-6</v>
      </c>
      <c r="S2" s="3">
        <f>INDEX('AEO 2022 3'!$C$39:$AJ$39,MATCH(S$1,'AEO 2022 3'!$C$1:$AJ$1,0))/10^6*dollars_2021_2012*INDEX('Tax Percentages'!$B$23:$AG$23,MATCH(S$1,'Tax Percentages'!$B$4:$AG$4,0))</f>
        <v>1.1230864672197219E-6</v>
      </c>
      <c r="T2" s="3">
        <f>INDEX('AEO 2022 3'!$C$39:$AJ$39,MATCH(T$1,'AEO 2022 3'!$C$1:$AJ$1,0))/10^6*dollars_2021_2012*INDEX('Tax Percentages'!$B$23:$AG$23,MATCH(T$1,'Tax Percentages'!$B$4:$AG$4,0))</f>
        <v>1.1321668561159095E-6</v>
      </c>
      <c r="U2" s="3">
        <f>INDEX('AEO 2022 3'!$C$39:$AJ$39,MATCH(U$1,'AEO 2022 3'!$C$1:$AJ$1,0))/10^6*dollars_2021_2012*INDEX('Tax Percentages'!$B$23:$AG$23,MATCH(U$1,'Tax Percentages'!$B$4:$AG$4,0))</f>
        <v>1.1363724704985201E-6</v>
      </c>
      <c r="V2" s="3">
        <f>INDEX('AEO 2022 3'!$C$39:$AJ$39,MATCH(V$1,'AEO 2022 3'!$C$1:$AJ$1,0))/10^6*dollars_2021_2012*INDEX('Tax Percentages'!$B$23:$AG$23,MATCH(V$1,'Tax Percentages'!$B$4:$AG$4,0))</f>
        <v>1.1495526319346644E-6</v>
      </c>
      <c r="W2" s="3">
        <f>INDEX('AEO 2022 3'!$C$39:$AJ$39,MATCH(W$1,'AEO 2022 3'!$C$1:$AJ$1,0))/10^6*dollars_2021_2012*INDEX('Tax Percentages'!$B$23:$AG$23,MATCH(W$1,'Tax Percentages'!$B$4:$AG$4,0))</f>
        <v>1.1603671676899727E-6</v>
      </c>
      <c r="X2" s="3">
        <f>INDEX('AEO 2022 3'!$C$39:$AJ$39,MATCH(X$1,'AEO 2022 3'!$C$1:$AJ$1,0))/10^6*dollars_2021_2012*INDEX('Tax Percentages'!$B$23:$AG$23,MATCH(X$1,'Tax Percentages'!$B$4:$AG$4,0))</f>
        <v>1.1691234051399047E-6</v>
      </c>
      <c r="Y2" s="3">
        <f>INDEX('AEO 2022 3'!$C$39:$AJ$39,MATCH(Y$1,'AEO 2022 3'!$C$1:$AJ$1,0))/10^6*dollars_2021_2012*INDEX('Tax Percentages'!$B$23:$AG$23,MATCH(Y$1,'Tax Percentages'!$B$4:$AG$4,0))</f>
        <v>1.1839901220568179E-6</v>
      </c>
      <c r="Z2" s="3">
        <f>INDEX('AEO 2022 3'!$C$39:$AJ$39,MATCH(Z$1,'AEO 2022 3'!$C$1:$AJ$1,0))/10^6*dollars_2021_2012*INDEX('Tax Percentages'!$B$23:$AG$23,MATCH(Z$1,'Tax Percentages'!$B$4:$AG$4,0))</f>
        <v>1.1942656537631176E-6</v>
      </c>
      <c r="AA2" s="3">
        <f>INDEX('AEO 2022 3'!$C$39:$AJ$39,MATCH(AA$1,'AEO 2022 3'!$C$1:$AJ$1,0))/10^6*dollars_2021_2012*INDEX('Tax Percentages'!$B$23:$AG$23,MATCH(AA$1,'Tax Percentages'!$B$4:$AG$4,0))</f>
        <v>1.1920422260505296E-6</v>
      </c>
      <c r="AB2" s="3">
        <f>INDEX('AEO 2022 3'!$C$39:$AJ$39,MATCH(AB$1,'AEO 2022 3'!$C$1:$AJ$1,0))/10^6*dollars_2021_2012*INDEX('Tax Percentages'!$B$23:$AG$23,MATCH(AB$1,'Tax Percentages'!$B$4:$AG$4,0))</f>
        <v>1.1848450959834077E-6</v>
      </c>
      <c r="AC2" s="3">
        <f>INDEX('AEO 2022 3'!$C$39:$AJ$39,MATCH(AC$1,'AEO 2022 3'!$C$1:$AJ$1,0))/10^6*dollars_2021_2012*INDEX('Tax Percentages'!$B$23:$AG$23,MATCH(AC$1,'Tax Percentages'!$B$4:$AG$4,0))</f>
        <v>1.1786419688936782E-6</v>
      </c>
      <c r="AD2" s="3">
        <f>INDEX('AEO 2022 3'!$C$39:$AJ$39,MATCH(AD$1,'AEO 2022 3'!$C$1:$AJ$1,0))/10^6*dollars_2021_2012*INDEX('Tax Percentages'!$B$23:$AG$23,MATCH(AD$1,'Tax Percentages'!$B$4:$AG$4,0))</f>
        <v>1.1765175842554083E-6</v>
      </c>
      <c r="AE2" s="3">
        <f>INDEX('AEO 2022 3'!$C$39:$AJ$39,MATCH(AE$1,'AEO 2022 3'!$C$1:$AJ$1,0))/10^6*dollars_2021_2012*INDEX('Tax Percentages'!$B$23:$AG$23,MATCH(AE$1,'Tax Percentages'!$B$4:$AG$4,0))</f>
        <v>1.1774922280280471E-6</v>
      </c>
      <c r="AF2" s="3">
        <f>INDEX('AEO 2022 3'!$C$39:$AJ$39,MATCH(AF$1,'AEO 2022 3'!$C$1:$AJ$1,0))/10^6*dollars_2021_2012*INDEX('Tax Percentages'!$B$23:$AG$23,MATCH(AF$1,'Tax Percentages'!$B$4:$AG$4,0))</f>
        <v>1.1744766861876369E-6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 s="3">
        <f>INDEX('AEO 2021 3'!$C$16:$AJ$16,MATCH(B$1,'AEO 2021 3'!$C$1:$AJ$1,0))/10^6*dollars_2020_2012*INDEX('Tax Percentages'!$B$23:$AG$23,MATCH(B$1,'Tax Percentages'!$B$4:$AG$4,0))</f>
        <v>1.0433838709292265E-6</v>
      </c>
      <c r="C4" s="3">
        <f>INDEX('AEO 2022 3'!$C$16:$AJ$16,MATCH(C$1,'AEO 2022 3'!$C$1:$AJ$1,0))/10^6*dollars_2021_2012*INDEX('Tax Percentages'!$B$23:$AG$23,MATCH(C$1,'Tax Percentages'!$B$4:$AG$4,0))</f>
        <v>1.2398844098139572E-6</v>
      </c>
      <c r="D4" s="3">
        <f>INDEX('AEO 2022 3'!$C$16:$AJ$16,MATCH(D$1,'AEO 2022 3'!$C$1:$AJ$1,0))/10^6*dollars_2021_2012*INDEX('Tax Percentages'!$B$23:$AG$23,MATCH(D$1,'Tax Percentages'!$B$4:$AG$4,0))</f>
        <v>1.3350930940240173E-6</v>
      </c>
      <c r="E4" s="3">
        <f>INDEX('AEO 2022 3'!$C$16:$AJ$16,MATCH(E$1,'AEO 2022 3'!$C$1:$AJ$1,0))/10^6*dollars_2021_2012*INDEX('Tax Percentages'!$B$23:$AG$23,MATCH(E$1,'Tax Percentages'!$B$4:$AG$4,0))</f>
        <v>1.3184355354340627E-6</v>
      </c>
      <c r="F4" s="3">
        <f>INDEX('AEO 2022 3'!$C$16:$AJ$16,MATCH(F$1,'AEO 2022 3'!$C$1:$AJ$1,0))/10^6*dollars_2021_2012*INDEX('Tax Percentages'!$B$23:$AG$23,MATCH(F$1,'Tax Percentages'!$B$4:$AG$4,0))</f>
        <v>1.3182435566535924E-6</v>
      </c>
      <c r="G4" s="3">
        <f>INDEX('AEO 2022 3'!$C$16:$AJ$16,MATCH(G$1,'AEO 2022 3'!$C$1:$AJ$1,0))/10^6*dollars_2021_2012*INDEX('Tax Percentages'!$B$23:$AG$23,MATCH(G$1,'Tax Percentages'!$B$4:$AG$4,0))</f>
        <v>1.3145061354192713E-6</v>
      </c>
      <c r="H4" s="3">
        <f>INDEX('AEO 2022 3'!$C$16:$AJ$16,MATCH(H$1,'AEO 2022 3'!$C$1:$AJ$1,0))/10^6*dollars_2021_2012*INDEX('Tax Percentages'!$B$23:$AG$23,MATCH(H$1,'Tax Percentages'!$B$4:$AG$4,0))</f>
        <v>1.3171332832143186E-6</v>
      </c>
      <c r="I4" s="3">
        <f>INDEX('AEO 2022 3'!$C$16:$AJ$16,MATCH(I$1,'AEO 2022 3'!$C$1:$AJ$1,0))/10^6*dollars_2021_2012*INDEX('Tax Percentages'!$B$23:$AG$23,MATCH(I$1,'Tax Percentages'!$B$4:$AG$4,0))</f>
        <v>1.3303865602184152E-6</v>
      </c>
      <c r="J4" s="3">
        <f>INDEX('AEO 2022 3'!$C$16:$AJ$16,MATCH(J$1,'AEO 2022 3'!$C$1:$AJ$1,0))/10^6*dollars_2021_2012*INDEX('Tax Percentages'!$B$23:$AG$23,MATCH(J$1,'Tax Percentages'!$B$4:$AG$4,0))</f>
        <v>1.3555396407776211E-6</v>
      </c>
      <c r="K4" s="3">
        <f>INDEX('AEO 2022 3'!$C$16:$AJ$16,MATCH(K$1,'AEO 2022 3'!$C$1:$AJ$1,0))/10^6*dollars_2021_2012*INDEX('Tax Percentages'!$B$23:$AG$23,MATCH(K$1,'Tax Percentages'!$B$4:$AG$4,0))</f>
        <v>1.385166138051858E-6</v>
      </c>
      <c r="L4" s="3">
        <f>INDEX('AEO 2022 3'!$C$16:$AJ$16,MATCH(L$1,'AEO 2022 3'!$C$1:$AJ$1,0))/10^6*dollars_2021_2012*INDEX('Tax Percentages'!$B$23:$AG$23,MATCH(L$1,'Tax Percentages'!$B$4:$AG$4,0))</f>
        <v>1.4126506776001772E-6</v>
      </c>
      <c r="M4" s="3">
        <f>INDEX('AEO 2022 3'!$C$16:$AJ$16,MATCH(M$1,'AEO 2022 3'!$C$1:$AJ$1,0))/10^6*dollars_2021_2012*INDEX('Tax Percentages'!$B$23:$AG$23,MATCH(M$1,'Tax Percentages'!$B$4:$AG$4,0))</f>
        <v>1.4396458786783482E-6</v>
      </c>
      <c r="N4" s="3">
        <f>INDEX('AEO 2022 3'!$C$16:$AJ$16,MATCH(N$1,'AEO 2022 3'!$C$1:$AJ$1,0))/10^6*dollars_2021_2012*INDEX('Tax Percentages'!$B$23:$AG$23,MATCH(N$1,'Tax Percentages'!$B$4:$AG$4,0))</f>
        <v>1.4746549262741702E-6</v>
      </c>
      <c r="O4" s="3">
        <f>INDEX('AEO 2022 3'!$C$16:$AJ$16,MATCH(O$1,'AEO 2022 3'!$C$1:$AJ$1,0))/10^6*dollars_2021_2012*INDEX('Tax Percentages'!$B$23:$AG$23,MATCH(O$1,'Tax Percentages'!$B$4:$AG$4,0))</f>
        <v>1.4997310309478095E-6</v>
      </c>
      <c r="P4" s="3">
        <f>INDEX('AEO 2022 3'!$C$16:$AJ$16,MATCH(P$1,'AEO 2022 3'!$C$1:$AJ$1,0))/10^6*dollars_2021_2012*INDEX('Tax Percentages'!$B$23:$AG$23,MATCH(P$1,'Tax Percentages'!$B$4:$AG$4,0))</f>
        <v>1.5172337110119347E-6</v>
      </c>
      <c r="Q4" s="3">
        <f>INDEX('AEO 2022 3'!$C$16:$AJ$16,MATCH(Q$1,'AEO 2022 3'!$C$1:$AJ$1,0))/10^6*dollars_2021_2012*INDEX('Tax Percentages'!$B$23:$AG$23,MATCH(Q$1,'Tax Percentages'!$B$4:$AG$4,0))</f>
        <v>1.5283883580340848E-6</v>
      </c>
      <c r="R4" s="3">
        <f>INDEX('AEO 2022 3'!$C$16:$AJ$16,MATCH(R$1,'AEO 2022 3'!$C$1:$AJ$1,0))/10^6*dollars_2021_2012*INDEX('Tax Percentages'!$B$23:$AG$23,MATCH(R$1,'Tax Percentages'!$B$4:$AG$4,0))</f>
        <v>1.5347364486927408E-6</v>
      </c>
      <c r="S4" s="3">
        <f>INDEX('AEO 2022 3'!$C$16:$AJ$16,MATCH(S$1,'AEO 2022 3'!$C$1:$AJ$1,0))/10^6*dollars_2021_2012*INDEX('Tax Percentages'!$B$23:$AG$23,MATCH(S$1,'Tax Percentages'!$B$4:$AG$4,0))</f>
        <v>1.5454870875490276E-6</v>
      </c>
      <c r="T4" s="3">
        <f>INDEX('AEO 2022 3'!$C$16:$AJ$16,MATCH(T$1,'AEO 2022 3'!$C$1:$AJ$1,0))/10^6*dollars_2021_2012*INDEX('Tax Percentages'!$B$23:$AG$23,MATCH(T$1,'Tax Percentages'!$B$4:$AG$4,0))</f>
        <v>1.5582369676128573E-6</v>
      </c>
      <c r="U4" s="3">
        <f>INDEX('AEO 2022 3'!$C$16:$AJ$16,MATCH(U$1,'AEO 2022 3'!$C$1:$AJ$1,0))/10^6*dollars_2021_2012*INDEX('Tax Percentages'!$B$23:$AG$23,MATCH(U$1,'Tax Percentages'!$B$4:$AG$4,0))</f>
        <v>1.5680488578886516E-6</v>
      </c>
      <c r="V4" s="3">
        <f>INDEX('AEO 2022 3'!$C$16:$AJ$16,MATCH(V$1,'AEO 2022 3'!$C$1:$AJ$1,0))/10^6*dollars_2021_2012*INDEX('Tax Percentages'!$B$23:$AG$23,MATCH(V$1,'Tax Percentages'!$B$4:$AG$4,0))</f>
        <v>1.5842014638879579E-6</v>
      </c>
      <c r="W4" s="3">
        <f>INDEX('AEO 2022 3'!$C$16:$AJ$16,MATCH(W$1,'AEO 2022 3'!$C$1:$AJ$1,0))/10^6*dollars_2021_2012*INDEX('Tax Percentages'!$B$23:$AG$23,MATCH(W$1,'Tax Percentages'!$B$4:$AG$4,0))</f>
        <v>1.6009955163947593E-6</v>
      </c>
      <c r="X4" s="3">
        <f>INDEX('AEO 2022 3'!$C$16:$AJ$16,MATCH(X$1,'AEO 2022 3'!$C$1:$AJ$1,0))/10^6*dollars_2021_2012*INDEX('Tax Percentages'!$B$23:$AG$23,MATCH(X$1,'Tax Percentages'!$B$4:$AG$4,0))</f>
        <v>1.6167384101768017E-6</v>
      </c>
      <c r="Y4" s="3">
        <f>INDEX('AEO 2022 3'!$C$16:$AJ$16,MATCH(Y$1,'AEO 2022 3'!$C$1:$AJ$1,0))/10^6*dollars_2021_2012*INDEX('Tax Percentages'!$B$23:$AG$23,MATCH(Y$1,'Tax Percentages'!$B$4:$AG$4,0))</f>
        <v>1.6372088102362622E-6</v>
      </c>
      <c r="Z4" s="3">
        <f>INDEX('AEO 2022 3'!$C$16:$AJ$16,MATCH(Z$1,'AEO 2022 3'!$C$1:$AJ$1,0))/10^6*dollars_2021_2012*INDEX('Tax Percentages'!$B$23:$AG$23,MATCH(Z$1,'Tax Percentages'!$B$4:$AG$4,0))</f>
        <v>1.6558770181365609E-6</v>
      </c>
      <c r="AA4" s="3">
        <f>INDEX('AEO 2022 3'!$C$16:$AJ$16,MATCH(AA$1,'AEO 2022 3'!$C$1:$AJ$1,0))/10^6*dollars_2021_2012*INDEX('Tax Percentages'!$B$23:$AG$23,MATCH(AA$1,'Tax Percentages'!$B$4:$AG$4,0))</f>
        <v>1.6636145350530314E-6</v>
      </c>
      <c r="AB4" s="3">
        <f>INDEX('AEO 2022 3'!$C$16:$AJ$16,MATCH(AB$1,'AEO 2022 3'!$C$1:$AJ$1,0))/10^6*dollars_2021_2012*INDEX('Tax Percentages'!$B$23:$AG$23,MATCH(AB$1,'Tax Percentages'!$B$4:$AG$4,0))</f>
        <v>1.6623658663464439E-6</v>
      </c>
      <c r="AC4" s="3">
        <f>INDEX('AEO 2022 3'!$C$16:$AJ$16,MATCH(AC$1,'AEO 2022 3'!$C$1:$AJ$1,0))/10^6*dollars_2021_2012*INDEX('Tax Percentages'!$B$23:$AG$23,MATCH(AC$1,'Tax Percentages'!$B$4:$AG$4,0))</f>
        <v>1.657384789056766E-6</v>
      </c>
      <c r="AD4" s="3">
        <f>INDEX('AEO 2022 3'!$C$16:$AJ$16,MATCH(AD$1,'AEO 2022 3'!$C$1:$AJ$1,0))/10^6*dollars_2021_2012*INDEX('Tax Percentages'!$B$23:$AG$23,MATCH(AD$1,'Tax Percentages'!$B$4:$AG$4,0))</f>
        <v>1.6535846232570393E-6</v>
      </c>
      <c r="AE4" s="3">
        <f>INDEX('AEO 2022 3'!$C$16:$AJ$16,MATCH(AE$1,'AEO 2022 3'!$C$1:$AJ$1,0))/10^6*dollars_2021_2012*INDEX('Tax Percentages'!$B$23:$AG$23,MATCH(AE$1,'Tax Percentages'!$B$4:$AG$4,0))</f>
        <v>1.652585319545012E-6</v>
      </c>
      <c r="AF4" s="3">
        <f>INDEX('AEO 2022 3'!$C$16:$AJ$16,MATCH(AF$1,'AEO 2022 3'!$C$1:$AJ$1,0))/10^6*dollars_2021_2012*INDEX('Tax Percentages'!$B$23:$AG$23,MATCH(AF$1,'Tax Percentages'!$B$4:$AG$4,0))</f>
        <v>1.6494646272621175E-6</v>
      </c>
    </row>
    <row r="5" spans="1:32">
      <c r="A5" s="1" t="s">
        <v>551</v>
      </c>
      <c r="B5" s="3">
        <f>INDEX('AEO 2021 3'!$C$22:$AJ$22,MATCH(B$1,'AEO 2021 3'!$C$1:$AJ$1,0))/10^6*dollars_2020_2012*INDEX('Tax Percentages'!$B$23:$AG$23,MATCH(B$1,'Tax Percentages'!$B$4:$AG$4,0))</f>
        <v>7.7034234125656186E-7</v>
      </c>
      <c r="C5" s="3">
        <f>INDEX('AEO 2022 3'!$C$22:$AJ$22,MATCH(C$1,'AEO 2022 3'!$C$1:$AJ$1,0))/10^6*dollars_2021_2012*INDEX('Tax Percentages'!$B$23:$AG$23,MATCH(C$1,'Tax Percentages'!$B$4:$AG$4,0))</f>
        <v>1.0844778751067645E-6</v>
      </c>
      <c r="D5" s="3">
        <f>INDEX('AEO 2022 3'!$C$22:$AJ$22,MATCH(D$1,'AEO 2022 3'!$C$1:$AJ$1,0))/10^6*dollars_2021_2012*INDEX('Tax Percentages'!$B$23:$AG$23,MATCH(D$1,'Tax Percentages'!$B$4:$AG$4,0))</f>
        <v>1.1359633344480643E-6</v>
      </c>
      <c r="E5" s="3">
        <f>INDEX('AEO 2022 3'!$C$22:$AJ$22,MATCH(E$1,'AEO 2022 3'!$C$1:$AJ$1,0))/10^6*dollars_2021_2012*INDEX('Tax Percentages'!$B$23:$AG$23,MATCH(E$1,'Tax Percentages'!$B$4:$AG$4,0))</f>
        <v>1.0440409904782373E-6</v>
      </c>
      <c r="F5" s="3">
        <f>INDEX('AEO 2022 3'!$C$22:$AJ$22,MATCH(F$1,'AEO 2022 3'!$C$1:$AJ$1,0))/10^6*dollars_2021_2012*INDEX('Tax Percentages'!$B$23:$AG$23,MATCH(F$1,'Tax Percentages'!$B$4:$AG$4,0))</f>
        <v>1.0385371570435399E-6</v>
      </c>
      <c r="G5" s="3">
        <f>INDEX('AEO 2022 3'!$C$22:$AJ$22,MATCH(G$1,'AEO 2022 3'!$C$1:$AJ$1,0))/10^6*dollars_2021_2012*INDEX('Tax Percentages'!$B$23:$AG$23,MATCH(G$1,'Tax Percentages'!$B$4:$AG$4,0))</f>
        <v>1.0324835452405211E-6</v>
      </c>
      <c r="H5" s="3">
        <f>INDEX('AEO 2022 3'!$C$22:$AJ$22,MATCH(H$1,'AEO 2022 3'!$C$1:$AJ$1,0))/10^6*dollars_2021_2012*INDEX('Tax Percentages'!$B$23:$AG$23,MATCH(H$1,'Tax Percentages'!$B$4:$AG$4,0))</f>
        <v>1.0376233564858397E-6</v>
      </c>
      <c r="I5" s="3">
        <f>INDEX('AEO 2022 3'!$C$22:$AJ$22,MATCH(I$1,'AEO 2022 3'!$C$1:$AJ$1,0))/10^6*dollars_2021_2012*INDEX('Tax Percentages'!$B$23:$AG$23,MATCH(I$1,'Tax Percentages'!$B$4:$AG$4,0))</f>
        <v>1.0545811555995125E-6</v>
      </c>
      <c r="J5" s="3">
        <f>INDEX('AEO 2022 3'!$C$22:$AJ$22,MATCH(J$1,'AEO 2022 3'!$C$1:$AJ$1,0))/10^6*dollars_2021_2012*INDEX('Tax Percentages'!$B$23:$AG$23,MATCH(J$1,'Tax Percentages'!$B$4:$AG$4,0))</f>
        <v>1.0819359423826403E-6</v>
      </c>
      <c r="K5" s="3">
        <f>INDEX('AEO 2022 3'!$C$22:$AJ$22,MATCH(K$1,'AEO 2022 3'!$C$1:$AJ$1,0))/10^6*dollars_2021_2012*INDEX('Tax Percentages'!$B$23:$AG$23,MATCH(K$1,'Tax Percentages'!$B$4:$AG$4,0))</f>
        <v>1.1081697390238623E-6</v>
      </c>
      <c r="L5" s="3">
        <f>INDEX('AEO 2022 3'!$C$22:$AJ$22,MATCH(L$1,'AEO 2022 3'!$C$1:$AJ$1,0))/10^6*dollars_2021_2012*INDEX('Tax Percentages'!$B$23:$AG$23,MATCH(L$1,'Tax Percentages'!$B$4:$AG$4,0))</f>
        <v>1.1276355922533414E-6</v>
      </c>
      <c r="M5" s="3">
        <f>INDEX('AEO 2022 3'!$C$22:$AJ$22,MATCH(M$1,'AEO 2022 3'!$C$1:$AJ$1,0))/10^6*dollars_2021_2012*INDEX('Tax Percentages'!$B$23:$AG$23,MATCH(M$1,'Tax Percentages'!$B$4:$AG$4,0))</f>
        <v>1.1467138004543085E-6</v>
      </c>
      <c r="N5" s="3">
        <f>INDEX('AEO 2022 3'!$C$22:$AJ$22,MATCH(N$1,'AEO 2022 3'!$C$1:$AJ$1,0))/10^6*dollars_2021_2012*INDEX('Tax Percentages'!$B$23:$AG$23,MATCH(N$1,'Tax Percentages'!$B$4:$AG$4,0))</f>
        <v>1.1772368132820016E-6</v>
      </c>
      <c r="O5" s="3">
        <f>INDEX('AEO 2022 3'!$C$22:$AJ$22,MATCH(O$1,'AEO 2022 3'!$C$1:$AJ$1,0))/10^6*dollars_2021_2012*INDEX('Tax Percentages'!$B$23:$AG$23,MATCH(O$1,'Tax Percentages'!$B$4:$AG$4,0))</f>
        <v>1.1951985254421669E-6</v>
      </c>
      <c r="P5" s="3">
        <f>INDEX('AEO 2022 3'!$C$22:$AJ$22,MATCH(P$1,'AEO 2022 3'!$C$1:$AJ$1,0))/10^6*dollars_2021_2012*INDEX('Tax Percentages'!$B$23:$AG$23,MATCH(P$1,'Tax Percentages'!$B$4:$AG$4,0))</f>
        <v>1.2028794051613978E-6</v>
      </c>
      <c r="Q5" s="3">
        <f>INDEX('AEO 2022 3'!$C$22:$AJ$22,MATCH(Q$1,'AEO 2022 3'!$C$1:$AJ$1,0))/10^6*dollars_2021_2012*INDEX('Tax Percentages'!$B$23:$AG$23,MATCH(Q$1,'Tax Percentages'!$B$4:$AG$4,0))</f>
        <v>1.2058639492275306E-6</v>
      </c>
      <c r="R5" s="3">
        <f>INDEX('AEO 2022 3'!$C$22:$AJ$22,MATCH(R$1,'AEO 2022 3'!$C$1:$AJ$1,0))/10^6*dollars_2021_2012*INDEX('Tax Percentages'!$B$23:$AG$23,MATCH(R$1,'Tax Percentages'!$B$4:$AG$4,0))</f>
        <v>1.2070593801210464E-6</v>
      </c>
      <c r="S5" s="3">
        <f>INDEX('AEO 2022 3'!$C$22:$AJ$22,MATCH(S$1,'AEO 2022 3'!$C$1:$AJ$1,0))/10^6*dollars_2021_2012*INDEX('Tax Percentages'!$B$23:$AG$23,MATCH(S$1,'Tax Percentages'!$B$4:$AG$4,0))</f>
        <v>1.2167775280571575E-6</v>
      </c>
      <c r="T5" s="3">
        <f>INDEX('AEO 2022 3'!$C$22:$AJ$22,MATCH(T$1,'AEO 2022 3'!$C$1:$AJ$1,0))/10^6*dollars_2021_2012*INDEX('Tax Percentages'!$B$23:$AG$23,MATCH(T$1,'Tax Percentages'!$B$4:$AG$4,0))</f>
        <v>1.2275350232984612E-6</v>
      </c>
      <c r="U5" s="3">
        <f>INDEX('AEO 2022 3'!$C$22:$AJ$22,MATCH(U$1,'AEO 2022 3'!$C$1:$AJ$1,0))/10^6*dollars_2021_2012*INDEX('Tax Percentages'!$B$23:$AG$23,MATCH(U$1,'Tax Percentages'!$B$4:$AG$4,0))</f>
        <v>1.2330204770119791E-6</v>
      </c>
      <c r="V5" s="3">
        <f>INDEX('AEO 2022 3'!$C$22:$AJ$22,MATCH(V$1,'AEO 2022 3'!$C$1:$AJ$1,0))/10^6*dollars_2021_2012*INDEX('Tax Percentages'!$B$23:$AG$23,MATCH(V$1,'Tax Percentages'!$B$4:$AG$4,0))</f>
        <v>1.2481938875208621E-6</v>
      </c>
      <c r="W5" s="3">
        <f>INDEX('AEO 2022 3'!$C$22:$AJ$22,MATCH(W$1,'AEO 2022 3'!$C$1:$AJ$1,0))/10^6*dollars_2021_2012*INDEX('Tax Percentages'!$B$23:$AG$23,MATCH(W$1,'Tax Percentages'!$B$4:$AG$4,0))</f>
        <v>1.2613140699922794E-6</v>
      </c>
      <c r="X5" s="3">
        <f>INDEX('AEO 2022 3'!$C$22:$AJ$22,MATCH(X$1,'AEO 2022 3'!$C$1:$AJ$1,0))/10^6*dollars_2021_2012*INDEX('Tax Percentages'!$B$23:$AG$23,MATCH(X$1,'Tax Percentages'!$B$4:$AG$4,0))</f>
        <v>1.2721174857281909E-6</v>
      </c>
      <c r="Y5" s="3">
        <f>INDEX('AEO 2022 3'!$C$22:$AJ$22,MATCH(Y$1,'AEO 2022 3'!$C$1:$AJ$1,0))/10^6*dollars_2021_2012*INDEX('Tax Percentages'!$B$23:$AG$23,MATCH(Y$1,'Tax Percentages'!$B$4:$AG$4,0))</f>
        <v>1.2896148074410006E-6</v>
      </c>
      <c r="Z5" s="3">
        <f>INDEX('AEO 2022 3'!$C$22:$AJ$22,MATCH(Z$1,'AEO 2022 3'!$C$1:$AJ$1,0))/10^6*dollars_2021_2012*INDEX('Tax Percentages'!$B$23:$AG$23,MATCH(Z$1,'Tax Percentages'!$B$4:$AG$4,0))</f>
        <v>1.3023681445056796E-6</v>
      </c>
      <c r="AA5" s="3">
        <f>INDEX('AEO 2022 3'!$C$22:$AJ$22,MATCH(AA$1,'AEO 2022 3'!$C$1:$AJ$1,0))/10^6*dollars_2021_2012*INDEX('Tax Percentages'!$B$23:$AG$23,MATCH(AA$1,'Tax Percentages'!$B$4:$AG$4,0))</f>
        <v>1.3009117676647598E-6</v>
      </c>
      <c r="AB5" s="3">
        <f>INDEX('AEO 2022 3'!$C$22:$AJ$22,MATCH(AB$1,'AEO 2022 3'!$C$1:$AJ$1,0))/10^6*dollars_2021_2012*INDEX('Tax Percentages'!$B$23:$AG$23,MATCH(AB$1,'Tax Percentages'!$B$4:$AG$4,0))</f>
        <v>1.2929513318102223E-6</v>
      </c>
      <c r="AC5" s="3">
        <f>INDEX('AEO 2022 3'!$C$22:$AJ$22,MATCH(AC$1,'AEO 2022 3'!$C$1:$AJ$1,0))/10^6*dollars_2021_2012*INDEX('Tax Percentages'!$B$23:$AG$23,MATCH(AC$1,'Tax Percentages'!$B$4:$AG$4,0))</f>
        <v>1.28557777946645E-6</v>
      </c>
      <c r="AD5" s="3">
        <f>INDEX('AEO 2022 3'!$C$22:$AJ$22,MATCH(AD$1,'AEO 2022 3'!$C$1:$AJ$1,0))/10^6*dollars_2021_2012*INDEX('Tax Percentages'!$B$23:$AG$23,MATCH(AD$1,'Tax Percentages'!$B$4:$AG$4,0))</f>
        <v>1.2827218358318926E-6</v>
      </c>
      <c r="AE5" s="3">
        <f>INDEX('AEO 2022 3'!$C$22:$AJ$22,MATCH(AE$1,'AEO 2022 3'!$C$1:$AJ$1,0))/10^6*dollars_2021_2012*INDEX('Tax Percentages'!$B$23:$AG$23,MATCH(AE$1,'Tax Percentages'!$B$4:$AG$4,0))</f>
        <v>1.2836086717829722E-6</v>
      </c>
      <c r="AF5" s="3">
        <f>INDEX('AEO 2022 3'!$C$22:$AJ$22,MATCH(AF$1,'AEO 2022 3'!$C$1:$AJ$1,0))/10^6*dollars_2021_2012*INDEX('Tax Percentages'!$B$23:$AG$23,MATCH(AF$1,'Tax Percentages'!$B$4:$AG$4,0))</f>
        <v>1.2803288998443516E-6</v>
      </c>
    </row>
    <row r="6" spans="1:32">
      <c r="A6" s="1" t="s">
        <v>552</v>
      </c>
      <c r="B6" s="3">
        <f>INDEX('AEO 2021 3'!$C$29:$AJ$29,MATCH(B$1,'AEO 2021 3'!$C$1:$AJ$1,0))/10^6*dollars_2020_2012*INDEX('Tax Percentages'!$B$23:$AG$23,MATCH(B$1,'Tax Percentages'!$B$4:$AG$4,0))</f>
        <v>4.5981167073804443E-7</v>
      </c>
      <c r="C6" s="3">
        <f>INDEX('AEO 2022 3'!$C$29:$AJ$29,MATCH(C$1,'AEO 2022 3'!$C$1:$AJ$1,0))/10^6*dollars_2021_2012*INDEX('Tax Percentages'!$B$23:$AG$23,MATCH(C$1,'Tax Percentages'!$B$4:$AG$4,0))</f>
        <v>7.8726470464824886E-7</v>
      </c>
      <c r="D6" s="3">
        <f>INDEX('AEO 2022 3'!$C$29:$AJ$29,MATCH(D$1,'AEO 2022 3'!$C$1:$AJ$1,0))/10^6*dollars_2021_2012*INDEX('Tax Percentages'!$B$23:$AG$23,MATCH(D$1,'Tax Percentages'!$B$4:$AG$4,0))</f>
        <v>8.2723691074601617E-7</v>
      </c>
      <c r="E6" s="3">
        <f>INDEX('AEO 2022 3'!$C$29:$AJ$29,MATCH(E$1,'AEO 2022 3'!$C$1:$AJ$1,0))/10^6*dollars_2021_2012*INDEX('Tax Percentages'!$B$23:$AG$23,MATCH(E$1,'Tax Percentages'!$B$4:$AG$4,0))</f>
        <v>7.2255650514368364E-7</v>
      </c>
      <c r="F6" s="3">
        <f>INDEX('AEO 2022 3'!$C$29:$AJ$29,MATCH(F$1,'AEO 2022 3'!$C$1:$AJ$1,0))/10^6*dollars_2021_2012*INDEX('Tax Percentages'!$B$23:$AG$23,MATCH(F$1,'Tax Percentages'!$B$4:$AG$4,0))</f>
        <v>7.2047366213228028E-7</v>
      </c>
      <c r="G6" s="3">
        <f>INDEX('AEO 2022 3'!$C$29:$AJ$29,MATCH(G$1,'AEO 2022 3'!$C$1:$AJ$1,0))/10^6*dollars_2021_2012*INDEX('Tax Percentages'!$B$23:$AG$23,MATCH(G$1,'Tax Percentages'!$B$4:$AG$4,0))</f>
        <v>7.1497731886608846E-7</v>
      </c>
      <c r="H6" s="3">
        <f>INDEX('AEO 2022 3'!$C$29:$AJ$29,MATCH(H$1,'AEO 2022 3'!$C$1:$AJ$1,0))/10^6*dollars_2021_2012*INDEX('Tax Percentages'!$B$23:$AG$23,MATCH(H$1,'Tax Percentages'!$B$4:$AG$4,0))</f>
        <v>7.2090590247174227E-7</v>
      </c>
      <c r="I6" s="3">
        <f>INDEX('AEO 2022 3'!$C$29:$AJ$29,MATCH(I$1,'AEO 2022 3'!$C$1:$AJ$1,0))/10^6*dollars_2021_2012*INDEX('Tax Percentages'!$B$23:$AG$23,MATCH(I$1,'Tax Percentages'!$B$4:$AG$4,0))</f>
        <v>7.3877179809171493E-7</v>
      </c>
      <c r="J6" s="3">
        <f>INDEX('AEO 2022 3'!$C$29:$AJ$29,MATCH(J$1,'AEO 2022 3'!$C$1:$AJ$1,0))/10^6*dollars_2021_2012*INDEX('Tax Percentages'!$B$23:$AG$23,MATCH(J$1,'Tax Percentages'!$B$4:$AG$4,0))</f>
        <v>7.6726946935545626E-7</v>
      </c>
      <c r="K6" s="3">
        <f>INDEX('AEO 2022 3'!$C$29:$AJ$29,MATCH(K$1,'AEO 2022 3'!$C$1:$AJ$1,0))/10^6*dollars_2021_2012*INDEX('Tax Percentages'!$B$23:$AG$23,MATCH(K$1,'Tax Percentages'!$B$4:$AG$4,0))</f>
        <v>7.9419656751690577E-7</v>
      </c>
      <c r="L6" s="3">
        <f>INDEX('AEO 2022 3'!$C$29:$AJ$29,MATCH(L$1,'AEO 2022 3'!$C$1:$AJ$1,0))/10^6*dollars_2021_2012*INDEX('Tax Percentages'!$B$23:$AG$23,MATCH(L$1,'Tax Percentages'!$B$4:$AG$4,0))</f>
        <v>8.1389738157074211E-7</v>
      </c>
      <c r="M6" s="3">
        <f>INDEX('AEO 2022 3'!$C$29:$AJ$29,MATCH(M$1,'AEO 2022 3'!$C$1:$AJ$1,0))/10^6*dollars_2021_2012*INDEX('Tax Percentages'!$B$23:$AG$23,MATCH(M$1,'Tax Percentages'!$B$4:$AG$4,0))</f>
        <v>8.3367252114282766E-7</v>
      </c>
      <c r="N6" s="3">
        <f>INDEX('AEO 2022 3'!$C$29:$AJ$29,MATCH(N$1,'AEO 2022 3'!$C$1:$AJ$1,0))/10^6*dollars_2021_2012*INDEX('Tax Percentages'!$B$23:$AG$23,MATCH(N$1,'Tax Percentages'!$B$4:$AG$4,0))</f>
        <v>8.5055876033893046E-7</v>
      </c>
      <c r="O6" s="3">
        <f>INDEX('AEO 2022 3'!$C$29:$AJ$29,MATCH(O$1,'AEO 2022 3'!$C$1:$AJ$1,0))/10^6*dollars_2021_2012*INDEX('Tax Percentages'!$B$23:$AG$23,MATCH(O$1,'Tax Percentages'!$B$4:$AG$4,0))</f>
        <v>8.6964883757614495E-7</v>
      </c>
      <c r="P6" s="3">
        <f>INDEX('AEO 2022 3'!$C$29:$AJ$29,MATCH(P$1,'AEO 2022 3'!$C$1:$AJ$1,0))/10^6*dollars_2021_2012*INDEX('Tax Percentages'!$B$23:$AG$23,MATCH(P$1,'Tax Percentages'!$B$4:$AG$4,0))</f>
        <v>8.7721868995144836E-7</v>
      </c>
      <c r="Q6" s="3">
        <f>INDEX('AEO 2022 3'!$C$29:$AJ$29,MATCH(Q$1,'AEO 2022 3'!$C$1:$AJ$1,0))/10^6*dollars_2021_2012*INDEX('Tax Percentages'!$B$23:$AG$23,MATCH(Q$1,'Tax Percentages'!$B$4:$AG$4,0))</f>
        <v>8.778254512170941E-7</v>
      </c>
      <c r="R6" s="3">
        <f>INDEX('AEO 2022 3'!$C$29:$AJ$29,MATCH(R$1,'AEO 2022 3'!$C$1:$AJ$1,0))/10^6*dollars_2021_2012*INDEX('Tax Percentages'!$B$23:$AG$23,MATCH(R$1,'Tax Percentages'!$B$4:$AG$4,0))</f>
        <v>8.7910632764825618E-7</v>
      </c>
      <c r="S6" s="3">
        <f>INDEX('AEO 2022 3'!$C$29:$AJ$29,MATCH(S$1,'AEO 2022 3'!$C$1:$AJ$1,0))/10^6*dollars_2021_2012*INDEX('Tax Percentages'!$B$23:$AG$23,MATCH(S$1,'Tax Percentages'!$B$4:$AG$4,0))</f>
        <v>8.900509042521606E-7</v>
      </c>
      <c r="T6" s="3">
        <f>INDEX('AEO 2022 3'!$C$29:$AJ$29,MATCH(T$1,'AEO 2022 3'!$C$1:$AJ$1,0))/10^6*dollars_2021_2012*INDEX('Tax Percentages'!$B$23:$AG$23,MATCH(T$1,'Tax Percentages'!$B$4:$AG$4,0))</f>
        <v>9.0176091846067082E-7</v>
      </c>
      <c r="U6" s="3">
        <f>INDEX('AEO 2022 3'!$C$29:$AJ$29,MATCH(U$1,'AEO 2022 3'!$C$1:$AJ$1,0))/10^6*dollars_2021_2012*INDEX('Tax Percentages'!$B$23:$AG$23,MATCH(U$1,'Tax Percentages'!$B$4:$AG$4,0))</f>
        <v>9.0739300662685893E-7</v>
      </c>
      <c r="V6" s="3">
        <f>INDEX('AEO 2022 3'!$C$29:$AJ$29,MATCH(V$1,'AEO 2022 3'!$C$1:$AJ$1,0))/10^6*dollars_2021_2012*INDEX('Tax Percentages'!$B$23:$AG$23,MATCH(V$1,'Tax Percentages'!$B$4:$AG$4,0))</f>
        <v>9.2435305279108372E-7</v>
      </c>
      <c r="W6" s="3">
        <f>INDEX('AEO 2022 3'!$C$29:$AJ$29,MATCH(W$1,'AEO 2022 3'!$C$1:$AJ$1,0))/10^6*dollars_2021_2012*INDEX('Tax Percentages'!$B$23:$AG$23,MATCH(W$1,'Tax Percentages'!$B$4:$AG$4,0))</f>
        <v>9.3855665932851592E-7</v>
      </c>
      <c r="X6" s="3">
        <f>INDEX('AEO 2022 3'!$C$29:$AJ$29,MATCH(X$1,'AEO 2022 3'!$C$1:$AJ$1,0))/10^6*dollars_2021_2012*INDEX('Tax Percentages'!$B$23:$AG$23,MATCH(X$1,'Tax Percentages'!$B$4:$AG$4,0))</f>
        <v>9.5017915379887055E-7</v>
      </c>
      <c r="Y6" s="3">
        <f>INDEX('AEO 2022 3'!$C$29:$AJ$29,MATCH(Y$1,'AEO 2022 3'!$C$1:$AJ$1,0))/10^6*dollars_2021_2012*INDEX('Tax Percentages'!$B$23:$AG$23,MATCH(Y$1,'Tax Percentages'!$B$4:$AG$4,0))</f>
        <v>9.6971645171255828E-7</v>
      </c>
      <c r="Z6" s="3">
        <f>INDEX('AEO 2022 3'!$C$29:$AJ$29,MATCH(Z$1,'AEO 2022 3'!$C$1:$AJ$1,0))/10^6*dollars_2021_2012*INDEX('Tax Percentages'!$B$23:$AG$23,MATCH(Z$1,'Tax Percentages'!$B$4:$AG$4,0))</f>
        <v>9.8351080696617343E-7</v>
      </c>
      <c r="AA6" s="3">
        <f>INDEX('AEO 2022 3'!$C$29:$AJ$29,MATCH(AA$1,'AEO 2022 3'!$C$1:$AJ$1,0))/10^6*dollars_2021_2012*INDEX('Tax Percentages'!$B$23:$AG$23,MATCH(AA$1,'Tax Percentages'!$B$4:$AG$4,0))</f>
        <v>9.810034442505369E-7</v>
      </c>
      <c r="AB6" s="3">
        <f>INDEX('AEO 2022 3'!$C$29:$AJ$29,MATCH(AB$1,'AEO 2022 3'!$C$1:$AJ$1,0))/10^6*dollars_2021_2012*INDEX('Tax Percentages'!$B$23:$AG$23,MATCH(AB$1,'Tax Percentages'!$B$4:$AG$4,0))</f>
        <v>9.7181156707697527E-7</v>
      </c>
      <c r="AC6" s="3">
        <f>INDEX('AEO 2022 3'!$C$29:$AJ$29,MATCH(AC$1,'AEO 2022 3'!$C$1:$AJ$1,0))/10^6*dollars_2021_2012*INDEX('Tax Percentages'!$B$23:$AG$23,MATCH(AC$1,'Tax Percentages'!$B$4:$AG$4,0))</f>
        <v>9.6379547350877201E-7</v>
      </c>
      <c r="AD6" s="3">
        <f>INDEX('AEO 2022 3'!$C$29:$AJ$29,MATCH(AD$1,'AEO 2022 3'!$C$1:$AJ$1,0))/10^6*dollars_2021_2012*INDEX('Tax Percentages'!$B$23:$AG$23,MATCH(AD$1,'Tax Percentages'!$B$4:$AG$4,0))</f>
        <v>9.6104485316674157E-7</v>
      </c>
      <c r="AE6" s="3">
        <f>INDEX('AEO 2022 3'!$C$29:$AJ$29,MATCH(AE$1,'AEO 2022 3'!$C$1:$AJ$1,0))/10^6*dollars_2021_2012*INDEX('Tax Percentages'!$B$23:$AG$23,MATCH(AE$1,'Tax Percentages'!$B$4:$AG$4,0))</f>
        <v>9.6237597134357294E-7</v>
      </c>
      <c r="AF6" s="3">
        <f>INDEX('AEO 2022 3'!$C$29:$AJ$29,MATCH(AF$1,'AEO 2022 3'!$C$1:$AJ$1,0))/10^6*dollars_2021_2012*INDEX('Tax Percentages'!$B$23:$AG$23,MATCH(AF$1,'Tax Percentages'!$B$4:$AG$4,0))</f>
        <v>9.5865370329630558E-7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0">B6</f>
        <v>4.5981167073804443E-7</v>
      </c>
      <c r="C9">
        <f t="shared" si="0"/>
        <v>7.8726470464824886E-7</v>
      </c>
      <c r="D9">
        <f t="shared" si="0"/>
        <v>8.2723691074601617E-7</v>
      </c>
      <c r="E9">
        <f t="shared" si="0"/>
        <v>7.2255650514368364E-7</v>
      </c>
      <c r="F9">
        <f t="shared" si="0"/>
        <v>7.2047366213228028E-7</v>
      </c>
      <c r="G9">
        <f t="shared" si="0"/>
        <v>7.1497731886608846E-7</v>
      </c>
      <c r="H9">
        <f t="shared" si="0"/>
        <v>7.2090590247174227E-7</v>
      </c>
      <c r="I9">
        <f t="shared" si="0"/>
        <v>7.3877179809171493E-7</v>
      </c>
      <c r="J9">
        <f t="shared" si="0"/>
        <v>7.6726946935545626E-7</v>
      </c>
      <c r="K9">
        <f t="shared" si="0"/>
        <v>7.9419656751690577E-7</v>
      </c>
      <c r="L9">
        <f t="shared" si="0"/>
        <v>8.1389738157074211E-7</v>
      </c>
      <c r="M9">
        <f t="shared" si="0"/>
        <v>8.3367252114282766E-7</v>
      </c>
      <c r="N9">
        <f t="shared" si="0"/>
        <v>8.5055876033893046E-7</v>
      </c>
      <c r="O9">
        <f t="shared" si="0"/>
        <v>8.6964883757614495E-7</v>
      </c>
      <c r="P9">
        <f t="shared" si="0"/>
        <v>8.7721868995144836E-7</v>
      </c>
      <c r="Q9">
        <f t="shared" si="0"/>
        <v>8.778254512170941E-7</v>
      </c>
      <c r="R9">
        <f t="shared" si="0"/>
        <v>8.7910632764825618E-7</v>
      </c>
      <c r="S9">
        <f t="shared" si="0"/>
        <v>8.900509042521606E-7</v>
      </c>
      <c r="T9">
        <f t="shared" si="0"/>
        <v>9.0176091846067082E-7</v>
      </c>
      <c r="U9">
        <f t="shared" si="0"/>
        <v>9.0739300662685893E-7</v>
      </c>
      <c r="V9">
        <f t="shared" si="0"/>
        <v>9.2435305279108372E-7</v>
      </c>
      <c r="W9">
        <f t="shared" si="0"/>
        <v>9.3855665932851592E-7</v>
      </c>
      <c r="X9">
        <f t="shared" si="0"/>
        <v>9.5017915379887055E-7</v>
      </c>
      <c r="Y9">
        <f t="shared" si="0"/>
        <v>9.6971645171255828E-7</v>
      </c>
      <c r="Z9">
        <f t="shared" si="0"/>
        <v>9.8351080696617343E-7</v>
      </c>
      <c r="AA9">
        <f t="shared" si="0"/>
        <v>9.810034442505369E-7</v>
      </c>
      <c r="AB9">
        <f t="shared" si="0"/>
        <v>9.7181156707697527E-7</v>
      </c>
      <c r="AC9">
        <f t="shared" si="0"/>
        <v>9.6379547350877201E-7</v>
      </c>
      <c r="AD9">
        <f t="shared" si="0"/>
        <v>9.6104485316674157E-7</v>
      </c>
      <c r="AE9">
        <f t="shared" si="0"/>
        <v>9.6237597134357294E-7</v>
      </c>
      <c r="AF9">
        <f t="shared" si="0"/>
        <v>9.5865370329630558E-7</v>
      </c>
    </row>
  </sheetData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2060"/>
  </sheetPr>
  <dimension ref="A1:AF9"/>
  <sheetViews>
    <sheetView workbookViewId="0">
      <selection activeCell="B1" sqref="B1:B1048576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>
      <c r="A5" s="1" t="s">
        <v>551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>
      <c r="A6" s="1" t="s">
        <v>552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>
      <c r="A7" s="1" t="s">
        <v>553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V9" si="0">B6</f>
        <v>0</v>
      </c>
      <c r="C9">
        <f t="shared" si="0"/>
        <v>0</v>
      </c>
      <c r="D9">
        <f t="shared" si="0"/>
        <v>0</v>
      </c>
      <c r="E9">
        <f t="shared" si="0"/>
        <v>0</v>
      </c>
      <c r="F9">
        <f t="shared" si="0"/>
        <v>0</v>
      </c>
      <c r="G9">
        <f t="shared" si="0"/>
        <v>0</v>
      </c>
      <c r="H9">
        <f t="shared" si="0"/>
        <v>0</v>
      </c>
      <c r="I9">
        <f t="shared" si="0"/>
        <v>0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  <c r="Q9">
        <f t="shared" si="0"/>
        <v>0</v>
      </c>
      <c r="R9">
        <f t="shared" si="0"/>
        <v>0</v>
      </c>
      <c r="S9">
        <f t="shared" si="0"/>
        <v>0</v>
      </c>
      <c r="T9">
        <f t="shared" si="0"/>
        <v>0</v>
      </c>
      <c r="U9">
        <f t="shared" si="0"/>
        <v>0</v>
      </c>
      <c r="V9">
        <f t="shared" si="0"/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</sheetData>
  <pageMargins left="0.7" right="0.7" top="0.75" bottom="0.75" header="0.3" footer="0.3"/>
  <pageSetup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2060"/>
  </sheetPr>
  <dimension ref="A1:AF9"/>
  <sheetViews>
    <sheetView workbookViewId="0">
      <selection activeCell="B1" sqref="B1"/>
    </sheetView>
  </sheetViews>
  <sheetFormatPr defaultColWidth="9.1796875" defaultRowHeight="14.5"/>
  <cols>
    <col min="1" max="1" width="41.453125" customWidth="1"/>
    <col min="2" max="24" width="10" customWidth="1"/>
  </cols>
  <sheetData>
    <row r="1" spans="1:32">
      <c r="A1" s="1" t="s">
        <v>630</v>
      </c>
      <c r="B1" s="1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>
      <c r="A2" s="1" t="s">
        <v>548</v>
      </c>
      <c r="B2" s="7">
        <f>Hydrogen!E$41*About!$A$107*INDEX('Tax Percentages'!$B$25:$AG$25,MATCH(B$1,'Tax Percentages'!$B$4:$AG$4,0))</f>
        <v>5.2768520933097091E-6</v>
      </c>
      <c r="C2" s="7">
        <f>Hydrogen!F$41*About!$A$107*INDEX('Tax Percentages'!$B$25:$AG$25,MATCH(C$1,'Tax Percentages'!$B$4:$AG$4,0))</f>
        <v>4.8451926756206613E-6</v>
      </c>
      <c r="D2" s="7">
        <f>Hydrogen!G$41*About!$A$107*INDEX('Tax Percentages'!$B$25:$AG$25,MATCH(D$1,'Tax Percentages'!$B$4:$AG$4,0))</f>
        <v>4.4135332579317278E-6</v>
      </c>
      <c r="E2" s="7">
        <f>Hydrogen!H$41*About!$A$107*INDEX('Tax Percentages'!$B$25:$AG$25,MATCH(E$1,'Tax Percentages'!$B$4:$AG$4,0))</f>
        <v>3.9818738402426808E-6</v>
      </c>
      <c r="F2" s="7">
        <f>Hydrogen!I$41*About!$A$107*INDEX('Tax Percentages'!$B$25:$AG$25,MATCH(F$1,'Tax Percentages'!$B$4:$AG$4,0))</f>
        <v>3.5502144225536329E-6</v>
      </c>
      <c r="G2" s="7">
        <f>Hydrogen!J$41*About!$A$107*INDEX('Tax Percentages'!$B$25:$AG$25,MATCH(G$1,'Tax Percentages'!$B$4:$AG$4,0))</f>
        <v>3.1185550048645855E-6</v>
      </c>
      <c r="H2" s="7">
        <f>Hydrogen!K$41*About!$A$107*INDEX('Tax Percentages'!$B$25:$AG$25,MATCH(H$1,'Tax Percentages'!$B$4:$AG$4,0))</f>
        <v>2.686895587175652E-6</v>
      </c>
      <c r="I2" s="7">
        <f>Hydrogen!L$41*About!$A$107*INDEX('Tax Percentages'!$B$25:$AG$25,MATCH(I$1,'Tax Percentages'!$B$4:$AG$4,0))</f>
        <v>2.255236169486605E-6</v>
      </c>
      <c r="J2" s="7">
        <f>Hydrogen!M$41*About!$A$107*INDEX('Tax Percentages'!$B$25:$AG$25,MATCH(J$1,'Tax Percentages'!$B$4:$AG$4,0))</f>
        <v>1.8235767517975574E-6</v>
      </c>
      <c r="K2" s="7">
        <f>Hydrogen!N$41*About!$A$107*INDEX('Tax Percentages'!$B$25:$AG$25,MATCH(K$1,'Tax Percentages'!$B$4:$AG$4,0))</f>
        <v>1.3919173341086239E-6</v>
      </c>
      <c r="L2" s="7">
        <f>Hydrogen!O$41*About!$A$107*INDEX('Tax Percentages'!$B$25:$AG$25,MATCH(L$1,'Tax Percentages'!$B$4:$AG$4,0))</f>
        <v>9.6025791641957667E-7</v>
      </c>
      <c r="M2" s="7">
        <f>Hydrogen!P$41*About!$A$107*INDEX('Tax Percentages'!$B$25:$AG$25,MATCH(M$1,'Tax Percentages'!$B$4:$AG$4,0))</f>
        <v>9.3686076921739722E-7</v>
      </c>
      <c r="N2" s="7">
        <f>Hydrogen!Q$41*About!$A$107*INDEX('Tax Percentages'!$B$25:$AG$25,MATCH(N$1,'Tax Percentages'!$B$4:$AG$4,0))</f>
        <v>9.1346362201529645E-7</v>
      </c>
      <c r="O2" s="7">
        <f>Hydrogen!R$41*About!$A$107*INDEX('Tax Percentages'!$B$25:$AG$25,MATCH(O$1,'Tax Percentages'!$B$4:$AG$4,0))</f>
        <v>8.9006647481319567E-7</v>
      </c>
      <c r="P2" s="7">
        <f>Hydrogen!S$41*About!$A$107*INDEX('Tax Percentages'!$B$25:$AG$25,MATCH(P$1,'Tax Percentages'!$B$4:$AG$4,0))</f>
        <v>8.6666932761109511E-7</v>
      </c>
      <c r="Q2" s="7">
        <f>Hydrogen!T$41*About!$A$107*INDEX('Tax Percentages'!$B$25:$AG$25,MATCH(Q$1,'Tax Percentages'!$B$4:$AG$4,0))</f>
        <v>8.4327218040900143E-7</v>
      </c>
      <c r="R2" s="7">
        <f>Hydrogen!U$41*About!$A$107*INDEX('Tax Percentages'!$B$25:$AG$25,MATCH(R$1,'Tax Percentages'!$B$4:$AG$4,0))</f>
        <v>8.1987503320690065E-7</v>
      </c>
      <c r="S2" s="7">
        <f>Hydrogen!V$41*About!$A$107*INDEX('Tax Percentages'!$B$25:$AG$25,MATCH(S$1,'Tax Percentages'!$B$4:$AG$4,0))</f>
        <v>7.9647788600479987E-7</v>
      </c>
      <c r="T2" s="7">
        <f>Hydrogen!W$41*About!$A$107*INDEX('Tax Percentages'!$B$25:$AG$25,MATCH(T$1,'Tax Percentages'!$B$4:$AG$4,0))</f>
        <v>7.730807388026992E-7</v>
      </c>
      <c r="U2" s="7">
        <f>Hydrogen!X$41*About!$A$107*INDEX('Tax Percentages'!$B$25:$AG$25,MATCH(U$1,'Tax Percentages'!$B$4:$AG$4,0))</f>
        <v>7.4968359160059843E-7</v>
      </c>
      <c r="V2" s="7">
        <f>Hydrogen!Y$41*About!$A$107*INDEX('Tax Percentages'!$B$25:$AG$25,MATCH(V$1,'Tax Percentages'!$B$4:$AG$4,0))</f>
        <v>7.2628644439850485E-7</v>
      </c>
      <c r="W2" s="7">
        <f>Hydrogen!Z$41*About!$A$107*INDEX('Tax Percentages'!$B$25:$AG$25,MATCH(W$1,'Tax Percentages'!$B$4:$AG$4,0))</f>
        <v>7.0288929719640408E-7</v>
      </c>
      <c r="X2" s="7">
        <f>Hydrogen!AA$41*About!$A$107*INDEX('Tax Percentages'!$B$25:$AG$25,MATCH(X$1,'Tax Percentages'!$B$4:$AG$4,0))</f>
        <v>6.7949214999430341E-7</v>
      </c>
      <c r="Y2" s="7">
        <f>Hydrogen!AB$41*About!$A$107*INDEX('Tax Percentages'!$B$25:$AG$25,MATCH(Y$1,'Tax Percentages'!$B$4:$AG$4,0))</f>
        <v>6.5609500279220263E-7</v>
      </c>
      <c r="Z2" s="7">
        <f>Hydrogen!AC$41*About!$A$107*INDEX('Tax Percentages'!$B$25:$AG$25,MATCH(Z$1,'Tax Percentages'!$B$4:$AG$4,0))</f>
        <v>6.3269785559010186E-7</v>
      </c>
      <c r="AA2" s="7">
        <f>Hydrogen!AD$41*About!$A$107*INDEX('Tax Percentages'!$B$25:$AG$25,MATCH(AA$1,'Tax Percentages'!$B$4:$AG$4,0))</f>
        <v>6.0930070838800108E-7</v>
      </c>
      <c r="AB2" s="7">
        <f>Hydrogen!AE$41*About!$A$107*INDEX('Tax Percentages'!$B$25:$AG$25,MATCH(AB$1,'Tax Percentages'!$B$4:$AG$4,0))</f>
        <v>5.8590356118590761E-7</v>
      </c>
      <c r="AC2" s="7">
        <f>Hydrogen!AF$41*About!$A$107*INDEX('Tax Percentages'!$B$25:$AG$25,MATCH(AC$1,'Tax Percentages'!$B$4:$AG$4,0))</f>
        <v>5.6250641398380684E-7</v>
      </c>
      <c r="AD2" s="7">
        <f>Hydrogen!AG$41*About!$A$107*INDEX('Tax Percentages'!$B$25:$AG$25,MATCH(AD$1,'Tax Percentages'!$B$4:$AG$4,0))</f>
        <v>5.3910926678170606E-7</v>
      </c>
      <c r="AE2" s="7">
        <f>Hydrogen!AH$41*About!$A$107*INDEX('Tax Percentages'!$B$25:$AG$25,MATCH(AE$1,'Tax Percentages'!$B$4:$AG$4,0))</f>
        <v>5.1571211957960539E-7</v>
      </c>
      <c r="AF2" s="7">
        <f>Hydrogen!AI$41*About!$A$107*INDEX('Tax Percentages'!$B$25:$AG$25,MATCH(AF$1,'Tax Percentages'!$B$4:$AG$4,0))</f>
        <v>4.9231497237750461E-7</v>
      </c>
    </row>
    <row r="3" spans="1:32">
      <c r="A3" s="1" t="s">
        <v>549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>
      <c r="A4" s="1" t="s">
        <v>550</v>
      </c>
      <c r="B4" s="7">
        <f>Hydrogen!E$41*About!$A$107*INDEX('Tax Percentages'!$B$25:$AG$25,MATCH(B$1,'Tax Percentages'!$B$4:$AG$4,0))</f>
        <v>5.2768520933097091E-6</v>
      </c>
      <c r="C4" s="7">
        <f>Hydrogen!F$41*About!$A$107*INDEX('Tax Percentages'!$B$25:$AG$25,MATCH(C$1,'Tax Percentages'!$B$4:$AG$4,0))</f>
        <v>4.8451926756206613E-6</v>
      </c>
      <c r="D4" s="7">
        <f>Hydrogen!G$41*About!$A$107*INDEX('Tax Percentages'!$B$25:$AG$25,MATCH(D$1,'Tax Percentages'!$B$4:$AG$4,0))</f>
        <v>4.4135332579317278E-6</v>
      </c>
      <c r="E4" s="7">
        <f>Hydrogen!H$41*About!$A$107*INDEX('Tax Percentages'!$B$25:$AG$25,MATCH(E$1,'Tax Percentages'!$B$4:$AG$4,0))</f>
        <v>3.9818738402426808E-6</v>
      </c>
      <c r="F4" s="7">
        <f>Hydrogen!I$41*About!$A$107*INDEX('Tax Percentages'!$B$25:$AG$25,MATCH(F$1,'Tax Percentages'!$B$4:$AG$4,0))</f>
        <v>3.5502144225536329E-6</v>
      </c>
      <c r="G4" s="7">
        <f>Hydrogen!J$41*About!$A$107*INDEX('Tax Percentages'!$B$25:$AG$25,MATCH(G$1,'Tax Percentages'!$B$4:$AG$4,0))</f>
        <v>3.1185550048645855E-6</v>
      </c>
      <c r="H4" s="7">
        <f>Hydrogen!K$41*About!$A$107*INDEX('Tax Percentages'!$B$25:$AG$25,MATCH(H$1,'Tax Percentages'!$B$4:$AG$4,0))</f>
        <v>2.686895587175652E-6</v>
      </c>
      <c r="I4" s="7">
        <f>Hydrogen!L$41*About!$A$107*INDEX('Tax Percentages'!$B$25:$AG$25,MATCH(I$1,'Tax Percentages'!$B$4:$AG$4,0))</f>
        <v>2.255236169486605E-6</v>
      </c>
      <c r="J4" s="7">
        <f>Hydrogen!M$41*About!$A$107*INDEX('Tax Percentages'!$B$25:$AG$25,MATCH(J$1,'Tax Percentages'!$B$4:$AG$4,0))</f>
        <v>1.8235767517975574E-6</v>
      </c>
      <c r="K4" s="7">
        <f>Hydrogen!N$41*About!$A$107*INDEX('Tax Percentages'!$B$25:$AG$25,MATCH(K$1,'Tax Percentages'!$B$4:$AG$4,0))</f>
        <v>1.3919173341086239E-6</v>
      </c>
      <c r="L4" s="7">
        <f>Hydrogen!O$41*About!$A$107*INDEX('Tax Percentages'!$B$25:$AG$25,MATCH(L$1,'Tax Percentages'!$B$4:$AG$4,0))</f>
        <v>9.6025791641957667E-7</v>
      </c>
      <c r="M4" s="7">
        <f>Hydrogen!P$41*About!$A$107*INDEX('Tax Percentages'!$B$25:$AG$25,MATCH(M$1,'Tax Percentages'!$B$4:$AG$4,0))</f>
        <v>9.3686076921739722E-7</v>
      </c>
      <c r="N4" s="7">
        <f>Hydrogen!Q$41*About!$A$107*INDEX('Tax Percentages'!$B$25:$AG$25,MATCH(N$1,'Tax Percentages'!$B$4:$AG$4,0))</f>
        <v>9.1346362201529645E-7</v>
      </c>
      <c r="O4" s="7">
        <f>Hydrogen!R$41*About!$A$107*INDEX('Tax Percentages'!$B$25:$AG$25,MATCH(O$1,'Tax Percentages'!$B$4:$AG$4,0))</f>
        <v>8.9006647481319567E-7</v>
      </c>
      <c r="P4" s="7">
        <f>Hydrogen!S$41*About!$A$107*INDEX('Tax Percentages'!$B$25:$AG$25,MATCH(P$1,'Tax Percentages'!$B$4:$AG$4,0))</f>
        <v>8.6666932761109511E-7</v>
      </c>
      <c r="Q4" s="7">
        <f>Hydrogen!T$41*About!$A$107*INDEX('Tax Percentages'!$B$25:$AG$25,MATCH(Q$1,'Tax Percentages'!$B$4:$AG$4,0))</f>
        <v>8.4327218040900143E-7</v>
      </c>
      <c r="R4" s="7">
        <f>Hydrogen!U$41*About!$A$107*INDEX('Tax Percentages'!$B$25:$AG$25,MATCH(R$1,'Tax Percentages'!$B$4:$AG$4,0))</f>
        <v>8.1987503320690065E-7</v>
      </c>
      <c r="S4" s="7">
        <f>Hydrogen!V$41*About!$A$107*INDEX('Tax Percentages'!$B$25:$AG$25,MATCH(S$1,'Tax Percentages'!$B$4:$AG$4,0))</f>
        <v>7.9647788600479987E-7</v>
      </c>
      <c r="T4" s="7">
        <f>Hydrogen!W$41*About!$A$107*INDEX('Tax Percentages'!$B$25:$AG$25,MATCH(T$1,'Tax Percentages'!$B$4:$AG$4,0))</f>
        <v>7.730807388026992E-7</v>
      </c>
      <c r="U4" s="7">
        <f>Hydrogen!X$41*About!$A$107*INDEX('Tax Percentages'!$B$25:$AG$25,MATCH(U$1,'Tax Percentages'!$B$4:$AG$4,0))</f>
        <v>7.4968359160059843E-7</v>
      </c>
      <c r="V4" s="7">
        <f>Hydrogen!Y$41*About!$A$107*INDEX('Tax Percentages'!$B$25:$AG$25,MATCH(V$1,'Tax Percentages'!$B$4:$AG$4,0))</f>
        <v>7.2628644439850485E-7</v>
      </c>
      <c r="W4" s="7">
        <f>Hydrogen!Z$41*About!$A$107*INDEX('Tax Percentages'!$B$25:$AG$25,MATCH(W$1,'Tax Percentages'!$B$4:$AG$4,0))</f>
        <v>7.0288929719640408E-7</v>
      </c>
      <c r="X4" s="7">
        <f>Hydrogen!AA$41*About!$A$107*INDEX('Tax Percentages'!$B$25:$AG$25,MATCH(X$1,'Tax Percentages'!$B$4:$AG$4,0))</f>
        <v>6.7949214999430341E-7</v>
      </c>
      <c r="Y4" s="7">
        <f>Hydrogen!AB$41*About!$A$107*INDEX('Tax Percentages'!$B$25:$AG$25,MATCH(Y$1,'Tax Percentages'!$B$4:$AG$4,0))</f>
        <v>6.5609500279220263E-7</v>
      </c>
      <c r="Z4" s="7">
        <f>Hydrogen!AC$41*About!$A$107*INDEX('Tax Percentages'!$B$25:$AG$25,MATCH(Z$1,'Tax Percentages'!$B$4:$AG$4,0))</f>
        <v>6.3269785559010186E-7</v>
      </c>
      <c r="AA4" s="7">
        <f>Hydrogen!AD$41*About!$A$107*INDEX('Tax Percentages'!$B$25:$AG$25,MATCH(AA$1,'Tax Percentages'!$B$4:$AG$4,0))</f>
        <v>6.0930070838800108E-7</v>
      </c>
      <c r="AB4" s="7">
        <f>Hydrogen!AE$41*About!$A$107*INDEX('Tax Percentages'!$B$25:$AG$25,MATCH(AB$1,'Tax Percentages'!$B$4:$AG$4,0))</f>
        <v>5.8590356118590761E-7</v>
      </c>
      <c r="AC4" s="7">
        <f>Hydrogen!AF$41*About!$A$107*INDEX('Tax Percentages'!$B$25:$AG$25,MATCH(AC$1,'Tax Percentages'!$B$4:$AG$4,0))</f>
        <v>5.6250641398380684E-7</v>
      </c>
      <c r="AD4" s="7">
        <f>Hydrogen!AG$41*About!$A$107*INDEX('Tax Percentages'!$B$25:$AG$25,MATCH(AD$1,'Tax Percentages'!$B$4:$AG$4,0))</f>
        <v>5.3910926678170606E-7</v>
      </c>
      <c r="AE4" s="7">
        <f>Hydrogen!AH$41*About!$A$107*INDEX('Tax Percentages'!$B$25:$AG$25,MATCH(AE$1,'Tax Percentages'!$B$4:$AG$4,0))</f>
        <v>5.1571211957960539E-7</v>
      </c>
      <c r="AF4" s="7">
        <f>Hydrogen!AI$41*About!$A$107*INDEX('Tax Percentages'!$B$25:$AG$25,MATCH(AF$1,'Tax Percentages'!$B$4:$AG$4,0))</f>
        <v>4.9231497237750461E-7</v>
      </c>
    </row>
    <row r="5" spans="1:32">
      <c r="A5" s="1" t="s">
        <v>551</v>
      </c>
      <c r="B5" s="7">
        <f>Hydrogen!E$41*About!$A$107*INDEX('Tax Percentages'!$B$25:$AG$25,MATCH(B$1,'Tax Percentages'!$B$4:$AG$4,0))</f>
        <v>5.2768520933097091E-6</v>
      </c>
      <c r="C5" s="7">
        <f>Hydrogen!F$41*About!$A$107*INDEX('Tax Percentages'!$B$25:$AG$25,MATCH(C$1,'Tax Percentages'!$B$4:$AG$4,0))</f>
        <v>4.8451926756206613E-6</v>
      </c>
      <c r="D5" s="7">
        <f>Hydrogen!G$41*About!$A$107*INDEX('Tax Percentages'!$B$25:$AG$25,MATCH(D$1,'Tax Percentages'!$B$4:$AG$4,0))</f>
        <v>4.4135332579317278E-6</v>
      </c>
      <c r="E5" s="7">
        <f>Hydrogen!H$41*About!$A$107*INDEX('Tax Percentages'!$B$25:$AG$25,MATCH(E$1,'Tax Percentages'!$B$4:$AG$4,0))</f>
        <v>3.9818738402426808E-6</v>
      </c>
      <c r="F5" s="7">
        <f>Hydrogen!I$41*About!$A$107*INDEX('Tax Percentages'!$B$25:$AG$25,MATCH(F$1,'Tax Percentages'!$B$4:$AG$4,0))</f>
        <v>3.5502144225536329E-6</v>
      </c>
      <c r="G5" s="7">
        <f>Hydrogen!J$41*About!$A$107*INDEX('Tax Percentages'!$B$25:$AG$25,MATCH(G$1,'Tax Percentages'!$B$4:$AG$4,0))</f>
        <v>3.1185550048645855E-6</v>
      </c>
      <c r="H5" s="7">
        <f>Hydrogen!K$41*About!$A$107*INDEX('Tax Percentages'!$B$25:$AG$25,MATCH(H$1,'Tax Percentages'!$B$4:$AG$4,0))</f>
        <v>2.686895587175652E-6</v>
      </c>
      <c r="I5" s="7">
        <f>Hydrogen!L$41*About!$A$107*INDEX('Tax Percentages'!$B$25:$AG$25,MATCH(I$1,'Tax Percentages'!$B$4:$AG$4,0))</f>
        <v>2.255236169486605E-6</v>
      </c>
      <c r="J5" s="7">
        <f>Hydrogen!M$41*About!$A$107*INDEX('Tax Percentages'!$B$25:$AG$25,MATCH(J$1,'Tax Percentages'!$B$4:$AG$4,0))</f>
        <v>1.8235767517975574E-6</v>
      </c>
      <c r="K5" s="7">
        <f>Hydrogen!N$41*About!$A$107*INDEX('Tax Percentages'!$B$25:$AG$25,MATCH(K$1,'Tax Percentages'!$B$4:$AG$4,0))</f>
        <v>1.3919173341086239E-6</v>
      </c>
      <c r="L5" s="7">
        <f>Hydrogen!O$41*About!$A$107*INDEX('Tax Percentages'!$B$25:$AG$25,MATCH(L$1,'Tax Percentages'!$B$4:$AG$4,0))</f>
        <v>9.6025791641957667E-7</v>
      </c>
      <c r="M5" s="7">
        <f>Hydrogen!P$41*About!$A$107*INDEX('Tax Percentages'!$B$25:$AG$25,MATCH(M$1,'Tax Percentages'!$B$4:$AG$4,0))</f>
        <v>9.3686076921739722E-7</v>
      </c>
      <c r="N5" s="7">
        <f>Hydrogen!Q$41*About!$A$107*INDEX('Tax Percentages'!$B$25:$AG$25,MATCH(N$1,'Tax Percentages'!$B$4:$AG$4,0))</f>
        <v>9.1346362201529645E-7</v>
      </c>
      <c r="O5" s="7">
        <f>Hydrogen!R$41*About!$A$107*INDEX('Tax Percentages'!$B$25:$AG$25,MATCH(O$1,'Tax Percentages'!$B$4:$AG$4,0))</f>
        <v>8.9006647481319567E-7</v>
      </c>
      <c r="P5" s="7">
        <f>Hydrogen!S$41*About!$A$107*INDEX('Tax Percentages'!$B$25:$AG$25,MATCH(P$1,'Tax Percentages'!$B$4:$AG$4,0))</f>
        <v>8.6666932761109511E-7</v>
      </c>
      <c r="Q5" s="7">
        <f>Hydrogen!T$41*About!$A$107*INDEX('Tax Percentages'!$B$25:$AG$25,MATCH(Q$1,'Tax Percentages'!$B$4:$AG$4,0))</f>
        <v>8.4327218040900143E-7</v>
      </c>
      <c r="R5" s="7">
        <f>Hydrogen!U$41*About!$A$107*INDEX('Tax Percentages'!$B$25:$AG$25,MATCH(R$1,'Tax Percentages'!$B$4:$AG$4,0))</f>
        <v>8.1987503320690065E-7</v>
      </c>
      <c r="S5" s="7">
        <f>Hydrogen!V$41*About!$A$107*INDEX('Tax Percentages'!$B$25:$AG$25,MATCH(S$1,'Tax Percentages'!$B$4:$AG$4,0))</f>
        <v>7.9647788600479987E-7</v>
      </c>
      <c r="T5" s="7">
        <f>Hydrogen!W$41*About!$A$107*INDEX('Tax Percentages'!$B$25:$AG$25,MATCH(T$1,'Tax Percentages'!$B$4:$AG$4,0))</f>
        <v>7.730807388026992E-7</v>
      </c>
      <c r="U5" s="7">
        <f>Hydrogen!X$41*About!$A$107*INDEX('Tax Percentages'!$B$25:$AG$25,MATCH(U$1,'Tax Percentages'!$B$4:$AG$4,0))</f>
        <v>7.4968359160059843E-7</v>
      </c>
      <c r="V5" s="7">
        <f>Hydrogen!Y$41*About!$A$107*INDEX('Tax Percentages'!$B$25:$AG$25,MATCH(V$1,'Tax Percentages'!$B$4:$AG$4,0))</f>
        <v>7.2628644439850485E-7</v>
      </c>
      <c r="W5" s="7">
        <f>Hydrogen!Z$41*About!$A$107*INDEX('Tax Percentages'!$B$25:$AG$25,MATCH(W$1,'Tax Percentages'!$B$4:$AG$4,0))</f>
        <v>7.0288929719640408E-7</v>
      </c>
      <c r="X5" s="7">
        <f>Hydrogen!AA$41*About!$A$107*INDEX('Tax Percentages'!$B$25:$AG$25,MATCH(X$1,'Tax Percentages'!$B$4:$AG$4,0))</f>
        <v>6.7949214999430341E-7</v>
      </c>
      <c r="Y5" s="7">
        <f>Hydrogen!AB$41*About!$A$107*INDEX('Tax Percentages'!$B$25:$AG$25,MATCH(Y$1,'Tax Percentages'!$B$4:$AG$4,0))</f>
        <v>6.5609500279220263E-7</v>
      </c>
      <c r="Z5" s="7">
        <f>Hydrogen!AC$41*About!$A$107*INDEX('Tax Percentages'!$B$25:$AG$25,MATCH(Z$1,'Tax Percentages'!$B$4:$AG$4,0))</f>
        <v>6.3269785559010186E-7</v>
      </c>
      <c r="AA5" s="7">
        <f>Hydrogen!AD$41*About!$A$107*INDEX('Tax Percentages'!$B$25:$AG$25,MATCH(AA$1,'Tax Percentages'!$B$4:$AG$4,0))</f>
        <v>6.0930070838800108E-7</v>
      </c>
      <c r="AB5" s="7">
        <f>Hydrogen!AE$41*About!$A$107*INDEX('Tax Percentages'!$B$25:$AG$25,MATCH(AB$1,'Tax Percentages'!$B$4:$AG$4,0))</f>
        <v>5.8590356118590761E-7</v>
      </c>
      <c r="AC5" s="7">
        <f>Hydrogen!AF$41*About!$A$107*INDEX('Tax Percentages'!$B$25:$AG$25,MATCH(AC$1,'Tax Percentages'!$B$4:$AG$4,0))</f>
        <v>5.6250641398380684E-7</v>
      </c>
      <c r="AD5" s="7">
        <f>Hydrogen!AG$41*About!$A$107*INDEX('Tax Percentages'!$B$25:$AG$25,MATCH(AD$1,'Tax Percentages'!$B$4:$AG$4,0))</f>
        <v>5.3910926678170606E-7</v>
      </c>
      <c r="AE5" s="7">
        <f>Hydrogen!AH$41*About!$A$107*INDEX('Tax Percentages'!$B$25:$AG$25,MATCH(AE$1,'Tax Percentages'!$B$4:$AG$4,0))</f>
        <v>5.1571211957960539E-7</v>
      </c>
      <c r="AF5" s="7">
        <f>Hydrogen!AI$41*About!$A$107*INDEX('Tax Percentages'!$B$25:$AG$25,MATCH(AF$1,'Tax Percentages'!$B$4:$AG$4,0))</f>
        <v>4.9231497237750461E-7</v>
      </c>
    </row>
    <row r="6" spans="1:32">
      <c r="A6" s="1" t="s">
        <v>552</v>
      </c>
      <c r="B6" s="7">
        <f>Hydrogen!E$41*About!$A$107*INDEX('Tax Percentages'!$B$25:$AG$25,MATCH(B$1,'Tax Percentages'!$B$4:$AG$4,0))</f>
        <v>5.2768520933097091E-6</v>
      </c>
      <c r="C6" s="7">
        <f>Hydrogen!F$41*About!$A$107*INDEX('Tax Percentages'!$B$25:$AG$25,MATCH(C$1,'Tax Percentages'!$B$4:$AG$4,0))</f>
        <v>4.8451926756206613E-6</v>
      </c>
      <c r="D6" s="7">
        <f>Hydrogen!G$41*About!$A$107*INDEX('Tax Percentages'!$B$25:$AG$25,MATCH(D$1,'Tax Percentages'!$B$4:$AG$4,0))</f>
        <v>4.4135332579317278E-6</v>
      </c>
      <c r="E6" s="7">
        <f>Hydrogen!H$41*About!$A$107*INDEX('Tax Percentages'!$B$25:$AG$25,MATCH(E$1,'Tax Percentages'!$B$4:$AG$4,0))</f>
        <v>3.9818738402426808E-6</v>
      </c>
      <c r="F6" s="7">
        <f>Hydrogen!I$41*About!$A$107*INDEX('Tax Percentages'!$B$25:$AG$25,MATCH(F$1,'Tax Percentages'!$B$4:$AG$4,0))</f>
        <v>3.5502144225536329E-6</v>
      </c>
      <c r="G6" s="7">
        <f>Hydrogen!J$41*About!$A$107*INDEX('Tax Percentages'!$B$25:$AG$25,MATCH(G$1,'Tax Percentages'!$B$4:$AG$4,0))</f>
        <v>3.1185550048645855E-6</v>
      </c>
      <c r="H6" s="7">
        <f>Hydrogen!K$41*About!$A$107*INDEX('Tax Percentages'!$B$25:$AG$25,MATCH(H$1,'Tax Percentages'!$B$4:$AG$4,0))</f>
        <v>2.686895587175652E-6</v>
      </c>
      <c r="I6" s="7">
        <f>Hydrogen!L$41*About!$A$107*INDEX('Tax Percentages'!$B$25:$AG$25,MATCH(I$1,'Tax Percentages'!$B$4:$AG$4,0))</f>
        <v>2.255236169486605E-6</v>
      </c>
      <c r="J6" s="7">
        <f>Hydrogen!M$41*About!$A$107*INDEX('Tax Percentages'!$B$25:$AG$25,MATCH(J$1,'Tax Percentages'!$B$4:$AG$4,0))</f>
        <v>1.8235767517975574E-6</v>
      </c>
      <c r="K6" s="7">
        <f>Hydrogen!N$41*About!$A$107*INDEX('Tax Percentages'!$B$25:$AG$25,MATCH(K$1,'Tax Percentages'!$B$4:$AG$4,0))</f>
        <v>1.3919173341086239E-6</v>
      </c>
      <c r="L6" s="7">
        <f>Hydrogen!O$41*About!$A$107*INDEX('Tax Percentages'!$B$25:$AG$25,MATCH(L$1,'Tax Percentages'!$B$4:$AG$4,0))</f>
        <v>9.6025791641957667E-7</v>
      </c>
      <c r="M6" s="7">
        <f>Hydrogen!P$41*About!$A$107*INDEX('Tax Percentages'!$B$25:$AG$25,MATCH(M$1,'Tax Percentages'!$B$4:$AG$4,0))</f>
        <v>9.3686076921739722E-7</v>
      </c>
      <c r="N6" s="7">
        <f>Hydrogen!Q$41*About!$A$107*INDEX('Tax Percentages'!$B$25:$AG$25,MATCH(N$1,'Tax Percentages'!$B$4:$AG$4,0))</f>
        <v>9.1346362201529645E-7</v>
      </c>
      <c r="O6" s="7">
        <f>Hydrogen!R$41*About!$A$107*INDEX('Tax Percentages'!$B$25:$AG$25,MATCH(O$1,'Tax Percentages'!$B$4:$AG$4,0))</f>
        <v>8.9006647481319567E-7</v>
      </c>
      <c r="P6" s="7">
        <f>Hydrogen!S$41*About!$A$107*INDEX('Tax Percentages'!$B$25:$AG$25,MATCH(P$1,'Tax Percentages'!$B$4:$AG$4,0))</f>
        <v>8.6666932761109511E-7</v>
      </c>
      <c r="Q6" s="7">
        <f>Hydrogen!T$41*About!$A$107*INDEX('Tax Percentages'!$B$25:$AG$25,MATCH(Q$1,'Tax Percentages'!$B$4:$AG$4,0))</f>
        <v>8.4327218040900143E-7</v>
      </c>
      <c r="R6" s="7">
        <f>Hydrogen!U$41*About!$A$107*INDEX('Tax Percentages'!$B$25:$AG$25,MATCH(R$1,'Tax Percentages'!$B$4:$AG$4,0))</f>
        <v>8.1987503320690065E-7</v>
      </c>
      <c r="S6" s="7">
        <f>Hydrogen!V$41*About!$A$107*INDEX('Tax Percentages'!$B$25:$AG$25,MATCH(S$1,'Tax Percentages'!$B$4:$AG$4,0))</f>
        <v>7.9647788600479987E-7</v>
      </c>
      <c r="T6" s="7">
        <f>Hydrogen!W$41*About!$A$107*INDEX('Tax Percentages'!$B$25:$AG$25,MATCH(T$1,'Tax Percentages'!$B$4:$AG$4,0))</f>
        <v>7.730807388026992E-7</v>
      </c>
      <c r="U6" s="7">
        <f>Hydrogen!X$41*About!$A$107*INDEX('Tax Percentages'!$B$25:$AG$25,MATCH(U$1,'Tax Percentages'!$B$4:$AG$4,0))</f>
        <v>7.4968359160059843E-7</v>
      </c>
      <c r="V6" s="7">
        <f>Hydrogen!Y$41*About!$A$107*INDEX('Tax Percentages'!$B$25:$AG$25,MATCH(V$1,'Tax Percentages'!$B$4:$AG$4,0))</f>
        <v>7.2628644439850485E-7</v>
      </c>
      <c r="W6" s="7">
        <f>Hydrogen!Z$41*About!$A$107*INDEX('Tax Percentages'!$B$25:$AG$25,MATCH(W$1,'Tax Percentages'!$B$4:$AG$4,0))</f>
        <v>7.0288929719640408E-7</v>
      </c>
      <c r="X6" s="7">
        <f>Hydrogen!AA$41*About!$A$107*INDEX('Tax Percentages'!$B$25:$AG$25,MATCH(X$1,'Tax Percentages'!$B$4:$AG$4,0))</f>
        <v>6.7949214999430341E-7</v>
      </c>
      <c r="Y6" s="7">
        <f>Hydrogen!AB$41*About!$A$107*INDEX('Tax Percentages'!$B$25:$AG$25,MATCH(Y$1,'Tax Percentages'!$B$4:$AG$4,0))</f>
        <v>6.5609500279220263E-7</v>
      </c>
      <c r="Z6" s="7">
        <f>Hydrogen!AC$41*About!$A$107*INDEX('Tax Percentages'!$B$25:$AG$25,MATCH(Z$1,'Tax Percentages'!$B$4:$AG$4,0))</f>
        <v>6.3269785559010186E-7</v>
      </c>
      <c r="AA6" s="7">
        <f>Hydrogen!AD$41*About!$A$107*INDEX('Tax Percentages'!$B$25:$AG$25,MATCH(AA$1,'Tax Percentages'!$B$4:$AG$4,0))</f>
        <v>6.0930070838800108E-7</v>
      </c>
      <c r="AB6" s="7">
        <f>Hydrogen!AE$41*About!$A$107*INDEX('Tax Percentages'!$B$25:$AG$25,MATCH(AB$1,'Tax Percentages'!$B$4:$AG$4,0))</f>
        <v>5.8590356118590761E-7</v>
      </c>
      <c r="AC6" s="7">
        <f>Hydrogen!AF$41*About!$A$107*INDEX('Tax Percentages'!$B$25:$AG$25,MATCH(AC$1,'Tax Percentages'!$B$4:$AG$4,0))</f>
        <v>5.6250641398380684E-7</v>
      </c>
      <c r="AD6" s="7">
        <f>Hydrogen!AG$41*About!$A$107*INDEX('Tax Percentages'!$B$25:$AG$25,MATCH(AD$1,'Tax Percentages'!$B$4:$AG$4,0))</f>
        <v>5.3910926678170606E-7</v>
      </c>
      <c r="AE6" s="7">
        <f>Hydrogen!AH$41*About!$A$107*INDEX('Tax Percentages'!$B$25:$AG$25,MATCH(AE$1,'Tax Percentages'!$B$4:$AG$4,0))</f>
        <v>5.1571211957960539E-7</v>
      </c>
      <c r="AF6" s="7">
        <f>Hydrogen!AI$41*About!$A$107*INDEX('Tax Percentages'!$B$25:$AG$25,MATCH(AF$1,'Tax Percentages'!$B$4:$AG$4,0))</f>
        <v>4.9231497237750461E-7</v>
      </c>
    </row>
    <row r="7" spans="1:32">
      <c r="A7" s="1" t="s">
        <v>553</v>
      </c>
      <c r="B7" s="7">
        <f>Hydrogen!E$41*About!$A$107*INDEX('Tax Percentages'!$B$25:$AG$25,MATCH(B$1,'Tax Percentages'!$B$4:$AG$4,0))</f>
        <v>5.2768520933097091E-6</v>
      </c>
      <c r="C7" s="7">
        <f>Hydrogen!F$41*About!$A$107*INDEX('Tax Percentages'!$B$25:$AG$25,MATCH(C$1,'Tax Percentages'!$B$4:$AG$4,0))</f>
        <v>4.8451926756206613E-6</v>
      </c>
      <c r="D7" s="7">
        <f>Hydrogen!G$41*About!$A$107*INDEX('Tax Percentages'!$B$25:$AG$25,MATCH(D$1,'Tax Percentages'!$B$4:$AG$4,0))</f>
        <v>4.4135332579317278E-6</v>
      </c>
      <c r="E7" s="7">
        <f>Hydrogen!H$41*About!$A$107*INDEX('Tax Percentages'!$B$25:$AG$25,MATCH(E$1,'Tax Percentages'!$B$4:$AG$4,0))</f>
        <v>3.9818738402426808E-6</v>
      </c>
      <c r="F7" s="7">
        <f>Hydrogen!I$41*About!$A$107*INDEX('Tax Percentages'!$B$25:$AG$25,MATCH(F$1,'Tax Percentages'!$B$4:$AG$4,0))</f>
        <v>3.5502144225536329E-6</v>
      </c>
      <c r="G7" s="7">
        <f>Hydrogen!J$41*About!$A$107*INDEX('Tax Percentages'!$B$25:$AG$25,MATCH(G$1,'Tax Percentages'!$B$4:$AG$4,0))</f>
        <v>3.1185550048645855E-6</v>
      </c>
      <c r="H7" s="7">
        <f>Hydrogen!K$41*About!$A$107*INDEX('Tax Percentages'!$B$25:$AG$25,MATCH(H$1,'Tax Percentages'!$B$4:$AG$4,0))</f>
        <v>2.686895587175652E-6</v>
      </c>
      <c r="I7" s="7">
        <f>Hydrogen!L$41*About!$A$107*INDEX('Tax Percentages'!$B$25:$AG$25,MATCH(I$1,'Tax Percentages'!$B$4:$AG$4,0))</f>
        <v>2.255236169486605E-6</v>
      </c>
      <c r="J7" s="7">
        <f>Hydrogen!M$41*About!$A$107*INDEX('Tax Percentages'!$B$25:$AG$25,MATCH(J$1,'Tax Percentages'!$B$4:$AG$4,0))</f>
        <v>1.8235767517975574E-6</v>
      </c>
      <c r="K7" s="7">
        <f>Hydrogen!N$41*About!$A$107*INDEX('Tax Percentages'!$B$25:$AG$25,MATCH(K$1,'Tax Percentages'!$B$4:$AG$4,0))</f>
        <v>1.3919173341086239E-6</v>
      </c>
      <c r="L7" s="7">
        <f>Hydrogen!O$41*About!$A$107*INDEX('Tax Percentages'!$B$25:$AG$25,MATCH(L$1,'Tax Percentages'!$B$4:$AG$4,0))</f>
        <v>9.6025791641957667E-7</v>
      </c>
      <c r="M7" s="7">
        <f>Hydrogen!P$41*About!$A$107*INDEX('Tax Percentages'!$B$25:$AG$25,MATCH(M$1,'Tax Percentages'!$B$4:$AG$4,0))</f>
        <v>9.3686076921739722E-7</v>
      </c>
      <c r="N7" s="7">
        <f>Hydrogen!Q$41*About!$A$107*INDEX('Tax Percentages'!$B$25:$AG$25,MATCH(N$1,'Tax Percentages'!$B$4:$AG$4,0))</f>
        <v>9.1346362201529645E-7</v>
      </c>
      <c r="O7" s="7">
        <f>Hydrogen!R$41*About!$A$107*INDEX('Tax Percentages'!$B$25:$AG$25,MATCH(O$1,'Tax Percentages'!$B$4:$AG$4,0))</f>
        <v>8.9006647481319567E-7</v>
      </c>
      <c r="P7" s="7">
        <f>Hydrogen!S$41*About!$A$107*INDEX('Tax Percentages'!$B$25:$AG$25,MATCH(P$1,'Tax Percentages'!$B$4:$AG$4,0))</f>
        <v>8.6666932761109511E-7</v>
      </c>
      <c r="Q7" s="7">
        <f>Hydrogen!T$41*About!$A$107*INDEX('Tax Percentages'!$B$25:$AG$25,MATCH(Q$1,'Tax Percentages'!$B$4:$AG$4,0))</f>
        <v>8.4327218040900143E-7</v>
      </c>
      <c r="R7" s="7">
        <f>Hydrogen!U$41*About!$A$107*INDEX('Tax Percentages'!$B$25:$AG$25,MATCH(R$1,'Tax Percentages'!$B$4:$AG$4,0))</f>
        <v>8.1987503320690065E-7</v>
      </c>
      <c r="S7" s="7">
        <f>Hydrogen!V$41*About!$A$107*INDEX('Tax Percentages'!$B$25:$AG$25,MATCH(S$1,'Tax Percentages'!$B$4:$AG$4,0))</f>
        <v>7.9647788600479987E-7</v>
      </c>
      <c r="T7" s="7">
        <f>Hydrogen!W$41*About!$A$107*INDEX('Tax Percentages'!$B$25:$AG$25,MATCH(T$1,'Tax Percentages'!$B$4:$AG$4,0))</f>
        <v>7.730807388026992E-7</v>
      </c>
      <c r="U7" s="7">
        <f>Hydrogen!X$41*About!$A$107*INDEX('Tax Percentages'!$B$25:$AG$25,MATCH(U$1,'Tax Percentages'!$B$4:$AG$4,0))</f>
        <v>7.4968359160059843E-7</v>
      </c>
      <c r="V7" s="7">
        <f>Hydrogen!Y$41*About!$A$107*INDEX('Tax Percentages'!$B$25:$AG$25,MATCH(V$1,'Tax Percentages'!$B$4:$AG$4,0))</f>
        <v>7.2628644439850485E-7</v>
      </c>
      <c r="W7" s="7">
        <f>Hydrogen!Z$41*About!$A$107*INDEX('Tax Percentages'!$B$25:$AG$25,MATCH(W$1,'Tax Percentages'!$B$4:$AG$4,0))</f>
        <v>7.0288929719640408E-7</v>
      </c>
      <c r="X7" s="7">
        <f>Hydrogen!AA$41*About!$A$107*INDEX('Tax Percentages'!$B$25:$AG$25,MATCH(X$1,'Tax Percentages'!$B$4:$AG$4,0))</f>
        <v>6.7949214999430341E-7</v>
      </c>
      <c r="Y7" s="7">
        <f>Hydrogen!AB$41*About!$A$107*INDEX('Tax Percentages'!$B$25:$AG$25,MATCH(Y$1,'Tax Percentages'!$B$4:$AG$4,0))</f>
        <v>6.5609500279220263E-7</v>
      </c>
      <c r="Z7" s="7">
        <f>Hydrogen!AC$41*About!$A$107*INDEX('Tax Percentages'!$B$25:$AG$25,MATCH(Z$1,'Tax Percentages'!$B$4:$AG$4,0))</f>
        <v>6.3269785559010186E-7</v>
      </c>
      <c r="AA7" s="7">
        <f>Hydrogen!AD$41*About!$A$107*INDEX('Tax Percentages'!$B$25:$AG$25,MATCH(AA$1,'Tax Percentages'!$B$4:$AG$4,0))</f>
        <v>6.0930070838800108E-7</v>
      </c>
      <c r="AB7" s="7">
        <f>Hydrogen!AE$41*About!$A$107*INDEX('Tax Percentages'!$B$25:$AG$25,MATCH(AB$1,'Tax Percentages'!$B$4:$AG$4,0))</f>
        <v>5.8590356118590761E-7</v>
      </c>
      <c r="AC7" s="7">
        <f>Hydrogen!AF$41*About!$A$107*INDEX('Tax Percentages'!$B$25:$AG$25,MATCH(AC$1,'Tax Percentages'!$B$4:$AG$4,0))</f>
        <v>5.6250641398380684E-7</v>
      </c>
      <c r="AD7" s="7">
        <f>Hydrogen!AG$41*About!$A$107*INDEX('Tax Percentages'!$B$25:$AG$25,MATCH(AD$1,'Tax Percentages'!$B$4:$AG$4,0))</f>
        <v>5.3910926678170606E-7</v>
      </c>
      <c r="AE7" s="7">
        <f>Hydrogen!AH$41*About!$A$107*INDEX('Tax Percentages'!$B$25:$AG$25,MATCH(AE$1,'Tax Percentages'!$B$4:$AG$4,0))</f>
        <v>5.1571211957960539E-7</v>
      </c>
      <c r="AF7" s="7">
        <f>Hydrogen!AI$41*About!$A$107*INDEX('Tax Percentages'!$B$25:$AG$25,MATCH(AF$1,'Tax Percentages'!$B$4:$AG$4,0))</f>
        <v>4.9231497237750461E-7</v>
      </c>
    </row>
    <row r="8" spans="1:32">
      <c r="A8" s="1" t="s">
        <v>554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>
      <c r="A9" s="1" t="s">
        <v>555</v>
      </c>
      <c r="B9">
        <f t="shared" ref="B9:AF9" si="0">B6</f>
        <v>5.2768520933097091E-6</v>
      </c>
      <c r="C9">
        <f t="shared" si="0"/>
        <v>4.8451926756206613E-6</v>
      </c>
      <c r="D9">
        <f t="shared" si="0"/>
        <v>4.4135332579317278E-6</v>
      </c>
      <c r="E9">
        <f t="shared" si="0"/>
        <v>3.9818738402426808E-6</v>
      </c>
      <c r="F9">
        <f t="shared" si="0"/>
        <v>3.5502144225536329E-6</v>
      </c>
      <c r="G9">
        <f t="shared" si="0"/>
        <v>3.1185550048645855E-6</v>
      </c>
      <c r="H9">
        <f t="shared" si="0"/>
        <v>2.686895587175652E-6</v>
      </c>
      <c r="I9">
        <f t="shared" si="0"/>
        <v>2.255236169486605E-6</v>
      </c>
      <c r="J9">
        <f t="shared" si="0"/>
        <v>1.8235767517975574E-6</v>
      </c>
      <c r="K9">
        <f t="shared" si="0"/>
        <v>1.3919173341086239E-6</v>
      </c>
      <c r="L9">
        <f t="shared" si="0"/>
        <v>9.6025791641957667E-7</v>
      </c>
      <c r="M9">
        <f t="shared" si="0"/>
        <v>9.3686076921739722E-7</v>
      </c>
      <c r="N9">
        <f t="shared" si="0"/>
        <v>9.1346362201529645E-7</v>
      </c>
      <c r="O9">
        <f t="shared" si="0"/>
        <v>8.9006647481319567E-7</v>
      </c>
      <c r="P9">
        <f t="shared" si="0"/>
        <v>8.6666932761109511E-7</v>
      </c>
      <c r="Q9">
        <f t="shared" si="0"/>
        <v>8.4327218040900143E-7</v>
      </c>
      <c r="R9">
        <f t="shared" si="0"/>
        <v>8.1987503320690065E-7</v>
      </c>
      <c r="S9">
        <f t="shared" si="0"/>
        <v>7.9647788600479987E-7</v>
      </c>
      <c r="T9">
        <f t="shared" si="0"/>
        <v>7.730807388026992E-7</v>
      </c>
      <c r="U9">
        <f t="shared" si="0"/>
        <v>7.4968359160059843E-7</v>
      </c>
      <c r="V9">
        <f t="shared" si="0"/>
        <v>7.2628644439850485E-7</v>
      </c>
      <c r="W9">
        <f t="shared" si="0"/>
        <v>7.0288929719640408E-7</v>
      </c>
      <c r="X9">
        <f t="shared" si="0"/>
        <v>6.7949214999430341E-7</v>
      </c>
      <c r="Y9">
        <f t="shared" si="0"/>
        <v>6.5609500279220263E-7</v>
      </c>
      <c r="Z9">
        <f t="shared" si="0"/>
        <v>6.3269785559010186E-7</v>
      </c>
      <c r="AA9">
        <f t="shared" si="0"/>
        <v>6.0930070838800108E-7</v>
      </c>
      <c r="AB9">
        <f t="shared" si="0"/>
        <v>5.8590356118590761E-7</v>
      </c>
      <c r="AC9">
        <f t="shared" si="0"/>
        <v>5.6250641398380684E-7</v>
      </c>
      <c r="AD9">
        <f t="shared" si="0"/>
        <v>5.3910926678170606E-7</v>
      </c>
      <c r="AE9">
        <f t="shared" si="0"/>
        <v>5.1571211957960539E-7</v>
      </c>
      <c r="AF9">
        <f t="shared" si="0"/>
        <v>4.9231497237750461E-7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7627-A977-4DBD-A0F1-DA609534264E}">
  <dimension ref="A1:AI151"/>
  <sheetViews>
    <sheetView topLeftCell="A132" workbookViewId="0">
      <selection activeCell="A144" sqref="A144"/>
    </sheetView>
  </sheetViews>
  <sheetFormatPr defaultRowHeight="14.5"/>
  <cols>
    <col min="2" max="2" width="11.81640625" bestFit="1" customWidth="1"/>
  </cols>
  <sheetData>
    <row r="1" spans="1:3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5">
      <c r="A2" s="16" t="s">
        <v>783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</row>
    <row r="3" spans="1:35">
      <c r="A3" t="s">
        <v>727</v>
      </c>
      <c r="B3">
        <f>B$1</f>
        <v>2020</v>
      </c>
      <c r="C3">
        <f t="shared" ref="C3:AF3" si="0">C$1</f>
        <v>2021</v>
      </c>
      <c r="D3">
        <f t="shared" si="0"/>
        <v>2022</v>
      </c>
      <c r="E3">
        <f t="shared" si="0"/>
        <v>2023</v>
      </c>
      <c r="F3">
        <f t="shared" si="0"/>
        <v>2024</v>
      </c>
      <c r="G3">
        <f t="shared" si="0"/>
        <v>2025</v>
      </c>
      <c r="H3">
        <f t="shared" si="0"/>
        <v>2026</v>
      </c>
      <c r="I3">
        <f t="shared" si="0"/>
        <v>2027</v>
      </c>
      <c r="J3">
        <f t="shared" si="0"/>
        <v>2028</v>
      </c>
      <c r="K3">
        <f t="shared" si="0"/>
        <v>2029</v>
      </c>
      <c r="L3">
        <f t="shared" si="0"/>
        <v>2030</v>
      </c>
      <c r="M3">
        <f t="shared" si="0"/>
        <v>2031</v>
      </c>
      <c r="N3">
        <f t="shared" si="0"/>
        <v>2032</v>
      </c>
      <c r="O3">
        <f t="shared" si="0"/>
        <v>2033</v>
      </c>
      <c r="P3">
        <f t="shared" si="0"/>
        <v>2034</v>
      </c>
      <c r="Q3">
        <f t="shared" si="0"/>
        <v>2035</v>
      </c>
      <c r="R3">
        <f t="shared" si="0"/>
        <v>2036</v>
      </c>
      <c r="S3">
        <f t="shared" si="0"/>
        <v>2037</v>
      </c>
      <c r="T3">
        <f t="shared" si="0"/>
        <v>2038</v>
      </c>
      <c r="U3">
        <f t="shared" si="0"/>
        <v>2039</v>
      </c>
      <c r="V3">
        <f t="shared" si="0"/>
        <v>2040</v>
      </c>
      <c r="W3">
        <f t="shared" si="0"/>
        <v>2041</v>
      </c>
      <c r="X3">
        <f t="shared" si="0"/>
        <v>2042</v>
      </c>
      <c r="Y3">
        <f t="shared" si="0"/>
        <v>2043</v>
      </c>
      <c r="Z3">
        <f t="shared" si="0"/>
        <v>2044</v>
      </c>
      <c r="AA3">
        <f t="shared" si="0"/>
        <v>2045</v>
      </c>
      <c r="AB3">
        <f t="shared" si="0"/>
        <v>2046</v>
      </c>
      <c r="AC3">
        <f t="shared" si="0"/>
        <v>2047</v>
      </c>
      <c r="AD3">
        <f t="shared" si="0"/>
        <v>2048</v>
      </c>
      <c r="AE3">
        <f t="shared" si="0"/>
        <v>2049</v>
      </c>
      <c r="AF3">
        <f t="shared" si="0"/>
        <v>2050</v>
      </c>
    </row>
    <row r="4" spans="1:35">
      <c r="A4" t="s">
        <v>548</v>
      </c>
      <c r="B4">
        <f>'BFPaT-fueltax-coal'!B2</f>
        <v>0</v>
      </c>
      <c r="C4">
        <f>'BFPaT-fueltax-coal'!C2</f>
        <v>0</v>
      </c>
      <c r="D4">
        <f>'BFPaT-fueltax-coal'!D2</f>
        <v>0</v>
      </c>
      <c r="E4">
        <f>'BFPaT-fueltax-coal'!E2</f>
        <v>0</v>
      </c>
      <c r="F4">
        <f>'BFPaT-fueltax-coal'!F2</f>
        <v>0</v>
      </c>
      <c r="G4">
        <f>'BFPaT-fueltax-coal'!G2</f>
        <v>0</v>
      </c>
      <c r="H4">
        <f>'BFPaT-fueltax-coal'!H2</f>
        <v>0</v>
      </c>
      <c r="I4">
        <f>'BFPaT-fueltax-coal'!I2</f>
        <v>0</v>
      </c>
      <c r="J4">
        <f>'BFPaT-fueltax-coal'!J2</f>
        <v>0</v>
      </c>
      <c r="K4">
        <f>'BFPaT-fueltax-coal'!K2</f>
        <v>0</v>
      </c>
      <c r="L4">
        <f>'BFPaT-fueltax-coal'!L2</f>
        <v>0</v>
      </c>
      <c r="M4">
        <f>'BFPaT-fueltax-coal'!M2</f>
        <v>0</v>
      </c>
      <c r="N4">
        <f>'BFPaT-fueltax-coal'!N2</f>
        <v>0</v>
      </c>
      <c r="O4">
        <f>'BFPaT-fueltax-coal'!O2</f>
        <v>0</v>
      </c>
      <c r="P4">
        <f>'BFPaT-fueltax-coal'!P2</f>
        <v>0</v>
      </c>
      <c r="Q4">
        <f>'BFPaT-fueltax-coal'!Q2</f>
        <v>0</v>
      </c>
      <c r="R4">
        <f>'BFPaT-fueltax-coal'!R2</f>
        <v>0</v>
      </c>
      <c r="S4">
        <f>'BFPaT-fueltax-coal'!S2</f>
        <v>0</v>
      </c>
      <c r="T4">
        <f>'BFPaT-fueltax-coal'!T2</f>
        <v>0</v>
      </c>
      <c r="U4">
        <f>'BFPaT-fueltax-coal'!U2</f>
        <v>0</v>
      </c>
      <c r="V4">
        <f>'BFPaT-fueltax-coal'!V2</f>
        <v>0</v>
      </c>
      <c r="W4">
        <f>'BFPaT-fueltax-coal'!W2</f>
        <v>0</v>
      </c>
      <c r="X4">
        <f>'BFPaT-fueltax-coal'!X2</f>
        <v>0</v>
      </c>
      <c r="Y4">
        <f>'BFPaT-fueltax-coal'!Y2</f>
        <v>0</v>
      </c>
      <c r="Z4">
        <f>'BFPaT-fueltax-coal'!Z2</f>
        <v>0</v>
      </c>
      <c r="AA4">
        <f>'BFPaT-fueltax-coal'!AA2</f>
        <v>0</v>
      </c>
      <c r="AB4">
        <f>'BFPaT-fueltax-coal'!AB2</f>
        <v>0</v>
      </c>
      <c r="AC4">
        <f>'BFPaT-fueltax-coal'!AC2</f>
        <v>0</v>
      </c>
      <c r="AD4">
        <f>'BFPaT-fueltax-coal'!AD2</f>
        <v>0</v>
      </c>
      <c r="AE4">
        <f>'BFPaT-fueltax-coal'!AE2</f>
        <v>0</v>
      </c>
      <c r="AF4">
        <f>'BFPaT-fueltax-coal'!AF2</f>
        <v>0</v>
      </c>
    </row>
    <row r="5" spans="1:35">
      <c r="A5" t="s">
        <v>549</v>
      </c>
      <c r="B5">
        <f>'BFPaT-fueltax-coal'!B3</f>
        <v>1.1624269754934476E-7</v>
      </c>
      <c r="C5">
        <f>'BFPaT-fueltax-coal'!C3</f>
        <v>1.1987528184776179E-7</v>
      </c>
      <c r="D5">
        <f>'BFPaT-fueltax-coal'!D3</f>
        <v>1.2532415829538729E-7</v>
      </c>
      <c r="E5">
        <f>'BFPaT-fueltax-coal'!E3</f>
        <v>1.2411329686258162E-7</v>
      </c>
      <c r="F5">
        <f>'BFPaT-fueltax-coal'!F3</f>
        <v>1.1611987205413365E-7</v>
      </c>
      <c r="G5">
        <f>'BFPaT-fueltax-coal'!G3</f>
        <v>1.1312030231471514E-7</v>
      </c>
      <c r="H5">
        <f>'BFPaT-fueltax-coal'!H3</f>
        <v>1.116982360934054E-7</v>
      </c>
      <c r="I5">
        <f>'BFPaT-fueltax-coal'!I3</f>
        <v>1.1083795310810833E-7</v>
      </c>
      <c r="J5">
        <f>'BFPaT-fueltax-coal'!J3</f>
        <v>1.1034758544558775E-7</v>
      </c>
      <c r="K5">
        <f>'BFPaT-fueltax-coal'!K3</f>
        <v>1.1106301336076522E-7</v>
      </c>
      <c r="L5">
        <f>'BFPaT-fueltax-coal'!L3</f>
        <v>1.1088138071595658E-7</v>
      </c>
      <c r="M5">
        <f>'BFPaT-fueltax-coal'!M3</f>
        <v>1.1054893688437277E-7</v>
      </c>
      <c r="N5">
        <f>'BFPaT-fueltax-coal'!N3</f>
        <v>1.1000022240917722E-7</v>
      </c>
      <c r="O5">
        <f>'BFPaT-fueltax-coal'!O3</f>
        <v>1.0961417352769284E-7</v>
      </c>
      <c r="P5">
        <f>'BFPaT-fueltax-coal'!P3</f>
        <v>1.0944491572719779E-7</v>
      </c>
      <c r="Q5">
        <f>'BFPaT-fueltax-coal'!Q3</f>
        <v>1.0802256037401156E-7</v>
      </c>
      <c r="R5">
        <f>'BFPaT-fueltax-coal'!R3</f>
        <v>1.0733199780021192E-7</v>
      </c>
      <c r="S5">
        <f>'BFPaT-fueltax-coal'!S3</f>
        <v>1.072042593371803E-7</v>
      </c>
      <c r="T5">
        <f>'BFPaT-fueltax-coal'!T3</f>
        <v>1.0685059322586238E-7</v>
      </c>
      <c r="U5">
        <f>'BFPaT-fueltax-coal'!U3</f>
        <v>1.0668549892438875E-7</v>
      </c>
      <c r="V5">
        <f>'BFPaT-fueltax-coal'!V3</f>
        <v>1.0668052585611318E-7</v>
      </c>
      <c r="W5">
        <f>'BFPaT-fueltax-coal'!W3</f>
        <v>1.0679675687046065E-7</v>
      </c>
      <c r="X5">
        <f>'BFPaT-fueltax-coal'!X3</f>
        <v>1.0575628689973738E-7</v>
      </c>
      <c r="Y5">
        <f>'BFPaT-fueltax-coal'!Y3</f>
        <v>1.0549849691866227E-7</v>
      </c>
      <c r="Z5">
        <f>'BFPaT-fueltax-coal'!Z3</f>
        <v>1.0508613703641764E-7</v>
      </c>
      <c r="AA5">
        <f>'BFPaT-fueltax-coal'!AA3</f>
        <v>1.0476797631953222E-7</v>
      </c>
      <c r="AB5">
        <f>'BFPaT-fueltax-coal'!AB3</f>
        <v>1.0456384921473298E-7</v>
      </c>
      <c r="AC5">
        <f>'BFPaT-fueltax-coal'!AC3</f>
        <v>1.0395661444773662E-7</v>
      </c>
      <c r="AD5">
        <f>'BFPaT-fueltax-coal'!AD3</f>
        <v>1.0303387897711854E-7</v>
      </c>
      <c r="AE5">
        <f>'BFPaT-fueltax-coal'!AE3</f>
        <v>1.0281448570924083E-7</v>
      </c>
      <c r="AF5">
        <f>'BFPaT-fueltax-coal'!AF3</f>
        <v>1.0268454984394791E-7</v>
      </c>
    </row>
    <row r="6" spans="1:35">
      <c r="A6" t="s">
        <v>550</v>
      </c>
      <c r="B6">
        <f>'BFPaT-fueltax-coal'!B4</f>
        <v>0</v>
      </c>
      <c r="C6">
        <f>'BFPaT-fueltax-coal'!C4</f>
        <v>0</v>
      </c>
      <c r="D6">
        <f>'BFPaT-fueltax-coal'!D4</f>
        <v>0</v>
      </c>
      <c r="E6">
        <f>'BFPaT-fueltax-coal'!E4</f>
        <v>0</v>
      </c>
      <c r="F6">
        <f>'BFPaT-fueltax-coal'!F4</f>
        <v>0</v>
      </c>
      <c r="G6">
        <f>'BFPaT-fueltax-coal'!G4</f>
        <v>0</v>
      </c>
      <c r="H6">
        <f>'BFPaT-fueltax-coal'!H4</f>
        <v>0</v>
      </c>
      <c r="I6">
        <f>'BFPaT-fueltax-coal'!I4</f>
        <v>0</v>
      </c>
      <c r="J6">
        <f>'BFPaT-fueltax-coal'!J4</f>
        <v>0</v>
      </c>
      <c r="K6">
        <f>'BFPaT-fueltax-coal'!K4</f>
        <v>0</v>
      </c>
      <c r="L6">
        <f>'BFPaT-fueltax-coal'!L4</f>
        <v>0</v>
      </c>
      <c r="M6">
        <f>'BFPaT-fueltax-coal'!M4</f>
        <v>0</v>
      </c>
      <c r="N6">
        <f>'BFPaT-fueltax-coal'!N4</f>
        <v>0</v>
      </c>
      <c r="O6">
        <f>'BFPaT-fueltax-coal'!O4</f>
        <v>0</v>
      </c>
      <c r="P6">
        <f>'BFPaT-fueltax-coal'!P4</f>
        <v>0</v>
      </c>
      <c r="Q6">
        <f>'BFPaT-fueltax-coal'!Q4</f>
        <v>0</v>
      </c>
      <c r="R6">
        <f>'BFPaT-fueltax-coal'!R4</f>
        <v>0</v>
      </c>
      <c r="S6">
        <f>'BFPaT-fueltax-coal'!S4</f>
        <v>0</v>
      </c>
      <c r="T6">
        <f>'BFPaT-fueltax-coal'!T4</f>
        <v>0</v>
      </c>
      <c r="U6">
        <f>'BFPaT-fueltax-coal'!U4</f>
        <v>0</v>
      </c>
      <c r="V6">
        <f>'BFPaT-fueltax-coal'!V4</f>
        <v>0</v>
      </c>
      <c r="W6">
        <f>'BFPaT-fueltax-coal'!W4</f>
        <v>0</v>
      </c>
      <c r="X6">
        <f>'BFPaT-fueltax-coal'!X4</f>
        <v>0</v>
      </c>
      <c r="Y6">
        <f>'BFPaT-fueltax-coal'!Y4</f>
        <v>0</v>
      </c>
      <c r="Z6">
        <f>'BFPaT-fueltax-coal'!Z4</f>
        <v>0</v>
      </c>
      <c r="AA6">
        <f>'BFPaT-fueltax-coal'!AA4</f>
        <v>0</v>
      </c>
      <c r="AB6">
        <f>'BFPaT-fueltax-coal'!AB4</f>
        <v>0</v>
      </c>
      <c r="AC6">
        <f>'BFPaT-fueltax-coal'!AC4</f>
        <v>0</v>
      </c>
      <c r="AD6">
        <f>'BFPaT-fueltax-coal'!AD4</f>
        <v>0</v>
      </c>
      <c r="AE6">
        <f>'BFPaT-fueltax-coal'!AE4</f>
        <v>0</v>
      </c>
      <c r="AF6">
        <f>'BFPaT-fueltax-coal'!AF4</f>
        <v>0</v>
      </c>
    </row>
    <row r="7" spans="1:35">
      <c r="A7" t="s">
        <v>551</v>
      </c>
      <c r="B7">
        <f>'BFPaT-fueltax-coal'!B5</f>
        <v>0</v>
      </c>
      <c r="C7">
        <f>'BFPaT-fueltax-coal'!C5</f>
        <v>0</v>
      </c>
      <c r="D7">
        <f>'BFPaT-fueltax-coal'!D5</f>
        <v>0</v>
      </c>
      <c r="E7">
        <f>'BFPaT-fueltax-coal'!E5</f>
        <v>0</v>
      </c>
      <c r="F7">
        <f>'BFPaT-fueltax-coal'!F5</f>
        <v>0</v>
      </c>
      <c r="G7">
        <f>'BFPaT-fueltax-coal'!G5</f>
        <v>0</v>
      </c>
      <c r="H7">
        <f>'BFPaT-fueltax-coal'!H5</f>
        <v>0</v>
      </c>
      <c r="I7">
        <f>'BFPaT-fueltax-coal'!I5</f>
        <v>0</v>
      </c>
      <c r="J7">
        <f>'BFPaT-fueltax-coal'!J5</f>
        <v>0</v>
      </c>
      <c r="K7">
        <f>'BFPaT-fueltax-coal'!K5</f>
        <v>0</v>
      </c>
      <c r="L7">
        <f>'BFPaT-fueltax-coal'!L5</f>
        <v>0</v>
      </c>
      <c r="M7">
        <f>'BFPaT-fueltax-coal'!M5</f>
        <v>0</v>
      </c>
      <c r="N7">
        <f>'BFPaT-fueltax-coal'!N5</f>
        <v>0</v>
      </c>
      <c r="O7">
        <f>'BFPaT-fueltax-coal'!O5</f>
        <v>0</v>
      </c>
      <c r="P7">
        <f>'BFPaT-fueltax-coal'!P5</f>
        <v>0</v>
      </c>
      <c r="Q7">
        <f>'BFPaT-fueltax-coal'!Q5</f>
        <v>0</v>
      </c>
      <c r="R7">
        <f>'BFPaT-fueltax-coal'!R5</f>
        <v>0</v>
      </c>
      <c r="S7">
        <f>'BFPaT-fueltax-coal'!S5</f>
        <v>0</v>
      </c>
      <c r="T7">
        <f>'BFPaT-fueltax-coal'!T5</f>
        <v>0</v>
      </c>
      <c r="U7">
        <f>'BFPaT-fueltax-coal'!U5</f>
        <v>0</v>
      </c>
      <c r="V7">
        <f>'BFPaT-fueltax-coal'!V5</f>
        <v>0</v>
      </c>
      <c r="W7">
        <f>'BFPaT-fueltax-coal'!W5</f>
        <v>0</v>
      </c>
      <c r="X7">
        <f>'BFPaT-fueltax-coal'!X5</f>
        <v>0</v>
      </c>
      <c r="Y7">
        <f>'BFPaT-fueltax-coal'!Y5</f>
        <v>0</v>
      </c>
      <c r="Z7">
        <f>'BFPaT-fueltax-coal'!Z5</f>
        <v>0</v>
      </c>
      <c r="AA7">
        <f>'BFPaT-fueltax-coal'!AA5</f>
        <v>0</v>
      </c>
      <c r="AB7">
        <f>'BFPaT-fueltax-coal'!AB5</f>
        <v>0</v>
      </c>
      <c r="AC7">
        <f>'BFPaT-fueltax-coal'!AC5</f>
        <v>0</v>
      </c>
      <c r="AD7">
        <f>'BFPaT-fueltax-coal'!AD5</f>
        <v>0</v>
      </c>
      <c r="AE7">
        <f>'BFPaT-fueltax-coal'!AE5</f>
        <v>0</v>
      </c>
      <c r="AF7">
        <f>'BFPaT-fueltax-coal'!AF5</f>
        <v>0</v>
      </c>
    </row>
    <row r="8" spans="1:35">
      <c r="A8" t="s">
        <v>552</v>
      </c>
      <c r="B8">
        <f>'BFPaT-fueltax-coal'!B6</f>
        <v>1.7054229407305215E-7</v>
      </c>
      <c r="C8">
        <f>'BFPaT-fueltax-coal'!C6</f>
        <v>1.7587174076283505E-7</v>
      </c>
      <c r="D8">
        <f>'BFPaT-fueltax-coal'!D6</f>
        <v>1.8386591079750932E-7</v>
      </c>
      <c r="E8">
        <f>'BFPaT-fueltax-coal'!E6</f>
        <v>1.8208942856758169E-7</v>
      </c>
      <c r="F8">
        <f>'BFPaT-fueltax-coal'!F6</f>
        <v>1.7036209400745174E-7</v>
      </c>
      <c r="G8">
        <f>'BFPaT-fueltax-coal'!G6</f>
        <v>1.6770545810923681E-7</v>
      </c>
      <c r="H8">
        <f>'BFPaT-fueltax-coal'!H6</f>
        <v>1.6587825701639449E-7</v>
      </c>
      <c r="I8">
        <f>'BFPaT-fueltax-coal'!I6</f>
        <v>1.6467295950186362E-7</v>
      </c>
      <c r="J8">
        <f>'BFPaT-fueltax-coal'!J6</f>
        <v>1.6444886152659254E-7</v>
      </c>
      <c r="K8">
        <f>'BFPaT-fueltax-coal'!K6</f>
        <v>1.6464857279428137E-7</v>
      </c>
      <c r="L8">
        <f>'BFPaT-fueltax-coal'!L6</f>
        <v>1.6532410661115192E-7</v>
      </c>
      <c r="M8">
        <f>'BFPaT-fueltax-coal'!M6</f>
        <v>1.658975773545291E-7</v>
      </c>
      <c r="N8">
        <f>'BFPaT-fueltax-coal'!N6</f>
        <v>1.6689233049585649E-7</v>
      </c>
      <c r="O8">
        <f>'BFPaT-fueltax-coal'!O6</f>
        <v>1.6753322286798974E-7</v>
      </c>
      <c r="P8">
        <f>'BFPaT-fueltax-coal'!P6</f>
        <v>1.6802238102839696E-7</v>
      </c>
      <c r="Q8">
        <f>'BFPaT-fueltax-coal'!Q6</f>
        <v>1.6829957778304129E-7</v>
      </c>
      <c r="R8">
        <f>'BFPaT-fueltax-coal'!R6</f>
        <v>1.6876677448696781E-7</v>
      </c>
      <c r="S8">
        <f>'BFPaT-fueltax-coal'!S6</f>
        <v>1.6928078577901184E-7</v>
      </c>
      <c r="T8">
        <f>'BFPaT-fueltax-coal'!T6</f>
        <v>1.6977128980209195E-7</v>
      </c>
      <c r="U8">
        <f>'BFPaT-fueltax-coal'!U6</f>
        <v>1.7028663283705877E-7</v>
      </c>
      <c r="V8">
        <f>'BFPaT-fueltax-coal'!V6</f>
        <v>1.7098681887583749E-7</v>
      </c>
      <c r="W8">
        <f>'BFPaT-fueltax-coal'!W6</f>
        <v>1.7156122813297773E-7</v>
      </c>
      <c r="X8">
        <f>'BFPaT-fueltax-coal'!X6</f>
        <v>1.7211398327142601E-7</v>
      </c>
      <c r="Y8">
        <f>'BFPaT-fueltax-coal'!Y6</f>
        <v>1.7282173249509469E-7</v>
      </c>
      <c r="Z8">
        <f>'BFPaT-fueltax-coal'!Z6</f>
        <v>1.7367515027065645E-7</v>
      </c>
      <c r="AA8">
        <f>'BFPaT-fueltax-coal'!AA6</f>
        <v>1.7446993889810823E-7</v>
      </c>
      <c r="AB8">
        <f>'BFPaT-fueltax-coal'!AB6</f>
        <v>1.753888959303546E-7</v>
      </c>
      <c r="AC8">
        <f>'BFPaT-fueltax-coal'!AC6</f>
        <v>1.7610769904701641E-7</v>
      </c>
      <c r="AD8">
        <f>'BFPaT-fueltax-coal'!AD6</f>
        <v>1.7647002639670151E-7</v>
      </c>
      <c r="AE8">
        <f>'BFPaT-fueltax-coal'!AE6</f>
        <v>1.7701651391811268E-7</v>
      </c>
      <c r="AF8">
        <f>'BFPaT-fueltax-coal'!AF6</f>
        <v>1.7769711618467656E-7</v>
      </c>
    </row>
    <row r="9" spans="1:35">
      <c r="A9" t="s">
        <v>553</v>
      </c>
      <c r="B9">
        <f>'BFPaT-fueltax-coal'!B7</f>
        <v>1.1624269754934476E-7</v>
      </c>
      <c r="C9">
        <f>'BFPaT-fueltax-coal'!C7</f>
        <v>1.1987528184776179E-7</v>
      </c>
      <c r="D9">
        <f>'BFPaT-fueltax-coal'!D7</f>
        <v>1.2532415829538729E-7</v>
      </c>
      <c r="E9">
        <f>'BFPaT-fueltax-coal'!E7</f>
        <v>1.2411329686258162E-7</v>
      </c>
      <c r="F9">
        <f>'BFPaT-fueltax-coal'!F7</f>
        <v>1.1611987205413365E-7</v>
      </c>
      <c r="G9">
        <f>'BFPaT-fueltax-coal'!G7</f>
        <v>1.1312030231471514E-7</v>
      </c>
      <c r="H9">
        <f>'BFPaT-fueltax-coal'!H7</f>
        <v>1.116982360934054E-7</v>
      </c>
      <c r="I9">
        <f>'BFPaT-fueltax-coal'!I7</f>
        <v>1.1083795310810833E-7</v>
      </c>
      <c r="J9">
        <f>'BFPaT-fueltax-coal'!J7</f>
        <v>1.1034758544558775E-7</v>
      </c>
      <c r="K9">
        <f>'BFPaT-fueltax-coal'!K7</f>
        <v>1.1106301336076522E-7</v>
      </c>
      <c r="L9">
        <f>'BFPaT-fueltax-coal'!L7</f>
        <v>1.1088138071595658E-7</v>
      </c>
      <c r="M9">
        <f>'BFPaT-fueltax-coal'!M7</f>
        <v>1.1054893688437277E-7</v>
      </c>
      <c r="N9">
        <f>'BFPaT-fueltax-coal'!N7</f>
        <v>1.1000022240917722E-7</v>
      </c>
      <c r="O9">
        <f>'BFPaT-fueltax-coal'!O7</f>
        <v>1.0961417352769284E-7</v>
      </c>
      <c r="P9">
        <f>'BFPaT-fueltax-coal'!P7</f>
        <v>1.0944491572719779E-7</v>
      </c>
      <c r="Q9">
        <f>'BFPaT-fueltax-coal'!Q7</f>
        <v>1.0802256037401156E-7</v>
      </c>
      <c r="R9">
        <f>'BFPaT-fueltax-coal'!R7</f>
        <v>1.0733199780021192E-7</v>
      </c>
      <c r="S9">
        <f>'BFPaT-fueltax-coal'!S7</f>
        <v>1.072042593371803E-7</v>
      </c>
      <c r="T9">
        <f>'BFPaT-fueltax-coal'!T7</f>
        <v>1.0685059322586238E-7</v>
      </c>
      <c r="U9">
        <f>'BFPaT-fueltax-coal'!U7</f>
        <v>1.0668549892438875E-7</v>
      </c>
      <c r="V9">
        <f>'BFPaT-fueltax-coal'!V7</f>
        <v>1.0668052585611318E-7</v>
      </c>
      <c r="W9">
        <f>'BFPaT-fueltax-coal'!W7</f>
        <v>1.0679675687046065E-7</v>
      </c>
      <c r="X9">
        <f>'BFPaT-fueltax-coal'!X7</f>
        <v>1.0575628689973738E-7</v>
      </c>
      <c r="Y9">
        <f>'BFPaT-fueltax-coal'!Y7</f>
        <v>1.0549849691866227E-7</v>
      </c>
      <c r="Z9">
        <f>'BFPaT-fueltax-coal'!Z7</f>
        <v>1.0508613703641764E-7</v>
      </c>
      <c r="AA9">
        <f>'BFPaT-fueltax-coal'!AA7</f>
        <v>1.0476797631953222E-7</v>
      </c>
      <c r="AB9">
        <f>'BFPaT-fueltax-coal'!AB7</f>
        <v>1.0456384921473298E-7</v>
      </c>
      <c r="AC9">
        <f>'BFPaT-fueltax-coal'!AC7</f>
        <v>1.0395661444773662E-7</v>
      </c>
      <c r="AD9">
        <f>'BFPaT-fueltax-coal'!AD7</f>
        <v>1.0303387897711854E-7</v>
      </c>
      <c r="AE9">
        <f>'BFPaT-fueltax-coal'!AE7</f>
        <v>1.0281448570924083E-7</v>
      </c>
      <c r="AF9">
        <f>'BFPaT-fueltax-coal'!AF7</f>
        <v>1.0268454984394791E-7</v>
      </c>
    </row>
    <row r="10" spans="1:35">
      <c r="A10" t="s">
        <v>554</v>
      </c>
      <c r="B10">
        <f>'BFPaT-fueltax-coal'!B8</f>
        <v>0</v>
      </c>
      <c r="C10">
        <f>'BFPaT-fueltax-coal'!C8</f>
        <v>0</v>
      </c>
      <c r="D10">
        <f>'BFPaT-fueltax-coal'!D8</f>
        <v>0</v>
      </c>
      <c r="E10">
        <f>'BFPaT-fueltax-coal'!E8</f>
        <v>0</v>
      </c>
      <c r="F10">
        <f>'BFPaT-fueltax-coal'!F8</f>
        <v>0</v>
      </c>
      <c r="G10">
        <f>'BFPaT-fueltax-coal'!G8</f>
        <v>0</v>
      </c>
      <c r="H10">
        <f>'BFPaT-fueltax-coal'!H8</f>
        <v>0</v>
      </c>
      <c r="I10">
        <f>'BFPaT-fueltax-coal'!I8</f>
        <v>0</v>
      </c>
      <c r="J10">
        <f>'BFPaT-fueltax-coal'!J8</f>
        <v>0</v>
      </c>
      <c r="K10">
        <f>'BFPaT-fueltax-coal'!K8</f>
        <v>0</v>
      </c>
      <c r="L10">
        <f>'BFPaT-fueltax-coal'!L8</f>
        <v>0</v>
      </c>
      <c r="M10">
        <f>'BFPaT-fueltax-coal'!M8</f>
        <v>0</v>
      </c>
      <c r="N10">
        <f>'BFPaT-fueltax-coal'!N8</f>
        <v>0</v>
      </c>
      <c r="O10">
        <f>'BFPaT-fueltax-coal'!O8</f>
        <v>0</v>
      </c>
      <c r="P10">
        <f>'BFPaT-fueltax-coal'!P8</f>
        <v>0</v>
      </c>
      <c r="Q10">
        <f>'BFPaT-fueltax-coal'!Q8</f>
        <v>0</v>
      </c>
      <c r="R10">
        <f>'BFPaT-fueltax-coal'!R8</f>
        <v>0</v>
      </c>
      <c r="S10">
        <f>'BFPaT-fueltax-coal'!S8</f>
        <v>0</v>
      </c>
      <c r="T10">
        <f>'BFPaT-fueltax-coal'!T8</f>
        <v>0</v>
      </c>
      <c r="U10">
        <f>'BFPaT-fueltax-coal'!U8</f>
        <v>0</v>
      </c>
      <c r="V10">
        <f>'BFPaT-fueltax-coal'!V8</f>
        <v>0</v>
      </c>
      <c r="W10">
        <f>'BFPaT-fueltax-coal'!W8</f>
        <v>0</v>
      </c>
      <c r="X10">
        <f>'BFPaT-fueltax-coal'!X8</f>
        <v>0</v>
      </c>
      <c r="Y10">
        <f>'BFPaT-fueltax-coal'!Y8</f>
        <v>0</v>
      </c>
      <c r="Z10">
        <f>'BFPaT-fueltax-coal'!Z8</f>
        <v>0</v>
      </c>
      <c r="AA10">
        <f>'BFPaT-fueltax-coal'!AA8</f>
        <v>0</v>
      </c>
      <c r="AB10">
        <f>'BFPaT-fueltax-coal'!AB8</f>
        <v>0</v>
      </c>
      <c r="AC10">
        <f>'BFPaT-fueltax-coal'!AC8</f>
        <v>0</v>
      </c>
      <c r="AD10">
        <f>'BFPaT-fueltax-coal'!AD8</f>
        <v>0</v>
      </c>
      <c r="AE10">
        <f>'BFPaT-fueltax-coal'!AE8</f>
        <v>0</v>
      </c>
      <c r="AF10">
        <f>'BFPaT-fueltax-coal'!AF8</f>
        <v>0</v>
      </c>
    </row>
    <row r="11" spans="1:35">
      <c r="A11" t="s">
        <v>555</v>
      </c>
      <c r="B11">
        <f>'BFPaT-fueltax-coal'!B9</f>
        <v>1.7054229407305215E-7</v>
      </c>
      <c r="C11">
        <f>'BFPaT-fueltax-coal'!C9</f>
        <v>1.7587174076283505E-7</v>
      </c>
      <c r="D11">
        <f>'BFPaT-fueltax-coal'!D9</f>
        <v>1.8386591079750932E-7</v>
      </c>
      <c r="E11">
        <f>'BFPaT-fueltax-coal'!E9</f>
        <v>1.8208942856758169E-7</v>
      </c>
      <c r="F11">
        <f>'BFPaT-fueltax-coal'!F9</f>
        <v>1.7036209400745174E-7</v>
      </c>
      <c r="G11">
        <f>'BFPaT-fueltax-coal'!G9</f>
        <v>1.6770545810923681E-7</v>
      </c>
      <c r="H11">
        <f>'BFPaT-fueltax-coal'!H9</f>
        <v>1.6587825701639449E-7</v>
      </c>
      <c r="I11">
        <f>'BFPaT-fueltax-coal'!I9</f>
        <v>1.6467295950186362E-7</v>
      </c>
      <c r="J11">
        <f>'BFPaT-fueltax-coal'!J9</f>
        <v>1.6444886152659254E-7</v>
      </c>
      <c r="K11">
        <f>'BFPaT-fueltax-coal'!K9</f>
        <v>1.6464857279428137E-7</v>
      </c>
      <c r="L11">
        <f>'BFPaT-fueltax-coal'!L9</f>
        <v>1.6532410661115192E-7</v>
      </c>
      <c r="M11">
        <f>'BFPaT-fueltax-coal'!M9</f>
        <v>1.658975773545291E-7</v>
      </c>
      <c r="N11">
        <f>'BFPaT-fueltax-coal'!N9</f>
        <v>1.6689233049585649E-7</v>
      </c>
      <c r="O11">
        <f>'BFPaT-fueltax-coal'!O9</f>
        <v>1.6753322286798974E-7</v>
      </c>
      <c r="P11">
        <f>'BFPaT-fueltax-coal'!P9</f>
        <v>1.6802238102839696E-7</v>
      </c>
      <c r="Q11">
        <f>'BFPaT-fueltax-coal'!Q9</f>
        <v>1.6829957778304129E-7</v>
      </c>
      <c r="R11">
        <f>'BFPaT-fueltax-coal'!R9</f>
        <v>1.6876677448696781E-7</v>
      </c>
      <c r="S11">
        <f>'BFPaT-fueltax-coal'!S9</f>
        <v>1.6928078577901184E-7</v>
      </c>
      <c r="T11">
        <f>'BFPaT-fueltax-coal'!T9</f>
        <v>1.6977128980209195E-7</v>
      </c>
      <c r="U11">
        <f>'BFPaT-fueltax-coal'!U9</f>
        <v>1.7028663283705877E-7</v>
      </c>
      <c r="V11">
        <f>'BFPaT-fueltax-coal'!V9</f>
        <v>1.7098681887583749E-7</v>
      </c>
      <c r="W11">
        <f>'BFPaT-fueltax-coal'!W9</f>
        <v>1.7156122813297773E-7</v>
      </c>
      <c r="X11">
        <f>'BFPaT-fueltax-coal'!X9</f>
        <v>1.7211398327142601E-7</v>
      </c>
      <c r="Y11">
        <f>'BFPaT-fueltax-coal'!Y9</f>
        <v>1.7282173249509469E-7</v>
      </c>
      <c r="Z11">
        <f>'BFPaT-fueltax-coal'!Z9</f>
        <v>1.7367515027065645E-7</v>
      </c>
      <c r="AA11">
        <f>'BFPaT-fueltax-coal'!AA9</f>
        <v>1.7446993889810823E-7</v>
      </c>
      <c r="AB11">
        <f>'BFPaT-fueltax-coal'!AB9</f>
        <v>1.753888959303546E-7</v>
      </c>
      <c r="AC11">
        <f>'BFPaT-fueltax-coal'!AC9</f>
        <v>1.7610769904701641E-7</v>
      </c>
      <c r="AD11">
        <f>'BFPaT-fueltax-coal'!AD9</f>
        <v>1.7647002639670151E-7</v>
      </c>
      <c r="AE11">
        <f>'BFPaT-fueltax-coal'!AE9</f>
        <v>1.7701651391811268E-7</v>
      </c>
      <c r="AF11">
        <f>'BFPaT-fueltax-coal'!AF9</f>
        <v>1.7769711618467656E-7</v>
      </c>
    </row>
    <row r="12" spans="1:35">
      <c r="A12" s="16" t="s">
        <v>564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</row>
    <row r="13" spans="1:35">
      <c r="A13" t="s">
        <v>727</v>
      </c>
      <c r="B13">
        <f>B$1</f>
        <v>2020</v>
      </c>
      <c r="C13">
        <f t="shared" ref="C13:AF13" si="1">C$1</f>
        <v>2021</v>
      </c>
      <c r="D13">
        <f t="shared" si="1"/>
        <v>2022</v>
      </c>
      <c r="E13">
        <f t="shared" si="1"/>
        <v>2023</v>
      </c>
      <c r="F13">
        <f t="shared" si="1"/>
        <v>2024</v>
      </c>
      <c r="G13">
        <f t="shared" si="1"/>
        <v>2025</v>
      </c>
      <c r="H13">
        <f t="shared" si="1"/>
        <v>2026</v>
      </c>
      <c r="I13">
        <f t="shared" si="1"/>
        <v>2027</v>
      </c>
      <c r="J13">
        <f t="shared" si="1"/>
        <v>2028</v>
      </c>
      <c r="K13">
        <f t="shared" si="1"/>
        <v>2029</v>
      </c>
      <c r="L13">
        <f t="shared" si="1"/>
        <v>2030</v>
      </c>
      <c r="M13">
        <f t="shared" si="1"/>
        <v>2031</v>
      </c>
      <c r="N13">
        <f t="shared" si="1"/>
        <v>2032</v>
      </c>
      <c r="O13">
        <f t="shared" si="1"/>
        <v>2033</v>
      </c>
      <c r="P13">
        <f t="shared" si="1"/>
        <v>2034</v>
      </c>
      <c r="Q13">
        <f t="shared" si="1"/>
        <v>2035</v>
      </c>
      <c r="R13">
        <f t="shared" si="1"/>
        <v>2036</v>
      </c>
      <c r="S13">
        <f t="shared" si="1"/>
        <v>2037</v>
      </c>
      <c r="T13">
        <f t="shared" si="1"/>
        <v>2038</v>
      </c>
      <c r="U13">
        <f t="shared" si="1"/>
        <v>2039</v>
      </c>
      <c r="V13">
        <f t="shared" si="1"/>
        <v>2040</v>
      </c>
      <c r="W13">
        <f t="shared" si="1"/>
        <v>2041</v>
      </c>
      <c r="X13">
        <f t="shared" si="1"/>
        <v>2042</v>
      </c>
      <c r="Y13">
        <f t="shared" si="1"/>
        <v>2043</v>
      </c>
      <c r="Z13">
        <f t="shared" si="1"/>
        <v>2044</v>
      </c>
      <c r="AA13">
        <f t="shared" si="1"/>
        <v>2045</v>
      </c>
      <c r="AB13">
        <f t="shared" si="1"/>
        <v>2046</v>
      </c>
      <c r="AC13">
        <f t="shared" si="1"/>
        <v>2047</v>
      </c>
      <c r="AD13">
        <f t="shared" si="1"/>
        <v>2048</v>
      </c>
      <c r="AE13">
        <f t="shared" si="1"/>
        <v>2049</v>
      </c>
      <c r="AF13">
        <f t="shared" si="1"/>
        <v>2050</v>
      </c>
    </row>
    <row r="14" spans="1:35">
      <c r="A14" t="s">
        <v>548</v>
      </c>
      <c r="B14">
        <f>'BFPaT-fueltax-natgas'!B2</f>
        <v>7.8501640081489598E-7</v>
      </c>
      <c r="C14">
        <f>'BFPaT-fueltax-natgas'!C2</f>
        <v>8.6118307425893831E-7</v>
      </c>
      <c r="D14">
        <f>'BFPaT-fueltax-natgas'!D2</f>
        <v>1.5907140940305012E-6</v>
      </c>
      <c r="E14">
        <f>'BFPaT-fueltax-natgas'!E2</f>
        <v>1.369821261413888E-6</v>
      </c>
      <c r="F14">
        <f>'BFPaT-fueltax-natgas'!F2</f>
        <v>1.0348789962265469E-6</v>
      </c>
      <c r="G14">
        <f>'BFPaT-fueltax-natgas'!G2</f>
        <v>9.622577901730669E-7</v>
      </c>
      <c r="H14">
        <f>'BFPaT-fueltax-natgas'!H2</f>
        <v>9.0632206637071838E-7</v>
      </c>
      <c r="I14">
        <f>'BFPaT-fueltax-natgas'!I2</f>
        <v>8.5038634256836985E-7</v>
      </c>
      <c r="J14">
        <f>'BFPaT-fueltax-natgas'!J2</f>
        <v>7.9445061876602133E-7</v>
      </c>
      <c r="K14">
        <f>'BFPaT-fueltax-natgas'!K2</f>
        <v>7.385148949636728E-7</v>
      </c>
      <c r="L14">
        <f>'BFPaT-fueltax-natgas'!L2</f>
        <v>6.8257917116132407E-7</v>
      </c>
      <c r="M14">
        <f>'BFPaT-fueltax-natgas'!M2</f>
        <v>6.7328462106255294E-7</v>
      </c>
      <c r="N14">
        <f>'BFPaT-fueltax-natgas'!N2</f>
        <v>7.1054988026234633E-7</v>
      </c>
      <c r="O14">
        <f>'BFPaT-fueltax-natgas'!O2</f>
        <v>7.0549701258837505E-7</v>
      </c>
      <c r="P14">
        <f>'BFPaT-fueltax-natgas'!P2</f>
        <v>6.9735191527183081E-7</v>
      </c>
      <c r="Q14">
        <f>'BFPaT-fueltax-natgas'!Q2</f>
        <v>6.9131530038965185E-7</v>
      </c>
      <c r="R14">
        <f>'BFPaT-fueltax-natgas'!R2</f>
        <v>6.8088892821298292E-7</v>
      </c>
      <c r="S14">
        <f>'BFPaT-fueltax-natgas'!S2</f>
        <v>6.7423241546193301E-7</v>
      </c>
      <c r="T14">
        <f>'BFPaT-fueltax-natgas'!T2</f>
        <v>6.693865645221241E-7</v>
      </c>
      <c r="U14">
        <f>'BFPaT-fueltax-natgas'!U2</f>
        <v>6.6472923536193668E-7</v>
      </c>
      <c r="V14">
        <f>'BFPaT-fueltax-natgas'!V2</f>
        <v>6.6349445227542512E-7</v>
      </c>
      <c r="W14">
        <f>'BFPaT-fueltax-natgas'!W2</f>
        <v>6.627975209043066E-7</v>
      </c>
      <c r="X14">
        <f>'BFPaT-fueltax-natgas'!X2</f>
        <v>6.5914260675691027E-7</v>
      </c>
      <c r="Y14">
        <f>'BFPaT-fueltax-natgas'!Y2</f>
        <v>6.5346747893015467E-7</v>
      </c>
      <c r="Z14">
        <f>'BFPaT-fueltax-natgas'!Z2</f>
        <v>6.4936338513913716E-7</v>
      </c>
      <c r="AA14">
        <f>'BFPaT-fueltax-natgas'!AA2</f>
        <v>6.4346597215780327E-7</v>
      </c>
      <c r="AB14">
        <f>'BFPaT-fueltax-natgas'!AB2</f>
        <v>6.4031151649995197E-7</v>
      </c>
      <c r="AC14">
        <f>'BFPaT-fueltax-natgas'!AC2</f>
        <v>6.3751411141310102E-7</v>
      </c>
      <c r="AD14">
        <f>'BFPaT-fueltax-natgas'!AD2</f>
        <v>6.3484951277552492E-7</v>
      </c>
      <c r="AE14">
        <f>'BFPaT-fueltax-natgas'!AE2</f>
        <v>6.334336980778978E-7</v>
      </c>
      <c r="AF14">
        <f>'BFPaT-fueltax-natgas'!AF2</f>
        <v>6.3104243297410054E-7</v>
      </c>
    </row>
    <row r="15" spans="1:35">
      <c r="A15" t="s">
        <v>549</v>
      </c>
      <c r="B15">
        <f>'BFPaT-fueltax-natgas'!B3</f>
        <v>1.47643578438969E-7</v>
      </c>
      <c r="C15">
        <f>'BFPaT-fueltax-natgas'!C3</f>
        <v>2.708152875113073E-7</v>
      </c>
      <c r="D15">
        <f>'BFPaT-fueltax-natgas'!D3</f>
        <v>5.0023009926647764E-7</v>
      </c>
      <c r="E15">
        <f>'BFPaT-fueltax-natgas'!E3</f>
        <v>4.3076617485559394E-7</v>
      </c>
      <c r="F15">
        <f>'BFPaT-fueltax-natgas'!F3</f>
        <v>3.2543725170594475E-7</v>
      </c>
      <c r="G15">
        <f>'BFPaT-fueltax-natgas'!G3</f>
        <v>3.0260014147393654E-7</v>
      </c>
      <c r="H15">
        <f>'BFPaT-fueltax-natgas'!H3</f>
        <v>2.8402587496815315E-7</v>
      </c>
      <c r="I15">
        <f>'BFPaT-fueltax-natgas'!I3</f>
        <v>2.6545160846236976E-7</v>
      </c>
      <c r="J15">
        <f>'BFPaT-fueltax-natgas'!J3</f>
        <v>2.4687734195658638E-7</v>
      </c>
      <c r="K15">
        <f>'BFPaT-fueltax-natgas'!K3</f>
        <v>2.2830307545080302E-7</v>
      </c>
      <c r="L15">
        <f>'BFPaT-fueltax-natgas'!L3</f>
        <v>2.0972880894501971E-7</v>
      </c>
      <c r="M15">
        <f>'BFPaT-fueltax-natgas'!M3</f>
        <v>2.1218281861422297E-7</v>
      </c>
      <c r="N15">
        <f>'BFPaT-fueltax-natgas'!N3</f>
        <v>2.1317722490838097E-7</v>
      </c>
      <c r="O15">
        <f>'BFPaT-fueltax-natgas'!O3</f>
        <v>2.1848689012873745E-7</v>
      </c>
      <c r="P15">
        <f>'BFPaT-fueltax-natgas'!P3</f>
        <v>2.1754906341513818E-7</v>
      </c>
      <c r="Q15">
        <f>'BFPaT-fueltax-natgas'!Q3</f>
        <v>2.116586796688637E-7</v>
      </c>
      <c r="R15">
        <f>'BFPaT-fueltax-natgas'!R3</f>
        <v>2.089731085594715E-7</v>
      </c>
      <c r="S15">
        <f>'BFPaT-fueltax-natgas'!S3</f>
        <v>2.0866647258418273E-7</v>
      </c>
      <c r="T15">
        <f>'BFPaT-fueltax-natgas'!T3</f>
        <v>2.0995760478452962E-7</v>
      </c>
      <c r="U15">
        <f>'BFPaT-fueltax-natgas'!U3</f>
        <v>2.1138240768436355E-7</v>
      </c>
      <c r="V15">
        <f>'BFPaT-fueltax-natgas'!V3</f>
        <v>2.133978967958962E-7</v>
      </c>
      <c r="W15">
        <f>'BFPaT-fueltax-natgas'!W3</f>
        <v>2.1632528511466214E-7</v>
      </c>
      <c r="X15">
        <f>'BFPaT-fueltax-natgas'!X3</f>
        <v>2.1627089496797427E-7</v>
      </c>
      <c r="Y15">
        <f>'BFPaT-fueltax-natgas'!Y3</f>
        <v>2.1191420964827102E-7</v>
      </c>
      <c r="Z15">
        <f>'BFPaT-fueltax-natgas'!Z3</f>
        <v>2.0979397341101965E-7</v>
      </c>
      <c r="AA15">
        <f>'BFPaT-fueltax-natgas'!AA3</f>
        <v>2.0574617111715687E-7</v>
      </c>
      <c r="AB15">
        <f>'BFPaT-fueltax-natgas'!AB3</f>
        <v>2.0429509501087203E-7</v>
      </c>
      <c r="AC15">
        <f>'BFPaT-fueltax-natgas'!AC3</f>
        <v>2.0341016041025939E-7</v>
      </c>
      <c r="AD15">
        <f>'BFPaT-fueltax-natgas'!AD3</f>
        <v>2.03632272714795E-7</v>
      </c>
      <c r="AE15">
        <f>'BFPaT-fueltax-natgas'!AE3</f>
        <v>2.0396247391253645E-7</v>
      </c>
      <c r="AF15">
        <f>'BFPaT-fueltax-natgas'!AF3</f>
        <v>2.0544840811071335E-7</v>
      </c>
    </row>
    <row r="16" spans="1:35">
      <c r="A16" t="s">
        <v>550</v>
      </c>
      <c r="B16">
        <f>'BFPaT-fueltax-natgas'!B4</f>
        <v>6.1178406537848864E-7</v>
      </c>
      <c r="C16">
        <f>'BFPaT-fueltax-natgas'!C4</f>
        <v>8.6118307425893831E-7</v>
      </c>
      <c r="D16">
        <f>'BFPaT-fueltax-natgas'!D4</f>
        <v>1.5907140940305012E-6</v>
      </c>
      <c r="E16">
        <f>'BFPaT-fueltax-natgas'!E4</f>
        <v>1.369821261413888E-6</v>
      </c>
      <c r="F16">
        <f>'BFPaT-fueltax-natgas'!F4</f>
        <v>1.0348789962265469E-6</v>
      </c>
      <c r="G16">
        <f>'BFPaT-fueltax-natgas'!G4</f>
        <v>9.622577901730669E-7</v>
      </c>
      <c r="H16">
        <f>'BFPaT-fueltax-natgas'!H4</f>
        <v>8.94541909614986E-7</v>
      </c>
      <c r="I16">
        <f>'BFPaT-fueltax-natgas'!I4</f>
        <v>8.268260290569051E-7</v>
      </c>
      <c r="J16">
        <f>'BFPaT-fueltax-natgas'!J4</f>
        <v>7.5911014849882419E-7</v>
      </c>
      <c r="K16">
        <f>'BFPaT-fueltax-natgas'!K4</f>
        <v>6.9139426794074329E-7</v>
      </c>
      <c r="L16">
        <f>'BFPaT-fueltax-natgas'!L4</f>
        <v>6.2367838738266218E-7</v>
      </c>
      <c r="M16">
        <f>'BFPaT-fueltax-natgas'!M4</f>
        <v>6.289851141522973E-7</v>
      </c>
      <c r="N16">
        <f>'BFPaT-fueltax-natgas'!N4</f>
        <v>6.4816599527847361E-7</v>
      </c>
      <c r="O16">
        <f>'BFPaT-fueltax-natgas'!O4</f>
        <v>6.5619626255015675E-7</v>
      </c>
      <c r="P16">
        <f>'BFPaT-fueltax-natgas'!P4</f>
        <v>6.5925547783462375E-7</v>
      </c>
      <c r="Q16">
        <f>'BFPaT-fueltax-natgas'!Q4</f>
        <v>6.5926625215393581E-7</v>
      </c>
      <c r="R16">
        <f>'BFPaT-fueltax-natgas'!R4</f>
        <v>6.5746607657860273E-7</v>
      </c>
      <c r="S16">
        <f>'BFPaT-fueltax-natgas'!S4</f>
        <v>6.5966409533495208E-7</v>
      </c>
      <c r="T16">
        <f>'BFPaT-fueltax-natgas'!T4</f>
        <v>6.6156671336877136E-7</v>
      </c>
      <c r="U16">
        <f>'BFPaT-fueltax-natgas'!U4</f>
        <v>6.6379907166688558E-7</v>
      </c>
      <c r="V16">
        <f>'BFPaT-fueltax-natgas'!V4</f>
        <v>6.6546782359328324E-7</v>
      </c>
      <c r="W16">
        <f>'BFPaT-fueltax-natgas'!W4</f>
        <v>6.7011276516709597E-7</v>
      </c>
      <c r="X16">
        <f>'BFPaT-fueltax-natgas'!X4</f>
        <v>6.6987042940759492E-7</v>
      </c>
      <c r="Y16">
        <f>'BFPaT-fueltax-natgas'!Y4</f>
        <v>6.6787510613434684E-7</v>
      </c>
      <c r="Z16">
        <f>'BFPaT-fueltax-natgas'!Z4</f>
        <v>6.6704663588093132E-7</v>
      </c>
      <c r="AA16">
        <f>'BFPaT-fueltax-natgas'!AA4</f>
        <v>6.653779415712145E-7</v>
      </c>
      <c r="AB16">
        <f>'BFPaT-fueltax-natgas'!AB4</f>
        <v>6.6524715170576812E-7</v>
      </c>
      <c r="AC16">
        <f>'BFPaT-fueltax-natgas'!AC4</f>
        <v>6.6550729101964047E-7</v>
      </c>
      <c r="AD16">
        <f>'BFPaT-fueltax-natgas'!AD4</f>
        <v>6.6582383706402914E-7</v>
      </c>
      <c r="AE16">
        <f>'BFPaT-fueltax-natgas'!AE4</f>
        <v>6.6799195276303632E-7</v>
      </c>
      <c r="AF16">
        <f>'BFPaT-fueltax-natgas'!AF4</f>
        <v>6.6930866676966452E-7</v>
      </c>
    </row>
    <row r="17" spans="1:35">
      <c r="A17" t="s">
        <v>551</v>
      </c>
      <c r="B17">
        <f>'BFPaT-fueltax-natgas'!B5</f>
        <v>4.3598623071921982E-7</v>
      </c>
      <c r="C17">
        <f>'BFPaT-fueltax-natgas'!C5</f>
        <v>6.3281081550399768E-7</v>
      </c>
      <c r="D17">
        <f>'BFPaT-fueltax-natgas'!D5</f>
        <v>1.1688816387193375E-6</v>
      </c>
      <c r="E17">
        <f>'BFPaT-fueltax-natgas'!E5</f>
        <v>1.0065661244863235E-6</v>
      </c>
      <c r="F17">
        <f>'BFPaT-fueltax-natgas'!F5</f>
        <v>7.6044530033711653E-7</v>
      </c>
      <c r="G17">
        <f>'BFPaT-fueltax-natgas'!G5</f>
        <v>7.0708210034026123E-7</v>
      </c>
      <c r="H17">
        <f>'BFPaT-fueltax-natgas'!H5</f>
        <v>6.6123245215352419E-7</v>
      </c>
      <c r="I17">
        <f>'BFPaT-fueltax-natgas'!I5</f>
        <v>6.1538280396678715E-7</v>
      </c>
      <c r="J17">
        <f>'BFPaT-fueltax-natgas'!J5</f>
        <v>5.6953315578005011E-7</v>
      </c>
      <c r="K17">
        <f>'BFPaT-fueltax-natgas'!K5</f>
        <v>5.2368350759331307E-7</v>
      </c>
      <c r="L17">
        <f>'BFPaT-fueltax-natgas'!L5</f>
        <v>4.7783385940657625E-7</v>
      </c>
      <c r="M17">
        <f>'BFPaT-fueltax-natgas'!M5</f>
        <v>4.8190182753872381E-7</v>
      </c>
      <c r="N17">
        <f>'BFPaT-fueltax-natgas'!N5</f>
        <v>4.9383775675270312E-7</v>
      </c>
      <c r="O17">
        <f>'BFPaT-fueltax-natgas'!O5</f>
        <v>4.9957067411031479E-7</v>
      </c>
      <c r="P17">
        <f>'BFPaT-fueltax-natgas'!P5</f>
        <v>5.0117950468866652E-7</v>
      </c>
      <c r="Q17">
        <f>'BFPaT-fueltax-natgas'!Q5</f>
        <v>4.9960789448612025E-7</v>
      </c>
      <c r="R17">
        <f>'BFPaT-fueltax-natgas'!R5</f>
        <v>4.9706440611161366E-7</v>
      </c>
      <c r="S17">
        <f>'BFPaT-fueltax-natgas'!S5</f>
        <v>4.9848292879323903E-7</v>
      </c>
      <c r="T17">
        <f>'BFPaT-fueltax-natgas'!T5</f>
        <v>4.9973349885029331E-7</v>
      </c>
      <c r="U17">
        <f>'BFPaT-fueltax-natgas'!U5</f>
        <v>5.0133489687682037E-7</v>
      </c>
      <c r="V17">
        <f>'BFPaT-fueltax-natgas'!V5</f>
        <v>5.0243612449720624E-7</v>
      </c>
      <c r="W17">
        <f>'BFPaT-fueltax-natgas'!W5</f>
        <v>5.0640988935622385E-7</v>
      </c>
      <c r="X17">
        <f>'BFPaT-fueltax-natgas'!X5</f>
        <v>5.0553941654249539E-7</v>
      </c>
      <c r="Y17">
        <f>'BFPaT-fueltax-natgas'!Y5</f>
        <v>5.029300146851386E-7</v>
      </c>
      <c r="Z17">
        <f>'BFPaT-fueltax-natgas'!Z5</f>
        <v>5.0159964552515775E-7</v>
      </c>
      <c r="AA17">
        <f>'BFPaT-fueltax-natgas'!AA5</f>
        <v>4.9947681653726984E-7</v>
      </c>
      <c r="AB17">
        <f>'BFPaT-fueltax-natgas'!AB5</f>
        <v>4.9884366683181155E-7</v>
      </c>
      <c r="AC17">
        <f>'BFPaT-fueltax-natgas'!AC5</f>
        <v>4.9866597698818317E-7</v>
      </c>
      <c r="AD17">
        <f>'BFPaT-fueltax-natgas'!AD5</f>
        <v>4.9858514078500194E-7</v>
      </c>
      <c r="AE17">
        <f>'BFPaT-fueltax-natgas'!AE5</f>
        <v>5.0032234132820594E-7</v>
      </c>
      <c r="AF17">
        <f>'BFPaT-fueltax-natgas'!AF5</f>
        <v>5.012785477629848E-7</v>
      </c>
    </row>
    <row r="18" spans="1:35">
      <c r="A18" t="s">
        <v>552</v>
      </c>
      <c r="B18">
        <f>'BFPaT-fueltax-natgas'!B6</f>
        <v>1.8465103593241403E-7</v>
      </c>
      <c r="C18">
        <f>'BFPaT-fueltax-natgas'!C6</f>
        <v>3.216733043136768E-7</v>
      </c>
      <c r="D18">
        <f>'BFPaT-fueltax-natgas'!D6</f>
        <v>5.9417129079719279E-7</v>
      </c>
      <c r="E18">
        <f>'BFPaT-fueltax-natgas'!E6</f>
        <v>5.1166232204146313E-7</v>
      </c>
      <c r="F18">
        <f>'BFPaT-fueltax-natgas'!F6</f>
        <v>3.8655305269146628E-7</v>
      </c>
      <c r="G18">
        <f>'BFPaT-fueltax-natgas'!G6</f>
        <v>3.5942722542811801E-7</v>
      </c>
      <c r="H18">
        <f>'BFPaT-fueltax-natgas'!H6</f>
        <v>3.3764714732827141E-7</v>
      </c>
      <c r="I18">
        <f>'BFPaT-fueltax-natgas'!I6</f>
        <v>3.1586706922842482E-7</v>
      </c>
      <c r="J18">
        <f>'BFPaT-fueltax-natgas'!J6</f>
        <v>2.9408699112857822E-7</v>
      </c>
      <c r="K18">
        <f>'BFPaT-fueltax-natgas'!K6</f>
        <v>2.7230691302873163E-7</v>
      </c>
      <c r="L18">
        <f>'BFPaT-fueltax-natgas'!L6</f>
        <v>2.5052683492888514E-7</v>
      </c>
      <c r="M18">
        <f>'BFPaT-fueltax-natgas'!M6</f>
        <v>2.5383247675719083E-7</v>
      </c>
      <c r="N18">
        <f>'BFPaT-fueltax-natgas'!N6</f>
        <v>2.5380620355073993E-7</v>
      </c>
      <c r="O18">
        <f>'BFPaT-fueltax-natgas'!O6</f>
        <v>2.5937854321892455E-7</v>
      </c>
      <c r="P18">
        <f>'BFPaT-fueltax-natgas'!P6</f>
        <v>2.5966581998946008E-7</v>
      </c>
      <c r="Q18">
        <f>'BFPaT-fueltax-natgas'!Q6</f>
        <v>2.5558799940489352E-7</v>
      </c>
      <c r="R18">
        <f>'BFPaT-fueltax-natgas'!R6</f>
        <v>2.5266320383676422E-7</v>
      </c>
      <c r="S18">
        <f>'BFPaT-fueltax-natgas'!S6</f>
        <v>2.5258766836821785E-7</v>
      </c>
      <c r="T18">
        <f>'BFPaT-fueltax-natgas'!T6</f>
        <v>2.5384958891139236E-7</v>
      </c>
      <c r="U18">
        <f>'BFPaT-fueltax-natgas'!U6</f>
        <v>2.5503902767010365E-7</v>
      </c>
      <c r="V18">
        <f>'BFPaT-fueltax-natgas'!V6</f>
        <v>2.5632923800355755E-7</v>
      </c>
      <c r="W18">
        <f>'BFPaT-fueltax-natgas'!W6</f>
        <v>2.5946168408933825E-7</v>
      </c>
      <c r="X18">
        <f>'BFPaT-fueltax-natgas'!X6</f>
        <v>2.5988124875902119E-7</v>
      </c>
      <c r="Y18">
        <f>'BFPaT-fueltax-natgas'!Y6</f>
        <v>2.5625082170097058E-7</v>
      </c>
      <c r="Z18">
        <f>'BFPaT-fueltax-natgas'!Z6</f>
        <v>2.5424097902415763E-7</v>
      </c>
      <c r="AA18">
        <f>'BFPaT-fueltax-natgas'!AA6</f>
        <v>2.5003939780920394E-7</v>
      </c>
      <c r="AB18">
        <f>'BFPaT-fueltax-natgas'!AB6</f>
        <v>2.4830651851706094E-7</v>
      </c>
      <c r="AC18">
        <f>'BFPaT-fueltax-natgas'!AC6</f>
        <v>2.4724187748899139E-7</v>
      </c>
      <c r="AD18">
        <f>'BFPaT-fueltax-natgas'!AD6</f>
        <v>2.4692677186162302E-7</v>
      </c>
      <c r="AE18">
        <f>'BFPaT-fueltax-natgas'!AE6</f>
        <v>2.4750789370430668E-7</v>
      </c>
      <c r="AF18">
        <f>'BFPaT-fueltax-natgas'!AF6</f>
        <v>2.4796606155013469E-7</v>
      </c>
    </row>
    <row r="19" spans="1:35">
      <c r="A19" t="s">
        <v>553</v>
      </c>
      <c r="B19">
        <f>'BFPaT-fueltax-natgas'!B7</f>
        <v>1.47643578438969E-7</v>
      </c>
      <c r="C19">
        <f>'BFPaT-fueltax-natgas'!C7</f>
        <v>2.708152875113073E-7</v>
      </c>
      <c r="D19">
        <f>'BFPaT-fueltax-natgas'!D7</f>
        <v>5.0023009926647764E-7</v>
      </c>
      <c r="E19">
        <f>'BFPaT-fueltax-natgas'!E7</f>
        <v>4.3076617485559394E-7</v>
      </c>
      <c r="F19">
        <f>'BFPaT-fueltax-natgas'!F7</f>
        <v>3.2543725170594475E-7</v>
      </c>
      <c r="G19">
        <f>'BFPaT-fueltax-natgas'!G7</f>
        <v>3.0260014147393654E-7</v>
      </c>
      <c r="H19">
        <f>'BFPaT-fueltax-natgas'!H7</f>
        <v>2.8402587496815315E-7</v>
      </c>
      <c r="I19">
        <f>'BFPaT-fueltax-natgas'!I7</f>
        <v>2.6545160846236976E-7</v>
      </c>
      <c r="J19">
        <f>'BFPaT-fueltax-natgas'!J7</f>
        <v>2.4687734195658638E-7</v>
      </c>
      <c r="K19">
        <f>'BFPaT-fueltax-natgas'!K7</f>
        <v>2.2830307545080302E-7</v>
      </c>
      <c r="L19">
        <f>'BFPaT-fueltax-natgas'!L7</f>
        <v>2.0972880894501971E-7</v>
      </c>
      <c r="M19">
        <f>'BFPaT-fueltax-natgas'!M7</f>
        <v>2.1218281861422297E-7</v>
      </c>
      <c r="N19">
        <f>'BFPaT-fueltax-natgas'!N7</f>
        <v>2.1317722490838097E-7</v>
      </c>
      <c r="O19">
        <f>'BFPaT-fueltax-natgas'!O7</f>
        <v>2.1848689012873745E-7</v>
      </c>
      <c r="P19">
        <f>'BFPaT-fueltax-natgas'!P7</f>
        <v>2.1754906341513818E-7</v>
      </c>
      <c r="Q19">
        <f>'BFPaT-fueltax-natgas'!Q7</f>
        <v>2.116586796688637E-7</v>
      </c>
      <c r="R19">
        <f>'BFPaT-fueltax-natgas'!R7</f>
        <v>2.089731085594715E-7</v>
      </c>
      <c r="S19">
        <f>'BFPaT-fueltax-natgas'!S7</f>
        <v>2.0866647258418273E-7</v>
      </c>
      <c r="T19">
        <f>'BFPaT-fueltax-natgas'!T7</f>
        <v>2.0995760478452962E-7</v>
      </c>
      <c r="U19">
        <f>'BFPaT-fueltax-natgas'!U7</f>
        <v>2.1138240768436355E-7</v>
      </c>
      <c r="V19">
        <f>'BFPaT-fueltax-natgas'!V7</f>
        <v>2.133978967958962E-7</v>
      </c>
      <c r="W19">
        <f>'BFPaT-fueltax-natgas'!W7</f>
        <v>2.1632528511466214E-7</v>
      </c>
      <c r="X19">
        <f>'BFPaT-fueltax-natgas'!X7</f>
        <v>2.1627089496797427E-7</v>
      </c>
      <c r="Y19">
        <f>'BFPaT-fueltax-natgas'!Y7</f>
        <v>2.1191420964827102E-7</v>
      </c>
      <c r="Z19">
        <f>'BFPaT-fueltax-natgas'!Z7</f>
        <v>2.0979397341101965E-7</v>
      </c>
      <c r="AA19">
        <f>'BFPaT-fueltax-natgas'!AA7</f>
        <v>2.0574617111715687E-7</v>
      </c>
      <c r="AB19">
        <f>'BFPaT-fueltax-natgas'!AB7</f>
        <v>2.0429509501087203E-7</v>
      </c>
      <c r="AC19">
        <f>'BFPaT-fueltax-natgas'!AC7</f>
        <v>2.0341016041025939E-7</v>
      </c>
      <c r="AD19">
        <f>'BFPaT-fueltax-natgas'!AD7</f>
        <v>2.03632272714795E-7</v>
      </c>
      <c r="AE19">
        <f>'BFPaT-fueltax-natgas'!AE7</f>
        <v>2.0396247391253645E-7</v>
      </c>
      <c r="AF19">
        <f>'BFPaT-fueltax-natgas'!AF7</f>
        <v>2.0544840811071335E-7</v>
      </c>
    </row>
    <row r="20" spans="1:35">
      <c r="A20" t="s">
        <v>554</v>
      </c>
      <c r="B20">
        <f>'BFPaT-fueltax-natgas'!B8</f>
        <v>0</v>
      </c>
      <c r="C20">
        <f>'BFPaT-fueltax-natgas'!C8</f>
        <v>0</v>
      </c>
      <c r="D20">
        <f>'BFPaT-fueltax-natgas'!D8</f>
        <v>0</v>
      </c>
      <c r="E20">
        <f>'BFPaT-fueltax-natgas'!E8</f>
        <v>0</v>
      </c>
      <c r="F20">
        <f>'BFPaT-fueltax-natgas'!F8</f>
        <v>0</v>
      </c>
      <c r="G20">
        <f>'BFPaT-fueltax-natgas'!G8</f>
        <v>0</v>
      </c>
      <c r="H20">
        <f>'BFPaT-fueltax-natgas'!H8</f>
        <v>0</v>
      </c>
      <c r="I20">
        <f>'BFPaT-fueltax-natgas'!I8</f>
        <v>0</v>
      </c>
      <c r="J20">
        <f>'BFPaT-fueltax-natgas'!J8</f>
        <v>0</v>
      </c>
      <c r="K20">
        <f>'BFPaT-fueltax-natgas'!K8</f>
        <v>0</v>
      </c>
      <c r="L20">
        <f>'BFPaT-fueltax-natgas'!L8</f>
        <v>0</v>
      </c>
      <c r="M20">
        <f>'BFPaT-fueltax-natgas'!M8</f>
        <v>0</v>
      </c>
      <c r="N20">
        <f>'BFPaT-fueltax-natgas'!N8</f>
        <v>0</v>
      </c>
      <c r="O20">
        <f>'BFPaT-fueltax-natgas'!O8</f>
        <v>0</v>
      </c>
      <c r="P20">
        <f>'BFPaT-fueltax-natgas'!P8</f>
        <v>0</v>
      </c>
      <c r="Q20">
        <f>'BFPaT-fueltax-natgas'!Q8</f>
        <v>0</v>
      </c>
      <c r="R20">
        <f>'BFPaT-fueltax-natgas'!R8</f>
        <v>0</v>
      </c>
      <c r="S20">
        <f>'BFPaT-fueltax-natgas'!S8</f>
        <v>0</v>
      </c>
      <c r="T20">
        <f>'BFPaT-fueltax-natgas'!T8</f>
        <v>0</v>
      </c>
      <c r="U20">
        <f>'BFPaT-fueltax-natgas'!U8</f>
        <v>0</v>
      </c>
      <c r="V20">
        <f>'BFPaT-fueltax-natgas'!V8</f>
        <v>0</v>
      </c>
      <c r="W20">
        <f>'BFPaT-fueltax-natgas'!W8</f>
        <v>0</v>
      </c>
      <c r="X20">
        <f>'BFPaT-fueltax-natgas'!X8</f>
        <v>0</v>
      </c>
      <c r="Y20">
        <f>'BFPaT-fueltax-natgas'!Y8</f>
        <v>0</v>
      </c>
      <c r="Z20">
        <f>'BFPaT-fueltax-natgas'!Z8</f>
        <v>0</v>
      </c>
      <c r="AA20">
        <f>'BFPaT-fueltax-natgas'!AA8</f>
        <v>0</v>
      </c>
      <c r="AB20">
        <f>'BFPaT-fueltax-natgas'!AB8</f>
        <v>0</v>
      </c>
      <c r="AC20">
        <f>'BFPaT-fueltax-natgas'!AC8</f>
        <v>0</v>
      </c>
      <c r="AD20">
        <f>'BFPaT-fueltax-natgas'!AD8</f>
        <v>0</v>
      </c>
      <c r="AE20">
        <f>'BFPaT-fueltax-natgas'!AE8</f>
        <v>0</v>
      </c>
      <c r="AF20">
        <f>'BFPaT-fueltax-natgas'!AF8</f>
        <v>0</v>
      </c>
    </row>
    <row r="21" spans="1:35">
      <c r="A21" t="s">
        <v>555</v>
      </c>
      <c r="B21">
        <f>'BFPaT-fueltax-natgas'!B9</f>
        <v>1.8465103593241403E-7</v>
      </c>
      <c r="C21">
        <f>'BFPaT-fueltax-natgas'!C9</f>
        <v>3.216733043136768E-7</v>
      </c>
      <c r="D21">
        <f>'BFPaT-fueltax-natgas'!D9</f>
        <v>5.9417129079719279E-7</v>
      </c>
      <c r="E21">
        <f>'BFPaT-fueltax-natgas'!E9</f>
        <v>5.1166232204146313E-7</v>
      </c>
      <c r="F21">
        <f>'BFPaT-fueltax-natgas'!F9</f>
        <v>3.8655305269146628E-7</v>
      </c>
      <c r="G21">
        <f>'BFPaT-fueltax-natgas'!G9</f>
        <v>3.5942722542811801E-7</v>
      </c>
      <c r="H21">
        <f>'BFPaT-fueltax-natgas'!H9</f>
        <v>3.3764714732827141E-7</v>
      </c>
      <c r="I21">
        <f>'BFPaT-fueltax-natgas'!I9</f>
        <v>3.1586706922842482E-7</v>
      </c>
      <c r="J21">
        <f>'BFPaT-fueltax-natgas'!J9</f>
        <v>2.9408699112857822E-7</v>
      </c>
      <c r="K21">
        <f>'BFPaT-fueltax-natgas'!K9</f>
        <v>2.7230691302873163E-7</v>
      </c>
      <c r="L21">
        <f>'BFPaT-fueltax-natgas'!L9</f>
        <v>2.5052683492888514E-7</v>
      </c>
      <c r="M21">
        <f>'BFPaT-fueltax-natgas'!M9</f>
        <v>2.5383247675719083E-7</v>
      </c>
      <c r="N21">
        <f>'BFPaT-fueltax-natgas'!N9</f>
        <v>2.5380620355073993E-7</v>
      </c>
      <c r="O21">
        <f>'BFPaT-fueltax-natgas'!O9</f>
        <v>2.5937854321892455E-7</v>
      </c>
      <c r="P21">
        <f>'BFPaT-fueltax-natgas'!P9</f>
        <v>2.5966581998946008E-7</v>
      </c>
      <c r="Q21">
        <f>'BFPaT-fueltax-natgas'!Q9</f>
        <v>2.5558799940489352E-7</v>
      </c>
      <c r="R21">
        <f>'BFPaT-fueltax-natgas'!R9</f>
        <v>2.5266320383676422E-7</v>
      </c>
      <c r="S21">
        <f>'BFPaT-fueltax-natgas'!S9</f>
        <v>2.5258766836821785E-7</v>
      </c>
      <c r="T21">
        <f>'BFPaT-fueltax-natgas'!T9</f>
        <v>2.5384958891139236E-7</v>
      </c>
      <c r="U21">
        <f>'BFPaT-fueltax-natgas'!U9</f>
        <v>2.5503902767010365E-7</v>
      </c>
      <c r="V21">
        <f>'BFPaT-fueltax-natgas'!V9</f>
        <v>2.5632923800355755E-7</v>
      </c>
      <c r="W21">
        <f>'BFPaT-fueltax-natgas'!W9</f>
        <v>2.5946168408933825E-7</v>
      </c>
      <c r="X21">
        <f>'BFPaT-fueltax-natgas'!X9</f>
        <v>2.5988124875902119E-7</v>
      </c>
      <c r="Y21">
        <f>'BFPaT-fueltax-natgas'!Y9</f>
        <v>2.5625082170097058E-7</v>
      </c>
      <c r="Z21">
        <f>'BFPaT-fueltax-natgas'!Z9</f>
        <v>2.5424097902415763E-7</v>
      </c>
      <c r="AA21">
        <f>'BFPaT-fueltax-natgas'!AA9</f>
        <v>2.5003939780920394E-7</v>
      </c>
      <c r="AB21">
        <f>'BFPaT-fueltax-natgas'!AB9</f>
        <v>2.4830651851706094E-7</v>
      </c>
      <c r="AC21">
        <f>'BFPaT-fueltax-natgas'!AC9</f>
        <v>2.4724187748899139E-7</v>
      </c>
      <c r="AD21">
        <f>'BFPaT-fueltax-natgas'!AD9</f>
        <v>2.4692677186162302E-7</v>
      </c>
      <c r="AE21">
        <f>'BFPaT-fueltax-natgas'!AE9</f>
        <v>2.4750789370430668E-7</v>
      </c>
      <c r="AF21">
        <f>'BFPaT-fueltax-natgas'!AF9</f>
        <v>2.4796606155013469E-7</v>
      </c>
    </row>
    <row r="22" spans="1:35">
      <c r="A22" s="16" t="s">
        <v>784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</row>
    <row r="23" spans="1:35">
      <c r="A23" t="s">
        <v>727</v>
      </c>
      <c r="B23">
        <f>B$1</f>
        <v>2020</v>
      </c>
      <c r="C23">
        <f t="shared" ref="C23:AF23" si="2">C$1</f>
        <v>2021</v>
      </c>
      <c r="D23">
        <f t="shared" si="2"/>
        <v>2022</v>
      </c>
      <c r="E23">
        <f t="shared" si="2"/>
        <v>2023</v>
      </c>
      <c r="F23">
        <f t="shared" si="2"/>
        <v>2024</v>
      </c>
      <c r="G23">
        <f t="shared" si="2"/>
        <v>2025</v>
      </c>
      <c r="H23">
        <f t="shared" si="2"/>
        <v>2026</v>
      </c>
      <c r="I23">
        <f t="shared" si="2"/>
        <v>2027</v>
      </c>
      <c r="J23">
        <f t="shared" si="2"/>
        <v>2028</v>
      </c>
      <c r="K23">
        <f t="shared" si="2"/>
        <v>2029</v>
      </c>
      <c r="L23">
        <f t="shared" si="2"/>
        <v>2030</v>
      </c>
      <c r="M23">
        <f t="shared" si="2"/>
        <v>2031</v>
      </c>
      <c r="N23">
        <f t="shared" si="2"/>
        <v>2032</v>
      </c>
      <c r="O23">
        <f t="shared" si="2"/>
        <v>2033</v>
      </c>
      <c r="P23">
        <f t="shared" si="2"/>
        <v>2034</v>
      </c>
      <c r="Q23">
        <f t="shared" si="2"/>
        <v>2035</v>
      </c>
      <c r="R23">
        <f t="shared" si="2"/>
        <v>2036</v>
      </c>
      <c r="S23">
        <f t="shared" si="2"/>
        <v>2037</v>
      </c>
      <c r="T23">
        <f t="shared" si="2"/>
        <v>2038</v>
      </c>
      <c r="U23">
        <f t="shared" si="2"/>
        <v>2039</v>
      </c>
      <c r="V23">
        <f t="shared" si="2"/>
        <v>2040</v>
      </c>
      <c r="W23">
        <f t="shared" si="2"/>
        <v>2041</v>
      </c>
      <c r="X23">
        <f t="shared" si="2"/>
        <v>2042</v>
      </c>
      <c r="Y23">
        <f t="shared" si="2"/>
        <v>2043</v>
      </c>
      <c r="Z23">
        <f t="shared" si="2"/>
        <v>2044</v>
      </c>
      <c r="AA23">
        <f t="shared" si="2"/>
        <v>2045</v>
      </c>
      <c r="AB23">
        <f t="shared" si="2"/>
        <v>2046</v>
      </c>
      <c r="AC23">
        <f t="shared" si="2"/>
        <v>2047</v>
      </c>
      <c r="AD23">
        <f t="shared" si="2"/>
        <v>2048</v>
      </c>
      <c r="AE23">
        <f t="shared" si="2"/>
        <v>2049</v>
      </c>
      <c r="AF23">
        <f t="shared" si="2"/>
        <v>2050</v>
      </c>
    </row>
    <row r="24" spans="1:35">
      <c r="A24" t="s">
        <v>548</v>
      </c>
      <c r="B24">
        <f>'BFPaT-fueltax-nuclear'!B2</f>
        <v>0</v>
      </c>
      <c r="C24">
        <f>'BFPaT-fueltax-nuclear'!C2</f>
        <v>0</v>
      </c>
      <c r="D24">
        <f>'BFPaT-fueltax-nuclear'!D2</f>
        <v>0</v>
      </c>
      <c r="E24">
        <f>'BFPaT-fueltax-nuclear'!E2</f>
        <v>0</v>
      </c>
      <c r="F24">
        <f>'BFPaT-fueltax-nuclear'!F2</f>
        <v>0</v>
      </c>
      <c r="G24">
        <f>'BFPaT-fueltax-nuclear'!G2</f>
        <v>0</v>
      </c>
      <c r="H24">
        <f>'BFPaT-fueltax-nuclear'!H2</f>
        <v>0</v>
      </c>
      <c r="I24">
        <f>'BFPaT-fueltax-nuclear'!I2</f>
        <v>0</v>
      </c>
      <c r="J24">
        <f>'BFPaT-fueltax-nuclear'!J2</f>
        <v>0</v>
      </c>
      <c r="K24">
        <f>'BFPaT-fueltax-nuclear'!K2</f>
        <v>0</v>
      </c>
      <c r="L24">
        <f>'BFPaT-fueltax-nuclear'!L2</f>
        <v>0</v>
      </c>
      <c r="M24">
        <f>'BFPaT-fueltax-nuclear'!M2</f>
        <v>0</v>
      </c>
      <c r="N24">
        <f>'BFPaT-fueltax-nuclear'!N2</f>
        <v>0</v>
      </c>
      <c r="O24">
        <f>'BFPaT-fueltax-nuclear'!O2</f>
        <v>0</v>
      </c>
      <c r="P24">
        <f>'BFPaT-fueltax-nuclear'!P2</f>
        <v>0</v>
      </c>
      <c r="Q24">
        <f>'BFPaT-fueltax-nuclear'!Q2</f>
        <v>0</v>
      </c>
      <c r="R24">
        <f>'BFPaT-fueltax-nuclear'!R2</f>
        <v>0</v>
      </c>
      <c r="S24">
        <f>'BFPaT-fueltax-nuclear'!S2</f>
        <v>0</v>
      </c>
      <c r="T24">
        <f>'BFPaT-fueltax-nuclear'!T2</f>
        <v>0</v>
      </c>
      <c r="U24">
        <f>'BFPaT-fueltax-nuclear'!U2</f>
        <v>0</v>
      </c>
      <c r="V24">
        <f>'BFPaT-fueltax-nuclear'!V2</f>
        <v>0</v>
      </c>
      <c r="W24">
        <f>'BFPaT-fueltax-nuclear'!W2</f>
        <v>0</v>
      </c>
      <c r="X24">
        <f>'BFPaT-fueltax-nuclear'!X2</f>
        <v>0</v>
      </c>
      <c r="Y24">
        <f>'BFPaT-fueltax-nuclear'!Y2</f>
        <v>0</v>
      </c>
      <c r="Z24">
        <f>'BFPaT-fueltax-nuclear'!Z2</f>
        <v>0</v>
      </c>
      <c r="AA24">
        <f>'BFPaT-fueltax-nuclear'!AA2</f>
        <v>0</v>
      </c>
      <c r="AB24">
        <f>'BFPaT-fueltax-nuclear'!AB2</f>
        <v>0</v>
      </c>
      <c r="AC24">
        <f>'BFPaT-fueltax-nuclear'!AC2</f>
        <v>0</v>
      </c>
      <c r="AD24">
        <f>'BFPaT-fueltax-nuclear'!AD2</f>
        <v>0</v>
      </c>
      <c r="AE24">
        <f>'BFPaT-fueltax-nuclear'!AE2</f>
        <v>0</v>
      </c>
      <c r="AF24">
        <f>'BFPaT-fueltax-nuclear'!AF2</f>
        <v>0</v>
      </c>
    </row>
    <row r="25" spans="1:35">
      <c r="A25" t="s">
        <v>549</v>
      </c>
      <c r="B25">
        <f>'BFPaT-fueltax-nuclear'!B3</f>
        <v>4.1389358397502433E-8</v>
      </c>
      <c r="C25">
        <f>'BFPaT-fueltax-nuclear'!C3</f>
        <v>4.1357887271328925E-8</v>
      </c>
      <c r="D25">
        <f>'BFPaT-fueltax-nuclear'!D3</f>
        <v>4.1418500019544598E-8</v>
      </c>
      <c r="E25">
        <f>'BFPaT-fueltax-nuclear'!E3</f>
        <v>4.1539552665933501E-8</v>
      </c>
      <c r="F25">
        <f>'BFPaT-fueltax-nuclear'!F3</f>
        <v>4.1600107797468351E-8</v>
      </c>
      <c r="G25">
        <f>'BFPaT-fueltax-nuclear'!G3</f>
        <v>4.1721218060538064E-8</v>
      </c>
      <c r="H25">
        <f>'BFPaT-fueltax-nuclear'!H3</f>
        <v>4.178177319207292E-8</v>
      </c>
      <c r="I25">
        <f>'BFPaT-fueltax-nuclear'!I3</f>
        <v>4.1902883455142626E-8</v>
      </c>
      <c r="J25">
        <f>'BFPaT-fueltax-nuclear'!J3</f>
        <v>4.1963438586677489E-8</v>
      </c>
      <c r="K25">
        <f>'BFPaT-fueltax-nuclear'!K3</f>
        <v>4.2084548849747202E-8</v>
      </c>
      <c r="L25">
        <f>'BFPaT-fueltax-nuclear'!L3</f>
        <v>4.2205659112816915E-8</v>
      </c>
      <c r="M25">
        <f>'BFPaT-fueltax-nuclear'!M3</f>
        <v>4.2266214244351765E-8</v>
      </c>
      <c r="N25">
        <f>'BFPaT-fueltax-nuclear'!N3</f>
        <v>4.2387324507421484E-8</v>
      </c>
      <c r="O25">
        <f>'BFPaT-fueltax-nuclear'!O3</f>
        <v>4.2508434770491197E-8</v>
      </c>
      <c r="P25">
        <f>'BFPaT-fueltax-nuclear'!P3</f>
        <v>4.2568989902026054E-8</v>
      </c>
      <c r="Q25">
        <f>'BFPaT-fueltax-nuclear'!Q3</f>
        <v>4.2690100165095753E-8</v>
      </c>
      <c r="R25">
        <f>'BFPaT-fueltax-nuclear'!R3</f>
        <v>4.281121042816548E-8</v>
      </c>
      <c r="S25">
        <f>'BFPaT-fueltax-nuclear'!S3</f>
        <v>4.2871765559700336E-8</v>
      </c>
      <c r="T25">
        <f>'BFPaT-fueltax-nuclear'!T3</f>
        <v>4.2992875822770036E-8</v>
      </c>
      <c r="U25">
        <f>'BFPaT-fueltax-nuclear'!U3</f>
        <v>4.3113986085839762E-8</v>
      </c>
      <c r="V25">
        <f>'BFPaT-fueltax-nuclear'!V3</f>
        <v>4.3235038732228651E-8</v>
      </c>
      <c r="W25">
        <f>'BFPaT-fueltax-nuclear'!W3</f>
        <v>4.3356206611979181E-8</v>
      </c>
      <c r="X25">
        <f>'BFPaT-fueltax-nuclear'!X3</f>
        <v>4.3477259258368084E-8</v>
      </c>
      <c r="Y25">
        <f>'BFPaT-fueltax-nuclear'!Y3</f>
        <v>4.359836952143779E-8</v>
      </c>
      <c r="Z25">
        <f>'BFPaT-fueltax-nuclear'!Z3</f>
        <v>4.3719479784507509E-8</v>
      </c>
      <c r="AA25">
        <f>'BFPaT-fueltax-nuclear'!AA3</f>
        <v>4.3840590047577222E-8</v>
      </c>
      <c r="AB25">
        <f>'BFPaT-fueltax-nuclear'!AB3</f>
        <v>4.3961700310646928E-8</v>
      </c>
      <c r="AC25">
        <f>'BFPaT-fueltax-nuclear'!AC3</f>
        <v>4.4082810573716641E-8</v>
      </c>
      <c r="AD25">
        <f>'BFPaT-fueltax-nuclear'!AD3</f>
        <v>4.4203920836786361E-8</v>
      </c>
      <c r="AE25">
        <f>'BFPaT-fueltax-nuclear'!AE3</f>
        <v>4.4325031099856067E-8</v>
      </c>
      <c r="AF25">
        <f>'BFPaT-fueltax-nuclear'!AF3</f>
        <v>4.4446141362925773E-8</v>
      </c>
    </row>
    <row r="26" spans="1:35">
      <c r="A26" t="s">
        <v>550</v>
      </c>
      <c r="B26">
        <f>'BFPaT-fueltax-nuclear'!B4</f>
        <v>0</v>
      </c>
      <c r="C26">
        <f>'BFPaT-fueltax-nuclear'!C4</f>
        <v>0</v>
      </c>
      <c r="D26">
        <f>'BFPaT-fueltax-nuclear'!D4</f>
        <v>0</v>
      </c>
      <c r="E26">
        <f>'BFPaT-fueltax-nuclear'!E4</f>
        <v>0</v>
      </c>
      <c r="F26">
        <f>'BFPaT-fueltax-nuclear'!F4</f>
        <v>0</v>
      </c>
      <c r="G26">
        <f>'BFPaT-fueltax-nuclear'!G4</f>
        <v>0</v>
      </c>
      <c r="H26">
        <f>'BFPaT-fueltax-nuclear'!H4</f>
        <v>0</v>
      </c>
      <c r="I26">
        <f>'BFPaT-fueltax-nuclear'!I4</f>
        <v>0</v>
      </c>
      <c r="J26">
        <f>'BFPaT-fueltax-nuclear'!J4</f>
        <v>0</v>
      </c>
      <c r="K26">
        <f>'BFPaT-fueltax-nuclear'!K4</f>
        <v>0</v>
      </c>
      <c r="L26">
        <f>'BFPaT-fueltax-nuclear'!L4</f>
        <v>0</v>
      </c>
      <c r="M26">
        <f>'BFPaT-fueltax-nuclear'!M4</f>
        <v>0</v>
      </c>
      <c r="N26">
        <f>'BFPaT-fueltax-nuclear'!N4</f>
        <v>0</v>
      </c>
      <c r="O26">
        <f>'BFPaT-fueltax-nuclear'!O4</f>
        <v>0</v>
      </c>
      <c r="P26">
        <f>'BFPaT-fueltax-nuclear'!P4</f>
        <v>0</v>
      </c>
      <c r="Q26">
        <f>'BFPaT-fueltax-nuclear'!Q4</f>
        <v>0</v>
      </c>
      <c r="R26">
        <f>'BFPaT-fueltax-nuclear'!R4</f>
        <v>0</v>
      </c>
      <c r="S26">
        <f>'BFPaT-fueltax-nuclear'!S4</f>
        <v>0</v>
      </c>
      <c r="T26">
        <f>'BFPaT-fueltax-nuclear'!T4</f>
        <v>0</v>
      </c>
      <c r="U26">
        <f>'BFPaT-fueltax-nuclear'!U4</f>
        <v>0</v>
      </c>
      <c r="V26">
        <f>'BFPaT-fueltax-nuclear'!V4</f>
        <v>0</v>
      </c>
      <c r="W26">
        <f>'BFPaT-fueltax-nuclear'!W4</f>
        <v>0</v>
      </c>
      <c r="X26">
        <f>'BFPaT-fueltax-nuclear'!X4</f>
        <v>0</v>
      </c>
      <c r="Y26">
        <f>'BFPaT-fueltax-nuclear'!Y4</f>
        <v>0</v>
      </c>
      <c r="Z26">
        <f>'BFPaT-fueltax-nuclear'!Z4</f>
        <v>0</v>
      </c>
      <c r="AA26">
        <f>'BFPaT-fueltax-nuclear'!AA4</f>
        <v>0</v>
      </c>
      <c r="AB26">
        <f>'BFPaT-fueltax-nuclear'!AB4</f>
        <v>0</v>
      </c>
      <c r="AC26">
        <f>'BFPaT-fueltax-nuclear'!AC4</f>
        <v>0</v>
      </c>
      <c r="AD26">
        <f>'BFPaT-fueltax-nuclear'!AD4</f>
        <v>0</v>
      </c>
      <c r="AE26">
        <f>'BFPaT-fueltax-nuclear'!AE4</f>
        <v>0</v>
      </c>
      <c r="AF26">
        <f>'BFPaT-fueltax-nuclear'!AF4</f>
        <v>0</v>
      </c>
    </row>
    <row r="27" spans="1:35">
      <c r="A27" t="s">
        <v>551</v>
      </c>
      <c r="B27">
        <f>'BFPaT-fueltax-nuclear'!B5</f>
        <v>0</v>
      </c>
      <c r="C27">
        <f>'BFPaT-fueltax-nuclear'!C5</f>
        <v>0</v>
      </c>
      <c r="D27">
        <f>'BFPaT-fueltax-nuclear'!D5</f>
        <v>0</v>
      </c>
      <c r="E27">
        <f>'BFPaT-fueltax-nuclear'!E5</f>
        <v>0</v>
      </c>
      <c r="F27">
        <f>'BFPaT-fueltax-nuclear'!F5</f>
        <v>0</v>
      </c>
      <c r="G27">
        <f>'BFPaT-fueltax-nuclear'!G5</f>
        <v>0</v>
      </c>
      <c r="H27">
        <f>'BFPaT-fueltax-nuclear'!H5</f>
        <v>0</v>
      </c>
      <c r="I27">
        <f>'BFPaT-fueltax-nuclear'!I5</f>
        <v>0</v>
      </c>
      <c r="J27">
        <f>'BFPaT-fueltax-nuclear'!J5</f>
        <v>0</v>
      </c>
      <c r="K27">
        <f>'BFPaT-fueltax-nuclear'!K5</f>
        <v>0</v>
      </c>
      <c r="L27">
        <f>'BFPaT-fueltax-nuclear'!L5</f>
        <v>0</v>
      </c>
      <c r="M27">
        <f>'BFPaT-fueltax-nuclear'!M5</f>
        <v>0</v>
      </c>
      <c r="N27">
        <f>'BFPaT-fueltax-nuclear'!N5</f>
        <v>0</v>
      </c>
      <c r="O27">
        <f>'BFPaT-fueltax-nuclear'!O5</f>
        <v>0</v>
      </c>
      <c r="P27">
        <f>'BFPaT-fueltax-nuclear'!P5</f>
        <v>0</v>
      </c>
      <c r="Q27">
        <f>'BFPaT-fueltax-nuclear'!Q5</f>
        <v>0</v>
      </c>
      <c r="R27">
        <f>'BFPaT-fueltax-nuclear'!R5</f>
        <v>0</v>
      </c>
      <c r="S27">
        <f>'BFPaT-fueltax-nuclear'!S5</f>
        <v>0</v>
      </c>
      <c r="T27">
        <f>'BFPaT-fueltax-nuclear'!T5</f>
        <v>0</v>
      </c>
      <c r="U27">
        <f>'BFPaT-fueltax-nuclear'!U5</f>
        <v>0</v>
      </c>
      <c r="V27">
        <f>'BFPaT-fueltax-nuclear'!V5</f>
        <v>0</v>
      </c>
      <c r="W27">
        <f>'BFPaT-fueltax-nuclear'!W5</f>
        <v>0</v>
      </c>
      <c r="X27">
        <f>'BFPaT-fueltax-nuclear'!X5</f>
        <v>0</v>
      </c>
      <c r="Y27">
        <f>'BFPaT-fueltax-nuclear'!Y5</f>
        <v>0</v>
      </c>
      <c r="Z27">
        <f>'BFPaT-fueltax-nuclear'!Z5</f>
        <v>0</v>
      </c>
      <c r="AA27">
        <f>'BFPaT-fueltax-nuclear'!AA5</f>
        <v>0</v>
      </c>
      <c r="AB27">
        <f>'BFPaT-fueltax-nuclear'!AB5</f>
        <v>0</v>
      </c>
      <c r="AC27">
        <f>'BFPaT-fueltax-nuclear'!AC5</f>
        <v>0</v>
      </c>
      <c r="AD27">
        <f>'BFPaT-fueltax-nuclear'!AD5</f>
        <v>0</v>
      </c>
      <c r="AE27">
        <f>'BFPaT-fueltax-nuclear'!AE5</f>
        <v>0</v>
      </c>
      <c r="AF27">
        <f>'BFPaT-fueltax-nuclear'!AF5</f>
        <v>0</v>
      </c>
    </row>
    <row r="28" spans="1:35">
      <c r="A28" t="s">
        <v>552</v>
      </c>
      <c r="B28">
        <f>'BFPaT-fueltax-nuclear'!B6</f>
        <v>0</v>
      </c>
      <c r="C28">
        <f>'BFPaT-fueltax-nuclear'!C6</f>
        <v>0</v>
      </c>
      <c r="D28">
        <f>'BFPaT-fueltax-nuclear'!D6</f>
        <v>0</v>
      </c>
      <c r="E28">
        <f>'BFPaT-fueltax-nuclear'!E6</f>
        <v>0</v>
      </c>
      <c r="F28">
        <f>'BFPaT-fueltax-nuclear'!F6</f>
        <v>0</v>
      </c>
      <c r="G28">
        <f>'BFPaT-fueltax-nuclear'!G6</f>
        <v>0</v>
      </c>
      <c r="H28">
        <f>'BFPaT-fueltax-nuclear'!H6</f>
        <v>0</v>
      </c>
      <c r="I28">
        <f>'BFPaT-fueltax-nuclear'!I6</f>
        <v>0</v>
      </c>
      <c r="J28">
        <f>'BFPaT-fueltax-nuclear'!J6</f>
        <v>0</v>
      </c>
      <c r="K28">
        <f>'BFPaT-fueltax-nuclear'!K6</f>
        <v>0</v>
      </c>
      <c r="L28">
        <f>'BFPaT-fueltax-nuclear'!L6</f>
        <v>0</v>
      </c>
      <c r="M28">
        <f>'BFPaT-fueltax-nuclear'!M6</f>
        <v>0</v>
      </c>
      <c r="N28">
        <f>'BFPaT-fueltax-nuclear'!N6</f>
        <v>0</v>
      </c>
      <c r="O28">
        <f>'BFPaT-fueltax-nuclear'!O6</f>
        <v>0</v>
      </c>
      <c r="P28">
        <f>'BFPaT-fueltax-nuclear'!P6</f>
        <v>0</v>
      </c>
      <c r="Q28">
        <f>'BFPaT-fueltax-nuclear'!Q6</f>
        <v>0</v>
      </c>
      <c r="R28">
        <f>'BFPaT-fueltax-nuclear'!R6</f>
        <v>0</v>
      </c>
      <c r="S28">
        <f>'BFPaT-fueltax-nuclear'!S6</f>
        <v>0</v>
      </c>
      <c r="T28">
        <f>'BFPaT-fueltax-nuclear'!T6</f>
        <v>0</v>
      </c>
      <c r="U28">
        <f>'BFPaT-fueltax-nuclear'!U6</f>
        <v>0</v>
      </c>
      <c r="V28">
        <f>'BFPaT-fueltax-nuclear'!V6</f>
        <v>0</v>
      </c>
      <c r="W28">
        <f>'BFPaT-fueltax-nuclear'!W6</f>
        <v>0</v>
      </c>
      <c r="X28">
        <f>'BFPaT-fueltax-nuclear'!X6</f>
        <v>0</v>
      </c>
      <c r="Y28">
        <f>'BFPaT-fueltax-nuclear'!Y6</f>
        <v>0</v>
      </c>
      <c r="Z28">
        <f>'BFPaT-fueltax-nuclear'!Z6</f>
        <v>0</v>
      </c>
      <c r="AA28">
        <f>'BFPaT-fueltax-nuclear'!AA6</f>
        <v>0</v>
      </c>
      <c r="AB28">
        <f>'BFPaT-fueltax-nuclear'!AB6</f>
        <v>0</v>
      </c>
      <c r="AC28">
        <f>'BFPaT-fueltax-nuclear'!AC6</f>
        <v>0</v>
      </c>
      <c r="AD28">
        <f>'BFPaT-fueltax-nuclear'!AD6</f>
        <v>0</v>
      </c>
      <c r="AE28">
        <f>'BFPaT-fueltax-nuclear'!AE6</f>
        <v>0</v>
      </c>
      <c r="AF28">
        <f>'BFPaT-fueltax-nuclear'!AF6</f>
        <v>0</v>
      </c>
    </row>
    <row r="29" spans="1:35">
      <c r="A29" t="s">
        <v>553</v>
      </c>
      <c r="B29">
        <f>'BFPaT-fueltax-nuclear'!B7</f>
        <v>0</v>
      </c>
      <c r="C29">
        <f>'BFPaT-fueltax-nuclear'!C7</f>
        <v>0</v>
      </c>
      <c r="D29">
        <f>'BFPaT-fueltax-nuclear'!D7</f>
        <v>0</v>
      </c>
      <c r="E29">
        <f>'BFPaT-fueltax-nuclear'!E7</f>
        <v>0</v>
      </c>
      <c r="F29">
        <f>'BFPaT-fueltax-nuclear'!F7</f>
        <v>0</v>
      </c>
      <c r="G29">
        <f>'BFPaT-fueltax-nuclear'!G7</f>
        <v>0</v>
      </c>
      <c r="H29">
        <f>'BFPaT-fueltax-nuclear'!H7</f>
        <v>0</v>
      </c>
      <c r="I29">
        <f>'BFPaT-fueltax-nuclear'!I7</f>
        <v>0</v>
      </c>
      <c r="J29">
        <f>'BFPaT-fueltax-nuclear'!J7</f>
        <v>0</v>
      </c>
      <c r="K29">
        <f>'BFPaT-fueltax-nuclear'!K7</f>
        <v>0</v>
      </c>
      <c r="L29">
        <f>'BFPaT-fueltax-nuclear'!L7</f>
        <v>0</v>
      </c>
      <c r="M29">
        <f>'BFPaT-fueltax-nuclear'!M7</f>
        <v>0</v>
      </c>
      <c r="N29">
        <f>'BFPaT-fueltax-nuclear'!N7</f>
        <v>0</v>
      </c>
      <c r="O29">
        <f>'BFPaT-fueltax-nuclear'!O7</f>
        <v>0</v>
      </c>
      <c r="P29">
        <f>'BFPaT-fueltax-nuclear'!P7</f>
        <v>0</v>
      </c>
      <c r="Q29">
        <f>'BFPaT-fueltax-nuclear'!Q7</f>
        <v>0</v>
      </c>
      <c r="R29">
        <f>'BFPaT-fueltax-nuclear'!R7</f>
        <v>0</v>
      </c>
      <c r="S29">
        <f>'BFPaT-fueltax-nuclear'!S7</f>
        <v>0</v>
      </c>
      <c r="T29">
        <f>'BFPaT-fueltax-nuclear'!T7</f>
        <v>0</v>
      </c>
      <c r="U29">
        <f>'BFPaT-fueltax-nuclear'!U7</f>
        <v>0</v>
      </c>
      <c r="V29">
        <f>'BFPaT-fueltax-nuclear'!V7</f>
        <v>0</v>
      </c>
      <c r="W29">
        <f>'BFPaT-fueltax-nuclear'!W7</f>
        <v>0</v>
      </c>
      <c r="X29">
        <f>'BFPaT-fueltax-nuclear'!X7</f>
        <v>0</v>
      </c>
      <c r="Y29">
        <f>'BFPaT-fueltax-nuclear'!Y7</f>
        <v>0</v>
      </c>
      <c r="Z29">
        <f>'BFPaT-fueltax-nuclear'!Z7</f>
        <v>0</v>
      </c>
      <c r="AA29">
        <f>'BFPaT-fueltax-nuclear'!AA7</f>
        <v>0</v>
      </c>
      <c r="AB29">
        <f>'BFPaT-fueltax-nuclear'!AB7</f>
        <v>0</v>
      </c>
      <c r="AC29">
        <f>'BFPaT-fueltax-nuclear'!AC7</f>
        <v>0</v>
      </c>
      <c r="AD29">
        <f>'BFPaT-fueltax-nuclear'!AD7</f>
        <v>0</v>
      </c>
      <c r="AE29">
        <f>'BFPaT-fueltax-nuclear'!AE7</f>
        <v>0</v>
      </c>
      <c r="AF29">
        <f>'BFPaT-fueltax-nuclear'!AF7</f>
        <v>0</v>
      </c>
    </row>
    <row r="30" spans="1:35">
      <c r="A30" t="s">
        <v>554</v>
      </c>
      <c r="B30">
        <f>'BFPaT-fueltax-nuclear'!B8</f>
        <v>0</v>
      </c>
      <c r="C30">
        <f>'BFPaT-fueltax-nuclear'!C8</f>
        <v>0</v>
      </c>
      <c r="D30">
        <f>'BFPaT-fueltax-nuclear'!D8</f>
        <v>0</v>
      </c>
      <c r="E30">
        <f>'BFPaT-fueltax-nuclear'!E8</f>
        <v>0</v>
      </c>
      <c r="F30">
        <f>'BFPaT-fueltax-nuclear'!F8</f>
        <v>0</v>
      </c>
      <c r="G30">
        <f>'BFPaT-fueltax-nuclear'!G8</f>
        <v>0</v>
      </c>
      <c r="H30">
        <f>'BFPaT-fueltax-nuclear'!H8</f>
        <v>0</v>
      </c>
      <c r="I30">
        <f>'BFPaT-fueltax-nuclear'!I8</f>
        <v>0</v>
      </c>
      <c r="J30">
        <f>'BFPaT-fueltax-nuclear'!J8</f>
        <v>0</v>
      </c>
      <c r="K30">
        <f>'BFPaT-fueltax-nuclear'!K8</f>
        <v>0</v>
      </c>
      <c r="L30">
        <f>'BFPaT-fueltax-nuclear'!L8</f>
        <v>0</v>
      </c>
      <c r="M30">
        <f>'BFPaT-fueltax-nuclear'!M8</f>
        <v>0</v>
      </c>
      <c r="N30">
        <f>'BFPaT-fueltax-nuclear'!N8</f>
        <v>0</v>
      </c>
      <c r="O30">
        <f>'BFPaT-fueltax-nuclear'!O8</f>
        <v>0</v>
      </c>
      <c r="P30">
        <f>'BFPaT-fueltax-nuclear'!P8</f>
        <v>0</v>
      </c>
      <c r="Q30">
        <f>'BFPaT-fueltax-nuclear'!Q8</f>
        <v>0</v>
      </c>
      <c r="R30">
        <f>'BFPaT-fueltax-nuclear'!R8</f>
        <v>0</v>
      </c>
      <c r="S30">
        <f>'BFPaT-fueltax-nuclear'!S8</f>
        <v>0</v>
      </c>
      <c r="T30">
        <f>'BFPaT-fueltax-nuclear'!T8</f>
        <v>0</v>
      </c>
      <c r="U30">
        <f>'BFPaT-fueltax-nuclear'!U8</f>
        <v>0</v>
      </c>
      <c r="V30">
        <f>'BFPaT-fueltax-nuclear'!V8</f>
        <v>0</v>
      </c>
      <c r="W30">
        <f>'BFPaT-fueltax-nuclear'!W8</f>
        <v>0</v>
      </c>
      <c r="X30">
        <f>'BFPaT-fueltax-nuclear'!X8</f>
        <v>0</v>
      </c>
      <c r="Y30">
        <f>'BFPaT-fueltax-nuclear'!Y8</f>
        <v>0</v>
      </c>
      <c r="Z30">
        <f>'BFPaT-fueltax-nuclear'!Z8</f>
        <v>0</v>
      </c>
      <c r="AA30">
        <f>'BFPaT-fueltax-nuclear'!AA8</f>
        <v>0</v>
      </c>
      <c r="AB30">
        <f>'BFPaT-fueltax-nuclear'!AB8</f>
        <v>0</v>
      </c>
      <c r="AC30">
        <f>'BFPaT-fueltax-nuclear'!AC8</f>
        <v>0</v>
      </c>
      <c r="AD30">
        <f>'BFPaT-fueltax-nuclear'!AD8</f>
        <v>0</v>
      </c>
      <c r="AE30">
        <f>'BFPaT-fueltax-nuclear'!AE8</f>
        <v>0</v>
      </c>
      <c r="AF30">
        <f>'BFPaT-fueltax-nuclear'!AF8</f>
        <v>0</v>
      </c>
    </row>
    <row r="31" spans="1:35">
      <c r="A31" t="s">
        <v>555</v>
      </c>
      <c r="B31">
        <f>'BFPaT-fueltax-nuclear'!B9</f>
        <v>0</v>
      </c>
      <c r="C31">
        <f>'BFPaT-fueltax-nuclear'!C9</f>
        <v>0</v>
      </c>
      <c r="D31">
        <f>'BFPaT-fueltax-nuclear'!D9</f>
        <v>0</v>
      </c>
      <c r="E31">
        <f>'BFPaT-fueltax-nuclear'!E9</f>
        <v>0</v>
      </c>
      <c r="F31">
        <f>'BFPaT-fueltax-nuclear'!F9</f>
        <v>0</v>
      </c>
      <c r="G31">
        <f>'BFPaT-fueltax-nuclear'!G9</f>
        <v>0</v>
      </c>
      <c r="H31">
        <f>'BFPaT-fueltax-nuclear'!H9</f>
        <v>0</v>
      </c>
      <c r="I31">
        <f>'BFPaT-fueltax-nuclear'!I9</f>
        <v>0</v>
      </c>
      <c r="J31">
        <f>'BFPaT-fueltax-nuclear'!J9</f>
        <v>0</v>
      </c>
      <c r="K31">
        <f>'BFPaT-fueltax-nuclear'!K9</f>
        <v>0</v>
      </c>
      <c r="L31">
        <f>'BFPaT-fueltax-nuclear'!L9</f>
        <v>0</v>
      </c>
      <c r="M31">
        <f>'BFPaT-fueltax-nuclear'!M9</f>
        <v>0</v>
      </c>
      <c r="N31">
        <f>'BFPaT-fueltax-nuclear'!N9</f>
        <v>0</v>
      </c>
      <c r="O31">
        <f>'BFPaT-fueltax-nuclear'!O9</f>
        <v>0</v>
      </c>
      <c r="P31">
        <f>'BFPaT-fueltax-nuclear'!P9</f>
        <v>0</v>
      </c>
      <c r="Q31">
        <f>'BFPaT-fueltax-nuclear'!Q9</f>
        <v>0</v>
      </c>
      <c r="R31">
        <f>'BFPaT-fueltax-nuclear'!R9</f>
        <v>0</v>
      </c>
      <c r="S31">
        <f>'BFPaT-fueltax-nuclear'!S9</f>
        <v>0</v>
      </c>
      <c r="T31">
        <f>'BFPaT-fueltax-nuclear'!T9</f>
        <v>0</v>
      </c>
      <c r="U31">
        <f>'BFPaT-fueltax-nuclear'!U9</f>
        <v>0</v>
      </c>
      <c r="V31">
        <f>'BFPaT-fueltax-nuclear'!V9</f>
        <v>0</v>
      </c>
      <c r="W31">
        <f>'BFPaT-fueltax-nuclear'!W9</f>
        <v>0</v>
      </c>
      <c r="X31">
        <f>'BFPaT-fueltax-nuclear'!X9</f>
        <v>0</v>
      </c>
      <c r="Y31">
        <f>'BFPaT-fueltax-nuclear'!Y9</f>
        <v>0</v>
      </c>
      <c r="Z31">
        <f>'BFPaT-fueltax-nuclear'!Z9</f>
        <v>0</v>
      </c>
      <c r="AA31">
        <f>'BFPaT-fueltax-nuclear'!AA9</f>
        <v>0</v>
      </c>
      <c r="AB31">
        <f>'BFPaT-fueltax-nuclear'!AB9</f>
        <v>0</v>
      </c>
      <c r="AC31">
        <f>'BFPaT-fueltax-nuclear'!AC9</f>
        <v>0</v>
      </c>
      <c r="AD31">
        <f>'BFPaT-fueltax-nuclear'!AD9</f>
        <v>0</v>
      </c>
      <c r="AE31">
        <f>'BFPaT-fueltax-nuclear'!AE9</f>
        <v>0</v>
      </c>
      <c r="AF31">
        <f>'BFPaT-fueltax-nuclear'!AF9</f>
        <v>0</v>
      </c>
    </row>
    <row r="32" spans="1:35">
      <c r="A32" s="16" t="s">
        <v>785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</row>
    <row r="33" spans="1:35">
      <c r="A33" t="s">
        <v>727</v>
      </c>
      <c r="B33">
        <f>B$1</f>
        <v>2020</v>
      </c>
      <c r="C33">
        <f t="shared" ref="C33:AF33" si="3">C$1</f>
        <v>2021</v>
      </c>
      <c r="D33">
        <f t="shared" si="3"/>
        <v>2022</v>
      </c>
      <c r="E33">
        <f t="shared" si="3"/>
        <v>2023</v>
      </c>
      <c r="F33">
        <f t="shared" si="3"/>
        <v>2024</v>
      </c>
      <c r="G33">
        <f t="shared" si="3"/>
        <v>2025</v>
      </c>
      <c r="H33">
        <f t="shared" si="3"/>
        <v>2026</v>
      </c>
      <c r="I33">
        <f t="shared" si="3"/>
        <v>2027</v>
      </c>
      <c r="J33">
        <f t="shared" si="3"/>
        <v>2028</v>
      </c>
      <c r="K33">
        <f t="shared" si="3"/>
        <v>2029</v>
      </c>
      <c r="L33">
        <f t="shared" si="3"/>
        <v>2030</v>
      </c>
      <c r="M33">
        <f t="shared" si="3"/>
        <v>2031</v>
      </c>
      <c r="N33">
        <f t="shared" si="3"/>
        <v>2032</v>
      </c>
      <c r="O33">
        <f t="shared" si="3"/>
        <v>2033</v>
      </c>
      <c r="P33">
        <f t="shared" si="3"/>
        <v>2034</v>
      </c>
      <c r="Q33">
        <f t="shared" si="3"/>
        <v>2035</v>
      </c>
      <c r="R33">
        <f t="shared" si="3"/>
        <v>2036</v>
      </c>
      <c r="S33">
        <f t="shared" si="3"/>
        <v>2037</v>
      </c>
      <c r="T33">
        <f t="shared" si="3"/>
        <v>2038</v>
      </c>
      <c r="U33">
        <f t="shared" si="3"/>
        <v>2039</v>
      </c>
      <c r="V33">
        <f t="shared" si="3"/>
        <v>2040</v>
      </c>
      <c r="W33">
        <f t="shared" si="3"/>
        <v>2041</v>
      </c>
      <c r="X33">
        <f t="shared" si="3"/>
        <v>2042</v>
      </c>
      <c r="Y33">
        <f t="shared" si="3"/>
        <v>2043</v>
      </c>
      <c r="Z33">
        <f t="shared" si="3"/>
        <v>2044</v>
      </c>
      <c r="AA33">
        <f t="shared" si="3"/>
        <v>2045</v>
      </c>
      <c r="AB33">
        <f t="shared" si="3"/>
        <v>2046</v>
      </c>
      <c r="AC33">
        <f t="shared" si="3"/>
        <v>2047</v>
      </c>
      <c r="AD33">
        <f t="shared" si="3"/>
        <v>2048</v>
      </c>
      <c r="AE33">
        <f t="shared" si="3"/>
        <v>2049</v>
      </c>
      <c r="AF33">
        <f t="shared" si="3"/>
        <v>2050</v>
      </c>
    </row>
    <row r="34" spans="1:35">
      <c r="A34" t="s">
        <v>548</v>
      </c>
      <c r="B34">
        <f>'BFPaT-fueltax-biomass'!B2</f>
        <v>0</v>
      </c>
      <c r="C34">
        <f>'BFPaT-fueltax-biomass'!C2</f>
        <v>0</v>
      </c>
      <c r="D34">
        <f>'BFPaT-fueltax-biomass'!D2</f>
        <v>0</v>
      </c>
      <c r="E34">
        <f>'BFPaT-fueltax-biomass'!E2</f>
        <v>0</v>
      </c>
      <c r="F34">
        <f>'BFPaT-fueltax-biomass'!F2</f>
        <v>0</v>
      </c>
      <c r="G34">
        <f>'BFPaT-fueltax-biomass'!G2</f>
        <v>0</v>
      </c>
      <c r="H34">
        <f>'BFPaT-fueltax-biomass'!H2</f>
        <v>0</v>
      </c>
      <c r="I34">
        <f>'BFPaT-fueltax-biomass'!I2</f>
        <v>0</v>
      </c>
      <c r="J34">
        <f>'BFPaT-fueltax-biomass'!J2</f>
        <v>0</v>
      </c>
      <c r="K34">
        <f>'BFPaT-fueltax-biomass'!K2</f>
        <v>0</v>
      </c>
      <c r="L34">
        <f>'BFPaT-fueltax-biomass'!L2</f>
        <v>0</v>
      </c>
      <c r="M34">
        <f>'BFPaT-fueltax-biomass'!M2</f>
        <v>0</v>
      </c>
      <c r="N34">
        <f>'BFPaT-fueltax-biomass'!N2</f>
        <v>0</v>
      </c>
      <c r="O34">
        <f>'BFPaT-fueltax-biomass'!O2</f>
        <v>0</v>
      </c>
      <c r="P34">
        <f>'BFPaT-fueltax-biomass'!P2</f>
        <v>0</v>
      </c>
      <c r="Q34">
        <f>'BFPaT-fueltax-biomass'!Q2</f>
        <v>0</v>
      </c>
      <c r="R34">
        <f>'BFPaT-fueltax-biomass'!R2</f>
        <v>0</v>
      </c>
      <c r="S34">
        <f>'BFPaT-fueltax-biomass'!S2</f>
        <v>0</v>
      </c>
      <c r="T34">
        <f>'BFPaT-fueltax-biomass'!T2</f>
        <v>0</v>
      </c>
      <c r="U34">
        <f>'BFPaT-fueltax-biomass'!U2</f>
        <v>0</v>
      </c>
      <c r="V34">
        <f>'BFPaT-fueltax-biomass'!V2</f>
        <v>0</v>
      </c>
      <c r="W34">
        <f>'BFPaT-fueltax-biomass'!W2</f>
        <v>0</v>
      </c>
      <c r="X34">
        <f>'BFPaT-fueltax-biomass'!X2</f>
        <v>0</v>
      </c>
      <c r="Y34">
        <f>'BFPaT-fueltax-biomass'!Y2</f>
        <v>0</v>
      </c>
      <c r="Z34">
        <f>'BFPaT-fueltax-biomass'!Z2</f>
        <v>0</v>
      </c>
      <c r="AA34">
        <f>'BFPaT-fueltax-biomass'!AA2</f>
        <v>0</v>
      </c>
      <c r="AB34">
        <f>'BFPaT-fueltax-biomass'!AB2</f>
        <v>0</v>
      </c>
      <c r="AC34">
        <f>'BFPaT-fueltax-biomass'!AC2</f>
        <v>0</v>
      </c>
      <c r="AD34">
        <f>'BFPaT-fueltax-biomass'!AD2</f>
        <v>0</v>
      </c>
      <c r="AE34">
        <f>'BFPaT-fueltax-biomass'!AE2</f>
        <v>0</v>
      </c>
      <c r="AF34">
        <f>'BFPaT-fueltax-biomass'!AF2</f>
        <v>0</v>
      </c>
    </row>
    <row r="35" spans="1:35">
      <c r="A35" t="s">
        <v>549</v>
      </c>
      <c r="B35">
        <f>'BFPaT-fueltax-biomass'!B3</f>
        <v>1.3797744000000005E-7</v>
      </c>
      <c r="C35">
        <f>'BFPaT-fueltax-biomass'!C3</f>
        <v>1.3797744000000005E-7</v>
      </c>
      <c r="D35">
        <f>'BFPaT-fueltax-biomass'!D3</f>
        <v>1.3797744000000005E-7</v>
      </c>
      <c r="E35">
        <f>'BFPaT-fueltax-biomass'!E3</f>
        <v>1.3797744000000005E-7</v>
      </c>
      <c r="F35">
        <f>'BFPaT-fueltax-biomass'!F3</f>
        <v>1.3797744000000005E-7</v>
      </c>
      <c r="G35">
        <f>'BFPaT-fueltax-biomass'!G3</f>
        <v>1.3797744000000005E-7</v>
      </c>
      <c r="H35">
        <f>'BFPaT-fueltax-biomass'!H3</f>
        <v>1.3797744000000005E-7</v>
      </c>
      <c r="I35">
        <f>'BFPaT-fueltax-biomass'!I3</f>
        <v>1.3797744000000005E-7</v>
      </c>
      <c r="J35">
        <f>'BFPaT-fueltax-biomass'!J3</f>
        <v>1.3797744000000005E-7</v>
      </c>
      <c r="K35">
        <f>'BFPaT-fueltax-biomass'!K3</f>
        <v>1.3797744000000005E-7</v>
      </c>
      <c r="L35">
        <f>'BFPaT-fueltax-biomass'!L3</f>
        <v>1.3797744000000005E-7</v>
      </c>
      <c r="M35">
        <f>'BFPaT-fueltax-biomass'!M3</f>
        <v>1.3797744000000005E-7</v>
      </c>
      <c r="N35">
        <f>'BFPaT-fueltax-biomass'!N3</f>
        <v>1.3797744000000005E-7</v>
      </c>
      <c r="O35">
        <f>'BFPaT-fueltax-biomass'!O3</f>
        <v>1.3797744000000005E-7</v>
      </c>
      <c r="P35">
        <f>'BFPaT-fueltax-biomass'!P3</f>
        <v>1.3797744000000005E-7</v>
      </c>
      <c r="Q35">
        <f>'BFPaT-fueltax-biomass'!Q3</f>
        <v>1.3797744000000005E-7</v>
      </c>
      <c r="R35">
        <f>'BFPaT-fueltax-biomass'!R3</f>
        <v>1.3797744000000005E-7</v>
      </c>
      <c r="S35">
        <f>'BFPaT-fueltax-biomass'!S3</f>
        <v>1.3797744000000005E-7</v>
      </c>
      <c r="T35">
        <f>'BFPaT-fueltax-biomass'!T3</f>
        <v>1.3797744000000005E-7</v>
      </c>
      <c r="U35">
        <f>'BFPaT-fueltax-biomass'!U3</f>
        <v>1.3797744000000005E-7</v>
      </c>
      <c r="V35">
        <f>'BFPaT-fueltax-biomass'!V3</f>
        <v>1.3797744000000005E-7</v>
      </c>
      <c r="W35">
        <f>'BFPaT-fueltax-biomass'!W3</f>
        <v>1.3797744000000005E-7</v>
      </c>
      <c r="X35">
        <f>'BFPaT-fueltax-biomass'!X3</f>
        <v>1.3797744000000005E-7</v>
      </c>
      <c r="Y35">
        <f>'BFPaT-fueltax-biomass'!Y3</f>
        <v>1.3797744000000005E-7</v>
      </c>
      <c r="Z35">
        <f>'BFPaT-fueltax-biomass'!Z3</f>
        <v>1.3797744000000005E-7</v>
      </c>
      <c r="AA35">
        <f>'BFPaT-fueltax-biomass'!AA3</f>
        <v>1.3797744000000005E-7</v>
      </c>
      <c r="AB35">
        <f>'BFPaT-fueltax-biomass'!AB3</f>
        <v>1.3797744000000005E-7</v>
      </c>
      <c r="AC35">
        <f>'BFPaT-fueltax-biomass'!AC3</f>
        <v>1.3797744000000005E-7</v>
      </c>
      <c r="AD35">
        <f>'BFPaT-fueltax-biomass'!AD3</f>
        <v>1.3797744000000005E-7</v>
      </c>
      <c r="AE35">
        <f>'BFPaT-fueltax-biomass'!AE3</f>
        <v>1.3797744000000005E-7</v>
      </c>
      <c r="AF35">
        <f>'BFPaT-fueltax-biomass'!AF3</f>
        <v>1.3797744000000005E-7</v>
      </c>
    </row>
    <row r="36" spans="1:35">
      <c r="A36" t="s">
        <v>550</v>
      </c>
      <c r="B36">
        <f>'BFPaT-fueltax-biomass'!B4</f>
        <v>5.5004519999999998E-7</v>
      </c>
      <c r="C36">
        <f>'BFPaT-fueltax-biomass'!C4</f>
        <v>5.5004519999999998E-7</v>
      </c>
      <c r="D36">
        <f>'BFPaT-fueltax-biomass'!D4</f>
        <v>5.5004519999999998E-7</v>
      </c>
      <c r="E36">
        <f>'BFPaT-fueltax-biomass'!E4</f>
        <v>5.5004519999999998E-7</v>
      </c>
      <c r="F36">
        <f>'BFPaT-fueltax-biomass'!F4</f>
        <v>5.5004519999999998E-7</v>
      </c>
      <c r="G36">
        <f>'BFPaT-fueltax-biomass'!G4</f>
        <v>5.5004519999999998E-7</v>
      </c>
      <c r="H36">
        <f>'BFPaT-fueltax-biomass'!H4</f>
        <v>5.5004519999999998E-7</v>
      </c>
      <c r="I36">
        <f>'BFPaT-fueltax-biomass'!I4</f>
        <v>5.5004519999999998E-7</v>
      </c>
      <c r="J36">
        <f>'BFPaT-fueltax-biomass'!J4</f>
        <v>5.5004519999999998E-7</v>
      </c>
      <c r="K36">
        <f>'BFPaT-fueltax-biomass'!K4</f>
        <v>5.5004519999999998E-7</v>
      </c>
      <c r="L36">
        <f>'BFPaT-fueltax-biomass'!L4</f>
        <v>5.5004519999999998E-7</v>
      </c>
      <c r="M36">
        <f>'BFPaT-fueltax-biomass'!M4</f>
        <v>5.5004519999999998E-7</v>
      </c>
      <c r="N36">
        <f>'BFPaT-fueltax-biomass'!N4</f>
        <v>5.5004519999999998E-7</v>
      </c>
      <c r="O36">
        <f>'BFPaT-fueltax-biomass'!O4</f>
        <v>5.5004519999999998E-7</v>
      </c>
      <c r="P36">
        <f>'BFPaT-fueltax-biomass'!P4</f>
        <v>5.5004519999999998E-7</v>
      </c>
      <c r="Q36">
        <f>'BFPaT-fueltax-biomass'!Q4</f>
        <v>5.5004519999999998E-7</v>
      </c>
      <c r="R36">
        <f>'BFPaT-fueltax-biomass'!R4</f>
        <v>5.5004519999999998E-7</v>
      </c>
      <c r="S36">
        <f>'BFPaT-fueltax-biomass'!S4</f>
        <v>5.5004519999999998E-7</v>
      </c>
      <c r="T36">
        <f>'BFPaT-fueltax-biomass'!T4</f>
        <v>5.5004519999999998E-7</v>
      </c>
      <c r="U36">
        <f>'BFPaT-fueltax-biomass'!U4</f>
        <v>5.5004519999999998E-7</v>
      </c>
      <c r="V36">
        <f>'BFPaT-fueltax-biomass'!V4</f>
        <v>5.5004519999999998E-7</v>
      </c>
      <c r="W36">
        <f>'BFPaT-fueltax-biomass'!W4</f>
        <v>5.5004519999999998E-7</v>
      </c>
      <c r="X36">
        <f>'BFPaT-fueltax-biomass'!X4</f>
        <v>5.5004519999999998E-7</v>
      </c>
      <c r="Y36">
        <f>'BFPaT-fueltax-biomass'!Y4</f>
        <v>5.5004519999999998E-7</v>
      </c>
      <c r="Z36">
        <f>'BFPaT-fueltax-biomass'!Z4</f>
        <v>5.5004519999999998E-7</v>
      </c>
      <c r="AA36">
        <f>'BFPaT-fueltax-biomass'!AA4</f>
        <v>5.5004519999999998E-7</v>
      </c>
      <c r="AB36">
        <f>'BFPaT-fueltax-biomass'!AB4</f>
        <v>5.5004519999999998E-7</v>
      </c>
      <c r="AC36">
        <f>'BFPaT-fueltax-biomass'!AC4</f>
        <v>5.5004519999999998E-7</v>
      </c>
      <c r="AD36">
        <f>'BFPaT-fueltax-biomass'!AD4</f>
        <v>5.5004519999999998E-7</v>
      </c>
      <c r="AE36">
        <f>'BFPaT-fueltax-biomass'!AE4</f>
        <v>5.5004519999999998E-7</v>
      </c>
      <c r="AF36">
        <f>'BFPaT-fueltax-biomass'!AF4</f>
        <v>5.5004519999999998E-7</v>
      </c>
    </row>
    <row r="37" spans="1:35">
      <c r="A37" t="s">
        <v>551</v>
      </c>
      <c r="B37">
        <f>'BFPaT-fueltax-biomass'!B5</f>
        <v>2.5544472000000004E-7</v>
      </c>
      <c r="C37">
        <f>'BFPaT-fueltax-biomass'!C5</f>
        <v>2.5544472000000004E-7</v>
      </c>
      <c r="D37">
        <f>'BFPaT-fueltax-biomass'!D5</f>
        <v>2.5544472000000004E-7</v>
      </c>
      <c r="E37">
        <f>'BFPaT-fueltax-biomass'!E5</f>
        <v>2.5544472000000004E-7</v>
      </c>
      <c r="F37">
        <f>'BFPaT-fueltax-biomass'!F5</f>
        <v>2.5544472000000004E-7</v>
      </c>
      <c r="G37">
        <f>'BFPaT-fueltax-biomass'!G5</f>
        <v>2.5544472000000004E-7</v>
      </c>
      <c r="H37">
        <f>'BFPaT-fueltax-biomass'!H5</f>
        <v>2.5544472000000004E-7</v>
      </c>
      <c r="I37">
        <f>'BFPaT-fueltax-biomass'!I5</f>
        <v>2.5544472000000004E-7</v>
      </c>
      <c r="J37">
        <f>'BFPaT-fueltax-biomass'!J5</f>
        <v>2.5544472000000004E-7</v>
      </c>
      <c r="K37">
        <f>'BFPaT-fueltax-biomass'!K5</f>
        <v>2.5544472000000004E-7</v>
      </c>
      <c r="L37">
        <f>'BFPaT-fueltax-biomass'!L5</f>
        <v>2.5544472000000004E-7</v>
      </c>
      <c r="M37">
        <f>'BFPaT-fueltax-biomass'!M5</f>
        <v>2.5544472000000004E-7</v>
      </c>
      <c r="N37">
        <f>'BFPaT-fueltax-biomass'!N5</f>
        <v>2.5544472000000004E-7</v>
      </c>
      <c r="O37">
        <f>'BFPaT-fueltax-biomass'!O5</f>
        <v>2.5544472000000004E-7</v>
      </c>
      <c r="P37">
        <f>'BFPaT-fueltax-biomass'!P5</f>
        <v>2.5544472000000004E-7</v>
      </c>
      <c r="Q37">
        <f>'BFPaT-fueltax-biomass'!Q5</f>
        <v>2.5544472000000004E-7</v>
      </c>
      <c r="R37">
        <f>'BFPaT-fueltax-biomass'!R5</f>
        <v>2.5544472000000004E-7</v>
      </c>
      <c r="S37">
        <f>'BFPaT-fueltax-biomass'!S5</f>
        <v>2.5544472000000004E-7</v>
      </c>
      <c r="T37">
        <f>'BFPaT-fueltax-biomass'!T5</f>
        <v>2.5544472000000004E-7</v>
      </c>
      <c r="U37">
        <f>'BFPaT-fueltax-biomass'!U5</f>
        <v>2.5544472000000004E-7</v>
      </c>
      <c r="V37">
        <f>'BFPaT-fueltax-biomass'!V5</f>
        <v>2.5544472000000004E-7</v>
      </c>
      <c r="W37">
        <f>'BFPaT-fueltax-biomass'!W5</f>
        <v>2.5544472000000004E-7</v>
      </c>
      <c r="X37">
        <f>'BFPaT-fueltax-biomass'!X5</f>
        <v>2.5544472000000004E-7</v>
      </c>
      <c r="Y37">
        <f>'BFPaT-fueltax-biomass'!Y5</f>
        <v>2.5544472000000004E-7</v>
      </c>
      <c r="Z37">
        <f>'BFPaT-fueltax-biomass'!Z5</f>
        <v>2.5544472000000004E-7</v>
      </c>
      <c r="AA37">
        <f>'BFPaT-fueltax-biomass'!AA5</f>
        <v>2.5544472000000004E-7</v>
      </c>
      <c r="AB37">
        <f>'BFPaT-fueltax-biomass'!AB5</f>
        <v>2.5544472000000004E-7</v>
      </c>
      <c r="AC37">
        <f>'BFPaT-fueltax-biomass'!AC5</f>
        <v>2.5544472000000004E-7</v>
      </c>
      <c r="AD37">
        <f>'BFPaT-fueltax-biomass'!AD5</f>
        <v>2.5544472000000004E-7</v>
      </c>
      <c r="AE37">
        <f>'BFPaT-fueltax-biomass'!AE5</f>
        <v>2.5544472000000004E-7</v>
      </c>
      <c r="AF37">
        <f>'BFPaT-fueltax-biomass'!AF5</f>
        <v>2.5544472000000004E-7</v>
      </c>
    </row>
    <row r="38" spans="1:35">
      <c r="A38" t="s">
        <v>552</v>
      </c>
      <c r="B38">
        <f>'BFPaT-fueltax-biomass'!B6</f>
        <v>1.6345976000000001E-7</v>
      </c>
      <c r="C38">
        <f>'BFPaT-fueltax-biomass'!C6</f>
        <v>1.6345976000000001E-7</v>
      </c>
      <c r="D38">
        <f>'BFPaT-fueltax-biomass'!D6</f>
        <v>1.6345976000000001E-7</v>
      </c>
      <c r="E38">
        <f>'BFPaT-fueltax-biomass'!E6</f>
        <v>1.6345976000000001E-7</v>
      </c>
      <c r="F38">
        <f>'BFPaT-fueltax-biomass'!F6</f>
        <v>1.6345976000000001E-7</v>
      </c>
      <c r="G38">
        <f>'BFPaT-fueltax-biomass'!G6</f>
        <v>1.6345976000000001E-7</v>
      </c>
      <c r="H38">
        <f>'BFPaT-fueltax-biomass'!H6</f>
        <v>1.6345976000000001E-7</v>
      </c>
      <c r="I38">
        <f>'BFPaT-fueltax-biomass'!I6</f>
        <v>1.6345976000000001E-7</v>
      </c>
      <c r="J38">
        <f>'BFPaT-fueltax-biomass'!J6</f>
        <v>1.6345976000000001E-7</v>
      </c>
      <c r="K38">
        <f>'BFPaT-fueltax-biomass'!K6</f>
        <v>1.6345976000000001E-7</v>
      </c>
      <c r="L38">
        <f>'BFPaT-fueltax-biomass'!L6</f>
        <v>1.6345976000000001E-7</v>
      </c>
      <c r="M38">
        <f>'BFPaT-fueltax-biomass'!M6</f>
        <v>1.6345976000000001E-7</v>
      </c>
      <c r="N38">
        <f>'BFPaT-fueltax-biomass'!N6</f>
        <v>1.6345976000000001E-7</v>
      </c>
      <c r="O38">
        <f>'BFPaT-fueltax-biomass'!O6</f>
        <v>1.6345976000000001E-7</v>
      </c>
      <c r="P38">
        <f>'BFPaT-fueltax-biomass'!P6</f>
        <v>1.6345976000000001E-7</v>
      </c>
      <c r="Q38">
        <f>'BFPaT-fueltax-biomass'!Q6</f>
        <v>1.6345976000000001E-7</v>
      </c>
      <c r="R38">
        <f>'BFPaT-fueltax-biomass'!R6</f>
        <v>1.6345976000000001E-7</v>
      </c>
      <c r="S38">
        <f>'BFPaT-fueltax-biomass'!S6</f>
        <v>1.6345976000000001E-7</v>
      </c>
      <c r="T38">
        <f>'BFPaT-fueltax-biomass'!T6</f>
        <v>1.6345976000000001E-7</v>
      </c>
      <c r="U38">
        <f>'BFPaT-fueltax-biomass'!U6</f>
        <v>1.6345976000000001E-7</v>
      </c>
      <c r="V38">
        <f>'BFPaT-fueltax-biomass'!V6</f>
        <v>1.6345976000000001E-7</v>
      </c>
      <c r="W38">
        <f>'BFPaT-fueltax-biomass'!W6</f>
        <v>1.6345976000000001E-7</v>
      </c>
      <c r="X38">
        <f>'BFPaT-fueltax-biomass'!X6</f>
        <v>1.6345976000000001E-7</v>
      </c>
      <c r="Y38">
        <f>'BFPaT-fueltax-biomass'!Y6</f>
        <v>1.6345976000000001E-7</v>
      </c>
      <c r="Z38">
        <f>'BFPaT-fueltax-biomass'!Z6</f>
        <v>1.6345976000000001E-7</v>
      </c>
      <c r="AA38">
        <f>'BFPaT-fueltax-biomass'!AA6</f>
        <v>1.6345976000000001E-7</v>
      </c>
      <c r="AB38">
        <f>'BFPaT-fueltax-biomass'!AB6</f>
        <v>1.6345976000000001E-7</v>
      </c>
      <c r="AC38">
        <f>'BFPaT-fueltax-biomass'!AC6</f>
        <v>1.6345976000000001E-7</v>
      </c>
      <c r="AD38">
        <f>'BFPaT-fueltax-biomass'!AD6</f>
        <v>1.6345976000000001E-7</v>
      </c>
      <c r="AE38">
        <f>'BFPaT-fueltax-biomass'!AE6</f>
        <v>1.6345976000000001E-7</v>
      </c>
      <c r="AF38">
        <f>'BFPaT-fueltax-biomass'!AF6</f>
        <v>1.6345976000000001E-7</v>
      </c>
    </row>
    <row r="39" spans="1:35">
      <c r="A39" t="s">
        <v>553</v>
      </c>
      <c r="B39">
        <f>'BFPaT-fueltax-biomass'!B7</f>
        <v>1.3797744000000005E-7</v>
      </c>
      <c r="C39">
        <f>'BFPaT-fueltax-biomass'!C7</f>
        <v>1.3797744000000005E-7</v>
      </c>
      <c r="D39">
        <f>'BFPaT-fueltax-biomass'!D7</f>
        <v>1.3797744000000005E-7</v>
      </c>
      <c r="E39">
        <f>'BFPaT-fueltax-biomass'!E7</f>
        <v>1.3797744000000005E-7</v>
      </c>
      <c r="F39">
        <f>'BFPaT-fueltax-biomass'!F7</f>
        <v>1.3797744000000005E-7</v>
      </c>
      <c r="G39">
        <f>'BFPaT-fueltax-biomass'!G7</f>
        <v>1.3797744000000005E-7</v>
      </c>
      <c r="H39">
        <f>'BFPaT-fueltax-biomass'!H7</f>
        <v>1.3797744000000005E-7</v>
      </c>
      <c r="I39">
        <f>'BFPaT-fueltax-biomass'!I7</f>
        <v>1.3797744000000005E-7</v>
      </c>
      <c r="J39">
        <f>'BFPaT-fueltax-biomass'!J7</f>
        <v>1.3797744000000005E-7</v>
      </c>
      <c r="K39">
        <f>'BFPaT-fueltax-biomass'!K7</f>
        <v>1.3797744000000005E-7</v>
      </c>
      <c r="L39">
        <f>'BFPaT-fueltax-biomass'!L7</f>
        <v>1.3797744000000005E-7</v>
      </c>
      <c r="M39">
        <f>'BFPaT-fueltax-biomass'!M7</f>
        <v>1.3797744000000005E-7</v>
      </c>
      <c r="N39">
        <f>'BFPaT-fueltax-biomass'!N7</f>
        <v>1.3797744000000005E-7</v>
      </c>
      <c r="O39">
        <f>'BFPaT-fueltax-biomass'!O7</f>
        <v>1.3797744000000005E-7</v>
      </c>
      <c r="P39">
        <f>'BFPaT-fueltax-biomass'!P7</f>
        <v>1.3797744000000005E-7</v>
      </c>
      <c r="Q39">
        <f>'BFPaT-fueltax-biomass'!Q7</f>
        <v>1.3797744000000005E-7</v>
      </c>
      <c r="R39">
        <f>'BFPaT-fueltax-biomass'!R7</f>
        <v>1.3797744000000005E-7</v>
      </c>
      <c r="S39">
        <f>'BFPaT-fueltax-biomass'!S7</f>
        <v>1.3797744000000005E-7</v>
      </c>
      <c r="T39">
        <f>'BFPaT-fueltax-biomass'!T7</f>
        <v>1.3797744000000005E-7</v>
      </c>
      <c r="U39">
        <f>'BFPaT-fueltax-biomass'!U7</f>
        <v>1.3797744000000005E-7</v>
      </c>
      <c r="V39">
        <f>'BFPaT-fueltax-biomass'!V7</f>
        <v>1.3797744000000005E-7</v>
      </c>
      <c r="W39">
        <f>'BFPaT-fueltax-biomass'!W7</f>
        <v>1.3797744000000005E-7</v>
      </c>
      <c r="X39">
        <f>'BFPaT-fueltax-biomass'!X7</f>
        <v>1.3797744000000005E-7</v>
      </c>
      <c r="Y39">
        <f>'BFPaT-fueltax-biomass'!Y7</f>
        <v>1.3797744000000005E-7</v>
      </c>
      <c r="Z39">
        <f>'BFPaT-fueltax-biomass'!Z7</f>
        <v>1.3797744000000005E-7</v>
      </c>
      <c r="AA39">
        <f>'BFPaT-fueltax-biomass'!AA7</f>
        <v>1.3797744000000005E-7</v>
      </c>
      <c r="AB39">
        <f>'BFPaT-fueltax-biomass'!AB7</f>
        <v>1.3797744000000005E-7</v>
      </c>
      <c r="AC39">
        <f>'BFPaT-fueltax-biomass'!AC7</f>
        <v>1.3797744000000005E-7</v>
      </c>
      <c r="AD39">
        <f>'BFPaT-fueltax-biomass'!AD7</f>
        <v>1.3797744000000005E-7</v>
      </c>
      <c r="AE39">
        <f>'BFPaT-fueltax-biomass'!AE7</f>
        <v>1.3797744000000005E-7</v>
      </c>
      <c r="AF39">
        <f>'BFPaT-fueltax-biomass'!AF7</f>
        <v>1.3797744000000005E-7</v>
      </c>
    </row>
    <row r="40" spans="1:35">
      <c r="A40" t="s">
        <v>554</v>
      </c>
      <c r="B40">
        <f>'BFPaT-fueltax-biomass'!B8</f>
        <v>0</v>
      </c>
      <c r="C40">
        <f>'BFPaT-fueltax-biomass'!C8</f>
        <v>0</v>
      </c>
      <c r="D40">
        <f>'BFPaT-fueltax-biomass'!D8</f>
        <v>0</v>
      </c>
      <c r="E40">
        <f>'BFPaT-fueltax-biomass'!E8</f>
        <v>0</v>
      </c>
      <c r="F40">
        <f>'BFPaT-fueltax-biomass'!F8</f>
        <v>0</v>
      </c>
      <c r="G40">
        <f>'BFPaT-fueltax-biomass'!G8</f>
        <v>0</v>
      </c>
      <c r="H40">
        <f>'BFPaT-fueltax-biomass'!H8</f>
        <v>0</v>
      </c>
      <c r="I40">
        <f>'BFPaT-fueltax-biomass'!I8</f>
        <v>0</v>
      </c>
      <c r="J40">
        <f>'BFPaT-fueltax-biomass'!J8</f>
        <v>0</v>
      </c>
      <c r="K40">
        <f>'BFPaT-fueltax-biomass'!K8</f>
        <v>0</v>
      </c>
      <c r="L40">
        <f>'BFPaT-fueltax-biomass'!L8</f>
        <v>0</v>
      </c>
      <c r="M40">
        <f>'BFPaT-fueltax-biomass'!M8</f>
        <v>0</v>
      </c>
      <c r="N40">
        <f>'BFPaT-fueltax-biomass'!N8</f>
        <v>0</v>
      </c>
      <c r="O40">
        <f>'BFPaT-fueltax-biomass'!O8</f>
        <v>0</v>
      </c>
      <c r="P40">
        <f>'BFPaT-fueltax-biomass'!P8</f>
        <v>0</v>
      </c>
      <c r="Q40">
        <f>'BFPaT-fueltax-biomass'!Q8</f>
        <v>0</v>
      </c>
      <c r="R40">
        <f>'BFPaT-fueltax-biomass'!R8</f>
        <v>0</v>
      </c>
      <c r="S40">
        <f>'BFPaT-fueltax-biomass'!S8</f>
        <v>0</v>
      </c>
      <c r="T40">
        <f>'BFPaT-fueltax-biomass'!T8</f>
        <v>0</v>
      </c>
      <c r="U40">
        <f>'BFPaT-fueltax-biomass'!U8</f>
        <v>0</v>
      </c>
      <c r="V40">
        <f>'BFPaT-fueltax-biomass'!V8</f>
        <v>0</v>
      </c>
      <c r="W40">
        <f>'BFPaT-fueltax-biomass'!W8</f>
        <v>0</v>
      </c>
      <c r="X40">
        <f>'BFPaT-fueltax-biomass'!X8</f>
        <v>0</v>
      </c>
      <c r="Y40">
        <f>'BFPaT-fueltax-biomass'!Y8</f>
        <v>0</v>
      </c>
      <c r="Z40">
        <f>'BFPaT-fueltax-biomass'!Z8</f>
        <v>0</v>
      </c>
      <c r="AA40">
        <f>'BFPaT-fueltax-biomass'!AA8</f>
        <v>0</v>
      </c>
      <c r="AB40">
        <f>'BFPaT-fueltax-biomass'!AB8</f>
        <v>0</v>
      </c>
      <c r="AC40">
        <f>'BFPaT-fueltax-biomass'!AC8</f>
        <v>0</v>
      </c>
      <c r="AD40">
        <f>'BFPaT-fueltax-biomass'!AD8</f>
        <v>0</v>
      </c>
      <c r="AE40">
        <f>'BFPaT-fueltax-biomass'!AE8</f>
        <v>0</v>
      </c>
      <c r="AF40">
        <f>'BFPaT-fueltax-biomass'!AF8</f>
        <v>0</v>
      </c>
    </row>
    <row r="41" spans="1:35">
      <c r="A41" t="s">
        <v>555</v>
      </c>
      <c r="B41">
        <f>'BFPaT-fueltax-biomass'!B9</f>
        <v>1.6345976000000001E-7</v>
      </c>
      <c r="C41">
        <f>'BFPaT-fueltax-biomass'!C9</f>
        <v>1.6345976000000001E-7</v>
      </c>
      <c r="D41">
        <f>'BFPaT-fueltax-biomass'!D9</f>
        <v>1.6345976000000001E-7</v>
      </c>
      <c r="E41">
        <f>'BFPaT-fueltax-biomass'!E9</f>
        <v>1.6345976000000001E-7</v>
      </c>
      <c r="F41">
        <f>'BFPaT-fueltax-biomass'!F9</f>
        <v>1.6345976000000001E-7</v>
      </c>
      <c r="G41">
        <f>'BFPaT-fueltax-biomass'!G9</f>
        <v>1.6345976000000001E-7</v>
      </c>
      <c r="H41">
        <f>'BFPaT-fueltax-biomass'!H9</f>
        <v>1.6345976000000001E-7</v>
      </c>
      <c r="I41">
        <f>'BFPaT-fueltax-biomass'!I9</f>
        <v>1.6345976000000001E-7</v>
      </c>
      <c r="J41">
        <f>'BFPaT-fueltax-biomass'!J9</f>
        <v>1.6345976000000001E-7</v>
      </c>
      <c r="K41">
        <f>'BFPaT-fueltax-biomass'!K9</f>
        <v>1.6345976000000001E-7</v>
      </c>
      <c r="L41">
        <f>'BFPaT-fueltax-biomass'!L9</f>
        <v>1.6345976000000001E-7</v>
      </c>
      <c r="M41">
        <f>'BFPaT-fueltax-biomass'!M9</f>
        <v>1.6345976000000001E-7</v>
      </c>
      <c r="N41">
        <f>'BFPaT-fueltax-biomass'!N9</f>
        <v>1.6345976000000001E-7</v>
      </c>
      <c r="O41">
        <f>'BFPaT-fueltax-biomass'!O9</f>
        <v>1.6345976000000001E-7</v>
      </c>
      <c r="P41">
        <f>'BFPaT-fueltax-biomass'!P9</f>
        <v>1.6345976000000001E-7</v>
      </c>
      <c r="Q41">
        <f>'BFPaT-fueltax-biomass'!Q9</f>
        <v>1.6345976000000001E-7</v>
      </c>
      <c r="R41">
        <f>'BFPaT-fueltax-biomass'!R9</f>
        <v>1.6345976000000001E-7</v>
      </c>
      <c r="S41">
        <f>'BFPaT-fueltax-biomass'!S9</f>
        <v>1.6345976000000001E-7</v>
      </c>
      <c r="T41">
        <f>'BFPaT-fueltax-biomass'!T9</f>
        <v>1.6345976000000001E-7</v>
      </c>
      <c r="U41">
        <f>'BFPaT-fueltax-biomass'!U9</f>
        <v>1.6345976000000001E-7</v>
      </c>
      <c r="V41">
        <f>'BFPaT-fueltax-biomass'!V9</f>
        <v>1.6345976000000001E-7</v>
      </c>
      <c r="W41">
        <f>'BFPaT-fueltax-biomass'!W9</f>
        <v>1.6345976000000001E-7</v>
      </c>
      <c r="X41">
        <f>'BFPaT-fueltax-biomass'!X9</f>
        <v>1.6345976000000001E-7</v>
      </c>
      <c r="Y41">
        <f>'BFPaT-fueltax-biomass'!Y9</f>
        <v>1.6345976000000001E-7</v>
      </c>
      <c r="Z41">
        <f>'BFPaT-fueltax-biomass'!Z9</f>
        <v>1.6345976000000001E-7</v>
      </c>
      <c r="AA41">
        <f>'BFPaT-fueltax-biomass'!AA9</f>
        <v>1.6345976000000001E-7</v>
      </c>
      <c r="AB41">
        <f>'BFPaT-fueltax-biomass'!AB9</f>
        <v>1.6345976000000001E-7</v>
      </c>
      <c r="AC41">
        <f>'BFPaT-fueltax-biomass'!AC9</f>
        <v>1.6345976000000001E-7</v>
      </c>
      <c r="AD41">
        <f>'BFPaT-fueltax-biomass'!AD9</f>
        <v>1.6345976000000001E-7</v>
      </c>
      <c r="AE41">
        <f>'BFPaT-fueltax-biomass'!AE9</f>
        <v>1.6345976000000001E-7</v>
      </c>
      <c r="AF41">
        <f>'BFPaT-fueltax-biomass'!AF9</f>
        <v>1.6345976000000001E-7</v>
      </c>
    </row>
    <row r="42" spans="1:35">
      <c r="A42" s="16" t="s">
        <v>786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</row>
    <row r="43" spans="1:35">
      <c r="A43" t="s">
        <v>727</v>
      </c>
      <c r="B43">
        <f>B$1</f>
        <v>2020</v>
      </c>
      <c r="C43">
        <f t="shared" ref="C43:AF43" si="4">C$1</f>
        <v>2021</v>
      </c>
      <c r="D43">
        <f t="shared" si="4"/>
        <v>2022</v>
      </c>
      <c r="E43">
        <f t="shared" si="4"/>
        <v>2023</v>
      </c>
      <c r="F43">
        <f t="shared" si="4"/>
        <v>2024</v>
      </c>
      <c r="G43">
        <f t="shared" si="4"/>
        <v>2025</v>
      </c>
      <c r="H43">
        <f t="shared" si="4"/>
        <v>2026</v>
      </c>
      <c r="I43">
        <f t="shared" si="4"/>
        <v>2027</v>
      </c>
      <c r="J43">
        <f t="shared" si="4"/>
        <v>2028</v>
      </c>
      <c r="K43">
        <f t="shared" si="4"/>
        <v>2029</v>
      </c>
      <c r="L43">
        <f t="shared" si="4"/>
        <v>2030</v>
      </c>
      <c r="M43">
        <f t="shared" si="4"/>
        <v>2031</v>
      </c>
      <c r="N43">
        <f t="shared" si="4"/>
        <v>2032</v>
      </c>
      <c r="O43">
        <f t="shared" si="4"/>
        <v>2033</v>
      </c>
      <c r="P43">
        <f t="shared" si="4"/>
        <v>2034</v>
      </c>
      <c r="Q43">
        <f t="shared" si="4"/>
        <v>2035</v>
      </c>
      <c r="R43">
        <f t="shared" si="4"/>
        <v>2036</v>
      </c>
      <c r="S43">
        <f t="shared" si="4"/>
        <v>2037</v>
      </c>
      <c r="T43">
        <f t="shared" si="4"/>
        <v>2038</v>
      </c>
      <c r="U43">
        <f t="shared" si="4"/>
        <v>2039</v>
      </c>
      <c r="V43">
        <f t="shared" si="4"/>
        <v>2040</v>
      </c>
      <c r="W43">
        <f t="shared" si="4"/>
        <v>2041</v>
      </c>
      <c r="X43">
        <f t="shared" si="4"/>
        <v>2042</v>
      </c>
      <c r="Y43">
        <f t="shared" si="4"/>
        <v>2043</v>
      </c>
      <c r="Z43">
        <f t="shared" si="4"/>
        <v>2044</v>
      </c>
      <c r="AA43">
        <f t="shared" si="4"/>
        <v>2045</v>
      </c>
      <c r="AB43">
        <f t="shared" si="4"/>
        <v>2046</v>
      </c>
      <c r="AC43">
        <f t="shared" si="4"/>
        <v>2047</v>
      </c>
      <c r="AD43">
        <f t="shared" si="4"/>
        <v>2048</v>
      </c>
      <c r="AE43">
        <f t="shared" si="4"/>
        <v>2049</v>
      </c>
      <c r="AF43">
        <f t="shared" si="4"/>
        <v>2050</v>
      </c>
    </row>
    <row r="44" spans="1:35">
      <c r="A44" t="s">
        <v>548</v>
      </c>
      <c r="B44">
        <f>'BFPaT-fueltax-petgas'!B2</f>
        <v>3.8330227471284466E-6</v>
      </c>
      <c r="C44">
        <f>'BFPaT-fueltax-petgas'!C2</f>
        <v>5.148263863234193E-6</v>
      </c>
      <c r="D44">
        <f>'BFPaT-fueltax-petgas'!D2</f>
        <v>6.7217927489714088E-6</v>
      </c>
      <c r="E44">
        <f>'BFPaT-fueltax-petgas'!E2</f>
        <v>6.0095069942885168E-6</v>
      </c>
      <c r="F44">
        <f>'BFPaT-fueltax-petgas'!F2</f>
        <v>5.7054952822057742E-6</v>
      </c>
      <c r="G44">
        <f>'BFPaT-fueltax-petgas'!G2</f>
        <v>5.4014835701230317E-6</v>
      </c>
      <c r="H44">
        <f>'BFPaT-fueltax-petgas'!H2</f>
        <v>5.0974718580402892E-6</v>
      </c>
      <c r="I44">
        <f>'BFPaT-fueltax-petgas'!I2</f>
        <v>4.7934601459575467E-6</v>
      </c>
      <c r="J44">
        <f>'BFPaT-fueltax-petgas'!J2</f>
        <v>4.4894484338748025E-6</v>
      </c>
      <c r="K44">
        <f>'BFPaT-fueltax-petgas'!K2</f>
        <v>4.428709264272661E-6</v>
      </c>
      <c r="L44">
        <f>'BFPaT-fueltax-petgas'!L2</f>
        <v>4.366322688296471E-6</v>
      </c>
      <c r="M44">
        <f>'BFPaT-fueltax-petgas'!M2</f>
        <v>4.3157950581683655E-6</v>
      </c>
      <c r="N44">
        <f>'BFPaT-fueltax-petgas'!N2</f>
        <v>4.2377179486265414E-6</v>
      </c>
      <c r="O44">
        <f>'BFPaT-fueltax-petgas'!O2</f>
        <v>4.1890215537958304E-6</v>
      </c>
      <c r="P44">
        <f>'BFPaT-fueltax-petgas'!P2</f>
        <v>4.1433599960398217E-6</v>
      </c>
      <c r="Q44">
        <f>'BFPaT-fueltax-petgas'!Q2</f>
        <v>4.0967302502502274E-6</v>
      </c>
      <c r="R44">
        <f>'BFPaT-fueltax-petgas'!R2</f>
        <v>4.055105272592691E-6</v>
      </c>
      <c r="S44">
        <f>'BFPaT-fueltax-petgas'!S2</f>
        <v>4.0118601433977722E-6</v>
      </c>
      <c r="T44">
        <f>'BFPaT-fueltax-petgas'!T2</f>
        <v>3.9696533628842375E-6</v>
      </c>
      <c r="U44">
        <f>'BFPaT-fueltax-petgas'!U2</f>
        <v>3.9332262411481423E-6</v>
      </c>
      <c r="V44">
        <f>'BFPaT-fueltax-petgas'!V2</f>
        <v>3.8910922694894077E-6</v>
      </c>
      <c r="W44">
        <f>'BFPaT-fueltax-petgas'!W2</f>
        <v>3.8527184584870255E-6</v>
      </c>
      <c r="X44">
        <f>'BFPaT-fueltax-petgas'!X2</f>
        <v>3.8170437571134163E-6</v>
      </c>
      <c r="Y44">
        <f>'BFPaT-fueltax-petgas'!Y2</f>
        <v>3.7803454140958615E-6</v>
      </c>
      <c r="Z44">
        <f>'BFPaT-fueltax-petgas'!Z2</f>
        <v>3.7463343218284252E-6</v>
      </c>
      <c r="AA44">
        <f>'BFPaT-fueltax-petgas'!AA2</f>
        <v>3.7157282876070758E-6</v>
      </c>
      <c r="AB44">
        <f>'BFPaT-fueltax-petgas'!AB2</f>
        <v>3.6828891553679948E-6</v>
      </c>
      <c r="AC44">
        <f>'BFPaT-fueltax-petgas'!AC2</f>
        <v>3.6549016321863175E-6</v>
      </c>
      <c r="AD44">
        <f>'BFPaT-fueltax-petgas'!AD2</f>
        <v>3.6272482221036904E-6</v>
      </c>
      <c r="AE44">
        <f>'BFPaT-fueltax-petgas'!AE2</f>
        <v>3.6011736689500666E-6</v>
      </c>
      <c r="AF44">
        <f>'BFPaT-fueltax-petgas'!AF2</f>
        <v>3.5790397528008668E-6</v>
      </c>
    </row>
    <row r="45" spans="1:35">
      <c r="A45" t="s">
        <v>549</v>
      </c>
      <c r="B45">
        <f>'BFPaT-fueltax-petgas'!B3</f>
        <v>0</v>
      </c>
      <c r="C45">
        <f>'BFPaT-fueltax-petgas'!C3</f>
        <v>0</v>
      </c>
      <c r="D45">
        <f>'BFPaT-fueltax-petgas'!D3</f>
        <v>0</v>
      </c>
      <c r="E45">
        <f>'BFPaT-fueltax-petgas'!E3</f>
        <v>0</v>
      </c>
      <c r="F45">
        <f>'BFPaT-fueltax-petgas'!F3</f>
        <v>0</v>
      </c>
      <c r="G45">
        <f>'BFPaT-fueltax-petgas'!G3</f>
        <v>0</v>
      </c>
      <c r="H45">
        <f>'BFPaT-fueltax-petgas'!H3</f>
        <v>0</v>
      </c>
      <c r="I45">
        <f>'BFPaT-fueltax-petgas'!I3</f>
        <v>0</v>
      </c>
      <c r="J45">
        <f>'BFPaT-fueltax-petgas'!J3</f>
        <v>0</v>
      </c>
      <c r="K45">
        <f>'BFPaT-fueltax-petgas'!K3</f>
        <v>0</v>
      </c>
      <c r="L45">
        <f>'BFPaT-fueltax-petgas'!L3</f>
        <v>0</v>
      </c>
      <c r="M45">
        <f>'BFPaT-fueltax-petgas'!M3</f>
        <v>0</v>
      </c>
      <c r="N45">
        <f>'BFPaT-fueltax-petgas'!N3</f>
        <v>0</v>
      </c>
      <c r="O45">
        <f>'BFPaT-fueltax-petgas'!O3</f>
        <v>0</v>
      </c>
      <c r="P45">
        <f>'BFPaT-fueltax-petgas'!P3</f>
        <v>0</v>
      </c>
      <c r="Q45">
        <f>'BFPaT-fueltax-petgas'!Q3</f>
        <v>0</v>
      </c>
      <c r="R45">
        <f>'BFPaT-fueltax-petgas'!R3</f>
        <v>0</v>
      </c>
      <c r="S45">
        <f>'BFPaT-fueltax-petgas'!S3</f>
        <v>0</v>
      </c>
      <c r="T45">
        <f>'BFPaT-fueltax-petgas'!T3</f>
        <v>0</v>
      </c>
      <c r="U45">
        <f>'BFPaT-fueltax-petgas'!U3</f>
        <v>0</v>
      </c>
      <c r="V45">
        <f>'BFPaT-fueltax-petgas'!V3</f>
        <v>0</v>
      </c>
      <c r="W45">
        <f>'BFPaT-fueltax-petgas'!W3</f>
        <v>0</v>
      </c>
      <c r="X45">
        <f>'BFPaT-fueltax-petgas'!X3</f>
        <v>0</v>
      </c>
      <c r="Y45">
        <f>'BFPaT-fueltax-petgas'!Y3</f>
        <v>0</v>
      </c>
      <c r="Z45">
        <f>'BFPaT-fueltax-petgas'!Z3</f>
        <v>0</v>
      </c>
      <c r="AA45">
        <f>'BFPaT-fueltax-petgas'!AA3</f>
        <v>0</v>
      </c>
      <c r="AB45">
        <f>'BFPaT-fueltax-petgas'!AB3</f>
        <v>0</v>
      </c>
      <c r="AC45">
        <f>'BFPaT-fueltax-petgas'!AC3</f>
        <v>0</v>
      </c>
      <c r="AD45">
        <f>'BFPaT-fueltax-petgas'!AD3</f>
        <v>0</v>
      </c>
      <c r="AE45">
        <f>'BFPaT-fueltax-petgas'!AE3</f>
        <v>0</v>
      </c>
      <c r="AF45">
        <f>'BFPaT-fueltax-petgas'!AF3</f>
        <v>0</v>
      </c>
    </row>
    <row r="46" spans="1:35">
      <c r="A46" t="s">
        <v>550</v>
      </c>
      <c r="B46">
        <f>'BFPaT-fueltax-petgas'!B4</f>
        <v>0</v>
      </c>
      <c r="C46">
        <f>'BFPaT-fueltax-petgas'!C4</f>
        <v>0</v>
      </c>
      <c r="D46">
        <f>'BFPaT-fueltax-petgas'!D4</f>
        <v>0</v>
      </c>
      <c r="E46">
        <f>'BFPaT-fueltax-petgas'!E4</f>
        <v>0</v>
      </c>
      <c r="F46">
        <f>'BFPaT-fueltax-petgas'!F4</f>
        <v>0</v>
      </c>
      <c r="G46">
        <f>'BFPaT-fueltax-petgas'!G4</f>
        <v>0</v>
      </c>
      <c r="H46">
        <f>'BFPaT-fueltax-petgas'!H4</f>
        <v>0</v>
      </c>
      <c r="I46">
        <f>'BFPaT-fueltax-petgas'!I4</f>
        <v>0</v>
      </c>
      <c r="J46">
        <f>'BFPaT-fueltax-petgas'!J4</f>
        <v>0</v>
      </c>
      <c r="K46">
        <f>'BFPaT-fueltax-petgas'!K4</f>
        <v>0</v>
      </c>
      <c r="L46">
        <f>'BFPaT-fueltax-petgas'!L4</f>
        <v>0</v>
      </c>
      <c r="M46">
        <f>'BFPaT-fueltax-petgas'!M4</f>
        <v>0</v>
      </c>
      <c r="N46">
        <f>'BFPaT-fueltax-petgas'!N4</f>
        <v>0</v>
      </c>
      <c r="O46">
        <f>'BFPaT-fueltax-petgas'!O4</f>
        <v>0</v>
      </c>
      <c r="P46">
        <f>'BFPaT-fueltax-petgas'!P4</f>
        <v>0</v>
      </c>
      <c r="Q46">
        <f>'BFPaT-fueltax-petgas'!Q4</f>
        <v>0</v>
      </c>
      <c r="R46">
        <f>'BFPaT-fueltax-petgas'!R4</f>
        <v>0</v>
      </c>
      <c r="S46">
        <f>'BFPaT-fueltax-petgas'!S4</f>
        <v>0</v>
      </c>
      <c r="T46">
        <f>'BFPaT-fueltax-petgas'!T4</f>
        <v>0</v>
      </c>
      <c r="U46">
        <f>'BFPaT-fueltax-petgas'!U4</f>
        <v>0</v>
      </c>
      <c r="V46">
        <f>'BFPaT-fueltax-petgas'!V4</f>
        <v>0</v>
      </c>
      <c r="W46">
        <f>'BFPaT-fueltax-petgas'!W4</f>
        <v>0</v>
      </c>
      <c r="X46">
        <f>'BFPaT-fueltax-petgas'!X4</f>
        <v>0</v>
      </c>
      <c r="Y46">
        <f>'BFPaT-fueltax-petgas'!Y4</f>
        <v>0</v>
      </c>
      <c r="Z46">
        <f>'BFPaT-fueltax-petgas'!Z4</f>
        <v>0</v>
      </c>
      <c r="AA46">
        <f>'BFPaT-fueltax-petgas'!AA4</f>
        <v>0</v>
      </c>
      <c r="AB46">
        <f>'BFPaT-fueltax-petgas'!AB4</f>
        <v>0</v>
      </c>
      <c r="AC46">
        <f>'BFPaT-fueltax-petgas'!AC4</f>
        <v>0</v>
      </c>
      <c r="AD46">
        <f>'BFPaT-fueltax-petgas'!AD4</f>
        <v>0</v>
      </c>
      <c r="AE46">
        <f>'BFPaT-fueltax-petgas'!AE4</f>
        <v>0</v>
      </c>
      <c r="AF46">
        <f>'BFPaT-fueltax-petgas'!AF4</f>
        <v>0</v>
      </c>
    </row>
    <row r="47" spans="1:35">
      <c r="A47" t="s">
        <v>551</v>
      </c>
      <c r="B47">
        <f>'BFPaT-fueltax-petgas'!B5</f>
        <v>0</v>
      </c>
      <c r="C47">
        <f>'BFPaT-fueltax-petgas'!C5</f>
        <v>0</v>
      </c>
      <c r="D47">
        <f>'BFPaT-fueltax-petgas'!D5</f>
        <v>0</v>
      </c>
      <c r="E47">
        <f>'BFPaT-fueltax-petgas'!E5</f>
        <v>0</v>
      </c>
      <c r="F47">
        <f>'BFPaT-fueltax-petgas'!F5</f>
        <v>0</v>
      </c>
      <c r="G47">
        <f>'BFPaT-fueltax-petgas'!G5</f>
        <v>0</v>
      </c>
      <c r="H47">
        <f>'BFPaT-fueltax-petgas'!H5</f>
        <v>0</v>
      </c>
      <c r="I47">
        <f>'BFPaT-fueltax-petgas'!I5</f>
        <v>0</v>
      </c>
      <c r="J47">
        <f>'BFPaT-fueltax-petgas'!J5</f>
        <v>0</v>
      </c>
      <c r="K47">
        <f>'BFPaT-fueltax-petgas'!K5</f>
        <v>0</v>
      </c>
      <c r="L47">
        <f>'BFPaT-fueltax-petgas'!L5</f>
        <v>0</v>
      </c>
      <c r="M47">
        <f>'BFPaT-fueltax-petgas'!M5</f>
        <v>0</v>
      </c>
      <c r="N47">
        <f>'BFPaT-fueltax-petgas'!N5</f>
        <v>0</v>
      </c>
      <c r="O47">
        <f>'BFPaT-fueltax-petgas'!O5</f>
        <v>0</v>
      </c>
      <c r="P47">
        <f>'BFPaT-fueltax-petgas'!P5</f>
        <v>0</v>
      </c>
      <c r="Q47">
        <f>'BFPaT-fueltax-petgas'!Q5</f>
        <v>0</v>
      </c>
      <c r="R47">
        <f>'BFPaT-fueltax-petgas'!R5</f>
        <v>0</v>
      </c>
      <c r="S47">
        <f>'BFPaT-fueltax-petgas'!S5</f>
        <v>0</v>
      </c>
      <c r="T47">
        <f>'BFPaT-fueltax-petgas'!T5</f>
        <v>0</v>
      </c>
      <c r="U47">
        <f>'BFPaT-fueltax-petgas'!U5</f>
        <v>0</v>
      </c>
      <c r="V47">
        <f>'BFPaT-fueltax-petgas'!V5</f>
        <v>0</v>
      </c>
      <c r="W47">
        <f>'BFPaT-fueltax-petgas'!W5</f>
        <v>0</v>
      </c>
      <c r="X47">
        <f>'BFPaT-fueltax-petgas'!X5</f>
        <v>0</v>
      </c>
      <c r="Y47">
        <f>'BFPaT-fueltax-petgas'!Y5</f>
        <v>0</v>
      </c>
      <c r="Z47">
        <f>'BFPaT-fueltax-petgas'!Z5</f>
        <v>0</v>
      </c>
      <c r="AA47">
        <f>'BFPaT-fueltax-petgas'!AA5</f>
        <v>0</v>
      </c>
      <c r="AB47">
        <f>'BFPaT-fueltax-petgas'!AB5</f>
        <v>0</v>
      </c>
      <c r="AC47">
        <f>'BFPaT-fueltax-petgas'!AC5</f>
        <v>0</v>
      </c>
      <c r="AD47">
        <f>'BFPaT-fueltax-petgas'!AD5</f>
        <v>0</v>
      </c>
      <c r="AE47">
        <f>'BFPaT-fueltax-petgas'!AE5</f>
        <v>0</v>
      </c>
      <c r="AF47">
        <f>'BFPaT-fueltax-petgas'!AF5</f>
        <v>0</v>
      </c>
    </row>
    <row r="48" spans="1:35">
      <c r="A48" t="s">
        <v>552</v>
      </c>
      <c r="B48">
        <f>'BFPaT-fueltax-petgas'!B6</f>
        <v>0</v>
      </c>
      <c r="C48">
        <f>'BFPaT-fueltax-petgas'!C6</f>
        <v>0</v>
      </c>
      <c r="D48">
        <f>'BFPaT-fueltax-petgas'!D6</f>
        <v>0</v>
      </c>
      <c r="E48">
        <f>'BFPaT-fueltax-petgas'!E6</f>
        <v>0</v>
      </c>
      <c r="F48">
        <f>'BFPaT-fueltax-petgas'!F6</f>
        <v>0</v>
      </c>
      <c r="G48">
        <f>'BFPaT-fueltax-petgas'!G6</f>
        <v>0</v>
      </c>
      <c r="H48">
        <f>'BFPaT-fueltax-petgas'!H6</f>
        <v>0</v>
      </c>
      <c r="I48">
        <f>'BFPaT-fueltax-petgas'!I6</f>
        <v>0</v>
      </c>
      <c r="J48">
        <f>'BFPaT-fueltax-petgas'!J6</f>
        <v>0</v>
      </c>
      <c r="K48">
        <f>'BFPaT-fueltax-petgas'!K6</f>
        <v>0</v>
      </c>
      <c r="L48">
        <f>'BFPaT-fueltax-petgas'!L6</f>
        <v>0</v>
      </c>
      <c r="M48">
        <f>'BFPaT-fueltax-petgas'!M6</f>
        <v>0</v>
      </c>
      <c r="N48">
        <f>'BFPaT-fueltax-petgas'!N6</f>
        <v>0</v>
      </c>
      <c r="O48">
        <f>'BFPaT-fueltax-petgas'!O6</f>
        <v>0</v>
      </c>
      <c r="P48">
        <f>'BFPaT-fueltax-petgas'!P6</f>
        <v>0</v>
      </c>
      <c r="Q48">
        <f>'BFPaT-fueltax-petgas'!Q6</f>
        <v>0</v>
      </c>
      <c r="R48">
        <f>'BFPaT-fueltax-petgas'!R6</f>
        <v>0</v>
      </c>
      <c r="S48">
        <f>'BFPaT-fueltax-petgas'!S6</f>
        <v>0</v>
      </c>
      <c r="T48">
        <f>'BFPaT-fueltax-petgas'!T6</f>
        <v>0</v>
      </c>
      <c r="U48">
        <f>'BFPaT-fueltax-petgas'!U6</f>
        <v>0</v>
      </c>
      <c r="V48">
        <f>'BFPaT-fueltax-petgas'!V6</f>
        <v>0</v>
      </c>
      <c r="W48">
        <f>'BFPaT-fueltax-petgas'!W6</f>
        <v>0</v>
      </c>
      <c r="X48">
        <f>'BFPaT-fueltax-petgas'!X6</f>
        <v>0</v>
      </c>
      <c r="Y48">
        <f>'BFPaT-fueltax-petgas'!Y6</f>
        <v>0</v>
      </c>
      <c r="Z48">
        <f>'BFPaT-fueltax-petgas'!Z6</f>
        <v>0</v>
      </c>
      <c r="AA48">
        <f>'BFPaT-fueltax-petgas'!AA6</f>
        <v>0</v>
      </c>
      <c r="AB48">
        <f>'BFPaT-fueltax-petgas'!AB6</f>
        <v>0</v>
      </c>
      <c r="AC48">
        <f>'BFPaT-fueltax-petgas'!AC6</f>
        <v>0</v>
      </c>
      <c r="AD48">
        <f>'BFPaT-fueltax-petgas'!AD6</f>
        <v>0</v>
      </c>
      <c r="AE48">
        <f>'BFPaT-fueltax-petgas'!AE6</f>
        <v>0</v>
      </c>
      <c r="AF48">
        <f>'BFPaT-fueltax-petgas'!AF6</f>
        <v>0</v>
      </c>
    </row>
    <row r="49" spans="1:35">
      <c r="A49" t="s">
        <v>553</v>
      </c>
      <c r="B49">
        <f>'BFPaT-fueltax-petgas'!B7</f>
        <v>0</v>
      </c>
      <c r="C49">
        <f>'BFPaT-fueltax-petgas'!C7</f>
        <v>0</v>
      </c>
      <c r="D49">
        <f>'BFPaT-fueltax-petgas'!D7</f>
        <v>0</v>
      </c>
      <c r="E49">
        <f>'BFPaT-fueltax-petgas'!E7</f>
        <v>0</v>
      </c>
      <c r="F49">
        <f>'BFPaT-fueltax-petgas'!F7</f>
        <v>0</v>
      </c>
      <c r="G49">
        <f>'BFPaT-fueltax-petgas'!G7</f>
        <v>0</v>
      </c>
      <c r="H49">
        <f>'BFPaT-fueltax-petgas'!H7</f>
        <v>0</v>
      </c>
      <c r="I49">
        <f>'BFPaT-fueltax-petgas'!I7</f>
        <v>0</v>
      </c>
      <c r="J49">
        <f>'BFPaT-fueltax-petgas'!J7</f>
        <v>0</v>
      </c>
      <c r="K49">
        <f>'BFPaT-fueltax-petgas'!K7</f>
        <v>0</v>
      </c>
      <c r="L49">
        <f>'BFPaT-fueltax-petgas'!L7</f>
        <v>0</v>
      </c>
      <c r="M49">
        <f>'BFPaT-fueltax-petgas'!M7</f>
        <v>0</v>
      </c>
      <c r="N49">
        <f>'BFPaT-fueltax-petgas'!N7</f>
        <v>0</v>
      </c>
      <c r="O49">
        <f>'BFPaT-fueltax-petgas'!O7</f>
        <v>0</v>
      </c>
      <c r="P49">
        <f>'BFPaT-fueltax-petgas'!P7</f>
        <v>0</v>
      </c>
      <c r="Q49">
        <f>'BFPaT-fueltax-petgas'!Q7</f>
        <v>0</v>
      </c>
      <c r="R49">
        <f>'BFPaT-fueltax-petgas'!R7</f>
        <v>0</v>
      </c>
      <c r="S49">
        <f>'BFPaT-fueltax-petgas'!S7</f>
        <v>0</v>
      </c>
      <c r="T49">
        <f>'BFPaT-fueltax-petgas'!T7</f>
        <v>0</v>
      </c>
      <c r="U49">
        <f>'BFPaT-fueltax-petgas'!U7</f>
        <v>0</v>
      </c>
      <c r="V49">
        <f>'BFPaT-fueltax-petgas'!V7</f>
        <v>0</v>
      </c>
      <c r="W49">
        <f>'BFPaT-fueltax-petgas'!W7</f>
        <v>0</v>
      </c>
      <c r="X49">
        <f>'BFPaT-fueltax-petgas'!X7</f>
        <v>0</v>
      </c>
      <c r="Y49">
        <f>'BFPaT-fueltax-petgas'!Y7</f>
        <v>0</v>
      </c>
      <c r="Z49">
        <f>'BFPaT-fueltax-petgas'!Z7</f>
        <v>0</v>
      </c>
      <c r="AA49">
        <f>'BFPaT-fueltax-petgas'!AA7</f>
        <v>0</v>
      </c>
      <c r="AB49">
        <f>'BFPaT-fueltax-petgas'!AB7</f>
        <v>0</v>
      </c>
      <c r="AC49">
        <f>'BFPaT-fueltax-petgas'!AC7</f>
        <v>0</v>
      </c>
      <c r="AD49">
        <f>'BFPaT-fueltax-petgas'!AD7</f>
        <v>0</v>
      </c>
      <c r="AE49">
        <f>'BFPaT-fueltax-petgas'!AE7</f>
        <v>0</v>
      </c>
      <c r="AF49">
        <f>'BFPaT-fueltax-petgas'!AF7</f>
        <v>0</v>
      </c>
    </row>
    <row r="50" spans="1:35">
      <c r="A50" t="s">
        <v>554</v>
      </c>
      <c r="B50">
        <f>'BFPaT-fueltax-petgas'!B8</f>
        <v>0</v>
      </c>
      <c r="C50">
        <f>'BFPaT-fueltax-petgas'!C8</f>
        <v>0</v>
      </c>
      <c r="D50">
        <f>'BFPaT-fueltax-petgas'!D8</f>
        <v>0</v>
      </c>
      <c r="E50">
        <f>'BFPaT-fueltax-petgas'!E8</f>
        <v>0</v>
      </c>
      <c r="F50">
        <f>'BFPaT-fueltax-petgas'!F8</f>
        <v>0</v>
      </c>
      <c r="G50">
        <f>'BFPaT-fueltax-petgas'!G8</f>
        <v>0</v>
      </c>
      <c r="H50">
        <f>'BFPaT-fueltax-petgas'!H8</f>
        <v>0</v>
      </c>
      <c r="I50">
        <f>'BFPaT-fueltax-petgas'!I8</f>
        <v>0</v>
      </c>
      <c r="J50">
        <f>'BFPaT-fueltax-petgas'!J8</f>
        <v>0</v>
      </c>
      <c r="K50">
        <f>'BFPaT-fueltax-petgas'!K8</f>
        <v>0</v>
      </c>
      <c r="L50">
        <f>'BFPaT-fueltax-petgas'!L8</f>
        <v>0</v>
      </c>
      <c r="M50">
        <f>'BFPaT-fueltax-petgas'!M8</f>
        <v>0</v>
      </c>
      <c r="N50">
        <f>'BFPaT-fueltax-petgas'!N8</f>
        <v>0</v>
      </c>
      <c r="O50">
        <f>'BFPaT-fueltax-petgas'!O8</f>
        <v>0</v>
      </c>
      <c r="P50">
        <f>'BFPaT-fueltax-petgas'!P8</f>
        <v>0</v>
      </c>
      <c r="Q50">
        <f>'BFPaT-fueltax-petgas'!Q8</f>
        <v>0</v>
      </c>
      <c r="R50">
        <f>'BFPaT-fueltax-petgas'!R8</f>
        <v>0</v>
      </c>
      <c r="S50">
        <f>'BFPaT-fueltax-petgas'!S8</f>
        <v>0</v>
      </c>
      <c r="T50">
        <f>'BFPaT-fueltax-petgas'!T8</f>
        <v>0</v>
      </c>
      <c r="U50">
        <f>'BFPaT-fueltax-petgas'!U8</f>
        <v>0</v>
      </c>
      <c r="V50">
        <f>'BFPaT-fueltax-petgas'!V8</f>
        <v>0</v>
      </c>
      <c r="W50">
        <f>'BFPaT-fueltax-petgas'!W8</f>
        <v>0</v>
      </c>
      <c r="X50">
        <f>'BFPaT-fueltax-petgas'!X8</f>
        <v>0</v>
      </c>
      <c r="Y50">
        <f>'BFPaT-fueltax-petgas'!Y8</f>
        <v>0</v>
      </c>
      <c r="Z50">
        <f>'BFPaT-fueltax-petgas'!Z8</f>
        <v>0</v>
      </c>
      <c r="AA50">
        <f>'BFPaT-fueltax-petgas'!AA8</f>
        <v>0</v>
      </c>
      <c r="AB50">
        <f>'BFPaT-fueltax-petgas'!AB8</f>
        <v>0</v>
      </c>
      <c r="AC50">
        <f>'BFPaT-fueltax-petgas'!AC8</f>
        <v>0</v>
      </c>
      <c r="AD50">
        <f>'BFPaT-fueltax-petgas'!AD8</f>
        <v>0</v>
      </c>
      <c r="AE50">
        <f>'BFPaT-fueltax-petgas'!AE8</f>
        <v>0</v>
      </c>
      <c r="AF50">
        <f>'BFPaT-fueltax-petgas'!AF8</f>
        <v>0</v>
      </c>
    </row>
    <row r="51" spans="1:35">
      <c r="A51" t="s">
        <v>555</v>
      </c>
      <c r="B51">
        <f>'BFPaT-fueltax-petgas'!B9</f>
        <v>0</v>
      </c>
      <c r="C51">
        <f>'BFPaT-fueltax-petgas'!C9</f>
        <v>0</v>
      </c>
      <c r="D51">
        <f>'BFPaT-fueltax-petgas'!D9</f>
        <v>0</v>
      </c>
      <c r="E51">
        <f>'BFPaT-fueltax-petgas'!E9</f>
        <v>0</v>
      </c>
      <c r="F51">
        <f>'BFPaT-fueltax-petgas'!F9</f>
        <v>0</v>
      </c>
      <c r="G51">
        <f>'BFPaT-fueltax-petgas'!G9</f>
        <v>0</v>
      </c>
      <c r="H51">
        <f>'BFPaT-fueltax-petgas'!H9</f>
        <v>0</v>
      </c>
      <c r="I51">
        <f>'BFPaT-fueltax-petgas'!I9</f>
        <v>0</v>
      </c>
      <c r="J51">
        <f>'BFPaT-fueltax-petgas'!J9</f>
        <v>0</v>
      </c>
      <c r="K51">
        <f>'BFPaT-fueltax-petgas'!K9</f>
        <v>0</v>
      </c>
      <c r="L51">
        <f>'BFPaT-fueltax-petgas'!L9</f>
        <v>0</v>
      </c>
      <c r="M51">
        <f>'BFPaT-fueltax-petgas'!M9</f>
        <v>0</v>
      </c>
      <c r="N51">
        <f>'BFPaT-fueltax-petgas'!N9</f>
        <v>0</v>
      </c>
      <c r="O51">
        <f>'BFPaT-fueltax-petgas'!O9</f>
        <v>0</v>
      </c>
      <c r="P51">
        <f>'BFPaT-fueltax-petgas'!P9</f>
        <v>0</v>
      </c>
      <c r="Q51">
        <f>'BFPaT-fueltax-petgas'!Q9</f>
        <v>0</v>
      </c>
      <c r="R51">
        <f>'BFPaT-fueltax-petgas'!R9</f>
        <v>0</v>
      </c>
      <c r="S51">
        <f>'BFPaT-fueltax-petgas'!S9</f>
        <v>0</v>
      </c>
      <c r="T51">
        <f>'BFPaT-fueltax-petgas'!T9</f>
        <v>0</v>
      </c>
      <c r="U51">
        <f>'BFPaT-fueltax-petgas'!U9</f>
        <v>0</v>
      </c>
      <c r="V51">
        <f>'BFPaT-fueltax-petgas'!V9</f>
        <v>0</v>
      </c>
      <c r="W51">
        <f>'BFPaT-fueltax-petgas'!W9</f>
        <v>0</v>
      </c>
      <c r="X51">
        <f>'BFPaT-fueltax-petgas'!X9</f>
        <v>0</v>
      </c>
      <c r="Y51">
        <f>'BFPaT-fueltax-petgas'!Y9</f>
        <v>0</v>
      </c>
      <c r="Z51">
        <f>'BFPaT-fueltax-petgas'!Z9</f>
        <v>0</v>
      </c>
      <c r="AA51">
        <f>'BFPaT-fueltax-petgas'!AA9</f>
        <v>0</v>
      </c>
      <c r="AB51">
        <f>'BFPaT-fueltax-petgas'!AB9</f>
        <v>0</v>
      </c>
      <c r="AC51">
        <f>'BFPaT-fueltax-petgas'!AC9</f>
        <v>0</v>
      </c>
      <c r="AD51">
        <f>'BFPaT-fueltax-petgas'!AD9</f>
        <v>0</v>
      </c>
      <c r="AE51">
        <f>'BFPaT-fueltax-petgas'!AE9</f>
        <v>0</v>
      </c>
      <c r="AF51">
        <f>'BFPaT-fueltax-petgas'!AF9</f>
        <v>0</v>
      </c>
    </row>
    <row r="52" spans="1:35">
      <c r="A52" s="16" t="s">
        <v>787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</row>
    <row r="53" spans="1:35">
      <c r="A53" t="s">
        <v>727</v>
      </c>
      <c r="B53">
        <f>B$1</f>
        <v>2020</v>
      </c>
      <c r="C53">
        <f t="shared" ref="C53:AF53" si="5">C$1</f>
        <v>2021</v>
      </c>
      <c r="D53">
        <f t="shared" si="5"/>
        <v>2022</v>
      </c>
      <c r="E53">
        <f t="shared" si="5"/>
        <v>2023</v>
      </c>
      <c r="F53">
        <f t="shared" si="5"/>
        <v>2024</v>
      </c>
      <c r="G53">
        <f t="shared" si="5"/>
        <v>2025</v>
      </c>
      <c r="H53">
        <f t="shared" si="5"/>
        <v>2026</v>
      </c>
      <c r="I53">
        <f t="shared" si="5"/>
        <v>2027</v>
      </c>
      <c r="J53">
        <f t="shared" si="5"/>
        <v>2028</v>
      </c>
      <c r="K53">
        <f t="shared" si="5"/>
        <v>2029</v>
      </c>
      <c r="L53">
        <f t="shared" si="5"/>
        <v>2030</v>
      </c>
      <c r="M53">
        <f t="shared" si="5"/>
        <v>2031</v>
      </c>
      <c r="N53">
        <f t="shared" si="5"/>
        <v>2032</v>
      </c>
      <c r="O53">
        <f t="shared" si="5"/>
        <v>2033</v>
      </c>
      <c r="P53">
        <f t="shared" si="5"/>
        <v>2034</v>
      </c>
      <c r="Q53">
        <f t="shared" si="5"/>
        <v>2035</v>
      </c>
      <c r="R53">
        <f t="shared" si="5"/>
        <v>2036</v>
      </c>
      <c r="S53">
        <f t="shared" si="5"/>
        <v>2037</v>
      </c>
      <c r="T53">
        <f t="shared" si="5"/>
        <v>2038</v>
      </c>
      <c r="U53">
        <f t="shared" si="5"/>
        <v>2039</v>
      </c>
      <c r="V53">
        <f t="shared" si="5"/>
        <v>2040</v>
      </c>
      <c r="W53">
        <f t="shared" si="5"/>
        <v>2041</v>
      </c>
      <c r="X53">
        <f t="shared" si="5"/>
        <v>2042</v>
      </c>
      <c r="Y53">
        <f t="shared" si="5"/>
        <v>2043</v>
      </c>
      <c r="Z53">
        <f t="shared" si="5"/>
        <v>2044</v>
      </c>
      <c r="AA53">
        <f t="shared" si="5"/>
        <v>2045</v>
      </c>
      <c r="AB53">
        <f t="shared" si="5"/>
        <v>2046</v>
      </c>
      <c r="AC53">
        <f t="shared" si="5"/>
        <v>2047</v>
      </c>
      <c r="AD53">
        <f t="shared" si="5"/>
        <v>2048</v>
      </c>
      <c r="AE53">
        <f t="shared" si="5"/>
        <v>2049</v>
      </c>
      <c r="AF53">
        <f t="shared" si="5"/>
        <v>2050</v>
      </c>
    </row>
    <row r="54" spans="1:35">
      <c r="A54" t="s">
        <v>548</v>
      </c>
      <c r="B54">
        <f>'BFPaT-fueltax-petdies'!B2</f>
        <v>3.185469042218443E-6</v>
      </c>
      <c r="C54">
        <f>'BFPaT-fueltax-petdies'!C2</f>
        <v>4.0095222508835142E-6</v>
      </c>
      <c r="D54">
        <f>'BFPaT-fueltax-petdies'!D2</f>
        <v>5.6438560146203815E-6</v>
      </c>
      <c r="E54">
        <f>'BFPaT-fueltax-petdies'!E2</f>
        <v>4.8743470229399802E-6</v>
      </c>
      <c r="F54">
        <f>'BFPaT-fueltax-petdies'!F2</f>
        <v>4.6801816347161551E-6</v>
      </c>
      <c r="G54">
        <f>'BFPaT-fueltax-petdies'!G2</f>
        <v>4.48601624649233E-6</v>
      </c>
      <c r="H54">
        <f>'BFPaT-fueltax-petdies'!H2</f>
        <v>4.291850858268505E-6</v>
      </c>
      <c r="I54">
        <f>'BFPaT-fueltax-petdies'!I2</f>
        <v>4.0976854700446799E-6</v>
      </c>
      <c r="J54">
        <f>'BFPaT-fueltax-petdies'!J2</f>
        <v>3.9035200818208565E-6</v>
      </c>
      <c r="K54">
        <f>'BFPaT-fueltax-petdies'!K2</f>
        <v>3.8421092940649421E-6</v>
      </c>
      <c r="L54">
        <f>'BFPaT-fueltax-petdies'!L2</f>
        <v>3.7895782108064347E-6</v>
      </c>
      <c r="M54">
        <f>'BFPaT-fueltax-petdies'!M2</f>
        <v>3.7334849428594129E-6</v>
      </c>
      <c r="N54">
        <f>'BFPaT-fueltax-petdies'!N2</f>
        <v>3.6721781315829481E-6</v>
      </c>
      <c r="O54">
        <f>'BFPaT-fueltax-petdies'!O2</f>
        <v>3.6239487075733311E-6</v>
      </c>
      <c r="P54">
        <f>'BFPaT-fueltax-petdies'!P2</f>
        <v>3.5801791908059363E-6</v>
      </c>
      <c r="Q54">
        <f>'BFPaT-fueltax-petdies'!Q2</f>
        <v>3.5340959160789415E-6</v>
      </c>
      <c r="R54">
        <f>'BFPaT-fueltax-petdies'!R2</f>
        <v>3.4905906891934374E-6</v>
      </c>
      <c r="S54">
        <f>'BFPaT-fueltax-petdies'!S2</f>
        <v>3.4439946381461947E-6</v>
      </c>
      <c r="T54">
        <f>'BFPaT-fueltax-petdies'!T2</f>
        <v>3.4007848245288972E-6</v>
      </c>
      <c r="U54">
        <f>'BFPaT-fueltax-petdies'!U2</f>
        <v>3.3622139020536714E-6</v>
      </c>
      <c r="V54">
        <f>'BFPaT-fueltax-petdies'!V2</f>
        <v>3.318273656307826E-6</v>
      </c>
      <c r="W54">
        <f>'BFPaT-fueltax-petdies'!W2</f>
        <v>3.2780809158673163E-6</v>
      </c>
      <c r="X54">
        <f>'BFPaT-fueltax-petdies'!X2</f>
        <v>3.241120676055757E-6</v>
      </c>
      <c r="Y54">
        <f>'BFPaT-fueltax-petdies'!Y2</f>
        <v>3.2020022055008758E-6</v>
      </c>
      <c r="Z54">
        <f>'BFPaT-fueltax-petdies'!Z2</f>
        <v>3.1649078223523667E-6</v>
      </c>
      <c r="AA54">
        <f>'BFPaT-fueltax-petdies'!AA2</f>
        <v>3.1345850784571728E-6</v>
      </c>
      <c r="AB54">
        <f>'BFPaT-fueltax-petdies'!AB2</f>
        <v>3.1011468720849778E-6</v>
      </c>
      <c r="AC54">
        <f>'BFPaT-fueltax-petdies'!AC2</f>
        <v>3.073066281779855E-6</v>
      </c>
      <c r="AD54">
        <f>'BFPaT-fueltax-petdies'!AD2</f>
        <v>3.0479230148909977E-6</v>
      </c>
      <c r="AE54">
        <f>'BFPaT-fueltax-petdies'!AE2</f>
        <v>3.0204863554464476E-6</v>
      </c>
      <c r="AF54">
        <f>'BFPaT-fueltax-petdies'!AF2</f>
        <v>2.9977758698611237E-6</v>
      </c>
    </row>
    <row r="55" spans="1:35">
      <c r="A55" t="s">
        <v>549</v>
      </c>
      <c r="B55">
        <f>'BFPaT-fueltax-petdies'!B3</f>
        <v>2.917115896383836E-6</v>
      </c>
      <c r="C55">
        <f>'BFPaT-fueltax-petdies'!C3</f>
        <v>3.6717484740681809E-6</v>
      </c>
      <c r="D55">
        <f>'BFPaT-fueltax-petdies'!D3</f>
        <v>5.451137014277383E-6</v>
      </c>
      <c r="E55">
        <f>'BFPaT-fueltax-petdies'!E3</f>
        <v>4.4782980224438882E-6</v>
      </c>
      <c r="F55">
        <f>'BFPaT-fueltax-petdies'!F3</f>
        <v>4.231306407055316E-6</v>
      </c>
      <c r="G55">
        <f>'BFPaT-fueltax-petdies'!G3</f>
        <v>3.9843147916667438E-6</v>
      </c>
      <c r="H55">
        <f>'BFPaT-fueltax-petdies'!H3</f>
        <v>3.737323176278172E-6</v>
      </c>
      <c r="I55">
        <f>'BFPaT-fueltax-petdies'!I3</f>
        <v>3.4903315608896002E-6</v>
      </c>
      <c r="J55">
        <f>'BFPaT-fueltax-petdies'!J3</f>
        <v>3.2433399455010283E-6</v>
      </c>
      <c r="K55">
        <f>'BFPaT-fueltax-petdies'!K3</f>
        <v>3.1946816726892909E-6</v>
      </c>
      <c r="L55">
        <f>'BFPaT-fueltax-petdies'!L3</f>
        <v>3.1491437550594745E-6</v>
      </c>
      <c r="M55">
        <f>'BFPaT-fueltax-petdies'!M3</f>
        <v>3.090746774398645E-6</v>
      </c>
      <c r="N55">
        <f>'BFPaT-fueltax-petdies'!N3</f>
        <v>3.0104998219594523E-6</v>
      </c>
      <c r="O55">
        <f>'BFPaT-fueltax-petdies'!O3</f>
        <v>2.9647861399829481E-6</v>
      </c>
      <c r="P55">
        <f>'BFPaT-fueltax-petdies'!P3</f>
        <v>2.9432030655025239E-6</v>
      </c>
      <c r="Q55">
        <f>'BFPaT-fueltax-petdies'!Q3</f>
        <v>2.8978626260388674E-6</v>
      </c>
      <c r="R55">
        <f>'BFPaT-fueltax-petdies'!R3</f>
        <v>2.8688642831273627E-6</v>
      </c>
      <c r="S55">
        <f>'BFPaT-fueltax-petdies'!S3</f>
        <v>2.8367333963590974E-6</v>
      </c>
      <c r="T55">
        <f>'BFPaT-fueltax-petdies'!T3</f>
        <v>2.7988000511065424E-6</v>
      </c>
      <c r="U55">
        <f>'BFPaT-fueltax-petdies'!U3</f>
        <v>2.7672916759424895E-6</v>
      </c>
      <c r="V55">
        <f>'BFPaT-fueltax-petdies'!V3</f>
        <v>2.7392637250688729E-6</v>
      </c>
      <c r="W55">
        <f>'BFPaT-fueltax-petdies'!W3</f>
        <v>2.7091467682850607E-6</v>
      </c>
      <c r="X55">
        <f>'BFPaT-fueltax-petdies'!X3</f>
        <v>2.6755302883438888E-6</v>
      </c>
      <c r="Y55">
        <f>'BFPaT-fueltax-petdies'!Y3</f>
        <v>2.6492162675806748E-6</v>
      </c>
      <c r="Z55">
        <f>'BFPaT-fueltax-petdies'!Z3</f>
        <v>2.6211038745836507E-6</v>
      </c>
      <c r="AA55">
        <f>'BFPaT-fueltax-petdies'!AA3</f>
        <v>2.5957055036873708E-6</v>
      </c>
      <c r="AB55">
        <f>'BFPaT-fueltax-petdies'!AB3</f>
        <v>2.5714407435233886E-6</v>
      </c>
      <c r="AC55">
        <f>'BFPaT-fueltax-petdies'!AC3</f>
        <v>2.5491927669337838E-6</v>
      </c>
      <c r="AD55">
        <f>'BFPaT-fueltax-petdies'!AD3</f>
        <v>2.5283200436156121E-6</v>
      </c>
      <c r="AE55">
        <f>'BFPaT-fueltax-petdies'!AE3</f>
        <v>2.5095228771717674E-6</v>
      </c>
      <c r="AF55">
        <f>'BFPaT-fueltax-petdies'!AF3</f>
        <v>2.4913676779712007E-6</v>
      </c>
    </row>
    <row r="56" spans="1:35">
      <c r="A56" t="s">
        <v>550</v>
      </c>
      <c r="B56">
        <f>'BFPaT-fueltax-petdies'!B4</f>
        <v>2.9164919537359415E-6</v>
      </c>
      <c r="C56">
        <f>'BFPaT-fueltax-petdies'!C4</f>
        <v>3.6709631228697071E-6</v>
      </c>
      <c r="D56">
        <f>'BFPaT-fueltax-petdies'!D4</f>
        <v>5.4523293646353913E-6</v>
      </c>
      <c r="E56">
        <f>'BFPaT-fueltax-petdies'!E4</f>
        <v>4.7763596341673276E-6</v>
      </c>
      <c r="F56">
        <f>'BFPaT-fueltax-petdies'!F4</f>
        <v>4.6660329765058507E-6</v>
      </c>
      <c r="G56">
        <f>'BFPaT-fueltax-petdies'!G4</f>
        <v>4.5557063188443738E-6</v>
      </c>
      <c r="H56">
        <f>'BFPaT-fueltax-petdies'!H4</f>
        <v>4.4453796611828969E-6</v>
      </c>
      <c r="I56">
        <f>'BFPaT-fueltax-petdies'!I4</f>
        <v>4.33505300352142E-6</v>
      </c>
      <c r="J56">
        <f>'BFPaT-fueltax-petdies'!J4</f>
        <v>4.2247263458599431E-6</v>
      </c>
      <c r="K56">
        <f>'BFPaT-fueltax-petdies'!K4</f>
        <v>4.1545907067519348E-6</v>
      </c>
      <c r="L56">
        <f>'BFPaT-fueltax-petdies'!L4</f>
        <v>4.0899388125994149E-6</v>
      </c>
      <c r="M56">
        <f>'BFPaT-fueltax-petdies'!M4</f>
        <v>4.0287410538425519E-6</v>
      </c>
      <c r="N56">
        <f>'BFPaT-fueltax-petdies'!N4</f>
        <v>3.9018175503323977E-6</v>
      </c>
      <c r="O56">
        <f>'BFPaT-fueltax-petdies'!O4</f>
        <v>3.846425107973671E-6</v>
      </c>
      <c r="P56">
        <f>'BFPaT-fueltax-petdies'!P4</f>
        <v>3.802356101023526E-6</v>
      </c>
      <c r="Q56">
        <f>'BFPaT-fueltax-petdies'!Q4</f>
        <v>3.7448508845581613E-6</v>
      </c>
      <c r="R56">
        <f>'BFPaT-fueltax-petdies'!R4</f>
        <v>3.702512727906591E-6</v>
      </c>
      <c r="S56">
        <f>'BFPaT-fueltax-petdies'!S4</f>
        <v>3.6481829735420139E-6</v>
      </c>
      <c r="T56">
        <f>'BFPaT-fueltax-petdies'!T4</f>
        <v>3.6005174439748485E-6</v>
      </c>
      <c r="U56">
        <f>'BFPaT-fueltax-petdies'!U4</f>
        <v>3.5594024642505648E-6</v>
      </c>
      <c r="V56">
        <f>'BFPaT-fueltax-petdies'!V4</f>
        <v>3.5082596985005207E-6</v>
      </c>
      <c r="W56">
        <f>'BFPaT-fueltax-petdies'!W4</f>
        <v>3.4634755460335289E-6</v>
      </c>
      <c r="X56">
        <f>'BFPaT-fueltax-petdies'!X4</f>
        <v>3.4210003008754837E-6</v>
      </c>
      <c r="Y56">
        <f>'BFPaT-fueltax-petdies'!Y4</f>
        <v>3.3782016713533215E-6</v>
      </c>
      <c r="Z56">
        <f>'BFPaT-fueltax-petdies'!Z4</f>
        <v>3.336382185484765E-6</v>
      </c>
      <c r="AA56">
        <f>'BFPaT-fueltax-petdies'!AA4</f>
        <v>3.3015828326090585E-6</v>
      </c>
      <c r="AB56">
        <f>'BFPaT-fueltax-petdies'!AB4</f>
        <v>3.2622600092265311E-6</v>
      </c>
      <c r="AC56">
        <f>'BFPaT-fueltax-petdies'!AC4</f>
        <v>3.2304025406504026E-6</v>
      </c>
      <c r="AD56">
        <f>'BFPaT-fueltax-petdies'!AD4</f>
        <v>3.2062667564520744E-6</v>
      </c>
      <c r="AE56">
        <f>'BFPaT-fueltax-petdies'!AE4</f>
        <v>3.1751597002990497E-6</v>
      </c>
      <c r="AF56">
        <f>'BFPaT-fueltax-petdies'!AF4</f>
        <v>3.1518582233188575E-6</v>
      </c>
    </row>
    <row r="57" spans="1:35">
      <c r="A57" t="s">
        <v>551</v>
      </c>
      <c r="B57">
        <f>'BFPaT-fueltax-petdies'!B5</f>
        <v>2.9270028121812364E-6</v>
      </c>
      <c r="C57">
        <f>'BFPaT-fueltax-petdies'!C5</f>
        <v>3.6841930492176797E-6</v>
      </c>
      <c r="D57">
        <f>'BFPaT-fueltax-petdies'!D5</f>
        <v>5.4728636835236656E-6</v>
      </c>
      <c r="E57">
        <f>'BFPaT-fueltax-petdies'!E5</f>
        <v>4.5352627372274362E-6</v>
      </c>
      <c r="F57">
        <f>'BFPaT-fueltax-petdies'!F5</f>
        <v>4.2903176488613426E-6</v>
      </c>
      <c r="G57">
        <f>'BFPaT-fueltax-petdies'!G5</f>
        <v>4.045372560495249E-6</v>
      </c>
      <c r="H57">
        <f>'BFPaT-fueltax-petdies'!H5</f>
        <v>3.8004274721291554E-6</v>
      </c>
      <c r="I57">
        <f>'BFPaT-fueltax-petdies'!I5</f>
        <v>3.5554823837630617E-6</v>
      </c>
      <c r="J57">
        <f>'BFPaT-fueltax-petdies'!J5</f>
        <v>3.3105372953969685E-6</v>
      </c>
      <c r="K57">
        <f>'BFPaT-fueltax-petdies'!K5</f>
        <v>3.2588852783827149E-6</v>
      </c>
      <c r="L57">
        <f>'BFPaT-fueltax-petdies'!L5</f>
        <v>3.2101788093888498E-6</v>
      </c>
      <c r="M57">
        <f>'BFPaT-fueltax-petdies'!M5</f>
        <v>3.1682308111558351E-6</v>
      </c>
      <c r="N57">
        <f>'BFPaT-fueltax-petdies'!N5</f>
        <v>3.1229914927986124E-6</v>
      </c>
      <c r="O57">
        <f>'BFPaT-fueltax-petdies'!O5</f>
        <v>3.0799436068002826E-6</v>
      </c>
      <c r="P57">
        <f>'BFPaT-fueltax-petdies'!P5</f>
        <v>3.0447758315560349E-6</v>
      </c>
      <c r="Q57">
        <f>'BFPaT-fueltax-petdies'!Q5</f>
        <v>3.0059164417940872E-6</v>
      </c>
      <c r="R57">
        <f>'BFPaT-fueltax-petdies'!R5</f>
        <v>2.9721180931517673E-6</v>
      </c>
      <c r="S57">
        <f>'BFPaT-fueltax-petdies'!S5</f>
        <v>2.9336030003355208E-6</v>
      </c>
      <c r="T57">
        <f>'BFPaT-fueltax-petdies'!T5</f>
        <v>2.898578793241471E-6</v>
      </c>
      <c r="U57">
        <f>'BFPaT-fueltax-petdies'!U5</f>
        <v>2.8652512444185275E-6</v>
      </c>
      <c r="V57">
        <f>'BFPaT-fueltax-petdies'!V5</f>
        <v>2.8318999570086165E-6</v>
      </c>
      <c r="W57">
        <f>'BFPaT-fueltax-petdies'!W5</f>
        <v>2.8000726517552193E-6</v>
      </c>
      <c r="X57">
        <f>'BFPaT-fueltax-petdies'!X5</f>
        <v>2.7678864636977243E-6</v>
      </c>
      <c r="Y57">
        <f>'BFPaT-fueltax-petdies'!Y5</f>
        <v>2.7392078857764739E-6</v>
      </c>
      <c r="Z57">
        <f>'BFPaT-fueltax-petdies'!Z5</f>
        <v>2.7116295434358181E-6</v>
      </c>
      <c r="AA57">
        <f>'BFPaT-fueltax-petdies'!AA5</f>
        <v>2.6844659631469731E-6</v>
      </c>
      <c r="AB57">
        <f>'BFPaT-fueltax-petdies'!AB5</f>
        <v>2.6570458799769223E-6</v>
      </c>
      <c r="AC57">
        <f>'BFPaT-fueltax-petdies'!AC5</f>
        <v>2.6312466948310195E-6</v>
      </c>
      <c r="AD57">
        <f>'BFPaT-fueltax-petdies'!AD5</f>
        <v>2.6096848448160996E-6</v>
      </c>
      <c r="AE57">
        <f>'BFPaT-fueltax-petdies'!AE5</f>
        <v>2.5865128120831812E-6</v>
      </c>
      <c r="AF57">
        <f>'BFPaT-fueltax-petdies'!AF5</f>
        <v>2.5652135010764432E-6</v>
      </c>
    </row>
    <row r="58" spans="1:35">
      <c r="A58" t="s">
        <v>552</v>
      </c>
      <c r="B58">
        <f>'BFPaT-fueltax-petdies'!B6</f>
        <v>2.9175059276005328E-6</v>
      </c>
      <c r="C58">
        <f>'BFPaT-fueltax-petdies'!C6</f>
        <v>3.6722394029772865E-6</v>
      </c>
      <c r="D58">
        <f>'BFPaT-fueltax-petdies'!D6</f>
        <v>5.4533080011393425E-6</v>
      </c>
      <c r="E58">
        <f>'BFPaT-fueltax-petdies'!E6</f>
        <v>4.5352831800144334E-6</v>
      </c>
      <c r="F58">
        <f>'BFPaT-fueltax-petdies'!F6</f>
        <v>4.2879670866856127E-6</v>
      </c>
      <c r="G58">
        <f>'BFPaT-fueltax-petdies'!G6</f>
        <v>4.040650993356792E-6</v>
      </c>
      <c r="H58">
        <f>'BFPaT-fueltax-petdies'!H6</f>
        <v>3.7933349000279717E-6</v>
      </c>
      <c r="I58">
        <f>'BFPaT-fueltax-petdies'!I6</f>
        <v>3.5460188066991514E-6</v>
      </c>
      <c r="J58">
        <f>'BFPaT-fueltax-petdies'!J6</f>
        <v>3.2987027133703311E-6</v>
      </c>
      <c r="K58">
        <f>'BFPaT-fueltax-petdies'!K6</f>
        <v>3.249391494914209E-6</v>
      </c>
      <c r="L58">
        <f>'BFPaT-fueltax-petdies'!L6</f>
        <v>3.2034770099361059E-6</v>
      </c>
      <c r="M58">
        <f>'BFPaT-fueltax-petdies'!M6</f>
        <v>3.1618583119069197E-6</v>
      </c>
      <c r="N58">
        <f>'BFPaT-fueltax-petdies'!N6</f>
        <v>3.0683171867601E-6</v>
      </c>
      <c r="O58">
        <f>'BFPaT-fueltax-petdies'!O6</f>
        <v>3.0290369481812468E-6</v>
      </c>
      <c r="P58">
        <f>'BFPaT-fueltax-petdies'!P6</f>
        <v>2.9950022295585361E-6</v>
      </c>
      <c r="Q58">
        <f>'BFPaT-fueltax-petdies'!Q6</f>
        <v>2.951471899839346E-6</v>
      </c>
      <c r="R58">
        <f>'BFPaT-fueltax-petdies'!R6</f>
        <v>2.918830504106547E-6</v>
      </c>
      <c r="S58">
        <f>'BFPaT-fueltax-petdies'!S6</f>
        <v>2.881620833997503E-6</v>
      </c>
      <c r="T58">
        <f>'BFPaT-fueltax-petdies'!T6</f>
        <v>2.8479256817539323E-6</v>
      </c>
      <c r="U58">
        <f>'BFPaT-fueltax-petdies'!U6</f>
        <v>2.8160845397078196E-6</v>
      </c>
      <c r="V58">
        <f>'BFPaT-fueltax-petdies'!V6</f>
        <v>2.7855876908585226E-6</v>
      </c>
      <c r="W58">
        <f>'BFPaT-fueltax-petdies'!W6</f>
        <v>2.7555490953438505E-6</v>
      </c>
      <c r="X58">
        <f>'BFPaT-fueltax-petdies'!X6</f>
        <v>2.7248624754455125E-6</v>
      </c>
      <c r="Y58">
        <f>'BFPaT-fueltax-petdies'!Y6</f>
        <v>2.6978802482517441E-6</v>
      </c>
      <c r="Z58">
        <f>'BFPaT-fueltax-petdies'!Z6</f>
        <v>2.6713545604159002E-6</v>
      </c>
      <c r="AA58">
        <f>'BFPaT-fueltax-petdies'!AA6</f>
        <v>2.6459529139741001E-6</v>
      </c>
      <c r="AB58">
        <f>'BFPaT-fueltax-petdies'!AB6</f>
        <v>2.6201617880439269E-6</v>
      </c>
      <c r="AC58">
        <f>'BFPaT-fueltax-petdies'!AC6</f>
        <v>2.5957374893136787E-6</v>
      </c>
      <c r="AD58">
        <f>'BFPaT-fueltax-petdies'!AD6</f>
        <v>2.5750933758092078E-6</v>
      </c>
      <c r="AE58">
        <f>'BFPaT-fueltax-petdies'!AE6</f>
        <v>2.5531542552516486E-6</v>
      </c>
      <c r="AF58">
        <f>'BFPaT-fueltax-petdies'!AF6</f>
        <v>2.5328836663104039E-6</v>
      </c>
    </row>
    <row r="59" spans="1:35">
      <c r="A59" t="s">
        <v>553</v>
      </c>
      <c r="B59">
        <f>'BFPaT-fueltax-petdies'!B7</f>
        <v>2.917115896383836E-6</v>
      </c>
      <c r="C59">
        <f>'BFPaT-fueltax-petdies'!C7</f>
        <v>3.6717484740681809E-6</v>
      </c>
      <c r="D59">
        <f>'BFPaT-fueltax-petdies'!D7</f>
        <v>5.451137014277383E-6</v>
      </c>
      <c r="E59">
        <f>'BFPaT-fueltax-petdies'!E7</f>
        <v>4.4782980224438882E-6</v>
      </c>
      <c r="F59">
        <f>'BFPaT-fueltax-petdies'!F7</f>
        <v>4.231306407055316E-6</v>
      </c>
      <c r="G59">
        <f>'BFPaT-fueltax-petdies'!G7</f>
        <v>3.9843147916667438E-6</v>
      </c>
      <c r="H59">
        <f>'BFPaT-fueltax-petdies'!H7</f>
        <v>3.737323176278172E-6</v>
      </c>
      <c r="I59">
        <f>'BFPaT-fueltax-petdies'!I7</f>
        <v>3.4903315608896002E-6</v>
      </c>
      <c r="J59">
        <f>'BFPaT-fueltax-petdies'!J7</f>
        <v>3.2433399455010283E-6</v>
      </c>
      <c r="K59">
        <f>'BFPaT-fueltax-petdies'!K7</f>
        <v>3.1946816726892909E-6</v>
      </c>
      <c r="L59">
        <f>'BFPaT-fueltax-petdies'!L7</f>
        <v>3.1491437550594745E-6</v>
      </c>
      <c r="M59">
        <f>'BFPaT-fueltax-petdies'!M7</f>
        <v>3.090746774398645E-6</v>
      </c>
      <c r="N59">
        <f>'BFPaT-fueltax-petdies'!N7</f>
        <v>3.0104998219594523E-6</v>
      </c>
      <c r="O59">
        <f>'BFPaT-fueltax-petdies'!O7</f>
        <v>2.9647861399829481E-6</v>
      </c>
      <c r="P59">
        <f>'BFPaT-fueltax-petdies'!P7</f>
        <v>2.9432030655025239E-6</v>
      </c>
      <c r="Q59">
        <f>'BFPaT-fueltax-petdies'!Q7</f>
        <v>2.8978626260388674E-6</v>
      </c>
      <c r="R59">
        <f>'BFPaT-fueltax-petdies'!R7</f>
        <v>2.8688642831273627E-6</v>
      </c>
      <c r="S59">
        <f>'BFPaT-fueltax-petdies'!S7</f>
        <v>2.8367333963590974E-6</v>
      </c>
      <c r="T59">
        <f>'BFPaT-fueltax-petdies'!T7</f>
        <v>2.7988000511065424E-6</v>
      </c>
      <c r="U59">
        <f>'BFPaT-fueltax-petdies'!U7</f>
        <v>2.7672916759424895E-6</v>
      </c>
      <c r="V59">
        <f>'BFPaT-fueltax-petdies'!V7</f>
        <v>2.7392637250688729E-6</v>
      </c>
      <c r="W59">
        <f>'BFPaT-fueltax-petdies'!W7</f>
        <v>2.7091467682850607E-6</v>
      </c>
      <c r="X59">
        <f>'BFPaT-fueltax-petdies'!X7</f>
        <v>2.6755302883438888E-6</v>
      </c>
      <c r="Y59">
        <f>'BFPaT-fueltax-petdies'!Y7</f>
        <v>2.6492162675806748E-6</v>
      </c>
      <c r="Z59">
        <f>'BFPaT-fueltax-petdies'!Z7</f>
        <v>2.6211038745836507E-6</v>
      </c>
      <c r="AA59">
        <f>'BFPaT-fueltax-petdies'!AA7</f>
        <v>2.5957055036873708E-6</v>
      </c>
      <c r="AB59">
        <f>'BFPaT-fueltax-petdies'!AB7</f>
        <v>2.5714407435233886E-6</v>
      </c>
      <c r="AC59">
        <f>'BFPaT-fueltax-petdies'!AC7</f>
        <v>2.5491927669337838E-6</v>
      </c>
      <c r="AD59">
        <f>'BFPaT-fueltax-petdies'!AD7</f>
        <v>2.5283200436156121E-6</v>
      </c>
      <c r="AE59">
        <f>'BFPaT-fueltax-petdies'!AE7</f>
        <v>2.5095228771717674E-6</v>
      </c>
      <c r="AF59">
        <f>'BFPaT-fueltax-petdies'!AF7</f>
        <v>2.4913676779712007E-6</v>
      </c>
    </row>
    <row r="60" spans="1:35">
      <c r="A60" t="s">
        <v>554</v>
      </c>
      <c r="B60">
        <f>'BFPaT-fueltax-petdies'!B8</f>
        <v>0</v>
      </c>
      <c r="C60">
        <f>'BFPaT-fueltax-petdies'!C8</f>
        <v>0</v>
      </c>
      <c r="D60">
        <f>'BFPaT-fueltax-petdies'!D8</f>
        <v>0</v>
      </c>
      <c r="E60">
        <f>'BFPaT-fueltax-petdies'!E8</f>
        <v>0</v>
      </c>
      <c r="F60">
        <f>'BFPaT-fueltax-petdies'!F8</f>
        <v>0</v>
      </c>
      <c r="G60">
        <f>'BFPaT-fueltax-petdies'!G8</f>
        <v>0</v>
      </c>
      <c r="H60">
        <f>'BFPaT-fueltax-petdies'!H8</f>
        <v>0</v>
      </c>
      <c r="I60">
        <f>'BFPaT-fueltax-petdies'!I8</f>
        <v>0</v>
      </c>
      <c r="J60">
        <f>'BFPaT-fueltax-petdies'!J8</f>
        <v>0</v>
      </c>
      <c r="K60">
        <f>'BFPaT-fueltax-petdies'!K8</f>
        <v>0</v>
      </c>
      <c r="L60">
        <f>'BFPaT-fueltax-petdies'!L8</f>
        <v>0</v>
      </c>
      <c r="M60">
        <f>'BFPaT-fueltax-petdies'!M8</f>
        <v>0</v>
      </c>
      <c r="N60">
        <f>'BFPaT-fueltax-petdies'!N8</f>
        <v>0</v>
      </c>
      <c r="O60">
        <f>'BFPaT-fueltax-petdies'!O8</f>
        <v>0</v>
      </c>
      <c r="P60">
        <f>'BFPaT-fueltax-petdies'!P8</f>
        <v>0</v>
      </c>
      <c r="Q60">
        <f>'BFPaT-fueltax-petdies'!Q8</f>
        <v>0</v>
      </c>
      <c r="R60">
        <f>'BFPaT-fueltax-petdies'!R8</f>
        <v>0</v>
      </c>
      <c r="S60">
        <f>'BFPaT-fueltax-petdies'!S8</f>
        <v>0</v>
      </c>
      <c r="T60">
        <f>'BFPaT-fueltax-petdies'!T8</f>
        <v>0</v>
      </c>
      <c r="U60">
        <f>'BFPaT-fueltax-petdies'!U8</f>
        <v>0</v>
      </c>
      <c r="V60">
        <f>'BFPaT-fueltax-petdies'!V8</f>
        <v>0</v>
      </c>
      <c r="W60">
        <f>'BFPaT-fueltax-petdies'!W8</f>
        <v>0</v>
      </c>
      <c r="X60">
        <f>'BFPaT-fueltax-petdies'!X8</f>
        <v>0</v>
      </c>
      <c r="Y60">
        <f>'BFPaT-fueltax-petdies'!Y8</f>
        <v>0</v>
      </c>
      <c r="Z60">
        <f>'BFPaT-fueltax-petdies'!Z8</f>
        <v>0</v>
      </c>
      <c r="AA60">
        <f>'BFPaT-fueltax-petdies'!AA8</f>
        <v>0</v>
      </c>
      <c r="AB60">
        <f>'BFPaT-fueltax-petdies'!AB8</f>
        <v>0</v>
      </c>
      <c r="AC60">
        <f>'BFPaT-fueltax-petdies'!AC8</f>
        <v>0</v>
      </c>
      <c r="AD60">
        <f>'BFPaT-fueltax-petdies'!AD8</f>
        <v>0</v>
      </c>
      <c r="AE60">
        <f>'BFPaT-fueltax-petdies'!AE8</f>
        <v>0</v>
      </c>
      <c r="AF60">
        <f>'BFPaT-fueltax-petdies'!AF8</f>
        <v>0</v>
      </c>
    </row>
    <row r="61" spans="1:35">
      <c r="A61" t="s">
        <v>555</v>
      </c>
      <c r="B61">
        <f>'BFPaT-fueltax-petdies'!B9</f>
        <v>2.9175059276005328E-6</v>
      </c>
      <c r="C61">
        <f>'BFPaT-fueltax-petdies'!C9</f>
        <v>3.6722394029772865E-6</v>
      </c>
      <c r="D61">
        <f>'BFPaT-fueltax-petdies'!D9</f>
        <v>5.4533080011393425E-6</v>
      </c>
      <c r="E61">
        <f>'BFPaT-fueltax-petdies'!E9</f>
        <v>4.5352831800144334E-6</v>
      </c>
      <c r="F61">
        <f>'BFPaT-fueltax-petdies'!F9</f>
        <v>4.2879670866856127E-6</v>
      </c>
      <c r="G61">
        <f>'BFPaT-fueltax-petdies'!G9</f>
        <v>4.040650993356792E-6</v>
      </c>
      <c r="H61">
        <f>'BFPaT-fueltax-petdies'!H9</f>
        <v>3.7933349000279717E-6</v>
      </c>
      <c r="I61">
        <f>'BFPaT-fueltax-petdies'!I9</f>
        <v>3.5460188066991514E-6</v>
      </c>
      <c r="J61">
        <f>'BFPaT-fueltax-petdies'!J9</f>
        <v>3.2987027133703311E-6</v>
      </c>
      <c r="K61">
        <f>'BFPaT-fueltax-petdies'!K9</f>
        <v>3.249391494914209E-6</v>
      </c>
      <c r="L61">
        <f>'BFPaT-fueltax-petdies'!L9</f>
        <v>3.2034770099361059E-6</v>
      </c>
      <c r="M61">
        <f>'BFPaT-fueltax-petdies'!M9</f>
        <v>3.1618583119069197E-6</v>
      </c>
      <c r="N61">
        <f>'BFPaT-fueltax-petdies'!N9</f>
        <v>3.0683171867601E-6</v>
      </c>
      <c r="O61">
        <f>'BFPaT-fueltax-petdies'!O9</f>
        <v>3.0290369481812468E-6</v>
      </c>
      <c r="P61">
        <f>'BFPaT-fueltax-petdies'!P9</f>
        <v>2.9950022295585361E-6</v>
      </c>
      <c r="Q61">
        <f>'BFPaT-fueltax-petdies'!Q9</f>
        <v>2.951471899839346E-6</v>
      </c>
      <c r="R61">
        <f>'BFPaT-fueltax-petdies'!R9</f>
        <v>2.918830504106547E-6</v>
      </c>
      <c r="S61">
        <f>'BFPaT-fueltax-petdies'!S9</f>
        <v>2.881620833997503E-6</v>
      </c>
      <c r="T61">
        <f>'BFPaT-fueltax-petdies'!T9</f>
        <v>2.8479256817539323E-6</v>
      </c>
      <c r="U61">
        <f>'BFPaT-fueltax-petdies'!U9</f>
        <v>2.8160845397078196E-6</v>
      </c>
      <c r="V61">
        <f>'BFPaT-fueltax-petdies'!V9</f>
        <v>2.7855876908585226E-6</v>
      </c>
      <c r="W61">
        <f>'BFPaT-fueltax-petdies'!W9</f>
        <v>2.7555490953438505E-6</v>
      </c>
      <c r="X61">
        <f>'BFPaT-fueltax-petdies'!X9</f>
        <v>2.7248624754455125E-6</v>
      </c>
      <c r="Y61">
        <f>'BFPaT-fueltax-petdies'!Y9</f>
        <v>2.6978802482517441E-6</v>
      </c>
      <c r="Z61">
        <f>'BFPaT-fueltax-petdies'!Z9</f>
        <v>2.6713545604159002E-6</v>
      </c>
      <c r="AA61">
        <f>'BFPaT-fueltax-petdies'!AA9</f>
        <v>2.6459529139741001E-6</v>
      </c>
      <c r="AB61">
        <f>'BFPaT-fueltax-petdies'!AB9</f>
        <v>2.6201617880439269E-6</v>
      </c>
      <c r="AC61">
        <f>'BFPaT-fueltax-petdies'!AC9</f>
        <v>2.5957374893136787E-6</v>
      </c>
      <c r="AD61">
        <f>'BFPaT-fueltax-petdies'!AD9</f>
        <v>2.5750933758092078E-6</v>
      </c>
      <c r="AE61">
        <f>'BFPaT-fueltax-petdies'!AE9</f>
        <v>2.5531542552516486E-6</v>
      </c>
      <c r="AF61">
        <f>'BFPaT-fueltax-petdies'!AF9</f>
        <v>2.5328836663104039E-6</v>
      </c>
    </row>
    <row r="62" spans="1:35">
      <c r="A62" s="16" t="s">
        <v>788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</row>
    <row r="63" spans="1:35">
      <c r="A63" t="s">
        <v>727</v>
      </c>
      <c r="B63">
        <f>B$1</f>
        <v>2020</v>
      </c>
      <c r="C63">
        <f t="shared" ref="C63:AF63" si="6">C$1</f>
        <v>2021</v>
      </c>
      <c r="D63">
        <f t="shared" si="6"/>
        <v>2022</v>
      </c>
      <c r="E63">
        <f t="shared" si="6"/>
        <v>2023</v>
      </c>
      <c r="F63">
        <f t="shared" si="6"/>
        <v>2024</v>
      </c>
      <c r="G63">
        <f t="shared" si="6"/>
        <v>2025</v>
      </c>
      <c r="H63">
        <f t="shared" si="6"/>
        <v>2026</v>
      </c>
      <c r="I63">
        <f t="shared" si="6"/>
        <v>2027</v>
      </c>
      <c r="J63">
        <f t="shared" si="6"/>
        <v>2028</v>
      </c>
      <c r="K63">
        <f t="shared" si="6"/>
        <v>2029</v>
      </c>
      <c r="L63">
        <f t="shared" si="6"/>
        <v>2030</v>
      </c>
      <c r="M63">
        <f t="shared" si="6"/>
        <v>2031</v>
      </c>
      <c r="N63">
        <f t="shared" si="6"/>
        <v>2032</v>
      </c>
      <c r="O63">
        <f t="shared" si="6"/>
        <v>2033</v>
      </c>
      <c r="P63">
        <f t="shared" si="6"/>
        <v>2034</v>
      </c>
      <c r="Q63">
        <f t="shared" si="6"/>
        <v>2035</v>
      </c>
      <c r="R63">
        <f t="shared" si="6"/>
        <v>2036</v>
      </c>
      <c r="S63">
        <f t="shared" si="6"/>
        <v>2037</v>
      </c>
      <c r="T63">
        <f t="shared" si="6"/>
        <v>2038</v>
      </c>
      <c r="U63">
        <f t="shared" si="6"/>
        <v>2039</v>
      </c>
      <c r="V63">
        <f t="shared" si="6"/>
        <v>2040</v>
      </c>
      <c r="W63">
        <f t="shared" si="6"/>
        <v>2041</v>
      </c>
      <c r="X63">
        <f t="shared" si="6"/>
        <v>2042</v>
      </c>
      <c r="Y63">
        <f t="shared" si="6"/>
        <v>2043</v>
      </c>
      <c r="Z63">
        <f t="shared" si="6"/>
        <v>2044</v>
      </c>
      <c r="AA63">
        <f t="shared" si="6"/>
        <v>2045</v>
      </c>
      <c r="AB63">
        <f t="shared" si="6"/>
        <v>2046</v>
      </c>
      <c r="AC63">
        <f t="shared" si="6"/>
        <v>2047</v>
      </c>
      <c r="AD63">
        <f t="shared" si="6"/>
        <v>2048</v>
      </c>
      <c r="AE63">
        <f t="shared" si="6"/>
        <v>2049</v>
      </c>
      <c r="AF63">
        <f t="shared" si="6"/>
        <v>2050</v>
      </c>
    </row>
    <row r="64" spans="1:35">
      <c r="A64" t="s">
        <v>548</v>
      </c>
      <c r="B64">
        <f>'BFPaT-fueltax-biogas'!B2</f>
        <v>3.9887487490216901E-6</v>
      </c>
      <c r="C64">
        <f>'BFPaT-fueltax-biogas'!C2</f>
        <v>4.6649161216986992E-6</v>
      </c>
      <c r="D64">
        <f>'BFPaT-fueltax-biogas'!D2</f>
        <v>4.8755518121153952E-6</v>
      </c>
      <c r="E64">
        <f>'BFPaT-fueltax-biogas'!E2</f>
        <v>5.5651782321333724E-6</v>
      </c>
      <c r="F64">
        <f>'BFPaT-fueltax-biogas'!F2</f>
        <v>5.4867425998981408E-6</v>
      </c>
      <c r="G64">
        <f>'BFPaT-fueltax-biogas'!G2</f>
        <v>5.421348407763607E-6</v>
      </c>
      <c r="H64">
        <f>'BFPaT-fueltax-biogas'!H2</f>
        <v>5.3509676025924581E-6</v>
      </c>
      <c r="I64">
        <f>'BFPaT-fueltax-biogas'!I2</f>
        <v>5.2776704411920674E-6</v>
      </c>
      <c r="J64">
        <f>'BFPaT-fueltax-biogas'!J2</f>
        <v>5.2067466355536389E-6</v>
      </c>
      <c r="K64">
        <f>'BFPaT-fueltax-biogas'!K2</f>
        <v>5.1409435964094468E-6</v>
      </c>
      <c r="L64">
        <f>'BFPaT-fueltax-biogas'!L2</f>
        <v>5.0759098417139264E-6</v>
      </c>
      <c r="M64">
        <f>'BFPaT-fueltax-biogas'!M2</f>
        <v>5.0196554307595343E-6</v>
      </c>
      <c r="N64">
        <f>'BFPaT-fueltax-biogas'!N2</f>
        <v>4.8933935606948761E-6</v>
      </c>
      <c r="O64">
        <f>'BFPaT-fueltax-biogas'!O2</f>
        <v>4.8414955031596441E-6</v>
      </c>
      <c r="P64">
        <f>'BFPaT-fueltax-biogas'!P2</f>
        <v>4.7934011796834953E-6</v>
      </c>
      <c r="Q64">
        <f>'BFPaT-fueltax-biogas'!Q2</f>
        <v>4.7375415032263986E-6</v>
      </c>
      <c r="R64">
        <f>'BFPaT-fueltax-biogas'!R2</f>
        <v>4.693264250007006E-6</v>
      </c>
      <c r="S64">
        <f>'BFPaT-fueltax-biogas'!S2</f>
        <v>4.6471476119559325E-6</v>
      </c>
      <c r="T64">
        <f>'BFPaT-fueltax-biogas'!T2</f>
        <v>4.6019057282159752E-6</v>
      </c>
      <c r="U64">
        <f>'BFPaT-fueltax-biogas'!U2</f>
        <v>4.5608832866087477E-6</v>
      </c>
      <c r="V64">
        <f>'BFPaT-fueltax-biogas'!V2</f>
        <v>4.518701208729501E-6</v>
      </c>
      <c r="W64">
        <f>'BFPaT-fueltax-biogas'!W2</f>
        <v>4.4765457549684238E-6</v>
      </c>
      <c r="X64">
        <f>'BFPaT-fueltax-biogas'!X2</f>
        <v>4.4482743883795844E-6</v>
      </c>
      <c r="Y64">
        <f>'BFPaT-fueltax-biogas'!Y2</f>
        <v>4.407085196608687E-6</v>
      </c>
      <c r="Z64">
        <f>'BFPaT-fueltax-biogas'!Z2</f>
        <v>4.3599225620232297E-6</v>
      </c>
      <c r="AA64">
        <f>'BFPaT-fueltax-biogas'!AA2</f>
        <v>4.3253402566545339E-6</v>
      </c>
      <c r="AB64">
        <f>'BFPaT-fueltax-biogas'!AB2</f>
        <v>4.2866751897919509E-6</v>
      </c>
      <c r="AC64">
        <f>'BFPaT-fueltax-biogas'!AC2</f>
        <v>4.2565717765403199E-6</v>
      </c>
      <c r="AD64">
        <f>'BFPaT-fueltax-biogas'!AD2</f>
        <v>4.2240970910876811E-6</v>
      </c>
      <c r="AE64">
        <f>'BFPaT-fueltax-biogas'!AE2</f>
        <v>4.1954473210814275E-6</v>
      </c>
      <c r="AF64">
        <f>'BFPaT-fueltax-biogas'!AF2</f>
        <v>4.1694655911290114E-6</v>
      </c>
    </row>
    <row r="65" spans="1:35">
      <c r="A65" t="s">
        <v>549</v>
      </c>
      <c r="B65">
        <f>'BFPaT-fueltax-biogas'!B3</f>
        <v>0</v>
      </c>
      <c r="C65">
        <f>'BFPaT-fueltax-biogas'!C3</f>
        <v>0</v>
      </c>
      <c r="D65">
        <f>'BFPaT-fueltax-biogas'!D3</f>
        <v>0</v>
      </c>
      <c r="E65">
        <f>'BFPaT-fueltax-biogas'!E3</f>
        <v>0</v>
      </c>
      <c r="F65">
        <f>'BFPaT-fueltax-biogas'!F3</f>
        <v>0</v>
      </c>
      <c r="G65">
        <f>'BFPaT-fueltax-biogas'!G3</f>
        <v>0</v>
      </c>
      <c r="H65">
        <f>'BFPaT-fueltax-biogas'!H3</f>
        <v>0</v>
      </c>
      <c r="I65">
        <f>'BFPaT-fueltax-biogas'!I3</f>
        <v>0</v>
      </c>
      <c r="J65">
        <f>'BFPaT-fueltax-biogas'!J3</f>
        <v>0</v>
      </c>
      <c r="K65">
        <f>'BFPaT-fueltax-biogas'!K3</f>
        <v>0</v>
      </c>
      <c r="L65">
        <f>'BFPaT-fueltax-biogas'!L3</f>
        <v>0</v>
      </c>
      <c r="M65">
        <f>'BFPaT-fueltax-biogas'!M3</f>
        <v>0</v>
      </c>
      <c r="N65">
        <f>'BFPaT-fueltax-biogas'!N3</f>
        <v>0</v>
      </c>
      <c r="O65">
        <f>'BFPaT-fueltax-biogas'!O3</f>
        <v>0</v>
      </c>
      <c r="P65">
        <f>'BFPaT-fueltax-biogas'!P3</f>
        <v>0</v>
      </c>
      <c r="Q65">
        <f>'BFPaT-fueltax-biogas'!Q3</f>
        <v>0</v>
      </c>
      <c r="R65">
        <f>'BFPaT-fueltax-biogas'!R3</f>
        <v>0</v>
      </c>
      <c r="S65">
        <f>'BFPaT-fueltax-biogas'!S3</f>
        <v>0</v>
      </c>
      <c r="T65">
        <f>'BFPaT-fueltax-biogas'!T3</f>
        <v>0</v>
      </c>
      <c r="U65">
        <f>'BFPaT-fueltax-biogas'!U3</f>
        <v>0</v>
      </c>
      <c r="V65">
        <f>'BFPaT-fueltax-biogas'!V3</f>
        <v>0</v>
      </c>
      <c r="W65">
        <f>'BFPaT-fueltax-biogas'!W3</f>
        <v>0</v>
      </c>
      <c r="X65">
        <f>'BFPaT-fueltax-biogas'!X3</f>
        <v>0</v>
      </c>
      <c r="Y65">
        <f>'BFPaT-fueltax-biogas'!Y3</f>
        <v>0</v>
      </c>
      <c r="Z65">
        <f>'BFPaT-fueltax-biogas'!Z3</f>
        <v>0</v>
      </c>
      <c r="AA65">
        <f>'BFPaT-fueltax-biogas'!AA3</f>
        <v>0</v>
      </c>
      <c r="AB65">
        <f>'BFPaT-fueltax-biogas'!AB3</f>
        <v>0</v>
      </c>
      <c r="AC65">
        <f>'BFPaT-fueltax-biogas'!AC3</f>
        <v>0</v>
      </c>
      <c r="AD65">
        <f>'BFPaT-fueltax-biogas'!AD3</f>
        <v>0</v>
      </c>
      <c r="AE65">
        <f>'BFPaT-fueltax-biogas'!AE3</f>
        <v>0</v>
      </c>
      <c r="AF65">
        <f>'BFPaT-fueltax-biogas'!AF3</f>
        <v>0</v>
      </c>
    </row>
    <row r="66" spans="1:35">
      <c r="A66" t="s">
        <v>550</v>
      </c>
      <c r="B66">
        <f>'BFPaT-fueltax-biogas'!B4</f>
        <v>0</v>
      </c>
      <c r="C66">
        <f>'BFPaT-fueltax-biogas'!C4</f>
        <v>0</v>
      </c>
      <c r="D66">
        <f>'BFPaT-fueltax-biogas'!D4</f>
        <v>0</v>
      </c>
      <c r="E66">
        <f>'BFPaT-fueltax-biogas'!E4</f>
        <v>0</v>
      </c>
      <c r="F66">
        <f>'BFPaT-fueltax-biogas'!F4</f>
        <v>0</v>
      </c>
      <c r="G66">
        <f>'BFPaT-fueltax-biogas'!G4</f>
        <v>0</v>
      </c>
      <c r="H66">
        <f>'BFPaT-fueltax-biogas'!H4</f>
        <v>0</v>
      </c>
      <c r="I66">
        <f>'BFPaT-fueltax-biogas'!I4</f>
        <v>0</v>
      </c>
      <c r="J66">
        <f>'BFPaT-fueltax-biogas'!J4</f>
        <v>0</v>
      </c>
      <c r="K66">
        <f>'BFPaT-fueltax-biogas'!K4</f>
        <v>0</v>
      </c>
      <c r="L66">
        <f>'BFPaT-fueltax-biogas'!L4</f>
        <v>0</v>
      </c>
      <c r="M66">
        <f>'BFPaT-fueltax-biogas'!M4</f>
        <v>0</v>
      </c>
      <c r="N66">
        <f>'BFPaT-fueltax-biogas'!N4</f>
        <v>0</v>
      </c>
      <c r="O66">
        <f>'BFPaT-fueltax-biogas'!O4</f>
        <v>0</v>
      </c>
      <c r="P66">
        <f>'BFPaT-fueltax-biogas'!P4</f>
        <v>0</v>
      </c>
      <c r="Q66">
        <f>'BFPaT-fueltax-biogas'!Q4</f>
        <v>0</v>
      </c>
      <c r="R66">
        <f>'BFPaT-fueltax-biogas'!R4</f>
        <v>0</v>
      </c>
      <c r="S66">
        <f>'BFPaT-fueltax-biogas'!S4</f>
        <v>0</v>
      </c>
      <c r="T66">
        <f>'BFPaT-fueltax-biogas'!T4</f>
        <v>0</v>
      </c>
      <c r="U66">
        <f>'BFPaT-fueltax-biogas'!U4</f>
        <v>0</v>
      </c>
      <c r="V66">
        <f>'BFPaT-fueltax-biogas'!V4</f>
        <v>0</v>
      </c>
      <c r="W66">
        <f>'BFPaT-fueltax-biogas'!W4</f>
        <v>0</v>
      </c>
      <c r="X66">
        <f>'BFPaT-fueltax-biogas'!X4</f>
        <v>0</v>
      </c>
      <c r="Y66">
        <f>'BFPaT-fueltax-biogas'!Y4</f>
        <v>0</v>
      </c>
      <c r="Z66">
        <f>'BFPaT-fueltax-biogas'!Z4</f>
        <v>0</v>
      </c>
      <c r="AA66">
        <f>'BFPaT-fueltax-biogas'!AA4</f>
        <v>0</v>
      </c>
      <c r="AB66">
        <f>'BFPaT-fueltax-biogas'!AB4</f>
        <v>0</v>
      </c>
      <c r="AC66">
        <f>'BFPaT-fueltax-biogas'!AC4</f>
        <v>0</v>
      </c>
      <c r="AD66">
        <f>'BFPaT-fueltax-biogas'!AD4</f>
        <v>0</v>
      </c>
      <c r="AE66">
        <f>'BFPaT-fueltax-biogas'!AE4</f>
        <v>0</v>
      </c>
      <c r="AF66">
        <f>'BFPaT-fueltax-biogas'!AF4</f>
        <v>0</v>
      </c>
    </row>
    <row r="67" spans="1:35">
      <c r="A67" t="s">
        <v>551</v>
      </c>
      <c r="B67">
        <f>'BFPaT-fueltax-biogas'!B5</f>
        <v>0</v>
      </c>
      <c r="C67">
        <f>'BFPaT-fueltax-biogas'!C5</f>
        <v>0</v>
      </c>
      <c r="D67">
        <f>'BFPaT-fueltax-biogas'!D5</f>
        <v>0</v>
      </c>
      <c r="E67">
        <f>'BFPaT-fueltax-biogas'!E5</f>
        <v>0</v>
      </c>
      <c r="F67">
        <f>'BFPaT-fueltax-biogas'!F5</f>
        <v>0</v>
      </c>
      <c r="G67">
        <f>'BFPaT-fueltax-biogas'!G5</f>
        <v>0</v>
      </c>
      <c r="H67">
        <f>'BFPaT-fueltax-biogas'!H5</f>
        <v>0</v>
      </c>
      <c r="I67">
        <f>'BFPaT-fueltax-biogas'!I5</f>
        <v>0</v>
      </c>
      <c r="J67">
        <f>'BFPaT-fueltax-biogas'!J5</f>
        <v>0</v>
      </c>
      <c r="K67">
        <f>'BFPaT-fueltax-biogas'!K5</f>
        <v>0</v>
      </c>
      <c r="L67">
        <f>'BFPaT-fueltax-biogas'!L5</f>
        <v>0</v>
      </c>
      <c r="M67">
        <f>'BFPaT-fueltax-biogas'!M5</f>
        <v>0</v>
      </c>
      <c r="N67">
        <f>'BFPaT-fueltax-biogas'!N5</f>
        <v>0</v>
      </c>
      <c r="O67">
        <f>'BFPaT-fueltax-biogas'!O5</f>
        <v>0</v>
      </c>
      <c r="P67">
        <f>'BFPaT-fueltax-biogas'!P5</f>
        <v>0</v>
      </c>
      <c r="Q67">
        <f>'BFPaT-fueltax-biogas'!Q5</f>
        <v>0</v>
      </c>
      <c r="R67">
        <f>'BFPaT-fueltax-biogas'!R5</f>
        <v>0</v>
      </c>
      <c r="S67">
        <f>'BFPaT-fueltax-biogas'!S5</f>
        <v>0</v>
      </c>
      <c r="T67">
        <f>'BFPaT-fueltax-biogas'!T5</f>
        <v>0</v>
      </c>
      <c r="U67">
        <f>'BFPaT-fueltax-biogas'!U5</f>
        <v>0</v>
      </c>
      <c r="V67">
        <f>'BFPaT-fueltax-biogas'!V5</f>
        <v>0</v>
      </c>
      <c r="W67">
        <f>'BFPaT-fueltax-biogas'!W5</f>
        <v>0</v>
      </c>
      <c r="X67">
        <f>'BFPaT-fueltax-biogas'!X5</f>
        <v>0</v>
      </c>
      <c r="Y67">
        <f>'BFPaT-fueltax-biogas'!Y5</f>
        <v>0</v>
      </c>
      <c r="Z67">
        <f>'BFPaT-fueltax-biogas'!Z5</f>
        <v>0</v>
      </c>
      <c r="AA67">
        <f>'BFPaT-fueltax-biogas'!AA5</f>
        <v>0</v>
      </c>
      <c r="AB67">
        <f>'BFPaT-fueltax-biogas'!AB5</f>
        <v>0</v>
      </c>
      <c r="AC67">
        <f>'BFPaT-fueltax-biogas'!AC5</f>
        <v>0</v>
      </c>
      <c r="AD67">
        <f>'BFPaT-fueltax-biogas'!AD5</f>
        <v>0</v>
      </c>
      <c r="AE67">
        <f>'BFPaT-fueltax-biogas'!AE5</f>
        <v>0</v>
      </c>
      <c r="AF67">
        <f>'BFPaT-fueltax-biogas'!AF5</f>
        <v>0</v>
      </c>
    </row>
    <row r="68" spans="1:35">
      <c r="A68" t="s">
        <v>552</v>
      </c>
      <c r="B68">
        <f>'BFPaT-fueltax-biogas'!B6</f>
        <v>0</v>
      </c>
      <c r="C68">
        <f>'BFPaT-fueltax-biogas'!C6</f>
        <v>0</v>
      </c>
      <c r="D68">
        <f>'BFPaT-fueltax-biogas'!D6</f>
        <v>0</v>
      </c>
      <c r="E68">
        <f>'BFPaT-fueltax-biogas'!E6</f>
        <v>0</v>
      </c>
      <c r="F68">
        <f>'BFPaT-fueltax-biogas'!F6</f>
        <v>0</v>
      </c>
      <c r="G68">
        <f>'BFPaT-fueltax-biogas'!G6</f>
        <v>0</v>
      </c>
      <c r="H68">
        <f>'BFPaT-fueltax-biogas'!H6</f>
        <v>0</v>
      </c>
      <c r="I68">
        <f>'BFPaT-fueltax-biogas'!I6</f>
        <v>0</v>
      </c>
      <c r="J68">
        <f>'BFPaT-fueltax-biogas'!J6</f>
        <v>0</v>
      </c>
      <c r="K68">
        <f>'BFPaT-fueltax-biogas'!K6</f>
        <v>0</v>
      </c>
      <c r="L68">
        <f>'BFPaT-fueltax-biogas'!L6</f>
        <v>0</v>
      </c>
      <c r="M68">
        <f>'BFPaT-fueltax-biogas'!M6</f>
        <v>0</v>
      </c>
      <c r="N68">
        <f>'BFPaT-fueltax-biogas'!N6</f>
        <v>0</v>
      </c>
      <c r="O68">
        <f>'BFPaT-fueltax-biogas'!O6</f>
        <v>0</v>
      </c>
      <c r="P68">
        <f>'BFPaT-fueltax-biogas'!P6</f>
        <v>0</v>
      </c>
      <c r="Q68">
        <f>'BFPaT-fueltax-biogas'!Q6</f>
        <v>0</v>
      </c>
      <c r="R68">
        <f>'BFPaT-fueltax-biogas'!R6</f>
        <v>0</v>
      </c>
      <c r="S68">
        <f>'BFPaT-fueltax-biogas'!S6</f>
        <v>0</v>
      </c>
      <c r="T68">
        <f>'BFPaT-fueltax-biogas'!T6</f>
        <v>0</v>
      </c>
      <c r="U68">
        <f>'BFPaT-fueltax-biogas'!U6</f>
        <v>0</v>
      </c>
      <c r="V68">
        <f>'BFPaT-fueltax-biogas'!V6</f>
        <v>0</v>
      </c>
      <c r="W68">
        <f>'BFPaT-fueltax-biogas'!W6</f>
        <v>0</v>
      </c>
      <c r="X68">
        <f>'BFPaT-fueltax-biogas'!X6</f>
        <v>0</v>
      </c>
      <c r="Y68">
        <f>'BFPaT-fueltax-biogas'!Y6</f>
        <v>0</v>
      </c>
      <c r="Z68">
        <f>'BFPaT-fueltax-biogas'!Z6</f>
        <v>0</v>
      </c>
      <c r="AA68">
        <f>'BFPaT-fueltax-biogas'!AA6</f>
        <v>0</v>
      </c>
      <c r="AB68">
        <f>'BFPaT-fueltax-biogas'!AB6</f>
        <v>0</v>
      </c>
      <c r="AC68">
        <f>'BFPaT-fueltax-biogas'!AC6</f>
        <v>0</v>
      </c>
      <c r="AD68">
        <f>'BFPaT-fueltax-biogas'!AD6</f>
        <v>0</v>
      </c>
      <c r="AE68">
        <f>'BFPaT-fueltax-biogas'!AE6</f>
        <v>0</v>
      </c>
      <c r="AF68">
        <f>'BFPaT-fueltax-biogas'!AF6</f>
        <v>0</v>
      </c>
    </row>
    <row r="69" spans="1:35">
      <c r="A69" t="s">
        <v>553</v>
      </c>
      <c r="B69">
        <f>'BFPaT-fueltax-biogas'!B7</f>
        <v>0</v>
      </c>
      <c r="C69">
        <f>'BFPaT-fueltax-biogas'!C7</f>
        <v>0</v>
      </c>
      <c r="D69">
        <f>'BFPaT-fueltax-biogas'!D7</f>
        <v>0</v>
      </c>
      <c r="E69">
        <f>'BFPaT-fueltax-biogas'!E7</f>
        <v>0</v>
      </c>
      <c r="F69">
        <f>'BFPaT-fueltax-biogas'!F7</f>
        <v>0</v>
      </c>
      <c r="G69">
        <f>'BFPaT-fueltax-biogas'!G7</f>
        <v>0</v>
      </c>
      <c r="H69">
        <f>'BFPaT-fueltax-biogas'!H7</f>
        <v>0</v>
      </c>
      <c r="I69">
        <f>'BFPaT-fueltax-biogas'!I7</f>
        <v>0</v>
      </c>
      <c r="J69">
        <f>'BFPaT-fueltax-biogas'!J7</f>
        <v>0</v>
      </c>
      <c r="K69">
        <f>'BFPaT-fueltax-biogas'!K7</f>
        <v>0</v>
      </c>
      <c r="L69">
        <f>'BFPaT-fueltax-biogas'!L7</f>
        <v>0</v>
      </c>
      <c r="M69">
        <f>'BFPaT-fueltax-biogas'!M7</f>
        <v>0</v>
      </c>
      <c r="N69">
        <f>'BFPaT-fueltax-biogas'!N7</f>
        <v>0</v>
      </c>
      <c r="O69">
        <f>'BFPaT-fueltax-biogas'!O7</f>
        <v>0</v>
      </c>
      <c r="P69">
        <f>'BFPaT-fueltax-biogas'!P7</f>
        <v>0</v>
      </c>
      <c r="Q69">
        <f>'BFPaT-fueltax-biogas'!Q7</f>
        <v>0</v>
      </c>
      <c r="R69">
        <f>'BFPaT-fueltax-biogas'!R7</f>
        <v>0</v>
      </c>
      <c r="S69">
        <f>'BFPaT-fueltax-biogas'!S7</f>
        <v>0</v>
      </c>
      <c r="T69">
        <f>'BFPaT-fueltax-biogas'!T7</f>
        <v>0</v>
      </c>
      <c r="U69">
        <f>'BFPaT-fueltax-biogas'!U7</f>
        <v>0</v>
      </c>
      <c r="V69">
        <f>'BFPaT-fueltax-biogas'!V7</f>
        <v>0</v>
      </c>
      <c r="W69">
        <f>'BFPaT-fueltax-biogas'!W7</f>
        <v>0</v>
      </c>
      <c r="X69">
        <f>'BFPaT-fueltax-biogas'!X7</f>
        <v>0</v>
      </c>
      <c r="Y69">
        <f>'BFPaT-fueltax-biogas'!Y7</f>
        <v>0</v>
      </c>
      <c r="Z69">
        <f>'BFPaT-fueltax-biogas'!Z7</f>
        <v>0</v>
      </c>
      <c r="AA69">
        <f>'BFPaT-fueltax-biogas'!AA7</f>
        <v>0</v>
      </c>
      <c r="AB69">
        <f>'BFPaT-fueltax-biogas'!AB7</f>
        <v>0</v>
      </c>
      <c r="AC69">
        <f>'BFPaT-fueltax-biogas'!AC7</f>
        <v>0</v>
      </c>
      <c r="AD69">
        <f>'BFPaT-fueltax-biogas'!AD7</f>
        <v>0</v>
      </c>
      <c r="AE69">
        <f>'BFPaT-fueltax-biogas'!AE7</f>
        <v>0</v>
      </c>
      <c r="AF69">
        <f>'BFPaT-fueltax-biogas'!AF7</f>
        <v>0</v>
      </c>
    </row>
    <row r="70" spans="1:35">
      <c r="A70" t="s">
        <v>554</v>
      </c>
      <c r="B70">
        <f>'BFPaT-fueltax-biogas'!B8</f>
        <v>0</v>
      </c>
      <c r="C70">
        <f>'BFPaT-fueltax-biogas'!C8</f>
        <v>0</v>
      </c>
      <c r="D70">
        <f>'BFPaT-fueltax-biogas'!D8</f>
        <v>0</v>
      </c>
      <c r="E70">
        <f>'BFPaT-fueltax-biogas'!E8</f>
        <v>0</v>
      </c>
      <c r="F70">
        <f>'BFPaT-fueltax-biogas'!F8</f>
        <v>0</v>
      </c>
      <c r="G70">
        <f>'BFPaT-fueltax-biogas'!G8</f>
        <v>0</v>
      </c>
      <c r="H70">
        <f>'BFPaT-fueltax-biogas'!H8</f>
        <v>0</v>
      </c>
      <c r="I70">
        <f>'BFPaT-fueltax-biogas'!I8</f>
        <v>0</v>
      </c>
      <c r="J70">
        <f>'BFPaT-fueltax-biogas'!J8</f>
        <v>0</v>
      </c>
      <c r="K70">
        <f>'BFPaT-fueltax-biogas'!K8</f>
        <v>0</v>
      </c>
      <c r="L70">
        <f>'BFPaT-fueltax-biogas'!L8</f>
        <v>0</v>
      </c>
      <c r="M70">
        <f>'BFPaT-fueltax-biogas'!M8</f>
        <v>0</v>
      </c>
      <c r="N70">
        <f>'BFPaT-fueltax-biogas'!N8</f>
        <v>0</v>
      </c>
      <c r="O70">
        <f>'BFPaT-fueltax-biogas'!O8</f>
        <v>0</v>
      </c>
      <c r="P70">
        <f>'BFPaT-fueltax-biogas'!P8</f>
        <v>0</v>
      </c>
      <c r="Q70">
        <f>'BFPaT-fueltax-biogas'!Q8</f>
        <v>0</v>
      </c>
      <c r="R70">
        <f>'BFPaT-fueltax-biogas'!R8</f>
        <v>0</v>
      </c>
      <c r="S70">
        <f>'BFPaT-fueltax-biogas'!S8</f>
        <v>0</v>
      </c>
      <c r="T70">
        <f>'BFPaT-fueltax-biogas'!T8</f>
        <v>0</v>
      </c>
      <c r="U70">
        <f>'BFPaT-fueltax-biogas'!U8</f>
        <v>0</v>
      </c>
      <c r="V70">
        <f>'BFPaT-fueltax-biogas'!V8</f>
        <v>0</v>
      </c>
      <c r="W70">
        <f>'BFPaT-fueltax-biogas'!W8</f>
        <v>0</v>
      </c>
      <c r="X70">
        <f>'BFPaT-fueltax-biogas'!X8</f>
        <v>0</v>
      </c>
      <c r="Y70">
        <f>'BFPaT-fueltax-biogas'!Y8</f>
        <v>0</v>
      </c>
      <c r="Z70">
        <f>'BFPaT-fueltax-biogas'!Z8</f>
        <v>0</v>
      </c>
      <c r="AA70">
        <f>'BFPaT-fueltax-biogas'!AA8</f>
        <v>0</v>
      </c>
      <c r="AB70">
        <f>'BFPaT-fueltax-biogas'!AB8</f>
        <v>0</v>
      </c>
      <c r="AC70">
        <f>'BFPaT-fueltax-biogas'!AC8</f>
        <v>0</v>
      </c>
      <c r="AD70">
        <f>'BFPaT-fueltax-biogas'!AD8</f>
        <v>0</v>
      </c>
      <c r="AE70">
        <f>'BFPaT-fueltax-biogas'!AE8</f>
        <v>0</v>
      </c>
      <c r="AF70">
        <f>'BFPaT-fueltax-biogas'!AF8</f>
        <v>0</v>
      </c>
    </row>
    <row r="71" spans="1:35">
      <c r="A71" t="s">
        <v>555</v>
      </c>
      <c r="B71">
        <f>'BFPaT-fueltax-biogas'!B9</f>
        <v>0</v>
      </c>
      <c r="C71">
        <f>'BFPaT-fueltax-biogas'!C9</f>
        <v>0</v>
      </c>
      <c r="D71">
        <f>'BFPaT-fueltax-biogas'!D9</f>
        <v>0</v>
      </c>
      <c r="E71">
        <f>'BFPaT-fueltax-biogas'!E9</f>
        <v>0</v>
      </c>
      <c r="F71">
        <f>'BFPaT-fueltax-biogas'!F9</f>
        <v>0</v>
      </c>
      <c r="G71">
        <f>'BFPaT-fueltax-biogas'!G9</f>
        <v>0</v>
      </c>
      <c r="H71">
        <f>'BFPaT-fueltax-biogas'!H9</f>
        <v>0</v>
      </c>
      <c r="I71">
        <f>'BFPaT-fueltax-biogas'!I9</f>
        <v>0</v>
      </c>
      <c r="J71">
        <f>'BFPaT-fueltax-biogas'!J9</f>
        <v>0</v>
      </c>
      <c r="K71">
        <f>'BFPaT-fueltax-biogas'!K9</f>
        <v>0</v>
      </c>
      <c r="L71">
        <f>'BFPaT-fueltax-biogas'!L9</f>
        <v>0</v>
      </c>
      <c r="M71">
        <f>'BFPaT-fueltax-biogas'!M9</f>
        <v>0</v>
      </c>
      <c r="N71">
        <f>'BFPaT-fueltax-biogas'!N9</f>
        <v>0</v>
      </c>
      <c r="O71">
        <f>'BFPaT-fueltax-biogas'!O9</f>
        <v>0</v>
      </c>
      <c r="P71">
        <f>'BFPaT-fueltax-biogas'!P9</f>
        <v>0</v>
      </c>
      <c r="Q71">
        <f>'BFPaT-fueltax-biogas'!Q9</f>
        <v>0</v>
      </c>
      <c r="R71">
        <f>'BFPaT-fueltax-biogas'!R9</f>
        <v>0</v>
      </c>
      <c r="S71">
        <f>'BFPaT-fueltax-biogas'!S9</f>
        <v>0</v>
      </c>
      <c r="T71">
        <f>'BFPaT-fueltax-biogas'!T9</f>
        <v>0</v>
      </c>
      <c r="U71">
        <f>'BFPaT-fueltax-biogas'!U9</f>
        <v>0</v>
      </c>
      <c r="V71">
        <f>'BFPaT-fueltax-biogas'!V9</f>
        <v>0</v>
      </c>
      <c r="W71">
        <f>'BFPaT-fueltax-biogas'!W9</f>
        <v>0</v>
      </c>
      <c r="X71">
        <f>'BFPaT-fueltax-biogas'!X9</f>
        <v>0</v>
      </c>
      <c r="Y71">
        <f>'BFPaT-fueltax-biogas'!Y9</f>
        <v>0</v>
      </c>
      <c r="Z71">
        <f>'BFPaT-fueltax-biogas'!Z9</f>
        <v>0</v>
      </c>
      <c r="AA71">
        <f>'BFPaT-fueltax-biogas'!AA9</f>
        <v>0</v>
      </c>
      <c r="AB71">
        <f>'BFPaT-fueltax-biogas'!AB9</f>
        <v>0</v>
      </c>
      <c r="AC71">
        <f>'BFPaT-fueltax-biogas'!AC9</f>
        <v>0</v>
      </c>
      <c r="AD71">
        <f>'BFPaT-fueltax-biogas'!AD9</f>
        <v>0</v>
      </c>
      <c r="AE71">
        <f>'BFPaT-fueltax-biogas'!AE9</f>
        <v>0</v>
      </c>
      <c r="AF71">
        <f>'BFPaT-fueltax-biogas'!AF9</f>
        <v>0</v>
      </c>
    </row>
    <row r="72" spans="1:35">
      <c r="A72" s="16" t="s">
        <v>789</v>
      </c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</row>
    <row r="73" spans="1:35">
      <c r="A73" t="s">
        <v>727</v>
      </c>
      <c r="B73">
        <f>B$1</f>
        <v>2020</v>
      </c>
      <c r="C73">
        <f t="shared" ref="C73:AF73" si="7">C$1</f>
        <v>2021</v>
      </c>
      <c r="D73">
        <f t="shared" si="7"/>
        <v>2022</v>
      </c>
      <c r="E73">
        <f t="shared" si="7"/>
        <v>2023</v>
      </c>
      <c r="F73">
        <f t="shared" si="7"/>
        <v>2024</v>
      </c>
      <c r="G73">
        <f t="shared" si="7"/>
        <v>2025</v>
      </c>
      <c r="H73">
        <f t="shared" si="7"/>
        <v>2026</v>
      </c>
      <c r="I73">
        <f t="shared" si="7"/>
        <v>2027</v>
      </c>
      <c r="J73">
        <f t="shared" si="7"/>
        <v>2028</v>
      </c>
      <c r="K73">
        <f t="shared" si="7"/>
        <v>2029</v>
      </c>
      <c r="L73">
        <f t="shared" si="7"/>
        <v>2030</v>
      </c>
      <c r="M73">
        <f t="shared" si="7"/>
        <v>2031</v>
      </c>
      <c r="N73">
        <f t="shared" si="7"/>
        <v>2032</v>
      </c>
      <c r="O73">
        <f t="shared" si="7"/>
        <v>2033</v>
      </c>
      <c r="P73">
        <f t="shared" si="7"/>
        <v>2034</v>
      </c>
      <c r="Q73">
        <f t="shared" si="7"/>
        <v>2035</v>
      </c>
      <c r="R73">
        <f t="shared" si="7"/>
        <v>2036</v>
      </c>
      <c r="S73">
        <f t="shared" si="7"/>
        <v>2037</v>
      </c>
      <c r="T73">
        <f t="shared" si="7"/>
        <v>2038</v>
      </c>
      <c r="U73">
        <f t="shared" si="7"/>
        <v>2039</v>
      </c>
      <c r="V73">
        <f t="shared" si="7"/>
        <v>2040</v>
      </c>
      <c r="W73">
        <f t="shared" si="7"/>
        <v>2041</v>
      </c>
      <c r="X73">
        <f t="shared" si="7"/>
        <v>2042</v>
      </c>
      <c r="Y73">
        <f t="shared" si="7"/>
        <v>2043</v>
      </c>
      <c r="Z73">
        <f t="shared" si="7"/>
        <v>2044</v>
      </c>
      <c r="AA73">
        <f t="shared" si="7"/>
        <v>2045</v>
      </c>
      <c r="AB73">
        <f t="shared" si="7"/>
        <v>2046</v>
      </c>
      <c r="AC73">
        <f t="shared" si="7"/>
        <v>2047</v>
      </c>
      <c r="AD73">
        <f t="shared" si="7"/>
        <v>2048</v>
      </c>
      <c r="AE73">
        <f t="shared" si="7"/>
        <v>2049</v>
      </c>
      <c r="AF73">
        <f t="shared" si="7"/>
        <v>2050</v>
      </c>
    </row>
    <row r="74" spans="1:35">
      <c r="A74" t="s">
        <v>548</v>
      </c>
      <c r="B74">
        <f>'BFPaT-fueltax-biodies'!B2</f>
        <v>3.8239341062148666E-6</v>
      </c>
      <c r="C74">
        <f>'BFPaT-fueltax-biodies'!C2</f>
        <v>3.8122751033071171E-6</v>
      </c>
      <c r="D74">
        <f>'BFPaT-fueltax-biodies'!D2</f>
        <v>4.0944440872009066E-6</v>
      </c>
      <c r="E74">
        <f>'BFPaT-fueltax-biodies'!E2</f>
        <v>4.6057016340926269E-6</v>
      </c>
      <c r="F74">
        <f>'BFPaT-fueltax-biodies'!F2</f>
        <v>4.5088588322862911E-6</v>
      </c>
      <c r="G74">
        <f>'BFPaT-fueltax-biodies'!G2</f>
        <v>4.5258034153021182E-6</v>
      </c>
      <c r="H74">
        <f>'BFPaT-fueltax-biodies'!H2</f>
        <v>4.5523793348570936E-6</v>
      </c>
      <c r="I74">
        <f>'BFPaT-fueltax-biodies'!I2</f>
        <v>4.5441069566389971E-6</v>
      </c>
      <c r="J74">
        <f>'BFPaT-fueltax-biodies'!J2</f>
        <v>4.5265460491766549E-6</v>
      </c>
      <c r="K74">
        <f>'BFPaT-fueltax-biodies'!K2</f>
        <v>4.4766901867036341E-6</v>
      </c>
      <c r="L74">
        <f>'BFPaT-fueltax-biodies'!L2</f>
        <v>4.5636034245305979E-6</v>
      </c>
      <c r="M74">
        <f>'BFPaT-fueltax-biodies'!M2</f>
        <v>4.5120452154486848E-6</v>
      </c>
      <c r="N74">
        <f>'BFPaT-fueltax-biodies'!N2</f>
        <v>4.4032267479874449E-6</v>
      </c>
      <c r="O74">
        <f>'BFPaT-fueltax-biodies'!O2</f>
        <v>4.35382145183332E-6</v>
      </c>
      <c r="P74">
        <f>'BFPaT-fueltax-biodies'!P2</f>
        <v>4.3297221827927564E-6</v>
      </c>
      <c r="Q74">
        <f>'BFPaT-fueltax-biodies'!Q2</f>
        <v>4.2880397386418411E-6</v>
      </c>
      <c r="R74">
        <f>'BFPaT-fueltax-biodies'!R2</f>
        <v>4.2456228614196213E-6</v>
      </c>
      <c r="S74">
        <f>'BFPaT-fueltax-biodies'!S2</f>
        <v>4.2037024447457804E-6</v>
      </c>
      <c r="T74">
        <f>'BFPaT-fueltax-biodies'!T2</f>
        <v>4.1649370882461109E-6</v>
      </c>
      <c r="U74">
        <f>'BFPaT-fueltax-biodies'!U2</f>
        <v>4.1166431643038307E-6</v>
      </c>
      <c r="V74">
        <f>'BFPaT-fueltax-biodies'!V2</f>
        <v>4.083687285822695E-6</v>
      </c>
      <c r="W74">
        <f>'BFPaT-fueltax-biodies'!W2</f>
        <v>4.0414454742142836E-6</v>
      </c>
      <c r="X74">
        <f>'BFPaT-fueltax-biodies'!X2</f>
        <v>4.0020857336112037E-6</v>
      </c>
      <c r="Y74">
        <f>'BFPaT-fueltax-biodies'!Y2</f>
        <v>3.947374948272016E-6</v>
      </c>
      <c r="Z74">
        <f>'BFPaT-fueltax-biodies'!Z2</f>
        <v>3.8678087646028466E-6</v>
      </c>
      <c r="AA74">
        <f>'BFPaT-fueltax-biodies'!AA2</f>
        <v>3.8237985322193416E-6</v>
      </c>
      <c r="AB74">
        <f>'BFPaT-fueltax-biodies'!AB2</f>
        <v>3.7954173328131371E-6</v>
      </c>
      <c r="AC74">
        <f>'BFPaT-fueltax-biodies'!AC2</f>
        <v>3.7781249757075151E-6</v>
      </c>
      <c r="AD74">
        <f>'BFPaT-fueltax-biodies'!AD2</f>
        <v>3.764527243954327E-6</v>
      </c>
      <c r="AE74">
        <f>'BFPaT-fueltax-biodies'!AE2</f>
        <v>3.7349682716588316E-6</v>
      </c>
      <c r="AF74">
        <f>'BFPaT-fueltax-biodies'!AF2</f>
        <v>3.7235356262707531E-6</v>
      </c>
    </row>
    <row r="75" spans="1:35">
      <c r="A75" t="s">
        <v>549</v>
      </c>
      <c r="B75">
        <f>'BFPaT-fueltax-biodies'!B3</f>
        <v>0</v>
      </c>
      <c r="C75">
        <f>'BFPaT-fueltax-biodies'!C3</f>
        <v>0</v>
      </c>
      <c r="D75">
        <f>'BFPaT-fueltax-biodies'!D3</f>
        <v>0</v>
      </c>
      <c r="E75">
        <f>'BFPaT-fueltax-biodies'!E3</f>
        <v>0</v>
      </c>
      <c r="F75">
        <f>'BFPaT-fueltax-biodies'!F3</f>
        <v>0</v>
      </c>
      <c r="G75">
        <f>'BFPaT-fueltax-biodies'!G3</f>
        <v>0</v>
      </c>
      <c r="H75">
        <f>'BFPaT-fueltax-biodies'!H3</f>
        <v>0</v>
      </c>
      <c r="I75">
        <f>'BFPaT-fueltax-biodies'!I3</f>
        <v>0</v>
      </c>
      <c r="J75">
        <f>'BFPaT-fueltax-biodies'!J3</f>
        <v>0</v>
      </c>
      <c r="K75">
        <f>'BFPaT-fueltax-biodies'!K3</f>
        <v>0</v>
      </c>
      <c r="L75">
        <f>'BFPaT-fueltax-biodies'!L3</f>
        <v>0</v>
      </c>
      <c r="M75">
        <f>'BFPaT-fueltax-biodies'!M3</f>
        <v>0</v>
      </c>
      <c r="N75">
        <f>'BFPaT-fueltax-biodies'!N3</f>
        <v>0</v>
      </c>
      <c r="O75">
        <f>'BFPaT-fueltax-biodies'!O3</f>
        <v>0</v>
      </c>
      <c r="P75">
        <f>'BFPaT-fueltax-biodies'!P3</f>
        <v>0</v>
      </c>
      <c r="Q75">
        <f>'BFPaT-fueltax-biodies'!Q3</f>
        <v>0</v>
      </c>
      <c r="R75">
        <f>'BFPaT-fueltax-biodies'!R3</f>
        <v>0</v>
      </c>
      <c r="S75">
        <f>'BFPaT-fueltax-biodies'!S3</f>
        <v>0</v>
      </c>
      <c r="T75">
        <f>'BFPaT-fueltax-biodies'!T3</f>
        <v>0</v>
      </c>
      <c r="U75">
        <f>'BFPaT-fueltax-biodies'!U3</f>
        <v>0</v>
      </c>
      <c r="V75">
        <f>'BFPaT-fueltax-biodies'!V3</f>
        <v>0</v>
      </c>
      <c r="W75">
        <f>'BFPaT-fueltax-biodies'!W3</f>
        <v>0</v>
      </c>
      <c r="X75">
        <f>'BFPaT-fueltax-biodies'!X3</f>
        <v>0</v>
      </c>
      <c r="Y75">
        <f>'BFPaT-fueltax-biodies'!Y3</f>
        <v>0</v>
      </c>
      <c r="Z75">
        <f>'BFPaT-fueltax-biodies'!Z3</f>
        <v>0</v>
      </c>
      <c r="AA75">
        <f>'BFPaT-fueltax-biodies'!AA3</f>
        <v>0</v>
      </c>
      <c r="AB75">
        <f>'BFPaT-fueltax-biodies'!AB3</f>
        <v>0</v>
      </c>
      <c r="AC75">
        <f>'BFPaT-fueltax-biodies'!AC3</f>
        <v>0</v>
      </c>
      <c r="AD75">
        <f>'BFPaT-fueltax-biodies'!AD3</f>
        <v>0</v>
      </c>
      <c r="AE75">
        <f>'BFPaT-fueltax-biodies'!AE3</f>
        <v>0</v>
      </c>
      <c r="AF75">
        <f>'BFPaT-fueltax-biodies'!AF3</f>
        <v>0</v>
      </c>
    </row>
    <row r="76" spans="1:35">
      <c r="A76" t="s">
        <v>550</v>
      </c>
      <c r="B76">
        <f>'BFPaT-fueltax-biodies'!B4</f>
        <v>0</v>
      </c>
      <c r="C76">
        <f>'BFPaT-fueltax-biodies'!C4</f>
        <v>0</v>
      </c>
      <c r="D76">
        <f>'BFPaT-fueltax-biodies'!D4</f>
        <v>0</v>
      </c>
      <c r="E76">
        <f>'BFPaT-fueltax-biodies'!E4</f>
        <v>0</v>
      </c>
      <c r="F76">
        <f>'BFPaT-fueltax-biodies'!F4</f>
        <v>0</v>
      </c>
      <c r="G76">
        <f>'BFPaT-fueltax-biodies'!G4</f>
        <v>0</v>
      </c>
      <c r="H76">
        <f>'BFPaT-fueltax-biodies'!H4</f>
        <v>0</v>
      </c>
      <c r="I76">
        <f>'BFPaT-fueltax-biodies'!I4</f>
        <v>0</v>
      </c>
      <c r="J76">
        <f>'BFPaT-fueltax-biodies'!J4</f>
        <v>0</v>
      </c>
      <c r="K76">
        <f>'BFPaT-fueltax-biodies'!K4</f>
        <v>0</v>
      </c>
      <c r="L76">
        <f>'BFPaT-fueltax-biodies'!L4</f>
        <v>0</v>
      </c>
      <c r="M76">
        <f>'BFPaT-fueltax-biodies'!M4</f>
        <v>0</v>
      </c>
      <c r="N76">
        <f>'BFPaT-fueltax-biodies'!N4</f>
        <v>0</v>
      </c>
      <c r="O76">
        <f>'BFPaT-fueltax-biodies'!O4</f>
        <v>0</v>
      </c>
      <c r="P76">
        <f>'BFPaT-fueltax-biodies'!P4</f>
        <v>0</v>
      </c>
      <c r="Q76">
        <f>'BFPaT-fueltax-biodies'!Q4</f>
        <v>0</v>
      </c>
      <c r="R76">
        <f>'BFPaT-fueltax-biodies'!R4</f>
        <v>0</v>
      </c>
      <c r="S76">
        <f>'BFPaT-fueltax-biodies'!S4</f>
        <v>0</v>
      </c>
      <c r="T76">
        <f>'BFPaT-fueltax-biodies'!T4</f>
        <v>0</v>
      </c>
      <c r="U76">
        <f>'BFPaT-fueltax-biodies'!U4</f>
        <v>0</v>
      </c>
      <c r="V76">
        <f>'BFPaT-fueltax-biodies'!V4</f>
        <v>0</v>
      </c>
      <c r="W76">
        <f>'BFPaT-fueltax-biodies'!W4</f>
        <v>0</v>
      </c>
      <c r="X76">
        <f>'BFPaT-fueltax-biodies'!X4</f>
        <v>0</v>
      </c>
      <c r="Y76">
        <f>'BFPaT-fueltax-biodies'!Y4</f>
        <v>0</v>
      </c>
      <c r="Z76">
        <f>'BFPaT-fueltax-biodies'!Z4</f>
        <v>0</v>
      </c>
      <c r="AA76">
        <f>'BFPaT-fueltax-biodies'!AA4</f>
        <v>0</v>
      </c>
      <c r="AB76">
        <f>'BFPaT-fueltax-biodies'!AB4</f>
        <v>0</v>
      </c>
      <c r="AC76">
        <f>'BFPaT-fueltax-biodies'!AC4</f>
        <v>0</v>
      </c>
      <c r="AD76">
        <f>'BFPaT-fueltax-biodies'!AD4</f>
        <v>0</v>
      </c>
      <c r="AE76">
        <f>'BFPaT-fueltax-biodies'!AE4</f>
        <v>0</v>
      </c>
      <c r="AF76">
        <f>'BFPaT-fueltax-biodies'!AF4</f>
        <v>0</v>
      </c>
    </row>
    <row r="77" spans="1:35">
      <c r="A77" t="s">
        <v>551</v>
      </c>
      <c r="B77">
        <f>'BFPaT-fueltax-biodies'!B5</f>
        <v>0</v>
      </c>
      <c r="C77">
        <f>'BFPaT-fueltax-biodies'!C5</f>
        <v>0</v>
      </c>
      <c r="D77">
        <f>'BFPaT-fueltax-biodies'!D5</f>
        <v>0</v>
      </c>
      <c r="E77">
        <f>'BFPaT-fueltax-biodies'!E5</f>
        <v>0</v>
      </c>
      <c r="F77">
        <f>'BFPaT-fueltax-biodies'!F5</f>
        <v>0</v>
      </c>
      <c r="G77">
        <f>'BFPaT-fueltax-biodies'!G5</f>
        <v>0</v>
      </c>
      <c r="H77">
        <f>'BFPaT-fueltax-biodies'!H5</f>
        <v>0</v>
      </c>
      <c r="I77">
        <f>'BFPaT-fueltax-biodies'!I5</f>
        <v>0</v>
      </c>
      <c r="J77">
        <f>'BFPaT-fueltax-biodies'!J5</f>
        <v>0</v>
      </c>
      <c r="K77">
        <f>'BFPaT-fueltax-biodies'!K5</f>
        <v>0</v>
      </c>
      <c r="L77">
        <f>'BFPaT-fueltax-biodies'!L5</f>
        <v>0</v>
      </c>
      <c r="M77">
        <f>'BFPaT-fueltax-biodies'!M5</f>
        <v>0</v>
      </c>
      <c r="N77">
        <f>'BFPaT-fueltax-biodies'!N5</f>
        <v>0</v>
      </c>
      <c r="O77">
        <f>'BFPaT-fueltax-biodies'!O5</f>
        <v>0</v>
      </c>
      <c r="P77">
        <f>'BFPaT-fueltax-biodies'!P5</f>
        <v>0</v>
      </c>
      <c r="Q77">
        <f>'BFPaT-fueltax-biodies'!Q5</f>
        <v>0</v>
      </c>
      <c r="R77">
        <f>'BFPaT-fueltax-biodies'!R5</f>
        <v>0</v>
      </c>
      <c r="S77">
        <f>'BFPaT-fueltax-biodies'!S5</f>
        <v>0</v>
      </c>
      <c r="T77">
        <f>'BFPaT-fueltax-biodies'!T5</f>
        <v>0</v>
      </c>
      <c r="U77">
        <f>'BFPaT-fueltax-biodies'!U5</f>
        <v>0</v>
      </c>
      <c r="V77">
        <f>'BFPaT-fueltax-biodies'!V5</f>
        <v>0</v>
      </c>
      <c r="W77">
        <f>'BFPaT-fueltax-biodies'!W5</f>
        <v>0</v>
      </c>
      <c r="X77">
        <f>'BFPaT-fueltax-biodies'!X5</f>
        <v>0</v>
      </c>
      <c r="Y77">
        <f>'BFPaT-fueltax-biodies'!Y5</f>
        <v>0</v>
      </c>
      <c r="Z77">
        <f>'BFPaT-fueltax-biodies'!Z5</f>
        <v>0</v>
      </c>
      <c r="AA77">
        <f>'BFPaT-fueltax-biodies'!AA5</f>
        <v>0</v>
      </c>
      <c r="AB77">
        <f>'BFPaT-fueltax-biodies'!AB5</f>
        <v>0</v>
      </c>
      <c r="AC77">
        <f>'BFPaT-fueltax-biodies'!AC5</f>
        <v>0</v>
      </c>
      <c r="AD77">
        <f>'BFPaT-fueltax-biodies'!AD5</f>
        <v>0</v>
      </c>
      <c r="AE77">
        <f>'BFPaT-fueltax-biodies'!AE5</f>
        <v>0</v>
      </c>
      <c r="AF77">
        <f>'BFPaT-fueltax-biodies'!AF5</f>
        <v>0</v>
      </c>
    </row>
    <row r="78" spans="1:35">
      <c r="A78" t="s">
        <v>552</v>
      </c>
      <c r="B78">
        <f>'BFPaT-fueltax-biodies'!B6</f>
        <v>0</v>
      </c>
      <c r="C78">
        <f>'BFPaT-fueltax-biodies'!C6</f>
        <v>0</v>
      </c>
      <c r="D78">
        <f>'BFPaT-fueltax-biodies'!D6</f>
        <v>0</v>
      </c>
      <c r="E78">
        <f>'BFPaT-fueltax-biodies'!E6</f>
        <v>0</v>
      </c>
      <c r="F78">
        <f>'BFPaT-fueltax-biodies'!F6</f>
        <v>0</v>
      </c>
      <c r="G78">
        <f>'BFPaT-fueltax-biodies'!G6</f>
        <v>0</v>
      </c>
      <c r="H78">
        <f>'BFPaT-fueltax-biodies'!H6</f>
        <v>0</v>
      </c>
      <c r="I78">
        <f>'BFPaT-fueltax-biodies'!I6</f>
        <v>0</v>
      </c>
      <c r="J78">
        <f>'BFPaT-fueltax-biodies'!J6</f>
        <v>0</v>
      </c>
      <c r="K78">
        <f>'BFPaT-fueltax-biodies'!K6</f>
        <v>0</v>
      </c>
      <c r="L78">
        <f>'BFPaT-fueltax-biodies'!L6</f>
        <v>0</v>
      </c>
      <c r="M78">
        <f>'BFPaT-fueltax-biodies'!M6</f>
        <v>0</v>
      </c>
      <c r="N78">
        <f>'BFPaT-fueltax-biodies'!N6</f>
        <v>0</v>
      </c>
      <c r="O78">
        <f>'BFPaT-fueltax-biodies'!O6</f>
        <v>0</v>
      </c>
      <c r="P78">
        <f>'BFPaT-fueltax-biodies'!P6</f>
        <v>0</v>
      </c>
      <c r="Q78">
        <f>'BFPaT-fueltax-biodies'!Q6</f>
        <v>0</v>
      </c>
      <c r="R78">
        <f>'BFPaT-fueltax-biodies'!R6</f>
        <v>0</v>
      </c>
      <c r="S78">
        <f>'BFPaT-fueltax-biodies'!S6</f>
        <v>0</v>
      </c>
      <c r="T78">
        <f>'BFPaT-fueltax-biodies'!T6</f>
        <v>0</v>
      </c>
      <c r="U78">
        <f>'BFPaT-fueltax-biodies'!U6</f>
        <v>0</v>
      </c>
      <c r="V78">
        <f>'BFPaT-fueltax-biodies'!V6</f>
        <v>0</v>
      </c>
      <c r="W78">
        <f>'BFPaT-fueltax-biodies'!W6</f>
        <v>0</v>
      </c>
      <c r="X78">
        <f>'BFPaT-fueltax-biodies'!X6</f>
        <v>0</v>
      </c>
      <c r="Y78">
        <f>'BFPaT-fueltax-biodies'!Y6</f>
        <v>0</v>
      </c>
      <c r="Z78">
        <f>'BFPaT-fueltax-biodies'!Z6</f>
        <v>0</v>
      </c>
      <c r="AA78">
        <f>'BFPaT-fueltax-biodies'!AA6</f>
        <v>0</v>
      </c>
      <c r="AB78">
        <f>'BFPaT-fueltax-biodies'!AB6</f>
        <v>0</v>
      </c>
      <c r="AC78">
        <f>'BFPaT-fueltax-biodies'!AC6</f>
        <v>0</v>
      </c>
      <c r="AD78">
        <f>'BFPaT-fueltax-biodies'!AD6</f>
        <v>0</v>
      </c>
      <c r="AE78">
        <f>'BFPaT-fueltax-biodies'!AE6</f>
        <v>0</v>
      </c>
      <c r="AF78">
        <f>'BFPaT-fueltax-biodies'!AF6</f>
        <v>0</v>
      </c>
    </row>
    <row r="79" spans="1:35">
      <c r="A79" t="s">
        <v>553</v>
      </c>
      <c r="B79">
        <f>'BFPaT-fueltax-biodies'!B7</f>
        <v>0</v>
      </c>
      <c r="C79">
        <f>'BFPaT-fueltax-biodies'!C7</f>
        <v>0</v>
      </c>
      <c r="D79">
        <f>'BFPaT-fueltax-biodies'!D7</f>
        <v>0</v>
      </c>
      <c r="E79">
        <f>'BFPaT-fueltax-biodies'!E7</f>
        <v>0</v>
      </c>
      <c r="F79">
        <f>'BFPaT-fueltax-biodies'!F7</f>
        <v>0</v>
      </c>
      <c r="G79">
        <f>'BFPaT-fueltax-biodies'!G7</f>
        <v>0</v>
      </c>
      <c r="H79">
        <f>'BFPaT-fueltax-biodies'!H7</f>
        <v>0</v>
      </c>
      <c r="I79">
        <f>'BFPaT-fueltax-biodies'!I7</f>
        <v>0</v>
      </c>
      <c r="J79">
        <f>'BFPaT-fueltax-biodies'!J7</f>
        <v>0</v>
      </c>
      <c r="K79">
        <f>'BFPaT-fueltax-biodies'!K7</f>
        <v>0</v>
      </c>
      <c r="L79">
        <f>'BFPaT-fueltax-biodies'!L7</f>
        <v>0</v>
      </c>
      <c r="M79">
        <f>'BFPaT-fueltax-biodies'!M7</f>
        <v>0</v>
      </c>
      <c r="N79">
        <f>'BFPaT-fueltax-biodies'!N7</f>
        <v>0</v>
      </c>
      <c r="O79">
        <f>'BFPaT-fueltax-biodies'!O7</f>
        <v>0</v>
      </c>
      <c r="P79">
        <f>'BFPaT-fueltax-biodies'!P7</f>
        <v>0</v>
      </c>
      <c r="Q79">
        <f>'BFPaT-fueltax-biodies'!Q7</f>
        <v>0</v>
      </c>
      <c r="R79">
        <f>'BFPaT-fueltax-biodies'!R7</f>
        <v>0</v>
      </c>
      <c r="S79">
        <f>'BFPaT-fueltax-biodies'!S7</f>
        <v>0</v>
      </c>
      <c r="T79">
        <f>'BFPaT-fueltax-biodies'!T7</f>
        <v>0</v>
      </c>
      <c r="U79">
        <f>'BFPaT-fueltax-biodies'!U7</f>
        <v>0</v>
      </c>
      <c r="V79">
        <f>'BFPaT-fueltax-biodies'!V7</f>
        <v>0</v>
      </c>
      <c r="W79">
        <f>'BFPaT-fueltax-biodies'!W7</f>
        <v>0</v>
      </c>
      <c r="X79">
        <f>'BFPaT-fueltax-biodies'!X7</f>
        <v>0</v>
      </c>
      <c r="Y79">
        <f>'BFPaT-fueltax-biodies'!Y7</f>
        <v>0</v>
      </c>
      <c r="Z79">
        <f>'BFPaT-fueltax-biodies'!Z7</f>
        <v>0</v>
      </c>
      <c r="AA79">
        <f>'BFPaT-fueltax-biodies'!AA7</f>
        <v>0</v>
      </c>
      <c r="AB79">
        <f>'BFPaT-fueltax-biodies'!AB7</f>
        <v>0</v>
      </c>
      <c r="AC79">
        <f>'BFPaT-fueltax-biodies'!AC7</f>
        <v>0</v>
      </c>
      <c r="AD79">
        <f>'BFPaT-fueltax-biodies'!AD7</f>
        <v>0</v>
      </c>
      <c r="AE79">
        <f>'BFPaT-fueltax-biodies'!AE7</f>
        <v>0</v>
      </c>
      <c r="AF79">
        <f>'BFPaT-fueltax-biodies'!AF7</f>
        <v>0</v>
      </c>
    </row>
    <row r="80" spans="1:35">
      <c r="A80" t="s">
        <v>554</v>
      </c>
      <c r="B80">
        <f>'BFPaT-fueltax-biodies'!B8</f>
        <v>0</v>
      </c>
      <c r="C80">
        <f>'BFPaT-fueltax-biodies'!C8</f>
        <v>0</v>
      </c>
      <c r="D80">
        <f>'BFPaT-fueltax-biodies'!D8</f>
        <v>0</v>
      </c>
      <c r="E80">
        <f>'BFPaT-fueltax-biodies'!E8</f>
        <v>0</v>
      </c>
      <c r="F80">
        <f>'BFPaT-fueltax-biodies'!F8</f>
        <v>0</v>
      </c>
      <c r="G80">
        <f>'BFPaT-fueltax-biodies'!G8</f>
        <v>0</v>
      </c>
      <c r="H80">
        <f>'BFPaT-fueltax-biodies'!H8</f>
        <v>0</v>
      </c>
      <c r="I80">
        <f>'BFPaT-fueltax-biodies'!I8</f>
        <v>0</v>
      </c>
      <c r="J80">
        <f>'BFPaT-fueltax-biodies'!J8</f>
        <v>0</v>
      </c>
      <c r="K80">
        <f>'BFPaT-fueltax-biodies'!K8</f>
        <v>0</v>
      </c>
      <c r="L80">
        <f>'BFPaT-fueltax-biodies'!L8</f>
        <v>0</v>
      </c>
      <c r="M80">
        <f>'BFPaT-fueltax-biodies'!M8</f>
        <v>0</v>
      </c>
      <c r="N80">
        <f>'BFPaT-fueltax-biodies'!N8</f>
        <v>0</v>
      </c>
      <c r="O80">
        <f>'BFPaT-fueltax-biodies'!O8</f>
        <v>0</v>
      </c>
      <c r="P80">
        <f>'BFPaT-fueltax-biodies'!P8</f>
        <v>0</v>
      </c>
      <c r="Q80">
        <f>'BFPaT-fueltax-biodies'!Q8</f>
        <v>0</v>
      </c>
      <c r="R80">
        <f>'BFPaT-fueltax-biodies'!R8</f>
        <v>0</v>
      </c>
      <c r="S80">
        <f>'BFPaT-fueltax-biodies'!S8</f>
        <v>0</v>
      </c>
      <c r="T80">
        <f>'BFPaT-fueltax-biodies'!T8</f>
        <v>0</v>
      </c>
      <c r="U80">
        <f>'BFPaT-fueltax-biodies'!U8</f>
        <v>0</v>
      </c>
      <c r="V80">
        <f>'BFPaT-fueltax-biodies'!V8</f>
        <v>0</v>
      </c>
      <c r="W80">
        <f>'BFPaT-fueltax-biodies'!W8</f>
        <v>0</v>
      </c>
      <c r="X80">
        <f>'BFPaT-fueltax-biodies'!X8</f>
        <v>0</v>
      </c>
      <c r="Y80">
        <f>'BFPaT-fueltax-biodies'!Y8</f>
        <v>0</v>
      </c>
      <c r="Z80">
        <f>'BFPaT-fueltax-biodies'!Z8</f>
        <v>0</v>
      </c>
      <c r="AA80">
        <f>'BFPaT-fueltax-biodies'!AA8</f>
        <v>0</v>
      </c>
      <c r="AB80">
        <f>'BFPaT-fueltax-biodies'!AB8</f>
        <v>0</v>
      </c>
      <c r="AC80">
        <f>'BFPaT-fueltax-biodies'!AC8</f>
        <v>0</v>
      </c>
      <c r="AD80">
        <f>'BFPaT-fueltax-biodies'!AD8</f>
        <v>0</v>
      </c>
      <c r="AE80">
        <f>'BFPaT-fueltax-biodies'!AE8</f>
        <v>0</v>
      </c>
      <c r="AF80">
        <f>'BFPaT-fueltax-biodies'!AF8</f>
        <v>0</v>
      </c>
    </row>
    <row r="81" spans="1:35">
      <c r="A81" t="s">
        <v>555</v>
      </c>
      <c r="B81">
        <f>'BFPaT-fueltax-biodies'!B9</f>
        <v>0</v>
      </c>
      <c r="C81">
        <f>'BFPaT-fueltax-biodies'!C9</f>
        <v>0</v>
      </c>
      <c r="D81">
        <f>'BFPaT-fueltax-biodies'!D9</f>
        <v>0</v>
      </c>
      <c r="E81">
        <f>'BFPaT-fueltax-biodies'!E9</f>
        <v>0</v>
      </c>
      <c r="F81">
        <f>'BFPaT-fueltax-biodies'!F9</f>
        <v>0</v>
      </c>
      <c r="G81">
        <f>'BFPaT-fueltax-biodies'!G9</f>
        <v>0</v>
      </c>
      <c r="H81">
        <f>'BFPaT-fueltax-biodies'!H9</f>
        <v>0</v>
      </c>
      <c r="I81">
        <f>'BFPaT-fueltax-biodies'!I9</f>
        <v>0</v>
      </c>
      <c r="J81">
        <f>'BFPaT-fueltax-biodies'!J9</f>
        <v>0</v>
      </c>
      <c r="K81">
        <f>'BFPaT-fueltax-biodies'!K9</f>
        <v>0</v>
      </c>
      <c r="L81">
        <f>'BFPaT-fueltax-biodies'!L9</f>
        <v>0</v>
      </c>
      <c r="M81">
        <f>'BFPaT-fueltax-biodies'!M9</f>
        <v>0</v>
      </c>
      <c r="N81">
        <f>'BFPaT-fueltax-biodies'!N9</f>
        <v>0</v>
      </c>
      <c r="O81">
        <f>'BFPaT-fueltax-biodies'!O9</f>
        <v>0</v>
      </c>
      <c r="P81">
        <f>'BFPaT-fueltax-biodies'!P9</f>
        <v>0</v>
      </c>
      <c r="Q81">
        <f>'BFPaT-fueltax-biodies'!Q9</f>
        <v>0</v>
      </c>
      <c r="R81">
        <f>'BFPaT-fueltax-biodies'!R9</f>
        <v>0</v>
      </c>
      <c r="S81">
        <f>'BFPaT-fueltax-biodies'!S9</f>
        <v>0</v>
      </c>
      <c r="T81">
        <f>'BFPaT-fueltax-biodies'!T9</f>
        <v>0</v>
      </c>
      <c r="U81">
        <f>'BFPaT-fueltax-biodies'!U9</f>
        <v>0</v>
      </c>
      <c r="V81">
        <f>'BFPaT-fueltax-biodies'!V9</f>
        <v>0</v>
      </c>
      <c r="W81">
        <f>'BFPaT-fueltax-biodies'!W9</f>
        <v>0</v>
      </c>
      <c r="X81">
        <f>'BFPaT-fueltax-biodies'!X9</f>
        <v>0</v>
      </c>
      <c r="Y81">
        <f>'BFPaT-fueltax-biodies'!Y9</f>
        <v>0</v>
      </c>
      <c r="Z81">
        <f>'BFPaT-fueltax-biodies'!Z9</f>
        <v>0</v>
      </c>
      <c r="AA81">
        <f>'BFPaT-fueltax-biodies'!AA9</f>
        <v>0</v>
      </c>
      <c r="AB81">
        <f>'BFPaT-fueltax-biodies'!AB9</f>
        <v>0</v>
      </c>
      <c r="AC81">
        <f>'BFPaT-fueltax-biodies'!AC9</f>
        <v>0</v>
      </c>
      <c r="AD81">
        <f>'BFPaT-fueltax-biodies'!AD9</f>
        <v>0</v>
      </c>
      <c r="AE81">
        <f>'BFPaT-fueltax-biodies'!AE9</f>
        <v>0</v>
      </c>
      <c r="AF81">
        <f>'BFPaT-fueltax-biodies'!AF9</f>
        <v>0</v>
      </c>
    </row>
    <row r="82" spans="1:35">
      <c r="A82" s="16" t="s">
        <v>575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</row>
    <row r="83" spans="1:35">
      <c r="A83" t="s">
        <v>727</v>
      </c>
      <c r="B83">
        <f>B$1</f>
        <v>2020</v>
      </c>
      <c r="C83">
        <f t="shared" ref="C83:AF83" si="8">C$1</f>
        <v>2021</v>
      </c>
      <c r="D83">
        <f t="shared" si="8"/>
        <v>2022</v>
      </c>
      <c r="E83">
        <f t="shared" si="8"/>
        <v>2023</v>
      </c>
      <c r="F83">
        <f t="shared" si="8"/>
        <v>2024</v>
      </c>
      <c r="G83">
        <f t="shared" si="8"/>
        <v>2025</v>
      </c>
      <c r="H83">
        <f t="shared" si="8"/>
        <v>2026</v>
      </c>
      <c r="I83">
        <f t="shared" si="8"/>
        <v>2027</v>
      </c>
      <c r="J83">
        <f t="shared" si="8"/>
        <v>2028</v>
      </c>
      <c r="K83">
        <f t="shared" si="8"/>
        <v>2029</v>
      </c>
      <c r="L83">
        <f t="shared" si="8"/>
        <v>2030</v>
      </c>
      <c r="M83">
        <f t="shared" si="8"/>
        <v>2031</v>
      </c>
      <c r="N83">
        <f t="shared" si="8"/>
        <v>2032</v>
      </c>
      <c r="O83">
        <f t="shared" si="8"/>
        <v>2033</v>
      </c>
      <c r="P83">
        <f t="shared" si="8"/>
        <v>2034</v>
      </c>
      <c r="Q83">
        <f t="shared" si="8"/>
        <v>2035</v>
      </c>
      <c r="R83">
        <f t="shared" si="8"/>
        <v>2036</v>
      </c>
      <c r="S83">
        <f t="shared" si="8"/>
        <v>2037</v>
      </c>
      <c r="T83">
        <f t="shared" si="8"/>
        <v>2038</v>
      </c>
      <c r="U83">
        <f t="shared" si="8"/>
        <v>2039</v>
      </c>
      <c r="V83">
        <f t="shared" si="8"/>
        <v>2040</v>
      </c>
      <c r="W83">
        <f t="shared" si="8"/>
        <v>2041</v>
      </c>
      <c r="X83">
        <f t="shared" si="8"/>
        <v>2042</v>
      </c>
      <c r="Y83">
        <f t="shared" si="8"/>
        <v>2043</v>
      </c>
      <c r="Z83">
        <f t="shared" si="8"/>
        <v>2044</v>
      </c>
      <c r="AA83">
        <f t="shared" si="8"/>
        <v>2045</v>
      </c>
      <c r="AB83">
        <f t="shared" si="8"/>
        <v>2046</v>
      </c>
      <c r="AC83">
        <f t="shared" si="8"/>
        <v>2047</v>
      </c>
      <c r="AD83">
        <f t="shared" si="8"/>
        <v>2048</v>
      </c>
      <c r="AE83">
        <f t="shared" si="8"/>
        <v>2049</v>
      </c>
      <c r="AF83">
        <f t="shared" si="8"/>
        <v>2050</v>
      </c>
    </row>
    <row r="84" spans="1:35">
      <c r="A84" t="s">
        <v>548</v>
      </c>
      <c r="B84">
        <f>'BFPaT-fueltax-jetkerosene'!B2</f>
        <v>3.5796404836679177E-7</v>
      </c>
      <c r="C84">
        <f>'BFPaT-fueltax-jetkerosene'!C2</f>
        <v>5.2651781749062499E-7</v>
      </c>
      <c r="D84">
        <f>'BFPaT-fueltax-jetkerosene'!D2</f>
        <v>8.8279047403394411E-7</v>
      </c>
      <c r="E84">
        <f>'BFPaT-fueltax-jetkerosene'!E2</f>
        <v>7.313794222892086E-7</v>
      </c>
      <c r="F84">
        <f>'BFPaT-fueltax-jetkerosene'!F2</f>
        <v>7.0514328856657202E-7</v>
      </c>
      <c r="G84">
        <f>'BFPaT-fueltax-jetkerosene'!G2</f>
        <v>6.7890715484393544E-7</v>
      </c>
      <c r="H84">
        <f>'BFPaT-fueltax-jetkerosene'!H2</f>
        <v>6.5267102112129886E-7</v>
      </c>
      <c r="I84">
        <f>'BFPaT-fueltax-jetkerosene'!I2</f>
        <v>6.2643488739866227E-7</v>
      </c>
      <c r="J84">
        <f>'BFPaT-fueltax-jetkerosene'!J2</f>
        <v>6.001987536760258E-7</v>
      </c>
      <c r="K84">
        <f>'BFPaT-fueltax-jetkerosene'!K2</f>
        <v>5.921608520142707E-7</v>
      </c>
      <c r="L84">
        <f>'BFPaT-fueltax-jetkerosene'!L2</f>
        <v>5.849150467170235E-7</v>
      </c>
      <c r="M84">
        <f>'BFPaT-fueltax-jetkerosene'!M2</f>
        <v>5.7751978217873047E-7</v>
      </c>
      <c r="N84">
        <f>'BFPaT-fueltax-jetkerosene'!N2</f>
        <v>5.7046703996947141E-7</v>
      </c>
      <c r="O84">
        <f>'BFPaT-fueltax-jetkerosene'!O2</f>
        <v>5.6406485615739039E-7</v>
      </c>
      <c r="P84">
        <f>'BFPaT-fueltax-jetkerosene'!P2</f>
        <v>5.5782329150373809E-7</v>
      </c>
      <c r="Q84">
        <f>'BFPaT-fueltax-jetkerosene'!Q2</f>
        <v>5.5163917250201043E-7</v>
      </c>
      <c r="R84">
        <f>'BFPaT-fueltax-jetkerosene'!R2</f>
        <v>5.455730169153134E-7</v>
      </c>
      <c r="S84">
        <f>'BFPaT-fueltax-jetkerosene'!S2</f>
        <v>5.3950215751308488E-7</v>
      </c>
      <c r="T84">
        <f>'BFPaT-fueltax-jetkerosene'!T2</f>
        <v>5.3370801515320034E-7</v>
      </c>
      <c r="U84">
        <f>'BFPaT-fueltax-jetkerosene'!U2</f>
        <v>5.283074995677993E-7</v>
      </c>
      <c r="V84">
        <f>'BFPaT-fueltax-jetkerosene'!V2</f>
        <v>5.2282409827642778E-7</v>
      </c>
      <c r="W84">
        <f>'BFPaT-fueltax-jetkerosene'!W2</f>
        <v>5.1759544249508653E-7</v>
      </c>
      <c r="X84">
        <f>'BFPaT-fueltax-jetkerosene'!X2</f>
        <v>5.1270532421350198E-7</v>
      </c>
      <c r="Y84">
        <f>'BFPaT-fueltax-jetkerosene'!Y2</f>
        <v>5.07837976284167E-7</v>
      </c>
      <c r="Z84">
        <f>'BFPaT-fueltax-jetkerosene'!Z2</f>
        <v>5.0319796406086422E-7</v>
      </c>
      <c r="AA84">
        <f>'BFPaT-fueltax-jetkerosene'!AA2</f>
        <v>4.9896750408956428E-7</v>
      </c>
      <c r="AB84">
        <f>'BFPaT-fueltax-jetkerosene'!AB2</f>
        <v>4.9470899724291034E-7</v>
      </c>
      <c r="AC84">
        <f>'BFPaT-fueltax-jetkerosene'!AC2</f>
        <v>4.9066917927496143E-7</v>
      </c>
      <c r="AD84">
        <f>'BFPaT-fueltax-jetkerosene'!AD2</f>
        <v>4.8682138766764949E-7</v>
      </c>
      <c r="AE84">
        <f>'BFPaT-fueltax-jetkerosene'!AE2</f>
        <v>4.8301886817022008E-7</v>
      </c>
      <c r="AF84">
        <f>'BFPaT-fueltax-jetkerosene'!AF2</f>
        <v>4.7953777228230532E-7</v>
      </c>
    </row>
    <row r="85" spans="1:35">
      <c r="A85" t="s">
        <v>549</v>
      </c>
      <c r="B85">
        <f>'BFPaT-fueltax-jetkerosene'!B3</f>
        <v>0</v>
      </c>
      <c r="C85">
        <f>'BFPaT-fueltax-jetkerosene'!C3</f>
        <v>0</v>
      </c>
      <c r="D85">
        <f>'BFPaT-fueltax-jetkerosene'!D3</f>
        <v>0</v>
      </c>
      <c r="E85">
        <f>'BFPaT-fueltax-jetkerosene'!E3</f>
        <v>0</v>
      </c>
      <c r="F85">
        <f>'BFPaT-fueltax-jetkerosene'!F3</f>
        <v>0</v>
      </c>
      <c r="G85">
        <f>'BFPaT-fueltax-jetkerosene'!G3</f>
        <v>0</v>
      </c>
      <c r="H85">
        <f>'BFPaT-fueltax-jetkerosene'!H3</f>
        <v>0</v>
      </c>
      <c r="I85">
        <f>'BFPaT-fueltax-jetkerosene'!I3</f>
        <v>0</v>
      </c>
      <c r="J85">
        <f>'BFPaT-fueltax-jetkerosene'!J3</f>
        <v>0</v>
      </c>
      <c r="K85">
        <f>'BFPaT-fueltax-jetkerosene'!K3</f>
        <v>0</v>
      </c>
      <c r="L85">
        <f>'BFPaT-fueltax-jetkerosene'!L3</f>
        <v>0</v>
      </c>
      <c r="M85">
        <f>'BFPaT-fueltax-jetkerosene'!M3</f>
        <v>0</v>
      </c>
      <c r="N85">
        <f>'BFPaT-fueltax-jetkerosene'!N3</f>
        <v>0</v>
      </c>
      <c r="O85">
        <f>'BFPaT-fueltax-jetkerosene'!O3</f>
        <v>0</v>
      </c>
      <c r="P85">
        <f>'BFPaT-fueltax-jetkerosene'!P3</f>
        <v>0</v>
      </c>
      <c r="Q85">
        <f>'BFPaT-fueltax-jetkerosene'!Q3</f>
        <v>0</v>
      </c>
      <c r="R85">
        <f>'BFPaT-fueltax-jetkerosene'!R3</f>
        <v>0</v>
      </c>
      <c r="S85">
        <f>'BFPaT-fueltax-jetkerosene'!S3</f>
        <v>0</v>
      </c>
      <c r="T85">
        <f>'BFPaT-fueltax-jetkerosene'!T3</f>
        <v>0</v>
      </c>
      <c r="U85">
        <f>'BFPaT-fueltax-jetkerosene'!U3</f>
        <v>0</v>
      </c>
      <c r="V85">
        <f>'BFPaT-fueltax-jetkerosene'!V3</f>
        <v>0</v>
      </c>
      <c r="W85">
        <f>'BFPaT-fueltax-jetkerosene'!W3</f>
        <v>0</v>
      </c>
      <c r="X85">
        <f>'BFPaT-fueltax-jetkerosene'!X3</f>
        <v>0</v>
      </c>
      <c r="Y85">
        <f>'BFPaT-fueltax-jetkerosene'!Y3</f>
        <v>0</v>
      </c>
      <c r="Z85">
        <f>'BFPaT-fueltax-jetkerosene'!Z3</f>
        <v>0</v>
      </c>
      <c r="AA85">
        <f>'BFPaT-fueltax-jetkerosene'!AA3</f>
        <v>0</v>
      </c>
      <c r="AB85">
        <f>'BFPaT-fueltax-jetkerosene'!AB3</f>
        <v>0</v>
      </c>
      <c r="AC85">
        <f>'BFPaT-fueltax-jetkerosene'!AC3</f>
        <v>0</v>
      </c>
      <c r="AD85">
        <f>'BFPaT-fueltax-jetkerosene'!AD3</f>
        <v>0</v>
      </c>
      <c r="AE85">
        <f>'BFPaT-fueltax-jetkerosene'!AE3</f>
        <v>0</v>
      </c>
      <c r="AF85">
        <f>'BFPaT-fueltax-jetkerosene'!AF3</f>
        <v>0</v>
      </c>
    </row>
    <row r="86" spans="1:35">
      <c r="A86" t="s">
        <v>550</v>
      </c>
      <c r="B86">
        <f>'BFPaT-fueltax-jetkerosene'!B4</f>
        <v>5.2876617808653675E-7</v>
      </c>
      <c r="C86">
        <f>'BFPaT-fueltax-jetkerosene'!C4</f>
        <v>7.7774518228632824E-7</v>
      </c>
      <c r="D86">
        <f>'BFPaT-fueltax-jetkerosene'!D4</f>
        <v>1.2660030894380394E-6</v>
      </c>
      <c r="E86">
        <f>'BFPaT-fueltax-jetkerosene'!E4</f>
        <v>1.1170633481051408E-6</v>
      </c>
      <c r="F86">
        <f>'BFPaT-fueltax-jetkerosene'!F4</f>
        <v>1.0801498282849541E-6</v>
      </c>
      <c r="G86">
        <f>'BFPaT-fueltax-jetkerosene'!G4</f>
        <v>1.0432363084647674E-6</v>
      </c>
      <c r="H86">
        <f>'BFPaT-fueltax-jetkerosene'!H4</f>
        <v>1.0063227886445807E-6</v>
      </c>
      <c r="I86">
        <f>'BFPaT-fueltax-jetkerosene'!I4</f>
        <v>9.6940926882439402E-7</v>
      </c>
      <c r="J86">
        <f>'BFPaT-fueltax-jetkerosene'!J4</f>
        <v>9.3249574900420775E-7</v>
      </c>
      <c r="K86">
        <f>'BFPaT-fueltax-jetkerosene'!K4</f>
        <v>9.1491834515096686E-7</v>
      </c>
      <c r="L86">
        <f>'BFPaT-fueltax-jetkerosene'!L4</f>
        <v>9.013114620484448E-7</v>
      </c>
      <c r="M86">
        <f>'BFPaT-fueltax-jetkerosene'!M4</f>
        <v>8.8036687364040146E-7</v>
      </c>
      <c r="N86">
        <f>'BFPaT-fueltax-jetkerosene'!N4</f>
        <v>8.5435591951900949E-7</v>
      </c>
      <c r="O86">
        <f>'BFPaT-fueltax-jetkerosene'!O4</f>
        <v>8.4377211090007957E-7</v>
      </c>
      <c r="P86">
        <f>'BFPaT-fueltax-jetkerosene'!P4</f>
        <v>8.3177664119193999E-7</v>
      </c>
      <c r="Q86">
        <f>'BFPaT-fueltax-jetkerosene'!Q4</f>
        <v>8.2079930512582554E-7</v>
      </c>
      <c r="R86">
        <f>'BFPaT-fueltax-jetkerosene'!R4</f>
        <v>8.0915482016977974E-7</v>
      </c>
      <c r="S86">
        <f>'BFPaT-fueltax-jetkerosene'!S4</f>
        <v>7.9432887978390591E-7</v>
      </c>
      <c r="T86">
        <f>'BFPaT-fueltax-jetkerosene'!T4</f>
        <v>7.8238421947603575E-7</v>
      </c>
      <c r="U86">
        <f>'BFPaT-fueltax-jetkerosene'!U4</f>
        <v>7.7259895676512491E-7</v>
      </c>
      <c r="V86">
        <f>'BFPaT-fueltax-jetkerosene'!V4</f>
        <v>7.6004160939943414E-7</v>
      </c>
      <c r="W86">
        <f>'BFPaT-fueltax-jetkerosene'!W4</f>
        <v>7.4891381140986554E-7</v>
      </c>
      <c r="X86">
        <f>'BFPaT-fueltax-jetkerosene'!X4</f>
        <v>7.4035235461250138E-7</v>
      </c>
      <c r="Y86">
        <f>'BFPaT-fueltax-jetkerosene'!Y4</f>
        <v>7.2869334127061251E-7</v>
      </c>
      <c r="Z86">
        <f>'BFPaT-fueltax-jetkerosene'!Z4</f>
        <v>7.1783259054921859E-7</v>
      </c>
      <c r="AA86">
        <f>'BFPaT-fueltax-jetkerosene'!AA4</f>
        <v>7.1049872827968875E-7</v>
      </c>
      <c r="AB86">
        <f>'BFPaT-fueltax-jetkerosene'!AB4</f>
        <v>7.0228005829209329E-7</v>
      </c>
      <c r="AC86">
        <f>'BFPaT-fueltax-jetkerosene'!AC4</f>
        <v>6.9537968988505282E-7</v>
      </c>
      <c r="AD86">
        <f>'BFPaT-fueltax-jetkerosene'!AD4</f>
        <v>6.8916560925673693E-7</v>
      </c>
      <c r="AE86">
        <f>'BFPaT-fueltax-jetkerosene'!AE4</f>
        <v>6.8156861545784094E-7</v>
      </c>
      <c r="AF86">
        <f>'BFPaT-fueltax-jetkerosene'!AF4</f>
        <v>6.7604575325921656E-7</v>
      </c>
    </row>
    <row r="87" spans="1:35">
      <c r="A87" t="s">
        <v>551</v>
      </c>
      <c r="B87">
        <f>'BFPaT-fueltax-jetkerosene'!B5</f>
        <v>5.3067181901978469E-7</v>
      </c>
      <c r="C87">
        <f>'BFPaT-fueltax-jetkerosene'!C5</f>
        <v>7.8054812830750628E-7</v>
      </c>
      <c r="D87">
        <f>'BFPaT-fueltax-jetkerosene'!D5</f>
        <v>1.2707710536260942E-6</v>
      </c>
      <c r="E87">
        <f>'BFPaT-fueltax-jetkerosene'!E5</f>
        <v>1.0606772031032292E-6</v>
      </c>
      <c r="F87">
        <f>'BFPaT-fueltax-jetkerosene'!F5</f>
        <v>9.9468433845807851E-7</v>
      </c>
      <c r="G87">
        <f>'BFPaT-fueltax-jetkerosene'!G5</f>
        <v>9.2869147381292768E-7</v>
      </c>
      <c r="H87">
        <f>'BFPaT-fueltax-jetkerosene'!H5</f>
        <v>8.6269860916777684E-7</v>
      </c>
      <c r="I87">
        <f>'BFPaT-fueltax-jetkerosene'!I5</f>
        <v>7.9670574452262601E-7</v>
      </c>
      <c r="J87">
        <f>'BFPaT-fueltax-jetkerosene'!J5</f>
        <v>7.3071287987747507E-7</v>
      </c>
      <c r="K87">
        <f>'BFPaT-fueltax-jetkerosene'!K5</f>
        <v>7.1766730741709852E-7</v>
      </c>
      <c r="L87">
        <f>'BFPaT-fueltax-jetkerosene'!L5</f>
        <v>7.0743624506408691E-7</v>
      </c>
      <c r="M87">
        <f>'BFPaT-fueltax-jetkerosene'!M5</f>
        <v>6.923268129948819E-7</v>
      </c>
      <c r="N87">
        <f>'BFPaT-fueltax-jetkerosene'!N5</f>
        <v>6.8382138171804102E-7</v>
      </c>
      <c r="O87">
        <f>'BFPaT-fueltax-jetkerosene'!O5</f>
        <v>6.7563268375505503E-7</v>
      </c>
      <c r="P87">
        <f>'BFPaT-fueltax-jetkerosene'!P5</f>
        <v>6.6605371697625883E-7</v>
      </c>
      <c r="Q87">
        <f>'BFPaT-fueltax-jetkerosene'!Q5</f>
        <v>6.5883908405126821E-7</v>
      </c>
      <c r="R87">
        <f>'BFPaT-fueltax-jetkerosene'!R5</f>
        <v>6.4953285995786569E-7</v>
      </c>
      <c r="S87">
        <f>'BFPaT-fueltax-jetkerosene'!S5</f>
        <v>6.3874142330223887E-7</v>
      </c>
      <c r="T87">
        <f>'BFPaT-fueltax-jetkerosene'!T5</f>
        <v>6.2985455341564499E-7</v>
      </c>
      <c r="U87">
        <f>'BFPaT-fueltax-jetkerosene'!U5</f>
        <v>6.2192745679683195E-7</v>
      </c>
      <c r="V87">
        <f>'BFPaT-fueltax-jetkerosene'!V5</f>
        <v>6.1351267749732636E-7</v>
      </c>
      <c r="W87">
        <f>'BFPaT-fueltax-jetkerosene'!W5</f>
        <v>6.0546495968539176E-7</v>
      </c>
      <c r="X87">
        <f>'BFPaT-fueltax-jetkerosene'!X5</f>
        <v>5.9900937751284534E-7</v>
      </c>
      <c r="Y87">
        <f>'BFPaT-fueltax-jetkerosene'!Y5</f>
        <v>5.9085949890068175E-7</v>
      </c>
      <c r="Z87">
        <f>'BFPaT-fueltax-jetkerosene'!Z5</f>
        <v>5.8341519393153957E-7</v>
      </c>
      <c r="AA87">
        <f>'BFPaT-fueltax-jetkerosene'!AA5</f>
        <v>5.7769553260573283E-7</v>
      </c>
      <c r="AB87">
        <f>'BFPaT-fueltax-jetkerosene'!AB5</f>
        <v>5.7199313672038624E-7</v>
      </c>
      <c r="AC87">
        <f>'BFPaT-fueltax-jetkerosene'!AC5</f>
        <v>5.6640480176636856E-7</v>
      </c>
      <c r="AD87">
        <f>'BFPaT-fueltax-jetkerosene'!AD5</f>
        <v>5.6093431478418645E-7</v>
      </c>
      <c r="AE87">
        <f>'BFPaT-fueltax-jetkerosene'!AE5</f>
        <v>5.5521174447680991E-7</v>
      </c>
      <c r="AF87">
        <f>'BFPaT-fueltax-jetkerosene'!AF5</f>
        <v>5.5021564129234488E-7</v>
      </c>
    </row>
    <row r="88" spans="1:35">
      <c r="A88" t="s">
        <v>552</v>
      </c>
      <c r="B88">
        <f>'BFPaT-fueltax-jetkerosene'!B6</f>
        <v>0</v>
      </c>
      <c r="C88">
        <f>'BFPaT-fueltax-jetkerosene'!C6</f>
        <v>0</v>
      </c>
      <c r="D88">
        <f>'BFPaT-fueltax-jetkerosene'!D6</f>
        <v>0</v>
      </c>
      <c r="E88">
        <f>'BFPaT-fueltax-jetkerosene'!E6</f>
        <v>0</v>
      </c>
      <c r="F88">
        <f>'BFPaT-fueltax-jetkerosene'!F6</f>
        <v>0</v>
      </c>
      <c r="G88">
        <f>'BFPaT-fueltax-jetkerosene'!G6</f>
        <v>0</v>
      </c>
      <c r="H88">
        <f>'BFPaT-fueltax-jetkerosene'!H6</f>
        <v>0</v>
      </c>
      <c r="I88">
        <f>'BFPaT-fueltax-jetkerosene'!I6</f>
        <v>0</v>
      </c>
      <c r="J88">
        <f>'BFPaT-fueltax-jetkerosene'!J6</f>
        <v>0</v>
      </c>
      <c r="K88">
        <f>'BFPaT-fueltax-jetkerosene'!K6</f>
        <v>0</v>
      </c>
      <c r="L88">
        <f>'BFPaT-fueltax-jetkerosene'!L6</f>
        <v>0</v>
      </c>
      <c r="M88">
        <f>'BFPaT-fueltax-jetkerosene'!M6</f>
        <v>0</v>
      </c>
      <c r="N88">
        <f>'BFPaT-fueltax-jetkerosene'!N6</f>
        <v>0</v>
      </c>
      <c r="O88">
        <f>'BFPaT-fueltax-jetkerosene'!O6</f>
        <v>0</v>
      </c>
      <c r="P88">
        <f>'BFPaT-fueltax-jetkerosene'!P6</f>
        <v>0</v>
      </c>
      <c r="Q88">
        <f>'BFPaT-fueltax-jetkerosene'!Q6</f>
        <v>0</v>
      </c>
      <c r="R88">
        <f>'BFPaT-fueltax-jetkerosene'!R6</f>
        <v>0</v>
      </c>
      <c r="S88">
        <f>'BFPaT-fueltax-jetkerosene'!S6</f>
        <v>0</v>
      </c>
      <c r="T88">
        <f>'BFPaT-fueltax-jetkerosene'!T6</f>
        <v>0</v>
      </c>
      <c r="U88">
        <f>'BFPaT-fueltax-jetkerosene'!U6</f>
        <v>0</v>
      </c>
      <c r="V88">
        <f>'BFPaT-fueltax-jetkerosene'!V6</f>
        <v>0</v>
      </c>
      <c r="W88">
        <f>'BFPaT-fueltax-jetkerosene'!W6</f>
        <v>0</v>
      </c>
      <c r="X88">
        <f>'BFPaT-fueltax-jetkerosene'!X6</f>
        <v>0</v>
      </c>
      <c r="Y88">
        <f>'BFPaT-fueltax-jetkerosene'!Y6</f>
        <v>0</v>
      </c>
      <c r="Z88">
        <f>'BFPaT-fueltax-jetkerosene'!Z6</f>
        <v>0</v>
      </c>
      <c r="AA88">
        <f>'BFPaT-fueltax-jetkerosene'!AA6</f>
        <v>0</v>
      </c>
      <c r="AB88">
        <f>'BFPaT-fueltax-jetkerosene'!AB6</f>
        <v>0</v>
      </c>
      <c r="AC88">
        <f>'BFPaT-fueltax-jetkerosene'!AC6</f>
        <v>0</v>
      </c>
      <c r="AD88">
        <f>'BFPaT-fueltax-jetkerosene'!AD6</f>
        <v>0</v>
      </c>
      <c r="AE88">
        <f>'BFPaT-fueltax-jetkerosene'!AE6</f>
        <v>0</v>
      </c>
      <c r="AF88">
        <f>'BFPaT-fueltax-jetkerosene'!AF6</f>
        <v>0</v>
      </c>
    </row>
    <row r="89" spans="1:35">
      <c r="A89" t="s">
        <v>553</v>
      </c>
      <c r="B89">
        <f>'BFPaT-fueltax-jetkerosene'!B7</f>
        <v>0</v>
      </c>
      <c r="C89">
        <f>'BFPaT-fueltax-jetkerosene'!C7</f>
        <v>0</v>
      </c>
      <c r="D89">
        <f>'BFPaT-fueltax-jetkerosene'!D7</f>
        <v>0</v>
      </c>
      <c r="E89">
        <f>'BFPaT-fueltax-jetkerosene'!E7</f>
        <v>0</v>
      </c>
      <c r="F89">
        <f>'BFPaT-fueltax-jetkerosene'!F7</f>
        <v>0</v>
      </c>
      <c r="G89">
        <f>'BFPaT-fueltax-jetkerosene'!G7</f>
        <v>0</v>
      </c>
      <c r="H89">
        <f>'BFPaT-fueltax-jetkerosene'!H7</f>
        <v>0</v>
      </c>
      <c r="I89">
        <f>'BFPaT-fueltax-jetkerosene'!I7</f>
        <v>0</v>
      </c>
      <c r="J89">
        <f>'BFPaT-fueltax-jetkerosene'!J7</f>
        <v>0</v>
      </c>
      <c r="K89">
        <f>'BFPaT-fueltax-jetkerosene'!K7</f>
        <v>0</v>
      </c>
      <c r="L89">
        <f>'BFPaT-fueltax-jetkerosene'!L7</f>
        <v>0</v>
      </c>
      <c r="M89">
        <f>'BFPaT-fueltax-jetkerosene'!M7</f>
        <v>0</v>
      </c>
      <c r="N89">
        <f>'BFPaT-fueltax-jetkerosene'!N7</f>
        <v>0</v>
      </c>
      <c r="O89">
        <f>'BFPaT-fueltax-jetkerosene'!O7</f>
        <v>0</v>
      </c>
      <c r="P89">
        <f>'BFPaT-fueltax-jetkerosene'!P7</f>
        <v>0</v>
      </c>
      <c r="Q89">
        <f>'BFPaT-fueltax-jetkerosene'!Q7</f>
        <v>0</v>
      </c>
      <c r="R89">
        <f>'BFPaT-fueltax-jetkerosene'!R7</f>
        <v>0</v>
      </c>
      <c r="S89">
        <f>'BFPaT-fueltax-jetkerosene'!S7</f>
        <v>0</v>
      </c>
      <c r="T89">
        <f>'BFPaT-fueltax-jetkerosene'!T7</f>
        <v>0</v>
      </c>
      <c r="U89">
        <f>'BFPaT-fueltax-jetkerosene'!U7</f>
        <v>0</v>
      </c>
      <c r="V89">
        <f>'BFPaT-fueltax-jetkerosene'!V7</f>
        <v>0</v>
      </c>
      <c r="W89">
        <f>'BFPaT-fueltax-jetkerosene'!W7</f>
        <v>0</v>
      </c>
      <c r="X89">
        <f>'BFPaT-fueltax-jetkerosene'!X7</f>
        <v>0</v>
      </c>
      <c r="Y89">
        <f>'BFPaT-fueltax-jetkerosene'!Y7</f>
        <v>0</v>
      </c>
      <c r="Z89">
        <f>'BFPaT-fueltax-jetkerosene'!Z7</f>
        <v>0</v>
      </c>
      <c r="AA89">
        <f>'BFPaT-fueltax-jetkerosene'!AA7</f>
        <v>0</v>
      </c>
      <c r="AB89">
        <f>'BFPaT-fueltax-jetkerosene'!AB7</f>
        <v>0</v>
      </c>
      <c r="AC89">
        <f>'BFPaT-fueltax-jetkerosene'!AC7</f>
        <v>0</v>
      </c>
      <c r="AD89">
        <f>'BFPaT-fueltax-jetkerosene'!AD7</f>
        <v>0</v>
      </c>
      <c r="AE89">
        <f>'BFPaT-fueltax-jetkerosene'!AE7</f>
        <v>0</v>
      </c>
      <c r="AF89">
        <f>'BFPaT-fueltax-jetkerosene'!AF7</f>
        <v>0</v>
      </c>
    </row>
    <row r="90" spans="1:35">
      <c r="A90" t="s">
        <v>554</v>
      </c>
      <c r="B90">
        <f>'BFPaT-fueltax-jetkerosene'!B8</f>
        <v>0</v>
      </c>
      <c r="C90">
        <f>'BFPaT-fueltax-jetkerosene'!C8</f>
        <v>0</v>
      </c>
      <c r="D90">
        <f>'BFPaT-fueltax-jetkerosene'!D8</f>
        <v>0</v>
      </c>
      <c r="E90">
        <f>'BFPaT-fueltax-jetkerosene'!E8</f>
        <v>0</v>
      </c>
      <c r="F90">
        <f>'BFPaT-fueltax-jetkerosene'!F8</f>
        <v>0</v>
      </c>
      <c r="G90">
        <f>'BFPaT-fueltax-jetkerosene'!G8</f>
        <v>0</v>
      </c>
      <c r="H90">
        <f>'BFPaT-fueltax-jetkerosene'!H8</f>
        <v>0</v>
      </c>
      <c r="I90">
        <f>'BFPaT-fueltax-jetkerosene'!I8</f>
        <v>0</v>
      </c>
      <c r="J90">
        <f>'BFPaT-fueltax-jetkerosene'!J8</f>
        <v>0</v>
      </c>
      <c r="K90">
        <f>'BFPaT-fueltax-jetkerosene'!K8</f>
        <v>0</v>
      </c>
      <c r="L90">
        <f>'BFPaT-fueltax-jetkerosene'!L8</f>
        <v>0</v>
      </c>
      <c r="M90">
        <f>'BFPaT-fueltax-jetkerosene'!M8</f>
        <v>0</v>
      </c>
      <c r="N90">
        <f>'BFPaT-fueltax-jetkerosene'!N8</f>
        <v>0</v>
      </c>
      <c r="O90">
        <f>'BFPaT-fueltax-jetkerosene'!O8</f>
        <v>0</v>
      </c>
      <c r="P90">
        <f>'BFPaT-fueltax-jetkerosene'!P8</f>
        <v>0</v>
      </c>
      <c r="Q90">
        <f>'BFPaT-fueltax-jetkerosene'!Q8</f>
        <v>0</v>
      </c>
      <c r="R90">
        <f>'BFPaT-fueltax-jetkerosene'!R8</f>
        <v>0</v>
      </c>
      <c r="S90">
        <f>'BFPaT-fueltax-jetkerosene'!S8</f>
        <v>0</v>
      </c>
      <c r="T90">
        <f>'BFPaT-fueltax-jetkerosene'!T8</f>
        <v>0</v>
      </c>
      <c r="U90">
        <f>'BFPaT-fueltax-jetkerosene'!U8</f>
        <v>0</v>
      </c>
      <c r="V90">
        <f>'BFPaT-fueltax-jetkerosene'!V8</f>
        <v>0</v>
      </c>
      <c r="W90">
        <f>'BFPaT-fueltax-jetkerosene'!W8</f>
        <v>0</v>
      </c>
      <c r="X90">
        <f>'BFPaT-fueltax-jetkerosene'!X8</f>
        <v>0</v>
      </c>
      <c r="Y90">
        <f>'BFPaT-fueltax-jetkerosene'!Y8</f>
        <v>0</v>
      </c>
      <c r="Z90">
        <f>'BFPaT-fueltax-jetkerosene'!Z8</f>
        <v>0</v>
      </c>
      <c r="AA90">
        <f>'BFPaT-fueltax-jetkerosene'!AA8</f>
        <v>0</v>
      </c>
      <c r="AB90">
        <f>'BFPaT-fueltax-jetkerosene'!AB8</f>
        <v>0</v>
      </c>
      <c r="AC90">
        <f>'BFPaT-fueltax-jetkerosene'!AC8</f>
        <v>0</v>
      </c>
      <c r="AD90">
        <f>'BFPaT-fueltax-jetkerosene'!AD8</f>
        <v>0</v>
      </c>
      <c r="AE90">
        <f>'BFPaT-fueltax-jetkerosene'!AE8</f>
        <v>0</v>
      </c>
      <c r="AF90">
        <f>'BFPaT-fueltax-jetkerosene'!AF8</f>
        <v>0</v>
      </c>
    </row>
    <row r="91" spans="1:35">
      <c r="A91" t="s">
        <v>555</v>
      </c>
      <c r="B91">
        <f>'BFPaT-fueltax-jetkerosene'!B9</f>
        <v>0</v>
      </c>
      <c r="C91">
        <f>'BFPaT-fueltax-jetkerosene'!C9</f>
        <v>0</v>
      </c>
      <c r="D91">
        <f>'BFPaT-fueltax-jetkerosene'!D9</f>
        <v>0</v>
      </c>
      <c r="E91">
        <f>'BFPaT-fueltax-jetkerosene'!E9</f>
        <v>0</v>
      </c>
      <c r="F91">
        <f>'BFPaT-fueltax-jetkerosene'!F9</f>
        <v>0</v>
      </c>
      <c r="G91">
        <f>'BFPaT-fueltax-jetkerosene'!G9</f>
        <v>0</v>
      </c>
      <c r="H91">
        <f>'BFPaT-fueltax-jetkerosene'!H9</f>
        <v>0</v>
      </c>
      <c r="I91">
        <f>'BFPaT-fueltax-jetkerosene'!I9</f>
        <v>0</v>
      </c>
      <c r="J91">
        <f>'BFPaT-fueltax-jetkerosene'!J9</f>
        <v>0</v>
      </c>
      <c r="K91">
        <f>'BFPaT-fueltax-jetkerosene'!K9</f>
        <v>0</v>
      </c>
      <c r="L91">
        <f>'BFPaT-fueltax-jetkerosene'!L9</f>
        <v>0</v>
      </c>
      <c r="M91">
        <f>'BFPaT-fueltax-jetkerosene'!M9</f>
        <v>0</v>
      </c>
      <c r="N91">
        <f>'BFPaT-fueltax-jetkerosene'!N9</f>
        <v>0</v>
      </c>
      <c r="O91">
        <f>'BFPaT-fueltax-jetkerosene'!O9</f>
        <v>0</v>
      </c>
      <c r="P91">
        <f>'BFPaT-fueltax-jetkerosene'!P9</f>
        <v>0</v>
      </c>
      <c r="Q91">
        <f>'BFPaT-fueltax-jetkerosene'!Q9</f>
        <v>0</v>
      </c>
      <c r="R91">
        <f>'BFPaT-fueltax-jetkerosene'!R9</f>
        <v>0</v>
      </c>
      <c r="S91">
        <f>'BFPaT-fueltax-jetkerosene'!S9</f>
        <v>0</v>
      </c>
      <c r="T91">
        <f>'BFPaT-fueltax-jetkerosene'!T9</f>
        <v>0</v>
      </c>
      <c r="U91">
        <f>'BFPaT-fueltax-jetkerosene'!U9</f>
        <v>0</v>
      </c>
      <c r="V91">
        <f>'BFPaT-fueltax-jetkerosene'!V9</f>
        <v>0</v>
      </c>
      <c r="W91">
        <f>'BFPaT-fueltax-jetkerosene'!W9</f>
        <v>0</v>
      </c>
      <c r="X91">
        <f>'BFPaT-fueltax-jetkerosene'!X9</f>
        <v>0</v>
      </c>
      <c r="Y91">
        <f>'BFPaT-fueltax-jetkerosene'!Y9</f>
        <v>0</v>
      </c>
      <c r="Z91">
        <f>'BFPaT-fueltax-jetkerosene'!Z9</f>
        <v>0</v>
      </c>
      <c r="AA91">
        <f>'BFPaT-fueltax-jetkerosene'!AA9</f>
        <v>0</v>
      </c>
      <c r="AB91">
        <f>'BFPaT-fueltax-jetkerosene'!AB9</f>
        <v>0</v>
      </c>
      <c r="AC91">
        <f>'BFPaT-fueltax-jetkerosene'!AC9</f>
        <v>0</v>
      </c>
      <c r="AD91">
        <f>'BFPaT-fueltax-jetkerosene'!AD9</f>
        <v>0</v>
      </c>
      <c r="AE91">
        <f>'BFPaT-fueltax-jetkerosene'!AE9</f>
        <v>0</v>
      </c>
      <c r="AF91">
        <f>'BFPaT-fueltax-jetkerosene'!AF9</f>
        <v>0</v>
      </c>
    </row>
    <row r="92" spans="1:35">
      <c r="A92" s="16" t="s">
        <v>358</v>
      </c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</row>
    <row r="93" spans="1:35">
      <c r="A93" t="s">
        <v>727</v>
      </c>
      <c r="B93">
        <f>B$1</f>
        <v>2020</v>
      </c>
      <c r="C93">
        <f t="shared" ref="C93:AF93" si="9">C$1</f>
        <v>2021</v>
      </c>
      <c r="D93">
        <f t="shared" si="9"/>
        <v>2022</v>
      </c>
      <c r="E93">
        <f t="shared" si="9"/>
        <v>2023</v>
      </c>
      <c r="F93">
        <f t="shared" si="9"/>
        <v>2024</v>
      </c>
      <c r="G93">
        <f t="shared" si="9"/>
        <v>2025</v>
      </c>
      <c r="H93">
        <f t="shared" si="9"/>
        <v>2026</v>
      </c>
      <c r="I93">
        <f t="shared" si="9"/>
        <v>2027</v>
      </c>
      <c r="J93">
        <f t="shared" si="9"/>
        <v>2028</v>
      </c>
      <c r="K93">
        <f t="shared" si="9"/>
        <v>2029</v>
      </c>
      <c r="L93">
        <f t="shared" si="9"/>
        <v>2030</v>
      </c>
      <c r="M93">
        <f t="shared" si="9"/>
        <v>2031</v>
      </c>
      <c r="N93">
        <f t="shared" si="9"/>
        <v>2032</v>
      </c>
      <c r="O93">
        <f t="shared" si="9"/>
        <v>2033</v>
      </c>
      <c r="P93">
        <f t="shared" si="9"/>
        <v>2034</v>
      </c>
      <c r="Q93">
        <f t="shared" si="9"/>
        <v>2035</v>
      </c>
      <c r="R93">
        <f t="shared" si="9"/>
        <v>2036</v>
      </c>
      <c r="S93">
        <f t="shared" si="9"/>
        <v>2037</v>
      </c>
      <c r="T93">
        <f t="shared" si="9"/>
        <v>2038</v>
      </c>
      <c r="U93">
        <f t="shared" si="9"/>
        <v>2039</v>
      </c>
      <c r="V93">
        <f t="shared" si="9"/>
        <v>2040</v>
      </c>
      <c r="W93">
        <f t="shared" si="9"/>
        <v>2041</v>
      </c>
      <c r="X93">
        <f t="shared" si="9"/>
        <v>2042</v>
      </c>
      <c r="Y93">
        <f t="shared" si="9"/>
        <v>2043</v>
      </c>
      <c r="Z93">
        <f t="shared" si="9"/>
        <v>2044</v>
      </c>
      <c r="AA93">
        <f t="shared" si="9"/>
        <v>2045</v>
      </c>
      <c r="AB93">
        <f t="shared" si="9"/>
        <v>2046</v>
      </c>
      <c r="AC93">
        <f t="shared" si="9"/>
        <v>2047</v>
      </c>
      <c r="AD93">
        <f t="shared" si="9"/>
        <v>2048</v>
      </c>
      <c r="AE93">
        <f t="shared" si="9"/>
        <v>2049</v>
      </c>
      <c r="AF93">
        <f t="shared" si="9"/>
        <v>2050</v>
      </c>
    </row>
    <row r="94" spans="1:35">
      <c r="A94" t="s">
        <v>548</v>
      </c>
      <c r="B94">
        <f>'BFPaT-fueltax-lignite'!B2</f>
        <v>0</v>
      </c>
      <c r="C94">
        <f>'BFPaT-fueltax-lignite'!C2</f>
        <v>0</v>
      </c>
      <c r="D94">
        <f>'BFPaT-fueltax-lignite'!D2</f>
        <v>0</v>
      </c>
      <c r="E94">
        <f>'BFPaT-fueltax-lignite'!E2</f>
        <v>0</v>
      </c>
      <c r="F94">
        <f>'BFPaT-fueltax-lignite'!F2</f>
        <v>0</v>
      </c>
      <c r="G94">
        <f>'BFPaT-fueltax-lignite'!G2</f>
        <v>0</v>
      </c>
      <c r="H94">
        <f>'BFPaT-fueltax-lignite'!H2</f>
        <v>0</v>
      </c>
      <c r="I94">
        <f>'BFPaT-fueltax-lignite'!I2</f>
        <v>0</v>
      </c>
      <c r="J94">
        <f>'BFPaT-fueltax-lignite'!J2</f>
        <v>0</v>
      </c>
      <c r="K94">
        <f>'BFPaT-fueltax-lignite'!K2</f>
        <v>0</v>
      </c>
      <c r="L94">
        <f>'BFPaT-fueltax-lignite'!L2</f>
        <v>0</v>
      </c>
      <c r="M94">
        <f>'BFPaT-fueltax-lignite'!M2</f>
        <v>0</v>
      </c>
      <c r="N94">
        <f>'BFPaT-fueltax-lignite'!N2</f>
        <v>0</v>
      </c>
      <c r="O94">
        <f>'BFPaT-fueltax-lignite'!O2</f>
        <v>0</v>
      </c>
      <c r="P94">
        <f>'BFPaT-fueltax-lignite'!P2</f>
        <v>0</v>
      </c>
      <c r="Q94">
        <f>'BFPaT-fueltax-lignite'!Q2</f>
        <v>0</v>
      </c>
      <c r="R94">
        <f>'BFPaT-fueltax-lignite'!R2</f>
        <v>0</v>
      </c>
      <c r="S94">
        <f>'BFPaT-fueltax-lignite'!S2</f>
        <v>0</v>
      </c>
      <c r="T94">
        <f>'BFPaT-fueltax-lignite'!T2</f>
        <v>0</v>
      </c>
      <c r="U94">
        <f>'BFPaT-fueltax-lignite'!U2</f>
        <v>0</v>
      </c>
      <c r="V94">
        <f>'BFPaT-fueltax-lignite'!V2</f>
        <v>0</v>
      </c>
      <c r="W94">
        <f>'BFPaT-fueltax-lignite'!W2</f>
        <v>0</v>
      </c>
      <c r="X94">
        <f>'BFPaT-fueltax-lignite'!X2</f>
        <v>0</v>
      </c>
      <c r="Y94">
        <f>'BFPaT-fueltax-lignite'!Y2</f>
        <v>0</v>
      </c>
      <c r="Z94">
        <f>'BFPaT-fueltax-lignite'!Z2</f>
        <v>0</v>
      </c>
      <c r="AA94">
        <f>'BFPaT-fueltax-lignite'!AA2</f>
        <v>0</v>
      </c>
      <c r="AB94">
        <f>'BFPaT-fueltax-lignite'!AB2</f>
        <v>0</v>
      </c>
      <c r="AC94">
        <f>'BFPaT-fueltax-lignite'!AC2</f>
        <v>0</v>
      </c>
      <c r="AD94">
        <f>'BFPaT-fueltax-lignite'!AD2</f>
        <v>0</v>
      </c>
      <c r="AE94">
        <f>'BFPaT-fueltax-lignite'!AE2</f>
        <v>0</v>
      </c>
      <c r="AF94">
        <f>'BFPaT-fueltax-lignite'!AF2</f>
        <v>0</v>
      </c>
    </row>
    <row r="95" spans="1:35">
      <c r="A95" t="s">
        <v>549</v>
      </c>
      <c r="B95">
        <f>'BFPaT-fueltax-lignite'!B3</f>
        <v>1.066283030650505E-7</v>
      </c>
      <c r="C95">
        <f>'BFPaT-fueltax-lignite'!C3</f>
        <v>1.0996043753583333E-7</v>
      </c>
      <c r="D95">
        <f>'BFPaT-fueltax-lignite'!D3</f>
        <v>1.1495863924200755E-7</v>
      </c>
      <c r="E95">
        <f>'BFPaT-fueltax-lignite'!E3</f>
        <v>1.1384792775174661E-7</v>
      </c>
      <c r="F95">
        <f>'BFPaT-fueltax-lignite'!F3</f>
        <v>1.0651563642530803E-7</v>
      </c>
      <c r="G95">
        <f>'BFPaT-fueltax-lignite'!G3</f>
        <v>1.0376416009189189E-7</v>
      </c>
      <c r="H95">
        <f>'BFPaT-fueltax-lignite'!H3</f>
        <v>1.0245971249026927E-7</v>
      </c>
      <c r="I95">
        <f>'BFPaT-fueltax-lignite'!I3</f>
        <v>1.0167058322183484E-7</v>
      </c>
      <c r="J95">
        <f>'BFPaT-fueltax-lignite'!J3</f>
        <v>1.0122077370403393E-7</v>
      </c>
      <c r="K95">
        <f>'BFPaT-fueltax-lignite'!K3</f>
        <v>1.0187702881656139E-7</v>
      </c>
      <c r="L95">
        <f>'BFPaT-fueltax-lignite'!L3</f>
        <v>1.0171041894681933E-7</v>
      </c>
      <c r="M95">
        <f>'BFPaT-fueltax-lignite'!M3</f>
        <v>1.0140547143292341E-7</v>
      </c>
      <c r="N95">
        <f>'BFPaT-fueltax-lignite'!N3</f>
        <v>1.0090214094773323E-7</v>
      </c>
      <c r="O95">
        <f>'BFPaT-fueltax-lignite'!O3</f>
        <v>1.0054802203961542E-7</v>
      </c>
      <c r="P95">
        <f>'BFPaT-fueltax-lignite'!P3</f>
        <v>1.003927634949688E-7</v>
      </c>
      <c r="Q95">
        <f>'BFPaT-fueltax-lignite'!Q3</f>
        <v>9.9088050675470106E-8</v>
      </c>
      <c r="R95">
        <f>'BFPaT-fueltax-lignite'!R3</f>
        <v>9.8454604300284003E-8</v>
      </c>
      <c r="S95">
        <f>'BFPaT-fueltax-lignite'!S3</f>
        <v>9.8337431042639854E-8</v>
      </c>
      <c r="T95">
        <f>'BFPaT-fueltax-lignite'!T3</f>
        <v>9.801301653664099E-8</v>
      </c>
      <c r="U95">
        <f>'BFPaT-fueltax-lignite'!U3</f>
        <v>9.7861577129409661E-8</v>
      </c>
      <c r="V95">
        <f>'BFPaT-fueltax-lignite'!V3</f>
        <v>9.7857015381941399E-8</v>
      </c>
      <c r="W95">
        <f>'BFPaT-fueltax-lignite'!W3</f>
        <v>9.7963632968118271E-8</v>
      </c>
      <c r="X95">
        <f>'BFPaT-fueltax-lignite'!X3</f>
        <v>9.700921991932208E-8</v>
      </c>
      <c r="Y95">
        <f>'BFPaT-fueltax-lignite'!Y3</f>
        <v>9.6772751661025318E-8</v>
      </c>
      <c r="Z95">
        <f>'BFPaT-fueltax-lignite'!Z3</f>
        <v>9.6394497926185899E-8</v>
      </c>
      <c r="AA95">
        <f>'BFPaT-fueltax-lignite'!AA3</f>
        <v>9.610265217536743E-8</v>
      </c>
      <c r="AB95">
        <f>'BFPaT-fueltax-lignite'!AB3</f>
        <v>9.5915408354867769E-8</v>
      </c>
      <c r="AC95">
        <f>'BFPaT-fueltax-lignite'!AC3</f>
        <v>9.5358397771562653E-8</v>
      </c>
      <c r="AD95">
        <f>'BFPaT-fueltax-lignite'!AD3</f>
        <v>9.4511981441898839E-8</v>
      </c>
      <c r="AE95">
        <f>'BFPaT-fueltax-lignite'!AE3</f>
        <v>9.4310734117543111E-8</v>
      </c>
      <c r="AF95">
        <f>'BFPaT-fueltax-lignite'!AF3</f>
        <v>9.4191545204040911E-8</v>
      </c>
    </row>
    <row r="96" spans="1:35">
      <c r="A96" t="s">
        <v>550</v>
      </c>
      <c r="B96">
        <f>'BFPaT-fueltax-lignite'!B4</f>
        <v>0</v>
      </c>
      <c r="C96">
        <f>'BFPaT-fueltax-lignite'!C4</f>
        <v>0</v>
      </c>
      <c r="D96">
        <f>'BFPaT-fueltax-lignite'!D4</f>
        <v>0</v>
      </c>
      <c r="E96">
        <f>'BFPaT-fueltax-lignite'!E4</f>
        <v>0</v>
      </c>
      <c r="F96">
        <f>'BFPaT-fueltax-lignite'!F4</f>
        <v>0</v>
      </c>
      <c r="G96">
        <f>'BFPaT-fueltax-lignite'!G4</f>
        <v>0</v>
      </c>
      <c r="H96">
        <f>'BFPaT-fueltax-lignite'!H4</f>
        <v>0</v>
      </c>
      <c r="I96">
        <f>'BFPaT-fueltax-lignite'!I4</f>
        <v>0</v>
      </c>
      <c r="J96">
        <f>'BFPaT-fueltax-lignite'!J4</f>
        <v>0</v>
      </c>
      <c r="K96">
        <f>'BFPaT-fueltax-lignite'!K4</f>
        <v>0</v>
      </c>
      <c r="L96">
        <f>'BFPaT-fueltax-lignite'!L4</f>
        <v>0</v>
      </c>
      <c r="M96">
        <f>'BFPaT-fueltax-lignite'!M4</f>
        <v>0</v>
      </c>
      <c r="N96">
        <f>'BFPaT-fueltax-lignite'!N4</f>
        <v>0</v>
      </c>
      <c r="O96">
        <f>'BFPaT-fueltax-lignite'!O4</f>
        <v>0</v>
      </c>
      <c r="P96">
        <f>'BFPaT-fueltax-lignite'!P4</f>
        <v>0</v>
      </c>
      <c r="Q96">
        <f>'BFPaT-fueltax-lignite'!Q4</f>
        <v>0</v>
      </c>
      <c r="R96">
        <f>'BFPaT-fueltax-lignite'!R4</f>
        <v>0</v>
      </c>
      <c r="S96">
        <f>'BFPaT-fueltax-lignite'!S4</f>
        <v>0</v>
      </c>
      <c r="T96">
        <f>'BFPaT-fueltax-lignite'!T4</f>
        <v>0</v>
      </c>
      <c r="U96">
        <f>'BFPaT-fueltax-lignite'!U4</f>
        <v>0</v>
      </c>
      <c r="V96">
        <f>'BFPaT-fueltax-lignite'!V4</f>
        <v>0</v>
      </c>
      <c r="W96">
        <f>'BFPaT-fueltax-lignite'!W4</f>
        <v>0</v>
      </c>
      <c r="X96">
        <f>'BFPaT-fueltax-lignite'!X4</f>
        <v>0</v>
      </c>
      <c r="Y96">
        <f>'BFPaT-fueltax-lignite'!Y4</f>
        <v>0</v>
      </c>
      <c r="Z96">
        <f>'BFPaT-fueltax-lignite'!Z4</f>
        <v>0</v>
      </c>
      <c r="AA96">
        <f>'BFPaT-fueltax-lignite'!AA4</f>
        <v>0</v>
      </c>
      <c r="AB96">
        <f>'BFPaT-fueltax-lignite'!AB4</f>
        <v>0</v>
      </c>
      <c r="AC96">
        <f>'BFPaT-fueltax-lignite'!AC4</f>
        <v>0</v>
      </c>
      <c r="AD96">
        <f>'BFPaT-fueltax-lignite'!AD4</f>
        <v>0</v>
      </c>
      <c r="AE96">
        <f>'BFPaT-fueltax-lignite'!AE4</f>
        <v>0</v>
      </c>
      <c r="AF96">
        <f>'BFPaT-fueltax-lignite'!AF4</f>
        <v>0</v>
      </c>
    </row>
    <row r="97" spans="1:35">
      <c r="A97" t="s">
        <v>551</v>
      </c>
      <c r="B97">
        <f>'BFPaT-fueltax-lignite'!B5</f>
        <v>0</v>
      </c>
      <c r="C97">
        <f>'BFPaT-fueltax-lignite'!C5</f>
        <v>0</v>
      </c>
      <c r="D97">
        <f>'BFPaT-fueltax-lignite'!D5</f>
        <v>0</v>
      </c>
      <c r="E97">
        <f>'BFPaT-fueltax-lignite'!E5</f>
        <v>0</v>
      </c>
      <c r="F97">
        <f>'BFPaT-fueltax-lignite'!F5</f>
        <v>0</v>
      </c>
      <c r="G97">
        <f>'BFPaT-fueltax-lignite'!G5</f>
        <v>0</v>
      </c>
      <c r="H97">
        <f>'BFPaT-fueltax-lignite'!H5</f>
        <v>0</v>
      </c>
      <c r="I97">
        <f>'BFPaT-fueltax-lignite'!I5</f>
        <v>0</v>
      </c>
      <c r="J97">
        <f>'BFPaT-fueltax-lignite'!J5</f>
        <v>0</v>
      </c>
      <c r="K97">
        <f>'BFPaT-fueltax-lignite'!K5</f>
        <v>0</v>
      </c>
      <c r="L97">
        <f>'BFPaT-fueltax-lignite'!L5</f>
        <v>0</v>
      </c>
      <c r="M97">
        <f>'BFPaT-fueltax-lignite'!M5</f>
        <v>0</v>
      </c>
      <c r="N97">
        <f>'BFPaT-fueltax-lignite'!N5</f>
        <v>0</v>
      </c>
      <c r="O97">
        <f>'BFPaT-fueltax-lignite'!O5</f>
        <v>0</v>
      </c>
      <c r="P97">
        <f>'BFPaT-fueltax-lignite'!P5</f>
        <v>0</v>
      </c>
      <c r="Q97">
        <f>'BFPaT-fueltax-lignite'!Q5</f>
        <v>0</v>
      </c>
      <c r="R97">
        <f>'BFPaT-fueltax-lignite'!R5</f>
        <v>0</v>
      </c>
      <c r="S97">
        <f>'BFPaT-fueltax-lignite'!S5</f>
        <v>0</v>
      </c>
      <c r="T97">
        <f>'BFPaT-fueltax-lignite'!T5</f>
        <v>0</v>
      </c>
      <c r="U97">
        <f>'BFPaT-fueltax-lignite'!U5</f>
        <v>0</v>
      </c>
      <c r="V97">
        <f>'BFPaT-fueltax-lignite'!V5</f>
        <v>0</v>
      </c>
      <c r="W97">
        <f>'BFPaT-fueltax-lignite'!W5</f>
        <v>0</v>
      </c>
      <c r="X97">
        <f>'BFPaT-fueltax-lignite'!X5</f>
        <v>0</v>
      </c>
      <c r="Y97">
        <f>'BFPaT-fueltax-lignite'!Y5</f>
        <v>0</v>
      </c>
      <c r="Z97">
        <f>'BFPaT-fueltax-lignite'!Z5</f>
        <v>0</v>
      </c>
      <c r="AA97">
        <f>'BFPaT-fueltax-lignite'!AA5</f>
        <v>0</v>
      </c>
      <c r="AB97">
        <f>'BFPaT-fueltax-lignite'!AB5</f>
        <v>0</v>
      </c>
      <c r="AC97">
        <f>'BFPaT-fueltax-lignite'!AC5</f>
        <v>0</v>
      </c>
      <c r="AD97">
        <f>'BFPaT-fueltax-lignite'!AD5</f>
        <v>0</v>
      </c>
      <c r="AE97">
        <f>'BFPaT-fueltax-lignite'!AE5</f>
        <v>0</v>
      </c>
      <c r="AF97">
        <f>'BFPaT-fueltax-lignite'!AF5</f>
        <v>0</v>
      </c>
    </row>
    <row r="98" spans="1:35">
      <c r="A98" t="s">
        <v>552</v>
      </c>
      <c r="B98">
        <f>'BFPaT-fueltax-lignite'!B6</f>
        <v>0</v>
      </c>
      <c r="C98">
        <f>'BFPaT-fueltax-lignite'!C6</f>
        <v>0</v>
      </c>
      <c r="D98">
        <f>'BFPaT-fueltax-lignite'!D6</f>
        <v>0</v>
      </c>
      <c r="E98">
        <f>'BFPaT-fueltax-lignite'!E6</f>
        <v>0</v>
      </c>
      <c r="F98">
        <f>'BFPaT-fueltax-lignite'!F6</f>
        <v>0</v>
      </c>
      <c r="G98">
        <f>'BFPaT-fueltax-lignite'!G6</f>
        <v>0</v>
      </c>
      <c r="H98">
        <f>'BFPaT-fueltax-lignite'!H6</f>
        <v>0</v>
      </c>
      <c r="I98">
        <f>'BFPaT-fueltax-lignite'!I6</f>
        <v>0</v>
      </c>
      <c r="J98">
        <f>'BFPaT-fueltax-lignite'!J6</f>
        <v>0</v>
      </c>
      <c r="K98">
        <f>'BFPaT-fueltax-lignite'!K6</f>
        <v>0</v>
      </c>
      <c r="L98">
        <f>'BFPaT-fueltax-lignite'!L6</f>
        <v>0</v>
      </c>
      <c r="M98">
        <f>'BFPaT-fueltax-lignite'!M6</f>
        <v>0</v>
      </c>
      <c r="N98">
        <f>'BFPaT-fueltax-lignite'!N6</f>
        <v>0</v>
      </c>
      <c r="O98">
        <f>'BFPaT-fueltax-lignite'!O6</f>
        <v>0</v>
      </c>
      <c r="P98">
        <f>'BFPaT-fueltax-lignite'!P6</f>
        <v>0</v>
      </c>
      <c r="Q98">
        <f>'BFPaT-fueltax-lignite'!Q6</f>
        <v>0</v>
      </c>
      <c r="R98">
        <f>'BFPaT-fueltax-lignite'!R6</f>
        <v>0</v>
      </c>
      <c r="S98">
        <f>'BFPaT-fueltax-lignite'!S6</f>
        <v>0</v>
      </c>
      <c r="T98">
        <f>'BFPaT-fueltax-lignite'!T6</f>
        <v>0</v>
      </c>
      <c r="U98">
        <f>'BFPaT-fueltax-lignite'!U6</f>
        <v>0</v>
      </c>
      <c r="V98">
        <f>'BFPaT-fueltax-lignite'!V6</f>
        <v>0</v>
      </c>
      <c r="W98">
        <f>'BFPaT-fueltax-lignite'!W6</f>
        <v>0</v>
      </c>
      <c r="X98">
        <f>'BFPaT-fueltax-lignite'!X6</f>
        <v>0</v>
      </c>
      <c r="Y98">
        <f>'BFPaT-fueltax-lignite'!Y6</f>
        <v>0</v>
      </c>
      <c r="Z98">
        <f>'BFPaT-fueltax-lignite'!Z6</f>
        <v>0</v>
      </c>
      <c r="AA98">
        <f>'BFPaT-fueltax-lignite'!AA6</f>
        <v>0</v>
      </c>
      <c r="AB98">
        <f>'BFPaT-fueltax-lignite'!AB6</f>
        <v>0</v>
      </c>
      <c r="AC98">
        <f>'BFPaT-fueltax-lignite'!AC6</f>
        <v>0</v>
      </c>
      <c r="AD98">
        <f>'BFPaT-fueltax-lignite'!AD6</f>
        <v>0</v>
      </c>
      <c r="AE98">
        <f>'BFPaT-fueltax-lignite'!AE6</f>
        <v>0</v>
      </c>
      <c r="AF98">
        <f>'BFPaT-fueltax-lignite'!AF6</f>
        <v>0</v>
      </c>
    </row>
    <row r="99" spans="1:35">
      <c r="A99" t="s">
        <v>553</v>
      </c>
      <c r="B99">
        <f>'BFPaT-fueltax-lignite'!B7</f>
        <v>0</v>
      </c>
      <c r="C99">
        <f>'BFPaT-fueltax-lignite'!C7</f>
        <v>0</v>
      </c>
      <c r="D99">
        <f>'BFPaT-fueltax-lignite'!D7</f>
        <v>0</v>
      </c>
      <c r="E99">
        <f>'BFPaT-fueltax-lignite'!E7</f>
        <v>0</v>
      </c>
      <c r="F99">
        <f>'BFPaT-fueltax-lignite'!F7</f>
        <v>0</v>
      </c>
      <c r="G99">
        <f>'BFPaT-fueltax-lignite'!G7</f>
        <v>0</v>
      </c>
      <c r="H99">
        <f>'BFPaT-fueltax-lignite'!H7</f>
        <v>0</v>
      </c>
      <c r="I99">
        <f>'BFPaT-fueltax-lignite'!I7</f>
        <v>0</v>
      </c>
      <c r="J99">
        <f>'BFPaT-fueltax-lignite'!J7</f>
        <v>0</v>
      </c>
      <c r="K99">
        <f>'BFPaT-fueltax-lignite'!K7</f>
        <v>0</v>
      </c>
      <c r="L99">
        <f>'BFPaT-fueltax-lignite'!L7</f>
        <v>0</v>
      </c>
      <c r="M99">
        <f>'BFPaT-fueltax-lignite'!M7</f>
        <v>0</v>
      </c>
      <c r="N99">
        <f>'BFPaT-fueltax-lignite'!N7</f>
        <v>0</v>
      </c>
      <c r="O99">
        <f>'BFPaT-fueltax-lignite'!O7</f>
        <v>0</v>
      </c>
      <c r="P99">
        <f>'BFPaT-fueltax-lignite'!P7</f>
        <v>0</v>
      </c>
      <c r="Q99">
        <f>'BFPaT-fueltax-lignite'!Q7</f>
        <v>0</v>
      </c>
      <c r="R99">
        <f>'BFPaT-fueltax-lignite'!R7</f>
        <v>0</v>
      </c>
      <c r="S99">
        <f>'BFPaT-fueltax-lignite'!S7</f>
        <v>0</v>
      </c>
      <c r="T99">
        <f>'BFPaT-fueltax-lignite'!T7</f>
        <v>0</v>
      </c>
      <c r="U99">
        <f>'BFPaT-fueltax-lignite'!U7</f>
        <v>0</v>
      </c>
      <c r="V99">
        <f>'BFPaT-fueltax-lignite'!V7</f>
        <v>0</v>
      </c>
      <c r="W99">
        <f>'BFPaT-fueltax-lignite'!W7</f>
        <v>0</v>
      </c>
      <c r="X99">
        <f>'BFPaT-fueltax-lignite'!X7</f>
        <v>0</v>
      </c>
      <c r="Y99">
        <f>'BFPaT-fueltax-lignite'!Y7</f>
        <v>0</v>
      </c>
      <c r="Z99">
        <f>'BFPaT-fueltax-lignite'!Z7</f>
        <v>0</v>
      </c>
      <c r="AA99">
        <f>'BFPaT-fueltax-lignite'!AA7</f>
        <v>0</v>
      </c>
      <c r="AB99">
        <f>'BFPaT-fueltax-lignite'!AB7</f>
        <v>0</v>
      </c>
      <c r="AC99">
        <f>'BFPaT-fueltax-lignite'!AC7</f>
        <v>0</v>
      </c>
      <c r="AD99">
        <f>'BFPaT-fueltax-lignite'!AD7</f>
        <v>0</v>
      </c>
      <c r="AE99">
        <f>'BFPaT-fueltax-lignite'!AE7</f>
        <v>0</v>
      </c>
      <c r="AF99">
        <f>'BFPaT-fueltax-lignite'!AF7</f>
        <v>0</v>
      </c>
    </row>
    <row r="100" spans="1:35">
      <c r="A100" t="s">
        <v>554</v>
      </c>
      <c r="B100">
        <f>'BFPaT-fueltax-lignite'!B8</f>
        <v>0</v>
      </c>
      <c r="C100">
        <f>'BFPaT-fueltax-lignite'!C8</f>
        <v>0</v>
      </c>
      <c r="D100">
        <f>'BFPaT-fueltax-lignite'!D8</f>
        <v>0</v>
      </c>
      <c r="E100">
        <f>'BFPaT-fueltax-lignite'!E8</f>
        <v>0</v>
      </c>
      <c r="F100">
        <f>'BFPaT-fueltax-lignite'!F8</f>
        <v>0</v>
      </c>
      <c r="G100">
        <f>'BFPaT-fueltax-lignite'!G8</f>
        <v>0</v>
      </c>
      <c r="H100">
        <f>'BFPaT-fueltax-lignite'!H8</f>
        <v>0</v>
      </c>
      <c r="I100">
        <f>'BFPaT-fueltax-lignite'!I8</f>
        <v>0</v>
      </c>
      <c r="J100">
        <f>'BFPaT-fueltax-lignite'!J8</f>
        <v>0</v>
      </c>
      <c r="K100">
        <f>'BFPaT-fueltax-lignite'!K8</f>
        <v>0</v>
      </c>
      <c r="L100">
        <f>'BFPaT-fueltax-lignite'!L8</f>
        <v>0</v>
      </c>
      <c r="M100">
        <f>'BFPaT-fueltax-lignite'!M8</f>
        <v>0</v>
      </c>
      <c r="N100">
        <f>'BFPaT-fueltax-lignite'!N8</f>
        <v>0</v>
      </c>
      <c r="O100">
        <f>'BFPaT-fueltax-lignite'!O8</f>
        <v>0</v>
      </c>
      <c r="P100">
        <f>'BFPaT-fueltax-lignite'!P8</f>
        <v>0</v>
      </c>
      <c r="Q100">
        <f>'BFPaT-fueltax-lignite'!Q8</f>
        <v>0</v>
      </c>
      <c r="R100">
        <f>'BFPaT-fueltax-lignite'!R8</f>
        <v>0</v>
      </c>
      <c r="S100">
        <f>'BFPaT-fueltax-lignite'!S8</f>
        <v>0</v>
      </c>
      <c r="T100">
        <f>'BFPaT-fueltax-lignite'!T8</f>
        <v>0</v>
      </c>
      <c r="U100">
        <f>'BFPaT-fueltax-lignite'!U8</f>
        <v>0</v>
      </c>
      <c r="V100">
        <f>'BFPaT-fueltax-lignite'!V8</f>
        <v>0</v>
      </c>
      <c r="W100">
        <f>'BFPaT-fueltax-lignite'!W8</f>
        <v>0</v>
      </c>
      <c r="X100">
        <f>'BFPaT-fueltax-lignite'!X8</f>
        <v>0</v>
      </c>
      <c r="Y100">
        <f>'BFPaT-fueltax-lignite'!Y8</f>
        <v>0</v>
      </c>
      <c r="Z100">
        <f>'BFPaT-fueltax-lignite'!Z8</f>
        <v>0</v>
      </c>
      <c r="AA100">
        <f>'BFPaT-fueltax-lignite'!AA8</f>
        <v>0</v>
      </c>
      <c r="AB100">
        <f>'BFPaT-fueltax-lignite'!AB8</f>
        <v>0</v>
      </c>
      <c r="AC100">
        <f>'BFPaT-fueltax-lignite'!AC8</f>
        <v>0</v>
      </c>
      <c r="AD100">
        <f>'BFPaT-fueltax-lignite'!AD8</f>
        <v>0</v>
      </c>
      <c r="AE100">
        <f>'BFPaT-fueltax-lignite'!AE8</f>
        <v>0</v>
      </c>
      <c r="AF100">
        <f>'BFPaT-fueltax-lignite'!AF8</f>
        <v>0</v>
      </c>
    </row>
    <row r="101" spans="1:35">
      <c r="A101" t="s">
        <v>555</v>
      </c>
      <c r="B101">
        <f>'BFPaT-fueltax-lignite'!B9</f>
        <v>0</v>
      </c>
      <c r="C101">
        <f>'BFPaT-fueltax-lignite'!C9</f>
        <v>0</v>
      </c>
      <c r="D101">
        <f>'BFPaT-fueltax-lignite'!D9</f>
        <v>0</v>
      </c>
      <c r="E101">
        <f>'BFPaT-fueltax-lignite'!E9</f>
        <v>0</v>
      </c>
      <c r="F101">
        <f>'BFPaT-fueltax-lignite'!F9</f>
        <v>0</v>
      </c>
      <c r="G101">
        <f>'BFPaT-fueltax-lignite'!G9</f>
        <v>0</v>
      </c>
      <c r="H101">
        <f>'BFPaT-fueltax-lignite'!H9</f>
        <v>0</v>
      </c>
      <c r="I101">
        <f>'BFPaT-fueltax-lignite'!I9</f>
        <v>0</v>
      </c>
      <c r="J101">
        <f>'BFPaT-fueltax-lignite'!J9</f>
        <v>0</v>
      </c>
      <c r="K101">
        <f>'BFPaT-fueltax-lignite'!K9</f>
        <v>0</v>
      </c>
      <c r="L101">
        <f>'BFPaT-fueltax-lignite'!L9</f>
        <v>0</v>
      </c>
      <c r="M101">
        <f>'BFPaT-fueltax-lignite'!M9</f>
        <v>0</v>
      </c>
      <c r="N101">
        <f>'BFPaT-fueltax-lignite'!N9</f>
        <v>0</v>
      </c>
      <c r="O101">
        <f>'BFPaT-fueltax-lignite'!O9</f>
        <v>0</v>
      </c>
      <c r="P101">
        <f>'BFPaT-fueltax-lignite'!P9</f>
        <v>0</v>
      </c>
      <c r="Q101">
        <f>'BFPaT-fueltax-lignite'!Q9</f>
        <v>0</v>
      </c>
      <c r="R101">
        <f>'BFPaT-fueltax-lignite'!R9</f>
        <v>0</v>
      </c>
      <c r="S101">
        <f>'BFPaT-fueltax-lignite'!S9</f>
        <v>0</v>
      </c>
      <c r="T101">
        <f>'BFPaT-fueltax-lignite'!T9</f>
        <v>0</v>
      </c>
      <c r="U101">
        <f>'BFPaT-fueltax-lignite'!U9</f>
        <v>0</v>
      </c>
      <c r="V101">
        <f>'BFPaT-fueltax-lignite'!V9</f>
        <v>0</v>
      </c>
      <c r="W101">
        <f>'BFPaT-fueltax-lignite'!W9</f>
        <v>0</v>
      </c>
      <c r="X101">
        <f>'BFPaT-fueltax-lignite'!X9</f>
        <v>0</v>
      </c>
      <c r="Y101">
        <f>'BFPaT-fueltax-lignite'!Y9</f>
        <v>0</v>
      </c>
      <c r="Z101">
        <f>'BFPaT-fueltax-lignite'!Z9</f>
        <v>0</v>
      </c>
      <c r="AA101">
        <f>'BFPaT-fueltax-lignite'!AA9</f>
        <v>0</v>
      </c>
      <c r="AB101">
        <f>'BFPaT-fueltax-lignite'!AB9</f>
        <v>0</v>
      </c>
      <c r="AC101">
        <f>'BFPaT-fueltax-lignite'!AC9</f>
        <v>0</v>
      </c>
      <c r="AD101">
        <f>'BFPaT-fueltax-lignite'!AD9</f>
        <v>0</v>
      </c>
      <c r="AE101">
        <f>'BFPaT-fueltax-lignite'!AE9</f>
        <v>0</v>
      </c>
      <c r="AF101">
        <f>'BFPaT-fueltax-lignite'!AF9</f>
        <v>0</v>
      </c>
    </row>
    <row r="102" spans="1:35">
      <c r="A102" s="16" t="s">
        <v>790</v>
      </c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</row>
    <row r="103" spans="1:35">
      <c r="A103" t="s">
        <v>727</v>
      </c>
      <c r="B103">
        <f>B$1</f>
        <v>2020</v>
      </c>
      <c r="C103">
        <f t="shared" ref="C103:AF103" si="10">C$1</f>
        <v>2021</v>
      </c>
      <c r="D103">
        <f t="shared" si="10"/>
        <v>2022</v>
      </c>
      <c r="E103">
        <f t="shared" si="10"/>
        <v>2023</v>
      </c>
      <c r="F103">
        <f t="shared" si="10"/>
        <v>2024</v>
      </c>
      <c r="G103">
        <f t="shared" si="10"/>
        <v>2025</v>
      </c>
      <c r="H103">
        <f t="shared" si="10"/>
        <v>2026</v>
      </c>
      <c r="I103">
        <f t="shared" si="10"/>
        <v>2027</v>
      </c>
      <c r="J103">
        <f t="shared" si="10"/>
        <v>2028</v>
      </c>
      <c r="K103">
        <f t="shared" si="10"/>
        <v>2029</v>
      </c>
      <c r="L103">
        <f t="shared" si="10"/>
        <v>2030</v>
      </c>
      <c r="M103">
        <f t="shared" si="10"/>
        <v>2031</v>
      </c>
      <c r="N103">
        <f t="shared" si="10"/>
        <v>2032</v>
      </c>
      <c r="O103">
        <f t="shared" si="10"/>
        <v>2033</v>
      </c>
      <c r="P103">
        <f t="shared" si="10"/>
        <v>2034</v>
      </c>
      <c r="Q103">
        <f t="shared" si="10"/>
        <v>2035</v>
      </c>
      <c r="R103">
        <f t="shared" si="10"/>
        <v>2036</v>
      </c>
      <c r="S103">
        <f t="shared" si="10"/>
        <v>2037</v>
      </c>
      <c r="T103">
        <f t="shared" si="10"/>
        <v>2038</v>
      </c>
      <c r="U103">
        <f t="shared" si="10"/>
        <v>2039</v>
      </c>
      <c r="V103">
        <f t="shared" si="10"/>
        <v>2040</v>
      </c>
      <c r="W103">
        <f t="shared" si="10"/>
        <v>2041</v>
      </c>
      <c r="X103">
        <f t="shared" si="10"/>
        <v>2042</v>
      </c>
      <c r="Y103">
        <f t="shared" si="10"/>
        <v>2043</v>
      </c>
      <c r="Z103">
        <f t="shared" si="10"/>
        <v>2044</v>
      </c>
      <c r="AA103">
        <f t="shared" si="10"/>
        <v>2045</v>
      </c>
      <c r="AB103">
        <f t="shared" si="10"/>
        <v>2046</v>
      </c>
      <c r="AC103">
        <f t="shared" si="10"/>
        <v>2047</v>
      </c>
      <c r="AD103">
        <f t="shared" si="10"/>
        <v>2048</v>
      </c>
      <c r="AE103">
        <f t="shared" si="10"/>
        <v>2049</v>
      </c>
      <c r="AF103">
        <f t="shared" si="10"/>
        <v>2050</v>
      </c>
    </row>
    <row r="104" spans="1:35">
      <c r="A104" t="s">
        <v>548</v>
      </c>
      <c r="B104">
        <f>'BFPaT-fueltax-crude'!B2</f>
        <v>0</v>
      </c>
      <c r="C104">
        <f>'BFPaT-fueltax-crude'!C2</f>
        <v>0</v>
      </c>
      <c r="D104">
        <f>'BFPaT-fueltax-crude'!D2</f>
        <v>0</v>
      </c>
      <c r="E104">
        <f>'BFPaT-fueltax-crude'!E2</f>
        <v>0</v>
      </c>
      <c r="F104">
        <f>'BFPaT-fueltax-crude'!F2</f>
        <v>0</v>
      </c>
      <c r="G104">
        <f>'BFPaT-fueltax-crude'!G2</f>
        <v>0</v>
      </c>
      <c r="H104">
        <f>'BFPaT-fueltax-crude'!H2</f>
        <v>0</v>
      </c>
      <c r="I104">
        <f>'BFPaT-fueltax-crude'!I2</f>
        <v>0</v>
      </c>
      <c r="J104">
        <f>'BFPaT-fueltax-crude'!J2</f>
        <v>0</v>
      </c>
      <c r="K104">
        <f>'BFPaT-fueltax-crude'!K2</f>
        <v>0</v>
      </c>
      <c r="L104">
        <f>'BFPaT-fueltax-crude'!L2</f>
        <v>0</v>
      </c>
      <c r="M104">
        <f>'BFPaT-fueltax-crude'!M2</f>
        <v>0</v>
      </c>
      <c r="N104">
        <f>'BFPaT-fueltax-crude'!N2</f>
        <v>0</v>
      </c>
      <c r="O104">
        <f>'BFPaT-fueltax-crude'!O2</f>
        <v>0</v>
      </c>
      <c r="P104">
        <f>'BFPaT-fueltax-crude'!P2</f>
        <v>0</v>
      </c>
      <c r="Q104">
        <f>'BFPaT-fueltax-crude'!Q2</f>
        <v>0</v>
      </c>
      <c r="R104">
        <f>'BFPaT-fueltax-crude'!R2</f>
        <v>0</v>
      </c>
      <c r="S104">
        <f>'BFPaT-fueltax-crude'!S2</f>
        <v>0</v>
      </c>
      <c r="T104">
        <f>'BFPaT-fueltax-crude'!T2</f>
        <v>0</v>
      </c>
      <c r="U104">
        <f>'BFPaT-fueltax-crude'!U2</f>
        <v>0</v>
      </c>
      <c r="V104">
        <f>'BFPaT-fueltax-crude'!V2</f>
        <v>0</v>
      </c>
      <c r="W104">
        <f>'BFPaT-fueltax-crude'!W2</f>
        <v>0</v>
      </c>
      <c r="X104">
        <f>'BFPaT-fueltax-crude'!X2</f>
        <v>0</v>
      </c>
      <c r="Y104">
        <f>'BFPaT-fueltax-crude'!Y2</f>
        <v>0</v>
      </c>
      <c r="Z104">
        <f>'BFPaT-fueltax-crude'!Z2</f>
        <v>0</v>
      </c>
      <c r="AA104">
        <f>'BFPaT-fueltax-crude'!AA2</f>
        <v>0</v>
      </c>
      <c r="AB104">
        <f>'BFPaT-fueltax-crude'!AB2</f>
        <v>0</v>
      </c>
      <c r="AC104">
        <f>'BFPaT-fueltax-crude'!AC2</f>
        <v>0</v>
      </c>
      <c r="AD104">
        <f>'BFPaT-fueltax-crude'!AD2</f>
        <v>0</v>
      </c>
      <c r="AE104">
        <f>'BFPaT-fueltax-crude'!AE2</f>
        <v>0</v>
      </c>
      <c r="AF104">
        <f>'BFPaT-fueltax-crude'!AF2</f>
        <v>0</v>
      </c>
    </row>
    <row r="105" spans="1:35">
      <c r="A105" t="s">
        <v>549</v>
      </c>
      <c r="B105">
        <f>'BFPaT-fueltax-crude'!B3</f>
        <v>0</v>
      </c>
      <c r="C105">
        <f>'BFPaT-fueltax-crude'!C3</f>
        <v>0</v>
      </c>
      <c r="D105">
        <f>'BFPaT-fueltax-crude'!D3</f>
        <v>0</v>
      </c>
      <c r="E105">
        <f>'BFPaT-fueltax-crude'!E3</f>
        <v>0</v>
      </c>
      <c r="F105">
        <f>'BFPaT-fueltax-crude'!F3</f>
        <v>0</v>
      </c>
      <c r="G105">
        <f>'BFPaT-fueltax-crude'!G3</f>
        <v>0</v>
      </c>
      <c r="H105">
        <f>'BFPaT-fueltax-crude'!H3</f>
        <v>0</v>
      </c>
      <c r="I105">
        <f>'BFPaT-fueltax-crude'!I3</f>
        <v>0</v>
      </c>
      <c r="J105">
        <f>'BFPaT-fueltax-crude'!J3</f>
        <v>0</v>
      </c>
      <c r="K105">
        <f>'BFPaT-fueltax-crude'!K3</f>
        <v>0</v>
      </c>
      <c r="L105">
        <f>'BFPaT-fueltax-crude'!L3</f>
        <v>0</v>
      </c>
      <c r="M105">
        <f>'BFPaT-fueltax-crude'!M3</f>
        <v>0</v>
      </c>
      <c r="N105">
        <f>'BFPaT-fueltax-crude'!N3</f>
        <v>0</v>
      </c>
      <c r="O105">
        <f>'BFPaT-fueltax-crude'!O3</f>
        <v>0</v>
      </c>
      <c r="P105">
        <f>'BFPaT-fueltax-crude'!P3</f>
        <v>0</v>
      </c>
      <c r="Q105">
        <f>'BFPaT-fueltax-crude'!Q3</f>
        <v>0</v>
      </c>
      <c r="R105">
        <f>'BFPaT-fueltax-crude'!R3</f>
        <v>0</v>
      </c>
      <c r="S105">
        <f>'BFPaT-fueltax-crude'!S3</f>
        <v>0</v>
      </c>
      <c r="T105">
        <f>'BFPaT-fueltax-crude'!T3</f>
        <v>0</v>
      </c>
      <c r="U105">
        <f>'BFPaT-fueltax-crude'!U3</f>
        <v>0</v>
      </c>
      <c r="V105">
        <f>'BFPaT-fueltax-crude'!V3</f>
        <v>0</v>
      </c>
      <c r="W105">
        <f>'BFPaT-fueltax-crude'!W3</f>
        <v>0</v>
      </c>
      <c r="X105">
        <f>'BFPaT-fueltax-crude'!X3</f>
        <v>0</v>
      </c>
      <c r="Y105">
        <f>'BFPaT-fueltax-crude'!Y3</f>
        <v>0</v>
      </c>
      <c r="Z105">
        <f>'BFPaT-fueltax-crude'!Z3</f>
        <v>0</v>
      </c>
      <c r="AA105">
        <f>'BFPaT-fueltax-crude'!AA3</f>
        <v>0</v>
      </c>
      <c r="AB105">
        <f>'BFPaT-fueltax-crude'!AB3</f>
        <v>0</v>
      </c>
      <c r="AC105">
        <f>'BFPaT-fueltax-crude'!AC3</f>
        <v>0</v>
      </c>
      <c r="AD105">
        <f>'BFPaT-fueltax-crude'!AD3</f>
        <v>0</v>
      </c>
      <c r="AE105">
        <f>'BFPaT-fueltax-crude'!AE3</f>
        <v>0</v>
      </c>
      <c r="AF105">
        <f>'BFPaT-fueltax-crude'!AF3</f>
        <v>0</v>
      </c>
    </row>
    <row r="106" spans="1:35">
      <c r="A106" t="s">
        <v>550</v>
      </c>
      <c r="B106">
        <f>'BFPaT-fueltax-crude'!B4</f>
        <v>0</v>
      </c>
      <c r="C106">
        <f>'BFPaT-fueltax-crude'!C4</f>
        <v>0</v>
      </c>
      <c r="D106">
        <f>'BFPaT-fueltax-crude'!D4</f>
        <v>0</v>
      </c>
      <c r="E106">
        <f>'BFPaT-fueltax-crude'!E4</f>
        <v>0</v>
      </c>
      <c r="F106">
        <f>'BFPaT-fueltax-crude'!F4</f>
        <v>0</v>
      </c>
      <c r="G106">
        <f>'BFPaT-fueltax-crude'!G4</f>
        <v>0</v>
      </c>
      <c r="H106">
        <f>'BFPaT-fueltax-crude'!H4</f>
        <v>0</v>
      </c>
      <c r="I106">
        <f>'BFPaT-fueltax-crude'!I4</f>
        <v>0</v>
      </c>
      <c r="J106">
        <f>'BFPaT-fueltax-crude'!J4</f>
        <v>0</v>
      </c>
      <c r="K106">
        <f>'BFPaT-fueltax-crude'!K4</f>
        <v>0</v>
      </c>
      <c r="L106">
        <f>'BFPaT-fueltax-crude'!L4</f>
        <v>0</v>
      </c>
      <c r="M106">
        <f>'BFPaT-fueltax-crude'!M4</f>
        <v>0</v>
      </c>
      <c r="N106">
        <f>'BFPaT-fueltax-crude'!N4</f>
        <v>0</v>
      </c>
      <c r="O106">
        <f>'BFPaT-fueltax-crude'!O4</f>
        <v>0</v>
      </c>
      <c r="P106">
        <f>'BFPaT-fueltax-crude'!P4</f>
        <v>0</v>
      </c>
      <c r="Q106">
        <f>'BFPaT-fueltax-crude'!Q4</f>
        <v>0</v>
      </c>
      <c r="R106">
        <f>'BFPaT-fueltax-crude'!R4</f>
        <v>0</v>
      </c>
      <c r="S106">
        <f>'BFPaT-fueltax-crude'!S4</f>
        <v>0</v>
      </c>
      <c r="T106">
        <f>'BFPaT-fueltax-crude'!T4</f>
        <v>0</v>
      </c>
      <c r="U106">
        <f>'BFPaT-fueltax-crude'!U4</f>
        <v>0</v>
      </c>
      <c r="V106">
        <f>'BFPaT-fueltax-crude'!V4</f>
        <v>0</v>
      </c>
      <c r="W106">
        <f>'BFPaT-fueltax-crude'!W4</f>
        <v>0</v>
      </c>
      <c r="X106">
        <f>'BFPaT-fueltax-crude'!X4</f>
        <v>0</v>
      </c>
      <c r="Y106">
        <f>'BFPaT-fueltax-crude'!Y4</f>
        <v>0</v>
      </c>
      <c r="Z106">
        <f>'BFPaT-fueltax-crude'!Z4</f>
        <v>0</v>
      </c>
      <c r="AA106">
        <f>'BFPaT-fueltax-crude'!AA4</f>
        <v>0</v>
      </c>
      <c r="AB106">
        <f>'BFPaT-fueltax-crude'!AB4</f>
        <v>0</v>
      </c>
      <c r="AC106">
        <f>'BFPaT-fueltax-crude'!AC4</f>
        <v>0</v>
      </c>
      <c r="AD106">
        <f>'BFPaT-fueltax-crude'!AD4</f>
        <v>0</v>
      </c>
      <c r="AE106">
        <f>'BFPaT-fueltax-crude'!AE4</f>
        <v>0</v>
      </c>
      <c r="AF106">
        <f>'BFPaT-fueltax-crude'!AF4</f>
        <v>0</v>
      </c>
    </row>
    <row r="107" spans="1:35">
      <c r="A107" t="s">
        <v>551</v>
      </c>
      <c r="B107">
        <f>'BFPaT-fueltax-crude'!B5</f>
        <v>0</v>
      </c>
      <c r="C107">
        <f>'BFPaT-fueltax-crude'!C5</f>
        <v>0</v>
      </c>
      <c r="D107">
        <f>'BFPaT-fueltax-crude'!D5</f>
        <v>0</v>
      </c>
      <c r="E107">
        <f>'BFPaT-fueltax-crude'!E5</f>
        <v>0</v>
      </c>
      <c r="F107">
        <f>'BFPaT-fueltax-crude'!F5</f>
        <v>0</v>
      </c>
      <c r="G107">
        <f>'BFPaT-fueltax-crude'!G5</f>
        <v>0</v>
      </c>
      <c r="H107">
        <f>'BFPaT-fueltax-crude'!H5</f>
        <v>0</v>
      </c>
      <c r="I107">
        <f>'BFPaT-fueltax-crude'!I5</f>
        <v>0</v>
      </c>
      <c r="J107">
        <f>'BFPaT-fueltax-crude'!J5</f>
        <v>0</v>
      </c>
      <c r="K107">
        <f>'BFPaT-fueltax-crude'!K5</f>
        <v>0</v>
      </c>
      <c r="L107">
        <f>'BFPaT-fueltax-crude'!L5</f>
        <v>0</v>
      </c>
      <c r="M107">
        <f>'BFPaT-fueltax-crude'!M5</f>
        <v>0</v>
      </c>
      <c r="N107">
        <f>'BFPaT-fueltax-crude'!N5</f>
        <v>0</v>
      </c>
      <c r="O107">
        <f>'BFPaT-fueltax-crude'!O5</f>
        <v>0</v>
      </c>
      <c r="P107">
        <f>'BFPaT-fueltax-crude'!P5</f>
        <v>0</v>
      </c>
      <c r="Q107">
        <f>'BFPaT-fueltax-crude'!Q5</f>
        <v>0</v>
      </c>
      <c r="R107">
        <f>'BFPaT-fueltax-crude'!R5</f>
        <v>0</v>
      </c>
      <c r="S107">
        <f>'BFPaT-fueltax-crude'!S5</f>
        <v>0</v>
      </c>
      <c r="T107">
        <f>'BFPaT-fueltax-crude'!T5</f>
        <v>0</v>
      </c>
      <c r="U107">
        <f>'BFPaT-fueltax-crude'!U5</f>
        <v>0</v>
      </c>
      <c r="V107">
        <f>'BFPaT-fueltax-crude'!V5</f>
        <v>0</v>
      </c>
      <c r="W107">
        <f>'BFPaT-fueltax-crude'!W5</f>
        <v>0</v>
      </c>
      <c r="X107">
        <f>'BFPaT-fueltax-crude'!X5</f>
        <v>0</v>
      </c>
      <c r="Y107">
        <f>'BFPaT-fueltax-crude'!Y5</f>
        <v>0</v>
      </c>
      <c r="Z107">
        <f>'BFPaT-fueltax-crude'!Z5</f>
        <v>0</v>
      </c>
      <c r="AA107">
        <f>'BFPaT-fueltax-crude'!AA5</f>
        <v>0</v>
      </c>
      <c r="AB107">
        <f>'BFPaT-fueltax-crude'!AB5</f>
        <v>0</v>
      </c>
      <c r="AC107">
        <f>'BFPaT-fueltax-crude'!AC5</f>
        <v>0</v>
      </c>
      <c r="AD107">
        <f>'BFPaT-fueltax-crude'!AD5</f>
        <v>0</v>
      </c>
      <c r="AE107">
        <f>'BFPaT-fueltax-crude'!AE5</f>
        <v>0</v>
      </c>
      <c r="AF107">
        <f>'BFPaT-fueltax-crude'!AF5</f>
        <v>0</v>
      </c>
    </row>
    <row r="108" spans="1:35">
      <c r="A108" t="s">
        <v>552</v>
      </c>
      <c r="B108">
        <f>'BFPaT-fueltax-crude'!B6</f>
        <v>0</v>
      </c>
      <c r="C108">
        <f>'BFPaT-fueltax-crude'!C6</f>
        <v>0</v>
      </c>
      <c r="D108">
        <f>'BFPaT-fueltax-crude'!D6</f>
        <v>0</v>
      </c>
      <c r="E108">
        <f>'BFPaT-fueltax-crude'!E6</f>
        <v>0</v>
      </c>
      <c r="F108">
        <f>'BFPaT-fueltax-crude'!F6</f>
        <v>0</v>
      </c>
      <c r="G108">
        <f>'BFPaT-fueltax-crude'!G6</f>
        <v>0</v>
      </c>
      <c r="H108">
        <f>'BFPaT-fueltax-crude'!H6</f>
        <v>0</v>
      </c>
      <c r="I108">
        <f>'BFPaT-fueltax-crude'!I6</f>
        <v>0</v>
      </c>
      <c r="J108">
        <f>'BFPaT-fueltax-crude'!J6</f>
        <v>0</v>
      </c>
      <c r="K108">
        <f>'BFPaT-fueltax-crude'!K6</f>
        <v>0</v>
      </c>
      <c r="L108">
        <f>'BFPaT-fueltax-crude'!L6</f>
        <v>0</v>
      </c>
      <c r="M108">
        <f>'BFPaT-fueltax-crude'!M6</f>
        <v>0</v>
      </c>
      <c r="N108">
        <f>'BFPaT-fueltax-crude'!N6</f>
        <v>0</v>
      </c>
      <c r="O108">
        <f>'BFPaT-fueltax-crude'!O6</f>
        <v>0</v>
      </c>
      <c r="P108">
        <f>'BFPaT-fueltax-crude'!P6</f>
        <v>0</v>
      </c>
      <c r="Q108">
        <f>'BFPaT-fueltax-crude'!Q6</f>
        <v>0</v>
      </c>
      <c r="R108">
        <f>'BFPaT-fueltax-crude'!R6</f>
        <v>0</v>
      </c>
      <c r="S108">
        <f>'BFPaT-fueltax-crude'!S6</f>
        <v>0</v>
      </c>
      <c r="T108">
        <f>'BFPaT-fueltax-crude'!T6</f>
        <v>0</v>
      </c>
      <c r="U108">
        <f>'BFPaT-fueltax-crude'!U6</f>
        <v>0</v>
      </c>
      <c r="V108">
        <f>'BFPaT-fueltax-crude'!V6</f>
        <v>0</v>
      </c>
      <c r="W108">
        <f>'BFPaT-fueltax-crude'!W6</f>
        <v>0</v>
      </c>
      <c r="X108">
        <f>'BFPaT-fueltax-crude'!X6</f>
        <v>0</v>
      </c>
      <c r="Y108">
        <f>'BFPaT-fueltax-crude'!Y6</f>
        <v>0</v>
      </c>
      <c r="Z108">
        <f>'BFPaT-fueltax-crude'!Z6</f>
        <v>0</v>
      </c>
      <c r="AA108">
        <f>'BFPaT-fueltax-crude'!AA6</f>
        <v>0</v>
      </c>
      <c r="AB108">
        <f>'BFPaT-fueltax-crude'!AB6</f>
        <v>0</v>
      </c>
      <c r="AC108">
        <f>'BFPaT-fueltax-crude'!AC6</f>
        <v>0</v>
      </c>
      <c r="AD108">
        <f>'BFPaT-fueltax-crude'!AD6</f>
        <v>0</v>
      </c>
      <c r="AE108">
        <f>'BFPaT-fueltax-crude'!AE6</f>
        <v>0</v>
      </c>
      <c r="AF108">
        <f>'BFPaT-fueltax-crude'!AF6</f>
        <v>0</v>
      </c>
    </row>
    <row r="109" spans="1:35">
      <c r="A109" t="s">
        <v>553</v>
      </c>
      <c r="B109">
        <f>'BFPaT-fueltax-crude'!B7</f>
        <v>0</v>
      </c>
      <c r="C109">
        <f>'BFPaT-fueltax-crude'!C7</f>
        <v>0</v>
      </c>
      <c r="D109">
        <f>'BFPaT-fueltax-crude'!D7</f>
        <v>0</v>
      </c>
      <c r="E109">
        <f>'BFPaT-fueltax-crude'!E7</f>
        <v>0</v>
      </c>
      <c r="F109">
        <f>'BFPaT-fueltax-crude'!F7</f>
        <v>0</v>
      </c>
      <c r="G109">
        <f>'BFPaT-fueltax-crude'!G7</f>
        <v>0</v>
      </c>
      <c r="H109">
        <f>'BFPaT-fueltax-crude'!H7</f>
        <v>0</v>
      </c>
      <c r="I109">
        <f>'BFPaT-fueltax-crude'!I7</f>
        <v>0</v>
      </c>
      <c r="J109">
        <f>'BFPaT-fueltax-crude'!J7</f>
        <v>0</v>
      </c>
      <c r="K109">
        <f>'BFPaT-fueltax-crude'!K7</f>
        <v>0</v>
      </c>
      <c r="L109">
        <f>'BFPaT-fueltax-crude'!L7</f>
        <v>0</v>
      </c>
      <c r="M109">
        <f>'BFPaT-fueltax-crude'!M7</f>
        <v>0</v>
      </c>
      <c r="N109">
        <f>'BFPaT-fueltax-crude'!N7</f>
        <v>0</v>
      </c>
      <c r="O109">
        <f>'BFPaT-fueltax-crude'!O7</f>
        <v>0</v>
      </c>
      <c r="P109">
        <f>'BFPaT-fueltax-crude'!P7</f>
        <v>0</v>
      </c>
      <c r="Q109">
        <f>'BFPaT-fueltax-crude'!Q7</f>
        <v>0</v>
      </c>
      <c r="R109">
        <f>'BFPaT-fueltax-crude'!R7</f>
        <v>0</v>
      </c>
      <c r="S109">
        <f>'BFPaT-fueltax-crude'!S7</f>
        <v>0</v>
      </c>
      <c r="T109">
        <f>'BFPaT-fueltax-crude'!T7</f>
        <v>0</v>
      </c>
      <c r="U109">
        <f>'BFPaT-fueltax-crude'!U7</f>
        <v>0</v>
      </c>
      <c r="V109">
        <f>'BFPaT-fueltax-crude'!V7</f>
        <v>0</v>
      </c>
      <c r="W109">
        <f>'BFPaT-fueltax-crude'!W7</f>
        <v>0</v>
      </c>
      <c r="X109">
        <f>'BFPaT-fueltax-crude'!X7</f>
        <v>0</v>
      </c>
      <c r="Y109">
        <f>'BFPaT-fueltax-crude'!Y7</f>
        <v>0</v>
      </c>
      <c r="Z109">
        <f>'BFPaT-fueltax-crude'!Z7</f>
        <v>0</v>
      </c>
      <c r="AA109">
        <f>'BFPaT-fueltax-crude'!AA7</f>
        <v>0</v>
      </c>
      <c r="AB109">
        <f>'BFPaT-fueltax-crude'!AB7</f>
        <v>0</v>
      </c>
      <c r="AC109">
        <f>'BFPaT-fueltax-crude'!AC7</f>
        <v>0</v>
      </c>
      <c r="AD109">
        <f>'BFPaT-fueltax-crude'!AD7</f>
        <v>0</v>
      </c>
      <c r="AE109">
        <f>'BFPaT-fueltax-crude'!AE7</f>
        <v>0</v>
      </c>
      <c r="AF109">
        <f>'BFPaT-fueltax-crude'!AF7</f>
        <v>0</v>
      </c>
    </row>
    <row r="110" spans="1:35">
      <c r="A110" t="s">
        <v>554</v>
      </c>
      <c r="B110">
        <f>'BFPaT-fueltax-crude'!B8</f>
        <v>0</v>
      </c>
      <c r="C110">
        <f>'BFPaT-fueltax-crude'!C8</f>
        <v>0</v>
      </c>
      <c r="D110">
        <f>'BFPaT-fueltax-crude'!D8</f>
        <v>0</v>
      </c>
      <c r="E110">
        <f>'BFPaT-fueltax-crude'!E8</f>
        <v>0</v>
      </c>
      <c r="F110">
        <f>'BFPaT-fueltax-crude'!F8</f>
        <v>0</v>
      </c>
      <c r="G110">
        <f>'BFPaT-fueltax-crude'!G8</f>
        <v>0</v>
      </c>
      <c r="H110">
        <f>'BFPaT-fueltax-crude'!H8</f>
        <v>0</v>
      </c>
      <c r="I110">
        <f>'BFPaT-fueltax-crude'!I8</f>
        <v>0</v>
      </c>
      <c r="J110">
        <f>'BFPaT-fueltax-crude'!J8</f>
        <v>0</v>
      </c>
      <c r="K110">
        <f>'BFPaT-fueltax-crude'!K8</f>
        <v>0</v>
      </c>
      <c r="L110">
        <f>'BFPaT-fueltax-crude'!L8</f>
        <v>0</v>
      </c>
      <c r="M110">
        <f>'BFPaT-fueltax-crude'!M8</f>
        <v>0</v>
      </c>
      <c r="N110">
        <f>'BFPaT-fueltax-crude'!N8</f>
        <v>0</v>
      </c>
      <c r="O110">
        <f>'BFPaT-fueltax-crude'!O8</f>
        <v>0</v>
      </c>
      <c r="P110">
        <f>'BFPaT-fueltax-crude'!P8</f>
        <v>0</v>
      </c>
      <c r="Q110">
        <f>'BFPaT-fueltax-crude'!Q8</f>
        <v>0</v>
      </c>
      <c r="R110">
        <f>'BFPaT-fueltax-crude'!R8</f>
        <v>0</v>
      </c>
      <c r="S110">
        <f>'BFPaT-fueltax-crude'!S8</f>
        <v>0</v>
      </c>
      <c r="T110">
        <f>'BFPaT-fueltax-crude'!T8</f>
        <v>0</v>
      </c>
      <c r="U110">
        <f>'BFPaT-fueltax-crude'!U8</f>
        <v>0</v>
      </c>
      <c r="V110">
        <f>'BFPaT-fueltax-crude'!V8</f>
        <v>0</v>
      </c>
      <c r="W110">
        <f>'BFPaT-fueltax-crude'!W8</f>
        <v>0</v>
      </c>
      <c r="X110">
        <f>'BFPaT-fueltax-crude'!X8</f>
        <v>0</v>
      </c>
      <c r="Y110">
        <f>'BFPaT-fueltax-crude'!Y8</f>
        <v>0</v>
      </c>
      <c r="Z110">
        <f>'BFPaT-fueltax-crude'!Z8</f>
        <v>0</v>
      </c>
      <c r="AA110">
        <f>'BFPaT-fueltax-crude'!AA8</f>
        <v>0</v>
      </c>
      <c r="AB110">
        <f>'BFPaT-fueltax-crude'!AB8</f>
        <v>0</v>
      </c>
      <c r="AC110">
        <f>'BFPaT-fueltax-crude'!AC8</f>
        <v>0</v>
      </c>
      <c r="AD110">
        <f>'BFPaT-fueltax-crude'!AD8</f>
        <v>0</v>
      </c>
      <c r="AE110">
        <f>'BFPaT-fueltax-crude'!AE8</f>
        <v>0</v>
      </c>
      <c r="AF110">
        <f>'BFPaT-fueltax-crude'!AF8</f>
        <v>0</v>
      </c>
    </row>
    <row r="111" spans="1:35">
      <c r="A111" t="s">
        <v>555</v>
      </c>
      <c r="B111">
        <f>'BFPaT-fueltax-crude'!B9</f>
        <v>0</v>
      </c>
      <c r="C111">
        <f>'BFPaT-fueltax-crude'!C9</f>
        <v>0</v>
      </c>
      <c r="D111">
        <f>'BFPaT-fueltax-crude'!D9</f>
        <v>0</v>
      </c>
      <c r="E111">
        <f>'BFPaT-fueltax-crude'!E9</f>
        <v>0</v>
      </c>
      <c r="F111">
        <f>'BFPaT-fueltax-crude'!F9</f>
        <v>0</v>
      </c>
      <c r="G111">
        <f>'BFPaT-fueltax-crude'!G9</f>
        <v>0</v>
      </c>
      <c r="H111">
        <f>'BFPaT-fueltax-crude'!H9</f>
        <v>0</v>
      </c>
      <c r="I111">
        <f>'BFPaT-fueltax-crude'!I9</f>
        <v>0</v>
      </c>
      <c r="J111">
        <f>'BFPaT-fueltax-crude'!J9</f>
        <v>0</v>
      </c>
      <c r="K111">
        <f>'BFPaT-fueltax-crude'!K9</f>
        <v>0</v>
      </c>
      <c r="L111">
        <f>'BFPaT-fueltax-crude'!L9</f>
        <v>0</v>
      </c>
      <c r="M111">
        <f>'BFPaT-fueltax-crude'!M9</f>
        <v>0</v>
      </c>
      <c r="N111">
        <f>'BFPaT-fueltax-crude'!N9</f>
        <v>0</v>
      </c>
      <c r="O111">
        <f>'BFPaT-fueltax-crude'!O9</f>
        <v>0</v>
      </c>
      <c r="P111">
        <f>'BFPaT-fueltax-crude'!P9</f>
        <v>0</v>
      </c>
      <c r="Q111">
        <f>'BFPaT-fueltax-crude'!Q9</f>
        <v>0</v>
      </c>
      <c r="R111">
        <f>'BFPaT-fueltax-crude'!R9</f>
        <v>0</v>
      </c>
      <c r="S111">
        <f>'BFPaT-fueltax-crude'!S9</f>
        <v>0</v>
      </c>
      <c r="T111">
        <f>'BFPaT-fueltax-crude'!T9</f>
        <v>0</v>
      </c>
      <c r="U111">
        <f>'BFPaT-fueltax-crude'!U9</f>
        <v>0</v>
      </c>
      <c r="V111">
        <f>'BFPaT-fueltax-crude'!V9</f>
        <v>0</v>
      </c>
      <c r="W111">
        <f>'BFPaT-fueltax-crude'!W9</f>
        <v>0</v>
      </c>
      <c r="X111">
        <f>'BFPaT-fueltax-crude'!X9</f>
        <v>0</v>
      </c>
      <c r="Y111">
        <f>'BFPaT-fueltax-crude'!Y9</f>
        <v>0</v>
      </c>
      <c r="Z111">
        <f>'BFPaT-fueltax-crude'!Z9</f>
        <v>0</v>
      </c>
      <c r="AA111">
        <f>'BFPaT-fueltax-crude'!AA9</f>
        <v>0</v>
      </c>
      <c r="AB111">
        <f>'BFPaT-fueltax-crude'!AB9</f>
        <v>0</v>
      </c>
      <c r="AC111">
        <f>'BFPaT-fueltax-crude'!AC9</f>
        <v>0</v>
      </c>
      <c r="AD111">
        <f>'BFPaT-fueltax-crude'!AD9</f>
        <v>0</v>
      </c>
      <c r="AE111">
        <f>'BFPaT-fueltax-crude'!AE9</f>
        <v>0</v>
      </c>
      <c r="AF111">
        <f>'BFPaT-fueltax-crude'!AF9</f>
        <v>0</v>
      </c>
    </row>
    <row r="112" spans="1:35">
      <c r="A112" s="16" t="s">
        <v>791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</row>
    <row r="113" spans="1:35">
      <c r="A113" t="s">
        <v>727</v>
      </c>
      <c r="B113">
        <f>B$1</f>
        <v>2020</v>
      </c>
      <c r="C113">
        <f t="shared" ref="C113:AF113" si="11">C$1</f>
        <v>2021</v>
      </c>
      <c r="D113">
        <f t="shared" si="11"/>
        <v>2022</v>
      </c>
      <c r="E113">
        <f t="shared" si="11"/>
        <v>2023</v>
      </c>
      <c r="F113">
        <f t="shared" si="11"/>
        <v>2024</v>
      </c>
      <c r="G113">
        <f t="shared" si="11"/>
        <v>2025</v>
      </c>
      <c r="H113">
        <f t="shared" si="11"/>
        <v>2026</v>
      </c>
      <c r="I113">
        <f t="shared" si="11"/>
        <v>2027</v>
      </c>
      <c r="J113">
        <f t="shared" si="11"/>
        <v>2028</v>
      </c>
      <c r="K113">
        <f t="shared" si="11"/>
        <v>2029</v>
      </c>
      <c r="L113">
        <f t="shared" si="11"/>
        <v>2030</v>
      </c>
      <c r="M113">
        <f t="shared" si="11"/>
        <v>2031</v>
      </c>
      <c r="N113">
        <f t="shared" si="11"/>
        <v>2032</v>
      </c>
      <c r="O113">
        <f t="shared" si="11"/>
        <v>2033</v>
      </c>
      <c r="P113">
        <f t="shared" si="11"/>
        <v>2034</v>
      </c>
      <c r="Q113">
        <f t="shared" si="11"/>
        <v>2035</v>
      </c>
      <c r="R113">
        <f t="shared" si="11"/>
        <v>2036</v>
      </c>
      <c r="S113">
        <f t="shared" si="11"/>
        <v>2037</v>
      </c>
      <c r="T113">
        <f t="shared" si="11"/>
        <v>2038</v>
      </c>
      <c r="U113">
        <f t="shared" si="11"/>
        <v>2039</v>
      </c>
      <c r="V113">
        <f t="shared" si="11"/>
        <v>2040</v>
      </c>
      <c r="W113">
        <f t="shared" si="11"/>
        <v>2041</v>
      </c>
      <c r="X113">
        <f t="shared" si="11"/>
        <v>2042</v>
      </c>
      <c r="Y113">
        <f t="shared" si="11"/>
        <v>2043</v>
      </c>
      <c r="Z113">
        <f t="shared" si="11"/>
        <v>2044</v>
      </c>
      <c r="AA113">
        <f t="shared" si="11"/>
        <v>2045</v>
      </c>
      <c r="AB113">
        <f t="shared" si="11"/>
        <v>2046</v>
      </c>
      <c r="AC113">
        <f t="shared" si="11"/>
        <v>2047</v>
      </c>
      <c r="AD113">
        <f t="shared" si="11"/>
        <v>2048</v>
      </c>
      <c r="AE113">
        <f t="shared" si="11"/>
        <v>2049</v>
      </c>
      <c r="AF113">
        <f t="shared" si="11"/>
        <v>2050</v>
      </c>
    </row>
    <row r="114" spans="1:35">
      <c r="A114" t="s">
        <v>548</v>
      </c>
      <c r="B114">
        <f>'BFPaT-fueltax-heavyfueloil'!B2</f>
        <v>0</v>
      </c>
      <c r="C114">
        <f>'BFPaT-fueltax-heavyfueloil'!C2</f>
        <v>0</v>
      </c>
      <c r="D114">
        <f>'BFPaT-fueltax-heavyfueloil'!D2</f>
        <v>0</v>
      </c>
      <c r="E114">
        <f>'BFPaT-fueltax-heavyfueloil'!E2</f>
        <v>0</v>
      </c>
      <c r="F114">
        <f>'BFPaT-fueltax-heavyfueloil'!F2</f>
        <v>0</v>
      </c>
      <c r="G114">
        <f>'BFPaT-fueltax-heavyfueloil'!G2</f>
        <v>0</v>
      </c>
      <c r="H114">
        <f>'BFPaT-fueltax-heavyfueloil'!H2</f>
        <v>0</v>
      </c>
      <c r="I114">
        <f>'BFPaT-fueltax-heavyfueloil'!I2</f>
        <v>0</v>
      </c>
      <c r="J114">
        <f>'BFPaT-fueltax-heavyfueloil'!J2</f>
        <v>0</v>
      </c>
      <c r="K114">
        <f>'BFPaT-fueltax-heavyfueloil'!K2</f>
        <v>0</v>
      </c>
      <c r="L114">
        <f>'BFPaT-fueltax-heavyfueloil'!L2</f>
        <v>0</v>
      </c>
      <c r="M114">
        <f>'BFPaT-fueltax-heavyfueloil'!M2</f>
        <v>0</v>
      </c>
      <c r="N114">
        <f>'BFPaT-fueltax-heavyfueloil'!N2</f>
        <v>0</v>
      </c>
      <c r="O114">
        <f>'BFPaT-fueltax-heavyfueloil'!O2</f>
        <v>0</v>
      </c>
      <c r="P114">
        <f>'BFPaT-fueltax-heavyfueloil'!P2</f>
        <v>0</v>
      </c>
      <c r="Q114">
        <f>'BFPaT-fueltax-heavyfueloil'!Q2</f>
        <v>0</v>
      </c>
      <c r="R114">
        <f>'BFPaT-fueltax-heavyfueloil'!R2</f>
        <v>0</v>
      </c>
      <c r="S114">
        <f>'BFPaT-fueltax-heavyfueloil'!S2</f>
        <v>0</v>
      </c>
      <c r="T114">
        <f>'BFPaT-fueltax-heavyfueloil'!T2</f>
        <v>0</v>
      </c>
      <c r="U114">
        <f>'BFPaT-fueltax-heavyfueloil'!U2</f>
        <v>0</v>
      </c>
      <c r="V114">
        <f>'BFPaT-fueltax-heavyfueloil'!V2</f>
        <v>0</v>
      </c>
      <c r="W114">
        <f>'BFPaT-fueltax-heavyfueloil'!W2</f>
        <v>0</v>
      </c>
      <c r="X114">
        <f>'BFPaT-fueltax-heavyfueloil'!X2</f>
        <v>0</v>
      </c>
      <c r="Y114">
        <f>'BFPaT-fueltax-heavyfueloil'!Y2</f>
        <v>0</v>
      </c>
      <c r="Z114">
        <f>'BFPaT-fueltax-heavyfueloil'!Z2</f>
        <v>0</v>
      </c>
      <c r="AA114">
        <f>'BFPaT-fueltax-heavyfueloil'!AA2</f>
        <v>0</v>
      </c>
      <c r="AB114">
        <f>'BFPaT-fueltax-heavyfueloil'!AB2</f>
        <v>0</v>
      </c>
      <c r="AC114">
        <f>'BFPaT-fueltax-heavyfueloil'!AC2</f>
        <v>0</v>
      </c>
      <c r="AD114">
        <f>'BFPaT-fueltax-heavyfueloil'!AD2</f>
        <v>0</v>
      </c>
      <c r="AE114">
        <f>'BFPaT-fueltax-heavyfueloil'!AE2</f>
        <v>0</v>
      </c>
      <c r="AF114">
        <f>'BFPaT-fueltax-heavyfueloil'!AF2</f>
        <v>0</v>
      </c>
    </row>
    <row r="115" spans="1:35">
      <c r="A115" t="s">
        <v>549</v>
      </c>
      <c r="B115">
        <f>'BFPaT-fueltax-heavyfueloil'!B3</f>
        <v>0</v>
      </c>
      <c r="C115">
        <f>'BFPaT-fueltax-heavyfueloil'!C3</f>
        <v>0</v>
      </c>
      <c r="D115">
        <f>'BFPaT-fueltax-heavyfueloil'!D3</f>
        <v>0</v>
      </c>
      <c r="E115">
        <f>'BFPaT-fueltax-heavyfueloil'!E3</f>
        <v>0</v>
      </c>
      <c r="F115">
        <f>'BFPaT-fueltax-heavyfueloil'!F3</f>
        <v>0</v>
      </c>
      <c r="G115">
        <f>'BFPaT-fueltax-heavyfueloil'!G3</f>
        <v>0</v>
      </c>
      <c r="H115">
        <f>'BFPaT-fueltax-heavyfueloil'!H3</f>
        <v>0</v>
      </c>
      <c r="I115">
        <f>'BFPaT-fueltax-heavyfueloil'!I3</f>
        <v>0</v>
      </c>
      <c r="J115">
        <f>'BFPaT-fueltax-heavyfueloil'!J3</f>
        <v>0</v>
      </c>
      <c r="K115">
        <f>'BFPaT-fueltax-heavyfueloil'!K3</f>
        <v>0</v>
      </c>
      <c r="L115">
        <f>'BFPaT-fueltax-heavyfueloil'!L3</f>
        <v>0</v>
      </c>
      <c r="M115">
        <f>'BFPaT-fueltax-heavyfueloil'!M3</f>
        <v>0</v>
      </c>
      <c r="N115">
        <f>'BFPaT-fueltax-heavyfueloil'!N3</f>
        <v>0</v>
      </c>
      <c r="O115">
        <f>'BFPaT-fueltax-heavyfueloil'!O3</f>
        <v>0</v>
      </c>
      <c r="P115">
        <f>'BFPaT-fueltax-heavyfueloil'!P3</f>
        <v>0</v>
      </c>
      <c r="Q115">
        <f>'BFPaT-fueltax-heavyfueloil'!Q3</f>
        <v>0</v>
      </c>
      <c r="R115">
        <f>'BFPaT-fueltax-heavyfueloil'!R3</f>
        <v>0</v>
      </c>
      <c r="S115">
        <f>'BFPaT-fueltax-heavyfueloil'!S3</f>
        <v>0</v>
      </c>
      <c r="T115">
        <f>'BFPaT-fueltax-heavyfueloil'!T3</f>
        <v>0</v>
      </c>
      <c r="U115">
        <f>'BFPaT-fueltax-heavyfueloil'!U3</f>
        <v>0</v>
      </c>
      <c r="V115">
        <f>'BFPaT-fueltax-heavyfueloil'!V3</f>
        <v>0</v>
      </c>
      <c r="W115">
        <f>'BFPaT-fueltax-heavyfueloil'!W3</f>
        <v>0</v>
      </c>
      <c r="X115">
        <f>'BFPaT-fueltax-heavyfueloil'!X3</f>
        <v>0</v>
      </c>
      <c r="Y115">
        <f>'BFPaT-fueltax-heavyfueloil'!Y3</f>
        <v>0</v>
      </c>
      <c r="Z115">
        <f>'BFPaT-fueltax-heavyfueloil'!Z3</f>
        <v>0</v>
      </c>
      <c r="AA115">
        <f>'BFPaT-fueltax-heavyfueloil'!AA3</f>
        <v>0</v>
      </c>
      <c r="AB115">
        <f>'BFPaT-fueltax-heavyfueloil'!AB3</f>
        <v>0</v>
      </c>
      <c r="AC115">
        <f>'BFPaT-fueltax-heavyfueloil'!AC3</f>
        <v>0</v>
      </c>
      <c r="AD115">
        <f>'BFPaT-fueltax-heavyfueloil'!AD3</f>
        <v>0</v>
      </c>
      <c r="AE115">
        <f>'BFPaT-fueltax-heavyfueloil'!AE3</f>
        <v>0</v>
      </c>
      <c r="AF115">
        <f>'BFPaT-fueltax-heavyfueloil'!AF3</f>
        <v>0</v>
      </c>
    </row>
    <row r="116" spans="1:35">
      <c r="A116" t="s">
        <v>550</v>
      </c>
      <c r="B116">
        <f>'BFPaT-fueltax-heavyfueloil'!B4</f>
        <v>0</v>
      </c>
      <c r="C116">
        <f>'BFPaT-fueltax-heavyfueloil'!C4</f>
        <v>0</v>
      </c>
      <c r="D116">
        <f>'BFPaT-fueltax-heavyfueloil'!D4</f>
        <v>0</v>
      </c>
      <c r="E116">
        <f>'BFPaT-fueltax-heavyfueloil'!E4</f>
        <v>0</v>
      </c>
      <c r="F116">
        <f>'BFPaT-fueltax-heavyfueloil'!F4</f>
        <v>0</v>
      </c>
      <c r="G116">
        <f>'BFPaT-fueltax-heavyfueloil'!G4</f>
        <v>0</v>
      </c>
      <c r="H116">
        <f>'BFPaT-fueltax-heavyfueloil'!H4</f>
        <v>0</v>
      </c>
      <c r="I116">
        <f>'BFPaT-fueltax-heavyfueloil'!I4</f>
        <v>0</v>
      </c>
      <c r="J116">
        <f>'BFPaT-fueltax-heavyfueloil'!J4</f>
        <v>0</v>
      </c>
      <c r="K116">
        <f>'BFPaT-fueltax-heavyfueloil'!K4</f>
        <v>0</v>
      </c>
      <c r="L116">
        <f>'BFPaT-fueltax-heavyfueloil'!L4</f>
        <v>0</v>
      </c>
      <c r="M116">
        <f>'BFPaT-fueltax-heavyfueloil'!M4</f>
        <v>0</v>
      </c>
      <c r="N116">
        <f>'BFPaT-fueltax-heavyfueloil'!N4</f>
        <v>0</v>
      </c>
      <c r="O116">
        <f>'BFPaT-fueltax-heavyfueloil'!O4</f>
        <v>0</v>
      </c>
      <c r="P116">
        <f>'BFPaT-fueltax-heavyfueloil'!P4</f>
        <v>0</v>
      </c>
      <c r="Q116">
        <f>'BFPaT-fueltax-heavyfueloil'!Q4</f>
        <v>0</v>
      </c>
      <c r="R116">
        <f>'BFPaT-fueltax-heavyfueloil'!R4</f>
        <v>0</v>
      </c>
      <c r="S116">
        <f>'BFPaT-fueltax-heavyfueloil'!S4</f>
        <v>0</v>
      </c>
      <c r="T116">
        <f>'BFPaT-fueltax-heavyfueloil'!T4</f>
        <v>0</v>
      </c>
      <c r="U116">
        <f>'BFPaT-fueltax-heavyfueloil'!U4</f>
        <v>0</v>
      </c>
      <c r="V116">
        <f>'BFPaT-fueltax-heavyfueloil'!V4</f>
        <v>0</v>
      </c>
      <c r="W116">
        <f>'BFPaT-fueltax-heavyfueloil'!W4</f>
        <v>0</v>
      </c>
      <c r="X116">
        <f>'BFPaT-fueltax-heavyfueloil'!X4</f>
        <v>0</v>
      </c>
      <c r="Y116">
        <f>'BFPaT-fueltax-heavyfueloil'!Y4</f>
        <v>0</v>
      </c>
      <c r="Z116">
        <f>'BFPaT-fueltax-heavyfueloil'!Z4</f>
        <v>0</v>
      </c>
      <c r="AA116">
        <f>'BFPaT-fueltax-heavyfueloil'!AA4</f>
        <v>0</v>
      </c>
      <c r="AB116">
        <f>'BFPaT-fueltax-heavyfueloil'!AB4</f>
        <v>0</v>
      </c>
      <c r="AC116">
        <f>'BFPaT-fueltax-heavyfueloil'!AC4</f>
        <v>0</v>
      </c>
      <c r="AD116">
        <f>'BFPaT-fueltax-heavyfueloil'!AD4</f>
        <v>0</v>
      </c>
      <c r="AE116">
        <f>'BFPaT-fueltax-heavyfueloil'!AE4</f>
        <v>0</v>
      </c>
      <c r="AF116">
        <f>'BFPaT-fueltax-heavyfueloil'!AF4</f>
        <v>0</v>
      </c>
    </row>
    <row r="117" spans="1:35">
      <c r="A117" t="s">
        <v>551</v>
      </c>
      <c r="B117">
        <f>'BFPaT-fueltax-heavyfueloil'!B5</f>
        <v>0</v>
      </c>
      <c r="C117">
        <f>'BFPaT-fueltax-heavyfueloil'!C5</f>
        <v>0</v>
      </c>
      <c r="D117">
        <f>'BFPaT-fueltax-heavyfueloil'!D5</f>
        <v>0</v>
      </c>
      <c r="E117">
        <f>'BFPaT-fueltax-heavyfueloil'!E5</f>
        <v>0</v>
      </c>
      <c r="F117">
        <f>'BFPaT-fueltax-heavyfueloil'!F5</f>
        <v>0</v>
      </c>
      <c r="G117">
        <f>'BFPaT-fueltax-heavyfueloil'!G5</f>
        <v>0</v>
      </c>
      <c r="H117">
        <f>'BFPaT-fueltax-heavyfueloil'!H5</f>
        <v>0</v>
      </c>
      <c r="I117">
        <f>'BFPaT-fueltax-heavyfueloil'!I5</f>
        <v>0</v>
      </c>
      <c r="J117">
        <f>'BFPaT-fueltax-heavyfueloil'!J5</f>
        <v>0</v>
      </c>
      <c r="K117">
        <f>'BFPaT-fueltax-heavyfueloil'!K5</f>
        <v>0</v>
      </c>
      <c r="L117">
        <f>'BFPaT-fueltax-heavyfueloil'!L5</f>
        <v>0</v>
      </c>
      <c r="M117">
        <f>'BFPaT-fueltax-heavyfueloil'!M5</f>
        <v>0</v>
      </c>
      <c r="N117">
        <f>'BFPaT-fueltax-heavyfueloil'!N5</f>
        <v>0</v>
      </c>
      <c r="O117">
        <f>'BFPaT-fueltax-heavyfueloil'!O5</f>
        <v>0</v>
      </c>
      <c r="P117">
        <f>'BFPaT-fueltax-heavyfueloil'!P5</f>
        <v>0</v>
      </c>
      <c r="Q117">
        <f>'BFPaT-fueltax-heavyfueloil'!Q5</f>
        <v>0</v>
      </c>
      <c r="R117">
        <f>'BFPaT-fueltax-heavyfueloil'!R5</f>
        <v>0</v>
      </c>
      <c r="S117">
        <f>'BFPaT-fueltax-heavyfueloil'!S5</f>
        <v>0</v>
      </c>
      <c r="T117">
        <f>'BFPaT-fueltax-heavyfueloil'!T5</f>
        <v>0</v>
      </c>
      <c r="U117">
        <f>'BFPaT-fueltax-heavyfueloil'!U5</f>
        <v>0</v>
      </c>
      <c r="V117">
        <f>'BFPaT-fueltax-heavyfueloil'!V5</f>
        <v>0</v>
      </c>
      <c r="W117">
        <f>'BFPaT-fueltax-heavyfueloil'!W5</f>
        <v>0</v>
      </c>
      <c r="X117">
        <f>'BFPaT-fueltax-heavyfueloil'!X5</f>
        <v>0</v>
      </c>
      <c r="Y117">
        <f>'BFPaT-fueltax-heavyfueloil'!Y5</f>
        <v>0</v>
      </c>
      <c r="Z117">
        <f>'BFPaT-fueltax-heavyfueloil'!Z5</f>
        <v>0</v>
      </c>
      <c r="AA117">
        <f>'BFPaT-fueltax-heavyfueloil'!AA5</f>
        <v>0</v>
      </c>
      <c r="AB117">
        <f>'BFPaT-fueltax-heavyfueloil'!AB5</f>
        <v>0</v>
      </c>
      <c r="AC117">
        <f>'BFPaT-fueltax-heavyfueloil'!AC5</f>
        <v>0</v>
      </c>
      <c r="AD117">
        <f>'BFPaT-fueltax-heavyfueloil'!AD5</f>
        <v>0</v>
      </c>
      <c r="AE117">
        <f>'BFPaT-fueltax-heavyfueloil'!AE5</f>
        <v>0</v>
      </c>
      <c r="AF117">
        <f>'BFPaT-fueltax-heavyfueloil'!AF5</f>
        <v>0</v>
      </c>
    </row>
    <row r="118" spans="1:35">
      <c r="A118" t="s">
        <v>552</v>
      </c>
      <c r="B118">
        <f>'BFPaT-fueltax-heavyfueloil'!B6</f>
        <v>0</v>
      </c>
      <c r="C118">
        <f>'BFPaT-fueltax-heavyfueloil'!C6</f>
        <v>0</v>
      </c>
      <c r="D118">
        <f>'BFPaT-fueltax-heavyfueloil'!D6</f>
        <v>0</v>
      </c>
      <c r="E118">
        <f>'BFPaT-fueltax-heavyfueloil'!E6</f>
        <v>0</v>
      </c>
      <c r="F118">
        <f>'BFPaT-fueltax-heavyfueloil'!F6</f>
        <v>0</v>
      </c>
      <c r="G118">
        <f>'BFPaT-fueltax-heavyfueloil'!G6</f>
        <v>0</v>
      </c>
      <c r="H118">
        <f>'BFPaT-fueltax-heavyfueloil'!H6</f>
        <v>0</v>
      </c>
      <c r="I118">
        <f>'BFPaT-fueltax-heavyfueloil'!I6</f>
        <v>0</v>
      </c>
      <c r="J118">
        <f>'BFPaT-fueltax-heavyfueloil'!J6</f>
        <v>0</v>
      </c>
      <c r="K118">
        <f>'BFPaT-fueltax-heavyfueloil'!K6</f>
        <v>0</v>
      </c>
      <c r="L118">
        <f>'BFPaT-fueltax-heavyfueloil'!L6</f>
        <v>0</v>
      </c>
      <c r="M118">
        <f>'BFPaT-fueltax-heavyfueloil'!M6</f>
        <v>0</v>
      </c>
      <c r="N118">
        <f>'BFPaT-fueltax-heavyfueloil'!N6</f>
        <v>0</v>
      </c>
      <c r="O118">
        <f>'BFPaT-fueltax-heavyfueloil'!O6</f>
        <v>0</v>
      </c>
      <c r="P118">
        <f>'BFPaT-fueltax-heavyfueloil'!P6</f>
        <v>0</v>
      </c>
      <c r="Q118">
        <f>'BFPaT-fueltax-heavyfueloil'!Q6</f>
        <v>0</v>
      </c>
      <c r="R118">
        <f>'BFPaT-fueltax-heavyfueloil'!R6</f>
        <v>0</v>
      </c>
      <c r="S118">
        <f>'BFPaT-fueltax-heavyfueloil'!S6</f>
        <v>0</v>
      </c>
      <c r="T118">
        <f>'BFPaT-fueltax-heavyfueloil'!T6</f>
        <v>0</v>
      </c>
      <c r="U118">
        <f>'BFPaT-fueltax-heavyfueloil'!U6</f>
        <v>0</v>
      </c>
      <c r="V118">
        <f>'BFPaT-fueltax-heavyfueloil'!V6</f>
        <v>0</v>
      </c>
      <c r="W118">
        <f>'BFPaT-fueltax-heavyfueloil'!W6</f>
        <v>0</v>
      </c>
      <c r="X118">
        <f>'BFPaT-fueltax-heavyfueloil'!X6</f>
        <v>0</v>
      </c>
      <c r="Y118">
        <f>'BFPaT-fueltax-heavyfueloil'!Y6</f>
        <v>0</v>
      </c>
      <c r="Z118">
        <f>'BFPaT-fueltax-heavyfueloil'!Z6</f>
        <v>0</v>
      </c>
      <c r="AA118">
        <f>'BFPaT-fueltax-heavyfueloil'!AA6</f>
        <v>0</v>
      </c>
      <c r="AB118">
        <f>'BFPaT-fueltax-heavyfueloil'!AB6</f>
        <v>0</v>
      </c>
      <c r="AC118">
        <f>'BFPaT-fueltax-heavyfueloil'!AC6</f>
        <v>0</v>
      </c>
      <c r="AD118">
        <f>'BFPaT-fueltax-heavyfueloil'!AD6</f>
        <v>0</v>
      </c>
      <c r="AE118">
        <f>'BFPaT-fueltax-heavyfueloil'!AE6</f>
        <v>0</v>
      </c>
      <c r="AF118">
        <f>'BFPaT-fueltax-heavyfueloil'!AF6</f>
        <v>0</v>
      </c>
    </row>
    <row r="119" spans="1:35">
      <c r="A119" t="s">
        <v>553</v>
      </c>
      <c r="B119">
        <f>'BFPaT-fueltax-heavyfueloil'!B7</f>
        <v>0</v>
      </c>
      <c r="C119">
        <f>'BFPaT-fueltax-heavyfueloil'!C7</f>
        <v>0</v>
      </c>
      <c r="D119">
        <f>'BFPaT-fueltax-heavyfueloil'!D7</f>
        <v>0</v>
      </c>
      <c r="E119">
        <f>'BFPaT-fueltax-heavyfueloil'!E7</f>
        <v>0</v>
      </c>
      <c r="F119">
        <f>'BFPaT-fueltax-heavyfueloil'!F7</f>
        <v>0</v>
      </c>
      <c r="G119">
        <f>'BFPaT-fueltax-heavyfueloil'!G7</f>
        <v>0</v>
      </c>
      <c r="H119">
        <f>'BFPaT-fueltax-heavyfueloil'!H7</f>
        <v>0</v>
      </c>
      <c r="I119">
        <f>'BFPaT-fueltax-heavyfueloil'!I7</f>
        <v>0</v>
      </c>
      <c r="J119">
        <f>'BFPaT-fueltax-heavyfueloil'!J7</f>
        <v>0</v>
      </c>
      <c r="K119">
        <f>'BFPaT-fueltax-heavyfueloil'!K7</f>
        <v>0</v>
      </c>
      <c r="L119">
        <f>'BFPaT-fueltax-heavyfueloil'!L7</f>
        <v>0</v>
      </c>
      <c r="M119">
        <f>'BFPaT-fueltax-heavyfueloil'!M7</f>
        <v>0</v>
      </c>
      <c r="N119">
        <f>'BFPaT-fueltax-heavyfueloil'!N7</f>
        <v>0</v>
      </c>
      <c r="O119">
        <f>'BFPaT-fueltax-heavyfueloil'!O7</f>
        <v>0</v>
      </c>
      <c r="P119">
        <f>'BFPaT-fueltax-heavyfueloil'!P7</f>
        <v>0</v>
      </c>
      <c r="Q119">
        <f>'BFPaT-fueltax-heavyfueloil'!Q7</f>
        <v>0</v>
      </c>
      <c r="R119">
        <f>'BFPaT-fueltax-heavyfueloil'!R7</f>
        <v>0</v>
      </c>
      <c r="S119">
        <f>'BFPaT-fueltax-heavyfueloil'!S7</f>
        <v>0</v>
      </c>
      <c r="T119">
        <f>'BFPaT-fueltax-heavyfueloil'!T7</f>
        <v>0</v>
      </c>
      <c r="U119">
        <f>'BFPaT-fueltax-heavyfueloil'!U7</f>
        <v>0</v>
      </c>
      <c r="V119">
        <f>'BFPaT-fueltax-heavyfueloil'!V7</f>
        <v>0</v>
      </c>
      <c r="W119">
        <f>'BFPaT-fueltax-heavyfueloil'!W7</f>
        <v>0</v>
      </c>
      <c r="X119">
        <f>'BFPaT-fueltax-heavyfueloil'!X7</f>
        <v>0</v>
      </c>
      <c r="Y119">
        <f>'BFPaT-fueltax-heavyfueloil'!Y7</f>
        <v>0</v>
      </c>
      <c r="Z119">
        <f>'BFPaT-fueltax-heavyfueloil'!Z7</f>
        <v>0</v>
      </c>
      <c r="AA119">
        <f>'BFPaT-fueltax-heavyfueloil'!AA7</f>
        <v>0</v>
      </c>
      <c r="AB119">
        <f>'BFPaT-fueltax-heavyfueloil'!AB7</f>
        <v>0</v>
      </c>
      <c r="AC119">
        <f>'BFPaT-fueltax-heavyfueloil'!AC7</f>
        <v>0</v>
      </c>
      <c r="AD119">
        <f>'BFPaT-fueltax-heavyfueloil'!AD7</f>
        <v>0</v>
      </c>
      <c r="AE119">
        <f>'BFPaT-fueltax-heavyfueloil'!AE7</f>
        <v>0</v>
      </c>
      <c r="AF119">
        <f>'BFPaT-fueltax-heavyfueloil'!AF7</f>
        <v>0</v>
      </c>
    </row>
    <row r="120" spans="1:35">
      <c r="A120" t="s">
        <v>554</v>
      </c>
      <c r="B120">
        <f>'BFPaT-fueltax-heavyfueloil'!B8</f>
        <v>0</v>
      </c>
      <c r="C120">
        <f>'BFPaT-fueltax-heavyfueloil'!C8</f>
        <v>0</v>
      </c>
      <c r="D120">
        <f>'BFPaT-fueltax-heavyfueloil'!D8</f>
        <v>0</v>
      </c>
      <c r="E120">
        <f>'BFPaT-fueltax-heavyfueloil'!E8</f>
        <v>0</v>
      </c>
      <c r="F120">
        <f>'BFPaT-fueltax-heavyfueloil'!F8</f>
        <v>0</v>
      </c>
      <c r="G120">
        <f>'BFPaT-fueltax-heavyfueloil'!G8</f>
        <v>0</v>
      </c>
      <c r="H120">
        <f>'BFPaT-fueltax-heavyfueloil'!H8</f>
        <v>0</v>
      </c>
      <c r="I120">
        <f>'BFPaT-fueltax-heavyfueloil'!I8</f>
        <v>0</v>
      </c>
      <c r="J120">
        <f>'BFPaT-fueltax-heavyfueloil'!J8</f>
        <v>0</v>
      </c>
      <c r="K120">
        <f>'BFPaT-fueltax-heavyfueloil'!K8</f>
        <v>0</v>
      </c>
      <c r="L120">
        <f>'BFPaT-fueltax-heavyfueloil'!L8</f>
        <v>0</v>
      </c>
      <c r="M120">
        <f>'BFPaT-fueltax-heavyfueloil'!M8</f>
        <v>0</v>
      </c>
      <c r="N120">
        <f>'BFPaT-fueltax-heavyfueloil'!N8</f>
        <v>0</v>
      </c>
      <c r="O120">
        <f>'BFPaT-fueltax-heavyfueloil'!O8</f>
        <v>0</v>
      </c>
      <c r="P120">
        <f>'BFPaT-fueltax-heavyfueloil'!P8</f>
        <v>0</v>
      </c>
      <c r="Q120">
        <f>'BFPaT-fueltax-heavyfueloil'!Q8</f>
        <v>0</v>
      </c>
      <c r="R120">
        <f>'BFPaT-fueltax-heavyfueloil'!R8</f>
        <v>0</v>
      </c>
      <c r="S120">
        <f>'BFPaT-fueltax-heavyfueloil'!S8</f>
        <v>0</v>
      </c>
      <c r="T120">
        <f>'BFPaT-fueltax-heavyfueloil'!T8</f>
        <v>0</v>
      </c>
      <c r="U120">
        <f>'BFPaT-fueltax-heavyfueloil'!U8</f>
        <v>0</v>
      </c>
      <c r="V120">
        <f>'BFPaT-fueltax-heavyfueloil'!V8</f>
        <v>0</v>
      </c>
      <c r="W120">
        <f>'BFPaT-fueltax-heavyfueloil'!W8</f>
        <v>0</v>
      </c>
      <c r="X120">
        <f>'BFPaT-fueltax-heavyfueloil'!X8</f>
        <v>0</v>
      </c>
      <c r="Y120">
        <f>'BFPaT-fueltax-heavyfueloil'!Y8</f>
        <v>0</v>
      </c>
      <c r="Z120">
        <f>'BFPaT-fueltax-heavyfueloil'!Z8</f>
        <v>0</v>
      </c>
      <c r="AA120">
        <f>'BFPaT-fueltax-heavyfueloil'!AA8</f>
        <v>0</v>
      </c>
      <c r="AB120">
        <f>'BFPaT-fueltax-heavyfueloil'!AB8</f>
        <v>0</v>
      </c>
      <c r="AC120">
        <f>'BFPaT-fueltax-heavyfueloil'!AC8</f>
        <v>0</v>
      </c>
      <c r="AD120">
        <f>'BFPaT-fueltax-heavyfueloil'!AD8</f>
        <v>0</v>
      </c>
      <c r="AE120">
        <f>'BFPaT-fueltax-heavyfueloil'!AE8</f>
        <v>0</v>
      </c>
      <c r="AF120">
        <f>'BFPaT-fueltax-heavyfueloil'!AF8</f>
        <v>0</v>
      </c>
    </row>
    <row r="121" spans="1:35">
      <c r="A121" t="s">
        <v>555</v>
      </c>
      <c r="B121">
        <f>'BFPaT-fueltax-heavyfueloil'!B9</f>
        <v>0</v>
      </c>
      <c r="C121">
        <f>'BFPaT-fueltax-heavyfueloil'!C9</f>
        <v>0</v>
      </c>
      <c r="D121">
        <f>'BFPaT-fueltax-heavyfueloil'!D9</f>
        <v>0</v>
      </c>
      <c r="E121">
        <f>'BFPaT-fueltax-heavyfueloil'!E9</f>
        <v>0</v>
      </c>
      <c r="F121">
        <f>'BFPaT-fueltax-heavyfueloil'!F9</f>
        <v>0</v>
      </c>
      <c r="G121">
        <f>'BFPaT-fueltax-heavyfueloil'!G9</f>
        <v>0</v>
      </c>
      <c r="H121">
        <f>'BFPaT-fueltax-heavyfueloil'!H9</f>
        <v>0</v>
      </c>
      <c r="I121">
        <f>'BFPaT-fueltax-heavyfueloil'!I9</f>
        <v>0</v>
      </c>
      <c r="J121">
        <f>'BFPaT-fueltax-heavyfueloil'!J9</f>
        <v>0</v>
      </c>
      <c r="K121">
        <f>'BFPaT-fueltax-heavyfueloil'!K9</f>
        <v>0</v>
      </c>
      <c r="L121">
        <f>'BFPaT-fueltax-heavyfueloil'!L9</f>
        <v>0</v>
      </c>
      <c r="M121">
        <f>'BFPaT-fueltax-heavyfueloil'!M9</f>
        <v>0</v>
      </c>
      <c r="N121">
        <f>'BFPaT-fueltax-heavyfueloil'!N9</f>
        <v>0</v>
      </c>
      <c r="O121">
        <f>'BFPaT-fueltax-heavyfueloil'!O9</f>
        <v>0</v>
      </c>
      <c r="P121">
        <f>'BFPaT-fueltax-heavyfueloil'!P9</f>
        <v>0</v>
      </c>
      <c r="Q121">
        <f>'BFPaT-fueltax-heavyfueloil'!Q9</f>
        <v>0</v>
      </c>
      <c r="R121">
        <f>'BFPaT-fueltax-heavyfueloil'!R9</f>
        <v>0</v>
      </c>
      <c r="S121">
        <f>'BFPaT-fueltax-heavyfueloil'!S9</f>
        <v>0</v>
      </c>
      <c r="T121">
        <f>'BFPaT-fueltax-heavyfueloil'!T9</f>
        <v>0</v>
      </c>
      <c r="U121">
        <f>'BFPaT-fueltax-heavyfueloil'!U9</f>
        <v>0</v>
      </c>
      <c r="V121">
        <f>'BFPaT-fueltax-heavyfueloil'!V9</f>
        <v>0</v>
      </c>
      <c r="W121">
        <f>'BFPaT-fueltax-heavyfueloil'!W9</f>
        <v>0</v>
      </c>
      <c r="X121">
        <f>'BFPaT-fueltax-heavyfueloil'!X9</f>
        <v>0</v>
      </c>
      <c r="Y121">
        <f>'BFPaT-fueltax-heavyfueloil'!Y9</f>
        <v>0</v>
      </c>
      <c r="Z121">
        <f>'BFPaT-fueltax-heavyfueloil'!Z9</f>
        <v>0</v>
      </c>
      <c r="AA121">
        <f>'BFPaT-fueltax-heavyfueloil'!AA9</f>
        <v>0</v>
      </c>
      <c r="AB121">
        <f>'BFPaT-fueltax-heavyfueloil'!AB9</f>
        <v>0</v>
      </c>
      <c r="AC121">
        <f>'BFPaT-fueltax-heavyfueloil'!AC9</f>
        <v>0</v>
      </c>
      <c r="AD121">
        <f>'BFPaT-fueltax-heavyfueloil'!AD9</f>
        <v>0</v>
      </c>
      <c r="AE121">
        <f>'BFPaT-fueltax-heavyfueloil'!AE9</f>
        <v>0</v>
      </c>
      <c r="AF121">
        <f>'BFPaT-fueltax-heavyfueloil'!AF9</f>
        <v>0</v>
      </c>
    </row>
    <row r="122" spans="1:35">
      <c r="A122" s="16" t="s">
        <v>792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</row>
    <row r="123" spans="1:35">
      <c r="A123" t="s">
        <v>727</v>
      </c>
      <c r="B123">
        <f>B$1</f>
        <v>2020</v>
      </c>
      <c r="C123">
        <f t="shared" ref="C123:AF123" si="12">C$1</f>
        <v>2021</v>
      </c>
      <c r="D123">
        <f t="shared" si="12"/>
        <v>2022</v>
      </c>
      <c r="E123">
        <f t="shared" si="12"/>
        <v>2023</v>
      </c>
      <c r="F123">
        <f t="shared" si="12"/>
        <v>2024</v>
      </c>
      <c r="G123">
        <f t="shared" si="12"/>
        <v>2025</v>
      </c>
      <c r="H123">
        <f t="shared" si="12"/>
        <v>2026</v>
      </c>
      <c r="I123">
        <f t="shared" si="12"/>
        <v>2027</v>
      </c>
      <c r="J123">
        <f t="shared" si="12"/>
        <v>2028</v>
      </c>
      <c r="K123">
        <f t="shared" si="12"/>
        <v>2029</v>
      </c>
      <c r="L123">
        <f t="shared" si="12"/>
        <v>2030</v>
      </c>
      <c r="M123">
        <f t="shared" si="12"/>
        <v>2031</v>
      </c>
      <c r="N123">
        <f t="shared" si="12"/>
        <v>2032</v>
      </c>
      <c r="O123">
        <f t="shared" si="12"/>
        <v>2033</v>
      </c>
      <c r="P123">
        <f t="shared" si="12"/>
        <v>2034</v>
      </c>
      <c r="Q123">
        <f t="shared" si="12"/>
        <v>2035</v>
      </c>
      <c r="R123">
        <f t="shared" si="12"/>
        <v>2036</v>
      </c>
      <c r="S123">
        <f t="shared" si="12"/>
        <v>2037</v>
      </c>
      <c r="T123">
        <f t="shared" si="12"/>
        <v>2038</v>
      </c>
      <c r="U123">
        <f t="shared" si="12"/>
        <v>2039</v>
      </c>
      <c r="V123">
        <f t="shared" si="12"/>
        <v>2040</v>
      </c>
      <c r="W123">
        <f t="shared" si="12"/>
        <v>2041</v>
      </c>
      <c r="X123">
        <f t="shared" si="12"/>
        <v>2042</v>
      </c>
      <c r="Y123">
        <f t="shared" si="12"/>
        <v>2043</v>
      </c>
      <c r="Z123">
        <f t="shared" si="12"/>
        <v>2044</v>
      </c>
      <c r="AA123">
        <f t="shared" si="12"/>
        <v>2045</v>
      </c>
      <c r="AB123">
        <f t="shared" si="12"/>
        <v>2046</v>
      </c>
      <c r="AC123">
        <f t="shared" si="12"/>
        <v>2047</v>
      </c>
      <c r="AD123">
        <f t="shared" si="12"/>
        <v>2048</v>
      </c>
      <c r="AE123">
        <f t="shared" si="12"/>
        <v>2049</v>
      </c>
      <c r="AF123">
        <f t="shared" si="12"/>
        <v>2050</v>
      </c>
    </row>
    <row r="124" spans="1:35">
      <c r="A124" t="s">
        <v>548</v>
      </c>
      <c r="B124">
        <f>'BFPaT-fueltax-lpgpropbut'!B2</f>
        <v>7.2309936889943628E-7</v>
      </c>
      <c r="C124">
        <f>'BFPaT-fueltax-lpgpropbut'!C2</f>
        <v>1.023940086192833E-6</v>
      </c>
      <c r="D124">
        <f>'BFPaT-fueltax-lpgpropbut'!D2</f>
        <v>1.0525896350271983E-6</v>
      </c>
      <c r="E124">
        <f>'BFPaT-fueltax-lpgpropbut'!E2</f>
        <v>9.6377813088784729E-7</v>
      </c>
      <c r="F124">
        <f>'BFPaT-fueltax-lpgpropbut'!F2</f>
        <v>9.6300796871541486E-7</v>
      </c>
      <c r="G124">
        <f>'BFPaT-fueltax-lpgpropbut'!G2</f>
        <v>9.58439081160276E-7</v>
      </c>
      <c r="H124">
        <f>'BFPaT-fueltax-lpgpropbut'!H2</f>
        <v>9.6362625331722339E-7</v>
      </c>
      <c r="I124">
        <f>'BFPaT-fueltax-lpgpropbut'!I2</f>
        <v>9.7885607055662236E-7</v>
      </c>
      <c r="J124">
        <f>'BFPaT-fueltax-lpgpropbut'!J2</f>
        <v>1.0027396827874674E-6</v>
      </c>
      <c r="K124">
        <f>'BFPaT-fueltax-lpgpropbut'!K2</f>
        <v>1.0248360831961619E-6</v>
      </c>
      <c r="L124">
        <f>'BFPaT-fueltax-lpgpropbut'!L2</f>
        <v>1.0407268213811712E-6</v>
      </c>
      <c r="M124">
        <f>'BFPaT-fueltax-lpgpropbut'!M2</f>
        <v>1.0566271815518763E-6</v>
      </c>
      <c r="N124">
        <f>'BFPaT-fueltax-lpgpropbut'!N2</f>
        <v>1.0897020947894746E-6</v>
      </c>
      <c r="O124">
        <f>'BFPaT-fueltax-lpgpropbut'!O2</f>
        <v>1.1047821086587592E-6</v>
      </c>
      <c r="P124">
        <f>'BFPaT-fueltax-lpgpropbut'!P2</f>
        <v>1.1105187711006237E-6</v>
      </c>
      <c r="Q124">
        <f>'BFPaT-fueltax-lpgpropbut'!Q2</f>
        <v>1.1135609894642506E-6</v>
      </c>
      <c r="R124">
        <f>'BFPaT-fueltax-lpgpropbut'!R2</f>
        <v>1.1144670693867217E-6</v>
      </c>
      <c r="S124">
        <f>'BFPaT-fueltax-lpgpropbut'!S2</f>
        <v>1.1230864672197219E-6</v>
      </c>
      <c r="T124">
        <f>'BFPaT-fueltax-lpgpropbut'!T2</f>
        <v>1.1321668561159095E-6</v>
      </c>
      <c r="U124">
        <f>'BFPaT-fueltax-lpgpropbut'!U2</f>
        <v>1.1363724704985201E-6</v>
      </c>
      <c r="V124">
        <f>'BFPaT-fueltax-lpgpropbut'!V2</f>
        <v>1.1495526319346644E-6</v>
      </c>
      <c r="W124">
        <f>'BFPaT-fueltax-lpgpropbut'!W2</f>
        <v>1.1603671676899727E-6</v>
      </c>
      <c r="X124">
        <f>'BFPaT-fueltax-lpgpropbut'!X2</f>
        <v>1.1691234051399047E-6</v>
      </c>
      <c r="Y124">
        <f>'BFPaT-fueltax-lpgpropbut'!Y2</f>
        <v>1.1839901220568179E-6</v>
      </c>
      <c r="Z124">
        <f>'BFPaT-fueltax-lpgpropbut'!Z2</f>
        <v>1.1942656537631176E-6</v>
      </c>
      <c r="AA124">
        <f>'BFPaT-fueltax-lpgpropbut'!AA2</f>
        <v>1.1920422260505296E-6</v>
      </c>
      <c r="AB124">
        <f>'BFPaT-fueltax-lpgpropbut'!AB2</f>
        <v>1.1848450959834077E-6</v>
      </c>
      <c r="AC124">
        <f>'BFPaT-fueltax-lpgpropbut'!AC2</f>
        <v>1.1786419688936782E-6</v>
      </c>
      <c r="AD124">
        <f>'BFPaT-fueltax-lpgpropbut'!AD2</f>
        <v>1.1765175842554083E-6</v>
      </c>
      <c r="AE124">
        <f>'BFPaT-fueltax-lpgpropbut'!AE2</f>
        <v>1.1774922280280471E-6</v>
      </c>
      <c r="AF124">
        <f>'BFPaT-fueltax-lpgpropbut'!AF2</f>
        <v>1.1744766861876369E-6</v>
      </c>
    </row>
    <row r="125" spans="1:35">
      <c r="A125" t="s">
        <v>549</v>
      </c>
      <c r="B125">
        <f>'BFPaT-fueltax-lpgpropbut'!B3</f>
        <v>0</v>
      </c>
      <c r="C125">
        <f>'BFPaT-fueltax-lpgpropbut'!C3</f>
        <v>0</v>
      </c>
      <c r="D125">
        <f>'BFPaT-fueltax-lpgpropbut'!D3</f>
        <v>0</v>
      </c>
      <c r="E125">
        <f>'BFPaT-fueltax-lpgpropbut'!E3</f>
        <v>0</v>
      </c>
      <c r="F125">
        <f>'BFPaT-fueltax-lpgpropbut'!F3</f>
        <v>0</v>
      </c>
      <c r="G125">
        <f>'BFPaT-fueltax-lpgpropbut'!G3</f>
        <v>0</v>
      </c>
      <c r="H125">
        <f>'BFPaT-fueltax-lpgpropbut'!H3</f>
        <v>0</v>
      </c>
      <c r="I125">
        <f>'BFPaT-fueltax-lpgpropbut'!I3</f>
        <v>0</v>
      </c>
      <c r="J125">
        <f>'BFPaT-fueltax-lpgpropbut'!J3</f>
        <v>0</v>
      </c>
      <c r="K125">
        <f>'BFPaT-fueltax-lpgpropbut'!K3</f>
        <v>0</v>
      </c>
      <c r="L125">
        <f>'BFPaT-fueltax-lpgpropbut'!L3</f>
        <v>0</v>
      </c>
      <c r="M125">
        <f>'BFPaT-fueltax-lpgpropbut'!M3</f>
        <v>0</v>
      </c>
      <c r="N125">
        <f>'BFPaT-fueltax-lpgpropbut'!N3</f>
        <v>0</v>
      </c>
      <c r="O125">
        <f>'BFPaT-fueltax-lpgpropbut'!O3</f>
        <v>0</v>
      </c>
      <c r="P125">
        <f>'BFPaT-fueltax-lpgpropbut'!P3</f>
        <v>0</v>
      </c>
      <c r="Q125">
        <f>'BFPaT-fueltax-lpgpropbut'!Q3</f>
        <v>0</v>
      </c>
      <c r="R125">
        <f>'BFPaT-fueltax-lpgpropbut'!R3</f>
        <v>0</v>
      </c>
      <c r="S125">
        <f>'BFPaT-fueltax-lpgpropbut'!S3</f>
        <v>0</v>
      </c>
      <c r="T125">
        <f>'BFPaT-fueltax-lpgpropbut'!T3</f>
        <v>0</v>
      </c>
      <c r="U125">
        <f>'BFPaT-fueltax-lpgpropbut'!U3</f>
        <v>0</v>
      </c>
      <c r="V125">
        <f>'BFPaT-fueltax-lpgpropbut'!V3</f>
        <v>0</v>
      </c>
      <c r="W125">
        <f>'BFPaT-fueltax-lpgpropbut'!W3</f>
        <v>0</v>
      </c>
      <c r="X125">
        <f>'BFPaT-fueltax-lpgpropbut'!X3</f>
        <v>0</v>
      </c>
      <c r="Y125">
        <f>'BFPaT-fueltax-lpgpropbut'!Y3</f>
        <v>0</v>
      </c>
      <c r="Z125">
        <f>'BFPaT-fueltax-lpgpropbut'!Z3</f>
        <v>0</v>
      </c>
      <c r="AA125">
        <f>'BFPaT-fueltax-lpgpropbut'!AA3</f>
        <v>0</v>
      </c>
      <c r="AB125">
        <f>'BFPaT-fueltax-lpgpropbut'!AB3</f>
        <v>0</v>
      </c>
      <c r="AC125">
        <f>'BFPaT-fueltax-lpgpropbut'!AC3</f>
        <v>0</v>
      </c>
      <c r="AD125">
        <f>'BFPaT-fueltax-lpgpropbut'!AD3</f>
        <v>0</v>
      </c>
      <c r="AE125">
        <f>'BFPaT-fueltax-lpgpropbut'!AE3</f>
        <v>0</v>
      </c>
      <c r="AF125">
        <f>'BFPaT-fueltax-lpgpropbut'!AF3</f>
        <v>0</v>
      </c>
    </row>
    <row r="126" spans="1:35">
      <c r="A126" t="s">
        <v>550</v>
      </c>
      <c r="B126">
        <f>'BFPaT-fueltax-lpgpropbut'!B4</f>
        <v>1.0433838709292265E-6</v>
      </c>
      <c r="C126">
        <f>'BFPaT-fueltax-lpgpropbut'!C4</f>
        <v>1.2398844098139572E-6</v>
      </c>
      <c r="D126">
        <f>'BFPaT-fueltax-lpgpropbut'!D4</f>
        <v>1.3350930940240173E-6</v>
      </c>
      <c r="E126">
        <f>'BFPaT-fueltax-lpgpropbut'!E4</f>
        <v>1.3184355354340627E-6</v>
      </c>
      <c r="F126">
        <f>'BFPaT-fueltax-lpgpropbut'!F4</f>
        <v>1.3182435566535924E-6</v>
      </c>
      <c r="G126">
        <f>'BFPaT-fueltax-lpgpropbut'!G4</f>
        <v>1.3145061354192713E-6</v>
      </c>
      <c r="H126">
        <f>'BFPaT-fueltax-lpgpropbut'!H4</f>
        <v>1.3171332832143186E-6</v>
      </c>
      <c r="I126">
        <f>'BFPaT-fueltax-lpgpropbut'!I4</f>
        <v>1.3303865602184152E-6</v>
      </c>
      <c r="J126">
        <f>'BFPaT-fueltax-lpgpropbut'!J4</f>
        <v>1.3555396407776211E-6</v>
      </c>
      <c r="K126">
        <f>'BFPaT-fueltax-lpgpropbut'!K4</f>
        <v>1.385166138051858E-6</v>
      </c>
      <c r="L126">
        <f>'BFPaT-fueltax-lpgpropbut'!L4</f>
        <v>1.4126506776001772E-6</v>
      </c>
      <c r="M126">
        <f>'BFPaT-fueltax-lpgpropbut'!M4</f>
        <v>1.4396458786783482E-6</v>
      </c>
      <c r="N126">
        <f>'BFPaT-fueltax-lpgpropbut'!N4</f>
        <v>1.4746549262741702E-6</v>
      </c>
      <c r="O126">
        <f>'BFPaT-fueltax-lpgpropbut'!O4</f>
        <v>1.4997310309478095E-6</v>
      </c>
      <c r="P126">
        <f>'BFPaT-fueltax-lpgpropbut'!P4</f>
        <v>1.5172337110119347E-6</v>
      </c>
      <c r="Q126">
        <f>'BFPaT-fueltax-lpgpropbut'!Q4</f>
        <v>1.5283883580340848E-6</v>
      </c>
      <c r="R126">
        <f>'BFPaT-fueltax-lpgpropbut'!R4</f>
        <v>1.5347364486927408E-6</v>
      </c>
      <c r="S126">
        <f>'BFPaT-fueltax-lpgpropbut'!S4</f>
        <v>1.5454870875490276E-6</v>
      </c>
      <c r="T126">
        <f>'BFPaT-fueltax-lpgpropbut'!T4</f>
        <v>1.5582369676128573E-6</v>
      </c>
      <c r="U126">
        <f>'BFPaT-fueltax-lpgpropbut'!U4</f>
        <v>1.5680488578886516E-6</v>
      </c>
      <c r="V126">
        <f>'BFPaT-fueltax-lpgpropbut'!V4</f>
        <v>1.5842014638879579E-6</v>
      </c>
      <c r="W126">
        <f>'BFPaT-fueltax-lpgpropbut'!W4</f>
        <v>1.6009955163947593E-6</v>
      </c>
      <c r="X126">
        <f>'BFPaT-fueltax-lpgpropbut'!X4</f>
        <v>1.6167384101768017E-6</v>
      </c>
      <c r="Y126">
        <f>'BFPaT-fueltax-lpgpropbut'!Y4</f>
        <v>1.6372088102362622E-6</v>
      </c>
      <c r="Z126">
        <f>'BFPaT-fueltax-lpgpropbut'!Z4</f>
        <v>1.6558770181365609E-6</v>
      </c>
      <c r="AA126">
        <f>'BFPaT-fueltax-lpgpropbut'!AA4</f>
        <v>1.6636145350530314E-6</v>
      </c>
      <c r="AB126">
        <f>'BFPaT-fueltax-lpgpropbut'!AB4</f>
        <v>1.6623658663464439E-6</v>
      </c>
      <c r="AC126">
        <f>'BFPaT-fueltax-lpgpropbut'!AC4</f>
        <v>1.657384789056766E-6</v>
      </c>
      <c r="AD126">
        <f>'BFPaT-fueltax-lpgpropbut'!AD4</f>
        <v>1.6535846232570393E-6</v>
      </c>
      <c r="AE126">
        <f>'BFPaT-fueltax-lpgpropbut'!AE4</f>
        <v>1.652585319545012E-6</v>
      </c>
      <c r="AF126">
        <f>'BFPaT-fueltax-lpgpropbut'!AF4</f>
        <v>1.6494646272621175E-6</v>
      </c>
    </row>
    <row r="127" spans="1:35">
      <c r="A127" t="s">
        <v>551</v>
      </c>
      <c r="B127">
        <f>'BFPaT-fueltax-lpgpropbut'!B5</f>
        <v>7.7034234125656186E-7</v>
      </c>
      <c r="C127">
        <f>'BFPaT-fueltax-lpgpropbut'!C5</f>
        <v>1.0844778751067645E-6</v>
      </c>
      <c r="D127">
        <f>'BFPaT-fueltax-lpgpropbut'!D5</f>
        <v>1.1359633344480643E-6</v>
      </c>
      <c r="E127">
        <f>'BFPaT-fueltax-lpgpropbut'!E5</f>
        <v>1.0440409904782373E-6</v>
      </c>
      <c r="F127">
        <f>'BFPaT-fueltax-lpgpropbut'!F5</f>
        <v>1.0385371570435399E-6</v>
      </c>
      <c r="G127">
        <f>'BFPaT-fueltax-lpgpropbut'!G5</f>
        <v>1.0324835452405211E-6</v>
      </c>
      <c r="H127">
        <f>'BFPaT-fueltax-lpgpropbut'!H5</f>
        <v>1.0376233564858397E-6</v>
      </c>
      <c r="I127">
        <f>'BFPaT-fueltax-lpgpropbut'!I5</f>
        <v>1.0545811555995125E-6</v>
      </c>
      <c r="J127">
        <f>'BFPaT-fueltax-lpgpropbut'!J5</f>
        <v>1.0819359423826403E-6</v>
      </c>
      <c r="K127">
        <f>'BFPaT-fueltax-lpgpropbut'!K5</f>
        <v>1.1081697390238623E-6</v>
      </c>
      <c r="L127">
        <f>'BFPaT-fueltax-lpgpropbut'!L5</f>
        <v>1.1276355922533414E-6</v>
      </c>
      <c r="M127">
        <f>'BFPaT-fueltax-lpgpropbut'!M5</f>
        <v>1.1467138004543085E-6</v>
      </c>
      <c r="N127">
        <f>'BFPaT-fueltax-lpgpropbut'!N5</f>
        <v>1.1772368132820016E-6</v>
      </c>
      <c r="O127">
        <f>'BFPaT-fueltax-lpgpropbut'!O5</f>
        <v>1.1951985254421669E-6</v>
      </c>
      <c r="P127">
        <f>'BFPaT-fueltax-lpgpropbut'!P5</f>
        <v>1.2028794051613978E-6</v>
      </c>
      <c r="Q127">
        <f>'BFPaT-fueltax-lpgpropbut'!Q5</f>
        <v>1.2058639492275306E-6</v>
      </c>
      <c r="R127">
        <f>'BFPaT-fueltax-lpgpropbut'!R5</f>
        <v>1.2070593801210464E-6</v>
      </c>
      <c r="S127">
        <f>'BFPaT-fueltax-lpgpropbut'!S5</f>
        <v>1.2167775280571575E-6</v>
      </c>
      <c r="T127">
        <f>'BFPaT-fueltax-lpgpropbut'!T5</f>
        <v>1.2275350232984612E-6</v>
      </c>
      <c r="U127">
        <f>'BFPaT-fueltax-lpgpropbut'!U5</f>
        <v>1.2330204770119791E-6</v>
      </c>
      <c r="V127">
        <f>'BFPaT-fueltax-lpgpropbut'!V5</f>
        <v>1.2481938875208621E-6</v>
      </c>
      <c r="W127">
        <f>'BFPaT-fueltax-lpgpropbut'!W5</f>
        <v>1.2613140699922794E-6</v>
      </c>
      <c r="X127">
        <f>'BFPaT-fueltax-lpgpropbut'!X5</f>
        <v>1.2721174857281909E-6</v>
      </c>
      <c r="Y127">
        <f>'BFPaT-fueltax-lpgpropbut'!Y5</f>
        <v>1.2896148074410006E-6</v>
      </c>
      <c r="Z127">
        <f>'BFPaT-fueltax-lpgpropbut'!Z5</f>
        <v>1.3023681445056796E-6</v>
      </c>
      <c r="AA127">
        <f>'BFPaT-fueltax-lpgpropbut'!AA5</f>
        <v>1.3009117676647598E-6</v>
      </c>
      <c r="AB127">
        <f>'BFPaT-fueltax-lpgpropbut'!AB5</f>
        <v>1.2929513318102223E-6</v>
      </c>
      <c r="AC127">
        <f>'BFPaT-fueltax-lpgpropbut'!AC5</f>
        <v>1.28557777946645E-6</v>
      </c>
      <c r="AD127">
        <f>'BFPaT-fueltax-lpgpropbut'!AD5</f>
        <v>1.2827218358318926E-6</v>
      </c>
      <c r="AE127">
        <f>'BFPaT-fueltax-lpgpropbut'!AE5</f>
        <v>1.2836086717829722E-6</v>
      </c>
      <c r="AF127">
        <f>'BFPaT-fueltax-lpgpropbut'!AF5</f>
        <v>1.2803288998443516E-6</v>
      </c>
    </row>
    <row r="128" spans="1:35">
      <c r="A128" t="s">
        <v>552</v>
      </c>
      <c r="B128">
        <f>'BFPaT-fueltax-lpgpropbut'!B6</f>
        <v>4.5981167073804443E-7</v>
      </c>
      <c r="C128">
        <f>'BFPaT-fueltax-lpgpropbut'!C6</f>
        <v>7.8726470464824886E-7</v>
      </c>
      <c r="D128">
        <f>'BFPaT-fueltax-lpgpropbut'!D6</f>
        <v>8.2723691074601617E-7</v>
      </c>
      <c r="E128">
        <f>'BFPaT-fueltax-lpgpropbut'!E6</f>
        <v>7.2255650514368364E-7</v>
      </c>
      <c r="F128">
        <f>'BFPaT-fueltax-lpgpropbut'!F6</f>
        <v>7.2047366213228028E-7</v>
      </c>
      <c r="G128">
        <f>'BFPaT-fueltax-lpgpropbut'!G6</f>
        <v>7.1497731886608846E-7</v>
      </c>
      <c r="H128">
        <f>'BFPaT-fueltax-lpgpropbut'!H6</f>
        <v>7.2090590247174227E-7</v>
      </c>
      <c r="I128">
        <f>'BFPaT-fueltax-lpgpropbut'!I6</f>
        <v>7.3877179809171493E-7</v>
      </c>
      <c r="J128">
        <f>'BFPaT-fueltax-lpgpropbut'!J6</f>
        <v>7.6726946935545626E-7</v>
      </c>
      <c r="K128">
        <f>'BFPaT-fueltax-lpgpropbut'!K6</f>
        <v>7.9419656751690577E-7</v>
      </c>
      <c r="L128">
        <f>'BFPaT-fueltax-lpgpropbut'!L6</f>
        <v>8.1389738157074211E-7</v>
      </c>
      <c r="M128">
        <f>'BFPaT-fueltax-lpgpropbut'!M6</f>
        <v>8.3367252114282766E-7</v>
      </c>
      <c r="N128">
        <f>'BFPaT-fueltax-lpgpropbut'!N6</f>
        <v>8.5055876033893046E-7</v>
      </c>
      <c r="O128">
        <f>'BFPaT-fueltax-lpgpropbut'!O6</f>
        <v>8.6964883757614495E-7</v>
      </c>
      <c r="P128">
        <f>'BFPaT-fueltax-lpgpropbut'!P6</f>
        <v>8.7721868995144836E-7</v>
      </c>
      <c r="Q128">
        <f>'BFPaT-fueltax-lpgpropbut'!Q6</f>
        <v>8.778254512170941E-7</v>
      </c>
      <c r="R128">
        <f>'BFPaT-fueltax-lpgpropbut'!R6</f>
        <v>8.7910632764825618E-7</v>
      </c>
      <c r="S128">
        <f>'BFPaT-fueltax-lpgpropbut'!S6</f>
        <v>8.900509042521606E-7</v>
      </c>
      <c r="T128">
        <f>'BFPaT-fueltax-lpgpropbut'!T6</f>
        <v>9.0176091846067082E-7</v>
      </c>
      <c r="U128">
        <f>'BFPaT-fueltax-lpgpropbut'!U6</f>
        <v>9.0739300662685893E-7</v>
      </c>
      <c r="V128">
        <f>'BFPaT-fueltax-lpgpropbut'!V6</f>
        <v>9.2435305279108372E-7</v>
      </c>
      <c r="W128">
        <f>'BFPaT-fueltax-lpgpropbut'!W6</f>
        <v>9.3855665932851592E-7</v>
      </c>
      <c r="X128">
        <f>'BFPaT-fueltax-lpgpropbut'!X6</f>
        <v>9.5017915379887055E-7</v>
      </c>
      <c r="Y128">
        <f>'BFPaT-fueltax-lpgpropbut'!Y6</f>
        <v>9.6971645171255828E-7</v>
      </c>
      <c r="Z128">
        <f>'BFPaT-fueltax-lpgpropbut'!Z6</f>
        <v>9.8351080696617343E-7</v>
      </c>
      <c r="AA128">
        <f>'BFPaT-fueltax-lpgpropbut'!AA6</f>
        <v>9.810034442505369E-7</v>
      </c>
      <c r="AB128">
        <f>'BFPaT-fueltax-lpgpropbut'!AB6</f>
        <v>9.7181156707697527E-7</v>
      </c>
      <c r="AC128">
        <f>'BFPaT-fueltax-lpgpropbut'!AC6</f>
        <v>9.6379547350877201E-7</v>
      </c>
      <c r="AD128">
        <f>'BFPaT-fueltax-lpgpropbut'!AD6</f>
        <v>9.6104485316674157E-7</v>
      </c>
      <c r="AE128">
        <f>'BFPaT-fueltax-lpgpropbut'!AE6</f>
        <v>9.6237597134357294E-7</v>
      </c>
      <c r="AF128">
        <f>'BFPaT-fueltax-lpgpropbut'!AF6</f>
        <v>9.5865370329630558E-7</v>
      </c>
    </row>
    <row r="129" spans="1:35">
      <c r="A129" t="s">
        <v>553</v>
      </c>
      <c r="B129">
        <f>'BFPaT-fueltax-lpgpropbut'!B7</f>
        <v>0</v>
      </c>
      <c r="C129">
        <f>'BFPaT-fueltax-lpgpropbut'!C7</f>
        <v>0</v>
      </c>
      <c r="D129">
        <f>'BFPaT-fueltax-lpgpropbut'!D7</f>
        <v>0</v>
      </c>
      <c r="E129">
        <f>'BFPaT-fueltax-lpgpropbut'!E7</f>
        <v>0</v>
      </c>
      <c r="F129">
        <f>'BFPaT-fueltax-lpgpropbut'!F7</f>
        <v>0</v>
      </c>
      <c r="G129">
        <f>'BFPaT-fueltax-lpgpropbut'!G7</f>
        <v>0</v>
      </c>
      <c r="H129">
        <f>'BFPaT-fueltax-lpgpropbut'!H7</f>
        <v>0</v>
      </c>
      <c r="I129">
        <f>'BFPaT-fueltax-lpgpropbut'!I7</f>
        <v>0</v>
      </c>
      <c r="J129">
        <f>'BFPaT-fueltax-lpgpropbut'!J7</f>
        <v>0</v>
      </c>
      <c r="K129">
        <f>'BFPaT-fueltax-lpgpropbut'!K7</f>
        <v>0</v>
      </c>
      <c r="L129">
        <f>'BFPaT-fueltax-lpgpropbut'!L7</f>
        <v>0</v>
      </c>
      <c r="M129">
        <f>'BFPaT-fueltax-lpgpropbut'!M7</f>
        <v>0</v>
      </c>
      <c r="N129">
        <f>'BFPaT-fueltax-lpgpropbut'!N7</f>
        <v>0</v>
      </c>
      <c r="O129">
        <f>'BFPaT-fueltax-lpgpropbut'!O7</f>
        <v>0</v>
      </c>
      <c r="P129">
        <f>'BFPaT-fueltax-lpgpropbut'!P7</f>
        <v>0</v>
      </c>
      <c r="Q129">
        <f>'BFPaT-fueltax-lpgpropbut'!Q7</f>
        <v>0</v>
      </c>
      <c r="R129">
        <f>'BFPaT-fueltax-lpgpropbut'!R7</f>
        <v>0</v>
      </c>
      <c r="S129">
        <f>'BFPaT-fueltax-lpgpropbut'!S7</f>
        <v>0</v>
      </c>
      <c r="T129">
        <f>'BFPaT-fueltax-lpgpropbut'!T7</f>
        <v>0</v>
      </c>
      <c r="U129">
        <f>'BFPaT-fueltax-lpgpropbut'!U7</f>
        <v>0</v>
      </c>
      <c r="V129">
        <f>'BFPaT-fueltax-lpgpropbut'!V7</f>
        <v>0</v>
      </c>
      <c r="W129">
        <f>'BFPaT-fueltax-lpgpropbut'!W7</f>
        <v>0</v>
      </c>
      <c r="X129">
        <f>'BFPaT-fueltax-lpgpropbut'!X7</f>
        <v>0</v>
      </c>
      <c r="Y129">
        <f>'BFPaT-fueltax-lpgpropbut'!Y7</f>
        <v>0</v>
      </c>
      <c r="Z129">
        <f>'BFPaT-fueltax-lpgpropbut'!Z7</f>
        <v>0</v>
      </c>
      <c r="AA129">
        <f>'BFPaT-fueltax-lpgpropbut'!AA7</f>
        <v>0</v>
      </c>
      <c r="AB129">
        <f>'BFPaT-fueltax-lpgpropbut'!AB7</f>
        <v>0</v>
      </c>
      <c r="AC129">
        <f>'BFPaT-fueltax-lpgpropbut'!AC7</f>
        <v>0</v>
      </c>
      <c r="AD129">
        <f>'BFPaT-fueltax-lpgpropbut'!AD7</f>
        <v>0</v>
      </c>
      <c r="AE129">
        <f>'BFPaT-fueltax-lpgpropbut'!AE7</f>
        <v>0</v>
      </c>
      <c r="AF129">
        <f>'BFPaT-fueltax-lpgpropbut'!AF7</f>
        <v>0</v>
      </c>
    </row>
    <row r="130" spans="1:35">
      <c r="A130" t="s">
        <v>554</v>
      </c>
      <c r="B130">
        <f>'BFPaT-fueltax-lpgpropbut'!B8</f>
        <v>0</v>
      </c>
      <c r="C130">
        <f>'BFPaT-fueltax-lpgpropbut'!C8</f>
        <v>0</v>
      </c>
      <c r="D130">
        <f>'BFPaT-fueltax-lpgpropbut'!D8</f>
        <v>0</v>
      </c>
      <c r="E130">
        <f>'BFPaT-fueltax-lpgpropbut'!E8</f>
        <v>0</v>
      </c>
      <c r="F130">
        <f>'BFPaT-fueltax-lpgpropbut'!F8</f>
        <v>0</v>
      </c>
      <c r="G130">
        <f>'BFPaT-fueltax-lpgpropbut'!G8</f>
        <v>0</v>
      </c>
      <c r="H130">
        <f>'BFPaT-fueltax-lpgpropbut'!H8</f>
        <v>0</v>
      </c>
      <c r="I130">
        <f>'BFPaT-fueltax-lpgpropbut'!I8</f>
        <v>0</v>
      </c>
      <c r="J130">
        <f>'BFPaT-fueltax-lpgpropbut'!J8</f>
        <v>0</v>
      </c>
      <c r="K130">
        <f>'BFPaT-fueltax-lpgpropbut'!K8</f>
        <v>0</v>
      </c>
      <c r="L130">
        <f>'BFPaT-fueltax-lpgpropbut'!L8</f>
        <v>0</v>
      </c>
      <c r="M130">
        <f>'BFPaT-fueltax-lpgpropbut'!M8</f>
        <v>0</v>
      </c>
      <c r="N130">
        <f>'BFPaT-fueltax-lpgpropbut'!N8</f>
        <v>0</v>
      </c>
      <c r="O130">
        <f>'BFPaT-fueltax-lpgpropbut'!O8</f>
        <v>0</v>
      </c>
      <c r="P130">
        <f>'BFPaT-fueltax-lpgpropbut'!P8</f>
        <v>0</v>
      </c>
      <c r="Q130">
        <f>'BFPaT-fueltax-lpgpropbut'!Q8</f>
        <v>0</v>
      </c>
      <c r="R130">
        <f>'BFPaT-fueltax-lpgpropbut'!R8</f>
        <v>0</v>
      </c>
      <c r="S130">
        <f>'BFPaT-fueltax-lpgpropbut'!S8</f>
        <v>0</v>
      </c>
      <c r="T130">
        <f>'BFPaT-fueltax-lpgpropbut'!T8</f>
        <v>0</v>
      </c>
      <c r="U130">
        <f>'BFPaT-fueltax-lpgpropbut'!U8</f>
        <v>0</v>
      </c>
      <c r="V130">
        <f>'BFPaT-fueltax-lpgpropbut'!V8</f>
        <v>0</v>
      </c>
      <c r="W130">
        <f>'BFPaT-fueltax-lpgpropbut'!W8</f>
        <v>0</v>
      </c>
      <c r="X130">
        <f>'BFPaT-fueltax-lpgpropbut'!X8</f>
        <v>0</v>
      </c>
      <c r="Y130">
        <f>'BFPaT-fueltax-lpgpropbut'!Y8</f>
        <v>0</v>
      </c>
      <c r="Z130">
        <f>'BFPaT-fueltax-lpgpropbut'!Z8</f>
        <v>0</v>
      </c>
      <c r="AA130">
        <f>'BFPaT-fueltax-lpgpropbut'!AA8</f>
        <v>0</v>
      </c>
      <c r="AB130">
        <f>'BFPaT-fueltax-lpgpropbut'!AB8</f>
        <v>0</v>
      </c>
      <c r="AC130">
        <f>'BFPaT-fueltax-lpgpropbut'!AC8</f>
        <v>0</v>
      </c>
      <c r="AD130">
        <f>'BFPaT-fueltax-lpgpropbut'!AD8</f>
        <v>0</v>
      </c>
      <c r="AE130">
        <f>'BFPaT-fueltax-lpgpropbut'!AE8</f>
        <v>0</v>
      </c>
      <c r="AF130">
        <f>'BFPaT-fueltax-lpgpropbut'!AF8</f>
        <v>0</v>
      </c>
    </row>
    <row r="131" spans="1:35">
      <c r="A131" t="s">
        <v>555</v>
      </c>
      <c r="B131">
        <f>'BFPaT-fueltax-lpgpropbut'!B9</f>
        <v>4.5981167073804443E-7</v>
      </c>
      <c r="C131">
        <f>'BFPaT-fueltax-lpgpropbut'!C9</f>
        <v>7.8726470464824886E-7</v>
      </c>
      <c r="D131">
        <f>'BFPaT-fueltax-lpgpropbut'!D9</f>
        <v>8.2723691074601617E-7</v>
      </c>
      <c r="E131">
        <f>'BFPaT-fueltax-lpgpropbut'!E9</f>
        <v>7.2255650514368364E-7</v>
      </c>
      <c r="F131">
        <f>'BFPaT-fueltax-lpgpropbut'!F9</f>
        <v>7.2047366213228028E-7</v>
      </c>
      <c r="G131">
        <f>'BFPaT-fueltax-lpgpropbut'!G9</f>
        <v>7.1497731886608846E-7</v>
      </c>
      <c r="H131">
        <f>'BFPaT-fueltax-lpgpropbut'!H9</f>
        <v>7.2090590247174227E-7</v>
      </c>
      <c r="I131">
        <f>'BFPaT-fueltax-lpgpropbut'!I9</f>
        <v>7.3877179809171493E-7</v>
      </c>
      <c r="J131">
        <f>'BFPaT-fueltax-lpgpropbut'!J9</f>
        <v>7.6726946935545626E-7</v>
      </c>
      <c r="K131">
        <f>'BFPaT-fueltax-lpgpropbut'!K9</f>
        <v>7.9419656751690577E-7</v>
      </c>
      <c r="L131">
        <f>'BFPaT-fueltax-lpgpropbut'!L9</f>
        <v>8.1389738157074211E-7</v>
      </c>
      <c r="M131">
        <f>'BFPaT-fueltax-lpgpropbut'!M9</f>
        <v>8.3367252114282766E-7</v>
      </c>
      <c r="N131">
        <f>'BFPaT-fueltax-lpgpropbut'!N9</f>
        <v>8.5055876033893046E-7</v>
      </c>
      <c r="O131">
        <f>'BFPaT-fueltax-lpgpropbut'!O9</f>
        <v>8.6964883757614495E-7</v>
      </c>
      <c r="P131">
        <f>'BFPaT-fueltax-lpgpropbut'!P9</f>
        <v>8.7721868995144836E-7</v>
      </c>
      <c r="Q131">
        <f>'BFPaT-fueltax-lpgpropbut'!Q9</f>
        <v>8.778254512170941E-7</v>
      </c>
      <c r="R131">
        <f>'BFPaT-fueltax-lpgpropbut'!R9</f>
        <v>8.7910632764825618E-7</v>
      </c>
      <c r="S131">
        <f>'BFPaT-fueltax-lpgpropbut'!S9</f>
        <v>8.900509042521606E-7</v>
      </c>
      <c r="T131">
        <f>'BFPaT-fueltax-lpgpropbut'!T9</f>
        <v>9.0176091846067082E-7</v>
      </c>
      <c r="U131">
        <f>'BFPaT-fueltax-lpgpropbut'!U9</f>
        <v>9.0739300662685893E-7</v>
      </c>
      <c r="V131">
        <f>'BFPaT-fueltax-lpgpropbut'!V9</f>
        <v>9.2435305279108372E-7</v>
      </c>
      <c r="W131">
        <f>'BFPaT-fueltax-lpgpropbut'!W9</f>
        <v>9.3855665932851592E-7</v>
      </c>
      <c r="X131">
        <f>'BFPaT-fueltax-lpgpropbut'!X9</f>
        <v>9.5017915379887055E-7</v>
      </c>
      <c r="Y131">
        <f>'BFPaT-fueltax-lpgpropbut'!Y9</f>
        <v>9.6971645171255828E-7</v>
      </c>
      <c r="Z131">
        <f>'BFPaT-fueltax-lpgpropbut'!Z9</f>
        <v>9.8351080696617343E-7</v>
      </c>
      <c r="AA131">
        <f>'BFPaT-fueltax-lpgpropbut'!AA9</f>
        <v>9.810034442505369E-7</v>
      </c>
      <c r="AB131">
        <f>'BFPaT-fueltax-lpgpropbut'!AB9</f>
        <v>9.7181156707697527E-7</v>
      </c>
      <c r="AC131">
        <f>'BFPaT-fueltax-lpgpropbut'!AC9</f>
        <v>9.6379547350877201E-7</v>
      </c>
      <c r="AD131">
        <f>'BFPaT-fueltax-lpgpropbut'!AD9</f>
        <v>9.6104485316674157E-7</v>
      </c>
      <c r="AE131">
        <f>'BFPaT-fueltax-lpgpropbut'!AE9</f>
        <v>9.6237597134357294E-7</v>
      </c>
      <c r="AF131">
        <f>'BFPaT-fueltax-lpgpropbut'!AF9</f>
        <v>9.5865370329630558E-7</v>
      </c>
    </row>
    <row r="132" spans="1:35">
      <c r="A132" s="16" t="s">
        <v>793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</row>
    <row r="133" spans="1:35">
      <c r="A133" t="s">
        <v>727</v>
      </c>
      <c r="B133">
        <f>B$1</f>
        <v>2020</v>
      </c>
      <c r="C133">
        <f t="shared" ref="C133:AF133" si="13">C$1</f>
        <v>2021</v>
      </c>
      <c r="D133">
        <f t="shared" si="13"/>
        <v>2022</v>
      </c>
      <c r="E133">
        <f t="shared" si="13"/>
        <v>2023</v>
      </c>
      <c r="F133">
        <f t="shared" si="13"/>
        <v>2024</v>
      </c>
      <c r="G133">
        <f t="shared" si="13"/>
        <v>2025</v>
      </c>
      <c r="H133">
        <f t="shared" si="13"/>
        <v>2026</v>
      </c>
      <c r="I133">
        <f t="shared" si="13"/>
        <v>2027</v>
      </c>
      <c r="J133">
        <f t="shared" si="13"/>
        <v>2028</v>
      </c>
      <c r="K133">
        <f t="shared" si="13"/>
        <v>2029</v>
      </c>
      <c r="L133">
        <f t="shared" si="13"/>
        <v>2030</v>
      </c>
      <c r="M133">
        <f t="shared" si="13"/>
        <v>2031</v>
      </c>
      <c r="N133">
        <f t="shared" si="13"/>
        <v>2032</v>
      </c>
      <c r="O133">
        <f t="shared" si="13"/>
        <v>2033</v>
      </c>
      <c r="P133">
        <f t="shared" si="13"/>
        <v>2034</v>
      </c>
      <c r="Q133">
        <f t="shared" si="13"/>
        <v>2035</v>
      </c>
      <c r="R133">
        <f t="shared" si="13"/>
        <v>2036</v>
      </c>
      <c r="S133">
        <f t="shared" si="13"/>
        <v>2037</v>
      </c>
      <c r="T133">
        <f t="shared" si="13"/>
        <v>2038</v>
      </c>
      <c r="U133">
        <f t="shared" si="13"/>
        <v>2039</v>
      </c>
      <c r="V133">
        <f t="shared" si="13"/>
        <v>2040</v>
      </c>
      <c r="W133">
        <f t="shared" si="13"/>
        <v>2041</v>
      </c>
      <c r="X133">
        <f t="shared" si="13"/>
        <v>2042</v>
      </c>
      <c r="Y133">
        <f t="shared" si="13"/>
        <v>2043</v>
      </c>
      <c r="Z133">
        <f t="shared" si="13"/>
        <v>2044</v>
      </c>
      <c r="AA133">
        <f t="shared" si="13"/>
        <v>2045</v>
      </c>
      <c r="AB133">
        <f t="shared" si="13"/>
        <v>2046</v>
      </c>
      <c r="AC133">
        <f t="shared" si="13"/>
        <v>2047</v>
      </c>
      <c r="AD133">
        <f t="shared" si="13"/>
        <v>2048</v>
      </c>
      <c r="AE133">
        <f t="shared" si="13"/>
        <v>2049</v>
      </c>
      <c r="AF133">
        <f t="shared" si="13"/>
        <v>2050</v>
      </c>
    </row>
    <row r="134" spans="1:35">
      <c r="A134" t="s">
        <v>794</v>
      </c>
      <c r="B134">
        <f>'BFPaT-fueltax-msw'!B2</f>
        <v>0</v>
      </c>
      <c r="C134">
        <f>'BFPaT-fueltax-msw'!C2</f>
        <v>0</v>
      </c>
      <c r="D134">
        <f>'BFPaT-fueltax-msw'!D2</f>
        <v>0</v>
      </c>
      <c r="E134">
        <f>'BFPaT-fueltax-msw'!E2</f>
        <v>0</v>
      </c>
      <c r="F134">
        <f>'BFPaT-fueltax-msw'!F2</f>
        <v>0</v>
      </c>
      <c r="G134">
        <f>'BFPaT-fueltax-msw'!G2</f>
        <v>0</v>
      </c>
      <c r="H134">
        <f>'BFPaT-fueltax-msw'!H2</f>
        <v>0</v>
      </c>
      <c r="I134">
        <f>'BFPaT-fueltax-msw'!I2</f>
        <v>0</v>
      </c>
      <c r="J134">
        <f>'BFPaT-fueltax-msw'!J2</f>
        <v>0</v>
      </c>
      <c r="K134">
        <f>'BFPaT-fueltax-msw'!K2</f>
        <v>0</v>
      </c>
      <c r="L134">
        <f>'BFPaT-fueltax-msw'!L2</f>
        <v>0</v>
      </c>
      <c r="M134">
        <f>'BFPaT-fueltax-msw'!M2</f>
        <v>0</v>
      </c>
      <c r="N134">
        <f>'BFPaT-fueltax-msw'!N2</f>
        <v>0</v>
      </c>
      <c r="O134">
        <f>'BFPaT-fueltax-msw'!O2</f>
        <v>0</v>
      </c>
      <c r="P134">
        <f>'BFPaT-fueltax-msw'!P2</f>
        <v>0</v>
      </c>
      <c r="Q134">
        <f>'BFPaT-fueltax-msw'!Q2</f>
        <v>0</v>
      </c>
      <c r="R134">
        <f>'BFPaT-fueltax-msw'!R2</f>
        <v>0</v>
      </c>
      <c r="S134">
        <f>'BFPaT-fueltax-msw'!S2</f>
        <v>0</v>
      </c>
      <c r="T134">
        <f>'BFPaT-fueltax-msw'!T2</f>
        <v>0</v>
      </c>
      <c r="U134">
        <f>'BFPaT-fueltax-msw'!U2</f>
        <v>0</v>
      </c>
      <c r="V134">
        <f>'BFPaT-fueltax-msw'!V2</f>
        <v>0</v>
      </c>
      <c r="W134">
        <f>'BFPaT-fueltax-msw'!W2</f>
        <v>0</v>
      </c>
      <c r="X134">
        <f>'BFPaT-fueltax-msw'!X2</f>
        <v>0</v>
      </c>
      <c r="Y134">
        <f>'BFPaT-fueltax-msw'!Y2</f>
        <v>0</v>
      </c>
      <c r="Z134">
        <f>'BFPaT-fueltax-msw'!Z2</f>
        <v>0</v>
      </c>
      <c r="AA134">
        <f>'BFPaT-fueltax-msw'!AA2</f>
        <v>0</v>
      </c>
      <c r="AB134">
        <f>'BFPaT-fueltax-msw'!AB2</f>
        <v>0</v>
      </c>
      <c r="AC134">
        <f>'BFPaT-fueltax-msw'!AC2</f>
        <v>0</v>
      </c>
      <c r="AD134">
        <f>'BFPaT-fueltax-msw'!AD2</f>
        <v>0</v>
      </c>
      <c r="AE134">
        <f>'BFPaT-fueltax-msw'!AE2</f>
        <v>0</v>
      </c>
      <c r="AF134">
        <f>'BFPaT-fueltax-msw'!AF2</f>
        <v>0</v>
      </c>
    </row>
    <row r="135" spans="1:35">
      <c r="A135" t="s">
        <v>795</v>
      </c>
      <c r="B135">
        <f>'BFPaT-fueltax-msw'!B3</f>
        <v>0</v>
      </c>
      <c r="C135">
        <f>'BFPaT-fueltax-msw'!C3</f>
        <v>0</v>
      </c>
      <c r="D135">
        <f>'BFPaT-fueltax-msw'!D3</f>
        <v>0</v>
      </c>
      <c r="E135">
        <f>'BFPaT-fueltax-msw'!E3</f>
        <v>0</v>
      </c>
      <c r="F135">
        <f>'BFPaT-fueltax-msw'!F3</f>
        <v>0</v>
      </c>
      <c r="G135">
        <f>'BFPaT-fueltax-msw'!G3</f>
        <v>0</v>
      </c>
      <c r="H135">
        <f>'BFPaT-fueltax-msw'!H3</f>
        <v>0</v>
      </c>
      <c r="I135">
        <f>'BFPaT-fueltax-msw'!I3</f>
        <v>0</v>
      </c>
      <c r="J135">
        <f>'BFPaT-fueltax-msw'!J3</f>
        <v>0</v>
      </c>
      <c r="K135">
        <f>'BFPaT-fueltax-msw'!K3</f>
        <v>0</v>
      </c>
      <c r="L135">
        <f>'BFPaT-fueltax-msw'!L3</f>
        <v>0</v>
      </c>
      <c r="M135">
        <f>'BFPaT-fueltax-msw'!M3</f>
        <v>0</v>
      </c>
      <c r="N135">
        <f>'BFPaT-fueltax-msw'!N3</f>
        <v>0</v>
      </c>
      <c r="O135">
        <f>'BFPaT-fueltax-msw'!O3</f>
        <v>0</v>
      </c>
      <c r="P135">
        <f>'BFPaT-fueltax-msw'!P3</f>
        <v>0</v>
      </c>
      <c r="Q135">
        <f>'BFPaT-fueltax-msw'!Q3</f>
        <v>0</v>
      </c>
      <c r="R135">
        <f>'BFPaT-fueltax-msw'!R3</f>
        <v>0</v>
      </c>
      <c r="S135">
        <f>'BFPaT-fueltax-msw'!S3</f>
        <v>0</v>
      </c>
      <c r="T135">
        <f>'BFPaT-fueltax-msw'!T3</f>
        <v>0</v>
      </c>
      <c r="U135">
        <f>'BFPaT-fueltax-msw'!U3</f>
        <v>0</v>
      </c>
      <c r="V135">
        <f>'BFPaT-fueltax-msw'!V3</f>
        <v>0</v>
      </c>
      <c r="W135">
        <f>'BFPaT-fueltax-msw'!W3</f>
        <v>0</v>
      </c>
      <c r="X135">
        <f>'BFPaT-fueltax-msw'!X3</f>
        <v>0</v>
      </c>
      <c r="Y135">
        <f>'BFPaT-fueltax-msw'!Y3</f>
        <v>0</v>
      </c>
      <c r="Z135">
        <f>'BFPaT-fueltax-msw'!Z3</f>
        <v>0</v>
      </c>
      <c r="AA135">
        <f>'BFPaT-fueltax-msw'!AA3</f>
        <v>0</v>
      </c>
      <c r="AB135">
        <f>'BFPaT-fueltax-msw'!AB3</f>
        <v>0</v>
      </c>
      <c r="AC135">
        <f>'BFPaT-fueltax-msw'!AC3</f>
        <v>0</v>
      </c>
      <c r="AD135">
        <f>'BFPaT-fueltax-msw'!AD3</f>
        <v>0</v>
      </c>
      <c r="AE135">
        <f>'BFPaT-fueltax-msw'!AE3</f>
        <v>0</v>
      </c>
      <c r="AF135">
        <f>'BFPaT-fueltax-msw'!AF3</f>
        <v>0</v>
      </c>
    </row>
    <row r="136" spans="1:35">
      <c r="A136" t="s">
        <v>796</v>
      </c>
      <c r="B136">
        <f>'BFPaT-fueltax-msw'!B4</f>
        <v>0</v>
      </c>
      <c r="C136">
        <f>'BFPaT-fueltax-msw'!C4</f>
        <v>0</v>
      </c>
      <c r="D136">
        <f>'BFPaT-fueltax-msw'!D4</f>
        <v>0</v>
      </c>
      <c r="E136">
        <f>'BFPaT-fueltax-msw'!E4</f>
        <v>0</v>
      </c>
      <c r="F136">
        <f>'BFPaT-fueltax-msw'!F4</f>
        <v>0</v>
      </c>
      <c r="G136">
        <f>'BFPaT-fueltax-msw'!G4</f>
        <v>0</v>
      </c>
      <c r="H136">
        <f>'BFPaT-fueltax-msw'!H4</f>
        <v>0</v>
      </c>
      <c r="I136">
        <f>'BFPaT-fueltax-msw'!I4</f>
        <v>0</v>
      </c>
      <c r="J136">
        <f>'BFPaT-fueltax-msw'!J4</f>
        <v>0</v>
      </c>
      <c r="K136">
        <f>'BFPaT-fueltax-msw'!K4</f>
        <v>0</v>
      </c>
      <c r="L136">
        <f>'BFPaT-fueltax-msw'!L4</f>
        <v>0</v>
      </c>
      <c r="M136">
        <f>'BFPaT-fueltax-msw'!M4</f>
        <v>0</v>
      </c>
      <c r="N136">
        <f>'BFPaT-fueltax-msw'!N4</f>
        <v>0</v>
      </c>
      <c r="O136">
        <f>'BFPaT-fueltax-msw'!O4</f>
        <v>0</v>
      </c>
      <c r="P136">
        <f>'BFPaT-fueltax-msw'!P4</f>
        <v>0</v>
      </c>
      <c r="Q136">
        <f>'BFPaT-fueltax-msw'!Q4</f>
        <v>0</v>
      </c>
      <c r="R136">
        <f>'BFPaT-fueltax-msw'!R4</f>
        <v>0</v>
      </c>
      <c r="S136">
        <f>'BFPaT-fueltax-msw'!S4</f>
        <v>0</v>
      </c>
      <c r="T136">
        <f>'BFPaT-fueltax-msw'!T4</f>
        <v>0</v>
      </c>
      <c r="U136">
        <f>'BFPaT-fueltax-msw'!U4</f>
        <v>0</v>
      </c>
      <c r="V136">
        <f>'BFPaT-fueltax-msw'!V4</f>
        <v>0</v>
      </c>
      <c r="W136">
        <f>'BFPaT-fueltax-msw'!W4</f>
        <v>0</v>
      </c>
      <c r="X136">
        <f>'BFPaT-fueltax-msw'!X4</f>
        <v>0</v>
      </c>
      <c r="Y136">
        <f>'BFPaT-fueltax-msw'!Y4</f>
        <v>0</v>
      </c>
      <c r="Z136">
        <f>'BFPaT-fueltax-msw'!Z4</f>
        <v>0</v>
      </c>
      <c r="AA136">
        <f>'BFPaT-fueltax-msw'!AA4</f>
        <v>0</v>
      </c>
      <c r="AB136">
        <f>'BFPaT-fueltax-msw'!AB4</f>
        <v>0</v>
      </c>
      <c r="AC136">
        <f>'BFPaT-fueltax-msw'!AC4</f>
        <v>0</v>
      </c>
      <c r="AD136">
        <f>'BFPaT-fueltax-msw'!AD4</f>
        <v>0</v>
      </c>
      <c r="AE136">
        <f>'BFPaT-fueltax-msw'!AE4</f>
        <v>0</v>
      </c>
      <c r="AF136">
        <f>'BFPaT-fueltax-msw'!AF4</f>
        <v>0</v>
      </c>
    </row>
    <row r="137" spans="1:35">
      <c r="A137" t="s">
        <v>797</v>
      </c>
      <c r="B137">
        <f>'BFPaT-fueltax-msw'!B5</f>
        <v>0</v>
      </c>
      <c r="C137">
        <f>'BFPaT-fueltax-msw'!C5</f>
        <v>0</v>
      </c>
      <c r="D137">
        <f>'BFPaT-fueltax-msw'!D5</f>
        <v>0</v>
      </c>
      <c r="E137">
        <f>'BFPaT-fueltax-msw'!E5</f>
        <v>0</v>
      </c>
      <c r="F137">
        <f>'BFPaT-fueltax-msw'!F5</f>
        <v>0</v>
      </c>
      <c r="G137">
        <f>'BFPaT-fueltax-msw'!G5</f>
        <v>0</v>
      </c>
      <c r="H137">
        <f>'BFPaT-fueltax-msw'!H5</f>
        <v>0</v>
      </c>
      <c r="I137">
        <f>'BFPaT-fueltax-msw'!I5</f>
        <v>0</v>
      </c>
      <c r="J137">
        <f>'BFPaT-fueltax-msw'!J5</f>
        <v>0</v>
      </c>
      <c r="K137">
        <f>'BFPaT-fueltax-msw'!K5</f>
        <v>0</v>
      </c>
      <c r="L137">
        <f>'BFPaT-fueltax-msw'!L5</f>
        <v>0</v>
      </c>
      <c r="M137">
        <f>'BFPaT-fueltax-msw'!M5</f>
        <v>0</v>
      </c>
      <c r="N137">
        <f>'BFPaT-fueltax-msw'!N5</f>
        <v>0</v>
      </c>
      <c r="O137">
        <f>'BFPaT-fueltax-msw'!O5</f>
        <v>0</v>
      </c>
      <c r="P137">
        <f>'BFPaT-fueltax-msw'!P5</f>
        <v>0</v>
      </c>
      <c r="Q137">
        <f>'BFPaT-fueltax-msw'!Q5</f>
        <v>0</v>
      </c>
      <c r="R137">
        <f>'BFPaT-fueltax-msw'!R5</f>
        <v>0</v>
      </c>
      <c r="S137">
        <f>'BFPaT-fueltax-msw'!S5</f>
        <v>0</v>
      </c>
      <c r="T137">
        <f>'BFPaT-fueltax-msw'!T5</f>
        <v>0</v>
      </c>
      <c r="U137">
        <f>'BFPaT-fueltax-msw'!U5</f>
        <v>0</v>
      </c>
      <c r="V137">
        <f>'BFPaT-fueltax-msw'!V5</f>
        <v>0</v>
      </c>
      <c r="W137">
        <f>'BFPaT-fueltax-msw'!W5</f>
        <v>0</v>
      </c>
      <c r="X137">
        <f>'BFPaT-fueltax-msw'!X5</f>
        <v>0</v>
      </c>
      <c r="Y137">
        <f>'BFPaT-fueltax-msw'!Y5</f>
        <v>0</v>
      </c>
      <c r="Z137">
        <f>'BFPaT-fueltax-msw'!Z5</f>
        <v>0</v>
      </c>
      <c r="AA137">
        <f>'BFPaT-fueltax-msw'!AA5</f>
        <v>0</v>
      </c>
      <c r="AB137">
        <f>'BFPaT-fueltax-msw'!AB5</f>
        <v>0</v>
      </c>
      <c r="AC137">
        <f>'BFPaT-fueltax-msw'!AC5</f>
        <v>0</v>
      </c>
      <c r="AD137">
        <f>'BFPaT-fueltax-msw'!AD5</f>
        <v>0</v>
      </c>
      <c r="AE137">
        <f>'BFPaT-fueltax-msw'!AE5</f>
        <v>0</v>
      </c>
      <c r="AF137">
        <f>'BFPaT-fueltax-msw'!AF5</f>
        <v>0</v>
      </c>
    </row>
    <row r="138" spans="1:35">
      <c r="A138" t="s">
        <v>798</v>
      </c>
      <c r="B138">
        <f>'BFPaT-fueltax-msw'!B6</f>
        <v>0</v>
      </c>
      <c r="C138">
        <f>'BFPaT-fueltax-msw'!C6</f>
        <v>0</v>
      </c>
      <c r="D138">
        <f>'BFPaT-fueltax-msw'!D6</f>
        <v>0</v>
      </c>
      <c r="E138">
        <f>'BFPaT-fueltax-msw'!E6</f>
        <v>0</v>
      </c>
      <c r="F138">
        <f>'BFPaT-fueltax-msw'!F6</f>
        <v>0</v>
      </c>
      <c r="G138">
        <f>'BFPaT-fueltax-msw'!G6</f>
        <v>0</v>
      </c>
      <c r="H138">
        <f>'BFPaT-fueltax-msw'!H6</f>
        <v>0</v>
      </c>
      <c r="I138">
        <f>'BFPaT-fueltax-msw'!I6</f>
        <v>0</v>
      </c>
      <c r="J138">
        <f>'BFPaT-fueltax-msw'!J6</f>
        <v>0</v>
      </c>
      <c r="K138">
        <f>'BFPaT-fueltax-msw'!K6</f>
        <v>0</v>
      </c>
      <c r="L138">
        <f>'BFPaT-fueltax-msw'!L6</f>
        <v>0</v>
      </c>
      <c r="M138">
        <f>'BFPaT-fueltax-msw'!M6</f>
        <v>0</v>
      </c>
      <c r="N138">
        <f>'BFPaT-fueltax-msw'!N6</f>
        <v>0</v>
      </c>
      <c r="O138">
        <f>'BFPaT-fueltax-msw'!O6</f>
        <v>0</v>
      </c>
      <c r="P138">
        <f>'BFPaT-fueltax-msw'!P6</f>
        <v>0</v>
      </c>
      <c r="Q138">
        <f>'BFPaT-fueltax-msw'!Q6</f>
        <v>0</v>
      </c>
      <c r="R138">
        <f>'BFPaT-fueltax-msw'!R6</f>
        <v>0</v>
      </c>
      <c r="S138">
        <f>'BFPaT-fueltax-msw'!S6</f>
        <v>0</v>
      </c>
      <c r="T138">
        <f>'BFPaT-fueltax-msw'!T6</f>
        <v>0</v>
      </c>
      <c r="U138">
        <f>'BFPaT-fueltax-msw'!U6</f>
        <v>0</v>
      </c>
      <c r="V138">
        <f>'BFPaT-fueltax-msw'!V6</f>
        <v>0</v>
      </c>
      <c r="W138">
        <f>'BFPaT-fueltax-msw'!W6</f>
        <v>0</v>
      </c>
      <c r="X138">
        <f>'BFPaT-fueltax-msw'!X6</f>
        <v>0</v>
      </c>
      <c r="Y138">
        <f>'BFPaT-fueltax-msw'!Y6</f>
        <v>0</v>
      </c>
      <c r="Z138">
        <f>'BFPaT-fueltax-msw'!Z6</f>
        <v>0</v>
      </c>
      <c r="AA138">
        <f>'BFPaT-fueltax-msw'!AA6</f>
        <v>0</v>
      </c>
      <c r="AB138">
        <f>'BFPaT-fueltax-msw'!AB6</f>
        <v>0</v>
      </c>
      <c r="AC138">
        <f>'BFPaT-fueltax-msw'!AC6</f>
        <v>0</v>
      </c>
      <c r="AD138">
        <f>'BFPaT-fueltax-msw'!AD6</f>
        <v>0</v>
      </c>
      <c r="AE138">
        <f>'BFPaT-fueltax-msw'!AE6</f>
        <v>0</v>
      </c>
      <c r="AF138">
        <f>'BFPaT-fueltax-msw'!AF6</f>
        <v>0</v>
      </c>
    </row>
    <row r="139" spans="1:35">
      <c r="A139" t="s">
        <v>799</v>
      </c>
      <c r="B139">
        <f>'BFPaT-fueltax-msw'!B7</f>
        <v>0</v>
      </c>
      <c r="C139">
        <f>'BFPaT-fueltax-msw'!C7</f>
        <v>0</v>
      </c>
      <c r="D139">
        <f>'BFPaT-fueltax-msw'!D7</f>
        <v>0</v>
      </c>
      <c r="E139">
        <f>'BFPaT-fueltax-msw'!E7</f>
        <v>0</v>
      </c>
      <c r="F139">
        <f>'BFPaT-fueltax-msw'!F7</f>
        <v>0</v>
      </c>
      <c r="G139">
        <f>'BFPaT-fueltax-msw'!G7</f>
        <v>0</v>
      </c>
      <c r="H139">
        <f>'BFPaT-fueltax-msw'!H7</f>
        <v>0</v>
      </c>
      <c r="I139">
        <f>'BFPaT-fueltax-msw'!I7</f>
        <v>0</v>
      </c>
      <c r="J139">
        <f>'BFPaT-fueltax-msw'!J7</f>
        <v>0</v>
      </c>
      <c r="K139">
        <f>'BFPaT-fueltax-msw'!K7</f>
        <v>0</v>
      </c>
      <c r="L139">
        <f>'BFPaT-fueltax-msw'!L7</f>
        <v>0</v>
      </c>
      <c r="M139">
        <f>'BFPaT-fueltax-msw'!M7</f>
        <v>0</v>
      </c>
      <c r="N139">
        <f>'BFPaT-fueltax-msw'!N7</f>
        <v>0</v>
      </c>
      <c r="O139">
        <f>'BFPaT-fueltax-msw'!O7</f>
        <v>0</v>
      </c>
      <c r="P139">
        <f>'BFPaT-fueltax-msw'!P7</f>
        <v>0</v>
      </c>
      <c r="Q139">
        <f>'BFPaT-fueltax-msw'!Q7</f>
        <v>0</v>
      </c>
      <c r="R139">
        <f>'BFPaT-fueltax-msw'!R7</f>
        <v>0</v>
      </c>
      <c r="S139">
        <f>'BFPaT-fueltax-msw'!S7</f>
        <v>0</v>
      </c>
      <c r="T139">
        <f>'BFPaT-fueltax-msw'!T7</f>
        <v>0</v>
      </c>
      <c r="U139">
        <f>'BFPaT-fueltax-msw'!U7</f>
        <v>0</v>
      </c>
      <c r="V139">
        <f>'BFPaT-fueltax-msw'!V7</f>
        <v>0</v>
      </c>
      <c r="W139">
        <f>'BFPaT-fueltax-msw'!W7</f>
        <v>0</v>
      </c>
      <c r="X139">
        <f>'BFPaT-fueltax-msw'!X7</f>
        <v>0</v>
      </c>
      <c r="Y139">
        <f>'BFPaT-fueltax-msw'!Y7</f>
        <v>0</v>
      </c>
      <c r="Z139">
        <f>'BFPaT-fueltax-msw'!Z7</f>
        <v>0</v>
      </c>
      <c r="AA139">
        <f>'BFPaT-fueltax-msw'!AA7</f>
        <v>0</v>
      </c>
      <c r="AB139">
        <f>'BFPaT-fueltax-msw'!AB7</f>
        <v>0</v>
      </c>
      <c r="AC139">
        <f>'BFPaT-fueltax-msw'!AC7</f>
        <v>0</v>
      </c>
      <c r="AD139">
        <f>'BFPaT-fueltax-msw'!AD7</f>
        <v>0</v>
      </c>
      <c r="AE139">
        <f>'BFPaT-fueltax-msw'!AE7</f>
        <v>0</v>
      </c>
      <c r="AF139">
        <f>'BFPaT-fueltax-msw'!AF7</f>
        <v>0</v>
      </c>
    </row>
    <row r="140" spans="1:35">
      <c r="A140" t="s">
        <v>800</v>
      </c>
      <c r="B140">
        <f>'BFPaT-fueltax-msw'!B8</f>
        <v>0</v>
      </c>
      <c r="C140">
        <f>'BFPaT-fueltax-msw'!C8</f>
        <v>0</v>
      </c>
      <c r="D140">
        <f>'BFPaT-fueltax-msw'!D8</f>
        <v>0</v>
      </c>
      <c r="E140">
        <f>'BFPaT-fueltax-msw'!E8</f>
        <v>0</v>
      </c>
      <c r="F140">
        <f>'BFPaT-fueltax-msw'!F8</f>
        <v>0</v>
      </c>
      <c r="G140">
        <f>'BFPaT-fueltax-msw'!G8</f>
        <v>0</v>
      </c>
      <c r="H140">
        <f>'BFPaT-fueltax-msw'!H8</f>
        <v>0</v>
      </c>
      <c r="I140">
        <f>'BFPaT-fueltax-msw'!I8</f>
        <v>0</v>
      </c>
      <c r="J140">
        <f>'BFPaT-fueltax-msw'!J8</f>
        <v>0</v>
      </c>
      <c r="K140">
        <f>'BFPaT-fueltax-msw'!K8</f>
        <v>0</v>
      </c>
      <c r="L140">
        <f>'BFPaT-fueltax-msw'!L8</f>
        <v>0</v>
      </c>
      <c r="M140">
        <f>'BFPaT-fueltax-msw'!M8</f>
        <v>0</v>
      </c>
      <c r="N140">
        <f>'BFPaT-fueltax-msw'!N8</f>
        <v>0</v>
      </c>
      <c r="O140">
        <f>'BFPaT-fueltax-msw'!O8</f>
        <v>0</v>
      </c>
      <c r="P140">
        <f>'BFPaT-fueltax-msw'!P8</f>
        <v>0</v>
      </c>
      <c r="Q140">
        <f>'BFPaT-fueltax-msw'!Q8</f>
        <v>0</v>
      </c>
      <c r="R140">
        <f>'BFPaT-fueltax-msw'!R8</f>
        <v>0</v>
      </c>
      <c r="S140">
        <f>'BFPaT-fueltax-msw'!S8</f>
        <v>0</v>
      </c>
      <c r="T140">
        <f>'BFPaT-fueltax-msw'!T8</f>
        <v>0</v>
      </c>
      <c r="U140">
        <f>'BFPaT-fueltax-msw'!U8</f>
        <v>0</v>
      </c>
      <c r="V140">
        <f>'BFPaT-fueltax-msw'!V8</f>
        <v>0</v>
      </c>
      <c r="W140">
        <f>'BFPaT-fueltax-msw'!W8</f>
        <v>0</v>
      </c>
      <c r="X140">
        <f>'BFPaT-fueltax-msw'!X8</f>
        <v>0</v>
      </c>
      <c r="Y140">
        <f>'BFPaT-fueltax-msw'!Y8</f>
        <v>0</v>
      </c>
      <c r="Z140">
        <f>'BFPaT-fueltax-msw'!Z8</f>
        <v>0</v>
      </c>
      <c r="AA140">
        <f>'BFPaT-fueltax-msw'!AA8</f>
        <v>0</v>
      </c>
      <c r="AB140">
        <f>'BFPaT-fueltax-msw'!AB8</f>
        <v>0</v>
      </c>
      <c r="AC140">
        <f>'BFPaT-fueltax-msw'!AC8</f>
        <v>0</v>
      </c>
      <c r="AD140">
        <f>'BFPaT-fueltax-msw'!AD8</f>
        <v>0</v>
      </c>
      <c r="AE140">
        <f>'BFPaT-fueltax-msw'!AE8</f>
        <v>0</v>
      </c>
      <c r="AF140">
        <f>'BFPaT-fueltax-msw'!AF8</f>
        <v>0</v>
      </c>
    </row>
    <row r="141" spans="1:35">
      <c r="A141" t="s">
        <v>555</v>
      </c>
      <c r="B141">
        <f>'BFPaT-fueltax-msw'!B9</f>
        <v>0</v>
      </c>
      <c r="C141">
        <f>'BFPaT-fueltax-msw'!C9</f>
        <v>0</v>
      </c>
      <c r="D141">
        <f>'BFPaT-fueltax-msw'!D9</f>
        <v>0</v>
      </c>
      <c r="E141">
        <f>'BFPaT-fueltax-msw'!E9</f>
        <v>0</v>
      </c>
      <c r="F141">
        <f>'BFPaT-fueltax-msw'!F9</f>
        <v>0</v>
      </c>
      <c r="G141">
        <f>'BFPaT-fueltax-msw'!G9</f>
        <v>0</v>
      </c>
      <c r="H141">
        <f>'BFPaT-fueltax-msw'!H9</f>
        <v>0</v>
      </c>
      <c r="I141">
        <f>'BFPaT-fueltax-msw'!I9</f>
        <v>0</v>
      </c>
      <c r="J141">
        <f>'BFPaT-fueltax-msw'!J9</f>
        <v>0</v>
      </c>
      <c r="K141">
        <f>'BFPaT-fueltax-msw'!K9</f>
        <v>0</v>
      </c>
      <c r="L141">
        <f>'BFPaT-fueltax-msw'!L9</f>
        <v>0</v>
      </c>
      <c r="M141">
        <f>'BFPaT-fueltax-msw'!M9</f>
        <v>0</v>
      </c>
      <c r="N141">
        <f>'BFPaT-fueltax-msw'!N9</f>
        <v>0</v>
      </c>
      <c r="O141">
        <f>'BFPaT-fueltax-msw'!O9</f>
        <v>0</v>
      </c>
      <c r="P141">
        <f>'BFPaT-fueltax-msw'!P9</f>
        <v>0</v>
      </c>
      <c r="Q141">
        <f>'BFPaT-fueltax-msw'!Q9</f>
        <v>0</v>
      </c>
      <c r="R141">
        <f>'BFPaT-fueltax-msw'!R9</f>
        <v>0</v>
      </c>
      <c r="S141">
        <f>'BFPaT-fueltax-msw'!S9</f>
        <v>0</v>
      </c>
      <c r="T141">
        <f>'BFPaT-fueltax-msw'!T9</f>
        <v>0</v>
      </c>
      <c r="U141">
        <f>'BFPaT-fueltax-msw'!U9</f>
        <v>0</v>
      </c>
      <c r="V141">
        <f>'BFPaT-fueltax-msw'!V9</f>
        <v>0</v>
      </c>
      <c r="W141">
        <f>'BFPaT-fueltax-msw'!W9</f>
        <v>0</v>
      </c>
      <c r="X141">
        <f>'BFPaT-fueltax-msw'!X9</f>
        <v>0</v>
      </c>
      <c r="Y141">
        <f>'BFPaT-fueltax-msw'!Y9</f>
        <v>0</v>
      </c>
      <c r="Z141">
        <f>'BFPaT-fueltax-msw'!Z9</f>
        <v>0</v>
      </c>
      <c r="AA141">
        <f>'BFPaT-fueltax-msw'!AA9</f>
        <v>0</v>
      </c>
      <c r="AB141">
        <f>'BFPaT-fueltax-msw'!AB9</f>
        <v>0</v>
      </c>
      <c r="AC141">
        <f>'BFPaT-fueltax-msw'!AC9</f>
        <v>0</v>
      </c>
      <c r="AD141">
        <f>'BFPaT-fueltax-msw'!AD9</f>
        <v>0</v>
      </c>
      <c r="AE141">
        <f>'BFPaT-fueltax-msw'!AE9</f>
        <v>0</v>
      </c>
      <c r="AF141">
        <f>'BFPaT-fueltax-msw'!AF9</f>
        <v>0</v>
      </c>
    </row>
    <row r="142" spans="1:35">
      <c r="A142" s="16" t="s">
        <v>801</v>
      </c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</row>
    <row r="143" spans="1:35">
      <c r="A143" t="s">
        <v>727</v>
      </c>
      <c r="B143">
        <f>B$1</f>
        <v>2020</v>
      </c>
      <c r="C143">
        <f t="shared" ref="C143:AF143" si="14">C$1</f>
        <v>2021</v>
      </c>
      <c r="D143">
        <f t="shared" si="14"/>
        <v>2022</v>
      </c>
      <c r="E143">
        <f t="shared" si="14"/>
        <v>2023</v>
      </c>
      <c r="F143">
        <f t="shared" si="14"/>
        <v>2024</v>
      </c>
      <c r="G143">
        <f t="shared" si="14"/>
        <v>2025</v>
      </c>
      <c r="H143">
        <f t="shared" si="14"/>
        <v>2026</v>
      </c>
      <c r="I143">
        <f t="shared" si="14"/>
        <v>2027</v>
      </c>
      <c r="J143">
        <f t="shared" si="14"/>
        <v>2028</v>
      </c>
      <c r="K143">
        <f t="shared" si="14"/>
        <v>2029</v>
      </c>
      <c r="L143">
        <f t="shared" si="14"/>
        <v>2030</v>
      </c>
      <c r="M143">
        <f t="shared" si="14"/>
        <v>2031</v>
      </c>
      <c r="N143">
        <f t="shared" si="14"/>
        <v>2032</v>
      </c>
      <c r="O143">
        <f t="shared" si="14"/>
        <v>2033</v>
      </c>
      <c r="P143">
        <f t="shared" si="14"/>
        <v>2034</v>
      </c>
      <c r="Q143">
        <f t="shared" si="14"/>
        <v>2035</v>
      </c>
      <c r="R143">
        <f t="shared" si="14"/>
        <v>2036</v>
      </c>
      <c r="S143">
        <f t="shared" si="14"/>
        <v>2037</v>
      </c>
      <c r="T143">
        <f t="shared" si="14"/>
        <v>2038</v>
      </c>
      <c r="U143">
        <f t="shared" si="14"/>
        <v>2039</v>
      </c>
      <c r="V143">
        <f t="shared" si="14"/>
        <v>2040</v>
      </c>
      <c r="W143">
        <f t="shared" si="14"/>
        <v>2041</v>
      </c>
      <c r="X143">
        <f t="shared" si="14"/>
        <v>2042</v>
      </c>
      <c r="Y143">
        <f t="shared" si="14"/>
        <v>2043</v>
      </c>
      <c r="Z143">
        <f t="shared" si="14"/>
        <v>2044</v>
      </c>
      <c r="AA143">
        <f t="shared" si="14"/>
        <v>2045</v>
      </c>
      <c r="AB143">
        <f t="shared" si="14"/>
        <v>2046</v>
      </c>
      <c r="AC143">
        <f t="shared" si="14"/>
        <v>2047</v>
      </c>
      <c r="AD143">
        <f t="shared" si="14"/>
        <v>2048</v>
      </c>
      <c r="AE143">
        <f t="shared" si="14"/>
        <v>2049</v>
      </c>
      <c r="AF143">
        <f t="shared" si="14"/>
        <v>2050</v>
      </c>
    </row>
    <row r="144" spans="1:35">
      <c r="A144" t="s">
        <v>548</v>
      </c>
      <c r="B144" s="7">
        <f>'BFPaT-fueltax-hydrogen'!B2</f>
        <v>5.2768520933097091E-6</v>
      </c>
      <c r="C144" s="7">
        <f>'BFPaT-fueltax-hydrogen'!C2</f>
        <v>4.8451926756206613E-6</v>
      </c>
      <c r="D144" s="7">
        <f>'BFPaT-fueltax-hydrogen'!D2</f>
        <v>4.4135332579317278E-6</v>
      </c>
      <c r="E144" s="7">
        <f>'BFPaT-fueltax-hydrogen'!E2</f>
        <v>3.9818738402426808E-6</v>
      </c>
      <c r="F144" s="7">
        <f>'BFPaT-fueltax-hydrogen'!F2</f>
        <v>3.5502144225536329E-6</v>
      </c>
      <c r="G144" s="7">
        <f>'BFPaT-fueltax-hydrogen'!G2</f>
        <v>3.1185550048645855E-6</v>
      </c>
      <c r="H144" s="7">
        <f>'BFPaT-fueltax-hydrogen'!H2</f>
        <v>2.686895587175652E-6</v>
      </c>
      <c r="I144" s="7">
        <f>'BFPaT-fueltax-hydrogen'!I2</f>
        <v>2.255236169486605E-6</v>
      </c>
      <c r="J144" s="7">
        <f>'BFPaT-fueltax-hydrogen'!J2</f>
        <v>1.8235767517975574E-6</v>
      </c>
      <c r="K144" s="7">
        <f>'BFPaT-fueltax-hydrogen'!K2</f>
        <v>1.3919173341086239E-6</v>
      </c>
      <c r="L144" s="7">
        <f>'BFPaT-fueltax-hydrogen'!L2</f>
        <v>9.6025791641957667E-7</v>
      </c>
      <c r="M144" s="7">
        <f>'BFPaT-fueltax-hydrogen'!M2</f>
        <v>9.3686076921739722E-7</v>
      </c>
      <c r="N144" s="7">
        <f>'BFPaT-fueltax-hydrogen'!N2</f>
        <v>9.1346362201529645E-7</v>
      </c>
      <c r="O144" s="7">
        <f>'BFPaT-fueltax-hydrogen'!O2</f>
        <v>8.9006647481319567E-7</v>
      </c>
      <c r="P144" s="7">
        <f>'BFPaT-fueltax-hydrogen'!P2</f>
        <v>8.6666932761109511E-7</v>
      </c>
      <c r="Q144" s="7">
        <f>'BFPaT-fueltax-hydrogen'!Q2</f>
        <v>8.4327218040900143E-7</v>
      </c>
      <c r="R144" s="7">
        <f>'BFPaT-fueltax-hydrogen'!R2</f>
        <v>8.1987503320690065E-7</v>
      </c>
      <c r="S144" s="7">
        <f>'BFPaT-fueltax-hydrogen'!S2</f>
        <v>7.9647788600479987E-7</v>
      </c>
      <c r="T144" s="7">
        <f>'BFPaT-fueltax-hydrogen'!T2</f>
        <v>7.730807388026992E-7</v>
      </c>
      <c r="U144" s="7">
        <f>'BFPaT-fueltax-hydrogen'!U2</f>
        <v>7.4968359160059843E-7</v>
      </c>
      <c r="V144" s="7">
        <f>'BFPaT-fueltax-hydrogen'!V2</f>
        <v>7.2628644439850485E-7</v>
      </c>
      <c r="W144" s="7">
        <f>'BFPaT-fueltax-hydrogen'!W2</f>
        <v>7.0288929719640408E-7</v>
      </c>
      <c r="X144" s="7">
        <f>'BFPaT-fueltax-hydrogen'!X2</f>
        <v>6.7949214999430341E-7</v>
      </c>
      <c r="Y144" s="7">
        <f>'BFPaT-fueltax-hydrogen'!Y2</f>
        <v>6.5609500279220263E-7</v>
      </c>
      <c r="Z144" s="7">
        <f>'BFPaT-fueltax-hydrogen'!Z2</f>
        <v>6.3269785559010186E-7</v>
      </c>
      <c r="AA144" s="7">
        <f>'BFPaT-fueltax-hydrogen'!AA2</f>
        <v>6.0930070838800108E-7</v>
      </c>
      <c r="AB144" s="7">
        <f>'BFPaT-fueltax-hydrogen'!AB2</f>
        <v>5.8590356118590761E-7</v>
      </c>
      <c r="AC144" s="7">
        <f>'BFPaT-fueltax-hydrogen'!AC2</f>
        <v>5.6250641398380684E-7</v>
      </c>
      <c r="AD144" s="7">
        <f>'BFPaT-fueltax-hydrogen'!AD2</f>
        <v>5.3910926678170606E-7</v>
      </c>
      <c r="AE144" s="7">
        <f>'BFPaT-fueltax-hydrogen'!AE2</f>
        <v>5.1571211957960539E-7</v>
      </c>
      <c r="AF144" s="7">
        <f>'BFPaT-fueltax-hydrogen'!AF2</f>
        <v>4.9231497237750461E-7</v>
      </c>
    </row>
    <row r="145" spans="1:32">
      <c r="A145" t="s">
        <v>549</v>
      </c>
      <c r="B145" s="7">
        <f>'BFPaT-fueltax-hydrogen'!B3</f>
        <v>0</v>
      </c>
      <c r="C145" s="7">
        <f>'BFPaT-fueltax-hydrogen'!C3</f>
        <v>0</v>
      </c>
      <c r="D145" s="7">
        <f>'BFPaT-fueltax-hydrogen'!D3</f>
        <v>0</v>
      </c>
      <c r="E145" s="7">
        <f>'BFPaT-fueltax-hydrogen'!E3</f>
        <v>0</v>
      </c>
      <c r="F145" s="7">
        <f>'BFPaT-fueltax-hydrogen'!F3</f>
        <v>0</v>
      </c>
      <c r="G145" s="7">
        <f>'BFPaT-fueltax-hydrogen'!G3</f>
        <v>0</v>
      </c>
      <c r="H145" s="7">
        <f>'BFPaT-fueltax-hydrogen'!H3</f>
        <v>0</v>
      </c>
      <c r="I145" s="7">
        <f>'BFPaT-fueltax-hydrogen'!I3</f>
        <v>0</v>
      </c>
      <c r="J145" s="7">
        <f>'BFPaT-fueltax-hydrogen'!J3</f>
        <v>0</v>
      </c>
      <c r="K145" s="7">
        <f>'BFPaT-fueltax-hydrogen'!K3</f>
        <v>0</v>
      </c>
      <c r="L145" s="7">
        <f>'BFPaT-fueltax-hydrogen'!L3</f>
        <v>0</v>
      </c>
      <c r="M145" s="7">
        <f>'BFPaT-fueltax-hydrogen'!M3</f>
        <v>0</v>
      </c>
      <c r="N145" s="7">
        <f>'BFPaT-fueltax-hydrogen'!N3</f>
        <v>0</v>
      </c>
      <c r="O145" s="7">
        <f>'BFPaT-fueltax-hydrogen'!O3</f>
        <v>0</v>
      </c>
      <c r="P145" s="7">
        <f>'BFPaT-fueltax-hydrogen'!P3</f>
        <v>0</v>
      </c>
      <c r="Q145" s="7">
        <f>'BFPaT-fueltax-hydrogen'!Q3</f>
        <v>0</v>
      </c>
      <c r="R145" s="7">
        <f>'BFPaT-fueltax-hydrogen'!R3</f>
        <v>0</v>
      </c>
      <c r="S145" s="7">
        <f>'BFPaT-fueltax-hydrogen'!S3</f>
        <v>0</v>
      </c>
      <c r="T145" s="7">
        <f>'BFPaT-fueltax-hydrogen'!T3</f>
        <v>0</v>
      </c>
      <c r="U145" s="7">
        <f>'BFPaT-fueltax-hydrogen'!U3</f>
        <v>0</v>
      </c>
      <c r="V145" s="7">
        <f>'BFPaT-fueltax-hydrogen'!V3</f>
        <v>0</v>
      </c>
      <c r="W145" s="7">
        <f>'BFPaT-fueltax-hydrogen'!W3</f>
        <v>0</v>
      </c>
      <c r="X145" s="7">
        <f>'BFPaT-fueltax-hydrogen'!X3</f>
        <v>0</v>
      </c>
      <c r="Y145" s="7">
        <f>'BFPaT-fueltax-hydrogen'!Y3</f>
        <v>0</v>
      </c>
      <c r="Z145" s="7">
        <f>'BFPaT-fueltax-hydrogen'!Z3</f>
        <v>0</v>
      </c>
      <c r="AA145" s="7">
        <f>'BFPaT-fueltax-hydrogen'!AA3</f>
        <v>0</v>
      </c>
      <c r="AB145" s="7">
        <f>'BFPaT-fueltax-hydrogen'!AB3</f>
        <v>0</v>
      </c>
      <c r="AC145" s="7">
        <f>'BFPaT-fueltax-hydrogen'!AC3</f>
        <v>0</v>
      </c>
      <c r="AD145" s="7">
        <f>'BFPaT-fueltax-hydrogen'!AD3</f>
        <v>0</v>
      </c>
      <c r="AE145" s="7">
        <f>'BFPaT-fueltax-hydrogen'!AE3</f>
        <v>0</v>
      </c>
      <c r="AF145" s="7">
        <f>'BFPaT-fueltax-hydrogen'!AF3</f>
        <v>0</v>
      </c>
    </row>
    <row r="146" spans="1:32">
      <c r="A146" t="s">
        <v>550</v>
      </c>
      <c r="B146" s="7">
        <f>'BFPaT-fueltax-hydrogen'!B4</f>
        <v>5.2768520933097091E-6</v>
      </c>
      <c r="C146" s="7">
        <f>'BFPaT-fueltax-hydrogen'!C4</f>
        <v>4.8451926756206613E-6</v>
      </c>
      <c r="D146" s="7">
        <f>'BFPaT-fueltax-hydrogen'!D4</f>
        <v>4.4135332579317278E-6</v>
      </c>
      <c r="E146" s="7">
        <f>'BFPaT-fueltax-hydrogen'!E4</f>
        <v>3.9818738402426808E-6</v>
      </c>
      <c r="F146" s="7">
        <f>'BFPaT-fueltax-hydrogen'!F4</f>
        <v>3.5502144225536329E-6</v>
      </c>
      <c r="G146" s="7">
        <f>'BFPaT-fueltax-hydrogen'!G4</f>
        <v>3.1185550048645855E-6</v>
      </c>
      <c r="H146" s="7">
        <f>'BFPaT-fueltax-hydrogen'!H4</f>
        <v>2.686895587175652E-6</v>
      </c>
      <c r="I146" s="7">
        <f>'BFPaT-fueltax-hydrogen'!I4</f>
        <v>2.255236169486605E-6</v>
      </c>
      <c r="J146" s="7">
        <f>'BFPaT-fueltax-hydrogen'!J4</f>
        <v>1.8235767517975574E-6</v>
      </c>
      <c r="K146" s="7">
        <f>'BFPaT-fueltax-hydrogen'!K4</f>
        <v>1.3919173341086239E-6</v>
      </c>
      <c r="L146" s="7">
        <f>'BFPaT-fueltax-hydrogen'!L4</f>
        <v>9.6025791641957667E-7</v>
      </c>
      <c r="M146" s="7">
        <f>'BFPaT-fueltax-hydrogen'!M4</f>
        <v>9.3686076921739722E-7</v>
      </c>
      <c r="N146" s="7">
        <f>'BFPaT-fueltax-hydrogen'!N4</f>
        <v>9.1346362201529645E-7</v>
      </c>
      <c r="O146" s="7">
        <f>'BFPaT-fueltax-hydrogen'!O4</f>
        <v>8.9006647481319567E-7</v>
      </c>
      <c r="P146" s="7">
        <f>'BFPaT-fueltax-hydrogen'!P4</f>
        <v>8.6666932761109511E-7</v>
      </c>
      <c r="Q146" s="7">
        <f>'BFPaT-fueltax-hydrogen'!Q4</f>
        <v>8.4327218040900143E-7</v>
      </c>
      <c r="R146" s="7">
        <f>'BFPaT-fueltax-hydrogen'!R4</f>
        <v>8.1987503320690065E-7</v>
      </c>
      <c r="S146" s="7">
        <f>'BFPaT-fueltax-hydrogen'!S4</f>
        <v>7.9647788600479987E-7</v>
      </c>
      <c r="T146" s="7">
        <f>'BFPaT-fueltax-hydrogen'!T4</f>
        <v>7.730807388026992E-7</v>
      </c>
      <c r="U146" s="7">
        <f>'BFPaT-fueltax-hydrogen'!U4</f>
        <v>7.4968359160059843E-7</v>
      </c>
      <c r="V146" s="7">
        <f>'BFPaT-fueltax-hydrogen'!V4</f>
        <v>7.2628644439850485E-7</v>
      </c>
      <c r="W146" s="7">
        <f>'BFPaT-fueltax-hydrogen'!W4</f>
        <v>7.0288929719640408E-7</v>
      </c>
      <c r="X146" s="7">
        <f>'BFPaT-fueltax-hydrogen'!X4</f>
        <v>6.7949214999430341E-7</v>
      </c>
      <c r="Y146" s="7">
        <f>'BFPaT-fueltax-hydrogen'!Y4</f>
        <v>6.5609500279220263E-7</v>
      </c>
      <c r="Z146" s="7">
        <f>'BFPaT-fueltax-hydrogen'!Z4</f>
        <v>6.3269785559010186E-7</v>
      </c>
      <c r="AA146" s="7">
        <f>'BFPaT-fueltax-hydrogen'!AA4</f>
        <v>6.0930070838800108E-7</v>
      </c>
      <c r="AB146" s="7">
        <f>'BFPaT-fueltax-hydrogen'!AB4</f>
        <v>5.8590356118590761E-7</v>
      </c>
      <c r="AC146" s="7">
        <f>'BFPaT-fueltax-hydrogen'!AC4</f>
        <v>5.6250641398380684E-7</v>
      </c>
      <c r="AD146" s="7">
        <f>'BFPaT-fueltax-hydrogen'!AD4</f>
        <v>5.3910926678170606E-7</v>
      </c>
      <c r="AE146" s="7">
        <f>'BFPaT-fueltax-hydrogen'!AE4</f>
        <v>5.1571211957960539E-7</v>
      </c>
      <c r="AF146" s="7">
        <f>'BFPaT-fueltax-hydrogen'!AF4</f>
        <v>4.9231497237750461E-7</v>
      </c>
    </row>
    <row r="147" spans="1:32">
      <c r="A147" t="s">
        <v>551</v>
      </c>
      <c r="B147" s="7">
        <f>'BFPaT-fueltax-hydrogen'!B5</f>
        <v>5.2768520933097091E-6</v>
      </c>
      <c r="C147" s="7">
        <f>'BFPaT-fueltax-hydrogen'!C5</f>
        <v>4.8451926756206613E-6</v>
      </c>
      <c r="D147" s="7">
        <f>'BFPaT-fueltax-hydrogen'!D5</f>
        <v>4.4135332579317278E-6</v>
      </c>
      <c r="E147" s="7">
        <f>'BFPaT-fueltax-hydrogen'!E5</f>
        <v>3.9818738402426808E-6</v>
      </c>
      <c r="F147" s="7">
        <f>'BFPaT-fueltax-hydrogen'!F5</f>
        <v>3.5502144225536329E-6</v>
      </c>
      <c r="G147" s="7">
        <f>'BFPaT-fueltax-hydrogen'!G5</f>
        <v>3.1185550048645855E-6</v>
      </c>
      <c r="H147" s="7">
        <f>'BFPaT-fueltax-hydrogen'!H5</f>
        <v>2.686895587175652E-6</v>
      </c>
      <c r="I147" s="7">
        <f>'BFPaT-fueltax-hydrogen'!I5</f>
        <v>2.255236169486605E-6</v>
      </c>
      <c r="J147" s="7">
        <f>'BFPaT-fueltax-hydrogen'!J5</f>
        <v>1.8235767517975574E-6</v>
      </c>
      <c r="K147" s="7">
        <f>'BFPaT-fueltax-hydrogen'!K5</f>
        <v>1.3919173341086239E-6</v>
      </c>
      <c r="L147" s="7">
        <f>'BFPaT-fueltax-hydrogen'!L5</f>
        <v>9.6025791641957667E-7</v>
      </c>
      <c r="M147" s="7">
        <f>'BFPaT-fueltax-hydrogen'!M5</f>
        <v>9.3686076921739722E-7</v>
      </c>
      <c r="N147" s="7">
        <f>'BFPaT-fueltax-hydrogen'!N5</f>
        <v>9.1346362201529645E-7</v>
      </c>
      <c r="O147" s="7">
        <f>'BFPaT-fueltax-hydrogen'!O5</f>
        <v>8.9006647481319567E-7</v>
      </c>
      <c r="P147" s="7">
        <f>'BFPaT-fueltax-hydrogen'!P5</f>
        <v>8.6666932761109511E-7</v>
      </c>
      <c r="Q147" s="7">
        <f>'BFPaT-fueltax-hydrogen'!Q5</f>
        <v>8.4327218040900143E-7</v>
      </c>
      <c r="R147" s="7">
        <f>'BFPaT-fueltax-hydrogen'!R5</f>
        <v>8.1987503320690065E-7</v>
      </c>
      <c r="S147" s="7">
        <f>'BFPaT-fueltax-hydrogen'!S5</f>
        <v>7.9647788600479987E-7</v>
      </c>
      <c r="T147" s="7">
        <f>'BFPaT-fueltax-hydrogen'!T5</f>
        <v>7.730807388026992E-7</v>
      </c>
      <c r="U147" s="7">
        <f>'BFPaT-fueltax-hydrogen'!U5</f>
        <v>7.4968359160059843E-7</v>
      </c>
      <c r="V147" s="7">
        <f>'BFPaT-fueltax-hydrogen'!V5</f>
        <v>7.2628644439850485E-7</v>
      </c>
      <c r="W147" s="7">
        <f>'BFPaT-fueltax-hydrogen'!W5</f>
        <v>7.0288929719640408E-7</v>
      </c>
      <c r="X147" s="7">
        <f>'BFPaT-fueltax-hydrogen'!X5</f>
        <v>6.7949214999430341E-7</v>
      </c>
      <c r="Y147" s="7">
        <f>'BFPaT-fueltax-hydrogen'!Y5</f>
        <v>6.5609500279220263E-7</v>
      </c>
      <c r="Z147" s="7">
        <f>'BFPaT-fueltax-hydrogen'!Z5</f>
        <v>6.3269785559010186E-7</v>
      </c>
      <c r="AA147" s="7">
        <f>'BFPaT-fueltax-hydrogen'!AA5</f>
        <v>6.0930070838800108E-7</v>
      </c>
      <c r="AB147" s="7">
        <f>'BFPaT-fueltax-hydrogen'!AB5</f>
        <v>5.8590356118590761E-7</v>
      </c>
      <c r="AC147" s="7">
        <f>'BFPaT-fueltax-hydrogen'!AC5</f>
        <v>5.6250641398380684E-7</v>
      </c>
      <c r="AD147" s="7">
        <f>'BFPaT-fueltax-hydrogen'!AD5</f>
        <v>5.3910926678170606E-7</v>
      </c>
      <c r="AE147" s="7">
        <f>'BFPaT-fueltax-hydrogen'!AE5</f>
        <v>5.1571211957960539E-7</v>
      </c>
      <c r="AF147" s="7">
        <f>'BFPaT-fueltax-hydrogen'!AF5</f>
        <v>4.9231497237750461E-7</v>
      </c>
    </row>
    <row r="148" spans="1:32">
      <c r="A148" t="s">
        <v>552</v>
      </c>
      <c r="B148" s="7">
        <f>'BFPaT-fueltax-hydrogen'!B6</f>
        <v>5.2768520933097091E-6</v>
      </c>
      <c r="C148" s="7">
        <f>'BFPaT-fueltax-hydrogen'!C6</f>
        <v>4.8451926756206613E-6</v>
      </c>
      <c r="D148" s="7">
        <f>'BFPaT-fueltax-hydrogen'!D6</f>
        <v>4.4135332579317278E-6</v>
      </c>
      <c r="E148" s="7">
        <f>'BFPaT-fueltax-hydrogen'!E6</f>
        <v>3.9818738402426808E-6</v>
      </c>
      <c r="F148" s="7">
        <f>'BFPaT-fueltax-hydrogen'!F6</f>
        <v>3.5502144225536329E-6</v>
      </c>
      <c r="G148" s="7">
        <f>'BFPaT-fueltax-hydrogen'!G6</f>
        <v>3.1185550048645855E-6</v>
      </c>
      <c r="H148" s="7">
        <f>'BFPaT-fueltax-hydrogen'!H6</f>
        <v>2.686895587175652E-6</v>
      </c>
      <c r="I148" s="7">
        <f>'BFPaT-fueltax-hydrogen'!I6</f>
        <v>2.255236169486605E-6</v>
      </c>
      <c r="J148" s="7">
        <f>'BFPaT-fueltax-hydrogen'!J6</f>
        <v>1.8235767517975574E-6</v>
      </c>
      <c r="K148" s="7">
        <f>'BFPaT-fueltax-hydrogen'!K6</f>
        <v>1.3919173341086239E-6</v>
      </c>
      <c r="L148" s="7">
        <f>'BFPaT-fueltax-hydrogen'!L6</f>
        <v>9.6025791641957667E-7</v>
      </c>
      <c r="M148" s="7">
        <f>'BFPaT-fueltax-hydrogen'!M6</f>
        <v>9.3686076921739722E-7</v>
      </c>
      <c r="N148" s="7">
        <f>'BFPaT-fueltax-hydrogen'!N6</f>
        <v>9.1346362201529645E-7</v>
      </c>
      <c r="O148" s="7">
        <f>'BFPaT-fueltax-hydrogen'!O6</f>
        <v>8.9006647481319567E-7</v>
      </c>
      <c r="P148" s="7">
        <f>'BFPaT-fueltax-hydrogen'!P6</f>
        <v>8.6666932761109511E-7</v>
      </c>
      <c r="Q148" s="7">
        <f>'BFPaT-fueltax-hydrogen'!Q6</f>
        <v>8.4327218040900143E-7</v>
      </c>
      <c r="R148" s="7">
        <f>'BFPaT-fueltax-hydrogen'!R6</f>
        <v>8.1987503320690065E-7</v>
      </c>
      <c r="S148" s="7">
        <f>'BFPaT-fueltax-hydrogen'!S6</f>
        <v>7.9647788600479987E-7</v>
      </c>
      <c r="T148" s="7">
        <f>'BFPaT-fueltax-hydrogen'!T6</f>
        <v>7.730807388026992E-7</v>
      </c>
      <c r="U148" s="7">
        <f>'BFPaT-fueltax-hydrogen'!U6</f>
        <v>7.4968359160059843E-7</v>
      </c>
      <c r="V148" s="7">
        <f>'BFPaT-fueltax-hydrogen'!V6</f>
        <v>7.2628644439850485E-7</v>
      </c>
      <c r="W148" s="7">
        <f>'BFPaT-fueltax-hydrogen'!W6</f>
        <v>7.0288929719640408E-7</v>
      </c>
      <c r="X148" s="7">
        <f>'BFPaT-fueltax-hydrogen'!X6</f>
        <v>6.7949214999430341E-7</v>
      </c>
      <c r="Y148" s="7">
        <f>'BFPaT-fueltax-hydrogen'!Y6</f>
        <v>6.5609500279220263E-7</v>
      </c>
      <c r="Z148" s="7">
        <f>'BFPaT-fueltax-hydrogen'!Z6</f>
        <v>6.3269785559010186E-7</v>
      </c>
      <c r="AA148" s="7">
        <f>'BFPaT-fueltax-hydrogen'!AA6</f>
        <v>6.0930070838800108E-7</v>
      </c>
      <c r="AB148" s="7">
        <f>'BFPaT-fueltax-hydrogen'!AB6</f>
        <v>5.8590356118590761E-7</v>
      </c>
      <c r="AC148" s="7">
        <f>'BFPaT-fueltax-hydrogen'!AC6</f>
        <v>5.6250641398380684E-7</v>
      </c>
      <c r="AD148" s="7">
        <f>'BFPaT-fueltax-hydrogen'!AD6</f>
        <v>5.3910926678170606E-7</v>
      </c>
      <c r="AE148" s="7">
        <f>'BFPaT-fueltax-hydrogen'!AE6</f>
        <v>5.1571211957960539E-7</v>
      </c>
      <c r="AF148" s="7">
        <f>'BFPaT-fueltax-hydrogen'!AF6</f>
        <v>4.9231497237750461E-7</v>
      </c>
    </row>
    <row r="149" spans="1:32">
      <c r="A149" t="s">
        <v>553</v>
      </c>
      <c r="B149" s="7">
        <f>'BFPaT-fueltax-hydrogen'!B7</f>
        <v>5.2768520933097091E-6</v>
      </c>
      <c r="C149" s="7">
        <f>'BFPaT-fueltax-hydrogen'!C7</f>
        <v>4.8451926756206613E-6</v>
      </c>
      <c r="D149" s="7">
        <f>'BFPaT-fueltax-hydrogen'!D7</f>
        <v>4.4135332579317278E-6</v>
      </c>
      <c r="E149" s="7">
        <f>'BFPaT-fueltax-hydrogen'!E7</f>
        <v>3.9818738402426808E-6</v>
      </c>
      <c r="F149" s="7">
        <f>'BFPaT-fueltax-hydrogen'!F7</f>
        <v>3.5502144225536329E-6</v>
      </c>
      <c r="G149" s="7">
        <f>'BFPaT-fueltax-hydrogen'!G7</f>
        <v>3.1185550048645855E-6</v>
      </c>
      <c r="H149" s="7">
        <f>'BFPaT-fueltax-hydrogen'!H7</f>
        <v>2.686895587175652E-6</v>
      </c>
      <c r="I149" s="7">
        <f>'BFPaT-fueltax-hydrogen'!I7</f>
        <v>2.255236169486605E-6</v>
      </c>
      <c r="J149" s="7">
        <f>'BFPaT-fueltax-hydrogen'!J7</f>
        <v>1.8235767517975574E-6</v>
      </c>
      <c r="K149" s="7">
        <f>'BFPaT-fueltax-hydrogen'!K7</f>
        <v>1.3919173341086239E-6</v>
      </c>
      <c r="L149" s="7">
        <f>'BFPaT-fueltax-hydrogen'!L7</f>
        <v>9.6025791641957667E-7</v>
      </c>
      <c r="M149" s="7">
        <f>'BFPaT-fueltax-hydrogen'!M7</f>
        <v>9.3686076921739722E-7</v>
      </c>
      <c r="N149" s="7">
        <f>'BFPaT-fueltax-hydrogen'!N7</f>
        <v>9.1346362201529645E-7</v>
      </c>
      <c r="O149" s="7">
        <f>'BFPaT-fueltax-hydrogen'!O7</f>
        <v>8.9006647481319567E-7</v>
      </c>
      <c r="P149" s="7">
        <f>'BFPaT-fueltax-hydrogen'!P7</f>
        <v>8.6666932761109511E-7</v>
      </c>
      <c r="Q149" s="7">
        <f>'BFPaT-fueltax-hydrogen'!Q7</f>
        <v>8.4327218040900143E-7</v>
      </c>
      <c r="R149" s="7">
        <f>'BFPaT-fueltax-hydrogen'!R7</f>
        <v>8.1987503320690065E-7</v>
      </c>
      <c r="S149" s="7">
        <f>'BFPaT-fueltax-hydrogen'!S7</f>
        <v>7.9647788600479987E-7</v>
      </c>
      <c r="T149" s="7">
        <f>'BFPaT-fueltax-hydrogen'!T7</f>
        <v>7.730807388026992E-7</v>
      </c>
      <c r="U149" s="7">
        <f>'BFPaT-fueltax-hydrogen'!U7</f>
        <v>7.4968359160059843E-7</v>
      </c>
      <c r="V149" s="7">
        <f>'BFPaT-fueltax-hydrogen'!V7</f>
        <v>7.2628644439850485E-7</v>
      </c>
      <c r="W149" s="7">
        <f>'BFPaT-fueltax-hydrogen'!W7</f>
        <v>7.0288929719640408E-7</v>
      </c>
      <c r="X149" s="7">
        <f>'BFPaT-fueltax-hydrogen'!X7</f>
        <v>6.7949214999430341E-7</v>
      </c>
      <c r="Y149" s="7">
        <f>'BFPaT-fueltax-hydrogen'!Y7</f>
        <v>6.5609500279220263E-7</v>
      </c>
      <c r="Z149" s="7">
        <f>'BFPaT-fueltax-hydrogen'!Z7</f>
        <v>6.3269785559010186E-7</v>
      </c>
      <c r="AA149" s="7">
        <f>'BFPaT-fueltax-hydrogen'!AA7</f>
        <v>6.0930070838800108E-7</v>
      </c>
      <c r="AB149" s="7">
        <f>'BFPaT-fueltax-hydrogen'!AB7</f>
        <v>5.8590356118590761E-7</v>
      </c>
      <c r="AC149" s="7">
        <f>'BFPaT-fueltax-hydrogen'!AC7</f>
        <v>5.6250641398380684E-7</v>
      </c>
      <c r="AD149" s="7">
        <f>'BFPaT-fueltax-hydrogen'!AD7</f>
        <v>5.3910926678170606E-7</v>
      </c>
      <c r="AE149" s="7">
        <f>'BFPaT-fueltax-hydrogen'!AE7</f>
        <v>5.1571211957960539E-7</v>
      </c>
      <c r="AF149" s="7">
        <f>'BFPaT-fueltax-hydrogen'!AF7</f>
        <v>4.9231497237750461E-7</v>
      </c>
    </row>
    <row r="150" spans="1:32">
      <c r="A150" t="s">
        <v>554</v>
      </c>
      <c r="B150" s="7">
        <f>'BFPaT-fueltax-hydrogen'!B8</f>
        <v>0</v>
      </c>
      <c r="C150" s="7">
        <f>'BFPaT-fueltax-hydrogen'!C8</f>
        <v>0</v>
      </c>
      <c r="D150" s="7">
        <f>'BFPaT-fueltax-hydrogen'!D8</f>
        <v>0</v>
      </c>
      <c r="E150" s="7">
        <f>'BFPaT-fueltax-hydrogen'!E8</f>
        <v>0</v>
      </c>
      <c r="F150" s="7">
        <f>'BFPaT-fueltax-hydrogen'!F8</f>
        <v>0</v>
      </c>
      <c r="G150" s="7">
        <f>'BFPaT-fueltax-hydrogen'!G8</f>
        <v>0</v>
      </c>
      <c r="H150" s="7">
        <f>'BFPaT-fueltax-hydrogen'!H8</f>
        <v>0</v>
      </c>
      <c r="I150" s="7">
        <f>'BFPaT-fueltax-hydrogen'!I8</f>
        <v>0</v>
      </c>
      <c r="J150" s="7">
        <f>'BFPaT-fueltax-hydrogen'!J8</f>
        <v>0</v>
      </c>
      <c r="K150" s="7">
        <f>'BFPaT-fueltax-hydrogen'!K8</f>
        <v>0</v>
      </c>
      <c r="L150" s="7">
        <f>'BFPaT-fueltax-hydrogen'!L8</f>
        <v>0</v>
      </c>
      <c r="M150" s="7">
        <f>'BFPaT-fueltax-hydrogen'!M8</f>
        <v>0</v>
      </c>
      <c r="N150" s="7">
        <f>'BFPaT-fueltax-hydrogen'!N8</f>
        <v>0</v>
      </c>
      <c r="O150" s="7">
        <f>'BFPaT-fueltax-hydrogen'!O8</f>
        <v>0</v>
      </c>
      <c r="P150" s="7">
        <f>'BFPaT-fueltax-hydrogen'!P8</f>
        <v>0</v>
      </c>
      <c r="Q150" s="7">
        <f>'BFPaT-fueltax-hydrogen'!Q8</f>
        <v>0</v>
      </c>
      <c r="R150" s="7">
        <f>'BFPaT-fueltax-hydrogen'!R8</f>
        <v>0</v>
      </c>
      <c r="S150" s="7">
        <f>'BFPaT-fueltax-hydrogen'!S8</f>
        <v>0</v>
      </c>
      <c r="T150" s="7">
        <f>'BFPaT-fueltax-hydrogen'!T8</f>
        <v>0</v>
      </c>
      <c r="U150" s="7">
        <f>'BFPaT-fueltax-hydrogen'!U8</f>
        <v>0</v>
      </c>
      <c r="V150" s="7">
        <f>'BFPaT-fueltax-hydrogen'!V8</f>
        <v>0</v>
      </c>
      <c r="W150" s="7">
        <f>'BFPaT-fueltax-hydrogen'!W8</f>
        <v>0</v>
      </c>
      <c r="X150" s="7">
        <f>'BFPaT-fueltax-hydrogen'!X8</f>
        <v>0</v>
      </c>
      <c r="Y150" s="7">
        <f>'BFPaT-fueltax-hydrogen'!Y8</f>
        <v>0</v>
      </c>
      <c r="Z150" s="7">
        <f>'BFPaT-fueltax-hydrogen'!Z8</f>
        <v>0</v>
      </c>
      <c r="AA150" s="7">
        <f>'BFPaT-fueltax-hydrogen'!AA8</f>
        <v>0</v>
      </c>
      <c r="AB150" s="7">
        <f>'BFPaT-fueltax-hydrogen'!AB8</f>
        <v>0</v>
      </c>
      <c r="AC150" s="7">
        <f>'BFPaT-fueltax-hydrogen'!AC8</f>
        <v>0</v>
      </c>
      <c r="AD150" s="7">
        <f>'BFPaT-fueltax-hydrogen'!AD8</f>
        <v>0</v>
      </c>
      <c r="AE150" s="7">
        <f>'BFPaT-fueltax-hydrogen'!AE8</f>
        <v>0</v>
      </c>
      <c r="AF150" s="7">
        <f>'BFPaT-fueltax-hydrogen'!AF8</f>
        <v>0</v>
      </c>
    </row>
    <row r="151" spans="1:32">
      <c r="A151" t="s">
        <v>555</v>
      </c>
      <c r="B151" s="7">
        <f>'BFPaT-fueltax-hydrogen'!B9</f>
        <v>5.2768520933097091E-6</v>
      </c>
      <c r="C151" s="7">
        <f>'BFPaT-fueltax-hydrogen'!C9</f>
        <v>4.8451926756206613E-6</v>
      </c>
      <c r="D151" s="7">
        <f>'BFPaT-fueltax-hydrogen'!D9</f>
        <v>4.4135332579317278E-6</v>
      </c>
      <c r="E151" s="7">
        <f>'BFPaT-fueltax-hydrogen'!E9</f>
        <v>3.9818738402426808E-6</v>
      </c>
      <c r="F151" s="7">
        <f>'BFPaT-fueltax-hydrogen'!F9</f>
        <v>3.5502144225536329E-6</v>
      </c>
      <c r="G151" s="7">
        <f>'BFPaT-fueltax-hydrogen'!G9</f>
        <v>3.1185550048645855E-6</v>
      </c>
      <c r="H151" s="7">
        <f>'BFPaT-fueltax-hydrogen'!H9</f>
        <v>2.686895587175652E-6</v>
      </c>
      <c r="I151" s="7">
        <f>'BFPaT-fueltax-hydrogen'!I9</f>
        <v>2.255236169486605E-6</v>
      </c>
      <c r="J151" s="7">
        <f>'BFPaT-fueltax-hydrogen'!J9</f>
        <v>1.8235767517975574E-6</v>
      </c>
      <c r="K151" s="7">
        <f>'BFPaT-fueltax-hydrogen'!K9</f>
        <v>1.3919173341086239E-6</v>
      </c>
      <c r="L151" s="7">
        <f>'BFPaT-fueltax-hydrogen'!L9</f>
        <v>9.6025791641957667E-7</v>
      </c>
      <c r="M151" s="7">
        <f>'BFPaT-fueltax-hydrogen'!M9</f>
        <v>9.3686076921739722E-7</v>
      </c>
      <c r="N151" s="7">
        <f>'BFPaT-fueltax-hydrogen'!N9</f>
        <v>9.1346362201529645E-7</v>
      </c>
      <c r="O151" s="7">
        <f>'BFPaT-fueltax-hydrogen'!O9</f>
        <v>8.9006647481319567E-7</v>
      </c>
      <c r="P151" s="7">
        <f>'BFPaT-fueltax-hydrogen'!P9</f>
        <v>8.6666932761109511E-7</v>
      </c>
      <c r="Q151" s="7">
        <f>'BFPaT-fueltax-hydrogen'!Q9</f>
        <v>8.4327218040900143E-7</v>
      </c>
      <c r="R151" s="7">
        <f>'BFPaT-fueltax-hydrogen'!R9</f>
        <v>8.1987503320690065E-7</v>
      </c>
      <c r="S151" s="7">
        <f>'BFPaT-fueltax-hydrogen'!S9</f>
        <v>7.9647788600479987E-7</v>
      </c>
      <c r="T151" s="7">
        <f>'BFPaT-fueltax-hydrogen'!T9</f>
        <v>7.730807388026992E-7</v>
      </c>
      <c r="U151" s="7">
        <f>'BFPaT-fueltax-hydrogen'!U9</f>
        <v>7.4968359160059843E-7</v>
      </c>
      <c r="V151" s="7">
        <f>'BFPaT-fueltax-hydrogen'!V9</f>
        <v>7.2628644439850485E-7</v>
      </c>
      <c r="W151" s="7">
        <f>'BFPaT-fueltax-hydrogen'!W9</f>
        <v>7.0288929719640408E-7</v>
      </c>
      <c r="X151" s="7">
        <f>'BFPaT-fueltax-hydrogen'!X9</f>
        <v>6.7949214999430341E-7</v>
      </c>
      <c r="Y151" s="7">
        <f>'BFPaT-fueltax-hydrogen'!Y9</f>
        <v>6.5609500279220263E-7</v>
      </c>
      <c r="Z151" s="7">
        <f>'BFPaT-fueltax-hydrogen'!Z9</f>
        <v>6.3269785559010186E-7</v>
      </c>
      <c r="AA151" s="7">
        <f>'BFPaT-fueltax-hydrogen'!AA9</f>
        <v>6.0930070838800108E-7</v>
      </c>
      <c r="AB151" s="7">
        <f>'BFPaT-fueltax-hydrogen'!AB9</f>
        <v>5.8590356118590761E-7</v>
      </c>
      <c r="AC151" s="7">
        <f>'BFPaT-fueltax-hydrogen'!AC9</f>
        <v>5.6250641398380684E-7</v>
      </c>
      <c r="AD151" s="7">
        <f>'BFPaT-fueltax-hydrogen'!AD9</f>
        <v>5.3910926678170606E-7</v>
      </c>
      <c r="AE151" s="7">
        <f>'BFPaT-fueltax-hydrogen'!AE9</f>
        <v>5.1571211957960539E-7</v>
      </c>
      <c r="AF151" s="7">
        <f>'BFPaT-fueltax-hydrogen'!AF9</f>
        <v>4.9231497237750461E-7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197D03-618C-41DF-A40B-6D63FD91044D}"/>
</file>

<file path=customXml/itemProps2.xml><?xml version="1.0" encoding="utf-8"?>
<ds:datastoreItem xmlns:ds="http://schemas.openxmlformats.org/officeDocument/2006/customXml" ds:itemID="{837EE142-B988-4D49-BD56-D1D1A0C14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66</vt:i4>
      </vt:variant>
      <vt:variant>
        <vt:lpstr>Named Ranges</vt:lpstr>
      </vt:variant>
      <vt:variant>
        <vt:i4>5</vt:i4>
      </vt:variant>
    </vt:vector>
  </HeadingPairs>
  <TitlesOfParts>
    <vt:vector size="71" baseType="lpstr">
      <vt:lpstr>About</vt:lpstr>
      <vt:lpstr>AEO 2022 2</vt:lpstr>
      <vt:lpstr>AEO 2021 2</vt:lpstr>
      <vt:lpstr>Gas Futures</vt:lpstr>
      <vt:lpstr>Henry Hub Historicals</vt:lpstr>
      <vt:lpstr>NG Sector Price Historicals</vt:lpstr>
      <vt:lpstr>Historical Monthly Gas Cons</vt:lpstr>
      <vt:lpstr>NG Calcs</vt:lpstr>
      <vt:lpstr>AEO 2022 3</vt:lpstr>
      <vt:lpstr>AEO 2021 3</vt:lpstr>
      <vt:lpstr>AEO 2022 12</vt:lpstr>
      <vt:lpstr>AEO 2021 12</vt:lpstr>
      <vt:lpstr>AEO 2022 57</vt:lpstr>
      <vt:lpstr>AEO 2021 57</vt:lpstr>
      <vt:lpstr>AEO Table 57</vt:lpstr>
      <vt:lpstr>STEO</vt:lpstr>
      <vt:lpstr>Hard Coal and Lig Multipliers</vt:lpstr>
      <vt:lpstr>Hydrogen</vt:lpstr>
      <vt:lpstr>Other Fuels</vt:lpstr>
      <vt:lpstr>Tax Percentages</vt:lpstr>
      <vt:lpstr>Pretax &gt;</vt:lpstr>
      <vt:lpstr>BFPaT-pretax-electricity</vt:lpstr>
      <vt:lpstr>BFPaT-pretax-coal</vt:lpstr>
      <vt:lpstr>BFPaT-pretax-natgas</vt:lpstr>
      <vt:lpstr>BFPaT-pretax-nuclear</vt:lpstr>
      <vt:lpstr>BFPaT-pretax-hydro</vt:lpstr>
      <vt:lpstr>BFPaT-pretax-wind</vt:lpstr>
      <vt:lpstr>BFPaT-pretax-solar</vt:lpstr>
      <vt:lpstr>BFPaT-pretax-biomass</vt:lpstr>
      <vt:lpstr>BFPaT-pretax-petgas</vt:lpstr>
      <vt:lpstr>BFPaT-pretax-petdies</vt:lpstr>
      <vt:lpstr>BFPaT-pretax-biogas</vt:lpstr>
      <vt:lpstr>BFPaT-pretax-biodies</vt:lpstr>
      <vt:lpstr>BFPaT-pretax-jetkerosene</vt:lpstr>
      <vt:lpstr>BFPaT-pretax-heat</vt:lpstr>
      <vt:lpstr>BFPaT-pretax-geothermal</vt:lpstr>
      <vt:lpstr>BFPaT-pretax-lignite</vt:lpstr>
      <vt:lpstr>BFPaT-pretax-crude</vt:lpstr>
      <vt:lpstr>BFPaT-pretax-heavyfueloil</vt:lpstr>
      <vt:lpstr>BFPaT-pretax-lpgpropbut</vt:lpstr>
      <vt:lpstr>BFPaT-pretax-msw</vt:lpstr>
      <vt:lpstr>BFPaT-pretax-hydrogen</vt:lpstr>
      <vt:lpstr>Summary_pretax</vt:lpstr>
      <vt:lpstr>Fuel Tax &gt;</vt:lpstr>
      <vt:lpstr>BFPaT-fueltax-electricity</vt:lpstr>
      <vt:lpstr>BFPaT-fueltax-coal</vt:lpstr>
      <vt:lpstr>BFPaT-fueltax-natgas</vt:lpstr>
      <vt:lpstr>BFPaT-fueltax-nuclear</vt:lpstr>
      <vt:lpstr>BFPaT-fueltax-hydro</vt:lpstr>
      <vt:lpstr>BFPaT-fueltax-wind</vt:lpstr>
      <vt:lpstr>BFPaT-fueltax-solar</vt:lpstr>
      <vt:lpstr>BFPaT-fueltax-biomass</vt:lpstr>
      <vt:lpstr>BFPaT-fueltax-petgas</vt:lpstr>
      <vt:lpstr>BFPaT-fueltax-petdies</vt:lpstr>
      <vt:lpstr>BFPaT-fueltax-biogas</vt:lpstr>
      <vt:lpstr>BFPaT-fueltax-biodies</vt:lpstr>
      <vt:lpstr>BFPaT-fueltax-jetkerosene</vt:lpstr>
      <vt:lpstr>BFPaT-fueltax-heat</vt:lpstr>
      <vt:lpstr>BFPaT-fueltax-geothermal</vt:lpstr>
      <vt:lpstr>BFPaT-fueltax-lignite</vt:lpstr>
      <vt:lpstr>BFPaT-fueltax-crude</vt:lpstr>
      <vt:lpstr>BFPaT-fueltax-heavyfueloil</vt:lpstr>
      <vt:lpstr>BFPaT-fueltax-lpgpropbut</vt:lpstr>
      <vt:lpstr>BFPaT-fueltax-msw</vt:lpstr>
      <vt:lpstr>BFPaT-fueltax-hydrogen</vt:lpstr>
      <vt:lpstr>Summary_tax</vt:lpstr>
      <vt:lpstr>dollars_2019_2012</vt:lpstr>
      <vt:lpstr>dollars_2020_2012</vt:lpstr>
      <vt:lpstr>dollars_2021_2012</vt:lpstr>
      <vt:lpstr>lignite_multiplier</vt:lpstr>
      <vt:lpstr>nonlignite_multiplier</vt:lpstr>
    </vt:vector>
  </TitlesOfParts>
  <Company>EIA\DOE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Antoinette</dc:creator>
  <cp:lastModifiedBy>Megan Mahajan</cp:lastModifiedBy>
  <dcterms:created xsi:type="dcterms:W3CDTF">2012-03-07T20:42:24Z</dcterms:created>
  <dcterms:modified xsi:type="dcterms:W3CDTF">2022-07-26T16:06:20Z</dcterms:modified>
</cp:coreProperties>
</file>